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threadedComments/threadedComment1.xml" ContentType="application/vnd.ms-excel.threaded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threadedComments/threadedComment2.xml" ContentType="application/vnd.ms-excel.threadedcomments+xml"/>
  <Override PartName="/xl/comments5.xml" ContentType="application/vnd.openxmlformats-officedocument.spreadsheetml.comments+xml"/>
  <Override PartName="/xl/comments6.xml" ContentType="application/vnd.openxmlformats-officedocument.spreadsheetml.comments+xml"/>
  <Override PartName="/xl/threadedComments/threadedComment3.xml" ContentType="application/vnd.ms-excel.threadedcomments+xml"/>
  <Override PartName="/xl/comments7.xml" ContentType="application/vnd.openxmlformats-officedocument.spreadsheetml.comments+xml"/>
  <Override PartName="/xl/comments8.xml" ContentType="application/vnd.openxmlformats-officedocument.spreadsheetml.comments+xml"/>
  <Override PartName="/xl/threadedComments/threadedComment4.xml" ContentType="application/vnd.ms-excel.threadedcomments+xml"/>
  <Override PartName="/xl/comments9.xml" ContentType="application/vnd.openxmlformats-officedocument.spreadsheetml.comments+xml"/>
  <Override PartName="/xl/comments10.xml" ContentType="application/vnd.openxmlformats-officedocument.spreadsheetml.comments+xml"/>
  <Override PartName="/xl/threadedComments/threadedComment5.xml" ContentType="application/vnd.ms-excel.threadedcomments+xml"/>
  <Override PartName="/xl/comments11.xml" ContentType="application/vnd.openxmlformats-officedocument.spreadsheetml.comments+xml"/>
  <Override PartName="/xl/comments12.xml" ContentType="application/vnd.openxmlformats-officedocument.spreadsheetml.comments+xml"/>
  <Override PartName="/xl/threadedComments/threadedComment6.xml" ContentType="application/vnd.ms-excel.threadedcomments+xml"/>
  <Override PartName="/xl/comments13.xml" ContentType="application/vnd.openxmlformats-officedocument.spreadsheetml.comments+xml"/>
  <Override PartName="/xl/threadedComments/threadedComment7.xml" ContentType="application/vnd.ms-excel.threadedcomments+xml"/>
  <Override PartName="/xl/comments14.xml" ContentType="application/vnd.openxmlformats-officedocument.spreadsheetml.comments+xml"/>
  <Override PartName="/xl/comments15.xml" ContentType="application/vnd.openxmlformats-officedocument.spreadsheetml.comments+xml"/>
  <Override PartName="/xl/comments16.xml" ContentType="application/vnd.openxmlformats-officedocument.spreadsheetml.comments+xml"/>
  <Override PartName="/xl/comments17.xml" ContentType="application/vnd.openxmlformats-officedocument.spreadsheetml.comments+xml"/>
  <Override PartName="/xl/comments18.xml" ContentType="application/vnd.openxmlformats-officedocument.spreadsheetml.comments+xml"/>
  <Override PartName="/xl/comments19.xml" ContentType="application/vnd.openxmlformats-officedocument.spreadsheetml.comments+xml"/>
  <Override PartName="/xl/comments20.xml" ContentType="application/vnd.openxmlformats-officedocument.spreadsheetml.comments+xml"/>
  <Override PartName="/xl/comments21.xml" ContentType="application/vnd.openxmlformats-officedocument.spreadsheetml.comments+xml"/>
  <Override PartName="/xl/comments22.xml" ContentType="application/vnd.openxmlformats-officedocument.spreadsheetml.comments+xml"/>
  <Override PartName="/xl/threadedComments/threadedComment8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mcjcr-my.sharepoint.com/personal/abenavides_mcj_go_cr/Documents/Escritorio/DOCUMENTOS PARA PAGINA CNM/2024/"/>
    </mc:Choice>
  </mc:AlternateContent>
  <xr:revisionPtr revIDLastSave="21" documentId="8_{06323FBA-1598-4D22-B2C3-650184C21531}" xr6:coauthVersionLast="47" xr6:coauthVersionMax="47" xr10:uidLastSave="{3BE5245D-DD0F-46E9-AC68-96F1066F7084}"/>
  <workbookProtection workbookAlgorithmName="SHA-512" workbookHashValue="W7gOTHyMZXisXQpSzHVczarVcCelkEhcKSLfh9YmSdiusg7NC72GcFSEXMoOxfYHEm737aasC+DkrOBSa0hdWA==" workbookSaltValue="UBfvF/aClTfy6s3Q0fsrMg==" workbookSpinCount="100000" lockStructure="1"/>
  <bookViews>
    <workbookView xWindow="-108" yWindow="-108" windowWidth="23256" windowHeight="12456" tabRatio="633" firstSheet="4" activeTab="39" xr2:uid="{00000000-000D-0000-FFFF-FFFF00000000}"/>
  </bookViews>
  <sheets>
    <sheet name="CK GASTOS OSN PD MES 1" sheetId="63" state="hidden" r:id="rId1"/>
    <sheet name="CK GASTOS OSN PD MES 2" sheetId="64" state="hidden" r:id="rId2"/>
    <sheet name="CK GASTOS OSN PD MES 3" sheetId="65" state="hidden" r:id="rId3"/>
    <sheet name="Cert.OSN PD" sheetId="9" state="hidden" r:id="rId4"/>
    <sheet name="OSN PD" sheetId="1" r:id="rId5"/>
    <sheet name="CK GASTOS OSN AC MES 1" sheetId="66" state="hidden" r:id="rId6"/>
    <sheet name="CK GASTOS OSN AC MES 2" sheetId="67" state="hidden" r:id="rId7"/>
    <sheet name="CK GASTOS OSN AC MES 3" sheetId="68" state="hidden" r:id="rId8"/>
    <sheet name="Cert.OSN AC" sheetId="38" state="hidden" r:id="rId9"/>
    <sheet name="OSN AC" sheetId="88" r:id="rId10"/>
    <sheet name="TOTAL OSN" sheetId="54" state="hidden" r:id="rId11"/>
    <sheet name="CK GASTOS INM MES 1" sheetId="69" state="hidden" r:id="rId12"/>
    <sheet name="CK GASTOS INM MES 2" sheetId="70" state="hidden" r:id="rId13"/>
    <sheet name="CK GASTOS INM MES 3" sheetId="71" state="hidden" r:id="rId14"/>
    <sheet name="Cert.INM-FEM" sheetId="40" state="hidden" r:id="rId15"/>
    <sheet name=" INM" sheetId="55" r:id="rId16"/>
    <sheet name="INM-FEM" sheetId="41" state="hidden" r:id="rId17"/>
    <sheet name="Cert.INM-AC" sheetId="42" state="hidden" r:id="rId18"/>
    <sheet name="INM-AC" sheetId="43" state="hidden" r:id="rId19"/>
    <sheet name="SIN-FEM" sheetId="46" state="hidden" r:id="rId20"/>
    <sheet name="Cert.SIN-AC" sheetId="47" state="hidden" r:id="rId21"/>
    <sheet name="SIN-AC" sheetId="57" state="hidden" r:id="rId22"/>
    <sheet name="CK GASTOS CSN MES 1" sheetId="75" state="hidden" r:id="rId23"/>
    <sheet name="CK GASTOS CSN MES 2" sheetId="76" state="hidden" r:id="rId24"/>
    <sheet name="CK GASTOS CSN MES 3" sheetId="77" state="hidden" r:id="rId25"/>
    <sheet name="Cert.CSN" sheetId="50" state="hidden" r:id="rId26"/>
    <sheet name="CSN" sheetId="87" r:id="rId27"/>
    <sheet name="CK GASTOS CLN MES 1" sheetId="78" state="hidden" r:id="rId28"/>
    <sheet name="CK GASTOS CLN MES 2" sheetId="79" state="hidden" r:id="rId29"/>
    <sheet name="CK GASTOS CLN MES 3" sheetId="80" state="hidden" r:id="rId30"/>
    <sheet name="Cert.CLN" sheetId="52" state="hidden" r:id="rId31"/>
    <sheet name="CLN" sheetId="53" r:id="rId32"/>
    <sheet name="TOTAL AC" sheetId="84" state="hidden" r:id="rId33"/>
    <sheet name="TOTAL PROD" sheetId="85" state="hidden" r:id="rId34"/>
    <sheet name="TOTAL EXT MUS" sheetId="86" state="hidden" r:id="rId35"/>
    <sheet name="IMPUTACIONES" sheetId="28" state="hidden" r:id="rId36"/>
    <sheet name="actividades centrales" sheetId="59" state="hidden" r:id="rId37"/>
    <sheet name="producción musical" sheetId="60" state="hidden" r:id="rId38"/>
    <sheet name="Formación  y extensión musical" sheetId="61" state="hidden" r:id="rId39"/>
    <sheet name="TOTAL RES" sheetId="58" r:id="rId40"/>
  </sheets>
  <definedNames>
    <definedName name="_xlnm._FilterDatabase" localSheetId="14" hidden="1">'Cert.INM-FEM'!$A$9:$IV$9</definedName>
    <definedName name="_xlnm._FilterDatabase" localSheetId="3" hidden="1">'Cert.OSN PD'!$A$12:$IX$12</definedName>
    <definedName name="_xlnm._FilterDatabase" localSheetId="4" hidden="1">'OSN PD'!$B$1:$B$399</definedName>
    <definedName name="_xlnm._FilterDatabase" localSheetId="39" hidden="1">'TOTAL RES'!$A$12:$BG$71</definedName>
    <definedName name="_xlnm.Print_Area" localSheetId="15">' INM'!$A$1:$R$133</definedName>
    <definedName name="_xlnm.Print_Area" localSheetId="36">'actividades centrales'!$A$1:$C$114</definedName>
    <definedName name="_xlnm.Print_Area" localSheetId="30">'Cert.CLN'!$A$7:$CT$209</definedName>
    <definedName name="_xlnm.Print_Area" localSheetId="25">'Cert.CSN'!$A$21:$CT$208</definedName>
    <definedName name="_xlnm.Print_Area" localSheetId="17">'Cert.INM-AC'!$A$7:$CQ$445</definedName>
    <definedName name="_xlnm.Print_Area" localSheetId="14">'Cert.INM-FEM'!$A$10:$CX$309</definedName>
    <definedName name="_xlnm.Print_Area" localSheetId="8">'Cert.OSN AC'!$A$7:$CQ$179</definedName>
    <definedName name="_xlnm.Print_Area" localSheetId="3">'Cert.OSN PD'!$A$11:$CX$475</definedName>
    <definedName name="_xlnm.Print_Area" localSheetId="20">'Cert.SIN-AC'!$A$17:$CQ$444</definedName>
    <definedName name="_xlnm.Print_Area" localSheetId="27">'CK GASTOS CLN MES 1'!$A$7:$CY$198</definedName>
    <definedName name="_xlnm.Print_Area" localSheetId="28">'CK GASTOS CLN MES 2'!$A$7:$CY$232</definedName>
    <definedName name="_xlnm.Print_Area" localSheetId="29">'CK GASTOS CLN MES 3'!$A$7:$CY$230</definedName>
    <definedName name="_xlnm.Print_Area" localSheetId="22">'CK GASTOS CSN MES 1'!$A$7:$CX$195</definedName>
    <definedName name="_xlnm.Print_Area" localSheetId="23">'CK GASTOS CSN MES 2'!$A$8:$CX$263</definedName>
    <definedName name="_xlnm.Print_Area" localSheetId="24">'CK GASTOS CSN MES 3'!$A$7:$CW$206</definedName>
    <definedName name="_xlnm.Print_Area" localSheetId="11">'CK GASTOS INM MES 1'!$A$7:$CZ$214</definedName>
    <definedName name="_xlnm.Print_Area" localSheetId="12">'CK GASTOS INM MES 2'!$A$8:$CY$270</definedName>
    <definedName name="_xlnm.Print_Area" localSheetId="13">'CK GASTOS INM MES 3'!$A$7:$CW$235</definedName>
    <definedName name="_xlnm.Print_Area" localSheetId="5">'CK GASTOS OSN AC MES 1'!$A$7:$CX$202</definedName>
    <definedName name="_xlnm.Print_Area" localSheetId="6">'CK GASTOS OSN AC MES 2'!$A$8:$CX$264</definedName>
    <definedName name="_xlnm.Print_Area" localSheetId="7">'CK GASTOS OSN AC MES 3'!$A$7:$CX$265</definedName>
    <definedName name="_xlnm.Print_Area" localSheetId="0">'CK GASTOS OSN PD MES 1'!$A$7:$DA$286</definedName>
    <definedName name="_xlnm.Print_Area" localSheetId="1">'CK GASTOS OSN PD MES 2'!$A$7:$DA$290</definedName>
    <definedName name="_xlnm.Print_Area" localSheetId="2">'CK GASTOS OSN PD MES 3'!$1:$6</definedName>
    <definedName name="_xlnm.Print_Area" localSheetId="31">CLN!$A$1:$AS$134</definedName>
    <definedName name="_xlnm.Print_Area" localSheetId="38">'Formación  y extensión musical'!$A$1:$F$119</definedName>
    <definedName name="_xlnm.Print_Area" localSheetId="18">'INM-AC'!$A$1:$W$117</definedName>
    <definedName name="_xlnm.Print_Area" localSheetId="16">'INM-FEM'!$A$1:$AC$120</definedName>
    <definedName name="_xlnm.Print_Area" localSheetId="4">'OSN PD'!$A$1:$AS$133</definedName>
    <definedName name="_xlnm.Print_Area" localSheetId="21">'SIN-AC'!$A$1:$W$117</definedName>
    <definedName name="_xlnm.Print_Area" localSheetId="19">'SIN-FEM'!$A$1:$AH$120</definedName>
    <definedName name="_xlnm.Print_Area" localSheetId="32">'TOTAL AC'!$A$1:$AQ$133</definedName>
    <definedName name="_xlnm.Print_Area" localSheetId="34">'TOTAL EXT MUS'!$A$1:$BG$134</definedName>
    <definedName name="_xlnm.Print_Area" localSheetId="10">'TOTAL OSN'!$A$1:$AP$120</definedName>
    <definedName name="_xlnm.Print_Area" localSheetId="33">'TOTAL PROD'!$A$1:$BK$133</definedName>
    <definedName name="_xlnm.Print_Area" localSheetId="39">'TOTAL RES'!$A$1:$Q$133</definedName>
    <definedName name="_xlnm.Print_Titles" localSheetId="15">' INM'!$1:$8</definedName>
    <definedName name="_xlnm.Print_Titles" localSheetId="30">'Cert.CLN'!$1:$6</definedName>
    <definedName name="_xlnm.Print_Titles" localSheetId="25">'Cert.CSN'!$1:$6</definedName>
    <definedName name="_xlnm.Print_Titles" localSheetId="17">'Cert.INM-AC'!$1:$6</definedName>
    <definedName name="_xlnm.Print_Titles" localSheetId="14">'Cert.INM-FEM'!$1:$8</definedName>
    <definedName name="_xlnm.Print_Titles" localSheetId="8">'Cert.OSN AC'!$1:$6</definedName>
    <definedName name="_xlnm.Print_Titles" localSheetId="3">'Cert.OSN PD'!$1:$10</definedName>
    <definedName name="_xlnm.Print_Titles" localSheetId="20">'Cert.SIN-AC'!$1:$6</definedName>
    <definedName name="_xlnm.Print_Titles" localSheetId="27">'CK GASTOS CLN MES 1'!$1:$6</definedName>
    <definedName name="_xlnm.Print_Titles" localSheetId="28">'CK GASTOS CLN MES 2'!$1:$6</definedName>
    <definedName name="_xlnm.Print_Titles" localSheetId="29">'CK GASTOS CLN MES 3'!$1:$6</definedName>
    <definedName name="_xlnm.Print_Titles" localSheetId="22">'CK GASTOS CSN MES 1'!$1:$6</definedName>
    <definedName name="_xlnm.Print_Titles" localSheetId="23">'CK GASTOS CSN MES 2'!$1:$6</definedName>
    <definedName name="_xlnm.Print_Titles" localSheetId="24">'CK GASTOS CSN MES 3'!$1:$6</definedName>
    <definedName name="_xlnm.Print_Titles" localSheetId="11">'CK GASTOS INM MES 1'!$1:$6</definedName>
    <definedName name="_xlnm.Print_Titles" localSheetId="12">'CK GASTOS INM MES 2'!$1:$6</definedName>
    <definedName name="_xlnm.Print_Titles" localSheetId="13">'CK GASTOS INM MES 3'!$1:$6</definedName>
    <definedName name="_xlnm.Print_Titles" localSheetId="5">'CK GASTOS OSN AC MES 1'!$1:$6</definedName>
    <definedName name="_xlnm.Print_Titles" localSheetId="6">'CK GASTOS OSN AC MES 2'!$1:$6</definedName>
    <definedName name="_xlnm.Print_Titles" localSheetId="7">'CK GASTOS OSN AC MES 3'!$1:$6</definedName>
    <definedName name="_xlnm.Print_Titles" localSheetId="0">'CK GASTOS OSN PD MES 1'!$1:$6</definedName>
    <definedName name="_xlnm.Print_Titles" localSheetId="1">'CK GASTOS OSN PD MES 2'!$1:$6</definedName>
    <definedName name="_xlnm.Print_Titles" localSheetId="2">'CK GASTOS OSN PD MES 3'!$1:$6</definedName>
    <definedName name="_xlnm.Print_Titles" localSheetId="31">CLN!$1:$8</definedName>
    <definedName name="_xlnm.Print_Titles" localSheetId="18">'INM-AC'!$1:$8</definedName>
    <definedName name="_xlnm.Print_Titles" localSheetId="16">'INM-FEM'!$1:$8</definedName>
    <definedName name="_xlnm.Print_Titles" localSheetId="4">'OSN PD'!$1:$8</definedName>
    <definedName name="_xlnm.Print_Titles" localSheetId="21">'SIN-AC'!$1:$8</definedName>
    <definedName name="_xlnm.Print_Titles" localSheetId="19">'SIN-FEM'!$1:$8</definedName>
    <definedName name="_xlnm.Print_Titles" localSheetId="32">'TOTAL AC'!$1:$8</definedName>
    <definedName name="_xlnm.Print_Titles" localSheetId="34">'TOTAL EXT MUS'!$1:$8</definedName>
    <definedName name="_xlnm.Print_Titles" localSheetId="10">'TOTAL OSN'!$1:$8</definedName>
    <definedName name="_xlnm.Print_Titles" localSheetId="33">'TOTAL PROD'!$1:$8</definedName>
    <definedName name="_xlnm.Print_Titles" localSheetId="39">'TOTAL RES'!$1:$8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94" i="88" l="1"/>
  <c r="N94" i="88"/>
  <c r="O94" i="88"/>
  <c r="P94" i="88"/>
  <c r="M71" i="88"/>
  <c r="N71" i="88"/>
  <c r="O71" i="88"/>
  <c r="P71" i="88"/>
  <c r="Q71" i="88"/>
  <c r="M28" i="88"/>
  <c r="N28" i="88"/>
  <c r="O28" i="88"/>
  <c r="P28" i="88"/>
  <c r="Y30" i="69"/>
  <c r="AN131" i="65"/>
  <c r="E5" i="40"/>
  <c r="AA102" i="65"/>
  <c r="Z24" i="9"/>
  <c r="AM131" i="64"/>
  <c r="AC20" i="50"/>
  <c r="CD253" i="9"/>
  <c r="CG237" i="9"/>
  <c r="W10" i="87"/>
  <c r="W10" i="88"/>
  <c r="AS115" i="88"/>
  <c r="AS116" i="88"/>
  <c r="AS117" i="88"/>
  <c r="AS118" i="88"/>
  <c r="W10" i="1"/>
  <c r="AS115" i="87"/>
  <c r="AS116" i="87"/>
  <c r="AS117" i="87"/>
  <c r="AS118" i="87"/>
  <c r="AS119" i="88"/>
  <c r="AS119" i="87"/>
  <c r="AS120" i="87"/>
  <c r="AB10" i="87"/>
  <c r="AC10" i="87"/>
  <c r="AD10" i="87"/>
  <c r="AE10" i="87"/>
  <c r="AF10" i="87"/>
  <c r="AG10" i="87"/>
  <c r="AH10" i="87"/>
  <c r="AI10" i="87"/>
  <c r="AJ10" i="87"/>
  <c r="AK10" i="87"/>
  <c r="AL10" i="87"/>
  <c r="AM10" i="87"/>
  <c r="AN10" i="87"/>
  <c r="AO10" i="87"/>
  <c r="AP10" i="87"/>
  <c r="AQ10" i="87"/>
  <c r="AB28" i="87"/>
  <c r="AC28" i="87"/>
  <c r="AD28" i="87"/>
  <c r="AE28" i="87"/>
  <c r="AF28" i="87"/>
  <c r="AG28" i="87"/>
  <c r="AH28" i="87"/>
  <c r="AI28" i="87"/>
  <c r="AJ28" i="87"/>
  <c r="AK28" i="87"/>
  <c r="AB71" i="87"/>
  <c r="AC71" i="87"/>
  <c r="AD71" i="87"/>
  <c r="AE71" i="87"/>
  <c r="AF71" i="87"/>
  <c r="AG71" i="87"/>
  <c r="AH71" i="87"/>
  <c r="AI71" i="87"/>
  <c r="AB94" i="87"/>
  <c r="AC94" i="87"/>
  <c r="AD94" i="87"/>
  <c r="AE94" i="87"/>
  <c r="AF94" i="87"/>
  <c r="AG94" i="87"/>
  <c r="AH94" i="87"/>
  <c r="AI94" i="87"/>
  <c r="AB98" i="87"/>
  <c r="AC98" i="87"/>
  <c r="AD98" i="87"/>
  <c r="AE98" i="87"/>
  <c r="AF98" i="87"/>
  <c r="AG98" i="87"/>
  <c r="AH98" i="87"/>
  <c r="AI98" i="87"/>
  <c r="AB112" i="87"/>
  <c r="AC112" i="87"/>
  <c r="AD112" i="87"/>
  <c r="AE112" i="87"/>
  <c r="AF112" i="87"/>
  <c r="AG112" i="87"/>
  <c r="AH112" i="87"/>
  <c r="AI112" i="87"/>
  <c r="AB125" i="87"/>
  <c r="AB129" i="87"/>
  <c r="AC129" i="87"/>
  <c r="AD129" i="87"/>
  <c r="AE129" i="87"/>
  <c r="AF129" i="87"/>
  <c r="AG129" i="87"/>
  <c r="AH129" i="87"/>
  <c r="AI129" i="87"/>
  <c r="AB133" i="87"/>
  <c r="AC133" i="87"/>
  <c r="AD133" i="87"/>
  <c r="AE133" i="87"/>
  <c r="AF133" i="87"/>
  <c r="AG133" i="87"/>
  <c r="AH133" i="87"/>
  <c r="AI133" i="87"/>
  <c r="AJ133" i="87"/>
  <c r="AK133" i="87"/>
  <c r="AL133" i="87"/>
  <c r="AM133" i="87"/>
  <c r="AN133" i="87"/>
  <c r="AO133" i="87"/>
  <c r="AP133" i="87"/>
  <c r="AQ133" i="87"/>
  <c r="AS12" i="87"/>
  <c r="AS16" i="87"/>
  <c r="Z10" i="53"/>
  <c r="AA10" i="53"/>
  <c r="AB10" i="53"/>
  <c r="AC10" i="53"/>
  <c r="AD10" i="53"/>
  <c r="AE10" i="53"/>
  <c r="AF10" i="53"/>
  <c r="AG10" i="53"/>
  <c r="AH10" i="53"/>
  <c r="AI10" i="53"/>
  <c r="AJ10" i="53"/>
  <c r="AK10" i="53"/>
  <c r="AL10" i="53"/>
  <c r="AM10" i="53"/>
  <c r="AN10" i="53"/>
  <c r="AO10" i="53"/>
  <c r="AP10" i="53"/>
  <c r="AQ10" i="53"/>
  <c r="Z28" i="53"/>
  <c r="AA28" i="53"/>
  <c r="AB28" i="53"/>
  <c r="AC28" i="53"/>
  <c r="AD28" i="53"/>
  <c r="AE28" i="53"/>
  <c r="AF28" i="53"/>
  <c r="AG28" i="53"/>
  <c r="AH28" i="53"/>
  <c r="AI28" i="53"/>
  <c r="AJ28" i="53"/>
  <c r="AK28" i="53"/>
  <c r="AL28" i="53"/>
  <c r="AM28" i="53"/>
  <c r="AN28" i="53"/>
  <c r="AO28" i="53"/>
  <c r="AP28" i="53"/>
  <c r="AQ28" i="53"/>
  <c r="Z71" i="53"/>
  <c r="AA71" i="53"/>
  <c r="AB71" i="53"/>
  <c r="AC71" i="53"/>
  <c r="AD71" i="53"/>
  <c r="AE71" i="53"/>
  <c r="AF71" i="53"/>
  <c r="AG71" i="53"/>
  <c r="AH71" i="53"/>
  <c r="AI71" i="53"/>
  <c r="AJ71" i="53"/>
  <c r="AK71" i="53"/>
  <c r="AL71" i="53"/>
  <c r="AM71" i="53"/>
  <c r="AN71" i="53"/>
  <c r="AO71" i="53"/>
  <c r="AP71" i="53"/>
  <c r="AQ71" i="53"/>
  <c r="Z94" i="53"/>
  <c r="AA94" i="53"/>
  <c r="AB94" i="53"/>
  <c r="AC94" i="53"/>
  <c r="AD94" i="53"/>
  <c r="AE94" i="53"/>
  <c r="AF94" i="53"/>
  <c r="AG94" i="53"/>
  <c r="AH94" i="53"/>
  <c r="AI94" i="53"/>
  <c r="AJ94" i="53"/>
  <c r="AK94" i="53"/>
  <c r="AL94" i="53"/>
  <c r="AM94" i="53"/>
  <c r="Z98" i="53"/>
  <c r="AA98" i="53"/>
  <c r="AB98" i="53"/>
  <c r="AC98" i="53"/>
  <c r="AD98" i="53"/>
  <c r="AE98" i="53"/>
  <c r="AF98" i="53"/>
  <c r="AG98" i="53"/>
  <c r="AH98" i="53"/>
  <c r="AI98" i="53"/>
  <c r="AJ98" i="53"/>
  <c r="AK98" i="53"/>
  <c r="AL98" i="53"/>
  <c r="AM98" i="53"/>
  <c r="AN98" i="53"/>
  <c r="AO98" i="53"/>
  <c r="AP98" i="53"/>
  <c r="AQ98" i="53"/>
  <c r="Z112" i="53"/>
  <c r="AA112" i="53"/>
  <c r="AB112" i="53"/>
  <c r="AC112" i="53"/>
  <c r="AD112" i="53"/>
  <c r="AE112" i="53"/>
  <c r="AF112" i="53"/>
  <c r="AG112" i="53"/>
  <c r="AH112" i="53"/>
  <c r="AI112" i="53"/>
  <c r="AJ112" i="53"/>
  <c r="AK112" i="53"/>
  <c r="AL112" i="53"/>
  <c r="AM112" i="53"/>
  <c r="AN112" i="53"/>
  <c r="AO112" i="53"/>
  <c r="AP112" i="53"/>
  <c r="AQ112" i="53"/>
  <c r="AA125" i="53"/>
  <c r="AB125" i="53"/>
  <c r="Z130" i="53"/>
  <c r="AA130" i="53"/>
  <c r="AB130" i="53"/>
  <c r="AC130" i="53"/>
  <c r="AD130" i="53"/>
  <c r="AE130" i="53"/>
  <c r="AF130" i="53"/>
  <c r="AG130" i="53"/>
  <c r="AH130" i="53"/>
  <c r="AI130" i="53"/>
  <c r="AJ130" i="53"/>
  <c r="AK130" i="53"/>
  <c r="AL130" i="53"/>
  <c r="AM130" i="53"/>
  <c r="AN130" i="53"/>
  <c r="AO130" i="53"/>
  <c r="AP130" i="53"/>
  <c r="AQ130" i="53"/>
  <c r="Z134" i="53"/>
  <c r="AA134" i="53"/>
  <c r="AB134" i="53"/>
  <c r="AC134" i="53"/>
  <c r="AD134" i="53"/>
  <c r="AE134" i="53"/>
  <c r="AF134" i="53"/>
  <c r="AG134" i="53"/>
  <c r="AH134" i="53"/>
  <c r="AI134" i="53"/>
  <c r="AJ134" i="53"/>
  <c r="AK134" i="53"/>
  <c r="AL134" i="53"/>
  <c r="AM134" i="53"/>
  <c r="AN134" i="53"/>
  <c r="AO134" i="53"/>
  <c r="AP134" i="53"/>
  <c r="AQ134" i="53"/>
  <c r="AS15" i="53"/>
  <c r="AS16" i="53"/>
  <c r="AS17" i="53"/>
  <c r="AS18" i="53"/>
  <c r="AS19" i="53"/>
  <c r="AS20" i="53"/>
  <c r="AS21" i="53"/>
  <c r="AS22" i="53"/>
  <c r="AS23" i="53"/>
  <c r="AS24" i="53"/>
  <c r="AS25" i="53"/>
  <c r="AS17" i="87"/>
  <c r="AS18" i="87"/>
  <c r="AS19" i="87"/>
  <c r="AS20" i="87"/>
  <c r="AS21" i="87"/>
  <c r="AS22" i="87"/>
  <c r="AS23" i="87"/>
  <c r="AS24" i="87"/>
  <c r="AS25" i="87"/>
  <c r="X10" i="1"/>
  <c r="W112" i="1"/>
  <c r="V112" i="1"/>
  <c r="V10" i="1"/>
  <c r="V115" i="58"/>
  <c r="V116" i="58"/>
  <c r="V117" i="58"/>
  <c r="X115" i="58"/>
  <c r="X116" i="58"/>
  <c r="X117" i="58"/>
  <c r="X118" i="58"/>
  <c r="AY115" i="88"/>
  <c r="AY116" i="88"/>
  <c r="AY117" i="88"/>
  <c r="AY118" i="88"/>
  <c r="AY115" i="87"/>
  <c r="AY116" i="87"/>
  <c r="AY117" i="87"/>
  <c r="AY118" i="87"/>
  <c r="AY119" i="87"/>
  <c r="AY120" i="87"/>
  <c r="AY121" i="87"/>
  <c r="AY122" i="87"/>
  <c r="AZ115" i="55"/>
  <c r="AZ116" i="55"/>
  <c r="AZ117" i="55"/>
  <c r="AZ118" i="55"/>
  <c r="AZ119" i="55"/>
  <c r="AZ14" i="58"/>
  <c r="AZ15" i="58"/>
  <c r="AZ17" i="58"/>
  <c r="AZ19" i="58"/>
  <c r="AZ20" i="58"/>
  <c r="AZ26" i="58"/>
  <c r="AY120" i="88"/>
  <c r="AY122" i="88"/>
  <c r="AY115" i="1"/>
  <c r="AY116" i="1"/>
  <c r="AY117" i="1"/>
  <c r="AY118" i="1"/>
  <c r="AY119" i="1"/>
  <c r="K4" i="64"/>
  <c r="K3" i="64"/>
  <c r="K2" i="64"/>
  <c r="K5" i="88"/>
  <c r="Q21" i="79"/>
  <c r="P20" i="79"/>
  <c r="O19" i="79"/>
  <c r="N17" i="79"/>
  <c r="N26" i="70"/>
  <c r="M27" i="70"/>
  <c r="AJ2" i="40"/>
  <c r="AK4" i="40"/>
  <c r="AK2" i="40"/>
  <c r="AL2" i="40"/>
  <c r="BU68" i="40"/>
  <c r="BT5" i="9"/>
  <c r="BO278" i="9"/>
  <c r="C73" i="58"/>
  <c r="BQ4" i="70"/>
  <c r="AK21" i="52"/>
  <c r="AL18" i="9"/>
  <c r="AK25" i="40"/>
  <c r="AK12" i="40"/>
  <c r="CD49" i="9"/>
  <c r="CF2" i="9"/>
  <c r="V32" i="55"/>
  <c r="U31" i="58"/>
  <c r="U32" i="58"/>
  <c r="U33" i="58"/>
  <c r="U34" i="58"/>
  <c r="U35" i="58"/>
  <c r="U36" i="58"/>
  <c r="U37" i="58"/>
  <c r="U38" i="58"/>
  <c r="U39" i="58"/>
  <c r="U40" i="58"/>
  <c r="U41" i="58"/>
  <c r="U42" i="58"/>
  <c r="U43" i="58"/>
  <c r="U44" i="58"/>
  <c r="U45" i="58"/>
  <c r="U46" i="58"/>
  <c r="U47" i="58"/>
  <c r="V49" i="55"/>
  <c r="CD3" i="9"/>
  <c r="CP4" i="78"/>
  <c r="CP3" i="78"/>
  <c r="AR2" i="9"/>
  <c r="AL163" i="9"/>
  <c r="CD236" i="9"/>
  <c r="AQ177" i="9"/>
  <c r="AL176" i="9"/>
  <c r="AO5" i="9"/>
  <c r="AU305" i="9"/>
  <c r="BS58" i="40"/>
  <c r="BH52" i="9"/>
  <c r="BU79" i="40"/>
  <c r="E43" i="77"/>
  <c r="F43" i="77"/>
  <c r="G43" i="77"/>
  <c r="H43" i="77"/>
  <c r="I43" i="77"/>
  <c r="J43" i="77"/>
  <c r="K43" i="77"/>
  <c r="L43" i="77"/>
  <c r="M43" i="77"/>
  <c r="N43" i="77"/>
  <c r="O43" i="77"/>
  <c r="P43" i="77"/>
  <c r="Q43" i="77"/>
  <c r="R43" i="77"/>
  <c r="S43" i="77"/>
  <c r="T43" i="77"/>
  <c r="U43" i="77"/>
  <c r="V43" i="77"/>
  <c r="W43" i="77"/>
  <c r="X43" i="77"/>
  <c r="Y43" i="77"/>
  <c r="Z43" i="77"/>
  <c r="AA43" i="77"/>
  <c r="AB43" i="77"/>
  <c r="AC43" i="77"/>
  <c r="AD43" i="77"/>
  <c r="AE43" i="77"/>
  <c r="AF43" i="77"/>
  <c r="AG43" i="77"/>
  <c r="AH43" i="77"/>
  <c r="AI43" i="77"/>
  <c r="AJ43" i="77"/>
  <c r="AK43" i="77"/>
  <c r="AL43" i="77"/>
  <c r="AM43" i="77"/>
  <c r="AN43" i="77"/>
  <c r="AO43" i="77"/>
  <c r="AP43" i="77"/>
  <c r="AQ43" i="77"/>
  <c r="AR43" i="77"/>
  <c r="AS43" i="77"/>
  <c r="AT43" i="77"/>
  <c r="AU43" i="77"/>
  <c r="AV43" i="77"/>
  <c r="AW43" i="77"/>
  <c r="AX43" i="77"/>
  <c r="AY43" i="77"/>
  <c r="AZ43" i="77"/>
  <c r="BA43" i="77"/>
  <c r="BB43" i="77"/>
  <c r="BC43" i="77"/>
  <c r="BD43" i="77"/>
  <c r="BE43" i="77"/>
  <c r="BF43" i="77"/>
  <c r="BG43" i="77"/>
  <c r="BH43" i="77"/>
  <c r="BI43" i="77"/>
  <c r="BJ43" i="77"/>
  <c r="BK43" i="77"/>
  <c r="BL43" i="77"/>
  <c r="BM43" i="77"/>
  <c r="BN43" i="77"/>
  <c r="BO43" i="77"/>
  <c r="BP43" i="77"/>
  <c r="BQ43" i="77"/>
  <c r="BR43" i="77"/>
  <c r="BS43" i="77"/>
  <c r="BT43" i="77"/>
  <c r="BU43" i="77"/>
  <c r="BV43" i="77"/>
  <c r="BW43" i="77"/>
  <c r="BX43" i="77"/>
  <c r="BY43" i="77"/>
  <c r="BZ43" i="77"/>
  <c r="CA43" i="77"/>
  <c r="CB43" i="77"/>
  <c r="CC43" i="77"/>
  <c r="CD43" i="77"/>
  <c r="CE43" i="77"/>
  <c r="CF43" i="77"/>
  <c r="CG43" i="77"/>
  <c r="CH43" i="77"/>
  <c r="CI43" i="77"/>
  <c r="CJ43" i="77"/>
  <c r="CK43" i="77"/>
  <c r="CL43" i="77"/>
  <c r="CM43" i="77"/>
  <c r="CN43" i="77"/>
  <c r="CO43" i="77"/>
  <c r="CP43" i="77"/>
  <c r="CQ43" i="77"/>
  <c r="D43" i="77"/>
  <c r="E32" i="75"/>
  <c r="F32" i="75"/>
  <c r="G32" i="75"/>
  <c r="H32" i="75"/>
  <c r="I32" i="75"/>
  <c r="J32" i="75"/>
  <c r="K32" i="75"/>
  <c r="L32" i="75"/>
  <c r="M32" i="75"/>
  <c r="N32" i="75"/>
  <c r="O32" i="75"/>
  <c r="P32" i="75"/>
  <c r="Q32" i="75"/>
  <c r="R32" i="75"/>
  <c r="S32" i="75"/>
  <c r="T32" i="75"/>
  <c r="U32" i="75"/>
  <c r="V32" i="75"/>
  <c r="W32" i="75"/>
  <c r="X32" i="75"/>
  <c r="Y32" i="75"/>
  <c r="Z32" i="75"/>
  <c r="AA32" i="75"/>
  <c r="AB32" i="75"/>
  <c r="AC32" i="75"/>
  <c r="AD32" i="75"/>
  <c r="AE32" i="75"/>
  <c r="AF32" i="75"/>
  <c r="AG32" i="75"/>
  <c r="AH32" i="75"/>
  <c r="AI32" i="75"/>
  <c r="AJ32" i="75"/>
  <c r="AK32" i="75"/>
  <c r="AL32" i="75"/>
  <c r="AM32" i="75"/>
  <c r="AN32" i="75"/>
  <c r="AO32" i="75"/>
  <c r="AP32" i="75"/>
  <c r="AQ32" i="75"/>
  <c r="AR32" i="75"/>
  <c r="AS32" i="75"/>
  <c r="AT32" i="75"/>
  <c r="AU32" i="75"/>
  <c r="AV32" i="75"/>
  <c r="AW32" i="75"/>
  <c r="AX32" i="75"/>
  <c r="AY32" i="75"/>
  <c r="AZ32" i="75"/>
  <c r="BA32" i="75"/>
  <c r="BB32" i="75"/>
  <c r="BC32" i="75"/>
  <c r="BD32" i="75"/>
  <c r="BE32" i="75"/>
  <c r="BF32" i="75"/>
  <c r="BG32" i="75"/>
  <c r="BH32" i="75"/>
  <c r="BI32" i="75"/>
  <c r="BJ32" i="75"/>
  <c r="BK32" i="75"/>
  <c r="BL32" i="75"/>
  <c r="BM32" i="75"/>
  <c r="BN32" i="75"/>
  <c r="BO32" i="75"/>
  <c r="BP32" i="75"/>
  <c r="BQ32" i="75"/>
  <c r="BR32" i="75"/>
  <c r="BS32" i="75"/>
  <c r="BT32" i="75"/>
  <c r="BU32" i="75"/>
  <c r="BV32" i="75"/>
  <c r="BW32" i="75"/>
  <c r="BX32" i="75"/>
  <c r="BY32" i="75"/>
  <c r="BZ32" i="75"/>
  <c r="CA32" i="75"/>
  <c r="CB32" i="75"/>
  <c r="CC32" i="75"/>
  <c r="CD32" i="75"/>
  <c r="CE32" i="75"/>
  <c r="CF32" i="75"/>
  <c r="CG32" i="75"/>
  <c r="CH32" i="75"/>
  <c r="CI32" i="75"/>
  <c r="CJ32" i="75"/>
  <c r="CK32" i="75"/>
  <c r="CL32" i="75"/>
  <c r="CM32" i="75"/>
  <c r="CN32" i="75"/>
  <c r="CO32" i="75"/>
  <c r="CP32" i="75"/>
  <c r="CQ32" i="75"/>
  <c r="CR32" i="75"/>
  <c r="D32" i="75"/>
  <c r="E72" i="71"/>
  <c r="F72" i="71"/>
  <c r="G72" i="71"/>
  <c r="H72" i="71"/>
  <c r="I72" i="71"/>
  <c r="J72" i="71"/>
  <c r="K72" i="71"/>
  <c r="L72" i="71"/>
  <c r="M72" i="71"/>
  <c r="N72" i="71"/>
  <c r="O72" i="71"/>
  <c r="P72" i="71"/>
  <c r="Q72" i="71"/>
  <c r="R72" i="71"/>
  <c r="S72" i="71"/>
  <c r="T72" i="71"/>
  <c r="U72" i="71"/>
  <c r="V72" i="71"/>
  <c r="W72" i="71"/>
  <c r="X72" i="71"/>
  <c r="Y72" i="71"/>
  <c r="Z72" i="71"/>
  <c r="AA72" i="71"/>
  <c r="AB72" i="71"/>
  <c r="AC72" i="71"/>
  <c r="AD72" i="71"/>
  <c r="AE72" i="71"/>
  <c r="AF72" i="71"/>
  <c r="AG72" i="71"/>
  <c r="AH72" i="71"/>
  <c r="AI72" i="71"/>
  <c r="AJ72" i="71"/>
  <c r="AK72" i="71"/>
  <c r="AL72" i="71"/>
  <c r="AM72" i="71"/>
  <c r="AN72" i="71"/>
  <c r="AO72" i="71"/>
  <c r="AP72" i="71"/>
  <c r="AQ72" i="71"/>
  <c r="AR72" i="71"/>
  <c r="AS72" i="71"/>
  <c r="AT72" i="71"/>
  <c r="AU72" i="71"/>
  <c r="AV72" i="71"/>
  <c r="AW72" i="71"/>
  <c r="AX72" i="71"/>
  <c r="AY72" i="71"/>
  <c r="AZ72" i="71"/>
  <c r="BA72" i="71"/>
  <c r="BB72" i="71"/>
  <c r="BC72" i="71"/>
  <c r="BD72" i="71"/>
  <c r="BE72" i="71"/>
  <c r="BF72" i="71"/>
  <c r="BG72" i="71"/>
  <c r="BH72" i="71"/>
  <c r="BI72" i="71"/>
  <c r="BJ72" i="71"/>
  <c r="BK72" i="71"/>
  <c r="BL72" i="71"/>
  <c r="BM72" i="71"/>
  <c r="BN72" i="71"/>
  <c r="BO72" i="71"/>
  <c r="BP72" i="71"/>
  <c r="BQ72" i="71"/>
  <c r="BR72" i="71"/>
  <c r="BS72" i="71"/>
  <c r="BT72" i="71"/>
  <c r="BU72" i="71"/>
  <c r="BV72" i="71"/>
  <c r="BW72" i="71"/>
  <c r="BX72" i="71"/>
  <c r="BY72" i="71"/>
  <c r="BZ72" i="71"/>
  <c r="CA72" i="71"/>
  <c r="CB72" i="71"/>
  <c r="CC72" i="71"/>
  <c r="CD72" i="71"/>
  <c r="CE72" i="71"/>
  <c r="CF72" i="71"/>
  <c r="CG72" i="71"/>
  <c r="CH72" i="71"/>
  <c r="CI72" i="71"/>
  <c r="CJ72" i="71"/>
  <c r="CK72" i="71"/>
  <c r="CL72" i="71"/>
  <c r="CM72" i="71"/>
  <c r="CN72" i="71"/>
  <c r="CO72" i="71"/>
  <c r="CP72" i="71"/>
  <c r="CQ72" i="71"/>
  <c r="CR72" i="71"/>
  <c r="CS72" i="71"/>
  <c r="D72" i="71"/>
  <c r="E107" i="70"/>
  <c r="F107" i="70"/>
  <c r="G107" i="70"/>
  <c r="H107" i="70"/>
  <c r="I107" i="70"/>
  <c r="J107" i="70"/>
  <c r="K107" i="70"/>
  <c r="L107" i="70"/>
  <c r="M107" i="70"/>
  <c r="N107" i="70"/>
  <c r="O107" i="70"/>
  <c r="P107" i="70"/>
  <c r="Q107" i="70"/>
  <c r="R107" i="70"/>
  <c r="S107" i="70"/>
  <c r="T107" i="70"/>
  <c r="U107" i="70"/>
  <c r="V107" i="70"/>
  <c r="W107" i="70"/>
  <c r="X107" i="70"/>
  <c r="Y107" i="70"/>
  <c r="Z107" i="70"/>
  <c r="AA107" i="70"/>
  <c r="AB107" i="70"/>
  <c r="AC107" i="70"/>
  <c r="AD107" i="70"/>
  <c r="AE107" i="70"/>
  <c r="AF107" i="70"/>
  <c r="AG107" i="70"/>
  <c r="AH107" i="70"/>
  <c r="AI107" i="70"/>
  <c r="AJ107" i="70"/>
  <c r="AK107" i="70"/>
  <c r="AL107" i="70"/>
  <c r="AM107" i="70"/>
  <c r="AN107" i="70"/>
  <c r="AO107" i="70"/>
  <c r="AP107" i="70"/>
  <c r="AQ107" i="70"/>
  <c r="AR107" i="70"/>
  <c r="AS107" i="70"/>
  <c r="AT107" i="70"/>
  <c r="AU107" i="70"/>
  <c r="AV107" i="70"/>
  <c r="AW107" i="70"/>
  <c r="AX107" i="70"/>
  <c r="AY107" i="70"/>
  <c r="AZ107" i="70"/>
  <c r="BA107" i="70"/>
  <c r="BB107" i="70"/>
  <c r="BC107" i="70"/>
  <c r="BD107" i="70"/>
  <c r="BE107" i="70"/>
  <c r="BF107" i="70"/>
  <c r="BG107" i="70"/>
  <c r="BH107" i="70"/>
  <c r="BI107" i="70"/>
  <c r="BJ107" i="70"/>
  <c r="BK107" i="70"/>
  <c r="BL107" i="70"/>
  <c r="BM107" i="70"/>
  <c r="BN107" i="70"/>
  <c r="BO107" i="70"/>
  <c r="BP107" i="70"/>
  <c r="BQ107" i="70"/>
  <c r="BR107" i="70"/>
  <c r="BS107" i="70"/>
  <c r="BT107" i="70"/>
  <c r="BU107" i="70"/>
  <c r="BV107" i="70"/>
  <c r="BW107" i="70"/>
  <c r="BX107" i="70"/>
  <c r="BY107" i="70"/>
  <c r="BZ107" i="70"/>
  <c r="CA107" i="70"/>
  <c r="CB107" i="70"/>
  <c r="CC107" i="70"/>
  <c r="CD107" i="70"/>
  <c r="CE107" i="70"/>
  <c r="CF107" i="70"/>
  <c r="CG107" i="70"/>
  <c r="CH107" i="70"/>
  <c r="CI107" i="70"/>
  <c r="CJ107" i="70"/>
  <c r="CK107" i="70"/>
  <c r="CL107" i="70"/>
  <c r="CM107" i="70"/>
  <c r="CN107" i="70"/>
  <c r="CO107" i="70"/>
  <c r="CP107" i="70"/>
  <c r="CQ107" i="70"/>
  <c r="CR107" i="70"/>
  <c r="CS107" i="70"/>
  <c r="D107" i="70"/>
  <c r="E59" i="69"/>
  <c r="F59" i="69"/>
  <c r="G59" i="69"/>
  <c r="H59" i="69"/>
  <c r="I59" i="69"/>
  <c r="J59" i="69"/>
  <c r="K59" i="69"/>
  <c r="L59" i="69"/>
  <c r="M59" i="69"/>
  <c r="N59" i="69"/>
  <c r="O59" i="69"/>
  <c r="P59" i="69"/>
  <c r="Q59" i="69"/>
  <c r="R59" i="69"/>
  <c r="S59" i="69"/>
  <c r="T59" i="69"/>
  <c r="U59" i="69"/>
  <c r="V59" i="69"/>
  <c r="W59" i="69"/>
  <c r="X59" i="69"/>
  <c r="Y59" i="69"/>
  <c r="Z59" i="69"/>
  <c r="AA59" i="69"/>
  <c r="AB59" i="69"/>
  <c r="AC59" i="69"/>
  <c r="AD59" i="69"/>
  <c r="AE59" i="69"/>
  <c r="AF59" i="69"/>
  <c r="AG59" i="69"/>
  <c r="AH59" i="69"/>
  <c r="AI59" i="69"/>
  <c r="AJ59" i="69"/>
  <c r="AK59" i="69"/>
  <c r="AL59" i="69"/>
  <c r="AM59" i="69"/>
  <c r="AN59" i="69"/>
  <c r="AO59" i="69"/>
  <c r="AP59" i="69"/>
  <c r="AQ59" i="69"/>
  <c r="AR59" i="69"/>
  <c r="AS59" i="69"/>
  <c r="AT59" i="69"/>
  <c r="AU59" i="69"/>
  <c r="AV59" i="69"/>
  <c r="AW59" i="69"/>
  <c r="AX59" i="69"/>
  <c r="AY59" i="69"/>
  <c r="AZ59" i="69"/>
  <c r="BA59" i="69"/>
  <c r="BB59" i="69"/>
  <c r="BC59" i="69"/>
  <c r="BD59" i="69"/>
  <c r="BE59" i="69"/>
  <c r="BF59" i="69"/>
  <c r="BG59" i="69"/>
  <c r="BH59" i="69"/>
  <c r="BI59" i="69"/>
  <c r="BJ59" i="69"/>
  <c r="BK59" i="69"/>
  <c r="BL59" i="69"/>
  <c r="BM59" i="69"/>
  <c r="BN59" i="69"/>
  <c r="BO59" i="69"/>
  <c r="BP59" i="69"/>
  <c r="BQ59" i="69"/>
  <c r="BR59" i="69"/>
  <c r="BS59" i="69"/>
  <c r="BT59" i="69"/>
  <c r="BU59" i="69"/>
  <c r="BV59" i="69"/>
  <c r="BW59" i="69"/>
  <c r="BX59" i="69"/>
  <c r="BY59" i="69"/>
  <c r="BZ59" i="69"/>
  <c r="CA59" i="69"/>
  <c r="CB59" i="69"/>
  <c r="CC59" i="69"/>
  <c r="CD59" i="69"/>
  <c r="CE59" i="69"/>
  <c r="CF59" i="69"/>
  <c r="CG59" i="69"/>
  <c r="CH59" i="69"/>
  <c r="CI59" i="69"/>
  <c r="CJ59" i="69"/>
  <c r="CK59" i="69"/>
  <c r="CL59" i="69"/>
  <c r="CM59" i="69"/>
  <c r="CN59" i="69"/>
  <c r="CO59" i="69"/>
  <c r="CP59" i="69"/>
  <c r="CQ59" i="69"/>
  <c r="CR59" i="69"/>
  <c r="CS59" i="69"/>
  <c r="CT59" i="69"/>
  <c r="D59" i="69"/>
  <c r="D102" i="68"/>
  <c r="CK102" i="68"/>
  <c r="E101" i="67"/>
  <c r="F101" i="67"/>
  <c r="G101" i="67"/>
  <c r="H101" i="67"/>
  <c r="I101" i="67"/>
  <c r="J101" i="67"/>
  <c r="K101" i="67"/>
  <c r="L101" i="67"/>
  <c r="M101" i="67"/>
  <c r="N101" i="67"/>
  <c r="O101" i="67"/>
  <c r="P101" i="67"/>
  <c r="Q101" i="67"/>
  <c r="R101" i="67"/>
  <c r="S101" i="67"/>
  <c r="T101" i="67"/>
  <c r="U101" i="67"/>
  <c r="V101" i="67"/>
  <c r="W101" i="67"/>
  <c r="X101" i="67"/>
  <c r="Y101" i="67"/>
  <c r="Z101" i="67"/>
  <c r="AA101" i="67"/>
  <c r="AB101" i="67"/>
  <c r="AC101" i="67"/>
  <c r="AD101" i="67"/>
  <c r="AE101" i="67"/>
  <c r="AF101" i="67"/>
  <c r="AG101" i="67"/>
  <c r="AH101" i="67"/>
  <c r="AI101" i="67"/>
  <c r="AJ101" i="67"/>
  <c r="AK101" i="67"/>
  <c r="AL101" i="67"/>
  <c r="AM101" i="67"/>
  <c r="AN101" i="67"/>
  <c r="AO101" i="67"/>
  <c r="AP101" i="67"/>
  <c r="AQ101" i="67"/>
  <c r="AR101" i="67"/>
  <c r="AS101" i="67"/>
  <c r="AT101" i="67"/>
  <c r="AU101" i="67"/>
  <c r="AV101" i="67"/>
  <c r="AW101" i="67"/>
  <c r="AX101" i="67"/>
  <c r="AY101" i="67"/>
  <c r="AZ101" i="67"/>
  <c r="BA101" i="67"/>
  <c r="BB101" i="67"/>
  <c r="BC101" i="67"/>
  <c r="BD101" i="67"/>
  <c r="BE101" i="67"/>
  <c r="BF101" i="67"/>
  <c r="BG101" i="67"/>
  <c r="BH101" i="67"/>
  <c r="BI101" i="67"/>
  <c r="BJ101" i="67"/>
  <c r="BK101" i="67"/>
  <c r="BL101" i="67"/>
  <c r="BM101" i="67"/>
  <c r="BN101" i="67"/>
  <c r="BO101" i="67"/>
  <c r="BP101" i="67"/>
  <c r="BQ101" i="67"/>
  <c r="BR101" i="67"/>
  <c r="BS101" i="67"/>
  <c r="BT101" i="67"/>
  <c r="BU101" i="67"/>
  <c r="BV101" i="67"/>
  <c r="BW101" i="67"/>
  <c r="BX101" i="67"/>
  <c r="BY101" i="67"/>
  <c r="BZ101" i="67"/>
  <c r="CA101" i="67"/>
  <c r="CB101" i="67"/>
  <c r="CC101" i="67"/>
  <c r="CD101" i="67"/>
  <c r="CE101" i="67"/>
  <c r="CF101" i="67"/>
  <c r="CG101" i="67"/>
  <c r="CH101" i="67"/>
  <c r="CI101" i="67"/>
  <c r="CJ101" i="67"/>
  <c r="CK101" i="67"/>
  <c r="CL101" i="67"/>
  <c r="CM101" i="67"/>
  <c r="CN101" i="67"/>
  <c r="CO101" i="67"/>
  <c r="CP101" i="67"/>
  <c r="CQ101" i="67"/>
  <c r="CR101" i="67"/>
  <c r="D101" i="67"/>
  <c r="E137" i="65"/>
  <c r="F137" i="65"/>
  <c r="G137" i="65"/>
  <c r="H137" i="65"/>
  <c r="I137" i="65"/>
  <c r="J137" i="65"/>
  <c r="K137" i="65"/>
  <c r="L137" i="65"/>
  <c r="M137" i="65"/>
  <c r="N137" i="65"/>
  <c r="O137" i="65"/>
  <c r="P137" i="65"/>
  <c r="Q137" i="65"/>
  <c r="R137" i="65"/>
  <c r="S137" i="65"/>
  <c r="T137" i="65"/>
  <c r="U137" i="65"/>
  <c r="V137" i="65"/>
  <c r="W137" i="65"/>
  <c r="X137" i="65"/>
  <c r="Y137" i="65"/>
  <c r="Z137" i="65"/>
  <c r="AA137" i="65"/>
  <c r="AB137" i="65"/>
  <c r="AC137" i="65"/>
  <c r="AD137" i="65"/>
  <c r="AE137" i="65"/>
  <c r="AF137" i="65"/>
  <c r="AG137" i="65"/>
  <c r="AH137" i="65"/>
  <c r="AI137" i="65"/>
  <c r="AJ137" i="65"/>
  <c r="AK137" i="65"/>
  <c r="AL137" i="65"/>
  <c r="AM137" i="65"/>
  <c r="AN137" i="65"/>
  <c r="AO137" i="65"/>
  <c r="AP137" i="65"/>
  <c r="AQ137" i="65"/>
  <c r="AR137" i="65"/>
  <c r="AS137" i="65"/>
  <c r="AT137" i="65"/>
  <c r="AU137" i="65"/>
  <c r="AV137" i="65"/>
  <c r="AW137" i="65"/>
  <c r="AX137" i="65"/>
  <c r="AY137" i="65"/>
  <c r="AZ137" i="65"/>
  <c r="BA137" i="65"/>
  <c r="BB137" i="65"/>
  <c r="BC137" i="65"/>
  <c r="BD137" i="65"/>
  <c r="BE137" i="65"/>
  <c r="BF137" i="65"/>
  <c r="BG137" i="65"/>
  <c r="BH137" i="65"/>
  <c r="BI137" i="65"/>
  <c r="BJ137" i="65"/>
  <c r="BK137" i="65"/>
  <c r="BL137" i="65"/>
  <c r="BM137" i="65"/>
  <c r="BN137" i="65"/>
  <c r="BO137" i="65"/>
  <c r="BP137" i="65"/>
  <c r="BQ137" i="65"/>
  <c r="BR137" i="65"/>
  <c r="BS137" i="65"/>
  <c r="BT137" i="65"/>
  <c r="BU137" i="65"/>
  <c r="BV137" i="65"/>
  <c r="BW137" i="65"/>
  <c r="BX137" i="65"/>
  <c r="BY137" i="65"/>
  <c r="BZ137" i="65"/>
  <c r="CA137" i="65"/>
  <c r="CB137" i="65"/>
  <c r="CC137" i="65"/>
  <c r="CD137" i="65"/>
  <c r="CE137" i="65"/>
  <c r="CF137" i="65"/>
  <c r="CG137" i="65"/>
  <c r="CH137" i="65"/>
  <c r="CI137" i="65"/>
  <c r="CJ137" i="65"/>
  <c r="CK137" i="65"/>
  <c r="CL137" i="65"/>
  <c r="CM137" i="65"/>
  <c r="CN137" i="65"/>
  <c r="CO137" i="65"/>
  <c r="CP137" i="65"/>
  <c r="CQ137" i="65"/>
  <c r="CR137" i="65"/>
  <c r="CS137" i="65"/>
  <c r="CT137" i="65"/>
  <c r="CU137" i="65"/>
  <c r="D137" i="65"/>
  <c r="E127" i="64"/>
  <c r="F127" i="64"/>
  <c r="G127" i="64"/>
  <c r="H127" i="64"/>
  <c r="I127" i="64"/>
  <c r="J127" i="64"/>
  <c r="K127" i="64"/>
  <c r="L127" i="64"/>
  <c r="M127" i="64"/>
  <c r="N127" i="64"/>
  <c r="O127" i="64"/>
  <c r="P127" i="64"/>
  <c r="Q127" i="64"/>
  <c r="R127" i="64"/>
  <c r="S127" i="64"/>
  <c r="T127" i="64"/>
  <c r="U127" i="64"/>
  <c r="V127" i="64"/>
  <c r="W127" i="64"/>
  <c r="X127" i="64"/>
  <c r="Y127" i="64"/>
  <c r="Z127" i="64"/>
  <c r="AA127" i="64"/>
  <c r="AB127" i="64"/>
  <c r="AC127" i="64"/>
  <c r="AD127" i="64"/>
  <c r="AE127" i="64"/>
  <c r="AF127" i="64"/>
  <c r="AG127" i="64"/>
  <c r="AH127" i="64"/>
  <c r="AI127" i="64"/>
  <c r="AJ127" i="64"/>
  <c r="AK127" i="64"/>
  <c r="AL127" i="64"/>
  <c r="AM127" i="64"/>
  <c r="AN127" i="64"/>
  <c r="AO127" i="64"/>
  <c r="AP127" i="64"/>
  <c r="AQ127" i="64"/>
  <c r="AR127" i="64"/>
  <c r="AS127" i="64"/>
  <c r="AT127" i="64"/>
  <c r="AU127" i="64"/>
  <c r="AV127" i="64"/>
  <c r="AW127" i="64"/>
  <c r="AX127" i="64"/>
  <c r="AY127" i="64"/>
  <c r="AZ127" i="64"/>
  <c r="BA127" i="64"/>
  <c r="BB127" i="64"/>
  <c r="BC127" i="64"/>
  <c r="BD127" i="64"/>
  <c r="BE127" i="64"/>
  <c r="BF127" i="64"/>
  <c r="BG127" i="64"/>
  <c r="BH127" i="64"/>
  <c r="BI127" i="64"/>
  <c r="BJ127" i="64"/>
  <c r="BK127" i="64"/>
  <c r="BL127" i="64"/>
  <c r="BM127" i="64"/>
  <c r="BN127" i="64"/>
  <c r="BO127" i="64"/>
  <c r="BP127" i="64"/>
  <c r="BQ127" i="64"/>
  <c r="BR127" i="64"/>
  <c r="BS127" i="64"/>
  <c r="BT127" i="64"/>
  <c r="BU127" i="64"/>
  <c r="BV127" i="64"/>
  <c r="BW127" i="64"/>
  <c r="BX127" i="64"/>
  <c r="BY127" i="64"/>
  <c r="BZ127" i="64"/>
  <c r="CA127" i="64"/>
  <c r="CB127" i="64"/>
  <c r="CC127" i="64"/>
  <c r="CD127" i="64"/>
  <c r="CE127" i="64"/>
  <c r="CF127" i="64"/>
  <c r="CG127" i="64"/>
  <c r="CH127" i="64"/>
  <c r="CI127" i="64"/>
  <c r="CJ127" i="64"/>
  <c r="CK127" i="64"/>
  <c r="CL127" i="64"/>
  <c r="CM127" i="64"/>
  <c r="CN127" i="64"/>
  <c r="CO127" i="64"/>
  <c r="CP127" i="64"/>
  <c r="CQ127" i="64"/>
  <c r="CR127" i="64"/>
  <c r="CS127" i="64"/>
  <c r="CT127" i="64"/>
  <c r="CU127" i="64"/>
  <c r="D127" i="64"/>
  <c r="CT123" i="63"/>
  <c r="E123" i="63"/>
  <c r="F123" i="63"/>
  <c r="G123" i="63"/>
  <c r="H123" i="63"/>
  <c r="I123" i="63"/>
  <c r="J123" i="63"/>
  <c r="K123" i="63"/>
  <c r="L123" i="63"/>
  <c r="M123" i="63"/>
  <c r="N123" i="63"/>
  <c r="O123" i="63"/>
  <c r="P123" i="63"/>
  <c r="Q123" i="63"/>
  <c r="R123" i="63"/>
  <c r="S123" i="63"/>
  <c r="T123" i="63"/>
  <c r="U123" i="63"/>
  <c r="V123" i="63"/>
  <c r="W123" i="63"/>
  <c r="X123" i="63"/>
  <c r="Y123" i="63"/>
  <c r="Z123" i="63"/>
  <c r="AA123" i="63"/>
  <c r="AB123" i="63"/>
  <c r="AC123" i="63"/>
  <c r="AD123" i="63"/>
  <c r="AE123" i="63"/>
  <c r="AF123" i="63"/>
  <c r="AG123" i="63"/>
  <c r="AH123" i="63"/>
  <c r="AI123" i="63"/>
  <c r="AJ123" i="63"/>
  <c r="AK123" i="63"/>
  <c r="AL123" i="63"/>
  <c r="AM123" i="63"/>
  <c r="AN123" i="63"/>
  <c r="AO123" i="63"/>
  <c r="AP123" i="63"/>
  <c r="AQ123" i="63"/>
  <c r="AR123" i="63"/>
  <c r="AS123" i="63"/>
  <c r="AT123" i="63"/>
  <c r="AU123" i="63"/>
  <c r="AV123" i="63"/>
  <c r="AW123" i="63"/>
  <c r="AX123" i="63"/>
  <c r="AY123" i="63"/>
  <c r="AZ123" i="63"/>
  <c r="BA123" i="63"/>
  <c r="BB123" i="63"/>
  <c r="BC123" i="63"/>
  <c r="BD123" i="63"/>
  <c r="BE123" i="63"/>
  <c r="BF123" i="63"/>
  <c r="BG123" i="63"/>
  <c r="BH123" i="63"/>
  <c r="BI123" i="63"/>
  <c r="BJ123" i="63"/>
  <c r="BK123" i="63"/>
  <c r="BL123" i="63"/>
  <c r="BM123" i="63"/>
  <c r="BN123" i="63"/>
  <c r="BO123" i="63"/>
  <c r="BP123" i="63"/>
  <c r="BQ123" i="63"/>
  <c r="BR123" i="63"/>
  <c r="BS123" i="63"/>
  <c r="BT123" i="63"/>
  <c r="BU123" i="63"/>
  <c r="BV123" i="63"/>
  <c r="BW123" i="63"/>
  <c r="BX123" i="63"/>
  <c r="BY123" i="63"/>
  <c r="BZ123" i="63"/>
  <c r="CA123" i="63"/>
  <c r="CB123" i="63"/>
  <c r="CC123" i="63"/>
  <c r="CD123" i="63"/>
  <c r="CE123" i="63"/>
  <c r="CF123" i="63"/>
  <c r="CG123" i="63"/>
  <c r="CH123" i="63"/>
  <c r="CI123" i="63"/>
  <c r="CJ123" i="63"/>
  <c r="CK123" i="63"/>
  <c r="CL123" i="63"/>
  <c r="CM123" i="63"/>
  <c r="CN123" i="63"/>
  <c r="CO123" i="63"/>
  <c r="CP123" i="63"/>
  <c r="CQ123" i="63"/>
  <c r="CR123" i="63"/>
  <c r="CS123" i="63"/>
  <c r="CU123" i="63"/>
  <c r="D123" i="63"/>
  <c r="AK10" i="52"/>
  <c r="Y3" i="63"/>
  <c r="AL67" i="80"/>
  <c r="AL3" i="52"/>
  <c r="CP4" i="9"/>
  <c r="CP3" i="9" s="1"/>
  <c r="AK4" i="9"/>
  <c r="CV127" i="64"/>
  <c r="CS101" i="67"/>
  <c r="CT107" i="70"/>
  <c r="H100" i="76"/>
  <c r="E100" i="76"/>
  <c r="F100" i="76"/>
  <c r="G100" i="76"/>
  <c r="I100" i="76"/>
  <c r="J100" i="76"/>
  <c r="K100" i="76"/>
  <c r="L100" i="76"/>
  <c r="M100" i="76"/>
  <c r="N100" i="76"/>
  <c r="O100" i="76"/>
  <c r="P100" i="76"/>
  <c r="Q100" i="76"/>
  <c r="R100" i="76"/>
  <c r="S100" i="76"/>
  <c r="T100" i="76"/>
  <c r="U100" i="76"/>
  <c r="V100" i="76"/>
  <c r="W100" i="76"/>
  <c r="X100" i="76"/>
  <c r="Y100" i="76"/>
  <c r="Z100" i="76"/>
  <c r="AA100" i="76"/>
  <c r="AB100" i="76"/>
  <c r="AC100" i="76"/>
  <c r="AD100" i="76"/>
  <c r="AE100" i="76"/>
  <c r="AF100" i="76"/>
  <c r="AG100" i="76"/>
  <c r="AH100" i="76"/>
  <c r="AI100" i="76"/>
  <c r="AJ100" i="76"/>
  <c r="AK100" i="76"/>
  <c r="AL100" i="76"/>
  <c r="AM100" i="76"/>
  <c r="AN100" i="76"/>
  <c r="AO100" i="76"/>
  <c r="AP100" i="76"/>
  <c r="AQ100" i="76"/>
  <c r="AR100" i="76"/>
  <c r="AS100" i="76"/>
  <c r="AT100" i="76"/>
  <c r="AU100" i="76"/>
  <c r="AV100" i="76"/>
  <c r="AW100" i="76"/>
  <c r="AX100" i="76"/>
  <c r="AY100" i="76"/>
  <c r="AZ100" i="76"/>
  <c r="BA100" i="76"/>
  <c r="BB100" i="76"/>
  <c r="BC100" i="76"/>
  <c r="BD100" i="76"/>
  <c r="BE100" i="76"/>
  <c r="BF100" i="76"/>
  <c r="BG100" i="76"/>
  <c r="BH100" i="76"/>
  <c r="BI100" i="76"/>
  <c r="BJ100" i="76"/>
  <c r="BK100" i="76"/>
  <c r="BL100" i="76"/>
  <c r="BM100" i="76"/>
  <c r="BN100" i="76"/>
  <c r="BO100" i="76"/>
  <c r="BP100" i="76"/>
  <c r="BQ100" i="76"/>
  <c r="BR100" i="76"/>
  <c r="BS100" i="76"/>
  <c r="BT100" i="76"/>
  <c r="BU100" i="76"/>
  <c r="BV100" i="76"/>
  <c r="BW100" i="76"/>
  <c r="BX100" i="76"/>
  <c r="BY100" i="76"/>
  <c r="BZ100" i="76"/>
  <c r="CA100" i="76"/>
  <c r="CB100" i="76"/>
  <c r="CC100" i="76"/>
  <c r="CD100" i="76"/>
  <c r="CE100" i="76"/>
  <c r="CF100" i="76"/>
  <c r="CG100" i="76"/>
  <c r="CH100" i="76"/>
  <c r="CI100" i="76"/>
  <c r="CJ100" i="76"/>
  <c r="CK100" i="76"/>
  <c r="CL100" i="76"/>
  <c r="CM100" i="76"/>
  <c r="CN100" i="76"/>
  <c r="CO100" i="76"/>
  <c r="CP100" i="76"/>
  <c r="CQ100" i="76"/>
  <c r="CR100" i="76"/>
  <c r="CS100" i="76"/>
  <c r="CT100" i="76"/>
  <c r="CU100" i="76"/>
  <c r="CV100" i="76"/>
  <c r="CW100" i="76"/>
  <c r="CX100" i="76"/>
  <c r="CY100" i="76"/>
  <c r="CZ100" i="76"/>
  <c r="DA100" i="76"/>
  <c r="D100" i="76"/>
  <c r="D69" i="79"/>
  <c r="CR43" i="77"/>
  <c r="CS43" i="77"/>
  <c r="CT43" i="77"/>
  <c r="CU43" i="77"/>
  <c r="CV43" i="77"/>
  <c r="CW43" i="77"/>
  <c r="CX43" i="77"/>
  <c r="CY43" i="77"/>
  <c r="CZ43" i="77"/>
  <c r="H69" i="79"/>
  <c r="E69" i="79"/>
  <c r="F69" i="79"/>
  <c r="G69" i="79"/>
  <c r="I69" i="79"/>
  <c r="J69" i="79"/>
  <c r="K69" i="79"/>
  <c r="L69" i="79"/>
  <c r="M69" i="79"/>
  <c r="N69" i="79"/>
  <c r="O69" i="79"/>
  <c r="P69" i="79"/>
  <c r="Q69" i="79"/>
  <c r="R69" i="79"/>
  <c r="S69" i="79"/>
  <c r="T69" i="79"/>
  <c r="U69" i="79"/>
  <c r="V69" i="79"/>
  <c r="W69" i="79"/>
  <c r="X69" i="79"/>
  <c r="Y69" i="79"/>
  <c r="Z69" i="79"/>
  <c r="AA69" i="79"/>
  <c r="AB69" i="79"/>
  <c r="AC69" i="79"/>
  <c r="AD69" i="79"/>
  <c r="AE69" i="79"/>
  <c r="AF69" i="79"/>
  <c r="AG69" i="79"/>
  <c r="AH69" i="79"/>
  <c r="AI69" i="79"/>
  <c r="AJ69" i="79"/>
  <c r="AK69" i="79"/>
  <c r="AL69" i="79"/>
  <c r="AM69" i="79"/>
  <c r="AN69" i="79"/>
  <c r="AO69" i="79"/>
  <c r="AP69" i="79"/>
  <c r="AQ69" i="79"/>
  <c r="AR69" i="79"/>
  <c r="AS69" i="79"/>
  <c r="AT69" i="79"/>
  <c r="AU69" i="79"/>
  <c r="AV69" i="79"/>
  <c r="AW69" i="79"/>
  <c r="AX69" i="79"/>
  <c r="AY69" i="79"/>
  <c r="AZ69" i="79"/>
  <c r="BA69" i="79"/>
  <c r="BB69" i="79"/>
  <c r="BC69" i="79"/>
  <c r="BD69" i="79"/>
  <c r="BE69" i="79"/>
  <c r="BF69" i="79"/>
  <c r="BG69" i="79"/>
  <c r="BH69" i="79"/>
  <c r="BI69" i="79"/>
  <c r="BJ69" i="79"/>
  <c r="BK69" i="79"/>
  <c r="BL69" i="79"/>
  <c r="BM69" i="79"/>
  <c r="BN69" i="79"/>
  <c r="BO69" i="79"/>
  <c r="BP69" i="79"/>
  <c r="BQ69" i="79"/>
  <c r="BR69" i="79"/>
  <c r="BS69" i="79"/>
  <c r="BT69" i="79"/>
  <c r="BU69" i="79"/>
  <c r="BV69" i="79"/>
  <c r="BW69" i="79"/>
  <c r="BX69" i="79"/>
  <c r="BY69" i="79"/>
  <c r="BZ69" i="79"/>
  <c r="CA69" i="79"/>
  <c r="CB69" i="79"/>
  <c r="CC69" i="79"/>
  <c r="CD69" i="79"/>
  <c r="CE69" i="79"/>
  <c r="CF69" i="79"/>
  <c r="CG69" i="79"/>
  <c r="CH69" i="79"/>
  <c r="CI69" i="79"/>
  <c r="CJ69" i="79"/>
  <c r="CK69" i="79"/>
  <c r="CL69" i="79"/>
  <c r="CM69" i="79"/>
  <c r="CN69" i="79"/>
  <c r="CO69" i="79"/>
  <c r="CP69" i="79"/>
  <c r="CQ69" i="79"/>
  <c r="CR69" i="79"/>
  <c r="CS69" i="79"/>
  <c r="CT69" i="79"/>
  <c r="CU69" i="79"/>
  <c r="CV69" i="79"/>
  <c r="CW69" i="79"/>
  <c r="CX69" i="79"/>
  <c r="CY69" i="79"/>
  <c r="R77" i="58"/>
  <c r="K311" i="9"/>
  <c r="BQ66" i="40"/>
  <c r="AY305" i="9"/>
  <c r="CN305" i="9"/>
  <c r="CM305" i="9"/>
  <c r="M116" i="1"/>
  <c r="AL29" i="9"/>
  <c r="AI4" i="9"/>
  <c r="S38" i="1"/>
  <c r="Z9" i="50"/>
  <c r="AS12" i="1"/>
  <c r="T34" i="55"/>
  <c r="S34" i="1"/>
  <c r="S77" i="1"/>
  <c r="S86" i="1"/>
  <c r="S85" i="1"/>
  <c r="S65" i="1"/>
  <c r="N3" i="66"/>
  <c r="H12" i="1"/>
  <c r="AS16" i="1"/>
  <c r="BP84" i="9"/>
  <c r="BU40" i="40"/>
  <c r="BR83" i="9"/>
  <c r="BJ82" i="9"/>
  <c r="BS81" i="9"/>
  <c r="CP32" i="40"/>
  <c r="D7" i="61"/>
  <c r="E7" i="61"/>
  <c r="I7" i="61"/>
  <c r="C9" i="61"/>
  <c r="C10" i="61"/>
  <c r="C11" i="61"/>
  <c r="C12" i="61"/>
  <c r="H12" i="61"/>
  <c r="C13" i="61"/>
  <c r="C14" i="61"/>
  <c r="C15" i="61"/>
  <c r="C16" i="61"/>
  <c r="C17" i="61"/>
  <c r="C18" i="61"/>
  <c r="F18" i="61"/>
  <c r="G18" i="61"/>
  <c r="C19" i="61"/>
  <c r="C20" i="61"/>
  <c r="F20" i="61"/>
  <c r="G20" i="61"/>
  <c r="C21" i="61"/>
  <c r="C22" i="61"/>
  <c r="D24" i="61"/>
  <c r="E24" i="61"/>
  <c r="F24" i="61"/>
  <c r="G24" i="61"/>
  <c r="H24" i="61"/>
  <c r="I24" i="61"/>
  <c r="C26" i="61"/>
  <c r="C27" i="61"/>
  <c r="C28" i="61"/>
  <c r="C29" i="61"/>
  <c r="C30" i="61"/>
  <c r="C31" i="61"/>
  <c r="C32" i="61"/>
  <c r="C33" i="61"/>
  <c r="C34" i="61"/>
  <c r="C35" i="61"/>
  <c r="C36" i="61"/>
  <c r="C37" i="61"/>
  <c r="C38" i="61"/>
  <c r="C39" i="61"/>
  <c r="C40" i="61"/>
  <c r="C41" i="61"/>
  <c r="C42" i="61"/>
  <c r="C43" i="61"/>
  <c r="C44" i="61"/>
  <c r="C45" i="61"/>
  <c r="C46" i="61"/>
  <c r="C47" i="61"/>
  <c r="C48" i="61"/>
  <c r="C49" i="61"/>
  <c r="C50" i="61"/>
  <c r="C51" i="61"/>
  <c r="C52" i="61"/>
  <c r="C53" i="61"/>
  <c r="C54" i="61"/>
  <c r="C55" i="61"/>
  <c r="C56" i="61"/>
  <c r="C57" i="61"/>
  <c r="C58" i="61"/>
  <c r="C59" i="61"/>
  <c r="C60" i="61"/>
  <c r="D62" i="61"/>
  <c r="E62" i="61"/>
  <c r="F62" i="61"/>
  <c r="G62" i="61"/>
  <c r="H62" i="61"/>
  <c r="I62" i="61"/>
  <c r="C64" i="61"/>
  <c r="C65" i="61"/>
  <c r="C66" i="61"/>
  <c r="C67" i="61"/>
  <c r="C68" i="61"/>
  <c r="C69" i="61"/>
  <c r="C70" i="61"/>
  <c r="C71" i="61"/>
  <c r="C72" i="61"/>
  <c r="C73" i="61"/>
  <c r="C74" i="61"/>
  <c r="C75" i="61"/>
  <c r="C76" i="61"/>
  <c r="C77" i="61"/>
  <c r="C78" i="61"/>
  <c r="C79" i="61"/>
  <c r="C80" i="61"/>
  <c r="C81" i="61"/>
  <c r="C82" i="61"/>
  <c r="C83" i="61"/>
  <c r="D85" i="61"/>
  <c r="C87" i="61"/>
  <c r="C85" i="61" s="1"/>
  <c r="D89" i="61"/>
  <c r="I89" i="61"/>
  <c r="C91" i="61"/>
  <c r="C92" i="61"/>
  <c r="C93" i="61"/>
  <c r="C94" i="61"/>
  <c r="C95" i="61"/>
  <c r="C96" i="61"/>
  <c r="C97" i="61"/>
  <c r="C98" i="61"/>
  <c r="C99" i="61"/>
  <c r="C100" i="61"/>
  <c r="C101" i="61"/>
  <c r="D104" i="61"/>
  <c r="E104" i="61"/>
  <c r="F104" i="61"/>
  <c r="G104" i="61"/>
  <c r="H104" i="61"/>
  <c r="I104" i="61"/>
  <c r="C106" i="61"/>
  <c r="C107" i="61"/>
  <c r="C108" i="61"/>
  <c r="C109" i="61"/>
  <c r="C110" i="61"/>
  <c r="C111" i="61"/>
  <c r="D113" i="61"/>
  <c r="E113" i="61"/>
  <c r="F113" i="61"/>
  <c r="G113" i="61"/>
  <c r="H113" i="61"/>
  <c r="I113" i="61"/>
  <c r="C115" i="61"/>
  <c r="C113" i="61" s="1"/>
  <c r="D119" i="61"/>
  <c r="E119" i="61"/>
  <c r="I119" i="61"/>
  <c r="E145" i="61"/>
  <c r="E147" i="61"/>
  <c r="E7" i="60"/>
  <c r="F7" i="60"/>
  <c r="D9" i="60"/>
  <c r="D10" i="60"/>
  <c r="C10" i="60" s="1"/>
  <c r="D11" i="60"/>
  <c r="C11" i="60" s="1"/>
  <c r="D12" i="60"/>
  <c r="C12" i="60" s="1"/>
  <c r="D13" i="60"/>
  <c r="C13" i="60" s="1"/>
  <c r="D14" i="60"/>
  <c r="C14" i="60" s="1"/>
  <c r="D15" i="60"/>
  <c r="C15" i="60" s="1"/>
  <c r="D16" i="60"/>
  <c r="C16" i="60" s="1"/>
  <c r="D17" i="60"/>
  <c r="C17" i="60" s="1"/>
  <c r="D18" i="60"/>
  <c r="C18" i="60" s="1"/>
  <c r="D19" i="60"/>
  <c r="C19" i="60" s="1"/>
  <c r="D20" i="60"/>
  <c r="C20" i="60" s="1"/>
  <c r="D21" i="60"/>
  <c r="C21" i="60" s="1"/>
  <c r="D22" i="60"/>
  <c r="C22" i="60" s="1"/>
  <c r="D24" i="60"/>
  <c r="E24" i="60"/>
  <c r="F24" i="60"/>
  <c r="C26" i="60"/>
  <c r="C27" i="60"/>
  <c r="C28" i="60"/>
  <c r="C29" i="60"/>
  <c r="C30" i="60"/>
  <c r="C31" i="60"/>
  <c r="C32" i="60"/>
  <c r="C33" i="60"/>
  <c r="C34" i="60"/>
  <c r="C35" i="60"/>
  <c r="C36" i="60"/>
  <c r="C37" i="60"/>
  <c r="C38" i="60"/>
  <c r="C39" i="60"/>
  <c r="C40" i="60"/>
  <c r="C41" i="60"/>
  <c r="C42" i="60"/>
  <c r="C43" i="60"/>
  <c r="C44" i="60"/>
  <c r="C45" i="60"/>
  <c r="C46" i="60"/>
  <c r="C47" i="60"/>
  <c r="C48" i="60"/>
  <c r="C49" i="60"/>
  <c r="C50" i="60"/>
  <c r="C51" i="60"/>
  <c r="C52" i="60"/>
  <c r="C53" i="60"/>
  <c r="C54" i="60"/>
  <c r="C55" i="60"/>
  <c r="C56" i="60"/>
  <c r="C57" i="60"/>
  <c r="C58" i="60"/>
  <c r="C59" i="60"/>
  <c r="C60" i="60"/>
  <c r="D62" i="60"/>
  <c r="E62" i="60"/>
  <c r="F62" i="60"/>
  <c r="C64" i="60"/>
  <c r="C65" i="60"/>
  <c r="C66" i="60"/>
  <c r="C67" i="60"/>
  <c r="C68" i="60"/>
  <c r="C69" i="60"/>
  <c r="C70" i="60"/>
  <c r="C71" i="60"/>
  <c r="C72" i="60"/>
  <c r="C73" i="60"/>
  <c r="C74" i="60"/>
  <c r="C75" i="60"/>
  <c r="C76" i="60"/>
  <c r="C77" i="60"/>
  <c r="C78" i="60"/>
  <c r="C79" i="60"/>
  <c r="C80" i="60"/>
  <c r="C81" i="60"/>
  <c r="C82" i="60"/>
  <c r="C83" i="60"/>
  <c r="C85" i="60"/>
  <c r="D85" i="60"/>
  <c r="E85" i="60"/>
  <c r="F85" i="60"/>
  <c r="D89" i="60"/>
  <c r="E89" i="60"/>
  <c r="F89" i="60"/>
  <c r="C91" i="60"/>
  <c r="C92" i="60"/>
  <c r="C93" i="60"/>
  <c r="C94" i="60"/>
  <c r="C95" i="60"/>
  <c r="C96" i="60"/>
  <c r="C97" i="60"/>
  <c r="C98" i="60"/>
  <c r="C99" i="60"/>
  <c r="C100" i="60"/>
  <c r="C101" i="60"/>
  <c r="D104" i="60"/>
  <c r="E104" i="60"/>
  <c r="F104" i="60"/>
  <c r="C106" i="60"/>
  <c r="C107" i="60"/>
  <c r="C108" i="60"/>
  <c r="C109" i="60"/>
  <c r="C110" i="60"/>
  <c r="C111" i="60"/>
  <c r="D113" i="60"/>
  <c r="E113" i="60"/>
  <c r="F113" i="60"/>
  <c r="C115" i="60"/>
  <c r="C113" i="60" s="1"/>
  <c r="E119" i="60"/>
  <c r="F119" i="60"/>
  <c r="C7" i="59"/>
  <c r="C24" i="59"/>
  <c r="C61" i="59"/>
  <c r="C84" i="59"/>
  <c r="C88" i="59"/>
  <c r="C103" i="59"/>
  <c r="C111" i="59"/>
  <c r="C113" i="59"/>
  <c r="C114" i="59"/>
  <c r="A2" i="58"/>
  <c r="BC5" i="58"/>
  <c r="C7" i="58"/>
  <c r="H7" i="58"/>
  <c r="I7" i="58"/>
  <c r="J7" i="58"/>
  <c r="AT10" i="58"/>
  <c r="C12" i="58"/>
  <c r="R12" i="58"/>
  <c r="S12" i="58"/>
  <c r="T12" i="58"/>
  <c r="U12" i="58"/>
  <c r="V12" i="58"/>
  <c r="W12" i="58"/>
  <c r="X12" i="58"/>
  <c r="Y12" i="58"/>
  <c r="Z12" i="58"/>
  <c r="AA12" i="58"/>
  <c r="AB12" i="58"/>
  <c r="AC12" i="58"/>
  <c r="AD12" i="58"/>
  <c r="AE12" i="58"/>
  <c r="AF12" i="58"/>
  <c r="AG12" i="58"/>
  <c r="AH12" i="58"/>
  <c r="AI12" i="58"/>
  <c r="AJ12" i="58"/>
  <c r="AK12" i="58"/>
  <c r="AL12" i="58"/>
  <c r="AM12" i="58"/>
  <c r="AN12" i="58"/>
  <c r="AO12" i="58"/>
  <c r="BA12" i="58"/>
  <c r="BB12" i="58"/>
  <c r="BC12" i="58"/>
  <c r="BG12" i="58"/>
  <c r="C13" i="58"/>
  <c r="R13" i="58"/>
  <c r="S13" i="58"/>
  <c r="T13" i="58"/>
  <c r="U13" i="58"/>
  <c r="V13" i="58"/>
  <c r="W13" i="58"/>
  <c r="X13" i="58"/>
  <c r="Y13" i="58"/>
  <c r="Z13" i="58"/>
  <c r="AA13" i="58"/>
  <c r="AB13" i="58"/>
  <c r="AC13" i="58"/>
  <c r="AD13" i="58"/>
  <c r="AE13" i="58"/>
  <c r="AF13" i="58"/>
  <c r="AG13" i="58"/>
  <c r="AH13" i="58"/>
  <c r="AI13" i="58"/>
  <c r="AJ13" i="58"/>
  <c r="AK13" i="58"/>
  <c r="AL13" i="58"/>
  <c r="AM13" i="58"/>
  <c r="AN13" i="58"/>
  <c r="AO13" i="58"/>
  <c r="BA13" i="58"/>
  <c r="BB13" i="58"/>
  <c r="BC13" i="58"/>
  <c r="BG13" i="58"/>
  <c r="D13" i="58" s="1"/>
  <c r="C14" i="58"/>
  <c r="R14" i="58"/>
  <c r="S14" i="58"/>
  <c r="T14" i="58"/>
  <c r="U14" i="58"/>
  <c r="V14" i="58"/>
  <c r="W14" i="58"/>
  <c r="X14" i="58"/>
  <c r="Y14" i="58"/>
  <c r="Z14" i="58"/>
  <c r="AA14" i="58"/>
  <c r="AB14" i="58"/>
  <c r="AC14" i="58"/>
  <c r="AD14" i="58"/>
  <c r="AE14" i="58"/>
  <c r="AF14" i="58"/>
  <c r="AG14" i="58"/>
  <c r="AH14" i="58"/>
  <c r="AI14" i="58"/>
  <c r="AJ14" i="58"/>
  <c r="AK14" i="58"/>
  <c r="AL14" i="58"/>
  <c r="AM14" i="58"/>
  <c r="AN14" i="58"/>
  <c r="AO14" i="58"/>
  <c r="BA14" i="58"/>
  <c r="BB14" i="58"/>
  <c r="BC14" i="58"/>
  <c r="C15" i="58"/>
  <c r="R15" i="58"/>
  <c r="S15" i="58"/>
  <c r="T15" i="58"/>
  <c r="U15" i="58"/>
  <c r="V15" i="58"/>
  <c r="W15" i="58"/>
  <c r="X15" i="58"/>
  <c r="Y15" i="58"/>
  <c r="Z15" i="58"/>
  <c r="AA15" i="58"/>
  <c r="AB15" i="58"/>
  <c r="AC15" i="58"/>
  <c r="AD15" i="58"/>
  <c r="AE15" i="58"/>
  <c r="AF15" i="58"/>
  <c r="AG15" i="58"/>
  <c r="AH15" i="58"/>
  <c r="AI15" i="58"/>
  <c r="AJ15" i="58"/>
  <c r="AK15" i="58"/>
  <c r="AL15" i="58"/>
  <c r="AM15" i="58"/>
  <c r="AN15" i="58"/>
  <c r="AO15" i="58"/>
  <c r="BA15" i="58"/>
  <c r="BB15" i="58"/>
  <c r="BC15" i="58"/>
  <c r="BG15" i="58"/>
  <c r="D15" i="58" s="1"/>
  <c r="C16" i="58"/>
  <c r="R16" i="58"/>
  <c r="S16" i="58"/>
  <c r="T16" i="58"/>
  <c r="U16" i="58"/>
  <c r="V16" i="58"/>
  <c r="W16" i="58"/>
  <c r="X16" i="58"/>
  <c r="Y16" i="58"/>
  <c r="Z16" i="58"/>
  <c r="AA16" i="58"/>
  <c r="AB16" i="58"/>
  <c r="AC16" i="58"/>
  <c r="AD16" i="58"/>
  <c r="AE16" i="58"/>
  <c r="AF16" i="58"/>
  <c r="AG16" i="58"/>
  <c r="AH16" i="58"/>
  <c r="AI16" i="58"/>
  <c r="AJ16" i="58"/>
  <c r="AK16" i="58"/>
  <c r="AL16" i="58"/>
  <c r="AM16" i="58"/>
  <c r="AN16" i="58"/>
  <c r="AO16" i="58"/>
  <c r="BA16" i="58"/>
  <c r="BB16" i="58"/>
  <c r="BC16" i="58"/>
  <c r="BG16" i="58"/>
  <c r="D16" i="58"/>
  <c r="C17" i="58"/>
  <c r="R17" i="58"/>
  <c r="S17" i="58"/>
  <c r="T17" i="58"/>
  <c r="U17" i="58"/>
  <c r="V17" i="58"/>
  <c r="W17" i="58"/>
  <c r="X17" i="58"/>
  <c r="Y17" i="58"/>
  <c r="Z17" i="58"/>
  <c r="AA17" i="58"/>
  <c r="AB17" i="58"/>
  <c r="AC17" i="58"/>
  <c r="AD17" i="58"/>
  <c r="AE17" i="58"/>
  <c r="AF17" i="58"/>
  <c r="AG17" i="58"/>
  <c r="AH17" i="58"/>
  <c r="AI17" i="58"/>
  <c r="AJ17" i="58"/>
  <c r="AK17" i="58"/>
  <c r="AL17" i="58"/>
  <c r="AM17" i="58"/>
  <c r="AN17" i="58"/>
  <c r="AO17" i="58"/>
  <c r="BA17" i="58"/>
  <c r="BB17" i="58"/>
  <c r="BC17" i="58"/>
  <c r="BG17" i="58"/>
  <c r="D17" i="58"/>
  <c r="C18" i="58"/>
  <c r="R18" i="58"/>
  <c r="S18" i="58"/>
  <c r="T18" i="58"/>
  <c r="U18" i="58"/>
  <c r="V18" i="58"/>
  <c r="W18" i="58"/>
  <c r="X18" i="58"/>
  <c r="Y18" i="58"/>
  <c r="Z18" i="58"/>
  <c r="AA18" i="58"/>
  <c r="AB18" i="58"/>
  <c r="AC18" i="58"/>
  <c r="AD18" i="58"/>
  <c r="AE18" i="58"/>
  <c r="AF18" i="58"/>
  <c r="AG18" i="58"/>
  <c r="AH18" i="58"/>
  <c r="AI18" i="58"/>
  <c r="AJ18" i="58"/>
  <c r="AK18" i="58"/>
  <c r="AL18" i="58"/>
  <c r="AM18" i="58"/>
  <c r="AN18" i="58"/>
  <c r="AO18" i="58"/>
  <c r="BA18" i="58"/>
  <c r="BB18" i="58"/>
  <c r="BC18" i="58"/>
  <c r="C19" i="58"/>
  <c r="R19" i="58"/>
  <c r="S19" i="58"/>
  <c r="T19" i="58"/>
  <c r="U19" i="58"/>
  <c r="V19" i="58"/>
  <c r="W19" i="58"/>
  <c r="X19" i="58"/>
  <c r="Y19" i="58"/>
  <c r="Z19" i="58"/>
  <c r="AA19" i="58"/>
  <c r="AB19" i="58"/>
  <c r="AC19" i="58"/>
  <c r="AD19" i="58"/>
  <c r="AE19" i="58"/>
  <c r="AF19" i="58"/>
  <c r="AG19" i="58"/>
  <c r="AH19" i="58"/>
  <c r="AI19" i="58"/>
  <c r="AJ19" i="58"/>
  <c r="AK19" i="58"/>
  <c r="AL19" i="58"/>
  <c r="AM19" i="58"/>
  <c r="AN19" i="58"/>
  <c r="AO19" i="58"/>
  <c r="BA19" i="58"/>
  <c r="BB19" i="58"/>
  <c r="BC19" i="58"/>
  <c r="C20" i="58"/>
  <c r="R20" i="58"/>
  <c r="S20" i="58"/>
  <c r="T20" i="58"/>
  <c r="U20" i="58"/>
  <c r="V20" i="58"/>
  <c r="W20" i="58"/>
  <c r="X20" i="58"/>
  <c r="Y20" i="58"/>
  <c r="Z20" i="58"/>
  <c r="AA20" i="58"/>
  <c r="AB20" i="58"/>
  <c r="AC20" i="58"/>
  <c r="AD20" i="58"/>
  <c r="AE20" i="58"/>
  <c r="AF20" i="58"/>
  <c r="AG20" i="58"/>
  <c r="AH20" i="58"/>
  <c r="AI20" i="58"/>
  <c r="AJ20" i="58"/>
  <c r="AK20" i="58"/>
  <c r="AL20" i="58"/>
  <c r="AM20" i="58"/>
  <c r="AN20" i="58"/>
  <c r="AO20" i="58"/>
  <c r="AS20" i="58"/>
  <c r="E20" i="58" s="1"/>
  <c r="BA20" i="58"/>
  <c r="BB20" i="58"/>
  <c r="BC20" i="58"/>
  <c r="C21" i="58"/>
  <c r="R21" i="58"/>
  <c r="S21" i="58"/>
  <c r="T21" i="58"/>
  <c r="U21" i="58"/>
  <c r="V21" i="58"/>
  <c r="W21" i="58"/>
  <c r="X21" i="58"/>
  <c r="Y21" i="58"/>
  <c r="Z21" i="58"/>
  <c r="AA21" i="58"/>
  <c r="AB21" i="58"/>
  <c r="AC21" i="58"/>
  <c r="AD21" i="58"/>
  <c r="AE21" i="58"/>
  <c r="AF21" i="58"/>
  <c r="AG21" i="58"/>
  <c r="AH21" i="58"/>
  <c r="AI21" i="58"/>
  <c r="AJ21" i="58"/>
  <c r="AK21" i="58"/>
  <c r="AL21" i="58"/>
  <c r="AM21" i="58"/>
  <c r="AN21" i="58"/>
  <c r="AO21" i="58"/>
  <c r="BA21" i="58"/>
  <c r="BB21" i="58"/>
  <c r="BC21" i="58"/>
  <c r="C22" i="58"/>
  <c r="R22" i="58"/>
  <c r="S22" i="58"/>
  <c r="T22" i="58"/>
  <c r="U22" i="58"/>
  <c r="V22" i="58"/>
  <c r="W22" i="58"/>
  <c r="X22" i="58"/>
  <c r="Y22" i="58"/>
  <c r="Z22" i="58"/>
  <c r="AA22" i="58"/>
  <c r="AB22" i="58"/>
  <c r="AC22" i="58"/>
  <c r="AD22" i="58"/>
  <c r="AE22" i="58"/>
  <c r="AF22" i="58"/>
  <c r="AG22" i="58"/>
  <c r="AH22" i="58"/>
  <c r="AI22" i="58"/>
  <c r="AJ22" i="58"/>
  <c r="AK22" i="58"/>
  <c r="AL22" i="58"/>
  <c r="AM22" i="58"/>
  <c r="AN22" i="58"/>
  <c r="AO22" i="58"/>
  <c r="BA22" i="58"/>
  <c r="BB22" i="58"/>
  <c r="BC22" i="58"/>
  <c r="C23" i="58"/>
  <c r="R23" i="58"/>
  <c r="S23" i="58"/>
  <c r="T23" i="58"/>
  <c r="U23" i="58"/>
  <c r="V23" i="58"/>
  <c r="W23" i="58"/>
  <c r="X23" i="58"/>
  <c r="Y23" i="58"/>
  <c r="Z23" i="58"/>
  <c r="AA23" i="58"/>
  <c r="AB23" i="58"/>
  <c r="AC23" i="58"/>
  <c r="AD23" i="58"/>
  <c r="AE23" i="58"/>
  <c r="AF23" i="58"/>
  <c r="AG23" i="58"/>
  <c r="AH23" i="58"/>
  <c r="AI23" i="58"/>
  <c r="AJ23" i="58"/>
  <c r="AK23" i="58"/>
  <c r="AL23" i="58"/>
  <c r="AM23" i="58"/>
  <c r="AN23" i="58"/>
  <c r="AO23" i="58"/>
  <c r="AS23" i="58"/>
  <c r="E23" i="58" s="1"/>
  <c r="BA23" i="58"/>
  <c r="BB23" i="58"/>
  <c r="BC23" i="58"/>
  <c r="C24" i="58"/>
  <c r="R24" i="58"/>
  <c r="S24" i="58"/>
  <c r="T24" i="58"/>
  <c r="U24" i="58"/>
  <c r="V24" i="58"/>
  <c r="W24" i="58"/>
  <c r="X24" i="58"/>
  <c r="Y24" i="58"/>
  <c r="Z24" i="58"/>
  <c r="AA24" i="58"/>
  <c r="AB24" i="58"/>
  <c r="AC24" i="58"/>
  <c r="AD24" i="58"/>
  <c r="AE24" i="58"/>
  <c r="AF24" i="58"/>
  <c r="AG24" i="58"/>
  <c r="AH24" i="58"/>
  <c r="AI24" i="58"/>
  <c r="AJ24" i="58"/>
  <c r="AK24" i="58"/>
  <c r="AL24" i="58"/>
  <c r="AM24" i="58"/>
  <c r="AN24" i="58"/>
  <c r="AO24" i="58"/>
  <c r="BA24" i="58"/>
  <c r="BB24" i="58"/>
  <c r="BC24" i="58"/>
  <c r="C25" i="58"/>
  <c r="R25" i="58"/>
  <c r="S25" i="58"/>
  <c r="T25" i="58"/>
  <c r="U25" i="58"/>
  <c r="V25" i="58"/>
  <c r="W25" i="58"/>
  <c r="X25" i="58"/>
  <c r="Y25" i="58"/>
  <c r="Z25" i="58"/>
  <c r="AA25" i="58"/>
  <c r="AB25" i="58"/>
  <c r="AC25" i="58"/>
  <c r="AD25" i="58"/>
  <c r="AE25" i="58"/>
  <c r="AF25" i="58"/>
  <c r="AG25" i="58"/>
  <c r="AH25" i="58"/>
  <c r="AI25" i="58"/>
  <c r="AJ25" i="58"/>
  <c r="AK25" i="58"/>
  <c r="AL25" i="58"/>
  <c r="AM25" i="58"/>
  <c r="AN25" i="58"/>
  <c r="AO25" i="58"/>
  <c r="BA25" i="58"/>
  <c r="BB25" i="58"/>
  <c r="BC25" i="58"/>
  <c r="C26" i="58"/>
  <c r="D26" i="58"/>
  <c r="R26" i="58"/>
  <c r="S26" i="58"/>
  <c r="T26" i="58"/>
  <c r="U26" i="58"/>
  <c r="V26" i="58"/>
  <c r="W26" i="58"/>
  <c r="X26" i="58"/>
  <c r="Y26" i="58"/>
  <c r="Z26" i="58"/>
  <c r="AA26" i="58"/>
  <c r="AB26" i="58"/>
  <c r="AC26" i="58"/>
  <c r="AD26" i="58"/>
  <c r="AE26" i="58"/>
  <c r="AF26" i="58"/>
  <c r="AG26" i="58"/>
  <c r="AH26" i="58"/>
  <c r="AI26" i="58"/>
  <c r="AJ26" i="58"/>
  <c r="AK26" i="58"/>
  <c r="AL26" i="58"/>
  <c r="AM26" i="58"/>
  <c r="AN26" i="58"/>
  <c r="AO26" i="58"/>
  <c r="AY26" i="58"/>
  <c r="BA26" i="58"/>
  <c r="BB26" i="58"/>
  <c r="BC26" i="58"/>
  <c r="AT28" i="58"/>
  <c r="C30" i="58"/>
  <c r="R30" i="58"/>
  <c r="S30" i="58"/>
  <c r="T30" i="58"/>
  <c r="U30" i="58"/>
  <c r="V30" i="58"/>
  <c r="W30" i="58"/>
  <c r="X30" i="58"/>
  <c r="Y30" i="58"/>
  <c r="Z30" i="58"/>
  <c r="AA30" i="58"/>
  <c r="AB30" i="58"/>
  <c r="AC30" i="58"/>
  <c r="AD30" i="58"/>
  <c r="AE30" i="58"/>
  <c r="AF30" i="58"/>
  <c r="AG30" i="58"/>
  <c r="AH30" i="58"/>
  <c r="AI30" i="58"/>
  <c r="AJ30" i="58"/>
  <c r="AK30" i="58"/>
  <c r="AL30" i="58"/>
  <c r="AM30" i="58"/>
  <c r="AN30" i="58"/>
  <c r="AO30" i="58"/>
  <c r="BA30" i="58"/>
  <c r="C31" i="58"/>
  <c r="R31" i="58"/>
  <c r="S31" i="58"/>
  <c r="T31" i="58"/>
  <c r="V31" i="58"/>
  <c r="W31" i="58"/>
  <c r="X31" i="58"/>
  <c r="Y31" i="58"/>
  <c r="Z31" i="58"/>
  <c r="AA31" i="58"/>
  <c r="AB31" i="58"/>
  <c r="AC31" i="58"/>
  <c r="AD31" i="58"/>
  <c r="AE31" i="58"/>
  <c r="AF31" i="58"/>
  <c r="AG31" i="58"/>
  <c r="AH31" i="58"/>
  <c r="AI31" i="58"/>
  <c r="AJ31" i="58"/>
  <c r="AK31" i="58"/>
  <c r="AL31" i="58"/>
  <c r="AM31" i="58"/>
  <c r="AN31" i="58"/>
  <c r="AO31" i="58"/>
  <c r="AZ31" i="58"/>
  <c r="BA31" i="58"/>
  <c r="C32" i="58"/>
  <c r="R32" i="58"/>
  <c r="S32" i="58"/>
  <c r="T32" i="58"/>
  <c r="V32" i="58"/>
  <c r="W32" i="58"/>
  <c r="X32" i="58"/>
  <c r="Y32" i="58"/>
  <c r="Z32" i="58"/>
  <c r="AA32" i="58"/>
  <c r="AB32" i="58"/>
  <c r="AC32" i="58"/>
  <c r="AD32" i="58"/>
  <c r="AE32" i="58"/>
  <c r="AF32" i="58"/>
  <c r="AG32" i="58"/>
  <c r="AH32" i="58"/>
  <c r="AI32" i="58"/>
  <c r="AJ32" i="58"/>
  <c r="AK32" i="58"/>
  <c r="AL32" i="58"/>
  <c r="AM32" i="58"/>
  <c r="AN32" i="58"/>
  <c r="AO32" i="58"/>
  <c r="AZ32" i="58"/>
  <c r="BA32" i="58"/>
  <c r="BG32" i="58"/>
  <c r="D32" i="58"/>
  <c r="R33" i="58"/>
  <c r="S33" i="58"/>
  <c r="T33" i="58"/>
  <c r="V33" i="58"/>
  <c r="W33" i="58"/>
  <c r="X33" i="58"/>
  <c r="Y33" i="58"/>
  <c r="Z33" i="58"/>
  <c r="AA33" i="58"/>
  <c r="AB33" i="58"/>
  <c r="AC33" i="58"/>
  <c r="AD33" i="58"/>
  <c r="AE33" i="58"/>
  <c r="AF33" i="58"/>
  <c r="AG33" i="58"/>
  <c r="AH33" i="58"/>
  <c r="AI33" i="58"/>
  <c r="AJ33" i="58"/>
  <c r="AK33" i="58"/>
  <c r="AL33" i="58"/>
  <c r="AM33" i="58"/>
  <c r="AN33" i="58"/>
  <c r="AO33" i="58"/>
  <c r="AZ33" i="58"/>
  <c r="BA33" i="58"/>
  <c r="C34" i="58"/>
  <c r="R34" i="58"/>
  <c r="T34" i="58"/>
  <c r="V34" i="58"/>
  <c r="W34" i="58"/>
  <c r="X34" i="58"/>
  <c r="Y34" i="58"/>
  <c r="Z34" i="58"/>
  <c r="AA34" i="58"/>
  <c r="AB34" i="58"/>
  <c r="AC34" i="58"/>
  <c r="AD34" i="58"/>
  <c r="AE34" i="58"/>
  <c r="AF34" i="58"/>
  <c r="AG34" i="58"/>
  <c r="AH34" i="58"/>
  <c r="AI34" i="58"/>
  <c r="AJ34" i="58"/>
  <c r="AK34" i="58"/>
  <c r="AL34" i="58"/>
  <c r="AM34" i="58"/>
  <c r="AN34" i="58"/>
  <c r="AO34" i="58"/>
  <c r="AZ34" i="58"/>
  <c r="BA34" i="58"/>
  <c r="C35" i="58"/>
  <c r="R35" i="58"/>
  <c r="S35" i="58"/>
  <c r="T35" i="58"/>
  <c r="V35" i="58"/>
  <c r="W35" i="58"/>
  <c r="X35" i="58"/>
  <c r="Y35" i="58"/>
  <c r="Z35" i="58"/>
  <c r="AA35" i="58"/>
  <c r="AB35" i="58"/>
  <c r="AC35" i="58"/>
  <c r="AD35" i="58"/>
  <c r="AE35" i="58"/>
  <c r="AF35" i="58"/>
  <c r="AG35" i="58"/>
  <c r="AH35" i="58"/>
  <c r="AI35" i="58"/>
  <c r="AJ35" i="58"/>
  <c r="AK35" i="58"/>
  <c r="AL35" i="58"/>
  <c r="AM35" i="58"/>
  <c r="AN35" i="58"/>
  <c r="AO35" i="58"/>
  <c r="AZ35" i="58"/>
  <c r="BA35" i="58"/>
  <c r="R36" i="58"/>
  <c r="S36" i="58"/>
  <c r="T36" i="58"/>
  <c r="V36" i="58"/>
  <c r="W36" i="58"/>
  <c r="X36" i="58"/>
  <c r="Y36" i="58"/>
  <c r="Z36" i="58"/>
  <c r="AA36" i="58"/>
  <c r="AB36" i="58"/>
  <c r="AC36" i="58"/>
  <c r="AD36" i="58"/>
  <c r="AE36" i="58"/>
  <c r="AF36" i="58"/>
  <c r="AG36" i="58"/>
  <c r="AH36" i="58"/>
  <c r="AI36" i="58"/>
  <c r="AJ36" i="58"/>
  <c r="AK36" i="58"/>
  <c r="AL36" i="58"/>
  <c r="AM36" i="58"/>
  <c r="AN36" i="58"/>
  <c r="AO36" i="58"/>
  <c r="AS36" i="58"/>
  <c r="E36" i="58" s="1"/>
  <c r="AZ36" i="58"/>
  <c r="BA36" i="58"/>
  <c r="C37" i="58"/>
  <c r="R37" i="58"/>
  <c r="S37" i="58"/>
  <c r="T37" i="58"/>
  <c r="V37" i="58"/>
  <c r="W37" i="58"/>
  <c r="X37" i="58"/>
  <c r="Y37" i="58"/>
  <c r="Z37" i="58"/>
  <c r="AA37" i="58"/>
  <c r="AB37" i="58"/>
  <c r="AC37" i="58"/>
  <c r="AD37" i="58"/>
  <c r="AE37" i="58"/>
  <c r="AF37" i="58"/>
  <c r="AG37" i="58"/>
  <c r="AH37" i="58"/>
  <c r="AI37" i="58"/>
  <c r="AJ37" i="58"/>
  <c r="AK37" i="58"/>
  <c r="AL37" i="58"/>
  <c r="AM37" i="58"/>
  <c r="AN37" i="58"/>
  <c r="AO37" i="58"/>
  <c r="AZ37" i="58"/>
  <c r="BA37" i="58"/>
  <c r="C38" i="58"/>
  <c r="R38" i="58"/>
  <c r="T38" i="58"/>
  <c r="V38" i="58"/>
  <c r="W38" i="58"/>
  <c r="X38" i="58"/>
  <c r="Y38" i="58"/>
  <c r="Z38" i="58"/>
  <c r="AA38" i="58"/>
  <c r="AB38" i="58"/>
  <c r="AC38" i="58"/>
  <c r="AD38" i="58"/>
  <c r="AE38" i="58"/>
  <c r="AF38" i="58"/>
  <c r="AG38" i="58"/>
  <c r="AH38" i="58"/>
  <c r="AI38" i="58"/>
  <c r="AJ38" i="58"/>
  <c r="AK38" i="58"/>
  <c r="AL38" i="58"/>
  <c r="AM38" i="58"/>
  <c r="AN38" i="58"/>
  <c r="AO38" i="58"/>
  <c r="AZ38" i="58"/>
  <c r="BA38" i="58"/>
  <c r="C39" i="58"/>
  <c r="R39" i="58"/>
  <c r="T39" i="58"/>
  <c r="V39" i="58"/>
  <c r="W39" i="58"/>
  <c r="X39" i="58"/>
  <c r="Y39" i="58"/>
  <c r="Z39" i="58"/>
  <c r="AA39" i="58"/>
  <c r="AB39" i="58"/>
  <c r="AC39" i="58"/>
  <c r="AD39" i="58"/>
  <c r="AE39" i="58"/>
  <c r="AF39" i="58"/>
  <c r="AG39" i="58"/>
  <c r="AH39" i="58"/>
  <c r="AI39" i="58"/>
  <c r="AJ39" i="58"/>
  <c r="AK39" i="58"/>
  <c r="AL39" i="58"/>
  <c r="AM39" i="58"/>
  <c r="AN39" i="58"/>
  <c r="AO39" i="58"/>
  <c r="AZ39" i="58"/>
  <c r="BA39" i="58"/>
  <c r="C40" i="58"/>
  <c r="R40" i="58"/>
  <c r="S40" i="58"/>
  <c r="T40" i="58"/>
  <c r="V40" i="58"/>
  <c r="W40" i="58"/>
  <c r="X40" i="58"/>
  <c r="Y40" i="58"/>
  <c r="Z40" i="58"/>
  <c r="AA40" i="58"/>
  <c r="AB40" i="58"/>
  <c r="AC40" i="58"/>
  <c r="AD40" i="58"/>
  <c r="AE40" i="58"/>
  <c r="AF40" i="58"/>
  <c r="AG40" i="58"/>
  <c r="AH40" i="58"/>
  <c r="AI40" i="58"/>
  <c r="AJ40" i="58"/>
  <c r="AK40" i="58"/>
  <c r="AL40" i="58"/>
  <c r="AM40" i="58"/>
  <c r="AN40" i="58"/>
  <c r="AO40" i="58"/>
  <c r="AZ40" i="58"/>
  <c r="BA40" i="58"/>
  <c r="C41" i="58"/>
  <c r="R41" i="58"/>
  <c r="S41" i="58"/>
  <c r="T41" i="58"/>
  <c r="V41" i="58"/>
  <c r="W41" i="58"/>
  <c r="X41" i="58"/>
  <c r="Y41" i="58"/>
  <c r="Z41" i="58"/>
  <c r="AA41" i="58"/>
  <c r="AB41" i="58"/>
  <c r="AC41" i="58"/>
  <c r="AD41" i="58"/>
  <c r="AE41" i="58"/>
  <c r="AF41" i="58"/>
  <c r="AG41" i="58"/>
  <c r="AH41" i="58"/>
  <c r="AI41" i="58"/>
  <c r="AJ41" i="58"/>
  <c r="AK41" i="58"/>
  <c r="AL41" i="58"/>
  <c r="AM41" i="58"/>
  <c r="AN41" i="58"/>
  <c r="AO41" i="58"/>
  <c r="AZ41" i="58"/>
  <c r="BA41" i="58"/>
  <c r="C42" i="58"/>
  <c r="R42" i="58"/>
  <c r="S42" i="58"/>
  <c r="T42" i="58"/>
  <c r="V42" i="58"/>
  <c r="W42" i="58"/>
  <c r="X42" i="58"/>
  <c r="Y42" i="58"/>
  <c r="Z42" i="58"/>
  <c r="AA42" i="58"/>
  <c r="AB42" i="58"/>
  <c r="AC42" i="58"/>
  <c r="AD42" i="58"/>
  <c r="AE42" i="58"/>
  <c r="AF42" i="58"/>
  <c r="AG42" i="58"/>
  <c r="AH42" i="58"/>
  <c r="AI42" i="58"/>
  <c r="AJ42" i="58"/>
  <c r="AK42" i="58"/>
  <c r="AL42" i="58"/>
  <c r="AM42" i="58"/>
  <c r="AN42" i="58"/>
  <c r="AO42" i="58"/>
  <c r="AZ42" i="58"/>
  <c r="BA42" i="58"/>
  <c r="C43" i="58"/>
  <c r="R43" i="58"/>
  <c r="S43" i="58"/>
  <c r="T43" i="58"/>
  <c r="V43" i="58"/>
  <c r="W43" i="58"/>
  <c r="X43" i="58"/>
  <c r="Y43" i="58"/>
  <c r="Z43" i="58"/>
  <c r="AA43" i="58"/>
  <c r="AB43" i="58"/>
  <c r="AC43" i="58"/>
  <c r="AD43" i="58"/>
  <c r="AE43" i="58"/>
  <c r="AF43" i="58"/>
  <c r="AG43" i="58"/>
  <c r="AH43" i="58"/>
  <c r="AI43" i="58"/>
  <c r="AJ43" i="58"/>
  <c r="AK43" i="58"/>
  <c r="AL43" i="58"/>
  <c r="AM43" i="58"/>
  <c r="AN43" i="58"/>
  <c r="AO43" i="58"/>
  <c r="AZ43" i="58"/>
  <c r="BA43" i="58"/>
  <c r="C44" i="58"/>
  <c r="R44" i="58"/>
  <c r="S44" i="58"/>
  <c r="T44" i="58"/>
  <c r="V44" i="58"/>
  <c r="W44" i="58"/>
  <c r="X44" i="58"/>
  <c r="Y44" i="58"/>
  <c r="Z44" i="58"/>
  <c r="AA44" i="58"/>
  <c r="AB44" i="58"/>
  <c r="AC44" i="58"/>
  <c r="AD44" i="58"/>
  <c r="AE44" i="58"/>
  <c r="AF44" i="58"/>
  <c r="AG44" i="58"/>
  <c r="AH44" i="58"/>
  <c r="AI44" i="58"/>
  <c r="AJ44" i="58"/>
  <c r="AK44" i="58"/>
  <c r="AL44" i="58"/>
  <c r="AM44" i="58"/>
  <c r="AN44" i="58"/>
  <c r="AO44" i="58"/>
  <c r="AS44" i="58"/>
  <c r="E44" i="58" s="1"/>
  <c r="AZ44" i="58"/>
  <c r="BA44" i="58"/>
  <c r="C45" i="58"/>
  <c r="R45" i="58"/>
  <c r="S45" i="58"/>
  <c r="T45" i="58"/>
  <c r="V45" i="58"/>
  <c r="W45" i="58"/>
  <c r="X45" i="58"/>
  <c r="Y45" i="58"/>
  <c r="Z45" i="58"/>
  <c r="AA45" i="58"/>
  <c r="AB45" i="58"/>
  <c r="AC45" i="58"/>
  <c r="AD45" i="58"/>
  <c r="AE45" i="58"/>
  <c r="AF45" i="58"/>
  <c r="AG45" i="58"/>
  <c r="AH45" i="58"/>
  <c r="AI45" i="58"/>
  <c r="AJ45" i="58"/>
  <c r="AK45" i="58"/>
  <c r="AL45" i="58"/>
  <c r="AM45" i="58"/>
  <c r="AN45" i="58"/>
  <c r="AO45" i="58"/>
  <c r="AZ45" i="58"/>
  <c r="BA45" i="58"/>
  <c r="C46" i="58"/>
  <c r="R46" i="58"/>
  <c r="S46" i="58"/>
  <c r="T46" i="58"/>
  <c r="V46" i="58"/>
  <c r="W46" i="58"/>
  <c r="X46" i="58"/>
  <c r="Y46" i="58"/>
  <c r="Z46" i="58"/>
  <c r="AA46" i="58"/>
  <c r="AB46" i="58"/>
  <c r="AC46" i="58"/>
  <c r="AD46" i="58"/>
  <c r="AE46" i="58"/>
  <c r="AF46" i="58"/>
  <c r="AG46" i="58"/>
  <c r="AH46" i="58"/>
  <c r="AI46" i="58"/>
  <c r="AJ46" i="58"/>
  <c r="AK46" i="58"/>
  <c r="AL46" i="58"/>
  <c r="AM46" i="58"/>
  <c r="AN46" i="58"/>
  <c r="AO46" i="58"/>
  <c r="AZ46" i="58"/>
  <c r="BA46" i="58"/>
  <c r="C47" i="58"/>
  <c r="R47" i="58"/>
  <c r="S47" i="58"/>
  <c r="T47" i="58"/>
  <c r="V47" i="58"/>
  <c r="W47" i="58"/>
  <c r="X47" i="58"/>
  <c r="Y47" i="58"/>
  <c r="Z47" i="58"/>
  <c r="AA47" i="58"/>
  <c r="AB47" i="58"/>
  <c r="AC47" i="58"/>
  <c r="AD47" i="58"/>
  <c r="AE47" i="58"/>
  <c r="AF47" i="58"/>
  <c r="AG47" i="58"/>
  <c r="AH47" i="58"/>
  <c r="AI47" i="58"/>
  <c r="AJ47" i="58"/>
  <c r="AK47" i="58"/>
  <c r="AL47" i="58"/>
  <c r="AM47" i="58"/>
  <c r="AN47" i="58"/>
  <c r="AO47" i="58"/>
  <c r="AZ47" i="58"/>
  <c r="BA47" i="58"/>
  <c r="C48" i="58"/>
  <c r="R48" i="58"/>
  <c r="S48" i="58"/>
  <c r="T48" i="58"/>
  <c r="U48" i="58"/>
  <c r="V48" i="58"/>
  <c r="W48" i="58"/>
  <c r="X48" i="58"/>
  <c r="Y48" i="58"/>
  <c r="Z48" i="58"/>
  <c r="AA48" i="58"/>
  <c r="AB48" i="58"/>
  <c r="AC48" i="58"/>
  <c r="AD48" i="58"/>
  <c r="AE48" i="58"/>
  <c r="AF48" i="58"/>
  <c r="AG48" i="58"/>
  <c r="AH48" i="58"/>
  <c r="AI48" i="58"/>
  <c r="AJ48" i="58"/>
  <c r="AK48" i="58"/>
  <c r="AL48" i="58"/>
  <c r="AM48" i="58"/>
  <c r="AN48" i="58"/>
  <c r="AO48" i="58"/>
  <c r="AZ48" i="58"/>
  <c r="BA48" i="58"/>
  <c r="C49" i="58"/>
  <c r="R49" i="58"/>
  <c r="S49" i="58"/>
  <c r="T49" i="58"/>
  <c r="U49" i="58"/>
  <c r="V49" i="58"/>
  <c r="W49" i="58"/>
  <c r="X49" i="58"/>
  <c r="Y49" i="58"/>
  <c r="Z49" i="58"/>
  <c r="AA49" i="58"/>
  <c r="AB49" i="58"/>
  <c r="AC49" i="58"/>
  <c r="AD49" i="58"/>
  <c r="AE49" i="58"/>
  <c r="AF49" i="58"/>
  <c r="AG49" i="58"/>
  <c r="AH49" i="58"/>
  <c r="AI49" i="58"/>
  <c r="AJ49" i="58"/>
  <c r="AK49" i="58"/>
  <c r="AL49" i="58"/>
  <c r="AM49" i="58"/>
  <c r="AN49" i="58"/>
  <c r="AO49" i="58"/>
  <c r="AZ49" i="58"/>
  <c r="BA49" i="58"/>
  <c r="C50" i="58"/>
  <c r="R50" i="58"/>
  <c r="S50" i="58"/>
  <c r="T50" i="58"/>
  <c r="U50" i="58"/>
  <c r="V50" i="58"/>
  <c r="W50" i="58"/>
  <c r="X50" i="58"/>
  <c r="Y50" i="58"/>
  <c r="Z50" i="58"/>
  <c r="AA50" i="58"/>
  <c r="AB50" i="58"/>
  <c r="AC50" i="58"/>
  <c r="AD50" i="58"/>
  <c r="AE50" i="58"/>
  <c r="AF50" i="58"/>
  <c r="AG50" i="58"/>
  <c r="AH50" i="58"/>
  <c r="AI50" i="58"/>
  <c r="AJ50" i="58"/>
  <c r="AK50" i="58"/>
  <c r="AL50" i="58"/>
  <c r="AM50" i="58"/>
  <c r="AN50" i="58"/>
  <c r="AO50" i="58"/>
  <c r="AZ50" i="58"/>
  <c r="BA50" i="58"/>
  <c r="C51" i="58"/>
  <c r="R51" i="58"/>
  <c r="S51" i="58"/>
  <c r="T51" i="58"/>
  <c r="U51" i="58"/>
  <c r="V51" i="58"/>
  <c r="W51" i="58"/>
  <c r="X51" i="58"/>
  <c r="Y51" i="58"/>
  <c r="Z51" i="58"/>
  <c r="AA51" i="58"/>
  <c r="AB51" i="58"/>
  <c r="AC51" i="58"/>
  <c r="AD51" i="58"/>
  <c r="AE51" i="58"/>
  <c r="AF51" i="58"/>
  <c r="AG51" i="58"/>
  <c r="AH51" i="58"/>
  <c r="AI51" i="58"/>
  <c r="AJ51" i="58"/>
  <c r="AK51" i="58"/>
  <c r="AL51" i="58"/>
  <c r="AM51" i="58"/>
  <c r="AN51" i="58"/>
  <c r="AO51" i="58"/>
  <c r="AZ51" i="58"/>
  <c r="BA51" i="58"/>
  <c r="C52" i="58"/>
  <c r="R52" i="58"/>
  <c r="S52" i="58"/>
  <c r="T52" i="58"/>
  <c r="U52" i="58"/>
  <c r="V52" i="58"/>
  <c r="W52" i="58"/>
  <c r="X52" i="58"/>
  <c r="Y52" i="58"/>
  <c r="Z52" i="58"/>
  <c r="AA52" i="58"/>
  <c r="AB52" i="58"/>
  <c r="AC52" i="58"/>
  <c r="AD52" i="58"/>
  <c r="AE52" i="58"/>
  <c r="AF52" i="58"/>
  <c r="AG52" i="58"/>
  <c r="AH52" i="58"/>
  <c r="AI52" i="58"/>
  <c r="AJ52" i="58"/>
  <c r="AK52" i="58"/>
  <c r="AL52" i="58"/>
  <c r="AM52" i="58"/>
  <c r="AN52" i="58"/>
  <c r="AO52" i="58"/>
  <c r="AZ52" i="58"/>
  <c r="BA52" i="58"/>
  <c r="C53" i="58"/>
  <c r="R53" i="58"/>
  <c r="S53" i="58"/>
  <c r="T53" i="58"/>
  <c r="U53" i="58"/>
  <c r="V53" i="58"/>
  <c r="W53" i="58"/>
  <c r="X53" i="58"/>
  <c r="Y53" i="58"/>
  <c r="Z53" i="58"/>
  <c r="AA53" i="58"/>
  <c r="AB53" i="58"/>
  <c r="AC53" i="58"/>
  <c r="AD53" i="58"/>
  <c r="AE53" i="58"/>
  <c r="AF53" i="58"/>
  <c r="AG53" i="58"/>
  <c r="AH53" i="58"/>
  <c r="AI53" i="58"/>
  <c r="AJ53" i="58"/>
  <c r="AK53" i="58"/>
  <c r="AL53" i="58"/>
  <c r="AM53" i="58"/>
  <c r="AN53" i="58"/>
  <c r="AO53" i="58"/>
  <c r="AZ53" i="58"/>
  <c r="BA53" i="58"/>
  <c r="C54" i="58"/>
  <c r="R54" i="58"/>
  <c r="S54" i="58"/>
  <c r="T54" i="58"/>
  <c r="U54" i="58"/>
  <c r="V54" i="58"/>
  <c r="W54" i="58"/>
  <c r="X54" i="58"/>
  <c r="Y54" i="58"/>
  <c r="Z54" i="58"/>
  <c r="AA54" i="58"/>
  <c r="AB54" i="58"/>
  <c r="AC54" i="58"/>
  <c r="AD54" i="58"/>
  <c r="AE54" i="58"/>
  <c r="AF54" i="58"/>
  <c r="AG54" i="58"/>
  <c r="AH54" i="58"/>
  <c r="AI54" i="58"/>
  <c r="AJ54" i="58"/>
  <c r="AK54" i="58"/>
  <c r="AL54" i="58"/>
  <c r="AM54" i="58"/>
  <c r="AN54" i="58"/>
  <c r="AO54" i="58"/>
  <c r="AS54" i="58"/>
  <c r="E54" i="58" s="1"/>
  <c r="AZ54" i="58"/>
  <c r="BA54" i="58"/>
  <c r="C55" i="58"/>
  <c r="R55" i="58"/>
  <c r="S55" i="58"/>
  <c r="T55" i="58"/>
  <c r="U55" i="58"/>
  <c r="V55" i="58"/>
  <c r="W55" i="58"/>
  <c r="X55" i="58"/>
  <c r="Y55" i="58"/>
  <c r="Z55" i="58"/>
  <c r="AA55" i="58"/>
  <c r="AB55" i="58"/>
  <c r="AC55" i="58"/>
  <c r="AD55" i="58"/>
  <c r="AE55" i="58"/>
  <c r="AF55" i="58"/>
  <c r="AG55" i="58"/>
  <c r="AH55" i="58"/>
  <c r="AI55" i="58"/>
  <c r="AJ55" i="58"/>
  <c r="AK55" i="58"/>
  <c r="AL55" i="58"/>
  <c r="AM55" i="58"/>
  <c r="AN55" i="58"/>
  <c r="AO55" i="58"/>
  <c r="AZ55" i="58"/>
  <c r="BA55" i="58"/>
  <c r="C56" i="58"/>
  <c r="R56" i="58"/>
  <c r="S56" i="58"/>
  <c r="T56" i="58"/>
  <c r="U56" i="58"/>
  <c r="V56" i="58"/>
  <c r="W56" i="58"/>
  <c r="X56" i="58"/>
  <c r="Y56" i="58"/>
  <c r="Z56" i="58"/>
  <c r="AA56" i="58"/>
  <c r="AB56" i="58"/>
  <c r="AC56" i="58"/>
  <c r="AD56" i="58"/>
  <c r="AE56" i="58"/>
  <c r="AF56" i="58"/>
  <c r="AG56" i="58"/>
  <c r="AH56" i="58"/>
  <c r="AI56" i="58"/>
  <c r="AJ56" i="58"/>
  <c r="AK56" i="58"/>
  <c r="AL56" i="58"/>
  <c r="AM56" i="58"/>
  <c r="AN56" i="58"/>
  <c r="AO56" i="58"/>
  <c r="AZ56" i="58"/>
  <c r="BA56" i="58"/>
  <c r="C57" i="58"/>
  <c r="R57" i="58"/>
  <c r="S57" i="58"/>
  <c r="T57" i="58"/>
  <c r="U57" i="58"/>
  <c r="V57" i="58"/>
  <c r="W57" i="58"/>
  <c r="X57" i="58"/>
  <c r="Y57" i="58"/>
  <c r="Z57" i="58"/>
  <c r="AA57" i="58"/>
  <c r="AB57" i="58"/>
  <c r="AC57" i="58"/>
  <c r="AD57" i="58"/>
  <c r="AE57" i="58"/>
  <c r="AF57" i="58"/>
  <c r="AG57" i="58"/>
  <c r="AH57" i="58"/>
  <c r="AI57" i="58"/>
  <c r="AJ57" i="58"/>
  <c r="AK57" i="58"/>
  <c r="AL57" i="58"/>
  <c r="AM57" i="58"/>
  <c r="AN57" i="58"/>
  <c r="AO57" i="58"/>
  <c r="AZ57" i="58"/>
  <c r="BA57" i="58"/>
  <c r="C58" i="58"/>
  <c r="R58" i="58"/>
  <c r="S58" i="58"/>
  <c r="T58" i="58"/>
  <c r="U58" i="58"/>
  <c r="V58" i="58"/>
  <c r="W58" i="58"/>
  <c r="X58" i="58"/>
  <c r="Y58" i="58"/>
  <c r="Z58" i="58"/>
  <c r="AA58" i="58"/>
  <c r="AB58" i="58"/>
  <c r="AC58" i="58"/>
  <c r="AD58" i="58"/>
  <c r="AE58" i="58"/>
  <c r="AF58" i="58"/>
  <c r="AG58" i="58"/>
  <c r="AH58" i="58"/>
  <c r="AI58" i="58"/>
  <c r="AJ58" i="58"/>
  <c r="AK58" i="58"/>
  <c r="AL58" i="58"/>
  <c r="AM58" i="58"/>
  <c r="AN58" i="58"/>
  <c r="AO58" i="58"/>
  <c r="AZ58" i="58"/>
  <c r="BA58" i="58"/>
  <c r="BG58" i="58"/>
  <c r="D58" i="58"/>
  <c r="C59" i="58"/>
  <c r="R59" i="58"/>
  <c r="S59" i="58"/>
  <c r="T59" i="58"/>
  <c r="U59" i="58"/>
  <c r="V59" i="58"/>
  <c r="W59" i="58"/>
  <c r="X59" i="58"/>
  <c r="Y59" i="58"/>
  <c r="Z59" i="58"/>
  <c r="AA59" i="58"/>
  <c r="AB59" i="58"/>
  <c r="AC59" i="58"/>
  <c r="AD59" i="58"/>
  <c r="AE59" i="58"/>
  <c r="AF59" i="58"/>
  <c r="AG59" i="58"/>
  <c r="AH59" i="58"/>
  <c r="AI59" i="58"/>
  <c r="AJ59" i="58"/>
  <c r="AK59" i="58"/>
  <c r="AL59" i="58"/>
  <c r="AM59" i="58"/>
  <c r="AN59" i="58"/>
  <c r="AO59" i="58"/>
  <c r="AZ59" i="58"/>
  <c r="BA59" i="58"/>
  <c r="C60" i="58"/>
  <c r="R60" i="58"/>
  <c r="S60" i="58"/>
  <c r="T60" i="58"/>
  <c r="U60" i="58"/>
  <c r="V60" i="58"/>
  <c r="W60" i="58"/>
  <c r="X60" i="58"/>
  <c r="Y60" i="58"/>
  <c r="Z60" i="58"/>
  <c r="AA60" i="58"/>
  <c r="AB60" i="58"/>
  <c r="AC60" i="58"/>
  <c r="AD60" i="58"/>
  <c r="AE60" i="58"/>
  <c r="AF60" i="58"/>
  <c r="AG60" i="58"/>
  <c r="AH60" i="58"/>
  <c r="AI60" i="58"/>
  <c r="AJ60" i="58"/>
  <c r="AK60" i="58"/>
  <c r="AL60" i="58"/>
  <c r="AM60" i="58"/>
  <c r="AN60" i="58"/>
  <c r="AO60" i="58"/>
  <c r="AZ60" i="58"/>
  <c r="BA60" i="58"/>
  <c r="C61" i="58"/>
  <c r="R61" i="58"/>
  <c r="S61" i="58"/>
  <c r="T61" i="58"/>
  <c r="U61" i="58"/>
  <c r="V61" i="58"/>
  <c r="W61" i="58"/>
  <c r="X61" i="58"/>
  <c r="Y61" i="58"/>
  <c r="Z61" i="58"/>
  <c r="AA61" i="58"/>
  <c r="AB61" i="58"/>
  <c r="AC61" i="58"/>
  <c r="AD61" i="58"/>
  <c r="AE61" i="58"/>
  <c r="AF61" i="58"/>
  <c r="AG61" i="58"/>
  <c r="AH61" i="58"/>
  <c r="AI61" i="58"/>
  <c r="AJ61" i="58"/>
  <c r="AK61" i="58"/>
  <c r="AL61" i="58"/>
  <c r="AM61" i="58"/>
  <c r="AN61" i="58"/>
  <c r="AO61" i="58"/>
  <c r="AZ61" i="58"/>
  <c r="BA61" i="58"/>
  <c r="C62" i="58"/>
  <c r="R62" i="58"/>
  <c r="S62" i="58"/>
  <c r="T62" i="58"/>
  <c r="U62" i="58"/>
  <c r="V62" i="58"/>
  <c r="W62" i="58"/>
  <c r="X62" i="58"/>
  <c r="Y62" i="58"/>
  <c r="Z62" i="58"/>
  <c r="AA62" i="58"/>
  <c r="AB62" i="58"/>
  <c r="AC62" i="58"/>
  <c r="AD62" i="58"/>
  <c r="AE62" i="58"/>
  <c r="AF62" i="58"/>
  <c r="AG62" i="58"/>
  <c r="AH62" i="58"/>
  <c r="AI62" i="58"/>
  <c r="AJ62" i="58"/>
  <c r="AK62" i="58"/>
  <c r="AL62" i="58"/>
  <c r="AM62" i="58"/>
  <c r="AN62" i="58"/>
  <c r="AO62" i="58"/>
  <c r="AZ62" i="58"/>
  <c r="BA62" i="58"/>
  <c r="C63" i="58"/>
  <c r="R63" i="58"/>
  <c r="S63" i="58"/>
  <c r="T63" i="58"/>
  <c r="U63" i="58"/>
  <c r="V63" i="58"/>
  <c r="W63" i="58"/>
  <c r="X63" i="58"/>
  <c r="Y63" i="58"/>
  <c r="Z63" i="58"/>
  <c r="AA63" i="58"/>
  <c r="AB63" i="58"/>
  <c r="AC63" i="58"/>
  <c r="AD63" i="58"/>
  <c r="AE63" i="58"/>
  <c r="AF63" i="58"/>
  <c r="AG63" i="58"/>
  <c r="AH63" i="58"/>
  <c r="AI63" i="58"/>
  <c r="AJ63" i="58"/>
  <c r="AK63" i="58"/>
  <c r="AL63" i="58"/>
  <c r="AM63" i="58"/>
  <c r="AN63" i="58"/>
  <c r="AO63" i="58"/>
  <c r="AS63" i="58"/>
  <c r="E63" i="58" s="1"/>
  <c r="AZ63" i="58"/>
  <c r="BA63" i="58"/>
  <c r="C64" i="58"/>
  <c r="R64" i="58"/>
  <c r="S64" i="58"/>
  <c r="T64" i="58"/>
  <c r="U64" i="58"/>
  <c r="V64" i="58"/>
  <c r="W64" i="58"/>
  <c r="X64" i="58"/>
  <c r="Y64" i="58"/>
  <c r="Z64" i="58"/>
  <c r="AA64" i="58"/>
  <c r="AB64" i="58"/>
  <c r="AC64" i="58"/>
  <c r="AD64" i="58"/>
  <c r="AE64" i="58"/>
  <c r="AF64" i="58"/>
  <c r="AG64" i="58"/>
  <c r="AH64" i="58"/>
  <c r="AI64" i="58"/>
  <c r="AJ64" i="58"/>
  <c r="AK64" i="58"/>
  <c r="AL64" i="58"/>
  <c r="AM64" i="58"/>
  <c r="AN64" i="58"/>
  <c r="AO64" i="58"/>
  <c r="AZ64" i="58"/>
  <c r="BA64" i="58"/>
  <c r="C65" i="58"/>
  <c r="R65" i="58"/>
  <c r="S65" i="58"/>
  <c r="T65" i="58"/>
  <c r="U65" i="58"/>
  <c r="V65" i="58"/>
  <c r="W65" i="58"/>
  <c r="X65" i="58"/>
  <c r="Y65" i="58"/>
  <c r="Z65" i="58"/>
  <c r="AA65" i="58"/>
  <c r="AB65" i="58"/>
  <c r="AC65" i="58"/>
  <c r="AD65" i="58"/>
  <c r="AE65" i="58"/>
  <c r="AF65" i="58"/>
  <c r="AG65" i="58"/>
  <c r="AH65" i="58"/>
  <c r="AI65" i="58"/>
  <c r="AJ65" i="58"/>
  <c r="AK65" i="58"/>
  <c r="AL65" i="58"/>
  <c r="AM65" i="58"/>
  <c r="AN65" i="58"/>
  <c r="AO65" i="58"/>
  <c r="AZ65" i="58"/>
  <c r="BA65" i="58"/>
  <c r="C66" i="58"/>
  <c r="R66" i="58"/>
  <c r="S66" i="58"/>
  <c r="T66" i="58"/>
  <c r="U66" i="58"/>
  <c r="V66" i="58"/>
  <c r="W66" i="58"/>
  <c r="X66" i="58"/>
  <c r="Y66" i="58"/>
  <c r="Z66" i="58"/>
  <c r="AA66" i="58"/>
  <c r="AB66" i="58"/>
  <c r="AC66" i="58"/>
  <c r="AD66" i="58"/>
  <c r="AE66" i="58"/>
  <c r="AF66" i="58"/>
  <c r="AG66" i="58"/>
  <c r="AH66" i="58"/>
  <c r="AI66" i="58"/>
  <c r="AJ66" i="58"/>
  <c r="AK66" i="58"/>
  <c r="AL66" i="58"/>
  <c r="AM66" i="58"/>
  <c r="AN66" i="58"/>
  <c r="AO66" i="58"/>
  <c r="AZ66" i="58"/>
  <c r="BA66" i="58"/>
  <c r="C67" i="58"/>
  <c r="R67" i="58"/>
  <c r="S67" i="58"/>
  <c r="T67" i="58"/>
  <c r="U67" i="58"/>
  <c r="V67" i="58"/>
  <c r="W67" i="58"/>
  <c r="X67" i="58"/>
  <c r="Y67" i="58"/>
  <c r="Z67" i="58"/>
  <c r="AA67" i="58"/>
  <c r="AB67" i="58"/>
  <c r="AC67" i="58"/>
  <c r="AD67" i="58"/>
  <c r="AE67" i="58"/>
  <c r="AF67" i="58"/>
  <c r="AG67" i="58"/>
  <c r="AH67" i="58"/>
  <c r="AI67" i="58"/>
  <c r="AJ67" i="58"/>
  <c r="AK67" i="58"/>
  <c r="AL67" i="58"/>
  <c r="AM67" i="58"/>
  <c r="AN67" i="58"/>
  <c r="AO67" i="58"/>
  <c r="AZ67" i="58"/>
  <c r="BA67" i="58"/>
  <c r="BG67" i="58" s="1"/>
  <c r="D67" i="58" s="1"/>
  <c r="C68" i="58"/>
  <c r="R68" i="58"/>
  <c r="S68" i="58"/>
  <c r="T68" i="58"/>
  <c r="U68" i="58"/>
  <c r="V68" i="58"/>
  <c r="W68" i="58"/>
  <c r="X68" i="58"/>
  <c r="Y68" i="58"/>
  <c r="Z68" i="58"/>
  <c r="AA68" i="58"/>
  <c r="AB68" i="58"/>
  <c r="AC68" i="58"/>
  <c r="AD68" i="58"/>
  <c r="AE68" i="58"/>
  <c r="AF68" i="58"/>
  <c r="AG68" i="58"/>
  <c r="AH68" i="58"/>
  <c r="AI68" i="58"/>
  <c r="AJ68" i="58"/>
  <c r="AK68" i="58"/>
  <c r="AL68" i="58"/>
  <c r="AM68" i="58"/>
  <c r="AN68" i="58"/>
  <c r="AO68" i="58"/>
  <c r="BA68" i="58"/>
  <c r="C69" i="58"/>
  <c r="R69" i="58"/>
  <c r="S69" i="58"/>
  <c r="T69" i="58"/>
  <c r="U69" i="58"/>
  <c r="V69" i="58"/>
  <c r="W69" i="58"/>
  <c r="X69" i="58"/>
  <c r="Y69" i="58"/>
  <c r="Z69" i="58"/>
  <c r="AA69" i="58"/>
  <c r="AB69" i="58"/>
  <c r="AC69" i="58"/>
  <c r="AD69" i="58"/>
  <c r="AE69" i="58"/>
  <c r="AF69" i="58"/>
  <c r="AG69" i="58"/>
  <c r="AH69" i="58"/>
  <c r="AI69" i="58"/>
  <c r="AJ69" i="58"/>
  <c r="AK69" i="58"/>
  <c r="AL69" i="58"/>
  <c r="AM69" i="58"/>
  <c r="AN69" i="58"/>
  <c r="AO69" i="58"/>
  <c r="BA69" i="58"/>
  <c r="AS70" i="58"/>
  <c r="AT71" i="58"/>
  <c r="R73" i="58"/>
  <c r="S73" i="58"/>
  <c r="T73" i="58"/>
  <c r="U73" i="58"/>
  <c r="V73" i="58"/>
  <c r="W73" i="58"/>
  <c r="X73" i="58"/>
  <c r="Y73" i="58"/>
  <c r="Z73" i="58"/>
  <c r="AA73" i="58"/>
  <c r="AB73" i="58"/>
  <c r="AC73" i="58"/>
  <c r="AD73" i="58"/>
  <c r="AE73" i="58"/>
  <c r="AF73" i="58"/>
  <c r="AG73" i="58"/>
  <c r="AH73" i="58"/>
  <c r="AI73" i="58"/>
  <c r="AJ73" i="58"/>
  <c r="AK73" i="58"/>
  <c r="AL73" i="58"/>
  <c r="AM73" i="58"/>
  <c r="AN73" i="58"/>
  <c r="AO73" i="58"/>
  <c r="AP73" i="58"/>
  <c r="AQ73" i="58"/>
  <c r="AS73" i="58"/>
  <c r="E73" i="58" s="1"/>
  <c r="BA73" i="58"/>
  <c r="C74" i="58"/>
  <c r="R74" i="58"/>
  <c r="S74" i="58"/>
  <c r="T74" i="58"/>
  <c r="U74" i="58"/>
  <c r="V74" i="58"/>
  <c r="W74" i="58"/>
  <c r="X74" i="58"/>
  <c r="Y74" i="58"/>
  <c r="Z74" i="58"/>
  <c r="AA74" i="58"/>
  <c r="AB74" i="58"/>
  <c r="AC74" i="58"/>
  <c r="AD74" i="58"/>
  <c r="AE74" i="58"/>
  <c r="AF74" i="58"/>
  <c r="AG74" i="58"/>
  <c r="AH74" i="58"/>
  <c r="AI74" i="58"/>
  <c r="AJ74" i="58"/>
  <c r="AK74" i="58"/>
  <c r="AL74" i="58"/>
  <c r="AM74" i="58"/>
  <c r="AN74" i="58"/>
  <c r="AO74" i="58"/>
  <c r="AP74" i="58"/>
  <c r="AQ74" i="58"/>
  <c r="BA74" i="58"/>
  <c r="C75" i="58"/>
  <c r="R75" i="58"/>
  <c r="S75" i="58"/>
  <c r="T75" i="58"/>
  <c r="U75" i="58"/>
  <c r="V75" i="58"/>
  <c r="W75" i="58"/>
  <c r="X75" i="58"/>
  <c r="Y75" i="58"/>
  <c r="Z75" i="58"/>
  <c r="AA75" i="58"/>
  <c r="AB75" i="58"/>
  <c r="AC75" i="58"/>
  <c r="AD75" i="58"/>
  <c r="AE75" i="58"/>
  <c r="AF75" i="58"/>
  <c r="AG75" i="58"/>
  <c r="AH75" i="58"/>
  <c r="AI75" i="58"/>
  <c r="AJ75" i="58"/>
  <c r="AK75" i="58"/>
  <c r="AL75" i="58"/>
  <c r="AM75" i="58"/>
  <c r="AN75" i="58"/>
  <c r="AO75" i="58"/>
  <c r="AP75" i="58"/>
  <c r="AQ75" i="58"/>
  <c r="BA75" i="58"/>
  <c r="C76" i="58"/>
  <c r="S76" i="58"/>
  <c r="T76" i="58"/>
  <c r="U76" i="58"/>
  <c r="V76" i="58"/>
  <c r="W76" i="58"/>
  <c r="X76" i="58"/>
  <c r="Y76" i="58"/>
  <c r="Z76" i="58"/>
  <c r="AA76" i="58"/>
  <c r="AB76" i="58"/>
  <c r="AC76" i="58"/>
  <c r="AD76" i="58"/>
  <c r="AE76" i="58"/>
  <c r="AF76" i="58"/>
  <c r="AG76" i="58"/>
  <c r="AH76" i="58"/>
  <c r="AI76" i="58"/>
  <c r="AJ76" i="58"/>
  <c r="AK76" i="58"/>
  <c r="AL76" i="58"/>
  <c r="AM76" i="58"/>
  <c r="AN76" i="58"/>
  <c r="AO76" i="58"/>
  <c r="AP76" i="58"/>
  <c r="AQ76" i="58"/>
  <c r="AS76" i="58"/>
  <c r="E76" i="58" s="1"/>
  <c r="BA76" i="58"/>
  <c r="C77" i="58"/>
  <c r="S77" i="58"/>
  <c r="T77" i="58"/>
  <c r="U77" i="58"/>
  <c r="V77" i="58"/>
  <c r="W77" i="58"/>
  <c r="X77" i="58"/>
  <c r="Y77" i="58"/>
  <c r="Z77" i="58"/>
  <c r="AA77" i="58"/>
  <c r="AB77" i="58"/>
  <c r="AC77" i="58"/>
  <c r="AD77" i="58"/>
  <c r="AE77" i="58"/>
  <c r="AF77" i="58"/>
  <c r="AG77" i="58"/>
  <c r="AH77" i="58"/>
  <c r="AI77" i="58"/>
  <c r="AJ77" i="58"/>
  <c r="AK77" i="58"/>
  <c r="AL77" i="58"/>
  <c r="AM77" i="58"/>
  <c r="AN77" i="58"/>
  <c r="AO77" i="58"/>
  <c r="AP77" i="58"/>
  <c r="AQ77" i="58"/>
  <c r="AS77" i="58"/>
  <c r="E77" i="58" s="1"/>
  <c r="BA77" i="58"/>
  <c r="C78" i="58"/>
  <c r="R78" i="58"/>
  <c r="S78" i="58"/>
  <c r="T78" i="58"/>
  <c r="U78" i="58"/>
  <c r="V78" i="58"/>
  <c r="W78" i="58"/>
  <c r="X78" i="58"/>
  <c r="Y78" i="58"/>
  <c r="Z78" i="58"/>
  <c r="AA78" i="58"/>
  <c r="AB78" i="58"/>
  <c r="AC78" i="58"/>
  <c r="AD78" i="58"/>
  <c r="AE78" i="58"/>
  <c r="AF78" i="58"/>
  <c r="AG78" i="58"/>
  <c r="AH78" i="58"/>
  <c r="AI78" i="58"/>
  <c r="AJ78" i="58"/>
  <c r="AK78" i="58"/>
  <c r="AL78" i="58"/>
  <c r="AM78" i="58"/>
  <c r="AN78" i="58"/>
  <c r="AO78" i="58"/>
  <c r="AP78" i="58"/>
  <c r="AQ78" i="58"/>
  <c r="AS78" i="58"/>
  <c r="E78" i="58" s="1"/>
  <c r="BA78" i="58"/>
  <c r="C79" i="58"/>
  <c r="R79" i="58"/>
  <c r="S79" i="58"/>
  <c r="T79" i="58"/>
  <c r="U79" i="58"/>
  <c r="V79" i="58"/>
  <c r="W79" i="58"/>
  <c r="X79" i="58"/>
  <c r="Y79" i="58"/>
  <c r="Z79" i="58"/>
  <c r="AA79" i="58"/>
  <c r="AB79" i="58"/>
  <c r="AC79" i="58"/>
  <c r="AD79" i="58"/>
  <c r="AE79" i="58"/>
  <c r="AF79" i="58"/>
  <c r="AG79" i="58"/>
  <c r="AH79" i="58"/>
  <c r="AI79" i="58"/>
  <c r="AJ79" i="58"/>
  <c r="AK79" i="58"/>
  <c r="AL79" i="58"/>
  <c r="AM79" i="58"/>
  <c r="AN79" i="58"/>
  <c r="AO79" i="58"/>
  <c r="AP79" i="58"/>
  <c r="AQ79" i="58"/>
  <c r="AS79" i="58"/>
  <c r="E79" i="58" s="1"/>
  <c r="BA79" i="58"/>
  <c r="C80" i="58"/>
  <c r="R80" i="58"/>
  <c r="S80" i="58"/>
  <c r="T80" i="58"/>
  <c r="U80" i="58"/>
  <c r="V80" i="58"/>
  <c r="W80" i="58"/>
  <c r="X80" i="58"/>
  <c r="Y80" i="58"/>
  <c r="Z80" i="58"/>
  <c r="AA80" i="58"/>
  <c r="AB80" i="58"/>
  <c r="AC80" i="58"/>
  <c r="AD80" i="58"/>
  <c r="AE80" i="58"/>
  <c r="AF80" i="58"/>
  <c r="AG80" i="58"/>
  <c r="AH80" i="58"/>
  <c r="AI80" i="58"/>
  <c r="AJ80" i="58"/>
  <c r="AK80" i="58"/>
  <c r="AL80" i="58"/>
  <c r="AM80" i="58"/>
  <c r="AN80" i="58"/>
  <c r="AO80" i="58"/>
  <c r="AP80" i="58"/>
  <c r="AQ80" i="58"/>
  <c r="BA80" i="58"/>
  <c r="C81" i="58"/>
  <c r="R81" i="58"/>
  <c r="S81" i="58"/>
  <c r="T81" i="58"/>
  <c r="U81" i="58"/>
  <c r="V81" i="58"/>
  <c r="W81" i="58"/>
  <c r="X81" i="58"/>
  <c r="Y81" i="58"/>
  <c r="Z81" i="58"/>
  <c r="AA81" i="58"/>
  <c r="AB81" i="58"/>
  <c r="AC81" i="58"/>
  <c r="AD81" i="58"/>
  <c r="AE81" i="58"/>
  <c r="AF81" i="58"/>
  <c r="AG81" i="58"/>
  <c r="AH81" i="58"/>
  <c r="AI81" i="58"/>
  <c r="AJ81" i="58"/>
  <c r="AK81" i="58"/>
  <c r="AL81" i="58"/>
  <c r="AM81" i="58"/>
  <c r="AN81" i="58"/>
  <c r="AO81" i="58"/>
  <c r="AP81" i="58"/>
  <c r="AQ81" i="58"/>
  <c r="AS81" i="58"/>
  <c r="E81" i="58" s="1"/>
  <c r="BA81" i="58"/>
  <c r="C82" i="58"/>
  <c r="R82" i="58"/>
  <c r="S82" i="58"/>
  <c r="T82" i="58"/>
  <c r="U82" i="58"/>
  <c r="V82" i="58"/>
  <c r="W82" i="58"/>
  <c r="X82" i="58"/>
  <c r="Y82" i="58"/>
  <c r="Z82" i="58"/>
  <c r="AA82" i="58"/>
  <c r="AB82" i="58"/>
  <c r="AC82" i="58"/>
  <c r="AD82" i="58"/>
  <c r="AE82" i="58"/>
  <c r="AF82" i="58"/>
  <c r="AG82" i="58"/>
  <c r="AH82" i="58"/>
  <c r="AI82" i="58"/>
  <c r="AJ82" i="58"/>
  <c r="AK82" i="58"/>
  <c r="AL82" i="58"/>
  <c r="AM82" i="58"/>
  <c r="AN82" i="58"/>
  <c r="AO82" i="58"/>
  <c r="AP82" i="58"/>
  <c r="AQ82" i="58"/>
  <c r="AS82" i="58"/>
  <c r="E82" i="58" s="1"/>
  <c r="BA82" i="58"/>
  <c r="C83" i="58"/>
  <c r="R83" i="58"/>
  <c r="S83" i="58"/>
  <c r="T83" i="58"/>
  <c r="U83" i="58"/>
  <c r="V83" i="58"/>
  <c r="W83" i="58"/>
  <c r="X83" i="58"/>
  <c r="Y83" i="58"/>
  <c r="Z83" i="58"/>
  <c r="AA83" i="58"/>
  <c r="AB83" i="58"/>
  <c r="AC83" i="58"/>
  <c r="AD83" i="58"/>
  <c r="AE83" i="58"/>
  <c r="AF83" i="58"/>
  <c r="AG83" i="58"/>
  <c r="AH83" i="58"/>
  <c r="AI83" i="58"/>
  <c r="AJ83" i="58"/>
  <c r="AK83" i="58"/>
  <c r="AL83" i="58"/>
  <c r="AM83" i="58"/>
  <c r="AN83" i="58"/>
  <c r="AO83" i="58"/>
  <c r="AP83" i="58"/>
  <c r="AQ83" i="58"/>
  <c r="AS83" i="58"/>
  <c r="E83" i="58" s="1"/>
  <c r="BA83" i="58"/>
  <c r="C84" i="58"/>
  <c r="R84" i="58"/>
  <c r="S84" i="58"/>
  <c r="T84" i="58"/>
  <c r="U84" i="58"/>
  <c r="V84" i="58"/>
  <c r="W84" i="58"/>
  <c r="X84" i="58"/>
  <c r="Y84" i="58"/>
  <c r="Z84" i="58"/>
  <c r="AA84" i="58"/>
  <c r="AB84" i="58"/>
  <c r="AC84" i="58"/>
  <c r="AD84" i="58"/>
  <c r="AE84" i="58"/>
  <c r="AF84" i="58"/>
  <c r="AG84" i="58"/>
  <c r="AH84" i="58"/>
  <c r="AI84" i="58"/>
  <c r="AJ84" i="58"/>
  <c r="AK84" i="58"/>
  <c r="AL84" i="58"/>
  <c r="AM84" i="58"/>
  <c r="AN84" i="58"/>
  <c r="AO84" i="58"/>
  <c r="AP84" i="58"/>
  <c r="AQ84" i="58"/>
  <c r="AS84" i="58"/>
  <c r="E84" i="58" s="1"/>
  <c r="BA84" i="58"/>
  <c r="C85" i="58"/>
  <c r="R85" i="58"/>
  <c r="S85" i="58"/>
  <c r="T85" i="58"/>
  <c r="U85" i="58"/>
  <c r="V85" i="58"/>
  <c r="W85" i="58"/>
  <c r="X85" i="58"/>
  <c r="Y85" i="58"/>
  <c r="Z85" i="58"/>
  <c r="AA85" i="58"/>
  <c r="AB85" i="58"/>
  <c r="AC85" i="58"/>
  <c r="AD85" i="58"/>
  <c r="AE85" i="58"/>
  <c r="AF85" i="58"/>
  <c r="AG85" i="58"/>
  <c r="AH85" i="58"/>
  <c r="AI85" i="58"/>
  <c r="AJ85" i="58"/>
  <c r="AK85" i="58"/>
  <c r="AL85" i="58"/>
  <c r="AM85" i="58"/>
  <c r="AN85" i="58"/>
  <c r="AO85" i="58"/>
  <c r="AP85" i="58"/>
  <c r="AQ85" i="58"/>
  <c r="AS85" i="58"/>
  <c r="E85" i="58" s="1"/>
  <c r="BA85" i="58"/>
  <c r="C86" i="58"/>
  <c r="R86" i="58"/>
  <c r="S86" i="58"/>
  <c r="T86" i="58"/>
  <c r="U86" i="58"/>
  <c r="V86" i="58"/>
  <c r="W86" i="58"/>
  <c r="X86" i="58"/>
  <c r="Y86" i="58"/>
  <c r="Z86" i="58"/>
  <c r="AA86" i="58"/>
  <c r="AB86" i="58"/>
  <c r="AC86" i="58"/>
  <c r="AD86" i="58"/>
  <c r="AE86" i="58"/>
  <c r="AF86" i="58"/>
  <c r="AG86" i="58"/>
  <c r="AH86" i="58"/>
  <c r="AI86" i="58"/>
  <c r="AJ86" i="58"/>
  <c r="AK86" i="58"/>
  <c r="AL86" i="58"/>
  <c r="AM86" i="58"/>
  <c r="AN86" i="58"/>
  <c r="AO86" i="58"/>
  <c r="AP86" i="58"/>
  <c r="AQ86" i="58"/>
  <c r="BA86" i="58"/>
  <c r="C87" i="58"/>
  <c r="R87" i="58"/>
  <c r="S87" i="58"/>
  <c r="T87" i="58"/>
  <c r="U87" i="58"/>
  <c r="V87" i="58"/>
  <c r="W87" i="58"/>
  <c r="X87" i="58"/>
  <c r="Y87" i="58"/>
  <c r="Z87" i="58"/>
  <c r="AA87" i="58"/>
  <c r="AB87" i="58"/>
  <c r="AC87" i="58"/>
  <c r="AD87" i="58"/>
  <c r="AE87" i="58"/>
  <c r="AF87" i="58"/>
  <c r="AG87" i="58"/>
  <c r="AH87" i="58"/>
  <c r="AI87" i="58"/>
  <c r="AJ87" i="58"/>
  <c r="AK87" i="58"/>
  <c r="AL87" i="58"/>
  <c r="AM87" i="58"/>
  <c r="AN87" i="58"/>
  <c r="AO87" i="58"/>
  <c r="AP87" i="58"/>
  <c r="AQ87" i="58"/>
  <c r="AS87" i="58"/>
  <c r="E87" i="58" s="1"/>
  <c r="BA87" i="58"/>
  <c r="C88" i="58"/>
  <c r="R88" i="58"/>
  <c r="S88" i="58"/>
  <c r="T88" i="58"/>
  <c r="U88" i="58"/>
  <c r="V88" i="58"/>
  <c r="W88" i="58"/>
  <c r="X88" i="58"/>
  <c r="Y88" i="58"/>
  <c r="Z88" i="58"/>
  <c r="AA88" i="58"/>
  <c r="AB88" i="58"/>
  <c r="AC88" i="58"/>
  <c r="AD88" i="58"/>
  <c r="AE88" i="58"/>
  <c r="AF88" i="58"/>
  <c r="AG88" i="58"/>
  <c r="AH88" i="58"/>
  <c r="AI88" i="58"/>
  <c r="AJ88" i="58"/>
  <c r="AK88" i="58"/>
  <c r="AL88" i="58"/>
  <c r="AM88" i="58"/>
  <c r="AN88" i="58"/>
  <c r="AO88" i="58"/>
  <c r="AP88" i="58"/>
  <c r="AQ88" i="58"/>
  <c r="AS88" i="58"/>
  <c r="E88" i="58" s="1"/>
  <c r="BA88" i="58"/>
  <c r="C89" i="58"/>
  <c r="S89" i="58"/>
  <c r="T89" i="58"/>
  <c r="U89" i="58"/>
  <c r="V89" i="58"/>
  <c r="W89" i="58"/>
  <c r="X89" i="58"/>
  <c r="Y89" i="58"/>
  <c r="Z89" i="58"/>
  <c r="AA89" i="58"/>
  <c r="AB89" i="58"/>
  <c r="AC89" i="58"/>
  <c r="AD89" i="58"/>
  <c r="AE89" i="58"/>
  <c r="AF89" i="58"/>
  <c r="AG89" i="58"/>
  <c r="AH89" i="58"/>
  <c r="AI89" i="58"/>
  <c r="AJ89" i="58"/>
  <c r="AK89" i="58"/>
  <c r="AL89" i="58"/>
  <c r="AM89" i="58"/>
  <c r="AN89" i="58"/>
  <c r="AO89" i="58"/>
  <c r="AP89" i="58"/>
  <c r="AQ89" i="58"/>
  <c r="AS89" i="58"/>
  <c r="E89" i="58"/>
  <c r="BA89" i="58"/>
  <c r="C90" i="58"/>
  <c r="R90" i="58"/>
  <c r="S90" i="58"/>
  <c r="T90" i="58"/>
  <c r="U90" i="58"/>
  <c r="V90" i="58"/>
  <c r="W90" i="58"/>
  <c r="X90" i="58"/>
  <c r="Y90" i="58"/>
  <c r="Z90" i="58"/>
  <c r="AA90" i="58"/>
  <c r="AB90" i="58"/>
  <c r="AC90" i="58"/>
  <c r="AD90" i="58"/>
  <c r="AE90" i="58"/>
  <c r="AF90" i="58"/>
  <c r="AG90" i="58"/>
  <c r="AH90" i="58"/>
  <c r="AI90" i="58"/>
  <c r="AJ90" i="58"/>
  <c r="AK90" i="58"/>
  <c r="AL90" i="58"/>
  <c r="AM90" i="58"/>
  <c r="AN90" i="58"/>
  <c r="AO90" i="58"/>
  <c r="AP90" i="58"/>
  <c r="AQ90" i="58"/>
  <c r="AS90" i="58"/>
  <c r="E90" i="58" s="1"/>
  <c r="BA90" i="58"/>
  <c r="C91" i="58"/>
  <c r="R91" i="58"/>
  <c r="S91" i="58"/>
  <c r="T91" i="58"/>
  <c r="U91" i="58"/>
  <c r="V91" i="58"/>
  <c r="W91" i="58"/>
  <c r="X91" i="58"/>
  <c r="Y91" i="58"/>
  <c r="Z91" i="58"/>
  <c r="AA91" i="58"/>
  <c r="AB91" i="58"/>
  <c r="AC91" i="58"/>
  <c r="AD91" i="58"/>
  <c r="AE91" i="58"/>
  <c r="AF91" i="58"/>
  <c r="AG91" i="58"/>
  <c r="AH91" i="58"/>
  <c r="AI91" i="58"/>
  <c r="AJ91" i="58"/>
  <c r="AK91" i="58"/>
  <c r="AL91" i="58"/>
  <c r="AM91" i="58"/>
  <c r="AN91" i="58"/>
  <c r="AO91" i="58"/>
  <c r="AP91" i="58"/>
  <c r="AQ91" i="58"/>
  <c r="BA91" i="58"/>
  <c r="C92" i="58"/>
  <c r="R92" i="58"/>
  <c r="S92" i="58"/>
  <c r="T92" i="58"/>
  <c r="U92" i="58"/>
  <c r="V92" i="58"/>
  <c r="W92" i="58"/>
  <c r="X92" i="58"/>
  <c r="Y92" i="58"/>
  <c r="Z92" i="58"/>
  <c r="AA92" i="58"/>
  <c r="AB92" i="58"/>
  <c r="AC92" i="58"/>
  <c r="AD92" i="58"/>
  <c r="AE92" i="58"/>
  <c r="AF92" i="58"/>
  <c r="AG92" i="58"/>
  <c r="AH92" i="58"/>
  <c r="AI92" i="58"/>
  <c r="AJ92" i="58"/>
  <c r="AK92" i="58"/>
  <c r="AL92" i="58"/>
  <c r="AM92" i="58"/>
  <c r="AN92" i="58"/>
  <c r="AO92" i="58"/>
  <c r="AP92" i="58"/>
  <c r="AQ92" i="58"/>
  <c r="AS92" i="58"/>
  <c r="E92" i="58" s="1"/>
  <c r="BA92" i="58"/>
  <c r="D94" i="58"/>
  <c r="AT94" i="58"/>
  <c r="AU94" i="58"/>
  <c r="AV94" i="58"/>
  <c r="AW94" i="58"/>
  <c r="AX94" i="58"/>
  <c r="Y94" i="58"/>
  <c r="Z94" i="58"/>
  <c r="AA94" i="58"/>
  <c r="AB94" i="58"/>
  <c r="AC94" i="58"/>
  <c r="AE94" i="58"/>
  <c r="AF94" i="58"/>
  <c r="AG94" i="58"/>
  <c r="AH94" i="58"/>
  <c r="AI94" i="58"/>
  <c r="AJ94" i="58"/>
  <c r="AY96" i="58"/>
  <c r="AY94" i="58" s="1"/>
  <c r="BD94" i="58"/>
  <c r="BE94" i="58"/>
  <c r="BF94" i="58"/>
  <c r="BA98" i="58"/>
  <c r="C100" i="58"/>
  <c r="R100" i="58"/>
  <c r="S100" i="58"/>
  <c r="T100" i="58"/>
  <c r="U100" i="58"/>
  <c r="V100" i="58"/>
  <c r="W100" i="58"/>
  <c r="X100" i="58"/>
  <c r="Y100" i="58"/>
  <c r="Z100" i="58"/>
  <c r="AA100" i="58"/>
  <c r="AB100" i="58"/>
  <c r="AC100" i="58"/>
  <c r="AD100" i="58"/>
  <c r="AE100" i="58"/>
  <c r="AF100" i="58"/>
  <c r="AG100" i="58"/>
  <c r="AH100" i="58"/>
  <c r="AI100" i="58"/>
  <c r="AJ100" i="58"/>
  <c r="AK100" i="58"/>
  <c r="AL100" i="58"/>
  <c r="AM100" i="58"/>
  <c r="AN100" i="58"/>
  <c r="AO100" i="58"/>
  <c r="AP100" i="58"/>
  <c r="C101" i="58"/>
  <c r="R101" i="58"/>
  <c r="S101" i="58"/>
  <c r="T101" i="58"/>
  <c r="U101" i="58"/>
  <c r="V101" i="58"/>
  <c r="W101" i="58"/>
  <c r="X101" i="58"/>
  <c r="Y101" i="58"/>
  <c r="Z101" i="58"/>
  <c r="AA101" i="58"/>
  <c r="AB101" i="58"/>
  <c r="AC101" i="58"/>
  <c r="AD101" i="58"/>
  <c r="AE101" i="58"/>
  <c r="AF101" i="58"/>
  <c r="AG101" i="58"/>
  <c r="AH101" i="58"/>
  <c r="AI101" i="58"/>
  <c r="AJ101" i="58"/>
  <c r="AK101" i="58"/>
  <c r="AL101" i="58"/>
  <c r="AM101" i="58"/>
  <c r="AN101" i="58"/>
  <c r="AO101" i="58"/>
  <c r="AP101" i="58"/>
  <c r="C102" i="58"/>
  <c r="R102" i="58"/>
  <c r="S102" i="58"/>
  <c r="T102" i="58"/>
  <c r="U102" i="58"/>
  <c r="V102" i="58"/>
  <c r="W102" i="58"/>
  <c r="X102" i="58"/>
  <c r="Y102" i="58"/>
  <c r="Z102" i="58"/>
  <c r="AA102" i="58"/>
  <c r="AB102" i="58"/>
  <c r="AC102" i="58"/>
  <c r="AD102" i="58"/>
  <c r="AE102" i="58"/>
  <c r="AF102" i="58"/>
  <c r="AG102" i="58"/>
  <c r="AH102" i="58"/>
  <c r="AI102" i="58"/>
  <c r="AJ102" i="58"/>
  <c r="AK102" i="58"/>
  <c r="AL102" i="58"/>
  <c r="AM102" i="58"/>
  <c r="AN102" i="58"/>
  <c r="AO102" i="58"/>
  <c r="AP102" i="58"/>
  <c r="C103" i="58"/>
  <c r="R103" i="58"/>
  <c r="S103" i="58"/>
  <c r="T103" i="58"/>
  <c r="U103" i="58"/>
  <c r="V103" i="58"/>
  <c r="W103" i="58"/>
  <c r="X103" i="58"/>
  <c r="Y103" i="58"/>
  <c r="Z103" i="58"/>
  <c r="AA103" i="58"/>
  <c r="AB103" i="58"/>
  <c r="AC103" i="58"/>
  <c r="AD103" i="58"/>
  <c r="AE103" i="58"/>
  <c r="AF103" i="58"/>
  <c r="AG103" i="58"/>
  <c r="AH103" i="58"/>
  <c r="AI103" i="58"/>
  <c r="AJ103" i="58"/>
  <c r="AK103" i="58"/>
  <c r="AL103" i="58"/>
  <c r="AM103" i="58"/>
  <c r="AN103" i="58"/>
  <c r="AO103" i="58"/>
  <c r="AP103" i="58"/>
  <c r="C104" i="58"/>
  <c r="R104" i="58"/>
  <c r="S104" i="58"/>
  <c r="T104" i="58"/>
  <c r="U104" i="58"/>
  <c r="V104" i="58"/>
  <c r="W104" i="58"/>
  <c r="X104" i="58"/>
  <c r="Y104" i="58"/>
  <c r="Z104" i="58"/>
  <c r="AA104" i="58"/>
  <c r="AB104" i="58"/>
  <c r="AC104" i="58"/>
  <c r="AD104" i="58"/>
  <c r="AE104" i="58"/>
  <c r="AF104" i="58"/>
  <c r="AG104" i="58"/>
  <c r="AH104" i="58"/>
  <c r="AI104" i="58"/>
  <c r="AJ104" i="58"/>
  <c r="AK104" i="58"/>
  <c r="AL104" i="58"/>
  <c r="AM104" i="58"/>
  <c r="AN104" i="58"/>
  <c r="AO104" i="58"/>
  <c r="AP104" i="58"/>
  <c r="C105" i="58"/>
  <c r="R105" i="58"/>
  <c r="S105" i="58"/>
  <c r="T105" i="58"/>
  <c r="U105" i="58"/>
  <c r="V105" i="58"/>
  <c r="W105" i="58"/>
  <c r="X105" i="58"/>
  <c r="Y105" i="58"/>
  <c r="Z105" i="58"/>
  <c r="AA105" i="58"/>
  <c r="AB105" i="58"/>
  <c r="AC105" i="58"/>
  <c r="AD105" i="58"/>
  <c r="AE105" i="58"/>
  <c r="AF105" i="58"/>
  <c r="AG105" i="58"/>
  <c r="AH105" i="58"/>
  <c r="AI105" i="58"/>
  <c r="AJ105" i="58"/>
  <c r="AK105" i="58"/>
  <c r="AL105" i="58"/>
  <c r="AM105" i="58"/>
  <c r="AN105" i="58"/>
  <c r="AO105" i="58"/>
  <c r="AP105" i="58"/>
  <c r="C106" i="58"/>
  <c r="R106" i="58"/>
  <c r="S106" i="58"/>
  <c r="T106" i="58"/>
  <c r="U106" i="58"/>
  <c r="V106" i="58"/>
  <c r="W106" i="58"/>
  <c r="X106" i="58"/>
  <c r="Y106" i="58"/>
  <c r="Z106" i="58"/>
  <c r="AA106" i="58"/>
  <c r="AB106" i="58"/>
  <c r="AC106" i="58"/>
  <c r="AD106" i="58"/>
  <c r="AE106" i="58"/>
  <c r="AF106" i="58"/>
  <c r="AG106" i="58"/>
  <c r="AH106" i="58"/>
  <c r="AI106" i="58"/>
  <c r="AJ106" i="58"/>
  <c r="AK106" i="58"/>
  <c r="AL106" i="58"/>
  <c r="AM106" i="58"/>
  <c r="AN106" i="58"/>
  <c r="AO106" i="58"/>
  <c r="AP106" i="58"/>
  <c r="C107" i="58"/>
  <c r="R107" i="58"/>
  <c r="S107" i="58"/>
  <c r="T107" i="58"/>
  <c r="U107" i="58"/>
  <c r="V107" i="58"/>
  <c r="W107" i="58"/>
  <c r="X107" i="58"/>
  <c r="Y107" i="58"/>
  <c r="Z107" i="58"/>
  <c r="AA107" i="58"/>
  <c r="AB107" i="58"/>
  <c r="AC107" i="58"/>
  <c r="AD107" i="58"/>
  <c r="AE107" i="58"/>
  <c r="AF107" i="58"/>
  <c r="AG107" i="58"/>
  <c r="AH107" i="58"/>
  <c r="AI107" i="58"/>
  <c r="AJ107" i="58"/>
  <c r="AK107" i="58"/>
  <c r="AL107" i="58"/>
  <c r="AM107" i="58"/>
  <c r="AN107" i="58"/>
  <c r="AO107" i="58"/>
  <c r="AP107" i="58"/>
  <c r="C108" i="58"/>
  <c r="R108" i="58"/>
  <c r="S108" i="58"/>
  <c r="T108" i="58"/>
  <c r="U108" i="58"/>
  <c r="V108" i="58"/>
  <c r="W108" i="58"/>
  <c r="X108" i="58"/>
  <c r="Y108" i="58"/>
  <c r="Z108" i="58"/>
  <c r="AA108" i="58"/>
  <c r="AB108" i="58"/>
  <c r="AC108" i="58"/>
  <c r="AD108" i="58"/>
  <c r="AE108" i="58"/>
  <c r="AF108" i="58"/>
  <c r="AG108" i="58"/>
  <c r="AH108" i="58"/>
  <c r="AI108" i="58"/>
  <c r="AJ108" i="58"/>
  <c r="AK108" i="58"/>
  <c r="AL108" i="58"/>
  <c r="AM108" i="58"/>
  <c r="AN108" i="58"/>
  <c r="AO108" i="58"/>
  <c r="AP108" i="58"/>
  <c r="AS108" i="58"/>
  <c r="E108" i="58" s="1"/>
  <c r="C109" i="58"/>
  <c r="R109" i="58"/>
  <c r="S109" i="58"/>
  <c r="T109" i="58"/>
  <c r="U109" i="58"/>
  <c r="V109" i="58"/>
  <c r="W109" i="58"/>
  <c r="X109" i="58"/>
  <c r="Y109" i="58"/>
  <c r="Z109" i="58"/>
  <c r="AA109" i="58"/>
  <c r="AB109" i="58"/>
  <c r="AC109" i="58"/>
  <c r="AD109" i="58"/>
  <c r="AE109" i="58"/>
  <c r="AF109" i="58"/>
  <c r="AG109" i="58"/>
  <c r="AH109" i="58"/>
  <c r="AI109" i="58"/>
  <c r="AJ109" i="58"/>
  <c r="AK109" i="58"/>
  <c r="AL109" i="58"/>
  <c r="AM109" i="58"/>
  <c r="AN109" i="58"/>
  <c r="AO109" i="58"/>
  <c r="AP109" i="58"/>
  <c r="C110" i="58"/>
  <c r="R110" i="58"/>
  <c r="S110" i="58"/>
  <c r="T110" i="58"/>
  <c r="U110" i="58"/>
  <c r="V110" i="58"/>
  <c r="W110" i="58"/>
  <c r="X110" i="58"/>
  <c r="Y110" i="58"/>
  <c r="Z110" i="58"/>
  <c r="AA110" i="58"/>
  <c r="AB110" i="58"/>
  <c r="AC110" i="58"/>
  <c r="AD110" i="58"/>
  <c r="AE110" i="58"/>
  <c r="AF110" i="58"/>
  <c r="AG110" i="58"/>
  <c r="AH110" i="58"/>
  <c r="AI110" i="58"/>
  <c r="AJ110" i="58"/>
  <c r="AK110" i="58"/>
  <c r="AL110" i="58"/>
  <c r="AM110" i="58"/>
  <c r="AN110" i="58"/>
  <c r="AO110" i="58"/>
  <c r="AP110" i="58"/>
  <c r="AT112" i="58"/>
  <c r="C114" i="58"/>
  <c r="R114" i="58"/>
  <c r="S114" i="58"/>
  <c r="T114" i="58"/>
  <c r="U114" i="58"/>
  <c r="V114" i="58"/>
  <c r="W114" i="58"/>
  <c r="X114" i="58"/>
  <c r="Y114" i="58"/>
  <c r="Z114" i="58"/>
  <c r="AA114" i="58"/>
  <c r="AB114" i="58"/>
  <c r="AC114" i="58"/>
  <c r="AD114" i="58"/>
  <c r="AE114" i="58"/>
  <c r="AF114" i="58"/>
  <c r="AG114" i="58"/>
  <c r="AH114" i="58"/>
  <c r="AI114" i="58"/>
  <c r="AJ114" i="58"/>
  <c r="AK114" i="58"/>
  <c r="AL114" i="58"/>
  <c r="AM114" i="58"/>
  <c r="AN114" i="58"/>
  <c r="AO114" i="58"/>
  <c r="AP114" i="58"/>
  <c r="AQ114" i="58"/>
  <c r="AS114" i="58"/>
  <c r="BA114" i="58"/>
  <c r="C115" i="58"/>
  <c r="R115" i="58"/>
  <c r="S115" i="58"/>
  <c r="T115" i="58"/>
  <c r="U115" i="58"/>
  <c r="W115" i="58"/>
  <c r="BA115" i="58"/>
  <c r="BG115" i="58"/>
  <c r="D115" i="58"/>
  <c r="C116" i="58"/>
  <c r="R116" i="58"/>
  <c r="S116" i="58"/>
  <c r="T116" i="58"/>
  <c r="U116" i="58"/>
  <c r="W116" i="58"/>
  <c r="BA116" i="58"/>
  <c r="BG116" i="58"/>
  <c r="D116" i="58"/>
  <c r="C117" i="58"/>
  <c r="H117" i="58"/>
  <c r="I117" i="58"/>
  <c r="J117" i="58"/>
  <c r="R117" i="58"/>
  <c r="S117" i="58"/>
  <c r="T117" i="58"/>
  <c r="W117" i="58"/>
  <c r="Y117" i="58"/>
  <c r="Z117" i="58"/>
  <c r="AA117" i="58"/>
  <c r="AB117" i="58"/>
  <c r="AC117" i="58"/>
  <c r="AD117" i="58"/>
  <c r="AE117" i="58"/>
  <c r="AF117" i="58"/>
  <c r="AG117" i="58"/>
  <c r="AH117" i="58"/>
  <c r="AI117" i="58"/>
  <c r="AJ117" i="58"/>
  <c r="AK117" i="58"/>
  <c r="AL117" i="58"/>
  <c r="AM117" i="58"/>
  <c r="AN117" i="58"/>
  <c r="AO117" i="58"/>
  <c r="AP117" i="58"/>
  <c r="AQ117" i="58"/>
  <c r="BA117" i="58"/>
  <c r="BG117" i="58"/>
  <c r="D117" i="58"/>
  <c r="C118" i="58"/>
  <c r="R118" i="58"/>
  <c r="S118" i="58"/>
  <c r="T118" i="58"/>
  <c r="U118" i="58"/>
  <c r="V118" i="58"/>
  <c r="Y118" i="58"/>
  <c r="Z118" i="58"/>
  <c r="AA118" i="58"/>
  <c r="AB118" i="58"/>
  <c r="AC118" i="58"/>
  <c r="AD118" i="58"/>
  <c r="AE118" i="58"/>
  <c r="AF118" i="58"/>
  <c r="AG118" i="58"/>
  <c r="AH118" i="58"/>
  <c r="AI118" i="58"/>
  <c r="AJ118" i="58"/>
  <c r="AK118" i="58"/>
  <c r="AL118" i="58"/>
  <c r="AM118" i="58"/>
  <c r="AN118" i="58"/>
  <c r="AO118" i="58"/>
  <c r="AP118" i="58"/>
  <c r="AQ118" i="58"/>
  <c r="AS118" i="58"/>
  <c r="E118" i="58"/>
  <c r="BA118" i="58"/>
  <c r="C119" i="58"/>
  <c r="R119" i="58"/>
  <c r="S119" i="58"/>
  <c r="T119" i="58"/>
  <c r="U119" i="58"/>
  <c r="V119" i="58"/>
  <c r="W119" i="58"/>
  <c r="X119" i="58"/>
  <c r="Y119" i="58"/>
  <c r="Z119" i="58"/>
  <c r="AA119" i="58"/>
  <c r="AB119" i="58"/>
  <c r="AC119" i="58"/>
  <c r="AD119" i="58"/>
  <c r="AE119" i="58"/>
  <c r="AF119" i="58"/>
  <c r="AG119" i="58"/>
  <c r="AH119" i="58"/>
  <c r="AI119" i="58"/>
  <c r="AJ119" i="58"/>
  <c r="AK119" i="58"/>
  <c r="AL119" i="58"/>
  <c r="AM119" i="58"/>
  <c r="AN119" i="58"/>
  <c r="AO119" i="58"/>
  <c r="AP119" i="58"/>
  <c r="AQ119" i="58"/>
  <c r="AS119" i="58"/>
  <c r="E119" i="58" s="1"/>
  <c r="BA119" i="58"/>
  <c r="C120" i="58"/>
  <c r="R120" i="58"/>
  <c r="S120" i="58"/>
  <c r="T120" i="58"/>
  <c r="U120" i="58"/>
  <c r="V120" i="58"/>
  <c r="W120" i="58"/>
  <c r="X120" i="58"/>
  <c r="Y120" i="58"/>
  <c r="Z120" i="58"/>
  <c r="AA120" i="58"/>
  <c r="AB120" i="58"/>
  <c r="AC120" i="58"/>
  <c r="AD120" i="58"/>
  <c r="AE120" i="58"/>
  <c r="AF120" i="58"/>
  <c r="AG120" i="58"/>
  <c r="AH120" i="58"/>
  <c r="AI120" i="58"/>
  <c r="AJ120" i="58"/>
  <c r="AK120" i="58"/>
  <c r="AL120" i="58"/>
  <c r="AM120" i="58"/>
  <c r="AN120" i="58"/>
  <c r="AO120" i="58"/>
  <c r="AP120" i="58"/>
  <c r="AQ120" i="58"/>
  <c r="BA120" i="58"/>
  <c r="C121" i="58"/>
  <c r="R121" i="58"/>
  <c r="S121" i="58"/>
  <c r="T121" i="58"/>
  <c r="U121" i="58"/>
  <c r="V121" i="58"/>
  <c r="W121" i="58"/>
  <c r="X121" i="58"/>
  <c r="Y121" i="58"/>
  <c r="Z121" i="58"/>
  <c r="AA121" i="58"/>
  <c r="AB121" i="58"/>
  <c r="AC121" i="58"/>
  <c r="AD121" i="58"/>
  <c r="AE121" i="58"/>
  <c r="AF121" i="58"/>
  <c r="AG121" i="58"/>
  <c r="AH121" i="58"/>
  <c r="AI121" i="58"/>
  <c r="AJ121" i="58"/>
  <c r="AK121" i="58"/>
  <c r="AL121" i="58"/>
  <c r="AM121" i="58"/>
  <c r="AN121" i="58"/>
  <c r="AO121" i="58"/>
  <c r="AP121" i="58"/>
  <c r="AQ121" i="58"/>
  <c r="BA121" i="58"/>
  <c r="C122" i="58"/>
  <c r="R122" i="58"/>
  <c r="S122" i="58"/>
  <c r="T122" i="58"/>
  <c r="U122" i="58"/>
  <c r="V122" i="58"/>
  <c r="W122" i="58"/>
  <c r="X122" i="58"/>
  <c r="Y122" i="58"/>
  <c r="Z122" i="58"/>
  <c r="AA122" i="58"/>
  <c r="AB122" i="58"/>
  <c r="AC122" i="58"/>
  <c r="AD122" i="58"/>
  <c r="AE122" i="58"/>
  <c r="AF122" i="58"/>
  <c r="AG122" i="58"/>
  <c r="AH122" i="58"/>
  <c r="AI122" i="58"/>
  <c r="AJ122" i="58"/>
  <c r="AK122" i="58"/>
  <c r="AL122" i="58"/>
  <c r="AM122" i="58"/>
  <c r="AN122" i="58"/>
  <c r="AO122" i="58"/>
  <c r="AP122" i="58"/>
  <c r="AQ122" i="58"/>
  <c r="BA122" i="58"/>
  <c r="C123" i="58"/>
  <c r="C112" i="58"/>
  <c r="R123" i="58"/>
  <c r="S123" i="58"/>
  <c r="T123" i="58"/>
  <c r="U123" i="58"/>
  <c r="V123" i="58"/>
  <c r="W123" i="58"/>
  <c r="X123" i="58"/>
  <c r="Y123" i="58"/>
  <c r="Z123" i="58"/>
  <c r="AA123" i="58"/>
  <c r="AB123" i="58"/>
  <c r="AC123" i="58"/>
  <c r="AD123" i="58"/>
  <c r="AE123" i="58"/>
  <c r="AF123" i="58"/>
  <c r="AG123" i="58"/>
  <c r="AH123" i="58"/>
  <c r="AI123" i="58"/>
  <c r="AJ123" i="58"/>
  <c r="AK123" i="58"/>
  <c r="AL123" i="58"/>
  <c r="AM123" i="58"/>
  <c r="AN123" i="58"/>
  <c r="AO123" i="58"/>
  <c r="AP123" i="58"/>
  <c r="AQ123" i="58"/>
  <c r="AS123" i="58"/>
  <c r="E123" i="58" s="1"/>
  <c r="BA123" i="58"/>
  <c r="M125" i="58"/>
  <c r="AA125" i="58"/>
  <c r="C127" i="58"/>
  <c r="C125" i="58" s="1"/>
  <c r="D127" i="58"/>
  <c r="H127" i="58"/>
  <c r="H125" i="58"/>
  <c r="I127" i="58"/>
  <c r="J127" i="58"/>
  <c r="J125" i="58"/>
  <c r="AS127" i="58"/>
  <c r="E127" i="58"/>
  <c r="E125" i="58"/>
  <c r="AT129" i="58"/>
  <c r="BE129" i="58"/>
  <c r="C129" i="58"/>
  <c r="R129" i="58"/>
  <c r="U129" i="58"/>
  <c r="V129" i="58"/>
  <c r="W131" i="58"/>
  <c r="W129" i="58" s="1"/>
  <c r="X129" i="58"/>
  <c r="Y129" i="58"/>
  <c r="Z131" i="58"/>
  <c r="Z129" i="58"/>
  <c r="AA129" i="58"/>
  <c r="AC129" i="58"/>
  <c r="AD129" i="58"/>
  <c r="AG129" i="58"/>
  <c r="AH129" i="58"/>
  <c r="AI129" i="58"/>
  <c r="AJ129" i="58"/>
  <c r="AK129" i="58"/>
  <c r="AL129" i="58"/>
  <c r="AM129" i="58"/>
  <c r="AN129" i="58"/>
  <c r="AO129" i="58"/>
  <c r="AP129" i="58"/>
  <c r="AZ129" i="58"/>
  <c r="BA131" i="58"/>
  <c r="BA129" i="58" s="1"/>
  <c r="BB129" i="58"/>
  <c r="BC129" i="58"/>
  <c r="BF129" i="58"/>
  <c r="A2" i="86"/>
  <c r="C7" i="86"/>
  <c r="C12" i="86"/>
  <c r="G12" i="86"/>
  <c r="R12" i="86"/>
  <c r="S12" i="86"/>
  <c r="T12" i="86"/>
  <c r="U12" i="86"/>
  <c r="V12" i="86"/>
  <c r="W12" i="86"/>
  <c r="X12" i="86"/>
  <c r="Y12" i="86"/>
  <c r="Z12" i="86"/>
  <c r="AA12" i="86"/>
  <c r="AB12" i="86"/>
  <c r="AC12" i="86"/>
  <c r="AD12" i="86"/>
  <c r="AE12" i="86"/>
  <c r="AF12" i="86"/>
  <c r="AG12" i="86"/>
  <c r="AH12" i="86"/>
  <c r="AI12" i="86"/>
  <c r="AJ12" i="86"/>
  <c r="AK12" i="86"/>
  <c r="AL12" i="86"/>
  <c r="AM12" i="86"/>
  <c r="AN12" i="86"/>
  <c r="AO12" i="86"/>
  <c r="AP12" i="86"/>
  <c r="AQ12" i="86"/>
  <c r="AR12" i="86"/>
  <c r="AS12" i="86"/>
  <c r="AZ12" i="86"/>
  <c r="BA12" i="86"/>
  <c r="BB12" i="86"/>
  <c r="BC12" i="86"/>
  <c r="BD12" i="86"/>
  <c r="BE12" i="86"/>
  <c r="BF12" i="86"/>
  <c r="BG12" i="86"/>
  <c r="C13" i="86"/>
  <c r="G13" i="86"/>
  <c r="R13" i="86"/>
  <c r="S13" i="86"/>
  <c r="T13" i="86"/>
  <c r="U13" i="86"/>
  <c r="V13" i="86"/>
  <c r="W13" i="86"/>
  <c r="X13" i="86"/>
  <c r="Y13" i="86"/>
  <c r="Z13" i="86"/>
  <c r="AA13" i="86"/>
  <c r="AB13" i="86"/>
  <c r="AC13" i="86"/>
  <c r="AD13" i="86"/>
  <c r="AE13" i="86"/>
  <c r="AF13" i="86"/>
  <c r="AG13" i="86"/>
  <c r="AH13" i="86"/>
  <c r="AI13" i="86"/>
  <c r="AJ13" i="86"/>
  <c r="AK13" i="86"/>
  <c r="AL13" i="86"/>
  <c r="AM13" i="86"/>
  <c r="AN13" i="86"/>
  <c r="AO13" i="86"/>
  <c r="AP13" i="86"/>
  <c r="AQ13" i="86"/>
  <c r="AR13" i="86"/>
  <c r="AS13" i="86"/>
  <c r="E13" i="86" s="1"/>
  <c r="AZ13" i="86"/>
  <c r="BA13" i="86"/>
  <c r="BB13" i="86"/>
  <c r="BC13" i="86"/>
  <c r="BD13" i="86"/>
  <c r="BE13" i="86"/>
  <c r="BF13" i="86"/>
  <c r="BG13" i="86"/>
  <c r="D13" i="86" s="1"/>
  <c r="F13" i="86" s="1"/>
  <c r="C14" i="86"/>
  <c r="G14" i="86"/>
  <c r="R14" i="86"/>
  <c r="S14" i="86"/>
  <c r="T14" i="86"/>
  <c r="U14" i="86"/>
  <c r="V14" i="86"/>
  <c r="W14" i="86"/>
  <c r="X14" i="86"/>
  <c r="Y14" i="86"/>
  <c r="Z14" i="86"/>
  <c r="AA14" i="86"/>
  <c r="AB14" i="86"/>
  <c r="AC14" i="86"/>
  <c r="AD14" i="86"/>
  <c r="AE14" i="86"/>
  <c r="AF14" i="86"/>
  <c r="AG14" i="86"/>
  <c r="AH14" i="86"/>
  <c r="AI14" i="86"/>
  <c r="AJ14" i="86"/>
  <c r="AK14" i="86"/>
  <c r="AL14" i="86"/>
  <c r="AM14" i="86"/>
  <c r="AN14" i="86"/>
  <c r="AO14" i="86"/>
  <c r="AP14" i="86"/>
  <c r="AQ14" i="86"/>
  <c r="AR14" i="86"/>
  <c r="AS14" i="86"/>
  <c r="E14" i="86" s="1"/>
  <c r="AZ14" i="86"/>
  <c r="BA14" i="86"/>
  <c r="BB14" i="86"/>
  <c r="BC14" i="86"/>
  <c r="BD14" i="86"/>
  <c r="BE14" i="86"/>
  <c r="BF14" i="86"/>
  <c r="BG14" i="86"/>
  <c r="D14" i="86" s="1"/>
  <c r="F14" i="86" s="1"/>
  <c r="C15" i="86"/>
  <c r="G15" i="86"/>
  <c r="R15" i="86"/>
  <c r="S15" i="86"/>
  <c r="T15" i="86"/>
  <c r="U15" i="86"/>
  <c r="V15" i="86"/>
  <c r="W15" i="86"/>
  <c r="X15" i="86"/>
  <c r="Y15" i="86"/>
  <c r="Z15" i="86"/>
  <c r="AA15" i="86"/>
  <c r="AB15" i="86"/>
  <c r="AC15" i="86"/>
  <c r="AD15" i="86"/>
  <c r="AE15" i="86"/>
  <c r="AF15" i="86"/>
  <c r="AG15" i="86"/>
  <c r="AH15" i="86"/>
  <c r="AI15" i="86"/>
  <c r="AJ15" i="86"/>
  <c r="AK15" i="86"/>
  <c r="AL15" i="86"/>
  <c r="AM15" i="86"/>
  <c r="AN15" i="86"/>
  <c r="AO15" i="86"/>
  <c r="AP15" i="86"/>
  <c r="AQ15" i="86"/>
  <c r="AR15" i="86"/>
  <c r="AS15" i="86"/>
  <c r="E15" i="86" s="1"/>
  <c r="AZ15" i="86"/>
  <c r="BA15" i="86"/>
  <c r="BB15" i="86"/>
  <c r="BC15" i="86"/>
  <c r="BD15" i="86"/>
  <c r="BE15" i="86"/>
  <c r="BF15" i="86"/>
  <c r="BG15" i="86"/>
  <c r="D15" i="86" s="1"/>
  <c r="F15" i="86" s="1"/>
  <c r="C16" i="86"/>
  <c r="G16" i="86"/>
  <c r="R16" i="86"/>
  <c r="S16" i="86"/>
  <c r="T16" i="86"/>
  <c r="U16" i="86"/>
  <c r="V16" i="86"/>
  <c r="W16" i="86"/>
  <c r="X16" i="86"/>
  <c r="Y16" i="86"/>
  <c r="Z16" i="86"/>
  <c r="AA16" i="86"/>
  <c r="AB16" i="86"/>
  <c r="AC16" i="86"/>
  <c r="AD16" i="86"/>
  <c r="AE16" i="86"/>
  <c r="AF16" i="86"/>
  <c r="AG16" i="86"/>
  <c r="AH16" i="86"/>
  <c r="AI16" i="86"/>
  <c r="AJ16" i="86"/>
  <c r="AK16" i="86"/>
  <c r="AL16" i="86"/>
  <c r="AM16" i="86"/>
  <c r="AN16" i="86"/>
  <c r="AO16" i="86"/>
  <c r="AP16" i="86"/>
  <c r="AQ16" i="86"/>
  <c r="AR16" i="86"/>
  <c r="AS16" i="86"/>
  <c r="E16" i="86" s="1"/>
  <c r="AZ16" i="86"/>
  <c r="BA16" i="86"/>
  <c r="BB16" i="86"/>
  <c r="BC16" i="86"/>
  <c r="BD16" i="86"/>
  <c r="BE16" i="86"/>
  <c r="BF16" i="86"/>
  <c r="BG16" i="86"/>
  <c r="D16" i="86" s="1"/>
  <c r="F16" i="86" s="1"/>
  <c r="C17" i="86"/>
  <c r="G17" i="86"/>
  <c r="R17" i="86"/>
  <c r="S17" i="86"/>
  <c r="T17" i="86"/>
  <c r="U17" i="86"/>
  <c r="V17" i="86"/>
  <c r="W17" i="86"/>
  <c r="X17" i="86"/>
  <c r="Y17" i="86"/>
  <c r="Z17" i="86"/>
  <c r="AA17" i="86"/>
  <c r="AB17" i="86"/>
  <c r="AC17" i="86"/>
  <c r="AD17" i="86"/>
  <c r="AE17" i="86"/>
  <c r="AF17" i="86"/>
  <c r="AG17" i="86"/>
  <c r="AH17" i="86"/>
  <c r="AI17" i="86"/>
  <c r="AJ17" i="86"/>
  <c r="AK17" i="86"/>
  <c r="AL17" i="86"/>
  <c r="AM17" i="86"/>
  <c r="AN17" i="86"/>
  <c r="AO17" i="86"/>
  <c r="AP17" i="86"/>
  <c r="AQ17" i="86"/>
  <c r="AR17" i="86"/>
  <c r="AS17" i="86"/>
  <c r="E17" i="86" s="1"/>
  <c r="AZ17" i="86"/>
  <c r="BA17" i="86"/>
  <c r="BB17" i="86"/>
  <c r="BC17" i="86"/>
  <c r="BD17" i="86"/>
  <c r="BE17" i="86"/>
  <c r="BF17" i="86"/>
  <c r="BG17" i="86"/>
  <c r="D17" i="86" s="1"/>
  <c r="F17" i="86" s="1"/>
  <c r="C18" i="86"/>
  <c r="G18" i="86"/>
  <c r="R18" i="86"/>
  <c r="S18" i="86"/>
  <c r="T18" i="86"/>
  <c r="U18" i="86"/>
  <c r="V18" i="86"/>
  <c r="W18" i="86"/>
  <c r="X18" i="86"/>
  <c r="Y18" i="86"/>
  <c r="Z18" i="86"/>
  <c r="AA18" i="86"/>
  <c r="AB18" i="86"/>
  <c r="AC18" i="86"/>
  <c r="AD18" i="86"/>
  <c r="AE18" i="86"/>
  <c r="AF18" i="86"/>
  <c r="AG18" i="86"/>
  <c r="AH18" i="86"/>
  <c r="AI18" i="86"/>
  <c r="AJ18" i="86"/>
  <c r="AK18" i="86"/>
  <c r="AL18" i="86"/>
  <c r="AM18" i="86"/>
  <c r="AN18" i="86"/>
  <c r="AO18" i="86"/>
  <c r="AP18" i="86"/>
  <c r="AQ18" i="86"/>
  <c r="AR18" i="86"/>
  <c r="AS18" i="86"/>
  <c r="E18" i="86" s="1"/>
  <c r="AZ18" i="86"/>
  <c r="BA18" i="86"/>
  <c r="BB18" i="86"/>
  <c r="BC18" i="86"/>
  <c r="BD18" i="86"/>
  <c r="BE18" i="86"/>
  <c r="BF18" i="86"/>
  <c r="BG18" i="86"/>
  <c r="D18" i="86" s="1"/>
  <c r="F18" i="86" s="1"/>
  <c r="C19" i="86"/>
  <c r="G19" i="86"/>
  <c r="R19" i="86"/>
  <c r="S19" i="86"/>
  <c r="T19" i="86"/>
  <c r="U19" i="86"/>
  <c r="V19" i="86"/>
  <c r="W19" i="86"/>
  <c r="X19" i="86"/>
  <c r="Y19" i="86"/>
  <c r="Z19" i="86"/>
  <c r="AA19" i="86"/>
  <c r="AB19" i="86"/>
  <c r="AC19" i="86"/>
  <c r="AD19" i="86"/>
  <c r="AE19" i="86"/>
  <c r="AF19" i="86"/>
  <c r="AG19" i="86"/>
  <c r="AH19" i="86"/>
  <c r="AI19" i="86"/>
  <c r="AJ19" i="86"/>
  <c r="AK19" i="86"/>
  <c r="AL19" i="86"/>
  <c r="AM19" i="86"/>
  <c r="AN19" i="86"/>
  <c r="AO19" i="86"/>
  <c r="AP19" i="86"/>
  <c r="AQ19" i="86"/>
  <c r="AR19" i="86"/>
  <c r="AS19" i="86"/>
  <c r="E19" i="86" s="1"/>
  <c r="AZ19" i="86"/>
  <c r="BA19" i="86"/>
  <c r="BB19" i="86"/>
  <c r="BC19" i="86"/>
  <c r="BD19" i="86"/>
  <c r="BE19" i="86"/>
  <c r="BF19" i="86"/>
  <c r="BG19" i="86"/>
  <c r="D19" i="86" s="1"/>
  <c r="F19" i="86" s="1"/>
  <c r="C20" i="86"/>
  <c r="G20" i="86"/>
  <c r="R20" i="86"/>
  <c r="S20" i="86"/>
  <c r="T20" i="86"/>
  <c r="U20" i="86"/>
  <c r="V20" i="86"/>
  <c r="W20" i="86"/>
  <c r="X20" i="86"/>
  <c r="Y20" i="86"/>
  <c r="Z20" i="86"/>
  <c r="AA20" i="86"/>
  <c r="AB20" i="86"/>
  <c r="AC20" i="86"/>
  <c r="AD20" i="86"/>
  <c r="AE20" i="86"/>
  <c r="AF20" i="86"/>
  <c r="AG20" i="86"/>
  <c r="AH20" i="86"/>
  <c r="AI20" i="86"/>
  <c r="AJ20" i="86"/>
  <c r="AK20" i="86"/>
  <c r="AL20" i="86"/>
  <c r="AM20" i="86"/>
  <c r="AN20" i="86"/>
  <c r="AO20" i="86"/>
  <c r="AP20" i="86"/>
  <c r="AQ20" i="86"/>
  <c r="AR20" i="86"/>
  <c r="AS20" i="86"/>
  <c r="E20" i="86" s="1"/>
  <c r="AZ20" i="86"/>
  <c r="BB20" i="86"/>
  <c r="BC20" i="86"/>
  <c r="BD20" i="86"/>
  <c r="BE20" i="86"/>
  <c r="BF20" i="86"/>
  <c r="BG20" i="86"/>
  <c r="D20" i="86" s="1"/>
  <c r="F20" i="86" s="1"/>
  <c r="C21" i="86"/>
  <c r="G21" i="86"/>
  <c r="R21" i="86"/>
  <c r="S21" i="86"/>
  <c r="T21" i="86"/>
  <c r="U21" i="86"/>
  <c r="V21" i="86"/>
  <c r="W21" i="86"/>
  <c r="X21" i="86"/>
  <c r="Y21" i="86"/>
  <c r="Z21" i="86"/>
  <c r="AA21" i="86"/>
  <c r="AB21" i="86"/>
  <c r="AC21" i="86"/>
  <c r="AD21" i="86"/>
  <c r="AE21" i="86"/>
  <c r="AF21" i="86"/>
  <c r="AG21" i="86"/>
  <c r="AH21" i="86"/>
  <c r="AI21" i="86"/>
  <c r="AJ21" i="86"/>
  <c r="AK21" i="86"/>
  <c r="AL21" i="86"/>
  <c r="AM21" i="86"/>
  <c r="AN21" i="86"/>
  <c r="AO21" i="86"/>
  <c r="AP21" i="86"/>
  <c r="AQ21" i="86"/>
  <c r="AR21" i="86"/>
  <c r="AS21" i="86"/>
  <c r="E21" i="86" s="1"/>
  <c r="AZ21" i="86"/>
  <c r="BA21" i="86"/>
  <c r="BB21" i="86"/>
  <c r="BC21" i="86"/>
  <c r="BD21" i="86"/>
  <c r="BE21" i="86"/>
  <c r="BF21" i="86"/>
  <c r="BG21" i="86"/>
  <c r="D21" i="86" s="1"/>
  <c r="F21" i="86" s="1"/>
  <c r="C22" i="86"/>
  <c r="G22" i="86"/>
  <c r="R22" i="86"/>
  <c r="S22" i="86"/>
  <c r="T22" i="86"/>
  <c r="U22" i="86"/>
  <c r="V22" i="86"/>
  <c r="W22" i="86"/>
  <c r="X22" i="86"/>
  <c r="Y22" i="86"/>
  <c r="Z22" i="86"/>
  <c r="AA22" i="86"/>
  <c r="AB22" i="86"/>
  <c r="AC22" i="86"/>
  <c r="AD22" i="86"/>
  <c r="AE22" i="86"/>
  <c r="AF22" i="86"/>
  <c r="AG22" i="86"/>
  <c r="AH22" i="86"/>
  <c r="AI22" i="86"/>
  <c r="AJ22" i="86"/>
  <c r="AK22" i="86"/>
  <c r="AL22" i="86"/>
  <c r="AM22" i="86"/>
  <c r="AN22" i="86"/>
  <c r="AO22" i="86"/>
  <c r="AP22" i="86"/>
  <c r="AQ22" i="86"/>
  <c r="AR22" i="86"/>
  <c r="AS22" i="86"/>
  <c r="E22" i="86" s="1"/>
  <c r="AZ22" i="86"/>
  <c r="BA22" i="86"/>
  <c r="BB22" i="86"/>
  <c r="BC22" i="86"/>
  <c r="BD22" i="86"/>
  <c r="BE22" i="86"/>
  <c r="BF22" i="86"/>
  <c r="BG22" i="86"/>
  <c r="D22" i="86" s="1"/>
  <c r="F22" i="86" s="1"/>
  <c r="C23" i="86"/>
  <c r="G23" i="86"/>
  <c r="R23" i="86"/>
  <c r="S23" i="86"/>
  <c r="T23" i="86"/>
  <c r="U23" i="86"/>
  <c r="V23" i="86"/>
  <c r="W23" i="86"/>
  <c r="X23" i="86"/>
  <c r="Y23" i="86"/>
  <c r="Z23" i="86"/>
  <c r="AA23" i="86"/>
  <c r="AB23" i="86"/>
  <c r="AC23" i="86"/>
  <c r="AD23" i="86"/>
  <c r="AE23" i="86"/>
  <c r="AF23" i="86"/>
  <c r="AG23" i="86"/>
  <c r="AH23" i="86"/>
  <c r="AI23" i="86"/>
  <c r="AJ23" i="86"/>
  <c r="AK23" i="86"/>
  <c r="AL23" i="86"/>
  <c r="AM23" i="86"/>
  <c r="AN23" i="86"/>
  <c r="AO23" i="86"/>
  <c r="AP23" i="86"/>
  <c r="AQ23" i="86"/>
  <c r="AR23" i="86"/>
  <c r="AS23" i="86"/>
  <c r="E23" i="86" s="1"/>
  <c r="AZ23" i="86"/>
  <c r="BA23" i="86"/>
  <c r="BB23" i="86"/>
  <c r="BC23" i="86"/>
  <c r="BD23" i="86"/>
  <c r="BE23" i="86"/>
  <c r="BF23" i="86"/>
  <c r="BG23" i="86"/>
  <c r="D23" i="86" s="1"/>
  <c r="F23" i="86" s="1"/>
  <c r="C24" i="86"/>
  <c r="G24" i="86"/>
  <c r="R24" i="86"/>
  <c r="S24" i="86"/>
  <c r="T24" i="86"/>
  <c r="U24" i="86"/>
  <c r="V24" i="86"/>
  <c r="W24" i="86"/>
  <c r="X24" i="86"/>
  <c r="Y24" i="86"/>
  <c r="Z24" i="86"/>
  <c r="AA24" i="86"/>
  <c r="AB24" i="86"/>
  <c r="AC24" i="86"/>
  <c r="AD24" i="86"/>
  <c r="AE24" i="86"/>
  <c r="AF24" i="86"/>
  <c r="AG24" i="86"/>
  <c r="AH24" i="86"/>
  <c r="AI24" i="86"/>
  <c r="AJ24" i="86"/>
  <c r="AK24" i="86"/>
  <c r="AL24" i="86"/>
  <c r="AM24" i="86"/>
  <c r="AN24" i="86"/>
  <c r="AO24" i="86"/>
  <c r="AP24" i="86"/>
  <c r="AQ24" i="86"/>
  <c r="AR24" i="86"/>
  <c r="AS24" i="86"/>
  <c r="E24" i="86" s="1"/>
  <c r="AZ24" i="86"/>
  <c r="BA24" i="86"/>
  <c r="BB24" i="86"/>
  <c r="BC24" i="86"/>
  <c r="BD24" i="86"/>
  <c r="BE24" i="86"/>
  <c r="BF24" i="86"/>
  <c r="BG24" i="86"/>
  <c r="D24" i="86" s="1"/>
  <c r="F24" i="86" s="1"/>
  <c r="C25" i="86"/>
  <c r="G25" i="86"/>
  <c r="R25" i="86"/>
  <c r="S25" i="86"/>
  <c r="T25" i="86"/>
  <c r="U25" i="86"/>
  <c r="V25" i="86"/>
  <c r="W25" i="86"/>
  <c r="X25" i="86"/>
  <c r="Y25" i="86"/>
  <c r="Z25" i="86"/>
  <c r="AA25" i="86"/>
  <c r="AB25" i="86"/>
  <c r="AC25" i="86"/>
  <c r="AD25" i="86"/>
  <c r="AE25" i="86"/>
  <c r="AF25" i="86"/>
  <c r="AG25" i="86"/>
  <c r="AH25" i="86"/>
  <c r="AI25" i="86"/>
  <c r="AJ25" i="86"/>
  <c r="AK25" i="86"/>
  <c r="AL25" i="86"/>
  <c r="AM25" i="86"/>
  <c r="AN25" i="86"/>
  <c r="AO25" i="86"/>
  <c r="AP25" i="86"/>
  <c r="AQ25" i="86"/>
  <c r="AR25" i="86"/>
  <c r="AS25" i="86"/>
  <c r="E25" i="86" s="1"/>
  <c r="AZ25" i="86"/>
  <c r="BA25" i="86"/>
  <c r="BB25" i="86"/>
  <c r="BC25" i="86"/>
  <c r="BD25" i="86"/>
  <c r="BE25" i="86"/>
  <c r="BF25" i="86"/>
  <c r="BG25" i="86"/>
  <c r="D25" i="86" s="1"/>
  <c r="F25" i="86" s="1"/>
  <c r="C30" i="86"/>
  <c r="G30" i="86"/>
  <c r="R30" i="86"/>
  <c r="S30" i="86"/>
  <c r="T30" i="86"/>
  <c r="U30" i="86"/>
  <c r="V30" i="86"/>
  <c r="W30" i="86"/>
  <c r="X30" i="86"/>
  <c r="Y30" i="86"/>
  <c r="Z30" i="86"/>
  <c r="AA30" i="86"/>
  <c r="AB30" i="86"/>
  <c r="AC30" i="86"/>
  <c r="AD30" i="86"/>
  <c r="AE30" i="86"/>
  <c r="AF30" i="86"/>
  <c r="AG30" i="86"/>
  <c r="AH30" i="86"/>
  <c r="AI30" i="86"/>
  <c r="AJ30" i="86"/>
  <c r="AK30" i="86"/>
  <c r="AL30" i="86"/>
  <c r="AM30" i="86"/>
  <c r="AN30" i="86"/>
  <c r="AO30" i="86"/>
  <c r="AP30" i="86"/>
  <c r="AQ30" i="86"/>
  <c r="AR30" i="86"/>
  <c r="AS30" i="86"/>
  <c r="BA30" i="86"/>
  <c r="BC30" i="86"/>
  <c r="BD30" i="86"/>
  <c r="BE30" i="86"/>
  <c r="C31" i="86"/>
  <c r="G31" i="86"/>
  <c r="R31" i="86"/>
  <c r="S31" i="86"/>
  <c r="T31" i="86"/>
  <c r="U31" i="86"/>
  <c r="V31" i="86"/>
  <c r="W31" i="86"/>
  <c r="X31" i="86"/>
  <c r="Y31" i="86"/>
  <c r="Z31" i="86"/>
  <c r="AA31" i="86"/>
  <c r="AB31" i="86"/>
  <c r="AC31" i="86"/>
  <c r="AD31" i="86"/>
  <c r="AE31" i="86"/>
  <c r="AF31" i="86"/>
  <c r="AG31" i="86"/>
  <c r="AH31" i="86"/>
  <c r="AI31" i="86"/>
  <c r="AJ31" i="86"/>
  <c r="AK31" i="86"/>
  <c r="AL31" i="86"/>
  <c r="AM31" i="86"/>
  <c r="AN31" i="86"/>
  <c r="AO31" i="86"/>
  <c r="AP31" i="86"/>
  <c r="AQ31" i="86"/>
  <c r="AR31" i="86"/>
  <c r="AS31" i="86"/>
  <c r="E31" i="86" s="1"/>
  <c r="AZ31" i="86"/>
  <c r="BA31" i="86"/>
  <c r="BB31" i="86"/>
  <c r="BC31" i="86"/>
  <c r="BD31" i="86"/>
  <c r="BE31" i="86"/>
  <c r="BG31" i="86"/>
  <c r="D31" i="86" s="1"/>
  <c r="F31" i="86" s="1"/>
  <c r="C32" i="86"/>
  <c r="D32" i="86"/>
  <c r="G32" i="86"/>
  <c r="R32" i="86"/>
  <c r="S32" i="86"/>
  <c r="T32" i="86"/>
  <c r="U32" i="86"/>
  <c r="V32" i="86"/>
  <c r="W32" i="86"/>
  <c r="X32" i="86"/>
  <c r="Y32" i="86"/>
  <c r="Z32" i="86"/>
  <c r="AA32" i="86"/>
  <c r="AB32" i="86"/>
  <c r="AC32" i="86"/>
  <c r="AD32" i="86"/>
  <c r="AE32" i="86"/>
  <c r="AF32" i="86"/>
  <c r="AG32" i="86"/>
  <c r="AH32" i="86"/>
  <c r="AI32" i="86"/>
  <c r="AJ32" i="86"/>
  <c r="AK32" i="86"/>
  <c r="AL32" i="86"/>
  <c r="AM32" i="86"/>
  <c r="AN32" i="86"/>
  <c r="AO32" i="86"/>
  <c r="AP32" i="86"/>
  <c r="AQ32" i="86"/>
  <c r="AR32" i="86"/>
  <c r="AS32" i="86"/>
  <c r="E32" i="86" s="1"/>
  <c r="F32" i="86" s="1"/>
  <c r="C33" i="86"/>
  <c r="G33" i="86"/>
  <c r="R33" i="86"/>
  <c r="S33" i="86"/>
  <c r="T33" i="86"/>
  <c r="U33" i="86"/>
  <c r="V33" i="86"/>
  <c r="W33" i="86"/>
  <c r="X33" i="86"/>
  <c r="Y33" i="86"/>
  <c r="Z33" i="86"/>
  <c r="AA33" i="86"/>
  <c r="AB33" i="86"/>
  <c r="AC33" i="86"/>
  <c r="AD33" i="86"/>
  <c r="AE33" i="86"/>
  <c r="AF33" i="86"/>
  <c r="AG33" i="86"/>
  <c r="AH33" i="86"/>
  <c r="AI33" i="86"/>
  <c r="AJ33" i="86"/>
  <c r="AK33" i="86"/>
  <c r="AL33" i="86"/>
  <c r="AM33" i="86"/>
  <c r="AN33" i="86"/>
  <c r="AO33" i="86"/>
  <c r="AP33" i="86"/>
  <c r="AQ33" i="86"/>
  <c r="AR33" i="86"/>
  <c r="AS33" i="86"/>
  <c r="E33" i="86" s="1"/>
  <c r="AZ33" i="86"/>
  <c r="BA33" i="86"/>
  <c r="BB33" i="86"/>
  <c r="BC33" i="86"/>
  <c r="BD33" i="86"/>
  <c r="BE33" i="86"/>
  <c r="BG33" i="86"/>
  <c r="D33" i="86" s="1"/>
  <c r="F33" i="86" s="1"/>
  <c r="C34" i="86"/>
  <c r="G34" i="86"/>
  <c r="R34" i="86"/>
  <c r="S34" i="86"/>
  <c r="T34" i="86"/>
  <c r="U34" i="86"/>
  <c r="V34" i="86"/>
  <c r="W34" i="86"/>
  <c r="X34" i="86"/>
  <c r="Y34" i="86"/>
  <c r="Z34" i="86"/>
  <c r="AA34" i="86"/>
  <c r="AB34" i="86"/>
  <c r="AC34" i="86"/>
  <c r="AD34" i="86"/>
  <c r="AE34" i="86"/>
  <c r="AF34" i="86"/>
  <c r="AG34" i="86"/>
  <c r="AH34" i="86"/>
  <c r="AI34" i="86"/>
  <c r="AJ34" i="86"/>
  <c r="AK34" i="86"/>
  <c r="AL34" i="86"/>
  <c r="AM34" i="86"/>
  <c r="AN34" i="86"/>
  <c r="AO34" i="86"/>
  <c r="AP34" i="86"/>
  <c r="AQ34" i="86"/>
  <c r="AR34" i="86"/>
  <c r="AS34" i="86"/>
  <c r="E34" i="86" s="1"/>
  <c r="AZ34" i="86"/>
  <c r="BA34" i="86"/>
  <c r="BB34" i="86"/>
  <c r="BC34" i="86"/>
  <c r="BD34" i="86"/>
  <c r="BE34" i="86"/>
  <c r="BG34" i="86"/>
  <c r="D34" i="86" s="1"/>
  <c r="F34" i="86" s="1"/>
  <c r="C35" i="86"/>
  <c r="G35" i="86"/>
  <c r="R35" i="86"/>
  <c r="S35" i="86"/>
  <c r="T35" i="86"/>
  <c r="U35" i="86"/>
  <c r="V35" i="86"/>
  <c r="W35" i="86"/>
  <c r="X35" i="86"/>
  <c r="Y35" i="86"/>
  <c r="Z35" i="86"/>
  <c r="AA35" i="86"/>
  <c r="AB35" i="86"/>
  <c r="AC35" i="86"/>
  <c r="AD35" i="86"/>
  <c r="AE35" i="86"/>
  <c r="AF35" i="86"/>
  <c r="AG35" i="86"/>
  <c r="AH35" i="86"/>
  <c r="AI35" i="86"/>
  <c r="AJ35" i="86"/>
  <c r="AK35" i="86"/>
  <c r="AL35" i="86"/>
  <c r="AM35" i="86"/>
  <c r="AN35" i="86"/>
  <c r="AO35" i="86"/>
  <c r="AP35" i="86"/>
  <c r="AQ35" i="86"/>
  <c r="AR35" i="86"/>
  <c r="AS35" i="86"/>
  <c r="E35" i="86" s="1"/>
  <c r="AZ35" i="86"/>
  <c r="BA35" i="86"/>
  <c r="BB35" i="86"/>
  <c r="BC35" i="86"/>
  <c r="BD35" i="86"/>
  <c r="BE35" i="86"/>
  <c r="BG35" i="86"/>
  <c r="D35" i="86" s="1"/>
  <c r="F35" i="86" s="1"/>
  <c r="G36" i="86"/>
  <c r="R36" i="86"/>
  <c r="S36" i="86"/>
  <c r="T36" i="86"/>
  <c r="U36" i="86"/>
  <c r="V36" i="86"/>
  <c r="W36" i="86"/>
  <c r="X36" i="86"/>
  <c r="Y36" i="86"/>
  <c r="Z36" i="86"/>
  <c r="AA36" i="86"/>
  <c r="AB36" i="86"/>
  <c r="AC36" i="86"/>
  <c r="AD36" i="86"/>
  <c r="AE36" i="86"/>
  <c r="AF36" i="86"/>
  <c r="AG36" i="86"/>
  <c r="AH36" i="86"/>
  <c r="AI36" i="86"/>
  <c r="AJ36" i="86"/>
  <c r="AK36" i="86"/>
  <c r="AL36" i="86"/>
  <c r="AM36" i="86"/>
  <c r="AN36" i="86"/>
  <c r="AO36" i="86"/>
  <c r="AP36" i="86"/>
  <c r="AQ36" i="86"/>
  <c r="AR36" i="86"/>
  <c r="AS36" i="86"/>
  <c r="E36" i="86" s="1"/>
  <c r="AZ36" i="86"/>
  <c r="BA36" i="86"/>
  <c r="BB36" i="86"/>
  <c r="BC36" i="86"/>
  <c r="BD36" i="86"/>
  <c r="BE36" i="86"/>
  <c r="BG36" i="86"/>
  <c r="D36" i="86" s="1"/>
  <c r="C37" i="86"/>
  <c r="G37" i="86"/>
  <c r="R37" i="86"/>
  <c r="S37" i="86"/>
  <c r="T37" i="86"/>
  <c r="U37" i="86"/>
  <c r="V37" i="86"/>
  <c r="W37" i="86"/>
  <c r="X37" i="86"/>
  <c r="Y37" i="86"/>
  <c r="Z37" i="86"/>
  <c r="AA37" i="86"/>
  <c r="AB37" i="86"/>
  <c r="AC37" i="86"/>
  <c r="AD37" i="86"/>
  <c r="AE37" i="86"/>
  <c r="AF37" i="86"/>
  <c r="AG37" i="86"/>
  <c r="AH37" i="86"/>
  <c r="AI37" i="86"/>
  <c r="AJ37" i="86"/>
  <c r="AK37" i="86"/>
  <c r="AL37" i="86"/>
  <c r="AM37" i="86"/>
  <c r="AN37" i="86"/>
  <c r="AO37" i="86"/>
  <c r="AP37" i="86"/>
  <c r="AQ37" i="86"/>
  <c r="AR37" i="86"/>
  <c r="AS37" i="86"/>
  <c r="E37" i="86" s="1"/>
  <c r="AZ37" i="86"/>
  <c r="BA37" i="86"/>
  <c r="BB37" i="86"/>
  <c r="BC37" i="86"/>
  <c r="BD37" i="86"/>
  <c r="BE37" i="86"/>
  <c r="BG37" i="86"/>
  <c r="D37" i="86" s="1"/>
  <c r="F37" i="86" s="1"/>
  <c r="C38" i="86"/>
  <c r="G38" i="86"/>
  <c r="R38" i="86"/>
  <c r="S38" i="86"/>
  <c r="T38" i="86"/>
  <c r="U38" i="86"/>
  <c r="V38" i="86"/>
  <c r="W38" i="86"/>
  <c r="X38" i="86"/>
  <c r="Y38" i="86"/>
  <c r="Z38" i="86"/>
  <c r="AA38" i="86"/>
  <c r="AB38" i="86"/>
  <c r="AC38" i="86"/>
  <c r="AD38" i="86"/>
  <c r="AE38" i="86"/>
  <c r="AF38" i="86"/>
  <c r="AG38" i="86"/>
  <c r="AH38" i="86"/>
  <c r="AI38" i="86"/>
  <c r="AJ38" i="86"/>
  <c r="AK38" i="86"/>
  <c r="AL38" i="86"/>
  <c r="AM38" i="86"/>
  <c r="AN38" i="86"/>
  <c r="AO38" i="86"/>
  <c r="AP38" i="86"/>
  <c r="AQ38" i="86"/>
  <c r="AR38" i="86"/>
  <c r="AS38" i="86"/>
  <c r="E38" i="86" s="1"/>
  <c r="AZ38" i="86"/>
  <c r="BA38" i="86"/>
  <c r="BB38" i="86"/>
  <c r="BC38" i="86"/>
  <c r="BD38" i="86"/>
  <c r="BE38" i="86"/>
  <c r="BG38" i="86"/>
  <c r="D38" i="86" s="1"/>
  <c r="F38" i="86" s="1"/>
  <c r="C39" i="86"/>
  <c r="G39" i="86"/>
  <c r="R39" i="86"/>
  <c r="S39" i="86"/>
  <c r="T39" i="86"/>
  <c r="U39" i="86"/>
  <c r="V39" i="86"/>
  <c r="W39" i="86"/>
  <c r="X39" i="86"/>
  <c r="Y39" i="86"/>
  <c r="Z39" i="86"/>
  <c r="AA39" i="86"/>
  <c r="AB39" i="86"/>
  <c r="AC39" i="86"/>
  <c r="AD39" i="86"/>
  <c r="AE39" i="86"/>
  <c r="AF39" i="86"/>
  <c r="AG39" i="86"/>
  <c r="AH39" i="86"/>
  <c r="AI39" i="86"/>
  <c r="AJ39" i="86"/>
  <c r="AK39" i="86"/>
  <c r="AL39" i="86"/>
  <c r="AM39" i="86"/>
  <c r="AN39" i="86"/>
  <c r="AO39" i="86"/>
  <c r="AP39" i="86"/>
  <c r="AQ39" i="86"/>
  <c r="AR39" i="86"/>
  <c r="AS39" i="86"/>
  <c r="E39" i="86" s="1"/>
  <c r="AZ39" i="86"/>
  <c r="BA39" i="86"/>
  <c r="BB39" i="86"/>
  <c r="BC39" i="86"/>
  <c r="BD39" i="86"/>
  <c r="BE39" i="86"/>
  <c r="BG39" i="86"/>
  <c r="D39" i="86" s="1"/>
  <c r="F39" i="86" s="1"/>
  <c r="C40" i="86"/>
  <c r="G40" i="86"/>
  <c r="R40" i="86"/>
  <c r="S40" i="86"/>
  <c r="T40" i="86"/>
  <c r="U40" i="86"/>
  <c r="V40" i="86"/>
  <c r="W40" i="86"/>
  <c r="X40" i="86"/>
  <c r="Y40" i="86"/>
  <c r="Z40" i="86"/>
  <c r="AA40" i="86"/>
  <c r="AB40" i="86"/>
  <c r="AC40" i="86"/>
  <c r="AD40" i="86"/>
  <c r="AE40" i="86"/>
  <c r="AF40" i="86"/>
  <c r="AG40" i="86"/>
  <c r="AH40" i="86"/>
  <c r="AI40" i="86"/>
  <c r="AJ40" i="86"/>
  <c r="AK40" i="86"/>
  <c r="AL40" i="86"/>
  <c r="AM40" i="86"/>
  <c r="AN40" i="86"/>
  <c r="AO40" i="86"/>
  <c r="AP40" i="86"/>
  <c r="AQ40" i="86"/>
  <c r="AR40" i="86"/>
  <c r="AS40" i="86"/>
  <c r="E40" i="86" s="1"/>
  <c r="AZ40" i="86"/>
  <c r="BA40" i="86"/>
  <c r="BB40" i="86"/>
  <c r="BC40" i="86"/>
  <c r="BD40" i="86"/>
  <c r="BE40" i="86"/>
  <c r="BG40" i="86"/>
  <c r="D40" i="86" s="1"/>
  <c r="F40" i="86" s="1"/>
  <c r="C41" i="86"/>
  <c r="G41" i="86"/>
  <c r="R41" i="86"/>
  <c r="S41" i="86"/>
  <c r="T41" i="86"/>
  <c r="U41" i="86"/>
  <c r="V41" i="86"/>
  <c r="W41" i="86"/>
  <c r="X41" i="86"/>
  <c r="Y41" i="86"/>
  <c r="Z41" i="86"/>
  <c r="AA41" i="86"/>
  <c r="AB41" i="86"/>
  <c r="AC41" i="86"/>
  <c r="AD41" i="86"/>
  <c r="AE41" i="86"/>
  <c r="AF41" i="86"/>
  <c r="AG41" i="86"/>
  <c r="AH41" i="86"/>
  <c r="AI41" i="86"/>
  <c r="AJ41" i="86"/>
  <c r="AK41" i="86"/>
  <c r="AL41" i="86"/>
  <c r="AM41" i="86"/>
  <c r="AN41" i="86"/>
  <c r="AO41" i="86"/>
  <c r="AP41" i="86"/>
  <c r="AQ41" i="86"/>
  <c r="AR41" i="86"/>
  <c r="AS41" i="86"/>
  <c r="E41" i="86" s="1"/>
  <c r="AZ41" i="86"/>
  <c r="BA41" i="86"/>
  <c r="BB41" i="86"/>
  <c r="BC41" i="86"/>
  <c r="BD41" i="86"/>
  <c r="BE41" i="86"/>
  <c r="BG41" i="86"/>
  <c r="D41" i="86" s="1"/>
  <c r="F41" i="86" s="1"/>
  <c r="C42" i="86"/>
  <c r="G42" i="86"/>
  <c r="R42" i="86"/>
  <c r="S42" i="86"/>
  <c r="T42" i="86"/>
  <c r="U42" i="86"/>
  <c r="V42" i="86"/>
  <c r="W42" i="86"/>
  <c r="X42" i="86"/>
  <c r="Y42" i="86"/>
  <c r="Z42" i="86"/>
  <c r="AA42" i="86"/>
  <c r="AB42" i="86"/>
  <c r="AC42" i="86"/>
  <c r="AD42" i="86"/>
  <c r="AE42" i="86"/>
  <c r="AF42" i="86"/>
  <c r="AG42" i="86"/>
  <c r="AH42" i="86"/>
  <c r="AI42" i="86"/>
  <c r="AJ42" i="86"/>
  <c r="AK42" i="86"/>
  <c r="AL42" i="86"/>
  <c r="AM42" i="86"/>
  <c r="AN42" i="86"/>
  <c r="AO42" i="86"/>
  <c r="AP42" i="86"/>
  <c r="AQ42" i="86"/>
  <c r="AR42" i="86"/>
  <c r="AS42" i="86"/>
  <c r="E42" i="86" s="1"/>
  <c r="AZ42" i="86"/>
  <c r="BA42" i="86"/>
  <c r="BB42" i="86"/>
  <c r="BC42" i="86"/>
  <c r="BD42" i="86"/>
  <c r="BE42" i="86"/>
  <c r="BG42" i="86"/>
  <c r="D42" i="86" s="1"/>
  <c r="F42" i="86" s="1"/>
  <c r="C43" i="86"/>
  <c r="G43" i="86"/>
  <c r="R43" i="86"/>
  <c r="S43" i="86"/>
  <c r="T43" i="86"/>
  <c r="U43" i="86"/>
  <c r="V43" i="86"/>
  <c r="W43" i="86"/>
  <c r="X43" i="86"/>
  <c r="Y43" i="86"/>
  <c r="Z43" i="86"/>
  <c r="AA43" i="86"/>
  <c r="AB43" i="86"/>
  <c r="AC43" i="86"/>
  <c r="AD43" i="86"/>
  <c r="AE43" i="86"/>
  <c r="AF43" i="86"/>
  <c r="AG43" i="86"/>
  <c r="AH43" i="86"/>
  <c r="AI43" i="86"/>
  <c r="AJ43" i="86"/>
  <c r="AK43" i="86"/>
  <c r="AL43" i="86"/>
  <c r="AM43" i="86"/>
  <c r="AN43" i="86"/>
  <c r="AO43" i="86"/>
  <c r="AP43" i="86"/>
  <c r="AQ43" i="86"/>
  <c r="AR43" i="86"/>
  <c r="AS43" i="86"/>
  <c r="E43" i="86" s="1"/>
  <c r="AZ43" i="86"/>
  <c r="BA43" i="86"/>
  <c r="BB43" i="86"/>
  <c r="BC43" i="86"/>
  <c r="BD43" i="86"/>
  <c r="BE43" i="86"/>
  <c r="BG43" i="86"/>
  <c r="D43" i="86" s="1"/>
  <c r="F43" i="86" s="1"/>
  <c r="C44" i="86"/>
  <c r="G44" i="86"/>
  <c r="R44" i="86"/>
  <c r="S44" i="86"/>
  <c r="T44" i="86"/>
  <c r="U44" i="86"/>
  <c r="V44" i="86"/>
  <c r="W44" i="86"/>
  <c r="X44" i="86"/>
  <c r="Y44" i="86"/>
  <c r="Z44" i="86"/>
  <c r="AA44" i="86"/>
  <c r="AB44" i="86"/>
  <c r="AC44" i="86"/>
  <c r="AD44" i="86"/>
  <c r="AE44" i="86"/>
  <c r="AF44" i="86"/>
  <c r="AG44" i="86"/>
  <c r="AH44" i="86"/>
  <c r="AI44" i="86"/>
  <c r="AJ44" i="86"/>
  <c r="AK44" i="86"/>
  <c r="AL44" i="86"/>
  <c r="AM44" i="86"/>
  <c r="AN44" i="86"/>
  <c r="AO44" i="86"/>
  <c r="AP44" i="86"/>
  <c r="AQ44" i="86"/>
  <c r="AR44" i="86"/>
  <c r="AS44" i="86"/>
  <c r="E44" i="86" s="1"/>
  <c r="AZ44" i="86"/>
  <c r="BA44" i="86"/>
  <c r="BB44" i="86"/>
  <c r="BC44" i="86"/>
  <c r="BD44" i="86"/>
  <c r="BE44" i="86"/>
  <c r="BG44" i="86"/>
  <c r="D44" i="86" s="1"/>
  <c r="F44" i="86" s="1"/>
  <c r="C45" i="86"/>
  <c r="G45" i="86"/>
  <c r="R45" i="86"/>
  <c r="S45" i="86"/>
  <c r="T45" i="86"/>
  <c r="U45" i="86"/>
  <c r="V45" i="86"/>
  <c r="W45" i="86"/>
  <c r="X45" i="86"/>
  <c r="Y45" i="86"/>
  <c r="Z45" i="86"/>
  <c r="AA45" i="86"/>
  <c r="AB45" i="86"/>
  <c r="AC45" i="86"/>
  <c r="AD45" i="86"/>
  <c r="AE45" i="86"/>
  <c r="AF45" i="86"/>
  <c r="AG45" i="86"/>
  <c r="AH45" i="86"/>
  <c r="AI45" i="86"/>
  <c r="AJ45" i="86"/>
  <c r="AK45" i="86"/>
  <c r="AL45" i="86"/>
  <c r="AM45" i="86"/>
  <c r="AN45" i="86"/>
  <c r="AO45" i="86"/>
  <c r="AP45" i="86"/>
  <c r="AQ45" i="86"/>
  <c r="AR45" i="86"/>
  <c r="AS45" i="86"/>
  <c r="E45" i="86" s="1"/>
  <c r="AT45" i="86"/>
  <c r="AU45" i="86"/>
  <c r="AV45" i="86"/>
  <c r="AW45" i="86"/>
  <c r="AX45" i="86"/>
  <c r="AY45" i="86"/>
  <c r="AZ45" i="86"/>
  <c r="BA45" i="86"/>
  <c r="BB45" i="86"/>
  <c r="BC45" i="86"/>
  <c r="BD45" i="86"/>
  <c r="BE45" i="86"/>
  <c r="BG45" i="86"/>
  <c r="D45" i="86" s="1"/>
  <c r="F45" i="86" s="1"/>
  <c r="C46" i="86"/>
  <c r="G46" i="86"/>
  <c r="R46" i="86"/>
  <c r="S46" i="86"/>
  <c r="T46" i="86"/>
  <c r="U46" i="86"/>
  <c r="V46" i="86"/>
  <c r="W46" i="86"/>
  <c r="X46" i="86"/>
  <c r="Y46" i="86"/>
  <c r="Z46" i="86"/>
  <c r="AA46" i="86"/>
  <c r="AB46" i="86"/>
  <c r="AC46" i="86"/>
  <c r="AD46" i="86"/>
  <c r="AE46" i="86"/>
  <c r="AF46" i="86"/>
  <c r="AG46" i="86"/>
  <c r="AH46" i="86"/>
  <c r="AI46" i="86"/>
  <c r="AJ46" i="86"/>
  <c r="AK46" i="86"/>
  <c r="AL46" i="86"/>
  <c r="AM46" i="86"/>
  <c r="AN46" i="86"/>
  <c r="AO46" i="86"/>
  <c r="AP46" i="86"/>
  <c r="AQ46" i="86"/>
  <c r="AR46" i="86"/>
  <c r="AS46" i="86"/>
  <c r="E46" i="86" s="1"/>
  <c r="AZ46" i="86"/>
  <c r="BA46" i="86"/>
  <c r="BB46" i="86"/>
  <c r="BC46" i="86"/>
  <c r="BD46" i="86"/>
  <c r="BE46" i="86"/>
  <c r="BG46" i="86"/>
  <c r="D46" i="86" s="1"/>
  <c r="F46" i="86" s="1"/>
  <c r="C47" i="86"/>
  <c r="G47" i="86"/>
  <c r="R47" i="86"/>
  <c r="S47" i="86"/>
  <c r="T47" i="86"/>
  <c r="U47" i="86"/>
  <c r="V47" i="86"/>
  <c r="W47" i="86"/>
  <c r="X47" i="86"/>
  <c r="Y47" i="86"/>
  <c r="Z47" i="86"/>
  <c r="AA47" i="86"/>
  <c r="AB47" i="86"/>
  <c r="AC47" i="86"/>
  <c r="AD47" i="86"/>
  <c r="AE47" i="86"/>
  <c r="AF47" i="86"/>
  <c r="AG47" i="86"/>
  <c r="AH47" i="86"/>
  <c r="AI47" i="86"/>
  <c r="AJ47" i="86"/>
  <c r="AK47" i="86"/>
  <c r="AL47" i="86"/>
  <c r="AM47" i="86"/>
  <c r="AN47" i="86"/>
  <c r="AO47" i="86"/>
  <c r="AP47" i="86"/>
  <c r="AQ47" i="86"/>
  <c r="AR47" i="86"/>
  <c r="AS47" i="86"/>
  <c r="E47" i="86" s="1"/>
  <c r="AZ47" i="86"/>
  <c r="BA47" i="86"/>
  <c r="BB47" i="86"/>
  <c r="BC47" i="86"/>
  <c r="BD47" i="86"/>
  <c r="BE47" i="86"/>
  <c r="BG47" i="86"/>
  <c r="D47" i="86" s="1"/>
  <c r="F47" i="86" s="1"/>
  <c r="C48" i="86"/>
  <c r="G48" i="86"/>
  <c r="R48" i="86"/>
  <c r="S48" i="86"/>
  <c r="T48" i="86"/>
  <c r="U48" i="86"/>
  <c r="V48" i="86"/>
  <c r="W48" i="86"/>
  <c r="X48" i="86"/>
  <c r="Y48" i="86"/>
  <c r="Z48" i="86"/>
  <c r="AA48" i="86"/>
  <c r="AB48" i="86"/>
  <c r="AC48" i="86"/>
  <c r="AD48" i="86"/>
  <c r="AE48" i="86"/>
  <c r="AF48" i="86"/>
  <c r="AG48" i="86"/>
  <c r="AH48" i="86"/>
  <c r="AI48" i="86"/>
  <c r="AJ48" i="86"/>
  <c r="AK48" i="86"/>
  <c r="AL48" i="86"/>
  <c r="AM48" i="86"/>
  <c r="AN48" i="86"/>
  <c r="AO48" i="86"/>
  <c r="AP48" i="86"/>
  <c r="AQ48" i="86"/>
  <c r="AR48" i="86"/>
  <c r="AS48" i="86"/>
  <c r="E48" i="86" s="1"/>
  <c r="AZ48" i="86"/>
  <c r="BA48" i="86"/>
  <c r="BB48" i="86"/>
  <c r="BC48" i="86"/>
  <c r="BD48" i="86"/>
  <c r="BE48" i="86"/>
  <c r="BG48" i="86"/>
  <c r="D48" i="86" s="1"/>
  <c r="F48" i="86" s="1"/>
  <c r="C49" i="86"/>
  <c r="G49" i="86"/>
  <c r="R49" i="86"/>
  <c r="S49" i="86"/>
  <c r="T49" i="86"/>
  <c r="U49" i="86"/>
  <c r="V49" i="86"/>
  <c r="W49" i="86"/>
  <c r="X49" i="86"/>
  <c r="Y49" i="86"/>
  <c r="Z49" i="86"/>
  <c r="AA49" i="86"/>
  <c r="AB49" i="86"/>
  <c r="AC49" i="86"/>
  <c r="AD49" i="86"/>
  <c r="AE49" i="86"/>
  <c r="AF49" i="86"/>
  <c r="AG49" i="86"/>
  <c r="AH49" i="86"/>
  <c r="AI49" i="86"/>
  <c r="AJ49" i="86"/>
  <c r="AK49" i="86"/>
  <c r="AL49" i="86"/>
  <c r="AM49" i="86"/>
  <c r="AN49" i="86"/>
  <c r="AO49" i="86"/>
  <c r="AP49" i="86"/>
  <c r="AQ49" i="86"/>
  <c r="AR49" i="86"/>
  <c r="AS49" i="86"/>
  <c r="E49" i="86" s="1"/>
  <c r="AZ49" i="86"/>
  <c r="BA49" i="86"/>
  <c r="BB49" i="86"/>
  <c r="BC49" i="86"/>
  <c r="BD49" i="86"/>
  <c r="BE49" i="86"/>
  <c r="BG49" i="86"/>
  <c r="D49" i="86" s="1"/>
  <c r="F49" i="86" s="1"/>
  <c r="C50" i="86"/>
  <c r="G50" i="86"/>
  <c r="R50" i="86"/>
  <c r="S50" i="86"/>
  <c r="T50" i="86"/>
  <c r="U50" i="86"/>
  <c r="V50" i="86"/>
  <c r="W50" i="86"/>
  <c r="X50" i="86"/>
  <c r="Y50" i="86"/>
  <c r="Z50" i="86"/>
  <c r="AA50" i="86"/>
  <c r="AB50" i="86"/>
  <c r="AC50" i="86"/>
  <c r="AD50" i="86"/>
  <c r="AE50" i="86"/>
  <c r="AF50" i="86"/>
  <c r="AG50" i="86"/>
  <c r="AH50" i="86"/>
  <c r="AI50" i="86"/>
  <c r="AJ50" i="86"/>
  <c r="AK50" i="86"/>
  <c r="AL50" i="86"/>
  <c r="AM50" i="86"/>
  <c r="AN50" i="86"/>
  <c r="AO50" i="86"/>
  <c r="AP50" i="86"/>
  <c r="AQ50" i="86"/>
  <c r="AR50" i="86"/>
  <c r="AS50" i="86"/>
  <c r="E50" i="86" s="1"/>
  <c r="AZ50" i="86"/>
  <c r="BA50" i="86"/>
  <c r="BB50" i="86"/>
  <c r="BC50" i="86"/>
  <c r="BD50" i="86"/>
  <c r="BE50" i="86"/>
  <c r="BG50" i="86"/>
  <c r="D50" i="86" s="1"/>
  <c r="F50" i="86" s="1"/>
  <c r="C51" i="86"/>
  <c r="G51" i="86"/>
  <c r="R51" i="86"/>
  <c r="S51" i="86"/>
  <c r="T51" i="86"/>
  <c r="U51" i="86"/>
  <c r="V51" i="86"/>
  <c r="W51" i="86"/>
  <c r="X51" i="86"/>
  <c r="Y51" i="86"/>
  <c r="Z51" i="86"/>
  <c r="AA51" i="86"/>
  <c r="AB51" i="86"/>
  <c r="AC51" i="86"/>
  <c r="AD51" i="86"/>
  <c r="AE51" i="86"/>
  <c r="AF51" i="86"/>
  <c r="AG51" i="86"/>
  <c r="AH51" i="86"/>
  <c r="AI51" i="86"/>
  <c r="AJ51" i="86"/>
  <c r="AK51" i="86"/>
  <c r="AL51" i="86"/>
  <c r="AM51" i="86"/>
  <c r="AN51" i="86"/>
  <c r="AO51" i="86"/>
  <c r="AP51" i="86"/>
  <c r="AQ51" i="86"/>
  <c r="AR51" i="86"/>
  <c r="AS51" i="86"/>
  <c r="E51" i="86" s="1"/>
  <c r="AZ51" i="86"/>
  <c r="BA51" i="86"/>
  <c r="BB51" i="86"/>
  <c r="BC51" i="86"/>
  <c r="BD51" i="86"/>
  <c r="BE51" i="86"/>
  <c r="BG51" i="86"/>
  <c r="D51" i="86" s="1"/>
  <c r="F51" i="86" s="1"/>
  <c r="C52" i="86"/>
  <c r="G52" i="86"/>
  <c r="R52" i="86"/>
  <c r="S52" i="86"/>
  <c r="T52" i="86"/>
  <c r="U52" i="86"/>
  <c r="V52" i="86"/>
  <c r="W52" i="86"/>
  <c r="X52" i="86"/>
  <c r="Y52" i="86"/>
  <c r="Z52" i="86"/>
  <c r="AA52" i="86"/>
  <c r="AB52" i="86"/>
  <c r="AC52" i="86"/>
  <c r="AD52" i="86"/>
  <c r="AE52" i="86"/>
  <c r="AF52" i="86"/>
  <c r="AG52" i="86"/>
  <c r="AH52" i="86"/>
  <c r="AI52" i="86"/>
  <c r="AJ52" i="86"/>
  <c r="AK52" i="86"/>
  <c r="AL52" i="86"/>
  <c r="AM52" i="86"/>
  <c r="AN52" i="86"/>
  <c r="AO52" i="86"/>
  <c r="AP52" i="86"/>
  <c r="AQ52" i="86"/>
  <c r="AR52" i="86"/>
  <c r="AS52" i="86"/>
  <c r="E52" i="86" s="1"/>
  <c r="AZ52" i="86"/>
  <c r="BA52" i="86"/>
  <c r="BB52" i="86"/>
  <c r="BC52" i="86"/>
  <c r="BD52" i="86"/>
  <c r="BE52" i="86"/>
  <c r="BG52" i="86"/>
  <c r="D52" i="86" s="1"/>
  <c r="F52" i="86" s="1"/>
  <c r="C53" i="86"/>
  <c r="G53" i="86"/>
  <c r="R53" i="86"/>
  <c r="S53" i="86"/>
  <c r="T53" i="86"/>
  <c r="U53" i="86"/>
  <c r="V53" i="86"/>
  <c r="W53" i="86"/>
  <c r="X53" i="86"/>
  <c r="Y53" i="86"/>
  <c r="Z53" i="86"/>
  <c r="AA53" i="86"/>
  <c r="AB53" i="86"/>
  <c r="AC53" i="86"/>
  <c r="AD53" i="86"/>
  <c r="AE53" i="86"/>
  <c r="AF53" i="86"/>
  <c r="AG53" i="86"/>
  <c r="AH53" i="86"/>
  <c r="AI53" i="86"/>
  <c r="AJ53" i="86"/>
  <c r="AK53" i="86"/>
  <c r="AL53" i="86"/>
  <c r="AM53" i="86"/>
  <c r="AN53" i="86"/>
  <c r="AO53" i="86"/>
  <c r="AP53" i="86"/>
  <c r="AQ53" i="86"/>
  <c r="AR53" i="86"/>
  <c r="AS53" i="86"/>
  <c r="E53" i="86" s="1"/>
  <c r="AZ53" i="86"/>
  <c r="BA53" i="86"/>
  <c r="BB53" i="86"/>
  <c r="BC53" i="86"/>
  <c r="BD53" i="86"/>
  <c r="BE53" i="86"/>
  <c r="BG53" i="86"/>
  <c r="D53" i="86" s="1"/>
  <c r="F53" i="86" s="1"/>
  <c r="C54" i="86"/>
  <c r="G54" i="86"/>
  <c r="R54" i="86"/>
  <c r="S54" i="86"/>
  <c r="T54" i="86"/>
  <c r="U54" i="86"/>
  <c r="V54" i="86"/>
  <c r="W54" i="86"/>
  <c r="X54" i="86"/>
  <c r="Y54" i="86"/>
  <c r="Z54" i="86"/>
  <c r="AA54" i="86"/>
  <c r="AB54" i="86"/>
  <c r="AC54" i="86"/>
  <c r="AD54" i="86"/>
  <c r="AE54" i="86"/>
  <c r="AF54" i="86"/>
  <c r="AG54" i="86"/>
  <c r="AH54" i="86"/>
  <c r="AI54" i="86"/>
  <c r="AJ54" i="86"/>
  <c r="AK54" i="86"/>
  <c r="AL54" i="86"/>
  <c r="AM54" i="86"/>
  <c r="AN54" i="86"/>
  <c r="AO54" i="86"/>
  <c r="AP54" i="86"/>
  <c r="AQ54" i="86"/>
  <c r="AR54" i="86"/>
  <c r="AS54" i="86"/>
  <c r="E54" i="86" s="1"/>
  <c r="AZ54" i="86"/>
  <c r="BA54" i="86"/>
  <c r="BB54" i="86"/>
  <c r="BC54" i="86"/>
  <c r="BD54" i="86"/>
  <c r="BE54" i="86"/>
  <c r="BG54" i="86"/>
  <c r="D54" i="86" s="1"/>
  <c r="F54" i="86" s="1"/>
  <c r="C55" i="86"/>
  <c r="G55" i="86"/>
  <c r="R55" i="86"/>
  <c r="S55" i="86"/>
  <c r="T55" i="86"/>
  <c r="U55" i="86"/>
  <c r="V55" i="86"/>
  <c r="W55" i="86"/>
  <c r="X55" i="86"/>
  <c r="Y55" i="86"/>
  <c r="Z55" i="86"/>
  <c r="AA55" i="86"/>
  <c r="AB55" i="86"/>
  <c r="AC55" i="86"/>
  <c r="AD55" i="86"/>
  <c r="AE55" i="86"/>
  <c r="AF55" i="86"/>
  <c r="AG55" i="86"/>
  <c r="AH55" i="86"/>
  <c r="AI55" i="86"/>
  <c r="AJ55" i="86"/>
  <c r="AK55" i="86"/>
  <c r="AL55" i="86"/>
  <c r="AM55" i="86"/>
  <c r="AN55" i="86"/>
  <c r="AO55" i="86"/>
  <c r="AP55" i="86"/>
  <c r="AQ55" i="86"/>
  <c r="AR55" i="86"/>
  <c r="AS55" i="86"/>
  <c r="E55" i="86" s="1"/>
  <c r="AZ55" i="86"/>
  <c r="BA55" i="86"/>
  <c r="BB55" i="86"/>
  <c r="BC55" i="86"/>
  <c r="BD55" i="86"/>
  <c r="BE55" i="86"/>
  <c r="BG55" i="86"/>
  <c r="D55" i="86" s="1"/>
  <c r="F55" i="86" s="1"/>
  <c r="C56" i="86"/>
  <c r="G56" i="86"/>
  <c r="R56" i="86"/>
  <c r="S56" i="86"/>
  <c r="T56" i="86"/>
  <c r="U56" i="86"/>
  <c r="V56" i="86"/>
  <c r="W56" i="86"/>
  <c r="X56" i="86"/>
  <c r="Y56" i="86"/>
  <c r="Z56" i="86"/>
  <c r="AA56" i="86"/>
  <c r="AB56" i="86"/>
  <c r="AC56" i="86"/>
  <c r="AD56" i="86"/>
  <c r="AE56" i="86"/>
  <c r="AF56" i="86"/>
  <c r="AG56" i="86"/>
  <c r="AH56" i="86"/>
  <c r="AI56" i="86"/>
  <c r="AJ56" i="86"/>
  <c r="AK56" i="86"/>
  <c r="AL56" i="86"/>
  <c r="AM56" i="86"/>
  <c r="AN56" i="86"/>
  <c r="AO56" i="86"/>
  <c r="AP56" i="86"/>
  <c r="AQ56" i="86"/>
  <c r="AR56" i="86"/>
  <c r="AS56" i="86"/>
  <c r="E56" i="86" s="1"/>
  <c r="AZ56" i="86"/>
  <c r="BA56" i="86"/>
  <c r="BB56" i="86"/>
  <c r="BC56" i="86"/>
  <c r="BD56" i="86"/>
  <c r="BE56" i="86"/>
  <c r="BG56" i="86"/>
  <c r="D56" i="86" s="1"/>
  <c r="F56" i="86" s="1"/>
  <c r="C57" i="86"/>
  <c r="G57" i="86"/>
  <c r="R57" i="86"/>
  <c r="S57" i="86"/>
  <c r="T57" i="86"/>
  <c r="U57" i="86"/>
  <c r="V57" i="86"/>
  <c r="W57" i="86"/>
  <c r="X57" i="86"/>
  <c r="Y57" i="86"/>
  <c r="Z57" i="86"/>
  <c r="AA57" i="86"/>
  <c r="AB57" i="86"/>
  <c r="AC57" i="86"/>
  <c r="AD57" i="86"/>
  <c r="AE57" i="86"/>
  <c r="AF57" i="86"/>
  <c r="AG57" i="86"/>
  <c r="AH57" i="86"/>
  <c r="AI57" i="86"/>
  <c r="AJ57" i="86"/>
  <c r="AK57" i="86"/>
  <c r="AL57" i="86"/>
  <c r="AM57" i="86"/>
  <c r="AN57" i="86"/>
  <c r="AO57" i="86"/>
  <c r="AP57" i="86"/>
  <c r="AQ57" i="86"/>
  <c r="AR57" i="86"/>
  <c r="AS57" i="86"/>
  <c r="E57" i="86" s="1"/>
  <c r="AZ57" i="86"/>
  <c r="BA57" i="86"/>
  <c r="BB57" i="86"/>
  <c r="BC57" i="86"/>
  <c r="BD57" i="86"/>
  <c r="BE57" i="86"/>
  <c r="BG57" i="86"/>
  <c r="D57" i="86" s="1"/>
  <c r="F57" i="86" s="1"/>
  <c r="C58" i="86"/>
  <c r="D58" i="86"/>
  <c r="G58" i="86"/>
  <c r="H58" i="86"/>
  <c r="I58" i="86"/>
  <c r="R58" i="86"/>
  <c r="U58" i="86"/>
  <c r="W58" i="86"/>
  <c r="Z58" i="86"/>
  <c r="AA58" i="86"/>
  <c r="AB58" i="86"/>
  <c r="AE58" i="86"/>
  <c r="AF58" i="86"/>
  <c r="AS58" i="86"/>
  <c r="E58" i="86" s="1"/>
  <c r="F58" i="86" s="1"/>
  <c r="C59" i="86"/>
  <c r="G59" i="86"/>
  <c r="R59" i="86"/>
  <c r="S59" i="86"/>
  <c r="T59" i="86"/>
  <c r="U59" i="86"/>
  <c r="V59" i="86"/>
  <c r="W59" i="86"/>
  <c r="X59" i="86"/>
  <c r="Y59" i="86"/>
  <c r="Z59" i="86"/>
  <c r="AA59" i="86"/>
  <c r="AB59" i="86"/>
  <c r="AC59" i="86"/>
  <c r="AD59" i="86"/>
  <c r="AE59" i="86"/>
  <c r="AF59" i="86"/>
  <c r="AG59" i="86"/>
  <c r="AH59" i="86"/>
  <c r="AI59" i="86"/>
  <c r="AJ59" i="86"/>
  <c r="AK59" i="86"/>
  <c r="AL59" i="86"/>
  <c r="AM59" i="86"/>
  <c r="AN59" i="86"/>
  <c r="AO59" i="86"/>
  <c r="AP59" i="86"/>
  <c r="AQ59" i="86"/>
  <c r="AR59" i="86"/>
  <c r="AS59" i="86"/>
  <c r="E59" i="86" s="1"/>
  <c r="AZ59" i="86"/>
  <c r="BA59" i="86"/>
  <c r="BB59" i="86"/>
  <c r="BC59" i="86"/>
  <c r="BD59" i="86"/>
  <c r="BE59" i="86"/>
  <c r="BG59" i="86"/>
  <c r="D59" i="86" s="1"/>
  <c r="F59" i="86" s="1"/>
  <c r="C60" i="86"/>
  <c r="G60" i="86"/>
  <c r="R60" i="86"/>
  <c r="S60" i="86"/>
  <c r="T60" i="86"/>
  <c r="U60" i="86"/>
  <c r="V60" i="86"/>
  <c r="W60" i="86"/>
  <c r="X60" i="86"/>
  <c r="Y60" i="86"/>
  <c r="Z60" i="86"/>
  <c r="AA60" i="86"/>
  <c r="AB60" i="86"/>
  <c r="AC60" i="86"/>
  <c r="AD60" i="86"/>
  <c r="AE60" i="86"/>
  <c r="AF60" i="86"/>
  <c r="AG60" i="86"/>
  <c r="AH60" i="86"/>
  <c r="AI60" i="86"/>
  <c r="AJ60" i="86"/>
  <c r="AK60" i="86"/>
  <c r="AL60" i="86"/>
  <c r="AM60" i="86"/>
  <c r="AN60" i="86"/>
  <c r="AO60" i="86"/>
  <c r="AP60" i="86"/>
  <c r="AQ60" i="86"/>
  <c r="AR60" i="86"/>
  <c r="AS60" i="86"/>
  <c r="E60" i="86" s="1"/>
  <c r="AZ60" i="86"/>
  <c r="BA60" i="86"/>
  <c r="BB60" i="86"/>
  <c r="BC60" i="86"/>
  <c r="BD60" i="86"/>
  <c r="BE60" i="86"/>
  <c r="BG60" i="86"/>
  <c r="D60" i="86" s="1"/>
  <c r="F60" i="86" s="1"/>
  <c r="C61" i="86"/>
  <c r="G61" i="86"/>
  <c r="R61" i="86"/>
  <c r="S61" i="86"/>
  <c r="T61" i="86"/>
  <c r="U61" i="86"/>
  <c r="V61" i="86"/>
  <c r="W61" i="86"/>
  <c r="X61" i="86"/>
  <c r="Y61" i="86"/>
  <c r="Z61" i="86"/>
  <c r="AA61" i="86"/>
  <c r="AB61" i="86"/>
  <c r="AC61" i="86"/>
  <c r="AD61" i="86"/>
  <c r="AE61" i="86"/>
  <c r="AF61" i="86"/>
  <c r="AG61" i="86"/>
  <c r="AH61" i="86"/>
  <c r="AI61" i="86"/>
  <c r="AJ61" i="86"/>
  <c r="AK61" i="86"/>
  <c r="AL61" i="86"/>
  <c r="AM61" i="86"/>
  <c r="AN61" i="86"/>
  <c r="AO61" i="86"/>
  <c r="AP61" i="86"/>
  <c r="AQ61" i="86"/>
  <c r="AR61" i="86"/>
  <c r="AS61" i="86"/>
  <c r="E61" i="86" s="1"/>
  <c r="AZ61" i="86"/>
  <c r="BA61" i="86"/>
  <c r="BB61" i="86"/>
  <c r="BC61" i="86"/>
  <c r="BD61" i="86"/>
  <c r="BE61" i="86"/>
  <c r="BG61" i="86"/>
  <c r="D61" i="86" s="1"/>
  <c r="F61" i="86" s="1"/>
  <c r="C62" i="86"/>
  <c r="G62" i="86"/>
  <c r="R62" i="86"/>
  <c r="S62" i="86"/>
  <c r="T62" i="86"/>
  <c r="U62" i="86"/>
  <c r="V62" i="86"/>
  <c r="W62" i="86"/>
  <c r="X62" i="86"/>
  <c r="Y62" i="86"/>
  <c r="Z62" i="86"/>
  <c r="AA62" i="86"/>
  <c r="AB62" i="86"/>
  <c r="AC62" i="86"/>
  <c r="AD62" i="86"/>
  <c r="AE62" i="86"/>
  <c r="AF62" i="86"/>
  <c r="AG62" i="86"/>
  <c r="AH62" i="86"/>
  <c r="AI62" i="86"/>
  <c r="AJ62" i="86"/>
  <c r="AK62" i="86"/>
  <c r="AL62" i="86"/>
  <c r="AM62" i="86"/>
  <c r="AN62" i="86"/>
  <c r="AO62" i="86"/>
  <c r="AP62" i="86"/>
  <c r="AQ62" i="86"/>
  <c r="AR62" i="86"/>
  <c r="AS62" i="86"/>
  <c r="E62" i="86" s="1"/>
  <c r="AZ62" i="86"/>
  <c r="BA62" i="86"/>
  <c r="BB62" i="86"/>
  <c r="BC62" i="86"/>
  <c r="BD62" i="86"/>
  <c r="BE62" i="86"/>
  <c r="BG62" i="86"/>
  <c r="D62" i="86" s="1"/>
  <c r="F62" i="86" s="1"/>
  <c r="C63" i="86"/>
  <c r="G63" i="86"/>
  <c r="R63" i="86"/>
  <c r="S63" i="86"/>
  <c r="T63" i="86"/>
  <c r="U63" i="86"/>
  <c r="V63" i="86"/>
  <c r="W63" i="86"/>
  <c r="X63" i="86"/>
  <c r="Y63" i="86"/>
  <c r="Z63" i="86"/>
  <c r="AA63" i="86"/>
  <c r="AB63" i="86"/>
  <c r="AC63" i="86"/>
  <c r="AD63" i="86"/>
  <c r="AE63" i="86"/>
  <c r="AF63" i="86"/>
  <c r="AG63" i="86"/>
  <c r="AH63" i="86"/>
  <c r="AI63" i="86"/>
  <c r="AJ63" i="86"/>
  <c r="AK63" i="86"/>
  <c r="AL63" i="86"/>
  <c r="AM63" i="86"/>
  <c r="AN63" i="86"/>
  <c r="AO63" i="86"/>
  <c r="AP63" i="86"/>
  <c r="AQ63" i="86"/>
  <c r="AR63" i="86"/>
  <c r="AS63" i="86"/>
  <c r="E63" i="86" s="1"/>
  <c r="AZ63" i="86"/>
  <c r="BA63" i="86"/>
  <c r="BB63" i="86"/>
  <c r="BC63" i="86"/>
  <c r="BD63" i="86"/>
  <c r="BE63" i="86"/>
  <c r="BG63" i="86"/>
  <c r="D63" i="86" s="1"/>
  <c r="F63" i="86" s="1"/>
  <c r="C64" i="86"/>
  <c r="G64" i="86"/>
  <c r="R64" i="86"/>
  <c r="S64" i="86"/>
  <c r="T64" i="86"/>
  <c r="U64" i="86"/>
  <c r="V64" i="86"/>
  <c r="W64" i="86"/>
  <c r="X64" i="86"/>
  <c r="Y64" i="86"/>
  <c r="Z64" i="86"/>
  <c r="AA64" i="86"/>
  <c r="AB64" i="86"/>
  <c r="AC64" i="86"/>
  <c r="AD64" i="86"/>
  <c r="AE64" i="86"/>
  <c r="AF64" i="86"/>
  <c r="AG64" i="86"/>
  <c r="AH64" i="86"/>
  <c r="AI64" i="86"/>
  <c r="AJ64" i="86"/>
  <c r="AK64" i="86"/>
  <c r="AL64" i="86"/>
  <c r="AM64" i="86"/>
  <c r="AN64" i="86"/>
  <c r="AO64" i="86"/>
  <c r="AP64" i="86"/>
  <c r="AQ64" i="86"/>
  <c r="AR64" i="86"/>
  <c r="AS64" i="86"/>
  <c r="E64" i="86" s="1"/>
  <c r="AZ64" i="86"/>
  <c r="BA64" i="86"/>
  <c r="BB64" i="86"/>
  <c r="BC64" i="86"/>
  <c r="BD64" i="86"/>
  <c r="BE64" i="86"/>
  <c r="BG64" i="86"/>
  <c r="D64" i="86" s="1"/>
  <c r="F64" i="86" s="1"/>
  <c r="C65" i="86"/>
  <c r="G65" i="86"/>
  <c r="R65" i="86"/>
  <c r="S65" i="86"/>
  <c r="T65" i="86"/>
  <c r="U65" i="86"/>
  <c r="V65" i="86"/>
  <c r="W65" i="86"/>
  <c r="X65" i="86"/>
  <c r="Y65" i="86"/>
  <c r="Z65" i="86"/>
  <c r="AA65" i="86"/>
  <c r="AB65" i="86"/>
  <c r="AC65" i="86"/>
  <c r="AD65" i="86"/>
  <c r="AE65" i="86"/>
  <c r="AF65" i="86"/>
  <c r="AG65" i="86"/>
  <c r="AH65" i="86"/>
  <c r="AI65" i="86"/>
  <c r="AJ65" i="86"/>
  <c r="AK65" i="86"/>
  <c r="AL65" i="86"/>
  <c r="AM65" i="86"/>
  <c r="AN65" i="86"/>
  <c r="AO65" i="86"/>
  <c r="AP65" i="86"/>
  <c r="AQ65" i="86"/>
  <c r="AR65" i="86"/>
  <c r="AS65" i="86"/>
  <c r="E65" i="86" s="1"/>
  <c r="AZ65" i="86"/>
  <c r="BA65" i="86"/>
  <c r="BB65" i="86"/>
  <c r="BC65" i="86"/>
  <c r="BD65" i="86"/>
  <c r="BE65" i="86"/>
  <c r="BG65" i="86"/>
  <c r="D65" i="86" s="1"/>
  <c r="F65" i="86" s="1"/>
  <c r="C67" i="86"/>
  <c r="G67" i="86"/>
  <c r="R67" i="86"/>
  <c r="S67" i="86"/>
  <c r="T67" i="86"/>
  <c r="U67" i="86"/>
  <c r="V67" i="86"/>
  <c r="W67" i="86"/>
  <c r="X67" i="86"/>
  <c r="Y67" i="86"/>
  <c r="Z67" i="86"/>
  <c r="AA67" i="86"/>
  <c r="AB67" i="86"/>
  <c r="AC67" i="86"/>
  <c r="AD67" i="86"/>
  <c r="AE67" i="86"/>
  <c r="AF67" i="86"/>
  <c r="AG67" i="86"/>
  <c r="AH67" i="86"/>
  <c r="AI67" i="86"/>
  <c r="AJ67" i="86"/>
  <c r="AK67" i="86"/>
  <c r="AL67" i="86"/>
  <c r="AM67" i="86"/>
  <c r="AN67" i="86"/>
  <c r="AO67" i="86"/>
  <c r="AP67" i="86"/>
  <c r="AQ67" i="86"/>
  <c r="AR67" i="86"/>
  <c r="AS67" i="86"/>
  <c r="E67" i="86" s="1"/>
  <c r="BA67" i="86"/>
  <c r="BB67" i="86"/>
  <c r="BC67" i="86"/>
  <c r="BE67" i="86"/>
  <c r="BG67" i="86"/>
  <c r="D67" i="86" s="1"/>
  <c r="F67" i="86" s="1"/>
  <c r="C68" i="86"/>
  <c r="D68" i="86"/>
  <c r="E68" i="86"/>
  <c r="F68" i="86"/>
  <c r="G68" i="86"/>
  <c r="H68" i="86"/>
  <c r="I68" i="86"/>
  <c r="J68" i="86"/>
  <c r="K68" i="86"/>
  <c r="L68" i="86"/>
  <c r="M68" i="86"/>
  <c r="N68" i="86"/>
  <c r="O68" i="86"/>
  <c r="P68" i="86"/>
  <c r="Q68" i="86"/>
  <c r="C69" i="86"/>
  <c r="G69" i="86"/>
  <c r="R69" i="86"/>
  <c r="S69" i="86"/>
  <c r="T69" i="86"/>
  <c r="U69" i="86"/>
  <c r="V69" i="86"/>
  <c r="W69" i="86"/>
  <c r="X69" i="86"/>
  <c r="Y69" i="86"/>
  <c r="Z69" i="86"/>
  <c r="AA69" i="86"/>
  <c r="AB69" i="86"/>
  <c r="AC69" i="86"/>
  <c r="AD69" i="86"/>
  <c r="AE69" i="86"/>
  <c r="AF69" i="86"/>
  <c r="AG69" i="86"/>
  <c r="AH69" i="86"/>
  <c r="AI69" i="86"/>
  <c r="AJ69" i="86"/>
  <c r="AK69" i="86"/>
  <c r="AL69" i="86"/>
  <c r="AM69" i="86"/>
  <c r="AN69" i="86"/>
  <c r="AO69" i="86"/>
  <c r="AP69" i="86"/>
  <c r="AQ69" i="86"/>
  <c r="AR69" i="86"/>
  <c r="AS69" i="86"/>
  <c r="E69" i="86" s="1"/>
  <c r="BA69" i="86"/>
  <c r="BC69" i="86"/>
  <c r="BD69" i="86"/>
  <c r="BE69" i="86"/>
  <c r="C70" i="86"/>
  <c r="G70" i="86"/>
  <c r="R70" i="86"/>
  <c r="S70" i="86"/>
  <c r="T70" i="86"/>
  <c r="U70" i="86"/>
  <c r="V70" i="86"/>
  <c r="W70" i="86"/>
  <c r="X70" i="86"/>
  <c r="Y70" i="86"/>
  <c r="Z70" i="86"/>
  <c r="AA70" i="86"/>
  <c r="AB70" i="86"/>
  <c r="AC70" i="86"/>
  <c r="AD70" i="86"/>
  <c r="AE70" i="86"/>
  <c r="AF70" i="86"/>
  <c r="AG70" i="86"/>
  <c r="AH70" i="86"/>
  <c r="AI70" i="86"/>
  <c r="AJ70" i="86"/>
  <c r="AK70" i="86"/>
  <c r="AL70" i="86"/>
  <c r="AM70" i="86"/>
  <c r="AN70" i="86"/>
  <c r="AO70" i="86"/>
  <c r="AP70" i="86"/>
  <c r="AQ70" i="86"/>
  <c r="AR70" i="86"/>
  <c r="AS70" i="86"/>
  <c r="E70" i="86" s="1"/>
  <c r="BA70" i="86"/>
  <c r="BC70" i="86"/>
  <c r="BD70" i="86"/>
  <c r="BE70" i="86"/>
  <c r="C74" i="86"/>
  <c r="G74" i="86"/>
  <c r="R74" i="86"/>
  <c r="S74" i="86"/>
  <c r="T74" i="86"/>
  <c r="U74" i="86"/>
  <c r="V74" i="86"/>
  <c r="W74" i="86"/>
  <c r="X74" i="86"/>
  <c r="Y74" i="86"/>
  <c r="Z74" i="86"/>
  <c r="AA74" i="86"/>
  <c r="AB74" i="86"/>
  <c r="AC74" i="86"/>
  <c r="AD74" i="86"/>
  <c r="AE74" i="86"/>
  <c r="AF74" i="86"/>
  <c r="AG74" i="86"/>
  <c r="AH74" i="86"/>
  <c r="AI74" i="86"/>
  <c r="AJ74" i="86"/>
  <c r="AK74" i="86"/>
  <c r="AL74" i="86"/>
  <c r="AM74" i="86"/>
  <c r="AN74" i="86"/>
  <c r="AO74" i="86"/>
  <c r="AP74" i="86"/>
  <c r="AQ74" i="86"/>
  <c r="AR74" i="86"/>
  <c r="AS74" i="86"/>
  <c r="BA74" i="86"/>
  <c r="BC74" i="86"/>
  <c r="BD74" i="86"/>
  <c r="BE74" i="86"/>
  <c r="C75" i="86"/>
  <c r="G75" i="86"/>
  <c r="R75" i="86"/>
  <c r="S75" i="86"/>
  <c r="T75" i="86"/>
  <c r="U75" i="86"/>
  <c r="V75" i="86"/>
  <c r="W75" i="86"/>
  <c r="X75" i="86"/>
  <c r="Y75" i="86"/>
  <c r="Z75" i="86"/>
  <c r="AA75" i="86"/>
  <c r="AB75" i="86"/>
  <c r="AC75" i="86"/>
  <c r="AD75" i="86"/>
  <c r="AE75" i="86"/>
  <c r="AF75" i="86"/>
  <c r="AG75" i="86"/>
  <c r="AH75" i="86"/>
  <c r="AI75" i="86"/>
  <c r="AJ75" i="86"/>
  <c r="AK75" i="86"/>
  <c r="AL75" i="86"/>
  <c r="AM75" i="86"/>
  <c r="AN75" i="86"/>
  <c r="AO75" i="86"/>
  <c r="AP75" i="86"/>
  <c r="AQ75" i="86"/>
  <c r="AR75" i="86"/>
  <c r="AS75" i="86"/>
  <c r="E75" i="86" s="1"/>
  <c r="BA75" i="86"/>
  <c r="BC75" i="86"/>
  <c r="BD75" i="86"/>
  <c r="BE75" i="86"/>
  <c r="C76" i="86"/>
  <c r="G76" i="86"/>
  <c r="R76" i="86"/>
  <c r="S76" i="86"/>
  <c r="T76" i="86"/>
  <c r="U76" i="86"/>
  <c r="V76" i="86"/>
  <c r="W76" i="86"/>
  <c r="X76" i="86"/>
  <c r="Y76" i="86"/>
  <c r="Z76" i="86"/>
  <c r="AA76" i="86"/>
  <c r="AB76" i="86"/>
  <c r="AC76" i="86"/>
  <c r="AD76" i="86"/>
  <c r="AE76" i="86"/>
  <c r="AF76" i="86"/>
  <c r="AG76" i="86"/>
  <c r="AH76" i="86"/>
  <c r="AI76" i="86"/>
  <c r="AJ76" i="86"/>
  <c r="AK76" i="86"/>
  <c r="AL76" i="86"/>
  <c r="AM76" i="86"/>
  <c r="AN76" i="86"/>
  <c r="AO76" i="86"/>
  <c r="AP76" i="86"/>
  <c r="AQ76" i="86"/>
  <c r="AR76" i="86"/>
  <c r="AS76" i="86"/>
  <c r="E76" i="86" s="1"/>
  <c r="BA76" i="86"/>
  <c r="BC76" i="86"/>
  <c r="BD76" i="86"/>
  <c r="BE76" i="86"/>
  <c r="C77" i="86"/>
  <c r="G77" i="86"/>
  <c r="R77" i="86"/>
  <c r="S77" i="86"/>
  <c r="T77" i="86"/>
  <c r="U77" i="86"/>
  <c r="V77" i="86"/>
  <c r="W77" i="86"/>
  <c r="X77" i="86"/>
  <c r="Y77" i="86"/>
  <c r="Z77" i="86"/>
  <c r="AA77" i="86"/>
  <c r="AB77" i="86"/>
  <c r="AC77" i="86"/>
  <c r="AD77" i="86"/>
  <c r="AE77" i="86"/>
  <c r="AF77" i="86"/>
  <c r="AG77" i="86"/>
  <c r="AH77" i="86"/>
  <c r="AI77" i="86"/>
  <c r="AJ77" i="86"/>
  <c r="AK77" i="86"/>
  <c r="AL77" i="86"/>
  <c r="AM77" i="86"/>
  <c r="AN77" i="86"/>
  <c r="AO77" i="86"/>
  <c r="AP77" i="86"/>
  <c r="AQ77" i="86"/>
  <c r="AR77" i="86"/>
  <c r="AS77" i="86"/>
  <c r="E77" i="86" s="1"/>
  <c r="AZ77" i="86"/>
  <c r="BA77" i="86"/>
  <c r="BB77" i="86"/>
  <c r="BC77" i="86"/>
  <c r="BD77" i="86"/>
  <c r="BE77" i="86"/>
  <c r="BG77" i="86"/>
  <c r="D77" i="86" s="1"/>
  <c r="F77" i="86" s="1"/>
  <c r="C78" i="86"/>
  <c r="G78" i="86"/>
  <c r="R78" i="86"/>
  <c r="S78" i="86"/>
  <c r="T78" i="86"/>
  <c r="U78" i="86"/>
  <c r="V78" i="86"/>
  <c r="W78" i="86"/>
  <c r="X78" i="86"/>
  <c r="Y78" i="86"/>
  <c r="Z78" i="86"/>
  <c r="AA78" i="86"/>
  <c r="AB78" i="86"/>
  <c r="AC78" i="86"/>
  <c r="AD78" i="86"/>
  <c r="AE78" i="86"/>
  <c r="AF78" i="86"/>
  <c r="AG78" i="86"/>
  <c r="AH78" i="86"/>
  <c r="AI78" i="86"/>
  <c r="AJ78" i="86"/>
  <c r="AK78" i="86"/>
  <c r="AL78" i="86"/>
  <c r="AM78" i="86"/>
  <c r="AN78" i="86"/>
  <c r="AO78" i="86"/>
  <c r="AP78" i="86"/>
  <c r="AQ78" i="86"/>
  <c r="AR78" i="86"/>
  <c r="AS78" i="86"/>
  <c r="E78" i="86" s="1"/>
  <c r="AZ78" i="86"/>
  <c r="BA78" i="86"/>
  <c r="BB78" i="86"/>
  <c r="BC78" i="86"/>
  <c r="BD78" i="86"/>
  <c r="BE78" i="86"/>
  <c r="BG78" i="86"/>
  <c r="D78" i="86" s="1"/>
  <c r="F78" i="86" s="1"/>
  <c r="C79" i="86"/>
  <c r="G79" i="86"/>
  <c r="R79" i="86"/>
  <c r="S79" i="86"/>
  <c r="T79" i="86"/>
  <c r="U79" i="86"/>
  <c r="V79" i="86"/>
  <c r="W79" i="86"/>
  <c r="X79" i="86"/>
  <c r="Y79" i="86"/>
  <c r="Z79" i="86"/>
  <c r="AA79" i="86"/>
  <c r="AB79" i="86"/>
  <c r="AC79" i="86"/>
  <c r="AD79" i="86"/>
  <c r="AE79" i="86"/>
  <c r="AF79" i="86"/>
  <c r="AG79" i="86"/>
  <c r="AH79" i="86"/>
  <c r="AI79" i="86"/>
  <c r="AJ79" i="86"/>
  <c r="AK79" i="86"/>
  <c r="AL79" i="86"/>
  <c r="AM79" i="86"/>
  <c r="AN79" i="86"/>
  <c r="AO79" i="86"/>
  <c r="AP79" i="86"/>
  <c r="AQ79" i="86"/>
  <c r="AR79" i="86"/>
  <c r="AS79" i="86"/>
  <c r="E79" i="86" s="1"/>
  <c r="AZ79" i="86"/>
  <c r="BA79" i="86"/>
  <c r="BB79" i="86"/>
  <c r="BC79" i="86"/>
  <c r="BD79" i="86"/>
  <c r="BE79" i="86"/>
  <c r="BG79" i="86"/>
  <c r="D79" i="86" s="1"/>
  <c r="F79" i="86" s="1"/>
  <c r="C80" i="86"/>
  <c r="G80" i="86"/>
  <c r="R80" i="86"/>
  <c r="S80" i="86"/>
  <c r="T80" i="86"/>
  <c r="U80" i="86"/>
  <c r="V80" i="86"/>
  <c r="W80" i="86"/>
  <c r="X80" i="86"/>
  <c r="Y80" i="86"/>
  <c r="Z80" i="86"/>
  <c r="AA80" i="86"/>
  <c r="AB80" i="86"/>
  <c r="AC80" i="86"/>
  <c r="AD80" i="86"/>
  <c r="AE80" i="86"/>
  <c r="AF80" i="86"/>
  <c r="AG80" i="86"/>
  <c r="AH80" i="86"/>
  <c r="AI80" i="86"/>
  <c r="AJ80" i="86"/>
  <c r="AK80" i="86"/>
  <c r="AL80" i="86"/>
  <c r="AM80" i="86"/>
  <c r="AN80" i="86"/>
  <c r="AO80" i="86"/>
  <c r="AP80" i="86"/>
  <c r="AQ80" i="86"/>
  <c r="AR80" i="86"/>
  <c r="AS80" i="86"/>
  <c r="E80" i="86" s="1"/>
  <c r="AZ80" i="86"/>
  <c r="BA80" i="86"/>
  <c r="BB80" i="86"/>
  <c r="BC80" i="86"/>
  <c r="BD80" i="86"/>
  <c r="BE80" i="86"/>
  <c r="BG80" i="86"/>
  <c r="D80" i="86" s="1"/>
  <c r="F80" i="86" s="1"/>
  <c r="C81" i="86"/>
  <c r="G81" i="86"/>
  <c r="R81" i="86"/>
  <c r="S81" i="86"/>
  <c r="T81" i="86"/>
  <c r="U81" i="86"/>
  <c r="V81" i="86"/>
  <c r="W81" i="86"/>
  <c r="X81" i="86"/>
  <c r="Y81" i="86"/>
  <c r="Z81" i="86"/>
  <c r="AA81" i="86"/>
  <c r="AB81" i="86"/>
  <c r="AC81" i="86"/>
  <c r="AD81" i="86"/>
  <c r="AE81" i="86"/>
  <c r="AF81" i="86"/>
  <c r="AG81" i="86"/>
  <c r="AH81" i="86"/>
  <c r="AI81" i="86"/>
  <c r="AJ81" i="86"/>
  <c r="AK81" i="86"/>
  <c r="AL81" i="86"/>
  <c r="AM81" i="86"/>
  <c r="AN81" i="86"/>
  <c r="AO81" i="86"/>
  <c r="AP81" i="86"/>
  <c r="AQ81" i="86"/>
  <c r="AR81" i="86"/>
  <c r="AS81" i="86"/>
  <c r="E81" i="86" s="1"/>
  <c r="AZ81" i="86"/>
  <c r="BA81" i="86"/>
  <c r="BB81" i="86"/>
  <c r="BC81" i="86"/>
  <c r="BD81" i="86"/>
  <c r="BE81" i="86"/>
  <c r="BG81" i="86"/>
  <c r="D81" i="86" s="1"/>
  <c r="F81" i="86" s="1"/>
  <c r="C82" i="86"/>
  <c r="G82" i="86"/>
  <c r="R82" i="86"/>
  <c r="S82" i="86"/>
  <c r="T82" i="86"/>
  <c r="U82" i="86"/>
  <c r="V82" i="86"/>
  <c r="W82" i="86"/>
  <c r="X82" i="86"/>
  <c r="Y82" i="86"/>
  <c r="Z82" i="86"/>
  <c r="AA82" i="86"/>
  <c r="AB82" i="86"/>
  <c r="AC82" i="86"/>
  <c r="AD82" i="86"/>
  <c r="AE82" i="86"/>
  <c r="AF82" i="86"/>
  <c r="AG82" i="86"/>
  <c r="AH82" i="86"/>
  <c r="AI82" i="86"/>
  <c r="AJ82" i="86"/>
  <c r="AK82" i="86"/>
  <c r="AL82" i="86"/>
  <c r="AM82" i="86"/>
  <c r="AN82" i="86"/>
  <c r="AO82" i="86"/>
  <c r="AP82" i="86"/>
  <c r="AQ82" i="86"/>
  <c r="AR82" i="86"/>
  <c r="AS82" i="86"/>
  <c r="E82" i="86" s="1"/>
  <c r="AZ82" i="86"/>
  <c r="BA82" i="86"/>
  <c r="BB82" i="86"/>
  <c r="BC82" i="86"/>
  <c r="BD82" i="86"/>
  <c r="BE82" i="86"/>
  <c r="BG82" i="86"/>
  <c r="D82" i="86" s="1"/>
  <c r="F82" i="86" s="1"/>
  <c r="C83" i="86"/>
  <c r="G83" i="86"/>
  <c r="R83" i="86"/>
  <c r="S83" i="86"/>
  <c r="T83" i="86"/>
  <c r="U83" i="86"/>
  <c r="V83" i="86"/>
  <c r="W83" i="86"/>
  <c r="X83" i="86"/>
  <c r="Y83" i="86"/>
  <c r="Z83" i="86"/>
  <c r="AA83" i="86"/>
  <c r="AB83" i="86"/>
  <c r="AC83" i="86"/>
  <c r="AD83" i="86"/>
  <c r="AE83" i="86"/>
  <c r="AF83" i="86"/>
  <c r="AG83" i="86"/>
  <c r="AH83" i="86"/>
  <c r="AI83" i="86"/>
  <c r="AJ83" i="86"/>
  <c r="AK83" i="86"/>
  <c r="AL83" i="86"/>
  <c r="AM83" i="86"/>
  <c r="AN83" i="86"/>
  <c r="AO83" i="86"/>
  <c r="AP83" i="86"/>
  <c r="AQ83" i="86"/>
  <c r="AR83" i="86"/>
  <c r="AS83" i="86"/>
  <c r="E83" i="86" s="1"/>
  <c r="AZ83" i="86"/>
  <c r="BA83" i="86"/>
  <c r="BB83" i="86"/>
  <c r="BC83" i="86"/>
  <c r="BD83" i="86"/>
  <c r="BE83" i="86"/>
  <c r="BG83" i="86"/>
  <c r="D83" i="86" s="1"/>
  <c r="F83" i="86" s="1"/>
  <c r="C84" i="86"/>
  <c r="G84" i="86"/>
  <c r="R84" i="86"/>
  <c r="S84" i="86"/>
  <c r="T84" i="86"/>
  <c r="U84" i="86"/>
  <c r="V84" i="86"/>
  <c r="W84" i="86"/>
  <c r="X84" i="86"/>
  <c r="Y84" i="86"/>
  <c r="Z84" i="86"/>
  <c r="AA84" i="86"/>
  <c r="AB84" i="86"/>
  <c r="AC84" i="86"/>
  <c r="AD84" i="86"/>
  <c r="AE84" i="86"/>
  <c r="AF84" i="86"/>
  <c r="AG84" i="86"/>
  <c r="AH84" i="86"/>
  <c r="AI84" i="86"/>
  <c r="AJ84" i="86"/>
  <c r="AK84" i="86"/>
  <c r="AL84" i="86"/>
  <c r="AM84" i="86"/>
  <c r="AN84" i="86"/>
  <c r="AO84" i="86"/>
  <c r="AP84" i="86"/>
  <c r="AQ84" i="86"/>
  <c r="AR84" i="86"/>
  <c r="AS84" i="86"/>
  <c r="E84" i="86" s="1"/>
  <c r="AZ84" i="86"/>
  <c r="BA84" i="86"/>
  <c r="BB84" i="86"/>
  <c r="BC84" i="86"/>
  <c r="BD84" i="86"/>
  <c r="BE84" i="86"/>
  <c r="BG84" i="86"/>
  <c r="D84" i="86" s="1"/>
  <c r="F84" i="86" s="1"/>
  <c r="C85" i="86"/>
  <c r="G85" i="86"/>
  <c r="R85" i="86"/>
  <c r="S85" i="86"/>
  <c r="T85" i="86"/>
  <c r="U85" i="86"/>
  <c r="V85" i="86"/>
  <c r="W85" i="86"/>
  <c r="X85" i="86"/>
  <c r="Y85" i="86"/>
  <c r="Z85" i="86"/>
  <c r="AA85" i="86"/>
  <c r="AB85" i="86"/>
  <c r="AC85" i="86"/>
  <c r="AD85" i="86"/>
  <c r="AE85" i="86"/>
  <c r="AF85" i="86"/>
  <c r="AG85" i="86"/>
  <c r="AH85" i="86"/>
  <c r="AI85" i="86"/>
  <c r="AJ85" i="86"/>
  <c r="AK85" i="86"/>
  <c r="AL85" i="86"/>
  <c r="AM85" i="86"/>
  <c r="AN85" i="86"/>
  <c r="AO85" i="86"/>
  <c r="AP85" i="86"/>
  <c r="AQ85" i="86"/>
  <c r="AR85" i="86"/>
  <c r="AS85" i="86"/>
  <c r="E85" i="86" s="1"/>
  <c r="AZ85" i="86"/>
  <c r="BA85" i="86"/>
  <c r="BB85" i="86"/>
  <c r="BC85" i="86"/>
  <c r="BD85" i="86"/>
  <c r="BE85" i="86"/>
  <c r="BG85" i="86"/>
  <c r="D85" i="86" s="1"/>
  <c r="F85" i="86" s="1"/>
  <c r="C86" i="86"/>
  <c r="G86" i="86"/>
  <c r="R86" i="86"/>
  <c r="S86" i="86"/>
  <c r="T86" i="86"/>
  <c r="U86" i="86"/>
  <c r="V86" i="86"/>
  <c r="W86" i="86"/>
  <c r="X86" i="86"/>
  <c r="Y86" i="86"/>
  <c r="Z86" i="86"/>
  <c r="AA86" i="86"/>
  <c r="AB86" i="86"/>
  <c r="AC86" i="86"/>
  <c r="AD86" i="86"/>
  <c r="AE86" i="86"/>
  <c r="AF86" i="86"/>
  <c r="AG86" i="86"/>
  <c r="AH86" i="86"/>
  <c r="AI86" i="86"/>
  <c r="AJ86" i="86"/>
  <c r="AK86" i="86"/>
  <c r="AL86" i="86"/>
  <c r="AM86" i="86"/>
  <c r="AN86" i="86"/>
  <c r="AO86" i="86"/>
  <c r="AP86" i="86"/>
  <c r="AQ86" i="86"/>
  <c r="AR86" i="86"/>
  <c r="AS86" i="86"/>
  <c r="E86" i="86" s="1"/>
  <c r="AZ86" i="86"/>
  <c r="BA86" i="86"/>
  <c r="BB86" i="86"/>
  <c r="BC86" i="86"/>
  <c r="BD86" i="86"/>
  <c r="BE86" i="86"/>
  <c r="BG86" i="86"/>
  <c r="D86" i="86" s="1"/>
  <c r="F86" i="86" s="1"/>
  <c r="C87" i="86"/>
  <c r="G87" i="86"/>
  <c r="R87" i="86"/>
  <c r="S87" i="86"/>
  <c r="T87" i="86"/>
  <c r="U87" i="86"/>
  <c r="V87" i="86"/>
  <c r="W87" i="86"/>
  <c r="X87" i="86"/>
  <c r="Y87" i="86"/>
  <c r="Z87" i="86"/>
  <c r="AA87" i="86"/>
  <c r="AB87" i="86"/>
  <c r="AC87" i="86"/>
  <c r="AD87" i="86"/>
  <c r="AE87" i="86"/>
  <c r="AF87" i="86"/>
  <c r="AG87" i="86"/>
  <c r="AH87" i="86"/>
  <c r="AI87" i="86"/>
  <c r="AJ87" i="86"/>
  <c r="AK87" i="86"/>
  <c r="AL87" i="86"/>
  <c r="AM87" i="86"/>
  <c r="AN87" i="86"/>
  <c r="AO87" i="86"/>
  <c r="AP87" i="86"/>
  <c r="AQ87" i="86"/>
  <c r="AR87" i="86"/>
  <c r="AS87" i="86"/>
  <c r="E87" i="86" s="1"/>
  <c r="AZ87" i="86"/>
  <c r="BA87" i="86"/>
  <c r="BB87" i="86"/>
  <c r="BC87" i="86"/>
  <c r="BD87" i="86"/>
  <c r="BE87" i="86"/>
  <c r="BG87" i="86"/>
  <c r="D87" i="86" s="1"/>
  <c r="F87" i="86" s="1"/>
  <c r="C88" i="86"/>
  <c r="G88" i="86"/>
  <c r="R88" i="86"/>
  <c r="S88" i="86"/>
  <c r="T88" i="86"/>
  <c r="U88" i="86"/>
  <c r="V88" i="86"/>
  <c r="W88" i="86"/>
  <c r="X88" i="86"/>
  <c r="Y88" i="86"/>
  <c r="Z88" i="86"/>
  <c r="AA88" i="86"/>
  <c r="AB88" i="86"/>
  <c r="AC88" i="86"/>
  <c r="AD88" i="86"/>
  <c r="AE88" i="86"/>
  <c r="AF88" i="86"/>
  <c r="AG88" i="86"/>
  <c r="AH88" i="86"/>
  <c r="AI88" i="86"/>
  <c r="AJ88" i="86"/>
  <c r="AK88" i="86"/>
  <c r="AL88" i="86"/>
  <c r="AM88" i="86"/>
  <c r="AN88" i="86"/>
  <c r="AO88" i="86"/>
  <c r="AP88" i="86"/>
  <c r="AQ88" i="86"/>
  <c r="AR88" i="86"/>
  <c r="AS88" i="86"/>
  <c r="E88" i="86" s="1"/>
  <c r="AZ88" i="86"/>
  <c r="BA88" i="86"/>
  <c r="BB88" i="86"/>
  <c r="BC88" i="86"/>
  <c r="BD88" i="86"/>
  <c r="BE88" i="86"/>
  <c r="BG88" i="86"/>
  <c r="D88" i="86" s="1"/>
  <c r="F88" i="86" s="1"/>
  <c r="C89" i="86"/>
  <c r="G89" i="86"/>
  <c r="R89" i="86"/>
  <c r="S89" i="86"/>
  <c r="T89" i="86"/>
  <c r="U89" i="86"/>
  <c r="V89" i="86"/>
  <c r="W89" i="86"/>
  <c r="X89" i="86"/>
  <c r="Y89" i="86"/>
  <c r="Z89" i="86"/>
  <c r="AA89" i="86"/>
  <c r="AB89" i="86"/>
  <c r="AC89" i="86"/>
  <c r="AD89" i="86"/>
  <c r="AE89" i="86"/>
  <c r="AF89" i="86"/>
  <c r="AG89" i="86"/>
  <c r="AH89" i="86"/>
  <c r="AI89" i="86"/>
  <c r="AJ89" i="86"/>
  <c r="AK89" i="86"/>
  <c r="AL89" i="86"/>
  <c r="AM89" i="86"/>
  <c r="AN89" i="86"/>
  <c r="AO89" i="86"/>
  <c r="AP89" i="86"/>
  <c r="AQ89" i="86"/>
  <c r="AR89" i="86"/>
  <c r="AS89" i="86"/>
  <c r="E89" i="86" s="1"/>
  <c r="AZ89" i="86"/>
  <c r="BA89" i="86"/>
  <c r="BB89" i="86"/>
  <c r="BC89" i="86"/>
  <c r="BD89" i="86"/>
  <c r="BE89" i="86"/>
  <c r="BG89" i="86"/>
  <c r="D89" i="86" s="1"/>
  <c r="F89" i="86" s="1"/>
  <c r="C90" i="86"/>
  <c r="G90" i="86"/>
  <c r="R90" i="86"/>
  <c r="S90" i="86"/>
  <c r="T90" i="86"/>
  <c r="U90" i="86"/>
  <c r="V90" i="86"/>
  <c r="W90" i="86"/>
  <c r="X90" i="86"/>
  <c r="Y90" i="86"/>
  <c r="Z90" i="86"/>
  <c r="AA90" i="86"/>
  <c r="AB90" i="86"/>
  <c r="AC90" i="86"/>
  <c r="AD90" i="86"/>
  <c r="AE90" i="86"/>
  <c r="AF90" i="86"/>
  <c r="AG90" i="86"/>
  <c r="AH90" i="86"/>
  <c r="AI90" i="86"/>
  <c r="AJ90" i="86"/>
  <c r="AK90" i="86"/>
  <c r="AL90" i="86"/>
  <c r="AM90" i="86"/>
  <c r="AN90" i="86"/>
  <c r="AO90" i="86"/>
  <c r="AP90" i="86"/>
  <c r="AQ90" i="86"/>
  <c r="AR90" i="86"/>
  <c r="AS90" i="86"/>
  <c r="E90" i="86" s="1"/>
  <c r="AZ90" i="86"/>
  <c r="BA90" i="86"/>
  <c r="BB90" i="86"/>
  <c r="BC90" i="86"/>
  <c r="BD90" i="86"/>
  <c r="BE90" i="86"/>
  <c r="BG90" i="86"/>
  <c r="D90" i="86" s="1"/>
  <c r="F90" i="86" s="1"/>
  <c r="C91" i="86"/>
  <c r="G91" i="86"/>
  <c r="R91" i="86"/>
  <c r="S91" i="86"/>
  <c r="T91" i="86"/>
  <c r="U91" i="86"/>
  <c r="V91" i="86"/>
  <c r="W91" i="86"/>
  <c r="X91" i="86"/>
  <c r="Y91" i="86"/>
  <c r="Z91" i="86"/>
  <c r="AA91" i="86"/>
  <c r="AB91" i="86"/>
  <c r="AC91" i="86"/>
  <c r="AD91" i="86"/>
  <c r="AE91" i="86"/>
  <c r="AF91" i="86"/>
  <c r="AG91" i="86"/>
  <c r="AH91" i="86"/>
  <c r="AI91" i="86"/>
  <c r="AJ91" i="86"/>
  <c r="AK91" i="86"/>
  <c r="AL91" i="86"/>
  <c r="AM91" i="86"/>
  <c r="AN91" i="86"/>
  <c r="AO91" i="86"/>
  <c r="AP91" i="86"/>
  <c r="AQ91" i="86"/>
  <c r="AR91" i="86"/>
  <c r="AS91" i="86"/>
  <c r="E91" i="86" s="1"/>
  <c r="AZ91" i="86"/>
  <c r="BA91" i="86"/>
  <c r="BB91" i="86"/>
  <c r="BC91" i="86"/>
  <c r="BD91" i="86"/>
  <c r="BE91" i="86"/>
  <c r="BG91" i="86"/>
  <c r="D91" i="86" s="1"/>
  <c r="F91" i="86" s="1"/>
  <c r="C92" i="86"/>
  <c r="G92" i="86"/>
  <c r="R92" i="86"/>
  <c r="S92" i="86"/>
  <c r="T92" i="86"/>
  <c r="U92" i="86"/>
  <c r="V92" i="86"/>
  <c r="W92" i="86"/>
  <c r="X92" i="86"/>
  <c r="Y92" i="86"/>
  <c r="Z92" i="86"/>
  <c r="AA92" i="86"/>
  <c r="AB92" i="86"/>
  <c r="AC92" i="86"/>
  <c r="AD92" i="86"/>
  <c r="AE92" i="86"/>
  <c r="AF92" i="86"/>
  <c r="AG92" i="86"/>
  <c r="AH92" i="86"/>
  <c r="AI92" i="86"/>
  <c r="AJ92" i="86"/>
  <c r="AK92" i="86"/>
  <c r="AL92" i="86"/>
  <c r="AM92" i="86"/>
  <c r="AN92" i="86"/>
  <c r="AO92" i="86"/>
  <c r="AP92" i="86"/>
  <c r="AQ92" i="86"/>
  <c r="AR92" i="86"/>
  <c r="AS92" i="86"/>
  <c r="E92" i="86" s="1"/>
  <c r="AZ92" i="86"/>
  <c r="BA92" i="86"/>
  <c r="BB92" i="86"/>
  <c r="BC92" i="86"/>
  <c r="BD92" i="86"/>
  <c r="BE92" i="86"/>
  <c r="BG92" i="86"/>
  <c r="D92" i="86" s="1"/>
  <c r="F92" i="86" s="1"/>
  <c r="C93" i="86"/>
  <c r="G93" i="86"/>
  <c r="R93" i="86"/>
  <c r="S93" i="86"/>
  <c r="T93" i="86"/>
  <c r="U93" i="86"/>
  <c r="V93" i="86"/>
  <c r="W93" i="86"/>
  <c r="X93" i="86"/>
  <c r="Y93" i="86"/>
  <c r="Z93" i="86"/>
  <c r="AA93" i="86"/>
  <c r="AB93" i="86"/>
  <c r="AC93" i="86"/>
  <c r="AD93" i="86"/>
  <c r="AE93" i="86"/>
  <c r="AF93" i="86"/>
  <c r="AG93" i="86"/>
  <c r="AH93" i="86"/>
  <c r="AI93" i="86"/>
  <c r="AJ93" i="86"/>
  <c r="AK93" i="86"/>
  <c r="AL93" i="86"/>
  <c r="AM93" i="86"/>
  <c r="AN93" i="86"/>
  <c r="AO93" i="86"/>
  <c r="AP93" i="86"/>
  <c r="AQ93" i="86"/>
  <c r="AR93" i="86"/>
  <c r="AS93" i="86"/>
  <c r="E93" i="86" s="1"/>
  <c r="BA93" i="86"/>
  <c r="BC93" i="86"/>
  <c r="BD93" i="86"/>
  <c r="BE93" i="86"/>
  <c r="BE95" i="86"/>
  <c r="E97" i="86"/>
  <c r="E95" i="86" s="1"/>
  <c r="F97" i="86"/>
  <c r="F95" i="86" s="1"/>
  <c r="G97" i="86"/>
  <c r="G95" i="86" s="1"/>
  <c r="Y97" i="86"/>
  <c r="Y95" i="86" s="1"/>
  <c r="Z97" i="86"/>
  <c r="Z95" i="86" s="1"/>
  <c r="AA97" i="86"/>
  <c r="AA95" i="86" s="1"/>
  <c r="AB97" i="86"/>
  <c r="AB95" i="86" s="1"/>
  <c r="AC97" i="86"/>
  <c r="AC95" i="86" s="1"/>
  <c r="AE97" i="86"/>
  <c r="AE95" i="86" s="1"/>
  <c r="AF97" i="86"/>
  <c r="AF95" i="86" s="1"/>
  <c r="AG97" i="86"/>
  <c r="AG95" i="86" s="1"/>
  <c r="AH97" i="86"/>
  <c r="AH95" i="86" s="1"/>
  <c r="AI97" i="86"/>
  <c r="AI95" i="86" s="1"/>
  <c r="AJ97" i="86"/>
  <c r="AJ95" i="86" s="1"/>
  <c r="AK97" i="86"/>
  <c r="AK95" i="86" s="1"/>
  <c r="AL97" i="86"/>
  <c r="AL95" i="86" s="1"/>
  <c r="AM97" i="86"/>
  <c r="AM95" i="86" s="1"/>
  <c r="AN97" i="86"/>
  <c r="AO97" i="86"/>
  <c r="AP97" i="86"/>
  <c r="AQ97" i="86"/>
  <c r="AR97" i="86"/>
  <c r="BC97" i="86"/>
  <c r="BC95" i="86" s="1"/>
  <c r="BD97" i="86"/>
  <c r="BD95" i="86" s="1"/>
  <c r="C101" i="86"/>
  <c r="G101" i="86"/>
  <c r="R101" i="86"/>
  <c r="S101" i="86"/>
  <c r="T101" i="86"/>
  <c r="U101" i="86"/>
  <c r="V101" i="86"/>
  <c r="W101" i="86"/>
  <c r="X101" i="86"/>
  <c r="Y101" i="86"/>
  <c r="Z101" i="86"/>
  <c r="AA101" i="86"/>
  <c r="AB101" i="86"/>
  <c r="AC101" i="86"/>
  <c r="AD101" i="86"/>
  <c r="AE101" i="86"/>
  <c r="AF101" i="86"/>
  <c r="AG101" i="86"/>
  <c r="AH101" i="86"/>
  <c r="AI101" i="86"/>
  <c r="AJ101" i="86"/>
  <c r="AK101" i="86"/>
  <c r="AL101" i="86"/>
  <c r="AM101" i="86"/>
  <c r="AN101" i="86"/>
  <c r="AO101" i="86"/>
  <c r="AP101" i="86"/>
  <c r="AQ101" i="86"/>
  <c r="AR101" i="86"/>
  <c r="AS101" i="86"/>
  <c r="AZ101" i="86"/>
  <c r="BA101" i="86"/>
  <c r="BB101" i="86"/>
  <c r="BC101" i="86"/>
  <c r="BD101" i="86"/>
  <c r="BE101" i="86"/>
  <c r="BG101" i="86"/>
  <c r="D101" i="86" s="1"/>
  <c r="C102" i="86"/>
  <c r="G102" i="86"/>
  <c r="R102" i="86"/>
  <c r="S102" i="86"/>
  <c r="T102" i="86"/>
  <c r="U102" i="86"/>
  <c r="V102" i="86"/>
  <c r="W102" i="86"/>
  <c r="X102" i="86"/>
  <c r="Y102" i="86"/>
  <c r="Z102" i="86"/>
  <c r="AA102" i="86"/>
  <c r="AB102" i="86"/>
  <c r="AC102" i="86"/>
  <c r="AD102" i="86"/>
  <c r="AE102" i="86"/>
  <c r="AF102" i="86"/>
  <c r="AG102" i="86"/>
  <c r="AH102" i="86"/>
  <c r="AI102" i="86"/>
  <c r="AJ102" i="86"/>
  <c r="AK102" i="86"/>
  <c r="AL102" i="86"/>
  <c r="AM102" i="86"/>
  <c r="AN102" i="86"/>
  <c r="AO102" i="86"/>
  <c r="AP102" i="86"/>
  <c r="AQ102" i="86"/>
  <c r="AR102" i="86"/>
  <c r="AS102" i="86"/>
  <c r="E102" i="86" s="1"/>
  <c r="AZ102" i="86"/>
  <c r="BA102" i="86"/>
  <c r="BB102" i="86"/>
  <c r="BC102" i="86"/>
  <c r="BD102" i="86"/>
  <c r="BE102" i="86"/>
  <c r="BG102" i="86"/>
  <c r="C103" i="86"/>
  <c r="G103" i="86"/>
  <c r="R103" i="86"/>
  <c r="S103" i="86"/>
  <c r="T103" i="86"/>
  <c r="U103" i="86"/>
  <c r="V103" i="86"/>
  <c r="W103" i="86"/>
  <c r="X103" i="86"/>
  <c r="Y103" i="86"/>
  <c r="Z103" i="86"/>
  <c r="AA103" i="86"/>
  <c r="AB103" i="86"/>
  <c r="AC103" i="86"/>
  <c r="AD103" i="86"/>
  <c r="AE103" i="86"/>
  <c r="AF103" i="86"/>
  <c r="AG103" i="86"/>
  <c r="AH103" i="86"/>
  <c r="AI103" i="86"/>
  <c r="AJ103" i="86"/>
  <c r="AK103" i="86"/>
  <c r="AL103" i="86"/>
  <c r="AM103" i="86"/>
  <c r="AN103" i="86"/>
  <c r="AO103" i="86"/>
  <c r="AP103" i="86"/>
  <c r="AQ103" i="86"/>
  <c r="AR103" i="86"/>
  <c r="AS103" i="86"/>
  <c r="E103" i="86" s="1"/>
  <c r="AZ103" i="86"/>
  <c r="BA103" i="86"/>
  <c r="BB103" i="86"/>
  <c r="BC103" i="86"/>
  <c r="BD103" i="86"/>
  <c r="BE103" i="86"/>
  <c r="BG103" i="86"/>
  <c r="D103" i="86" s="1"/>
  <c r="F103" i="86" s="1"/>
  <c r="C104" i="86"/>
  <c r="G104" i="86"/>
  <c r="R104" i="86"/>
  <c r="S104" i="86"/>
  <c r="T104" i="86"/>
  <c r="U104" i="86"/>
  <c r="V104" i="86"/>
  <c r="W104" i="86"/>
  <c r="X104" i="86"/>
  <c r="Y104" i="86"/>
  <c r="Z104" i="86"/>
  <c r="AA104" i="86"/>
  <c r="AB104" i="86"/>
  <c r="AC104" i="86"/>
  <c r="AD104" i="86"/>
  <c r="AE104" i="86"/>
  <c r="AF104" i="86"/>
  <c r="AG104" i="86"/>
  <c r="AH104" i="86"/>
  <c r="AI104" i="86"/>
  <c r="AJ104" i="86"/>
  <c r="AK104" i="86"/>
  <c r="AL104" i="86"/>
  <c r="AM104" i="86"/>
  <c r="AN104" i="86"/>
  <c r="AO104" i="86"/>
  <c r="AP104" i="86"/>
  <c r="AQ104" i="86"/>
  <c r="AR104" i="86"/>
  <c r="AS104" i="86"/>
  <c r="E104" i="86" s="1"/>
  <c r="AZ104" i="86"/>
  <c r="BA104" i="86"/>
  <c r="BB104" i="86"/>
  <c r="BC104" i="86"/>
  <c r="BD104" i="86"/>
  <c r="BE104" i="86"/>
  <c r="BG104" i="86"/>
  <c r="D104" i="86" s="1"/>
  <c r="F104" i="86" s="1"/>
  <c r="C105" i="86"/>
  <c r="G105" i="86"/>
  <c r="R105" i="86"/>
  <c r="S105" i="86"/>
  <c r="T105" i="86"/>
  <c r="U105" i="86"/>
  <c r="V105" i="86"/>
  <c r="W105" i="86"/>
  <c r="X105" i="86"/>
  <c r="Y105" i="86"/>
  <c r="Z105" i="86"/>
  <c r="AA105" i="86"/>
  <c r="AB105" i="86"/>
  <c r="AC105" i="86"/>
  <c r="AD105" i="86"/>
  <c r="AE105" i="86"/>
  <c r="AF105" i="86"/>
  <c r="AG105" i="86"/>
  <c r="AH105" i="86"/>
  <c r="AI105" i="86"/>
  <c r="AJ105" i="86"/>
  <c r="AK105" i="86"/>
  <c r="AL105" i="86"/>
  <c r="AM105" i="86"/>
  <c r="AN105" i="86"/>
  <c r="AO105" i="86"/>
  <c r="AP105" i="86"/>
  <c r="AQ105" i="86"/>
  <c r="AR105" i="86"/>
  <c r="AS105" i="86"/>
  <c r="E105" i="86" s="1"/>
  <c r="AZ105" i="86"/>
  <c r="BA105" i="86"/>
  <c r="BB105" i="86"/>
  <c r="BC105" i="86"/>
  <c r="BD105" i="86"/>
  <c r="BE105" i="86"/>
  <c r="BG105" i="86"/>
  <c r="D105" i="86" s="1"/>
  <c r="F105" i="86" s="1"/>
  <c r="C106" i="86"/>
  <c r="G106" i="86"/>
  <c r="R106" i="86"/>
  <c r="S106" i="86"/>
  <c r="T106" i="86"/>
  <c r="U106" i="86"/>
  <c r="V106" i="86"/>
  <c r="W106" i="86"/>
  <c r="X106" i="86"/>
  <c r="Y106" i="86"/>
  <c r="Z106" i="86"/>
  <c r="AA106" i="86"/>
  <c r="AB106" i="86"/>
  <c r="AC106" i="86"/>
  <c r="AD106" i="86"/>
  <c r="AE106" i="86"/>
  <c r="AF106" i="86"/>
  <c r="AG106" i="86"/>
  <c r="AH106" i="86"/>
  <c r="AI106" i="86"/>
  <c r="AJ106" i="86"/>
  <c r="AK106" i="86"/>
  <c r="AL106" i="86"/>
  <c r="AM106" i="86"/>
  <c r="AN106" i="86"/>
  <c r="AO106" i="86"/>
  <c r="AP106" i="86"/>
  <c r="AQ106" i="86"/>
  <c r="AR106" i="86"/>
  <c r="AS106" i="86"/>
  <c r="E106" i="86" s="1"/>
  <c r="AZ106" i="86"/>
  <c r="BA106" i="86"/>
  <c r="BB106" i="86"/>
  <c r="BC106" i="86"/>
  <c r="BD106" i="86"/>
  <c r="BE106" i="86"/>
  <c r="BG106" i="86"/>
  <c r="D106" i="86" s="1"/>
  <c r="F106" i="86" s="1"/>
  <c r="C107" i="86"/>
  <c r="G107" i="86"/>
  <c r="R107" i="86"/>
  <c r="S107" i="86"/>
  <c r="T107" i="86"/>
  <c r="U107" i="86"/>
  <c r="V107" i="86"/>
  <c r="W107" i="86"/>
  <c r="X107" i="86"/>
  <c r="Y107" i="86"/>
  <c r="Z107" i="86"/>
  <c r="AA107" i="86"/>
  <c r="AB107" i="86"/>
  <c r="AC107" i="86"/>
  <c r="AD107" i="86"/>
  <c r="AE107" i="86"/>
  <c r="AF107" i="86"/>
  <c r="AG107" i="86"/>
  <c r="AH107" i="86"/>
  <c r="AI107" i="86"/>
  <c r="AJ107" i="86"/>
  <c r="AK107" i="86"/>
  <c r="AL107" i="86"/>
  <c r="AM107" i="86"/>
  <c r="AN107" i="86"/>
  <c r="AO107" i="86"/>
  <c r="AP107" i="86"/>
  <c r="AQ107" i="86"/>
  <c r="AR107" i="86"/>
  <c r="AS107" i="86"/>
  <c r="E107" i="86" s="1"/>
  <c r="AZ107" i="86"/>
  <c r="BA107" i="86"/>
  <c r="BB107" i="86"/>
  <c r="BC107" i="86"/>
  <c r="BD107" i="86"/>
  <c r="BE107" i="86"/>
  <c r="BG107" i="86"/>
  <c r="D107" i="86" s="1"/>
  <c r="F107" i="86" s="1"/>
  <c r="C108" i="86"/>
  <c r="G108" i="86"/>
  <c r="R108" i="86"/>
  <c r="S108" i="86"/>
  <c r="T108" i="86"/>
  <c r="U108" i="86"/>
  <c r="V108" i="86"/>
  <c r="W108" i="86"/>
  <c r="X108" i="86"/>
  <c r="Y108" i="86"/>
  <c r="Z108" i="86"/>
  <c r="AA108" i="86"/>
  <c r="AB108" i="86"/>
  <c r="AC108" i="86"/>
  <c r="AD108" i="86"/>
  <c r="AE108" i="86"/>
  <c r="AF108" i="86"/>
  <c r="AG108" i="86"/>
  <c r="AH108" i="86"/>
  <c r="AI108" i="86"/>
  <c r="AJ108" i="86"/>
  <c r="AK108" i="86"/>
  <c r="AL108" i="86"/>
  <c r="AM108" i="86"/>
  <c r="AN108" i="86"/>
  <c r="AO108" i="86"/>
  <c r="AP108" i="86"/>
  <c r="AQ108" i="86"/>
  <c r="AR108" i="86"/>
  <c r="AS108" i="86"/>
  <c r="E108" i="86" s="1"/>
  <c r="AZ108" i="86"/>
  <c r="BA108" i="86"/>
  <c r="BB108" i="86"/>
  <c r="BC108" i="86"/>
  <c r="BD108" i="86"/>
  <c r="BE108" i="86"/>
  <c r="BG108" i="86"/>
  <c r="D108" i="86" s="1"/>
  <c r="F108" i="86" s="1"/>
  <c r="C109" i="86"/>
  <c r="G109" i="86"/>
  <c r="R109" i="86"/>
  <c r="S109" i="86"/>
  <c r="T109" i="86"/>
  <c r="U109" i="86"/>
  <c r="V109" i="86"/>
  <c r="W109" i="86"/>
  <c r="X109" i="86"/>
  <c r="Y109" i="86"/>
  <c r="Z109" i="86"/>
  <c r="AA109" i="86"/>
  <c r="AB109" i="86"/>
  <c r="AC109" i="86"/>
  <c r="AD109" i="86"/>
  <c r="AE109" i="86"/>
  <c r="AF109" i="86"/>
  <c r="AG109" i="86"/>
  <c r="AH109" i="86"/>
  <c r="AI109" i="86"/>
  <c r="AJ109" i="86"/>
  <c r="AK109" i="86"/>
  <c r="AL109" i="86"/>
  <c r="AM109" i="86"/>
  <c r="AN109" i="86"/>
  <c r="AO109" i="86"/>
  <c r="AP109" i="86"/>
  <c r="AQ109" i="86"/>
  <c r="AR109" i="86"/>
  <c r="AS109" i="86"/>
  <c r="E109" i="86" s="1"/>
  <c r="AZ109" i="86"/>
  <c r="BC109" i="86"/>
  <c r="BD109" i="86"/>
  <c r="BE109" i="86"/>
  <c r="C110" i="86"/>
  <c r="G110" i="86"/>
  <c r="R110" i="86"/>
  <c r="S110" i="86"/>
  <c r="T110" i="86"/>
  <c r="U110" i="86"/>
  <c r="V110" i="86"/>
  <c r="W110" i="86"/>
  <c r="X110" i="86"/>
  <c r="Y110" i="86"/>
  <c r="Z110" i="86"/>
  <c r="AA110" i="86"/>
  <c r="AB110" i="86"/>
  <c r="AC110" i="86"/>
  <c r="AD110" i="86"/>
  <c r="AE110" i="86"/>
  <c r="AF110" i="86"/>
  <c r="AG110" i="86"/>
  <c r="AH110" i="86"/>
  <c r="AI110" i="86"/>
  <c r="AJ110" i="86"/>
  <c r="AK110" i="86"/>
  <c r="AL110" i="86"/>
  <c r="AM110" i="86"/>
  <c r="AN110" i="86"/>
  <c r="AO110" i="86"/>
  <c r="AP110" i="86"/>
  <c r="AQ110" i="86"/>
  <c r="AR110" i="86"/>
  <c r="AS110" i="86"/>
  <c r="E110" i="86" s="1"/>
  <c r="AZ110" i="86"/>
  <c r="BC110" i="86"/>
  <c r="BD110" i="86"/>
  <c r="BE110" i="86"/>
  <c r="C111" i="86"/>
  <c r="G111" i="86"/>
  <c r="R111" i="86"/>
  <c r="S111" i="86"/>
  <c r="T111" i="86"/>
  <c r="U111" i="86"/>
  <c r="V111" i="86"/>
  <c r="W111" i="86"/>
  <c r="X111" i="86"/>
  <c r="Y111" i="86"/>
  <c r="Z111" i="86"/>
  <c r="AA111" i="86"/>
  <c r="AB111" i="86"/>
  <c r="AC111" i="86"/>
  <c r="AD111" i="86"/>
  <c r="AE111" i="86"/>
  <c r="AF111" i="86"/>
  <c r="AG111" i="86"/>
  <c r="AH111" i="86"/>
  <c r="AI111" i="86"/>
  <c r="AJ111" i="86"/>
  <c r="AK111" i="86"/>
  <c r="AL111" i="86"/>
  <c r="AM111" i="86"/>
  <c r="AN111" i="86"/>
  <c r="AO111" i="86"/>
  <c r="AP111" i="86"/>
  <c r="AQ111" i="86"/>
  <c r="AR111" i="86"/>
  <c r="AS111" i="86"/>
  <c r="E111" i="86" s="1"/>
  <c r="AZ111" i="86"/>
  <c r="BC111" i="86"/>
  <c r="BD111" i="86"/>
  <c r="BE111" i="86"/>
  <c r="BE113" i="86"/>
  <c r="C115" i="86"/>
  <c r="G115" i="86"/>
  <c r="R115" i="86"/>
  <c r="S115" i="86"/>
  <c r="T115" i="86"/>
  <c r="U115" i="86"/>
  <c r="V115" i="86"/>
  <c r="W115" i="86"/>
  <c r="X115" i="86"/>
  <c r="Y115" i="86"/>
  <c r="Z115" i="86"/>
  <c r="AA115" i="86"/>
  <c r="AB115" i="86"/>
  <c r="AC115" i="86"/>
  <c r="AD115" i="86"/>
  <c r="AE115" i="86"/>
  <c r="AF115" i="86"/>
  <c r="AG115" i="86"/>
  <c r="AH115" i="86"/>
  <c r="AI115" i="86"/>
  <c r="AJ115" i="86"/>
  <c r="AK115" i="86"/>
  <c r="AL115" i="86"/>
  <c r="AM115" i="86"/>
  <c r="AN115" i="86"/>
  <c r="AO115" i="86"/>
  <c r="AP115" i="86"/>
  <c r="AQ115" i="86"/>
  <c r="AR115" i="86"/>
  <c r="AS115" i="86"/>
  <c r="BA115" i="86"/>
  <c r="BB115" i="86"/>
  <c r="BC115" i="86"/>
  <c r="BD115" i="86"/>
  <c r="C118" i="86"/>
  <c r="D118" i="86"/>
  <c r="E118" i="86"/>
  <c r="F118" i="86"/>
  <c r="G118" i="86"/>
  <c r="H118" i="86"/>
  <c r="I118" i="86"/>
  <c r="J118" i="86"/>
  <c r="K118" i="86"/>
  <c r="L118" i="86"/>
  <c r="O118" i="86"/>
  <c r="P118" i="86"/>
  <c r="C119" i="86"/>
  <c r="G119" i="86"/>
  <c r="R119" i="86"/>
  <c r="S119" i="86"/>
  <c r="T119" i="86"/>
  <c r="U119" i="86"/>
  <c r="V119" i="86"/>
  <c r="W119" i="86"/>
  <c r="X119" i="86"/>
  <c r="Y119" i="86"/>
  <c r="Z119" i="86"/>
  <c r="AA119" i="86"/>
  <c r="AB119" i="86"/>
  <c r="AC119" i="86"/>
  <c r="AD119" i="86"/>
  <c r="AE119" i="86"/>
  <c r="AF119" i="86"/>
  <c r="AG119" i="86"/>
  <c r="AH119" i="86"/>
  <c r="AI119" i="86"/>
  <c r="AJ119" i="86"/>
  <c r="AK119" i="86"/>
  <c r="AL119" i="86"/>
  <c r="AM119" i="86"/>
  <c r="AN119" i="86"/>
  <c r="AO119" i="86"/>
  <c r="AP119" i="86"/>
  <c r="AQ119" i="86"/>
  <c r="AR119" i="86"/>
  <c r="AS119" i="86"/>
  <c r="E119" i="86" s="1"/>
  <c r="BA119" i="86"/>
  <c r="BB119" i="86"/>
  <c r="BC119" i="86"/>
  <c r="BD119" i="86"/>
  <c r="C120" i="86"/>
  <c r="G120" i="86"/>
  <c r="R120" i="86"/>
  <c r="S120" i="86"/>
  <c r="T120" i="86"/>
  <c r="U120" i="86"/>
  <c r="V120" i="86"/>
  <c r="W120" i="86"/>
  <c r="X120" i="86"/>
  <c r="Y120" i="86"/>
  <c r="Z120" i="86"/>
  <c r="AA120" i="86"/>
  <c r="AB120" i="86"/>
  <c r="AC120" i="86"/>
  <c r="AD120" i="86"/>
  <c r="AE120" i="86"/>
  <c r="AF120" i="86"/>
  <c r="AG120" i="86"/>
  <c r="AH120" i="86"/>
  <c r="AI120" i="86"/>
  <c r="AJ120" i="86"/>
  <c r="AK120" i="86"/>
  <c r="AL120" i="86"/>
  <c r="AM120" i="86"/>
  <c r="AN120" i="86"/>
  <c r="AO120" i="86"/>
  <c r="AP120" i="86"/>
  <c r="AQ120" i="86"/>
  <c r="AR120" i="86"/>
  <c r="AS120" i="86"/>
  <c r="E120" i="86" s="1"/>
  <c r="AT120" i="86"/>
  <c r="AU120" i="86"/>
  <c r="AV120" i="86"/>
  <c r="AW120" i="86"/>
  <c r="AX120" i="86"/>
  <c r="AY120" i="86"/>
  <c r="AZ120" i="86"/>
  <c r="BA120" i="86"/>
  <c r="BB120" i="86"/>
  <c r="BC120" i="86"/>
  <c r="BD120" i="86"/>
  <c r="BG120" i="86"/>
  <c r="D120" i="86" s="1"/>
  <c r="F120" i="86" s="1"/>
  <c r="C121" i="86"/>
  <c r="G121" i="86"/>
  <c r="R121" i="86"/>
  <c r="S121" i="86"/>
  <c r="T121" i="86"/>
  <c r="U121" i="86"/>
  <c r="V121" i="86"/>
  <c r="W121" i="86"/>
  <c r="X121" i="86"/>
  <c r="Y121" i="86"/>
  <c r="Z121" i="86"/>
  <c r="AA121" i="86"/>
  <c r="AB121" i="86"/>
  <c r="AC121" i="86"/>
  <c r="AD121" i="86"/>
  <c r="AE121" i="86"/>
  <c r="AF121" i="86"/>
  <c r="AG121" i="86"/>
  <c r="AH121" i="86"/>
  <c r="AI121" i="86"/>
  <c r="AJ121" i="86"/>
  <c r="AK121" i="86"/>
  <c r="AL121" i="86"/>
  <c r="AM121" i="86"/>
  <c r="AN121" i="86"/>
  <c r="AO121" i="86"/>
  <c r="AP121" i="86"/>
  <c r="AQ121" i="86"/>
  <c r="AR121" i="86"/>
  <c r="AS121" i="86"/>
  <c r="E121" i="86" s="1"/>
  <c r="BA121" i="86"/>
  <c r="BB121" i="86"/>
  <c r="BC121" i="86"/>
  <c r="BD121" i="86"/>
  <c r="C122" i="86"/>
  <c r="D122" i="86"/>
  <c r="G122" i="86"/>
  <c r="S122" i="86"/>
  <c r="AA122" i="86"/>
  <c r="AE122" i="86"/>
  <c r="AS122" i="86"/>
  <c r="E122" i="86" s="1"/>
  <c r="F122" i="86" s="1"/>
  <c r="C123" i="86"/>
  <c r="G123" i="86"/>
  <c r="H123" i="86"/>
  <c r="R123" i="86"/>
  <c r="S123" i="86"/>
  <c r="T123" i="86"/>
  <c r="U123" i="86"/>
  <c r="V123" i="86"/>
  <c r="W123" i="86"/>
  <c r="X123" i="86"/>
  <c r="Y123" i="86"/>
  <c r="Z123" i="86"/>
  <c r="AA123" i="86"/>
  <c r="AB123" i="86"/>
  <c r="AC123" i="86"/>
  <c r="AD123" i="86"/>
  <c r="AE123" i="86"/>
  <c r="AF123" i="86"/>
  <c r="AG123" i="86"/>
  <c r="AH123" i="86"/>
  <c r="AI123" i="86"/>
  <c r="AJ123" i="86"/>
  <c r="AK123" i="86"/>
  <c r="AL123" i="86"/>
  <c r="AM123" i="86"/>
  <c r="AN123" i="86"/>
  <c r="AO123" i="86"/>
  <c r="AP123" i="86"/>
  <c r="AQ123" i="86"/>
  <c r="AR123" i="86"/>
  <c r="AS123" i="86"/>
  <c r="E123" i="86" s="1"/>
  <c r="AT123" i="86"/>
  <c r="AU123" i="86"/>
  <c r="AV123" i="86"/>
  <c r="AW123" i="86"/>
  <c r="AX123" i="86"/>
  <c r="AY123" i="86"/>
  <c r="AZ123" i="86"/>
  <c r="BA123" i="86"/>
  <c r="BB123" i="86"/>
  <c r="BC123" i="86"/>
  <c r="BD123" i="86"/>
  <c r="BG123" i="86"/>
  <c r="D123" i="86" s="1"/>
  <c r="F123" i="86" s="1"/>
  <c r="C124" i="86"/>
  <c r="G124" i="86"/>
  <c r="R124" i="86"/>
  <c r="S124" i="86"/>
  <c r="T124" i="86"/>
  <c r="U124" i="86"/>
  <c r="V124" i="86"/>
  <c r="W124" i="86"/>
  <c r="X124" i="86"/>
  <c r="Y124" i="86"/>
  <c r="Z124" i="86"/>
  <c r="AA124" i="86"/>
  <c r="AB124" i="86"/>
  <c r="AC124" i="86"/>
  <c r="AD124" i="86"/>
  <c r="AE124" i="86"/>
  <c r="AF124" i="86"/>
  <c r="AG124" i="86"/>
  <c r="AH124" i="86"/>
  <c r="AI124" i="86"/>
  <c r="AJ124" i="86"/>
  <c r="AK124" i="86"/>
  <c r="AL124" i="86"/>
  <c r="AM124" i="86"/>
  <c r="AN124" i="86"/>
  <c r="AO124" i="86"/>
  <c r="AP124" i="86"/>
  <c r="AQ124" i="86"/>
  <c r="AR124" i="86"/>
  <c r="AS124" i="86"/>
  <c r="E124" i="86" s="1"/>
  <c r="AZ124" i="86"/>
  <c r="BA124" i="86"/>
  <c r="BB124" i="86"/>
  <c r="BC124" i="86"/>
  <c r="BD124" i="86"/>
  <c r="BG124" i="86"/>
  <c r="D124" i="86" s="1"/>
  <c r="F124" i="86" s="1"/>
  <c r="C128" i="86"/>
  <c r="C126" i="86" s="1"/>
  <c r="D128" i="86"/>
  <c r="D126" i="86" s="1"/>
  <c r="E128" i="86"/>
  <c r="E126" i="86" s="1"/>
  <c r="F128" i="86"/>
  <c r="F126" i="86" s="1"/>
  <c r="G128" i="86"/>
  <c r="G126" i="86" s="1"/>
  <c r="H128" i="86"/>
  <c r="H126" i="86" s="1"/>
  <c r="I128" i="86"/>
  <c r="I126" i="86" s="1"/>
  <c r="J128" i="86"/>
  <c r="J126" i="86" s="1"/>
  <c r="K128" i="86"/>
  <c r="K126" i="86" s="1"/>
  <c r="L128" i="86"/>
  <c r="L126" i="86" s="1"/>
  <c r="M128" i="86"/>
  <c r="M126" i="86" s="1"/>
  <c r="O128" i="86"/>
  <c r="O126" i="86" s="1"/>
  <c r="P128" i="86"/>
  <c r="P126" i="86" s="1"/>
  <c r="Q128" i="86"/>
  <c r="Q126" i="86" s="1"/>
  <c r="BE130" i="86"/>
  <c r="C132" i="86"/>
  <c r="C130" i="86" s="1"/>
  <c r="G132" i="86"/>
  <c r="G130" i="86" s="1"/>
  <c r="J132" i="86"/>
  <c r="J130" i="86" s="1"/>
  <c r="R132" i="86"/>
  <c r="R130" i="86" s="1"/>
  <c r="S132" i="86"/>
  <c r="S130" i="86" s="1"/>
  <c r="T132" i="86"/>
  <c r="T130" i="86" s="1"/>
  <c r="U132" i="86"/>
  <c r="U130" i="86" s="1"/>
  <c r="V132" i="86"/>
  <c r="V130" i="86" s="1"/>
  <c r="W132" i="86"/>
  <c r="W130" i="86" s="1"/>
  <c r="X132" i="86"/>
  <c r="X130" i="86" s="1"/>
  <c r="Y132" i="86"/>
  <c r="Y130" i="86" s="1"/>
  <c r="Z132" i="86"/>
  <c r="Z130" i="86" s="1"/>
  <c r="AA132" i="86"/>
  <c r="AA130" i="86" s="1"/>
  <c r="AB132" i="86"/>
  <c r="AB130" i="86" s="1"/>
  <c r="AC132" i="86"/>
  <c r="AC130" i="86" s="1"/>
  <c r="AD132" i="86"/>
  <c r="AD130" i="86" s="1"/>
  <c r="AE132" i="86"/>
  <c r="AE130" i="86" s="1"/>
  <c r="AF132" i="86"/>
  <c r="AF130" i="86" s="1"/>
  <c r="AG132" i="86"/>
  <c r="AG130" i="86" s="1"/>
  <c r="AH132" i="86"/>
  <c r="AH130" i="86" s="1"/>
  <c r="AI132" i="86"/>
  <c r="AI130" i="86" s="1"/>
  <c r="AJ132" i="86"/>
  <c r="AJ130" i="86" s="1"/>
  <c r="AK132" i="86"/>
  <c r="AK130" i="86" s="1"/>
  <c r="AL132" i="86"/>
  <c r="AL130" i="86" s="1"/>
  <c r="AM132" i="86"/>
  <c r="AM130" i="86" s="1"/>
  <c r="AN132" i="86"/>
  <c r="AN130" i="86" s="1"/>
  <c r="AO132" i="86"/>
  <c r="AO130" i="86" s="1"/>
  <c r="AP132" i="86"/>
  <c r="AP130" i="86" s="1"/>
  <c r="AQ132" i="86"/>
  <c r="AQ130" i="86" s="1"/>
  <c r="AR132" i="86"/>
  <c r="AR130" i="86" s="1"/>
  <c r="AS132" i="86"/>
  <c r="AZ132" i="86"/>
  <c r="AZ130" i="86" s="1"/>
  <c r="BA132" i="86"/>
  <c r="BA130" i="86" s="1"/>
  <c r="BB132" i="86"/>
  <c r="BB130" i="86" s="1"/>
  <c r="BC132" i="86"/>
  <c r="BC130" i="86" s="1"/>
  <c r="BD132" i="86"/>
  <c r="BD130" i="86" s="1"/>
  <c r="BG132" i="86"/>
  <c r="A2" i="85"/>
  <c r="C7" i="85"/>
  <c r="H7" i="85"/>
  <c r="I7" i="85"/>
  <c r="J7" i="85"/>
  <c r="C12" i="85"/>
  <c r="G12" i="85"/>
  <c r="R12" i="85"/>
  <c r="S12" i="85"/>
  <c r="T12" i="85"/>
  <c r="U12" i="85"/>
  <c r="V12" i="85"/>
  <c r="W12" i="85"/>
  <c r="X12" i="85"/>
  <c r="Y12" i="85"/>
  <c r="Z12" i="85"/>
  <c r="AA12" i="85"/>
  <c r="AB12" i="85"/>
  <c r="AC12" i="85"/>
  <c r="AD12" i="85"/>
  <c r="AE12" i="85"/>
  <c r="AF12" i="85"/>
  <c r="AG12" i="85"/>
  <c r="AH12" i="85"/>
  <c r="AI12" i="85"/>
  <c r="AJ12" i="85"/>
  <c r="AK12" i="85"/>
  <c r="AL12" i="85"/>
  <c r="AM12" i="85"/>
  <c r="AN12" i="85"/>
  <c r="AO12" i="85"/>
  <c r="AP12" i="85"/>
  <c r="AQ12" i="85"/>
  <c r="AR12" i="85"/>
  <c r="AS12" i="85"/>
  <c r="AZ12" i="85"/>
  <c r="BA12" i="85"/>
  <c r="BB12" i="85"/>
  <c r="BC12" i="85"/>
  <c r="BD12" i="85"/>
  <c r="BE12" i="85"/>
  <c r="BF12" i="85"/>
  <c r="C13" i="85"/>
  <c r="G13" i="85"/>
  <c r="R13" i="85"/>
  <c r="S13" i="85"/>
  <c r="T13" i="85"/>
  <c r="U13" i="85"/>
  <c r="V13" i="85"/>
  <c r="W13" i="85"/>
  <c r="X13" i="85"/>
  <c r="Y13" i="85"/>
  <c r="Z13" i="85"/>
  <c r="AA13" i="85"/>
  <c r="AB13" i="85"/>
  <c r="AC13" i="85"/>
  <c r="AD13" i="85"/>
  <c r="AE13" i="85"/>
  <c r="AF13" i="85"/>
  <c r="AG13" i="85"/>
  <c r="AH13" i="85"/>
  <c r="AI13" i="85"/>
  <c r="AJ13" i="85"/>
  <c r="AK13" i="85"/>
  <c r="AL13" i="85"/>
  <c r="AM13" i="85"/>
  <c r="AN13" i="85"/>
  <c r="AO13" i="85"/>
  <c r="AP13" i="85"/>
  <c r="AQ13" i="85"/>
  <c r="AR13" i="85"/>
  <c r="AZ13" i="85"/>
  <c r="BA13" i="85"/>
  <c r="BB13" i="85"/>
  <c r="BC13" i="85"/>
  <c r="BD13" i="85"/>
  <c r="BE13" i="85"/>
  <c r="BF13" i="85"/>
  <c r="C14" i="85"/>
  <c r="G14" i="85"/>
  <c r="R14" i="85"/>
  <c r="S14" i="85"/>
  <c r="T14" i="85"/>
  <c r="U14" i="85"/>
  <c r="V14" i="85"/>
  <c r="W14" i="85"/>
  <c r="X14" i="85"/>
  <c r="Y14" i="85"/>
  <c r="Z14" i="85"/>
  <c r="AA14" i="85"/>
  <c r="AB14" i="85"/>
  <c r="AC14" i="85"/>
  <c r="AD14" i="85"/>
  <c r="AE14" i="85"/>
  <c r="AF14" i="85"/>
  <c r="AG14" i="85"/>
  <c r="AH14" i="85"/>
  <c r="AI14" i="85"/>
  <c r="AJ14" i="85"/>
  <c r="AK14" i="85"/>
  <c r="AL14" i="85"/>
  <c r="AM14" i="85"/>
  <c r="AN14" i="85"/>
  <c r="AO14" i="85"/>
  <c r="AP14" i="85"/>
  <c r="AQ14" i="85"/>
  <c r="AR14" i="85"/>
  <c r="AS14" i="85"/>
  <c r="AZ14" i="85"/>
  <c r="BA14" i="85"/>
  <c r="BB14" i="85"/>
  <c r="BC14" i="85"/>
  <c r="BD14" i="85"/>
  <c r="BE14" i="85"/>
  <c r="BF14" i="85"/>
  <c r="C15" i="85"/>
  <c r="G15" i="85"/>
  <c r="R15" i="85"/>
  <c r="S15" i="85"/>
  <c r="T15" i="85"/>
  <c r="U15" i="85"/>
  <c r="V15" i="85"/>
  <c r="W15" i="85"/>
  <c r="X15" i="85"/>
  <c r="Y15" i="85"/>
  <c r="Z15" i="85"/>
  <c r="AA15" i="85"/>
  <c r="AB15" i="85"/>
  <c r="AC15" i="85"/>
  <c r="AD15" i="85"/>
  <c r="AE15" i="85"/>
  <c r="AF15" i="85"/>
  <c r="AG15" i="85"/>
  <c r="AH15" i="85"/>
  <c r="AI15" i="85"/>
  <c r="AJ15" i="85"/>
  <c r="AK15" i="85"/>
  <c r="AL15" i="85"/>
  <c r="AM15" i="85"/>
  <c r="AN15" i="85"/>
  <c r="AO15" i="85"/>
  <c r="AP15" i="85"/>
  <c r="AQ15" i="85"/>
  <c r="AR15" i="85"/>
  <c r="AZ15" i="85"/>
  <c r="BA15" i="85"/>
  <c r="BB15" i="85"/>
  <c r="BC15" i="85"/>
  <c r="BD15" i="85"/>
  <c r="BE15" i="85"/>
  <c r="BF15" i="85"/>
  <c r="BG15" i="85"/>
  <c r="D15" i="85"/>
  <c r="C16" i="85"/>
  <c r="G16" i="85"/>
  <c r="R16" i="85"/>
  <c r="S16" i="85"/>
  <c r="T16" i="85"/>
  <c r="U16" i="85"/>
  <c r="V16" i="85"/>
  <c r="W16" i="85"/>
  <c r="X16" i="85"/>
  <c r="Y16" i="85"/>
  <c r="Z16" i="85"/>
  <c r="AA16" i="85"/>
  <c r="AB16" i="85"/>
  <c r="AC16" i="85"/>
  <c r="AD16" i="85"/>
  <c r="AE16" i="85"/>
  <c r="AF16" i="85"/>
  <c r="AG16" i="85"/>
  <c r="AH16" i="85"/>
  <c r="AI16" i="85"/>
  <c r="AJ16" i="85"/>
  <c r="AK16" i="85"/>
  <c r="AL16" i="85"/>
  <c r="AM16" i="85"/>
  <c r="AN16" i="85"/>
  <c r="AO16" i="85"/>
  <c r="AP16" i="85"/>
  <c r="AQ16" i="85"/>
  <c r="AR16" i="85"/>
  <c r="AZ16" i="85"/>
  <c r="BA16" i="85"/>
  <c r="BB16" i="85"/>
  <c r="BC16" i="85"/>
  <c r="BD16" i="85"/>
  <c r="BE16" i="85"/>
  <c r="BF16" i="85"/>
  <c r="BG16" i="85" s="1"/>
  <c r="D16" i="85" s="1"/>
  <c r="C17" i="85"/>
  <c r="G17" i="85"/>
  <c r="R17" i="85"/>
  <c r="S17" i="85"/>
  <c r="T17" i="85"/>
  <c r="U17" i="85"/>
  <c r="V17" i="85"/>
  <c r="W17" i="85"/>
  <c r="X17" i="85"/>
  <c r="Y17" i="85"/>
  <c r="Z17" i="85"/>
  <c r="AA17" i="85"/>
  <c r="AB17" i="85"/>
  <c r="AC17" i="85"/>
  <c r="AD17" i="85"/>
  <c r="AE17" i="85"/>
  <c r="AF17" i="85"/>
  <c r="AG17" i="85"/>
  <c r="AH17" i="85"/>
  <c r="AI17" i="85"/>
  <c r="AJ17" i="85"/>
  <c r="AK17" i="85"/>
  <c r="AL17" i="85"/>
  <c r="AM17" i="85"/>
  <c r="AN17" i="85"/>
  <c r="AO17" i="85"/>
  <c r="AP17" i="85"/>
  <c r="AQ17" i="85"/>
  <c r="AR17" i="85"/>
  <c r="AZ17" i="85"/>
  <c r="BA17" i="85"/>
  <c r="BB17" i="85"/>
  <c r="BC17" i="85"/>
  <c r="BD17" i="85"/>
  <c r="BE17" i="85"/>
  <c r="BF17" i="85"/>
  <c r="C18" i="85"/>
  <c r="G18" i="85"/>
  <c r="R18" i="85"/>
  <c r="S18" i="85"/>
  <c r="T18" i="85"/>
  <c r="U18" i="85"/>
  <c r="V18" i="85"/>
  <c r="W18" i="85"/>
  <c r="X18" i="85"/>
  <c r="Y18" i="85"/>
  <c r="Z18" i="85"/>
  <c r="AA18" i="85"/>
  <c r="AB18" i="85"/>
  <c r="AC18" i="85"/>
  <c r="AD18" i="85"/>
  <c r="AE18" i="85"/>
  <c r="AF18" i="85"/>
  <c r="AG18" i="85"/>
  <c r="AH18" i="85"/>
  <c r="AI18" i="85"/>
  <c r="AJ18" i="85"/>
  <c r="AK18" i="85"/>
  <c r="AL18" i="85"/>
  <c r="AM18" i="85"/>
  <c r="AN18" i="85"/>
  <c r="AO18" i="85"/>
  <c r="AP18" i="85"/>
  <c r="AQ18" i="85"/>
  <c r="AR18" i="85"/>
  <c r="AS18" i="85"/>
  <c r="AZ18" i="85"/>
  <c r="BA18" i="85"/>
  <c r="BB18" i="85"/>
  <c r="BC18" i="85"/>
  <c r="BD18" i="85"/>
  <c r="BE18" i="85"/>
  <c r="BF18" i="85"/>
  <c r="C19" i="85"/>
  <c r="G19" i="85"/>
  <c r="R19" i="85"/>
  <c r="S19" i="85"/>
  <c r="T19" i="85"/>
  <c r="U19" i="85"/>
  <c r="V19" i="85"/>
  <c r="W19" i="85"/>
  <c r="X19" i="85"/>
  <c r="Y19" i="85"/>
  <c r="Z19" i="85"/>
  <c r="AA19" i="85"/>
  <c r="AB19" i="85"/>
  <c r="AC19" i="85"/>
  <c r="AD19" i="85"/>
  <c r="AE19" i="85"/>
  <c r="AF19" i="85"/>
  <c r="AG19" i="85"/>
  <c r="AH19" i="85"/>
  <c r="AI19" i="85"/>
  <c r="AJ19" i="85"/>
  <c r="AK19" i="85"/>
  <c r="AL19" i="85"/>
  <c r="AM19" i="85"/>
  <c r="AN19" i="85"/>
  <c r="AO19" i="85"/>
  <c r="AP19" i="85"/>
  <c r="AQ19" i="85"/>
  <c r="AR19" i="85"/>
  <c r="AZ19" i="85"/>
  <c r="BA19" i="85"/>
  <c r="BB19" i="85"/>
  <c r="BC19" i="85"/>
  <c r="BD19" i="85"/>
  <c r="BE19" i="85"/>
  <c r="BF19" i="85"/>
  <c r="C20" i="85"/>
  <c r="G20" i="85"/>
  <c r="R20" i="85"/>
  <c r="S20" i="85"/>
  <c r="T20" i="85"/>
  <c r="U20" i="85"/>
  <c r="V20" i="85"/>
  <c r="W20" i="85"/>
  <c r="X20" i="85"/>
  <c r="Y20" i="85"/>
  <c r="Z20" i="85"/>
  <c r="AA20" i="85"/>
  <c r="AB20" i="85"/>
  <c r="AC20" i="85"/>
  <c r="AD20" i="85"/>
  <c r="AE20" i="85"/>
  <c r="AF20" i="85"/>
  <c r="AG20" i="85"/>
  <c r="AH20" i="85"/>
  <c r="AI20" i="85"/>
  <c r="AJ20" i="85"/>
  <c r="AK20" i="85"/>
  <c r="AL20" i="85"/>
  <c r="AM20" i="85"/>
  <c r="AN20" i="85"/>
  <c r="AO20" i="85"/>
  <c r="AP20" i="85"/>
  <c r="AQ20" i="85"/>
  <c r="AR20" i="85"/>
  <c r="AZ20" i="85"/>
  <c r="BA20" i="85"/>
  <c r="BB20" i="85"/>
  <c r="BC20" i="85"/>
  <c r="BD20" i="85"/>
  <c r="BE20" i="85"/>
  <c r="BF20" i="85"/>
  <c r="C21" i="85"/>
  <c r="G21" i="85"/>
  <c r="R21" i="85"/>
  <c r="S21" i="85"/>
  <c r="T21" i="85"/>
  <c r="U21" i="85"/>
  <c r="V21" i="85"/>
  <c r="W21" i="85"/>
  <c r="X21" i="85"/>
  <c r="Y21" i="85"/>
  <c r="Z21" i="85"/>
  <c r="AA21" i="85"/>
  <c r="AB21" i="85"/>
  <c r="AC21" i="85"/>
  <c r="AD21" i="85"/>
  <c r="AE21" i="85"/>
  <c r="AF21" i="85"/>
  <c r="AG21" i="85"/>
  <c r="AH21" i="85"/>
  <c r="AI21" i="85"/>
  <c r="AJ21" i="85"/>
  <c r="AK21" i="85"/>
  <c r="AL21" i="85"/>
  <c r="AM21" i="85"/>
  <c r="AN21" i="85"/>
  <c r="AO21" i="85"/>
  <c r="AP21" i="85"/>
  <c r="AQ21" i="85"/>
  <c r="AR21" i="85"/>
  <c r="AZ21" i="85"/>
  <c r="BA21" i="85"/>
  <c r="BB21" i="85"/>
  <c r="BC21" i="85"/>
  <c r="BD21" i="85"/>
  <c r="BE21" i="85"/>
  <c r="BF21" i="85"/>
  <c r="C22" i="85"/>
  <c r="G22" i="85"/>
  <c r="R22" i="85"/>
  <c r="S22" i="85"/>
  <c r="T22" i="85"/>
  <c r="U22" i="85"/>
  <c r="V22" i="85"/>
  <c r="W22" i="85"/>
  <c r="X22" i="85"/>
  <c r="Y22" i="85"/>
  <c r="Z22" i="85"/>
  <c r="AA22" i="85"/>
  <c r="AB22" i="85"/>
  <c r="AC22" i="85"/>
  <c r="AD22" i="85"/>
  <c r="AE22" i="85"/>
  <c r="AF22" i="85"/>
  <c r="AG22" i="85"/>
  <c r="AH22" i="85"/>
  <c r="AI22" i="85"/>
  <c r="AJ22" i="85"/>
  <c r="AK22" i="85"/>
  <c r="AL22" i="85"/>
  <c r="AM22" i="85"/>
  <c r="AN22" i="85"/>
  <c r="AO22" i="85"/>
  <c r="AP22" i="85"/>
  <c r="AQ22" i="85"/>
  <c r="AR22" i="85"/>
  <c r="AZ22" i="85"/>
  <c r="BA22" i="85"/>
  <c r="BB22" i="85"/>
  <c r="BC22" i="85"/>
  <c r="BD22" i="85"/>
  <c r="BE22" i="85"/>
  <c r="BF22" i="85"/>
  <c r="C23" i="85"/>
  <c r="G23" i="85"/>
  <c r="R23" i="85"/>
  <c r="S23" i="85"/>
  <c r="T23" i="85"/>
  <c r="U23" i="85"/>
  <c r="V23" i="85"/>
  <c r="W23" i="85"/>
  <c r="X23" i="85"/>
  <c r="Y23" i="85"/>
  <c r="Z23" i="85"/>
  <c r="AA23" i="85"/>
  <c r="AB23" i="85"/>
  <c r="AC23" i="85"/>
  <c r="AD23" i="85"/>
  <c r="AE23" i="85"/>
  <c r="AF23" i="85"/>
  <c r="AG23" i="85"/>
  <c r="AH23" i="85"/>
  <c r="AI23" i="85"/>
  <c r="AJ23" i="85"/>
  <c r="AK23" i="85"/>
  <c r="AL23" i="85"/>
  <c r="AM23" i="85"/>
  <c r="AN23" i="85"/>
  <c r="AO23" i="85"/>
  <c r="AP23" i="85"/>
  <c r="AQ23" i="85"/>
  <c r="AR23" i="85"/>
  <c r="AZ23" i="85"/>
  <c r="BA23" i="85"/>
  <c r="BB23" i="85"/>
  <c r="BC23" i="85"/>
  <c r="BD23" i="85"/>
  <c r="BE23" i="85"/>
  <c r="BF23" i="85"/>
  <c r="C24" i="85"/>
  <c r="G24" i="85"/>
  <c r="R24" i="85"/>
  <c r="S24" i="85"/>
  <c r="T24" i="85"/>
  <c r="U24" i="85"/>
  <c r="V24" i="85"/>
  <c r="W24" i="85"/>
  <c r="X24" i="85"/>
  <c r="Y24" i="85"/>
  <c r="Z24" i="85"/>
  <c r="AA24" i="85"/>
  <c r="AB24" i="85"/>
  <c r="AC24" i="85"/>
  <c r="AD24" i="85"/>
  <c r="AE24" i="85"/>
  <c r="AF24" i="85"/>
  <c r="AG24" i="85"/>
  <c r="AH24" i="85"/>
  <c r="AI24" i="85"/>
  <c r="AJ24" i="85"/>
  <c r="AK24" i="85"/>
  <c r="AL24" i="85"/>
  <c r="AM24" i="85"/>
  <c r="AN24" i="85"/>
  <c r="AO24" i="85"/>
  <c r="AP24" i="85"/>
  <c r="AQ24" i="85"/>
  <c r="AR24" i="85"/>
  <c r="AZ24" i="85"/>
  <c r="BA24" i="85"/>
  <c r="BB24" i="85"/>
  <c r="BC24" i="85"/>
  <c r="BD24" i="85"/>
  <c r="BE24" i="85"/>
  <c r="BF24" i="85"/>
  <c r="C25" i="85"/>
  <c r="G25" i="85"/>
  <c r="R25" i="85"/>
  <c r="S25" i="85"/>
  <c r="T25" i="85"/>
  <c r="U25" i="85"/>
  <c r="V25" i="85"/>
  <c r="W25" i="85"/>
  <c r="X25" i="85"/>
  <c r="Y25" i="85"/>
  <c r="Z25" i="85"/>
  <c r="AA25" i="85"/>
  <c r="AB25" i="85"/>
  <c r="AC25" i="85"/>
  <c r="AD25" i="85"/>
  <c r="AE25" i="85"/>
  <c r="AF25" i="85"/>
  <c r="AG25" i="85"/>
  <c r="AG10" i="85"/>
  <c r="AH25" i="85"/>
  <c r="AI25" i="85"/>
  <c r="AJ25" i="85"/>
  <c r="AK25" i="85"/>
  <c r="AL25" i="85"/>
  <c r="AM25" i="85"/>
  <c r="AN25" i="85"/>
  <c r="AO25" i="85"/>
  <c r="AP25" i="85"/>
  <c r="AQ25" i="85"/>
  <c r="AR25" i="85"/>
  <c r="AZ25" i="85"/>
  <c r="BA25" i="85"/>
  <c r="BB25" i="85"/>
  <c r="BC25" i="85"/>
  <c r="BD25" i="85"/>
  <c r="BE25" i="85"/>
  <c r="BF25" i="85"/>
  <c r="C30" i="85"/>
  <c r="G30" i="85"/>
  <c r="R30" i="85"/>
  <c r="S30" i="85"/>
  <c r="T30" i="85"/>
  <c r="U30" i="85"/>
  <c r="V30" i="85"/>
  <c r="W30" i="85"/>
  <c r="X30" i="85"/>
  <c r="Y30" i="85"/>
  <c r="Z30" i="85"/>
  <c r="AA30" i="85"/>
  <c r="AB30" i="85"/>
  <c r="AC30" i="85"/>
  <c r="AD30" i="85"/>
  <c r="AE30" i="85"/>
  <c r="AF30" i="85"/>
  <c r="AG30" i="85"/>
  <c r="AH30" i="85"/>
  <c r="AI30" i="85"/>
  <c r="AJ30" i="85"/>
  <c r="AK30" i="85"/>
  <c r="AL30" i="85"/>
  <c r="AM30" i="85"/>
  <c r="AN30" i="85"/>
  <c r="AO30" i="85"/>
  <c r="AP30" i="85"/>
  <c r="AQ30" i="85"/>
  <c r="AR30" i="85"/>
  <c r="AZ30" i="85"/>
  <c r="BA30" i="85"/>
  <c r="BB30" i="85"/>
  <c r="BC30" i="85"/>
  <c r="BD30" i="85"/>
  <c r="BE30" i="85"/>
  <c r="BF30" i="85"/>
  <c r="C31" i="85"/>
  <c r="G31" i="85"/>
  <c r="R31" i="85"/>
  <c r="S31" i="85"/>
  <c r="T31" i="85"/>
  <c r="U31" i="85"/>
  <c r="V31" i="85"/>
  <c r="W31" i="85"/>
  <c r="X31" i="85"/>
  <c r="Y31" i="85"/>
  <c r="Z31" i="85"/>
  <c r="AA31" i="85"/>
  <c r="AB31" i="85"/>
  <c r="AC31" i="85"/>
  <c r="AD31" i="85"/>
  <c r="AE31" i="85"/>
  <c r="AF31" i="85"/>
  <c r="AG31" i="85"/>
  <c r="AH31" i="85"/>
  <c r="AI31" i="85"/>
  <c r="AJ31" i="85"/>
  <c r="AK31" i="85"/>
  <c r="AL31" i="85"/>
  <c r="AM31" i="85"/>
  <c r="AN31" i="85"/>
  <c r="AO31" i="85"/>
  <c r="AP31" i="85"/>
  <c r="AQ31" i="85"/>
  <c r="AR31" i="85"/>
  <c r="AZ31" i="85"/>
  <c r="BA31" i="85"/>
  <c r="BB31" i="85"/>
  <c r="BC31" i="85"/>
  <c r="BD31" i="85"/>
  <c r="BE31" i="85"/>
  <c r="BF31" i="85"/>
  <c r="C32" i="85"/>
  <c r="D32" i="85"/>
  <c r="G32" i="85"/>
  <c r="R32" i="85"/>
  <c r="S32" i="85"/>
  <c r="T32" i="85"/>
  <c r="U32" i="85"/>
  <c r="V32" i="85"/>
  <c r="W32" i="85"/>
  <c r="X32" i="85"/>
  <c r="Y32" i="85"/>
  <c r="Z32" i="85"/>
  <c r="AA32" i="85"/>
  <c r="AB32" i="85"/>
  <c r="AC32" i="85"/>
  <c r="AD32" i="85"/>
  <c r="AE32" i="85"/>
  <c r="AF32" i="85"/>
  <c r="AG32" i="85"/>
  <c r="AH32" i="85"/>
  <c r="AI32" i="85"/>
  <c r="AJ32" i="85"/>
  <c r="AK32" i="85"/>
  <c r="AL32" i="85"/>
  <c r="AM32" i="85"/>
  <c r="AN32" i="85"/>
  <c r="AO32" i="85"/>
  <c r="AP32" i="85"/>
  <c r="AQ32" i="85"/>
  <c r="AR32" i="85"/>
  <c r="C33" i="85"/>
  <c r="G33" i="85"/>
  <c r="R33" i="85"/>
  <c r="S33" i="85"/>
  <c r="T33" i="85"/>
  <c r="U33" i="85"/>
  <c r="V33" i="85"/>
  <c r="W33" i="85"/>
  <c r="X33" i="85"/>
  <c r="Y33" i="85"/>
  <c r="Z33" i="85"/>
  <c r="AA33" i="85"/>
  <c r="AB33" i="85"/>
  <c r="AC33" i="85"/>
  <c r="AD33" i="85"/>
  <c r="AE33" i="85"/>
  <c r="AF33" i="85"/>
  <c r="AG33" i="85"/>
  <c r="AH33" i="85"/>
  <c r="AI33" i="85"/>
  <c r="AJ33" i="85"/>
  <c r="AK33" i="85"/>
  <c r="AL33" i="85"/>
  <c r="AM33" i="85"/>
  <c r="AN33" i="85"/>
  <c r="AO33" i="85"/>
  <c r="AP33" i="85"/>
  <c r="AQ33" i="85"/>
  <c r="AR33" i="85"/>
  <c r="AZ33" i="85"/>
  <c r="BA33" i="85"/>
  <c r="BB33" i="85"/>
  <c r="BC33" i="85"/>
  <c r="BD33" i="85"/>
  <c r="BE33" i="85"/>
  <c r="BF33" i="85"/>
  <c r="C34" i="85"/>
  <c r="G34" i="85"/>
  <c r="R34" i="85"/>
  <c r="S34" i="85"/>
  <c r="T34" i="85"/>
  <c r="U34" i="85"/>
  <c r="V34" i="85"/>
  <c r="W34" i="85"/>
  <c r="X34" i="85"/>
  <c r="Y34" i="85"/>
  <c r="Z34" i="85"/>
  <c r="AA34" i="85"/>
  <c r="AB34" i="85"/>
  <c r="AC34" i="85"/>
  <c r="AD34" i="85"/>
  <c r="AE34" i="85"/>
  <c r="AF34" i="85"/>
  <c r="AG34" i="85"/>
  <c r="AH34" i="85"/>
  <c r="AI34" i="85"/>
  <c r="AJ34" i="85"/>
  <c r="AK34" i="85"/>
  <c r="AL34" i="85"/>
  <c r="AM34" i="85"/>
  <c r="AN34" i="85"/>
  <c r="AO34" i="85"/>
  <c r="AP34" i="85"/>
  <c r="AQ34" i="85"/>
  <c r="AR34" i="85"/>
  <c r="AS34" i="85"/>
  <c r="AY34" i="85"/>
  <c r="AZ34" i="85"/>
  <c r="BA34" i="85"/>
  <c r="BB34" i="85"/>
  <c r="BC34" i="85"/>
  <c r="BD34" i="85"/>
  <c r="BE34" i="85"/>
  <c r="BF34" i="85"/>
  <c r="C35" i="85"/>
  <c r="G35" i="85"/>
  <c r="R35" i="85"/>
  <c r="S35" i="85"/>
  <c r="T35" i="85"/>
  <c r="U35" i="85"/>
  <c r="V35" i="85"/>
  <c r="W35" i="85"/>
  <c r="X35" i="85"/>
  <c r="Y35" i="85"/>
  <c r="Z35" i="85"/>
  <c r="AA35" i="85"/>
  <c r="AB35" i="85"/>
  <c r="AC35" i="85"/>
  <c r="AD35" i="85"/>
  <c r="AE35" i="85"/>
  <c r="AF35" i="85"/>
  <c r="AG35" i="85"/>
  <c r="AH35" i="85"/>
  <c r="AI35" i="85"/>
  <c r="AJ35" i="85"/>
  <c r="AK35" i="85"/>
  <c r="AL35" i="85"/>
  <c r="AM35" i="85"/>
  <c r="AN35" i="85"/>
  <c r="AO35" i="85"/>
  <c r="AP35" i="85"/>
  <c r="AQ35" i="85"/>
  <c r="AR35" i="85"/>
  <c r="AZ35" i="85"/>
  <c r="BA35" i="85"/>
  <c r="BB35" i="85"/>
  <c r="BC35" i="85"/>
  <c r="BD35" i="85"/>
  <c r="BE35" i="85"/>
  <c r="BF35" i="85"/>
  <c r="BG35" i="85"/>
  <c r="D35" i="85" s="1"/>
  <c r="C36" i="85"/>
  <c r="G36" i="85"/>
  <c r="R36" i="85"/>
  <c r="S36" i="85"/>
  <c r="T36" i="85"/>
  <c r="U36" i="85"/>
  <c r="V36" i="85"/>
  <c r="W36" i="85"/>
  <c r="X36" i="85"/>
  <c r="Y36" i="85"/>
  <c r="Z36" i="85"/>
  <c r="AA36" i="85"/>
  <c r="AB36" i="85"/>
  <c r="AC36" i="85"/>
  <c r="AD36" i="85"/>
  <c r="AE36" i="85"/>
  <c r="AF36" i="85"/>
  <c r="AG36" i="85"/>
  <c r="AH36" i="85"/>
  <c r="AI36" i="85"/>
  <c r="AJ36" i="85"/>
  <c r="AK36" i="85"/>
  <c r="AL36" i="85"/>
  <c r="AM36" i="85"/>
  <c r="AN36" i="85"/>
  <c r="AO36" i="85"/>
  <c r="AP36" i="85"/>
  <c r="AQ36" i="85"/>
  <c r="AR36" i="85"/>
  <c r="AZ36" i="85"/>
  <c r="BA36" i="85"/>
  <c r="BB36" i="85"/>
  <c r="BC36" i="85"/>
  <c r="BD36" i="85"/>
  <c r="BE36" i="85"/>
  <c r="BF36" i="85"/>
  <c r="C37" i="85"/>
  <c r="G37" i="85"/>
  <c r="R37" i="85"/>
  <c r="S37" i="85"/>
  <c r="T37" i="85"/>
  <c r="U37" i="85"/>
  <c r="V37" i="85"/>
  <c r="W37" i="85"/>
  <c r="X37" i="85"/>
  <c r="Y37" i="85"/>
  <c r="Z37" i="85"/>
  <c r="AA37" i="85"/>
  <c r="AB37" i="85"/>
  <c r="AC37" i="85"/>
  <c r="AD37" i="85"/>
  <c r="AE37" i="85"/>
  <c r="AF37" i="85"/>
  <c r="AG37" i="85"/>
  <c r="AH37" i="85"/>
  <c r="AI37" i="85"/>
  <c r="AJ37" i="85"/>
  <c r="AK37" i="85"/>
  <c r="AL37" i="85"/>
  <c r="AM37" i="85"/>
  <c r="AN37" i="85"/>
  <c r="AO37" i="85"/>
  <c r="AP37" i="85"/>
  <c r="AQ37" i="85"/>
  <c r="AR37" i="85"/>
  <c r="AZ37" i="85"/>
  <c r="BA37" i="85"/>
  <c r="BB37" i="85"/>
  <c r="BC37" i="85"/>
  <c r="BD37" i="85"/>
  <c r="BE37" i="85"/>
  <c r="BF37" i="85"/>
  <c r="C38" i="85"/>
  <c r="G38" i="85"/>
  <c r="R38" i="85"/>
  <c r="S38" i="85"/>
  <c r="T38" i="85"/>
  <c r="U38" i="85"/>
  <c r="V38" i="85"/>
  <c r="W38" i="85"/>
  <c r="X38" i="85"/>
  <c r="Y38" i="85"/>
  <c r="Z38" i="85"/>
  <c r="AA38" i="85"/>
  <c r="AB38" i="85"/>
  <c r="AC38" i="85"/>
  <c r="AD38" i="85"/>
  <c r="AE38" i="85"/>
  <c r="AF38" i="85"/>
  <c r="AG38" i="85"/>
  <c r="AH38" i="85"/>
  <c r="AI38" i="85"/>
  <c r="AJ38" i="85"/>
  <c r="AK38" i="85"/>
  <c r="AL38" i="85"/>
  <c r="AM38" i="85"/>
  <c r="AN38" i="85"/>
  <c r="AO38" i="85"/>
  <c r="AP38" i="85"/>
  <c r="AQ38" i="85"/>
  <c r="AR38" i="85"/>
  <c r="AZ38" i="85"/>
  <c r="BA38" i="85"/>
  <c r="BB38" i="85"/>
  <c r="BC38" i="85"/>
  <c r="BD38" i="85"/>
  <c r="BE38" i="85"/>
  <c r="BF38" i="85"/>
  <c r="C39" i="85"/>
  <c r="G39" i="85"/>
  <c r="R39" i="85"/>
  <c r="S39" i="85"/>
  <c r="T39" i="85"/>
  <c r="U39" i="85"/>
  <c r="V39" i="85"/>
  <c r="W39" i="85"/>
  <c r="X39" i="85"/>
  <c r="Y39" i="85"/>
  <c r="Z39" i="85"/>
  <c r="AA39" i="85"/>
  <c r="AB39" i="85"/>
  <c r="AC39" i="85"/>
  <c r="AD39" i="85"/>
  <c r="AE39" i="85"/>
  <c r="AF39" i="85"/>
  <c r="AG39" i="85"/>
  <c r="AH39" i="85"/>
  <c r="AI39" i="85"/>
  <c r="AJ39" i="85"/>
  <c r="AK39" i="85"/>
  <c r="AL39" i="85"/>
  <c r="AM39" i="85"/>
  <c r="AN39" i="85"/>
  <c r="AO39" i="85"/>
  <c r="AP39" i="85"/>
  <c r="AQ39" i="85"/>
  <c r="AR39" i="85"/>
  <c r="AZ39" i="85"/>
  <c r="BA39" i="85"/>
  <c r="BB39" i="85"/>
  <c r="BC39" i="85"/>
  <c r="BD39" i="85"/>
  <c r="BE39" i="85"/>
  <c r="BF39" i="85"/>
  <c r="BG39" i="85"/>
  <c r="D39" i="85" s="1"/>
  <c r="C40" i="85"/>
  <c r="G40" i="85"/>
  <c r="R40" i="85"/>
  <c r="S40" i="85"/>
  <c r="T40" i="85"/>
  <c r="U40" i="85"/>
  <c r="V40" i="85"/>
  <c r="W40" i="85"/>
  <c r="X40" i="85"/>
  <c r="Y40" i="85"/>
  <c r="Z40" i="85"/>
  <c r="AA40" i="85"/>
  <c r="AB40" i="85"/>
  <c r="AC40" i="85"/>
  <c r="AD40" i="85"/>
  <c r="AE40" i="85"/>
  <c r="AF40" i="85"/>
  <c r="AG40" i="85"/>
  <c r="AH40" i="85"/>
  <c r="AI40" i="85"/>
  <c r="AJ40" i="85"/>
  <c r="AK40" i="85"/>
  <c r="AL40" i="85"/>
  <c r="AM40" i="85"/>
  <c r="AN40" i="85"/>
  <c r="AO40" i="85"/>
  <c r="AP40" i="85"/>
  <c r="AQ40" i="85"/>
  <c r="AR40" i="85"/>
  <c r="AZ40" i="85"/>
  <c r="BA40" i="85"/>
  <c r="BB40" i="85"/>
  <c r="BC40" i="85"/>
  <c r="BD40" i="85"/>
  <c r="BE40" i="85"/>
  <c r="BF40" i="85"/>
  <c r="BG40" i="85" s="1"/>
  <c r="D40" i="85" s="1"/>
  <c r="C41" i="85"/>
  <c r="G41" i="85"/>
  <c r="R41" i="85"/>
  <c r="S41" i="85"/>
  <c r="T41" i="85"/>
  <c r="U41" i="85"/>
  <c r="V41" i="85"/>
  <c r="W41" i="85"/>
  <c r="X41" i="85"/>
  <c r="Y41" i="85"/>
  <c r="Z41" i="85"/>
  <c r="AA41" i="85"/>
  <c r="AB41" i="85"/>
  <c r="AC41" i="85"/>
  <c r="AD41" i="85"/>
  <c r="AE41" i="85"/>
  <c r="AF41" i="85"/>
  <c r="AG41" i="85"/>
  <c r="AH41" i="85"/>
  <c r="AI41" i="85"/>
  <c r="AJ41" i="85"/>
  <c r="AK41" i="85"/>
  <c r="AL41" i="85"/>
  <c r="AM41" i="85"/>
  <c r="AN41" i="85"/>
  <c r="AO41" i="85"/>
  <c r="AP41" i="85"/>
  <c r="AQ41" i="85"/>
  <c r="AR41" i="85"/>
  <c r="AZ41" i="85"/>
  <c r="BA41" i="85"/>
  <c r="BB41" i="85"/>
  <c r="BC41" i="85"/>
  <c r="BD41" i="85"/>
  <c r="BE41" i="85"/>
  <c r="BF41" i="85"/>
  <c r="C42" i="85"/>
  <c r="G42" i="85"/>
  <c r="R42" i="85"/>
  <c r="S42" i="85"/>
  <c r="T42" i="85"/>
  <c r="U42" i="85"/>
  <c r="V42" i="85"/>
  <c r="W42" i="85"/>
  <c r="X42" i="85"/>
  <c r="Y42" i="85"/>
  <c r="Z42" i="85"/>
  <c r="AA42" i="85"/>
  <c r="AB42" i="85"/>
  <c r="AC42" i="85"/>
  <c r="AD42" i="85"/>
  <c r="AE42" i="85"/>
  <c r="AF42" i="85"/>
  <c r="AG42" i="85"/>
  <c r="AH42" i="85"/>
  <c r="AI42" i="85"/>
  <c r="AJ42" i="85"/>
  <c r="AK42" i="85"/>
  <c r="AL42" i="85"/>
  <c r="AM42" i="85"/>
  <c r="AN42" i="85"/>
  <c r="AO42" i="85"/>
  <c r="AP42" i="85"/>
  <c r="AQ42" i="85"/>
  <c r="AR42" i="85"/>
  <c r="AZ42" i="85"/>
  <c r="BA42" i="85"/>
  <c r="BB42" i="85"/>
  <c r="BC42" i="85"/>
  <c r="BD42" i="85"/>
  <c r="BE42" i="85"/>
  <c r="BF42" i="85"/>
  <c r="C43" i="85"/>
  <c r="G43" i="85"/>
  <c r="R43" i="85"/>
  <c r="S43" i="85"/>
  <c r="T43" i="85"/>
  <c r="U43" i="85"/>
  <c r="V43" i="85"/>
  <c r="W43" i="85"/>
  <c r="X43" i="85"/>
  <c r="Y43" i="85"/>
  <c r="Z43" i="85"/>
  <c r="AA43" i="85"/>
  <c r="AB43" i="85"/>
  <c r="AC43" i="85"/>
  <c r="AD43" i="85"/>
  <c r="AE43" i="85"/>
  <c r="AF43" i="85"/>
  <c r="AG43" i="85"/>
  <c r="AH43" i="85"/>
  <c r="AI43" i="85"/>
  <c r="AJ43" i="85"/>
  <c r="AK43" i="85"/>
  <c r="AL43" i="85"/>
  <c r="AM43" i="85"/>
  <c r="AN43" i="85"/>
  <c r="AO43" i="85"/>
  <c r="AP43" i="85"/>
  <c r="AQ43" i="85"/>
  <c r="AR43" i="85"/>
  <c r="AZ43" i="85"/>
  <c r="BA43" i="85"/>
  <c r="BB43" i="85"/>
  <c r="BC43" i="85"/>
  <c r="BD43" i="85"/>
  <c r="BE43" i="85"/>
  <c r="BF43" i="85"/>
  <c r="BG43" i="85"/>
  <c r="D43" i="85" s="1"/>
  <c r="C44" i="85"/>
  <c r="G44" i="85"/>
  <c r="R44" i="85"/>
  <c r="S44" i="85"/>
  <c r="T44" i="85"/>
  <c r="U44" i="85"/>
  <c r="V44" i="85"/>
  <c r="W44" i="85"/>
  <c r="X44" i="85"/>
  <c r="Y44" i="85"/>
  <c r="Z44" i="85"/>
  <c r="AA44" i="85"/>
  <c r="AB44" i="85"/>
  <c r="AC44" i="85"/>
  <c r="AD44" i="85"/>
  <c r="AE44" i="85"/>
  <c r="AF44" i="85"/>
  <c r="AG44" i="85"/>
  <c r="AH44" i="85"/>
  <c r="AI44" i="85"/>
  <c r="AJ44" i="85"/>
  <c r="AK44" i="85"/>
  <c r="AL44" i="85"/>
  <c r="AM44" i="85"/>
  <c r="AN44" i="85"/>
  <c r="AO44" i="85"/>
  <c r="AP44" i="85"/>
  <c r="AQ44" i="85"/>
  <c r="AR44" i="85"/>
  <c r="AZ44" i="85"/>
  <c r="BA44" i="85"/>
  <c r="BB44" i="85"/>
  <c r="BC44" i="85"/>
  <c r="BD44" i="85"/>
  <c r="BE44" i="85"/>
  <c r="BF44" i="85"/>
  <c r="BG44" i="85" s="1"/>
  <c r="D44" i="85" s="1"/>
  <c r="C45" i="85"/>
  <c r="G45" i="85"/>
  <c r="R45" i="85"/>
  <c r="S45" i="85"/>
  <c r="T45" i="85"/>
  <c r="U45" i="85"/>
  <c r="V45" i="85"/>
  <c r="W45" i="85"/>
  <c r="X45" i="85"/>
  <c r="Y45" i="85"/>
  <c r="Z45" i="85"/>
  <c r="AA45" i="85"/>
  <c r="AB45" i="85"/>
  <c r="AC45" i="85"/>
  <c r="AD45" i="85"/>
  <c r="AE45" i="85"/>
  <c r="AF45" i="85"/>
  <c r="AG45" i="85"/>
  <c r="AH45" i="85"/>
  <c r="AI45" i="85"/>
  <c r="AJ45" i="85"/>
  <c r="AK45" i="85"/>
  <c r="AL45" i="85"/>
  <c r="AM45" i="85"/>
  <c r="AN45" i="85"/>
  <c r="AO45" i="85"/>
  <c r="AP45" i="85"/>
  <c r="AQ45" i="85"/>
  <c r="AR45" i="85"/>
  <c r="AZ45" i="85"/>
  <c r="BA45" i="85"/>
  <c r="BB45" i="85"/>
  <c r="BC45" i="85"/>
  <c r="BD45" i="85"/>
  <c r="BE45" i="85"/>
  <c r="BF45" i="85"/>
  <c r="C46" i="85"/>
  <c r="G46" i="85"/>
  <c r="R46" i="85"/>
  <c r="S46" i="85"/>
  <c r="T46" i="85"/>
  <c r="U46" i="85"/>
  <c r="V46" i="85"/>
  <c r="W46" i="85"/>
  <c r="X46" i="85"/>
  <c r="Y46" i="85"/>
  <c r="Z46" i="85"/>
  <c r="AA46" i="85"/>
  <c r="AB46" i="85"/>
  <c r="AC46" i="85"/>
  <c r="AD46" i="85"/>
  <c r="AE46" i="85"/>
  <c r="AF46" i="85"/>
  <c r="AG46" i="85"/>
  <c r="AH46" i="85"/>
  <c r="AI46" i="85"/>
  <c r="AJ46" i="85"/>
  <c r="AK46" i="85"/>
  <c r="AL46" i="85"/>
  <c r="AM46" i="85"/>
  <c r="AN46" i="85"/>
  <c r="AO46" i="85"/>
  <c r="AP46" i="85"/>
  <c r="AQ46" i="85"/>
  <c r="AR46" i="85"/>
  <c r="AZ46" i="85"/>
  <c r="BA46" i="85"/>
  <c r="BB46" i="85"/>
  <c r="BC46" i="85"/>
  <c r="BD46" i="85"/>
  <c r="BE46" i="85"/>
  <c r="BF46" i="85"/>
  <c r="C47" i="85"/>
  <c r="G47" i="85"/>
  <c r="R47" i="85"/>
  <c r="S47" i="85"/>
  <c r="T47" i="85"/>
  <c r="U47" i="85"/>
  <c r="V47" i="85"/>
  <c r="W47" i="85"/>
  <c r="X47" i="85"/>
  <c r="Y47" i="85"/>
  <c r="Z47" i="85"/>
  <c r="AA47" i="85"/>
  <c r="AB47" i="85"/>
  <c r="AC47" i="85"/>
  <c r="AD47" i="85"/>
  <c r="AE47" i="85"/>
  <c r="AF47" i="85"/>
  <c r="AG47" i="85"/>
  <c r="AH47" i="85"/>
  <c r="AI47" i="85"/>
  <c r="AJ47" i="85"/>
  <c r="AK47" i="85"/>
  <c r="AL47" i="85"/>
  <c r="AM47" i="85"/>
  <c r="AN47" i="85"/>
  <c r="AO47" i="85"/>
  <c r="AP47" i="85"/>
  <c r="AQ47" i="85"/>
  <c r="AR47" i="85"/>
  <c r="AZ47" i="85"/>
  <c r="BA47" i="85"/>
  <c r="BB47" i="85"/>
  <c r="BC47" i="85"/>
  <c r="BD47" i="85"/>
  <c r="BE47" i="85"/>
  <c r="BF47" i="85"/>
  <c r="C48" i="85"/>
  <c r="G48" i="85"/>
  <c r="R48" i="85"/>
  <c r="S48" i="85"/>
  <c r="T48" i="85"/>
  <c r="U48" i="85"/>
  <c r="V48" i="85"/>
  <c r="W48" i="85"/>
  <c r="X48" i="85"/>
  <c r="Y48" i="85"/>
  <c r="Z48" i="85"/>
  <c r="AA48" i="85"/>
  <c r="AB48" i="85"/>
  <c r="AC48" i="85"/>
  <c r="AD48" i="85"/>
  <c r="AE48" i="85"/>
  <c r="AF48" i="85"/>
  <c r="AG48" i="85"/>
  <c r="AH48" i="85"/>
  <c r="AI48" i="85"/>
  <c r="AJ48" i="85"/>
  <c r="AK48" i="85"/>
  <c r="AL48" i="85"/>
  <c r="AM48" i="85"/>
  <c r="AN48" i="85"/>
  <c r="AO48" i="85"/>
  <c r="AP48" i="85"/>
  <c r="AQ48" i="85"/>
  <c r="AR48" i="85"/>
  <c r="AZ48" i="85"/>
  <c r="BA48" i="85"/>
  <c r="BB48" i="85"/>
  <c r="BC48" i="85"/>
  <c r="BD48" i="85"/>
  <c r="BE48" i="85"/>
  <c r="BF48" i="85"/>
  <c r="C49" i="85"/>
  <c r="G49" i="85"/>
  <c r="R49" i="85"/>
  <c r="S49" i="85"/>
  <c r="T49" i="85"/>
  <c r="U49" i="85"/>
  <c r="V49" i="85"/>
  <c r="W49" i="85"/>
  <c r="X49" i="85"/>
  <c r="Y49" i="85"/>
  <c r="Z49" i="85"/>
  <c r="AA49" i="85"/>
  <c r="AB49" i="85"/>
  <c r="AC49" i="85"/>
  <c r="AD49" i="85"/>
  <c r="AE49" i="85"/>
  <c r="AF49" i="85"/>
  <c r="AG49" i="85"/>
  <c r="AH49" i="85"/>
  <c r="AI49" i="85"/>
  <c r="AJ49" i="85"/>
  <c r="AK49" i="85"/>
  <c r="AL49" i="85"/>
  <c r="AM49" i="85"/>
  <c r="AN49" i="85"/>
  <c r="AO49" i="85"/>
  <c r="AP49" i="85"/>
  <c r="AQ49" i="85"/>
  <c r="AR49" i="85"/>
  <c r="AZ49" i="85"/>
  <c r="BA49" i="85"/>
  <c r="BB49" i="85"/>
  <c r="BC49" i="85"/>
  <c r="BD49" i="85"/>
  <c r="BE49" i="85"/>
  <c r="BF49" i="85"/>
  <c r="C50" i="85"/>
  <c r="G50" i="85"/>
  <c r="R50" i="85"/>
  <c r="S50" i="85"/>
  <c r="T50" i="85"/>
  <c r="U50" i="85"/>
  <c r="V50" i="85"/>
  <c r="W50" i="85"/>
  <c r="X50" i="85"/>
  <c r="Y50" i="85"/>
  <c r="Z50" i="85"/>
  <c r="AA50" i="85"/>
  <c r="AB50" i="85"/>
  <c r="AC50" i="85"/>
  <c r="AD50" i="85"/>
  <c r="AE50" i="85"/>
  <c r="AF50" i="85"/>
  <c r="AG50" i="85"/>
  <c r="AH50" i="85"/>
  <c r="AI50" i="85"/>
  <c r="AJ50" i="85"/>
  <c r="AK50" i="85"/>
  <c r="AL50" i="85"/>
  <c r="AM50" i="85"/>
  <c r="AN50" i="85"/>
  <c r="AO50" i="85"/>
  <c r="AP50" i="85"/>
  <c r="AQ50" i="85"/>
  <c r="AR50" i="85"/>
  <c r="AZ50" i="85"/>
  <c r="BA50" i="85"/>
  <c r="BB50" i="85"/>
  <c r="BC50" i="85"/>
  <c r="BD50" i="85"/>
  <c r="BE50" i="85"/>
  <c r="BF50" i="85"/>
  <c r="C51" i="85"/>
  <c r="G51" i="85"/>
  <c r="R51" i="85"/>
  <c r="S51" i="85"/>
  <c r="T51" i="85"/>
  <c r="U51" i="85"/>
  <c r="V51" i="85"/>
  <c r="W51" i="85"/>
  <c r="X51" i="85"/>
  <c r="Y51" i="85"/>
  <c r="Z51" i="85"/>
  <c r="AA51" i="85"/>
  <c r="AB51" i="85"/>
  <c r="AC51" i="85"/>
  <c r="AD51" i="85"/>
  <c r="AE51" i="85"/>
  <c r="AF51" i="85"/>
  <c r="AG51" i="85"/>
  <c r="AH51" i="85"/>
  <c r="AI51" i="85"/>
  <c r="AJ51" i="85"/>
  <c r="AK51" i="85"/>
  <c r="AL51" i="85"/>
  <c r="AM51" i="85"/>
  <c r="AN51" i="85"/>
  <c r="AO51" i="85"/>
  <c r="AP51" i="85"/>
  <c r="AQ51" i="85"/>
  <c r="AR51" i="85"/>
  <c r="AZ51" i="85"/>
  <c r="BA51" i="85"/>
  <c r="BB51" i="85"/>
  <c r="BC51" i="85"/>
  <c r="BD51" i="85"/>
  <c r="BE51" i="85"/>
  <c r="BF51" i="85"/>
  <c r="BG51" i="85" s="1"/>
  <c r="D51" i="85" s="1"/>
  <c r="C52" i="85"/>
  <c r="G52" i="85"/>
  <c r="R52" i="85"/>
  <c r="S52" i="85"/>
  <c r="T52" i="85"/>
  <c r="U52" i="85"/>
  <c r="V52" i="85"/>
  <c r="W52" i="85"/>
  <c r="X52" i="85"/>
  <c r="Y52" i="85"/>
  <c r="Z52" i="85"/>
  <c r="AA52" i="85"/>
  <c r="AB52" i="85"/>
  <c r="AC52" i="85"/>
  <c r="AD52" i="85"/>
  <c r="AE52" i="85"/>
  <c r="AF52" i="85"/>
  <c r="AG52" i="85"/>
  <c r="AH52" i="85"/>
  <c r="AI52" i="85"/>
  <c r="AJ52" i="85"/>
  <c r="AK52" i="85"/>
  <c r="AL52" i="85"/>
  <c r="AM52" i="85"/>
  <c r="AN52" i="85"/>
  <c r="AO52" i="85"/>
  <c r="AP52" i="85"/>
  <c r="AQ52" i="85"/>
  <c r="AR52" i="85"/>
  <c r="AZ52" i="85"/>
  <c r="BA52" i="85"/>
  <c r="BB52" i="85"/>
  <c r="BC52" i="85"/>
  <c r="BD52" i="85"/>
  <c r="BE52" i="85"/>
  <c r="BF52" i="85"/>
  <c r="C53" i="85"/>
  <c r="G53" i="85"/>
  <c r="R53" i="85"/>
  <c r="S53" i="85"/>
  <c r="T53" i="85"/>
  <c r="U53" i="85"/>
  <c r="V53" i="85"/>
  <c r="W53" i="85"/>
  <c r="X53" i="85"/>
  <c r="Y53" i="85"/>
  <c r="Z53" i="85"/>
  <c r="AA53" i="85"/>
  <c r="AB53" i="85"/>
  <c r="AC53" i="85"/>
  <c r="AD53" i="85"/>
  <c r="AE53" i="85"/>
  <c r="AF53" i="85"/>
  <c r="AG53" i="85"/>
  <c r="AH53" i="85"/>
  <c r="AI53" i="85"/>
  <c r="AJ53" i="85"/>
  <c r="AK53" i="85"/>
  <c r="AL53" i="85"/>
  <c r="AM53" i="85"/>
  <c r="AN53" i="85"/>
  <c r="AO53" i="85"/>
  <c r="AP53" i="85"/>
  <c r="AQ53" i="85"/>
  <c r="AR53" i="85"/>
  <c r="AZ53" i="85"/>
  <c r="BA53" i="85"/>
  <c r="BB53" i="85"/>
  <c r="BC53" i="85"/>
  <c r="BD53" i="85"/>
  <c r="BE53" i="85"/>
  <c r="BF53" i="85"/>
  <c r="C54" i="85"/>
  <c r="G54" i="85"/>
  <c r="R54" i="85"/>
  <c r="S54" i="85"/>
  <c r="T54" i="85"/>
  <c r="U54" i="85"/>
  <c r="V54" i="85"/>
  <c r="W54" i="85"/>
  <c r="X54" i="85"/>
  <c r="Y54" i="85"/>
  <c r="Z54" i="85"/>
  <c r="AA54" i="85"/>
  <c r="AB54" i="85"/>
  <c r="AC54" i="85"/>
  <c r="AD54" i="85"/>
  <c r="AE54" i="85"/>
  <c r="AF54" i="85"/>
  <c r="AG54" i="85"/>
  <c r="AH54" i="85"/>
  <c r="AI54" i="85"/>
  <c r="AJ54" i="85"/>
  <c r="AK54" i="85"/>
  <c r="AL54" i="85"/>
  <c r="AM54" i="85"/>
  <c r="AN54" i="85"/>
  <c r="AO54" i="85"/>
  <c r="AP54" i="85"/>
  <c r="AQ54" i="85"/>
  <c r="AR54" i="85"/>
  <c r="AZ54" i="85"/>
  <c r="BA54" i="85"/>
  <c r="BB54" i="85"/>
  <c r="BC54" i="85"/>
  <c r="BD54" i="85"/>
  <c r="BE54" i="85"/>
  <c r="BF54" i="85"/>
  <c r="BG54" i="85"/>
  <c r="D54" i="85"/>
  <c r="C55" i="85"/>
  <c r="G55" i="85"/>
  <c r="R55" i="85"/>
  <c r="S55" i="85"/>
  <c r="T55" i="85"/>
  <c r="U55" i="85"/>
  <c r="V55" i="85"/>
  <c r="W55" i="85"/>
  <c r="X55" i="85"/>
  <c r="Y55" i="85"/>
  <c r="Z55" i="85"/>
  <c r="AA55" i="85"/>
  <c r="AB55" i="85"/>
  <c r="AC55" i="85"/>
  <c r="AD55" i="85"/>
  <c r="AE55" i="85"/>
  <c r="AF55" i="85"/>
  <c r="AG55" i="85"/>
  <c r="AH55" i="85"/>
  <c r="AI55" i="85"/>
  <c r="AJ55" i="85"/>
  <c r="AK55" i="85"/>
  <c r="AL55" i="85"/>
  <c r="AM55" i="85"/>
  <c r="AN55" i="85"/>
  <c r="AO55" i="85"/>
  <c r="AP55" i="85"/>
  <c r="AQ55" i="85"/>
  <c r="AR55" i="85"/>
  <c r="AZ55" i="85"/>
  <c r="BA55" i="85"/>
  <c r="BB55" i="85"/>
  <c r="BC55" i="85"/>
  <c r="BD55" i="85"/>
  <c r="BE55" i="85"/>
  <c r="BF55" i="85"/>
  <c r="BG55" i="85" s="1"/>
  <c r="D55" i="85" s="1"/>
  <c r="C56" i="85"/>
  <c r="G56" i="85"/>
  <c r="R56" i="85"/>
  <c r="S56" i="85"/>
  <c r="T56" i="85"/>
  <c r="U56" i="85"/>
  <c r="V56" i="85"/>
  <c r="W56" i="85"/>
  <c r="X56" i="85"/>
  <c r="Y56" i="85"/>
  <c r="Z56" i="85"/>
  <c r="AA56" i="85"/>
  <c r="AB56" i="85"/>
  <c r="AC56" i="85"/>
  <c r="AD56" i="85"/>
  <c r="AE56" i="85"/>
  <c r="AF56" i="85"/>
  <c r="AG56" i="85"/>
  <c r="AH56" i="85"/>
  <c r="AI56" i="85"/>
  <c r="AJ56" i="85"/>
  <c r="AK56" i="85"/>
  <c r="AL56" i="85"/>
  <c r="AM56" i="85"/>
  <c r="AN56" i="85"/>
  <c r="AO56" i="85"/>
  <c r="AP56" i="85"/>
  <c r="AQ56" i="85"/>
  <c r="AR56" i="85"/>
  <c r="AZ56" i="85"/>
  <c r="BA56" i="85"/>
  <c r="BB56" i="85"/>
  <c r="BC56" i="85"/>
  <c r="BD56" i="85"/>
  <c r="BE56" i="85"/>
  <c r="BF56" i="85"/>
  <c r="C57" i="85"/>
  <c r="G57" i="85"/>
  <c r="R57" i="85"/>
  <c r="S57" i="85"/>
  <c r="T57" i="85"/>
  <c r="U57" i="85"/>
  <c r="V57" i="85"/>
  <c r="W57" i="85"/>
  <c r="X57" i="85"/>
  <c r="Y57" i="85"/>
  <c r="Z57" i="85"/>
  <c r="AA57" i="85"/>
  <c r="AB57" i="85"/>
  <c r="AC57" i="85"/>
  <c r="AD57" i="85"/>
  <c r="AE57" i="85"/>
  <c r="AF57" i="85"/>
  <c r="AG57" i="85"/>
  <c r="AH57" i="85"/>
  <c r="AI57" i="85"/>
  <c r="AJ57" i="85"/>
  <c r="AK57" i="85"/>
  <c r="AL57" i="85"/>
  <c r="AM57" i="85"/>
  <c r="AN57" i="85"/>
  <c r="AO57" i="85"/>
  <c r="AP57" i="85"/>
  <c r="AQ57" i="85"/>
  <c r="AR57" i="85"/>
  <c r="AZ57" i="85"/>
  <c r="BA57" i="85"/>
  <c r="BB57" i="85"/>
  <c r="BC57" i="85"/>
  <c r="BD57" i="85"/>
  <c r="BE57" i="85"/>
  <c r="BF57" i="85"/>
  <c r="C58" i="85"/>
  <c r="D58" i="85"/>
  <c r="G58" i="85"/>
  <c r="R58" i="85"/>
  <c r="S58" i="85"/>
  <c r="U58" i="85"/>
  <c r="V58" i="85"/>
  <c r="W58" i="85"/>
  <c r="Y58" i="85"/>
  <c r="Z58" i="85"/>
  <c r="AA58" i="85"/>
  <c r="AB58" i="85"/>
  <c r="AC58" i="85"/>
  <c r="AD58" i="85"/>
  <c r="AE58" i="85"/>
  <c r="C59" i="85"/>
  <c r="G59" i="85"/>
  <c r="R59" i="85"/>
  <c r="S59" i="85"/>
  <c r="T59" i="85"/>
  <c r="U59" i="85"/>
  <c r="V59" i="85"/>
  <c r="W59" i="85"/>
  <c r="X59" i="85"/>
  <c r="Y59" i="85"/>
  <c r="Z59" i="85"/>
  <c r="AA59" i="85"/>
  <c r="AB59" i="85"/>
  <c r="AC59" i="85"/>
  <c r="AD59" i="85"/>
  <c r="AE59" i="85"/>
  <c r="AF59" i="85"/>
  <c r="AG59" i="85"/>
  <c r="AH59" i="85"/>
  <c r="AI59" i="85"/>
  <c r="AJ59" i="85"/>
  <c r="AK59" i="85"/>
  <c r="AL59" i="85"/>
  <c r="AM59" i="85"/>
  <c r="AN59" i="85"/>
  <c r="AO59" i="85"/>
  <c r="AP59" i="85"/>
  <c r="AQ59" i="85"/>
  <c r="AR59" i="85"/>
  <c r="AZ59" i="85"/>
  <c r="BA59" i="85"/>
  <c r="BB59" i="85"/>
  <c r="BC59" i="85"/>
  <c r="BD59" i="85"/>
  <c r="BE59" i="85"/>
  <c r="BF59" i="85"/>
  <c r="C60" i="85"/>
  <c r="G60" i="85"/>
  <c r="R60" i="85"/>
  <c r="S60" i="85"/>
  <c r="T60" i="85"/>
  <c r="U60" i="85"/>
  <c r="V60" i="85"/>
  <c r="W60" i="85"/>
  <c r="X60" i="85"/>
  <c r="Y60" i="85"/>
  <c r="Z60" i="85"/>
  <c r="AA60" i="85"/>
  <c r="AB60" i="85"/>
  <c r="AC60" i="85"/>
  <c r="AD60" i="85"/>
  <c r="AE60" i="85"/>
  <c r="AF60" i="85"/>
  <c r="AG60" i="85"/>
  <c r="AH60" i="85"/>
  <c r="AI60" i="85"/>
  <c r="AJ60" i="85"/>
  <c r="AK60" i="85"/>
  <c r="AL60" i="85"/>
  <c r="AM60" i="85"/>
  <c r="AN60" i="85"/>
  <c r="AO60" i="85"/>
  <c r="AP60" i="85"/>
  <c r="AQ60" i="85"/>
  <c r="AR60" i="85"/>
  <c r="AZ60" i="85"/>
  <c r="BA60" i="85"/>
  <c r="BB60" i="85"/>
  <c r="BC60" i="85"/>
  <c r="BD60" i="85"/>
  <c r="BE60" i="85"/>
  <c r="BF60" i="85"/>
  <c r="C61" i="85"/>
  <c r="G61" i="85"/>
  <c r="R61" i="85"/>
  <c r="S61" i="85"/>
  <c r="T61" i="85"/>
  <c r="U61" i="85"/>
  <c r="V61" i="85"/>
  <c r="W61" i="85"/>
  <c r="X61" i="85"/>
  <c r="Y61" i="85"/>
  <c r="Z61" i="85"/>
  <c r="AA61" i="85"/>
  <c r="AB61" i="85"/>
  <c r="AC61" i="85"/>
  <c r="AD61" i="85"/>
  <c r="AE61" i="85"/>
  <c r="AF61" i="85"/>
  <c r="AG61" i="85"/>
  <c r="AH61" i="85"/>
  <c r="AI61" i="85"/>
  <c r="AJ61" i="85"/>
  <c r="AK61" i="85"/>
  <c r="AL61" i="85"/>
  <c r="AM61" i="85"/>
  <c r="AN61" i="85"/>
  <c r="AO61" i="85"/>
  <c r="AP61" i="85"/>
  <c r="AQ61" i="85"/>
  <c r="AR61" i="85"/>
  <c r="AZ61" i="85"/>
  <c r="BA61" i="85"/>
  <c r="BB61" i="85"/>
  <c r="BC61" i="85"/>
  <c r="BD61" i="85"/>
  <c r="BE61" i="85"/>
  <c r="BF61" i="85"/>
  <c r="C62" i="85"/>
  <c r="G62" i="85"/>
  <c r="R62" i="85"/>
  <c r="S62" i="85"/>
  <c r="T62" i="85"/>
  <c r="U62" i="85"/>
  <c r="V62" i="85"/>
  <c r="W62" i="85"/>
  <c r="X62" i="85"/>
  <c r="Y62" i="85"/>
  <c r="Z62" i="85"/>
  <c r="AA62" i="85"/>
  <c r="AB62" i="85"/>
  <c r="AC62" i="85"/>
  <c r="AD62" i="85"/>
  <c r="AE62" i="85"/>
  <c r="AF62" i="85"/>
  <c r="AG62" i="85"/>
  <c r="AH62" i="85"/>
  <c r="AI62" i="85"/>
  <c r="AJ62" i="85"/>
  <c r="AK62" i="85"/>
  <c r="AL62" i="85"/>
  <c r="AM62" i="85"/>
  <c r="AN62" i="85"/>
  <c r="AO62" i="85"/>
  <c r="AP62" i="85"/>
  <c r="AQ62" i="85"/>
  <c r="AR62" i="85"/>
  <c r="AZ62" i="85"/>
  <c r="BA62" i="85"/>
  <c r="BB62" i="85"/>
  <c r="BC62" i="85"/>
  <c r="BD62" i="85"/>
  <c r="BE62" i="85"/>
  <c r="BF62" i="85"/>
  <c r="C63" i="85"/>
  <c r="G63" i="85"/>
  <c r="R63" i="85"/>
  <c r="S63" i="85"/>
  <c r="T63" i="85"/>
  <c r="U63" i="85"/>
  <c r="V63" i="85"/>
  <c r="W63" i="85"/>
  <c r="X63" i="85"/>
  <c r="Y63" i="85"/>
  <c r="Z63" i="85"/>
  <c r="AA63" i="85"/>
  <c r="AB63" i="85"/>
  <c r="AC63" i="85"/>
  <c r="AD63" i="85"/>
  <c r="AE63" i="85"/>
  <c r="AF63" i="85"/>
  <c r="AG63" i="85"/>
  <c r="AH63" i="85"/>
  <c r="AI63" i="85"/>
  <c r="AJ63" i="85"/>
  <c r="AK63" i="85"/>
  <c r="AL63" i="85"/>
  <c r="AM63" i="85"/>
  <c r="AN63" i="85"/>
  <c r="AO63" i="85"/>
  <c r="AP63" i="85"/>
  <c r="AQ63" i="85"/>
  <c r="AR63" i="85"/>
  <c r="AZ63" i="85"/>
  <c r="BA63" i="85"/>
  <c r="BB63" i="85"/>
  <c r="BC63" i="85"/>
  <c r="BD63" i="85"/>
  <c r="BE63" i="85"/>
  <c r="BF63" i="85"/>
  <c r="C64" i="85"/>
  <c r="G64" i="85"/>
  <c r="R64" i="85"/>
  <c r="S64" i="85"/>
  <c r="T64" i="85"/>
  <c r="U64" i="85"/>
  <c r="V64" i="85"/>
  <c r="W64" i="85"/>
  <c r="X64" i="85"/>
  <c r="Y64" i="85"/>
  <c r="Z64" i="85"/>
  <c r="AA64" i="85"/>
  <c r="AB64" i="85"/>
  <c r="AC64" i="85"/>
  <c r="AD64" i="85"/>
  <c r="AE64" i="85"/>
  <c r="AF64" i="85"/>
  <c r="AG64" i="85"/>
  <c r="AH64" i="85"/>
  <c r="AI64" i="85"/>
  <c r="AJ64" i="85"/>
  <c r="AK64" i="85"/>
  <c r="AL64" i="85"/>
  <c r="AM64" i="85"/>
  <c r="AN64" i="85"/>
  <c r="AO64" i="85"/>
  <c r="AP64" i="85"/>
  <c r="AQ64" i="85"/>
  <c r="AR64" i="85"/>
  <c r="AZ64" i="85"/>
  <c r="BA64" i="85"/>
  <c r="BB64" i="85"/>
  <c r="BC64" i="85"/>
  <c r="BD64" i="85"/>
  <c r="BE64" i="85"/>
  <c r="BF64" i="85"/>
  <c r="C65" i="85"/>
  <c r="G65" i="85"/>
  <c r="R65" i="85"/>
  <c r="S65" i="85"/>
  <c r="T65" i="85"/>
  <c r="U65" i="85"/>
  <c r="V65" i="85"/>
  <c r="W65" i="85"/>
  <c r="X65" i="85"/>
  <c r="Y65" i="85"/>
  <c r="Z65" i="85"/>
  <c r="AA65" i="85"/>
  <c r="AB65" i="85"/>
  <c r="AC65" i="85"/>
  <c r="AD65" i="85"/>
  <c r="AE65" i="85"/>
  <c r="AF65" i="85"/>
  <c r="AG65" i="85"/>
  <c r="AH65" i="85"/>
  <c r="AI65" i="85"/>
  <c r="AJ65" i="85"/>
  <c r="AK65" i="85"/>
  <c r="AL65" i="85"/>
  <c r="AM65" i="85"/>
  <c r="AN65" i="85"/>
  <c r="AO65" i="85"/>
  <c r="AP65" i="85"/>
  <c r="AQ65" i="85"/>
  <c r="AR65" i="85"/>
  <c r="AZ65" i="85"/>
  <c r="BA65" i="85"/>
  <c r="BB65" i="85"/>
  <c r="BC65" i="85"/>
  <c r="BD65" i="85"/>
  <c r="BE65" i="85"/>
  <c r="BF65" i="85"/>
  <c r="BG65" i="85"/>
  <c r="D65" i="85"/>
  <c r="C66" i="85"/>
  <c r="G66" i="85"/>
  <c r="R66" i="85"/>
  <c r="S66" i="85"/>
  <c r="T66" i="85"/>
  <c r="U66" i="85"/>
  <c r="V66" i="85"/>
  <c r="W66" i="85"/>
  <c r="X66" i="85"/>
  <c r="Y66" i="85"/>
  <c r="Z66" i="85"/>
  <c r="AA66" i="85"/>
  <c r="AB66" i="85"/>
  <c r="AC66" i="85"/>
  <c r="AD66" i="85"/>
  <c r="AE66" i="85"/>
  <c r="AF66" i="85"/>
  <c r="AG66" i="85"/>
  <c r="AH66" i="85"/>
  <c r="AI66" i="85"/>
  <c r="AJ66" i="85"/>
  <c r="AK66" i="85"/>
  <c r="AL66" i="85"/>
  <c r="AM66" i="85"/>
  <c r="AN66" i="85"/>
  <c r="AO66" i="85"/>
  <c r="AP66" i="85"/>
  <c r="AQ66" i="85"/>
  <c r="AR66" i="85"/>
  <c r="AZ66" i="85"/>
  <c r="BA66" i="85"/>
  <c r="BB66" i="85"/>
  <c r="BC66" i="85"/>
  <c r="BD66" i="85"/>
  <c r="BE66" i="85"/>
  <c r="BF66" i="85"/>
  <c r="C67" i="85"/>
  <c r="D67" i="85"/>
  <c r="G67" i="85"/>
  <c r="R67" i="85"/>
  <c r="S67" i="85"/>
  <c r="T67" i="85"/>
  <c r="U67" i="85"/>
  <c r="V67" i="85"/>
  <c r="W67" i="85"/>
  <c r="X67" i="85"/>
  <c r="Y67" i="85"/>
  <c r="Z67" i="85"/>
  <c r="AA67" i="85"/>
  <c r="AB67" i="85"/>
  <c r="AC67" i="85"/>
  <c r="AD67" i="85"/>
  <c r="AE67" i="85"/>
  <c r="AF67" i="85"/>
  <c r="AG67" i="85"/>
  <c r="AH67" i="85"/>
  <c r="AI67" i="85"/>
  <c r="AJ67" i="85"/>
  <c r="AK67" i="85"/>
  <c r="AL67" i="85"/>
  <c r="AM67" i="85"/>
  <c r="AN67" i="85"/>
  <c r="AO67" i="85"/>
  <c r="AP67" i="85"/>
  <c r="AQ67" i="85"/>
  <c r="AR67" i="85"/>
  <c r="C68" i="85"/>
  <c r="G68" i="85"/>
  <c r="R68" i="85"/>
  <c r="S68" i="85"/>
  <c r="T68" i="85"/>
  <c r="U68" i="85"/>
  <c r="V68" i="85"/>
  <c r="W68" i="85"/>
  <c r="X68" i="85"/>
  <c r="Y68" i="85"/>
  <c r="Z68" i="85"/>
  <c r="AA68" i="85"/>
  <c r="AB68" i="85"/>
  <c r="AC68" i="85"/>
  <c r="AD68" i="85"/>
  <c r="AE68" i="85"/>
  <c r="AF68" i="85"/>
  <c r="AG68" i="85"/>
  <c r="AH68" i="85"/>
  <c r="AI68" i="85"/>
  <c r="AJ68" i="85"/>
  <c r="AK68" i="85"/>
  <c r="AL68" i="85"/>
  <c r="AM68" i="85"/>
  <c r="AN68" i="85"/>
  <c r="AO68" i="85"/>
  <c r="AP68" i="85"/>
  <c r="AQ68" i="85"/>
  <c r="AR68" i="85"/>
  <c r="AZ68" i="85"/>
  <c r="BA68" i="85"/>
  <c r="BB68" i="85"/>
  <c r="BC68" i="85"/>
  <c r="BD68" i="85"/>
  <c r="BE68" i="85"/>
  <c r="BF68" i="85"/>
  <c r="C69" i="85"/>
  <c r="G69" i="85"/>
  <c r="R69" i="85"/>
  <c r="S69" i="85"/>
  <c r="T69" i="85"/>
  <c r="U69" i="85"/>
  <c r="V69" i="85"/>
  <c r="W69" i="85"/>
  <c r="X69" i="85"/>
  <c r="Y69" i="85"/>
  <c r="Z69" i="85"/>
  <c r="AA69" i="85"/>
  <c r="AB69" i="85"/>
  <c r="AC69" i="85"/>
  <c r="AD69" i="85"/>
  <c r="AE69" i="85"/>
  <c r="AF69" i="85"/>
  <c r="AG69" i="85"/>
  <c r="AH69" i="85"/>
  <c r="AI69" i="85"/>
  <c r="AJ69" i="85"/>
  <c r="AK69" i="85"/>
  <c r="AL69" i="85"/>
  <c r="AM69" i="85"/>
  <c r="AN69" i="85"/>
  <c r="AO69" i="85"/>
  <c r="AP69" i="85"/>
  <c r="AQ69" i="85"/>
  <c r="AR69" i="85"/>
  <c r="AZ69" i="85"/>
  <c r="BA69" i="85"/>
  <c r="BB69" i="85"/>
  <c r="BC69" i="85"/>
  <c r="BD69" i="85"/>
  <c r="BD28" i="85" s="1"/>
  <c r="BE69" i="85"/>
  <c r="BF69" i="85"/>
  <c r="D70" i="85"/>
  <c r="AS70" i="85"/>
  <c r="C73" i="85"/>
  <c r="G73" i="85"/>
  <c r="R73" i="85"/>
  <c r="S73" i="85"/>
  <c r="T73" i="85"/>
  <c r="U73" i="85"/>
  <c r="V73" i="85"/>
  <c r="W73" i="85"/>
  <c r="X73" i="85"/>
  <c r="Y73" i="85"/>
  <c r="Z73" i="85"/>
  <c r="AA73" i="85"/>
  <c r="AB73" i="85"/>
  <c r="AC73" i="85"/>
  <c r="AD73" i="85"/>
  <c r="AE73" i="85"/>
  <c r="AF73" i="85"/>
  <c r="AG73" i="85"/>
  <c r="AH73" i="85"/>
  <c r="AI73" i="85"/>
  <c r="AJ73" i="85"/>
  <c r="AK73" i="85"/>
  <c r="AL73" i="85"/>
  <c r="AM73" i="85"/>
  <c r="AN73" i="85"/>
  <c r="AO73" i="85"/>
  <c r="AP73" i="85"/>
  <c r="AQ73" i="85"/>
  <c r="AR73" i="85"/>
  <c r="AZ73" i="85"/>
  <c r="BA73" i="85"/>
  <c r="BB73" i="85"/>
  <c r="BC73" i="85"/>
  <c r="BD73" i="85"/>
  <c r="BE73" i="85"/>
  <c r="BF73" i="85"/>
  <c r="C74" i="85"/>
  <c r="G74" i="85"/>
  <c r="R74" i="85"/>
  <c r="S74" i="85"/>
  <c r="T74" i="85"/>
  <c r="U74" i="85"/>
  <c r="V74" i="85"/>
  <c r="W74" i="85"/>
  <c r="X74" i="85"/>
  <c r="Y74" i="85"/>
  <c r="Z74" i="85"/>
  <c r="AA74" i="85"/>
  <c r="AB74" i="85"/>
  <c r="AC74" i="85"/>
  <c r="AD74" i="85"/>
  <c r="AE74" i="85"/>
  <c r="AF74" i="85"/>
  <c r="AG74" i="85"/>
  <c r="AH74" i="85"/>
  <c r="AI74" i="85"/>
  <c r="AJ74" i="85"/>
  <c r="AK74" i="85"/>
  <c r="AL74" i="85"/>
  <c r="AM74" i="85"/>
  <c r="AN74" i="85"/>
  <c r="AO74" i="85"/>
  <c r="AP74" i="85"/>
  <c r="AQ74" i="85"/>
  <c r="AR74" i="85"/>
  <c r="AZ74" i="85"/>
  <c r="BA74" i="85"/>
  <c r="BB74" i="85"/>
  <c r="BC74" i="85"/>
  <c r="BD74" i="85"/>
  <c r="BE74" i="85"/>
  <c r="BF74" i="85"/>
  <c r="C75" i="85"/>
  <c r="G75" i="85"/>
  <c r="R75" i="85"/>
  <c r="S75" i="85"/>
  <c r="T75" i="85"/>
  <c r="U75" i="85"/>
  <c r="V75" i="85"/>
  <c r="W75" i="85"/>
  <c r="X75" i="85"/>
  <c r="Y75" i="85"/>
  <c r="Z75" i="85"/>
  <c r="AA75" i="85"/>
  <c r="AB75" i="85"/>
  <c r="AC75" i="85"/>
  <c r="AD75" i="85"/>
  <c r="AE75" i="85"/>
  <c r="AF75" i="85"/>
  <c r="AG75" i="85"/>
  <c r="AH75" i="85"/>
  <c r="AI75" i="85"/>
  <c r="AJ75" i="85"/>
  <c r="AK75" i="85"/>
  <c r="AL75" i="85"/>
  <c r="AM75" i="85"/>
  <c r="AN75" i="85"/>
  <c r="AO75" i="85"/>
  <c r="AP75" i="85"/>
  <c r="AQ75" i="85"/>
  <c r="AR75" i="85"/>
  <c r="AZ75" i="85"/>
  <c r="BA75" i="85"/>
  <c r="BB75" i="85"/>
  <c r="BC75" i="85"/>
  <c r="BD75" i="85"/>
  <c r="BE75" i="85"/>
  <c r="BF75" i="85"/>
  <c r="C76" i="85"/>
  <c r="G76" i="85"/>
  <c r="R76" i="85"/>
  <c r="S76" i="85"/>
  <c r="T76" i="85"/>
  <c r="U76" i="85"/>
  <c r="V76" i="85"/>
  <c r="W76" i="85"/>
  <c r="X76" i="85"/>
  <c r="Y76" i="85"/>
  <c r="Z76" i="85"/>
  <c r="AA76" i="85"/>
  <c r="AB76" i="85"/>
  <c r="AC76" i="85"/>
  <c r="AD76" i="85"/>
  <c r="AE76" i="85"/>
  <c r="AF76" i="85"/>
  <c r="AG76" i="85"/>
  <c r="AH76" i="85"/>
  <c r="AI76" i="85"/>
  <c r="AJ76" i="85"/>
  <c r="AK76" i="85"/>
  <c r="AL76" i="85"/>
  <c r="AM76" i="85"/>
  <c r="AN76" i="85"/>
  <c r="AO76" i="85"/>
  <c r="AP76" i="85"/>
  <c r="AQ76" i="85"/>
  <c r="AR76" i="85"/>
  <c r="AS76" i="85"/>
  <c r="AZ76" i="85"/>
  <c r="BA76" i="85"/>
  <c r="BB76" i="85"/>
  <c r="BC76" i="85"/>
  <c r="BD76" i="85"/>
  <c r="BE76" i="85"/>
  <c r="BF76" i="85"/>
  <c r="C77" i="85"/>
  <c r="G77" i="85"/>
  <c r="R77" i="85"/>
  <c r="S77" i="85"/>
  <c r="T77" i="85"/>
  <c r="U77" i="85"/>
  <c r="V77" i="85"/>
  <c r="W77" i="85"/>
  <c r="X77" i="85"/>
  <c r="Y77" i="85"/>
  <c r="Z77" i="85"/>
  <c r="AA77" i="85"/>
  <c r="AB77" i="85"/>
  <c r="AC77" i="85"/>
  <c r="AD77" i="85"/>
  <c r="AE77" i="85"/>
  <c r="AF77" i="85"/>
  <c r="AG77" i="85"/>
  <c r="AH77" i="85"/>
  <c r="AI77" i="85"/>
  <c r="AJ77" i="85"/>
  <c r="AK77" i="85"/>
  <c r="AL77" i="85"/>
  <c r="AM77" i="85"/>
  <c r="AN77" i="85"/>
  <c r="AO77" i="85"/>
  <c r="AP77" i="85"/>
  <c r="AQ77" i="85"/>
  <c r="AR77" i="85"/>
  <c r="AZ77" i="85"/>
  <c r="BA77" i="85"/>
  <c r="BB77" i="85"/>
  <c r="BC77" i="85"/>
  <c r="BD77" i="85"/>
  <c r="BE77" i="85"/>
  <c r="BF77" i="85"/>
  <c r="C78" i="85"/>
  <c r="G78" i="85"/>
  <c r="R78" i="85"/>
  <c r="S78" i="85"/>
  <c r="T78" i="85"/>
  <c r="U78" i="85"/>
  <c r="V78" i="85"/>
  <c r="W78" i="85"/>
  <c r="X78" i="85"/>
  <c r="Y78" i="85"/>
  <c r="Z78" i="85"/>
  <c r="AA78" i="85"/>
  <c r="AB78" i="85"/>
  <c r="AC78" i="85"/>
  <c r="AD78" i="85"/>
  <c r="AE78" i="85"/>
  <c r="AF78" i="85"/>
  <c r="AG78" i="85"/>
  <c r="AH78" i="85"/>
  <c r="AI78" i="85"/>
  <c r="AJ78" i="85"/>
  <c r="AK78" i="85"/>
  <c r="AL78" i="85"/>
  <c r="AM78" i="85"/>
  <c r="AN78" i="85"/>
  <c r="AO78" i="85"/>
  <c r="AP78" i="85"/>
  <c r="AQ78" i="85"/>
  <c r="AR78" i="85"/>
  <c r="AZ78" i="85"/>
  <c r="BA78" i="85"/>
  <c r="BB78" i="85"/>
  <c r="BC78" i="85"/>
  <c r="BD78" i="85"/>
  <c r="BE78" i="85"/>
  <c r="BF78" i="85"/>
  <c r="C79" i="85"/>
  <c r="G79" i="85"/>
  <c r="R79" i="85"/>
  <c r="S79" i="85"/>
  <c r="T79" i="85"/>
  <c r="U79" i="85"/>
  <c r="V79" i="85"/>
  <c r="W79" i="85"/>
  <c r="X79" i="85"/>
  <c r="Y79" i="85"/>
  <c r="Z79" i="85"/>
  <c r="AA79" i="85"/>
  <c r="AB79" i="85"/>
  <c r="AC79" i="85"/>
  <c r="AD79" i="85"/>
  <c r="AE79" i="85"/>
  <c r="AF79" i="85"/>
  <c r="AG79" i="85"/>
  <c r="AH79" i="85"/>
  <c r="AI79" i="85"/>
  <c r="AJ79" i="85"/>
  <c r="AK79" i="85"/>
  <c r="AL79" i="85"/>
  <c r="AM79" i="85"/>
  <c r="AN79" i="85"/>
  <c r="AO79" i="85"/>
  <c r="AP79" i="85"/>
  <c r="AQ79" i="85"/>
  <c r="AR79" i="85"/>
  <c r="AZ79" i="85"/>
  <c r="BA79" i="85"/>
  <c r="BB79" i="85"/>
  <c r="BC79" i="85"/>
  <c r="BD79" i="85"/>
  <c r="BE79" i="85"/>
  <c r="BF79" i="85"/>
  <c r="BG79" i="85"/>
  <c r="D79" i="85"/>
  <c r="C80" i="85"/>
  <c r="G80" i="85"/>
  <c r="R80" i="85"/>
  <c r="S80" i="85"/>
  <c r="T80" i="85"/>
  <c r="U80" i="85"/>
  <c r="V80" i="85"/>
  <c r="W80" i="85"/>
  <c r="X80" i="85"/>
  <c r="Y80" i="85"/>
  <c r="Z80" i="85"/>
  <c r="AA80" i="85"/>
  <c r="AB80" i="85"/>
  <c r="AC80" i="85"/>
  <c r="AD80" i="85"/>
  <c r="AE80" i="85"/>
  <c r="AF80" i="85"/>
  <c r="AG80" i="85"/>
  <c r="AH80" i="85"/>
  <c r="AI80" i="85"/>
  <c r="AJ80" i="85"/>
  <c r="AK80" i="85"/>
  <c r="AL80" i="85"/>
  <c r="AM80" i="85"/>
  <c r="AN80" i="85"/>
  <c r="AO80" i="85"/>
  <c r="AP80" i="85"/>
  <c r="AQ80" i="85"/>
  <c r="AR80" i="85"/>
  <c r="AZ80" i="85"/>
  <c r="BA80" i="85"/>
  <c r="BB80" i="85"/>
  <c r="BC80" i="85"/>
  <c r="BD80" i="85"/>
  <c r="BE80" i="85"/>
  <c r="BF80" i="85"/>
  <c r="BG80" i="85"/>
  <c r="D80" i="85"/>
  <c r="C81" i="85"/>
  <c r="G81" i="85"/>
  <c r="R81" i="85"/>
  <c r="S81" i="85"/>
  <c r="T81" i="85"/>
  <c r="U81" i="85"/>
  <c r="V81" i="85"/>
  <c r="W81" i="85"/>
  <c r="X81" i="85"/>
  <c r="Y81" i="85"/>
  <c r="Z81" i="85"/>
  <c r="AA81" i="85"/>
  <c r="AB81" i="85"/>
  <c r="AC81" i="85"/>
  <c r="AD81" i="85"/>
  <c r="AE81" i="85"/>
  <c r="AF81" i="85"/>
  <c r="AG81" i="85"/>
  <c r="AH81" i="85"/>
  <c r="AI81" i="85"/>
  <c r="AJ81" i="85"/>
  <c r="AK81" i="85"/>
  <c r="AL81" i="85"/>
  <c r="AM81" i="85"/>
  <c r="AN81" i="85"/>
  <c r="AO81" i="85"/>
  <c r="AP81" i="85"/>
  <c r="AQ81" i="85"/>
  <c r="AR81" i="85"/>
  <c r="AZ81" i="85"/>
  <c r="BA81" i="85"/>
  <c r="BB81" i="85"/>
  <c r="BC81" i="85"/>
  <c r="BD81" i="85"/>
  <c r="BE81" i="85"/>
  <c r="BF81" i="85"/>
  <c r="C82" i="85"/>
  <c r="G82" i="85"/>
  <c r="R82" i="85"/>
  <c r="S82" i="85"/>
  <c r="T82" i="85"/>
  <c r="U82" i="85"/>
  <c r="V82" i="85"/>
  <c r="W82" i="85"/>
  <c r="X82" i="85"/>
  <c r="Y82" i="85"/>
  <c r="Z82" i="85"/>
  <c r="AA82" i="85"/>
  <c r="AB82" i="85"/>
  <c r="AC82" i="85"/>
  <c r="AD82" i="85"/>
  <c r="AE82" i="85"/>
  <c r="AF82" i="85"/>
  <c r="AG82" i="85"/>
  <c r="AH82" i="85"/>
  <c r="AI82" i="85"/>
  <c r="AJ82" i="85"/>
  <c r="AK82" i="85"/>
  <c r="AL82" i="85"/>
  <c r="AM82" i="85"/>
  <c r="AN82" i="85"/>
  <c r="AO82" i="85"/>
  <c r="AP82" i="85"/>
  <c r="AQ82" i="85"/>
  <c r="AR82" i="85"/>
  <c r="AZ82" i="85"/>
  <c r="BA82" i="85"/>
  <c r="BB82" i="85"/>
  <c r="BC82" i="85"/>
  <c r="BD82" i="85"/>
  <c r="BE82" i="85"/>
  <c r="BF82" i="85"/>
  <c r="C83" i="85"/>
  <c r="G83" i="85"/>
  <c r="R83" i="85"/>
  <c r="S83" i="85"/>
  <c r="T83" i="85"/>
  <c r="U83" i="85"/>
  <c r="V83" i="85"/>
  <c r="W83" i="85"/>
  <c r="X83" i="85"/>
  <c r="Y83" i="85"/>
  <c r="Z83" i="85"/>
  <c r="AA83" i="85"/>
  <c r="AB83" i="85"/>
  <c r="AC83" i="85"/>
  <c r="AD83" i="85"/>
  <c r="AE83" i="85"/>
  <c r="AF83" i="85"/>
  <c r="AG83" i="85"/>
  <c r="AH83" i="85"/>
  <c r="AI83" i="85"/>
  <c r="AJ83" i="85"/>
  <c r="AK83" i="85"/>
  <c r="AL83" i="85"/>
  <c r="AM83" i="85"/>
  <c r="AN83" i="85"/>
  <c r="AO83" i="85"/>
  <c r="AP83" i="85"/>
  <c r="AQ83" i="85"/>
  <c r="AR83" i="85"/>
  <c r="AZ83" i="85"/>
  <c r="BA83" i="85"/>
  <c r="BB83" i="85"/>
  <c r="BC83" i="85"/>
  <c r="BD83" i="85"/>
  <c r="BE83" i="85"/>
  <c r="BF83" i="85"/>
  <c r="C84" i="85"/>
  <c r="G84" i="85"/>
  <c r="R84" i="85"/>
  <c r="S84" i="85"/>
  <c r="T84" i="85"/>
  <c r="U84" i="85"/>
  <c r="V84" i="85"/>
  <c r="W84" i="85"/>
  <c r="X84" i="85"/>
  <c r="Y84" i="85"/>
  <c r="Z84" i="85"/>
  <c r="AA84" i="85"/>
  <c r="AB84" i="85"/>
  <c r="AC84" i="85"/>
  <c r="AD84" i="85"/>
  <c r="AE84" i="85"/>
  <c r="AF84" i="85"/>
  <c r="AG84" i="85"/>
  <c r="AH84" i="85"/>
  <c r="AI84" i="85"/>
  <c r="AJ84" i="85"/>
  <c r="AK84" i="85"/>
  <c r="AL84" i="85"/>
  <c r="AM84" i="85"/>
  <c r="AN84" i="85"/>
  <c r="AO84" i="85"/>
  <c r="AP84" i="85"/>
  <c r="AQ84" i="85"/>
  <c r="AR84" i="85"/>
  <c r="AZ84" i="85"/>
  <c r="BA84" i="85"/>
  <c r="BB84" i="85"/>
  <c r="BC84" i="85"/>
  <c r="BD84" i="85"/>
  <c r="BE84" i="85"/>
  <c r="BF84" i="85"/>
  <c r="C85" i="85"/>
  <c r="G85" i="85"/>
  <c r="R85" i="85"/>
  <c r="S85" i="85"/>
  <c r="T85" i="85"/>
  <c r="U85" i="85"/>
  <c r="V85" i="85"/>
  <c r="W85" i="85"/>
  <c r="X85" i="85"/>
  <c r="Y85" i="85"/>
  <c r="Z85" i="85"/>
  <c r="AA85" i="85"/>
  <c r="AB85" i="85"/>
  <c r="AC85" i="85"/>
  <c r="AD85" i="85"/>
  <c r="AE85" i="85"/>
  <c r="AF85" i="85"/>
  <c r="AG85" i="85"/>
  <c r="AH85" i="85"/>
  <c r="AI85" i="85"/>
  <c r="AJ85" i="85"/>
  <c r="AK85" i="85"/>
  <c r="AL85" i="85"/>
  <c r="AM85" i="85"/>
  <c r="AN85" i="85"/>
  <c r="AO85" i="85"/>
  <c r="AP85" i="85"/>
  <c r="AQ85" i="85"/>
  <c r="AR85" i="85"/>
  <c r="AZ85" i="85"/>
  <c r="BA85" i="85"/>
  <c r="BB85" i="85"/>
  <c r="BC85" i="85"/>
  <c r="BD85" i="85"/>
  <c r="BE85" i="85"/>
  <c r="BF85" i="85"/>
  <c r="BG85" i="85"/>
  <c r="D85" i="85"/>
  <c r="C86" i="85"/>
  <c r="G86" i="85"/>
  <c r="R86" i="85"/>
  <c r="S86" i="85"/>
  <c r="T86" i="85"/>
  <c r="U86" i="85"/>
  <c r="V86" i="85"/>
  <c r="W86" i="85"/>
  <c r="X86" i="85"/>
  <c r="Y86" i="85"/>
  <c r="Z86" i="85"/>
  <c r="AA86" i="85"/>
  <c r="AB86" i="85"/>
  <c r="AC86" i="85"/>
  <c r="AD86" i="85"/>
  <c r="AE86" i="85"/>
  <c r="AF86" i="85"/>
  <c r="AG86" i="85"/>
  <c r="AH86" i="85"/>
  <c r="AI86" i="85"/>
  <c r="AJ86" i="85"/>
  <c r="AK86" i="85"/>
  <c r="AL86" i="85"/>
  <c r="AM86" i="85"/>
  <c r="AN86" i="85"/>
  <c r="AO86" i="85"/>
  <c r="AP86" i="85"/>
  <c r="AQ86" i="85"/>
  <c r="AR86" i="85"/>
  <c r="AZ86" i="85"/>
  <c r="BA86" i="85"/>
  <c r="BB86" i="85"/>
  <c r="BC86" i="85"/>
  <c r="BD86" i="85"/>
  <c r="BE86" i="85"/>
  <c r="BF86" i="85"/>
  <c r="BG86" i="85"/>
  <c r="D86" i="85"/>
  <c r="C87" i="85"/>
  <c r="G87" i="85"/>
  <c r="R87" i="85"/>
  <c r="S87" i="85"/>
  <c r="T87" i="85"/>
  <c r="U87" i="85"/>
  <c r="V87" i="85"/>
  <c r="W87" i="85"/>
  <c r="X87" i="85"/>
  <c r="Y87" i="85"/>
  <c r="Z87" i="85"/>
  <c r="AA87" i="85"/>
  <c r="AB87" i="85"/>
  <c r="AC87" i="85"/>
  <c r="AD87" i="85"/>
  <c r="AE87" i="85"/>
  <c r="AF87" i="85"/>
  <c r="AG87" i="85"/>
  <c r="AH87" i="85"/>
  <c r="AI87" i="85"/>
  <c r="AJ87" i="85"/>
  <c r="AK87" i="85"/>
  <c r="AL87" i="85"/>
  <c r="AM87" i="85"/>
  <c r="AN87" i="85"/>
  <c r="AO87" i="85"/>
  <c r="AP87" i="85"/>
  <c r="AQ87" i="85"/>
  <c r="AR87" i="85"/>
  <c r="AZ87" i="85"/>
  <c r="BA87" i="85"/>
  <c r="BB87" i="85"/>
  <c r="BC87" i="85"/>
  <c r="BD87" i="85"/>
  <c r="BE87" i="85"/>
  <c r="BF87" i="85"/>
  <c r="C88" i="85"/>
  <c r="G88" i="85"/>
  <c r="R88" i="85"/>
  <c r="S88" i="85"/>
  <c r="T88" i="85"/>
  <c r="U88" i="85"/>
  <c r="V88" i="85"/>
  <c r="W88" i="85"/>
  <c r="X88" i="85"/>
  <c r="Y88" i="85"/>
  <c r="Z88" i="85"/>
  <c r="AA88" i="85"/>
  <c r="AB88" i="85"/>
  <c r="AC88" i="85"/>
  <c r="AD88" i="85"/>
  <c r="AE88" i="85"/>
  <c r="AF88" i="85"/>
  <c r="AG88" i="85"/>
  <c r="AH88" i="85"/>
  <c r="AI88" i="85"/>
  <c r="AJ88" i="85"/>
  <c r="AK88" i="85"/>
  <c r="AL88" i="85"/>
  <c r="AM88" i="85"/>
  <c r="AN88" i="85"/>
  <c r="AO88" i="85"/>
  <c r="AP88" i="85"/>
  <c r="AQ88" i="85"/>
  <c r="AR88" i="85"/>
  <c r="AZ88" i="85"/>
  <c r="BA88" i="85"/>
  <c r="BB88" i="85"/>
  <c r="BC88" i="85"/>
  <c r="BD88" i="85"/>
  <c r="BE88" i="85"/>
  <c r="BF88" i="85"/>
  <c r="C89" i="85"/>
  <c r="G89" i="85"/>
  <c r="R89" i="85"/>
  <c r="S89" i="85"/>
  <c r="T89" i="85"/>
  <c r="U89" i="85"/>
  <c r="V89" i="85"/>
  <c r="W89" i="85"/>
  <c r="X89" i="85"/>
  <c r="Y89" i="85"/>
  <c r="Z89" i="85"/>
  <c r="AA89" i="85"/>
  <c r="AB89" i="85"/>
  <c r="AC89" i="85"/>
  <c r="AD89" i="85"/>
  <c r="AE89" i="85"/>
  <c r="AF89" i="85"/>
  <c r="AG89" i="85"/>
  <c r="AH89" i="85"/>
  <c r="AI89" i="85"/>
  <c r="AJ89" i="85"/>
  <c r="AK89" i="85"/>
  <c r="AL89" i="85"/>
  <c r="AM89" i="85"/>
  <c r="AN89" i="85"/>
  <c r="AO89" i="85"/>
  <c r="AP89" i="85"/>
  <c r="AQ89" i="85"/>
  <c r="AR89" i="85"/>
  <c r="AZ89" i="85"/>
  <c r="BA89" i="85"/>
  <c r="BB89" i="85"/>
  <c r="BC89" i="85"/>
  <c r="BD89" i="85"/>
  <c r="BE89" i="85"/>
  <c r="BF89" i="85"/>
  <c r="C90" i="85"/>
  <c r="G90" i="85"/>
  <c r="R90" i="85"/>
  <c r="S90" i="85"/>
  <c r="T90" i="85"/>
  <c r="U90" i="85"/>
  <c r="V90" i="85"/>
  <c r="W90" i="85"/>
  <c r="X90" i="85"/>
  <c r="Y90" i="85"/>
  <c r="Z90" i="85"/>
  <c r="AA90" i="85"/>
  <c r="AB90" i="85"/>
  <c r="AC90" i="85"/>
  <c r="AD90" i="85"/>
  <c r="AE90" i="85"/>
  <c r="AF90" i="85"/>
  <c r="AG90" i="85"/>
  <c r="AH90" i="85"/>
  <c r="AI90" i="85"/>
  <c r="AJ90" i="85"/>
  <c r="AK90" i="85"/>
  <c r="AL90" i="85"/>
  <c r="AM90" i="85"/>
  <c r="AN90" i="85"/>
  <c r="AO90" i="85"/>
  <c r="AP90" i="85"/>
  <c r="AQ90" i="85"/>
  <c r="AR90" i="85"/>
  <c r="AZ90" i="85"/>
  <c r="BA90" i="85"/>
  <c r="BB90" i="85"/>
  <c r="BC90" i="85"/>
  <c r="BD90" i="85"/>
  <c r="BE90" i="85"/>
  <c r="BF90" i="85"/>
  <c r="C91" i="85"/>
  <c r="G91" i="85"/>
  <c r="R91" i="85"/>
  <c r="S91" i="85"/>
  <c r="T91" i="85"/>
  <c r="U91" i="85"/>
  <c r="V91" i="85"/>
  <c r="W91" i="85"/>
  <c r="X91" i="85"/>
  <c r="Y91" i="85"/>
  <c r="Z91" i="85"/>
  <c r="AA91" i="85"/>
  <c r="AB91" i="85"/>
  <c r="AC91" i="85"/>
  <c r="AD91" i="85"/>
  <c r="AE91" i="85"/>
  <c r="AF91" i="85"/>
  <c r="AG91" i="85"/>
  <c r="AH91" i="85"/>
  <c r="AI91" i="85"/>
  <c r="AJ91" i="85"/>
  <c r="AK91" i="85"/>
  <c r="AL91" i="85"/>
  <c r="AM91" i="85"/>
  <c r="AN91" i="85"/>
  <c r="AO91" i="85"/>
  <c r="AP91" i="85"/>
  <c r="AQ91" i="85"/>
  <c r="AR91" i="85"/>
  <c r="AZ91" i="85"/>
  <c r="BA91" i="85"/>
  <c r="BB91" i="85"/>
  <c r="BC91" i="85"/>
  <c r="BD91" i="85"/>
  <c r="BE91" i="85"/>
  <c r="BF91" i="85"/>
  <c r="BG91" i="85"/>
  <c r="D91" i="85"/>
  <c r="C92" i="85"/>
  <c r="G92" i="85"/>
  <c r="R92" i="85"/>
  <c r="S92" i="85"/>
  <c r="T92" i="85"/>
  <c r="U92" i="85"/>
  <c r="V92" i="85"/>
  <c r="W92" i="85"/>
  <c r="X92" i="85"/>
  <c r="Y92" i="85"/>
  <c r="Z92" i="85"/>
  <c r="AA92" i="85"/>
  <c r="AB92" i="85"/>
  <c r="AC92" i="85"/>
  <c r="AD92" i="85"/>
  <c r="AE92" i="85"/>
  <c r="AF92" i="85"/>
  <c r="AG92" i="85"/>
  <c r="AH92" i="85"/>
  <c r="AI92" i="85"/>
  <c r="AJ92" i="85"/>
  <c r="AK92" i="85"/>
  <c r="AL92" i="85"/>
  <c r="AM92" i="85"/>
  <c r="AN92" i="85"/>
  <c r="AO92" i="85"/>
  <c r="AP92" i="85"/>
  <c r="AQ92" i="85"/>
  <c r="AR92" i="85"/>
  <c r="AZ92" i="85"/>
  <c r="BA92" i="85"/>
  <c r="BB92" i="85"/>
  <c r="BC92" i="85"/>
  <c r="BD92" i="85"/>
  <c r="BE92" i="85"/>
  <c r="BF92" i="85"/>
  <c r="D94" i="85"/>
  <c r="G94" i="85"/>
  <c r="R96" i="85"/>
  <c r="S96" i="85"/>
  <c r="S94" i="85" s="1"/>
  <c r="T96" i="85"/>
  <c r="T94" i="85" s="1"/>
  <c r="U96" i="85"/>
  <c r="U94" i="85"/>
  <c r="V96" i="85"/>
  <c r="V94" i="85"/>
  <c r="W96" i="85"/>
  <c r="W94" i="85"/>
  <c r="X96" i="85"/>
  <c r="X94" i="85"/>
  <c r="Y96" i="85"/>
  <c r="Y94" i="85"/>
  <c r="Z96" i="85"/>
  <c r="Z94" i="85"/>
  <c r="AA96" i="85"/>
  <c r="AA94" i="85" s="1"/>
  <c r="AB96" i="85"/>
  <c r="AB94" i="85" s="1"/>
  <c r="AC96" i="85"/>
  <c r="AC94" i="85"/>
  <c r="AD96" i="85"/>
  <c r="AD94" i="85"/>
  <c r="AE96" i="85"/>
  <c r="AE94" i="85"/>
  <c r="AF96" i="85"/>
  <c r="AF94" i="85"/>
  <c r="AG96" i="85"/>
  <c r="AG94" i="85"/>
  <c r="AH96" i="85"/>
  <c r="AH94" i="85"/>
  <c r="AI96" i="85"/>
  <c r="AI94" i="85" s="1"/>
  <c r="AJ96" i="85"/>
  <c r="AJ94" i="85" s="1"/>
  <c r="AK96" i="85"/>
  <c r="AK94" i="85"/>
  <c r="AL96" i="85"/>
  <c r="AL94" i="85"/>
  <c r="AM96" i="85"/>
  <c r="AM94" i="85"/>
  <c r="AN96" i="85"/>
  <c r="AN94" i="85"/>
  <c r="AO96" i="85"/>
  <c r="AO94" i="85"/>
  <c r="AP96" i="85"/>
  <c r="AP94" i="85"/>
  <c r="AQ96" i="85"/>
  <c r="AQ94" i="85" s="1"/>
  <c r="AR96" i="85"/>
  <c r="AR94" i="85" s="1"/>
  <c r="AU94" i="85"/>
  <c r="AV94" i="85"/>
  <c r="AW94" i="85"/>
  <c r="AZ96" i="85"/>
  <c r="AZ94" i="85"/>
  <c r="BA96" i="85"/>
  <c r="BB96" i="85"/>
  <c r="BB94" i="85"/>
  <c r="BC96" i="85"/>
  <c r="BC94" i="85" s="1"/>
  <c r="BD96" i="85"/>
  <c r="BD94" i="85" s="1"/>
  <c r="BE96" i="85"/>
  <c r="BE94" i="85" s="1"/>
  <c r="BF96" i="85"/>
  <c r="BF94" i="85" s="1"/>
  <c r="C100" i="85"/>
  <c r="G100" i="85"/>
  <c r="R100" i="85"/>
  <c r="S100" i="85"/>
  <c r="T100" i="85"/>
  <c r="U100" i="85"/>
  <c r="V100" i="85"/>
  <c r="W100" i="85"/>
  <c r="X100" i="85"/>
  <c r="Y100" i="85"/>
  <c r="Z100" i="85"/>
  <c r="AA100" i="85"/>
  <c r="AB100" i="85"/>
  <c r="AC100" i="85"/>
  <c r="AD100" i="85"/>
  <c r="AE100" i="85"/>
  <c r="AF100" i="85"/>
  <c r="AG100" i="85"/>
  <c r="AH100" i="85"/>
  <c r="AI100" i="85"/>
  <c r="AJ100" i="85"/>
  <c r="AK100" i="85"/>
  <c r="AL100" i="85"/>
  <c r="AM100" i="85"/>
  <c r="AN100" i="85"/>
  <c r="AO100" i="85"/>
  <c r="AP100" i="85"/>
  <c r="AQ100" i="85"/>
  <c r="AR100" i="85"/>
  <c r="AZ100" i="85"/>
  <c r="BA100" i="85"/>
  <c r="BB100" i="85"/>
  <c r="BC100" i="85"/>
  <c r="BD100" i="85"/>
  <c r="BE100" i="85"/>
  <c r="BF100" i="85"/>
  <c r="C101" i="85"/>
  <c r="G101" i="85"/>
  <c r="R101" i="85"/>
  <c r="S101" i="85"/>
  <c r="T101" i="85"/>
  <c r="U101" i="85"/>
  <c r="V101" i="85"/>
  <c r="W101" i="85"/>
  <c r="X101" i="85"/>
  <c r="Y101" i="85"/>
  <c r="Z101" i="85"/>
  <c r="AA101" i="85"/>
  <c r="AB101" i="85"/>
  <c r="AC101" i="85"/>
  <c r="AD101" i="85"/>
  <c r="AE101" i="85"/>
  <c r="AF101" i="85"/>
  <c r="AG101" i="85"/>
  <c r="AH101" i="85"/>
  <c r="AI101" i="85"/>
  <c r="AJ101" i="85"/>
  <c r="AK101" i="85"/>
  <c r="AL101" i="85"/>
  <c r="AM101" i="85"/>
  <c r="AN101" i="85"/>
  <c r="AO101" i="85"/>
  <c r="AP101" i="85"/>
  <c r="AQ101" i="85"/>
  <c r="AR101" i="85"/>
  <c r="AS101" i="85"/>
  <c r="AZ101" i="85"/>
  <c r="BA101" i="85"/>
  <c r="BB101" i="85"/>
  <c r="BC101" i="85"/>
  <c r="BD101" i="85"/>
  <c r="BE101" i="85"/>
  <c r="BF101" i="85"/>
  <c r="C102" i="85"/>
  <c r="G102" i="85"/>
  <c r="R102" i="85"/>
  <c r="S102" i="85"/>
  <c r="T102" i="85"/>
  <c r="U102" i="85"/>
  <c r="V102" i="85"/>
  <c r="W102" i="85"/>
  <c r="X102" i="85"/>
  <c r="Y102" i="85"/>
  <c r="Z102" i="85"/>
  <c r="AA102" i="85"/>
  <c r="AB102" i="85"/>
  <c r="AC102" i="85"/>
  <c r="AD102" i="85"/>
  <c r="AE102" i="85"/>
  <c r="AF102" i="85"/>
  <c r="AG102" i="85"/>
  <c r="AH102" i="85"/>
  <c r="AI102" i="85"/>
  <c r="AJ102" i="85"/>
  <c r="AK102" i="85"/>
  <c r="AL102" i="85"/>
  <c r="AM102" i="85"/>
  <c r="AN102" i="85"/>
  <c r="AO102" i="85"/>
  <c r="AP102" i="85"/>
  <c r="AQ102" i="85"/>
  <c r="AR102" i="85"/>
  <c r="AZ102" i="85"/>
  <c r="BA102" i="85"/>
  <c r="BB102" i="85"/>
  <c r="BC102" i="85"/>
  <c r="BD102" i="85"/>
  <c r="BE102" i="85"/>
  <c r="BF102" i="85"/>
  <c r="C103" i="85"/>
  <c r="G103" i="85"/>
  <c r="R103" i="85"/>
  <c r="S103" i="85"/>
  <c r="T103" i="85"/>
  <c r="U103" i="85"/>
  <c r="V103" i="85"/>
  <c r="W103" i="85"/>
  <c r="X103" i="85"/>
  <c r="Y103" i="85"/>
  <c r="Z103" i="85"/>
  <c r="AA103" i="85"/>
  <c r="AB103" i="85"/>
  <c r="AC103" i="85"/>
  <c r="AD103" i="85"/>
  <c r="AE103" i="85"/>
  <c r="AF103" i="85"/>
  <c r="AG103" i="85"/>
  <c r="AH103" i="85"/>
  <c r="AI103" i="85"/>
  <c r="AJ103" i="85"/>
  <c r="AK103" i="85"/>
  <c r="AL103" i="85"/>
  <c r="AM103" i="85"/>
  <c r="AN103" i="85"/>
  <c r="AO103" i="85"/>
  <c r="AP103" i="85"/>
  <c r="AQ103" i="85"/>
  <c r="AR103" i="85"/>
  <c r="AZ103" i="85"/>
  <c r="BA103" i="85"/>
  <c r="BB103" i="85"/>
  <c r="BC103" i="85"/>
  <c r="BD103" i="85"/>
  <c r="BE103" i="85"/>
  <c r="BF103" i="85"/>
  <c r="BG103" i="85"/>
  <c r="D103" i="85"/>
  <c r="C104" i="85"/>
  <c r="G104" i="85"/>
  <c r="R104" i="85"/>
  <c r="S104" i="85"/>
  <c r="T104" i="85"/>
  <c r="U104" i="85"/>
  <c r="V104" i="85"/>
  <c r="W104" i="85"/>
  <c r="X104" i="85"/>
  <c r="Y104" i="85"/>
  <c r="Z104" i="85"/>
  <c r="AA104" i="85"/>
  <c r="AB104" i="85"/>
  <c r="AC104" i="85"/>
  <c r="AD104" i="85"/>
  <c r="AE104" i="85"/>
  <c r="AF104" i="85"/>
  <c r="AG104" i="85"/>
  <c r="AH104" i="85"/>
  <c r="AI104" i="85"/>
  <c r="AJ104" i="85"/>
  <c r="AK104" i="85"/>
  <c r="AL104" i="85"/>
  <c r="AM104" i="85"/>
  <c r="AN104" i="85"/>
  <c r="AO104" i="85"/>
  <c r="AP104" i="85"/>
  <c r="AQ104" i="85"/>
  <c r="AR104" i="85"/>
  <c r="AZ104" i="85"/>
  <c r="BA104" i="85"/>
  <c r="BB104" i="85"/>
  <c r="BC104" i="85"/>
  <c r="BD104" i="85"/>
  <c r="BE104" i="85"/>
  <c r="BF104" i="85"/>
  <c r="BG104" i="85"/>
  <c r="D104" i="85"/>
  <c r="C105" i="85"/>
  <c r="G105" i="85"/>
  <c r="R105" i="85"/>
  <c r="S105" i="85"/>
  <c r="T105" i="85"/>
  <c r="U105" i="85"/>
  <c r="V105" i="85"/>
  <c r="W105" i="85"/>
  <c r="X105" i="85"/>
  <c r="Y105" i="85"/>
  <c r="Z105" i="85"/>
  <c r="AA105" i="85"/>
  <c r="AB105" i="85"/>
  <c r="AC105" i="85"/>
  <c r="AD105" i="85"/>
  <c r="AE105" i="85"/>
  <c r="AF105" i="85"/>
  <c r="AG105" i="85"/>
  <c r="AH105" i="85"/>
  <c r="AI105" i="85"/>
  <c r="AJ105" i="85"/>
  <c r="AK105" i="85"/>
  <c r="AL105" i="85"/>
  <c r="AM105" i="85"/>
  <c r="AN105" i="85"/>
  <c r="AO105" i="85"/>
  <c r="AP105" i="85"/>
  <c r="AQ105" i="85"/>
  <c r="AR105" i="85"/>
  <c r="AZ105" i="85"/>
  <c r="BA105" i="85"/>
  <c r="BB105" i="85"/>
  <c r="BC105" i="85"/>
  <c r="BD105" i="85"/>
  <c r="BE105" i="85"/>
  <c r="BF105" i="85"/>
  <c r="C106" i="85"/>
  <c r="G106" i="85"/>
  <c r="R106" i="85"/>
  <c r="S106" i="85"/>
  <c r="T106" i="85"/>
  <c r="U106" i="85"/>
  <c r="V106" i="85"/>
  <c r="W106" i="85"/>
  <c r="X106" i="85"/>
  <c r="Y106" i="85"/>
  <c r="Z106" i="85"/>
  <c r="AA106" i="85"/>
  <c r="AB106" i="85"/>
  <c r="AC106" i="85"/>
  <c r="AD106" i="85"/>
  <c r="AE106" i="85"/>
  <c r="AF106" i="85"/>
  <c r="AG106" i="85"/>
  <c r="AH106" i="85"/>
  <c r="AI106" i="85"/>
  <c r="AJ106" i="85"/>
  <c r="AK106" i="85"/>
  <c r="AL106" i="85"/>
  <c r="AM106" i="85"/>
  <c r="AN106" i="85"/>
  <c r="AO106" i="85"/>
  <c r="AP106" i="85"/>
  <c r="AQ106" i="85"/>
  <c r="AR106" i="85"/>
  <c r="AZ106" i="85"/>
  <c r="BA106" i="85"/>
  <c r="BB106" i="85"/>
  <c r="BC106" i="85"/>
  <c r="BD106" i="85"/>
  <c r="BE106" i="85"/>
  <c r="BF106" i="85"/>
  <c r="C107" i="85"/>
  <c r="G107" i="85"/>
  <c r="R107" i="85"/>
  <c r="S107" i="85"/>
  <c r="T107" i="85"/>
  <c r="U107" i="85"/>
  <c r="V107" i="85"/>
  <c r="W107" i="85"/>
  <c r="X107" i="85"/>
  <c r="Y107" i="85"/>
  <c r="Z107" i="85"/>
  <c r="AA107" i="85"/>
  <c r="AB107" i="85"/>
  <c r="AC107" i="85"/>
  <c r="AD107" i="85"/>
  <c r="AE107" i="85"/>
  <c r="AF107" i="85"/>
  <c r="AG107" i="85"/>
  <c r="AH107" i="85"/>
  <c r="AI107" i="85"/>
  <c r="AJ107" i="85"/>
  <c r="AK107" i="85"/>
  <c r="AL107" i="85"/>
  <c r="AM107" i="85"/>
  <c r="AN107" i="85"/>
  <c r="AO107" i="85"/>
  <c r="AP107" i="85"/>
  <c r="AQ107" i="85"/>
  <c r="AR107" i="85"/>
  <c r="AZ107" i="85"/>
  <c r="BA107" i="85"/>
  <c r="BB107" i="85"/>
  <c r="BC107" i="85"/>
  <c r="BD107" i="85"/>
  <c r="BE107" i="85"/>
  <c r="BF107" i="85"/>
  <c r="BG107" i="85"/>
  <c r="D107" i="85"/>
  <c r="C108" i="85"/>
  <c r="G108" i="85"/>
  <c r="R108" i="85"/>
  <c r="S108" i="85"/>
  <c r="T108" i="85"/>
  <c r="U108" i="85"/>
  <c r="V108" i="85"/>
  <c r="W108" i="85"/>
  <c r="X108" i="85"/>
  <c r="Y108" i="85"/>
  <c r="Z108" i="85"/>
  <c r="AA108" i="85"/>
  <c r="AB108" i="85"/>
  <c r="AC108" i="85"/>
  <c r="AD108" i="85"/>
  <c r="AE108" i="85"/>
  <c r="AF108" i="85"/>
  <c r="AG108" i="85"/>
  <c r="AH108" i="85"/>
  <c r="AI108" i="85"/>
  <c r="AJ108" i="85"/>
  <c r="AK108" i="85"/>
  <c r="AL108" i="85"/>
  <c r="AM108" i="85"/>
  <c r="AN108" i="85"/>
  <c r="AO108" i="85"/>
  <c r="AP108" i="85"/>
  <c r="AQ108" i="85"/>
  <c r="AR108" i="85"/>
  <c r="AZ108" i="85"/>
  <c r="BA108" i="85"/>
  <c r="BB108" i="85"/>
  <c r="BC108" i="85"/>
  <c r="BD108" i="85"/>
  <c r="BE108" i="85"/>
  <c r="BF108" i="85"/>
  <c r="BG108" i="85"/>
  <c r="D108" i="85"/>
  <c r="C109" i="85"/>
  <c r="G109" i="85"/>
  <c r="R109" i="85"/>
  <c r="S109" i="85"/>
  <c r="T109" i="85"/>
  <c r="U109" i="85"/>
  <c r="V109" i="85"/>
  <c r="W109" i="85"/>
  <c r="X109" i="85"/>
  <c r="Y109" i="85"/>
  <c r="Z109" i="85"/>
  <c r="AA109" i="85"/>
  <c r="AB109" i="85"/>
  <c r="AC109" i="85"/>
  <c r="AD109" i="85"/>
  <c r="AE109" i="85"/>
  <c r="AF109" i="85"/>
  <c r="AG109" i="85"/>
  <c r="AH109" i="85"/>
  <c r="AI109" i="85"/>
  <c r="AJ109" i="85"/>
  <c r="AK109" i="85"/>
  <c r="AL109" i="85"/>
  <c r="AM109" i="85"/>
  <c r="AN109" i="85"/>
  <c r="AO109" i="85"/>
  <c r="AP109" i="85"/>
  <c r="AQ109" i="85"/>
  <c r="AR109" i="85"/>
  <c r="AZ109" i="85"/>
  <c r="BA109" i="85"/>
  <c r="BB109" i="85"/>
  <c r="BC109" i="85"/>
  <c r="BD109" i="85"/>
  <c r="BE109" i="85"/>
  <c r="BF109" i="85"/>
  <c r="C110" i="85"/>
  <c r="G110" i="85"/>
  <c r="R110" i="85"/>
  <c r="S110" i="85"/>
  <c r="T110" i="85"/>
  <c r="U110" i="85"/>
  <c r="V110" i="85"/>
  <c r="W110" i="85"/>
  <c r="X110" i="85"/>
  <c r="Y110" i="85"/>
  <c r="Z110" i="85"/>
  <c r="AA110" i="85"/>
  <c r="AB110" i="85"/>
  <c r="AC110" i="85"/>
  <c r="AD110" i="85"/>
  <c r="AE110" i="85"/>
  <c r="AF110" i="85"/>
  <c r="AG110" i="85"/>
  <c r="AH110" i="85"/>
  <c r="AI110" i="85"/>
  <c r="AJ110" i="85"/>
  <c r="AK110" i="85"/>
  <c r="AL110" i="85"/>
  <c r="AM110" i="85"/>
  <c r="AN110" i="85"/>
  <c r="AO110" i="85"/>
  <c r="AP110" i="85"/>
  <c r="AQ110" i="85"/>
  <c r="AR110" i="85"/>
  <c r="AZ110" i="85"/>
  <c r="BA110" i="85"/>
  <c r="BB110" i="85"/>
  <c r="BC110" i="85"/>
  <c r="BD110" i="85"/>
  <c r="BE110" i="85"/>
  <c r="BF110" i="85"/>
  <c r="C114" i="85"/>
  <c r="G114" i="85"/>
  <c r="R114" i="85"/>
  <c r="S114" i="85"/>
  <c r="T114" i="85"/>
  <c r="U114" i="85"/>
  <c r="V114" i="85"/>
  <c r="W114" i="85"/>
  <c r="X114" i="85"/>
  <c r="Y114" i="85"/>
  <c r="Z114" i="85"/>
  <c r="AA114" i="85"/>
  <c r="AB114" i="85"/>
  <c r="AC114" i="85"/>
  <c r="AD114" i="85"/>
  <c r="AE114" i="85"/>
  <c r="AF114" i="85"/>
  <c r="AG114" i="85"/>
  <c r="AH114" i="85"/>
  <c r="AI114" i="85"/>
  <c r="AJ114" i="85"/>
  <c r="AK114" i="85"/>
  <c r="AL114" i="85"/>
  <c r="AM114" i="85"/>
  <c r="AN114" i="85"/>
  <c r="AO114" i="85"/>
  <c r="AP114" i="85"/>
  <c r="AQ114" i="85"/>
  <c r="AR114" i="85"/>
  <c r="AZ114" i="85"/>
  <c r="BA114" i="85"/>
  <c r="BB114" i="85"/>
  <c r="BC114" i="85"/>
  <c r="BD114" i="85"/>
  <c r="BE114" i="85"/>
  <c r="BF114" i="85"/>
  <c r="C117" i="85"/>
  <c r="I117" i="85"/>
  <c r="J117" i="85"/>
  <c r="C118" i="85"/>
  <c r="G118" i="85"/>
  <c r="R118" i="85"/>
  <c r="S118" i="85"/>
  <c r="T118" i="85"/>
  <c r="U118" i="85"/>
  <c r="V118" i="85"/>
  <c r="W118" i="85"/>
  <c r="X118" i="85"/>
  <c r="Y118" i="85"/>
  <c r="Z118" i="85"/>
  <c r="AA118" i="85"/>
  <c r="AB118" i="85"/>
  <c r="AC118" i="85"/>
  <c r="AD118" i="85"/>
  <c r="AE118" i="85"/>
  <c r="AF118" i="85"/>
  <c r="AG118" i="85"/>
  <c r="AH118" i="85"/>
  <c r="AI118" i="85"/>
  <c r="AJ118" i="85"/>
  <c r="AK118" i="85"/>
  <c r="AL118" i="85"/>
  <c r="AM118" i="85"/>
  <c r="AN118" i="85"/>
  <c r="AO118" i="85"/>
  <c r="AP118" i="85"/>
  <c r="AQ118" i="85"/>
  <c r="AR118" i="85"/>
  <c r="AZ118" i="85"/>
  <c r="BA118" i="85"/>
  <c r="BB118" i="85"/>
  <c r="BC118" i="85"/>
  <c r="BD118" i="85"/>
  <c r="BE118" i="85"/>
  <c r="BF118" i="85"/>
  <c r="C119" i="85"/>
  <c r="G119" i="85"/>
  <c r="R119" i="85"/>
  <c r="S119" i="85"/>
  <c r="T119" i="85"/>
  <c r="U119" i="85"/>
  <c r="V119" i="85"/>
  <c r="W119" i="85"/>
  <c r="X119" i="85"/>
  <c r="Y119" i="85"/>
  <c r="Z119" i="85"/>
  <c r="AA119" i="85"/>
  <c r="AB119" i="85"/>
  <c r="AC119" i="85"/>
  <c r="AD119" i="85"/>
  <c r="AE119" i="85"/>
  <c r="AF119" i="85"/>
  <c r="AG119" i="85"/>
  <c r="AH119" i="85"/>
  <c r="AI119" i="85"/>
  <c r="AJ119" i="85"/>
  <c r="AK119" i="85"/>
  <c r="AL119" i="85"/>
  <c r="AM119" i="85"/>
  <c r="AN119" i="85"/>
  <c r="AO119" i="85"/>
  <c r="AP119" i="85"/>
  <c r="AQ119" i="85"/>
  <c r="AR119" i="85"/>
  <c r="AZ119" i="85"/>
  <c r="BA119" i="85"/>
  <c r="BB119" i="85"/>
  <c r="BC119" i="85"/>
  <c r="BD119" i="85"/>
  <c r="BE119" i="85"/>
  <c r="BF119" i="85"/>
  <c r="BG119" i="85"/>
  <c r="D119" i="85"/>
  <c r="C120" i="85"/>
  <c r="G120" i="85"/>
  <c r="R120" i="85"/>
  <c r="S120" i="85"/>
  <c r="T120" i="85"/>
  <c r="U120" i="85"/>
  <c r="V120" i="85"/>
  <c r="W120" i="85"/>
  <c r="X120" i="85"/>
  <c r="Y120" i="85"/>
  <c r="Z120" i="85"/>
  <c r="AA120" i="85"/>
  <c r="AB120" i="85"/>
  <c r="AC120" i="85"/>
  <c r="AD120" i="85"/>
  <c r="AE120" i="85"/>
  <c r="AF120" i="85"/>
  <c r="AG120" i="85"/>
  <c r="AH120" i="85"/>
  <c r="AI120" i="85"/>
  <c r="AJ120" i="85"/>
  <c r="AK120" i="85"/>
  <c r="AL120" i="85"/>
  <c r="AM120" i="85"/>
  <c r="AN120" i="85"/>
  <c r="AO120" i="85"/>
  <c r="AP120" i="85"/>
  <c r="AQ120" i="85"/>
  <c r="AR120" i="85"/>
  <c r="AZ120" i="85"/>
  <c r="BA120" i="85"/>
  <c r="BB120" i="85"/>
  <c r="BC120" i="85"/>
  <c r="BD120" i="85"/>
  <c r="BE120" i="85"/>
  <c r="BF120" i="85"/>
  <c r="C121" i="85"/>
  <c r="G121" i="85"/>
  <c r="R121" i="85"/>
  <c r="S121" i="85"/>
  <c r="T121" i="85"/>
  <c r="U121" i="85"/>
  <c r="V121" i="85"/>
  <c r="W121" i="85"/>
  <c r="X121" i="85"/>
  <c r="Y121" i="85"/>
  <c r="Z121" i="85"/>
  <c r="AA121" i="85"/>
  <c r="AB121" i="85"/>
  <c r="AC121" i="85"/>
  <c r="AD121" i="85"/>
  <c r="AE121" i="85"/>
  <c r="AF121" i="85"/>
  <c r="AG121" i="85"/>
  <c r="AH121" i="85"/>
  <c r="AI121" i="85"/>
  <c r="AJ121" i="85"/>
  <c r="AK121" i="85"/>
  <c r="AL121" i="85"/>
  <c r="AM121" i="85"/>
  <c r="AN121" i="85"/>
  <c r="AO121" i="85"/>
  <c r="AP121" i="85"/>
  <c r="AQ121" i="85"/>
  <c r="AR121" i="85"/>
  <c r="AZ121" i="85"/>
  <c r="BA121" i="85"/>
  <c r="BB121" i="85"/>
  <c r="BC121" i="85"/>
  <c r="BD121" i="85"/>
  <c r="BE121" i="85"/>
  <c r="BF121" i="85"/>
  <c r="C122" i="85"/>
  <c r="G122" i="85"/>
  <c r="H122" i="85"/>
  <c r="R122" i="85"/>
  <c r="S122" i="85"/>
  <c r="T122" i="85"/>
  <c r="U122" i="85"/>
  <c r="V122" i="85"/>
  <c r="W122" i="85"/>
  <c r="X122" i="85"/>
  <c r="Y122" i="85"/>
  <c r="Z122" i="85"/>
  <c r="AA122" i="85"/>
  <c r="AB122" i="85"/>
  <c r="AC122" i="85"/>
  <c r="AD122" i="85"/>
  <c r="AE122" i="85"/>
  <c r="AF122" i="85"/>
  <c r="AG122" i="85"/>
  <c r="AH122" i="85"/>
  <c r="AI122" i="85"/>
  <c r="AJ122" i="85"/>
  <c r="AK122" i="85"/>
  <c r="AL122" i="85"/>
  <c r="AM122" i="85"/>
  <c r="AN122" i="85"/>
  <c r="AO122" i="85"/>
  <c r="AP122" i="85"/>
  <c r="AQ122" i="85"/>
  <c r="AR122" i="85"/>
  <c r="AZ122" i="85"/>
  <c r="BA122" i="85"/>
  <c r="BB122" i="85"/>
  <c r="BC122" i="85"/>
  <c r="BD122" i="85"/>
  <c r="BE122" i="85"/>
  <c r="BF122" i="85"/>
  <c r="C123" i="85"/>
  <c r="G123" i="85"/>
  <c r="G112" i="85" s="1"/>
  <c r="R123" i="85"/>
  <c r="S123" i="85"/>
  <c r="T123" i="85"/>
  <c r="U123" i="85"/>
  <c r="U112" i="85"/>
  <c r="V123" i="85"/>
  <c r="W123" i="85"/>
  <c r="X123" i="85"/>
  <c r="Y123" i="85"/>
  <c r="Z123" i="85"/>
  <c r="AA123" i="85"/>
  <c r="AB123" i="85"/>
  <c r="AC123" i="85"/>
  <c r="AC112" i="85"/>
  <c r="AD123" i="85"/>
  <c r="AE123" i="85"/>
  <c r="AF123" i="85"/>
  <c r="AG123" i="85"/>
  <c r="AH123" i="85"/>
  <c r="AI123" i="85"/>
  <c r="AJ123" i="85"/>
  <c r="AK123" i="85"/>
  <c r="AK112" i="85"/>
  <c r="AL123" i="85"/>
  <c r="AM123" i="85"/>
  <c r="AN123" i="85"/>
  <c r="AO123" i="85"/>
  <c r="AP123" i="85"/>
  <c r="AQ123" i="85"/>
  <c r="AR123" i="85"/>
  <c r="AZ123" i="85"/>
  <c r="BA123" i="85"/>
  <c r="BB123" i="85"/>
  <c r="BC123" i="85"/>
  <c r="BD123" i="85"/>
  <c r="BE123" i="85"/>
  <c r="BF123" i="85"/>
  <c r="C127" i="85"/>
  <c r="D127" i="85"/>
  <c r="D125" i="85"/>
  <c r="H127" i="85"/>
  <c r="H125" i="85"/>
  <c r="I127" i="85"/>
  <c r="I125" i="85"/>
  <c r="J127" i="85"/>
  <c r="J125" i="85" s="1"/>
  <c r="R127" i="85"/>
  <c r="R125" i="85" s="1"/>
  <c r="S127" i="85"/>
  <c r="S125" i="85" s="1"/>
  <c r="T127" i="85"/>
  <c r="T125" i="85" s="1"/>
  <c r="U127" i="85"/>
  <c r="U125" i="85" s="1"/>
  <c r="V127" i="85"/>
  <c r="V125" i="85" s="1"/>
  <c r="W127" i="85"/>
  <c r="W125" i="85"/>
  <c r="X127" i="85"/>
  <c r="X125" i="85"/>
  <c r="Y127" i="85"/>
  <c r="Y125" i="85"/>
  <c r="Z127" i="85"/>
  <c r="Z125" i="85" s="1"/>
  <c r="AA127" i="85"/>
  <c r="AA125" i="85" s="1"/>
  <c r="AB127" i="85"/>
  <c r="AB125" i="85"/>
  <c r="AC127" i="85"/>
  <c r="AC125" i="85" s="1"/>
  <c r="AD127" i="85"/>
  <c r="AD125" i="85" s="1"/>
  <c r="AE127" i="85"/>
  <c r="AE125" i="85"/>
  <c r="AF127" i="85"/>
  <c r="AF125" i="85"/>
  <c r="AG127" i="85"/>
  <c r="AG125" i="85"/>
  <c r="AH127" i="85"/>
  <c r="AH125" i="85"/>
  <c r="AI127" i="85"/>
  <c r="AI125" i="85"/>
  <c r="AJ127" i="85"/>
  <c r="AJ125" i="85"/>
  <c r="AK127" i="85"/>
  <c r="AK125" i="85" s="1"/>
  <c r="AL127" i="85"/>
  <c r="AL125" i="85" s="1"/>
  <c r="AM127" i="85"/>
  <c r="AM125" i="85"/>
  <c r="AN127" i="85"/>
  <c r="AN125" i="85"/>
  <c r="AO127" i="85"/>
  <c r="AO125" i="85"/>
  <c r="AP127" i="85"/>
  <c r="AP125" i="85" s="1"/>
  <c r="AQ127" i="85"/>
  <c r="AQ125" i="85"/>
  <c r="AR127" i="85"/>
  <c r="AR125" i="85"/>
  <c r="C131" i="85"/>
  <c r="C129" i="85"/>
  <c r="G131" i="85"/>
  <c r="G129" i="85" s="1"/>
  <c r="R131" i="85"/>
  <c r="S131" i="85"/>
  <c r="S129" i="85" s="1"/>
  <c r="T131" i="85"/>
  <c r="T129" i="85" s="1"/>
  <c r="U131" i="85"/>
  <c r="U129" i="85" s="1"/>
  <c r="V131" i="85"/>
  <c r="V129" i="85" s="1"/>
  <c r="W131" i="85"/>
  <c r="W129" i="85"/>
  <c r="X131" i="85"/>
  <c r="X129" i="85"/>
  <c r="Y131" i="85"/>
  <c r="Y129" i="85"/>
  <c r="Z131" i="85"/>
  <c r="Z129" i="85"/>
  <c r="AA131" i="85"/>
  <c r="AA129" i="85" s="1"/>
  <c r="AB131" i="85"/>
  <c r="AB129" i="85" s="1"/>
  <c r="AC131" i="85"/>
  <c r="AC129" i="85" s="1"/>
  <c r="AD131" i="85"/>
  <c r="AD129" i="85"/>
  <c r="AE131" i="85"/>
  <c r="AE129" i="85"/>
  <c r="AF131" i="85"/>
  <c r="AF129" i="85"/>
  <c r="AG131" i="85"/>
  <c r="AG129" i="85" s="1"/>
  <c r="AH131" i="85"/>
  <c r="AH129" i="85"/>
  <c r="AI131" i="85"/>
  <c r="AI129" i="85"/>
  <c r="AJ131" i="85"/>
  <c r="AJ129" i="85"/>
  <c r="AK131" i="85"/>
  <c r="AK129" i="85"/>
  <c r="AL131" i="85"/>
  <c r="AL129" i="85"/>
  <c r="AM131" i="85"/>
  <c r="AM129" i="85"/>
  <c r="AN131" i="85"/>
  <c r="AN129" i="85"/>
  <c r="AO131" i="85"/>
  <c r="AO129" i="85"/>
  <c r="AP131" i="85"/>
  <c r="AP129" i="85"/>
  <c r="AQ131" i="85"/>
  <c r="AQ129" i="85" s="1"/>
  <c r="AR131" i="85"/>
  <c r="AR129" i="85" s="1"/>
  <c r="AT129" i="85"/>
  <c r="AU129" i="85"/>
  <c r="AW129" i="85"/>
  <c r="AZ131" i="85"/>
  <c r="AZ129" i="85"/>
  <c r="BA131" i="85"/>
  <c r="BA129" i="85"/>
  <c r="BB131" i="85"/>
  <c r="BB129" i="85"/>
  <c r="BC131" i="85"/>
  <c r="BC129" i="85"/>
  <c r="BD131" i="85"/>
  <c r="BD129" i="85" s="1"/>
  <c r="BE131" i="85"/>
  <c r="BE129" i="85" s="1"/>
  <c r="BF131" i="85"/>
  <c r="BF129" i="85"/>
  <c r="Q157" i="85"/>
  <c r="A2" i="84"/>
  <c r="C7" i="84"/>
  <c r="H7" i="84"/>
  <c r="I7" i="84"/>
  <c r="J7" i="84"/>
  <c r="AL10" i="84"/>
  <c r="AM10" i="84"/>
  <c r="AN10" i="84"/>
  <c r="AO10" i="84"/>
  <c r="AP10" i="84"/>
  <c r="C12" i="84"/>
  <c r="G12" i="84"/>
  <c r="R12" i="84"/>
  <c r="S12" i="84"/>
  <c r="T12" i="84"/>
  <c r="U12" i="84"/>
  <c r="V12" i="84"/>
  <c r="W12" i="84"/>
  <c r="X12" i="84"/>
  <c r="Y12" i="84"/>
  <c r="Z12" i="84"/>
  <c r="AU10" i="84"/>
  <c r="AV10" i="84"/>
  <c r="AX12" i="84"/>
  <c r="AY12" i="84"/>
  <c r="AZ12" i="84"/>
  <c r="BA12" i="84"/>
  <c r="BB12" i="84"/>
  <c r="BC12" i="84"/>
  <c r="BD12" i="84"/>
  <c r="BE12" i="84"/>
  <c r="C13" i="84"/>
  <c r="G13" i="84"/>
  <c r="R13" i="84"/>
  <c r="S13" i="84"/>
  <c r="T13" i="84"/>
  <c r="U13" i="84"/>
  <c r="V13" i="84"/>
  <c r="W13" i="84"/>
  <c r="X13" i="84"/>
  <c r="Y13" i="84"/>
  <c r="Z13" i="84"/>
  <c r="AX13" i="84"/>
  <c r="AY13" i="84"/>
  <c r="AZ13" i="84"/>
  <c r="BA13" i="84"/>
  <c r="BB13" i="84"/>
  <c r="BC13" i="84"/>
  <c r="BD13" i="84"/>
  <c r="BE13" i="84"/>
  <c r="C14" i="84"/>
  <c r="G14" i="84"/>
  <c r="R14" i="84"/>
  <c r="S14" i="84"/>
  <c r="T14" i="84"/>
  <c r="U14" i="84"/>
  <c r="V14" i="84"/>
  <c r="W14" i="84"/>
  <c r="X14" i="84"/>
  <c r="Y14" i="84"/>
  <c r="Z14" i="84"/>
  <c r="AX14" i="84"/>
  <c r="AY14" i="84"/>
  <c r="AZ14" i="84"/>
  <c r="BA14" i="84"/>
  <c r="BB14" i="84"/>
  <c r="BC14" i="84"/>
  <c r="BD14" i="84"/>
  <c r="BE14" i="84"/>
  <c r="C15" i="84"/>
  <c r="G15" i="84"/>
  <c r="R15" i="84"/>
  <c r="S15" i="84"/>
  <c r="T15" i="84"/>
  <c r="U15" i="84"/>
  <c r="V15" i="84"/>
  <c r="W15" i="84"/>
  <c r="X15" i="84"/>
  <c r="Y15" i="84"/>
  <c r="Z15" i="84"/>
  <c r="AX15" i="84"/>
  <c r="AY15" i="84"/>
  <c r="AZ15" i="84"/>
  <c r="BA15" i="84"/>
  <c r="BB15" i="84"/>
  <c r="BC15" i="84"/>
  <c r="BD15" i="84"/>
  <c r="BE15" i="84"/>
  <c r="C16" i="84"/>
  <c r="G16" i="84"/>
  <c r="R16" i="84"/>
  <c r="S16" i="84"/>
  <c r="T16" i="84"/>
  <c r="U16" i="84"/>
  <c r="V16" i="84"/>
  <c r="W16" i="84"/>
  <c r="X16" i="84"/>
  <c r="Y16" i="84"/>
  <c r="Z16" i="84"/>
  <c r="AX16" i="84"/>
  <c r="AY16" i="84"/>
  <c r="AZ16" i="84"/>
  <c r="BA16" i="84"/>
  <c r="BB16" i="84"/>
  <c r="BC16" i="84"/>
  <c r="BD16" i="84"/>
  <c r="BE16" i="84"/>
  <c r="C17" i="84"/>
  <c r="G17" i="84"/>
  <c r="R17" i="84"/>
  <c r="S17" i="84"/>
  <c r="T17" i="84"/>
  <c r="U17" i="84"/>
  <c r="V17" i="84"/>
  <c r="W17" i="84"/>
  <c r="X17" i="84"/>
  <c r="Y17" i="84"/>
  <c r="Z17" i="84"/>
  <c r="AW17" i="84"/>
  <c r="AX17" i="84"/>
  <c r="AY17" i="84"/>
  <c r="AZ17" i="84"/>
  <c r="BA17" i="84"/>
  <c r="BB17" i="84"/>
  <c r="BC17" i="84"/>
  <c r="BD17" i="84"/>
  <c r="BE17" i="84"/>
  <c r="C18" i="84"/>
  <c r="G18" i="84"/>
  <c r="R18" i="84"/>
  <c r="S18" i="84"/>
  <c r="T18" i="84"/>
  <c r="U18" i="84"/>
  <c r="V18" i="84"/>
  <c r="W18" i="84"/>
  <c r="X18" i="84"/>
  <c r="Y18" i="84"/>
  <c r="Z18" i="84"/>
  <c r="AX18" i="84"/>
  <c r="AY18" i="84"/>
  <c r="AZ18" i="84"/>
  <c r="BA18" i="84"/>
  <c r="BB18" i="84"/>
  <c r="BC18" i="84"/>
  <c r="BD18" i="84"/>
  <c r="BE18" i="84"/>
  <c r="C19" i="84"/>
  <c r="G19" i="84"/>
  <c r="R19" i="84"/>
  <c r="S19" i="84"/>
  <c r="T19" i="84"/>
  <c r="U19" i="84"/>
  <c r="V19" i="84"/>
  <c r="W19" i="84"/>
  <c r="X19" i="84"/>
  <c r="Y19" i="84"/>
  <c r="Z19" i="84"/>
  <c r="AX19" i="84"/>
  <c r="AY19" i="84"/>
  <c r="AZ19" i="84"/>
  <c r="BA19" i="84"/>
  <c r="BB19" i="84"/>
  <c r="BC19" i="84"/>
  <c r="BD19" i="84"/>
  <c r="BE19" i="84"/>
  <c r="C20" i="84"/>
  <c r="G20" i="84"/>
  <c r="R20" i="84"/>
  <c r="S20" i="84"/>
  <c r="T20" i="84"/>
  <c r="U20" i="84"/>
  <c r="V20" i="84"/>
  <c r="W20" i="84"/>
  <c r="X20" i="84"/>
  <c r="Y20" i="84"/>
  <c r="Z20" i="84"/>
  <c r="AX20" i="84"/>
  <c r="AY20" i="84"/>
  <c r="AZ20" i="84"/>
  <c r="BA20" i="84"/>
  <c r="BB20" i="84"/>
  <c r="BC20" i="84"/>
  <c r="BD20" i="84"/>
  <c r="BE20" i="84"/>
  <c r="C21" i="84"/>
  <c r="G21" i="84"/>
  <c r="R21" i="84"/>
  <c r="S21" i="84"/>
  <c r="T21" i="84"/>
  <c r="U21" i="84"/>
  <c r="V21" i="84"/>
  <c r="W21" i="84"/>
  <c r="X21" i="84"/>
  <c r="Y21" i="84"/>
  <c r="Z21" i="84"/>
  <c r="AX21" i="84"/>
  <c r="AY21" i="84"/>
  <c r="AZ21" i="84"/>
  <c r="BA21" i="84"/>
  <c r="BB21" i="84"/>
  <c r="BC21" i="84"/>
  <c r="BD21" i="84"/>
  <c r="BE21" i="84"/>
  <c r="C22" i="84"/>
  <c r="G22" i="84"/>
  <c r="R22" i="84"/>
  <c r="S22" i="84"/>
  <c r="T22" i="84"/>
  <c r="U22" i="84"/>
  <c r="V22" i="84"/>
  <c r="W22" i="84"/>
  <c r="X22" i="84"/>
  <c r="Y22" i="84"/>
  <c r="Z22" i="84"/>
  <c r="AX22" i="84"/>
  <c r="AY22" i="84"/>
  <c r="AZ22" i="84"/>
  <c r="BA22" i="84"/>
  <c r="BB22" i="84"/>
  <c r="BC22" i="84"/>
  <c r="BD22" i="84"/>
  <c r="BE22" i="84"/>
  <c r="C23" i="84"/>
  <c r="G23" i="84"/>
  <c r="R23" i="84"/>
  <c r="S23" i="84"/>
  <c r="T23" i="84"/>
  <c r="U23" i="84"/>
  <c r="V23" i="84"/>
  <c r="W23" i="84"/>
  <c r="X23" i="84"/>
  <c r="Y23" i="84"/>
  <c r="Z23" i="84"/>
  <c r="AX23" i="84"/>
  <c r="AY23" i="84"/>
  <c r="AZ23" i="84"/>
  <c r="BA23" i="84"/>
  <c r="BB23" i="84"/>
  <c r="BC23" i="84"/>
  <c r="BD23" i="84"/>
  <c r="BE23" i="84"/>
  <c r="C24" i="84"/>
  <c r="G24" i="84"/>
  <c r="R24" i="84"/>
  <c r="S24" i="84"/>
  <c r="T24" i="84"/>
  <c r="U24" i="84"/>
  <c r="V24" i="84"/>
  <c r="W24" i="84"/>
  <c r="X24" i="84"/>
  <c r="Y24" i="84"/>
  <c r="Z24" i="84"/>
  <c r="AX24" i="84"/>
  <c r="AY24" i="84"/>
  <c r="AZ24" i="84"/>
  <c r="BA24" i="84"/>
  <c r="BB24" i="84"/>
  <c r="BC24" i="84"/>
  <c r="BD24" i="84"/>
  <c r="BE24" i="84"/>
  <c r="C25" i="84"/>
  <c r="G25" i="84"/>
  <c r="R25" i="84"/>
  <c r="S25" i="84"/>
  <c r="T25" i="84"/>
  <c r="U25" i="84"/>
  <c r="V25" i="84"/>
  <c r="W25" i="84"/>
  <c r="X25" i="84"/>
  <c r="Y25" i="84"/>
  <c r="Z25" i="84"/>
  <c r="AX25" i="84"/>
  <c r="AY25" i="84"/>
  <c r="AZ25" i="84"/>
  <c r="BA25" i="84"/>
  <c r="BB25" i="84"/>
  <c r="BC25" i="84"/>
  <c r="BD25" i="84"/>
  <c r="BE25" i="84"/>
  <c r="C26" i="84"/>
  <c r="D26" i="84"/>
  <c r="G26" i="84"/>
  <c r="R26" i="84"/>
  <c r="S26" i="84"/>
  <c r="T26" i="84"/>
  <c r="U26" i="84"/>
  <c r="V26" i="84"/>
  <c r="W26" i="84"/>
  <c r="X26" i="84"/>
  <c r="Y26" i="84"/>
  <c r="AF28" i="84"/>
  <c r="AH28" i="84"/>
  <c r="AI28" i="84"/>
  <c r="AJ28" i="84"/>
  <c r="AK28" i="84"/>
  <c r="C30" i="84"/>
  <c r="G30" i="84"/>
  <c r="AU28" i="84"/>
  <c r="AX30" i="84"/>
  <c r="AY30" i="84"/>
  <c r="AZ30" i="84"/>
  <c r="BA30" i="84"/>
  <c r="BB30" i="84"/>
  <c r="BC30" i="84"/>
  <c r="BD30" i="84"/>
  <c r="BE30" i="84"/>
  <c r="C31" i="84"/>
  <c r="G31" i="84"/>
  <c r="AX31" i="84"/>
  <c r="AY31" i="84"/>
  <c r="AZ31" i="84"/>
  <c r="BA31" i="84"/>
  <c r="BB31" i="84"/>
  <c r="BC31" i="84"/>
  <c r="BD31" i="84"/>
  <c r="BE31" i="84"/>
  <c r="C32" i="84"/>
  <c r="F32" i="84"/>
  <c r="G32" i="84"/>
  <c r="H32" i="84"/>
  <c r="I32" i="84"/>
  <c r="J32" i="84"/>
  <c r="K32" i="84"/>
  <c r="L32" i="84"/>
  <c r="AX32" i="84"/>
  <c r="AY32" i="84"/>
  <c r="AZ32" i="84"/>
  <c r="BA32" i="84"/>
  <c r="BB32" i="84"/>
  <c r="BC32" i="84"/>
  <c r="BD32" i="84"/>
  <c r="G33" i="84"/>
  <c r="AX33" i="84"/>
  <c r="AY33" i="84"/>
  <c r="AZ33" i="84"/>
  <c r="BA33" i="84"/>
  <c r="BB33" i="84"/>
  <c r="BC33" i="84"/>
  <c r="BD33" i="84"/>
  <c r="BE33" i="84"/>
  <c r="C34" i="84"/>
  <c r="G34" i="84"/>
  <c r="AX34" i="84"/>
  <c r="AY34" i="84"/>
  <c r="AZ34" i="84"/>
  <c r="BA34" i="84"/>
  <c r="BB34" i="84"/>
  <c r="BC34" i="84"/>
  <c r="BD34" i="84"/>
  <c r="BE34" i="84"/>
  <c r="C35" i="84"/>
  <c r="G35" i="84"/>
  <c r="AX35" i="84"/>
  <c r="AY35" i="84"/>
  <c r="AZ35" i="84"/>
  <c r="BA35" i="84"/>
  <c r="BB35" i="84"/>
  <c r="BC35" i="84"/>
  <c r="BD35" i="84"/>
  <c r="BE35" i="84"/>
  <c r="C36" i="84"/>
  <c r="F36" i="84"/>
  <c r="G36" i="84"/>
  <c r="AX36" i="84"/>
  <c r="AY36" i="84"/>
  <c r="AZ36" i="84"/>
  <c r="BA36" i="84"/>
  <c r="BB36" i="84"/>
  <c r="BC36" i="84"/>
  <c r="BD36" i="84"/>
  <c r="BE36" i="84"/>
  <c r="C37" i="84"/>
  <c r="F37" i="84"/>
  <c r="G37" i="84"/>
  <c r="AX37" i="84"/>
  <c r="AY37" i="84"/>
  <c r="AZ37" i="84"/>
  <c r="BA37" i="84"/>
  <c r="BB37" i="84"/>
  <c r="BC37" i="84"/>
  <c r="BD37" i="84"/>
  <c r="BE37" i="84"/>
  <c r="C38" i="84"/>
  <c r="G38" i="84"/>
  <c r="AX38" i="84"/>
  <c r="AY38" i="84"/>
  <c r="AZ38" i="84"/>
  <c r="BA38" i="84"/>
  <c r="BB38" i="84"/>
  <c r="BC38" i="84"/>
  <c r="BD38" i="84"/>
  <c r="BE38" i="84"/>
  <c r="C39" i="84"/>
  <c r="G39" i="84"/>
  <c r="AX39" i="84"/>
  <c r="AY39" i="84"/>
  <c r="AZ39" i="84"/>
  <c r="BA39" i="84"/>
  <c r="BB39" i="84"/>
  <c r="BC39" i="84"/>
  <c r="BD39" i="84"/>
  <c r="BE39" i="84"/>
  <c r="C40" i="84"/>
  <c r="G40" i="84"/>
  <c r="AX40" i="84"/>
  <c r="AY40" i="84"/>
  <c r="AZ40" i="84"/>
  <c r="BA40" i="84"/>
  <c r="BB40" i="84"/>
  <c r="BC40" i="84"/>
  <c r="BD40" i="84"/>
  <c r="BE40" i="84"/>
  <c r="C41" i="84"/>
  <c r="G41" i="84"/>
  <c r="AX41" i="84"/>
  <c r="AY41" i="84"/>
  <c r="AZ41" i="84"/>
  <c r="BA41" i="84"/>
  <c r="BB41" i="84"/>
  <c r="BC41" i="84"/>
  <c r="BD41" i="84"/>
  <c r="BE41" i="84"/>
  <c r="C42" i="84"/>
  <c r="G42" i="84"/>
  <c r="AX42" i="84"/>
  <c r="AY42" i="84"/>
  <c r="AZ42" i="84"/>
  <c r="BA42" i="84"/>
  <c r="BB42" i="84"/>
  <c r="BC42" i="84"/>
  <c r="BD42" i="84"/>
  <c r="BE42" i="84"/>
  <c r="C43" i="84"/>
  <c r="F43" i="84"/>
  <c r="G43" i="84"/>
  <c r="AX43" i="84"/>
  <c r="AY43" i="84"/>
  <c r="AZ43" i="84"/>
  <c r="BA43" i="84"/>
  <c r="BB43" i="84"/>
  <c r="BC43" i="84"/>
  <c r="BD43" i="84"/>
  <c r="BE43" i="84"/>
  <c r="C44" i="84"/>
  <c r="G44" i="84"/>
  <c r="AX44" i="84"/>
  <c r="AY44" i="84"/>
  <c r="AZ44" i="84"/>
  <c r="BA44" i="84"/>
  <c r="BB44" i="84"/>
  <c r="BC44" i="84"/>
  <c r="BD44" i="84"/>
  <c r="BE44" i="84"/>
  <c r="C45" i="84"/>
  <c r="G45" i="84"/>
  <c r="AW45" i="84"/>
  <c r="AX45" i="84"/>
  <c r="AY45" i="84"/>
  <c r="AZ45" i="84"/>
  <c r="BA45" i="84"/>
  <c r="BB45" i="84"/>
  <c r="BC45" i="84"/>
  <c r="BD45" i="84"/>
  <c r="BE45" i="84"/>
  <c r="C46" i="84"/>
  <c r="G46" i="84"/>
  <c r="AX46" i="84"/>
  <c r="AY46" i="84"/>
  <c r="AZ46" i="84"/>
  <c r="BA46" i="84"/>
  <c r="BB46" i="84"/>
  <c r="BC46" i="84"/>
  <c r="BD46" i="84"/>
  <c r="BE46" i="84"/>
  <c r="C47" i="84"/>
  <c r="G47" i="84"/>
  <c r="AX47" i="84"/>
  <c r="AY47" i="84"/>
  <c r="AZ47" i="84"/>
  <c r="BA47" i="84"/>
  <c r="BB47" i="84"/>
  <c r="BC47" i="84"/>
  <c r="BD47" i="84"/>
  <c r="BE47" i="84"/>
  <c r="C48" i="84"/>
  <c r="G48" i="84"/>
  <c r="AX48" i="84"/>
  <c r="AY48" i="84"/>
  <c r="AZ48" i="84"/>
  <c r="BA48" i="84"/>
  <c r="BB48" i="84"/>
  <c r="BC48" i="84"/>
  <c r="BD48" i="84"/>
  <c r="BE48" i="84"/>
  <c r="C49" i="84"/>
  <c r="F49" i="84"/>
  <c r="G49" i="84"/>
  <c r="AX49" i="84"/>
  <c r="AY49" i="84"/>
  <c r="AZ49" i="84"/>
  <c r="BA49" i="84"/>
  <c r="BB49" i="84"/>
  <c r="BC49" i="84"/>
  <c r="BD49" i="84"/>
  <c r="BE49" i="84"/>
  <c r="C50" i="84"/>
  <c r="G50" i="84"/>
  <c r="AX50" i="84"/>
  <c r="AY50" i="84"/>
  <c r="AZ50" i="84"/>
  <c r="BA50" i="84"/>
  <c r="BB50" i="84"/>
  <c r="BC50" i="84"/>
  <c r="BD50" i="84"/>
  <c r="BE50" i="84"/>
  <c r="C51" i="84"/>
  <c r="F51" i="84"/>
  <c r="G51" i="84"/>
  <c r="AX51" i="84"/>
  <c r="AY51" i="84"/>
  <c r="AZ51" i="84"/>
  <c r="BA51" i="84"/>
  <c r="BB51" i="84"/>
  <c r="BC51" i="84"/>
  <c r="BD51" i="84"/>
  <c r="BE51" i="84"/>
  <c r="C52" i="84"/>
  <c r="G52" i="84"/>
  <c r="AX52" i="84"/>
  <c r="AY52" i="84"/>
  <c r="AZ52" i="84"/>
  <c r="BA52" i="84"/>
  <c r="BB52" i="84"/>
  <c r="BC52" i="84"/>
  <c r="BD52" i="84"/>
  <c r="BE52" i="84"/>
  <c r="C53" i="84"/>
  <c r="G53" i="84"/>
  <c r="AW53" i="84"/>
  <c r="AX53" i="84"/>
  <c r="AY53" i="84"/>
  <c r="AZ53" i="84"/>
  <c r="BA53" i="84"/>
  <c r="BB53" i="84"/>
  <c r="BC53" i="84"/>
  <c r="BD53" i="84"/>
  <c r="BE53" i="84"/>
  <c r="C54" i="84"/>
  <c r="G54" i="84"/>
  <c r="AX54" i="84"/>
  <c r="AY54" i="84"/>
  <c r="AZ54" i="84"/>
  <c r="BA54" i="84"/>
  <c r="BB54" i="84"/>
  <c r="BC54" i="84"/>
  <c r="BD54" i="84"/>
  <c r="BE54" i="84"/>
  <c r="C55" i="84"/>
  <c r="G55" i="84"/>
  <c r="AX55" i="84"/>
  <c r="AY55" i="84"/>
  <c r="AZ55" i="84"/>
  <c r="BA55" i="84"/>
  <c r="BB55" i="84"/>
  <c r="BC55" i="84"/>
  <c r="BD55" i="84"/>
  <c r="BE55" i="84"/>
  <c r="C56" i="84"/>
  <c r="G56" i="84"/>
  <c r="AX56" i="84"/>
  <c r="AY56" i="84"/>
  <c r="AZ56" i="84"/>
  <c r="BA56" i="84"/>
  <c r="BB56" i="84"/>
  <c r="BC56" i="84"/>
  <c r="BD56" i="84"/>
  <c r="BE56" i="84"/>
  <c r="C57" i="84"/>
  <c r="F57" i="84"/>
  <c r="G57" i="84"/>
  <c r="AX57" i="84"/>
  <c r="AY57" i="84"/>
  <c r="AZ57" i="84"/>
  <c r="BA57" i="84"/>
  <c r="BB57" i="84"/>
  <c r="BC57" i="84"/>
  <c r="BD57" i="84"/>
  <c r="BE57" i="84"/>
  <c r="C58" i="84"/>
  <c r="G58" i="84"/>
  <c r="H58" i="84"/>
  <c r="I58" i="84"/>
  <c r="J58" i="84"/>
  <c r="K58" i="84"/>
  <c r="L58" i="84"/>
  <c r="AX58" i="84"/>
  <c r="AY58" i="84"/>
  <c r="AZ58" i="84"/>
  <c r="BA58" i="84"/>
  <c r="BB58" i="84"/>
  <c r="BC58" i="84"/>
  <c r="BD58" i="84"/>
  <c r="C59" i="84"/>
  <c r="F59" i="84"/>
  <c r="G59" i="84"/>
  <c r="AX59" i="84"/>
  <c r="AY59" i="84"/>
  <c r="AZ59" i="84"/>
  <c r="BA59" i="84"/>
  <c r="BB59" i="84"/>
  <c r="BC59" i="84"/>
  <c r="BD59" i="84"/>
  <c r="BE59" i="84"/>
  <c r="C60" i="84"/>
  <c r="G60" i="84"/>
  <c r="AX60" i="84"/>
  <c r="AY60" i="84"/>
  <c r="AZ60" i="84"/>
  <c r="BA60" i="84"/>
  <c r="BB60" i="84"/>
  <c r="BC60" i="84"/>
  <c r="BD60" i="84"/>
  <c r="BE60" i="84"/>
  <c r="C61" i="84"/>
  <c r="F61" i="84"/>
  <c r="G61" i="84"/>
  <c r="AX61" i="84"/>
  <c r="AY61" i="84"/>
  <c r="AZ61" i="84"/>
  <c r="BA61" i="84"/>
  <c r="BB61" i="84"/>
  <c r="BC61" i="84"/>
  <c r="BD61" i="84"/>
  <c r="BE61" i="84"/>
  <c r="C62" i="84"/>
  <c r="G62" i="84"/>
  <c r="AX62" i="84"/>
  <c r="AY62" i="84"/>
  <c r="AZ62" i="84"/>
  <c r="BA62" i="84"/>
  <c r="BB62" i="84"/>
  <c r="BC62" i="84"/>
  <c r="BD62" i="84"/>
  <c r="BE62" i="84"/>
  <c r="C63" i="84"/>
  <c r="F63" i="84"/>
  <c r="G63" i="84"/>
  <c r="AX63" i="84"/>
  <c r="AY63" i="84"/>
  <c r="AZ63" i="84"/>
  <c r="BA63" i="84"/>
  <c r="BB63" i="84"/>
  <c r="BC63" i="84"/>
  <c r="BD63" i="84"/>
  <c r="BE63" i="84"/>
  <c r="C64" i="84"/>
  <c r="G64" i="84"/>
  <c r="AX64" i="84"/>
  <c r="AY64" i="84"/>
  <c r="AZ64" i="84"/>
  <c r="BA64" i="84"/>
  <c r="BB64" i="84"/>
  <c r="BC64" i="84"/>
  <c r="BD64" i="84"/>
  <c r="BE64" i="84"/>
  <c r="C65" i="84"/>
  <c r="G65" i="84"/>
  <c r="AX65" i="84"/>
  <c r="AY65" i="84"/>
  <c r="AZ65" i="84"/>
  <c r="BA65" i="84"/>
  <c r="BB65" i="84"/>
  <c r="BC65" i="84"/>
  <c r="BD65" i="84"/>
  <c r="BE65" i="84"/>
  <c r="C66" i="84"/>
  <c r="F66" i="84"/>
  <c r="G66" i="84"/>
  <c r="H66" i="84"/>
  <c r="I66" i="84"/>
  <c r="J66" i="84"/>
  <c r="K66" i="84"/>
  <c r="L66" i="84"/>
  <c r="M66" i="84"/>
  <c r="AX66" i="84"/>
  <c r="AY66" i="84"/>
  <c r="AZ66" i="84"/>
  <c r="BA66" i="84"/>
  <c r="BB66" i="84"/>
  <c r="BC66" i="84"/>
  <c r="BD66" i="84"/>
  <c r="C67" i="84"/>
  <c r="G67" i="84"/>
  <c r="H67" i="84"/>
  <c r="I67" i="84"/>
  <c r="J67" i="84"/>
  <c r="K67" i="84"/>
  <c r="L67" i="84"/>
  <c r="M67" i="84"/>
  <c r="AX67" i="84"/>
  <c r="AY67" i="84"/>
  <c r="AZ67" i="84"/>
  <c r="BA67" i="84"/>
  <c r="BB67" i="84"/>
  <c r="BC67" i="84"/>
  <c r="BD67" i="84"/>
  <c r="C68" i="84"/>
  <c r="G68" i="84"/>
  <c r="AX68" i="84"/>
  <c r="AY68" i="84"/>
  <c r="AZ68" i="84"/>
  <c r="BA68" i="84"/>
  <c r="BB68" i="84"/>
  <c r="BC68" i="84"/>
  <c r="BD68" i="84"/>
  <c r="BE68" i="84"/>
  <c r="C69" i="84"/>
  <c r="G69" i="84"/>
  <c r="AX69" i="84"/>
  <c r="AY69" i="84"/>
  <c r="AZ69" i="84"/>
  <c r="BA69" i="84"/>
  <c r="BB69" i="84"/>
  <c r="BC69" i="84"/>
  <c r="BD69" i="84"/>
  <c r="BE69" i="84"/>
  <c r="AQ70" i="84"/>
  <c r="AF71" i="84"/>
  <c r="AH71" i="84"/>
  <c r="AI71" i="84"/>
  <c r="AJ71" i="84"/>
  <c r="AK71" i="84"/>
  <c r="C73" i="84"/>
  <c r="F73" i="84"/>
  <c r="G73" i="84"/>
  <c r="AU71" i="84"/>
  <c r="AX73" i="84"/>
  <c r="AY73" i="84"/>
  <c r="AZ73" i="84"/>
  <c r="BA73" i="84"/>
  <c r="BB73" i="84"/>
  <c r="BC73" i="84"/>
  <c r="BD73" i="84"/>
  <c r="BE73" i="84"/>
  <c r="C74" i="84"/>
  <c r="G74" i="84"/>
  <c r="AX74" i="84"/>
  <c r="AY74" i="84"/>
  <c r="AZ74" i="84"/>
  <c r="BA74" i="84"/>
  <c r="BB74" i="84"/>
  <c r="BC74" i="84"/>
  <c r="BD74" i="84"/>
  <c r="BE74" i="84"/>
  <c r="C75" i="84"/>
  <c r="G75" i="84"/>
  <c r="AW75" i="84"/>
  <c r="AX75" i="84"/>
  <c r="AY75" i="84"/>
  <c r="AZ75" i="84"/>
  <c r="BA75" i="84"/>
  <c r="BB75" i="84"/>
  <c r="BC75" i="84"/>
  <c r="BD75" i="84"/>
  <c r="BE75" i="84"/>
  <c r="C76" i="84"/>
  <c r="G76" i="84"/>
  <c r="AX76" i="84"/>
  <c r="AY76" i="84"/>
  <c r="AZ76" i="84"/>
  <c r="BA76" i="84"/>
  <c r="BB76" i="84"/>
  <c r="BC76" i="84"/>
  <c r="BD76" i="84"/>
  <c r="BE76" i="84"/>
  <c r="C77" i="84"/>
  <c r="G77" i="84"/>
  <c r="AX77" i="84"/>
  <c r="AY77" i="84"/>
  <c r="AZ77" i="84"/>
  <c r="BA77" i="84"/>
  <c r="BB77" i="84"/>
  <c r="BC77" i="84"/>
  <c r="BD77" i="84"/>
  <c r="BE77" i="84"/>
  <c r="C78" i="84"/>
  <c r="F78" i="84"/>
  <c r="G78" i="84"/>
  <c r="AX78" i="84"/>
  <c r="AY78" i="84"/>
  <c r="AZ78" i="84"/>
  <c r="BA78" i="84"/>
  <c r="BB78" i="84"/>
  <c r="BC78" i="84"/>
  <c r="BD78" i="84"/>
  <c r="BE78" i="84"/>
  <c r="C79" i="84"/>
  <c r="F79" i="84"/>
  <c r="G79" i="84"/>
  <c r="AX79" i="84"/>
  <c r="AY79" i="84"/>
  <c r="AZ79" i="84"/>
  <c r="BA79" i="84"/>
  <c r="BB79" i="84"/>
  <c r="BC79" i="84"/>
  <c r="BD79" i="84"/>
  <c r="BE79" i="84"/>
  <c r="C80" i="84"/>
  <c r="G80" i="84"/>
  <c r="AX80" i="84"/>
  <c r="AY80" i="84"/>
  <c r="AZ80" i="84"/>
  <c r="BA80" i="84"/>
  <c r="BB80" i="84"/>
  <c r="BC80" i="84"/>
  <c r="BD80" i="84"/>
  <c r="BE80" i="84"/>
  <c r="C81" i="84"/>
  <c r="G81" i="84"/>
  <c r="AX81" i="84"/>
  <c r="AY81" i="84"/>
  <c r="AZ81" i="84"/>
  <c r="BA81" i="84"/>
  <c r="BB81" i="84"/>
  <c r="BC81" i="84"/>
  <c r="BD81" i="84"/>
  <c r="BE81" i="84"/>
  <c r="C82" i="84"/>
  <c r="G82" i="84"/>
  <c r="AX82" i="84"/>
  <c r="AY82" i="84"/>
  <c r="AZ82" i="84"/>
  <c r="BA82" i="84"/>
  <c r="BB82" i="84"/>
  <c r="BC82" i="84"/>
  <c r="BD82" i="84"/>
  <c r="BE82" i="84"/>
  <c r="C83" i="84"/>
  <c r="F83" i="84"/>
  <c r="G83" i="84"/>
  <c r="AX83" i="84"/>
  <c r="AY83" i="84"/>
  <c r="AZ83" i="84"/>
  <c r="BA83" i="84"/>
  <c r="BB83" i="84"/>
  <c r="BC83" i="84"/>
  <c r="BD83" i="84"/>
  <c r="BE83" i="84"/>
  <c r="C84" i="84"/>
  <c r="G84" i="84"/>
  <c r="AX84" i="84"/>
  <c r="AY84" i="84"/>
  <c r="AZ84" i="84"/>
  <c r="BA84" i="84"/>
  <c r="BB84" i="84"/>
  <c r="BC84" i="84"/>
  <c r="BD84" i="84"/>
  <c r="BE84" i="84"/>
  <c r="C85" i="84"/>
  <c r="G85" i="84"/>
  <c r="AX85" i="84"/>
  <c r="AY85" i="84"/>
  <c r="AZ85" i="84"/>
  <c r="BA85" i="84"/>
  <c r="BB85" i="84"/>
  <c r="BC85" i="84"/>
  <c r="BD85" i="84"/>
  <c r="BE85" i="84"/>
  <c r="C86" i="84"/>
  <c r="F86" i="84"/>
  <c r="G86" i="84"/>
  <c r="AX86" i="84"/>
  <c r="AY86" i="84"/>
  <c r="AZ86" i="84"/>
  <c r="BA86" i="84"/>
  <c r="BB86" i="84"/>
  <c r="BC86" i="84"/>
  <c r="BD86" i="84"/>
  <c r="BE86" i="84"/>
  <c r="C87" i="84"/>
  <c r="G87" i="84"/>
  <c r="AX87" i="84"/>
  <c r="AY87" i="84"/>
  <c r="AZ87" i="84"/>
  <c r="BA87" i="84"/>
  <c r="BB87" i="84"/>
  <c r="BC87" i="84"/>
  <c r="BD87" i="84"/>
  <c r="BE87" i="84"/>
  <c r="C88" i="84"/>
  <c r="G88" i="84"/>
  <c r="AX88" i="84"/>
  <c r="AY88" i="84"/>
  <c r="AZ88" i="84"/>
  <c r="BA88" i="84"/>
  <c r="BB88" i="84"/>
  <c r="BC88" i="84"/>
  <c r="BD88" i="84"/>
  <c r="BE88" i="84"/>
  <c r="C89" i="84"/>
  <c r="F89" i="84"/>
  <c r="G89" i="84"/>
  <c r="AX89" i="84"/>
  <c r="AY89" i="84"/>
  <c r="AZ89" i="84"/>
  <c r="BA89" i="84"/>
  <c r="BB89" i="84"/>
  <c r="BC89" i="84"/>
  <c r="BD89" i="84"/>
  <c r="BE89" i="84"/>
  <c r="C90" i="84"/>
  <c r="F90" i="84"/>
  <c r="G90" i="84"/>
  <c r="AX90" i="84"/>
  <c r="AY90" i="84"/>
  <c r="AZ90" i="84"/>
  <c r="BA90" i="84"/>
  <c r="BB90" i="84"/>
  <c r="BC90" i="84"/>
  <c r="BD90" i="84"/>
  <c r="BE90" i="84"/>
  <c r="C91" i="84"/>
  <c r="F91" i="84"/>
  <c r="G91" i="84"/>
  <c r="AX91" i="84"/>
  <c r="AY91" i="84"/>
  <c r="AZ91" i="84"/>
  <c r="BA91" i="84"/>
  <c r="BB91" i="84"/>
  <c r="BC91" i="84"/>
  <c r="BD91" i="84"/>
  <c r="BE91" i="84"/>
  <c r="C92" i="84"/>
  <c r="G92" i="84"/>
  <c r="AX92" i="84"/>
  <c r="AY92" i="84"/>
  <c r="AZ92" i="84"/>
  <c r="BA92" i="84"/>
  <c r="BB92" i="84"/>
  <c r="BC92" i="84"/>
  <c r="BD92" i="84"/>
  <c r="BE92" i="84"/>
  <c r="AF94" i="84"/>
  <c r="AH94" i="84"/>
  <c r="AI94" i="84"/>
  <c r="C96" i="84"/>
  <c r="C94" i="84" s="1"/>
  <c r="E94" i="84"/>
  <c r="G94" i="84"/>
  <c r="I94" i="84"/>
  <c r="J94" i="84"/>
  <c r="M94" i="84"/>
  <c r="N94" i="84"/>
  <c r="T94" i="84"/>
  <c r="U94" i="84"/>
  <c r="V94" i="84"/>
  <c r="W94" i="84"/>
  <c r="X94" i="84"/>
  <c r="Z94" i="84"/>
  <c r="AA94" i="84"/>
  <c r="AB94" i="84"/>
  <c r="AC94" i="84"/>
  <c r="AD94" i="84"/>
  <c r="AE94" i="84"/>
  <c r="AG94" i="84"/>
  <c r="AT94" i="84"/>
  <c r="AU94" i="84"/>
  <c r="AV94" i="84"/>
  <c r="AY94" i="84"/>
  <c r="AZ94" i="84"/>
  <c r="AF98" i="84"/>
  <c r="AH98" i="84"/>
  <c r="AI98" i="84"/>
  <c r="C100" i="84"/>
  <c r="G100" i="84"/>
  <c r="Y100" i="84"/>
  <c r="AX100" i="84"/>
  <c r="AY100" i="84"/>
  <c r="AZ100" i="84"/>
  <c r="BA100" i="84"/>
  <c r="BB100" i="84"/>
  <c r="BC100" i="84"/>
  <c r="BD100" i="84"/>
  <c r="BE100" i="84"/>
  <c r="C101" i="84"/>
  <c r="G101" i="84"/>
  <c r="Y101" i="84"/>
  <c r="AX101" i="84"/>
  <c r="AY101" i="84"/>
  <c r="AZ101" i="84"/>
  <c r="BA101" i="84"/>
  <c r="BB101" i="84"/>
  <c r="BC101" i="84"/>
  <c r="BD101" i="84"/>
  <c r="BE101" i="84"/>
  <c r="C102" i="84"/>
  <c r="F102" i="84"/>
  <c r="G102" i="84"/>
  <c r="Y102" i="84"/>
  <c r="AX102" i="84"/>
  <c r="AY102" i="84"/>
  <c r="AZ102" i="84"/>
  <c r="BA102" i="84"/>
  <c r="BB102" i="84"/>
  <c r="BC102" i="84"/>
  <c r="BD102" i="84"/>
  <c r="BE102" i="84"/>
  <c r="C103" i="84"/>
  <c r="G103" i="84"/>
  <c r="Y103" i="84"/>
  <c r="AW103" i="84"/>
  <c r="AX103" i="84"/>
  <c r="AY103" i="84"/>
  <c r="AZ103" i="84"/>
  <c r="BA103" i="84"/>
  <c r="BB103" i="84"/>
  <c r="BC103" i="84"/>
  <c r="BD103" i="84"/>
  <c r="BE103" i="84"/>
  <c r="C104" i="84"/>
  <c r="F104" i="84"/>
  <c r="G104" i="84"/>
  <c r="Y104" i="84"/>
  <c r="AX104" i="84"/>
  <c r="AY104" i="84"/>
  <c r="AZ104" i="84"/>
  <c r="BA104" i="84"/>
  <c r="BB104" i="84"/>
  <c r="BC104" i="84"/>
  <c r="BD104" i="84"/>
  <c r="BE104" i="84"/>
  <c r="C105" i="84"/>
  <c r="G105" i="84"/>
  <c r="Y105" i="84"/>
  <c r="AX105" i="84"/>
  <c r="AY105" i="84"/>
  <c r="AZ105" i="84"/>
  <c r="BA105" i="84"/>
  <c r="BB105" i="84"/>
  <c r="BC105" i="84"/>
  <c r="BD105" i="84"/>
  <c r="BE105" i="84"/>
  <c r="C106" i="84"/>
  <c r="F106" i="84"/>
  <c r="G106" i="84"/>
  <c r="Y106" i="84"/>
  <c r="AX106" i="84"/>
  <c r="AY106" i="84"/>
  <c r="AZ106" i="84"/>
  <c r="BA106" i="84"/>
  <c r="BB106" i="84"/>
  <c r="BC106" i="84"/>
  <c r="BD106" i="84"/>
  <c r="BE106" i="84"/>
  <c r="C107" i="84"/>
  <c r="G107" i="84"/>
  <c r="Y107" i="84"/>
  <c r="AX107" i="84"/>
  <c r="AY107" i="84"/>
  <c r="AZ107" i="84"/>
  <c r="BA107" i="84"/>
  <c r="BB107" i="84"/>
  <c r="BC107" i="84"/>
  <c r="BD107" i="84"/>
  <c r="BE107" i="84"/>
  <c r="C108" i="84"/>
  <c r="F108" i="84"/>
  <c r="G108" i="84"/>
  <c r="Y108" i="84"/>
  <c r="AX108" i="84"/>
  <c r="AY108" i="84"/>
  <c r="AZ108" i="84"/>
  <c r="BA108" i="84"/>
  <c r="BB108" i="84"/>
  <c r="BC108" i="84"/>
  <c r="BD108" i="84"/>
  <c r="BE108" i="84"/>
  <c r="C109" i="84"/>
  <c r="F109" i="84"/>
  <c r="G109" i="84"/>
  <c r="Y109" i="84"/>
  <c r="AX109" i="84"/>
  <c r="AY109" i="84"/>
  <c r="AZ109" i="84"/>
  <c r="BA109" i="84"/>
  <c r="BB109" i="84"/>
  <c r="BC109" i="84"/>
  <c r="BD109" i="84"/>
  <c r="BE109" i="84"/>
  <c r="C110" i="84"/>
  <c r="G110" i="84"/>
  <c r="Y110" i="84"/>
  <c r="AX110" i="84"/>
  <c r="AY110" i="84"/>
  <c r="AZ110" i="84"/>
  <c r="BA110" i="84"/>
  <c r="BB110" i="84"/>
  <c r="BC110" i="84"/>
  <c r="BD110" i="84"/>
  <c r="BE110" i="84"/>
  <c r="AH112" i="84"/>
  <c r="AI112" i="84"/>
  <c r="C114" i="84"/>
  <c r="G114" i="84"/>
  <c r="R114" i="84"/>
  <c r="S114" i="84"/>
  <c r="T114" i="84"/>
  <c r="U114" i="84"/>
  <c r="V114" i="84"/>
  <c r="W114" i="84"/>
  <c r="X114" i="84"/>
  <c r="Y114" i="84"/>
  <c r="AX114" i="84"/>
  <c r="AY114" i="84"/>
  <c r="AZ114" i="84"/>
  <c r="BA114" i="84"/>
  <c r="BB114" i="84"/>
  <c r="BC114" i="84"/>
  <c r="BD114" i="84"/>
  <c r="BE114" i="84"/>
  <c r="C115" i="84"/>
  <c r="E115" i="84"/>
  <c r="C116" i="84"/>
  <c r="E116" i="84"/>
  <c r="F116" i="84" s="1"/>
  <c r="C117" i="84"/>
  <c r="G117" i="84"/>
  <c r="H117" i="84"/>
  <c r="I117" i="84"/>
  <c r="J117" i="84"/>
  <c r="L117" i="84"/>
  <c r="C118" i="84"/>
  <c r="G118" i="84"/>
  <c r="R118" i="84"/>
  <c r="S118" i="84"/>
  <c r="T118" i="84"/>
  <c r="U118" i="84"/>
  <c r="V118" i="84"/>
  <c r="W118" i="84"/>
  <c r="X118" i="84"/>
  <c r="Y118" i="84"/>
  <c r="AW118" i="84"/>
  <c r="AX118" i="84"/>
  <c r="AY118" i="84"/>
  <c r="AZ118" i="84"/>
  <c r="BA118" i="84"/>
  <c r="BB118" i="84"/>
  <c r="BC118" i="84"/>
  <c r="BD118" i="84"/>
  <c r="BE118" i="84"/>
  <c r="C119" i="84"/>
  <c r="G119" i="84"/>
  <c r="R119" i="84"/>
  <c r="S119" i="84"/>
  <c r="T119" i="84"/>
  <c r="U119" i="84"/>
  <c r="V119" i="84"/>
  <c r="W119" i="84"/>
  <c r="X119" i="84"/>
  <c r="Y119" i="84"/>
  <c r="AX119" i="84"/>
  <c r="AY119" i="84"/>
  <c r="AZ119" i="84"/>
  <c r="BA119" i="84"/>
  <c r="BB119" i="84"/>
  <c r="BC119" i="84"/>
  <c r="BD119" i="84"/>
  <c r="BE119" i="84"/>
  <c r="C120" i="84"/>
  <c r="E120" i="84"/>
  <c r="G120" i="84"/>
  <c r="R120" i="84"/>
  <c r="S120" i="84"/>
  <c r="T120" i="84"/>
  <c r="U120" i="84"/>
  <c r="V120" i="84"/>
  <c r="W120" i="84"/>
  <c r="X120" i="84"/>
  <c r="Y120" i="84"/>
  <c r="AX120" i="84"/>
  <c r="AY120" i="84"/>
  <c r="AZ120" i="84"/>
  <c r="BA120" i="84"/>
  <c r="BB120" i="84"/>
  <c r="BC120" i="84"/>
  <c r="BD120" i="84"/>
  <c r="C121" i="84"/>
  <c r="G121" i="84"/>
  <c r="R121" i="84"/>
  <c r="S121" i="84"/>
  <c r="T121" i="84"/>
  <c r="U121" i="84"/>
  <c r="V121" i="84"/>
  <c r="W121" i="84"/>
  <c r="X121" i="84"/>
  <c r="Y121" i="84"/>
  <c r="AX121" i="84"/>
  <c r="AY121" i="84"/>
  <c r="AZ121" i="84"/>
  <c r="BA121" i="84"/>
  <c r="BB121" i="84"/>
  <c r="BC121" i="84"/>
  <c r="BD121" i="84"/>
  <c r="BE121" i="84"/>
  <c r="C122" i="84"/>
  <c r="G122" i="84"/>
  <c r="R122" i="84"/>
  <c r="S122" i="84"/>
  <c r="T122" i="84"/>
  <c r="U122" i="84"/>
  <c r="V122" i="84"/>
  <c r="W122" i="84"/>
  <c r="X122" i="84"/>
  <c r="Y122" i="84"/>
  <c r="AX122" i="84"/>
  <c r="AY122" i="84"/>
  <c r="AZ122" i="84"/>
  <c r="BA122" i="84"/>
  <c r="BB122" i="84"/>
  <c r="BC122" i="84"/>
  <c r="BD122" i="84"/>
  <c r="BE122" i="84"/>
  <c r="C123" i="84"/>
  <c r="G123" i="84"/>
  <c r="R123" i="84"/>
  <c r="S123" i="84"/>
  <c r="T123" i="84"/>
  <c r="U123" i="84"/>
  <c r="V123" i="84"/>
  <c r="W123" i="84"/>
  <c r="X123" i="84"/>
  <c r="Y123" i="84"/>
  <c r="AX123" i="84"/>
  <c r="AY123" i="84"/>
  <c r="AZ123" i="84"/>
  <c r="BA123" i="84"/>
  <c r="BB123" i="84"/>
  <c r="BC123" i="84"/>
  <c r="BD123" i="84"/>
  <c r="BE123" i="84"/>
  <c r="C127" i="84"/>
  <c r="C125" i="84" s="1"/>
  <c r="D127" i="84"/>
  <c r="D125" i="84" s="1"/>
  <c r="E127" i="84"/>
  <c r="E125" i="84" s="1"/>
  <c r="F127" i="84"/>
  <c r="F125" i="84" s="1"/>
  <c r="H127" i="84"/>
  <c r="H125" i="84" s="1"/>
  <c r="I127" i="84"/>
  <c r="I125" i="84" s="1"/>
  <c r="J127" i="84"/>
  <c r="J125" i="84" s="1"/>
  <c r="K127" i="84"/>
  <c r="K125" i="84" s="1"/>
  <c r="M127" i="84"/>
  <c r="M125" i="84" s="1"/>
  <c r="N127" i="84"/>
  <c r="N125" i="84" s="1"/>
  <c r="P127" i="84"/>
  <c r="P125" i="84" s="1"/>
  <c r="AH129" i="84"/>
  <c r="AI129" i="84"/>
  <c r="C131" i="84"/>
  <c r="C129" i="84" s="1"/>
  <c r="G129" i="84"/>
  <c r="M129" i="84"/>
  <c r="Q131" i="84"/>
  <c r="Q129" i="84" s="1"/>
  <c r="O131" i="84"/>
  <c r="O129" i="84" s="1"/>
  <c r="P131" i="84"/>
  <c r="P129" i="84" s="1"/>
  <c r="S129" i="84"/>
  <c r="U129" i="84"/>
  <c r="V129" i="84"/>
  <c r="W131" i="84"/>
  <c r="W129" i="84" s="1"/>
  <c r="X131" i="84"/>
  <c r="X129" i="84" s="1"/>
  <c r="Y131" i="84"/>
  <c r="Y129" i="84" s="1"/>
  <c r="Z131" i="84"/>
  <c r="Z129" i="84" s="1"/>
  <c r="AA129" i="84"/>
  <c r="AC129" i="84"/>
  <c r="AD129" i="84"/>
  <c r="AE129" i="84"/>
  <c r="AF129" i="84"/>
  <c r="AR129" i="84"/>
  <c r="AS129" i="84"/>
  <c r="AT129" i="84"/>
  <c r="AU129" i="84"/>
  <c r="AV129" i="84"/>
  <c r="AY131" i="84"/>
  <c r="AY129" i="84" s="1"/>
  <c r="AZ129" i="84"/>
  <c r="A2" i="53"/>
  <c r="C7" i="53"/>
  <c r="H7" i="53"/>
  <c r="I7" i="53"/>
  <c r="J7" i="53"/>
  <c r="C10" i="53"/>
  <c r="R10" i="53"/>
  <c r="S10" i="53"/>
  <c r="T10" i="53"/>
  <c r="U10" i="53"/>
  <c r="V10" i="53"/>
  <c r="W10" i="53"/>
  <c r="X10" i="53"/>
  <c r="Y10" i="53"/>
  <c r="AR10" i="53"/>
  <c r="AT10" i="53"/>
  <c r="AU10" i="53"/>
  <c r="AV10" i="53"/>
  <c r="AW10" i="53"/>
  <c r="AX10" i="53"/>
  <c r="AZ10" i="53"/>
  <c r="BA10" i="53"/>
  <c r="BB10" i="53"/>
  <c r="BC10" i="53"/>
  <c r="BD10" i="53"/>
  <c r="BE10" i="53"/>
  <c r="BF10" i="53"/>
  <c r="AS12" i="53"/>
  <c r="AY12" i="53"/>
  <c r="BG12" i="53"/>
  <c r="AS13" i="53"/>
  <c r="AY13" i="53"/>
  <c r="BG13" i="53"/>
  <c r="D13" i="53" s="1"/>
  <c r="AS14" i="53"/>
  <c r="AY14" i="53"/>
  <c r="BG14" i="53"/>
  <c r="D14" i="53" s="1"/>
  <c r="AY15" i="53"/>
  <c r="BG15" i="53"/>
  <c r="D15" i="53" s="1"/>
  <c r="AY16" i="53"/>
  <c r="BG16" i="53"/>
  <c r="D16" i="53" s="1"/>
  <c r="AY17" i="53"/>
  <c r="BG17" i="53"/>
  <c r="D17" i="53" s="1"/>
  <c r="AY18" i="53"/>
  <c r="BG18" i="53"/>
  <c r="D18" i="53" s="1"/>
  <c r="AY19" i="53"/>
  <c r="BG19" i="53"/>
  <c r="D19" i="53" s="1"/>
  <c r="AY20" i="53"/>
  <c r="BG20" i="53"/>
  <c r="D20" i="53" s="1"/>
  <c r="AY21" i="53"/>
  <c r="BG21" i="53"/>
  <c r="D21" i="53" s="1"/>
  <c r="AY22" i="53"/>
  <c r="BG22" i="53"/>
  <c r="D22" i="53" s="1"/>
  <c r="AY23" i="53"/>
  <c r="BG23" i="53"/>
  <c r="D23" i="53" s="1"/>
  <c r="AY24" i="53"/>
  <c r="BG24" i="53"/>
  <c r="D24" i="53" s="1"/>
  <c r="AY25" i="53"/>
  <c r="BG25" i="53"/>
  <c r="D25" i="53" s="1"/>
  <c r="D26" i="53"/>
  <c r="E26" i="53"/>
  <c r="F26" i="53"/>
  <c r="N26" i="53"/>
  <c r="P26" i="53"/>
  <c r="C28" i="53"/>
  <c r="R28" i="53"/>
  <c r="S28" i="53"/>
  <c r="T28" i="53"/>
  <c r="U28" i="53"/>
  <c r="V28" i="53"/>
  <c r="W28" i="53"/>
  <c r="X28" i="53"/>
  <c r="Y28" i="53"/>
  <c r="AR28" i="53"/>
  <c r="AU28" i="53"/>
  <c r="AV28" i="53"/>
  <c r="AW28" i="53"/>
  <c r="AX28" i="53"/>
  <c r="AZ28" i="53"/>
  <c r="BA28" i="53"/>
  <c r="BB28" i="53"/>
  <c r="BC28" i="53"/>
  <c r="BD28" i="53"/>
  <c r="BE28" i="53"/>
  <c r="BF28" i="53"/>
  <c r="AS30" i="53"/>
  <c r="AY30" i="53"/>
  <c r="BG30" i="53"/>
  <c r="AS31" i="53"/>
  <c r="AY31" i="53"/>
  <c r="BG31" i="53"/>
  <c r="D31" i="53" s="1"/>
  <c r="D32" i="53"/>
  <c r="K32" i="53"/>
  <c r="L32" i="53"/>
  <c r="AS32" i="53"/>
  <c r="E32" i="53" s="1"/>
  <c r="F32" i="53" s="1"/>
  <c r="O32" i="53" s="1"/>
  <c r="AS33" i="53"/>
  <c r="AY33" i="53"/>
  <c r="BG33" i="53"/>
  <c r="D33" i="53" s="1"/>
  <c r="AS34" i="53"/>
  <c r="AY34" i="53"/>
  <c r="BG34" i="53"/>
  <c r="D34" i="53" s="1"/>
  <c r="AS35" i="53"/>
  <c r="AY35" i="53"/>
  <c r="BG35" i="53"/>
  <c r="D35" i="53" s="1"/>
  <c r="AS36" i="53"/>
  <c r="AY36" i="53"/>
  <c r="BG36" i="53"/>
  <c r="D36" i="53" s="1"/>
  <c r="AS37" i="53"/>
  <c r="AY37" i="53"/>
  <c r="BG37" i="53"/>
  <c r="D37" i="53" s="1"/>
  <c r="AS38" i="53"/>
  <c r="AY38" i="53"/>
  <c r="BG38" i="53"/>
  <c r="D38" i="53" s="1"/>
  <c r="AS39" i="53"/>
  <c r="AY39" i="53"/>
  <c r="BG39" i="53"/>
  <c r="D39" i="53" s="1"/>
  <c r="AS40" i="53"/>
  <c r="AY40" i="53"/>
  <c r="BG40" i="53"/>
  <c r="D40" i="53" s="1"/>
  <c r="AS41" i="53"/>
  <c r="AY41" i="53"/>
  <c r="BG41" i="53"/>
  <c r="D41" i="53" s="1"/>
  <c r="AS42" i="53"/>
  <c r="AY42" i="53"/>
  <c r="BG42" i="53"/>
  <c r="D42" i="53" s="1"/>
  <c r="AS43" i="53"/>
  <c r="AY43" i="53"/>
  <c r="BG43" i="53"/>
  <c r="D43" i="53" s="1"/>
  <c r="AS44" i="53"/>
  <c r="AY44" i="53"/>
  <c r="BG44" i="53"/>
  <c r="D44" i="53" s="1"/>
  <c r="M45" i="53"/>
  <c r="AS45" i="53"/>
  <c r="AY45" i="53"/>
  <c r="BG45" i="53"/>
  <c r="D45" i="53" s="1"/>
  <c r="AS46" i="53"/>
  <c r="AY46" i="53"/>
  <c r="BG46" i="53"/>
  <c r="D46" i="53" s="1"/>
  <c r="AS47" i="53"/>
  <c r="AY47" i="53"/>
  <c r="BG47" i="53"/>
  <c r="D47" i="53" s="1"/>
  <c r="AS48" i="53"/>
  <c r="AY48" i="53"/>
  <c r="BG48" i="53"/>
  <c r="D48" i="53" s="1"/>
  <c r="AS49" i="53"/>
  <c r="AY49" i="53"/>
  <c r="BG49" i="53"/>
  <c r="D49" i="53" s="1"/>
  <c r="AS50" i="53"/>
  <c r="AY50" i="53"/>
  <c r="BG50" i="53"/>
  <c r="D50" i="53" s="1"/>
  <c r="AS51" i="53"/>
  <c r="AY51" i="53"/>
  <c r="BG51" i="53"/>
  <c r="D51" i="53" s="1"/>
  <c r="AS52" i="53"/>
  <c r="AY52" i="53"/>
  <c r="BG52" i="53"/>
  <c r="D52" i="53" s="1"/>
  <c r="AS53" i="53"/>
  <c r="AY53" i="53"/>
  <c r="BG53" i="53"/>
  <c r="D53" i="53" s="1"/>
  <c r="AS54" i="53"/>
  <c r="AY54" i="53"/>
  <c r="BG54" i="53"/>
  <c r="D54" i="53" s="1"/>
  <c r="AS55" i="53"/>
  <c r="AY55" i="53"/>
  <c r="BG55" i="53"/>
  <c r="D55" i="53" s="1"/>
  <c r="AS56" i="53"/>
  <c r="AY56" i="53"/>
  <c r="BG56" i="53"/>
  <c r="D56" i="53" s="1"/>
  <c r="AS57" i="53"/>
  <c r="AY57" i="53"/>
  <c r="BG57" i="53"/>
  <c r="D57" i="53" s="1"/>
  <c r="AS58" i="53"/>
  <c r="E58" i="53" s="1"/>
  <c r="BG58" i="53"/>
  <c r="D58" i="53" s="1"/>
  <c r="F58" i="53" s="1"/>
  <c r="AS59" i="53"/>
  <c r="AY59" i="53"/>
  <c r="BG59" i="53"/>
  <c r="D59" i="53" s="1"/>
  <c r="AS60" i="53"/>
  <c r="AY60" i="53"/>
  <c r="BG60" i="53"/>
  <c r="D60" i="53" s="1"/>
  <c r="AS61" i="53"/>
  <c r="AY61" i="53"/>
  <c r="BG61" i="53"/>
  <c r="D61" i="53" s="1"/>
  <c r="AS62" i="53"/>
  <c r="AY62" i="53"/>
  <c r="BG62" i="53"/>
  <c r="D62" i="53" s="1"/>
  <c r="AS63" i="53"/>
  <c r="AY63" i="53"/>
  <c r="BG63" i="53"/>
  <c r="D63" i="53" s="1"/>
  <c r="AS64" i="53"/>
  <c r="AY64" i="53"/>
  <c r="BG64" i="53"/>
  <c r="D64" i="53" s="1"/>
  <c r="AS65" i="53"/>
  <c r="AY65" i="53"/>
  <c r="BG65" i="53"/>
  <c r="D65" i="53" s="1"/>
  <c r="H66" i="53"/>
  <c r="J66" i="53"/>
  <c r="M66" i="53"/>
  <c r="AS66" i="53"/>
  <c r="E66" i="53" s="1"/>
  <c r="BG66" i="53"/>
  <c r="D66" i="53" s="1"/>
  <c r="F66" i="53" s="1"/>
  <c r="P66" i="53" s="1"/>
  <c r="D67" i="53"/>
  <c r="E67" i="53"/>
  <c r="F67" i="53"/>
  <c r="Q67" i="53"/>
  <c r="AS68" i="53"/>
  <c r="AY68" i="53"/>
  <c r="BG68" i="53"/>
  <c r="D68" i="53" s="1"/>
  <c r="AS69" i="53"/>
  <c r="AY69" i="53"/>
  <c r="BG69" i="53"/>
  <c r="D69" i="53" s="1"/>
  <c r="C71" i="53"/>
  <c r="R71" i="53"/>
  <c r="S71" i="53"/>
  <c r="T71" i="53"/>
  <c r="U71" i="53"/>
  <c r="V71" i="53"/>
  <c r="W71" i="53"/>
  <c r="X71" i="53"/>
  <c r="Y71" i="53"/>
  <c r="AR71" i="53"/>
  <c r="AU71" i="53"/>
  <c r="AV71" i="53"/>
  <c r="AW71" i="53"/>
  <c r="AX71" i="53"/>
  <c r="AZ71" i="53"/>
  <c r="BA71" i="53"/>
  <c r="BB71" i="53"/>
  <c r="BC71" i="53"/>
  <c r="BD71" i="53"/>
  <c r="BE71" i="53"/>
  <c r="BF71" i="53"/>
  <c r="AS73" i="53"/>
  <c r="AY73" i="53"/>
  <c r="BG73" i="53"/>
  <c r="AS74" i="53"/>
  <c r="AY74" i="53"/>
  <c r="BG74" i="53"/>
  <c r="D74" i="53" s="1"/>
  <c r="AS75" i="53"/>
  <c r="AY75" i="53"/>
  <c r="BG75" i="53"/>
  <c r="D75" i="53" s="1"/>
  <c r="AS76" i="53"/>
  <c r="AY76" i="53"/>
  <c r="BG76" i="53"/>
  <c r="D76" i="53" s="1"/>
  <c r="AS77" i="53"/>
  <c r="AY77" i="53"/>
  <c r="BG77" i="53"/>
  <c r="D77" i="53" s="1"/>
  <c r="AS78" i="53"/>
  <c r="AY78" i="53"/>
  <c r="BG78" i="53"/>
  <c r="D78" i="53" s="1"/>
  <c r="AS79" i="53"/>
  <c r="AY79" i="53"/>
  <c r="BG79" i="53"/>
  <c r="D79" i="53" s="1"/>
  <c r="AS80" i="53"/>
  <c r="AY80" i="53"/>
  <c r="BG80" i="53"/>
  <c r="D80" i="53" s="1"/>
  <c r="AS81" i="53"/>
  <c r="AY81" i="53"/>
  <c r="BG81" i="53"/>
  <c r="D81" i="53" s="1"/>
  <c r="AS82" i="53"/>
  <c r="AY82" i="53"/>
  <c r="BG82" i="53"/>
  <c r="D82" i="53" s="1"/>
  <c r="AS83" i="53"/>
  <c r="AY83" i="53"/>
  <c r="BG83" i="53"/>
  <c r="D83" i="53" s="1"/>
  <c r="AS84" i="53"/>
  <c r="AY84" i="53"/>
  <c r="BG84" i="53"/>
  <c r="D84" i="53" s="1"/>
  <c r="AS85" i="53"/>
  <c r="AY85" i="53"/>
  <c r="BG85" i="53"/>
  <c r="D85" i="53" s="1"/>
  <c r="AS86" i="53"/>
  <c r="AY86" i="53"/>
  <c r="BG86" i="53"/>
  <c r="D86" i="53" s="1"/>
  <c r="AS87" i="53"/>
  <c r="AY87" i="53"/>
  <c r="BG87" i="53"/>
  <c r="D87" i="53" s="1"/>
  <c r="AS88" i="53"/>
  <c r="AY88" i="53"/>
  <c r="BG88" i="53"/>
  <c r="D88" i="53" s="1"/>
  <c r="AS89" i="53"/>
  <c r="AY89" i="53"/>
  <c r="BG89" i="53"/>
  <c r="D89" i="53" s="1"/>
  <c r="AS90" i="53"/>
  <c r="AY90" i="53"/>
  <c r="BG90" i="53"/>
  <c r="D90" i="53" s="1"/>
  <c r="AS91" i="53"/>
  <c r="AY91" i="53"/>
  <c r="BG91" i="53"/>
  <c r="D91" i="53" s="1"/>
  <c r="AS92" i="53"/>
  <c r="AY92" i="53"/>
  <c r="BG92" i="53"/>
  <c r="D92" i="53" s="1"/>
  <c r="C94" i="53"/>
  <c r="R94" i="53"/>
  <c r="S94" i="53"/>
  <c r="T94" i="53"/>
  <c r="U94" i="53"/>
  <c r="V94" i="53"/>
  <c r="W94" i="53"/>
  <c r="X94" i="53"/>
  <c r="Y94" i="53"/>
  <c r="AU94" i="53"/>
  <c r="AV94" i="53"/>
  <c r="AW94" i="53"/>
  <c r="AX94" i="53"/>
  <c r="AZ94" i="53"/>
  <c r="BA94" i="53"/>
  <c r="BB94" i="53"/>
  <c r="BC94" i="53"/>
  <c r="BD94" i="53"/>
  <c r="BE94" i="53"/>
  <c r="BF94" i="53"/>
  <c r="AS96" i="53"/>
  <c r="AY96" i="53"/>
  <c r="AY94" i="53" s="1"/>
  <c r="BG96" i="53"/>
  <c r="C98" i="53"/>
  <c r="R98" i="53"/>
  <c r="S98" i="53"/>
  <c r="T98" i="53"/>
  <c r="U98" i="53"/>
  <c r="V98" i="53"/>
  <c r="W98" i="53"/>
  <c r="X98" i="53"/>
  <c r="Y98" i="53"/>
  <c r="AR98" i="53"/>
  <c r="AU98" i="53"/>
  <c r="AV98" i="53"/>
  <c r="AW98" i="53"/>
  <c r="AX98" i="53"/>
  <c r="AZ98" i="53"/>
  <c r="BA98" i="53"/>
  <c r="BB98" i="53"/>
  <c r="BC98" i="53"/>
  <c r="BD98" i="53"/>
  <c r="BE98" i="53"/>
  <c r="BF98" i="53"/>
  <c r="AS100" i="53"/>
  <c r="AY100" i="53"/>
  <c r="BG100" i="53"/>
  <c r="D100" i="53" s="1"/>
  <c r="AS101" i="53"/>
  <c r="AY101" i="53"/>
  <c r="BG101" i="53"/>
  <c r="AS102" i="53"/>
  <c r="AY102" i="53"/>
  <c r="BG102" i="53"/>
  <c r="D102" i="53" s="1"/>
  <c r="AS103" i="53"/>
  <c r="AY103" i="53"/>
  <c r="BG103" i="53"/>
  <c r="D103" i="53" s="1"/>
  <c r="AS104" i="53"/>
  <c r="AY104" i="53"/>
  <c r="BG104" i="53"/>
  <c r="D104" i="53" s="1"/>
  <c r="AS105" i="53"/>
  <c r="AY105" i="53"/>
  <c r="BG105" i="53"/>
  <c r="D105" i="53" s="1"/>
  <c r="AS106" i="53"/>
  <c r="AY106" i="53"/>
  <c r="BG106" i="53"/>
  <c r="D106" i="53" s="1"/>
  <c r="AS107" i="53"/>
  <c r="AY107" i="53"/>
  <c r="BG107" i="53"/>
  <c r="D107" i="53" s="1"/>
  <c r="AS108" i="53"/>
  <c r="AY108" i="53"/>
  <c r="BG108" i="53"/>
  <c r="D108" i="53" s="1"/>
  <c r="AS109" i="53"/>
  <c r="AY109" i="53"/>
  <c r="BG109" i="53"/>
  <c r="D109" i="53" s="1"/>
  <c r="AS110" i="53"/>
  <c r="AY110" i="53"/>
  <c r="BG110" i="53"/>
  <c r="D110" i="53" s="1"/>
  <c r="C112" i="53"/>
  <c r="R112" i="53"/>
  <c r="S112" i="53"/>
  <c r="T112" i="53"/>
  <c r="U112" i="53"/>
  <c r="V112" i="53"/>
  <c r="W112" i="53"/>
  <c r="X112" i="53"/>
  <c r="Y112" i="53"/>
  <c r="AR112" i="53"/>
  <c r="AU112" i="53"/>
  <c r="AV112" i="53"/>
  <c r="AW112" i="53"/>
  <c r="AX112" i="53"/>
  <c r="AZ112" i="53"/>
  <c r="BA112" i="53"/>
  <c r="BB112" i="53"/>
  <c r="BC112" i="53"/>
  <c r="BD112" i="53"/>
  <c r="BE112" i="53"/>
  <c r="BF112" i="53"/>
  <c r="AS114" i="53"/>
  <c r="AY114" i="53"/>
  <c r="BG114" i="53"/>
  <c r="D115" i="53"/>
  <c r="E115" i="53"/>
  <c r="F115" i="53"/>
  <c r="M115" i="53"/>
  <c r="P115" i="53"/>
  <c r="N115" i="53"/>
  <c r="D116" i="53"/>
  <c r="E116" i="53"/>
  <c r="F116" i="53"/>
  <c r="M116" i="53"/>
  <c r="P116" i="53"/>
  <c r="N116" i="53"/>
  <c r="D117" i="53"/>
  <c r="E117" i="53"/>
  <c r="F117" i="53"/>
  <c r="K117" i="53"/>
  <c r="L117" i="53"/>
  <c r="M117" i="53"/>
  <c r="P117" i="53"/>
  <c r="N117" i="53"/>
  <c r="Q117" i="53"/>
  <c r="O117" i="53"/>
  <c r="M118" i="53"/>
  <c r="AS118" i="53"/>
  <c r="AY118" i="53"/>
  <c r="BG118" i="53"/>
  <c r="D118" i="53" s="1"/>
  <c r="M119" i="53"/>
  <c r="N119" i="53"/>
  <c r="AS119" i="53"/>
  <c r="E119" i="53" s="1"/>
  <c r="BG119" i="53"/>
  <c r="D119" i="53" s="1"/>
  <c r="F119" i="53" s="1"/>
  <c r="M120" i="53"/>
  <c r="N120" i="53"/>
  <c r="AS120" i="53"/>
  <c r="AY120" i="53"/>
  <c r="BG120" i="53"/>
  <c r="D120" i="53" s="1"/>
  <c r="D121" i="53"/>
  <c r="M121" i="53"/>
  <c r="AS121" i="53"/>
  <c r="E121" i="53" s="1"/>
  <c r="F121" i="53" s="1"/>
  <c r="P121" i="53" s="1"/>
  <c r="K122" i="53"/>
  <c r="L122" i="53"/>
  <c r="M122" i="53"/>
  <c r="N122" i="53"/>
  <c r="AS122" i="53"/>
  <c r="E122" i="53" s="1"/>
  <c r="BG122" i="53"/>
  <c r="D122" i="53" s="1"/>
  <c r="F122" i="53" s="1"/>
  <c r="AS123" i="53"/>
  <c r="AY123" i="53"/>
  <c r="BG123" i="53"/>
  <c r="D123" i="53" s="1"/>
  <c r="C125" i="53"/>
  <c r="H125" i="53"/>
  <c r="I125" i="53"/>
  <c r="J125" i="53"/>
  <c r="K125" i="53"/>
  <c r="L125" i="53"/>
  <c r="D127" i="53"/>
  <c r="D125" i="53" s="1"/>
  <c r="M127" i="53"/>
  <c r="M125" i="53" s="1"/>
  <c r="N127" i="53"/>
  <c r="N125" i="53" s="1"/>
  <c r="O127" i="53"/>
  <c r="O125" i="53" s="1"/>
  <c r="AS127" i="53"/>
  <c r="C130" i="53"/>
  <c r="C134" i="53" s="1"/>
  <c r="R130" i="53"/>
  <c r="S130" i="53"/>
  <c r="T130" i="53"/>
  <c r="U130" i="53"/>
  <c r="V130" i="53"/>
  <c r="W130" i="53"/>
  <c r="X130" i="53"/>
  <c r="Y130" i="53"/>
  <c r="AR130" i="53"/>
  <c r="AU130" i="53"/>
  <c r="AV130" i="53"/>
  <c r="AW130" i="53"/>
  <c r="AX130" i="53"/>
  <c r="AZ130" i="53"/>
  <c r="BA130" i="53"/>
  <c r="BB130" i="53"/>
  <c r="BC130" i="53"/>
  <c r="BD130" i="53"/>
  <c r="BE130" i="53"/>
  <c r="BF130" i="53"/>
  <c r="AS132" i="53"/>
  <c r="AY132" i="53"/>
  <c r="AY130" i="53" s="1"/>
  <c r="BG132" i="53"/>
  <c r="R134" i="53"/>
  <c r="S134" i="53"/>
  <c r="T134" i="53"/>
  <c r="U134" i="53"/>
  <c r="V134" i="53"/>
  <c r="W134" i="53"/>
  <c r="X134" i="53"/>
  <c r="Y134" i="53"/>
  <c r="AR134" i="53"/>
  <c r="AT134" i="53"/>
  <c r="AU134" i="53"/>
  <c r="AV134" i="53"/>
  <c r="AW134" i="53"/>
  <c r="AX134" i="53"/>
  <c r="AZ134" i="53"/>
  <c r="BA134" i="53"/>
  <c r="BB134" i="53"/>
  <c r="BC134" i="53"/>
  <c r="BD134" i="53"/>
  <c r="BE134" i="53"/>
  <c r="BF134" i="53"/>
  <c r="AJ3" i="52"/>
  <c r="D44" i="52"/>
  <c r="M12" i="53"/>
  <c r="E44" i="52"/>
  <c r="M13" i="53"/>
  <c r="F44" i="52"/>
  <c r="M14" i="53"/>
  <c r="G44" i="52"/>
  <c r="M15" i="53"/>
  <c r="H44" i="52"/>
  <c r="M16" i="53"/>
  <c r="I44" i="52"/>
  <c r="M17" i="53"/>
  <c r="J44" i="52"/>
  <c r="M18" i="53" s="1"/>
  <c r="K44" i="52"/>
  <c r="M19" i="53"/>
  <c r="L44" i="52"/>
  <c r="M20" i="53" s="1"/>
  <c r="N20" i="53" s="1"/>
  <c r="M44" i="52"/>
  <c r="M21" i="53"/>
  <c r="N44" i="52"/>
  <c r="M22" i="53"/>
  <c r="O44" i="52"/>
  <c r="M23" i="53"/>
  <c r="P44" i="52"/>
  <c r="M24" i="53"/>
  <c r="Q44" i="52"/>
  <c r="M25" i="53"/>
  <c r="R44" i="52"/>
  <c r="M30" i="53"/>
  <c r="S44" i="52"/>
  <c r="M31" i="53"/>
  <c r="T44" i="52"/>
  <c r="M32" i="53"/>
  <c r="U44" i="52"/>
  <c r="M33" i="53"/>
  <c r="V44" i="52"/>
  <c r="M34" i="53"/>
  <c r="W44" i="52"/>
  <c r="M35" i="53"/>
  <c r="X44" i="52"/>
  <c r="M36" i="53"/>
  <c r="Y44" i="52"/>
  <c r="M37" i="53"/>
  <c r="Z44" i="52"/>
  <c r="M38" i="53"/>
  <c r="AA44" i="52"/>
  <c r="M39" i="53"/>
  <c r="AB44" i="52"/>
  <c r="M40" i="53"/>
  <c r="N40" i="53"/>
  <c r="AC44" i="52"/>
  <c r="M41" i="53"/>
  <c r="AD44" i="52"/>
  <c r="M42" i="53"/>
  <c r="AE44" i="52"/>
  <c r="M43" i="53"/>
  <c r="AF44" i="52"/>
  <c r="M44" i="53"/>
  <c r="AG44" i="52"/>
  <c r="M46" i="53"/>
  <c r="AH44" i="52"/>
  <c r="M47" i="53"/>
  <c r="AI44" i="52"/>
  <c r="M48" i="53"/>
  <c r="N48" i="53"/>
  <c r="AJ44" i="52"/>
  <c r="M49" i="53"/>
  <c r="N49" i="53"/>
  <c r="AK44" i="52"/>
  <c r="M50" i="53"/>
  <c r="AL44" i="52"/>
  <c r="M51" i="53"/>
  <c r="AM44" i="52"/>
  <c r="M52" i="53"/>
  <c r="AN44" i="52"/>
  <c r="M53" i="53"/>
  <c r="AO44" i="52"/>
  <c r="M54" i="53"/>
  <c r="AP44" i="52"/>
  <c r="M55" i="53"/>
  <c r="AQ44" i="52"/>
  <c r="M56" i="53"/>
  <c r="AR44" i="52"/>
  <c r="M57" i="53"/>
  <c r="AS44" i="52"/>
  <c r="M58" i="53"/>
  <c r="AT44" i="52"/>
  <c r="M59" i="53"/>
  <c r="AU44" i="52"/>
  <c r="M60" i="53"/>
  <c r="AV44" i="52"/>
  <c r="M61" i="53"/>
  <c r="AW44" i="52"/>
  <c r="M62" i="53"/>
  <c r="AX44" i="52"/>
  <c r="M63" i="53"/>
  <c r="AY44" i="52"/>
  <c r="M64" i="53"/>
  <c r="AZ44" i="52"/>
  <c r="M65" i="53"/>
  <c r="BB44" i="52"/>
  <c r="M68" i="53"/>
  <c r="BC44" i="52"/>
  <c r="M69" i="53"/>
  <c r="BD44" i="52"/>
  <c r="M73" i="53"/>
  <c r="BE44" i="52"/>
  <c r="M74" i="53"/>
  <c r="BF44" i="52"/>
  <c r="M75" i="53"/>
  <c r="BG44" i="52"/>
  <c r="M76" i="53"/>
  <c r="BH44" i="52"/>
  <c r="M77" i="53"/>
  <c r="BI44" i="52"/>
  <c r="M78" i="53"/>
  <c r="BJ44" i="52"/>
  <c r="M79" i="53"/>
  <c r="BK44" i="52"/>
  <c r="M80" i="53"/>
  <c r="BL44" i="52"/>
  <c r="M81" i="53"/>
  <c r="N81" i="53"/>
  <c r="BM44" i="52"/>
  <c r="M82" i="53"/>
  <c r="N82" i="53"/>
  <c r="BN44" i="52"/>
  <c r="M83" i="53" s="1"/>
  <c r="BO44" i="52"/>
  <c r="M84" i="53"/>
  <c r="BP44" i="52"/>
  <c r="M85" i="53"/>
  <c r="BQ44" i="52"/>
  <c r="M86" i="53"/>
  <c r="BR44" i="52"/>
  <c r="M87" i="53"/>
  <c r="BS44" i="52"/>
  <c r="M88" i="53"/>
  <c r="BT44" i="52"/>
  <c r="M89" i="53"/>
  <c r="N89" i="53"/>
  <c r="BU44" i="52"/>
  <c r="M90" i="53"/>
  <c r="N90" i="53"/>
  <c r="BV44" i="52"/>
  <c r="M91" i="53"/>
  <c r="BW44" i="52"/>
  <c r="M92" i="53"/>
  <c r="BX44" i="52"/>
  <c r="M96" i="53"/>
  <c r="BY44" i="52"/>
  <c r="M100" i="53"/>
  <c r="BZ44" i="52"/>
  <c r="M101" i="53"/>
  <c r="CA44" i="52"/>
  <c r="M102" i="53"/>
  <c r="CB44" i="52"/>
  <c r="M103" i="53"/>
  <c r="CC44" i="52"/>
  <c r="M104" i="53"/>
  <c r="CD44" i="52"/>
  <c r="M105" i="53"/>
  <c r="CE44" i="52"/>
  <c r="M106" i="53"/>
  <c r="N106" i="53"/>
  <c r="CF44" i="52"/>
  <c r="M107" i="53"/>
  <c r="CG44" i="52"/>
  <c r="M108" i="53"/>
  <c r="CH44" i="52"/>
  <c r="M109" i="53"/>
  <c r="CI44" i="52"/>
  <c r="M110" i="53"/>
  <c r="CJ44" i="52"/>
  <c r="M114" i="53" s="1"/>
  <c r="CK44" i="52"/>
  <c r="CL44" i="52"/>
  <c r="CM44" i="52"/>
  <c r="M123" i="53"/>
  <c r="CN44" i="52"/>
  <c r="M132" i="53"/>
  <c r="AL4" i="80"/>
  <c r="BP4" i="80"/>
  <c r="BQ4" i="80"/>
  <c r="D67" i="80"/>
  <c r="J12" i="53" s="1"/>
  <c r="E67" i="80"/>
  <c r="J13" i="53" s="1"/>
  <c r="F67" i="80"/>
  <c r="J14" i="53" s="1"/>
  <c r="G67" i="80"/>
  <c r="J15" i="53" s="1"/>
  <c r="H67" i="80"/>
  <c r="J16" i="53" s="1"/>
  <c r="I67" i="80"/>
  <c r="J17" i="53" s="1"/>
  <c r="J67" i="80"/>
  <c r="J18" i="53" s="1"/>
  <c r="K67" i="80"/>
  <c r="J19" i="53" s="1"/>
  <c r="L67" i="80"/>
  <c r="J20" i="53" s="1"/>
  <c r="M67" i="80"/>
  <c r="J21" i="53" s="1"/>
  <c r="N67" i="80"/>
  <c r="J22" i="53" s="1"/>
  <c r="O67" i="80"/>
  <c r="J23" i="53" s="1"/>
  <c r="P67" i="80"/>
  <c r="J24" i="53" s="1"/>
  <c r="Q67" i="80"/>
  <c r="J25" i="53" s="1"/>
  <c r="R67" i="80"/>
  <c r="J26" i="53" s="1"/>
  <c r="S67" i="80"/>
  <c r="J30" i="53" s="1"/>
  <c r="T67" i="80"/>
  <c r="J31" i="53" s="1"/>
  <c r="U67" i="80"/>
  <c r="J33" i="53" s="1"/>
  <c r="V67" i="80"/>
  <c r="J34" i="53" s="1"/>
  <c r="W67" i="80"/>
  <c r="J35" i="53" s="1"/>
  <c r="X67" i="80"/>
  <c r="J36" i="53" s="1"/>
  <c r="Y67" i="80"/>
  <c r="J37" i="53" s="1"/>
  <c r="Z67" i="80"/>
  <c r="J38" i="53" s="1"/>
  <c r="AA67" i="80"/>
  <c r="J39" i="53" s="1"/>
  <c r="AB67" i="80"/>
  <c r="J40" i="53" s="1"/>
  <c r="AC67" i="80"/>
  <c r="J41" i="53" s="1"/>
  <c r="AD67" i="80"/>
  <c r="J42" i="53" s="1"/>
  <c r="AE67" i="80"/>
  <c r="J43" i="53" s="1"/>
  <c r="AF67" i="80"/>
  <c r="J44" i="53" s="1"/>
  <c r="AG67" i="80"/>
  <c r="J45" i="53" s="1"/>
  <c r="AH67" i="80"/>
  <c r="J46" i="53" s="1"/>
  <c r="AI67" i="80"/>
  <c r="J47" i="53" s="1"/>
  <c r="AJ67" i="80"/>
  <c r="J48" i="53" s="1"/>
  <c r="AK67" i="80"/>
  <c r="J49" i="53" s="1"/>
  <c r="J50" i="53"/>
  <c r="AM67" i="80"/>
  <c r="J51" i="53" s="1"/>
  <c r="AN67" i="80"/>
  <c r="J52" i="53" s="1"/>
  <c r="AO67" i="80"/>
  <c r="J53" i="53" s="1"/>
  <c r="AP67" i="80"/>
  <c r="J54" i="53" s="1"/>
  <c r="AQ67" i="80"/>
  <c r="J55" i="53" s="1"/>
  <c r="AR67" i="80"/>
  <c r="J56" i="53" s="1"/>
  <c r="AS67" i="80"/>
  <c r="J57" i="53" s="1"/>
  <c r="AT67" i="80"/>
  <c r="J58" i="53" s="1"/>
  <c r="AU67" i="80"/>
  <c r="J59" i="53" s="1"/>
  <c r="AV67" i="80"/>
  <c r="J60" i="53" s="1"/>
  <c r="AW67" i="80"/>
  <c r="J61" i="53" s="1"/>
  <c r="AX67" i="80"/>
  <c r="J62" i="53" s="1"/>
  <c r="AY67" i="80"/>
  <c r="J63" i="53" s="1"/>
  <c r="AZ67" i="80"/>
  <c r="J64" i="53" s="1"/>
  <c r="BA67" i="80"/>
  <c r="J65" i="53" s="1"/>
  <c r="BC67" i="80"/>
  <c r="J68" i="53" s="1"/>
  <c r="BD67" i="80"/>
  <c r="J69" i="53" s="1"/>
  <c r="BE67" i="80"/>
  <c r="J73" i="53" s="1"/>
  <c r="BF67" i="80"/>
  <c r="J74" i="53" s="1"/>
  <c r="BG67" i="80"/>
  <c r="J75" i="53" s="1"/>
  <c r="BH67" i="80"/>
  <c r="J76" i="53" s="1"/>
  <c r="BI67" i="80"/>
  <c r="J77" i="53" s="1"/>
  <c r="BJ67" i="80"/>
  <c r="J78" i="53" s="1"/>
  <c r="BK67" i="80"/>
  <c r="J79" i="53" s="1"/>
  <c r="BL67" i="80"/>
  <c r="J80" i="53" s="1"/>
  <c r="BM67" i="80"/>
  <c r="J81" i="53" s="1"/>
  <c r="BN67" i="80"/>
  <c r="J82" i="53" s="1"/>
  <c r="BO67" i="80"/>
  <c r="J83" i="53" s="1"/>
  <c r="BP67" i="80"/>
  <c r="J84" i="53" s="1"/>
  <c r="BQ67" i="80"/>
  <c r="J85" i="53" s="1"/>
  <c r="BR67" i="80"/>
  <c r="J86" i="53" s="1"/>
  <c r="BS67" i="80"/>
  <c r="J87" i="53" s="1"/>
  <c r="BT67" i="80"/>
  <c r="J88" i="53" s="1"/>
  <c r="BU67" i="80"/>
  <c r="J89" i="53" s="1"/>
  <c r="BV67" i="80"/>
  <c r="J90" i="53" s="1"/>
  <c r="BW67" i="80"/>
  <c r="J91" i="53" s="1"/>
  <c r="BX67" i="80"/>
  <c r="J92" i="53" s="1"/>
  <c r="BY67" i="80"/>
  <c r="J96" i="53" s="1"/>
  <c r="J94" i="53" s="1"/>
  <c r="BZ67" i="80"/>
  <c r="J100" i="53" s="1"/>
  <c r="CA67" i="80"/>
  <c r="J101" i="53" s="1"/>
  <c r="CB67" i="80"/>
  <c r="J102" i="53" s="1"/>
  <c r="CC67" i="80"/>
  <c r="J103" i="53" s="1"/>
  <c r="CD67" i="80"/>
  <c r="J104" i="53" s="1"/>
  <c r="CE67" i="80"/>
  <c r="J105" i="53" s="1"/>
  <c r="CF67" i="80"/>
  <c r="J106" i="53" s="1"/>
  <c r="CG67" i="80"/>
  <c r="J107" i="53" s="1"/>
  <c r="CH67" i="80"/>
  <c r="J108" i="53" s="1"/>
  <c r="CI67" i="80"/>
  <c r="J109" i="53" s="1"/>
  <c r="CJ67" i="80"/>
  <c r="J110" i="53" s="1"/>
  <c r="CK67" i="80"/>
  <c r="J114" i="53" s="1"/>
  <c r="CL67" i="80"/>
  <c r="J115" i="53" s="1"/>
  <c r="CM67" i="80"/>
  <c r="J116" i="53" s="1"/>
  <c r="CN67" i="80"/>
  <c r="J120" i="53" s="1"/>
  <c r="CO67" i="80"/>
  <c r="J118" i="53" s="1"/>
  <c r="CP67" i="80"/>
  <c r="J121" i="53" s="1"/>
  <c r="CQ67" i="80"/>
  <c r="J119" i="53" s="1"/>
  <c r="CR67" i="80"/>
  <c r="J123" i="53" s="1"/>
  <c r="CS67" i="80"/>
  <c r="J132" i="53" s="1"/>
  <c r="J130" i="53" s="1"/>
  <c r="CR3" i="79"/>
  <c r="I12" i="53"/>
  <c r="I13" i="53"/>
  <c r="I14" i="53"/>
  <c r="I15" i="53"/>
  <c r="I16" i="53"/>
  <c r="I17" i="53"/>
  <c r="I18" i="53"/>
  <c r="I19" i="53"/>
  <c r="I20" i="53"/>
  <c r="I21" i="53"/>
  <c r="I22" i="53"/>
  <c r="I23" i="53"/>
  <c r="I24" i="53"/>
  <c r="I25" i="53"/>
  <c r="I26" i="53"/>
  <c r="I30" i="53"/>
  <c r="I31" i="53"/>
  <c r="I33" i="53"/>
  <c r="I34" i="53"/>
  <c r="I35" i="53"/>
  <c r="I36" i="53"/>
  <c r="I37" i="53"/>
  <c r="I38" i="53"/>
  <c r="I39" i="53"/>
  <c r="I40" i="53"/>
  <c r="I41" i="53"/>
  <c r="I42" i="53"/>
  <c r="I43" i="53"/>
  <c r="I44" i="53"/>
  <c r="I45" i="53"/>
  <c r="I46" i="53"/>
  <c r="I47" i="53"/>
  <c r="I48" i="53"/>
  <c r="I49" i="53"/>
  <c r="I50" i="53"/>
  <c r="I51" i="53"/>
  <c r="I52" i="53"/>
  <c r="I53" i="53"/>
  <c r="I54" i="53"/>
  <c r="I55" i="53"/>
  <c r="I56" i="53"/>
  <c r="I57" i="53"/>
  <c r="I58" i="53"/>
  <c r="I59" i="53"/>
  <c r="I60" i="53"/>
  <c r="I61" i="53"/>
  <c r="I62" i="53"/>
  <c r="I63" i="53"/>
  <c r="I64" i="53"/>
  <c r="I65" i="53"/>
  <c r="I66" i="53"/>
  <c r="K66" i="53"/>
  <c r="L66" i="53"/>
  <c r="I68" i="53"/>
  <c r="I69" i="53"/>
  <c r="I73" i="53"/>
  <c r="I74" i="53"/>
  <c r="I75" i="53"/>
  <c r="I76" i="53"/>
  <c r="I77" i="53"/>
  <c r="I78" i="53"/>
  <c r="I79" i="53"/>
  <c r="I80" i="53"/>
  <c r="I81" i="53"/>
  <c r="I82" i="53"/>
  <c r="I83" i="53"/>
  <c r="I84" i="53"/>
  <c r="I85" i="53"/>
  <c r="I86" i="53"/>
  <c r="I87" i="53"/>
  <c r="I88" i="53"/>
  <c r="I89" i="53"/>
  <c r="I90" i="53"/>
  <c r="I91" i="53"/>
  <c r="I92" i="53"/>
  <c r="I96" i="53"/>
  <c r="I100" i="53"/>
  <c r="I101" i="53"/>
  <c r="I102" i="53"/>
  <c r="I103" i="53"/>
  <c r="I104" i="53"/>
  <c r="I105" i="53"/>
  <c r="I106" i="53"/>
  <c r="I107" i="53"/>
  <c r="I108" i="53"/>
  <c r="I109" i="53"/>
  <c r="I110" i="53"/>
  <c r="I114" i="53"/>
  <c r="I115" i="53"/>
  <c r="I116" i="53"/>
  <c r="I118" i="53"/>
  <c r="I119" i="53"/>
  <c r="K119" i="53"/>
  <c r="L119" i="53"/>
  <c r="O119" i="53"/>
  <c r="I120" i="53"/>
  <c r="I121" i="53"/>
  <c r="I123" i="53"/>
  <c r="I132" i="53"/>
  <c r="I130" i="53"/>
  <c r="A4" i="78"/>
  <c r="A4" i="79"/>
  <c r="D35" i="78"/>
  <c r="H12" i="53"/>
  <c r="E35" i="78"/>
  <c r="H13" i="53"/>
  <c r="K13" i="53" s="1"/>
  <c r="L13" i="53" s="1"/>
  <c r="F35" i="78"/>
  <c r="H14" i="53"/>
  <c r="K14" i="53" s="1"/>
  <c r="L14" i="53" s="1"/>
  <c r="G35" i="78"/>
  <c r="H15" i="53"/>
  <c r="K15" i="53" s="1"/>
  <c r="L15" i="53" s="1"/>
  <c r="H35" i="78"/>
  <c r="H16" i="53"/>
  <c r="K16" i="53" s="1"/>
  <c r="L16" i="53" s="1"/>
  <c r="I35" i="78"/>
  <c r="H17" i="53"/>
  <c r="K17" i="53" s="1"/>
  <c r="L17" i="53" s="1"/>
  <c r="J35" i="78"/>
  <c r="H18" i="53"/>
  <c r="K18" i="53" s="1"/>
  <c r="L18" i="53" s="1"/>
  <c r="K35" i="78"/>
  <c r="H19" i="53"/>
  <c r="K19" i="53" s="1"/>
  <c r="L19" i="53" s="1"/>
  <c r="L35" i="78"/>
  <c r="H20" i="53"/>
  <c r="K20" i="53" s="1"/>
  <c r="L20" i="53" s="1"/>
  <c r="M35" i="78"/>
  <c r="H21" i="53"/>
  <c r="N35" i="78"/>
  <c r="H22" i="53"/>
  <c r="K22" i="53" s="1"/>
  <c r="L22" i="53" s="1"/>
  <c r="O35" i="78"/>
  <c r="H23" i="53"/>
  <c r="K23" i="53" s="1"/>
  <c r="L23" i="53" s="1"/>
  <c r="P35" i="78"/>
  <c r="H24" i="53"/>
  <c r="K24" i="53" s="1"/>
  <c r="L24" i="53" s="1"/>
  <c r="Q35" i="78"/>
  <c r="H25" i="53"/>
  <c r="K25" i="53" s="1"/>
  <c r="L25" i="53" s="1"/>
  <c r="R35" i="78"/>
  <c r="H26" i="53"/>
  <c r="K26" i="53" s="1"/>
  <c r="L26" i="53" s="1"/>
  <c r="S35" i="78"/>
  <c r="H30" i="53"/>
  <c r="T35" i="78"/>
  <c r="H31" i="53"/>
  <c r="K31" i="53" s="1"/>
  <c r="L31" i="53" s="1"/>
  <c r="U35" i="78"/>
  <c r="H33" i="53"/>
  <c r="K33" i="53" s="1"/>
  <c r="L33" i="53" s="1"/>
  <c r="V35" i="78"/>
  <c r="H34" i="53"/>
  <c r="K34" i="53" s="1"/>
  <c r="L34" i="53" s="1"/>
  <c r="W35" i="78"/>
  <c r="H35" i="53"/>
  <c r="K35" i="53" s="1"/>
  <c r="L35" i="53" s="1"/>
  <c r="X35" i="78"/>
  <c r="H36" i="53"/>
  <c r="K36" i="53" s="1"/>
  <c r="L36" i="53" s="1"/>
  <c r="Y35" i="78"/>
  <c r="H37" i="53"/>
  <c r="K37" i="53" s="1"/>
  <c r="L37" i="53" s="1"/>
  <c r="Z35" i="78"/>
  <c r="H38" i="53"/>
  <c r="K38" i="53" s="1"/>
  <c r="L38" i="53" s="1"/>
  <c r="AA35" i="78"/>
  <c r="H39" i="53"/>
  <c r="K39" i="53" s="1"/>
  <c r="L39" i="53" s="1"/>
  <c r="AB35" i="78"/>
  <c r="H40" i="53"/>
  <c r="K40" i="53" s="1"/>
  <c r="L40" i="53" s="1"/>
  <c r="AC35" i="78"/>
  <c r="H41" i="53"/>
  <c r="K41" i="53" s="1"/>
  <c r="L41" i="53" s="1"/>
  <c r="AD35" i="78"/>
  <c r="H42" i="53"/>
  <c r="K42" i="53" s="1"/>
  <c r="L42" i="53" s="1"/>
  <c r="AE35" i="78"/>
  <c r="H43" i="53"/>
  <c r="K43" i="53" s="1"/>
  <c r="L43" i="53" s="1"/>
  <c r="AF35" i="78"/>
  <c r="H44" i="53"/>
  <c r="K44" i="53" s="1"/>
  <c r="L44" i="53" s="1"/>
  <c r="AG35" i="78"/>
  <c r="H45" i="53"/>
  <c r="K45" i="53" s="1"/>
  <c r="L45" i="53" s="1"/>
  <c r="AH35" i="78"/>
  <c r="H46" i="53"/>
  <c r="K46" i="53" s="1"/>
  <c r="L46" i="53" s="1"/>
  <c r="AI35" i="78"/>
  <c r="H47" i="53"/>
  <c r="K47" i="53" s="1"/>
  <c r="L47" i="53" s="1"/>
  <c r="AJ35" i="78"/>
  <c r="H48" i="53" s="1"/>
  <c r="K48" i="53" s="1"/>
  <c r="L48" i="53" s="1"/>
  <c r="AK35" i="78"/>
  <c r="H49" i="53" s="1"/>
  <c r="K49" i="53" s="1"/>
  <c r="L49" i="53" s="1"/>
  <c r="AL35" i="78"/>
  <c r="H50" i="53" s="1"/>
  <c r="K50" i="53" s="1"/>
  <c r="L50" i="53" s="1"/>
  <c r="AM35" i="78"/>
  <c r="H51" i="53" s="1"/>
  <c r="K51" i="53" s="1"/>
  <c r="L51" i="53" s="1"/>
  <c r="AN35" i="78"/>
  <c r="H52" i="53" s="1"/>
  <c r="K52" i="53" s="1"/>
  <c r="AO35" i="78"/>
  <c r="H53" i="53" s="1"/>
  <c r="K53" i="53" s="1"/>
  <c r="L53" i="53" s="1"/>
  <c r="AP35" i="78"/>
  <c r="H54" i="53" s="1"/>
  <c r="K54" i="53" s="1"/>
  <c r="L54" i="53" s="1"/>
  <c r="AQ35" i="78"/>
  <c r="H55" i="53" s="1"/>
  <c r="K55" i="53" s="1"/>
  <c r="L55" i="53" s="1"/>
  <c r="N55" i="53" s="1"/>
  <c r="AR35" i="78"/>
  <c r="H56" i="53" s="1"/>
  <c r="K56" i="53" s="1"/>
  <c r="L56" i="53" s="1"/>
  <c r="AS35" i="78"/>
  <c r="H57" i="53" s="1"/>
  <c r="K57" i="53" s="1"/>
  <c r="L57" i="53" s="1"/>
  <c r="AT35" i="78"/>
  <c r="H58" i="53" s="1"/>
  <c r="K58" i="53" s="1"/>
  <c r="L58" i="53" s="1"/>
  <c r="AU35" i="78"/>
  <c r="H59" i="53" s="1"/>
  <c r="K59" i="53" s="1"/>
  <c r="L59" i="53" s="1"/>
  <c r="AV35" i="78"/>
  <c r="H60" i="53" s="1"/>
  <c r="K60" i="53" s="1"/>
  <c r="L60" i="53" s="1"/>
  <c r="AW35" i="78"/>
  <c r="H61" i="53" s="1"/>
  <c r="K61" i="53" s="1"/>
  <c r="L61" i="53" s="1"/>
  <c r="AX35" i="78"/>
  <c r="H62" i="53" s="1"/>
  <c r="K62" i="53" s="1"/>
  <c r="L62" i="53" s="1"/>
  <c r="AY35" i="78"/>
  <c r="H63" i="53" s="1"/>
  <c r="K63" i="53" s="1"/>
  <c r="L63" i="53" s="1"/>
  <c r="AZ35" i="78"/>
  <c r="H64" i="53" s="1"/>
  <c r="K64" i="53" s="1"/>
  <c r="L64" i="53" s="1"/>
  <c r="BA35" i="78"/>
  <c r="H65" i="53" s="1"/>
  <c r="K65" i="53" s="1"/>
  <c r="L65" i="53" s="1"/>
  <c r="BC35" i="78"/>
  <c r="H68" i="53"/>
  <c r="K68" i="53" s="1"/>
  <c r="L68" i="53" s="1"/>
  <c r="BD35" i="78"/>
  <c r="H69" i="53"/>
  <c r="K69" i="53" s="1"/>
  <c r="L69" i="53" s="1"/>
  <c r="BE35" i="78"/>
  <c r="H73" i="53"/>
  <c r="K73" i="53" s="1"/>
  <c r="L73" i="53" s="1"/>
  <c r="BF35" i="78"/>
  <c r="H74" i="53"/>
  <c r="K74" i="53" s="1"/>
  <c r="L74" i="53" s="1"/>
  <c r="BG35" i="78"/>
  <c r="H75" i="53"/>
  <c r="K75" i="53" s="1"/>
  <c r="L75" i="53" s="1"/>
  <c r="N75" i="53" s="1"/>
  <c r="BH35" i="78"/>
  <c r="H76" i="53"/>
  <c r="K76" i="53" s="1"/>
  <c r="L76" i="53" s="1"/>
  <c r="BI35" i="78"/>
  <c r="H77" i="53"/>
  <c r="K77" i="53" s="1"/>
  <c r="L77" i="53" s="1"/>
  <c r="BJ35" i="78"/>
  <c r="H78" i="53"/>
  <c r="K78" i="53" s="1"/>
  <c r="L78" i="53" s="1"/>
  <c r="BK35" i="78"/>
  <c r="H79" i="53"/>
  <c r="K79" i="53" s="1"/>
  <c r="L79" i="53" s="1"/>
  <c r="BL35" i="78"/>
  <c r="H80" i="53"/>
  <c r="K80" i="53" s="1"/>
  <c r="L80" i="53" s="1"/>
  <c r="BM35" i="78"/>
  <c r="H81" i="53"/>
  <c r="K81" i="53" s="1"/>
  <c r="L81" i="53" s="1"/>
  <c r="BN35" i="78"/>
  <c r="H82" i="53"/>
  <c r="K82" i="53" s="1"/>
  <c r="L82" i="53" s="1"/>
  <c r="BO35" i="78"/>
  <c r="H83" i="53"/>
  <c r="K83" i="53" s="1"/>
  <c r="L83" i="53" s="1"/>
  <c r="BP35" i="78"/>
  <c r="H84" i="53"/>
  <c r="K84" i="53" s="1"/>
  <c r="L84" i="53" s="1"/>
  <c r="BQ35" i="78"/>
  <c r="H85" i="53"/>
  <c r="K85" i="53" s="1"/>
  <c r="L85" i="53" s="1"/>
  <c r="BR35" i="78"/>
  <c r="H86" i="53"/>
  <c r="K86" i="53" s="1"/>
  <c r="L86" i="53" s="1"/>
  <c r="BS35" i="78"/>
  <c r="H87" i="53"/>
  <c r="K87" i="53" s="1"/>
  <c r="L87" i="53" s="1"/>
  <c r="BT35" i="78"/>
  <c r="H88" i="53"/>
  <c r="K88" i="53" s="1"/>
  <c r="L88" i="53" s="1"/>
  <c r="BU35" i="78"/>
  <c r="H89" i="53"/>
  <c r="K89" i="53" s="1"/>
  <c r="L89" i="53" s="1"/>
  <c r="BV35" i="78"/>
  <c r="H90" i="53"/>
  <c r="K90" i="53" s="1"/>
  <c r="L90" i="53" s="1"/>
  <c r="BW35" i="78"/>
  <c r="H91" i="53"/>
  <c r="K91" i="53" s="1"/>
  <c r="L91" i="53" s="1"/>
  <c r="BX35" i="78"/>
  <c r="H92" i="53"/>
  <c r="K92" i="53" s="1"/>
  <c r="L92" i="53" s="1"/>
  <c r="BY35" i="78"/>
  <c r="H96" i="53"/>
  <c r="K96" i="53" s="1"/>
  <c r="H94" i="53"/>
  <c r="BZ35" i="78"/>
  <c r="H100" i="53"/>
  <c r="K100" i="53" s="1"/>
  <c r="CA35" i="78"/>
  <c r="H101" i="53"/>
  <c r="K101" i="53" s="1"/>
  <c r="L101" i="53" s="1"/>
  <c r="CB35" i="78"/>
  <c r="H102" i="53"/>
  <c r="K102" i="53" s="1"/>
  <c r="L102" i="53" s="1"/>
  <c r="CC35" i="78"/>
  <c r="H103" i="53"/>
  <c r="K103" i="53" s="1"/>
  <c r="L103" i="53" s="1"/>
  <c r="CD35" i="78"/>
  <c r="H104" i="53"/>
  <c r="K104" i="53" s="1"/>
  <c r="L104" i="53" s="1"/>
  <c r="CE35" i="78"/>
  <c r="H105" i="53"/>
  <c r="K105" i="53" s="1"/>
  <c r="L105" i="53" s="1"/>
  <c r="CF35" i="78"/>
  <c r="H106" i="53"/>
  <c r="K106" i="53" s="1"/>
  <c r="L106" i="53" s="1"/>
  <c r="CG35" i="78"/>
  <c r="H107" i="53"/>
  <c r="K107" i="53" s="1"/>
  <c r="L107" i="53" s="1"/>
  <c r="CH35" i="78"/>
  <c r="H108" i="53"/>
  <c r="K108" i="53" s="1"/>
  <c r="L108" i="53" s="1"/>
  <c r="CI35" i="78"/>
  <c r="H109" i="53"/>
  <c r="K109" i="53" s="1"/>
  <c r="L109" i="53" s="1"/>
  <c r="CJ35" i="78"/>
  <c r="H110" i="53"/>
  <c r="K110" i="53" s="1"/>
  <c r="L110" i="53" s="1"/>
  <c r="CK35" i="78"/>
  <c r="H114" i="53"/>
  <c r="K114" i="53" s="1"/>
  <c r="L114" i="53" s="1"/>
  <c r="CL35" i="78"/>
  <c r="H115" i="53" s="1"/>
  <c r="K115" i="53"/>
  <c r="L115" i="53" s="1"/>
  <c r="CM35" i="78"/>
  <c r="H116" i="53"/>
  <c r="K116" i="53" s="1"/>
  <c r="L116" i="53" s="1"/>
  <c r="O116" i="53" s="1"/>
  <c r="CN35" i="78"/>
  <c r="H118" i="53"/>
  <c r="K118" i="53" s="1"/>
  <c r="CO35" i="78"/>
  <c r="CP35" i="78"/>
  <c r="H120" i="53"/>
  <c r="K120" i="53" s="1"/>
  <c r="L120" i="53" s="1"/>
  <c r="CQ35" i="78"/>
  <c r="H121" i="53"/>
  <c r="K121" i="53" s="1"/>
  <c r="L121" i="53" s="1"/>
  <c r="O121" i="53" s="1"/>
  <c r="CR35" i="78"/>
  <c r="H123" i="53"/>
  <c r="K123" i="53" s="1"/>
  <c r="L123" i="53" s="1"/>
  <c r="CS35" i="78"/>
  <c r="H132" i="53"/>
  <c r="H130" i="53"/>
  <c r="A2" i="87"/>
  <c r="C7" i="87"/>
  <c r="C10" i="87"/>
  <c r="R10" i="87"/>
  <c r="S10" i="87"/>
  <c r="T10" i="87"/>
  <c r="U10" i="87"/>
  <c r="V10" i="87"/>
  <c r="X10" i="87"/>
  <c r="Y10" i="87"/>
  <c r="Z10" i="87"/>
  <c r="AA10" i="87"/>
  <c r="AR10" i="87"/>
  <c r="AT10" i="87"/>
  <c r="AU10" i="87"/>
  <c r="AV10" i="87"/>
  <c r="AW10" i="87"/>
  <c r="AX10" i="87"/>
  <c r="AZ10" i="87"/>
  <c r="BA10" i="87"/>
  <c r="BB10" i="87"/>
  <c r="BC10" i="87"/>
  <c r="BD10" i="87"/>
  <c r="BE10" i="87"/>
  <c r="BF10" i="87"/>
  <c r="AY12" i="87"/>
  <c r="BG12" i="87"/>
  <c r="AS13" i="87"/>
  <c r="AY13" i="87"/>
  <c r="BG13" i="87"/>
  <c r="D13" i="87" s="1"/>
  <c r="AS14" i="87"/>
  <c r="AY14" i="87"/>
  <c r="BG14" i="87"/>
  <c r="D14" i="87" s="1"/>
  <c r="AS15" i="87"/>
  <c r="AY15" i="87"/>
  <c r="BG15" i="87"/>
  <c r="D15" i="87" s="1"/>
  <c r="AY16" i="87"/>
  <c r="BG16" i="87"/>
  <c r="D16" i="87" s="1"/>
  <c r="AY17" i="87"/>
  <c r="BG17" i="87"/>
  <c r="D17" i="87" s="1"/>
  <c r="AY18" i="87"/>
  <c r="BG18" i="87"/>
  <c r="D18" i="87" s="1"/>
  <c r="AY19" i="87"/>
  <c r="BG19" i="87"/>
  <c r="D19" i="87" s="1"/>
  <c r="AY20" i="87"/>
  <c r="BG20" i="87"/>
  <c r="D20" i="87" s="1"/>
  <c r="AY21" i="87"/>
  <c r="BG21" i="58" s="1"/>
  <c r="D21" i="58" s="1"/>
  <c r="BG21" i="87"/>
  <c r="D21" i="87" s="1"/>
  <c r="AY22" i="87"/>
  <c r="BG22" i="87"/>
  <c r="D22" i="87" s="1"/>
  <c r="AY23" i="87"/>
  <c r="BG23" i="58" s="1"/>
  <c r="D23" i="58" s="1"/>
  <c r="BG23" i="87"/>
  <c r="D23" i="87" s="1"/>
  <c r="AY24" i="87"/>
  <c r="BG24" i="87"/>
  <c r="D24" i="87" s="1"/>
  <c r="AY25" i="87"/>
  <c r="BG25" i="87"/>
  <c r="D25" i="87" s="1"/>
  <c r="E26" i="87"/>
  <c r="F26" i="87"/>
  <c r="H26" i="87"/>
  <c r="C28" i="87"/>
  <c r="R28" i="87"/>
  <c r="S28" i="87"/>
  <c r="T28" i="87"/>
  <c r="U28" i="87"/>
  <c r="V28" i="87"/>
  <c r="W28" i="87"/>
  <c r="X28" i="87"/>
  <c r="Y28" i="87"/>
  <c r="Z28" i="87"/>
  <c r="AA28" i="87"/>
  <c r="AU28" i="87"/>
  <c r="AV28" i="87"/>
  <c r="AW28" i="87"/>
  <c r="AX28" i="87"/>
  <c r="AZ28" i="87"/>
  <c r="BA28" i="87"/>
  <c r="BB28" i="87"/>
  <c r="BC28" i="87"/>
  <c r="BD28" i="87"/>
  <c r="BE28" i="87"/>
  <c r="BF28" i="87"/>
  <c r="AS30" i="87"/>
  <c r="AY30" i="87"/>
  <c r="BG30" i="87"/>
  <c r="AS31" i="87"/>
  <c r="AY31" i="87"/>
  <c r="BG31" i="87"/>
  <c r="D31" i="87" s="1"/>
  <c r="D32" i="87"/>
  <c r="E32" i="87"/>
  <c r="F32" i="87"/>
  <c r="L32" i="87"/>
  <c r="N32" i="87"/>
  <c r="O32" i="87"/>
  <c r="AS33" i="87"/>
  <c r="AY33" i="87"/>
  <c r="BG33" i="87"/>
  <c r="D33" i="87" s="1"/>
  <c r="AS34" i="87"/>
  <c r="AY34" i="87"/>
  <c r="BG34" i="87"/>
  <c r="D34" i="87" s="1"/>
  <c r="AS35" i="87"/>
  <c r="AY35" i="87"/>
  <c r="BG35" i="87"/>
  <c r="D35" i="87" s="1"/>
  <c r="M36" i="87"/>
  <c r="N36" i="87"/>
  <c r="AS36" i="87"/>
  <c r="AY36" i="87"/>
  <c r="BG36" i="87"/>
  <c r="D36" i="87" s="1"/>
  <c r="AS37" i="87"/>
  <c r="AY37" i="87"/>
  <c r="BG37" i="87"/>
  <c r="D37" i="87" s="1"/>
  <c r="AS38" i="87"/>
  <c r="AY38" i="87"/>
  <c r="BG38" i="87"/>
  <c r="D38" i="87" s="1"/>
  <c r="AS39" i="87"/>
  <c r="AY39" i="87"/>
  <c r="BG39" i="87"/>
  <c r="D39" i="87" s="1"/>
  <c r="AS40" i="87"/>
  <c r="AY40" i="87"/>
  <c r="BG40" i="87"/>
  <c r="D40" i="87" s="1"/>
  <c r="AS41" i="87"/>
  <c r="AY41" i="87"/>
  <c r="BG41" i="87"/>
  <c r="D41" i="87" s="1"/>
  <c r="AS42" i="87"/>
  <c r="AY42" i="87"/>
  <c r="BG42" i="87"/>
  <c r="D42" i="87" s="1"/>
  <c r="AS43" i="87"/>
  <c r="AY43" i="87"/>
  <c r="BG43" i="87"/>
  <c r="D43" i="87" s="1"/>
  <c r="AS44" i="87"/>
  <c r="AY44" i="87"/>
  <c r="BG44" i="87"/>
  <c r="D44" i="87" s="1"/>
  <c r="M45" i="87"/>
  <c r="AS45" i="87"/>
  <c r="E45" i="87" s="1"/>
  <c r="BG45" i="87"/>
  <c r="D45" i="87" s="1"/>
  <c r="F45" i="87" s="1"/>
  <c r="AS46" i="87"/>
  <c r="AY46" i="87"/>
  <c r="BG46" i="87"/>
  <c r="D46" i="87" s="1"/>
  <c r="AS47" i="87"/>
  <c r="AY47" i="87"/>
  <c r="BG47" i="87"/>
  <c r="D47" i="87" s="1"/>
  <c r="AS48" i="87"/>
  <c r="AY48" i="87"/>
  <c r="BG48" i="87"/>
  <c r="D48" i="87" s="1"/>
  <c r="AS49" i="87"/>
  <c r="AY49" i="87"/>
  <c r="BG49" i="87"/>
  <c r="D49" i="87" s="1"/>
  <c r="AS50" i="87"/>
  <c r="AY50" i="87"/>
  <c r="BG50" i="58" s="1"/>
  <c r="D50" i="58" s="1"/>
  <c r="BG50" i="87"/>
  <c r="D50" i="87" s="1"/>
  <c r="AS51" i="87"/>
  <c r="AY51" i="87"/>
  <c r="BG51" i="87"/>
  <c r="D51" i="87" s="1"/>
  <c r="AS52" i="87"/>
  <c r="AY52" i="87"/>
  <c r="BG52" i="87"/>
  <c r="D52" i="87" s="1"/>
  <c r="AS53" i="87"/>
  <c r="AY53" i="87"/>
  <c r="BG53" i="87"/>
  <c r="D53" i="87" s="1"/>
  <c r="AS54" i="87"/>
  <c r="AY54" i="87"/>
  <c r="BG54" i="87"/>
  <c r="D54" i="87" s="1"/>
  <c r="AS55" i="87"/>
  <c r="AY55" i="87"/>
  <c r="BG55" i="87"/>
  <c r="D55" i="87" s="1"/>
  <c r="AS56" i="87"/>
  <c r="AY56" i="87"/>
  <c r="BG56" i="87"/>
  <c r="D56" i="87" s="1"/>
  <c r="AS57" i="87"/>
  <c r="AY57" i="87"/>
  <c r="BG57" i="87"/>
  <c r="D57" i="87" s="1"/>
  <c r="D58" i="87"/>
  <c r="AS58" i="87"/>
  <c r="E58" i="87" s="1"/>
  <c r="F58" i="87" s="1"/>
  <c r="AS59" i="87"/>
  <c r="AY59" i="87"/>
  <c r="BG59" i="87"/>
  <c r="D59" i="87" s="1"/>
  <c r="AS60" i="87"/>
  <c r="AY60" i="87"/>
  <c r="BG60" i="87"/>
  <c r="D60" i="87" s="1"/>
  <c r="AS61" i="87"/>
  <c r="AY61" i="87"/>
  <c r="BG61" i="87"/>
  <c r="D61" i="87" s="1"/>
  <c r="AS62" i="87"/>
  <c r="AY62" i="87"/>
  <c r="BG62" i="87"/>
  <c r="D62" i="87" s="1"/>
  <c r="AS63" i="87"/>
  <c r="AY63" i="87"/>
  <c r="BG63" i="87"/>
  <c r="D63" i="87" s="1"/>
  <c r="AS64" i="87"/>
  <c r="AY64" i="87"/>
  <c r="BG64" i="87"/>
  <c r="D64" i="87" s="1"/>
  <c r="AS65" i="87"/>
  <c r="AY65" i="87"/>
  <c r="BG65" i="87"/>
  <c r="D65" i="87" s="1"/>
  <c r="D66" i="87"/>
  <c r="H66" i="87"/>
  <c r="I66" i="87"/>
  <c r="M66" i="87"/>
  <c r="N66" i="87"/>
  <c r="AS66" i="87"/>
  <c r="E66" i="87" s="1"/>
  <c r="F66" i="87" s="1"/>
  <c r="P66" i="87" s="1"/>
  <c r="D67" i="87"/>
  <c r="AS67" i="87"/>
  <c r="E67" i="87" s="1"/>
  <c r="F67" i="87" s="1"/>
  <c r="AS68" i="87"/>
  <c r="AY68" i="87"/>
  <c r="BG68" i="87"/>
  <c r="D68" i="87" s="1"/>
  <c r="AS69" i="87"/>
  <c r="AY69" i="87"/>
  <c r="BG69" i="87"/>
  <c r="D69" i="87" s="1"/>
  <c r="AS70" i="87"/>
  <c r="C71" i="87"/>
  <c r="R71" i="87"/>
  <c r="S71" i="87"/>
  <c r="T71" i="87"/>
  <c r="U71" i="87"/>
  <c r="V71" i="87"/>
  <c r="W71" i="87"/>
  <c r="X71" i="87"/>
  <c r="Y71" i="87"/>
  <c r="Z71" i="87"/>
  <c r="AA71" i="87"/>
  <c r="AU71" i="87"/>
  <c r="AV71" i="87"/>
  <c r="AW71" i="87"/>
  <c r="AX71" i="87"/>
  <c r="AZ71" i="87"/>
  <c r="BA71" i="87"/>
  <c r="BB71" i="87"/>
  <c r="BC71" i="87"/>
  <c r="BD71" i="87"/>
  <c r="BE71" i="87"/>
  <c r="BF71" i="87"/>
  <c r="AS73" i="87"/>
  <c r="AY73" i="87"/>
  <c r="BG73" i="87"/>
  <c r="AS74" i="87"/>
  <c r="AY74" i="87"/>
  <c r="BG74" i="87"/>
  <c r="D74" i="87" s="1"/>
  <c r="AS75" i="87"/>
  <c r="AY75" i="87"/>
  <c r="BG75" i="87"/>
  <c r="D75" i="87" s="1"/>
  <c r="AS76" i="87"/>
  <c r="AY76" i="87"/>
  <c r="BG76" i="87"/>
  <c r="D76" i="87" s="1"/>
  <c r="AS77" i="87"/>
  <c r="AY77" i="87"/>
  <c r="BG77" i="87"/>
  <c r="D77" i="87" s="1"/>
  <c r="AS78" i="87"/>
  <c r="AY78" i="87"/>
  <c r="BG78" i="87"/>
  <c r="D78" i="87" s="1"/>
  <c r="AS79" i="87"/>
  <c r="AY79" i="87"/>
  <c r="BG79" i="87"/>
  <c r="D79" i="87" s="1"/>
  <c r="AS80" i="87"/>
  <c r="AY80" i="87"/>
  <c r="BG80" i="87"/>
  <c r="D80" i="87" s="1"/>
  <c r="AS81" i="87"/>
  <c r="AY81" i="87"/>
  <c r="BG81" i="87"/>
  <c r="D81" i="87" s="1"/>
  <c r="AS82" i="87"/>
  <c r="AY82" i="87"/>
  <c r="BG82" i="87"/>
  <c r="D82" i="87" s="1"/>
  <c r="AS83" i="87"/>
  <c r="AY83" i="87"/>
  <c r="BG83" i="87"/>
  <c r="D83" i="87" s="1"/>
  <c r="AS84" i="87"/>
  <c r="AY84" i="87"/>
  <c r="BG84" i="87"/>
  <c r="D84" i="87" s="1"/>
  <c r="AS85" i="87"/>
  <c r="AY85" i="87"/>
  <c r="BG85" i="87"/>
  <c r="D85" i="87" s="1"/>
  <c r="AS86" i="87"/>
  <c r="AY86" i="87"/>
  <c r="BG86" i="87"/>
  <c r="D86" i="87" s="1"/>
  <c r="AS87" i="87"/>
  <c r="AY87" i="87"/>
  <c r="BG87" i="87"/>
  <c r="D87" i="87" s="1"/>
  <c r="AS88" i="87"/>
  <c r="AY88" i="87"/>
  <c r="BG88" i="87"/>
  <c r="D88" i="87" s="1"/>
  <c r="AS89" i="87"/>
  <c r="AY89" i="87"/>
  <c r="BG89" i="87"/>
  <c r="D89" i="87" s="1"/>
  <c r="AS90" i="87"/>
  <c r="AY90" i="87"/>
  <c r="BG90" i="87"/>
  <c r="D90" i="87" s="1"/>
  <c r="AS91" i="87"/>
  <c r="AY91" i="87"/>
  <c r="BG91" i="87"/>
  <c r="D91" i="87" s="1"/>
  <c r="AS92" i="87"/>
  <c r="AY92" i="87"/>
  <c r="BG92" i="87"/>
  <c r="D92" i="87" s="1"/>
  <c r="C94" i="87"/>
  <c r="R94" i="87"/>
  <c r="S94" i="87"/>
  <c r="T94" i="87"/>
  <c r="U94" i="87"/>
  <c r="V94" i="87"/>
  <c r="W94" i="87"/>
  <c r="X94" i="87"/>
  <c r="Y94" i="87"/>
  <c r="Z94" i="87"/>
  <c r="AA94" i="87"/>
  <c r="AU94" i="87"/>
  <c r="AV94" i="87"/>
  <c r="AW94" i="87"/>
  <c r="AX94" i="87"/>
  <c r="AZ94" i="87"/>
  <c r="BA94" i="87"/>
  <c r="BB94" i="87"/>
  <c r="BC94" i="87"/>
  <c r="BD94" i="87"/>
  <c r="BE94" i="87"/>
  <c r="BF94" i="87"/>
  <c r="Q95" i="87"/>
  <c r="AS96" i="87"/>
  <c r="AY96" i="87"/>
  <c r="AY94" i="87" s="1"/>
  <c r="BG96" i="87"/>
  <c r="C98" i="87"/>
  <c r="R98" i="87"/>
  <c r="S98" i="87"/>
  <c r="T98" i="87"/>
  <c r="U98" i="87"/>
  <c r="V98" i="87"/>
  <c r="W98" i="87"/>
  <c r="X98" i="87"/>
  <c r="Y98" i="87"/>
  <c r="Z98" i="87"/>
  <c r="AA98" i="87"/>
  <c r="AU98" i="87"/>
  <c r="AV98" i="87"/>
  <c r="AW98" i="87"/>
  <c r="AX98" i="87"/>
  <c r="AZ98" i="87"/>
  <c r="BA98" i="87"/>
  <c r="BB98" i="87"/>
  <c r="BC98" i="87"/>
  <c r="BD98" i="87"/>
  <c r="BE98" i="87"/>
  <c r="BF98" i="87"/>
  <c r="AS100" i="87"/>
  <c r="AY100" i="87"/>
  <c r="BG100" i="87"/>
  <c r="D100" i="87" s="1"/>
  <c r="AS101" i="87"/>
  <c r="AY101" i="87"/>
  <c r="BG101" i="87"/>
  <c r="AS102" i="87"/>
  <c r="AY102" i="87"/>
  <c r="BG102" i="87"/>
  <c r="D102" i="87" s="1"/>
  <c r="AS103" i="87"/>
  <c r="AY103" i="87"/>
  <c r="BG103" i="87"/>
  <c r="D103" i="87" s="1"/>
  <c r="AS104" i="87"/>
  <c r="AY104" i="87"/>
  <c r="BG104" i="87"/>
  <c r="D104" i="87" s="1"/>
  <c r="AS105" i="87"/>
  <c r="AY105" i="87"/>
  <c r="BG105" i="87"/>
  <c r="D105" i="87" s="1"/>
  <c r="AS106" i="87"/>
  <c r="AY106" i="87"/>
  <c r="BG106" i="87"/>
  <c r="D106" i="87" s="1"/>
  <c r="AS107" i="87"/>
  <c r="AY107" i="87"/>
  <c r="BG107" i="87"/>
  <c r="D107" i="87" s="1"/>
  <c r="AS108" i="87"/>
  <c r="AY108" i="87"/>
  <c r="BG108" i="87"/>
  <c r="D108" i="87" s="1"/>
  <c r="AS109" i="87"/>
  <c r="AY109" i="87"/>
  <c r="BG109" i="87"/>
  <c r="D109" i="87" s="1"/>
  <c r="AS110" i="87"/>
  <c r="AY110" i="87"/>
  <c r="BG110" i="87"/>
  <c r="D110" i="87" s="1"/>
  <c r="C112" i="87"/>
  <c r="R112" i="87"/>
  <c r="S112" i="87"/>
  <c r="T112" i="87"/>
  <c r="U112" i="87"/>
  <c r="V112" i="87"/>
  <c r="W112" i="87"/>
  <c r="X112" i="87"/>
  <c r="Y112" i="87"/>
  <c r="Z112" i="87"/>
  <c r="AA112" i="87"/>
  <c r="AU112" i="87"/>
  <c r="AV112" i="87"/>
  <c r="AW112" i="87"/>
  <c r="AX112" i="87"/>
  <c r="AZ112" i="87"/>
  <c r="BA112" i="87"/>
  <c r="BB112" i="87"/>
  <c r="BC112" i="87"/>
  <c r="BD112" i="87"/>
  <c r="BE112" i="87"/>
  <c r="BF112" i="87"/>
  <c r="AS114" i="87"/>
  <c r="AY114" i="87"/>
  <c r="BG114" i="87"/>
  <c r="E115" i="87"/>
  <c r="F115" i="87"/>
  <c r="M115" i="87"/>
  <c r="P115" i="87"/>
  <c r="N115" i="87"/>
  <c r="E116" i="87"/>
  <c r="F116" i="87"/>
  <c r="M116" i="87"/>
  <c r="N116" i="87"/>
  <c r="P116" i="87"/>
  <c r="D117" i="87"/>
  <c r="D117" i="85" s="1"/>
  <c r="E117" i="87"/>
  <c r="F117" i="87"/>
  <c r="K117" i="87"/>
  <c r="M117" i="87"/>
  <c r="O117" i="87"/>
  <c r="P117" i="87"/>
  <c r="M118" i="87"/>
  <c r="N118" i="87"/>
  <c r="BG118" i="87"/>
  <c r="D118" i="87" s="1"/>
  <c r="E119" i="87"/>
  <c r="BG119" i="87"/>
  <c r="D119" i="87" s="1"/>
  <c r="F119" i="87" s="1"/>
  <c r="M120" i="87"/>
  <c r="N120" i="87"/>
  <c r="BG120" i="87"/>
  <c r="D120" i="87" s="1"/>
  <c r="D121" i="87"/>
  <c r="AS121" i="87"/>
  <c r="E121" i="87" s="1"/>
  <c r="F121" i="87" s="1"/>
  <c r="M122" i="87"/>
  <c r="AS122" i="87"/>
  <c r="E122" i="87" s="1"/>
  <c r="BG122" i="87"/>
  <c r="D122" i="87" s="1"/>
  <c r="F122" i="87" s="1"/>
  <c r="P122" i="87" s="1"/>
  <c r="M123" i="87"/>
  <c r="N123" i="87"/>
  <c r="AS123" i="87"/>
  <c r="AY123" i="87"/>
  <c r="BG123" i="87"/>
  <c r="D123" i="87" s="1"/>
  <c r="C125" i="87"/>
  <c r="H125" i="87"/>
  <c r="I125" i="87"/>
  <c r="J125" i="87"/>
  <c r="K125" i="87"/>
  <c r="L125" i="87"/>
  <c r="AA125" i="87"/>
  <c r="D127" i="87"/>
  <c r="D125" i="87" s="1"/>
  <c r="M127" i="87"/>
  <c r="N127" i="87"/>
  <c r="N125" i="87" s="1"/>
  <c r="O127" i="87"/>
  <c r="O125" i="87" s="1"/>
  <c r="AS127" i="87"/>
  <c r="Q128" i="87"/>
  <c r="C129" i="87"/>
  <c r="C133" i="87" s="1"/>
  <c r="R129" i="87"/>
  <c r="S129" i="87"/>
  <c r="T129" i="87"/>
  <c r="U129" i="87"/>
  <c r="V129" i="87"/>
  <c r="W129" i="87"/>
  <c r="X129" i="87"/>
  <c r="Y129" i="87"/>
  <c r="Z129" i="87"/>
  <c r="AA129" i="87"/>
  <c r="AU129" i="87"/>
  <c r="AV129" i="87"/>
  <c r="AW129" i="87"/>
  <c r="AX129" i="87"/>
  <c r="AZ129" i="87"/>
  <c r="BA129" i="87"/>
  <c r="BB129" i="87"/>
  <c r="BC129" i="87"/>
  <c r="BD129" i="87"/>
  <c r="BE129" i="87"/>
  <c r="BF129" i="87"/>
  <c r="Q130" i="87"/>
  <c r="AS131" i="87"/>
  <c r="AY131" i="87"/>
  <c r="AY129" i="87" s="1"/>
  <c r="BG131" i="87"/>
  <c r="R133" i="87"/>
  <c r="S133" i="87"/>
  <c r="T133" i="87"/>
  <c r="U133" i="87"/>
  <c r="V133" i="87"/>
  <c r="W133" i="87"/>
  <c r="X133" i="87"/>
  <c r="Y133" i="87"/>
  <c r="Z133" i="87"/>
  <c r="AA133" i="87"/>
  <c r="AR133" i="87"/>
  <c r="AT133" i="87"/>
  <c r="AU133" i="87"/>
  <c r="AV133" i="87"/>
  <c r="AW133" i="87"/>
  <c r="AX133" i="87"/>
  <c r="AZ133" i="87"/>
  <c r="BA133" i="87"/>
  <c r="BB133" i="87"/>
  <c r="BC133" i="87"/>
  <c r="BD133" i="87"/>
  <c r="BE133" i="87"/>
  <c r="BF133" i="87"/>
  <c r="A4" i="50"/>
  <c r="D43" i="50"/>
  <c r="M12" i="87" s="1"/>
  <c r="E43" i="50"/>
  <c r="M13" i="87" s="1"/>
  <c r="N13" i="87" s="1"/>
  <c r="F43" i="50"/>
  <c r="M14" i="87" s="1"/>
  <c r="G43" i="50"/>
  <c r="M15" i="87" s="1"/>
  <c r="N15" i="87" s="1"/>
  <c r="H43" i="50"/>
  <c r="M16" i="87" s="1"/>
  <c r="N16" i="87" s="1"/>
  <c r="I43" i="50"/>
  <c r="M17" i="87" s="1"/>
  <c r="N17" i="87" s="1"/>
  <c r="J43" i="50"/>
  <c r="M18" i="87" s="1"/>
  <c r="K43" i="50"/>
  <c r="M19" i="87" s="1"/>
  <c r="L43" i="50"/>
  <c r="M20" i="87" s="1"/>
  <c r="M43" i="50"/>
  <c r="M21" i="87" s="1"/>
  <c r="N21" i="87" s="1"/>
  <c r="N43" i="50"/>
  <c r="M22" i="87" s="1"/>
  <c r="O43" i="50"/>
  <c r="M23" i="87" s="1"/>
  <c r="N23" i="87" s="1"/>
  <c r="P43" i="50"/>
  <c r="M24" i="87" s="1"/>
  <c r="N24" i="87" s="1"/>
  <c r="Q43" i="50"/>
  <c r="M25" i="87" s="1"/>
  <c r="N25" i="87" s="1"/>
  <c r="R43" i="50"/>
  <c r="M30" i="87" s="1"/>
  <c r="S43" i="50"/>
  <c r="M31" i="87" s="1"/>
  <c r="N31" i="87" s="1"/>
  <c r="T43" i="50"/>
  <c r="U43" i="50"/>
  <c r="M33" i="87" s="1"/>
  <c r="V43" i="50"/>
  <c r="M34" i="87" s="1"/>
  <c r="N34" i="87" s="1"/>
  <c r="W43" i="50"/>
  <c r="M35" i="87" s="1"/>
  <c r="N35" i="87" s="1"/>
  <c r="X43" i="50"/>
  <c r="Y43" i="50"/>
  <c r="M37" i="87" s="1"/>
  <c r="Z43" i="50"/>
  <c r="M38" i="87"/>
  <c r="AA43" i="50"/>
  <c r="M39" i="87" s="1"/>
  <c r="N39" i="87" s="1"/>
  <c r="AB43" i="50"/>
  <c r="M40" i="87" s="1"/>
  <c r="N40" i="87" s="1"/>
  <c r="AC43" i="50"/>
  <c r="M41" i="87" s="1"/>
  <c r="AD43" i="50"/>
  <c r="M42" i="87" s="1"/>
  <c r="N42" i="87" s="1"/>
  <c r="AE43" i="50"/>
  <c r="M43" i="87" s="1"/>
  <c r="N43" i="87" s="1"/>
  <c r="AF43" i="50"/>
  <c r="M44" i="87" s="1"/>
  <c r="N44" i="87" s="1"/>
  <c r="AG43" i="50"/>
  <c r="M46" i="87" s="1"/>
  <c r="AH43" i="50"/>
  <c r="M47" i="87" s="1"/>
  <c r="AI43" i="50"/>
  <c r="M48" i="87" s="1"/>
  <c r="N48" i="87" s="1"/>
  <c r="AJ43" i="50"/>
  <c r="M49" i="87" s="1"/>
  <c r="N49" i="87" s="1"/>
  <c r="AK43" i="50"/>
  <c r="M50" i="87"/>
  <c r="AL43" i="50"/>
  <c r="M51" i="87" s="1"/>
  <c r="N51" i="87" s="1"/>
  <c r="AM43" i="50"/>
  <c r="M52" i="87" s="1"/>
  <c r="N52" i="87" s="1"/>
  <c r="AN43" i="50"/>
  <c r="M53" i="87" s="1"/>
  <c r="AO43" i="50"/>
  <c r="M54" i="87" s="1"/>
  <c r="AP43" i="50"/>
  <c r="M55" i="87" s="1"/>
  <c r="AQ43" i="50"/>
  <c r="M56" i="87" s="1"/>
  <c r="AR43" i="50"/>
  <c r="M57" i="87" s="1"/>
  <c r="AS43" i="50"/>
  <c r="M58" i="87" s="1"/>
  <c r="N58" i="87" s="1"/>
  <c r="Q58" i="87" s="1"/>
  <c r="AT43" i="50"/>
  <c r="M59" i="87" s="1"/>
  <c r="AU43" i="50"/>
  <c r="M60" i="87" s="1"/>
  <c r="N60" i="87" s="1"/>
  <c r="AV43" i="50"/>
  <c r="M61" i="87" s="1"/>
  <c r="N61" i="87" s="1"/>
  <c r="AW43" i="50"/>
  <c r="M62" i="87" s="1"/>
  <c r="N62" i="87" s="1"/>
  <c r="AX43" i="50"/>
  <c r="M63" i="87" s="1"/>
  <c r="AY43" i="50"/>
  <c r="M64" i="87" s="1"/>
  <c r="N64" i="87" s="1"/>
  <c r="AZ43" i="50"/>
  <c r="M65" i="87" s="1"/>
  <c r="N65" i="87" s="1"/>
  <c r="BB43" i="50"/>
  <c r="M68" i="87" s="1"/>
  <c r="N68" i="87" s="1"/>
  <c r="BC43" i="50"/>
  <c r="M69" i="87" s="1"/>
  <c r="N69" i="87" s="1"/>
  <c r="BD43" i="50"/>
  <c r="M73" i="87" s="1"/>
  <c r="N73" i="87" s="1"/>
  <c r="BE43" i="50"/>
  <c r="M74" i="87" s="1"/>
  <c r="BF43" i="50"/>
  <c r="M75" i="87" s="1"/>
  <c r="BG43" i="50"/>
  <c r="M76" i="87" s="1"/>
  <c r="BH43" i="50"/>
  <c r="M77" i="87" s="1"/>
  <c r="N77" i="87" s="1"/>
  <c r="BI43" i="50"/>
  <c r="M78" i="87" s="1"/>
  <c r="N78" i="87" s="1"/>
  <c r="BJ43" i="50"/>
  <c r="M79" i="87" s="1"/>
  <c r="N79" i="87" s="1"/>
  <c r="BK43" i="50"/>
  <c r="M80" i="87" s="1"/>
  <c r="BL43" i="50"/>
  <c r="M81" i="87" s="1"/>
  <c r="BM43" i="50"/>
  <c r="M82" i="87" s="1"/>
  <c r="BN43" i="50"/>
  <c r="M83" i="87" s="1"/>
  <c r="N83" i="87" s="1"/>
  <c r="BO43" i="50"/>
  <c r="M84" i="87" s="1"/>
  <c r="BP43" i="50"/>
  <c r="M85" i="87" s="1"/>
  <c r="N85" i="87" s="1"/>
  <c r="BQ43" i="50"/>
  <c r="M86" i="87" s="1"/>
  <c r="N86" i="87" s="1"/>
  <c r="BR43" i="50"/>
  <c r="M87" i="87" s="1"/>
  <c r="BS43" i="50"/>
  <c r="M88" i="87" s="1"/>
  <c r="BT43" i="50"/>
  <c r="M89" i="87" s="1"/>
  <c r="BU43" i="50"/>
  <c r="M90" i="87" s="1"/>
  <c r="BV43" i="50"/>
  <c r="M91" i="87" s="1"/>
  <c r="N91" i="87" s="1"/>
  <c r="BW43" i="50"/>
  <c r="M92" i="87" s="1"/>
  <c r="N92" i="87" s="1"/>
  <c r="BX43" i="50"/>
  <c r="M96" i="87" s="1"/>
  <c r="BY43" i="50"/>
  <c r="M100" i="87" s="1"/>
  <c r="N100" i="87" s="1"/>
  <c r="BZ43" i="50"/>
  <c r="M101" i="87" s="1"/>
  <c r="N101" i="87" s="1"/>
  <c r="CA43" i="50"/>
  <c r="M102" i="87" s="1"/>
  <c r="CB43" i="50"/>
  <c r="M103" i="87" s="1"/>
  <c r="N103" i="87" s="1"/>
  <c r="CC43" i="50"/>
  <c r="M104" i="87" s="1"/>
  <c r="N104" i="87" s="1"/>
  <c r="CD43" i="50"/>
  <c r="M105" i="87" s="1"/>
  <c r="CE43" i="50"/>
  <c r="M106" i="87" s="1"/>
  <c r="CF43" i="50"/>
  <c r="M107" i="87" s="1"/>
  <c r="N107" i="87" s="1"/>
  <c r="CG43" i="50"/>
  <c r="M108" i="87" s="1"/>
  <c r="N108" i="87" s="1"/>
  <c r="CH43" i="50"/>
  <c r="M109" i="87" s="1"/>
  <c r="N109" i="87" s="1"/>
  <c r="CI43" i="50"/>
  <c r="M110" i="87" s="1"/>
  <c r="CJ43" i="50"/>
  <c r="M114" i="87" s="1"/>
  <c r="CK43" i="50"/>
  <c r="CL43" i="50"/>
  <c r="M119" i="87" s="1"/>
  <c r="N119" i="87" s="1"/>
  <c r="CM43" i="50"/>
  <c r="CN43" i="50"/>
  <c r="M131" i="87" s="1"/>
  <c r="CO43" i="50"/>
  <c r="M121" i="87" s="1"/>
  <c r="N121" i="87" s="1"/>
  <c r="J13" i="87"/>
  <c r="J14" i="87"/>
  <c r="J15" i="87"/>
  <c r="J16" i="87"/>
  <c r="J17" i="87"/>
  <c r="J18" i="87"/>
  <c r="J19" i="87"/>
  <c r="J20" i="87"/>
  <c r="J21" i="87"/>
  <c r="J22" i="87"/>
  <c r="J23" i="87"/>
  <c r="J24" i="87"/>
  <c r="J25" i="87"/>
  <c r="J30" i="87"/>
  <c r="J31" i="87"/>
  <c r="J33" i="87"/>
  <c r="J34" i="87"/>
  <c r="J35" i="87"/>
  <c r="J36" i="87"/>
  <c r="J37" i="87"/>
  <c r="J38" i="87"/>
  <c r="J39" i="87"/>
  <c r="J40" i="87"/>
  <c r="J41" i="87"/>
  <c r="J42" i="87"/>
  <c r="J43" i="87"/>
  <c r="J44" i="87"/>
  <c r="J45" i="87"/>
  <c r="J46" i="87"/>
  <c r="J47" i="87"/>
  <c r="J48" i="87"/>
  <c r="J49" i="87"/>
  <c r="J50" i="87"/>
  <c r="J51" i="87"/>
  <c r="J52" i="87"/>
  <c r="J53" i="87"/>
  <c r="J54" i="87"/>
  <c r="J55" i="87"/>
  <c r="J56" i="87"/>
  <c r="J57" i="87"/>
  <c r="J59" i="87"/>
  <c r="J60" i="87"/>
  <c r="J61" i="87"/>
  <c r="J62" i="87"/>
  <c r="J63" i="87"/>
  <c r="J64" i="87"/>
  <c r="J65" i="87"/>
  <c r="J66" i="87"/>
  <c r="K66" i="87" s="1"/>
  <c r="L66" i="87" s="1"/>
  <c r="J68" i="87"/>
  <c r="J69" i="87"/>
  <c r="J73" i="87"/>
  <c r="J74" i="87"/>
  <c r="J75" i="87"/>
  <c r="J76" i="87"/>
  <c r="J77" i="87"/>
  <c r="J78" i="87"/>
  <c r="J79" i="87"/>
  <c r="J80" i="87"/>
  <c r="J81" i="87"/>
  <c r="J82" i="87"/>
  <c r="J83" i="87"/>
  <c r="J84" i="87"/>
  <c r="J85" i="87"/>
  <c r="J86" i="87"/>
  <c r="J87" i="87"/>
  <c r="J88" i="87"/>
  <c r="J89" i="87"/>
  <c r="J90" i="87"/>
  <c r="J91" i="87"/>
  <c r="J92" i="87"/>
  <c r="J96" i="87"/>
  <c r="J94" i="87" s="1"/>
  <c r="J101" i="87"/>
  <c r="J102" i="87"/>
  <c r="J103" i="87"/>
  <c r="J104" i="87"/>
  <c r="J105" i="87"/>
  <c r="J106" i="87"/>
  <c r="J107" i="87"/>
  <c r="J108" i="87"/>
  <c r="J109" i="87"/>
  <c r="J110" i="87"/>
  <c r="J114" i="87"/>
  <c r="J115" i="87"/>
  <c r="J116" i="87"/>
  <c r="J118" i="87"/>
  <c r="J119" i="87"/>
  <c r="J120" i="87"/>
  <c r="J121" i="87"/>
  <c r="J123" i="87"/>
  <c r="J123" i="85" s="1"/>
  <c r="J131" i="87"/>
  <c r="J129" i="87" s="1"/>
  <c r="I12" i="87"/>
  <c r="I13" i="87"/>
  <c r="I14" i="87"/>
  <c r="I15" i="87"/>
  <c r="I16" i="87"/>
  <c r="I17" i="87"/>
  <c r="I18" i="87"/>
  <c r="I19" i="87"/>
  <c r="I20" i="87"/>
  <c r="I21" i="87"/>
  <c r="I22" i="87"/>
  <c r="I23" i="87"/>
  <c r="I24" i="87"/>
  <c r="I25" i="87"/>
  <c r="I30" i="87"/>
  <c r="I31" i="87"/>
  <c r="I33" i="87"/>
  <c r="I34" i="87"/>
  <c r="I35" i="87"/>
  <c r="I36" i="87"/>
  <c r="I37" i="87"/>
  <c r="I38" i="87"/>
  <c r="I39" i="87"/>
  <c r="I40" i="87"/>
  <c r="I41" i="87"/>
  <c r="I42" i="87"/>
  <c r="I43" i="87"/>
  <c r="I44" i="87"/>
  <c r="I45" i="87"/>
  <c r="I46" i="87"/>
  <c r="I47" i="87"/>
  <c r="I48" i="87"/>
  <c r="I49" i="87"/>
  <c r="I50" i="87"/>
  <c r="I51" i="87"/>
  <c r="I52" i="87"/>
  <c r="I53" i="87"/>
  <c r="I54" i="87"/>
  <c r="I55" i="87"/>
  <c r="I56" i="87"/>
  <c r="I57" i="87"/>
  <c r="I59" i="87"/>
  <c r="I60" i="87"/>
  <c r="I61" i="87"/>
  <c r="I62" i="87"/>
  <c r="I63" i="87"/>
  <c r="I64" i="87"/>
  <c r="I65" i="87"/>
  <c r="I68" i="87"/>
  <c r="I69" i="87"/>
  <c r="I73" i="87"/>
  <c r="I74" i="87"/>
  <c r="I75" i="87"/>
  <c r="I76" i="87"/>
  <c r="I77" i="87"/>
  <c r="I78" i="87"/>
  <c r="I79" i="87"/>
  <c r="I80" i="87"/>
  <c r="I81" i="87"/>
  <c r="I82" i="87"/>
  <c r="I83" i="87"/>
  <c r="I84" i="87"/>
  <c r="I85" i="87"/>
  <c r="I86" i="87"/>
  <c r="I87" i="87"/>
  <c r="I88" i="87"/>
  <c r="I89" i="87"/>
  <c r="I90" i="87"/>
  <c r="I91" i="87"/>
  <c r="I92" i="87"/>
  <c r="I96" i="87"/>
  <c r="I94" i="87"/>
  <c r="I100" i="87"/>
  <c r="I101" i="87"/>
  <c r="I102" i="87"/>
  <c r="I103" i="87"/>
  <c r="I104" i="87"/>
  <c r="I105" i="87"/>
  <c r="I106" i="87"/>
  <c r="I107" i="87"/>
  <c r="I108" i="87"/>
  <c r="I109" i="87"/>
  <c r="I110" i="87"/>
  <c r="I114" i="87"/>
  <c r="I115" i="87"/>
  <c r="I116" i="87"/>
  <c r="I118" i="87"/>
  <c r="I120" i="87"/>
  <c r="I121" i="87"/>
  <c r="I119" i="87"/>
  <c r="I122" i="87"/>
  <c r="K122" i="87"/>
  <c r="L122" i="87"/>
  <c r="I123" i="87"/>
  <c r="I131" i="87"/>
  <c r="I129" i="87"/>
  <c r="A4" i="75"/>
  <c r="A4" i="76"/>
  <c r="H12" i="87"/>
  <c r="H13" i="87"/>
  <c r="K13" i="87" s="1"/>
  <c r="L13" i="87" s="1"/>
  <c r="H14" i="87"/>
  <c r="H15" i="87"/>
  <c r="K15" i="87" s="1"/>
  <c r="L15" i="87" s="1"/>
  <c r="H16" i="87"/>
  <c r="H17" i="87"/>
  <c r="K17" i="87" s="1"/>
  <c r="L17" i="87" s="1"/>
  <c r="H18" i="87"/>
  <c r="K18" i="87" s="1"/>
  <c r="L18" i="87" s="1"/>
  <c r="H19" i="87"/>
  <c r="K19" i="87" s="1"/>
  <c r="L19" i="87" s="1"/>
  <c r="H20" i="87"/>
  <c r="K20" i="87" s="1"/>
  <c r="L20" i="87" s="1"/>
  <c r="H21" i="87"/>
  <c r="H22" i="87"/>
  <c r="H23" i="87"/>
  <c r="K23" i="87" s="1"/>
  <c r="L23" i="87" s="1"/>
  <c r="H24" i="87"/>
  <c r="H25" i="87"/>
  <c r="K25" i="87" s="1"/>
  <c r="L25" i="87" s="1"/>
  <c r="H30" i="87"/>
  <c r="H31" i="87"/>
  <c r="H33" i="87"/>
  <c r="H34" i="87"/>
  <c r="H35" i="87"/>
  <c r="K35" i="87" s="1"/>
  <c r="L35" i="87" s="1"/>
  <c r="H36" i="87"/>
  <c r="K36" i="87" s="1"/>
  <c r="L36" i="87" s="1"/>
  <c r="H37" i="87"/>
  <c r="H38" i="87"/>
  <c r="K38" i="87" s="1"/>
  <c r="L38" i="87" s="1"/>
  <c r="H39" i="87"/>
  <c r="K39" i="87" s="1"/>
  <c r="L39" i="87" s="1"/>
  <c r="H40" i="87"/>
  <c r="H41" i="87"/>
  <c r="H42" i="87"/>
  <c r="K42" i="87" s="1"/>
  <c r="L42" i="87" s="1"/>
  <c r="H43" i="87"/>
  <c r="K43" i="87" s="1"/>
  <c r="L43" i="87" s="1"/>
  <c r="H44" i="87"/>
  <c r="K44" i="87" s="1"/>
  <c r="L44" i="87" s="1"/>
  <c r="H45" i="87"/>
  <c r="H46" i="87"/>
  <c r="K46" i="87" s="1"/>
  <c r="L46" i="87" s="1"/>
  <c r="H47" i="87"/>
  <c r="K47" i="87" s="1"/>
  <c r="L47" i="87" s="1"/>
  <c r="H48" i="87"/>
  <c r="H49" i="87"/>
  <c r="K49" i="87" s="1"/>
  <c r="L49" i="87" s="1"/>
  <c r="H50" i="87"/>
  <c r="H51" i="87"/>
  <c r="H52" i="87"/>
  <c r="K52" i="87" s="1"/>
  <c r="L52" i="87" s="1"/>
  <c r="H53" i="87"/>
  <c r="K53" i="87" s="1"/>
  <c r="L53" i="87" s="1"/>
  <c r="H54" i="87"/>
  <c r="K54" i="87" s="1"/>
  <c r="L54" i="87" s="1"/>
  <c r="H55" i="87"/>
  <c r="K55" i="87" s="1"/>
  <c r="L55" i="87" s="1"/>
  <c r="H56" i="87"/>
  <c r="H57" i="87"/>
  <c r="H59" i="87"/>
  <c r="H60" i="87"/>
  <c r="K60" i="87" s="1"/>
  <c r="L60" i="87" s="1"/>
  <c r="H61" i="87"/>
  <c r="K61" i="87" s="1"/>
  <c r="L61" i="87" s="1"/>
  <c r="H62" i="87"/>
  <c r="K62" i="87" s="1"/>
  <c r="L62" i="87" s="1"/>
  <c r="H63" i="87"/>
  <c r="H64" i="87"/>
  <c r="H65" i="87"/>
  <c r="K65" i="87" s="1"/>
  <c r="L65" i="87" s="1"/>
  <c r="H68" i="87"/>
  <c r="K68" i="87" s="1"/>
  <c r="L68" i="87" s="1"/>
  <c r="H69" i="87"/>
  <c r="K69" i="87" s="1"/>
  <c r="L69" i="87" s="1"/>
  <c r="H73" i="87"/>
  <c r="K73" i="87" s="1"/>
  <c r="L73" i="87" s="1"/>
  <c r="H74" i="87"/>
  <c r="H75" i="87"/>
  <c r="K75" i="87" s="1"/>
  <c r="L75" i="87" s="1"/>
  <c r="H76" i="87"/>
  <c r="K76" i="87" s="1"/>
  <c r="L76" i="87" s="1"/>
  <c r="H77" i="87"/>
  <c r="K77" i="87" s="1"/>
  <c r="H78" i="87"/>
  <c r="K78" i="87" s="1"/>
  <c r="L78" i="87" s="1"/>
  <c r="H79" i="87"/>
  <c r="K79" i="87" s="1"/>
  <c r="L79" i="87" s="1"/>
  <c r="H80" i="87"/>
  <c r="K80" i="87" s="1"/>
  <c r="L80" i="87" s="1"/>
  <c r="H81" i="87"/>
  <c r="K81" i="87" s="1"/>
  <c r="L81" i="87" s="1"/>
  <c r="H82" i="87"/>
  <c r="K82" i="87" s="1"/>
  <c r="L82" i="87" s="1"/>
  <c r="H83" i="87"/>
  <c r="K83" i="87" s="1"/>
  <c r="L83" i="87" s="1"/>
  <c r="H84" i="87"/>
  <c r="K84" i="87" s="1"/>
  <c r="L84" i="87" s="1"/>
  <c r="H85" i="87"/>
  <c r="K85" i="87" s="1"/>
  <c r="L85" i="87" s="1"/>
  <c r="H86" i="87"/>
  <c r="K86" i="87" s="1"/>
  <c r="L86" i="87" s="1"/>
  <c r="H87" i="87"/>
  <c r="K87" i="87" s="1"/>
  <c r="L87" i="87" s="1"/>
  <c r="H88" i="87"/>
  <c r="K88" i="87" s="1"/>
  <c r="L88" i="87" s="1"/>
  <c r="H89" i="87"/>
  <c r="K89" i="87" s="1"/>
  <c r="L89" i="87" s="1"/>
  <c r="H90" i="87"/>
  <c r="K90" i="87" s="1"/>
  <c r="L90" i="87" s="1"/>
  <c r="H91" i="87"/>
  <c r="K91" i="87" s="1"/>
  <c r="L91" i="87" s="1"/>
  <c r="H92" i="87"/>
  <c r="K92" i="87" s="1"/>
  <c r="L92" i="87" s="1"/>
  <c r="H96" i="87"/>
  <c r="H94" i="87"/>
  <c r="H100" i="87"/>
  <c r="H101" i="87"/>
  <c r="K101" i="87" s="1"/>
  <c r="L101" i="87" s="1"/>
  <c r="H102" i="87"/>
  <c r="K102" i="87" s="1"/>
  <c r="L102" i="87" s="1"/>
  <c r="H103" i="87"/>
  <c r="K103" i="87" s="1"/>
  <c r="L103" i="87" s="1"/>
  <c r="H104" i="87"/>
  <c r="K104" i="87" s="1"/>
  <c r="L104" i="87" s="1"/>
  <c r="H105" i="87"/>
  <c r="K105" i="87" s="1"/>
  <c r="L105" i="87" s="1"/>
  <c r="H106" i="87"/>
  <c r="K106" i="87" s="1"/>
  <c r="L106" i="87" s="1"/>
  <c r="H107" i="87"/>
  <c r="K107" i="87" s="1"/>
  <c r="L107" i="87" s="1"/>
  <c r="H108" i="87"/>
  <c r="K108" i="87" s="1"/>
  <c r="L108" i="87" s="1"/>
  <c r="H109" i="87"/>
  <c r="K109" i="87" s="1"/>
  <c r="L109" i="87" s="1"/>
  <c r="H110" i="87"/>
  <c r="K110" i="87" s="1"/>
  <c r="L110" i="87" s="1"/>
  <c r="H114" i="87"/>
  <c r="K114" i="87" s="1"/>
  <c r="L114" i="87" s="1"/>
  <c r="H115" i="87"/>
  <c r="H116" i="87"/>
  <c r="K116" i="87" s="1"/>
  <c r="L116" i="87" s="1"/>
  <c r="H118" i="87"/>
  <c r="K118" i="87" s="1"/>
  <c r="H119" i="87"/>
  <c r="K119" i="87" s="1"/>
  <c r="L119" i="87" s="1"/>
  <c r="H120" i="87"/>
  <c r="K120" i="87" s="1"/>
  <c r="L120" i="87" s="1"/>
  <c r="H121" i="87"/>
  <c r="K121" i="87" s="1"/>
  <c r="L121" i="87" s="1"/>
  <c r="H123" i="87"/>
  <c r="K123" i="87" s="1"/>
  <c r="L123" i="87" s="1"/>
  <c r="H131" i="87"/>
  <c r="C10" i="57"/>
  <c r="G10" i="57"/>
  <c r="H10" i="57"/>
  <c r="I10" i="57"/>
  <c r="J10" i="57"/>
  <c r="K10" i="57"/>
  <c r="L10" i="57"/>
  <c r="O10" i="57"/>
  <c r="P10" i="57"/>
  <c r="Q10" i="57"/>
  <c r="R10" i="57"/>
  <c r="S10" i="57"/>
  <c r="T10" i="57"/>
  <c r="U10" i="57"/>
  <c r="V10" i="57"/>
  <c r="X10" i="57"/>
  <c r="Y10" i="57"/>
  <c r="Z10" i="57"/>
  <c r="AA10" i="57"/>
  <c r="AB10" i="57"/>
  <c r="AD10" i="57"/>
  <c r="AE10" i="57"/>
  <c r="AF10" i="57"/>
  <c r="W12" i="57"/>
  <c r="AC12" i="57"/>
  <c r="AG12" i="57"/>
  <c r="W13" i="57"/>
  <c r="AC13" i="57"/>
  <c r="AG13" i="57"/>
  <c r="D13" i="57" s="1"/>
  <c r="W14" i="57"/>
  <c r="AC14" i="57"/>
  <c r="AG14" i="57"/>
  <c r="D14" i="57" s="1"/>
  <c r="M15" i="57"/>
  <c r="W15" i="57"/>
  <c r="AC15" i="57"/>
  <c r="AG15" i="57"/>
  <c r="D15" i="57" s="1"/>
  <c r="W16" i="57"/>
  <c r="AC16" i="57"/>
  <c r="AG16" i="57"/>
  <c r="D16" i="57" s="1"/>
  <c r="W17" i="57"/>
  <c r="AC17" i="57"/>
  <c r="AG17" i="57"/>
  <c r="D17" i="57" s="1"/>
  <c r="W18" i="57"/>
  <c r="AC18" i="57"/>
  <c r="AG18" i="57"/>
  <c r="D18" i="57" s="1"/>
  <c r="W19" i="57"/>
  <c r="AC19" i="57"/>
  <c r="AG19" i="57"/>
  <c r="D19" i="57" s="1"/>
  <c r="W20" i="57"/>
  <c r="AC20" i="57"/>
  <c r="AG20" i="57"/>
  <c r="D20" i="57" s="1"/>
  <c r="W21" i="57"/>
  <c r="AC21" i="57"/>
  <c r="AG21" i="57"/>
  <c r="D21" i="57" s="1"/>
  <c r="W22" i="57"/>
  <c r="AC22" i="57"/>
  <c r="AG22" i="57"/>
  <c r="D22" i="57" s="1"/>
  <c r="W23" i="57"/>
  <c r="AC23" i="57"/>
  <c r="AG23" i="57"/>
  <c r="D23" i="57" s="1"/>
  <c r="W24" i="57"/>
  <c r="AC24" i="57"/>
  <c r="AG24" i="57"/>
  <c r="D24" i="57" s="1"/>
  <c r="W25" i="57"/>
  <c r="AC25" i="57"/>
  <c r="AG25" i="57"/>
  <c r="D25" i="57" s="1"/>
  <c r="C27" i="57"/>
  <c r="G27" i="57"/>
  <c r="H27" i="57"/>
  <c r="I27" i="57"/>
  <c r="J27" i="57"/>
  <c r="K27" i="57"/>
  <c r="L27" i="57"/>
  <c r="O27" i="57"/>
  <c r="P27" i="57"/>
  <c r="Q27" i="57"/>
  <c r="R27" i="57"/>
  <c r="S27" i="57"/>
  <c r="T27" i="57"/>
  <c r="U27" i="57"/>
  <c r="V27" i="57"/>
  <c r="X27" i="57"/>
  <c r="Y27" i="57"/>
  <c r="Z27" i="57"/>
  <c r="AA27" i="57"/>
  <c r="AB27" i="57"/>
  <c r="AD27" i="57"/>
  <c r="AE27" i="57"/>
  <c r="AF27" i="57"/>
  <c r="W29" i="57"/>
  <c r="AC29" i="57"/>
  <c r="AG29" i="57"/>
  <c r="W30" i="57"/>
  <c r="AC30" i="57"/>
  <c r="AG30" i="57"/>
  <c r="D30" i="57" s="1"/>
  <c r="D31" i="57"/>
  <c r="E31" i="57"/>
  <c r="F31" i="57"/>
  <c r="W32" i="57"/>
  <c r="AC32" i="57"/>
  <c r="AG32" i="57"/>
  <c r="D32" i="57" s="1"/>
  <c r="W33" i="57"/>
  <c r="AC33" i="57"/>
  <c r="AG33" i="57"/>
  <c r="D33" i="57" s="1"/>
  <c r="W34" i="57"/>
  <c r="AC34" i="57"/>
  <c r="AG34" i="57"/>
  <c r="D34" i="57" s="1"/>
  <c r="W35" i="57"/>
  <c r="AC35" i="57"/>
  <c r="AG35" i="57"/>
  <c r="D35" i="57" s="1"/>
  <c r="W36" i="57"/>
  <c r="AC36" i="57"/>
  <c r="AG36" i="57"/>
  <c r="D36" i="57" s="1"/>
  <c r="W37" i="57"/>
  <c r="AC37" i="57"/>
  <c r="AG37" i="57"/>
  <c r="D37" i="57" s="1"/>
  <c r="W38" i="57"/>
  <c r="AC38" i="57"/>
  <c r="AG38" i="57"/>
  <c r="D38" i="57" s="1"/>
  <c r="W39" i="57"/>
  <c r="AC39" i="57"/>
  <c r="AG39" i="57"/>
  <c r="D39" i="57" s="1"/>
  <c r="W40" i="57"/>
  <c r="AC40" i="57"/>
  <c r="AG40" i="57"/>
  <c r="D40" i="57" s="1"/>
  <c r="W41" i="57"/>
  <c r="AC41" i="57"/>
  <c r="AG41" i="57"/>
  <c r="D41" i="57" s="1"/>
  <c r="W42" i="57"/>
  <c r="AC42" i="57"/>
  <c r="AG42" i="57"/>
  <c r="D42" i="57" s="1"/>
  <c r="W43" i="57"/>
  <c r="AC43" i="57"/>
  <c r="AG43" i="57"/>
  <c r="D43" i="57" s="1"/>
  <c r="W44" i="57"/>
  <c r="AC44" i="57"/>
  <c r="AG44" i="57"/>
  <c r="D44" i="57" s="1"/>
  <c r="M45" i="57"/>
  <c r="W45" i="57"/>
  <c r="AC45" i="57"/>
  <c r="AG45" i="57"/>
  <c r="D45" i="57" s="1"/>
  <c r="W46" i="57"/>
  <c r="AC46" i="57"/>
  <c r="AG46" i="57"/>
  <c r="D46" i="57" s="1"/>
  <c r="W47" i="57"/>
  <c r="AC47" i="57"/>
  <c r="AG47" i="57"/>
  <c r="D47" i="57" s="1"/>
  <c r="W48" i="57"/>
  <c r="AC48" i="57"/>
  <c r="AG48" i="57"/>
  <c r="D48" i="57" s="1"/>
  <c r="W49" i="57"/>
  <c r="AC49" i="57"/>
  <c r="AG49" i="57"/>
  <c r="D49" i="57" s="1"/>
  <c r="W50" i="57"/>
  <c r="AC50" i="57"/>
  <c r="AG50" i="57"/>
  <c r="D50" i="57" s="1"/>
  <c r="W51" i="57"/>
  <c r="AC51" i="57"/>
  <c r="AG51" i="57"/>
  <c r="D51" i="57" s="1"/>
  <c r="W52" i="57"/>
  <c r="AC52" i="57"/>
  <c r="AG52" i="57"/>
  <c r="D52" i="57" s="1"/>
  <c r="W53" i="57"/>
  <c r="AC53" i="57"/>
  <c r="AG53" i="57"/>
  <c r="D53" i="57" s="1"/>
  <c r="W54" i="57"/>
  <c r="AC54" i="57"/>
  <c r="AG54" i="57"/>
  <c r="D54" i="57" s="1"/>
  <c r="W55" i="57"/>
  <c r="AC55" i="57"/>
  <c r="AG55" i="57"/>
  <c r="D55" i="57" s="1"/>
  <c r="M56" i="57"/>
  <c r="W56" i="57"/>
  <c r="AC56" i="57"/>
  <c r="AG56" i="57"/>
  <c r="D56" i="57" s="1"/>
  <c r="W57" i="57"/>
  <c r="AC57" i="57"/>
  <c r="AG57" i="57"/>
  <c r="D57" i="57" s="1"/>
  <c r="W58" i="57"/>
  <c r="AC58" i="57"/>
  <c r="AG58" i="57"/>
  <c r="D58" i="57" s="1"/>
  <c r="W59" i="57"/>
  <c r="AC59" i="57"/>
  <c r="AG59" i="57"/>
  <c r="D59" i="57" s="1"/>
  <c r="W60" i="57"/>
  <c r="AC60" i="57"/>
  <c r="AG60" i="57"/>
  <c r="D60" i="57" s="1"/>
  <c r="W61" i="57"/>
  <c r="AC61" i="57"/>
  <c r="AG61" i="57"/>
  <c r="D61" i="57" s="1"/>
  <c r="W62" i="57"/>
  <c r="AC62" i="57"/>
  <c r="AG62" i="57"/>
  <c r="D62" i="57" s="1"/>
  <c r="W63" i="57"/>
  <c r="AC63" i="57"/>
  <c r="AG63" i="57"/>
  <c r="D63" i="57" s="1"/>
  <c r="C65" i="57"/>
  <c r="G65" i="57"/>
  <c r="H65" i="57"/>
  <c r="I65" i="57"/>
  <c r="J65" i="57"/>
  <c r="K65" i="57"/>
  <c r="L65" i="57"/>
  <c r="O65" i="57"/>
  <c r="P65" i="57"/>
  <c r="Q65" i="57"/>
  <c r="R65" i="57"/>
  <c r="S65" i="57"/>
  <c r="T65" i="57"/>
  <c r="U65" i="57"/>
  <c r="V65" i="57"/>
  <c r="X65" i="57"/>
  <c r="Y65" i="57"/>
  <c r="Z65" i="57"/>
  <c r="AA65" i="57"/>
  <c r="AB65" i="57"/>
  <c r="AD65" i="57"/>
  <c r="AE65" i="57"/>
  <c r="AF65" i="57"/>
  <c r="W67" i="57"/>
  <c r="AC67" i="57"/>
  <c r="AG67" i="57"/>
  <c r="W68" i="57"/>
  <c r="AC68" i="57"/>
  <c r="AG68" i="57"/>
  <c r="D68" i="57" s="1"/>
  <c r="W69" i="57"/>
  <c r="AC69" i="57"/>
  <c r="AG69" i="57"/>
  <c r="D69" i="57" s="1"/>
  <c r="W70" i="57"/>
  <c r="AC70" i="57"/>
  <c r="AG70" i="57"/>
  <c r="D70" i="57" s="1"/>
  <c r="W71" i="57"/>
  <c r="AC71" i="57"/>
  <c r="AG71" i="57"/>
  <c r="D71" i="57" s="1"/>
  <c r="W72" i="57"/>
  <c r="AC72" i="57"/>
  <c r="AG72" i="57"/>
  <c r="D72" i="57" s="1"/>
  <c r="W73" i="57"/>
  <c r="AC73" i="57"/>
  <c r="AG73" i="57"/>
  <c r="D73" i="57" s="1"/>
  <c r="W74" i="57"/>
  <c r="AC74" i="57"/>
  <c r="AG74" i="57"/>
  <c r="D74" i="57" s="1"/>
  <c r="W75" i="57"/>
  <c r="AC75" i="57"/>
  <c r="AG75" i="57"/>
  <c r="D75" i="57" s="1"/>
  <c r="W76" i="57"/>
  <c r="AC76" i="57"/>
  <c r="AG76" i="57"/>
  <c r="D76" i="57" s="1"/>
  <c r="W77" i="57"/>
  <c r="AC77" i="57"/>
  <c r="AG77" i="57"/>
  <c r="D77" i="57" s="1"/>
  <c r="W78" i="57"/>
  <c r="AC78" i="57"/>
  <c r="AG78" i="57"/>
  <c r="D78" i="57" s="1"/>
  <c r="W79" i="57"/>
  <c r="AC79" i="57"/>
  <c r="AG79" i="57"/>
  <c r="D79" i="57" s="1"/>
  <c r="W80" i="57"/>
  <c r="AC80" i="57"/>
  <c r="AG80" i="57"/>
  <c r="D80" i="57" s="1"/>
  <c r="W81" i="57"/>
  <c r="AC81" i="57"/>
  <c r="AG81" i="57"/>
  <c r="D81" i="57" s="1"/>
  <c r="W82" i="57"/>
  <c r="AC82" i="57"/>
  <c r="AG82" i="57"/>
  <c r="D82" i="57" s="1"/>
  <c r="W83" i="57"/>
  <c r="AC83" i="57"/>
  <c r="AG83" i="57"/>
  <c r="D83" i="57" s="1"/>
  <c r="W84" i="57"/>
  <c r="AC84" i="57"/>
  <c r="AG84" i="57"/>
  <c r="D84" i="57" s="1"/>
  <c r="W85" i="57"/>
  <c r="AC85" i="57"/>
  <c r="AG85" i="57"/>
  <c r="D85" i="57" s="1"/>
  <c r="W86" i="57"/>
  <c r="AC86" i="57"/>
  <c r="AG86" i="57"/>
  <c r="D86" i="57" s="1"/>
  <c r="C88" i="57"/>
  <c r="G88" i="57"/>
  <c r="H88" i="57"/>
  <c r="I88" i="57"/>
  <c r="J88" i="57"/>
  <c r="K88" i="57"/>
  <c r="L88" i="57"/>
  <c r="O88" i="57"/>
  <c r="P88" i="57"/>
  <c r="Q88" i="57"/>
  <c r="R88" i="57"/>
  <c r="S88" i="57"/>
  <c r="T88" i="57"/>
  <c r="U88" i="57"/>
  <c r="V88" i="57"/>
  <c r="X88" i="57"/>
  <c r="Y88" i="57"/>
  <c r="Z88" i="57"/>
  <c r="AA88" i="57"/>
  <c r="AB88" i="57"/>
  <c r="AD88" i="57"/>
  <c r="AE88" i="57"/>
  <c r="AF88" i="57"/>
  <c r="W90" i="57"/>
  <c r="AC90" i="57"/>
  <c r="AC88" i="57" s="1"/>
  <c r="AG90" i="57"/>
  <c r="C92" i="57"/>
  <c r="G92" i="57"/>
  <c r="H92" i="57"/>
  <c r="I92" i="57"/>
  <c r="J92" i="57"/>
  <c r="K92" i="57"/>
  <c r="L92" i="57"/>
  <c r="O92" i="57"/>
  <c r="P92" i="57"/>
  <c r="Q92" i="57"/>
  <c r="R92" i="57"/>
  <c r="S92" i="57"/>
  <c r="T92" i="57"/>
  <c r="U92" i="57"/>
  <c r="V92" i="57"/>
  <c r="X92" i="57"/>
  <c r="Y92" i="57"/>
  <c r="Z92" i="57"/>
  <c r="AA92" i="57"/>
  <c r="AB92" i="57"/>
  <c r="AD92" i="57"/>
  <c r="AE92" i="57"/>
  <c r="AF92" i="57"/>
  <c r="W93" i="57"/>
  <c r="W94" i="57"/>
  <c r="AC94" i="57"/>
  <c r="AG94" i="57"/>
  <c r="D94" i="57" s="1"/>
  <c r="W95" i="57"/>
  <c r="AC95" i="57"/>
  <c r="AG95" i="57"/>
  <c r="W96" i="57"/>
  <c r="AC96" i="57"/>
  <c r="AG96" i="57"/>
  <c r="D96" i="57" s="1"/>
  <c r="W97" i="57"/>
  <c r="AC97" i="57"/>
  <c r="AG97" i="57"/>
  <c r="D97" i="57" s="1"/>
  <c r="W98" i="57"/>
  <c r="AC98" i="57"/>
  <c r="AG98" i="57"/>
  <c r="D98" i="57" s="1"/>
  <c r="W99" i="57"/>
  <c r="AC99" i="57"/>
  <c r="AG99" i="57"/>
  <c r="D99" i="57" s="1"/>
  <c r="W100" i="57"/>
  <c r="AC100" i="57"/>
  <c r="AG100" i="57"/>
  <c r="D100" i="57" s="1"/>
  <c r="W101" i="57"/>
  <c r="AC101" i="57"/>
  <c r="AG101" i="57"/>
  <c r="D101" i="57" s="1"/>
  <c r="W102" i="57"/>
  <c r="AC102" i="57"/>
  <c r="AG102" i="57"/>
  <c r="D102" i="57" s="1"/>
  <c r="W103" i="57"/>
  <c r="AC103" i="57"/>
  <c r="AG103" i="57"/>
  <c r="D103" i="57" s="1"/>
  <c r="W104" i="57"/>
  <c r="AC104" i="57"/>
  <c r="AG104" i="57"/>
  <c r="D104" i="57" s="1"/>
  <c r="C106" i="57"/>
  <c r="G106" i="57"/>
  <c r="H106" i="57"/>
  <c r="I106" i="57"/>
  <c r="J106" i="57"/>
  <c r="K106" i="57"/>
  <c r="L106" i="57"/>
  <c r="O106" i="57"/>
  <c r="P106" i="57"/>
  <c r="Q106" i="57"/>
  <c r="R106" i="57"/>
  <c r="S106" i="57"/>
  <c r="T106" i="57"/>
  <c r="U106" i="57"/>
  <c r="V106" i="57"/>
  <c r="X106" i="57"/>
  <c r="Y106" i="57"/>
  <c r="Z106" i="57"/>
  <c r="AA106" i="57"/>
  <c r="AB106" i="57"/>
  <c r="AD106" i="57"/>
  <c r="AE106" i="57"/>
  <c r="AF106" i="57"/>
  <c r="W108" i="57"/>
  <c r="AC108" i="57"/>
  <c r="AG108" i="57"/>
  <c r="W109" i="57"/>
  <c r="AC109" i="57"/>
  <c r="AG109" i="57"/>
  <c r="D109" i="57" s="1"/>
  <c r="M110" i="57"/>
  <c r="W110" i="57"/>
  <c r="AC110" i="57"/>
  <c r="AG110" i="57"/>
  <c r="D110" i="57" s="1"/>
  <c r="W111" i="57"/>
  <c r="AC111" i="57"/>
  <c r="AG111" i="57"/>
  <c r="D111" i="57" s="1"/>
  <c r="C113" i="57"/>
  <c r="G113" i="57"/>
  <c r="H113" i="57"/>
  <c r="I113" i="57"/>
  <c r="J113" i="57"/>
  <c r="K113" i="57"/>
  <c r="L113" i="57"/>
  <c r="O113" i="57"/>
  <c r="P113" i="57"/>
  <c r="Q113" i="57"/>
  <c r="R113" i="57"/>
  <c r="S113" i="57"/>
  <c r="T113" i="57"/>
  <c r="U113" i="57"/>
  <c r="V113" i="57"/>
  <c r="X113" i="57"/>
  <c r="Y113" i="57"/>
  <c r="Z113" i="57"/>
  <c r="AA113" i="57"/>
  <c r="AB113" i="57"/>
  <c r="AD113" i="57"/>
  <c r="AE113" i="57"/>
  <c r="AF113" i="57"/>
  <c r="W115" i="57"/>
  <c r="AC115" i="57"/>
  <c r="AC113" i="57" s="1"/>
  <c r="AG115" i="57"/>
  <c r="C117" i="57"/>
  <c r="G117" i="57"/>
  <c r="H117" i="57"/>
  <c r="I117" i="57"/>
  <c r="J117" i="57"/>
  <c r="K117" i="57"/>
  <c r="L117" i="57"/>
  <c r="O117" i="57"/>
  <c r="P117" i="57"/>
  <c r="Q117" i="57"/>
  <c r="R117" i="57"/>
  <c r="S117" i="57"/>
  <c r="T117" i="57"/>
  <c r="U117" i="57"/>
  <c r="V117" i="57"/>
  <c r="X117" i="57"/>
  <c r="Y117" i="57"/>
  <c r="Z117" i="57"/>
  <c r="AA117" i="57"/>
  <c r="AB117" i="57"/>
  <c r="AD117" i="57"/>
  <c r="AE117" i="57"/>
  <c r="AF117" i="57"/>
  <c r="D281" i="47"/>
  <c r="M12" i="57" s="1"/>
  <c r="E281" i="47"/>
  <c r="M13" i="57" s="1"/>
  <c r="F281" i="47"/>
  <c r="M14" i="57" s="1"/>
  <c r="H281" i="47"/>
  <c r="M16" i="57" s="1"/>
  <c r="I281" i="47"/>
  <c r="M17" i="57" s="1"/>
  <c r="J281" i="47"/>
  <c r="M18" i="57" s="1"/>
  <c r="K281" i="47"/>
  <c r="M19" i="57" s="1"/>
  <c r="L281" i="47"/>
  <c r="M20" i="57" s="1"/>
  <c r="M281" i="47"/>
  <c r="M21" i="57" s="1"/>
  <c r="N281" i="47"/>
  <c r="M22" i="57" s="1"/>
  <c r="O281" i="47"/>
  <c r="M23" i="57" s="1"/>
  <c r="P281" i="47"/>
  <c r="M24" i="57" s="1"/>
  <c r="Q281" i="47"/>
  <c r="M25" i="57" s="1"/>
  <c r="R281" i="47"/>
  <c r="M29" i="57" s="1"/>
  <c r="S281" i="47"/>
  <c r="M30" i="57" s="1"/>
  <c r="T281" i="47"/>
  <c r="M31" i="57" s="1"/>
  <c r="N31" i="57" s="1"/>
  <c r="U281" i="47"/>
  <c r="M32" i="57" s="1"/>
  <c r="V281" i="47"/>
  <c r="M33" i="57" s="1"/>
  <c r="W281" i="47"/>
  <c r="M34" i="57" s="1"/>
  <c r="X281" i="47"/>
  <c r="M35" i="57" s="1"/>
  <c r="Y281" i="47"/>
  <c r="M36" i="57" s="1"/>
  <c r="Z281" i="47"/>
  <c r="M37" i="57" s="1"/>
  <c r="AA281" i="47"/>
  <c r="M38" i="57" s="1"/>
  <c r="AB281" i="47"/>
  <c r="M39" i="57" s="1"/>
  <c r="AC281" i="47"/>
  <c r="M40" i="57" s="1"/>
  <c r="AD281" i="47"/>
  <c r="M41" i="57" s="1"/>
  <c r="AE281" i="47"/>
  <c r="M42" i="57" s="1"/>
  <c r="AF281" i="47"/>
  <c r="M43" i="57" s="1"/>
  <c r="AG281" i="47"/>
  <c r="M44" i="57" s="1"/>
  <c r="AI281" i="47"/>
  <c r="M46" i="57" s="1"/>
  <c r="AJ281" i="47"/>
  <c r="M47" i="57" s="1"/>
  <c r="AK281" i="47"/>
  <c r="M48" i="57" s="1"/>
  <c r="AL281" i="47"/>
  <c r="M49" i="57" s="1"/>
  <c r="AM281" i="47"/>
  <c r="M50" i="57" s="1"/>
  <c r="AN281" i="47"/>
  <c r="M51" i="57" s="1"/>
  <c r="AO281" i="47"/>
  <c r="M52" i="57" s="1"/>
  <c r="AP281" i="47"/>
  <c r="M53" i="57" s="1"/>
  <c r="AQ281" i="47"/>
  <c r="M54" i="57" s="1"/>
  <c r="AR281" i="47"/>
  <c r="M55" i="57" s="1"/>
  <c r="AT281" i="47"/>
  <c r="M57" i="57" s="1"/>
  <c r="AU281" i="47"/>
  <c r="M58" i="57" s="1"/>
  <c r="AV281" i="47"/>
  <c r="M59" i="57" s="1"/>
  <c r="AW281" i="47"/>
  <c r="M60" i="57" s="1"/>
  <c r="AX281" i="47"/>
  <c r="M61" i="57" s="1"/>
  <c r="AY281" i="47"/>
  <c r="M62" i="57" s="1"/>
  <c r="AZ281" i="47"/>
  <c r="M63" i="57" s="1"/>
  <c r="BA281" i="47"/>
  <c r="M67" i="57" s="1"/>
  <c r="BB281" i="47"/>
  <c r="M68" i="57" s="1"/>
  <c r="BC281" i="47"/>
  <c r="M69" i="57" s="1"/>
  <c r="BD281" i="47"/>
  <c r="M70" i="57" s="1"/>
  <c r="BE281" i="47"/>
  <c r="M71" i="57" s="1"/>
  <c r="BF281" i="47"/>
  <c r="M72" i="57" s="1"/>
  <c r="BG281" i="47"/>
  <c r="M73" i="57" s="1"/>
  <c r="BH281" i="47"/>
  <c r="M74" i="57" s="1"/>
  <c r="BI281" i="47"/>
  <c r="M75" i="57" s="1"/>
  <c r="BJ281" i="47"/>
  <c r="M76" i="57" s="1"/>
  <c r="BK281" i="47"/>
  <c r="M77" i="57" s="1"/>
  <c r="BL281" i="47"/>
  <c r="M78" i="57" s="1"/>
  <c r="BM281" i="47"/>
  <c r="M79" i="57" s="1"/>
  <c r="BN281" i="47"/>
  <c r="M80" i="57" s="1"/>
  <c r="BO281" i="47"/>
  <c r="M81" i="57" s="1"/>
  <c r="BP281" i="47"/>
  <c r="M82" i="57" s="1"/>
  <c r="BQ281" i="47"/>
  <c r="M83" i="57" s="1"/>
  <c r="BR281" i="47"/>
  <c r="M84" i="57" s="1"/>
  <c r="BS281" i="47"/>
  <c r="M85" i="57" s="1"/>
  <c r="BT281" i="47"/>
  <c r="M86" i="57" s="1"/>
  <c r="BU281" i="47"/>
  <c r="M90" i="57" s="1"/>
  <c r="M88" i="57" s="1"/>
  <c r="BV281" i="47"/>
  <c r="M94" i="57" s="1"/>
  <c r="BW281" i="47"/>
  <c r="M95" i="57" s="1"/>
  <c r="BX281" i="47"/>
  <c r="M96" i="57" s="1"/>
  <c r="BY281" i="47"/>
  <c r="M97" i="57" s="1"/>
  <c r="BZ281" i="47"/>
  <c r="M98" i="57" s="1"/>
  <c r="CA281" i="47"/>
  <c r="M99" i="57" s="1"/>
  <c r="CB281" i="47"/>
  <c r="M100" i="57" s="1"/>
  <c r="CC281" i="47"/>
  <c r="M101" i="57" s="1"/>
  <c r="CD281" i="47"/>
  <c r="M102" i="57" s="1"/>
  <c r="CE281" i="47"/>
  <c r="M103" i="57" s="1"/>
  <c r="CF281" i="47"/>
  <c r="M104" i="57" s="1"/>
  <c r="CG281" i="47"/>
  <c r="M108" i="57" s="1"/>
  <c r="CH281" i="47"/>
  <c r="M109" i="57" s="1"/>
  <c r="CJ281" i="47"/>
  <c r="M111" i="57" s="1"/>
  <c r="CK281" i="47"/>
  <c r="M115" i="57" s="1"/>
  <c r="M113" i="57" s="1"/>
  <c r="C10" i="46"/>
  <c r="G10" i="46"/>
  <c r="H10" i="46"/>
  <c r="I10" i="46"/>
  <c r="J10" i="46"/>
  <c r="K10" i="46"/>
  <c r="L10" i="46"/>
  <c r="O10" i="46"/>
  <c r="P10" i="46"/>
  <c r="Q10" i="46"/>
  <c r="R10" i="46"/>
  <c r="S10" i="46"/>
  <c r="T10" i="46"/>
  <c r="U10" i="46"/>
  <c r="V10" i="46"/>
  <c r="W10" i="46"/>
  <c r="X10" i="46"/>
  <c r="Y10" i="46"/>
  <c r="Z10" i="46"/>
  <c r="AA10" i="46"/>
  <c r="AB10" i="46"/>
  <c r="AD10" i="46"/>
  <c r="AE10" i="46"/>
  <c r="AF10" i="46"/>
  <c r="AG10" i="46"/>
  <c r="AI10" i="46"/>
  <c r="AJ10" i="46"/>
  <c r="AK10" i="46"/>
  <c r="AL10" i="46"/>
  <c r="AM10" i="46"/>
  <c r="AO10" i="46"/>
  <c r="AP10" i="46"/>
  <c r="AQ10" i="46"/>
  <c r="M12" i="46"/>
  <c r="M10" i="46" s="1"/>
  <c r="AH12" i="46"/>
  <c r="AN12" i="46"/>
  <c r="AR12" i="46"/>
  <c r="M13" i="46"/>
  <c r="AH13" i="46"/>
  <c r="AN13" i="46"/>
  <c r="AR13" i="46"/>
  <c r="D13" i="46" s="1"/>
  <c r="M14" i="46"/>
  <c r="AH14" i="46"/>
  <c r="AN14" i="46"/>
  <c r="AR14" i="46"/>
  <c r="D14" i="46" s="1"/>
  <c r="M15" i="46"/>
  <c r="AH15" i="46"/>
  <c r="AN15" i="46"/>
  <c r="AR15" i="46"/>
  <c r="D15" i="46" s="1"/>
  <c r="M16" i="46"/>
  <c r="AH16" i="46"/>
  <c r="AN16" i="46"/>
  <c r="AR16" i="46"/>
  <c r="D16" i="46" s="1"/>
  <c r="M17" i="46"/>
  <c r="AH17" i="46"/>
  <c r="AN17" i="46"/>
  <c r="AR17" i="46"/>
  <c r="D17" i="46" s="1"/>
  <c r="M18" i="46"/>
  <c r="AH18" i="46"/>
  <c r="AN18" i="46"/>
  <c r="AR18" i="46"/>
  <c r="D18" i="46" s="1"/>
  <c r="M19" i="46"/>
  <c r="AH19" i="46"/>
  <c r="AN19" i="46"/>
  <c r="AR19" i="46"/>
  <c r="D19" i="46" s="1"/>
  <c r="M20" i="46"/>
  <c r="AH20" i="46"/>
  <c r="AN20" i="46"/>
  <c r="AR20" i="46"/>
  <c r="D20" i="46" s="1"/>
  <c r="M21" i="46"/>
  <c r="AH21" i="46"/>
  <c r="AN21" i="46"/>
  <c r="AR21" i="46"/>
  <c r="D21" i="46" s="1"/>
  <c r="M22" i="46"/>
  <c r="AH22" i="46"/>
  <c r="AN22" i="46"/>
  <c r="AR22" i="46"/>
  <c r="D22" i="46" s="1"/>
  <c r="M23" i="46"/>
  <c r="AH23" i="46"/>
  <c r="AN23" i="46"/>
  <c r="AR23" i="46"/>
  <c r="D23" i="46" s="1"/>
  <c r="M24" i="46"/>
  <c r="AH24" i="46"/>
  <c r="AN24" i="46"/>
  <c r="AR24" i="46"/>
  <c r="D24" i="46" s="1"/>
  <c r="M25" i="46"/>
  <c r="AH25" i="46"/>
  <c r="AN25" i="46"/>
  <c r="AR25" i="46"/>
  <c r="D25" i="46" s="1"/>
  <c r="C27" i="46"/>
  <c r="G27" i="46"/>
  <c r="H27" i="46"/>
  <c r="I27" i="46"/>
  <c r="J27" i="46"/>
  <c r="K27" i="46"/>
  <c r="L27" i="46"/>
  <c r="O27" i="46"/>
  <c r="P27" i="46"/>
  <c r="Q27" i="46"/>
  <c r="R27" i="46"/>
  <c r="S27" i="46"/>
  <c r="T27" i="46"/>
  <c r="U27" i="46"/>
  <c r="V27" i="46"/>
  <c r="W27" i="46"/>
  <c r="X27" i="46"/>
  <c r="Y27" i="46"/>
  <c r="Z27" i="46"/>
  <c r="AA27" i="46"/>
  <c r="AB27" i="46"/>
  <c r="AD27" i="46"/>
  <c r="AE27" i="46"/>
  <c r="AF27" i="46"/>
  <c r="AG27" i="46"/>
  <c r="AI27" i="46"/>
  <c r="AJ27" i="46"/>
  <c r="AK27" i="46"/>
  <c r="AL27" i="46"/>
  <c r="AM27" i="46"/>
  <c r="AO27" i="46"/>
  <c r="AP27" i="46"/>
  <c r="AQ27" i="46"/>
  <c r="M29" i="46"/>
  <c r="M27" i="46" s="1"/>
  <c r="AH29" i="46"/>
  <c r="AN29" i="46"/>
  <c r="AR29" i="46"/>
  <c r="M30" i="46"/>
  <c r="AH30" i="46"/>
  <c r="AN30" i="46"/>
  <c r="AR30" i="46"/>
  <c r="D30" i="46" s="1"/>
  <c r="D31" i="46"/>
  <c r="M31" i="46"/>
  <c r="AH31" i="46"/>
  <c r="E31" i="46" s="1"/>
  <c r="F31" i="46" s="1"/>
  <c r="N31" i="46" s="1"/>
  <c r="M32" i="46"/>
  <c r="AH32" i="46"/>
  <c r="AN32" i="46"/>
  <c r="AR32" i="46"/>
  <c r="D32" i="46" s="1"/>
  <c r="M33" i="46"/>
  <c r="AH33" i="46"/>
  <c r="AN33" i="46"/>
  <c r="AR33" i="46"/>
  <c r="D33" i="46" s="1"/>
  <c r="M34" i="46"/>
  <c r="AH34" i="46"/>
  <c r="AN34" i="46"/>
  <c r="AR34" i="46"/>
  <c r="D34" i="46" s="1"/>
  <c r="M35" i="46"/>
  <c r="AH35" i="46"/>
  <c r="AN35" i="46"/>
  <c r="AR35" i="46"/>
  <c r="D35" i="46" s="1"/>
  <c r="M36" i="46"/>
  <c r="AH36" i="46"/>
  <c r="AN36" i="46"/>
  <c r="AR36" i="46"/>
  <c r="D36" i="46" s="1"/>
  <c r="M37" i="46"/>
  <c r="AH37" i="46"/>
  <c r="AN37" i="46"/>
  <c r="AR37" i="46"/>
  <c r="D37" i="46" s="1"/>
  <c r="M38" i="46"/>
  <c r="AH38" i="46"/>
  <c r="AN38" i="46"/>
  <c r="AR38" i="46"/>
  <c r="D38" i="46" s="1"/>
  <c r="M39" i="46"/>
  <c r="AH39" i="46"/>
  <c r="AN39" i="46"/>
  <c r="AR39" i="46"/>
  <c r="D39" i="46" s="1"/>
  <c r="M40" i="46"/>
  <c r="AH40" i="46"/>
  <c r="AN40" i="46"/>
  <c r="AR40" i="46"/>
  <c r="D40" i="46" s="1"/>
  <c r="M41" i="46"/>
  <c r="AH41" i="46"/>
  <c r="AN41" i="46"/>
  <c r="AR41" i="46"/>
  <c r="D41" i="46" s="1"/>
  <c r="M42" i="46"/>
  <c r="AH42" i="46"/>
  <c r="AN42" i="46"/>
  <c r="AR42" i="46"/>
  <c r="D42" i="46" s="1"/>
  <c r="D43" i="46"/>
  <c r="F43" i="46"/>
  <c r="M43" i="46"/>
  <c r="N43" i="46"/>
  <c r="AH43" i="46"/>
  <c r="M44" i="46"/>
  <c r="AH44" i="46"/>
  <c r="AN44" i="46"/>
  <c r="AR44" i="46"/>
  <c r="D44" i="46" s="1"/>
  <c r="M45" i="46"/>
  <c r="AH45" i="46"/>
  <c r="AN45" i="46"/>
  <c r="AR45" i="46"/>
  <c r="D45" i="46" s="1"/>
  <c r="M46" i="46"/>
  <c r="AH46" i="46"/>
  <c r="AN46" i="46"/>
  <c r="AR46" i="46"/>
  <c r="D46" i="46" s="1"/>
  <c r="M47" i="46"/>
  <c r="AH47" i="46"/>
  <c r="AN47" i="46"/>
  <c r="AR47" i="46"/>
  <c r="D47" i="46" s="1"/>
  <c r="M48" i="46"/>
  <c r="AH48" i="46"/>
  <c r="AN48" i="46"/>
  <c r="AR48" i="46"/>
  <c r="D48" i="46" s="1"/>
  <c r="M49" i="46"/>
  <c r="AH49" i="46"/>
  <c r="AN49" i="46"/>
  <c r="AR49" i="46"/>
  <c r="D49" i="46" s="1"/>
  <c r="M50" i="46"/>
  <c r="AH50" i="46"/>
  <c r="AN50" i="46"/>
  <c r="AR50" i="46"/>
  <c r="D50" i="46" s="1"/>
  <c r="M51" i="46"/>
  <c r="AH51" i="46"/>
  <c r="AN51" i="46"/>
  <c r="AR51" i="46"/>
  <c r="D51" i="46" s="1"/>
  <c r="M52" i="46"/>
  <c r="AH52" i="46"/>
  <c r="AN52" i="46"/>
  <c r="AR52" i="46"/>
  <c r="D52" i="46" s="1"/>
  <c r="M53" i="46"/>
  <c r="AH53" i="46"/>
  <c r="AN53" i="46"/>
  <c r="AR53" i="46"/>
  <c r="D53" i="46" s="1"/>
  <c r="M54" i="46"/>
  <c r="AH54" i="46"/>
  <c r="AN54" i="46"/>
  <c r="AR54" i="46"/>
  <c r="D54" i="46" s="1"/>
  <c r="M55" i="46"/>
  <c r="AH55" i="46"/>
  <c r="AN55" i="46"/>
  <c r="AR55" i="46"/>
  <c r="D55" i="46" s="1"/>
  <c r="M56" i="46"/>
  <c r="AH56" i="46"/>
  <c r="AN56" i="46"/>
  <c r="AR56" i="46"/>
  <c r="D56" i="46" s="1"/>
  <c r="M57" i="46"/>
  <c r="AH57" i="46"/>
  <c r="AN57" i="46"/>
  <c r="AR57" i="46"/>
  <c r="D57" i="46" s="1"/>
  <c r="M58" i="46"/>
  <c r="AH58" i="46"/>
  <c r="AN58" i="46"/>
  <c r="AR58" i="46"/>
  <c r="D58" i="46" s="1"/>
  <c r="M59" i="46"/>
  <c r="AH59" i="46"/>
  <c r="AN59" i="46"/>
  <c r="AR59" i="46"/>
  <c r="D59" i="46" s="1"/>
  <c r="M60" i="46"/>
  <c r="AH60" i="46"/>
  <c r="AN60" i="46"/>
  <c r="AR60" i="46"/>
  <c r="D60" i="46" s="1"/>
  <c r="M61" i="46"/>
  <c r="AH61" i="46"/>
  <c r="AN61" i="46"/>
  <c r="AR61" i="46"/>
  <c r="D61" i="46" s="1"/>
  <c r="M62" i="46"/>
  <c r="AH62" i="46"/>
  <c r="AN62" i="46"/>
  <c r="AR62" i="46"/>
  <c r="D62" i="46" s="1"/>
  <c r="M63" i="46"/>
  <c r="AH63" i="46"/>
  <c r="AN63" i="46"/>
  <c r="AR63" i="46"/>
  <c r="D63" i="46" s="1"/>
  <c r="M64" i="46"/>
  <c r="AH64" i="46"/>
  <c r="AN64" i="46"/>
  <c r="AR64" i="46"/>
  <c r="D64" i="46" s="1"/>
  <c r="C66" i="46"/>
  <c r="G66" i="46"/>
  <c r="H66" i="46"/>
  <c r="I66" i="46"/>
  <c r="J66" i="46"/>
  <c r="K66" i="46"/>
  <c r="L66" i="46"/>
  <c r="O66" i="46"/>
  <c r="P66" i="46"/>
  <c r="Q66" i="46"/>
  <c r="R66" i="46"/>
  <c r="S66" i="46"/>
  <c r="T66" i="46"/>
  <c r="U66" i="46"/>
  <c r="V66" i="46"/>
  <c r="W66" i="46"/>
  <c r="X66" i="46"/>
  <c r="Y66" i="46"/>
  <c r="Z66" i="46"/>
  <c r="AA66" i="46"/>
  <c r="AD66" i="46"/>
  <c r="AE66" i="46"/>
  <c r="AF66" i="46"/>
  <c r="AG66" i="46"/>
  <c r="AI66" i="46"/>
  <c r="AJ66" i="46"/>
  <c r="AK66" i="46"/>
  <c r="AL66" i="46"/>
  <c r="AM66" i="46"/>
  <c r="AO66" i="46"/>
  <c r="AP66" i="46"/>
  <c r="AQ66" i="46"/>
  <c r="M68" i="46"/>
  <c r="M66" i="46" s="1"/>
  <c r="AH68" i="46"/>
  <c r="AN68" i="46"/>
  <c r="AR68" i="46"/>
  <c r="M69" i="46"/>
  <c r="AH69" i="46"/>
  <c r="AN69" i="46"/>
  <c r="AR69" i="46"/>
  <c r="D69" i="46" s="1"/>
  <c r="M70" i="46"/>
  <c r="AH70" i="46"/>
  <c r="AN70" i="46"/>
  <c r="AR70" i="46"/>
  <c r="D70" i="46" s="1"/>
  <c r="M71" i="46"/>
  <c r="AH71" i="46"/>
  <c r="AN71" i="46"/>
  <c r="AR71" i="46"/>
  <c r="D71" i="46" s="1"/>
  <c r="M72" i="46"/>
  <c r="AH72" i="46"/>
  <c r="AN72" i="46"/>
  <c r="AR72" i="46"/>
  <c r="D72" i="46" s="1"/>
  <c r="M73" i="46"/>
  <c r="AH73" i="46"/>
  <c r="AN73" i="46"/>
  <c r="AR73" i="46"/>
  <c r="D73" i="46" s="1"/>
  <c r="M74" i="46"/>
  <c r="AH74" i="46"/>
  <c r="AN74" i="46"/>
  <c r="AR74" i="46"/>
  <c r="D74" i="46" s="1"/>
  <c r="M75" i="46"/>
  <c r="AH75" i="46"/>
  <c r="AN75" i="46"/>
  <c r="AR75" i="46"/>
  <c r="D75" i="46" s="1"/>
  <c r="M76" i="46"/>
  <c r="AH76" i="46"/>
  <c r="AN76" i="46"/>
  <c r="AR76" i="46"/>
  <c r="D76" i="46" s="1"/>
  <c r="M77" i="46"/>
  <c r="AH77" i="46"/>
  <c r="AN77" i="46"/>
  <c r="AR77" i="46"/>
  <c r="D77" i="46" s="1"/>
  <c r="M78" i="46"/>
  <c r="AH78" i="46"/>
  <c r="AN78" i="46"/>
  <c r="AR78" i="46"/>
  <c r="D78" i="46" s="1"/>
  <c r="M79" i="46"/>
  <c r="AH79" i="46"/>
  <c r="AN79" i="46"/>
  <c r="AR79" i="46"/>
  <c r="D79" i="46" s="1"/>
  <c r="M80" i="46"/>
  <c r="AH80" i="46"/>
  <c r="AN80" i="46"/>
  <c r="AR80" i="46"/>
  <c r="D80" i="46" s="1"/>
  <c r="M81" i="46"/>
  <c r="AH81" i="46"/>
  <c r="AN81" i="46"/>
  <c r="AR81" i="46"/>
  <c r="D81" i="46" s="1"/>
  <c r="M82" i="46"/>
  <c r="AH82" i="46"/>
  <c r="AN82" i="46"/>
  <c r="AR82" i="46"/>
  <c r="D82" i="46" s="1"/>
  <c r="M83" i="46"/>
  <c r="AH83" i="46"/>
  <c r="AN83" i="46"/>
  <c r="AR83" i="46"/>
  <c r="D83" i="46" s="1"/>
  <c r="M84" i="46"/>
  <c r="AH84" i="46"/>
  <c r="AN84" i="46"/>
  <c r="AR84" i="46"/>
  <c r="D84" i="46" s="1"/>
  <c r="M85" i="46"/>
  <c r="AH85" i="46"/>
  <c r="AN85" i="46"/>
  <c r="AR85" i="46"/>
  <c r="D85" i="46" s="1"/>
  <c r="M86" i="46"/>
  <c r="AH86" i="46"/>
  <c r="AN86" i="46"/>
  <c r="AR86" i="46"/>
  <c r="D86" i="46" s="1"/>
  <c r="M87" i="46"/>
  <c r="AH87" i="46"/>
  <c r="AN87" i="46"/>
  <c r="AR87" i="46"/>
  <c r="D87" i="46" s="1"/>
  <c r="C89" i="46"/>
  <c r="G89" i="46"/>
  <c r="H89" i="46"/>
  <c r="I89" i="46"/>
  <c r="J89" i="46"/>
  <c r="K89" i="46"/>
  <c r="L89" i="46"/>
  <c r="O89" i="46"/>
  <c r="P89" i="46"/>
  <c r="Q89" i="46"/>
  <c r="R89" i="46"/>
  <c r="S89" i="46"/>
  <c r="T89" i="46"/>
  <c r="U89" i="46"/>
  <c r="V89" i="46"/>
  <c r="W89" i="46"/>
  <c r="X89" i="46"/>
  <c r="Y89" i="46"/>
  <c r="Z89" i="46"/>
  <c r="AA89" i="46"/>
  <c r="AB89" i="46"/>
  <c r="AC89" i="46"/>
  <c r="AD89" i="46"/>
  <c r="AE89" i="46"/>
  <c r="AF89" i="46"/>
  <c r="AG89" i="46"/>
  <c r="AI89" i="46"/>
  <c r="AJ89" i="46"/>
  <c r="AK89" i="46"/>
  <c r="AL89" i="46"/>
  <c r="AM89" i="46"/>
  <c r="AO89" i="46"/>
  <c r="AP89" i="46"/>
  <c r="AQ89" i="46"/>
  <c r="M91" i="46"/>
  <c r="M89" i="46" s="1"/>
  <c r="AH91" i="46"/>
  <c r="AN91" i="46"/>
  <c r="AN89" i="46" s="1"/>
  <c r="AR91" i="46"/>
  <c r="C93" i="46"/>
  <c r="G93" i="46"/>
  <c r="H93" i="46"/>
  <c r="I93" i="46"/>
  <c r="J93" i="46"/>
  <c r="K93" i="46"/>
  <c r="L93" i="46"/>
  <c r="O93" i="46"/>
  <c r="P93" i="46"/>
  <c r="Q93" i="46"/>
  <c r="R93" i="46"/>
  <c r="S93" i="46"/>
  <c r="T93" i="46"/>
  <c r="U93" i="46"/>
  <c r="V93" i="46"/>
  <c r="W93" i="46"/>
  <c r="X93" i="46"/>
  <c r="Y93" i="46"/>
  <c r="Z93" i="46"/>
  <c r="AA93" i="46"/>
  <c r="AD93" i="46"/>
  <c r="AE93" i="46"/>
  <c r="AF93" i="46"/>
  <c r="AG93" i="46"/>
  <c r="AI93" i="46"/>
  <c r="AJ93" i="46"/>
  <c r="AK93" i="46"/>
  <c r="AL93" i="46"/>
  <c r="AM93" i="46"/>
  <c r="AO93" i="46"/>
  <c r="AP93" i="46"/>
  <c r="AQ93" i="46"/>
  <c r="M95" i="46"/>
  <c r="AH95" i="46"/>
  <c r="AN95" i="46"/>
  <c r="AR95" i="46"/>
  <c r="D95" i="46" s="1"/>
  <c r="M96" i="46"/>
  <c r="M93" i="46" s="1"/>
  <c r="AH96" i="46"/>
  <c r="AN96" i="46"/>
  <c r="AR96" i="46"/>
  <c r="M97" i="46"/>
  <c r="AH97" i="46"/>
  <c r="AN97" i="46"/>
  <c r="AR97" i="46"/>
  <c r="D97" i="46" s="1"/>
  <c r="M98" i="46"/>
  <c r="AH98" i="46"/>
  <c r="AN98" i="46"/>
  <c r="AR98" i="46"/>
  <c r="D98" i="46" s="1"/>
  <c r="M99" i="46"/>
  <c r="AH99" i="46"/>
  <c r="AN99" i="46"/>
  <c r="AR99" i="46"/>
  <c r="D99" i="46" s="1"/>
  <c r="M100" i="46"/>
  <c r="AH100" i="46"/>
  <c r="AN100" i="46"/>
  <c r="AR100" i="46"/>
  <c r="D100" i="46" s="1"/>
  <c r="M101" i="46"/>
  <c r="AH101" i="46"/>
  <c r="AN101" i="46"/>
  <c r="AR101" i="46"/>
  <c r="D101" i="46" s="1"/>
  <c r="M102" i="46"/>
  <c r="AH102" i="46"/>
  <c r="AN102" i="46"/>
  <c r="AR102" i="46"/>
  <c r="D102" i="46" s="1"/>
  <c r="M103" i="46"/>
  <c r="AH103" i="46"/>
  <c r="AN103" i="46"/>
  <c r="AR103" i="46"/>
  <c r="D103" i="46" s="1"/>
  <c r="M104" i="46"/>
  <c r="AH104" i="46"/>
  <c r="AN104" i="46"/>
  <c r="AR104" i="46"/>
  <c r="D104" i="46" s="1"/>
  <c r="M105" i="46"/>
  <c r="AH105" i="46"/>
  <c r="AN105" i="46"/>
  <c r="AR105" i="46"/>
  <c r="D105" i="46" s="1"/>
  <c r="C107" i="46"/>
  <c r="G107" i="46"/>
  <c r="H107" i="46"/>
  <c r="I107" i="46"/>
  <c r="J107" i="46"/>
  <c r="K107" i="46"/>
  <c r="L107" i="46"/>
  <c r="O107" i="46"/>
  <c r="P107" i="46"/>
  <c r="Q107" i="46"/>
  <c r="R107" i="46"/>
  <c r="S107" i="46"/>
  <c r="T107" i="46"/>
  <c r="U107" i="46"/>
  <c r="V107" i="46"/>
  <c r="W107" i="46"/>
  <c r="X107" i="46"/>
  <c r="Y107" i="46"/>
  <c r="Z107" i="46"/>
  <c r="AA107" i="46"/>
  <c r="AB107" i="46"/>
  <c r="AD107" i="46"/>
  <c r="AE107" i="46"/>
  <c r="AF107" i="46"/>
  <c r="AG107" i="46"/>
  <c r="AI107" i="46"/>
  <c r="AJ107" i="46"/>
  <c r="AK107" i="46"/>
  <c r="AL107" i="46"/>
  <c r="AM107" i="46"/>
  <c r="AO107" i="46"/>
  <c r="AP107" i="46"/>
  <c r="AQ107" i="46"/>
  <c r="M109" i="46"/>
  <c r="M107" i="46" s="1"/>
  <c r="AH109" i="46"/>
  <c r="AN109" i="46"/>
  <c r="AR109" i="46"/>
  <c r="M110" i="46"/>
  <c r="AH110" i="46"/>
  <c r="AN110" i="46"/>
  <c r="AR110" i="46"/>
  <c r="D110" i="46" s="1"/>
  <c r="D111" i="46"/>
  <c r="AH111" i="46"/>
  <c r="E111" i="46" s="1"/>
  <c r="F111" i="46" s="1"/>
  <c r="N111" i="46" s="1"/>
  <c r="M112" i="46"/>
  <c r="AH112" i="46"/>
  <c r="AN112" i="46"/>
  <c r="AR112" i="46"/>
  <c r="D112" i="46" s="1"/>
  <c r="D113" i="46"/>
  <c r="AH113" i="46"/>
  <c r="E113" i="46" s="1"/>
  <c r="F113" i="46" s="1"/>
  <c r="M114" i="46"/>
  <c r="AH114" i="46"/>
  <c r="AN114" i="46"/>
  <c r="AR114" i="46"/>
  <c r="D114" i="46" s="1"/>
  <c r="C116" i="46"/>
  <c r="G116" i="46"/>
  <c r="H116" i="46"/>
  <c r="I116" i="46"/>
  <c r="J116" i="46"/>
  <c r="K116" i="46"/>
  <c r="L116" i="46"/>
  <c r="O116" i="46"/>
  <c r="P116" i="46"/>
  <c r="Q116" i="46"/>
  <c r="R116" i="46"/>
  <c r="S116" i="46"/>
  <c r="T116" i="46"/>
  <c r="U116" i="46"/>
  <c r="V116" i="46"/>
  <c r="W116" i="46"/>
  <c r="X116" i="46"/>
  <c r="Y116" i="46"/>
  <c r="Z116" i="46"/>
  <c r="AA116" i="46"/>
  <c r="AB116" i="46"/>
  <c r="AD116" i="46"/>
  <c r="AE116" i="46"/>
  <c r="AF116" i="46"/>
  <c r="AG116" i="46"/>
  <c r="AI116" i="46"/>
  <c r="AJ116" i="46"/>
  <c r="AK116" i="46"/>
  <c r="AL116" i="46"/>
  <c r="AM116" i="46"/>
  <c r="AO116" i="46"/>
  <c r="AP116" i="46"/>
  <c r="AQ116" i="46"/>
  <c r="M118" i="46"/>
  <c r="M116" i="46" s="1"/>
  <c r="AH118" i="46"/>
  <c r="AN118" i="46"/>
  <c r="AN116" i="46" s="1"/>
  <c r="AR118" i="46"/>
  <c r="C120" i="46"/>
  <c r="G120" i="46"/>
  <c r="H120" i="46"/>
  <c r="I120" i="46"/>
  <c r="J120" i="46"/>
  <c r="K120" i="46"/>
  <c r="L120" i="46"/>
  <c r="M120" i="46"/>
  <c r="O120" i="46"/>
  <c r="P120" i="46"/>
  <c r="Q120" i="46"/>
  <c r="R120" i="46"/>
  <c r="S120" i="46"/>
  <c r="T120" i="46"/>
  <c r="U120" i="46"/>
  <c r="V120" i="46"/>
  <c r="W120" i="46"/>
  <c r="X120" i="46"/>
  <c r="Y120" i="46"/>
  <c r="Z120" i="46"/>
  <c r="AA120" i="46"/>
  <c r="AD120" i="46"/>
  <c r="AE120" i="46"/>
  <c r="AF120" i="46"/>
  <c r="AG120" i="46"/>
  <c r="AI120" i="46"/>
  <c r="AJ120" i="46"/>
  <c r="AK120" i="46"/>
  <c r="AL120" i="46"/>
  <c r="AM120" i="46"/>
  <c r="AO120" i="46"/>
  <c r="AP120" i="46"/>
  <c r="AQ120" i="46"/>
  <c r="C10" i="43"/>
  <c r="G10" i="43"/>
  <c r="H10" i="43"/>
  <c r="I10" i="43"/>
  <c r="J10" i="43"/>
  <c r="K10" i="43"/>
  <c r="L10" i="43"/>
  <c r="O10" i="43"/>
  <c r="P10" i="43"/>
  <c r="Q10" i="43"/>
  <c r="R10" i="43"/>
  <c r="S10" i="43"/>
  <c r="T10" i="43"/>
  <c r="U10" i="43"/>
  <c r="V10" i="43"/>
  <c r="X10" i="43"/>
  <c r="Y10" i="43"/>
  <c r="Z10" i="43"/>
  <c r="AA10" i="43"/>
  <c r="AB10" i="43"/>
  <c r="AD10" i="43"/>
  <c r="AE10" i="43"/>
  <c r="AF10" i="43"/>
  <c r="W12" i="43"/>
  <c r="AC12" i="43"/>
  <c r="AG12" i="43"/>
  <c r="W13" i="43"/>
  <c r="AC13" i="43"/>
  <c r="AG13" i="43"/>
  <c r="D13" i="43" s="1"/>
  <c r="W14" i="43"/>
  <c r="AC14" i="43"/>
  <c r="AG14" i="43"/>
  <c r="D14" i="43" s="1"/>
  <c r="W15" i="43"/>
  <c r="AC15" i="43"/>
  <c r="AG15" i="43"/>
  <c r="D15" i="43" s="1"/>
  <c r="W16" i="43"/>
  <c r="AC16" i="43"/>
  <c r="AG16" i="43"/>
  <c r="D16" i="43" s="1"/>
  <c r="W17" i="43"/>
  <c r="AC17" i="43"/>
  <c r="AG17" i="43"/>
  <c r="D17" i="43" s="1"/>
  <c r="W18" i="43"/>
  <c r="AC18" i="43"/>
  <c r="AG18" i="43"/>
  <c r="D18" i="43" s="1"/>
  <c r="W19" i="43"/>
  <c r="AC19" i="43"/>
  <c r="AG19" i="43"/>
  <c r="D19" i="43" s="1"/>
  <c r="W20" i="43"/>
  <c r="AC20" i="43"/>
  <c r="AG20" i="43"/>
  <c r="D20" i="43" s="1"/>
  <c r="W21" i="43"/>
  <c r="AC21" i="43"/>
  <c r="AG21" i="43"/>
  <c r="D21" i="43" s="1"/>
  <c r="W22" i="43"/>
  <c r="AC22" i="43"/>
  <c r="AG22" i="43"/>
  <c r="D22" i="43" s="1"/>
  <c r="W23" i="43"/>
  <c r="AC23" i="43"/>
  <c r="AG23" i="43"/>
  <c r="D23" i="43" s="1"/>
  <c r="W24" i="43"/>
  <c r="AC24" i="43"/>
  <c r="AG24" i="43"/>
  <c r="D24" i="43" s="1"/>
  <c r="W25" i="43"/>
  <c r="AC25" i="43"/>
  <c r="AG25" i="43"/>
  <c r="D25" i="43" s="1"/>
  <c r="C27" i="43"/>
  <c r="G27" i="43"/>
  <c r="H27" i="43"/>
  <c r="I27" i="43"/>
  <c r="J27" i="43"/>
  <c r="K27" i="43"/>
  <c r="L27" i="43"/>
  <c r="O27" i="43"/>
  <c r="P27" i="43"/>
  <c r="Q27" i="43"/>
  <c r="R27" i="43"/>
  <c r="S27" i="43"/>
  <c r="T27" i="43"/>
  <c r="U27" i="43"/>
  <c r="V27" i="43"/>
  <c r="X27" i="43"/>
  <c r="Y27" i="43"/>
  <c r="Z27" i="43"/>
  <c r="AA27" i="43"/>
  <c r="AB27" i="43"/>
  <c r="AD27" i="43"/>
  <c r="AE27" i="43"/>
  <c r="AF27" i="43"/>
  <c r="W29" i="43"/>
  <c r="AC29" i="43"/>
  <c r="AG29" i="43"/>
  <c r="W30" i="43"/>
  <c r="AC30" i="43"/>
  <c r="AG30" i="43"/>
  <c r="D30" i="43" s="1"/>
  <c r="W31" i="43"/>
  <c r="AC31" i="43"/>
  <c r="AG31" i="43"/>
  <c r="D31" i="43" s="1"/>
  <c r="W32" i="43"/>
  <c r="AC32" i="43"/>
  <c r="AG32" i="43"/>
  <c r="D32" i="43" s="1"/>
  <c r="W33" i="43"/>
  <c r="AC33" i="43"/>
  <c r="AG33" i="43"/>
  <c r="D33" i="43" s="1"/>
  <c r="W34" i="43"/>
  <c r="AC34" i="43"/>
  <c r="AG34" i="43"/>
  <c r="D34" i="43" s="1"/>
  <c r="W35" i="43"/>
  <c r="AC35" i="43"/>
  <c r="AG35" i="43"/>
  <c r="D35" i="43" s="1"/>
  <c r="W36" i="43"/>
  <c r="AC36" i="43"/>
  <c r="AG36" i="43"/>
  <c r="D36" i="43" s="1"/>
  <c r="W37" i="43"/>
  <c r="AC37" i="43"/>
  <c r="AG37" i="43"/>
  <c r="D37" i="43" s="1"/>
  <c r="W38" i="43"/>
  <c r="AC38" i="43"/>
  <c r="AG38" i="43"/>
  <c r="D38" i="43" s="1"/>
  <c r="W39" i="43"/>
  <c r="AC39" i="43"/>
  <c r="AG39" i="43"/>
  <c r="D39" i="43" s="1"/>
  <c r="W40" i="43"/>
  <c r="AC40" i="43"/>
  <c r="AG40" i="43"/>
  <c r="D40" i="43" s="1"/>
  <c r="W41" i="43"/>
  <c r="AC41" i="43"/>
  <c r="AG41" i="43"/>
  <c r="D41" i="43" s="1"/>
  <c r="W42" i="43"/>
  <c r="AC42" i="43"/>
  <c r="AG42" i="43"/>
  <c r="D42" i="43" s="1"/>
  <c r="W43" i="43"/>
  <c r="AC43" i="43"/>
  <c r="AG43" i="43"/>
  <c r="D43" i="43" s="1"/>
  <c r="W44" i="43"/>
  <c r="AC44" i="43"/>
  <c r="AG44" i="43"/>
  <c r="D44" i="43" s="1"/>
  <c r="W45" i="43"/>
  <c r="AC45" i="43"/>
  <c r="AG45" i="43"/>
  <c r="D45" i="43" s="1"/>
  <c r="W46" i="43"/>
  <c r="AC46" i="43"/>
  <c r="AG46" i="43"/>
  <c r="D46" i="43" s="1"/>
  <c r="W47" i="43"/>
  <c r="AC47" i="43"/>
  <c r="AG47" i="43"/>
  <c r="D47" i="43" s="1"/>
  <c r="W48" i="43"/>
  <c r="AC48" i="43"/>
  <c r="AG48" i="43"/>
  <c r="D48" i="43" s="1"/>
  <c r="W49" i="43"/>
  <c r="AC49" i="43"/>
  <c r="AG49" i="43"/>
  <c r="D49" i="43" s="1"/>
  <c r="W50" i="43"/>
  <c r="AC50" i="43"/>
  <c r="AG50" i="43"/>
  <c r="D50" i="43" s="1"/>
  <c r="W51" i="43"/>
  <c r="AC51" i="43"/>
  <c r="AG51" i="43"/>
  <c r="D51" i="43" s="1"/>
  <c r="W52" i="43"/>
  <c r="AC52" i="43"/>
  <c r="AG52" i="43"/>
  <c r="D52" i="43" s="1"/>
  <c r="W53" i="43"/>
  <c r="AC53" i="43"/>
  <c r="AG53" i="43"/>
  <c r="D53" i="43" s="1"/>
  <c r="W54" i="43"/>
  <c r="AC54" i="43"/>
  <c r="AG54" i="43"/>
  <c r="D54" i="43" s="1"/>
  <c r="W55" i="43"/>
  <c r="AC55" i="43"/>
  <c r="AG55" i="43"/>
  <c r="D55" i="43" s="1"/>
  <c r="W56" i="43"/>
  <c r="AC56" i="43"/>
  <c r="AG56" i="43"/>
  <c r="D56" i="43" s="1"/>
  <c r="W57" i="43"/>
  <c r="AC57" i="43"/>
  <c r="AG57" i="43"/>
  <c r="D57" i="43" s="1"/>
  <c r="W58" i="43"/>
  <c r="AC58" i="43"/>
  <c r="AG58" i="43"/>
  <c r="D58" i="43" s="1"/>
  <c r="W59" i="43"/>
  <c r="AC59" i="43"/>
  <c r="AG59" i="43"/>
  <c r="D59" i="43" s="1"/>
  <c r="W60" i="43"/>
  <c r="AC60" i="43"/>
  <c r="AG60" i="43"/>
  <c r="D60" i="43" s="1"/>
  <c r="W61" i="43"/>
  <c r="AC61" i="43"/>
  <c r="AG61" i="43"/>
  <c r="D61" i="43" s="1"/>
  <c r="W62" i="43"/>
  <c r="AC62" i="43"/>
  <c r="AG62" i="43"/>
  <c r="D62" i="43" s="1"/>
  <c r="W63" i="43"/>
  <c r="AC63" i="43"/>
  <c r="AG63" i="43"/>
  <c r="D63" i="43" s="1"/>
  <c r="C65" i="43"/>
  <c r="G65" i="43"/>
  <c r="H65" i="43"/>
  <c r="I65" i="43"/>
  <c r="J65" i="43"/>
  <c r="K65" i="43"/>
  <c r="L65" i="43"/>
  <c r="O65" i="43"/>
  <c r="P65" i="43"/>
  <c r="Q65" i="43"/>
  <c r="R65" i="43"/>
  <c r="S65" i="43"/>
  <c r="T65" i="43"/>
  <c r="U65" i="43"/>
  <c r="V65" i="43"/>
  <c r="X65" i="43"/>
  <c r="Y65" i="43"/>
  <c r="Z65" i="43"/>
  <c r="AA65" i="43"/>
  <c r="AB65" i="43"/>
  <c r="AD65" i="43"/>
  <c r="AE65" i="43"/>
  <c r="AF65" i="43"/>
  <c r="W67" i="43"/>
  <c r="AC67" i="43"/>
  <c r="AG67" i="43"/>
  <c r="W68" i="43"/>
  <c r="AC68" i="43"/>
  <c r="AG68" i="43"/>
  <c r="D68" i="43" s="1"/>
  <c r="W69" i="43"/>
  <c r="AC69" i="43"/>
  <c r="AG69" i="43"/>
  <c r="D69" i="43" s="1"/>
  <c r="W70" i="43"/>
  <c r="AC70" i="43"/>
  <c r="AG70" i="43"/>
  <c r="D70" i="43" s="1"/>
  <c r="W71" i="43"/>
  <c r="AC71" i="43"/>
  <c r="AG71" i="43"/>
  <c r="D71" i="43" s="1"/>
  <c r="W72" i="43"/>
  <c r="AC72" i="43"/>
  <c r="AG72" i="43"/>
  <c r="D72" i="43" s="1"/>
  <c r="W73" i="43"/>
  <c r="AC73" i="43"/>
  <c r="AG73" i="43"/>
  <c r="D73" i="43" s="1"/>
  <c r="W74" i="43"/>
  <c r="AC74" i="43"/>
  <c r="AG74" i="43"/>
  <c r="D74" i="43" s="1"/>
  <c r="W75" i="43"/>
  <c r="AC75" i="43"/>
  <c r="AG75" i="43"/>
  <c r="D75" i="43" s="1"/>
  <c r="W76" i="43"/>
  <c r="AC76" i="43"/>
  <c r="AG76" i="43"/>
  <c r="D76" i="43" s="1"/>
  <c r="W77" i="43"/>
  <c r="AC77" i="43"/>
  <c r="AG77" i="43"/>
  <c r="D77" i="43" s="1"/>
  <c r="W78" i="43"/>
  <c r="AC78" i="43"/>
  <c r="AG78" i="43"/>
  <c r="D78" i="43" s="1"/>
  <c r="W79" i="43"/>
  <c r="AC79" i="43"/>
  <c r="AG79" i="43"/>
  <c r="D79" i="43" s="1"/>
  <c r="W80" i="43"/>
  <c r="AC80" i="43"/>
  <c r="AG80" i="43"/>
  <c r="D80" i="43" s="1"/>
  <c r="W81" i="43"/>
  <c r="AC81" i="43"/>
  <c r="AG81" i="43"/>
  <c r="D81" i="43" s="1"/>
  <c r="W82" i="43"/>
  <c r="AC82" i="43"/>
  <c r="AG82" i="43"/>
  <c r="D82" i="43" s="1"/>
  <c r="W83" i="43"/>
  <c r="AC83" i="43"/>
  <c r="AG83" i="43"/>
  <c r="D83" i="43" s="1"/>
  <c r="W84" i="43"/>
  <c r="AC84" i="43"/>
  <c r="AG84" i="43"/>
  <c r="D84" i="43" s="1"/>
  <c r="W85" i="43"/>
  <c r="AC85" i="43"/>
  <c r="AG85" i="43"/>
  <c r="D85" i="43" s="1"/>
  <c r="W86" i="43"/>
  <c r="AC86" i="43"/>
  <c r="AG86" i="43"/>
  <c r="D86" i="43" s="1"/>
  <c r="C88" i="43"/>
  <c r="G88" i="43"/>
  <c r="H88" i="43"/>
  <c r="I88" i="43"/>
  <c r="J88" i="43"/>
  <c r="K88" i="43"/>
  <c r="L88" i="43"/>
  <c r="O88" i="43"/>
  <c r="P88" i="43"/>
  <c r="Q88" i="43"/>
  <c r="R88" i="43"/>
  <c r="S88" i="43"/>
  <c r="T88" i="43"/>
  <c r="U88" i="43"/>
  <c r="V88" i="43"/>
  <c r="X88" i="43"/>
  <c r="Y88" i="43"/>
  <c r="Z88" i="43"/>
  <c r="AA88" i="43"/>
  <c r="AB88" i="43"/>
  <c r="AD88" i="43"/>
  <c r="AE88" i="43"/>
  <c r="AF88" i="43"/>
  <c r="W90" i="43"/>
  <c r="AC90" i="43"/>
  <c r="AC88" i="43" s="1"/>
  <c r="AG90" i="43"/>
  <c r="C92" i="43"/>
  <c r="G92" i="43"/>
  <c r="H92" i="43"/>
  <c r="I92" i="43"/>
  <c r="J92" i="43"/>
  <c r="K92" i="43"/>
  <c r="L92" i="43"/>
  <c r="O92" i="43"/>
  <c r="P92" i="43"/>
  <c r="Q92" i="43"/>
  <c r="R92" i="43"/>
  <c r="S92" i="43"/>
  <c r="T92" i="43"/>
  <c r="U92" i="43"/>
  <c r="V92" i="43"/>
  <c r="X92" i="43"/>
  <c r="Y92" i="43"/>
  <c r="Z92" i="43"/>
  <c r="AA92" i="43"/>
  <c r="AB92" i="43"/>
  <c r="AD92" i="43"/>
  <c r="AE92" i="43"/>
  <c r="AF92" i="43"/>
  <c r="W94" i="43"/>
  <c r="AC94" i="43"/>
  <c r="AG94" i="43"/>
  <c r="D94" i="43" s="1"/>
  <c r="W95" i="43"/>
  <c r="AC95" i="43"/>
  <c r="AG95" i="43"/>
  <c r="W96" i="43"/>
  <c r="AC96" i="43"/>
  <c r="AG96" i="43"/>
  <c r="D96" i="43" s="1"/>
  <c r="W97" i="43"/>
  <c r="AC97" i="43"/>
  <c r="AG97" i="43"/>
  <c r="D97" i="43" s="1"/>
  <c r="W98" i="43"/>
  <c r="AC98" i="43"/>
  <c r="AG98" i="43"/>
  <c r="D98" i="43" s="1"/>
  <c r="W99" i="43"/>
  <c r="AC99" i="43"/>
  <c r="AG99" i="43"/>
  <c r="D99" i="43" s="1"/>
  <c r="W100" i="43"/>
  <c r="AC100" i="43"/>
  <c r="AG100" i="43"/>
  <c r="D100" i="43" s="1"/>
  <c r="W101" i="43"/>
  <c r="AC101" i="43"/>
  <c r="AG101" i="43"/>
  <c r="D101" i="43" s="1"/>
  <c r="W102" i="43"/>
  <c r="AC102" i="43"/>
  <c r="AG102" i="43"/>
  <c r="D102" i="43" s="1"/>
  <c r="W103" i="43"/>
  <c r="AC103" i="43"/>
  <c r="AG103" i="43"/>
  <c r="D103" i="43" s="1"/>
  <c r="W104" i="43"/>
  <c r="AC104" i="43"/>
  <c r="AG104" i="43"/>
  <c r="D104" i="43" s="1"/>
  <c r="C106" i="43"/>
  <c r="G106" i="43"/>
  <c r="H106" i="43"/>
  <c r="I106" i="43"/>
  <c r="J106" i="43"/>
  <c r="K106" i="43"/>
  <c r="L106" i="43"/>
  <c r="O106" i="43"/>
  <c r="P106" i="43"/>
  <c r="Q106" i="43"/>
  <c r="R106" i="43"/>
  <c r="S106" i="43"/>
  <c r="T106" i="43"/>
  <c r="U106" i="43"/>
  <c r="V106" i="43"/>
  <c r="X106" i="43"/>
  <c r="Y106" i="43"/>
  <c r="Z106" i="43"/>
  <c r="AA106" i="43"/>
  <c r="AB106" i="43"/>
  <c r="AD106" i="43"/>
  <c r="AE106" i="43"/>
  <c r="AF106" i="43"/>
  <c r="W108" i="43"/>
  <c r="AC108" i="43"/>
  <c r="AG108" i="43"/>
  <c r="W109" i="43"/>
  <c r="AC109" i="43"/>
  <c r="AG109" i="43"/>
  <c r="D109" i="43" s="1"/>
  <c r="W110" i="43"/>
  <c r="AC110" i="43"/>
  <c r="AG110" i="43"/>
  <c r="D110" i="43" s="1"/>
  <c r="W111" i="43"/>
  <c r="AC111" i="43"/>
  <c r="AG111" i="43"/>
  <c r="D111" i="43" s="1"/>
  <c r="C113" i="43"/>
  <c r="G113" i="43"/>
  <c r="H113" i="43"/>
  <c r="I113" i="43"/>
  <c r="J113" i="43"/>
  <c r="K113" i="43"/>
  <c r="L113" i="43"/>
  <c r="O113" i="43"/>
  <c r="P113" i="43"/>
  <c r="Q113" i="43"/>
  <c r="R113" i="43"/>
  <c r="S113" i="43"/>
  <c r="T113" i="43"/>
  <c r="U113" i="43"/>
  <c r="V113" i="43"/>
  <c r="X113" i="43"/>
  <c r="Y113" i="43"/>
  <c r="Z113" i="43"/>
  <c r="AA113" i="43"/>
  <c r="AB113" i="43"/>
  <c r="AD113" i="43"/>
  <c r="AE113" i="43"/>
  <c r="AF113" i="43"/>
  <c r="W115" i="43"/>
  <c r="AC115" i="43"/>
  <c r="AC113" i="43" s="1"/>
  <c r="AG115" i="43"/>
  <c r="C117" i="43"/>
  <c r="G117" i="43"/>
  <c r="H117" i="43"/>
  <c r="I117" i="43"/>
  <c r="J117" i="43"/>
  <c r="K117" i="43"/>
  <c r="L117" i="43"/>
  <c r="O117" i="43"/>
  <c r="P117" i="43"/>
  <c r="Q117" i="43"/>
  <c r="R117" i="43"/>
  <c r="S117" i="43"/>
  <c r="T117" i="43"/>
  <c r="U117" i="43"/>
  <c r="V117" i="43"/>
  <c r="X117" i="43"/>
  <c r="Y117" i="43"/>
  <c r="Z117" i="43"/>
  <c r="AA117" i="43"/>
  <c r="AB117" i="43"/>
  <c r="AD117" i="43"/>
  <c r="AE117" i="43"/>
  <c r="AF117" i="43"/>
  <c r="D282" i="42"/>
  <c r="M12" i="43" s="1"/>
  <c r="E282" i="42"/>
  <c r="M13" i="43" s="1"/>
  <c r="F282" i="42"/>
  <c r="M14" i="43" s="1"/>
  <c r="G282" i="42"/>
  <c r="M15" i="43" s="1"/>
  <c r="H282" i="42"/>
  <c r="M16" i="43" s="1"/>
  <c r="I282" i="42"/>
  <c r="M17" i="43" s="1"/>
  <c r="J282" i="42"/>
  <c r="M18" i="43" s="1"/>
  <c r="K282" i="42"/>
  <c r="M19" i="43" s="1"/>
  <c r="L282" i="42"/>
  <c r="M20" i="43" s="1"/>
  <c r="M282" i="42"/>
  <c r="M21" i="43" s="1"/>
  <c r="N282" i="42"/>
  <c r="M22" i="43" s="1"/>
  <c r="O282" i="42"/>
  <c r="M23" i="43" s="1"/>
  <c r="P282" i="42"/>
  <c r="M24" i="43" s="1"/>
  <c r="Q282" i="42"/>
  <c r="M25" i="43" s="1"/>
  <c r="R282" i="42"/>
  <c r="M29" i="43" s="1"/>
  <c r="S282" i="42"/>
  <c r="M30" i="43" s="1"/>
  <c r="T282" i="42"/>
  <c r="M31" i="43" s="1"/>
  <c r="U282" i="42"/>
  <c r="M32" i="43" s="1"/>
  <c r="V282" i="42"/>
  <c r="M33" i="43" s="1"/>
  <c r="W282" i="42"/>
  <c r="M34" i="43" s="1"/>
  <c r="X282" i="42"/>
  <c r="M35" i="43" s="1"/>
  <c r="Y282" i="42"/>
  <c r="M36" i="43" s="1"/>
  <c r="Z282" i="42"/>
  <c r="M37" i="43" s="1"/>
  <c r="AA282" i="42"/>
  <c r="M38" i="43" s="1"/>
  <c r="AB282" i="42"/>
  <c r="M39" i="43" s="1"/>
  <c r="AC282" i="42"/>
  <c r="M40" i="43" s="1"/>
  <c r="AD282" i="42"/>
  <c r="M41" i="43" s="1"/>
  <c r="AE282" i="42"/>
  <c r="M42" i="43" s="1"/>
  <c r="AF282" i="42"/>
  <c r="M43" i="43" s="1"/>
  <c r="AG282" i="42"/>
  <c r="M44" i="43" s="1"/>
  <c r="AH282" i="42"/>
  <c r="M45" i="43" s="1"/>
  <c r="AI282" i="42"/>
  <c r="M46" i="43" s="1"/>
  <c r="AJ282" i="42"/>
  <c r="M47" i="43" s="1"/>
  <c r="AK282" i="42"/>
  <c r="M48" i="43" s="1"/>
  <c r="AL282" i="42"/>
  <c r="M49" i="43" s="1"/>
  <c r="AM282" i="42"/>
  <c r="M50" i="43" s="1"/>
  <c r="AN282" i="42"/>
  <c r="M51" i="43" s="1"/>
  <c r="AO282" i="42"/>
  <c r="M52" i="43" s="1"/>
  <c r="AP282" i="42"/>
  <c r="M53" i="43" s="1"/>
  <c r="AQ282" i="42"/>
  <c r="M54" i="43" s="1"/>
  <c r="AR282" i="42"/>
  <c r="M55" i="43" s="1"/>
  <c r="AS282" i="42"/>
  <c r="M56" i="43" s="1"/>
  <c r="AT282" i="42"/>
  <c r="M57" i="43" s="1"/>
  <c r="AU282" i="42"/>
  <c r="M58" i="43" s="1"/>
  <c r="AV282" i="42"/>
  <c r="M59" i="43" s="1"/>
  <c r="AW282" i="42"/>
  <c r="M60" i="43" s="1"/>
  <c r="AX282" i="42"/>
  <c r="M61" i="43" s="1"/>
  <c r="AY282" i="42"/>
  <c r="M62" i="43" s="1"/>
  <c r="AZ282" i="42"/>
  <c r="M63" i="43" s="1"/>
  <c r="BA282" i="42"/>
  <c r="M67" i="43" s="1"/>
  <c r="BB282" i="42"/>
  <c r="M68" i="43" s="1"/>
  <c r="BC282" i="42"/>
  <c r="M69" i="43" s="1"/>
  <c r="BD282" i="42"/>
  <c r="M70" i="43" s="1"/>
  <c r="BE282" i="42"/>
  <c r="M71" i="43" s="1"/>
  <c r="BF282" i="42"/>
  <c r="M72" i="43" s="1"/>
  <c r="BG282" i="42"/>
  <c r="M73" i="43" s="1"/>
  <c r="BH282" i="42"/>
  <c r="M74" i="43" s="1"/>
  <c r="BI282" i="42"/>
  <c r="M75" i="43" s="1"/>
  <c r="BJ282" i="42"/>
  <c r="M76" i="43" s="1"/>
  <c r="BK282" i="42"/>
  <c r="M77" i="43" s="1"/>
  <c r="BL282" i="42"/>
  <c r="M78" i="43" s="1"/>
  <c r="BM282" i="42"/>
  <c r="M79" i="43" s="1"/>
  <c r="BN282" i="42"/>
  <c r="M80" i="43" s="1"/>
  <c r="BO282" i="42"/>
  <c r="M81" i="43" s="1"/>
  <c r="BP282" i="42"/>
  <c r="M82" i="43" s="1"/>
  <c r="BQ282" i="42"/>
  <c r="M83" i="43" s="1"/>
  <c r="BR282" i="42"/>
  <c r="M84" i="43" s="1"/>
  <c r="BS282" i="42"/>
  <c r="M85" i="43" s="1"/>
  <c r="BT282" i="42"/>
  <c r="M86" i="43" s="1"/>
  <c r="BU282" i="42"/>
  <c r="M90" i="43" s="1"/>
  <c r="M88" i="43" s="1"/>
  <c r="BV282" i="42"/>
  <c r="M94" i="43" s="1"/>
  <c r="BW282" i="42"/>
  <c r="M95" i="43" s="1"/>
  <c r="BX282" i="42"/>
  <c r="M96" i="43" s="1"/>
  <c r="BY282" i="42"/>
  <c r="M97" i="43" s="1"/>
  <c r="BZ282" i="42"/>
  <c r="M98" i="43" s="1"/>
  <c r="CA282" i="42"/>
  <c r="M99" i="43" s="1"/>
  <c r="CB282" i="42"/>
  <c r="M100" i="43" s="1"/>
  <c r="CC282" i="42"/>
  <c r="M101" i="43" s="1"/>
  <c r="CD282" i="42"/>
  <c r="M102" i="43" s="1"/>
  <c r="CE282" i="42"/>
  <c r="M103" i="43" s="1"/>
  <c r="CF282" i="42"/>
  <c r="M104" i="43" s="1"/>
  <c r="CG282" i="42"/>
  <c r="M108" i="43" s="1"/>
  <c r="CH282" i="42"/>
  <c r="M109" i="43" s="1"/>
  <c r="CI282" i="42"/>
  <c r="M110" i="43" s="1"/>
  <c r="CJ282" i="42"/>
  <c r="M111" i="43" s="1"/>
  <c r="CK282" i="42"/>
  <c r="M115" i="43" s="1"/>
  <c r="M113" i="43" s="1"/>
  <c r="C10" i="41"/>
  <c r="G10" i="41"/>
  <c r="H10" i="41"/>
  <c r="I10" i="41"/>
  <c r="J10" i="41"/>
  <c r="K10" i="41"/>
  <c r="L10" i="41"/>
  <c r="O10" i="41"/>
  <c r="P10" i="41"/>
  <c r="Q10" i="41"/>
  <c r="R10" i="41"/>
  <c r="S10" i="41"/>
  <c r="T10" i="41"/>
  <c r="U10" i="41"/>
  <c r="V10" i="41"/>
  <c r="W10" i="41"/>
  <c r="X10" i="41"/>
  <c r="Y10" i="41"/>
  <c r="Z10" i="41"/>
  <c r="AA10" i="41"/>
  <c r="AB10" i="41"/>
  <c r="AD10" i="41"/>
  <c r="AE10" i="41"/>
  <c r="AF10" i="41"/>
  <c r="AG10" i="41"/>
  <c r="AH10" i="41"/>
  <c r="AJ10" i="41"/>
  <c r="AK10" i="41"/>
  <c r="AL10" i="41"/>
  <c r="AC12" i="41"/>
  <c r="AI12" i="41"/>
  <c r="AM12" i="41"/>
  <c r="AC13" i="41"/>
  <c r="AI13" i="41"/>
  <c r="AM13" i="41"/>
  <c r="D13" i="41" s="1"/>
  <c r="AC14" i="41"/>
  <c r="AI14" i="41"/>
  <c r="AM14" i="41"/>
  <c r="D14" i="41" s="1"/>
  <c r="AC15" i="41"/>
  <c r="AI15" i="41"/>
  <c r="AM15" i="41"/>
  <c r="D15" i="41" s="1"/>
  <c r="AC16" i="41"/>
  <c r="AI16" i="41"/>
  <c r="AM16" i="41"/>
  <c r="D16" i="41" s="1"/>
  <c r="AC17" i="41"/>
  <c r="AI17" i="41"/>
  <c r="AM17" i="41"/>
  <c r="D17" i="41" s="1"/>
  <c r="AC18" i="41"/>
  <c r="AI18" i="41"/>
  <c r="AM18" i="41"/>
  <c r="D18" i="41" s="1"/>
  <c r="AC19" i="41"/>
  <c r="AI19" i="41"/>
  <c r="AM19" i="41"/>
  <c r="D19" i="41" s="1"/>
  <c r="AC20" i="41"/>
  <c r="AI20" i="41"/>
  <c r="AM20" i="41"/>
  <c r="D20" i="41" s="1"/>
  <c r="AC21" i="41"/>
  <c r="AI21" i="41"/>
  <c r="AM21" i="41"/>
  <c r="D21" i="41" s="1"/>
  <c r="AC22" i="41"/>
  <c r="AI22" i="41"/>
  <c r="AM22" i="41"/>
  <c r="D22" i="41" s="1"/>
  <c r="AC23" i="41"/>
  <c r="AI23" i="41"/>
  <c r="AM23" i="41"/>
  <c r="D23" i="41" s="1"/>
  <c r="AC24" i="41"/>
  <c r="AI24" i="41"/>
  <c r="AM24" i="41"/>
  <c r="D24" i="41" s="1"/>
  <c r="AC25" i="41"/>
  <c r="AI25" i="41"/>
  <c r="AM25" i="41"/>
  <c r="D25" i="41" s="1"/>
  <c r="C27" i="41"/>
  <c r="G27" i="41"/>
  <c r="H27" i="41"/>
  <c r="I27" i="41"/>
  <c r="J27" i="41"/>
  <c r="K27" i="41"/>
  <c r="L27" i="41"/>
  <c r="O27" i="41"/>
  <c r="P27" i="41"/>
  <c r="Q27" i="41"/>
  <c r="R27" i="41"/>
  <c r="S27" i="41"/>
  <c r="T27" i="41"/>
  <c r="U27" i="41"/>
  <c r="V27" i="41"/>
  <c r="W27" i="41"/>
  <c r="X27" i="41"/>
  <c r="Y27" i="41"/>
  <c r="Z27" i="41"/>
  <c r="AA27" i="41"/>
  <c r="AB27" i="41"/>
  <c r="AD27" i="41"/>
  <c r="AE27" i="41"/>
  <c r="AF27" i="41"/>
  <c r="AG27" i="41"/>
  <c r="AH27" i="41"/>
  <c r="AJ27" i="41"/>
  <c r="AK27" i="41"/>
  <c r="AL27" i="41"/>
  <c r="AC29" i="41"/>
  <c r="AI29" i="41"/>
  <c r="AM29" i="41"/>
  <c r="AC30" i="41"/>
  <c r="AI30" i="41"/>
  <c r="AM30" i="41"/>
  <c r="D30" i="41" s="1"/>
  <c r="AC31" i="41"/>
  <c r="AI31" i="41"/>
  <c r="AM31" i="41"/>
  <c r="D31" i="41" s="1"/>
  <c r="AC32" i="41"/>
  <c r="AI32" i="41"/>
  <c r="AM32" i="41"/>
  <c r="D32" i="41" s="1"/>
  <c r="AC33" i="41"/>
  <c r="AI33" i="41"/>
  <c r="AM33" i="41"/>
  <c r="D33" i="41" s="1"/>
  <c r="AC34" i="41"/>
  <c r="AI34" i="41"/>
  <c r="AM34" i="41"/>
  <c r="D34" i="41" s="1"/>
  <c r="AC35" i="41"/>
  <c r="AI35" i="41"/>
  <c r="AM35" i="41"/>
  <c r="D35" i="41" s="1"/>
  <c r="AC36" i="41"/>
  <c r="AI36" i="41"/>
  <c r="AM36" i="41"/>
  <c r="D36" i="41" s="1"/>
  <c r="AC37" i="41"/>
  <c r="AI37" i="41"/>
  <c r="AM37" i="41"/>
  <c r="D37" i="41" s="1"/>
  <c r="AC38" i="41"/>
  <c r="AI38" i="41"/>
  <c r="AM38" i="41"/>
  <c r="D38" i="41" s="1"/>
  <c r="AC39" i="41"/>
  <c r="AI39" i="41"/>
  <c r="AM39" i="41"/>
  <c r="D39" i="41" s="1"/>
  <c r="AC40" i="41"/>
  <c r="AI40" i="41"/>
  <c r="AM40" i="41"/>
  <c r="D40" i="41" s="1"/>
  <c r="AC41" i="41"/>
  <c r="AI41" i="41"/>
  <c r="AM41" i="41"/>
  <c r="D41" i="41" s="1"/>
  <c r="AC42" i="41"/>
  <c r="AI42" i="41"/>
  <c r="AM42" i="41"/>
  <c r="D42" i="41" s="1"/>
  <c r="D43" i="41"/>
  <c r="AC43" i="41"/>
  <c r="E43" i="41" s="1"/>
  <c r="F43" i="41" s="1"/>
  <c r="AC44" i="41"/>
  <c r="AI44" i="41"/>
  <c r="AM44" i="41"/>
  <c r="D44" i="41" s="1"/>
  <c r="AC45" i="41"/>
  <c r="AI45" i="41"/>
  <c r="AM45" i="41"/>
  <c r="D45" i="41" s="1"/>
  <c r="AC46" i="41"/>
  <c r="AI46" i="41"/>
  <c r="AM46" i="41"/>
  <c r="D46" i="41" s="1"/>
  <c r="AC47" i="41"/>
  <c r="AI47" i="41"/>
  <c r="AM47" i="41"/>
  <c r="D47" i="41" s="1"/>
  <c r="AC48" i="41"/>
  <c r="AI48" i="41"/>
  <c r="AM48" i="41"/>
  <c r="D48" i="41" s="1"/>
  <c r="AC49" i="41"/>
  <c r="AI49" i="41"/>
  <c r="AM49" i="41"/>
  <c r="D49" i="41" s="1"/>
  <c r="AC50" i="41"/>
  <c r="AI50" i="41"/>
  <c r="AM50" i="41"/>
  <c r="D50" i="41" s="1"/>
  <c r="AC51" i="41"/>
  <c r="AI51" i="41"/>
  <c r="AM51" i="41"/>
  <c r="D51" i="41" s="1"/>
  <c r="AC52" i="41"/>
  <c r="AI52" i="41"/>
  <c r="AM52" i="41"/>
  <c r="D52" i="41" s="1"/>
  <c r="AC53" i="41"/>
  <c r="AI53" i="41"/>
  <c r="AM53" i="41"/>
  <c r="D53" i="41" s="1"/>
  <c r="AC54" i="41"/>
  <c r="AI54" i="41"/>
  <c r="AM54" i="41"/>
  <c r="D54" i="41" s="1"/>
  <c r="AC55" i="41"/>
  <c r="AI55" i="41"/>
  <c r="AM55" i="41"/>
  <c r="D55" i="41" s="1"/>
  <c r="AC56" i="41"/>
  <c r="AI56" i="41"/>
  <c r="AM56" i="41"/>
  <c r="D56" i="41" s="1"/>
  <c r="AC57" i="41"/>
  <c r="AI57" i="41"/>
  <c r="AM57" i="41"/>
  <c r="D57" i="41" s="1"/>
  <c r="AC58" i="41"/>
  <c r="AI58" i="41"/>
  <c r="AM58" i="41"/>
  <c r="D58" i="41" s="1"/>
  <c r="AC59" i="41"/>
  <c r="AI59" i="41"/>
  <c r="AM59" i="41"/>
  <c r="D59" i="41" s="1"/>
  <c r="AC60" i="41"/>
  <c r="AI60" i="41"/>
  <c r="AM60" i="41"/>
  <c r="D60" i="41" s="1"/>
  <c r="AC61" i="41"/>
  <c r="AI61" i="41"/>
  <c r="AM61" i="41"/>
  <c r="D61" i="41" s="1"/>
  <c r="AC62" i="41"/>
  <c r="AI62" i="41"/>
  <c r="AM62" i="41"/>
  <c r="D62" i="41" s="1"/>
  <c r="AC63" i="41"/>
  <c r="AI63" i="41"/>
  <c r="AM63" i="41"/>
  <c r="D63" i="41" s="1"/>
  <c r="AC64" i="41"/>
  <c r="AI64" i="41"/>
  <c r="AM64" i="41"/>
  <c r="D64" i="41" s="1"/>
  <c r="C66" i="41"/>
  <c r="G66" i="41"/>
  <c r="H66" i="41"/>
  <c r="I66" i="41"/>
  <c r="J66" i="41"/>
  <c r="K66" i="41"/>
  <c r="L66" i="41"/>
  <c r="O66" i="41"/>
  <c r="P66" i="41"/>
  <c r="Q66" i="41"/>
  <c r="R66" i="41"/>
  <c r="S66" i="41"/>
  <c r="T66" i="41"/>
  <c r="U66" i="41"/>
  <c r="V66" i="41"/>
  <c r="W66" i="41"/>
  <c r="X66" i="41"/>
  <c r="Y66" i="41"/>
  <c r="Z66" i="41"/>
  <c r="AA66" i="41"/>
  <c r="AB66" i="41"/>
  <c r="AD66" i="41"/>
  <c r="AE66" i="41"/>
  <c r="AF66" i="41"/>
  <c r="AG66" i="41"/>
  <c r="AH66" i="41"/>
  <c r="AJ66" i="41"/>
  <c r="AK66" i="41"/>
  <c r="AL66" i="41"/>
  <c r="AC68" i="41"/>
  <c r="AI68" i="41"/>
  <c r="AM68" i="41"/>
  <c r="AC69" i="41"/>
  <c r="AI69" i="41"/>
  <c r="AM69" i="41"/>
  <c r="D69" i="41" s="1"/>
  <c r="AC70" i="41"/>
  <c r="AI70" i="41"/>
  <c r="AM70" i="41"/>
  <c r="D70" i="41" s="1"/>
  <c r="AC71" i="41"/>
  <c r="AI71" i="41"/>
  <c r="AM71" i="41"/>
  <c r="D71" i="41" s="1"/>
  <c r="AC72" i="41"/>
  <c r="AI72" i="41"/>
  <c r="AM72" i="41"/>
  <c r="D72" i="41" s="1"/>
  <c r="AC73" i="41"/>
  <c r="AI73" i="41"/>
  <c r="AM73" i="41"/>
  <c r="D73" i="41" s="1"/>
  <c r="AC74" i="41"/>
  <c r="AI74" i="41"/>
  <c r="AM74" i="41"/>
  <c r="D74" i="41" s="1"/>
  <c r="AC75" i="41"/>
  <c r="AI75" i="41"/>
  <c r="AM75" i="41"/>
  <c r="D75" i="41" s="1"/>
  <c r="AC76" i="41"/>
  <c r="AI76" i="41"/>
  <c r="AM76" i="41"/>
  <c r="D76" i="41" s="1"/>
  <c r="AC77" i="41"/>
  <c r="AI77" i="41"/>
  <c r="AM77" i="41"/>
  <c r="D77" i="41" s="1"/>
  <c r="AC78" i="41"/>
  <c r="AI78" i="41"/>
  <c r="AM78" i="41"/>
  <c r="D78" i="41" s="1"/>
  <c r="AC79" i="41"/>
  <c r="AI79" i="41"/>
  <c r="AM79" i="41"/>
  <c r="D79" i="41" s="1"/>
  <c r="AC80" i="41"/>
  <c r="AI80" i="41"/>
  <c r="AM80" i="41"/>
  <c r="D80" i="41" s="1"/>
  <c r="AC81" i="41"/>
  <c r="AI81" i="41"/>
  <c r="AM81" i="41"/>
  <c r="D81" i="41" s="1"/>
  <c r="AC82" i="41"/>
  <c r="AI82" i="41"/>
  <c r="AM82" i="41"/>
  <c r="D82" i="41" s="1"/>
  <c r="AC83" i="41"/>
  <c r="AI83" i="41"/>
  <c r="AM83" i="41"/>
  <c r="D83" i="41" s="1"/>
  <c r="AC84" i="41"/>
  <c r="AI84" i="41"/>
  <c r="AM84" i="41"/>
  <c r="D84" i="41" s="1"/>
  <c r="AC85" i="41"/>
  <c r="AI85" i="41"/>
  <c r="AM85" i="41"/>
  <c r="D85" i="41" s="1"/>
  <c r="AC86" i="41"/>
  <c r="AI86" i="41"/>
  <c r="AM86" i="41"/>
  <c r="D86" i="41" s="1"/>
  <c r="AC87" i="41"/>
  <c r="AI87" i="41"/>
  <c r="AM87" i="41"/>
  <c r="D87" i="41" s="1"/>
  <c r="C89" i="41"/>
  <c r="G89" i="41"/>
  <c r="H89" i="41"/>
  <c r="I89" i="41"/>
  <c r="J89" i="41"/>
  <c r="K89" i="41"/>
  <c r="L89" i="41"/>
  <c r="O89" i="41"/>
  <c r="P89" i="41"/>
  <c r="Q89" i="41"/>
  <c r="R89" i="41"/>
  <c r="S89" i="41"/>
  <c r="T89" i="41"/>
  <c r="U89" i="41"/>
  <c r="V89" i="41"/>
  <c r="W89" i="41"/>
  <c r="X89" i="41"/>
  <c r="Y89" i="41"/>
  <c r="Z89" i="41"/>
  <c r="AA89" i="41"/>
  <c r="AB89" i="41"/>
  <c r="AD89" i="41"/>
  <c r="AE89" i="41"/>
  <c r="AF89" i="41"/>
  <c r="AG89" i="41"/>
  <c r="AH89" i="41"/>
  <c r="AJ89" i="41"/>
  <c r="AK89" i="41"/>
  <c r="AL89" i="41"/>
  <c r="AC91" i="41"/>
  <c r="AI91" i="41"/>
  <c r="AI89" i="41" s="1"/>
  <c r="AM91" i="41"/>
  <c r="C93" i="41"/>
  <c r="G93" i="41"/>
  <c r="H93" i="41"/>
  <c r="I93" i="41"/>
  <c r="J93" i="41"/>
  <c r="K93" i="41"/>
  <c r="L93" i="41"/>
  <c r="O93" i="41"/>
  <c r="P93" i="41"/>
  <c r="Q93" i="41"/>
  <c r="R93" i="41"/>
  <c r="S93" i="41"/>
  <c r="T93" i="41"/>
  <c r="U93" i="41"/>
  <c r="V93" i="41"/>
  <c r="W93" i="41"/>
  <c r="X93" i="41"/>
  <c r="Y93" i="41"/>
  <c r="Z93" i="41"/>
  <c r="AA93" i="41"/>
  <c r="AB93" i="41"/>
  <c r="AD93" i="41"/>
  <c r="AE93" i="41"/>
  <c r="AF93" i="41"/>
  <c r="AG93" i="41"/>
  <c r="AH93" i="41"/>
  <c r="AJ93" i="41"/>
  <c r="AK93" i="41"/>
  <c r="AL93" i="41"/>
  <c r="AC95" i="41"/>
  <c r="AI95" i="41"/>
  <c r="AM95" i="41"/>
  <c r="D95" i="41" s="1"/>
  <c r="AC96" i="41"/>
  <c r="AI96" i="41"/>
  <c r="AM96" i="41"/>
  <c r="AC97" i="41"/>
  <c r="AI97" i="41"/>
  <c r="AM97" i="41"/>
  <c r="D97" i="41" s="1"/>
  <c r="AC98" i="41"/>
  <c r="AI98" i="41"/>
  <c r="AM98" i="41"/>
  <c r="D98" i="41" s="1"/>
  <c r="AC99" i="41"/>
  <c r="AI99" i="41"/>
  <c r="AM99" i="41"/>
  <c r="D99" i="41" s="1"/>
  <c r="AC100" i="41"/>
  <c r="AI100" i="41"/>
  <c r="AM100" i="41"/>
  <c r="D100" i="41" s="1"/>
  <c r="AC101" i="41"/>
  <c r="AI101" i="41"/>
  <c r="AM101" i="41"/>
  <c r="D101" i="41" s="1"/>
  <c r="AC102" i="41"/>
  <c r="AI102" i="41"/>
  <c r="AM102" i="41"/>
  <c r="D102" i="41" s="1"/>
  <c r="AC103" i="41"/>
  <c r="AI103" i="41"/>
  <c r="AM103" i="41"/>
  <c r="D103" i="41" s="1"/>
  <c r="AC104" i="41"/>
  <c r="AI104" i="41"/>
  <c r="AM104" i="41"/>
  <c r="D104" i="41" s="1"/>
  <c r="AC105" i="41"/>
  <c r="AI105" i="41"/>
  <c r="AM105" i="41"/>
  <c r="D105" i="41" s="1"/>
  <c r="C107" i="41"/>
  <c r="G107" i="41"/>
  <c r="H107" i="41"/>
  <c r="I107" i="41"/>
  <c r="J107" i="41"/>
  <c r="K107" i="41"/>
  <c r="L107" i="41"/>
  <c r="O107" i="41"/>
  <c r="P107" i="41"/>
  <c r="Q107" i="41"/>
  <c r="R107" i="41"/>
  <c r="S107" i="41"/>
  <c r="T107" i="41"/>
  <c r="U107" i="41"/>
  <c r="V107" i="41"/>
  <c r="W107" i="41"/>
  <c r="X107" i="41"/>
  <c r="Y107" i="41"/>
  <c r="Z107" i="41"/>
  <c r="AA107" i="41"/>
  <c r="AB107" i="41"/>
  <c r="AD107" i="41"/>
  <c r="AE107" i="41"/>
  <c r="AF107" i="41"/>
  <c r="AG107" i="41"/>
  <c r="AH107" i="41"/>
  <c r="AJ107" i="41"/>
  <c r="AK107" i="41"/>
  <c r="AL107" i="41"/>
  <c r="AC109" i="41"/>
  <c r="AI109" i="41"/>
  <c r="AM109" i="41"/>
  <c r="M110" i="41"/>
  <c r="AC110" i="41"/>
  <c r="AI110" i="41"/>
  <c r="AM110" i="41"/>
  <c r="D110" i="41" s="1"/>
  <c r="M111" i="41"/>
  <c r="N111" i="41"/>
  <c r="AC111" i="41"/>
  <c r="E111" i="41" s="1"/>
  <c r="M112" i="41"/>
  <c r="AC112" i="41"/>
  <c r="AI112" i="41"/>
  <c r="AM112" i="41"/>
  <c r="D112" i="41" s="1"/>
  <c r="M113" i="41"/>
  <c r="N113" i="41"/>
  <c r="AC113" i="41"/>
  <c r="E113" i="41" s="1"/>
  <c r="M114" i="41"/>
  <c r="AC114" i="41"/>
  <c r="AI114" i="41"/>
  <c r="AM114" i="41"/>
  <c r="D114" i="41" s="1"/>
  <c r="C116" i="41"/>
  <c r="G116" i="41"/>
  <c r="H116" i="41"/>
  <c r="I116" i="41"/>
  <c r="J116" i="41"/>
  <c r="K116" i="41"/>
  <c r="L116" i="41"/>
  <c r="O116" i="41"/>
  <c r="P116" i="41"/>
  <c r="Q116" i="41"/>
  <c r="R116" i="41"/>
  <c r="S116" i="41"/>
  <c r="T116" i="41"/>
  <c r="U116" i="41"/>
  <c r="V116" i="41"/>
  <c r="W116" i="41"/>
  <c r="X116" i="41"/>
  <c r="Y116" i="41"/>
  <c r="Z116" i="41"/>
  <c r="AA116" i="41"/>
  <c r="AB116" i="41"/>
  <c r="AD116" i="41"/>
  <c r="AE116" i="41"/>
  <c r="AF116" i="41"/>
  <c r="AG116" i="41"/>
  <c r="AH116" i="41"/>
  <c r="AJ116" i="41"/>
  <c r="AK116" i="41"/>
  <c r="AL116" i="41"/>
  <c r="AC118" i="41"/>
  <c r="AI118" i="41"/>
  <c r="AI116" i="41" s="1"/>
  <c r="AM118" i="41"/>
  <c r="C120" i="41"/>
  <c r="G120" i="41"/>
  <c r="H120" i="41"/>
  <c r="I120" i="41"/>
  <c r="J120" i="41"/>
  <c r="K120" i="41"/>
  <c r="L120" i="41"/>
  <c r="O120" i="41"/>
  <c r="P120" i="41"/>
  <c r="Q120" i="41"/>
  <c r="R120" i="41"/>
  <c r="S120" i="41"/>
  <c r="T120" i="41"/>
  <c r="U120" i="41"/>
  <c r="V120" i="41"/>
  <c r="W120" i="41"/>
  <c r="X120" i="41"/>
  <c r="Y120" i="41"/>
  <c r="Z120" i="41"/>
  <c r="AA120" i="41"/>
  <c r="AB120" i="41"/>
  <c r="AD120" i="41"/>
  <c r="AE120" i="41"/>
  <c r="AF120" i="41"/>
  <c r="AG120" i="41"/>
  <c r="AH120" i="41"/>
  <c r="AJ120" i="41"/>
  <c r="AK120" i="41"/>
  <c r="AL120" i="41"/>
  <c r="A2" i="55"/>
  <c r="C7" i="55"/>
  <c r="I7" i="55"/>
  <c r="H7" i="87" s="1"/>
  <c r="J7" i="55"/>
  <c r="I7" i="86" s="1"/>
  <c r="K7" i="55"/>
  <c r="J7" i="86"/>
  <c r="C10" i="55"/>
  <c r="E10" i="55"/>
  <c r="S10" i="55"/>
  <c r="T10" i="55"/>
  <c r="U10" i="55"/>
  <c r="V10" i="55"/>
  <c r="W10" i="55"/>
  <c r="X10" i="55"/>
  <c r="Y10" i="55"/>
  <c r="Z10" i="55"/>
  <c r="AA10" i="55"/>
  <c r="AB10" i="55"/>
  <c r="AC10" i="55"/>
  <c r="AD10" i="55"/>
  <c r="AE10" i="55"/>
  <c r="AF10" i="55"/>
  <c r="AG10" i="55"/>
  <c r="AH10" i="55"/>
  <c r="AI10" i="55"/>
  <c r="AJ10" i="55"/>
  <c r="AK10" i="55"/>
  <c r="AL10" i="55"/>
  <c r="AM10" i="55"/>
  <c r="AN10" i="55"/>
  <c r="AO10" i="55"/>
  <c r="AP10" i="55"/>
  <c r="AQ10" i="55"/>
  <c r="BA10" i="55"/>
  <c r="BB10" i="55"/>
  <c r="BC10" i="55"/>
  <c r="BD10" i="55"/>
  <c r="BE10" i="55"/>
  <c r="BF10" i="55"/>
  <c r="BG10" i="55"/>
  <c r="AT12" i="55"/>
  <c r="AW12" i="55"/>
  <c r="AX12" i="55"/>
  <c r="AY12" i="55"/>
  <c r="AZ12" i="55"/>
  <c r="BH12" i="55"/>
  <c r="AT13" i="55"/>
  <c r="F13" i="55" s="1"/>
  <c r="AW13" i="55"/>
  <c r="AX13" i="55"/>
  <c r="AY13" i="55"/>
  <c r="AX13" i="86" s="1"/>
  <c r="AZ13" i="55"/>
  <c r="BH13" i="55"/>
  <c r="D13" i="55" s="1"/>
  <c r="G13" i="55" s="1"/>
  <c r="AT14" i="55"/>
  <c r="F14" i="55" s="1"/>
  <c r="AW14" i="55"/>
  <c r="AX14" i="55"/>
  <c r="AY14" i="55"/>
  <c r="AX14" i="86" s="1"/>
  <c r="AZ14" i="55"/>
  <c r="BH14" i="55"/>
  <c r="D14" i="55" s="1"/>
  <c r="G14" i="55" s="1"/>
  <c r="N15" i="55"/>
  <c r="AT15" i="55"/>
  <c r="F15" i="55" s="1"/>
  <c r="AW15" i="55"/>
  <c r="AX15" i="55"/>
  <c r="AY15" i="55"/>
  <c r="AX15" i="86" s="1"/>
  <c r="AZ15" i="55"/>
  <c r="BH15" i="55"/>
  <c r="D15" i="55" s="1"/>
  <c r="G15" i="55" s="1"/>
  <c r="Q15" i="55" s="1"/>
  <c r="AT16" i="55"/>
  <c r="F16" i="55" s="1"/>
  <c r="AW16" i="55"/>
  <c r="AX16" i="55"/>
  <c r="AY16" i="55"/>
  <c r="AX16" i="86" s="1"/>
  <c r="AZ16" i="55"/>
  <c r="BH16" i="55"/>
  <c r="D16" i="55" s="1"/>
  <c r="G16" i="55" s="1"/>
  <c r="AT17" i="55"/>
  <c r="F17" i="55" s="1"/>
  <c r="AW17" i="55"/>
  <c r="AX17" i="55"/>
  <c r="AY17" i="55"/>
  <c r="AX17" i="86" s="1"/>
  <c r="AZ17" i="55"/>
  <c r="BH17" i="55"/>
  <c r="D17" i="55" s="1"/>
  <c r="G17" i="55" s="1"/>
  <c r="AT18" i="55"/>
  <c r="F18" i="55" s="1"/>
  <c r="AW18" i="55"/>
  <c r="AX18" i="55"/>
  <c r="AY18" i="55"/>
  <c r="AX18" i="86" s="1"/>
  <c r="AZ18" i="55"/>
  <c r="BH18" i="55"/>
  <c r="D18" i="55" s="1"/>
  <c r="G18" i="55" s="1"/>
  <c r="AT19" i="55"/>
  <c r="F19" i="55" s="1"/>
  <c r="AW19" i="55"/>
  <c r="AX19" i="55"/>
  <c r="AY19" i="55"/>
  <c r="AX19" i="86" s="1"/>
  <c r="AZ19" i="55"/>
  <c r="BH19" i="55"/>
  <c r="D19" i="55" s="1"/>
  <c r="G19" i="55" s="1"/>
  <c r="N20" i="55"/>
  <c r="M20" i="86" s="1"/>
  <c r="O20" i="55"/>
  <c r="N20" i="86"/>
  <c r="AT20" i="55"/>
  <c r="F20" i="55" s="1"/>
  <c r="AW20" i="55"/>
  <c r="AX20" i="55"/>
  <c r="AY20" i="55"/>
  <c r="AX20" i="86" s="1"/>
  <c r="AZ20" i="55"/>
  <c r="BH20" i="55"/>
  <c r="D20" i="55" s="1"/>
  <c r="G20" i="55" s="1"/>
  <c r="Q20" i="55" s="1"/>
  <c r="AT21" i="55"/>
  <c r="F21" i="55" s="1"/>
  <c r="AW21" i="55"/>
  <c r="AX21" i="55"/>
  <c r="AY21" i="55"/>
  <c r="AX21" i="86" s="1"/>
  <c r="AZ21" i="55"/>
  <c r="BH21" i="55"/>
  <c r="D21" i="55" s="1"/>
  <c r="G21" i="55" s="1"/>
  <c r="N22" i="55"/>
  <c r="M22" i="86" s="1"/>
  <c r="O22" i="55"/>
  <c r="N22" i="86"/>
  <c r="AT22" i="55"/>
  <c r="F22" i="55" s="1"/>
  <c r="AW22" i="55"/>
  <c r="AX22" i="55"/>
  <c r="AY22" i="55"/>
  <c r="AX22" i="86" s="1"/>
  <c r="AZ22" i="55"/>
  <c r="BH22" i="55"/>
  <c r="D22" i="55" s="1"/>
  <c r="G22" i="55" s="1"/>
  <c r="Q22" i="55" s="1"/>
  <c r="AT23" i="55"/>
  <c r="F23" i="55" s="1"/>
  <c r="AW23" i="55"/>
  <c r="AX23" i="55"/>
  <c r="AY23" i="55"/>
  <c r="AX23" i="86" s="1"/>
  <c r="AZ23" i="55"/>
  <c r="BH23" i="55"/>
  <c r="D23" i="55" s="1"/>
  <c r="G23" i="55" s="1"/>
  <c r="AT24" i="55"/>
  <c r="F24" i="55" s="1"/>
  <c r="AW24" i="55"/>
  <c r="AX24" i="55"/>
  <c r="AY24" i="55"/>
  <c r="AX24" i="86" s="1"/>
  <c r="AZ24" i="55"/>
  <c r="BH24" i="55"/>
  <c r="D24" i="55" s="1"/>
  <c r="G24" i="55" s="1"/>
  <c r="N25" i="55"/>
  <c r="M25" i="86" s="1"/>
  <c r="O25" i="55"/>
  <c r="N25" i="86"/>
  <c r="AT25" i="55"/>
  <c r="F25" i="55" s="1"/>
  <c r="AW25" i="55"/>
  <c r="AX25" i="55"/>
  <c r="AY25" i="55"/>
  <c r="AX25" i="86" s="1"/>
  <c r="AZ25" i="55"/>
  <c r="BH25" i="55"/>
  <c r="D25" i="55" s="1"/>
  <c r="G25" i="55" s="1"/>
  <c r="Q25" i="55" s="1"/>
  <c r="F26" i="55"/>
  <c r="G26" i="55"/>
  <c r="N26" i="55"/>
  <c r="O26" i="55"/>
  <c r="Q26" i="55"/>
  <c r="E28" i="55"/>
  <c r="S28" i="55"/>
  <c r="T28" i="55"/>
  <c r="U28" i="55"/>
  <c r="V28" i="55"/>
  <c r="W28" i="55"/>
  <c r="X28" i="55"/>
  <c r="Y28" i="55"/>
  <c r="Z28" i="55"/>
  <c r="AA28" i="55"/>
  <c r="AB28" i="55"/>
  <c r="AC28" i="55"/>
  <c r="AD28" i="55"/>
  <c r="AE28" i="55"/>
  <c r="AF28" i="55"/>
  <c r="AG28" i="55"/>
  <c r="AI28" i="55"/>
  <c r="AJ28" i="55"/>
  <c r="AK28" i="55"/>
  <c r="AL28" i="55"/>
  <c r="AM28" i="55"/>
  <c r="AN28" i="55"/>
  <c r="AO28" i="55"/>
  <c r="AP28" i="55"/>
  <c r="AQ28" i="55"/>
  <c r="BB28" i="55"/>
  <c r="BD28" i="55"/>
  <c r="BE28" i="55"/>
  <c r="BF28" i="55"/>
  <c r="BG28" i="55"/>
  <c r="AT30" i="55"/>
  <c r="AV30" i="55"/>
  <c r="AW30" i="55"/>
  <c r="AX30" i="55"/>
  <c r="AY30" i="55"/>
  <c r="AZ30" i="55"/>
  <c r="BA30" i="55"/>
  <c r="BC30" i="55"/>
  <c r="BH30" i="55"/>
  <c r="AT31" i="55"/>
  <c r="F31" i="55" s="1"/>
  <c r="AV31" i="55"/>
  <c r="AW31" i="55"/>
  <c r="AX31" i="55"/>
  <c r="AY31" i="55"/>
  <c r="AX31" i="86" s="1"/>
  <c r="AZ31" i="55"/>
  <c r="BH31" i="55"/>
  <c r="D31" i="55" s="1"/>
  <c r="G31" i="55" s="1"/>
  <c r="D32" i="55"/>
  <c r="AT32" i="55"/>
  <c r="F32" i="55" s="1"/>
  <c r="G32" i="55" s="1"/>
  <c r="AT33" i="55"/>
  <c r="F33" i="55" s="1"/>
  <c r="AV33" i="55"/>
  <c r="AW33" i="55"/>
  <c r="AX33" i="55"/>
  <c r="AY33" i="55"/>
  <c r="AX33" i="86" s="1"/>
  <c r="AZ33" i="55"/>
  <c r="BH33" i="55"/>
  <c r="D33" i="55" s="1"/>
  <c r="G33" i="55" s="1"/>
  <c r="AT34" i="55"/>
  <c r="F34" i="55" s="1"/>
  <c r="AV34" i="55"/>
  <c r="AW34" i="55"/>
  <c r="AX34" i="55"/>
  <c r="AY34" i="55"/>
  <c r="AX34" i="86" s="1"/>
  <c r="AZ34" i="55"/>
  <c r="BH34" i="55"/>
  <c r="D34" i="55" s="1"/>
  <c r="G34" i="55" s="1"/>
  <c r="AT35" i="55"/>
  <c r="F35" i="55" s="1"/>
  <c r="AV35" i="55"/>
  <c r="AW35" i="55"/>
  <c r="AX35" i="55"/>
  <c r="AY35" i="55"/>
  <c r="AX35" i="86" s="1"/>
  <c r="AZ35" i="55"/>
  <c r="BH35" i="55"/>
  <c r="D35" i="55" s="1"/>
  <c r="G35" i="55" s="1"/>
  <c r="C36" i="55"/>
  <c r="AT36" i="55"/>
  <c r="F36" i="55" s="1"/>
  <c r="AV36" i="55"/>
  <c r="AW36" i="55"/>
  <c r="AX36" i="55"/>
  <c r="AY36" i="55"/>
  <c r="AX36" i="86" s="1"/>
  <c r="AZ36" i="55"/>
  <c r="BH36" i="55"/>
  <c r="D36" i="55" s="1"/>
  <c r="G36" i="55" s="1"/>
  <c r="AT37" i="55"/>
  <c r="F37" i="55" s="1"/>
  <c r="AV37" i="55"/>
  <c r="AW37" i="55"/>
  <c r="AX37" i="55"/>
  <c r="AY37" i="55"/>
  <c r="AX37" i="86" s="1"/>
  <c r="AZ37" i="55"/>
  <c r="BH37" i="55"/>
  <c r="D37" i="55" s="1"/>
  <c r="G37" i="55" s="1"/>
  <c r="AT38" i="55"/>
  <c r="F38" i="55" s="1"/>
  <c r="AV38" i="55"/>
  <c r="AW38" i="55"/>
  <c r="AX38" i="55"/>
  <c r="AY38" i="55"/>
  <c r="AX38" i="86" s="1"/>
  <c r="AZ38" i="55"/>
  <c r="BH38" i="55"/>
  <c r="D38" i="55" s="1"/>
  <c r="G38" i="55" s="1"/>
  <c r="AT39" i="55"/>
  <c r="F39" i="55" s="1"/>
  <c r="AV39" i="55"/>
  <c r="AW39" i="55"/>
  <c r="AX39" i="55"/>
  <c r="AY39" i="55"/>
  <c r="AX39" i="86" s="1"/>
  <c r="AZ39" i="55"/>
  <c r="BH39" i="55"/>
  <c r="D39" i="55" s="1"/>
  <c r="G39" i="55" s="1"/>
  <c r="AT40" i="55"/>
  <c r="F40" i="55" s="1"/>
  <c r="AV40" i="55"/>
  <c r="AW40" i="55"/>
  <c r="AX40" i="55"/>
  <c r="AY40" i="55"/>
  <c r="AX40" i="86" s="1"/>
  <c r="AZ40" i="55"/>
  <c r="BH40" i="55"/>
  <c r="D40" i="55" s="1"/>
  <c r="G40" i="55" s="1"/>
  <c r="AT41" i="55"/>
  <c r="F41" i="55" s="1"/>
  <c r="AV41" i="55"/>
  <c r="AW41" i="55"/>
  <c r="AX41" i="55"/>
  <c r="AY41" i="55"/>
  <c r="AX41" i="86" s="1"/>
  <c r="AZ41" i="55"/>
  <c r="BH41" i="55"/>
  <c r="D41" i="55" s="1"/>
  <c r="G41" i="55" s="1"/>
  <c r="AT42" i="55"/>
  <c r="F42" i="55" s="1"/>
  <c r="AV42" i="55"/>
  <c r="AW42" i="55"/>
  <c r="AX42" i="55"/>
  <c r="AY42" i="55"/>
  <c r="AX42" i="86" s="1"/>
  <c r="AZ42" i="55"/>
  <c r="BH42" i="55"/>
  <c r="D42" i="55" s="1"/>
  <c r="G42" i="55" s="1"/>
  <c r="AT43" i="55"/>
  <c r="F43" i="55" s="1"/>
  <c r="AV43" i="55"/>
  <c r="AW43" i="55"/>
  <c r="AX43" i="55"/>
  <c r="AY43" i="55"/>
  <c r="AX43" i="86" s="1"/>
  <c r="AZ43" i="55"/>
  <c r="BH43" i="55"/>
  <c r="D43" i="55" s="1"/>
  <c r="G43" i="55" s="1"/>
  <c r="AT44" i="55"/>
  <c r="F44" i="55" s="1"/>
  <c r="AV44" i="55"/>
  <c r="AW44" i="55"/>
  <c r="AX44" i="55"/>
  <c r="AY44" i="55"/>
  <c r="AX44" i="86" s="1"/>
  <c r="AZ44" i="55"/>
  <c r="BH44" i="55"/>
  <c r="D44" i="55" s="1"/>
  <c r="G44" i="55" s="1"/>
  <c r="AT45" i="55"/>
  <c r="F45" i="55" s="1"/>
  <c r="BH45" i="55"/>
  <c r="D45" i="55" s="1"/>
  <c r="G45" i="55" s="1"/>
  <c r="AT46" i="55"/>
  <c r="F46" i="55" s="1"/>
  <c r="AV46" i="55"/>
  <c r="AW46" i="55"/>
  <c r="AX46" i="55"/>
  <c r="AY46" i="55"/>
  <c r="AX46" i="86" s="1"/>
  <c r="AZ46" i="55"/>
  <c r="BH46" i="55"/>
  <c r="D46" i="55" s="1"/>
  <c r="G46" i="55" s="1"/>
  <c r="AT47" i="55"/>
  <c r="F47" i="55" s="1"/>
  <c r="AV47" i="55"/>
  <c r="AW47" i="55"/>
  <c r="AX47" i="55"/>
  <c r="AY47" i="55"/>
  <c r="AX47" i="86" s="1"/>
  <c r="AZ47" i="55"/>
  <c r="BH47" i="55"/>
  <c r="D47" i="55" s="1"/>
  <c r="G47" i="55" s="1"/>
  <c r="AT48" i="55"/>
  <c r="F48" i="55" s="1"/>
  <c r="AV48" i="55"/>
  <c r="AW48" i="55"/>
  <c r="AX48" i="55"/>
  <c r="AY48" i="55"/>
  <c r="AX48" i="86" s="1"/>
  <c r="AZ48" i="55"/>
  <c r="BH48" i="55"/>
  <c r="D48" i="55" s="1"/>
  <c r="G48" i="55" s="1"/>
  <c r="AT49" i="55"/>
  <c r="F49" i="55" s="1"/>
  <c r="AV49" i="55"/>
  <c r="AW49" i="55"/>
  <c r="AX49" i="55"/>
  <c r="AY49" i="55"/>
  <c r="AX49" i="86" s="1"/>
  <c r="AZ49" i="55"/>
  <c r="BH49" i="55"/>
  <c r="D49" i="55" s="1"/>
  <c r="G49" i="55" s="1"/>
  <c r="AT50" i="55"/>
  <c r="F50" i="55" s="1"/>
  <c r="AV50" i="55"/>
  <c r="AW50" i="55"/>
  <c r="AX50" i="55"/>
  <c r="AY50" i="55"/>
  <c r="AX50" i="86" s="1"/>
  <c r="AZ50" i="55"/>
  <c r="BH50" i="55"/>
  <c r="D50" i="55" s="1"/>
  <c r="G50" i="55" s="1"/>
  <c r="AT51" i="55"/>
  <c r="F51" i="55" s="1"/>
  <c r="AV51" i="55"/>
  <c r="AW51" i="55"/>
  <c r="AX51" i="55"/>
  <c r="AY51" i="55"/>
  <c r="AX51" i="86" s="1"/>
  <c r="AZ51" i="55"/>
  <c r="BH51" i="55"/>
  <c r="D51" i="55" s="1"/>
  <c r="G51" i="55" s="1"/>
  <c r="AT52" i="55"/>
  <c r="F52" i="55" s="1"/>
  <c r="AV52" i="55"/>
  <c r="AW52" i="55"/>
  <c r="AX52" i="55"/>
  <c r="AY52" i="55"/>
  <c r="AX52" i="86" s="1"/>
  <c r="AZ52" i="55"/>
  <c r="BH52" i="55"/>
  <c r="D52" i="55" s="1"/>
  <c r="G52" i="55" s="1"/>
  <c r="AT53" i="55"/>
  <c r="F53" i="55" s="1"/>
  <c r="AV53" i="55"/>
  <c r="AW53" i="55"/>
  <c r="AX53" i="55"/>
  <c r="AY53" i="55"/>
  <c r="AX53" i="86" s="1"/>
  <c r="AZ53" i="55"/>
  <c r="BH53" i="55"/>
  <c r="D53" i="55" s="1"/>
  <c r="G53" i="55" s="1"/>
  <c r="AT54" i="55"/>
  <c r="F54" i="55" s="1"/>
  <c r="AV54" i="55"/>
  <c r="AW54" i="55"/>
  <c r="AX54" i="55"/>
  <c r="AY54" i="55"/>
  <c r="AX54" i="86" s="1"/>
  <c r="AZ54" i="55"/>
  <c r="BH54" i="55"/>
  <c r="D54" i="55" s="1"/>
  <c r="G54" i="55" s="1"/>
  <c r="AT55" i="55"/>
  <c r="F55" i="55" s="1"/>
  <c r="AV55" i="55"/>
  <c r="AW55" i="55"/>
  <c r="AX55" i="55"/>
  <c r="AY55" i="55"/>
  <c r="AX55" i="86" s="1"/>
  <c r="AZ55" i="55"/>
  <c r="BH55" i="55"/>
  <c r="D55" i="55" s="1"/>
  <c r="G55" i="55" s="1"/>
  <c r="AT56" i="55"/>
  <c r="F56" i="55" s="1"/>
  <c r="AV56" i="55"/>
  <c r="AW56" i="55"/>
  <c r="AX56" i="55"/>
  <c r="AY56" i="55"/>
  <c r="AX56" i="86" s="1"/>
  <c r="AZ56" i="55"/>
  <c r="BH56" i="55"/>
  <c r="D56" i="55" s="1"/>
  <c r="G56" i="55" s="1"/>
  <c r="AT57" i="55"/>
  <c r="F57" i="55" s="1"/>
  <c r="AV57" i="55"/>
  <c r="AW57" i="55"/>
  <c r="AX57" i="55"/>
  <c r="AY57" i="55"/>
  <c r="AX57" i="86" s="1"/>
  <c r="AZ57" i="55"/>
  <c r="BH57" i="55"/>
  <c r="D57" i="55" s="1"/>
  <c r="G57" i="55" s="1"/>
  <c r="D58" i="55"/>
  <c r="AT58" i="55"/>
  <c r="F58" i="55" s="1"/>
  <c r="G58" i="55" s="1"/>
  <c r="AT59" i="55"/>
  <c r="F59" i="55" s="1"/>
  <c r="AV59" i="55"/>
  <c r="AW59" i="55"/>
  <c r="AX59" i="55"/>
  <c r="AY59" i="55"/>
  <c r="AX59" i="86" s="1"/>
  <c r="AZ59" i="55"/>
  <c r="BH59" i="55"/>
  <c r="D59" i="55" s="1"/>
  <c r="G59" i="55" s="1"/>
  <c r="AT60" i="55"/>
  <c r="F60" i="55" s="1"/>
  <c r="AV60" i="55"/>
  <c r="AW60" i="55"/>
  <c r="AX60" i="55"/>
  <c r="AY60" i="55"/>
  <c r="AX60" i="86" s="1"/>
  <c r="AZ60" i="55"/>
  <c r="BH60" i="55"/>
  <c r="D60" i="55" s="1"/>
  <c r="G60" i="55" s="1"/>
  <c r="AT61" i="55"/>
  <c r="F61" i="55" s="1"/>
  <c r="AV61" i="55"/>
  <c r="AW61" i="55"/>
  <c r="AX61" i="55"/>
  <c r="AY61" i="55"/>
  <c r="AX61" i="86" s="1"/>
  <c r="AZ61" i="55"/>
  <c r="BH61" i="55"/>
  <c r="D61" i="55" s="1"/>
  <c r="G61" i="55" s="1"/>
  <c r="AT62" i="55"/>
  <c r="F62" i="55" s="1"/>
  <c r="AV62" i="55"/>
  <c r="AW62" i="55"/>
  <c r="AX62" i="55"/>
  <c r="AY62" i="55"/>
  <c r="AX62" i="86" s="1"/>
  <c r="AZ62" i="55"/>
  <c r="BH62" i="55"/>
  <c r="D62" i="55" s="1"/>
  <c r="G62" i="55" s="1"/>
  <c r="AT63" i="55"/>
  <c r="F63" i="55" s="1"/>
  <c r="AV63" i="55"/>
  <c r="AW63" i="55"/>
  <c r="AX63" i="55"/>
  <c r="AY63" i="55"/>
  <c r="AX63" i="86" s="1"/>
  <c r="AZ63" i="55"/>
  <c r="BH63" i="55"/>
  <c r="D63" i="55" s="1"/>
  <c r="G63" i="55" s="1"/>
  <c r="AT64" i="55"/>
  <c r="F64" i="55" s="1"/>
  <c r="AV64" i="55"/>
  <c r="AW64" i="55"/>
  <c r="AX64" i="55"/>
  <c r="AY64" i="55"/>
  <c r="AX64" i="86" s="1"/>
  <c r="AZ64" i="55"/>
  <c r="BH64" i="55"/>
  <c r="D64" i="55" s="1"/>
  <c r="G64" i="55" s="1"/>
  <c r="AT65" i="55"/>
  <c r="F65" i="55" s="1"/>
  <c r="AV65" i="55"/>
  <c r="AW65" i="55"/>
  <c r="AX65" i="55"/>
  <c r="AY65" i="55"/>
  <c r="AX65" i="86" s="1"/>
  <c r="AZ65" i="55"/>
  <c r="BH65" i="55"/>
  <c r="D65" i="55" s="1"/>
  <c r="G65" i="55" s="1"/>
  <c r="N66" i="55"/>
  <c r="M67" i="86" s="1"/>
  <c r="O66" i="55"/>
  <c r="N67" i="86"/>
  <c r="AT66" i="55"/>
  <c r="F66" i="55" s="1"/>
  <c r="BH66" i="55"/>
  <c r="D66" i="55" s="1"/>
  <c r="G66" i="55" s="1"/>
  <c r="Q66" i="55" s="1"/>
  <c r="D67" i="55"/>
  <c r="F67" i="55"/>
  <c r="G67" i="55"/>
  <c r="N68" i="55"/>
  <c r="M69" i="86" s="1"/>
  <c r="O68" i="55"/>
  <c r="N69" i="86"/>
  <c r="AT68" i="55"/>
  <c r="F68" i="55" s="1"/>
  <c r="AV68" i="55"/>
  <c r="AW68" i="55"/>
  <c r="AX68" i="55"/>
  <c r="AY68" i="55"/>
  <c r="AX69" i="86" s="1"/>
  <c r="AZ68" i="55"/>
  <c r="BA68" i="55"/>
  <c r="BC68" i="55"/>
  <c r="BH68" i="55"/>
  <c r="D68" i="55" s="1"/>
  <c r="G68" i="55" s="1"/>
  <c r="Q68" i="55" s="1"/>
  <c r="N69" i="55"/>
  <c r="M70" i="86" s="1"/>
  <c r="O69" i="55"/>
  <c r="N70" i="86"/>
  <c r="AT69" i="55"/>
  <c r="F69" i="55" s="1"/>
  <c r="AV69" i="55"/>
  <c r="AW69" i="55"/>
  <c r="AX69" i="55"/>
  <c r="AY69" i="55"/>
  <c r="AX70" i="86" s="1"/>
  <c r="AZ69" i="55"/>
  <c r="BA69" i="55"/>
  <c r="BC69" i="55"/>
  <c r="BH69" i="55"/>
  <c r="D69" i="55" s="1"/>
  <c r="G69" i="55" s="1"/>
  <c r="Q69" i="55" s="1"/>
  <c r="C71" i="55"/>
  <c r="E71" i="55"/>
  <c r="S71" i="55"/>
  <c r="T71" i="55"/>
  <c r="U71" i="55"/>
  <c r="V71" i="55"/>
  <c r="W71" i="55"/>
  <c r="X71" i="55"/>
  <c r="Y71" i="55"/>
  <c r="Z71" i="55"/>
  <c r="AA71" i="55"/>
  <c r="AB71" i="55"/>
  <c r="AC71" i="55"/>
  <c r="AD71" i="55"/>
  <c r="AE71" i="55"/>
  <c r="AF71" i="55"/>
  <c r="AG71" i="55"/>
  <c r="AI71" i="55"/>
  <c r="AJ71" i="55"/>
  <c r="AK71" i="55"/>
  <c r="AL71" i="55"/>
  <c r="AM71" i="55"/>
  <c r="AN71" i="55"/>
  <c r="AO71" i="55"/>
  <c r="AP71" i="55"/>
  <c r="AQ71" i="55"/>
  <c r="BB71" i="55"/>
  <c r="BD71" i="55"/>
  <c r="BE71" i="55"/>
  <c r="BF71" i="55"/>
  <c r="BG71" i="55"/>
  <c r="AT73" i="55"/>
  <c r="AV73" i="55"/>
  <c r="AW73" i="55"/>
  <c r="AX73" i="55"/>
  <c r="AY73" i="55"/>
  <c r="AZ73" i="55"/>
  <c r="BA73" i="55"/>
  <c r="BC73" i="55"/>
  <c r="BH73" i="55"/>
  <c r="AT74" i="55"/>
  <c r="F74" i="55" s="1"/>
  <c r="AV74" i="55"/>
  <c r="AW74" i="55"/>
  <c r="AX74" i="55"/>
  <c r="AY74" i="55"/>
  <c r="AX75" i="86" s="1"/>
  <c r="AZ74" i="55"/>
  <c r="BA74" i="55"/>
  <c r="BC74" i="55"/>
  <c r="BH74" i="55"/>
  <c r="D74" i="55" s="1"/>
  <c r="G74" i="55" s="1"/>
  <c r="AT75" i="55"/>
  <c r="F75" i="55" s="1"/>
  <c r="AV75" i="55"/>
  <c r="AW75" i="55"/>
  <c r="AX75" i="55"/>
  <c r="AY75" i="55"/>
  <c r="AX76" i="86" s="1"/>
  <c r="AZ75" i="55"/>
  <c r="BA75" i="55"/>
  <c r="BC75" i="55"/>
  <c r="BH75" i="55"/>
  <c r="D75" i="55" s="1"/>
  <c r="G75" i="55" s="1"/>
  <c r="AT76" i="55"/>
  <c r="F76" i="55" s="1"/>
  <c r="AV76" i="55"/>
  <c r="AW76" i="55"/>
  <c r="AX76" i="55"/>
  <c r="AY76" i="55"/>
  <c r="AX77" i="86" s="1"/>
  <c r="AZ76" i="55"/>
  <c r="BH76" i="55"/>
  <c r="D76" i="55" s="1"/>
  <c r="G76" i="55" s="1"/>
  <c r="AT77" i="55"/>
  <c r="F77" i="55" s="1"/>
  <c r="AV77" i="55"/>
  <c r="AW77" i="55"/>
  <c r="AX77" i="55"/>
  <c r="AY77" i="55"/>
  <c r="AX78" i="86" s="1"/>
  <c r="AZ77" i="55"/>
  <c r="BH77" i="55"/>
  <c r="D77" i="55" s="1"/>
  <c r="G77" i="55" s="1"/>
  <c r="AT78" i="55"/>
  <c r="F78" i="55" s="1"/>
  <c r="AV78" i="55"/>
  <c r="AW78" i="55"/>
  <c r="AX78" i="55"/>
  <c r="AY78" i="55"/>
  <c r="AX79" i="86" s="1"/>
  <c r="AZ78" i="55"/>
  <c r="BH78" i="55"/>
  <c r="D78" i="55" s="1"/>
  <c r="G78" i="55" s="1"/>
  <c r="AT79" i="55"/>
  <c r="F79" i="55" s="1"/>
  <c r="AV79" i="55"/>
  <c r="AW79" i="55"/>
  <c r="AX79" i="55"/>
  <c r="AY79" i="55"/>
  <c r="AX80" i="86" s="1"/>
  <c r="AZ79" i="55"/>
  <c r="BH79" i="55"/>
  <c r="D79" i="55" s="1"/>
  <c r="G79" i="55" s="1"/>
  <c r="AT80" i="55"/>
  <c r="F80" i="55" s="1"/>
  <c r="AV80" i="55"/>
  <c r="AW80" i="55"/>
  <c r="AX80" i="55"/>
  <c r="AY80" i="55"/>
  <c r="AX81" i="86" s="1"/>
  <c r="AZ80" i="55"/>
  <c r="BH80" i="55"/>
  <c r="D80" i="55" s="1"/>
  <c r="G80" i="55" s="1"/>
  <c r="AT81" i="55"/>
  <c r="F81" i="55" s="1"/>
  <c r="AV81" i="55"/>
  <c r="AW81" i="55"/>
  <c r="AX81" i="55"/>
  <c r="AY81" i="55"/>
  <c r="AX82" i="86" s="1"/>
  <c r="AZ81" i="55"/>
  <c r="BH81" i="55"/>
  <c r="D81" i="55" s="1"/>
  <c r="G81" i="55" s="1"/>
  <c r="AT82" i="55"/>
  <c r="F82" i="55" s="1"/>
  <c r="AV82" i="55"/>
  <c r="AW82" i="55"/>
  <c r="AX82" i="55"/>
  <c r="AY82" i="55"/>
  <c r="AX83" i="86" s="1"/>
  <c r="AZ82" i="55"/>
  <c r="BH82" i="55"/>
  <c r="D82" i="55" s="1"/>
  <c r="G82" i="55" s="1"/>
  <c r="AT83" i="55"/>
  <c r="F83" i="55" s="1"/>
  <c r="AV83" i="55"/>
  <c r="AW83" i="55"/>
  <c r="AX83" i="55"/>
  <c r="AY83" i="55"/>
  <c r="AX84" i="86" s="1"/>
  <c r="AZ83" i="55"/>
  <c r="BH83" i="55"/>
  <c r="D83" i="55" s="1"/>
  <c r="G83" i="55" s="1"/>
  <c r="AT84" i="55"/>
  <c r="F84" i="55" s="1"/>
  <c r="AV84" i="55"/>
  <c r="AW84" i="55"/>
  <c r="AX84" i="55"/>
  <c r="AY84" i="55"/>
  <c r="AX85" i="86" s="1"/>
  <c r="AZ84" i="55"/>
  <c r="BH84" i="55"/>
  <c r="D84" i="55" s="1"/>
  <c r="G84" i="55" s="1"/>
  <c r="AT85" i="55"/>
  <c r="F85" i="55" s="1"/>
  <c r="AV85" i="55"/>
  <c r="AW85" i="55"/>
  <c r="AX85" i="55"/>
  <c r="AY85" i="55"/>
  <c r="AX86" i="86" s="1"/>
  <c r="AZ85" i="55"/>
  <c r="BH85" i="55"/>
  <c r="D85" i="55" s="1"/>
  <c r="G85" i="55" s="1"/>
  <c r="AT86" i="55"/>
  <c r="F86" i="55" s="1"/>
  <c r="AV86" i="55"/>
  <c r="AW86" i="55"/>
  <c r="AX86" i="55"/>
  <c r="AY86" i="55"/>
  <c r="AX87" i="86" s="1"/>
  <c r="AZ86" i="55"/>
  <c r="BH86" i="55"/>
  <c r="D86" i="55" s="1"/>
  <c r="G86" i="55" s="1"/>
  <c r="AT87" i="55"/>
  <c r="F87" i="55" s="1"/>
  <c r="AV87" i="55"/>
  <c r="AW87" i="55"/>
  <c r="AX87" i="55"/>
  <c r="AY87" i="55"/>
  <c r="AX88" i="86" s="1"/>
  <c r="AZ87" i="55"/>
  <c r="BH87" i="55"/>
  <c r="D87" i="55" s="1"/>
  <c r="G87" i="55" s="1"/>
  <c r="AT88" i="55"/>
  <c r="F88" i="55" s="1"/>
  <c r="AV88" i="55"/>
  <c r="AW88" i="55"/>
  <c r="AX88" i="55"/>
  <c r="AY88" i="55"/>
  <c r="AX89" i="86" s="1"/>
  <c r="AZ88" i="55"/>
  <c r="BH88" i="55"/>
  <c r="D88" i="55" s="1"/>
  <c r="G88" i="55" s="1"/>
  <c r="AT89" i="55"/>
  <c r="F89" i="55" s="1"/>
  <c r="AV89" i="55"/>
  <c r="AW89" i="55"/>
  <c r="AX89" i="55"/>
  <c r="AY89" i="55"/>
  <c r="AX90" i="86" s="1"/>
  <c r="AZ89" i="55"/>
  <c r="BH89" i="55"/>
  <c r="D89" i="55" s="1"/>
  <c r="G89" i="55" s="1"/>
  <c r="AT90" i="55"/>
  <c r="F90" i="55" s="1"/>
  <c r="AV90" i="55"/>
  <c r="AW90" i="55"/>
  <c r="AX90" i="55"/>
  <c r="AY90" i="55"/>
  <c r="AX91" i="86" s="1"/>
  <c r="AZ90" i="55"/>
  <c r="BH90" i="55"/>
  <c r="D90" i="55" s="1"/>
  <c r="G90" i="55" s="1"/>
  <c r="AT91" i="55"/>
  <c r="F91" i="55" s="1"/>
  <c r="AV91" i="55"/>
  <c r="AW91" i="55"/>
  <c r="AX91" i="55"/>
  <c r="AY91" i="55"/>
  <c r="AX92" i="86" s="1"/>
  <c r="AZ91" i="55"/>
  <c r="BH91" i="55"/>
  <c r="D91" i="55" s="1"/>
  <c r="G91" i="55" s="1"/>
  <c r="AT92" i="55"/>
  <c r="F92" i="55" s="1"/>
  <c r="AV92" i="55"/>
  <c r="AW92" i="55"/>
  <c r="AX92" i="55"/>
  <c r="AY92" i="55"/>
  <c r="AX93" i="86" s="1"/>
  <c r="AZ92" i="55"/>
  <c r="BA92" i="55"/>
  <c r="BC92" i="55"/>
  <c r="BH92" i="55"/>
  <c r="D92" i="55" s="1"/>
  <c r="G92" i="55" s="1"/>
  <c r="E94" i="55"/>
  <c r="Z94" i="55"/>
  <c r="AA94" i="55"/>
  <c r="AB94" i="55"/>
  <c r="AC94" i="55"/>
  <c r="AD94" i="55"/>
  <c r="AF94" i="55"/>
  <c r="AG94" i="55"/>
  <c r="AJ94" i="55"/>
  <c r="AK94" i="55"/>
  <c r="AL94" i="55"/>
  <c r="AM94" i="55"/>
  <c r="AN94" i="55"/>
  <c r="AO94" i="55"/>
  <c r="AP94" i="55"/>
  <c r="AQ94" i="55"/>
  <c r="BD94" i="55"/>
  <c r="BE94" i="55"/>
  <c r="BF94" i="55"/>
  <c r="BG94" i="55"/>
  <c r="C96" i="55"/>
  <c r="S96" i="55"/>
  <c r="T96" i="55"/>
  <c r="U96" i="55"/>
  <c r="V96" i="55"/>
  <c r="W96" i="55"/>
  <c r="X96" i="55"/>
  <c r="Y96" i="55"/>
  <c r="AE96" i="55"/>
  <c r="AT96" i="55"/>
  <c r="AT94" i="55" s="1"/>
  <c r="AV96" i="55"/>
  <c r="AW96" i="55"/>
  <c r="AX96" i="55"/>
  <c r="AY96" i="55"/>
  <c r="AZ96" i="55"/>
  <c r="AZ94" i="55" s="1"/>
  <c r="BA96" i="55"/>
  <c r="BB96" i="55"/>
  <c r="BC96" i="55"/>
  <c r="BH96" i="55"/>
  <c r="C98" i="55"/>
  <c r="E98" i="55"/>
  <c r="S98" i="55"/>
  <c r="T98" i="55"/>
  <c r="U98" i="55"/>
  <c r="V98" i="55"/>
  <c r="W98" i="55"/>
  <c r="X98" i="55"/>
  <c r="Y98" i="55"/>
  <c r="Z98" i="55"/>
  <c r="AA98" i="55"/>
  <c r="AB98" i="55"/>
  <c r="AC98" i="55"/>
  <c r="AD98" i="55"/>
  <c r="AE98" i="55"/>
  <c r="AF98" i="55"/>
  <c r="AG98" i="55"/>
  <c r="AI98" i="55"/>
  <c r="AJ98" i="55"/>
  <c r="AK98" i="55"/>
  <c r="AL98" i="55"/>
  <c r="AM98" i="55"/>
  <c r="AN98" i="55"/>
  <c r="AO98" i="55"/>
  <c r="AP98" i="55"/>
  <c r="AQ98" i="55"/>
  <c r="BA98" i="55"/>
  <c r="BD98" i="55"/>
  <c r="BE98" i="55"/>
  <c r="BF98" i="55"/>
  <c r="BG98" i="55"/>
  <c r="AT100" i="55"/>
  <c r="F100" i="55" s="1"/>
  <c r="AV100" i="55"/>
  <c r="AW100" i="55"/>
  <c r="AX100" i="55"/>
  <c r="AY100" i="55"/>
  <c r="AX101" i="86" s="1"/>
  <c r="AZ100" i="55"/>
  <c r="BH100" i="55"/>
  <c r="D100" i="55" s="1"/>
  <c r="G100" i="55" s="1"/>
  <c r="AT101" i="55"/>
  <c r="AV101" i="55"/>
  <c r="AW101" i="55"/>
  <c r="AX101" i="55"/>
  <c r="AY101" i="55"/>
  <c r="AZ101" i="55"/>
  <c r="BH101" i="55"/>
  <c r="AT102" i="55"/>
  <c r="F102" i="55" s="1"/>
  <c r="AV102" i="55"/>
  <c r="AW102" i="55"/>
  <c r="AX102" i="55"/>
  <c r="AY102" i="55"/>
  <c r="AX103" i="86" s="1"/>
  <c r="AZ102" i="55"/>
  <c r="BH102" i="55"/>
  <c r="D102" i="55" s="1"/>
  <c r="G102" i="55" s="1"/>
  <c r="AT103" i="55"/>
  <c r="F103" i="55" s="1"/>
  <c r="AV103" i="55"/>
  <c r="AW103" i="55"/>
  <c r="AX103" i="55"/>
  <c r="AY103" i="55"/>
  <c r="AX104" i="86" s="1"/>
  <c r="AZ103" i="55"/>
  <c r="BH103" i="55"/>
  <c r="D103" i="55" s="1"/>
  <c r="G103" i="55" s="1"/>
  <c r="AT104" i="55"/>
  <c r="F104" i="55" s="1"/>
  <c r="AV104" i="55"/>
  <c r="AW104" i="55"/>
  <c r="AX104" i="55"/>
  <c r="AY104" i="55"/>
  <c r="AX105" i="86" s="1"/>
  <c r="AZ104" i="55"/>
  <c r="BH104" i="55"/>
  <c r="D104" i="55" s="1"/>
  <c r="G104" i="55" s="1"/>
  <c r="AT105" i="55"/>
  <c r="F105" i="55" s="1"/>
  <c r="AV105" i="55"/>
  <c r="AW105" i="55"/>
  <c r="AX105" i="55"/>
  <c r="AY105" i="55"/>
  <c r="AX106" i="86" s="1"/>
  <c r="AZ105" i="55"/>
  <c r="BH105" i="55"/>
  <c r="D105" i="55" s="1"/>
  <c r="G105" i="55" s="1"/>
  <c r="AT106" i="55"/>
  <c r="F106" i="55" s="1"/>
  <c r="AV106" i="55"/>
  <c r="AW106" i="55"/>
  <c r="AX106" i="55"/>
  <c r="AY106" i="55"/>
  <c r="AX107" i="86" s="1"/>
  <c r="AZ106" i="55"/>
  <c r="BH106" i="55"/>
  <c r="D106" i="55" s="1"/>
  <c r="G106" i="55" s="1"/>
  <c r="AT107" i="55"/>
  <c r="F107" i="55" s="1"/>
  <c r="AV107" i="55"/>
  <c r="AW107" i="55"/>
  <c r="AX107" i="55"/>
  <c r="AY107" i="55"/>
  <c r="AX108" i="86" s="1"/>
  <c r="AZ107" i="55"/>
  <c r="BH107" i="55"/>
  <c r="D107" i="55" s="1"/>
  <c r="G107" i="55" s="1"/>
  <c r="AT108" i="55"/>
  <c r="F108" i="55" s="1"/>
  <c r="AV108" i="55"/>
  <c r="AW108" i="55"/>
  <c r="AX108" i="55"/>
  <c r="AY108" i="55"/>
  <c r="AX109" i="86" s="1"/>
  <c r="AZ108" i="55"/>
  <c r="BB108" i="55"/>
  <c r="BC108" i="55"/>
  <c r="BH108" i="55"/>
  <c r="D108" i="55" s="1"/>
  <c r="G108" i="55" s="1"/>
  <c r="AT109" i="55"/>
  <c r="F109" i="55" s="1"/>
  <c r="AV109" i="55"/>
  <c r="AW109" i="55"/>
  <c r="AX109" i="55"/>
  <c r="AY109" i="55"/>
  <c r="AX110" i="86" s="1"/>
  <c r="AZ109" i="55"/>
  <c r="BB109" i="55"/>
  <c r="BA110" i="86" s="1"/>
  <c r="BC109" i="55"/>
  <c r="BH109" i="55"/>
  <c r="D109" i="55" s="1"/>
  <c r="G109" i="55" s="1"/>
  <c r="AT110" i="55"/>
  <c r="F110" i="55" s="1"/>
  <c r="AV110" i="55"/>
  <c r="AW110" i="55"/>
  <c r="AX110" i="55"/>
  <c r="AY110" i="55"/>
  <c r="AX111" i="86" s="1"/>
  <c r="AZ110" i="55"/>
  <c r="BB110" i="55"/>
  <c r="BA111" i="86" s="1"/>
  <c r="BC110" i="55"/>
  <c r="BH110" i="55"/>
  <c r="D110" i="55" s="1"/>
  <c r="G110" i="55" s="1"/>
  <c r="C112" i="55"/>
  <c r="E112" i="55"/>
  <c r="S112" i="55"/>
  <c r="T112" i="55"/>
  <c r="U112" i="55"/>
  <c r="V112" i="55"/>
  <c r="W112" i="55"/>
  <c r="X112" i="55"/>
  <c r="Y112" i="55"/>
  <c r="Z112" i="55"/>
  <c r="AA112" i="55"/>
  <c r="AB112" i="55"/>
  <c r="AC112" i="55"/>
  <c r="AD112" i="55"/>
  <c r="AE112" i="55"/>
  <c r="AF112" i="55"/>
  <c r="AG112" i="55"/>
  <c r="AI112" i="55"/>
  <c r="AJ112" i="55"/>
  <c r="AK112" i="55"/>
  <c r="AL112" i="55"/>
  <c r="AM112" i="55"/>
  <c r="AN112" i="55"/>
  <c r="AO112" i="55"/>
  <c r="AP112" i="55"/>
  <c r="AQ112" i="55"/>
  <c r="BB112" i="55"/>
  <c r="BC112" i="55"/>
  <c r="BD112" i="55"/>
  <c r="BE112" i="55"/>
  <c r="BF112" i="55"/>
  <c r="BG112" i="55"/>
  <c r="AT114" i="55"/>
  <c r="AV114" i="55"/>
  <c r="AW114" i="55"/>
  <c r="AX114" i="55"/>
  <c r="AY114" i="55"/>
  <c r="AZ114" i="55"/>
  <c r="BA114" i="55"/>
  <c r="BH114" i="55"/>
  <c r="N115" i="55"/>
  <c r="O115" i="55"/>
  <c r="AT115" i="55"/>
  <c r="F115" i="55" s="1"/>
  <c r="BH115" i="55"/>
  <c r="D115" i="55" s="1"/>
  <c r="G115" i="55" s="1"/>
  <c r="Q115" i="55" s="1"/>
  <c r="N116" i="55"/>
  <c r="O116" i="55"/>
  <c r="AT116" i="55"/>
  <c r="F116" i="55" s="1"/>
  <c r="BH116" i="55"/>
  <c r="D116" i="55" s="1"/>
  <c r="G116" i="55" s="1"/>
  <c r="Q116" i="55" s="1"/>
  <c r="L117" i="55"/>
  <c r="M117" i="55"/>
  <c r="N117" i="55"/>
  <c r="O117" i="55"/>
  <c r="AT117" i="55"/>
  <c r="F117" i="55" s="1"/>
  <c r="BH117" i="55"/>
  <c r="D117" i="55" s="1"/>
  <c r="G117" i="55" s="1"/>
  <c r="AT118" i="55"/>
  <c r="F118" i="55" s="1"/>
  <c r="AV118" i="55"/>
  <c r="AW118" i="55"/>
  <c r="AX118" i="55"/>
  <c r="AY118" i="55"/>
  <c r="AX119" i="86" s="1"/>
  <c r="BA118" i="55"/>
  <c r="BH118" i="55"/>
  <c r="D118" i="55" s="1"/>
  <c r="G118" i="55" s="1"/>
  <c r="AT119" i="55"/>
  <c r="F119" i="55" s="1"/>
  <c r="BH119" i="55"/>
  <c r="D119" i="55" s="1"/>
  <c r="G119" i="55" s="1"/>
  <c r="AT120" i="55"/>
  <c r="F120" i="55" s="1"/>
  <c r="AV120" i="55"/>
  <c r="AW120" i="55"/>
  <c r="AX120" i="55"/>
  <c r="AY120" i="55"/>
  <c r="AX121" i="86" s="1"/>
  <c r="AZ120" i="55"/>
  <c r="BA120" i="55"/>
  <c r="BH120" i="55"/>
  <c r="D120" i="55" s="1"/>
  <c r="G120" i="55" s="1"/>
  <c r="D121" i="55"/>
  <c r="AT121" i="55"/>
  <c r="F121" i="55" s="1"/>
  <c r="G121" i="55" s="1"/>
  <c r="AT122" i="55"/>
  <c r="F122" i="55" s="1"/>
  <c r="BH122" i="55"/>
  <c r="D122" i="55" s="1"/>
  <c r="G122" i="55" s="1"/>
  <c r="AT123" i="55"/>
  <c r="F123" i="55" s="1"/>
  <c r="AT124" i="86"/>
  <c r="AV123" i="55"/>
  <c r="AU124" i="86" s="1"/>
  <c r="AW123" i="55"/>
  <c r="AV124" i="86" s="1"/>
  <c r="AX123" i="55"/>
  <c r="AW124" i="86" s="1"/>
  <c r="AY123" i="55"/>
  <c r="AX124" i="86" s="1"/>
  <c r="AZ123" i="55"/>
  <c r="BH123" i="55"/>
  <c r="D123" i="55" s="1"/>
  <c r="G123" i="55" s="1"/>
  <c r="C125" i="55"/>
  <c r="I125" i="55"/>
  <c r="J125" i="55"/>
  <c r="K125" i="55"/>
  <c r="L125" i="55"/>
  <c r="N125" i="55"/>
  <c r="P125" i="55"/>
  <c r="Q125" i="55"/>
  <c r="D127" i="55"/>
  <c r="D125" i="55" s="1"/>
  <c r="M127" i="55"/>
  <c r="M125" i="55" s="1"/>
  <c r="O127" i="55"/>
  <c r="AS127" i="55"/>
  <c r="AT127" i="55"/>
  <c r="C129" i="55"/>
  <c r="E129" i="55"/>
  <c r="K129" i="55"/>
  <c r="S129" i="55"/>
  <c r="T129" i="55"/>
  <c r="U129" i="55"/>
  <c r="V129" i="55"/>
  <c r="W129" i="55"/>
  <c r="X129" i="55"/>
  <c r="Y129" i="55"/>
  <c r="Z129" i="55"/>
  <c r="AA129" i="55"/>
  <c r="AB129" i="55"/>
  <c r="AD129" i="55"/>
  <c r="AE129" i="55"/>
  <c r="AF129" i="55"/>
  <c r="AG129" i="55"/>
  <c r="AI129" i="55"/>
  <c r="AJ129" i="55"/>
  <c r="AK129" i="55"/>
  <c r="AL129" i="55"/>
  <c r="AM129" i="55"/>
  <c r="AN129" i="55"/>
  <c r="AO129" i="55"/>
  <c r="AP129" i="55"/>
  <c r="AQ129" i="55"/>
  <c r="BA129" i="55"/>
  <c r="BB129" i="55"/>
  <c r="BC129" i="55"/>
  <c r="BD129" i="55"/>
  <c r="BE129" i="55"/>
  <c r="BF129" i="55"/>
  <c r="BG129" i="55"/>
  <c r="AT131" i="55"/>
  <c r="AV131" i="55"/>
  <c r="AW131" i="55"/>
  <c r="AX131" i="55"/>
  <c r="AY131" i="55"/>
  <c r="AZ131" i="55"/>
  <c r="AZ129" i="55" s="1"/>
  <c r="BH131" i="55"/>
  <c r="E133" i="55"/>
  <c r="Z133" i="55"/>
  <c r="AA133" i="55"/>
  <c r="AB133" i="55"/>
  <c r="AC133" i="55"/>
  <c r="AD133" i="55"/>
  <c r="AF133" i="55"/>
  <c r="AG133" i="55"/>
  <c r="AI133" i="55"/>
  <c r="AJ133" i="55"/>
  <c r="AK133" i="55"/>
  <c r="AL133" i="55"/>
  <c r="AM133" i="55"/>
  <c r="AN133" i="55"/>
  <c r="AO133" i="55"/>
  <c r="AP133" i="55"/>
  <c r="AQ133" i="55"/>
  <c r="BD133" i="55"/>
  <c r="BE133" i="55"/>
  <c r="BF133" i="55"/>
  <c r="BG133" i="55"/>
  <c r="CG3" i="40"/>
  <c r="A4" i="40"/>
  <c r="D145" i="40"/>
  <c r="E145" i="40"/>
  <c r="F145" i="40"/>
  <c r="G145" i="40"/>
  <c r="M15" i="41" s="1"/>
  <c r="H145" i="40"/>
  <c r="I145" i="40"/>
  <c r="N17" i="55" s="1"/>
  <c r="O17" i="55" s="1"/>
  <c r="J145" i="40"/>
  <c r="K145" i="40"/>
  <c r="N19" i="55" s="1"/>
  <c r="L145" i="40"/>
  <c r="M20" i="41" s="1"/>
  <c r="M145" i="40"/>
  <c r="N145" i="40"/>
  <c r="M22" i="41" s="1"/>
  <c r="O145" i="40"/>
  <c r="P145" i="40"/>
  <c r="Q145" i="40"/>
  <c r="M25" i="41" s="1"/>
  <c r="R145" i="40"/>
  <c r="S145" i="40"/>
  <c r="T145" i="40"/>
  <c r="N32" i="55"/>
  <c r="U145" i="40"/>
  <c r="V145" i="40"/>
  <c r="W145" i="40"/>
  <c r="X145" i="40"/>
  <c r="Y145" i="40"/>
  <c r="Z145" i="40"/>
  <c r="M36" i="41"/>
  <c r="AA145" i="40"/>
  <c r="AB145" i="40"/>
  <c r="AC145" i="40"/>
  <c r="AD145" i="40"/>
  <c r="AE145" i="40"/>
  <c r="AF145" i="40"/>
  <c r="AG145" i="40"/>
  <c r="AH145" i="40"/>
  <c r="AI145" i="40"/>
  <c r="AJ145" i="40"/>
  <c r="AK145" i="40"/>
  <c r="N49" i="55"/>
  <c r="AL145" i="40"/>
  <c r="M48" i="41"/>
  <c r="AM145" i="40"/>
  <c r="AN145" i="40"/>
  <c r="AO145" i="40"/>
  <c r="AP145" i="40"/>
  <c r="AQ145" i="40"/>
  <c r="AR145" i="40"/>
  <c r="AS145" i="40"/>
  <c r="AT145" i="40"/>
  <c r="N58" i="55" s="1"/>
  <c r="AU145" i="40"/>
  <c r="AV145" i="40"/>
  <c r="AW145" i="40"/>
  <c r="AX145" i="40"/>
  <c r="AY145" i="40"/>
  <c r="AZ145" i="40"/>
  <c r="BA145" i="40"/>
  <c r="BB145" i="40"/>
  <c r="M63" i="41" s="1"/>
  <c r="BD145" i="40"/>
  <c r="M64" i="41" s="1"/>
  <c r="BE145" i="40"/>
  <c r="BF145" i="40"/>
  <c r="BG145" i="40"/>
  <c r="BH145" i="40"/>
  <c r="BI145" i="40"/>
  <c r="BJ145" i="40"/>
  <c r="BK145" i="40"/>
  <c r="BL145" i="40"/>
  <c r="BM145" i="40"/>
  <c r="BN145" i="40"/>
  <c r="BO145" i="40"/>
  <c r="BP145" i="40"/>
  <c r="BQ145" i="40"/>
  <c r="BR145" i="40"/>
  <c r="BS145" i="40"/>
  <c r="BT145" i="40"/>
  <c r="BV145" i="40"/>
  <c r="BW145" i="40"/>
  <c r="BX145" i="40"/>
  <c r="BY145" i="40"/>
  <c r="BZ145" i="40"/>
  <c r="CA145" i="40"/>
  <c r="CB145" i="40"/>
  <c r="CC145" i="40"/>
  <c r="CD145" i="40"/>
  <c r="CE145" i="40"/>
  <c r="CF145" i="40"/>
  <c r="CG145" i="40"/>
  <c r="CH145" i="40"/>
  <c r="CI145" i="40"/>
  <c r="CJ145" i="40"/>
  <c r="CK145" i="40"/>
  <c r="CL145" i="40"/>
  <c r="N118" i="55" s="1"/>
  <c r="CM145" i="40"/>
  <c r="N119" i="55" s="1"/>
  <c r="CN145" i="40"/>
  <c r="N120" i="55" s="1"/>
  <c r="CO145" i="40"/>
  <c r="N122" i="55" s="1"/>
  <c r="CP145" i="40"/>
  <c r="N123" i="55" s="1"/>
  <c r="CQ145" i="40"/>
  <c r="N121" i="55" s="1"/>
  <c r="CR145" i="40"/>
  <c r="M118" i="41" s="1"/>
  <c r="K12" i="55"/>
  <c r="K13" i="55"/>
  <c r="J13" i="86" s="1"/>
  <c r="K14" i="55"/>
  <c r="J14" i="86" s="1"/>
  <c r="K15" i="55"/>
  <c r="J15" i="86" s="1"/>
  <c r="K16" i="55"/>
  <c r="J16" i="86" s="1"/>
  <c r="K17" i="55"/>
  <c r="J17" i="86" s="1"/>
  <c r="K18" i="55"/>
  <c r="J18" i="86" s="1"/>
  <c r="K19" i="55"/>
  <c r="J19" i="86" s="1"/>
  <c r="K20" i="55"/>
  <c r="J20" i="86" s="1"/>
  <c r="K21" i="55"/>
  <c r="K22" i="55"/>
  <c r="J22" i="86" s="1"/>
  <c r="K23" i="55"/>
  <c r="J23" i="86" s="1"/>
  <c r="K24" i="55"/>
  <c r="J24" i="86" s="1"/>
  <c r="K25" i="55"/>
  <c r="J25" i="86" s="1"/>
  <c r="K26" i="55"/>
  <c r="K30" i="55"/>
  <c r="K31" i="55"/>
  <c r="J31" i="86" s="1"/>
  <c r="K32" i="55"/>
  <c r="J32" i="86" s="1"/>
  <c r="K33" i="55"/>
  <c r="J33" i="86" s="1"/>
  <c r="K34" i="55"/>
  <c r="J34" i="86" s="1"/>
  <c r="K35" i="55"/>
  <c r="J35" i="86" s="1"/>
  <c r="K36" i="55"/>
  <c r="J36" i="86" s="1"/>
  <c r="K37" i="55"/>
  <c r="J37" i="86" s="1"/>
  <c r="K38" i="55"/>
  <c r="J38" i="86" s="1"/>
  <c r="K39" i="55"/>
  <c r="J39" i="86" s="1"/>
  <c r="K40" i="55"/>
  <c r="J40" i="86" s="1"/>
  <c r="K41" i="55"/>
  <c r="J41" i="86" s="1"/>
  <c r="K42" i="55"/>
  <c r="J42" i="86" s="1"/>
  <c r="K43" i="55"/>
  <c r="J43" i="86" s="1"/>
  <c r="K44" i="55"/>
  <c r="J44" i="86" s="1"/>
  <c r="K45" i="55"/>
  <c r="J45" i="86" s="1"/>
  <c r="K46" i="55"/>
  <c r="J46" i="86" s="1"/>
  <c r="K47" i="55"/>
  <c r="J47" i="86" s="1"/>
  <c r="K48" i="55"/>
  <c r="J48" i="86" s="1"/>
  <c r="K49" i="55"/>
  <c r="J49" i="86" s="1"/>
  <c r="K50" i="55"/>
  <c r="J50" i="86" s="1"/>
  <c r="K51" i="55"/>
  <c r="J51" i="86" s="1"/>
  <c r="K52" i="55"/>
  <c r="J52" i="86" s="1"/>
  <c r="K53" i="55"/>
  <c r="J53" i="86" s="1"/>
  <c r="K54" i="55"/>
  <c r="J54" i="86" s="1"/>
  <c r="K55" i="55"/>
  <c r="J55" i="86" s="1"/>
  <c r="K56" i="55"/>
  <c r="J56" i="86" s="1"/>
  <c r="K59" i="55"/>
  <c r="J59" i="86" s="1"/>
  <c r="K60" i="55"/>
  <c r="J60" i="86" s="1"/>
  <c r="K61" i="55"/>
  <c r="J61" i="86" s="1"/>
  <c r="K62" i="55"/>
  <c r="J62" i="86" s="1"/>
  <c r="K63" i="55"/>
  <c r="J63" i="86" s="1"/>
  <c r="K64" i="55"/>
  <c r="J64" i="86" s="1"/>
  <c r="K65" i="55"/>
  <c r="J65" i="86" s="1"/>
  <c r="K66" i="55"/>
  <c r="J67" i="86" s="1"/>
  <c r="K68" i="55"/>
  <c r="J69" i="86" s="1"/>
  <c r="K69" i="55"/>
  <c r="J70" i="86" s="1"/>
  <c r="K73" i="55"/>
  <c r="K74" i="55"/>
  <c r="J75" i="86" s="1"/>
  <c r="K75" i="55"/>
  <c r="J76" i="86" s="1"/>
  <c r="K76" i="55"/>
  <c r="J77" i="86" s="1"/>
  <c r="K77" i="55"/>
  <c r="J78" i="86" s="1"/>
  <c r="K78" i="55"/>
  <c r="J79" i="86" s="1"/>
  <c r="K79" i="55"/>
  <c r="J80" i="86" s="1"/>
  <c r="K80" i="55"/>
  <c r="J81" i="86" s="1"/>
  <c r="K81" i="55"/>
  <c r="J82" i="86" s="1"/>
  <c r="K82" i="55"/>
  <c r="J83" i="86" s="1"/>
  <c r="K83" i="55"/>
  <c r="J84" i="86" s="1"/>
  <c r="K84" i="55"/>
  <c r="J85" i="86" s="1"/>
  <c r="K85" i="55"/>
  <c r="J86" i="86" s="1"/>
  <c r="K86" i="55"/>
  <c r="J87" i="86" s="1"/>
  <c r="K87" i="55"/>
  <c r="J88" i="86" s="1"/>
  <c r="K88" i="55"/>
  <c r="J89" i="86" s="1"/>
  <c r="K89" i="55"/>
  <c r="J90" i="86" s="1"/>
  <c r="K90" i="55"/>
  <c r="J91" i="86" s="1"/>
  <c r="K91" i="55"/>
  <c r="J92" i="86" s="1"/>
  <c r="K92" i="55"/>
  <c r="J93" i="86" s="1"/>
  <c r="K96" i="55"/>
  <c r="K100" i="55"/>
  <c r="J101" i="86" s="1"/>
  <c r="K101" i="55"/>
  <c r="K102" i="55"/>
  <c r="J103" i="86" s="1"/>
  <c r="K103" i="55"/>
  <c r="J104" i="86" s="1"/>
  <c r="K104" i="55"/>
  <c r="J105" i="86" s="1"/>
  <c r="K105" i="55"/>
  <c r="J106" i="86" s="1"/>
  <c r="K106" i="55"/>
  <c r="J107" i="86" s="1"/>
  <c r="K107" i="55"/>
  <c r="J108" i="86" s="1"/>
  <c r="K108" i="55"/>
  <c r="J109" i="86" s="1"/>
  <c r="K109" i="55"/>
  <c r="J110" i="86" s="1"/>
  <c r="K110" i="55"/>
  <c r="J111" i="86" s="1"/>
  <c r="K114" i="55"/>
  <c r="K115" i="55"/>
  <c r="K116" i="55"/>
  <c r="K118" i="55"/>
  <c r="J119" i="86" s="1"/>
  <c r="K119" i="55"/>
  <c r="J120" i="86" s="1"/>
  <c r="K120" i="55"/>
  <c r="J121" i="86" s="1"/>
  <c r="K121" i="55"/>
  <c r="J122" i="86" s="1"/>
  <c r="K122" i="55"/>
  <c r="J123" i="86" s="1"/>
  <c r="K123" i="55"/>
  <c r="J124" i="86" s="1"/>
  <c r="Y2" i="70"/>
  <c r="Y3" i="70"/>
  <c r="AT3" i="70"/>
  <c r="J12" i="55"/>
  <c r="J13" i="55"/>
  <c r="J14" i="55"/>
  <c r="J15" i="55"/>
  <c r="J16" i="55"/>
  <c r="J17" i="55"/>
  <c r="J18" i="55"/>
  <c r="J19" i="55"/>
  <c r="J20" i="55"/>
  <c r="J21" i="55"/>
  <c r="J22" i="55"/>
  <c r="I22" i="86"/>
  <c r="J23" i="55"/>
  <c r="J24" i="55"/>
  <c r="J25" i="55"/>
  <c r="I25" i="86"/>
  <c r="J26" i="55"/>
  <c r="J30" i="55"/>
  <c r="J31" i="55"/>
  <c r="J32" i="55"/>
  <c r="J33" i="55"/>
  <c r="J34" i="55"/>
  <c r="J35" i="55"/>
  <c r="J36" i="55"/>
  <c r="J37" i="55"/>
  <c r="J38" i="55"/>
  <c r="J39" i="55"/>
  <c r="I39" i="86"/>
  <c r="J40" i="55"/>
  <c r="I40" i="86"/>
  <c r="J41" i="55"/>
  <c r="J42" i="55"/>
  <c r="J43" i="55"/>
  <c r="J44" i="55"/>
  <c r="J45" i="55"/>
  <c r="J46" i="55"/>
  <c r="I46" i="86"/>
  <c r="J47" i="55"/>
  <c r="I47" i="86"/>
  <c r="J48" i="55"/>
  <c r="I48" i="86"/>
  <c r="J49" i="55"/>
  <c r="I49" i="86"/>
  <c r="J50" i="55"/>
  <c r="I50" i="86"/>
  <c r="J51" i="55"/>
  <c r="I51" i="86"/>
  <c r="J52" i="55"/>
  <c r="I52" i="86"/>
  <c r="J53" i="55"/>
  <c r="J54" i="55"/>
  <c r="I54" i="86"/>
  <c r="J55" i="55"/>
  <c r="I55" i="86"/>
  <c r="J56" i="55"/>
  <c r="I56" i="86"/>
  <c r="J57" i="55"/>
  <c r="J59" i="55"/>
  <c r="J60" i="55"/>
  <c r="J61" i="55"/>
  <c r="I61" i="86"/>
  <c r="J62" i="55"/>
  <c r="J63" i="55"/>
  <c r="J64" i="55"/>
  <c r="I64" i="86"/>
  <c r="J65" i="55"/>
  <c r="J66" i="55"/>
  <c r="J68" i="55"/>
  <c r="J69" i="55"/>
  <c r="I70" i="86"/>
  <c r="J73" i="55"/>
  <c r="J74" i="55"/>
  <c r="J75" i="55"/>
  <c r="I76" i="86"/>
  <c r="J76" i="55"/>
  <c r="J77" i="55"/>
  <c r="I78" i="86"/>
  <c r="J78" i="55"/>
  <c r="J79" i="55"/>
  <c r="J80" i="55"/>
  <c r="J81" i="55"/>
  <c r="I82" i="86"/>
  <c r="J82" i="55"/>
  <c r="J83" i="55"/>
  <c r="J84" i="55"/>
  <c r="I85" i="86"/>
  <c r="J85" i="55"/>
  <c r="J86" i="55"/>
  <c r="I87" i="86"/>
  <c r="J87" i="55"/>
  <c r="J88" i="55"/>
  <c r="J89" i="55"/>
  <c r="J90" i="55"/>
  <c r="J91" i="55"/>
  <c r="I92" i="86"/>
  <c r="J92" i="55"/>
  <c r="I93" i="86"/>
  <c r="J96" i="55"/>
  <c r="J94" i="55"/>
  <c r="J100" i="55"/>
  <c r="J101" i="55"/>
  <c r="I102" i="86"/>
  <c r="J102" i="55"/>
  <c r="J103" i="55"/>
  <c r="I104" i="86"/>
  <c r="J104" i="55"/>
  <c r="J105" i="55"/>
  <c r="J106" i="55"/>
  <c r="J107" i="55"/>
  <c r="J108" i="55"/>
  <c r="J109" i="55"/>
  <c r="J110" i="55"/>
  <c r="J114" i="55"/>
  <c r="I115" i="86"/>
  <c r="J115" i="55"/>
  <c r="J116" i="55"/>
  <c r="J118" i="55"/>
  <c r="J119" i="55"/>
  <c r="I120" i="86"/>
  <c r="J120" i="55"/>
  <c r="I121" i="86"/>
  <c r="J121" i="55"/>
  <c r="I122" i="86"/>
  <c r="J123" i="55"/>
  <c r="J131" i="55"/>
  <c r="I132" i="86"/>
  <c r="A4" i="69"/>
  <c r="A4" i="70"/>
  <c r="A4" i="71"/>
  <c r="I12" i="55"/>
  <c r="I13" i="55"/>
  <c r="H13" i="86"/>
  <c r="I14" i="55"/>
  <c r="I15" i="55"/>
  <c r="L15" i="55" s="1"/>
  <c r="M15" i="55" s="1"/>
  <c r="I16" i="55"/>
  <c r="H16" i="86"/>
  <c r="I17" i="55"/>
  <c r="L17" i="55" s="1"/>
  <c r="M17" i="55" s="1"/>
  <c r="I18" i="55"/>
  <c r="L18" i="55" s="1"/>
  <c r="M18" i="55" s="1"/>
  <c r="I19" i="55"/>
  <c r="I20" i="55"/>
  <c r="H20" i="86"/>
  <c r="I21" i="55"/>
  <c r="I22" i="55"/>
  <c r="I23" i="55"/>
  <c r="L23" i="55" s="1"/>
  <c r="M23" i="55" s="1"/>
  <c r="H23" i="86"/>
  <c r="I24" i="55"/>
  <c r="L24" i="55" s="1"/>
  <c r="M24" i="55" s="1"/>
  <c r="I25" i="55"/>
  <c r="I26" i="55"/>
  <c r="L26" i="55" s="1"/>
  <c r="M26" i="55" s="1"/>
  <c r="I30" i="55"/>
  <c r="H30" i="86"/>
  <c r="I31" i="55"/>
  <c r="I33" i="55"/>
  <c r="I34" i="55"/>
  <c r="H34" i="86"/>
  <c r="I32" i="55"/>
  <c r="I35" i="55"/>
  <c r="I36" i="55"/>
  <c r="L36" i="55" s="1"/>
  <c r="M36" i="55" s="1"/>
  <c r="I37" i="55"/>
  <c r="I38" i="55"/>
  <c r="L38" i="55" s="1"/>
  <c r="M38" i="55" s="1"/>
  <c r="I39" i="55"/>
  <c r="I40" i="55"/>
  <c r="I41" i="55"/>
  <c r="I42" i="55"/>
  <c r="L42" i="55" s="1"/>
  <c r="M42" i="55" s="1"/>
  <c r="P42" i="55" s="1"/>
  <c r="H42" i="86"/>
  <c r="I43" i="55"/>
  <c r="I44" i="55"/>
  <c r="I45" i="55"/>
  <c r="I46" i="55"/>
  <c r="H46" i="86"/>
  <c r="K46" i="86" s="1"/>
  <c r="L46" i="86" s="1"/>
  <c r="O46" i="86" s="1"/>
  <c r="I47" i="55"/>
  <c r="I48" i="55"/>
  <c r="H48" i="86"/>
  <c r="K48" i="86" s="1"/>
  <c r="L48" i="86" s="1"/>
  <c r="O48" i="86" s="1"/>
  <c r="I49" i="55"/>
  <c r="I50" i="55"/>
  <c r="H50" i="86"/>
  <c r="K50" i="86" s="1"/>
  <c r="L50" i="86" s="1"/>
  <c r="O50" i="86" s="1"/>
  <c r="I51" i="55"/>
  <c r="H51" i="86"/>
  <c r="K51" i="86" s="1"/>
  <c r="L51" i="86" s="1"/>
  <c r="O51" i="86" s="1"/>
  <c r="I52" i="55"/>
  <c r="H52" i="86"/>
  <c r="K52" i="86" s="1"/>
  <c r="L52" i="86" s="1"/>
  <c r="O52" i="86" s="1"/>
  <c r="I53" i="55"/>
  <c r="I54" i="55"/>
  <c r="H54" i="86"/>
  <c r="K54" i="86" s="1"/>
  <c r="L54" i="86" s="1"/>
  <c r="O54" i="86" s="1"/>
  <c r="I55" i="55"/>
  <c r="I56" i="55"/>
  <c r="H56" i="86"/>
  <c r="K56" i="86" s="1"/>
  <c r="L56" i="86" s="1"/>
  <c r="O56" i="86" s="1"/>
  <c r="I57" i="55"/>
  <c r="I59" i="55"/>
  <c r="H59" i="86"/>
  <c r="I60" i="55"/>
  <c r="L60" i="55" s="1"/>
  <c r="M60" i="55" s="1"/>
  <c r="I61" i="55"/>
  <c r="H61" i="86"/>
  <c r="K61" i="86" s="1"/>
  <c r="L61" i="86" s="1"/>
  <c r="O61" i="86" s="1"/>
  <c r="I62" i="55"/>
  <c r="H62" i="86"/>
  <c r="I63" i="55"/>
  <c r="H63" i="86"/>
  <c r="I64" i="55"/>
  <c r="I65" i="55"/>
  <c r="L65" i="55" s="1"/>
  <c r="M65" i="55" s="1"/>
  <c r="H65" i="86"/>
  <c r="I66" i="55"/>
  <c r="I68" i="55"/>
  <c r="I69" i="55"/>
  <c r="H70" i="86"/>
  <c r="K70" i="86" s="1"/>
  <c r="L70" i="86" s="1"/>
  <c r="I73" i="55"/>
  <c r="L73" i="55" s="1"/>
  <c r="M73" i="55" s="1"/>
  <c r="H74" i="86"/>
  <c r="I74" i="55"/>
  <c r="I75" i="55"/>
  <c r="I76" i="55"/>
  <c r="L76" i="55" s="1"/>
  <c r="M76" i="55" s="1"/>
  <c r="I77" i="55"/>
  <c r="H78" i="86"/>
  <c r="K78" i="86" s="1"/>
  <c r="L78" i="86" s="1"/>
  <c r="O78" i="86" s="1"/>
  <c r="I78" i="55"/>
  <c r="H79" i="86"/>
  <c r="I79" i="55"/>
  <c r="L79" i="55" s="1"/>
  <c r="M79" i="55" s="1"/>
  <c r="H80" i="86"/>
  <c r="I80" i="55"/>
  <c r="L80" i="55" s="1"/>
  <c r="M80" i="55" s="1"/>
  <c r="H81" i="86"/>
  <c r="I81" i="55"/>
  <c r="I82" i="55"/>
  <c r="H83" i="86"/>
  <c r="I83" i="55"/>
  <c r="L83" i="55" s="1"/>
  <c r="M83" i="55" s="1"/>
  <c r="I84" i="55"/>
  <c r="I85" i="55"/>
  <c r="L85" i="55" s="1"/>
  <c r="M85" i="55" s="1"/>
  <c r="H86" i="86"/>
  <c r="I86" i="55"/>
  <c r="I87" i="55"/>
  <c r="L87" i="55" s="1"/>
  <c r="M87" i="55" s="1"/>
  <c r="I88" i="55"/>
  <c r="L88" i="55" s="1"/>
  <c r="M88" i="55" s="1"/>
  <c r="H89" i="86"/>
  <c r="I89" i="55"/>
  <c r="H90" i="86"/>
  <c r="I90" i="55"/>
  <c r="H91" i="86"/>
  <c r="I91" i="55"/>
  <c r="H92" i="86"/>
  <c r="K92" i="86" s="1"/>
  <c r="L92" i="86" s="1"/>
  <c r="O92" i="86" s="1"/>
  <c r="I92" i="55"/>
  <c r="I96" i="55"/>
  <c r="H97" i="86"/>
  <c r="H95" i="86"/>
  <c r="I100" i="55"/>
  <c r="I101" i="55"/>
  <c r="H102" i="86"/>
  <c r="I102" i="55"/>
  <c r="L102" i="55" s="1"/>
  <c r="M102" i="55" s="1"/>
  <c r="P102" i="55" s="1"/>
  <c r="H103" i="86"/>
  <c r="I103" i="55"/>
  <c r="I104" i="55"/>
  <c r="I105" i="55"/>
  <c r="L105" i="55" s="1"/>
  <c r="M105" i="55" s="1"/>
  <c r="P105" i="55" s="1"/>
  <c r="H106" i="86"/>
  <c r="I106" i="55"/>
  <c r="L106" i="55" s="1"/>
  <c r="M106" i="55" s="1"/>
  <c r="H107" i="86"/>
  <c r="I107" i="55"/>
  <c r="I108" i="55"/>
  <c r="I109" i="55"/>
  <c r="L109" i="55" s="1"/>
  <c r="M109" i="55" s="1"/>
  <c r="P109" i="55" s="1"/>
  <c r="H110" i="86"/>
  <c r="I110" i="55"/>
  <c r="L110" i="55" s="1"/>
  <c r="M110" i="55" s="1"/>
  <c r="H111" i="86"/>
  <c r="I114" i="55"/>
  <c r="I115" i="55"/>
  <c r="L115" i="55" s="1"/>
  <c r="M115" i="55" s="1"/>
  <c r="I116" i="55"/>
  <c r="L116" i="55" s="1"/>
  <c r="M116" i="55" s="1"/>
  <c r="I118" i="55"/>
  <c r="L118" i="55" s="1"/>
  <c r="M118" i="55" s="1"/>
  <c r="I119" i="55"/>
  <c r="H120" i="86"/>
  <c r="I120" i="55"/>
  <c r="I121" i="55"/>
  <c r="H122" i="86"/>
  <c r="K122" i="86" s="1"/>
  <c r="I123" i="55"/>
  <c r="L123" i="55" s="1"/>
  <c r="M123" i="55" s="1"/>
  <c r="H124" i="86"/>
  <c r="I131" i="55"/>
  <c r="H132" i="86"/>
  <c r="D10" i="54"/>
  <c r="G10" i="54"/>
  <c r="H10" i="54"/>
  <c r="I10" i="54"/>
  <c r="J10" i="54"/>
  <c r="K10" i="54"/>
  <c r="L10" i="54"/>
  <c r="AE10" i="54"/>
  <c r="AN10" i="54"/>
  <c r="AF12" i="54"/>
  <c r="AJ12" i="54"/>
  <c r="AY10" i="54"/>
  <c r="AF13" i="54"/>
  <c r="AJ13" i="54"/>
  <c r="AZ13" i="54"/>
  <c r="AF14" i="54"/>
  <c r="AJ14" i="54"/>
  <c r="AZ14" i="54"/>
  <c r="AF15" i="54"/>
  <c r="AJ15" i="54"/>
  <c r="AZ15" i="54"/>
  <c r="AF16" i="54"/>
  <c r="AJ16" i="54"/>
  <c r="AZ16" i="54"/>
  <c r="AF17" i="54"/>
  <c r="AJ17" i="54"/>
  <c r="AZ17" i="54"/>
  <c r="AF18" i="54"/>
  <c r="AJ18" i="54"/>
  <c r="AZ18" i="54"/>
  <c r="AF19" i="54"/>
  <c r="AJ19" i="54"/>
  <c r="AZ19" i="54"/>
  <c r="AF20" i="54"/>
  <c r="AJ20" i="54"/>
  <c r="AZ20" i="54"/>
  <c r="AF21" i="54"/>
  <c r="AJ21" i="54"/>
  <c r="AZ21" i="54"/>
  <c r="AF22" i="54"/>
  <c r="AJ22" i="54"/>
  <c r="AZ22" i="54"/>
  <c r="AF23" i="54"/>
  <c r="AJ23" i="54"/>
  <c r="AZ23" i="54"/>
  <c r="AF24" i="54"/>
  <c r="AJ24" i="54"/>
  <c r="AF25" i="54"/>
  <c r="AJ25" i="54"/>
  <c r="AZ25" i="54"/>
  <c r="D27" i="54"/>
  <c r="G27" i="54"/>
  <c r="H27" i="54"/>
  <c r="I27" i="54"/>
  <c r="J27" i="54"/>
  <c r="K27" i="54"/>
  <c r="L27" i="54"/>
  <c r="AK27" i="54"/>
  <c r="AN27" i="54"/>
  <c r="AW27" i="54"/>
  <c r="AE29" i="54"/>
  <c r="AF29" i="54"/>
  <c r="AJ29" i="54"/>
  <c r="AE30" i="54"/>
  <c r="AF30" i="54"/>
  <c r="AJ30" i="54"/>
  <c r="AZ30" i="54"/>
  <c r="AE31" i="54"/>
  <c r="AF31" i="54"/>
  <c r="AJ31" i="54"/>
  <c r="AZ31" i="54"/>
  <c r="AE32" i="54"/>
  <c r="AF32" i="54"/>
  <c r="AJ32" i="54"/>
  <c r="AZ32" i="54"/>
  <c r="AE33" i="54"/>
  <c r="AF33" i="54"/>
  <c r="AJ33" i="54"/>
  <c r="AZ33" i="54"/>
  <c r="AE34" i="54"/>
  <c r="AF34" i="54"/>
  <c r="AJ34" i="54"/>
  <c r="AV34" i="54"/>
  <c r="AZ34" i="54"/>
  <c r="AE35" i="54"/>
  <c r="AF35" i="54"/>
  <c r="AJ35" i="54"/>
  <c r="AZ35" i="54"/>
  <c r="AE36" i="54"/>
  <c r="AF36" i="54"/>
  <c r="AJ36" i="54"/>
  <c r="AZ36" i="54"/>
  <c r="AE37" i="54"/>
  <c r="AF37" i="54"/>
  <c r="AJ37" i="54"/>
  <c r="AZ37" i="54"/>
  <c r="AE38" i="54"/>
  <c r="AF38" i="54"/>
  <c r="AJ38" i="54"/>
  <c r="AZ38" i="54"/>
  <c r="AE39" i="54"/>
  <c r="AF39" i="54"/>
  <c r="AJ39" i="54"/>
  <c r="AZ39" i="54"/>
  <c r="AE40" i="54"/>
  <c r="AF40" i="54"/>
  <c r="AJ40" i="54"/>
  <c r="AZ40" i="54"/>
  <c r="AE41" i="54"/>
  <c r="AF41" i="54"/>
  <c r="AJ41" i="54"/>
  <c r="AZ41" i="54"/>
  <c r="AE42" i="54"/>
  <c r="AF42" i="54"/>
  <c r="AJ42" i="54"/>
  <c r="AZ42" i="54"/>
  <c r="AE43" i="54"/>
  <c r="AF43" i="54"/>
  <c r="AJ43" i="54"/>
  <c r="AE44" i="54"/>
  <c r="AF44" i="54"/>
  <c r="AJ44" i="54"/>
  <c r="AZ44" i="54"/>
  <c r="AE45" i="54"/>
  <c r="AF45" i="54"/>
  <c r="AJ45" i="54"/>
  <c r="AZ45" i="54"/>
  <c r="AE46" i="54"/>
  <c r="AF46" i="54"/>
  <c r="AJ46" i="54"/>
  <c r="AZ46" i="54"/>
  <c r="AE47" i="54"/>
  <c r="AF47" i="54"/>
  <c r="AJ47" i="54"/>
  <c r="AZ47" i="54"/>
  <c r="AE48" i="54"/>
  <c r="AF48" i="54"/>
  <c r="AJ48" i="54"/>
  <c r="AZ48" i="54"/>
  <c r="AE49" i="54"/>
  <c r="AF49" i="54"/>
  <c r="AJ49" i="54"/>
  <c r="AZ49" i="54"/>
  <c r="AE50" i="54"/>
  <c r="AF50" i="54"/>
  <c r="AJ50" i="54"/>
  <c r="AZ50" i="54"/>
  <c r="AE51" i="54"/>
  <c r="AF51" i="54"/>
  <c r="AJ51" i="54"/>
  <c r="AV51" i="54"/>
  <c r="AZ51" i="54"/>
  <c r="AE52" i="54"/>
  <c r="AF52" i="54"/>
  <c r="AJ52" i="54"/>
  <c r="AZ52" i="54"/>
  <c r="AE53" i="54"/>
  <c r="AF53" i="54"/>
  <c r="AJ53" i="54"/>
  <c r="AZ53" i="54"/>
  <c r="AE54" i="54"/>
  <c r="AF54" i="54"/>
  <c r="AJ54" i="54"/>
  <c r="AZ54" i="54"/>
  <c r="AE55" i="54"/>
  <c r="AF55" i="54"/>
  <c r="AJ55" i="54"/>
  <c r="AZ55" i="54"/>
  <c r="AE56" i="54"/>
  <c r="AF56" i="54"/>
  <c r="AJ56" i="54"/>
  <c r="AZ56" i="54"/>
  <c r="AE57" i="54"/>
  <c r="AF57" i="54"/>
  <c r="AJ57" i="54"/>
  <c r="AZ57" i="54"/>
  <c r="AE58" i="54"/>
  <c r="AF58" i="54"/>
  <c r="AJ58" i="54"/>
  <c r="AZ58" i="54"/>
  <c r="AE59" i="54"/>
  <c r="AF59" i="54"/>
  <c r="AJ59" i="54"/>
  <c r="AV59" i="54"/>
  <c r="AZ59" i="54"/>
  <c r="AE60" i="54"/>
  <c r="AF60" i="54"/>
  <c r="AJ60" i="54"/>
  <c r="AE61" i="54"/>
  <c r="AF61" i="54"/>
  <c r="AJ61" i="54"/>
  <c r="AZ61" i="54"/>
  <c r="AE62" i="54"/>
  <c r="AF62" i="54"/>
  <c r="AJ62" i="54"/>
  <c r="AZ62" i="54"/>
  <c r="AE63" i="54"/>
  <c r="AF63" i="54"/>
  <c r="AJ63" i="54"/>
  <c r="AZ63" i="54"/>
  <c r="AE64" i="54"/>
  <c r="AF64" i="54"/>
  <c r="AJ64" i="54"/>
  <c r="AZ64" i="54"/>
  <c r="D66" i="54"/>
  <c r="G66" i="54"/>
  <c r="H66" i="54"/>
  <c r="I66" i="54"/>
  <c r="J66" i="54"/>
  <c r="K66" i="54"/>
  <c r="L66" i="54"/>
  <c r="AK66" i="54"/>
  <c r="AN66" i="54"/>
  <c r="AW66" i="54"/>
  <c r="AE68" i="54"/>
  <c r="AF68" i="54"/>
  <c r="AJ68" i="54"/>
  <c r="AE69" i="54"/>
  <c r="AF69" i="54"/>
  <c r="AJ69" i="54"/>
  <c r="AZ69" i="54"/>
  <c r="AE70" i="54"/>
  <c r="AF70" i="54"/>
  <c r="AJ70" i="54"/>
  <c r="AZ70" i="54"/>
  <c r="AE71" i="54"/>
  <c r="AF71" i="54"/>
  <c r="AJ71" i="54"/>
  <c r="AV71" i="54"/>
  <c r="AZ71" i="54"/>
  <c r="AE72" i="54"/>
  <c r="AF72" i="54"/>
  <c r="AJ72" i="54"/>
  <c r="AZ72" i="54"/>
  <c r="AE73" i="54"/>
  <c r="AF73" i="54"/>
  <c r="AJ73" i="54"/>
  <c r="AZ73" i="54"/>
  <c r="AE74" i="54"/>
  <c r="AF74" i="54"/>
  <c r="AJ74" i="54"/>
  <c r="AZ74" i="54"/>
  <c r="AE75" i="54"/>
  <c r="AF75" i="54"/>
  <c r="AJ75" i="54"/>
  <c r="AZ75" i="54"/>
  <c r="AE76" i="54"/>
  <c r="AF76" i="54"/>
  <c r="AJ76" i="54"/>
  <c r="AZ76" i="54"/>
  <c r="AE77" i="54"/>
  <c r="AF77" i="54"/>
  <c r="AJ77" i="54"/>
  <c r="AZ77" i="54"/>
  <c r="AE78" i="54"/>
  <c r="AF78" i="54"/>
  <c r="AJ78" i="54"/>
  <c r="AZ78" i="54"/>
  <c r="AE79" i="54"/>
  <c r="AF79" i="54"/>
  <c r="AJ79" i="54"/>
  <c r="AZ79" i="54"/>
  <c r="AE80" i="54"/>
  <c r="AF80" i="54"/>
  <c r="AJ80" i="54"/>
  <c r="AZ80" i="54"/>
  <c r="AE81" i="54"/>
  <c r="AF81" i="54"/>
  <c r="AJ81" i="54"/>
  <c r="AZ81" i="54"/>
  <c r="AE82" i="54"/>
  <c r="AF82" i="54"/>
  <c r="AJ82" i="54"/>
  <c r="AZ82" i="54"/>
  <c r="AE83" i="54"/>
  <c r="AF83" i="54"/>
  <c r="AJ83" i="54"/>
  <c r="AZ83" i="54"/>
  <c r="AE84" i="54"/>
  <c r="AF84" i="54"/>
  <c r="AJ84" i="54"/>
  <c r="AZ84" i="54"/>
  <c r="AE85" i="54"/>
  <c r="AF85" i="54"/>
  <c r="AJ85" i="54"/>
  <c r="AZ85" i="54"/>
  <c r="AE86" i="54"/>
  <c r="AF86" i="54"/>
  <c r="AJ86" i="54"/>
  <c r="AZ86" i="54"/>
  <c r="AE87" i="54"/>
  <c r="AF87" i="54"/>
  <c r="AJ87" i="54"/>
  <c r="AE88" i="54"/>
  <c r="D89" i="54"/>
  <c r="G89" i="54"/>
  <c r="H89" i="54"/>
  <c r="I89" i="54"/>
  <c r="J89" i="54"/>
  <c r="K89" i="54"/>
  <c r="L89" i="54"/>
  <c r="AN89" i="54"/>
  <c r="AO89" i="54"/>
  <c r="AW89" i="54"/>
  <c r="AE90" i="54"/>
  <c r="C89" i="54"/>
  <c r="X89" i="54"/>
  <c r="Y89" i="54"/>
  <c r="Z89" i="54"/>
  <c r="AA89" i="54"/>
  <c r="AB89" i="54"/>
  <c r="AC89" i="54"/>
  <c r="AE91" i="54"/>
  <c r="AF91" i="54"/>
  <c r="AF89" i="54"/>
  <c r="AG89" i="54"/>
  <c r="AH89" i="54"/>
  <c r="AJ91" i="54"/>
  <c r="AJ89" i="54"/>
  <c r="AK89" i="54"/>
  <c r="AM89" i="54"/>
  <c r="AS89" i="54"/>
  <c r="AT89" i="54"/>
  <c r="AE92" i="54"/>
  <c r="D93" i="54"/>
  <c r="G93" i="54"/>
  <c r="H93" i="54"/>
  <c r="I93" i="54"/>
  <c r="J93" i="54"/>
  <c r="K93" i="54"/>
  <c r="L93" i="54"/>
  <c r="AK93" i="54"/>
  <c r="AN93" i="54"/>
  <c r="AW93" i="54"/>
  <c r="AE94" i="54"/>
  <c r="AE95" i="54"/>
  <c r="AF95" i="54"/>
  <c r="AJ95" i="54"/>
  <c r="AE96" i="54"/>
  <c r="AF96" i="54"/>
  <c r="AJ96" i="54"/>
  <c r="AE97" i="54"/>
  <c r="AF97" i="54"/>
  <c r="AJ97" i="54"/>
  <c r="AZ97" i="54"/>
  <c r="AE98" i="54"/>
  <c r="AF98" i="54"/>
  <c r="AJ98" i="54"/>
  <c r="AE99" i="54"/>
  <c r="AF99" i="54"/>
  <c r="AJ99" i="54"/>
  <c r="AZ99" i="54"/>
  <c r="AE100" i="54"/>
  <c r="AF100" i="54"/>
  <c r="AJ100" i="54"/>
  <c r="AE101" i="54"/>
  <c r="AF101" i="54"/>
  <c r="AJ101" i="54"/>
  <c r="AZ101" i="54"/>
  <c r="AE102" i="54"/>
  <c r="AF102" i="54"/>
  <c r="AJ102" i="54"/>
  <c r="AZ102" i="54"/>
  <c r="AE103" i="54"/>
  <c r="AF103" i="54"/>
  <c r="AJ103" i="54"/>
  <c r="AZ103" i="54"/>
  <c r="AE104" i="54"/>
  <c r="AF104" i="54"/>
  <c r="AJ104" i="54"/>
  <c r="AZ104" i="54"/>
  <c r="AE105" i="54"/>
  <c r="AF105" i="54"/>
  <c r="AJ105" i="54"/>
  <c r="AZ105" i="54"/>
  <c r="AE106" i="54"/>
  <c r="D107" i="54"/>
  <c r="G107" i="54"/>
  <c r="H107" i="54"/>
  <c r="I107" i="54"/>
  <c r="J107" i="54"/>
  <c r="K107" i="54"/>
  <c r="L107" i="54"/>
  <c r="AN107" i="54"/>
  <c r="AW107" i="54"/>
  <c r="AE108" i="54"/>
  <c r="AE109" i="54"/>
  <c r="AF109" i="54"/>
  <c r="AJ109" i="54"/>
  <c r="AZ109" i="54"/>
  <c r="AE110" i="54"/>
  <c r="AF110" i="54"/>
  <c r="AJ110" i="54"/>
  <c r="AK107" i="54"/>
  <c r="AE111" i="54"/>
  <c r="AF111" i="54"/>
  <c r="AJ111" i="54"/>
  <c r="AC107" i="54"/>
  <c r="AE112" i="54"/>
  <c r="AF112" i="54"/>
  <c r="AJ112" i="54"/>
  <c r="AU107" i="54"/>
  <c r="AE113" i="54"/>
  <c r="AF113" i="54"/>
  <c r="AJ113" i="54"/>
  <c r="AZ113" i="54"/>
  <c r="AD107" i="54"/>
  <c r="AE114" i="54"/>
  <c r="AF114" i="54"/>
  <c r="AJ114" i="54"/>
  <c r="D116" i="54"/>
  <c r="G116" i="54"/>
  <c r="H116" i="54"/>
  <c r="I116" i="54"/>
  <c r="J116" i="54"/>
  <c r="K116" i="54"/>
  <c r="L116" i="54"/>
  <c r="AN116" i="54"/>
  <c r="AW116" i="54"/>
  <c r="C116" i="54"/>
  <c r="M116" i="54"/>
  <c r="S116" i="54"/>
  <c r="X116" i="54"/>
  <c r="Y116" i="54"/>
  <c r="Z116" i="54"/>
  <c r="AA116" i="54"/>
  <c r="AD116" i="54"/>
  <c r="AE118" i="54"/>
  <c r="AE116" i="54"/>
  <c r="AF118" i="54"/>
  <c r="AF116" i="54"/>
  <c r="AG116" i="54"/>
  <c r="AH116" i="54"/>
  <c r="AJ118" i="54"/>
  <c r="AJ116" i="54"/>
  <c r="AK118" i="54"/>
  <c r="AK116" i="54" s="1"/>
  <c r="AM116" i="54"/>
  <c r="AO116" i="54"/>
  <c r="AQ116" i="54"/>
  <c r="AR116" i="54"/>
  <c r="AU116" i="54"/>
  <c r="AX116" i="54"/>
  <c r="AY116" i="54"/>
  <c r="D120" i="54"/>
  <c r="G120" i="54"/>
  <c r="H120" i="54"/>
  <c r="I120" i="54"/>
  <c r="J120" i="54"/>
  <c r="K120" i="54"/>
  <c r="L120" i="54"/>
  <c r="AL120" i="54"/>
  <c r="AN120" i="54"/>
  <c r="AW120" i="54"/>
  <c r="A2" i="88"/>
  <c r="C7" i="88"/>
  <c r="H7" i="88"/>
  <c r="I7" i="88"/>
  <c r="J7" i="88"/>
  <c r="C10" i="88"/>
  <c r="R10" i="88"/>
  <c r="S10" i="88"/>
  <c r="T10" i="88"/>
  <c r="U10" i="88"/>
  <c r="V10" i="88"/>
  <c r="X10" i="88"/>
  <c r="Y10" i="88"/>
  <c r="Z10" i="88"/>
  <c r="AA10" i="88"/>
  <c r="AB10" i="88"/>
  <c r="AC10" i="88"/>
  <c r="AD10" i="88"/>
  <c r="AE10" i="88"/>
  <c r="AF10" i="88"/>
  <c r="AG10" i="88"/>
  <c r="AH10" i="88"/>
  <c r="AI10" i="88"/>
  <c r="AJ10" i="88"/>
  <c r="AK10" i="88"/>
  <c r="AL10" i="88"/>
  <c r="AM10" i="88"/>
  <c r="AN10" i="88"/>
  <c r="AO10" i="88"/>
  <c r="AP10" i="88"/>
  <c r="AQ10" i="88"/>
  <c r="AR10" i="88"/>
  <c r="AT10" i="88"/>
  <c r="AU10" i="88"/>
  <c r="AV10" i="88"/>
  <c r="AW10" i="88"/>
  <c r="AX10" i="88"/>
  <c r="AZ10" i="88"/>
  <c r="BA10" i="88"/>
  <c r="BB10" i="88"/>
  <c r="BC10" i="88"/>
  <c r="BD10" i="88"/>
  <c r="BE10" i="88"/>
  <c r="BF10" i="88"/>
  <c r="AS12" i="88"/>
  <c r="AY12" i="88"/>
  <c r="BG12" i="88"/>
  <c r="AS13" i="88"/>
  <c r="AY13" i="88"/>
  <c r="BG13" i="88"/>
  <c r="D13" i="88" s="1"/>
  <c r="AS14" i="88"/>
  <c r="AY14" i="88"/>
  <c r="BG14" i="88"/>
  <c r="D14" i="88" s="1"/>
  <c r="AS15" i="88"/>
  <c r="AY15" i="88"/>
  <c r="BG15" i="88"/>
  <c r="D15" i="88" s="1"/>
  <c r="AS16" i="88"/>
  <c r="AY16" i="88"/>
  <c r="BG16" i="88"/>
  <c r="D16" i="88" s="1"/>
  <c r="AS17" i="88"/>
  <c r="AY17" i="88"/>
  <c r="BG17" i="88"/>
  <c r="D17" i="88" s="1"/>
  <c r="AS18" i="88"/>
  <c r="AY18" i="88"/>
  <c r="BG18" i="88"/>
  <c r="D18" i="88" s="1"/>
  <c r="AS19" i="88"/>
  <c r="AY19" i="88"/>
  <c r="BG19" i="88"/>
  <c r="D19" i="88" s="1"/>
  <c r="AS20" i="88"/>
  <c r="AY20" i="88"/>
  <c r="BG20" i="88"/>
  <c r="D20" i="88" s="1"/>
  <c r="AS21" i="88"/>
  <c r="AY21" i="88"/>
  <c r="BG21" i="88"/>
  <c r="D21" i="88" s="1"/>
  <c r="AS22" i="88"/>
  <c r="AY22" i="88"/>
  <c r="BG22" i="88"/>
  <c r="D22" i="88" s="1"/>
  <c r="AS23" i="88"/>
  <c r="AY23" i="88"/>
  <c r="BG23" i="88"/>
  <c r="D23" i="88" s="1"/>
  <c r="AS24" i="88"/>
  <c r="AY24" i="88"/>
  <c r="BG24" i="88"/>
  <c r="D24" i="88" s="1"/>
  <c r="AS25" i="88"/>
  <c r="AY25" i="88"/>
  <c r="BG25" i="88"/>
  <c r="D25" i="88" s="1"/>
  <c r="E26" i="88"/>
  <c r="E26" i="84" s="1"/>
  <c r="F26" i="88"/>
  <c r="F26" i="84" s="1"/>
  <c r="M26" i="88"/>
  <c r="M26" i="84" s="1"/>
  <c r="N26" i="88"/>
  <c r="N26" i="84"/>
  <c r="P26" i="88"/>
  <c r="R28" i="88"/>
  <c r="S28" i="88"/>
  <c r="T28" i="88"/>
  <c r="U28" i="88"/>
  <c r="V28" i="88"/>
  <c r="W28" i="88"/>
  <c r="X28" i="88"/>
  <c r="AA28" i="88"/>
  <c r="AB28" i="88"/>
  <c r="AC28" i="88"/>
  <c r="AD28" i="88"/>
  <c r="AE28" i="88"/>
  <c r="AF28" i="88"/>
  <c r="AG28" i="88"/>
  <c r="AH28" i="88"/>
  <c r="AU28" i="88"/>
  <c r="AV28" i="88"/>
  <c r="AW28" i="88"/>
  <c r="AX28" i="88"/>
  <c r="AZ28" i="88"/>
  <c r="BA28" i="88"/>
  <c r="BB28" i="88"/>
  <c r="N29" i="88"/>
  <c r="AS30" i="88"/>
  <c r="AY30" i="88"/>
  <c r="BG30" i="88"/>
  <c r="AS31" i="88"/>
  <c r="AY31" i="88"/>
  <c r="BG31" i="88"/>
  <c r="D31" i="88" s="1"/>
  <c r="D32" i="88"/>
  <c r="E32" i="88"/>
  <c r="F32" i="88"/>
  <c r="K32" i="88"/>
  <c r="L32" i="88"/>
  <c r="M32" i="88"/>
  <c r="M32" i="84" s="1"/>
  <c r="P32" i="84" s="1"/>
  <c r="N32" i="88"/>
  <c r="O32" i="88"/>
  <c r="P32" i="88"/>
  <c r="Q32" i="88"/>
  <c r="C33" i="88"/>
  <c r="D33" i="88"/>
  <c r="E33" i="88"/>
  <c r="F33" i="88"/>
  <c r="M33" i="88"/>
  <c r="M33" i="84" s="1"/>
  <c r="N33" i="88"/>
  <c r="P33" i="88"/>
  <c r="AS34" i="88"/>
  <c r="AY34" i="88"/>
  <c r="BG34" i="88"/>
  <c r="D34" i="88" s="1"/>
  <c r="AS35" i="88"/>
  <c r="AY35" i="88"/>
  <c r="BG35" i="88"/>
  <c r="D35" i="88" s="1"/>
  <c r="AS36" i="88"/>
  <c r="AY36" i="88"/>
  <c r="BG36" i="88"/>
  <c r="D36" i="88" s="1"/>
  <c r="AS37" i="88"/>
  <c r="AY37" i="88"/>
  <c r="BG37" i="88"/>
  <c r="D37" i="88" s="1"/>
  <c r="AS38" i="88"/>
  <c r="AY38" i="88"/>
  <c r="BG38" i="88"/>
  <c r="D38" i="88" s="1"/>
  <c r="AS39" i="88"/>
  <c r="AY39" i="88"/>
  <c r="BG39" i="88"/>
  <c r="D39" i="88" s="1"/>
  <c r="AS40" i="88"/>
  <c r="AY40" i="88"/>
  <c r="BG40" i="88"/>
  <c r="D40" i="88" s="1"/>
  <c r="AS41" i="88"/>
  <c r="AY41" i="88"/>
  <c r="BG41" i="88"/>
  <c r="D41" i="88" s="1"/>
  <c r="AS42" i="88"/>
  <c r="AY42" i="88"/>
  <c r="BG42" i="88"/>
  <c r="D42" i="88" s="1"/>
  <c r="AS43" i="88"/>
  <c r="AY43" i="88"/>
  <c r="BG43" i="88"/>
  <c r="D43" i="88" s="1"/>
  <c r="AS44" i="88"/>
  <c r="AY44" i="88"/>
  <c r="BG44" i="88"/>
  <c r="D44" i="88" s="1"/>
  <c r="D45" i="88"/>
  <c r="M45" i="88"/>
  <c r="M45" i="84" s="1"/>
  <c r="N45" i="88"/>
  <c r="AS45" i="88"/>
  <c r="E45" i="88" s="1"/>
  <c r="F45" i="88" s="1"/>
  <c r="P45" i="88" s="1"/>
  <c r="AS46" i="88"/>
  <c r="AY46" i="88"/>
  <c r="BG46" i="88"/>
  <c r="D46" i="88" s="1"/>
  <c r="AS47" i="88"/>
  <c r="AY47" i="88"/>
  <c r="BG47" i="88"/>
  <c r="D47" i="88" s="1"/>
  <c r="AS48" i="88"/>
  <c r="AY48" i="88"/>
  <c r="BG48" i="88"/>
  <c r="D48" i="88" s="1"/>
  <c r="AS49" i="88"/>
  <c r="AY49" i="88"/>
  <c r="BG49" i="88"/>
  <c r="D49" i="88" s="1"/>
  <c r="AS50" i="88"/>
  <c r="AY50" i="88"/>
  <c r="BG50" i="88"/>
  <c r="D50" i="88" s="1"/>
  <c r="AS51" i="88"/>
  <c r="AY51" i="88"/>
  <c r="BG51" i="88"/>
  <c r="D51" i="88" s="1"/>
  <c r="AS52" i="88"/>
  <c r="AY52" i="88"/>
  <c r="BG52" i="88"/>
  <c r="D52" i="88" s="1"/>
  <c r="AS53" i="88"/>
  <c r="AY53" i="88"/>
  <c r="BG53" i="88"/>
  <c r="D53" i="88" s="1"/>
  <c r="AS54" i="88"/>
  <c r="AY54" i="88"/>
  <c r="BG54" i="88"/>
  <c r="D54" i="88" s="1"/>
  <c r="AS55" i="88"/>
  <c r="AY55" i="88"/>
  <c r="BG55" i="88"/>
  <c r="D55" i="88" s="1"/>
  <c r="AS56" i="88"/>
  <c r="AY56" i="88"/>
  <c r="BG56" i="88"/>
  <c r="D56" i="88" s="1"/>
  <c r="AS57" i="88"/>
  <c r="AY57" i="88"/>
  <c r="BG57" i="88"/>
  <c r="D57" i="88" s="1"/>
  <c r="D58" i="88"/>
  <c r="E58" i="88"/>
  <c r="F58" i="88"/>
  <c r="M58" i="88"/>
  <c r="M58" i="84" s="1"/>
  <c r="N58" i="88"/>
  <c r="Q58" i="88"/>
  <c r="AS59" i="88"/>
  <c r="AY59" i="88"/>
  <c r="BG59" i="88"/>
  <c r="D59" i="88" s="1"/>
  <c r="AS60" i="88"/>
  <c r="AY60" i="88"/>
  <c r="BG60" i="88"/>
  <c r="D60" i="88" s="1"/>
  <c r="AS61" i="88"/>
  <c r="AY61" i="88"/>
  <c r="BG61" i="88"/>
  <c r="D61" i="88" s="1"/>
  <c r="AS62" i="88"/>
  <c r="AY62" i="88"/>
  <c r="BG62" i="88"/>
  <c r="D62" i="88" s="1"/>
  <c r="AS63" i="88"/>
  <c r="AY63" i="88"/>
  <c r="BG63" i="88"/>
  <c r="D63" i="88" s="1"/>
  <c r="AS64" i="88"/>
  <c r="AY64" i="88"/>
  <c r="BG64" i="88"/>
  <c r="D64" i="88" s="1"/>
  <c r="AS65" i="88"/>
  <c r="AY65" i="88"/>
  <c r="BG65" i="88"/>
  <c r="D65" i="88" s="1"/>
  <c r="D66" i="88"/>
  <c r="E66" i="88"/>
  <c r="F66" i="88"/>
  <c r="K66" i="88"/>
  <c r="L66" i="88"/>
  <c r="N66" i="88"/>
  <c r="D67" i="88"/>
  <c r="E67" i="88"/>
  <c r="F67" i="88"/>
  <c r="N67" i="88"/>
  <c r="AS68" i="88"/>
  <c r="AY68" i="88"/>
  <c r="BG68" i="88"/>
  <c r="D68" i="88" s="1"/>
  <c r="AS69" i="88"/>
  <c r="AY69" i="88"/>
  <c r="BG69" i="88"/>
  <c r="D69" i="88" s="1"/>
  <c r="N70" i="88"/>
  <c r="O70" i="88"/>
  <c r="P70" i="88"/>
  <c r="Q70" i="88"/>
  <c r="C71" i="88"/>
  <c r="R71" i="88"/>
  <c r="S71" i="88"/>
  <c r="T71" i="88"/>
  <c r="U71" i="88"/>
  <c r="V71" i="88"/>
  <c r="W71" i="88"/>
  <c r="X71" i="88"/>
  <c r="AA71" i="88"/>
  <c r="AB71" i="88"/>
  <c r="AC71" i="88"/>
  <c r="AE71" i="88"/>
  <c r="AF71" i="88"/>
  <c r="AG71" i="88"/>
  <c r="AH71" i="88"/>
  <c r="AU71" i="88"/>
  <c r="AV71" i="88"/>
  <c r="AW71" i="88"/>
  <c r="AX71" i="88"/>
  <c r="AZ71" i="88"/>
  <c r="BA71" i="88"/>
  <c r="BB71" i="88"/>
  <c r="N72" i="88"/>
  <c r="AS73" i="88"/>
  <c r="AY73" i="88"/>
  <c r="BG73" i="88"/>
  <c r="AS74" i="88"/>
  <c r="AY74" i="88"/>
  <c r="BG74" i="88"/>
  <c r="D74" i="88" s="1"/>
  <c r="AS75" i="88"/>
  <c r="AY75" i="88"/>
  <c r="BG75" i="88"/>
  <c r="D75" i="88" s="1"/>
  <c r="AS76" i="88"/>
  <c r="AY76" i="88"/>
  <c r="BG76" i="88"/>
  <c r="D76" i="88" s="1"/>
  <c r="AS77" i="88"/>
  <c r="AY77" i="88"/>
  <c r="BG77" i="88"/>
  <c r="D77" i="88" s="1"/>
  <c r="AS78" i="88"/>
  <c r="AY78" i="88"/>
  <c r="BG78" i="88"/>
  <c r="D78" i="88" s="1"/>
  <c r="AS79" i="88"/>
  <c r="AY79" i="88"/>
  <c r="BG79" i="88"/>
  <c r="D79" i="88" s="1"/>
  <c r="AS80" i="88"/>
  <c r="AY80" i="88"/>
  <c r="BG80" i="88"/>
  <c r="D80" i="88" s="1"/>
  <c r="AS81" i="88"/>
  <c r="AY81" i="88"/>
  <c r="BG81" i="88"/>
  <c r="D81" i="88" s="1"/>
  <c r="AS82" i="88"/>
  <c r="AY82" i="88"/>
  <c r="BG82" i="88"/>
  <c r="D82" i="88" s="1"/>
  <c r="AS83" i="88"/>
  <c r="AY83" i="88"/>
  <c r="BG83" i="88"/>
  <c r="D83" i="88" s="1"/>
  <c r="AS84" i="88"/>
  <c r="AY84" i="88"/>
  <c r="BG84" i="88"/>
  <c r="D84" i="88" s="1"/>
  <c r="AS85" i="88"/>
  <c r="AY85" i="88"/>
  <c r="BG85" i="88"/>
  <c r="D85" i="88" s="1"/>
  <c r="AS86" i="88"/>
  <c r="AY86" i="88"/>
  <c r="BG86" i="88"/>
  <c r="D86" i="88" s="1"/>
  <c r="AS87" i="88"/>
  <c r="AY87" i="88"/>
  <c r="BG87" i="88"/>
  <c r="D87" i="88" s="1"/>
  <c r="AS88" i="88"/>
  <c r="AY88" i="88"/>
  <c r="BG88" i="88"/>
  <c r="D88" i="88" s="1"/>
  <c r="AS89" i="88"/>
  <c r="AY89" i="88"/>
  <c r="BG89" i="88"/>
  <c r="D89" i="88" s="1"/>
  <c r="AS90" i="88"/>
  <c r="AY90" i="88"/>
  <c r="BG90" i="88"/>
  <c r="D90" i="88" s="1"/>
  <c r="AS91" i="88"/>
  <c r="AY91" i="88"/>
  <c r="BG91" i="88"/>
  <c r="D91" i="88" s="1"/>
  <c r="O92" i="88"/>
  <c r="P92" i="88"/>
  <c r="AS92" i="88"/>
  <c r="AY92" i="88"/>
  <c r="BG92" i="88"/>
  <c r="D92" i="88" s="1"/>
  <c r="N93" i="88"/>
  <c r="C94" i="88"/>
  <c r="K94" i="88"/>
  <c r="R94" i="88"/>
  <c r="S94" i="88"/>
  <c r="T94" i="88"/>
  <c r="U94" i="88"/>
  <c r="V94" i="88"/>
  <c r="W94" i="88"/>
  <c r="X94" i="88"/>
  <c r="AA94" i="88"/>
  <c r="AB94" i="88"/>
  <c r="AC94" i="88"/>
  <c r="AE94" i="88"/>
  <c r="AF94" i="88"/>
  <c r="AG94" i="88"/>
  <c r="AH94" i="88"/>
  <c r="AU94" i="88"/>
  <c r="AV94" i="88"/>
  <c r="AW94" i="88"/>
  <c r="AX94" i="88"/>
  <c r="AZ94" i="88"/>
  <c r="BA94" i="88"/>
  <c r="BB94" i="88"/>
  <c r="N95" i="88"/>
  <c r="L96" i="88"/>
  <c r="L94" i="88" s="1"/>
  <c r="O96" i="88"/>
  <c r="P96" i="88"/>
  <c r="AS96" i="88"/>
  <c r="AY96" i="88"/>
  <c r="AY94" i="88" s="1"/>
  <c r="BG96" i="88"/>
  <c r="N97" i="88"/>
  <c r="C98" i="88"/>
  <c r="R98" i="88"/>
  <c r="S98" i="88"/>
  <c r="T98" i="88"/>
  <c r="U98" i="88"/>
  <c r="V98" i="88"/>
  <c r="W98" i="88"/>
  <c r="X98" i="88"/>
  <c r="Y98" i="88"/>
  <c r="AA98" i="88"/>
  <c r="AB98" i="88"/>
  <c r="AC98" i="88"/>
  <c r="AE98" i="88"/>
  <c r="AF98" i="88"/>
  <c r="AG98" i="88"/>
  <c r="AH98" i="88"/>
  <c r="AU98" i="88"/>
  <c r="AV98" i="88"/>
  <c r="AW98" i="88"/>
  <c r="AX98" i="88"/>
  <c r="AZ98" i="88"/>
  <c r="BA98" i="88"/>
  <c r="BB98" i="88"/>
  <c r="N99" i="88"/>
  <c r="AY100" i="88"/>
  <c r="BG100" i="88"/>
  <c r="AS101" i="88"/>
  <c r="AY101" i="88"/>
  <c r="BG101" i="88"/>
  <c r="D101" i="88" s="1"/>
  <c r="AS102" i="88"/>
  <c r="AY102" i="88"/>
  <c r="BG102" i="88"/>
  <c r="D102" i="88" s="1"/>
  <c r="AS103" i="88"/>
  <c r="AY103" i="88"/>
  <c r="BG103" i="88"/>
  <c r="D103" i="88" s="1"/>
  <c r="AS104" i="88"/>
  <c r="AY104" i="88"/>
  <c r="BG104" i="88"/>
  <c r="D104" i="88" s="1"/>
  <c r="AS105" i="88"/>
  <c r="AY105" i="88"/>
  <c r="BG105" i="88"/>
  <c r="D105" i="88" s="1"/>
  <c r="AS106" i="88"/>
  <c r="AY106" i="88"/>
  <c r="BG106" i="88"/>
  <c r="D106" i="88" s="1"/>
  <c r="AS107" i="88"/>
  <c r="AY107" i="88"/>
  <c r="BG107" i="88"/>
  <c r="D107" i="88" s="1"/>
  <c r="AS108" i="88"/>
  <c r="AY108" i="88"/>
  <c r="BG108" i="88"/>
  <c r="D108" i="88" s="1"/>
  <c r="AS109" i="88"/>
  <c r="AY109" i="88"/>
  <c r="BG109" i="88"/>
  <c r="D109" i="88" s="1"/>
  <c r="AS110" i="88"/>
  <c r="AY110" i="88"/>
  <c r="BG110" i="88"/>
  <c r="D110" i="88" s="1"/>
  <c r="C112" i="88"/>
  <c r="R112" i="88"/>
  <c r="S112" i="88"/>
  <c r="T112" i="88"/>
  <c r="U112" i="88"/>
  <c r="V112" i="88"/>
  <c r="W112" i="88"/>
  <c r="X112" i="88"/>
  <c r="Y112" i="88"/>
  <c r="AA112" i="88"/>
  <c r="AB112" i="88"/>
  <c r="AC112" i="88"/>
  <c r="AE112" i="88"/>
  <c r="AF112" i="88"/>
  <c r="AG112" i="88"/>
  <c r="AH112" i="88"/>
  <c r="AU112" i="88"/>
  <c r="AV112" i="88"/>
  <c r="AW112" i="88"/>
  <c r="AX112" i="88"/>
  <c r="AZ112" i="88"/>
  <c r="BA112" i="88"/>
  <c r="BB112" i="88"/>
  <c r="AS114" i="88"/>
  <c r="AY114" i="88"/>
  <c r="BG114" i="88"/>
  <c r="D115" i="88"/>
  <c r="E115" i="88"/>
  <c r="F115" i="88"/>
  <c r="M115" i="88"/>
  <c r="N115" i="88"/>
  <c r="P115" i="88"/>
  <c r="D116" i="88"/>
  <c r="E116" i="88"/>
  <c r="F116" i="88"/>
  <c r="M116" i="88"/>
  <c r="N116" i="88"/>
  <c r="P116" i="88"/>
  <c r="D117" i="88"/>
  <c r="D117" i="84" s="1"/>
  <c r="E117" i="88"/>
  <c r="E117" i="84" s="1"/>
  <c r="F117" i="88"/>
  <c r="K117" i="88"/>
  <c r="L117" i="88"/>
  <c r="M117" i="88"/>
  <c r="N117" i="88"/>
  <c r="O117" i="88"/>
  <c r="P117" i="88"/>
  <c r="Q117" i="88"/>
  <c r="M118" i="88"/>
  <c r="M118" i="84" s="1"/>
  <c r="N118" i="88"/>
  <c r="N118" i="84"/>
  <c r="BG118" i="88"/>
  <c r="D118" i="88" s="1"/>
  <c r="D119" i="88"/>
  <c r="M119" i="88"/>
  <c r="M119" i="84" s="1"/>
  <c r="N119" i="88"/>
  <c r="N119" i="84"/>
  <c r="E119" i="88"/>
  <c r="F119" i="88" s="1"/>
  <c r="P119" i="88" s="1"/>
  <c r="M120" i="88"/>
  <c r="M120" i="84" s="1"/>
  <c r="N120" i="88"/>
  <c r="N120" i="84"/>
  <c r="AS120" i="88"/>
  <c r="BG120" i="88"/>
  <c r="D120" i="88" s="1"/>
  <c r="D121" i="88"/>
  <c r="AS121" i="88"/>
  <c r="E121" i="88" s="1"/>
  <c r="F121" i="88" s="1"/>
  <c r="M122" i="88"/>
  <c r="M122" i="84" s="1"/>
  <c r="N122" i="88"/>
  <c r="N122" i="84"/>
  <c r="AS122" i="88"/>
  <c r="BG122" i="88"/>
  <c r="D122" i="88" s="1"/>
  <c r="D123" i="88"/>
  <c r="M123" i="88"/>
  <c r="M123" i="84" s="1"/>
  <c r="N123" i="88"/>
  <c r="N123" i="84"/>
  <c r="AS123" i="88"/>
  <c r="E123" i="88" s="1"/>
  <c r="F123" i="88" s="1"/>
  <c r="P123" i="88" s="1"/>
  <c r="C125" i="88"/>
  <c r="H125" i="88"/>
  <c r="I125" i="88"/>
  <c r="J125" i="88"/>
  <c r="K125" i="88"/>
  <c r="L125" i="88"/>
  <c r="M125" i="88"/>
  <c r="N125" i="88"/>
  <c r="O125" i="88"/>
  <c r="P125" i="88"/>
  <c r="Q125" i="88"/>
  <c r="AA125" i="88"/>
  <c r="AB125" i="88"/>
  <c r="D127" i="88"/>
  <c r="D125" i="88" s="1"/>
  <c r="AS127" i="88"/>
  <c r="C129" i="88"/>
  <c r="R129" i="88"/>
  <c r="S129" i="88"/>
  <c r="T129" i="88"/>
  <c r="U129" i="88"/>
  <c r="V129" i="88"/>
  <c r="W129" i="88"/>
  <c r="X129" i="88"/>
  <c r="Y129" i="88"/>
  <c r="Z129" i="88"/>
  <c r="AA129" i="88"/>
  <c r="AB129" i="88"/>
  <c r="AC129" i="88"/>
  <c r="AE129" i="88"/>
  <c r="AF129" i="88"/>
  <c r="AG129" i="88"/>
  <c r="AH129" i="88"/>
  <c r="AU129" i="88"/>
  <c r="AV129" i="88"/>
  <c r="AW129" i="88"/>
  <c r="AX129" i="88"/>
  <c r="AZ129" i="88"/>
  <c r="BA129" i="88"/>
  <c r="BB129" i="88"/>
  <c r="N131" i="88"/>
  <c r="N129" i="88" s="1"/>
  <c r="O131" i="88"/>
  <c r="O129" i="88" s="1"/>
  <c r="P131" i="88"/>
  <c r="P129" i="88" s="1"/>
  <c r="AS131" i="88"/>
  <c r="AY131" i="88"/>
  <c r="BG131" i="88"/>
  <c r="BG129" i="88" s="1"/>
  <c r="R133" i="88"/>
  <c r="S133" i="88"/>
  <c r="T133" i="88"/>
  <c r="U133" i="88"/>
  <c r="V133" i="88"/>
  <c r="W133" i="88"/>
  <c r="X133" i="88"/>
  <c r="Y133" i="88"/>
  <c r="Z133" i="88"/>
  <c r="AA133" i="88"/>
  <c r="AB133" i="88"/>
  <c r="AC133" i="88"/>
  <c r="AE133" i="88"/>
  <c r="AF133" i="88"/>
  <c r="AG133" i="88"/>
  <c r="AH133" i="88"/>
  <c r="AT133" i="88"/>
  <c r="AU133" i="88"/>
  <c r="AV133" i="88"/>
  <c r="AW133" i="88"/>
  <c r="AX133" i="88"/>
  <c r="AZ133" i="88"/>
  <c r="BA133" i="88"/>
  <c r="BB133" i="88"/>
  <c r="BC133" i="88"/>
  <c r="BD133" i="88"/>
  <c r="BE133" i="88"/>
  <c r="BF133" i="88"/>
  <c r="K2" i="38"/>
  <c r="D14" i="38"/>
  <c r="M12" i="88" s="1"/>
  <c r="E14" i="38"/>
  <c r="M13" i="88" s="1"/>
  <c r="F14" i="38"/>
  <c r="M14" i="88" s="1"/>
  <c r="G14" i="38"/>
  <c r="M15" i="88" s="1"/>
  <c r="H14" i="38"/>
  <c r="M16" i="88" s="1"/>
  <c r="I14" i="38"/>
  <c r="M17" i="88" s="1"/>
  <c r="J14" i="38"/>
  <c r="M18" i="88" s="1"/>
  <c r="K14" i="38"/>
  <c r="M19" i="88" s="1"/>
  <c r="L14" i="38"/>
  <c r="M20" i="88" s="1"/>
  <c r="M14" i="38"/>
  <c r="M21" i="88" s="1"/>
  <c r="N14" i="38"/>
  <c r="M22" i="88" s="1"/>
  <c r="O14" i="38"/>
  <c r="M23" i="88" s="1"/>
  <c r="P14" i="38"/>
  <c r="M24" i="88" s="1"/>
  <c r="Q14" i="38"/>
  <c r="M25" i="88" s="1"/>
  <c r="R14" i="38"/>
  <c r="M30" i="88" s="1"/>
  <c r="S14" i="38"/>
  <c r="M31" i="88" s="1"/>
  <c r="T14" i="38"/>
  <c r="M34" i="88" s="1"/>
  <c r="U14" i="38"/>
  <c r="M35" i="88" s="1"/>
  <c r="V14" i="38"/>
  <c r="M36" i="88" s="1"/>
  <c r="W14" i="38"/>
  <c r="M37" i="88" s="1"/>
  <c r="X14" i="38"/>
  <c r="M38" i="88" s="1"/>
  <c r="Y14" i="38"/>
  <c r="M39" i="88" s="1"/>
  <c r="Z14" i="38"/>
  <c r="M40" i="88" s="1"/>
  <c r="AA14" i="38"/>
  <c r="M41" i="88" s="1"/>
  <c r="AB14" i="38"/>
  <c r="M42" i="88" s="1"/>
  <c r="AC14" i="38"/>
  <c r="M43" i="88" s="1"/>
  <c r="AD14" i="38"/>
  <c r="M44" i="88" s="1"/>
  <c r="AE14" i="38"/>
  <c r="M46" i="88" s="1"/>
  <c r="AF14" i="38"/>
  <c r="M47" i="88" s="1"/>
  <c r="AG14" i="38"/>
  <c r="M48" i="88" s="1"/>
  <c r="AH14" i="38"/>
  <c r="M49" i="88" s="1"/>
  <c r="AI14" i="38"/>
  <c r="M50" i="88" s="1"/>
  <c r="AJ14" i="38"/>
  <c r="M51" i="88" s="1"/>
  <c r="AK14" i="38"/>
  <c r="M52" i="88" s="1"/>
  <c r="AL14" i="38"/>
  <c r="M53" i="88" s="1"/>
  <c r="AM14" i="38"/>
  <c r="M54" i="88" s="1"/>
  <c r="AN14" i="38"/>
  <c r="M55" i="88" s="1"/>
  <c r="AO14" i="38"/>
  <c r="M56" i="88" s="1"/>
  <c r="AP14" i="38"/>
  <c r="M57" i="88" s="1"/>
  <c r="AQ14" i="38"/>
  <c r="M59" i="88" s="1"/>
  <c r="AR14" i="38"/>
  <c r="M60" i="88" s="1"/>
  <c r="AS14" i="38"/>
  <c r="M61" i="88" s="1"/>
  <c r="AT14" i="38"/>
  <c r="M62" i="88" s="1"/>
  <c r="AU14" i="38"/>
  <c r="M63" i="88" s="1"/>
  <c r="AV14" i="38"/>
  <c r="M64" i="88" s="1"/>
  <c r="AW14" i="38"/>
  <c r="M65" i="88" s="1"/>
  <c r="AX14" i="38"/>
  <c r="M68" i="88" s="1"/>
  <c r="AY14" i="38"/>
  <c r="M69" i="88" s="1"/>
  <c r="AZ14" i="38"/>
  <c r="M73" i="88" s="1"/>
  <c r="BA14" i="38"/>
  <c r="M74" i="88" s="1"/>
  <c r="BB14" i="38"/>
  <c r="M75" i="88" s="1"/>
  <c r="BC14" i="38"/>
  <c r="M76" i="88" s="1"/>
  <c r="BD14" i="38"/>
  <c r="M77" i="88" s="1"/>
  <c r="BE14" i="38"/>
  <c r="M78" i="88" s="1"/>
  <c r="BF14" i="38"/>
  <c r="M79" i="88" s="1"/>
  <c r="BG14" i="38"/>
  <c r="M80" i="88" s="1"/>
  <c r="BH14" i="38"/>
  <c r="M81" i="88" s="1"/>
  <c r="BI14" i="38"/>
  <c r="M82" i="88" s="1"/>
  <c r="BJ14" i="38"/>
  <c r="M83" i="88" s="1"/>
  <c r="BK14" i="38"/>
  <c r="M84" i="88" s="1"/>
  <c r="BL14" i="38"/>
  <c r="M85" i="88" s="1"/>
  <c r="BM14" i="38"/>
  <c r="M86" i="88" s="1"/>
  <c r="BN14" i="38"/>
  <c r="M87" i="88" s="1"/>
  <c r="BO14" i="38"/>
  <c r="M88" i="88" s="1"/>
  <c r="BP14" i="38"/>
  <c r="M89" i="88" s="1"/>
  <c r="BQ14" i="38"/>
  <c r="M90" i="88" s="1"/>
  <c r="BR14" i="38"/>
  <c r="M91" i="88" s="1"/>
  <c r="BS14" i="38"/>
  <c r="M92" i="88" s="1"/>
  <c r="BT14" i="38"/>
  <c r="M96" i="88" s="1"/>
  <c r="BU14" i="38"/>
  <c r="M100" i="88" s="1"/>
  <c r="BV14" i="38"/>
  <c r="M101" i="88" s="1"/>
  <c r="BW14" i="38"/>
  <c r="M102" i="88" s="1"/>
  <c r="BX14" i="38"/>
  <c r="M103" i="88" s="1"/>
  <c r="BY14" i="38"/>
  <c r="M104" i="88" s="1"/>
  <c r="BZ14" i="38"/>
  <c r="M105" i="88" s="1"/>
  <c r="CA14" i="38"/>
  <c r="M106" i="88" s="1"/>
  <c r="CB14" i="38"/>
  <c r="M107" i="88" s="1"/>
  <c r="CC14" i="38"/>
  <c r="M108" i="88" s="1"/>
  <c r="CD14" i="38"/>
  <c r="M109" i="88" s="1"/>
  <c r="CE14" i="38"/>
  <c r="M110" i="88" s="1"/>
  <c r="CF14" i="38"/>
  <c r="M114" i="88" s="1"/>
  <c r="CG14" i="38"/>
  <c r="CH14" i="38"/>
  <c r="CI14" i="38"/>
  <c r="CJ14" i="38"/>
  <c r="M121" i="88" s="1"/>
  <c r="CK14" i="38"/>
  <c r="M131" i="88" s="1"/>
  <c r="M129" i="88" s="1"/>
  <c r="E102" i="68"/>
  <c r="J13" i="88" s="1"/>
  <c r="J13" i="84" s="1"/>
  <c r="F102" i="68"/>
  <c r="J14" i="88" s="1"/>
  <c r="J14" i="84" s="1"/>
  <c r="G102" i="68"/>
  <c r="J15" i="88" s="1"/>
  <c r="J15" i="84" s="1"/>
  <c r="H102" i="68"/>
  <c r="J16" i="88" s="1"/>
  <c r="J16" i="84" s="1"/>
  <c r="I102" i="68"/>
  <c r="J17" i="88" s="1"/>
  <c r="J102" i="68"/>
  <c r="J18" i="88" s="1"/>
  <c r="J18" i="84" s="1"/>
  <c r="K102" i="68"/>
  <c r="J19" i="88" s="1"/>
  <c r="J19" i="84" s="1"/>
  <c r="L102" i="68"/>
  <c r="J20" i="88" s="1"/>
  <c r="J20" i="84" s="1"/>
  <c r="M102" i="68"/>
  <c r="J21" i="88" s="1"/>
  <c r="N102" i="68"/>
  <c r="J22" i="88" s="1"/>
  <c r="J22" i="84" s="1"/>
  <c r="O102" i="68"/>
  <c r="J23" i="88" s="1"/>
  <c r="J23" i="84" s="1"/>
  <c r="P102" i="68"/>
  <c r="J24" i="88" s="1"/>
  <c r="J24" i="84" s="1"/>
  <c r="Q102" i="68"/>
  <c r="J25" i="88" s="1"/>
  <c r="J25" i="84" s="1"/>
  <c r="R102" i="68"/>
  <c r="J26" i="88" s="1"/>
  <c r="J26" i="84" s="1"/>
  <c r="S102" i="68"/>
  <c r="J30" i="88" s="1"/>
  <c r="T102" i="68"/>
  <c r="J31" i="88" s="1"/>
  <c r="J31" i="84" s="1"/>
  <c r="U102" i="68"/>
  <c r="J33" i="88" s="1"/>
  <c r="J33" i="84" s="1"/>
  <c r="V102" i="68"/>
  <c r="J34" i="88" s="1"/>
  <c r="J34" i="84" s="1"/>
  <c r="W102" i="68"/>
  <c r="J35" i="88" s="1"/>
  <c r="J35" i="84" s="1"/>
  <c r="X102" i="68"/>
  <c r="J36" i="88" s="1"/>
  <c r="J36" i="84" s="1"/>
  <c r="Y102" i="68"/>
  <c r="J37" i="88" s="1"/>
  <c r="J37" i="84" s="1"/>
  <c r="Z102" i="68"/>
  <c r="J38" i="88" s="1"/>
  <c r="J38" i="84" s="1"/>
  <c r="AA102" i="68"/>
  <c r="J39" i="88" s="1"/>
  <c r="J39" i="84" s="1"/>
  <c r="AB102" i="68"/>
  <c r="J40" i="88" s="1"/>
  <c r="J40" i="84" s="1"/>
  <c r="AC102" i="68"/>
  <c r="J41" i="88" s="1"/>
  <c r="J41" i="84" s="1"/>
  <c r="AD102" i="68"/>
  <c r="J42" i="88" s="1"/>
  <c r="J42" i="84" s="1"/>
  <c r="AE102" i="68"/>
  <c r="J43" i="88" s="1"/>
  <c r="J43" i="84" s="1"/>
  <c r="AF102" i="68"/>
  <c r="J44" i="88" s="1"/>
  <c r="J44" i="84" s="1"/>
  <c r="AG102" i="68"/>
  <c r="J45" i="88" s="1"/>
  <c r="J45" i="84" s="1"/>
  <c r="AH102" i="68"/>
  <c r="J46" i="88" s="1"/>
  <c r="J46" i="84" s="1"/>
  <c r="AI102" i="68"/>
  <c r="J47" i="88" s="1"/>
  <c r="J47" i="84" s="1"/>
  <c r="AJ102" i="68"/>
  <c r="J48" i="88" s="1"/>
  <c r="J48" i="84" s="1"/>
  <c r="AK102" i="68"/>
  <c r="J49" i="88" s="1"/>
  <c r="J49" i="84" s="1"/>
  <c r="AL102" i="68"/>
  <c r="J50" i="88" s="1"/>
  <c r="J50" i="84" s="1"/>
  <c r="AM102" i="68"/>
  <c r="J51" i="88" s="1"/>
  <c r="J51" i="84" s="1"/>
  <c r="AN102" i="68"/>
  <c r="J52" i="88" s="1"/>
  <c r="J52" i="84" s="1"/>
  <c r="AO102" i="68"/>
  <c r="J53" i="88" s="1"/>
  <c r="J53" i="84" s="1"/>
  <c r="AP102" i="68"/>
  <c r="J54" i="88" s="1"/>
  <c r="J54" i="84" s="1"/>
  <c r="AQ102" i="68"/>
  <c r="J55" i="88" s="1"/>
  <c r="J55" i="84" s="1"/>
  <c r="AR102" i="68"/>
  <c r="J56" i="88" s="1"/>
  <c r="J56" i="84" s="1"/>
  <c r="AS102" i="68"/>
  <c r="J57" i="88" s="1"/>
  <c r="J57" i="84" s="1"/>
  <c r="AT102" i="68"/>
  <c r="J59" i="88" s="1"/>
  <c r="J59" i="84" s="1"/>
  <c r="AU102" i="68"/>
  <c r="J60" i="88" s="1"/>
  <c r="J60" i="84" s="1"/>
  <c r="AV102" i="68"/>
  <c r="J61" i="88" s="1"/>
  <c r="J61" i="84" s="1"/>
  <c r="AW102" i="68"/>
  <c r="J62" i="88" s="1"/>
  <c r="J62" i="84" s="1"/>
  <c r="AX102" i="68"/>
  <c r="J63" i="88" s="1"/>
  <c r="J63" i="84" s="1"/>
  <c r="AY102" i="68"/>
  <c r="J64" i="88" s="1"/>
  <c r="J64" i="84" s="1"/>
  <c r="AZ102" i="68"/>
  <c r="J65" i="88" s="1"/>
  <c r="J65" i="84" s="1"/>
  <c r="BA102" i="68"/>
  <c r="J68" i="88" s="1"/>
  <c r="J68" i="84" s="1"/>
  <c r="BB102" i="68"/>
  <c r="J69" i="88" s="1"/>
  <c r="BC102" i="68"/>
  <c r="J73" i="88" s="1"/>
  <c r="BD102" i="68"/>
  <c r="J74" i="88" s="1"/>
  <c r="J74" i="84" s="1"/>
  <c r="BE102" i="68"/>
  <c r="J75" i="88" s="1"/>
  <c r="J75" i="84" s="1"/>
  <c r="BF102" i="68"/>
  <c r="J76" i="88" s="1"/>
  <c r="J76" i="84" s="1"/>
  <c r="BG102" i="68"/>
  <c r="J77" i="88" s="1"/>
  <c r="J77" i="84" s="1"/>
  <c r="BH102" i="68"/>
  <c r="J78" i="88" s="1"/>
  <c r="J78" i="84" s="1"/>
  <c r="BI102" i="68"/>
  <c r="J79" i="88" s="1"/>
  <c r="J79" i="84" s="1"/>
  <c r="BJ102" i="68"/>
  <c r="J80" i="88" s="1"/>
  <c r="J80" i="84" s="1"/>
  <c r="BK102" i="68"/>
  <c r="J81" i="88" s="1"/>
  <c r="J81" i="84" s="1"/>
  <c r="BL102" i="68"/>
  <c r="J82" i="88" s="1"/>
  <c r="J82" i="84" s="1"/>
  <c r="BM102" i="68"/>
  <c r="J83" i="88" s="1"/>
  <c r="J83" i="84" s="1"/>
  <c r="BN102" i="68"/>
  <c r="J84" i="88" s="1"/>
  <c r="J84" i="84" s="1"/>
  <c r="BO102" i="68"/>
  <c r="J85" i="88" s="1"/>
  <c r="J85" i="84" s="1"/>
  <c r="BP102" i="68"/>
  <c r="J86" i="88" s="1"/>
  <c r="J86" i="84" s="1"/>
  <c r="BQ102" i="68"/>
  <c r="J87" i="88" s="1"/>
  <c r="J87" i="84" s="1"/>
  <c r="BR102" i="68"/>
  <c r="J88" i="88" s="1"/>
  <c r="J88" i="84" s="1"/>
  <c r="BS102" i="68"/>
  <c r="J89" i="88" s="1"/>
  <c r="J89" i="84" s="1"/>
  <c r="BT102" i="68"/>
  <c r="J90" i="88" s="1"/>
  <c r="J90" i="84" s="1"/>
  <c r="BU102" i="68"/>
  <c r="J91" i="88" s="1"/>
  <c r="J91" i="84" s="1"/>
  <c r="BV102" i="68"/>
  <c r="J92" i="88" s="1"/>
  <c r="J92" i="84" s="1"/>
  <c r="BW102" i="68"/>
  <c r="J96" i="88" s="1"/>
  <c r="J94" i="88" s="1"/>
  <c r="BX102" i="68"/>
  <c r="J100" i="88" s="1"/>
  <c r="J100" i="84" s="1"/>
  <c r="BY102" i="68"/>
  <c r="J101" i="88" s="1"/>
  <c r="BZ102" i="68"/>
  <c r="J102" i="88" s="1"/>
  <c r="J102" i="84" s="1"/>
  <c r="CA102" i="68"/>
  <c r="J103" i="88" s="1"/>
  <c r="J103" i="84" s="1"/>
  <c r="CB102" i="68"/>
  <c r="J104" i="88" s="1"/>
  <c r="J104" i="84" s="1"/>
  <c r="CC102" i="68"/>
  <c r="J105" i="88" s="1"/>
  <c r="J105" i="84" s="1"/>
  <c r="CD102" i="68"/>
  <c r="J106" i="88" s="1"/>
  <c r="J106" i="84" s="1"/>
  <c r="CE102" i="68"/>
  <c r="J107" i="88" s="1"/>
  <c r="J107" i="84" s="1"/>
  <c r="CF102" i="68"/>
  <c r="J108" i="88" s="1"/>
  <c r="J108" i="84" s="1"/>
  <c r="CG102" i="68"/>
  <c r="J109" i="88" s="1"/>
  <c r="J109" i="84" s="1"/>
  <c r="CH102" i="68"/>
  <c r="J110" i="88" s="1"/>
  <c r="J110" i="84" s="1"/>
  <c r="CI102" i="68"/>
  <c r="J114" i="88" s="1"/>
  <c r="CJ102" i="68"/>
  <c r="J115" i="88" s="1"/>
  <c r="J115" i="84" s="1"/>
  <c r="J116" i="88"/>
  <c r="J116" i="84" s="1"/>
  <c r="CL102" i="68"/>
  <c r="J118" i="88" s="1"/>
  <c r="J118" i="84" s="1"/>
  <c r="CM102" i="68"/>
  <c r="J119" i="88" s="1"/>
  <c r="J119" i="84" s="1"/>
  <c r="CN102" i="68"/>
  <c r="J120" i="88" s="1"/>
  <c r="J120" i="84" s="1"/>
  <c r="CO102" i="68"/>
  <c r="J121" i="88" s="1"/>
  <c r="J121" i="84" s="1"/>
  <c r="CP102" i="68"/>
  <c r="J122" i="88" s="1"/>
  <c r="J122" i="84" s="1"/>
  <c r="CQ102" i="68"/>
  <c r="J123" i="88" s="1"/>
  <c r="CR102" i="68"/>
  <c r="J131" i="88" s="1"/>
  <c r="J129" i="88" s="1"/>
  <c r="I12" i="88"/>
  <c r="I13" i="88"/>
  <c r="I14" i="88"/>
  <c r="I15" i="88"/>
  <c r="I15" i="84"/>
  <c r="I16" i="88"/>
  <c r="I17" i="88"/>
  <c r="I18" i="88"/>
  <c r="I19" i="88"/>
  <c r="I20" i="88"/>
  <c r="I21" i="88"/>
  <c r="I22" i="88"/>
  <c r="I22" i="84"/>
  <c r="I23" i="88"/>
  <c r="I24" i="88"/>
  <c r="I25" i="88"/>
  <c r="I26" i="88"/>
  <c r="I26" i="84"/>
  <c r="I30" i="88"/>
  <c r="I30" i="84"/>
  <c r="I31" i="88"/>
  <c r="I33" i="88"/>
  <c r="I33" i="84"/>
  <c r="I34" i="88"/>
  <c r="I35" i="88"/>
  <c r="I36" i="88"/>
  <c r="I37" i="88"/>
  <c r="I37" i="84"/>
  <c r="I38" i="88"/>
  <c r="I39" i="88"/>
  <c r="I40" i="88"/>
  <c r="I41" i="88"/>
  <c r="I42" i="88"/>
  <c r="I42" i="84"/>
  <c r="I43" i="88"/>
  <c r="I44" i="88"/>
  <c r="I45" i="88"/>
  <c r="I45" i="84"/>
  <c r="I46" i="88"/>
  <c r="I47" i="88"/>
  <c r="I47" i="84"/>
  <c r="I48" i="88"/>
  <c r="I48" i="84"/>
  <c r="I49" i="88"/>
  <c r="I49" i="84"/>
  <c r="I50" i="88"/>
  <c r="I50" i="84"/>
  <c r="I51" i="88"/>
  <c r="I52" i="88"/>
  <c r="I53" i="88"/>
  <c r="I54" i="88"/>
  <c r="I54" i="84"/>
  <c r="I55" i="88"/>
  <c r="I56" i="88"/>
  <c r="I56" i="84"/>
  <c r="I57" i="88"/>
  <c r="I59" i="88"/>
  <c r="I60" i="88"/>
  <c r="I60" i="84"/>
  <c r="I61" i="88"/>
  <c r="I61" i="84"/>
  <c r="I62" i="88"/>
  <c r="I63" i="88"/>
  <c r="I63" i="84"/>
  <c r="I64" i="88"/>
  <c r="I64" i="84"/>
  <c r="I65" i="88"/>
  <c r="I65" i="84"/>
  <c r="I68" i="88"/>
  <c r="I68" i="84"/>
  <c r="I69" i="88"/>
  <c r="I73" i="88"/>
  <c r="I73" i="84"/>
  <c r="I74" i="88"/>
  <c r="I74" i="84"/>
  <c r="I75" i="88"/>
  <c r="I75" i="84"/>
  <c r="I76" i="88"/>
  <c r="I77" i="88"/>
  <c r="I78" i="88"/>
  <c r="I79" i="88"/>
  <c r="I79" i="84"/>
  <c r="I80" i="88"/>
  <c r="I80" i="84"/>
  <c r="I81" i="88"/>
  <c r="I81" i="84"/>
  <c r="I82" i="88"/>
  <c r="I83" i="88"/>
  <c r="I83" i="84"/>
  <c r="I84" i="88"/>
  <c r="I84" i="84"/>
  <c r="I85" i="88"/>
  <c r="I86" i="88"/>
  <c r="I87" i="88"/>
  <c r="I88" i="88"/>
  <c r="I89" i="88"/>
  <c r="I90" i="88"/>
  <c r="I91" i="88"/>
  <c r="I92" i="88"/>
  <c r="I92" i="84"/>
  <c r="I96" i="88"/>
  <c r="I94" i="88"/>
  <c r="I100" i="88"/>
  <c r="I101" i="88"/>
  <c r="I101" i="84"/>
  <c r="I102" i="88"/>
  <c r="I102" i="84"/>
  <c r="I103" i="88"/>
  <c r="I104" i="88"/>
  <c r="I104" i="84"/>
  <c r="I105" i="88"/>
  <c r="I105" i="84"/>
  <c r="I106" i="88"/>
  <c r="I106" i="84"/>
  <c r="I107" i="88"/>
  <c r="I108" i="88"/>
  <c r="I109" i="88"/>
  <c r="I110" i="88"/>
  <c r="I110" i="84"/>
  <c r="I114" i="88"/>
  <c r="I115" i="88"/>
  <c r="I116" i="88"/>
  <c r="I118" i="88"/>
  <c r="I119" i="88"/>
  <c r="I120" i="88"/>
  <c r="I120" i="84"/>
  <c r="I121" i="88"/>
  <c r="I122" i="88"/>
  <c r="I122" i="84"/>
  <c r="I123" i="88"/>
  <c r="I123" i="84"/>
  <c r="I131" i="88"/>
  <c r="A4" i="66"/>
  <c r="D39" i="66"/>
  <c r="H12" i="88"/>
  <c r="E39" i="66"/>
  <c r="H13" i="88"/>
  <c r="F39" i="66"/>
  <c r="H14" i="88"/>
  <c r="K14" i="88" s="1"/>
  <c r="L14" i="88" s="1"/>
  <c r="G39" i="66"/>
  <c r="H15" i="88"/>
  <c r="H39" i="66"/>
  <c r="H16" i="88"/>
  <c r="I39" i="66"/>
  <c r="H17" i="88"/>
  <c r="J39" i="66"/>
  <c r="H18" i="88"/>
  <c r="K18" i="88" s="1"/>
  <c r="L18" i="88" s="1"/>
  <c r="K39" i="66"/>
  <c r="H19" i="88"/>
  <c r="L39" i="66"/>
  <c r="H20" i="88"/>
  <c r="M39" i="66"/>
  <c r="H21" i="88" s="1"/>
  <c r="N39" i="66"/>
  <c r="H22" i="88"/>
  <c r="O39" i="66"/>
  <c r="H23" i="88"/>
  <c r="K23" i="88" s="1"/>
  <c r="L23" i="88" s="1"/>
  <c r="P39" i="66"/>
  <c r="H24" i="88"/>
  <c r="K24" i="88" s="1"/>
  <c r="L24" i="88" s="1"/>
  <c r="Q39" i="66"/>
  <c r="H25" i="88"/>
  <c r="R39" i="66"/>
  <c r="H26" i="88"/>
  <c r="S39" i="66"/>
  <c r="H30" i="88"/>
  <c r="T39" i="66"/>
  <c r="H31" i="88"/>
  <c r="U39" i="66"/>
  <c r="H33" i="88"/>
  <c r="V39" i="66"/>
  <c r="H34" i="88"/>
  <c r="W39" i="66"/>
  <c r="H35" i="88"/>
  <c r="X39" i="66"/>
  <c r="H36" i="88"/>
  <c r="Y39" i="66"/>
  <c r="H37" i="88"/>
  <c r="Z39" i="66"/>
  <c r="H38" i="88"/>
  <c r="K38" i="88" s="1"/>
  <c r="L38" i="88" s="1"/>
  <c r="AA39" i="66"/>
  <c r="H39" i="88"/>
  <c r="AB39" i="66"/>
  <c r="H40" i="88"/>
  <c r="AC39" i="66"/>
  <c r="H41" i="88"/>
  <c r="AD39" i="66"/>
  <c r="H42" i="88"/>
  <c r="AE39" i="66"/>
  <c r="H43" i="88" s="1"/>
  <c r="H43" i="84" s="1"/>
  <c r="AF39" i="66"/>
  <c r="H44" i="88"/>
  <c r="AG39" i="66"/>
  <c r="H45" i="88"/>
  <c r="AH39" i="66"/>
  <c r="H46" i="88"/>
  <c r="H46" i="84"/>
  <c r="AI39" i="66"/>
  <c r="H47" i="88"/>
  <c r="H47" i="84"/>
  <c r="K47" i="84" s="1"/>
  <c r="L47" i="84" s="1"/>
  <c r="AJ39" i="66"/>
  <c r="H48" i="88"/>
  <c r="AK39" i="66"/>
  <c r="H49" i="88"/>
  <c r="AL39" i="66"/>
  <c r="H50" i="88"/>
  <c r="H50" i="84"/>
  <c r="K50" i="84" s="1"/>
  <c r="L50" i="84" s="1"/>
  <c r="AM39" i="66"/>
  <c r="H51" i="88"/>
  <c r="K51" i="88" s="1"/>
  <c r="L51" i="88" s="1"/>
  <c r="AN39" i="66"/>
  <c r="H52" i="88"/>
  <c r="AO39" i="66"/>
  <c r="H53" i="88"/>
  <c r="AP39" i="66"/>
  <c r="H54" i="88"/>
  <c r="H54" i="84"/>
  <c r="K54" i="84" s="1"/>
  <c r="L54" i="84" s="1"/>
  <c r="AQ39" i="66"/>
  <c r="H55" i="88"/>
  <c r="K55" i="88" s="1"/>
  <c r="L55" i="88" s="1"/>
  <c r="H55" i="84"/>
  <c r="AR39" i="66"/>
  <c r="H56" i="88"/>
  <c r="AS39" i="66"/>
  <c r="H57" i="88"/>
  <c r="K57" i="88" s="1"/>
  <c r="L57" i="88" s="1"/>
  <c r="AT39" i="66"/>
  <c r="H59" i="88"/>
  <c r="H59" i="84"/>
  <c r="AU39" i="66"/>
  <c r="H60" i="88"/>
  <c r="AV39" i="66"/>
  <c r="H61" i="88"/>
  <c r="H61" i="84"/>
  <c r="K61" i="84" s="1"/>
  <c r="L61" i="84" s="1"/>
  <c r="AW39" i="66"/>
  <c r="H62" i="88"/>
  <c r="K62" i="88" s="1"/>
  <c r="L62" i="88" s="1"/>
  <c r="H62" i="84"/>
  <c r="AX39" i="66"/>
  <c r="H63" i="88"/>
  <c r="H63" i="84"/>
  <c r="K63" i="84" s="1"/>
  <c r="L63" i="84" s="1"/>
  <c r="AY39" i="66"/>
  <c r="H64" i="88"/>
  <c r="H64" i="84"/>
  <c r="K64" i="84" s="1"/>
  <c r="L64" i="84" s="1"/>
  <c r="AZ39" i="66"/>
  <c r="H65" i="88"/>
  <c r="H65" i="84"/>
  <c r="K65" i="84" s="1"/>
  <c r="L65" i="84" s="1"/>
  <c r="BA39" i="66"/>
  <c r="H68" i="88"/>
  <c r="BB39" i="66"/>
  <c r="H69" i="88"/>
  <c r="K69" i="88" s="1"/>
  <c r="L69" i="88" s="1"/>
  <c r="BC39" i="66"/>
  <c r="H73" i="88"/>
  <c r="BD39" i="66"/>
  <c r="H74" i="88"/>
  <c r="H74" i="84"/>
  <c r="K74" i="84" s="1"/>
  <c r="L74" i="84" s="1"/>
  <c r="BE39" i="66"/>
  <c r="H75" i="88"/>
  <c r="H75" i="84"/>
  <c r="K75" i="84" s="1"/>
  <c r="L75" i="84" s="1"/>
  <c r="BF39" i="66"/>
  <c r="H76" i="88"/>
  <c r="K76" i="88" s="1"/>
  <c r="H76" i="84"/>
  <c r="BG39" i="66"/>
  <c r="H77" i="88"/>
  <c r="K77" i="88" s="1"/>
  <c r="L77" i="88" s="1"/>
  <c r="H77" i="84"/>
  <c r="BH39" i="66"/>
  <c r="H78" i="88"/>
  <c r="K78" i="88" s="1"/>
  <c r="L78" i="88" s="1"/>
  <c r="H78" i="84"/>
  <c r="BI39" i="66"/>
  <c r="H79" i="88"/>
  <c r="H79" i="84"/>
  <c r="K79" i="84" s="1"/>
  <c r="L79" i="84" s="1"/>
  <c r="BJ39" i="66"/>
  <c r="H80" i="88"/>
  <c r="BK39" i="66"/>
  <c r="H81" i="88"/>
  <c r="H81" i="84"/>
  <c r="K81" i="84" s="1"/>
  <c r="L81" i="84" s="1"/>
  <c r="BL39" i="66"/>
  <c r="H82" i="88"/>
  <c r="H82" i="84"/>
  <c r="BM39" i="66"/>
  <c r="H83" i="88"/>
  <c r="H83" i="84"/>
  <c r="K83" i="84" s="1"/>
  <c r="L83" i="84" s="1"/>
  <c r="BN39" i="66"/>
  <c r="H84" i="88"/>
  <c r="H84" i="84"/>
  <c r="K84" i="84" s="1"/>
  <c r="L84" i="84" s="1"/>
  <c r="BO39" i="66"/>
  <c r="H85" i="88"/>
  <c r="H85" i="84"/>
  <c r="BP39" i="66"/>
  <c r="H86" i="88" s="1"/>
  <c r="H86" i="84" s="1"/>
  <c r="BQ39" i="66"/>
  <c r="H87" i="88" s="1"/>
  <c r="BR39" i="66"/>
  <c r="H88" i="88" s="1"/>
  <c r="H88" i="84" s="1"/>
  <c r="BS39" i="66"/>
  <c r="H89" i="88" s="1"/>
  <c r="BT39" i="66"/>
  <c r="H90" i="88"/>
  <c r="K90" i="88" s="1"/>
  <c r="L90" i="88" s="1"/>
  <c r="H90" i="84"/>
  <c r="BU39" i="66"/>
  <c r="H91" i="88" s="1"/>
  <c r="BV39" i="66"/>
  <c r="H92" i="88" s="1"/>
  <c r="H92" i="84" s="1"/>
  <c r="K92" i="84" s="1"/>
  <c r="L92" i="84" s="1"/>
  <c r="BW39" i="66"/>
  <c r="H96" i="88"/>
  <c r="H94" i="88"/>
  <c r="BX39" i="66"/>
  <c r="H100" i="88"/>
  <c r="K100" i="88" s="1"/>
  <c r="L100" i="88" s="1"/>
  <c r="H100" i="84"/>
  <c r="BY39" i="66"/>
  <c r="H101" i="88"/>
  <c r="BZ39" i="66"/>
  <c r="H102" i="88"/>
  <c r="H102" i="84"/>
  <c r="K102" i="84" s="1"/>
  <c r="L102" i="84" s="1"/>
  <c r="CA39" i="66"/>
  <c r="H103" i="88"/>
  <c r="K103" i="88" s="1"/>
  <c r="L103" i="88" s="1"/>
  <c r="H103" i="84"/>
  <c r="CB39" i="66"/>
  <c r="H104" i="88"/>
  <c r="H104" i="84"/>
  <c r="K104" i="84" s="1"/>
  <c r="L104" i="84" s="1"/>
  <c r="CC39" i="66"/>
  <c r="H105" i="88"/>
  <c r="H105" i="84"/>
  <c r="K105" i="84" s="1"/>
  <c r="L105" i="84" s="1"/>
  <c r="CD39" i="66"/>
  <c r="H106" i="88"/>
  <c r="H106" i="84"/>
  <c r="K106" i="84" s="1"/>
  <c r="L106" i="84" s="1"/>
  <c r="CE39" i="66"/>
  <c r="H107" i="88"/>
  <c r="H107" i="84"/>
  <c r="CF39" i="66"/>
  <c r="H108" i="88"/>
  <c r="K108" i="88" s="1"/>
  <c r="L108" i="88" s="1"/>
  <c r="H108" i="84"/>
  <c r="CG39" i="66"/>
  <c r="H109" i="88"/>
  <c r="K109" i="88" s="1"/>
  <c r="L109" i="88" s="1"/>
  <c r="H109" i="84"/>
  <c r="CH39" i="66"/>
  <c r="H110" i="88"/>
  <c r="H110" i="84"/>
  <c r="K110" i="84" s="1"/>
  <c r="L110" i="84" s="1"/>
  <c r="CI39" i="66"/>
  <c r="H114" i="88"/>
  <c r="H114" i="84"/>
  <c r="CJ39" i="66"/>
  <c r="H115" i="88"/>
  <c r="K115" i="88" s="1"/>
  <c r="G115" i="84"/>
  <c r="CK39" i="66"/>
  <c r="H116" i="88"/>
  <c r="K116" i="88" s="1"/>
  <c r="L116" i="88" s="1"/>
  <c r="G116" i="84"/>
  <c r="CL39" i="66"/>
  <c r="H118" i="88"/>
  <c r="K118" i="88" s="1"/>
  <c r="L118" i="88" s="1"/>
  <c r="CM39" i="66"/>
  <c r="H119" i="88"/>
  <c r="H119" i="84"/>
  <c r="CN39" i="66"/>
  <c r="H120" i="88"/>
  <c r="H120" i="84"/>
  <c r="K120" i="84" s="1"/>
  <c r="L120" i="84" s="1"/>
  <c r="CO39" i="66"/>
  <c r="H121" i="88"/>
  <c r="K121" i="88" s="1"/>
  <c r="L121" i="88" s="1"/>
  <c r="H121" i="84"/>
  <c r="CP39" i="66"/>
  <c r="H122" i="88"/>
  <c r="CQ39" i="66"/>
  <c r="H123" i="88"/>
  <c r="H123" i="84"/>
  <c r="CR39" i="66"/>
  <c r="H131" i="88"/>
  <c r="K131" i="88" s="1"/>
  <c r="H129" i="88"/>
  <c r="C10" i="1"/>
  <c r="R10" i="1"/>
  <c r="S10" i="1"/>
  <c r="T10" i="1"/>
  <c r="U10" i="1"/>
  <c r="Y10" i="1"/>
  <c r="Z10" i="1"/>
  <c r="AA10" i="1"/>
  <c r="AB10" i="1"/>
  <c r="AC10" i="1"/>
  <c r="AD10" i="1"/>
  <c r="AE10" i="1"/>
  <c r="AF10" i="1"/>
  <c r="AG10" i="1"/>
  <c r="AH10" i="1"/>
  <c r="AI10" i="1"/>
  <c r="AJ10" i="1"/>
  <c r="AK10" i="1"/>
  <c r="AL10" i="1"/>
  <c r="AM10" i="1"/>
  <c r="AN10" i="1"/>
  <c r="AO10" i="1"/>
  <c r="AP10" i="1"/>
  <c r="AQ10" i="1"/>
  <c r="AR10" i="1"/>
  <c r="AT10" i="1"/>
  <c r="AU10" i="1"/>
  <c r="AV10" i="1"/>
  <c r="AW10" i="1"/>
  <c r="AX10" i="1"/>
  <c r="AZ10" i="1"/>
  <c r="BA10" i="1"/>
  <c r="BB10" i="1"/>
  <c r="BC10" i="1"/>
  <c r="BD10" i="1"/>
  <c r="BE10" i="1"/>
  <c r="BF10" i="1"/>
  <c r="AY12" i="1"/>
  <c r="BG12" i="1"/>
  <c r="AS13" i="1"/>
  <c r="AY13" i="1"/>
  <c r="BG13" i="1"/>
  <c r="D13" i="1" s="1"/>
  <c r="AS14" i="1"/>
  <c r="AY14" i="1"/>
  <c r="BG14" i="1"/>
  <c r="D14" i="1" s="1"/>
  <c r="AS15" i="1"/>
  <c r="AY15" i="1"/>
  <c r="BG15" i="1"/>
  <c r="D15" i="1" s="1"/>
  <c r="AY16" i="1"/>
  <c r="BG16" i="1"/>
  <c r="D16" i="1" s="1"/>
  <c r="AS17" i="1"/>
  <c r="AY17" i="1"/>
  <c r="BG17" i="1"/>
  <c r="D17" i="1" s="1"/>
  <c r="AS18" i="1"/>
  <c r="AY18" i="1"/>
  <c r="BG18" i="1"/>
  <c r="D18" i="1" s="1"/>
  <c r="AS19" i="1"/>
  <c r="AY19" i="1"/>
  <c r="BG19" i="1"/>
  <c r="D19" i="1" s="1"/>
  <c r="AS20" i="1"/>
  <c r="AY20" i="1"/>
  <c r="BG20" i="1"/>
  <c r="D20" i="1" s="1"/>
  <c r="AS21" i="1"/>
  <c r="AY21" i="1"/>
  <c r="BG21" i="1"/>
  <c r="D21" i="1" s="1"/>
  <c r="AS22" i="1"/>
  <c r="AY22" i="1"/>
  <c r="BG22" i="1"/>
  <c r="D22" i="1" s="1"/>
  <c r="AS23" i="1"/>
  <c r="AY23" i="1"/>
  <c r="BG23" i="1"/>
  <c r="D23" i="1" s="1"/>
  <c r="AS24" i="1"/>
  <c r="AY24" i="1"/>
  <c r="BG24" i="1"/>
  <c r="D24" i="1" s="1"/>
  <c r="AS25" i="1"/>
  <c r="AY25" i="1"/>
  <c r="BG25" i="1"/>
  <c r="D25" i="1" s="1"/>
  <c r="D26" i="1"/>
  <c r="E26" i="1"/>
  <c r="F26" i="1"/>
  <c r="M26" i="1"/>
  <c r="P26" i="1"/>
  <c r="C28" i="1"/>
  <c r="R28" i="1"/>
  <c r="S28" i="1"/>
  <c r="T28" i="1"/>
  <c r="U28" i="1"/>
  <c r="V28" i="1"/>
  <c r="V133" i="1" s="1"/>
  <c r="W28" i="1"/>
  <c r="X28" i="1"/>
  <c r="Y28" i="1"/>
  <c r="Z28" i="1"/>
  <c r="AA28" i="1"/>
  <c r="AB28" i="1"/>
  <c r="AC28" i="1"/>
  <c r="AD28" i="1"/>
  <c r="AE28" i="1"/>
  <c r="AF28" i="1"/>
  <c r="AG28" i="1"/>
  <c r="AH28" i="1"/>
  <c r="AI28" i="1"/>
  <c r="AJ28" i="1"/>
  <c r="AK28" i="1"/>
  <c r="AL28" i="1"/>
  <c r="AM28" i="1"/>
  <c r="AN28" i="1"/>
  <c r="AO28" i="1"/>
  <c r="AP28" i="1"/>
  <c r="AQ28" i="1"/>
  <c r="AR28" i="1"/>
  <c r="AU28" i="1"/>
  <c r="AV28" i="1"/>
  <c r="AW28" i="1"/>
  <c r="AX28" i="1"/>
  <c r="AZ28" i="1"/>
  <c r="BA28" i="1"/>
  <c r="BB28" i="1"/>
  <c r="BC28" i="1"/>
  <c r="BD28" i="1"/>
  <c r="BE28" i="1"/>
  <c r="BF28" i="1"/>
  <c r="AS30" i="1"/>
  <c r="BG30" i="1"/>
  <c r="D30" i="1" s="1"/>
  <c r="AS31" i="1"/>
  <c r="AY31" i="1"/>
  <c r="BG31" i="1"/>
  <c r="D32" i="1"/>
  <c r="AS32" i="1"/>
  <c r="E32" i="1" s="1"/>
  <c r="AS33" i="1"/>
  <c r="E33" i="1" s="1"/>
  <c r="AY33" i="1"/>
  <c r="BG33" i="1"/>
  <c r="D33" i="1" s="1"/>
  <c r="F33" i="1" s="1"/>
  <c r="BG34" i="1"/>
  <c r="D34" i="1" s="1"/>
  <c r="AS35" i="1"/>
  <c r="AY35" i="1"/>
  <c r="BG35" i="1"/>
  <c r="D35" i="1" s="1"/>
  <c r="AS36" i="1"/>
  <c r="AY36" i="1"/>
  <c r="BG36" i="1"/>
  <c r="D36" i="1" s="1"/>
  <c r="AS37" i="1"/>
  <c r="AY37" i="1"/>
  <c r="BG37" i="1"/>
  <c r="D37" i="1" s="1"/>
  <c r="AS38" i="1"/>
  <c r="AY38" i="1"/>
  <c r="BG38" i="1"/>
  <c r="D38" i="1" s="1"/>
  <c r="AS39" i="1"/>
  <c r="AY39" i="1"/>
  <c r="BG39" i="1"/>
  <c r="D39" i="1" s="1"/>
  <c r="AS40" i="1"/>
  <c r="AY40" i="1"/>
  <c r="BG40" i="1"/>
  <c r="D40" i="1" s="1"/>
  <c r="AS41" i="1"/>
  <c r="AY41" i="1"/>
  <c r="BG41" i="1"/>
  <c r="D41" i="1" s="1"/>
  <c r="AS42" i="1"/>
  <c r="AY42" i="1"/>
  <c r="BG42" i="1"/>
  <c r="D42" i="1" s="1"/>
  <c r="AS43" i="1"/>
  <c r="AY43" i="1"/>
  <c r="BG43" i="1"/>
  <c r="D43" i="1" s="1"/>
  <c r="AS44" i="1"/>
  <c r="AY44" i="1"/>
  <c r="BG44" i="1"/>
  <c r="D44" i="1" s="1"/>
  <c r="AS45" i="1"/>
  <c r="E45" i="1" s="1"/>
  <c r="AY45" i="1"/>
  <c r="BG45" i="1"/>
  <c r="D45" i="1" s="1"/>
  <c r="F45" i="1" s="1"/>
  <c r="AS46" i="1"/>
  <c r="BG46" i="1"/>
  <c r="D46" i="1" s="1"/>
  <c r="AS47" i="1"/>
  <c r="AY47" i="1"/>
  <c r="BG47" i="1"/>
  <c r="D47" i="1" s="1"/>
  <c r="AS48" i="1"/>
  <c r="AY48" i="1"/>
  <c r="BG48" i="1"/>
  <c r="D48" i="1" s="1"/>
  <c r="AS49" i="1"/>
  <c r="AY49" i="1"/>
  <c r="BG49" i="1"/>
  <c r="D49" i="1" s="1"/>
  <c r="AS50" i="1"/>
  <c r="AY50" i="1"/>
  <c r="BG50" i="1"/>
  <c r="D50" i="1" s="1"/>
  <c r="AS51" i="1"/>
  <c r="AY51" i="1"/>
  <c r="BG51" i="1"/>
  <c r="D51" i="1" s="1"/>
  <c r="AS52" i="1"/>
  <c r="AY52" i="1"/>
  <c r="BG52" i="1"/>
  <c r="D52" i="1" s="1"/>
  <c r="AS53" i="1"/>
  <c r="AY53" i="1"/>
  <c r="BG53" i="1"/>
  <c r="D53" i="1" s="1"/>
  <c r="AS54" i="1"/>
  <c r="AY54" i="1"/>
  <c r="BG54" i="1"/>
  <c r="D54" i="1" s="1"/>
  <c r="AS55" i="1"/>
  <c r="AY55" i="1"/>
  <c r="BG55" i="1"/>
  <c r="D55" i="1" s="1"/>
  <c r="AS56" i="1"/>
  <c r="AY56" i="1"/>
  <c r="AY56" i="85" s="1"/>
  <c r="BG56" i="1"/>
  <c r="D56" i="1" s="1"/>
  <c r="AS57" i="1"/>
  <c r="AY57" i="1"/>
  <c r="BG57" i="1"/>
  <c r="D57" i="1" s="1"/>
  <c r="D58" i="1"/>
  <c r="AS58" i="1"/>
  <c r="AS59" i="1"/>
  <c r="AY59" i="1"/>
  <c r="AY59" i="85" s="1"/>
  <c r="BG59" i="1"/>
  <c r="D59" i="1" s="1"/>
  <c r="M60" i="1"/>
  <c r="AS60" i="1"/>
  <c r="AY60" i="1"/>
  <c r="BG60" i="1"/>
  <c r="D60" i="1" s="1"/>
  <c r="AS61" i="1"/>
  <c r="AY61" i="1"/>
  <c r="BG61" i="1"/>
  <c r="D61" i="1" s="1"/>
  <c r="M62" i="1"/>
  <c r="N62" i="1"/>
  <c r="AS62" i="1"/>
  <c r="AY62" i="1"/>
  <c r="BG62" i="1"/>
  <c r="D62" i="1" s="1"/>
  <c r="AS63" i="1"/>
  <c r="AY63" i="1"/>
  <c r="BG63" i="1"/>
  <c r="D63" i="1" s="1"/>
  <c r="AS64" i="1"/>
  <c r="AY64" i="1"/>
  <c r="BG64" i="1"/>
  <c r="D64" i="1" s="1"/>
  <c r="AS65" i="1"/>
  <c r="AY65" i="1"/>
  <c r="BG65" i="1"/>
  <c r="D65" i="1" s="1"/>
  <c r="J66" i="1"/>
  <c r="M66" i="1"/>
  <c r="N66" i="1"/>
  <c r="AS66" i="1"/>
  <c r="BG66" i="1"/>
  <c r="D66" i="1" s="1"/>
  <c r="D67" i="1"/>
  <c r="AS67" i="1"/>
  <c r="M68" i="1"/>
  <c r="AS68" i="1"/>
  <c r="AY68" i="1"/>
  <c r="BG68" i="1"/>
  <c r="D68" i="1" s="1"/>
  <c r="AS69" i="1"/>
  <c r="AY69" i="1"/>
  <c r="BG69" i="1"/>
  <c r="D69" i="1" s="1"/>
  <c r="AY70" i="1"/>
  <c r="C71" i="1"/>
  <c r="R71" i="1"/>
  <c r="S71" i="1"/>
  <c r="T71" i="1"/>
  <c r="U71" i="1"/>
  <c r="V71" i="1"/>
  <c r="W71" i="1"/>
  <c r="X71" i="1"/>
  <c r="Y71" i="1"/>
  <c r="Z71" i="1"/>
  <c r="AA71" i="1"/>
  <c r="AB71" i="1"/>
  <c r="AC71" i="1"/>
  <c r="AD71" i="1"/>
  <c r="AE71" i="1"/>
  <c r="AF71" i="1"/>
  <c r="AG71" i="1"/>
  <c r="AH71" i="1"/>
  <c r="AI71" i="1"/>
  <c r="AJ71" i="1"/>
  <c r="AK71" i="1"/>
  <c r="AL71" i="1"/>
  <c r="AM71" i="1"/>
  <c r="AN71" i="1"/>
  <c r="AO71" i="1"/>
  <c r="AP71" i="1"/>
  <c r="AQ71" i="1"/>
  <c r="AR71" i="1"/>
  <c r="AU71" i="1"/>
  <c r="AV71" i="1"/>
  <c r="AW71" i="1"/>
  <c r="AX71" i="1"/>
  <c r="AZ71" i="1"/>
  <c r="BA71" i="1"/>
  <c r="BB71" i="1"/>
  <c r="BC71" i="1"/>
  <c r="BD71" i="1"/>
  <c r="BE71" i="1"/>
  <c r="BF71" i="1"/>
  <c r="AS73" i="1"/>
  <c r="AY73" i="1"/>
  <c r="BG73" i="1"/>
  <c r="AS74" i="1"/>
  <c r="AY74" i="1"/>
  <c r="BG74" i="1"/>
  <c r="D74" i="1" s="1"/>
  <c r="AS75" i="1"/>
  <c r="AY75" i="1"/>
  <c r="BG75" i="1"/>
  <c r="D75" i="1" s="1"/>
  <c r="AS76" i="1"/>
  <c r="AY76" i="1"/>
  <c r="BG76" i="1"/>
  <c r="D76" i="1" s="1"/>
  <c r="AS77" i="1"/>
  <c r="AY77" i="1"/>
  <c r="BG77" i="1"/>
  <c r="D77" i="1" s="1"/>
  <c r="AS78" i="1"/>
  <c r="AY78" i="1"/>
  <c r="BG78" i="1"/>
  <c r="D78" i="1" s="1"/>
  <c r="AS79" i="1"/>
  <c r="AY79" i="1"/>
  <c r="BG79" i="1"/>
  <c r="D79" i="1" s="1"/>
  <c r="AS80" i="1"/>
  <c r="AY80" i="1"/>
  <c r="BG80" i="1"/>
  <c r="D80" i="1" s="1"/>
  <c r="AS81" i="1"/>
  <c r="AY81" i="1"/>
  <c r="BG81" i="1"/>
  <c r="D81" i="1" s="1"/>
  <c r="AS82" i="1"/>
  <c r="AY82" i="1"/>
  <c r="BG82" i="1"/>
  <c r="D82" i="1" s="1"/>
  <c r="AS83" i="1"/>
  <c r="AY83" i="1"/>
  <c r="AY83" i="85" s="1"/>
  <c r="BG83" i="1"/>
  <c r="D83" i="1" s="1"/>
  <c r="AS84" i="1"/>
  <c r="AY84" i="1"/>
  <c r="BG84" i="1"/>
  <c r="D84" i="1" s="1"/>
  <c r="AS85" i="1"/>
  <c r="AY85" i="1"/>
  <c r="BG85" i="1"/>
  <c r="D85" i="1" s="1"/>
  <c r="AS86" i="1"/>
  <c r="AY86" i="1"/>
  <c r="BG86" i="1"/>
  <c r="D86" i="1" s="1"/>
  <c r="AS87" i="1"/>
  <c r="AY87" i="1"/>
  <c r="BG87" i="1"/>
  <c r="D87" i="1" s="1"/>
  <c r="AS88" i="1"/>
  <c r="AY88" i="1"/>
  <c r="BG88" i="1"/>
  <c r="D88" i="1" s="1"/>
  <c r="AS89" i="1"/>
  <c r="AY89" i="1"/>
  <c r="BG89" i="1"/>
  <c r="D89" i="1" s="1"/>
  <c r="AS90" i="1"/>
  <c r="AY90" i="1"/>
  <c r="BG90" i="1"/>
  <c r="D90" i="1" s="1"/>
  <c r="AS91" i="1"/>
  <c r="AY91" i="1"/>
  <c r="BG91" i="1"/>
  <c r="D91" i="1" s="1"/>
  <c r="AS92" i="1"/>
  <c r="AY92" i="1"/>
  <c r="BG92" i="1"/>
  <c r="D92" i="1" s="1"/>
  <c r="C94" i="1"/>
  <c r="K94" i="1"/>
  <c r="R94" i="1"/>
  <c r="S94" i="1"/>
  <c r="T94" i="1"/>
  <c r="U94" i="1"/>
  <c r="V94" i="1"/>
  <c r="W94" i="1"/>
  <c r="X94" i="1"/>
  <c r="Y94" i="1"/>
  <c r="AE89" i="54" s="1"/>
  <c r="Z94" i="1"/>
  <c r="AA94" i="1"/>
  <c r="AB94" i="1"/>
  <c r="AC94" i="1"/>
  <c r="AD94" i="1"/>
  <c r="AE94" i="1"/>
  <c r="AF94" i="1"/>
  <c r="AG94" i="1"/>
  <c r="AH94" i="1"/>
  <c r="AI94" i="1"/>
  <c r="AJ94" i="1"/>
  <c r="AK94" i="1"/>
  <c r="AL94" i="1"/>
  <c r="AU94" i="1"/>
  <c r="AV94" i="1"/>
  <c r="AW94" i="1"/>
  <c r="AX94" i="1"/>
  <c r="AZ94" i="1"/>
  <c r="BA94" i="1"/>
  <c r="BB94" i="1"/>
  <c r="BC94" i="1"/>
  <c r="BD94" i="1"/>
  <c r="BE94" i="1"/>
  <c r="BF94" i="1"/>
  <c r="L96" i="1"/>
  <c r="L94" i="1" s="1"/>
  <c r="AS96" i="1"/>
  <c r="AY96" i="1"/>
  <c r="BG96" i="1"/>
  <c r="C98" i="1"/>
  <c r="R98" i="1"/>
  <c r="S98" i="1"/>
  <c r="T98" i="1"/>
  <c r="U98" i="1"/>
  <c r="V98" i="1"/>
  <c r="W98" i="1"/>
  <c r="X98" i="1"/>
  <c r="Y98" i="1"/>
  <c r="AE93" i="54" s="1"/>
  <c r="Z98" i="1"/>
  <c r="AA98" i="1"/>
  <c r="AB98" i="1"/>
  <c r="AC98" i="1"/>
  <c r="AD98" i="1"/>
  <c r="AE98" i="1"/>
  <c r="AF98" i="1"/>
  <c r="AG98" i="1"/>
  <c r="AH98" i="1"/>
  <c r="AI98" i="1"/>
  <c r="AJ98" i="1"/>
  <c r="AK98" i="1"/>
  <c r="AL98" i="1"/>
  <c r="AM98" i="1"/>
  <c r="AN98" i="1"/>
  <c r="AO98" i="1"/>
  <c r="AP98" i="1"/>
  <c r="AQ98" i="1"/>
  <c r="AR98" i="1"/>
  <c r="AU98" i="1"/>
  <c r="AV98" i="1"/>
  <c r="AW98" i="1"/>
  <c r="AX98" i="1"/>
  <c r="AZ98" i="1"/>
  <c r="BA98" i="1"/>
  <c r="BB98" i="1"/>
  <c r="BC98" i="1"/>
  <c r="BD98" i="1"/>
  <c r="BE98" i="1"/>
  <c r="BF98" i="1"/>
  <c r="AS100" i="1"/>
  <c r="AY100" i="1"/>
  <c r="BG100" i="1"/>
  <c r="D100" i="1" s="1"/>
  <c r="AS101" i="1"/>
  <c r="AY101" i="1"/>
  <c r="BG101" i="1"/>
  <c r="AS102" i="1"/>
  <c r="AY102" i="1"/>
  <c r="BG102" i="1"/>
  <c r="D102" i="1" s="1"/>
  <c r="AS103" i="1"/>
  <c r="AY103" i="1"/>
  <c r="BG103" i="1"/>
  <c r="D103" i="1" s="1"/>
  <c r="AS104" i="1"/>
  <c r="AY104" i="1"/>
  <c r="BG104" i="1"/>
  <c r="D104" i="1" s="1"/>
  <c r="AS105" i="1"/>
  <c r="AY105" i="1"/>
  <c r="BG105" i="1"/>
  <c r="D105" i="1" s="1"/>
  <c r="AS106" i="1"/>
  <c r="AY106" i="1"/>
  <c r="BG106" i="1"/>
  <c r="D106" i="1" s="1"/>
  <c r="AS107" i="1"/>
  <c r="AY107" i="1"/>
  <c r="BG107" i="1"/>
  <c r="D107" i="1" s="1"/>
  <c r="AS108" i="1"/>
  <c r="AY108" i="1"/>
  <c r="BG108" i="1"/>
  <c r="D108" i="1" s="1"/>
  <c r="AS109" i="1"/>
  <c r="AY109" i="1"/>
  <c r="BG109" i="1"/>
  <c r="D109" i="1" s="1"/>
  <c r="AS110" i="1"/>
  <c r="AY110" i="1"/>
  <c r="BG110" i="1"/>
  <c r="D110" i="1" s="1"/>
  <c r="C112" i="1"/>
  <c r="R112" i="1"/>
  <c r="S112" i="1"/>
  <c r="T112" i="1"/>
  <c r="U112" i="1"/>
  <c r="X112" i="1"/>
  <c r="Y112" i="1"/>
  <c r="AE107" i="54" s="1"/>
  <c r="Z112" i="1"/>
  <c r="AA112" i="1"/>
  <c r="AB112" i="1"/>
  <c r="AC112" i="1"/>
  <c r="AD112" i="1"/>
  <c r="AE112" i="1"/>
  <c r="AF112" i="1"/>
  <c r="AG112" i="1"/>
  <c r="AH112" i="1"/>
  <c r="AI112" i="1"/>
  <c r="AJ112" i="1"/>
  <c r="AK112" i="1"/>
  <c r="AL112" i="1"/>
  <c r="AM112" i="1"/>
  <c r="AN112" i="1"/>
  <c r="AO112" i="1"/>
  <c r="AP112" i="1"/>
  <c r="AQ112" i="1"/>
  <c r="AR112" i="1"/>
  <c r="AU112" i="1"/>
  <c r="AV112" i="1"/>
  <c r="AW112" i="1"/>
  <c r="AX112" i="1"/>
  <c r="AZ112" i="1"/>
  <c r="BA112" i="1"/>
  <c r="BB112" i="1"/>
  <c r="BC112" i="1"/>
  <c r="BD112" i="1"/>
  <c r="BE112" i="1"/>
  <c r="BF112" i="1"/>
  <c r="AS114" i="1"/>
  <c r="AY114" i="1"/>
  <c r="BG114" i="1"/>
  <c r="AS115" i="1"/>
  <c r="E115" i="1" s="1"/>
  <c r="BG115" i="1"/>
  <c r="D115" i="1" s="1"/>
  <c r="F115" i="1" s="1"/>
  <c r="AS116" i="1"/>
  <c r="E116" i="1" s="1"/>
  <c r="BG116" i="1"/>
  <c r="D116" i="1" s="1"/>
  <c r="F116" i="1" s="1"/>
  <c r="K117" i="1"/>
  <c r="L117" i="1" s="1"/>
  <c r="M117" i="1"/>
  <c r="AS117" i="1"/>
  <c r="E117" i="1" s="1"/>
  <c r="BG117" i="1"/>
  <c r="D117" i="1" s="1"/>
  <c r="AS118" i="1"/>
  <c r="BG118" i="1"/>
  <c r="D118" i="1" s="1"/>
  <c r="AS119" i="1"/>
  <c r="BG119" i="1"/>
  <c r="D119" i="1" s="1"/>
  <c r="M120" i="1"/>
  <c r="N120" i="1"/>
  <c r="AS120" i="1"/>
  <c r="AY120" i="1"/>
  <c r="BG120" i="1"/>
  <c r="D120" i="1" s="1"/>
  <c r="AS121" i="1"/>
  <c r="E121" i="1" s="1"/>
  <c r="E121" i="85" s="1"/>
  <c r="BG121" i="1"/>
  <c r="D121" i="1" s="1"/>
  <c r="F121" i="1" s="1"/>
  <c r="AS122" i="1"/>
  <c r="AY122" i="1"/>
  <c r="BG122" i="1"/>
  <c r="D122" i="1" s="1"/>
  <c r="M123" i="1"/>
  <c r="AS123" i="1"/>
  <c r="E123" i="1" s="1"/>
  <c r="BG123" i="1"/>
  <c r="D123" i="1" s="1"/>
  <c r="F123" i="1" s="1"/>
  <c r="AS124" i="1"/>
  <c r="C125" i="1"/>
  <c r="D125" i="1"/>
  <c r="H125" i="1"/>
  <c r="I125" i="1"/>
  <c r="J125" i="1"/>
  <c r="M125" i="1"/>
  <c r="Z125" i="1"/>
  <c r="AA125" i="1"/>
  <c r="AR125" i="1"/>
  <c r="K127" i="1"/>
  <c r="K125" i="1" s="1"/>
  <c r="L127" i="1"/>
  <c r="L125" i="1" s="1"/>
  <c r="N127" i="1"/>
  <c r="AS127" i="1"/>
  <c r="C129" i="1"/>
  <c r="M129" i="1"/>
  <c r="R129" i="1"/>
  <c r="S129" i="1"/>
  <c r="T129" i="1"/>
  <c r="U129" i="1"/>
  <c r="V129" i="1"/>
  <c r="W129" i="1"/>
  <c r="X129" i="1"/>
  <c r="Y129" i="1"/>
  <c r="Z129" i="1"/>
  <c r="AA129" i="1"/>
  <c r="AB129" i="1"/>
  <c r="AC129" i="1"/>
  <c r="AD129" i="1"/>
  <c r="AE129" i="1"/>
  <c r="AF129" i="1"/>
  <c r="AG129" i="1"/>
  <c r="AH129" i="1"/>
  <c r="AI129" i="1"/>
  <c r="AJ129" i="1"/>
  <c r="AK129" i="1"/>
  <c r="AL129" i="1"/>
  <c r="AM129" i="1"/>
  <c r="AN129" i="1"/>
  <c r="AO129" i="1"/>
  <c r="AP129" i="1"/>
  <c r="AQ129" i="1"/>
  <c r="AR129" i="1"/>
  <c r="AU129" i="1"/>
  <c r="AV129" i="1"/>
  <c r="AW129" i="1"/>
  <c r="AX129" i="1"/>
  <c r="AZ129" i="1"/>
  <c r="BA129" i="1"/>
  <c r="BB129" i="1"/>
  <c r="BC129" i="1"/>
  <c r="BD129" i="1"/>
  <c r="BE129" i="1"/>
  <c r="BF129" i="1"/>
  <c r="N131" i="1"/>
  <c r="N129" i="1" s="1"/>
  <c r="AS131" i="1"/>
  <c r="AY131" i="1"/>
  <c r="BG131" i="1"/>
  <c r="R133" i="1"/>
  <c r="S133" i="1"/>
  <c r="T133" i="1"/>
  <c r="U133" i="1"/>
  <c r="W133" i="1"/>
  <c r="X133" i="1"/>
  <c r="Y133" i="1"/>
  <c r="Z133" i="1"/>
  <c r="AA133" i="1"/>
  <c r="AB133" i="1"/>
  <c r="AC133" i="1"/>
  <c r="AD133" i="1"/>
  <c r="AE133" i="1"/>
  <c r="AF133" i="1"/>
  <c r="AG133" i="1"/>
  <c r="AH133" i="1"/>
  <c r="AI133" i="1"/>
  <c r="AJ133" i="1"/>
  <c r="AK133" i="1"/>
  <c r="AL133" i="1"/>
  <c r="AM133" i="1"/>
  <c r="AN133" i="1"/>
  <c r="AO133" i="1"/>
  <c r="AP133" i="1"/>
  <c r="AQ133" i="1"/>
  <c r="AR133" i="1"/>
  <c r="AT133" i="1"/>
  <c r="AU133" i="1"/>
  <c r="AV133" i="1"/>
  <c r="AW133" i="1"/>
  <c r="AX133" i="1"/>
  <c r="AZ133" i="1"/>
  <c r="BA133" i="1"/>
  <c r="BB133" i="1"/>
  <c r="BC133" i="1"/>
  <c r="BD133" i="1"/>
  <c r="BE133" i="1"/>
  <c r="BF133" i="1"/>
  <c r="AH2" i="9"/>
  <c r="AH3" i="9"/>
  <c r="AP1" i="9"/>
  <c r="AP4" i="9"/>
  <c r="CE9" i="9"/>
  <c r="D305" i="9"/>
  <c r="M12" i="1"/>
  <c r="E305" i="9"/>
  <c r="M13" i="1"/>
  <c r="F305" i="9"/>
  <c r="M14" i="1"/>
  <c r="G305" i="9"/>
  <c r="M15" i="1"/>
  <c r="H305" i="9"/>
  <c r="M16" i="1"/>
  <c r="I305" i="9"/>
  <c r="M17" i="1"/>
  <c r="J305" i="9"/>
  <c r="M18" i="1"/>
  <c r="K305" i="9"/>
  <c r="M19" i="1"/>
  <c r="L305" i="9"/>
  <c r="M20" i="1"/>
  <c r="M305" i="9"/>
  <c r="M21" i="1"/>
  <c r="N305" i="9"/>
  <c r="M22" i="1"/>
  <c r="O305" i="9"/>
  <c r="M23" i="1"/>
  <c r="P305" i="9"/>
  <c r="M24" i="1"/>
  <c r="Q305" i="9"/>
  <c r="M25" i="1"/>
  <c r="R305" i="9"/>
  <c r="M30" i="1"/>
  <c r="S305" i="9"/>
  <c r="M31" i="1"/>
  <c r="T305" i="9"/>
  <c r="M32" i="1"/>
  <c r="U305" i="9"/>
  <c r="M33" i="1"/>
  <c r="V305" i="9"/>
  <c r="M34" i="1"/>
  <c r="W305" i="9"/>
  <c r="M35" i="1"/>
  <c r="X305" i="9"/>
  <c r="M36" i="1"/>
  <c r="Y305" i="9"/>
  <c r="M37" i="1"/>
  <c r="Z305" i="9"/>
  <c r="M38" i="1"/>
  <c r="AA305" i="9"/>
  <c r="M39" i="1"/>
  <c r="AB305" i="9"/>
  <c r="M40" i="1"/>
  <c r="AC305" i="9"/>
  <c r="M41" i="1"/>
  <c r="AD305" i="9"/>
  <c r="M42" i="1"/>
  <c r="AE305" i="9"/>
  <c r="M43" i="1"/>
  <c r="N43" i="1"/>
  <c r="AF305" i="9"/>
  <c r="M44" i="1"/>
  <c r="AG305" i="9"/>
  <c r="M45" i="1"/>
  <c r="AH305" i="9"/>
  <c r="M46" i="1"/>
  <c r="M46" i="85"/>
  <c r="AI305" i="9"/>
  <c r="M47" i="1"/>
  <c r="AJ305" i="9"/>
  <c r="M48" i="1"/>
  <c r="AK305" i="9"/>
  <c r="M49" i="1"/>
  <c r="AL305" i="9"/>
  <c r="M50" i="1"/>
  <c r="AM305" i="9"/>
  <c r="M51" i="1"/>
  <c r="AN305" i="9"/>
  <c r="M52" i="1"/>
  <c r="AO305" i="9"/>
  <c r="M53" i="1"/>
  <c r="M53" i="85"/>
  <c r="AP305" i="9"/>
  <c r="M54" i="1"/>
  <c r="AQ305" i="9"/>
  <c r="M55" i="1"/>
  <c r="AR305" i="9"/>
  <c r="M56" i="1"/>
  <c r="AS305" i="9"/>
  <c r="M57" i="1"/>
  <c r="AT305" i="9"/>
  <c r="M58" i="1"/>
  <c r="M59" i="1"/>
  <c r="AV305" i="9"/>
  <c r="AW305" i="9"/>
  <c r="M61" i="1"/>
  <c r="AX305" i="9"/>
  <c r="M63" i="1"/>
  <c r="AZ305" i="9"/>
  <c r="M64" i="1"/>
  <c r="BA305" i="9"/>
  <c r="M65" i="1"/>
  <c r="BB305" i="9"/>
  <c r="BC305" i="9"/>
  <c r="M67" i="1"/>
  <c r="BD305" i="9"/>
  <c r="BE305" i="9"/>
  <c r="M69" i="1"/>
  <c r="BF305" i="9"/>
  <c r="M73" i="1"/>
  <c r="BG305" i="9"/>
  <c r="M74" i="1"/>
  <c r="BH305" i="9"/>
  <c r="M75" i="1"/>
  <c r="BI305" i="9"/>
  <c r="M76" i="1"/>
  <c r="BJ305" i="9"/>
  <c r="M77" i="1"/>
  <c r="BK305" i="9"/>
  <c r="M78" i="1"/>
  <c r="BL305" i="9"/>
  <c r="M79" i="1"/>
  <c r="BM305" i="9"/>
  <c r="M80" i="1"/>
  <c r="BN305" i="9"/>
  <c r="M81" i="1"/>
  <c r="BO305" i="9"/>
  <c r="M82" i="1"/>
  <c r="BQ305" i="9"/>
  <c r="M84" i="1"/>
  <c r="BR305" i="9"/>
  <c r="M85" i="1"/>
  <c r="BT305" i="9"/>
  <c r="M87" i="1"/>
  <c r="BU305" i="9"/>
  <c r="M88" i="1"/>
  <c r="BV305" i="9"/>
  <c r="M89" i="1"/>
  <c r="BW305" i="9"/>
  <c r="M90" i="1"/>
  <c r="BX305" i="9"/>
  <c r="M91" i="1"/>
  <c r="BY305" i="9"/>
  <c r="M92" i="1"/>
  <c r="BZ305" i="9"/>
  <c r="M96" i="1"/>
  <c r="N96" i="1"/>
  <c r="CA305" i="9"/>
  <c r="M100" i="1"/>
  <c r="CB305" i="9"/>
  <c r="M101" i="1"/>
  <c r="CC305" i="9"/>
  <c r="M102" i="1"/>
  <c r="CD305" i="9"/>
  <c r="M103" i="1"/>
  <c r="CE305" i="9"/>
  <c r="M104" i="1"/>
  <c r="CF305" i="9"/>
  <c r="M105" i="1"/>
  <c r="CG305" i="9"/>
  <c r="M106" i="1"/>
  <c r="CH305" i="9"/>
  <c r="M107" i="1"/>
  <c r="CI305" i="9"/>
  <c r="M108" i="1"/>
  <c r="CJ305" i="9"/>
  <c r="M109" i="1"/>
  <c r="CK305" i="9"/>
  <c r="M110" i="1"/>
  <c r="CL305" i="9"/>
  <c r="M114" i="1"/>
  <c r="N114" i="1"/>
  <c r="CO305" i="9"/>
  <c r="M118" i="1"/>
  <c r="CP305" i="9"/>
  <c r="M119" i="1"/>
  <c r="CQ305" i="9"/>
  <c r="CR305" i="9"/>
  <c r="M122" i="1"/>
  <c r="CS305" i="9"/>
  <c r="M121" i="1"/>
  <c r="A4" i="65"/>
  <c r="A4" i="64"/>
  <c r="I12" i="1"/>
  <c r="I13" i="1"/>
  <c r="I13" i="85" s="1"/>
  <c r="I14" i="1"/>
  <c r="I14" i="85" s="1"/>
  <c r="I15" i="1"/>
  <c r="I16" i="1"/>
  <c r="I17" i="1"/>
  <c r="I18" i="1"/>
  <c r="I19" i="1"/>
  <c r="I20" i="1"/>
  <c r="I21" i="1"/>
  <c r="I22" i="1"/>
  <c r="I23" i="1"/>
  <c r="I24" i="1"/>
  <c r="I25" i="1"/>
  <c r="I26" i="1"/>
  <c r="I26" i="58" s="1"/>
  <c r="I30" i="1"/>
  <c r="I33" i="1"/>
  <c r="I33" i="58" s="1"/>
  <c r="I34" i="1"/>
  <c r="I34" i="58" s="1"/>
  <c r="I35" i="1"/>
  <c r="I35" i="58" s="1"/>
  <c r="I36" i="1"/>
  <c r="I37" i="1"/>
  <c r="I37" i="58" s="1"/>
  <c r="I38" i="1"/>
  <c r="I39" i="1"/>
  <c r="I39" i="58" s="1"/>
  <c r="I40" i="1"/>
  <c r="I40" i="58" s="1"/>
  <c r="I41" i="1"/>
  <c r="I42" i="1"/>
  <c r="I43" i="1"/>
  <c r="I44" i="1"/>
  <c r="I45" i="1"/>
  <c r="I46" i="1"/>
  <c r="I46" i="58" s="1"/>
  <c r="I47" i="1"/>
  <c r="I48" i="1"/>
  <c r="I48" i="85" s="1"/>
  <c r="I49" i="1"/>
  <c r="I50" i="1"/>
  <c r="I50" i="85" s="1"/>
  <c r="I51" i="1"/>
  <c r="I51" i="85" s="1"/>
  <c r="I52" i="1"/>
  <c r="I52" i="58" s="1"/>
  <c r="I53" i="1"/>
  <c r="I54" i="1"/>
  <c r="I55" i="1"/>
  <c r="I55" i="85" s="1"/>
  <c r="I56" i="1"/>
  <c r="I57" i="1"/>
  <c r="I58" i="1"/>
  <c r="I59" i="1"/>
  <c r="I60" i="1"/>
  <c r="I61" i="1"/>
  <c r="I62" i="1"/>
  <c r="I63" i="1"/>
  <c r="I64" i="1"/>
  <c r="I65" i="1"/>
  <c r="I65" i="85" s="1"/>
  <c r="I66" i="1"/>
  <c r="I66" i="85" s="1"/>
  <c r="I67" i="1"/>
  <c r="I67" i="85" s="1"/>
  <c r="I68" i="1"/>
  <c r="I69" i="1"/>
  <c r="I73" i="1"/>
  <c r="I74" i="1"/>
  <c r="I74" i="85" s="1"/>
  <c r="I75" i="1"/>
  <c r="I76" i="1"/>
  <c r="I77" i="1"/>
  <c r="I78" i="1"/>
  <c r="I78" i="85" s="1"/>
  <c r="I79" i="1"/>
  <c r="I79" i="58" s="1"/>
  <c r="I80" i="1"/>
  <c r="I81" i="1"/>
  <c r="I81" i="58" s="1"/>
  <c r="I82" i="1"/>
  <c r="I82" i="85" s="1"/>
  <c r="I83" i="1"/>
  <c r="I83" i="58" s="1"/>
  <c r="I84" i="1"/>
  <c r="I84" i="85" s="1"/>
  <c r="I85" i="1"/>
  <c r="I85" i="85" s="1"/>
  <c r="I86" i="1"/>
  <c r="I87" i="1"/>
  <c r="I87" i="58" s="1"/>
  <c r="I88" i="1"/>
  <c r="I88" i="85" s="1"/>
  <c r="I89" i="1"/>
  <c r="I90" i="1"/>
  <c r="I91" i="1"/>
  <c r="I92" i="1"/>
  <c r="I92" i="85" s="1"/>
  <c r="I96" i="1"/>
  <c r="I100" i="1"/>
  <c r="I101" i="1"/>
  <c r="I102" i="1"/>
  <c r="I103" i="1"/>
  <c r="I104" i="1"/>
  <c r="I104" i="58" s="1"/>
  <c r="I105" i="1"/>
  <c r="I106" i="1"/>
  <c r="I107" i="1"/>
  <c r="I108" i="1"/>
  <c r="I109" i="1"/>
  <c r="I110" i="1"/>
  <c r="I110" i="58" s="1"/>
  <c r="I114" i="1"/>
  <c r="I115" i="1"/>
  <c r="I116" i="85" s="1"/>
  <c r="I116" i="1"/>
  <c r="I118" i="1"/>
  <c r="I119" i="1"/>
  <c r="I120" i="1"/>
  <c r="I121" i="1"/>
  <c r="I123" i="1"/>
  <c r="I123" i="85" s="1"/>
  <c r="I131" i="1"/>
  <c r="I131" i="85" s="1"/>
  <c r="I129" i="85" s="1"/>
  <c r="H13" i="1"/>
  <c r="H14" i="1"/>
  <c r="H15" i="1"/>
  <c r="H16" i="1"/>
  <c r="H17" i="1"/>
  <c r="H17" i="58" s="1"/>
  <c r="H18" i="1"/>
  <c r="H19" i="1"/>
  <c r="H20" i="1"/>
  <c r="H21" i="1"/>
  <c r="H22" i="1"/>
  <c r="H23" i="1"/>
  <c r="H24" i="1"/>
  <c r="H25" i="1"/>
  <c r="H26" i="1"/>
  <c r="H30" i="1"/>
  <c r="H32" i="1"/>
  <c r="H32" i="85" s="1"/>
  <c r="H31" i="1"/>
  <c r="H33" i="1"/>
  <c r="H34" i="1"/>
  <c r="H35" i="1"/>
  <c r="H36" i="1"/>
  <c r="H36" i="85" s="1"/>
  <c r="H37" i="1"/>
  <c r="H38" i="1"/>
  <c r="H39" i="1"/>
  <c r="H39" i="85" s="1"/>
  <c r="H40" i="1"/>
  <c r="H41" i="1"/>
  <c r="H42" i="1"/>
  <c r="H43" i="1"/>
  <c r="H43" i="58" s="1"/>
  <c r="H44" i="1"/>
  <c r="H45" i="1"/>
  <c r="H46" i="1"/>
  <c r="H47" i="1"/>
  <c r="H48" i="1"/>
  <c r="H49" i="1"/>
  <c r="H50" i="1"/>
  <c r="H51" i="1"/>
  <c r="H52" i="1"/>
  <c r="H53" i="1"/>
  <c r="H54" i="1"/>
  <c r="H55" i="1"/>
  <c r="H56" i="1"/>
  <c r="H57" i="1"/>
  <c r="H58" i="1"/>
  <c r="H58" i="85" s="1"/>
  <c r="H59" i="1"/>
  <c r="H59" i="58" s="1"/>
  <c r="H60" i="1"/>
  <c r="H61" i="1"/>
  <c r="H62" i="1"/>
  <c r="H62" i="85" s="1"/>
  <c r="H63" i="1"/>
  <c r="H64" i="1"/>
  <c r="H65" i="1"/>
  <c r="H66" i="1"/>
  <c r="H67" i="1"/>
  <c r="H68" i="1"/>
  <c r="H69" i="1"/>
  <c r="H73" i="1"/>
  <c r="H74" i="1"/>
  <c r="H75" i="1"/>
  <c r="H76" i="1"/>
  <c r="H77" i="1"/>
  <c r="H78" i="1"/>
  <c r="H79" i="1"/>
  <c r="H80" i="1"/>
  <c r="H81" i="1"/>
  <c r="H82" i="1"/>
  <c r="H83" i="1"/>
  <c r="H84" i="1"/>
  <c r="H85" i="1"/>
  <c r="H86" i="1"/>
  <c r="H87" i="1"/>
  <c r="H88" i="1"/>
  <c r="H88" i="85" s="1"/>
  <c r="H89" i="1"/>
  <c r="H90" i="1"/>
  <c r="H91" i="1"/>
  <c r="H92" i="1"/>
  <c r="H96" i="1"/>
  <c r="H94" i="85" s="1"/>
  <c r="H100" i="1"/>
  <c r="H101" i="1"/>
  <c r="H102" i="1"/>
  <c r="H103" i="1"/>
  <c r="H103" i="58" s="1"/>
  <c r="H104" i="1"/>
  <c r="H105" i="1"/>
  <c r="H106" i="1"/>
  <c r="H107" i="1"/>
  <c r="H108" i="1"/>
  <c r="H109" i="1"/>
  <c r="H110" i="1"/>
  <c r="H114" i="1"/>
  <c r="H115" i="1"/>
  <c r="H116" i="1"/>
  <c r="H116" i="58" s="1"/>
  <c r="H118" i="1"/>
  <c r="H119" i="1"/>
  <c r="H120" i="1"/>
  <c r="H121" i="1"/>
  <c r="H123" i="1"/>
  <c r="H131" i="1"/>
  <c r="N129" i="84"/>
  <c r="H129" i="84"/>
  <c r="AX89" i="54"/>
  <c r="F74" i="84"/>
  <c r="AQ89" i="54"/>
  <c r="F35" i="84"/>
  <c r="AS12" i="58"/>
  <c r="E12" i="58" s="1"/>
  <c r="C113" i="86"/>
  <c r="C98" i="58"/>
  <c r="C98" i="85"/>
  <c r="C133" i="1"/>
  <c r="C72" i="86"/>
  <c r="C71" i="58"/>
  <c r="C71" i="85"/>
  <c r="AF66" i="54"/>
  <c r="AF10" i="54"/>
  <c r="AO112" i="85"/>
  <c r="AG112" i="85"/>
  <c r="AJ93" i="54"/>
  <c r="AS131" i="85"/>
  <c r="AS129" i="85"/>
  <c r="AS123" i="85"/>
  <c r="AS119" i="85"/>
  <c r="AF93" i="54"/>
  <c r="AE66" i="54"/>
  <c r="AJ66" i="54"/>
  <c r="AF27" i="54"/>
  <c r="AJ10" i="54"/>
  <c r="BG121" i="85"/>
  <c r="D121" i="85"/>
  <c r="F121" i="85"/>
  <c r="P121" i="85"/>
  <c r="BE112" i="85"/>
  <c r="AE27" i="54"/>
  <c r="AE120" i="54" s="1"/>
  <c r="AH112" i="85"/>
  <c r="R112" i="85"/>
  <c r="AS110" i="85"/>
  <c r="AS90" i="85"/>
  <c r="AS88" i="85"/>
  <c r="AS84" i="85"/>
  <c r="AS82" i="85"/>
  <c r="AE71" i="85"/>
  <c r="BA10" i="85"/>
  <c r="BG12" i="85"/>
  <c r="J7" i="87"/>
  <c r="C112" i="85"/>
  <c r="AN112" i="85"/>
  <c r="AF112" i="85"/>
  <c r="X112" i="85"/>
  <c r="BG110" i="85"/>
  <c r="D110" i="85"/>
  <c r="AS104" i="85"/>
  <c r="BD98" i="85"/>
  <c r="BC98" i="85"/>
  <c r="G98" i="85"/>
  <c r="AS96" i="85"/>
  <c r="AS94" i="85"/>
  <c r="AL71" i="85"/>
  <c r="AD71" i="85"/>
  <c r="Y112" i="85"/>
  <c r="AM112" i="85"/>
  <c r="AE112" i="85"/>
  <c r="W112" i="85"/>
  <c r="BG105" i="85"/>
  <c r="D105" i="85"/>
  <c r="BE98" i="85"/>
  <c r="BB98" i="85"/>
  <c r="BG100" i="85"/>
  <c r="D100" i="85"/>
  <c r="BC71" i="85"/>
  <c r="BG131" i="85"/>
  <c r="R129" i="85"/>
  <c r="BG122" i="85"/>
  <c r="D122" i="85"/>
  <c r="BA98" i="85"/>
  <c r="AR98" i="85"/>
  <c r="AJ98" i="85"/>
  <c r="AB98" i="85"/>
  <c r="T98" i="85"/>
  <c r="AO98" i="85"/>
  <c r="AG98" i="85"/>
  <c r="Y98" i="85"/>
  <c r="BG75" i="85"/>
  <c r="D75" i="85"/>
  <c r="AM71" i="85"/>
  <c r="AR71" i="85"/>
  <c r="AJ71" i="85"/>
  <c r="AB71" i="85"/>
  <c r="T71" i="85"/>
  <c r="V28" i="85"/>
  <c r="K127" i="85"/>
  <c r="C125" i="85"/>
  <c r="BB112" i="85"/>
  <c r="AS114" i="85"/>
  <c r="AS109" i="85"/>
  <c r="AZ98" i="85"/>
  <c r="BG101" i="85"/>
  <c r="AQ98" i="85"/>
  <c r="AI98" i="85"/>
  <c r="AA98" i="85"/>
  <c r="S98" i="85"/>
  <c r="AN98" i="85"/>
  <c r="AF98" i="85"/>
  <c r="X98" i="85"/>
  <c r="BA94" i="85"/>
  <c r="BG96" i="85"/>
  <c r="BG94" i="85"/>
  <c r="BA71" i="85"/>
  <c r="AS69" i="85"/>
  <c r="AS66" i="85"/>
  <c r="AS127" i="85"/>
  <c r="AS125" i="85"/>
  <c r="K117" i="85"/>
  <c r="L117" i="85" s="1"/>
  <c r="BA112" i="85"/>
  <c r="BG106" i="85"/>
  <c r="D106" i="85"/>
  <c r="BG102" i="85"/>
  <c r="D102" i="85"/>
  <c r="AS102" i="85"/>
  <c r="AP98" i="85"/>
  <c r="AH98" i="85"/>
  <c r="Z98" i="85"/>
  <c r="R98" i="85"/>
  <c r="AM98" i="85"/>
  <c r="AE98" i="85"/>
  <c r="W98" i="85"/>
  <c r="AS91" i="85"/>
  <c r="BG88" i="85"/>
  <c r="D88" i="85"/>
  <c r="AS85" i="85"/>
  <c r="BG82" i="85"/>
  <c r="D82" i="85"/>
  <c r="AS79" i="85"/>
  <c r="BG76" i="85"/>
  <c r="D76" i="85"/>
  <c r="AH71" i="85"/>
  <c r="Z71" i="85"/>
  <c r="BG66" i="85"/>
  <c r="D66" i="85"/>
  <c r="AS118" i="85"/>
  <c r="AZ112" i="85"/>
  <c r="BG114" i="85"/>
  <c r="AL98" i="85"/>
  <c r="AD98" i="85"/>
  <c r="V98" i="85"/>
  <c r="BG92" i="85"/>
  <c r="D92" i="85"/>
  <c r="AS89" i="85"/>
  <c r="AS87" i="85"/>
  <c r="AS83" i="85"/>
  <c r="AS81" i="85"/>
  <c r="AS77" i="85"/>
  <c r="AG71" i="85"/>
  <c r="Y71" i="85"/>
  <c r="BG68" i="85"/>
  <c r="D68" i="85"/>
  <c r="AS67" i="85"/>
  <c r="AS65" i="85"/>
  <c r="AF28" i="85"/>
  <c r="AS122" i="85"/>
  <c r="BG120" i="85"/>
  <c r="D120" i="85"/>
  <c r="AS108" i="85"/>
  <c r="AS105" i="85"/>
  <c r="AS103" i="85"/>
  <c r="BF98" i="85"/>
  <c r="AS92" i="85"/>
  <c r="AS86" i="85"/>
  <c r="AS80" i="85"/>
  <c r="W71" i="85"/>
  <c r="AS38" i="85"/>
  <c r="AK28" i="85"/>
  <c r="AI28" i="85"/>
  <c r="AA28" i="85"/>
  <c r="S28" i="85"/>
  <c r="R94" i="85"/>
  <c r="V71" i="85"/>
  <c r="AS63" i="85"/>
  <c r="AS49" i="85"/>
  <c r="AS42" i="85"/>
  <c r="AP28" i="85"/>
  <c r="AB28" i="85"/>
  <c r="AS31" i="85"/>
  <c r="Z28" i="85"/>
  <c r="R28" i="85"/>
  <c r="AS23" i="85"/>
  <c r="AZ10" i="85"/>
  <c r="AS59" i="85"/>
  <c r="AS46" i="85"/>
  <c r="BG45" i="85"/>
  <c r="D45" i="85"/>
  <c r="AQ28" i="85"/>
  <c r="BF28" i="85"/>
  <c r="Y28" i="85"/>
  <c r="AO10" i="85"/>
  <c r="AS100" i="85"/>
  <c r="AS75" i="85"/>
  <c r="AS53" i="85"/>
  <c r="BG52" i="85"/>
  <c r="D52" i="85"/>
  <c r="BG42" i="85"/>
  <c r="D42" i="85"/>
  <c r="AS35" i="85"/>
  <c r="AH28" i="85"/>
  <c r="AN28" i="85"/>
  <c r="X28" i="85"/>
  <c r="BF10" i="85"/>
  <c r="Y10" i="85"/>
  <c r="BG74" i="85"/>
  <c r="D74" i="85"/>
  <c r="AS68" i="85"/>
  <c r="AS57" i="85"/>
  <c r="BG56" i="85"/>
  <c r="D56" i="85"/>
  <c r="AS56" i="85"/>
  <c r="AS39" i="85"/>
  <c r="AG28" i="85"/>
  <c r="AG133" i="85"/>
  <c r="BE28" i="85"/>
  <c r="BG25" i="85"/>
  <c r="D25" i="85"/>
  <c r="BG17" i="85"/>
  <c r="D17" i="85"/>
  <c r="AQ71" i="85"/>
  <c r="AI71" i="85"/>
  <c r="AA71" i="85"/>
  <c r="S71" i="85"/>
  <c r="BG50" i="85"/>
  <c r="D50" i="85"/>
  <c r="AS50" i="85"/>
  <c r="AS43" i="85"/>
  <c r="BG36" i="85"/>
  <c r="D36" i="85"/>
  <c r="AS36" i="85"/>
  <c r="AL28" i="85"/>
  <c r="AD28" i="85"/>
  <c r="AS24" i="85"/>
  <c r="BG21" i="85"/>
  <c r="D21" i="85"/>
  <c r="AN10" i="85"/>
  <c r="AF10" i="85"/>
  <c r="X10" i="85"/>
  <c r="BG60" i="85"/>
  <c r="D60" i="85"/>
  <c r="AS60" i="85"/>
  <c r="BG47" i="85"/>
  <c r="D47" i="85"/>
  <c r="AS47" i="85"/>
  <c r="AS40" i="85"/>
  <c r="AS33" i="85"/>
  <c r="BC28" i="85"/>
  <c r="AC28" i="85"/>
  <c r="U28" i="85"/>
  <c r="AS21" i="85"/>
  <c r="G10" i="85"/>
  <c r="AS58" i="85"/>
  <c r="AS54" i="85"/>
  <c r="AS32" i="85"/>
  <c r="BB28" i="85"/>
  <c r="AR28" i="85"/>
  <c r="AJ28" i="85"/>
  <c r="T28" i="85"/>
  <c r="C28" i="85"/>
  <c r="AS25" i="85"/>
  <c r="AS19" i="85"/>
  <c r="AS15" i="85"/>
  <c r="BD10" i="85"/>
  <c r="AS30" i="85"/>
  <c r="AS13" i="85"/>
  <c r="AR10" i="85"/>
  <c r="AJ10" i="85"/>
  <c r="AB10" i="85"/>
  <c r="T10" i="85"/>
  <c r="AO112" i="58"/>
  <c r="AG112" i="58"/>
  <c r="Y112" i="58"/>
  <c r="AH98" i="58"/>
  <c r="Z98" i="58"/>
  <c r="R98" i="58"/>
  <c r="AN71" i="58"/>
  <c r="AF71" i="58"/>
  <c r="X71" i="58"/>
  <c r="AS75" i="58"/>
  <c r="E75" i="58" s="1"/>
  <c r="AN28" i="58"/>
  <c r="AF28" i="58"/>
  <c r="X28" i="58"/>
  <c r="AJ10" i="58"/>
  <c r="AB10" i="58"/>
  <c r="AS16" i="58"/>
  <c r="E16" i="58" s="1"/>
  <c r="T10" i="58"/>
  <c r="AZ10" i="58"/>
  <c r="BA28" i="85"/>
  <c r="AN112" i="58"/>
  <c r="AF112" i="58"/>
  <c r="X112" i="58"/>
  <c r="AG98" i="58"/>
  <c r="Y98" i="58"/>
  <c r="AM28" i="58"/>
  <c r="AE28" i="58"/>
  <c r="W28" i="58"/>
  <c r="AS26" i="58"/>
  <c r="E26" i="58"/>
  <c r="AN10" i="58"/>
  <c r="AF10" i="58"/>
  <c r="X10" i="58"/>
  <c r="AZ28" i="85"/>
  <c r="AP10" i="85"/>
  <c r="AH10" i="85"/>
  <c r="Z10" i="85"/>
  <c r="R10" i="85"/>
  <c r="AS120" i="58"/>
  <c r="E120" i="58" s="1"/>
  <c r="AS117" i="58"/>
  <c r="AF98" i="58"/>
  <c r="X98" i="58"/>
  <c r="AM71" i="58"/>
  <c r="AE71" i="58"/>
  <c r="W71" i="58"/>
  <c r="AL28" i="58"/>
  <c r="AD28" i="58"/>
  <c r="V28" i="58"/>
  <c r="AM10" i="58"/>
  <c r="AE10" i="58"/>
  <c r="AS17" i="85"/>
  <c r="BE10" i="85"/>
  <c r="AL112" i="58"/>
  <c r="AD112" i="58"/>
  <c r="V112" i="58"/>
  <c r="AK28" i="58"/>
  <c r="AC28" i="58"/>
  <c r="U28" i="58"/>
  <c r="F26" i="58"/>
  <c r="AL10" i="58"/>
  <c r="AD10" i="58"/>
  <c r="AS122" i="58"/>
  <c r="E122" i="58"/>
  <c r="AK112" i="58"/>
  <c r="AC112" i="58"/>
  <c r="U112" i="58"/>
  <c r="AS91" i="58"/>
  <c r="E91" i="58" s="1"/>
  <c r="AP71" i="58"/>
  <c r="AH71" i="58"/>
  <c r="Z71" i="58"/>
  <c r="AS74" i="58"/>
  <c r="E74" i="58" s="1"/>
  <c r="AJ28" i="58"/>
  <c r="AB28" i="58"/>
  <c r="T28" i="58"/>
  <c r="AS19" i="58"/>
  <c r="E19" i="58"/>
  <c r="AI10" i="58"/>
  <c r="AA10" i="58"/>
  <c r="S10" i="58"/>
  <c r="BC10" i="58"/>
  <c r="AK10" i="58"/>
  <c r="AC10" i="58"/>
  <c r="U10" i="58"/>
  <c r="C10" i="58"/>
  <c r="BC10" i="85"/>
  <c r="T112" i="58"/>
  <c r="AK98" i="58"/>
  <c r="AC98" i="58"/>
  <c r="U98" i="58"/>
  <c r="AM28" i="85"/>
  <c r="AE28" i="85"/>
  <c r="W28" i="85"/>
  <c r="AL10" i="85"/>
  <c r="AD10" i="85"/>
  <c r="V10" i="85"/>
  <c r="C10" i="85"/>
  <c r="K127" i="58"/>
  <c r="I125" i="58"/>
  <c r="AS121" i="58"/>
  <c r="E121" i="58"/>
  <c r="AQ71" i="58"/>
  <c r="AI71" i="58"/>
  <c r="AA71" i="58"/>
  <c r="S71" i="58"/>
  <c r="AS50" i="58"/>
  <c r="E50" i="58" s="1"/>
  <c r="F50" i="58" s="1"/>
  <c r="BQ50" i="58" s="1"/>
  <c r="BA28" i="58"/>
  <c r="AH28" i="58"/>
  <c r="Z28" i="58"/>
  <c r="R28" i="58"/>
  <c r="BG14" i="58"/>
  <c r="BB10" i="58"/>
  <c r="R71" i="58"/>
  <c r="AH133" i="85"/>
  <c r="D101" i="85"/>
  <c r="P26" i="58"/>
  <c r="K125" i="85"/>
  <c r="BA133" i="85"/>
  <c r="D12" i="85"/>
  <c r="D131" i="85"/>
  <c r="BG129" i="85"/>
  <c r="D129" i="85"/>
  <c r="H129" i="87"/>
  <c r="H105" i="86"/>
  <c r="H88" i="86"/>
  <c r="H108" i="86"/>
  <c r="H85" i="85"/>
  <c r="H98" i="53"/>
  <c r="H112" i="53"/>
  <c r="H71" i="53"/>
  <c r="H61" i="85"/>
  <c r="H28" i="53"/>
  <c r="H10" i="53"/>
  <c r="H61" i="58"/>
  <c r="H64" i="85"/>
  <c r="H60" i="85"/>
  <c r="H45" i="85"/>
  <c r="H13" i="85"/>
  <c r="H98" i="87"/>
  <c r="H28" i="87"/>
  <c r="H110" i="85"/>
  <c r="H90" i="85"/>
  <c r="H112" i="87"/>
  <c r="H90" i="58"/>
  <c r="H50" i="85"/>
  <c r="H10" i="87"/>
  <c r="H71" i="87"/>
  <c r="H62" i="58"/>
  <c r="I94" i="55"/>
  <c r="H13" i="58"/>
  <c r="I129" i="55"/>
  <c r="H24" i="86"/>
  <c r="H41" i="86"/>
  <c r="H22" i="86"/>
  <c r="K22" i="86" s="1"/>
  <c r="L22" i="86" s="1"/>
  <c r="O22" i="86" s="1"/>
  <c r="H21" i="86"/>
  <c r="H75" i="86"/>
  <c r="H60" i="86"/>
  <c r="H39" i="86"/>
  <c r="K39" i="86" s="1"/>
  <c r="L39" i="86" s="1"/>
  <c r="O39" i="86" s="1"/>
  <c r="H31" i="86"/>
  <c r="H115" i="86"/>
  <c r="H84" i="86"/>
  <c r="H43" i="86"/>
  <c r="H38" i="86"/>
  <c r="H19" i="86"/>
  <c r="H45" i="86"/>
  <c r="H18" i="86"/>
  <c r="H44" i="86"/>
  <c r="H69" i="86"/>
  <c r="H14" i="86"/>
  <c r="H104" i="86"/>
  <c r="K104" i="86" s="1"/>
  <c r="L104" i="86" s="1"/>
  <c r="O104" i="86" s="1"/>
  <c r="H130" i="86"/>
  <c r="H12" i="86"/>
  <c r="H56" i="84"/>
  <c r="K56" i="84" s="1"/>
  <c r="L56" i="84" s="1"/>
  <c r="H48" i="84"/>
  <c r="K48" i="84" s="1"/>
  <c r="L48" i="84" s="1"/>
  <c r="H53" i="84"/>
  <c r="H52" i="84"/>
  <c r="H52" i="58"/>
  <c r="H60" i="84"/>
  <c r="K60" i="84" s="1"/>
  <c r="L60" i="84" s="1"/>
  <c r="H60" i="58"/>
  <c r="H51" i="84"/>
  <c r="H42" i="84"/>
  <c r="K42" i="84" s="1"/>
  <c r="L42" i="84" s="1"/>
  <c r="H57" i="84"/>
  <c r="H49" i="84"/>
  <c r="K49" i="84" s="1"/>
  <c r="L49" i="84" s="1"/>
  <c r="H33" i="84"/>
  <c r="K33" i="84" s="1"/>
  <c r="L33" i="84" s="1"/>
  <c r="H41" i="58"/>
  <c r="H115" i="58"/>
  <c r="H89" i="58"/>
  <c r="H18" i="84"/>
  <c r="H112" i="88"/>
  <c r="H17" i="84"/>
  <c r="H122" i="84"/>
  <c r="K122" i="84" s="1"/>
  <c r="L122" i="84" s="1"/>
  <c r="G112" i="84"/>
  <c r="H98" i="88"/>
  <c r="H16" i="84"/>
  <c r="H71" i="88"/>
  <c r="H15" i="84"/>
  <c r="K15" i="84" s="1"/>
  <c r="L15" i="84" s="1"/>
  <c r="H22" i="84"/>
  <c r="K22" i="84" s="1"/>
  <c r="L22" i="84" s="1"/>
  <c r="H14" i="84"/>
  <c r="H21" i="84"/>
  <c r="H13" i="84"/>
  <c r="H20" i="84"/>
  <c r="H10" i="88"/>
  <c r="H12" i="84"/>
  <c r="H19" i="84"/>
  <c r="H31" i="84"/>
  <c r="H41" i="84"/>
  <c r="H39" i="84"/>
  <c r="H38" i="84"/>
  <c r="H30" i="84"/>
  <c r="H24" i="84"/>
  <c r="H28" i="88"/>
  <c r="H40" i="84"/>
  <c r="H37" i="84"/>
  <c r="K37" i="84" s="1"/>
  <c r="L37" i="84" s="1"/>
  <c r="H73" i="84"/>
  <c r="H36" i="84"/>
  <c r="H35" i="84"/>
  <c r="H34" i="84"/>
  <c r="H45" i="84"/>
  <c r="K45" i="84" s="1"/>
  <c r="L45" i="84" s="1"/>
  <c r="H26" i="84"/>
  <c r="K26" i="84" s="1"/>
  <c r="L26" i="84" s="1"/>
  <c r="O26" i="84" s="1"/>
  <c r="H25" i="84"/>
  <c r="H23" i="84"/>
  <c r="H44" i="84"/>
  <c r="H24" i="85"/>
  <c r="H16" i="58"/>
  <c r="H86" i="85"/>
  <c r="H22" i="58"/>
  <c r="H134" i="53"/>
  <c r="H133" i="87"/>
  <c r="H10" i="84"/>
  <c r="H133" i="88"/>
  <c r="H107" i="85"/>
  <c r="H101" i="85"/>
  <c r="H92" i="85"/>
  <c r="H92" i="58"/>
  <c r="H38" i="58"/>
  <c r="H104" i="58"/>
  <c r="H80" i="84"/>
  <c r="K80" i="84" s="1"/>
  <c r="L80" i="84" s="1"/>
  <c r="H80" i="58"/>
  <c r="H101" i="84"/>
  <c r="H101" i="58"/>
  <c r="H68" i="84"/>
  <c r="K68" i="84" s="1"/>
  <c r="L68" i="84" s="1"/>
  <c r="H100" i="85"/>
  <c r="H41" i="85"/>
  <c r="H118" i="84"/>
  <c r="H28" i="84"/>
  <c r="H98" i="84"/>
  <c r="H37" i="85"/>
  <c r="H109" i="86"/>
  <c r="I98" i="55"/>
  <c r="H57" i="86"/>
  <c r="H49" i="86"/>
  <c r="K49" i="86" s="1"/>
  <c r="L49" i="86" s="1"/>
  <c r="O49" i="86" s="1"/>
  <c r="H32" i="58"/>
  <c r="H32" i="86"/>
  <c r="H119" i="58"/>
  <c r="H112" i="1"/>
  <c r="A4" i="67"/>
  <c r="A4" i="68"/>
  <c r="H121" i="86"/>
  <c r="K121" i="86" s="1"/>
  <c r="L121" i="86" s="1"/>
  <c r="H100" i="58"/>
  <c r="H101" i="86"/>
  <c r="H86" i="58"/>
  <c r="H87" i="86"/>
  <c r="K87" i="86" s="1"/>
  <c r="L87" i="86" s="1"/>
  <c r="O87" i="86" s="1"/>
  <c r="H67" i="86"/>
  <c r="A4" i="52"/>
  <c r="A4" i="80"/>
  <c r="H67" i="85"/>
  <c r="H67" i="58"/>
  <c r="H40" i="86"/>
  <c r="K40" i="86" s="1"/>
  <c r="L40" i="86" s="1"/>
  <c r="O40" i="86" s="1"/>
  <c r="H55" i="86"/>
  <c r="K55" i="86" s="1"/>
  <c r="L55" i="86" s="1"/>
  <c r="O55" i="86" s="1"/>
  <c r="H91" i="85"/>
  <c r="H91" i="58"/>
  <c r="H42" i="85"/>
  <c r="H42" i="58"/>
  <c r="H75" i="58"/>
  <c r="H76" i="86"/>
  <c r="K76" i="86" s="1"/>
  <c r="L76" i="86" s="1"/>
  <c r="H33" i="86"/>
  <c r="H102" i="58"/>
  <c r="H16" i="85"/>
  <c r="H53" i="86"/>
  <c r="H53" i="58"/>
  <c r="H37" i="86"/>
  <c r="H43" i="85"/>
  <c r="H73" i="85"/>
  <c r="H82" i="86"/>
  <c r="K82" i="86" s="1"/>
  <c r="L82" i="86" s="1"/>
  <c r="O82" i="86" s="1"/>
  <c r="H36" i="86"/>
  <c r="H37" i="58"/>
  <c r="H80" i="85"/>
  <c r="H25" i="86"/>
  <c r="K25" i="86" s="1"/>
  <c r="L25" i="86" s="1"/>
  <c r="O25" i="86" s="1"/>
  <c r="H87" i="85"/>
  <c r="H87" i="58"/>
  <c r="H38" i="85"/>
  <c r="H30" i="85"/>
  <c r="I10" i="55"/>
  <c r="H17" i="86"/>
  <c r="H119" i="86"/>
  <c r="H93" i="86"/>
  <c r="K93" i="86" s="1"/>
  <c r="L93" i="86" s="1"/>
  <c r="H85" i="86"/>
  <c r="K85" i="86" s="1"/>
  <c r="L85" i="86" s="1"/>
  <c r="O85" i="86" s="1"/>
  <c r="H77" i="86"/>
  <c r="I71" i="55"/>
  <c r="H64" i="86"/>
  <c r="K64" i="86" s="1"/>
  <c r="L64" i="86" s="1"/>
  <c r="O64" i="86" s="1"/>
  <c r="H47" i="86"/>
  <c r="K47" i="86" s="1"/>
  <c r="L47" i="86" s="1"/>
  <c r="O47" i="86" s="1"/>
  <c r="I28" i="55"/>
  <c r="H35" i="86"/>
  <c r="H15" i="86"/>
  <c r="H99" i="86"/>
  <c r="H72" i="86"/>
  <c r="H10" i="86"/>
  <c r="H113" i="86"/>
  <c r="H28" i="86"/>
  <c r="H134" i="86"/>
  <c r="F127" i="58"/>
  <c r="D125" i="58"/>
  <c r="AS125" i="58"/>
  <c r="K125" i="58"/>
  <c r="F125" i="58"/>
  <c r="P127" i="58"/>
  <c r="P125" i="58"/>
  <c r="D14" i="58"/>
  <c r="F50" i="84"/>
  <c r="Y94" i="84"/>
  <c r="AW56" i="84"/>
  <c r="AE129" i="58"/>
  <c r="BG64" i="58"/>
  <c r="D64" i="58" s="1"/>
  <c r="AF112" i="84"/>
  <c r="AV112" i="84"/>
  <c r="AZ100" i="54"/>
  <c r="F85" i="84"/>
  <c r="F80" i="84"/>
  <c r="AA112" i="84"/>
  <c r="F88" i="84"/>
  <c r="F42" i="84"/>
  <c r="AB129" i="58"/>
  <c r="AZ29" i="54"/>
  <c r="AZ27" i="54"/>
  <c r="AX27" i="54"/>
  <c r="S94" i="84"/>
  <c r="H94" i="84"/>
  <c r="AT94" i="85"/>
  <c r="AY13" i="85"/>
  <c r="AX10" i="54"/>
  <c r="AZ12" i="54"/>
  <c r="AZ10" i="54"/>
  <c r="AW30" i="84"/>
  <c r="AW28" i="84"/>
  <c r="F30" i="84"/>
  <c r="AS38" i="58"/>
  <c r="E38" i="58"/>
  <c r="R129" i="84"/>
  <c r="I129" i="84"/>
  <c r="AV58" i="54"/>
  <c r="F58" i="84"/>
  <c r="Q58" i="84"/>
  <c r="F56" i="84"/>
  <c r="AS80" i="58"/>
  <c r="AS94" i="84"/>
  <c r="AW52" i="84"/>
  <c r="AW98" i="85"/>
  <c r="AY81" i="85"/>
  <c r="AY57" i="85"/>
  <c r="AY100" i="85"/>
  <c r="BG33" i="58"/>
  <c r="D33" i="58" s="1"/>
  <c r="AS60" i="58"/>
  <c r="E60" i="58" s="1"/>
  <c r="F69" i="84"/>
  <c r="F40" i="84"/>
  <c r="AY85" i="85"/>
  <c r="AS48" i="58"/>
  <c r="E48" i="58" s="1"/>
  <c r="F107" i="84"/>
  <c r="F92" i="84"/>
  <c r="BG39" i="58"/>
  <c r="D39" i="58" s="1"/>
  <c r="O32" i="84"/>
  <c r="Q32" i="84"/>
  <c r="BG60" i="58"/>
  <c r="D60" i="58" s="1"/>
  <c r="AZ91" i="54"/>
  <c r="AZ89" i="54" s="1"/>
  <c r="AY89" i="54"/>
  <c r="AQ10" i="58"/>
  <c r="AS103" i="58"/>
  <c r="E103" i="58"/>
  <c r="BG22" i="58"/>
  <c r="D22" i="58" s="1"/>
  <c r="AS41" i="58"/>
  <c r="E41" i="58" s="1"/>
  <c r="F65" i="84"/>
  <c r="AZ112" i="54"/>
  <c r="AX107" i="54"/>
  <c r="N50" i="55"/>
  <c r="M50" i="86"/>
  <c r="N86" i="53"/>
  <c r="N107" i="53"/>
  <c r="N56" i="53"/>
  <c r="N61" i="53"/>
  <c r="N36" i="53"/>
  <c r="N24" i="53"/>
  <c r="M123" i="58"/>
  <c r="N23" i="53"/>
  <c r="N77" i="53"/>
  <c r="N66" i="53"/>
  <c r="P116" i="1"/>
  <c r="P123" i="1"/>
  <c r="N123" i="1"/>
  <c r="M120" i="58"/>
  <c r="M123" i="85"/>
  <c r="N117" i="1"/>
  <c r="M84" i="85"/>
  <c r="M65" i="85"/>
  <c r="M14" i="85"/>
  <c r="N105" i="1"/>
  <c r="N20" i="1"/>
  <c r="N21" i="53"/>
  <c r="M94" i="1"/>
  <c r="N48" i="1"/>
  <c r="N48" i="85" s="1"/>
  <c r="N110" i="1"/>
  <c r="N102" i="1"/>
  <c r="N108" i="1"/>
  <c r="N47" i="1"/>
  <c r="N41" i="53"/>
  <c r="M109" i="85"/>
  <c r="N109" i="1"/>
  <c r="N101" i="1"/>
  <c r="N32" i="1"/>
  <c r="M61" i="85"/>
  <c r="N109" i="53"/>
  <c r="N13" i="53"/>
  <c r="M67" i="85"/>
  <c r="M67" i="58"/>
  <c r="N68" i="53"/>
  <c r="N33" i="53"/>
  <c r="N31" i="1"/>
  <c r="N78" i="53"/>
  <c r="S89" i="54"/>
  <c r="N26" i="1"/>
  <c r="N60" i="1"/>
  <c r="P33" i="1"/>
  <c r="N33" i="1"/>
  <c r="N13" i="1"/>
  <c r="N30" i="1"/>
  <c r="N59" i="53"/>
  <c r="N51" i="53"/>
  <c r="N34" i="53"/>
  <c r="N22" i="53"/>
  <c r="N14" i="53"/>
  <c r="M79" i="85"/>
  <c r="M22" i="85"/>
  <c r="N108" i="53"/>
  <c r="N100" i="53"/>
  <c r="N65" i="53"/>
  <c r="N57" i="53"/>
  <c r="N85" i="53"/>
  <c r="N45" i="53"/>
  <c r="N35" i="53"/>
  <c r="N83" i="53"/>
  <c r="N45" i="1"/>
  <c r="P45" i="1"/>
  <c r="N92" i="53"/>
  <c r="N84" i="53"/>
  <c r="N76" i="53"/>
  <c r="N63" i="53"/>
  <c r="N104" i="53"/>
  <c r="N44" i="53"/>
  <c r="N16" i="53"/>
  <c r="N16" i="1"/>
  <c r="M68" i="85"/>
  <c r="N68" i="1"/>
  <c r="N105" i="53"/>
  <c r="N62" i="53"/>
  <c r="N46" i="53"/>
  <c r="N37" i="53"/>
  <c r="N25" i="53"/>
  <c r="N17" i="53"/>
  <c r="N91" i="53"/>
  <c r="N15" i="53"/>
  <c r="M62" i="85"/>
  <c r="N53" i="53"/>
  <c r="N123" i="53"/>
  <c r="N121" i="53"/>
  <c r="N57" i="1"/>
  <c r="N14" i="1"/>
  <c r="M120" i="85"/>
  <c r="N73" i="53"/>
  <c r="N52" i="53"/>
  <c r="N43" i="53"/>
  <c r="M68" i="58"/>
  <c r="M116" i="58"/>
  <c r="M108" i="85"/>
  <c r="M49" i="85"/>
  <c r="M17" i="85"/>
  <c r="M131" i="85"/>
  <c r="M118" i="58"/>
  <c r="M105" i="85"/>
  <c r="M66" i="85"/>
  <c r="M60" i="85"/>
  <c r="M36" i="85"/>
  <c r="M25" i="58"/>
  <c r="M13" i="85"/>
  <c r="M122" i="58"/>
  <c r="M58" i="58"/>
  <c r="M21" i="85"/>
  <c r="M16" i="85"/>
  <c r="M37" i="85"/>
  <c r="M20" i="58"/>
  <c r="M10" i="87"/>
  <c r="N63" i="87"/>
  <c r="N46" i="87"/>
  <c r="M19" i="85"/>
  <c r="N19" i="87"/>
  <c r="P119" i="53"/>
  <c r="N96" i="53"/>
  <c r="M94" i="53"/>
  <c r="N79" i="53"/>
  <c r="N60" i="53"/>
  <c r="N47" i="53"/>
  <c r="N39" i="53"/>
  <c r="N30" i="53"/>
  <c r="N18" i="53"/>
  <c r="M119" i="58"/>
  <c r="N106" i="87"/>
  <c r="M106" i="85"/>
  <c r="N114" i="87"/>
  <c r="M114" i="85"/>
  <c r="N90" i="87"/>
  <c r="N82" i="87"/>
  <c r="N18" i="87"/>
  <c r="N102" i="53"/>
  <c r="N69" i="53"/>
  <c r="N58" i="53"/>
  <c r="P58" i="53"/>
  <c r="M20" i="85"/>
  <c r="N20" i="87"/>
  <c r="N89" i="87"/>
  <c r="N81" i="87"/>
  <c r="M81" i="85"/>
  <c r="N33" i="87"/>
  <c r="M33" i="85"/>
  <c r="N30" i="87"/>
  <c r="M30" i="85"/>
  <c r="N132" i="53"/>
  <c r="N130" i="53"/>
  <c r="M130" i="53"/>
  <c r="N110" i="53"/>
  <c r="N101" i="53"/>
  <c r="M104" i="85"/>
  <c r="N80" i="53"/>
  <c r="N110" i="87"/>
  <c r="M110" i="85"/>
  <c r="N102" i="87"/>
  <c r="N88" i="87"/>
  <c r="N80" i="87"/>
  <c r="M80" i="85"/>
  <c r="N53" i="87"/>
  <c r="N45" i="87"/>
  <c r="P45" i="87"/>
  <c r="M45" i="85"/>
  <c r="N64" i="53"/>
  <c r="M112" i="53"/>
  <c r="N114" i="53"/>
  <c r="N87" i="53"/>
  <c r="M71" i="53"/>
  <c r="M117" i="58"/>
  <c r="N117" i="87"/>
  <c r="M98" i="87"/>
  <c r="M71" i="87"/>
  <c r="N56" i="87"/>
  <c r="M47" i="85"/>
  <c r="N47" i="87"/>
  <c r="P122" i="53"/>
  <c r="N74" i="53"/>
  <c r="N31" i="53"/>
  <c r="N59" i="87"/>
  <c r="N37" i="87"/>
  <c r="N118" i="53"/>
  <c r="N54" i="53"/>
  <c r="M102" i="85"/>
  <c r="M58" i="85"/>
  <c r="N19" i="53"/>
  <c r="N88" i="53"/>
  <c r="P32" i="53"/>
  <c r="M32" i="85"/>
  <c r="N32" i="53"/>
  <c r="M10" i="53"/>
  <c r="M63" i="85"/>
  <c r="M118" i="85"/>
  <c r="M101" i="85"/>
  <c r="M96" i="85"/>
  <c r="M94" i="85"/>
  <c r="M48" i="85"/>
  <c r="M44" i="85"/>
  <c r="M31" i="85"/>
  <c r="M24" i="85"/>
  <c r="M15" i="85"/>
  <c r="N122" i="87"/>
  <c r="N105" i="87"/>
  <c r="N84" i="87"/>
  <c r="N76" i="87"/>
  <c r="N57" i="87"/>
  <c r="N54" i="87"/>
  <c r="N22" i="87"/>
  <c r="N14" i="87"/>
  <c r="M25" i="85"/>
  <c r="M23" i="85"/>
  <c r="M66" i="58"/>
  <c r="N131" i="85"/>
  <c r="M78" i="85"/>
  <c r="M35" i="85"/>
  <c r="M15" i="58"/>
  <c r="M39" i="85"/>
  <c r="M22" i="58"/>
  <c r="M77" i="85"/>
  <c r="N42" i="53"/>
  <c r="M98" i="53"/>
  <c r="M103" i="85"/>
  <c r="N103" i="53"/>
  <c r="AG129" i="84"/>
  <c r="F31" i="84"/>
  <c r="AQ30" i="84"/>
  <c r="AQ47" i="84"/>
  <c r="Y28" i="84"/>
  <c r="AW19" i="84"/>
  <c r="F41" i="84"/>
  <c r="BG88" i="58"/>
  <c r="D88" i="58" s="1"/>
  <c r="F88" i="58" s="1"/>
  <c r="T129" i="58"/>
  <c r="AQ92" i="84"/>
  <c r="AQ90" i="84"/>
  <c r="AQ88" i="84"/>
  <c r="AQ75" i="84"/>
  <c r="Y71" i="84"/>
  <c r="U71" i="84"/>
  <c r="F55" i="84"/>
  <c r="AQ52" i="84"/>
  <c r="AQ50" i="84"/>
  <c r="AQ49" i="84"/>
  <c r="F47" i="84"/>
  <c r="AQ44" i="84"/>
  <c r="AW43" i="84"/>
  <c r="AQ38" i="84"/>
  <c r="AQ37" i="84"/>
  <c r="AW36" i="84"/>
  <c r="AQ21" i="84"/>
  <c r="E21" i="84"/>
  <c r="F21" i="84" s="1"/>
  <c r="AW114" i="84"/>
  <c r="AW90" i="84"/>
  <c r="AQ81" i="84"/>
  <c r="AB71" i="84"/>
  <c r="AQ57" i="84"/>
  <c r="AV14" i="54"/>
  <c r="F117" i="58"/>
  <c r="AW35" i="84"/>
  <c r="AW33" i="84"/>
  <c r="AS43" i="58"/>
  <c r="E43" i="58" s="1"/>
  <c r="AS35" i="58"/>
  <c r="E35" i="58" s="1"/>
  <c r="BF28" i="58"/>
  <c r="AT112" i="85"/>
  <c r="AQ123" i="84"/>
  <c r="E123" i="84" s="1"/>
  <c r="F123" i="84"/>
  <c r="P123" i="84" s="1"/>
  <c r="AV85" i="54"/>
  <c r="AV83" i="54"/>
  <c r="AP82" i="54"/>
  <c r="AQ84" i="84"/>
  <c r="AQ78" i="84"/>
  <c r="V71" i="84"/>
  <c r="AW42" i="84"/>
  <c r="AW25" i="84"/>
  <c r="BG20" i="58"/>
  <c r="D20" i="58"/>
  <c r="F20" i="58" s="1"/>
  <c r="P20" i="58" s="1"/>
  <c r="AM27" i="54"/>
  <c r="AW109" i="84"/>
  <c r="F105" i="84"/>
  <c r="AW87" i="84"/>
  <c r="AW79" i="84"/>
  <c r="BD112" i="58"/>
  <c r="AS40" i="58"/>
  <c r="E40" i="58" s="1"/>
  <c r="BG37" i="58"/>
  <c r="D37" i="58"/>
  <c r="BG123" i="58"/>
  <c r="D123" i="58" s="1"/>
  <c r="F123" i="58" s="1"/>
  <c r="P123" i="58"/>
  <c r="BG105" i="58"/>
  <c r="D105" i="58" s="1"/>
  <c r="BG82" i="58"/>
  <c r="D82" i="58" s="1"/>
  <c r="F82" i="58" s="1"/>
  <c r="AZ24" i="54"/>
  <c r="AY65" i="85"/>
  <c r="AS47" i="58"/>
  <c r="E47" i="58" s="1"/>
  <c r="AS42" i="58"/>
  <c r="E42" i="58" s="1"/>
  <c r="BG41" i="58"/>
  <c r="D41" i="58" s="1"/>
  <c r="F41" i="58" s="1"/>
  <c r="BQ41" i="58"/>
  <c r="BG79" i="58"/>
  <c r="D79" i="58" s="1"/>
  <c r="F79" i="58" s="1"/>
  <c r="AS68" i="58"/>
  <c r="E68" i="58"/>
  <c r="AS17" i="58"/>
  <c r="E17" i="58" s="1"/>
  <c r="F17" i="58" s="1"/>
  <c r="AV42" i="54"/>
  <c r="F87" i="84"/>
  <c r="AW47" i="84"/>
  <c r="AS106" i="58"/>
  <c r="AS64" i="58"/>
  <c r="E64" i="58" s="1"/>
  <c r="AV102" i="54"/>
  <c r="AX129" i="84"/>
  <c r="BE131" i="84"/>
  <c r="AW101" i="84"/>
  <c r="AW91" i="84"/>
  <c r="AW77" i="84"/>
  <c r="K69" i="84"/>
  <c r="L69" i="84" s="1"/>
  <c r="AW65" i="84"/>
  <c r="AW63" i="84"/>
  <c r="AW48" i="84"/>
  <c r="BG84" i="58"/>
  <c r="D84" i="58"/>
  <c r="F84" i="58" s="1"/>
  <c r="AS57" i="58"/>
  <c r="E57" i="58" s="1"/>
  <c r="AV75" i="54"/>
  <c r="AV60" i="54"/>
  <c r="AV39" i="54"/>
  <c r="AW89" i="84"/>
  <c r="F82" i="84"/>
  <c r="F67" i="84"/>
  <c r="AW31" i="84"/>
  <c r="AQ31" i="84"/>
  <c r="AY103" i="85"/>
  <c r="BG81" i="58"/>
  <c r="D81" i="58" s="1"/>
  <c r="F81" i="58" s="1"/>
  <c r="AS67" i="58"/>
  <c r="E67" i="58" s="1"/>
  <c r="F67" i="58" s="1"/>
  <c r="BQ67" i="58" s="1"/>
  <c r="AS65" i="58"/>
  <c r="E65" i="58" s="1"/>
  <c r="AS58" i="58"/>
  <c r="E58" i="58" s="1"/>
  <c r="F58" i="58" s="1"/>
  <c r="BQ58" i="58" s="1"/>
  <c r="AU93" i="54"/>
  <c r="AS112" i="84"/>
  <c r="AW110" i="84"/>
  <c r="F44" i="84"/>
  <c r="AQ33" i="84"/>
  <c r="BG66" i="58"/>
  <c r="D66" i="58" s="1"/>
  <c r="BG62" i="58"/>
  <c r="D62" i="58"/>
  <c r="BG54" i="58"/>
  <c r="D54" i="58"/>
  <c r="BG43" i="58"/>
  <c r="D43" i="58"/>
  <c r="F43" i="58" s="1"/>
  <c r="BQ43" i="58" s="1"/>
  <c r="BG38" i="58"/>
  <c r="D38" i="58"/>
  <c r="F38" i="58" s="1"/>
  <c r="AS33" i="58"/>
  <c r="E33" i="58" s="1"/>
  <c r="AP28" i="58"/>
  <c r="AS22" i="58"/>
  <c r="E22" i="58" s="1"/>
  <c r="AS21" i="58"/>
  <c r="E21" i="58" s="1"/>
  <c r="F21" i="58" s="1"/>
  <c r="D112" i="84"/>
  <c r="AC116" i="54"/>
  <c r="AP101" i="54"/>
  <c r="AP83" i="54"/>
  <c r="AV69" i="54"/>
  <c r="AP32" i="54"/>
  <c r="AE71" i="84"/>
  <c r="AP38" i="54"/>
  <c r="AT116" i="54"/>
  <c r="AQ93" i="54"/>
  <c r="AV99" i="54"/>
  <c r="AD89" i="54"/>
  <c r="AP33" i="54"/>
  <c r="AP55" i="54"/>
  <c r="AV33" i="54"/>
  <c r="AP77" i="54"/>
  <c r="AP81" i="54"/>
  <c r="AQ77" i="84"/>
  <c r="W71" i="84"/>
  <c r="AW76" i="84"/>
  <c r="AQ76" i="84"/>
  <c r="AY119" i="58"/>
  <c r="BG63" i="58"/>
  <c r="D63" i="58"/>
  <c r="F63" i="58" s="1"/>
  <c r="BQ63" i="58" s="1"/>
  <c r="BG53" i="58"/>
  <c r="D53" i="58" s="1"/>
  <c r="BG46" i="58"/>
  <c r="D46" i="58"/>
  <c r="AW44" i="84"/>
  <c r="BG80" i="58"/>
  <c r="D80" i="58" s="1"/>
  <c r="BG48" i="58"/>
  <c r="D48" i="58" s="1"/>
  <c r="F48" i="58" s="1"/>
  <c r="AQ51" i="84"/>
  <c r="AB28" i="84"/>
  <c r="AY40" i="85"/>
  <c r="BC112" i="58"/>
  <c r="BG52" i="58"/>
  <c r="D52" i="58" s="1"/>
  <c r="AS52" i="58"/>
  <c r="E52" i="58"/>
  <c r="BG18" i="58"/>
  <c r="D18" i="58" s="1"/>
  <c r="BG55" i="58"/>
  <c r="D55" i="58" s="1"/>
  <c r="BG40" i="58"/>
  <c r="D40" i="58" s="1"/>
  <c r="F40" i="58" s="1"/>
  <c r="BQ40" i="58" s="1"/>
  <c r="M129" i="85"/>
  <c r="N129" i="85"/>
  <c r="Q32" i="53"/>
  <c r="N117" i="58"/>
  <c r="Q117" i="87"/>
  <c r="E106" i="58"/>
  <c r="M59" i="85"/>
  <c r="M28" i="87"/>
  <c r="N38" i="55"/>
  <c r="M38" i="58"/>
  <c r="M38" i="85"/>
  <c r="M28" i="53"/>
  <c r="M134" i="53"/>
  <c r="AP49" i="54"/>
  <c r="C94" i="85"/>
  <c r="C133" i="85" s="1"/>
  <c r="S129" i="58"/>
  <c r="AS14" i="58"/>
  <c r="E14" i="58" s="1"/>
  <c r="F14" i="58" s="1"/>
  <c r="BF10" i="58"/>
  <c r="AR107" i="54"/>
  <c r="AU89" i="54"/>
  <c r="AP76" i="54"/>
  <c r="AV74" i="54"/>
  <c r="AP74" i="54"/>
  <c r="Q111" i="54"/>
  <c r="R111" i="54" s="1"/>
  <c r="E80" i="58"/>
  <c r="F80" i="58" s="1"/>
  <c r="AV71" i="85"/>
  <c r="AY82" i="85"/>
  <c r="P117" i="58"/>
  <c r="AV129" i="85"/>
  <c r="AU98" i="85"/>
  <c r="AP19" i="54"/>
  <c r="AH10" i="84"/>
  <c r="AH133" i="84" s="1"/>
  <c r="AQ39" i="84"/>
  <c r="AY108" i="85"/>
  <c r="O66" i="84"/>
  <c r="AP75" i="54"/>
  <c r="AP56" i="54"/>
  <c r="AV17" i="54"/>
  <c r="AS32" i="58"/>
  <c r="E32" i="58" s="1"/>
  <c r="F32" i="58" s="1"/>
  <c r="AC10" i="84"/>
  <c r="AY102" i="85"/>
  <c r="AQ23" i="84"/>
  <c r="E23" i="84"/>
  <c r="F23" i="84" s="1"/>
  <c r="AQ102" i="84"/>
  <c r="AR10" i="84"/>
  <c r="AP44" i="54"/>
  <c r="AQ80" i="84"/>
  <c r="AV55" i="54"/>
  <c r="AY33" i="85"/>
  <c r="BD129" i="58"/>
  <c r="AW123" i="84"/>
  <c r="AQ24" i="84"/>
  <c r="E24" i="84"/>
  <c r="F24" i="84" s="1"/>
  <c r="AS61" i="58"/>
  <c r="E61" i="58" s="1"/>
  <c r="AS25" i="58"/>
  <c r="E25" i="58" s="1"/>
  <c r="AV50" i="54"/>
  <c r="X98" i="84"/>
  <c r="AW106" i="84"/>
  <c r="AW74" i="84"/>
  <c r="AW61" i="84"/>
  <c r="AW59" i="84"/>
  <c r="AW57" i="84"/>
  <c r="AW55" i="84"/>
  <c r="AW49" i="84"/>
  <c r="AW37" i="84"/>
  <c r="AW112" i="85"/>
  <c r="AY106" i="85"/>
  <c r="AS107" i="58"/>
  <c r="E107" i="58"/>
  <c r="BG34" i="58"/>
  <c r="S98" i="84"/>
  <c r="AW88" i="84"/>
  <c r="AW78" i="84"/>
  <c r="T28" i="84"/>
  <c r="AG28" i="84"/>
  <c r="AW62" i="84"/>
  <c r="BF112" i="58"/>
  <c r="AV35" i="54"/>
  <c r="AV30" i="54"/>
  <c r="AD112" i="84"/>
  <c r="AW80" i="84"/>
  <c r="AQ69" i="84"/>
  <c r="AV95" i="54"/>
  <c r="V98" i="84"/>
  <c r="AW100" i="84"/>
  <c r="T71" i="84"/>
  <c r="AW81" i="84"/>
  <c r="AW64" i="84"/>
  <c r="AW60" i="84"/>
  <c r="F52" i="84"/>
  <c r="AS100" i="58"/>
  <c r="AS59" i="58"/>
  <c r="E59" i="58" s="1"/>
  <c r="AS49" i="58"/>
  <c r="E49" i="58" s="1"/>
  <c r="BG47" i="58"/>
  <c r="D47" i="58"/>
  <c r="AV79" i="54"/>
  <c r="AP58" i="54"/>
  <c r="AQ119" i="84"/>
  <c r="E119" i="84" s="1"/>
  <c r="F119" i="84" s="1"/>
  <c r="P119" i="84" s="1"/>
  <c r="AQ68" i="84"/>
  <c r="AY123" i="85"/>
  <c r="BD28" i="58"/>
  <c r="BG36" i="58"/>
  <c r="D36" i="58"/>
  <c r="BG25" i="58"/>
  <c r="D25" i="58" s="1"/>
  <c r="AS15" i="58"/>
  <c r="E15" i="58"/>
  <c r="F15" i="58" s="1"/>
  <c r="P15" i="58" s="1"/>
  <c r="AW119" i="84"/>
  <c r="AQ89" i="84"/>
  <c r="F77" i="84"/>
  <c r="AQ54" i="84"/>
  <c r="AS62" i="58"/>
  <c r="E62" i="58" s="1"/>
  <c r="BG57" i="58"/>
  <c r="D57" i="58"/>
  <c r="F57" i="58" s="1"/>
  <c r="BQ57" i="58" s="1"/>
  <c r="BG51" i="58"/>
  <c r="D51" i="58"/>
  <c r="F39" i="84"/>
  <c r="F64" i="84"/>
  <c r="Q64" i="84" s="1"/>
  <c r="AQ63" i="84"/>
  <c r="AB129" i="84"/>
  <c r="AU98" i="84"/>
  <c r="AP54" i="54"/>
  <c r="AH27" i="54"/>
  <c r="AP41" i="54"/>
  <c r="AV68" i="54"/>
  <c r="AP13" i="54"/>
  <c r="AR93" i="54"/>
  <c r="AP97" i="54"/>
  <c r="AP25" i="54"/>
  <c r="Z98" i="84"/>
  <c r="F76" i="84"/>
  <c r="E71" i="84"/>
  <c r="X71" i="84"/>
  <c r="AQ118" i="84"/>
  <c r="E118" i="84" s="1"/>
  <c r="F118" i="84"/>
  <c r="K96" i="84"/>
  <c r="K94" i="84"/>
  <c r="AR71" i="84"/>
  <c r="AV71" i="84"/>
  <c r="AQ64" i="84"/>
  <c r="AQ62" i="84"/>
  <c r="AQ41" i="84"/>
  <c r="AV41" i="54"/>
  <c r="AQ114" i="84"/>
  <c r="AQ106" i="84"/>
  <c r="AQ87" i="84"/>
  <c r="AQ60" i="84"/>
  <c r="AV54" i="54"/>
  <c r="AV49" i="54"/>
  <c r="AQ103" i="84"/>
  <c r="AR94" i="84"/>
  <c r="AW96" i="84"/>
  <c r="AW94" i="84" s="1"/>
  <c r="S28" i="84"/>
  <c r="X107" i="54"/>
  <c r="Z112" i="84"/>
  <c r="AV110" i="54"/>
  <c r="J129" i="84"/>
  <c r="K131" i="84"/>
  <c r="AE112" i="84"/>
  <c r="AW105" i="84"/>
  <c r="F96" i="84"/>
  <c r="D94" i="84"/>
  <c r="Q32" i="55"/>
  <c r="M32" i="86"/>
  <c r="M38" i="86"/>
  <c r="P38" i="86"/>
  <c r="L96" i="84"/>
  <c r="K129" i="84"/>
  <c r="L131" i="84"/>
  <c r="L129" i="84" s="1"/>
  <c r="E114" i="84"/>
  <c r="F114" i="84" s="1"/>
  <c r="P32" i="86"/>
  <c r="E114" i="58"/>
  <c r="AP104" i="54"/>
  <c r="AV103" i="54"/>
  <c r="AS93" i="54"/>
  <c r="AC93" i="54"/>
  <c r="AP102" i="54"/>
  <c r="AP80" i="54"/>
  <c r="AV77" i="54"/>
  <c r="AR66" i="54"/>
  <c r="E100" i="58"/>
  <c r="AS116" i="54"/>
  <c r="AP105" i="54"/>
  <c r="AW69" i="84"/>
  <c r="AS28" i="84"/>
  <c r="F60" i="84"/>
  <c r="D28" i="84"/>
  <c r="AQ59" i="84"/>
  <c r="W28" i="84"/>
  <c r="AP12" i="54"/>
  <c r="AC112" i="84"/>
  <c r="AX94" i="84"/>
  <c r="BE96" i="84"/>
  <c r="BE94" i="84"/>
  <c r="AQ82" i="84"/>
  <c r="D71" i="84"/>
  <c r="F81" i="84"/>
  <c r="O81" i="84" s="1"/>
  <c r="AT71" i="84"/>
  <c r="AG71" i="84"/>
  <c r="AC71" i="84"/>
  <c r="N71" i="84"/>
  <c r="N28" i="84"/>
  <c r="AQ107" i="84"/>
  <c r="AV98" i="84"/>
  <c r="U98" i="84"/>
  <c r="AQ105" i="84"/>
  <c r="AC27" i="54"/>
  <c r="W98" i="84"/>
  <c r="AB98" i="84"/>
  <c r="AW23" i="84"/>
  <c r="AK10" i="84"/>
  <c r="AP79" i="54"/>
  <c r="AV70" i="54"/>
  <c r="AQ22" i="84"/>
  <c r="E22" i="84"/>
  <c r="F22" i="84" s="1"/>
  <c r="AW15" i="84"/>
  <c r="AA10" i="84"/>
  <c r="AV104" i="54"/>
  <c r="AG66" i="54"/>
  <c r="AV56" i="54"/>
  <c r="AO107" i="54"/>
  <c r="D98" i="84"/>
  <c r="AF10" i="84"/>
  <c r="AF133" i="84" s="1"/>
  <c r="M73" i="85"/>
  <c r="M52" i="85"/>
  <c r="P50" i="86"/>
  <c r="Q50" i="55"/>
  <c r="M50" i="85"/>
  <c r="M50" i="58"/>
  <c r="N121" i="1"/>
  <c r="N121" i="85" s="1"/>
  <c r="P121" i="1"/>
  <c r="M121" i="58"/>
  <c r="M89" i="85"/>
  <c r="M55" i="85"/>
  <c r="M10" i="1"/>
  <c r="M12" i="85"/>
  <c r="M40" i="85"/>
  <c r="M122" i="85"/>
  <c r="N122" i="1"/>
  <c r="N122" i="85" s="1"/>
  <c r="M88" i="85"/>
  <c r="N54" i="1"/>
  <c r="M54" i="85"/>
  <c r="M98" i="1"/>
  <c r="M87" i="85"/>
  <c r="M76" i="85"/>
  <c r="N76" i="1"/>
  <c r="N53" i="1"/>
  <c r="N53" i="85" s="1"/>
  <c r="M43" i="85"/>
  <c r="M100" i="85"/>
  <c r="M119" i="85"/>
  <c r="N94" i="1"/>
  <c r="T89" i="54"/>
  <c r="M75" i="85"/>
  <c r="M42" i="85"/>
  <c r="N15" i="1"/>
  <c r="M28" i="1"/>
  <c r="N118" i="1"/>
  <c r="M85" i="85"/>
  <c r="M74" i="85"/>
  <c r="N74" i="1"/>
  <c r="M51" i="85"/>
  <c r="M41" i="85"/>
  <c r="S93" i="54"/>
  <c r="N107" i="1"/>
  <c r="M107" i="85"/>
  <c r="M92" i="85"/>
  <c r="M64" i="85"/>
  <c r="M82" i="85"/>
  <c r="N100" i="1"/>
  <c r="N91" i="1"/>
  <c r="N91" i="85" s="1"/>
  <c r="M91" i="85"/>
  <c r="M69" i="58"/>
  <c r="M69" i="85"/>
  <c r="M57" i="85"/>
  <c r="N35" i="1"/>
  <c r="M18" i="85"/>
  <c r="M90" i="85"/>
  <c r="M56" i="85"/>
  <c r="M34" i="85"/>
  <c r="M10" i="85"/>
  <c r="M98" i="85"/>
  <c r="M28" i="85"/>
  <c r="M112" i="85"/>
  <c r="I24" i="86"/>
  <c r="K24" i="86"/>
  <c r="L24" i="86"/>
  <c r="O24" i="86"/>
  <c r="I89" i="84"/>
  <c r="K122" i="88"/>
  <c r="L122" i="88"/>
  <c r="K42" i="88"/>
  <c r="L42" i="88"/>
  <c r="I14" i="84"/>
  <c r="K14" i="84"/>
  <c r="L14" i="84"/>
  <c r="K33" i="88"/>
  <c r="L33" i="88"/>
  <c r="Q33" i="88"/>
  <c r="I122" i="85"/>
  <c r="I18" i="86"/>
  <c r="K18" i="86"/>
  <c r="L18" i="86"/>
  <c r="O18" i="86"/>
  <c r="I17" i="86"/>
  <c r="K17" i="86"/>
  <c r="L17" i="86"/>
  <c r="O17" i="86"/>
  <c r="L45" i="55"/>
  <c r="M45" i="55"/>
  <c r="P45" i="55"/>
  <c r="I45" i="86"/>
  <c r="K45" i="86"/>
  <c r="L45" i="86"/>
  <c r="O45" i="86"/>
  <c r="P18" i="55"/>
  <c r="AP113" i="54"/>
  <c r="Q67" i="84"/>
  <c r="O67" i="84"/>
  <c r="AP61" i="54"/>
  <c r="AY80" i="85"/>
  <c r="AW71" i="85"/>
  <c r="AY49" i="85"/>
  <c r="AS46" i="58"/>
  <c r="E46" i="58" s="1"/>
  <c r="F46" i="58" s="1"/>
  <c r="BQ46" i="58" s="1"/>
  <c r="BG45" i="58"/>
  <c r="D45" i="58"/>
  <c r="AS45" i="58"/>
  <c r="AP31" i="54"/>
  <c r="P58" i="58"/>
  <c r="AP109" i="54"/>
  <c r="AY93" i="54"/>
  <c r="AD93" i="54"/>
  <c r="M93" i="54"/>
  <c r="AV40" i="54"/>
  <c r="AP30" i="54"/>
  <c r="D12" i="58"/>
  <c r="BE129" i="84"/>
  <c r="D131" i="84"/>
  <c r="AB116" i="54"/>
  <c r="AP118" i="54"/>
  <c r="AP116" i="54" s="1"/>
  <c r="AR98" i="84"/>
  <c r="AW102" i="84"/>
  <c r="AW98" i="84"/>
  <c r="N98" i="84"/>
  <c r="T98" i="84"/>
  <c r="AQ101" i="84"/>
  <c r="R94" i="84"/>
  <c r="AQ83" i="84"/>
  <c r="AA71" i="84"/>
  <c r="S71" i="84"/>
  <c r="AQ73" i="84"/>
  <c r="Q66" i="84"/>
  <c r="P66" i="84"/>
  <c r="AQ65" i="84"/>
  <c r="AQ61" i="84"/>
  <c r="AE28" i="84"/>
  <c r="AQ36" i="84"/>
  <c r="AQ35" i="84"/>
  <c r="R28" i="84"/>
  <c r="AW34" i="84"/>
  <c r="AV28" i="84"/>
  <c r="AV133" i="84"/>
  <c r="AQ34" i="84"/>
  <c r="E28" i="84"/>
  <c r="F34" i="84"/>
  <c r="X28" i="84"/>
  <c r="AC28" i="84"/>
  <c r="AQ17" i="84"/>
  <c r="E17" i="84" s="1"/>
  <c r="F17" i="84" s="1"/>
  <c r="AG10" i="84"/>
  <c r="AV118" i="54"/>
  <c r="AV116" i="54" s="1"/>
  <c r="D34" i="58"/>
  <c r="P67" i="84"/>
  <c r="C10" i="54"/>
  <c r="AV37" i="54"/>
  <c r="AQ27" i="54"/>
  <c r="AP36" i="54"/>
  <c r="AP35" i="54"/>
  <c r="Z107" i="54"/>
  <c r="AP78" i="54"/>
  <c r="AZ68" i="54"/>
  <c r="AZ66" i="54"/>
  <c r="AX66" i="54"/>
  <c r="AR10" i="54"/>
  <c r="AG107" i="54"/>
  <c r="AP110" i="54"/>
  <c r="AT93" i="54"/>
  <c r="AV96" i="54"/>
  <c r="C93" i="54"/>
  <c r="AR89" i="54"/>
  <c r="AV91" i="54"/>
  <c r="AV89" i="54" s="1"/>
  <c r="AS66" i="54"/>
  <c r="Q37" i="84"/>
  <c r="AU112" i="84"/>
  <c r="AU133" i="84" s="1"/>
  <c r="AV81" i="54"/>
  <c r="AS51" i="58"/>
  <c r="E51" i="58" s="1"/>
  <c r="F51" i="58" s="1"/>
  <c r="Z28" i="84"/>
  <c r="AQ20" i="84"/>
  <c r="E20" i="84"/>
  <c r="F20" i="84" s="1"/>
  <c r="AQ15" i="84"/>
  <c r="E15" i="84" s="1"/>
  <c r="F15" i="84" s="1"/>
  <c r="O15" i="84" s="1"/>
  <c r="AS10" i="84"/>
  <c r="AY64" i="85"/>
  <c r="BG86" i="58"/>
  <c r="D86" i="58" s="1"/>
  <c r="AV101" i="54"/>
  <c r="AA93" i="54"/>
  <c r="AV44" i="54"/>
  <c r="AD10" i="84"/>
  <c r="AY84" i="85"/>
  <c r="AM93" i="54"/>
  <c r="X66" i="54"/>
  <c r="F68" i="84"/>
  <c r="AQ14" i="84"/>
  <c r="BG65" i="58"/>
  <c r="D65" i="58"/>
  <c r="F65" i="58" s="1"/>
  <c r="BQ65" i="58" s="1"/>
  <c r="AG93" i="54"/>
  <c r="Y93" i="54"/>
  <c r="AQ16" i="84"/>
  <c r="E16" i="84" s="1"/>
  <c r="F16" i="84"/>
  <c r="O79" i="84"/>
  <c r="O50" i="84"/>
  <c r="O61" i="84"/>
  <c r="O49" i="84"/>
  <c r="O42" i="84"/>
  <c r="O22" i="84"/>
  <c r="K82" i="88"/>
  <c r="L82" i="88"/>
  <c r="I82" i="84"/>
  <c r="K82" i="84"/>
  <c r="L82" i="84"/>
  <c r="Q82" i="84"/>
  <c r="K45" i="88"/>
  <c r="L45" i="88"/>
  <c r="O45" i="88"/>
  <c r="Q121" i="53"/>
  <c r="L82" i="55"/>
  <c r="M82" i="55"/>
  <c r="I83" i="86"/>
  <c r="K83" i="86"/>
  <c r="L83" i="86"/>
  <c r="O83" i="86"/>
  <c r="I59" i="86"/>
  <c r="K59" i="86"/>
  <c r="L59" i="86"/>
  <c r="O59" i="86"/>
  <c r="L59" i="55"/>
  <c r="M59" i="55"/>
  <c r="I57" i="86"/>
  <c r="L74" i="55"/>
  <c r="M74" i="55"/>
  <c r="I75" i="86"/>
  <c r="K75" i="86"/>
  <c r="L75" i="86"/>
  <c r="L90" i="55"/>
  <c r="M90" i="55"/>
  <c r="I91" i="86"/>
  <c r="K91" i="86"/>
  <c r="L91" i="86"/>
  <c r="O91" i="86"/>
  <c r="L62" i="55"/>
  <c r="M62" i="55"/>
  <c r="I62" i="86"/>
  <c r="K62" i="86"/>
  <c r="L62" i="86"/>
  <c r="O62" i="86"/>
  <c r="I79" i="86"/>
  <c r="K79" i="86"/>
  <c r="L79" i="86"/>
  <c r="O79" i="86"/>
  <c r="L78" i="55"/>
  <c r="M78" i="55"/>
  <c r="I69" i="86"/>
  <c r="K69" i="86"/>
  <c r="L69" i="86"/>
  <c r="L68" i="55"/>
  <c r="M68" i="55"/>
  <c r="I53" i="86"/>
  <c r="K53" i="86"/>
  <c r="L53" i="86"/>
  <c r="O53" i="86"/>
  <c r="L53" i="55"/>
  <c r="M53" i="55"/>
  <c r="P53" i="55"/>
  <c r="L39" i="55"/>
  <c r="M39" i="55"/>
  <c r="K123" i="86"/>
  <c r="L123" i="86"/>
  <c r="O123" i="86"/>
  <c r="L100" i="55"/>
  <c r="M100" i="55"/>
  <c r="I101" i="86"/>
  <c r="K101" i="86"/>
  <c r="L101" i="86"/>
  <c r="L108" i="55"/>
  <c r="M108" i="55"/>
  <c r="P108" i="55"/>
  <c r="I109" i="86"/>
  <c r="K109" i="86"/>
  <c r="L109" i="86"/>
  <c r="L104" i="55"/>
  <c r="M104" i="55"/>
  <c r="P104" i="55"/>
  <c r="I105" i="86"/>
  <c r="K105" i="86"/>
  <c r="L105" i="86"/>
  <c r="O105" i="86"/>
  <c r="I124" i="86"/>
  <c r="K124" i="86"/>
  <c r="L124" i="86"/>
  <c r="O124" i="86"/>
  <c r="K107" i="88"/>
  <c r="L107" i="88"/>
  <c r="I107" i="84"/>
  <c r="K107" i="84"/>
  <c r="L107" i="84"/>
  <c r="I114" i="84"/>
  <c r="K114" i="88"/>
  <c r="L114" i="88"/>
  <c r="K110" i="88"/>
  <c r="L110" i="88"/>
  <c r="K92" i="88"/>
  <c r="L92" i="88"/>
  <c r="K49" i="88"/>
  <c r="L49" i="88"/>
  <c r="K106" i="88"/>
  <c r="L106" i="88"/>
  <c r="K84" i="88"/>
  <c r="L84" i="88"/>
  <c r="N94" i="85"/>
  <c r="K131" i="87"/>
  <c r="I119" i="86"/>
  <c r="K119" i="86"/>
  <c r="L119" i="86"/>
  <c r="I111" i="86"/>
  <c r="K111" i="86"/>
  <c r="L111" i="86"/>
  <c r="L47" i="55"/>
  <c r="M47" i="55"/>
  <c r="L40" i="55"/>
  <c r="M40" i="55"/>
  <c r="L55" i="55"/>
  <c r="M55" i="55"/>
  <c r="P55" i="55"/>
  <c r="I60" i="86"/>
  <c r="K60" i="86"/>
  <c r="L60" i="86"/>
  <c r="O60" i="86"/>
  <c r="L51" i="55"/>
  <c r="M51" i="55"/>
  <c r="N66" i="58"/>
  <c r="P88" i="55"/>
  <c r="L64" i="55"/>
  <c r="M64" i="55"/>
  <c r="P64" i="55"/>
  <c r="I86" i="86"/>
  <c r="K86" i="86"/>
  <c r="L86" i="86"/>
  <c r="O86" i="86"/>
  <c r="L103" i="55"/>
  <c r="M103" i="55"/>
  <c r="P103" i="55"/>
  <c r="L22" i="55"/>
  <c r="M22" i="55"/>
  <c r="P22" i="55"/>
  <c r="L48" i="55"/>
  <c r="M48" i="55"/>
  <c r="P48" i="55"/>
  <c r="I97" i="86"/>
  <c r="L96" i="55"/>
  <c r="I23" i="86"/>
  <c r="K23" i="86"/>
  <c r="L23" i="86"/>
  <c r="O23" i="86"/>
  <c r="I15" i="86"/>
  <c r="K15" i="86"/>
  <c r="L15" i="86"/>
  <c r="O15" i="86"/>
  <c r="L114" i="55"/>
  <c r="M114" i="55"/>
  <c r="L81" i="55"/>
  <c r="M81" i="55"/>
  <c r="P81" i="55"/>
  <c r="L77" i="55"/>
  <c r="M77" i="55"/>
  <c r="I42" i="86"/>
  <c r="K42" i="86"/>
  <c r="L42" i="86"/>
  <c r="O42" i="86"/>
  <c r="L119" i="55"/>
  <c r="M119" i="55"/>
  <c r="P119" i="55"/>
  <c r="L75" i="55"/>
  <c r="M75" i="55"/>
  <c r="L49" i="55"/>
  <c r="M49" i="55"/>
  <c r="L46" i="55"/>
  <c r="M46" i="55"/>
  <c r="P46" i="55"/>
  <c r="I38" i="86"/>
  <c r="K38" i="86"/>
  <c r="L38" i="86"/>
  <c r="O38" i="86"/>
  <c r="L50" i="55"/>
  <c r="M50" i="55"/>
  <c r="L121" i="55"/>
  <c r="M121" i="55"/>
  <c r="P121" i="55"/>
  <c r="K120" i="88"/>
  <c r="L120" i="88"/>
  <c r="K101" i="88"/>
  <c r="L101" i="88"/>
  <c r="I109" i="84"/>
  <c r="K109" i="84"/>
  <c r="L109" i="84"/>
  <c r="I78" i="84"/>
  <c r="K78" i="84"/>
  <c r="L78" i="84"/>
  <c r="O78" i="84"/>
  <c r="I38" i="84"/>
  <c r="K38" i="84"/>
  <c r="L38" i="84"/>
  <c r="Q50" i="84"/>
  <c r="I18" i="84"/>
  <c r="K18" i="84"/>
  <c r="L18" i="84"/>
  <c r="K123" i="88"/>
  <c r="L123" i="88"/>
  <c r="O123" i="88"/>
  <c r="K81" i="88"/>
  <c r="L81" i="88"/>
  <c r="K54" i="88"/>
  <c r="L54" i="88"/>
  <c r="K50" i="88"/>
  <c r="L50" i="88"/>
  <c r="N94" i="53"/>
  <c r="N112" i="53"/>
  <c r="N98" i="53"/>
  <c r="K94" i="53"/>
  <c r="L96" i="53"/>
  <c r="K132" i="53"/>
  <c r="K130" i="53"/>
  <c r="I94" i="53"/>
  <c r="I115" i="85"/>
  <c r="K115" i="85"/>
  <c r="L115" i="85" s="1"/>
  <c r="Q119" i="53"/>
  <c r="Q116" i="53"/>
  <c r="L71" i="53"/>
  <c r="Q115" i="53"/>
  <c r="O115" i="53"/>
  <c r="L100" i="53"/>
  <c r="K98" i="53"/>
  <c r="K112" i="53"/>
  <c r="L118" i="53"/>
  <c r="K30" i="53"/>
  <c r="I28" i="53"/>
  <c r="N38" i="53"/>
  <c r="Q26" i="53"/>
  <c r="O26" i="53"/>
  <c r="O66" i="53"/>
  <c r="Q66" i="53"/>
  <c r="O58" i="53"/>
  <c r="Q58" i="53"/>
  <c r="I112" i="53"/>
  <c r="N71" i="53"/>
  <c r="N50" i="53"/>
  <c r="K71" i="53"/>
  <c r="I71" i="53"/>
  <c r="I98" i="53"/>
  <c r="N66" i="85"/>
  <c r="K12" i="53"/>
  <c r="I10" i="53"/>
  <c r="K74" i="87"/>
  <c r="L74" i="87"/>
  <c r="I98" i="87"/>
  <c r="N107" i="85"/>
  <c r="N98" i="87"/>
  <c r="K56" i="87"/>
  <c r="L56" i="87"/>
  <c r="K48" i="87"/>
  <c r="L48" i="87"/>
  <c r="N112" i="87"/>
  <c r="K41" i="87"/>
  <c r="L41" i="87"/>
  <c r="N41" i="87" s="1"/>
  <c r="K40" i="87"/>
  <c r="L40" i="87"/>
  <c r="K59" i="87"/>
  <c r="L59" i="87"/>
  <c r="K45" i="87"/>
  <c r="L45" i="87"/>
  <c r="I45" i="85"/>
  <c r="K37" i="87"/>
  <c r="L37" i="87"/>
  <c r="K50" i="87"/>
  <c r="L50" i="87"/>
  <c r="I50" i="58"/>
  <c r="I71" i="87"/>
  <c r="I112" i="87"/>
  <c r="K115" i="87"/>
  <c r="L115" i="87"/>
  <c r="I45" i="58"/>
  <c r="K31" i="87"/>
  <c r="L31" i="87"/>
  <c r="K30" i="87"/>
  <c r="I28" i="87"/>
  <c r="L77" i="87"/>
  <c r="L118" i="87"/>
  <c r="K24" i="87"/>
  <c r="L24" i="87"/>
  <c r="O119" i="87"/>
  <c r="Q119" i="87"/>
  <c r="Q122" i="87"/>
  <c r="O122" i="87"/>
  <c r="O116" i="87"/>
  <c r="Q116" i="87"/>
  <c r="K64" i="87"/>
  <c r="L64" i="87"/>
  <c r="K57" i="87"/>
  <c r="L57" i="87"/>
  <c r="K22" i="87"/>
  <c r="L22" i="87"/>
  <c r="K14" i="87"/>
  <c r="L14" i="87"/>
  <c r="O121" i="87"/>
  <c r="Q121" i="87"/>
  <c r="K63" i="87"/>
  <c r="L63" i="87"/>
  <c r="K34" i="87"/>
  <c r="L34" i="87"/>
  <c r="Q66" i="87"/>
  <c r="O66" i="87"/>
  <c r="K51" i="87"/>
  <c r="L51" i="87"/>
  <c r="N38" i="87"/>
  <c r="K33" i="87"/>
  <c r="L33" i="87"/>
  <c r="I10" i="87"/>
  <c r="R22" i="55"/>
  <c r="Q22" i="86"/>
  <c r="P62" i="55"/>
  <c r="P17" i="55"/>
  <c r="I33" i="86"/>
  <c r="K33" i="86"/>
  <c r="L33" i="86"/>
  <c r="O33" i="86"/>
  <c r="L33" i="55"/>
  <c r="M33" i="55"/>
  <c r="P33" i="55"/>
  <c r="P78" i="55"/>
  <c r="L92" i="55"/>
  <c r="M92" i="55"/>
  <c r="P92" i="55"/>
  <c r="I110" i="86"/>
  <c r="K110" i="86"/>
  <c r="L110" i="86"/>
  <c r="L101" i="55"/>
  <c r="M101" i="55"/>
  <c r="L84" i="55"/>
  <c r="M84" i="55"/>
  <c r="P84" i="55"/>
  <c r="L61" i="55"/>
  <c r="M61" i="55"/>
  <c r="I89" i="86"/>
  <c r="K89" i="86"/>
  <c r="L89" i="86"/>
  <c r="O89" i="86"/>
  <c r="P15" i="55"/>
  <c r="I106" i="86"/>
  <c r="K106" i="86"/>
  <c r="L106" i="86"/>
  <c r="O106" i="86"/>
  <c r="I81" i="86"/>
  <c r="K81" i="86"/>
  <c r="L81" i="86"/>
  <c r="O81" i="86"/>
  <c r="L52" i="55"/>
  <c r="M52" i="55"/>
  <c r="P52" i="55"/>
  <c r="L35" i="55"/>
  <c r="M35" i="55"/>
  <c r="P35" i="55"/>
  <c r="I35" i="86"/>
  <c r="K35" i="86"/>
  <c r="L35" i="86"/>
  <c r="O35" i="86"/>
  <c r="I31" i="86"/>
  <c r="K31" i="86"/>
  <c r="L31" i="86"/>
  <c r="O31" i="86"/>
  <c r="L31" i="55"/>
  <c r="M31" i="55"/>
  <c r="P31" i="55"/>
  <c r="L30" i="55"/>
  <c r="M30" i="55"/>
  <c r="I30" i="86"/>
  <c r="I80" i="86"/>
  <c r="K80" i="86"/>
  <c r="L80" i="86"/>
  <c r="O80" i="86"/>
  <c r="R115" i="55"/>
  <c r="I103" i="86"/>
  <c r="K103" i="86"/>
  <c r="L103" i="86"/>
  <c r="O103" i="86"/>
  <c r="I21" i="86"/>
  <c r="I88" i="86"/>
  <c r="K88" i="86"/>
  <c r="L88" i="86"/>
  <c r="O88" i="86"/>
  <c r="L69" i="55"/>
  <c r="M69" i="55"/>
  <c r="L91" i="55"/>
  <c r="M91" i="55"/>
  <c r="P91" i="55"/>
  <c r="L56" i="55"/>
  <c r="M56" i="55"/>
  <c r="I84" i="86"/>
  <c r="K84" i="86"/>
  <c r="L84" i="86"/>
  <c r="O84" i="86"/>
  <c r="I107" i="86"/>
  <c r="K107" i="86"/>
  <c r="L107" i="86"/>
  <c r="O107" i="86"/>
  <c r="P87" i="55"/>
  <c r="P51" i="55"/>
  <c r="I43" i="86"/>
  <c r="K43" i="86"/>
  <c r="L43" i="86"/>
  <c r="O43" i="86"/>
  <c r="L43" i="55"/>
  <c r="M43" i="55"/>
  <c r="L19" i="55"/>
  <c r="M19" i="55"/>
  <c r="P19" i="55"/>
  <c r="I19" i="86"/>
  <c r="K19" i="86"/>
  <c r="L19" i="86"/>
  <c r="O19" i="86"/>
  <c r="L41" i="55"/>
  <c r="M41" i="55"/>
  <c r="P41" i="55"/>
  <c r="I41" i="86"/>
  <c r="K41" i="86"/>
  <c r="L41" i="86"/>
  <c r="O41" i="86"/>
  <c r="L34" i="55"/>
  <c r="M34" i="55"/>
  <c r="I34" i="86"/>
  <c r="K34" i="86"/>
  <c r="L34" i="86"/>
  <c r="O34" i="86"/>
  <c r="P23" i="55"/>
  <c r="P39" i="55"/>
  <c r="P60" i="55"/>
  <c r="P85" i="55"/>
  <c r="I130" i="86"/>
  <c r="K132" i="86"/>
  <c r="K120" i="86"/>
  <c r="L120" i="86"/>
  <c r="O120" i="86"/>
  <c r="L32" i="55"/>
  <c r="M32" i="55"/>
  <c r="I32" i="86"/>
  <c r="K32" i="86"/>
  <c r="L32" i="86"/>
  <c r="O32" i="86"/>
  <c r="J28" i="55"/>
  <c r="P118" i="55"/>
  <c r="P79" i="55"/>
  <c r="P76" i="55"/>
  <c r="I14" i="86"/>
  <c r="K14" i="86"/>
  <c r="L14" i="86"/>
  <c r="O14" i="86"/>
  <c r="L14" i="55"/>
  <c r="M14" i="55"/>
  <c r="J71" i="55"/>
  <c r="L86" i="55"/>
  <c r="M86" i="55"/>
  <c r="I86" i="58"/>
  <c r="P115" i="55"/>
  <c r="I36" i="86"/>
  <c r="K36" i="86"/>
  <c r="L36" i="86"/>
  <c r="L25" i="55"/>
  <c r="M25" i="55"/>
  <c r="L131" i="55"/>
  <c r="J129" i="55"/>
  <c r="L54" i="55"/>
  <c r="M54" i="55"/>
  <c r="I74" i="86"/>
  <c r="I77" i="86"/>
  <c r="K77" i="86"/>
  <c r="L77" i="86"/>
  <c r="O77" i="86"/>
  <c r="I129" i="58"/>
  <c r="I65" i="86"/>
  <c r="K65" i="86"/>
  <c r="L65" i="86"/>
  <c r="O65" i="86"/>
  <c r="P80" i="55"/>
  <c r="P68" i="55"/>
  <c r="R68" i="55"/>
  <c r="Q69" i="86"/>
  <c r="P36" i="55"/>
  <c r="P47" i="55"/>
  <c r="L122" i="86"/>
  <c r="P40" i="55"/>
  <c r="P123" i="55"/>
  <c r="P106" i="55"/>
  <c r="P24" i="55"/>
  <c r="I13" i="86"/>
  <c r="K13" i="86"/>
  <c r="L13" i="86"/>
  <c r="O13" i="86"/>
  <c r="L13" i="55"/>
  <c r="M13" i="55"/>
  <c r="P116" i="55"/>
  <c r="R116" i="55"/>
  <c r="J112" i="55"/>
  <c r="L120" i="55"/>
  <c r="P74" i="55"/>
  <c r="I63" i="86"/>
  <c r="K63" i="86"/>
  <c r="L63" i="86"/>
  <c r="O63" i="86"/>
  <c r="L63" i="55"/>
  <c r="M63" i="55"/>
  <c r="I16" i="86"/>
  <c r="K16" i="86"/>
  <c r="L16" i="86"/>
  <c r="O16" i="86"/>
  <c r="L16" i="55"/>
  <c r="M16" i="55"/>
  <c r="L44" i="55"/>
  <c r="M44" i="55"/>
  <c r="I44" i="86"/>
  <c r="K44" i="86"/>
  <c r="L44" i="86"/>
  <c r="O44" i="86"/>
  <c r="R26" i="55"/>
  <c r="P26" i="55"/>
  <c r="I20" i="86"/>
  <c r="K20" i="86"/>
  <c r="L20" i="86"/>
  <c r="O20" i="86"/>
  <c r="L20" i="55"/>
  <c r="M20" i="55"/>
  <c r="P110" i="55"/>
  <c r="P90" i="55"/>
  <c r="P83" i="55"/>
  <c r="I67" i="86"/>
  <c r="K67" i="86"/>
  <c r="L67" i="86"/>
  <c r="O67" i="86"/>
  <c r="L66" i="55"/>
  <c r="M66" i="55"/>
  <c r="O38" i="55"/>
  <c r="R38" i="55" s="1"/>
  <c r="P38" i="55"/>
  <c r="L107" i="55"/>
  <c r="J98" i="55"/>
  <c r="I108" i="86"/>
  <c r="P100" i="55"/>
  <c r="L37" i="55"/>
  <c r="I37" i="86"/>
  <c r="P86" i="55"/>
  <c r="I90" i="86"/>
  <c r="L89" i="55"/>
  <c r="P65" i="55"/>
  <c r="J10" i="55"/>
  <c r="L12" i="55"/>
  <c r="I12" i="86"/>
  <c r="Q45" i="88"/>
  <c r="Q79" i="84"/>
  <c r="K64" i="88"/>
  <c r="L64" i="88"/>
  <c r="I73" i="58"/>
  <c r="I82" i="58"/>
  <c r="K73" i="88"/>
  <c r="L73" i="88"/>
  <c r="I100" i="84"/>
  <c r="K100" i="84"/>
  <c r="L100" i="84"/>
  <c r="K104" i="88"/>
  <c r="L104" i="88"/>
  <c r="I90" i="84"/>
  <c r="K90" i="84"/>
  <c r="L90" i="84"/>
  <c r="Q90" i="84"/>
  <c r="I121" i="84"/>
  <c r="K121" i="84"/>
  <c r="L121" i="84"/>
  <c r="K15" i="88"/>
  <c r="L15" i="88"/>
  <c r="K22" i="88"/>
  <c r="L22" i="88"/>
  <c r="H115" i="84"/>
  <c r="I115" i="84"/>
  <c r="I91" i="84"/>
  <c r="I24" i="84"/>
  <c r="K24" i="84"/>
  <c r="L24" i="84"/>
  <c r="K56" i="88"/>
  <c r="L56" i="88"/>
  <c r="K65" i="88"/>
  <c r="L65" i="88"/>
  <c r="I52" i="84"/>
  <c r="K52" i="84"/>
  <c r="L52" i="84"/>
  <c r="I77" i="84"/>
  <c r="K77" i="84"/>
  <c r="L77" i="84"/>
  <c r="Q77" i="84"/>
  <c r="K74" i="88"/>
  <c r="L74" i="88"/>
  <c r="K52" i="88"/>
  <c r="L52" i="88"/>
  <c r="I57" i="84"/>
  <c r="K57" i="84"/>
  <c r="L57" i="84"/>
  <c r="O57" i="84"/>
  <c r="K48" i="88"/>
  <c r="L48" i="88"/>
  <c r="I62" i="84"/>
  <c r="K62" i="84"/>
  <c r="L62" i="84"/>
  <c r="K61" i="88"/>
  <c r="L61" i="88"/>
  <c r="K68" i="88"/>
  <c r="L68" i="88"/>
  <c r="I87" i="84"/>
  <c r="I108" i="84"/>
  <c r="K108" i="84"/>
  <c r="L108" i="84"/>
  <c r="Q108" i="84"/>
  <c r="I23" i="84"/>
  <c r="K23" i="84"/>
  <c r="L23" i="84"/>
  <c r="K105" i="88"/>
  <c r="L105" i="88"/>
  <c r="Q83" i="84"/>
  <c r="O83" i="84"/>
  <c r="K16" i="88"/>
  <c r="L16" i="88"/>
  <c r="I16" i="84"/>
  <c r="K16" i="84"/>
  <c r="L16" i="84"/>
  <c r="Q74" i="84"/>
  <c r="O74" i="84"/>
  <c r="K31" i="88"/>
  <c r="L31" i="88"/>
  <c r="I31" i="84"/>
  <c r="K31" i="84"/>
  <c r="L31" i="84"/>
  <c r="K21" i="88"/>
  <c r="L21" i="88"/>
  <c r="I21" i="84"/>
  <c r="K39" i="88"/>
  <c r="L39" i="88"/>
  <c r="I39" i="84"/>
  <c r="K39" i="84"/>
  <c r="L39" i="84"/>
  <c r="K13" i="88"/>
  <c r="L13" i="88"/>
  <c r="I13" i="84"/>
  <c r="K13" i="84"/>
  <c r="L13" i="84"/>
  <c r="K46" i="88"/>
  <c r="L46" i="88"/>
  <c r="I46" i="84"/>
  <c r="K46" i="84"/>
  <c r="L46" i="84"/>
  <c r="O106" i="84"/>
  <c r="Q106" i="84"/>
  <c r="O102" i="84"/>
  <c r="Q102" i="84"/>
  <c r="I25" i="84"/>
  <c r="K25" i="84"/>
  <c r="L25" i="84"/>
  <c r="K25" i="88"/>
  <c r="L25" i="88"/>
  <c r="Q80" i="84"/>
  <c r="O80" i="84"/>
  <c r="Q49" i="84"/>
  <c r="I129" i="88"/>
  <c r="K63" i="88"/>
  <c r="L63" i="88"/>
  <c r="Q78" i="84"/>
  <c r="K83" i="88"/>
  <c r="L83" i="88"/>
  <c r="O37" i="84"/>
  <c r="I55" i="84"/>
  <c r="K55" i="84"/>
  <c r="L55" i="84"/>
  <c r="K80" i="88"/>
  <c r="L80" i="88"/>
  <c r="K86" i="88"/>
  <c r="L86" i="88"/>
  <c r="O82" i="84"/>
  <c r="K60" i="88"/>
  <c r="L60" i="88"/>
  <c r="K102" i="88"/>
  <c r="L102" i="88"/>
  <c r="K75" i="88"/>
  <c r="L75" i="88"/>
  <c r="K47" i="88"/>
  <c r="L47" i="88"/>
  <c r="I86" i="84"/>
  <c r="K86" i="84"/>
  <c r="L86" i="84"/>
  <c r="K37" i="88"/>
  <c r="L37" i="88"/>
  <c r="I51" i="84"/>
  <c r="K51" i="84"/>
  <c r="L51" i="84"/>
  <c r="I16" i="58"/>
  <c r="K79" i="88"/>
  <c r="L79" i="88"/>
  <c r="I118" i="84"/>
  <c r="K118" i="84"/>
  <c r="L118" i="84"/>
  <c r="O116" i="88"/>
  <c r="Q116" i="88"/>
  <c r="Q65" i="84"/>
  <c r="O65" i="84"/>
  <c r="L76" i="88"/>
  <c r="O47" i="84"/>
  <c r="Q47" i="84"/>
  <c r="Q60" i="84"/>
  <c r="O60" i="84"/>
  <c r="Q26" i="84"/>
  <c r="Q104" i="84"/>
  <c r="O104" i="84"/>
  <c r="Q81" i="84"/>
  <c r="I59" i="84"/>
  <c r="K59" i="84"/>
  <c r="L59" i="84"/>
  <c r="K59" i="88"/>
  <c r="L59" i="88"/>
  <c r="K41" i="88"/>
  <c r="L41" i="88"/>
  <c r="I41" i="84"/>
  <c r="K41" i="84"/>
  <c r="L41" i="84"/>
  <c r="K36" i="88"/>
  <c r="L36" i="88"/>
  <c r="I36" i="84"/>
  <c r="K36" i="84"/>
  <c r="L36" i="84"/>
  <c r="I17" i="84"/>
  <c r="K17" i="88"/>
  <c r="L17" i="88"/>
  <c r="Q42" i="84"/>
  <c r="I88" i="84"/>
  <c r="K88" i="84"/>
  <c r="L88" i="84"/>
  <c r="K88" i="88"/>
  <c r="L88" i="88"/>
  <c r="K40" i="88"/>
  <c r="L40" i="88"/>
  <c r="I40" i="84"/>
  <c r="K40" i="84"/>
  <c r="L40" i="84"/>
  <c r="I28" i="88"/>
  <c r="K30" i="88"/>
  <c r="O64" i="84"/>
  <c r="I76" i="84"/>
  <c r="I71" i="88"/>
  <c r="I35" i="84"/>
  <c r="K35" i="84"/>
  <c r="L35" i="84"/>
  <c r="K35" i="88"/>
  <c r="L35" i="88"/>
  <c r="O63" i="84"/>
  <c r="Q63" i="84"/>
  <c r="K119" i="88"/>
  <c r="L119" i="88"/>
  <c r="I119" i="84"/>
  <c r="K119" i="84"/>
  <c r="I53" i="84"/>
  <c r="K53" i="84"/>
  <c r="L53" i="84"/>
  <c r="K53" i="88"/>
  <c r="L53" i="88"/>
  <c r="K34" i="88"/>
  <c r="L34" i="88"/>
  <c r="I34" i="84"/>
  <c r="O33" i="88"/>
  <c r="K26" i="88"/>
  <c r="L26" i="88"/>
  <c r="Q61" i="84"/>
  <c r="Q105" i="84"/>
  <c r="O105" i="84"/>
  <c r="O56" i="84"/>
  <c r="Q56" i="84"/>
  <c r="K44" i="88"/>
  <c r="L44" i="88"/>
  <c r="I44" i="84"/>
  <c r="K44" i="84"/>
  <c r="L44" i="84"/>
  <c r="Q57" i="84"/>
  <c r="L131" i="88"/>
  <c r="K129" i="88"/>
  <c r="O68" i="84"/>
  <c r="Q68" i="84"/>
  <c r="K43" i="88"/>
  <c r="L43" i="88"/>
  <c r="I43" i="84"/>
  <c r="K43" i="84"/>
  <c r="L43" i="84"/>
  <c r="I20" i="84"/>
  <c r="K20" i="84"/>
  <c r="L20" i="84"/>
  <c r="K20" i="88"/>
  <c r="L20" i="88"/>
  <c r="I98" i="88"/>
  <c r="O92" i="84"/>
  <c r="Q92" i="84"/>
  <c r="I103" i="84"/>
  <c r="I19" i="84"/>
  <c r="K19" i="84"/>
  <c r="L19" i="84"/>
  <c r="K19" i="88"/>
  <c r="L19" i="88"/>
  <c r="O90" i="84"/>
  <c r="O121" i="88"/>
  <c r="H116" i="84"/>
  <c r="I112" i="88"/>
  <c r="I116" i="84"/>
  <c r="I85" i="84"/>
  <c r="K85" i="84"/>
  <c r="L85" i="84"/>
  <c r="K85" i="88"/>
  <c r="L85" i="88"/>
  <c r="I43" i="58"/>
  <c r="I12" i="84"/>
  <c r="I10" i="88"/>
  <c r="O116" i="54"/>
  <c r="I66" i="58"/>
  <c r="I73" i="85"/>
  <c r="I129" i="1"/>
  <c r="I77" i="85"/>
  <c r="I81" i="85"/>
  <c r="T116" i="54"/>
  <c r="I16" i="85"/>
  <c r="K123" i="1"/>
  <c r="L123" i="1" s="1"/>
  <c r="I102" i="58"/>
  <c r="N105" i="85"/>
  <c r="I91" i="85"/>
  <c r="I91" i="58"/>
  <c r="N110" i="85"/>
  <c r="I46" i="85"/>
  <c r="I38" i="85"/>
  <c r="E45" i="58"/>
  <c r="F12" i="58"/>
  <c r="F45" i="58"/>
  <c r="BQ45" i="58" s="1"/>
  <c r="E14" i="84"/>
  <c r="D129" i="84"/>
  <c r="Q123" i="88"/>
  <c r="P59" i="55"/>
  <c r="P82" i="55"/>
  <c r="L132" i="53"/>
  <c r="L130" i="53"/>
  <c r="K112" i="87"/>
  <c r="K71" i="87"/>
  <c r="L131" i="87"/>
  <c r="K129" i="87"/>
  <c r="P49" i="55"/>
  <c r="P77" i="55"/>
  <c r="I95" i="86"/>
  <c r="M96" i="55"/>
  <c r="L94" i="55"/>
  <c r="P50" i="55"/>
  <c r="O50" i="55"/>
  <c r="P14" i="55"/>
  <c r="P34" i="55"/>
  <c r="P75" i="55"/>
  <c r="O77" i="84"/>
  <c r="H112" i="84"/>
  <c r="O52" i="84"/>
  <c r="L94" i="53"/>
  <c r="L112" i="53"/>
  <c r="N28" i="53"/>
  <c r="L98" i="53"/>
  <c r="K28" i="53"/>
  <c r="L30" i="53"/>
  <c r="I134" i="53"/>
  <c r="L12" i="53"/>
  <c r="N12" i="53" s="1"/>
  <c r="I133" i="87"/>
  <c r="L112" i="87"/>
  <c r="N50" i="87"/>
  <c r="Q115" i="87"/>
  <c r="O115" i="87"/>
  <c r="Q45" i="87"/>
  <c r="O45" i="87"/>
  <c r="K28" i="87"/>
  <c r="L30" i="87"/>
  <c r="L71" i="87"/>
  <c r="P61" i="55"/>
  <c r="R69" i="55"/>
  <c r="Q70" i="86"/>
  <c r="P69" i="55"/>
  <c r="P56" i="55"/>
  <c r="L129" i="55"/>
  <c r="M131" i="55"/>
  <c r="P43" i="55"/>
  <c r="P25" i="55"/>
  <c r="R25" i="55"/>
  <c r="Q25" i="86"/>
  <c r="P54" i="55"/>
  <c r="K130" i="86"/>
  <c r="L132" i="86"/>
  <c r="O32" i="55"/>
  <c r="P32" i="55"/>
  <c r="K37" i="86"/>
  <c r="I28" i="86"/>
  <c r="M107" i="55"/>
  <c r="L98" i="55"/>
  <c r="Q38" i="86"/>
  <c r="N38" i="86"/>
  <c r="P44" i="55"/>
  <c r="M120" i="55"/>
  <c r="M37" i="55"/>
  <c r="P66" i="55"/>
  <c r="R66" i="55"/>
  <c r="Q67" i="86"/>
  <c r="P16" i="55"/>
  <c r="O122" i="86"/>
  <c r="L71" i="55"/>
  <c r="M89" i="55"/>
  <c r="K90" i="86"/>
  <c r="I72" i="86"/>
  <c r="P20" i="55"/>
  <c r="R20" i="55"/>
  <c r="Q20" i="86"/>
  <c r="J133" i="55"/>
  <c r="P63" i="55"/>
  <c r="P13" i="55"/>
  <c r="K108" i="86"/>
  <c r="I99" i="86"/>
  <c r="I10" i="86"/>
  <c r="M12" i="55"/>
  <c r="O108" i="84"/>
  <c r="I112" i="84"/>
  <c r="K98" i="88"/>
  <c r="O86" i="84"/>
  <c r="Q86" i="84"/>
  <c r="Q31" i="84"/>
  <c r="O31" i="84"/>
  <c r="Q55" i="84"/>
  <c r="O55" i="84"/>
  <c r="Q39" i="84"/>
  <c r="O39" i="84"/>
  <c r="Q51" i="84"/>
  <c r="O51" i="84"/>
  <c r="L98" i="88"/>
  <c r="K103" i="84"/>
  <c r="I98" i="84"/>
  <c r="O26" i="88"/>
  <c r="Q26" i="88"/>
  <c r="L119" i="84"/>
  <c r="O35" i="84"/>
  <c r="Q35" i="84"/>
  <c r="O41" i="84"/>
  <c r="Q41" i="84"/>
  <c r="O119" i="88"/>
  <c r="Q119" i="88"/>
  <c r="O20" i="84"/>
  <c r="K112" i="88"/>
  <c r="K76" i="84"/>
  <c r="I71" i="84"/>
  <c r="O88" i="84"/>
  <c r="Q88" i="84"/>
  <c r="O44" i="84"/>
  <c r="Q44" i="84"/>
  <c r="L30" i="88"/>
  <c r="K28" i="88"/>
  <c r="I133" i="88"/>
  <c r="L129" i="88"/>
  <c r="Q43" i="84"/>
  <c r="O43" i="84"/>
  <c r="O40" i="84"/>
  <c r="Q40" i="84"/>
  <c r="O59" i="84"/>
  <c r="Q59" i="84"/>
  <c r="O85" i="84"/>
  <c r="Q85" i="84"/>
  <c r="K34" i="84"/>
  <c r="I28" i="84"/>
  <c r="O36" i="84"/>
  <c r="Q36" i="84"/>
  <c r="I10" i="84"/>
  <c r="F14" i="84"/>
  <c r="O14" i="84" s="1"/>
  <c r="L129" i="87"/>
  <c r="M94" i="55"/>
  <c r="R50" i="55"/>
  <c r="Q50" i="86"/>
  <c r="N50" i="86"/>
  <c r="L28" i="53"/>
  <c r="L28" i="87"/>
  <c r="L130" i="86"/>
  <c r="M129" i="55"/>
  <c r="R32" i="55"/>
  <c r="Q32" i="86"/>
  <c r="N32" i="86"/>
  <c r="L108" i="86"/>
  <c r="P107" i="55"/>
  <c r="M98" i="55"/>
  <c r="P120" i="55"/>
  <c r="P89" i="55"/>
  <c r="M71" i="55"/>
  <c r="L37" i="86"/>
  <c r="L90" i="86"/>
  <c r="P37" i="55"/>
  <c r="L34" i="84"/>
  <c r="L103" i="84"/>
  <c r="Q119" i="84"/>
  <c r="L28" i="88"/>
  <c r="L76" i="84"/>
  <c r="O37" i="86"/>
  <c r="O90" i="86"/>
  <c r="O108" i="86"/>
  <c r="O76" i="84"/>
  <c r="Q76" i="84"/>
  <c r="O34" i="84"/>
  <c r="Q34" i="84"/>
  <c r="O49" i="55"/>
  <c r="M49" i="86"/>
  <c r="M49" i="58"/>
  <c r="Q49" i="55"/>
  <c r="M47" i="41"/>
  <c r="P49" i="86"/>
  <c r="N49" i="86"/>
  <c r="R49" i="55"/>
  <c r="Q49" i="86"/>
  <c r="AS112" i="88" l="1"/>
  <c r="AS10" i="88"/>
  <c r="W112" i="58"/>
  <c r="V10" i="58"/>
  <c r="W10" i="58"/>
  <c r="N74" i="87"/>
  <c r="N74" i="85" s="1"/>
  <c r="BU145" i="40"/>
  <c r="BU4" i="40"/>
  <c r="BU3" i="40" s="1"/>
  <c r="BS305" i="9"/>
  <c r="M86" i="1" s="1"/>
  <c r="BS5" i="9"/>
  <c r="N10" i="53"/>
  <c r="N134" i="53" s="1"/>
  <c r="F16" i="58"/>
  <c r="K16" i="87"/>
  <c r="L16" i="87" s="1"/>
  <c r="L115" i="88"/>
  <c r="M32" i="58"/>
  <c r="P32" i="58" s="1"/>
  <c r="BQ51" i="58"/>
  <c r="O19" i="55"/>
  <c r="N32" i="58"/>
  <c r="M18" i="41"/>
  <c r="N18" i="55"/>
  <c r="Q18" i="55"/>
  <c r="M15" i="86"/>
  <c r="O15" i="55"/>
  <c r="M18" i="86"/>
  <c r="N87" i="87"/>
  <c r="E39" i="1"/>
  <c r="I31" i="1"/>
  <c r="I32" i="1"/>
  <c r="E44" i="1"/>
  <c r="H39" i="58"/>
  <c r="AS34" i="1"/>
  <c r="S34" i="58"/>
  <c r="AS34" i="58" s="1"/>
  <c r="E34" i="58" s="1"/>
  <c r="F34" i="58" s="1"/>
  <c r="Q38" i="55"/>
  <c r="AV113" i="54"/>
  <c r="AV112" i="54"/>
  <c r="AH107" i="54"/>
  <c r="AZ110" i="54"/>
  <c r="AQ107" i="54"/>
  <c r="AZ96" i="54"/>
  <c r="AP84" i="54"/>
  <c r="AO66" i="54"/>
  <c r="AD66" i="54"/>
  <c r="C66" i="54"/>
  <c r="AH66" i="54"/>
  <c r="Z66" i="54"/>
  <c r="AP72" i="54"/>
  <c r="AP70" i="54"/>
  <c r="AC66" i="54"/>
  <c r="AP64" i="54"/>
  <c r="AV62" i="54"/>
  <c r="AP59" i="54"/>
  <c r="AP50" i="54"/>
  <c r="AV48" i="54"/>
  <c r="AV47" i="54"/>
  <c r="AP47" i="54"/>
  <c r="AV46" i="54"/>
  <c r="AB27" i="54"/>
  <c r="AY27" i="54"/>
  <c r="AP40" i="54"/>
  <c r="AV38" i="54"/>
  <c r="AP34" i="54"/>
  <c r="AV32" i="54"/>
  <c r="AV24" i="54"/>
  <c r="AP24" i="54"/>
  <c r="AK10" i="54"/>
  <c r="AK120" i="54" s="1"/>
  <c r="AO10" i="54"/>
  <c r="AD10" i="54"/>
  <c r="AM10" i="54"/>
  <c r="AV19" i="54"/>
  <c r="X10" i="54"/>
  <c r="AR112" i="84"/>
  <c r="AB112" i="84"/>
  <c r="F110" i="84"/>
  <c r="AW108" i="84"/>
  <c r="F103" i="84"/>
  <c r="AW82" i="84"/>
  <c r="F62" i="84"/>
  <c r="F54" i="84"/>
  <c r="AW51" i="84"/>
  <c r="F46" i="84"/>
  <c r="F38" i="84"/>
  <c r="AT10" i="84"/>
  <c r="AW12" i="84"/>
  <c r="AW10" i="84" s="1"/>
  <c r="F47" i="58"/>
  <c r="BQ47" i="58" s="1"/>
  <c r="N60" i="85"/>
  <c r="N32" i="85"/>
  <c r="N109" i="85"/>
  <c r="N108" i="85"/>
  <c r="F64" i="58"/>
  <c r="BQ64" i="58" s="1"/>
  <c r="BE10" i="58"/>
  <c r="AY118" i="85"/>
  <c r="AY107" i="85"/>
  <c r="AY91" i="85"/>
  <c r="AY90" i="85"/>
  <c r="AY88" i="85"/>
  <c r="AY87" i="85"/>
  <c r="AY79" i="85"/>
  <c r="AY75" i="85"/>
  <c r="AY69" i="85"/>
  <c r="AY60" i="85"/>
  <c r="AY54" i="85"/>
  <c r="AY53" i="85"/>
  <c r="AY52" i="85"/>
  <c r="AY51" i="85"/>
  <c r="AY50" i="85"/>
  <c r="AY47" i="85"/>
  <c r="AY46" i="85"/>
  <c r="AY44" i="85"/>
  <c r="AY43" i="85"/>
  <c r="AY42" i="85"/>
  <c r="AY41" i="85"/>
  <c r="AY39" i="85"/>
  <c r="AY35" i="85"/>
  <c r="AY25" i="85"/>
  <c r="AY24" i="85"/>
  <c r="AY23" i="85"/>
  <c r="AY22" i="85"/>
  <c r="AY21" i="85"/>
  <c r="AY20" i="85"/>
  <c r="AY19" i="85"/>
  <c r="AY18" i="85"/>
  <c r="AY17" i="85"/>
  <c r="BD98" i="58"/>
  <c r="BG106" i="58"/>
  <c r="D106" i="58" s="1"/>
  <c r="F106" i="58" s="1"/>
  <c r="BG104" i="58"/>
  <c r="D104" i="58" s="1"/>
  <c r="BG103" i="58"/>
  <c r="D103" i="58" s="1"/>
  <c r="F103" i="58" s="1"/>
  <c r="AS102" i="58"/>
  <c r="E102" i="58" s="1"/>
  <c r="BG100" i="58"/>
  <c r="D100" i="58" s="1"/>
  <c r="F100" i="58" s="1"/>
  <c r="BG90" i="58"/>
  <c r="D90" i="58" s="1"/>
  <c r="F90" i="58" s="1"/>
  <c r="BG89" i="58"/>
  <c r="D89" i="58" s="1"/>
  <c r="F89" i="58" s="1"/>
  <c r="BG87" i="58"/>
  <c r="D87" i="58" s="1"/>
  <c r="F87" i="58" s="1"/>
  <c r="BG83" i="58"/>
  <c r="D83" i="58" s="1"/>
  <c r="F83" i="58" s="1"/>
  <c r="BG78" i="58"/>
  <c r="D78" i="58" s="1"/>
  <c r="F78" i="58" s="1"/>
  <c r="BC71" i="58"/>
  <c r="BG44" i="58"/>
  <c r="D44" i="58" s="1"/>
  <c r="F44" i="58"/>
  <c r="BQ44" i="58" s="1"/>
  <c r="AS37" i="58"/>
  <c r="E37" i="58" s="1"/>
  <c r="F37" i="58" s="1"/>
  <c r="BC28" i="58"/>
  <c r="BG24" i="58"/>
  <c r="AS24" i="58"/>
  <c r="E24" i="58" s="1"/>
  <c r="F23" i="58"/>
  <c r="BD10" i="58"/>
  <c r="N45" i="85"/>
  <c r="N47" i="85"/>
  <c r="G28" i="85"/>
  <c r="J21" i="86"/>
  <c r="K21" i="86" s="1"/>
  <c r="L21" i="86" s="1"/>
  <c r="O21" i="86" s="1"/>
  <c r="I133" i="84"/>
  <c r="Q52" i="84"/>
  <c r="J21" i="84"/>
  <c r="K21" i="84" s="1"/>
  <c r="L21" i="84" s="1"/>
  <c r="O21" i="84" s="1"/>
  <c r="O16" i="84"/>
  <c r="O24" i="84"/>
  <c r="O23" i="84"/>
  <c r="N31" i="85"/>
  <c r="N20" i="85"/>
  <c r="I7" i="87"/>
  <c r="H7" i="86"/>
  <c r="N76" i="85"/>
  <c r="N43" i="85"/>
  <c r="N102" i="85"/>
  <c r="N15" i="85"/>
  <c r="I120" i="58"/>
  <c r="I120" i="85"/>
  <c r="I15" i="85"/>
  <c r="I15" i="58"/>
  <c r="I47" i="85"/>
  <c r="I47" i="58"/>
  <c r="I41" i="58"/>
  <c r="I41" i="85"/>
  <c r="I53" i="85"/>
  <c r="I53" i="58"/>
  <c r="I118" i="85"/>
  <c r="I118" i="58"/>
  <c r="I90" i="58"/>
  <c r="I90" i="85"/>
  <c r="I25" i="58"/>
  <c r="I25" i="85"/>
  <c r="I121" i="85"/>
  <c r="I121" i="58"/>
  <c r="I106" i="58"/>
  <c r="I106" i="85"/>
  <c r="I56" i="58"/>
  <c r="I56" i="85"/>
  <c r="I23" i="58"/>
  <c r="I23" i="85"/>
  <c r="I76" i="58"/>
  <c r="I76" i="85"/>
  <c r="I61" i="85"/>
  <c r="I61" i="58"/>
  <c r="I85" i="58"/>
  <c r="I80" i="85"/>
  <c r="I110" i="85"/>
  <c r="I52" i="85"/>
  <c r="I57" i="58"/>
  <c r="N57" i="85"/>
  <c r="I80" i="58"/>
  <c r="I119" i="58"/>
  <c r="I33" i="85"/>
  <c r="I123" i="58"/>
  <c r="I19" i="85"/>
  <c r="I48" i="58"/>
  <c r="I74" i="58"/>
  <c r="I34" i="85"/>
  <c r="N54" i="85"/>
  <c r="I119" i="85"/>
  <c r="I37" i="85"/>
  <c r="I19" i="58"/>
  <c r="I89" i="85"/>
  <c r="I105" i="58"/>
  <c r="I105" i="85"/>
  <c r="I24" i="85"/>
  <c r="I24" i="58"/>
  <c r="I109" i="58"/>
  <c r="I109" i="85"/>
  <c r="I31" i="58"/>
  <c r="I31" i="85"/>
  <c r="I60" i="58"/>
  <c r="I60" i="85"/>
  <c r="I36" i="85"/>
  <c r="I36" i="58"/>
  <c r="I64" i="58"/>
  <c r="I64" i="85"/>
  <c r="I98" i="1"/>
  <c r="I101" i="58"/>
  <c r="I101" i="85"/>
  <c r="I20" i="58"/>
  <c r="I20" i="85"/>
  <c r="I68" i="85"/>
  <c r="I68" i="58"/>
  <c r="N68" i="85"/>
  <c r="I116" i="58"/>
  <c r="I54" i="58"/>
  <c r="I54" i="85"/>
  <c r="I28" i="1"/>
  <c r="I30" i="85"/>
  <c r="I18" i="58"/>
  <c r="I103" i="58"/>
  <c r="I103" i="85"/>
  <c r="I62" i="85"/>
  <c r="I39" i="85"/>
  <c r="I21" i="85"/>
  <c r="I21" i="58"/>
  <c r="I12" i="58"/>
  <c r="I108" i="58"/>
  <c r="I58" i="85"/>
  <c r="I17" i="85"/>
  <c r="I94" i="85"/>
  <c r="I75" i="85"/>
  <c r="N114" i="85"/>
  <c r="I107" i="58"/>
  <c r="I107" i="85"/>
  <c r="I102" i="85"/>
  <c r="I87" i="85"/>
  <c r="I78" i="58"/>
  <c r="I43" i="85"/>
  <c r="I63" i="85"/>
  <c r="N123" i="85"/>
  <c r="I112" i="1"/>
  <c r="I115" i="58"/>
  <c r="I92" i="58"/>
  <c r="N118" i="85"/>
  <c r="I44" i="58"/>
  <c r="I49" i="58"/>
  <c r="I17" i="58"/>
  <c r="I67" i="58"/>
  <c r="I114" i="85"/>
  <c r="I112" i="85" s="1"/>
  <c r="I114" i="58"/>
  <c r="I65" i="58"/>
  <c r="I38" i="58"/>
  <c r="I22" i="85"/>
  <c r="I12" i="85"/>
  <c r="I79" i="85"/>
  <c r="I84" i="58"/>
  <c r="I35" i="85"/>
  <c r="Q123" i="1"/>
  <c r="I89" i="58"/>
  <c r="I13" i="58"/>
  <c r="I94" i="1"/>
  <c r="I86" i="85"/>
  <c r="I77" i="58"/>
  <c r="I69" i="58"/>
  <c r="I69" i="85"/>
  <c r="I51" i="58"/>
  <c r="I42" i="58"/>
  <c r="I42" i="85"/>
  <c r="I88" i="58"/>
  <c r="I22" i="58"/>
  <c r="I10" i="1"/>
  <c r="I18" i="85"/>
  <c r="I71" i="1"/>
  <c r="I104" i="85"/>
  <c r="I83" i="85"/>
  <c r="I49" i="85"/>
  <c r="I94" i="58"/>
  <c r="I30" i="58"/>
  <c r="I57" i="85"/>
  <c r="I40" i="85"/>
  <c r="I55" i="58"/>
  <c r="I26" i="85"/>
  <c r="I108" i="85"/>
  <c r="I58" i="58"/>
  <c r="I62" i="58"/>
  <c r="I44" i="85"/>
  <c r="I75" i="58"/>
  <c r="I63" i="58"/>
  <c r="I100" i="58"/>
  <c r="I100" i="85"/>
  <c r="I59" i="58"/>
  <c r="I59" i="85"/>
  <c r="I14" i="58"/>
  <c r="H14" i="58"/>
  <c r="H14" i="85"/>
  <c r="N116" i="54"/>
  <c r="H129" i="58"/>
  <c r="H129" i="1"/>
  <c r="H106" i="58"/>
  <c r="H82" i="58"/>
  <c r="H76" i="58"/>
  <c r="H66" i="58"/>
  <c r="K66" i="1"/>
  <c r="L66" i="1" s="1"/>
  <c r="H57" i="85"/>
  <c r="H44" i="58"/>
  <c r="H44" i="85"/>
  <c r="H40" i="58"/>
  <c r="H40" i="85"/>
  <c r="H26" i="58"/>
  <c r="H15" i="85"/>
  <c r="H15" i="58"/>
  <c r="H66" i="85"/>
  <c r="H85" i="58"/>
  <c r="H123" i="58"/>
  <c r="Q114" i="54"/>
  <c r="R114" i="54" s="1"/>
  <c r="H123" i="85"/>
  <c r="K123" i="85" s="1"/>
  <c r="L123" i="85" s="1"/>
  <c r="H81" i="85"/>
  <c r="H81" i="58"/>
  <c r="H75" i="85"/>
  <c r="H56" i="58"/>
  <c r="H56" i="85"/>
  <c r="H50" i="58"/>
  <c r="H25" i="58"/>
  <c r="H25" i="85"/>
  <c r="H19" i="85"/>
  <c r="H19" i="58"/>
  <c r="H74" i="58"/>
  <c r="H74" i="85"/>
  <c r="H55" i="58"/>
  <c r="H55" i="85"/>
  <c r="H35" i="58"/>
  <c r="H35" i="85"/>
  <c r="H24" i="58"/>
  <c r="H18" i="58"/>
  <c r="H57" i="58"/>
  <c r="H105" i="85"/>
  <c r="H121" i="58"/>
  <c r="H121" i="85"/>
  <c r="H110" i="58"/>
  <c r="H104" i="85"/>
  <c r="H73" i="58"/>
  <c r="H71" i="1"/>
  <c r="H48" i="85"/>
  <c r="H48" i="58"/>
  <c r="H34" i="58"/>
  <c r="H34" i="85"/>
  <c r="H120" i="58"/>
  <c r="H120" i="85"/>
  <c r="H103" i="85"/>
  <c r="H94" i="58"/>
  <c r="H94" i="1"/>
  <c r="H89" i="85"/>
  <c r="H79" i="85"/>
  <c r="H79" i="58"/>
  <c r="H63" i="58"/>
  <c r="H63" i="85"/>
  <c r="H54" i="85"/>
  <c r="H54" i="58"/>
  <c r="H47" i="58"/>
  <c r="H47" i="85"/>
  <c r="H33" i="85"/>
  <c r="H33" i="58"/>
  <c r="H23" i="58"/>
  <c r="H23" i="85"/>
  <c r="H17" i="85"/>
  <c r="N14" i="85"/>
  <c r="N30" i="85"/>
  <c r="N101" i="85"/>
  <c r="H36" i="58"/>
  <c r="H106" i="85"/>
  <c r="H18" i="85"/>
  <c r="H119" i="85"/>
  <c r="H109" i="85"/>
  <c r="H109" i="58"/>
  <c r="H78" i="85"/>
  <c r="H78" i="58"/>
  <c r="H69" i="85"/>
  <c r="H69" i="58"/>
  <c r="H53" i="85"/>
  <c r="H31" i="85"/>
  <c r="H31" i="58"/>
  <c r="H22" i="85"/>
  <c r="H114" i="85"/>
  <c r="H114" i="58"/>
  <c r="H105" i="58"/>
  <c r="H65" i="58"/>
  <c r="H65" i="85"/>
  <c r="H49" i="85"/>
  <c r="H49" i="58"/>
  <c r="H131" i="85"/>
  <c r="H129" i="85" s="1"/>
  <c r="N100" i="85"/>
  <c r="N16" i="85"/>
  <c r="N13" i="85"/>
  <c r="H64" i="58"/>
  <c r="H82" i="85"/>
  <c r="H118" i="58"/>
  <c r="H118" i="85"/>
  <c r="H108" i="85"/>
  <c r="H108" i="58"/>
  <c r="H98" i="1"/>
  <c r="H84" i="58"/>
  <c r="H84" i="85"/>
  <c r="H77" i="85"/>
  <c r="H77" i="58"/>
  <c r="H68" i="58"/>
  <c r="H68" i="85"/>
  <c r="H52" i="85"/>
  <c r="H46" i="85"/>
  <c r="H46" i="58"/>
  <c r="H21" i="58"/>
  <c r="H21" i="85"/>
  <c r="H12" i="85"/>
  <c r="H10" i="1"/>
  <c r="H12" i="58"/>
  <c r="H59" i="85"/>
  <c r="N35" i="85"/>
  <c r="H76" i="85"/>
  <c r="H107" i="58"/>
  <c r="H98" i="58" s="1"/>
  <c r="N93" i="54"/>
  <c r="H83" i="85"/>
  <c r="H83" i="58"/>
  <c r="H51" i="85"/>
  <c r="H51" i="58"/>
  <c r="H45" i="58"/>
  <c r="H30" i="58"/>
  <c r="H28" i="1"/>
  <c r="H20" i="58"/>
  <c r="H20" i="85"/>
  <c r="H58" i="58"/>
  <c r="H88" i="58"/>
  <c r="H102" i="85"/>
  <c r="H98" i="85" s="1"/>
  <c r="O123" i="1"/>
  <c r="N120" i="85"/>
  <c r="M66" i="54"/>
  <c r="N62" i="85"/>
  <c r="N33" i="85"/>
  <c r="AY66" i="54"/>
  <c r="AM66" i="54"/>
  <c r="AW28" i="85"/>
  <c r="AY36" i="85"/>
  <c r="AW10" i="85"/>
  <c r="AY14" i="85"/>
  <c r="P118" i="84"/>
  <c r="O118" i="84"/>
  <c r="AT66" i="54"/>
  <c r="AV73" i="54"/>
  <c r="O119" i="84"/>
  <c r="P50" i="58"/>
  <c r="AB66" i="54"/>
  <c r="F25" i="58"/>
  <c r="F60" i="58"/>
  <c r="BQ60" i="58" s="1"/>
  <c r="AY15" i="85"/>
  <c r="AB10" i="54"/>
  <c r="AW133" i="85"/>
  <c r="AV112" i="85"/>
  <c r="AY122" i="85"/>
  <c r="AT98" i="85"/>
  <c r="AV98" i="85"/>
  <c r="AY104" i="85"/>
  <c r="BF71" i="58"/>
  <c r="AQ28" i="58"/>
  <c r="AS31" i="58"/>
  <c r="E31" i="58" s="1"/>
  <c r="AR28" i="58"/>
  <c r="AS30" i="58"/>
  <c r="E30" i="58" s="1"/>
  <c r="D24" i="58"/>
  <c r="F24" i="58" s="1"/>
  <c r="AP10" i="58"/>
  <c r="AR10" i="58"/>
  <c r="AS13" i="58"/>
  <c r="E13" i="58" s="1"/>
  <c r="F13" i="58" s="1"/>
  <c r="Q118" i="84"/>
  <c r="AQ96" i="84"/>
  <c r="AQ94" i="84" s="1"/>
  <c r="P67" i="58"/>
  <c r="AP68" i="54"/>
  <c r="BG131" i="58"/>
  <c r="Q69" i="84"/>
  <c r="O69" i="84"/>
  <c r="AO27" i="54"/>
  <c r="AP39" i="54"/>
  <c r="AD27" i="54"/>
  <c r="C27" i="54"/>
  <c r="AR27" i="54"/>
  <c r="AR120" i="54" s="1"/>
  <c r="AV31" i="54"/>
  <c r="M27" i="54"/>
  <c r="AV23" i="54"/>
  <c r="AT10" i="54"/>
  <c r="Z10" i="54"/>
  <c r="AP23" i="54"/>
  <c r="AV22" i="54"/>
  <c r="AU10" i="54"/>
  <c r="AP22" i="54"/>
  <c r="AP86" i="54"/>
  <c r="AP71" i="54"/>
  <c r="AA66" i="54"/>
  <c r="AP20" i="54"/>
  <c r="AC10" i="54"/>
  <c r="AC120" i="54" s="1"/>
  <c r="AP73" i="54"/>
  <c r="F54" i="58"/>
  <c r="BQ54" i="58" s="1"/>
  <c r="F22" i="58"/>
  <c r="AB107" i="54"/>
  <c r="AP112" i="54"/>
  <c r="AM107" i="54"/>
  <c r="AM120" i="54" s="1"/>
  <c r="AV109" i="54"/>
  <c r="AV107" i="54" s="1"/>
  <c r="AS107" i="54"/>
  <c r="Y107" i="54"/>
  <c r="AT27" i="54"/>
  <c r="Z27" i="54"/>
  <c r="AU27" i="54"/>
  <c r="AP43" i="54"/>
  <c r="AZ98" i="58"/>
  <c r="AY76" i="85"/>
  <c r="AT71" i="85"/>
  <c r="Q109" i="84"/>
  <c r="O109" i="84"/>
  <c r="AD120" i="54"/>
  <c r="AU66" i="54"/>
  <c r="AP57" i="54"/>
  <c r="T129" i="84"/>
  <c r="AQ131" i="84"/>
  <c r="AS86" i="58"/>
  <c r="AR71" i="58"/>
  <c r="BG85" i="58"/>
  <c r="D85" i="58" s="1"/>
  <c r="F85" i="58" s="1"/>
  <c r="AU71" i="85"/>
  <c r="F62" i="58"/>
  <c r="BQ62" i="58" s="1"/>
  <c r="AP99" i="54"/>
  <c r="AP98" i="54"/>
  <c r="AP96" i="54"/>
  <c r="AZ95" i="54"/>
  <c r="AZ93" i="54" s="1"/>
  <c r="AX93" i="54"/>
  <c r="AX120" i="54" s="1"/>
  <c r="AB93" i="54"/>
  <c r="AP95" i="54"/>
  <c r="AP62" i="54"/>
  <c r="AP60" i="54"/>
  <c r="AP46" i="54"/>
  <c r="X27" i="54"/>
  <c r="AS27" i="54"/>
  <c r="AV45" i="54"/>
  <c r="AP45" i="54"/>
  <c r="AS110" i="58"/>
  <c r="E110" i="58" s="1"/>
  <c r="AR98" i="58"/>
  <c r="AR133" i="58" s="1"/>
  <c r="BF98" i="58"/>
  <c r="BF133" i="58" s="1"/>
  <c r="AS101" i="58"/>
  <c r="AQ98" i="58"/>
  <c r="AV82" i="54"/>
  <c r="AQ66" i="54"/>
  <c r="AP69" i="54"/>
  <c r="AV28" i="85"/>
  <c r="P96" i="84"/>
  <c r="P94" i="84" s="1"/>
  <c r="S107" i="54"/>
  <c r="O96" i="84"/>
  <c r="O94" i="84" s="1"/>
  <c r="L94" i="84"/>
  <c r="F94" i="84"/>
  <c r="Q96" i="84"/>
  <c r="Q94" i="84" s="1"/>
  <c r="AZ118" i="54"/>
  <c r="AZ116" i="54" s="1"/>
  <c r="AP91" i="54"/>
  <c r="AP89" i="54" s="1"/>
  <c r="O107" i="84"/>
  <c r="Q107" i="84"/>
  <c r="AP51" i="54"/>
  <c r="M10" i="54"/>
  <c r="AP17" i="54"/>
  <c r="AV16" i="54"/>
  <c r="AS10" i="54"/>
  <c r="AH10" i="54"/>
  <c r="AP16" i="54"/>
  <c r="Y10" i="54"/>
  <c r="AF129" i="58"/>
  <c r="AF133" i="58" s="1"/>
  <c r="AS131" i="58"/>
  <c r="S27" i="54"/>
  <c r="AY89" i="85"/>
  <c r="AV87" i="54"/>
  <c r="AP87" i="54"/>
  <c r="AP85" i="54"/>
  <c r="AY120" i="85"/>
  <c r="AY86" i="85"/>
  <c r="AY68" i="85"/>
  <c r="AY38" i="85"/>
  <c r="AY37" i="85"/>
  <c r="AV10" i="85"/>
  <c r="AV98" i="54"/>
  <c r="AS98" i="84"/>
  <c r="AA98" i="84"/>
  <c r="AD28" i="84"/>
  <c r="V28" i="84"/>
  <c r="AY119" i="85"/>
  <c r="AS109" i="58"/>
  <c r="E109" i="58" s="1"/>
  <c r="AS104" i="58"/>
  <c r="E104" i="58" s="1"/>
  <c r="F104" i="58" s="1"/>
  <c r="AV72" i="54"/>
  <c r="AP52" i="54"/>
  <c r="AV36" i="54"/>
  <c r="R98" i="84"/>
  <c r="AQ100" i="84"/>
  <c r="E100" i="84" s="1"/>
  <c r="AQ42" i="84"/>
  <c r="U28" i="84"/>
  <c r="AQ25" i="84"/>
  <c r="AW24" i="84"/>
  <c r="AW20" i="84"/>
  <c r="AW18" i="84"/>
  <c r="AI10" i="84"/>
  <c r="AI133" i="84" s="1"/>
  <c r="BC98" i="58"/>
  <c r="BG102" i="58"/>
  <c r="D102" i="58" s="1"/>
  <c r="F102" i="58" s="1"/>
  <c r="BG31" i="58"/>
  <c r="D31" i="58" s="1"/>
  <c r="F52" i="58"/>
  <c r="BQ52" i="58" s="1"/>
  <c r="AQ10" i="54"/>
  <c r="AQ104" i="84"/>
  <c r="AG98" i="84"/>
  <c r="F84" i="84"/>
  <c r="AQ79" i="84"/>
  <c r="AS71" i="84"/>
  <c r="Z71" i="84"/>
  <c r="R71" i="84"/>
  <c r="F53" i="84"/>
  <c r="AW50" i="84"/>
  <c r="F45" i="84"/>
  <c r="AR28" i="84"/>
  <c r="AR133" i="84" s="1"/>
  <c r="AW13" i="84"/>
  <c r="AQ13" i="84"/>
  <c r="E13" i="84" s="1"/>
  <c r="F13" i="84" s="1"/>
  <c r="O13" i="84" s="1"/>
  <c r="AJ10" i="84"/>
  <c r="AB10" i="84"/>
  <c r="AB133" i="84" s="1"/>
  <c r="AQ12" i="84"/>
  <c r="E12" i="84" s="1"/>
  <c r="F12" i="84" s="1"/>
  <c r="AY122" i="58"/>
  <c r="BB112" i="58"/>
  <c r="BD71" i="58"/>
  <c r="BD133" i="58" s="1"/>
  <c r="P38" i="58"/>
  <c r="AA107" i="54"/>
  <c r="AV105" i="54"/>
  <c r="AQ109" i="84"/>
  <c r="AQ108" i="84"/>
  <c r="AD71" i="84"/>
  <c r="F75" i="84"/>
  <c r="AQ56" i="84"/>
  <c r="AQ55" i="84"/>
  <c r="AW54" i="84"/>
  <c r="AQ53" i="84"/>
  <c r="AQ48" i="84"/>
  <c r="AW46" i="84"/>
  <c r="AQ46" i="84"/>
  <c r="AQ45" i="84"/>
  <c r="AQ43" i="84"/>
  <c r="AW41" i="84"/>
  <c r="AW40" i="84"/>
  <c r="AQ40" i="84"/>
  <c r="AQ28" i="84" s="1"/>
  <c r="AW39" i="84"/>
  <c r="AS53" i="58"/>
  <c r="E53" i="58" s="1"/>
  <c r="F53" i="58" s="1"/>
  <c r="BQ53" i="58" s="1"/>
  <c r="AV100" i="54"/>
  <c r="AP37" i="54"/>
  <c r="AV15" i="54"/>
  <c r="AP15" i="54"/>
  <c r="AQ110" i="84"/>
  <c r="AW92" i="84"/>
  <c r="AQ91" i="84"/>
  <c r="AW86" i="84"/>
  <c r="AQ86" i="84"/>
  <c r="AQ85" i="84"/>
  <c r="AW84" i="84"/>
  <c r="AT28" i="85"/>
  <c r="AY30" i="85"/>
  <c r="AS66" i="58"/>
  <c r="E66" i="58" s="1"/>
  <c r="F66" i="58" s="1"/>
  <c r="F115" i="84"/>
  <c r="F101" i="84"/>
  <c r="AU28" i="85"/>
  <c r="AV20" i="54"/>
  <c r="BG49" i="58"/>
  <c r="D49" i="58" s="1"/>
  <c r="F49" i="58" s="1"/>
  <c r="BG19" i="58"/>
  <c r="D19" i="58" s="1"/>
  <c r="F48" i="84"/>
  <c r="AZ98" i="54"/>
  <c r="AZ87" i="54"/>
  <c r="AZ60" i="54"/>
  <c r="AW121" i="84"/>
  <c r="AW112" i="84" s="1"/>
  <c r="F120" i="84"/>
  <c r="Q120" i="84" s="1"/>
  <c r="AS105" i="58"/>
  <c r="E105" i="58" s="1"/>
  <c r="F105" i="58" s="1"/>
  <c r="AY16" i="85"/>
  <c r="E16" i="1"/>
  <c r="N55" i="87"/>
  <c r="J17" i="84"/>
  <c r="K17" i="84" s="1"/>
  <c r="L17" i="84" s="1"/>
  <c r="O17" i="84" s="1"/>
  <c r="N75" i="87"/>
  <c r="N71" i="87" s="1"/>
  <c r="Z3" i="50"/>
  <c r="S10" i="54"/>
  <c r="H133" i="1"/>
  <c r="N10" i="54"/>
  <c r="N66" i="54"/>
  <c r="Y133" i="85"/>
  <c r="BG129" i="1"/>
  <c r="D131" i="1"/>
  <c r="AY129" i="1"/>
  <c r="AS129" i="1"/>
  <c r="E131" i="1"/>
  <c r="AS125" i="1"/>
  <c r="E127" i="1"/>
  <c r="N127" i="58"/>
  <c r="N127" i="85"/>
  <c r="N125" i="1"/>
  <c r="E122" i="1"/>
  <c r="E120" i="1"/>
  <c r="E119" i="1"/>
  <c r="E118" i="1"/>
  <c r="E117" i="85"/>
  <c r="F117" i="85" s="1"/>
  <c r="Q117" i="85" s="1"/>
  <c r="F117" i="1"/>
  <c r="BG112" i="1"/>
  <c r="D114" i="1"/>
  <c r="AY112" i="1"/>
  <c r="AS112" i="1"/>
  <c r="E114" i="1"/>
  <c r="E110" i="1"/>
  <c r="E109" i="1"/>
  <c r="E108" i="1"/>
  <c r="E107" i="1"/>
  <c r="E106" i="1"/>
  <c r="E105" i="1"/>
  <c r="E104" i="1"/>
  <c r="E103" i="1"/>
  <c r="E102" i="1"/>
  <c r="BG98" i="1"/>
  <c r="D101" i="1"/>
  <c r="AY98" i="1"/>
  <c r="E101" i="1"/>
  <c r="D98" i="1"/>
  <c r="AS98" i="1"/>
  <c r="E100" i="1"/>
  <c r="BG94" i="1"/>
  <c r="D96" i="1"/>
  <c r="AY94" i="1"/>
  <c r="AS94" i="1"/>
  <c r="E96" i="1"/>
  <c r="E92" i="1"/>
  <c r="E91" i="1"/>
  <c r="E90" i="1"/>
  <c r="E89" i="1"/>
  <c r="E88" i="1"/>
  <c r="E87" i="1"/>
  <c r="E86" i="1"/>
  <c r="E85" i="1"/>
  <c r="E84" i="1"/>
  <c r="E83" i="1"/>
  <c r="E82" i="1"/>
  <c r="E81" i="1"/>
  <c r="E80" i="1"/>
  <c r="E79" i="1"/>
  <c r="E78" i="1"/>
  <c r="E77" i="1"/>
  <c r="E76" i="1"/>
  <c r="E75" i="1"/>
  <c r="E74" i="1"/>
  <c r="BG71" i="1"/>
  <c r="D73" i="1"/>
  <c r="AY71" i="1"/>
  <c r="AS71" i="1"/>
  <c r="E73" i="1"/>
  <c r="E69" i="1"/>
  <c r="E68" i="1"/>
  <c r="E67" i="1"/>
  <c r="E66" i="1"/>
  <c r="J66" i="58"/>
  <c r="K66" i="58" s="1"/>
  <c r="L66" i="58" s="1"/>
  <c r="J66" i="85"/>
  <c r="K66" i="85" s="1"/>
  <c r="L66" i="85" s="1"/>
  <c r="E65" i="1"/>
  <c r="E64" i="1"/>
  <c r="E63" i="1"/>
  <c r="E62" i="1"/>
  <c r="E61" i="1"/>
  <c r="E60" i="1"/>
  <c r="E59" i="1"/>
  <c r="E58" i="1"/>
  <c r="E57" i="1"/>
  <c r="E56" i="1"/>
  <c r="E55" i="1"/>
  <c r="E54" i="1"/>
  <c r="E53" i="1"/>
  <c r="E52" i="1"/>
  <c r="E51" i="1"/>
  <c r="E50" i="1"/>
  <c r="E49" i="1"/>
  <c r="E48" i="1"/>
  <c r="E47" i="1"/>
  <c r="E46" i="1"/>
  <c r="F43" i="54"/>
  <c r="E43" i="1"/>
  <c r="E42" i="1"/>
  <c r="E41" i="1"/>
  <c r="E40" i="1"/>
  <c r="E38" i="1"/>
  <c r="E37" i="1"/>
  <c r="E36" i="1"/>
  <c r="E35" i="1"/>
  <c r="E34" i="1"/>
  <c r="F31" i="54"/>
  <c r="E32" i="85"/>
  <c r="F32" i="85" s="1"/>
  <c r="F32" i="1"/>
  <c r="BG28" i="1"/>
  <c r="D31" i="1"/>
  <c r="AY28" i="1"/>
  <c r="E31" i="1"/>
  <c r="D28" i="1"/>
  <c r="AS28" i="1"/>
  <c r="E30" i="1"/>
  <c r="E25" i="1"/>
  <c r="E24" i="1"/>
  <c r="E23" i="1"/>
  <c r="E22" i="1"/>
  <c r="E21" i="1"/>
  <c r="E20" i="1"/>
  <c r="E19" i="1"/>
  <c r="E18" i="1"/>
  <c r="E17" i="1"/>
  <c r="E15" i="1"/>
  <c r="E14" i="1"/>
  <c r="E13" i="1"/>
  <c r="BG10" i="1"/>
  <c r="D12" i="1"/>
  <c r="AY10" i="1"/>
  <c r="AS10" i="1"/>
  <c r="E12" i="1"/>
  <c r="H91" i="84"/>
  <c r="K91" i="84" s="1"/>
  <c r="L91" i="84" s="1"/>
  <c r="K91" i="88"/>
  <c r="L91" i="88" s="1"/>
  <c r="H89" i="84"/>
  <c r="K89" i="84" s="1"/>
  <c r="L89" i="84" s="1"/>
  <c r="K89" i="88"/>
  <c r="L89" i="88" s="1"/>
  <c r="H87" i="84"/>
  <c r="K87" i="88"/>
  <c r="J123" i="58"/>
  <c r="J123" i="84"/>
  <c r="K123" i="84" s="1"/>
  <c r="L123" i="84" s="1"/>
  <c r="J114" i="84"/>
  <c r="J112" i="88"/>
  <c r="J101" i="84"/>
  <c r="K101" i="84" s="1"/>
  <c r="J98" i="88"/>
  <c r="J98" i="84"/>
  <c r="J73" i="84"/>
  <c r="J71" i="88"/>
  <c r="J30" i="84"/>
  <c r="J28" i="88"/>
  <c r="J12" i="88"/>
  <c r="M121" i="84"/>
  <c r="N121" i="88"/>
  <c r="M114" i="84"/>
  <c r="M112" i="88"/>
  <c r="N114" i="88"/>
  <c r="M110" i="84"/>
  <c r="P110" i="84" s="1"/>
  <c r="N110" i="88"/>
  <c r="M109" i="84"/>
  <c r="P109" i="84" s="1"/>
  <c r="N109" i="88"/>
  <c r="M108" i="84"/>
  <c r="P108" i="84" s="1"/>
  <c r="N108" i="88"/>
  <c r="M107" i="84"/>
  <c r="P107" i="84" s="1"/>
  <c r="N107" i="88"/>
  <c r="M106" i="84"/>
  <c r="P106" i="84" s="1"/>
  <c r="N106" i="88"/>
  <c r="M105" i="84"/>
  <c r="P105" i="84" s="1"/>
  <c r="N105" i="88"/>
  <c r="M104" i="84"/>
  <c r="P104" i="84" s="1"/>
  <c r="N104" i="88"/>
  <c r="M103" i="84"/>
  <c r="P103" i="84" s="1"/>
  <c r="N103" i="88"/>
  <c r="M102" i="84"/>
  <c r="P102" i="84" s="1"/>
  <c r="N102" i="88"/>
  <c r="M101" i="84"/>
  <c r="P101" i="84" s="1"/>
  <c r="N101" i="88"/>
  <c r="M100" i="84"/>
  <c r="M98" i="88"/>
  <c r="N98" i="88" s="1"/>
  <c r="N100" i="88"/>
  <c r="N96" i="88"/>
  <c r="Q96" i="88" s="1"/>
  <c r="Q94" i="88" s="1"/>
  <c r="M92" i="84"/>
  <c r="P92" i="84" s="1"/>
  <c r="N92" i="88"/>
  <c r="M91" i="84"/>
  <c r="P91" i="84" s="1"/>
  <c r="N91" i="88"/>
  <c r="M90" i="84"/>
  <c r="P90" i="84" s="1"/>
  <c r="N90" i="88"/>
  <c r="M89" i="84"/>
  <c r="P89" i="84" s="1"/>
  <c r="N89" i="88"/>
  <c r="M88" i="84"/>
  <c r="P88" i="84" s="1"/>
  <c r="N88" i="88"/>
  <c r="M87" i="84"/>
  <c r="P87" i="84" s="1"/>
  <c r="N87" i="88"/>
  <c r="M86" i="84"/>
  <c r="P86" i="84" s="1"/>
  <c r="N86" i="88"/>
  <c r="M85" i="84"/>
  <c r="P85" i="84" s="1"/>
  <c r="N85" i="88"/>
  <c r="M84" i="84"/>
  <c r="P84" i="84" s="1"/>
  <c r="N84" i="88"/>
  <c r="M83" i="84"/>
  <c r="P83" i="84" s="1"/>
  <c r="N83" i="88"/>
  <c r="M82" i="84"/>
  <c r="P82" i="84" s="1"/>
  <c r="N82" i="88"/>
  <c r="M81" i="84"/>
  <c r="P81" i="84" s="1"/>
  <c r="N81" i="88"/>
  <c r="M80" i="84"/>
  <c r="P80" i="84" s="1"/>
  <c r="N80" i="88"/>
  <c r="M79" i="84"/>
  <c r="P79" i="84" s="1"/>
  <c r="N79" i="88"/>
  <c r="M78" i="84"/>
  <c r="P78" i="84" s="1"/>
  <c r="N78" i="88"/>
  <c r="M77" i="84"/>
  <c r="P77" i="84" s="1"/>
  <c r="N77" i="88"/>
  <c r="M76" i="84"/>
  <c r="P76" i="84" s="1"/>
  <c r="N76" i="88"/>
  <c r="M75" i="84"/>
  <c r="N75" i="88"/>
  <c r="M74" i="84"/>
  <c r="P74" i="84" s="1"/>
  <c r="N74" i="88"/>
  <c r="M73" i="84"/>
  <c r="N73" i="88"/>
  <c r="M69" i="84"/>
  <c r="P69" i="84" s="1"/>
  <c r="N69" i="88"/>
  <c r="M68" i="84"/>
  <c r="P68" i="84" s="1"/>
  <c r="N68" i="88"/>
  <c r="M65" i="84"/>
  <c r="P65" i="84" s="1"/>
  <c r="N65" i="88"/>
  <c r="M64" i="84"/>
  <c r="P64" i="84" s="1"/>
  <c r="N64" i="88"/>
  <c r="M63" i="84"/>
  <c r="P63" i="84" s="1"/>
  <c r="N63" i="88"/>
  <c r="M62" i="84"/>
  <c r="P62" i="84" s="1"/>
  <c r="N62" i="88"/>
  <c r="M61" i="84"/>
  <c r="N61" i="88"/>
  <c r="M60" i="84"/>
  <c r="P60" i="84" s="1"/>
  <c r="N60" i="88"/>
  <c r="M59" i="84"/>
  <c r="P59" i="84" s="1"/>
  <c r="N59" i="88"/>
  <c r="M57" i="84"/>
  <c r="N57" i="88"/>
  <c r="M56" i="84"/>
  <c r="P56" i="84" s="1"/>
  <c r="N56" i="88"/>
  <c r="M55" i="84"/>
  <c r="P55" i="84" s="1"/>
  <c r="N55" i="88"/>
  <c r="M54" i="84"/>
  <c r="P54" i="84" s="1"/>
  <c r="N54" i="88"/>
  <c r="M53" i="84"/>
  <c r="N53" i="88"/>
  <c r="M52" i="84"/>
  <c r="P52" i="84" s="1"/>
  <c r="N52" i="88"/>
  <c r="M51" i="84"/>
  <c r="P51" i="84" s="1"/>
  <c r="N51" i="88"/>
  <c r="M50" i="84"/>
  <c r="P50" i="84" s="1"/>
  <c r="N50" i="88"/>
  <c r="M49" i="84"/>
  <c r="P49" i="84" s="1"/>
  <c r="N49" i="88"/>
  <c r="M48" i="84"/>
  <c r="P48" i="84" s="1"/>
  <c r="N48" i="88"/>
  <c r="M47" i="84"/>
  <c r="P47" i="84" s="1"/>
  <c r="N47" i="88"/>
  <c r="M46" i="84"/>
  <c r="P46" i="84" s="1"/>
  <c r="N46" i="88"/>
  <c r="M44" i="84"/>
  <c r="P44" i="84" s="1"/>
  <c r="N44" i="88"/>
  <c r="M43" i="84"/>
  <c r="P43" i="84" s="1"/>
  <c r="N43" i="88"/>
  <c r="M42" i="84"/>
  <c r="P42" i="84" s="1"/>
  <c r="N42" i="88"/>
  <c r="M41" i="84"/>
  <c r="P41" i="84" s="1"/>
  <c r="N41" i="88"/>
  <c r="M40" i="84"/>
  <c r="P40" i="84" s="1"/>
  <c r="N40" i="88"/>
  <c r="M39" i="84"/>
  <c r="P39" i="84" s="1"/>
  <c r="N39" i="88"/>
  <c r="M38" i="84"/>
  <c r="P38" i="84" s="1"/>
  <c r="N38" i="88"/>
  <c r="M37" i="84"/>
  <c r="N37" i="88"/>
  <c r="M36" i="84"/>
  <c r="P36" i="84" s="1"/>
  <c r="N36" i="88"/>
  <c r="M35" i="84"/>
  <c r="P35" i="84" s="1"/>
  <c r="N35" i="88"/>
  <c r="M34" i="84"/>
  <c r="P34" i="84" s="1"/>
  <c r="N34" i="88"/>
  <c r="M31" i="84"/>
  <c r="P31" i="84" s="1"/>
  <c r="N31" i="88"/>
  <c r="M30" i="84"/>
  <c r="N30" i="88"/>
  <c r="M25" i="84"/>
  <c r="N25" i="88"/>
  <c r="M24" i="84"/>
  <c r="P24" i="84" s="1"/>
  <c r="N24" i="88"/>
  <c r="M23" i="84"/>
  <c r="P23" i="84" s="1"/>
  <c r="N23" i="88"/>
  <c r="M22" i="84"/>
  <c r="P22" i="84" s="1"/>
  <c r="N22" i="88"/>
  <c r="M21" i="84"/>
  <c r="P21" i="84" s="1"/>
  <c r="N21" i="88"/>
  <c r="M20" i="84"/>
  <c r="P20" i="84" s="1"/>
  <c r="N20" i="88"/>
  <c r="M19" i="84"/>
  <c r="N19" i="88"/>
  <c r="M18" i="84"/>
  <c r="N18" i="88"/>
  <c r="M17" i="84"/>
  <c r="P17" i="84" s="1"/>
  <c r="N17" i="88"/>
  <c r="M16" i="84"/>
  <c r="P16" i="84" s="1"/>
  <c r="N16" i="88"/>
  <c r="M15" i="84"/>
  <c r="P15" i="84" s="1"/>
  <c r="N15" i="88"/>
  <c r="M14" i="84"/>
  <c r="P14" i="84" s="1"/>
  <c r="N14" i="88"/>
  <c r="M13" i="84"/>
  <c r="P13" i="84" s="1"/>
  <c r="N13" i="88"/>
  <c r="M12" i="84"/>
  <c r="M10" i="88"/>
  <c r="AY129" i="88"/>
  <c r="D131" i="88"/>
  <c r="AS129" i="88"/>
  <c r="E131" i="88"/>
  <c r="E129" i="88" s="1"/>
  <c r="F127" i="88"/>
  <c r="F125" i="88" s="1"/>
  <c r="AS125" i="88"/>
  <c r="E127" i="88"/>
  <c r="E122" i="88"/>
  <c r="F122" i="88" s="1"/>
  <c r="P121" i="88"/>
  <c r="E120" i="88"/>
  <c r="F120" i="88" s="1"/>
  <c r="E118" i="88"/>
  <c r="F118" i="88" s="1"/>
  <c r="F117" i="84"/>
  <c r="BG112" i="88"/>
  <c r="D114" i="88"/>
  <c r="AY112" i="88"/>
  <c r="E114" i="88"/>
  <c r="E112" i="88" s="1"/>
  <c r="E110" i="88"/>
  <c r="F110" i="88" s="1"/>
  <c r="E109" i="88"/>
  <c r="F109" i="88" s="1"/>
  <c r="E108" i="88"/>
  <c r="F108" i="88" s="1"/>
  <c r="BB107" i="58"/>
  <c r="E107" i="88"/>
  <c r="F107" i="88" s="1"/>
  <c r="E106" i="88"/>
  <c r="F106" i="88" s="1"/>
  <c r="E105" i="88"/>
  <c r="F105" i="88" s="1"/>
  <c r="E104" i="88"/>
  <c r="F104" i="88" s="1"/>
  <c r="E103" i="88"/>
  <c r="F103" i="88" s="1"/>
  <c r="E102" i="88"/>
  <c r="F102" i="88" s="1"/>
  <c r="AS98" i="88"/>
  <c r="E101" i="88"/>
  <c r="F101" i="88" s="1"/>
  <c r="BG98" i="88"/>
  <c r="D100" i="88"/>
  <c r="AY98" i="88"/>
  <c r="E100" i="88"/>
  <c r="E98" i="88" s="1"/>
  <c r="BG94" i="88"/>
  <c r="D96" i="88"/>
  <c r="AS94" i="88"/>
  <c r="E96" i="88"/>
  <c r="E94" i="88" s="1"/>
  <c r="E92" i="88"/>
  <c r="F92" i="88" s="1"/>
  <c r="E91" i="88"/>
  <c r="F91" i="88" s="1"/>
  <c r="E90" i="88"/>
  <c r="F90" i="88" s="1"/>
  <c r="E89" i="88"/>
  <c r="F89" i="88" s="1"/>
  <c r="E88" i="88"/>
  <c r="F88" i="88" s="1"/>
  <c r="E87" i="88"/>
  <c r="F87" i="88" s="1"/>
  <c r="E86" i="88"/>
  <c r="F86" i="88" s="1"/>
  <c r="E85" i="88"/>
  <c r="F85" i="88" s="1"/>
  <c r="E84" i="88"/>
  <c r="F84" i="88" s="1"/>
  <c r="E83" i="88"/>
  <c r="F83" i="88" s="1"/>
  <c r="E82" i="88"/>
  <c r="F82" i="88" s="1"/>
  <c r="E81" i="88"/>
  <c r="F81" i="88" s="1"/>
  <c r="E80" i="88"/>
  <c r="F80" i="88" s="1"/>
  <c r="E79" i="88"/>
  <c r="F79" i="88" s="1"/>
  <c r="E78" i="88"/>
  <c r="F78" i="88" s="1"/>
  <c r="E77" i="88"/>
  <c r="F77" i="88" s="1"/>
  <c r="E76" i="88"/>
  <c r="F76" i="88" s="1"/>
  <c r="E75" i="88"/>
  <c r="F75" i="88" s="1"/>
  <c r="E74" i="88"/>
  <c r="F74" i="88" s="1"/>
  <c r="BG71" i="88"/>
  <c r="D73" i="88"/>
  <c r="AY71" i="88"/>
  <c r="AS71" i="88"/>
  <c r="E73" i="88"/>
  <c r="E71" i="88" s="1"/>
  <c r="E69" i="88"/>
  <c r="F69" i="88" s="1"/>
  <c r="E68" i="88"/>
  <c r="F68" i="88" s="1"/>
  <c r="E65" i="88"/>
  <c r="F65" i="88" s="1"/>
  <c r="E64" i="88"/>
  <c r="F64" i="88" s="1"/>
  <c r="E63" i="88"/>
  <c r="F63" i="88" s="1"/>
  <c r="E62" i="88"/>
  <c r="F62" i="88" s="1"/>
  <c r="E61" i="88"/>
  <c r="F61" i="88" s="1"/>
  <c r="E60" i="88"/>
  <c r="F60" i="88" s="1"/>
  <c r="E59" i="88"/>
  <c r="F59" i="88" s="1"/>
  <c r="E57" i="88"/>
  <c r="F57" i="88" s="1"/>
  <c r="E56" i="88"/>
  <c r="F56" i="88" s="1"/>
  <c r="E55" i="88"/>
  <c r="F55" i="88" s="1"/>
  <c r="E54" i="88"/>
  <c r="F54" i="88" s="1"/>
  <c r="E53" i="88"/>
  <c r="F53" i="88" s="1"/>
  <c r="E52" i="88"/>
  <c r="F52" i="88" s="1"/>
  <c r="E51" i="88"/>
  <c r="F51" i="88" s="1"/>
  <c r="E50" i="88"/>
  <c r="F50" i="88" s="1"/>
  <c r="E49" i="88"/>
  <c r="F49" i="88" s="1"/>
  <c r="E48" i="88"/>
  <c r="F48" i="88" s="1"/>
  <c r="E47" i="88"/>
  <c r="F47" i="88" s="1"/>
  <c r="E46" i="88"/>
  <c r="F46" i="88" s="1"/>
  <c r="E44" i="88"/>
  <c r="F44" i="88" s="1"/>
  <c r="E43" i="88"/>
  <c r="F43" i="88" s="1"/>
  <c r="E42" i="88"/>
  <c r="F42" i="88" s="1"/>
  <c r="E41" i="88"/>
  <c r="F41" i="88" s="1"/>
  <c r="E40" i="88"/>
  <c r="F40" i="88" s="1"/>
  <c r="E39" i="88"/>
  <c r="F39" i="88" s="1"/>
  <c r="E38" i="88"/>
  <c r="F38" i="88" s="1"/>
  <c r="E37" i="88"/>
  <c r="F37" i="88" s="1"/>
  <c r="E36" i="88"/>
  <c r="F36" i="88" s="1"/>
  <c r="E35" i="88"/>
  <c r="F35" i="88" s="1"/>
  <c r="E34" i="88"/>
  <c r="F34" i="88" s="1"/>
  <c r="C33" i="58"/>
  <c r="C33" i="84"/>
  <c r="F33" i="84" s="1"/>
  <c r="C28" i="88"/>
  <c r="C133" i="88" s="1"/>
  <c r="E31" i="88"/>
  <c r="F31" i="88" s="1"/>
  <c r="BG28" i="88"/>
  <c r="D30" i="88"/>
  <c r="AY28" i="88"/>
  <c r="AS28" i="88"/>
  <c r="E30" i="88"/>
  <c r="E28" i="88" s="1"/>
  <c r="P26" i="84"/>
  <c r="D25" i="84"/>
  <c r="E25" i="88"/>
  <c r="E24" i="88"/>
  <c r="F24" i="88" s="1"/>
  <c r="E23" i="88"/>
  <c r="F23" i="88" s="1"/>
  <c r="E22" i="88"/>
  <c r="F22" i="88" s="1"/>
  <c r="E21" i="88"/>
  <c r="F21" i="88" s="1"/>
  <c r="E20" i="88"/>
  <c r="F20" i="88" s="1"/>
  <c r="E19" i="88"/>
  <c r="F19" i="88" s="1"/>
  <c r="E18" i="88"/>
  <c r="F18" i="88" s="1"/>
  <c r="E17" i="88"/>
  <c r="F17" i="88" s="1"/>
  <c r="E16" i="88"/>
  <c r="F16" i="88" s="1"/>
  <c r="E15" i="88"/>
  <c r="F15" i="88" s="1"/>
  <c r="E14" i="88"/>
  <c r="F14" i="88" s="1"/>
  <c r="E13" i="88"/>
  <c r="F13" i="88" s="1"/>
  <c r="BG10" i="88"/>
  <c r="D12" i="88"/>
  <c r="AY10" i="88"/>
  <c r="E12" i="88"/>
  <c r="E10" i="88" s="1"/>
  <c r="AV114" i="54"/>
  <c r="AP114" i="54"/>
  <c r="AP111" i="54"/>
  <c r="AP107" i="54" s="1"/>
  <c r="AZ107" i="54"/>
  <c r="AZ120" i="54" s="1"/>
  <c r="AY107" i="54"/>
  <c r="AY120" i="54" s="1"/>
  <c r="AT107" i="54"/>
  <c r="AJ107" i="54"/>
  <c r="AF107" i="54"/>
  <c r="AF120" i="54" s="1"/>
  <c r="M107" i="54"/>
  <c r="M120" i="54" s="1"/>
  <c r="C107" i="54"/>
  <c r="AP103" i="54"/>
  <c r="X93" i="54"/>
  <c r="X120" i="54" s="1"/>
  <c r="AO93" i="54"/>
  <c r="AP100" i="54"/>
  <c r="AH93" i="54"/>
  <c r="AH120" i="54" s="1"/>
  <c r="Z93" i="54"/>
  <c r="AV97" i="54"/>
  <c r="AV93" i="54" s="1"/>
  <c r="AV86" i="54"/>
  <c r="AV84" i="54"/>
  <c r="Y66" i="54"/>
  <c r="AV80" i="54"/>
  <c r="AV78" i="54"/>
  <c r="AV76" i="54"/>
  <c r="AV64" i="54"/>
  <c r="AV63" i="54"/>
  <c r="AP63" i="54"/>
  <c r="AV61" i="54"/>
  <c r="AG27" i="54"/>
  <c r="Y27" i="54"/>
  <c r="AV57" i="54"/>
  <c r="AV53" i="54"/>
  <c r="AP53" i="54"/>
  <c r="AV52" i="54"/>
  <c r="AP48" i="54"/>
  <c r="AP42" i="54"/>
  <c r="AA27" i="54"/>
  <c r="AV29" i="54"/>
  <c r="AJ27" i="54"/>
  <c r="AP29" i="54"/>
  <c r="AP27" i="54" s="1"/>
  <c r="AV25" i="54"/>
  <c r="AG10" i="54"/>
  <c r="AA10" i="54"/>
  <c r="AV21" i="54"/>
  <c r="AP21" i="54"/>
  <c r="AV18" i="54"/>
  <c r="AP18" i="54"/>
  <c r="AP14" i="54"/>
  <c r="AV13" i="54"/>
  <c r="AV12" i="54"/>
  <c r="AV10" i="54" s="1"/>
  <c r="L21" i="55"/>
  <c r="J115" i="86"/>
  <c r="K112" i="55"/>
  <c r="J102" i="86"/>
  <c r="K102" i="86" s="1"/>
  <c r="K98" i="55"/>
  <c r="J99" i="86"/>
  <c r="J97" i="86"/>
  <c r="K94" i="55"/>
  <c r="J74" i="86"/>
  <c r="K71" i="55"/>
  <c r="K57" i="55"/>
  <c r="K58" i="55"/>
  <c r="J30" i="86"/>
  <c r="K28" i="55"/>
  <c r="J12" i="86"/>
  <c r="K10" i="55"/>
  <c r="M116" i="41"/>
  <c r="N131" i="55"/>
  <c r="M122" i="86"/>
  <c r="O121" i="55"/>
  <c r="M124" i="86"/>
  <c r="P124" i="86" s="1"/>
  <c r="O123" i="55"/>
  <c r="M123" i="86"/>
  <c r="M121" i="86"/>
  <c r="O120" i="55"/>
  <c r="M120" i="86"/>
  <c r="O119" i="55"/>
  <c r="M119" i="86"/>
  <c r="O118" i="55"/>
  <c r="M109" i="41"/>
  <c r="M107" i="41" s="1"/>
  <c r="N114" i="55"/>
  <c r="M105" i="41"/>
  <c r="N110" i="55"/>
  <c r="M104" i="41"/>
  <c r="N109" i="55"/>
  <c r="M103" i="41"/>
  <c r="N108" i="55"/>
  <c r="M102" i="41"/>
  <c r="N107" i="55"/>
  <c r="M101" i="41"/>
  <c r="N106" i="55"/>
  <c r="M100" i="41"/>
  <c r="N105" i="55"/>
  <c r="M99" i="41"/>
  <c r="N104" i="55"/>
  <c r="M98" i="41"/>
  <c r="N103" i="55"/>
  <c r="M97" i="41"/>
  <c r="N102" i="55"/>
  <c r="M96" i="41"/>
  <c r="M93" i="41" s="1"/>
  <c r="N101" i="55"/>
  <c r="M95" i="41"/>
  <c r="N100" i="55"/>
  <c r="M91" i="41"/>
  <c r="M89" i="41" s="1"/>
  <c r="N96" i="55"/>
  <c r="M87" i="41"/>
  <c r="N92" i="55"/>
  <c r="M86" i="41"/>
  <c r="N91" i="55"/>
  <c r="M85" i="41"/>
  <c r="N90" i="55"/>
  <c r="M83" i="41"/>
  <c r="N88" i="55"/>
  <c r="M88" i="58" s="1"/>
  <c r="M82" i="41"/>
  <c r="N87" i="55"/>
  <c r="M81" i="41"/>
  <c r="N86" i="55"/>
  <c r="M80" i="41"/>
  <c r="N85" i="55"/>
  <c r="M79" i="41"/>
  <c r="N84" i="55"/>
  <c r="M78" i="41"/>
  <c r="N83" i="55"/>
  <c r="M77" i="41"/>
  <c r="N82" i="55"/>
  <c r="M76" i="41"/>
  <c r="N81" i="55"/>
  <c r="M75" i="41"/>
  <c r="N80" i="55"/>
  <c r="M74" i="41"/>
  <c r="N79" i="55"/>
  <c r="M73" i="41"/>
  <c r="N78" i="55"/>
  <c r="M72" i="41"/>
  <c r="N77" i="55"/>
  <c r="M71" i="41"/>
  <c r="N76" i="55"/>
  <c r="M70" i="41"/>
  <c r="N75" i="55"/>
  <c r="M69" i="41"/>
  <c r="N74" i="55"/>
  <c r="M68" i="41"/>
  <c r="N73" i="55"/>
  <c r="M62" i="41"/>
  <c r="N65" i="55"/>
  <c r="M61" i="41"/>
  <c r="N64" i="55"/>
  <c r="M60" i="41"/>
  <c r="N63" i="55"/>
  <c r="M59" i="41"/>
  <c r="N62" i="55"/>
  <c r="M58" i="41"/>
  <c r="N61" i="55"/>
  <c r="M57" i="41"/>
  <c r="N60" i="55"/>
  <c r="M56" i="41"/>
  <c r="N59" i="55"/>
  <c r="M58" i="86"/>
  <c r="O58" i="55"/>
  <c r="M55" i="41"/>
  <c r="N57" i="55"/>
  <c r="M54" i="41"/>
  <c r="N56" i="55"/>
  <c r="M53" i="41"/>
  <c r="N55" i="55"/>
  <c r="M52" i="41"/>
  <c r="N54" i="55"/>
  <c r="M51" i="41"/>
  <c r="N53" i="55"/>
  <c r="M50" i="41"/>
  <c r="N52" i="55"/>
  <c r="M49" i="41"/>
  <c r="N51" i="55"/>
  <c r="M46" i="41"/>
  <c r="N48" i="55"/>
  <c r="M45" i="41"/>
  <c r="N47" i="55"/>
  <c r="M44" i="41"/>
  <c r="N46" i="55"/>
  <c r="M43" i="41"/>
  <c r="N45" i="55"/>
  <c r="M42" i="41"/>
  <c r="N44" i="55"/>
  <c r="M41" i="41"/>
  <c r="N43" i="55"/>
  <c r="M40" i="41"/>
  <c r="N42" i="55"/>
  <c r="M39" i="41"/>
  <c r="N41" i="55"/>
  <c r="M38" i="41"/>
  <c r="N40" i="55"/>
  <c r="M37" i="41"/>
  <c r="N39" i="55"/>
  <c r="M35" i="41"/>
  <c r="N37" i="55"/>
  <c r="M34" i="41"/>
  <c r="N36" i="55"/>
  <c r="M33" i="41"/>
  <c r="N35" i="55"/>
  <c r="M32" i="41"/>
  <c r="N34" i="55"/>
  <c r="M31" i="41"/>
  <c r="N33" i="55"/>
  <c r="M30" i="41"/>
  <c r="N31" i="55"/>
  <c r="M29" i="41"/>
  <c r="M27" i="41" s="1"/>
  <c r="N30" i="55"/>
  <c r="M24" i="41"/>
  <c r="N24" i="55"/>
  <c r="M23" i="41"/>
  <c r="N23" i="55"/>
  <c r="M21" i="41"/>
  <c r="N21" i="55"/>
  <c r="M19" i="41"/>
  <c r="M17" i="41"/>
  <c r="M16" i="41"/>
  <c r="N16" i="55"/>
  <c r="O16" i="55" s="1"/>
  <c r="M14" i="41"/>
  <c r="N14" i="55"/>
  <c r="M13" i="41"/>
  <c r="N13" i="55"/>
  <c r="O13" i="55" s="1"/>
  <c r="M12" i="41"/>
  <c r="M10" i="41" s="1"/>
  <c r="N12" i="55"/>
  <c r="BH129" i="55"/>
  <c r="D131" i="55"/>
  <c r="AX132" i="86"/>
  <c r="AX130" i="86" s="1"/>
  <c r="AY129" i="55"/>
  <c r="AX129" i="58"/>
  <c r="AW132" i="86"/>
  <c r="AW130" i="86" s="1"/>
  <c r="AX129" i="55"/>
  <c r="AW129" i="58"/>
  <c r="AV132" i="86"/>
  <c r="AV130" i="86" s="1"/>
  <c r="AW129" i="55"/>
  <c r="AV129" i="58"/>
  <c r="AU132" i="86"/>
  <c r="AU130" i="86" s="1"/>
  <c r="AV129" i="55"/>
  <c r="AT132" i="86"/>
  <c r="AT129" i="55"/>
  <c r="F131" i="55"/>
  <c r="F129" i="55" s="1"/>
  <c r="AT125" i="55"/>
  <c r="F127" i="55"/>
  <c r="F125" i="55" s="1"/>
  <c r="AS125" i="55"/>
  <c r="E127" i="55"/>
  <c r="N128" i="86"/>
  <c r="N126" i="86" s="1"/>
  <c r="O125" i="55"/>
  <c r="Q123" i="55"/>
  <c r="AY124" i="86"/>
  <c r="Q122" i="55"/>
  <c r="Q121" i="55"/>
  <c r="Q120" i="55"/>
  <c r="BG120" i="58"/>
  <c r="D120" i="58" s="1"/>
  <c r="F120" i="58" s="1"/>
  <c r="AZ121" i="86"/>
  <c r="BG121" i="86" s="1"/>
  <c r="D121" i="86" s="1"/>
  <c r="F121" i="86" s="1"/>
  <c r="AW121" i="86"/>
  <c r="AV121" i="86"/>
  <c r="AU121" i="86"/>
  <c r="AT121" i="86"/>
  <c r="AY121" i="86" s="1"/>
  <c r="Q119" i="55"/>
  <c r="Q118" i="55"/>
  <c r="BG118" i="58"/>
  <c r="D118" i="58" s="1"/>
  <c r="F118" i="58" s="1"/>
  <c r="AZ119" i="86"/>
  <c r="BG119" i="86" s="1"/>
  <c r="D119" i="86" s="1"/>
  <c r="F119" i="86" s="1"/>
  <c r="AW119" i="86"/>
  <c r="AV119" i="86"/>
  <c r="AU119" i="86"/>
  <c r="AT119" i="86"/>
  <c r="AY119" i="86" s="1"/>
  <c r="P117" i="55"/>
  <c r="Q117" i="55"/>
  <c r="R117" i="55"/>
  <c r="Q118" i="86" s="1"/>
  <c r="BH112" i="55"/>
  <c r="D114" i="55"/>
  <c r="AZ115" i="86"/>
  <c r="BA112" i="55"/>
  <c r="AZ112" i="55"/>
  <c r="AX115" i="86"/>
  <c r="AX113" i="86" s="1"/>
  <c r="AY112" i="55"/>
  <c r="AW115" i="86"/>
  <c r="AW113" i="86" s="1"/>
  <c r="AX112" i="55"/>
  <c r="AV115" i="86"/>
  <c r="AV113" i="86" s="1"/>
  <c r="AW112" i="55"/>
  <c r="AV112" i="58"/>
  <c r="AU115" i="86"/>
  <c r="AU113" i="86" s="1"/>
  <c r="AV112" i="55"/>
  <c r="AT115" i="86"/>
  <c r="AT112" i="55"/>
  <c r="F114" i="55"/>
  <c r="F112" i="55" s="1"/>
  <c r="Q110" i="55"/>
  <c r="BG110" i="58"/>
  <c r="D110" i="58" s="1"/>
  <c r="F110" i="58" s="1"/>
  <c r="BB111" i="86"/>
  <c r="BG111" i="86"/>
  <c r="D111" i="86" s="1"/>
  <c r="F111" i="86" s="1"/>
  <c r="AW111" i="86"/>
  <c r="AV111" i="86"/>
  <c r="AU111" i="86"/>
  <c r="AT111" i="86"/>
  <c r="AY111" i="86" s="1"/>
  <c r="Q109" i="55"/>
  <c r="BG109" i="58"/>
  <c r="D109" i="58" s="1"/>
  <c r="F109" i="58" s="1"/>
  <c r="BB110" i="86"/>
  <c r="BG110" i="86"/>
  <c r="D110" i="86" s="1"/>
  <c r="F110" i="86" s="1"/>
  <c r="AW110" i="86"/>
  <c r="AV110" i="86"/>
  <c r="AU110" i="86"/>
  <c r="AT110" i="86"/>
  <c r="AY110" i="86" s="1"/>
  <c r="Q108" i="55"/>
  <c r="BG108" i="58"/>
  <c r="D108" i="58" s="1"/>
  <c r="F108" i="58" s="1"/>
  <c r="BB109" i="86"/>
  <c r="BC98" i="55"/>
  <c r="BA109" i="86"/>
  <c r="BG109" i="86" s="1"/>
  <c r="D109" i="86" s="1"/>
  <c r="F109" i="86" s="1"/>
  <c r="BB98" i="55"/>
  <c r="AW109" i="86"/>
  <c r="AV109" i="86"/>
  <c r="AU109" i="86"/>
  <c r="AT109" i="86"/>
  <c r="AY109" i="86" s="1"/>
  <c r="Q107" i="55"/>
  <c r="AW108" i="86"/>
  <c r="AV108" i="86"/>
  <c r="AU108" i="86"/>
  <c r="AT108" i="86"/>
  <c r="AY108" i="86" s="1"/>
  <c r="Q106" i="55"/>
  <c r="AW107" i="86"/>
  <c r="AV107" i="86"/>
  <c r="AU107" i="86"/>
  <c r="AT107" i="86"/>
  <c r="AY107" i="86" s="1"/>
  <c r="Q105" i="55"/>
  <c r="AW106" i="86"/>
  <c r="AV106" i="86"/>
  <c r="AU106" i="86"/>
  <c r="AY105" i="58"/>
  <c r="AT106" i="86"/>
  <c r="AY106" i="86" s="1"/>
  <c r="Q104" i="55"/>
  <c r="AW105" i="86"/>
  <c r="AV105" i="86"/>
  <c r="AU105" i="86"/>
  <c r="AY104" i="58"/>
  <c r="AT105" i="86"/>
  <c r="AY105" i="86" s="1"/>
  <c r="Q103" i="55"/>
  <c r="AW104" i="86"/>
  <c r="AV104" i="86"/>
  <c r="AU104" i="86"/>
  <c r="AT104" i="86"/>
  <c r="AY104" i="86" s="1"/>
  <c r="Q102" i="55"/>
  <c r="AW103" i="86"/>
  <c r="AV103" i="86"/>
  <c r="AU103" i="86"/>
  <c r="AT103" i="86"/>
  <c r="AY103" i="86" s="1"/>
  <c r="BH98" i="55"/>
  <c r="D101" i="55"/>
  <c r="AZ98" i="55"/>
  <c r="AX102" i="86"/>
  <c r="AX99" i="86" s="1"/>
  <c r="AY98" i="55"/>
  <c r="AW102" i="86"/>
  <c r="AW99" i="86" s="1"/>
  <c r="AX98" i="55"/>
  <c r="AV102" i="86"/>
  <c r="AV99" i="86" s="1"/>
  <c r="AW98" i="55"/>
  <c r="AU102" i="86"/>
  <c r="AU99" i="86" s="1"/>
  <c r="AV98" i="55"/>
  <c r="AT102" i="86"/>
  <c r="AT98" i="55"/>
  <c r="F101" i="55"/>
  <c r="F98" i="55" s="1"/>
  <c r="Q100" i="55"/>
  <c r="AW101" i="86"/>
  <c r="AV101" i="86"/>
  <c r="AU101" i="86"/>
  <c r="AT101" i="86"/>
  <c r="AY101" i="86" s="1"/>
  <c r="BH94" i="55"/>
  <c r="D96" i="55"/>
  <c r="BC94" i="58"/>
  <c r="BC133" i="58" s="1"/>
  <c r="BB97" i="86"/>
  <c r="BB95" i="86" s="1"/>
  <c r="BC94" i="55"/>
  <c r="BB94" i="58"/>
  <c r="BA97" i="86"/>
  <c r="BA95" i="86" s="1"/>
  <c r="BB94" i="55"/>
  <c r="BA94" i="58"/>
  <c r="AZ97" i="86"/>
  <c r="BA94" i="55"/>
  <c r="AX97" i="86"/>
  <c r="AX95" i="86" s="1"/>
  <c r="AY94" i="55"/>
  <c r="AW97" i="86"/>
  <c r="AW95" i="86" s="1"/>
  <c r="AX94" i="55"/>
  <c r="AV97" i="86"/>
  <c r="AV95" i="86" s="1"/>
  <c r="AW94" i="55"/>
  <c r="AU97" i="86"/>
  <c r="AU95" i="86" s="1"/>
  <c r="AV94" i="55"/>
  <c r="AT97" i="86"/>
  <c r="AD94" i="58"/>
  <c r="AD97" i="86"/>
  <c r="AD95" i="86" s="1"/>
  <c r="AE94" i="55"/>
  <c r="AE133" i="55" s="1"/>
  <c r="X94" i="58"/>
  <c r="X133" i="58" s="1"/>
  <c r="X97" i="86"/>
  <c r="X95" i="86" s="1"/>
  <c r="Y94" i="55"/>
  <c r="Y133" i="55" s="1"/>
  <c r="W94" i="58"/>
  <c r="W97" i="86"/>
  <c r="W95" i="86" s="1"/>
  <c r="X94" i="55"/>
  <c r="X133" i="55" s="1"/>
  <c r="V94" i="58"/>
  <c r="V97" i="86"/>
  <c r="V95" i="86" s="1"/>
  <c r="W94" i="55"/>
  <c r="W133" i="55" s="1"/>
  <c r="U94" i="58"/>
  <c r="U97" i="86"/>
  <c r="U95" i="86" s="1"/>
  <c r="V94" i="55"/>
  <c r="V133" i="55" s="1"/>
  <c r="T94" i="58"/>
  <c r="T97" i="86"/>
  <c r="T95" i="86" s="1"/>
  <c r="U94" i="55"/>
  <c r="U133" i="55" s="1"/>
  <c r="S94" i="58"/>
  <c r="S97" i="86"/>
  <c r="S95" i="86" s="1"/>
  <c r="T94" i="55"/>
  <c r="T133" i="55" s="1"/>
  <c r="R97" i="86"/>
  <c r="S94" i="55"/>
  <c r="S133" i="55" s="1"/>
  <c r="C97" i="86"/>
  <c r="C95" i="86" s="1"/>
  <c r="C94" i="55"/>
  <c r="Q92" i="55"/>
  <c r="BB93" i="86"/>
  <c r="AZ93" i="86"/>
  <c r="BG93" i="86" s="1"/>
  <c r="D93" i="86" s="1"/>
  <c r="F93" i="86" s="1"/>
  <c r="AW93" i="86"/>
  <c r="AV93" i="86"/>
  <c r="AU93" i="86"/>
  <c r="AT93" i="86"/>
  <c r="AY93" i="86" s="1"/>
  <c r="Q91" i="55"/>
  <c r="AW92" i="86"/>
  <c r="AV92" i="86"/>
  <c r="AU92" i="86"/>
  <c r="AT92" i="86"/>
  <c r="AY92" i="86" s="1"/>
  <c r="Q90" i="55"/>
  <c r="AW91" i="86"/>
  <c r="AV91" i="86"/>
  <c r="AU91" i="86"/>
  <c r="AT91" i="86"/>
  <c r="AY91" i="86" s="1"/>
  <c r="AW90" i="86"/>
  <c r="AV90" i="86"/>
  <c r="AU90" i="86"/>
  <c r="AT90" i="86"/>
  <c r="AY90" i="86" s="1"/>
  <c r="Q88" i="55"/>
  <c r="AW89" i="86"/>
  <c r="AV89" i="86"/>
  <c r="AU89" i="86"/>
  <c r="AT89" i="86"/>
  <c r="AY89" i="86" s="1"/>
  <c r="Q87" i="55"/>
  <c r="AW88" i="86"/>
  <c r="AV88" i="86"/>
  <c r="AU88" i="86"/>
  <c r="AY87" i="58"/>
  <c r="AT88" i="86"/>
  <c r="AY88" i="86" s="1"/>
  <c r="Q86" i="55"/>
  <c r="AW87" i="86"/>
  <c r="AV87" i="86"/>
  <c r="AU87" i="86"/>
  <c r="AY86" i="58"/>
  <c r="AT87" i="86"/>
  <c r="AY87" i="86" s="1"/>
  <c r="Q85" i="55"/>
  <c r="AW86" i="86"/>
  <c r="AV86" i="86"/>
  <c r="AU86" i="86"/>
  <c r="AT86" i="86"/>
  <c r="AY86" i="86" s="1"/>
  <c r="Q84" i="55"/>
  <c r="AW85" i="86"/>
  <c r="AV85" i="86"/>
  <c r="AU85" i="86"/>
  <c r="AT85" i="86"/>
  <c r="AY85" i="86" s="1"/>
  <c r="Q83" i="55"/>
  <c r="AW84" i="86"/>
  <c r="AV84" i="86"/>
  <c r="AU84" i="86"/>
  <c r="AT84" i="86"/>
  <c r="AY84" i="86" s="1"/>
  <c r="Q82" i="55"/>
  <c r="AW83" i="86"/>
  <c r="AV83" i="86"/>
  <c r="AU83" i="86"/>
  <c r="AT83" i="86"/>
  <c r="AY83" i="86" s="1"/>
  <c r="Q81" i="55"/>
  <c r="AW82" i="86"/>
  <c r="AV82" i="86"/>
  <c r="AU82" i="86"/>
  <c r="AT82" i="86"/>
  <c r="AY82" i="86" s="1"/>
  <c r="Q80" i="55"/>
  <c r="AW81" i="86"/>
  <c r="AV81" i="86"/>
  <c r="AU81" i="86"/>
  <c r="AT81" i="86"/>
  <c r="AY81" i="86" s="1"/>
  <c r="Q79" i="55"/>
  <c r="AW80" i="86"/>
  <c r="AV80" i="86"/>
  <c r="AU80" i="86"/>
  <c r="AY79" i="58"/>
  <c r="AT80" i="86"/>
  <c r="AY80" i="86" s="1"/>
  <c r="Q78" i="55"/>
  <c r="AW79" i="86"/>
  <c r="AV79" i="86"/>
  <c r="AU79" i="86"/>
  <c r="AY78" i="58"/>
  <c r="AT79" i="86"/>
  <c r="AY79" i="86" s="1"/>
  <c r="Q77" i="55"/>
  <c r="AW78" i="86"/>
  <c r="AV78" i="86"/>
  <c r="AU78" i="86"/>
  <c r="AT78" i="86"/>
  <c r="AY78" i="86" s="1"/>
  <c r="Q76" i="55"/>
  <c r="AW77" i="86"/>
  <c r="AV77" i="86"/>
  <c r="AU77" i="86"/>
  <c r="AT77" i="86"/>
  <c r="AY77" i="86" s="1"/>
  <c r="Q75" i="55"/>
  <c r="BB76" i="86"/>
  <c r="BG75" i="58"/>
  <c r="D75" i="58" s="1"/>
  <c r="F75" i="58" s="1"/>
  <c r="AZ76" i="86"/>
  <c r="BG76" i="86" s="1"/>
  <c r="D76" i="86" s="1"/>
  <c r="F76" i="86" s="1"/>
  <c r="AW76" i="86"/>
  <c r="AV76" i="86"/>
  <c r="AU76" i="86"/>
  <c r="AY75" i="58"/>
  <c r="AT76" i="86"/>
  <c r="AY76" i="86" s="1"/>
  <c r="Q74" i="55"/>
  <c r="BB75" i="86"/>
  <c r="AZ75" i="86"/>
  <c r="BG75" i="86" s="1"/>
  <c r="D75" i="86" s="1"/>
  <c r="F75" i="86" s="1"/>
  <c r="AW75" i="86"/>
  <c r="AV75" i="86"/>
  <c r="AU75" i="86"/>
  <c r="AT75" i="86"/>
  <c r="AY75" i="86" s="1"/>
  <c r="BH71" i="55"/>
  <c r="D73" i="55"/>
  <c r="BB71" i="58"/>
  <c r="BB74" i="86"/>
  <c r="BB72" i="86" s="1"/>
  <c r="BC71" i="55"/>
  <c r="AZ74" i="86"/>
  <c r="BA71" i="55"/>
  <c r="AZ71" i="55"/>
  <c r="AX74" i="86"/>
  <c r="AX72" i="86" s="1"/>
  <c r="AY71" i="55"/>
  <c r="AW74" i="86"/>
  <c r="AW72" i="86" s="1"/>
  <c r="AX71" i="55"/>
  <c r="AV74" i="86"/>
  <c r="AV72" i="86" s="1"/>
  <c r="AW71" i="55"/>
  <c r="AV71" i="58"/>
  <c r="AU74" i="86"/>
  <c r="AU72" i="86" s="1"/>
  <c r="AV71" i="55"/>
  <c r="AT74" i="86"/>
  <c r="AT71" i="55"/>
  <c r="F73" i="55"/>
  <c r="F71" i="55" s="1"/>
  <c r="BB70" i="86"/>
  <c r="AZ69" i="58"/>
  <c r="AZ70" i="86"/>
  <c r="BG70" i="86" s="1"/>
  <c r="D70" i="86" s="1"/>
  <c r="F70" i="86" s="1"/>
  <c r="AW70" i="86"/>
  <c r="AV70" i="86"/>
  <c r="AU70" i="86"/>
  <c r="AT70" i="86"/>
  <c r="AY70" i="86" s="1"/>
  <c r="BB69" i="86"/>
  <c r="AZ68" i="58"/>
  <c r="AZ69" i="86"/>
  <c r="BG69" i="86" s="1"/>
  <c r="D69" i="86" s="1"/>
  <c r="F69" i="86" s="1"/>
  <c r="AW69" i="86"/>
  <c r="AV69" i="86"/>
  <c r="AU69" i="86"/>
  <c r="AT69" i="86"/>
  <c r="AY69" i="86" s="1"/>
  <c r="Q65" i="55"/>
  <c r="AW65" i="86"/>
  <c r="AV65" i="86"/>
  <c r="AU65" i="86"/>
  <c r="AT65" i="86"/>
  <c r="AY65" i="86" s="1"/>
  <c r="Q64" i="55"/>
  <c r="AW64" i="86"/>
  <c r="AV64" i="86"/>
  <c r="AU64" i="86"/>
  <c r="AY64" i="58"/>
  <c r="AT64" i="86"/>
  <c r="AY64" i="86" s="1"/>
  <c r="Q63" i="55"/>
  <c r="AW63" i="86"/>
  <c r="AV63" i="86"/>
  <c r="AU63" i="86"/>
  <c r="AY63" i="58"/>
  <c r="AT63" i="86"/>
  <c r="AY63" i="86" s="1"/>
  <c r="Q62" i="55"/>
  <c r="AW62" i="86"/>
  <c r="AV62" i="86"/>
  <c r="AU62" i="86"/>
  <c r="AT62" i="86"/>
  <c r="AY62" i="86" s="1"/>
  <c r="Q61" i="55"/>
  <c r="AW61" i="86"/>
  <c r="AV61" i="86"/>
  <c r="AU61" i="86"/>
  <c r="AT61" i="86"/>
  <c r="AY61" i="86" s="1"/>
  <c r="Q60" i="55"/>
  <c r="AW60" i="86"/>
  <c r="AV60" i="86"/>
  <c r="AU60" i="86"/>
  <c r="AT60" i="86"/>
  <c r="AY60" i="86" s="1"/>
  <c r="Q59" i="55"/>
  <c r="AW59" i="86"/>
  <c r="AV59" i="86"/>
  <c r="AU59" i="86"/>
  <c r="AT59" i="86"/>
  <c r="AY59" i="86" s="1"/>
  <c r="P58" i="55"/>
  <c r="Q58" i="55"/>
  <c r="Q57" i="55"/>
  <c r="AW57" i="86"/>
  <c r="AV57" i="86"/>
  <c r="AU57" i="86"/>
  <c r="AY57" i="58"/>
  <c r="AT57" i="86"/>
  <c r="AY57" i="86" s="1"/>
  <c r="Q56" i="55"/>
  <c r="AW56" i="86"/>
  <c r="AV56" i="86"/>
  <c r="AU56" i="86"/>
  <c r="AY56" i="58"/>
  <c r="AT56" i="86"/>
  <c r="AY56" i="86" s="1"/>
  <c r="Q55" i="55"/>
  <c r="AW55" i="86"/>
  <c r="AV55" i="86"/>
  <c r="AU55" i="86"/>
  <c r="AT55" i="86"/>
  <c r="AY55" i="86" s="1"/>
  <c r="Q54" i="55"/>
  <c r="AW54" i="86"/>
  <c r="AV54" i="86"/>
  <c r="AU54" i="86"/>
  <c r="AT54" i="86"/>
  <c r="AY54" i="86" s="1"/>
  <c r="Q53" i="55"/>
  <c r="AW53" i="86"/>
  <c r="AV53" i="86"/>
  <c r="AU53" i="86"/>
  <c r="AT53" i="86"/>
  <c r="AY53" i="86" s="1"/>
  <c r="Q52" i="55"/>
  <c r="AW52" i="86"/>
  <c r="AV52" i="86"/>
  <c r="AU52" i="86"/>
  <c r="AT52" i="86"/>
  <c r="AY52" i="86" s="1"/>
  <c r="Q51" i="55"/>
  <c r="AW51" i="86"/>
  <c r="AV51" i="86"/>
  <c r="AU51" i="86"/>
  <c r="AT51" i="86"/>
  <c r="AY51" i="86" s="1"/>
  <c r="AW50" i="86"/>
  <c r="AV50" i="86"/>
  <c r="AU50" i="86"/>
  <c r="AT50" i="86"/>
  <c r="AY50" i="86" s="1"/>
  <c r="AW49" i="86"/>
  <c r="AV49" i="86"/>
  <c r="AU49" i="86"/>
  <c r="AT49" i="86"/>
  <c r="AY49" i="86" s="1"/>
  <c r="Q48" i="55"/>
  <c r="AW48" i="86"/>
  <c r="AV48" i="86"/>
  <c r="AU48" i="86"/>
  <c r="AT48" i="86"/>
  <c r="AY48" i="86" s="1"/>
  <c r="Q47" i="55"/>
  <c r="AW47" i="86"/>
  <c r="AV47" i="86"/>
  <c r="AU47" i="86"/>
  <c r="AY47" i="58"/>
  <c r="AT47" i="86"/>
  <c r="AY47" i="86" s="1"/>
  <c r="Q46" i="55"/>
  <c r="AW46" i="86"/>
  <c r="AV46" i="86"/>
  <c r="AU46" i="86"/>
  <c r="AY46" i="58"/>
  <c r="AT46" i="86"/>
  <c r="AY46" i="86" s="1"/>
  <c r="Q45" i="55"/>
  <c r="Q44" i="55"/>
  <c r="AW44" i="86"/>
  <c r="AV44" i="86"/>
  <c r="AU44" i="86"/>
  <c r="AT44" i="86"/>
  <c r="AY44" i="86" s="1"/>
  <c r="Q43" i="55"/>
  <c r="AW43" i="86"/>
  <c r="AV43" i="86"/>
  <c r="AU43" i="86"/>
  <c r="AT43" i="86"/>
  <c r="AY43" i="86" s="1"/>
  <c r="Q42" i="55"/>
  <c r="AW42" i="86"/>
  <c r="AV42" i="86"/>
  <c r="AU42" i="86"/>
  <c r="AT42" i="86"/>
  <c r="AY42" i="86" s="1"/>
  <c r="Q41" i="55"/>
  <c r="AW41" i="86"/>
  <c r="AV41" i="86"/>
  <c r="AU41" i="86"/>
  <c r="AT41" i="86"/>
  <c r="AY41" i="86" s="1"/>
  <c r="Q40" i="55"/>
  <c r="AW40" i="86"/>
  <c r="AV40" i="86"/>
  <c r="AU40" i="86"/>
  <c r="AT40" i="86"/>
  <c r="AY40" i="86" s="1"/>
  <c r="Q39" i="55"/>
  <c r="AW39" i="86"/>
  <c r="AV39" i="86"/>
  <c r="AU39" i="86"/>
  <c r="AY39" i="58"/>
  <c r="AT39" i="86"/>
  <c r="AY39" i="86" s="1"/>
  <c r="AW38" i="86"/>
  <c r="AV38" i="86"/>
  <c r="AU38" i="86"/>
  <c r="AY38" i="58"/>
  <c r="AT38" i="86"/>
  <c r="AY38" i="86" s="1"/>
  <c r="Q37" i="55"/>
  <c r="AW37" i="86"/>
  <c r="AV37" i="86"/>
  <c r="AU37" i="86"/>
  <c r="AY37" i="58"/>
  <c r="AT37" i="86"/>
  <c r="AY37" i="86" s="1"/>
  <c r="Q36" i="55"/>
  <c r="AW36" i="86"/>
  <c r="AV36" i="86"/>
  <c r="AU36" i="86"/>
  <c r="AT36" i="86"/>
  <c r="AY36" i="86" s="1"/>
  <c r="C36" i="58"/>
  <c r="F36" i="58" s="1"/>
  <c r="C36" i="86"/>
  <c r="F36" i="86" s="1"/>
  <c r="C28" i="55"/>
  <c r="Q35" i="55"/>
  <c r="AW35" i="86"/>
  <c r="AV35" i="86"/>
  <c r="AU35" i="86"/>
  <c r="AT35" i="86"/>
  <c r="AY35" i="86" s="1"/>
  <c r="Q34" i="55"/>
  <c r="AW34" i="86"/>
  <c r="AV34" i="86"/>
  <c r="AU34" i="86"/>
  <c r="AT34" i="86"/>
  <c r="AY34" i="86" s="1"/>
  <c r="Q33" i="55"/>
  <c r="AW33" i="86"/>
  <c r="AV33" i="86"/>
  <c r="AU33" i="86"/>
  <c r="AY33" i="58"/>
  <c r="AT33" i="86"/>
  <c r="AY33" i="86" s="1"/>
  <c r="Q31" i="55"/>
  <c r="AW31" i="86"/>
  <c r="AV31" i="86"/>
  <c r="AU31" i="86"/>
  <c r="AY31" i="58"/>
  <c r="AT31" i="86"/>
  <c r="AY31" i="86" s="1"/>
  <c r="BH28" i="55"/>
  <c r="D30" i="55"/>
  <c r="BB30" i="86"/>
  <c r="BB28" i="86" s="1"/>
  <c r="BC28" i="55"/>
  <c r="AZ30" i="58"/>
  <c r="AZ30" i="86"/>
  <c r="BA28" i="55"/>
  <c r="AZ28" i="55"/>
  <c r="AX30" i="86"/>
  <c r="AX28" i="86" s="1"/>
  <c r="AY28" i="55"/>
  <c r="AW30" i="86"/>
  <c r="AW28" i="86" s="1"/>
  <c r="AX28" i="55"/>
  <c r="AW28" i="58"/>
  <c r="AV30" i="86"/>
  <c r="AV28" i="86" s="1"/>
  <c r="AW28" i="55"/>
  <c r="AU30" i="86"/>
  <c r="AU28" i="86" s="1"/>
  <c r="AV28" i="55"/>
  <c r="AT30" i="86"/>
  <c r="AT28" i="55"/>
  <c r="F30" i="55"/>
  <c r="F28" i="55" s="1"/>
  <c r="AW25" i="86"/>
  <c r="AV25" i="86"/>
  <c r="AU25" i="86"/>
  <c r="AT25" i="86"/>
  <c r="AY25" i="86" s="1"/>
  <c r="Q24" i="55"/>
  <c r="AW24" i="86"/>
  <c r="AV24" i="86"/>
  <c r="AU24" i="86"/>
  <c r="AT24" i="86"/>
  <c r="AY24" i="86" s="1"/>
  <c r="Q23" i="55"/>
  <c r="AW23" i="86"/>
  <c r="AV23" i="86"/>
  <c r="AU23" i="86"/>
  <c r="AT23" i="86"/>
  <c r="AY23" i="86" s="1"/>
  <c r="AW22" i="86"/>
  <c r="AV22" i="86"/>
  <c r="AU22" i="86"/>
  <c r="AT22" i="86"/>
  <c r="AY22" i="86" s="1"/>
  <c r="Q21" i="55"/>
  <c r="AW21" i="86"/>
  <c r="AV21" i="86"/>
  <c r="AU21" i="86"/>
  <c r="AT21" i="86"/>
  <c r="AY21" i="86" s="1"/>
  <c r="AW20" i="86"/>
  <c r="AV20" i="86"/>
  <c r="AU20" i="86"/>
  <c r="AT20" i="86"/>
  <c r="AY20" i="86" s="1"/>
  <c r="Q19" i="55"/>
  <c r="AW19" i="86"/>
  <c r="AV19" i="86"/>
  <c r="AU19" i="86"/>
  <c r="AT19" i="86"/>
  <c r="AY19" i="86" s="1"/>
  <c r="AW18" i="86"/>
  <c r="AV18" i="86"/>
  <c r="AU18" i="86"/>
  <c r="AT18" i="86"/>
  <c r="AY18" i="86" s="1"/>
  <c r="Q17" i="55"/>
  <c r="AW17" i="86"/>
  <c r="AV17" i="86"/>
  <c r="AU17" i="86"/>
  <c r="AT17" i="86"/>
  <c r="AY17" i="86" s="1"/>
  <c r="Q16" i="55"/>
  <c r="AW16" i="86"/>
  <c r="AV16" i="86"/>
  <c r="AU16" i="86"/>
  <c r="AY16" i="58"/>
  <c r="AT16" i="86"/>
  <c r="AY16" i="86" s="1"/>
  <c r="AW15" i="86"/>
  <c r="AV15" i="86"/>
  <c r="AU15" i="86"/>
  <c r="AY15" i="58"/>
  <c r="AT15" i="86"/>
  <c r="AY15" i="86" s="1"/>
  <c r="Q14" i="55"/>
  <c r="AW14" i="86"/>
  <c r="AV14" i="86"/>
  <c r="AU14" i="86"/>
  <c r="AY14" i="58"/>
  <c r="AT14" i="86"/>
  <c r="AY14" i="86" s="1"/>
  <c r="Q13" i="55"/>
  <c r="AW13" i="86"/>
  <c r="AV13" i="86"/>
  <c r="AU13" i="86"/>
  <c r="AT13" i="86"/>
  <c r="AY13" i="86" s="1"/>
  <c r="BH10" i="55"/>
  <c r="D12" i="55"/>
  <c r="AZ10" i="55"/>
  <c r="AX12" i="86"/>
  <c r="AX10" i="86" s="1"/>
  <c r="AY10" i="55"/>
  <c r="AX10" i="58"/>
  <c r="AW12" i="86"/>
  <c r="AW10" i="86" s="1"/>
  <c r="AX10" i="55"/>
  <c r="AV12" i="86"/>
  <c r="AV10" i="86" s="1"/>
  <c r="AW10" i="55"/>
  <c r="AU12" i="86"/>
  <c r="AU10" i="86" s="1"/>
  <c r="AV10" i="55"/>
  <c r="AT12" i="86"/>
  <c r="AU10" i="55"/>
  <c r="AT10" i="55"/>
  <c r="F12" i="55"/>
  <c r="F10" i="55" s="1"/>
  <c r="AM116" i="41"/>
  <c r="D118" i="41"/>
  <c r="AC116" i="41"/>
  <c r="E118" i="41"/>
  <c r="E116" i="41" s="1"/>
  <c r="E114" i="41"/>
  <c r="F114" i="41" s="1"/>
  <c r="N114" i="41" s="1"/>
  <c r="E112" i="41"/>
  <c r="F112" i="41" s="1"/>
  <c r="N112" i="41" s="1"/>
  <c r="E110" i="41"/>
  <c r="F110" i="41" s="1"/>
  <c r="N110" i="41" s="1"/>
  <c r="AM107" i="41"/>
  <c r="D109" i="41"/>
  <c r="AI107" i="41"/>
  <c r="AC107" i="41"/>
  <c r="E109" i="41"/>
  <c r="E107" i="41" s="1"/>
  <c r="E105" i="41"/>
  <c r="F105" i="41" s="1"/>
  <c r="N105" i="41" s="1"/>
  <c r="E104" i="41"/>
  <c r="F104" i="41" s="1"/>
  <c r="N104" i="41" s="1"/>
  <c r="E103" i="41"/>
  <c r="F103" i="41" s="1"/>
  <c r="N103" i="41" s="1"/>
  <c r="E102" i="41"/>
  <c r="F102" i="41" s="1"/>
  <c r="N102" i="41" s="1"/>
  <c r="E101" i="41"/>
  <c r="F101" i="41" s="1"/>
  <c r="N101" i="41" s="1"/>
  <c r="E100" i="41"/>
  <c r="F100" i="41" s="1"/>
  <c r="N100" i="41" s="1"/>
  <c r="E99" i="41"/>
  <c r="F99" i="41" s="1"/>
  <c r="N99" i="41" s="1"/>
  <c r="E98" i="41"/>
  <c r="F98" i="41" s="1"/>
  <c r="N98" i="41" s="1"/>
  <c r="E97" i="41"/>
  <c r="F97" i="41" s="1"/>
  <c r="N97" i="41" s="1"/>
  <c r="AM93" i="41"/>
  <c r="D96" i="41"/>
  <c r="AI93" i="41"/>
  <c r="AC93" i="41"/>
  <c r="E96" i="41"/>
  <c r="E93" i="41" s="1"/>
  <c r="E95" i="41"/>
  <c r="F95" i="41" s="1"/>
  <c r="N95" i="41" s="1"/>
  <c r="AM89" i="41"/>
  <c r="D91" i="41"/>
  <c r="AC89" i="41"/>
  <c r="E91" i="41"/>
  <c r="E87" i="41"/>
  <c r="F87" i="41" s="1"/>
  <c r="N87" i="41" s="1"/>
  <c r="E86" i="41"/>
  <c r="F86" i="41" s="1"/>
  <c r="N86" i="41" s="1"/>
  <c r="E85" i="41"/>
  <c r="F85" i="41" s="1"/>
  <c r="N85" i="41" s="1"/>
  <c r="E84" i="41"/>
  <c r="F84" i="41" s="1"/>
  <c r="E83" i="41"/>
  <c r="F83" i="41" s="1"/>
  <c r="N83" i="41" s="1"/>
  <c r="E82" i="41"/>
  <c r="F82" i="41" s="1"/>
  <c r="N82" i="41" s="1"/>
  <c r="E81" i="41"/>
  <c r="F81" i="41" s="1"/>
  <c r="N81" i="41" s="1"/>
  <c r="E80" i="41"/>
  <c r="F80" i="41" s="1"/>
  <c r="N80" i="41" s="1"/>
  <c r="E79" i="41"/>
  <c r="F79" i="41" s="1"/>
  <c r="N79" i="41" s="1"/>
  <c r="E78" i="41"/>
  <c r="F78" i="41" s="1"/>
  <c r="N78" i="41" s="1"/>
  <c r="E77" i="41"/>
  <c r="F77" i="41" s="1"/>
  <c r="N77" i="41" s="1"/>
  <c r="E76" i="41"/>
  <c r="F76" i="41" s="1"/>
  <c r="N76" i="41" s="1"/>
  <c r="E75" i="41"/>
  <c r="F75" i="41" s="1"/>
  <c r="N75" i="41" s="1"/>
  <c r="E74" i="41"/>
  <c r="F74" i="41" s="1"/>
  <c r="N74" i="41" s="1"/>
  <c r="E73" i="41"/>
  <c r="F73" i="41" s="1"/>
  <c r="N73" i="41" s="1"/>
  <c r="E72" i="41"/>
  <c r="F72" i="41" s="1"/>
  <c r="N72" i="41" s="1"/>
  <c r="E71" i="41"/>
  <c r="F71" i="41" s="1"/>
  <c r="N71" i="41" s="1"/>
  <c r="E70" i="41"/>
  <c r="F70" i="41" s="1"/>
  <c r="N70" i="41" s="1"/>
  <c r="E69" i="41"/>
  <c r="F69" i="41" s="1"/>
  <c r="N69" i="41" s="1"/>
  <c r="AM66" i="41"/>
  <c r="D68" i="41"/>
  <c r="AI66" i="41"/>
  <c r="AC66" i="41"/>
  <c r="E68" i="41"/>
  <c r="E66" i="41" s="1"/>
  <c r="E64" i="41"/>
  <c r="F64" i="41" s="1"/>
  <c r="N64" i="41" s="1"/>
  <c r="E63" i="41"/>
  <c r="F63" i="41" s="1"/>
  <c r="N63" i="41" s="1"/>
  <c r="E62" i="41"/>
  <c r="F62" i="41" s="1"/>
  <c r="N62" i="41" s="1"/>
  <c r="E61" i="41"/>
  <c r="F61" i="41" s="1"/>
  <c r="N61" i="41" s="1"/>
  <c r="E60" i="41"/>
  <c r="F60" i="41" s="1"/>
  <c r="N60" i="41" s="1"/>
  <c r="E59" i="41"/>
  <c r="F59" i="41" s="1"/>
  <c r="N59" i="41" s="1"/>
  <c r="E58" i="41"/>
  <c r="F58" i="41" s="1"/>
  <c r="N58" i="41" s="1"/>
  <c r="E57" i="41"/>
  <c r="F57" i="41" s="1"/>
  <c r="N57" i="41" s="1"/>
  <c r="E56" i="41"/>
  <c r="F56" i="41" s="1"/>
  <c r="N56" i="41" s="1"/>
  <c r="E55" i="41"/>
  <c r="F55" i="41" s="1"/>
  <c r="N55" i="41" s="1"/>
  <c r="E54" i="41"/>
  <c r="F54" i="41" s="1"/>
  <c r="N54" i="41" s="1"/>
  <c r="E53" i="41"/>
  <c r="F53" i="41" s="1"/>
  <c r="N53" i="41" s="1"/>
  <c r="E52" i="41"/>
  <c r="F52" i="41" s="1"/>
  <c r="N52" i="41" s="1"/>
  <c r="E51" i="41"/>
  <c r="F51" i="41" s="1"/>
  <c r="N51" i="41" s="1"/>
  <c r="E50" i="41"/>
  <c r="F50" i="41" s="1"/>
  <c r="N50" i="41" s="1"/>
  <c r="E49" i="41"/>
  <c r="F49" i="41" s="1"/>
  <c r="N49" i="41" s="1"/>
  <c r="E48" i="41"/>
  <c r="F48" i="41" s="1"/>
  <c r="N48" i="41" s="1"/>
  <c r="E47" i="41"/>
  <c r="F47" i="41" s="1"/>
  <c r="N47" i="41" s="1"/>
  <c r="E46" i="41"/>
  <c r="F46" i="41" s="1"/>
  <c r="N46" i="41" s="1"/>
  <c r="E45" i="41"/>
  <c r="F45" i="41" s="1"/>
  <c r="N45" i="41" s="1"/>
  <c r="E44" i="41"/>
  <c r="F44" i="41" s="1"/>
  <c r="N44" i="41" s="1"/>
  <c r="N43" i="41"/>
  <c r="E42" i="41"/>
  <c r="F42" i="41" s="1"/>
  <c r="N42" i="41" s="1"/>
  <c r="E41" i="41"/>
  <c r="F41" i="41" s="1"/>
  <c r="N41" i="41" s="1"/>
  <c r="E40" i="41"/>
  <c r="F40" i="41" s="1"/>
  <c r="N40" i="41" s="1"/>
  <c r="E39" i="41"/>
  <c r="F39" i="41" s="1"/>
  <c r="N39" i="41" s="1"/>
  <c r="E38" i="41"/>
  <c r="F38" i="41" s="1"/>
  <c r="N38" i="41" s="1"/>
  <c r="E37" i="41"/>
  <c r="F37" i="41" s="1"/>
  <c r="N37" i="41" s="1"/>
  <c r="E36" i="41"/>
  <c r="F36" i="41" s="1"/>
  <c r="N36" i="41" s="1"/>
  <c r="E35" i="41"/>
  <c r="F35" i="41" s="1"/>
  <c r="N35" i="41" s="1"/>
  <c r="E34" i="41"/>
  <c r="F34" i="41" s="1"/>
  <c r="N34" i="41" s="1"/>
  <c r="E33" i="41"/>
  <c r="F33" i="41" s="1"/>
  <c r="N33" i="41" s="1"/>
  <c r="E32" i="41"/>
  <c r="F32" i="41" s="1"/>
  <c r="N32" i="41" s="1"/>
  <c r="E31" i="41"/>
  <c r="F31" i="41" s="1"/>
  <c r="N31" i="41" s="1"/>
  <c r="E30" i="41"/>
  <c r="F30" i="41" s="1"/>
  <c r="N30" i="41" s="1"/>
  <c r="AM27" i="41"/>
  <c r="D29" i="41"/>
  <c r="AI27" i="41"/>
  <c r="AC27" i="41"/>
  <c r="E29" i="41"/>
  <c r="E27" i="41" s="1"/>
  <c r="E25" i="41"/>
  <c r="F25" i="41" s="1"/>
  <c r="N25" i="41" s="1"/>
  <c r="E24" i="41"/>
  <c r="F24" i="41" s="1"/>
  <c r="N24" i="41" s="1"/>
  <c r="E23" i="41"/>
  <c r="F23" i="41" s="1"/>
  <c r="N23" i="41" s="1"/>
  <c r="E22" i="41"/>
  <c r="F22" i="41" s="1"/>
  <c r="N22" i="41" s="1"/>
  <c r="E21" i="41"/>
  <c r="F21" i="41" s="1"/>
  <c r="N21" i="41" s="1"/>
  <c r="E20" i="41"/>
  <c r="F20" i="41" s="1"/>
  <c r="N20" i="41" s="1"/>
  <c r="E19" i="41"/>
  <c r="F19" i="41" s="1"/>
  <c r="N19" i="41" s="1"/>
  <c r="E18" i="41"/>
  <c r="F18" i="41" s="1"/>
  <c r="N18" i="41" s="1"/>
  <c r="E17" i="41"/>
  <c r="F17" i="41" s="1"/>
  <c r="N17" i="41" s="1"/>
  <c r="E16" i="41"/>
  <c r="F16" i="41" s="1"/>
  <c r="N16" i="41" s="1"/>
  <c r="E15" i="41"/>
  <c r="F15" i="41" s="1"/>
  <c r="N15" i="41" s="1"/>
  <c r="E14" i="41"/>
  <c r="F14" i="41" s="1"/>
  <c r="N14" i="41" s="1"/>
  <c r="E13" i="41"/>
  <c r="F13" i="41" s="1"/>
  <c r="N13" i="41" s="1"/>
  <c r="AM10" i="41"/>
  <c r="D12" i="41"/>
  <c r="AI10" i="41"/>
  <c r="AC10" i="41"/>
  <c r="E12" i="41"/>
  <c r="E10" i="41" s="1"/>
  <c r="M106" i="43"/>
  <c r="M92" i="43"/>
  <c r="M65" i="43"/>
  <c r="M27" i="43"/>
  <c r="M10" i="43"/>
  <c r="AG113" i="43"/>
  <c r="D115" i="43"/>
  <c r="W113" i="43"/>
  <c r="E115" i="43"/>
  <c r="E113" i="43" s="1"/>
  <c r="E111" i="43"/>
  <c r="F111" i="43" s="1"/>
  <c r="N111" i="43" s="1"/>
  <c r="E110" i="43"/>
  <c r="F110" i="43" s="1"/>
  <c r="N110" i="43" s="1"/>
  <c r="E109" i="43"/>
  <c r="F109" i="43" s="1"/>
  <c r="N109" i="43" s="1"/>
  <c r="AG106" i="43"/>
  <c r="D108" i="43"/>
  <c r="AC106" i="43"/>
  <c r="W106" i="43"/>
  <c r="E108" i="43"/>
  <c r="E106" i="43" s="1"/>
  <c r="E104" i="43"/>
  <c r="F104" i="43" s="1"/>
  <c r="N104" i="43" s="1"/>
  <c r="E103" i="43"/>
  <c r="F103" i="43" s="1"/>
  <c r="N103" i="43" s="1"/>
  <c r="E102" i="43"/>
  <c r="F102" i="43" s="1"/>
  <c r="N102" i="43" s="1"/>
  <c r="E101" i="43"/>
  <c r="F101" i="43" s="1"/>
  <c r="N101" i="43" s="1"/>
  <c r="E100" i="43"/>
  <c r="F100" i="43" s="1"/>
  <c r="N100" i="43" s="1"/>
  <c r="E99" i="43"/>
  <c r="F99" i="43" s="1"/>
  <c r="N99" i="43" s="1"/>
  <c r="E98" i="43"/>
  <c r="F98" i="43" s="1"/>
  <c r="N98" i="43" s="1"/>
  <c r="E97" i="43"/>
  <c r="F97" i="43" s="1"/>
  <c r="N97" i="43" s="1"/>
  <c r="E96" i="43"/>
  <c r="F96" i="43" s="1"/>
  <c r="N96" i="43" s="1"/>
  <c r="AG92" i="43"/>
  <c r="D95" i="43"/>
  <c r="AC92" i="43"/>
  <c r="W92" i="43"/>
  <c r="E95" i="43"/>
  <c r="E92" i="43" s="1"/>
  <c r="E94" i="43"/>
  <c r="F94" i="43" s="1"/>
  <c r="N94" i="43" s="1"/>
  <c r="AG88" i="43"/>
  <c r="D90" i="43"/>
  <c r="W88" i="43"/>
  <c r="E90" i="43"/>
  <c r="E88" i="43" s="1"/>
  <c r="E86" i="43"/>
  <c r="F86" i="43" s="1"/>
  <c r="N86" i="43" s="1"/>
  <c r="E85" i="43"/>
  <c r="F85" i="43" s="1"/>
  <c r="N85" i="43" s="1"/>
  <c r="E84" i="43"/>
  <c r="F84" i="43" s="1"/>
  <c r="N84" i="43" s="1"/>
  <c r="E83" i="43"/>
  <c r="F83" i="43" s="1"/>
  <c r="N83" i="43" s="1"/>
  <c r="E82" i="43"/>
  <c r="F82" i="43" s="1"/>
  <c r="N82" i="43" s="1"/>
  <c r="E81" i="43"/>
  <c r="F81" i="43" s="1"/>
  <c r="N81" i="43" s="1"/>
  <c r="E80" i="43"/>
  <c r="F80" i="43" s="1"/>
  <c r="N80" i="43" s="1"/>
  <c r="E79" i="43"/>
  <c r="F79" i="43" s="1"/>
  <c r="N79" i="43" s="1"/>
  <c r="E78" i="43"/>
  <c r="F78" i="43" s="1"/>
  <c r="N78" i="43" s="1"/>
  <c r="E77" i="43"/>
  <c r="F77" i="43" s="1"/>
  <c r="N77" i="43" s="1"/>
  <c r="E76" i="43"/>
  <c r="F76" i="43" s="1"/>
  <c r="N76" i="43" s="1"/>
  <c r="E75" i="43"/>
  <c r="F75" i="43" s="1"/>
  <c r="N75" i="43" s="1"/>
  <c r="E74" i="43"/>
  <c r="F74" i="43" s="1"/>
  <c r="N74" i="43" s="1"/>
  <c r="E73" i="43"/>
  <c r="F73" i="43" s="1"/>
  <c r="N73" i="43" s="1"/>
  <c r="E72" i="43"/>
  <c r="F72" i="43" s="1"/>
  <c r="N72" i="43" s="1"/>
  <c r="E71" i="43"/>
  <c r="F71" i="43" s="1"/>
  <c r="N71" i="43" s="1"/>
  <c r="E70" i="43"/>
  <c r="F70" i="43" s="1"/>
  <c r="N70" i="43" s="1"/>
  <c r="E69" i="43"/>
  <c r="F69" i="43" s="1"/>
  <c r="N69" i="43" s="1"/>
  <c r="E68" i="43"/>
  <c r="F68" i="43" s="1"/>
  <c r="N68" i="43" s="1"/>
  <c r="AG65" i="43"/>
  <c r="D67" i="43"/>
  <c r="AC65" i="43"/>
  <c r="W65" i="43"/>
  <c r="E67" i="43"/>
  <c r="E65" i="43" s="1"/>
  <c r="E63" i="43"/>
  <c r="F63" i="43" s="1"/>
  <c r="N63" i="43" s="1"/>
  <c r="E62" i="43"/>
  <c r="F62" i="43" s="1"/>
  <c r="N62" i="43" s="1"/>
  <c r="E61" i="43"/>
  <c r="F61" i="43" s="1"/>
  <c r="N61" i="43" s="1"/>
  <c r="E60" i="43"/>
  <c r="F60" i="43" s="1"/>
  <c r="N60" i="43" s="1"/>
  <c r="E59" i="43"/>
  <c r="F59" i="43" s="1"/>
  <c r="N59" i="43" s="1"/>
  <c r="E58" i="43"/>
  <c r="F58" i="43" s="1"/>
  <c r="N58" i="43" s="1"/>
  <c r="E57" i="43"/>
  <c r="F57" i="43" s="1"/>
  <c r="N57" i="43" s="1"/>
  <c r="E56" i="43"/>
  <c r="F56" i="43" s="1"/>
  <c r="N56" i="43" s="1"/>
  <c r="E55" i="43"/>
  <c r="F55" i="43" s="1"/>
  <c r="N55" i="43" s="1"/>
  <c r="E54" i="43"/>
  <c r="F54" i="43" s="1"/>
  <c r="N54" i="43" s="1"/>
  <c r="E53" i="43"/>
  <c r="F53" i="43" s="1"/>
  <c r="N53" i="43" s="1"/>
  <c r="E52" i="43"/>
  <c r="F52" i="43" s="1"/>
  <c r="N52" i="43" s="1"/>
  <c r="E51" i="43"/>
  <c r="F51" i="43" s="1"/>
  <c r="N51" i="43" s="1"/>
  <c r="E50" i="43"/>
  <c r="F50" i="43" s="1"/>
  <c r="N50" i="43" s="1"/>
  <c r="E49" i="43"/>
  <c r="F49" i="43" s="1"/>
  <c r="N49" i="43" s="1"/>
  <c r="E48" i="43"/>
  <c r="F48" i="43" s="1"/>
  <c r="N48" i="43" s="1"/>
  <c r="E47" i="43"/>
  <c r="F47" i="43" s="1"/>
  <c r="N47" i="43" s="1"/>
  <c r="E46" i="43"/>
  <c r="F46" i="43" s="1"/>
  <c r="N46" i="43" s="1"/>
  <c r="E45" i="43"/>
  <c r="F45" i="43" s="1"/>
  <c r="N45" i="43" s="1"/>
  <c r="E44" i="43"/>
  <c r="F44" i="43" s="1"/>
  <c r="N44" i="43" s="1"/>
  <c r="E43" i="43"/>
  <c r="F43" i="43" s="1"/>
  <c r="N43" i="43" s="1"/>
  <c r="E42" i="43"/>
  <c r="F42" i="43" s="1"/>
  <c r="N42" i="43" s="1"/>
  <c r="E41" i="43"/>
  <c r="F41" i="43" s="1"/>
  <c r="N41" i="43" s="1"/>
  <c r="E40" i="43"/>
  <c r="F40" i="43" s="1"/>
  <c r="N40" i="43" s="1"/>
  <c r="E39" i="43"/>
  <c r="F39" i="43" s="1"/>
  <c r="N39" i="43" s="1"/>
  <c r="E38" i="43"/>
  <c r="F38" i="43" s="1"/>
  <c r="N38" i="43" s="1"/>
  <c r="E37" i="43"/>
  <c r="F37" i="43" s="1"/>
  <c r="N37" i="43" s="1"/>
  <c r="E36" i="43"/>
  <c r="F36" i="43" s="1"/>
  <c r="N36" i="43" s="1"/>
  <c r="E35" i="43"/>
  <c r="F35" i="43" s="1"/>
  <c r="N35" i="43" s="1"/>
  <c r="E34" i="43"/>
  <c r="F34" i="43" s="1"/>
  <c r="N34" i="43" s="1"/>
  <c r="E33" i="43"/>
  <c r="F33" i="43" s="1"/>
  <c r="N33" i="43" s="1"/>
  <c r="E32" i="43"/>
  <c r="F32" i="43" s="1"/>
  <c r="N32" i="43" s="1"/>
  <c r="E31" i="43"/>
  <c r="F31" i="43" s="1"/>
  <c r="N31" i="43" s="1"/>
  <c r="E30" i="43"/>
  <c r="F30" i="43" s="1"/>
  <c r="N30" i="43" s="1"/>
  <c r="AG27" i="43"/>
  <c r="D29" i="43"/>
  <c r="AC27" i="43"/>
  <c r="W27" i="43"/>
  <c r="E29" i="43"/>
  <c r="E27" i="43" s="1"/>
  <c r="E25" i="43"/>
  <c r="F25" i="43" s="1"/>
  <c r="N25" i="43" s="1"/>
  <c r="E24" i="43"/>
  <c r="F24" i="43" s="1"/>
  <c r="N24" i="43" s="1"/>
  <c r="E23" i="43"/>
  <c r="F23" i="43" s="1"/>
  <c r="N23" i="43" s="1"/>
  <c r="E22" i="43"/>
  <c r="F22" i="43" s="1"/>
  <c r="N22" i="43" s="1"/>
  <c r="E21" i="43"/>
  <c r="F21" i="43" s="1"/>
  <c r="N21" i="43" s="1"/>
  <c r="E20" i="43"/>
  <c r="F20" i="43" s="1"/>
  <c r="N20" i="43" s="1"/>
  <c r="E19" i="43"/>
  <c r="F19" i="43" s="1"/>
  <c r="N19" i="43" s="1"/>
  <c r="E18" i="43"/>
  <c r="F18" i="43" s="1"/>
  <c r="N18" i="43" s="1"/>
  <c r="E17" i="43"/>
  <c r="F17" i="43" s="1"/>
  <c r="N17" i="43" s="1"/>
  <c r="E16" i="43"/>
  <c r="F16" i="43" s="1"/>
  <c r="N16" i="43" s="1"/>
  <c r="E15" i="43"/>
  <c r="F15" i="43" s="1"/>
  <c r="N15" i="43" s="1"/>
  <c r="E14" i="43"/>
  <c r="F14" i="43" s="1"/>
  <c r="N14" i="43" s="1"/>
  <c r="E13" i="43"/>
  <c r="F13" i="43" s="1"/>
  <c r="N13" i="43" s="1"/>
  <c r="AG10" i="43"/>
  <c r="D12" i="43"/>
  <c r="AC10" i="43"/>
  <c r="W10" i="43"/>
  <c r="E12" i="43"/>
  <c r="E10" i="43" s="1"/>
  <c r="AR116" i="46"/>
  <c r="D118" i="46"/>
  <c r="AH116" i="46"/>
  <c r="E118" i="46"/>
  <c r="E116" i="46" s="1"/>
  <c r="E114" i="46"/>
  <c r="F114" i="46" s="1"/>
  <c r="N114" i="46" s="1"/>
  <c r="E112" i="46"/>
  <c r="F112" i="46" s="1"/>
  <c r="N112" i="46" s="1"/>
  <c r="E110" i="46"/>
  <c r="F110" i="46" s="1"/>
  <c r="N110" i="46" s="1"/>
  <c r="AR107" i="46"/>
  <c r="D109" i="46"/>
  <c r="AN107" i="46"/>
  <c r="AH107" i="46"/>
  <c r="E109" i="46"/>
  <c r="E107" i="46" s="1"/>
  <c r="E105" i="46"/>
  <c r="F105" i="46" s="1"/>
  <c r="N105" i="46" s="1"/>
  <c r="E104" i="46"/>
  <c r="F104" i="46" s="1"/>
  <c r="N104" i="46" s="1"/>
  <c r="E103" i="46"/>
  <c r="F103" i="46" s="1"/>
  <c r="N103" i="46" s="1"/>
  <c r="E102" i="46"/>
  <c r="F102" i="46" s="1"/>
  <c r="N102" i="46" s="1"/>
  <c r="E101" i="46"/>
  <c r="F101" i="46" s="1"/>
  <c r="N101" i="46" s="1"/>
  <c r="E100" i="46"/>
  <c r="F100" i="46" s="1"/>
  <c r="N100" i="46" s="1"/>
  <c r="E99" i="46"/>
  <c r="F99" i="46" s="1"/>
  <c r="N99" i="46" s="1"/>
  <c r="E98" i="46"/>
  <c r="F98" i="46" s="1"/>
  <c r="N98" i="46" s="1"/>
  <c r="E97" i="46"/>
  <c r="F97" i="46" s="1"/>
  <c r="N97" i="46" s="1"/>
  <c r="AR93" i="46"/>
  <c r="D96" i="46"/>
  <c r="AN93" i="46"/>
  <c r="E96" i="46"/>
  <c r="E93" i="46" s="1"/>
  <c r="AH93" i="46"/>
  <c r="E95" i="46"/>
  <c r="F95" i="46" s="1"/>
  <c r="N95" i="46" s="1"/>
  <c r="AR89" i="46"/>
  <c r="D91" i="46"/>
  <c r="AH89" i="46"/>
  <c r="E91" i="46"/>
  <c r="E89" i="46" s="1"/>
  <c r="E87" i="46"/>
  <c r="F87" i="46" s="1"/>
  <c r="N87" i="46" s="1"/>
  <c r="E86" i="46"/>
  <c r="F86" i="46" s="1"/>
  <c r="N86" i="46" s="1"/>
  <c r="E85" i="46"/>
  <c r="F85" i="46" s="1"/>
  <c r="N85" i="46" s="1"/>
  <c r="E84" i="46"/>
  <c r="F84" i="46" s="1"/>
  <c r="N84" i="46" s="1"/>
  <c r="E83" i="46"/>
  <c r="F83" i="46" s="1"/>
  <c r="N83" i="46" s="1"/>
  <c r="E82" i="46"/>
  <c r="F82" i="46" s="1"/>
  <c r="N82" i="46" s="1"/>
  <c r="E81" i="46"/>
  <c r="F81" i="46" s="1"/>
  <c r="N81" i="46" s="1"/>
  <c r="E80" i="46"/>
  <c r="F80" i="46" s="1"/>
  <c r="N80" i="46" s="1"/>
  <c r="E79" i="46"/>
  <c r="F79" i="46" s="1"/>
  <c r="N79" i="46" s="1"/>
  <c r="E78" i="46"/>
  <c r="F78" i="46" s="1"/>
  <c r="N78" i="46" s="1"/>
  <c r="E77" i="46"/>
  <c r="F77" i="46" s="1"/>
  <c r="N77" i="46" s="1"/>
  <c r="E76" i="46"/>
  <c r="F76" i="46" s="1"/>
  <c r="N76" i="46" s="1"/>
  <c r="E75" i="46"/>
  <c r="F75" i="46" s="1"/>
  <c r="N75" i="46" s="1"/>
  <c r="E74" i="46"/>
  <c r="F74" i="46" s="1"/>
  <c r="N74" i="46" s="1"/>
  <c r="E73" i="46"/>
  <c r="F73" i="46" s="1"/>
  <c r="N73" i="46" s="1"/>
  <c r="E72" i="46"/>
  <c r="F72" i="46" s="1"/>
  <c r="N72" i="46" s="1"/>
  <c r="E71" i="46"/>
  <c r="F71" i="46" s="1"/>
  <c r="N71" i="46" s="1"/>
  <c r="E70" i="46"/>
  <c r="F70" i="46" s="1"/>
  <c r="N70" i="46" s="1"/>
  <c r="E69" i="46"/>
  <c r="F69" i="46" s="1"/>
  <c r="N69" i="46" s="1"/>
  <c r="AR66" i="46"/>
  <c r="D68" i="46"/>
  <c r="AN66" i="46"/>
  <c r="AH66" i="46"/>
  <c r="E68" i="46"/>
  <c r="E66" i="46" s="1"/>
  <c r="E64" i="46"/>
  <c r="F64" i="46" s="1"/>
  <c r="N64" i="46" s="1"/>
  <c r="E63" i="46"/>
  <c r="F63" i="46" s="1"/>
  <c r="N63" i="46" s="1"/>
  <c r="E62" i="46"/>
  <c r="F62" i="46" s="1"/>
  <c r="N62" i="46" s="1"/>
  <c r="E61" i="46"/>
  <c r="F61" i="46" s="1"/>
  <c r="N61" i="46" s="1"/>
  <c r="E60" i="46"/>
  <c r="F60" i="46" s="1"/>
  <c r="N60" i="46" s="1"/>
  <c r="E59" i="46"/>
  <c r="F59" i="46" s="1"/>
  <c r="N59" i="46" s="1"/>
  <c r="E58" i="46"/>
  <c r="F58" i="46" s="1"/>
  <c r="N58" i="46" s="1"/>
  <c r="E57" i="46"/>
  <c r="F57" i="46" s="1"/>
  <c r="N57" i="46" s="1"/>
  <c r="E56" i="46"/>
  <c r="F56" i="46" s="1"/>
  <c r="N56" i="46" s="1"/>
  <c r="E55" i="46"/>
  <c r="F55" i="46" s="1"/>
  <c r="N55" i="46" s="1"/>
  <c r="E54" i="46"/>
  <c r="F54" i="46" s="1"/>
  <c r="N54" i="46" s="1"/>
  <c r="E53" i="46"/>
  <c r="F53" i="46" s="1"/>
  <c r="N53" i="46" s="1"/>
  <c r="E52" i="46"/>
  <c r="F52" i="46" s="1"/>
  <c r="N52" i="46" s="1"/>
  <c r="E51" i="46"/>
  <c r="F51" i="46" s="1"/>
  <c r="N51" i="46" s="1"/>
  <c r="E50" i="46"/>
  <c r="F50" i="46" s="1"/>
  <c r="N50" i="46" s="1"/>
  <c r="E49" i="46"/>
  <c r="F49" i="46" s="1"/>
  <c r="N49" i="46" s="1"/>
  <c r="E48" i="46"/>
  <c r="F48" i="46" s="1"/>
  <c r="N48" i="46" s="1"/>
  <c r="E47" i="46"/>
  <c r="F47" i="46" s="1"/>
  <c r="N47" i="46" s="1"/>
  <c r="E46" i="46"/>
  <c r="F46" i="46" s="1"/>
  <c r="N46" i="46" s="1"/>
  <c r="E45" i="46"/>
  <c r="F45" i="46" s="1"/>
  <c r="N45" i="46" s="1"/>
  <c r="E44" i="46"/>
  <c r="F44" i="46" s="1"/>
  <c r="N44" i="46" s="1"/>
  <c r="E42" i="46"/>
  <c r="F42" i="46" s="1"/>
  <c r="N42" i="46" s="1"/>
  <c r="E41" i="46"/>
  <c r="F41" i="46" s="1"/>
  <c r="N41" i="46" s="1"/>
  <c r="E40" i="46"/>
  <c r="F40" i="46" s="1"/>
  <c r="N40" i="46" s="1"/>
  <c r="E39" i="46"/>
  <c r="F39" i="46" s="1"/>
  <c r="N39" i="46" s="1"/>
  <c r="E38" i="46"/>
  <c r="F38" i="46" s="1"/>
  <c r="N38" i="46" s="1"/>
  <c r="E37" i="46"/>
  <c r="F37" i="46" s="1"/>
  <c r="N37" i="46" s="1"/>
  <c r="E36" i="46"/>
  <c r="F36" i="46" s="1"/>
  <c r="N36" i="46" s="1"/>
  <c r="E35" i="46"/>
  <c r="F35" i="46" s="1"/>
  <c r="N35" i="46" s="1"/>
  <c r="E34" i="46"/>
  <c r="F34" i="46" s="1"/>
  <c r="N34" i="46" s="1"/>
  <c r="E33" i="46"/>
  <c r="F33" i="46" s="1"/>
  <c r="N33" i="46" s="1"/>
  <c r="E32" i="46"/>
  <c r="F32" i="46" s="1"/>
  <c r="N32" i="46" s="1"/>
  <c r="E30" i="46"/>
  <c r="F30" i="46" s="1"/>
  <c r="N30" i="46" s="1"/>
  <c r="AR27" i="46"/>
  <c r="D29" i="46"/>
  <c r="AN27" i="46"/>
  <c r="AH27" i="46"/>
  <c r="E29" i="46"/>
  <c r="E27" i="46" s="1"/>
  <c r="E25" i="46"/>
  <c r="F25" i="46" s="1"/>
  <c r="N25" i="46" s="1"/>
  <c r="E24" i="46"/>
  <c r="F24" i="46" s="1"/>
  <c r="N24" i="46" s="1"/>
  <c r="E23" i="46"/>
  <c r="F23" i="46" s="1"/>
  <c r="N23" i="46" s="1"/>
  <c r="E22" i="46"/>
  <c r="F22" i="46" s="1"/>
  <c r="N22" i="46" s="1"/>
  <c r="E21" i="46"/>
  <c r="F21" i="46" s="1"/>
  <c r="N21" i="46" s="1"/>
  <c r="E20" i="46"/>
  <c r="F20" i="46" s="1"/>
  <c r="N20" i="46" s="1"/>
  <c r="E19" i="46"/>
  <c r="F19" i="46" s="1"/>
  <c r="N19" i="46" s="1"/>
  <c r="E18" i="46"/>
  <c r="F18" i="46" s="1"/>
  <c r="N18" i="46" s="1"/>
  <c r="E17" i="46"/>
  <c r="F17" i="46" s="1"/>
  <c r="N17" i="46" s="1"/>
  <c r="E16" i="46"/>
  <c r="F16" i="46" s="1"/>
  <c r="N16" i="46" s="1"/>
  <c r="E15" i="46"/>
  <c r="F15" i="46" s="1"/>
  <c r="N15" i="46" s="1"/>
  <c r="E14" i="46"/>
  <c r="F14" i="46" s="1"/>
  <c r="N14" i="46" s="1"/>
  <c r="E13" i="46"/>
  <c r="F13" i="46" s="1"/>
  <c r="N13" i="46" s="1"/>
  <c r="AR10" i="46"/>
  <c r="D12" i="46"/>
  <c r="AN10" i="46"/>
  <c r="AH10" i="46"/>
  <c r="E12" i="46"/>
  <c r="E10" i="46" s="1"/>
  <c r="M106" i="57"/>
  <c r="M92" i="57"/>
  <c r="M65" i="57"/>
  <c r="M27" i="57"/>
  <c r="M10" i="57"/>
  <c r="AG113" i="57"/>
  <c r="D115" i="57"/>
  <c r="W113" i="57"/>
  <c r="E115" i="57"/>
  <c r="E113" i="57" s="1"/>
  <c r="E111" i="57"/>
  <c r="F111" i="57" s="1"/>
  <c r="N111" i="57" s="1"/>
  <c r="E110" i="57"/>
  <c r="F110" i="57" s="1"/>
  <c r="N110" i="57" s="1"/>
  <c r="E109" i="57"/>
  <c r="F109" i="57" s="1"/>
  <c r="N109" i="57" s="1"/>
  <c r="AG106" i="57"/>
  <c r="D108" i="57"/>
  <c r="AC106" i="57"/>
  <c r="W106" i="57"/>
  <c r="E108" i="57"/>
  <c r="E106" i="57" s="1"/>
  <c r="E104" i="57"/>
  <c r="F104" i="57" s="1"/>
  <c r="N104" i="57" s="1"/>
  <c r="E103" i="57"/>
  <c r="F103" i="57" s="1"/>
  <c r="N103" i="57" s="1"/>
  <c r="E102" i="57"/>
  <c r="F102" i="57" s="1"/>
  <c r="N102" i="57" s="1"/>
  <c r="E101" i="57"/>
  <c r="F101" i="57" s="1"/>
  <c r="N101" i="57" s="1"/>
  <c r="E100" i="57"/>
  <c r="F100" i="57" s="1"/>
  <c r="N100" i="57" s="1"/>
  <c r="E99" i="57"/>
  <c r="F99" i="57" s="1"/>
  <c r="N99" i="57" s="1"/>
  <c r="E98" i="57"/>
  <c r="F98" i="57" s="1"/>
  <c r="N98" i="57" s="1"/>
  <c r="E97" i="57"/>
  <c r="F97" i="57" s="1"/>
  <c r="N97" i="57" s="1"/>
  <c r="E96" i="57"/>
  <c r="F96" i="57" s="1"/>
  <c r="N96" i="57" s="1"/>
  <c r="AG92" i="57"/>
  <c r="D95" i="57"/>
  <c r="AC92" i="57"/>
  <c r="W92" i="57"/>
  <c r="E95" i="57"/>
  <c r="E92" i="57" s="1"/>
  <c r="E94" i="57"/>
  <c r="F94" i="57" s="1"/>
  <c r="N94" i="57" s="1"/>
  <c r="AG88" i="57"/>
  <c r="D90" i="57"/>
  <c r="W88" i="57"/>
  <c r="E90" i="57"/>
  <c r="E88" i="57" s="1"/>
  <c r="E86" i="57"/>
  <c r="F86" i="57" s="1"/>
  <c r="N86" i="57" s="1"/>
  <c r="E85" i="57"/>
  <c r="F85" i="57" s="1"/>
  <c r="N85" i="57" s="1"/>
  <c r="E84" i="57"/>
  <c r="F84" i="57" s="1"/>
  <c r="N84" i="57" s="1"/>
  <c r="E83" i="57"/>
  <c r="F83" i="57" s="1"/>
  <c r="N83" i="57" s="1"/>
  <c r="E82" i="57"/>
  <c r="F82" i="57" s="1"/>
  <c r="N82" i="57" s="1"/>
  <c r="E81" i="57"/>
  <c r="F81" i="57" s="1"/>
  <c r="N81" i="57" s="1"/>
  <c r="E80" i="57"/>
  <c r="F80" i="57" s="1"/>
  <c r="N80" i="57" s="1"/>
  <c r="E79" i="57"/>
  <c r="F79" i="57" s="1"/>
  <c r="N79" i="57" s="1"/>
  <c r="E78" i="57"/>
  <c r="F78" i="57" s="1"/>
  <c r="N78" i="57" s="1"/>
  <c r="E77" i="57"/>
  <c r="F77" i="57" s="1"/>
  <c r="N77" i="57" s="1"/>
  <c r="E76" i="57"/>
  <c r="F76" i="57" s="1"/>
  <c r="N76" i="57" s="1"/>
  <c r="E75" i="57"/>
  <c r="F75" i="57" s="1"/>
  <c r="N75" i="57" s="1"/>
  <c r="E74" i="57"/>
  <c r="F74" i="57" s="1"/>
  <c r="N74" i="57" s="1"/>
  <c r="E73" i="57"/>
  <c r="F73" i="57" s="1"/>
  <c r="N73" i="57" s="1"/>
  <c r="E72" i="57"/>
  <c r="F72" i="57" s="1"/>
  <c r="N72" i="57" s="1"/>
  <c r="E71" i="57"/>
  <c r="F71" i="57" s="1"/>
  <c r="N71" i="57" s="1"/>
  <c r="E70" i="57"/>
  <c r="F70" i="57" s="1"/>
  <c r="N70" i="57" s="1"/>
  <c r="E69" i="57"/>
  <c r="F69" i="57" s="1"/>
  <c r="N69" i="57" s="1"/>
  <c r="E68" i="57"/>
  <c r="F68" i="57" s="1"/>
  <c r="N68" i="57" s="1"/>
  <c r="AG65" i="57"/>
  <c r="D67" i="57"/>
  <c r="AC65" i="57"/>
  <c r="W65" i="57"/>
  <c r="E67" i="57"/>
  <c r="E65" i="57" s="1"/>
  <c r="E63" i="57"/>
  <c r="F63" i="57" s="1"/>
  <c r="N63" i="57" s="1"/>
  <c r="E62" i="57"/>
  <c r="F62" i="57" s="1"/>
  <c r="N62" i="57" s="1"/>
  <c r="E61" i="57"/>
  <c r="F61" i="57" s="1"/>
  <c r="N61" i="57" s="1"/>
  <c r="E60" i="57"/>
  <c r="F60" i="57" s="1"/>
  <c r="N60" i="57" s="1"/>
  <c r="E59" i="57"/>
  <c r="F59" i="57" s="1"/>
  <c r="N59" i="57" s="1"/>
  <c r="E58" i="57"/>
  <c r="F58" i="57" s="1"/>
  <c r="N58" i="57" s="1"/>
  <c r="E57" i="57"/>
  <c r="F57" i="57" s="1"/>
  <c r="N57" i="57" s="1"/>
  <c r="E56" i="57"/>
  <c r="F56" i="57" s="1"/>
  <c r="N56" i="57" s="1"/>
  <c r="E55" i="57"/>
  <c r="F55" i="57" s="1"/>
  <c r="N55" i="57" s="1"/>
  <c r="E54" i="57"/>
  <c r="F54" i="57" s="1"/>
  <c r="N54" i="57" s="1"/>
  <c r="E53" i="57"/>
  <c r="F53" i="57" s="1"/>
  <c r="N53" i="57" s="1"/>
  <c r="E52" i="57"/>
  <c r="F52" i="57" s="1"/>
  <c r="N52" i="57" s="1"/>
  <c r="E51" i="57"/>
  <c r="F51" i="57" s="1"/>
  <c r="N51" i="57" s="1"/>
  <c r="E50" i="57"/>
  <c r="F50" i="57" s="1"/>
  <c r="N50" i="57" s="1"/>
  <c r="E49" i="57"/>
  <c r="F49" i="57" s="1"/>
  <c r="N49" i="57" s="1"/>
  <c r="E48" i="57"/>
  <c r="F48" i="57" s="1"/>
  <c r="N48" i="57" s="1"/>
  <c r="E47" i="57"/>
  <c r="F47" i="57" s="1"/>
  <c r="N47" i="57" s="1"/>
  <c r="E46" i="57"/>
  <c r="F46" i="57" s="1"/>
  <c r="N46" i="57" s="1"/>
  <c r="E45" i="57"/>
  <c r="F45" i="57" s="1"/>
  <c r="N45" i="57" s="1"/>
  <c r="E44" i="57"/>
  <c r="F44" i="57" s="1"/>
  <c r="N44" i="57" s="1"/>
  <c r="E43" i="57"/>
  <c r="F43" i="57" s="1"/>
  <c r="N43" i="57" s="1"/>
  <c r="E42" i="57"/>
  <c r="F42" i="57" s="1"/>
  <c r="N42" i="57" s="1"/>
  <c r="E41" i="57"/>
  <c r="F41" i="57" s="1"/>
  <c r="N41" i="57" s="1"/>
  <c r="E40" i="57"/>
  <c r="F40" i="57" s="1"/>
  <c r="N40" i="57" s="1"/>
  <c r="E39" i="57"/>
  <c r="F39" i="57" s="1"/>
  <c r="N39" i="57" s="1"/>
  <c r="E38" i="57"/>
  <c r="F38" i="57" s="1"/>
  <c r="N38" i="57" s="1"/>
  <c r="E37" i="57"/>
  <c r="F37" i="57" s="1"/>
  <c r="N37" i="57" s="1"/>
  <c r="E36" i="57"/>
  <c r="F36" i="57" s="1"/>
  <c r="N36" i="57" s="1"/>
  <c r="E35" i="57"/>
  <c r="F35" i="57" s="1"/>
  <c r="N35" i="57" s="1"/>
  <c r="E34" i="57"/>
  <c r="F34" i="57" s="1"/>
  <c r="N34" i="57" s="1"/>
  <c r="E33" i="57"/>
  <c r="F33" i="57" s="1"/>
  <c r="N33" i="57" s="1"/>
  <c r="E32" i="57"/>
  <c r="F32" i="57" s="1"/>
  <c r="N32" i="57" s="1"/>
  <c r="E30" i="57"/>
  <c r="F30" i="57" s="1"/>
  <c r="N30" i="57" s="1"/>
  <c r="AG27" i="57"/>
  <c r="D29" i="57"/>
  <c r="AC27" i="57"/>
  <c r="W27" i="57"/>
  <c r="E29" i="57"/>
  <c r="E27" i="57" s="1"/>
  <c r="E25" i="57"/>
  <c r="F25" i="57" s="1"/>
  <c r="N25" i="57" s="1"/>
  <c r="E24" i="57"/>
  <c r="F24" i="57" s="1"/>
  <c r="N24" i="57" s="1"/>
  <c r="E23" i="57"/>
  <c r="F23" i="57" s="1"/>
  <c r="N23" i="57" s="1"/>
  <c r="E22" i="57"/>
  <c r="F22" i="57" s="1"/>
  <c r="N22" i="57" s="1"/>
  <c r="E21" i="57"/>
  <c r="F21" i="57" s="1"/>
  <c r="N21" i="57" s="1"/>
  <c r="E20" i="57"/>
  <c r="F20" i="57" s="1"/>
  <c r="N20" i="57" s="1"/>
  <c r="E19" i="57"/>
  <c r="F19" i="57" s="1"/>
  <c r="N19" i="57" s="1"/>
  <c r="E18" i="57"/>
  <c r="F18" i="57" s="1"/>
  <c r="N18" i="57" s="1"/>
  <c r="E17" i="57"/>
  <c r="F17" i="57" s="1"/>
  <c r="N17" i="57" s="1"/>
  <c r="E16" i="57"/>
  <c r="F16" i="57" s="1"/>
  <c r="N16" i="57" s="1"/>
  <c r="E15" i="57"/>
  <c r="F15" i="57" s="1"/>
  <c r="N15" i="57" s="1"/>
  <c r="E14" i="57"/>
  <c r="F14" i="57" s="1"/>
  <c r="N14" i="57" s="1"/>
  <c r="E13" i="57"/>
  <c r="F13" i="57" s="1"/>
  <c r="N13" i="57" s="1"/>
  <c r="AG10" i="57"/>
  <c r="D12" i="57"/>
  <c r="AC10" i="57"/>
  <c r="W10" i="57"/>
  <c r="E12" i="57"/>
  <c r="E10" i="57" s="1"/>
  <c r="K21" i="87"/>
  <c r="L21" i="87" s="1"/>
  <c r="J112" i="87"/>
  <c r="K96" i="87"/>
  <c r="J100" i="87"/>
  <c r="J71" i="87"/>
  <c r="J28" i="87"/>
  <c r="J12" i="87"/>
  <c r="K12" i="87" s="1"/>
  <c r="M129" i="87"/>
  <c r="N131" i="87"/>
  <c r="M112" i="87"/>
  <c r="M94" i="87"/>
  <c r="N96" i="87"/>
  <c r="BG129" i="87"/>
  <c r="D131" i="87"/>
  <c r="AS129" i="87"/>
  <c r="E131" i="87"/>
  <c r="E129" i="87" s="1"/>
  <c r="F127" i="87"/>
  <c r="AS125" i="87"/>
  <c r="E127" i="87"/>
  <c r="M127" i="85"/>
  <c r="M125" i="85" s="1"/>
  <c r="M125" i="87"/>
  <c r="E123" i="87"/>
  <c r="P121" i="87"/>
  <c r="E120" i="87"/>
  <c r="F120" i="87" s="1"/>
  <c r="P119" i="87"/>
  <c r="E118" i="87"/>
  <c r="F118" i="87" s="1"/>
  <c r="BG112" i="87"/>
  <c r="D114" i="87"/>
  <c r="BE112" i="58"/>
  <c r="AY112" i="87"/>
  <c r="AS112" i="87"/>
  <c r="E114" i="87"/>
  <c r="E112" i="87" s="1"/>
  <c r="E110" i="87"/>
  <c r="F110" i="87" s="1"/>
  <c r="E109" i="87"/>
  <c r="F109" i="87" s="1"/>
  <c r="E108" i="87"/>
  <c r="F108" i="87" s="1"/>
  <c r="E107" i="87"/>
  <c r="F107" i="87" s="1"/>
  <c r="E106" i="87"/>
  <c r="F106" i="87" s="1"/>
  <c r="E105" i="87"/>
  <c r="F105" i="87" s="1"/>
  <c r="E104" i="87"/>
  <c r="F104" i="87" s="1"/>
  <c r="E103" i="87"/>
  <c r="F103" i="87" s="1"/>
  <c r="E102" i="87"/>
  <c r="F102" i="87" s="1"/>
  <c r="BG98" i="87"/>
  <c r="D101" i="87"/>
  <c r="AY98" i="87"/>
  <c r="E101" i="87"/>
  <c r="D98" i="87"/>
  <c r="AS98" i="87"/>
  <c r="E100" i="87"/>
  <c r="BG94" i="87"/>
  <c r="D96" i="87"/>
  <c r="AS94" i="87"/>
  <c r="E96" i="87"/>
  <c r="E94" i="87" s="1"/>
  <c r="E92" i="87"/>
  <c r="F92" i="87" s="1"/>
  <c r="E91" i="87"/>
  <c r="F91" i="87" s="1"/>
  <c r="E90" i="87"/>
  <c r="F90" i="87" s="1"/>
  <c r="E89" i="87"/>
  <c r="F89" i="87" s="1"/>
  <c r="E88" i="87"/>
  <c r="F88" i="87" s="1"/>
  <c r="E87" i="87"/>
  <c r="F87" i="87" s="1"/>
  <c r="E86" i="87"/>
  <c r="F86" i="87" s="1"/>
  <c r="E85" i="87"/>
  <c r="F85" i="87" s="1"/>
  <c r="E84" i="87"/>
  <c r="F84" i="87" s="1"/>
  <c r="E83" i="87"/>
  <c r="F83" i="87" s="1"/>
  <c r="E82" i="87"/>
  <c r="F82" i="87" s="1"/>
  <c r="E81" i="87"/>
  <c r="F81" i="87" s="1"/>
  <c r="E80" i="87"/>
  <c r="F80" i="87" s="1"/>
  <c r="E79" i="87"/>
  <c r="F79" i="87" s="1"/>
  <c r="E78" i="87"/>
  <c r="F78" i="87" s="1"/>
  <c r="E77" i="87"/>
  <c r="F77" i="87" s="1"/>
  <c r="E76" i="87"/>
  <c r="F76" i="87" s="1"/>
  <c r="E75" i="87"/>
  <c r="F75" i="87" s="1"/>
  <c r="E74" i="87"/>
  <c r="F74" i="87" s="1"/>
  <c r="BG71" i="87"/>
  <c r="D73" i="87"/>
  <c r="BE71" i="58"/>
  <c r="AY71" i="87"/>
  <c r="AS71" i="87"/>
  <c r="E73" i="87"/>
  <c r="E71" i="87" s="1"/>
  <c r="E69" i="87"/>
  <c r="F69" i="87" s="1"/>
  <c r="E68" i="87"/>
  <c r="F68" i="87" s="1"/>
  <c r="E65" i="87"/>
  <c r="F65" i="87" s="1"/>
  <c r="E64" i="87"/>
  <c r="F64" i="87" s="1"/>
  <c r="E63" i="87"/>
  <c r="F63" i="87" s="1"/>
  <c r="E62" i="87"/>
  <c r="F62" i="87" s="1"/>
  <c r="E61" i="87"/>
  <c r="F61" i="87" s="1"/>
  <c r="E60" i="87"/>
  <c r="F60" i="87" s="1"/>
  <c r="E59" i="87"/>
  <c r="F59" i="87" s="1"/>
  <c r="O58" i="87"/>
  <c r="P58" i="87"/>
  <c r="E57" i="87"/>
  <c r="F57" i="87" s="1"/>
  <c r="E56" i="87"/>
  <c r="F56" i="87" s="1"/>
  <c r="E55" i="87"/>
  <c r="F55" i="87" s="1"/>
  <c r="E54" i="87"/>
  <c r="F54" i="87" s="1"/>
  <c r="E53" i="87"/>
  <c r="F53" i="87" s="1"/>
  <c r="E52" i="87"/>
  <c r="F52" i="87" s="1"/>
  <c r="E51" i="87"/>
  <c r="F51" i="87" s="1"/>
  <c r="E50" i="87"/>
  <c r="F50" i="87" s="1"/>
  <c r="E49" i="87"/>
  <c r="F49" i="87" s="1"/>
  <c r="E48" i="87"/>
  <c r="F48" i="87" s="1"/>
  <c r="E47" i="87"/>
  <c r="F47" i="87" s="1"/>
  <c r="E46" i="87"/>
  <c r="F46" i="87" s="1"/>
  <c r="E44" i="87"/>
  <c r="F44" i="87" s="1"/>
  <c r="E43" i="87"/>
  <c r="F43" i="87" s="1"/>
  <c r="E42" i="87"/>
  <c r="F42" i="87" s="1"/>
  <c r="E41" i="87"/>
  <c r="F41" i="87" s="1"/>
  <c r="E40" i="87"/>
  <c r="F40" i="87" s="1"/>
  <c r="E39" i="87"/>
  <c r="F39" i="87" s="1"/>
  <c r="E38" i="87"/>
  <c r="F38" i="87" s="1"/>
  <c r="E37" i="87"/>
  <c r="F37" i="87" s="1"/>
  <c r="E36" i="87"/>
  <c r="F36" i="87" s="1"/>
  <c r="E35" i="87"/>
  <c r="F35" i="87" s="1"/>
  <c r="E34" i="87"/>
  <c r="F34" i="87" s="1"/>
  <c r="E33" i="87"/>
  <c r="E31" i="87"/>
  <c r="F31" i="87" s="1"/>
  <c r="BG28" i="87"/>
  <c r="D30" i="87"/>
  <c r="BE28" i="58"/>
  <c r="AY28" i="87"/>
  <c r="AS28" i="87"/>
  <c r="E30" i="87"/>
  <c r="E28" i="87" s="1"/>
  <c r="E25" i="87"/>
  <c r="F25" i="87" s="1"/>
  <c r="E24" i="87"/>
  <c r="F24" i="87" s="1"/>
  <c r="E23" i="87"/>
  <c r="F23" i="87" s="1"/>
  <c r="E22" i="87"/>
  <c r="F22" i="87" s="1"/>
  <c r="E21" i="87"/>
  <c r="F21" i="87" s="1"/>
  <c r="E20" i="87"/>
  <c r="F20" i="87" s="1"/>
  <c r="E19" i="87"/>
  <c r="F19" i="87" s="1"/>
  <c r="E18" i="87"/>
  <c r="F18" i="87" s="1"/>
  <c r="E17" i="87"/>
  <c r="F17" i="87" s="1"/>
  <c r="E16" i="87"/>
  <c r="F16" i="87" s="1"/>
  <c r="E15" i="87"/>
  <c r="F15" i="87" s="1"/>
  <c r="E14" i="87"/>
  <c r="F14" i="87" s="1"/>
  <c r="E13" i="87"/>
  <c r="F13" i="87" s="1"/>
  <c r="BG10" i="87"/>
  <c r="D12" i="87"/>
  <c r="AY10" i="87"/>
  <c r="AS10" i="87"/>
  <c r="E12" i="87"/>
  <c r="E10" i="87" s="1"/>
  <c r="K21" i="53"/>
  <c r="L21" i="53" s="1"/>
  <c r="J112" i="53"/>
  <c r="J98" i="53"/>
  <c r="J71" i="53"/>
  <c r="J28" i="53"/>
  <c r="J10" i="53"/>
  <c r="BG130" i="53"/>
  <c r="D132" i="53"/>
  <c r="AS130" i="53"/>
  <c r="E132" i="53"/>
  <c r="E130" i="53" s="1"/>
  <c r="F127" i="53"/>
  <c r="AS125" i="53"/>
  <c r="E127" i="53"/>
  <c r="E123" i="53"/>
  <c r="F123" i="53" s="1"/>
  <c r="Q122" i="53"/>
  <c r="O122" i="53"/>
  <c r="E120" i="53"/>
  <c r="F120" i="53" s="1"/>
  <c r="E118" i="53"/>
  <c r="F118" i="53" s="1"/>
  <c r="BG112" i="53"/>
  <c r="D114" i="53"/>
  <c r="AY112" i="53"/>
  <c r="AS112" i="53"/>
  <c r="E114" i="53"/>
  <c r="E112" i="53" s="1"/>
  <c r="E110" i="53"/>
  <c r="F110" i="53" s="1"/>
  <c r="E109" i="53"/>
  <c r="F109" i="53" s="1"/>
  <c r="E108" i="53"/>
  <c r="F108" i="53" s="1"/>
  <c r="E107" i="53"/>
  <c r="F107" i="53" s="1"/>
  <c r="E106" i="53"/>
  <c r="F106" i="53" s="1"/>
  <c r="E105" i="53"/>
  <c r="F105" i="53" s="1"/>
  <c r="E104" i="53"/>
  <c r="F104" i="53" s="1"/>
  <c r="E103" i="53"/>
  <c r="F103" i="53" s="1"/>
  <c r="E102" i="53"/>
  <c r="F102" i="53" s="1"/>
  <c r="BG98" i="53"/>
  <c r="D101" i="53"/>
  <c r="AY98" i="53"/>
  <c r="E101" i="53"/>
  <c r="D98" i="53"/>
  <c r="AS98" i="53"/>
  <c r="E100" i="53"/>
  <c r="BG94" i="53"/>
  <c r="D96" i="53"/>
  <c r="AS94" i="53"/>
  <c r="E96" i="53"/>
  <c r="E94" i="53" s="1"/>
  <c r="E92" i="53"/>
  <c r="F92" i="53" s="1"/>
  <c r="E91" i="53"/>
  <c r="F91" i="53" s="1"/>
  <c r="E90" i="53"/>
  <c r="F90" i="53" s="1"/>
  <c r="E89" i="53"/>
  <c r="F89" i="53" s="1"/>
  <c r="E88" i="53"/>
  <c r="F88" i="53" s="1"/>
  <c r="E87" i="53"/>
  <c r="F87" i="53" s="1"/>
  <c r="E86" i="53"/>
  <c r="F86" i="53" s="1"/>
  <c r="E85" i="53"/>
  <c r="F85" i="53" s="1"/>
  <c r="E84" i="53"/>
  <c r="F84" i="53" s="1"/>
  <c r="E83" i="53"/>
  <c r="F83" i="53" s="1"/>
  <c r="E82" i="53"/>
  <c r="F82" i="53" s="1"/>
  <c r="E81" i="53"/>
  <c r="F81" i="53" s="1"/>
  <c r="E80" i="53"/>
  <c r="F80" i="53" s="1"/>
  <c r="E79" i="53"/>
  <c r="F79" i="53" s="1"/>
  <c r="E78" i="53"/>
  <c r="F78" i="53" s="1"/>
  <c r="E77" i="53"/>
  <c r="F77" i="53" s="1"/>
  <c r="E76" i="53"/>
  <c r="F76" i="53" s="1"/>
  <c r="E75" i="53"/>
  <c r="F75" i="53" s="1"/>
  <c r="E74" i="53"/>
  <c r="F74" i="53" s="1"/>
  <c r="BG71" i="53"/>
  <c r="D73" i="53"/>
  <c r="AY71" i="53"/>
  <c r="AS71" i="53"/>
  <c r="E73" i="53"/>
  <c r="E71" i="53" s="1"/>
  <c r="E69" i="53"/>
  <c r="F69" i="53" s="1"/>
  <c r="E68" i="53"/>
  <c r="F68" i="53" s="1"/>
  <c r="E65" i="53"/>
  <c r="F65" i="53" s="1"/>
  <c r="E64" i="53"/>
  <c r="F64" i="53" s="1"/>
  <c r="E63" i="53"/>
  <c r="F63" i="53" s="1"/>
  <c r="E62" i="53"/>
  <c r="F62" i="53" s="1"/>
  <c r="E61" i="53"/>
  <c r="F61" i="53" s="1"/>
  <c r="E60" i="53"/>
  <c r="F60" i="53" s="1"/>
  <c r="E59" i="53"/>
  <c r="F59" i="53" s="1"/>
  <c r="E57" i="53"/>
  <c r="F57" i="53" s="1"/>
  <c r="E56" i="53"/>
  <c r="F56" i="53" s="1"/>
  <c r="E55" i="53"/>
  <c r="F55" i="53" s="1"/>
  <c r="E54" i="53"/>
  <c r="F54" i="53" s="1"/>
  <c r="E53" i="53"/>
  <c r="F53" i="53" s="1"/>
  <c r="E52" i="53"/>
  <c r="F52" i="53" s="1"/>
  <c r="E51" i="53"/>
  <c r="F51" i="53" s="1"/>
  <c r="E50" i="53"/>
  <c r="F50" i="53" s="1"/>
  <c r="E49" i="53"/>
  <c r="F49" i="53" s="1"/>
  <c r="E48" i="53"/>
  <c r="F48" i="53" s="1"/>
  <c r="E47" i="53"/>
  <c r="F47" i="53" s="1"/>
  <c r="E46" i="53"/>
  <c r="F46" i="53" s="1"/>
  <c r="E45" i="53"/>
  <c r="E44" i="53"/>
  <c r="F44" i="53" s="1"/>
  <c r="E43" i="53"/>
  <c r="F43" i="53" s="1"/>
  <c r="E42" i="53"/>
  <c r="F42" i="53" s="1"/>
  <c r="E41" i="53"/>
  <c r="F41" i="53" s="1"/>
  <c r="E40" i="53"/>
  <c r="F40" i="53" s="1"/>
  <c r="E39" i="53"/>
  <c r="F39" i="53" s="1"/>
  <c r="E38" i="53"/>
  <c r="F38" i="53" s="1"/>
  <c r="E37" i="53"/>
  <c r="F37" i="53" s="1"/>
  <c r="E36" i="53"/>
  <c r="F36" i="53" s="1"/>
  <c r="E35" i="53"/>
  <c r="F35" i="53" s="1"/>
  <c r="E34" i="53"/>
  <c r="F34" i="53" s="1"/>
  <c r="E33" i="53"/>
  <c r="F33" i="53" s="1"/>
  <c r="E31" i="53"/>
  <c r="F31" i="53" s="1"/>
  <c r="BG28" i="53"/>
  <c r="D30" i="53"/>
  <c r="AY28" i="53"/>
  <c r="AS28" i="53"/>
  <c r="E30" i="53"/>
  <c r="E28" i="53" s="1"/>
  <c r="E25" i="53"/>
  <c r="F25" i="53" s="1"/>
  <c r="E24" i="53"/>
  <c r="F24" i="53" s="1"/>
  <c r="E23" i="53"/>
  <c r="F23" i="53" s="1"/>
  <c r="E22" i="53"/>
  <c r="F22" i="53" s="1"/>
  <c r="E21" i="53"/>
  <c r="F21" i="53" s="1"/>
  <c r="E20" i="53"/>
  <c r="F20" i="53" s="1"/>
  <c r="E19" i="53"/>
  <c r="F19" i="53" s="1"/>
  <c r="E18" i="53"/>
  <c r="F18" i="53" s="1"/>
  <c r="E17" i="53"/>
  <c r="F17" i="53" s="1"/>
  <c r="E16" i="53"/>
  <c r="F16" i="53" s="1"/>
  <c r="E15" i="53"/>
  <c r="F15" i="53" s="1"/>
  <c r="E14" i="53"/>
  <c r="F14" i="53" s="1"/>
  <c r="E13" i="53"/>
  <c r="F13" i="53" s="1"/>
  <c r="BG10" i="53"/>
  <c r="D12" i="53"/>
  <c r="AY10" i="53"/>
  <c r="AS10" i="53"/>
  <c r="E12" i="53"/>
  <c r="E10" i="53" s="1"/>
  <c r="AW131" i="84"/>
  <c r="AW129" i="84" s="1"/>
  <c r="AW122" i="84"/>
  <c r="AQ122" i="84"/>
  <c r="E122" i="84" s="1"/>
  <c r="F122" i="84" s="1"/>
  <c r="AT112" i="84"/>
  <c r="AG112" i="84"/>
  <c r="AG133" i="84" s="1"/>
  <c r="AQ121" i="84"/>
  <c r="BE112" i="84"/>
  <c r="AZ112" i="84"/>
  <c r="AY112" i="84"/>
  <c r="AX112" i="84"/>
  <c r="Y112" i="84"/>
  <c r="X112" i="84"/>
  <c r="W112" i="84"/>
  <c r="V112" i="84"/>
  <c r="U112" i="84"/>
  <c r="T112" i="84"/>
  <c r="S112" i="84"/>
  <c r="R112" i="84"/>
  <c r="C112" i="84"/>
  <c r="AD98" i="84"/>
  <c r="AD133" i="84" s="1"/>
  <c r="AW107" i="84"/>
  <c r="AT98" i="84"/>
  <c r="AW104" i="84"/>
  <c r="AC98" i="84"/>
  <c r="AC133" i="84" s="1"/>
  <c r="BE98" i="84"/>
  <c r="AZ98" i="84"/>
  <c r="AY98" i="84"/>
  <c r="AX98" i="84"/>
  <c r="AE98" i="84"/>
  <c r="Y98" i="84"/>
  <c r="G98" i="84"/>
  <c r="C98" i="84"/>
  <c r="AW85" i="84"/>
  <c r="AW83" i="84"/>
  <c r="AQ74" i="84"/>
  <c r="BE71" i="84"/>
  <c r="AZ71" i="84"/>
  <c r="AY71" i="84"/>
  <c r="AX71" i="84"/>
  <c r="AW73" i="84"/>
  <c r="AW71" i="84" s="1"/>
  <c r="G71" i="84"/>
  <c r="C71" i="84"/>
  <c r="AW68" i="84"/>
  <c r="AT28" i="84"/>
  <c r="AA28" i="84"/>
  <c r="P61" i="84"/>
  <c r="P57" i="84"/>
  <c r="AW38" i="84"/>
  <c r="P37" i="84"/>
  <c r="BE28" i="84"/>
  <c r="AZ28" i="84"/>
  <c r="AY28" i="84"/>
  <c r="AX28" i="84"/>
  <c r="G28" i="84"/>
  <c r="C28" i="84"/>
  <c r="AW22" i="84"/>
  <c r="AW21" i="84"/>
  <c r="AQ19" i="84"/>
  <c r="E19" i="84" s="1"/>
  <c r="F19" i="84" s="1"/>
  <c r="D10" i="84"/>
  <c r="D133" i="84" s="1"/>
  <c r="AQ18" i="84"/>
  <c r="AW16" i="84"/>
  <c r="AE10" i="84"/>
  <c r="AW14" i="84"/>
  <c r="BE10" i="84"/>
  <c r="BD10" i="84"/>
  <c r="BD133" i="84" s="1"/>
  <c r="BC10" i="84"/>
  <c r="BC133" i="84" s="1"/>
  <c r="BB10" i="84"/>
  <c r="BB133" i="84" s="1"/>
  <c r="BA10" i="84"/>
  <c r="BA133" i="84" s="1"/>
  <c r="AZ10" i="84"/>
  <c r="AY10" i="84"/>
  <c r="AX10" i="84"/>
  <c r="Z10" i="84"/>
  <c r="Z133" i="84" s="1"/>
  <c r="Y10" i="84"/>
  <c r="X10" i="84"/>
  <c r="W10" i="84"/>
  <c r="V10" i="84"/>
  <c r="U10" i="84"/>
  <c r="T10" i="84"/>
  <c r="S10" i="84"/>
  <c r="R10" i="84"/>
  <c r="G10" i="84"/>
  <c r="C10" i="84"/>
  <c r="BG123" i="85"/>
  <c r="D123" i="85" s="1"/>
  <c r="AS121" i="85"/>
  <c r="AP112" i="85"/>
  <c r="Z112" i="85"/>
  <c r="Z133" i="85" s="1"/>
  <c r="AS120" i="85"/>
  <c r="AS112" i="85" s="1"/>
  <c r="BF112" i="85"/>
  <c r="AQ112" i="85"/>
  <c r="AJ112" i="85"/>
  <c r="AJ133" i="85" s="1"/>
  <c r="AI112" i="85"/>
  <c r="AA112" i="85"/>
  <c r="T112" i="85"/>
  <c r="T133" i="85" s="1"/>
  <c r="S112" i="85"/>
  <c r="BD112" i="85"/>
  <c r="BC112" i="85"/>
  <c r="BC133" i="85" s="1"/>
  <c r="BG118" i="85"/>
  <c r="AU112" i="85"/>
  <c r="AR112" i="85"/>
  <c r="AR133" i="85" s="1"/>
  <c r="AL112" i="85"/>
  <c r="AL133" i="85" s="1"/>
  <c r="AD112" i="85"/>
  <c r="AD133" i="85" s="1"/>
  <c r="V112" i="85"/>
  <c r="V133" i="85" s="1"/>
  <c r="AB112" i="85"/>
  <c r="AB133" i="85" s="1"/>
  <c r="AY110" i="85"/>
  <c r="BG109" i="85"/>
  <c r="AY109" i="85"/>
  <c r="AS107" i="85"/>
  <c r="AS106" i="85"/>
  <c r="AS98" i="85" s="1"/>
  <c r="AY105" i="85"/>
  <c r="AK98" i="85"/>
  <c r="AC98" i="85"/>
  <c r="U98" i="85"/>
  <c r="AY92" i="85"/>
  <c r="BG90" i="85"/>
  <c r="D90" i="85" s="1"/>
  <c r="BG89" i="85"/>
  <c r="D89" i="85" s="1"/>
  <c r="BG87" i="85"/>
  <c r="D87" i="85" s="1"/>
  <c r="BG84" i="85"/>
  <c r="D84" i="85" s="1"/>
  <c r="BD71" i="85"/>
  <c r="BG83" i="85"/>
  <c r="D83" i="85" s="1"/>
  <c r="AF71" i="85"/>
  <c r="AF133" i="85" s="1"/>
  <c r="BG81" i="85"/>
  <c r="D81" i="85" s="1"/>
  <c r="AO71" i="85"/>
  <c r="X71" i="85"/>
  <c r="X133" i="85" s="1"/>
  <c r="BG78" i="85"/>
  <c r="D78" i="85" s="1"/>
  <c r="AY78" i="85"/>
  <c r="AP71" i="85"/>
  <c r="AN71" i="85"/>
  <c r="AN133" i="85" s="1"/>
  <c r="AS78" i="85"/>
  <c r="BB71" i="85"/>
  <c r="BG77" i="85"/>
  <c r="D77" i="85" s="1"/>
  <c r="AY77" i="85"/>
  <c r="U71" i="85"/>
  <c r="AZ71" i="85"/>
  <c r="AZ133" i="85" s="1"/>
  <c r="R71" i="85"/>
  <c r="R133" i="85" s="1"/>
  <c r="BF71" i="85"/>
  <c r="BE71" i="85"/>
  <c r="BE133" i="85" s="1"/>
  <c r="AY74" i="85"/>
  <c r="AK71" i="85"/>
  <c r="AC71" i="85"/>
  <c r="AS74" i="85"/>
  <c r="BG73" i="85"/>
  <c r="AS73" i="85"/>
  <c r="AS71" i="85" s="1"/>
  <c r="G71" i="85"/>
  <c r="BG69" i="85"/>
  <c r="D69" i="85" s="1"/>
  <c r="BG64" i="85"/>
  <c r="D64" i="85" s="1"/>
  <c r="AS64" i="85"/>
  <c r="BG63" i="85"/>
  <c r="D63" i="85" s="1"/>
  <c r="AY63" i="85"/>
  <c r="BG62" i="85"/>
  <c r="D62" i="85" s="1"/>
  <c r="AY62" i="85"/>
  <c r="AS62" i="85"/>
  <c r="BG61" i="85"/>
  <c r="D61" i="85" s="1"/>
  <c r="AY61" i="85"/>
  <c r="AS61" i="85"/>
  <c r="BG59" i="85"/>
  <c r="D59" i="85" s="1"/>
  <c r="BG57" i="85"/>
  <c r="D57" i="85" s="1"/>
  <c r="AY55" i="85"/>
  <c r="AS55" i="85"/>
  <c r="BG53" i="85"/>
  <c r="D53" i="85" s="1"/>
  <c r="AS52" i="85"/>
  <c r="AS51" i="85"/>
  <c r="BG49" i="85"/>
  <c r="D49" i="85" s="1"/>
  <c r="BG48" i="85"/>
  <c r="D48" i="85" s="1"/>
  <c r="AY48" i="85"/>
  <c r="AO28" i="85"/>
  <c r="AS48" i="85"/>
  <c r="BG46" i="85"/>
  <c r="D46" i="85" s="1"/>
  <c r="AY45" i="85"/>
  <c r="AS45" i="85"/>
  <c r="AS44" i="85"/>
  <c r="BG41" i="85"/>
  <c r="D41" i="85" s="1"/>
  <c r="AS41" i="85"/>
  <c r="BG38" i="85"/>
  <c r="D38" i="85" s="1"/>
  <c r="BG37" i="85"/>
  <c r="D37" i="85" s="1"/>
  <c r="AS37" i="85"/>
  <c r="AS28" i="85" s="1"/>
  <c r="BG34" i="85"/>
  <c r="D34" i="85" s="1"/>
  <c r="BG33" i="85"/>
  <c r="D33" i="85" s="1"/>
  <c r="BG31" i="85"/>
  <c r="D31" i="85" s="1"/>
  <c r="BG30" i="85"/>
  <c r="BG24" i="85"/>
  <c r="D24" i="85" s="1"/>
  <c r="BG23" i="85"/>
  <c r="D23" i="85" s="1"/>
  <c r="AU10" i="85"/>
  <c r="BG22" i="85"/>
  <c r="D22" i="85" s="1"/>
  <c r="AS22" i="85"/>
  <c r="BG20" i="85"/>
  <c r="D20" i="85" s="1"/>
  <c r="AS20" i="85"/>
  <c r="BG19" i="85"/>
  <c r="D19" i="85" s="1"/>
  <c r="BG18" i="85"/>
  <c r="D18" i="85" s="1"/>
  <c r="AT10" i="85"/>
  <c r="AT133" i="85" s="1"/>
  <c r="AI10" i="85"/>
  <c r="AS16" i="85"/>
  <c r="AS10" i="85" s="1"/>
  <c r="BB10" i="85"/>
  <c r="BG14" i="85"/>
  <c r="D14" i="85" s="1"/>
  <c r="BG13" i="85"/>
  <c r="AQ10" i="85"/>
  <c r="AM10" i="85"/>
  <c r="AM133" i="85" s="1"/>
  <c r="AK10" i="85"/>
  <c r="AE10" i="85"/>
  <c r="AE133" i="85" s="1"/>
  <c r="AC10" i="85"/>
  <c r="AA10" i="85"/>
  <c r="W10" i="85"/>
  <c r="W133" i="85" s="1"/>
  <c r="U10" i="85"/>
  <c r="S10" i="85"/>
  <c r="BG130" i="86"/>
  <c r="D132" i="86"/>
  <c r="AS130" i="86"/>
  <c r="E132" i="86"/>
  <c r="E130" i="86" s="1"/>
  <c r="P123" i="86"/>
  <c r="P122" i="86"/>
  <c r="P120" i="86"/>
  <c r="BD113" i="86"/>
  <c r="BC113" i="86"/>
  <c r="BB113" i="86"/>
  <c r="BA113" i="86"/>
  <c r="AS113" i="86"/>
  <c r="E115" i="86"/>
  <c r="E113" i="86" s="1"/>
  <c r="AR113" i="86"/>
  <c r="AQ113" i="86"/>
  <c r="AP113" i="86"/>
  <c r="AO113" i="86"/>
  <c r="AN113" i="86"/>
  <c r="AM113" i="86"/>
  <c r="AL113" i="86"/>
  <c r="AK113" i="86"/>
  <c r="AJ113" i="86"/>
  <c r="AI113" i="86"/>
  <c r="AH113" i="86"/>
  <c r="AG113" i="86"/>
  <c r="AF113" i="86"/>
  <c r="AE113" i="86"/>
  <c r="AD113" i="86"/>
  <c r="AC113" i="86"/>
  <c r="AB113" i="86"/>
  <c r="AA113" i="86"/>
  <c r="Z113" i="86"/>
  <c r="Y113" i="86"/>
  <c r="X113" i="86"/>
  <c r="W113" i="86"/>
  <c r="V113" i="86"/>
  <c r="U113" i="86"/>
  <c r="T113" i="86"/>
  <c r="S113" i="86"/>
  <c r="R113" i="86"/>
  <c r="G113" i="86"/>
  <c r="C99" i="86"/>
  <c r="BG99" i="86"/>
  <c r="D102" i="86"/>
  <c r="F102" i="86" s="1"/>
  <c r="BE99" i="86"/>
  <c r="BD99" i="86"/>
  <c r="BC99" i="86"/>
  <c r="BB99" i="86"/>
  <c r="BA99" i="86"/>
  <c r="AZ99" i="86"/>
  <c r="AR99" i="86"/>
  <c r="AQ99" i="86"/>
  <c r="AP99" i="86"/>
  <c r="AO99" i="86"/>
  <c r="AN99" i="86"/>
  <c r="AM99" i="86"/>
  <c r="AL99" i="86"/>
  <c r="AK99" i="86"/>
  <c r="AJ99" i="86"/>
  <c r="D99" i="86"/>
  <c r="AS99" i="86"/>
  <c r="E101" i="86"/>
  <c r="AI99" i="86"/>
  <c r="AH99" i="86"/>
  <c r="AG99" i="86"/>
  <c r="AF99" i="86"/>
  <c r="AE99" i="86"/>
  <c r="AD99" i="86"/>
  <c r="AC99" i="86"/>
  <c r="AB99" i="86"/>
  <c r="AA99" i="86"/>
  <c r="Z99" i="86"/>
  <c r="Y99" i="86"/>
  <c r="X99" i="86"/>
  <c r="W99" i="86"/>
  <c r="V99" i="86"/>
  <c r="U99" i="86"/>
  <c r="T99" i="86"/>
  <c r="S99" i="86"/>
  <c r="R99" i="86"/>
  <c r="G99" i="86"/>
  <c r="BD72" i="86"/>
  <c r="BC72" i="86"/>
  <c r="BA72" i="86"/>
  <c r="AS72" i="86"/>
  <c r="E74" i="86"/>
  <c r="E72" i="86" s="1"/>
  <c r="AR72" i="86"/>
  <c r="AQ72" i="86"/>
  <c r="AP72" i="86"/>
  <c r="AO72" i="86"/>
  <c r="AN72" i="86"/>
  <c r="AM72" i="86"/>
  <c r="AL72" i="86"/>
  <c r="AK72" i="86"/>
  <c r="AJ72" i="86"/>
  <c r="AI72" i="86"/>
  <c r="AH72" i="86"/>
  <c r="AG72" i="86"/>
  <c r="AF72" i="86"/>
  <c r="AE72" i="86"/>
  <c r="AD72" i="86"/>
  <c r="AC72" i="86"/>
  <c r="AB72" i="86"/>
  <c r="AA72" i="86"/>
  <c r="Z72" i="86"/>
  <c r="Y72" i="86"/>
  <c r="X72" i="86"/>
  <c r="W72" i="86"/>
  <c r="V72" i="86"/>
  <c r="U72" i="86"/>
  <c r="T72" i="86"/>
  <c r="S72" i="86"/>
  <c r="R72" i="86"/>
  <c r="G72" i="86"/>
  <c r="P67" i="86"/>
  <c r="P58" i="86"/>
  <c r="BE28" i="86"/>
  <c r="BD28" i="86"/>
  <c r="BC28" i="86"/>
  <c r="BA28" i="86"/>
  <c r="AS28" i="86"/>
  <c r="E30" i="86"/>
  <c r="E28" i="86" s="1"/>
  <c r="AR28" i="86"/>
  <c r="AQ28" i="86"/>
  <c r="AP28" i="86"/>
  <c r="AO28" i="86"/>
  <c r="AN28" i="86"/>
  <c r="AM28" i="86"/>
  <c r="AL28" i="86"/>
  <c r="AK28" i="86"/>
  <c r="AJ28" i="86"/>
  <c r="AI28" i="86"/>
  <c r="AH28" i="86"/>
  <c r="AG28" i="86"/>
  <c r="AF28" i="86"/>
  <c r="AE28" i="86"/>
  <c r="AD28" i="86"/>
  <c r="AC28" i="86"/>
  <c r="AB28" i="86"/>
  <c r="AA28" i="86"/>
  <c r="Z28" i="86"/>
  <c r="Y28" i="86"/>
  <c r="X28" i="86"/>
  <c r="W28" i="86"/>
  <c r="V28" i="86"/>
  <c r="U28" i="86"/>
  <c r="T28" i="86"/>
  <c r="S28" i="86"/>
  <c r="R28" i="86"/>
  <c r="G28" i="86"/>
  <c r="C28" i="86"/>
  <c r="P25" i="86"/>
  <c r="P22" i="86"/>
  <c r="P20" i="86"/>
  <c r="P18" i="86"/>
  <c r="P15" i="86"/>
  <c r="BG10" i="86"/>
  <c r="D12" i="86"/>
  <c r="BF10" i="86"/>
  <c r="BE10" i="86"/>
  <c r="BD10" i="86"/>
  <c r="BC10" i="86"/>
  <c r="BB10" i="86"/>
  <c r="BA10" i="86"/>
  <c r="AZ10" i="86"/>
  <c r="AS10" i="86"/>
  <c r="E12" i="86"/>
  <c r="E10" i="86" s="1"/>
  <c r="AR10" i="86"/>
  <c r="AQ10" i="86"/>
  <c r="AP10" i="86"/>
  <c r="AO10" i="86"/>
  <c r="AN10" i="86"/>
  <c r="AM10" i="86"/>
  <c r="AL10" i="86"/>
  <c r="AK10" i="86"/>
  <c r="AJ10" i="86"/>
  <c r="AI10" i="86"/>
  <c r="AH10" i="86"/>
  <c r="AG10" i="86"/>
  <c r="AF10" i="86"/>
  <c r="AE10" i="86"/>
  <c r="AD10" i="86"/>
  <c r="AC10" i="86"/>
  <c r="AB10" i="86"/>
  <c r="AA10" i="86"/>
  <c r="Z10" i="86"/>
  <c r="Y10" i="86"/>
  <c r="X10" i="86"/>
  <c r="W10" i="86"/>
  <c r="V10" i="86"/>
  <c r="U10" i="86"/>
  <c r="T10" i="86"/>
  <c r="S10" i="86"/>
  <c r="R10" i="86"/>
  <c r="G10" i="86"/>
  <c r="C10" i="86"/>
  <c r="BG122" i="58"/>
  <c r="D122" i="58" s="1"/>
  <c r="F122" i="58" s="1"/>
  <c r="BG121" i="58"/>
  <c r="D121" i="58" s="1"/>
  <c r="F121" i="58" s="1"/>
  <c r="BG119" i="58"/>
  <c r="D119" i="58" s="1"/>
  <c r="F119" i="58" s="1"/>
  <c r="AP112" i="58"/>
  <c r="AJ112" i="58"/>
  <c r="AI112" i="58"/>
  <c r="AH112" i="58"/>
  <c r="AB112" i="58"/>
  <c r="AA112" i="58"/>
  <c r="Z112" i="58"/>
  <c r="K117" i="58"/>
  <c r="L117" i="58" s="1"/>
  <c r="AS116" i="58"/>
  <c r="E116" i="58" s="1"/>
  <c r="F116" i="58" s="1"/>
  <c r="BA112" i="58"/>
  <c r="AS115" i="58"/>
  <c r="AS112" i="58" s="1"/>
  <c r="S112" i="58"/>
  <c r="R112" i="58"/>
  <c r="AM112" i="58"/>
  <c r="AE112" i="58"/>
  <c r="AM98" i="58"/>
  <c r="AL98" i="58"/>
  <c r="AD98" i="58"/>
  <c r="V98" i="58"/>
  <c r="AP98" i="58"/>
  <c r="AO98" i="58"/>
  <c r="AN98" i="58"/>
  <c r="AN133" i="58" s="1"/>
  <c r="AJ98" i="58"/>
  <c r="AE98" i="58"/>
  <c r="AB98" i="58"/>
  <c r="W98" i="58"/>
  <c r="T98" i="58"/>
  <c r="AI98" i="58"/>
  <c r="AA98" i="58"/>
  <c r="S98" i="58"/>
  <c r="BG91" i="58"/>
  <c r="D91" i="58" s="1"/>
  <c r="F91" i="58" s="1"/>
  <c r="AC71" i="58"/>
  <c r="AC133" i="58" s="1"/>
  <c r="U71" i="58"/>
  <c r="BA71" i="58"/>
  <c r="BG77" i="58"/>
  <c r="D77" i="58" s="1"/>
  <c r="F77" i="58" s="1"/>
  <c r="BG76" i="58"/>
  <c r="D76" i="58" s="1"/>
  <c r="F76" i="58" s="1"/>
  <c r="AL71" i="58"/>
  <c r="AD71" i="58"/>
  <c r="V71" i="58"/>
  <c r="AO71" i="58"/>
  <c r="AG71" i="58"/>
  <c r="Y71" i="58"/>
  <c r="AJ71" i="58"/>
  <c r="AB71" i="58"/>
  <c r="T71" i="58"/>
  <c r="AK71" i="58"/>
  <c r="AK133" i="58" s="1"/>
  <c r="AS69" i="58"/>
  <c r="E69" i="58" s="1"/>
  <c r="BG61" i="58"/>
  <c r="D61" i="58" s="1"/>
  <c r="F61" i="58" s="1"/>
  <c r="BG59" i="58"/>
  <c r="D59" i="58" s="1"/>
  <c r="F59" i="58" s="1"/>
  <c r="BG56" i="58"/>
  <c r="D56" i="58" s="1"/>
  <c r="AS56" i="58"/>
  <c r="E56" i="58" s="1"/>
  <c r="AS55" i="58"/>
  <c r="E55" i="58" s="1"/>
  <c r="F55" i="58" s="1"/>
  <c r="BG42" i="58"/>
  <c r="D42" i="58" s="1"/>
  <c r="F42" i="58" s="1"/>
  <c r="AS39" i="58"/>
  <c r="BG35" i="58"/>
  <c r="D35" i="58" s="1"/>
  <c r="F35" i="58" s="1"/>
  <c r="AO28" i="58"/>
  <c r="AI28" i="58"/>
  <c r="AG28" i="58"/>
  <c r="Y28" i="58"/>
  <c r="S28" i="58"/>
  <c r="AA28" i="58"/>
  <c r="AS18" i="58"/>
  <c r="BA10" i="58"/>
  <c r="AH10" i="58"/>
  <c r="Z10" i="58"/>
  <c r="R10" i="58"/>
  <c r="AO10" i="58"/>
  <c r="AG10" i="58"/>
  <c r="Y10" i="58"/>
  <c r="C104" i="60"/>
  <c r="C89" i="60"/>
  <c r="C62" i="60"/>
  <c r="C24" i="60"/>
  <c r="D7" i="60"/>
  <c r="D119" i="60" s="1"/>
  <c r="C9" i="60"/>
  <c r="C7" i="60" s="1"/>
  <c r="C119" i="60" s="1"/>
  <c r="C104" i="61"/>
  <c r="C89" i="61"/>
  <c r="C62" i="61"/>
  <c r="C24" i="61"/>
  <c r="G7" i="61"/>
  <c r="G119" i="61" s="1"/>
  <c r="F7" i="61"/>
  <c r="AZ133" i="55" l="1"/>
  <c r="M86" i="85"/>
  <c r="Q115" i="88"/>
  <c r="L112" i="88"/>
  <c r="O115" i="88"/>
  <c r="O14" i="55"/>
  <c r="N15" i="86"/>
  <c r="R15" i="55"/>
  <c r="Q15" i="86" s="1"/>
  <c r="O18" i="55"/>
  <c r="R18" i="55" s="1"/>
  <c r="M18" i="58"/>
  <c r="N18" i="86"/>
  <c r="Q18" i="86"/>
  <c r="I32" i="85"/>
  <c r="I32" i="58"/>
  <c r="E39" i="58"/>
  <c r="F39" i="58" s="1"/>
  <c r="AS133" i="84"/>
  <c r="Q38" i="84"/>
  <c r="O38" i="84"/>
  <c r="Q46" i="84"/>
  <c r="O46" i="84"/>
  <c r="Q54" i="84"/>
  <c r="O54" i="84"/>
  <c r="Q62" i="84"/>
  <c r="O62" i="84"/>
  <c r="Q103" i="84"/>
  <c r="O103" i="84"/>
  <c r="Q110" i="84"/>
  <c r="O110" i="84"/>
  <c r="N27" i="54"/>
  <c r="AV133" i="85"/>
  <c r="H28" i="85"/>
  <c r="H71" i="85"/>
  <c r="O107" i="54"/>
  <c r="I133" i="1"/>
  <c r="I71" i="58"/>
  <c r="I71" i="85"/>
  <c r="O93" i="54"/>
  <c r="I98" i="85"/>
  <c r="O27" i="54"/>
  <c r="O66" i="54"/>
  <c r="I10" i="85"/>
  <c r="I10" i="58"/>
  <c r="I112" i="58"/>
  <c r="I98" i="58"/>
  <c r="O10" i="54"/>
  <c r="I28" i="85"/>
  <c r="I28" i="58"/>
  <c r="H28" i="58"/>
  <c r="H10" i="58"/>
  <c r="N107" i="54"/>
  <c r="H10" i="85"/>
  <c r="H112" i="85"/>
  <c r="H133" i="85" s="1"/>
  <c r="H71" i="58"/>
  <c r="P66" i="58"/>
  <c r="BQ66" i="58"/>
  <c r="AY44" i="58"/>
  <c r="AY54" i="58"/>
  <c r="AY61" i="58"/>
  <c r="AY76" i="58"/>
  <c r="AY84" i="58"/>
  <c r="AU98" i="58"/>
  <c r="AY102" i="58"/>
  <c r="AY110" i="58"/>
  <c r="AX112" i="58"/>
  <c r="F71" i="84"/>
  <c r="Q75" i="84"/>
  <c r="O75" i="84"/>
  <c r="Q45" i="84"/>
  <c r="O45" i="84"/>
  <c r="P45" i="84"/>
  <c r="AQ71" i="84"/>
  <c r="AY24" i="58"/>
  <c r="AY13" i="58"/>
  <c r="AY25" i="58"/>
  <c r="AY36" i="58"/>
  <c r="AY55" i="58"/>
  <c r="AY62" i="58"/>
  <c r="AY69" i="58"/>
  <c r="BG69" i="58"/>
  <c r="D69" i="58" s="1"/>
  <c r="AX71" i="58"/>
  <c r="AY77" i="58"/>
  <c r="AY85" i="58"/>
  <c r="AX98" i="58"/>
  <c r="AY103" i="58"/>
  <c r="C120" i="54"/>
  <c r="N120" i="54"/>
  <c r="E131" i="58"/>
  <c r="E129" i="58" s="1"/>
  <c r="AS129" i="58"/>
  <c r="AQ120" i="54"/>
  <c r="AS120" i="54"/>
  <c r="AV98" i="58"/>
  <c r="O53" i="84"/>
  <c r="Q53" i="84"/>
  <c r="AV10" i="58"/>
  <c r="AY17" i="58"/>
  <c r="AY34" i="58"/>
  <c r="AY40" i="58"/>
  <c r="AY48" i="58"/>
  <c r="AY65" i="58"/>
  <c r="AY80" i="58"/>
  <c r="AY88" i="58"/>
  <c r="AY106" i="58"/>
  <c r="AY109" i="58"/>
  <c r="AP10" i="54"/>
  <c r="AV66" i="54"/>
  <c r="O48" i="84"/>
  <c r="Q48" i="84"/>
  <c r="F31" i="58"/>
  <c r="AQ133" i="58"/>
  <c r="Z120" i="54"/>
  <c r="AY18" i="58"/>
  <c r="AY19" i="58"/>
  <c r="AX28" i="58"/>
  <c r="AY35" i="58"/>
  <c r="AY41" i="58"/>
  <c r="AY49" i="58"/>
  <c r="AY50" i="58"/>
  <c r="AY51" i="58"/>
  <c r="AY68" i="58"/>
  <c r="BG68" i="58"/>
  <c r="D68" i="58" s="1"/>
  <c r="F68" i="58" s="1"/>
  <c r="AY81" i="58"/>
  <c r="AY89" i="58"/>
  <c r="AY90" i="58"/>
  <c r="AY107" i="58"/>
  <c r="AW112" i="58"/>
  <c r="AY118" i="58"/>
  <c r="AP93" i="54"/>
  <c r="AT120" i="54"/>
  <c r="P53" i="84"/>
  <c r="F19" i="58"/>
  <c r="D10" i="58"/>
  <c r="E101" i="58"/>
  <c r="E98" i="58" s="1"/>
  <c r="AS98" i="58"/>
  <c r="AQ98" i="84"/>
  <c r="AB120" i="54"/>
  <c r="AA133" i="84"/>
  <c r="AY20" i="58"/>
  <c r="AY21" i="58"/>
  <c r="BB28" i="58"/>
  <c r="AY42" i="58"/>
  <c r="AY52" i="58"/>
  <c r="AY59" i="58"/>
  <c r="AW71" i="58"/>
  <c r="AY74" i="58"/>
  <c r="BG74" i="58"/>
  <c r="D74" i="58" s="1"/>
  <c r="F74" i="58" s="1"/>
  <c r="AY82" i="58"/>
  <c r="AY91" i="58"/>
  <c r="AW98" i="58"/>
  <c r="AY108" i="58"/>
  <c r="AV27" i="54"/>
  <c r="AO120" i="54"/>
  <c r="P75" i="84"/>
  <c r="BQ49" i="58"/>
  <c r="P49" i="58"/>
  <c r="F100" i="84"/>
  <c r="E98" i="84"/>
  <c r="E86" i="58"/>
  <c r="AS71" i="58"/>
  <c r="P22" i="58"/>
  <c r="D131" i="58"/>
  <c r="BG129" i="58"/>
  <c r="AW10" i="58"/>
  <c r="AY22" i="58"/>
  <c r="AY23" i="58"/>
  <c r="AV28" i="58"/>
  <c r="AV133" i="58" s="1"/>
  <c r="AY43" i="58"/>
  <c r="AY53" i="58"/>
  <c r="AY60" i="58"/>
  <c r="AY83" i="58"/>
  <c r="AY92" i="58"/>
  <c r="BG92" i="58"/>
  <c r="D92" i="58" s="1"/>
  <c r="F92" i="58" s="1"/>
  <c r="Q84" i="84"/>
  <c r="O84" i="84"/>
  <c r="E131" i="84"/>
  <c r="AQ129" i="84"/>
  <c r="AU120" i="54"/>
  <c r="AP66" i="54"/>
  <c r="BG10" i="58"/>
  <c r="P25" i="58"/>
  <c r="N28" i="87"/>
  <c r="H7" i="61"/>
  <c r="F119" i="61"/>
  <c r="E18" i="58"/>
  <c r="AS10" i="58"/>
  <c r="AS28" i="58"/>
  <c r="BQ42" i="58"/>
  <c r="BQ55" i="58"/>
  <c r="F56" i="58"/>
  <c r="BQ59" i="58"/>
  <c r="BQ61" i="58"/>
  <c r="Y133" i="58"/>
  <c r="AG133" i="58"/>
  <c r="T133" i="58"/>
  <c r="AO133" i="58"/>
  <c r="V133" i="58"/>
  <c r="AD133" i="58"/>
  <c r="AL133" i="58"/>
  <c r="AE133" i="58"/>
  <c r="AM133" i="58"/>
  <c r="S133" i="58"/>
  <c r="E115" i="58"/>
  <c r="W133" i="58"/>
  <c r="BA133" i="58"/>
  <c r="P116" i="58"/>
  <c r="Q117" i="58"/>
  <c r="O117" i="58"/>
  <c r="Z133" i="58"/>
  <c r="AA133" i="58"/>
  <c r="AB133" i="58"/>
  <c r="AH133" i="58"/>
  <c r="AI133" i="58"/>
  <c r="AJ133" i="58"/>
  <c r="AP133" i="58"/>
  <c r="P119" i="58"/>
  <c r="P121" i="58"/>
  <c r="P122" i="58"/>
  <c r="D10" i="86"/>
  <c r="F12" i="86"/>
  <c r="E99" i="86"/>
  <c r="F101" i="86"/>
  <c r="BE134" i="86"/>
  <c r="C134" i="86"/>
  <c r="G134" i="86"/>
  <c r="S134" i="86"/>
  <c r="T134" i="86"/>
  <c r="U134" i="86"/>
  <c r="V134" i="86"/>
  <c r="W134" i="86"/>
  <c r="X134" i="86"/>
  <c r="Y134" i="86"/>
  <c r="Z134" i="86"/>
  <c r="AA134" i="86"/>
  <c r="AB134" i="86"/>
  <c r="AC134" i="86"/>
  <c r="AD134" i="86"/>
  <c r="AE134" i="86"/>
  <c r="AF134" i="86"/>
  <c r="AG134" i="86"/>
  <c r="AH134" i="86"/>
  <c r="AI134" i="86"/>
  <c r="AJ134" i="86"/>
  <c r="AK134" i="86"/>
  <c r="AL134" i="86"/>
  <c r="AM134" i="86"/>
  <c r="AN134" i="86"/>
  <c r="AO134" i="86"/>
  <c r="AP134" i="86"/>
  <c r="AQ134" i="86"/>
  <c r="AR134" i="86"/>
  <c r="BA134" i="86"/>
  <c r="BB134" i="86"/>
  <c r="BC134" i="86"/>
  <c r="BD134" i="86"/>
  <c r="E134" i="86"/>
  <c r="D130" i="86"/>
  <c r="F132" i="86"/>
  <c r="D13" i="85"/>
  <c r="BG10" i="85"/>
  <c r="D30" i="85"/>
  <c r="BG28" i="85"/>
  <c r="BG71" i="85"/>
  <c r="D73" i="85"/>
  <c r="BB133" i="85"/>
  <c r="AO133" i="85"/>
  <c r="U133" i="85"/>
  <c r="AC133" i="85"/>
  <c r="AK133" i="85"/>
  <c r="D109" i="85"/>
  <c r="BG98" i="85"/>
  <c r="AU133" i="85"/>
  <c r="D118" i="85"/>
  <c r="BG112" i="85"/>
  <c r="BG133" i="85" s="1"/>
  <c r="BD133" i="85"/>
  <c r="S133" i="85"/>
  <c r="AA133" i="85"/>
  <c r="AI133" i="85"/>
  <c r="AQ133" i="85"/>
  <c r="BF133" i="85"/>
  <c r="AS133" i="85"/>
  <c r="AP133" i="85"/>
  <c r="E18" i="84"/>
  <c r="AQ10" i="84"/>
  <c r="P19" i="84"/>
  <c r="O19" i="84"/>
  <c r="G133" i="84"/>
  <c r="AE133" i="84"/>
  <c r="C133" i="84"/>
  <c r="R133" i="84"/>
  <c r="S133" i="84"/>
  <c r="T133" i="84"/>
  <c r="U133" i="84"/>
  <c r="V133" i="84"/>
  <c r="W133" i="84"/>
  <c r="X133" i="84"/>
  <c r="Y133" i="84"/>
  <c r="AX133" i="84"/>
  <c r="AY133" i="84"/>
  <c r="AZ133" i="84"/>
  <c r="BE133" i="84"/>
  <c r="E121" i="84"/>
  <c r="AQ112" i="84"/>
  <c r="AT133" i="84"/>
  <c r="P122" i="84"/>
  <c r="O122" i="84"/>
  <c r="Q122" i="84"/>
  <c r="AW133" i="84"/>
  <c r="D10" i="53"/>
  <c r="F12" i="53"/>
  <c r="Q12" i="53" s="1"/>
  <c r="O13" i="53"/>
  <c r="P13" i="53"/>
  <c r="Q13" i="53"/>
  <c r="P14" i="53"/>
  <c r="O14" i="53"/>
  <c r="Q14" i="53"/>
  <c r="P15" i="53"/>
  <c r="Q15" i="53"/>
  <c r="O15" i="53"/>
  <c r="P16" i="53"/>
  <c r="O16" i="53"/>
  <c r="Q16" i="53"/>
  <c r="P17" i="53"/>
  <c r="O17" i="53"/>
  <c r="Q17" i="53"/>
  <c r="P18" i="53"/>
  <c r="O18" i="53"/>
  <c r="Q18" i="53"/>
  <c r="O19" i="53"/>
  <c r="P19" i="53"/>
  <c r="Q19" i="53"/>
  <c r="P20" i="53"/>
  <c r="Q20" i="53"/>
  <c r="O20" i="53"/>
  <c r="P21" i="53"/>
  <c r="P22" i="53"/>
  <c r="O22" i="53"/>
  <c r="Q22" i="53"/>
  <c r="P23" i="53"/>
  <c r="Q23" i="53"/>
  <c r="O23" i="53"/>
  <c r="P24" i="53"/>
  <c r="O24" i="53"/>
  <c r="Q24" i="53"/>
  <c r="P25" i="53"/>
  <c r="O25" i="53"/>
  <c r="Q25" i="53"/>
  <c r="D28" i="53"/>
  <c r="F30" i="53"/>
  <c r="P31" i="53"/>
  <c r="O31" i="53"/>
  <c r="Q31" i="53"/>
  <c r="O33" i="53"/>
  <c r="P33" i="53"/>
  <c r="Q33" i="53"/>
  <c r="P34" i="53"/>
  <c r="O34" i="53"/>
  <c r="Q34" i="53"/>
  <c r="P35" i="53"/>
  <c r="Q35" i="53"/>
  <c r="O35" i="53"/>
  <c r="P36" i="53"/>
  <c r="Q36" i="53"/>
  <c r="O36" i="53"/>
  <c r="P37" i="53"/>
  <c r="O37" i="53"/>
  <c r="Q37" i="53"/>
  <c r="P38" i="53"/>
  <c r="Q38" i="53"/>
  <c r="O38" i="53"/>
  <c r="P39" i="53"/>
  <c r="Q39" i="53"/>
  <c r="O39" i="53"/>
  <c r="P40" i="53"/>
  <c r="O40" i="53"/>
  <c r="Q40" i="53"/>
  <c r="O41" i="53"/>
  <c r="P41" i="53"/>
  <c r="Q41" i="53"/>
  <c r="P42" i="53"/>
  <c r="Q42" i="53"/>
  <c r="O42" i="53"/>
  <c r="O43" i="53"/>
  <c r="P43" i="53"/>
  <c r="Q43" i="53"/>
  <c r="P44" i="53"/>
  <c r="O44" i="53"/>
  <c r="Q44" i="53"/>
  <c r="E45" i="85"/>
  <c r="F45" i="85" s="1"/>
  <c r="F45" i="53"/>
  <c r="P46" i="53"/>
  <c r="O46" i="53"/>
  <c r="Q46" i="53"/>
  <c r="P47" i="53"/>
  <c r="Q47" i="53"/>
  <c r="O47" i="53"/>
  <c r="P48" i="53"/>
  <c r="Q48" i="53"/>
  <c r="O48" i="53"/>
  <c r="P49" i="53"/>
  <c r="O49" i="53"/>
  <c r="Q49" i="53"/>
  <c r="O50" i="53"/>
  <c r="P50" i="53"/>
  <c r="Q50" i="53"/>
  <c r="P51" i="53"/>
  <c r="O51" i="53"/>
  <c r="Q51" i="53"/>
  <c r="P52" i="53"/>
  <c r="O52" i="53"/>
  <c r="Q52" i="53"/>
  <c r="P53" i="53"/>
  <c r="O53" i="53"/>
  <c r="Q53" i="53"/>
  <c r="P54" i="53"/>
  <c r="Q54" i="53"/>
  <c r="O54" i="53"/>
  <c r="P55" i="53"/>
  <c r="Q55" i="53"/>
  <c r="O55" i="53"/>
  <c r="P56" i="53"/>
  <c r="Q56" i="53"/>
  <c r="O56" i="53"/>
  <c r="P57" i="53"/>
  <c r="Q57" i="53"/>
  <c r="O57" i="53"/>
  <c r="P59" i="53"/>
  <c r="O59" i="53"/>
  <c r="Q59" i="53"/>
  <c r="P60" i="53"/>
  <c r="Q60" i="53"/>
  <c r="O60" i="53"/>
  <c r="P61" i="53"/>
  <c r="O61" i="53"/>
  <c r="Q61" i="53"/>
  <c r="O62" i="53"/>
  <c r="P62" i="53"/>
  <c r="Q62" i="53"/>
  <c r="P63" i="53"/>
  <c r="Q63" i="53"/>
  <c r="O63" i="53"/>
  <c r="P64" i="53"/>
  <c r="Q64" i="53"/>
  <c r="O64" i="53"/>
  <c r="P65" i="53"/>
  <c r="O65" i="53"/>
  <c r="Q65" i="53"/>
  <c r="P68" i="53"/>
  <c r="Q68" i="53"/>
  <c r="O68" i="53"/>
  <c r="P69" i="53"/>
  <c r="Q69" i="53"/>
  <c r="O69" i="53"/>
  <c r="D71" i="53"/>
  <c r="F73" i="53"/>
  <c r="O74" i="53"/>
  <c r="P74" i="53"/>
  <c r="Q74" i="53"/>
  <c r="O75" i="53"/>
  <c r="P75" i="53"/>
  <c r="Q75" i="53"/>
  <c r="P76" i="53"/>
  <c r="O76" i="53"/>
  <c r="Q76" i="53"/>
  <c r="P77" i="53"/>
  <c r="O77" i="53"/>
  <c r="Q77" i="53"/>
  <c r="P78" i="53"/>
  <c r="O78" i="53"/>
  <c r="Q78" i="53"/>
  <c r="P79" i="53"/>
  <c r="O79" i="53"/>
  <c r="Q79" i="53"/>
  <c r="P80" i="53"/>
  <c r="Q80" i="53"/>
  <c r="O80" i="53"/>
  <c r="P81" i="53"/>
  <c r="Q81" i="53"/>
  <c r="O81" i="53"/>
  <c r="P82" i="53"/>
  <c r="O82" i="53"/>
  <c r="Q82" i="53"/>
  <c r="P83" i="53"/>
  <c r="Q83" i="53"/>
  <c r="O83" i="53"/>
  <c r="P84" i="53"/>
  <c r="O84" i="53"/>
  <c r="Q84" i="53"/>
  <c r="P85" i="53"/>
  <c r="O85" i="53"/>
  <c r="Q85" i="53"/>
  <c r="O86" i="53"/>
  <c r="P86" i="53"/>
  <c r="Q86" i="53"/>
  <c r="P87" i="53"/>
  <c r="O87" i="53"/>
  <c r="Q87" i="53"/>
  <c r="P88" i="53"/>
  <c r="O88" i="53"/>
  <c r="Q88" i="53"/>
  <c r="P89" i="53"/>
  <c r="Q89" i="53"/>
  <c r="O89" i="53"/>
  <c r="P90" i="53"/>
  <c r="O90" i="53"/>
  <c r="Q90" i="53"/>
  <c r="P91" i="53"/>
  <c r="Q91" i="53"/>
  <c r="O91" i="53"/>
  <c r="P92" i="53"/>
  <c r="Q92" i="53"/>
  <c r="O92" i="53"/>
  <c r="D94" i="53"/>
  <c r="F96" i="53"/>
  <c r="E98" i="53"/>
  <c r="F100" i="53"/>
  <c r="F101" i="53"/>
  <c r="P102" i="53"/>
  <c r="Q102" i="53"/>
  <c r="O102" i="53"/>
  <c r="P103" i="53"/>
  <c r="Q103" i="53"/>
  <c r="O103" i="53"/>
  <c r="O104" i="53"/>
  <c r="P104" i="53"/>
  <c r="Q104" i="53"/>
  <c r="P105" i="53"/>
  <c r="O105" i="53"/>
  <c r="Q105" i="53"/>
  <c r="P106" i="53"/>
  <c r="O106" i="53"/>
  <c r="Q106" i="53"/>
  <c r="P107" i="53"/>
  <c r="Q107" i="53"/>
  <c r="O107" i="53"/>
  <c r="O108" i="53"/>
  <c r="P108" i="53"/>
  <c r="Q108" i="53"/>
  <c r="P109" i="53"/>
  <c r="O109" i="53"/>
  <c r="Q109" i="53"/>
  <c r="P110" i="53"/>
  <c r="O110" i="53"/>
  <c r="Q110" i="53"/>
  <c r="AY134" i="53"/>
  <c r="D112" i="53"/>
  <c r="F114" i="53"/>
  <c r="P118" i="53"/>
  <c r="O118" i="53"/>
  <c r="Q118" i="53"/>
  <c r="O120" i="53"/>
  <c r="P120" i="53"/>
  <c r="Q120" i="53"/>
  <c r="P123" i="53"/>
  <c r="Q123" i="53"/>
  <c r="O123" i="53"/>
  <c r="E125" i="53"/>
  <c r="F125" i="53"/>
  <c r="P127" i="53"/>
  <c r="P125" i="53" s="1"/>
  <c r="Q127" i="53"/>
  <c r="Q125" i="53" s="1"/>
  <c r="E134" i="53"/>
  <c r="AS134" i="53"/>
  <c r="D130" i="53"/>
  <c r="D134" i="53" s="1"/>
  <c r="F132" i="53"/>
  <c r="BG134" i="53"/>
  <c r="J134" i="53"/>
  <c r="K10" i="53"/>
  <c r="K134" i="53" s="1"/>
  <c r="D10" i="87"/>
  <c r="F12" i="87"/>
  <c r="P13" i="87"/>
  <c r="O13" i="87"/>
  <c r="Q13" i="87"/>
  <c r="P14" i="87"/>
  <c r="O14" i="87"/>
  <c r="Q14" i="87"/>
  <c r="P15" i="87"/>
  <c r="O15" i="87"/>
  <c r="Q15" i="87"/>
  <c r="P16" i="87"/>
  <c r="O16" i="87"/>
  <c r="Q16" i="87"/>
  <c r="P17" i="87"/>
  <c r="Q17" i="87"/>
  <c r="O17" i="87"/>
  <c r="P18" i="87"/>
  <c r="O18" i="87"/>
  <c r="Q18" i="87"/>
  <c r="P19" i="87"/>
  <c r="O19" i="87"/>
  <c r="Q19" i="87"/>
  <c r="P20" i="87"/>
  <c r="O20" i="87"/>
  <c r="Q20" i="87"/>
  <c r="P21" i="87"/>
  <c r="Q21" i="87"/>
  <c r="O21" i="87"/>
  <c r="P22" i="87"/>
  <c r="O22" i="87"/>
  <c r="Q22" i="87"/>
  <c r="P23" i="87"/>
  <c r="Q23" i="87"/>
  <c r="O23" i="87"/>
  <c r="P24" i="87"/>
  <c r="Q24" i="87"/>
  <c r="O24" i="87"/>
  <c r="P25" i="87"/>
  <c r="Q25" i="87"/>
  <c r="O25" i="87"/>
  <c r="D28" i="87"/>
  <c r="F30" i="87"/>
  <c r="P31" i="87"/>
  <c r="O31" i="87"/>
  <c r="Q31" i="87"/>
  <c r="E33" i="85"/>
  <c r="F33" i="85" s="1"/>
  <c r="F33" i="87"/>
  <c r="P34" i="87"/>
  <c r="Q34" i="87"/>
  <c r="O34" i="87"/>
  <c r="P35" i="87"/>
  <c r="Q35" i="87"/>
  <c r="O35" i="87"/>
  <c r="P36" i="87"/>
  <c r="O36" i="87"/>
  <c r="Q36" i="87"/>
  <c r="P37" i="87"/>
  <c r="O37" i="87"/>
  <c r="Q37" i="87"/>
  <c r="P38" i="87"/>
  <c r="O38" i="87"/>
  <c r="Q38" i="87"/>
  <c r="P39" i="87"/>
  <c r="Q39" i="87"/>
  <c r="O39" i="87"/>
  <c r="P40" i="87"/>
  <c r="Q40" i="87"/>
  <c r="O40" i="87"/>
  <c r="P41" i="87"/>
  <c r="Q41" i="87"/>
  <c r="O41" i="87"/>
  <c r="P42" i="87"/>
  <c r="Q42" i="87"/>
  <c r="O42" i="87"/>
  <c r="P43" i="87"/>
  <c r="Q43" i="87"/>
  <c r="O43" i="87"/>
  <c r="P44" i="87"/>
  <c r="Q44" i="87"/>
  <c r="O44" i="87"/>
  <c r="P46" i="87"/>
  <c r="Q46" i="87"/>
  <c r="O46" i="87"/>
  <c r="P47" i="87"/>
  <c r="Q47" i="87"/>
  <c r="O47" i="87"/>
  <c r="P48" i="87"/>
  <c r="O48" i="87"/>
  <c r="Q48" i="87"/>
  <c r="P49" i="87"/>
  <c r="O49" i="87"/>
  <c r="Q49" i="87"/>
  <c r="P50" i="87"/>
  <c r="Q50" i="87"/>
  <c r="O50" i="87"/>
  <c r="P51" i="87"/>
  <c r="O51" i="87"/>
  <c r="Q51" i="87"/>
  <c r="P52" i="87"/>
  <c r="Q52" i="87"/>
  <c r="O52" i="87"/>
  <c r="P53" i="87"/>
  <c r="O53" i="87"/>
  <c r="Q53" i="87"/>
  <c r="P54" i="87"/>
  <c r="O54" i="87"/>
  <c r="Q54" i="87"/>
  <c r="P55" i="87"/>
  <c r="O55" i="87"/>
  <c r="Q55" i="87"/>
  <c r="P56" i="87"/>
  <c r="O56" i="87"/>
  <c r="Q56" i="87"/>
  <c r="P57" i="87"/>
  <c r="Q57" i="87"/>
  <c r="O57" i="87"/>
  <c r="P59" i="87"/>
  <c r="O59" i="87"/>
  <c r="Q59" i="87"/>
  <c r="P60" i="87"/>
  <c r="O60" i="87"/>
  <c r="Q60" i="87"/>
  <c r="P61" i="87"/>
  <c r="Q61" i="87"/>
  <c r="O61" i="87"/>
  <c r="P62" i="87"/>
  <c r="Q62" i="87"/>
  <c r="O62" i="87"/>
  <c r="P63" i="87"/>
  <c r="Q63" i="87"/>
  <c r="O63" i="87"/>
  <c r="P64" i="87"/>
  <c r="Q64" i="87"/>
  <c r="O64" i="87"/>
  <c r="P65" i="87"/>
  <c r="Q65" i="87"/>
  <c r="O65" i="87"/>
  <c r="P68" i="87"/>
  <c r="O68" i="87"/>
  <c r="Q68" i="87"/>
  <c r="P69" i="87"/>
  <c r="O69" i="87"/>
  <c r="Q69" i="87"/>
  <c r="D71" i="87"/>
  <c r="F73" i="87"/>
  <c r="P74" i="87"/>
  <c r="Q74" i="87"/>
  <c r="O74" i="87"/>
  <c r="P75" i="87"/>
  <c r="Q75" i="87"/>
  <c r="O75" i="87"/>
  <c r="P76" i="87"/>
  <c r="O76" i="87"/>
  <c r="Q76" i="87"/>
  <c r="P77" i="87"/>
  <c r="Q77" i="87"/>
  <c r="O77" i="87"/>
  <c r="P78" i="87"/>
  <c r="O78" i="87"/>
  <c r="Q78" i="87"/>
  <c r="P79" i="87"/>
  <c r="O79" i="87"/>
  <c r="Q79" i="87"/>
  <c r="P80" i="87"/>
  <c r="O80" i="87"/>
  <c r="Q80" i="87"/>
  <c r="P81" i="87"/>
  <c r="Q81" i="87"/>
  <c r="O81" i="87"/>
  <c r="P82" i="87"/>
  <c r="O82" i="87"/>
  <c r="Q82" i="87"/>
  <c r="P83" i="87"/>
  <c r="Q83" i="87"/>
  <c r="O83" i="87"/>
  <c r="P84" i="87"/>
  <c r="Q84" i="87"/>
  <c r="O84" i="87"/>
  <c r="P85" i="87"/>
  <c r="Q85" i="87"/>
  <c r="O85" i="87"/>
  <c r="P86" i="87"/>
  <c r="Q86" i="87"/>
  <c r="O86" i="87"/>
  <c r="P87" i="87"/>
  <c r="Q87" i="87"/>
  <c r="O87" i="87"/>
  <c r="P88" i="87"/>
  <c r="Q88" i="87"/>
  <c r="O88" i="87"/>
  <c r="P89" i="87"/>
  <c r="O89" i="87"/>
  <c r="Q89" i="87"/>
  <c r="P90" i="87"/>
  <c r="O90" i="87"/>
  <c r="Q90" i="87"/>
  <c r="P91" i="87"/>
  <c r="O91" i="87"/>
  <c r="Q91" i="87"/>
  <c r="P92" i="87"/>
  <c r="Q92" i="87"/>
  <c r="O92" i="87"/>
  <c r="D94" i="87"/>
  <c r="F96" i="87"/>
  <c r="E98" i="87"/>
  <c r="F100" i="87"/>
  <c r="BG101" i="58"/>
  <c r="BE98" i="58"/>
  <c r="BE133" i="58" s="1"/>
  <c r="F101" i="87"/>
  <c r="O102" i="87"/>
  <c r="P102" i="87"/>
  <c r="Q102" i="87"/>
  <c r="P103" i="87"/>
  <c r="Q103" i="87"/>
  <c r="O103" i="87"/>
  <c r="P104" i="87"/>
  <c r="O104" i="87"/>
  <c r="Q104" i="87"/>
  <c r="P105" i="87"/>
  <c r="O105" i="87"/>
  <c r="Q105" i="87"/>
  <c r="P106" i="87"/>
  <c r="Q106" i="87"/>
  <c r="O106" i="87"/>
  <c r="P107" i="87"/>
  <c r="Q107" i="87"/>
  <c r="O107" i="87"/>
  <c r="P108" i="87"/>
  <c r="O108" i="87"/>
  <c r="Q108" i="87"/>
  <c r="P109" i="87"/>
  <c r="Q109" i="87"/>
  <c r="O109" i="87"/>
  <c r="P110" i="87"/>
  <c r="Q110" i="87"/>
  <c r="O110" i="87"/>
  <c r="AY133" i="87"/>
  <c r="D114" i="85"/>
  <c r="D112" i="87"/>
  <c r="F114" i="87"/>
  <c r="P118" i="87"/>
  <c r="Q118" i="87"/>
  <c r="O118" i="87"/>
  <c r="P120" i="87"/>
  <c r="O120" i="87"/>
  <c r="Q120" i="87"/>
  <c r="E123" i="85"/>
  <c r="F123" i="85" s="1"/>
  <c r="F123" i="87"/>
  <c r="E125" i="87"/>
  <c r="F125" i="87"/>
  <c r="P127" i="87"/>
  <c r="P125" i="87" s="1"/>
  <c r="Q127" i="87"/>
  <c r="Q125" i="87" s="1"/>
  <c r="E133" i="87"/>
  <c r="AS133" i="87"/>
  <c r="D129" i="87"/>
  <c r="D133" i="87" s="1"/>
  <c r="F131" i="87"/>
  <c r="BG133" i="87"/>
  <c r="N94" i="87"/>
  <c r="N129" i="87"/>
  <c r="Q131" i="87"/>
  <c r="M133" i="87"/>
  <c r="J10" i="87"/>
  <c r="J98" i="87"/>
  <c r="K100" i="87"/>
  <c r="K94" i="87"/>
  <c r="L96" i="87"/>
  <c r="J133" i="87"/>
  <c r="D10" i="57"/>
  <c r="F12" i="57"/>
  <c r="D27" i="57"/>
  <c r="F29" i="57"/>
  <c r="D65" i="57"/>
  <c r="F67" i="57"/>
  <c r="D88" i="57"/>
  <c r="F90" i="57"/>
  <c r="D92" i="57"/>
  <c r="F95" i="57"/>
  <c r="AC117" i="57"/>
  <c r="D106" i="57"/>
  <c r="F108" i="57"/>
  <c r="E117" i="57"/>
  <c r="W117" i="57"/>
  <c r="D113" i="57"/>
  <c r="D117" i="57" s="1"/>
  <c r="F115" i="57"/>
  <c r="AG117" i="57"/>
  <c r="M117" i="57"/>
  <c r="D10" i="46"/>
  <c r="F12" i="46"/>
  <c r="D27" i="46"/>
  <c r="F29" i="46"/>
  <c r="D66" i="46"/>
  <c r="F68" i="46"/>
  <c r="D89" i="46"/>
  <c r="F91" i="46"/>
  <c r="D93" i="46"/>
  <c r="F96" i="46"/>
  <c r="AN120" i="46"/>
  <c r="D107" i="46"/>
  <c r="F109" i="46"/>
  <c r="E120" i="46"/>
  <c r="AH120" i="46"/>
  <c r="D116" i="46"/>
  <c r="D120" i="46" s="1"/>
  <c r="F118" i="46"/>
  <c r="AR120" i="46"/>
  <c r="D10" i="43"/>
  <c r="F12" i="43"/>
  <c r="D27" i="43"/>
  <c r="F29" i="43"/>
  <c r="D65" i="43"/>
  <c r="F67" i="43"/>
  <c r="D88" i="43"/>
  <c r="F90" i="43"/>
  <c r="D92" i="43"/>
  <c r="F95" i="43"/>
  <c r="AC117" i="43"/>
  <c r="D106" i="43"/>
  <c r="F108" i="43"/>
  <c r="E117" i="43"/>
  <c r="W117" i="43"/>
  <c r="D113" i="43"/>
  <c r="D117" i="43" s="1"/>
  <c r="F115" i="43"/>
  <c r="AG117" i="43"/>
  <c r="M117" i="43"/>
  <c r="D10" i="41"/>
  <c r="F12" i="41"/>
  <c r="D27" i="41"/>
  <c r="F29" i="41"/>
  <c r="D66" i="41"/>
  <c r="F68" i="41"/>
  <c r="E89" i="41"/>
  <c r="F96" i="55"/>
  <c r="F94" i="55" s="1"/>
  <c r="D89" i="41"/>
  <c r="F91" i="41"/>
  <c r="D93" i="41"/>
  <c r="F96" i="41"/>
  <c r="AI120" i="41"/>
  <c r="D107" i="41"/>
  <c r="F109" i="41"/>
  <c r="E120" i="41"/>
  <c r="AC120" i="41"/>
  <c r="D116" i="41"/>
  <c r="D120" i="41" s="1"/>
  <c r="F118" i="41"/>
  <c r="AM120" i="41"/>
  <c r="AT10" i="86"/>
  <c r="AY12" i="86"/>
  <c r="AY10" i="86" s="1"/>
  <c r="AU10" i="58"/>
  <c r="AY12" i="58"/>
  <c r="D10" i="55"/>
  <c r="G12" i="55"/>
  <c r="AT28" i="86"/>
  <c r="AY30" i="86"/>
  <c r="AY28" i="86" s="1"/>
  <c r="AY30" i="58"/>
  <c r="AU28" i="58"/>
  <c r="AZ28" i="86"/>
  <c r="BG30" i="86"/>
  <c r="AZ28" i="58"/>
  <c r="BG30" i="58"/>
  <c r="D28" i="55"/>
  <c r="G30" i="55"/>
  <c r="O36" i="86"/>
  <c r="P69" i="86"/>
  <c r="O69" i="86"/>
  <c r="P68" i="58"/>
  <c r="BQ68" i="58"/>
  <c r="P70" i="86"/>
  <c r="O70" i="86"/>
  <c r="F69" i="58"/>
  <c r="AT72" i="86"/>
  <c r="AY74" i="86"/>
  <c r="AY72" i="86" s="1"/>
  <c r="AY73" i="58"/>
  <c r="AY71" i="58" s="1"/>
  <c r="AU71" i="58"/>
  <c r="AZ72" i="86"/>
  <c r="BG74" i="86"/>
  <c r="BG73" i="58"/>
  <c r="AZ71" i="58"/>
  <c r="D71" i="55"/>
  <c r="G73" i="55"/>
  <c r="O75" i="86"/>
  <c r="O76" i="86"/>
  <c r="O93" i="86"/>
  <c r="C133" i="55"/>
  <c r="C94" i="58"/>
  <c r="R95" i="86"/>
  <c r="R134" i="86" s="1"/>
  <c r="AS97" i="86"/>
  <c r="AS95" i="86" s="1"/>
  <c r="AS134" i="86" s="1"/>
  <c r="R94" i="58"/>
  <c r="R133" i="58" s="1"/>
  <c r="AS96" i="58"/>
  <c r="U133" i="58"/>
  <c r="AT95" i="86"/>
  <c r="AY97" i="86"/>
  <c r="AY95" i="86" s="1"/>
  <c r="AZ95" i="86"/>
  <c r="BG97" i="86"/>
  <c r="D94" i="55"/>
  <c r="G96" i="55"/>
  <c r="AT99" i="86"/>
  <c r="AY102" i="86"/>
  <c r="AY99" i="86" s="1"/>
  <c r="D98" i="55"/>
  <c r="G101" i="55"/>
  <c r="BB133" i="55"/>
  <c r="O109" i="86"/>
  <c r="BC133" i="55"/>
  <c r="O110" i="86"/>
  <c r="O111" i="86"/>
  <c r="AT113" i="86"/>
  <c r="AY115" i="86"/>
  <c r="AY113" i="86" s="1"/>
  <c r="AY114" i="58"/>
  <c r="AY112" i="58" s="1"/>
  <c r="AU112" i="58"/>
  <c r="BA133" i="55"/>
  <c r="AZ113" i="86"/>
  <c r="AZ134" i="86" s="1"/>
  <c r="BG115" i="86"/>
  <c r="BG114" i="58"/>
  <c r="AZ112" i="58"/>
  <c r="D112" i="55"/>
  <c r="G114" i="55"/>
  <c r="P119" i="86"/>
  <c r="O119" i="86"/>
  <c r="P118" i="58"/>
  <c r="P121" i="86"/>
  <c r="O121" i="86"/>
  <c r="P120" i="58"/>
  <c r="E125" i="55"/>
  <c r="G127" i="55"/>
  <c r="G125" i="55" s="1"/>
  <c r="F133" i="55"/>
  <c r="AT133" i="55"/>
  <c r="AU133" i="55"/>
  <c r="AT130" i="86"/>
  <c r="AT134" i="86" s="1"/>
  <c r="AY132" i="86"/>
  <c r="AY130" i="86" s="1"/>
  <c r="AY134" i="86" s="1"/>
  <c r="AU129" i="58"/>
  <c r="AU133" i="58" s="1"/>
  <c r="AY131" i="58"/>
  <c r="AY129" i="58" s="1"/>
  <c r="AV133" i="55"/>
  <c r="AU134" i="86"/>
  <c r="AW133" i="55"/>
  <c r="AV134" i="86"/>
  <c r="AX133" i="55"/>
  <c r="AW134" i="86"/>
  <c r="AY133" i="55"/>
  <c r="AX134" i="86"/>
  <c r="D129" i="55"/>
  <c r="D133" i="55" s="1"/>
  <c r="G131" i="55"/>
  <c r="BH133" i="55"/>
  <c r="M12" i="86"/>
  <c r="N10" i="55"/>
  <c r="O12" i="55"/>
  <c r="M12" i="58"/>
  <c r="M13" i="86"/>
  <c r="P13" i="86" s="1"/>
  <c r="M13" i="58"/>
  <c r="P13" i="58" s="1"/>
  <c r="M14" i="86"/>
  <c r="P14" i="86" s="1"/>
  <c r="M14" i="58"/>
  <c r="P14" i="58" s="1"/>
  <c r="M16" i="86"/>
  <c r="P16" i="86" s="1"/>
  <c r="M16" i="58"/>
  <c r="P16" i="58" s="1"/>
  <c r="M17" i="86"/>
  <c r="P17" i="86" s="1"/>
  <c r="M17" i="58"/>
  <c r="P17" i="58" s="1"/>
  <c r="M19" i="86"/>
  <c r="P19" i="86" s="1"/>
  <c r="M19" i="58"/>
  <c r="P19" i="58" s="1"/>
  <c r="M21" i="86"/>
  <c r="P21" i="86" s="1"/>
  <c r="O21" i="55"/>
  <c r="M21" i="58"/>
  <c r="P21" i="58" s="1"/>
  <c r="M23" i="86"/>
  <c r="P23" i="86" s="1"/>
  <c r="O23" i="55"/>
  <c r="M23" i="58"/>
  <c r="P23" i="58" s="1"/>
  <c r="M24" i="86"/>
  <c r="P24" i="86" s="1"/>
  <c r="O24" i="55"/>
  <c r="M24" i="58"/>
  <c r="P24" i="58" s="1"/>
  <c r="M30" i="86"/>
  <c r="O30" i="55"/>
  <c r="M30" i="58"/>
  <c r="N28" i="55"/>
  <c r="M31" i="86"/>
  <c r="P31" i="86" s="1"/>
  <c r="O31" i="55"/>
  <c r="M31" i="58"/>
  <c r="P31" i="58" s="1"/>
  <c r="M33" i="86"/>
  <c r="P33" i="86" s="1"/>
  <c r="O33" i="55"/>
  <c r="M33" i="58"/>
  <c r="M34" i="86"/>
  <c r="P34" i="86" s="1"/>
  <c r="O34" i="55"/>
  <c r="M34" i="58"/>
  <c r="P34" i="58" s="1"/>
  <c r="M35" i="86"/>
  <c r="P35" i="86" s="1"/>
  <c r="O35" i="55"/>
  <c r="M35" i="58"/>
  <c r="P35" i="58" s="1"/>
  <c r="M36" i="86"/>
  <c r="P36" i="86" s="1"/>
  <c r="O36" i="55"/>
  <c r="M36" i="58"/>
  <c r="P36" i="58" s="1"/>
  <c r="M37" i="86"/>
  <c r="P37" i="86" s="1"/>
  <c r="O37" i="55"/>
  <c r="M37" i="58"/>
  <c r="P37" i="58" s="1"/>
  <c r="M39" i="86"/>
  <c r="P39" i="86" s="1"/>
  <c r="O39" i="55"/>
  <c r="M39" i="58"/>
  <c r="M40" i="86"/>
  <c r="P40" i="86" s="1"/>
  <c r="O40" i="55"/>
  <c r="M40" i="58"/>
  <c r="P40" i="58" s="1"/>
  <c r="M41" i="86"/>
  <c r="P41" i="86" s="1"/>
  <c r="O41" i="55"/>
  <c r="M41" i="58"/>
  <c r="P41" i="58" s="1"/>
  <c r="M42" i="86"/>
  <c r="P42" i="86" s="1"/>
  <c r="O42" i="55"/>
  <c r="M42" i="58"/>
  <c r="P42" i="58" s="1"/>
  <c r="M43" i="86"/>
  <c r="P43" i="86" s="1"/>
  <c r="O43" i="55"/>
  <c r="M43" i="58"/>
  <c r="P43" i="58" s="1"/>
  <c r="M44" i="86"/>
  <c r="P44" i="86" s="1"/>
  <c r="O44" i="55"/>
  <c r="M44" i="58"/>
  <c r="P44" i="58" s="1"/>
  <c r="M45" i="86"/>
  <c r="P45" i="86" s="1"/>
  <c r="O45" i="55"/>
  <c r="M45" i="58"/>
  <c r="P45" i="58" s="1"/>
  <c r="M46" i="86"/>
  <c r="P46" i="86" s="1"/>
  <c r="O46" i="55"/>
  <c r="M46" i="58"/>
  <c r="P46" i="58" s="1"/>
  <c r="M47" i="86"/>
  <c r="P47" i="86" s="1"/>
  <c r="O47" i="55"/>
  <c r="M47" i="58"/>
  <c r="P47" i="58" s="1"/>
  <c r="M48" i="86"/>
  <c r="P48" i="86" s="1"/>
  <c r="O48" i="55"/>
  <c r="M48" i="58"/>
  <c r="P48" i="58" s="1"/>
  <c r="M51" i="86"/>
  <c r="P51" i="86" s="1"/>
  <c r="O51" i="55"/>
  <c r="M51" i="58"/>
  <c r="P51" i="58" s="1"/>
  <c r="M52" i="86"/>
  <c r="P52" i="86" s="1"/>
  <c r="O52" i="55"/>
  <c r="M52" i="58"/>
  <c r="P52" i="58" s="1"/>
  <c r="M53" i="86"/>
  <c r="P53" i="86" s="1"/>
  <c r="O53" i="55"/>
  <c r="M53" i="58"/>
  <c r="P53" i="58" s="1"/>
  <c r="M54" i="86"/>
  <c r="P54" i="86" s="1"/>
  <c r="O54" i="55"/>
  <c r="M54" i="58"/>
  <c r="P54" i="58" s="1"/>
  <c r="M55" i="86"/>
  <c r="P55" i="86" s="1"/>
  <c r="O55" i="55"/>
  <c r="M55" i="58"/>
  <c r="P55" i="58" s="1"/>
  <c r="M56" i="86"/>
  <c r="P56" i="86" s="1"/>
  <c r="O56" i="55"/>
  <c r="M56" i="58"/>
  <c r="M57" i="86"/>
  <c r="P57" i="86" s="1"/>
  <c r="O57" i="55"/>
  <c r="M57" i="58"/>
  <c r="P57" i="58" s="1"/>
  <c r="N58" i="86"/>
  <c r="R58" i="55"/>
  <c r="Q58" i="86" s="1"/>
  <c r="M59" i="86"/>
  <c r="P59" i="86" s="1"/>
  <c r="O59" i="55"/>
  <c r="M59" i="58"/>
  <c r="P59" i="58" s="1"/>
  <c r="M60" i="86"/>
  <c r="P60" i="86" s="1"/>
  <c r="O60" i="55"/>
  <c r="M60" i="58"/>
  <c r="P60" i="58" s="1"/>
  <c r="M61" i="86"/>
  <c r="P61" i="86" s="1"/>
  <c r="O61" i="55"/>
  <c r="M61" i="58"/>
  <c r="P61" i="58" s="1"/>
  <c r="M62" i="86"/>
  <c r="P62" i="86" s="1"/>
  <c r="O62" i="55"/>
  <c r="M62" i="58"/>
  <c r="P62" i="58" s="1"/>
  <c r="M63" i="86"/>
  <c r="P63" i="86" s="1"/>
  <c r="O63" i="55"/>
  <c r="M63" i="58"/>
  <c r="P63" i="58" s="1"/>
  <c r="M64" i="86"/>
  <c r="P64" i="86" s="1"/>
  <c r="O64" i="55"/>
  <c r="M64" i="58"/>
  <c r="P64" i="58" s="1"/>
  <c r="M65" i="86"/>
  <c r="P65" i="86" s="1"/>
  <c r="O65" i="55"/>
  <c r="M65" i="58"/>
  <c r="P65" i="58" s="1"/>
  <c r="M74" i="86"/>
  <c r="O73" i="55"/>
  <c r="M73" i="58"/>
  <c r="M75" i="86"/>
  <c r="P75" i="86" s="1"/>
  <c r="O74" i="55"/>
  <c r="M74" i="58"/>
  <c r="P74" i="58" s="1"/>
  <c r="M76" i="86"/>
  <c r="P76" i="86" s="1"/>
  <c r="O75" i="55"/>
  <c r="M75" i="58"/>
  <c r="P75" i="58" s="1"/>
  <c r="M77" i="86"/>
  <c r="P77" i="86" s="1"/>
  <c r="O76" i="55"/>
  <c r="M76" i="58"/>
  <c r="P76" i="58" s="1"/>
  <c r="M78" i="86"/>
  <c r="P78" i="86" s="1"/>
  <c r="O77" i="55"/>
  <c r="M77" i="58"/>
  <c r="P77" i="58" s="1"/>
  <c r="M79" i="86"/>
  <c r="P79" i="86" s="1"/>
  <c r="O78" i="55"/>
  <c r="M78" i="58"/>
  <c r="P78" i="58" s="1"/>
  <c r="M80" i="86"/>
  <c r="P80" i="86" s="1"/>
  <c r="O79" i="55"/>
  <c r="M79" i="58"/>
  <c r="P79" i="58" s="1"/>
  <c r="M81" i="86"/>
  <c r="P81" i="86" s="1"/>
  <c r="O80" i="55"/>
  <c r="M80" i="58"/>
  <c r="P80" i="58" s="1"/>
  <c r="M82" i="86"/>
  <c r="P82" i="86" s="1"/>
  <c r="O81" i="55"/>
  <c r="M81" i="58"/>
  <c r="P81" i="58" s="1"/>
  <c r="M83" i="86"/>
  <c r="P83" i="86" s="1"/>
  <c r="O82" i="55"/>
  <c r="M82" i="58"/>
  <c r="P82" i="58" s="1"/>
  <c r="M84" i="86"/>
  <c r="P84" i="86" s="1"/>
  <c r="O83" i="55"/>
  <c r="M85" i="86"/>
  <c r="P85" i="86" s="1"/>
  <c r="O84" i="55"/>
  <c r="M84" i="58"/>
  <c r="P84" i="58" s="1"/>
  <c r="M86" i="86"/>
  <c r="P86" i="86" s="1"/>
  <c r="O85" i="55"/>
  <c r="M85" i="58"/>
  <c r="P85" i="58" s="1"/>
  <c r="M87" i="86"/>
  <c r="P87" i="86" s="1"/>
  <c r="O86" i="55"/>
  <c r="M86" i="58"/>
  <c r="M88" i="86"/>
  <c r="P88" i="86" s="1"/>
  <c r="O87" i="55"/>
  <c r="M87" i="58"/>
  <c r="P87" i="58" s="1"/>
  <c r="M89" i="86"/>
  <c r="P89" i="86" s="1"/>
  <c r="O88" i="55"/>
  <c r="P88" i="58"/>
  <c r="M91" i="86"/>
  <c r="P91" i="86" s="1"/>
  <c r="O90" i="55"/>
  <c r="M90" i="58"/>
  <c r="P90" i="58" s="1"/>
  <c r="M92" i="86"/>
  <c r="P92" i="86" s="1"/>
  <c r="O91" i="55"/>
  <c r="M91" i="58"/>
  <c r="P91" i="58" s="1"/>
  <c r="M93" i="86"/>
  <c r="P93" i="86" s="1"/>
  <c r="O92" i="55"/>
  <c r="M92" i="58"/>
  <c r="P92" i="58" s="1"/>
  <c r="M97" i="86"/>
  <c r="N94" i="55"/>
  <c r="O96" i="55"/>
  <c r="M94" i="58"/>
  <c r="M101" i="86"/>
  <c r="N98" i="55"/>
  <c r="O100" i="55"/>
  <c r="M100" i="58"/>
  <c r="M102" i="86"/>
  <c r="P102" i="86" s="1"/>
  <c r="O101" i="55"/>
  <c r="M101" i="58"/>
  <c r="M103" i="86"/>
  <c r="P103" i="86" s="1"/>
  <c r="O102" i="55"/>
  <c r="M102" i="58"/>
  <c r="P102" i="58" s="1"/>
  <c r="M104" i="86"/>
  <c r="P104" i="86" s="1"/>
  <c r="O103" i="55"/>
  <c r="M103" i="58"/>
  <c r="P103" i="58" s="1"/>
  <c r="M105" i="86"/>
  <c r="P105" i="86" s="1"/>
  <c r="O104" i="55"/>
  <c r="M104" i="58"/>
  <c r="P104" i="58" s="1"/>
  <c r="M106" i="86"/>
  <c r="P106" i="86" s="1"/>
  <c r="O105" i="55"/>
  <c r="M105" i="58"/>
  <c r="P105" i="58" s="1"/>
  <c r="M107" i="86"/>
  <c r="P107" i="86" s="1"/>
  <c r="O106" i="55"/>
  <c r="M106" i="58"/>
  <c r="P106" i="58" s="1"/>
  <c r="M108" i="86"/>
  <c r="P108" i="86" s="1"/>
  <c r="O107" i="55"/>
  <c r="M107" i="58"/>
  <c r="M109" i="86"/>
  <c r="P109" i="86" s="1"/>
  <c r="O108" i="55"/>
  <c r="M108" i="58"/>
  <c r="P108" i="58" s="1"/>
  <c r="M110" i="86"/>
  <c r="P110" i="86" s="1"/>
  <c r="O109" i="55"/>
  <c r="M109" i="58"/>
  <c r="P109" i="58" s="1"/>
  <c r="M111" i="86"/>
  <c r="P111" i="86" s="1"/>
  <c r="O110" i="55"/>
  <c r="M110" i="58"/>
  <c r="P110" i="58" s="1"/>
  <c r="M115" i="86"/>
  <c r="M113" i="86" s="1"/>
  <c r="N112" i="55"/>
  <c r="O114" i="55"/>
  <c r="M114" i="58"/>
  <c r="N119" i="86"/>
  <c r="R118" i="55"/>
  <c r="Q119" i="86" s="1"/>
  <c r="N118" i="58"/>
  <c r="N120" i="86"/>
  <c r="R119" i="55"/>
  <c r="Q120" i="86" s="1"/>
  <c r="N121" i="86"/>
  <c r="N120" i="58"/>
  <c r="R120" i="55"/>
  <c r="Q121" i="86" s="1"/>
  <c r="N124" i="86"/>
  <c r="N123" i="58"/>
  <c r="R123" i="55"/>
  <c r="Q124" i="86" s="1"/>
  <c r="N122" i="86"/>
  <c r="R121" i="55"/>
  <c r="Q122" i="86" s="1"/>
  <c r="M132" i="86"/>
  <c r="M130" i="86" s="1"/>
  <c r="N129" i="55"/>
  <c r="O131" i="55"/>
  <c r="J10" i="86"/>
  <c r="K12" i="86"/>
  <c r="K30" i="86"/>
  <c r="J58" i="86"/>
  <c r="K58" i="86" s="1"/>
  <c r="L58" i="86" s="1"/>
  <c r="O58" i="86" s="1"/>
  <c r="J57" i="86"/>
  <c r="L57" i="55"/>
  <c r="J72" i="86"/>
  <c r="K74" i="86"/>
  <c r="J95" i="86"/>
  <c r="K97" i="86"/>
  <c r="L102" i="86"/>
  <c r="K99" i="86"/>
  <c r="K133" i="55"/>
  <c r="J113" i="86"/>
  <c r="K115" i="86"/>
  <c r="M21" i="55"/>
  <c r="L10" i="55"/>
  <c r="AA120" i="54"/>
  <c r="AG120" i="54"/>
  <c r="Y120" i="54"/>
  <c r="AV120" i="54"/>
  <c r="AJ120" i="54"/>
  <c r="D10" i="88"/>
  <c r="F12" i="88"/>
  <c r="P13" i="88"/>
  <c r="O13" i="88"/>
  <c r="P14" i="88"/>
  <c r="O14" i="88"/>
  <c r="P15" i="88"/>
  <c r="O15" i="88"/>
  <c r="P16" i="88"/>
  <c r="O16" i="88"/>
  <c r="P17" i="88"/>
  <c r="O17" i="88"/>
  <c r="P18" i="88"/>
  <c r="O18" i="88"/>
  <c r="P19" i="88"/>
  <c r="O19" i="88"/>
  <c r="P20" i="88"/>
  <c r="O20" i="88"/>
  <c r="P21" i="88"/>
  <c r="O21" i="88"/>
  <c r="P22" i="88"/>
  <c r="O22" i="88"/>
  <c r="P23" i="88"/>
  <c r="O23" i="88"/>
  <c r="P24" i="88"/>
  <c r="O24" i="88"/>
  <c r="E25" i="84"/>
  <c r="F25" i="88"/>
  <c r="D28" i="88"/>
  <c r="F30" i="88"/>
  <c r="P31" i="88"/>
  <c r="O31" i="88"/>
  <c r="P33" i="84"/>
  <c r="O33" i="84"/>
  <c r="Q33" i="84"/>
  <c r="F28" i="84"/>
  <c r="C28" i="58"/>
  <c r="F33" i="58"/>
  <c r="P34" i="88"/>
  <c r="O34" i="88"/>
  <c r="P35" i="88"/>
  <c r="O35" i="88"/>
  <c r="P36" i="88"/>
  <c r="O36" i="88"/>
  <c r="P37" i="88"/>
  <c r="O37" i="88"/>
  <c r="P38" i="88"/>
  <c r="O38" i="88"/>
  <c r="P39" i="88"/>
  <c r="O39" i="88"/>
  <c r="P40" i="88"/>
  <c r="O40" i="88"/>
  <c r="P41" i="88"/>
  <c r="O41" i="88"/>
  <c r="P42" i="88"/>
  <c r="O42" i="88"/>
  <c r="P43" i="88"/>
  <c r="O43" i="88"/>
  <c r="P44" i="88"/>
  <c r="O44" i="88"/>
  <c r="P46" i="88"/>
  <c r="O46" i="88"/>
  <c r="P47" i="88"/>
  <c r="O47" i="88"/>
  <c r="P48" i="88"/>
  <c r="O48" i="88"/>
  <c r="P49" i="88"/>
  <c r="O49" i="88"/>
  <c r="P50" i="88"/>
  <c r="O50" i="88"/>
  <c r="P51" i="88"/>
  <c r="O51" i="88"/>
  <c r="P52" i="88"/>
  <c r="O52" i="88"/>
  <c r="P53" i="88"/>
  <c r="O53" i="88"/>
  <c r="P54" i="88"/>
  <c r="O54" i="88"/>
  <c r="P55" i="88"/>
  <c r="O55" i="88"/>
  <c r="P56" i="88"/>
  <c r="O56" i="88"/>
  <c r="P57" i="88"/>
  <c r="O57" i="88"/>
  <c r="P59" i="88"/>
  <c r="O59" i="88"/>
  <c r="P60" i="88"/>
  <c r="O60" i="88"/>
  <c r="P61" i="88"/>
  <c r="O61" i="88"/>
  <c r="P62" i="88"/>
  <c r="O62" i="88"/>
  <c r="P63" i="88"/>
  <c r="O63" i="88"/>
  <c r="P64" i="88"/>
  <c r="O64" i="88"/>
  <c r="P65" i="88"/>
  <c r="O65" i="88"/>
  <c r="P68" i="88"/>
  <c r="O68" i="88"/>
  <c r="P69" i="88"/>
  <c r="O69" i="88"/>
  <c r="D71" i="88"/>
  <c r="F73" i="88"/>
  <c r="F71" i="88" s="1"/>
  <c r="P73" i="88"/>
  <c r="O73" i="88"/>
  <c r="P74" i="88"/>
  <c r="O74" i="88"/>
  <c r="P75" i="88"/>
  <c r="O75" i="88"/>
  <c r="P76" i="88"/>
  <c r="O76" i="88"/>
  <c r="P77" i="88"/>
  <c r="O77" i="88"/>
  <c r="P78" i="88"/>
  <c r="O78" i="88"/>
  <c r="P79" i="88"/>
  <c r="O79" i="88"/>
  <c r="P80" i="88"/>
  <c r="O80" i="88"/>
  <c r="P81" i="88"/>
  <c r="O81" i="88"/>
  <c r="P82" i="88"/>
  <c r="O82" i="88"/>
  <c r="P83" i="88"/>
  <c r="O83" i="88"/>
  <c r="P84" i="88"/>
  <c r="O84" i="88"/>
  <c r="P85" i="88"/>
  <c r="O85" i="88"/>
  <c r="P86" i="88"/>
  <c r="P87" i="88"/>
  <c r="O87" i="88"/>
  <c r="P88" i="88"/>
  <c r="O88" i="88"/>
  <c r="P89" i="88"/>
  <c r="O89" i="88"/>
  <c r="P90" i="88"/>
  <c r="O90" i="88"/>
  <c r="P91" i="88"/>
  <c r="O91" i="88"/>
  <c r="D94" i="88"/>
  <c r="F96" i="88"/>
  <c r="F94" i="88" s="1"/>
  <c r="D98" i="88"/>
  <c r="F100" i="88"/>
  <c r="P101" i="88"/>
  <c r="O101" i="88"/>
  <c r="P102" i="88"/>
  <c r="O102" i="88"/>
  <c r="P103" i="88"/>
  <c r="O103" i="88"/>
  <c r="P104" i="88"/>
  <c r="O104" i="88"/>
  <c r="P105" i="88"/>
  <c r="O105" i="88"/>
  <c r="P106" i="88"/>
  <c r="O106" i="88"/>
  <c r="P107" i="88"/>
  <c r="O107" i="88"/>
  <c r="BB98" i="58"/>
  <c r="BB133" i="58" s="1"/>
  <c r="BG107" i="58"/>
  <c r="D107" i="58" s="1"/>
  <c r="F107" i="58" s="1"/>
  <c r="P108" i="88"/>
  <c r="O108" i="88"/>
  <c r="P109" i="88"/>
  <c r="O109" i="88"/>
  <c r="P110" i="88"/>
  <c r="O110" i="88"/>
  <c r="D112" i="88"/>
  <c r="F114" i="88"/>
  <c r="BG133" i="88"/>
  <c r="Q117" i="84"/>
  <c r="P118" i="88"/>
  <c r="Q118" i="88"/>
  <c r="O118" i="88"/>
  <c r="P120" i="88"/>
  <c r="Q120" i="88"/>
  <c r="O120" i="88"/>
  <c r="P122" i="88"/>
  <c r="O122" i="88"/>
  <c r="Q122" i="88"/>
  <c r="E125" i="88"/>
  <c r="E133" i="88"/>
  <c r="AS133" i="88"/>
  <c r="D129" i="88"/>
  <c r="D133" i="88" s="1"/>
  <c r="F131" i="88"/>
  <c r="AY133" i="88"/>
  <c r="M10" i="84"/>
  <c r="P12" i="84"/>
  <c r="N13" i="84"/>
  <c r="Q13" i="84" s="1"/>
  <c r="Q13" i="88"/>
  <c r="N13" i="58"/>
  <c r="N14" i="84"/>
  <c r="Q14" i="84" s="1"/>
  <c r="Q14" i="88"/>
  <c r="N14" i="58"/>
  <c r="N15" i="84"/>
  <c r="Q15" i="84" s="1"/>
  <c r="N15" i="58"/>
  <c r="Q15" i="88"/>
  <c r="N16" i="84"/>
  <c r="Q16" i="84" s="1"/>
  <c r="N16" i="58"/>
  <c r="Q16" i="88"/>
  <c r="N17" i="84"/>
  <c r="Q17" i="84" s="1"/>
  <c r="Q17" i="88"/>
  <c r="Q18" i="88"/>
  <c r="N18" i="84"/>
  <c r="N19" i="84"/>
  <c r="Q19" i="84" s="1"/>
  <c r="Q19" i="88"/>
  <c r="N20" i="84"/>
  <c r="Q20" i="84" s="1"/>
  <c r="N20" i="58"/>
  <c r="Q20" i="88"/>
  <c r="N21" i="84"/>
  <c r="Q21" i="84" s="1"/>
  <c r="Q21" i="88"/>
  <c r="N22" i="84"/>
  <c r="Q22" i="84" s="1"/>
  <c r="Q22" i="88"/>
  <c r="N23" i="84"/>
  <c r="Q23" i="84" s="1"/>
  <c r="Q23" i="88"/>
  <c r="N24" i="84"/>
  <c r="Q24" i="84" s="1"/>
  <c r="Q24" i="88"/>
  <c r="N25" i="84"/>
  <c r="Q25" i="88"/>
  <c r="N30" i="58"/>
  <c r="Q30" i="88"/>
  <c r="M28" i="84"/>
  <c r="P30" i="84"/>
  <c r="N31" i="58"/>
  <c r="Q31" i="88"/>
  <c r="Q34" i="88"/>
  <c r="N35" i="58"/>
  <c r="Q35" i="88"/>
  <c r="Q36" i="88"/>
  <c r="Q37" i="88"/>
  <c r="Q38" i="88"/>
  <c r="Q39" i="88"/>
  <c r="Q40" i="88"/>
  <c r="Q41" i="88"/>
  <c r="Q42" i="88"/>
  <c r="N43" i="58"/>
  <c r="Q43" i="88"/>
  <c r="Q44" i="88"/>
  <c r="Q46" i="88"/>
  <c r="N47" i="58"/>
  <c r="Q47" i="88"/>
  <c r="N48" i="58"/>
  <c r="Q48" i="88"/>
  <c r="Q49" i="88"/>
  <c r="Q50" i="88"/>
  <c r="Q51" i="88"/>
  <c r="Q52" i="88"/>
  <c r="N53" i="58"/>
  <c r="Q53" i="88"/>
  <c r="N54" i="58"/>
  <c r="Q54" i="88"/>
  <c r="Q55" i="88"/>
  <c r="Q56" i="88"/>
  <c r="N57" i="58"/>
  <c r="Q57" i="88"/>
  <c r="Q59" i="88"/>
  <c r="N60" i="58"/>
  <c r="Q60" i="88"/>
  <c r="Q61" i="88"/>
  <c r="N62" i="58"/>
  <c r="Q62" i="88"/>
  <c r="Q63" i="88"/>
  <c r="Q64" i="88"/>
  <c r="Q65" i="88"/>
  <c r="N68" i="58"/>
  <c r="Q68" i="88"/>
  <c r="Q69" i="88"/>
  <c r="Q73" i="88"/>
  <c r="M71" i="84"/>
  <c r="P73" i="84"/>
  <c r="P71" i="84" s="1"/>
  <c r="N74" i="58"/>
  <c r="Q74" i="88"/>
  <c r="Q75" i="88"/>
  <c r="Q76" i="88"/>
  <c r="N76" i="58"/>
  <c r="Q77" i="88"/>
  <c r="Q78" i="88"/>
  <c r="Q79" i="88"/>
  <c r="Q80" i="88"/>
  <c r="Q81" i="88"/>
  <c r="Q82" i="88"/>
  <c r="Q83" i="88"/>
  <c r="Q84" i="88"/>
  <c r="Q85" i="88"/>
  <c r="Q87" i="88"/>
  <c r="Q88" i="88"/>
  <c r="Q89" i="88"/>
  <c r="Q90" i="88"/>
  <c r="N91" i="58"/>
  <c r="Q91" i="88"/>
  <c r="Q92" i="88"/>
  <c r="N100" i="58"/>
  <c r="Q100" i="88"/>
  <c r="M98" i="84"/>
  <c r="P100" i="84"/>
  <c r="P98" i="84" s="1"/>
  <c r="N101" i="58"/>
  <c r="Q101" i="88"/>
  <c r="N102" i="58"/>
  <c r="Q102" i="88"/>
  <c r="Q103" i="88"/>
  <c r="Q104" i="88"/>
  <c r="N105" i="58"/>
  <c r="Q105" i="88"/>
  <c r="Q106" i="88"/>
  <c r="Q107" i="88"/>
  <c r="Q97" i="88" s="1"/>
  <c r="N107" i="58"/>
  <c r="Q108" i="88"/>
  <c r="N108" i="58"/>
  <c r="Q109" i="88"/>
  <c r="N109" i="58"/>
  <c r="Q110" i="88"/>
  <c r="N110" i="58"/>
  <c r="N114" i="84"/>
  <c r="N114" i="58"/>
  <c r="N112" i="88"/>
  <c r="Q114" i="88"/>
  <c r="M133" i="88"/>
  <c r="M112" i="84"/>
  <c r="M133" i="84" s="1"/>
  <c r="P114" i="84"/>
  <c r="N121" i="84"/>
  <c r="N121" i="58"/>
  <c r="Q121" i="88"/>
  <c r="J12" i="84"/>
  <c r="J10" i="88"/>
  <c r="K12" i="88"/>
  <c r="J28" i="84"/>
  <c r="K30" i="84"/>
  <c r="J71" i="84"/>
  <c r="K73" i="84"/>
  <c r="L101" i="84"/>
  <c r="K98" i="84"/>
  <c r="J133" i="88"/>
  <c r="J112" i="84"/>
  <c r="K114" i="84"/>
  <c r="O123" i="84"/>
  <c r="Q123" i="84"/>
  <c r="K123" i="58"/>
  <c r="L123" i="58" s="1"/>
  <c r="O123" i="58" s="1"/>
  <c r="L87" i="88"/>
  <c r="K71" i="88"/>
  <c r="H71" i="84"/>
  <c r="H133" i="84" s="1"/>
  <c r="K87" i="84"/>
  <c r="L87" i="84" s="1"/>
  <c r="Q89" i="84"/>
  <c r="O89" i="84"/>
  <c r="Q91" i="84"/>
  <c r="O91" i="84"/>
  <c r="E12" i="85"/>
  <c r="E10" i="1"/>
  <c r="AY12" i="85"/>
  <c r="AY10" i="85" s="1"/>
  <c r="AX10" i="85"/>
  <c r="D10" i="1"/>
  <c r="F12" i="1"/>
  <c r="E13" i="85"/>
  <c r="F13" i="54"/>
  <c r="F13" i="1"/>
  <c r="E14" i="85"/>
  <c r="F14" i="85" s="1"/>
  <c r="F14" i="54"/>
  <c r="F14" i="1"/>
  <c r="E15" i="85"/>
  <c r="F15" i="85" s="1"/>
  <c r="F15" i="54"/>
  <c r="F15" i="1"/>
  <c r="E16" i="85"/>
  <c r="F16" i="85" s="1"/>
  <c r="F16" i="54"/>
  <c r="F16" i="1"/>
  <c r="E17" i="85"/>
  <c r="F17" i="85" s="1"/>
  <c r="F17" i="54"/>
  <c r="F17" i="1"/>
  <c r="E18" i="85"/>
  <c r="F18" i="85" s="1"/>
  <c r="F18" i="54"/>
  <c r="F18" i="1"/>
  <c r="E19" i="85"/>
  <c r="F19" i="85" s="1"/>
  <c r="F19" i="54"/>
  <c r="F19" i="1"/>
  <c r="E20" i="85"/>
  <c r="F20" i="85" s="1"/>
  <c r="F20" i="54"/>
  <c r="F20" i="1"/>
  <c r="E21" i="85"/>
  <c r="F21" i="85" s="1"/>
  <c r="F21" i="54"/>
  <c r="F21" i="1"/>
  <c r="E22" i="85"/>
  <c r="F22" i="85" s="1"/>
  <c r="F22" i="54"/>
  <c r="F22" i="1"/>
  <c r="E23" i="85"/>
  <c r="F23" i="85" s="1"/>
  <c r="F23" i="54"/>
  <c r="F23" i="1"/>
  <c r="E24" i="85"/>
  <c r="F24" i="85" s="1"/>
  <c r="F24" i="54"/>
  <c r="F24" i="1"/>
  <c r="E25" i="85"/>
  <c r="F25" i="85" s="1"/>
  <c r="F25" i="54"/>
  <c r="F25" i="1"/>
  <c r="E30" i="85"/>
  <c r="E28" i="1"/>
  <c r="F30" i="1"/>
  <c r="E31" i="85"/>
  <c r="F31" i="85" s="1"/>
  <c r="F30" i="54"/>
  <c r="AY31" i="85"/>
  <c r="AY28" i="85" s="1"/>
  <c r="AX28" i="85"/>
  <c r="F31" i="1"/>
  <c r="P32" i="1"/>
  <c r="P32" i="85"/>
  <c r="E34" i="85"/>
  <c r="F34" i="85" s="1"/>
  <c r="F32" i="54"/>
  <c r="F34" i="1"/>
  <c r="E35" i="85"/>
  <c r="F35" i="85" s="1"/>
  <c r="F33" i="54"/>
  <c r="F35" i="1"/>
  <c r="E36" i="85"/>
  <c r="F36" i="85" s="1"/>
  <c r="F34" i="54"/>
  <c r="F36" i="1"/>
  <c r="E37" i="85"/>
  <c r="F37" i="85" s="1"/>
  <c r="F35" i="54"/>
  <c r="F37" i="1"/>
  <c r="E38" i="85"/>
  <c r="F38" i="85" s="1"/>
  <c r="F36" i="54"/>
  <c r="F38" i="1"/>
  <c r="E39" i="85"/>
  <c r="F39" i="85" s="1"/>
  <c r="F37" i="54"/>
  <c r="F39" i="1"/>
  <c r="E40" i="85"/>
  <c r="F40" i="85" s="1"/>
  <c r="F38" i="54"/>
  <c r="F40" i="1"/>
  <c r="E41" i="85"/>
  <c r="F41" i="85" s="1"/>
  <c r="F39" i="54"/>
  <c r="F41" i="1"/>
  <c r="E42" i="85"/>
  <c r="F42" i="85" s="1"/>
  <c r="F40" i="54"/>
  <c r="F42" i="1"/>
  <c r="E43" i="85"/>
  <c r="F43" i="85" s="1"/>
  <c r="F41" i="54"/>
  <c r="F43" i="1"/>
  <c r="E44" i="85"/>
  <c r="F44" i="85" s="1"/>
  <c r="F42" i="54"/>
  <c r="F44" i="1"/>
  <c r="E46" i="85"/>
  <c r="F46" i="85" s="1"/>
  <c r="F44" i="54"/>
  <c r="F46" i="1"/>
  <c r="E47" i="85"/>
  <c r="F47" i="85" s="1"/>
  <c r="F45" i="54"/>
  <c r="F47" i="1"/>
  <c r="E48" i="85"/>
  <c r="F48" i="85" s="1"/>
  <c r="F46" i="54"/>
  <c r="F48" i="1"/>
  <c r="E49" i="85"/>
  <c r="F49" i="85" s="1"/>
  <c r="F47" i="54"/>
  <c r="F49" i="1"/>
  <c r="E50" i="85"/>
  <c r="F50" i="85" s="1"/>
  <c r="F48" i="54"/>
  <c r="F50" i="1"/>
  <c r="E51" i="85"/>
  <c r="F51" i="85" s="1"/>
  <c r="F49" i="54"/>
  <c r="F51" i="1"/>
  <c r="E52" i="85"/>
  <c r="F52" i="85" s="1"/>
  <c r="F50" i="54"/>
  <c r="F52" i="1"/>
  <c r="E53" i="85"/>
  <c r="F53" i="85" s="1"/>
  <c r="F51" i="54"/>
  <c r="F53" i="1"/>
  <c r="E54" i="85"/>
  <c r="F54" i="85" s="1"/>
  <c r="F52" i="54"/>
  <c r="F54" i="1"/>
  <c r="E55" i="85"/>
  <c r="F55" i="85" s="1"/>
  <c r="F53" i="54"/>
  <c r="F55" i="1"/>
  <c r="E56" i="85"/>
  <c r="F56" i="85" s="1"/>
  <c r="F54" i="54"/>
  <c r="F56" i="1"/>
  <c r="E57" i="85"/>
  <c r="F57" i="85" s="1"/>
  <c r="F55" i="54"/>
  <c r="F57" i="1"/>
  <c r="E58" i="85"/>
  <c r="F58" i="85" s="1"/>
  <c r="F58" i="1"/>
  <c r="E59" i="85"/>
  <c r="F59" i="85" s="1"/>
  <c r="F56" i="54"/>
  <c r="F59" i="1"/>
  <c r="E60" i="85"/>
  <c r="F60" i="85" s="1"/>
  <c r="F57" i="54"/>
  <c r="F60" i="1"/>
  <c r="E61" i="85"/>
  <c r="F61" i="85" s="1"/>
  <c r="F58" i="54"/>
  <c r="F61" i="1"/>
  <c r="E62" i="85"/>
  <c r="F62" i="85" s="1"/>
  <c r="F59" i="54"/>
  <c r="F62" i="1"/>
  <c r="E63" i="85"/>
  <c r="F63" i="85" s="1"/>
  <c r="F60" i="54"/>
  <c r="F63" i="1"/>
  <c r="E64" i="85"/>
  <c r="F64" i="85" s="1"/>
  <c r="F61" i="54"/>
  <c r="F64" i="1"/>
  <c r="E65" i="85"/>
  <c r="F65" i="85" s="1"/>
  <c r="F62" i="54"/>
  <c r="F65" i="1"/>
  <c r="O66" i="58"/>
  <c r="Q66" i="58"/>
  <c r="E66" i="85"/>
  <c r="F66" i="85" s="1"/>
  <c r="F66" i="1"/>
  <c r="E67" i="85"/>
  <c r="F67" i="85" s="1"/>
  <c r="F67" i="1"/>
  <c r="E68" i="85"/>
  <c r="F68" i="85" s="1"/>
  <c r="F63" i="54"/>
  <c r="F68" i="1"/>
  <c r="E69" i="85"/>
  <c r="F69" i="85" s="1"/>
  <c r="F64" i="54"/>
  <c r="F69" i="1"/>
  <c r="E73" i="85"/>
  <c r="E71" i="1"/>
  <c r="AY73" i="85"/>
  <c r="AY71" i="85" s="1"/>
  <c r="AX71" i="85"/>
  <c r="D71" i="1"/>
  <c r="F73" i="1"/>
  <c r="E74" i="85"/>
  <c r="F74" i="85" s="1"/>
  <c r="F69" i="54"/>
  <c r="F74" i="1"/>
  <c r="E75" i="85"/>
  <c r="F75" i="85" s="1"/>
  <c r="F70" i="54"/>
  <c r="F75" i="1"/>
  <c r="E76" i="85"/>
  <c r="F76" i="85" s="1"/>
  <c r="F71" i="54"/>
  <c r="F76" i="1"/>
  <c r="E77" i="85"/>
  <c r="F77" i="85" s="1"/>
  <c r="F72" i="54"/>
  <c r="F77" i="1"/>
  <c r="E78" i="85"/>
  <c r="F78" i="85" s="1"/>
  <c r="F73" i="54"/>
  <c r="F78" i="1"/>
  <c r="E79" i="85"/>
  <c r="F79" i="85" s="1"/>
  <c r="F74" i="54"/>
  <c r="F79" i="1"/>
  <c r="E80" i="85"/>
  <c r="F80" i="85" s="1"/>
  <c r="F75" i="54"/>
  <c r="F80" i="1"/>
  <c r="E81" i="85"/>
  <c r="F81" i="85" s="1"/>
  <c r="F76" i="54"/>
  <c r="F81" i="1"/>
  <c r="E82" i="85"/>
  <c r="F82" i="85" s="1"/>
  <c r="F77" i="54"/>
  <c r="F82" i="1"/>
  <c r="E83" i="85"/>
  <c r="F83" i="85" s="1"/>
  <c r="F78" i="54"/>
  <c r="F83" i="1"/>
  <c r="E84" i="85"/>
  <c r="F84" i="85" s="1"/>
  <c r="F79" i="54"/>
  <c r="F84" i="1"/>
  <c r="E85" i="85"/>
  <c r="F85" i="85" s="1"/>
  <c r="F80" i="54"/>
  <c r="F85" i="1"/>
  <c r="E86" i="85"/>
  <c r="F86" i="85" s="1"/>
  <c r="F81" i="54"/>
  <c r="F86" i="1"/>
  <c r="E87" i="85"/>
  <c r="F87" i="85" s="1"/>
  <c r="F82" i="54"/>
  <c r="F87" i="1"/>
  <c r="E88" i="85"/>
  <c r="F88" i="85" s="1"/>
  <c r="F83" i="54"/>
  <c r="F88" i="1"/>
  <c r="E89" i="85"/>
  <c r="F89" i="85" s="1"/>
  <c r="F84" i="54"/>
  <c r="F89" i="1"/>
  <c r="E90" i="85"/>
  <c r="F90" i="85" s="1"/>
  <c r="F85" i="54"/>
  <c r="F90" i="1"/>
  <c r="E91" i="85"/>
  <c r="F91" i="85" s="1"/>
  <c r="F86" i="54"/>
  <c r="F91" i="1"/>
  <c r="E92" i="85"/>
  <c r="F92" i="85" s="1"/>
  <c r="F87" i="54"/>
  <c r="F92" i="1"/>
  <c r="E94" i="1"/>
  <c r="AX94" i="85"/>
  <c r="AY96" i="85"/>
  <c r="AY94" i="85" s="1"/>
  <c r="AZ94" i="58"/>
  <c r="BG96" i="58"/>
  <c r="BG94" i="58" s="1"/>
  <c r="D94" i="1"/>
  <c r="F96" i="1"/>
  <c r="E100" i="85"/>
  <c r="E98" i="1"/>
  <c r="F100" i="1"/>
  <c r="AY100" i="58"/>
  <c r="E101" i="85"/>
  <c r="F101" i="85" s="1"/>
  <c r="AT98" i="58"/>
  <c r="AT133" i="58" s="1"/>
  <c r="AY101" i="58"/>
  <c r="AY101" i="85"/>
  <c r="AY98" i="85" s="1"/>
  <c r="AX98" i="85"/>
  <c r="F101" i="1"/>
  <c r="E102" i="85"/>
  <c r="F102" i="85" s="1"/>
  <c r="F102" i="1"/>
  <c r="E103" i="85"/>
  <c r="F103" i="85" s="1"/>
  <c r="F103" i="1"/>
  <c r="E104" i="85"/>
  <c r="F104" i="85" s="1"/>
  <c r="F104" i="1"/>
  <c r="E105" i="85"/>
  <c r="F105" i="85" s="1"/>
  <c r="F105" i="1"/>
  <c r="E106" i="85"/>
  <c r="F106" i="85" s="1"/>
  <c r="F106" i="1"/>
  <c r="E107" i="85"/>
  <c r="F107" i="85" s="1"/>
  <c r="F107" i="1"/>
  <c r="E108" i="85"/>
  <c r="F108" i="85" s="1"/>
  <c r="F108" i="1"/>
  <c r="E109" i="85"/>
  <c r="F109" i="1"/>
  <c r="E110" i="85"/>
  <c r="F110" i="85" s="1"/>
  <c r="F110" i="1"/>
  <c r="E112" i="1"/>
  <c r="AX112" i="85"/>
  <c r="AY114" i="85"/>
  <c r="AY112" i="85" s="1"/>
  <c r="E114" i="85"/>
  <c r="D112" i="1"/>
  <c r="F114" i="1"/>
  <c r="P117" i="1"/>
  <c r="O117" i="1"/>
  <c r="Q117" i="1"/>
  <c r="E118" i="85"/>
  <c r="F118" i="1"/>
  <c r="E119" i="85"/>
  <c r="F119" i="85" s="1"/>
  <c r="F119" i="1"/>
  <c r="E120" i="85"/>
  <c r="F120" i="85" s="1"/>
  <c r="F120" i="1"/>
  <c r="E122" i="85"/>
  <c r="F122" i="85" s="1"/>
  <c r="F122" i="1"/>
  <c r="N125" i="85"/>
  <c r="N125" i="58"/>
  <c r="E127" i="85"/>
  <c r="E125" i="1"/>
  <c r="F127" i="1"/>
  <c r="E131" i="85"/>
  <c r="E116" i="54"/>
  <c r="E129" i="1"/>
  <c r="E133" i="1" s="1"/>
  <c r="AS133" i="1"/>
  <c r="AY133" i="1"/>
  <c r="AX129" i="85"/>
  <c r="AY131" i="85"/>
  <c r="AY129" i="85" s="1"/>
  <c r="D129" i="1"/>
  <c r="D133" i="1" s="1"/>
  <c r="F131" i="1"/>
  <c r="BG133" i="1"/>
  <c r="I133" i="58" l="1"/>
  <c r="AP120" i="54"/>
  <c r="AW133" i="58"/>
  <c r="AX133" i="58"/>
  <c r="I133" i="85"/>
  <c r="O120" i="54"/>
  <c r="E71" i="58"/>
  <c r="F86" i="58"/>
  <c r="AY98" i="58"/>
  <c r="AY10" i="58"/>
  <c r="Q100" i="84"/>
  <c r="O100" i="84"/>
  <c r="F98" i="84"/>
  <c r="AX133" i="85"/>
  <c r="F131" i="58"/>
  <c r="F129" i="58" s="1"/>
  <c r="D129" i="58"/>
  <c r="AY133" i="85"/>
  <c r="P28" i="84"/>
  <c r="AY28" i="58"/>
  <c r="AQ133" i="84"/>
  <c r="E129" i="84"/>
  <c r="F131" i="84"/>
  <c r="F129" i="84" s="1"/>
  <c r="F116" i="54"/>
  <c r="F129" i="1"/>
  <c r="P131" i="1"/>
  <c r="E129" i="85"/>
  <c r="F131" i="85"/>
  <c r="F125" i="1"/>
  <c r="O127" i="1"/>
  <c r="O125" i="1" s="1"/>
  <c r="P127" i="1"/>
  <c r="P125" i="1" s="1"/>
  <c r="Q127" i="1"/>
  <c r="Q125" i="1" s="1"/>
  <c r="E125" i="85"/>
  <c r="F127" i="85"/>
  <c r="P122" i="1"/>
  <c r="P122" i="85"/>
  <c r="P120" i="1"/>
  <c r="P120" i="85"/>
  <c r="P119" i="1"/>
  <c r="P119" i="85"/>
  <c r="P118" i="1"/>
  <c r="F112" i="1"/>
  <c r="P114" i="1"/>
  <c r="E112" i="85"/>
  <c r="E107" i="54"/>
  <c r="P110" i="1"/>
  <c r="P110" i="85"/>
  <c r="P109" i="1"/>
  <c r="P108" i="1"/>
  <c r="P108" i="85"/>
  <c r="P107" i="1"/>
  <c r="P107" i="85"/>
  <c r="P106" i="1"/>
  <c r="P106" i="85"/>
  <c r="P105" i="1"/>
  <c r="P105" i="85"/>
  <c r="P104" i="1"/>
  <c r="P104" i="85"/>
  <c r="P103" i="1"/>
  <c r="P103" i="85"/>
  <c r="P102" i="1"/>
  <c r="P102" i="85"/>
  <c r="P101" i="1"/>
  <c r="P101" i="85"/>
  <c r="F98" i="1"/>
  <c r="P100" i="1"/>
  <c r="E93" i="54"/>
  <c r="E98" i="85"/>
  <c r="F100" i="85"/>
  <c r="F94" i="1"/>
  <c r="O96" i="1"/>
  <c r="P96" i="1"/>
  <c r="Q96" i="1"/>
  <c r="F91" i="54"/>
  <c r="F89" i="54" s="1"/>
  <c r="E89" i="54"/>
  <c r="E94" i="85"/>
  <c r="F96" i="85"/>
  <c r="P92" i="1"/>
  <c r="P92" i="85"/>
  <c r="P91" i="1"/>
  <c r="P91" i="85"/>
  <c r="P90" i="1"/>
  <c r="P90" i="85"/>
  <c r="P89" i="1"/>
  <c r="P89" i="85"/>
  <c r="P88" i="1"/>
  <c r="P88" i="85"/>
  <c r="P87" i="1"/>
  <c r="P87" i="85"/>
  <c r="P86" i="1"/>
  <c r="P86" i="85"/>
  <c r="P85" i="1"/>
  <c r="P85" i="85"/>
  <c r="P84" i="1"/>
  <c r="P84" i="85"/>
  <c r="P82" i="1"/>
  <c r="P82" i="85"/>
  <c r="P81" i="1"/>
  <c r="P81" i="85"/>
  <c r="P80" i="1"/>
  <c r="P80" i="85"/>
  <c r="P79" i="1"/>
  <c r="P79" i="85"/>
  <c r="P78" i="1"/>
  <c r="P78" i="85"/>
  <c r="P77" i="1"/>
  <c r="P77" i="85"/>
  <c r="P76" i="1"/>
  <c r="P76" i="85"/>
  <c r="P75" i="1"/>
  <c r="P75" i="85"/>
  <c r="P74" i="1"/>
  <c r="P74" i="85"/>
  <c r="F71" i="1"/>
  <c r="P73" i="1"/>
  <c r="F68" i="54"/>
  <c r="F66" i="54" s="1"/>
  <c r="E66" i="54"/>
  <c r="E71" i="85"/>
  <c r="P69" i="1"/>
  <c r="P69" i="85"/>
  <c r="P68" i="1"/>
  <c r="P68" i="85"/>
  <c r="P67" i="1"/>
  <c r="P67" i="85"/>
  <c r="P66" i="1"/>
  <c r="O66" i="1"/>
  <c r="Q66" i="1"/>
  <c r="P66" i="85"/>
  <c r="O66" i="85"/>
  <c r="Q66" i="85"/>
  <c r="P65" i="1"/>
  <c r="P65" i="85"/>
  <c r="P64" i="1"/>
  <c r="P64" i="85"/>
  <c r="P63" i="1"/>
  <c r="P63" i="85"/>
  <c r="P62" i="1"/>
  <c r="P62" i="85"/>
  <c r="P61" i="1"/>
  <c r="P61" i="85"/>
  <c r="P60" i="1"/>
  <c r="P60" i="85"/>
  <c r="P59" i="1"/>
  <c r="P59" i="85"/>
  <c r="P58" i="1"/>
  <c r="P58" i="85"/>
  <c r="P57" i="1"/>
  <c r="P57" i="85"/>
  <c r="P56" i="1"/>
  <c r="P56" i="85"/>
  <c r="P55" i="1"/>
  <c r="P55" i="85"/>
  <c r="P54" i="1"/>
  <c r="P54" i="85"/>
  <c r="P53" i="1"/>
  <c r="P53" i="85"/>
  <c r="P52" i="1"/>
  <c r="P52" i="85"/>
  <c r="P51" i="1"/>
  <c r="P51" i="85"/>
  <c r="P50" i="1"/>
  <c r="P50" i="85"/>
  <c r="P49" i="1"/>
  <c r="P49" i="85"/>
  <c r="P48" i="1"/>
  <c r="P48" i="85"/>
  <c r="P47" i="1"/>
  <c r="P47" i="85"/>
  <c r="P46" i="1"/>
  <c r="P46" i="85"/>
  <c r="P44" i="1"/>
  <c r="P44" i="85"/>
  <c r="P43" i="1"/>
  <c r="P43" i="85"/>
  <c r="P42" i="1"/>
  <c r="P42" i="85"/>
  <c r="P41" i="1"/>
  <c r="P41" i="85"/>
  <c r="P40" i="1"/>
  <c r="P40" i="85"/>
  <c r="P39" i="1"/>
  <c r="P39" i="85"/>
  <c r="P38" i="1"/>
  <c r="P38" i="85"/>
  <c r="P37" i="1"/>
  <c r="P37" i="85"/>
  <c r="P36" i="1"/>
  <c r="P36" i="85"/>
  <c r="P35" i="1"/>
  <c r="P35" i="85"/>
  <c r="P34" i="1"/>
  <c r="P34" i="85"/>
  <c r="P31" i="1"/>
  <c r="P31" i="85"/>
  <c r="F28" i="1"/>
  <c r="P30" i="1"/>
  <c r="F29" i="54"/>
  <c r="F27" i="54" s="1"/>
  <c r="E27" i="54"/>
  <c r="E28" i="85"/>
  <c r="P25" i="1"/>
  <c r="P25" i="85"/>
  <c r="P24" i="1"/>
  <c r="P24" i="85"/>
  <c r="P23" i="1"/>
  <c r="P23" i="85"/>
  <c r="P22" i="1"/>
  <c r="P22" i="85"/>
  <c r="P21" i="1"/>
  <c r="P21" i="85"/>
  <c r="P20" i="1"/>
  <c r="P20" i="85"/>
  <c r="P19" i="1"/>
  <c r="P19" i="85"/>
  <c r="P18" i="1"/>
  <c r="P18" i="85"/>
  <c r="P17" i="1"/>
  <c r="P17" i="85"/>
  <c r="P16" i="1"/>
  <c r="P16" i="85"/>
  <c r="P15" i="1"/>
  <c r="P15" i="85"/>
  <c r="P14" i="1"/>
  <c r="P14" i="85"/>
  <c r="P13" i="1"/>
  <c r="F10" i="1"/>
  <c r="P12" i="1"/>
  <c r="E10" i="54"/>
  <c r="F12" i="54"/>
  <c r="F10" i="54" s="1"/>
  <c r="E10" i="85"/>
  <c r="F12" i="85"/>
  <c r="O87" i="84"/>
  <c r="Q87" i="84"/>
  <c r="L71" i="88"/>
  <c r="O86" i="88"/>
  <c r="Q86" i="88"/>
  <c r="L114" i="84"/>
  <c r="K112" i="84"/>
  <c r="Q101" i="84"/>
  <c r="Q98" i="84" s="1"/>
  <c r="O101" i="84"/>
  <c r="O98" i="84" s="1"/>
  <c r="L98" i="84"/>
  <c r="L73" i="84"/>
  <c r="K71" i="84"/>
  <c r="L30" i="84"/>
  <c r="K28" i="84"/>
  <c r="L12" i="88"/>
  <c r="N12" i="88" s="1"/>
  <c r="K10" i="88"/>
  <c r="K133" i="88" s="1"/>
  <c r="J10" i="84"/>
  <c r="J133" i="84" s="1"/>
  <c r="K12" i="84"/>
  <c r="Q112" i="88"/>
  <c r="Q114" i="84"/>
  <c r="N112" i="84"/>
  <c r="Q98" i="88"/>
  <c r="Q28" i="88"/>
  <c r="F129" i="88"/>
  <c r="Q131" i="88"/>
  <c r="Q129" i="88" s="1"/>
  <c r="G127" i="84"/>
  <c r="F112" i="88"/>
  <c r="P114" i="88"/>
  <c r="P112" i="88" s="1"/>
  <c r="O114" i="88"/>
  <c r="O112" i="88" s="1"/>
  <c r="P107" i="58"/>
  <c r="F98" i="88"/>
  <c r="P100" i="88"/>
  <c r="P98" i="88" s="1"/>
  <c r="O100" i="88"/>
  <c r="O98" i="88" s="1"/>
  <c r="P33" i="58"/>
  <c r="F28" i="88"/>
  <c r="P30" i="88"/>
  <c r="O30" i="88"/>
  <c r="F25" i="84"/>
  <c r="P25" i="88"/>
  <c r="O25" i="88"/>
  <c r="F10" i="88"/>
  <c r="P12" i="88"/>
  <c r="P10" i="88" s="1"/>
  <c r="O12" i="88"/>
  <c r="O10" i="88" s="1"/>
  <c r="P21" i="55"/>
  <c r="M10" i="55"/>
  <c r="L115" i="86"/>
  <c r="L113" i="86" s="1"/>
  <c r="K113" i="86"/>
  <c r="L99" i="86"/>
  <c r="O102" i="86"/>
  <c r="K95" i="86"/>
  <c r="L97" i="86"/>
  <c r="L74" i="86"/>
  <c r="L72" i="86" s="1"/>
  <c r="K72" i="86"/>
  <c r="M57" i="55"/>
  <c r="L28" i="55"/>
  <c r="K57" i="86"/>
  <c r="L57" i="86" s="1"/>
  <c r="O57" i="86" s="1"/>
  <c r="J28" i="86"/>
  <c r="J134" i="86" s="1"/>
  <c r="L30" i="86"/>
  <c r="L28" i="86" s="1"/>
  <c r="K28" i="86"/>
  <c r="L12" i="86"/>
  <c r="L10" i="86" s="1"/>
  <c r="K10" i="86"/>
  <c r="N132" i="86"/>
  <c r="N130" i="86" s="1"/>
  <c r="O129" i="55"/>
  <c r="R131" i="55"/>
  <c r="M129" i="58"/>
  <c r="P131" i="58"/>
  <c r="P129" i="58" s="1"/>
  <c r="Q123" i="58"/>
  <c r="N115" i="86"/>
  <c r="R114" i="55"/>
  <c r="N111" i="86"/>
  <c r="R110" i="55"/>
  <c r="Q111" i="86" s="1"/>
  <c r="N110" i="86"/>
  <c r="R109" i="55"/>
  <c r="Q110" i="86" s="1"/>
  <c r="N109" i="86"/>
  <c r="R108" i="55"/>
  <c r="Q109" i="86" s="1"/>
  <c r="N108" i="86"/>
  <c r="R107" i="55"/>
  <c r="Q108" i="86" s="1"/>
  <c r="N107" i="86"/>
  <c r="R106" i="55"/>
  <c r="Q107" i="86" s="1"/>
  <c r="N106" i="86"/>
  <c r="R105" i="55"/>
  <c r="Q106" i="86" s="1"/>
  <c r="N105" i="86"/>
  <c r="R104" i="55"/>
  <c r="Q105" i="86" s="1"/>
  <c r="N104" i="86"/>
  <c r="R103" i="55"/>
  <c r="Q104" i="86" s="1"/>
  <c r="N103" i="86"/>
  <c r="R102" i="55"/>
  <c r="Q103" i="86" s="1"/>
  <c r="O98" i="55"/>
  <c r="N102" i="86"/>
  <c r="R101" i="55"/>
  <c r="M98" i="58"/>
  <c r="P100" i="58"/>
  <c r="N101" i="86"/>
  <c r="N99" i="86" s="1"/>
  <c r="R100" i="55"/>
  <c r="Q101" i="86" s="1"/>
  <c r="M99" i="86"/>
  <c r="N97" i="86"/>
  <c r="N95" i="86" s="1"/>
  <c r="O94" i="55"/>
  <c r="R96" i="55"/>
  <c r="M95" i="86"/>
  <c r="P97" i="86"/>
  <c r="P95" i="86" s="1"/>
  <c r="N93" i="86"/>
  <c r="R92" i="55"/>
  <c r="Q93" i="86" s="1"/>
  <c r="N92" i="86"/>
  <c r="R91" i="55"/>
  <c r="Q92" i="86" s="1"/>
  <c r="N91" i="86"/>
  <c r="R90" i="55"/>
  <c r="Q91" i="86" s="1"/>
  <c r="N89" i="86"/>
  <c r="R88" i="55"/>
  <c r="Q89" i="86" s="1"/>
  <c r="N88" i="86"/>
  <c r="R87" i="55"/>
  <c r="Q88" i="86" s="1"/>
  <c r="N87" i="86"/>
  <c r="R86" i="55"/>
  <c r="Q87" i="86" s="1"/>
  <c r="N86" i="86"/>
  <c r="R85" i="55"/>
  <c r="N85" i="86"/>
  <c r="R84" i="55"/>
  <c r="Q85" i="86" s="1"/>
  <c r="N84" i="86"/>
  <c r="R83" i="55"/>
  <c r="Q84" i="86" s="1"/>
  <c r="N83" i="86"/>
  <c r="R82" i="55"/>
  <c r="Q83" i="86" s="1"/>
  <c r="N82" i="86"/>
  <c r="R81" i="55"/>
  <c r="Q82" i="86" s="1"/>
  <c r="N81" i="86"/>
  <c r="R80" i="55"/>
  <c r="Q81" i="86" s="1"/>
  <c r="N80" i="86"/>
  <c r="R79" i="55"/>
  <c r="Q80" i="86" s="1"/>
  <c r="N79" i="86"/>
  <c r="R78" i="55"/>
  <c r="Q79" i="86" s="1"/>
  <c r="N78" i="86"/>
  <c r="R77" i="55"/>
  <c r="Q78" i="86" s="1"/>
  <c r="N77" i="86"/>
  <c r="R76" i="55"/>
  <c r="Q77" i="86" s="1"/>
  <c r="N76" i="86"/>
  <c r="R75" i="55"/>
  <c r="Q76" i="86" s="1"/>
  <c r="N75" i="86"/>
  <c r="R74" i="55"/>
  <c r="Q75" i="86" s="1"/>
  <c r="N74" i="86"/>
  <c r="R73" i="55"/>
  <c r="N65" i="86"/>
  <c r="R65" i="55"/>
  <c r="Q65" i="86" s="1"/>
  <c r="N64" i="86"/>
  <c r="R64" i="55"/>
  <c r="Q64" i="86" s="1"/>
  <c r="N63" i="86"/>
  <c r="R63" i="55"/>
  <c r="Q63" i="86" s="1"/>
  <c r="N62" i="86"/>
  <c r="R62" i="55"/>
  <c r="Q62" i="86" s="1"/>
  <c r="N61" i="86"/>
  <c r="R61" i="55"/>
  <c r="Q61" i="86" s="1"/>
  <c r="N60" i="86"/>
  <c r="R60" i="55"/>
  <c r="Q60" i="86" s="1"/>
  <c r="N59" i="86"/>
  <c r="R59" i="55"/>
  <c r="Q59" i="86" s="1"/>
  <c r="N57" i="86"/>
  <c r="R57" i="55"/>
  <c r="Q57" i="86" s="1"/>
  <c r="N56" i="86"/>
  <c r="R56" i="55"/>
  <c r="Q56" i="86" s="1"/>
  <c r="N55" i="86"/>
  <c r="R55" i="55"/>
  <c r="Q55" i="86" s="1"/>
  <c r="N54" i="86"/>
  <c r="R54" i="55"/>
  <c r="Q54" i="86" s="1"/>
  <c r="N53" i="86"/>
  <c r="R53" i="55"/>
  <c r="Q53" i="86" s="1"/>
  <c r="N52" i="86"/>
  <c r="R52" i="55"/>
  <c r="Q52" i="86" s="1"/>
  <c r="N51" i="86"/>
  <c r="R51" i="55"/>
  <c r="Q51" i="86" s="1"/>
  <c r="N48" i="86"/>
  <c r="R48" i="55"/>
  <c r="Q48" i="86" s="1"/>
  <c r="N47" i="86"/>
  <c r="R47" i="55"/>
  <c r="Q47" i="86" s="1"/>
  <c r="N46" i="86"/>
  <c r="R46" i="55"/>
  <c r="Q46" i="86" s="1"/>
  <c r="N45" i="86"/>
  <c r="R45" i="55"/>
  <c r="Q45" i="86" s="1"/>
  <c r="N45" i="58"/>
  <c r="N44" i="86"/>
  <c r="R44" i="55"/>
  <c r="Q44" i="86" s="1"/>
  <c r="N43" i="86"/>
  <c r="R43" i="55"/>
  <c r="Q43" i="86" s="1"/>
  <c r="N42" i="86"/>
  <c r="R42" i="55"/>
  <c r="Q42" i="86" s="1"/>
  <c r="N41" i="86"/>
  <c r="R41" i="55"/>
  <c r="Q41" i="86" s="1"/>
  <c r="N40" i="86"/>
  <c r="R40" i="55"/>
  <c r="Q40" i="86" s="1"/>
  <c r="N39" i="86"/>
  <c r="R39" i="55"/>
  <c r="Q39" i="86" s="1"/>
  <c r="N37" i="86"/>
  <c r="R37" i="55"/>
  <c r="Q37" i="86" s="1"/>
  <c r="N36" i="86"/>
  <c r="R36" i="55"/>
  <c r="Q36" i="86" s="1"/>
  <c r="N35" i="86"/>
  <c r="R35" i="55"/>
  <c r="Q35" i="86" s="1"/>
  <c r="N34" i="86"/>
  <c r="R34" i="55"/>
  <c r="Q34" i="86" s="1"/>
  <c r="N33" i="86"/>
  <c r="N33" i="58"/>
  <c r="R33" i="55"/>
  <c r="Q33" i="86" s="1"/>
  <c r="N31" i="86"/>
  <c r="R31" i="55"/>
  <c r="Q31" i="86" s="1"/>
  <c r="M28" i="58"/>
  <c r="N30" i="86"/>
  <c r="N28" i="86" s="1"/>
  <c r="R30" i="55"/>
  <c r="O28" i="55"/>
  <c r="M28" i="86"/>
  <c r="N24" i="86"/>
  <c r="R24" i="55"/>
  <c r="Q24" i="86" s="1"/>
  <c r="N23" i="86"/>
  <c r="R23" i="55"/>
  <c r="Q23" i="86" s="1"/>
  <c r="R21" i="55"/>
  <c r="Q21" i="86" s="1"/>
  <c r="N21" i="86"/>
  <c r="N19" i="86"/>
  <c r="R19" i="55"/>
  <c r="Q19" i="86" s="1"/>
  <c r="N17" i="86"/>
  <c r="R17" i="55"/>
  <c r="Q17" i="86" s="1"/>
  <c r="N16" i="86"/>
  <c r="R16" i="55"/>
  <c r="Q16" i="86" s="1"/>
  <c r="N14" i="86"/>
  <c r="R14" i="55"/>
  <c r="Q14" i="86" s="1"/>
  <c r="N13" i="86"/>
  <c r="R13" i="55"/>
  <c r="Q13" i="86" s="1"/>
  <c r="M10" i="58"/>
  <c r="P12" i="58"/>
  <c r="N12" i="86"/>
  <c r="N10" i="86" s="1"/>
  <c r="O10" i="55"/>
  <c r="R12" i="55"/>
  <c r="M10" i="86"/>
  <c r="G129" i="55"/>
  <c r="Q131" i="55"/>
  <c r="Q129" i="55" s="1"/>
  <c r="P131" i="55"/>
  <c r="P129" i="55" s="1"/>
  <c r="Q114" i="55"/>
  <c r="Q112" i="55" s="1"/>
  <c r="G112" i="55"/>
  <c r="P114" i="55"/>
  <c r="AZ133" i="58"/>
  <c r="D114" i="58"/>
  <c r="BG112" i="58"/>
  <c r="BG113" i="86"/>
  <c r="D115" i="86"/>
  <c r="Q101" i="55"/>
  <c r="Q98" i="55" s="1"/>
  <c r="G98" i="55"/>
  <c r="P101" i="55"/>
  <c r="P98" i="55" s="1"/>
  <c r="G94" i="55"/>
  <c r="Q96" i="55"/>
  <c r="Q94" i="55" s="1"/>
  <c r="P96" i="55"/>
  <c r="P94" i="55" s="1"/>
  <c r="BG95" i="86"/>
  <c r="D97" i="86"/>
  <c r="D95" i="86" s="1"/>
  <c r="AS94" i="58"/>
  <c r="AS133" i="58" s="1"/>
  <c r="E96" i="58"/>
  <c r="C133" i="58"/>
  <c r="Q73" i="55"/>
  <c r="G71" i="55"/>
  <c r="P73" i="55"/>
  <c r="P71" i="55" s="1"/>
  <c r="D73" i="58"/>
  <c r="BG71" i="58"/>
  <c r="BG72" i="86"/>
  <c r="D74" i="86"/>
  <c r="BQ69" i="58"/>
  <c r="P69" i="58"/>
  <c r="G28" i="55"/>
  <c r="Q30" i="55"/>
  <c r="Q28" i="55" s="1"/>
  <c r="P30" i="55"/>
  <c r="D30" i="58"/>
  <c r="BG28" i="58"/>
  <c r="BG28" i="86"/>
  <c r="D30" i="86"/>
  <c r="G10" i="55"/>
  <c r="Q12" i="55"/>
  <c r="Q10" i="55" s="1"/>
  <c r="P12" i="55"/>
  <c r="P10" i="55" s="1"/>
  <c r="F116" i="41"/>
  <c r="N118" i="41"/>
  <c r="N116" i="41" s="1"/>
  <c r="F107" i="41"/>
  <c r="N109" i="41"/>
  <c r="N107" i="41" s="1"/>
  <c r="F93" i="41"/>
  <c r="N96" i="41"/>
  <c r="N93" i="41" s="1"/>
  <c r="F89" i="41"/>
  <c r="N91" i="41"/>
  <c r="N89" i="41" s="1"/>
  <c r="F66" i="41"/>
  <c r="N68" i="41"/>
  <c r="F27" i="41"/>
  <c r="N29" i="41"/>
  <c r="N27" i="41" s="1"/>
  <c r="F10" i="41"/>
  <c r="N12" i="41"/>
  <c r="N10" i="41" s="1"/>
  <c r="F113" i="43"/>
  <c r="N115" i="43"/>
  <c r="N113" i="43" s="1"/>
  <c r="F106" i="43"/>
  <c r="N108" i="43"/>
  <c r="N106" i="43" s="1"/>
  <c r="F92" i="43"/>
  <c r="N95" i="43"/>
  <c r="N92" i="43" s="1"/>
  <c r="F88" i="43"/>
  <c r="N90" i="43"/>
  <c r="N88" i="43" s="1"/>
  <c r="F65" i="43"/>
  <c r="N67" i="43"/>
  <c r="N65" i="43" s="1"/>
  <c r="F27" i="43"/>
  <c r="N29" i="43"/>
  <c r="N27" i="43" s="1"/>
  <c r="F10" i="43"/>
  <c r="N12" i="43"/>
  <c r="N10" i="43" s="1"/>
  <c r="F116" i="46"/>
  <c r="N118" i="46"/>
  <c r="N116" i="46" s="1"/>
  <c r="F107" i="46"/>
  <c r="N109" i="46"/>
  <c r="N107" i="46" s="1"/>
  <c r="F93" i="46"/>
  <c r="N96" i="46"/>
  <c r="N93" i="46" s="1"/>
  <c r="F89" i="46"/>
  <c r="N91" i="46"/>
  <c r="N89" i="46" s="1"/>
  <c r="F66" i="46"/>
  <c r="N68" i="46"/>
  <c r="N66" i="46" s="1"/>
  <c r="F27" i="46"/>
  <c r="N29" i="46"/>
  <c r="N27" i="46" s="1"/>
  <c r="F10" i="46"/>
  <c r="N12" i="46"/>
  <c r="N10" i="46" s="1"/>
  <c r="F113" i="57"/>
  <c r="N115" i="57"/>
  <c r="N113" i="57" s="1"/>
  <c r="F106" i="57"/>
  <c r="N108" i="57"/>
  <c r="N106" i="57" s="1"/>
  <c r="F92" i="57"/>
  <c r="N95" i="57"/>
  <c r="N92" i="57" s="1"/>
  <c r="F88" i="57"/>
  <c r="N90" i="57"/>
  <c r="N88" i="57" s="1"/>
  <c r="F65" i="57"/>
  <c r="N67" i="57"/>
  <c r="N65" i="57" s="1"/>
  <c r="F27" i="57"/>
  <c r="N29" i="57"/>
  <c r="N27" i="57" s="1"/>
  <c r="F10" i="57"/>
  <c r="N12" i="57"/>
  <c r="N10" i="57" s="1"/>
  <c r="L94" i="87"/>
  <c r="Q96" i="87"/>
  <c r="K98" i="87"/>
  <c r="L100" i="87"/>
  <c r="L98" i="87" s="1"/>
  <c r="L12" i="87"/>
  <c r="K10" i="87"/>
  <c r="F129" i="87"/>
  <c r="P131" i="87"/>
  <c r="P129" i="87" s="1"/>
  <c r="O131" i="87"/>
  <c r="O129" i="87" s="1"/>
  <c r="G127" i="85"/>
  <c r="P123" i="87"/>
  <c r="Q123" i="87"/>
  <c r="O123" i="87"/>
  <c r="P123" i="85"/>
  <c r="O123" i="85"/>
  <c r="Q123" i="85"/>
  <c r="F112" i="87"/>
  <c r="P114" i="87"/>
  <c r="P112" i="87" s="1"/>
  <c r="Q114" i="87"/>
  <c r="Q112" i="87" s="1"/>
  <c r="O114" i="87"/>
  <c r="O112" i="87" s="1"/>
  <c r="D112" i="85"/>
  <c r="F114" i="85"/>
  <c r="P101" i="87"/>
  <c r="O101" i="87"/>
  <c r="Q101" i="87"/>
  <c r="D101" i="58"/>
  <c r="BG98" i="58"/>
  <c r="F98" i="87"/>
  <c r="P100" i="87"/>
  <c r="P98" i="87" s="1"/>
  <c r="Q100" i="87"/>
  <c r="Q98" i="87" s="1"/>
  <c r="O100" i="87"/>
  <c r="O98" i="87" s="1"/>
  <c r="F94" i="87"/>
  <c r="Q94" i="87" s="1"/>
  <c r="O96" i="87"/>
  <c r="O94" i="87" s="1"/>
  <c r="P96" i="87"/>
  <c r="P94" i="87" s="1"/>
  <c r="P73" i="87"/>
  <c r="P71" i="87" s="1"/>
  <c r="F71" i="87"/>
  <c r="O73" i="87"/>
  <c r="O71" i="87" s="1"/>
  <c r="Q73" i="87"/>
  <c r="Q71" i="87" s="1"/>
  <c r="P33" i="87"/>
  <c r="O33" i="87"/>
  <c r="Q33" i="87"/>
  <c r="P33" i="85"/>
  <c r="F28" i="87"/>
  <c r="P30" i="87"/>
  <c r="P28" i="87" s="1"/>
  <c r="Q30" i="87"/>
  <c r="Q28" i="87" s="1"/>
  <c r="O30" i="87"/>
  <c r="O28" i="87" s="1"/>
  <c r="F10" i="87"/>
  <c r="P12" i="87"/>
  <c r="P10" i="87" s="1"/>
  <c r="O12" i="87"/>
  <c r="O10" i="87" s="1"/>
  <c r="L10" i="53"/>
  <c r="L134" i="53" s="1"/>
  <c r="Q21" i="53"/>
  <c r="O21" i="53"/>
  <c r="F130" i="53"/>
  <c r="P132" i="53"/>
  <c r="P130" i="53" s="1"/>
  <c r="Q132" i="53"/>
  <c r="Q130" i="53" s="1"/>
  <c r="O132" i="53"/>
  <c r="O130" i="53" s="1"/>
  <c r="F112" i="53"/>
  <c r="P114" i="53"/>
  <c r="P112" i="53" s="1"/>
  <c r="Q114" i="53"/>
  <c r="Q112" i="53" s="1"/>
  <c r="O114" i="53"/>
  <c r="O112" i="53" s="1"/>
  <c r="O101" i="53"/>
  <c r="P101" i="53"/>
  <c r="Q101" i="53"/>
  <c r="F98" i="53"/>
  <c r="P100" i="53"/>
  <c r="P98" i="53" s="1"/>
  <c r="O100" i="53"/>
  <c r="O98" i="53" s="1"/>
  <c r="Q100" i="53"/>
  <c r="Q98" i="53" s="1"/>
  <c r="F94" i="53"/>
  <c r="P96" i="53"/>
  <c r="P94" i="53" s="1"/>
  <c r="O96" i="53"/>
  <c r="O94" i="53" s="1"/>
  <c r="Q96" i="53"/>
  <c r="Q94" i="53" s="1"/>
  <c r="F71" i="53"/>
  <c r="P73" i="53"/>
  <c r="P71" i="53" s="1"/>
  <c r="Q73" i="53"/>
  <c r="Q71" i="53" s="1"/>
  <c r="O73" i="53"/>
  <c r="O71" i="53" s="1"/>
  <c r="P45" i="53"/>
  <c r="O45" i="53"/>
  <c r="Q45" i="53"/>
  <c r="P45" i="85"/>
  <c r="F28" i="53"/>
  <c r="P30" i="53"/>
  <c r="P28" i="53" s="1"/>
  <c r="O30" i="53"/>
  <c r="O28" i="53" s="1"/>
  <c r="Q30" i="53"/>
  <c r="Q28" i="53" s="1"/>
  <c r="F10" i="53"/>
  <c r="P12" i="53"/>
  <c r="P10" i="53" s="1"/>
  <c r="O12" i="53"/>
  <c r="O10" i="53" s="1"/>
  <c r="Q10" i="53"/>
  <c r="F121" i="84"/>
  <c r="E112" i="84"/>
  <c r="F18" i="84"/>
  <c r="E10" i="84"/>
  <c r="F118" i="85"/>
  <c r="F109" i="85"/>
  <c r="D98" i="85"/>
  <c r="D71" i="85"/>
  <c r="F73" i="85"/>
  <c r="F30" i="85"/>
  <c r="D28" i="85"/>
  <c r="F13" i="85"/>
  <c r="D10" i="85"/>
  <c r="F130" i="86"/>
  <c r="P132" i="86"/>
  <c r="P130" i="86" s="1"/>
  <c r="O132" i="86"/>
  <c r="O130" i="86" s="1"/>
  <c r="P101" i="86"/>
  <c r="P99" i="86" s="1"/>
  <c r="F99" i="86"/>
  <c r="O101" i="86"/>
  <c r="O99" i="86" s="1"/>
  <c r="F10" i="86"/>
  <c r="P12" i="86"/>
  <c r="P10" i="86" s="1"/>
  <c r="O12" i="86"/>
  <c r="O10" i="86" s="1"/>
  <c r="F115" i="58"/>
  <c r="E112" i="58"/>
  <c r="P56" i="58"/>
  <c r="BQ56" i="58"/>
  <c r="E28" i="58"/>
  <c r="F18" i="58"/>
  <c r="E10" i="58"/>
  <c r="H119" i="61"/>
  <c r="C7" i="61"/>
  <c r="C119" i="61" s="1"/>
  <c r="Q86" i="86" l="1"/>
  <c r="L10" i="87"/>
  <c r="N12" i="87"/>
  <c r="N12" i="84"/>
  <c r="N10" i="84" s="1"/>
  <c r="N10" i="88"/>
  <c r="N133" i="88" s="1"/>
  <c r="AY133" i="58"/>
  <c r="F107" i="54"/>
  <c r="P86" i="58"/>
  <c r="F93" i="54"/>
  <c r="P18" i="58"/>
  <c r="F10" i="58"/>
  <c r="BQ39" i="58"/>
  <c r="P39" i="58"/>
  <c r="P13" i="85"/>
  <c r="F28" i="85"/>
  <c r="P30" i="85"/>
  <c r="P28" i="85" s="1"/>
  <c r="F71" i="85"/>
  <c r="P73" i="85"/>
  <c r="P109" i="85"/>
  <c r="P118" i="85"/>
  <c r="P18" i="84"/>
  <c r="O18" i="84"/>
  <c r="F10" i="84"/>
  <c r="Q18" i="84"/>
  <c r="E133" i="84"/>
  <c r="P121" i="84"/>
  <c r="P112" i="84" s="1"/>
  <c r="O121" i="84"/>
  <c r="F112" i="84"/>
  <c r="F133" i="84" s="1"/>
  <c r="Q121" i="84"/>
  <c r="O134" i="53"/>
  <c r="Q134" i="53"/>
  <c r="P134" i="53"/>
  <c r="F134" i="53"/>
  <c r="F101" i="58"/>
  <c r="D98" i="58"/>
  <c r="F112" i="85"/>
  <c r="P114" i="85"/>
  <c r="P112" i="85" s="1"/>
  <c r="D133" i="85"/>
  <c r="G125" i="85"/>
  <c r="G133" i="85" s="1"/>
  <c r="L127" i="85"/>
  <c r="L125" i="85" s="1"/>
  <c r="O133" i="87"/>
  <c r="P133" i="87"/>
  <c r="F133" i="87"/>
  <c r="Q129" i="87"/>
  <c r="L133" i="87"/>
  <c r="K133" i="87"/>
  <c r="N117" i="57"/>
  <c r="F117" i="57"/>
  <c r="N120" i="46"/>
  <c r="F120" i="46"/>
  <c r="N117" i="43"/>
  <c r="F117" i="43"/>
  <c r="F120" i="41"/>
  <c r="D28" i="86"/>
  <c r="F30" i="86"/>
  <c r="F30" i="58"/>
  <c r="D28" i="58"/>
  <c r="D72" i="86"/>
  <c r="F74" i="86"/>
  <c r="F73" i="58"/>
  <c r="D71" i="58"/>
  <c r="E94" i="58"/>
  <c r="E133" i="58" s="1"/>
  <c r="F96" i="58"/>
  <c r="D113" i="86"/>
  <c r="D134" i="86" s="1"/>
  <c r="F115" i="86"/>
  <c r="BG134" i="86"/>
  <c r="BG133" i="58"/>
  <c r="F114" i="58"/>
  <c r="D112" i="58"/>
  <c r="G133" i="55"/>
  <c r="Q12" i="86"/>
  <c r="Q10" i="86" s="1"/>
  <c r="R10" i="55"/>
  <c r="P10" i="58"/>
  <c r="Q30" i="86"/>
  <c r="Q28" i="86" s="1"/>
  <c r="R28" i="55"/>
  <c r="Q74" i="86"/>
  <c r="Q97" i="86"/>
  <c r="Q95" i="86" s="1"/>
  <c r="R94" i="55"/>
  <c r="N94" i="58"/>
  <c r="Q102" i="86"/>
  <c r="Q99" i="86" s="1"/>
  <c r="R98" i="55"/>
  <c r="Q115" i="86"/>
  <c r="Q132" i="86"/>
  <c r="Q130" i="86" s="1"/>
  <c r="R129" i="55"/>
  <c r="N129" i="58"/>
  <c r="P57" i="55"/>
  <c r="P28" i="55" s="1"/>
  <c r="M28" i="55"/>
  <c r="L95" i="86"/>
  <c r="O97" i="86"/>
  <c r="O95" i="86" s="1"/>
  <c r="K134" i="86"/>
  <c r="L134" i="86"/>
  <c r="P25" i="84"/>
  <c r="O25" i="84"/>
  <c r="Q25" i="84"/>
  <c r="O133" i="88"/>
  <c r="P133" i="88"/>
  <c r="G125" i="84"/>
  <c r="L127" i="84"/>
  <c r="L127" i="58"/>
  <c r="F133" i="88"/>
  <c r="N133" i="84"/>
  <c r="Q112" i="84"/>
  <c r="K10" i="84"/>
  <c r="L12" i="84"/>
  <c r="L10" i="88"/>
  <c r="Q12" i="88"/>
  <c r="Q10" i="88" s="1"/>
  <c r="Q133" i="88" s="1"/>
  <c r="Q30" i="84"/>
  <c r="Q28" i="84" s="1"/>
  <c r="O30" i="84"/>
  <c r="O28" i="84" s="1"/>
  <c r="L28" i="84"/>
  <c r="O73" i="84"/>
  <c r="O71" i="84" s="1"/>
  <c r="Q73" i="84"/>
  <c r="Q71" i="84" s="1"/>
  <c r="L71" i="84"/>
  <c r="K133" i="84"/>
  <c r="O114" i="84"/>
  <c r="O112" i="84" s="1"/>
  <c r="L112" i="84"/>
  <c r="L133" i="88"/>
  <c r="L134" i="84" s="1"/>
  <c r="F10" i="85"/>
  <c r="P12" i="85"/>
  <c r="P10" i="85" s="1"/>
  <c r="P10" i="1"/>
  <c r="V10" i="54"/>
  <c r="V27" i="54"/>
  <c r="P28" i="1"/>
  <c r="F94" i="85"/>
  <c r="P96" i="85"/>
  <c r="P94" i="85" s="1"/>
  <c r="Q94" i="1"/>
  <c r="W89" i="54"/>
  <c r="V89" i="54"/>
  <c r="P94" i="1"/>
  <c r="U89" i="54"/>
  <c r="O94" i="1"/>
  <c r="F98" i="85"/>
  <c r="P100" i="85"/>
  <c r="P98" i="85" s="1"/>
  <c r="V93" i="54"/>
  <c r="P98" i="1"/>
  <c r="E120" i="54"/>
  <c r="V107" i="54"/>
  <c r="P127" i="85"/>
  <c r="P125" i="85" s="1"/>
  <c r="F125" i="85"/>
  <c r="O127" i="85"/>
  <c r="O125" i="85" s="1"/>
  <c r="Q127" i="85"/>
  <c r="Q125" i="85" s="1"/>
  <c r="F129" i="85"/>
  <c r="F133" i="85" s="1"/>
  <c r="P131" i="85"/>
  <c r="P129" i="85" s="1"/>
  <c r="E133" i="85"/>
  <c r="V116" i="54"/>
  <c r="P129" i="1"/>
  <c r="F133" i="1"/>
  <c r="F120" i="54"/>
  <c r="N10" i="87" l="1"/>
  <c r="N133" i="87" s="1"/>
  <c r="Q12" i="87"/>
  <c r="Q10" i="87" s="1"/>
  <c r="Q133" i="87" s="1"/>
  <c r="D133" i="58"/>
  <c r="O12" i="84"/>
  <c r="O10" i="84" s="1"/>
  <c r="O133" i="84" s="1"/>
  <c r="L10" i="84"/>
  <c r="L133" i="84" s="1"/>
  <c r="Q12" i="84"/>
  <c r="Q10" i="84" s="1"/>
  <c r="Q133" i="84"/>
  <c r="L125" i="58"/>
  <c r="O127" i="58"/>
  <c r="O125" i="58" s="1"/>
  <c r="Q127" i="58"/>
  <c r="Q125" i="58" s="1"/>
  <c r="L125" i="84"/>
  <c r="O127" i="84"/>
  <c r="O125" i="84" s="1"/>
  <c r="Q127" i="84"/>
  <c r="Q125" i="84" s="1"/>
  <c r="F137" i="86"/>
  <c r="F112" i="58"/>
  <c r="P114" i="58"/>
  <c r="P115" i="86"/>
  <c r="P113" i="86" s="1"/>
  <c r="O115" i="86"/>
  <c r="O113" i="86" s="1"/>
  <c r="F113" i="86"/>
  <c r="P96" i="58"/>
  <c r="P94" i="58" s="1"/>
  <c r="F94" i="58"/>
  <c r="P73" i="58"/>
  <c r="F71" i="58"/>
  <c r="P74" i="86"/>
  <c r="F72" i="86"/>
  <c r="O74" i="86"/>
  <c r="O72" i="86" s="1"/>
  <c r="P30" i="58"/>
  <c r="P28" i="58" s="1"/>
  <c r="F28" i="58"/>
  <c r="F28" i="86"/>
  <c r="P30" i="86"/>
  <c r="P28" i="86" s="1"/>
  <c r="O30" i="86"/>
  <c r="O28" i="86" s="1"/>
  <c r="P101" i="58"/>
  <c r="P98" i="58" s="1"/>
  <c r="F98" i="58"/>
  <c r="P10" i="84"/>
  <c r="P133" i="84" s="1"/>
  <c r="F133" i="58" l="1"/>
  <c r="BQ28" i="58"/>
  <c r="BQ71" i="58"/>
  <c r="F134" i="86"/>
  <c r="O134" i="86"/>
  <c r="N36" i="1"/>
  <c r="N36" i="85"/>
  <c r="N36" i="58"/>
  <c r="J12" i="1"/>
  <c r="Q12" i="54"/>
  <c r="R12" i="54" l="1"/>
  <c r="J12" i="58"/>
  <c r="K12" i="1"/>
  <c r="J12" i="85"/>
  <c r="K12" i="85" l="1"/>
  <c r="L12" i="1"/>
  <c r="N12" i="1" s="1"/>
  <c r="K12" i="58"/>
  <c r="L12" i="58" l="1"/>
  <c r="O12" i="58" s="1"/>
  <c r="N12" i="85"/>
  <c r="N12" i="58"/>
  <c r="O12" i="1"/>
  <c r="Q12" i="1"/>
  <c r="L12" i="85"/>
  <c r="O12" i="85" l="1"/>
  <c r="Q12" i="85"/>
  <c r="Q12" i="58"/>
  <c r="J96" i="1"/>
  <c r="J94" i="58"/>
  <c r="K96" i="58"/>
  <c r="K94" i="58" s="1"/>
  <c r="L96" i="58"/>
  <c r="Q96" i="58"/>
  <c r="Q94" i="58"/>
  <c r="J30" i="1"/>
  <c r="Q29" i="54"/>
  <c r="J73" i="1"/>
  <c r="Q68" i="54"/>
  <c r="J100" i="1"/>
  <c r="Q95" i="54"/>
  <c r="J114" i="1"/>
  <c r="Q109" i="54"/>
  <c r="J131" i="1"/>
  <c r="J129" i="1"/>
  <c r="J67" i="1"/>
  <c r="J67" i="58"/>
  <c r="K67" i="58"/>
  <c r="L67" i="58"/>
  <c r="O67" i="58"/>
  <c r="J32" i="1"/>
  <c r="J32" i="85"/>
  <c r="K32" i="85"/>
  <c r="L32" i="85"/>
  <c r="Q32" i="85" s="1"/>
  <c r="O32" i="85"/>
  <c r="J52" i="1"/>
  <c r="K52" i="1"/>
  <c r="L52" i="1"/>
  <c r="O52" i="1" s="1"/>
  <c r="N52" i="1"/>
  <c r="N52" i="58"/>
  <c r="J121" i="1"/>
  <c r="K121" i="1"/>
  <c r="L121" i="1"/>
  <c r="O121" i="1" s="1"/>
  <c r="Q121" i="1"/>
  <c r="J53" i="1"/>
  <c r="Q51" i="54"/>
  <c r="R51" i="54" s="1"/>
  <c r="J101" i="1"/>
  <c r="J91" i="1"/>
  <c r="Q86" i="54"/>
  <c r="R86" i="54" s="1"/>
  <c r="J108" i="1"/>
  <c r="Q103" i="54"/>
  <c r="R103" i="54" s="1"/>
  <c r="J77" i="1"/>
  <c r="J77" i="58"/>
  <c r="K77" i="58"/>
  <c r="L77" i="58"/>
  <c r="O77" i="58"/>
  <c r="J35" i="1"/>
  <c r="Q33" i="54"/>
  <c r="R33" i="54" s="1"/>
  <c r="J48" i="1"/>
  <c r="Q46" i="54"/>
  <c r="R46" i="54" s="1"/>
  <c r="J74" i="1"/>
  <c r="J26" i="1"/>
  <c r="J26" i="85"/>
  <c r="K26" i="85" s="1"/>
  <c r="L26" i="85" s="1"/>
  <c r="J109" i="1"/>
  <c r="Q104" i="54"/>
  <c r="R104" i="54" s="1"/>
  <c r="J47" i="1"/>
  <c r="Q45" i="54"/>
  <c r="R45" i="54" s="1"/>
  <c r="J20" i="1"/>
  <c r="Q20" i="54"/>
  <c r="R20" i="54" s="1"/>
  <c r="J17" i="1"/>
  <c r="Q17" i="54"/>
  <c r="R17" i="54" s="1"/>
  <c r="J14" i="1"/>
  <c r="Q14" i="54"/>
  <c r="R14" i="54" s="1"/>
  <c r="J24" i="1"/>
  <c r="Q24" i="54"/>
  <c r="R24" i="54" s="1"/>
  <c r="J84" i="1"/>
  <c r="Q79" i="54"/>
  <c r="R79" i="54" s="1"/>
  <c r="J120" i="1"/>
  <c r="Q112" i="54"/>
  <c r="R112" i="54" s="1"/>
  <c r="J122" i="1"/>
  <c r="Q113" i="54"/>
  <c r="R113" i="54"/>
  <c r="J119" i="1"/>
  <c r="K119" i="1"/>
  <c r="L119" i="1"/>
  <c r="N119" i="1"/>
  <c r="Q119" i="1"/>
  <c r="J115" i="1"/>
  <c r="K115" i="1"/>
  <c r="L115" i="1"/>
  <c r="O115" i="1"/>
  <c r="J45" i="1"/>
  <c r="Q43" i="54"/>
  <c r="R43" i="54"/>
  <c r="J51" i="1"/>
  <c r="J51" i="58"/>
  <c r="K51" i="58"/>
  <c r="L51" i="58"/>
  <c r="O51" i="58" s="1"/>
  <c r="J83" i="1"/>
  <c r="J83" i="58"/>
  <c r="K83" i="58"/>
  <c r="L83" i="58"/>
  <c r="O83" i="58"/>
  <c r="J107" i="1"/>
  <c r="Q102" i="54"/>
  <c r="R102" i="54"/>
  <c r="J18" i="1"/>
  <c r="Q18" i="54"/>
  <c r="R18" i="54"/>
  <c r="J59" i="1"/>
  <c r="Q56" i="54"/>
  <c r="R56" i="54"/>
  <c r="J21" i="1"/>
  <c r="Q21" i="54"/>
  <c r="R21" i="54"/>
  <c r="J46" i="1"/>
  <c r="Q44" i="54"/>
  <c r="R44" i="54"/>
  <c r="J118" i="1"/>
  <c r="Q110" i="54"/>
  <c r="R110" i="54"/>
  <c r="J65" i="1"/>
  <c r="J65" i="58"/>
  <c r="K65" i="58"/>
  <c r="L65" i="58"/>
  <c r="O65" i="58"/>
  <c r="J54" i="1"/>
  <c r="Q52" i="54"/>
  <c r="R52" i="54"/>
  <c r="J55" i="1"/>
  <c r="Q53" i="54"/>
  <c r="R53" i="54"/>
  <c r="J49" i="1"/>
  <c r="J49" i="58"/>
  <c r="K49" i="58"/>
  <c r="L49" i="58"/>
  <c r="O49" i="58"/>
  <c r="J105" i="1"/>
  <c r="Q100" i="54"/>
  <c r="R100" i="54"/>
  <c r="J22" i="1"/>
  <c r="Q22" i="54"/>
  <c r="R22" i="54"/>
  <c r="J69" i="1"/>
  <c r="Q64" i="54"/>
  <c r="R64" i="54"/>
  <c r="J78" i="1"/>
  <c r="Q73" i="54"/>
  <c r="R73" i="54"/>
  <c r="J23" i="1"/>
  <c r="Q23" i="54"/>
  <c r="R23" i="54"/>
  <c r="J33" i="1"/>
  <c r="Q31" i="54"/>
  <c r="R31" i="54"/>
  <c r="J63" i="1"/>
  <c r="J63" i="58"/>
  <c r="K63" i="58"/>
  <c r="L63" i="58"/>
  <c r="O63" i="58"/>
  <c r="J79" i="1"/>
  <c r="Q74" i="54"/>
  <c r="R74" i="54"/>
  <c r="J89" i="1"/>
  <c r="Q84" i="54"/>
  <c r="R84" i="54"/>
  <c r="J103" i="1"/>
  <c r="Q98" i="54"/>
  <c r="R98" i="54"/>
  <c r="J104" i="1"/>
  <c r="J104" i="58"/>
  <c r="K104" i="58"/>
  <c r="L104" i="58"/>
  <c r="O104" i="58"/>
  <c r="J110" i="1"/>
  <c r="Q105" i="54"/>
  <c r="R105" i="54"/>
  <c r="J57" i="1"/>
  <c r="Q55" i="54"/>
  <c r="R55" i="54"/>
  <c r="J19" i="1"/>
  <c r="Q19" i="54"/>
  <c r="R19" i="54"/>
  <c r="J25" i="1"/>
  <c r="Q25" i="54"/>
  <c r="R25" i="54"/>
  <c r="J50" i="1"/>
  <c r="J50" i="58"/>
  <c r="K50" i="58"/>
  <c r="L50" i="58"/>
  <c r="O50" i="58"/>
  <c r="J56" i="1"/>
  <c r="Q54" i="54"/>
  <c r="R54" i="54"/>
  <c r="J75" i="1"/>
  <c r="Q70" i="54"/>
  <c r="R70" i="54"/>
  <c r="J81" i="1"/>
  <c r="Q76" i="54"/>
  <c r="R76" i="54"/>
  <c r="J15" i="1"/>
  <c r="Q15" i="54"/>
  <c r="R15" i="54"/>
  <c r="J40" i="1"/>
  <c r="J40" i="58"/>
  <c r="K40" i="58"/>
  <c r="L40" i="58"/>
  <c r="O40" i="58"/>
  <c r="J44" i="1"/>
  <c r="Q42" i="54"/>
  <c r="R42" i="54"/>
  <c r="J76" i="1"/>
  <c r="Q71" i="54"/>
  <c r="R71" i="54"/>
  <c r="J82" i="1"/>
  <c r="Q77" i="54"/>
  <c r="R77" i="54"/>
  <c r="J106" i="1"/>
  <c r="J106" i="58"/>
  <c r="K106" i="58"/>
  <c r="L106" i="58"/>
  <c r="O106" i="58"/>
  <c r="J36" i="1"/>
  <c r="J36" i="58"/>
  <c r="K36" i="58"/>
  <c r="L36" i="58"/>
  <c r="O36" i="58" s="1"/>
  <c r="Q36" i="58"/>
  <c r="J80" i="1"/>
  <c r="Q75" i="54"/>
  <c r="R75" i="54"/>
  <c r="J90" i="1"/>
  <c r="J90" i="58"/>
  <c r="K90" i="58"/>
  <c r="L90" i="58"/>
  <c r="O90" i="58"/>
  <c r="J42" i="1"/>
  <c r="Q40" i="54"/>
  <c r="R40" i="54"/>
  <c r="J88" i="1"/>
  <c r="J88" i="58"/>
  <c r="K88" i="58"/>
  <c r="L88" i="58"/>
  <c r="O88" i="58"/>
  <c r="J61" i="1"/>
  <c r="Q58" i="54"/>
  <c r="R58" i="54"/>
  <c r="J87" i="1"/>
  <c r="J87" i="58"/>
  <c r="K87" i="58"/>
  <c r="L87" i="58"/>
  <c r="O87" i="58"/>
  <c r="J102" i="1"/>
  <c r="Q97" i="54"/>
  <c r="R97" i="54"/>
  <c r="J58" i="1"/>
  <c r="J58" i="58"/>
  <c r="K58" i="58"/>
  <c r="L58" i="58"/>
  <c r="O58" i="58"/>
  <c r="J39" i="1"/>
  <c r="Q37" i="54"/>
  <c r="R37" i="54"/>
  <c r="J62" i="1"/>
  <c r="Q59" i="54"/>
  <c r="R59" i="54"/>
  <c r="J116" i="1"/>
  <c r="J116" i="85"/>
  <c r="K116" i="85"/>
  <c r="L116" i="85"/>
  <c r="J68" i="1"/>
  <c r="Q63" i="54"/>
  <c r="R63" i="54"/>
  <c r="J64" i="1"/>
  <c r="Q61" i="54"/>
  <c r="R61" i="54"/>
  <c r="J60" i="1"/>
  <c r="Q57" i="54"/>
  <c r="R57" i="54"/>
  <c r="J31" i="1"/>
  <c r="Q30" i="54"/>
  <c r="R30" i="54"/>
  <c r="J92" i="1"/>
  <c r="Q87" i="54"/>
  <c r="R87" i="54"/>
  <c r="J37" i="1"/>
  <c r="J37" i="58"/>
  <c r="K37" i="58"/>
  <c r="L37" i="58"/>
  <c r="O37" i="58"/>
  <c r="J85" i="1"/>
  <c r="J85" i="58"/>
  <c r="K85" i="58"/>
  <c r="L85" i="58"/>
  <c r="O85" i="58"/>
  <c r="J34" i="1"/>
  <c r="J34" i="58"/>
  <c r="K34" i="58"/>
  <c r="L34" i="58"/>
  <c r="O34" i="58"/>
  <c r="J41" i="1"/>
  <c r="J41" i="58"/>
  <c r="K41" i="58"/>
  <c r="L41" i="58"/>
  <c r="O41" i="58"/>
  <c r="J16" i="1"/>
  <c r="Q16" i="54"/>
  <c r="R16" i="54"/>
  <c r="J43" i="1"/>
  <c r="Q41" i="54"/>
  <c r="R41" i="54"/>
  <c r="J38" i="1"/>
  <c r="J38" i="58"/>
  <c r="K38" i="58"/>
  <c r="L38" i="58"/>
  <c r="O38" i="58"/>
  <c r="J86" i="1"/>
  <c r="Q81" i="54"/>
  <c r="R81" i="54"/>
  <c r="J13" i="1"/>
  <c r="J13" i="85"/>
  <c r="K13" i="85"/>
  <c r="L13" i="85"/>
  <c r="O13" i="85"/>
  <c r="O119" i="1" l="1"/>
  <c r="Q13" i="85"/>
  <c r="J10" i="1"/>
  <c r="J13" i="58"/>
  <c r="K13" i="1"/>
  <c r="J86" i="58"/>
  <c r="K86" i="58" s="1"/>
  <c r="L86" i="58" s="1"/>
  <c r="O86" i="58" s="1"/>
  <c r="J86" i="85"/>
  <c r="K86" i="85" s="1"/>
  <c r="L86" i="85" s="1"/>
  <c r="O86" i="85" s="1"/>
  <c r="K86" i="1"/>
  <c r="L86" i="1" s="1"/>
  <c r="J38" i="85"/>
  <c r="K38" i="85" s="1"/>
  <c r="L38" i="85" s="1"/>
  <c r="O38" i="85" s="1"/>
  <c r="K38" i="1"/>
  <c r="L38" i="1" s="1"/>
  <c r="Q36" i="54"/>
  <c r="R36" i="54" s="1"/>
  <c r="J43" i="85"/>
  <c r="K43" i="85" s="1"/>
  <c r="L43" i="85" s="1"/>
  <c r="K43" i="1"/>
  <c r="L43" i="1" s="1"/>
  <c r="J43" i="58"/>
  <c r="K43" i="58" s="1"/>
  <c r="L43" i="58" s="1"/>
  <c r="J16" i="85"/>
  <c r="K16" i="85" s="1"/>
  <c r="L16" i="85" s="1"/>
  <c r="K16" i="1"/>
  <c r="L16" i="1" s="1"/>
  <c r="J16" i="58"/>
  <c r="K16" i="58" s="1"/>
  <c r="L16" i="58" s="1"/>
  <c r="J41" i="85"/>
  <c r="K41" i="85" s="1"/>
  <c r="L41" i="85" s="1"/>
  <c r="O41" i="85" s="1"/>
  <c r="K41" i="1"/>
  <c r="L41" i="1" s="1"/>
  <c r="Q39" i="54"/>
  <c r="R39" i="54" s="1"/>
  <c r="J34" i="85"/>
  <c r="K34" i="85" s="1"/>
  <c r="L34" i="85" s="1"/>
  <c r="O34" i="85" s="1"/>
  <c r="K34" i="1"/>
  <c r="L34" i="1" s="1"/>
  <c r="Q32" i="54"/>
  <c r="R32" i="54" s="1"/>
  <c r="J85" i="85"/>
  <c r="K85" i="85" s="1"/>
  <c r="L85" i="85" s="1"/>
  <c r="O85" i="85" s="1"/>
  <c r="K85" i="1"/>
  <c r="L85" i="1" s="1"/>
  <c r="Q80" i="54"/>
  <c r="R80" i="54" s="1"/>
  <c r="J37" i="85"/>
  <c r="K37" i="85" s="1"/>
  <c r="L37" i="85" s="1"/>
  <c r="K37" i="1"/>
  <c r="L37" i="1" s="1"/>
  <c r="N37" i="1" s="1"/>
  <c r="Q35" i="54"/>
  <c r="R35" i="54" s="1"/>
  <c r="J92" i="85"/>
  <c r="K92" i="85" s="1"/>
  <c r="L92" i="85" s="1"/>
  <c r="K92" i="1"/>
  <c r="L92" i="1" s="1"/>
  <c r="N92" i="1" s="1"/>
  <c r="J92" i="58"/>
  <c r="K92" i="58" s="1"/>
  <c r="L92" i="58" s="1"/>
  <c r="J31" i="85"/>
  <c r="K31" i="85" s="1"/>
  <c r="L31" i="85" s="1"/>
  <c r="K31" i="1"/>
  <c r="L31" i="1" s="1"/>
  <c r="J31" i="58"/>
  <c r="K31" i="58" s="1"/>
  <c r="L31" i="58" s="1"/>
  <c r="J60" i="85"/>
  <c r="K60" i="85" s="1"/>
  <c r="L60" i="85" s="1"/>
  <c r="K60" i="1"/>
  <c r="L60" i="1" s="1"/>
  <c r="J60" i="58"/>
  <c r="K60" i="58" s="1"/>
  <c r="L60" i="58" s="1"/>
  <c r="J64" i="85"/>
  <c r="K64" i="85" s="1"/>
  <c r="L64" i="85" s="1"/>
  <c r="O64" i="85" s="1"/>
  <c r="J64" i="58"/>
  <c r="K64" i="58" s="1"/>
  <c r="L64" i="58" s="1"/>
  <c r="O64" i="58" s="1"/>
  <c r="K64" i="1"/>
  <c r="L64" i="1" s="1"/>
  <c r="J68" i="85"/>
  <c r="K68" i="85" s="1"/>
  <c r="L68" i="85" s="1"/>
  <c r="K68" i="1"/>
  <c r="L68" i="1" s="1"/>
  <c r="J68" i="58"/>
  <c r="K68" i="58" s="1"/>
  <c r="L68" i="58" s="1"/>
  <c r="J116" i="58"/>
  <c r="K116" i="58" s="1"/>
  <c r="L116" i="58" s="1"/>
  <c r="K116" i="1"/>
  <c r="L116" i="1" s="1"/>
  <c r="N116" i="1" s="1"/>
  <c r="N116" i="58" s="1"/>
  <c r="J62" i="85"/>
  <c r="K62" i="85" s="1"/>
  <c r="L62" i="85" s="1"/>
  <c r="K62" i="1"/>
  <c r="L62" i="1" s="1"/>
  <c r="J62" i="58"/>
  <c r="K62" i="58" s="1"/>
  <c r="L62" i="58" s="1"/>
  <c r="J39" i="58"/>
  <c r="K39" i="58" s="1"/>
  <c r="L39" i="58" s="1"/>
  <c r="O39" i="58" s="1"/>
  <c r="J39" i="85"/>
  <c r="K39" i="85" s="1"/>
  <c r="L39" i="85" s="1"/>
  <c r="O39" i="85" s="1"/>
  <c r="K39" i="1"/>
  <c r="L39" i="1" s="1"/>
  <c r="J58" i="85"/>
  <c r="K58" i="85" s="1"/>
  <c r="L58" i="85" s="1"/>
  <c r="O58" i="85" s="1"/>
  <c r="K58" i="1"/>
  <c r="L58" i="1" s="1"/>
  <c r="J102" i="85"/>
  <c r="K102" i="85" s="1"/>
  <c r="L102" i="85" s="1"/>
  <c r="K102" i="1"/>
  <c r="L102" i="1" s="1"/>
  <c r="J102" i="58"/>
  <c r="K102" i="58" s="1"/>
  <c r="L102" i="58" s="1"/>
  <c r="J98" i="1"/>
  <c r="J87" i="85"/>
  <c r="K87" i="85" s="1"/>
  <c r="L87" i="85" s="1"/>
  <c r="O87" i="85" s="1"/>
  <c r="Q82" i="54"/>
  <c r="R82" i="54" s="1"/>
  <c r="K87" i="1"/>
  <c r="L87" i="1" s="1"/>
  <c r="N87" i="1" s="1"/>
  <c r="J61" i="85"/>
  <c r="K61" i="85" s="1"/>
  <c r="L61" i="85" s="1"/>
  <c r="O61" i="85" s="1"/>
  <c r="K61" i="1"/>
  <c r="L61" i="1" s="1"/>
  <c r="J61" i="58"/>
  <c r="K61" i="58" s="1"/>
  <c r="L61" i="58" s="1"/>
  <c r="O61" i="58" s="1"/>
  <c r="J88" i="85"/>
  <c r="K88" i="85" s="1"/>
  <c r="L88" i="85" s="1"/>
  <c r="O88" i="85" s="1"/>
  <c r="K88" i="1"/>
  <c r="L88" i="1" s="1"/>
  <c r="Q83" i="54"/>
  <c r="R83" i="54" s="1"/>
  <c r="J42" i="85"/>
  <c r="K42" i="85" s="1"/>
  <c r="L42" i="85" s="1"/>
  <c r="O42" i="85" s="1"/>
  <c r="J42" i="58"/>
  <c r="K42" i="58" s="1"/>
  <c r="L42" i="58" s="1"/>
  <c r="K42" i="1"/>
  <c r="L42" i="1" s="1"/>
  <c r="J90" i="85"/>
  <c r="K90" i="85" s="1"/>
  <c r="L90" i="85" s="1"/>
  <c r="O90" i="85" s="1"/>
  <c r="Q85" i="54"/>
  <c r="R85" i="54" s="1"/>
  <c r="K90" i="1"/>
  <c r="L90" i="1" s="1"/>
  <c r="J80" i="85"/>
  <c r="K80" i="85" s="1"/>
  <c r="L80" i="85" s="1"/>
  <c r="K80" i="1"/>
  <c r="L80" i="1" s="1"/>
  <c r="N80" i="1" s="1"/>
  <c r="J80" i="58"/>
  <c r="K80" i="58" s="1"/>
  <c r="L80" i="58" s="1"/>
  <c r="J36" i="85"/>
  <c r="K36" i="85" s="1"/>
  <c r="L36" i="85" s="1"/>
  <c r="K36" i="1"/>
  <c r="L36" i="1" s="1"/>
  <c r="J106" i="85"/>
  <c r="K106" i="85" s="1"/>
  <c r="L106" i="85" s="1"/>
  <c r="O106" i="85" s="1"/>
  <c r="K106" i="1"/>
  <c r="L106" i="1" s="1"/>
  <c r="Q101" i="54"/>
  <c r="R101" i="54" s="1"/>
  <c r="J82" i="85"/>
  <c r="K82" i="85" s="1"/>
  <c r="L82" i="85" s="1"/>
  <c r="K82" i="1"/>
  <c r="L82" i="1" s="1"/>
  <c r="N82" i="1" s="1"/>
  <c r="J82" i="58"/>
  <c r="K82" i="58" s="1"/>
  <c r="L82" i="58" s="1"/>
  <c r="J76" i="85"/>
  <c r="K76" i="85" s="1"/>
  <c r="L76" i="85" s="1"/>
  <c r="K76" i="1"/>
  <c r="L76" i="1" s="1"/>
  <c r="J76" i="58"/>
  <c r="K76" i="58" s="1"/>
  <c r="L76" i="58" s="1"/>
  <c r="J44" i="85"/>
  <c r="K44" i="85" s="1"/>
  <c r="L44" i="85" s="1"/>
  <c r="O44" i="85" s="1"/>
  <c r="J44" i="58"/>
  <c r="K44" i="58" s="1"/>
  <c r="L44" i="58" s="1"/>
  <c r="O44" i="58" s="1"/>
  <c r="K44" i="1"/>
  <c r="L44" i="1" s="1"/>
  <c r="J40" i="85"/>
  <c r="K40" i="85" s="1"/>
  <c r="L40" i="85" s="1"/>
  <c r="O40" i="85" s="1"/>
  <c r="Q38" i="54"/>
  <c r="R38" i="54" s="1"/>
  <c r="K40" i="1"/>
  <c r="L40" i="1" s="1"/>
  <c r="J15" i="85"/>
  <c r="K15" i="85" s="1"/>
  <c r="L15" i="85" s="1"/>
  <c r="K15" i="1"/>
  <c r="L15" i="1" s="1"/>
  <c r="J15" i="58"/>
  <c r="K15" i="58" s="1"/>
  <c r="L15" i="58" s="1"/>
  <c r="J81" i="85"/>
  <c r="K81" i="85" s="1"/>
  <c r="L81" i="85" s="1"/>
  <c r="K81" i="1"/>
  <c r="L81" i="1" s="1"/>
  <c r="N81" i="1" s="1"/>
  <c r="J81" i="58"/>
  <c r="K81" i="58" s="1"/>
  <c r="L81" i="58" s="1"/>
  <c r="J75" i="85"/>
  <c r="K75" i="85" s="1"/>
  <c r="L75" i="85" s="1"/>
  <c r="O75" i="85" s="1"/>
  <c r="J75" i="58"/>
  <c r="K75" i="58" s="1"/>
  <c r="L75" i="58" s="1"/>
  <c r="O75" i="58" s="1"/>
  <c r="K75" i="1"/>
  <c r="L75" i="1" s="1"/>
  <c r="J56" i="85"/>
  <c r="K56" i="85" s="1"/>
  <c r="L56" i="85" s="1"/>
  <c r="K56" i="1"/>
  <c r="L56" i="1" s="1"/>
  <c r="N56" i="1" s="1"/>
  <c r="J56" i="58"/>
  <c r="K56" i="58" s="1"/>
  <c r="L56" i="58" s="1"/>
  <c r="J50" i="85"/>
  <c r="K50" i="85" s="1"/>
  <c r="L50" i="85" s="1"/>
  <c r="O50" i="85" s="1"/>
  <c r="K50" i="1"/>
  <c r="L50" i="1" s="1"/>
  <c r="Q48" i="54"/>
  <c r="R48" i="54" s="1"/>
  <c r="J25" i="85"/>
  <c r="K25" i="85" s="1"/>
  <c r="L25" i="85" s="1"/>
  <c r="K25" i="1"/>
  <c r="L25" i="1" s="1"/>
  <c r="N25" i="1" s="1"/>
  <c r="J25" i="58"/>
  <c r="K25" i="58" s="1"/>
  <c r="L25" i="58" s="1"/>
  <c r="J19" i="85"/>
  <c r="K19" i="85" s="1"/>
  <c r="L19" i="85" s="1"/>
  <c r="K19" i="1"/>
  <c r="L19" i="1" s="1"/>
  <c r="N19" i="1" s="1"/>
  <c r="J19" i="58"/>
  <c r="K19" i="58" s="1"/>
  <c r="L19" i="58" s="1"/>
  <c r="J57" i="85"/>
  <c r="K57" i="85" s="1"/>
  <c r="L57" i="85" s="1"/>
  <c r="K57" i="1"/>
  <c r="L57" i="1" s="1"/>
  <c r="J57" i="58"/>
  <c r="K57" i="58" s="1"/>
  <c r="L57" i="58" s="1"/>
  <c r="J110" i="85"/>
  <c r="K110" i="85" s="1"/>
  <c r="L110" i="85" s="1"/>
  <c r="K110" i="1"/>
  <c r="L110" i="1" s="1"/>
  <c r="J110" i="58"/>
  <c r="K110" i="58" s="1"/>
  <c r="L110" i="58" s="1"/>
  <c r="J104" i="85"/>
  <c r="K104" i="85" s="1"/>
  <c r="L104" i="85" s="1"/>
  <c r="O104" i="85" s="1"/>
  <c r="K104" i="1"/>
  <c r="L104" i="1" s="1"/>
  <c r="Q99" i="54"/>
  <c r="R99" i="54" s="1"/>
  <c r="J103" i="85"/>
  <c r="K103" i="85" s="1"/>
  <c r="L103" i="85" s="1"/>
  <c r="O103" i="85" s="1"/>
  <c r="K103" i="1"/>
  <c r="L103" i="1" s="1"/>
  <c r="J103" i="58"/>
  <c r="K103" i="58" s="1"/>
  <c r="L103" i="58" s="1"/>
  <c r="O103" i="58" s="1"/>
  <c r="J89" i="85"/>
  <c r="K89" i="85" s="1"/>
  <c r="L89" i="85" s="1"/>
  <c r="K89" i="1"/>
  <c r="L89" i="1" s="1"/>
  <c r="N89" i="1" s="1"/>
  <c r="J89" i="58"/>
  <c r="J79" i="85"/>
  <c r="K79" i="85" s="1"/>
  <c r="L79" i="85" s="1"/>
  <c r="K79" i="1"/>
  <c r="L79" i="1" s="1"/>
  <c r="N79" i="1" s="1"/>
  <c r="J79" i="58"/>
  <c r="K79" i="58" s="1"/>
  <c r="L79" i="58" s="1"/>
  <c r="J63" i="85"/>
  <c r="K63" i="85" s="1"/>
  <c r="L63" i="85" s="1"/>
  <c r="O63" i="85" s="1"/>
  <c r="K63" i="1"/>
  <c r="L63" i="1" s="1"/>
  <c r="Q60" i="54"/>
  <c r="R60" i="54" s="1"/>
  <c r="J33" i="85"/>
  <c r="K33" i="85" s="1"/>
  <c r="L33" i="85" s="1"/>
  <c r="J33" i="58"/>
  <c r="K33" i="58" s="1"/>
  <c r="L33" i="58" s="1"/>
  <c r="K33" i="1"/>
  <c r="L33" i="1" s="1"/>
  <c r="J23" i="85"/>
  <c r="K23" i="85" s="1"/>
  <c r="L23" i="85" s="1"/>
  <c r="K23" i="1"/>
  <c r="L23" i="1" s="1"/>
  <c r="N23" i="1" s="1"/>
  <c r="J23" i="58"/>
  <c r="K23" i="58" s="1"/>
  <c r="L23" i="58" s="1"/>
  <c r="J78" i="85"/>
  <c r="K78" i="85" s="1"/>
  <c r="L78" i="85" s="1"/>
  <c r="K78" i="1"/>
  <c r="L78" i="1" s="1"/>
  <c r="N78" i="1" s="1"/>
  <c r="J78" i="58"/>
  <c r="K78" i="58" s="1"/>
  <c r="L78" i="58" s="1"/>
  <c r="J69" i="58"/>
  <c r="K69" i="58" s="1"/>
  <c r="L69" i="58" s="1"/>
  <c r="O69" i="58" s="1"/>
  <c r="J69" i="85"/>
  <c r="K69" i="85" s="1"/>
  <c r="L69" i="85" s="1"/>
  <c r="O69" i="85" s="1"/>
  <c r="K69" i="1"/>
  <c r="L69" i="1" s="1"/>
  <c r="J22" i="85"/>
  <c r="K22" i="85" s="1"/>
  <c r="L22" i="85" s="1"/>
  <c r="K22" i="1"/>
  <c r="L22" i="1" s="1"/>
  <c r="N22" i="1" s="1"/>
  <c r="J22" i="58"/>
  <c r="K22" i="58" s="1"/>
  <c r="L22" i="58" s="1"/>
  <c r="J105" i="85"/>
  <c r="K105" i="85" s="1"/>
  <c r="L105" i="85" s="1"/>
  <c r="K105" i="1"/>
  <c r="L105" i="1" s="1"/>
  <c r="J105" i="58"/>
  <c r="K105" i="58" s="1"/>
  <c r="L105" i="58" s="1"/>
  <c r="J49" i="85"/>
  <c r="K49" i="85" s="1"/>
  <c r="L49" i="85" s="1"/>
  <c r="O49" i="85" s="1"/>
  <c r="K49" i="1"/>
  <c r="L49" i="1" s="1"/>
  <c r="Q47" i="54"/>
  <c r="R47" i="54" s="1"/>
  <c r="J55" i="85"/>
  <c r="K55" i="85" s="1"/>
  <c r="L55" i="85" s="1"/>
  <c r="O55" i="85" s="1"/>
  <c r="J55" i="58"/>
  <c r="K55" i="58" s="1"/>
  <c r="L55" i="58" s="1"/>
  <c r="O55" i="58" s="1"/>
  <c r="K55" i="1"/>
  <c r="L55" i="1" s="1"/>
  <c r="J54" i="85"/>
  <c r="K54" i="85" s="1"/>
  <c r="L54" i="85" s="1"/>
  <c r="K54" i="1"/>
  <c r="L54" i="1" s="1"/>
  <c r="J54" i="58"/>
  <c r="K54" i="58" s="1"/>
  <c r="L54" i="58" s="1"/>
  <c r="J65" i="85"/>
  <c r="K65" i="85" s="1"/>
  <c r="L65" i="85" s="1"/>
  <c r="O65" i="85" s="1"/>
  <c r="K65" i="1"/>
  <c r="L65" i="1" s="1"/>
  <c r="Q62" i="54"/>
  <c r="R62" i="54" s="1"/>
  <c r="J118" i="85"/>
  <c r="K118" i="85" s="1"/>
  <c r="L118" i="85" s="1"/>
  <c r="K118" i="1"/>
  <c r="L118" i="1" s="1"/>
  <c r="J118" i="58"/>
  <c r="K118" i="58" s="1"/>
  <c r="L118" i="58" s="1"/>
  <c r="J46" i="85"/>
  <c r="K46" i="85" s="1"/>
  <c r="L46" i="85" s="1"/>
  <c r="K46" i="1"/>
  <c r="L46" i="1" s="1"/>
  <c r="N46" i="1" s="1"/>
  <c r="J46" i="58"/>
  <c r="K46" i="58" s="1"/>
  <c r="L46" i="58" s="1"/>
  <c r="J21" i="85"/>
  <c r="K21" i="85" s="1"/>
  <c r="L21" i="85" s="1"/>
  <c r="K21" i="1"/>
  <c r="L21" i="1" s="1"/>
  <c r="N21" i="1" s="1"/>
  <c r="J21" i="58"/>
  <c r="K21" i="58" s="1"/>
  <c r="L21" i="58" s="1"/>
  <c r="J59" i="85"/>
  <c r="K59" i="85" s="1"/>
  <c r="L59" i="85" s="1"/>
  <c r="O59" i="85" s="1"/>
  <c r="J59" i="58"/>
  <c r="K59" i="58" s="1"/>
  <c r="L59" i="58" s="1"/>
  <c r="K59" i="1"/>
  <c r="L59" i="1" s="1"/>
  <c r="J18" i="58"/>
  <c r="K18" i="58" s="1"/>
  <c r="L18" i="58" s="1"/>
  <c r="O18" i="58" s="1"/>
  <c r="J18" i="85"/>
  <c r="K18" i="85" s="1"/>
  <c r="L18" i="85" s="1"/>
  <c r="O18" i="85" s="1"/>
  <c r="K18" i="1"/>
  <c r="L18" i="1" s="1"/>
  <c r="J107" i="85"/>
  <c r="K107" i="85" s="1"/>
  <c r="L107" i="85" s="1"/>
  <c r="K107" i="1"/>
  <c r="L107" i="1" s="1"/>
  <c r="J107" i="58"/>
  <c r="K107" i="58" s="1"/>
  <c r="L107" i="58" s="1"/>
  <c r="J83" i="85"/>
  <c r="K83" i="85" s="1"/>
  <c r="L83" i="85" s="1"/>
  <c r="O83" i="85" s="1"/>
  <c r="K83" i="1"/>
  <c r="L83" i="1" s="1"/>
  <c r="Q78" i="54"/>
  <c r="R78" i="54" s="1"/>
  <c r="J51" i="85"/>
  <c r="K51" i="85" s="1"/>
  <c r="L51" i="85" s="1"/>
  <c r="O51" i="85" s="1"/>
  <c r="K51" i="1"/>
  <c r="L51" i="1" s="1"/>
  <c r="Q49" i="54"/>
  <c r="R49" i="54" s="1"/>
  <c r="J45" i="58"/>
  <c r="K45" i="58" s="1"/>
  <c r="L45" i="58" s="1"/>
  <c r="J45" i="85"/>
  <c r="K45" i="85" s="1"/>
  <c r="L45" i="85" s="1"/>
  <c r="K45" i="1"/>
  <c r="L45" i="1" s="1"/>
  <c r="J115" i="58"/>
  <c r="K115" i="58" s="1"/>
  <c r="L115" i="58" s="1"/>
  <c r="J115" i="85"/>
  <c r="N119" i="58"/>
  <c r="N119" i="85"/>
  <c r="J119" i="85"/>
  <c r="K119" i="85" s="1"/>
  <c r="L119" i="85" s="1"/>
  <c r="O119" i="85" s="1"/>
  <c r="J119" i="58"/>
  <c r="K119" i="58" s="1"/>
  <c r="L119" i="58" s="1"/>
  <c r="O119" i="58" s="1"/>
  <c r="P107" i="54"/>
  <c r="J122" i="85"/>
  <c r="K122" i="85" s="1"/>
  <c r="L122" i="85" s="1"/>
  <c r="K122" i="1"/>
  <c r="L122" i="1" s="1"/>
  <c r="J122" i="58"/>
  <c r="J120" i="85"/>
  <c r="K120" i="85" s="1"/>
  <c r="L120" i="85" s="1"/>
  <c r="K120" i="1"/>
  <c r="L120" i="1" s="1"/>
  <c r="J120" i="58"/>
  <c r="K120" i="58" s="1"/>
  <c r="L120" i="58" s="1"/>
  <c r="J84" i="85"/>
  <c r="K84" i="85" s="1"/>
  <c r="L84" i="85" s="1"/>
  <c r="K84" i="1"/>
  <c r="L84" i="1" s="1"/>
  <c r="N84" i="1" s="1"/>
  <c r="J84" i="58"/>
  <c r="K84" i="58" s="1"/>
  <c r="L84" i="58" s="1"/>
  <c r="J24" i="85"/>
  <c r="K24" i="85" s="1"/>
  <c r="L24" i="85" s="1"/>
  <c r="K24" i="1"/>
  <c r="L24" i="1" s="1"/>
  <c r="N24" i="1" s="1"/>
  <c r="J24" i="58"/>
  <c r="K24" i="58" s="1"/>
  <c r="L24" i="58" s="1"/>
  <c r="J14" i="85"/>
  <c r="K14" i="1"/>
  <c r="L14" i="1" s="1"/>
  <c r="J14" i="58"/>
  <c r="J17" i="85"/>
  <c r="K17" i="85" s="1"/>
  <c r="L17" i="85" s="1"/>
  <c r="K17" i="1"/>
  <c r="L17" i="1" s="1"/>
  <c r="N17" i="1" s="1"/>
  <c r="J17" i="58"/>
  <c r="K17" i="58" s="1"/>
  <c r="L17" i="58" s="1"/>
  <c r="J20" i="85"/>
  <c r="K20" i="85" s="1"/>
  <c r="L20" i="85" s="1"/>
  <c r="K20" i="1"/>
  <c r="L20" i="1" s="1"/>
  <c r="J20" i="58"/>
  <c r="K20" i="58" s="1"/>
  <c r="L20" i="58" s="1"/>
  <c r="J47" i="85"/>
  <c r="K47" i="85" s="1"/>
  <c r="L47" i="85" s="1"/>
  <c r="K47" i="1"/>
  <c r="L47" i="1" s="1"/>
  <c r="J47" i="58"/>
  <c r="K47" i="58" s="1"/>
  <c r="L47" i="58" s="1"/>
  <c r="J109" i="85"/>
  <c r="K109" i="85" s="1"/>
  <c r="L109" i="85" s="1"/>
  <c r="K109" i="1"/>
  <c r="L109" i="1" s="1"/>
  <c r="J109" i="58"/>
  <c r="K109" i="58" s="1"/>
  <c r="L109" i="58" s="1"/>
  <c r="J26" i="58"/>
  <c r="K26" i="58" s="1"/>
  <c r="L26" i="58" s="1"/>
  <c r="K26" i="1"/>
  <c r="L26" i="1" s="1"/>
  <c r="Q69" i="54"/>
  <c r="R69" i="54" s="1"/>
  <c r="J74" i="85"/>
  <c r="K74" i="85" s="1"/>
  <c r="L74" i="85" s="1"/>
  <c r="K74" i="1"/>
  <c r="L74" i="1" s="1"/>
  <c r="J74" i="58"/>
  <c r="K74" i="58" s="1"/>
  <c r="L74" i="58" s="1"/>
  <c r="J48" i="85"/>
  <c r="K48" i="85" s="1"/>
  <c r="L48" i="85" s="1"/>
  <c r="K48" i="1"/>
  <c r="L48" i="1" s="1"/>
  <c r="J48" i="58"/>
  <c r="K48" i="58" s="1"/>
  <c r="L48" i="58" s="1"/>
  <c r="J35" i="85"/>
  <c r="K35" i="85" s="1"/>
  <c r="L35" i="85" s="1"/>
  <c r="K35" i="1"/>
  <c r="L35" i="1" s="1"/>
  <c r="J35" i="58"/>
  <c r="K35" i="58" s="1"/>
  <c r="L35" i="58" s="1"/>
  <c r="J77" i="85"/>
  <c r="K77" i="85" s="1"/>
  <c r="L77" i="85" s="1"/>
  <c r="O77" i="85" s="1"/>
  <c r="K77" i="1"/>
  <c r="L77" i="1" s="1"/>
  <c r="J108" i="85"/>
  <c r="K108" i="85" s="1"/>
  <c r="L108" i="85" s="1"/>
  <c r="K108" i="1"/>
  <c r="L108" i="1" s="1"/>
  <c r="J108" i="58"/>
  <c r="K108" i="58" s="1"/>
  <c r="L108" i="58" s="1"/>
  <c r="J91" i="85"/>
  <c r="K91" i="85" s="1"/>
  <c r="L91" i="85" s="1"/>
  <c r="K91" i="1"/>
  <c r="L91" i="1" s="1"/>
  <c r="J91" i="58"/>
  <c r="K91" i="58" s="1"/>
  <c r="L91" i="58" s="1"/>
  <c r="J101" i="58"/>
  <c r="K101" i="58" s="1"/>
  <c r="L101" i="58" s="1"/>
  <c r="J101" i="85"/>
  <c r="K101" i="85" s="1"/>
  <c r="L101" i="85" s="1"/>
  <c r="K101" i="1"/>
  <c r="J53" i="85"/>
  <c r="K53" i="85" s="1"/>
  <c r="L53" i="85" s="1"/>
  <c r="K53" i="1"/>
  <c r="L53" i="1" s="1"/>
  <c r="J53" i="58"/>
  <c r="K53" i="58" s="1"/>
  <c r="L53" i="58" s="1"/>
  <c r="J121" i="58"/>
  <c r="K121" i="58" s="1"/>
  <c r="L121" i="58" s="1"/>
  <c r="J121" i="85"/>
  <c r="K121" i="85" s="1"/>
  <c r="L121" i="85" s="1"/>
  <c r="N52" i="85"/>
  <c r="Q52" i="1"/>
  <c r="J52" i="85"/>
  <c r="K52" i="85" s="1"/>
  <c r="L52" i="85" s="1"/>
  <c r="O52" i="85" s="1"/>
  <c r="J52" i="58"/>
  <c r="K52" i="58" s="1"/>
  <c r="L52" i="58" s="1"/>
  <c r="Q50" i="54"/>
  <c r="R50" i="54" s="1"/>
  <c r="K32" i="1"/>
  <c r="L32" i="1" s="1"/>
  <c r="J32" i="58"/>
  <c r="K32" i="58" s="1"/>
  <c r="L32" i="58" s="1"/>
  <c r="O32" i="58" s="1"/>
  <c r="J67" i="85"/>
  <c r="K67" i="85" s="1"/>
  <c r="L67" i="85" s="1"/>
  <c r="K67" i="1"/>
  <c r="L67" i="1" s="1"/>
  <c r="N67" i="1" s="1"/>
  <c r="J131" i="85"/>
  <c r="K131" i="1"/>
  <c r="R109" i="54"/>
  <c r="R107" i="54" s="1"/>
  <c r="Q107" i="54"/>
  <c r="J114" i="58"/>
  <c r="K114" i="1"/>
  <c r="J114" i="85"/>
  <c r="J112" i="1"/>
  <c r="R95" i="54"/>
  <c r="J100" i="58"/>
  <c r="J100" i="85"/>
  <c r="K100" i="1"/>
  <c r="L100" i="1" s="1"/>
  <c r="R68" i="54"/>
  <c r="J73" i="58"/>
  <c r="J73" i="85"/>
  <c r="K73" i="1"/>
  <c r="J71" i="1"/>
  <c r="R29" i="54"/>
  <c r="J30" i="58"/>
  <c r="K30" i="1"/>
  <c r="J30" i="85"/>
  <c r="J28" i="1"/>
  <c r="O96" i="58"/>
  <c r="O94" i="58" s="1"/>
  <c r="L94" i="58"/>
  <c r="J94" i="1"/>
  <c r="O42" i="58" l="1"/>
  <c r="N67" i="58"/>
  <c r="Q67" i="58" s="1"/>
  <c r="N67" i="85"/>
  <c r="N79" i="85"/>
  <c r="N79" i="58"/>
  <c r="N81" i="85"/>
  <c r="N81" i="58"/>
  <c r="N82" i="85"/>
  <c r="N82" i="58"/>
  <c r="N80" i="85"/>
  <c r="N80" i="58"/>
  <c r="N92" i="85"/>
  <c r="N92" i="58"/>
  <c r="N89" i="85"/>
  <c r="N78" i="85"/>
  <c r="N78" i="58"/>
  <c r="N56" i="85"/>
  <c r="N56" i="58"/>
  <c r="N84" i="85"/>
  <c r="N84" i="58"/>
  <c r="K89" i="58"/>
  <c r="L89" i="58" s="1"/>
  <c r="N17" i="85"/>
  <c r="N17" i="58"/>
  <c r="N19" i="85"/>
  <c r="N19" i="58"/>
  <c r="N37" i="85"/>
  <c r="N37" i="58"/>
  <c r="Q37" i="58" s="1"/>
  <c r="N24" i="85"/>
  <c r="N24" i="58"/>
  <c r="N21" i="85"/>
  <c r="N21" i="58"/>
  <c r="N22" i="85"/>
  <c r="N22" i="58"/>
  <c r="N23" i="85"/>
  <c r="N23" i="58"/>
  <c r="N25" i="85"/>
  <c r="N25" i="58"/>
  <c r="O61" i="1"/>
  <c r="N46" i="85"/>
  <c r="N46" i="58"/>
  <c r="K14" i="58"/>
  <c r="L14" i="58" s="1"/>
  <c r="J10" i="58"/>
  <c r="J94" i="85"/>
  <c r="K96" i="85"/>
  <c r="J28" i="85"/>
  <c r="K30" i="85"/>
  <c r="L30" i="1"/>
  <c r="K28" i="1"/>
  <c r="J28" i="58"/>
  <c r="K30" i="58"/>
  <c r="K71" i="1"/>
  <c r="L73" i="1"/>
  <c r="K73" i="85"/>
  <c r="J71" i="85"/>
  <c r="J71" i="58"/>
  <c r="K73" i="58"/>
  <c r="Q100" i="1"/>
  <c r="O100" i="1"/>
  <c r="J98" i="85"/>
  <c r="K100" i="85"/>
  <c r="J98" i="58"/>
  <c r="K100" i="58"/>
  <c r="J133" i="1"/>
  <c r="J112" i="85"/>
  <c r="K114" i="85"/>
  <c r="L114" i="1"/>
  <c r="K112" i="1"/>
  <c r="J112" i="58"/>
  <c r="K114" i="58"/>
  <c r="L131" i="1"/>
  <c r="K129" i="1"/>
  <c r="Q118" i="54"/>
  <c r="P116" i="54"/>
  <c r="K131" i="58"/>
  <c r="J129" i="58"/>
  <c r="K131" i="85"/>
  <c r="J129" i="85"/>
  <c r="Q67" i="1"/>
  <c r="O67" i="1"/>
  <c r="Q67" i="85"/>
  <c r="O67" i="85"/>
  <c r="Q32" i="58"/>
  <c r="Q32" i="1"/>
  <c r="O32" i="1"/>
  <c r="O52" i="58"/>
  <c r="Q52" i="58"/>
  <c r="Q52" i="85"/>
  <c r="Q121" i="85"/>
  <c r="O121" i="85"/>
  <c r="Q121" i="58"/>
  <c r="O121" i="58"/>
  <c r="Q53" i="58"/>
  <c r="O53" i="58"/>
  <c r="Q53" i="1"/>
  <c r="O53" i="1"/>
  <c r="Q53" i="85"/>
  <c r="O53" i="85"/>
  <c r="P93" i="54"/>
  <c r="Q96" i="54"/>
  <c r="K98" i="1"/>
  <c r="L101" i="1"/>
  <c r="Q101" i="85"/>
  <c r="O101" i="85"/>
  <c r="Q101" i="58"/>
  <c r="O101" i="58"/>
  <c r="Q91" i="58"/>
  <c r="O91" i="58"/>
  <c r="Q91" i="1"/>
  <c r="O91" i="1"/>
  <c r="Q91" i="85"/>
  <c r="O91" i="85"/>
  <c r="Q108" i="58"/>
  <c r="O108" i="58"/>
  <c r="Q108" i="1"/>
  <c r="O108" i="1"/>
  <c r="Q108" i="85"/>
  <c r="O108" i="85"/>
  <c r="O77" i="1"/>
  <c r="N77" i="1"/>
  <c r="Q72" i="54"/>
  <c r="P66" i="54"/>
  <c r="Q35" i="58"/>
  <c r="O35" i="58"/>
  <c r="Q35" i="1"/>
  <c r="O35" i="1"/>
  <c r="Q35" i="85"/>
  <c r="O35" i="85"/>
  <c r="Q48" i="58"/>
  <c r="O48" i="58"/>
  <c r="Q48" i="1"/>
  <c r="O48" i="1"/>
  <c r="Q48" i="85"/>
  <c r="O48" i="85"/>
  <c r="Q74" i="58"/>
  <c r="O74" i="58"/>
  <c r="Q74" i="1"/>
  <c r="O74" i="1"/>
  <c r="Q74" i="85"/>
  <c r="O74" i="85"/>
  <c r="Q26" i="1"/>
  <c r="O26" i="1"/>
  <c r="O26" i="58"/>
  <c r="Q26" i="58"/>
  <c r="Q109" i="58"/>
  <c r="O109" i="58"/>
  <c r="Q109" i="1"/>
  <c r="O109" i="1"/>
  <c r="Q109" i="85"/>
  <c r="O109" i="85"/>
  <c r="Q47" i="58"/>
  <c r="O47" i="58"/>
  <c r="Q47" i="1"/>
  <c r="O47" i="1"/>
  <c r="Q47" i="85"/>
  <c r="O47" i="85"/>
  <c r="Q20" i="58"/>
  <c r="O20" i="58"/>
  <c r="Q20" i="1"/>
  <c r="O20" i="1"/>
  <c r="Q20" i="85"/>
  <c r="O20" i="85"/>
  <c r="Q17" i="58"/>
  <c r="O17" i="58"/>
  <c r="Q17" i="1"/>
  <c r="O17" i="1"/>
  <c r="Q17" i="85"/>
  <c r="O17" i="85"/>
  <c r="Q14" i="58"/>
  <c r="O14" i="58"/>
  <c r="Q14" i="1"/>
  <c r="O14" i="1"/>
  <c r="K14" i="85"/>
  <c r="J10" i="85"/>
  <c r="Q24" i="58"/>
  <c r="O24" i="58"/>
  <c r="Q24" i="1"/>
  <c r="O24" i="1"/>
  <c r="Q24" i="85"/>
  <c r="O24" i="85"/>
  <c r="Q84" i="58"/>
  <c r="O84" i="58"/>
  <c r="O84" i="1"/>
  <c r="Q84" i="1"/>
  <c r="Q84" i="85"/>
  <c r="O84" i="85"/>
  <c r="Q120" i="58"/>
  <c r="O120" i="58"/>
  <c r="O120" i="1"/>
  <c r="Q120" i="1"/>
  <c r="O120" i="85"/>
  <c r="Q120" i="85"/>
  <c r="Q122" i="1"/>
  <c r="O122" i="1"/>
  <c r="Q122" i="85"/>
  <c r="O122" i="85"/>
  <c r="N112" i="85"/>
  <c r="Q119" i="85"/>
  <c r="Q119" i="58"/>
  <c r="O115" i="58"/>
  <c r="Q45" i="1"/>
  <c r="O45" i="1"/>
  <c r="Q45" i="85"/>
  <c r="O45" i="85"/>
  <c r="Q45" i="58"/>
  <c r="O45" i="58"/>
  <c r="O51" i="1"/>
  <c r="N51" i="1"/>
  <c r="O83" i="1"/>
  <c r="O107" i="58"/>
  <c r="Q107" i="58"/>
  <c r="Q107" i="1"/>
  <c r="O107" i="1"/>
  <c r="O107" i="85"/>
  <c r="Q107" i="85"/>
  <c r="O18" i="1"/>
  <c r="N18" i="1"/>
  <c r="O59" i="1"/>
  <c r="N59" i="1"/>
  <c r="Q59" i="1" s="1"/>
  <c r="O59" i="58"/>
  <c r="P5" i="58"/>
  <c r="Q21" i="58"/>
  <c r="O21" i="58"/>
  <c r="Q21" i="1"/>
  <c r="O21" i="1"/>
  <c r="Q21" i="85"/>
  <c r="O21" i="85"/>
  <c r="Q46" i="58"/>
  <c r="O46" i="58"/>
  <c r="Q46" i="1"/>
  <c r="O46" i="1"/>
  <c r="Q46" i="85"/>
  <c r="O46" i="85"/>
  <c r="Q118" i="58"/>
  <c r="O118" i="58"/>
  <c r="Q118" i="1"/>
  <c r="O118" i="1"/>
  <c r="O118" i="85"/>
  <c r="Q118" i="85"/>
  <c r="O65" i="1"/>
  <c r="N65" i="1"/>
  <c r="Q54" i="58"/>
  <c r="O54" i="58"/>
  <c r="Q54" i="1"/>
  <c r="O54" i="1"/>
  <c r="Q54" i="85"/>
  <c r="O54" i="85"/>
  <c r="O55" i="1"/>
  <c r="N55" i="1"/>
  <c r="O49" i="1"/>
  <c r="N49" i="1"/>
  <c r="Q105" i="58"/>
  <c r="O105" i="58"/>
  <c r="O105" i="1"/>
  <c r="Q105" i="1"/>
  <c r="Q105" i="85"/>
  <c r="O105" i="85"/>
  <c r="Q22" i="58"/>
  <c r="O22" i="58"/>
  <c r="O22" i="1"/>
  <c r="Q22" i="1"/>
  <c r="Q22" i="85"/>
  <c r="O22" i="85"/>
  <c r="O69" i="1"/>
  <c r="N69" i="1"/>
  <c r="Q78" i="58"/>
  <c r="O78" i="58"/>
  <c r="Q78" i="1"/>
  <c r="O78" i="1"/>
  <c r="Q78" i="85"/>
  <c r="O78" i="85"/>
  <c r="Q23" i="58"/>
  <c r="O23" i="58"/>
  <c r="O23" i="1"/>
  <c r="Q23" i="1"/>
  <c r="Q23" i="85"/>
  <c r="O23" i="85"/>
  <c r="Q33" i="1"/>
  <c r="O33" i="1"/>
  <c r="Q33" i="58"/>
  <c r="O33" i="58"/>
  <c r="Q33" i="85"/>
  <c r="O33" i="85"/>
  <c r="O63" i="1"/>
  <c r="N63" i="1"/>
  <c r="Q79" i="58"/>
  <c r="O79" i="58"/>
  <c r="O79" i="1"/>
  <c r="Q79" i="1"/>
  <c r="Q79" i="85"/>
  <c r="O79" i="85"/>
  <c r="O89" i="58"/>
  <c r="Q89" i="1"/>
  <c r="O89" i="1"/>
  <c r="Q89" i="85"/>
  <c r="O89" i="85"/>
  <c r="O103" i="1"/>
  <c r="O104" i="1"/>
  <c r="N104" i="1"/>
  <c r="Q110" i="58"/>
  <c r="O110" i="58"/>
  <c r="O110" i="1"/>
  <c r="Q110" i="1"/>
  <c r="Q110" i="85"/>
  <c r="O110" i="85"/>
  <c r="Q57" i="58"/>
  <c r="O57" i="58"/>
  <c r="Q57" i="1"/>
  <c r="O57" i="1"/>
  <c r="O57" i="85"/>
  <c r="Q57" i="85"/>
  <c r="Q19" i="58"/>
  <c r="O19" i="58"/>
  <c r="Q19" i="1"/>
  <c r="O19" i="1"/>
  <c r="Q19" i="85"/>
  <c r="O19" i="85"/>
  <c r="Q25" i="58"/>
  <c r="O25" i="58"/>
  <c r="O25" i="1"/>
  <c r="Q25" i="1"/>
  <c r="Q25" i="85"/>
  <c r="O25" i="85"/>
  <c r="O50" i="1"/>
  <c r="N50" i="1"/>
  <c r="O56" i="58"/>
  <c r="Q56" i="58"/>
  <c r="O56" i="1"/>
  <c r="Q56" i="1"/>
  <c r="Q56" i="85"/>
  <c r="O56" i="85"/>
  <c r="O75" i="1"/>
  <c r="N75" i="1"/>
  <c r="Q81" i="58"/>
  <c r="O81" i="58"/>
  <c r="Q81" i="1"/>
  <c r="O81" i="1"/>
  <c r="Q81" i="85"/>
  <c r="O81" i="85"/>
  <c r="Q15" i="58"/>
  <c r="O15" i="58"/>
  <c r="Q15" i="1"/>
  <c r="O15" i="1"/>
  <c r="Q15" i="85"/>
  <c r="O15" i="85"/>
  <c r="O40" i="1"/>
  <c r="N40" i="1"/>
  <c r="O44" i="1"/>
  <c r="N44" i="1"/>
  <c r="Q76" i="58"/>
  <c r="O76" i="58"/>
  <c r="Q76" i="1"/>
  <c r="O76" i="1"/>
  <c r="Q76" i="85"/>
  <c r="O76" i="85"/>
  <c r="Q82" i="58"/>
  <c r="O82" i="58"/>
  <c r="Q82" i="1"/>
  <c r="O82" i="1"/>
  <c r="Q82" i="85"/>
  <c r="O82" i="85"/>
  <c r="O106" i="1"/>
  <c r="N106" i="1"/>
  <c r="O36" i="1"/>
  <c r="Q36" i="1"/>
  <c r="Q34" i="54"/>
  <c r="P27" i="54"/>
  <c r="Q36" i="85"/>
  <c r="O36" i="85"/>
  <c r="Q80" i="58"/>
  <c r="O80" i="58"/>
  <c r="Q80" i="1"/>
  <c r="O80" i="1"/>
  <c r="Q80" i="85"/>
  <c r="O80" i="85"/>
  <c r="O90" i="1"/>
  <c r="N90" i="1"/>
  <c r="O42" i="1"/>
  <c r="N42" i="1"/>
  <c r="O88" i="1"/>
  <c r="N88" i="1"/>
  <c r="N61" i="1"/>
  <c r="O87" i="1"/>
  <c r="Q102" i="58"/>
  <c r="O102" i="58"/>
  <c r="O102" i="1"/>
  <c r="Q102" i="1"/>
  <c r="Q102" i="85"/>
  <c r="O102" i="85"/>
  <c r="O58" i="1"/>
  <c r="N58" i="1"/>
  <c r="O39" i="1"/>
  <c r="N39" i="1"/>
  <c r="Q62" i="58"/>
  <c r="O62" i="58"/>
  <c r="Q62" i="1"/>
  <c r="O62" i="1"/>
  <c r="Q62" i="85"/>
  <c r="O62" i="85"/>
  <c r="Q116" i="1"/>
  <c r="O116" i="1"/>
  <c r="Q116" i="58"/>
  <c r="O116" i="58"/>
  <c r="Q68" i="58"/>
  <c r="O68" i="58"/>
  <c r="O68" i="1"/>
  <c r="Q68" i="1"/>
  <c r="O68" i="85"/>
  <c r="Q68" i="85"/>
  <c r="O64" i="1"/>
  <c r="N64" i="1"/>
  <c r="Q60" i="58"/>
  <c r="O60" i="58"/>
  <c r="O60" i="1"/>
  <c r="Q60" i="1"/>
  <c r="Q60" i="85"/>
  <c r="O60" i="85"/>
  <c r="O31" i="58"/>
  <c r="Q31" i="58"/>
  <c r="Q31" i="1"/>
  <c r="O31" i="1"/>
  <c r="Q31" i="85"/>
  <c r="O31" i="85"/>
  <c r="Q92" i="58"/>
  <c r="O92" i="58"/>
  <c r="Q92" i="1"/>
  <c r="O92" i="1"/>
  <c r="O92" i="85"/>
  <c r="Q92" i="85"/>
  <c r="O37" i="1"/>
  <c r="Q37" i="1"/>
  <c r="O37" i="85"/>
  <c r="Q37" i="85"/>
  <c r="O85" i="1"/>
  <c r="N85" i="1"/>
  <c r="N85" i="58" s="1"/>
  <c r="O34" i="1"/>
  <c r="N34" i="1"/>
  <c r="O41" i="1"/>
  <c r="N41" i="1"/>
  <c r="Q16" i="58"/>
  <c r="O16" i="58"/>
  <c r="O16" i="1"/>
  <c r="Q16" i="1"/>
  <c r="Q16" i="85"/>
  <c r="O16" i="85"/>
  <c r="Q43" i="58"/>
  <c r="O43" i="58"/>
  <c r="O43" i="1"/>
  <c r="Q43" i="1"/>
  <c r="Q43" i="85"/>
  <c r="O43" i="85"/>
  <c r="O38" i="1"/>
  <c r="N38" i="1"/>
  <c r="O86" i="1"/>
  <c r="N86" i="1"/>
  <c r="K10" i="1"/>
  <c r="L13" i="1"/>
  <c r="K13" i="58"/>
  <c r="P10" i="54"/>
  <c r="Q13" i="54"/>
  <c r="Q10" i="54" l="1"/>
  <c r="R13" i="54"/>
  <c r="R10" i="54" s="1"/>
  <c r="K10" i="58"/>
  <c r="L13" i="58"/>
  <c r="L10" i="1"/>
  <c r="O13" i="1"/>
  <c r="Q13" i="1"/>
  <c r="N86" i="85"/>
  <c r="Q86" i="85" s="1"/>
  <c r="N86" i="58"/>
  <c r="Q86" i="58" s="1"/>
  <c r="Q86" i="1"/>
  <c r="N38" i="85"/>
  <c r="Q38" i="85" s="1"/>
  <c r="N38" i="58"/>
  <c r="Q38" i="58" s="1"/>
  <c r="Q38" i="1"/>
  <c r="N41" i="85"/>
  <c r="Q41" i="85" s="1"/>
  <c r="Q41" i="1"/>
  <c r="N41" i="58"/>
  <c r="Q41" i="58" s="1"/>
  <c r="N34" i="58"/>
  <c r="N34" i="85"/>
  <c r="N28" i="1"/>
  <c r="Q34" i="1"/>
  <c r="N85" i="85"/>
  <c r="Q85" i="85" s="1"/>
  <c r="Q85" i="1"/>
  <c r="Q85" i="58"/>
  <c r="N64" i="85"/>
  <c r="Q64" i="85" s="1"/>
  <c r="Q64" i="1"/>
  <c r="N64" i="58"/>
  <c r="Q64" i="58" s="1"/>
  <c r="N39" i="58"/>
  <c r="Q39" i="58" s="1"/>
  <c r="N39" i="85"/>
  <c r="Q39" i="85" s="1"/>
  <c r="Q39" i="1"/>
  <c r="N58" i="58"/>
  <c r="Q58" i="58" s="1"/>
  <c r="Q58" i="1"/>
  <c r="N58" i="85"/>
  <c r="Q58" i="85" s="1"/>
  <c r="N87" i="85"/>
  <c r="Q87" i="85" s="1"/>
  <c r="Q87" i="1"/>
  <c r="N87" i="58"/>
  <c r="Q87" i="58" s="1"/>
  <c r="N61" i="85"/>
  <c r="Q61" i="85" s="1"/>
  <c r="N61" i="58"/>
  <c r="Q61" i="58" s="1"/>
  <c r="Q61" i="1"/>
  <c r="N88" i="85"/>
  <c r="Q88" i="85" s="1"/>
  <c r="Q88" i="1"/>
  <c r="N88" i="58"/>
  <c r="Q88" i="58" s="1"/>
  <c r="N42" i="85"/>
  <c r="Q42" i="85" s="1"/>
  <c r="Q42" i="1"/>
  <c r="N42" i="58"/>
  <c r="Q42" i="58" s="1"/>
  <c r="N90" i="85"/>
  <c r="Q90" i="85" s="1"/>
  <c r="Q90" i="1"/>
  <c r="N90" i="58"/>
  <c r="Q90" i="58" s="1"/>
  <c r="R34" i="54"/>
  <c r="R27" i="54" s="1"/>
  <c r="Q27" i="54"/>
  <c r="N106" i="85"/>
  <c r="Q106" i="85" s="1"/>
  <c r="Q106" i="1"/>
  <c r="N106" i="58"/>
  <c r="Q106" i="58" s="1"/>
  <c r="N44" i="85"/>
  <c r="Q44" i="85" s="1"/>
  <c r="Q44" i="1"/>
  <c r="N44" i="58"/>
  <c r="Q44" i="58" s="1"/>
  <c r="N40" i="85"/>
  <c r="Q40" i="85" s="1"/>
  <c r="Q40" i="1"/>
  <c r="N40" i="58"/>
  <c r="Q40" i="58" s="1"/>
  <c r="N75" i="85"/>
  <c r="Q75" i="85" s="1"/>
  <c r="Q75" i="1"/>
  <c r="N75" i="58"/>
  <c r="Q75" i="58" s="1"/>
  <c r="N50" i="85"/>
  <c r="Q50" i="85" s="1"/>
  <c r="Q50" i="1"/>
  <c r="N50" i="58"/>
  <c r="Q50" i="58" s="1"/>
  <c r="N104" i="85"/>
  <c r="Q104" i="85" s="1"/>
  <c r="Q104" i="1"/>
  <c r="N104" i="58"/>
  <c r="Q104" i="58" s="1"/>
  <c r="N103" i="58"/>
  <c r="N103" i="85"/>
  <c r="T93" i="54"/>
  <c r="N98" i="1"/>
  <c r="Q103" i="1"/>
  <c r="N63" i="85"/>
  <c r="Q63" i="85" s="1"/>
  <c r="Q63" i="1"/>
  <c r="N63" i="58"/>
  <c r="Q63" i="58" s="1"/>
  <c r="N69" i="85"/>
  <c r="Q69" i="85" s="1"/>
  <c r="Q69" i="1"/>
  <c r="N69" i="58"/>
  <c r="Q69" i="58" s="1"/>
  <c r="N49" i="85"/>
  <c r="Q49" i="85" s="1"/>
  <c r="Q49" i="1"/>
  <c r="N49" i="58"/>
  <c r="Q49" i="58" s="1"/>
  <c r="Q3" i="58" s="1"/>
  <c r="N55" i="85"/>
  <c r="Q55" i="85" s="1"/>
  <c r="Q55" i="1"/>
  <c r="N55" i="58"/>
  <c r="Q55" i="58" s="1"/>
  <c r="N65" i="85"/>
  <c r="Q65" i="85" s="1"/>
  <c r="Q65" i="1"/>
  <c r="N65" i="58"/>
  <c r="N59" i="85"/>
  <c r="Q59" i="85" s="1"/>
  <c r="N59" i="58"/>
  <c r="Q59" i="58" s="1"/>
  <c r="T10" i="54"/>
  <c r="N18" i="58"/>
  <c r="N18" i="85"/>
  <c r="N10" i="1"/>
  <c r="Q18" i="1"/>
  <c r="N51" i="85"/>
  <c r="Q51" i="85" s="1"/>
  <c r="Q51" i="1"/>
  <c r="N51" i="58"/>
  <c r="Q51" i="58" s="1"/>
  <c r="L14" i="85"/>
  <c r="K10" i="85"/>
  <c r="R72" i="54"/>
  <c r="R66" i="54" s="1"/>
  <c r="Q66" i="54"/>
  <c r="N77" i="85"/>
  <c r="Q77" i="85" s="1"/>
  <c r="N77" i="58"/>
  <c r="Q77" i="58" s="1"/>
  <c r="Q77" i="1"/>
  <c r="Q101" i="1"/>
  <c r="O101" i="1"/>
  <c r="L98" i="1"/>
  <c r="R96" i="54"/>
  <c r="R93" i="54" s="1"/>
  <c r="Q93" i="54"/>
  <c r="J133" i="85"/>
  <c r="L131" i="85"/>
  <c r="K129" i="85"/>
  <c r="J133" i="58"/>
  <c r="L131" i="58"/>
  <c r="K129" i="58"/>
  <c r="P120" i="54"/>
  <c r="R118" i="54"/>
  <c r="R116" i="54" s="1"/>
  <c r="R120" i="54" s="1"/>
  <c r="Q116" i="54"/>
  <c r="Q120" i="54" s="1"/>
  <c r="K133" i="1"/>
  <c r="Q131" i="1"/>
  <c r="O131" i="1"/>
  <c r="L129" i="1"/>
  <c r="L114" i="58"/>
  <c r="Q114" i="1"/>
  <c r="L112" i="1"/>
  <c r="O114" i="1"/>
  <c r="K112" i="85"/>
  <c r="L114" i="85"/>
  <c r="K98" i="58"/>
  <c r="L100" i="58"/>
  <c r="K98" i="85"/>
  <c r="L100" i="85"/>
  <c r="U93" i="54"/>
  <c r="O98" i="1"/>
  <c r="W93" i="54"/>
  <c r="Q98" i="1"/>
  <c r="K71" i="58"/>
  <c r="L73" i="58"/>
  <c r="L73" i="85"/>
  <c r="K71" i="85"/>
  <c r="O73" i="1"/>
  <c r="L71" i="1"/>
  <c r="N73" i="1"/>
  <c r="K28" i="58"/>
  <c r="L30" i="58"/>
  <c r="Q30" i="1"/>
  <c r="L28" i="1"/>
  <c r="O30" i="1"/>
  <c r="K28" i="85"/>
  <c r="L30" i="85"/>
  <c r="K94" i="85"/>
  <c r="L96" i="85"/>
  <c r="Q65" i="58" l="1"/>
  <c r="Q96" i="85"/>
  <c r="Q94" i="85" s="1"/>
  <c r="L94" i="85"/>
  <c r="O96" i="85"/>
  <c r="O94" i="85" s="1"/>
  <c r="O30" i="85"/>
  <c r="O28" i="85" s="1"/>
  <c r="L28" i="85"/>
  <c r="Q30" i="85"/>
  <c r="U27" i="54"/>
  <c r="O28" i="1"/>
  <c r="W27" i="54"/>
  <c r="Q28" i="1"/>
  <c r="Q30" i="58"/>
  <c r="L28" i="58"/>
  <c r="O30" i="58"/>
  <c r="O28" i="58" s="1"/>
  <c r="N73" i="58"/>
  <c r="Q73" i="1"/>
  <c r="N73" i="85"/>
  <c r="U66" i="54"/>
  <c r="O71" i="1"/>
  <c r="O73" i="85"/>
  <c r="O71" i="85" s="1"/>
  <c r="L71" i="85"/>
  <c r="L71" i="58"/>
  <c r="O73" i="58"/>
  <c r="O71" i="58" s="1"/>
  <c r="Q100" i="85"/>
  <c r="L98" i="85"/>
  <c r="O100" i="85"/>
  <c r="O98" i="85" s="1"/>
  <c r="O100" i="58"/>
  <c r="O98" i="58" s="1"/>
  <c r="L98" i="58"/>
  <c r="Q100" i="58"/>
  <c r="Q114" i="85"/>
  <c r="Q112" i="85" s="1"/>
  <c r="L112" i="85"/>
  <c r="O114" i="85"/>
  <c r="O112" i="85" s="1"/>
  <c r="U107" i="54"/>
  <c r="O112" i="1"/>
  <c r="W107" i="54"/>
  <c r="Q114" i="58"/>
  <c r="O114" i="58"/>
  <c r="L133" i="1"/>
  <c r="U116" i="54"/>
  <c r="O129" i="1"/>
  <c r="Q129" i="1"/>
  <c r="W116" i="54"/>
  <c r="Q131" i="58"/>
  <c r="Q129" i="58" s="1"/>
  <c r="O131" i="58"/>
  <c r="O129" i="58" s="1"/>
  <c r="L129" i="58"/>
  <c r="K133" i="85"/>
  <c r="Q131" i="85"/>
  <c r="Q129" i="85" s="1"/>
  <c r="O131" i="85"/>
  <c r="O129" i="85" s="1"/>
  <c r="L129" i="85"/>
  <c r="Q14" i="85"/>
  <c r="O14" i="85"/>
  <c r="O10" i="85" s="1"/>
  <c r="L10" i="85"/>
  <c r="N10" i="85"/>
  <c r="Q18" i="85"/>
  <c r="N10" i="58"/>
  <c r="Q18" i="58"/>
  <c r="Q103" i="85"/>
  <c r="N98" i="85"/>
  <c r="N98" i="58"/>
  <c r="Q103" i="58"/>
  <c r="T27" i="54"/>
  <c r="Q34" i="85"/>
  <c r="N28" i="85"/>
  <c r="N28" i="58"/>
  <c r="Q34" i="58"/>
  <c r="Q10" i="1"/>
  <c r="W10" i="54"/>
  <c r="O10" i="1"/>
  <c r="U10" i="54"/>
  <c r="O13" i="58"/>
  <c r="O10" i="58" s="1"/>
  <c r="L10" i="58"/>
  <c r="Q13" i="58"/>
  <c r="Q10" i="58" s="1"/>
  <c r="Q10" i="85" l="1"/>
  <c r="L133" i="85"/>
  <c r="O133" i="85"/>
  <c r="O133" i="1"/>
  <c r="U120" i="54"/>
  <c r="Q98" i="58"/>
  <c r="Q98" i="85"/>
  <c r="Q73" i="85"/>
  <c r="Q73" i="58"/>
  <c r="Q28" i="58"/>
  <c r="Q28" i="85"/>
  <c r="M115" i="1" l="1"/>
  <c r="N115" i="1"/>
  <c r="N115" i="58"/>
  <c r="Q115" i="58"/>
  <c r="N112" i="1" l="1"/>
  <c r="Q115" i="1"/>
  <c r="Q112" i="1" s="1"/>
  <c r="M112" i="1"/>
  <c r="P115" i="1"/>
  <c r="P112" i="1" s="1"/>
  <c r="M115" i="58"/>
  <c r="M112" i="58" l="1"/>
  <c r="P115" i="58"/>
  <c r="P112" i="58" s="1"/>
  <c r="I122" i="55"/>
  <c r="I112" i="55"/>
  <c r="I133" i="55" s="1"/>
  <c r="L122" i="55" l="1"/>
  <c r="H122" i="58"/>
  <c r="K122" i="58" s="1"/>
  <c r="L122" i="58" s="1"/>
  <c r="I123" i="86"/>
  <c r="I113" i="86" s="1"/>
  <c r="I134" i="86" s="1"/>
  <c r="H112" i="58" l="1"/>
  <c r="H133" i="58" s="1"/>
  <c r="M122" i="55"/>
  <c r="L112" i="55"/>
  <c r="L133" i="55" s="1"/>
  <c r="M112" i="55" l="1"/>
  <c r="M133" i="55" s="1"/>
  <c r="L137" i="86" s="1"/>
  <c r="P122" i="55"/>
  <c r="P112" i="55" s="1"/>
  <c r="P133" i="55" s="1"/>
  <c r="O122" i="55"/>
  <c r="K112" i="58"/>
  <c r="K133" i="58" s="1"/>
  <c r="L112" i="58" l="1"/>
  <c r="L133" i="58" s="1"/>
  <c r="O122" i="58"/>
  <c r="O112" i="58" s="1"/>
  <c r="O133" i="58" s="1"/>
  <c r="N122" i="58"/>
  <c r="N123" i="86"/>
  <c r="N113" i="86" s="1"/>
  <c r="R122" i="55"/>
  <c r="O112" i="55"/>
  <c r="Q123" i="86" l="1"/>
  <c r="Q113" i="86" s="1"/>
  <c r="R112" i="55"/>
  <c r="Q122" i="58"/>
  <c r="Q112" i="58" s="1"/>
  <c r="N112" i="58"/>
  <c r="BP305" i="9"/>
  <c r="M83" i="1"/>
  <c r="M83" i="85"/>
  <c r="P83" i="85" s="1"/>
  <c r="P71" i="85" s="1"/>
  <c r="P133" i="85" s="1"/>
  <c r="M71" i="85"/>
  <c r="M133" i="85" s="1"/>
  <c r="N83" i="1" l="1"/>
  <c r="M83" i="58"/>
  <c r="M71" i="1"/>
  <c r="M133" i="1" s="1"/>
  <c r="P83" i="1"/>
  <c r="S66" i="54"/>
  <c r="S120" i="54" s="1"/>
  <c r="P71" i="1" l="1"/>
  <c r="P133" i="1" s="1"/>
  <c r="V66" i="54"/>
  <c r="V120" i="54" s="1"/>
  <c r="P83" i="58"/>
  <c r="N71" i="1"/>
  <c r="N133" i="1" s="1"/>
  <c r="N83" i="58"/>
  <c r="Q83" i="1"/>
  <c r="N83" i="85"/>
  <c r="T66" i="54"/>
  <c r="T120" i="54" s="1"/>
  <c r="Q83" i="85" l="1"/>
  <c r="Q71" i="85" s="1"/>
  <c r="Q133" i="85" s="1"/>
  <c r="N71" i="85"/>
  <c r="N133" i="85" s="1"/>
  <c r="Q71" i="1"/>
  <c r="Q133" i="1" s="1"/>
  <c r="W66" i="54"/>
  <c r="W120" i="54" s="1"/>
  <c r="Q83" i="58"/>
  <c r="M84" i="41"/>
  <c r="N89" i="55"/>
  <c r="O89" i="55"/>
  <c r="N89" i="58"/>
  <c r="Q89" i="58"/>
  <c r="Q71" i="58"/>
  <c r="Q133" i="58"/>
  <c r="N71" i="58" l="1"/>
  <c r="N133" i="58" s="1"/>
  <c r="O71" i="55"/>
  <c r="O133" i="55" s="1"/>
  <c r="N90" i="86"/>
  <c r="N72" i="86" s="1"/>
  <c r="N134" i="86" s="1"/>
  <c r="Q136" i="86" s="1"/>
  <c r="R89" i="55"/>
  <c r="N71" i="55"/>
  <c r="N133" i="55" s="1"/>
  <c r="Q89" i="55"/>
  <c r="Q71" i="55" s="1"/>
  <c r="Q133" i="55" s="1"/>
  <c r="M90" i="86"/>
  <c r="M89" i="58"/>
  <c r="M66" i="41"/>
  <c r="M120" i="41" s="1"/>
  <c r="N84" i="41"/>
  <c r="N66" i="41" s="1"/>
  <c r="N120" i="41" s="1"/>
  <c r="M71" i="58" l="1"/>
  <c r="M133" i="58" s="1"/>
  <c r="P89" i="58"/>
  <c r="P71" i="58" s="1"/>
  <c r="P133" i="58" s="1"/>
  <c r="M72" i="86"/>
  <c r="M134" i="86" s="1"/>
  <c r="P90" i="86"/>
  <c r="P72" i="86" s="1"/>
  <c r="P134" i="86" s="1"/>
  <c r="R71" i="55"/>
  <c r="R133" i="55" s="1"/>
  <c r="Q90" i="86"/>
  <c r="Q72" i="86" s="1"/>
  <c r="Q134" i="86" s="1"/>
  <c r="Q139" i="86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Alejandra Benavides Mena</author>
  </authors>
  <commentList>
    <comment ref="M41" authorId="0" shapeId="0" xr:uid="{07CDA8D1-50CD-449C-96B2-0BDACCCAB14E}">
      <text>
        <r>
          <rPr>
            <sz val="10"/>
            <rFont val="Arial"/>
            <family val="2"/>
          </rPr>
          <t>Alejandra Benavides Mena:
6.212.777 DEL OSN PROD Y 2.994.706 DEL INM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tc={53787DEA-9A7B-4888-A35B-E4E77D6D6639}</author>
    <author>Alejandra Benavides Mena</author>
    <author>tc={E2507D6C-E6E5-4295-A977-EBB0F4FB7DEA}</author>
  </authors>
  <commentList>
    <comment ref="CR35" authorId="0" shapeId="0" xr:uid="{53787DEA-9A7B-4888-A35B-E4E77D6D6639}">
      <text>
        <t xml:space="preserve"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se trasladó el monto del INM por falta de contenido </t>
      </text>
    </comment>
    <comment ref="M59" authorId="1" shapeId="0" xr:uid="{26AD5667-7CD6-4ACB-8EEE-B53594B1324D}">
      <text>
        <r>
          <rPr>
            <sz val="10"/>
            <rFont val="Arial"/>
            <family val="2"/>
          </rPr>
          <t xml:space="preserve">Alejandra Benavides Mena:
SE TRASLADA A OSN PROD
</t>
        </r>
      </text>
    </comment>
    <comment ref="AG92" authorId="2" shapeId="0" xr:uid="{E2507D6C-E6E5-4295-A977-EBB0F4FB7DEA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se pagó en el SPAM ¢399.601,75</t>
      </text>
    </comment>
    <comment ref="AM103" authorId="1" shapeId="0" xr:uid="{C9E267DF-8D6F-44DE-BBE2-E10C519394D9}">
      <text>
        <r>
          <rPr>
            <sz val="10"/>
            <rFont val="Arial"/>
            <family val="2"/>
          </rPr>
          <t>Alejandra Benavides Mena:
pago en dolares, monto del deposito ¢833.615,20</t>
        </r>
      </text>
    </comment>
    <comment ref="AM104" authorId="1" shapeId="0" xr:uid="{7DFEAEBA-69D4-4A90-8932-F2BFA1381343}">
      <text>
        <r>
          <rPr>
            <sz val="10"/>
            <rFont val="Arial"/>
            <family val="2"/>
          </rPr>
          <t>Alejandra Benavides Mena:
pago en dolares, monto del deposito ¢1.793.098,69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Alejandra Benavides Mena</author>
    <author>Gladys Bolaños Monge</author>
    <author>Gladys Bolaños</author>
    <author>contabilidad</author>
    <author>Glady</author>
  </authors>
  <commentList>
    <comment ref="AN131" authorId="0" shapeId="0" xr:uid="{67E74D1D-A0A1-4587-BA88-60B4E34175F6}">
      <text>
        <r>
          <rPr>
            <sz val="10"/>
            <rFont val="Arial"/>
            <family val="2"/>
          </rPr>
          <t xml:space="preserve">Alejandra Benavides Mena:
MONTO REAL DE FACTURA 259.977,6
</t>
        </r>
      </text>
    </comment>
    <comment ref="C168" authorId="1" shapeId="0" xr:uid="{00000000-0006-0000-0200-000003000000}">
      <text>
        <r>
          <rPr>
            <b/>
            <sz val="9"/>
            <color indexed="81"/>
            <rFont val="Tahoma"/>
            <family val="2"/>
          </rPr>
          <t>Gladys Bolaños Monge:</t>
        </r>
        <r>
          <rPr>
            <sz val="9"/>
            <color indexed="81"/>
            <rFont val="Tahoma"/>
            <family val="2"/>
          </rPr>
          <t xml:space="preserve">
GASTO COMPARTIDO OSN INM</t>
        </r>
      </text>
    </comment>
    <comment ref="C170" authorId="1" shapeId="0" xr:uid="{00000000-0006-0000-0200-000004000000}">
      <text>
        <r>
          <rPr>
            <b/>
            <sz val="9"/>
            <color indexed="81"/>
            <rFont val="Tahoma"/>
            <family val="2"/>
          </rPr>
          <t>Gladys Bolaños Monge:</t>
        </r>
        <r>
          <rPr>
            <sz val="9"/>
            <color indexed="81"/>
            <rFont val="Tahoma"/>
            <family val="2"/>
          </rPr>
          <t xml:space="preserve">
GASTO COMPATIDO OSN INM</t>
        </r>
      </text>
    </comment>
    <comment ref="C171" authorId="1" shapeId="0" xr:uid="{00000000-0006-0000-0200-000005000000}">
      <text>
        <r>
          <rPr>
            <b/>
            <sz val="9"/>
            <color indexed="81"/>
            <rFont val="Tahoma"/>
            <family val="2"/>
          </rPr>
          <t>Gladys Bolaños Monge:</t>
        </r>
        <r>
          <rPr>
            <sz val="9"/>
            <color indexed="81"/>
            <rFont val="Tahoma"/>
            <family val="2"/>
          </rPr>
          <t xml:space="preserve">
GASTO COMPARTIDO OSN CSN</t>
        </r>
      </text>
    </comment>
    <comment ref="C180" authorId="1" shapeId="0" xr:uid="{00000000-0006-0000-0200-000006000000}">
      <text>
        <r>
          <rPr>
            <b/>
            <sz val="9"/>
            <color indexed="81"/>
            <rFont val="Tahoma"/>
            <family val="2"/>
          </rPr>
          <t>Gladys Bolaños Monge:</t>
        </r>
        <r>
          <rPr>
            <sz val="9"/>
            <color indexed="81"/>
            <rFont val="Tahoma"/>
            <family val="2"/>
          </rPr>
          <t xml:space="preserve">
Gasto compartido OSN INM</t>
        </r>
      </text>
    </comment>
    <comment ref="C184" authorId="1" shapeId="0" xr:uid="{00000000-0006-0000-0200-000007000000}">
      <text>
        <r>
          <rPr>
            <b/>
            <sz val="9"/>
            <color indexed="81"/>
            <rFont val="Tahoma"/>
            <family val="2"/>
          </rPr>
          <t>Gladys Bolaños Monge:</t>
        </r>
        <r>
          <rPr>
            <sz val="9"/>
            <color indexed="81"/>
            <rFont val="Tahoma"/>
            <family val="2"/>
          </rPr>
          <t xml:space="preserve">
gasto compartido osn inm</t>
        </r>
      </text>
    </comment>
    <comment ref="C207" authorId="1" shapeId="0" xr:uid="{00000000-0006-0000-0200-000008000000}">
      <text>
        <r>
          <rPr>
            <b/>
            <sz val="9"/>
            <color indexed="81"/>
            <rFont val="Tahoma"/>
            <family val="2"/>
          </rPr>
          <t>Gladys Bolaños Monge:</t>
        </r>
        <r>
          <rPr>
            <sz val="9"/>
            <color indexed="81"/>
            <rFont val="Tahoma"/>
            <family val="2"/>
          </rPr>
          <t xml:space="preserve">
GASTO COMPARTIDO OSN INM</t>
        </r>
      </text>
    </comment>
    <comment ref="C293" authorId="2" shapeId="0" xr:uid="{00000000-0006-0000-0200-000009000000}">
      <text>
        <r>
          <rPr>
            <b/>
            <sz val="9"/>
            <color indexed="81"/>
            <rFont val="Tahoma"/>
            <family val="2"/>
          </rPr>
          <t>Gladys Bolaños:</t>
        </r>
        <r>
          <rPr>
            <sz val="9"/>
            <color indexed="81"/>
            <rFont val="Tahoma"/>
            <family val="2"/>
          </rPr>
          <t xml:space="preserve">
GASTO COMPARTIDO INM Y OSN</t>
        </r>
      </text>
    </comment>
    <comment ref="C304" authorId="2" shapeId="0" xr:uid="{00000000-0006-0000-0200-00000A000000}">
      <text>
        <r>
          <rPr>
            <b/>
            <sz val="9"/>
            <color indexed="81"/>
            <rFont val="Tahoma"/>
            <family val="2"/>
          </rPr>
          <t>Gladys Bolaños:</t>
        </r>
        <r>
          <rPr>
            <sz val="9"/>
            <color indexed="81"/>
            <rFont val="Tahoma"/>
            <family val="2"/>
          </rPr>
          <t xml:space="preserve">
GASTO COMPARTIDO OSN INM</t>
        </r>
      </text>
    </comment>
    <comment ref="AN332" authorId="3" shapeId="0" xr:uid="{00000000-0006-0000-0200-00000B000000}">
      <text>
        <r>
          <rPr>
            <b/>
            <sz val="8"/>
            <color indexed="81"/>
            <rFont val="Tahoma"/>
            <family val="2"/>
          </rPr>
          <t>contabilidad:</t>
        </r>
        <r>
          <rPr>
            <sz val="8"/>
            <color indexed="81"/>
            <rFont val="Tahoma"/>
            <family val="2"/>
          </rPr>
          <t xml:space="preserve">
caducar ¢1 707 000</t>
        </r>
      </text>
    </comment>
    <comment ref="C343" authorId="4" shapeId="0" xr:uid="{00000000-0006-0000-0200-00000C000000}">
      <text>
        <r>
          <rPr>
            <b/>
            <sz val="9"/>
            <color indexed="81"/>
            <rFont val="Tahoma"/>
            <family val="2"/>
          </rPr>
          <t>Glady:</t>
        </r>
        <r>
          <rPr>
            <sz val="9"/>
            <color indexed="81"/>
            <rFont val="Tahoma"/>
            <family val="2"/>
          </rPr>
          <t xml:space="preserve">
gasto compartido OSN Y CLN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Gladys Bolaños Monge</author>
    <author>Alejandra Benavides Mena</author>
    <author>tc={C4911826-C59F-4D1F-92CD-BF90F02625F0}</author>
    <author>tc={1D0ED4CC-E9D9-446A-A805-C1C679606B89}</author>
    <author>tc={25B571C5-E3AB-48A7-B7FC-D1379FF6CFC5}</author>
    <author>Usuario</author>
    <author>tc={04AB8BBF-B3A6-4825-BECA-054343074150}</author>
  </authors>
  <commentList>
    <comment ref="C13" authorId="0" shapeId="0" xr:uid="{00000000-0006-0000-0300-000001000000}">
      <text>
        <r>
          <rPr>
            <b/>
            <sz val="9"/>
            <color indexed="81"/>
            <rFont val="Tahoma"/>
            <family val="2"/>
          </rPr>
          <t>Gladys Bolaños Monge:</t>
        </r>
        <r>
          <rPr>
            <sz val="9"/>
            <color indexed="81"/>
            <rFont val="Tahoma"/>
            <family val="2"/>
          </rPr>
          <t xml:space="preserve">
GASTO COMPARTIDO OSN INM</t>
        </r>
      </text>
    </comment>
    <comment ref="AL18" authorId="1" shapeId="0" xr:uid="{5C40570F-026E-4CA4-9577-C0974BADF6D5}">
      <text>
        <r>
          <rPr>
            <sz val="10"/>
            <rFont val="Arial"/>
            <family val="2"/>
          </rPr>
          <t xml:space="preserve">Alejandra Benavides Mena:
monto total de la certificación en el BOS, ¢2.260.000, donde en el eje se distribuye, ¢2.153.331,30 en OSN y ¢106,668.70 en CLN.
</t>
        </r>
      </text>
    </comment>
    <comment ref="C24" authorId="0" shapeId="0" xr:uid="{00000000-0006-0000-0300-000002000000}">
      <text>
        <r>
          <rPr>
            <b/>
            <sz val="9"/>
            <color indexed="81"/>
            <rFont val="Tahoma"/>
            <family val="2"/>
          </rPr>
          <t>Gladys Bolaños Monge:</t>
        </r>
        <r>
          <rPr>
            <sz val="9"/>
            <color indexed="81"/>
            <rFont val="Tahoma"/>
            <family val="2"/>
          </rPr>
          <t xml:space="preserve">
GASTO COMPARTIDO OSN INM CLN CSN</t>
        </r>
      </text>
    </comment>
    <comment ref="BH52" authorId="2" shapeId="0" xr:uid="{C4911826-C59F-4D1F-92CD-BF90F02625F0}">
      <text>
        <t xml:space="preserve"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se liquido 0.39
</t>
      </text>
    </comment>
    <comment ref="C98" authorId="1" shapeId="0" xr:uid="{C8B64A06-F332-4F47-9D20-516196E7C715}">
      <text>
        <r>
          <rPr>
            <sz val="10"/>
            <rFont val="Arial"/>
            <family val="2"/>
          </rPr>
          <t xml:space="preserve">Alejandra Benavides Mena:
SE INGRESÓ EN EL MES DE OCTUBRE COMO UN AJUSTE, EL MONTO ES EL REAL COMO SE PAGO EN EL TESORO. 
</t>
        </r>
      </text>
    </comment>
    <comment ref="CG154" authorId="3" shapeId="0" xr:uid="{1D0ED4CC-E9D9-446A-A805-C1C679606B89}">
      <text>
        <t xml:space="preserve"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SE LE AJUSTÓ 50 MIL DE MAS.
</t>
      </text>
    </comment>
    <comment ref="C163" authorId="1" shapeId="0" xr:uid="{68797E67-14A1-4368-8EEB-D2256DED9E23}">
      <text>
        <r>
          <rPr>
            <sz val="10"/>
            <rFont val="Arial"/>
            <family val="2"/>
          </rPr>
          <t xml:space="preserve">Alejandra Benavides Mena:
SE ANULA YA QUE EL ARTISTA INVITADO SE CERTIFICÓ CON LA CERTIFICACION NUMERO 133-2024
¢ 4.139.278,00 </t>
        </r>
      </text>
    </comment>
    <comment ref="AN188" authorId="4" shapeId="0" xr:uid="{25B571C5-E3AB-48A7-B7FC-D1379FF6CFC5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certificacion ajustada, valos de la certi anterior 128.200 colones</t>
      </text>
    </comment>
    <comment ref="CH211" authorId="5" shapeId="0" xr:uid="{00000000-0006-0000-0300-00000A000000}">
      <text>
        <r>
          <rPr>
            <b/>
            <sz val="9"/>
            <color indexed="81"/>
            <rFont val="Tahoma"/>
            <family val="2"/>
          </rPr>
          <t>Usuario:</t>
        </r>
        <r>
          <rPr>
            <sz val="9"/>
            <color indexed="81"/>
            <rFont val="Tahoma"/>
            <family val="2"/>
          </rPr>
          <t xml:space="preserve">
se anula por monto de ¢3.611.600.973,14</t>
        </r>
      </text>
    </comment>
    <comment ref="AA215" authorId="5" shapeId="0" xr:uid="{00000000-0006-0000-0300-00000B000000}">
      <text>
        <r>
          <rPr>
            <b/>
            <sz val="9"/>
            <color indexed="81"/>
            <rFont val="Tahoma"/>
            <family val="2"/>
          </rPr>
          <t>Usuario:</t>
        </r>
        <r>
          <rPr>
            <sz val="9"/>
            <color indexed="81"/>
            <rFont val="Tahoma"/>
            <family val="2"/>
          </rPr>
          <t xml:space="preserve">
SE CADUCA 89 550</t>
        </r>
      </text>
    </comment>
    <comment ref="CD253" authorId="1" shapeId="0" xr:uid="{6901FEA3-4957-4C4D-9D5B-0E252FA92308}">
      <text>
        <r>
          <rPr>
            <sz val="10"/>
            <rFont val="Arial"/>
            <family val="2"/>
          </rPr>
          <t>Alejandra Benavides Mena:
cantidad total de la certificación ¢79.597,96</t>
        </r>
      </text>
    </comment>
    <comment ref="CE280" authorId="5" shapeId="0" xr:uid="{00000000-0006-0000-0300-00000C000000}">
      <text>
        <r>
          <rPr>
            <b/>
            <sz val="9"/>
            <color indexed="81"/>
            <rFont val="Tahoma"/>
            <family val="2"/>
          </rPr>
          <t>Usuario:</t>
        </r>
        <r>
          <rPr>
            <sz val="9"/>
            <color indexed="81"/>
            <rFont val="Tahoma"/>
            <family val="2"/>
          </rPr>
          <t xml:space="preserve">
anulada</t>
        </r>
      </text>
    </comment>
    <comment ref="K311" authorId="6" shapeId="0" xr:uid="{04AB8BBF-B3A6-4825-BECA-054343074150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SE LE SUMAN LOS ¢15.078,02 COLONES QUE HACIAN FALTA EN CLN</t>
      </text>
    </comment>
    <comment ref="J313" authorId="1" shapeId="0" xr:uid="{49425E67-0650-4201-AA1C-046A8E612B02}">
      <text>
        <r>
          <rPr>
            <sz val="10"/>
            <rFont val="Arial"/>
            <family val="2"/>
          </rPr>
          <t>Alejandra Benavides Mena:
¢138.737,62</t>
        </r>
      </text>
    </comment>
    <comment ref="D314" authorId="1" shapeId="0" xr:uid="{EBE5EB3D-75FE-43E9-BEC1-05A032E5053D}">
      <text>
        <r>
          <rPr>
            <sz val="10"/>
            <rFont val="Arial"/>
            <family val="2"/>
          </rPr>
          <t>Alejandra Benavides Mena:
¢2.768.950 pagado a don Ricardo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Alejandra Benavides Mena</author>
  </authors>
  <commentList>
    <comment ref="U38" authorId="0" shapeId="0" xr:uid="{EA4D8357-51F4-4B54-B0CF-D7E22AC4451E}">
      <text>
        <r>
          <rPr>
            <sz val="10"/>
            <rFont val="Arial"/>
            <family val="2"/>
          </rPr>
          <t xml:space="preserve">Alejandra Benavides Mena:
LOS MONTOS EN EL BOS ESTAN EN EL CSN 177,630.00
Y INM 845,050.00
</t>
        </r>
      </text>
    </comment>
  </commentList>
</comments>
</file>

<file path=xl/comments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tc={1DA41BB7-A229-4215-98D6-4AB862613D78}</author>
    <author>tc={078B135E-9178-429B-BEA2-7A85FF25E46B}</author>
  </authors>
  <commentList>
    <comment ref="C18" authorId="0" shapeId="0" xr:uid="{1DA41BB7-A229-4215-98D6-4AB862613D78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traslado de INM para aca.</t>
      </text>
    </comment>
    <comment ref="CN24" authorId="1" shapeId="0" xr:uid="{078B135E-9178-429B-BEA2-7A85FF25E46B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se traslada ¢7858.50 al OSN PROD</t>
      </text>
    </comment>
  </commentList>
</comments>
</file>

<file path=xl/comments7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contabilidad</author>
    <author>Fernando Ribera</author>
  </authors>
  <commentList>
    <comment ref="AL13" authorId="0" shapeId="0" xr:uid="{00000000-0006-0000-0600-000002000000}">
      <text>
        <r>
          <rPr>
            <b/>
            <sz val="8"/>
            <color indexed="81"/>
            <rFont val="Tahoma"/>
            <family val="2"/>
          </rPr>
          <t>contabilidad:</t>
        </r>
        <r>
          <rPr>
            <sz val="8"/>
            <color indexed="81"/>
            <rFont val="Tahoma"/>
            <family val="2"/>
          </rPr>
          <t xml:space="preserve">
3.489.000,00 SE ANULO</t>
        </r>
      </text>
    </comment>
    <comment ref="AC56" authorId="1" shapeId="0" xr:uid="{00000000-0006-0000-0600-000004000000}">
      <text>
        <r>
          <rPr>
            <b/>
            <sz val="8"/>
            <color indexed="81"/>
            <rFont val="Tahoma"/>
            <family val="2"/>
          </rPr>
          <t>Fernando Ribera:</t>
        </r>
        <r>
          <rPr>
            <sz val="8"/>
            <color indexed="81"/>
            <rFont val="Tahoma"/>
            <family val="2"/>
          </rPr>
          <t xml:space="preserve">
Se modifica de 936 a 890 mil por concierto no realizado </t>
        </r>
      </text>
    </comment>
    <comment ref="AL64" authorId="0" shapeId="0" xr:uid="{00000000-0006-0000-0600-000005000000}">
      <text>
        <r>
          <rPr>
            <b/>
            <sz val="8"/>
            <color indexed="81"/>
            <rFont val="Tahoma"/>
            <family val="2"/>
          </rPr>
          <t>contabilidad:</t>
        </r>
        <r>
          <rPr>
            <sz val="8"/>
            <color indexed="81"/>
            <rFont val="Tahoma"/>
            <family val="2"/>
          </rPr>
          <t xml:space="preserve">
caducar ¢1 707 000</t>
        </r>
      </text>
    </comment>
  </commentList>
</comments>
</file>

<file path=xl/comments8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tc={28FCDD97-D7F4-4513-BAA8-BB984069949C}</author>
    <author>Alejandra Benavides Mena</author>
    <author>contabilidad</author>
    <author>Fernando Ribera</author>
  </authors>
  <commentList>
    <comment ref="M13" authorId="0" shapeId="0" xr:uid="{28FCDD97-D7F4-4513-BAA8-BB984069949C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Se le suman ¢2.363.589 colones del INM</t>
      </text>
    </comment>
    <comment ref="M17" authorId="1" shapeId="0" xr:uid="{E6B2E2CB-8636-41D4-9099-8654416C9B8D}">
      <text>
        <r>
          <rPr>
            <sz val="10"/>
            <rFont val="Arial"/>
            <family val="2"/>
          </rPr>
          <t xml:space="preserve">Alejandra Benavides Mena:
SE PASA ESTE MONTO A OSN PROD
2.171.448
</t>
        </r>
      </text>
    </comment>
    <comment ref="AL42" authorId="2" shapeId="0" xr:uid="{00000000-0006-0000-0700-000002000000}">
      <text>
        <r>
          <rPr>
            <b/>
            <sz val="8"/>
            <color indexed="81"/>
            <rFont val="Tahoma"/>
            <family val="2"/>
          </rPr>
          <t>contabilidad:</t>
        </r>
        <r>
          <rPr>
            <sz val="8"/>
            <color indexed="81"/>
            <rFont val="Tahoma"/>
            <family val="2"/>
          </rPr>
          <t xml:space="preserve">
3.489.000,00 SE ANULO</t>
        </r>
      </text>
    </comment>
    <comment ref="AC81" authorId="3" shapeId="0" xr:uid="{00000000-0006-0000-0700-000003000000}">
      <text>
        <r>
          <rPr>
            <b/>
            <sz val="8"/>
            <color indexed="81"/>
            <rFont val="Tahoma"/>
            <family val="2"/>
          </rPr>
          <t>Fernando Ribera:</t>
        </r>
        <r>
          <rPr>
            <sz val="8"/>
            <color indexed="81"/>
            <rFont val="Tahoma"/>
            <family val="2"/>
          </rPr>
          <t xml:space="preserve">
Se modifica de 936 a 890 mil por concierto no realizado </t>
        </r>
      </text>
    </comment>
    <comment ref="AL89" authorId="2" shapeId="0" xr:uid="{00000000-0006-0000-0700-000004000000}">
      <text>
        <r>
          <rPr>
            <b/>
            <sz val="8"/>
            <color indexed="81"/>
            <rFont val="Tahoma"/>
            <family val="2"/>
          </rPr>
          <t>contabilidad:</t>
        </r>
        <r>
          <rPr>
            <sz val="8"/>
            <color indexed="81"/>
            <rFont val="Tahoma"/>
            <family val="2"/>
          </rPr>
          <t xml:space="preserve">
caducar ¢1 707 000</t>
        </r>
      </text>
    </comment>
  </commentList>
</comments>
</file>

<file path=xl/comments9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contabilidad</author>
  </authors>
  <commentList>
    <comment ref="Z112" authorId="0" shapeId="0" xr:uid="{00000000-0006-0000-0A00-000001000000}">
      <text>
        <r>
          <rPr>
            <b/>
            <sz val="8"/>
            <color indexed="81"/>
            <rFont val="Tahoma"/>
            <family val="2"/>
          </rPr>
          <t>contabilidad:</t>
        </r>
        <r>
          <rPr>
            <sz val="8"/>
            <color indexed="81"/>
            <rFont val="Tahoma"/>
            <family val="2"/>
          </rPr>
          <t xml:space="preserve">
los 4240 000 son del sinem</t>
        </r>
      </text>
    </comment>
  </commentList>
</comments>
</file>

<file path=xl/comments10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tc={40B8DB7B-2E88-4051-AF3A-214C8476F01A}</author>
    <author>tc={92B330EF-77CE-4150-BE33-BE9266129B6A}</author>
    <author>Gladys Bolaños Monge</author>
    <author>Alejandra Benavides Mena</author>
    <author>tc={6797BEA7-F916-4808-A677-CC2F91E798BB}</author>
  </authors>
  <commentList>
    <comment ref="M11" authorId="0" shapeId="0" xr:uid="{40B8DB7B-2E88-4051-AF3A-214C8476F01A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se le paso la suma de 2.588.273,00 a osn ac, xq aqui no hay contenido
 </t>
      </text>
    </comment>
    <comment ref="Y27" authorId="1" shapeId="0" xr:uid="{92B330EF-77CE-4150-BE33-BE9266129B6A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se trasladó este monto del OSN PROD.</t>
      </text>
    </comment>
    <comment ref="C33" authorId="2" shapeId="0" xr:uid="{00000000-0006-0000-0B00-000003000000}">
      <text>
        <r>
          <rPr>
            <b/>
            <sz val="9"/>
            <color indexed="81"/>
            <rFont val="Tahoma"/>
            <family val="2"/>
          </rPr>
          <t>Gladys Bolaños Monge:</t>
        </r>
        <r>
          <rPr>
            <sz val="9"/>
            <color indexed="81"/>
            <rFont val="Tahoma"/>
            <family val="2"/>
          </rPr>
          <t xml:space="preserve">
GASTO COMPARTIDO OSN INM</t>
        </r>
      </text>
    </comment>
    <comment ref="W33" authorId="3" shapeId="0" xr:uid="{B3C7001E-3596-4FB6-9E75-B80C0B722932}">
      <text>
        <r>
          <rPr>
            <sz val="10"/>
            <rFont val="Arial"/>
            <family val="2"/>
          </rPr>
          <t xml:space="preserve">Alejandra Benavides Mena:
EN EL SPMA 390896.48 DIFERENCIAL CAMBIARIO
</t>
        </r>
      </text>
    </comment>
    <comment ref="C37" authorId="4" shapeId="0" xr:uid="{6797BEA7-F916-4808-A677-CC2F91E798BB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INCLUIDA EN EL BOS EN JUNIO</t>
      </text>
    </comment>
  </commentList>
</comments>
</file>

<file path=xl/comments1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Alejandra Benavides Mena</author>
  </authors>
  <commentList>
    <comment ref="M27" authorId="0" shapeId="0" xr:uid="{E56E805C-9F3E-4E7B-9BF4-FB7403DDDC36}">
      <text>
        <r>
          <rPr>
            <sz val="10"/>
            <rFont val="Arial"/>
            <family val="2"/>
          </rPr>
          <t xml:space="preserve">Alejandra Benavides Mena:
SE TRASLADO A OSN PROD </t>
        </r>
      </text>
    </comment>
  </commentList>
</comments>
</file>

<file path=xl/comments1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Gladys Bolaños Monge</author>
    <author>tc={0F8221F3-2FFC-40F1-92EA-C06F0B3DC6B9}</author>
    <author>tc={5DE8FBBC-3E1F-452E-A34D-E5F3196CB7CF}</author>
  </authors>
  <commentList>
    <comment ref="C22" authorId="0" shapeId="0" xr:uid="{00000000-0006-0000-0E00-000001000000}">
      <text>
        <r>
          <rPr>
            <b/>
            <sz val="9"/>
            <color indexed="81"/>
            <rFont val="Tahoma"/>
            <family val="2"/>
          </rPr>
          <t>Gladys Bolaños Monge:</t>
        </r>
        <r>
          <rPr>
            <sz val="9"/>
            <color indexed="81"/>
            <rFont val="Tahoma"/>
            <family val="2"/>
          </rPr>
          <t xml:space="preserve">
GASTO COMPARTIDO OSN INM CLN CSN</t>
        </r>
      </text>
    </comment>
    <comment ref="BS58" authorId="1" shapeId="0" xr:uid="{0F8221F3-2FFC-40F1-92EA-C06F0B3DC6B9}">
      <text>
        <t xml:space="preserve"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liquidó 0.80
</t>
      </text>
    </comment>
    <comment ref="C79" authorId="2" shapeId="0" xr:uid="{5DE8FBBC-3E1F-452E-A34D-E5F3196CB7CF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se caducó la cantidad total de la certificación por ¢105481.34</t>
      </text>
    </comment>
  </commentList>
</comments>
</file>

<file path=xl/comments1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tc={F3B87BCA-C3C7-4464-BF7B-177605AF6C3C}</author>
    <author>tc={4D6C325D-CAF6-47C0-9CFB-AE049BF740CF}</author>
  </authors>
  <commentList>
    <comment ref="R17" authorId="0" shapeId="0" xr:uid="{F3B87BCA-C3C7-4464-BF7B-177605AF6C3C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 SE TRASLADA LA TOTALIDAD DEL DINERO A OSN PROD, POR FALTA DE  DINERO AQUI.</t>
      </text>
    </comment>
    <comment ref="R21" authorId="1" shapeId="0" xr:uid="{4D6C325D-CAF6-47C0-9CFB-AE049BF740CF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SE TRASLADO EL RESTO DEL DINERO AL OSN AC, POR FALTA DE DINERO AQUI.</t>
      </text>
    </comment>
  </commentList>
</comments>
</file>

<file path=xl/comments1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Fernando Ribera</author>
  </authors>
  <commentList>
    <comment ref="AB89" authorId="0" shapeId="0" xr:uid="{00000000-0006-0000-1100-000001000000}">
      <text>
        <r>
          <rPr>
            <b/>
            <sz val="8"/>
            <color indexed="81"/>
            <rFont val="Tahoma"/>
            <family val="2"/>
          </rPr>
          <t>Fernando Ribera:</t>
        </r>
        <r>
          <rPr>
            <sz val="8"/>
            <color indexed="81"/>
            <rFont val="Tahoma"/>
            <family val="2"/>
          </rPr>
          <t xml:space="preserve">
Se modifica de 936 a 890 mil por concierto no realizado </t>
        </r>
      </text>
    </comment>
    <comment ref="R188" authorId="0" shapeId="0" xr:uid="{00000000-0006-0000-1100-000002000000}">
      <text>
        <r>
          <rPr>
            <b/>
            <sz val="8"/>
            <color indexed="81"/>
            <rFont val="Tahoma"/>
            <family val="2"/>
          </rPr>
          <t>Fernando Ribera:</t>
        </r>
        <r>
          <rPr>
            <sz val="8"/>
            <color indexed="81"/>
            <rFont val="Tahoma"/>
            <family val="2"/>
          </rPr>
          <t xml:space="preserve">
¢200.000,00 se le prestan hasta que haya presupuesto al INM</t>
        </r>
      </text>
    </comment>
  </commentList>
</comments>
</file>

<file path=xl/comments1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contabilidad</author>
  </authors>
  <commentList>
    <comment ref="N100" authorId="0" shapeId="0" xr:uid="{00000000-0006-0000-1300-000001000000}">
      <text>
        <r>
          <rPr>
            <b/>
            <sz val="8"/>
            <color indexed="81"/>
            <rFont val="Tahoma"/>
            <family val="2"/>
          </rPr>
          <t>contabilidad:</t>
        </r>
        <r>
          <rPr>
            <sz val="8"/>
            <color indexed="81"/>
            <rFont val="Tahoma"/>
            <family val="2"/>
          </rPr>
          <t xml:space="preserve">
VERIFICAR MONTO PAGADO DEL AÑO PASADO</t>
        </r>
      </text>
    </comment>
  </commentList>
</comments>
</file>

<file path=xl/comments1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Fernando Ribera</author>
  </authors>
  <commentList>
    <comment ref="AB99" authorId="0" shapeId="0" xr:uid="{00000000-0006-0000-1400-000001000000}">
      <text>
        <r>
          <rPr>
            <b/>
            <sz val="8"/>
            <color indexed="81"/>
            <rFont val="Tahoma"/>
            <family val="2"/>
          </rPr>
          <t>Fernando Ribera:</t>
        </r>
        <r>
          <rPr>
            <sz val="8"/>
            <color indexed="81"/>
            <rFont val="Tahoma"/>
            <family val="2"/>
          </rPr>
          <t xml:space="preserve">
Se modifica de 936 a 890 mil por concierto no realizado </t>
        </r>
      </text>
    </comment>
    <comment ref="R198" authorId="0" shapeId="0" xr:uid="{00000000-0006-0000-1400-000002000000}">
      <text>
        <r>
          <rPr>
            <b/>
            <sz val="8"/>
            <color indexed="81"/>
            <rFont val="Tahoma"/>
            <family val="2"/>
          </rPr>
          <t>Fernando Ribera:</t>
        </r>
        <r>
          <rPr>
            <sz val="8"/>
            <color indexed="81"/>
            <rFont val="Tahoma"/>
            <family val="2"/>
          </rPr>
          <t xml:space="preserve">
¢200.000,00 se le prestan hasta que haya presupuesto al INM</t>
        </r>
      </text>
    </comment>
  </commentList>
</comments>
</file>

<file path=xl/comments17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Gladys Bolaños Monge</author>
    <author>contabilidad</author>
    <author>Fernando Ribera</author>
  </authors>
  <commentList>
    <comment ref="C44" authorId="0" shapeId="0" xr:uid="{00000000-0006-0000-1700-000002000000}">
      <text>
        <r>
          <rPr>
            <b/>
            <sz val="9"/>
            <color indexed="81"/>
            <rFont val="Tahoma"/>
            <family val="2"/>
          </rPr>
          <t>Gladys Bolaños Monge:</t>
        </r>
        <r>
          <rPr>
            <sz val="9"/>
            <color indexed="81"/>
            <rFont val="Tahoma"/>
            <family val="2"/>
          </rPr>
          <t xml:space="preserve">
GASTO COMPARTIDO CNM</t>
        </r>
      </text>
    </comment>
    <comment ref="C45" authorId="0" shapeId="0" xr:uid="{00000000-0006-0000-1700-000003000000}">
      <text>
        <r>
          <rPr>
            <b/>
            <sz val="9"/>
            <color indexed="81"/>
            <rFont val="Tahoma"/>
            <family val="2"/>
          </rPr>
          <t>Gladys Bolaños Monge:</t>
        </r>
        <r>
          <rPr>
            <sz val="9"/>
            <color indexed="81"/>
            <rFont val="Tahoma"/>
            <family val="2"/>
          </rPr>
          <t xml:space="preserve">
gasto compartido CNM</t>
        </r>
      </text>
    </comment>
    <comment ref="C48" authorId="0" shapeId="0" xr:uid="{00000000-0006-0000-1700-000004000000}">
      <text>
        <r>
          <rPr>
            <b/>
            <sz val="9"/>
            <color indexed="81"/>
            <rFont val="Tahoma"/>
            <family val="2"/>
          </rPr>
          <t>Gladys Bolaños Monge:</t>
        </r>
        <r>
          <rPr>
            <sz val="9"/>
            <color indexed="81"/>
            <rFont val="Tahoma"/>
            <family val="2"/>
          </rPr>
          <t xml:space="preserve">
GASTO COMPARTIDO CLN INM CSN</t>
        </r>
      </text>
    </comment>
    <comment ref="AK48" authorId="1" shapeId="0" xr:uid="{00000000-0006-0000-1700-000005000000}">
      <text>
        <r>
          <rPr>
            <b/>
            <sz val="8"/>
            <color indexed="81"/>
            <rFont val="Tahoma"/>
            <family val="2"/>
          </rPr>
          <t>contabilidad:</t>
        </r>
        <r>
          <rPr>
            <sz val="8"/>
            <color indexed="81"/>
            <rFont val="Tahoma"/>
            <family val="2"/>
          </rPr>
          <t xml:space="preserve">
3.489.000,00 SE ANULO</t>
        </r>
      </text>
    </comment>
    <comment ref="AB87" authorId="2" shapeId="0" xr:uid="{00000000-0006-0000-1700-000006000000}">
      <text>
        <r>
          <rPr>
            <b/>
            <sz val="8"/>
            <color indexed="81"/>
            <rFont val="Tahoma"/>
            <family val="2"/>
          </rPr>
          <t>Fernando Ribera:</t>
        </r>
        <r>
          <rPr>
            <sz val="8"/>
            <color indexed="81"/>
            <rFont val="Tahoma"/>
            <family val="2"/>
          </rPr>
          <t xml:space="preserve">
Se modifica de 936 a 890 mil por concierto no realizado </t>
        </r>
      </text>
    </comment>
    <comment ref="AK95" authorId="1" shapeId="0" xr:uid="{00000000-0006-0000-1700-000007000000}">
      <text>
        <r>
          <rPr>
            <b/>
            <sz val="8"/>
            <color indexed="81"/>
            <rFont val="Tahoma"/>
            <family val="2"/>
          </rPr>
          <t>contabilidad:</t>
        </r>
        <r>
          <rPr>
            <sz val="8"/>
            <color indexed="81"/>
            <rFont val="Tahoma"/>
            <family val="2"/>
          </rPr>
          <t xml:space="preserve">
caducar ¢1 707 000</t>
        </r>
      </text>
    </comment>
  </commentList>
</comments>
</file>

<file path=xl/comments18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Gladys Bolaños Monge</author>
    <author>Usuario</author>
  </authors>
  <commentList>
    <comment ref="C9" authorId="0" shapeId="0" xr:uid="{00000000-0006-0000-1900-000001000000}">
      <text>
        <r>
          <rPr>
            <b/>
            <sz val="9"/>
            <color indexed="81"/>
            <rFont val="Tahoma"/>
            <family val="2"/>
          </rPr>
          <t>Gladys Bolaños Monge:</t>
        </r>
        <r>
          <rPr>
            <sz val="9"/>
            <color indexed="81"/>
            <rFont val="Tahoma"/>
            <family val="2"/>
          </rPr>
          <t xml:space="preserve">
GASTO COMPARTIDO OSN INM CLN CSN</t>
        </r>
      </text>
    </comment>
    <comment ref="CI13" authorId="1" shapeId="0" xr:uid="{00000000-0006-0000-1900-000002000000}">
      <text>
        <r>
          <rPr>
            <b/>
            <sz val="9"/>
            <color indexed="81"/>
            <rFont val="Tahoma"/>
            <family val="2"/>
          </rPr>
          <t>Usuario:</t>
        </r>
        <r>
          <rPr>
            <sz val="9"/>
            <color indexed="81"/>
            <rFont val="Tahoma"/>
            <family val="2"/>
          </rPr>
          <t xml:space="preserve">
SE CADUCARON 150.000,00 Y 502.527,79
</t>
        </r>
      </text>
    </comment>
  </commentList>
</comments>
</file>

<file path=xl/comments19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contabilidad</author>
    <author>Usuario</author>
  </authors>
  <commentList>
    <comment ref="AL19" authorId="0" shapeId="0" xr:uid="{00000000-0006-0000-1C00-000001000000}">
      <text>
        <r>
          <rPr>
            <b/>
            <sz val="8"/>
            <color indexed="81"/>
            <rFont val="Tahoma"/>
            <family val="2"/>
          </rPr>
          <t>contabilidad:</t>
        </r>
        <r>
          <rPr>
            <sz val="8"/>
            <color indexed="81"/>
            <rFont val="Tahoma"/>
            <family val="2"/>
          </rPr>
          <t xml:space="preserve">
3.489.000,00 SE ANULO</t>
        </r>
      </text>
    </comment>
    <comment ref="BS65" authorId="1" shapeId="0" xr:uid="{00000000-0006-0000-1C00-000003000000}">
      <text>
        <r>
          <rPr>
            <b/>
            <sz val="9"/>
            <color indexed="81"/>
            <rFont val="Tahoma"/>
            <family val="2"/>
          </rPr>
          <t>Usuario:</t>
        </r>
        <r>
          <rPr>
            <sz val="9"/>
            <color indexed="81"/>
            <rFont val="Tahoma"/>
            <family val="2"/>
          </rPr>
          <t xml:space="preserve">
GASTO COMPARTIDO CON OSN</t>
        </r>
      </text>
    </comment>
  </commentList>
</comments>
</file>

<file path=xl/comments20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Fernando Ribera</author>
  </authors>
  <commentList>
    <comment ref="AC58" authorId="0" shapeId="0" xr:uid="{00000000-0006-0000-1D00-000004000000}">
      <text>
        <r>
          <rPr>
            <b/>
            <sz val="8"/>
            <color indexed="81"/>
            <rFont val="Tahoma"/>
            <family val="2"/>
          </rPr>
          <t>Fernando Ribera:</t>
        </r>
        <r>
          <rPr>
            <sz val="8"/>
            <color indexed="81"/>
            <rFont val="Tahoma"/>
            <family val="2"/>
          </rPr>
          <t xml:space="preserve">
Se modifica de 936 a 890 mil por concierto no realizado </t>
        </r>
      </text>
    </comment>
  </commentList>
</comments>
</file>

<file path=xl/comments2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Gladys Bolaños Monge</author>
    <author>Alejandra Benavides Mena</author>
  </authors>
  <commentList>
    <comment ref="C13" authorId="0" shapeId="0" xr:uid="{00000000-0006-0000-1E00-000001000000}">
      <text>
        <r>
          <rPr>
            <b/>
            <sz val="9"/>
            <color indexed="81"/>
            <rFont val="Tahoma"/>
            <family val="2"/>
          </rPr>
          <t>Gladys Bolaños Monge:</t>
        </r>
        <r>
          <rPr>
            <sz val="9"/>
            <color indexed="81"/>
            <rFont val="Tahoma"/>
            <family val="2"/>
          </rPr>
          <t xml:space="preserve">
GASTO COMPARTIDO OSN INM CLN CSN</t>
        </r>
      </text>
    </comment>
    <comment ref="AK29" authorId="1" shapeId="0" xr:uid="{EC6A63F8-62A6-4CBA-B860-7D0E29D2A15C}">
      <text>
        <r>
          <rPr>
            <sz val="10"/>
            <rFont val="Arial"/>
            <family val="2"/>
          </rPr>
          <t xml:space="preserve">Alejandra Benavides Mena:
LA OTRA PARTE ESTA EN OSN PROD.
</t>
        </r>
      </text>
    </comment>
    <comment ref="C39" authorId="0" shapeId="0" xr:uid="{00000000-0006-0000-1E00-000002000000}">
      <text>
        <r>
          <rPr>
            <b/>
            <sz val="9"/>
            <color indexed="81"/>
            <rFont val="Tahoma"/>
            <family val="2"/>
          </rPr>
          <t>Gladys Bolaños Monge:</t>
        </r>
        <r>
          <rPr>
            <sz val="9"/>
            <color indexed="81"/>
            <rFont val="Tahoma"/>
            <family val="2"/>
          </rPr>
          <t xml:space="preserve">
GASTO COMPARTIDO OSN CLN</t>
        </r>
      </text>
    </comment>
  </commentList>
</comments>
</file>

<file path=xl/comments2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Usuario</author>
    <author>tc={0A005E7B-88CB-4832-8E23-D51E09B2A61A}</author>
  </authors>
  <commentList>
    <comment ref="BC8" authorId="0" shapeId="0" xr:uid="{00000000-0006-0000-2300-000001000000}">
      <text>
        <r>
          <rPr>
            <b/>
            <sz val="9"/>
            <color indexed="81"/>
            <rFont val="Tahoma"/>
            <family val="2"/>
          </rPr>
          <t xml:space="preserve">PRESUPUESTO EXTRAORDINARIO 2 DE LA CONTRALORIA, PARA LA AP ES EL 4
</t>
        </r>
      </text>
    </comment>
    <comment ref="S38" authorId="1" shapeId="0" xr:uid="{0A005E7B-88CB-4832-8E23-D51E09B2A61A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se cambio del INM a la OSN el monto de ¢177.630,00</t>
      </text>
    </comment>
  </commentList>
</comments>
</file>

<file path=xl/sharedStrings.xml><?xml version="1.0" encoding="utf-8"?>
<sst xmlns="http://schemas.openxmlformats.org/spreadsheetml/2006/main" count="14178" uniqueCount="4317">
  <si>
    <t xml:space="preserve">MINISTERIO DE CULTURA JUVENTUD Y DEPORTES </t>
  </si>
  <si>
    <t xml:space="preserve">CENTRO NACIONAL DE LA MUSICA </t>
  </si>
  <si>
    <t>PRODUCCION OSN</t>
  </si>
  <si>
    <t>INFORME DE EJECUCION PRESUPUESTARIO 2024, EGRESOS</t>
  </si>
  <si>
    <t>FECHA</t>
  </si>
  <si>
    <t>DOCTO #</t>
  </si>
  <si>
    <t>DETALLE PAGO</t>
  </si>
  <si>
    <t>0.01.01</t>
  </si>
  <si>
    <t>0.01.05</t>
  </si>
  <si>
    <t>0.02.01</t>
  </si>
  <si>
    <t>0.02.04</t>
  </si>
  <si>
    <t>0.03.01</t>
  </si>
  <si>
    <t>0.03.02</t>
  </si>
  <si>
    <t>0.03.03</t>
  </si>
  <si>
    <t>0.03.04</t>
  </si>
  <si>
    <t>0.03.99</t>
  </si>
  <si>
    <t>0.04.01</t>
  </si>
  <si>
    <t>0.04.05</t>
  </si>
  <si>
    <t>0.05.01</t>
  </si>
  <si>
    <t>0.05.02</t>
  </si>
  <si>
    <t>0.05.03</t>
  </si>
  <si>
    <t>0.05.05</t>
  </si>
  <si>
    <t>1.01.01</t>
  </si>
  <si>
    <t>1.01.02</t>
  </si>
  <si>
    <t>1.01.03</t>
  </si>
  <si>
    <t>1.01.04</t>
  </si>
  <si>
    <t>1.01.99</t>
  </si>
  <si>
    <t>1.02.01</t>
  </si>
  <si>
    <t>1.02.02</t>
  </si>
  <si>
    <t>1.02.03</t>
  </si>
  <si>
    <t>1.02.04</t>
  </si>
  <si>
    <t>1.03.01</t>
  </si>
  <si>
    <t>1.03.02</t>
  </si>
  <si>
    <t>1.03.03</t>
  </si>
  <si>
    <t>1.03.04</t>
  </si>
  <si>
    <t>1.03.05</t>
  </si>
  <si>
    <t>1.03.06</t>
  </si>
  <si>
    <t>1.04.02</t>
  </si>
  <si>
    <t>1.04.03</t>
  </si>
  <si>
    <t>1.04.04</t>
  </si>
  <si>
    <t>1.04.05</t>
  </si>
  <si>
    <t>1.04.06</t>
  </si>
  <si>
    <t>1.04.99</t>
  </si>
  <si>
    <t>1.05.01</t>
  </si>
  <si>
    <t>1.05.02</t>
  </si>
  <si>
    <t>1.05.03</t>
  </si>
  <si>
    <t>1.05.04</t>
  </si>
  <si>
    <t>1.06.01</t>
  </si>
  <si>
    <t>1.07.01</t>
  </si>
  <si>
    <t>1.07.02</t>
  </si>
  <si>
    <t>1.07.03</t>
  </si>
  <si>
    <t>1.08.01</t>
  </si>
  <si>
    <t>1.08.04</t>
  </si>
  <si>
    <t>1.08.05</t>
  </si>
  <si>
    <t>1.08.06</t>
  </si>
  <si>
    <t>1.08.07</t>
  </si>
  <si>
    <t>1.08.08.</t>
  </si>
  <si>
    <t>1.08.99</t>
  </si>
  <si>
    <t>1.09.02</t>
  </si>
  <si>
    <t>1.09.99</t>
  </si>
  <si>
    <t>1.99.02</t>
  </si>
  <si>
    <t>1.99.99</t>
  </si>
  <si>
    <t>2.01.01</t>
  </si>
  <si>
    <t>2.01.02</t>
  </si>
  <si>
    <t>2.01.04</t>
  </si>
  <si>
    <t>2.01.99</t>
  </si>
  <si>
    <t>2.02.03</t>
  </si>
  <si>
    <t>2.03.01</t>
  </si>
  <si>
    <t>2.03.03</t>
  </si>
  <si>
    <t>2.03.04</t>
  </si>
  <si>
    <t>2.03.05</t>
  </si>
  <si>
    <t>2.03.06</t>
  </si>
  <si>
    <t>2.03.99</t>
  </si>
  <si>
    <t>2.04.01</t>
  </si>
  <si>
    <t>2.04.02</t>
  </si>
  <si>
    <t>2.99.01</t>
  </si>
  <si>
    <t>2.99.03</t>
  </si>
  <si>
    <t>2.99.04</t>
  </si>
  <si>
    <t>2.99.05</t>
  </si>
  <si>
    <t>2.99.06</t>
  </si>
  <si>
    <t>2.99.07</t>
  </si>
  <si>
    <t>2.99.99</t>
  </si>
  <si>
    <t>3.04.05</t>
  </si>
  <si>
    <t>5.01.01</t>
  </si>
  <si>
    <t>5.01.02</t>
  </si>
  <si>
    <t>5.01.03</t>
  </si>
  <si>
    <t>5.01.04</t>
  </si>
  <si>
    <t>5.01.05</t>
  </si>
  <si>
    <t>5.01.07</t>
  </si>
  <si>
    <t>5.01.99</t>
  </si>
  <si>
    <t>5.02.01</t>
  </si>
  <si>
    <t>5.02.99</t>
  </si>
  <si>
    <t>5.99.03</t>
  </si>
  <si>
    <t>5.99.99</t>
  </si>
  <si>
    <t>6.01.02</t>
  </si>
  <si>
    <t>6.01.03</t>
  </si>
  <si>
    <t>6.02.99</t>
  </si>
  <si>
    <t>6.03.01</t>
  </si>
  <si>
    <t>6.03.99</t>
  </si>
  <si>
    <t>6.04.01</t>
  </si>
  <si>
    <t>6.07.01</t>
  </si>
  <si>
    <t>9.02.01</t>
  </si>
  <si>
    <t>36227087-4</t>
  </si>
  <si>
    <t>RICARDO RUBI CAJA CHICA  #22 1.05.01</t>
  </si>
  <si>
    <t>RICARDO RUBI CAJA CHICA  #22 1.08.01</t>
  </si>
  <si>
    <t>RICARDO RUBI CAJA CHICA  #22 2.04.01</t>
  </si>
  <si>
    <t>RICARDO RUBI CAJA CHICA  #22 2.99.04</t>
  </si>
  <si>
    <t>RICARDO RUBI CAJA CHICA  #22 2.99.06</t>
  </si>
  <si>
    <t>36227088-1</t>
  </si>
  <si>
    <t>RICARDO RUBI CAJA CHICA  #23 1.05.01</t>
  </si>
  <si>
    <t>RICARDO RUBI CAJA CHICA  #23 1,08,05</t>
  </si>
  <si>
    <t>RICARDO RUBI CAJA CHICA  #23 2,01,01</t>
  </si>
  <si>
    <t>RICARDO RUBI CAJA CHICA  #23 2,03,01</t>
  </si>
  <si>
    <t>RICARDO RUBI CAJA CHICA  #23 2,03,03</t>
  </si>
  <si>
    <t>RICARDO RUBI CAJA CHICA  #23 2,99,01</t>
  </si>
  <si>
    <t>RICARDO RUBI CAJA CHICA  #23 2,99,06</t>
  </si>
  <si>
    <t xml:space="preserve">RICARDO RUBI CAJA CHICA  #23 1,08,07 </t>
  </si>
  <si>
    <t>RICARDO RUBI CAJA CHICA  #23 1,05,01</t>
  </si>
  <si>
    <t>RICARDO RUBI CAJA CHICA  #23 1,99,99</t>
  </si>
  <si>
    <t>RICARDO RUBI CAJA CHICA  #23 2,03,05</t>
  </si>
  <si>
    <t>RICARDO RUBI CAJA CHICA  #23 2,03,06</t>
  </si>
  <si>
    <t>Sueldos para cargos fijos</t>
  </si>
  <si>
    <t>Retribución por años servidos</t>
  </si>
  <si>
    <t>Otros incentivos salariales</t>
  </si>
  <si>
    <t>Prohibicion</t>
  </si>
  <si>
    <t>Tiempo extraordinario</t>
  </si>
  <si>
    <t>Restricción al ejercicio liberal de la profesión</t>
  </si>
  <si>
    <t>Otras prestaciones</t>
  </si>
  <si>
    <t>Otras prestaciones INM</t>
  </si>
  <si>
    <t>Suplencias</t>
  </si>
  <si>
    <t>00-004-05</t>
  </si>
  <si>
    <t>Aporte  Patronal BPDC</t>
  </si>
  <si>
    <t>00-004-01</t>
  </si>
  <si>
    <t>Enferm y Maternidad</t>
  </si>
  <si>
    <t>00-005-01</t>
  </si>
  <si>
    <t>Invalidez, Vejez y Muerte</t>
  </si>
  <si>
    <t>00-005-02</t>
  </si>
  <si>
    <t>Fondo Pens Complementaria</t>
  </si>
  <si>
    <t>00-005-03</t>
  </si>
  <si>
    <t>Fondo de capitalización Laboral</t>
  </si>
  <si>
    <t>ND CC AYA BANCOBCR // AYA 0003402713</t>
  </si>
  <si>
    <t>PAGO DE VISA-AUTOMAT (COMBUSTIBLE)</t>
  </si>
  <si>
    <t>COMISION BANCARIA</t>
  </si>
  <si>
    <t>SPMA-328-2024</t>
  </si>
  <si>
    <t>ORD 177V-2024</t>
  </si>
  <si>
    <t>VIATICOS</t>
  </si>
  <si>
    <t>ORD176V-2024</t>
  </si>
  <si>
    <t>ORD509285</t>
  </si>
  <si>
    <t>SPMA-341-2024</t>
  </si>
  <si>
    <t>ICE 509285</t>
  </si>
  <si>
    <t>ORDSEC-2872</t>
  </si>
  <si>
    <t>INS SPMA-341-2024</t>
  </si>
  <si>
    <t>ORD178V</t>
  </si>
  <si>
    <t>SPMA-344-2024</t>
  </si>
  <si>
    <t>ORD179V</t>
  </si>
  <si>
    <t>ORD180V</t>
  </si>
  <si>
    <t>ORD181V</t>
  </si>
  <si>
    <t>ORD182V-2024</t>
  </si>
  <si>
    <t>ORD183V</t>
  </si>
  <si>
    <t>ORD184V</t>
  </si>
  <si>
    <t>ORD185V</t>
  </si>
  <si>
    <t>ORD186V</t>
  </si>
  <si>
    <t>ORD187V</t>
  </si>
  <si>
    <t>SPMA-351-2024</t>
  </si>
  <si>
    <t>ORD188V</t>
  </si>
  <si>
    <t>ORD189V</t>
  </si>
  <si>
    <t>ORD190V</t>
  </si>
  <si>
    <t>ORD191V</t>
  </si>
  <si>
    <t>DEVENGO</t>
  </si>
  <si>
    <t>ORD2446</t>
  </si>
  <si>
    <t>SPMA-415-2024</t>
  </si>
  <si>
    <t>EL RULETERO SOCIEDAD ANONIMA</t>
  </si>
  <si>
    <t>ORD2447</t>
  </si>
  <si>
    <t>ORD390</t>
  </si>
  <si>
    <t>SPMA-368-2024</t>
  </si>
  <si>
    <t>CARLOS EDUARDO MORA ZUÑIGA</t>
  </si>
  <si>
    <t>ORD186443</t>
  </si>
  <si>
    <t>RADIOGRAFICA COSTARRICENSE SOCIEDAD ANONIMA -dolar-</t>
  </si>
  <si>
    <t>ORD41112</t>
  </si>
  <si>
    <t>DESATUR COROBICI SOCIEDAD ANONIMA -dolares-</t>
  </si>
  <si>
    <t>ORD24079</t>
  </si>
  <si>
    <t>SPMA-377-2024</t>
  </si>
  <si>
    <t>GLOBALTEC TECHNOLOGIES GMZS SOCIEDAD ANONIMA</t>
  </si>
  <si>
    <t>ORD41113</t>
  </si>
  <si>
    <t>ORD2452</t>
  </si>
  <si>
    <t>ORD585</t>
  </si>
  <si>
    <t>DATA TELL TRES MIL DE COSTA RICA **Dolares</t>
  </si>
  <si>
    <t>ORD4229</t>
  </si>
  <si>
    <t>ORD215</t>
  </si>
  <si>
    <t>SPMA-380-2024</t>
  </si>
  <si>
    <t>MUDANZAS INTERNACIONALES 7 MARES S.A.</t>
  </si>
  <si>
    <t>ORD488</t>
  </si>
  <si>
    <t>GRUPO ACTIVA UNO A UNO MAS SOCIEDAD ANONIMA</t>
  </si>
  <si>
    <t>ORD494</t>
  </si>
  <si>
    <t>ORD001-2025</t>
  </si>
  <si>
    <t>SHARON MARGARET LAVERY</t>
  </si>
  <si>
    <t>ORD001-2024</t>
  </si>
  <si>
    <t>ORD5311</t>
  </si>
  <si>
    <t>LUTHERIA SAN AGUSTIN SOCIEDAD DE RESPONSABILIDAD LIMITADA</t>
  </si>
  <si>
    <t>MARK ANDREW KOSOWER dólar</t>
  </si>
  <si>
    <t>ORD41312</t>
  </si>
  <si>
    <t>ORD2398</t>
  </si>
  <si>
    <t>GUSTAVO ADOLFO ARAYA SALGADO</t>
  </si>
  <si>
    <t>ORD192V</t>
  </si>
  <si>
    <t>JUAN CARLOS DE LOS ANGELES MORA SEQUEIRA</t>
  </si>
  <si>
    <t>ORD193V</t>
  </si>
  <si>
    <t>GEINER SEVILLA GODINEZ</t>
  </si>
  <si>
    <t>ORD194V</t>
  </si>
  <si>
    <t>MIGUEL EDUARDO FALLAS CAMACHO</t>
  </si>
  <si>
    <t>ORD258</t>
  </si>
  <si>
    <t>WILLIAM PEDRO GUZMAN BERMUDEZ</t>
  </si>
  <si>
    <t>ORD2495</t>
  </si>
  <si>
    <t>ORD76</t>
  </si>
  <si>
    <t>GIANCARLO RODRIGUEZ TORRES</t>
  </si>
  <si>
    <t>ORD4</t>
  </si>
  <si>
    <t>MARIANELA MORA ARAYA</t>
  </si>
  <si>
    <t>ORD8360</t>
  </si>
  <si>
    <t>FIEUYEA SOCIEDAD ANONIMA</t>
  </si>
  <si>
    <t>II quincena</t>
  </si>
  <si>
    <t>ajustes cln</t>
  </si>
  <si>
    <t>ajuste eje</t>
  </si>
  <si>
    <t>ASEMICULTURA</t>
  </si>
  <si>
    <t>PAGO SIMONE PORTER ingresado en julio</t>
  </si>
  <si>
    <t>CAJA CHICA  #24</t>
  </si>
  <si>
    <t>APORTE PATRONAL LEY N°17 CONSTITUTIVA DE LA CCSS 1,57% (setiembre)</t>
  </si>
  <si>
    <t>APORTE PATRONAL LEY N°17 CONSTITUTIVA DE LA CCSS 0,25% (setiembre)</t>
  </si>
  <si>
    <t>T    O    T   A   L                   E  G   R   E   S   O  S</t>
  </si>
  <si>
    <t>591 298,75</t>
  </si>
  <si>
    <t>6,04,01</t>
  </si>
  <si>
    <t>36227091-0</t>
  </si>
  <si>
    <t>RICARDO RUBI CAJA CHICA  #25 1.05.02</t>
  </si>
  <si>
    <t>RICARDO RUBI CAJA CHICA  #25 2.01.01</t>
  </si>
  <si>
    <t>RICARDO RUBI CAJA CHICA  #26 1.05.02</t>
  </si>
  <si>
    <t>RICARDO RUBI CAJA CHICA  #26 1.08.99</t>
  </si>
  <si>
    <t>RICARDO RUBI CAJA CHICA  #26 1.08.07</t>
  </si>
  <si>
    <t>RICARDO RUBI CAJA CHICA  #27 1.04.99</t>
  </si>
  <si>
    <t>RICARDO RUBI CAJA CHICA  #27 1.05.02</t>
  </si>
  <si>
    <t>RICARDO RUBI CAJA CHICA  #27 1.08.08</t>
  </si>
  <si>
    <t>RICARDO RUBI CAJA CHICA  #27 1.09.99</t>
  </si>
  <si>
    <t>RICARDO RUBI CAJA CHICA  #27 2.03.04</t>
  </si>
  <si>
    <t>RICARDO RUBI CAJA CHICA  #27 2.04.01</t>
  </si>
  <si>
    <t>APORTE PATRONAL LEY N°17 CONSTITUTIVA DE LA CCSS 1,57% (octubre)</t>
  </si>
  <si>
    <t>APORTE PATRONAL LEY N°17 CONSTITUTIVA DE LA CCSS 0,25% (octubre)</t>
  </si>
  <si>
    <t>I QUINCENA</t>
  </si>
  <si>
    <t>Restricción al ejercicio liberal de la profesión ( INM )</t>
  </si>
  <si>
    <t>Otras prestaciones ( INM )</t>
  </si>
  <si>
    <t>II QUINCENA</t>
  </si>
  <si>
    <t>Restricción al ejercicio liberal de la profesión ( OSN AC )</t>
  </si>
  <si>
    <t>Sueldos para cargos fijos CLN</t>
  </si>
  <si>
    <t>PAGO DE VISA-AUTOMAT COMBUSTIBLE</t>
  </si>
  <si>
    <t>Enferm y Maternidad TRASLADO INM</t>
  </si>
  <si>
    <t>Aporte  Patronal BPDC TRASLADO DE INM</t>
  </si>
  <si>
    <t>Aporte  Patronal BPDC TRASLADO DEL CLN</t>
  </si>
  <si>
    <t>Invalidez, Vejez y Muerte TRASLADO DEL CLN</t>
  </si>
  <si>
    <t>Fondo Pens Complementaria TRASLADO DEL CLN</t>
  </si>
  <si>
    <t>Fondo de capitalización Laboral TRASLADO DEL CLN</t>
  </si>
  <si>
    <t>203V</t>
  </si>
  <si>
    <t>SANTIAGO ARAYA VARGAS</t>
  </si>
  <si>
    <t>202V</t>
  </si>
  <si>
    <t>DANNY LEON</t>
  </si>
  <si>
    <t>CERT 170</t>
  </si>
  <si>
    <t>RECLAMO ADMINISTRATIVO MERCASA</t>
  </si>
  <si>
    <t>SPMA-378-2024</t>
  </si>
  <si>
    <t>JUAN CARLOS MORA SEQUEIRA</t>
  </si>
  <si>
    <t>204V</t>
  </si>
  <si>
    <t>GEINER SEVILLA</t>
  </si>
  <si>
    <t>205V</t>
  </si>
  <si>
    <t>206V</t>
  </si>
  <si>
    <t>MIGUEL FALLAS</t>
  </si>
  <si>
    <t>207V</t>
  </si>
  <si>
    <t>338</t>
  </si>
  <si>
    <t>TECNOLOGIAS ECO SOST</t>
  </si>
  <si>
    <t>SOFIA CORRALES LARA</t>
  </si>
  <si>
    <t>JPICADO</t>
  </si>
  <si>
    <t>RACSA</t>
  </si>
  <si>
    <t>SPMA-387-2024</t>
  </si>
  <si>
    <t>208L      C</t>
  </si>
  <si>
    <t>SANTIAGO ANDRES ARAYA VARGAS</t>
  </si>
  <si>
    <t>209L      C</t>
  </si>
  <si>
    <t>210L      C</t>
  </si>
  <si>
    <t>211L      C</t>
  </si>
  <si>
    <t>GREIVIN JOSE GUERRERO SOSA</t>
  </si>
  <si>
    <t>212L      C</t>
  </si>
  <si>
    <t>ANDRES TOBIAS CUBILLO TENORIO</t>
  </si>
  <si>
    <t>213L      C</t>
  </si>
  <si>
    <t>SPMA-388-2024</t>
  </si>
  <si>
    <t>PE-326-1</t>
  </si>
  <si>
    <t>POLIZAS DE SEGUROS VEHICULOS</t>
  </si>
  <si>
    <t>PE-326-2</t>
  </si>
  <si>
    <t>4717      C</t>
  </si>
  <si>
    <t>SPMA-391-2024</t>
  </si>
  <si>
    <t>DCIR-01CO</t>
  </si>
  <si>
    <t>INS SEGURO MARCHAMO</t>
  </si>
  <si>
    <t>ALEJANDRO GUTIERREZ MENA</t>
  </si>
  <si>
    <t>2512      C</t>
  </si>
  <si>
    <t>2513      C</t>
  </si>
  <si>
    <t>2514      C</t>
  </si>
  <si>
    <t>2517      C</t>
  </si>
  <si>
    <t>SPMA-406-2024</t>
  </si>
  <si>
    <t>505       C</t>
  </si>
  <si>
    <t>506       C</t>
  </si>
  <si>
    <t>507       C</t>
  </si>
  <si>
    <t>0001-2024 C</t>
  </si>
  <si>
    <t>F: 31</t>
  </si>
  <si>
    <t>EMILDA MARIA ALEJANDRA FLORES GARCIA -dolares-</t>
  </si>
  <si>
    <t>001-2024  C</t>
  </si>
  <si>
    <t>F:29</t>
  </si>
  <si>
    <t>DANIELA NAVARRO MORA DOLARES</t>
  </si>
  <si>
    <t>14731     C</t>
  </si>
  <si>
    <t>SPMA-403-2024</t>
  </si>
  <si>
    <t>DISTRIBUIDORA K &amp; R KARO SOCIEDAD ANONIMA DOLARES</t>
  </si>
  <si>
    <t>1687      C</t>
  </si>
  <si>
    <t>DISTRIBUIDORA GRUPO MULTISA SOCIEDAD ANONIMA dólar</t>
  </si>
  <si>
    <t>20        C</t>
  </si>
  <si>
    <t>JOSE ARTURO CHACON GRANADOS</t>
  </si>
  <si>
    <t>214V      C</t>
  </si>
  <si>
    <t>215V      C</t>
  </si>
  <si>
    <t>216V      C</t>
  </si>
  <si>
    <t>217L      C</t>
  </si>
  <si>
    <t>LAURA TATIANA JIMENEZ TASSARA</t>
  </si>
  <si>
    <t>218L      C</t>
  </si>
  <si>
    <t>219L      C</t>
  </si>
  <si>
    <t>220L      C</t>
  </si>
  <si>
    <t>222       C</t>
  </si>
  <si>
    <t>414       C</t>
  </si>
  <si>
    <t>419       C</t>
  </si>
  <si>
    <t>59338     C</t>
  </si>
  <si>
    <t>MUEBLES METALICOS ALVARADO SOCIEDAD ANONIMA *DOLAR*</t>
  </si>
  <si>
    <t>8402      C</t>
  </si>
  <si>
    <t>6,03,99</t>
  </si>
  <si>
    <t>6,06,01</t>
  </si>
  <si>
    <t>36227094-1</t>
  </si>
  <si>
    <t>RICARDO RUBI CAJA CHICA  #28 1,05,01</t>
  </si>
  <si>
    <t>RICARDO RUBI CAJA CHICA  #28 1,08,99</t>
  </si>
  <si>
    <t>RICARDO RUBI CAJA CHICA  #28 2,99,99</t>
  </si>
  <si>
    <t>RICARDO RUBI CAJA CHICA  #28 2,99,03</t>
  </si>
  <si>
    <t>RICARDO RUBI CAJA CHICA  #28 2,99,04</t>
  </si>
  <si>
    <t>36227095-6</t>
  </si>
  <si>
    <t>RICARDO RUBI CAJA CHICA  #29 1,05,01</t>
  </si>
  <si>
    <t>RICARDO RUBI CAJA CHICA  #29 1,08,05</t>
  </si>
  <si>
    <t>RICARDO RUBI CAJA CHICA  #29 1,99,99</t>
  </si>
  <si>
    <t>36227096-2</t>
  </si>
  <si>
    <t>RICARDO RUBI CAJA CHICA  #30 2,02,03</t>
  </si>
  <si>
    <t>RICARDO RUBI CAJA CHICA  #30 2,99,03</t>
  </si>
  <si>
    <t>RICARDO RUBI CAJA CHICA  #30 2,01,01</t>
  </si>
  <si>
    <t>RICARDO RUBI CAJA CHICA  #30 1,05,01</t>
  </si>
  <si>
    <t>APORTE PATRONAL LEY N°17 CONSTITUTIVA DE LA CCSS 1,57% (noviembre) I QUINCENA</t>
  </si>
  <si>
    <t>APORTE PATRONAL LEY N°17 CONSTITUTIVA DE LA CCSS 0,25% (noviembre) I QUINCENA</t>
  </si>
  <si>
    <t>APORTE PATRONAL LEY N°17 CONSTITUTIVA DE LA CCSS 1,57% (noviembre) I QUINCENA CLN</t>
  </si>
  <si>
    <t>APORTE PATRONAL LEY N°17 CONSTITUTIVA DE LA CCSS 0,25% (noviembre) I QUINCENA CLN</t>
  </si>
  <si>
    <t>APORTE PATRONAL LEY N°17 CONSTITUTIVA DE LA CCSS 1,57% (noviembre) II QUINCENA</t>
  </si>
  <si>
    <t>APORTE PATRONAL LEY N°17 CONSTITUTIVA DE LA CCSS 0,25% (noviembre) II QUINCENA</t>
  </si>
  <si>
    <t>AGUINALDOS</t>
  </si>
  <si>
    <t>CLN</t>
  </si>
  <si>
    <t>INM</t>
  </si>
  <si>
    <t>OSN AC</t>
  </si>
  <si>
    <t>II QUINCENA OSN AC</t>
  </si>
  <si>
    <t>I Q INM</t>
  </si>
  <si>
    <t>II Q PROD</t>
  </si>
  <si>
    <t>I Q AC</t>
  </si>
  <si>
    <t xml:space="preserve">I Q </t>
  </si>
  <si>
    <t>I Q</t>
  </si>
  <si>
    <t>IQ</t>
  </si>
  <si>
    <t>SPMA-406</t>
  </si>
  <si>
    <t>221L</t>
  </si>
  <si>
    <t>SPMA-415</t>
  </si>
  <si>
    <t>235</t>
  </si>
  <si>
    <t>GRUPO CORPORATIVO B Y C DEL ESTE</t>
  </si>
  <si>
    <t>ORDSEC-3607</t>
  </si>
  <si>
    <t>INS</t>
  </si>
  <si>
    <t>ORD4843</t>
  </si>
  <si>
    <t>SPMA-419</t>
  </si>
  <si>
    <t>ORD264L</t>
  </si>
  <si>
    <t>ORD265L</t>
  </si>
  <si>
    <t>ORD266L</t>
  </si>
  <si>
    <t>ORD267L</t>
  </si>
  <si>
    <t>ORD268L</t>
  </si>
  <si>
    <t>ORD269L</t>
  </si>
  <si>
    <t>ORD270L</t>
  </si>
  <si>
    <t>SPMA-424</t>
  </si>
  <si>
    <t>ORD189265</t>
  </si>
  <si>
    <t>Comisiones y gastos por serv.financieros</t>
  </si>
  <si>
    <t>ORD520769</t>
  </si>
  <si>
    <t>Servicio de telecomunicaciones</t>
  </si>
  <si>
    <t>ORD41863</t>
  </si>
  <si>
    <t>Viáticos dentro del país</t>
  </si>
  <si>
    <t>ORD41864</t>
  </si>
  <si>
    <t>DESATOUR</t>
  </si>
  <si>
    <t>ORD7921</t>
  </si>
  <si>
    <t>Mant. y rep. de equipo y mob. de oficina</t>
  </si>
  <si>
    <t>ORD8478</t>
  </si>
  <si>
    <t>Mant. y rep. de equipo de transporte</t>
  </si>
  <si>
    <t>ORD426</t>
  </si>
  <si>
    <t>Otros servicios de gestión y apoyo</t>
  </si>
  <si>
    <t>SPMA-425</t>
  </si>
  <si>
    <t>VARIOS</t>
  </si>
  <si>
    <t>ORD314</t>
  </si>
  <si>
    <t>ORD316</t>
  </si>
  <si>
    <t>ORD4643</t>
  </si>
  <si>
    <t>ORD4644</t>
  </si>
  <si>
    <t>ORD4645</t>
  </si>
  <si>
    <t>ORD22253</t>
  </si>
  <si>
    <t>Mantenimiento y reparación de otros equi</t>
  </si>
  <si>
    <t>ORD510</t>
  </si>
  <si>
    <t>GRUPO ACTIVA</t>
  </si>
  <si>
    <t>ORD001-25</t>
  </si>
  <si>
    <t>ORD001-24</t>
  </si>
  <si>
    <t>ORD2543</t>
  </si>
  <si>
    <t>Transporte dentro del país</t>
  </si>
  <si>
    <t>ORD2549</t>
  </si>
  <si>
    <t>ORD2555</t>
  </si>
  <si>
    <t>ORD2558</t>
  </si>
  <si>
    <t>ORD2562</t>
  </si>
  <si>
    <t>ORD2557</t>
  </si>
  <si>
    <t>ORD8521</t>
  </si>
  <si>
    <t>ORD429</t>
  </si>
  <si>
    <t>FERNANDO ANDRES LORIA</t>
  </si>
  <si>
    <t>COMBUSTIBLES</t>
  </si>
  <si>
    <t>ajuste cierre diciembre</t>
  </si>
  <si>
    <t>4 315 852,88</t>
  </si>
  <si>
    <t>ajuste sigaf bos eje</t>
  </si>
  <si>
    <t xml:space="preserve">andres salado </t>
  </si>
  <si>
    <t>337 231,95</t>
  </si>
  <si>
    <t>sara ferrandez</t>
  </si>
  <si>
    <t>bos</t>
  </si>
  <si>
    <t>paolo bortolamiola</t>
  </si>
  <si>
    <t>INFORME DE EJECUCION PRESUPUESTARIO 2022, EGRESOS</t>
  </si>
  <si>
    <t>¢842.197,00</t>
  </si>
  <si>
    <t xml:space="preserve">wiliam </t>
  </si>
  <si>
    <t>2 768 950,00</t>
  </si>
  <si>
    <t>leikop</t>
  </si>
  <si>
    <t>simon porter</t>
  </si>
  <si>
    <t>CERT #</t>
  </si>
  <si>
    <t>6.06.01</t>
  </si>
  <si>
    <t>6,04.01</t>
  </si>
  <si>
    <t>01</t>
  </si>
  <si>
    <t>CONTRATACION UTILERIA DEL INM Y OSN</t>
  </si>
  <si>
    <t>02</t>
  </si>
  <si>
    <t>TRANSPORTE DE PERSONAS</t>
  </si>
  <si>
    <t>05</t>
  </si>
  <si>
    <t>CONTRATACION EDITUS 4 CONCIERTOS DEL 12 AL 22 DE FEBRERO</t>
  </si>
  <si>
    <t>06</t>
  </si>
  <si>
    <t>CONTRATACION ALEJANDRO GUTIERREZ CONCIERTOS DE SAX FES DEL 26 AL 1 DE MARZO</t>
  </si>
  <si>
    <t>LIQUIDACION #06</t>
  </si>
  <si>
    <t>06 AJUSTE</t>
  </si>
  <si>
    <t>ALEJANDRO GUTIERREZ</t>
  </si>
  <si>
    <t>08</t>
  </si>
  <si>
    <t>RECLAMO ADMINISTRATIVO POR REAJUSTE DE PRECIOS MUEBLES CROMETAL S.A</t>
  </si>
  <si>
    <t>SE CADUCA CERTI 08</t>
  </si>
  <si>
    <t>09</t>
  </si>
  <si>
    <t>TRANSPORTE DE INSTRUMENTOS PARA EL 2024</t>
  </si>
  <si>
    <t>12</t>
  </si>
  <si>
    <t>VIATICOS FUNCIONARIO CNM</t>
  </si>
  <si>
    <t>20</t>
  </si>
  <si>
    <t>TELECOMUNICACIONES CNM</t>
  </si>
  <si>
    <t>CADUCAR SALDO #20 OSN 1</t>
  </si>
  <si>
    <t>21</t>
  </si>
  <si>
    <t>REPARACIONES Y MANTENIMIENTO DEL EDIFICIO</t>
  </si>
  <si>
    <t>SE CADUCA CERTIFICACION 21</t>
  </si>
  <si>
    <t>22</t>
  </si>
  <si>
    <t>CONTRATACION ANDRES SALADO DIRECTOR I CTO TO 8 Y 10 DE MARZO</t>
  </si>
  <si>
    <t>SE CADUCA CERTI 22 (resto el monto caducado y resto el diferencial cambiario para que al sumarlo me de exactamente el monto incluido de la factura.)</t>
  </si>
  <si>
    <t>CADUCA LA ORDEN 556</t>
  </si>
  <si>
    <t>22-1</t>
  </si>
  <si>
    <t>PRESTACIONES LEGALES JAIME DEL VALLE</t>
  </si>
  <si>
    <t>23</t>
  </si>
  <si>
    <t>CONTRATACION SARA FERRANDEZ SOLISTA INVITADA I CTO TO 8 Y 10 MARZO</t>
  </si>
  <si>
    <t>SE CADUCA CERTI 23</t>
  </si>
  <si>
    <t>CADUCA LA ORDEN 555</t>
  </si>
  <si>
    <t>24</t>
  </si>
  <si>
    <t>CONTRATACION SERVICIOS PROFESIONALES DOS ARTISTAS JOSE ARTURO CHACHON E IVETTE ORTIZ  II CTO TO OSN Y 50 ANIVERSARIO CSN</t>
  </si>
  <si>
    <t>25</t>
  </si>
  <si>
    <t>SERVICIOS WILLIAM MORROW DAVENPORT SOLISTA II CTO TO OSN Y 50 ANIVERSARIO CSN</t>
  </si>
  <si>
    <t>SE CADUCA CERTI 25</t>
  </si>
  <si>
    <t>26</t>
  </si>
  <si>
    <t>COMBUSTIBLE VEHICULOS INSTITUCIONALES CNM</t>
  </si>
  <si>
    <t>CAJA CHICA</t>
  </si>
  <si>
    <t>29</t>
  </si>
  <si>
    <t>SERVICIO DE HOSPEDAJE  Y ALIMENTACION DE LOS INVITADOS INTERNACIONALES PARA UN APROXIMADAO DE 168 NOCHES</t>
  </si>
  <si>
    <t>30</t>
  </si>
  <si>
    <t>MANTENIMIENTO Y REPARACION DE VEHICULOS</t>
  </si>
  <si>
    <t>LIQUIDACION 1,08,05</t>
  </si>
  <si>
    <t>33</t>
  </si>
  <si>
    <t>CANCELACION POLIZA VEHICULAR PRIMER SEMESTRE 01-01-AUM-4385-111</t>
  </si>
  <si>
    <t>35</t>
  </si>
  <si>
    <t>Viáticos dentro del país para la gira de la OSN y personal de apoyo, para un total de 59 funcionarios a Ciudad Quesada y Liberia del 18 al 21</t>
  </si>
  <si>
    <t>SE CADUCA CERTI 35</t>
  </si>
  <si>
    <t>36</t>
  </si>
  <si>
    <t>liquidación de viáticos dentro del país de Javier León, Marianela Bonilla, Isaac Aguirre y Lexi Quesada, estudiantes del INM, que participaron como músicos extras para las presentaciones de la Orquesta Sinfónica Nacional con Editus en el mes de feb</t>
  </si>
  <si>
    <t>37</t>
  </si>
  <si>
    <t>CANCELAR LA COMPRA DE 01 ESCRITORIO Y 02 SILLAS TIPO OFICINISTA</t>
  </si>
  <si>
    <t>SE CADUCA CERTI 37</t>
  </si>
  <si>
    <t>39</t>
  </si>
  <si>
    <t>COMPRA DE EQUIPO DE COMPUTO.</t>
  </si>
  <si>
    <t>liquidacion #39</t>
  </si>
  <si>
    <t>40</t>
  </si>
  <si>
    <t>COMPRA DE TONER PARA IMPRESORAS</t>
  </si>
  <si>
    <t>42</t>
  </si>
  <si>
    <t>CONTRATACION DE IMPRENTA NACIONAL</t>
  </si>
  <si>
    <t>43</t>
  </si>
  <si>
    <t>MANTENIMIENTO DE IMPRESORAS NO ARRENDADAS</t>
  </si>
  <si>
    <t>SE CADUCA CERTI 43</t>
  </si>
  <si>
    <t>44</t>
  </si>
  <si>
    <t>MANTENIMIENTO DE AIRES ACONDICIONADOS</t>
  </si>
  <si>
    <t>SE CADUCA CERTI 44 remanente</t>
  </si>
  <si>
    <t>44 AJUST</t>
  </si>
  <si>
    <t>MANTENIMIENTO DE AIRE ACONDICIONADO</t>
  </si>
  <si>
    <t>45</t>
  </si>
  <si>
    <t>CONTRATO DE FUMIGACION</t>
  </si>
  <si>
    <t>liquidacion certi 45</t>
  </si>
  <si>
    <t>46</t>
  </si>
  <si>
    <t>RELOG MARCADOR PARA CNM Y AIRE ACONDICIONADO AULA T18</t>
  </si>
  <si>
    <t>AJUSTE</t>
  </si>
  <si>
    <t>AJUSTE DE CERTIFICACION 46</t>
  </si>
  <si>
    <t>caduco de certificacion #46</t>
  </si>
  <si>
    <t>47</t>
  </si>
  <si>
    <t xml:space="preserve">CONOS DE SEGURIDAD </t>
  </si>
  <si>
    <t>SE CADUCA CERTIFICACION 47</t>
  </si>
  <si>
    <t>48</t>
  </si>
  <si>
    <t>120 RESMAS DE PAPEL</t>
  </si>
  <si>
    <t>49</t>
  </si>
  <si>
    <t>CAMISETAS PARA CNM</t>
  </si>
  <si>
    <t>LIQUIDACION 2,99,04</t>
  </si>
  <si>
    <t>50</t>
  </si>
  <si>
    <t>AGUA EMBOTELLADA</t>
  </si>
  <si>
    <t>SE CADUCA CERTIFICACION 50</t>
  </si>
  <si>
    <t>CAJA CHICA 1.08.99</t>
  </si>
  <si>
    <t>52 ajuste</t>
  </si>
  <si>
    <t>ajuste por 500,000 para afinacion de pianos</t>
  </si>
  <si>
    <t>53</t>
  </si>
  <si>
    <t>ANULADA COMPRA DE PEODUCTOS DE CARTON</t>
  </si>
  <si>
    <t>57</t>
  </si>
  <si>
    <t>CONTRATACION PAOLO BORTOLAMEOLLI DIRECTOR II CTO TO 5 Y 7 DE ABRIL</t>
  </si>
  <si>
    <t>SE CADUCA CERTI 57</t>
  </si>
  <si>
    <t>58</t>
  </si>
  <si>
    <t>COMPRA DE MINI REFRI, MICROS Y ENFRIADORES</t>
  </si>
  <si>
    <t>CERTI 58</t>
  </si>
  <si>
    <t>SE CADUCA CERIFICACION 58</t>
  </si>
  <si>
    <t>CAJA CHICA 2.99.01</t>
  </si>
  <si>
    <t>CAJA CHICA 2.02.03</t>
  </si>
  <si>
    <t>CAJA CHICA 2.04.02</t>
  </si>
  <si>
    <t>CAJA CHICA 2.03.99</t>
  </si>
  <si>
    <t>CAJA CHICA 1.05.01</t>
  </si>
  <si>
    <t>CAJA CHICA 1.03.03</t>
  </si>
  <si>
    <t>59</t>
  </si>
  <si>
    <t>liquidacion ord 578 cert #59</t>
  </si>
  <si>
    <t>60</t>
  </si>
  <si>
    <t>PAGO DE PRÓRROGA de su póliza: 01-01-RT-225830-00 de Riesgos del Trabajo correspondiente al período del 01/01/2024 al 31/12/2024</t>
  </si>
  <si>
    <t>61</t>
  </si>
  <si>
    <t>CERTIFICACION DE CONTENIDO PRESUPUESTARIO PARTIDA 1.07,01</t>
  </si>
  <si>
    <t>63</t>
  </si>
  <si>
    <t>REPARACION DEL AIRE DEL SERVIDOR E INSTALACION DE AIRE EN AULA T9</t>
  </si>
  <si>
    <t>liquidacion ord 574 cert #63</t>
  </si>
  <si>
    <t>ajuste caja chica</t>
  </si>
  <si>
    <t>ABRIL</t>
  </si>
  <si>
    <t xml:space="preserve">AJUSTE  Jaime Del Valle Solano, cedula 3-0524-0485, el cual se acogió al derecho de pensión  </t>
  </si>
  <si>
    <t>64</t>
  </si>
  <si>
    <t>CONTRATACION SIMONE PORTER INVITADO III CTO TO 3 Y 5 MAYO</t>
  </si>
  <si>
    <t>SE CADUCA CERTI 64</t>
  </si>
  <si>
    <t>ORD 64  (3.096.216,20) EN EL BOS</t>
  </si>
  <si>
    <t>65</t>
  </si>
  <si>
    <t>CONTRATACION MARK LAYCOCK INVITADO III CTO TO 3 Y 5 MAYO (AJUSTE)</t>
  </si>
  <si>
    <t>SE CADUCA CERTI 65</t>
  </si>
  <si>
    <t>66</t>
  </si>
  <si>
    <t>SERVICIO DE SEGURIDAD DE JULIO A DICIEMBRE 2024</t>
  </si>
  <si>
    <t>67</t>
  </si>
  <si>
    <t>PAGO DEL USO DEL SICOP</t>
  </si>
  <si>
    <t>PAGO SICOP</t>
  </si>
  <si>
    <t>H-005-2024</t>
  </si>
  <si>
    <t>MODIFICACION DGPN H-005 ABRIL 2024 (0.01.01-1.07.03-1.08.08-1.99.99- INCLUIDA</t>
  </si>
  <si>
    <t>70</t>
  </si>
  <si>
    <t>REPARACION DE AULAS, MAYA PERIMETRAL Y CAMBIO DE TOMAS</t>
  </si>
  <si>
    <t>liquidacion ord 604</t>
  </si>
  <si>
    <t>SE CADUCA CERTIFICACION 70</t>
  </si>
  <si>
    <t>AJUSTE 1.08.99</t>
  </si>
  <si>
    <t>ajuste caja chica 2.04.02</t>
  </si>
  <si>
    <t>71</t>
  </si>
  <si>
    <t>Contratación de Miguel Alberto Harth-Bedoya  González para el IV concierto de temporada oficial 2024</t>
  </si>
  <si>
    <t>LIQUIDACION #71</t>
  </si>
  <si>
    <t>73</t>
  </si>
  <si>
    <t>ADQUISICION DE FIRMAS DIGITALES</t>
  </si>
  <si>
    <t>75</t>
  </si>
  <si>
    <t>ALQUILER DE PARTITURAS MUSICALES</t>
  </si>
  <si>
    <t>SE CADUCA CERTIFICACION 75</t>
  </si>
  <si>
    <t>81</t>
  </si>
  <si>
    <t>Viáticos dentro del país para para el pago de viáticos a los 30 integrantes del Coro Sinfónico Nacional que participarán en la producción de La Flauta Mágica</t>
  </si>
  <si>
    <t>SE CADUCA CERTIFICACION 81</t>
  </si>
  <si>
    <t>82</t>
  </si>
  <si>
    <t>PUBLICACION EN ANUNCIOS DE DIARIO DE CIRCULACION.</t>
  </si>
  <si>
    <t>liquidacion ord 586 certi #82</t>
  </si>
  <si>
    <t>83</t>
  </si>
  <si>
    <t>LIQUIDACION SONIA BARTH TREJOS</t>
  </si>
  <si>
    <t>84</t>
  </si>
  <si>
    <t>LIQUIDACION LIDIA DUVERRAN GUZMÁN</t>
  </si>
  <si>
    <t>56</t>
  </si>
  <si>
    <t>AJUSTE DE CERTIFICACION 56 (INM-OSN)</t>
  </si>
  <si>
    <t>SE CADUCA CERTIFICACION 56 OSN</t>
  </si>
  <si>
    <t>56 ajuste</t>
  </si>
  <si>
    <t>Certificacion 56 ajuste tipo de cambio bos</t>
  </si>
  <si>
    <t>CAJA CHICA CLAUDIO Y JOHNNY 1,08,07</t>
  </si>
  <si>
    <t>86</t>
  </si>
  <si>
    <t>Liquidacion Marvin Araya Méndez</t>
  </si>
  <si>
    <t>87</t>
  </si>
  <si>
    <t>LIQUIDACION MARIO RODRIGUEZ UGALDE</t>
  </si>
  <si>
    <t>88</t>
  </si>
  <si>
    <t>LIQUIDACION ALEJANDRA SOLÍS DÍAZ</t>
  </si>
  <si>
    <t>89</t>
  </si>
  <si>
    <t>GIRA OROTINA, PUNTARENAS, QUEBRADA GANADO, MIRAMAR Y ESPARZA</t>
  </si>
  <si>
    <t>SE CADUCA CERTI 89</t>
  </si>
  <si>
    <t>91</t>
  </si>
  <si>
    <t>COMPRA DE PAPEL BOND, OFICIO Y DOBLE CARTA</t>
  </si>
  <si>
    <t>SE CADUCA CERIFICACION 91</t>
  </si>
  <si>
    <t>92</t>
  </si>
  <si>
    <t>REPARACION DE GOTERAS Y VENTANALES</t>
  </si>
  <si>
    <t>SE CADUCA CERIFICACION 92</t>
  </si>
  <si>
    <t>93</t>
  </si>
  <si>
    <t>CONTRATACION OKSANA HRETCHYN</t>
  </si>
  <si>
    <t>LIQUIDACION #93</t>
  </si>
  <si>
    <t>94</t>
  </si>
  <si>
    <t>CONTRATACION THEODORE KUCHAR</t>
  </si>
  <si>
    <t>LIQUIDACION #94</t>
  </si>
  <si>
    <t>90</t>
  </si>
  <si>
    <t>USO DE SICOP</t>
  </si>
  <si>
    <t>95</t>
  </si>
  <si>
    <t>CONTRATACION Enric de Anciola</t>
  </si>
  <si>
    <t>96</t>
  </si>
  <si>
    <t>Contratacion del elenco artístico (cantantes líricos contratados como artistas nacionales) para la producción de la Ópera La Flauta Mágica</t>
  </si>
  <si>
    <t>LIQUIDACION #96</t>
  </si>
  <si>
    <t>97</t>
  </si>
  <si>
    <t>“CONTRATACIÓN ÍRIDE MARTÍNEZ CONDE DE WEINMEISTER PARA EL ROL DE SOPRANO DE LA ÓPERA LA FLAUTA MAGICA”.</t>
  </si>
  <si>
    <t>LIQUIDACION #97</t>
  </si>
  <si>
    <t>98</t>
  </si>
  <si>
    <t>Contratación de William Davenport para el rol de Tenor (Tamino) de la Ópera La Flauta Mágica</t>
  </si>
  <si>
    <t>LIQUIDACION #98</t>
  </si>
  <si>
    <t>99</t>
  </si>
  <si>
    <t>Contratación de Ana Verónica Sánchez Narváez para el rol de Mezzosoprano (Espíritu 3) de la Ópera La Flauta Mágica</t>
  </si>
  <si>
    <t>102</t>
  </si>
  <si>
    <t>COMPRA DE AGUA EMBOTELLADA CNM</t>
  </si>
  <si>
    <t>LIQUIDACION 102</t>
  </si>
  <si>
    <t>101</t>
  </si>
  <si>
    <t>Contratación de David Astorga para el rol de Tenor (Tamino) de la Ópera La Flauta Mágica</t>
  </si>
  <si>
    <t>LIQUIDACION #101</t>
  </si>
  <si>
    <t>104 AJUSTADA</t>
  </si>
  <si>
    <t>Para la compra de 01 microondas, 01 cámara digital y 02 enfriadores de aire.</t>
  </si>
  <si>
    <t>liquidacion 104</t>
  </si>
  <si>
    <t>105</t>
  </si>
  <si>
    <t> "Contratación de Warner Núñez Solano como Asistente de la Dirección Musical la Ópera La Flauta Mágica"</t>
  </si>
  <si>
    <t>LIQUIDACION #105</t>
  </si>
  <si>
    <t>106</t>
  </si>
  <si>
    <t>"Contratación de Sonia María Campos Cordero como Asistente de Vestuario para la Ópera La Flauta Mágica"</t>
  </si>
  <si>
    <t xml:space="preserve">AJUSTE CAJA CHICA JUNIO </t>
  </si>
  <si>
    <t>107</t>
  </si>
  <si>
    <t>Contratación de María Jesús Castro Araya como Artista Invitada Solista</t>
  </si>
  <si>
    <t>108</t>
  </si>
  <si>
    <t>Contratación de Raúl Gómez como Director Invitado</t>
  </si>
  <si>
    <t>LIQUIDACION #108</t>
  </si>
  <si>
    <t>109</t>
  </si>
  <si>
    <t>ANULADA contratación de Sharon Lavery como Directora Invitada</t>
  </si>
  <si>
    <t>JULIO</t>
  </si>
  <si>
    <t>MANTENIMIENTO DE INSTRUMENTOS DEL CNM AJUSTADA</t>
  </si>
  <si>
    <t>115</t>
  </si>
  <si>
    <t>contratación de Sofía Corrales como Artista Invitada con la Orquesta Sinfónica Nacional para el 9no Concierto de Temporada,</t>
  </si>
  <si>
    <t>116</t>
  </si>
  <si>
    <t>Reparaciones generales del edificio</t>
  </si>
  <si>
    <t>liquidacion ord 617 cert #116</t>
  </si>
  <si>
    <t>117</t>
  </si>
  <si>
    <t>Contratacion Andres Cubillo</t>
  </si>
  <si>
    <t>118</t>
  </si>
  <si>
    <t>Reparaciones generales de edificio CNM</t>
  </si>
  <si>
    <t>liquidacion ord 667 cert 118</t>
  </si>
  <si>
    <t>118 AJUST</t>
  </si>
  <si>
    <t>PAGO GLOBALTEC TECNOLOGI</t>
  </si>
  <si>
    <t>119</t>
  </si>
  <si>
    <t>Mantenimiento de fugas y canoas</t>
  </si>
  <si>
    <t>120</t>
  </si>
  <si>
    <t>RECLAMO ADMINISTRATIVO AARON NAVARRO</t>
  </si>
  <si>
    <t>122</t>
  </si>
  <si>
    <t>contratación de Andrés Cubillo como Asistente de Dirección de la Temporada de Ópera La Flauta Mágica</t>
  </si>
  <si>
    <t>124</t>
  </si>
  <si>
    <t>POLIZA VEHICULAR</t>
  </si>
  <si>
    <t>125</t>
  </si>
  <si>
    <t>MANTENIMIENTO DE EDIFICIOS</t>
  </si>
  <si>
    <t>liquidacion ord 627 cert #125</t>
  </si>
  <si>
    <t>126</t>
  </si>
  <si>
    <t>COMPRA DE REPUESTOS Y ACCESORIOS</t>
  </si>
  <si>
    <t>LIQUIDACION 2,04,02</t>
  </si>
  <si>
    <t xml:space="preserve">CAJA CHICA 12, 13 Y 14 </t>
  </si>
  <si>
    <t>CAJA CHICA 12 1,03,03</t>
  </si>
  <si>
    <t>AJUSTE CAJA CHICA 2,01,04</t>
  </si>
  <si>
    <t>128</t>
  </si>
  <si>
    <t>Contratacion Daniela Navarro Mora.</t>
  </si>
  <si>
    <t>129</t>
  </si>
  <si>
    <t>Viáticos para gira en Limón del INM AJUSTADA</t>
  </si>
  <si>
    <t xml:space="preserve">ajuste caja chica </t>
  </si>
  <si>
    <t>131</t>
  </si>
  <si>
    <t>Compra de sillas ergonómicas</t>
  </si>
  <si>
    <t>133</t>
  </si>
  <si>
    <t>Contratacion SHARON LAVERY DIRECTORA 8 CONCIERTO.</t>
  </si>
  <si>
    <t>134</t>
  </si>
  <si>
    <t>Contratacion  Mark Kosower. 8 CONCIERTO.</t>
  </si>
  <si>
    <t>AJUSTE CAJA CHICA PARA LOS COMPROMISOS</t>
  </si>
  <si>
    <t>Cambio de canoa en el salon de la biblioteca</t>
  </si>
  <si>
    <t>CAJA CHICA para el pago de un envió de partituras musicales </t>
  </si>
  <si>
    <t>AJUSTE DE CAJA CHICA 1.02.03</t>
  </si>
  <si>
    <t>CAJA CHICA Santiago, semente y grapas 2.03.99</t>
  </si>
  <si>
    <t>139</t>
  </si>
  <si>
    <t>Actividades de Capacitacion</t>
  </si>
  <si>
    <t>MODIFICACION H-006 1.01.99(¢11), 1.02.04, 2,02,03(¢68,186)</t>
  </si>
  <si>
    <t xml:space="preserve">MODIFICACION EXTRAORDINARIA H-014 (6,01,03-25 Y 6,03,01-27) </t>
  </si>
  <si>
    <t>AGOSTO</t>
  </si>
  <si>
    <t>Ajuste caja chica MAYO</t>
  </si>
  <si>
    <t>Ajuste caja chica 1,05,02</t>
  </si>
  <si>
    <t>CAJA CHICA Arreglos de vestuario, unos 12000 colones. SOLICITADO POR NELSON</t>
  </si>
  <si>
    <t>141</t>
  </si>
  <si>
    <t>CONTRATACIÓN DE SERVICIOS DE TRANSPORTE DE BIENES DENTRO DEL PAÍS</t>
  </si>
  <si>
    <t>CAJA CHICA KILO SOLDADERA SANTIAGO</t>
  </si>
  <si>
    <t>CAJA CHICA ESCALERA</t>
  </si>
  <si>
    <t>142</t>
  </si>
  <si>
    <t>Contratación de Rossen Milanov 10 CONCIERTO</t>
  </si>
  <si>
    <t>143</t>
  </si>
  <si>
    <t>Contratación de  Aubree Oliverson 10 CONCIERTO</t>
  </si>
  <si>
    <t>144</t>
  </si>
  <si>
    <t>Iñaki Alberdi Nosferatu Concierto Especial</t>
  </si>
  <si>
    <t>145</t>
  </si>
  <si>
    <t>Jose Maria Sanchez Verdú</t>
  </si>
  <si>
    <t>AJUSTE CAJA CHICA MES DE MAYO 2.03.99</t>
  </si>
  <si>
    <t>148</t>
  </si>
  <si>
    <t>Traslado de aire y mantenimiento</t>
  </si>
  <si>
    <t>se liquida la certificacion y se cambia por la 163</t>
  </si>
  <si>
    <t>Patri</t>
  </si>
  <si>
    <t>CAJA CHICA Arreglo el forro de los maniquies y dos trajes.CLN</t>
  </si>
  <si>
    <t>149</t>
  </si>
  <si>
    <t>Compra de 1 escaner, 01 proyector y 01 multifuncional</t>
  </si>
  <si>
    <t xml:space="preserve">CAJA CHICA 2,03,01 BOQUILLA  HEMBRA PARA MANGUERA </t>
  </si>
  <si>
    <t>AJUSTE DE TOTAL</t>
  </si>
  <si>
    <t>150</t>
  </si>
  <si>
    <t>CONTRATACION GIANCARLO RODRIGUES TORRES</t>
  </si>
  <si>
    <t>151</t>
  </si>
  <si>
    <t>CONTRATACION MARIANELLA MORA</t>
  </si>
  <si>
    <t>152</t>
  </si>
  <si>
    <t>CONTRATACION JOSE ARTURO CHACÓN</t>
  </si>
  <si>
    <t>153</t>
  </si>
  <si>
    <t>CONTRATACION ALEJANDRA FLORES GARCÍA</t>
  </si>
  <si>
    <t>154</t>
  </si>
  <si>
    <t>Para para cambio de lámina de zinc, bajantes, codos e instalación de aire acondicionado del CNM</t>
  </si>
  <si>
    <t>ajuste caja chica 1,08,01</t>
  </si>
  <si>
    <t>CAJA CHICA CABLES COMPUTO</t>
  </si>
  <si>
    <t>155</t>
  </si>
  <si>
    <t>TRANSPORTE DE PERSONAS TERCER TRIMESTRE</t>
  </si>
  <si>
    <t>156</t>
  </si>
  <si>
    <t>COMPRA SILLA ERGONOMICA ANULADA</t>
  </si>
  <si>
    <t>157</t>
  </si>
  <si>
    <t>COMPRA DE PANTALLA DE PROYECCION</t>
  </si>
  <si>
    <t>ajuste caja chica 5.01.04 (15.963,53) nula</t>
  </si>
  <si>
    <t>caja chica reparacion de llanta 1.08.05 Santiago</t>
  </si>
  <si>
    <t>158</t>
  </si>
  <si>
    <t>Viaticos Alejandro molina percusionista OSN.</t>
  </si>
  <si>
    <t>CAJA CHICA DUPLICADO LLAVES Y PICAPORTES</t>
  </si>
  <si>
    <t>ajuste caja chica 2,03,99</t>
  </si>
  <si>
    <t>ajuste de caja chica 2,99,01</t>
  </si>
  <si>
    <t>159</t>
  </si>
  <si>
    <t>Viaticos Santiago Araya</t>
  </si>
  <si>
    <t>160</t>
  </si>
  <si>
    <t>Para cambio de canoa CNM</t>
  </si>
  <si>
    <t>161</t>
  </si>
  <si>
    <t>Viaticos Santiago y Danny</t>
  </si>
  <si>
    <t>162</t>
  </si>
  <si>
    <t>UTILERIA</t>
  </si>
  <si>
    <t>Ajuste caja chica octubre</t>
  </si>
  <si>
    <t>163</t>
  </si>
  <si>
    <t>Mantenimiento de aires acondicionados salon principal.</t>
  </si>
  <si>
    <t>AJUSTE CAJA CHICA OCTUBRE</t>
  </si>
  <si>
    <t>165</t>
  </si>
  <si>
    <t>CONTRATACION DE UTILERIA</t>
  </si>
  <si>
    <t>166</t>
  </si>
  <si>
    <t>COMPRA SILLA PARA OFICINA</t>
  </si>
  <si>
    <t>167</t>
  </si>
  <si>
    <t>MANTENIIENTO VEHICULAR</t>
  </si>
  <si>
    <t>ajuste cajas chicas</t>
  </si>
  <si>
    <t>AJUSTE 5,01,04 FACTURA SPMA 181</t>
  </si>
  <si>
    <t>170</t>
  </si>
  <si>
    <t>171</t>
  </si>
  <si>
    <t>REAJUSTE DE PRECIOS OFICSEVI</t>
  </si>
  <si>
    <t>AJUSTE CAJA CHICA 12</t>
  </si>
  <si>
    <t>AJUSTE CAJA CHICA 36227081-5</t>
  </si>
  <si>
    <t>CHE 36227088-1</t>
  </si>
  <si>
    <t>NOV</t>
  </si>
  <si>
    <t>GIOCONDA PAPEL ESPECIAL</t>
  </si>
  <si>
    <t>172</t>
  </si>
  <si>
    <t>Visticos varios</t>
  </si>
  <si>
    <t>CAJA CHICA FUMIGACION ARPA Y VIOLIN</t>
  </si>
  <si>
    <t>caja chica arreglo de moto Alexis</t>
  </si>
  <si>
    <t>caja chica reparacion contrabajos</t>
  </si>
  <si>
    <t xml:space="preserve">caja chica sello servicios generales </t>
  </si>
  <si>
    <t>173</t>
  </si>
  <si>
    <t>CAJA CHICA ARREGLO DE INSTRUMENTOS MUSICALES.</t>
  </si>
  <si>
    <t>CAJA CHICA PAGO MARCHAMOS</t>
  </si>
  <si>
    <t>AJUSTE DE CAJA CHICA 1.09.99</t>
  </si>
  <si>
    <t>AJUSTE CAJA CHICA 1,99,99</t>
  </si>
  <si>
    <t>ajuste caja chica 1,03,06</t>
  </si>
  <si>
    <t>7 y 8</t>
  </si>
  <si>
    <t>ajuste caja chica 1,08,08</t>
  </si>
  <si>
    <t>ajuste caja chica 2,03,03</t>
  </si>
  <si>
    <t>ajuste caja chica 2,03,04</t>
  </si>
  <si>
    <t>ajuste caja chica 2,99,99</t>
  </si>
  <si>
    <t>ajuste caja chica 2,99,03</t>
  </si>
  <si>
    <t>caha chica soldadura en la lirica</t>
  </si>
  <si>
    <t>1,08,08</t>
  </si>
  <si>
    <t>Caja chica, un teclado</t>
  </si>
  <si>
    <t>2,03,04</t>
  </si>
  <si>
    <t>Caja chica cable HDM</t>
  </si>
  <si>
    <t>2,02,03</t>
  </si>
  <si>
    <t>Caja chica Café, e insumos para la direccion</t>
  </si>
  <si>
    <t>2,04,01</t>
  </si>
  <si>
    <t>Caja chica herramientas de mantenimiento</t>
  </si>
  <si>
    <t>2,99,99</t>
  </si>
  <si>
    <t>CAJA CHICA, COMPRA DE BOLLA PARA EL BAÑO</t>
  </si>
  <si>
    <t>175</t>
  </si>
  <si>
    <t>viaticos gira occidente</t>
  </si>
  <si>
    <t>liquidacion certi 175</t>
  </si>
  <si>
    <t>177</t>
  </si>
  <si>
    <t>PAGO MARCHAMO BUSETA</t>
  </si>
  <si>
    <t>caja chica compra de camiseta</t>
  </si>
  <si>
    <t>175 ajustada</t>
  </si>
  <si>
    <t>viaticos generales</t>
  </si>
  <si>
    <t>caja chica toallas de papel y servilletas</t>
  </si>
  <si>
    <t>nov</t>
  </si>
  <si>
    <t>ajuste subpartida 5,01,05</t>
  </si>
  <si>
    <t>ajuste comision bancaria</t>
  </si>
  <si>
    <t>146</t>
  </si>
  <si>
    <t>LIQUIDACION JORGE AMEY WALTER</t>
  </si>
  <si>
    <t>147</t>
  </si>
  <si>
    <t>LIQUIDACION DE RICARDO CHAVES</t>
  </si>
  <si>
    <t>CAJA CHICA REVISION TECNICA Y REINSPECCION</t>
  </si>
  <si>
    <t>183</t>
  </si>
  <si>
    <t>UTILERIA POSADA NAVIDEÑA CENAC</t>
  </si>
  <si>
    <t xml:space="preserve">ajuste 1,02,04 se divide osn y </t>
  </si>
  <si>
    <t>ajuste para cierre 1,04,99</t>
  </si>
  <si>
    <t>ajuste para cierre 1,05,01</t>
  </si>
  <si>
    <t>AJUSTE 1,08,01 PARA CIERRE DIC. CAJA CHICA</t>
  </si>
  <si>
    <t>T    O    T   A   L                   C  E   R   T   F   I  C  A  D  O</t>
  </si>
  <si>
    <t>AJUSTE PARA MODIFICACION DECRETO H-902</t>
  </si>
  <si>
    <t>127</t>
  </si>
  <si>
    <t>MODIFICACION DECRETO H-902</t>
  </si>
  <si>
    <t>132</t>
  </si>
  <si>
    <t>Pago de retroactivo de costo de vida 2020-2023 para los exfuncionarios del Centro Nacional de la Música</t>
  </si>
  <si>
    <t>AJUSTE PARA CERTIFICACION COSTO DE VIDA</t>
  </si>
  <si>
    <t>AJUSTE DECIMO TERCER MES</t>
  </si>
  <si>
    <t>CENTRO NACIONAL DE LA MÚSICA</t>
  </si>
  <si>
    <t>PRESUPUESTO ORDINARIO 2024</t>
  </si>
  <si>
    <t>EGRESOS</t>
  </si>
  <si>
    <t>ORQUESTA SINFONICA NACIONAL</t>
  </si>
  <si>
    <t xml:space="preserve">PRODUCCION </t>
  </si>
  <si>
    <t>P  R  E  S  U  P  U  E  S  T  O     2  0 2 4</t>
  </si>
  <si>
    <t>ACUMULADO</t>
  </si>
  <si>
    <t>OCTUBRE</t>
  </si>
  <si>
    <t>NOVIEMBRE</t>
  </si>
  <si>
    <t>DICIEMBRE</t>
  </si>
  <si>
    <t>ESTE
TRIMESTRE</t>
  </si>
  <si>
    <t>TOTAL</t>
  </si>
  <si>
    <t>CERTIFICADO
TOTAL</t>
  </si>
  <si>
    <t>COMPROMISOS</t>
  </si>
  <si>
    <t>DISPONIBLE
SEGÚN EJECUCION</t>
  </si>
  <si>
    <t>DISPONIBLE SEGUN
EJE CERTIFICADA</t>
  </si>
  <si>
    <t>DISPONIBLE
CON
COMPROMISOS</t>
  </si>
  <si>
    <t xml:space="preserve">CUADRO DE MODIFICACIONES  INTERNAS </t>
  </si>
  <si>
    <t xml:space="preserve">CUADRO DE MODIFICACIONES  E=TERNAS </t>
  </si>
  <si>
    <t>CUADRO DE PRESUPUESTO E=TRAORDINARIO</t>
  </si>
  <si>
    <t>PARTIDAS Y SUBPARTIDAS</t>
  </si>
  <si>
    <t>PRESUPUESTO ORDINARIO</t>
  </si>
  <si>
    <t>PRESUPUESTO EXTRAORDINARIOS</t>
  </si>
  <si>
    <t>TOTAL MODIFICACIONES INT. - E=T.</t>
  </si>
  <si>
    <t xml:space="preserve">PRESUPUESTO
FINAL              </t>
  </si>
  <si>
    <t xml:space="preserve">                                                                                                                                                                                INTERNA      Nº 1 1er. Modificación Presupuestaria (DGPN-H-008) </t>
  </si>
  <si>
    <t xml:space="preserve">
INTERNA       Nº 2         DGPN-H-003</t>
  </si>
  <si>
    <t xml:space="preserve">
INTERNA       Nº 3         DGPN-H-005</t>
  </si>
  <si>
    <t xml:space="preserve">
INTERNA        Nº 4 DGPN H-006</t>
  </si>
  <si>
    <t xml:space="preserve">
EXTERNA Nº 5 DGPN H-0014 ARTICULO 4</t>
  </si>
  <si>
    <t xml:space="preserve">
EXTERNA Nº 6 DGPN H-0014 ARTICULO 2</t>
  </si>
  <si>
    <t xml:space="preserve">
EXTERNA Nº 7 DGPN H-0902 </t>
  </si>
  <si>
    <t>INTERNA         Nº 8</t>
  </si>
  <si>
    <t>INTERNA         Nº 9</t>
  </si>
  <si>
    <t xml:space="preserve">
INTERNA               Nº10</t>
  </si>
  <si>
    <t>INTERNA         Nº 11</t>
  </si>
  <si>
    <t xml:space="preserve">
INTERNA               Nº12</t>
  </si>
  <si>
    <t>INTERNA         Nº 13</t>
  </si>
  <si>
    <t>INTERNA         Nº 14</t>
  </si>
  <si>
    <t>INTERNA         Nº 15</t>
  </si>
  <si>
    <t>INTERNA         Nº 16</t>
  </si>
  <si>
    <t>INTERNA         Nº 17</t>
  </si>
  <si>
    <t>INTERNA         Nº 18</t>
  </si>
  <si>
    <t>INTERNA         Nº 19</t>
  </si>
  <si>
    <t>INTERNA         Nº 20</t>
  </si>
  <si>
    <t>INTERNA         Nº 21</t>
  </si>
  <si>
    <t>INTERNA         Nº 22</t>
  </si>
  <si>
    <t>INTERNA         Nº 23</t>
  </si>
  <si>
    <t>INTERNA         Nº 24</t>
  </si>
  <si>
    <t>INTERNA         Nº 25</t>
  </si>
  <si>
    <t>INTERNA         Nº 26</t>
  </si>
  <si>
    <t>N°8</t>
  </si>
  <si>
    <t>TOTAL MODIFICACION     INTERNA</t>
  </si>
  <si>
    <t>E=TERNA         Nº 01</t>
  </si>
  <si>
    <t>E=TERNA         Nº 02</t>
  </si>
  <si>
    <t>E=TERNA         Nº 03</t>
  </si>
  <si>
    <t>E=TERNA       Nº 04</t>
  </si>
  <si>
    <t>E=TERNA    Nº05</t>
  </si>
  <si>
    <t>TOTAL MODIFICACION E=TERNA</t>
  </si>
  <si>
    <t>E=TRAORD
H-014 ARTICULO #2</t>
  </si>
  <si>
    <t>E=TRAORD
DECRETO H-17</t>
  </si>
  <si>
    <t>E=TRAORD
agosto</t>
  </si>
  <si>
    <t>E=TRAORD
Nº 004</t>
  </si>
  <si>
    <t>E=TRAORD
Nº 005</t>
  </si>
  <si>
    <t>E=TRAORD
Nº 006</t>
  </si>
  <si>
    <t>E=TRAORD
Nº 007</t>
  </si>
  <si>
    <t>TOTAL
E=TRAOR</t>
  </si>
  <si>
    <t>REMUNERACIONES</t>
  </si>
  <si>
    <t>Vacaciones</t>
  </si>
  <si>
    <t>Retribuciòn por años servidos</t>
  </si>
  <si>
    <t>Restricciòn al ejercicio liberal de la profesiòn</t>
  </si>
  <si>
    <t>Dècimo tercer mes</t>
  </si>
  <si>
    <t>Salario escolar</t>
  </si>
  <si>
    <t>Contribuciòn Pat.Seguro Salud CCSS</t>
  </si>
  <si>
    <t>Contribución Pat. BPDC</t>
  </si>
  <si>
    <t>Contribución Pat. Seguro Pensiones CCSS</t>
  </si>
  <si>
    <t>Aporte Pat. Régimen Obligatorio Pens.Com.</t>
  </si>
  <si>
    <t>Aporte Pat. al Fondo Cap. Laboral</t>
  </si>
  <si>
    <t>Contribución Patronal a fondos administrados por entes privados</t>
  </si>
  <si>
    <t>1</t>
  </si>
  <si>
    <t>SERVICIOS</t>
  </si>
  <si>
    <t>Alquiler de edificios, locales y terrenos</t>
  </si>
  <si>
    <t>Alquiler de maquinaria, equipo y mobiliario</t>
  </si>
  <si>
    <t>Alquiler de equipo de cómputo</t>
  </si>
  <si>
    <t>Alquileres y derechos para telecomunicaciones</t>
  </si>
  <si>
    <t>Otros alquileres</t>
  </si>
  <si>
    <t>Servicio de agua y alcantarillado</t>
  </si>
  <si>
    <t>Servicio de energìa elèctrica</t>
  </si>
  <si>
    <t xml:space="preserve">Servicio de correo </t>
  </si>
  <si>
    <t>Información</t>
  </si>
  <si>
    <t>Publicidad y propaganda</t>
  </si>
  <si>
    <t>Impresión, encuadernación y otros</t>
  </si>
  <si>
    <t>Transporte de bienes</t>
  </si>
  <si>
    <t>Servicios aduaneros</t>
  </si>
  <si>
    <t>Comisiones y gastos por serv.financieros y com.</t>
  </si>
  <si>
    <t>Servicios Jurídicos</t>
  </si>
  <si>
    <t xml:space="preserve">Servicio de Ingeniería </t>
  </si>
  <si>
    <t>Servicios Ciencias Economicas y sociales</t>
  </si>
  <si>
    <t>Servicios de desarrollo sistemas infromaticos</t>
  </si>
  <si>
    <t>Servicios generales</t>
  </si>
  <si>
    <t>Transporte en el exterior</t>
  </si>
  <si>
    <t>Viáticos en el exterior</t>
  </si>
  <si>
    <t>Seguros</t>
  </si>
  <si>
    <t>Actividades de capacitación</t>
  </si>
  <si>
    <t>Actividades protocolarias y sociales</t>
  </si>
  <si>
    <t>Gastos de representación institucional</t>
  </si>
  <si>
    <t>Mantenimiento de edificios y locales</t>
  </si>
  <si>
    <t>Mantenimiento y repracion de equipo de produccion</t>
  </si>
  <si>
    <t>Mant. y rep. de equipo de comunicación</t>
  </si>
  <si>
    <t>1.08.08</t>
  </si>
  <si>
    <t>Mant. y rep. de equipo de cómputo y sistemas de información</t>
  </si>
  <si>
    <t>Mantenimiento y reparación de otros equipos</t>
  </si>
  <si>
    <t>Impuesto sobre bienes inmuebles</t>
  </si>
  <si>
    <t>Otros impuestos</t>
  </si>
  <si>
    <t>Multas</t>
  </si>
  <si>
    <t>Otros servicios no especificados</t>
  </si>
  <si>
    <t>2</t>
  </si>
  <si>
    <t>MATERIALES Y SUMINISTROS</t>
  </si>
  <si>
    <t>Combustibles y lubricantes</t>
  </si>
  <si>
    <t>Productos farmacéuticos y medicinales</t>
  </si>
  <si>
    <t>Tintas, pinturas y diluyentes</t>
  </si>
  <si>
    <t>Otros productos químicos</t>
  </si>
  <si>
    <t>Alimentos y bebidas</t>
  </si>
  <si>
    <t>Materiales y productos metálicos</t>
  </si>
  <si>
    <t>Madera y sus derivados</t>
  </si>
  <si>
    <t>Materiales y prod. eléct., telef. y de cómputo</t>
  </si>
  <si>
    <t>Materiales y productos de vidrio</t>
  </si>
  <si>
    <t>Materiales y productos de plástico</t>
  </si>
  <si>
    <t>Otros mat. y productos de  uso en construcción</t>
  </si>
  <si>
    <t>Herramientas e instrumentos</t>
  </si>
  <si>
    <t>Repuestos y accesorios</t>
  </si>
  <si>
    <t>Útiles y materiales de oficina y cómputo</t>
  </si>
  <si>
    <t>Productos de papel y cartón e impresos</t>
  </si>
  <si>
    <t>Textiles y vestuario</t>
  </si>
  <si>
    <t>Útiles y materiales de limpieza</t>
  </si>
  <si>
    <t>Útiles y materiales de resguardo y seguridad</t>
  </si>
  <si>
    <t>Útiles y materiales de cocina y comedor</t>
  </si>
  <si>
    <t>Otros útiles, materiales y suministros</t>
  </si>
  <si>
    <t>INTERESES Y COMISIONES</t>
  </si>
  <si>
    <t>Diferencias por tipo de cambio</t>
  </si>
  <si>
    <t>BIENES DURADEROS</t>
  </si>
  <si>
    <t>Maquinaria y equipo para la produccion</t>
  </si>
  <si>
    <t>Equipo de transporte</t>
  </si>
  <si>
    <t>Equipo de comunicación</t>
  </si>
  <si>
    <t>Equipo y mobiliario de oficina</t>
  </si>
  <si>
    <t>Equipo y programas de cómputo</t>
  </si>
  <si>
    <t>Equipo y mob.educ.,deportivo y recreativo</t>
  </si>
  <si>
    <t>Maquinaria y equipo diverso</t>
  </si>
  <si>
    <t>Edificios</t>
  </si>
  <si>
    <t>Otras construcciones adiciones y mejoras</t>
  </si>
  <si>
    <t>Bienes intangibles</t>
  </si>
  <si>
    <t>Otros bienes duraderos</t>
  </si>
  <si>
    <t>6</t>
  </si>
  <si>
    <t>TRANSFERENCIAS CORRIENTES</t>
  </si>
  <si>
    <t>Transferencias corrientes a órganos desconcentrados</t>
  </si>
  <si>
    <t>6.01.03 200</t>
  </si>
  <si>
    <t>Transferencias corrientes a Instituciones Descentralizadas no  Empresariales</t>
  </si>
  <si>
    <t>6.01.03 202</t>
  </si>
  <si>
    <t>6.02.02</t>
  </si>
  <si>
    <t>Becas a terceras personas</t>
  </si>
  <si>
    <t>Otras Transferencias a personas</t>
  </si>
  <si>
    <t>Prestaciones legales</t>
  </si>
  <si>
    <t>Transferencias corrientes asociaciones</t>
  </si>
  <si>
    <t xml:space="preserve">Indemnizaciones </t>
  </si>
  <si>
    <t>Transferencias corrientes a organismos internacionales</t>
  </si>
  <si>
    <t>TRANSFERENCIAS DE CAPITAL</t>
  </si>
  <si>
    <t>7.05.01</t>
  </si>
  <si>
    <t>Transferencias de capital a organismos internacionales</t>
  </si>
  <si>
    <t>9</t>
  </si>
  <si>
    <t>CUENTAS ESPECIALES</t>
  </si>
  <si>
    <t>Sumas libres sin asignación presupuestaria</t>
  </si>
  <si>
    <t xml:space="preserve">TOTAL PRESUPUESTO EGRESOS </t>
  </si>
  <si>
    <t>ACTIVIDAD CENTRAL OSN</t>
  </si>
  <si>
    <t>6.01.03 (200)</t>
  </si>
  <si>
    <t>6.01.03 (202)</t>
  </si>
  <si>
    <t>Tiempo extraordinario INM</t>
  </si>
  <si>
    <t>Tiempo extraordinario CLN</t>
  </si>
  <si>
    <t>Restricción al ejercicio liberal de la profesión INM</t>
  </si>
  <si>
    <t>SE PASA A OSN PROD</t>
  </si>
  <si>
    <t>Tiempo extraordinario ( CLN )</t>
  </si>
  <si>
    <t>APORTE PATRONAL LEY N°17 CONSTITUTIVA DE LA CCSS 1,57% (noviembre)</t>
  </si>
  <si>
    <t>APORTE PATRONAL LEY N°17 CONSTITUTIVA DE LA CCSS 0,25% (noviembre)</t>
  </si>
  <si>
    <t>II Q INM</t>
  </si>
  <si>
    <t>I Q CLN</t>
  </si>
  <si>
    <t>I Q PROD</t>
  </si>
  <si>
    <t>INFORME DE EJECUCION PRESUPUESTARIO 2017</t>
  </si>
  <si>
    <t xml:space="preserve">MINISTERIO DE CULTURA  JUVENTUD Y DEPORTES </t>
  </si>
  <si>
    <t xml:space="preserve">ORQUESTA SINFONICA NACIONAL </t>
  </si>
  <si>
    <t>OSN ACTIVIDAD CENTRAL</t>
  </si>
  <si>
    <t xml:space="preserve">    31 588 824,00    </t>
  </si>
  <si>
    <t xml:space="preserve">CUADRO DE MODIFICACIONES  EXTERNAS </t>
  </si>
  <si>
    <t>CUADRO DE PRESUPUESTO EXTRAORDINARIO</t>
  </si>
  <si>
    <t>TOTAL
EXTRAOR</t>
  </si>
  <si>
    <t>TOTAL MODIFICACIONES INT. - EXT.</t>
  </si>
  <si>
    <t xml:space="preserve">
INTERNA       Nº 2</t>
  </si>
  <si>
    <t xml:space="preserve">
INTERNA       Nº 3 H-005</t>
  </si>
  <si>
    <t xml:space="preserve">
INTERNA        Nº 4 DGPN H-012</t>
  </si>
  <si>
    <t>INTERNA         Nº 7</t>
  </si>
  <si>
    <t>INTERNA         Nº 10</t>
  </si>
  <si>
    <t>INTERNA         Nº 12</t>
  </si>
  <si>
    <t>INTERNA         Nº 27</t>
  </si>
  <si>
    <t>E=TERNA       MODIFICACION H-0014 ARTICULO 2</t>
  </si>
  <si>
    <t>EXTERNA         Nº 02</t>
  </si>
  <si>
    <t>EXTERNA         Nº 03</t>
  </si>
  <si>
    <t>EXTERNA       Nº 04</t>
  </si>
  <si>
    <t>EXTERNA    Nº05</t>
  </si>
  <si>
    <t>TOTAL MODIFICACION EXTERNA</t>
  </si>
  <si>
    <t>EXTRAORD
Nº 001</t>
  </si>
  <si>
    <t>EXTRAORD
Nº 002</t>
  </si>
  <si>
    <t>EXTRAORD
Nº 003 Y MOD 3 APROBACION LEGISLATIVA</t>
  </si>
  <si>
    <t>EXTRAORD
Nº 004</t>
  </si>
  <si>
    <t>EXTRAORD
Nº 005</t>
  </si>
  <si>
    <t>EXTRAORD
Nº 006</t>
  </si>
  <si>
    <t>EXTRAORD
Nº 007</t>
  </si>
  <si>
    <t>Compensación Vacaciones</t>
  </si>
  <si>
    <t>Impuestos sobre bienes inmuebles</t>
  </si>
  <si>
    <t>PRESUPUESTO ORDINARIO 2011</t>
  </si>
  <si>
    <t>TOTAL EGRESOS</t>
  </si>
  <si>
    <t>P  R  E  S  U  P  U  E  S  T  O     2  0  1 1</t>
  </si>
  <si>
    <t xml:space="preserve">
ACUMULADO 
AL
30-09-2004</t>
  </si>
  <si>
    <t>ENERO</t>
  </si>
  <si>
    <t>FEBRERO</t>
  </si>
  <si>
    <t>MARZO</t>
  </si>
  <si>
    <t>PRESUPUESTO EXTRAORDINARIO #1</t>
  </si>
  <si>
    <t xml:space="preserve">                                                                                                                                                                                INTERNA      Nº 1</t>
  </si>
  <si>
    <t xml:space="preserve">
INTERNA       Nº 3</t>
  </si>
  <si>
    <t xml:space="preserve">
INTERNA        Nº 4</t>
  </si>
  <si>
    <t xml:space="preserve">
INTERNA       Nº 5</t>
  </si>
  <si>
    <t xml:space="preserve">
INTERNA               Nº 6</t>
  </si>
  <si>
    <t>EXTERNA       Nº 01</t>
  </si>
  <si>
    <t>EXTRAORD
Nº 01</t>
  </si>
  <si>
    <t>EXTRAORD
Nº 003</t>
  </si>
  <si>
    <t>6.07,01</t>
  </si>
  <si>
    <t>FORMACION Y EXTENSION INM</t>
  </si>
  <si>
    <t>36227087-3</t>
  </si>
  <si>
    <t>RICARDO RUBI CAJA CHICA  #22 1.03.03</t>
  </si>
  <si>
    <t>RICARDO RUBI CAJA CHICA  #23 2,99,05</t>
  </si>
  <si>
    <t>RICARDO RUBI CAJA CHICA  #23 2,04,02</t>
  </si>
  <si>
    <t>RICARDO RUBI CAJA CHICA  #24 2,04,02</t>
  </si>
  <si>
    <t>SE PASA A OSN AC</t>
  </si>
  <si>
    <t>SE PASO AL OSN PROD</t>
  </si>
  <si>
    <t>DB PAGO CNFL P.A.R. // CNFL 28400155</t>
  </si>
  <si>
    <t>ORD6253</t>
  </si>
  <si>
    <t>SPMA-347-2024</t>
  </si>
  <si>
    <t>DEQUI S.A.</t>
  </si>
  <si>
    <t>ORD38101</t>
  </si>
  <si>
    <t>EL ORBE</t>
  </si>
  <si>
    <t>ORD2285</t>
  </si>
  <si>
    <t>G Y R GRUPO ASESOR</t>
  </si>
  <si>
    <t>ORD38449</t>
  </si>
  <si>
    <t>COMPONENTES EL ORBE SOCIEDAD ANONIMA -dolar-</t>
  </si>
  <si>
    <t>ORD38546</t>
  </si>
  <si>
    <t>SPMA-380-2024,</t>
  </si>
  <si>
    <t>ORD 2589</t>
  </si>
  <si>
    <t>OFICINA DE INVESTIGACION CONFIDENCIAL SEGURIDAD Y VIGILANCIA OFICSEVI SOCIEDAD ANONIMA</t>
  </si>
  <si>
    <t>RICARDO RUBI CAJA CHICA  #25 2.04.02</t>
  </si>
  <si>
    <t>RICARDO RUBI CAJA CHICA  #25 2.99.05</t>
  </si>
  <si>
    <t>RICARDO RUBI CAJA CHICA  #26 2.04.02</t>
  </si>
  <si>
    <t>RICARDO RUBI CAJA CHICA  #27 2.04.02</t>
  </si>
  <si>
    <t>Otros incentivos salariales INM</t>
  </si>
  <si>
    <t>SEC-3298</t>
  </si>
  <si>
    <t>POLIZAS DE SEGURO</t>
  </si>
  <si>
    <t>CERT 171</t>
  </si>
  <si>
    <t>AJUSTE DE PRECIOS OFICSEVI S.A.</t>
  </si>
  <si>
    <t>336</t>
  </si>
  <si>
    <t>4157</t>
  </si>
  <si>
    <t>INTERHAND</t>
  </si>
  <si>
    <t>2659      C</t>
  </si>
  <si>
    <t>SPMA-403</t>
  </si>
  <si>
    <t>317615    C</t>
  </si>
  <si>
    <t>RICOH COSTA RICA SOCIEDAD ANONIMA dolar</t>
  </si>
  <si>
    <t>354       C</t>
  </si>
  <si>
    <t>SOCRATES SERVICIOS OBRAS Y CONSEJEROS EN RECURSOS AGROINDUSTRIALES Y TECNOLOGIAS ECO SOSTENIBLES</t>
  </si>
  <si>
    <t>355       C</t>
  </si>
  <si>
    <t>418       C</t>
  </si>
  <si>
    <t>ICE (se traslada del osn prod)</t>
  </si>
  <si>
    <t>RICARDO RUBI CAJA CHICA  #29 2,99,05</t>
  </si>
  <si>
    <t>RICARDO RUBI CAJA CHICA  #29 1,03,03</t>
  </si>
  <si>
    <t>RICARDO RUBI CAJA CHICA  #30 1,03,03</t>
  </si>
  <si>
    <t>RICARDO RUBI CAJA CHICA  #30 2,04,02</t>
  </si>
  <si>
    <t>PROD</t>
  </si>
  <si>
    <t>ORD2693</t>
  </si>
  <si>
    <t>SEGURIDAD Y IGILANCIA</t>
  </si>
  <si>
    <t>ORD6370</t>
  </si>
  <si>
    <t>DEQUISA</t>
  </si>
  <si>
    <t>ORD2736</t>
  </si>
  <si>
    <t>ORD311</t>
  </si>
  <si>
    <t>ORD4345</t>
  </si>
  <si>
    <t>ORD6400</t>
  </si>
  <si>
    <t>ORD38997</t>
  </si>
  <si>
    <t>ROCOH CR S.A.</t>
  </si>
  <si>
    <t>ORD315</t>
  </si>
  <si>
    <t>ORD 367</t>
  </si>
  <si>
    <t>ORD368</t>
  </si>
  <si>
    <t>ORD46</t>
  </si>
  <si>
    <t>ORD16728</t>
  </si>
  <si>
    <t>Equipo y mob.educ.,deportivo y recreativ</t>
  </si>
  <si>
    <t>ORD266</t>
  </si>
  <si>
    <t>ORD9803</t>
  </si>
  <si>
    <t>52+</t>
  </si>
  <si>
    <t>03</t>
  </si>
  <si>
    <t>CONTRATO LIMPIEZA ENERO, FEBRERO Y MARZO DE LAS INSTALACIONES DEL CNM</t>
  </si>
  <si>
    <t>SE CADUCA CERTIFICACION 03 Y ORD 534</t>
  </si>
  <si>
    <t>04</t>
  </si>
  <si>
    <t>CONTRATO DE LIMPIEZA DE LOS MESES DE ABRIL A DICIEMBRE 2024</t>
  </si>
  <si>
    <t>13</t>
  </si>
  <si>
    <t>COMPRA UTILES DE LIMPIEZA</t>
  </si>
  <si>
    <t>SE CADUCA CERTIFICACION 13</t>
  </si>
  <si>
    <t>15</t>
  </si>
  <si>
    <t>PAGO DE MENSUALIDAD  DEL EQUIPO DE COMPUTO FUNCIONARIOS 2024 de ENERO A JULIO</t>
  </si>
  <si>
    <t>liquidacion orden 543 y cert #15</t>
  </si>
  <si>
    <t>16</t>
  </si>
  <si>
    <t>PAGO ALQUILER MULTIFUNCIONALES PARA EL 2024</t>
  </si>
  <si>
    <t>liquidacion orden 544 y cert #16</t>
  </si>
  <si>
    <t>17</t>
  </si>
  <si>
    <t>SERVICIO DE SEGURIDAD DE ENERO A JUNIO 2024</t>
  </si>
  <si>
    <t>SE CADUCA CERTIFICACION 17 Y ORD 535</t>
  </si>
  <si>
    <t>27</t>
  </si>
  <si>
    <t>PAGO DE SERVICIOS DE CHAPEA Y LIMPIEZA DE CANOAS DEL CNM</t>
  </si>
  <si>
    <t>31</t>
  </si>
  <si>
    <t>CANCELACION DE ALQUILER DE EQUIPO DE COMPUTO AGOSTO-DICIEMBRE 2024.</t>
  </si>
  <si>
    <t>32</t>
  </si>
  <si>
    <t>ANULADA PAGO DE LAVADO DE TOGAS DEL CSN.</t>
  </si>
  <si>
    <t>34</t>
  </si>
  <si>
    <t xml:space="preserve"> PAGO DE PREMIOS NACIONALES SEGUN LEY N°9211</t>
  </si>
  <si>
    <t>38</t>
  </si>
  <si>
    <t>PAGO DE LICENCIAS FINALE V27</t>
  </si>
  <si>
    <t>SE CADUCA CERTIFICACION 38</t>
  </si>
  <si>
    <t>SE CADUCA CERTIFICACION 48</t>
  </si>
  <si>
    <t>51</t>
  </si>
  <si>
    <t>CUOTA  IBERMUSICAS AÑO 2024</t>
  </si>
  <si>
    <t>liquidacion cert #51</t>
  </si>
  <si>
    <t>52</t>
  </si>
  <si>
    <t>AFINAR PIANOS DE CNM</t>
  </si>
  <si>
    <t>54</t>
  </si>
  <si>
    <t>COMPRA DE LLANTAS PARA EL VEHICULO 17-323.</t>
  </si>
  <si>
    <t>SE CADUCA CERTIFICACION 54</t>
  </si>
  <si>
    <t>55</t>
  </si>
  <si>
    <t>COMPRA DE SUMINISTROS DE LIMPIEZA</t>
  </si>
  <si>
    <t>SE CADUCA CERTIFICACION 55</t>
  </si>
  <si>
    <t>compra de parches para el mantenimiento adecuado de los instrumentos</t>
  </si>
  <si>
    <t>CAJA CHICA 2.99.05</t>
  </si>
  <si>
    <t>CAJA CHICA 1.04.06</t>
  </si>
  <si>
    <t xml:space="preserve"> PRIMERA MODIFICACION EXTRAORDINARIA ABRIL 1-2024 ESPERA DE APROBACION (6,02,99 - 6,07,01)</t>
  </si>
  <si>
    <t>69</t>
  </si>
  <si>
    <t>COMPRA DE INSTRUMENTOS MUSICALES (TUBAS)</t>
  </si>
  <si>
    <t>MODIFICACION DGPN H-005 ABRIL 2024 (1.01.03-1.06.01-6.02.99) YA ESTA INCLUIDA</t>
  </si>
  <si>
    <t>72</t>
  </si>
  <si>
    <t>SE CADUCA CERTIFICACION 72</t>
  </si>
  <si>
    <t>74</t>
  </si>
  <si>
    <t>PAGO DE LAVADO DE TOGAS DEL CSN.</t>
  </si>
  <si>
    <t>CONCURSO DE COMPOSICION ORQUESTAL 2024</t>
  </si>
  <si>
    <t>SE CADUCA CERTIFICACION 91</t>
  </si>
  <si>
    <t>COMPRA UTILES DE LIMPIEZA (AJUSTADA)</t>
  </si>
  <si>
    <t>LIMPIEZA DE CANOAS (ajustada)</t>
  </si>
  <si>
    <t>Pago de reclamo del señor Mauricio Montero</t>
  </si>
  <si>
    <t>123</t>
  </si>
  <si>
    <t>POLIZA DE INCENDIO</t>
  </si>
  <si>
    <t>COMPRA REPUESTOS Y ACCESORIOS</t>
  </si>
  <si>
    <t>AJUSTE CAJA CHICA</t>
  </si>
  <si>
    <t>130</t>
  </si>
  <si>
    <t>compra de licencias para el CNM</t>
  </si>
  <si>
    <t>AJUSTE DE CAJA CHICA</t>
  </si>
  <si>
    <t>CAJA CHICA lavado de togas</t>
  </si>
  <si>
    <t>36227081-11</t>
  </si>
  <si>
    <t>RICARDO RUBI CAJA CHICA  #17 2.04.02</t>
  </si>
  <si>
    <t>RICARDO RUBI CAJA CHICA  #17 2.99.03</t>
  </si>
  <si>
    <t>MODIFICACION PRESUPUESTARIA H-006 1.01.03( 1.537.581,09 ) - 1.01.99 ( 200.000,00 ) - 1.02.01 (2,000,000,00)  - 1.02.02 (  2.519.091,00  ) - 1.02.04 - 2.02.03</t>
  </si>
  <si>
    <t>caja chica cargador telefono</t>
  </si>
  <si>
    <t>CAJA CHICA Impresión de programas de la opera. unos 60.000 SOLICITADO POR NELSON</t>
  </si>
  <si>
    <t>138</t>
  </si>
  <si>
    <t>ajuste certificacion tiempo extraordinario</t>
  </si>
  <si>
    <t>140</t>
  </si>
  <si>
    <t>Compra de suministros de limpieza</t>
  </si>
  <si>
    <t>CAJA CHICA, NELSON, CONTROL REMOTO 2,04,02</t>
  </si>
  <si>
    <t>caja chica 2,99,05</t>
  </si>
  <si>
    <t>AJUSTE CAJA CHICA oct</t>
  </si>
  <si>
    <t>caja chica octubre</t>
  </si>
  <si>
    <t>ajuste caja chica (encuadernacion csn)</t>
  </si>
  <si>
    <t>ALEXIS</t>
  </si>
  <si>
    <t>CAJA CHICA BOYA BAÑO</t>
  </si>
  <si>
    <t>ajuste caja chica che 36227081-5</t>
  </si>
  <si>
    <t>CAJA CHICA CHE 35692996  #7</t>
  </si>
  <si>
    <t>164</t>
  </si>
  <si>
    <t xml:space="preserve">Compra de licencias de CANVA y CAPCUT </t>
  </si>
  <si>
    <t>AJUSTE CAJA CHICA 2,04,02</t>
  </si>
  <si>
    <t>ajuste caja chica 30-4-2024 1,04,99</t>
  </si>
  <si>
    <t>2,99,05</t>
  </si>
  <si>
    <t>Caja chica, jabón, bolsas de basura, lysol y desumesedor.</t>
  </si>
  <si>
    <t>174</t>
  </si>
  <si>
    <t>pago de seguridad 3 meses Oficservi</t>
  </si>
  <si>
    <t>176</t>
  </si>
  <si>
    <t>Transporte de bienes 7 MARES S.A.</t>
  </si>
  <si>
    <t>CAJA CHICA COPIA LLAVE</t>
  </si>
  <si>
    <t>caja chica encuadernacion actas directiva</t>
  </si>
  <si>
    <t>180</t>
  </si>
  <si>
    <t>Viaticos concierto navideño de Esparza</t>
  </si>
  <si>
    <t>CAJA CHICA RELAY CARRO</t>
  </si>
  <si>
    <t>ajuste caja chica diciembre 1,03,03</t>
  </si>
  <si>
    <t>ajuste caja 28 2,99,03</t>
  </si>
  <si>
    <t>ajuste de factura OSN PROD NUMERO ORD520769</t>
  </si>
  <si>
    <t>56,500.00</t>
  </si>
  <si>
    <t>107,259.60</t>
  </si>
  <si>
    <t>95,400.00</t>
  </si>
  <si>
    <t>90,400.00</t>
  </si>
  <si>
    <t>TOTAL PRESUPUESTO
EXTRAORDINARIOS</t>
  </si>
  <si>
    <t>SUBEJECUCION</t>
  </si>
  <si>
    <t>EXTERNA         Nº 01</t>
  </si>
  <si>
    <t>EXTRAORD
Nº H-0014 ARTICULO #2</t>
  </si>
  <si>
    <t>Indemnizaciones</t>
  </si>
  <si>
    <t>PRESUPUESTO ORDINARIO 2010</t>
  </si>
  <si>
    <t>INM FORMACION Y EXTENSION MUSICAL</t>
  </si>
  <si>
    <t>P  R  E  S  U  P  U  E  S  T  O     2  0  1  0</t>
  </si>
  <si>
    <t>DISPONIBLE</t>
  </si>
  <si>
    <t>INFORME DE EJECUCION PRESUPUESTARIO 2010</t>
  </si>
  <si>
    <t>INM ACTIVIDAD CENTRAL</t>
  </si>
  <si>
    <t>P  R  E  S  U  P  U  E  S  T  O     2  0 1  0</t>
  </si>
  <si>
    <t>TOTAL PRESUPUESTO
EXTRAORDINARIO</t>
  </si>
  <si>
    <t>INTERNA         Nº10</t>
  </si>
  <si>
    <t>PRESUPUESTO ORDINARIO 2009</t>
  </si>
  <si>
    <t>SINEM FORMACION EXTENSION MUSICAL</t>
  </si>
  <si>
    <t>P  R  E  S  U  P  U  E  S  T  O     2  0  1 0</t>
  </si>
  <si>
    <t>INTERNA N 18</t>
  </si>
  <si>
    <t>INTERNA N 19</t>
  </si>
  <si>
    <t>INTERNA N 20</t>
  </si>
  <si>
    <t>Alquiler y derecho para telecomunicaciones</t>
  </si>
  <si>
    <t>INFORME DE EJECUCION PRESUPUESTARIO 2009</t>
  </si>
  <si>
    <t>SINEM ACTIVIDAD CENTRAL</t>
  </si>
  <si>
    <t xml:space="preserve">
INTERNA               Nº8</t>
  </si>
  <si>
    <t>Saldo de la 6,02,99</t>
  </si>
  <si>
    <t>PRODUCCION CSN</t>
  </si>
  <si>
    <t>RICARDO RUBI CAJA CHICA  #27 2.01.02</t>
  </si>
  <si>
    <t>Sueldos para cargos fijos (CLN)</t>
  </si>
  <si>
    <t>MARIA JESUS CASTRO ARAYA</t>
  </si>
  <si>
    <t>ANDRES LORIA HERRERA</t>
  </si>
  <si>
    <t>CORPORACION QUIMISOL SOCIEDAD ANONIMA</t>
  </si>
  <si>
    <t>INFORME DE EJECUCION PRESUPUESTARIO 2018, EGRESOS</t>
  </si>
  <si>
    <t>I Q CSN</t>
  </si>
  <si>
    <t>ORD34</t>
  </si>
  <si>
    <t>AJUSTE FACTURA 520769</t>
  </si>
  <si>
    <t>CORO</t>
  </si>
  <si>
    <t>10</t>
  </si>
  <si>
    <t>CONTRATACION PREPARADORES VOCALES CSN</t>
  </si>
  <si>
    <t>se caduca certificacion 40</t>
  </si>
  <si>
    <t>JUNIO</t>
  </si>
  <si>
    <t>136</t>
  </si>
  <si>
    <t>Compra de bolsas para tintas</t>
  </si>
  <si>
    <t>2,01,02</t>
  </si>
  <si>
    <t>Caja chica, medicinas del botiquin</t>
  </si>
  <si>
    <t>AJUSTES CAJAS CHICAS</t>
  </si>
  <si>
    <t>1,03,03</t>
  </si>
  <si>
    <t>COMPRA ROL UP LIRICA</t>
  </si>
  <si>
    <t>ajuste caja chica 30</t>
  </si>
  <si>
    <t xml:space="preserve">
INTERNA        Nº 4 H-006</t>
  </si>
  <si>
    <t xml:space="preserve">
EXTERNA Nº 6 DGPN H-0014 ARTICULO 4</t>
  </si>
  <si>
    <t>1.01,04</t>
  </si>
  <si>
    <t>PRODUCCION CLN</t>
  </si>
  <si>
    <t>SE TRASLADÓ A PROD AC</t>
  </si>
  <si>
    <t>ND CC AYA BANCOBCR // AYA 5418293</t>
  </si>
  <si>
    <t>DB PAGO CNFL P.A.R. // CNFL 28400151</t>
  </si>
  <si>
    <t>ORD 25</t>
  </si>
  <si>
    <t>SPMA-333-2024</t>
  </si>
  <si>
    <t>0,01,01</t>
  </si>
  <si>
    <t>sueldos fijos</t>
  </si>
  <si>
    <t>se traslada a osn prod</t>
  </si>
  <si>
    <t>0,02,01</t>
  </si>
  <si>
    <t>tiempo extra</t>
  </si>
  <si>
    <t>se traslada a osn ac</t>
  </si>
  <si>
    <t>ajuste marzo</t>
  </si>
  <si>
    <t>SPMA-377-2024 /2</t>
  </si>
  <si>
    <t>VIATICOS AL EXTERIOR CALIO ALONSO</t>
  </si>
  <si>
    <t>SE PASO A OSN PROD</t>
  </si>
  <si>
    <t>SERAN DIRECCIONADOS AL MCJ</t>
  </si>
  <si>
    <t>NEGATORIA</t>
  </si>
  <si>
    <t xml:space="preserve">NEGATORIA </t>
  </si>
  <si>
    <t>07</t>
  </si>
  <si>
    <t>CONTRATACION WALTER MORALES SALAZAR COMO DIRECTOR MUSICAL OPERA LA FLAUTA MAGICA</t>
  </si>
  <si>
    <t>14</t>
  </si>
  <si>
    <t>ANULADA CONTRATACION DANIEL ANTONY RIGAZZI DIRECTOR ESCENICO OPERA FLAUTA MAGICA</t>
  </si>
  <si>
    <t>19</t>
  </si>
  <si>
    <t>RUBEN ZAPATA RAMIREZ PIANISTA FLAUTA MAGICA</t>
  </si>
  <si>
    <t>76</t>
  </si>
  <si>
    <t>Norman Fuentes Sauma para la elaboración del video mapping de la Opera La Flauta Mágica</t>
  </si>
  <si>
    <t>LIQUIDACION #76</t>
  </si>
  <si>
    <t>77</t>
  </si>
  <si>
    <t>Roger Robles Chinchilla para la elaboración del la escenografía de la Opera La Flauta Mágica</t>
  </si>
  <si>
    <t>LIQUIDACION #77</t>
  </si>
  <si>
    <t>78</t>
  </si>
  <si>
    <t>Cristina Desamparados Perpiña Arroyo como diseñadora de vestuario para la Opera La Flauta Mágica</t>
  </si>
  <si>
    <t>LIQUIDACION #78</t>
  </si>
  <si>
    <t>79</t>
  </si>
  <si>
    <t>Allan Fabricio Pérez Elizondo como Asistente de dirección para la Opera La Flauta Mágica,</t>
  </si>
  <si>
    <t>LIQUIDACION #79</t>
  </si>
  <si>
    <t>80</t>
  </si>
  <si>
    <t>Luis Carlos Vasques Mazzilli como director escénico para la Opera La Flauta Mágica</t>
  </si>
  <si>
    <t>LIQUIDACION 2,99,03</t>
  </si>
  <si>
    <t>compra de bolsas de tintas</t>
  </si>
  <si>
    <t>VIAJE CALIO ALONSO</t>
  </si>
  <si>
    <t>169</t>
  </si>
  <si>
    <t>BOLETOS AEREOS CALIO ALONSO</t>
  </si>
  <si>
    <t>181</t>
  </si>
  <si>
    <t>Servicios mensuales de utileria, diciembre.</t>
  </si>
  <si>
    <t>LIRICA</t>
  </si>
  <si>
    <t xml:space="preserve">ACUMULADO </t>
  </si>
  <si>
    <t>CONSOLIDADO ACTIVIDADES CENTRALES</t>
  </si>
  <si>
    <t xml:space="preserve"> </t>
  </si>
  <si>
    <t>CONSOLIDADO PRODUCCION</t>
  </si>
  <si>
    <t>CONSOLIDADO FORMACION Y EXTENSION CULTURAL</t>
  </si>
  <si>
    <t>DICCIONARIO DE IMPUTACIONES DEL SECTOR PÚBLICO</t>
  </si>
  <si>
    <t>DESCRIPCIÓN</t>
  </si>
  <si>
    <t>CODIGO</t>
  </si>
  <si>
    <t>A</t>
  </si>
  <si>
    <t>Abanico de aire</t>
  </si>
  <si>
    <t>Abanico o enfriador para tarjeta madre</t>
  </si>
  <si>
    <t>Abarrotes  (productos alimenticios)</t>
  </si>
  <si>
    <t>Abono</t>
  </si>
  <si>
    <t>Abrazadera de fijación</t>
  </si>
  <si>
    <t>Abrebotellas</t>
  </si>
  <si>
    <t>Abrecartas</t>
  </si>
  <si>
    <t>Abrelatas eléctrico</t>
  </si>
  <si>
    <t>Abrelatas manual</t>
  </si>
  <si>
    <t>Abrigos</t>
  </si>
  <si>
    <t>Acabado textil</t>
  </si>
  <si>
    <t>Acabados para madera (sellador,pinturas,lacas)</t>
  </si>
  <si>
    <t>Acaricida</t>
  </si>
  <si>
    <t>Accesorios de destilación</t>
  </si>
  <si>
    <t>Accesorios metálicos para baño</t>
  </si>
  <si>
    <t>Accesorios para baño</t>
  </si>
  <si>
    <t>Accesorios para conexión de red</t>
  </si>
  <si>
    <t>Accesorios para desecado</t>
  </si>
  <si>
    <t>Accesorios para impresora</t>
  </si>
  <si>
    <t>Accesorios para terminales</t>
  </si>
  <si>
    <t xml:space="preserve">Aceite agrícola    </t>
  </si>
  <si>
    <t>Aceite hidráulico</t>
  </si>
  <si>
    <t>Aceite lubricante, todo tipo</t>
  </si>
  <si>
    <t>Aceite vegetal refinado</t>
  </si>
  <si>
    <t>Aceite violeta</t>
  </si>
  <si>
    <t>Aceitera manual, todo tamaño</t>
  </si>
  <si>
    <t>Aceitera pico flexible</t>
  </si>
  <si>
    <t>Acelerantes</t>
  </si>
  <si>
    <t>Aceras, cordón y caño</t>
  </si>
  <si>
    <t>5.02.02</t>
  </si>
  <si>
    <t>Acero inoxidable</t>
  </si>
  <si>
    <t>Acetato de cobalto</t>
  </si>
  <si>
    <t>Acetato de etilo</t>
  </si>
  <si>
    <t>Acetato de plomo</t>
  </si>
  <si>
    <t>Acetileno</t>
  </si>
  <si>
    <t>Acetona</t>
  </si>
  <si>
    <t>Acetonitrillo</t>
  </si>
  <si>
    <t>Acido, acético</t>
  </si>
  <si>
    <t>Acido, clorhídrico (muriático)</t>
  </si>
  <si>
    <t>Acido, muriático (clorhídrico)</t>
  </si>
  <si>
    <t>Acido, para soldadura</t>
  </si>
  <si>
    <t>Acido, sulfámico</t>
  </si>
  <si>
    <t>Acido, sulfúrico</t>
  </si>
  <si>
    <t>Acido, todo tipo</t>
  </si>
  <si>
    <t>Acoplador de antena para radio móvil</t>
  </si>
  <si>
    <t>Acople</t>
  </si>
  <si>
    <t>Acople, para manguera</t>
  </si>
  <si>
    <t>Acrílicos en vidrio</t>
  </si>
  <si>
    <t>Actualización de microcomputadoras</t>
  </si>
  <si>
    <t>Acuarela para pintar</t>
  </si>
  <si>
    <t>Adaptador para celular -buster-</t>
  </si>
  <si>
    <t xml:space="preserve">Adapatador para terminal </t>
  </si>
  <si>
    <t>Adaptador, para enchufes eléctricos</t>
  </si>
  <si>
    <t>Adaptador, para tubo de ensayo</t>
  </si>
  <si>
    <t xml:space="preserve">Adaptadores token ring </t>
  </si>
  <si>
    <t>Adelgazador de pintura</t>
  </si>
  <si>
    <t>Adherente</t>
  </si>
  <si>
    <t>Adiciones y Mejoras por Contrato de pistas de aterrizaje</t>
  </si>
  <si>
    <t>5.02.05</t>
  </si>
  <si>
    <t>Aditamentos de equipo analítico para espectroscopia infrarroja</t>
  </si>
  <si>
    <t>2.99.02</t>
  </si>
  <si>
    <t>Aditamentos para litografía</t>
  </si>
  <si>
    <t>Aditivo, para motores de explosión</t>
  </si>
  <si>
    <t xml:space="preserve">Adoquines </t>
  </si>
  <si>
    <t>2.03.02</t>
  </si>
  <si>
    <t>Adorno para festividades deportivas y recreativas</t>
  </si>
  <si>
    <t>Adquisición de edificios para oficinas, educacion, viviendas, bodegas, hospitales y de valor histórico o arquitectónico</t>
  </si>
  <si>
    <t>5.03.02</t>
  </si>
  <si>
    <t>Adquisición de energía eléctrica para comercialización.</t>
  </si>
  <si>
    <t>2.05.03</t>
  </si>
  <si>
    <t>Adquisición de ganado y otras especies animales cuyo uso no está dirigido a la reproducción, comercialización o trabajo</t>
  </si>
  <si>
    <t>2.02.01</t>
  </si>
  <si>
    <t>Adquisición de terrenos</t>
  </si>
  <si>
    <t>5.03.01</t>
  </si>
  <si>
    <t>Afilamina</t>
  </si>
  <si>
    <t>Afilar instrumentos cortantes</t>
  </si>
  <si>
    <t>Afinadoras de pastas para panadería</t>
  </si>
  <si>
    <t>Agar, diferentes formas</t>
  </si>
  <si>
    <t>Agarradera, para puertas (cualquier material)</t>
  </si>
  <si>
    <t>Agenda</t>
  </si>
  <si>
    <t>Agua, boricada</t>
  </si>
  <si>
    <t>Agua, desmineralizada</t>
  </si>
  <si>
    <t>Agua, destilada</t>
  </si>
  <si>
    <t>Agua, oxigenada</t>
  </si>
  <si>
    <t>Agua, potable (para la venta)</t>
  </si>
  <si>
    <t>2.05.99</t>
  </si>
  <si>
    <t>Agua, purificada y envasada</t>
  </si>
  <si>
    <t>Aguarrás</t>
  </si>
  <si>
    <t>Aguja, hipodérmica</t>
  </si>
  <si>
    <t>Aguja, para coser y/o tejer</t>
  </si>
  <si>
    <t>Aire acondicionado, equipo de</t>
  </si>
  <si>
    <t>Aislador eléctrico</t>
  </si>
  <si>
    <t>Aislamiento de fibra de vidrio</t>
  </si>
  <si>
    <t>Aislamiento de fibra roja (granadas para aislar barras de tableros)</t>
  </si>
  <si>
    <t>Aislamiento de hule</t>
  </si>
  <si>
    <t>Alambre navaja</t>
  </si>
  <si>
    <t>Alambre, sin forrar, todo tipo</t>
  </si>
  <si>
    <t>Alambrina</t>
  </si>
  <si>
    <t>Alarma, contra incendio</t>
  </si>
  <si>
    <t>Alcali</t>
  </si>
  <si>
    <t>Alcantarilla de concreto</t>
  </si>
  <si>
    <t>Alcantarilla metálica</t>
  </si>
  <si>
    <t>Alcarraza</t>
  </si>
  <si>
    <t>Alcohol</t>
  </si>
  <si>
    <t>Alcohosensores</t>
  </si>
  <si>
    <t>Alcomonitores</t>
  </si>
  <si>
    <t>Aldaba</t>
  </si>
  <si>
    <t>Aldabón</t>
  </si>
  <si>
    <t>Alfiler</t>
  </si>
  <si>
    <t xml:space="preserve">Alfombra, hule o goma </t>
  </si>
  <si>
    <t>Alfombra, otros materiales</t>
  </si>
  <si>
    <t>Algodón, paquete de.</t>
  </si>
  <si>
    <t>Algodón, tela de.</t>
  </si>
  <si>
    <t>Alguicida</t>
  </si>
  <si>
    <t>Alicate, todo tipo</t>
  </si>
  <si>
    <t>Alimento para animales (concentrados)</t>
  </si>
  <si>
    <t>2.02.04</t>
  </si>
  <si>
    <t>Alineador para uso en reparación de maquinas de escribir</t>
  </si>
  <si>
    <t>Alineador de dirección</t>
  </si>
  <si>
    <t>Alinear dirección, servicio de</t>
  </si>
  <si>
    <t>Almácigo de todo tipo</t>
  </si>
  <si>
    <t>2.02.02</t>
  </si>
  <si>
    <t>Almohada</t>
  </si>
  <si>
    <t>Almohadilla, para mouse</t>
  </si>
  <si>
    <t>Almohadilla, para sellos</t>
  </si>
  <si>
    <t>Alquiler de apartados postales</t>
  </si>
  <si>
    <t>Alquiler de bestia de carga (para traslado personas)</t>
  </si>
  <si>
    <t>Alquiler de bodegas</t>
  </si>
  <si>
    <t>Alquiler de cabañas sanitarias portátiles *</t>
  </si>
  <si>
    <t>Alquiler de canales digitales</t>
  </si>
  <si>
    <t>Alquiler de centrales telefónicas</t>
  </si>
  <si>
    <t>Alquiler de edificio</t>
  </si>
  <si>
    <t>Alquiler de equipo de computo</t>
  </si>
  <si>
    <t>Alquiler de equipo de luces y sonido</t>
  </si>
  <si>
    <t>Alquiler de equipo de transporte</t>
  </si>
  <si>
    <t>Alquiler de espacio en parqueo fijo</t>
  </si>
  <si>
    <t>Alquiler de fotocopiadora</t>
  </si>
  <si>
    <t>Alquiler de garaje</t>
  </si>
  <si>
    <t>Alquiler de lancha</t>
  </si>
  <si>
    <t>Alquiler de líneas directas</t>
  </si>
  <si>
    <t>Alquiler de maquinaria y equipo de construcción</t>
  </si>
  <si>
    <t>Alquiler de maquinaria y equipo de producción</t>
  </si>
  <si>
    <t>Alquiler de pantallas</t>
  </si>
  <si>
    <t>Alquiler de planta eléctrica</t>
  </si>
  <si>
    <t>Alquiler de potrero o finca</t>
  </si>
  <si>
    <t>Alquiler de proyector multimedia</t>
  </si>
  <si>
    <t>Alquiler de puntales para construcción</t>
  </si>
  <si>
    <t>Alquiler de radiolocalizadores -aparato-</t>
  </si>
  <si>
    <t>Alquiler de sala o local para impartir cursos, seminarios, charlas</t>
  </si>
  <si>
    <t>Alquiler de soda (concesión)</t>
  </si>
  <si>
    <t>Alquiler de televisores</t>
  </si>
  <si>
    <t>Alquiler de terrenos</t>
  </si>
  <si>
    <t>Alquiler de vehículos</t>
  </si>
  <si>
    <t>Alquiler de vehículos por kilometraje</t>
  </si>
  <si>
    <t>Alquitrán</t>
  </si>
  <si>
    <t>Alternador</t>
  </si>
  <si>
    <t>Altímetro</t>
  </si>
  <si>
    <t>Alumbre</t>
  </si>
  <si>
    <t>Aluminio</t>
  </si>
  <si>
    <t>Alvogil</t>
  </si>
  <si>
    <t>Amalgama</t>
  </si>
  <si>
    <t>Amasadoras para panadería</t>
  </si>
  <si>
    <t>Ambulancia</t>
  </si>
  <si>
    <t>Amoladores (afiladoras)</t>
  </si>
  <si>
    <t>Amoníaco</t>
  </si>
  <si>
    <t>Amonio, varios compuestos</t>
  </si>
  <si>
    <t>Amortiguador, para vehículos</t>
  </si>
  <si>
    <t>Amperímetro  de uso en laboratorio e investigación</t>
  </si>
  <si>
    <t>5.01.06</t>
  </si>
  <si>
    <t>Amperímetro para vehículo</t>
  </si>
  <si>
    <t>Ampicilina</t>
  </si>
  <si>
    <t xml:space="preserve">Amplificador  </t>
  </si>
  <si>
    <t>Analgésico</t>
  </si>
  <si>
    <t>Analizador de emisión de gases</t>
  </si>
  <si>
    <t>Analizador de opacidad en vhículos de gasolina, diesel y otros</t>
  </si>
  <si>
    <t>Analizador de señales</t>
  </si>
  <si>
    <t>Analizador digital de teléfonos</t>
  </si>
  <si>
    <t>Anclajes</t>
  </si>
  <si>
    <t>Andamios de metal</t>
  </si>
  <si>
    <t>Angular</t>
  </si>
  <si>
    <t>Angulos plásticos para canaletas</t>
  </si>
  <si>
    <t>Anilina</t>
  </si>
  <si>
    <t>Anillo, para pistón</t>
  </si>
  <si>
    <t>Anillo metálicos de construcción</t>
  </si>
  <si>
    <t>Antena, para telecomunicaciones</t>
  </si>
  <si>
    <t>Antena, para televisor</t>
  </si>
  <si>
    <t>Antena, para vehículo motorizado</t>
  </si>
  <si>
    <t>Anteojo de seguridad</t>
  </si>
  <si>
    <t xml:space="preserve">Antiácido </t>
  </si>
  <si>
    <t>Antibiótico</t>
  </si>
  <si>
    <t>Anticongelante para radiador</t>
  </si>
  <si>
    <t>Anticorrosivos (pintura)</t>
  </si>
  <si>
    <t>Anticorrosivos -radiador de vehículos-</t>
  </si>
  <si>
    <t>Antideslizante para correas</t>
  </si>
  <si>
    <t xml:space="preserve">Antigripales </t>
  </si>
  <si>
    <t>Anuncio, en periódico, radio, televisión, etc.</t>
  </si>
  <si>
    <t>Anuncio, en periódico, radio, televisión, etc.(fines comerciales o imagen institucional)</t>
  </si>
  <si>
    <t>Apagador eléctrico</t>
  </si>
  <si>
    <t>Aperitivos</t>
  </si>
  <si>
    <t>Aperos para animales</t>
  </si>
  <si>
    <t>Aperturas de cartas de crédito,</t>
  </si>
  <si>
    <t>Aplanadora</t>
  </si>
  <si>
    <t>Aplanchado, servicio de</t>
  </si>
  <si>
    <t>Aplanchadores</t>
  </si>
  <si>
    <t>Aplicaciones</t>
  </si>
  <si>
    <t>Aplicador, de oídos y garganta</t>
  </si>
  <si>
    <t>Aplicadores para anillos de marcación</t>
  </si>
  <si>
    <t>Apósito de gasa u otros materiales</t>
  </si>
  <si>
    <t>Arados</t>
  </si>
  <si>
    <t>Arañas para leroy</t>
  </si>
  <si>
    <t>Arandela, metálica, todo tamaño</t>
  </si>
  <si>
    <t>Arandela plástica</t>
  </si>
  <si>
    <t>Archivador de cartón</t>
  </si>
  <si>
    <t>Archivador de discos compactos</t>
  </si>
  <si>
    <t>Archivador de disquetes - portadiskette - organizador</t>
  </si>
  <si>
    <t>Archivador de gavetas</t>
  </si>
  <si>
    <t xml:space="preserve">Archivador de planos </t>
  </si>
  <si>
    <t>Arena</t>
  </si>
  <si>
    <t>Armas de fuego</t>
  </si>
  <si>
    <t>Armadura</t>
  </si>
  <si>
    <t>Armario</t>
  </si>
  <si>
    <t>Armario, para clínicas y hospitales</t>
  </si>
  <si>
    <t>Aros de encuadernación</t>
  </si>
  <si>
    <t>Arrancador, eléctrico</t>
  </si>
  <si>
    <t>Arrancador de vehículo</t>
  </si>
  <si>
    <t xml:space="preserve">Arreglo floral </t>
  </si>
  <si>
    <t xml:space="preserve">Arrendamiento de oficinas, </t>
  </si>
  <si>
    <t>Arrendamiento de habitaciones para empleados,</t>
  </si>
  <si>
    <t xml:space="preserve">Arrendamiento de bodegas, </t>
  </si>
  <si>
    <t>Arriestre de refuerzo diagonal para cuerdas superiores</t>
  </si>
  <si>
    <t>Arriestre en cruz para parte inferior de puente</t>
  </si>
  <si>
    <t>Arriestre horizontal entre paneles</t>
  </si>
  <si>
    <t>Arrolladores de cable</t>
  </si>
  <si>
    <t>Artículos de microfilm</t>
  </si>
  <si>
    <t>Asador eléctrico</t>
  </si>
  <si>
    <t>Asas</t>
  </si>
  <si>
    <t>Asbesto plancha de</t>
  </si>
  <si>
    <t>Asentador para navaja</t>
  </si>
  <si>
    <t xml:space="preserve">Aserrín de madera </t>
  </si>
  <si>
    <t>Asfaltain</t>
  </si>
  <si>
    <t>Asfalto natural y artificial</t>
  </si>
  <si>
    <t>Asiento, para inodoro</t>
  </si>
  <si>
    <t>Aspiradora eléctrica -uso en oficina-</t>
  </si>
  <si>
    <t>Aspirina</t>
  </si>
  <si>
    <t>Asuntol</t>
  </si>
  <si>
    <t>Atril, para máquina de escribir</t>
  </si>
  <si>
    <t>Atropina</t>
  </si>
  <si>
    <t>Audífono,  para  comunicador</t>
  </si>
  <si>
    <t>Audífono,  para equipo de dictado</t>
  </si>
  <si>
    <t>Auditorias</t>
  </si>
  <si>
    <t>Auralit</t>
  </si>
  <si>
    <t>Autobús</t>
  </si>
  <si>
    <t>Autoclave</t>
  </si>
  <si>
    <t>Automóvil</t>
  </si>
  <si>
    <t>Autopistas</t>
  </si>
  <si>
    <t>Avalúos</t>
  </si>
  <si>
    <t>Avión</t>
  </si>
  <si>
    <t>Avioneta</t>
  </si>
  <si>
    <t>Ayuda a funcionarios para compra de anteojos,protesis, sepelios, nacimientos de hijos y otros, según convenciones colectivas y disposiciones legales vigentes</t>
  </si>
  <si>
    <t>6.02.03</t>
  </si>
  <si>
    <t xml:space="preserve">Ayuda a personas desocupadas para compra de prótesis, aparatos ortopédicos, funeral y otros </t>
  </si>
  <si>
    <t>Azada</t>
  </si>
  <si>
    <t>Azafate</t>
  </si>
  <si>
    <t>Azucarera</t>
  </si>
  <si>
    <t>Azulejo</t>
  </si>
  <si>
    <t>B</t>
  </si>
  <si>
    <t>Bacheos</t>
  </si>
  <si>
    <t>Bactericida</t>
  </si>
  <si>
    <t>Badana, de piel curtida</t>
  </si>
  <si>
    <t>Badana, de tela</t>
  </si>
  <si>
    <t>Bajante metálica</t>
  </si>
  <si>
    <t>Bajantes PVC</t>
  </si>
  <si>
    <t>Bala, para arma de fuego</t>
  </si>
  <si>
    <t>Balanceadora para llantas, máquina</t>
  </si>
  <si>
    <t>Balanceo de llantas</t>
  </si>
  <si>
    <t>Balanza</t>
  </si>
  <si>
    <t>Balanza, de precisión</t>
  </si>
  <si>
    <t>Balanza, para cocina</t>
  </si>
  <si>
    <t>Balastro</t>
  </si>
  <si>
    <t>Baldosa</t>
  </si>
  <si>
    <t>Baldosín</t>
  </si>
  <si>
    <t>Balón, pires o de vidrio corriente</t>
  </si>
  <si>
    <t>Balón uso  deportivo</t>
  </si>
  <si>
    <t>Balones aforados</t>
  </si>
  <si>
    <t>Balones de 3 bocas</t>
  </si>
  <si>
    <t>Balones de destilación.</t>
  </si>
  <si>
    <t>Bancas con o sin respaldo para parques y jardines</t>
  </si>
  <si>
    <t>Banco de baterías</t>
  </si>
  <si>
    <t>Banco, para carpintería</t>
  </si>
  <si>
    <t>Banda magnética, para dictáfono</t>
  </si>
  <si>
    <t>Bandeja metálica</t>
  </si>
  <si>
    <t>Bandeja o batea para pintura</t>
  </si>
  <si>
    <t>Bandera, de papel</t>
  </si>
  <si>
    <t>Bandera, de tela , excepto papel</t>
  </si>
  <si>
    <t xml:space="preserve">Banderilla de seguridad, triangular, fosforescente </t>
  </si>
  <si>
    <t>Baños María</t>
  </si>
  <si>
    <t>Banqueta, para dibujo (enseñanza de)</t>
  </si>
  <si>
    <t>Baquiano, servicio de</t>
  </si>
  <si>
    <t>Baralgina</t>
  </si>
  <si>
    <t>Baranda para puente tipo flox bean, galvanizada</t>
  </si>
  <si>
    <t>Baranda prefabricada.metálica</t>
  </si>
  <si>
    <t>Barniz</t>
  </si>
  <si>
    <t>Barniz odontológico</t>
  </si>
  <si>
    <t>Barniz para protección de tarjetas electrónicas</t>
  </si>
  <si>
    <t>Barra con todos sus aditamentos para autoservicio</t>
  </si>
  <si>
    <t>Barra de baquelita</t>
  </si>
  <si>
    <t>Barra de estaño u otros metales</t>
  </si>
  <si>
    <t>Barra de nylon</t>
  </si>
  <si>
    <t>Barra de teflon</t>
  </si>
  <si>
    <t>Barra hueca</t>
  </si>
  <si>
    <t>Barredora mecánica (todo tipo)</t>
  </si>
  <si>
    <t>Barreno, todo tipo</t>
  </si>
  <si>
    <t>Barrera automática para control de tránsito</t>
  </si>
  <si>
    <t>Basas de concreto</t>
  </si>
  <si>
    <t>Básculas</t>
  </si>
  <si>
    <t>Base catalizador</t>
  </si>
  <si>
    <t>Base con rodines para transportar tanques</t>
  </si>
  <si>
    <t>Base magnética para equipo de taladrar (soporte)</t>
  </si>
  <si>
    <t>Base, de madera para vitrinas</t>
  </si>
  <si>
    <t>Base, magnéticas.</t>
  </si>
  <si>
    <t>Base, metálicas para postes</t>
  </si>
  <si>
    <t>Base, para agenda</t>
  </si>
  <si>
    <t>Base, para barra de neutro</t>
  </si>
  <si>
    <t>Base, para bombilla</t>
  </si>
  <si>
    <t>Base, para calendario</t>
  </si>
  <si>
    <t>Base, para cinta engomada</t>
  </si>
  <si>
    <t>Base, para exposición de objetos</t>
  </si>
  <si>
    <t>Base, para fotoceldas</t>
  </si>
  <si>
    <t>Base, para medidor</t>
  </si>
  <si>
    <t>Base, para tubo fluorescente</t>
  </si>
  <si>
    <t>Bastón para equipo topográfico</t>
  </si>
  <si>
    <t>Bastones cualquier material</t>
  </si>
  <si>
    <t>Basurero, cualquier material</t>
  </si>
  <si>
    <t>Batería celular no recargable</t>
  </si>
  <si>
    <t>Batería celular recargable</t>
  </si>
  <si>
    <t>Batería CPU</t>
  </si>
  <si>
    <t>Batería UPS</t>
  </si>
  <si>
    <t>Batería, (pila) para foco</t>
  </si>
  <si>
    <t>Batería, para flash</t>
  </si>
  <si>
    <t>Batería, para vehículos</t>
  </si>
  <si>
    <t>Batidora de concreto</t>
  </si>
  <si>
    <t>Batidora eléctrica</t>
  </si>
  <si>
    <t>Batidora manual</t>
  </si>
  <si>
    <t>Batiente para puerta</t>
  </si>
  <si>
    <t>Batones (uso policial)</t>
  </si>
  <si>
    <t xml:space="preserve">Becas a funcionarios dentro o fuera del país para iniciar, continuar o completar estudios, según contrato </t>
  </si>
  <si>
    <t>6.02.01</t>
  </si>
  <si>
    <t>Becas a funcionarios dentro o fuera del país, según contrato ( incluye gastos de transportes, hospedaje, alimentacion y graduacion )</t>
  </si>
  <si>
    <t xml:space="preserve">Becas a terceras personas dentro o fuera del país para iniciar, continuar o completar estudios, según contrato </t>
  </si>
  <si>
    <t>Becas a terceras personas dentro o fuera del país, según contrato ( incluye gastos de transportes, hospedaje, alimentacion y graduacion )</t>
  </si>
  <si>
    <t>Belcro adhesivo</t>
  </si>
  <si>
    <t>Bencina</t>
  </si>
  <si>
    <t>Bendix</t>
  </si>
  <si>
    <t>Berbiqui</t>
  </si>
  <si>
    <t>Beserol</t>
  </si>
  <si>
    <t>Betún</t>
  </si>
  <si>
    <t>Biberones</t>
  </si>
  <si>
    <t>Biblioteca básica para escuelas</t>
  </si>
  <si>
    <t>Biblioteca, colección de libros de alto valor</t>
  </si>
  <si>
    <t>Biblioteca, muebles para</t>
  </si>
  <si>
    <t>Bibo, para ribetear</t>
  </si>
  <si>
    <t>Bicarbonato</t>
  </si>
  <si>
    <t>Bicicleta</t>
  </si>
  <si>
    <t>Bidé</t>
  </si>
  <si>
    <t>Bidé utensilio sanitario</t>
  </si>
  <si>
    <t>Biela</t>
  </si>
  <si>
    <t>Bigotera para dibujo</t>
  </si>
  <si>
    <t>Binocular</t>
  </si>
  <si>
    <t>Bióxido de carbono</t>
  </si>
  <si>
    <t>Bisagra, todo tamaño</t>
  </si>
  <si>
    <t>Bismutato de sodio</t>
  </si>
  <si>
    <t>Bisturí</t>
  </si>
  <si>
    <t>Bisulfito 5º</t>
  </si>
  <si>
    <t>Blanco España</t>
  </si>
  <si>
    <t>Blanqueador orgánico en polvo</t>
  </si>
  <si>
    <t>Bloqueras</t>
  </si>
  <si>
    <t>Bloque, de papel todo tipo</t>
  </si>
  <si>
    <t>Bloque, ornamental</t>
  </si>
  <si>
    <t>Bloque, para construcción todo tipo</t>
  </si>
  <si>
    <t>Blusas</t>
  </si>
  <si>
    <t>Bobina</t>
  </si>
  <si>
    <t>Bodegaje (servicio)</t>
  </si>
  <si>
    <t xml:space="preserve">Bodegas, Construccion Adicion y Mejoras por contrato </t>
  </si>
  <si>
    <t>Boletines (Servicio de impresión)</t>
  </si>
  <si>
    <t>Boletines (compra)</t>
  </si>
  <si>
    <t>Bolígrafo, todo tipo</t>
  </si>
  <si>
    <t>Bolita, para máquina de escribir</t>
  </si>
  <si>
    <t>Bolsa, de colar café</t>
  </si>
  <si>
    <t>Bolsa, de papel</t>
  </si>
  <si>
    <t>Bolsa, de plástico para basura</t>
  </si>
  <si>
    <t>Bolsa de plástico -excluye para uso en limpieza-</t>
  </si>
  <si>
    <t>Bolsos todo tipo</t>
  </si>
  <si>
    <t>Bomba, de atomizar, fumigar,etc.</t>
  </si>
  <si>
    <t>Bomba, de extraer agua, con o sin motor</t>
  </si>
  <si>
    <t>Bomba para expendio de.combustibles</t>
  </si>
  <si>
    <t>Bomba de gasolina para vehículos</t>
  </si>
  <si>
    <t>Bombeo, de gasolina o diesel (servicio)</t>
  </si>
  <si>
    <t>Bombilla, de todo tipo</t>
  </si>
  <si>
    <t>Bombilla, para vehículo</t>
  </si>
  <si>
    <t>Bond cerámica</t>
  </si>
  <si>
    <t>Bondex</t>
  </si>
  <si>
    <t>Boquilla, para equipo de soldar</t>
  </si>
  <si>
    <t>Boquillas</t>
  </si>
  <si>
    <t>Boquillas desechables para alcohosensores*</t>
  </si>
  <si>
    <t>Borner</t>
  </si>
  <si>
    <t>Borrador para eprom *</t>
  </si>
  <si>
    <t>Borrador, todo tipo</t>
  </si>
  <si>
    <t>Botaguas para vehículo</t>
  </si>
  <si>
    <t>Botella plástica con atomizador</t>
  </si>
  <si>
    <t>Botellas de muestreo</t>
  </si>
  <si>
    <t>Botellas plásticas</t>
  </si>
  <si>
    <t>Botes</t>
  </si>
  <si>
    <t>Botiquín, todo tipo</t>
  </si>
  <si>
    <t>Botón, para vestimenta, todo tipo</t>
  </si>
  <si>
    <t>Boya, para inodoro</t>
  </si>
  <si>
    <t>Brazalete para esfignomanómetro (tomar presión)</t>
  </si>
  <si>
    <t>Brazalete para estetoscopio</t>
  </si>
  <si>
    <t>Brazo para monitor y teclado</t>
  </si>
  <si>
    <t>Breaker</t>
  </si>
  <si>
    <t>Bremagán</t>
  </si>
  <si>
    <t>Bridas y anillos</t>
  </si>
  <si>
    <t>Brillantina</t>
  </si>
  <si>
    <t>Brillo</t>
  </si>
  <si>
    <t>Broca, todo tipo</t>
  </si>
  <si>
    <t>Brocha, todo tipo</t>
  </si>
  <si>
    <t>Broche de gancho para pantalón</t>
  </si>
  <si>
    <t>Broche, para archivo o file</t>
  </si>
  <si>
    <t>Brochin</t>
  </si>
  <si>
    <t>Brochure</t>
  </si>
  <si>
    <t>Bromuro de metilo</t>
  </si>
  <si>
    <t>Bronce, en barra o en kilo</t>
  </si>
  <si>
    <t>Brújula</t>
  </si>
  <si>
    <t>Bujía</t>
  </si>
  <si>
    <t>Buldozer</t>
  </si>
  <si>
    <t>Bulto de cuero u otro material - mensajería y uso oficina-</t>
  </si>
  <si>
    <t>Bumper, para vehículo</t>
  </si>
  <si>
    <t>Búnker</t>
  </si>
  <si>
    <t>Buretas</t>
  </si>
  <si>
    <t>Bushing</t>
  </si>
  <si>
    <t>Butacas</t>
  </si>
  <si>
    <t>Buzón para documentos metálico</t>
  </si>
  <si>
    <t>Buzos</t>
  </si>
  <si>
    <t>C</t>
  </si>
  <si>
    <t>Caballete de metal para rotafolio</t>
  </si>
  <si>
    <t>Caballete, para pintor, pizarra, etc.</t>
  </si>
  <si>
    <t>Caballito, para máquina eléctrica</t>
  </si>
  <si>
    <t>Caballo (para fines de reproducción o trabajo)</t>
  </si>
  <si>
    <t>5.99.01</t>
  </si>
  <si>
    <t>Cabezada, para encuadernación</t>
  </si>
  <si>
    <t>Cabezas de semáforo</t>
  </si>
  <si>
    <t>Cabina sanitaria portátil, alquiler de</t>
  </si>
  <si>
    <t xml:space="preserve">Cabina sanitaria portátil, compra de </t>
  </si>
  <si>
    <t>Cable alimentador para fuente de poder</t>
  </si>
  <si>
    <t>Cable coaxial</t>
  </si>
  <si>
    <t>Cable de acero sin forrar</t>
  </si>
  <si>
    <t>Cable eléctrico todo tipo</t>
  </si>
  <si>
    <t xml:space="preserve">Cable extensión </t>
  </si>
  <si>
    <t>Cable fibra óptica</t>
  </si>
  <si>
    <t>Cable hembra</t>
  </si>
  <si>
    <t>Cable macho</t>
  </si>
  <si>
    <t>Cable para batería de equipo</t>
  </si>
  <si>
    <t>Cable para clutch</t>
  </si>
  <si>
    <t>Cable para computadora</t>
  </si>
  <si>
    <t>Cable para freno</t>
  </si>
  <si>
    <t>Cable para impresora</t>
  </si>
  <si>
    <t>Cable para módem</t>
  </si>
  <si>
    <t>Cable para moto</t>
  </si>
  <si>
    <t>Cable para red</t>
  </si>
  <si>
    <t>Cable para teléfono</t>
  </si>
  <si>
    <t>Cable para terminal</t>
  </si>
  <si>
    <t>Cable paralelo</t>
  </si>
  <si>
    <t>Cable plano para disco duro</t>
  </si>
  <si>
    <t>Cable serial</t>
  </si>
  <si>
    <t xml:space="preserve">Cabo para pala </t>
  </si>
  <si>
    <t>Cabos, instrumentos labranza</t>
  </si>
  <si>
    <t>Cabra ( para fines de reproducción )</t>
  </si>
  <si>
    <t xml:space="preserve">Cacerola </t>
  </si>
  <si>
    <t>Cachera</t>
  </si>
  <si>
    <t>Cacho de acero inoxidable</t>
  </si>
  <si>
    <t>Cadena cubre llanta</t>
  </si>
  <si>
    <t>Cadena metálica, todo tipo</t>
  </si>
  <si>
    <t>Cafetera</t>
  </si>
  <si>
    <t>Cafetera eléctrica</t>
  </si>
  <si>
    <t>Caja conduit</t>
  </si>
  <si>
    <t>Caja de breaker, todo tamaño</t>
  </si>
  <si>
    <t>Caja de cambio</t>
  </si>
  <si>
    <t>Caja de cartón</t>
  </si>
  <si>
    <t>Caja de cartón para productos sólidos o líquidos</t>
  </si>
  <si>
    <t>Caja de comunicación i.f.o.</t>
  </si>
  <si>
    <t>Caja de seguridad</t>
  </si>
  <si>
    <t>Caja de seguridad ( servicio de apertura)</t>
  </si>
  <si>
    <t>Caja emt.</t>
  </si>
  <si>
    <t>Caja fuerte</t>
  </si>
  <si>
    <t>Caja mortuoria</t>
  </si>
  <si>
    <t>Caja para herramientas</t>
  </si>
  <si>
    <t>Caja registradora</t>
  </si>
  <si>
    <t>Caja telefónica modular</t>
  </si>
  <si>
    <t>Cal</t>
  </si>
  <si>
    <t>Caladores</t>
  </si>
  <si>
    <t>Calcetín, par de</t>
  </si>
  <si>
    <t>Calcomanías</t>
  </si>
  <si>
    <t>Calcomanías en adhesivo</t>
  </si>
  <si>
    <t xml:space="preserve">Calculadoras manuales </t>
  </si>
  <si>
    <t>Calculadora eléctrica</t>
  </si>
  <si>
    <t>Calderas</t>
  </si>
  <si>
    <t>Calendario</t>
  </si>
  <si>
    <t>Calentador eléctrico</t>
  </si>
  <si>
    <t>Calentador termostático</t>
  </si>
  <si>
    <t>Calgon</t>
  </si>
  <si>
    <t>Calibradores</t>
  </si>
  <si>
    <t>Calzado, todo tipo</t>
  </si>
  <si>
    <t xml:space="preserve">Construcción de calles </t>
  </si>
  <si>
    <t>Cama</t>
  </si>
  <si>
    <t>Cama, para hospital</t>
  </si>
  <si>
    <t xml:space="preserve">Camalanes </t>
  </si>
  <si>
    <t>Cámara de enfriamiento</t>
  </si>
  <si>
    <t>Camara de televisión</t>
  </si>
  <si>
    <t>Cámara de vídeo</t>
  </si>
  <si>
    <t>Cámara fotográfica digital</t>
  </si>
  <si>
    <t>Cámara  cinematográfica</t>
  </si>
  <si>
    <t>Cámara para alimentos</t>
  </si>
  <si>
    <t>Camarotes y catres</t>
  </si>
  <si>
    <t>Cambiar combinación caja fuerte, servicio de.</t>
  </si>
  <si>
    <t>Cambio de cubierta de zinc</t>
  </si>
  <si>
    <t>Camillas para emergencias médicas</t>
  </si>
  <si>
    <t>Camión</t>
  </si>
  <si>
    <t>Camioneta</t>
  </si>
  <si>
    <t>Camisas y/o camisetas</t>
  </si>
  <si>
    <t>Campana</t>
  </si>
  <si>
    <t>Campana de vidrio para laboratorio</t>
  </si>
  <si>
    <t>Campanola</t>
  </si>
  <si>
    <t>Caña, para instrumento musical</t>
  </si>
  <si>
    <t>Canales de metal</t>
  </si>
  <si>
    <t>Canaleta estructural</t>
  </si>
  <si>
    <t>Canasta de techo para vehículo</t>
  </si>
  <si>
    <t>Canasto</t>
  </si>
  <si>
    <t>Candado</t>
  </si>
  <si>
    <t>Candela de parafina</t>
  </si>
  <si>
    <t>Candela, bujía para motor</t>
  </si>
  <si>
    <t>Cañería metálica, toda dimensión</t>
  </si>
  <si>
    <t>Cañería p.v.c, toda dimensión</t>
  </si>
  <si>
    <t>Canfín</t>
  </si>
  <si>
    <t>Canoa, metálica para techar</t>
  </si>
  <si>
    <t>Canoa de pvc para techar</t>
  </si>
  <si>
    <t>Canon</t>
  </si>
  <si>
    <t>1.99.01</t>
  </si>
  <si>
    <t>Cantimplora</t>
  </si>
  <si>
    <t>Cañuela de fibra de vidrio</t>
  </si>
  <si>
    <t>Capa, vestimenta de cualquier material</t>
  </si>
  <si>
    <t>Capelos para vitrinas</t>
  </si>
  <si>
    <t>Capota para vehículo</t>
  </si>
  <si>
    <t>Cápsula, de bronce u otro material</t>
  </si>
  <si>
    <t>Carbocaina</t>
  </si>
  <si>
    <t>Carbolina</t>
  </si>
  <si>
    <t>Carbón, para encendido de motor</t>
  </si>
  <si>
    <t>Carbón, vegetal o mineral</t>
  </si>
  <si>
    <t>Carbonato de calcio</t>
  </si>
  <si>
    <t>Carga de batería, servicio de</t>
  </si>
  <si>
    <t>Cargador de vagonetas</t>
  </si>
  <si>
    <t>Cargador para baterías</t>
  </si>
  <si>
    <t>Cargador para celular, batería</t>
  </si>
  <si>
    <t>Cargador para película fotográfica</t>
  </si>
  <si>
    <t>Cargador porta-herramientas</t>
  </si>
  <si>
    <t>Carguero de cuero, con funda para guardas</t>
  </si>
  <si>
    <t>Carnes, todo tipo (consumo humano)</t>
  </si>
  <si>
    <t>Carnes, todo tipo (consumo animal)</t>
  </si>
  <si>
    <t>Carnets</t>
  </si>
  <si>
    <t>Carpetas</t>
  </si>
  <si>
    <t>Carretas</t>
  </si>
  <si>
    <t>Carretillas</t>
  </si>
  <si>
    <t>Carrete para película</t>
  </si>
  <si>
    <t>Carretilla de mano</t>
  </si>
  <si>
    <t>Carretilla, de mano hidráulica</t>
  </si>
  <si>
    <t>Carretilla, extintora (sprinklers)</t>
  </si>
  <si>
    <t>Carretilla de batea</t>
  </si>
  <si>
    <t>Carros de arrastre</t>
  </si>
  <si>
    <t>Carro para panadería</t>
  </si>
  <si>
    <t>Carro térmico transportador de comida, con baño María.</t>
  </si>
  <si>
    <t>Carrucha de teflon.</t>
  </si>
  <si>
    <t>Cartapacio, todo tipo</t>
  </si>
  <si>
    <t>Cartas náuticas</t>
  </si>
  <si>
    <t>Cartucheras y fundas</t>
  </si>
  <si>
    <t xml:space="preserve">Cartucho de limpieza </t>
  </si>
  <si>
    <t>Cartucho, cinta de respaldo todo tipo</t>
  </si>
  <si>
    <t>Cartulina</t>
  </si>
  <si>
    <t>Cartulina, impresa</t>
  </si>
  <si>
    <t>Casco operadora (auricular - micrófono - orejeras)</t>
  </si>
  <si>
    <t>Casco, todo tipo</t>
  </si>
  <si>
    <t>Cassette para grabadora</t>
  </si>
  <si>
    <t>Catalizador</t>
  </si>
  <si>
    <t>Cateter</t>
  </si>
  <si>
    <t>Cautín</t>
  </si>
  <si>
    <t>Cazuela</t>
  </si>
  <si>
    <t xml:space="preserve">Cebo </t>
  </si>
  <si>
    <t>Cebo mirex</t>
  </si>
  <si>
    <t>Cedazo, metálico</t>
  </si>
  <si>
    <t>Cedazo, plástico</t>
  </si>
  <si>
    <t>Cejillas divisoras</t>
  </si>
  <si>
    <t>Cejillas plásticas</t>
  </si>
  <si>
    <t>Celosía de vidrio</t>
  </si>
  <si>
    <t>Celosía, metálica</t>
  </si>
  <si>
    <t>Cemento</t>
  </si>
  <si>
    <t>Cenicero, de mesa</t>
  </si>
  <si>
    <t>Cenicero, de pie</t>
  </si>
  <si>
    <t>Central telefónica</t>
  </si>
  <si>
    <t>Centrifugadoras</t>
  </si>
  <si>
    <t>Construccion Adicion y Mejoras por Contrato Centros de enseñanza</t>
  </si>
  <si>
    <t>Cepillo, de acero</t>
  </si>
  <si>
    <t>Cepillo eléctrico para pisos -uso en oficina-</t>
  </si>
  <si>
    <t>Cepillo, eléctrico para pulir</t>
  </si>
  <si>
    <t>Cepillo,cualquier material para aseo-excluye aseo personal que se registra en la 2.99.99-</t>
  </si>
  <si>
    <t>Cepillo, para mesa de dibujo</t>
  </si>
  <si>
    <t>Cera, para limpiar pisos, muebles, autos</t>
  </si>
  <si>
    <t>Cera, pez</t>
  </si>
  <si>
    <t>Cerca metálica</t>
  </si>
  <si>
    <t>Cerdo ( para fines de reproducción )</t>
  </si>
  <si>
    <t>Cerradura</t>
  </si>
  <si>
    <t>Cerraduras electrónicas para control de acceso</t>
  </si>
  <si>
    <t>Chaleco antibalas</t>
  </si>
  <si>
    <t>Chalecos</t>
  </si>
  <si>
    <t>Chapia, servicio de</t>
  </si>
  <si>
    <t>Charreteras</t>
  </si>
  <si>
    <t>Chequera adquirida al sistema bancario</t>
  </si>
  <si>
    <t>Chequera  -confección -</t>
  </si>
  <si>
    <t>Chicharra para leroy</t>
  </si>
  <si>
    <t>Chinche</t>
  </si>
  <si>
    <t xml:space="preserve">Chips overdrive </t>
  </si>
  <si>
    <t>Chispa para cortar vidrio</t>
  </si>
  <si>
    <t>Chorreador</t>
  </si>
  <si>
    <t>Chucks</t>
  </si>
  <si>
    <t>Chuzo eléctrico para ganado</t>
  </si>
  <si>
    <t>Cianuro de potasio</t>
  </si>
  <si>
    <t>Cielos metálicos</t>
  </si>
  <si>
    <t>Cielos suspendidos</t>
  </si>
  <si>
    <t>Cierra puerta</t>
  </si>
  <si>
    <t>Cilindro de acetileno</t>
  </si>
  <si>
    <t>Cilindro, de gas licuado</t>
  </si>
  <si>
    <t>Cilindro, de nitrógeno, etc.</t>
  </si>
  <si>
    <t>Cincel</t>
  </si>
  <si>
    <t>Cinceles en acero</t>
  </si>
  <si>
    <t>Cincha de nylon para bestia</t>
  </si>
  <si>
    <t>Cincha para mimeógrafo</t>
  </si>
  <si>
    <t>Cinta adhesiva aislante (uso eléctrico)</t>
  </si>
  <si>
    <t>Cinta adhesiva antideslizante</t>
  </si>
  <si>
    <t>Cinta adhesiva de plomo especial para alarma</t>
  </si>
  <si>
    <t>Cinta adhesiva transparente</t>
  </si>
  <si>
    <t>Cinta de papel (rollo) máquinas que imprimen</t>
  </si>
  <si>
    <t>Cinta de papel engomado (rollo)</t>
  </si>
  <si>
    <t xml:space="preserve">Cinta gris para ducto </t>
  </si>
  <si>
    <t>Cinta impresa en adhesivo</t>
  </si>
  <si>
    <t>Cinta magnética</t>
  </si>
  <si>
    <t>Cinta magnetofónica</t>
  </si>
  <si>
    <t>Cinta métrica</t>
  </si>
  <si>
    <t>Cinta para encuadernar</t>
  </si>
  <si>
    <t>Cinta para máquinas que imprimen</t>
  </si>
  <si>
    <t>Cinta para ribetear</t>
  </si>
  <si>
    <t>Cinta para tapar goteras</t>
  </si>
  <si>
    <t>Cinta para topografía</t>
  </si>
  <si>
    <t>Cinta plástica (con rotulo)</t>
  </si>
  <si>
    <t>Cinta reflectora</t>
  </si>
  <si>
    <t>Cinta tricolor en rollos</t>
  </si>
  <si>
    <t>Cinta y cartuchos de respaldos de datos</t>
  </si>
  <si>
    <t>Cinturón de seguridad</t>
  </si>
  <si>
    <t>Cinturón policial</t>
  </si>
  <si>
    <t>Cisternas de riego.</t>
  </si>
  <si>
    <t>Cizallas.</t>
  </si>
  <si>
    <t>Clavadoras</t>
  </si>
  <si>
    <t>Clavo, todo tamaño</t>
  </si>
  <si>
    <t>Clinómetro</t>
  </si>
  <si>
    <t>Clip</t>
  </si>
  <si>
    <t>Clisé, confección de</t>
  </si>
  <si>
    <t>Cloridex</t>
  </si>
  <si>
    <t>Cloro</t>
  </si>
  <si>
    <t>Cloroformo</t>
  </si>
  <si>
    <t>Cloruro de amonio</t>
  </si>
  <si>
    <t>Cloruro de bario</t>
  </si>
  <si>
    <t>Cloruro de calcio</t>
  </si>
  <si>
    <t>Cloruro de estaño</t>
  </si>
  <si>
    <t>Cloruro de hierro</t>
  </si>
  <si>
    <t>Cloruro de magnesio</t>
  </si>
  <si>
    <t>Cloruro de mercurio</t>
  </si>
  <si>
    <t>Cloruro de metileno</t>
  </si>
  <si>
    <t>Cloruro de potasio</t>
  </si>
  <si>
    <t>Cloruro de sodio</t>
  </si>
  <si>
    <t>Cloruro de zinc</t>
  </si>
  <si>
    <t>Cobertor, cualquier material, tipo o uso</t>
  </si>
  <si>
    <t>Cobija</t>
  </si>
  <si>
    <t>Cocina, de canfín, eléctrica o gas</t>
  </si>
  <si>
    <t>Codales vibratorios</t>
  </si>
  <si>
    <t>Codificador para computadora vía interfacial rs 232.</t>
  </si>
  <si>
    <t>Codificador para computadores de tarjetas de marca en un reloj automático</t>
  </si>
  <si>
    <t>Codificadora y entintadora de tarjetas de crédito.</t>
  </si>
  <si>
    <t>Código, todo tipo</t>
  </si>
  <si>
    <t>Codo de concreto</t>
  </si>
  <si>
    <t>Codo metálico, todo tamaño</t>
  </si>
  <si>
    <t>Codo p.v.c., todo tamaño</t>
  </si>
  <si>
    <t>Cofee maker eléctrico</t>
  </si>
  <si>
    <t>Cojín</t>
  </si>
  <si>
    <t>Cojinete, todo tipo</t>
  </si>
  <si>
    <t>Cola, pegamento</t>
  </si>
  <si>
    <t>Colador</t>
  </si>
  <si>
    <t>Colcha</t>
  </si>
  <si>
    <t>Colchón inflable</t>
  </si>
  <si>
    <t>Colchón o colchoneta</t>
  </si>
  <si>
    <t>Colchones reno</t>
  </si>
  <si>
    <t xml:space="preserve">Colector de muestras </t>
  </si>
  <si>
    <t>Colilla, todo material</t>
  </si>
  <si>
    <t xml:space="preserve">Colonia,  loción </t>
  </si>
  <si>
    <t>Colorante, todo tipo</t>
  </si>
  <si>
    <t>Columnas (concreto)</t>
  </si>
  <si>
    <t>Comal</t>
  </si>
  <si>
    <t xml:space="preserve">Comidas para participantes en eventos de capacitacion. </t>
  </si>
  <si>
    <t>Comisiones por recudación de servicios públicos, pagos y otras transacciones mercantiles.</t>
  </si>
  <si>
    <t>Compactadores de suelo y asfalto</t>
  </si>
  <si>
    <t>Compás, para dibujo</t>
  </si>
  <si>
    <t>Compás, para música</t>
  </si>
  <si>
    <t>Compas</t>
  </si>
  <si>
    <t>Compresor de aire</t>
  </si>
  <si>
    <t>Compuestos</t>
  </si>
  <si>
    <t>Concentrados para animales</t>
  </si>
  <si>
    <t>Concentrador para red</t>
  </si>
  <si>
    <t>Concentradores repetidores</t>
  </si>
  <si>
    <t>Concreto</t>
  </si>
  <si>
    <t>Condensador</t>
  </si>
  <si>
    <t>Conductores de comunicación</t>
  </si>
  <si>
    <t>Conduleta</t>
  </si>
  <si>
    <t>Conector 25 pines</t>
  </si>
  <si>
    <t>Conector db 9 pines</t>
  </si>
  <si>
    <t>Conectores bnc</t>
  </si>
  <si>
    <t>Conectores equipos de radio</t>
  </si>
  <si>
    <t>Conectores metálicos</t>
  </si>
  <si>
    <t>Conectores para mecha</t>
  </si>
  <si>
    <t>Confección de cortinas y manteados</t>
  </si>
  <si>
    <t>Conformación y nivelación de terrenos</t>
  </si>
  <si>
    <t>Congelador, tipo comercial o industrial</t>
  </si>
  <si>
    <t>Congelador, tipo doméstico</t>
  </si>
  <si>
    <t>Cono de algodón, hilo, lana o pabilo</t>
  </si>
  <si>
    <t>Cono de señalización</t>
  </si>
  <si>
    <t>Consola analógica con profundímetro, manómetro, brújula, termómetro</t>
  </si>
  <si>
    <t>Consola codificadora</t>
  </si>
  <si>
    <t>Consola de audio</t>
  </si>
  <si>
    <t>Consola de operadora</t>
  </si>
  <si>
    <t>Construcción  de caminos</t>
  </si>
  <si>
    <t>Construcción, adición y mejoras por contrato de oficinas</t>
  </si>
  <si>
    <t>Construcción, adición y mejoras por contrato de vías de ferrocarril</t>
  </si>
  <si>
    <t>5.02.03</t>
  </si>
  <si>
    <t>Construcción  de carreteras</t>
  </si>
  <si>
    <t>Construcción de aceras, caños, y colocación de tuberías</t>
  </si>
  <si>
    <t>Construcción de aeropuertos</t>
  </si>
  <si>
    <t>Construccion, Adiciones y Mejoras de Albergues y crianzas de animales</t>
  </si>
  <si>
    <t>Construcción, Adiciones y Mejoras de áreas verdes-jardines , campos de exposicion, hornatos, parques zoologicos</t>
  </si>
  <si>
    <t>Construccion, Adiciones y Mejoras de Centros de Juegos infantiles</t>
  </si>
  <si>
    <t xml:space="preserve">Construccion, Adiciones y Mejoras de Campos Deportivos - futbol, gimnasios, polideprtivos </t>
  </si>
  <si>
    <t>Construccion, Adicion y Mejoras de Marinas</t>
  </si>
  <si>
    <t>5.02.04</t>
  </si>
  <si>
    <t>Construccion, Adiciones y Mejoras de Muelles</t>
  </si>
  <si>
    <t>Construccion, Adiciones y Mejoras por contrato de Museos</t>
  </si>
  <si>
    <t>Construcción, adición y mejoras por contrato de rieles, polines, puentes, alcantarilas en vías ferreas.</t>
  </si>
  <si>
    <t>Construccion, Adiciones y Mejoras de plantas procesadoras de productos agrícolas, ganadería y pesca</t>
  </si>
  <si>
    <t>Construccion, Adiciones y Mejoras de rellenos sanitarios</t>
  </si>
  <si>
    <t>Construccion, Adiciones y Mejoras de Rompeolas</t>
  </si>
  <si>
    <t>Construccion, Adiciones y Mejoras de Obras para Electricidad</t>
  </si>
  <si>
    <t>5.02.07</t>
  </si>
  <si>
    <t>Construccion, Adiciones y Mejoras de Obras para Telecomunicaciones</t>
  </si>
  <si>
    <t>Construccion, Adiciones y Mejoras de Obras para Acueductos</t>
  </si>
  <si>
    <t>Construccion, Adiciones y Mejoras de Obras para Riego</t>
  </si>
  <si>
    <t>Construccion, Adiciones y Mejoras de Obras para Alcantarillado Pluvial</t>
  </si>
  <si>
    <t>Construccion, Adiciones y Mejoras de Obras para Alcantarillado Sanitario</t>
  </si>
  <si>
    <t>Construccion, Adiciones y Mejoras de Obras para Oleductos y Depósitos</t>
  </si>
  <si>
    <t>Construcción de desayunadores por contrato</t>
  </si>
  <si>
    <t>Construcción de drenajes en vías de comunicación</t>
  </si>
  <si>
    <t>Construcción de edificios</t>
  </si>
  <si>
    <t>Construcción de fosas para cañería</t>
  </si>
  <si>
    <t>Construcción de mostradores</t>
  </si>
  <si>
    <t>Construcción de parques-conchas acústicas, jardines</t>
  </si>
  <si>
    <t>Construcción de planta de tratamiento</t>
  </si>
  <si>
    <t>Construcción de plataforma para planta</t>
  </si>
  <si>
    <t>Construcción de puentes</t>
  </si>
  <si>
    <t>Construcción de relleno sanitario</t>
  </si>
  <si>
    <t>Construcción de senderos</t>
  </si>
  <si>
    <t>Construcción de servicios sanitarios</t>
  </si>
  <si>
    <t>Construcción de tanque para agua</t>
  </si>
  <si>
    <t>Construcción de tanque séptico</t>
  </si>
  <si>
    <t xml:space="preserve">Construcción de muros u cercas para delimita propiesdades públicas </t>
  </si>
  <si>
    <t>Construcción y mejoramiento de edificios</t>
  </si>
  <si>
    <t>Contactores</t>
  </si>
  <si>
    <t>Contestador telefónico</t>
  </si>
  <si>
    <t>Contrangulo baja velocidad para profilaxis</t>
  </si>
  <si>
    <t>Contrato de diseño con agencias de publicidad</t>
  </si>
  <si>
    <t>Contrataciones de instructores y de personal de apoyo.</t>
  </si>
  <si>
    <t>Controladores</t>
  </si>
  <si>
    <t>Convertidor de medios</t>
  </si>
  <si>
    <t>Convertidor de punto de terminal</t>
  </si>
  <si>
    <t>Convertidor para mouse</t>
  </si>
  <si>
    <t>Convertidor para teclado</t>
  </si>
  <si>
    <t>Copa, de vidrio</t>
  </si>
  <si>
    <t>Copa, para rueda de automotores</t>
  </si>
  <si>
    <t>Copia, de llaves</t>
  </si>
  <si>
    <t>Copia, fotográfica, heliográfica, etc.</t>
  </si>
  <si>
    <t>Co-procesador matemático</t>
  </si>
  <si>
    <t>Cordel, todo tipo</t>
  </si>
  <si>
    <t xml:space="preserve">Cordón detonante petin </t>
  </si>
  <si>
    <t>Cordón, de algodón, hilo, seda, etc.</t>
  </si>
  <si>
    <t>Cordón, para instalaciones eléctricas</t>
  </si>
  <si>
    <t>Corona, engranaje</t>
  </si>
  <si>
    <t>Corona, floristería</t>
  </si>
  <si>
    <t>Corrector, todo tipo</t>
  </si>
  <si>
    <t>Cortacircuitos</t>
  </si>
  <si>
    <t>Cortadora de alimentos</t>
  </si>
  <si>
    <t xml:space="preserve">Cortadora rotativa(para trabajos industriales) </t>
  </si>
  <si>
    <t>Cortadora y empalmadora de película</t>
  </si>
  <si>
    <t>Cortadora, de zacate</t>
  </si>
  <si>
    <t>Cortadoras</t>
  </si>
  <si>
    <t>Cortapapel de escritorio</t>
  </si>
  <si>
    <t>Cortar vidrio, servicio de</t>
  </si>
  <si>
    <t>Cortina, todo tipo</t>
  </si>
  <si>
    <t>Cosechadoras</t>
  </si>
  <si>
    <t>Costas u Honorarios por preaviso y cesantía derivados de sentencias judicial únicamente.</t>
  </si>
  <si>
    <t>Crayones</t>
  </si>
  <si>
    <t>Crema especial para compaginar</t>
  </si>
  <si>
    <t>Crema o pomada, todo tipo</t>
  </si>
  <si>
    <t>Crema protectora para pintores</t>
  </si>
  <si>
    <t>Crema pulidora</t>
  </si>
  <si>
    <t>Crisol, cápsulas</t>
  </si>
  <si>
    <t>Cristalería</t>
  </si>
  <si>
    <t>Cromatógrafo</t>
  </si>
  <si>
    <t>Cronómetro</t>
  </si>
  <si>
    <t>Cruces</t>
  </si>
  <si>
    <t>Cruz PVC, todo tipo</t>
  </si>
  <si>
    <t>Cuaderno, todo tipo</t>
  </si>
  <si>
    <t>Cubetas</t>
  </si>
  <si>
    <t>Cubiertas</t>
  </si>
  <si>
    <t>Cubiertos y tenedores</t>
  </si>
  <si>
    <t>Cubo de papel</t>
  </si>
  <si>
    <t>Cubo flash</t>
  </si>
  <si>
    <t>Cubre asiento</t>
  </si>
  <si>
    <t>Cuchara uso en cocina</t>
  </si>
  <si>
    <t>Cuchara, albañilería</t>
  </si>
  <si>
    <t>Cucharetas de acero inoxidable, pequeñas</t>
  </si>
  <si>
    <t>Cucharón uso en cocina</t>
  </si>
  <si>
    <t>Cuchilla</t>
  </si>
  <si>
    <t>Cuchilla, para máquina saca punta</t>
  </si>
  <si>
    <t>Cuchilla, para torno</t>
  </si>
  <si>
    <t>Cuchillo eléctrico</t>
  </si>
  <si>
    <t>Cuchillo para carnicería u otros oficios</t>
  </si>
  <si>
    <t>Cuchillo uso en cocina</t>
  </si>
  <si>
    <t>Cuerdas y cordeles</t>
  </si>
  <si>
    <t>Cuero curtido</t>
  </si>
  <si>
    <t>Cuero oscaria</t>
  </si>
  <si>
    <t>Cuerovan</t>
  </si>
  <si>
    <t>Cumbreras</t>
  </si>
  <si>
    <t>Cunas</t>
  </si>
  <si>
    <t>Cunetas prefabricadas</t>
  </si>
  <si>
    <t>Cunetas contrato de construcción</t>
  </si>
  <si>
    <t>Curador</t>
  </si>
  <si>
    <t>Curador y preservante  para metales</t>
  </si>
  <si>
    <t>Curita</t>
  </si>
  <si>
    <t>Curva francesa</t>
  </si>
  <si>
    <t>Curva, conduit</t>
  </si>
  <si>
    <t>Curvas metálicas</t>
  </si>
  <si>
    <t>Curvímetro</t>
  </si>
  <si>
    <t>Cubos para la toma de muestras</t>
  </si>
  <si>
    <t>D</t>
  </si>
  <si>
    <t>Data switch</t>
  </si>
  <si>
    <t xml:space="preserve">Decapador </t>
  </si>
  <si>
    <t>Decorpanel</t>
  </si>
  <si>
    <t>Dedo, para polígrafo</t>
  </si>
  <si>
    <t>Deducible, de póliza de vehículos</t>
  </si>
  <si>
    <t>1.99.05</t>
  </si>
  <si>
    <t>Defensas metálicas  -vallas-</t>
  </si>
  <si>
    <t>Delantales</t>
  </si>
  <si>
    <t>Dencímetro</t>
  </si>
  <si>
    <t>Dentalgina</t>
  </si>
  <si>
    <t>De-odorase, preservante para alimentos</t>
  </si>
  <si>
    <t>Depósitos, para alfileres o clips</t>
  </si>
  <si>
    <t>Depositos de garantía</t>
  </si>
  <si>
    <t>Depósitos por Importaciones temporales de equipo querealiza la institucion</t>
  </si>
  <si>
    <t>5.99.04</t>
  </si>
  <si>
    <t>Depositos telefonicos por tenencia y custodia</t>
  </si>
  <si>
    <t>5.99.05</t>
  </si>
  <si>
    <t>Depurador biológico prefabricado</t>
  </si>
  <si>
    <t>Derecho de agua potable (paja de agua, ramal, aguas negras)</t>
  </si>
  <si>
    <t>Derecho de apartado postal</t>
  </si>
  <si>
    <t>Derecho de Autor</t>
  </si>
  <si>
    <t>Derecho de energía eléctrica</t>
  </si>
  <si>
    <t>Derecho telefónico</t>
  </si>
  <si>
    <t>Desagüe de metal</t>
  </si>
  <si>
    <t>Desalmacenaje, servicio de</t>
  </si>
  <si>
    <t>Desarmadora, de llantas</t>
  </si>
  <si>
    <t>Desarrolladores de cable</t>
  </si>
  <si>
    <t>Desatorador de cañerías</t>
  </si>
  <si>
    <t>Desatornillador, todo tipo</t>
  </si>
  <si>
    <t>Descarbonizante</t>
  </si>
  <si>
    <t>Descarbonizante en frío</t>
  </si>
  <si>
    <t>Descarbonizante para maquinaria</t>
  </si>
  <si>
    <t>Desecador de vidrio</t>
  </si>
  <si>
    <t>Desengrasante</t>
  </si>
  <si>
    <t>Desensibilizante</t>
  </si>
  <si>
    <t>Deshumecedor</t>
  </si>
  <si>
    <t>Desincrustantes</t>
  </si>
  <si>
    <t>Desinfectante, todo tipo</t>
  </si>
  <si>
    <t>Desmoldantes</t>
  </si>
  <si>
    <t>Desodorante ambiental</t>
  </si>
  <si>
    <t>Desoldador</t>
  </si>
  <si>
    <t>Desoxidante</t>
  </si>
  <si>
    <t>Desplazador de humedad y protector, todo uso</t>
  </si>
  <si>
    <t>Destaqueo de inodoros</t>
  </si>
  <si>
    <t>Destaqueo de tuberías</t>
  </si>
  <si>
    <t>Destornilladores y desarmadores</t>
  </si>
  <si>
    <t>Destupidor</t>
  </si>
  <si>
    <t>Detector de radar</t>
  </si>
  <si>
    <t>Detectores</t>
  </si>
  <si>
    <t>Detergente</t>
  </si>
  <si>
    <t>Detonadores</t>
  </si>
  <si>
    <t>Dextrosa</t>
  </si>
  <si>
    <t>Dianas para armas</t>
  </si>
  <si>
    <t>Dibujo, servicio de</t>
  </si>
  <si>
    <t>Diccionario</t>
  </si>
  <si>
    <t>Diclorofluoresceina</t>
  </si>
  <si>
    <t>Diclorometano</t>
  </si>
  <si>
    <t>Dictáfono</t>
  </si>
  <si>
    <t>Dieléctrico</t>
  </si>
  <si>
    <t>Diesel</t>
  </si>
  <si>
    <t>Difusor</t>
  </si>
  <si>
    <t>Digel</t>
  </si>
  <si>
    <t>Digitalizadores</t>
  </si>
  <si>
    <t>Diluyente, todo tipo</t>
  </si>
  <si>
    <t>Dimmers</t>
  </si>
  <si>
    <t>Dinamita</t>
  </si>
  <si>
    <t>Dinamita gel acuoso</t>
  </si>
  <si>
    <t>Diodos</t>
  </si>
  <si>
    <t>Dióxido de titanio</t>
  </si>
  <si>
    <t>Dipterex</t>
  </si>
  <si>
    <t>Construccion, Adiciones y Mejoras de Diques</t>
  </si>
  <si>
    <t>Disco de papel especial para uso de laboratorio</t>
  </si>
  <si>
    <t>Disco duro</t>
  </si>
  <si>
    <t>Disco óptico para grabar en disco compacto</t>
  </si>
  <si>
    <t>Discos y sierras</t>
  </si>
  <si>
    <t>Diseño en obras de ingeniería</t>
  </si>
  <si>
    <t>Disquetes</t>
  </si>
  <si>
    <t>Dispensador de cinta y otros</t>
  </si>
  <si>
    <t>Dispensadores de agua y aire</t>
  </si>
  <si>
    <t>Dispensadores de combustibles</t>
  </si>
  <si>
    <t>Dispositivo anti-intervención para teléfonos</t>
  </si>
  <si>
    <t xml:space="preserve">Dispositivo para llamadas telefónicas </t>
  </si>
  <si>
    <t>Distribuidores</t>
  </si>
  <si>
    <t>Distribuidores, vehículos*</t>
  </si>
  <si>
    <t>Disyuntor termomagnético</t>
  </si>
  <si>
    <t>Dobladura de tubo</t>
  </si>
  <si>
    <t>Dobladores</t>
  </si>
  <si>
    <t>Dobladores de laminas para construcción</t>
  </si>
  <si>
    <t>Dolo-tanderil</t>
  </si>
  <si>
    <t>Domos para cámaras de seguridad</t>
  </si>
  <si>
    <t>Dosificadores</t>
  </si>
  <si>
    <t>Drenajes, alcantarillas</t>
  </si>
  <si>
    <t>Ducha</t>
  </si>
  <si>
    <t>Ductos</t>
  </si>
  <si>
    <t>Dulceras</t>
  </si>
  <si>
    <t>Duplicadora de microfichas</t>
  </si>
  <si>
    <t>Durpanel</t>
  </si>
  <si>
    <t>E</t>
  </si>
  <si>
    <t>Ebanol</t>
  </si>
  <si>
    <t>Ecosonda</t>
  </si>
  <si>
    <t>Electrodo, todo tipo</t>
  </si>
  <si>
    <t>Elementos de impresión.</t>
  </si>
  <si>
    <t>Elementos decorativos para construcción en concreto</t>
  </si>
  <si>
    <t>Embalses</t>
  </si>
  <si>
    <t>Embudo, todo tipo</t>
  </si>
  <si>
    <t>Empalmador</t>
  </si>
  <si>
    <t>Empalmes</t>
  </si>
  <si>
    <t>Empaque de cinta</t>
  </si>
  <si>
    <t>Empaques vehículos todo tipo</t>
  </si>
  <si>
    <t>Empastes</t>
  </si>
  <si>
    <t>Emulsión asfáltica</t>
  </si>
  <si>
    <t>Encerado de carro</t>
  </si>
  <si>
    <t>Enchufe, eléctrico, todo tipo</t>
  </si>
  <si>
    <t>Enciclopedia -capitalizable-</t>
  </si>
  <si>
    <t>Encierros para bebes</t>
  </si>
  <si>
    <t>Encoladora</t>
  </si>
  <si>
    <t>Encuadernadora</t>
  </si>
  <si>
    <t>Endurecedor para concreto</t>
  </si>
  <si>
    <t>Energía eléctrica (servicio)</t>
  </si>
  <si>
    <t>Energía eléctrica (compra para comercialización)</t>
  </si>
  <si>
    <t>Enfibrar zapatas</t>
  </si>
  <si>
    <t>Enfriadores</t>
  </si>
  <si>
    <t>Engargolado</t>
  </si>
  <si>
    <t>Engrapadora eléctrica</t>
  </si>
  <si>
    <t>Engrapadora manual</t>
  </si>
  <si>
    <t>Engrapadora para cable</t>
  </si>
  <si>
    <t>Engrasadora</t>
  </si>
  <si>
    <t>Engrase, servicio de (incluye grasa o aceite)</t>
  </si>
  <si>
    <t>Enjuague (liquido dental)</t>
  </si>
  <si>
    <t>Enrutador para red local o remota</t>
  </si>
  <si>
    <t>Entero-vioformo</t>
  </si>
  <si>
    <t>Entrampadora para trabajo pesado</t>
  </si>
  <si>
    <t>Envase en aerosol de aire comprimido para limpieza de equipos electrónicos</t>
  </si>
  <si>
    <t>Equipo agrícola</t>
  </si>
  <si>
    <t xml:space="preserve">Equipo de acabado </t>
  </si>
  <si>
    <t>Equipo de audio</t>
  </si>
  <si>
    <t>Equipo de calibrar faros</t>
  </si>
  <si>
    <t>Equipo de cine</t>
  </si>
  <si>
    <t>Equipo de control, registro y restricción de acceso por tarjeta</t>
  </si>
  <si>
    <t>Equipo de dibujo (para enseñanza)</t>
  </si>
  <si>
    <t>Equipo de dictado</t>
  </si>
  <si>
    <t>Equipo de grabación</t>
  </si>
  <si>
    <t>Equipo de fumigación</t>
  </si>
  <si>
    <t>Equipo de huellas digitales</t>
  </si>
  <si>
    <t>Equipo de identificación (incluye máquina fotográfica)</t>
  </si>
  <si>
    <t>Equipo de iluminación para fotografía y vídeo.</t>
  </si>
  <si>
    <t>Equipo de iluminación.</t>
  </si>
  <si>
    <t>Equipo de imprenta</t>
  </si>
  <si>
    <t>Equipo de interconexión de redes</t>
  </si>
  <si>
    <t>Equipo de laboratorio para análisis e investigación</t>
  </si>
  <si>
    <t>Equipo de lavandería para hospitales</t>
  </si>
  <si>
    <t>Equipo de lavandería para otros usos</t>
  </si>
  <si>
    <t>Equipo de litografía</t>
  </si>
  <si>
    <t>Equipo de lubricación</t>
  </si>
  <si>
    <t>Equipo de microfilm</t>
  </si>
  <si>
    <t>Equipo de offset</t>
  </si>
  <si>
    <t>Equipo de ordeño</t>
  </si>
  <si>
    <t>Equipo de oxiacetileno</t>
  </si>
  <si>
    <t>Equipo de pavimentación</t>
  </si>
  <si>
    <t>Equipo de programación de frecuencias.</t>
  </si>
  <si>
    <t>Equipo de proyección</t>
  </si>
  <si>
    <t>Equipo de radar</t>
  </si>
  <si>
    <t>Equipo de radiocomunicación</t>
  </si>
  <si>
    <t>Equipo de rayos x</t>
  </si>
  <si>
    <t>Equipo de riego y extractores</t>
  </si>
  <si>
    <t>Equipo de salud animal</t>
  </si>
  <si>
    <t>Equipo de seguridad</t>
  </si>
  <si>
    <t>Equipo de seguridad - relación tinta o sello invisible -.</t>
  </si>
  <si>
    <t>Equipo de señal de vídeo.</t>
  </si>
  <si>
    <t>Equipo de sonido</t>
  </si>
  <si>
    <t>Equipo de televisión</t>
  </si>
  <si>
    <t>Equipo de transcripción</t>
  </si>
  <si>
    <t>Equipo de trasiego</t>
  </si>
  <si>
    <t>Equipo de trituración</t>
  </si>
  <si>
    <t>Equipo de vigilancia automática - semáforos</t>
  </si>
  <si>
    <t>Equipo dental</t>
  </si>
  <si>
    <t>Equipo eléctrico industrial</t>
  </si>
  <si>
    <t>Equipo electrónico para levantamientos topográficos.</t>
  </si>
  <si>
    <t>Equipo especial para buceo y similar</t>
  </si>
  <si>
    <t>Equipo hidráulico</t>
  </si>
  <si>
    <t>Equipo informático para comunicación de datos</t>
  </si>
  <si>
    <t>Equipo para la colocación de concreto</t>
  </si>
  <si>
    <t>Equipo de pesaje -uso médico y de laboratorio-</t>
  </si>
  <si>
    <t>Equipo para pintar</t>
  </si>
  <si>
    <t>Equipo para redes inalámbricas</t>
  </si>
  <si>
    <t>Equipo para revelado de material fotográfico</t>
  </si>
  <si>
    <t>Equipo para supervisión de artículos - electrónicamente.</t>
  </si>
  <si>
    <t>Equipo para tratamiento de aguas negras</t>
  </si>
  <si>
    <t>Equipo y mobiliario deportivo para atletismo</t>
  </si>
  <si>
    <t>Equipo y mobiliario deportivo para gimnasia</t>
  </si>
  <si>
    <t>Equipo vibrador</t>
  </si>
  <si>
    <t>Escalera, todo tipo</t>
  </si>
  <si>
    <t>Escaleras electrónicas</t>
  </si>
  <si>
    <t>Escalímetro</t>
  </si>
  <si>
    <t>Escalpelo</t>
  </si>
  <si>
    <t>Escoba, cualquier material</t>
  </si>
  <si>
    <t>Escobilla para mesa de dibujo</t>
  </si>
  <si>
    <t>Escobón, cualquier material</t>
  </si>
  <si>
    <t>Escritorio de oficina, todo tipo</t>
  </si>
  <si>
    <t>Escuadra para mediciones</t>
  </si>
  <si>
    <t>Escuadra colgante - diversos usos-</t>
  </si>
  <si>
    <t>Escudos para vestimenta - servicio de confección-</t>
  </si>
  <si>
    <t>Escultura y Grabados , obra de arte</t>
  </si>
  <si>
    <t>5.99.02</t>
  </si>
  <si>
    <t>Escurridor para palo de piso</t>
  </si>
  <si>
    <t>Esfignómetro</t>
  </si>
  <si>
    <t>Eslinga</t>
  </si>
  <si>
    <t>Esmalte</t>
  </si>
  <si>
    <t xml:space="preserve">Esmeril de banco </t>
  </si>
  <si>
    <t>Esmeriladora</t>
  </si>
  <si>
    <t>Esparadrapo</t>
  </si>
  <si>
    <t>Espátula</t>
  </si>
  <si>
    <t>Especias</t>
  </si>
  <si>
    <t>Especie fiscal, adquisición de timbres fiscales</t>
  </si>
  <si>
    <t xml:space="preserve">Especie fiscal (timbres) confección </t>
  </si>
  <si>
    <t xml:space="preserve">Especulo </t>
  </si>
  <si>
    <t>Espejo</t>
  </si>
  <si>
    <t>Espejo, repuesto para vehículo</t>
  </si>
  <si>
    <t>Espermacenti</t>
  </si>
  <si>
    <t>Espirales para ahuyentar mosquitos</t>
  </si>
  <si>
    <t>Esponja, de alambre</t>
  </si>
  <si>
    <t>Esponja, de hule o plástico</t>
  </si>
  <si>
    <t>Esponjera</t>
  </si>
  <si>
    <t>Esposas</t>
  </si>
  <si>
    <t>Espuela</t>
  </si>
  <si>
    <t>Espuma contra incendios</t>
  </si>
  <si>
    <t>Espuma de uretano</t>
  </si>
  <si>
    <t>Espuma limpiadora para desodorizar e higienizar</t>
  </si>
  <si>
    <t>Espumaderas</t>
  </si>
  <si>
    <t>Espumante para desarrollo</t>
  </si>
  <si>
    <t>Espumante para perforación</t>
  </si>
  <si>
    <t>Esquinero metálico</t>
  </si>
  <si>
    <t>Esquinero plástico</t>
  </si>
  <si>
    <t>Estación de trabajo para topografía</t>
  </si>
  <si>
    <t>Estampilla de correo, adquisición de</t>
  </si>
  <si>
    <t>Estampilla de correo, confección de</t>
  </si>
  <si>
    <t>Estandartes</t>
  </si>
  <si>
    <t>Estañon, vacío</t>
  </si>
  <si>
    <t>Estante, para biblioteca o aulas de clase</t>
  </si>
  <si>
    <t>Estante, para oficina</t>
  </si>
  <si>
    <t>Estarcidos -servicios-</t>
  </si>
  <si>
    <t>Estereofón</t>
  </si>
  <si>
    <t>Esterilix</t>
  </si>
  <si>
    <t>Esterilizador en frío liquido</t>
  </si>
  <si>
    <t>Esterilla</t>
  </si>
  <si>
    <t>Estetoscopio</t>
  </si>
  <si>
    <t>Estilete</t>
  </si>
  <si>
    <t>Estopa</t>
  </si>
  <si>
    <t>Estuches, fundas y cubiertas, todo tipo</t>
  </si>
  <si>
    <t>Estudios de factibilidad</t>
  </si>
  <si>
    <t>Estudio y/o preparación de planos, contratado con personas jurídicas</t>
  </si>
  <si>
    <t>Escupidero portátil</t>
  </si>
  <si>
    <t>Etanol absoluto</t>
  </si>
  <si>
    <t>Eter</t>
  </si>
  <si>
    <t>Etiqueta, de papel, todo tamaño</t>
  </si>
  <si>
    <t>Etiquetadora</t>
  </si>
  <si>
    <t>Eugenol</t>
  </si>
  <si>
    <t>Evaporador</t>
  </si>
  <si>
    <t>Excavadora</t>
  </si>
  <si>
    <t>Expanders</t>
  </si>
  <si>
    <t>Explosivos</t>
  </si>
  <si>
    <t>Exprimidor de jugos</t>
  </si>
  <si>
    <t>Exprimidor, de esponjas o estropajos</t>
  </si>
  <si>
    <t>Extensión para cable vga</t>
  </si>
  <si>
    <t xml:space="preserve">Extensión para rodillos </t>
  </si>
  <si>
    <t>Extensiones</t>
  </si>
  <si>
    <t>Extinguidor</t>
  </si>
  <si>
    <t>Extintor</t>
  </si>
  <si>
    <t>Extractores, equipo de</t>
  </si>
  <si>
    <t>Extractor para uso en cocina</t>
  </si>
  <si>
    <t>F</t>
  </si>
  <si>
    <t>Fabricación de asientos</t>
  </si>
  <si>
    <t>Fabricación y reparación de artículos de cuero</t>
  </si>
  <si>
    <t>Fachadas de vidrio</t>
  </si>
  <si>
    <t>Fagot</t>
  </si>
  <si>
    <t xml:space="preserve">Faja de transmisión de datos </t>
  </si>
  <si>
    <t>Faja para abanicos de motores</t>
  </si>
  <si>
    <t>Faja para alzar peso</t>
  </si>
  <si>
    <t>Faja para polígrafo</t>
  </si>
  <si>
    <t>Fajas de cuero, u otro material</t>
  </si>
  <si>
    <t>Faldones o loderos para vehículos</t>
  </si>
  <si>
    <t>Farol para actividades cívicas</t>
  </si>
  <si>
    <t>Farol para vehículo todo tipo</t>
  </si>
  <si>
    <t>Fastener</t>
  </si>
  <si>
    <t>Fax</t>
  </si>
  <si>
    <t>Fax/módem</t>
  </si>
  <si>
    <t>Fechador eléctrico</t>
  </si>
  <si>
    <t>Fechador manual</t>
  </si>
  <si>
    <t>Fechadores en madera</t>
  </si>
  <si>
    <t>Felpas</t>
  </si>
  <si>
    <t>Felpudo</t>
  </si>
  <si>
    <t>Femidol</t>
  </si>
  <si>
    <t>Ferry boat, transporte en</t>
  </si>
  <si>
    <t>Fertilizante orgánico</t>
  </si>
  <si>
    <t>Fertilizante químico</t>
  </si>
  <si>
    <t>Férulas y flanyers metálicos</t>
  </si>
  <si>
    <t>Fibra de vidrio</t>
  </si>
  <si>
    <t>Fibra para freno de vehículo</t>
  </si>
  <si>
    <t>Fichas numeradas</t>
  </si>
  <si>
    <t>Fichero</t>
  </si>
  <si>
    <t>Fijador de película fotográfica</t>
  </si>
  <si>
    <t>Fijador para el cabello</t>
  </si>
  <si>
    <t>Fijador para radiografía</t>
  </si>
  <si>
    <t>Filosedas</t>
  </si>
  <si>
    <t>Filtro para cofee-maker</t>
  </si>
  <si>
    <t>Filtro todo tipo</t>
  </si>
  <si>
    <t>Filtro ultravioleta, protector de pantalla</t>
  </si>
  <si>
    <t>Filtros con sus respectivos relojes de regulación de aire</t>
  </si>
  <si>
    <t>Fitting, todas dimensiones</t>
  </si>
  <si>
    <t>Flash</t>
  </si>
  <si>
    <t>Fleje o zuncho metálico</t>
  </si>
  <si>
    <t>Fleje o zuncho plástico</t>
  </si>
  <si>
    <t>Flexiducto</t>
  </si>
  <si>
    <t>Florero</t>
  </si>
  <si>
    <t>Flotador para apoyo de la tubería de flotación de draga de succión</t>
  </si>
  <si>
    <t>Fluorómetro</t>
  </si>
  <si>
    <t>Fluoruro de sodio</t>
  </si>
  <si>
    <t>Foco</t>
  </si>
  <si>
    <t>Folder</t>
  </si>
  <si>
    <t>Foliador</t>
  </si>
  <si>
    <t>Folletos (Servicios de impresión)</t>
  </si>
  <si>
    <t>Folletos  (compra de)</t>
  </si>
  <si>
    <t>Formalina</t>
  </si>
  <si>
    <t>Formica</t>
  </si>
  <si>
    <t>Formicida</t>
  </si>
  <si>
    <t>Formón</t>
  </si>
  <si>
    <t xml:space="preserve">Formulario </t>
  </si>
  <si>
    <t>Forro de tela, todo tipo</t>
  </si>
  <si>
    <t>Forro para encuadernar</t>
  </si>
  <si>
    <t>Foselite</t>
  </si>
  <si>
    <t>Fosfato de amonio y otros componentes</t>
  </si>
  <si>
    <t>Fotoceldas</t>
  </si>
  <si>
    <t>Fotocopiadora</t>
  </si>
  <si>
    <t>Fraccionamiento o habilitación de un terreno por contrato con fines urbanos,calles,acueductos, electricidad,alcantarillado</t>
  </si>
  <si>
    <t>5.02.06</t>
  </si>
  <si>
    <t>Fragua</t>
  </si>
  <si>
    <t>Franela</t>
  </si>
  <si>
    <t>Franqueadoras</t>
  </si>
  <si>
    <t>Fregadero</t>
  </si>
  <si>
    <t>Fregadero de acero inoxidable</t>
  </si>
  <si>
    <t>Freidoras</t>
  </si>
  <si>
    <t>Freno para caballo</t>
  </si>
  <si>
    <t>Freno para vehículo</t>
  </si>
  <si>
    <t>Fresa cilíndrica y todo tipo</t>
  </si>
  <si>
    <t>Frutas</t>
  </si>
  <si>
    <t>Fucsina carbólica fenicada p/z-n</t>
  </si>
  <si>
    <t xml:space="preserve">Fuente de poder </t>
  </si>
  <si>
    <t>Fuentes de agua -construcción-</t>
  </si>
  <si>
    <t>Fuentes de voltaje</t>
  </si>
  <si>
    <t>Fulminante</t>
  </si>
  <si>
    <t>Fumigación, servicio de</t>
  </si>
  <si>
    <t>Fumigadora</t>
  </si>
  <si>
    <t>Funda para inseminar -ganado-</t>
  </si>
  <si>
    <t>Fundas para almohada</t>
  </si>
  <si>
    <t>Fúndente</t>
  </si>
  <si>
    <t>Fungicida</t>
  </si>
  <si>
    <t>Fusible -uso eléctrico-</t>
  </si>
  <si>
    <t>Fusible, todo tipo</t>
  </si>
  <si>
    <t>G</t>
  </si>
  <si>
    <t>Gabacha</t>
  </si>
  <si>
    <t>Gabardina</t>
  </si>
  <si>
    <t>Gabinetes</t>
  </si>
  <si>
    <t xml:space="preserve">Gafa </t>
  </si>
  <si>
    <t>Galvanizante en frío</t>
  </si>
  <si>
    <t>Gamoxone</t>
  </si>
  <si>
    <t>Gancho para empujar, uso en reparación de maquinas de escribir</t>
  </si>
  <si>
    <t>Gancho para piso</t>
  </si>
  <si>
    <t>Ganchos de escombrar</t>
  </si>
  <si>
    <t>Ganchos plásticos para ropa</t>
  </si>
  <si>
    <t>Garrapaticida</t>
  </si>
  <si>
    <t>Gas argón</t>
  </si>
  <si>
    <t>Gas frisón</t>
  </si>
  <si>
    <t>Gas paralizante</t>
  </si>
  <si>
    <t>Gas propano</t>
  </si>
  <si>
    <t>Gasa</t>
  </si>
  <si>
    <t>Gasolina, todo octanaje</t>
  </si>
  <si>
    <t>Gastos de mantenimiento de oficinas, bodegas, locales diversos, museos, hospitales.</t>
  </si>
  <si>
    <t>Gastos de oficinas de cancillería</t>
  </si>
  <si>
    <t>1.99.03</t>
  </si>
  <si>
    <t>Gastos de oficinas consulares</t>
  </si>
  <si>
    <t>Gastos de oficinas económicas.</t>
  </si>
  <si>
    <t xml:space="preserve">Gastos de escrituras                                                                                                                                                                                                                                           </t>
  </si>
  <si>
    <t>Gastos trazado de planos</t>
  </si>
  <si>
    <t>Gasto de demoliciones</t>
  </si>
  <si>
    <t xml:space="preserve">Gastos de comisiones por terrenos </t>
  </si>
  <si>
    <t>Gastos para recepciones oficiales, conmemoraciones, agasajos, atención en reuniones de Junta Directiva, exposiciones, congresos, seminarios, cursos de capacitación, eventos especiales y otros.</t>
  </si>
  <si>
    <t>Gata para taller, todo tipo</t>
  </si>
  <si>
    <t>Gata portátil para vehículo</t>
  </si>
  <si>
    <t>Gavetero para teclado</t>
  </si>
  <si>
    <t>Gavión, armadura de.</t>
  </si>
  <si>
    <t>Gaza para batería</t>
  </si>
  <si>
    <t>Gaza para cables</t>
  </si>
  <si>
    <t>Gel flúor</t>
  </si>
  <si>
    <t>Gel lubricante para uso médico</t>
  </si>
  <si>
    <t>Generador de planta eléctrica</t>
  </si>
  <si>
    <t>Generador de tonos - medidor de cable-</t>
  </si>
  <si>
    <t>Generador para vehículo automotor</t>
  </si>
  <si>
    <t>Género, todo tipo (tela)</t>
  </si>
  <si>
    <t>Geocompuestos</t>
  </si>
  <si>
    <t>Geogrillas</t>
  </si>
  <si>
    <t>Geomallas de polietileno de alta densidad</t>
  </si>
  <si>
    <t>Geomantas</t>
  </si>
  <si>
    <t>Geomembrana de polietileno de alta densidad</t>
  </si>
  <si>
    <t>Georedes de polietileno de alta densidad</t>
  </si>
  <si>
    <t>Geotextil de polietileno y otros</t>
  </si>
  <si>
    <t>Gigante de pie para suero</t>
  </si>
  <si>
    <t>Glicerina</t>
  </si>
  <si>
    <t>Glucómetro</t>
  </si>
  <si>
    <t>Gluconato de clorhexidina 4%</t>
  </si>
  <si>
    <t>Glucosa</t>
  </si>
  <si>
    <t>Glucosa para cultivo en laboratorio</t>
  </si>
  <si>
    <t>Goma arábiga</t>
  </si>
  <si>
    <t>Goma líquida o en pasta</t>
  </si>
  <si>
    <t>Goma, laca</t>
  </si>
  <si>
    <t>Gomero</t>
  </si>
  <si>
    <t>Gorra</t>
  </si>
  <si>
    <t>Gotero, todo tipo</t>
  </si>
  <si>
    <t>Grabado de trofeo u otro objeto</t>
  </si>
  <si>
    <t>Grabadora todo tipo</t>
  </si>
  <si>
    <t>Gradilla</t>
  </si>
  <si>
    <t>Graficadores.</t>
  </si>
  <si>
    <t>Grafito</t>
  </si>
  <si>
    <t>Grafómetro</t>
  </si>
  <si>
    <t>Gramil</t>
  </si>
  <si>
    <t>Granadas, todo tipo</t>
  </si>
  <si>
    <t>Granza de arroz-material de relleno para cultivo-</t>
  </si>
  <si>
    <t>Grapa para construcción</t>
  </si>
  <si>
    <t>Grapa, todo tipo</t>
  </si>
  <si>
    <t>Grasa para lubricar, todo tipo</t>
  </si>
  <si>
    <t>Grifa (o)</t>
  </si>
  <si>
    <t>Grillete</t>
  </si>
  <si>
    <t>Grúa para construcción</t>
  </si>
  <si>
    <t>Grúa para instalación portuaria</t>
  </si>
  <si>
    <t>Grúa-vehículo-</t>
  </si>
  <si>
    <t>Guantes uso médico o investigación</t>
  </si>
  <si>
    <t>Guante para uniformes ,vestuario, deportes</t>
  </si>
  <si>
    <t>Guantes de seguridad ocipacional</t>
  </si>
  <si>
    <t xml:space="preserve">Guardavia metálica </t>
  </si>
  <si>
    <t>Gubia</t>
  </si>
  <si>
    <t>Guía Aérea</t>
  </si>
  <si>
    <t>Guía metálica o plástica para direcciones o teléfono</t>
  </si>
  <si>
    <t>Guías didácticas para escuelas - colegios</t>
  </si>
  <si>
    <t>Guías metálicas de cable</t>
  </si>
  <si>
    <t>Guías p/artes gráficas</t>
  </si>
  <si>
    <t>Guijo - piedra</t>
  </si>
  <si>
    <t>Guillotina de uso manual</t>
  </si>
  <si>
    <t>Guillotina para trabajo de imprenta</t>
  </si>
  <si>
    <t>H</t>
  </si>
  <si>
    <t>Hacha</t>
  </si>
  <si>
    <t>Hebilla metálica o de otros materiales</t>
  </si>
  <si>
    <t>Helicóptero</t>
  </si>
  <si>
    <t>Hemoglobinómetro</t>
  </si>
  <si>
    <t>Herbicida</t>
  </si>
  <si>
    <t>Herradura para caballo</t>
  </si>
  <si>
    <t>Herrajes</t>
  </si>
  <si>
    <t>Hexano</t>
  </si>
  <si>
    <t>Hidrogeno liquido</t>
  </si>
  <si>
    <t>Hidrólito</t>
  </si>
  <si>
    <t>Hidroquímono</t>
  </si>
  <si>
    <t>Hidroquinona</t>
  </si>
  <si>
    <t>Hidróxido de calcio puro y otros</t>
  </si>
  <si>
    <t xml:space="preserve">Hielera </t>
  </si>
  <si>
    <t>Hielo para otros usos</t>
  </si>
  <si>
    <t>Hielo para recepciones, seminarios,cursos</t>
  </si>
  <si>
    <t>Hierro angular, liso, acanalado, etc.</t>
  </si>
  <si>
    <t>Hiladillo</t>
  </si>
  <si>
    <t>Hilo</t>
  </si>
  <si>
    <t>Hipoclorito de calcio</t>
  </si>
  <si>
    <t>Hiposulfito de sodio</t>
  </si>
  <si>
    <t>Hisopo para aseo</t>
  </si>
  <si>
    <t>Hisopos para uso en laboratorio</t>
  </si>
  <si>
    <t>Hoja de papel, todo tipo impresa o no.</t>
  </si>
  <si>
    <t>Hoja de resorte para bisturí</t>
  </si>
  <si>
    <t>Hojalata</t>
  </si>
  <si>
    <t>Hojas de segueta</t>
  </si>
  <si>
    <t>Holder para mouse con porta lápiz.</t>
  </si>
  <si>
    <t>Hormigón</t>
  </si>
  <si>
    <t>Hormigoneras</t>
  </si>
  <si>
    <t>Horno para cocción o secado de productos</t>
  </si>
  <si>
    <t>Horno para laboratorio</t>
  </si>
  <si>
    <t>Hornos</t>
  </si>
  <si>
    <t>Hospedaje dentro del país-personas ajenas a la entidad -estudiantes, enfermos, indigentes, participantes de seminarios, asesores internacionales y otros, de acuerdo con la legislación vigente.</t>
  </si>
  <si>
    <t>Hospedaje en el exterior</t>
  </si>
  <si>
    <t>Hospedaje dentro del país para funcionarios de la entidad</t>
  </si>
  <si>
    <t xml:space="preserve">Hospitales, Construccion Adicion Y Mejoras por contrato </t>
  </si>
  <si>
    <t>Hube - concentradores de computadores personales-</t>
  </si>
  <si>
    <t>Hule para compensadores de vehículos</t>
  </si>
  <si>
    <t>Humedecedor de dedos</t>
  </si>
  <si>
    <t>Sentencias por juicios laborales por salarios caídos independientemente del período que se trate.</t>
  </si>
  <si>
    <t>Identificaciones</t>
  </si>
  <si>
    <t>Iluminación de seguridad</t>
  </si>
  <si>
    <t>Impermeabilizantes</t>
  </si>
  <si>
    <t xml:space="preserve">Impresión papelería en general - servicio de </t>
  </si>
  <si>
    <t>Impresoras</t>
  </si>
  <si>
    <t>Impuestos sobre ingresos y utilidades</t>
  </si>
  <si>
    <t>1.09.01</t>
  </si>
  <si>
    <t>Impuesto a los bienes inmuebles</t>
  </si>
  <si>
    <t>Impuesto de patentes comerciales y productivas.</t>
  </si>
  <si>
    <t>1.09.03</t>
  </si>
  <si>
    <t>Incinerador</t>
  </si>
  <si>
    <t>Incubadora para aves y animales</t>
  </si>
  <si>
    <t>Incubadora para hospital y laboratorio</t>
  </si>
  <si>
    <t>Indicador de presión de aceite</t>
  </si>
  <si>
    <t>Indice de otros materiales</t>
  </si>
  <si>
    <t>Inflador de neumáticos</t>
  </si>
  <si>
    <t>Inflador eléctrico de neumático</t>
  </si>
  <si>
    <t>Inodoro, todo tipo</t>
  </si>
  <si>
    <t>Insecticida</t>
  </si>
  <si>
    <t>Insertador de película</t>
  </si>
  <si>
    <t>Insignia bordada para uniformes, gorras, etc.</t>
  </si>
  <si>
    <t>Insignia metálica para uniformes, gorras, etc.</t>
  </si>
  <si>
    <t>Instalación de bomba de agua.</t>
  </si>
  <si>
    <t>Instalación de calderas</t>
  </si>
  <si>
    <t>Instalación de central telefónica</t>
  </si>
  <si>
    <t>Instalación de compresores</t>
  </si>
  <si>
    <t>Instalación de computadoras</t>
  </si>
  <si>
    <t xml:space="preserve">Instalación de cuartos fríos </t>
  </si>
  <si>
    <t>Instalación de equipo de gas</t>
  </si>
  <si>
    <t>Instalación de equipo de refrigeración</t>
  </si>
  <si>
    <t>Instalación de equipo para piscinas</t>
  </si>
  <si>
    <t>Instalación de equipos de radiocomunicaciones</t>
  </si>
  <si>
    <t>Instalación de equipos frigoríficos</t>
  </si>
  <si>
    <t>Instalación de mallas circundantes  de propiedades públicas</t>
  </si>
  <si>
    <t>Instalación de motores eléctricos</t>
  </si>
  <si>
    <t>Instalación de pararrayos y sistemas de protección eléctrica.</t>
  </si>
  <si>
    <t>Instalación de plantas eléctricas.</t>
  </si>
  <si>
    <t>Instalación de portón eléctrico</t>
  </si>
  <si>
    <t>Instalación de red y software</t>
  </si>
  <si>
    <t>Instalación de rejas y portones</t>
  </si>
  <si>
    <t>Instalación de sistemas automáticos</t>
  </si>
  <si>
    <t>Instalación de sistemas de proyección</t>
  </si>
  <si>
    <t>Instalación de sistemas de televisión vía satélite</t>
  </si>
  <si>
    <t>Instalación de tanques para agua</t>
  </si>
  <si>
    <t>Instalación de tuberías para construcción de obras -excluye edificios-</t>
  </si>
  <si>
    <t>Instalación y construcción de sistema de riego</t>
  </si>
  <si>
    <t>Instrumentos musicales, todo tipo</t>
  </si>
  <si>
    <t>Instrumentos para inyección y extracción de ganado</t>
  </si>
  <si>
    <t>Intensificador líquido para revelado</t>
  </si>
  <si>
    <t>Intercomunicador</t>
  </si>
  <si>
    <t>Intereses moratorios</t>
  </si>
  <si>
    <t>Interfase</t>
  </si>
  <si>
    <t>Interfase para red</t>
  </si>
  <si>
    <t>Intermit</t>
  </si>
  <si>
    <t>Interruptor</t>
  </si>
  <si>
    <t>Inyección, ampollas todo tipo</t>
  </si>
  <si>
    <t>Isopropanol</t>
  </si>
  <si>
    <t>J</t>
  </si>
  <si>
    <t>Jabón, todo tipo- excluye uso personal, que se registra en la 2.99.99-</t>
  </si>
  <si>
    <t>Jabonera, todo tipo</t>
  </si>
  <si>
    <t>Jackets</t>
  </si>
  <si>
    <t>Jalones de acero</t>
  </si>
  <si>
    <t>Jalones metálicos para topografía</t>
  </si>
  <si>
    <t>Jáquima</t>
  </si>
  <si>
    <t>Jarcia, aparejos</t>
  </si>
  <si>
    <t>Jarro, cualquier material</t>
  </si>
  <si>
    <t>Jeep, todo tipo</t>
  </si>
  <si>
    <t>Jeringa de acero inoxidable para lavado de oídos</t>
  </si>
  <si>
    <t>Jeringa hipodérmica</t>
  </si>
  <si>
    <t>Joysticks</t>
  </si>
  <si>
    <t>Juego de borrador y marcador para pizarra acrílica</t>
  </si>
  <si>
    <t>Juego de comedor para casa de habitación</t>
  </si>
  <si>
    <t>Juego de cubiertos</t>
  </si>
  <si>
    <t>Juego de cubos - juguetes</t>
  </si>
  <si>
    <t>Juego de cubos para mecánica</t>
  </si>
  <si>
    <t>Juego de dormitorio para casa de habitación</t>
  </si>
  <si>
    <t>Juego de jardín (mesa y banquillos)</t>
  </si>
  <si>
    <t>Juego de llaves para mecánica</t>
  </si>
  <si>
    <t xml:space="preserve">Juego de macho </t>
  </si>
  <si>
    <t>Juego de muebles</t>
  </si>
  <si>
    <t>Juego de sala para sodas, comedores y casa de habitación</t>
  </si>
  <si>
    <t>Juego de utensilios de cocina</t>
  </si>
  <si>
    <t xml:space="preserve">Juego de walkie-talkie </t>
  </si>
  <si>
    <t>Juego para decoración</t>
  </si>
  <si>
    <t>Juego pirotécnico</t>
  </si>
  <si>
    <t>Juego. de geometría</t>
  </si>
  <si>
    <t>Juguete</t>
  </si>
  <si>
    <t>K</t>
  </si>
  <si>
    <t>Karmex</t>
  </si>
  <si>
    <t>Kasumin</t>
  </si>
  <si>
    <t>Kepis en tela</t>
  </si>
  <si>
    <t>Kilol bactericida</t>
  </si>
  <si>
    <t>Kimonos</t>
  </si>
  <si>
    <t>Kit de cristalería de laboratorio</t>
  </si>
  <si>
    <t>Kit de destilación</t>
  </si>
  <si>
    <t>Kit de recirculación  y termostato</t>
  </si>
  <si>
    <t>Limpiador de tape backup*</t>
  </si>
  <si>
    <t>Kit multimedia</t>
  </si>
  <si>
    <t>Kit para citología</t>
  </si>
  <si>
    <t>L</t>
  </si>
  <si>
    <t>Construccion Adiciones y Mejoras por contrato de Laboratorios</t>
  </si>
  <si>
    <t>Laca, todo tipo</t>
  </si>
  <si>
    <t>Lacre</t>
  </si>
  <si>
    <t>Lactofenol</t>
  </si>
  <si>
    <t>Ladrillo</t>
  </si>
  <si>
    <t>Lámina de acero, hierro, zinc, etc.</t>
  </si>
  <si>
    <t>Lámina de cartón o cartulina</t>
  </si>
  <si>
    <t>Lámina de corcho</t>
  </si>
  <si>
    <t>Lámina de fibro panel</t>
  </si>
  <si>
    <t>Lámina de plástico - todo uso construcción-</t>
  </si>
  <si>
    <t>Lámina educativa</t>
  </si>
  <si>
    <t>Lámina electrostáticas proceso húmedo</t>
  </si>
  <si>
    <t>Lámina plásticas, blancas, para pizarra</t>
  </si>
  <si>
    <t>Lámina porta objetos, cubre objetos, placas.</t>
  </si>
  <si>
    <t>Lámina transparente para quemar, transparencia</t>
  </si>
  <si>
    <t>Lámpara de gas, canfín, baterías, etc.</t>
  </si>
  <si>
    <t>Lámpara de iodo cuarzo</t>
  </si>
  <si>
    <t>Lámpara eléctrica, todo tipo</t>
  </si>
  <si>
    <t>Lámpara para atiempar motores</t>
  </si>
  <si>
    <t>Lámpara para análisis de laboratorio</t>
  </si>
  <si>
    <t xml:space="preserve">Lámpara para equipo dental </t>
  </si>
  <si>
    <t>Lámparas para maquinas lectoras</t>
  </si>
  <si>
    <t>Lana en ovillos</t>
  </si>
  <si>
    <t>Lancha</t>
  </si>
  <si>
    <t>Lapicero</t>
  </si>
  <si>
    <t>Lápiz</t>
  </si>
  <si>
    <t>Lápiz marcador eléctrico</t>
  </si>
  <si>
    <t>Larguero 6wf</t>
  </si>
  <si>
    <t>Larvicid - bactericida</t>
  </si>
  <si>
    <t>Lastre</t>
  </si>
  <si>
    <t>Lastreos</t>
  </si>
  <si>
    <t>Lavado de motor de vehículo</t>
  </si>
  <si>
    <t>Lavado tanque de captación</t>
  </si>
  <si>
    <t>Lavador de motores a presión</t>
  </si>
  <si>
    <t>Lavadora - máquina -</t>
  </si>
  <si>
    <t>Lavadora, para copias fotográficas</t>
  </si>
  <si>
    <t>Lavamanos</t>
  </si>
  <si>
    <t>Laxante</t>
  </si>
  <si>
    <t>Lector de película de microfilm</t>
  </si>
  <si>
    <t>Lector óptico para laboratorio</t>
  </si>
  <si>
    <t xml:space="preserve">Lector para tarjetas </t>
  </si>
  <si>
    <t>Lectoras ópticas de marcas</t>
  </si>
  <si>
    <t>Lectores de documentos para pasaportes</t>
  </si>
  <si>
    <t>Lectores de microfichas</t>
  </si>
  <si>
    <t>Lente electrónico - para cámara fotográfica</t>
  </si>
  <si>
    <t>Leroy, juego de</t>
  </si>
  <si>
    <t>Letras plásticas para pizarra</t>
  </si>
  <si>
    <t>Letras y números para troquel</t>
  </si>
  <si>
    <t>Letras y números, molde</t>
  </si>
  <si>
    <t>Libreta, todo tipo</t>
  </si>
  <si>
    <t>Libro</t>
  </si>
  <si>
    <t>Licencias de software</t>
  </si>
  <si>
    <t>Licores, todo tipo</t>
  </si>
  <si>
    <t>Licúas</t>
  </si>
  <si>
    <t>Licuadora tipo doméstico</t>
  </si>
  <si>
    <t>Licuadora uso biológico y químico</t>
  </si>
  <si>
    <t>Liga</t>
  </si>
  <si>
    <t>Lija de papel</t>
  </si>
  <si>
    <t>Lijadora eléctrica</t>
  </si>
  <si>
    <t>Lijadora manual</t>
  </si>
  <si>
    <t>Lima para madera o metal, todo tipo</t>
  </si>
  <si>
    <t>Limafón</t>
  </si>
  <si>
    <t>Limahoya</t>
  </si>
  <si>
    <t>Limatón</t>
  </si>
  <si>
    <t>Limitadores de carretera</t>
  </si>
  <si>
    <t>Limpia tipo</t>
  </si>
  <si>
    <t>Limpiador de bujías</t>
  </si>
  <si>
    <t>Limpiador de discos compactos</t>
  </si>
  <si>
    <t>Limpiador de semillas</t>
  </si>
  <si>
    <t xml:space="preserve">Limpiador de unidad de DVD </t>
  </si>
  <si>
    <t xml:space="preserve">Limpiadores, todo tipo </t>
  </si>
  <si>
    <t xml:space="preserve">Limpieza de alfombras, servicio de </t>
  </si>
  <si>
    <t>Limpieza de carreteras</t>
  </si>
  <si>
    <t>1.08.02</t>
  </si>
  <si>
    <t>Limpieza, desmonte y movimientos de tierras</t>
  </si>
  <si>
    <t>Limpiones</t>
  </si>
  <si>
    <t>Líneas de trasmisión por medio de cables</t>
  </si>
  <si>
    <t>Lingote</t>
  </si>
  <si>
    <t>Linimento</t>
  </si>
  <si>
    <t>Líquido abrillantador</t>
  </si>
  <si>
    <t>Líquido para baterías</t>
  </si>
  <si>
    <t>Líquido para frenos</t>
  </si>
  <si>
    <t>Líquido para limpiar lentes de cámaras</t>
  </si>
  <si>
    <t>Líquido para limpiar máquina de escribir</t>
  </si>
  <si>
    <t>Líquido para limpiar vidrios de ventanas</t>
  </si>
  <si>
    <t xml:space="preserve">Liquido para pre-lavado </t>
  </si>
  <si>
    <t>Líquido para transmisión automática</t>
  </si>
  <si>
    <t>Líquido reforzador</t>
  </si>
  <si>
    <t>Líquido suavizante</t>
  </si>
  <si>
    <t>Llana para albañilería</t>
  </si>
  <si>
    <t>Llaneta</t>
  </si>
  <si>
    <t>Llantas, todo tamaño</t>
  </si>
  <si>
    <t>Llave de cruz, francesa, maestra, rana, etc.</t>
  </si>
  <si>
    <t>Llave para baño, cañería, chorro, paso, etc.</t>
  </si>
  <si>
    <t>Llavero</t>
  </si>
  <si>
    <t>Llavín</t>
  </si>
  <si>
    <t>Loción</t>
  </si>
  <si>
    <t>Loción cicatrizante</t>
  </si>
  <si>
    <t>Locomotora</t>
  </si>
  <si>
    <t>Logos</t>
  </si>
  <si>
    <t>Lombrices  - para producir abono orgánico- *</t>
  </si>
  <si>
    <t>Lomo para encuadernación</t>
  </si>
  <si>
    <t>Lona, para cualquier uso</t>
  </si>
  <si>
    <t>Losetas</t>
  </si>
  <si>
    <t>Losa de mármol</t>
  </si>
  <si>
    <t>Loza sanitaria</t>
  </si>
  <si>
    <t>Lubricadoras</t>
  </si>
  <si>
    <t>Luces intermitentes</t>
  </si>
  <si>
    <t xml:space="preserve">Luces piloto </t>
  </si>
  <si>
    <t>Lugol para gram</t>
  </si>
  <si>
    <t>Lugol para heces</t>
  </si>
  <si>
    <t>Luminarias</t>
  </si>
  <si>
    <t>Luminarias tipo soga</t>
  </si>
  <si>
    <t>Lupa, toda clase y tipo</t>
  </si>
  <si>
    <t>M</t>
  </si>
  <si>
    <t>Macana</t>
  </si>
  <si>
    <t xml:space="preserve">Macetas o maceteros plásticos </t>
  </si>
  <si>
    <t>Machete</t>
  </si>
  <si>
    <t>Machos</t>
  </si>
  <si>
    <t>Madera, toda clase o tipo - aserrada - trozas -prensada-</t>
  </si>
  <si>
    <t>Magnificador para revelado</t>
  </si>
  <si>
    <t>Majador</t>
  </si>
  <si>
    <t>Malation</t>
  </si>
  <si>
    <t>Malla ciclónica</t>
  </si>
  <si>
    <t>Malla de alambre</t>
  </si>
  <si>
    <t>Malla plástica</t>
  </si>
  <si>
    <t>Malla tejida de hilo u otros material</t>
  </si>
  <si>
    <t>Mandriles</t>
  </si>
  <si>
    <t>Mango para bisturí u otros instrumentos</t>
  </si>
  <si>
    <t>Manguera para automotores</t>
  </si>
  <si>
    <t>Manguera para regar y otros usos</t>
  </si>
  <si>
    <t>Manija para inodoro</t>
  </si>
  <si>
    <t>Manómetro</t>
  </si>
  <si>
    <t>Manta</t>
  </si>
  <si>
    <t>Manteado</t>
  </si>
  <si>
    <t>Manteles</t>
  </si>
  <si>
    <t>Mantenimiento de caminos y carreteras</t>
  </si>
  <si>
    <t>Mantenimiento de equipo de audio y vídeo</t>
  </si>
  <si>
    <t>Mantenimiento de equipo para estaciones de servicio de radiocomunicación</t>
  </si>
  <si>
    <t>Mantenimiento de sistemas de seguridad</t>
  </si>
  <si>
    <t>Mantenimiento preventivo y  habitual de obras de alcantarillado pluvial</t>
  </si>
  <si>
    <t>1.08.03</t>
  </si>
  <si>
    <t>Mantenimiento preventivo y  habitual de obras de alcantarillado sanitario</t>
  </si>
  <si>
    <t>Mantenimiento preventivo y  habitual de obras de riego y drenaje</t>
  </si>
  <si>
    <t>Mantenimiento preventivo y  habitual de obras de telecomunicaciones</t>
  </si>
  <si>
    <t>Mantenimiento preventivo y  habitual de obras eléctricas</t>
  </si>
  <si>
    <t>Mantenimiento preventivo y  habitual de oleoductos y depósitos</t>
  </si>
  <si>
    <t>Mantenimiento y reparación de armas</t>
  </si>
  <si>
    <t>Mantenimiento y reparación de ascensores</t>
  </si>
  <si>
    <t>Mantenimiento y reparación de balanzas, romanas y básculas</t>
  </si>
  <si>
    <t>Mantenimiento y reparación de bombas de agua</t>
  </si>
  <si>
    <t>Mantenimiento y reparaciones de calderas.</t>
  </si>
  <si>
    <t>Mantenimiento y reparaciones de compactadores de suelo y de asfaltados.</t>
  </si>
  <si>
    <t>Mantenimiento y reparación de electrodomésticos de cocina</t>
  </si>
  <si>
    <t>Mantenimiento y reparación de equipo agrícola, tractores agrícolas, cosechadoras</t>
  </si>
  <si>
    <t>Mantenimiento y reparación de equipo de cocina</t>
  </si>
  <si>
    <t>Mantenimiento y reparación de equipo de ebanistería y carpintería</t>
  </si>
  <si>
    <t xml:space="preserve"> Mantenimiento y reparaciones de excavadoras.</t>
  </si>
  <si>
    <t>Mantenimiento y reparación de equipo de fumigación</t>
  </si>
  <si>
    <t>Mantenimiento y reparación de equipo de imprenta</t>
  </si>
  <si>
    <t>Mantenimiento y reparaciones automóviles</t>
  </si>
  <si>
    <t>Mantenimiento y reparación de equipo de refrigeración</t>
  </si>
  <si>
    <t>Mantenimiento y reparación de equipo litográfico</t>
  </si>
  <si>
    <t>Mantenimiento y reparaciones de incubadoras.</t>
  </si>
  <si>
    <t>Mantenimiento y reparación de escaleras eléctricas</t>
  </si>
  <si>
    <t>Mantenimiento y reparación de maquinas de coser</t>
  </si>
  <si>
    <t>Mantenimiento y reparación de mobiliario y equipo de oficina</t>
  </si>
  <si>
    <t>Mantenimiento de puentes, vías férreas, muelles, pistas de aterrizaje y otras vías de comunicación.</t>
  </si>
  <si>
    <t>Mantenimiento y reparación de plantas</t>
  </si>
  <si>
    <t>Mantenimiento y reparación del equipo de aeronavegación</t>
  </si>
  <si>
    <t>Mantenimiento y reparaciones de buses</t>
  </si>
  <si>
    <t>Mantenimiento y reparaciones camiones</t>
  </si>
  <si>
    <t>Mantenimiento y reparaciones equipo ferroviario</t>
  </si>
  <si>
    <t>Mantenimiento y reparaciones grúas</t>
  </si>
  <si>
    <t>Mantenimiento y reparaciones aviones</t>
  </si>
  <si>
    <t>Mantenimiento y reparaciones embarcaciones</t>
  </si>
  <si>
    <t xml:space="preserve">Mantenimiento y reparaciones motocicletas </t>
  </si>
  <si>
    <t>Mantenimiento y reparación,  pintura de vehículos</t>
  </si>
  <si>
    <t>Mantenimiento y reparación, limpieza de instrumentos de medición</t>
  </si>
  <si>
    <t>Mantenimiento y reparación, limpieza de tanques industrial</t>
  </si>
  <si>
    <t>Mantenimiento y reparación, pintura de motocicletas</t>
  </si>
  <si>
    <t xml:space="preserve">Mantenimiento y reparación de equipo de computo - física o conjunto de programas y sus equipos auxiliares y otros </t>
  </si>
  <si>
    <t>Mantenimiento y reparaciones de centrales telefónicas</t>
  </si>
  <si>
    <t>Mantenimiento y reparaciones de antenas</t>
  </si>
  <si>
    <t>Mantenimiento y reparaciones de transmisores</t>
  </si>
  <si>
    <t>Mantenimiento y reparaciones de receptores</t>
  </si>
  <si>
    <t>Mantenimiento y reparaciones de teléfonos</t>
  </si>
  <si>
    <t>Mantenimiento y reparaciones de faxes</t>
  </si>
  <si>
    <t>Mantenimiento y reparaciones de equipo de radio</t>
  </si>
  <si>
    <t>Mantenimiento y reparaciones de video filmador</t>
  </si>
  <si>
    <t>Mantenimiento y reparaciones de equipo de cine</t>
  </si>
  <si>
    <t>Mantenimiento y reparaciones de máquinas de escribir</t>
  </si>
  <si>
    <t>Mantenimiento y reparaciones de archivadores</t>
  </si>
  <si>
    <t>Mantenimiento y reparaciones de calculadoras</t>
  </si>
  <si>
    <t>Mantenimiento y reparaciones de mimeógrafos</t>
  </si>
  <si>
    <t>Mantenimiento y reparaciones de ventiladores</t>
  </si>
  <si>
    <t xml:space="preserve">Mantenimiento y reparaciones de fotocopiadoras </t>
  </si>
  <si>
    <t>Mantenimiento y reparaciones de escritorios</t>
  </si>
  <si>
    <t>Mantenimiento y reparaciones de sillas</t>
  </si>
  <si>
    <t>Mantenimiento y reparación de equipo y mobiliario médico</t>
  </si>
  <si>
    <t>Mantenimiento y reparación de equipo y mobiliario Hospitalario</t>
  </si>
  <si>
    <t>Mantenimiento y reparación de equipo y mobiliario de laboratorio</t>
  </si>
  <si>
    <t>Mantenimiento y reparación de equipo y mobiliario de investigación</t>
  </si>
  <si>
    <t xml:space="preserve">Mantenimiento y reparación de equipo y mobiliario protección ambiental </t>
  </si>
  <si>
    <t>Mantequillera</t>
  </si>
  <si>
    <t>Mantilla para máquina reproductora</t>
  </si>
  <si>
    <t>Mantillones con reborde de cuero</t>
  </si>
  <si>
    <t>Manuales</t>
  </si>
  <si>
    <t>Mapa</t>
  </si>
  <si>
    <t>Máquina ampliadora de fotografía</t>
  </si>
  <si>
    <t>Máquina borradora de marcas en pavimento o asfalto</t>
  </si>
  <si>
    <t>Máquina calculadora de registro manual, eléctrica o electrónica</t>
  </si>
  <si>
    <t>Máquina certificadora de cheques</t>
  </si>
  <si>
    <t>Máquina cortadora</t>
  </si>
  <si>
    <t>Máquina cortadora de plástico</t>
  </si>
  <si>
    <t>Máquina de cortar pelo eléctrica</t>
  </si>
  <si>
    <t>Máquina de cortar pelo manual</t>
  </si>
  <si>
    <t>Máquina de coser</t>
  </si>
  <si>
    <t>Máquina de dibujo</t>
  </si>
  <si>
    <t>Máquina de engrape, tipo pittburg, para construcción de ductos e instalación de aire acondicionado y ductos de electromecánica</t>
  </si>
  <si>
    <t>Máquina de escribir, todo tipo</t>
  </si>
  <si>
    <t>Máquina de esquilar eléctrica</t>
  </si>
  <si>
    <t>Maquina de hacer ojales</t>
  </si>
  <si>
    <t>Máquina de moler carne, eléctrica</t>
  </si>
  <si>
    <t>Máquina de moler carne, manual</t>
  </si>
  <si>
    <t>Máquina descarbonadora y desfazadora</t>
  </si>
  <si>
    <t>Máquina destructora</t>
  </si>
  <si>
    <t>Maquina dilusora para productos de limpieza</t>
  </si>
  <si>
    <t>Máquina eléctrica desatadora de desagüe</t>
  </si>
  <si>
    <t>Máquina encuadernadora</t>
  </si>
  <si>
    <t>Máquina explosora</t>
  </si>
  <si>
    <t>Máquina firmadora</t>
  </si>
  <si>
    <t>Máquina flejadora</t>
  </si>
  <si>
    <t>Máquina fotográfica</t>
  </si>
  <si>
    <t>Máquina impresora</t>
  </si>
  <si>
    <t>Máquina impresora de contacto para película de microfilm</t>
  </si>
  <si>
    <t>Máquina impresora de direcciones</t>
  </si>
  <si>
    <t>Máquina impresora de letras para encuadernación</t>
  </si>
  <si>
    <t>Máquina laminadora</t>
  </si>
  <si>
    <t>Máquina manipuladora</t>
  </si>
  <si>
    <t>Máquina moto propulsora</t>
  </si>
  <si>
    <t>Máquina para demarcación de carretera</t>
  </si>
  <si>
    <t>Máquina para hacer hielo</t>
  </si>
  <si>
    <t>Máquina para pretensado y postensado</t>
  </si>
  <si>
    <t>Máquina pegadora de ojetes para encuadernación</t>
  </si>
  <si>
    <t>Máquina perforadora</t>
  </si>
  <si>
    <t>Máquina perforadora para encuadernación</t>
  </si>
  <si>
    <t>Máquina plastificadora</t>
  </si>
  <si>
    <t>Máquina protectora de cheques</t>
  </si>
  <si>
    <t>Máquina remachadora</t>
  </si>
  <si>
    <t>Máquina sacapuntas, eléctrica</t>
  </si>
  <si>
    <t>Máquina sacapuntas, manual</t>
  </si>
  <si>
    <t>Máquina taladradora de papel</t>
  </si>
  <si>
    <t>Máquina tensionadora</t>
  </si>
  <si>
    <t>Máquina tronzadora o cortadora de metal</t>
  </si>
  <si>
    <t xml:space="preserve">Marcador </t>
  </si>
  <si>
    <t>Marcador numerador de llantas y baterías.</t>
  </si>
  <si>
    <t>Marchamadoras</t>
  </si>
  <si>
    <t>Marchamo, confección de</t>
  </si>
  <si>
    <t xml:space="preserve">Marchamo, pago de </t>
  </si>
  <si>
    <t>Marco de madera (puertas y ventanas)</t>
  </si>
  <si>
    <t>Marco de metal (puertas y ventanas)</t>
  </si>
  <si>
    <t>Marco para archivo</t>
  </si>
  <si>
    <t xml:space="preserve">Marco para cuadros </t>
  </si>
  <si>
    <t xml:space="preserve">Marco para montar diapositivas </t>
  </si>
  <si>
    <t>Marco para segueta</t>
  </si>
  <si>
    <t>Mariposa metálica</t>
  </si>
  <si>
    <t>Marmitas</t>
  </si>
  <si>
    <t xml:space="preserve">Marquesinas </t>
  </si>
  <si>
    <t>Martillo, todo tipo</t>
  </si>
  <si>
    <t>Máscara protectora contra gases</t>
  </si>
  <si>
    <t>Máscaras de uso en salud ocupacional</t>
  </si>
  <si>
    <t>Mascarilla para oxigeno u otros gases</t>
  </si>
  <si>
    <t>Mascarillas tipo bozal de uso odontológico</t>
  </si>
  <si>
    <t>Masilla, todo tipo</t>
  </si>
  <si>
    <t>Master para equipo de impresión*</t>
  </si>
  <si>
    <t>Material reactivo de laboratorio</t>
  </si>
  <si>
    <t>Matrices de cartón</t>
  </si>
  <si>
    <t>Matriz electrostática de cartón</t>
  </si>
  <si>
    <t>Mazo</t>
  </si>
  <si>
    <t>Mecate</t>
  </si>
  <si>
    <t>Mecha de seguridad</t>
  </si>
  <si>
    <t>Mecha especial para fulminantes</t>
  </si>
  <si>
    <t>Mecha para dinamita</t>
  </si>
  <si>
    <t>Mecha para piso</t>
  </si>
  <si>
    <t>Mecha y estopas para mecánicos</t>
  </si>
  <si>
    <t>Medalla</t>
  </si>
  <si>
    <t>Medios de cultivo deshidratado</t>
  </si>
  <si>
    <t>Megáfonos</t>
  </si>
  <si>
    <t>Membresia, cuotas periódicas de pertenencia o afiliación a organizaciones.</t>
  </si>
  <si>
    <t>Memorándum</t>
  </si>
  <si>
    <t>Ménsulas</t>
  </si>
  <si>
    <t>Mercurio cromo</t>
  </si>
  <si>
    <t>Mercurio odontológico</t>
  </si>
  <si>
    <t>Mertiolate</t>
  </si>
  <si>
    <t>Mesa de centro</t>
  </si>
  <si>
    <t>Mesa de dibujo</t>
  </si>
  <si>
    <t>Mesa de dibujo para aula de clase</t>
  </si>
  <si>
    <t>Mesa de operaciones</t>
  </si>
  <si>
    <t>Mesa para comedores y casa de habitación</t>
  </si>
  <si>
    <t>Mesa para máquina de escribir</t>
  </si>
  <si>
    <t>Mesa para nutrición</t>
  </si>
  <si>
    <t>Metal anti-derrapante</t>
  </si>
  <si>
    <t>Metal desplegado estructural para construcción</t>
  </si>
  <si>
    <t>Metal para linotipia y otros usos</t>
  </si>
  <si>
    <t>Metanol</t>
  </si>
  <si>
    <t>Metil-etil-cetona</t>
  </si>
  <si>
    <t>Metil-isobutil-cetona</t>
  </si>
  <si>
    <t>Metol</t>
  </si>
  <si>
    <t>Mezclas para engorde -animales-</t>
  </si>
  <si>
    <t>Mezcla asfáltica</t>
  </si>
  <si>
    <t>Mezcla sulfocrómica</t>
  </si>
  <si>
    <t>Mezcladora de concreto</t>
  </si>
  <si>
    <t>Microbicida</t>
  </si>
  <si>
    <t xml:space="preserve">Microbús </t>
  </si>
  <si>
    <t>Microbús, arrendamiento</t>
  </si>
  <si>
    <t>Microcomputadoras</t>
  </si>
  <si>
    <t>Microcubeta</t>
  </si>
  <si>
    <t>Microfichas</t>
  </si>
  <si>
    <t>Microfilmadora</t>
  </si>
  <si>
    <t>Micrófono</t>
  </si>
  <si>
    <t>Micrófono para multimedia</t>
  </si>
  <si>
    <t xml:space="preserve">Micrómetro </t>
  </si>
  <si>
    <t>Microscopio para laboratorio de investigación</t>
  </si>
  <si>
    <t>Mimeógrafo</t>
  </si>
  <si>
    <t>Mina para lápices</t>
  </si>
  <si>
    <t xml:space="preserve">Mini arco multipropósito </t>
  </si>
  <si>
    <t>Minicargadores</t>
  </si>
  <si>
    <t>Minicomponente</t>
  </si>
  <si>
    <t xml:space="preserve">Minijoysticks </t>
  </si>
  <si>
    <t>Minio</t>
  </si>
  <si>
    <t xml:space="preserve">Mira, todo tipo </t>
  </si>
  <si>
    <t>Mirex</t>
  </si>
  <si>
    <t>Mobiliario para escuela</t>
  </si>
  <si>
    <t>Mochila</t>
  </si>
  <si>
    <t>Módem</t>
  </si>
  <si>
    <t>Módulos de control de sirena</t>
  </si>
  <si>
    <t>Módulos de identificación</t>
  </si>
  <si>
    <t>Módulos de memoria</t>
  </si>
  <si>
    <t>Módulos o cubículos -remodelación-</t>
  </si>
  <si>
    <t>Molde, todo tipo</t>
  </si>
  <si>
    <t>Moldes para fabricación de tubos de concreto  *</t>
  </si>
  <si>
    <t>Moldura, todo tipo</t>
  </si>
  <si>
    <t>Monitores</t>
  </si>
  <si>
    <t>Monitores de servicios para radiocomunicaciones</t>
  </si>
  <si>
    <t>Monitores para televisión</t>
  </si>
  <si>
    <t>Montacargas</t>
  </si>
  <si>
    <t>Montura para anteojos</t>
  </si>
  <si>
    <t xml:space="preserve">Montura para equitación </t>
  </si>
  <si>
    <t>Monumentos y estatuas</t>
  </si>
  <si>
    <t>Mopas</t>
  </si>
  <si>
    <t>Morral</t>
  </si>
  <si>
    <t>Mortero laboratorio</t>
  </si>
  <si>
    <t>Mortero seco  -pegamix-</t>
  </si>
  <si>
    <t>Mosaico, todo tipo</t>
  </si>
  <si>
    <t>Mosquitero de nylon</t>
  </si>
  <si>
    <t>Mostradores</t>
  </si>
  <si>
    <t>Motocicleta</t>
  </si>
  <si>
    <t>Motogenerador, portátil</t>
  </si>
  <si>
    <t xml:space="preserve">Motoguadaña cilindrada </t>
  </si>
  <si>
    <t>Motoneta</t>
  </si>
  <si>
    <t xml:space="preserve">Motor eléctrico </t>
  </si>
  <si>
    <t>Motor estacionario</t>
  </si>
  <si>
    <t>Motos niveladoras</t>
  </si>
  <si>
    <t>Motor para equipo de transporte</t>
  </si>
  <si>
    <t>Motor semi-industrial para portón</t>
  </si>
  <si>
    <t>Motosierras</t>
  </si>
  <si>
    <t>Mototool de 5 velocidades</t>
  </si>
  <si>
    <t>Mouse</t>
  </si>
  <si>
    <t>Movimiento de tierra</t>
  </si>
  <si>
    <t>Mueble</t>
  </si>
  <si>
    <t>Muebles para microcomputadoras</t>
  </si>
  <si>
    <t>Mufla</t>
  </si>
  <si>
    <t>Muñoneras</t>
  </si>
  <si>
    <t>Muros de contención</t>
  </si>
  <si>
    <t>Muros de retención en varias medidas</t>
  </si>
  <si>
    <t>N</t>
  </si>
  <si>
    <t>Nariz de lanzamiento completa para puentes</t>
  </si>
  <si>
    <t>Navaja</t>
  </si>
  <si>
    <t>Nematicidas</t>
  </si>
  <si>
    <t>Neo-sinefrina</t>
  </si>
  <si>
    <t>Neumáticos, todo tipo</t>
  </si>
  <si>
    <t>Neutol, revelador</t>
  </si>
  <si>
    <t>Nexión</t>
  </si>
  <si>
    <t>Niples metálicas</t>
  </si>
  <si>
    <t>Niples pcv</t>
  </si>
  <si>
    <t>Nitrato</t>
  </si>
  <si>
    <t>Nitrógeno, cualquier estado</t>
  </si>
  <si>
    <t>Nivel de gota</t>
  </si>
  <si>
    <t>Niveladora</t>
  </si>
  <si>
    <t>Notas para calificación</t>
  </si>
  <si>
    <t>Numerador automático de metal</t>
  </si>
  <si>
    <t>Numerador automático eléctrico</t>
  </si>
  <si>
    <t>Numerador de hule</t>
  </si>
  <si>
    <t>Números para troquel</t>
  </si>
  <si>
    <t>Nutrientes hidroponico</t>
  </si>
  <si>
    <t>O</t>
  </si>
  <si>
    <t>Objetivo para microscopio</t>
  </si>
  <si>
    <t>Objetivos para todo tipo de cámaras</t>
  </si>
  <si>
    <t>Obras de arte - piezas de colección</t>
  </si>
  <si>
    <t>Construccion Adiciones y Mejoras de Obras de defensa y protección</t>
  </si>
  <si>
    <t xml:space="preserve">Ocre </t>
  </si>
  <si>
    <t>Ofrendas florales</t>
  </si>
  <si>
    <t>Oftalmoscopio</t>
  </si>
  <si>
    <t>Ojete, todo tipo</t>
  </si>
  <si>
    <t>Oleo para pintar (marco de tela)</t>
  </si>
  <si>
    <t>Olla, electrodoméstico</t>
  </si>
  <si>
    <t>Olla, todo tipo</t>
  </si>
  <si>
    <t>Optopus, para limpieza</t>
  </si>
  <si>
    <t>Ordeñadora</t>
  </si>
  <si>
    <t>Organizadores para escritorio</t>
  </si>
  <si>
    <t>Organizadores para gaveta</t>
  </si>
  <si>
    <t>Orilladora</t>
  </si>
  <si>
    <t>Orinal</t>
  </si>
  <si>
    <t>Ovejas para fines de reproducción</t>
  </si>
  <si>
    <t>Ovillo de lana, cáñamo, hilo lana, y otros</t>
  </si>
  <si>
    <t>Oxalato de amonio y otros</t>
  </si>
  <si>
    <t>Oxicloruro de cobre y otros</t>
  </si>
  <si>
    <t>Oxido de calcio y otros</t>
  </si>
  <si>
    <t>Oxígeno, cilindro de</t>
  </si>
  <si>
    <t>P</t>
  </si>
  <si>
    <t>Pabellón, bandera</t>
  </si>
  <si>
    <t>Pala</t>
  </si>
  <si>
    <t>Pala de resina prensada</t>
  </si>
  <si>
    <t>Pala para recoger basura</t>
  </si>
  <si>
    <t>Pala y palines</t>
  </si>
  <si>
    <t>Paladina de mármol</t>
  </si>
  <si>
    <t>Palanca metálica para celosía</t>
  </si>
  <si>
    <t>Palangana, todo tipo</t>
  </si>
  <si>
    <t>Paleta baja lengua</t>
  </si>
  <si>
    <t>Paleta en acero inoxidable</t>
  </si>
  <si>
    <t>Paleta para laboratorio</t>
  </si>
  <si>
    <t>Palo de piso</t>
  </si>
  <si>
    <t xml:space="preserve">Pañales de tela  </t>
  </si>
  <si>
    <t>Pañales desechables</t>
  </si>
  <si>
    <t>Panel de concreto</t>
  </si>
  <si>
    <t>Panel de control para radio</t>
  </si>
  <si>
    <t>Panel de melanina</t>
  </si>
  <si>
    <t>Panel de proyección de imágenes de computadora</t>
  </si>
  <si>
    <t>Panel de tonos</t>
  </si>
  <si>
    <t>Panel vehículo</t>
  </si>
  <si>
    <t xml:space="preserve">Panel en diferentes estilos </t>
  </si>
  <si>
    <t>Panel prefabricado con aislante acústico y/o térmico</t>
  </si>
  <si>
    <t>Panelería en aluminio</t>
  </si>
  <si>
    <t>Panelería en fibrolit o gypsum</t>
  </si>
  <si>
    <t>Panelería en vidrio</t>
  </si>
  <si>
    <t>Panelería liviana para divisiones</t>
  </si>
  <si>
    <t xml:space="preserve">Paneles  -utp, fibra- </t>
  </si>
  <si>
    <t>Pangas</t>
  </si>
  <si>
    <t>Pañera metálica</t>
  </si>
  <si>
    <t>Pañera -otros materiales-</t>
  </si>
  <si>
    <t>Paño de algodón u otro género</t>
  </si>
  <si>
    <t>Pañoletas</t>
  </si>
  <si>
    <t>Pantalla para proyectar</t>
  </si>
  <si>
    <t>Pantógrafo</t>
  </si>
  <si>
    <t>Pañuelo de papel, faciales</t>
  </si>
  <si>
    <t>Pañuelo de tela</t>
  </si>
  <si>
    <t>Papel aluminio</t>
  </si>
  <si>
    <t>Papel fotográfico</t>
  </si>
  <si>
    <t>Papel para enmascarar en offset</t>
  </si>
  <si>
    <t>Papel, milimétrico</t>
  </si>
  <si>
    <t>Papel, todo tipo (incluso secante)</t>
  </si>
  <si>
    <t>Papelera para escritorio</t>
  </si>
  <si>
    <t>Parafina</t>
  </si>
  <si>
    <t>Paraguas</t>
  </si>
  <si>
    <t>Pararrayos</t>
  </si>
  <si>
    <t>Parche para llanta</t>
  </si>
  <si>
    <t>Parches</t>
  </si>
  <si>
    <t>Parlantes</t>
  </si>
  <si>
    <t>Parlantes para multimedia</t>
  </si>
  <si>
    <t>Parqueo con base en contrato</t>
  </si>
  <si>
    <t>Parqueo ocasional</t>
  </si>
  <si>
    <t>Partitura musical</t>
  </si>
  <si>
    <t>Pasadores</t>
  </si>
  <si>
    <t>Pascón de cualquier material</t>
  </si>
  <si>
    <t>Pasta dental</t>
  </si>
  <si>
    <t>Pasta para profilaxis</t>
  </si>
  <si>
    <t>Pasta para pulir</t>
  </si>
  <si>
    <t xml:space="preserve">Pasta para soldar </t>
  </si>
  <si>
    <t>Pata de chancho</t>
  </si>
  <si>
    <t>Patch panel</t>
  </si>
  <si>
    <t>Patines para refrigeradora</t>
  </si>
  <si>
    <t>Pavimentadoras</t>
  </si>
  <si>
    <t>Pavimentos</t>
  </si>
  <si>
    <t>Peachímetro de uso en laboratorio e investigación</t>
  </si>
  <si>
    <t>Pechera de seguridad (aislante de calor, radiaciones, y otros)</t>
  </si>
  <si>
    <t>Pedestal telescópico</t>
  </si>
  <si>
    <t xml:space="preserve">Pedrin </t>
  </si>
  <si>
    <t xml:space="preserve">Pegamento, todo tipo </t>
  </si>
  <si>
    <t>Peine, todo tipo</t>
  </si>
  <si>
    <t>Peines para encuadernar</t>
  </si>
  <si>
    <t xml:space="preserve">Peinetas para encuadernación </t>
  </si>
  <si>
    <t xml:space="preserve">Peinta veloelectric </t>
  </si>
  <si>
    <t>Pelador de papas eléctrico</t>
  </si>
  <si>
    <t>Pelador de verduras -manual-</t>
  </si>
  <si>
    <t>Peladora para cable</t>
  </si>
  <si>
    <t>Película de cine alquilada para exhibir</t>
  </si>
  <si>
    <t>Penetrante desplazador de humedad</t>
  </si>
  <si>
    <t>Penicilina</t>
  </si>
  <si>
    <t>Pera dispensadora para jabón líquido</t>
  </si>
  <si>
    <t>Pera para inodoro</t>
  </si>
  <si>
    <t>Peras de goma</t>
  </si>
  <si>
    <t>Percalina</t>
  </si>
  <si>
    <t>Perchas  (todo tipo)</t>
  </si>
  <si>
    <t xml:space="preserve">Percolador eléctrico  ( industrial ) </t>
  </si>
  <si>
    <t>Perfil metálico</t>
  </si>
  <si>
    <t>Perfiladoras</t>
  </si>
  <si>
    <t>Perfiles (plásticos)</t>
  </si>
  <si>
    <t>Perforadora de escritorio</t>
  </si>
  <si>
    <t>Perforadora eléctrica</t>
  </si>
  <si>
    <t>Perilla metálica para puertas, muebles, etc.</t>
  </si>
  <si>
    <t>Perilla otros materiales para puertas, muebles, etc.</t>
  </si>
  <si>
    <t>Perilla para reparación de máquinas de escribir</t>
  </si>
  <si>
    <t>Periódico</t>
  </si>
  <si>
    <t>Pernos</t>
  </si>
  <si>
    <t>Perra para acarreo</t>
  </si>
  <si>
    <t>Persianas fibra natural o sintética</t>
  </si>
  <si>
    <t>Pestañas divisoras</t>
  </si>
  <si>
    <t>Photo flo, solución para laboratorio fotográfico</t>
  </si>
  <si>
    <t>Picaporte</t>
  </si>
  <si>
    <t>Pichel</t>
  </si>
  <si>
    <t>Pick-up, vehículo</t>
  </si>
  <si>
    <t>Pico</t>
  </si>
  <si>
    <t>Picrato de butesin</t>
  </si>
  <si>
    <t>Piedra abrasiva</t>
  </si>
  <si>
    <t>Piedra bruta</t>
  </si>
  <si>
    <t>Piedra limpiadora para jonear</t>
  </si>
  <si>
    <t>Piedra para afilar instrumentos</t>
  </si>
  <si>
    <t>Piedra pómez</t>
  </si>
  <si>
    <t>Piedra quebrada</t>
  </si>
  <si>
    <t>Piezas de colección - numismática, filatelia y otros similares -</t>
  </si>
  <si>
    <t>Pigmentos (colorantes)</t>
  </si>
  <si>
    <t>Pignectar  - saborizante de alimentos para animales-</t>
  </si>
  <si>
    <t>Pila para lavar</t>
  </si>
  <si>
    <t>Píldora todo tipo</t>
  </si>
  <si>
    <t>Pileta lavamanos de acero inoxidable</t>
  </si>
  <si>
    <t>Pilotes de acero</t>
  </si>
  <si>
    <t>Pin para trabajo pesado, para los refuerzos de cuerda</t>
  </si>
  <si>
    <t>Pinceles</t>
  </si>
  <si>
    <t>Pines</t>
  </si>
  <si>
    <t>Pines para pizarra de corcho</t>
  </si>
  <si>
    <t>Piñón, todo tipo</t>
  </si>
  <si>
    <t>Pintura de puentes, servicio de.</t>
  </si>
  <si>
    <t>Pintura para vehículos y maquinaria en general- servicios-</t>
  </si>
  <si>
    <t>Pinturas - obra de arte</t>
  </si>
  <si>
    <t>Pintura, todo tipo</t>
  </si>
  <si>
    <t>Pigmentos y colores preparados;</t>
  </si>
  <si>
    <t>Pinza, todo tipo</t>
  </si>
  <si>
    <t xml:space="preserve">Pinzatierras </t>
  </si>
  <si>
    <t>Pipeta</t>
  </si>
  <si>
    <t>Pirex</t>
  </si>
  <si>
    <t>Pirex para laboratorio</t>
  </si>
  <si>
    <t>Pisapapel</t>
  </si>
  <si>
    <t>Pisos metálicos</t>
  </si>
  <si>
    <t>Pistería de atomización</t>
  </si>
  <si>
    <t>Pistola de impacto</t>
  </si>
  <si>
    <t>Pistola de pintar</t>
  </si>
  <si>
    <t>Pistola modular</t>
  </si>
  <si>
    <t>Pistola para engrasar</t>
  </si>
  <si>
    <t>Pistola para pintar, alta presión</t>
  </si>
  <si>
    <t>Pistola para remachar</t>
  </si>
  <si>
    <t>Pistola para silicom</t>
  </si>
  <si>
    <t>Pistola para soldar</t>
  </si>
  <si>
    <t>Pistola para surtir combustible</t>
  </si>
  <si>
    <t>Pistola rociadora</t>
  </si>
  <si>
    <t>Pistón</t>
  </si>
  <si>
    <t>Pitón automático para manguera de abastecer combustible</t>
  </si>
  <si>
    <t>Pitón para manguera</t>
  </si>
  <si>
    <t>Pitón para manguera contra incendio</t>
  </si>
  <si>
    <t>Pitones</t>
  </si>
  <si>
    <t>Pitos para labores de resguardo y seguridad</t>
  </si>
  <si>
    <t>Pizarra no capitalizable</t>
  </si>
  <si>
    <t>Pizarras, pizarrón</t>
  </si>
  <si>
    <t>Placa bronce</t>
  </si>
  <si>
    <t>Placa de aluminio fundido</t>
  </si>
  <si>
    <t>Placa de cuero.</t>
  </si>
  <si>
    <t>Placa de ferrocemento</t>
  </si>
  <si>
    <t>Placa de madera</t>
  </si>
  <si>
    <t>Placa de madera marmoleada</t>
  </si>
  <si>
    <t>Placa en cristal</t>
  </si>
  <si>
    <t>Placa metálica para patrimoniar, numerada</t>
  </si>
  <si>
    <t>Placa metálica para soporte</t>
  </si>
  <si>
    <t>Placa  para caja conduit</t>
  </si>
  <si>
    <t>Placa para policías -confección</t>
  </si>
  <si>
    <t>Placa para vehículos - reposición -</t>
  </si>
  <si>
    <t>Placa, aviso para puertas, pasillo, etc.</t>
  </si>
  <si>
    <t>Plafón</t>
  </si>
  <si>
    <t>Plaguicida</t>
  </si>
  <si>
    <t>Plancha de vapor</t>
  </si>
  <si>
    <t>Plancha de yeso</t>
  </si>
  <si>
    <t>Plancha eléctrica</t>
  </si>
  <si>
    <t>Plancha inalámbrica</t>
  </si>
  <si>
    <t>Plancha metálica para construcción</t>
  </si>
  <si>
    <t>Plancha para freír, de gas</t>
  </si>
  <si>
    <t>Plancha para litografía</t>
  </si>
  <si>
    <t xml:space="preserve">Planchador eléctrico de vapor </t>
  </si>
  <si>
    <t>Planchones</t>
  </si>
  <si>
    <t>Planímetro</t>
  </si>
  <si>
    <t>Planta eléctrica, a diesel o gasolina</t>
  </si>
  <si>
    <t>Plantas forestales</t>
  </si>
  <si>
    <t>Plantas frutales</t>
  </si>
  <si>
    <t>Plantas ornamentales</t>
  </si>
  <si>
    <t xml:space="preserve">Plantas en general que se utilizan con fines de investigación, reforestación y otros. </t>
  </si>
  <si>
    <t>Plantas y flores artificiales</t>
  </si>
  <si>
    <t>Plantilla eléctrica de caloríferos</t>
  </si>
  <si>
    <t>Plantilla para dibujo, diagramas, etc.</t>
  </si>
  <si>
    <t>Plantilla para sellos de hule</t>
  </si>
  <si>
    <t>Plantillas</t>
  </si>
  <si>
    <t>Plantillas de acero inoxidable</t>
  </si>
  <si>
    <t>Plasma sanguíneo</t>
  </si>
  <si>
    <t>Plasticina</t>
  </si>
  <si>
    <t>Plástico para encuadernar</t>
  </si>
  <si>
    <t>Plataforma para espectáculos</t>
  </si>
  <si>
    <t>Plataformas rodantes</t>
  </si>
  <si>
    <t>Platina</t>
  </si>
  <si>
    <t>Platina, herramienta</t>
  </si>
  <si>
    <t>Platino, encendido de motores</t>
  </si>
  <si>
    <t>Platones</t>
  </si>
  <si>
    <t>Platos, todo tipo</t>
  </si>
  <si>
    <t>Plecas</t>
  </si>
  <si>
    <t>Plomadas</t>
  </si>
  <si>
    <t>Plomo</t>
  </si>
  <si>
    <t>Plomo de bronce</t>
  </si>
  <si>
    <t>Ploteo de planos por computadora</t>
  </si>
  <si>
    <t>Plotters</t>
  </si>
  <si>
    <t>Pluma para dibujar o escribir</t>
  </si>
  <si>
    <t>Plumero</t>
  </si>
  <si>
    <t>Plywood</t>
  </si>
  <si>
    <t>Podium - tarima-</t>
  </si>
  <si>
    <t>Poleas</t>
  </si>
  <si>
    <t>Polígrafo</t>
  </si>
  <si>
    <t>Polipastos - aparejo de poleas-</t>
  </si>
  <si>
    <t>Polvo de piedra</t>
  </si>
  <si>
    <t>Polvo para borrar</t>
  </si>
  <si>
    <t>Polvo para limpiar sistema microfilm</t>
  </si>
  <si>
    <t>Polvo químico para extinguir incendios</t>
  </si>
  <si>
    <t>Polvo xerográfico</t>
  </si>
  <si>
    <t>Polvo, talco</t>
  </si>
  <si>
    <t>Pólvora</t>
  </si>
  <si>
    <t>Pomada o crema medicinal, todo tipo</t>
  </si>
  <si>
    <t>Pomo de tinta</t>
  </si>
  <si>
    <t>Ponchadora para registro de montaje y quemado de planchas litográficas</t>
  </si>
  <si>
    <t>Poncher</t>
  </si>
  <si>
    <t>Porta agujas</t>
  </si>
  <si>
    <t>Porta bloques</t>
  </si>
  <si>
    <t>Porta CD</t>
  </si>
  <si>
    <t>Porta clip</t>
  </si>
  <si>
    <t>Porta contenedor</t>
  </si>
  <si>
    <t>Porta cuadernos</t>
  </si>
  <si>
    <t>Porta diskette</t>
  </si>
  <si>
    <t>Porta documentos</t>
  </si>
  <si>
    <t>Porta electrodo</t>
  </si>
  <si>
    <t>Porta lapicero</t>
  </si>
  <si>
    <t>Porta mina</t>
  </si>
  <si>
    <t>Porta prisma</t>
  </si>
  <si>
    <t>Porta seda para polígrafo</t>
  </si>
  <si>
    <t>Porta sello</t>
  </si>
  <si>
    <t>Porta tarjetas</t>
  </si>
  <si>
    <t>Portaborradores</t>
  </si>
  <si>
    <t>Portador para fotografía</t>
  </si>
  <si>
    <t>Portafolio</t>
  </si>
  <si>
    <t>Portalápices</t>
  </si>
  <si>
    <t>Portamensajes</t>
  </si>
  <si>
    <t>Portón de madera</t>
  </si>
  <si>
    <t>Portón de metal</t>
  </si>
  <si>
    <t>Poste de cemento</t>
  </si>
  <si>
    <t>Poste de madera</t>
  </si>
  <si>
    <t>Poste de metal</t>
  </si>
  <si>
    <t xml:space="preserve">Preavisos y cesantía por conclusión realción laboral ( Resolución Administrativa o Sentencia Judicial, según corresponda ) </t>
  </si>
  <si>
    <t>Potasa</t>
  </si>
  <si>
    <t>Premier</t>
  </si>
  <si>
    <t xml:space="preserve">Premios efectivo a ganadores por certamenes literarios, cientificos, musicales, artisticos, deportivos, teatrales y cinematográficos. </t>
  </si>
  <si>
    <t>Premios Junta de Proteccion Social de San José de billetes de lotería favorecidos.</t>
  </si>
  <si>
    <t>Prensa copy clip para monitor</t>
  </si>
  <si>
    <t>Prensa copy holder con brazo</t>
  </si>
  <si>
    <t>Prensa de presión</t>
  </si>
  <si>
    <t>Prensa de seguridad para equipo de comunicación</t>
  </si>
  <si>
    <t>Prensa libros</t>
  </si>
  <si>
    <t>Prensa para banco de trabajo</t>
  </si>
  <si>
    <t>Prensa para cable telefónico</t>
  </si>
  <si>
    <t>Prensa para carnet de identificación</t>
  </si>
  <si>
    <t>Prensa para estampar o imprimir</t>
  </si>
  <si>
    <t>Prensa para laboratorio</t>
  </si>
  <si>
    <t>Prensa para ropa</t>
  </si>
  <si>
    <t>Prensa para sujetar papeles</t>
  </si>
  <si>
    <t>Prensa para tierra de máquina de soldar</t>
  </si>
  <si>
    <t>Preparador de superficies</t>
  </si>
  <si>
    <t xml:space="preserve">Preparakote de base gris </t>
  </si>
  <si>
    <t>Preseas</t>
  </si>
  <si>
    <t>Preservadores para madera</t>
  </si>
  <si>
    <t>Primacord, cordón detonante</t>
  </si>
  <si>
    <t>Primario inorgánico de zinc</t>
  </si>
  <si>
    <t>Primarios</t>
  </si>
  <si>
    <t>Prisma modelo para equipo topográfico</t>
  </si>
  <si>
    <t>Probador</t>
  </si>
  <si>
    <t>Probador para conector y/o cable</t>
  </si>
  <si>
    <t>Probeta</t>
  </si>
  <si>
    <t>Procesador de alimentos</t>
  </si>
  <si>
    <t>Procesadora de microfilm</t>
  </si>
  <si>
    <t>Procesadores de cómputo</t>
  </si>
  <si>
    <t>Producto controlador de nivel de acidez para limpieza al vapor</t>
  </si>
  <si>
    <t>Producto controlador de ph</t>
  </si>
  <si>
    <t>Producto químico para realizar pruebas con asfalto</t>
  </si>
  <si>
    <t>Productos botánicos pulverizados, molidos o preparados de otra forma.</t>
  </si>
  <si>
    <t>Productos de las artes gráficas</t>
  </si>
  <si>
    <t>Productos de barro</t>
  </si>
  <si>
    <t>Productos hortícolas</t>
  </si>
  <si>
    <t>Productos orgánicos</t>
  </si>
  <si>
    <t>Propanil</t>
  </si>
  <si>
    <t>Protección penetrante en aerosol</t>
  </si>
  <si>
    <t>Protecciones térmicas</t>
  </si>
  <si>
    <t>Protector auditivo</t>
  </si>
  <si>
    <t>Protector de falla de fases trifásica para motores eléctricos</t>
  </si>
  <si>
    <t>Protector de pantallas</t>
  </si>
  <si>
    <t>Protectores contra corrosión</t>
  </si>
  <si>
    <t>Proyector</t>
  </si>
  <si>
    <t>Proyector de cuerpos opacos</t>
  </si>
  <si>
    <t>Proyector de diapositivas</t>
  </si>
  <si>
    <t>Proyector de imágenes multimedia</t>
  </si>
  <si>
    <t>Publicación Diario Oficial La Gaceta</t>
  </si>
  <si>
    <t>Publicidad por cualquier medio de divulgación</t>
  </si>
  <si>
    <t>Puente de emergencia de paneles armables</t>
  </si>
  <si>
    <t>Puente para instalaciones eléctricas</t>
  </si>
  <si>
    <t>Puentes para redes de datos</t>
  </si>
  <si>
    <t>Puerta de vidrio</t>
  </si>
  <si>
    <t xml:space="preserve">Puerta  de madera </t>
  </si>
  <si>
    <t>Puerta metálica</t>
  </si>
  <si>
    <t>Puertas para cajas fuertes y bóvedas</t>
  </si>
  <si>
    <t>Pulido de pisos -Servicio-</t>
  </si>
  <si>
    <t>Pulidor de pantallas</t>
  </si>
  <si>
    <t>Pulidor en pasta</t>
  </si>
  <si>
    <t>Pulidor en polvo</t>
  </si>
  <si>
    <t>Pulidor para acero inoxidable</t>
  </si>
  <si>
    <t>Pulidor para hules y viniles</t>
  </si>
  <si>
    <t>Pulidoras</t>
  </si>
  <si>
    <t>Pulsador lógico</t>
  </si>
  <si>
    <t>Pulsadores -Botones eléctricos-</t>
  </si>
  <si>
    <t>Pulsera antiestática</t>
  </si>
  <si>
    <t>Puñales</t>
  </si>
  <si>
    <t>Puntero láser</t>
  </si>
  <si>
    <t>Punzón</t>
  </si>
  <si>
    <t>Punzonadoras</t>
  </si>
  <si>
    <t>Pupitre para escuela</t>
  </si>
  <si>
    <t>Pva desmoldante</t>
  </si>
  <si>
    <t>Q</t>
  </si>
  <si>
    <t>Quemador bunsen</t>
  </si>
  <si>
    <t>Quemador de CD-ROM</t>
  </si>
  <si>
    <t>Quemador industrial</t>
  </si>
  <si>
    <t>Quemadores de goteo para contrafuegos</t>
  </si>
  <si>
    <t>Quita manchas</t>
  </si>
  <si>
    <t>Quita sarro</t>
  </si>
  <si>
    <t>R</t>
  </si>
  <si>
    <t>Rabo de zorro</t>
  </si>
  <si>
    <t xml:space="preserve">Rack </t>
  </si>
  <si>
    <t>Racks para central telefónica</t>
  </si>
  <si>
    <t>Radio faro</t>
  </si>
  <si>
    <t>Radio localizador -servicio de consumo-</t>
  </si>
  <si>
    <t>Radio receptor</t>
  </si>
  <si>
    <t>Radiografías -laminas-</t>
  </si>
  <si>
    <t>Radiograph</t>
  </si>
  <si>
    <t>Ralladores</t>
  </si>
  <si>
    <t>Ranuras para litografía</t>
  </si>
  <si>
    <t>Raquetas</t>
  </si>
  <si>
    <t>Rastreador de cables (UTP)</t>
  </si>
  <si>
    <t>Rastrillo de hierro</t>
  </si>
  <si>
    <t>Raticida</t>
  </si>
  <si>
    <t>Rayos x, aparato de</t>
  </si>
  <si>
    <t>Reactivos químicos colorantes</t>
  </si>
  <si>
    <t>Reactivos químicos para laboratorio</t>
  </si>
  <si>
    <t>Reactivos químicos puros y otros</t>
  </si>
  <si>
    <t>Rebanadoras eléctricas</t>
  </si>
  <si>
    <t>Rebobinador de cassettes</t>
  </si>
  <si>
    <t>Rebobinadores</t>
  </si>
  <si>
    <t>Recargar batería - transporte- servicio de.</t>
  </si>
  <si>
    <t>Recargar extinguidor, servicio de.</t>
  </si>
  <si>
    <t>Recarpeteo</t>
  </si>
  <si>
    <t>Recipientes plásticos de uso en la construcción</t>
  </si>
  <si>
    <t>Reencauche, servicio de</t>
  </si>
  <si>
    <t>Recolector de datos para equipo topográfico</t>
  </si>
  <si>
    <t>Rectificador de alto voltaje</t>
  </si>
  <si>
    <t xml:space="preserve">Recubrimiento polimérico </t>
  </si>
  <si>
    <t>Recuperadora de refrigerante, para aire acondicionado</t>
  </si>
  <si>
    <t>Red de comunicaciones -servicio-</t>
  </si>
  <si>
    <t>Redes de distribución de energía</t>
  </si>
  <si>
    <t>Reducciones -pvc-</t>
  </si>
  <si>
    <t>Reducciones metálicas</t>
  </si>
  <si>
    <t>Reflector, todo tipo</t>
  </si>
  <si>
    <t>Reforzador de detergente para sacar suciedad y grasas</t>
  </si>
  <si>
    <t>Refresco gaseoso, recepciones, seminarios, cursos</t>
  </si>
  <si>
    <t>Refresqueras</t>
  </si>
  <si>
    <t>Refrigeradora uso doméstico</t>
  </si>
  <si>
    <t>Refrigeradora uso industrial o comercial</t>
  </si>
  <si>
    <t>Refuerzo de cuerda tipo pesado</t>
  </si>
  <si>
    <t>Refuerzo para perforaciones</t>
  </si>
  <si>
    <t>Regadera, todo tipo</t>
  </si>
  <si>
    <t xml:space="preserve">Regla corriente de escritorio </t>
  </si>
  <si>
    <t>Regla para dibujo (t, paralela, y otros usos)</t>
  </si>
  <si>
    <t>Reglas uso carpintería y albañilería</t>
  </si>
  <si>
    <t>Regleta -protector de picos-</t>
  </si>
  <si>
    <t>Regulador de presión</t>
  </si>
  <si>
    <t>Regulador de voltaje</t>
  </si>
  <si>
    <t>Reguladores para oxiacetileno</t>
  </si>
  <si>
    <t>Rehabilitación y acondicionamiento de edificios históricos</t>
  </si>
  <si>
    <t>Rejas - instalación-</t>
  </si>
  <si>
    <t>Reloj de intervalo - cronómetro -</t>
  </si>
  <si>
    <t>Reloj eléctrico</t>
  </si>
  <si>
    <t>Reloj fechador y marcador - de control -</t>
  </si>
  <si>
    <t>Reloj para copiadora fotográfica</t>
  </si>
  <si>
    <t>Remache metálico</t>
  </si>
  <si>
    <t>Remache - otros materiales -</t>
  </si>
  <si>
    <t>Remodelación de baños</t>
  </si>
  <si>
    <t>Remodelación de cocinas</t>
  </si>
  <si>
    <t>Remodelación de cubículos</t>
  </si>
  <si>
    <t>Remodelación de edificios</t>
  </si>
  <si>
    <t>Remolcador</t>
  </si>
  <si>
    <t>Removedor de grasa y otras impurezas</t>
  </si>
  <si>
    <t>Removedor de imagen</t>
  </si>
  <si>
    <t>Removedor plástico - para bebidas-</t>
  </si>
  <si>
    <t>Renovadores</t>
  </si>
  <si>
    <t>Reparación de baños en general</t>
  </si>
  <si>
    <t>Reparación de bicicletas</t>
  </si>
  <si>
    <t>Reparación de cámara fotográfica</t>
  </si>
  <si>
    <t>Reparación de canoas</t>
  </si>
  <si>
    <t>Reparación de carrocería de vehículos</t>
  </si>
  <si>
    <t>Reparación de cielos rasos</t>
  </si>
  <si>
    <t>Reparación de estaciones de trabajo de computo</t>
  </si>
  <si>
    <t>Reparación de instalación eléctrica (en edificios)</t>
  </si>
  <si>
    <t>Reparación de las divisiones de trabajo</t>
  </si>
  <si>
    <t>Reparación de llantas</t>
  </si>
  <si>
    <t>Reparación de monturas</t>
  </si>
  <si>
    <t>Reparación de motor de vehículos</t>
  </si>
  <si>
    <t>Reparación de percolador, industrial</t>
  </si>
  <si>
    <t>Reparación de persianas</t>
  </si>
  <si>
    <t>Reparación de sistemas de cómputo (instalaciones en edificios)</t>
  </si>
  <si>
    <t>Reparación de sistemas telefónicos (en edificios)</t>
  </si>
  <si>
    <t>Reparación de techos (reparaciones menores)</t>
  </si>
  <si>
    <t>Repelentes</t>
  </si>
  <si>
    <t>Repetidor de señal</t>
  </si>
  <si>
    <t>Repostería en general, recepciones, seminarios, cursos</t>
  </si>
  <si>
    <t>Reproductor</t>
  </si>
  <si>
    <t>Reproductor digital</t>
  </si>
  <si>
    <t>Repuesto de bolígrafo</t>
  </si>
  <si>
    <t>Repuesto de radiograph</t>
  </si>
  <si>
    <t>Repuestos de equipo médico y de laboratorio</t>
  </si>
  <si>
    <t>Repuestos para aeronave.</t>
  </si>
  <si>
    <t>Repuestos para alarmas</t>
  </si>
  <si>
    <t>Repuestos para ascensor.</t>
  </si>
  <si>
    <t>Repuestos para bombas</t>
  </si>
  <si>
    <t>Repuestos para cacheras</t>
  </si>
  <si>
    <t>Repuestos para calculadora.</t>
  </si>
  <si>
    <t>Repuestos para calderas</t>
  </si>
  <si>
    <t>Repuestos para central telefónica.</t>
  </si>
  <si>
    <t>Repuestos para cuchillas o bisturí</t>
  </si>
  <si>
    <t>Repuestos para equipo de cocina</t>
  </si>
  <si>
    <t>Repuestos para controlador de semáforos.</t>
  </si>
  <si>
    <t>Repuestos para equipo agrícola</t>
  </si>
  <si>
    <t>Repuestos para equipo de cómputo</t>
  </si>
  <si>
    <t>Repuestos para fotocopiadora.</t>
  </si>
  <si>
    <t>Repuestos para generadores</t>
  </si>
  <si>
    <t>Repuestos para maquinaria estacionaria</t>
  </si>
  <si>
    <t>Repuestos para inodoros y lavatorios</t>
  </si>
  <si>
    <t>Repuestos para instrumentos de medición</t>
  </si>
  <si>
    <t>Repuestos para instrumentos musicales</t>
  </si>
  <si>
    <t>Repuestos para máquina procesadora</t>
  </si>
  <si>
    <t>Repuestos para maquinaria agrícola</t>
  </si>
  <si>
    <t>Repuestos para maquinaria industrial</t>
  </si>
  <si>
    <t>Repuestos para maquinaria litográfica</t>
  </si>
  <si>
    <t>Repuestos para maquinaria pesada</t>
  </si>
  <si>
    <t>Repuestos para maquinaria y equipo naval</t>
  </si>
  <si>
    <t>Repuestos para máquinas de coser</t>
  </si>
  <si>
    <t>Repuestos para máquinas de escribir</t>
  </si>
  <si>
    <t>Repuestos para máquinas protectoras</t>
  </si>
  <si>
    <t>Repuestos para motocicleta.</t>
  </si>
  <si>
    <t>Repuestos para plumas</t>
  </si>
  <si>
    <t>Repuestos para polígrafo.</t>
  </si>
  <si>
    <t>Repuestos para radios.</t>
  </si>
  <si>
    <t>Repuestos para sistemas de aeronavegación</t>
  </si>
  <si>
    <t>Repuestos para sistemas de iluminación</t>
  </si>
  <si>
    <t>Repuestos para sistemas de seguridad</t>
  </si>
  <si>
    <t>Repuestos para sistemas de sonido</t>
  </si>
  <si>
    <t>Repuestos para sistemas y equipos de comunicación</t>
  </si>
  <si>
    <t>Repuestos para taladros eléctricos</t>
  </si>
  <si>
    <t xml:space="preserve">Resarcimiento económico por daño o pejuicio a personas fisicas o jurídicas, respaldadas en sentencias judiciales o resolucion administrativa. </t>
  </si>
  <si>
    <t>Resina, todo tipo</t>
  </si>
  <si>
    <t>Resistencia eléctrica, todo tipo</t>
  </si>
  <si>
    <t>Resorte, todo tipo</t>
  </si>
  <si>
    <t>Restauración de estatuas</t>
  </si>
  <si>
    <t>Restauración de obras coloniales o históricas</t>
  </si>
  <si>
    <t>Restaurador de pisos</t>
  </si>
  <si>
    <t>Restituciones de sumas cobradas demás a personas físicas o jurídicas  según sentencia judicial o resolucion administrativa.</t>
  </si>
  <si>
    <t>6.06.02</t>
  </si>
  <si>
    <t xml:space="preserve">Retardador  </t>
  </si>
  <si>
    <t>Retardos para cordón detonante</t>
  </si>
  <si>
    <t>Retenedor</t>
  </si>
  <si>
    <t>Retocador para impresión</t>
  </si>
  <si>
    <t>Retroexcavadoras</t>
  </si>
  <si>
    <t>Revelador</t>
  </si>
  <si>
    <t>Revelador líquido para revelado</t>
  </si>
  <si>
    <t>Revelador para fax</t>
  </si>
  <si>
    <t xml:space="preserve">Revelador para fotocopiadora </t>
  </si>
  <si>
    <t>Revelador para radiografía</t>
  </si>
  <si>
    <t>Revestimiento</t>
  </si>
  <si>
    <t>Revista</t>
  </si>
  <si>
    <t>Revisión técnica automotriz obligatoria</t>
  </si>
  <si>
    <t>Ribeteadora y dobladora de láminas para construcción de ductos e instalación de aire acondicionado y ductos electromecánicos</t>
  </si>
  <si>
    <t>Rieles</t>
  </si>
  <si>
    <t>Rimas</t>
  </si>
  <si>
    <t>Rinoscopio</t>
  </si>
  <si>
    <t>Rociadores</t>
  </si>
  <si>
    <t>Rociadores plásticos</t>
  </si>
  <si>
    <t>Rodapié de hule</t>
  </si>
  <si>
    <t>Rodillo para pintar</t>
  </si>
  <si>
    <t>Rodillos entintados</t>
  </si>
  <si>
    <t>Rodín</t>
  </si>
  <si>
    <t>Roladora, para dar forma a los ductos de aire acondicionado</t>
  </si>
  <si>
    <t>Roles</t>
  </si>
  <si>
    <t>Rollo fotográfico</t>
  </si>
  <si>
    <t>Rollos de papel film para fax</t>
  </si>
  <si>
    <t>Rollos de papel para reloj marcador</t>
  </si>
  <si>
    <t>Romana</t>
  </si>
  <si>
    <t>Rompedoras</t>
  </si>
  <si>
    <t>Rompedores</t>
  </si>
  <si>
    <t>Rondana</t>
  </si>
  <si>
    <t>Ropa interior</t>
  </si>
  <si>
    <t>Roseta</t>
  </si>
  <si>
    <t>Roseta modular para teléfono</t>
  </si>
  <si>
    <t>Rotafolios</t>
  </si>
  <si>
    <t>Rotomartillo para demolición pesada</t>
  </si>
  <si>
    <t>Rotor</t>
  </si>
  <si>
    <t>Rotulador, todo tipo</t>
  </si>
  <si>
    <t>Rotuladoras en cinta</t>
  </si>
  <si>
    <t>Routers</t>
  </si>
  <si>
    <t>Ruedecilla</t>
  </si>
  <si>
    <t xml:space="preserve">Ruteador - router - cómputo </t>
  </si>
  <si>
    <t>S</t>
  </si>
  <si>
    <t>Sábana</t>
  </si>
  <si>
    <t>Sacabocados</t>
  </si>
  <si>
    <t>Sacagrapa</t>
  </si>
  <si>
    <t>Sacapuntas manual</t>
  </si>
  <si>
    <t>Sacho</t>
  </si>
  <si>
    <t>Saco vacío de lona, manta, fibras u otros textiles</t>
  </si>
  <si>
    <t>Sacudidor, todo tipo</t>
  </si>
  <si>
    <t>Sal común de cocina</t>
  </si>
  <si>
    <t>Sal cruda o bruta</t>
  </si>
  <si>
    <t>Sal de amoniaco</t>
  </si>
  <si>
    <t>Sal glauber</t>
  </si>
  <si>
    <t>Salamandras</t>
  </si>
  <si>
    <t>Salero</t>
  </si>
  <si>
    <t>Salsa y condimentos, todo tipo</t>
  </si>
  <si>
    <t>Salveque</t>
  </si>
  <si>
    <t>Sandalias</t>
  </si>
  <si>
    <t>Sargentos</t>
  </si>
  <si>
    <t>Sartén</t>
  </si>
  <si>
    <t>Sartén eléctrico</t>
  </si>
  <si>
    <t>Scanners</t>
  </si>
  <si>
    <t>Screen metálica</t>
  </si>
  <si>
    <t>Screen no metálico</t>
  </si>
  <si>
    <t>Secadora de pelo</t>
  </si>
  <si>
    <t>Secamanos eléctrico</t>
  </si>
  <si>
    <t>Secativo para pintura</t>
  </si>
  <si>
    <t>Secciones terminales tipo cola de pato</t>
  </si>
  <si>
    <t>Segueta</t>
  </si>
  <si>
    <t>Seguro para puerta de vehículos</t>
  </si>
  <si>
    <t>Seguro, contrato relativo a personas o bienes</t>
  </si>
  <si>
    <t>Seguro obligatorio de vehículos.</t>
  </si>
  <si>
    <t>Seguro de incendio, responsabilidad civil.</t>
  </si>
  <si>
    <t>Seguros personales.</t>
  </si>
  <si>
    <t>Seguros de riesgos del trabajo.</t>
  </si>
  <si>
    <t>Sellador  (uso veterinario)</t>
  </si>
  <si>
    <t>2.01.03</t>
  </si>
  <si>
    <t>Sellador de fugas de motor</t>
  </si>
  <si>
    <t>Sellador de radiador</t>
  </si>
  <si>
    <t>Sellador para fugas de cajas y diferenciales</t>
  </si>
  <si>
    <t>Selladoras manuales</t>
  </si>
  <si>
    <t xml:space="preserve">Selladoras para bolsas plásticas </t>
  </si>
  <si>
    <t>Sello de hule, metal, etc.</t>
  </si>
  <si>
    <t>Semáforo</t>
  </si>
  <si>
    <t>Sembradora</t>
  </si>
  <si>
    <t>Semilla, todo tipo</t>
  </si>
  <si>
    <t>Señal de tránsito - conos, tringulos, cintas, ect</t>
  </si>
  <si>
    <t>Señal luminosa para localización en emergencias</t>
  </si>
  <si>
    <t>Señalamiento de transito - confección e instalación-</t>
  </si>
  <si>
    <t>Señalamiento vial - demarcación de vías-</t>
  </si>
  <si>
    <t>Señales -para interiores y exteriores de edificios-</t>
  </si>
  <si>
    <t>Separador de hojas de portafolio</t>
  </si>
  <si>
    <t>Separador metálico para libros</t>
  </si>
  <si>
    <t>Serafines metálicos para calibrar surtidos de combustibles</t>
  </si>
  <si>
    <t>Serrucho</t>
  </si>
  <si>
    <t>Servicio aduanero</t>
  </si>
  <si>
    <t>Servicios de acceso a información especializada a través de medios informáticos, telemáticos y/o electrónicos.</t>
  </si>
  <si>
    <t>1.03.07</t>
  </si>
  <si>
    <t>Servicio análisis químico y microbiológico (muestreo)</t>
  </si>
  <si>
    <t>Servicio artístico y de entretenimiento</t>
  </si>
  <si>
    <t>Servicio certificación de semillas</t>
  </si>
  <si>
    <t>Servicios integrales de salud.</t>
  </si>
  <si>
    <t>1.04.01</t>
  </si>
  <si>
    <t xml:space="preserve">Servicios profesionales y técnicos en el campo de la salud. </t>
  </si>
  <si>
    <t>Servicios profesionales y técnicos en el campo de la abogacía y el notariado.</t>
  </si>
  <si>
    <t>Servicio de acarreo de agua</t>
  </si>
  <si>
    <t>Servicio de acarreo de materiales.</t>
  </si>
  <si>
    <t>Servicio de agua potable</t>
  </si>
  <si>
    <t>Servicio de alcantarillado</t>
  </si>
  <si>
    <t>Servicio de alumbrado público</t>
  </si>
  <si>
    <t>1.02.99</t>
  </si>
  <si>
    <t>Servicio de análisis de higiene industrial y ambiental</t>
  </si>
  <si>
    <t>Servicio de análisis de potabilidad del agua</t>
  </si>
  <si>
    <t>Servicio de apertura de cajas fuertes y otras cerraduras</t>
  </si>
  <si>
    <t>Servicio de artistas</t>
  </si>
  <si>
    <t>Servicio de aseo  de vías y sitios públicos -pago a municipalidades-</t>
  </si>
  <si>
    <t>Servicio de bodegaje</t>
  </si>
  <si>
    <t>Servicio de destaqueo de tuberias</t>
  </si>
  <si>
    <t>Servicio de cablegrama nacional e internacional</t>
  </si>
  <si>
    <t>Servicio de comida ocasional  de restaurante</t>
  </si>
  <si>
    <t>Servicio de confección de ropa, uniformes ect</t>
  </si>
  <si>
    <t>Servicio de confección de rótulos</t>
  </si>
  <si>
    <t>Servicios de conservación y restauración de obras en  museos</t>
  </si>
  <si>
    <t>Servicio de correo, todo tipo de especies postales</t>
  </si>
  <si>
    <t>Servicio de decoración</t>
  </si>
  <si>
    <t>Servicio de desarrollo de paginas WEB para Internet</t>
  </si>
  <si>
    <t>Servicio de desarrollo de sistemas informáticos para microcomputadoras</t>
  </si>
  <si>
    <t>Servicio de diseño de arte</t>
  </si>
  <si>
    <t>Servicio de elaboración de alimentos -recepciones, congresos, seminarios-</t>
  </si>
  <si>
    <t>Servicio de elaboración de exhibiciones o exposiciones</t>
  </si>
  <si>
    <t>Servicio de embalaje - reparación de vehículos -</t>
  </si>
  <si>
    <t>Servicio de emplasticado</t>
  </si>
  <si>
    <t>Servicio de enchape</t>
  </si>
  <si>
    <t>Servicio de encomiendas</t>
  </si>
  <si>
    <t>Servicio de encuadernación</t>
  </si>
  <si>
    <t>Servicio de energía eléctrica</t>
  </si>
  <si>
    <t>Servicio de engrase y lubricación</t>
  </si>
  <si>
    <t>Servicio de enmarcado para obras de arte</t>
  </si>
  <si>
    <t>Servicio de enristrado</t>
  </si>
  <si>
    <t>Servicio de escaneo</t>
  </si>
  <si>
    <t>Servicio de facsímil</t>
  </si>
  <si>
    <t>Servicio de fertilización</t>
  </si>
  <si>
    <t>Servicio de fijación de sonido en cintas, películas, vídeo tape, etc.</t>
  </si>
  <si>
    <t>Servicio de floristería</t>
  </si>
  <si>
    <t>Servicio de fontanería</t>
  </si>
  <si>
    <t>Servicio de fotocopia</t>
  </si>
  <si>
    <t>Servicio de revelado de fotografía</t>
  </si>
  <si>
    <t>Servicio de fotolitografía</t>
  </si>
  <si>
    <t>Servicio de fresadora</t>
  </si>
  <si>
    <t>Servicio de fumigación de edificios</t>
  </si>
  <si>
    <t>Servicio de fumigación y control de plagas en áreas agrícolas y otras zonas</t>
  </si>
  <si>
    <t xml:space="preserve">Servicio de grúa </t>
  </si>
  <si>
    <t>Servicio de hojalatería</t>
  </si>
  <si>
    <t>Servicio de impresión digital</t>
  </si>
  <si>
    <t>Servicio de inspección</t>
  </si>
  <si>
    <t>Servicio de inspección eléctrica</t>
  </si>
  <si>
    <t>Servicio de instalación de alarmas</t>
  </si>
  <si>
    <t>Servicio de instalación de alfombras</t>
  </si>
  <si>
    <t>Servicio de instalación de cortinas</t>
  </si>
  <si>
    <t>Servicio de instalación de línea Internet</t>
  </si>
  <si>
    <t>Servicio de instalación de llavines y cerrajería</t>
  </si>
  <si>
    <t>Servicio de instalación de mallas protección en edificios</t>
  </si>
  <si>
    <t>Servicio de instalación de toldos y marquesinas</t>
  </si>
  <si>
    <t>Servicio de instalaciones eléctricas -consultorías-</t>
  </si>
  <si>
    <t>Servicio de instalaciones telefónicas -consultorías-</t>
  </si>
  <si>
    <t>Servicio de Internet</t>
  </si>
  <si>
    <t>Servicio de lavado de ropa</t>
  </si>
  <si>
    <t>Servicio de lijado de pisos</t>
  </si>
  <si>
    <t>Servicio de limpieza y control de cintas magnéticas</t>
  </si>
  <si>
    <t>Servicio de locutor</t>
  </si>
  <si>
    <t>Servicio de limpieza de jardines.</t>
  </si>
  <si>
    <t>Servicio de limpieza de senderos y linderos</t>
  </si>
  <si>
    <t>Servicio de mensajería</t>
  </si>
  <si>
    <t>Servicio de microfilmación</t>
  </si>
  <si>
    <t>Servicio de monitoreo</t>
  </si>
  <si>
    <t>Servicio de montaje</t>
  </si>
  <si>
    <t>Servicio de muelle o muellaje</t>
  </si>
  <si>
    <t>Servicio de Museografía</t>
  </si>
  <si>
    <t>Servicio de Museología</t>
  </si>
  <si>
    <t>Servicio de peaje</t>
  </si>
  <si>
    <t>Servicio de perforación de pilotes</t>
  </si>
  <si>
    <t>Servicio de perforación de pozos para extracción de agua</t>
  </si>
  <si>
    <t>Servicio de Pintura para edificios y otras construcciones</t>
  </si>
  <si>
    <t>Servicio de polarizado - edificios -</t>
  </si>
  <si>
    <t>Servicios prestados por concepto de cobranzas.</t>
  </si>
  <si>
    <t>Servicio de procesamiento de datos</t>
  </si>
  <si>
    <t>Servicio de producción y edición de videos sin fines comerciales</t>
  </si>
  <si>
    <t>Servicio de pulido</t>
  </si>
  <si>
    <t>Servicio de radiogramas nacional e internacional</t>
  </si>
  <si>
    <t>Servicio de recepciones</t>
  </si>
  <si>
    <t>Servicio de recolección de basura</t>
  </si>
  <si>
    <t>Servicios de recaudación de impuestos</t>
  </si>
  <si>
    <t>Servicio de remolque</t>
  </si>
  <si>
    <t>Servicio de respuesta comercial</t>
  </si>
  <si>
    <t>Servicio de revisión técnica de vehículos -excluye RIVETE-</t>
  </si>
  <si>
    <t>Servicio de saloneros</t>
  </si>
  <si>
    <t xml:space="preserve">Servicio de soldadura </t>
  </si>
  <si>
    <t>Servicio de télex</t>
  </si>
  <si>
    <t>Servicio de televisión por cable</t>
  </si>
  <si>
    <t>Servicio de torno</t>
  </si>
  <si>
    <t>Servicio de traducción</t>
  </si>
  <si>
    <t>Servicio de traslado de intercomunicadores</t>
  </si>
  <si>
    <t>Servicio de traslado de personas -interno-</t>
  </si>
  <si>
    <t>Servicio de verificación de emisión de gases</t>
  </si>
  <si>
    <t>Servicio de vigilancia</t>
  </si>
  <si>
    <t>Servicio estadístico</t>
  </si>
  <si>
    <t>Servicio telefónico nacional o internacional</t>
  </si>
  <si>
    <t>Servicio telegráfico nacional e internacional</t>
  </si>
  <si>
    <t>Servidor para red de computo</t>
  </si>
  <si>
    <t>Servidumbres, pago periódico</t>
  </si>
  <si>
    <t>Servilleta de papel</t>
  </si>
  <si>
    <t>Servilleta de tela</t>
  </si>
  <si>
    <t>Servilleteros</t>
  </si>
  <si>
    <t xml:space="preserve">Set de limpieza para armas </t>
  </si>
  <si>
    <t>Set generador y localizador de líneas telefónicas</t>
  </si>
  <si>
    <t>Shampoo - excluye uso personal -</t>
  </si>
  <si>
    <t>Siamesas</t>
  </si>
  <si>
    <t>Sierra - uso no industrial -</t>
  </si>
  <si>
    <t>Sifón todo tipo</t>
  </si>
  <si>
    <t>Silicona todo tipo</t>
  </si>
  <si>
    <t>Silla</t>
  </si>
  <si>
    <t>Silla de ruedas</t>
  </si>
  <si>
    <t>Silla para aula de clase</t>
  </si>
  <si>
    <t>Sillas para comedores y casa de habitación</t>
  </si>
  <si>
    <t>Sillón</t>
  </si>
  <si>
    <t>Sillón dental</t>
  </si>
  <si>
    <t>Siluetas para polígono</t>
  </si>
  <si>
    <t>Sirenas electromecánicas</t>
  </si>
  <si>
    <t>Sirenas electrónicas</t>
  </si>
  <si>
    <t>Sistema computarizado para peajes</t>
  </si>
  <si>
    <t>Sistema de aeronavegacion</t>
  </si>
  <si>
    <t>Sistema de alarma, todo tipo</t>
  </si>
  <si>
    <t>Sistema de comunicación</t>
  </si>
  <si>
    <t>Sistema de congelación</t>
  </si>
  <si>
    <t>Sistema de correos de voz</t>
  </si>
  <si>
    <t>Sistema de información administrativo financiero (software y hardware)</t>
  </si>
  <si>
    <t>Sistema de posicionamiento geográfico</t>
  </si>
  <si>
    <t>Sistema de proyección</t>
  </si>
  <si>
    <t>Sistema de proyecciones para presentaciones multimedia</t>
  </si>
  <si>
    <t xml:space="preserve">Sistema de vídeo kit </t>
  </si>
  <si>
    <t>Sistema integrado de emisión de datos</t>
  </si>
  <si>
    <t>Sistema integrado de pasaportes</t>
  </si>
  <si>
    <t>Sistema para control mediante código de barras</t>
  </si>
  <si>
    <t>Sobaquera para arma de fuego</t>
  </si>
  <si>
    <t>Sobre de Manila, cierre metálico.</t>
  </si>
  <si>
    <t>Sobre de papel con o sin membrete</t>
  </si>
  <si>
    <t>Sobrecubierta de vidrio</t>
  </si>
  <si>
    <t>Sobrecamas</t>
  </si>
  <si>
    <t>Socket</t>
  </si>
  <si>
    <t>Soda cáustica</t>
  </si>
  <si>
    <t>Sodio sulfito</t>
  </si>
  <si>
    <t>Sofá</t>
  </si>
  <si>
    <t>Software</t>
  </si>
  <si>
    <t>Soga, todo tipo</t>
  </si>
  <si>
    <t>Soldadora de plásticos (manual)</t>
  </si>
  <si>
    <t>Soldadora eléctrica</t>
  </si>
  <si>
    <t>Soldadura, todo tipo</t>
  </si>
  <si>
    <t>Solución de fuente, para plancha electrostática</t>
  </si>
  <si>
    <t xml:space="preserve">Solución electrostática para baterías </t>
  </si>
  <si>
    <t>Solución para parches de llantas</t>
  </si>
  <si>
    <t>Solución, todo tipo para laboratorio</t>
  </si>
  <si>
    <t>Solventes</t>
  </si>
  <si>
    <t>Sombrero</t>
  </si>
  <si>
    <t>Sombrillas</t>
  </si>
  <si>
    <t>Sondas - uso en construcción -</t>
  </si>
  <si>
    <t>Sonómetro de uso en laboratorio e investigación</t>
  </si>
  <si>
    <t>Soplete</t>
  </si>
  <si>
    <t>Soporte colgante para tubo conduit</t>
  </si>
  <si>
    <t>Soporte metálico para aire acondicionado</t>
  </si>
  <si>
    <t>Soporte para varilla metálica</t>
  </si>
  <si>
    <t>Soportes fijación para canaletas</t>
  </si>
  <si>
    <t>Soportes para cámaras</t>
  </si>
  <si>
    <t>Soportes para laboratorio</t>
  </si>
  <si>
    <t>Soportes para micrófonos</t>
  </si>
  <si>
    <t>Suero, todo tipo</t>
  </si>
  <si>
    <t>Sujeta papel</t>
  </si>
  <si>
    <t>Sulfanato de sodio</t>
  </si>
  <si>
    <t>Sulfatiazol</t>
  </si>
  <si>
    <t>Sulfato, todo tipo</t>
  </si>
  <si>
    <t>Sumadoras</t>
  </si>
  <si>
    <t xml:space="preserve">Supervisiones de Obras </t>
  </si>
  <si>
    <t>Suplemento para medio de cultivo</t>
  </si>
  <si>
    <t xml:space="preserve">Suscripciones a congresos, seminarios, talleres, simposios, cursos, charlas y similares. </t>
  </si>
  <si>
    <t>Suscripción a periódicos o revistas</t>
  </si>
  <si>
    <t>Suspensión de acero esmaltado blanco.</t>
  </si>
  <si>
    <t>Switch eléctrico, todo tipo</t>
  </si>
  <si>
    <t>T</t>
  </si>
  <si>
    <t>Tabique de separación</t>
  </si>
  <si>
    <t xml:space="preserve">Tabla        </t>
  </si>
  <si>
    <t>Tabla con prensa</t>
  </si>
  <si>
    <t>Tablas para preparar alimentos</t>
  </si>
  <si>
    <t>Tablero -uso actividades recreativas -</t>
  </si>
  <si>
    <t>Tablero de aluminio para formatos de dibujo</t>
  </si>
  <si>
    <t>Tablas de madera para estantería</t>
  </si>
  <si>
    <t>Tablero para block</t>
  </si>
  <si>
    <t>Tablero para máquina de procesamiento de datos</t>
  </si>
  <si>
    <t>Tachuela</t>
  </si>
  <si>
    <t>Tachuelones metálicos</t>
  </si>
  <si>
    <t>Taco de hule para patas de sillas</t>
  </si>
  <si>
    <t>Tacómetro</t>
  </si>
  <si>
    <t>Tajadores</t>
  </si>
  <si>
    <t>Taladro eléctrico</t>
  </si>
  <si>
    <t>Taladro manual</t>
  </si>
  <si>
    <t>Talco, polvo de</t>
  </si>
  <si>
    <t>Talonario, todo tipo</t>
  </si>
  <si>
    <t>Tamiz (cedazo para colar arena)</t>
  </si>
  <si>
    <t>Tanque</t>
  </si>
  <si>
    <t>Tanque de fibra de vidrio</t>
  </si>
  <si>
    <t>Tanque para agua</t>
  </si>
  <si>
    <t>Tapa alcantarillado</t>
  </si>
  <si>
    <t>Tapa de extremos para canaletas</t>
  </si>
  <si>
    <t>Tapa para encuadernación</t>
  </si>
  <si>
    <t>Tapa para moldes cilíndricos</t>
  </si>
  <si>
    <t>Tapa para tubo de ensayo</t>
  </si>
  <si>
    <t>Tapa, asientos para inodoro</t>
  </si>
  <si>
    <t>Tape para aislar conductores eléctricos</t>
  </si>
  <si>
    <t>Tapias prefabricadas de baldosas y columnas</t>
  </si>
  <si>
    <t>Tapiz</t>
  </si>
  <si>
    <t>Tapón de tanque combustible para vehículo</t>
  </si>
  <si>
    <t>Tapones para uso en laboratorios</t>
  </si>
  <si>
    <t xml:space="preserve">Tapones PVC </t>
  </si>
  <si>
    <t>Tapones y tapas metálicas</t>
  </si>
  <si>
    <t xml:space="preserve">Taquímetro </t>
  </si>
  <si>
    <t>Taragos para canaleta</t>
  </si>
  <si>
    <t>Tarima plástica</t>
  </si>
  <si>
    <t>Tarjeta de ampliación</t>
  </si>
  <si>
    <t>Tarjeta de tonos</t>
  </si>
  <si>
    <t>Tarjeta unidad de control</t>
  </si>
  <si>
    <t xml:space="preserve">Tarjeta, todo tipo </t>
  </si>
  <si>
    <t>Tarjetas con chip</t>
  </si>
  <si>
    <t>Tarjetas de canal de voz</t>
  </si>
  <si>
    <t>Tarjetas para computo</t>
  </si>
  <si>
    <t>Tarjetas plástica con banda magnética</t>
  </si>
  <si>
    <t>Tarjetero -mueble-</t>
  </si>
  <si>
    <t>Tarraja</t>
  </si>
  <si>
    <t>Tatuadora para ganado con numeración y cambio automático</t>
  </si>
  <si>
    <t>Taza</t>
  </si>
  <si>
    <t>Tazón</t>
  </si>
  <si>
    <t>Tec de derivación</t>
  </si>
  <si>
    <t>Teclados</t>
  </si>
  <si>
    <t>Teclee</t>
  </si>
  <si>
    <t>Tecnígrafo</t>
  </si>
  <si>
    <t xml:space="preserve">Tee PVC </t>
  </si>
  <si>
    <t>Tees bnc</t>
  </si>
  <si>
    <t>Tees metálicos</t>
  </si>
  <si>
    <t>Teflon, todo tipo</t>
  </si>
  <si>
    <t>Teja gravilla</t>
  </si>
  <si>
    <t>Tela, todo tipo</t>
  </si>
  <si>
    <t>Teléfono</t>
  </si>
  <si>
    <t>Telescopios</t>
  </si>
  <si>
    <t>Teletipo</t>
  </si>
  <si>
    <t>Televisor</t>
  </si>
  <si>
    <t>Témpera</t>
  </si>
  <si>
    <t>Temporizadores</t>
  </si>
  <si>
    <t>Tenaza</t>
  </si>
  <si>
    <t>Tenedor</t>
  </si>
  <si>
    <t>Tenedores para el acarreo de pasto</t>
  </si>
  <si>
    <t>Tensador de mallas serigráficas</t>
  </si>
  <si>
    <t>Tensionadoras</t>
  </si>
  <si>
    <t>Tensores</t>
  </si>
  <si>
    <t>Teodolito uso en laboratorio e investigación</t>
  </si>
  <si>
    <t>Terminal de cómputo</t>
  </si>
  <si>
    <t>Terminal conduit</t>
  </si>
  <si>
    <t>Terminal de canoa para bajante</t>
  </si>
  <si>
    <t>Terminal de ojo</t>
  </si>
  <si>
    <t>Terminal modular</t>
  </si>
  <si>
    <t>Termo, todo tipo, uso en cocina</t>
  </si>
  <si>
    <t>Termómetro</t>
  </si>
  <si>
    <t>Termoducha</t>
  </si>
  <si>
    <t>Terrazo</t>
  </si>
  <si>
    <t>Tetracloruro de carbono</t>
  </si>
  <si>
    <t>Tetrahidrofurano</t>
  </si>
  <si>
    <t>Thinner</t>
  </si>
  <si>
    <t>Thiocloran preservante</t>
  </si>
  <si>
    <t>Thiosulfito de sodio</t>
  </si>
  <si>
    <t>Tienda de campaña</t>
  </si>
  <si>
    <t xml:space="preserve">Tiendetubos </t>
  </si>
  <si>
    <t>Tierra negra para cultivos</t>
  </si>
  <si>
    <t>Tijera operada con motor</t>
  </si>
  <si>
    <t>Tijeras comunes</t>
  </si>
  <si>
    <t>Tijeras para oficios diversos</t>
  </si>
  <si>
    <t>Tijeras uso médico</t>
  </si>
  <si>
    <t>Timbre eléctrico</t>
  </si>
  <si>
    <t>Timmer</t>
  </si>
  <si>
    <t>Tina de baño</t>
  </si>
  <si>
    <t>Tina plástica uso en cocina</t>
  </si>
  <si>
    <t>Tinta china</t>
  </si>
  <si>
    <t>Tinta de escribir</t>
  </si>
  <si>
    <t>Tinta de impresión</t>
  </si>
  <si>
    <t>Tinta de polígrafo</t>
  </si>
  <si>
    <t>Tinte, todo tipo para teñir</t>
  </si>
  <si>
    <t>Tintero</t>
  </si>
  <si>
    <t>Tintes para madera</t>
  </si>
  <si>
    <t>Tintes para resina</t>
  </si>
  <si>
    <t>Tintura de timerosal</t>
  </si>
  <si>
    <t>Tipómetro</t>
  </si>
  <si>
    <t>Tiradera o tirador metálico, todo tipo</t>
  </si>
  <si>
    <t>Tiralíneas</t>
  </si>
  <si>
    <t>Tiras de abecedarios plásticos</t>
  </si>
  <si>
    <t>Tiras para reactivar especiales para análisis</t>
  </si>
  <si>
    <t>Tiza</t>
  </si>
  <si>
    <t>Toalla de papel</t>
  </si>
  <si>
    <t>Toalla de tela</t>
  </si>
  <si>
    <t>Toallas sanitarias</t>
  </si>
  <si>
    <t>Toldos</t>
  </si>
  <si>
    <t>Tolueno</t>
  </si>
  <si>
    <t>Tomacorriente, todo tipo</t>
  </si>
  <si>
    <t>Tonner para copiadora</t>
  </si>
  <si>
    <t>Tope para puerta</t>
  </si>
  <si>
    <t>Tornapunta de arriestre</t>
  </si>
  <si>
    <t>Tornillo, todo tipo</t>
  </si>
  <si>
    <t>Tornillos y extensiones de aluminio para uso de oficina</t>
  </si>
  <si>
    <t>Torno, todo tipo</t>
  </si>
  <si>
    <t xml:space="preserve">Toro para fines de reproduccion </t>
  </si>
  <si>
    <t>Torre de metal para radio</t>
  </si>
  <si>
    <t>Torre para antena</t>
  </si>
  <si>
    <t>Torre para transmisión</t>
  </si>
  <si>
    <t>Tostador eléctrico</t>
  </si>
  <si>
    <t>Trabador de serruchos</t>
  </si>
  <si>
    <t>Tractor p/cortar zacate</t>
  </si>
  <si>
    <t>Tractor para construcciones</t>
  </si>
  <si>
    <t>Tractor para labores agrícolas</t>
  </si>
  <si>
    <t>Trajes</t>
  </si>
  <si>
    <t>Tramas</t>
  </si>
  <si>
    <t xml:space="preserve">Transceivers bnc </t>
  </si>
  <si>
    <t>Transferencias bancarias</t>
  </si>
  <si>
    <t>Transformadores</t>
  </si>
  <si>
    <t>Transmisión por televisión o radio</t>
  </si>
  <si>
    <t>Transmisor</t>
  </si>
  <si>
    <t>Transparencias o filminas de acetato</t>
  </si>
  <si>
    <t>Transportador para dibujo</t>
  </si>
  <si>
    <t>Transportadoras</t>
  </si>
  <si>
    <t>Transporte de carga de objetos y animales hacia, del exterior o dentro del país</t>
  </si>
  <si>
    <t>Transporte de correspondencia</t>
  </si>
  <si>
    <t>Transporte de menaje de casa</t>
  </si>
  <si>
    <t>Transporte de personas ajenas a la institución -estudiantes, enfermos, indigentes, participantes de seminarios, asesores internacionales y otros, de acuerdo con la legislación vigente.</t>
  </si>
  <si>
    <t>Transporte dentro del país, cualquier medio de transporte</t>
  </si>
  <si>
    <t>Transporte desde o para el exterior, cualquier medio de transporte (personas)</t>
  </si>
  <si>
    <t>Transversales tipo canales</t>
  </si>
  <si>
    <t>Traslado centro de computo, servicio de.</t>
  </si>
  <si>
    <t>Traslado de aire acondicionado, servicio de.</t>
  </si>
  <si>
    <t>Traslado de cajas fuertes, servicio de.</t>
  </si>
  <si>
    <t>Traslado de red, servicio de.</t>
  </si>
  <si>
    <t>Tratamiento mineral para mopas</t>
  </si>
  <si>
    <t>Tratamientos asfálticos</t>
  </si>
  <si>
    <t>Triángulo de señalización</t>
  </si>
  <si>
    <t xml:space="preserve">Tridente metálico </t>
  </si>
  <si>
    <t>Trifurcadores</t>
  </si>
  <si>
    <t>Trípode</t>
  </si>
  <si>
    <t>Trípode para proyector</t>
  </si>
  <si>
    <t>Tritón</t>
  </si>
  <si>
    <t>Trituración de agregados, servicio de.</t>
  </si>
  <si>
    <t>Trituradoras</t>
  </si>
  <si>
    <t>Trofeo</t>
  </si>
  <si>
    <t>Tronzadoras.</t>
  </si>
  <si>
    <t>Troquelador de llantas</t>
  </si>
  <si>
    <t>Troqueles</t>
  </si>
  <si>
    <t>Tuberculina</t>
  </si>
  <si>
    <t>Tubo de cuarzo</t>
  </si>
  <si>
    <t>Tubo de ensayo</t>
  </si>
  <si>
    <t>Tubo de tinta</t>
  </si>
  <si>
    <t>Tubo fluorescente</t>
  </si>
  <si>
    <t>Tubo metálico</t>
  </si>
  <si>
    <t>Tubos pvc</t>
  </si>
  <si>
    <t>Tubo para laboratorio</t>
  </si>
  <si>
    <t>Tuerca, confección de</t>
  </si>
  <si>
    <t>Tuerca, todo tamaño</t>
  </si>
  <si>
    <t>Túneles</t>
  </si>
  <si>
    <t>Túneles para obras de electricidad</t>
  </si>
  <si>
    <t>Turbinas</t>
  </si>
  <si>
    <t>U</t>
  </si>
  <si>
    <t>Uña metálica</t>
  </si>
  <si>
    <t>Uñas para lavatorio</t>
  </si>
  <si>
    <t>Uñas para tocar guitarra</t>
  </si>
  <si>
    <t>Ungüentos</t>
  </si>
  <si>
    <t>Unidad central de proceso  - CPU -</t>
  </si>
  <si>
    <t>Unidad de almacenamiento en disco óptico</t>
  </si>
  <si>
    <t>Unidad de potencia ininterrumpida - UPS -</t>
  </si>
  <si>
    <t>Unidad DVD</t>
  </si>
  <si>
    <t>Unidad jaz</t>
  </si>
  <si>
    <t>Unidad lectora de CD-R</t>
  </si>
  <si>
    <t>Unidad lectora de disco duro</t>
  </si>
  <si>
    <t>Unidad lectora de disco flexible</t>
  </si>
  <si>
    <t>Unidad ls-120</t>
  </si>
  <si>
    <t>Unidad ZIP</t>
  </si>
  <si>
    <t>Uniformes adquiridos</t>
  </si>
  <si>
    <t>Unión coaxial</t>
  </si>
  <si>
    <t>Unión metálica</t>
  </si>
  <si>
    <t>Unión, conduit</t>
  </si>
  <si>
    <t>Unitroles</t>
  </si>
  <si>
    <t>Urea</t>
  </si>
  <si>
    <t>Uretano</t>
  </si>
  <si>
    <t>Urnas</t>
  </si>
  <si>
    <t>Utensilios desechables de papel, cartón y plástico.</t>
  </si>
  <si>
    <t>Utensilios para repostería</t>
  </si>
  <si>
    <t xml:space="preserve">Utiles, materiales y suministros para capacitacion.. </t>
  </si>
  <si>
    <t>V</t>
  </si>
  <si>
    <t>Vaca ( para fines de reproduccion )</t>
  </si>
  <si>
    <t>Vacuna, todo tipo y clase -uso humano-</t>
  </si>
  <si>
    <t>Vacunas para uso veterinario</t>
  </si>
  <si>
    <t>Vagones de carga</t>
  </si>
  <si>
    <t>Vagones de pasajeros</t>
  </si>
  <si>
    <t>Vajilla</t>
  </si>
  <si>
    <t>Valet de madera</t>
  </si>
  <si>
    <t>Valija para motocicleta (bauleto)</t>
  </si>
  <si>
    <t>Válvula para inodoro</t>
  </si>
  <si>
    <t>Válvula para motores</t>
  </si>
  <si>
    <t>Varilla de vidrio para laboratorio</t>
  </si>
  <si>
    <t>Varilla metálica, todo tipo</t>
  </si>
  <si>
    <t>Varilla para tierra (cooper well)</t>
  </si>
  <si>
    <t>Varsol</t>
  </si>
  <si>
    <t>Vaselina</t>
  </si>
  <si>
    <t>Vasija para uso de cocina</t>
  </si>
  <si>
    <t>Vaso de papel o cartón</t>
  </si>
  <si>
    <t>Vaso de plástico</t>
  </si>
  <si>
    <t>Vaso de vidrio</t>
  </si>
  <si>
    <t>Venda, todo tipo</t>
  </si>
  <si>
    <t>Veneno</t>
  </si>
  <si>
    <t>Venillas de aluminio</t>
  </si>
  <si>
    <t>Ventana de madera</t>
  </si>
  <si>
    <t>Ventana metálica</t>
  </si>
  <si>
    <t>Ventilador eléctrico</t>
  </si>
  <si>
    <t>Ventosa para aseo inodoro</t>
  </si>
  <si>
    <t>Ventosas dobles con dispositivo para aflojar y una argolla para tirar.</t>
  </si>
  <si>
    <t>Verificadora de billetes</t>
  </si>
  <si>
    <t>Verja metálica</t>
  </si>
  <si>
    <t>Viaductos</t>
  </si>
  <si>
    <t>Viales -frasco para contener medicamento inyectable-</t>
  </si>
  <si>
    <t>Videograbadoras</t>
  </si>
  <si>
    <t>Vídeotape, grabación de</t>
  </si>
  <si>
    <t>Vidrio para vehículo automotor</t>
  </si>
  <si>
    <t>Vidrio, todo tipo</t>
  </si>
  <si>
    <t>Viga de madera u otros materiales</t>
  </si>
  <si>
    <t>Viga metálica</t>
  </si>
  <si>
    <t>Vigueta, todo tipo</t>
  </si>
  <si>
    <t>Vinil</t>
  </si>
  <si>
    <t>Viseras</t>
  </si>
  <si>
    <t>Vitaminas</t>
  </si>
  <si>
    <t>Vitrina para biblioteca y aulas de clase</t>
  </si>
  <si>
    <t>Vitrina para otros usos</t>
  </si>
  <si>
    <t>Vitroprod  - inhibidor de hongos -  para productos animales-</t>
  </si>
  <si>
    <t xml:space="preserve">Vivienda, Construccion Adiciones y Mejoras por contrato </t>
  </si>
  <si>
    <t>Volantes sin fines publicitarios</t>
  </si>
  <si>
    <t xml:space="preserve">Volquetes </t>
  </si>
  <si>
    <t>Voltímetro</t>
  </si>
  <si>
    <t>W</t>
  </si>
  <si>
    <t>Waflera</t>
  </si>
  <si>
    <t>X</t>
  </si>
  <si>
    <t>Xileno</t>
  </si>
  <si>
    <t>Xilocaína</t>
  </si>
  <si>
    <t>Xilotila</t>
  </si>
  <si>
    <t>Y</t>
  </si>
  <si>
    <t>Yee PVC</t>
  </si>
  <si>
    <t>Yees metálicos</t>
  </si>
  <si>
    <t>Yegua ( para fines de trabajo y reproduccion )</t>
  </si>
  <si>
    <t>Yeso</t>
  </si>
  <si>
    <t>Yodato de potasio</t>
  </si>
  <si>
    <t>Yodo</t>
  </si>
  <si>
    <t>Yodo sellador desinfectante</t>
  </si>
  <si>
    <t>Yodoformo</t>
  </si>
  <si>
    <t>Yoduro de potasio</t>
  </si>
  <si>
    <t xml:space="preserve">Yoduro de povidona </t>
  </si>
  <si>
    <t>Yugo</t>
  </si>
  <si>
    <t>Yunque</t>
  </si>
  <si>
    <t>Z</t>
  </si>
  <si>
    <t>Zacate block</t>
  </si>
  <si>
    <t>Zapata</t>
  </si>
  <si>
    <t>Zapato de seguridad ocupacional</t>
  </si>
  <si>
    <t>Zapato para deportes</t>
  </si>
  <si>
    <t>Zapato, cualquier material -no incluye los de seguridad ocupacional-</t>
  </si>
  <si>
    <t>Zarandas</t>
  </si>
  <si>
    <t xml:space="preserve">Zinc, plancha de </t>
  </si>
  <si>
    <t>Zipper</t>
  </si>
  <si>
    <t>PRESUPUESTO POR PROGRAMAS 2009</t>
  </si>
  <si>
    <t>PROG.</t>
  </si>
  <si>
    <t>ACTIVIDADES CENTRALES</t>
  </si>
  <si>
    <t>OSN</t>
  </si>
  <si>
    <t>0,02,04</t>
  </si>
  <si>
    <t>Compensacion de vacaciones</t>
  </si>
  <si>
    <t>1,04,03</t>
  </si>
  <si>
    <t>Servicios de ingeniería</t>
  </si>
  <si>
    <t>1,04,04</t>
  </si>
  <si>
    <t>Servicios en ciencias económicas y Sociales</t>
  </si>
  <si>
    <t>1,04,05</t>
  </si>
  <si>
    <t>Servicios de desarrollo sistemas informáticos</t>
  </si>
  <si>
    <t>1,08,04</t>
  </si>
  <si>
    <t>Mant. repar. Maq.y equ. De producción</t>
  </si>
  <si>
    <t>Productos de papel, cartón e impresos</t>
  </si>
  <si>
    <t>maquin y equip para la producción</t>
  </si>
  <si>
    <t>5,02,99</t>
  </si>
  <si>
    <t>Otras construcc adiciones y mejoras</t>
  </si>
  <si>
    <t>5,99,99</t>
  </si>
  <si>
    <t xml:space="preserve">Otros bienes duraderos </t>
  </si>
  <si>
    <t>6,01,02</t>
  </si>
  <si>
    <t>Transferencias corrientes a órganos desconcetrados</t>
  </si>
  <si>
    <t>Otras transferencias a personas</t>
  </si>
  <si>
    <t>6,07,01</t>
  </si>
  <si>
    <t>Trans. Corrientes a organismos internac.</t>
  </si>
  <si>
    <t xml:space="preserve">TOTAL PRESUPUESTO de  EGRESOS </t>
  </si>
  <si>
    <t>TOTALES</t>
  </si>
  <si>
    <t>PRESUPUESTO POR PROGRAMAS 2010</t>
  </si>
  <si>
    <t>PRODUCCIÓN Y FORMACIÓN MUSICAL</t>
  </si>
  <si>
    <t>CSN</t>
  </si>
  <si>
    <t xml:space="preserve">Compensacion de vacaciones </t>
  </si>
  <si>
    <t>1,99,02</t>
  </si>
  <si>
    <t>Intereses Moratorios y multas</t>
  </si>
  <si>
    <t>5,01,01</t>
  </si>
  <si>
    <t>FORMACION Y EXTENSION MUSICAL</t>
  </si>
  <si>
    <t>SINEM</t>
  </si>
  <si>
    <t>Intereses moratorios y multas</t>
  </si>
  <si>
    <t>CONSOLIDADO CNM</t>
  </si>
  <si>
    <t>IV ESTE
TRIMESTRE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</si>
</sst>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1">
    <numFmt numFmtId="43" formatCode="_-* #,##0.00_-;\-* #,##0.00_-;_-* &quot;-&quot;??_-;_-@_-"/>
    <numFmt numFmtId="164" formatCode="_(* #,##0.00_);_(* \(#,##0.00\);_(* &quot;-&quot;??_);_(@_)"/>
    <numFmt numFmtId="165" formatCode="_-* #,##0.00\ _€_-;\-* #,##0.00\ _€_-;_-* &quot;-&quot;??\ _€_-;_-@_-"/>
    <numFmt numFmtId="166" formatCode="#,##0.00;[Red]#,##0.00"/>
    <numFmt numFmtId="167" formatCode="dd/mm/yyyy;@"/>
    <numFmt numFmtId="168" formatCode="_([$€]* #,##0.00_);_([$€]* \(#,##0.00\);_([$€]* &quot;-&quot;??_);_(@_)"/>
    <numFmt numFmtId="169" formatCode="#,##0.00_ ;\-#,##0.00\ "/>
    <numFmt numFmtId="170" formatCode="#,##0.0"/>
    <numFmt numFmtId="171" formatCode="#,##0.00_ ;[Red]\-#,##0.00\ "/>
    <numFmt numFmtId="172" formatCode="#,##0.0_ ;[Red]\-#,##0.0\ "/>
    <numFmt numFmtId="173" formatCode="#,##0.000000000"/>
  </numFmts>
  <fonts count="104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color indexed="12"/>
      <name val="Arial"/>
      <family val="2"/>
    </font>
    <font>
      <b/>
      <sz val="10"/>
      <color indexed="12"/>
      <name val="Arial"/>
      <family val="2"/>
    </font>
    <font>
      <sz val="11"/>
      <name val="Arial"/>
      <family val="2"/>
    </font>
    <font>
      <sz val="12"/>
      <name val="Arial"/>
      <family val="2"/>
    </font>
    <font>
      <sz val="10"/>
      <color indexed="10"/>
      <name val="Arial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b/>
      <sz val="10"/>
      <color indexed="21"/>
      <name val="Arial"/>
      <family val="2"/>
    </font>
    <font>
      <sz val="10"/>
      <color indexed="21"/>
      <name val="Arial"/>
      <family val="2"/>
    </font>
    <font>
      <b/>
      <sz val="10"/>
      <color indexed="10"/>
      <name val="Arial"/>
      <family val="2"/>
    </font>
    <font>
      <b/>
      <sz val="16"/>
      <color indexed="8"/>
      <name val="Arial"/>
      <family val="2"/>
    </font>
    <font>
      <sz val="8"/>
      <color indexed="21"/>
      <name val="Arial"/>
      <family val="2"/>
    </font>
    <font>
      <b/>
      <sz val="14"/>
      <color indexed="12"/>
      <name val="Arial"/>
      <family val="2"/>
    </font>
    <font>
      <b/>
      <sz val="10"/>
      <color indexed="17"/>
      <name val="Arial"/>
      <family val="2"/>
    </font>
    <font>
      <b/>
      <sz val="12"/>
      <color indexed="18"/>
      <name val="Arial"/>
      <family val="2"/>
    </font>
    <font>
      <b/>
      <sz val="10"/>
      <color indexed="18"/>
      <name val="Arial"/>
      <family val="2"/>
    </font>
    <font>
      <sz val="10"/>
      <color indexed="18"/>
      <name val="Arial"/>
      <family val="2"/>
    </font>
    <font>
      <b/>
      <sz val="10"/>
      <color indexed="58"/>
      <name val="Arial"/>
      <family val="2"/>
    </font>
    <font>
      <sz val="10"/>
      <color indexed="58"/>
      <name val="Arial"/>
      <family val="2"/>
    </font>
    <font>
      <b/>
      <sz val="10"/>
      <color indexed="60"/>
      <name val="Arial"/>
      <family val="2"/>
    </font>
    <font>
      <sz val="10"/>
      <color indexed="60"/>
      <name val="Arial"/>
      <family val="2"/>
    </font>
    <font>
      <b/>
      <sz val="14"/>
      <color indexed="17"/>
      <name val="Arial"/>
      <family val="2"/>
    </font>
    <font>
      <sz val="10"/>
      <color indexed="17"/>
      <name val="Arial"/>
      <family val="2"/>
    </font>
    <font>
      <b/>
      <sz val="14"/>
      <color indexed="20"/>
      <name val="Arial"/>
      <family val="2"/>
    </font>
    <font>
      <b/>
      <sz val="10"/>
      <color indexed="20"/>
      <name val="Arial"/>
      <family val="2"/>
    </font>
    <font>
      <sz val="10"/>
      <color indexed="20"/>
      <name val="Arial"/>
      <family val="2"/>
    </font>
    <font>
      <b/>
      <sz val="10"/>
      <color indexed="63"/>
      <name val="Arial"/>
      <family val="2"/>
    </font>
    <font>
      <sz val="10"/>
      <color indexed="63"/>
      <name val="Arial"/>
      <family val="2"/>
    </font>
    <font>
      <sz val="8"/>
      <color indexed="81"/>
      <name val="Tahoma"/>
      <family val="2"/>
    </font>
    <font>
      <b/>
      <sz val="8"/>
      <color indexed="81"/>
      <name val="Tahoma"/>
      <family val="2"/>
    </font>
    <font>
      <b/>
      <sz val="11"/>
      <name val="Arial"/>
      <family val="2"/>
    </font>
    <font>
      <b/>
      <sz val="11"/>
      <color indexed="8"/>
      <name val="Arial"/>
      <family val="2"/>
    </font>
    <font>
      <b/>
      <sz val="11"/>
      <color indexed="12"/>
      <name val="Arial"/>
      <family val="2"/>
    </font>
    <font>
      <sz val="11"/>
      <color indexed="8"/>
      <name val="Arial"/>
      <family val="2"/>
    </font>
    <font>
      <sz val="11"/>
      <color indexed="12"/>
      <name val="Arial"/>
      <family val="2"/>
    </font>
    <font>
      <sz val="8"/>
      <name val="Arial"/>
      <family val="2"/>
    </font>
    <font>
      <sz val="11"/>
      <color indexed="10"/>
      <name val="Arial"/>
      <family val="2"/>
    </font>
    <font>
      <sz val="10"/>
      <color indexed="46"/>
      <name val="Arial"/>
      <family val="2"/>
    </font>
    <font>
      <b/>
      <sz val="10"/>
      <color indexed="46"/>
      <name val="Arial"/>
      <family val="2"/>
    </font>
    <font>
      <sz val="10"/>
      <color indexed="57"/>
      <name val="Arial"/>
      <family val="2"/>
    </font>
    <font>
      <sz val="10"/>
      <color indexed="36"/>
      <name val="Arial"/>
      <family val="2"/>
    </font>
    <font>
      <b/>
      <sz val="10"/>
      <color indexed="57"/>
      <name val="Arial"/>
      <family val="2"/>
    </font>
    <font>
      <b/>
      <sz val="10"/>
      <color indexed="16"/>
      <name val="Arial"/>
      <family val="2"/>
    </font>
    <font>
      <sz val="10"/>
      <color indexed="16"/>
      <name val="Arial"/>
      <family val="2"/>
    </font>
    <font>
      <sz val="8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8"/>
      <color indexed="18"/>
      <name val="Arial"/>
      <family val="2"/>
    </font>
    <font>
      <b/>
      <sz val="9"/>
      <color indexed="18"/>
      <name val="Arial"/>
      <family val="2"/>
    </font>
    <font>
      <b/>
      <sz val="14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9C0006"/>
      <name val="Calibri"/>
      <family val="2"/>
      <scheme val="minor"/>
    </font>
    <font>
      <sz val="10"/>
      <color rgb="FF260FB1"/>
      <name val="Arial"/>
      <family val="2"/>
    </font>
    <font>
      <sz val="10"/>
      <color theme="5" tint="-0.249977111117893"/>
      <name val="Arial"/>
      <family val="2"/>
    </font>
    <font>
      <sz val="10"/>
      <color rgb="FFFF0000"/>
      <name val="Arial"/>
      <family val="2"/>
    </font>
    <font>
      <sz val="10"/>
      <color theme="1"/>
      <name val="Calibri"/>
      <family val="2"/>
      <scheme val="minor"/>
    </font>
    <font>
      <sz val="10"/>
      <color theme="0"/>
      <name val="Arial"/>
      <family val="2"/>
    </font>
    <font>
      <sz val="12"/>
      <color theme="1"/>
      <name val="Calibri"/>
      <family val="2"/>
      <scheme val="minor"/>
    </font>
    <font>
      <sz val="10"/>
      <color rgb="FF000000"/>
      <name val="Arial"/>
      <family val="2"/>
    </font>
    <font>
      <b/>
      <sz val="10"/>
      <color rgb="FF000000"/>
      <name val="Arial"/>
      <family val="2"/>
    </font>
    <font>
      <b/>
      <sz val="11"/>
      <name val="Arial Narrow"/>
      <family val="2"/>
    </font>
    <font>
      <sz val="10"/>
      <color rgb="FF000000"/>
      <name val="Calibri"/>
      <family val="2"/>
    </font>
    <font>
      <sz val="8"/>
      <color rgb="FF000000"/>
      <name val="Courier New"/>
      <family val="3"/>
    </font>
    <font>
      <sz val="10"/>
      <color rgb="FFFF0000"/>
      <name val="Arial"/>
      <family val="2"/>
    </font>
    <font>
      <sz val="12"/>
      <color rgb="FF000000"/>
      <name val="Arial"/>
      <family val="2"/>
    </font>
    <font>
      <sz val="11"/>
      <color rgb="FF000000"/>
      <name val="Aptos Narrow"/>
      <family val="2"/>
    </font>
    <font>
      <sz val="10"/>
      <color rgb="FF000000"/>
      <name val="Arial"/>
      <family val="2"/>
    </font>
    <font>
      <sz val="10"/>
      <color rgb="FF000000"/>
      <name val="Verdana"/>
      <family val="2"/>
      <charset val="1"/>
    </font>
    <font>
      <b/>
      <sz val="12"/>
      <color rgb="FF000000"/>
      <name val="Arial"/>
      <family val="2"/>
    </font>
    <font>
      <b/>
      <sz val="14"/>
      <color rgb="FF000000"/>
      <name val="Arial"/>
      <family val="2"/>
    </font>
    <font>
      <sz val="12"/>
      <color rgb="FF000000"/>
      <name val="Aptos"/>
      <family val="2"/>
    </font>
    <font>
      <u/>
      <sz val="10"/>
      <color theme="10"/>
      <name val="Arial"/>
      <family val="2"/>
    </font>
    <font>
      <sz val="10"/>
      <color rgb="FF000000"/>
      <name val="Calibri"/>
      <family val="2"/>
      <scheme val="minor"/>
    </font>
    <font>
      <sz val="12"/>
      <color rgb="FF000000"/>
      <name val="Arial"/>
      <family val="2"/>
    </font>
    <font>
      <b/>
      <sz val="10"/>
      <name val="Arial"/>
      <family val="2"/>
    </font>
    <font>
      <sz val="9"/>
      <name val="Arial"/>
      <family val="2"/>
    </font>
    <font>
      <b/>
      <sz val="11"/>
      <color rgb="FF000000"/>
      <name val="Arial"/>
      <family val="2"/>
    </font>
    <font>
      <b/>
      <sz val="12"/>
      <color rgb="FF000000"/>
      <name val="Aptos"/>
      <family val="2"/>
    </font>
    <font>
      <sz val="12"/>
      <color rgb="FF000000"/>
      <name val="Verdana"/>
      <family val="2"/>
      <charset val="1"/>
    </font>
    <font>
      <sz val="11"/>
      <color rgb="FF000000"/>
      <name val="-Apple-System"/>
      <charset val="1"/>
    </font>
    <font>
      <sz val="12"/>
      <color rgb="FF242424"/>
      <name val="Verdana"/>
      <family val="2"/>
      <charset val="1"/>
    </font>
    <font>
      <sz val="10"/>
      <color rgb="FFFF0000"/>
      <name val="Calibri"/>
      <family val="2"/>
      <scheme val="minor"/>
    </font>
    <font>
      <sz val="10"/>
      <name val="Verdana"/>
      <family val="2"/>
      <charset val="1"/>
    </font>
    <font>
      <sz val="10"/>
      <color rgb="FF000000"/>
      <name val="Courier New"/>
      <family val="3"/>
    </font>
    <font>
      <sz val="10"/>
      <name val="Calibri Light"/>
      <family val="2"/>
    </font>
    <font>
      <sz val="10"/>
      <color rgb="FF000000"/>
      <name val="Aptos Narrow"/>
      <family val="2"/>
    </font>
    <font>
      <sz val="10"/>
      <color rgb="FF7030A0"/>
      <name val="Arial"/>
      <family val="2"/>
    </font>
    <font>
      <b/>
      <sz val="10"/>
      <color rgb="FF7030A0"/>
      <name val="Arial"/>
      <family val="2"/>
    </font>
    <font>
      <sz val="11"/>
      <color rgb="FF242424"/>
      <name val="Aptos Narrow"/>
      <family val="2"/>
    </font>
    <font>
      <u/>
      <sz val="10"/>
      <name val="Arial"/>
      <family val="2"/>
    </font>
    <font>
      <sz val="8"/>
      <name val="Courier New"/>
      <family val="3"/>
    </font>
    <font>
      <sz val="11"/>
      <name val="Calibri"/>
      <family val="2"/>
      <scheme val="minor"/>
    </font>
    <font>
      <b/>
      <sz val="12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b/>
      <sz val="8"/>
      <name val="Courier New"/>
      <family val="3"/>
    </font>
  </fonts>
  <fills count="31">
    <fill>
      <patternFill patternType="none"/>
    </fill>
    <fill>
      <patternFill patternType="gray125"/>
    </fill>
    <fill>
      <patternFill patternType="solid">
        <fgColor indexed="1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7"/>
        <bgColor indexed="64"/>
      </patternFill>
    </fill>
    <fill>
      <patternFill patternType="solid">
        <fgColor rgb="FFFFC7CE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C6E0B4"/>
        <bgColor rgb="FF000000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rgb="FFEDF0E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rgb="FFD0D0D0"/>
        <bgColor rgb="FF000000"/>
      </patternFill>
    </fill>
    <fill>
      <patternFill patternType="solid">
        <fgColor rgb="FFDAF2D0"/>
        <bgColor rgb="FF000000"/>
      </patternFill>
    </fill>
    <fill>
      <patternFill patternType="solid">
        <fgColor rgb="FFC0E6F5"/>
        <bgColor rgb="FF000000"/>
      </patternFill>
    </fill>
    <fill>
      <patternFill patternType="solid">
        <fgColor rgb="FFF7C7AC"/>
        <bgColor rgb="FF000000"/>
      </patternFill>
    </fill>
    <fill>
      <patternFill patternType="solid">
        <fgColor rgb="FFADADAD"/>
        <bgColor rgb="FF000000"/>
      </patternFill>
    </fill>
    <fill>
      <patternFill patternType="solid">
        <fgColor rgb="FFCAEDFB"/>
        <bgColor rgb="FF000000"/>
      </patternFill>
    </fill>
    <fill>
      <patternFill patternType="solid">
        <fgColor rgb="FF00B0F0"/>
        <bgColor indexed="64"/>
      </patternFill>
    </fill>
    <fill>
      <patternFill patternType="solid">
        <fgColor rgb="FFDDEBF7"/>
        <bgColor rgb="FF000000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4B084"/>
        <bgColor rgb="FF000000"/>
      </patternFill>
    </fill>
    <fill>
      <patternFill patternType="solid">
        <fgColor rgb="FFE8E8E8"/>
        <bgColor rgb="FF000000"/>
      </patternFill>
    </fill>
  </fills>
  <borders count="18">
    <border>
      <left/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/>
      <diagonal/>
    </border>
  </borders>
  <cellStyleXfs count="15">
    <xf numFmtId="0" fontId="0" fillId="0" borderId="0"/>
    <xf numFmtId="168" fontId="1" fillId="0" borderId="0" applyFont="0" applyFill="0" applyBorder="0" applyAlignment="0" applyProtection="0"/>
    <xf numFmtId="0" fontId="59" fillId="5" borderId="0" applyNumberFormat="0" applyBorder="0" applyAlignment="0" applyProtection="0"/>
    <xf numFmtId="164" fontId="1" fillId="0" borderId="0" applyFont="0" applyFill="0" applyBorder="0" applyAlignment="0" applyProtection="0"/>
    <xf numFmtId="164" fontId="58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56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58" fillId="0" borderId="0"/>
    <xf numFmtId="0" fontId="3" fillId="0" borderId="0"/>
    <xf numFmtId="0" fontId="3" fillId="0" borderId="0"/>
    <xf numFmtId="0" fontId="1" fillId="0" borderId="0"/>
    <xf numFmtId="9" fontId="1" fillId="0" borderId="0" applyFont="0" applyFill="0" applyBorder="0" applyAlignment="0" applyProtection="0"/>
    <xf numFmtId="0" fontId="79" fillId="0" borderId="0" applyNumberFormat="0" applyFill="0" applyBorder="0" applyAlignment="0" applyProtection="0"/>
  </cellStyleXfs>
  <cellXfs count="908">
    <xf numFmtId="0" fontId="0" fillId="0" borderId="0" xfId="0"/>
    <xf numFmtId="0" fontId="2" fillId="0" borderId="0" xfId="0" applyFont="1"/>
    <xf numFmtId="4" fontId="0" fillId="0" borderId="0" xfId="0" applyNumberFormat="1"/>
    <xf numFmtId="4" fontId="2" fillId="0" borderId="0" xfId="0" applyNumberFormat="1" applyFont="1"/>
    <xf numFmtId="4" fontId="3" fillId="0" borderId="0" xfId="0" applyNumberFormat="1" applyFont="1"/>
    <xf numFmtId="0" fontId="3" fillId="0" borderId="0" xfId="0" applyFont="1"/>
    <xf numFmtId="4" fontId="2" fillId="0" borderId="0" xfId="0" applyNumberFormat="1" applyFont="1" applyAlignment="1">
      <alignment horizontal="right"/>
    </xf>
    <xf numFmtId="4" fontId="0" fillId="0" borderId="0" xfId="0" applyNumberFormat="1" applyAlignment="1">
      <alignment horizontal="center"/>
    </xf>
    <xf numFmtId="4" fontId="0" fillId="0" borderId="1" xfId="0" applyNumberFormat="1" applyBorder="1"/>
    <xf numFmtId="4" fontId="0" fillId="0" borderId="0" xfId="0" applyNumberFormat="1" applyAlignment="1">
      <alignment horizontal="left"/>
    </xf>
    <xf numFmtId="4" fontId="2" fillId="0" borderId="0" xfId="0" applyNumberFormat="1" applyFont="1" applyAlignment="1">
      <alignment horizontal="left"/>
    </xf>
    <xf numFmtId="4" fontId="0" fillId="0" borderId="0" xfId="0" applyNumberFormat="1" applyAlignment="1">
      <alignment horizontal="right"/>
    </xf>
    <xf numFmtId="4" fontId="2" fillId="0" borderId="0" xfId="0" applyNumberFormat="1" applyFont="1" applyAlignment="1">
      <alignment horizontal="center"/>
    </xf>
    <xf numFmtId="39" fontId="4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39" fontId="8" fillId="0" borderId="0" xfId="0" applyNumberFormat="1" applyFont="1" applyAlignment="1">
      <alignment horizontal="right"/>
    </xf>
    <xf numFmtId="0" fontId="9" fillId="0" borderId="0" xfId="0" applyFont="1" applyAlignment="1">
      <alignment horizontal="left"/>
    </xf>
    <xf numFmtId="0" fontId="9" fillId="0" borderId="0" xfId="0" applyFont="1"/>
    <xf numFmtId="0" fontId="10" fillId="0" borderId="0" xfId="0" applyFont="1" applyAlignment="1">
      <alignment horizontal="left"/>
    </xf>
    <xf numFmtId="4" fontId="9" fillId="0" borderId="0" xfId="0" applyNumberFormat="1" applyFont="1"/>
    <xf numFmtId="0" fontId="11" fillId="0" borderId="2" xfId="0" applyFont="1" applyBorder="1" applyAlignment="1">
      <alignment horizontal="center"/>
    </xf>
    <xf numFmtId="0" fontId="11" fillId="0" borderId="2" xfId="0" applyFont="1" applyBorder="1" applyAlignment="1">
      <alignment horizontal="left" vertical="center"/>
    </xf>
    <xf numFmtId="0" fontId="11" fillId="0" borderId="0" xfId="0" applyFont="1" applyAlignment="1">
      <alignment horizontal="left"/>
    </xf>
    <xf numFmtId="0" fontId="11" fillId="0" borderId="0" xfId="0" applyFont="1"/>
    <xf numFmtId="0" fontId="12" fillId="0" borderId="0" xfId="0" applyFont="1" applyAlignment="1">
      <alignment horizontal="left"/>
    </xf>
    <xf numFmtId="0" fontId="12" fillId="0" borderId="0" xfId="0" applyFont="1"/>
    <xf numFmtId="0" fontId="11" fillId="0" borderId="2" xfId="0" applyFont="1" applyBorder="1"/>
    <xf numFmtId="0" fontId="12" fillId="0" borderId="0" xfId="0" applyFont="1" applyAlignment="1">
      <alignment wrapText="1"/>
    </xf>
    <xf numFmtId="4" fontId="12" fillId="0" borderId="0" xfId="0" applyNumberFormat="1" applyFont="1"/>
    <xf numFmtId="0" fontId="11" fillId="0" borderId="0" xfId="0" applyFont="1" applyAlignment="1">
      <alignment horizontal="center"/>
    </xf>
    <xf numFmtId="0" fontId="10" fillId="0" borderId="2" xfId="0" applyFont="1" applyBorder="1"/>
    <xf numFmtId="3" fontId="9" fillId="0" borderId="0" xfId="0" applyNumberFormat="1" applyFont="1"/>
    <xf numFmtId="4" fontId="8" fillId="0" borderId="0" xfId="0" applyNumberFormat="1" applyFont="1"/>
    <xf numFmtId="4" fontId="5" fillId="0" borderId="2" xfId="0" applyNumberFormat="1" applyFont="1" applyBorder="1"/>
    <xf numFmtId="49" fontId="3" fillId="0" borderId="0" xfId="0" applyNumberFormat="1" applyFont="1" applyAlignment="1">
      <alignment horizontal="center"/>
    </xf>
    <xf numFmtId="164" fontId="0" fillId="0" borderId="0" xfId="3" applyFont="1"/>
    <xf numFmtId="4" fontId="0" fillId="0" borderId="3" xfId="0" applyNumberFormat="1" applyBorder="1"/>
    <xf numFmtId="0" fontId="14" fillId="0" borderId="2" xfId="0" applyFont="1" applyBorder="1" applyAlignment="1">
      <alignment horizontal="center"/>
    </xf>
    <xf numFmtId="39" fontId="5" fillId="0" borderId="0" xfId="0" applyNumberFormat="1" applyFont="1" applyAlignment="1">
      <alignment horizontal="right"/>
    </xf>
    <xf numFmtId="4" fontId="10" fillId="0" borderId="0" xfId="0" applyNumberFormat="1" applyFont="1"/>
    <xf numFmtId="0" fontId="19" fillId="0" borderId="4" xfId="0" applyFont="1" applyBorder="1" applyAlignment="1">
      <alignment horizontal="center" wrapText="1"/>
    </xf>
    <xf numFmtId="0" fontId="19" fillId="0" borderId="4" xfId="0" applyFont="1" applyBorder="1" applyAlignment="1">
      <alignment horizontal="center" vertical="center" wrapText="1"/>
    </xf>
    <xf numFmtId="0" fontId="19" fillId="0" borderId="0" xfId="0" applyFont="1" applyAlignment="1">
      <alignment horizontal="center" wrapText="1"/>
    </xf>
    <xf numFmtId="4" fontId="19" fillId="0" borderId="2" xfId="0" applyNumberFormat="1" applyFont="1" applyBorder="1"/>
    <xf numFmtId="4" fontId="20" fillId="0" borderId="0" xfId="0" applyNumberFormat="1" applyFont="1"/>
    <xf numFmtId="4" fontId="19" fillId="0" borderId="0" xfId="0" applyNumberFormat="1" applyFont="1"/>
    <xf numFmtId="0" fontId="21" fillId="0" borderId="0" xfId="0" applyFont="1" applyAlignment="1">
      <alignment horizontal="center" wrapText="1"/>
    </xf>
    <xf numFmtId="4" fontId="21" fillId="0" borderId="2" xfId="0" applyNumberFormat="1" applyFont="1" applyBorder="1"/>
    <xf numFmtId="4" fontId="21" fillId="0" borderId="0" xfId="0" applyNumberFormat="1" applyFont="1"/>
    <xf numFmtId="4" fontId="22" fillId="0" borderId="0" xfId="0" applyNumberFormat="1" applyFont="1"/>
    <xf numFmtId="0" fontId="23" fillId="0" borderId="0" xfId="0" applyFont="1" applyAlignment="1">
      <alignment horizontal="center" wrapText="1"/>
    </xf>
    <xf numFmtId="4" fontId="23" fillId="0" borderId="2" xfId="0" applyNumberFormat="1" applyFont="1" applyBorder="1"/>
    <xf numFmtId="4" fontId="23" fillId="0" borderId="0" xfId="0" applyNumberFormat="1" applyFont="1"/>
    <xf numFmtId="4" fontId="24" fillId="0" borderId="0" xfId="0" applyNumberFormat="1" applyFont="1"/>
    <xf numFmtId="0" fontId="17" fillId="0" borderId="0" xfId="0" applyFont="1" applyAlignment="1">
      <alignment horizontal="center" wrapText="1"/>
    </xf>
    <xf numFmtId="4" fontId="17" fillId="0" borderId="2" xfId="0" applyNumberFormat="1" applyFont="1" applyBorder="1"/>
    <xf numFmtId="4" fontId="17" fillId="0" borderId="0" xfId="0" applyNumberFormat="1" applyFont="1"/>
    <xf numFmtId="4" fontId="26" fillId="0" borderId="0" xfId="0" applyNumberFormat="1" applyFont="1"/>
    <xf numFmtId="0" fontId="28" fillId="0" borderId="0" xfId="0" applyFont="1" applyAlignment="1">
      <alignment horizontal="center" wrapText="1"/>
    </xf>
    <xf numFmtId="4" fontId="28" fillId="0" borderId="2" xfId="0" applyNumberFormat="1" applyFont="1" applyBorder="1"/>
    <xf numFmtId="4" fontId="28" fillId="0" borderId="0" xfId="0" applyNumberFormat="1" applyFont="1"/>
    <xf numFmtId="4" fontId="29" fillId="0" borderId="0" xfId="0" applyNumberFormat="1" applyFont="1"/>
    <xf numFmtId="0" fontId="30" fillId="0" borderId="4" xfId="0" applyFont="1" applyBorder="1" applyAlignment="1">
      <alignment horizontal="center" vertical="center" wrapText="1"/>
    </xf>
    <xf numFmtId="0" fontId="30" fillId="0" borderId="0" xfId="0" applyFont="1" applyAlignment="1">
      <alignment horizontal="center" wrapText="1"/>
    </xf>
    <xf numFmtId="4" fontId="30" fillId="0" borderId="0" xfId="0" applyNumberFormat="1" applyFont="1" applyAlignment="1">
      <alignment horizontal="center" wrapText="1"/>
    </xf>
    <xf numFmtId="4" fontId="30" fillId="0" borderId="2" xfId="0" applyNumberFormat="1" applyFont="1" applyBorder="1"/>
    <xf numFmtId="4" fontId="30" fillId="0" borderId="0" xfId="0" applyNumberFormat="1" applyFont="1"/>
    <xf numFmtId="4" fontId="31" fillId="0" borderId="0" xfId="0" applyNumberFormat="1" applyFont="1"/>
    <xf numFmtId="0" fontId="31" fillId="0" borderId="0" xfId="0" applyFont="1"/>
    <xf numFmtId="0" fontId="17" fillId="0" borderId="4" xfId="0" applyFont="1" applyBorder="1" applyAlignment="1">
      <alignment horizontal="center" vertical="center" wrapText="1"/>
    </xf>
    <xf numFmtId="0" fontId="28" fillId="0" borderId="4" xfId="0" applyFont="1" applyBorder="1" applyAlignment="1">
      <alignment horizontal="center" vertical="center" wrapText="1"/>
    </xf>
    <xf numFmtId="4" fontId="30" fillId="0" borderId="4" xfId="0" applyNumberFormat="1" applyFont="1" applyBorder="1" applyAlignment="1">
      <alignment horizontal="center" vertical="center" wrapText="1"/>
    </xf>
    <xf numFmtId="164" fontId="3" fillId="0" borderId="0" xfId="3" applyFont="1"/>
    <xf numFmtId="164" fontId="1" fillId="0" borderId="0" xfId="3"/>
    <xf numFmtId="40" fontId="0" fillId="0" borderId="0" xfId="0" applyNumberFormat="1"/>
    <xf numFmtId="40" fontId="2" fillId="0" borderId="0" xfId="0" applyNumberFormat="1" applyFont="1"/>
    <xf numFmtId="40" fontId="0" fillId="0" borderId="0" xfId="0" applyNumberFormat="1" applyAlignment="1">
      <alignment horizontal="center"/>
    </xf>
    <xf numFmtId="40" fontId="13" fillId="0" borderId="0" xfId="0" applyNumberFormat="1" applyFont="1"/>
    <xf numFmtId="40" fontId="7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center"/>
    </xf>
    <xf numFmtId="40" fontId="1" fillId="0" borderId="0" xfId="0" applyNumberFormat="1" applyFont="1"/>
    <xf numFmtId="4" fontId="4" fillId="0" borderId="0" xfId="0" applyNumberFormat="1" applyFont="1"/>
    <xf numFmtId="167" fontId="0" fillId="0" borderId="0" xfId="0" applyNumberFormat="1" applyAlignment="1">
      <alignment horizontal="center"/>
    </xf>
    <xf numFmtId="167" fontId="0" fillId="0" borderId="0" xfId="0" applyNumberFormat="1" applyAlignment="1">
      <alignment horizontal="center" vertical="justify"/>
    </xf>
    <xf numFmtId="167" fontId="3" fillId="0" borderId="0" xfId="0" applyNumberFormat="1" applyFont="1" applyAlignment="1">
      <alignment horizontal="center"/>
    </xf>
    <xf numFmtId="167" fontId="1" fillId="0" borderId="0" xfId="3" applyNumberFormat="1" applyFont="1" applyAlignment="1">
      <alignment horizontal="center"/>
    </xf>
    <xf numFmtId="0" fontId="34" fillId="0" borderId="5" xfId="0" applyFont="1" applyBorder="1" applyAlignment="1">
      <alignment horizontal="center" wrapText="1"/>
    </xf>
    <xf numFmtId="0" fontId="35" fillId="0" borderId="0" xfId="0" applyFont="1" applyAlignment="1">
      <alignment horizontal="center" wrapText="1"/>
    </xf>
    <xf numFmtId="0" fontId="6" fillId="0" borderId="0" xfId="0" applyFont="1" applyAlignment="1">
      <alignment horizontal="center" wrapText="1"/>
    </xf>
    <xf numFmtId="0" fontId="34" fillId="0" borderId="6" xfId="0" applyFont="1" applyBorder="1" applyAlignment="1">
      <alignment horizontal="center" wrapText="1"/>
    </xf>
    <xf numFmtId="0" fontId="2" fillId="0" borderId="6" xfId="0" applyFont="1" applyBorder="1" applyAlignment="1">
      <alignment horizontal="center" wrapText="1"/>
    </xf>
    <xf numFmtId="0" fontId="36" fillId="0" borderId="0" xfId="0" applyFont="1" applyAlignment="1">
      <alignment horizontal="center" wrapText="1"/>
    </xf>
    <xf numFmtId="0" fontId="2" fillId="0" borderId="0" xfId="0" applyFont="1" applyAlignment="1">
      <alignment horizontal="center" wrapText="1"/>
    </xf>
    <xf numFmtId="0" fontId="37" fillId="0" borderId="0" xfId="0" applyFont="1" applyAlignment="1">
      <alignment vertical="top" wrapText="1"/>
    </xf>
    <xf numFmtId="0" fontId="37" fillId="0" borderId="0" xfId="0" applyFont="1" applyAlignment="1">
      <alignment horizontal="center" wrapText="1"/>
    </xf>
    <xf numFmtId="0" fontId="6" fillId="0" borderId="0" xfId="0" applyFont="1" applyAlignment="1">
      <alignment vertical="top" wrapText="1"/>
    </xf>
    <xf numFmtId="0" fontId="6" fillId="0" borderId="0" xfId="0" applyFont="1" applyAlignment="1">
      <alignment wrapText="1"/>
    </xf>
    <xf numFmtId="0" fontId="36" fillId="0" borderId="0" xfId="0" applyFont="1" applyAlignment="1">
      <alignment horizontal="center" vertical="top" wrapText="1"/>
    </xf>
    <xf numFmtId="3" fontId="37" fillId="0" borderId="0" xfId="0" applyNumberFormat="1" applyFont="1" applyAlignment="1">
      <alignment horizontal="center" wrapText="1"/>
    </xf>
    <xf numFmtId="0" fontId="38" fillId="0" borderId="0" xfId="0" applyFont="1" applyAlignment="1">
      <alignment horizontal="center" wrapText="1"/>
    </xf>
    <xf numFmtId="3" fontId="6" fillId="0" borderId="0" xfId="0" applyNumberFormat="1" applyFont="1" applyAlignment="1">
      <alignment horizontal="center" wrapText="1"/>
    </xf>
    <xf numFmtId="0" fontId="6" fillId="0" borderId="0" xfId="0" applyFont="1" applyAlignment="1">
      <alignment horizontal="left" vertical="top" wrapText="1"/>
    </xf>
    <xf numFmtId="0" fontId="37" fillId="0" borderId="0" xfId="0" applyFont="1" applyAlignment="1">
      <alignment horizontal="left" vertical="top" wrapText="1"/>
    </xf>
    <xf numFmtId="0" fontId="6" fillId="0" borderId="0" xfId="0" applyFont="1" applyAlignment="1">
      <alignment horizontal="center" vertical="center" wrapText="1"/>
    </xf>
    <xf numFmtId="167" fontId="1" fillId="0" borderId="0" xfId="3" applyNumberFormat="1" applyAlignment="1">
      <alignment horizontal="center"/>
    </xf>
    <xf numFmtId="4" fontId="5" fillId="0" borderId="0" xfId="0" applyNumberFormat="1" applyFont="1"/>
    <xf numFmtId="49" fontId="2" fillId="0" borderId="0" xfId="0" applyNumberFormat="1" applyFont="1" applyAlignment="1">
      <alignment horizontal="center" wrapText="1"/>
    </xf>
    <xf numFmtId="167" fontId="1" fillId="0" borderId="0" xfId="0" applyNumberFormat="1" applyFont="1" applyAlignment="1">
      <alignment horizontal="center"/>
    </xf>
    <xf numFmtId="49" fontId="1" fillId="0" borderId="0" xfId="0" applyNumberFormat="1" applyFont="1" applyAlignment="1">
      <alignment horizontal="center"/>
    </xf>
    <xf numFmtId="4" fontId="1" fillId="0" borderId="0" xfId="0" applyNumberFormat="1" applyFont="1"/>
    <xf numFmtId="166" fontId="0" fillId="0" borderId="0" xfId="0" applyNumberFormat="1" applyAlignment="1">
      <alignment horizontal="right"/>
    </xf>
    <xf numFmtId="0" fontId="15" fillId="0" borderId="0" xfId="0" applyFont="1" applyAlignment="1">
      <alignment shrinkToFit="1"/>
    </xf>
    <xf numFmtId="40" fontId="1" fillId="0" borderId="0" xfId="3" applyNumberFormat="1"/>
    <xf numFmtId="49" fontId="2" fillId="0" borderId="2" xfId="0" applyNumberFormat="1" applyFont="1" applyBorder="1" applyAlignment="1">
      <alignment horizontal="center"/>
    </xf>
    <xf numFmtId="49" fontId="0" fillId="0" borderId="0" xfId="0" applyNumberFormat="1" applyAlignment="1">
      <alignment horizontal="center"/>
    </xf>
    <xf numFmtId="167" fontId="2" fillId="0" borderId="0" xfId="0" applyNumberFormat="1" applyFont="1" applyAlignment="1">
      <alignment horizontal="left"/>
    </xf>
    <xf numFmtId="167" fontId="2" fillId="0" borderId="2" xfId="0" applyNumberFormat="1" applyFont="1" applyBorder="1" applyAlignment="1">
      <alignment horizontal="center"/>
    </xf>
    <xf numFmtId="0" fontId="6" fillId="0" borderId="0" xfId="0" applyFont="1" applyAlignment="1">
      <alignment horizontal="left"/>
    </xf>
    <xf numFmtId="0" fontId="6" fillId="0" borderId="0" xfId="0" applyFont="1"/>
    <xf numFmtId="4" fontId="6" fillId="0" borderId="0" xfId="0" applyNumberFormat="1" applyFont="1"/>
    <xf numFmtId="165" fontId="6" fillId="0" borderId="0" xfId="8" applyFont="1" applyFill="1"/>
    <xf numFmtId="164" fontId="6" fillId="0" borderId="0" xfId="3" applyFont="1" applyFill="1"/>
    <xf numFmtId="3" fontId="6" fillId="0" borderId="0" xfId="0" applyNumberFormat="1" applyFont="1"/>
    <xf numFmtId="0" fontId="34" fillId="0" borderId="0" xfId="0" applyFont="1" applyAlignment="1">
      <alignment horizontal="left"/>
    </xf>
    <xf numFmtId="4" fontId="34" fillId="0" borderId="0" xfId="0" applyNumberFormat="1" applyFont="1"/>
    <xf numFmtId="0" fontId="34" fillId="0" borderId="2" xfId="0" applyFont="1" applyBorder="1" applyAlignment="1">
      <alignment horizontal="center"/>
    </xf>
    <xf numFmtId="4" fontId="34" fillId="0" borderId="2" xfId="0" applyNumberFormat="1" applyFont="1" applyBorder="1" applyAlignment="1">
      <alignment horizontal="center"/>
    </xf>
    <xf numFmtId="0" fontId="34" fillId="0" borderId="2" xfId="0" applyFont="1" applyBorder="1" applyAlignment="1">
      <alignment horizontal="left" vertical="center"/>
    </xf>
    <xf numFmtId="4" fontId="6" fillId="0" borderId="2" xfId="0" applyNumberFormat="1" applyFont="1" applyBorder="1"/>
    <xf numFmtId="0" fontId="34" fillId="0" borderId="0" xfId="0" applyFont="1"/>
    <xf numFmtId="0" fontId="34" fillId="0" borderId="2" xfId="0" applyFont="1" applyBorder="1"/>
    <xf numFmtId="0" fontId="34" fillId="0" borderId="0" xfId="0" applyFont="1" applyAlignment="1">
      <alignment horizontal="center"/>
    </xf>
    <xf numFmtId="165" fontId="6" fillId="0" borderId="0" xfId="0" applyNumberFormat="1" applyFont="1"/>
    <xf numFmtId="4" fontId="34" fillId="0" borderId="2" xfId="0" applyNumberFormat="1" applyFont="1" applyBorder="1"/>
    <xf numFmtId="0" fontId="34" fillId="0" borderId="7" xfId="0" applyFont="1" applyBorder="1"/>
    <xf numFmtId="0" fontId="34" fillId="0" borderId="8" xfId="0" applyFont="1" applyBorder="1"/>
    <xf numFmtId="4" fontId="6" fillId="0" borderId="8" xfId="0" applyNumberFormat="1" applyFont="1" applyBorder="1"/>
    <xf numFmtId="4" fontId="40" fillId="0" borderId="0" xfId="0" applyNumberFormat="1" applyFont="1"/>
    <xf numFmtId="164" fontId="6" fillId="0" borderId="0" xfId="0" applyNumberFormat="1" applyFont="1"/>
    <xf numFmtId="164" fontId="34" fillId="0" borderId="0" xfId="3" applyFont="1" applyFill="1"/>
    <xf numFmtId="4" fontId="41" fillId="0" borderId="0" xfId="0" applyNumberFormat="1" applyFont="1"/>
    <xf numFmtId="4" fontId="42" fillId="0" borderId="0" xfId="0" applyNumberFormat="1" applyFont="1"/>
    <xf numFmtId="164" fontId="0" fillId="0" borderId="0" xfId="3" applyFont="1" applyFill="1"/>
    <xf numFmtId="167" fontId="0" fillId="0" borderId="0" xfId="3" applyNumberFormat="1" applyFont="1" applyFill="1" applyAlignment="1">
      <alignment horizontal="center"/>
    </xf>
    <xf numFmtId="164" fontId="3" fillId="0" borderId="0" xfId="3" applyFont="1" applyFill="1"/>
    <xf numFmtId="49" fontId="8" fillId="0" borderId="0" xfId="3" applyNumberFormat="1" applyFont="1" applyFill="1" applyAlignment="1">
      <alignment horizontal="center"/>
    </xf>
    <xf numFmtId="167" fontId="1" fillId="0" borderId="0" xfId="3" applyNumberFormat="1" applyFont="1" applyFill="1" applyAlignment="1">
      <alignment horizontal="center"/>
    </xf>
    <xf numFmtId="40" fontId="1" fillId="0" borderId="0" xfId="3" applyNumberFormat="1" applyFill="1"/>
    <xf numFmtId="0" fontId="6" fillId="2" borderId="0" xfId="0" applyFont="1" applyFill="1" applyAlignment="1">
      <alignment horizontal="left"/>
    </xf>
    <xf numFmtId="0" fontId="6" fillId="2" borderId="0" xfId="0" applyFont="1" applyFill="1" applyAlignment="1">
      <alignment wrapText="1"/>
    </xf>
    <xf numFmtId="4" fontId="6" fillId="2" borderId="0" xfId="0" applyNumberFormat="1" applyFont="1" applyFill="1"/>
    <xf numFmtId="164" fontId="6" fillId="0" borderId="2" xfId="3" applyFont="1" applyFill="1" applyBorder="1"/>
    <xf numFmtId="0" fontId="6" fillId="2" borderId="0" xfId="0" applyFont="1" applyFill="1"/>
    <xf numFmtId="4" fontId="19" fillId="3" borderId="2" xfId="0" applyNumberFormat="1" applyFont="1" applyFill="1" applyBorder="1"/>
    <xf numFmtId="4" fontId="43" fillId="0" borderId="0" xfId="0" applyNumberFormat="1" applyFont="1"/>
    <xf numFmtId="4" fontId="44" fillId="0" borderId="0" xfId="0" applyNumberFormat="1" applyFont="1"/>
    <xf numFmtId="40" fontId="1" fillId="0" borderId="0" xfId="3" applyNumberFormat="1" applyFont="1" applyFill="1"/>
    <xf numFmtId="164" fontId="1" fillId="0" borderId="0" xfId="3" applyFont="1" applyFill="1"/>
    <xf numFmtId="167" fontId="8" fillId="0" borderId="0" xfId="3" applyNumberFormat="1" applyFont="1" applyFill="1" applyAlignment="1">
      <alignment horizontal="center"/>
    </xf>
    <xf numFmtId="164" fontId="1" fillId="0" borderId="0" xfId="3" applyFont="1"/>
    <xf numFmtId="0" fontId="45" fillId="0" borderId="0" xfId="0" applyFont="1" applyAlignment="1">
      <alignment horizontal="center" wrapText="1"/>
    </xf>
    <xf numFmtId="4" fontId="45" fillId="0" borderId="2" xfId="0" applyNumberFormat="1" applyFont="1" applyBorder="1"/>
    <xf numFmtId="4" fontId="45" fillId="0" borderId="0" xfId="0" applyNumberFormat="1" applyFont="1"/>
    <xf numFmtId="39" fontId="45" fillId="0" borderId="0" xfId="0" applyNumberFormat="1" applyFont="1" applyAlignment="1">
      <alignment horizontal="right"/>
    </xf>
    <xf numFmtId="4" fontId="45" fillId="0" borderId="0" xfId="0" applyNumberFormat="1" applyFont="1" applyAlignment="1">
      <alignment horizontal="right"/>
    </xf>
    <xf numFmtId="39" fontId="46" fillId="0" borderId="0" xfId="0" applyNumberFormat="1" applyFont="1" applyAlignment="1">
      <alignment horizontal="right"/>
    </xf>
    <xf numFmtId="4" fontId="46" fillId="0" borderId="2" xfId="0" applyNumberFormat="1" applyFont="1" applyBorder="1"/>
    <xf numFmtId="4" fontId="46" fillId="0" borderId="0" xfId="0" applyNumberFormat="1" applyFont="1"/>
    <xf numFmtId="39" fontId="47" fillId="0" borderId="0" xfId="0" applyNumberFormat="1" applyFont="1" applyAlignment="1">
      <alignment horizontal="right"/>
    </xf>
    <xf numFmtId="4" fontId="47" fillId="0" borderId="0" xfId="0" applyNumberFormat="1" applyFont="1" applyAlignment="1">
      <alignment horizontal="right"/>
    </xf>
    <xf numFmtId="4" fontId="46" fillId="0" borderId="0" xfId="0" applyNumberFormat="1" applyFont="1" applyAlignment="1">
      <alignment horizontal="right"/>
    </xf>
    <xf numFmtId="4" fontId="11" fillId="0" borderId="2" xfId="0" applyNumberFormat="1" applyFont="1" applyBorder="1"/>
    <xf numFmtId="0" fontId="52" fillId="0" borderId="4" xfId="0" applyFont="1" applyBorder="1" applyAlignment="1">
      <alignment horizontal="center" wrapText="1"/>
    </xf>
    <xf numFmtId="0" fontId="52" fillId="0" borderId="4" xfId="0" applyFont="1" applyBorder="1" applyAlignment="1">
      <alignment horizontal="center" vertical="center" wrapText="1"/>
    </xf>
    <xf numFmtId="0" fontId="51" fillId="0" borderId="4" xfId="0" applyFont="1" applyBorder="1" applyAlignment="1">
      <alignment horizontal="center" wrapText="1"/>
    </xf>
    <xf numFmtId="0" fontId="17" fillId="3" borderId="4" xfId="0" applyFont="1" applyFill="1" applyBorder="1" applyAlignment="1">
      <alignment horizontal="center" vertical="center" wrapText="1"/>
    </xf>
    <xf numFmtId="0" fontId="17" fillId="4" borderId="4" xfId="0" applyFont="1" applyFill="1" applyBorder="1" applyAlignment="1">
      <alignment horizontal="center" vertical="center" wrapText="1"/>
    </xf>
    <xf numFmtId="164" fontId="1" fillId="0" borderId="0" xfId="3" applyFill="1"/>
    <xf numFmtId="164" fontId="2" fillId="0" borderId="0" xfId="3" applyFont="1"/>
    <xf numFmtId="164" fontId="0" fillId="0" borderId="0" xfId="0" applyNumberFormat="1"/>
    <xf numFmtId="164" fontId="2" fillId="0" borderId="2" xfId="3" applyFont="1" applyBorder="1" applyAlignment="1">
      <alignment horizontal="center"/>
    </xf>
    <xf numFmtId="164" fontId="2" fillId="0" borderId="0" xfId="3" applyFont="1" applyFill="1"/>
    <xf numFmtId="164" fontId="13" fillId="0" borderId="0" xfId="3" applyFont="1" applyFill="1"/>
    <xf numFmtId="164" fontId="4" fillId="0" borderId="0" xfId="3" applyFont="1" applyFill="1"/>
    <xf numFmtId="0" fontId="12" fillId="0" borderId="0" xfId="0" applyFont="1" applyAlignment="1">
      <alignment horizontal="left" vertical="center"/>
    </xf>
    <xf numFmtId="0" fontId="0" fillId="0" borderId="2" xfId="0" applyBorder="1"/>
    <xf numFmtId="0" fontId="12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164" fontId="0" fillId="0" borderId="0" xfId="3" applyFont="1" applyFill="1" applyBorder="1"/>
    <xf numFmtId="164" fontId="0" fillId="0" borderId="1" xfId="3" applyFont="1" applyFill="1" applyBorder="1"/>
    <xf numFmtId="164" fontId="0" fillId="0" borderId="0" xfId="3" applyFont="1" applyFill="1" applyAlignment="1">
      <alignment horizontal="center"/>
    </xf>
    <xf numFmtId="164" fontId="2" fillId="0" borderId="2" xfId="3" applyFont="1" applyFill="1" applyBorder="1" applyAlignment="1">
      <alignment horizontal="center"/>
    </xf>
    <xf numFmtId="164" fontId="0" fillId="0" borderId="3" xfId="3" applyFont="1" applyFill="1" applyBorder="1"/>
    <xf numFmtId="167" fontId="2" fillId="0" borderId="0" xfId="0" applyNumberFormat="1" applyFont="1" applyAlignment="1">
      <alignment horizontal="center"/>
    </xf>
    <xf numFmtId="164" fontId="62" fillId="0" borderId="0" xfId="3" applyFont="1" applyFill="1"/>
    <xf numFmtId="0" fontId="12" fillId="0" borderId="0" xfId="11" applyFont="1" applyAlignment="1">
      <alignment horizontal="left"/>
    </xf>
    <xf numFmtId="0" fontId="12" fillId="0" borderId="0" xfId="11" applyFont="1"/>
    <xf numFmtId="164" fontId="0" fillId="0" borderId="0" xfId="4" applyFont="1" applyFill="1"/>
    <xf numFmtId="164" fontId="55" fillId="0" borderId="0" xfId="3" applyFont="1" applyFill="1"/>
    <xf numFmtId="39" fontId="20" fillId="0" borderId="0" xfId="0" applyNumberFormat="1" applyFont="1" applyAlignment="1">
      <alignment horizontal="right"/>
    </xf>
    <xf numFmtId="0" fontId="2" fillId="0" borderId="4" xfId="9" applyFont="1" applyBorder="1" applyAlignment="1">
      <alignment horizontal="center" vertical="center"/>
    </xf>
    <xf numFmtId="0" fontId="2" fillId="0" borderId="4" xfId="9" applyFont="1" applyBorder="1" applyAlignment="1">
      <alignment vertical="center"/>
    </xf>
    <xf numFmtId="4" fontId="20" fillId="0" borderId="2" xfId="0" applyNumberFormat="1" applyFont="1" applyBorder="1"/>
    <xf numFmtId="4" fontId="22" fillId="0" borderId="2" xfId="0" applyNumberFormat="1" applyFont="1" applyBorder="1"/>
    <xf numFmtId="4" fontId="26" fillId="0" borderId="2" xfId="0" applyNumberFormat="1" applyFont="1" applyBorder="1"/>
    <xf numFmtId="4" fontId="29" fillId="0" borderId="2" xfId="0" applyNumberFormat="1" applyFont="1" applyBorder="1"/>
    <xf numFmtId="4" fontId="31" fillId="0" borderId="2" xfId="0" applyNumberFormat="1" applyFont="1" applyBorder="1"/>
    <xf numFmtId="0" fontId="2" fillId="0" borderId="2" xfId="0" applyFont="1" applyBorder="1"/>
    <xf numFmtId="167" fontId="16" fillId="0" borderId="1" xfId="0" applyNumberFormat="1" applyFont="1" applyBorder="1" applyAlignment="1">
      <alignment horizontal="left"/>
    </xf>
    <xf numFmtId="43" fontId="0" fillId="0" borderId="0" xfId="0" applyNumberFormat="1"/>
    <xf numFmtId="0" fontId="2" fillId="0" borderId="0" xfId="0" applyFont="1" applyAlignment="1">
      <alignment horizontal="left"/>
    </xf>
    <xf numFmtId="49" fontId="2" fillId="0" borderId="2" xfId="0" applyNumberFormat="1" applyFont="1" applyBorder="1" applyAlignment="1">
      <alignment horizontal="left"/>
    </xf>
    <xf numFmtId="0" fontId="0" fillId="0" borderId="0" xfId="0" applyAlignment="1">
      <alignment horizontal="left"/>
    </xf>
    <xf numFmtId="164" fontId="2" fillId="0" borderId="0" xfId="3" applyFont="1" applyAlignment="1">
      <alignment horizontal="center"/>
    </xf>
    <xf numFmtId="173" fontId="0" fillId="0" borderId="0" xfId="0" applyNumberFormat="1"/>
    <xf numFmtId="10" fontId="0" fillId="0" borderId="0" xfId="13" applyNumberFormat="1" applyFont="1"/>
    <xf numFmtId="164" fontId="2" fillId="0" borderId="0" xfId="3" applyFont="1" applyFill="1" applyAlignment="1">
      <alignment horizontal="center"/>
    </xf>
    <xf numFmtId="164" fontId="57" fillId="0" borderId="0" xfId="3" applyFont="1" applyFill="1"/>
    <xf numFmtId="171" fontId="0" fillId="0" borderId="0" xfId="0" applyNumberFormat="1"/>
    <xf numFmtId="2" fontId="1" fillId="0" borderId="0" xfId="3" applyNumberFormat="1" applyFont="1" applyFill="1"/>
    <xf numFmtId="4" fontId="1" fillId="0" borderId="0" xfId="3" applyNumberFormat="1" applyFont="1" applyFill="1"/>
    <xf numFmtId="4" fontId="63" fillId="0" borderId="0" xfId="0" applyNumberFormat="1" applyFont="1" applyAlignment="1">
      <alignment horizontal="right" wrapText="1"/>
    </xf>
    <xf numFmtId="14" fontId="0" fillId="0" borderId="0" xfId="0" applyNumberFormat="1"/>
    <xf numFmtId="0" fontId="63" fillId="0" borderId="0" xfId="0" applyFont="1" applyAlignment="1">
      <alignment wrapText="1"/>
    </xf>
    <xf numFmtId="167" fontId="16" fillId="0" borderId="1" xfId="0" applyNumberFormat="1" applyFont="1" applyBorder="1" applyAlignment="1">
      <alignment horizontal="center"/>
    </xf>
    <xf numFmtId="0" fontId="63" fillId="0" borderId="0" xfId="0" applyFont="1" applyAlignment="1">
      <alignment horizontal="center" wrapText="1"/>
    </xf>
    <xf numFmtId="14" fontId="63" fillId="0" borderId="0" xfId="0" applyNumberFormat="1" applyFont="1" applyAlignment="1">
      <alignment wrapText="1"/>
    </xf>
    <xf numFmtId="0" fontId="1" fillId="0" borderId="0" xfId="0" applyFont="1"/>
    <xf numFmtId="4" fontId="1" fillId="0" borderId="0" xfId="0" applyNumberFormat="1" applyFont="1" applyAlignment="1">
      <alignment horizontal="left"/>
    </xf>
    <xf numFmtId="0" fontId="1" fillId="0" borderId="0" xfId="0" applyFont="1" applyAlignment="1">
      <alignment horizontal="left"/>
    </xf>
    <xf numFmtId="167" fontId="1" fillId="0" borderId="0" xfId="0" applyNumberFormat="1" applyFont="1" applyAlignment="1">
      <alignment horizontal="left"/>
    </xf>
    <xf numFmtId="49" fontId="1" fillId="0" borderId="0" xfId="0" applyNumberFormat="1" applyFont="1" applyAlignment="1">
      <alignment horizontal="center" vertical="center" wrapText="1"/>
    </xf>
    <xf numFmtId="164" fontId="1" fillId="0" borderId="0" xfId="3" applyFont="1" applyFill="1" applyAlignment="1">
      <alignment horizontal="left"/>
    </xf>
    <xf numFmtId="49" fontId="2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" fillId="0" borderId="0" xfId="12"/>
    <xf numFmtId="49" fontId="1" fillId="0" borderId="0" xfId="0" applyNumberFormat="1" applyFont="1" applyAlignment="1">
      <alignment horizontal="left"/>
    </xf>
    <xf numFmtId="0" fontId="1" fillId="0" borderId="0" xfId="0" applyFont="1" applyAlignment="1">
      <alignment horizontal="center" wrapText="1"/>
    </xf>
    <xf numFmtId="49" fontId="1" fillId="0" borderId="0" xfId="3" applyNumberFormat="1" applyFont="1" applyFill="1" applyAlignment="1">
      <alignment horizontal="center"/>
    </xf>
    <xf numFmtId="164" fontId="1" fillId="0" borderId="0" xfId="3" applyFont="1" applyFill="1" applyAlignment="1">
      <alignment horizontal="center"/>
    </xf>
    <xf numFmtId="164" fontId="65" fillId="0" borderId="12" xfId="4" applyFont="1" applyFill="1" applyBorder="1"/>
    <xf numFmtId="4" fontId="0" fillId="7" borderId="0" xfId="0" applyNumberFormat="1" applyFill="1"/>
    <xf numFmtId="0" fontId="0" fillId="7" borderId="0" xfId="0" applyFill="1"/>
    <xf numFmtId="0" fontId="1" fillId="0" borderId="0" xfId="0" applyFont="1" applyAlignment="1">
      <alignment horizontal="right"/>
    </xf>
    <xf numFmtId="164" fontId="1" fillId="0" borderId="0" xfId="3" applyFont="1" applyFill="1" applyBorder="1"/>
    <xf numFmtId="164" fontId="1" fillId="0" borderId="1" xfId="3" applyFont="1" applyFill="1" applyBorder="1"/>
    <xf numFmtId="39" fontId="1" fillId="0" borderId="0" xfId="0" applyNumberFormat="1" applyFont="1"/>
    <xf numFmtId="49" fontId="1" fillId="0" borderId="0" xfId="0" applyNumberFormat="1" applyFont="1"/>
    <xf numFmtId="164" fontId="1" fillId="0" borderId="0" xfId="4" applyFont="1" applyFill="1"/>
    <xf numFmtId="49" fontId="1" fillId="0" borderId="0" xfId="0" quotePrefix="1" applyNumberFormat="1" applyFont="1" applyAlignment="1">
      <alignment horizontal="center"/>
    </xf>
    <xf numFmtId="49" fontId="1" fillId="0" borderId="0" xfId="3" applyNumberFormat="1" applyFont="1" applyFill="1" applyAlignment="1"/>
    <xf numFmtId="39" fontId="43" fillId="0" borderId="0" xfId="0" applyNumberFormat="1" applyFont="1" applyAlignment="1">
      <alignment horizontal="right"/>
    </xf>
    <xf numFmtId="164" fontId="1" fillId="0" borderId="0" xfId="0" applyNumberFormat="1" applyFont="1"/>
    <xf numFmtId="0" fontId="1" fillId="0" borderId="0" xfId="9" applyFont="1" applyAlignment="1">
      <alignment horizontal="left" vertical="center"/>
    </xf>
    <xf numFmtId="4" fontId="1" fillId="0" borderId="0" xfId="9" applyNumberFormat="1" applyFont="1" applyAlignment="1">
      <alignment vertical="center"/>
    </xf>
    <xf numFmtId="4" fontId="1" fillId="0" borderId="0" xfId="9" applyNumberFormat="1" applyFont="1" applyAlignment="1">
      <alignment vertical="center" wrapText="1"/>
    </xf>
    <xf numFmtId="4" fontId="19" fillId="0" borderId="0" xfId="0" applyNumberFormat="1" applyFont="1" applyAlignment="1">
      <alignment horizontal="right"/>
    </xf>
    <xf numFmtId="164" fontId="1" fillId="0" borderId="0" xfId="3" applyFont="1" applyBorder="1"/>
    <xf numFmtId="167" fontId="1" fillId="0" borderId="0" xfId="0" applyNumberFormat="1" applyFont="1" applyAlignment="1">
      <alignment horizontal="center" vertical="justify"/>
    </xf>
    <xf numFmtId="14" fontId="1" fillId="0" borderId="0" xfId="0" applyNumberFormat="1" applyFont="1"/>
    <xf numFmtId="40" fontId="1" fillId="0" borderId="0" xfId="0" applyNumberFormat="1" applyFont="1" applyAlignment="1">
      <alignment horizontal="center"/>
    </xf>
    <xf numFmtId="4" fontId="1" fillId="0" borderId="0" xfId="0" applyNumberFormat="1" applyFont="1" applyAlignment="1">
      <alignment horizontal="center"/>
    </xf>
    <xf numFmtId="164" fontId="1" fillId="0" borderId="1" xfId="3" applyFont="1" applyBorder="1"/>
    <xf numFmtId="4" fontId="1" fillId="0" borderId="1" xfId="0" applyNumberFormat="1" applyFont="1" applyBorder="1"/>
    <xf numFmtId="164" fontId="1" fillId="0" borderId="0" xfId="3" applyFont="1" applyAlignment="1">
      <alignment horizontal="center"/>
    </xf>
    <xf numFmtId="40" fontId="1" fillId="0" borderId="0" xfId="3" applyNumberFormat="1" applyFont="1"/>
    <xf numFmtId="4" fontId="1" fillId="0" borderId="0" xfId="0" applyNumberFormat="1" applyFont="1" applyAlignment="1">
      <alignment horizontal="left" wrapText="1"/>
    </xf>
    <xf numFmtId="40" fontId="8" fillId="0" borderId="0" xfId="0" applyNumberFormat="1" applyFont="1"/>
    <xf numFmtId="49" fontId="1" fillId="0" borderId="0" xfId="3" applyNumberFormat="1" applyFont="1" applyAlignment="1">
      <alignment horizontal="center"/>
    </xf>
    <xf numFmtId="167" fontId="8" fillId="0" borderId="0" xfId="3" applyNumberFormat="1" applyFont="1" applyAlignment="1">
      <alignment horizontal="center"/>
    </xf>
    <xf numFmtId="49" fontId="8" fillId="0" borderId="0" xfId="3" applyNumberFormat="1" applyFont="1" applyAlignment="1">
      <alignment horizontal="center"/>
    </xf>
    <xf numFmtId="164" fontId="8" fillId="0" borderId="0" xfId="3" applyFont="1"/>
    <xf numFmtId="39" fontId="19" fillId="0" borderId="0" xfId="0" applyNumberFormat="1" applyFont="1" applyAlignment="1">
      <alignment horizontal="right"/>
    </xf>
    <xf numFmtId="4" fontId="43" fillId="0" borderId="0" xfId="0" applyNumberFormat="1" applyFont="1" applyAlignment="1">
      <alignment horizontal="right"/>
    </xf>
    <xf numFmtId="4" fontId="20" fillId="0" borderId="0" xfId="0" applyNumberFormat="1" applyFont="1" applyAlignment="1">
      <alignment horizontal="right"/>
    </xf>
    <xf numFmtId="39" fontId="19" fillId="0" borderId="2" xfId="0" applyNumberFormat="1" applyFont="1" applyBorder="1" applyAlignment="1">
      <alignment horizontal="right"/>
    </xf>
    <xf numFmtId="4" fontId="13" fillId="0" borderId="0" xfId="0" applyNumberFormat="1" applyFont="1"/>
    <xf numFmtId="49" fontId="62" fillId="0" borderId="0" xfId="0" applyNumberFormat="1" applyFont="1" applyAlignment="1">
      <alignment horizontal="center"/>
    </xf>
    <xf numFmtId="4" fontId="62" fillId="0" borderId="0" xfId="0" applyNumberFormat="1" applyFont="1"/>
    <xf numFmtId="167" fontId="62" fillId="0" borderId="0" xfId="0" applyNumberFormat="1" applyFont="1" applyAlignment="1">
      <alignment horizontal="center"/>
    </xf>
    <xf numFmtId="40" fontId="62" fillId="0" borderId="0" xfId="0" applyNumberFormat="1" applyFont="1"/>
    <xf numFmtId="167" fontId="66" fillId="0" borderId="0" xfId="0" applyNumberFormat="1" applyFont="1" applyAlignment="1">
      <alignment horizontal="center"/>
    </xf>
    <xf numFmtId="164" fontId="66" fillId="0" borderId="0" xfId="3" applyFont="1" applyFill="1"/>
    <xf numFmtId="4" fontId="66" fillId="0" borderId="0" xfId="0" applyNumberFormat="1" applyFont="1"/>
    <xf numFmtId="0" fontId="66" fillId="0" borderId="0" xfId="0" applyFont="1"/>
    <xf numFmtId="164" fontId="2" fillId="0" borderId="2" xfId="3" applyFont="1" applyFill="1" applyBorder="1"/>
    <xf numFmtId="164" fontId="2" fillId="0" borderId="0" xfId="3" applyFont="1" applyFill="1" applyBorder="1"/>
    <xf numFmtId="0" fontId="66" fillId="0" borderId="0" xfId="0" applyFont="1" applyAlignment="1">
      <alignment horizontal="center"/>
    </xf>
    <xf numFmtId="49" fontId="66" fillId="0" borderId="0" xfId="0" applyNumberFormat="1" applyFont="1" applyAlignment="1">
      <alignment horizontal="center"/>
    </xf>
    <xf numFmtId="4" fontId="66" fillId="0" borderId="0" xfId="0" applyNumberFormat="1" applyFont="1" applyAlignment="1">
      <alignment horizontal="left"/>
    </xf>
    <xf numFmtId="167" fontId="53" fillId="0" borderId="1" xfId="0" applyNumberFormat="1" applyFont="1" applyBorder="1" applyAlignment="1">
      <alignment horizontal="left"/>
    </xf>
    <xf numFmtId="0" fontId="2" fillId="0" borderId="0" xfId="0" applyFont="1" applyAlignment="1">
      <alignment horizontal="center"/>
    </xf>
    <xf numFmtId="167" fontId="53" fillId="0" borderId="1" xfId="0" applyNumberFormat="1" applyFont="1" applyBorder="1" applyAlignment="1">
      <alignment horizontal="center"/>
    </xf>
    <xf numFmtId="43" fontId="0" fillId="7" borderId="0" xfId="0" applyNumberFormat="1" applyFill="1"/>
    <xf numFmtId="0" fontId="0" fillId="8" borderId="0" xfId="0" applyFill="1"/>
    <xf numFmtId="164" fontId="0" fillId="8" borderId="0" xfId="3" applyFont="1" applyFill="1"/>
    <xf numFmtId="4" fontId="0" fillId="8" borderId="0" xfId="0" applyNumberFormat="1" applyFill="1"/>
    <xf numFmtId="4" fontId="1" fillId="8" borderId="0" xfId="0" applyNumberFormat="1" applyFont="1" applyFill="1"/>
    <xf numFmtId="164" fontId="0" fillId="7" borderId="0" xfId="3" applyFont="1" applyFill="1"/>
    <xf numFmtId="164" fontId="67" fillId="0" borderId="0" xfId="3" applyFont="1" applyFill="1"/>
    <xf numFmtId="43" fontId="0" fillId="0" borderId="0" xfId="3" applyNumberFormat="1" applyFont="1" applyFill="1"/>
    <xf numFmtId="43" fontId="0" fillId="0" borderId="0" xfId="3" applyNumberFormat="1" applyFont="1" applyFill="1" applyAlignment="1">
      <alignment horizontal="center"/>
    </xf>
    <xf numFmtId="43" fontId="1" fillId="0" borderId="0" xfId="0" applyNumberFormat="1" applyFont="1"/>
    <xf numFmtId="43" fontId="2" fillId="0" borderId="0" xfId="0" applyNumberFormat="1" applyFont="1"/>
    <xf numFmtId="4" fontId="1" fillId="10" borderId="0" xfId="0" applyNumberFormat="1" applyFont="1" applyFill="1"/>
    <xf numFmtId="0" fontId="70" fillId="11" borderId="0" xfId="0" applyFont="1" applyFill="1"/>
    <xf numFmtId="4" fontId="43" fillId="10" borderId="0" xfId="0" applyNumberFormat="1" applyFont="1" applyFill="1"/>
    <xf numFmtId="4" fontId="0" fillId="10" borderId="0" xfId="0" applyNumberFormat="1" applyFill="1"/>
    <xf numFmtId="164" fontId="0" fillId="10" borderId="0" xfId="3" applyFont="1" applyFill="1"/>
    <xf numFmtId="0" fontId="0" fillId="10" borderId="0" xfId="0" applyFill="1"/>
    <xf numFmtId="4" fontId="43" fillId="7" borderId="0" xfId="0" applyNumberFormat="1" applyFont="1" applyFill="1"/>
    <xf numFmtId="49" fontId="66" fillId="12" borderId="0" xfId="0" applyNumberFormat="1" applyFont="1" applyFill="1" applyAlignment="1">
      <alignment horizontal="center"/>
    </xf>
    <xf numFmtId="164" fontId="66" fillId="12" borderId="0" xfId="3" applyFont="1" applyFill="1"/>
    <xf numFmtId="0" fontId="74" fillId="0" borderId="0" xfId="0" applyFont="1"/>
    <xf numFmtId="164" fontId="74" fillId="0" borderId="0" xfId="3" applyFont="1" applyFill="1"/>
    <xf numFmtId="43" fontId="74" fillId="0" borderId="0" xfId="0" applyNumberFormat="1" applyFont="1"/>
    <xf numFmtId="167" fontId="74" fillId="0" borderId="0" xfId="0" applyNumberFormat="1" applyFont="1" applyAlignment="1">
      <alignment horizontal="center"/>
    </xf>
    <xf numFmtId="164" fontId="74" fillId="0" borderId="0" xfId="3" applyFont="1" applyFill="1" applyBorder="1"/>
    <xf numFmtId="164" fontId="67" fillId="0" borderId="2" xfId="3" applyFont="1" applyFill="1" applyBorder="1" applyAlignment="1">
      <alignment horizontal="center"/>
    </xf>
    <xf numFmtId="164" fontId="74" fillId="0" borderId="0" xfId="3" applyFont="1" applyFill="1" applyBorder="1" applyAlignment="1">
      <alignment horizontal="center"/>
    </xf>
    <xf numFmtId="0" fontId="66" fillId="0" borderId="0" xfId="0" applyFont="1" applyAlignment="1">
      <alignment horizontal="left"/>
    </xf>
    <xf numFmtId="40" fontId="66" fillId="0" borderId="0" xfId="3" applyNumberFormat="1" applyFont="1" applyFill="1"/>
    <xf numFmtId="164" fontId="66" fillId="0" borderId="0" xfId="3" applyFont="1" applyFill="1" applyAlignment="1">
      <alignment horizontal="left"/>
    </xf>
    <xf numFmtId="167" fontId="66" fillId="0" borderId="0" xfId="3" applyNumberFormat="1" applyFont="1" applyFill="1" applyAlignment="1">
      <alignment horizontal="center"/>
    </xf>
    <xf numFmtId="49" fontId="66" fillId="0" borderId="0" xfId="3" applyNumberFormat="1" applyFont="1" applyFill="1" applyAlignment="1">
      <alignment horizontal="center"/>
    </xf>
    <xf numFmtId="167" fontId="66" fillId="7" borderId="0" xfId="0" applyNumberFormat="1" applyFont="1" applyFill="1" applyAlignment="1">
      <alignment horizontal="center"/>
    </xf>
    <xf numFmtId="4" fontId="66" fillId="7" borderId="0" xfId="0" applyNumberFormat="1" applyFont="1" applyFill="1"/>
    <xf numFmtId="167" fontId="66" fillId="0" borderId="0" xfId="0" applyNumberFormat="1" applyFont="1" applyAlignment="1">
      <alignment horizontal="left"/>
    </xf>
    <xf numFmtId="164" fontId="74" fillId="0" borderId="0" xfId="4" applyFont="1" applyFill="1"/>
    <xf numFmtId="164" fontId="66" fillId="0" borderId="0" xfId="4" applyFont="1" applyFill="1"/>
    <xf numFmtId="164" fontId="74" fillId="0" borderId="0" xfId="4" applyFont="1" applyFill="1" applyAlignment="1">
      <alignment horizontal="center"/>
    </xf>
    <xf numFmtId="164" fontId="66" fillId="0" borderId="0" xfId="4" applyFont="1" applyFill="1" applyAlignment="1">
      <alignment horizontal="center"/>
    </xf>
    <xf numFmtId="164" fontId="74" fillId="0" borderId="0" xfId="3" applyFont="1" applyFill="1" applyAlignment="1">
      <alignment horizontal="center"/>
    </xf>
    <xf numFmtId="164" fontId="74" fillId="0" borderId="0" xfId="3" applyFont="1" applyFill="1" applyAlignment="1">
      <alignment horizontal="left"/>
    </xf>
    <xf numFmtId="167" fontId="74" fillId="0" borderId="0" xfId="3" applyNumberFormat="1" applyFont="1" applyFill="1" applyAlignment="1">
      <alignment horizontal="center"/>
    </xf>
    <xf numFmtId="164" fontId="66" fillId="0" borderId="0" xfId="3" applyFont="1" applyFill="1" applyBorder="1"/>
    <xf numFmtId="164" fontId="74" fillId="0" borderId="1" xfId="3" applyFont="1" applyFill="1" applyBorder="1"/>
    <xf numFmtId="49" fontId="2" fillId="0" borderId="10" xfId="0" applyNumberFormat="1" applyFont="1" applyBorder="1" applyAlignment="1">
      <alignment horizontal="center"/>
    </xf>
    <xf numFmtId="43" fontId="1" fillId="0" borderId="0" xfId="3" applyNumberFormat="1" applyFont="1" applyFill="1"/>
    <xf numFmtId="43" fontId="2" fillId="0" borderId="2" xfId="0" applyNumberFormat="1" applyFont="1" applyBorder="1" applyAlignment="1">
      <alignment horizontal="center"/>
    </xf>
    <xf numFmtId="43" fontId="0" fillId="0" borderId="1" xfId="0" applyNumberFormat="1" applyBorder="1"/>
    <xf numFmtId="43" fontId="62" fillId="0" borderId="0" xfId="3" applyNumberFormat="1" applyFont="1" applyFill="1"/>
    <xf numFmtId="43" fontId="0" fillId="0" borderId="0" xfId="3" applyNumberFormat="1" applyFont="1" applyFill="1" applyBorder="1"/>
    <xf numFmtId="43" fontId="1" fillId="0" borderId="0" xfId="3" applyNumberFormat="1" applyFont="1" applyFill="1" applyBorder="1"/>
    <xf numFmtId="43" fontId="2" fillId="0" borderId="2" xfId="3" applyNumberFormat="1" applyFont="1" applyFill="1" applyBorder="1" applyAlignment="1">
      <alignment horizontal="center"/>
    </xf>
    <xf numFmtId="43" fontId="0" fillId="0" borderId="0" xfId="0" applyNumberFormat="1" applyAlignment="1">
      <alignment horizontal="center"/>
    </xf>
    <xf numFmtId="43" fontId="1" fillId="0" borderId="0" xfId="3" applyNumberFormat="1" applyFont="1" applyFill="1" applyAlignment="1">
      <alignment horizontal="left"/>
    </xf>
    <xf numFmtId="43" fontId="1" fillId="0" borderId="0" xfId="3" applyNumberFormat="1" applyFont="1" applyFill="1" applyAlignment="1">
      <alignment horizontal="center"/>
    </xf>
    <xf numFmtId="43" fontId="0" fillId="0" borderId="3" xfId="3" applyNumberFormat="1" applyFont="1" applyFill="1" applyBorder="1"/>
    <xf numFmtId="43" fontId="0" fillId="0" borderId="3" xfId="0" applyNumberFormat="1" applyBorder="1"/>
    <xf numFmtId="43" fontId="0" fillId="0" borderId="1" xfId="3" applyNumberFormat="1" applyFont="1" applyFill="1" applyBorder="1"/>
    <xf numFmtId="43" fontId="2" fillId="0" borderId="0" xfId="3" applyNumberFormat="1" applyFont="1" applyFill="1" applyAlignment="1">
      <alignment horizontal="center"/>
    </xf>
    <xf numFmtId="43" fontId="2" fillId="0" borderId="0" xfId="3" applyNumberFormat="1" applyFont="1" applyFill="1"/>
    <xf numFmtId="43" fontId="2" fillId="0" borderId="0" xfId="0" applyNumberFormat="1" applyFont="1" applyAlignment="1">
      <alignment horizontal="center"/>
    </xf>
    <xf numFmtId="0" fontId="1" fillId="8" borderId="0" xfId="0" applyFont="1" applyFill="1"/>
    <xf numFmtId="43" fontId="66" fillId="0" borderId="0" xfId="0" applyNumberFormat="1" applyFont="1"/>
    <xf numFmtId="43" fontId="74" fillId="0" borderId="0" xfId="3" applyNumberFormat="1" applyFont="1" applyFill="1"/>
    <xf numFmtId="43" fontId="66" fillId="0" borderId="0" xfId="3" applyNumberFormat="1" applyFont="1" applyFill="1"/>
    <xf numFmtId="40" fontId="62" fillId="0" borderId="0" xfId="3" applyNumberFormat="1" applyFont="1" applyFill="1"/>
    <xf numFmtId="4" fontId="66" fillId="6" borderId="0" xfId="0" applyNumberFormat="1" applyFont="1" applyFill="1"/>
    <xf numFmtId="0" fontId="74" fillId="6" borderId="0" xfId="0" applyFont="1" applyFill="1"/>
    <xf numFmtId="164" fontId="66" fillId="6" borderId="0" xfId="3" applyFont="1" applyFill="1"/>
    <xf numFmtId="164" fontId="74" fillId="6" borderId="0" xfId="3" applyFont="1" applyFill="1"/>
    <xf numFmtId="43" fontId="74" fillId="6" borderId="0" xfId="0" applyNumberFormat="1" applyFont="1" applyFill="1"/>
    <xf numFmtId="4" fontId="66" fillId="7" borderId="0" xfId="0" applyNumberFormat="1" applyFont="1" applyFill="1" applyAlignment="1">
      <alignment horizontal="left"/>
    </xf>
    <xf numFmtId="43" fontId="0" fillId="0" borderId="0" xfId="0" applyNumberFormat="1" applyAlignment="1">
      <alignment horizontal="right"/>
    </xf>
    <xf numFmtId="167" fontId="66" fillId="12" borderId="0" xfId="0" applyNumberFormat="1" applyFont="1" applyFill="1" applyAlignment="1">
      <alignment horizontal="center"/>
    </xf>
    <xf numFmtId="4" fontId="66" fillId="12" borderId="0" xfId="0" applyNumberFormat="1" applyFont="1" applyFill="1" applyAlignment="1">
      <alignment horizontal="left"/>
    </xf>
    <xf numFmtId="4" fontId="66" fillId="12" borderId="0" xfId="0" applyNumberFormat="1" applyFont="1" applyFill="1"/>
    <xf numFmtId="0" fontId="66" fillId="12" borderId="0" xfId="0" applyFont="1" applyFill="1"/>
    <xf numFmtId="40" fontId="66" fillId="12" borderId="0" xfId="0" applyNumberFormat="1" applyFont="1" applyFill="1"/>
    <xf numFmtId="0" fontId="67" fillId="0" borderId="0" xfId="0" applyFont="1"/>
    <xf numFmtId="49" fontId="74" fillId="0" borderId="0" xfId="0" applyNumberFormat="1" applyFont="1" applyAlignment="1">
      <alignment horizontal="left"/>
    </xf>
    <xf numFmtId="164" fontId="66" fillId="0" borderId="0" xfId="3" applyFont="1" applyFill="1" applyAlignment="1"/>
    <xf numFmtId="43" fontId="74" fillId="0" borderId="0" xfId="3" applyNumberFormat="1" applyFont="1" applyFill="1" applyBorder="1"/>
    <xf numFmtId="43" fontId="67" fillId="0" borderId="2" xfId="3" applyNumberFormat="1" applyFont="1" applyFill="1" applyBorder="1" applyAlignment="1">
      <alignment horizontal="center"/>
    </xf>
    <xf numFmtId="43" fontId="67" fillId="0" borderId="11" xfId="3" applyNumberFormat="1" applyFont="1" applyFill="1" applyBorder="1" applyAlignment="1">
      <alignment horizontal="center"/>
    </xf>
    <xf numFmtId="43" fontId="74" fillId="0" borderId="0" xfId="0" applyNumberFormat="1" applyFont="1" applyAlignment="1">
      <alignment horizontal="center"/>
    </xf>
    <xf numFmtId="43" fontId="66" fillId="0" borderId="0" xfId="3" applyNumberFormat="1" applyFont="1" applyFill="1" applyBorder="1" applyAlignment="1">
      <alignment horizontal="center"/>
    </xf>
    <xf numFmtId="43" fontId="66" fillId="0" borderId="0" xfId="3" applyNumberFormat="1" applyFont="1" applyFill="1" applyBorder="1"/>
    <xf numFmtId="43" fontId="66" fillId="0" borderId="0" xfId="4" applyNumberFormat="1" applyFont="1" applyFill="1"/>
    <xf numFmtId="43" fontId="74" fillId="0" borderId="3" xfId="3" applyNumberFormat="1" applyFont="1" applyFill="1" applyBorder="1"/>
    <xf numFmtId="43" fontId="74" fillId="0" borderId="1" xfId="3" applyNumberFormat="1" applyFont="1" applyFill="1" applyBorder="1"/>
    <xf numFmtId="43" fontId="82" fillId="0" borderId="0" xfId="0" applyNumberFormat="1" applyFont="1"/>
    <xf numFmtId="0" fontId="0" fillId="13" borderId="0" xfId="0" applyFill="1"/>
    <xf numFmtId="43" fontId="64" fillId="0" borderId="0" xfId="3" applyNumberFormat="1" applyFont="1" applyFill="1"/>
    <xf numFmtId="0" fontId="66" fillId="0" borderId="0" xfId="0" applyFont="1" applyAlignment="1">
      <alignment wrapText="1"/>
    </xf>
    <xf numFmtId="0" fontId="74" fillId="0" borderId="0" xfId="0" applyFont="1" applyAlignment="1">
      <alignment horizontal="center"/>
    </xf>
    <xf numFmtId="14" fontId="66" fillId="0" borderId="0" xfId="0" applyNumberFormat="1" applyFont="1"/>
    <xf numFmtId="0" fontId="70" fillId="0" borderId="0" xfId="0" applyFont="1"/>
    <xf numFmtId="172" fontId="0" fillId="0" borderId="0" xfId="0" applyNumberFormat="1"/>
    <xf numFmtId="4" fontId="82" fillId="0" borderId="0" xfId="0" applyNumberFormat="1" applyFont="1"/>
    <xf numFmtId="164" fontId="0" fillId="12" borderId="0" xfId="3" applyFont="1" applyFill="1"/>
    <xf numFmtId="4" fontId="0" fillId="12" borderId="0" xfId="0" applyNumberFormat="1" applyFill="1"/>
    <xf numFmtId="0" fontId="0" fillId="12" borderId="0" xfId="0" applyFill="1"/>
    <xf numFmtId="39" fontId="66" fillId="0" borderId="0" xfId="0" applyNumberFormat="1" applyFont="1" applyAlignment="1">
      <alignment horizontal="right"/>
    </xf>
    <xf numFmtId="0" fontId="74" fillId="10" borderId="0" xfId="0" applyFont="1" applyFill="1"/>
    <xf numFmtId="0" fontId="1" fillId="0" borderId="4" xfId="0" applyFont="1" applyBorder="1"/>
    <xf numFmtId="43" fontId="0" fillId="12" borderId="0" xfId="0" applyNumberFormat="1" applyFill="1"/>
    <xf numFmtId="0" fontId="0" fillId="15" borderId="0" xfId="0" applyFill="1"/>
    <xf numFmtId="0" fontId="1" fillId="16" borderId="0" xfId="0" applyFont="1" applyFill="1"/>
    <xf numFmtId="0" fontId="81" fillId="0" borderId="4" xfId="0" applyFont="1" applyBorder="1"/>
    <xf numFmtId="164" fontId="2" fillId="7" borderId="2" xfId="3" applyFont="1" applyFill="1" applyBorder="1" applyAlignment="1">
      <alignment horizontal="center"/>
    </xf>
    <xf numFmtId="0" fontId="62" fillId="0" borderId="0" xfId="0" applyFont="1" applyAlignment="1">
      <alignment wrapText="1"/>
    </xf>
    <xf numFmtId="43" fontId="0" fillId="7" borderId="0" xfId="3" applyNumberFormat="1" applyFont="1" applyFill="1"/>
    <xf numFmtId="164" fontId="66" fillId="0" borderId="3" xfId="3" applyFont="1" applyFill="1" applyBorder="1"/>
    <xf numFmtId="164" fontId="66" fillId="0" borderId="1" xfId="3" applyFont="1" applyFill="1" applyBorder="1"/>
    <xf numFmtId="167" fontId="67" fillId="0" borderId="0" xfId="0" applyNumberFormat="1" applyFont="1" applyAlignment="1">
      <alignment horizontal="left"/>
    </xf>
    <xf numFmtId="49" fontId="67" fillId="0" borderId="0" xfId="0" applyNumberFormat="1" applyFont="1" applyAlignment="1">
      <alignment horizontal="center"/>
    </xf>
    <xf numFmtId="164" fontId="66" fillId="0" borderId="0" xfId="0" applyNumberFormat="1" applyFont="1"/>
    <xf numFmtId="167" fontId="67" fillId="0" borderId="2" xfId="0" applyNumberFormat="1" applyFont="1" applyBorder="1" applyAlignment="1">
      <alignment horizontal="center"/>
    </xf>
    <xf numFmtId="49" fontId="67" fillId="0" borderId="2" xfId="0" applyNumberFormat="1" applyFont="1" applyBorder="1" applyAlignment="1">
      <alignment horizontal="center"/>
    </xf>
    <xf numFmtId="40" fontId="66" fillId="0" borderId="0" xfId="0" applyNumberFormat="1" applyFont="1"/>
    <xf numFmtId="0" fontId="75" fillId="0" borderId="0" xfId="0" applyFont="1"/>
    <xf numFmtId="40" fontId="66" fillId="0" borderId="0" xfId="0" applyNumberFormat="1" applyFont="1" applyAlignment="1">
      <alignment horizontal="center"/>
    </xf>
    <xf numFmtId="40" fontId="67" fillId="0" borderId="0" xfId="0" applyNumberFormat="1" applyFont="1"/>
    <xf numFmtId="4" fontId="67" fillId="0" borderId="0" xfId="0" applyNumberFormat="1" applyFont="1"/>
    <xf numFmtId="40" fontId="74" fillId="0" borderId="0" xfId="0" applyNumberFormat="1" applyFont="1"/>
    <xf numFmtId="4" fontId="74" fillId="0" borderId="0" xfId="0" applyNumberFormat="1" applyFont="1"/>
    <xf numFmtId="49" fontId="66" fillId="0" borderId="0" xfId="0" quotePrefix="1" applyNumberFormat="1" applyFont="1" applyAlignment="1">
      <alignment horizontal="center"/>
    </xf>
    <xf numFmtId="4" fontId="66" fillId="0" borderId="0" xfId="0" applyNumberFormat="1" applyFont="1" applyAlignment="1">
      <alignment horizontal="center"/>
    </xf>
    <xf numFmtId="4" fontId="66" fillId="0" borderId="3" xfId="0" applyNumberFormat="1" applyFont="1" applyBorder="1"/>
    <xf numFmtId="167" fontId="77" fillId="0" borderId="1" xfId="0" applyNumberFormat="1" applyFont="1" applyBorder="1" applyAlignment="1">
      <alignment horizontal="left"/>
    </xf>
    <xf numFmtId="4" fontId="66" fillId="0" borderId="1" xfId="0" applyNumberFormat="1" applyFont="1" applyBorder="1"/>
    <xf numFmtId="4" fontId="67" fillId="0" borderId="0" xfId="0" applyNumberFormat="1" applyFont="1" applyAlignment="1">
      <alignment horizontal="center"/>
    </xf>
    <xf numFmtId="39" fontId="66" fillId="0" borderId="0" xfId="0" applyNumberFormat="1" applyFont="1"/>
    <xf numFmtId="4" fontId="67" fillId="0" borderId="0" xfId="0" applyNumberFormat="1" applyFont="1" applyAlignment="1">
      <alignment horizontal="left"/>
    </xf>
    <xf numFmtId="49" fontId="67" fillId="0" borderId="0" xfId="0" applyNumberFormat="1" applyFont="1" applyAlignment="1">
      <alignment horizontal="center" wrapText="1"/>
    </xf>
    <xf numFmtId="0" fontId="62" fillId="0" borderId="0" xfId="0" applyFont="1"/>
    <xf numFmtId="167" fontId="67" fillId="0" borderId="0" xfId="0" applyNumberFormat="1" applyFont="1" applyAlignment="1">
      <alignment horizontal="center"/>
    </xf>
    <xf numFmtId="43" fontId="67" fillId="0" borderId="2" xfId="0" applyNumberFormat="1" applyFont="1" applyBorder="1" applyAlignment="1">
      <alignment horizontal="center"/>
    </xf>
    <xf numFmtId="43" fontId="67" fillId="0" borderId="9" xfId="0" applyNumberFormat="1" applyFont="1" applyBorder="1" applyAlignment="1">
      <alignment horizontal="center"/>
    </xf>
    <xf numFmtId="49" fontId="74" fillId="0" borderId="0" xfId="0" applyNumberFormat="1" applyFont="1" applyAlignment="1">
      <alignment horizontal="center"/>
    </xf>
    <xf numFmtId="43" fontId="66" fillId="0" borderId="0" xfId="0" applyNumberFormat="1" applyFont="1" applyAlignment="1">
      <alignment horizontal="left"/>
    </xf>
    <xf numFmtId="0" fontId="86" fillId="0" borderId="0" xfId="0" applyFont="1"/>
    <xf numFmtId="43" fontId="80" fillId="0" borderId="0" xfId="0" applyNumberFormat="1" applyFont="1" applyAlignment="1">
      <alignment horizontal="right" wrapText="1"/>
    </xf>
    <xf numFmtId="43" fontId="67" fillId="0" borderId="0" xfId="0" applyNumberFormat="1" applyFont="1"/>
    <xf numFmtId="49" fontId="66" fillId="0" borderId="0" xfId="0" applyNumberFormat="1" applyFont="1"/>
    <xf numFmtId="43" fontId="74" fillId="0" borderId="0" xfId="0" applyNumberFormat="1" applyFont="1" applyAlignment="1">
      <alignment horizontal="right"/>
    </xf>
    <xf numFmtId="167" fontId="74" fillId="0" borderId="0" xfId="0" applyNumberFormat="1" applyFont="1" applyAlignment="1">
      <alignment horizontal="center" vertical="justify"/>
    </xf>
    <xf numFmtId="43" fontId="74" fillId="0" borderId="3" xfId="0" applyNumberFormat="1" applyFont="1" applyBorder="1"/>
    <xf numFmtId="43" fontId="74" fillId="0" borderId="1" xfId="0" applyNumberFormat="1" applyFont="1" applyBorder="1"/>
    <xf numFmtId="43" fontId="67" fillId="0" borderId="0" xfId="0" applyNumberFormat="1" applyFont="1" applyAlignment="1">
      <alignment horizontal="center"/>
    </xf>
    <xf numFmtId="4" fontId="62" fillId="0" borderId="0" xfId="0" applyNumberFormat="1" applyFont="1" applyAlignment="1">
      <alignment horizontal="left"/>
    </xf>
    <xf numFmtId="43" fontId="62" fillId="0" borderId="0" xfId="0" applyNumberFormat="1" applyFont="1"/>
    <xf numFmtId="0" fontId="67" fillId="0" borderId="0" xfId="0" applyFont="1" applyAlignment="1">
      <alignment horizontal="left"/>
    </xf>
    <xf numFmtId="164" fontId="74" fillId="0" borderId="0" xfId="0" applyNumberFormat="1" applyFont="1"/>
    <xf numFmtId="172" fontId="74" fillId="0" borderId="0" xfId="0" applyNumberFormat="1" applyFont="1"/>
    <xf numFmtId="49" fontId="67" fillId="0" borderId="2" xfId="0" applyNumberFormat="1" applyFont="1" applyBorder="1" applyAlignment="1">
      <alignment horizontal="left"/>
    </xf>
    <xf numFmtId="0" fontId="66" fillId="0" borderId="0" xfId="0" applyFont="1" applyAlignment="1">
      <alignment horizontal="left" wrapText="1"/>
    </xf>
    <xf numFmtId="0" fontId="75" fillId="0" borderId="0" xfId="0" applyFont="1" applyAlignment="1">
      <alignment horizontal="left"/>
    </xf>
    <xf numFmtId="49" fontId="66" fillId="0" borderId="0" xfId="0" applyNumberFormat="1" applyFont="1" applyAlignment="1">
      <alignment horizontal="center" wrapText="1"/>
    </xf>
    <xf numFmtId="0" fontId="74" fillId="0" borderId="0" xfId="0" applyFont="1" applyAlignment="1">
      <alignment horizontal="left"/>
    </xf>
    <xf numFmtId="40" fontId="74" fillId="0" borderId="0" xfId="0" applyNumberFormat="1" applyFont="1" applyAlignment="1">
      <alignment horizontal="center"/>
    </xf>
    <xf numFmtId="167" fontId="76" fillId="0" borderId="0" xfId="0" applyNumberFormat="1" applyFont="1" applyAlignment="1">
      <alignment horizontal="center"/>
    </xf>
    <xf numFmtId="167" fontId="66" fillId="0" borderId="0" xfId="0" applyNumberFormat="1" applyFont="1"/>
    <xf numFmtId="0" fontId="78" fillId="0" borderId="0" xfId="0" applyFont="1"/>
    <xf numFmtId="0" fontId="85" fillId="0" borderId="0" xfId="0" applyFont="1"/>
    <xf numFmtId="0" fontId="87" fillId="0" borderId="0" xfId="0" applyFont="1"/>
    <xf numFmtId="4" fontId="74" fillId="0" borderId="0" xfId="0" applyNumberFormat="1" applyFont="1" applyAlignment="1">
      <alignment horizontal="center"/>
    </xf>
    <xf numFmtId="4" fontId="74" fillId="0" borderId="1" xfId="0" applyNumberFormat="1" applyFont="1" applyBorder="1"/>
    <xf numFmtId="40" fontId="62" fillId="0" borderId="0" xfId="0" applyNumberFormat="1" applyFont="1" applyAlignment="1">
      <alignment horizontal="center"/>
    </xf>
    <xf numFmtId="167" fontId="74" fillId="8" borderId="0" xfId="0" applyNumberFormat="1" applyFont="1" applyFill="1" applyAlignment="1">
      <alignment horizontal="center"/>
    </xf>
    <xf numFmtId="49" fontId="66" fillId="8" borderId="0" xfId="0" applyNumberFormat="1" applyFont="1" applyFill="1" applyAlignment="1">
      <alignment horizontal="center"/>
    </xf>
    <xf numFmtId="0" fontId="66" fillId="8" borderId="0" xfId="0" applyFont="1" applyFill="1" applyAlignment="1">
      <alignment horizontal="left"/>
    </xf>
    <xf numFmtId="4" fontId="74" fillId="8" borderId="0" xfId="0" applyNumberFormat="1" applyFont="1" applyFill="1"/>
    <xf numFmtId="0" fontId="74" fillId="8" borderId="0" xfId="0" applyFont="1" applyFill="1"/>
    <xf numFmtId="164" fontId="74" fillId="8" borderId="0" xfId="3" applyFont="1" applyFill="1"/>
    <xf numFmtId="43" fontId="74" fillId="8" borderId="0" xfId="0" applyNumberFormat="1" applyFont="1" applyFill="1"/>
    <xf numFmtId="0" fontId="66" fillId="8" borderId="0" xfId="0" applyFont="1" applyFill="1" applyAlignment="1">
      <alignment horizontal="left" wrapText="1"/>
    </xf>
    <xf numFmtId="4" fontId="66" fillId="8" borderId="0" xfId="0" applyNumberFormat="1" applyFont="1" applyFill="1" applyAlignment="1">
      <alignment horizontal="left"/>
    </xf>
    <xf numFmtId="167" fontId="66" fillId="8" borderId="0" xfId="0" applyNumberFormat="1" applyFont="1" applyFill="1" applyAlignment="1">
      <alignment horizontal="center"/>
    </xf>
    <xf numFmtId="40" fontId="74" fillId="8" borderId="0" xfId="0" applyNumberFormat="1" applyFont="1" applyFill="1"/>
    <xf numFmtId="164" fontId="66" fillId="8" borderId="0" xfId="3" applyFont="1" applyFill="1"/>
    <xf numFmtId="167" fontId="66" fillId="8" borderId="0" xfId="0" applyNumberFormat="1" applyFont="1" applyFill="1" applyAlignment="1">
      <alignment horizontal="left"/>
    </xf>
    <xf numFmtId="4" fontId="66" fillId="8" borderId="0" xfId="0" applyNumberFormat="1" applyFont="1" applyFill="1"/>
    <xf numFmtId="0" fontId="66" fillId="8" borderId="0" xfId="0" applyFont="1" applyFill="1"/>
    <xf numFmtId="43" fontId="66" fillId="8" borderId="0" xfId="0" applyNumberFormat="1" applyFont="1" applyFill="1"/>
    <xf numFmtId="43" fontId="66" fillId="8" borderId="0" xfId="3" applyNumberFormat="1" applyFont="1" applyFill="1"/>
    <xf numFmtId="0" fontId="75" fillId="8" borderId="0" xfId="0" applyFont="1" applyFill="1" applyAlignment="1">
      <alignment horizontal="left"/>
    </xf>
    <xf numFmtId="40" fontId="66" fillId="8" borderId="0" xfId="0" applyNumberFormat="1" applyFont="1" applyFill="1"/>
    <xf numFmtId="40" fontId="66" fillId="8" borderId="0" xfId="3" applyNumberFormat="1" applyFont="1" applyFill="1"/>
    <xf numFmtId="164" fontId="66" fillId="8" borderId="0" xfId="3" applyFont="1" applyFill="1" applyAlignment="1">
      <alignment horizontal="left"/>
    </xf>
    <xf numFmtId="40" fontId="66" fillId="8" borderId="0" xfId="0" applyNumberFormat="1" applyFont="1" applyFill="1" applyAlignment="1">
      <alignment horizontal="center"/>
    </xf>
    <xf numFmtId="14" fontId="66" fillId="8" borderId="0" xfId="0" applyNumberFormat="1" applyFont="1" applyFill="1"/>
    <xf numFmtId="0" fontId="66" fillId="8" borderId="0" xfId="0" applyFont="1" applyFill="1" applyAlignment="1">
      <alignment horizontal="center"/>
    </xf>
    <xf numFmtId="164" fontId="74" fillId="8" borderId="0" xfId="4" applyFont="1" applyFill="1"/>
    <xf numFmtId="164" fontId="66" fillId="8" borderId="0" xfId="4" applyFont="1" applyFill="1"/>
    <xf numFmtId="164" fontId="74" fillId="8" borderId="0" xfId="4" applyFont="1" applyFill="1" applyAlignment="1">
      <alignment horizontal="center"/>
    </xf>
    <xf numFmtId="0" fontId="88" fillId="0" borderId="0" xfId="0" applyFont="1"/>
    <xf numFmtId="40" fontId="67" fillId="8" borderId="0" xfId="0" applyNumberFormat="1" applyFont="1" applyFill="1"/>
    <xf numFmtId="164" fontId="67" fillId="8" borderId="0" xfId="3" applyFont="1" applyFill="1"/>
    <xf numFmtId="43" fontId="67" fillId="8" borderId="0" xfId="0" applyNumberFormat="1" applyFont="1" applyFill="1"/>
    <xf numFmtId="4" fontId="67" fillId="8" borderId="0" xfId="0" applyNumberFormat="1" applyFont="1" applyFill="1"/>
    <xf numFmtId="4" fontId="66" fillId="8" borderId="0" xfId="0" applyNumberFormat="1" applyFont="1" applyFill="1" applyAlignment="1">
      <alignment horizontal="center"/>
    </xf>
    <xf numFmtId="167" fontId="66" fillId="17" borderId="0" xfId="0" applyNumberFormat="1" applyFont="1" applyFill="1" applyAlignment="1">
      <alignment horizontal="center"/>
    </xf>
    <xf numFmtId="4" fontId="66" fillId="17" borderId="0" xfId="0" applyNumberFormat="1" applyFont="1" applyFill="1" applyAlignment="1">
      <alignment horizontal="left"/>
    </xf>
    <xf numFmtId="40" fontId="66" fillId="17" borderId="0" xfId="0" applyNumberFormat="1" applyFont="1" applyFill="1" applyAlignment="1">
      <alignment horizontal="center"/>
    </xf>
    <xf numFmtId="40" fontId="66" fillId="17" borderId="0" xfId="0" applyNumberFormat="1" applyFont="1" applyFill="1"/>
    <xf numFmtId="164" fontId="66" fillId="17" borderId="0" xfId="3" applyFont="1" applyFill="1"/>
    <xf numFmtId="43" fontId="66" fillId="17" borderId="0" xfId="0" applyNumberFormat="1" applyFont="1" applyFill="1"/>
    <xf numFmtId="4" fontId="66" fillId="17" borderId="0" xfId="0" applyNumberFormat="1" applyFont="1" applyFill="1"/>
    <xf numFmtId="0" fontId="66" fillId="17" borderId="0" xfId="0" applyFont="1" applyFill="1"/>
    <xf numFmtId="164" fontId="66" fillId="17" borderId="0" xfId="3" applyFont="1" applyFill="1" applyAlignment="1">
      <alignment horizontal="left"/>
    </xf>
    <xf numFmtId="49" fontId="66" fillId="7" borderId="0" xfId="0" applyNumberFormat="1" applyFont="1" applyFill="1" applyAlignment="1">
      <alignment horizontal="center"/>
    </xf>
    <xf numFmtId="40" fontId="74" fillId="7" borderId="0" xfId="0" applyNumberFormat="1" applyFont="1" applyFill="1"/>
    <xf numFmtId="164" fontId="66" fillId="7" borderId="0" xfId="3" applyFont="1" applyFill="1"/>
    <xf numFmtId="43" fontId="74" fillId="7" borderId="0" xfId="0" applyNumberFormat="1" applyFont="1" applyFill="1"/>
    <xf numFmtId="164" fontId="74" fillId="7" borderId="0" xfId="3" applyFont="1" applyFill="1"/>
    <xf numFmtId="4" fontId="74" fillId="7" borderId="0" xfId="0" applyNumberFormat="1" applyFont="1" applyFill="1"/>
    <xf numFmtId="0" fontId="74" fillId="7" borderId="0" xfId="0" applyFont="1" applyFill="1"/>
    <xf numFmtId="43" fontId="66" fillId="7" borderId="0" xfId="3" applyNumberFormat="1" applyFont="1" applyFill="1"/>
    <xf numFmtId="49" fontId="66" fillId="7" borderId="0" xfId="3" applyNumberFormat="1" applyFont="1" applyFill="1" applyAlignment="1">
      <alignment horizontal="center"/>
    </xf>
    <xf numFmtId="43" fontId="70" fillId="0" borderId="0" xfId="0" applyNumberFormat="1" applyFont="1"/>
    <xf numFmtId="40" fontId="66" fillId="7" borderId="0" xfId="0" applyNumberFormat="1" applyFont="1" applyFill="1"/>
    <xf numFmtId="167" fontId="74" fillId="9" borderId="0" xfId="0" applyNumberFormat="1" applyFont="1" applyFill="1" applyAlignment="1">
      <alignment horizontal="center"/>
    </xf>
    <xf numFmtId="49" fontId="67" fillId="9" borderId="0" xfId="0" applyNumberFormat="1" applyFont="1" applyFill="1" applyAlignment="1">
      <alignment horizontal="center"/>
    </xf>
    <xf numFmtId="4" fontId="66" fillId="9" borderId="0" xfId="0" applyNumberFormat="1" applyFont="1" applyFill="1" applyAlignment="1">
      <alignment horizontal="left"/>
    </xf>
    <xf numFmtId="40" fontId="74" fillId="9" borderId="0" xfId="0" applyNumberFormat="1" applyFont="1" applyFill="1"/>
    <xf numFmtId="164" fontId="74" fillId="9" borderId="0" xfId="3" applyFont="1" applyFill="1"/>
    <xf numFmtId="40" fontId="66" fillId="9" borderId="0" xfId="0" applyNumberFormat="1" applyFont="1" applyFill="1"/>
    <xf numFmtId="43" fontId="74" fillId="9" borderId="0" xfId="0" applyNumberFormat="1" applyFont="1" applyFill="1"/>
    <xf numFmtId="164" fontId="66" fillId="9" borderId="0" xfId="3" applyFont="1" applyFill="1"/>
    <xf numFmtId="4" fontId="66" fillId="9" borderId="0" xfId="0" applyNumberFormat="1" applyFont="1" applyFill="1"/>
    <xf numFmtId="4" fontId="74" fillId="9" borderId="0" xfId="0" applyNumberFormat="1" applyFont="1" applyFill="1"/>
    <xf numFmtId="0" fontId="74" fillId="9" borderId="0" xfId="0" applyFont="1" applyFill="1"/>
    <xf numFmtId="0" fontId="71" fillId="0" borderId="0" xfId="0" applyFont="1"/>
    <xf numFmtId="164" fontId="71" fillId="0" borderId="0" xfId="3" applyFont="1" applyFill="1" applyAlignment="1">
      <alignment horizontal="center"/>
    </xf>
    <xf numFmtId="43" fontId="0" fillId="18" borderId="0" xfId="0" applyNumberFormat="1" applyFill="1"/>
    <xf numFmtId="0" fontId="0" fillId="18" borderId="0" xfId="0" applyFill="1"/>
    <xf numFmtId="40" fontId="0" fillId="18" borderId="0" xfId="0" applyNumberFormat="1" applyFill="1"/>
    <xf numFmtId="43" fontId="71" fillId="0" borderId="0" xfId="3" applyNumberFormat="1" applyFont="1" applyFill="1"/>
    <xf numFmtId="164" fontId="71" fillId="0" borderId="0" xfId="3" applyFont="1" applyFill="1"/>
    <xf numFmtId="49" fontId="0" fillId="0" borderId="0" xfId="0" applyNumberFormat="1" applyAlignment="1">
      <alignment horizontal="left"/>
    </xf>
    <xf numFmtId="0" fontId="69" fillId="0" borderId="0" xfId="0" applyFont="1" applyAlignment="1">
      <alignment wrapText="1"/>
    </xf>
    <xf numFmtId="49" fontId="1" fillId="0" borderId="0" xfId="0" applyNumberFormat="1" applyFont="1" applyAlignment="1">
      <alignment horizontal="center" wrapText="1"/>
    </xf>
    <xf numFmtId="0" fontId="73" fillId="0" borderId="0" xfId="0" applyFont="1"/>
    <xf numFmtId="167" fontId="71" fillId="0" borderId="0" xfId="0" applyNumberFormat="1" applyFont="1" applyAlignment="1">
      <alignment horizontal="center"/>
    </xf>
    <xf numFmtId="164" fontId="1" fillId="0" borderId="0" xfId="3" applyFont="1" applyFill="1" applyAlignment="1">
      <alignment wrapText="1"/>
    </xf>
    <xf numFmtId="4" fontId="71" fillId="0" borderId="0" xfId="0" applyNumberFormat="1" applyFont="1"/>
    <xf numFmtId="4" fontId="71" fillId="0" borderId="0" xfId="0" applyNumberFormat="1" applyFont="1" applyAlignment="1">
      <alignment horizontal="center"/>
    </xf>
    <xf numFmtId="4" fontId="1" fillId="0" borderId="0" xfId="12" applyNumberFormat="1"/>
    <xf numFmtId="0" fontId="0" fillId="0" borderId="3" xfId="0" applyBorder="1"/>
    <xf numFmtId="14" fontId="1" fillId="0" borderId="0" xfId="0" applyNumberFormat="1" applyFont="1" applyAlignment="1">
      <alignment horizontal="left"/>
    </xf>
    <xf numFmtId="43" fontId="60" fillId="0" borderId="0" xfId="0" applyNumberFormat="1" applyFont="1"/>
    <xf numFmtId="14" fontId="69" fillId="0" borderId="0" xfId="0" applyNumberFormat="1" applyFont="1" applyAlignment="1">
      <alignment horizontal="center" wrapText="1"/>
    </xf>
    <xf numFmtId="43" fontId="63" fillId="0" borderId="0" xfId="0" applyNumberFormat="1" applyFont="1" applyAlignment="1">
      <alignment horizontal="right" wrapText="1"/>
    </xf>
    <xf numFmtId="167" fontId="0" fillId="0" borderId="0" xfId="0" applyNumberFormat="1" applyAlignment="1">
      <alignment horizontal="center" wrapText="1"/>
    </xf>
    <xf numFmtId="43" fontId="71" fillId="0" borderId="0" xfId="0" applyNumberFormat="1" applyFont="1"/>
    <xf numFmtId="43" fontId="89" fillId="0" borderId="0" xfId="0" applyNumberFormat="1" applyFont="1" applyAlignment="1">
      <alignment horizontal="right" wrapText="1"/>
    </xf>
    <xf numFmtId="0" fontId="9" fillId="0" borderId="0" xfId="9" applyFont="1"/>
    <xf numFmtId="4" fontId="1" fillId="0" borderId="3" xfId="0" applyNumberFormat="1" applyFont="1" applyBorder="1"/>
    <xf numFmtId="49" fontId="1" fillId="0" borderId="0" xfId="0" applyNumberFormat="1" applyFont="1" applyAlignment="1">
      <alignment horizontal="right"/>
    </xf>
    <xf numFmtId="39" fontId="9" fillId="0" borderId="0" xfId="0" applyNumberFormat="1" applyFont="1"/>
    <xf numFmtId="0" fontId="0" fillId="0" borderId="0" xfId="12" applyFont="1"/>
    <xf numFmtId="4" fontId="80" fillId="0" borderId="0" xfId="0" applyNumberFormat="1" applyFont="1" applyAlignment="1">
      <alignment horizontal="right" wrapText="1"/>
    </xf>
    <xf numFmtId="2" fontId="66" fillId="0" borderId="0" xfId="3" applyNumberFormat="1" applyFont="1" applyFill="1"/>
    <xf numFmtId="0" fontId="66" fillId="0" borderId="0" xfId="12" applyFont="1"/>
    <xf numFmtId="0" fontId="84" fillId="0" borderId="0" xfId="0" applyFont="1"/>
    <xf numFmtId="4" fontId="84" fillId="0" borderId="0" xfId="0" applyNumberFormat="1" applyFont="1"/>
    <xf numFmtId="164" fontId="84" fillId="0" borderId="0" xfId="3" applyFont="1" applyFill="1"/>
    <xf numFmtId="4" fontId="66" fillId="0" borderId="0" xfId="3" applyNumberFormat="1" applyFont="1" applyFill="1"/>
    <xf numFmtId="4" fontId="74" fillId="0" borderId="0" xfId="0" applyNumberFormat="1" applyFont="1" applyAlignment="1">
      <alignment wrapText="1"/>
    </xf>
    <xf numFmtId="164" fontId="9" fillId="0" borderId="0" xfId="3" applyFont="1" applyFill="1"/>
    <xf numFmtId="14" fontId="0" fillId="0" borderId="0" xfId="0" applyNumberFormat="1" applyAlignment="1">
      <alignment horizontal="center"/>
    </xf>
    <xf numFmtId="43" fontId="0" fillId="0" borderId="0" xfId="0" applyNumberFormat="1" applyAlignment="1">
      <alignment horizontal="center" wrapText="1"/>
    </xf>
    <xf numFmtId="0" fontId="83" fillId="0" borderId="0" xfId="0" applyFont="1" applyAlignment="1">
      <alignment textRotation="45" wrapText="1"/>
    </xf>
    <xf numFmtId="40" fontId="0" fillId="0" borderId="0" xfId="0" applyNumberFormat="1" applyAlignment="1">
      <alignment horizontal="center" wrapText="1"/>
    </xf>
    <xf numFmtId="39" fontId="9" fillId="0" borderId="0" xfId="9" applyNumberFormat="1" applyFont="1"/>
    <xf numFmtId="0" fontId="69" fillId="0" borderId="0" xfId="0" applyFont="1" applyAlignment="1">
      <alignment horizontal="center" wrapText="1"/>
    </xf>
    <xf numFmtId="49" fontId="1" fillId="0" borderId="0" xfId="0" applyNumberFormat="1" applyFont="1" applyAlignment="1">
      <alignment horizontal="center" textRotation="45" wrapText="1"/>
    </xf>
    <xf numFmtId="4" fontId="1" fillId="0" borderId="0" xfId="0" quotePrefix="1" applyNumberFormat="1" applyFont="1" applyAlignment="1">
      <alignment horizontal="left"/>
    </xf>
    <xf numFmtId="0" fontId="90" fillId="0" borderId="0" xfId="0" applyFont="1"/>
    <xf numFmtId="43" fontId="66" fillId="8" borderId="0" xfId="3" applyNumberFormat="1" applyFont="1" applyFill="1" applyBorder="1"/>
    <xf numFmtId="164" fontId="74" fillId="15" borderId="0" xfId="3" applyFont="1" applyFill="1"/>
    <xf numFmtId="40" fontId="66" fillId="15" borderId="0" xfId="0" applyNumberFormat="1" applyFont="1" applyFill="1"/>
    <xf numFmtId="40" fontId="74" fillId="15" borderId="0" xfId="0" applyNumberFormat="1" applyFont="1" applyFill="1"/>
    <xf numFmtId="0" fontId="91" fillId="19" borderId="0" xfId="0" applyFont="1" applyFill="1"/>
    <xf numFmtId="164" fontId="66" fillId="15" borderId="0" xfId="3" applyFont="1" applyFill="1"/>
    <xf numFmtId="167" fontId="66" fillId="15" borderId="0" xfId="0" applyNumberFormat="1" applyFont="1" applyFill="1" applyAlignment="1">
      <alignment horizontal="center"/>
    </xf>
    <xf numFmtId="49" fontId="66" fillId="15" borderId="0" xfId="0" applyNumberFormat="1" applyFont="1" applyFill="1" applyAlignment="1">
      <alignment horizontal="center"/>
    </xf>
    <xf numFmtId="167" fontId="66" fillId="15" borderId="0" xfId="0" applyNumberFormat="1" applyFont="1" applyFill="1" applyAlignment="1">
      <alignment horizontal="left"/>
    </xf>
    <xf numFmtId="43" fontId="66" fillId="15" borderId="0" xfId="0" applyNumberFormat="1" applyFont="1" applyFill="1"/>
    <xf numFmtId="0" fontId="66" fillId="15" borderId="0" xfId="0" applyFont="1" applyFill="1"/>
    <xf numFmtId="4" fontId="66" fillId="15" borderId="0" xfId="0" applyNumberFormat="1" applyFont="1" applyFill="1"/>
    <xf numFmtId="43" fontId="62" fillId="15" borderId="0" xfId="3" applyNumberFormat="1" applyFont="1" applyFill="1"/>
    <xf numFmtId="164" fontId="71" fillId="15" borderId="0" xfId="3" applyFont="1" applyFill="1"/>
    <xf numFmtId="167" fontId="66" fillId="8" borderId="0" xfId="0" applyNumberFormat="1" applyFont="1" applyFill="1" applyAlignment="1">
      <alignment horizontal="left" vertical="center" wrapText="1"/>
    </xf>
    <xf numFmtId="43" fontId="62" fillId="15" borderId="0" xfId="3" applyNumberFormat="1" applyFont="1" applyFill="1" applyBorder="1"/>
    <xf numFmtId="167" fontId="66" fillId="8" borderId="0" xfId="3" applyNumberFormat="1" applyFont="1" applyFill="1" applyAlignment="1">
      <alignment horizontal="center"/>
    </xf>
    <xf numFmtId="49" fontId="66" fillId="8" borderId="0" xfId="3" applyNumberFormat="1" applyFont="1" applyFill="1" applyAlignment="1">
      <alignment horizontal="center"/>
    </xf>
    <xf numFmtId="49" fontId="66" fillId="8" borderId="0" xfId="0" applyNumberFormat="1" applyFont="1" applyFill="1" applyAlignment="1">
      <alignment horizontal="center" wrapText="1"/>
    </xf>
    <xf numFmtId="0" fontId="78" fillId="8" borderId="0" xfId="0" applyFont="1" applyFill="1" applyAlignment="1">
      <alignment wrapText="1"/>
    </xf>
    <xf numFmtId="43" fontId="62" fillId="15" borderId="0" xfId="0" applyNumberFormat="1" applyFont="1" applyFill="1"/>
    <xf numFmtId="40" fontId="74" fillId="8" borderId="0" xfId="0" applyNumberFormat="1" applyFont="1" applyFill="1" applyAlignment="1">
      <alignment horizontal="center"/>
    </xf>
    <xf numFmtId="43" fontId="74" fillId="8" borderId="0" xfId="3" applyNumberFormat="1" applyFont="1" applyFill="1"/>
    <xf numFmtId="49" fontId="66" fillId="8" borderId="0" xfId="0" applyNumberFormat="1" applyFont="1" applyFill="1"/>
    <xf numFmtId="43" fontId="66" fillId="8" borderId="0" xfId="4" applyNumberFormat="1" applyFont="1" applyFill="1"/>
    <xf numFmtId="43" fontId="0" fillId="8" borderId="0" xfId="0" applyNumberFormat="1" applyFill="1"/>
    <xf numFmtId="0" fontId="75" fillId="12" borderId="0" xfId="0" applyFont="1" applyFill="1"/>
    <xf numFmtId="40" fontId="74" fillId="12" borderId="0" xfId="0" applyNumberFormat="1" applyFont="1" applyFill="1"/>
    <xf numFmtId="43" fontId="74" fillId="12" borderId="0" xfId="0" applyNumberFormat="1" applyFont="1" applyFill="1"/>
    <xf numFmtId="4" fontId="74" fillId="12" borderId="0" xfId="0" applyNumberFormat="1" applyFont="1" applyFill="1"/>
    <xf numFmtId="0" fontId="74" fillId="12" borderId="0" xfId="0" applyFont="1" applyFill="1"/>
    <xf numFmtId="167" fontId="74" fillId="12" borderId="0" xfId="0" applyNumberFormat="1" applyFont="1" applyFill="1" applyAlignment="1">
      <alignment horizontal="center"/>
    </xf>
    <xf numFmtId="164" fontId="74" fillId="12" borderId="0" xfId="3" applyFont="1" applyFill="1"/>
    <xf numFmtId="49" fontId="62" fillId="0" borderId="0" xfId="0" applyNumberFormat="1" applyFont="1" applyAlignment="1">
      <alignment horizontal="center" vertical="center" wrapText="1"/>
    </xf>
    <xf numFmtId="0" fontId="71" fillId="7" borderId="0" xfId="0" applyFont="1" applyFill="1"/>
    <xf numFmtId="40" fontId="71" fillId="0" borderId="0" xfId="0" applyNumberFormat="1" applyFont="1"/>
    <xf numFmtId="164" fontId="62" fillId="0" borderId="0" xfId="3" applyFont="1"/>
    <xf numFmtId="0" fontId="92" fillId="0" borderId="0" xfId="0" applyFont="1"/>
    <xf numFmtId="0" fontId="92" fillId="0" borderId="17" xfId="0" applyFont="1" applyBorder="1"/>
    <xf numFmtId="0" fontId="93" fillId="0" borderId="0" xfId="0" applyFont="1" applyAlignment="1">
      <alignment wrapText="1"/>
    </xf>
    <xf numFmtId="0" fontId="70" fillId="20" borderId="0" xfId="0" applyFont="1" applyFill="1"/>
    <xf numFmtId="0" fontId="70" fillId="21" borderId="0" xfId="0" applyFont="1" applyFill="1"/>
    <xf numFmtId="0" fontId="70" fillId="22" borderId="0" xfId="0" applyFont="1" applyFill="1"/>
    <xf numFmtId="0" fontId="70" fillId="23" borderId="0" xfId="0" applyFont="1" applyFill="1"/>
    <xf numFmtId="0" fontId="70" fillId="24" borderId="0" xfId="0" applyFont="1" applyFill="1"/>
    <xf numFmtId="0" fontId="70" fillId="25" borderId="0" xfId="0" applyFont="1" applyFill="1"/>
    <xf numFmtId="164" fontId="1" fillId="7" borderId="0" xfId="3" applyFont="1" applyFill="1"/>
    <xf numFmtId="40" fontId="0" fillId="7" borderId="0" xfId="0" applyNumberFormat="1" applyFill="1"/>
    <xf numFmtId="164" fontId="1" fillId="12" borderId="0" xfId="3" applyFont="1" applyFill="1"/>
    <xf numFmtId="164" fontId="74" fillId="26" borderId="0" xfId="3" applyFont="1" applyFill="1"/>
    <xf numFmtId="167" fontId="66" fillId="6" borderId="0" xfId="0" applyNumberFormat="1" applyFont="1" applyFill="1" applyAlignment="1">
      <alignment horizontal="center"/>
    </xf>
    <xf numFmtId="49" fontId="66" fillId="6" borderId="0" xfId="0" applyNumberFormat="1" applyFont="1" applyFill="1" applyAlignment="1">
      <alignment horizontal="center"/>
    </xf>
    <xf numFmtId="4" fontId="66" fillId="6" borderId="0" xfId="0" applyNumberFormat="1" applyFont="1" applyFill="1" applyAlignment="1">
      <alignment horizontal="left"/>
    </xf>
    <xf numFmtId="40" fontId="74" fillId="6" borderId="0" xfId="0" applyNumberFormat="1" applyFont="1" applyFill="1"/>
    <xf numFmtId="40" fontId="66" fillId="6" borderId="0" xfId="0" applyNumberFormat="1" applyFont="1" applyFill="1"/>
    <xf numFmtId="4" fontId="74" fillId="6" borderId="0" xfId="0" applyNumberFormat="1" applyFont="1" applyFill="1"/>
    <xf numFmtId="167" fontId="66" fillId="15" borderId="0" xfId="0" applyNumberFormat="1" applyFont="1" applyFill="1" applyAlignment="1">
      <alignment horizontal="left" vertical="center" wrapText="1"/>
    </xf>
    <xf numFmtId="43" fontId="66" fillId="15" borderId="0" xfId="3" applyNumberFormat="1" applyFont="1" applyFill="1" applyBorder="1"/>
    <xf numFmtId="0" fontId="70" fillId="27" borderId="0" xfId="0" applyFont="1" applyFill="1"/>
    <xf numFmtId="164" fontId="1" fillId="8" borderId="0" xfId="3" applyFont="1" applyFill="1"/>
    <xf numFmtId="164" fontId="71" fillId="7" borderId="0" xfId="3" applyFont="1" applyFill="1"/>
    <xf numFmtId="164" fontId="62" fillId="7" borderId="0" xfId="3" applyFont="1" applyFill="1"/>
    <xf numFmtId="164" fontId="74" fillId="7" borderId="0" xfId="4" applyFont="1" applyFill="1"/>
    <xf numFmtId="43" fontId="74" fillId="18" borderId="0" xfId="0" applyNumberFormat="1" applyFont="1" applyFill="1"/>
    <xf numFmtId="40" fontId="74" fillId="18" borderId="0" xfId="0" applyNumberFormat="1" applyFont="1" applyFill="1"/>
    <xf numFmtId="164" fontId="74" fillId="18" borderId="0" xfId="3" applyFont="1" applyFill="1"/>
    <xf numFmtId="43" fontId="66" fillId="18" borderId="0" xfId="3" applyNumberFormat="1" applyFont="1" applyFill="1"/>
    <xf numFmtId="0" fontId="62" fillId="0" borderId="0" xfId="0" applyFont="1" applyAlignment="1">
      <alignment horizontal="left"/>
    </xf>
    <xf numFmtId="43" fontId="74" fillId="7" borderId="0" xfId="0" applyNumberFormat="1" applyFont="1" applyFill="1" applyAlignment="1">
      <alignment horizontal="center"/>
    </xf>
    <xf numFmtId="0" fontId="70" fillId="8" borderId="0" xfId="0" applyFont="1" applyFill="1"/>
    <xf numFmtId="49" fontId="1" fillId="8" borderId="0" xfId="0" applyNumberFormat="1" applyFont="1" applyFill="1" applyAlignment="1">
      <alignment horizontal="center"/>
    </xf>
    <xf numFmtId="40" fontId="1" fillId="8" borderId="0" xfId="0" applyNumberFormat="1" applyFont="1" applyFill="1"/>
    <xf numFmtId="40" fontId="0" fillId="8" borderId="0" xfId="0" applyNumberFormat="1" applyFill="1"/>
    <xf numFmtId="164" fontId="0" fillId="8" borderId="0" xfId="3" applyFont="1" applyFill="1" applyAlignment="1">
      <alignment wrapText="1"/>
    </xf>
    <xf numFmtId="49" fontId="83" fillId="8" borderId="0" xfId="0" applyNumberFormat="1" applyFont="1" applyFill="1" applyAlignment="1">
      <alignment wrapText="1"/>
    </xf>
    <xf numFmtId="43" fontId="1" fillId="8" borderId="0" xfId="0" applyNumberFormat="1" applyFont="1" applyFill="1"/>
    <xf numFmtId="49" fontId="1" fillId="8" borderId="0" xfId="0" applyNumberFormat="1" applyFont="1" applyFill="1" applyAlignment="1">
      <alignment horizontal="center" wrapText="1"/>
    </xf>
    <xf numFmtId="167" fontId="74" fillId="10" borderId="0" xfId="0" applyNumberFormat="1" applyFont="1" applyFill="1" applyAlignment="1">
      <alignment horizontal="center"/>
    </xf>
    <xf numFmtId="49" fontId="66" fillId="10" borderId="0" xfId="0" applyNumberFormat="1" applyFont="1" applyFill="1" applyAlignment="1">
      <alignment horizontal="center"/>
    </xf>
    <xf numFmtId="4" fontId="66" fillId="10" borderId="0" xfId="0" applyNumberFormat="1" applyFont="1" applyFill="1" applyAlignment="1">
      <alignment horizontal="left"/>
    </xf>
    <xf numFmtId="164" fontId="74" fillId="10" borderId="0" xfId="3" applyFont="1" applyFill="1"/>
    <xf numFmtId="43" fontId="74" fillId="10" borderId="0" xfId="3" applyNumberFormat="1" applyFont="1" applyFill="1"/>
    <xf numFmtId="164" fontId="66" fillId="10" borderId="0" xfId="3" applyFont="1" applyFill="1"/>
    <xf numFmtId="49" fontId="1" fillId="0" borderId="0" xfId="0" applyNumberFormat="1" applyFont="1" applyAlignment="1">
      <alignment wrapText="1"/>
    </xf>
    <xf numFmtId="43" fontId="0" fillId="10" borderId="0" xfId="3" applyNumberFormat="1" applyFont="1" applyFill="1"/>
    <xf numFmtId="43" fontId="0" fillId="10" borderId="0" xfId="0" applyNumberFormat="1" applyFill="1"/>
    <xf numFmtId="40" fontId="0" fillId="10" borderId="0" xfId="0" applyNumberFormat="1" applyFill="1"/>
    <xf numFmtId="164" fontId="1" fillId="10" borderId="0" xfId="3" applyFont="1" applyFill="1"/>
    <xf numFmtId="164" fontId="1" fillId="10" borderId="0" xfId="3" applyFont="1" applyFill="1" applyAlignment="1">
      <alignment horizontal="center"/>
    </xf>
    <xf numFmtId="40" fontId="1" fillId="10" borderId="0" xfId="0" applyNumberFormat="1" applyFont="1" applyFill="1"/>
    <xf numFmtId="43" fontId="1" fillId="10" borderId="0" xfId="0" applyNumberFormat="1" applyFont="1" applyFill="1"/>
    <xf numFmtId="0" fontId="70" fillId="0" borderId="0" xfId="0" applyFont="1" applyAlignment="1">
      <alignment horizontal="center"/>
    </xf>
    <xf numFmtId="0" fontId="70" fillId="15" borderId="0" xfId="0" applyFont="1" applyFill="1"/>
    <xf numFmtId="0" fontId="62" fillId="0" borderId="0" xfId="0" applyFont="1" applyAlignment="1">
      <alignment horizontal="center"/>
    </xf>
    <xf numFmtId="0" fontId="93" fillId="0" borderId="0" xfId="0" applyFont="1" applyAlignment="1">
      <alignment horizontal="center" wrapText="1"/>
    </xf>
    <xf numFmtId="0" fontId="92" fillId="0" borderId="0" xfId="0" applyFont="1" applyAlignment="1">
      <alignment horizontal="center"/>
    </xf>
    <xf numFmtId="0" fontId="1" fillId="0" borderId="0" xfId="12" applyAlignment="1">
      <alignment horizontal="center"/>
    </xf>
    <xf numFmtId="0" fontId="93" fillId="0" borderId="0" xfId="0" applyFont="1" applyAlignment="1">
      <alignment horizontal="left" wrapText="1"/>
    </xf>
    <xf numFmtId="0" fontId="92" fillId="0" borderId="17" xfId="0" applyFont="1" applyBorder="1" applyAlignment="1">
      <alignment horizontal="left"/>
    </xf>
    <xf numFmtId="0" fontId="1" fillId="0" borderId="0" xfId="12" applyAlignment="1">
      <alignment horizontal="left"/>
    </xf>
    <xf numFmtId="43" fontId="1" fillId="7" borderId="0" xfId="3" applyNumberFormat="1" applyFont="1" applyFill="1"/>
    <xf numFmtId="43" fontId="0" fillId="7" borderId="0" xfId="0" applyNumberFormat="1" applyFill="1" applyAlignment="1">
      <alignment horizontal="center"/>
    </xf>
    <xf numFmtId="167" fontId="1" fillId="7" borderId="0" xfId="0" applyNumberFormat="1" applyFont="1" applyFill="1" applyAlignment="1">
      <alignment horizontal="center"/>
    </xf>
    <xf numFmtId="0" fontId="1" fillId="7" borderId="0" xfId="12" applyFill="1" applyAlignment="1">
      <alignment horizontal="center"/>
    </xf>
    <xf numFmtId="49" fontId="0" fillId="7" borderId="0" xfId="0" applyNumberFormat="1" applyFill="1" applyAlignment="1">
      <alignment horizontal="left"/>
    </xf>
    <xf numFmtId="0" fontId="66" fillId="16" borderId="0" xfId="0" applyFont="1" applyFill="1"/>
    <xf numFmtId="167" fontId="66" fillId="28" borderId="0" xfId="0" applyNumberFormat="1" applyFont="1" applyFill="1" applyAlignment="1">
      <alignment horizontal="center"/>
    </xf>
    <xf numFmtId="49" fontId="66" fillId="28" borderId="0" xfId="0" applyNumberFormat="1" applyFont="1" applyFill="1" applyAlignment="1">
      <alignment horizontal="center"/>
    </xf>
    <xf numFmtId="4" fontId="66" fillId="28" borderId="0" xfId="0" applyNumberFormat="1" applyFont="1" applyFill="1" applyAlignment="1">
      <alignment horizontal="left"/>
    </xf>
    <xf numFmtId="43" fontId="74" fillId="28" borderId="0" xfId="0" applyNumberFormat="1" applyFont="1" applyFill="1"/>
    <xf numFmtId="40" fontId="74" fillId="28" borderId="0" xfId="0" applyNumberFormat="1" applyFont="1" applyFill="1"/>
    <xf numFmtId="4" fontId="66" fillId="28" borderId="0" xfId="0" applyNumberFormat="1" applyFont="1" applyFill="1"/>
    <xf numFmtId="4" fontId="74" fillId="28" borderId="0" xfId="0" applyNumberFormat="1" applyFont="1" applyFill="1"/>
    <xf numFmtId="0" fontId="0" fillId="28" borderId="0" xfId="0" applyFill="1"/>
    <xf numFmtId="164" fontId="74" fillId="28" borderId="0" xfId="3" applyFont="1" applyFill="1"/>
    <xf numFmtId="40" fontId="66" fillId="28" borderId="0" xfId="0" applyNumberFormat="1" applyFont="1" applyFill="1"/>
    <xf numFmtId="4" fontId="43" fillId="28" borderId="0" xfId="0" applyNumberFormat="1" applyFont="1" applyFill="1"/>
    <xf numFmtId="0" fontId="74" fillId="28" borderId="0" xfId="0" applyFont="1" applyFill="1"/>
    <xf numFmtId="167" fontId="66" fillId="28" borderId="0" xfId="3" applyNumberFormat="1" applyFont="1" applyFill="1" applyAlignment="1">
      <alignment horizontal="center"/>
    </xf>
    <xf numFmtId="49" fontId="66" fillId="28" borderId="0" xfId="3" applyNumberFormat="1" applyFont="1" applyFill="1" applyAlignment="1">
      <alignment horizontal="center"/>
    </xf>
    <xf numFmtId="164" fontId="66" fillId="28" borderId="0" xfId="3" applyFont="1" applyFill="1"/>
    <xf numFmtId="164" fontId="74" fillId="28" borderId="0" xfId="4" applyFont="1" applyFill="1"/>
    <xf numFmtId="164" fontId="66" fillId="28" borderId="0" xfId="4" applyFont="1" applyFill="1"/>
    <xf numFmtId="164" fontId="74" fillId="28" borderId="0" xfId="4" applyFont="1" applyFill="1" applyAlignment="1">
      <alignment horizontal="center"/>
    </xf>
    <xf numFmtId="167" fontId="74" fillId="28" borderId="0" xfId="0" applyNumberFormat="1" applyFont="1" applyFill="1" applyAlignment="1">
      <alignment horizontal="center"/>
    </xf>
    <xf numFmtId="164" fontId="66" fillId="28" borderId="0" xfId="3" applyFont="1" applyFill="1" applyAlignment="1"/>
    <xf numFmtId="49" fontId="67" fillId="28" borderId="0" xfId="0" applyNumberFormat="1" applyFont="1" applyFill="1" applyAlignment="1">
      <alignment horizontal="center"/>
    </xf>
    <xf numFmtId="43" fontId="66" fillId="28" borderId="0" xfId="3" applyNumberFormat="1" applyFont="1" applyFill="1"/>
    <xf numFmtId="43" fontId="66" fillId="28" borderId="0" xfId="3" applyNumberFormat="1" applyFont="1" applyFill="1" applyBorder="1" applyAlignment="1">
      <alignment horizontal="center"/>
    </xf>
    <xf numFmtId="49" fontId="66" fillId="28" borderId="0" xfId="0" applyNumberFormat="1" applyFont="1" applyFill="1" applyAlignment="1">
      <alignment horizontal="center" vertical="center" wrapText="1"/>
    </xf>
    <xf numFmtId="43" fontId="66" fillId="28" borderId="0" xfId="0" applyNumberFormat="1" applyFont="1" applyFill="1"/>
    <xf numFmtId="43" fontId="66" fillId="28" borderId="0" xfId="3" applyNumberFormat="1" applyFont="1" applyFill="1" applyBorder="1"/>
    <xf numFmtId="0" fontId="66" fillId="28" borderId="0" xfId="0" applyFont="1" applyFill="1"/>
    <xf numFmtId="4" fontId="66" fillId="28" borderId="0" xfId="0" applyNumberFormat="1" applyFont="1" applyFill="1" applyAlignment="1">
      <alignment horizontal="center" wrapText="1"/>
    </xf>
    <xf numFmtId="43" fontId="80" fillId="28" borderId="0" xfId="0" applyNumberFormat="1" applyFont="1" applyFill="1" applyAlignment="1">
      <alignment horizontal="right" wrapText="1"/>
    </xf>
    <xf numFmtId="39" fontId="66" fillId="28" borderId="0" xfId="0" applyNumberFormat="1" applyFont="1" applyFill="1" applyAlignment="1">
      <alignment horizontal="right"/>
    </xf>
    <xf numFmtId="164" fontId="66" fillId="28" borderId="0" xfId="3" applyFont="1" applyFill="1" applyAlignment="1">
      <alignment horizontal="left"/>
    </xf>
    <xf numFmtId="40" fontId="0" fillId="28" borderId="0" xfId="0" applyNumberFormat="1" applyFill="1"/>
    <xf numFmtId="164" fontId="1" fillId="28" borderId="0" xfId="3" applyFont="1" applyFill="1"/>
    <xf numFmtId="40" fontId="1" fillId="28" borderId="0" xfId="0" applyNumberFormat="1" applyFont="1" applyFill="1"/>
    <xf numFmtId="4" fontId="0" fillId="28" borderId="0" xfId="0" applyNumberFormat="1" applyFill="1"/>
    <xf numFmtId="4" fontId="61" fillId="28" borderId="0" xfId="0" applyNumberFormat="1" applyFont="1" applyFill="1"/>
    <xf numFmtId="164" fontId="0" fillId="28" borderId="0" xfId="3" applyFont="1" applyFill="1"/>
    <xf numFmtId="167" fontId="94" fillId="28" borderId="0" xfId="0" applyNumberFormat="1" applyFont="1" applyFill="1" applyAlignment="1">
      <alignment horizontal="center"/>
    </xf>
    <xf numFmtId="49" fontId="94" fillId="28" borderId="0" xfId="0" applyNumberFormat="1" applyFont="1" applyFill="1" applyAlignment="1">
      <alignment horizontal="center"/>
    </xf>
    <xf numFmtId="0" fontId="94" fillId="28" borderId="0" xfId="0" applyFont="1" applyFill="1"/>
    <xf numFmtId="40" fontId="95" fillId="28" borderId="0" xfId="0" applyNumberFormat="1" applyFont="1" applyFill="1"/>
    <xf numFmtId="164" fontId="95" fillId="28" borderId="0" xfId="3" applyFont="1" applyFill="1"/>
    <xf numFmtId="164" fontId="94" fillId="28" borderId="0" xfId="3" applyFont="1" applyFill="1"/>
    <xf numFmtId="40" fontId="94" fillId="28" borderId="0" xfId="0" applyNumberFormat="1" applyFont="1" applyFill="1"/>
    <xf numFmtId="43" fontId="95" fillId="28" borderId="0" xfId="0" applyNumberFormat="1" applyFont="1" applyFill="1"/>
    <xf numFmtId="4" fontId="95" fillId="28" borderId="0" xfId="0" applyNumberFormat="1" applyFont="1" applyFill="1"/>
    <xf numFmtId="167" fontId="74" fillId="13" borderId="0" xfId="0" applyNumberFormat="1" applyFont="1" applyFill="1" applyAlignment="1">
      <alignment horizontal="center"/>
    </xf>
    <xf numFmtId="49" fontId="66" fillId="13" borderId="0" xfId="0" applyNumberFormat="1" applyFont="1" applyFill="1" applyAlignment="1">
      <alignment horizontal="center"/>
    </xf>
    <xf numFmtId="4" fontId="66" fillId="13" borderId="0" xfId="0" applyNumberFormat="1" applyFont="1" applyFill="1" applyAlignment="1">
      <alignment horizontal="left"/>
    </xf>
    <xf numFmtId="164" fontId="74" fillId="13" borderId="0" xfId="3" applyFont="1" applyFill="1"/>
    <xf numFmtId="164" fontId="66" fillId="13" borderId="0" xfId="3" applyFont="1" applyFill="1"/>
    <xf numFmtId="43" fontId="74" fillId="13" borderId="0" xfId="3" applyNumberFormat="1" applyFont="1" applyFill="1"/>
    <xf numFmtId="167" fontId="66" fillId="13" borderId="0" xfId="0" applyNumberFormat="1" applyFont="1" applyFill="1" applyAlignment="1">
      <alignment horizontal="center"/>
    </xf>
    <xf numFmtId="164" fontId="66" fillId="13" borderId="0" xfId="3" applyFont="1" applyFill="1" applyAlignment="1">
      <alignment horizontal="left"/>
    </xf>
    <xf numFmtId="4" fontId="43" fillId="13" borderId="0" xfId="0" applyNumberFormat="1" applyFont="1" applyFill="1"/>
    <xf numFmtId="4" fontId="74" fillId="13" borderId="0" xfId="0" applyNumberFormat="1" applyFont="1" applyFill="1"/>
    <xf numFmtId="4" fontId="66" fillId="13" borderId="0" xfId="0" applyNumberFormat="1" applyFont="1" applyFill="1"/>
    <xf numFmtId="43" fontId="74" fillId="13" borderId="0" xfId="0" applyNumberFormat="1" applyFont="1" applyFill="1"/>
    <xf numFmtId="0" fontId="74" fillId="13" borderId="0" xfId="0" applyFont="1" applyFill="1"/>
    <xf numFmtId="167" fontId="16" fillId="0" borderId="1" xfId="0" applyNumberFormat="1" applyFont="1" applyBorder="1"/>
    <xf numFmtId="167" fontId="0" fillId="7" borderId="0" xfId="0" applyNumberFormat="1" applyFill="1" applyAlignment="1">
      <alignment horizontal="center"/>
    </xf>
    <xf numFmtId="167" fontId="0" fillId="0" borderId="0" xfId="0" applyNumberFormat="1" applyAlignment="1">
      <alignment horizontal="center" vertical="center" wrapText="1"/>
    </xf>
    <xf numFmtId="0" fontId="96" fillId="0" borderId="0" xfId="0" applyFont="1"/>
    <xf numFmtId="0" fontId="66" fillId="7" borderId="0" xfId="0" applyFont="1" applyFill="1" applyAlignment="1">
      <alignment horizontal="center"/>
    </xf>
    <xf numFmtId="43" fontId="1" fillId="7" borderId="0" xfId="0" applyNumberFormat="1" applyFont="1" applyFill="1"/>
    <xf numFmtId="167" fontId="0" fillId="0" borderId="0" xfId="0" applyNumberFormat="1" applyAlignment="1">
      <alignment wrapText="1"/>
    </xf>
    <xf numFmtId="167" fontId="74" fillId="0" borderId="0" xfId="0" applyNumberFormat="1" applyFont="1" applyAlignment="1">
      <alignment horizontal="center" wrapText="1"/>
    </xf>
    <xf numFmtId="0" fontId="0" fillId="0" borderId="0" xfId="12" applyFont="1" applyAlignment="1">
      <alignment wrapText="1"/>
    </xf>
    <xf numFmtId="0" fontId="74" fillId="0" borderId="0" xfId="0" applyFont="1" applyAlignment="1">
      <alignment horizontal="center" wrapText="1"/>
    </xf>
    <xf numFmtId="0" fontId="70" fillId="19" borderId="0" xfId="0" applyFont="1" applyFill="1"/>
    <xf numFmtId="0" fontId="70" fillId="29" borderId="0" xfId="0" applyFont="1" applyFill="1"/>
    <xf numFmtId="0" fontId="70" fillId="30" borderId="0" xfId="0" applyFont="1" applyFill="1"/>
    <xf numFmtId="0" fontId="68" fillId="0" borderId="16" xfId="0" applyFont="1" applyBorder="1" applyAlignment="1">
      <alignment wrapText="1"/>
    </xf>
    <xf numFmtId="164" fontId="97" fillId="0" borderId="0" xfId="3" applyFont="1" applyFill="1" applyAlignment="1" applyProtection="1"/>
    <xf numFmtId="39" fontId="1" fillId="0" borderId="0" xfId="0" applyNumberFormat="1" applyFont="1" applyAlignment="1">
      <alignment horizontal="right"/>
    </xf>
    <xf numFmtId="3" fontId="1" fillId="0" borderId="0" xfId="0" applyNumberFormat="1" applyFont="1"/>
    <xf numFmtId="0" fontId="98" fillId="0" borderId="0" xfId="0" applyFont="1"/>
    <xf numFmtId="4" fontId="98" fillId="0" borderId="0" xfId="0" applyNumberFormat="1" applyFont="1"/>
    <xf numFmtId="43" fontId="99" fillId="0" borderId="0" xfId="2" applyNumberFormat="1" applyFont="1" applyFill="1"/>
    <xf numFmtId="169" fontId="0" fillId="0" borderId="0" xfId="0" applyNumberFormat="1"/>
    <xf numFmtId="39" fontId="0" fillId="0" borderId="0" xfId="0" applyNumberFormat="1"/>
    <xf numFmtId="0" fontId="2" fillId="0" borderId="4" xfId="0" applyFont="1" applyBorder="1" applyAlignment="1">
      <alignment horizontal="center"/>
    </xf>
    <xf numFmtId="0" fontId="2" fillId="0" borderId="4" xfId="0" applyFont="1" applyBorder="1" applyAlignment="1">
      <alignment horizontal="center" vertical="center" wrapText="1"/>
    </xf>
    <xf numFmtId="0" fontId="54" fillId="0" borderId="2" xfId="0" applyFont="1" applyBorder="1" applyAlignment="1">
      <alignment horizontal="center"/>
    </xf>
    <xf numFmtId="0" fontId="2" fillId="0" borderId="4" xfId="0" applyFont="1" applyBorder="1" applyAlignment="1">
      <alignment horizontal="center" wrapText="1"/>
    </xf>
    <xf numFmtId="0" fontId="101" fillId="0" borderId="4" xfId="0" applyFont="1" applyBorder="1" applyAlignment="1">
      <alignment horizontal="center" wrapText="1"/>
    </xf>
    <xf numFmtId="0" fontId="101" fillId="0" borderId="4" xfId="0" applyFont="1" applyBorder="1" applyAlignment="1">
      <alignment horizontal="center" vertical="center" wrapText="1"/>
    </xf>
    <xf numFmtId="0" fontId="102" fillId="0" borderId="4" xfId="0" applyFont="1" applyBorder="1" applyAlignment="1">
      <alignment horizontal="center" vertical="center" wrapText="1"/>
    </xf>
    <xf numFmtId="164" fontId="2" fillId="0" borderId="4" xfId="3" applyFont="1" applyFill="1" applyBorder="1" applyAlignment="1">
      <alignment horizontal="center" vertical="center" wrapText="1"/>
    </xf>
    <xf numFmtId="4" fontId="2" fillId="0" borderId="4" xfId="0" applyNumberFormat="1" applyFont="1" applyBorder="1" applyAlignment="1">
      <alignment horizontal="center" vertical="center" wrapText="1"/>
    </xf>
    <xf numFmtId="0" fontId="54" fillId="0" borderId="2" xfId="0" applyFont="1" applyBorder="1"/>
    <xf numFmtId="4" fontId="2" fillId="0" borderId="0" xfId="0" applyNumberFormat="1" applyFont="1" applyAlignment="1">
      <alignment horizontal="center" wrapText="1"/>
    </xf>
    <xf numFmtId="4" fontId="2" fillId="0" borderId="2" xfId="0" applyNumberFormat="1" applyFont="1" applyBorder="1"/>
    <xf numFmtId="39" fontId="2" fillId="0" borderId="0" xfId="0" applyNumberFormat="1" applyFont="1" applyAlignment="1">
      <alignment horizontal="right"/>
    </xf>
    <xf numFmtId="164" fontId="2" fillId="0" borderId="0" xfId="3" applyFont="1" applyFill="1" applyBorder="1" applyAlignment="1">
      <alignment horizontal="center" wrapText="1"/>
    </xf>
    <xf numFmtId="0" fontId="2" fillId="0" borderId="2" xfId="0" applyFont="1" applyBorder="1" applyAlignment="1">
      <alignment horizontal="center"/>
    </xf>
    <xf numFmtId="0" fontId="2" fillId="0" borderId="2" xfId="0" applyFont="1" applyBorder="1" applyAlignment="1">
      <alignment vertical="center"/>
    </xf>
    <xf numFmtId="4" fontId="1" fillId="0" borderId="0" xfId="0" quotePrefix="1" applyNumberFormat="1" applyFont="1"/>
    <xf numFmtId="2" fontId="1" fillId="0" borderId="0" xfId="0" applyNumberFormat="1" applyFont="1"/>
    <xf numFmtId="0" fontId="1" fillId="0" borderId="0" xfId="0" applyFont="1" applyAlignment="1">
      <alignment wrapText="1"/>
    </xf>
    <xf numFmtId="0" fontId="1" fillId="0" borderId="0" xfId="11" applyFont="1"/>
    <xf numFmtId="0" fontId="1" fillId="0" borderId="0" xfId="0" applyFont="1" applyAlignment="1">
      <alignment horizontal="left" wrapText="1"/>
    </xf>
    <xf numFmtId="4" fontId="1" fillId="0" borderId="11" xfId="0" applyNumberFormat="1" applyFont="1" applyBorder="1"/>
    <xf numFmtId="4" fontId="1" fillId="0" borderId="2" xfId="0" applyNumberFormat="1" applyFont="1" applyBorder="1"/>
    <xf numFmtId="164" fontId="1" fillId="0" borderId="2" xfId="3" applyFont="1" applyFill="1" applyBorder="1"/>
    <xf numFmtId="39" fontId="1" fillId="0" borderId="2" xfId="0" applyNumberFormat="1" applyFont="1" applyBorder="1" applyAlignment="1">
      <alignment horizontal="right"/>
    </xf>
    <xf numFmtId="4" fontId="2" fillId="0" borderId="9" xfId="0" applyNumberFormat="1" applyFont="1" applyBorder="1"/>
    <xf numFmtId="14" fontId="98" fillId="0" borderId="0" xfId="0" applyNumberFormat="1" applyFont="1"/>
    <xf numFmtId="43" fontId="98" fillId="0" borderId="0" xfId="0" applyNumberFormat="1" applyFont="1"/>
    <xf numFmtId="0" fontId="68" fillId="0" borderId="0" xfId="0" applyFont="1"/>
    <xf numFmtId="0" fontId="2" fillId="0" borderId="2" xfId="0" applyFont="1" applyBorder="1" applyAlignment="1">
      <alignment horizontal="left" vertical="center"/>
    </xf>
    <xf numFmtId="0" fontId="39" fillId="0" borderId="0" xfId="0" applyFont="1" applyAlignment="1">
      <alignment shrinkToFit="1"/>
    </xf>
    <xf numFmtId="43" fontId="68" fillId="0" borderId="0" xfId="0" applyNumberFormat="1" applyFont="1"/>
    <xf numFmtId="169" fontId="1" fillId="0" borderId="0" xfId="0" applyNumberFormat="1" applyFont="1"/>
    <xf numFmtId="39" fontId="1" fillId="0" borderId="0" xfId="0" applyNumberFormat="1" applyFont="1" applyAlignment="1">
      <alignment horizontal="center" vertical="center" wrapText="1"/>
    </xf>
    <xf numFmtId="39" fontId="2" fillId="0" borderId="2" xfId="0" applyNumberFormat="1" applyFont="1" applyBorder="1" applyAlignment="1">
      <alignment horizontal="right"/>
    </xf>
    <xf numFmtId="0" fontId="1" fillId="0" borderId="0" xfId="0" applyFont="1" applyAlignment="1">
      <alignment horizontal="left" vertical="center"/>
    </xf>
    <xf numFmtId="0" fontId="54" fillId="0" borderId="0" xfId="0" applyFont="1" applyAlignment="1">
      <alignment vertical="center"/>
    </xf>
    <xf numFmtId="4" fontId="54" fillId="0" borderId="0" xfId="0" applyNumberFormat="1" applyFont="1" applyAlignment="1">
      <alignment vertical="center"/>
    </xf>
    <xf numFmtId="0" fontId="54" fillId="0" borderId="10" xfId="0" applyFont="1" applyBorder="1" applyAlignment="1">
      <alignment horizontal="center"/>
    </xf>
    <xf numFmtId="164" fontId="54" fillId="0" borderId="0" xfId="3" applyFont="1" applyFill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1" fillId="0" borderId="2" xfId="0" applyFont="1" applyBorder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4" fontId="1" fillId="0" borderId="0" xfId="0" applyNumberFormat="1" applyFont="1" applyAlignment="1">
      <alignment horizontal="right"/>
    </xf>
    <xf numFmtId="170" fontId="1" fillId="0" borderId="0" xfId="0" applyNumberFormat="1" applyFont="1"/>
    <xf numFmtId="0" fontId="2" fillId="0" borderId="0" xfId="0" applyFont="1" applyAlignment="1">
      <alignment horizontal="center" vertical="center" wrapText="1"/>
    </xf>
    <xf numFmtId="0" fontId="1" fillId="0" borderId="0" xfId="11" applyFont="1" applyAlignment="1">
      <alignment horizontal="left"/>
    </xf>
    <xf numFmtId="39" fontId="1" fillId="0" borderId="0" xfId="0" applyNumberFormat="1" applyFont="1" applyAlignment="1">
      <alignment horizontal="center"/>
    </xf>
    <xf numFmtId="164" fontId="2" fillId="0" borderId="0" xfId="0" applyNumberFormat="1" applyFont="1"/>
    <xf numFmtId="0" fontId="103" fillId="0" borderId="0" xfId="0" applyFont="1"/>
    <xf numFmtId="4" fontId="2" fillId="0" borderId="11" xfId="0" applyNumberFormat="1" applyFont="1" applyBorder="1"/>
    <xf numFmtId="43" fontId="1" fillId="0" borderId="0" xfId="0" applyNumberFormat="1" applyFont="1" applyAlignment="1">
      <alignment wrapText="1"/>
    </xf>
    <xf numFmtId="43" fontId="1" fillId="0" borderId="0" xfId="0" applyNumberFormat="1" applyFont="1" applyAlignment="1">
      <alignment horizontal="right"/>
    </xf>
    <xf numFmtId="167" fontId="16" fillId="0" borderId="1" xfId="0" applyNumberFormat="1" applyFont="1" applyBorder="1" applyAlignment="1">
      <alignment horizontal="left"/>
    </xf>
    <xf numFmtId="167" fontId="0" fillId="7" borderId="0" xfId="0" applyNumberFormat="1" applyFill="1" applyAlignment="1">
      <alignment horizontal="center"/>
    </xf>
    <xf numFmtId="167" fontId="1" fillId="10" borderId="0" xfId="0" applyNumberFormat="1" applyFont="1" applyFill="1" applyAlignment="1">
      <alignment horizontal="center"/>
    </xf>
    <xf numFmtId="167" fontId="66" fillId="7" borderId="0" xfId="0" applyNumberFormat="1" applyFont="1" applyFill="1" applyAlignment="1">
      <alignment horizontal="center" vertical="center"/>
    </xf>
    <xf numFmtId="49" fontId="66" fillId="8" borderId="0" xfId="0" applyNumberFormat="1" applyFont="1" applyFill="1" applyAlignment="1">
      <alignment horizontal="center" vertical="center" wrapText="1"/>
    </xf>
    <xf numFmtId="49" fontId="66" fillId="17" borderId="0" xfId="0" applyNumberFormat="1" applyFont="1" applyFill="1" applyAlignment="1">
      <alignment horizontal="center" vertical="center"/>
    </xf>
    <xf numFmtId="49" fontId="66" fillId="8" borderId="0" xfId="0" quotePrefix="1" applyNumberFormat="1" applyFont="1" applyFill="1" applyAlignment="1">
      <alignment horizontal="center" vertical="center"/>
    </xf>
    <xf numFmtId="167" fontId="76" fillId="0" borderId="0" xfId="0" applyNumberFormat="1" applyFont="1" applyAlignment="1">
      <alignment horizontal="center"/>
    </xf>
    <xf numFmtId="167" fontId="66" fillId="28" borderId="0" xfId="0" applyNumberFormat="1" applyFont="1" applyFill="1" applyAlignment="1">
      <alignment horizontal="center" vertical="center" wrapText="1"/>
    </xf>
    <xf numFmtId="49" fontId="66" fillId="28" borderId="0" xfId="0" applyNumberFormat="1" applyFont="1" applyFill="1" applyAlignment="1">
      <alignment horizontal="center" vertical="center"/>
    </xf>
    <xf numFmtId="167" fontId="66" fillId="28" borderId="0" xfId="0" applyNumberFormat="1" applyFont="1" applyFill="1" applyAlignment="1">
      <alignment horizontal="center" vertical="center"/>
    </xf>
    <xf numFmtId="0" fontId="100" fillId="0" borderId="4" xfId="0" applyFont="1" applyBorder="1" applyAlignment="1">
      <alignment horizontal="center"/>
    </xf>
    <xf numFmtId="0" fontId="2" fillId="0" borderId="4" xfId="0" applyFont="1" applyBorder="1" applyAlignment="1">
      <alignment horizontal="center" vertical="center" wrapText="1"/>
    </xf>
    <xf numFmtId="0" fontId="53" fillId="0" borderId="4" xfId="0" applyFont="1" applyBorder="1" applyAlignment="1">
      <alignment horizontal="center" vertical="center"/>
    </xf>
    <xf numFmtId="0" fontId="53" fillId="0" borderId="11" xfId="0" applyFont="1" applyBorder="1" applyAlignment="1">
      <alignment horizontal="center" vertical="center"/>
    </xf>
    <xf numFmtId="0" fontId="53" fillId="0" borderId="2" xfId="0" applyFont="1" applyBorder="1" applyAlignment="1">
      <alignment horizontal="center" vertical="center"/>
    </xf>
    <xf numFmtId="0" fontId="53" fillId="0" borderId="9" xfId="0" applyFont="1" applyBorder="1" applyAlignment="1">
      <alignment horizontal="center" vertical="center"/>
    </xf>
    <xf numFmtId="39" fontId="2" fillId="0" borderId="13" xfId="0" applyNumberFormat="1" applyFont="1" applyBorder="1" applyAlignment="1">
      <alignment horizontal="center" vertical="center" wrapText="1"/>
    </xf>
    <xf numFmtId="39" fontId="2" fillId="0" borderId="12" xfId="0" applyNumberFormat="1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164" fontId="2" fillId="0" borderId="13" xfId="3" applyFont="1" applyFill="1" applyBorder="1" applyAlignment="1">
      <alignment horizontal="center" vertical="center"/>
    </xf>
    <xf numFmtId="164" fontId="2" fillId="0" borderId="12" xfId="3" applyFont="1" applyFill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167" fontId="53" fillId="0" borderId="1" xfId="0" applyNumberFormat="1" applyFont="1" applyBorder="1" applyAlignment="1">
      <alignment horizontal="left"/>
    </xf>
    <xf numFmtId="0" fontId="54" fillId="0" borderId="2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164" fontId="2" fillId="0" borderId="13" xfId="3" applyFont="1" applyFill="1" applyBorder="1" applyAlignment="1">
      <alignment horizontal="center" vertical="center" wrapText="1"/>
    </xf>
    <xf numFmtId="164" fontId="2" fillId="0" borderId="12" xfId="3" applyFont="1" applyFill="1" applyBorder="1" applyAlignment="1">
      <alignment horizontal="center" vertical="center" wrapText="1"/>
    </xf>
    <xf numFmtId="0" fontId="23" fillId="0" borderId="13" xfId="0" applyFont="1" applyBorder="1" applyAlignment="1">
      <alignment horizontal="center" vertical="center" wrapText="1"/>
    </xf>
    <xf numFmtId="0" fontId="23" fillId="0" borderId="12" xfId="0" applyFont="1" applyBorder="1" applyAlignment="1">
      <alignment horizontal="center" vertical="center" wrapText="1"/>
    </xf>
    <xf numFmtId="0" fontId="45" fillId="0" borderId="13" xfId="0" applyFont="1" applyBorder="1" applyAlignment="1">
      <alignment horizontal="center" vertical="center" wrapText="1"/>
    </xf>
    <xf numFmtId="0" fontId="45" fillId="0" borderId="12" xfId="0" applyFont="1" applyBorder="1" applyAlignment="1">
      <alignment horizontal="center" vertical="center" wrapText="1"/>
    </xf>
    <xf numFmtId="0" fontId="21" fillId="0" borderId="13" xfId="0" applyFont="1" applyBorder="1" applyAlignment="1">
      <alignment horizontal="center" vertical="center"/>
    </xf>
    <xf numFmtId="0" fontId="21" fillId="0" borderId="12" xfId="0" applyFont="1" applyBorder="1" applyAlignment="1">
      <alignment horizontal="center" vertical="center"/>
    </xf>
    <xf numFmtId="0" fontId="21" fillId="0" borderId="13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45" fillId="0" borderId="13" xfId="0" applyFont="1" applyBorder="1" applyAlignment="1">
      <alignment horizontal="center" vertical="center"/>
    </xf>
    <xf numFmtId="0" fontId="45" fillId="0" borderId="12" xfId="0" applyFont="1" applyBorder="1" applyAlignment="1">
      <alignment horizontal="center" vertical="center"/>
    </xf>
    <xf numFmtId="0" fontId="30" fillId="0" borderId="4" xfId="0" applyFont="1" applyBorder="1" applyAlignment="1">
      <alignment horizontal="center" vertical="center" wrapText="1"/>
    </xf>
    <xf numFmtId="0" fontId="27" fillId="0" borderId="4" xfId="0" applyFont="1" applyBorder="1" applyAlignment="1">
      <alignment horizontal="center" vertical="center"/>
    </xf>
    <xf numFmtId="0" fontId="25" fillId="0" borderId="11" xfId="0" applyFont="1" applyBorder="1" applyAlignment="1">
      <alignment horizontal="center" vertical="center"/>
    </xf>
    <xf numFmtId="0" fontId="25" fillId="0" borderId="2" xfId="0" applyFont="1" applyBorder="1" applyAlignment="1">
      <alignment horizontal="center" vertical="center"/>
    </xf>
    <xf numFmtId="0" fontId="25" fillId="0" borderId="9" xfId="0" applyFont="1" applyBorder="1" applyAlignment="1">
      <alignment horizontal="center" vertical="center"/>
    </xf>
    <xf numFmtId="0" fontId="19" fillId="0" borderId="13" xfId="0" applyFont="1" applyBorder="1" applyAlignment="1">
      <alignment horizontal="center" vertical="center" wrapText="1"/>
    </xf>
    <xf numFmtId="0" fontId="19" fillId="0" borderId="12" xfId="0" applyFont="1" applyBorder="1" applyAlignment="1">
      <alignment horizontal="center" vertical="center" wrapText="1"/>
    </xf>
    <xf numFmtId="39" fontId="45" fillId="0" borderId="13" xfId="0" applyNumberFormat="1" applyFont="1" applyBorder="1" applyAlignment="1">
      <alignment horizontal="center" vertical="center" wrapText="1"/>
    </xf>
    <xf numFmtId="39" fontId="45" fillId="0" borderId="12" xfId="0" applyNumberFormat="1" applyFont="1" applyBorder="1" applyAlignment="1">
      <alignment horizontal="center" vertical="center"/>
    </xf>
    <xf numFmtId="39" fontId="19" fillId="0" borderId="13" xfId="0" applyNumberFormat="1" applyFont="1" applyBorder="1" applyAlignment="1">
      <alignment horizontal="center" vertical="center" wrapText="1"/>
    </xf>
    <xf numFmtId="39" fontId="19" fillId="0" borderId="12" xfId="0" applyNumberFormat="1" applyFont="1" applyBorder="1" applyAlignment="1">
      <alignment horizontal="center" vertical="center"/>
    </xf>
    <xf numFmtId="39" fontId="46" fillId="0" borderId="13" xfId="0" applyNumberFormat="1" applyFont="1" applyBorder="1" applyAlignment="1">
      <alignment horizontal="center" vertical="center" wrapText="1"/>
    </xf>
    <xf numFmtId="39" fontId="46" fillId="0" borderId="12" xfId="0" applyNumberFormat="1" applyFont="1" applyBorder="1" applyAlignment="1">
      <alignment horizontal="center" vertical="center"/>
    </xf>
    <xf numFmtId="0" fontId="10" fillId="0" borderId="4" xfId="0" applyFont="1" applyBorder="1" applyAlignment="1">
      <alignment horizontal="center"/>
    </xf>
    <xf numFmtId="0" fontId="14" fillId="0" borderId="2" xfId="0" applyFont="1" applyBorder="1" applyAlignment="1">
      <alignment horizontal="center"/>
    </xf>
    <xf numFmtId="0" fontId="18" fillId="0" borderId="4" xfId="0" applyFont="1" applyBorder="1" applyAlignment="1">
      <alignment horizontal="center"/>
    </xf>
    <xf numFmtId="167" fontId="1" fillId="0" borderId="0" xfId="3" applyNumberFormat="1" applyFont="1" applyFill="1" applyAlignment="1">
      <alignment horizontal="center" wrapText="1"/>
    </xf>
    <xf numFmtId="167" fontId="1" fillId="7" borderId="0" xfId="3" applyNumberFormat="1" applyFont="1" applyFill="1" applyAlignment="1">
      <alignment horizontal="center"/>
    </xf>
    <xf numFmtId="167" fontId="0" fillId="0" borderId="0" xfId="0" applyNumberFormat="1" applyAlignment="1">
      <alignment horizontal="center" vertical="center" wrapText="1"/>
    </xf>
    <xf numFmtId="167" fontId="1" fillId="7" borderId="0" xfId="0" applyNumberFormat="1" applyFont="1" applyFill="1" applyAlignment="1">
      <alignment horizontal="center"/>
    </xf>
    <xf numFmtId="49" fontId="66" fillId="8" borderId="0" xfId="0" applyNumberFormat="1" applyFont="1" applyFill="1" applyAlignment="1">
      <alignment horizontal="center" vertical="center"/>
    </xf>
    <xf numFmtId="167" fontId="77" fillId="0" borderId="1" xfId="0" applyNumberFormat="1" applyFont="1" applyBorder="1" applyAlignment="1">
      <alignment horizontal="left"/>
    </xf>
    <xf numFmtId="0" fontId="67" fillId="28" borderId="0" xfId="0" applyFont="1" applyFill="1" applyAlignment="1">
      <alignment horizontal="center" vertical="center" wrapText="1"/>
    </xf>
    <xf numFmtId="167" fontId="72" fillId="0" borderId="0" xfId="0" applyNumberFormat="1" applyFont="1" applyAlignment="1">
      <alignment horizontal="center"/>
    </xf>
    <xf numFmtId="167" fontId="66" fillId="0" borderId="0" xfId="0" applyNumberFormat="1" applyFont="1" applyAlignment="1">
      <alignment horizontal="center"/>
    </xf>
    <xf numFmtId="167" fontId="67" fillId="28" borderId="0" xfId="0" applyNumberFormat="1" applyFont="1" applyFill="1" applyAlignment="1">
      <alignment horizontal="center" vertical="center" wrapText="1"/>
    </xf>
    <xf numFmtId="49" fontId="66" fillId="28" borderId="0" xfId="0" applyNumberFormat="1" applyFont="1" applyFill="1" applyAlignment="1">
      <alignment horizontal="center" vertical="center" wrapText="1"/>
    </xf>
    <xf numFmtId="167" fontId="66" fillId="0" borderId="0" xfId="0" applyNumberFormat="1" applyFont="1" applyAlignment="1">
      <alignment horizontal="center" vertical="center"/>
    </xf>
    <xf numFmtId="39" fontId="2" fillId="0" borderId="12" xfId="0" applyNumberFormat="1" applyFont="1" applyBorder="1" applyAlignment="1">
      <alignment horizontal="center" vertical="center" wrapText="1"/>
    </xf>
    <xf numFmtId="39" fontId="5" fillId="0" borderId="13" xfId="0" applyNumberFormat="1" applyFont="1" applyBorder="1" applyAlignment="1">
      <alignment horizontal="center" vertical="center"/>
    </xf>
    <xf numFmtId="39" fontId="5" fillId="0" borderId="12" xfId="0" applyNumberFormat="1" applyFont="1" applyBorder="1" applyAlignment="1">
      <alignment horizontal="center" vertical="center"/>
    </xf>
    <xf numFmtId="167" fontId="72" fillId="9" borderId="0" xfId="0" applyNumberFormat="1" applyFont="1" applyFill="1" applyAlignment="1">
      <alignment horizontal="center"/>
    </xf>
    <xf numFmtId="167" fontId="62" fillId="9" borderId="0" xfId="0" applyNumberFormat="1" applyFont="1" applyFill="1" applyAlignment="1">
      <alignment horizontal="center"/>
    </xf>
    <xf numFmtId="167" fontId="0" fillId="14" borderId="0" xfId="0" applyNumberFormat="1" applyFill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54" fillId="0" borderId="10" xfId="0" applyFont="1" applyBorder="1" applyAlignment="1">
      <alignment horizontal="center"/>
    </xf>
    <xf numFmtId="0" fontId="54" fillId="0" borderId="14" xfId="0" applyFont="1" applyBorder="1" applyAlignment="1">
      <alignment horizontal="center"/>
    </xf>
    <xf numFmtId="0" fontId="54" fillId="0" borderId="3" xfId="0" applyFont="1" applyBorder="1" applyAlignment="1">
      <alignment horizontal="center"/>
    </xf>
    <xf numFmtId="0" fontId="54" fillId="0" borderId="15" xfId="0" applyFont="1" applyBorder="1" applyAlignment="1">
      <alignment horizontal="center"/>
    </xf>
    <xf numFmtId="0" fontId="70" fillId="0" borderId="0" xfId="0" applyFont="1" applyAlignment="1">
      <alignment horizontal="center" vertical="center"/>
    </xf>
    <xf numFmtId="0" fontId="70" fillId="0" borderId="0" xfId="0" applyFont="1" applyAlignment="1">
      <alignment horizontal="center" vertical="center" wrapText="1"/>
    </xf>
    <xf numFmtId="0" fontId="70" fillId="0" borderId="0" xfId="0" applyFont="1" applyAlignment="1">
      <alignment horizontal="center" wrapText="1"/>
    </xf>
    <xf numFmtId="0" fontId="70" fillId="0" borderId="0" xfId="0" applyFont="1" applyAlignment="1">
      <alignment horizontal="center"/>
    </xf>
    <xf numFmtId="167" fontId="1" fillId="0" borderId="0" xfId="0" applyNumberFormat="1" applyFont="1" applyAlignment="1">
      <alignment horizontal="center"/>
    </xf>
    <xf numFmtId="49" fontId="1" fillId="0" borderId="0" xfId="0" applyNumberFormat="1" applyFont="1" applyAlignment="1">
      <alignment horizontal="center" wrapText="1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39" fontId="45" fillId="0" borderId="12" xfId="0" applyNumberFormat="1" applyFont="1" applyBorder="1" applyAlignment="1">
      <alignment horizontal="center" vertical="center" wrapText="1"/>
    </xf>
    <xf numFmtId="39" fontId="23" fillId="0" borderId="13" xfId="0" applyNumberFormat="1" applyFont="1" applyBorder="1" applyAlignment="1">
      <alignment horizontal="center" vertical="center" wrapText="1"/>
    </xf>
    <xf numFmtId="39" fontId="23" fillId="0" borderId="12" xfId="0" applyNumberFormat="1" applyFont="1" applyBorder="1" applyAlignment="1">
      <alignment horizontal="center" vertical="center" wrapText="1"/>
    </xf>
    <xf numFmtId="39" fontId="19" fillId="0" borderId="12" xfId="0" applyNumberFormat="1" applyFont="1" applyBorder="1" applyAlignment="1">
      <alignment horizontal="center" vertical="center" wrapText="1"/>
    </xf>
    <xf numFmtId="0" fontId="34" fillId="0" borderId="2" xfId="0" applyFont="1" applyBorder="1" applyAlignment="1">
      <alignment horizontal="center"/>
    </xf>
    <xf numFmtId="0" fontId="98" fillId="0" borderId="0" xfId="0" applyFont="1" applyAlignment="1">
      <alignment horizontal="center"/>
    </xf>
  </cellXfs>
  <cellStyles count="15">
    <cellStyle name="Euro" xfId="1" xr:uid="{00000000-0005-0000-0000-000002000000}"/>
    <cellStyle name="Hyperlink" xfId="14" xr:uid="{00000000-000B-0000-0000-000008000000}"/>
    <cellStyle name="Incorrecto" xfId="2" builtinId="27"/>
    <cellStyle name="Millares" xfId="3" builtinId="3"/>
    <cellStyle name="Millares 2" xfId="4" xr:uid="{00000000-0005-0000-0000-000003000000}"/>
    <cellStyle name="Millares 2 2" xfId="5" xr:uid="{00000000-0005-0000-0000-000004000000}"/>
    <cellStyle name="Millares 3" xfId="6" xr:uid="{00000000-0005-0000-0000-000005000000}"/>
    <cellStyle name="Millares 4" xfId="7" xr:uid="{00000000-0005-0000-0000-000006000000}"/>
    <cellStyle name="Millares_Hoja1" xfId="8" xr:uid="{00000000-0005-0000-0000-000007000000}"/>
    <cellStyle name="Normal" xfId="0" builtinId="0"/>
    <cellStyle name="Normal 2" xfId="9" xr:uid="{00000000-0005-0000-0000-000009000000}"/>
    <cellStyle name="Normal 2 2" xfId="10" xr:uid="{00000000-0005-0000-0000-00000A000000}"/>
    <cellStyle name="Normal 3" xfId="11" xr:uid="{00000000-0005-0000-0000-00000B000000}"/>
    <cellStyle name="Normal 4" xfId="12" xr:uid="{00000000-0005-0000-0000-00000C000000}"/>
    <cellStyle name="Porcentaje" xfId="13" builtinId="5"/>
  </cellStyles>
  <dxfs count="29">
    <dxf>
      <font>
        <color indexed="60"/>
      </font>
      <fill>
        <patternFill>
          <bgColor indexed="13"/>
        </patternFill>
      </fill>
    </dxf>
    <dxf>
      <font>
        <color indexed="60"/>
      </font>
      <fill>
        <patternFill>
          <bgColor indexed="13"/>
        </patternFill>
      </fill>
    </dxf>
    <dxf>
      <font>
        <color indexed="60"/>
      </font>
      <fill>
        <patternFill>
          <bgColor indexed="13"/>
        </patternFill>
      </fill>
    </dxf>
    <dxf>
      <font>
        <color indexed="60"/>
      </font>
      <fill>
        <patternFill>
          <bgColor indexed="13"/>
        </patternFill>
      </fill>
    </dxf>
    <dxf>
      <font>
        <color indexed="60"/>
      </font>
      <fill>
        <patternFill>
          <bgColor indexed="13"/>
        </patternFill>
      </fill>
    </dxf>
    <dxf>
      <font>
        <color indexed="60"/>
      </font>
      <fill>
        <patternFill>
          <bgColor indexed="13"/>
        </patternFill>
      </fill>
    </dxf>
    <dxf>
      <font>
        <color indexed="60"/>
      </font>
      <fill>
        <patternFill>
          <bgColor indexed="13"/>
        </patternFill>
      </fill>
    </dxf>
    <dxf>
      <font>
        <color indexed="60"/>
      </font>
      <fill>
        <patternFill>
          <bgColor indexed="13"/>
        </patternFill>
      </fill>
    </dxf>
    <dxf>
      <font>
        <color rgb="FF993300"/>
      </font>
      <fill>
        <patternFill>
          <bgColor rgb="FFFFFF00"/>
        </patternFill>
      </fill>
    </dxf>
    <dxf>
      <font>
        <color rgb="FF993300"/>
      </font>
      <fill>
        <patternFill>
          <bgColor rgb="FFFFFF00"/>
        </patternFill>
      </fill>
    </dxf>
    <dxf>
      <font>
        <color rgb="FF993300"/>
      </font>
      <fill>
        <patternFill>
          <bgColor rgb="FFFFFF00"/>
        </patternFill>
      </fill>
    </dxf>
    <dxf>
      <font>
        <color indexed="60"/>
      </font>
      <fill>
        <patternFill>
          <bgColor indexed="13"/>
        </patternFill>
      </fill>
    </dxf>
    <dxf>
      <font>
        <color indexed="60"/>
      </font>
      <fill>
        <patternFill>
          <bgColor indexed="13"/>
        </patternFill>
      </fill>
    </dxf>
    <dxf>
      <font>
        <color indexed="60"/>
      </font>
      <fill>
        <patternFill>
          <bgColor indexed="13"/>
        </patternFill>
      </fill>
    </dxf>
    <dxf>
      <font>
        <color indexed="60"/>
      </font>
      <fill>
        <patternFill>
          <bgColor indexed="13"/>
        </patternFill>
      </fill>
    </dxf>
    <dxf>
      <font>
        <color indexed="60"/>
      </font>
      <fill>
        <patternFill>
          <bgColor indexed="13"/>
        </patternFill>
      </fill>
    </dxf>
    <dxf>
      <font>
        <color indexed="60"/>
      </font>
      <fill>
        <patternFill>
          <bgColor indexed="13"/>
        </patternFill>
      </fill>
    </dxf>
    <dxf>
      <font>
        <color indexed="60"/>
      </font>
      <fill>
        <patternFill>
          <bgColor indexed="13"/>
        </patternFill>
      </fill>
    </dxf>
    <dxf>
      <font>
        <color indexed="60"/>
      </font>
      <fill>
        <patternFill>
          <bgColor indexed="13"/>
        </patternFill>
      </fill>
    </dxf>
    <dxf>
      <font>
        <color indexed="60"/>
      </font>
      <fill>
        <patternFill>
          <bgColor indexed="13"/>
        </patternFill>
      </fill>
    </dxf>
    <dxf>
      <font>
        <color indexed="60"/>
      </font>
      <fill>
        <patternFill>
          <bgColor indexed="13"/>
        </patternFill>
      </fill>
    </dxf>
    <dxf>
      <font>
        <color indexed="60"/>
      </font>
      <fill>
        <patternFill>
          <bgColor indexed="13"/>
        </patternFill>
      </fill>
    </dxf>
    <dxf>
      <font>
        <color indexed="60"/>
      </font>
      <fill>
        <patternFill>
          <bgColor indexed="13"/>
        </patternFill>
      </fill>
    </dxf>
    <dxf>
      <font>
        <color indexed="60"/>
      </font>
      <fill>
        <patternFill>
          <bgColor indexed="13"/>
        </patternFill>
      </fill>
    </dxf>
    <dxf>
      <font>
        <color indexed="60"/>
      </font>
      <fill>
        <patternFill>
          <bgColor indexed="13"/>
        </patternFill>
      </fill>
    </dxf>
    <dxf>
      <font>
        <color indexed="60"/>
      </font>
      <fill>
        <patternFill>
          <bgColor indexed="13"/>
        </patternFill>
      </fill>
    </dxf>
    <dxf>
      <font>
        <color indexed="60"/>
      </font>
      <fill>
        <patternFill>
          <bgColor indexed="13"/>
        </patternFill>
      </fill>
    </dxf>
    <dxf>
      <font>
        <color indexed="60"/>
      </font>
      <fill>
        <patternFill>
          <bgColor indexed="13"/>
        </patternFill>
      </fill>
    </dxf>
    <dxf>
      <font>
        <color indexed="60"/>
      </font>
      <fill>
        <patternFill>
          <bgColor indexed="13"/>
        </patternFill>
      </fill>
    </dxf>
  </dxfs>
  <tableStyles count="1" defaultTableStyle="TableStyleMedium9" defaultPivotStyle="PivotStyleLight16">
    <tableStyle name="Estilo de tabla 1" pivot="0" count="0" xr9:uid="{00000000-0011-0000-FFFF-FFFF00000000}"/>
  </tableStyles>
  <colors>
    <mruColors>
      <color rgb="FFEDF0E1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styles" Target="styles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microsoft.com/office/2017/10/relationships/person" Target="persons/perso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sharedStrings" Target="sharedStrings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20" Type="http://schemas.openxmlformats.org/officeDocument/2006/relationships/worksheet" Target="worksheets/sheet20.xml"/><Relationship Id="rId41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Alejandra Benavides Mena" id="{4FDC9A10-09FF-41C0-98DF-A0568FAB7613}" userId="S::abenavides@mcj.go.cr::2e75287f-a6f3-4261-b18e-ca9c9216de35" providerId="AD"/>
</personList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CR35" dT="2024-09-03T18:31:59.02" personId="{4FDC9A10-09FF-41C0-98DF-A0568FAB7613}" id="{53787DEA-9A7B-4888-A35B-E4E77D6D6639}">
    <text xml:space="preserve">se trasladó el monto del INM por falta de contenido </text>
  </threadedComment>
  <threadedComment ref="AG92" dT="2024-09-30T15:51:42.02" personId="{4FDC9A10-09FF-41C0-98DF-A0568FAB7613}" id="{E2507D6C-E6E5-4295-A977-EBB0F4FB7DEA}">
    <text>se pagó en el SPAM ¢399.601,75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BH52" dT="2024-10-08T19:10:05.29" personId="{4FDC9A10-09FF-41C0-98DF-A0568FAB7613}" id="{C4911826-C59F-4D1F-92CD-BF90F02625F0}">
    <text xml:space="preserve">se liquido 0.39
</text>
  </threadedComment>
  <threadedComment ref="CG154" dT="2024-08-13T17:54:17.62" personId="{4FDC9A10-09FF-41C0-98DF-A0568FAB7613}" id="{1D0ED4CC-E9D9-446A-A805-C1C679606B89}">
    <text xml:space="preserve">SE LE AJUSTÓ 50 MIL DE MAS.
</text>
  </threadedComment>
  <threadedComment ref="AN188" dT="2024-10-18T21:00:16.87" personId="{4FDC9A10-09FF-41C0-98DF-A0568FAB7613}" id="{25B571C5-E3AB-48A7-B7FC-D1379FF6CFC5}">
    <text>certificacion ajustada, valos de la certi anterior 128.200 colones</text>
  </threadedComment>
  <threadedComment ref="K311" dT="2024-08-21T17:19:58.00" personId="{4FDC9A10-09FF-41C0-98DF-A0568FAB7613}" id="{04AB8BBF-B3A6-4825-BECA-054343074150}">
    <text>SE LE SUMAN LOS ¢15.078,02 COLONES QUE HACIAN FALTA EN CLN</text>
  </threadedComment>
</ThreadedComments>
</file>

<file path=xl/threadedComments/threadedComment3.xml><?xml version="1.0" encoding="utf-8"?>
<ThreadedComments xmlns="http://schemas.microsoft.com/office/spreadsheetml/2018/threadedcomments" xmlns:x="http://schemas.openxmlformats.org/spreadsheetml/2006/main">
  <threadedComment ref="C18" dT="2024-08-07T01:38:09.52" personId="{4FDC9A10-09FF-41C0-98DF-A0568FAB7613}" id="{1DA41BB7-A229-4215-98D6-4AB862613D78}">
    <text>traslado de INM para aca.</text>
  </threadedComment>
  <threadedComment ref="CN24" dT="2024-08-08T17:39:19.17" personId="{4FDC9A10-09FF-41C0-98DF-A0568FAB7613}" id="{078B135E-9178-429B-BEA2-7A85FF25E46B}">
    <text>se traslada ¢7858.50 al OSN PROD</text>
  </threadedComment>
</ThreadedComments>
</file>

<file path=xl/threadedComments/threadedComment4.xml><?xml version="1.0" encoding="utf-8"?>
<ThreadedComments xmlns="http://schemas.microsoft.com/office/spreadsheetml/2018/threadedcomments" xmlns:x="http://schemas.openxmlformats.org/spreadsheetml/2006/main">
  <threadedComment ref="M13" dT="2024-07-18T22:00:12.35" personId="{4FDC9A10-09FF-41C0-98DF-A0568FAB7613}" id="{28FCDD97-D7F4-4513-BAA8-BB984069949C}">
    <text>Se le suman ¢2.363.589 colones del INM</text>
  </threadedComment>
</ThreadedComments>
</file>

<file path=xl/threadedComments/threadedComment5.xml><?xml version="1.0" encoding="utf-8"?>
<ThreadedComments xmlns="http://schemas.microsoft.com/office/spreadsheetml/2018/threadedcomments" xmlns:x="http://schemas.openxmlformats.org/spreadsheetml/2006/main">
  <threadedComment ref="M11" dT="2024-08-07T01:32:41.53" personId="{4FDC9A10-09FF-41C0-98DF-A0568FAB7613}" id="{40B8DB7B-2E88-4051-AF3A-214C8476F01A}">
    <text>se le paso la suma de 2.588.273,00 a osn ac, xq aqui no hay contenido
 </text>
  </threadedComment>
  <threadedComment ref="Y27" dT="2024-08-08T17:16:11.97" personId="{4FDC9A10-09FF-41C0-98DF-A0568FAB7613}" id="{92B330EF-77CE-4150-BE33-BE9266129B6A}">
    <text>se trasladó este monto del OSN PROD.</text>
  </threadedComment>
  <threadedComment ref="C37" dT="2024-08-06T17:53:06.01" personId="{4FDC9A10-09FF-41C0-98DF-A0568FAB7613}" id="{6797BEA7-F916-4808-A677-CC2F91E798BB}">
    <text>INCLUIDA EN EL BOS EN JUNIO</text>
  </threadedComment>
</ThreadedComments>
</file>

<file path=xl/threadedComments/threadedComment6.xml><?xml version="1.0" encoding="utf-8"?>
<ThreadedComments xmlns="http://schemas.microsoft.com/office/spreadsheetml/2018/threadedcomments" xmlns:x="http://schemas.openxmlformats.org/spreadsheetml/2006/main">
  <threadedComment ref="BS58" dT="2024-10-08T19:15:08.74" personId="{4FDC9A10-09FF-41C0-98DF-A0568FAB7613}" id="{0F8221F3-2FFC-40F1-92EA-C06F0B3DC6B9}">
    <text xml:space="preserve">liquidó 0.80
</text>
  </threadedComment>
  <threadedComment ref="C79" dT="2024-10-07T16:26:45.17" personId="{4FDC9A10-09FF-41C0-98DF-A0568FAB7613}" id="{5DE8FBBC-3E1F-452E-A34D-E5F3196CB7CF}">
    <text>se caducó la cantidad total de la certificación por ¢105481.34</text>
  </threadedComment>
</ThreadedComments>
</file>

<file path=xl/threadedComments/threadedComment7.xml><?xml version="1.0" encoding="utf-8"?>
<ThreadedComments xmlns="http://schemas.microsoft.com/office/spreadsheetml/2018/threadedcomments" xmlns:x="http://schemas.openxmlformats.org/spreadsheetml/2006/main">
  <threadedComment ref="R17" dT="2024-07-19T14:37:10.19" personId="{4FDC9A10-09FF-41C0-98DF-A0568FAB7613}" id="{F3B87BCA-C3C7-4464-BF7B-177605AF6C3C}">
    <text xml:space="preserve"> SE TRASLADA LA TOTALIDAD DEL DINERO A OSN PROD, POR FALTA DE  DINERO AQUI.</text>
  </threadedComment>
  <threadedComment ref="R21" dT="2024-07-19T14:36:11.54" personId="{4FDC9A10-09FF-41C0-98DF-A0568FAB7613}" id="{4D6C325D-CAF6-47C0-9CFB-AE049BF740CF}">
    <text>SE TRASLADO EL RESTO DEL DINERO AL OSN AC, POR FALTA DE DINERO AQUI.</text>
  </threadedComment>
</ThreadedComments>
</file>

<file path=xl/threadedComments/threadedComment8.xml><?xml version="1.0" encoding="utf-8"?>
<ThreadedComments xmlns="http://schemas.microsoft.com/office/spreadsheetml/2018/threadedcomments" xmlns:x="http://schemas.openxmlformats.org/spreadsheetml/2006/main">
  <threadedComment ref="S38" dT="2024-05-23T15:16:51.96" personId="{4FDC9A10-09FF-41C0-98DF-A0568FAB7613}" id="{0A005E7B-88CB-4832-8E23-D51E09B2A61A}">
    <text>se cambio del INM a la OSN el monto de ¢177.630,00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Relationship Id="rId4" Type="http://schemas.microsoft.com/office/2017/10/relationships/threadedComment" Target="../threadedComments/threadedComment1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Relationship Id="rId4" Type="http://schemas.microsoft.com/office/2017/10/relationships/threadedComment" Target="../threadedComments/threadedComment2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5.xml"/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6.xml"/><Relationship Id="rId2" Type="http://schemas.openxmlformats.org/officeDocument/2006/relationships/vmlDrawing" Target="../drawings/vmlDrawing6.vml"/><Relationship Id="rId1" Type="http://schemas.openxmlformats.org/officeDocument/2006/relationships/printerSettings" Target="../printerSettings/printerSettings6.bin"/><Relationship Id="rId4" Type="http://schemas.microsoft.com/office/2017/10/relationships/threadedComment" Target="../threadedComments/threadedComment3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7.xml"/><Relationship Id="rId2" Type="http://schemas.openxmlformats.org/officeDocument/2006/relationships/vmlDrawing" Target="../drawings/vmlDrawing7.v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omments" Target="../comments8.xml"/><Relationship Id="rId2" Type="http://schemas.openxmlformats.org/officeDocument/2006/relationships/vmlDrawing" Target="../drawings/vmlDrawing8.vml"/><Relationship Id="rId1" Type="http://schemas.openxmlformats.org/officeDocument/2006/relationships/printerSettings" Target="../printerSettings/printerSettings8.bin"/><Relationship Id="rId4" Type="http://schemas.microsoft.com/office/2017/10/relationships/threadedComment" Target="../threadedComments/threadedComment4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comments" Target="../comments9.xml"/><Relationship Id="rId2" Type="http://schemas.openxmlformats.org/officeDocument/2006/relationships/vmlDrawing" Target="../drawings/vmlDrawing9.v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0.xml"/><Relationship Id="rId2" Type="http://schemas.openxmlformats.org/officeDocument/2006/relationships/vmlDrawing" Target="../drawings/vmlDrawing10.vml"/><Relationship Id="rId1" Type="http://schemas.openxmlformats.org/officeDocument/2006/relationships/printerSettings" Target="../printerSettings/printerSettings12.bin"/><Relationship Id="rId4" Type="http://schemas.microsoft.com/office/2017/10/relationships/threadedComment" Target="../threadedComments/threadedComment5.xm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1.xml"/><Relationship Id="rId2" Type="http://schemas.openxmlformats.org/officeDocument/2006/relationships/vmlDrawing" Target="../drawings/vmlDrawing11.v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comments" Target="../comments12.xml"/><Relationship Id="rId2" Type="http://schemas.openxmlformats.org/officeDocument/2006/relationships/vmlDrawing" Target="../drawings/vmlDrawing12.vml"/><Relationship Id="rId1" Type="http://schemas.openxmlformats.org/officeDocument/2006/relationships/printerSettings" Target="../printerSettings/printerSettings15.bin"/><Relationship Id="rId4" Type="http://schemas.microsoft.com/office/2017/10/relationships/threadedComment" Target="../threadedComments/threadedComment6.xml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comments" Target="../comments13.xml"/><Relationship Id="rId2" Type="http://schemas.openxmlformats.org/officeDocument/2006/relationships/vmlDrawing" Target="../drawings/vmlDrawing13.vml"/><Relationship Id="rId1" Type="http://schemas.openxmlformats.org/officeDocument/2006/relationships/printerSettings" Target="../printerSettings/printerSettings16.bin"/><Relationship Id="rId4" Type="http://schemas.microsoft.com/office/2017/10/relationships/threadedComment" Target="../threadedComments/threadedComment7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comments" Target="../comments14.xml"/><Relationship Id="rId2" Type="http://schemas.openxmlformats.org/officeDocument/2006/relationships/vmlDrawing" Target="../drawings/vmlDrawing14.v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3" Type="http://schemas.openxmlformats.org/officeDocument/2006/relationships/comments" Target="../comments15.xml"/><Relationship Id="rId2" Type="http://schemas.openxmlformats.org/officeDocument/2006/relationships/vmlDrawing" Target="../drawings/vmlDrawing15.v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6.xml"/><Relationship Id="rId2" Type="http://schemas.openxmlformats.org/officeDocument/2006/relationships/vmlDrawing" Target="../drawings/vmlDrawing16.v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7.xml"/><Relationship Id="rId2" Type="http://schemas.openxmlformats.org/officeDocument/2006/relationships/vmlDrawing" Target="../drawings/vmlDrawing17.vml"/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3" Type="http://schemas.openxmlformats.org/officeDocument/2006/relationships/comments" Target="../comments18.xml"/><Relationship Id="rId2" Type="http://schemas.openxmlformats.org/officeDocument/2006/relationships/vmlDrawing" Target="../drawings/vmlDrawing18.vml"/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3" Type="http://schemas.openxmlformats.org/officeDocument/2006/relationships/comments" Target="../comments19.xml"/><Relationship Id="rId2" Type="http://schemas.openxmlformats.org/officeDocument/2006/relationships/vmlDrawing" Target="../drawings/vmlDrawing19.vml"/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3" Type="http://schemas.openxmlformats.org/officeDocument/2006/relationships/comments" Target="../comments20.xml"/><Relationship Id="rId2" Type="http://schemas.openxmlformats.org/officeDocument/2006/relationships/vmlDrawing" Target="../drawings/vmlDrawing20.vml"/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3" Type="http://schemas.openxmlformats.org/officeDocument/2006/relationships/comments" Target="../comments21.xml"/><Relationship Id="rId2" Type="http://schemas.openxmlformats.org/officeDocument/2006/relationships/vmlDrawing" Target="../drawings/vmlDrawing21.vml"/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40.xml.rels><?xml version="1.0" encoding="UTF-8" standalone="yes"?>
<Relationships xmlns="http://schemas.openxmlformats.org/package/2006/relationships"><Relationship Id="rId3" Type="http://schemas.openxmlformats.org/officeDocument/2006/relationships/comments" Target="../comments22.xml"/><Relationship Id="rId2" Type="http://schemas.openxmlformats.org/officeDocument/2006/relationships/vmlDrawing" Target="../drawings/vmlDrawing22.vml"/><Relationship Id="rId1" Type="http://schemas.openxmlformats.org/officeDocument/2006/relationships/printerSettings" Target="../printerSettings/printerSettings39.bin"/><Relationship Id="rId4" Type="http://schemas.microsoft.com/office/2017/10/relationships/threadedComment" Target="../threadedComments/threadedComment8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theme="9" tint="0.39997558519241921"/>
  </sheetPr>
  <dimension ref="A1:JD437"/>
  <sheetViews>
    <sheetView zoomScaleNormal="100" workbookViewId="0">
      <pane xSplit="3" ySplit="6" topLeftCell="D74" activePane="bottomRight" state="frozen"/>
      <selection pane="topRight" activeCell="D1" sqref="D1"/>
      <selection pane="bottomLeft" activeCell="A7" sqref="A7"/>
      <selection pane="bottomRight" activeCell="A74" sqref="A74"/>
    </sheetView>
  </sheetViews>
  <sheetFormatPr baseColWidth="10" defaultColWidth="11.44140625" defaultRowHeight="13.2"/>
  <cols>
    <col min="1" max="1" width="12.109375" style="82" customWidth="1"/>
    <col min="2" max="2" width="16.44140625" style="14" customWidth="1"/>
    <col min="3" max="3" width="42.6640625" style="1" customWidth="1"/>
    <col min="4" max="4" width="14.33203125" style="2" bestFit="1" customWidth="1"/>
    <col min="5" max="5" width="16.5546875" customWidth="1"/>
    <col min="6" max="7" width="13.6640625" customWidth="1"/>
    <col min="8" max="8" width="14.33203125" style="2" bestFit="1" customWidth="1"/>
    <col min="9" max="9" width="16.44140625" style="2" customWidth="1"/>
    <col min="10" max="10" width="12.88671875" style="2" bestFit="1" customWidth="1"/>
    <col min="11" max="11" width="13.88671875" bestFit="1" customWidth="1"/>
    <col min="12" max="12" width="14.33203125" style="142" bestFit="1" customWidth="1"/>
    <col min="13" max="13" width="14.109375" bestFit="1" customWidth="1"/>
    <col min="14" max="14" width="17.109375" style="142" customWidth="1"/>
    <col min="15" max="15" width="13.33203125" bestFit="1" customWidth="1"/>
    <col min="16" max="16" width="13" bestFit="1" customWidth="1"/>
    <col min="17" max="17" width="13.33203125" bestFit="1" customWidth="1"/>
    <col min="18" max="18" width="13.33203125" customWidth="1"/>
    <col min="19" max="19" width="13" customWidth="1"/>
    <col min="20" max="20" width="11.6640625" customWidth="1"/>
    <col min="21" max="21" width="13" bestFit="1" customWidth="1"/>
    <col min="22" max="22" width="11.6640625" customWidth="1"/>
    <col min="23" max="23" width="11.44140625" bestFit="1" customWidth="1"/>
    <col min="24" max="24" width="15.109375" customWidth="1"/>
    <col min="25" max="25" width="13.33203125" customWidth="1"/>
    <col min="26" max="26" width="11.6640625" bestFit="1" customWidth="1"/>
    <col min="27" max="27" width="14.109375" style="198" customWidth="1"/>
    <col min="28" max="28" width="11.6640625" bestFit="1" customWidth="1"/>
    <col min="29" max="29" width="13.88671875" customWidth="1"/>
    <col min="30" max="30" width="13.33203125" style="142" bestFit="1" customWidth="1"/>
    <col min="31" max="31" width="13.109375" customWidth="1"/>
    <col min="32" max="32" width="12.88671875" style="142" bestFit="1" customWidth="1"/>
    <col min="33" max="33" width="13" bestFit="1" customWidth="1"/>
    <col min="34" max="35" width="12.33203125" bestFit="1" customWidth="1"/>
    <col min="36" max="36" width="14" customWidth="1"/>
    <col min="37" max="37" width="11.6640625" customWidth="1"/>
    <col min="38" max="38" width="13.33203125" bestFit="1" customWidth="1"/>
    <col min="39" max="39" width="14.6640625" style="142" customWidth="1"/>
    <col min="40" max="40" width="13" bestFit="1" customWidth="1"/>
    <col min="41" max="41" width="14.109375" style="142" bestFit="1" customWidth="1"/>
    <col min="42" max="42" width="11.6640625" bestFit="1" customWidth="1"/>
    <col min="43" max="43" width="12.88671875" style="142" bestFit="1" customWidth="1"/>
    <col min="44" max="44" width="14.6640625" customWidth="1"/>
    <col min="46" max="46" width="13.33203125" bestFit="1" customWidth="1"/>
    <col min="47" max="47" width="13.33203125" customWidth="1"/>
    <col min="48" max="48" width="14.33203125" bestFit="1" customWidth="1"/>
    <col min="49" max="49" width="12.6640625" customWidth="1"/>
    <col min="50" max="50" width="11.5546875" bestFit="1" customWidth="1"/>
    <col min="51" max="51" width="12.33203125" customWidth="1"/>
    <col min="52" max="52" width="11.5546875" bestFit="1" customWidth="1"/>
    <col min="54" max="54" width="12.33203125" bestFit="1" customWidth="1"/>
    <col min="55" max="56" width="11.6640625" customWidth="1"/>
    <col min="57" max="57" width="11.6640625" bestFit="1" customWidth="1"/>
    <col min="58" max="59" width="11.6640625" style="142" bestFit="1" customWidth="1"/>
    <col min="60" max="60" width="11.5546875" bestFit="1" customWidth="1"/>
    <col min="61" max="61" width="13.33203125" bestFit="1" customWidth="1"/>
    <col min="62" max="62" width="12.6640625" bestFit="1" customWidth="1"/>
    <col min="63" max="63" width="11.6640625" bestFit="1" customWidth="1"/>
    <col min="65" max="65" width="12.6640625" customWidth="1"/>
    <col min="67" max="67" width="13.5546875" customWidth="1"/>
    <col min="71" max="71" width="12.33203125" bestFit="1" customWidth="1"/>
    <col min="72" max="72" width="11.6640625" style="142" bestFit="1" customWidth="1"/>
    <col min="73" max="73" width="12.88671875" style="142" bestFit="1" customWidth="1"/>
    <col min="74" max="74" width="13.33203125" bestFit="1" customWidth="1"/>
    <col min="75" max="75" width="14.33203125" style="142" customWidth="1"/>
    <col min="76" max="76" width="11.6640625" bestFit="1" customWidth="1"/>
    <col min="77" max="77" width="12.33203125" customWidth="1"/>
    <col min="78" max="78" width="15.44140625" style="142" customWidth="1"/>
    <col min="79" max="80" width="11.6640625" customWidth="1"/>
    <col min="81" max="81" width="15.44140625" customWidth="1"/>
    <col min="82" max="82" width="14.33203125" bestFit="1" customWidth="1"/>
    <col min="83" max="83" width="13.33203125" bestFit="1" customWidth="1"/>
    <col min="84" max="84" width="13" bestFit="1" customWidth="1"/>
    <col min="85" max="85" width="13.5546875" style="2" customWidth="1"/>
    <col min="86" max="86" width="13.33203125" style="2" customWidth="1"/>
    <col min="87" max="88" width="14.88671875" style="2" customWidth="1"/>
    <col min="89" max="93" width="13.5546875" style="2" customWidth="1"/>
    <col min="94" max="94" width="13.33203125" style="2" bestFit="1" customWidth="1"/>
    <col min="95" max="97" width="14.33203125" style="2" customWidth="1"/>
    <col min="98" max="98" width="11.44140625" style="2"/>
    <col min="99" max="99" width="13.44140625" style="2" customWidth="1"/>
    <col min="100" max="100" width="11.44140625" style="2"/>
    <col min="101" max="101" width="11.6640625" style="2" bestFit="1" customWidth="1"/>
    <col min="102" max="102" width="11.6640625" bestFit="1" customWidth="1"/>
    <col min="103" max="105" width="18.109375" customWidth="1"/>
  </cols>
  <sheetData>
    <row r="1" spans="1:264" hidden="1">
      <c r="A1" s="115" t="s">
        <v>0</v>
      </c>
      <c r="AA1" s="157"/>
    </row>
    <row r="2" spans="1:264" hidden="1">
      <c r="A2" s="115" t="s">
        <v>1</v>
      </c>
      <c r="J2" s="109"/>
      <c r="K2" s="390"/>
      <c r="AA2" s="157"/>
      <c r="AJ2" s="142"/>
      <c r="AL2" s="209"/>
      <c r="AM2" s="365"/>
      <c r="AN2" s="209"/>
      <c r="CN2" s="391"/>
      <c r="CO2" s="391"/>
    </row>
    <row r="3" spans="1:264" hidden="1">
      <c r="A3" s="115" t="s">
        <v>2</v>
      </c>
      <c r="Y3" s="2">
        <f>+X42+AG36+AG38</f>
        <v>0</v>
      </c>
      <c r="AA3" s="157"/>
      <c r="AL3" s="142"/>
      <c r="AM3" s="389"/>
      <c r="AN3" s="389"/>
      <c r="CR3" s="157">
        <v>1538061.35</v>
      </c>
    </row>
    <row r="4" spans="1:264" hidden="1">
      <c r="A4" s="115" t="s">
        <v>3</v>
      </c>
      <c r="H4" s="393">
        <v>43099.35</v>
      </c>
      <c r="K4" s="142"/>
      <c r="AA4" s="157"/>
      <c r="AH4" s="227"/>
      <c r="AI4" s="227"/>
      <c r="AJ4" s="209"/>
      <c r="BQ4" s="209"/>
      <c r="BS4" s="209"/>
      <c r="CR4" s="2">
        <v>7828.5</v>
      </c>
    </row>
    <row r="5" spans="1:264" hidden="1">
      <c r="L5" s="188"/>
      <c r="N5" s="188"/>
      <c r="AA5" s="244"/>
      <c r="AD5" s="188"/>
      <c r="AF5" s="188"/>
      <c r="AM5" s="188"/>
      <c r="AN5" s="209"/>
      <c r="AO5" s="188"/>
      <c r="AQ5" s="188"/>
      <c r="BF5" s="188"/>
      <c r="BG5" s="188"/>
      <c r="BT5" s="188"/>
      <c r="BU5" s="188"/>
      <c r="BW5" s="188"/>
      <c r="BZ5" s="188"/>
      <c r="CG5"/>
      <c r="CN5" s="2">
        <v>200</v>
      </c>
      <c r="CO5" s="2">
        <v>202</v>
      </c>
    </row>
    <row r="6" spans="1:264" s="114" customFormat="1">
      <c r="A6" s="116" t="s">
        <v>4</v>
      </c>
      <c r="B6" s="113" t="s">
        <v>5</v>
      </c>
      <c r="C6" s="113" t="s">
        <v>6</v>
      </c>
      <c r="D6" s="113" t="s">
        <v>7</v>
      </c>
      <c r="E6" s="113" t="s">
        <v>8</v>
      </c>
      <c r="F6" s="113" t="s">
        <v>9</v>
      </c>
      <c r="G6" s="113" t="s">
        <v>10</v>
      </c>
      <c r="H6" s="113" t="s">
        <v>11</v>
      </c>
      <c r="I6" s="113" t="s">
        <v>12</v>
      </c>
      <c r="J6" s="113" t="s">
        <v>13</v>
      </c>
      <c r="K6" s="113" t="s">
        <v>14</v>
      </c>
      <c r="L6" s="191" t="s">
        <v>15</v>
      </c>
      <c r="M6" s="113" t="s">
        <v>16</v>
      </c>
      <c r="N6" s="191" t="s">
        <v>17</v>
      </c>
      <c r="O6" s="113" t="s">
        <v>18</v>
      </c>
      <c r="P6" s="113" t="s">
        <v>19</v>
      </c>
      <c r="Q6" s="113" t="s">
        <v>20</v>
      </c>
      <c r="R6" s="113" t="s">
        <v>21</v>
      </c>
      <c r="S6" s="113" t="s">
        <v>22</v>
      </c>
      <c r="T6" s="113" t="s">
        <v>23</v>
      </c>
      <c r="U6" s="113" t="s">
        <v>24</v>
      </c>
      <c r="V6" s="113" t="s">
        <v>25</v>
      </c>
      <c r="W6" s="113" t="s">
        <v>26</v>
      </c>
      <c r="X6" s="113" t="s">
        <v>27</v>
      </c>
      <c r="Y6" s="113" t="s">
        <v>28</v>
      </c>
      <c r="Z6" s="113" t="s">
        <v>29</v>
      </c>
      <c r="AA6" s="191" t="s">
        <v>30</v>
      </c>
      <c r="AB6" s="113" t="s">
        <v>31</v>
      </c>
      <c r="AC6" s="113" t="s">
        <v>32</v>
      </c>
      <c r="AD6" s="191" t="s">
        <v>33</v>
      </c>
      <c r="AE6" s="113" t="s">
        <v>34</v>
      </c>
      <c r="AF6" s="191" t="s">
        <v>35</v>
      </c>
      <c r="AG6" s="113" t="s">
        <v>36</v>
      </c>
      <c r="AH6" s="113" t="s">
        <v>37</v>
      </c>
      <c r="AI6" s="113" t="s">
        <v>38</v>
      </c>
      <c r="AJ6" s="113" t="s">
        <v>39</v>
      </c>
      <c r="AK6" s="113" t="s">
        <v>40</v>
      </c>
      <c r="AL6" s="113" t="s">
        <v>41</v>
      </c>
      <c r="AM6" s="191" t="s">
        <v>42</v>
      </c>
      <c r="AN6" s="113" t="s">
        <v>43</v>
      </c>
      <c r="AO6" s="191" t="s">
        <v>44</v>
      </c>
      <c r="AP6" s="113" t="s">
        <v>45</v>
      </c>
      <c r="AQ6" s="191" t="s">
        <v>46</v>
      </c>
      <c r="AR6" s="113" t="s">
        <v>47</v>
      </c>
      <c r="AS6" s="113" t="s">
        <v>48</v>
      </c>
      <c r="AT6" s="113" t="s">
        <v>49</v>
      </c>
      <c r="AU6" s="113" t="s">
        <v>50</v>
      </c>
      <c r="AV6" s="113" t="s">
        <v>51</v>
      </c>
      <c r="AW6" s="113" t="s">
        <v>52</v>
      </c>
      <c r="AX6" s="113" t="s">
        <v>53</v>
      </c>
      <c r="AY6" s="113" t="s">
        <v>54</v>
      </c>
      <c r="AZ6" s="113" t="s">
        <v>55</v>
      </c>
      <c r="BA6" s="113" t="s">
        <v>56</v>
      </c>
      <c r="BB6" s="113" t="s">
        <v>57</v>
      </c>
      <c r="BC6" s="113" t="s">
        <v>58</v>
      </c>
      <c r="BD6" s="113" t="s">
        <v>59</v>
      </c>
      <c r="BE6" s="113" t="s">
        <v>60</v>
      </c>
      <c r="BF6" s="191" t="s">
        <v>61</v>
      </c>
      <c r="BG6" s="191" t="s">
        <v>62</v>
      </c>
      <c r="BH6" s="113" t="s">
        <v>63</v>
      </c>
      <c r="BI6" s="113" t="s">
        <v>64</v>
      </c>
      <c r="BJ6" s="113" t="s">
        <v>65</v>
      </c>
      <c r="BK6" s="113" t="s">
        <v>66</v>
      </c>
      <c r="BL6" s="113" t="s">
        <v>67</v>
      </c>
      <c r="BM6" s="113" t="s">
        <v>68</v>
      </c>
      <c r="BN6" s="113" t="s">
        <v>69</v>
      </c>
      <c r="BO6" s="113" t="s">
        <v>70</v>
      </c>
      <c r="BP6" s="113" t="s">
        <v>71</v>
      </c>
      <c r="BQ6" s="113" t="s">
        <v>72</v>
      </c>
      <c r="BR6" s="113" t="s">
        <v>73</v>
      </c>
      <c r="BS6" s="113" t="s">
        <v>74</v>
      </c>
      <c r="BT6" s="191" t="s">
        <v>75</v>
      </c>
      <c r="BU6" s="191" t="s">
        <v>76</v>
      </c>
      <c r="BV6" s="113" t="s">
        <v>77</v>
      </c>
      <c r="BW6" s="191" t="s">
        <v>78</v>
      </c>
      <c r="BX6" s="113" t="s">
        <v>79</v>
      </c>
      <c r="BY6" s="113" t="s">
        <v>80</v>
      </c>
      <c r="BZ6" s="191" t="s">
        <v>81</v>
      </c>
      <c r="CA6" s="113" t="s">
        <v>82</v>
      </c>
      <c r="CB6" s="113" t="s">
        <v>83</v>
      </c>
      <c r="CC6" s="113" t="s">
        <v>84</v>
      </c>
      <c r="CD6" s="113" t="s">
        <v>85</v>
      </c>
      <c r="CE6" s="113" t="s">
        <v>86</v>
      </c>
      <c r="CF6" s="113" t="s">
        <v>87</v>
      </c>
      <c r="CG6" s="113" t="s">
        <v>88</v>
      </c>
      <c r="CH6" s="113" t="s">
        <v>89</v>
      </c>
      <c r="CI6" s="113" t="s">
        <v>90</v>
      </c>
      <c r="CJ6" s="113" t="s">
        <v>91</v>
      </c>
      <c r="CK6" s="113" t="s">
        <v>92</v>
      </c>
      <c r="CL6" s="113" t="s">
        <v>93</v>
      </c>
      <c r="CM6" s="113" t="s">
        <v>94</v>
      </c>
      <c r="CN6" s="113" t="s">
        <v>95</v>
      </c>
      <c r="CO6" s="113" t="s">
        <v>95</v>
      </c>
      <c r="CP6" s="113" t="s">
        <v>96</v>
      </c>
      <c r="CQ6" s="113" t="s">
        <v>97</v>
      </c>
      <c r="CR6" s="113" t="s">
        <v>98</v>
      </c>
      <c r="CS6" s="113" t="s">
        <v>99</v>
      </c>
      <c r="CT6" s="113" t="s">
        <v>100</v>
      </c>
      <c r="CU6" s="113" t="s">
        <v>101</v>
      </c>
    </row>
    <row r="7" spans="1:264" s="242" customFormat="1">
      <c r="A7" s="82"/>
      <c r="B7" s="108"/>
      <c r="C7" s="227"/>
      <c r="D7" s="2"/>
      <c r="E7"/>
      <c r="F7"/>
      <c r="G7"/>
      <c r="H7" s="2"/>
      <c r="I7" s="2"/>
      <c r="J7" s="2"/>
      <c r="K7" s="142"/>
      <c r="L7" s="142"/>
      <c r="M7"/>
      <c r="N7" s="142"/>
      <c r="O7"/>
      <c r="P7"/>
      <c r="Q7"/>
      <c r="R7"/>
      <c r="S7"/>
      <c r="T7"/>
      <c r="U7"/>
      <c r="V7"/>
      <c r="W7"/>
      <c r="X7"/>
      <c r="Y7"/>
      <c r="Z7"/>
      <c r="AA7" s="157"/>
      <c r="AB7"/>
      <c r="AC7"/>
      <c r="AD7" s="142"/>
      <c r="AE7"/>
      <c r="AF7" s="142"/>
      <c r="AG7"/>
      <c r="AH7"/>
      <c r="AI7"/>
      <c r="AJ7"/>
      <c r="AK7"/>
      <c r="AL7"/>
      <c r="AM7" s="142"/>
      <c r="AN7" s="142"/>
      <c r="AO7" s="142"/>
      <c r="AP7"/>
      <c r="AQ7" s="142"/>
      <c r="AR7"/>
      <c r="AS7"/>
      <c r="AT7"/>
      <c r="AU7"/>
      <c r="AV7"/>
      <c r="AW7"/>
      <c r="AX7"/>
      <c r="AY7"/>
      <c r="AZ7"/>
      <c r="BA7"/>
      <c r="BB7"/>
      <c r="BC7"/>
      <c r="BD7" s="142"/>
      <c r="BE7"/>
      <c r="BF7" s="142"/>
      <c r="BG7" s="142"/>
      <c r="BH7"/>
      <c r="BI7"/>
      <c r="BJ7"/>
      <c r="BK7"/>
      <c r="BL7"/>
      <c r="BM7"/>
      <c r="BN7"/>
      <c r="BO7"/>
      <c r="BP7"/>
      <c r="BQ7"/>
      <c r="BR7"/>
      <c r="BS7"/>
      <c r="BT7" s="142"/>
      <c r="BU7" s="142"/>
      <c r="BV7"/>
      <c r="BW7" s="142"/>
      <c r="BX7"/>
      <c r="BY7"/>
      <c r="BZ7" s="142"/>
      <c r="CA7"/>
      <c r="CB7"/>
      <c r="CC7"/>
      <c r="CD7"/>
      <c r="CE7"/>
      <c r="CF7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  <c r="IH7"/>
      <c r="II7"/>
      <c r="IJ7"/>
      <c r="IK7"/>
      <c r="IL7"/>
      <c r="IM7"/>
      <c r="IN7"/>
      <c r="IO7"/>
      <c r="IP7"/>
      <c r="IQ7"/>
      <c r="IR7"/>
      <c r="IS7"/>
      <c r="IT7"/>
      <c r="IU7"/>
      <c r="IV7"/>
      <c r="IW7"/>
      <c r="IX7"/>
      <c r="IY7"/>
      <c r="IZ7"/>
      <c r="JA7"/>
      <c r="JB7"/>
      <c r="JC7"/>
      <c r="JD7"/>
    </row>
    <row r="8" spans="1:264" s="242" customFormat="1">
      <c r="A8" s="316">
        <v>45582</v>
      </c>
      <c r="B8" s="288" t="s">
        <v>102</v>
      </c>
      <c r="C8" s="284" t="s">
        <v>103</v>
      </c>
      <c r="D8" s="2"/>
      <c r="E8" s="2"/>
      <c r="F8" s="157"/>
      <c r="G8" s="2"/>
      <c r="H8" s="142"/>
      <c r="I8" s="2"/>
      <c r="J8" s="2"/>
      <c r="K8" s="2"/>
      <c r="L8" s="2"/>
      <c r="M8" s="142"/>
      <c r="N8" s="2"/>
      <c r="O8" s="2"/>
      <c r="P8" s="2"/>
      <c r="Q8" s="2"/>
      <c r="R8" s="2"/>
      <c r="S8" s="157"/>
      <c r="T8" s="2"/>
      <c r="U8" s="2"/>
      <c r="V8" s="2"/>
      <c r="W8" s="2"/>
      <c r="X8"/>
      <c r="Y8" s="157"/>
      <c r="Z8" s="2"/>
      <c r="AA8" s="157"/>
      <c r="AB8" s="2"/>
      <c r="AC8" s="2"/>
      <c r="AD8" s="157"/>
      <c r="AE8" s="157"/>
      <c r="AF8" s="157"/>
      <c r="AG8" s="2"/>
      <c r="AH8" s="2"/>
      <c r="AI8" s="2"/>
      <c r="AJ8" s="2"/>
      <c r="AK8" s="2"/>
      <c r="AL8" s="157"/>
      <c r="AM8" s="157"/>
      <c r="AN8" s="2">
        <v>840</v>
      </c>
      <c r="AO8" s="2"/>
      <c r="AP8" s="2"/>
      <c r="AQ8" s="157"/>
      <c r="AR8" s="2"/>
      <c r="AS8" s="2"/>
      <c r="AT8" s="157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157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09"/>
      <c r="CS8" s="2"/>
      <c r="CT8" s="2"/>
      <c r="CU8" s="2"/>
      <c r="CV8" s="2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  <c r="IS8"/>
      <c r="IT8"/>
      <c r="IU8"/>
      <c r="IV8"/>
      <c r="IW8"/>
      <c r="IX8"/>
      <c r="IY8"/>
      <c r="IZ8"/>
      <c r="JA8"/>
      <c r="JB8"/>
      <c r="JC8"/>
      <c r="JD8"/>
    </row>
    <row r="9" spans="1:264" s="242" customFormat="1">
      <c r="A9" s="316">
        <v>45582</v>
      </c>
      <c r="B9" s="288" t="s">
        <v>102</v>
      </c>
      <c r="C9" s="284" t="s">
        <v>104</v>
      </c>
      <c r="D9" s="2"/>
      <c r="E9"/>
      <c r="F9"/>
      <c r="G9"/>
      <c r="H9" s="2"/>
      <c r="I9" s="2"/>
      <c r="J9" s="2"/>
      <c r="K9"/>
      <c r="L9" s="142"/>
      <c r="M9"/>
      <c r="N9" s="2"/>
      <c r="O9"/>
      <c r="P9"/>
      <c r="Q9"/>
      <c r="R9"/>
      <c r="S9"/>
      <c r="T9"/>
      <c r="U9"/>
      <c r="V9"/>
      <c r="W9"/>
      <c r="X9"/>
      <c r="Y9"/>
      <c r="Z9"/>
      <c r="AA9" s="157"/>
      <c r="AB9"/>
      <c r="AC9"/>
      <c r="AD9" s="142"/>
      <c r="AE9"/>
      <c r="AF9" s="142"/>
      <c r="AG9"/>
      <c r="AH9"/>
      <c r="AI9"/>
      <c r="AJ9"/>
      <c r="AK9"/>
      <c r="AL9"/>
      <c r="AM9" s="142"/>
      <c r="AN9"/>
      <c r="AO9" s="142"/>
      <c r="AP9"/>
      <c r="AQ9" s="142"/>
      <c r="AR9"/>
      <c r="AS9"/>
      <c r="AT9"/>
      <c r="AU9"/>
      <c r="AV9" s="209">
        <v>4200</v>
      </c>
      <c r="AW9"/>
      <c r="AX9"/>
      <c r="AY9"/>
      <c r="AZ9"/>
      <c r="BA9"/>
      <c r="BB9"/>
      <c r="BC9"/>
      <c r="BD9"/>
      <c r="BE9"/>
      <c r="BF9" s="142"/>
      <c r="BG9" s="142"/>
      <c r="BH9"/>
      <c r="BI9" s="209"/>
      <c r="BJ9"/>
      <c r="BK9"/>
      <c r="BL9"/>
      <c r="BM9"/>
      <c r="BN9"/>
      <c r="BO9" s="209"/>
      <c r="BP9"/>
      <c r="BQ9" s="598"/>
      <c r="BR9"/>
      <c r="BS9"/>
      <c r="BT9" s="142"/>
      <c r="BU9" s="142"/>
      <c r="BV9"/>
      <c r="BW9" s="142"/>
      <c r="BX9"/>
      <c r="BY9"/>
      <c r="BZ9" s="142"/>
      <c r="CA9"/>
      <c r="CB9"/>
      <c r="CC9"/>
      <c r="CD9"/>
      <c r="CE9"/>
      <c r="CF9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  <c r="IS9"/>
      <c r="IT9"/>
      <c r="IU9"/>
      <c r="IV9"/>
      <c r="IW9"/>
      <c r="IX9"/>
      <c r="IY9"/>
      <c r="IZ9"/>
      <c r="JA9"/>
      <c r="JB9"/>
      <c r="JC9"/>
      <c r="JD9"/>
    </row>
    <row r="10" spans="1:264" s="242" customFormat="1">
      <c r="A10" s="316">
        <v>45582</v>
      </c>
      <c r="B10" s="288" t="s">
        <v>102</v>
      </c>
      <c r="C10" s="284" t="s">
        <v>105</v>
      </c>
      <c r="D10" s="2"/>
      <c r="E10"/>
      <c r="F10"/>
      <c r="G10"/>
      <c r="H10" s="2"/>
      <c r="I10" s="2"/>
      <c r="J10" s="2"/>
      <c r="K10"/>
      <c r="L10" s="142"/>
      <c r="M10" s="2"/>
      <c r="N10" s="142"/>
      <c r="O10"/>
      <c r="P10"/>
      <c r="Q10"/>
      <c r="R10"/>
      <c r="S10"/>
      <c r="T10"/>
      <c r="U10"/>
      <c r="V10"/>
      <c r="W10"/>
      <c r="X10"/>
      <c r="Y10"/>
      <c r="Z10"/>
      <c r="AA10" s="157"/>
      <c r="AB10"/>
      <c r="AC10"/>
      <c r="AD10" s="142"/>
      <c r="AE10"/>
      <c r="AF10" s="142"/>
      <c r="AG10" s="142"/>
      <c r="AH10"/>
      <c r="AI10"/>
      <c r="AJ10"/>
      <c r="AK10"/>
      <c r="AL10"/>
      <c r="AM10" s="142"/>
      <c r="AN10"/>
      <c r="AO10" s="142"/>
      <c r="AP10"/>
      <c r="AQ10" s="142"/>
      <c r="AR10"/>
      <c r="AS10"/>
      <c r="AT10"/>
      <c r="AU10"/>
      <c r="AV10"/>
      <c r="AW10"/>
      <c r="AX10"/>
      <c r="AY10"/>
      <c r="AZ10"/>
      <c r="BA10"/>
      <c r="BB10" s="209"/>
      <c r="BC10"/>
      <c r="BD10"/>
      <c r="BE10"/>
      <c r="BF10" s="142"/>
      <c r="BG10" s="142"/>
      <c r="BH10"/>
      <c r="BI10"/>
      <c r="BJ10"/>
      <c r="BK10"/>
      <c r="BL10"/>
      <c r="BM10"/>
      <c r="BN10"/>
      <c r="BO10"/>
      <c r="BP10"/>
      <c r="BQ10" s="209"/>
      <c r="BR10" s="209">
        <v>64000</v>
      </c>
      <c r="BS10"/>
      <c r="BT10" s="142"/>
      <c r="BU10" s="142"/>
      <c r="BV10"/>
      <c r="BW10" s="142"/>
      <c r="BX10"/>
      <c r="BY10"/>
      <c r="BZ10" s="142"/>
      <c r="CA10"/>
      <c r="CB10"/>
      <c r="CC10"/>
      <c r="CD10"/>
      <c r="CE10"/>
      <c r="CF10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  <c r="IS10"/>
      <c r="IT10"/>
      <c r="IU10"/>
      <c r="IV10"/>
      <c r="IW10"/>
      <c r="IX10"/>
      <c r="IY10"/>
      <c r="IZ10"/>
      <c r="JA10"/>
      <c r="JB10"/>
      <c r="JC10"/>
      <c r="JD10"/>
    </row>
    <row r="11" spans="1:264" s="242" customFormat="1">
      <c r="A11" s="316">
        <v>45582</v>
      </c>
      <c r="B11" s="288" t="s">
        <v>102</v>
      </c>
      <c r="C11" s="284" t="s">
        <v>106</v>
      </c>
      <c r="D11" s="2"/>
      <c r="E11"/>
      <c r="F11"/>
      <c r="G11"/>
      <c r="H11" s="2"/>
      <c r="I11" s="2"/>
      <c r="J11" s="2"/>
      <c r="K11"/>
      <c r="L11" s="142"/>
      <c r="M11" s="2"/>
      <c r="N11" s="142"/>
      <c r="O11"/>
      <c r="P11"/>
      <c r="Q11"/>
      <c r="R11"/>
      <c r="S11"/>
      <c r="T11"/>
      <c r="U11"/>
      <c r="V11"/>
      <c r="W11"/>
      <c r="X11"/>
      <c r="Y11"/>
      <c r="Z11"/>
      <c r="AA11" s="157"/>
      <c r="AB11"/>
      <c r="AC11"/>
      <c r="AD11" s="142"/>
      <c r="AE11"/>
      <c r="AF11" s="142"/>
      <c r="AG11" s="142"/>
      <c r="AH11"/>
      <c r="AI11"/>
      <c r="AJ11"/>
      <c r="AK11"/>
      <c r="AL11"/>
      <c r="AM11" s="142"/>
      <c r="AN11"/>
      <c r="AO11" s="142"/>
      <c r="AP11"/>
      <c r="AQ11" s="142"/>
      <c r="AR11"/>
      <c r="AS11"/>
      <c r="AT11"/>
      <c r="AU11"/>
      <c r="AV11"/>
      <c r="AW11"/>
      <c r="AX11"/>
      <c r="AY11"/>
      <c r="AZ11"/>
      <c r="BA11"/>
      <c r="BB11" s="209"/>
      <c r="BC11"/>
      <c r="BD11"/>
      <c r="BE11"/>
      <c r="BF11" s="142"/>
      <c r="BG11" s="142"/>
      <c r="BH11"/>
      <c r="BI11"/>
      <c r="BJ11"/>
      <c r="BK11"/>
      <c r="BL11"/>
      <c r="BM11"/>
      <c r="BN11"/>
      <c r="BO11"/>
      <c r="BP11"/>
      <c r="BQ11"/>
      <c r="BR11" s="209"/>
      <c r="BS11"/>
      <c r="BT11" s="142"/>
      <c r="BU11" s="142"/>
      <c r="BV11" s="209">
        <v>21450</v>
      </c>
      <c r="BW11" s="142"/>
      <c r="BX11"/>
      <c r="BY11"/>
      <c r="BZ11" s="142"/>
      <c r="CA11"/>
      <c r="CB11"/>
      <c r="CC11"/>
      <c r="CD11"/>
      <c r="CE11"/>
      <c r="CF11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  <c r="IS11"/>
      <c r="IT11"/>
      <c r="IU11"/>
      <c r="IV11"/>
      <c r="IW11"/>
      <c r="IX11"/>
      <c r="IY11"/>
      <c r="IZ11"/>
      <c r="JA11"/>
      <c r="JB11"/>
      <c r="JC11"/>
      <c r="JD11"/>
    </row>
    <row r="12" spans="1:264">
      <c r="A12" s="316">
        <v>45582</v>
      </c>
      <c r="B12" s="288" t="s">
        <v>102</v>
      </c>
      <c r="C12" s="284" t="s">
        <v>107</v>
      </c>
      <c r="O12" s="2"/>
      <c r="AA12" s="157"/>
      <c r="BX12" s="209">
        <v>7200.01</v>
      </c>
    </row>
    <row r="13" spans="1:264" s="242" customFormat="1">
      <c r="A13" s="82"/>
      <c r="B13" s="108"/>
      <c r="C13" s="227"/>
      <c r="D13"/>
      <c r="E13" s="157"/>
      <c r="F13" s="157"/>
      <c r="G13" s="157"/>
      <c r="H13" s="157"/>
      <c r="I13" s="157"/>
      <c r="J13" s="2"/>
      <c r="K13" s="157"/>
      <c r="L13" s="157"/>
      <c r="M13" s="157"/>
      <c r="N13" s="157"/>
      <c r="O13"/>
      <c r="P13"/>
      <c r="Q13"/>
      <c r="R13"/>
      <c r="S13" s="157"/>
      <c r="T13"/>
      <c r="U13"/>
      <c r="V13"/>
      <c r="W13" s="157"/>
      <c r="X13" s="157"/>
      <c r="Y13"/>
      <c r="Z13" s="157"/>
      <c r="AA13"/>
      <c r="AB13"/>
      <c r="AC13"/>
      <c r="AD13"/>
      <c r="AE13"/>
      <c r="AF13" s="157"/>
      <c r="AG13"/>
      <c r="AH13"/>
      <c r="AI13"/>
      <c r="AJ13"/>
      <c r="AK13" s="157"/>
      <c r="AL13"/>
      <c r="AM13" s="157"/>
      <c r="AN13"/>
      <c r="AO13"/>
      <c r="AP13" s="157"/>
      <c r="AQ13" s="157"/>
      <c r="AR13"/>
      <c r="AS13"/>
      <c r="AT13" s="157"/>
      <c r="AU13"/>
      <c r="AV13" s="220"/>
      <c r="AW13"/>
      <c r="AX13"/>
      <c r="AY13"/>
      <c r="AZ13" s="209"/>
      <c r="BA13"/>
      <c r="BB13"/>
      <c r="BC13"/>
      <c r="BD13" s="157"/>
      <c r="BE13" s="157"/>
      <c r="BF13"/>
      <c r="BG13"/>
      <c r="BH13"/>
      <c r="BI13"/>
      <c r="BJ13" s="157"/>
      <c r="BK13"/>
      <c r="BL13"/>
      <c r="BM13"/>
      <c r="BN13" s="2"/>
      <c r="BO13" s="2"/>
      <c r="BP13" s="2"/>
      <c r="BQ13" s="2"/>
      <c r="BR13"/>
      <c r="BS13" s="157"/>
      <c r="BT13"/>
      <c r="BU13"/>
      <c r="BV13"/>
      <c r="BW13"/>
      <c r="BX13"/>
      <c r="BY13"/>
      <c r="BZ13"/>
      <c r="CA13"/>
      <c r="CB13"/>
      <c r="CC13" s="157"/>
      <c r="CD13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  <c r="IS13"/>
      <c r="IT13"/>
      <c r="IU13"/>
      <c r="IV13"/>
      <c r="IW13"/>
      <c r="IX13"/>
      <c r="IY13"/>
      <c r="IZ13"/>
      <c r="JA13"/>
      <c r="JB13"/>
      <c r="JC13"/>
      <c r="JD13"/>
    </row>
    <row r="14" spans="1:264" s="242" customFormat="1" ht="15" customHeight="1">
      <c r="A14" s="82">
        <v>45583</v>
      </c>
      <c r="B14" s="108" t="s">
        <v>108</v>
      </c>
      <c r="C14" s="284" t="s">
        <v>109</v>
      </c>
      <c r="D14" s="2"/>
      <c r="E14" s="2"/>
      <c r="F14" s="2"/>
      <c r="G14" s="2"/>
      <c r="H14" s="2"/>
      <c r="I14" s="2"/>
      <c r="J14" s="2"/>
      <c r="K14" s="2"/>
      <c r="L14" s="157"/>
      <c r="M14" s="2"/>
      <c r="N14" s="157"/>
      <c r="O14" s="2"/>
      <c r="P14" s="2"/>
      <c r="Q14" s="2"/>
      <c r="R14" s="2"/>
      <c r="S14" s="157"/>
      <c r="T14" s="2"/>
      <c r="U14" s="2"/>
      <c r="V14" s="2"/>
      <c r="W14" s="2"/>
      <c r="X14" s="2"/>
      <c r="Y14" s="2"/>
      <c r="Z14" s="2"/>
      <c r="AA14" s="157"/>
      <c r="AB14" s="2"/>
      <c r="AC14" s="2"/>
      <c r="AD14" s="157"/>
      <c r="AE14" s="2"/>
      <c r="AF14" s="157"/>
      <c r="AG14" s="2"/>
      <c r="AH14" s="2"/>
      <c r="AI14" s="2"/>
      <c r="AJ14" s="2"/>
      <c r="AK14" s="2"/>
      <c r="AL14" s="157"/>
      <c r="AM14" s="157"/>
      <c r="AN14" s="2">
        <v>1675</v>
      </c>
      <c r="AO14" s="157"/>
      <c r="AP14" s="2"/>
      <c r="AQ14" s="157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157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157"/>
      <c r="BV14" s="2"/>
      <c r="BW14" s="157"/>
      <c r="BX14" s="2"/>
      <c r="BY14" s="2"/>
      <c r="BZ14" s="157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  <c r="IS14"/>
      <c r="IT14"/>
      <c r="IU14"/>
      <c r="IV14"/>
      <c r="IW14"/>
      <c r="IX14"/>
      <c r="IY14"/>
      <c r="IZ14"/>
      <c r="JA14"/>
      <c r="JB14"/>
      <c r="JC14"/>
      <c r="JD14"/>
    </row>
    <row r="15" spans="1:264" s="242" customFormat="1" ht="15" customHeight="1">
      <c r="A15" s="82">
        <v>45583</v>
      </c>
      <c r="B15" s="108" t="s">
        <v>108</v>
      </c>
      <c r="C15" s="284" t="s">
        <v>110</v>
      </c>
      <c r="D15" s="2"/>
      <c r="E15" s="2"/>
      <c r="F15" s="2"/>
      <c r="G15" s="2"/>
      <c r="H15" s="2"/>
      <c r="I15" s="2"/>
      <c r="J15" s="2"/>
      <c r="K15" s="2"/>
      <c r="L15" s="157"/>
      <c r="M15" s="2"/>
      <c r="N15" s="157"/>
      <c r="O15" s="2"/>
      <c r="P15" s="2"/>
      <c r="Q15" s="2"/>
      <c r="R15" s="2"/>
      <c r="S15" s="157"/>
      <c r="T15" s="2"/>
      <c r="U15" s="2"/>
      <c r="V15" s="2"/>
      <c r="W15" s="2"/>
      <c r="X15" s="2"/>
      <c r="Y15" s="2"/>
      <c r="Z15" s="2"/>
      <c r="AA15" s="157"/>
      <c r="AB15" s="2"/>
      <c r="AC15" s="2"/>
      <c r="AD15" s="157"/>
      <c r="AE15" s="2"/>
      <c r="AF15" s="157"/>
      <c r="AG15" s="2"/>
      <c r="AH15" s="2"/>
      <c r="AI15" s="2"/>
      <c r="AJ15" s="2"/>
      <c r="AK15" s="2"/>
      <c r="AL15" s="157"/>
      <c r="AM15" s="157"/>
      <c r="AN15" s="2"/>
      <c r="AO15" s="157"/>
      <c r="AP15" s="2"/>
      <c r="AQ15" s="157"/>
      <c r="AR15" s="2"/>
      <c r="AS15" s="2"/>
      <c r="AT15" s="2"/>
      <c r="AU15" s="2"/>
      <c r="AV15" s="2"/>
      <c r="AW15" s="2"/>
      <c r="AX15" s="2">
        <v>10825</v>
      </c>
      <c r="AY15" s="2"/>
      <c r="AZ15" s="2"/>
      <c r="BA15" s="2"/>
      <c r="BB15" s="2"/>
      <c r="BC15" s="2"/>
      <c r="BD15" s="2"/>
      <c r="BE15" s="2"/>
      <c r="BF15" s="157"/>
      <c r="BG15" s="157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157"/>
      <c r="BU15" s="157"/>
      <c r="BV15" s="2"/>
      <c r="BW15" s="2"/>
      <c r="BX15" s="2"/>
      <c r="BY15" s="2"/>
      <c r="BZ15" s="157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  <c r="IS15"/>
      <c r="IT15"/>
      <c r="IU15"/>
      <c r="IV15"/>
      <c r="IW15"/>
      <c r="IX15"/>
      <c r="IY15"/>
      <c r="IZ15"/>
      <c r="JA15"/>
      <c r="JB15"/>
      <c r="JC15"/>
      <c r="JD15"/>
    </row>
    <row r="16" spans="1:264" s="242" customFormat="1" ht="15" customHeight="1">
      <c r="A16" s="82">
        <v>45583</v>
      </c>
      <c r="B16" s="108" t="s">
        <v>108</v>
      </c>
      <c r="C16" s="284" t="s">
        <v>111</v>
      </c>
      <c r="D16" s="2"/>
      <c r="E16" s="2"/>
      <c r="F16" s="2"/>
      <c r="G16" s="2"/>
      <c r="H16" s="2"/>
      <c r="I16" s="2"/>
      <c r="J16" s="2"/>
      <c r="K16" s="2"/>
      <c r="L16" s="157"/>
      <c r="M16" s="2"/>
      <c r="N16" s="157"/>
      <c r="O16" s="2"/>
      <c r="P16" s="2"/>
      <c r="Q16" s="2"/>
      <c r="R16" s="2"/>
      <c r="S16" s="157"/>
      <c r="T16" s="2"/>
      <c r="U16" s="2"/>
      <c r="V16" s="2"/>
      <c r="W16" s="2"/>
      <c r="X16" s="2"/>
      <c r="Y16" s="2"/>
      <c r="Z16" s="2"/>
      <c r="AA16" s="157"/>
      <c r="AB16" s="2"/>
      <c r="AC16" s="2"/>
      <c r="AD16" s="157"/>
      <c r="AE16" s="2"/>
      <c r="AF16" s="157"/>
      <c r="AG16" s="2"/>
      <c r="AH16" s="2"/>
      <c r="AI16" s="2"/>
      <c r="AJ16" s="2"/>
      <c r="AK16" s="2"/>
      <c r="AL16" s="157"/>
      <c r="AM16" s="157"/>
      <c r="AN16" s="2"/>
      <c r="AO16" s="157"/>
      <c r="AP16" s="2"/>
      <c r="AQ16" s="157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157"/>
      <c r="BG16" s="157">
        <v>9000</v>
      </c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157"/>
      <c r="BU16" s="157"/>
      <c r="BV16" s="2"/>
      <c r="BW16" s="2"/>
      <c r="BX16" s="2"/>
      <c r="BY16" s="2"/>
      <c r="BZ16" s="157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  <c r="IS16"/>
      <c r="IT16"/>
      <c r="IU16"/>
      <c r="IV16"/>
      <c r="IW16"/>
      <c r="IX16"/>
      <c r="IY16"/>
      <c r="IZ16"/>
      <c r="JA16"/>
      <c r="JB16"/>
      <c r="JC16"/>
      <c r="JD16"/>
    </row>
    <row r="17" spans="1:264" s="242" customFormat="1" ht="15" customHeight="1">
      <c r="A17" s="82">
        <v>45583</v>
      </c>
      <c r="B17" s="108" t="s">
        <v>108</v>
      </c>
      <c r="C17" s="284" t="s">
        <v>112</v>
      </c>
      <c r="D17" s="2"/>
      <c r="E17" s="2"/>
      <c r="F17" s="2"/>
      <c r="G17" s="2"/>
      <c r="H17" s="2"/>
      <c r="I17" s="2"/>
      <c r="J17" s="2"/>
      <c r="K17" s="2"/>
      <c r="L17" s="157"/>
      <c r="M17" s="2"/>
      <c r="N17" s="157"/>
      <c r="O17" s="2"/>
      <c r="P17" s="2"/>
      <c r="Q17" s="2"/>
      <c r="R17" s="2"/>
      <c r="S17" s="157"/>
      <c r="T17" s="2"/>
      <c r="U17" s="2"/>
      <c r="V17" s="2"/>
      <c r="W17" s="2"/>
      <c r="X17" s="2"/>
      <c r="Y17" s="2"/>
      <c r="Z17" s="2"/>
      <c r="AA17" s="157"/>
      <c r="AB17" s="2"/>
      <c r="AC17" s="2"/>
      <c r="AD17" s="157"/>
      <c r="AE17" s="2"/>
      <c r="AF17" s="157"/>
      <c r="AG17" s="2"/>
      <c r="AH17" s="2"/>
      <c r="AI17" s="2"/>
      <c r="AJ17" s="2"/>
      <c r="AK17" s="2"/>
      <c r="AL17" s="157"/>
      <c r="AM17" s="157"/>
      <c r="AN17" s="2"/>
      <c r="AO17" s="157"/>
      <c r="AP17" s="2"/>
      <c r="AQ17" s="157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157"/>
      <c r="BG17" s="157"/>
      <c r="BH17" s="2"/>
      <c r="BI17" s="2"/>
      <c r="BJ17" s="2"/>
      <c r="BK17" s="2"/>
      <c r="BL17" s="2">
        <v>1000</v>
      </c>
      <c r="BM17" s="2"/>
      <c r="BN17" s="2"/>
      <c r="BO17" s="2"/>
      <c r="BP17" s="2"/>
      <c r="BQ17" s="2"/>
      <c r="BR17" s="2"/>
      <c r="BS17" s="2"/>
      <c r="BT17" s="157"/>
      <c r="BU17" s="157"/>
      <c r="BV17" s="2"/>
      <c r="BW17" s="2"/>
      <c r="BX17" s="2"/>
      <c r="BY17" s="2"/>
      <c r="BZ17" s="157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  <c r="IO17"/>
      <c r="IP17"/>
      <c r="IQ17"/>
      <c r="IR17"/>
      <c r="IS17"/>
      <c r="IT17"/>
      <c r="IU17"/>
      <c r="IV17"/>
      <c r="IW17"/>
      <c r="IX17"/>
      <c r="IY17"/>
      <c r="IZ17"/>
      <c r="JA17"/>
      <c r="JB17"/>
      <c r="JC17"/>
      <c r="JD17"/>
    </row>
    <row r="18" spans="1:264" s="242" customFormat="1" ht="15" customHeight="1">
      <c r="A18" s="82">
        <v>45583</v>
      </c>
      <c r="B18" s="108" t="s">
        <v>108</v>
      </c>
      <c r="C18" s="284" t="s">
        <v>113</v>
      </c>
      <c r="D18" s="2"/>
      <c r="E18" s="2"/>
      <c r="F18" s="2"/>
      <c r="G18" s="2"/>
      <c r="H18" s="2"/>
      <c r="I18" s="2"/>
      <c r="J18" s="2"/>
      <c r="K18" s="2"/>
      <c r="L18" s="157"/>
      <c r="M18" s="2"/>
      <c r="N18" s="157"/>
      <c r="O18" s="2"/>
      <c r="P18" s="2"/>
      <c r="Q18" s="2"/>
      <c r="R18" s="2"/>
      <c r="S18" s="157"/>
      <c r="T18" s="2"/>
      <c r="U18" s="2"/>
      <c r="V18" s="2"/>
      <c r="W18" s="2"/>
      <c r="X18" s="2"/>
      <c r="Y18" s="2"/>
      <c r="Z18" s="2"/>
      <c r="AA18" s="157"/>
      <c r="AB18" s="2"/>
      <c r="AC18" s="2"/>
      <c r="AD18" s="157"/>
      <c r="AE18" s="2"/>
      <c r="AF18" s="157"/>
      <c r="AG18" s="2"/>
      <c r="AH18" s="2"/>
      <c r="AI18" s="2"/>
      <c r="AJ18" s="2"/>
      <c r="AK18" s="2"/>
      <c r="AL18" s="157"/>
      <c r="AM18" s="157"/>
      <c r="AN18" s="2"/>
      <c r="AO18" s="157"/>
      <c r="AP18" s="2"/>
      <c r="AQ18" s="157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157"/>
      <c r="BG18" s="157"/>
      <c r="BH18" s="2"/>
      <c r="BI18" s="2"/>
      <c r="BJ18" s="2"/>
      <c r="BK18" s="2"/>
      <c r="BL18" s="2"/>
      <c r="BM18" s="2">
        <v>14300</v>
      </c>
      <c r="BN18" s="2"/>
      <c r="BO18" s="2"/>
      <c r="BP18" s="2"/>
      <c r="BQ18" s="2"/>
      <c r="BR18" s="2"/>
      <c r="BS18" s="2"/>
      <c r="BT18" s="157"/>
      <c r="BU18" s="157"/>
      <c r="BV18" s="2"/>
      <c r="BW18" s="2"/>
      <c r="BX18" s="2"/>
      <c r="BY18" s="2"/>
      <c r="BZ18" s="157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  <c r="IN18"/>
      <c r="IO18"/>
      <c r="IP18"/>
      <c r="IQ18"/>
      <c r="IR18"/>
      <c r="IS18"/>
      <c r="IT18"/>
      <c r="IU18"/>
      <c r="IV18"/>
      <c r="IW18"/>
      <c r="IX18"/>
      <c r="IY18"/>
      <c r="IZ18"/>
      <c r="JA18"/>
      <c r="JB18"/>
      <c r="JC18"/>
      <c r="JD18"/>
    </row>
    <row r="19" spans="1:264" s="242" customFormat="1" ht="15" customHeight="1">
      <c r="A19" s="82">
        <v>45583</v>
      </c>
      <c r="B19" s="108" t="s">
        <v>108</v>
      </c>
      <c r="C19" s="284" t="s">
        <v>114</v>
      </c>
      <c r="D19" s="2"/>
      <c r="E19" s="2"/>
      <c r="F19" s="2"/>
      <c r="G19" s="2"/>
      <c r="H19" s="2"/>
      <c r="I19" s="2"/>
      <c r="J19" s="2"/>
      <c r="K19" s="2"/>
      <c r="L19" s="157"/>
      <c r="M19" s="2"/>
      <c r="N19" s="157"/>
      <c r="O19" s="2"/>
      <c r="P19" s="2"/>
      <c r="Q19" s="2"/>
      <c r="R19" s="2"/>
      <c r="S19" s="157"/>
      <c r="T19" s="2"/>
      <c r="U19" s="2"/>
      <c r="V19" s="2"/>
      <c r="W19" s="2"/>
      <c r="X19" s="2"/>
      <c r="Y19" s="2"/>
      <c r="Z19" s="2"/>
      <c r="AA19" s="157"/>
      <c r="AB19" s="2"/>
      <c r="AC19" s="2"/>
      <c r="AD19" s="157"/>
      <c r="AE19" s="2"/>
      <c r="AF19" s="157"/>
      <c r="AG19" s="2"/>
      <c r="AH19" s="2"/>
      <c r="AI19" s="2"/>
      <c r="AJ19" s="2"/>
      <c r="AK19" s="2"/>
      <c r="AL19" s="157"/>
      <c r="AM19" s="157"/>
      <c r="AN19" s="2"/>
      <c r="AO19" s="157"/>
      <c r="AP19" s="2"/>
      <c r="AQ19" s="157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157"/>
      <c r="BG19" s="157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157">
        <v>1800</v>
      </c>
      <c r="BU19" s="157"/>
      <c r="BV19" s="2"/>
      <c r="BW19" s="2"/>
      <c r="BX19" s="2"/>
      <c r="BY19" s="2"/>
      <c r="BZ19" s="157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  <c r="IN19"/>
      <c r="IO19"/>
      <c r="IP19"/>
      <c r="IQ19"/>
      <c r="IR19"/>
      <c r="IS19"/>
      <c r="IT19"/>
      <c r="IU19"/>
      <c r="IV19"/>
      <c r="IW19"/>
      <c r="IX19"/>
      <c r="IY19"/>
      <c r="IZ19"/>
      <c r="JA19"/>
      <c r="JB19"/>
      <c r="JC19"/>
      <c r="JD19"/>
    </row>
    <row r="20" spans="1:264" s="2" customFormat="1" ht="15" customHeight="1">
      <c r="A20" s="82">
        <v>45583</v>
      </c>
      <c r="B20" s="108" t="s">
        <v>108</v>
      </c>
      <c r="C20" s="284" t="s">
        <v>115</v>
      </c>
      <c r="E20" s="157"/>
      <c r="F20" s="157"/>
      <c r="G20" s="157"/>
      <c r="H20" s="157"/>
      <c r="J20" s="157"/>
      <c r="K20" s="157"/>
      <c r="L20" s="157"/>
      <c r="M20" s="157"/>
      <c r="N20" s="157"/>
      <c r="O20" s="157"/>
      <c r="P20" s="157"/>
      <c r="Q20" s="157"/>
      <c r="R20" s="157"/>
      <c r="S20" s="157"/>
      <c r="T20" s="157"/>
      <c r="U20" s="157"/>
      <c r="V20" s="157"/>
      <c r="W20" s="157"/>
      <c r="X20" s="157"/>
      <c r="Y20" s="157"/>
      <c r="Z20" s="157"/>
      <c r="AA20" s="157"/>
      <c r="AB20" s="157"/>
      <c r="AC20" s="157"/>
      <c r="AD20" s="157"/>
      <c r="AE20" s="157"/>
      <c r="AF20" s="157"/>
      <c r="AG20" s="157"/>
      <c r="AH20" s="157"/>
      <c r="AI20" s="157"/>
      <c r="AJ20" s="157"/>
      <c r="AK20" s="157"/>
      <c r="AL20" s="157"/>
      <c r="AM20" s="157"/>
      <c r="AO20" s="157"/>
      <c r="AP20" s="157"/>
      <c r="AQ20" s="157"/>
      <c r="AR20" s="157"/>
      <c r="AS20" s="157"/>
      <c r="AT20" s="157"/>
      <c r="AU20" s="157"/>
      <c r="AV20" s="157"/>
      <c r="AW20" s="157"/>
      <c r="AX20" s="157"/>
      <c r="AY20" s="157"/>
      <c r="AZ20" s="157"/>
      <c r="BA20" s="157"/>
      <c r="BB20" s="157"/>
      <c r="BC20" s="157"/>
      <c r="BD20" s="157"/>
      <c r="BE20" s="157"/>
      <c r="BF20" s="157"/>
      <c r="BG20" s="157"/>
      <c r="BH20" s="157"/>
      <c r="BI20" s="157"/>
      <c r="BJ20" s="157"/>
      <c r="BL20" s="157"/>
      <c r="BM20" s="157"/>
      <c r="BN20" s="157"/>
      <c r="BO20" s="157"/>
      <c r="BP20" s="157"/>
      <c r="BR20" s="157"/>
      <c r="BS20" s="157"/>
      <c r="BT20" s="157"/>
      <c r="BU20" s="157"/>
      <c r="BV20" s="157"/>
      <c r="BW20" s="157"/>
      <c r="BX20" s="157">
        <v>3000</v>
      </c>
      <c r="BY20" s="157"/>
      <c r="BZ20" s="157"/>
      <c r="CA20" s="157"/>
      <c r="CB20" s="157"/>
      <c r="CC20" s="157"/>
      <c r="CD20" s="157"/>
      <c r="CE20" s="157"/>
      <c r="CF20" s="157"/>
      <c r="CG20" s="157"/>
      <c r="CH20" s="157"/>
      <c r="CI20" s="157"/>
      <c r="CJ20" s="157"/>
      <c r="CK20" s="157"/>
      <c r="CL20" s="157"/>
      <c r="CM20" s="157"/>
      <c r="CN20" s="157"/>
      <c r="CO20" s="157"/>
      <c r="CP20" s="157"/>
      <c r="CQ20" s="157"/>
      <c r="CR20" s="157"/>
      <c r="CS20" s="157"/>
      <c r="CT20" s="157"/>
      <c r="CU20" s="157"/>
      <c r="CV20" s="157"/>
      <c r="CW20" s="157"/>
      <c r="CX20" s="157"/>
      <c r="CY20" s="157"/>
      <c r="CZ20" s="157"/>
      <c r="DA20" s="157"/>
      <c r="DB20" s="157"/>
      <c r="DC20" s="157"/>
      <c r="DD20" s="157"/>
      <c r="DE20" s="157"/>
      <c r="DF20" s="157"/>
      <c r="DG20" s="157"/>
      <c r="DH20" s="157"/>
      <c r="DI20" s="157"/>
      <c r="DJ20" s="157"/>
      <c r="DK20" s="157"/>
      <c r="DL20" s="157"/>
      <c r="DM20" s="157"/>
      <c r="DN20" s="157"/>
      <c r="DO20" s="157"/>
      <c r="DP20" s="157"/>
      <c r="DQ20" s="157"/>
      <c r="DR20" s="157"/>
      <c r="DS20" s="157"/>
      <c r="DT20" s="157"/>
      <c r="DU20" s="157"/>
      <c r="DV20" s="157"/>
      <c r="DW20" s="157"/>
      <c r="DX20" s="157"/>
      <c r="DY20" s="157"/>
      <c r="DZ20" s="157"/>
      <c r="EA20" s="157"/>
      <c r="EB20" s="157"/>
      <c r="EC20" s="157"/>
      <c r="ED20" s="157"/>
      <c r="EE20" s="157"/>
      <c r="EF20" s="157"/>
      <c r="EG20" s="157"/>
      <c r="EH20" s="157"/>
      <c r="EI20" s="157"/>
      <c r="EJ20" s="157"/>
      <c r="EK20" s="157"/>
      <c r="EL20" s="157"/>
      <c r="EM20" s="157"/>
      <c r="EN20" s="157"/>
      <c r="EO20" s="157"/>
      <c r="EP20" s="157"/>
      <c r="EQ20" s="157"/>
      <c r="ER20" s="157"/>
      <c r="ES20" s="157"/>
      <c r="ET20" s="157"/>
      <c r="EU20" s="157"/>
      <c r="EV20" s="157"/>
      <c r="EW20" s="157"/>
      <c r="EX20" s="157"/>
      <c r="EY20" s="157"/>
      <c r="EZ20" s="157"/>
      <c r="FA20" s="157"/>
      <c r="FB20" s="157"/>
      <c r="FC20" s="157"/>
      <c r="FD20" s="157"/>
      <c r="FE20" s="157"/>
      <c r="FF20" s="157"/>
      <c r="FG20" s="157"/>
      <c r="FH20" s="157"/>
      <c r="FI20" s="157"/>
      <c r="FJ20" s="157"/>
      <c r="FK20" s="157"/>
      <c r="FL20" s="157"/>
      <c r="FM20" s="157"/>
      <c r="FN20" s="157"/>
      <c r="FO20" s="157"/>
      <c r="FP20" s="157"/>
      <c r="FQ20" s="157"/>
      <c r="FR20" s="157"/>
      <c r="FS20" s="157"/>
      <c r="FT20" s="157"/>
      <c r="FU20" s="157"/>
      <c r="FV20" s="157"/>
      <c r="FW20" s="157"/>
      <c r="FX20" s="157"/>
      <c r="FY20" s="157"/>
      <c r="FZ20" s="157"/>
      <c r="GA20" s="157"/>
      <c r="GB20" s="157"/>
      <c r="GC20" s="157"/>
      <c r="GD20" s="157"/>
      <c r="GE20" s="157"/>
      <c r="GF20" s="157"/>
      <c r="GG20" s="157"/>
      <c r="GH20" s="157"/>
      <c r="GI20" s="157"/>
      <c r="GJ20" s="157"/>
      <c r="GK20" s="157"/>
      <c r="GL20" s="157"/>
      <c r="GM20" s="157"/>
      <c r="GN20" s="157"/>
      <c r="GO20" s="157"/>
      <c r="GP20" s="157"/>
      <c r="GQ20" s="157"/>
      <c r="GR20" s="157"/>
      <c r="GS20" s="157"/>
      <c r="GT20" s="157"/>
      <c r="GU20" s="157"/>
      <c r="GV20" s="157"/>
      <c r="GW20" s="157"/>
      <c r="GX20" s="157"/>
      <c r="GY20" s="157"/>
      <c r="GZ20" s="157"/>
      <c r="HA20" s="157"/>
      <c r="HB20" s="157"/>
      <c r="HC20" s="157"/>
      <c r="HD20" s="157"/>
      <c r="HE20" s="157"/>
      <c r="HF20" s="157"/>
      <c r="HG20" s="157"/>
      <c r="HH20" s="157"/>
      <c r="HI20" s="157"/>
      <c r="HJ20" s="157"/>
      <c r="HK20" s="157"/>
      <c r="HL20" s="157"/>
      <c r="HM20" s="157"/>
      <c r="HN20" s="157"/>
      <c r="HO20" s="157"/>
      <c r="HP20" s="157"/>
      <c r="HQ20" s="157"/>
      <c r="HR20" s="157"/>
      <c r="HS20" s="157"/>
      <c r="HT20" s="157"/>
      <c r="HU20" s="157"/>
      <c r="HV20" s="157"/>
      <c r="HW20" s="157"/>
      <c r="HX20" s="157"/>
      <c r="HY20" s="157"/>
      <c r="HZ20" s="157"/>
      <c r="IA20" s="157"/>
      <c r="IB20" s="157"/>
      <c r="IC20" s="157"/>
      <c r="ID20" s="157"/>
      <c r="IE20" s="157"/>
      <c r="IF20" s="157"/>
      <c r="IG20" s="157"/>
      <c r="IH20" s="157"/>
      <c r="II20" s="157"/>
      <c r="IJ20" s="157"/>
      <c r="IK20" s="157"/>
      <c r="IL20" s="157"/>
      <c r="IM20" s="157"/>
      <c r="IN20" s="157"/>
      <c r="IO20" s="157"/>
      <c r="IP20" s="157"/>
      <c r="IQ20" s="157"/>
      <c r="IR20" s="157"/>
      <c r="IS20" s="157"/>
      <c r="IT20" s="157"/>
      <c r="IU20" s="157"/>
      <c r="IV20" s="157"/>
    </row>
    <row r="21" spans="1:264" ht="15.75" customHeight="1">
      <c r="A21" s="82">
        <v>45583</v>
      </c>
      <c r="B21" s="108" t="s">
        <v>108</v>
      </c>
      <c r="C21" s="284" t="s">
        <v>116</v>
      </c>
      <c r="F21" s="157"/>
      <c r="K21" s="157"/>
      <c r="L21" s="157"/>
      <c r="N21" s="209"/>
      <c r="S21" s="157"/>
      <c r="W21" s="157"/>
      <c r="X21" s="157"/>
      <c r="Z21" s="157"/>
      <c r="AA21" s="157"/>
      <c r="AC21" s="74"/>
      <c r="AD21" s="157"/>
      <c r="AF21" s="157"/>
      <c r="AK21" s="157"/>
      <c r="AL21" s="157"/>
      <c r="AM21" s="157"/>
      <c r="AN21" s="2"/>
      <c r="AO21"/>
      <c r="AP21" s="157"/>
      <c r="AQ21" s="157"/>
      <c r="AT21" s="157"/>
      <c r="AZ21" s="598">
        <v>22399.56</v>
      </c>
      <c r="BD21" s="157"/>
      <c r="BE21" s="157"/>
      <c r="BF21"/>
      <c r="BG21"/>
      <c r="BI21" s="2"/>
      <c r="BJ21" s="157"/>
      <c r="BK21" s="2"/>
      <c r="BO21" s="157"/>
      <c r="BQ21" s="2"/>
      <c r="BS21" s="74"/>
      <c r="BT21"/>
      <c r="BU21"/>
      <c r="BW21"/>
      <c r="BX21" s="157"/>
      <c r="BZ21"/>
      <c r="CE21" s="2"/>
      <c r="CF21" s="2"/>
      <c r="CV21"/>
      <c r="CW21"/>
    </row>
    <row r="22" spans="1:264" ht="15.75" customHeight="1">
      <c r="B22" s="108"/>
      <c r="C22" s="284"/>
      <c r="F22" s="157"/>
      <c r="K22" s="157"/>
      <c r="L22" s="157"/>
      <c r="N22" s="209"/>
      <c r="S22" s="157"/>
      <c r="W22" s="157"/>
      <c r="X22" s="157"/>
      <c r="Z22" s="157"/>
      <c r="AA22" s="157"/>
      <c r="AC22" s="74"/>
      <c r="AD22" s="157"/>
      <c r="AF22" s="157"/>
      <c r="AK22" s="157"/>
      <c r="AL22" s="157"/>
      <c r="AM22" s="157"/>
      <c r="AN22" s="2"/>
      <c r="AO22"/>
      <c r="AP22" s="157"/>
      <c r="AQ22" s="157"/>
      <c r="AT22" s="157"/>
      <c r="AZ22" s="209"/>
      <c r="BD22" s="157"/>
      <c r="BE22" s="157"/>
      <c r="BF22"/>
      <c r="BG22"/>
      <c r="BI22" s="2"/>
      <c r="BJ22" s="157"/>
      <c r="BK22" s="2"/>
      <c r="BO22" s="157"/>
      <c r="BQ22" s="2"/>
      <c r="BS22" s="74"/>
      <c r="BT22"/>
      <c r="BU22"/>
      <c r="BW22"/>
      <c r="BX22" s="157"/>
      <c r="BZ22"/>
      <c r="CE22" s="2"/>
      <c r="CF22" s="2"/>
      <c r="CV22"/>
      <c r="CW22"/>
    </row>
    <row r="23" spans="1:264" ht="15.75" customHeight="1">
      <c r="A23" s="82">
        <v>45596</v>
      </c>
      <c r="B23" s="108"/>
      <c r="C23" s="284" t="s">
        <v>117</v>
      </c>
      <c r="F23" s="157"/>
      <c r="K23" s="157"/>
      <c r="L23" s="157"/>
      <c r="N23" s="209"/>
      <c r="S23" s="157"/>
      <c r="W23" s="157"/>
      <c r="X23" s="157"/>
      <c r="Z23" s="157"/>
      <c r="AA23" s="157"/>
      <c r="AC23" s="74"/>
      <c r="AD23" s="157"/>
      <c r="AF23" s="157"/>
      <c r="AK23" s="157"/>
      <c r="AL23" s="157"/>
      <c r="AM23" s="157"/>
      <c r="AN23" s="2">
        <v>2015</v>
      </c>
      <c r="AO23"/>
      <c r="AP23" s="157"/>
      <c r="AQ23" s="157"/>
      <c r="AT23" s="157"/>
      <c r="AZ23" s="209"/>
      <c r="BD23" s="157"/>
      <c r="BE23" s="157"/>
      <c r="BF23"/>
      <c r="BG23"/>
      <c r="BI23" s="2"/>
      <c r="BJ23" s="157"/>
      <c r="BK23" s="2"/>
      <c r="BO23" s="157"/>
      <c r="BQ23" s="2"/>
      <c r="BS23" s="74"/>
      <c r="BT23"/>
      <c r="BU23"/>
      <c r="BW23"/>
      <c r="BX23" s="157"/>
      <c r="BZ23"/>
      <c r="CE23" s="2"/>
      <c r="CF23" s="2"/>
      <c r="CV23"/>
      <c r="CW23"/>
    </row>
    <row r="24" spans="1:264" ht="15.75" customHeight="1">
      <c r="B24" s="108"/>
      <c r="C24" s="284" t="s">
        <v>118</v>
      </c>
      <c r="F24" s="157"/>
      <c r="K24" s="157"/>
      <c r="L24" s="157"/>
      <c r="N24" s="209"/>
      <c r="S24" s="157"/>
      <c r="W24" s="157"/>
      <c r="X24" s="157"/>
      <c r="Z24" s="157"/>
      <c r="AA24" s="157"/>
      <c r="AC24" s="74"/>
      <c r="AD24" s="157"/>
      <c r="AF24" s="157"/>
      <c r="AK24" s="157"/>
      <c r="AL24" s="157"/>
      <c r="AM24" s="157"/>
      <c r="AN24" s="2"/>
      <c r="AO24"/>
      <c r="AP24" s="157"/>
      <c r="AQ24" s="157"/>
      <c r="AT24" s="157"/>
      <c r="AZ24" s="209"/>
      <c r="BD24" s="157"/>
      <c r="BE24" s="157"/>
      <c r="BF24" s="209">
        <v>7926.95</v>
      </c>
      <c r="BG24"/>
      <c r="BI24" s="2"/>
      <c r="BJ24" s="157"/>
      <c r="BK24" s="2"/>
      <c r="BO24" s="157"/>
      <c r="BQ24" s="2"/>
      <c r="BS24" s="74"/>
      <c r="BT24"/>
      <c r="BU24"/>
      <c r="BW24"/>
      <c r="BX24" s="157"/>
      <c r="BZ24"/>
      <c r="CE24" s="2"/>
      <c r="CF24" s="2"/>
      <c r="CV24"/>
      <c r="CW24"/>
    </row>
    <row r="25" spans="1:264" ht="15.75" customHeight="1">
      <c r="B25" s="108"/>
      <c r="C25" s="284" t="s">
        <v>111</v>
      </c>
      <c r="F25" s="157"/>
      <c r="K25" s="157"/>
      <c r="L25" s="157"/>
      <c r="N25" s="209"/>
      <c r="S25" s="157"/>
      <c r="W25" s="157"/>
      <c r="X25" s="157"/>
      <c r="Z25" s="157"/>
      <c r="AA25" s="157"/>
      <c r="AC25" s="74"/>
      <c r="AD25" s="157"/>
      <c r="AF25" s="157"/>
      <c r="AK25" s="157"/>
      <c r="AL25" s="157"/>
      <c r="AM25" s="157"/>
      <c r="AN25" s="2"/>
      <c r="AO25"/>
      <c r="AP25" s="157"/>
      <c r="AQ25" s="157"/>
      <c r="AT25" s="157"/>
      <c r="AZ25" s="209"/>
      <c r="BD25" s="157"/>
      <c r="BE25" s="157"/>
      <c r="BF25"/>
      <c r="BG25" s="209">
        <v>31500</v>
      </c>
      <c r="BI25" s="2"/>
      <c r="BJ25" s="157"/>
      <c r="BK25" s="2"/>
      <c r="BO25" s="157"/>
      <c r="BQ25" s="2"/>
      <c r="BS25" s="74"/>
      <c r="BT25"/>
      <c r="BU25"/>
      <c r="BW25"/>
      <c r="BX25" s="157"/>
      <c r="BZ25"/>
      <c r="CE25" s="2"/>
      <c r="CF25" s="2"/>
      <c r="CV25"/>
      <c r="CW25"/>
    </row>
    <row r="26" spans="1:264" ht="15.75" customHeight="1">
      <c r="B26" s="108"/>
      <c r="C26" s="284" t="s">
        <v>112</v>
      </c>
      <c r="F26" s="157"/>
      <c r="K26" s="157"/>
      <c r="L26" s="157"/>
      <c r="N26" s="209"/>
      <c r="S26" s="157"/>
      <c r="W26" s="157"/>
      <c r="X26" s="157"/>
      <c r="Z26" s="157"/>
      <c r="AA26" s="157"/>
      <c r="AC26" s="74"/>
      <c r="AD26" s="157"/>
      <c r="AF26" s="157"/>
      <c r="AK26" s="157"/>
      <c r="AL26" s="157"/>
      <c r="AM26" s="157"/>
      <c r="AN26" s="2"/>
      <c r="AO26"/>
      <c r="AP26" s="157"/>
      <c r="AQ26" s="157"/>
      <c r="AT26" s="157"/>
      <c r="AZ26" s="209"/>
      <c r="BD26" s="157"/>
      <c r="BE26" s="157"/>
      <c r="BF26"/>
      <c r="BG26"/>
      <c r="BI26" s="2"/>
      <c r="BJ26" s="157"/>
      <c r="BK26" s="2"/>
      <c r="BL26" s="209">
        <v>1840</v>
      </c>
      <c r="BO26" s="157"/>
      <c r="BQ26" s="2"/>
      <c r="BS26" s="74"/>
      <c r="BT26"/>
      <c r="BU26"/>
      <c r="BW26"/>
      <c r="BX26" s="157"/>
      <c r="BZ26"/>
      <c r="CE26" s="2"/>
      <c r="CF26" s="2"/>
      <c r="CV26"/>
      <c r="CW26"/>
    </row>
    <row r="27" spans="1:264" ht="15.75" customHeight="1">
      <c r="B27" s="108"/>
      <c r="C27" s="284" t="s">
        <v>119</v>
      </c>
      <c r="F27" s="157"/>
      <c r="K27" s="157"/>
      <c r="L27" s="157"/>
      <c r="N27" s="209"/>
      <c r="S27" s="157"/>
      <c r="W27" s="157"/>
      <c r="X27" s="157"/>
      <c r="Z27" s="157"/>
      <c r="AA27" s="157"/>
      <c r="AC27" s="74"/>
      <c r="AD27" s="157"/>
      <c r="AF27" s="157"/>
      <c r="AK27" s="157"/>
      <c r="AL27" s="157"/>
      <c r="AM27" s="157"/>
      <c r="AN27" s="2"/>
      <c r="AO27"/>
      <c r="AP27" s="157"/>
      <c r="AQ27" s="157"/>
      <c r="AT27" s="157"/>
      <c r="AZ27" s="209"/>
      <c r="BD27" s="157"/>
      <c r="BE27" s="157"/>
      <c r="BF27"/>
      <c r="BG27"/>
      <c r="BI27" s="2"/>
      <c r="BJ27" s="157"/>
      <c r="BK27" s="2"/>
      <c r="BO27" s="157">
        <v>10000</v>
      </c>
      <c r="BQ27" s="2"/>
      <c r="BS27" s="74"/>
      <c r="BT27"/>
      <c r="BU27"/>
      <c r="BW27"/>
      <c r="BX27" s="157"/>
      <c r="BZ27"/>
      <c r="CE27" s="2"/>
      <c r="CF27" s="2"/>
      <c r="CV27"/>
      <c r="CW27"/>
    </row>
    <row r="28" spans="1:264" ht="15.75" customHeight="1">
      <c r="B28" s="108"/>
      <c r="C28" s="284" t="s">
        <v>120</v>
      </c>
      <c r="F28" s="157"/>
      <c r="K28" s="157"/>
      <c r="L28" s="157"/>
      <c r="N28" s="209"/>
      <c r="S28" s="157"/>
      <c r="W28" s="157"/>
      <c r="X28" s="157"/>
      <c r="Z28" s="157"/>
      <c r="AA28" s="157"/>
      <c r="AC28" s="74"/>
      <c r="AD28" s="157"/>
      <c r="AF28" s="157"/>
      <c r="AK28" s="157"/>
      <c r="AL28" s="157"/>
      <c r="AM28" s="157"/>
      <c r="AN28" s="2"/>
      <c r="AO28"/>
      <c r="AP28" s="157"/>
      <c r="AQ28" s="157"/>
      <c r="AT28" s="157"/>
      <c r="AZ28" s="209"/>
      <c r="BD28" s="157"/>
      <c r="BE28" s="157"/>
      <c r="BF28"/>
      <c r="BG28"/>
      <c r="BI28" s="2"/>
      <c r="BJ28" s="157"/>
      <c r="BK28" s="2"/>
      <c r="BO28" s="157"/>
      <c r="BP28">
        <v>940</v>
      </c>
      <c r="BQ28" s="2"/>
      <c r="BS28" s="74"/>
      <c r="BT28"/>
      <c r="BU28"/>
      <c r="BW28"/>
      <c r="BX28" s="157"/>
      <c r="BZ28"/>
      <c r="CE28" s="2"/>
      <c r="CF28" s="2"/>
      <c r="CV28"/>
      <c r="CW28"/>
    </row>
    <row r="29" spans="1:264">
      <c r="A29" s="107"/>
      <c r="B29" s="187"/>
      <c r="C29" s="533"/>
      <c r="H29" s="74"/>
      <c r="M29" s="157"/>
      <c r="N29" s="157"/>
      <c r="S29" s="157"/>
      <c r="W29" s="157"/>
      <c r="X29" s="157"/>
      <c r="Z29" s="157"/>
      <c r="AA29" s="142"/>
      <c r="AD29"/>
      <c r="AF29" s="157"/>
      <c r="AK29" s="157"/>
      <c r="AL29" s="157"/>
      <c r="AM29" s="157"/>
      <c r="AO29"/>
      <c r="AP29" s="157"/>
      <c r="AQ29" s="157"/>
      <c r="AT29" s="157"/>
      <c r="AX29" s="2"/>
      <c r="BD29" s="157"/>
      <c r="BE29" s="157"/>
      <c r="BF29"/>
      <c r="BG29"/>
      <c r="BJ29" s="157"/>
      <c r="BQ29" s="2"/>
      <c r="BS29" s="2"/>
      <c r="BT29"/>
      <c r="BU29"/>
      <c r="BW29"/>
      <c r="BZ29"/>
      <c r="CC29" s="157"/>
      <c r="CE29" s="2"/>
      <c r="CF29" s="2"/>
      <c r="CU29"/>
      <c r="CV29"/>
      <c r="CW29"/>
    </row>
    <row r="30" spans="1:264" ht="15" customHeight="1">
      <c r="A30" s="107"/>
      <c r="B30" s="284" t="s">
        <v>7</v>
      </c>
      <c r="C30" s="284" t="s">
        <v>121</v>
      </c>
      <c r="D30" s="2">
        <v>21799888.199999999</v>
      </c>
      <c r="E30" s="157"/>
      <c r="F30" s="157"/>
      <c r="G30" s="157"/>
      <c r="H30" s="157"/>
      <c r="I30" s="157"/>
      <c r="J30" s="157"/>
      <c r="K30" s="157"/>
      <c r="L30" s="157"/>
      <c r="M30" s="157"/>
      <c r="N30" s="157"/>
      <c r="O30" s="157"/>
      <c r="P30" s="157"/>
      <c r="Q30" s="157"/>
      <c r="R30" s="157"/>
      <c r="S30" s="157"/>
      <c r="T30" s="157"/>
      <c r="U30" s="157"/>
      <c r="V30" s="157"/>
      <c r="W30" s="157"/>
      <c r="X30" s="157"/>
      <c r="Y30" s="157"/>
      <c r="Z30" s="157"/>
      <c r="AA30" s="157"/>
      <c r="AB30" s="157"/>
      <c r="AC30" s="157"/>
      <c r="AD30" s="157"/>
      <c r="AE30" s="157"/>
      <c r="AF30" s="157"/>
      <c r="AG30" s="157"/>
      <c r="AH30" s="157"/>
      <c r="AI30" s="157"/>
      <c r="AJ30" s="157"/>
      <c r="AK30" s="157"/>
      <c r="AL30" s="2"/>
      <c r="AM30" s="157"/>
      <c r="AN30" s="2"/>
      <c r="AO30" s="157"/>
      <c r="AP30" s="157"/>
      <c r="AQ30" s="157"/>
      <c r="AR30" s="157"/>
      <c r="AS30" s="157"/>
      <c r="AT30" s="157"/>
      <c r="AU30" s="157"/>
      <c r="AV30" s="157"/>
      <c r="AW30" s="157"/>
      <c r="AX30" s="157"/>
      <c r="AY30" s="157"/>
      <c r="AZ30" s="157"/>
      <c r="BA30" s="157"/>
      <c r="BB30" s="2"/>
      <c r="BC30" s="157"/>
      <c r="BD30" s="157"/>
      <c r="BE30" s="157"/>
      <c r="BF30" s="157"/>
      <c r="BG30" s="157"/>
      <c r="BH30" s="157"/>
      <c r="BI30" s="157"/>
      <c r="BJ30" s="157"/>
      <c r="BK30" s="157"/>
      <c r="BL30" s="157"/>
      <c r="BM30" s="157"/>
      <c r="BN30" s="157"/>
      <c r="BO30" s="157"/>
      <c r="BP30" s="157"/>
      <c r="BQ30" s="157"/>
      <c r="BR30" s="157"/>
      <c r="BS30" s="2"/>
      <c r="BT30" s="157"/>
      <c r="BU30" s="157"/>
      <c r="BV30" s="157"/>
      <c r="BW30" s="157"/>
      <c r="BX30" s="157"/>
      <c r="BY30" s="157"/>
      <c r="BZ30" s="157"/>
      <c r="CA30" s="157"/>
      <c r="CB30" s="157"/>
      <c r="CC30" s="157"/>
      <c r="CD30" s="157"/>
      <c r="CE30" s="157"/>
      <c r="CF30" s="157"/>
      <c r="CG30" s="157"/>
      <c r="CH30" s="157"/>
      <c r="CI30" s="157"/>
      <c r="CJ30" s="157"/>
      <c r="CK30" s="157"/>
      <c r="CL30" s="157"/>
      <c r="CM30" s="157"/>
      <c r="CN30" s="157"/>
      <c r="CO30" s="157"/>
      <c r="CP30" s="157"/>
      <c r="CQ30" s="157"/>
      <c r="CR30" s="157"/>
      <c r="CS30" s="157"/>
      <c r="CT30" s="157"/>
      <c r="CU30" s="157"/>
      <c r="CV30" s="157"/>
      <c r="CW30" s="157"/>
      <c r="CX30" s="157"/>
      <c r="CY30" s="157"/>
      <c r="CZ30" s="157"/>
      <c r="DA30" s="157"/>
      <c r="DB30" s="157"/>
      <c r="DC30" s="157"/>
      <c r="DD30" s="157"/>
      <c r="DE30" s="157"/>
      <c r="DF30" s="157"/>
      <c r="DG30" s="157"/>
      <c r="DH30" s="157"/>
      <c r="DI30" s="157"/>
      <c r="DJ30" s="157"/>
      <c r="DK30" s="157"/>
      <c r="DL30" s="157"/>
      <c r="DM30" s="157"/>
      <c r="DN30" s="157"/>
      <c r="DO30" s="157"/>
      <c r="DP30" s="157"/>
      <c r="DQ30" s="157"/>
      <c r="DR30" s="157"/>
      <c r="DS30" s="157"/>
      <c r="DT30" s="157"/>
      <c r="DU30" s="157"/>
      <c r="DV30" s="157"/>
      <c r="DW30" s="157"/>
      <c r="DX30" s="157"/>
      <c r="DY30" s="157"/>
      <c r="DZ30" s="157"/>
      <c r="EA30" s="157"/>
      <c r="EB30" s="157"/>
      <c r="EC30" s="157"/>
      <c r="ED30" s="157"/>
      <c r="EE30" s="157"/>
      <c r="EF30" s="157"/>
      <c r="EG30" s="157"/>
      <c r="EH30" s="157"/>
      <c r="EI30" s="157"/>
      <c r="EJ30" s="157"/>
      <c r="EK30" s="157"/>
      <c r="EL30" s="157"/>
      <c r="EM30" s="157"/>
      <c r="EN30" s="157"/>
      <c r="EO30" s="157"/>
      <c r="EP30" s="157"/>
      <c r="EQ30" s="157"/>
      <c r="ER30" s="157"/>
      <c r="ES30" s="157"/>
      <c r="ET30" s="157"/>
      <c r="EU30" s="157"/>
      <c r="EV30" s="157"/>
      <c r="EW30" s="157"/>
      <c r="EX30" s="157"/>
      <c r="EY30" s="157"/>
      <c r="EZ30" s="157"/>
      <c r="FA30" s="157"/>
      <c r="FB30" s="157"/>
      <c r="FC30" s="157"/>
      <c r="FD30" s="157"/>
      <c r="FE30" s="157"/>
      <c r="FF30" s="157"/>
      <c r="FG30" s="157"/>
      <c r="FH30" s="157"/>
      <c r="FI30" s="157"/>
      <c r="FJ30" s="157"/>
      <c r="FK30" s="157"/>
      <c r="FL30" s="157"/>
      <c r="FM30" s="157"/>
      <c r="FN30" s="157"/>
      <c r="FO30" s="157"/>
      <c r="FP30" s="157"/>
      <c r="FQ30" s="157"/>
      <c r="FR30" s="157"/>
      <c r="FS30" s="157"/>
      <c r="FT30" s="157"/>
      <c r="FU30" s="157"/>
      <c r="FV30" s="157"/>
      <c r="FW30" s="157"/>
      <c r="FX30" s="157"/>
      <c r="FY30" s="157"/>
      <c r="FZ30" s="157"/>
      <c r="GA30" s="157"/>
      <c r="GB30" s="157"/>
      <c r="GC30" s="157"/>
      <c r="GD30" s="157"/>
      <c r="GE30" s="157"/>
      <c r="GF30" s="157"/>
      <c r="GG30" s="157"/>
      <c r="GH30" s="157"/>
      <c r="GI30" s="157"/>
      <c r="GJ30" s="157"/>
      <c r="GK30" s="157"/>
      <c r="GL30" s="157"/>
      <c r="GM30" s="157"/>
      <c r="GN30" s="157"/>
      <c r="GO30" s="157"/>
      <c r="GP30" s="157"/>
      <c r="GQ30" s="157"/>
      <c r="GR30" s="157"/>
      <c r="GS30" s="157"/>
      <c r="GT30" s="157"/>
      <c r="GU30" s="157"/>
      <c r="GV30" s="157"/>
      <c r="GW30" s="157"/>
      <c r="GX30" s="157"/>
      <c r="GY30" s="157"/>
      <c r="GZ30" s="157"/>
      <c r="HA30" s="157"/>
      <c r="HB30" s="157"/>
      <c r="HC30" s="157"/>
      <c r="HD30" s="157"/>
      <c r="HE30" s="157"/>
      <c r="HF30" s="157"/>
      <c r="HG30" s="157"/>
      <c r="HH30" s="157"/>
      <c r="HI30" s="157"/>
      <c r="HJ30" s="157"/>
      <c r="HK30" s="157"/>
      <c r="HL30" s="157"/>
      <c r="HM30" s="157"/>
      <c r="HN30" s="157"/>
      <c r="HO30" s="157"/>
      <c r="HP30" s="157"/>
      <c r="HQ30" s="157"/>
      <c r="HR30" s="157"/>
      <c r="HS30" s="157"/>
      <c r="HT30" s="157"/>
      <c r="HU30" s="157"/>
      <c r="HV30" s="157"/>
      <c r="HW30" s="157"/>
      <c r="HX30" s="157"/>
      <c r="HY30" s="157"/>
      <c r="HZ30" s="157"/>
      <c r="IA30" s="157"/>
      <c r="IB30" s="157"/>
      <c r="IC30" s="157"/>
      <c r="ID30" s="157"/>
      <c r="IE30" s="157"/>
      <c r="IF30" s="157"/>
      <c r="IG30" s="157"/>
      <c r="IH30" s="157"/>
      <c r="II30" s="157"/>
      <c r="IJ30" s="157"/>
      <c r="IK30" s="157"/>
      <c r="IL30" s="157"/>
      <c r="IM30" s="157"/>
      <c r="IN30" s="157"/>
      <c r="IO30" s="157"/>
      <c r="IP30" s="157"/>
      <c r="IQ30" s="157"/>
      <c r="IR30" s="157"/>
      <c r="IS30" s="157"/>
      <c r="IT30" s="157"/>
      <c r="IU30" s="157"/>
      <c r="IV30" s="157"/>
    </row>
    <row r="31" spans="1:264" ht="15" customHeight="1">
      <c r="A31" s="107"/>
      <c r="B31" s="284" t="s">
        <v>11</v>
      </c>
      <c r="C31" s="284" t="s">
        <v>122</v>
      </c>
      <c r="E31" s="2"/>
      <c r="F31" s="2"/>
      <c r="G31" s="2"/>
      <c r="H31" s="2">
        <v>8263244.0999999996</v>
      </c>
      <c r="K31" s="2"/>
      <c r="L31" s="157"/>
      <c r="M31" s="2"/>
      <c r="N31" s="157"/>
      <c r="O31" s="2"/>
      <c r="P31" s="2"/>
      <c r="Q31" s="2"/>
      <c r="R31" s="2"/>
      <c r="S31" s="157"/>
      <c r="T31" s="2"/>
      <c r="U31" s="2"/>
      <c r="V31" s="2"/>
      <c r="W31" s="2"/>
      <c r="Y31" s="2"/>
      <c r="Z31" s="2"/>
      <c r="AA31" s="157"/>
      <c r="AB31" s="2"/>
      <c r="AC31" s="2"/>
      <c r="AD31" s="157"/>
      <c r="AE31" s="2"/>
      <c r="AF31" s="157"/>
      <c r="AG31" s="2"/>
      <c r="AH31" s="2"/>
      <c r="AI31" s="2"/>
      <c r="AJ31" s="2"/>
      <c r="AK31" s="2"/>
      <c r="AM31" s="157"/>
      <c r="AN31" s="2"/>
      <c r="AO31" s="157"/>
      <c r="AP31" s="2"/>
      <c r="AQ31" s="157"/>
      <c r="AR31" s="2"/>
      <c r="AS31" s="2"/>
      <c r="AT31" s="2"/>
      <c r="AU31" s="2"/>
      <c r="AV31" s="2"/>
      <c r="AW31" s="2"/>
      <c r="AX31" s="2"/>
      <c r="AY31" s="2"/>
      <c r="AZ31" s="2"/>
      <c r="BA31" s="142"/>
      <c r="BB31" s="142"/>
      <c r="BC31" s="142"/>
      <c r="BD31" s="142"/>
      <c r="BE31" s="142"/>
      <c r="BF31" s="157"/>
      <c r="BG31" s="157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157"/>
      <c r="BV31" s="2"/>
      <c r="BW31" s="157"/>
      <c r="BX31" s="2"/>
      <c r="BY31" s="2"/>
      <c r="BZ31" s="157"/>
      <c r="CA31" s="2"/>
      <c r="CB31" s="2"/>
      <c r="CC31" s="2"/>
      <c r="CD31" s="2"/>
      <c r="CE31" s="2"/>
      <c r="CF31" s="2"/>
    </row>
    <row r="32" spans="1:264">
      <c r="B32" s="284" t="s">
        <v>15</v>
      </c>
      <c r="C32" s="284" t="s">
        <v>123</v>
      </c>
      <c r="E32" s="2"/>
      <c r="L32" s="157">
        <v>3455073.65</v>
      </c>
      <c r="N32" s="157"/>
      <c r="Q32" s="209"/>
      <c r="X32" s="142"/>
      <c r="AA32" s="157"/>
      <c r="AD32" s="157"/>
      <c r="AF32" s="157"/>
      <c r="AM32" s="157"/>
      <c r="AO32" s="157"/>
      <c r="AQ32" s="157"/>
      <c r="BA32" s="142"/>
      <c r="BB32" s="142"/>
      <c r="BC32" s="142"/>
      <c r="BD32" s="142"/>
      <c r="BE32" s="142"/>
      <c r="BG32" s="2"/>
      <c r="BS32" s="142"/>
      <c r="BT32" s="157"/>
      <c r="BU32" s="157"/>
      <c r="BW32" s="2"/>
      <c r="BZ32" s="157"/>
    </row>
    <row r="33" spans="1:264" s="526" customFormat="1">
      <c r="A33" s="606"/>
      <c r="B33" s="428" t="s">
        <v>13</v>
      </c>
      <c r="C33" s="428" t="s">
        <v>124</v>
      </c>
      <c r="D33" s="539"/>
      <c r="E33" s="194"/>
      <c r="F33" s="194"/>
      <c r="H33" s="539"/>
      <c r="I33" s="539"/>
      <c r="J33" s="539"/>
      <c r="L33" s="194"/>
      <c r="M33" s="194"/>
      <c r="N33" s="539"/>
      <c r="R33" s="194"/>
      <c r="Y33" s="532"/>
      <c r="AA33" s="194"/>
      <c r="AD33" s="194"/>
      <c r="AF33" s="194"/>
      <c r="AM33" s="194"/>
      <c r="AO33" s="194"/>
      <c r="AQ33" s="194"/>
      <c r="BD33" s="532"/>
      <c r="BF33" s="194"/>
      <c r="BG33" s="539"/>
      <c r="BT33" s="194"/>
      <c r="BU33" s="194"/>
      <c r="BW33" s="532"/>
      <c r="BZ33" s="194"/>
      <c r="CG33" s="539"/>
      <c r="CH33" s="539"/>
      <c r="CI33" s="539"/>
      <c r="CJ33" s="539"/>
      <c r="CK33" s="539"/>
      <c r="CL33" s="539"/>
      <c r="CM33" s="539"/>
      <c r="CN33" s="539"/>
      <c r="CO33" s="539"/>
      <c r="CP33" s="539"/>
      <c r="CQ33" s="539"/>
      <c r="CR33" s="539"/>
      <c r="CS33" s="539"/>
      <c r="CT33" s="539"/>
      <c r="CU33" s="539"/>
      <c r="CV33" s="539"/>
      <c r="CW33" s="539"/>
    </row>
    <row r="34" spans="1:264" s="607" customFormat="1">
      <c r="A34" s="537"/>
      <c r="B34" s="428" t="s">
        <v>9</v>
      </c>
      <c r="C34" s="428" t="s">
        <v>125</v>
      </c>
      <c r="D34" s="539"/>
      <c r="E34" s="526"/>
      <c r="F34" s="526"/>
      <c r="G34" s="526"/>
      <c r="H34" s="539"/>
      <c r="I34" s="539"/>
      <c r="J34" s="539"/>
      <c r="K34" s="526"/>
      <c r="L34" s="532"/>
      <c r="M34" s="548"/>
      <c r="N34" s="532"/>
      <c r="O34" s="526"/>
      <c r="P34" s="526"/>
      <c r="Q34" s="526"/>
      <c r="R34" s="526"/>
      <c r="S34" s="526"/>
      <c r="T34" s="526"/>
      <c r="U34" s="526"/>
      <c r="V34" s="526"/>
      <c r="W34" s="526"/>
      <c r="X34" s="526"/>
      <c r="Y34" s="526"/>
      <c r="Z34" s="548"/>
      <c r="AA34" s="194"/>
      <c r="AB34" s="526"/>
      <c r="AC34" s="526"/>
      <c r="AD34" s="532"/>
      <c r="AE34" s="526"/>
      <c r="AF34" s="532"/>
      <c r="AG34" s="526"/>
      <c r="AH34" s="526"/>
      <c r="AI34" s="526"/>
      <c r="AJ34" s="526"/>
      <c r="AK34" s="526"/>
      <c r="AL34" s="526"/>
      <c r="AM34" s="532"/>
      <c r="AN34" s="526"/>
      <c r="AO34" s="532"/>
      <c r="AP34" s="526"/>
      <c r="AQ34" s="532"/>
      <c r="AR34" s="526"/>
      <c r="AS34" s="526"/>
      <c r="AT34" s="526"/>
      <c r="AU34" s="526"/>
      <c r="AV34" s="526"/>
      <c r="AW34" s="526"/>
      <c r="AX34" s="526"/>
      <c r="AY34" s="526"/>
      <c r="AZ34" s="526"/>
      <c r="BA34" s="526"/>
      <c r="BB34" s="526"/>
      <c r="BC34" s="526"/>
      <c r="BD34" s="526"/>
      <c r="BE34" s="526"/>
      <c r="BF34" s="532"/>
      <c r="BG34" s="532"/>
      <c r="BH34" s="526"/>
      <c r="BI34" s="526"/>
      <c r="BJ34" s="526"/>
      <c r="BK34" s="526"/>
      <c r="BL34" s="526"/>
      <c r="BM34" s="526"/>
      <c r="BN34" s="526"/>
      <c r="BO34" s="526"/>
      <c r="BP34" s="526"/>
      <c r="BQ34" s="548"/>
      <c r="BR34" s="526"/>
      <c r="BS34" s="526"/>
      <c r="BT34" s="532"/>
      <c r="BU34" s="532"/>
      <c r="BV34" s="526"/>
      <c r="BW34" s="532"/>
      <c r="BX34" s="526"/>
      <c r="BY34" s="526"/>
      <c r="BZ34" s="532"/>
      <c r="CA34" s="526"/>
      <c r="CB34" s="526"/>
      <c r="CC34" s="526"/>
      <c r="CD34" s="526"/>
      <c r="CE34" s="526"/>
      <c r="CF34" s="526"/>
      <c r="CG34" s="539"/>
      <c r="CH34" s="539"/>
      <c r="CI34" s="539"/>
      <c r="CJ34" s="539"/>
      <c r="CK34" s="539"/>
      <c r="CL34" s="539"/>
      <c r="CM34" s="539"/>
      <c r="CN34" s="539"/>
      <c r="CO34" s="539"/>
      <c r="CP34" s="539"/>
      <c r="CQ34" s="539"/>
      <c r="CR34" s="539"/>
      <c r="CS34" s="539"/>
      <c r="CT34" s="539"/>
      <c r="CU34" s="539"/>
      <c r="CV34" s="539"/>
      <c r="CW34" s="539"/>
      <c r="CX34" s="526"/>
      <c r="CY34" s="526"/>
      <c r="CZ34" s="526"/>
      <c r="DA34" s="526"/>
      <c r="DB34" s="526"/>
      <c r="DC34" s="526"/>
      <c r="DD34" s="526"/>
      <c r="DE34" s="526"/>
      <c r="DF34" s="526"/>
      <c r="DG34" s="526"/>
      <c r="DH34" s="526"/>
      <c r="DI34" s="526"/>
      <c r="DJ34" s="526"/>
      <c r="DK34" s="526"/>
      <c r="DL34" s="526"/>
      <c r="DM34" s="526"/>
      <c r="DN34" s="526"/>
      <c r="DO34" s="526"/>
      <c r="DP34" s="526"/>
      <c r="DQ34" s="526"/>
      <c r="DR34" s="526"/>
      <c r="DS34" s="526"/>
      <c r="DT34" s="526"/>
      <c r="DU34" s="526"/>
      <c r="DV34" s="526"/>
      <c r="DW34" s="526"/>
      <c r="DX34" s="526"/>
      <c r="DY34" s="526"/>
      <c r="DZ34" s="526"/>
      <c r="EA34" s="526"/>
      <c r="EB34" s="526"/>
      <c r="EC34" s="526"/>
      <c r="ED34" s="526"/>
      <c r="EE34" s="526"/>
      <c r="EF34" s="526"/>
      <c r="EG34" s="526"/>
      <c r="EH34" s="526"/>
      <c r="EI34" s="526"/>
      <c r="EJ34" s="526"/>
      <c r="EK34" s="526"/>
      <c r="EL34" s="526"/>
      <c r="EM34" s="526"/>
      <c r="EN34" s="526"/>
      <c r="EO34" s="526"/>
      <c r="EP34" s="526"/>
      <c r="EQ34" s="526"/>
      <c r="ER34" s="526"/>
      <c r="ES34" s="526"/>
      <c r="ET34" s="526"/>
      <c r="EU34" s="526"/>
      <c r="EV34" s="526"/>
      <c r="EW34" s="526"/>
      <c r="EX34" s="526"/>
      <c r="EY34" s="526"/>
      <c r="EZ34" s="526"/>
      <c r="FA34" s="526"/>
      <c r="FB34" s="526"/>
      <c r="FC34" s="526"/>
      <c r="FD34" s="526"/>
      <c r="FE34" s="526"/>
      <c r="FF34" s="526"/>
      <c r="FG34" s="526"/>
      <c r="FH34" s="526"/>
      <c r="FI34" s="526"/>
      <c r="FJ34" s="526"/>
      <c r="FK34" s="526"/>
      <c r="FL34" s="526"/>
      <c r="FM34" s="526"/>
      <c r="FN34" s="526"/>
      <c r="FO34" s="526"/>
      <c r="FP34" s="526"/>
      <c r="FQ34" s="526"/>
      <c r="FR34" s="526"/>
      <c r="FS34" s="526"/>
      <c r="FT34" s="526"/>
      <c r="FU34" s="526"/>
      <c r="FV34" s="526"/>
      <c r="FW34" s="526"/>
      <c r="FX34" s="526"/>
      <c r="FY34" s="526"/>
      <c r="FZ34" s="526"/>
      <c r="GA34" s="526"/>
      <c r="GB34" s="526"/>
      <c r="GC34" s="526"/>
      <c r="GD34" s="526"/>
      <c r="GE34" s="526"/>
      <c r="GF34" s="526"/>
      <c r="GG34" s="526"/>
      <c r="GH34" s="526"/>
      <c r="GI34" s="526"/>
      <c r="GJ34" s="526"/>
      <c r="GK34" s="526"/>
      <c r="GL34" s="526"/>
      <c r="GM34" s="526"/>
      <c r="GN34" s="526"/>
      <c r="GO34" s="526"/>
      <c r="GP34" s="526"/>
      <c r="GQ34" s="526"/>
      <c r="GR34" s="526"/>
      <c r="GS34" s="526"/>
      <c r="GT34" s="526"/>
      <c r="GU34" s="526"/>
      <c r="GV34" s="526"/>
      <c r="GW34" s="526"/>
      <c r="GX34" s="526"/>
      <c r="GY34" s="526"/>
      <c r="GZ34" s="526"/>
      <c r="HA34" s="526"/>
      <c r="HB34" s="526"/>
      <c r="HC34" s="526"/>
      <c r="HD34" s="526"/>
      <c r="HE34" s="526"/>
      <c r="HF34" s="526"/>
      <c r="HG34" s="526"/>
      <c r="HH34" s="526"/>
      <c r="HI34" s="526"/>
      <c r="HJ34" s="526"/>
      <c r="HK34" s="526"/>
      <c r="HL34" s="526"/>
      <c r="HM34" s="526"/>
      <c r="HN34" s="526"/>
      <c r="HO34" s="526"/>
      <c r="HP34" s="526"/>
      <c r="HQ34" s="526"/>
      <c r="HR34" s="526"/>
      <c r="HS34" s="526"/>
      <c r="HT34" s="526"/>
      <c r="HU34" s="526"/>
      <c r="HV34" s="526"/>
      <c r="HW34" s="526"/>
      <c r="HX34" s="526"/>
      <c r="HY34" s="526"/>
      <c r="HZ34" s="526"/>
      <c r="IA34" s="526"/>
      <c r="IB34" s="526"/>
      <c r="IC34" s="526"/>
      <c r="ID34" s="526"/>
      <c r="IE34" s="526"/>
      <c r="IF34" s="526"/>
      <c r="IG34" s="526"/>
      <c r="IH34" s="526"/>
      <c r="II34" s="526"/>
      <c r="IJ34" s="526"/>
      <c r="IK34" s="526"/>
      <c r="IL34" s="526"/>
      <c r="IM34" s="526"/>
      <c r="IN34" s="526"/>
      <c r="IO34" s="526"/>
      <c r="IP34" s="526"/>
      <c r="IQ34" s="526"/>
      <c r="IR34" s="526"/>
      <c r="IS34" s="526"/>
      <c r="IT34" s="526"/>
      <c r="IU34" s="526"/>
      <c r="IV34" s="526"/>
      <c r="IW34" s="526"/>
      <c r="IX34" s="526"/>
      <c r="IY34" s="526"/>
      <c r="IZ34" s="526"/>
      <c r="JA34" s="526"/>
      <c r="JB34" s="526"/>
      <c r="JC34" s="526"/>
      <c r="JD34" s="526"/>
    </row>
    <row r="35" spans="1:264" s="242" customFormat="1">
      <c r="A35" s="82"/>
      <c r="B35" s="284" t="s">
        <v>12</v>
      </c>
      <c r="C35" s="284" t="s">
        <v>126</v>
      </c>
      <c r="D35" s="2"/>
      <c r="E35"/>
      <c r="F35"/>
      <c r="G35"/>
      <c r="H35" s="2"/>
      <c r="I35" s="2">
        <v>1864586.15</v>
      </c>
      <c r="J35" s="2"/>
      <c r="K35"/>
      <c r="L35" s="142"/>
      <c r="M35"/>
      <c r="N35" s="142"/>
      <c r="O35"/>
      <c r="P35"/>
      <c r="Q35"/>
      <c r="R35"/>
      <c r="S35"/>
      <c r="T35"/>
      <c r="U35"/>
      <c r="V35"/>
      <c r="W35"/>
      <c r="X35"/>
      <c r="Y35"/>
      <c r="Z35"/>
      <c r="AA35" s="157"/>
      <c r="AB35"/>
      <c r="AC35"/>
      <c r="AD35" s="142"/>
      <c r="AE35"/>
      <c r="AF35" s="142"/>
      <c r="AG35"/>
      <c r="AH35"/>
      <c r="AI35"/>
      <c r="AJ35"/>
      <c r="AK35"/>
      <c r="AL35"/>
      <c r="AM35" s="142"/>
      <c r="AN35" s="2"/>
      <c r="AO35" s="142"/>
      <c r="AP35"/>
      <c r="AQ35" s="142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 s="142"/>
      <c r="BG35" s="142"/>
      <c r="BH35"/>
      <c r="BI35"/>
      <c r="BJ35"/>
      <c r="BK35"/>
      <c r="BL35"/>
      <c r="BM35"/>
      <c r="BN35"/>
      <c r="BO35"/>
      <c r="BP35"/>
      <c r="BQ35"/>
      <c r="BR35"/>
      <c r="BS35"/>
      <c r="BT35" s="142"/>
      <c r="BU35" s="142"/>
      <c r="BV35"/>
      <c r="BW35" s="142"/>
      <c r="BX35"/>
      <c r="BY35"/>
      <c r="BZ35" s="142"/>
      <c r="CA35"/>
      <c r="CB35"/>
      <c r="CC35"/>
      <c r="CD35"/>
      <c r="CE35"/>
      <c r="CF35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  <c r="IH35"/>
      <c r="II35"/>
      <c r="IJ35"/>
      <c r="IK35"/>
      <c r="IL35"/>
      <c r="IM35"/>
      <c r="IN35"/>
      <c r="IO35"/>
      <c r="IP35"/>
      <c r="IQ35"/>
      <c r="IR35"/>
      <c r="IS35"/>
      <c r="IT35"/>
      <c r="IU35"/>
      <c r="IV35"/>
      <c r="IW35"/>
      <c r="IX35"/>
      <c r="IY35"/>
      <c r="IZ35"/>
      <c r="JA35"/>
      <c r="JB35"/>
      <c r="JC35"/>
      <c r="JD35"/>
    </row>
    <row r="36" spans="1:264">
      <c r="A36" s="108"/>
      <c r="B36" s="284" t="s">
        <v>98</v>
      </c>
      <c r="C36" s="284" t="s">
        <v>127</v>
      </c>
      <c r="P36" s="2"/>
      <c r="AA36" s="157"/>
      <c r="AG36" s="2"/>
      <c r="CR36" s="2">
        <v>190493.9</v>
      </c>
    </row>
    <row r="37" spans="1:264">
      <c r="A37" s="108"/>
      <c r="B37" s="284"/>
      <c r="C37" s="284" t="s">
        <v>128</v>
      </c>
      <c r="P37" s="2"/>
      <c r="AA37" s="157"/>
      <c r="AG37" s="2"/>
      <c r="CR37" s="2">
        <v>343640.55</v>
      </c>
    </row>
    <row r="38" spans="1:264" s="526" customFormat="1" ht="15" customHeight="1">
      <c r="A38" s="277"/>
      <c r="B38" s="428" t="s">
        <v>8</v>
      </c>
      <c r="C38" s="428" t="s">
        <v>129</v>
      </c>
      <c r="D38" s="539"/>
      <c r="G38" s="278"/>
      <c r="H38" s="539"/>
      <c r="I38" s="539"/>
      <c r="J38" s="539"/>
      <c r="K38" s="539"/>
      <c r="L38" s="194"/>
      <c r="M38" s="539"/>
      <c r="N38" s="194"/>
      <c r="O38" s="194"/>
      <c r="P38" s="194"/>
      <c r="Q38" s="539"/>
      <c r="R38" s="539"/>
      <c r="S38" s="194"/>
      <c r="T38" s="539"/>
      <c r="U38" s="539"/>
      <c r="V38" s="539"/>
      <c r="W38" s="539"/>
      <c r="X38" s="539"/>
      <c r="Y38" s="539"/>
      <c r="Z38" s="539"/>
      <c r="AA38" s="194"/>
      <c r="AB38" s="539"/>
      <c r="AC38" s="539"/>
      <c r="AD38" s="194"/>
      <c r="AE38" s="539"/>
      <c r="AF38" s="194"/>
      <c r="AG38" s="539"/>
      <c r="AH38" s="539"/>
      <c r="AI38" s="539"/>
      <c r="AJ38" s="539"/>
      <c r="AK38" s="539"/>
      <c r="AL38" s="194"/>
      <c r="AM38" s="194"/>
      <c r="AN38" s="539"/>
      <c r="AO38" s="194"/>
      <c r="AP38" s="539"/>
      <c r="AQ38" s="194"/>
      <c r="AR38" s="539"/>
      <c r="AS38" s="539"/>
      <c r="AT38" s="539"/>
      <c r="AU38" s="539"/>
      <c r="AV38" s="539"/>
      <c r="AW38" s="539"/>
      <c r="AX38" s="539"/>
      <c r="AY38" s="539"/>
      <c r="AZ38" s="539"/>
      <c r="BA38" s="539"/>
      <c r="BB38" s="539"/>
      <c r="BC38" s="539"/>
      <c r="BD38" s="539"/>
      <c r="BE38" s="539"/>
      <c r="BF38" s="194"/>
      <c r="BG38" s="194"/>
      <c r="BH38" s="539"/>
      <c r="BI38" s="539"/>
      <c r="BJ38" s="539"/>
      <c r="BK38" s="539"/>
      <c r="BL38" s="539"/>
      <c r="BM38" s="539"/>
      <c r="BN38" s="539"/>
      <c r="BO38" s="539"/>
      <c r="BP38" s="539"/>
      <c r="BQ38" s="539"/>
      <c r="BR38" s="539"/>
      <c r="BS38" s="539"/>
      <c r="BT38" s="194"/>
      <c r="BU38" s="194"/>
      <c r="BV38" s="539"/>
      <c r="BW38" s="194"/>
      <c r="BX38" s="539"/>
      <c r="BY38" s="539"/>
      <c r="BZ38" s="194"/>
      <c r="CA38" s="539"/>
      <c r="CB38" s="539"/>
      <c r="CC38" s="539"/>
      <c r="CD38" s="539"/>
      <c r="CE38" s="539"/>
      <c r="CF38" s="539"/>
      <c r="CG38" s="539"/>
      <c r="CH38" s="539"/>
      <c r="CI38" s="539"/>
      <c r="CJ38" s="539"/>
      <c r="CK38" s="539"/>
      <c r="CL38" s="539"/>
      <c r="CM38" s="539"/>
      <c r="CN38" s="539"/>
      <c r="CO38" s="194"/>
      <c r="CP38" s="539"/>
      <c r="CQ38" s="539"/>
      <c r="CR38" s="539"/>
      <c r="CS38" s="539"/>
      <c r="CT38" s="539"/>
      <c r="CU38" s="539"/>
      <c r="CV38" s="539"/>
      <c r="CW38" s="539"/>
    </row>
    <row r="39" spans="1:264" s="526" customFormat="1" ht="15" customHeight="1">
      <c r="A39" s="279"/>
      <c r="B39" s="277"/>
      <c r="C39" s="278"/>
      <c r="D39" s="539"/>
      <c r="F39" s="540"/>
      <c r="G39" s="540"/>
      <c r="H39" s="540"/>
      <c r="I39" s="540"/>
      <c r="J39" s="539"/>
      <c r="K39" s="539"/>
      <c r="L39" s="194"/>
      <c r="M39" s="539"/>
      <c r="N39" s="194"/>
      <c r="O39" s="539"/>
      <c r="P39" s="539"/>
      <c r="Q39" s="539"/>
      <c r="R39" s="539"/>
      <c r="S39" s="539"/>
      <c r="T39" s="539"/>
      <c r="U39" s="539"/>
      <c r="V39" s="539"/>
      <c r="W39" s="539"/>
      <c r="X39" s="539"/>
      <c r="Y39" s="539"/>
      <c r="Z39" s="539"/>
      <c r="AA39" s="194"/>
      <c r="AB39" s="539"/>
      <c r="AC39" s="539"/>
      <c r="AD39" s="194"/>
      <c r="AE39" s="539"/>
      <c r="AF39" s="194"/>
      <c r="AG39" s="539"/>
      <c r="AH39" s="539"/>
      <c r="AI39" s="539"/>
      <c r="AJ39" s="539"/>
      <c r="AK39" s="539"/>
      <c r="AL39" s="539"/>
      <c r="AM39" s="540"/>
      <c r="AN39" s="539"/>
      <c r="AO39" s="194"/>
      <c r="AP39" s="539"/>
      <c r="AQ39" s="194"/>
      <c r="AR39" s="539"/>
      <c r="AS39" s="539"/>
      <c r="AT39" s="539"/>
      <c r="AU39" s="539"/>
      <c r="AV39" s="539"/>
      <c r="AW39" s="539"/>
      <c r="AX39" s="539"/>
      <c r="AZ39" s="539"/>
      <c r="BB39" s="539"/>
      <c r="BC39" s="539"/>
      <c r="BD39" s="539"/>
      <c r="BE39" s="539"/>
      <c r="BF39" s="194"/>
      <c r="BG39" s="194"/>
      <c r="BH39" s="539"/>
      <c r="BI39" s="539"/>
      <c r="BJ39" s="539"/>
      <c r="BK39" s="194"/>
      <c r="BL39" s="539"/>
      <c r="BM39" s="539"/>
      <c r="BN39" s="539"/>
      <c r="BO39" s="539"/>
      <c r="BP39" s="539"/>
      <c r="BQ39" s="539"/>
      <c r="BR39" s="539"/>
      <c r="BS39" s="539"/>
      <c r="BT39" s="194"/>
      <c r="BU39" s="194"/>
      <c r="BV39" s="539"/>
      <c r="BW39" s="527"/>
      <c r="BX39" s="539"/>
      <c r="BY39" s="539"/>
      <c r="BZ39" s="194"/>
      <c r="CA39" s="539"/>
      <c r="CB39" s="539"/>
      <c r="CD39" s="539"/>
      <c r="CE39" s="539"/>
      <c r="CF39" s="539"/>
      <c r="CG39" s="539"/>
      <c r="CH39" s="539"/>
      <c r="CI39" s="539"/>
      <c r="CJ39" s="539"/>
      <c r="CK39" s="539"/>
      <c r="CL39" s="539"/>
      <c r="CM39" s="539"/>
      <c r="CN39" s="539"/>
      <c r="CO39" s="539"/>
      <c r="CP39" s="539"/>
      <c r="CQ39" s="539"/>
      <c r="CR39" s="539"/>
      <c r="CS39" s="539"/>
      <c r="CT39" s="539"/>
      <c r="DA39" s="539"/>
    </row>
    <row r="40" spans="1:264" ht="13.8">
      <c r="B40" s="610" t="s">
        <v>130</v>
      </c>
      <c r="C40" s="611" t="s">
        <v>131</v>
      </c>
      <c r="L40" s="2"/>
      <c r="N40" s="157">
        <v>335825</v>
      </c>
      <c r="Q40" s="2"/>
      <c r="R40" s="142"/>
      <c r="AA40" s="157"/>
      <c r="AD40" s="157"/>
      <c r="AF40" s="157"/>
      <c r="AM40" s="157"/>
      <c r="AN40" s="2"/>
      <c r="AO40" s="157"/>
      <c r="AQ40" s="157"/>
      <c r="BF40" s="157"/>
      <c r="BT40" s="2"/>
      <c r="BU40" s="157"/>
      <c r="BW40" s="157"/>
      <c r="BZ40" s="157"/>
    </row>
    <row r="41" spans="1:264" ht="15" customHeight="1">
      <c r="B41" s="610" t="s">
        <v>132</v>
      </c>
      <c r="C41" s="611" t="s">
        <v>133</v>
      </c>
      <c r="M41" s="209">
        <v>9207483</v>
      </c>
      <c r="AA41" s="157"/>
    </row>
    <row r="42" spans="1:264" ht="13.8">
      <c r="A42" s="107"/>
      <c r="B42" s="610" t="s">
        <v>134</v>
      </c>
      <c r="C42" s="611" t="s">
        <v>135</v>
      </c>
      <c r="L42" s="2"/>
      <c r="O42" s="209">
        <v>3640351</v>
      </c>
      <c r="X42" s="209"/>
      <c r="AA42" s="157"/>
      <c r="BQ42" s="2"/>
      <c r="CO42" s="541"/>
    </row>
    <row r="43" spans="1:264" ht="15" customHeight="1">
      <c r="A43" s="107"/>
      <c r="B43" s="610" t="s">
        <v>136</v>
      </c>
      <c r="C43" s="611" t="s">
        <v>137</v>
      </c>
      <c r="D43" s="534"/>
      <c r="E43" s="157"/>
      <c r="F43" s="157"/>
      <c r="G43" s="157"/>
      <c r="H43" s="157"/>
      <c r="I43" s="157"/>
      <c r="J43" s="157"/>
      <c r="K43" s="157"/>
      <c r="L43" s="157"/>
      <c r="M43" s="157"/>
      <c r="N43" s="157"/>
      <c r="O43" s="157"/>
      <c r="P43" s="157">
        <v>2014957</v>
      </c>
      <c r="Q43" s="157"/>
      <c r="R43" s="157"/>
      <c r="S43" s="157"/>
      <c r="T43" s="157"/>
      <c r="U43" s="157"/>
      <c r="V43" s="157"/>
      <c r="W43" s="157"/>
      <c r="X43" s="157"/>
      <c r="Y43" s="157"/>
      <c r="Z43" s="157"/>
      <c r="AA43" s="157"/>
      <c r="AB43" s="157"/>
      <c r="AC43" s="157"/>
      <c r="AD43" s="157"/>
      <c r="AE43" s="157"/>
      <c r="AF43" s="157"/>
      <c r="AG43" s="157"/>
      <c r="AH43" s="157"/>
      <c r="AI43" s="157"/>
      <c r="AJ43" s="157"/>
      <c r="AK43" s="157"/>
      <c r="AL43" s="157"/>
      <c r="AM43" s="157"/>
      <c r="AN43" s="157"/>
      <c r="AO43" s="157"/>
      <c r="AP43" s="157"/>
      <c r="AQ43" s="157"/>
      <c r="AR43" s="157"/>
      <c r="AS43" s="157"/>
      <c r="AT43" s="157"/>
      <c r="AU43" s="157"/>
      <c r="AV43" s="157"/>
      <c r="AW43" s="157"/>
      <c r="AX43" s="157"/>
      <c r="AY43" s="157"/>
      <c r="AZ43" s="157"/>
      <c r="BA43" s="157"/>
      <c r="BB43" s="157"/>
      <c r="BC43" s="157"/>
      <c r="BD43" s="157"/>
      <c r="BE43" s="157"/>
      <c r="BF43" s="157"/>
      <c r="BG43" s="157"/>
      <c r="BH43" s="157"/>
      <c r="BI43" s="157"/>
      <c r="BJ43" s="142"/>
      <c r="BK43" s="157"/>
      <c r="BL43" s="157"/>
      <c r="BM43" s="157"/>
      <c r="BN43" s="157"/>
      <c r="BO43" s="157"/>
      <c r="BP43" s="157"/>
      <c r="BQ43" s="157"/>
      <c r="BR43" s="157"/>
      <c r="BS43" s="157"/>
      <c r="BT43" s="157"/>
      <c r="BU43" s="157"/>
      <c r="BV43" s="157"/>
      <c r="BW43" s="157"/>
      <c r="BX43" s="157"/>
      <c r="BY43" s="157"/>
      <c r="BZ43" s="157"/>
      <c r="CA43" s="157"/>
      <c r="CB43" s="157"/>
      <c r="CC43" s="157"/>
      <c r="CD43" s="157"/>
      <c r="CE43" s="157"/>
      <c r="CF43" s="157"/>
      <c r="CG43" s="157"/>
      <c r="CH43" s="157"/>
      <c r="CI43" s="157"/>
      <c r="CJ43" s="157"/>
      <c r="CK43" s="157"/>
      <c r="CL43" s="157"/>
      <c r="CM43" s="157"/>
      <c r="CN43" s="157"/>
      <c r="CO43" s="157"/>
      <c r="CP43" s="157"/>
      <c r="CQ43" s="157"/>
      <c r="CR43" s="157"/>
      <c r="CS43" s="157"/>
      <c r="CT43" s="157"/>
      <c r="CU43" s="157"/>
      <c r="CV43" s="157"/>
      <c r="CW43" s="157"/>
      <c r="CX43" s="157"/>
      <c r="CY43" s="157"/>
      <c r="CZ43" s="157"/>
      <c r="DA43" s="157"/>
      <c r="DB43" s="157"/>
      <c r="DC43" s="157"/>
      <c r="DD43" s="157"/>
      <c r="DE43" s="157"/>
      <c r="DF43" s="157"/>
      <c r="DG43" s="157"/>
      <c r="DH43" s="157"/>
      <c r="DI43" s="157"/>
      <c r="DJ43" s="157"/>
      <c r="DK43" s="157"/>
      <c r="DL43" s="157"/>
      <c r="DM43" s="157"/>
      <c r="DN43" s="157"/>
      <c r="DO43" s="157"/>
      <c r="DP43" s="157"/>
      <c r="DQ43" s="157"/>
      <c r="DR43" s="157"/>
      <c r="DS43" s="157"/>
      <c r="DT43" s="157"/>
      <c r="DU43" s="157"/>
      <c r="DV43" s="157"/>
      <c r="DW43" s="157"/>
      <c r="DX43" s="157"/>
      <c r="DY43" s="157"/>
      <c r="DZ43" s="157"/>
      <c r="EA43" s="157"/>
      <c r="EB43" s="157"/>
      <c r="EC43" s="157"/>
      <c r="ED43" s="157"/>
      <c r="EE43" s="157"/>
      <c r="EF43" s="157"/>
      <c r="EG43" s="157"/>
      <c r="EH43" s="157"/>
      <c r="EI43" s="157"/>
      <c r="EJ43" s="157"/>
      <c r="EK43" s="157"/>
      <c r="EL43" s="157"/>
      <c r="EM43" s="157"/>
      <c r="EN43" s="157"/>
      <c r="EO43" s="157"/>
      <c r="EP43" s="157"/>
      <c r="EQ43" s="157"/>
      <c r="ER43" s="157"/>
      <c r="ES43" s="157"/>
      <c r="ET43" s="157"/>
      <c r="EU43" s="157"/>
      <c r="EV43" s="157"/>
      <c r="EW43" s="157"/>
      <c r="EX43" s="157"/>
      <c r="EY43" s="157"/>
      <c r="EZ43" s="157"/>
      <c r="FA43" s="157"/>
      <c r="FB43" s="157"/>
      <c r="FC43" s="157"/>
      <c r="FD43" s="157"/>
      <c r="FE43" s="157"/>
      <c r="FF43" s="157"/>
      <c r="FG43" s="157"/>
      <c r="FH43" s="157"/>
      <c r="FI43" s="157"/>
      <c r="FJ43" s="157"/>
      <c r="FK43" s="157"/>
      <c r="FL43" s="157"/>
      <c r="FM43" s="157"/>
      <c r="FN43" s="157"/>
      <c r="FO43" s="157"/>
      <c r="FP43" s="157"/>
      <c r="FQ43" s="157"/>
      <c r="FR43" s="157"/>
      <c r="FS43" s="157"/>
      <c r="FT43" s="157"/>
      <c r="FU43" s="157"/>
      <c r="FV43" s="157"/>
      <c r="FW43" s="157"/>
      <c r="FX43" s="157"/>
      <c r="FY43" s="157"/>
      <c r="FZ43" s="157"/>
      <c r="GA43" s="157"/>
      <c r="GB43" s="157"/>
      <c r="GC43" s="157"/>
      <c r="GD43" s="157"/>
      <c r="GE43" s="157"/>
      <c r="GF43" s="157"/>
      <c r="GG43" s="157"/>
      <c r="GH43" s="157"/>
      <c r="GI43" s="157"/>
      <c r="GJ43" s="157"/>
      <c r="GK43" s="157"/>
      <c r="GL43" s="157"/>
      <c r="GM43" s="157"/>
      <c r="GN43" s="157"/>
      <c r="GO43" s="157"/>
      <c r="GP43" s="157"/>
      <c r="GQ43" s="157"/>
      <c r="GR43" s="157"/>
      <c r="GS43" s="157"/>
      <c r="GT43" s="157"/>
      <c r="GU43" s="157"/>
      <c r="GV43" s="157"/>
      <c r="GW43" s="157"/>
      <c r="GX43" s="157"/>
      <c r="GY43" s="157"/>
      <c r="GZ43" s="157"/>
      <c r="HA43" s="157"/>
      <c r="HB43" s="157"/>
      <c r="HC43" s="157"/>
      <c r="HD43" s="157"/>
      <c r="HE43" s="157"/>
      <c r="HF43" s="157"/>
      <c r="HG43" s="157"/>
      <c r="HH43" s="157"/>
      <c r="HI43" s="157"/>
      <c r="HJ43" s="157"/>
      <c r="HK43" s="157"/>
      <c r="HL43" s="157"/>
      <c r="HM43" s="157"/>
      <c r="HN43" s="157"/>
      <c r="HO43" s="157"/>
      <c r="HP43" s="157"/>
      <c r="HQ43" s="157"/>
      <c r="HR43" s="157"/>
      <c r="HS43" s="157"/>
      <c r="HT43" s="157"/>
      <c r="HU43" s="157"/>
      <c r="HV43" s="157"/>
      <c r="HW43" s="157"/>
      <c r="HX43" s="157"/>
      <c r="HY43" s="157"/>
      <c r="HZ43" s="157"/>
      <c r="IA43" s="157"/>
      <c r="IB43" s="157"/>
      <c r="IC43" s="157"/>
      <c r="ID43" s="157"/>
      <c r="IE43" s="157"/>
      <c r="IF43" s="157"/>
      <c r="IG43" s="157"/>
      <c r="IH43" s="157"/>
      <c r="II43" s="157"/>
      <c r="IJ43" s="157"/>
      <c r="IK43" s="157"/>
      <c r="IL43" s="157"/>
      <c r="IM43" s="157"/>
      <c r="IN43" s="157"/>
      <c r="IO43" s="157"/>
      <c r="IP43" s="157"/>
      <c r="IQ43" s="157"/>
      <c r="IR43" s="157"/>
      <c r="IS43" s="157"/>
      <c r="IT43" s="157"/>
      <c r="IU43" s="157"/>
      <c r="IV43" s="157"/>
    </row>
    <row r="44" spans="1:264" ht="15" customHeight="1">
      <c r="A44" s="107"/>
      <c r="B44" s="610" t="s">
        <v>138</v>
      </c>
      <c r="C44" s="611" t="s">
        <v>139</v>
      </c>
      <c r="E44" s="157"/>
      <c r="F44" s="157"/>
      <c r="G44" s="157"/>
      <c r="H44" s="157"/>
      <c r="I44" s="157"/>
      <c r="J44" s="157"/>
      <c r="K44" s="157"/>
      <c r="L44" s="157"/>
      <c r="M44" s="157"/>
      <c r="N44" s="157"/>
      <c r="O44" s="157"/>
      <c r="P44" s="157"/>
      <c r="Q44" s="157">
        <v>1007479</v>
      </c>
      <c r="R44" s="157"/>
      <c r="S44" s="157"/>
      <c r="T44" s="157"/>
      <c r="U44" s="157"/>
      <c r="V44" s="157"/>
      <c r="W44" s="157"/>
      <c r="X44" s="157"/>
      <c r="Y44" s="157"/>
      <c r="Z44" s="157"/>
      <c r="AA44" s="157"/>
      <c r="AB44" s="157"/>
      <c r="AC44" s="157"/>
      <c r="AD44" s="157"/>
      <c r="AE44" s="157"/>
      <c r="AF44" s="157"/>
      <c r="AG44" s="157"/>
      <c r="AH44" s="157"/>
      <c r="AI44" s="157"/>
      <c r="AJ44" s="157"/>
      <c r="AK44" s="157"/>
      <c r="AL44" s="157"/>
      <c r="AM44" s="157"/>
      <c r="AN44" s="157"/>
      <c r="AO44" s="157"/>
      <c r="AP44" s="157"/>
      <c r="AQ44" s="157"/>
      <c r="AR44" s="157"/>
      <c r="AS44" s="157"/>
      <c r="AT44" s="157"/>
      <c r="AU44" s="157"/>
      <c r="AV44" s="157"/>
      <c r="AW44" s="157"/>
      <c r="AX44" s="157"/>
      <c r="AY44" s="157"/>
      <c r="AZ44" s="157"/>
      <c r="BA44" s="157"/>
      <c r="BB44" s="157"/>
      <c r="BC44" s="157"/>
      <c r="BD44" s="157"/>
      <c r="BE44" s="157"/>
      <c r="BF44" s="157"/>
      <c r="BG44" s="157"/>
      <c r="BH44" s="157"/>
      <c r="BI44" s="157"/>
      <c r="BJ44" s="157"/>
      <c r="BK44" s="157"/>
      <c r="BL44" s="157"/>
      <c r="BM44" s="157"/>
      <c r="BN44" s="157"/>
      <c r="BO44" s="157"/>
      <c r="BP44" s="157"/>
      <c r="BQ44" s="157"/>
      <c r="BR44" s="2"/>
      <c r="BS44" s="157"/>
      <c r="BT44" s="157"/>
      <c r="BU44" s="157"/>
      <c r="BV44" s="157"/>
      <c r="BW44" s="2"/>
      <c r="BX44" s="157"/>
      <c r="BY44" s="157"/>
      <c r="BZ44" s="157"/>
      <c r="CA44" s="157"/>
      <c r="CB44" s="157"/>
      <c r="CC44" s="157"/>
      <c r="CD44" s="157"/>
      <c r="CE44" s="157"/>
      <c r="CF44" s="157"/>
      <c r="CG44" s="157"/>
      <c r="CH44" s="157"/>
      <c r="CI44" s="157"/>
      <c r="CJ44" s="157"/>
      <c r="CK44" s="157"/>
      <c r="CL44" s="157"/>
      <c r="CM44" s="157"/>
      <c r="CN44" s="157"/>
      <c r="CO44" s="157"/>
      <c r="CP44" s="157"/>
      <c r="CQ44" s="157"/>
      <c r="CS44" s="157"/>
      <c r="CT44" s="157"/>
      <c r="CU44" s="157"/>
      <c r="CV44" s="157"/>
      <c r="CW44" s="157"/>
      <c r="CX44" s="157"/>
      <c r="CY44" s="157"/>
      <c r="CZ44" s="157"/>
      <c r="DA44" s="157"/>
      <c r="DB44" s="157"/>
      <c r="DC44" s="157"/>
      <c r="DD44" s="157"/>
      <c r="DE44" s="157"/>
      <c r="DF44" s="157"/>
      <c r="DG44" s="157"/>
      <c r="DH44" s="157"/>
      <c r="DI44" s="157"/>
      <c r="DJ44" s="157"/>
      <c r="DK44" s="157"/>
      <c r="DL44" s="157"/>
      <c r="DM44" s="157"/>
      <c r="DN44" s="157"/>
      <c r="DO44" s="157"/>
      <c r="DP44" s="157"/>
      <c r="DQ44" s="157"/>
      <c r="DR44" s="157"/>
      <c r="DS44" s="157"/>
      <c r="DT44" s="157"/>
      <c r="DU44" s="157"/>
      <c r="DV44" s="157"/>
      <c r="DW44" s="157"/>
      <c r="DX44" s="157"/>
      <c r="DY44" s="157"/>
      <c r="DZ44" s="157"/>
      <c r="EA44" s="157"/>
      <c r="EB44" s="157"/>
      <c r="EC44" s="157"/>
      <c r="ED44" s="157"/>
      <c r="EE44" s="157"/>
      <c r="EF44" s="157"/>
      <c r="EG44" s="157"/>
      <c r="EH44" s="157"/>
      <c r="EI44" s="157"/>
      <c r="EJ44" s="157"/>
      <c r="EK44" s="157"/>
      <c r="EL44" s="157"/>
      <c r="EM44" s="157"/>
      <c r="EN44" s="157"/>
      <c r="EO44" s="157"/>
      <c r="EP44" s="157"/>
      <c r="EQ44" s="157"/>
      <c r="ER44" s="157"/>
      <c r="ES44" s="157"/>
      <c r="ET44" s="157"/>
      <c r="EU44" s="157"/>
      <c r="EV44" s="157"/>
      <c r="EW44" s="157"/>
      <c r="EX44" s="157"/>
      <c r="EY44" s="157"/>
      <c r="EZ44" s="157"/>
      <c r="FA44" s="157"/>
      <c r="FB44" s="157"/>
      <c r="FC44" s="157"/>
      <c r="FD44" s="157"/>
      <c r="FE44" s="157"/>
      <c r="FF44" s="157"/>
      <c r="FG44" s="157"/>
      <c r="FH44" s="157"/>
      <c r="FI44" s="157"/>
      <c r="FJ44" s="157"/>
      <c r="FK44" s="157"/>
      <c r="FL44" s="157"/>
      <c r="FM44" s="157"/>
      <c r="FN44" s="157"/>
      <c r="FO44" s="157"/>
      <c r="FP44" s="157"/>
      <c r="FQ44" s="157"/>
      <c r="FR44" s="157"/>
      <c r="FS44" s="157"/>
      <c r="FT44" s="157"/>
      <c r="FU44" s="157"/>
      <c r="FV44" s="157"/>
      <c r="FW44" s="157"/>
      <c r="FX44" s="157"/>
      <c r="FY44" s="157"/>
      <c r="FZ44" s="157"/>
      <c r="GA44" s="157"/>
      <c r="GB44" s="157"/>
      <c r="GC44" s="157"/>
      <c r="GD44" s="157"/>
      <c r="GE44" s="157"/>
      <c r="GF44" s="157"/>
      <c r="GG44" s="157"/>
      <c r="GH44" s="157"/>
      <c r="GI44" s="157"/>
      <c r="GJ44" s="157"/>
      <c r="GK44" s="157"/>
      <c r="GL44" s="157"/>
      <c r="GM44" s="157"/>
      <c r="GN44" s="157"/>
      <c r="GO44" s="157"/>
      <c r="GP44" s="157"/>
      <c r="GQ44" s="157"/>
      <c r="GR44" s="157"/>
      <c r="GS44" s="157"/>
      <c r="GT44" s="157"/>
      <c r="GU44" s="157"/>
      <c r="GV44" s="157"/>
      <c r="GW44" s="157"/>
      <c r="GX44" s="157"/>
      <c r="GY44" s="157"/>
      <c r="GZ44" s="157"/>
      <c r="HA44" s="157"/>
      <c r="HB44" s="157"/>
      <c r="HC44" s="157"/>
      <c r="HD44" s="157"/>
      <c r="HE44" s="157"/>
      <c r="HF44" s="157"/>
      <c r="HG44" s="157"/>
      <c r="HH44" s="157"/>
      <c r="HI44" s="157"/>
      <c r="HJ44" s="157"/>
      <c r="HK44" s="157"/>
      <c r="HL44" s="157"/>
      <c r="HM44" s="157"/>
      <c r="HN44" s="157"/>
      <c r="HO44" s="157"/>
      <c r="HP44" s="157"/>
      <c r="HQ44" s="157"/>
      <c r="HR44" s="157"/>
      <c r="HS44" s="157"/>
      <c r="HT44" s="157"/>
      <c r="HU44" s="157"/>
      <c r="HV44" s="157"/>
      <c r="HW44" s="157"/>
      <c r="HX44" s="157"/>
      <c r="HY44" s="157"/>
      <c r="HZ44" s="157"/>
      <c r="IA44" s="157"/>
      <c r="IB44" s="157"/>
      <c r="IC44" s="157"/>
      <c r="ID44" s="157"/>
      <c r="IE44" s="157"/>
      <c r="IF44" s="157"/>
      <c r="IG44" s="157"/>
      <c r="IH44" s="157"/>
      <c r="II44" s="157"/>
      <c r="IJ44" s="157"/>
      <c r="IK44" s="157"/>
      <c r="IL44" s="157"/>
      <c r="IM44" s="157"/>
      <c r="IN44" s="157"/>
      <c r="IO44" s="157"/>
      <c r="IP44" s="157"/>
      <c r="IQ44" s="157"/>
      <c r="IR44" s="157"/>
      <c r="IS44" s="157"/>
      <c r="IT44" s="157"/>
      <c r="IU44" s="157"/>
      <c r="IV44" s="157"/>
    </row>
    <row r="45" spans="1:264" ht="15" customHeight="1">
      <c r="A45" s="235"/>
      <c r="C45" s="229"/>
      <c r="E45" s="157"/>
      <c r="F45" s="157"/>
      <c r="G45" s="157"/>
      <c r="H45" s="157"/>
      <c r="I45" s="157"/>
      <c r="J45" s="157"/>
      <c r="K45" s="157"/>
      <c r="L45" s="157"/>
      <c r="M45" s="157"/>
      <c r="N45" s="157"/>
      <c r="O45" s="157"/>
      <c r="P45" s="157"/>
      <c r="Q45" s="157"/>
      <c r="R45" s="157"/>
      <c r="S45" s="157"/>
      <c r="T45" s="157"/>
      <c r="U45" s="157"/>
      <c r="V45" s="157"/>
      <c r="W45" s="157"/>
      <c r="X45" s="157"/>
      <c r="Y45" s="157"/>
      <c r="Z45" s="157"/>
      <c r="AA45" s="157"/>
      <c r="AB45" s="157"/>
      <c r="AC45" s="157"/>
      <c r="AD45" s="2"/>
      <c r="AE45" s="157"/>
      <c r="AF45" s="157"/>
      <c r="AG45" s="157"/>
      <c r="AH45" s="157"/>
      <c r="AI45" s="157"/>
      <c r="AJ45" s="157"/>
      <c r="AK45" s="157"/>
      <c r="AL45" s="157"/>
      <c r="AM45" s="157"/>
      <c r="AN45" s="157"/>
      <c r="AO45" s="157"/>
      <c r="AP45" s="157"/>
      <c r="AQ45" s="157"/>
      <c r="AR45" s="157"/>
      <c r="AS45" s="157"/>
      <c r="AT45" s="157"/>
      <c r="AU45" s="157"/>
      <c r="AV45" s="157"/>
      <c r="AW45" s="157"/>
      <c r="AX45" s="157"/>
      <c r="AY45" s="157"/>
      <c r="AZ45" s="157"/>
      <c r="BA45" s="157"/>
      <c r="BB45" s="157"/>
      <c r="BC45" s="157"/>
      <c r="BD45" s="157"/>
      <c r="BE45" s="157"/>
      <c r="BF45" s="157"/>
      <c r="BG45" s="157"/>
      <c r="BH45" s="157"/>
      <c r="BI45" s="157"/>
      <c r="BJ45" s="157"/>
      <c r="BK45" s="157"/>
      <c r="BL45" s="157"/>
      <c r="BM45" s="157"/>
      <c r="BN45" s="157"/>
      <c r="BO45" s="157"/>
      <c r="BP45" s="157"/>
      <c r="BQ45" s="157"/>
      <c r="BR45" s="2"/>
      <c r="BS45" s="157"/>
      <c r="BT45" s="157"/>
      <c r="BU45" s="157"/>
      <c r="BV45" s="157"/>
      <c r="BW45" s="157"/>
      <c r="BX45" s="157"/>
      <c r="BY45" s="157"/>
      <c r="BZ45" s="157"/>
      <c r="CA45" s="157"/>
      <c r="CB45" s="157"/>
      <c r="CC45" s="157"/>
      <c r="CD45" s="157"/>
      <c r="CE45" s="157"/>
      <c r="CF45" s="157"/>
      <c r="CG45" s="157"/>
      <c r="CH45" s="157"/>
      <c r="CI45" s="157"/>
      <c r="CJ45" s="157"/>
      <c r="CK45" s="157"/>
      <c r="CL45" s="157"/>
      <c r="CM45" s="157"/>
      <c r="CN45" s="157"/>
      <c r="CP45" s="157"/>
      <c r="CQ45" s="157"/>
      <c r="CR45" s="157"/>
      <c r="CS45" s="157"/>
      <c r="CT45" s="157"/>
      <c r="CU45" s="157"/>
      <c r="CV45" s="157"/>
      <c r="CW45" s="157"/>
      <c r="CX45" s="157"/>
      <c r="CY45" s="157"/>
      <c r="CZ45" s="157"/>
      <c r="DA45" s="157"/>
      <c r="DB45" s="157"/>
      <c r="DC45" s="157"/>
      <c r="DD45" s="157"/>
      <c r="DE45" s="157"/>
      <c r="DF45" s="157"/>
      <c r="DG45" s="157"/>
      <c r="DH45" s="157"/>
      <c r="DI45" s="157"/>
      <c r="DJ45" s="157"/>
      <c r="DK45" s="157"/>
      <c r="DL45" s="157"/>
      <c r="DM45" s="157"/>
      <c r="DN45" s="157"/>
      <c r="DO45" s="157"/>
      <c r="DP45" s="157"/>
      <c r="DQ45" s="157"/>
      <c r="DR45" s="157"/>
      <c r="DS45" s="157"/>
      <c r="DT45" s="157"/>
      <c r="DU45" s="157"/>
      <c r="DV45" s="157"/>
      <c r="DW45" s="157"/>
      <c r="DX45" s="157"/>
      <c r="DY45" s="157"/>
      <c r="DZ45" s="157"/>
      <c r="EA45" s="157"/>
      <c r="EB45" s="157"/>
      <c r="EC45" s="157"/>
      <c r="ED45" s="157"/>
      <c r="EE45" s="157"/>
      <c r="EF45" s="157"/>
      <c r="EG45" s="157"/>
      <c r="EH45" s="157"/>
      <c r="EI45" s="157"/>
      <c r="EJ45" s="157"/>
      <c r="EK45" s="157"/>
      <c r="EL45" s="157"/>
      <c r="EM45" s="157"/>
      <c r="EN45" s="157"/>
      <c r="EO45" s="157"/>
      <c r="EP45" s="157"/>
      <c r="EQ45" s="157"/>
      <c r="ER45" s="157"/>
      <c r="ES45" s="157"/>
      <c r="ET45" s="157"/>
      <c r="EU45" s="157"/>
      <c r="EV45" s="157"/>
      <c r="EW45" s="157"/>
      <c r="EX45" s="157"/>
      <c r="EY45" s="157"/>
      <c r="EZ45" s="157"/>
      <c r="FA45" s="157"/>
      <c r="FB45" s="157"/>
      <c r="FC45" s="157"/>
      <c r="FD45" s="157"/>
      <c r="FE45" s="157"/>
      <c r="FF45" s="157"/>
      <c r="FG45" s="157"/>
      <c r="FH45" s="157"/>
      <c r="FI45" s="157"/>
      <c r="FJ45" s="157"/>
      <c r="FK45" s="157"/>
      <c r="FL45" s="157"/>
      <c r="FM45" s="157"/>
      <c r="FN45" s="157"/>
      <c r="FO45" s="157"/>
      <c r="FP45" s="157"/>
      <c r="FQ45" s="157"/>
      <c r="FR45" s="157"/>
      <c r="FS45" s="157"/>
      <c r="FT45" s="157"/>
      <c r="FU45" s="157"/>
      <c r="FV45" s="157"/>
      <c r="FW45" s="157"/>
      <c r="FX45" s="157"/>
      <c r="FY45" s="157"/>
      <c r="FZ45" s="157"/>
      <c r="GA45" s="157"/>
      <c r="GB45" s="157"/>
      <c r="GC45" s="157"/>
      <c r="GD45" s="157"/>
      <c r="GE45" s="157"/>
      <c r="GF45" s="157"/>
      <c r="GG45" s="157"/>
      <c r="GH45" s="157"/>
      <c r="GI45" s="157"/>
      <c r="GJ45" s="157"/>
      <c r="GK45" s="157"/>
      <c r="GL45" s="157"/>
      <c r="GM45" s="157"/>
      <c r="GN45" s="157"/>
      <c r="GO45" s="157"/>
      <c r="GP45" s="157"/>
      <c r="GQ45" s="157"/>
      <c r="GR45" s="157"/>
      <c r="GS45" s="157"/>
      <c r="GT45" s="157"/>
      <c r="GU45" s="157"/>
      <c r="GV45" s="157"/>
      <c r="GW45" s="157"/>
      <c r="GX45" s="157"/>
      <c r="GY45" s="157"/>
      <c r="GZ45" s="157"/>
      <c r="HA45" s="157"/>
      <c r="HB45" s="157"/>
      <c r="HC45" s="157"/>
      <c r="HD45" s="157"/>
      <c r="HE45" s="157"/>
      <c r="HF45" s="157"/>
      <c r="HG45" s="157"/>
      <c r="HH45" s="157"/>
      <c r="HI45" s="157"/>
      <c r="HJ45" s="157"/>
      <c r="HK45" s="157"/>
      <c r="HL45" s="157"/>
      <c r="HM45" s="157"/>
      <c r="HN45" s="157"/>
      <c r="HO45" s="157"/>
      <c r="HP45" s="157"/>
      <c r="HQ45" s="157"/>
      <c r="HR45" s="157"/>
      <c r="HS45" s="157"/>
      <c r="HT45" s="157"/>
      <c r="HU45" s="157"/>
      <c r="HV45" s="157"/>
      <c r="HW45" s="157"/>
      <c r="HX45" s="157"/>
      <c r="HY45" s="157"/>
      <c r="HZ45" s="157"/>
      <c r="IA45" s="157"/>
      <c r="IB45" s="157"/>
      <c r="IC45" s="157"/>
      <c r="ID45" s="157"/>
      <c r="IE45" s="157"/>
      <c r="IF45" s="157"/>
      <c r="IG45" s="157"/>
      <c r="IH45" s="157"/>
      <c r="II45" s="157"/>
      <c r="IJ45" s="157"/>
      <c r="IK45" s="157"/>
      <c r="IL45" s="157"/>
      <c r="IM45" s="157"/>
      <c r="IN45" s="157"/>
      <c r="IO45" s="157"/>
      <c r="IP45" s="157"/>
      <c r="IQ45" s="157"/>
      <c r="IR45" s="157"/>
      <c r="IS45" s="157"/>
      <c r="IT45" s="157"/>
      <c r="IU45" s="157"/>
      <c r="IV45" s="157"/>
    </row>
    <row r="46" spans="1:264" ht="15" customHeight="1">
      <c r="A46" s="235"/>
      <c r="C46" s="612" t="s">
        <v>140</v>
      </c>
      <c r="E46" s="157"/>
      <c r="F46" s="157"/>
      <c r="G46" s="157"/>
      <c r="I46" s="157"/>
      <c r="J46" s="157"/>
      <c r="K46" s="157"/>
      <c r="L46" s="157"/>
      <c r="M46" s="157"/>
      <c r="N46" s="157"/>
      <c r="O46" s="157"/>
      <c r="P46" s="157"/>
      <c r="Q46" s="157"/>
      <c r="R46" s="157"/>
      <c r="S46" s="157"/>
      <c r="T46" s="157"/>
      <c r="U46" s="157"/>
      <c r="V46" s="157"/>
      <c r="W46" s="157"/>
      <c r="X46" s="157">
        <v>757680</v>
      </c>
      <c r="Y46" s="157"/>
      <c r="Z46" s="157"/>
      <c r="AA46" s="157"/>
      <c r="AB46" s="157"/>
      <c r="AC46" s="157"/>
      <c r="AD46" s="157"/>
      <c r="AE46" s="157"/>
      <c r="AF46" s="157"/>
      <c r="AG46" s="157"/>
      <c r="AH46" s="157"/>
      <c r="AI46" s="157"/>
      <c r="AJ46" s="157"/>
      <c r="AK46" s="157"/>
      <c r="AL46" s="157"/>
      <c r="AM46" s="157"/>
      <c r="AN46" s="157"/>
      <c r="AO46" s="157"/>
      <c r="AP46" s="157"/>
      <c r="AQ46" s="157"/>
      <c r="AR46" s="157"/>
      <c r="AS46" s="157"/>
      <c r="AT46" s="157"/>
      <c r="AU46" s="157"/>
      <c r="AV46" s="157"/>
      <c r="AW46" s="157"/>
      <c r="AX46" s="157"/>
      <c r="AY46" s="157"/>
      <c r="AZ46" s="157"/>
      <c r="BA46" s="157"/>
      <c r="BB46" s="157"/>
      <c r="BC46" s="157"/>
      <c r="BD46" s="157"/>
      <c r="BE46" s="157"/>
      <c r="BF46" s="157"/>
      <c r="BG46" s="2"/>
      <c r="BH46" s="157"/>
      <c r="BI46" s="157"/>
      <c r="BJ46" s="2"/>
      <c r="BK46" s="157"/>
      <c r="BL46" s="157"/>
      <c r="BM46" s="157"/>
      <c r="BN46" s="157"/>
      <c r="BO46" s="157"/>
      <c r="BP46" s="157"/>
      <c r="BQ46" s="157"/>
      <c r="BR46" s="157"/>
      <c r="BS46" s="157"/>
      <c r="BT46" s="157"/>
      <c r="BU46" s="157"/>
      <c r="BV46" s="157"/>
      <c r="BW46" s="157"/>
      <c r="BX46" s="157"/>
      <c r="BY46" s="157"/>
      <c r="BZ46" s="157"/>
      <c r="CA46" s="157"/>
      <c r="CB46" s="157"/>
      <c r="CC46" s="157"/>
      <c r="CD46" s="157"/>
      <c r="CE46" s="157"/>
      <c r="CF46" s="157"/>
      <c r="CG46" s="157"/>
      <c r="CH46" s="157"/>
      <c r="CI46" s="157"/>
      <c r="CJ46" s="157"/>
      <c r="CK46" s="157"/>
      <c r="CL46" s="157"/>
      <c r="CM46" s="157"/>
      <c r="CN46" s="157"/>
      <c r="CO46" s="157"/>
      <c r="CP46" s="157"/>
      <c r="CQ46" s="157"/>
      <c r="CR46" s="157"/>
      <c r="CS46" s="157"/>
      <c r="CT46" s="157"/>
      <c r="CU46" s="157"/>
      <c r="CV46" s="157"/>
      <c r="CW46" s="157"/>
      <c r="CX46" s="157"/>
      <c r="CY46" s="157"/>
      <c r="CZ46" s="157"/>
      <c r="DA46" s="157"/>
      <c r="DB46" s="157"/>
      <c r="DC46" s="157"/>
      <c r="DD46" s="157"/>
      <c r="DE46" s="157"/>
      <c r="DF46" s="157"/>
      <c r="DG46" s="157"/>
      <c r="DH46" s="157"/>
      <c r="DI46" s="157"/>
      <c r="DJ46" s="157"/>
      <c r="DK46" s="157"/>
      <c r="DL46" s="157"/>
      <c r="DM46" s="157"/>
      <c r="DN46" s="157"/>
      <c r="DO46" s="157"/>
      <c r="DP46" s="157"/>
      <c r="DQ46" s="157"/>
      <c r="DR46" s="157"/>
      <c r="DS46" s="157"/>
      <c r="DT46" s="157"/>
      <c r="DU46" s="157"/>
      <c r="DV46" s="157"/>
      <c r="DW46" s="157"/>
      <c r="DX46" s="157"/>
      <c r="DY46" s="157"/>
      <c r="DZ46" s="157"/>
      <c r="EA46" s="157"/>
      <c r="EB46" s="157"/>
      <c r="EC46" s="157"/>
      <c r="ED46" s="157"/>
      <c r="EE46" s="157"/>
      <c r="EF46" s="157"/>
      <c r="EG46" s="157"/>
      <c r="EH46" s="157"/>
      <c r="EI46" s="157"/>
      <c r="EJ46" s="157"/>
      <c r="EK46" s="157"/>
      <c r="EL46" s="157"/>
      <c r="EM46" s="157"/>
      <c r="EN46" s="157"/>
      <c r="EO46" s="157"/>
      <c r="EP46" s="157"/>
      <c r="EQ46" s="157"/>
      <c r="ER46" s="157"/>
      <c r="ES46" s="157"/>
      <c r="ET46" s="157"/>
      <c r="EU46" s="157"/>
      <c r="EV46" s="157"/>
      <c r="EW46" s="157"/>
      <c r="EX46" s="157"/>
      <c r="EY46" s="157"/>
      <c r="EZ46" s="157"/>
      <c r="FA46" s="157"/>
      <c r="FB46" s="157"/>
      <c r="FC46" s="157"/>
      <c r="FD46" s="157"/>
      <c r="FE46" s="157"/>
      <c r="FF46" s="157"/>
      <c r="FG46" s="157"/>
      <c r="FH46" s="157"/>
      <c r="FI46" s="157"/>
      <c r="FJ46" s="157"/>
      <c r="FK46" s="157"/>
      <c r="FL46" s="157"/>
      <c r="FM46" s="157"/>
      <c r="FN46" s="157"/>
      <c r="FO46" s="157"/>
      <c r="FP46" s="157"/>
      <c r="FQ46" s="157"/>
      <c r="FR46" s="157"/>
      <c r="FS46" s="157"/>
      <c r="FT46" s="157"/>
      <c r="FU46" s="157"/>
      <c r="FV46" s="157"/>
      <c r="FW46" s="157"/>
      <c r="FX46" s="157"/>
      <c r="FY46" s="157"/>
      <c r="FZ46" s="157"/>
      <c r="GA46" s="157"/>
      <c r="GB46" s="157"/>
      <c r="GC46" s="157"/>
      <c r="GD46" s="157"/>
      <c r="GE46" s="157"/>
      <c r="GF46" s="157"/>
      <c r="GG46" s="157"/>
      <c r="GH46" s="157"/>
      <c r="GI46" s="157"/>
      <c r="GJ46" s="157"/>
      <c r="GK46" s="157"/>
      <c r="GL46" s="157"/>
      <c r="GM46" s="157"/>
      <c r="GN46" s="157"/>
      <c r="GO46" s="157"/>
      <c r="GP46" s="157"/>
      <c r="GQ46" s="157"/>
      <c r="GR46" s="157"/>
      <c r="GS46" s="157"/>
      <c r="GT46" s="157"/>
      <c r="GU46" s="157"/>
      <c r="GV46" s="157"/>
      <c r="GW46" s="157"/>
      <c r="GX46" s="157"/>
      <c r="GY46" s="157"/>
      <c r="GZ46" s="157"/>
      <c r="HA46" s="157"/>
      <c r="HB46" s="157"/>
      <c r="HC46" s="157"/>
      <c r="HD46" s="157"/>
      <c r="HE46" s="157"/>
      <c r="HF46" s="157"/>
      <c r="HG46" s="157"/>
      <c r="HH46" s="157"/>
      <c r="HI46" s="157"/>
      <c r="HJ46" s="157"/>
      <c r="HK46" s="157"/>
      <c r="HL46" s="157"/>
      <c r="HM46" s="157"/>
      <c r="HN46" s="157"/>
      <c r="HO46" s="157"/>
      <c r="HP46" s="157"/>
      <c r="HQ46" s="157"/>
      <c r="HR46" s="157"/>
      <c r="HS46" s="157"/>
      <c r="HT46" s="157"/>
      <c r="HU46" s="157"/>
      <c r="HV46" s="157"/>
      <c r="HW46" s="157"/>
      <c r="HX46" s="157"/>
      <c r="HY46" s="157"/>
      <c r="HZ46" s="157"/>
      <c r="IA46" s="157"/>
      <c r="IB46" s="157"/>
      <c r="IC46" s="157"/>
      <c r="ID46" s="157"/>
      <c r="IE46" s="157"/>
      <c r="IF46" s="157"/>
      <c r="IG46" s="157"/>
      <c r="IH46" s="157"/>
      <c r="II46" s="157"/>
      <c r="IJ46" s="157"/>
      <c r="IK46" s="157"/>
      <c r="IL46" s="157"/>
      <c r="IM46" s="157"/>
      <c r="IN46" s="157"/>
      <c r="IO46" s="157"/>
      <c r="IP46" s="157"/>
      <c r="IQ46" s="157"/>
      <c r="IR46" s="157"/>
      <c r="IS46" s="157"/>
      <c r="IT46" s="157"/>
      <c r="IU46" s="157"/>
      <c r="IV46" s="157"/>
    </row>
    <row r="47" spans="1:264" ht="13.8">
      <c r="A47" s="107"/>
      <c r="C47" s="612" t="s">
        <v>141</v>
      </c>
      <c r="L47" s="2"/>
      <c r="AA47" s="157"/>
      <c r="BG47" s="142">
        <v>175000</v>
      </c>
      <c r="BP47" s="2"/>
    </row>
    <row r="48" spans="1:264" ht="21.6" customHeight="1">
      <c r="A48" s="107"/>
      <c r="C48" s="284" t="s">
        <v>142</v>
      </c>
      <c r="E48" s="157"/>
      <c r="F48" s="157"/>
      <c r="G48" s="157"/>
      <c r="H48" s="157"/>
      <c r="I48" s="157"/>
      <c r="J48" s="157"/>
      <c r="K48" s="157"/>
      <c r="L48" s="157"/>
      <c r="M48" s="157"/>
      <c r="N48" s="157"/>
      <c r="O48" s="157"/>
      <c r="P48" s="157"/>
      <c r="Q48" s="157"/>
      <c r="R48" s="157"/>
      <c r="S48" s="157"/>
      <c r="T48" s="157"/>
      <c r="U48" s="157"/>
      <c r="V48" s="157"/>
      <c r="W48" s="157"/>
      <c r="X48" s="157"/>
      <c r="Y48" s="157"/>
      <c r="Z48" s="157"/>
      <c r="AA48" s="157"/>
      <c r="AB48" s="157"/>
      <c r="AC48" s="157"/>
      <c r="AD48" s="157"/>
      <c r="AE48" s="157"/>
      <c r="AF48" s="157"/>
      <c r="AG48" s="157">
        <v>6270</v>
      </c>
      <c r="AH48" s="157"/>
      <c r="AI48" s="157"/>
      <c r="AJ48" s="157"/>
      <c r="AK48" s="157"/>
      <c r="AL48" s="157"/>
      <c r="AM48" s="157"/>
      <c r="AN48" s="157"/>
      <c r="AO48" s="157"/>
      <c r="AP48" s="157"/>
      <c r="AQ48" s="157"/>
      <c r="AR48" s="157"/>
      <c r="AS48" s="157"/>
      <c r="AT48" s="157"/>
      <c r="AU48" s="157"/>
      <c r="AV48" s="157"/>
      <c r="AW48" s="157"/>
      <c r="AX48" s="157"/>
      <c r="AY48" s="157"/>
      <c r="AZ48" s="157"/>
      <c r="BA48" s="157"/>
      <c r="BB48" s="157"/>
      <c r="BC48" s="157"/>
      <c r="BD48" s="157"/>
      <c r="BE48" s="157"/>
      <c r="BF48" s="157"/>
      <c r="BG48" s="157"/>
      <c r="BH48" s="157"/>
      <c r="BI48" s="157"/>
      <c r="BJ48" s="157"/>
      <c r="BK48" s="157"/>
      <c r="BL48" s="157"/>
      <c r="BM48" s="157"/>
      <c r="BN48" s="157"/>
      <c r="BO48" s="157"/>
      <c r="BP48" s="157"/>
      <c r="BQ48" s="157"/>
      <c r="BR48" s="157"/>
      <c r="BS48" s="157"/>
      <c r="BT48" s="157"/>
      <c r="BU48" s="157"/>
      <c r="BV48" s="157"/>
      <c r="BW48" s="157"/>
      <c r="BX48" s="157"/>
      <c r="BY48" s="157"/>
      <c r="BZ48" s="157"/>
      <c r="CA48" s="157"/>
      <c r="CB48" s="157"/>
      <c r="CC48" s="157"/>
      <c r="CD48" s="157"/>
      <c r="CE48" s="157"/>
      <c r="CF48" s="157"/>
      <c r="CG48" s="157"/>
      <c r="CH48" s="157"/>
      <c r="CI48" s="157"/>
      <c r="CJ48" s="157"/>
      <c r="CK48" s="157"/>
      <c r="CL48" s="157"/>
      <c r="CM48" s="157"/>
      <c r="CN48" s="157"/>
      <c r="CO48" s="157"/>
      <c r="CP48" s="157"/>
      <c r="CQ48" s="157"/>
      <c r="CR48" s="157"/>
      <c r="CS48" s="157"/>
      <c r="CT48" s="157"/>
      <c r="CU48" s="157"/>
      <c r="CV48" s="157"/>
      <c r="CW48" s="157"/>
      <c r="CX48" s="157"/>
      <c r="CY48" s="157"/>
      <c r="CZ48" s="157"/>
      <c r="DA48" s="157"/>
      <c r="DB48" s="157"/>
      <c r="DC48" s="157"/>
      <c r="DD48" s="157"/>
      <c r="DE48" s="157"/>
      <c r="DF48" s="157"/>
      <c r="DG48" s="157"/>
      <c r="DH48" s="157"/>
      <c r="DI48" s="157"/>
      <c r="DJ48" s="157"/>
      <c r="DK48" s="157"/>
      <c r="DL48" s="157"/>
      <c r="DM48" s="157"/>
      <c r="DN48" s="157"/>
      <c r="DO48" s="157"/>
      <c r="DP48" s="157"/>
      <c r="DQ48" s="157"/>
      <c r="DR48" s="157"/>
      <c r="DS48" s="157"/>
      <c r="DT48" s="157"/>
      <c r="DU48" s="157"/>
      <c r="DV48" s="157"/>
      <c r="DW48" s="157"/>
      <c r="DX48" s="157"/>
      <c r="DY48" s="157"/>
      <c r="DZ48" s="157"/>
      <c r="EA48" s="157"/>
      <c r="EB48" s="157"/>
      <c r="EC48" s="157"/>
      <c r="ED48" s="157"/>
      <c r="EE48" s="157"/>
      <c r="EF48" s="157"/>
      <c r="EG48" s="157"/>
      <c r="EH48" s="157"/>
      <c r="EI48" s="157"/>
      <c r="EJ48" s="157"/>
      <c r="EK48" s="157"/>
      <c r="EL48" s="157"/>
      <c r="EM48" s="157"/>
      <c r="EN48" s="157"/>
      <c r="EO48" s="157"/>
      <c r="EP48" s="157"/>
      <c r="EQ48" s="157"/>
      <c r="ER48" s="157"/>
      <c r="ES48" s="157"/>
      <c r="ET48" s="157"/>
      <c r="EU48" s="157"/>
      <c r="EV48" s="157"/>
      <c r="EW48" s="157"/>
      <c r="EX48" s="157"/>
      <c r="EY48" s="157"/>
      <c r="EZ48" s="157"/>
      <c r="FA48" s="157"/>
      <c r="FB48" s="157"/>
      <c r="FC48" s="157"/>
      <c r="FD48" s="157"/>
      <c r="FE48" s="157"/>
      <c r="FF48" s="157"/>
      <c r="FG48" s="157"/>
      <c r="FH48" s="157"/>
      <c r="FI48" s="157"/>
      <c r="FJ48" s="157"/>
      <c r="FK48" s="157"/>
      <c r="FL48" s="157"/>
      <c r="FM48" s="157"/>
      <c r="FN48" s="157"/>
      <c r="FO48" s="157"/>
      <c r="FP48" s="157"/>
      <c r="FQ48" s="157"/>
      <c r="FR48" s="157"/>
      <c r="FS48" s="157"/>
      <c r="FT48" s="157"/>
      <c r="FU48" s="157"/>
      <c r="FV48" s="157"/>
      <c r="FW48" s="157"/>
      <c r="FX48" s="157"/>
      <c r="FY48" s="157"/>
      <c r="FZ48" s="157"/>
      <c r="GA48" s="157"/>
      <c r="GB48" s="157"/>
      <c r="GC48" s="157"/>
      <c r="GD48" s="157"/>
      <c r="GE48" s="157"/>
      <c r="GF48" s="157"/>
      <c r="GG48" s="157"/>
      <c r="GH48" s="157"/>
      <c r="GI48" s="157"/>
      <c r="GJ48" s="157"/>
      <c r="GK48" s="157"/>
      <c r="GL48" s="157"/>
      <c r="GM48" s="157"/>
      <c r="GN48" s="157"/>
      <c r="GO48" s="157"/>
      <c r="GP48" s="157"/>
      <c r="GQ48" s="157"/>
      <c r="GR48" s="157"/>
      <c r="GS48" s="157"/>
      <c r="GT48" s="157"/>
      <c r="GU48" s="157"/>
      <c r="GV48" s="157"/>
      <c r="GW48" s="157"/>
      <c r="GX48" s="157"/>
      <c r="GY48" s="157"/>
      <c r="GZ48" s="157"/>
      <c r="HA48" s="157"/>
      <c r="HB48" s="157"/>
      <c r="HC48" s="157"/>
      <c r="HD48" s="157"/>
      <c r="HE48" s="157"/>
      <c r="HF48" s="157"/>
      <c r="HG48" s="157"/>
      <c r="HH48" s="157"/>
      <c r="HI48" s="157"/>
      <c r="HJ48" s="157"/>
      <c r="HK48" s="157"/>
      <c r="HL48" s="157"/>
      <c r="HM48" s="157"/>
      <c r="HN48" s="157"/>
      <c r="HO48" s="157"/>
      <c r="HP48" s="157"/>
      <c r="HQ48" s="157"/>
      <c r="HR48" s="157"/>
      <c r="HS48" s="157"/>
      <c r="HT48" s="157"/>
      <c r="HU48" s="157"/>
      <c r="HV48" s="157"/>
      <c r="HW48" s="157"/>
      <c r="HX48" s="157"/>
      <c r="HY48" s="157"/>
      <c r="HZ48" s="157"/>
      <c r="IA48" s="157"/>
      <c r="IB48" s="157"/>
      <c r="IC48" s="157"/>
      <c r="ID48" s="157"/>
      <c r="IE48" s="157"/>
      <c r="IF48" s="157"/>
      <c r="IG48" s="157"/>
      <c r="IH48" s="157"/>
      <c r="II48" s="157"/>
      <c r="IJ48" s="157"/>
      <c r="IK48" s="157"/>
      <c r="IL48" s="157"/>
      <c r="IM48" s="157"/>
      <c r="IN48" s="157"/>
      <c r="IO48" s="157"/>
      <c r="IP48" s="157"/>
      <c r="IQ48" s="157"/>
      <c r="IR48" s="157"/>
      <c r="IS48" s="157"/>
      <c r="IT48" s="157"/>
      <c r="IU48" s="157"/>
      <c r="IV48" s="157"/>
    </row>
    <row r="49" spans="1:264" ht="15" customHeight="1">
      <c r="A49" s="107"/>
      <c r="C49" s="284" t="s">
        <v>142</v>
      </c>
      <c r="D49" s="157"/>
      <c r="E49" s="157"/>
      <c r="F49" s="157"/>
      <c r="G49" s="157"/>
      <c r="H49" s="157"/>
      <c r="I49" s="157"/>
      <c r="J49" s="157"/>
      <c r="K49" s="157"/>
      <c r="L49" s="157"/>
      <c r="M49" s="157"/>
      <c r="N49" s="157"/>
      <c r="O49" s="157"/>
      <c r="P49" s="157"/>
      <c r="Q49" s="157"/>
      <c r="R49" s="157"/>
      <c r="S49" s="157"/>
      <c r="T49" s="157"/>
      <c r="U49" s="157"/>
      <c r="V49" s="157"/>
      <c r="W49" s="157"/>
      <c r="X49" s="157"/>
      <c r="Y49" s="157"/>
      <c r="Z49" s="157"/>
      <c r="AA49" s="157"/>
      <c r="AB49" s="157"/>
      <c r="AC49" s="157"/>
      <c r="AD49" s="157"/>
      <c r="AE49" s="157"/>
      <c r="AF49" s="157"/>
      <c r="AG49" s="157">
        <v>10330</v>
      </c>
      <c r="AH49" s="157"/>
      <c r="AI49" s="157"/>
      <c r="AJ49" s="157"/>
      <c r="AK49" s="157"/>
      <c r="AL49" s="157"/>
      <c r="AM49" s="157"/>
      <c r="AN49" s="157"/>
      <c r="AO49" s="157"/>
      <c r="AP49" s="157"/>
      <c r="AQ49" s="157"/>
      <c r="AR49" s="157"/>
      <c r="AS49" s="157"/>
      <c r="AT49" s="157"/>
      <c r="AU49" s="157"/>
      <c r="AV49" s="157"/>
      <c r="AW49" s="157"/>
      <c r="AX49" s="157"/>
      <c r="AY49" s="157"/>
      <c r="AZ49" s="157"/>
      <c r="BA49" s="157"/>
      <c r="BB49" s="157"/>
      <c r="BC49" s="157"/>
      <c r="BD49" s="157"/>
      <c r="BE49" s="157"/>
      <c r="BF49" s="157"/>
      <c r="BG49" s="157"/>
      <c r="BH49" s="157"/>
      <c r="BI49" s="157"/>
      <c r="BJ49" s="157"/>
      <c r="BK49" s="157"/>
      <c r="BL49" s="157"/>
      <c r="BM49" s="157"/>
      <c r="BN49" s="157"/>
      <c r="BO49" s="157"/>
      <c r="BP49" s="157"/>
      <c r="BQ49" s="157"/>
      <c r="BR49" s="157"/>
      <c r="BS49" s="157"/>
      <c r="BT49" s="157"/>
      <c r="BU49" s="157"/>
      <c r="BV49" s="157"/>
      <c r="BW49" s="157"/>
      <c r="BX49" s="157"/>
      <c r="BY49" s="157"/>
      <c r="BZ49" s="157"/>
      <c r="CA49" s="157"/>
      <c r="CB49" s="157"/>
      <c r="CC49" s="157"/>
      <c r="CD49" s="157"/>
      <c r="CE49" s="157"/>
      <c r="CF49" s="157"/>
      <c r="CG49" s="157"/>
      <c r="CH49" s="157"/>
      <c r="CI49" s="157"/>
      <c r="CJ49" s="157"/>
      <c r="CK49" s="157"/>
      <c r="CL49" s="157"/>
      <c r="CM49" s="157"/>
      <c r="CN49" s="157"/>
      <c r="CP49" s="157"/>
      <c r="CQ49" s="157"/>
      <c r="CR49" s="157"/>
      <c r="CS49" s="157"/>
      <c r="CT49" s="157"/>
      <c r="CU49" s="157"/>
      <c r="CV49" s="157"/>
      <c r="CW49" s="157"/>
      <c r="CX49" s="157"/>
      <c r="CY49" s="157"/>
      <c r="CZ49" s="157"/>
      <c r="DA49" s="157"/>
      <c r="DB49" s="157"/>
      <c r="DC49" s="157"/>
      <c r="DD49" s="157"/>
      <c r="DE49" s="157"/>
      <c r="DF49" s="157"/>
      <c r="DG49" s="157"/>
      <c r="DH49" s="157"/>
      <c r="DI49" s="157"/>
      <c r="DJ49" s="157"/>
      <c r="DK49" s="157"/>
      <c r="DL49" s="157"/>
      <c r="DM49" s="157"/>
      <c r="DN49" s="157"/>
      <c r="DO49" s="157"/>
      <c r="DP49" s="157"/>
      <c r="DQ49" s="157"/>
      <c r="DR49" s="157"/>
      <c r="DS49" s="157"/>
      <c r="DT49" s="157"/>
      <c r="DU49" s="157"/>
      <c r="DV49" s="157"/>
      <c r="DW49" s="157"/>
      <c r="DX49" s="157"/>
      <c r="DY49" s="157"/>
      <c r="DZ49" s="157"/>
      <c r="EA49" s="157"/>
      <c r="EB49" s="157"/>
      <c r="EC49" s="157"/>
      <c r="ED49" s="157"/>
      <c r="EE49" s="157"/>
      <c r="EF49" s="157"/>
      <c r="EG49" s="157"/>
      <c r="EH49" s="157"/>
      <c r="EI49" s="157"/>
      <c r="EJ49" s="157"/>
      <c r="EK49" s="157"/>
      <c r="EL49" s="157"/>
      <c r="EM49" s="157"/>
      <c r="EN49" s="157"/>
      <c r="EO49" s="157"/>
      <c r="EP49" s="157"/>
      <c r="EQ49" s="157"/>
      <c r="ER49" s="157"/>
      <c r="ES49" s="157"/>
      <c r="ET49" s="157"/>
      <c r="EU49" s="157"/>
      <c r="EV49" s="157"/>
      <c r="EW49" s="157"/>
      <c r="EX49" s="157"/>
      <c r="EY49" s="157"/>
      <c r="EZ49" s="157"/>
      <c r="FA49" s="157"/>
      <c r="FB49" s="157"/>
      <c r="FC49" s="157"/>
      <c r="FD49" s="157"/>
      <c r="FE49" s="157"/>
      <c r="FF49" s="157"/>
      <c r="FG49" s="157"/>
      <c r="FH49" s="157"/>
      <c r="FI49" s="157"/>
      <c r="FJ49" s="157"/>
      <c r="FK49" s="157"/>
      <c r="FL49" s="157"/>
      <c r="FM49" s="157"/>
      <c r="FN49" s="157"/>
      <c r="FO49" s="157"/>
      <c r="FP49" s="157"/>
      <c r="FQ49" s="157"/>
      <c r="FR49" s="157"/>
      <c r="FS49" s="157"/>
      <c r="FT49" s="157"/>
      <c r="FU49" s="157"/>
      <c r="FV49" s="157"/>
      <c r="FW49" s="157"/>
      <c r="FX49" s="157"/>
      <c r="FY49" s="157"/>
      <c r="FZ49" s="157"/>
      <c r="GA49" s="157"/>
      <c r="GB49" s="157"/>
      <c r="GC49" s="157"/>
      <c r="GD49" s="157"/>
      <c r="GE49" s="157"/>
      <c r="GF49" s="157"/>
      <c r="GG49" s="157"/>
      <c r="GH49" s="157"/>
      <c r="GI49" s="157"/>
      <c r="GJ49" s="157"/>
      <c r="GK49" s="157"/>
      <c r="GL49" s="157"/>
      <c r="GM49" s="157"/>
      <c r="GN49" s="157"/>
      <c r="GO49" s="157"/>
      <c r="GP49" s="157"/>
      <c r="GQ49" s="157"/>
      <c r="GR49" s="157"/>
      <c r="GS49" s="157"/>
      <c r="GT49" s="157"/>
      <c r="GU49" s="157"/>
      <c r="GV49" s="157"/>
      <c r="GW49" s="157"/>
      <c r="GX49" s="157"/>
      <c r="GY49" s="157"/>
      <c r="GZ49" s="157"/>
      <c r="HA49" s="157"/>
      <c r="HB49" s="157"/>
      <c r="HC49" s="157"/>
      <c r="HD49" s="157"/>
      <c r="HE49" s="157"/>
      <c r="HF49" s="157"/>
      <c r="HG49" s="157"/>
      <c r="HH49" s="157"/>
      <c r="HI49" s="157"/>
      <c r="HJ49" s="157"/>
      <c r="HK49" s="157"/>
      <c r="HL49" s="157"/>
      <c r="HM49" s="157"/>
      <c r="HN49" s="157"/>
      <c r="HO49" s="157"/>
      <c r="HP49" s="157"/>
      <c r="HQ49" s="157"/>
      <c r="HR49" s="157"/>
      <c r="HS49" s="157"/>
      <c r="HT49" s="157"/>
      <c r="HU49" s="157"/>
      <c r="HV49" s="157"/>
      <c r="HW49" s="157"/>
      <c r="HX49" s="157"/>
      <c r="HY49" s="157"/>
      <c r="HZ49" s="157"/>
      <c r="IA49" s="157"/>
      <c r="IB49" s="157"/>
      <c r="IC49" s="157"/>
      <c r="ID49" s="157"/>
      <c r="IE49" s="157"/>
      <c r="IF49" s="157"/>
      <c r="IG49" s="157"/>
      <c r="IH49" s="157"/>
      <c r="II49" s="157"/>
      <c r="IJ49" s="157"/>
      <c r="IK49" s="157"/>
      <c r="IL49" s="157"/>
      <c r="IM49" s="157"/>
      <c r="IN49" s="157"/>
      <c r="IO49" s="157"/>
      <c r="IP49" s="157"/>
      <c r="IQ49" s="157"/>
      <c r="IR49" s="157"/>
      <c r="IS49" s="157"/>
      <c r="IT49" s="157"/>
      <c r="IU49" s="157"/>
      <c r="IV49" s="157"/>
    </row>
    <row r="50" spans="1:264">
      <c r="A50" s="613" t="s">
        <v>143</v>
      </c>
      <c r="B50" s="613" t="s">
        <v>144</v>
      </c>
      <c r="C50" s="1" t="s">
        <v>145</v>
      </c>
      <c r="AA50" s="157"/>
      <c r="AO50" s="142">
        <v>5000</v>
      </c>
    </row>
    <row r="51" spans="1:264" ht="18" customHeight="1">
      <c r="A51" s="613" t="s">
        <v>143</v>
      </c>
      <c r="B51" s="613" t="s">
        <v>146</v>
      </c>
      <c r="C51" s="1" t="s">
        <v>145</v>
      </c>
      <c r="E51" s="2"/>
      <c r="F51" s="157"/>
      <c r="G51" s="157"/>
      <c r="H51" s="157"/>
      <c r="J51" s="157"/>
      <c r="K51" s="157"/>
      <c r="L51" s="157"/>
      <c r="M51" s="157"/>
      <c r="N51" s="157"/>
      <c r="O51" s="157"/>
      <c r="P51" s="157"/>
      <c r="Q51" s="157"/>
      <c r="R51" s="157"/>
      <c r="S51" s="157"/>
      <c r="T51" s="157"/>
      <c r="U51" s="157"/>
      <c r="V51" s="157"/>
      <c r="W51" s="157"/>
      <c r="X51" s="157"/>
      <c r="Y51" s="157"/>
      <c r="Z51" s="157"/>
      <c r="AA51" s="157"/>
      <c r="AB51" s="157"/>
      <c r="AC51" s="157"/>
      <c r="AD51" s="157"/>
      <c r="AE51" s="157"/>
      <c r="AF51" s="157"/>
      <c r="AG51" s="157"/>
      <c r="AH51" s="157"/>
      <c r="AI51" s="157"/>
      <c r="AJ51" s="157"/>
      <c r="AK51" s="157"/>
      <c r="AL51" s="157"/>
      <c r="AM51" s="157"/>
      <c r="AN51" s="157"/>
      <c r="AO51" s="157">
        <v>5000</v>
      </c>
      <c r="AP51" s="157"/>
      <c r="AQ51" s="157"/>
      <c r="AR51" s="157"/>
      <c r="AS51" s="157"/>
      <c r="AT51" s="157"/>
      <c r="AU51" s="157"/>
      <c r="AV51" s="157"/>
      <c r="AW51" s="157"/>
      <c r="AX51" s="157"/>
      <c r="AY51" s="157"/>
      <c r="AZ51" s="157"/>
      <c r="BA51" s="157"/>
      <c r="BB51" s="157"/>
      <c r="BC51" s="157"/>
      <c r="BD51" s="157"/>
      <c r="BE51" s="157"/>
      <c r="BF51" s="157"/>
      <c r="BG51" s="157"/>
      <c r="BH51" s="157"/>
      <c r="BI51" s="157"/>
      <c r="BJ51" s="157"/>
      <c r="BK51" s="157"/>
      <c r="BL51" s="157"/>
      <c r="BM51" s="157"/>
      <c r="BN51" s="157"/>
      <c r="BO51" s="157"/>
      <c r="BP51" s="157"/>
      <c r="BQ51" s="157"/>
      <c r="BR51" s="157"/>
      <c r="BS51" s="157"/>
      <c r="BT51" s="157"/>
      <c r="BU51" s="157"/>
      <c r="BV51" s="157"/>
      <c r="BW51" s="157"/>
      <c r="BX51" s="157"/>
      <c r="BY51" s="157"/>
      <c r="BZ51" s="157"/>
      <c r="CA51" s="157"/>
      <c r="CB51" s="157"/>
      <c r="CC51" s="157"/>
      <c r="CD51" s="157"/>
      <c r="CE51" s="157"/>
      <c r="CF51" s="157"/>
      <c r="CG51" s="157"/>
      <c r="CH51" s="157"/>
      <c r="CI51" s="157"/>
      <c r="CJ51" s="157"/>
      <c r="CK51" s="157"/>
      <c r="CL51" s="157"/>
      <c r="CM51" s="157"/>
      <c r="CN51" s="157"/>
      <c r="CO51" s="157"/>
      <c r="CP51" s="157"/>
      <c r="CQ51" s="157"/>
      <c r="CR51" s="157"/>
      <c r="CS51" s="157"/>
      <c r="CT51" s="157"/>
      <c r="CU51" s="157"/>
      <c r="CV51" s="157"/>
      <c r="CW51" s="157"/>
      <c r="CX51" s="157"/>
      <c r="CY51" s="157"/>
      <c r="CZ51" s="157"/>
      <c r="DA51" s="157"/>
      <c r="DB51" s="157"/>
      <c r="DC51" s="157"/>
      <c r="DD51" s="157"/>
      <c r="DE51" s="157"/>
      <c r="DF51" s="157"/>
      <c r="DG51" s="157"/>
      <c r="DH51" s="157"/>
      <c r="DI51" s="157"/>
      <c r="DJ51" s="157"/>
      <c r="DK51" s="157"/>
      <c r="DL51" s="157"/>
      <c r="DM51" s="157"/>
      <c r="DN51" s="157"/>
      <c r="DO51" s="157"/>
      <c r="DP51" s="157"/>
      <c r="DQ51" s="157"/>
      <c r="DR51" s="157"/>
      <c r="DS51" s="157"/>
      <c r="DT51" s="157"/>
      <c r="DU51" s="157"/>
      <c r="DV51" s="157"/>
      <c r="DW51" s="157"/>
      <c r="DX51" s="157"/>
      <c r="DY51" s="157"/>
      <c r="DZ51" s="157"/>
      <c r="EA51" s="157"/>
      <c r="EB51" s="157"/>
      <c r="EC51" s="157"/>
      <c r="ED51" s="157"/>
      <c r="EE51" s="157"/>
      <c r="EF51" s="157"/>
      <c r="EG51" s="157"/>
      <c r="EH51" s="157"/>
      <c r="EI51" s="157"/>
      <c r="EJ51" s="157"/>
      <c r="EK51" s="157"/>
      <c r="EL51" s="157"/>
      <c r="EM51" s="157"/>
      <c r="EN51" s="157"/>
      <c r="EO51" s="157"/>
      <c r="EP51" s="157"/>
      <c r="EQ51" s="157"/>
      <c r="ER51" s="157"/>
      <c r="ES51" s="157"/>
      <c r="ET51" s="157"/>
      <c r="EU51" s="157"/>
      <c r="EV51" s="157"/>
      <c r="EW51" s="157"/>
      <c r="EX51" s="157"/>
      <c r="EY51" s="157"/>
      <c r="EZ51" s="157"/>
      <c r="FA51" s="157"/>
      <c r="FB51" s="157"/>
      <c r="FC51" s="157"/>
      <c r="FD51" s="157"/>
      <c r="FE51" s="157"/>
      <c r="FF51" s="157"/>
      <c r="FG51" s="157"/>
      <c r="FH51" s="157"/>
      <c r="FI51" s="157"/>
      <c r="FJ51" s="157"/>
      <c r="FK51" s="157"/>
      <c r="FL51" s="157"/>
      <c r="FM51" s="157"/>
      <c r="FN51" s="157"/>
      <c r="FO51" s="157"/>
      <c r="FP51" s="157"/>
      <c r="FQ51" s="157"/>
      <c r="FR51" s="157"/>
      <c r="FS51" s="157"/>
      <c r="FT51" s="157"/>
      <c r="FU51" s="157"/>
      <c r="FV51" s="157"/>
      <c r="FW51" s="157"/>
      <c r="FX51" s="157"/>
      <c r="FY51" s="157"/>
      <c r="FZ51" s="157"/>
      <c r="GA51" s="157"/>
      <c r="GB51" s="157"/>
      <c r="GC51" s="157"/>
      <c r="GD51" s="157"/>
      <c r="GE51" s="157"/>
      <c r="GF51" s="157"/>
      <c r="GG51" s="157"/>
      <c r="GH51" s="157"/>
      <c r="GI51" s="157"/>
      <c r="GJ51" s="157"/>
      <c r="GK51" s="157"/>
      <c r="GL51" s="157"/>
      <c r="GM51" s="157"/>
      <c r="GN51" s="157"/>
      <c r="GO51" s="157"/>
      <c r="GP51" s="157"/>
      <c r="GQ51" s="157"/>
      <c r="GR51" s="157"/>
      <c r="GS51" s="157"/>
      <c r="GT51" s="157"/>
      <c r="GU51" s="157"/>
      <c r="GV51" s="157"/>
      <c r="GW51" s="157"/>
      <c r="GX51" s="157"/>
      <c r="GY51" s="157"/>
      <c r="GZ51" s="157"/>
      <c r="HA51" s="157"/>
      <c r="HB51" s="157"/>
      <c r="HC51" s="157"/>
      <c r="HD51" s="157"/>
      <c r="HE51" s="157"/>
      <c r="HF51" s="157"/>
      <c r="HG51" s="157"/>
      <c r="HH51" s="157"/>
      <c r="HI51" s="157"/>
      <c r="HJ51" s="157"/>
      <c r="HK51" s="157"/>
      <c r="HL51" s="157"/>
      <c r="HM51" s="157"/>
      <c r="HN51" s="157"/>
      <c r="HO51" s="157"/>
      <c r="HP51" s="157"/>
      <c r="HQ51" s="157"/>
      <c r="HR51" s="157"/>
      <c r="HS51" s="157"/>
      <c r="HT51" s="157"/>
      <c r="HU51" s="157"/>
      <c r="HV51" s="157"/>
      <c r="HW51" s="157"/>
      <c r="HX51" s="157"/>
      <c r="HY51" s="157"/>
      <c r="HZ51" s="157"/>
      <c r="IA51" s="157"/>
      <c r="IB51" s="157"/>
      <c r="IC51" s="157"/>
      <c r="ID51" s="157"/>
      <c r="IE51" s="157"/>
      <c r="IF51" s="157"/>
      <c r="IG51" s="157"/>
      <c r="IH51" s="157"/>
      <c r="II51" s="157"/>
      <c r="IJ51" s="157"/>
      <c r="IK51" s="157"/>
      <c r="IL51" s="157"/>
      <c r="IM51" s="157"/>
      <c r="IN51" s="157"/>
      <c r="IO51" s="157"/>
      <c r="IP51" s="157"/>
      <c r="IQ51" s="157"/>
      <c r="IR51" s="157"/>
      <c r="IS51" s="157"/>
      <c r="IT51" s="157"/>
      <c r="IU51" s="157"/>
      <c r="IV51" s="157"/>
    </row>
    <row r="52" spans="1:264" s="5" customFormat="1" ht="15" customHeight="1">
      <c r="A52" s="615" t="s">
        <v>147</v>
      </c>
      <c r="B52" s="615" t="s">
        <v>148</v>
      </c>
      <c r="C52" s="615" t="s">
        <v>149</v>
      </c>
      <c r="D52" s="227"/>
      <c r="E52" s="80"/>
      <c r="F52" s="157"/>
      <c r="G52" s="80"/>
      <c r="H52" s="157"/>
      <c r="I52" s="80"/>
      <c r="J52" s="80"/>
      <c r="K52" s="80"/>
      <c r="L52" s="157"/>
      <c r="M52" s="157"/>
      <c r="N52" s="80"/>
      <c r="O52" s="157"/>
      <c r="P52" s="157"/>
      <c r="Q52" s="157"/>
      <c r="R52" s="80"/>
      <c r="S52" s="80"/>
      <c r="T52" s="80"/>
      <c r="U52" s="80"/>
      <c r="V52" s="80"/>
      <c r="W52" s="80"/>
      <c r="X52" s="80"/>
      <c r="Y52" s="80"/>
      <c r="Z52" s="80"/>
      <c r="AA52" s="80">
        <v>887805.26</v>
      </c>
      <c r="AB52" s="80"/>
      <c r="AC52" s="80"/>
      <c r="AD52" s="80"/>
      <c r="AE52" s="80"/>
      <c r="AF52" s="80"/>
      <c r="AG52" s="80"/>
      <c r="AH52" s="80"/>
      <c r="AI52" s="80"/>
      <c r="AJ52" s="80"/>
      <c r="AK52" s="80"/>
      <c r="AL52" s="80"/>
      <c r="AM52" s="80"/>
      <c r="AN52" s="80"/>
      <c r="AO52" s="80"/>
      <c r="AP52" s="80"/>
      <c r="AQ52" s="80"/>
      <c r="AR52" s="80"/>
      <c r="AS52" s="80"/>
      <c r="AT52" s="80"/>
      <c r="AU52" s="80"/>
      <c r="AV52" s="80"/>
      <c r="AW52" s="80"/>
      <c r="AX52" s="80"/>
      <c r="AY52" s="80"/>
      <c r="AZ52" s="80"/>
      <c r="BA52" s="80"/>
      <c r="BB52" s="80"/>
      <c r="BC52" s="80"/>
      <c r="BD52" s="80"/>
      <c r="BE52" s="80"/>
      <c r="BF52" s="80"/>
      <c r="BG52" s="80"/>
      <c r="BH52" s="80"/>
      <c r="BI52" s="80"/>
      <c r="BJ52" s="80"/>
      <c r="BK52" s="80"/>
      <c r="BL52" s="80"/>
      <c r="BM52" s="80"/>
      <c r="BN52" s="80"/>
      <c r="BO52" s="80"/>
      <c r="BP52" s="80"/>
      <c r="BQ52" s="80"/>
      <c r="BR52" s="80"/>
      <c r="BS52" s="80"/>
      <c r="BT52" s="80"/>
      <c r="BU52" s="80"/>
      <c r="BV52" s="80"/>
      <c r="BW52" s="80"/>
      <c r="BX52" s="80"/>
      <c r="BY52" s="80"/>
      <c r="BZ52" s="80"/>
      <c r="CA52" s="80"/>
      <c r="CB52" s="80"/>
      <c r="CC52" s="80"/>
      <c r="CD52" s="80"/>
      <c r="CE52" s="80"/>
      <c r="CF52" s="80"/>
      <c r="CG52" s="80"/>
      <c r="CH52" s="80"/>
      <c r="CI52" s="80"/>
      <c r="CJ52" s="80"/>
      <c r="CK52" s="80"/>
      <c r="CL52" s="80"/>
      <c r="CM52" s="80"/>
      <c r="CN52" s="227"/>
      <c r="CO52" s="80"/>
      <c r="CP52" s="80"/>
      <c r="CQ52" s="80"/>
      <c r="CR52" s="157"/>
      <c r="CS52" s="109"/>
      <c r="CT52" s="109"/>
      <c r="CU52" s="227"/>
      <c r="CV52" s="227"/>
      <c r="CW52" s="227"/>
      <c r="CX52" s="227"/>
      <c r="CY52" s="227"/>
      <c r="CZ52" s="227"/>
      <c r="DA52" s="227"/>
      <c r="DB52" s="227"/>
      <c r="DC52" s="227"/>
      <c r="DD52" s="227"/>
      <c r="DE52" s="227"/>
      <c r="DF52" s="227"/>
      <c r="DG52" s="227"/>
      <c r="DH52" s="227"/>
      <c r="DI52" s="227"/>
      <c r="DJ52" s="227"/>
      <c r="DK52" s="227"/>
      <c r="DL52" s="227"/>
      <c r="DM52" s="227"/>
      <c r="DN52" s="227"/>
      <c r="DO52" s="227"/>
      <c r="DP52" s="227"/>
      <c r="DQ52" s="227"/>
      <c r="DR52" s="227"/>
      <c r="DS52" s="227"/>
      <c r="DT52" s="227"/>
      <c r="DU52" s="227"/>
      <c r="DV52" s="227"/>
      <c r="DW52" s="227"/>
      <c r="DX52" s="227"/>
      <c r="DY52" s="227"/>
      <c r="DZ52" s="227"/>
      <c r="EA52" s="227"/>
      <c r="EB52" s="227"/>
      <c r="EC52" s="227"/>
      <c r="ED52" s="227"/>
      <c r="EE52" s="227"/>
      <c r="EF52" s="227"/>
      <c r="EG52" s="227"/>
      <c r="EH52" s="227"/>
      <c r="EI52" s="227"/>
      <c r="EJ52" s="227"/>
      <c r="EK52" s="227"/>
      <c r="EL52" s="227"/>
      <c r="EM52" s="227"/>
      <c r="EN52" s="227"/>
      <c r="EO52" s="227"/>
      <c r="EP52" s="227"/>
      <c r="EQ52" s="227"/>
      <c r="ER52" s="227"/>
      <c r="ES52" s="227"/>
      <c r="ET52" s="227"/>
      <c r="EU52" s="227"/>
      <c r="EV52" s="227"/>
      <c r="EW52" s="227"/>
      <c r="EX52" s="227"/>
      <c r="EY52" s="227"/>
      <c r="EZ52" s="227"/>
      <c r="FA52" s="227"/>
      <c r="FB52" s="227"/>
      <c r="FC52" s="227"/>
      <c r="FD52" s="227"/>
      <c r="FE52" s="227"/>
      <c r="FF52" s="227"/>
      <c r="FG52" s="227"/>
      <c r="FH52" s="227"/>
      <c r="FI52" s="227"/>
      <c r="FJ52" s="227"/>
      <c r="FK52" s="227"/>
      <c r="FL52" s="227"/>
      <c r="FM52" s="227"/>
      <c r="FN52" s="227"/>
      <c r="FO52" s="227"/>
      <c r="FP52" s="227"/>
      <c r="FQ52" s="227"/>
      <c r="FR52" s="227"/>
      <c r="FS52" s="227"/>
      <c r="FT52" s="227"/>
      <c r="FU52" s="227"/>
      <c r="FV52" s="227"/>
      <c r="FW52" s="227"/>
      <c r="FX52" s="227"/>
      <c r="FY52" s="227"/>
      <c r="FZ52" s="227"/>
      <c r="GA52" s="227"/>
      <c r="GB52" s="227"/>
      <c r="GC52" s="227"/>
      <c r="GD52" s="227"/>
      <c r="GE52" s="227"/>
      <c r="GF52" s="227"/>
      <c r="GG52" s="227"/>
      <c r="GH52" s="227"/>
      <c r="GI52" s="227"/>
      <c r="GJ52" s="227"/>
      <c r="GK52" s="227"/>
      <c r="GL52" s="227"/>
      <c r="GM52" s="227"/>
      <c r="GN52" s="227"/>
      <c r="GO52" s="227"/>
      <c r="GP52" s="227"/>
      <c r="GQ52" s="227"/>
      <c r="GR52" s="227"/>
      <c r="GS52" s="227"/>
      <c r="GT52" s="227"/>
      <c r="GU52" s="227"/>
      <c r="GV52" s="227"/>
      <c r="GW52" s="227"/>
      <c r="GX52" s="227"/>
      <c r="GY52" s="227"/>
      <c r="GZ52" s="227"/>
      <c r="HA52" s="227"/>
      <c r="HB52" s="227"/>
      <c r="HC52" s="227"/>
      <c r="HD52" s="227"/>
      <c r="HE52" s="227"/>
      <c r="HF52" s="227"/>
      <c r="HG52" s="227"/>
      <c r="HH52" s="227"/>
      <c r="HI52" s="227"/>
      <c r="HJ52" s="227"/>
      <c r="HK52" s="227"/>
      <c r="HL52" s="227"/>
      <c r="HM52" s="227"/>
      <c r="HN52" s="227"/>
      <c r="HO52" s="227"/>
      <c r="HP52" s="227"/>
      <c r="HQ52" s="227"/>
      <c r="HR52" s="227"/>
      <c r="HS52" s="227"/>
      <c r="HT52" s="227"/>
      <c r="HU52" s="227"/>
      <c r="HV52" s="227"/>
      <c r="HW52" s="227"/>
      <c r="HX52" s="227"/>
      <c r="HY52" s="227"/>
      <c r="HZ52" s="227"/>
      <c r="IA52" s="227"/>
      <c r="IB52" s="227"/>
      <c r="IC52" s="227"/>
      <c r="ID52" s="227"/>
      <c r="IE52" s="227"/>
      <c r="IF52" s="227"/>
      <c r="IG52" s="227"/>
      <c r="IH52" s="227"/>
      <c r="II52" s="227"/>
      <c r="IJ52" s="227"/>
      <c r="IK52" s="227"/>
      <c r="IL52" s="227"/>
      <c r="IM52" s="227"/>
      <c r="IN52" s="227"/>
      <c r="IO52" s="227"/>
      <c r="IP52" s="227"/>
      <c r="IQ52" s="227"/>
      <c r="IR52" s="227"/>
      <c r="IS52" s="227"/>
      <c r="IT52" s="227"/>
      <c r="IU52" s="227"/>
      <c r="IV52" s="227"/>
      <c r="IW52" s="227"/>
      <c r="IX52" s="227"/>
      <c r="IY52" s="227"/>
      <c r="IZ52" s="227"/>
      <c r="JA52" s="227"/>
      <c r="JB52" s="227"/>
      <c r="JC52" s="227"/>
      <c r="JD52" s="227"/>
    </row>
    <row r="53" spans="1:264" ht="18" customHeight="1">
      <c r="A53" s="615" t="s">
        <v>150</v>
      </c>
      <c r="B53" s="615" t="s">
        <v>148</v>
      </c>
      <c r="C53" s="615" t="s">
        <v>151</v>
      </c>
      <c r="E53" s="2"/>
      <c r="F53" s="157"/>
      <c r="G53" s="157"/>
      <c r="H53" s="157"/>
      <c r="I53" s="157"/>
      <c r="J53" s="157"/>
      <c r="K53" s="157"/>
      <c r="L53" s="157"/>
      <c r="M53" s="157"/>
      <c r="N53" s="2"/>
      <c r="O53" s="157"/>
      <c r="P53" s="157"/>
      <c r="Q53" s="157"/>
      <c r="R53" s="157"/>
      <c r="S53" s="157"/>
      <c r="T53" s="157"/>
      <c r="U53" s="157"/>
      <c r="V53" s="157"/>
      <c r="W53" s="157"/>
      <c r="X53" s="157"/>
      <c r="Y53" s="157"/>
      <c r="Z53" s="157"/>
      <c r="AA53" s="157"/>
      <c r="AB53" s="157"/>
      <c r="AC53" s="157"/>
      <c r="AD53" s="157"/>
      <c r="AE53" s="157"/>
      <c r="AF53" s="157"/>
      <c r="AG53" s="157"/>
      <c r="AH53" s="157"/>
      <c r="AI53" s="157"/>
      <c r="AJ53" s="157"/>
      <c r="AK53" s="157"/>
      <c r="AL53" s="157"/>
      <c r="AM53" s="157"/>
      <c r="AN53" s="157"/>
      <c r="AO53" s="157"/>
      <c r="AP53" s="157"/>
      <c r="AQ53" s="157"/>
      <c r="AR53" s="157">
        <v>446259</v>
      </c>
      <c r="AS53" s="157"/>
      <c r="AT53" s="157"/>
      <c r="AU53" s="157"/>
      <c r="AV53" s="157"/>
      <c r="AW53" s="157"/>
      <c r="AX53" s="157"/>
      <c r="AY53" s="157"/>
      <c r="AZ53" s="157"/>
      <c r="BA53" s="157"/>
      <c r="BB53" s="157"/>
      <c r="BC53" s="157"/>
      <c r="BD53" s="157"/>
      <c r="BE53" s="157"/>
      <c r="BF53" s="157"/>
      <c r="BG53" s="157"/>
      <c r="BH53" s="157"/>
      <c r="BI53" s="157"/>
      <c r="BJ53" s="157"/>
      <c r="BK53" s="157"/>
      <c r="BL53" s="157"/>
      <c r="BM53" s="157"/>
      <c r="BN53" s="157"/>
      <c r="BO53" s="157"/>
      <c r="BP53" s="157"/>
      <c r="BQ53" s="157"/>
      <c r="BR53" s="157"/>
      <c r="BS53" s="157"/>
      <c r="BT53" s="157"/>
      <c r="BU53" s="157"/>
      <c r="BV53" s="157"/>
      <c r="BW53" s="157"/>
      <c r="BX53" s="157"/>
      <c r="BY53" s="157"/>
      <c r="BZ53" s="157"/>
      <c r="CA53" s="157"/>
      <c r="CB53" s="157"/>
      <c r="CC53" s="157"/>
      <c r="CD53" s="157"/>
      <c r="CE53" s="157"/>
      <c r="CF53" s="157"/>
      <c r="CG53" s="157"/>
      <c r="CH53" s="157"/>
      <c r="CI53" s="157"/>
      <c r="CJ53" s="157"/>
      <c r="CK53" s="157"/>
      <c r="CL53" s="157"/>
      <c r="CM53" s="157"/>
      <c r="CN53" s="157"/>
      <c r="CO53" s="157"/>
      <c r="CP53" s="157"/>
      <c r="CQ53" s="157"/>
      <c r="CS53" s="157"/>
      <c r="CT53" s="157"/>
      <c r="CU53" s="157"/>
      <c r="CV53" s="157"/>
      <c r="CW53" s="157"/>
      <c r="CX53" s="157"/>
      <c r="CY53" s="157"/>
      <c r="CZ53" s="157"/>
      <c r="DA53" s="157"/>
      <c r="DB53" s="157"/>
      <c r="DC53" s="157"/>
      <c r="DD53" s="157"/>
      <c r="DE53" s="157"/>
      <c r="DF53" s="157"/>
      <c r="DG53" s="157"/>
      <c r="DH53" s="157"/>
      <c r="DI53" s="157"/>
      <c r="DJ53" s="157"/>
      <c r="DK53" s="157"/>
      <c r="DL53" s="157"/>
      <c r="DM53" s="157"/>
      <c r="DN53" s="157"/>
      <c r="DO53" s="157"/>
      <c r="DP53" s="157"/>
      <c r="DQ53" s="157"/>
      <c r="DR53" s="157"/>
      <c r="DS53" s="157"/>
      <c r="DT53" s="157"/>
      <c r="DU53" s="157"/>
      <c r="DV53" s="157"/>
      <c r="DW53" s="157"/>
      <c r="DX53" s="157"/>
      <c r="DY53" s="157"/>
      <c r="DZ53" s="157"/>
      <c r="EA53" s="157"/>
      <c r="EB53" s="157"/>
      <c r="EC53" s="157"/>
      <c r="ED53" s="157"/>
      <c r="EE53" s="157"/>
      <c r="EF53" s="157"/>
      <c r="EG53" s="157"/>
      <c r="EH53" s="157"/>
      <c r="EI53" s="157"/>
      <c r="EJ53" s="157"/>
      <c r="EK53" s="157"/>
      <c r="EL53" s="157"/>
      <c r="EM53" s="157"/>
      <c r="EN53" s="157"/>
      <c r="EO53" s="157"/>
      <c r="EP53" s="157"/>
      <c r="EQ53" s="157"/>
      <c r="ER53" s="157"/>
      <c r="ES53" s="157"/>
      <c r="ET53" s="157"/>
      <c r="EU53" s="157"/>
      <c r="EV53" s="157"/>
      <c r="EW53" s="157"/>
      <c r="EX53" s="157"/>
      <c r="EY53" s="157"/>
      <c r="EZ53" s="157"/>
      <c r="FA53" s="157"/>
      <c r="FB53" s="157"/>
      <c r="FC53" s="157"/>
      <c r="FD53" s="157"/>
      <c r="FE53" s="157"/>
      <c r="FF53" s="157"/>
      <c r="FG53" s="157"/>
      <c r="FH53" s="157"/>
      <c r="FI53" s="157"/>
      <c r="FJ53" s="157"/>
      <c r="FK53" s="157"/>
      <c r="FL53" s="157"/>
      <c r="FM53" s="157"/>
      <c r="FN53" s="157"/>
      <c r="FO53" s="157"/>
      <c r="FP53" s="157"/>
      <c r="FQ53" s="157"/>
      <c r="FR53" s="157"/>
      <c r="FS53" s="157"/>
      <c r="FT53" s="157"/>
      <c r="FU53" s="157"/>
      <c r="FV53" s="157"/>
      <c r="FW53" s="157"/>
      <c r="FX53" s="157"/>
      <c r="FY53" s="157"/>
      <c r="FZ53" s="157"/>
      <c r="GA53" s="157"/>
      <c r="GB53" s="157"/>
      <c r="GC53" s="157"/>
      <c r="GD53" s="157"/>
      <c r="GE53" s="157"/>
      <c r="GF53" s="157"/>
      <c r="GG53" s="157"/>
      <c r="GH53" s="157"/>
      <c r="GI53" s="157"/>
      <c r="GJ53" s="157"/>
      <c r="GK53" s="157"/>
      <c r="GL53" s="157"/>
      <c r="GM53" s="157"/>
      <c r="GN53" s="157"/>
      <c r="GO53" s="157"/>
      <c r="GP53" s="157"/>
      <c r="GQ53" s="157"/>
      <c r="GR53" s="157"/>
      <c r="GS53" s="157"/>
      <c r="GT53" s="157"/>
      <c r="GU53" s="157"/>
      <c r="GV53" s="157"/>
      <c r="GW53" s="157"/>
      <c r="GX53" s="157"/>
      <c r="GY53" s="157"/>
      <c r="GZ53" s="157"/>
      <c r="HA53" s="157"/>
      <c r="HB53" s="157"/>
      <c r="HC53" s="157"/>
      <c r="HD53" s="157"/>
      <c r="HE53" s="157"/>
      <c r="HF53" s="157"/>
      <c r="HG53" s="157"/>
      <c r="HH53" s="157"/>
      <c r="HI53" s="157"/>
      <c r="HJ53" s="157"/>
      <c r="HK53" s="157"/>
      <c r="HL53" s="157"/>
      <c r="HM53" s="157"/>
      <c r="HN53" s="157"/>
      <c r="HO53" s="157"/>
      <c r="HP53" s="157"/>
      <c r="HQ53" s="157"/>
      <c r="HR53" s="157"/>
      <c r="HS53" s="157"/>
      <c r="HT53" s="157"/>
      <c r="HU53" s="157"/>
      <c r="HV53" s="157"/>
      <c r="HW53" s="157"/>
      <c r="HX53" s="157"/>
      <c r="HY53" s="157"/>
      <c r="HZ53" s="157"/>
      <c r="IA53" s="157"/>
      <c r="IB53" s="157"/>
      <c r="IC53" s="157"/>
      <c r="ID53" s="157"/>
      <c r="IE53" s="157"/>
      <c r="IF53" s="157"/>
      <c r="IG53" s="157"/>
      <c r="IH53" s="157"/>
      <c r="II53" s="157"/>
      <c r="IJ53" s="157"/>
      <c r="IK53" s="157"/>
      <c r="IL53" s="157"/>
      <c r="IM53" s="157"/>
      <c r="IN53" s="157"/>
      <c r="IO53" s="157"/>
      <c r="IP53" s="157"/>
      <c r="IQ53" s="157"/>
      <c r="IR53" s="157"/>
      <c r="IS53" s="157"/>
      <c r="IT53" s="157"/>
      <c r="IU53" s="157"/>
      <c r="IV53" s="157"/>
    </row>
    <row r="54" spans="1:264">
      <c r="A54" s="616" t="s">
        <v>152</v>
      </c>
      <c r="B54" s="616" t="s">
        <v>153</v>
      </c>
      <c r="C54" s="284" t="s">
        <v>145</v>
      </c>
      <c r="F54" s="157"/>
      <c r="I54" s="142"/>
      <c r="L54" s="157"/>
      <c r="N54" s="157"/>
      <c r="O54" s="157"/>
      <c r="S54" s="157"/>
      <c r="W54" s="2"/>
      <c r="X54" s="157"/>
      <c r="Y54" s="157"/>
      <c r="AA54" s="157"/>
      <c r="AD54" s="157"/>
      <c r="AE54" s="157"/>
      <c r="AF54" s="157"/>
      <c r="AL54" s="219"/>
      <c r="AM54" s="157"/>
      <c r="AO54" s="209">
        <v>5000</v>
      </c>
      <c r="AQ54" s="157"/>
      <c r="AT54" s="157"/>
      <c r="AU54" s="157"/>
      <c r="BF54"/>
      <c r="BG54" s="157"/>
      <c r="BS54" s="157"/>
      <c r="BT54"/>
      <c r="BW54"/>
      <c r="BZ54"/>
      <c r="CC54" s="157"/>
      <c r="CE54" s="2"/>
      <c r="CF54" s="2"/>
      <c r="CV54"/>
      <c r="CW54"/>
    </row>
    <row r="55" spans="1:264" ht="15" customHeight="1">
      <c r="A55" s="616" t="s">
        <v>154</v>
      </c>
      <c r="B55" s="616" t="s">
        <v>153</v>
      </c>
      <c r="C55" s="157" t="s">
        <v>145</v>
      </c>
      <c r="E55" s="74"/>
      <c r="F55" s="74"/>
      <c r="G55" s="74"/>
      <c r="H55" s="74"/>
      <c r="I55" s="74"/>
      <c r="J55" s="74"/>
      <c r="K55" s="142"/>
      <c r="M55" s="74"/>
      <c r="O55" s="74"/>
      <c r="P55" s="74"/>
      <c r="Q55" s="74"/>
      <c r="R55" s="74"/>
      <c r="S55" s="74"/>
      <c r="T55" s="74"/>
      <c r="U55" s="74"/>
      <c r="V55" s="74"/>
      <c r="W55" s="74"/>
      <c r="X55" s="74"/>
      <c r="Y55" s="74"/>
      <c r="Z55" s="157"/>
      <c r="AA55" s="74"/>
      <c r="AB55" s="74"/>
      <c r="AC55" s="74"/>
      <c r="AD55" s="74"/>
      <c r="AE55" s="74"/>
      <c r="AF55" s="74"/>
      <c r="AG55" s="74"/>
      <c r="AH55" s="74"/>
      <c r="AI55" s="74"/>
      <c r="AJ55" s="74"/>
      <c r="AK55" s="74"/>
      <c r="AL55" s="142"/>
      <c r="AM55" s="74"/>
      <c r="AN55" s="142"/>
      <c r="AO55" s="74">
        <v>5000</v>
      </c>
      <c r="AP55" s="74"/>
      <c r="AQ55" s="74"/>
      <c r="AR55" s="74"/>
      <c r="AS55" s="74"/>
      <c r="AT55" s="74"/>
      <c r="AU55" s="74"/>
      <c r="AV55" s="74"/>
      <c r="AW55" s="74"/>
      <c r="AX55" s="74"/>
      <c r="AY55" s="74"/>
      <c r="AZ55" s="74"/>
      <c r="BA55" s="74"/>
      <c r="BB55" s="74"/>
      <c r="BC55" s="74"/>
      <c r="BD55" s="74"/>
      <c r="BE55" s="74"/>
      <c r="BF55" s="74"/>
      <c r="BG55" s="74"/>
      <c r="BH55" s="142"/>
      <c r="BI55" s="74"/>
      <c r="BJ55" s="74"/>
      <c r="BK55" s="74"/>
      <c r="BL55" s="74"/>
      <c r="BM55" s="74"/>
      <c r="BN55" s="74"/>
      <c r="BO55" s="74"/>
      <c r="BP55" s="74"/>
      <c r="BQ55" s="142"/>
      <c r="BR55" s="74"/>
      <c r="BS55" s="74"/>
      <c r="BT55" s="74"/>
      <c r="BU55" s="74"/>
      <c r="BV55" s="74"/>
      <c r="BW55" s="74"/>
      <c r="BX55" s="74"/>
      <c r="BY55" s="74"/>
      <c r="BZ55" s="74"/>
      <c r="CA55" s="74"/>
      <c r="CB55" s="74"/>
      <c r="CC55" s="74"/>
      <c r="CD55" s="74"/>
      <c r="CE55" s="74"/>
      <c r="CF55" s="74"/>
      <c r="CG55" s="74"/>
      <c r="CH55" s="74"/>
      <c r="CI55" s="74"/>
      <c r="CJ55" s="74"/>
      <c r="CK55" s="74"/>
      <c r="CL55" s="74"/>
      <c r="CM55" s="74"/>
      <c r="CN55" s="74"/>
      <c r="CO55" s="74"/>
      <c r="CP55" s="74"/>
      <c r="CQ55" s="74"/>
      <c r="CR55" s="74"/>
      <c r="CU55"/>
      <c r="CV55"/>
      <c r="CW55"/>
    </row>
    <row r="56" spans="1:264" s="309" customFormat="1">
      <c r="A56" s="616" t="s">
        <v>155</v>
      </c>
      <c r="B56" s="616" t="s">
        <v>153</v>
      </c>
      <c r="C56" s="227" t="s">
        <v>145</v>
      </c>
      <c r="D56" s="2"/>
      <c r="E56" s="157"/>
      <c r="F56" s="157"/>
      <c r="G56" s="157"/>
      <c r="H56" s="157"/>
      <c r="I56" s="157"/>
      <c r="J56" s="157"/>
      <c r="K56" s="157"/>
      <c r="L56" s="142"/>
      <c r="M56" s="142"/>
      <c r="N56" s="142"/>
      <c r="O56" s="157"/>
      <c r="P56" s="2"/>
      <c r="Q56" s="157"/>
      <c r="R56" s="157"/>
      <c r="S56" s="157"/>
      <c r="T56" s="157"/>
      <c r="U56" s="157"/>
      <c r="V56" s="157"/>
      <c r="W56" s="157"/>
      <c r="X56" s="157"/>
      <c r="Y56" s="157"/>
      <c r="Z56" s="157"/>
      <c r="AA56" s="157"/>
      <c r="AB56" s="157"/>
      <c r="AC56" s="157"/>
      <c r="AD56" s="157"/>
      <c r="AE56" s="157"/>
      <c r="AF56" s="157"/>
      <c r="AG56" s="157"/>
      <c r="AH56" s="157"/>
      <c r="AI56" s="157"/>
      <c r="AJ56" s="157"/>
      <c r="AK56" s="157"/>
      <c r="AL56" s="157"/>
      <c r="AM56" s="157"/>
      <c r="AN56" s="157"/>
      <c r="AO56" s="157">
        <v>10000</v>
      </c>
      <c r="AP56" s="157"/>
      <c r="AQ56" s="157"/>
      <c r="AR56" s="157"/>
      <c r="AS56" s="157"/>
      <c r="AT56" s="157"/>
      <c r="AU56" s="157"/>
      <c r="AV56" s="157"/>
      <c r="AW56" s="157"/>
      <c r="AX56" s="157"/>
      <c r="AY56" s="157"/>
      <c r="AZ56" s="157"/>
      <c r="BA56" s="157"/>
      <c r="BB56" s="157"/>
      <c r="BC56" s="157"/>
      <c r="BD56" s="157"/>
      <c r="BE56" s="157"/>
      <c r="BF56" s="157"/>
      <c r="BG56" s="157"/>
      <c r="BH56" s="157"/>
      <c r="BI56" s="157"/>
      <c r="BJ56" s="157"/>
      <c r="BK56" s="157"/>
      <c r="BL56" s="157"/>
      <c r="BM56" s="157"/>
      <c r="BN56" s="157"/>
      <c r="BO56" s="157"/>
      <c r="BP56" s="157"/>
      <c r="BQ56" s="157"/>
      <c r="BR56" s="157"/>
      <c r="BS56" s="142"/>
      <c r="BT56" s="157"/>
      <c r="BU56" s="157"/>
      <c r="BV56" s="157"/>
      <c r="BW56" s="157"/>
      <c r="BX56" s="157"/>
      <c r="BY56" s="157"/>
      <c r="BZ56" s="157"/>
      <c r="CA56" s="157"/>
      <c r="CB56" s="157"/>
      <c r="CC56" s="157"/>
      <c r="CD56" s="157"/>
      <c r="CE56" s="157"/>
      <c r="CF56" s="157"/>
      <c r="CG56" s="157"/>
      <c r="CH56" s="157"/>
      <c r="CI56" s="157"/>
      <c r="CJ56" s="157"/>
      <c r="CK56" s="157"/>
      <c r="CL56" s="157"/>
      <c r="CM56" s="157"/>
      <c r="CN56" s="157"/>
      <c r="CO56" s="157"/>
      <c r="CP56" s="157"/>
      <c r="CQ56" s="157"/>
      <c r="CR56" s="157"/>
      <c r="CS56" s="157"/>
      <c r="CT56" s="157"/>
      <c r="CU56" s="157"/>
      <c r="CV56" s="157"/>
      <c r="CW56" s="157"/>
      <c r="CX56" s="157"/>
      <c r="CY56" s="157"/>
      <c r="CZ56" s="157"/>
      <c r="DA56" s="157"/>
      <c r="DB56" s="157"/>
      <c r="DC56" s="157"/>
      <c r="DD56" s="157"/>
      <c r="DE56" s="157"/>
      <c r="DF56" s="157"/>
      <c r="DG56" s="157"/>
      <c r="DH56" s="157"/>
      <c r="DI56" s="157"/>
      <c r="DJ56" s="157"/>
      <c r="DK56" s="157"/>
      <c r="DL56" s="157"/>
      <c r="DM56" s="157"/>
      <c r="DN56" s="157"/>
      <c r="DO56" s="157"/>
      <c r="DP56" s="157"/>
      <c r="DQ56" s="157"/>
      <c r="DR56" s="157"/>
      <c r="DS56" s="157"/>
      <c r="DT56" s="157"/>
      <c r="DU56" s="157"/>
      <c r="DV56" s="157"/>
      <c r="DW56" s="157"/>
      <c r="DX56" s="157"/>
      <c r="DY56" s="157"/>
      <c r="DZ56" s="157"/>
      <c r="EA56" s="157"/>
      <c r="EB56" s="157"/>
      <c r="EC56" s="157"/>
      <c r="ED56" s="157"/>
      <c r="EE56" s="157"/>
      <c r="EF56" s="157"/>
      <c r="EG56" s="157"/>
      <c r="EH56" s="157"/>
      <c r="EI56" s="157"/>
      <c r="EJ56" s="157"/>
      <c r="EK56" s="157"/>
      <c r="EL56" s="157"/>
      <c r="EM56" s="157"/>
      <c r="EN56" s="157"/>
      <c r="EO56" s="157"/>
      <c r="EP56" s="157"/>
      <c r="EQ56" s="157"/>
      <c r="ER56" s="157"/>
      <c r="ES56" s="157"/>
      <c r="ET56" s="157"/>
      <c r="EU56" s="157"/>
      <c r="EV56" s="157"/>
      <c r="EW56" s="157"/>
      <c r="EX56" s="157"/>
      <c r="EY56" s="157"/>
      <c r="EZ56" s="157"/>
      <c r="FA56" s="157"/>
      <c r="FB56" s="157"/>
      <c r="FC56" s="157"/>
      <c r="FD56" s="157"/>
      <c r="FE56" s="157"/>
      <c r="FF56" s="157"/>
      <c r="FG56" s="157"/>
      <c r="FH56" s="157"/>
      <c r="FI56" s="157"/>
      <c r="FJ56" s="157"/>
      <c r="FK56" s="157"/>
      <c r="FL56" s="157"/>
      <c r="FM56" s="157"/>
      <c r="FN56" s="157"/>
      <c r="FO56" s="157"/>
      <c r="FP56" s="157"/>
      <c r="FQ56" s="157"/>
      <c r="FR56" s="157"/>
      <c r="FS56" s="157"/>
      <c r="FT56" s="157"/>
      <c r="FU56" s="157"/>
      <c r="FV56" s="157"/>
      <c r="FW56" s="157"/>
      <c r="FX56" s="157"/>
      <c r="FY56" s="157"/>
      <c r="FZ56" s="157"/>
      <c r="GA56" s="157"/>
      <c r="GB56" s="157"/>
      <c r="GC56" s="157"/>
      <c r="GD56" s="157"/>
      <c r="GE56" s="157"/>
      <c r="GF56" s="157"/>
      <c r="GG56" s="157"/>
      <c r="GH56" s="157"/>
      <c r="GI56" s="157"/>
      <c r="GJ56" s="157"/>
      <c r="GK56" s="157"/>
      <c r="GL56" s="157"/>
      <c r="GM56" s="157"/>
      <c r="GN56" s="157"/>
      <c r="GO56" s="157"/>
      <c r="GP56" s="157"/>
      <c r="GQ56" s="157"/>
      <c r="GR56" s="157"/>
      <c r="GS56" s="157"/>
      <c r="GT56" s="157"/>
      <c r="GU56" s="157"/>
      <c r="GV56" s="157"/>
      <c r="GW56" s="157"/>
      <c r="GX56" s="157"/>
      <c r="GY56" s="157"/>
      <c r="GZ56" s="157"/>
      <c r="HA56" s="157"/>
      <c r="HB56" s="157"/>
      <c r="HC56" s="157"/>
      <c r="HD56" s="157"/>
      <c r="HE56" s="157"/>
      <c r="HF56" s="157"/>
      <c r="HG56" s="157"/>
      <c r="HH56" s="157"/>
      <c r="HI56" s="157"/>
      <c r="HJ56" s="157"/>
      <c r="HK56" s="157"/>
      <c r="HL56" s="157"/>
      <c r="HM56" s="157"/>
      <c r="HN56" s="157"/>
      <c r="HO56" s="157"/>
      <c r="HP56" s="157"/>
      <c r="HQ56" s="157"/>
      <c r="HR56" s="157"/>
      <c r="HS56" s="157"/>
      <c r="HT56" s="157"/>
      <c r="HU56" s="157"/>
      <c r="HV56" s="157"/>
      <c r="HW56" s="157"/>
      <c r="HX56" s="157"/>
      <c r="HY56" s="157"/>
      <c r="HZ56" s="157"/>
      <c r="IA56" s="157"/>
      <c r="IB56" s="157"/>
      <c r="IC56" s="157"/>
      <c r="ID56" s="157"/>
      <c r="IE56" s="157"/>
      <c r="IF56" s="157"/>
      <c r="IG56" s="157"/>
      <c r="IH56" s="157"/>
      <c r="II56" s="157"/>
      <c r="IJ56" s="157"/>
      <c r="IK56" s="157"/>
      <c r="IL56" s="157"/>
      <c r="IM56" s="157"/>
      <c r="IN56" s="157"/>
      <c r="IO56" s="157"/>
      <c r="IP56" s="157"/>
      <c r="IQ56" s="157"/>
      <c r="IR56" s="157"/>
      <c r="IS56" s="157"/>
      <c r="IT56" s="157"/>
      <c r="IU56" s="157"/>
      <c r="IV56" s="157"/>
      <c r="IW56"/>
      <c r="IX56"/>
      <c r="IY56"/>
      <c r="IZ56"/>
      <c r="JA56"/>
      <c r="JB56"/>
      <c r="JC56"/>
      <c r="JD56"/>
    </row>
    <row r="57" spans="1:264" s="309" customFormat="1">
      <c r="A57" s="616" t="s">
        <v>156</v>
      </c>
      <c r="B57" s="616" t="s">
        <v>153</v>
      </c>
      <c r="C57" s="227" t="s">
        <v>145</v>
      </c>
      <c r="D57" s="2"/>
      <c r="E57" s="157"/>
      <c r="F57" s="157"/>
      <c r="G57" s="157"/>
      <c r="H57" s="157"/>
      <c r="I57" s="157"/>
      <c r="J57" s="157"/>
      <c r="K57" s="157"/>
      <c r="L57" s="142"/>
      <c r="M57" s="142"/>
      <c r="N57" s="142"/>
      <c r="O57" s="157"/>
      <c r="P57" s="2"/>
      <c r="Q57" s="157"/>
      <c r="R57" s="157"/>
      <c r="S57" s="157"/>
      <c r="T57" s="157"/>
      <c r="U57" s="157"/>
      <c r="V57" s="157"/>
      <c r="W57" s="157"/>
      <c r="X57" s="157"/>
      <c r="Y57" s="157"/>
      <c r="Z57" s="157"/>
      <c r="AA57" s="157"/>
      <c r="AB57" s="157"/>
      <c r="AC57" s="157"/>
      <c r="AD57" s="157"/>
      <c r="AE57" s="157"/>
      <c r="AF57" s="157"/>
      <c r="AG57" s="157"/>
      <c r="AH57" s="157"/>
      <c r="AI57" s="157"/>
      <c r="AJ57" s="157"/>
      <c r="AK57" s="157"/>
      <c r="AL57" s="157"/>
      <c r="AM57" s="157"/>
      <c r="AN57" s="157"/>
      <c r="AO57" s="157">
        <v>10000</v>
      </c>
      <c r="AP57" s="157"/>
      <c r="AQ57" s="157"/>
      <c r="AR57" s="157"/>
      <c r="AS57" s="157"/>
      <c r="AT57" s="157"/>
      <c r="AU57" s="157"/>
      <c r="AV57" s="157"/>
      <c r="AW57" s="157"/>
      <c r="AX57" s="157"/>
      <c r="AY57" s="157"/>
      <c r="AZ57" s="157"/>
      <c r="BA57" s="157"/>
      <c r="BB57" s="157"/>
      <c r="BC57" s="157"/>
      <c r="BD57" s="157"/>
      <c r="BE57" s="157"/>
      <c r="BF57" s="157"/>
      <c r="BG57" s="157"/>
      <c r="BH57" s="157"/>
      <c r="BI57" s="157"/>
      <c r="BJ57" s="157"/>
      <c r="BK57" s="157"/>
      <c r="BL57" s="157"/>
      <c r="BM57" s="157"/>
      <c r="BN57" s="157"/>
      <c r="BO57" s="157"/>
      <c r="BP57" s="157"/>
      <c r="BQ57" s="157"/>
      <c r="BR57" s="157"/>
      <c r="BS57" s="142"/>
      <c r="BT57" s="157"/>
      <c r="BU57" s="157"/>
      <c r="BV57" s="157"/>
      <c r="BW57" s="157"/>
      <c r="BX57" s="157"/>
      <c r="BY57" s="157"/>
      <c r="BZ57" s="157"/>
      <c r="CA57" s="157"/>
      <c r="CB57" s="157"/>
      <c r="CC57" s="157"/>
      <c r="CD57" s="157"/>
      <c r="CE57" s="157"/>
      <c r="CF57" s="157"/>
      <c r="CG57" s="157"/>
      <c r="CH57" s="157"/>
      <c r="CI57" s="157"/>
      <c r="CJ57" s="157"/>
      <c r="CK57" s="157"/>
      <c r="CL57" s="157"/>
      <c r="CM57" s="157"/>
      <c r="CN57" s="157"/>
      <c r="CO57" s="157"/>
      <c r="CP57" s="157"/>
      <c r="CQ57" s="157"/>
      <c r="CR57" s="157"/>
      <c r="CS57" s="157"/>
      <c r="CT57" s="157"/>
      <c r="CU57" s="157"/>
      <c r="CV57" s="157"/>
      <c r="CW57" s="157"/>
      <c r="CX57" s="157"/>
      <c r="CY57" s="157"/>
      <c r="CZ57" s="157"/>
      <c r="DA57" s="157"/>
      <c r="DB57" s="157"/>
      <c r="DC57" s="157"/>
      <c r="DD57" s="157"/>
      <c r="DE57" s="157"/>
      <c r="DF57" s="157"/>
      <c r="DG57" s="157"/>
      <c r="DH57" s="157"/>
      <c r="DI57" s="157"/>
      <c r="DJ57" s="157"/>
      <c r="DK57" s="157"/>
      <c r="DL57" s="157"/>
      <c r="DM57" s="157"/>
      <c r="DN57" s="157"/>
      <c r="DO57" s="157"/>
      <c r="DP57" s="157"/>
      <c r="DQ57" s="157"/>
      <c r="DR57" s="157"/>
      <c r="DS57" s="157"/>
      <c r="DT57" s="157"/>
      <c r="DU57" s="157"/>
      <c r="DV57" s="157"/>
      <c r="DW57" s="157"/>
      <c r="DX57" s="157"/>
      <c r="DY57" s="157"/>
      <c r="DZ57" s="157"/>
      <c r="EA57" s="157"/>
      <c r="EB57" s="157"/>
      <c r="EC57" s="157"/>
      <c r="ED57" s="157"/>
      <c r="EE57" s="157"/>
      <c r="EF57" s="157"/>
      <c r="EG57" s="157"/>
      <c r="EH57" s="157"/>
      <c r="EI57" s="157"/>
      <c r="EJ57" s="157"/>
      <c r="EK57" s="157"/>
      <c r="EL57" s="157"/>
      <c r="EM57" s="157"/>
      <c r="EN57" s="157"/>
      <c r="EO57" s="157"/>
      <c r="EP57" s="157"/>
      <c r="EQ57" s="157"/>
      <c r="ER57" s="157"/>
      <c r="ES57" s="157"/>
      <c r="ET57" s="157"/>
      <c r="EU57" s="157"/>
      <c r="EV57" s="157"/>
      <c r="EW57" s="157"/>
      <c r="EX57" s="157"/>
      <c r="EY57" s="157"/>
      <c r="EZ57" s="157"/>
      <c r="FA57" s="157"/>
      <c r="FB57" s="157"/>
      <c r="FC57" s="157"/>
      <c r="FD57" s="157"/>
      <c r="FE57" s="157"/>
      <c r="FF57" s="157"/>
      <c r="FG57" s="157"/>
      <c r="FH57" s="157"/>
      <c r="FI57" s="157"/>
      <c r="FJ57" s="157"/>
      <c r="FK57" s="157"/>
      <c r="FL57" s="157"/>
      <c r="FM57" s="157"/>
      <c r="FN57" s="157"/>
      <c r="FO57" s="157"/>
      <c r="FP57" s="157"/>
      <c r="FQ57" s="157"/>
      <c r="FR57" s="157"/>
      <c r="FS57" s="157"/>
      <c r="FT57" s="157"/>
      <c r="FU57" s="157"/>
      <c r="FV57" s="157"/>
      <c r="FW57" s="157"/>
      <c r="FX57" s="157"/>
      <c r="FY57" s="157"/>
      <c r="FZ57" s="157"/>
      <c r="GA57" s="157"/>
      <c r="GB57" s="157"/>
      <c r="GC57" s="157"/>
      <c r="GD57" s="157"/>
      <c r="GE57" s="157"/>
      <c r="GF57" s="157"/>
      <c r="GG57" s="157"/>
      <c r="GH57" s="157"/>
      <c r="GI57" s="157"/>
      <c r="GJ57" s="157"/>
      <c r="GK57" s="157"/>
      <c r="GL57" s="157"/>
      <c r="GM57" s="157"/>
      <c r="GN57" s="157"/>
      <c r="GO57" s="157"/>
      <c r="GP57" s="157"/>
      <c r="GQ57" s="157"/>
      <c r="GR57" s="157"/>
      <c r="GS57" s="157"/>
      <c r="GT57" s="157"/>
      <c r="GU57" s="157"/>
      <c r="GV57" s="157"/>
      <c r="GW57" s="157"/>
      <c r="GX57" s="157"/>
      <c r="GY57" s="157"/>
      <c r="GZ57" s="157"/>
      <c r="HA57" s="157"/>
      <c r="HB57" s="157"/>
      <c r="HC57" s="157"/>
      <c r="HD57" s="157"/>
      <c r="HE57" s="157"/>
      <c r="HF57" s="157"/>
      <c r="HG57" s="157"/>
      <c r="HH57" s="157"/>
      <c r="HI57" s="157"/>
      <c r="HJ57" s="157"/>
      <c r="HK57" s="157"/>
      <c r="HL57" s="157"/>
      <c r="HM57" s="157"/>
      <c r="HN57" s="157"/>
      <c r="HO57" s="157"/>
      <c r="HP57" s="157"/>
      <c r="HQ57" s="157"/>
      <c r="HR57" s="157"/>
      <c r="HS57" s="157"/>
      <c r="HT57" s="157"/>
      <c r="HU57" s="157"/>
      <c r="HV57" s="157"/>
      <c r="HW57" s="157"/>
      <c r="HX57" s="157"/>
      <c r="HY57" s="157"/>
      <c r="HZ57" s="157"/>
      <c r="IA57" s="157"/>
      <c r="IB57" s="157"/>
      <c r="IC57" s="157"/>
      <c r="ID57" s="157"/>
      <c r="IE57" s="157"/>
      <c r="IF57" s="157"/>
      <c r="IG57" s="157"/>
      <c r="IH57" s="157"/>
      <c r="II57" s="157"/>
      <c r="IJ57" s="157"/>
      <c r="IK57" s="157"/>
      <c r="IL57" s="157"/>
      <c r="IM57" s="157"/>
      <c r="IN57" s="157"/>
      <c r="IO57" s="157"/>
      <c r="IP57" s="157"/>
      <c r="IQ57" s="157"/>
      <c r="IR57" s="157"/>
      <c r="IS57" s="157"/>
      <c r="IT57" s="157"/>
      <c r="IU57" s="157"/>
      <c r="IV57" s="157"/>
      <c r="IW57"/>
      <c r="IX57"/>
      <c r="IY57"/>
      <c r="IZ57"/>
      <c r="JA57"/>
      <c r="JB57"/>
      <c r="JC57"/>
      <c r="JD57"/>
    </row>
    <row r="58" spans="1:264" s="309" customFormat="1">
      <c r="A58" s="616" t="s">
        <v>157</v>
      </c>
      <c r="B58" s="616" t="s">
        <v>153</v>
      </c>
      <c r="C58" s="227" t="s">
        <v>145</v>
      </c>
      <c r="D58" s="2"/>
      <c r="E58" s="157"/>
      <c r="F58" s="157"/>
      <c r="G58" s="157"/>
      <c r="H58" s="157"/>
      <c r="I58" s="157"/>
      <c r="J58" s="157"/>
      <c r="K58" s="157"/>
      <c r="L58" s="142"/>
      <c r="M58" s="142"/>
      <c r="N58" s="142"/>
      <c r="O58" s="157"/>
      <c r="P58" s="2"/>
      <c r="Q58" s="157"/>
      <c r="R58" s="157"/>
      <c r="S58" s="157"/>
      <c r="T58" s="157"/>
      <c r="U58" s="157"/>
      <c r="V58" s="157"/>
      <c r="W58" s="157"/>
      <c r="X58" s="157"/>
      <c r="Y58" s="157"/>
      <c r="Z58" s="157"/>
      <c r="AA58" s="157"/>
      <c r="AB58" s="157"/>
      <c r="AC58" s="157"/>
      <c r="AD58" s="157"/>
      <c r="AE58" s="157"/>
      <c r="AF58" s="157"/>
      <c r="AG58" s="157"/>
      <c r="AH58" s="157"/>
      <c r="AI58" s="157"/>
      <c r="AJ58" s="157"/>
      <c r="AK58" s="157"/>
      <c r="AL58" s="157"/>
      <c r="AM58" s="157"/>
      <c r="AN58" s="157"/>
      <c r="AO58" s="157">
        <v>42800</v>
      </c>
      <c r="AP58" s="157"/>
      <c r="AQ58" s="157"/>
      <c r="AR58" s="157"/>
      <c r="AS58" s="157"/>
      <c r="AT58" s="157"/>
      <c r="AU58" s="157"/>
      <c r="AV58" s="157"/>
      <c r="AW58" s="157"/>
      <c r="AX58" s="157"/>
      <c r="AY58" s="157"/>
      <c r="AZ58" s="157"/>
      <c r="BA58" s="157"/>
      <c r="BB58" s="157"/>
      <c r="BC58" s="157"/>
      <c r="BD58" s="157"/>
      <c r="BE58" s="157"/>
      <c r="BF58" s="157"/>
      <c r="BG58" s="157"/>
      <c r="BH58" s="157"/>
      <c r="BI58" s="157"/>
      <c r="BJ58" s="157"/>
      <c r="BK58" s="157"/>
      <c r="BL58" s="157"/>
      <c r="BM58" s="157"/>
      <c r="BN58" s="157"/>
      <c r="BO58" s="157"/>
      <c r="BP58" s="157"/>
      <c r="BQ58" s="142"/>
      <c r="BR58" s="157"/>
      <c r="BS58" s="157"/>
      <c r="BT58" s="157"/>
      <c r="BU58" s="157"/>
      <c r="BV58" s="157"/>
      <c r="BW58" s="157"/>
      <c r="BX58" s="157"/>
      <c r="BY58" s="157"/>
      <c r="BZ58" s="157"/>
      <c r="CA58" s="157"/>
      <c r="CB58" s="157"/>
      <c r="CC58" s="157"/>
      <c r="CD58" s="157"/>
      <c r="CE58" s="157"/>
      <c r="CF58" s="157"/>
      <c r="CG58" s="157"/>
      <c r="CH58" s="157"/>
      <c r="CI58" s="157"/>
      <c r="CJ58" s="157"/>
      <c r="CK58" s="157"/>
      <c r="CL58" s="157"/>
      <c r="CM58" s="157"/>
      <c r="CN58" s="157"/>
      <c r="CO58" s="157"/>
      <c r="CP58" s="157"/>
      <c r="CQ58" s="157"/>
      <c r="CR58" s="157"/>
      <c r="CS58" s="157"/>
      <c r="CT58" s="157"/>
      <c r="CU58" s="157"/>
      <c r="CV58" s="157"/>
      <c r="CW58" s="157"/>
      <c r="CX58" s="157"/>
      <c r="CY58" s="157"/>
      <c r="CZ58" s="157"/>
      <c r="DA58" s="157"/>
      <c r="DB58" s="157"/>
      <c r="DC58" s="157"/>
      <c r="DD58" s="157"/>
      <c r="DE58" s="157"/>
      <c r="DF58" s="157"/>
      <c r="DG58" s="157"/>
      <c r="DH58" s="157"/>
      <c r="DI58" s="157"/>
      <c r="DJ58" s="157"/>
      <c r="DK58" s="157"/>
      <c r="DL58" s="157"/>
      <c r="DM58" s="157"/>
      <c r="DN58" s="157"/>
      <c r="DO58" s="157"/>
      <c r="DP58" s="157"/>
      <c r="DQ58" s="157"/>
      <c r="DR58" s="157"/>
      <c r="DS58" s="157"/>
      <c r="DT58" s="157"/>
      <c r="DU58" s="157"/>
      <c r="DV58" s="157"/>
      <c r="DW58" s="157"/>
      <c r="DX58" s="157"/>
      <c r="DY58" s="157"/>
      <c r="DZ58" s="157"/>
      <c r="EA58" s="157"/>
      <c r="EB58" s="157"/>
      <c r="EC58" s="157"/>
      <c r="ED58" s="157"/>
      <c r="EE58" s="157"/>
      <c r="EF58" s="157"/>
      <c r="EG58" s="157"/>
      <c r="EH58" s="157"/>
      <c r="EI58" s="157"/>
      <c r="EJ58" s="157"/>
      <c r="EK58" s="157"/>
      <c r="EL58" s="157"/>
      <c r="EM58" s="157"/>
      <c r="EN58" s="157"/>
      <c r="EO58" s="157"/>
      <c r="EP58" s="157"/>
      <c r="EQ58" s="157"/>
      <c r="ER58" s="157"/>
      <c r="ES58" s="157"/>
      <c r="ET58" s="157"/>
      <c r="EU58" s="157"/>
      <c r="EV58" s="157"/>
      <c r="EW58" s="157"/>
      <c r="EX58" s="157"/>
      <c r="EY58" s="157"/>
      <c r="EZ58" s="157"/>
      <c r="FA58" s="157"/>
      <c r="FB58" s="157"/>
      <c r="FC58" s="157"/>
      <c r="FD58" s="157"/>
      <c r="FE58" s="157"/>
      <c r="FF58" s="157"/>
      <c r="FG58" s="157"/>
      <c r="FH58" s="157"/>
      <c r="FI58" s="157"/>
      <c r="FJ58" s="157"/>
      <c r="FK58" s="157"/>
      <c r="FL58" s="157"/>
      <c r="FM58" s="157"/>
      <c r="FN58" s="157"/>
      <c r="FO58" s="157"/>
      <c r="FP58" s="157"/>
      <c r="FQ58" s="157"/>
      <c r="FR58" s="157"/>
      <c r="FS58" s="157"/>
      <c r="FT58" s="157"/>
      <c r="FU58" s="157"/>
      <c r="FV58" s="157"/>
      <c r="FW58" s="157"/>
      <c r="FX58" s="157"/>
      <c r="FY58" s="157"/>
      <c r="FZ58" s="157"/>
      <c r="GA58" s="157"/>
      <c r="GB58" s="157"/>
      <c r="GC58" s="157"/>
      <c r="GD58" s="157"/>
      <c r="GE58" s="157"/>
      <c r="GF58" s="157"/>
      <c r="GG58" s="157"/>
      <c r="GH58" s="157"/>
      <c r="GI58" s="157"/>
      <c r="GJ58" s="157"/>
      <c r="GK58" s="157"/>
      <c r="GL58" s="157"/>
      <c r="GM58" s="157"/>
      <c r="GN58" s="157"/>
      <c r="GO58" s="157"/>
      <c r="GP58" s="157"/>
      <c r="GQ58" s="157"/>
      <c r="GR58" s="157"/>
      <c r="GS58" s="157"/>
      <c r="GT58" s="157"/>
      <c r="GU58" s="157"/>
      <c r="GV58" s="157"/>
      <c r="GW58" s="157"/>
      <c r="GX58" s="157"/>
      <c r="GY58" s="157"/>
      <c r="GZ58" s="157"/>
      <c r="HA58" s="157"/>
      <c r="HB58" s="157"/>
      <c r="HC58" s="157"/>
      <c r="HD58" s="157"/>
      <c r="HE58" s="157"/>
      <c r="HF58" s="157"/>
      <c r="HG58" s="157"/>
      <c r="HH58" s="157"/>
      <c r="HI58" s="157"/>
      <c r="HJ58" s="157"/>
      <c r="HK58" s="157"/>
      <c r="HL58" s="157"/>
      <c r="HM58" s="157"/>
      <c r="HN58" s="157"/>
      <c r="HO58" s="157"/>
      <c r="HP58" s="157"/>
      <c r="HQ58" s="157"/>
      <c r="HR58" s="157"/>
      <c r="HS58" s="157"/>
      <c r="HT58" s="157"/>
      <c r="HU58" s="157"/>
      <c r="HV58" s="157"/>
      <c r="HW58" s="157"/>
      <c r="HX58" s="157"/>
      <c r="HY58" s="157"/>
      <c r="HZ58" s="157"/>
      <c r="IA58" s="157"/>
      <c r="IB58" s="157"/>
      <c r="IC58" s="157"/>
      <c r="ID58" s="157"/>
      <c r="IE58" s="157"/>
      <c r="IF58" s="157"/>
      <c r="IG58" s="157"/>
      <c r="IH58" s="157"/>
      <c r="II58" s="157"/>
      <c r="IJ58" s="157"/>
      <c r="IK58" s="157"/>
      <c r="IL58" s="157"/>
      <c r="IM58" s="157"/>
      <c r="IN58" s="157"/>
      <c r="IO58" s="157"/>
      <c r="IP58" s="157"/>
      <c r="IQ58" s="157"/>
      <c r="IR58" s="157"/>
      <c r="IS58" s="157"/>
      <c r="IT58" s="157"/>
      <c r="IU58" s="157"/>
      <c r="IV58" s="157"/>
      <c r="IW58"/>
      <c r="IX58"/>
      <c r="IY58"/>
      <c r="IZ58"/>
      <c r="JA58"/>
      <c r="JB58"/>
      <c r="JC58"/>
      <c r="JD58"/>
    </row>
    <row r="59" spans="1:264" s="309" customFormat="1">
      <c r="A59" s="616" t="s">
        <v>158</v>
      </c>
      <c r="B59" s="616" t="s">
        <v>153</v>
      </c>
      <c r="C59" s="227" t="s">
        <v>145</v>
      </c>
      <c r="D59" s="2"/>
      <c r="E59" s="157"/>
      <c r="F59" s="157"/>
      <c r="G59" s="157"/>
      <c r="H59" s="157"/>
      <c r="I59" s="157"/>
      <c r="J59" s="157"/>
      <c r="K59" s="157"/>
      <c r="L59" s="142"/>
      <c r="M59" s="142"/>
      <c r="N59" s="142"/>
      <c r="O59" s="157"/>
      <c r="P59" s="2"/>
      <c r="Q59" s="157"/>
      <c r="R59" s="157"/>
      <c r="S59" s="157"/>
      <c r="T59" s="157"/>
      <c r="U59" s="157"/>
      <c r="V59" s="157"/>
      <c r="W59" s="157"/>
      <c r="X59" s="157"/>
      <c r="Y59" s="157"/>
      <c r="Z59" s="157"/>
      <c r="AA59" s="157"/>
      <c r="AB59" s="157"/>
      <c r="AC59" s="157"/>
      <c r="AD59" s="157"/>
      <c r="AE59" s="157"/>
      <c r="AF59" s="157"/>
      <c r="AG59" s="157"/>
      <c r="AH59" s="157"/>
      <c r="AI59" s="157"/>
      <c r="AJ59" s="157"/>
      <c r="AK59" s="157"/>
      <c r="AL59" s="157"/>
      <c r="AM59" s="157"/>
      <c r="AN59" s="157"/>
      <c r="AO59" s="157">
        <v>42800</v>
      </c>
      <c r="AP59" s="157"/>
      <c r="AQ59" s="157"/>
      <c r="AR59" s="157"/>
      <c r="AS59" s="157"/>
      <c r="AT59" s="157"/>
      <c r="AU59" s="157"/>
      <c r="AV59" s="157"/>
      <c r="AW59" s="157"/>
      <c r="AX59" s="157"/>
      <c r="AY59" s="157"/>
      <c r="AZ59" s="157"/>
      <c r="BA59" s="157"/>
      <c r="BB59" s="157"/>
      <c r="BC59" s="157"/>
      <c r="BD59" s="157"/>
      <c r="BE59" s="157"/>
      <c r="BF59" s="157"/>
      <c r="BG59" s="157"/>
      <c r="BH59" s="157"/>
      <c r="BI59" s="157"/>
      <c r="BJ59" s="157"/>
      <c r="BK59" s="157"/>
      <c r="BL59" s="157"/>
      <c r="BM59" s="157"/>
      <c r="BN59" s="157"/>
      <c r="BO59" s="157"/>
      <c r="BP59" s="157"/>
      <c r="BQ59" s="142"/>
      <c r="BR59" s="157"/>
      <c r="BS59" s="157"/>
      <c r="BT59" s="157"/>
      <c r="BU59" s="157"/>
      <c r="BV59" s="157"/>
      <c r="BW59" s="157"/>
      <c r="BX59" s="157"/>
      <c r="BY59" s="157"/>
      <c r="BZ59" s="157"/>
      <c r="CA59" s="157"/>
      <c r="CB59" s="157"/>
      <c r="CC59" s="157"/>
      <c r="CD59" s="157"/>
      <c r="CE59" s="157"/>
      <c r="CF59" s="157"/>
      <c r="CG59" s="157"/>
      <c r="CH59" s="157"/>
      <c r="CI59" s="157"/>
      <c r="CJ59" s="157"/>
      <c r="CK59" s="157"/>
      <c r="CL59" s="157"/>
      <c r="CM59" s="157"/>
      <c r="CN59" s="157"/>
      <c r="CO59" s="157"/>
      <c r="CP59" s="157"/>
      <c r="CQ59" s="157"/>
      <c r="CR59" s="157"/>
      <c r="CS59" s="157"/>
      <c r="CT59" s="157"/>
      <c r="CU59" s="157"/>
      <c r="CV59" s="157"/>
      <c r="CW59" s="157"/>
      <c r="CX59" s="157"/>
      <c r="CY59" s="157"/>
      <c r="CZ59" s="157"/>
      <c r="DA59" s="157"/>
      <c r="DB59" s="157"/>
      <c r="DC59" s="157"/>
      <c r="DD59" s="157"/>
      <c r="DE59" s="157"/>
      <c r="DF59" s="157"/>
      <c r="DG59" s="157"/>
      <c r="DH59" s="157"/>
      <c r="DI59" s="157"/>
      <c r="DJ59" s="157"/>
      <c r="DK59" s="157"/>
      <c r="DL59" s="157"/>
      <c r="DM59" s="157"/>
      <c r="DN59" s="157"/>
      <c r="DO59" s="157"/>
      <c r="DP59" s="157"/>
      <c r="DQ59" s="157"/>
      <c r="DR59" s="157"/>
      <c r="DS59" s="157"/>
      <c r="DT59" s="157"/>
      <c r="DU59" s="157"/>
      <c r="DV59" s="157"/>
      <c r="DW59" s="157"/>
      <c r="DX59" s="157"/>
      <c r="DY59" s="157"/>
      <c r="DZ59" s="157"/>
      <c r="EA59" s="157"/>
      <c r="EB59" s="157"/>
      <c r="EC59" s="157"/>
      <c r="ED59" s="157"/>
      <c r="EE59" s="157"/>
      <c r="EF59" s="157"/>
      <c r="EG59" s="157"/>
      <c r="EH59" s="157"/>
      <c r="EI59" s="157"/>
      <c r="EJ59" s="157"/>
      <c r="EK59" s="157"/>
      <c r="EL59" s="157"/>
      <c r="EM59" s="157"/>
      <c r="EN59" s="157"/>
      <c r="EO59" s="157"/>
      <c r="EP59" s="157"/>
      <c r="EQ59" s="157"/>
      <c r="ER59" s="157"/>
      <c r="ES59" s="157"/>
      <c r="ET59" s="157"/>
      <c r="EU59" s="157"/>
      <c r="EV59" s="157"/>
      <c r="EW59" s="157"/>
      <c r="EX59" s="157"/>
      <c r="EY59" s="157"/>
      <c r="EZ59" s="157"/>
      <c r="FA59" s="157"/>
      <c r="FB59" s="157"/>
      <c r="FC59" s="157"/>
      <c r="FD59" s="157"/>
      <c r="FE59" s="157"/>
      <c r="FF59" s="157"/>
      <c r="FG59" s="157"/>
      <c r="FH59" s="157"/>
      <c r="FI59" s="157"/>
      <c r="FJ59" s="157"/>
      <c r="FK59" s="157"/>
      <c r="FL59" s="157"/>
      <c r="FM59" s="157"/>
      <c r="FN59" s="157"/>
      <c r="FO59" s="157"/>
      <c r="FP59" s="157"/>
      <c r="FQ59" s="157"/>
      <c r="FR59" s="157"/>
      <c r="FS59" s="157"/>
      <c r="FT59" s="157"/>
      <c r="FU59" s="157"/>
      <c r="FV59" s="157"/>
      <c r="FW59" s="157"/>
      <c r="FX59" s="157"/>
      <c r="FY59" s="157"/>
      <c r="FZ59" s="157"/>
      <c r="GA59" s="157"/>
      <c r="GB59" s="157"/>
      <c r="GC59" s="157"/>
      <c r="GD59" s="157"/>
      <c r="GE59" s="157"/>
      <c r="GF59" s="157"/>
      <c r="GG59" s="157"/>
      <c r="GH59" s="157"/>
      <c r="GI59" s="157"/>
      <c r="GJ59" s="157"/>
      <c r="GK59" s="157"/>
      <c r="GL59" s="157"/>
      <c r="GM59" s="157"/>
      <c r="GN59" s="157"/>
      <c r="GO59" s="157"/>
      <c r="GP59" s="157"/>
      <c r="GQ59" s="157"/>
      <c r="GR59" s="157"/>
      <c r="GS59" s="157"/>
      <c r="GT59" s="157"/>
      <c r="GU59" s="157"/>
      <c r="GV59" s="157"/>
      <c r="GW59" s="157"/>
      <c r="GX59" s="157"/>
      <c r="GY59" s="157"/>
      <c r="GZ59" s="157"/>
      <c r="HA59" s="157"/>
      <c r="HB59" s="157"/>
      <c r="HC59" s="157"/>
      <c r="HD59" s="157"/>
      <c r="HE59" s="157"/>
      <c r="HF59" s="157"/>
      <c r="HG59" s="157"/>
      <c r="HH59" s="157"/>
      <c r="HI59" s="157"/>
      <c r="HJ59" s="157"/>
      <c r="HK59" s="157"/>
      <c r="HL59" s="157"/>
      <c r="HM59" s="157"/>
      <c r="HN59" s="157"/>
      <c r="HO59" s="157"/>
      <c r="HP59" s="157"/>
      <c r="HQ59" s="157"/>
      <c r="HR59" s="157"/>
      <c r="HS59" s="157"/>
      <c r="HT59" s="157"/>
      <c r="HU59" s="157"/>
      <c r="HV59" s="157"/>
      <c r="HW59" s="157"/>
      <c r="HX59" s="157"/>
      <c r="HY59" s="157"/>
      <c r="HZ59" s="157"/>
      <c r="IA59" s="157"/>
      <c r="IB59" s="157"/>
      <c r="IC59" s="157"/>
      <c r="ID59" s="157"/>
      <c r="IE59" s="157"/>
      <c r="IF59" s="157"/>
      <c r="IG59" s="157"/>
      <c r="IH59" s="157"/>
      <c r="II59" s="157"/>
      <c r="IJ59" s="157"/>
      <c r="IK59" s="157"/>
      <c r="IL59" s="157"/>
      <c r="IM59" s="157"/>
      <c r="IN59" s="157"/>
      <c r="IO59" s="157"/>
      <c r="IP59" s="157"/>
      <c r="IQ59" s="157"/>
      <c r="IR59" s="157"/>
      <c r="IS59" s="157"/>
      <c r="IT59" s="157"/>
      <c r="IU59" s="157"/>
      <c r="IV59" s="157"/>
      <c r="IW59"/>
      <c r="IX59"/>
      <c r="IY59"/>
      <c r="IZ59"/>
      <c r="JA59"/>
      <c r="JB59"/>
      <c r="JC59"/>
      <c r="JD59"/>
    </row>
    <row r="60" spans="1:264" s="309" customFormat="1" ht="13.8">
      <c r="A60" s="616" t="s">
        <v>159</v>
      </c>
      <c r="B60" s="616" t="s">
        <v>153</v>
      </c>
      <c r="C60" s="227" t="s">
        <v>145</v>
      </c>
      <c r="D60" s="2"/>
      <c r="E60" s="157"/>
      <c r="F60" s="157"/>
      <c r="G60" s="157"/>
      <c r="H60" s="157"/>
      <c r="I60" s="157"/>
      <c r="J60" s="157"/>
      <c r="K60" s="157"/>
      <c r="L60" s="142"/>
      <c r="M60" s="142"/>
      <c r="N60" s="142"/>
      <c r="O60" s="157"/>
      <c r="P60" s="2"/>
      <c r="Q60" s="157"/>
      <c r="R60" s="157"/>
      <c r="S60" s="157"/>
      <c r="T60" s="157"/>
      <c r="U60" s="157"/>
      <c r="V60" s="157"/>
      <c r="W60" s="157"/>
      <c r="X60" s="157"/>
      <c r="Y60" s="157"/>
      <c r="Z60" s="157"/>
      <c r="AA60" s="157"/>
      <c r="AB60" s="157"/>
      <c r="AC60" s="157"/>
      <c r="AD60" s="157"/>
      <c r="AE60" s="157"/>
      <c r="AF60" s="157"/>
      <c r="AG60" s="221"/>
      <c r="AH60" s="157"/>
      <c r="AI60" s="157"/>
      <c r="AJ60" s="157"/>
      <c r="AK60" s="157"/>
      <c r="AL60" s="157"/>
      <c r="AM60" s="157"/>
      <c r="AN60" s="157"/>
      <c r="AO60" s="157">
        <v>42800</v>
      </c>
      <c r="AP60" s="157"/>
      <c r="AQ60" s="157"/>
      <c r="AR60" s="157"/>
      <c r="AS60" s="157"/>
      <c r="AT60" s="157"/>
      <c r="AU60" s="157"/>
      <c r="AV60" s="157"/>
      <c r="AW60" s="157"/>
      <c r="AX60" s="157"/>
      <c r="AY60" s="157"/>
      <c r="AZ60" s="157"/>
      <c r="BA60" s="157"/>
      <c r="BB60" s="157"/>
      <c r="BC60" s="157"/>
      <c r="BD60" s="157"/>
      <c r="BE60" s="157"/>
      <c r="BF60" s="157"/>
      <c r="BG60" s="157"/>
      <c r="BH60" s="157"/>
      <c r="BI60" s="157"/>
      <c r="BJ60" s="157"/>
      <c r="BK60" s="157"/>
      <c r="BL60" s="157"/>
      <c r="BM60" s="157"/>
      <c r="BN60" s="157"/>
      <c r="BO60" s="157"/>
      <c r="BP60" s="157"/>
      <c r="BQ60" s="157"/>
      <c r="BR60" s="157"/>
      <c r="BS60" s="157"/>
      <c r="BT60" s="157"/>
      <c r="BU60" s="157"/>
      <c r="BV60" s="157"/>
      <c r="BW60" s="157"/>
      <c r="BX60" s="157"/>
      <c r="BY60" s="157"/>
      <c r="BZ60" s="157"/>
      <c r="CA60" s="157"/>
      <c r="CB60" s="157"/>
      <c r="CC60" s="157"/>
      <c r="CD60" s="157"/>
      <c r="CE60" s="157"/>
      <c r="CF60" s="157"/>
      <c r="CG60" s="157"/>
      <c r="CH60" s="157"/>
      <c r="CI60" s="157"/>
      <c r="CJ60" s="157"/>
      <c r="CK60" s="157"/>
      <c r="CL60" s="157"/>
      <c r="CM60" s="157"/>
      <c r="CN60" s="157"/>
      <c r="CO60" s="157"/>
      <c r="CP60" s="157"/>
      <c r="CQ60" s="157"/>
      <c r="CR60" s="157"/>
      <c r="CS60" s="157"/>
      <c r="CT60" s="157"/>
      <c r="CU60" s="157"/>
      <c r="CV60" s="157"/>
      <c r="CW60" s="157"/>
      <c r="CX60" s="157"/>
      <c r="CY60" s="157"/>
      <c r="CZ60" s="157"/>
      <c r="DA60" s="157"/>
      <c r="DB60" s="157"/>
      <c r="DC60" s="157"/>
      <c r="DD60" s="157"/>
      <c r="DE60" s="157"/>
      <c r="DF60" s="157"/>
      <c r="DG60" s="157"/>
      <c r="DH60" s="157"/>
      <c r="DI60" s="157"/>
      <c r="DJ60" s="157"/>
      <c r="DK60" s="157"/>
      <c r="DL60" s="157"/>
      <c r="DM60" s="157"/>
      <c r="DN60" s="157"/>
      <c r="DO60" s="157"/>
      <c r="DP60" s="157"/>
      <c r="DQ60" s="157"/>
      <c r="DR60" s="157"/>
      <c r="DS60" s="157"/>
      <c r="DT60" s="157"/>
      <c r="DU60" s="157"/>
      <c r="DV60" s="157"/>
      <c r="DW60" s="157"/>
      <c r="DX60" s="157"/>
      <c r="DY60" s="157"/>
      <c r="DZ60" s="157"/>
      <c r="EA60" s="157"/>
      <c r="EB60" s="157"/>
      <c r="EC60" s="157"/>
      <c r="ED60" s="157"/>
      <c r="EE60" s="157"/>
      <c r="EF60" s="157"/>
      <c r="EG60" s="157"/>
      <c r="EH60" s="157"/>
      <c r="EI60" s="157"/>
      <c r="EJ60" s="157"/>
      <c r="EK60" s="157"/>
      <c r="EL60" s="157"/>
      <c r="EM60" s="157"/>
      <c r="EN60" s="157"/>
      <c r="EO60" s="157"/>
      <c r="EP60" s="157"/>
      <c r="EQ60" s="157"/>
      <c r="ER60" s="157"/>
      <c r="ES60" s="157"/>
      <c r="ET60" s="157"/>
      <c r="EU60" s="157"/>
      <c r="EV60" s="157"/>
      <c r="EW60" s="157"/>
      <c r="EX60" s="157"/>
      <c r="EY60" s="157"/>
      <c r="EZ60" s="157"/>
      <c r="FA60" s="157"/>
      <c r="FB60" s="157"/>
      <c r="FC60" s="157"/>
      <c r="FD60" s="157"/>
      <c r="FE60" s="157"/>
      <c r="FF60" s="157"/>
      <c r="FG60" s="157"/>
      <c r="FH60" s="157"/>
      <c r="FI60" s="157"/>
      <c r="FJ60" s="157"/>
      <c r="FK60" s="157"/>
      <c r="FL60" s="157"/>
      <c r="FM60" s="157"/>
      <c r="FN60" s="157"/>
      <c r="FO60" s="157"/>
      <c r="FP60" s="157"/>
      <c r="FQ60" s="157"/>
      <c r="FR60" s="157"/>
      <c r="FS60" s="157"/>
      <c r="FT60" s="157"/>
      <c r="FU60" s="157"/>
      <c r="FV60" s="157"/>
      <c r="FW60" s="157"/>
      <c r="FX60" s="157"/>
      <c r="FY60" s="157"/>
      <c r="FZ60" s="157"/>
      <c r="GA60" s="157"/>
      <c r="GB60" s="157"/>
      <c r="GC60" s="157"/>
      <c r="GD60" s="157"/>
      <c r="GE60" s="157"/>
      <c r="GF60" s="157"/>
      <c r="GG60" s="157"/>
      <c r="GH60" s="157"/>
      <c r="GI60" s="157"/>
      <c r="GJ60" s="157"/>
      <c r="GK60" s="157"/>
      <c r="GL60" s="157"/>
      <c r="GM60" s="157"/>
      <c r="GN60" s="157"/>
      <c r="GO60" s="157"/>
      <c r="GP60" s="157"/>
      <c r="GQ60" s="157"/>
      <c r="GR60" s="157"/>
      <c r="GS60" s="157"/>
      <c r="GT60" s="157"/>
      <c r="GU60" s="157"/>
      <c r="GV60" s="157"/>
      <c r="GW60" s="157"/>
      <c r="GX60" s="157"/>
      <c r="GY60" s="157"/>
      <c r="GZ60" s="157"/>
      <c r="HA60" s="157"/>
      <c r="HB60" s="157"/>
      <c r="HC60" s="157"/>
      <c r="HD60" s="157"/>
      <c r="HE60" s="157"/>
      <c r="HF60" s="157"/>
      <c r="HG60" s="157"/>
      <c r="HH60" s="157"/>
      <c r="HI60" s="157"/>
      <c r="HJ60" s="157"/>
      <c r="HK60" s="157"/>
      <c r="HL60" s="157"/>
      <c r="HM60" s="157"/>
      <c r="HN60" s="157"/>
      <c r="HO60" s="157"/>
      <c r="HP60" s="157"/>
      <c r="HQ60" s="157"/>
      <c r="HR60" s="157"/>
      <c r="HS60" s="157"/>
      <c r="HT60" s="157"/>
      <c r="HU60" s="157"/>
      <c r="HV60" s="157"/>
      <c r="HW60" s="157"/>
      <c r="HX60" s="157"/>
      <c r="HY60" s="157"/>
      <c r="HZ60" s="157"/>
      <c r="IA60" s="157"/>
      <c r="IB60" s="157"/>
      <c r="IC60" s="157"/>
      <c r="ID60" s="157"/>
      <c r="IE60" s="157"/>
      <c r="IF60" s="157"/>
      <c r="IG60" s="157"/>
      <c r="IH60" s="157"/>
      <c r="II60" s="157"/>
      <c r="IJ60" s="157"/>
      <c r="IK60" s="157"/>
      <c r="IL60" s="157"/>
      <c r="IM60" s="157"/>
      <c r="IN60" s="157"/>
      <c r="IO60" s="157"/>
      <c r="IP60" s="157"/>
      <c r="IQ60" s="157"/>
      <c r="IR60" s="157"/>
      <c r="IS60" s="157"/>
      <c r="IT60" s="157"/>
      <c r="IU60" s="157"/>
      <c r="IV60" s="157"/>
      <c r="IW60"/>
      <c r="IX60"/>
      <c r="IY60"/>
      <c r="IZ60"/>
      <c r="JA60"/>
      <c r="JB60"/>
      <c r="JC60"/>
      <c r="JD60"/>
    </row>
    <row r="61" spans="1:264" s="309" customFormat="1">
      <c r="A61" s="616" t="s">
        <v>160</v>
      </c>
      <c r="B61" s="616" t="s">
        <v>153</v>
      </c>
      <c r="C61" s="227" t="s">
        <v>145</v>
      </c>
      <c r="D61" s="2"/>
      <c r="E61" s="157"/>
      <c r="F61" s="157"/>
      <c r="G61" s="157"/>
      <c r="H61" s="157"/>
      <c r="I61" s="157"/>
      <c r="J61" s="157"/>
      <c r="K61" s="157"/>
      <c r="L61" s="142"/>
      <c r="M61" s="142"/>
      <c r="N61" s="142"/>
      <c r="O61" s="157"/>
      <c r="P61" s="2"/>
      <c r="Q61" s="157"/>
      <c r="R61" s="157"/>
      <c r="S61" s="157"/>
      <c r="T61" s="157"/>
      <c r="U61" s="157"/>
      <c r="V61" s="157"/>
      <c r="W61" s="157"/>
      <c r="X61" s="157"/>
      <c r="Y61" s="157"/>
      <c r="Z61" s="157"/>
      <c r="AA61" s="157"/>
      <c r="AB61" s="157"/>
      <c r="AC61" s="157"/>
      <c r="AD61" s="157"/>
      <c r="AE61" s="157"/>
      <c r="AF61" s="157"/>
      <c r="AG61" s="157"/>
      <c r="AH61" s="157"/>
      <c r="AI61" s="157"/>
      <c r="AJ61" s="157"/>
      <c r="AK61" s="157"/>
      <c r="AL61" s="157"/>
      <c r="AM61" s="157"/>
      <c r="AN61" s="157"/>
      <c r="AO61" s="157">
        <v>42800</v>
      </c>
      <c r="AP61" s="157"/>
      <c r="AQ61" s="157"/>
      <c r="AR61" s="157"/>
      <c r="AS61" s="157"/>
      <c r="AT61" s="157"/>
      <c r="AU61" s="157"/>
      <c r="AV61" s="157"/>
      <c r="AW61" s="157"/>
      <c r="AX61" s="157"/>
      <c r="AY61" s="157"/>
      <c r="AZ61" s="157"/>
      <c r="BA61" s="157"/>
      <c r="BB61" s="157"/>
      <c r="BC61" s="157"/>
      <c r="BD61" s="157"/>
      <c r="BE61" s="157"/>
      <c r="BF61" s="157"/>
      <c r="BG61" s="157"/>
      <c r="BH61" s="157"/>
      <c r="BI61" s="157"/>
      <c r="BJ61" s="157"/>
      <c r="BK61" s="157"/>
      <c r="BL61" s="157"/>
      <c r="BM61" s="157"/>
      <c r="BN61" s="157"/>
      <c r="BO61" s="157"/>
      <c r="BP61" s="157"/>
      <c r="BQ61" s="157"/>
      <c r="BR61" s="157"/>
      <c r="BS61" s="157"/>
      <c r="BT61" s="157"/>
      <c r="BU61" s="157"/>
      <c r="BV61" s="157"/>
      <c r="BW61" s="157"/>
      <c r="BX61" s="157"/>
      <c r="BY61" s="157"/>
      <c r="BZ61" s="157"/>
      <c r="CA61" s="157"/>
      <c r="CB61" s="157"/>
      <c r="CC61" s="157"/>
      <c r="CD61" s="157"/>
      <c r="CE61" s="157"/>
      <c r="CF61" s="157"/>
      <c r="CG61" s="157"/>
      <c r="CH61" s="157"/>
      <c r="CI61" s="157"/>
      <c r="CJ61" s="157"/>
      <c r="CK61" s="157"/>
      <c r="CL61" s="157"/>
      <c r="CM61" s="157"/>
      <c r="CN61" s="157"/>
      <c r="CO61" s="157"/>
      <c r="CP61" s="157"/>
      <c r="CQ61" s="157"/>
      <c r="CR61" s="157"/>
      <c r="CS61" s="157"/>
      <c r="CT61" s="157"/>
      <c r="CU61" s="157"/>
      <c r="CV61" s="157"/>
      <c r="CW61" s="157"/>
      <c r="CX61" s="157"/>
      <c r="CY61" s="157"/>
      <c r="CZ61" s="157"/>
      <c r="DA61" s="157"/>
      <c r="DB61" s="157"/>
      <c r="DC61" s="157"/>
      <c r="DD61" s="157"/>
      <c r="DE61" s="157"/>
      <c r="DF61" s="157"/>
      <c r="DG61" s="157"/>
      <c r="DH61" s="157"/>
      <c r="DI61" s="157"/>
      <c r="DJ61" s="157"/>
      <c r="DK61" s="157"/>
      <c r="DL61" s="157"/>
      <c r="DM61" s="157"/>
      <c r="DN61" s="157"/>
      <c r="DO61" s="157"/>
      <c r="DP61" s="157"/>
      <c r="DQ61" s="157"/>
      <c r="DR61" s="157"/>
      <c r="DS61" s="157"/>
      <c r="DT61" s="157"/>
      <c r="DU61" s="157"/>
      <c r="DV61" s="157"/>
      <c r="DW61" s="157"/>
      <c r="DX61" s="157"/>
      <c r="DY61" s="157"/>
      <c r="DZ61" s="157"/>
      <c r="EA61" s="157"/>
      <c r="EB61" s="157"/>
      <c r="EC61" s="157"/>
      <c r="ED61" s="157"/>
      <c r="EE61" s="157"/>
      <c r="EF61" s="157"/>
      <c r="EG61" s="157"/>
      <c r="EH61" s="157"/>
      <c r="EI61" s="157"/>
      <c r="EJ61" s="157"/>
      <c r="EK61" s="157"/>
      <c r="EL61" s="157"/>
      <c r="EM61" s="157"/>
      <c r="EN61" s="157"/>
      <c r="EO61" s="157"/>
      <c r="EP61" s="157"/>
      <c r="EQ61" s="157"/>
      <c r="ER61" s="157"/>
      <c r="ES61" s="157"/>
      <c r="ET61" s="157"/>
      <c r="EU61" s="157"/>
      <c r="EV61" s="157"/>
      <c r="EW61" s="157"/>
      <c r="EX61" s="157"/>
      <c r="EY61" s="157"/>
      <c r="EZ61" s="157"/>
      <c r="FA61" s="157"/>
      <c r="FB61" s="157"/>
      <c r="FC61" s="157"/>
      <c r="FD61" s="157"/>
      <c r="FE61" s="157"/>
      <c r="FF61" s="157"/>
      <c r="FG61" s="157"/>
      <c r="FH61" s="157"/>
      <c r="FI61" s="157"/>
      <c r="FJ61" s="157"/>
      <c r="FK61" s="157"/>
      <c r="FL61" s="157"/>
      <c r="FM61" s="157"/>
      <c r="FN61" s="157"/>
      <c r="FO61" s="157"/>
      <c r="FP61" s="157"/>
      <c r="FQ61" s="157"/>
      <c r="FR61" s="157"/>
      <c r="FS61" s="157"/>
      <c r="FT61" s="157"/>
      <c r="FU61" s="157"/>
      <c r="FV61" s="157"/>
      <c r="FW61" s="157"/>
      <c r="FX61" s="157"/>
      <c r="FY61" s="157"/>
      <c r="FZ61" s="157"/>
      <c r="GA61" s="157"/>
      <c r="GB61" s="157"/>
      <c r="GC61" s="157"/>
      <c r="GD61" s="157"/>
      <c r="GE61" s="157"/>
      <c r="GF61" s="157"/>
      <c r="GG61" s="157"/>
      <c r="GH61" s="157"/>
      <c r="GI61" s="157"/>
      <c r="GJ61" s="157"/>
      <c r="GK61" s="157"/>
      <c r="GL61" s="157"/>
      <c r="GM61" s="157"/>
      <c r="GN61" s="157"/>
      <c r="GO61" s="157"/>
      <c r="GP61" s="157"/>
      <c r="GQ61" s="157"/>
      <c r="GR61" s="157"/>
      <c r="GS61" s="157"/>
      <c r="GT61" s="157"/>
      <c r="GU61" s="157"/>
      <c r="GV61" s="157"/>
      <c r="GW61" s="157"/>
      <c r="GX61" s="157"/>
      <c r="GY61" s="157"/>
      <c r="GZ61" s="157"/>
      <c r="HA61" s="157"/>
      <c r="HB61" s="157"/>
      <c r="HC61" s="157"/>
      <c r="HD61" s="157"/>
      <c r="HE61" s="157"/>
      <c r="HF61" s="157"/>
      <c r="HG61" s="157"/>
      <c r="HH61" s="157"/>
      <c r="HI61" s="157"/>
      <c r="HJ61" s="157"/>
      <c r="HK61" s="157"/>
      <c r="HL61" s="157"/>
      <c r="HM61" s="157"/>
      <c r="HN61" s="157"/>
      <c r="HO61" s="157"/>
      <c r="HP61" s="157"/>
      <c r="HQ61" s="157"/>
      <c r="HR61" s="157"/>
      <c r="HS61" s="157"/>
      <c r="HT61" s="157"/>
      <c r="HU61" s="157"/>
      <c r="HV61" s="157"/>
      <c r="HW61" s="157"/>
      <c r="HX61" s="157"/>
      <c r="HY61" s="157"/>
      <c r="HZ61" s="157"/>
      <c r="IA61" s="157"/>
      <c r="IB61" s="157"/>
      <c r="IC61" s="157"/>
      <c r="ID61" s="157"/>
      <c r="IE61" s="157"/>
      <c r="IF61" s="157"/>
      <c r="IG61" s="157"/>
      <c r="IH61" s="157"/>
      <c r="II61" s="157"/>
      <c r="IJ61" s="157"/>
      <c r="IK61" s="157"/>
      <c r="IL61" s="157"/>
      <c r="IM61" s="157"/>
      <c r="IN61" s="157"/>
      <c r="IO61" s="157"/>
      <c r="IP61" s="157"/>
      <c r="IQ61" s="157"/>
      <c r="IR61" s="157"/>
      <c r="IS61" s="157"/>
      <c r="IT61" s="157"/>
      <c r="IU61" s="157"/>
      <c r="IV61" s="157"/>
      <c r="IW61"/>
      <c r="IX61"/>
      <c r="IY61"/>
      <c r="IZ61"/>
      <c r="JA61"/>
      <c r="JB61"/>
      <c r="JC61"/>
      <c r="JD61"/>
    </row>
    <row r="62" spans="1:264" s="309" customFormat="1">
      <c r="A62" s="616" t="s">
        <v>161</v>
      </c>
      <c r="B62" s="616" t="s">
        <v>153</v>
      </c>
      <c r="C62" s="227" t="s">
        <v>145</v>
      </c>
      <c r="D62" s="2"/>
      <c r="E62" s="157"/>
      <c r="F62" s="157"/>
      <c r="G62" s="157"/>
      <c r="H62" s="2"/>
      <c r="I62" s="157"/>
      <c r="J62" s="157"/>
      <c r="K62" s="157"/>
      <c r="L62" s="142"/>
      <c r="M62" s="142"/>
      <c r="N62" s="142"/>
      <c r="O62" s="157"/>
      <c r="P62" s="2"/>
      <c r="Q62" s="157"/>
      <c r="R62" s="157"/>
      <c r="S62" s="157"/>
      <c r="T62" s="157"/>
      <c r="U62" s="157"/>
      <c r="V62" s="157"/>
      <c r="W62" s="157"/>
      <c r="X62" s="157"/>
      <c r="Y62" s="157"/>
      <c r="Z62" s="157"/>
      <c r="AA62" s="157"/>
      <c r="AB62" s="157"/>
      <c r="AC62" s="157"/>
      <c r="AD62" s="157"/>
      <c r="AE62" s="157"/>
      <c r="AF62" s="157"/>
      <c r="AG62" s="157"/>
      <c r="AH62" s="157"/>
      <c r="AI62" s="157"/>
      <c r="AJ62" s="157"/>
      <c r="AK62" s="157"/>
      <c r="AL62" s="157"/>
      <c r="AM62" s="157"/>
      <c r="AN62" s="157"/>
      <c r="AO62" s="157">
        <v>122200</v>
      </c>
      <c r="AP62" s="157"/>
      <c r="AQ62" s="157"/>
      <c r="AR62" s="157"/>
      <c r="AS62" s="157"/>
      <c r="AT62" s="157"/>
      <c r="AU62" s="157"/>
      <c r="AV62" s="157"/>
      <c r="AW62" s="157"/>
      <c r="AX62" s="157"/>
      <c r="AY62" s="157"/>
      <c r="AZ62" s="157"/>
      <c r="BA62" s="157"/>
      <c r="BB62" s="157"/>
      <c r="BC62" s="157"/>
      <c r="BD62" s="157"/>
      <c r="BE62" s="157"/>
      <c r="BF62" s="157"/>
      <c r="BG62" s="157"/>
      <c r="BH62" s="157"/>
      <c r="BI62" s="157"/>
      <c r="BJ62" s="157"/>
      <c r="BK62" s="157"/>
      <c r="BL62" s="157"/>
      <c r="BM62" s="157"/>
      <c r="BN62" s="157"/>
      <c r="BO62" s="157"/>
      <c r="BP62" s="157"/>
      <c r="BQ62" s="157"/>
      <c r="BR62" s="157"/>
      <c r="BS62" s="157"/>
      <c r="BT62" s="157"/>
      <c r="BU62" s="157"/>
      <c r="BV62" s="157"/>
      <c r="BW62" s="157"/>
      <c r="BX62" s="157"/>
      <c r="BY62" s="157"/>
      <c r="BZ62" s="157"/>
      <c r="CA62" s="157"/>
      <c r="CB62" s="157"/>
      <c r="CC62" s="157"/>
      <c r="CD62" s="157"/>
      <c r="CE62" s="157"/>
      <c r="CF62" s="157"/>
      <c r="CG62" s="157"/>
      <c r="CH62" s="157"/>
      <c r="CI62" s="157"/>
      <c r="CJ62" s="157"/>
      <c r="CK62" s="157"/>
      <c r="CL62" s="157"/>
      <c r="CM62" s="157"/>
      <c r="CN62" s="157"/>
      <c r="CO62" s="157"/>
      <c r="CP62" s="157"/>
      <c r="CQ62" s="157"/>
      <c r="CR62" s="157"/>
      <c r="CS62" s="157"/>
      <c r="CT62" s="157"/>
      <c r="CU62" s="157"/>
      <c r="CV62" s="157"/>
      <c r="CW62" s="157"/>
      <c r="CX62" s="157"/>
      <c r="CY62" s="157"/>
      <c r="CZ62" s="157"/>
      <c r="DA62" s="157"/>
      <c r="DB62" s="157"/>
      <c r="DC62" s="157"/>
      <c r="DD62" s="157"/>
      <c r="DE62" s="157"/>
      <c r="DF62" s="157"/>
      <c r="DG62" s="157"/>
      <c r="DH62" s="157"/>
      <c r="DI62" s="157"/>
      <c r="DJ62" s="157"/>
      <c r="DK62" s="157"/>
      <c r="DL62" s="157"/>
      <c r="DM62" s="157"/>
      <c r="DN62" s="157"/>
      <c r="DO62" s="157"/>
      <c r="DP62" s="157"/>
      <c r="DQ62" s="157"/>
      <c r="DR62" s="157"/>
      <c r="DS62" s="157"/>
      <c r="DT62" s="157"/>
      <c r="DU62" s="157"/>
      <c r="DV62" s="157"/>
      <c r="DW62" s="157"/>
      <c r="DX62" s="157"/>
      <c r="DY62" s="157"/>
      <c r="DZ62" s="157"/>
      <c r="EA62" s="157"/>
      <c r="EB62" s="157"/>
      <c r="EC62" s="157"/>
      <c r="ED62" s="157"/>
      <c r="EE62" s="157"/>
      <c r="EF62" s="157"/>
      <c r="EG62" s="157"/>
      <c r="EH62" s="157"/>
      <c r="EI62" s="157"/>
      <c r="EJ62" s="157"/>
      <c r="EK62" s="157"/>
      <c r="EL62" s="157"/>
      <c r="EM62" s="157"/>
      <c r="EN62" s="157"/>
      <c r="EO62" s="157"/>
      <c r="EP62" s="157"/>
      <c r="EQ62" s="157"/>
      <c r="ER62" s="157"/>
      <c r="ES62" s="157"/>
      <c r="ET62" s="157"/>
      <c r="EU62" s="157"/>
      <c r="EV62" s="157"/>
      <c r="EW62" s="157"/>
      <c r="EX62" s="157"/>
      <c r="EY62" s="157"/>
      <c r="EZ62" s="157"/>
      <c r="FA62" s="157"/>
      <c r="FB62" s="157"/>
      <c r="FC62" s="157"/>
      <c r="FD62" s="157"/>
      <c r="FE62" s="157"/>
      <c r="FF62" s="157"/>
      <c r="FG62" s="157"/>
      <c r="FH62" s="157"/>
      <c r="FI62" s="157"/>
      <c r="FJ62" s="157"/>
      <c r="FK62" s="157"/>
      <c r="FL62" s="157"/>
      <c r="FM62" s="157"/>
      <c r="FN62" s="157"/>
      <c r="FO62" s="157"/>
      <c r="FP62" s="157"/>
      <c r="FQ62" s="157"/>
      <c r="FR62" s="157"/>
      <c r="FS62" s="157"/>
      <c r="FT62" s="157"/>
      <c r="FU62" s="157"/>
      <c r="FV62" s="157"/>
      <c r="FW62" s="157"/>
      <c r="FX62" s="157"/>
      <c r="FY62" s="157"/>
      <c r="FZ62" s="157"/>
      <c r="GA62" s="157"/>
      <c r="GB62" s="157"/>
      <c r="GC62" s="157"/>
      <c r="GD62" s="157"/>
      <c r="GE62" s="157"/>
      <c r="GF62" s="157"/>
      <c r="GG62" s="157"/>
      <c r="GH62" s="157"/>
      <c r="GI62" s="157"/>
      <c r="GJ62" s="157"/>
      <c r="GK62" s="157"/>
      <c r="GL62" s="157"/>
      <c r="GM62" s="157"/>
      <c r="GN62" s="157"/>
      <c r="GO62" s="157"/>
      <c r="GP62" s="157"/>
      <c r="GQ62" s="157"/>
      <c r="GR62" s="157"/>
      <c r="GS62" s="157"/>
      <c r="GT62" s="157"/>
      <c r="GU62" s="157"/>
      <c r="GV62" s="157"/>
      <c r="GW62" s="157"/>
      <c r="GX62" s="157"/>
      <c r="GY62" s="157"/>
      <c r="GZ62" s="157"/>
      <c r="HA62" s="157"/>
      <c r="HB62" s="157"/>
      <c r="HC62" s="157"/>
      <c r="HD62" s="157"/>
      <c r="HE62" s="157"/>
      <c r="HF62" s="157"/>
      <c r="HG62" s="157"/>
      <c r="HH62" s="157"/>
      <c r="HI62" s="157"/>
      <c r="HJ62" s="157"/>
      <c r="HK62" s="157"/>
      <c r="HL62" s="157"/>
      <c r="HM62" s="157"/>
      <c r="HN62" s="157"/>
      <c r="HO62" s="157"/>
      <c r="HP62" s="157"/>
      <c r="HQ62" s="157"/>
      <c r="HR62" s="157"/>
      <c r="HS62" s="157"/>
      <c r="HT62" s="157"/>
      <c r="HU62" s="157"/>
      <c r="HV62" s="157"/>
      <c r="HW62" s="157"/>
      <c r="HX62" s="157"/>
      <c r="HY62" s="157"/>
      <c r="HZ62" s="157"/>
      <c r="IA62" s="157"/>
      <c r="IB62" s="157"/>
      <c r="IC62" s="157"/>
      <c r="ID62" s="157"/>
      <c r="IE62" s="157"/>
      <c r="IF62" s="157"/>
      <c r="IG62" s="157"/>
      <c r="IH62" s="157"/>
      <c r="II62" s="157"/>
      <c r="IJ62" s="157"/>
      <c r="IK62" s="157"/>
      <c r="IL62" s="157"/>
      <c r="IM62" s="157"/>
      <c r="IN62" s="157"/>
      <c r="IO62" s="157"/>
      <c r="IP62" s="157"/>
      <c r="IQ62" s="157"/>
      <c r="IR62" s="157"/>
      <c r="IS62" s="157"/>
      <c r="IT62" s="157"/>
      <c r="IU62" s="157"/>
      <c r="IV62" s="157"/>
      <c r="IW62"/>
      <c r="IX62"/>
      <c r="IY62"/>
      <c r="IZ62"/>
      <c r="JA62"/>
      <c r="JB62"/>
      <c r="JC62"/>
      <c r="JD62"/>
    </row>
    <row r="63" spans="1:264" s="309" customFormat="1">
      <c r="A63" s="618" t="s">
        <v>162</v>
      </c>
      <c r="B63" s="618" t="s">
        <v>163</v>
      </c>
      <c r="C63" s="227" t="s">
        <v>145</v>
      </c>
      <c r="D63" s="2"/>
      <c r="E63" s="157"/>
      <c r="F63" s="157"/>
      <c r="G63" s="157"/>
      <c r="H63" s="157"/>
      <c r="I63" s="157"/>
      <c r="J63" s="157"/>
      <c r="K63" s="157"/>
      <c r="L63" s="2"/>
      <c r="M63" s="142"/>
      <c r="N63" s="142"/>
      <c r="O63" s="157"/>
      <c r="P63" s="2"/>
      <c r="Q63" s="157"/>
      <c r="R63" s="157"/>
      <c r="S63" s="157"/>
      <c r="T63" s="157"/>
      <c r="U63" s="157"/>
      <c r="V63" s="157"/>
      <c r="W63" s="157"/>
      <c r="X63" s="157"/>
      <c r="Y63" s="157"/>
      <c r="Z63" s="157"/>
      <c r="AA63" s="157"/>
      <c r="AB63" s="157"/>
      <c r="AC63" s="157"/>
      <c r="AD63" s="157"/>
      <c r="AE63" s="157"/>
      <c r="AF63" s="157"/>
      <c r="AG63" s="157"/>
      <c r="AH63" s="157"/>
      <c r="AI63" s="157"/>
      <c r="AJ63" s="157"/>
      <c r="AK63" s="157"/>
      <c r="AL63" s="157"/>
      <c r="AM63" s="157"/>
      <c r="AN63" s="157"/>
      <c r="AO63" s="157">
        <v>5000</v>
      </c>
      <c r="AP63" s="157"/>
      <c r="AQ63" s="157"/>
      <c r="AR63" s="157"/>
      <c r="AS63" s="157"/>
      <c r="AT63" s="157"/>
      <c r="AU63" s="157"/>
      <c r="AV63" s="157"/>
      <c r="AW63" s="157"/>
      <c r="AX63" s="157"/>
      <c r="AY63" s="157"/>
      <c r="AZ63" s="157"/>
      <c r="BA63" s="157"/>
      <c r="BB63" s="157"/>
      <c r="BC63" s="157"/>
      <c r="BD63" s="157"/>
      <c r="BE63" s="157"/>
      <c r="BF63" s="157"/>
      <c r="BG63" s="157"/>
      <c r="BH63" s="157"/>
      <c r="BI63" s="157"/>
      <c r="BJ63" s="157"/>
      <c r="BK63" s="157"/>
      <c r="BL63" s="157"/>
      <c r="BM63" s="157"/>
      <c r="BN63" s="157"/>
      <c r="BO63" s="157"/>
      <c r="BP63" s="157"/>
      <c r="BQ63" s="157"/>
      <c r="BR63" s="157"/>
      <c r="BS63" s="157"/>
      <c r="BT63" s="157"/>
      <c r="BU63" s="157"/>
      <c r="BV63" s="157"/>
      <c r="BW63" s="157"/>
      <c r="BX63" s="157"/>
      <c r="BY63" s="157"/>
      <c r="BZ63" s="157"/>
      <c r="CA63" s="157"/>
      <c r="CB63" s="157"/>
      <c r="CC63" s="157"/>
      <c r="CD63" s="157"/>
      <c r="CE63" s="157"/>
      <c r="CF63" s="157"/>
      <c r="CG63" s="157"/>
      <c r="CH63" s="157"/>
      <c r="CI63" s="157"/>
      <c r="CJ63" s="157"/>
      <c r="CK63" s="157"/>
      <c r="CL63" s="157"/>
      <c r="CM63" s="157"/>
      <c r="CN63" s="157"/>
      <c r="CO63" s="157"/>
      <c r="CP63" s="157"/>
      <c r="CQ63" s="157"/>
      <c r="CR63" s="157"/>
      <c r="CS63" s="157"/>
      <c r="CT63" s="157"/>
      <c r="CU63" s="157"/>
      <c r="CV63" s="157"/>
      <c r="CW63" s="157"/>
      <c r="CX63" s="157"/>
      <c r="CY63" s="157"/>
      <c r="CZ63" s="157"/>
      <c r="DA63" s="157"/>
      <c r="DB63" s="157"/>
      <c r="DC63" s="157"/>
      <c r="DD63" s="157"/>
      <c r="DE63" s="157"/>
      <c r="DF63" s="157"/>
      <c r="DG63" s="157"/>
      <c r="DH63" s="157"/>
      <c r="DI63" s="157"/>
      <c r="DJ63" s="157"/>
      <c r="DK63" s="157"/>
      <c r="DL63" s="157"/>
      <c r="DM63" s="157"/>
      <c r="DN63" s="157"/>
      <c r="DO63" s="157"/>
      <c r="DP63" s="157"/>
      <c r="DQ63" s="157"/>
      <c r="DR63" s="157"/>
      <c r="DS63" s="157"/>
      <c r="DT63" s="157"/>
      <c r="DU63" s="157"/>
      <c r="DV63" s="157"/>
      <c r="DW63" s="157"/>
      <c r="DX63" s="157"/>
      <c r="DY63" s="157"/>
      <c r="DZ63" s="157"/>
      <c r="EA63" s="157"/>
      <c r="EB63" s="157"/>
      <c r="EC63" s="157"/>
      <c r="ED63" s="157"/>
      <c r="EE63" s="157"/>
      <c r="EF63" s="157"/>
      <c r="EG63" s="157"/>
      <c r="EH63" s="157"/>
      <c r="EI63" s="157"/>
      <c r="EJ63" s="157"/>
      <c r="EK63" s="157"/>
      <c r="EL63" s="157"/>
      <c r="EM63" s="157"/>
      <c r="EN63" s="157"/>
      <c r="EO63" s="157"/>
      <c r="EP63" s="157"/>
      <c r="EQ63" s="157"/>
      <c r="ER63" s="157"/>
      <c r="ES63" s="157"/>
      <c r="ET63" s="157"/>
      <c r="EU63" s="157"/>
      <c r="EV63" s="157"/>
      <c r="EW63" s="157"/>
      <c r="EX63" s="157"/>
      <c r="EY63" s="157"/>
      <c r="EZ63" s="157"/>
      <c r="FA63" s="157"/>
      <c r="FB63" s="157"/>
      <c r="FC63" s="157"/>
      <c r="FD63" s="157"/>
      <c r="FE63" s="157"/>
      <c r="FF63" s="157"/>
      <c r="FG63" s="157"/>
      <c r="FH63" s="157"/>
      <c r="FI63" s="157"/>
      <c r="FJ63" s="157"/>
      <c r="FK63" s="157"/>
      <c r="FL63" s="157"/>
      <c r="FM63" s="157"/>
      <c r="FN63" s="157"/>
      <c r="FO63" s="157"/>
      <c r="FP63" s="157"/>
      <c r="FQ63" s="157"/>
      <c r="FR63" s="157"/>
      <c r="FS63" s="157"/>
      <c r="FT63" s="157"/>
      <c r="FU63" s="157"/>
      <c r="FV63" s="157"/>
      <c r="FW63" s="157"/>
      <c r="FX63" s="157"/>
      <c r="FY63" s="157"/>
      <c r="FZ63" s="157"/>
      <c r="GA63" s="157"/>
      <c r="GB63" s="157"/>
      <c r="GC63" s="157"/>
      <c r="GD63" s="157"/>
      <c r="GE63" s="157"/>
      <c r="GF63" s="157"/>
      <c r="GG63" s="157"/>
      <c r="GH63" s="157"/>
      <c r="GI63" s="157"/>
      <c r="GJ63" s="157"/>
      <c r="GK63" s="157"/>
      <c r="GL63" s="157"/>
      <c r="GM63" s="157"/>
      <c r="GN63" s="157"/>
      <c r="GO63" s="157"/>
      <c r="GP63" s="157"/>
      <c r="GQ63" s="157"/>
      <c r="GR63" s="157"/>
      <c r="GS63" s="157"/>
      <c r="GT63" s="157"/>
      <c r="GU63" s="157"/>
      <c r="GV63" s="157"/>
      <c r="GW63" s="157"/>
      <c r="GX63" s="157"/>
      <c r="GY63" s="157"/>
      <c r="GZ63" s="157"/>
      <c r="HA63" s="157"/>
      <c r="HB63" s="157"/>
      <c r="HC63" s="157"/>
      <c r="HD63" s="157"/>
      <c r="HE63" s="157"/>
      <c r="HF63" s="157"/>
      <c r="HG63" s="157"/>
      <c r="HH63" s="157"/>
      <c r="HI63" s="157"/>
      <c r="HJ63" s="157"/>
      <c r="HK63" s="157"/>
      <c r="HL63" s="157"/>
      <c r="HM63" s="157"/>
      <c r="HN63" s="157"/>
      <c r="HO63" s="157"/>
      <c r="HP63" s="157"/>
      <c r="HQ63" s="157"/>
      <c r="HR63" s="157"/>
      <c r="HS63" s="157"/>
      <c r="HT63" s="157"/>
      <c r="HU63" s="157"/>
      <c r="HV63" s="157"/>
      <c r="HW63" s="157"/>
      <c r="HX63" s="157"/>
      <c r="HY63" s="157"/>
      <c r="HZ63" s="157"/>
      <c r="IA63" s="157"/>
      <c r="IB63" s="157"/>
      <c r="IC63" s="157"/>
      <c r="ID63" s="157"/>
      <c r="IE63" s="157"/>
      <c r="IF63" s="157"/>
      <c r="IG63" s="157"/>
      <c r="IH63" s="157"/>
      <c r="II63" s="157"/>
      <c r="IJ63" s="157"/>
      <c r="IK63" s="157"/>
      <c r="IL63" s="157"/>
      <c r="IM63" s="157"/>
      <c r="IN63" s="157"/>
      <c r="IO63" s="157"/>
      <c r="IP63" s="157"/>
      <c r="IQ63" s="157"/>
      <c r="IR63" s="157"/>
      <c r="IS63" s="157"/>
      <c r="IT63" s="157"/>
      <c r="IU63" s="157"/>
      <c r="IV63" s="157"/>
      <c r="IW63"/>
      <c r="IX63"/>
      <c r="IY63"/>
      <c r="IZ63"/>
      <c r="JA63"/>
      <c r="JB63"/>
      <c r="JC63"/>
      <c r="JD63"/>
    </row>
    <row r="64" spans="1:264" s="309" customFormat="1">
      <c r="A64" s="618" t="s">
        <v>164</v>
      </c>
      <c r="B64" s="618" t="s">
        <v>163</v>
      </c>
      <c r="C64" s="227" t="s">
        <v>145</v>
      </c>
      <c r="D64" s="2"/>
      <c r="E64" s="157"/>
      <c r="F64" s="157"/>
      <c r="G64" s="157"/>
      <c r="H64" s="157"/>
      <c r="I64" s="157"/>
      <c r="J64" s="157"/>
      <c r="K64" s="157"/>
      <c r="L64" s="142"/>
      <c r="M64" s="142"/>
      <c r="N64" s="142"/>
      <c r="O64" s="157"/>
      <c r="P64" s="2"/>
      <c r="Q64" s="157"/>
      <c r="R64" s="157"/>
      <c r="S64" s="157"/>
      <c r="T64" s="157"/>
      <c r="U64" s="157"/>
      <c r="V64" s="157"/>
      <c r="W64" s="157"/>
      <c r="X64" s="157"/>
      <c r="Y64" s="157"/>
      <c r="Z64" s="157"/>
      <c r="AA64" s="157"/>
      <c r="AB64" s="157"/>
      <c r="AC64" s="157"/>
      <c r="AD64" s="157"/>
      <c r="AE64" s="157"/>
      <c r="AF64" s="157"/>
      <c r="AG64" s="157"/>
      <c r="AH64" s="157"/>
      <c r="AI64" s="157"/>
      <c r="AJ64" s="157"/>
      <c r="AK64" s="157"/>
      <c r="AL64" s="157"/>
      <c r="AM64" s="157"/>
      <c r="AN64" s="157"/>
      <c r="AO64" s="157">
        <v>5000</v>
      </c>
      <c r="AP64" s="157"/>
      <c r="AQ64" s="157"/>
      <c r="AR64" s="157"/>
      <c r="AS64" s="157"/>
      <c r="AT64" s="157"/>
      <c r="AU64" s="157"/>
      <c r="AV64" s="157"/>
      <c r="AW64" s="157"/>
      <c r="AX64" s="157"/>
      <c r="AY64" s="157"/>
      <c r="AZ64" s="157"/>
      <c r="BA64" s="157"/>
      <c r="BB64" s="157"/>
      <c r="BC64" s="157"/>
      <c r="BD64" s="157"/>
      <c r="BE64" s="157"/>
      <c r="BF64" s="157"/>
      <c r="BG64" s="157"/>
      <c r="BH64" s="157"/>
      <c r="BI64" s="157"/>
      <c r="BJ64" s="157"/>
      <c r="BK64" s="157"/>
      <c r="BL64" s="157"/>
      <c r="BM64" s="157"/>
      <c r="BN64" s="157"/>
      <c r="BO64" s="157"/>
      <c r="BP64" s="157"/>
      <c r="BQ64" s="157"/>
      <c r="BR64" s="157"/>
      <c r="BS64" s="157"/>
      <c r="BT64" s="157"/>
      <c r="BU64" s="157"/>
      <c r="BV64" s="157"/>
      <c r="BW64" s="157"/>
      <c r="BX64" s="157"/>
      <c r="BY64" s="157"/>
      <c r="BZ64" s="157"/>
      <c r="CA64" s="157"/>
      <c r="CB64" s="157"/>
      <c r="CC64" s="157"/>
      <c r="CD64" s="157"/>
      <c r="CE64" s="157"/>
      <c r="CF64" s="157"/>
      <c r="CG64" s="157"/>
      <c r="CH64" s="157"/>
      <c r="CI64" s="157"/>
      <c r="CJ64" s="157"/>
      <c r="CK64" s="157"/>
      <c r="CL64" s="157"/>
      <c r="CM64" s="157"/>
      <c r="CN64" s="157"/>
      <c r="CO64" s="157"/>
      <c r="CP64" s="157"/>
      <c r="CQ64" s="157"/>
      <c r="CR64" s="157"/>
      <c r="CS64" s="157"/>
      <c r="CT64" s="157"/>
      <c r="CU64" s="157"/>
      <c r="CV64" s="157"/>
      <c r="CW64" s="157"/>
      <c r="CX64" s="157"/>
      <c r="CY64" s="157"/>
      <c r="CZ64" s="157"/>
      <c r="DA64" s="157"/>
      <c r="DB64" s="157"/>
      <c r="DC64" s="157"/>
      <c r="DD64" s="157"/>
      <c r="DE64" s="157"/>
      <c r="DF64" s="157"/>
      <c r="DG64" s="157"/>
      <c r="DH64" s="157"/>
      <c r="DI64" s="157"/>
      <c r="DJ64" s="157"/>
      <c r="DK64" s="157"/>
      <c r="DL64" s="157"/>
      <c r="DM64" s="157"/>
      <c r="DN64" s="157"/>
      <c r="DO64" s="157"/>
      <c r="DP64" s="157"/>
      <c r="DQ64" s="157"/>
      <c r="DR64" s="157"/>
      <c r="DS64" s="157"/>
      <c r="DT64" s="157"/>
      <c r="DU64" s="157"/>
      <c r="DV64" s="157"/>
      <c r="DW64" s="157"/>
      <c r="DX64" s="157"/>
      <c r="DY64" s="157"/>
      <c r="DZ64" s="157"/>
      <c r="EA64" s="157"/>
      <c r="EB64" s="157"/>
      <c r="EC64" s="157"/>
      <c r="ED64" s="157"/>
      <c r="EE64" s="157"/>
      <c r="EF64" s="157"/>
      <c r="EG64" s="157"/>
      <c r="EH64" s="157"/>
      <c r="EI64" s="157"/>
      <c r="EJ64" s="157"/>
      <c r="EK64" s="157"/>
      <c r="EL64" s="157"/>
      <c r="EM64" s="157"/>
      <c r="EN64" s="157"/>
      <c r="EO64" s="157"/>
      <c r="EP64" s="157"/>
      <c r="EQ64" s="157"/>
      <c r="ER64" s="157"/>
      <c r="ES64" s="157"/>
      <c r="ET64" s="157"/>
      <c r="EU64" s="157"/>
      <c r="EV64" s="157"/>
      <c r="EW64" s="157"/>
      <c r="EX64" s="157"/>
      <c r="EY64" s="157"/>
      <c r="EZ64" s="157"/>
      <c r="FA64" s="157"/>
      <c r="FB64" s="157"/>
      <c r="FC64" s="157"/>
      <c r="FD64" s="157"/>
      <c r="FE64" s="157"/>
      <c r="FF64" s="157"/>
      <c r="FG64" s="157"/>
      <c r="FH64" s="157"/>
      <c r="FI64" s="157"/>
      <c r="FJ64" s="157"/>
      <c r="FK64" s="157"/>
      <c r="FL64" s="157"/>
      <c r="FM64" s="157"/>
      <c r="FN64" s="157"/>
      <c r="FO64" s="157"/>
      <c r="FP64" s="157"/>
      <c r="FQ64" s="157"/>
      <c r="FR64" s="157"/>
      <c r="FS64" s="157"/>
      <c r="FT64" s="157"/>
      <c r="FU64" s="157"/>
      <c r="FV64" s="157"/>
      <c r="FW64" s="157"/>
      <c r="FX64" s="157"/>
      <c r="FY64" s="157"/>
      <c r="FZ64" s="157"/>
      <c r="GA64" s="157"/>
      <c r="GB64" s="157"/>
      <c r="GC64" s="157"/>
      <c r="GD64" s="157"/>
      <c r="GE64" s="157"/>
      <c r="GF64" s="157"/>
      <c r="GG64" s="157"/>
      <c r="GH64" s="157"/>
      <c r="GI64" s="157"/>
      <c r="GJ64" s="157"/>
      <c r="GK64" s="157"/>
      <c r="GL64" s="157"/>
      <c r="GM64" s="157"/>
      <c r="GN64" s="157"/>
      <c r="GO64" s="157"/>
      <c r="GP64" s="157"/>
      <c r="GQ64" s="157"/>
      <c r="GR64" s="157"/>
      <c r="GS64" s="157"/>
      <c r="GT64" s="157"/>
      <c r="GU64" s="157"/>
      <c r="GV64" s="157"/>
      <c r="GW64" s="157"/>
      <c r="GX64" s="157"/>
      <c r="GY64" s="157"/>
      <c r="GZ64" s="157"/>
      <c r="HA64" s="157"/>
      <c r="HB64" s="157"/>
      <c r="HC64" s="157"/>
      <c r="HD64" s="157"/>
      <c r="HE64" s="157"/>
      <c r="HF64" s="157"/>
      <c r="HG64" s="157"/>
      <c r="HH64" s="157"/>
      <c r="HI64" s="157"/>
      <c r="HJ64" s="157"/>
      <c r="HK64" s="157"/>
      <c r="HL64" s="157"/>
      <c r="HM64" s="157"/>
      <c r="HN64" s="157"/>
      <c r="HO64" s="157"/>
      <c r="HP64" s="157"/>
      <c r="HQ64" s="157"/>
      <c r="HR64" s="157"/>
      <c r="HS64" s="157"/>
      <c r="HT64" s="157"/>
      <c r="HU64" s="157"/>
      <c r="HV64" s="157"/>
      <c r="HW64" s="157"/>
      <c r="HX64" s="157"/>
      <c r="HY64" s="157"/>
      <c r="HZ64" s="157"/>
      <c r="IA64" s="157"/>
      <c r="IB64" s="157"/>
      <c r="IC64" s="157"/>
      <c r="ID64" s="157"/>
      <c r="IE64" s="157"/>
      <c r="IF64" s="157"/>
      <c r="IG64" s="157"/>
      <c r="IH64" s="157"/>
      <c r="II64" s="157"/>
      <c r="IJ64" s="157"/>
      <c r="IK64" s="157"/>
      <c r="IL64" s="157"/>
      <c r="IM64" s="157"/>
      <c r="IN64" s="157"/>
      <c r="IO64" s="157"/>
      <c r="IP64" s="157"/>
      <c r="IQ64" s="157"/>
      <c r="IR64" s="157"/>
      <c r="IS64" s="157"/>
      <c r="IT64" s="157"/>
      <c r="IU64" s="157"/>
      <c r="IV64" s="157"/>
      <c r="IW64"/>
      <c r="IX64"/>
      <c r="IY64"/>
      <c r="IZ64"/>
      <c r="JA64"/>
      <c r="JB64"/>
      <c r="JC64"/>
      <c r="JD64"/>
    </row>
    <row r="65" spans="1:264" s="309" customFormat="1">
      <c r="A65" s="618" t="s">
        <v>165</v>
      </c>
      <c r="B65" s="618" t="s">
        <v>163</v>
      </c>
      <c r="C65" s="227" t="s">
        <v>145</v>
      </c>
      <c r="D65" s="2"/>
      <c r="E65" s="157"/>
      <c r="F65" s="157"/>
      <c r="G65" s="157"/>
      <c r="H65" s="157"/>
      <c r="I65" s="157"/>
      <c r="J65" s="157"/>
      <c r="K65" s="157"/>
      <c r="L65" s="142"/>
      <c r="M65" s="142"/>
      <c r="N65" s="142"/>
      <c r="O65" s="157"/>
      <c r="P65" s="2"/>
      <c r="Q65" s="157"/>
      <c r="R65" s="157"/>
      <c r="S65" s="157"/>
      <c r="T65" s="157"/>
      <c r="U65" s="157"/>
      <c r="V65" s="157"/>
      <c r="W65" s="157"/>
      <c r="X65" s="157"/>
      <c r="Y65" s="157"/>
      <c r="Z65" s="157"/>
      <c r="AA65" s="157"/>
      <c r="AB65" s="157"/>
      <c r="AC65" s="157"/>
      <c r="AD65" s="157"/>
      <c r="AE65" s="157"/>
      <c r="AF65" s="157"/>
      <c r="AG65" s="157"/>
      <c r="AH65" s="157"/>
      <c r="AI65" s="157"/>
      <c r="AJ65" s="157"/>
      <c r="AK65" s="157"/>
      <c r="AL65" s="157"/>
      <c r="AM65" s="157"/>
      <c r="AN65" s="157"/>
      <c r="AO65" s="157">
        <v>5000</v>
      </c>
      <c r="AP65" s="157"/>
      <c r="AQ65" s="157"/>
      <c r="AR65" s="157"/>
      <c r="AS65" s="157"/>
      <c r="AT65" s="157"/>
      <c r="AU65" s="157"/>
      <c r="AV65" s="157"/>
      <c r="AW65" s="157"/>
      <c r="AX65" s="157"/>
      <c r="AY65" s="157"/>
      <c r="AZ65" s="157"/>
      <c r="BA65" s="157"/>
      <c r="BB65" s="157"/>
      <c r="BC65" s="157"/>
      <c r="BD65" s="157"/>
      <c r="BE65" s="157"/>
      <c r="BF65" s="157"/>
      <c r="BG65" s="157"/>
      <c r="BH65" s="157"/>
      <c r="BI65" s="157"/>
      <c r="BJ65" s="157"/>
      <c r="BK65" s="157"/>
      <c r="BL65" s="157"/>
      <c r="BM65" s="157"/>
      <c r="BN65" s="157"/>
      <c r="BO65" s="157"/>
      <c r="BP65" s="157"/>
      <c r="BQ65" s="157"/>
      <c r="BR65" s="157"/>
      <c r="BS65" s="157"/>
      <c r="BT65" s="157"/>
      <c r="BU65" s="157"/>
      <c r="BV65" s="157"/>
      <c r="BW65" s="157"/>
      <c r="BX65" s="157"/>
      <c r="BY65" s="157"/>
      <c r="BZ65" s="157"/>
      <c r="CA65" s="157"/>
      <c r="CB65" s="157"/>
      <c r="CC65" s="157"/>
      <c r="CD65" s="157"/>
      <c r="CE65" s="157"/>
      <c r="CF65" s="157"/>
      <c r="CG65" s="157"/>
      <c r="CH65" s="157"/>
      <c r="CI65" s="157"/>
      <c r="CJ65" s="157"/>
      <c r="CK65" s="157"/>
      <c r="CL65" s="157"/>
      <c r="CM65" s="157"/>
      <c r="CN65" s="157"/>
      <c r="CO65" s="157"/>
      <c r="CP65" s="157"/>
      <c r="CQ65" s="157"/>
      <c r="CR65" s="157"/>
      <c r="CS65" s="157"/>
      <c r="CT65" s="157"/>
      <c r="CU65" s="157"/>
      <c r="CV65" s="157"/>
      <c r="CW65" s="157"/>
      <c r="CX65" s="157"/>
      <c r="CY65" s="157"/>
      <c r="CZ65" s="157"/>
      <c r="DA65" s="157"/>
      <c r="DB65" s="157"/>
      <c r="DC65" s="157"/>
      <c r="DD65" s="157"/>
      <c r="DE65" s="157"/>
      <c r="DF65" s="157"/>
      <c r="DG65" s="157"/>
      <c r="DH65" s="157"/>
      <c r="DI65" s="157"/>
      <c r="DJ65" s="157"/>
      <c r="DK65" s="157"/>
      <c r="DL65" s="157"/>
      <c r="DM65" s="157"/>
      <c r="DN65" s="157"/>
      <c r="DO65" s="157"/>
      <c r="DP65" s="157"/>
      <c r="DQ65" s="157"/>
      <c r="DR65" s="157"/>
      <c r="DS65" s="157"/>
      <c r="DT65" s="157"/>
      <c r="DU65" s="157"/>
      <c r="DV65" s="157"/>
      <c r="DW65" s="157"/>
      <c r="DX65" s="157"/>
      <c r="DY65" s="157"/>
      <c r="DZ65" s="157"/>
      <c r="EA65" s="157"/>
      <c r="EB65" s="157"/>
      <c r="EC65" s="157"/>
      <c r="ED65" s="157"/>
      <c r="EE65" s="157"/>
      <c r="EF65" s="157"/>
      <c r="EG65" s="157"/>
      <c r="EH65" s="157"/>
      <c r="EI65" s="157"/>
      <c r="EJ65" s="157"/>
      <c r="EK65" s="157"/>
      <c r="EL65" s="157"/>
      <c r="EM65" s="157"/>
      <c r="EN65" s="157"/>
      <c r="EO65" s="157"/>
      <c r="EP65" s="157"/>
      <c r="EQ65" s="157"/>
      <c r="ER65" s="157"/>
      <c r="ES65" s="157"/>
      <c r="ET65" s="157"/>
      <c r="EU65" s="157"/>
      <c r="EV65" s="157"/>
      <c r="EW65" s="157"/>
      <c r="EX65" s="157"/>
      <c r="EY65" s="157"/>
      <c r="EZ65" s="157"/>
      <c r="FA65" s="157"/>
      <c r="FB65" s="157"/>
      <c r="FC65" s="157"/>
      <c r="FD65" s="157"/>
      <c r="FE65" s="157"/>
      <c r="FF65" s="157"/>
      <c r="FG65" s="157"/>
      <c r="FH65" s="157"/>
      <c r="FI65" s="157"/>
      <c r="FJ65" s="157"/>
      <c r="FK65" s="157"/>
      <c r="FL65" s="157"/>
      <c r="FM65" s="157"/>
      <c r="FN65" s="157"/>
      <c r="FO65" s="157"/>
      <c r="FP65" s="157"/>
      <c r="FQ65" s="157"/>
      <c r="FR65" s="157"/>
      <c r="FS65" s="157"/>
      <c r="FT65" s="157"/>
      <c r="FU65" s="157"/>
      <c r="FV65" s="157"/>
      <c r="FW65" s="157"/>
      <c r="FX65" s="157"/>
      <c r="FY65" s="157"/>
      <c r="FZ65" s="157"/>
      <c r="GA65" s="157"/>
      <c r="GB65" s="157"/>
      <c r="GC65" s="157"/>
      <c r="GD65" s="157"/>
      <c r="GE65" s="157"/>
      <c r="GF65" s="157"/>
      <c r="GG65" s="157"/>
      <c r="GH65" s="157"/>
      <c r="GI65" s="157"/>
      <c r="GJ65" s="157"/>
      <c r="GK65" s="157"/>
      <c r="GL65" s="157"/>
      <c r="GM65" s="157"/>
      <c r="GN65" s="157"/>
      <c r="GO65" s="157"/>
      <c r="GP65" s="157"/>
      <c r="GQ65" s="157"/>
      <c r="GR65" s="157"/>
      <c r="GS65" s="157"/>
      <c r="GT65" s="157"/>
      <c r="GU65" s="157"/>
      <c r="GV65" s="157"/>
      <c r="GW65" s="157"/>
      <c r="GX65" s="157"/>
      <c r="GY65" s="157"/>
      <c r="GZ65" s="157"/>
      <c r="HA65" s="157"/>
      <c r="HB65" s="157"/>
      <c r="HC65" s="157"/>
      <c r="HD65" s="157"/>
      <c r="HE65" s="157"/>
      <c r="HF65" s="157"/>
      <c r="HG65" s="157"/>
      <c r="HH65" s="157"/>
      <c r="HI65" s="157"/>
      <c r="HJ65" s="157"/>
      <c r="HK65" s="157"/>
      <c r="HL65" s="157"/>
      <c r="HM65" s="157"/>
      <c r="HN65" s="157"/>
      <c r="HO65" s="157"/>
      <c r="HP65" s="157"/>
      <c r="HQ65" s="157"/>
      <c r="HR65" s="157"/>
      <c r="HS65" s="157"/>
      <c r="HT65" s="157"/>
      <c r="HU65" s="157"/>
      <c r="HV65" s="157"/>
      <c r="HW65" s="157"/>
      <c r="HX65" s="157"/>
      <c r="HY65" s="157"/>
      <c r="HZ65" s="157"/>
      <c r="IA65" s="157"/>
      <c r="IB65" s="157"/>
      <c r="IC65" s="157"/>
      <c r="ID65" s="157"/>
      <c r="IE65" s="157"/>
      <c r="IF65" s="157"/>
      <c r="IG65" s="157"/>
      <c r="IH65" s="157"/>
      <c r="II65" s="157"/>
      <c r="IJ65" s="157"/>
      <c r="IK65" s="157"/>
      <c r="IL65" s="157"/>
      <c r="IM65" s="157"/>
      <c r="IN65" s="157"/>
      <c r="IO65" s="157"/>
      <c r="IP65" s="157"/>
      <c r="IQ65" s="157"/>
      <c r="IR65" s="157"/>
      <c r="IS65" s="157"/>
      <c r="IT65" s="157"/>
      <c r="IU65" s="157"/>
      <c r="IV65" s="157"/>
      <c r="IW65"/>
      <c r="IX65"/>
      <c r="IY65"/>
      <c r="IZ65"/>
      <c r="JA65"/>
      <c r="JB65"/>
      <c r="JC65"/>
      <c r="JD65"/>
    </row>
    <row r="66" spans="1:264" s="309" customFormat="1">
      <c r="A66" s="618" t="s">
        <v>166</v>
      </c>
      <c r="B66" s="618" t="s">
        <v>163</v>
      </c>
      <c r="C66" s="227" t="s">
        <v>145</v>
      </c>
      <c r="D66" s="2"/>
      <c r="E66" s="157"/>
      <c r="F66" s="157"/>
      <c r="G66" s="157"/>
      <c r="H66" s="157"/>
      <c r="I66" s="157"/>
      <c r="J66" s="157"/>
      <c r="K66" s="157"/>
      <c r="L66" s="142"/>
      <c r="M66" s="142"/>
      <c r="N66" s="142"/>
      <c r="O66" s="157"/>
      <c r="P66" s="2"/>
      <c r="Q66" s="157"/>
      <c r="R66" s="157"/>
      <c r="S66" s="157"/>
      <c r="T66" s="157"/>
      <c r="U66" s="157"/>
      <c r="V66" s="157"/>
      <c r="W66" s="157"/>
      <c r="X66" s="157"/>
      <c r="Y66" s="157"/>
      <c r="Z66" s="157"/>
      <c r="AA66" s="157"/>
      <c r="AB66" s="157"/>
      <c r="AC66" s="157"/>
      <c r="AD66" s="157"/>
      <c r="AE66" s="157"/>
      <c r="AF66" s="157"/>
      <c r="AG66" s="157"/>
      <c r="AH66" s="157"/>
      <c r="AI66" s="157"/>
      <c r="AJ66" s="157"/>
      <c r="AK66" s="157"/>
      <c r="AL66" s="157"/>
      <c r="AM66" s="157"/>
      <c r="AN66" s="157"/>
      <c r="AO66" s="157">
        <v>5000</v>
      </c>
      <c r="AP66" s="157"/>
      <c r="AQ66" s="157"/>
      <c r="AR66" s="157"/>
      <c r="AS66" s="157"/>
      <c r="AT66" s="157"/>
      <c r="AU66" s="157"/>
      <c r="AV66" s="157"/>
      <c r="AW66" s="157"/>
      <c r="AX66" s="157"/>
      <c r="AY66" s="157"/>
      <c r="AZ66" s="157"/>
      <c r="BA66" s="157"/>
      <c r="BB66" s="157"/>
      <c r="BC66" s="157"/>
      <c r="BD66" s="157"/>
      <c r="BE66" s="157"/>
      <c r="BF66" s="157"/>
      <c r="BG66" s="157"/>
      <c r="BH66" s="157"/>
      <c r="BI66" s="157"/>
      <c r="BJ66" s="157"/>
      <c r="BK66" s="157"/>
      <c r="BL66" s="157"/>
      <c r="BM66" s="157"/>
      <c r="BN66" s="157"/>
      <c r="BO66" s="157"/>
      <c r="BP66" s="157"/>
      <c r="BQ66" s="157"/>
      <c r="BR66" s="157"/>
      <c r="BS66" s="157"/>
      <c r="BT66" s="157"/>
      <c r="BU66" s="157"/>
      <c r="BV66" s="157"/>
      <c r="BW66" s="157"/>
      <c r="BX66" s="157"/>
      <c r="BY66" s="157"/>
      <c r="BZ66" s="157"/>
      <c r="CA66" s="157"/>
      <c r="CB66" s="157"/>
      <c r="CC66" s="157"/>
      <c r="CD66" s="157"/>
      <c r="CE66" s="157"/>
      <c r="CF66" s="157"/>
      <c r="CG66" s="157"/>
      <c r="CH66" s="157"/>
      <c r="CI66" s="157"/>
      <c r="CJ66" s="157"/>
      <c r="CK66" s="157"/>
      <c r="CL66" s="157"/>
      <c r="CM66" s="157"/>
      <c r="CN66" s="157"/>
      <c r="CO66" s="157"/>
      <c r="CP66" s="157"/>
      <c r="CQ66" s="157"/>
      <c r="CR66" s="157"/>
      <c r="CS66" s="157"/>
      <c r="CT66" s="157"/>
      <c r="CU66" s="157"/>
      <c r="CV66" s="157"/>
      <c r="CW66" s="157"/>
      <c r="CX66" s="157"/>
      <c r="CY66" s="157"/>
      <c r="CZ66" s="157"/>
      <c r="DA66" s="157"/>
      <c r="DB66" s="157"/>
      <c r="DC66" s="157"/>
      <c r="DD66" s="157"/>
      <c r="DE66" s="157"/>
      <c r="DF66" s="157"/>
      <c r="DG66" s="157"/>
      <c r="DH66" s="157"/>
      <c r="DI66" s="157"/>
      <c r="DJ66" s="157"/>
      <c r="DK66" s="157"/>
      <c r="DL66" s="157"/>
      <c r="DM66" s="157"/>
      <c r="DN66" s="157"/>
      <c r="DO66" s="157"/>
      <c r="DP66" s="157"/>
      <c r="DQ66" s="157"/>
      <c r="DR66" s="157"/>
      <c r="DS66" s="157"/>
      <c r="DT66" s="157"/>
      <c r="DU66" s="157"/>
      <c r="DV66" s="157"/>
      <c r="DW66" s="157"/>
      <c r="DX66" s="157"/>
      <c r="DY66" s="157"/>
      <c r="DZ66" s="157"/>
      <c r="EA66" s="157"/>
      <c r="EB66" s="157"/>
      <c r="EC66" s="157"/>
      <c r="ED66" s="157"/>
      <c r="EE66" s="157"/>
      <c r="EF66" s="157"/>
      <c r="EG66" s="157"/>
      <c r="EH66" s="157"/>
      <c r="EI66" s="157"/>
      <c r="EJ66" s="157"/>
      <c r="EK66" s="157"/>
      <c r="EL66" s="157"/>
      <c r="EM66" s="157"/>
      <c r="EN66" s="157"/>
      <c r="EO66" s="157"/>
      <c r="EP66" s="157"/>
      <c r="EQ66" s="157"/>
      <c r="ER66" s="157"/>
      <c r="ES66" s="157"/>
      <c r="ET66" s="157"/>
      <c r="EU66" s="157"/>
      <c r="EV66" s="157"/>
      <c r="EW66" s="157"/>
      <c r="EX66" s="157"/>
      <c r="EY66" s="157"/>
      <c r="EZ66" s="157"/>
      <c r="FA66" s="157"/>
      <c r="FB66" s="157"/>
      <c r="FC66" s="157"/>
      <c r="FD66" s="157"/>
      <c r="FE66" s="157"/>
      <c r="FF66" s="157"/>
      <c r="FG66" s="157"/>
      <c r="FH66" s="157"/>
      <c r="FI66" s="157"/>
      <c r="FJ66" s="157"/>
      <c r="FK66" s="157"/>
      <c r="FL66" s="157"/>
      <c r="FM66" s="157"/>
      <c r="FN66" s="157"/>
      <c r="FO66" s="157"/>
      <c r="FP66" s="157"/>
      <c r="FQ66" s="157"/>
      <c r="FR66" s="157"/>
      <c r="FS66" s="157"/>
      <c r="FT66" s="157"/>
      <c r="FU66" s="157"/>
      <c r="FV66" s="157"/>
      <c r="FW66" s="157"/>
      <c r="FX66" s="157"/>
      <c r="FY66" s="157"/>
      <c r="FZ66" s="157"/>
      <c r="GA66" s="157"/>
      <c r="GB66" s="157"/>
      <c r="GC66" s="157"/>
      <c r="GD66" s="157"/>
      <c r="GE66" s="157"/>
      <c r="GF66" s="157"/>
      <c r="GG66" s="157"/>
      <c r="GH66" s="157"/>
      <c r="GI66" s="157"/>
      <c r="GJ66" s="157"/>
      <c r="GK66" s="157"/>
      <c r="GL66" s="157"/>
      <c r="GM66" s="157"/>
      <c r="GN66" s="157"/>
      <c r="GO66" s="157"/>
      <c r="GP66" s="157"/>
      <c r="GQ66" s="157"/>
      <c r="GR66" s="157"/>
      <c r="GS66" s="157"/>
      <c r="GT66" s="157"/>
      <c r="GU66" s="157"/>
      <c r="GV66" s="157"/>
      <c r="GW66" s="157"/>
      <c r="GX66" s="157"/>
      <c r="GY66" s="157"/>
      <c r="GZ66" s="157"/>
      <c r="HA66" s="157"/>
      <c r="HB66" s="157"/>
      <c r="HC66" s="157"/>
      <c r="HD66" s="157"/>
      <c r="HE66" s="157"/>
      <c r="HF66" s="157"/>
      <c r="HG66" s="157"/>
      <c r="HH66" s="157"/>
      <c r="HI66" s="157"/>
      <c r="HJ66" s="157"/>
      <c r="HK66" s="157"/>
      <c r="HL66" s="157"/>
      <c r="HM66" s="157"/>
      <c r="HN66" s="157"/>
      <c r="HO66" s="157"/>
      <c r="HP66" s="157"/>
      <c r="HQ66" s="157"/>
      <c r="HR66" s="157"/>
      <c r="HS66" s="157"/>
      <c r="HT66" s="157"/>
      <c r="HU66" s="157"/>
      <c r="HV66" s="157"/>
      <c r="HW66" s="157"/>
      <c r="HX66" s="157"/>
      <c r="HY66" s="157"/>
      <c r="HZ66" s="157"/>
      <c r="IA66" s="157"/>
      <c r="IB66" s="157"/>
      <c r="IC66" s="157"/>
      <c r="ID66" s="157"/>
      <c r="IE66" s="157"/>
      <c r="IF66" s="157"/>
      <c r="IG66" s="157"/>
      <c r="IH66" s="157"/>
      <c r="II66" s="157"/>
      <c r="IJ66" s="157"/>
      <c r="IK66" s="157"/>
      <c r="IL66" s="157"/>
      <c r="IM66" s="157"/>
      <c r="IN66" s="157"/>
      <c r="IO66" s="157"/>
      <c r="IP66" s="157"/>
      <c r="IQ66" s="157"/>
      <c r="IR66" s="157"/>
      <c r="IS66" s="157"/>
      <c r="IT66" s="157"/>
      <c r="IU66" s="157"/>
      <c r="IV66" s="157"/>
      <c r="IW66"/>
      <c r="IX66"/>
      <c r="IY66"/>
      <c r="IZ66"/>
      <c r="JA66"/>
      <c r="JB66"/>
      <c r="JC66"/>
      <c r="JD66"/>
    </row>
    <row r="67" spans="1:264" s="309" customFormat="1">
      <c r="A67" s="618" t="s">
        <v>167</v>
      </c>
      <c r="B67" s="618" t="s">
        <v>163</v>
      </c>
      <c r="C67" s="227" t="s">
        <v>145</v>
      </c>
      <c r="D67" s="2"/>
      <c r="E67" s="157"/>
      <c r="F67" s="157"/>
      <c r="G67" s="157"/>
      <c r="H67" s="157"/>
      <c r="I67" s="157"/>
      <c r="J67" s="157"/>
      <c r="K67" s="157"/>
      <c r="L67" s="142"/>
      <c r="M67" s="142"/>
      <c r="N67" s="142"/>
      <c r="O67" s="157"/>
      <c r="P67" s="2"/>
      <c r="Q67" s="157"/>
      <c r="R67" s="157"/>
      <c r="S67" s="157"/>
      <c r="T67" s="157"/>
      <c r="U67" s="157"/>
      <c r="V67" s="157"/>
      <c r="W67" s="157"/>
      <c r="X67" s="157"/>
      <c r="Y67" s="157"/>
      <c r="Z67" s="157"/>
      <c r="AA67" s="157"/>
      <c r="AB67" s="157"/>
      <c r="AC67" s="157"/>
      <c r="AD67" s="157"/>
      <c r="AE67" s="157"/>
      <c r="AF67" s="157"/>
      <c r="AG67" s="157"/>
      <c r="AH67" s="157"/>
      <c r="AI67" s="157"/>
      <c r="AJ67" s="157"/>
      <c r="AK67" s="157"/>
      <c r="AL67" s="157"/>
      <c r="AM67" s="157"/>
      <c r="AN67" s="157"/>
      <c r="AO67" s="157">
        <v>5000</v>
      </c>
      <c r="AP67" s="157"/>
      <c r="AQ67" s="157"/>
      <c r="AR67" s="157"/>
      <c r="AS67" s="157"/>
      <c r="AT67" s="157"/>
      <c r="AU67" s="157"/>
      <c r="AV67" s="157"/>
      <c r="AW67" s="157"/>
      <c r="AX67" s="157"/>
      <c r="AY67" s="157"/>
      <c r="AZ67" s="157"/>
      <c r="BA67" s="157"/>
      <c r="BB67" s="157"/>
      <c r="BC67" s="157"/>
      <c r="BD67" s="157"/>
      <c r="BE67" s="157"/>
      <c r="BF67" s="157"/>
      <c r="BG67" s="157"/>
      <c r="BH67" s="157"/>
      <c r="BI67" s="157"/>
      <c r="BJ67" s="157"/>
      <c r="BK67" s="157"/>
      <c r="BL67" s="157"/>
      <c r="BM67" s="157"/>
      <c r="BN67" s="157"/>
      <c r="BO67" s="157"/>
      <c r="BP67" s="157"/>
      <c r="BQ67" s="157"/>
      <c r="BR67" s="157"/>
      <c r="BS67" s="157"/>
      <c r="BT67" s="157"/>
      <c r="BU67" s="157"/>
      <c r="BV67" s="157"/>
      <c r="BW67" s="157"/>
      <c r="BX67" s="157"/>
      <c r="BY67" s="157"/>
      <c r="BZ67" s="157"/>
      <c r="CA67" s="157"/>
      <c r="CB67" s="157"/>
      <c r="CC67" s="157"/>
      <c r="CD67" s="157"/>
      <c r="CE67" s="157"/>
      <c r="CF67" s="157"/>
      <c r="CG67" s="157"/>
      <c r="CH67" s="157"/>
      <c r="CI67" s="157"/>
      <c r="CJ67" s="157"/>
      <c r="CK67" s="157"/>
      <c r="CL67" s="157"/>
      <c r="CM67" s="157"/>
      <c r="CN67" s="157"/>
      <c r="CO67" s="157"/>
      <c r="CP67" s="157"/>
      <c r="CQ67" s="157"/>
      <c r="CR67" s="157"/>
      <c r="CS67" s="157"/>
      <c r="CT67" s="157"/>
      <c r="CU67" s="157"/>
      <c r="CV67" s="157"/>
      <c r="CW67" s="157"/>
      <c r="CX67" s="157"/>
      <c r="CY67" s="157"/>
      <c r="CZ67" s="157"/>
      <c r="DA67" s="157"/>
      <c r="DB67" s="157"/>
      <c r="DC67" s="157"/>
      <c r="DD67" s="157"/>
      <c r="DE67" s="157"/>
      <c r="DF67" s="157"/>
      <c r="DG67" s="157"/>
      <c r="DH67" s="157"/>
      <c r="DI67" s="157"/>
      <c r="DJ67" s="157"/>
      <c r="DK67" s="157"/>
      <c r="DL67" s="157"/>
      <c r="DM67" s="157"/>
      <c r="DN67" s="157"/>
      <c r="DO67" s="157"/>
      <c r="DP67" s="157"/>
      <c r="DQ67" s="157"/>
      <c r="DR67" s="157"/>
      <c r="DS67" s="157"/>
      <c r="DT67" s="157"/>
      <c r="DU67" s="157"/>
      <c r="DV67" s="157"/>
      <c r="DW67" s="157"/>
      <c r="DX67" s="157"/>
      <c r="DY67" s="157"/>
      <c r="DZ67" s="157"/>
      <c r="EA67" s="157"/>
      <c r="EB67" s="157"/>
      <c r="EC67" s="157"/>
      <c r="ED67" s="157"/>
      <c r="EE67" s="157"/>
      <c r="EF67" s="157"/>
      <c r="EG67" s="157"/>
      <c r="EH67" s="157"/>
      <c r="EI67" s="157"/>
      <c r="EJ67" s="157"/>
      <c r="EK67" s="157"/>
      <c r="EL67" s="157"/>
      <c r="EM67" s="157"/>
      <c r="EN67" s="157"/>
      <c r="EO67" s="157"/>
      <c r="EP67" s="157"/>
      <c r="EQ67" s="157"/>
      <c r="ER67" s="157"/>
      <c r="ES67" s="157"/>
      <c r="ET67" s="157"/>
      <c r="EU67" s="157"/>
      <c r="EV67" s="157"/>
      <c r="EW67" s="157"/>
      <c r="EX67" s="157"/>
      <c r="EY67" s="157"/>
      <c r="EZ67" s="157"/>
      <c r="FA67" s="157"/>
      <c r="FB67" s="157"/>
      <c r="FC67" s="157"/>
      <c r="FD67" s="157"/>
      <c r="FE67" s="157"/>
      <c r="FF67" s="157"/>
      <c r="FG67" s="157"/>
      <c r="FH67" s="157"/>
      <c r="FI67" s="157"/>
      <c r="FJ67" s="157"/>
      <c r="FK67" s="157"/>
      <c r="FL67" s="157"/>
      <c r="FM67" s="157"/>
      <c r="FN67" s="157"/>
      <c r="FO67" s="157"/>
      <c r="FP67" s="157"/>
      <c r="FQ67" s="157"/>
      <c r="FR67" s="157"/>
      <c r="FS67" s="157"/>
      <c r="FT67" s="157"/>
      <c r="FU67" s="157"/>
      <c r="FV67" s="157"/>
      <c r="FW67" s="157"/>
      <c r="FX67" s="157"/>
      <c r="FY67" s="157"/>
      <c r="FZ67" s="157"/>
      <c r="GA67" s="157"/>
      <c r="GB67" s="157"/>
      <c r="GC67" s="157"/>
      <c r="GD67" s="157"/>
      <c r="GE67" s="157"/>
      <c r="GF67" s="157"/>
      <c r="GG67" s="157"/>
      <c r="GH67" s="157"/>
      <c r="GI67" s="157"/>
      <c r="GJ67" s="157"/>
      <c r="GK67" s="157"/>
      <c r="GL67" s="157"/>
      <c r="GM67" s="157"/>
      <c r="GN67" s="157"/>
      <c r="GO67" s="157"/>
      <c r="GP67" s="157"/>
      <c r="GQ67" s="157"/>
      <c r="GR67" s="157"/>
      <c r="GS67" s="157"/>
      <c r="GT67" s="157"/>
      <c r="GU67" s="157"/>
      <c r="GV67" s="157"/>
      <c r="GW67" s="157"/>
      <c r="GX67" s="157"/>
      <c r="GY67" s="157"/>
      <c r="GZ67" s="157"/>
      <c r="HA67" s="157"/>
      <c r="HB67" s="157"/>
      <c r="HC67" s="157"/>
      <c r="HD67" s="157"/>
      <c r="HE67" s="157"/>
      <c r="HF67" s="157"/>
      <c r="HG67" s="157"/>
      <c r="HH67" s="157"/>
      <c r="HI67" s="157"/>
      <c r="HJ67" s="157"/>
      <c r="HK67" s="157"/>
      <c r="HL67" s="157"/>
      <c r="HM67" s="157"/>
      <c r="HN67" s="157"/>
      <c r="HO67" s="157"/>
      <c r="HP67" s="157"/>
      <c r="HQ67" s="157"/>
      <c r="HR67" s="157"/>
      <c r="HS67" s="157"/>
      <c r="HT67" s="157"/>
      <c r="HU67" s="157"/>
      <c r="HV67" s="157"/>
      <c r="HW67" s="157"/>
      <c r="HX67" s="157"/>
      <c r="HY67" s="157"/>
      <c r="HZ67" s="157"/>
      <c r="IA67" s="157"/>
      <c r="IB67" s="157"/>
      <c r="IC67" s="157"/>
      <c r="ID67" s="157"/>
      <c r="IE67" s="157"/>
      <c r="IF67" s="157"/>
      <c r="IG67" s="157"/>
      <c r="IH67" s="157"/>
      <c r="II67" s="157"/>
      <c r="IJ67" s="157"/>
      <c r="IK67" s="157"/>
      <c r="IL67" s="157"/>
      <c r="IM67" s="157"/>
      <c r="IN67" s="157"/>
      <c r="IO67" s="157"/>
      <c r="IP67" s="157"/>
      <c r="IQ67" s="157"/>
      <c r="IR67" s="157"/>
      <c r="IS67" s="157"/>
      <c r="IT67" s="157"/>
      <c r="IU67" s="157"/>
      <c r="IV67" s="157"/>
      <c r="IW67"/>
      <c r="IX67"/>
      <c r="IY67"/>
      <c r="IZ67"/>
      <c r="JA67"/>
      <c r="JB67"/>
      <c r="JC67"/>
      <c r="JD67"/>
    </row>
    <row r="68" spans="1:264" s="309" customFormat="1">
      <c r="A68" s="82"/>
      <c r="B68" s="535"/>
      <c r="C68" s="227"/>
      <c r="D68" s="2"/>
      <c r="E68" s="157"/>
      <c r="F68" s="157"/>
      <c r="G68" s="157"/>
      <c r="H68" s="157"/>
      <c r="I68" s="157"/>
      <c r="J68" s="157"/>
      <c r="K68" s="157"/>
      <c r="L68" s="157"/>
      <c r="M68" s="157"/>
      <c r="N68" s="157"/>
      <c r="O68" s="157"/>
      <c r="P68" s="2"/>
      <c r="Q68" s="157"/>
      <c r="R68" s="157"/>
      <c r="S68" s="157"/>
      <c r="T68" s="157"/>
      <c r="U68" s="157"/>
      <c r="V68" s="157"/>
      <c r="W68" s="157"/>
      <c r="X68" s="157"/>
      <c r="Y68" s="157"/>
      <c r="Z68" s="157"/>
      <c r="AA68" s="157"/>
      <c r="AB68" s="157"/>
      <c r="AC68" s="157"/>
      <c r="AD68" s="157"/>
      <c r="AE68" s="157"/>
      <c r="AF68" s="157"/>
      <c r="AG68" s="157"/>
      <c r="AH68" s="157"/>
      <c r="AI68" s="157"/>
      <c r="AJ68" s="157"/>
      <c r="AK68" s="157"/>
      <c r="AL68" s="157"/>
      <c r="AM68" s="157"/>
      <c r="AN68" s="157"/>
      <c r="AO68" s="157"/>
      <c r="AP68" s="157"/>
      <c r="AQ68" s="157"/>
      <c r="AR68" s="157"/>
      <c r="AS68" s="157"/>
      <c r="AT68" s="157"/>
      <c r="AU68" s="157"/>
      <c r="AV68" s="157"/>
      <c r="AW68" s="157"/>
      <c r="AX68" s="157"/>
      <c r="AY68" s="157"/>
      <c r="AZ68" s="157"/>
      <c r="BA68" s="157"/>
      <c r="BB68" s="157"/>
      <c r="BC68" s="157"/>
      <c r="BD68" s="157"/>
      <c r="BE68" s="157"/>
      <c r="BF68" s="157"/>
      <c r="BG68" s="157"/>
      <c r="BH68" s="157"/>
      <c r="BI68" s="157"/>
      <c r="BJ68" s="157"/>
      <c r="BK68" s="157"/>
      <c r="BL68" s="157"/>
      <c r="BM68" s="157"/>
      <c r="BN68" s="157"/>
      <c r="BO68" s="157"/>
      <c r="BP68" s="157"/>
      <c r="BQ68" s="157"/>
      <c r="BR68" s="157"/>
      <c r="BS68" s="157"/>
      <c r="BT68" s="157"/>
      <c r="BU68" s="157"/>
      <c r="BV68" s="157"/>
      <c r="BW68" s="157"/>
      <c r="BX68" s="157"/>
      <c r="BY68" s="157"/>
      <c r="BZ68" s="157"/>
      <c r="CA68" s="157"/>
      <c r="CB68" s="157"/>
      <c r="CC68" s="157"/>
      <c r="CD68" s="157"/>
      <c r="CE68" s="157"/>
      <c r="CF68" s="157"/>
      <c r="CG68" s="157"/>
      <c r="CH68" s="157"/>
      <c r="CI68" s="157"/>
      <c r="CJ68" s="157"/>
      <c r="CK68" s="157"/>
      <c r="CL68" s="157"/>
      <c r="CM68" s="157"/>
      <c r="CN68" s="157"/>
      <c r="CO68" s="157"/>
      <c r="CP68" s="157"/>
      <c r="CQ68" s="157"/>
      <c r="CR68" s="157"/>
      <c r="CS68" s="157"/>
      <c r="CT68" s="157"/>
      <c r="CU68" s="157"/>
      <c r="CV68" s="157"/>
      <c r="CW68" s="157"/>
      <c r="CX68" s="157"/>
      <c r="CY68" s="157"/>
      <c r="CZ68" s="157"/>
      <c r="DA68" s="157"/>
      <c r="DB68" s="157"/>
      <c r="DC68" s="157"/>
      <c r="DD68" s="157"/>
      <c r="DE68" s="157"/>
      <c r="DF68" s="157"/>
      <c r="DG68" s="157"/>
      <c r="DH68" s="157"/>
      <c r="DI68" s="157"/>
      <c r="DJ68" s="157"/>
      <c r="DK68" s="157"/>
      <c r="DL68" s="157"/>
      <c r="DM68" s="157"/>
      <c r="DN68" s="157"/>
      <c r="DO68" s="157"/>
      <c r="DP68" s="157"/>
      <c r="DQ68" s="157"/>
      <c r="DR68" s="157"/>
      <c r="DS68" s="157"/>
      <c r="DT68" s="157"/>
      <c r="DU68" s="157"/>
      <c r="DV68" s="157"/>
      <c r="DW68" s="157"/>
      <c r="DX68" s="157"/>
      <c r="DY68" s="157"/>
      <c r="DZ68" s="157"/>
      <c r="EA68" s="157"/>
      <c r="EB68" s="157"/>
      <c r="EC68" s="157"/>
      <c r="ED68" s="157"/>
      <c r="EE68" s="157"/>
      <c r="EF68" s="157"/>
      <c r="EG68" s="157"/>
      <c r="EH68" s="157"/>
      <c r="EI68" s="157"/>
      <c r="EJ68" s="157"/>
      <c r="EK68" s="157"/>
      <c r="EL68" s="157"/>
      <c r="EM68" s="157"/>
      <c r="EN68" s="157"/>
      <c r="EO68" s="157"/>
      <c r="EP68" s="157"/>
      <c r="EQ68" s="157"/>
      <c r="ER68" s="157"/>
      <c r="ES68" s="157"/>
      <c r="ET68" s="157"/>
      <c r="EU68" s="157"/>
      <c r="EV68" s="157"/>
      <c r="EW68" s="157"/>
      <c r="EX68" s="157"/>
      <c r="EY68" s="157"/>
      <c r="EZ68" s="157"/>
      <c r="FA68" s="157"/>
      <c r="FB68" s="157"/>
      <c r="FC68" s="157"/>
      <c r="FD68" s="157"/>
      <c r="FE68" s="157"/>
      <c r="FF68" s="157"/>
      <c r="FG68" s="157"/>
      <c r="FH68" s="157"/>
      <c r="FI68" s="157"/>
      <c r="FJ68" s="157"/>
      <c r="FK68" s="157"/>
      <c r="FL68" s="157"/>
      <c r="FM68" s="157"/>
      <c r="FN68" s="157"/>
      <c r="FO68" s="157"/>
      <c r="FP68" s="157"/>
      <c r="FQ68" s="157"/>
      <c r="FR68" s="157"/>
      <c r="FS68" s="157"/>
      <c r="FT68" s="157"/>
      <c r="FU68" s="157"/>
      <c r="FV68" s="157"/>
      <c r="FW68" s="157"/>
      <c r="FX68" s="157"/>
      <c r="FY68" s="157"/>
      <c r="FZ68" s="157"/>
      <c r="GA68" s="157"/>
      <c r="GB68" s="157"/>
      <c r="GC68" s="157"/>
      <c r="GD68" s="157"/>
      <c r="GE68" s="157"/>
      <c r="GF68" s="157"/>
      <c r="GG68" s="157"/>
      <c r="GH68" s="157"/>
      <c r="GI68" s="157"/>
      <c r="GJ68" s="157"/>
      <c r="GK68" s="157"/>
      <c r="GL68" s="157"/>
      <c r="GM68" s="157"/>
      <c r="GN68" s="157"/>
      <c r="GO68" s="157"/>
      <c r="GP68" s="157"/>
      <c r="GQ68" s="157"/>
      <c r="GR68" s="157"/>
      <c r="GS68" s="157"/>
      <c r="GT68" s="157"/>
      <c r="GU68" s="157"/>
      <c r="GV68" s="157"/>
      <c r="GW68" s="157"/>
      <c r="GX68" s="157"/>
      <c r="GY68" s="157"/>
      <c r="GZ68" s="157"/>
      <c r="HA68" s="157"/>
      <c r="HB68" s="157"/>
      <c r="HC68" s="157"/>
      <c r="HD68" s="157"/>
      <c r="HE68" s="157"/>
      <c r="HF68" s="157"/>
      <c r="HG68" s="157"/>
      <c r="HH68" s="157"/>
      <c r="HI68" s="157"/>
      <c r="HJ68" s="157"/>
      <c r="HK68" s="157"/>
      <c r="HL68" s="157"/>
      <c r="HM68" s="157"/>
      <c r="HN68" s="157"/>
      <c r="HO68" s="157"/>
      <c r="HP68" s="157"/>
      <c r="HQ68" s="157"/>
      <c r="HR68" s="157"/>
      <c r="HS68" s="157"/>
      <c r="HT68" s="157"/>
      <c r="HU68" s="157"/>
      <c r="HV68" s="157"/>
      <c r="HW68" s="157"/>
      <c r="HX68" s="157"/>
      <c r="HY68" s="157"/>
      <c r="HZ68" s="157"/>
      <c r="IA68" s="157"/>
      <c r="IB68" s="157"/>
      <c r="IC68" s="157"/>
      <c r="ID68" s="157"/>
      <c r="IE68" s="157"/>
      <c r="IF68" s="157"/>
      <c r="IG68" s="157"/>
      <c r="IH68" s="157"/>
      <c r="II68" s="157"/>
      <c r="IJ68" s="157"/>
      <c r="IK68" s="157"/>
      <c r="IL68" s="157"/>
      <c r="IM68" s="157"/>
      <c r="IN68" s="157"/>
      <c r="IO68" s="157"/>
      <c r="IP68" s="157"/>
      <c r="IQ68" s="157"/>
      <c r="IR68" s="157"/>
      <c r="IS68" s="157"/>
      <c r="IT68" s="157"/>
      <c r="IU68" s="157"/>
      <c r="IV68" s="157"/>
      <c r="IW68"/>
      <c r="IX68"/>
      <c r="IY68"/>
      <c r="IZ68"/>
      <c r="JA68"/>
      <c r="JB68"/>
      <c r="JC68"/>
      <c r="JD68"/>
    </row>
    <row r="69" spans="1:264" s="242" customFormat="1">
      <c r="A69" s="816" t="s">
        <v>168</v>
      </c>
      <c r="B69" s="816"/>
      <c r="C69" s="816"/>
      <c r="D69" s="241"/>
      <c r="E69" s="619"/>
      <c r="F69" s="619"/>
      <c r="G69" s="619"/>
      <c r="H69" s="619"/>
      <c r="I69" s="619"/>
      <c r="J69" s="619"/>
      <c r="K69" s="619"/>
      <c r="L69" s="298"/>
      <c r="M69" s="298"/>
      <c r="N69" s="298"/>
      <c r="O69" s="619"/>
      <c r="P69" s="241"/>
      <c r="Q69" s="619"/>
      <c r="R69" s="619"/>
      <c r="S69" s="619"/>
      <c r="T69" s="619"/>
      <c r="U69" s="619"/>
      <c r="V69" s="619"/>
      <c r="W69" s="619"/>
      <c r="X69" s="619"/>
      <c r="Y69" s="619"/>
      <c r="Z69" s="619"/>
      <c r="AA69" s="619"/>
      <c r="AB69" s="619"/>
      <c r="AC69" s="619"/>
      <c r="AD69" s="619"/>
      <c r="AE69" s="619"/>
      <c r="AF69" s="619"/>
      <c r="AG69" s="619"/>
      <c r="AH69" s="619"/>
      <c r="AI69" s="619"/>
      <c r="AJ69" s="619"/>
      <c r="AK69" s="619"/>
      <c r="AL69" s="619"/>
      <c r="AM69" s="619"/>
      <c r="AN69" s="619"/>
      <c r="AO69" s="619"/>
      <c r="AP69" s="619"/>
      <c r="AQ69" s="619"/>
      <c r="AR69" s="619"/>
      <c r="AS69" s="619"/>
      <c r="AT69" s="619"/>
      <c r="AU69" s="619"/>
      <c r="AV69" s="619"/>
      <c r="AW69" s="619"/>
      <c r="AX69" s="619"/>
      <c r="AY69" s="619"/>
      <c r="AZ69" s="619"/>
      <c r="BA69" s="619"/>
      <c r="BB69" s="619"/>
      <c r="BC69" s="619"/>
      <c r="BD69" s="619"/>
      <c r="BE69" s="619"/>
      <c r="BF69" s="619"/>
      <c r="BG69" s="619"/>
      <c r="BH69" s="619"/>
      <c r="BI69" s="619"/>
      <c r="BJ69" s="619"/>
      <c r="BK69" s="619"/>
      <c r="BL69" s="619"/>
      <c r="BM69" s="619"/>
      <c r="BN69" s="619"/>
      <c r="BO69" s="619"/>
      <c r="BP69" s="619"/>
      <c r="BQ69" s="619"/>
      <c r="BR69" s="619"/>
      <c r="BS69" s="619"/>
      <c r="BT69" s="619"/>
      <c r="BU69" s="619"/>
      <c r="BV69" s="619"/>
      <c r="BW69" s="619"/>
      <c r="BX69" s="619"/>
      <c r="BY69" s="619"/>
      <c r="BZ69" s="619"/>
      <c r="CA69" s="619"/>
      <c r="CB69" s="619"/>
      <c r="CC69" s="619"/>
      <c r="CD69" s="619"/>
      <c r="CE69" s="619"/>
      <c r="CF69" s="619"/>
      <c r="CG69" s="619"/>
      <c r="CH69" s="619"/>
      <c r="CI69" s="619"/>
      <c r="CJ69" s="619"/>
      <c r="CK69" s="619"/>
      <c r="CL69" s="619"/>
      <c r="CM69" s="619"/>
      <c r="CN69" s="619"/>
      <c r="CO69" s="619"/>
      <c r="CP69" s="619"/>
      <c r="CQ69" s="619"/>
      <c r="CR69" s="619"/>
      <c r="CS69" s="619"/>
      <c r="CT69" s="619"/>
      <c r="CU69" s="619"/>
      <c r="CV69" s="619"/>
      <c r="CW69" s="619"/>
      <c r="CX69" s="619"/>
      <c r="CY69" s="619"/>
      <c r="CZ69" s="619"/>
      <c r="DA69" s="619"/>
      <c r="DB69" s="619"/>
      <c r="DC69" s="619"/>
      <c r="DD69" s="619"/>
      <c r="DE69" s="619"/>
      <c r="DF69" s="619"/>
      <c r="DG69" s="619"/>
      <c r="DH69" s="619"/>
      <c r="DI69" s="619"/>
      <c r="DJ69" s="619"/>
      <c r="DK69" s="619"/>
      <c r="DL69" s="619"/>
      <c r="DM69" s="619"/>
      <c r="DN69" s="619"/>
      <c r="DO69" s="619"/>
      <c r="DP69" s="619"/>
      <c r="DQ69" s="619"/>
      <c r="DR69" s="619"/>
      <c r="DS69" s="619"/>
      <c r="DT69" s="619"/>
      <c r="DU69" s="619"/>
      <c r="DV69" s="619"/>
      <c r="DW69" s="619"/>
      <c r="DX69" s="619"/>
      <c r="DY69" s="619"/>
      <c r="DZ69" s="619"/>
      <c r="EA69" s="619"/>
      <c r="EB69" s="619"/>
      <c r="EC69" s="619"/>
      <c r="ED69" s="619"/>
      <c r="EE69" s="619"/>
      <c r="EF69" s="619"/>
      <c r="EG69" s="619"/>
      <c r="EH69" s="619"/>
      <c r="EI69" s="619"/>
      <c r="EJ69" s="619"/>
      <c r="EK69" s="619"/>
      <c r="EL69" s="619"/>
      <c r="EM69" s="619"/>
      <c r="EN69" s="619"/>
      <c r="EO69" s="619"/>
      <c r="EP69" s="619"/>
      <c r="EQ69" s="619"/>
      <c r="ER69" s="619"/>
      <c r="ES69" s="619"/>
      <c r="ET69" s="619"/>
      <c r="EU69" s="619"/>
      <c r="EV69" s="619"/>
      <c r="EW69" s="619"/>
      <c r="EX69" s="619"/>
      <c r="EY69" s="619"/>
      <c r="EZ69" s="619"/>
      <c r="FA69" s="619"/>
      <c r="FB69" s="619"/>
      <c r="FC69" s="619"/>
      <c r="FD69" s="619"/>
      <c r="FE69" s="619"/>
      <c r="FF69" s="619"/>
      <c r="FG69" s="619"/>
      <c r="FH69" s="619"/>
      <c r="FI69" s="619"/>
      <c r="FJ69" s="619"/>
      <c r="FK69" s="619"/>
      <c r="FL69" s="619"/>
      <c r="FM69" s="619"/>
      <c r="FN69" s="619"/>
      <c r="FO69" s="619"/>
      <c r="FP69" s="619"/>
      <c r="FQ69" s="619"/>
      <c r="FR69" s="619"/>
      <c r="FS69" s="619"/>
      <c r="FT69" s="619"/>
      <c r="FU69" s="619"/>
      <c r="FV69" s="619"/>
      <c r="FW69" s="619"/>
      <c r="FX69" s="619"/>
      <c r="FY69" s="619"/>
      <c r="FZ69" s="619"/>
      <c r="GA69" s="619"/>
      <c r="GB69" s="619"/>
      <c r="GC69" s="619"/>
      <c r="GD69" s="619"/>
      <c r="GE69" s="619"/>
      <c r="GF69" s="619"/>
      <c r="GG69" s="619"/>
      <c r="GH69" s="619"/>
      <c r="GI69" s="619"/>
      <c r="GJ69" s="619"/>
      <c r="GK69" s="619"/>
      <c r="GL69" s="619"/>
      <c r="GM69" s="619"/>
      <c r="GN69" s="619"/>
      <c r="GO69" s="619"/>
      <c r="GP69" s="619"/>
      <c r="GQ69" s="619"/>
      <c r="GR69" s="619"/>
      <c r="GS69" s="619"/>
      <c r="GT69" s="619"/>
      <c r="GU69" s="619"/>
      <c r="GV69" s="619"/>
      <c r="GW69" s="619"/>
      <c r="GX69" s="619"/>
      <c r="GY69" s="619"/>
      <c r="GZ69" s="619"/>
      <c r="HA69" s="619"/>
      <c r="HB69" s="619"/>
      <c r="HC69" s="619"/>
      <c r="HD69" s="619"/>
      <c r="HE69" s="619"/>
      <c r="HF69" s="619"/>
      <c r="HG69" s="619"/>
      <c r="HH69" s="619"/>
      <c r="HI69" s="619"/>
      <c r="HJ69" s="619"/>
      <c r="HK69" s="619"/>
      <c r="HL69" s="619"/>
      <c r="HM69" s="619"/>
      <c r="HN69" s="619"/>
      <c r="HO69" s="619"/>
      <c r="HP69" s="619"/>
      <c r="HQ69" s="619"/>
      <c r="HR69" s="619"/>
      <c r="HS69" s="619"/>
      <c r="HT69" s="619"/>
      <c r="HU69" s="619"/>
      <c r="HV69" s="619"/>
      <c r="HW69" s="619"/>
      <c r="HX69" s="619"/>
      <c r="HY69" s="619"/>
      <c r="HZ69" s="619"/>
      <c r="IA69" s="619"/>
      <c r="IB69" s="619"/>
      <c r="IC69" s="619"/>
      <c r="ID69" s="619"/>
      <c r="IE69" s="619"/>
      <c r="IF69" s="619"/>
      <c r="IG69" s="619"/>
      <c r="IH69" s="619"/>
      <c r="II69" s="619"/>
      <c r="IJ69" s="619"/>
      <c r="IK69" s="619"/>
      <c r="IL69" s="619"/>
      <c r="IM69" s="619"/>
      <c r="IN69" s="619"/>
      <c r="IO69" s="619"/>
      <c r="IP69" s="619"/>
      <c r="IQ69" s="619"/>
      <c r="IR69" s="619"/>
      <c r="IS69" s="619"/>
      <c r="IT69" s="619"/>
      <c r="IU69" s="619"/>
      <c r="IV69" s="619"/>
    </row>
    <row r="70" spans="1:264" s="510" customFormat="1">
      <c r="A70" s="816"/>
      <c r="B70" s="816"/>
      <c r="C70" s="816"/>
      <c r="D70" s="509"/>
      <c r="E70" s="506"/>
      <c r="F70" s="506"/>
      <c r="G70" s="506"/>
      <c r="H70" s="506"/>
      <c r="I70" s="506"/>
      <c r="J70" s="506"/>
      <c r="K70" s="506"/>
      <c r="L70" s="508"/>
      <c r="M70" s="508"/>
      <c r="N70" s="508"/>
      <c r="O70" s="506"/>
      <c r="P70" s="509"/>
      <c r="Q70" s="506"/>
      <c r="R70" s="506"/>
      <c r="S70" s="506"/>
      <c r="T70" s="506"/>
      <c r="U70" s="506"/>
      <c r="V70" s="506"/>
      <c r="W70" s="506"/>
      <c r="X70" s="506"/>
      <c r="Y70" s="506"/>
      <c r="Z70" s="506"/>
      <c r="AA70" s="506"/>
      <c r="AB70" s="506"/>
      <c r="AC70" s="506"/>
      <c r="AD70" s="506"/>
      <c r="AE70" s="506"/>
      <c r="AF70" s="506"/>
      <c r="AG70" s="506"/>
      <c r="AH70" s="506"/>
      <c r="AI70" s="506"/>
      <c r="AJ70" s="506"/>
      <c r="AK70" s="506"/>
      <c r="AL70" s="506"/>
      <c r="AM70" s="506"/>
      <c r="AN70" s="506"/>
      <c r="AO70" s="506"/>
      <c r="AP70" s="506"/>
      <c r="AQ70" s="506"/>
      <c r="AR70" s="506"/>
      <c r="AS70" s="506"/>
      <c r="AT70" s="506"/>
      <c r="AU70" s="506"/>
      <c r="AV70" s="506"/>
      <c r="AW70" s="506"/>
      <c r="AX70" s="506"/>
      <c r="AY70" s="506"/>
      <c r="AZ70" s="506"/>
      <c r="BA70" s="506"/>
      <c r="BB70" s="506"/>
      <c r="BC70" s="506"/>
      <c r="BD70" s="506"/>
      <c r="BE70" s="506"/>
      <c r="BF70" s="506"/>
      <c r="BG70" s="506"/>
      <c r="BH70" s="506"/>
      <c r="BI70" s="506"/>
      <c r="BJ70" s="506"/>
      <c r="BK70" s="506"/>
      <c r="BL70" s="506"/>
      <c r="BM70" s="506"/>
      <c r="BN70" s="506"/>
      <c r="BO70" s="506"/>
      <c r="BP70" s="506"/>
      <c r="BQ70" s="506"/>
      <c r="BR70" s="506"/>
      <c r="BS70" s="506"/>
      <c r="BT70" s="506"/>
      <c r="BU70" s="506"/>
      <c r="BV70" s="506"/>
      <c r="BW70" s="506"/>
      <c r="BX70" s="506"/>
      <c r="BY70" s="506"/>
      <c r="BZ70" s="506"/>
      <c r="CA70" s="506"/>
      <c r="CB70" s="506"/>
      <c r="CC70" s="506"/>
      <c r="CD70" s="506"/>
      <c r="CE70" s="506"/>
      <c r="CF70" s="506"/>
      <c r="CG70" s="506"/>
      <c r="CH70" s="506"/>
      <c r="CI70" s="506"/>
      <c r="CJ70" s="506"/>
      <c r="CK70" s="506"/>
      <c r="CL70" s="506"/>
      <c r="CM70" s="506"/>
      <c r="CN70" s="506"/>
      <c r="CO70" s="506"/>
      <c r="CP70" s="506"/>
      <c r="CQ70" s="506"/>
      <c r="CR70" s="506"/>
      <c r="CS70" s="506"/>
      <c r="CT70" s="506"/>
      <c r="CU70" s="506"/>
      <c r="CV70" s="506"/>
      <c r="CW70" s="506"/>
      <c r="CX70" s="506"/>
      <c r="CY70" s="506"/>
      <c r="CZ70" s="506"/>
      <c r="DA70" s="506"/>
      <c r="DB70" s="506"/>
      <c r="DC70" s="506"/>
      <c r="DD70" s="506"/>
      <c r="DE70" s="506"/>
      <c r="DF70" s="506"/>
      <c r="DG70" s="506"/>
      <c r="DH70" s="506"/>
      <c r="DI70" s="506"/>
      <c r="DJ70" s="506"/>
      <c r="DK70" s="506"/>
      <c r="DL70" s="506"/>
      <c r="DM70" s="506"/>
      <c r="DN70" s="506"/>
      <c r="DO70" s="506"/>
      <c r="DP70" s="506"/>
      <c r="DQ70" s="506"/>
      <c r="DR70" s="506"/>
      <c r="DS70" s="506"/>
      <c r="DT70" s="506"/>
      <c r="DU70" s="506"/>
      <c r="DV70" s="506"/>
      <c r="DW70" s="506"/>
      <c r="DX70" s="506"/>
      <c r="DY70" s="506"/>
      <c r="DZ70" s="506"/>
      <c r="EA70" s="506"/>
      <c r="EB70" s="506"/>
      <c r="EC70" s="506"/>
      <c r="ED70" s="506"/>
      <c r="EE70" s="506"/>
      <c r="EF70" s="506"/>
      <c r="EG70" s="506"/>
      <c r="EH70" s="506"/>
      <c r="EI70" s="506"/>
      <c r="EJ70" s="506"/>
      <c r="EK70" s="506"/>
      <c r="EL70" s="506"/>
      <c r="EM70" s="506"/>
      <c r="EN70" s="506"/>
      <c r="EO70" s="506"/>
      <c r="EP70" s="506"/>
      <c r="EQ70" s="506"/>
      <c r="ER70" s="506"/>
      <c r="ES70" s="506"/>
      <c r="ET70" s="506"/>
      <c r="EU70" s="506"/>
      <c r="EV70" s="506"/>
      <c r="EW70" s="506"/>
      <c r="EX70" s="506"/>
      <c r="EY70" s="506"/>
      <c r="EZ70" s="506"/>
      <c r="FA70" s="506"/>
      <c r="FB70" s="506"/>
      <c r="FC70" s="506"/>
      <c r="FD70" s="506"/>
      <c r="FE70" s="506"/>
      <c r="FF70" s="506"/>
      <c r="FG70" s="506"/>
      <c r="FH70" s="506"/>
      <c r="FI70" s="506"/>
      <c r="FJ70" s="506"/>
      <c r="FK70" s="506"/>
      <c r="FL70" s="506"/>
      <c r="FM70" s="506"/>
      <c r="FN70" s="506"/>
      <c r="FO70" s="506"/>
      <c r="FP70" s="506"/>
      <c r="FQ70" s="506"/>
      <c r="FR70" s="506"/>
      <c r="FS70" s="506"/>
      <c r="FT70" s="506"/>
      <c r="FU70" s="506"/>
      <c r="FV70" s="506"/>
      <c r="FW70" s="506"/>
      <c r="FX70" s="506"/>
      <c r="FY70" s="506"/>
      <c r="FZ70" s="506"/>
      <c r="GA70" s="506"/>
      <c r="GB70" s="506"/>
      <c r="GC70" s="506"/>
      <c r="GD70" s="506"/>
      <c r="GE70" s="506"/>
      <c r="GF70" s="506"/>
      <c r="GG70" s="506"/>
      <c r="GH70" s="506"/>
      <c r="GI70" s="506"/>
      <c r="GJ70" s="506"/>
      <c r="GK70" s="506"/>
      <c r="GL70" s="506"/>
      <c r="GM70" s="506"/>
      <c r="GN70" s="506"/>
      <c r="GO70" s="506"/>
      <c r="GP70" s="506"/>
      <c r="GQ70" s="506"/>
      <c r="GR70" s="506"/>
      <c r="GS70" s="506"/>
      <c r="GT70" s="506"/>
      <c r="GU70" s="506"/>
      <c r="GV70" s="506"/>
      <c r="GW70" s="506"/>
      <c r="GX70" s="506"/>
      <c r="GY70" s="506"/>
      <c r="GZ70" s="506"/>
      <c r="HA70" s="506"/>
      <c r="HB70" s="506"/>
      <c r="HC70" s="506"/>
      <c r="HD70" s="506"/>
      <c r="HE70" s="506"/>
      <c r="HF70" s="506"/>
      <c r="HG70" s="506"/>
      <c r="HH70" s="506"/>
      <c r="HI70" s="506"/>
      <c r="HJ70" s="506"/>
      <c r="HK70" s="506"/>
      <c r="HL70" s="506"/>
      <c r="HM70" s="506"/>
      <c r="HN70" s="506"/>
      <c r="HO70" s="506"/>
      <c r="HP70" s="506"/>
      <c r="HQ70" s="506"/>
      <c r="HR70" s="506"/>
      <c r="HS70" s="506"/>
      <c r="HT70" s="506"/>
      <c r="HU70" s="506"/>
      <c r="HV70" s="506"/>
      <c r="HW70" s="506"/>
      <c r="HX70" s="506"/>
      <c r="HY70" s="506"/>
      <c r="HZ70" s="506"/>
      <c r="IA70" s="506"/>
      <c r="IB70" s="506"/>
      <c r="IC70" s="506"/>
      <c r="ID70" s="506"/>
      <c r="IE70" s="506"/>
      <c r="IF70" s="506"/>
      <c r="IG70" s="506"/>
      <c r="IH70" s="506"/>
      <c r="II70" s="506"/>
      <c r="IJ70" s="506"/>
      <c r="IK70" s="506"/>
      <c r="IL70" s="506"/>
      <c r="IM70" s="506"/>
      <c r="IN70" s="506"/>
      <c r="IO70" s="506"/>
      <c r="IP70" s="506"/>
      <c r="IQ70" s="506"/>
      <c r="IR70" s="506"/>
      <c r="IS70" s="506"/>
      <c r="IT70" s="506"/>
      <c r="IU70" s="506"/>
      <c r="IV70" s="506"/>
    </row>
    <row r="71" spans="1:264" s="294" customFormat="1">
      <c r="A71" s="642" t="s">
        <v>169</v>
      </c>
      <c r="B71" s="643" t="s">
        <v>170</v>
      </c>
      <c r="C71" s="642" t="s">
        <v>171</v>
      </c>
      <c r="D71" s="296"/>
      <c r="E71" s="632"/>
      <c r="F71" s="632"/>
      <c r="G71" s="632"/>
      <c r="H71" s="632"/>
      <c r="I71" s="632"/>
      <c r="J71" s="632"/>
      <c r="K71" s="632"/>
      <c r="L71" s="295"/>
      <c r="M71" s="295"/>
      <c r="N71" s="295"/>
      <c r="O71" s="632"/>
      <c r="P71" s="296"/>
      <c r="Q71" s="632"/>
      <c r="R71" s="632"/>
      <c r="S71" s="632"/>
      <c r="T71" s="632"/>
      <c r="U71" s="632"/>
      <c r="V71" s="632"/>
      <c r="W71" s="632"/>
      <c r="X71" s="632"/>
      <c r="Y71" s="632"/>
      <c r="Z71" s="632"/>
      <c r="AA71" s="632"/>
      <c r="AB71" s="632"/>
      <c r="AC71" s="632"/>
      <c r="AD71" s="632"/>
      <c r="AE71" s="632"/>
      <c r="AF71" s="632"/>
      <c r="AG71" s="632"/>
      <c r="AH71" s="632"/>
      <c r="AI71" s="632"/>
      <c r="AJ71" s="632"/>
      <c r="AK71" s="632"/>
      <c r="AL71" s="632"/>
      <c r="AM71" s="632"/>
      <c r="AN71" s="632">
        <v>124300</v>
      </c>
      <c r="AO71" s="632"/>
      <c r="AP71" s="632"/>
      <c r="AQ71" s="632"/>
      <c r="AR71" s="632"/>
      <c r="AS71" s="632"/>
      <c r="AT71" s="632"/>
      <c r="AU71" s="632"/>
      <c r="AV71" s="632"/>
      <c r="AW71" s="632"/>
      <c r="AX71" s="632"/>
      <c r="AY71" s="632"/>
      <c r="AZ71" s="632"/>
      <c r="BA71" s="632"/>
      <c r="BB71" s="632"/>
      <c r="BC71" s="632"/>
      <c r="BD71" s="632"/>
      <c r="BE71" s="632"/>
      <c r="BF71" s="632"/>
      <c r="BG71" s="632"/>
      <c r="BH71" s="632"/>
      <c r="BI71" s="632"/>
      <c r="BJ71" s="632"/>
      <c r="BK71" s="632"/>
      <c r="BL71" s="632"/>
      <c r="BM71" s="632"/>
      <c r="BN71" s="632"/>
      <c r="BO71" s="632"/>
      <c r="BP71" s="632"/>
      <c r="BQ71" s="632"/>
      <c r="BR71" s="632"/>
      <c r="BS71" s="632"/>
      <c r="BT71" s="632"/>
      <c r="BU71" s="632"/>
      <c r="BV71" s="632"/>
      <c r="BW71" s="632"/>
      <c r="BX71" s="632"/>
      <c r="BY71" s="632"/>
      <c r="BZ71" s="632"/>
      <c r="CA71" s="632"/>
      <c r="CB71" s="632"/>
      <c r="CC71" s="632"/>
      <c r="CD71" s="632"/>
      <c r="CE71" s="632"/>
      <c r="CF71" s="632"/>
      <c r="CG71" s="632"/>
      <c r="CH71" s="632"/>
      <c r="CI71" s="632"/>
      <c r="CJ71" s="632"/>
      <c r="CK71" s="632"/>
      <c r="CL71" s="632"/>
      <c r="CM71" s="632"/>
      <c r="CN71" s="632"/>
      <c r="CO71" s="632"/>
      <c r="CP71" s="632"/>
      <c r="CQ71" s="632"/>
      <c r="CR71" s="632"/>
      <c r="CS71" s="632"/>
      <c r="CT71" s="632"/>
      <c r="CU71" s="632"/>
      <c r="CV71" s="632"/>
      <c r="CW71" s="632"/>
      <c r="CX71" s="632"/>
      <c r="CY71" s="632"/>
      <c r="CZ71" s="632"/>
      <c r="DA71" s="632"/>
      <c r="DB71" s="632"/>
      <c r="DC71" s="632"/>
      <c r="DD71" s="632"/>
      <c r="DE71" s="632"/>
      <c r="DF71" s="632"/>
      <c r="DG71" s="632"/>
      <c r="DH71" s="632"/>
      <c r="DI71" s="632"/>
      <c r="DJ71" s="632"/>
      <c r="DK71" s="632"/>
      <c r="DL71" s="632"/>
      <c r="DM71" s="632"/>
      <c r="DN71" s="632"/>
      <c r="DO71" s="632"/>
      <c r="DP71" s="632"/>
      <c r="DQ71" s="632"/>
      <c r="DR71" s="632"/>
      <c r="DS71" s="632"/>
      <c r="DT71" s="632"/>
      <c r="DU71" s="632"/>
      <c r="DV71" s="632"/>
      <c r="DW71" s="632"/>
      <c r="DX71" s="632"/>
      <c r="DY71" s="632"/>
      <c r="DZ71" s="632"/>
      <c r="EA71" s="632"/>
      <c r="EB71" s="632"/>
      <c r="EC71" s="632"/>
      <c r="ED71" s="632"/>
      <c r="EE71" s="632"/>
      <c r="EF71" s="632"/>
      <c r="EG71" s="632"/>
      <c r="EH71" s="632"/>
      <c r="EI71" s="632"/>
      <c r="EJ71" s="632"/>
      <c r="EK71" s="632"/>
      <c r="EL71" s="632"/>
      <c r="EM71" s="632"/>
      <c r="EN71" s="632"/>
      <c r="EO71" s="632"/>
      <c r="EP71" s="632"/>
      <c r="EQ71" s="632"/>
      <c r="ER71" s="632"/>
      <c r="ES71" s="632"/>
      <c r="ET71" s="632"/>
      <c r="EU71" s="632"/>
      <c r="EV71" s="632"/>
      <c r="EW71" s="632"/>
      <c r="EX71" s="632"/>
      <c r="EY71" s="632"/>
      <c r="EZ71" s="632"/>
      <c r="FA71" s="632"/>
      <c r="FB71" s="632"/>
      <c r="FC71" s="632"/>
      <c r="FD71" s="632"/>
      <c r="FE71" s="632"/>
      <c r="FF71" s="632"/>
      <c r="FG71" s="632"/>
      <c r="FH71" s="632"/>
      <c r="FI71" s="632"/>
      <c r="FJ71" s="632"/>
      <c r="FK71" s="632"/>
      <c r="FL71" s="632"/>
      <c r="FM71" s="632"/>
      <c r="FN71" s="632"/>
      <c r="FO71" s="632"/>
      <c r="FP71" s="632"/>
      <c r="FQ71" s="632"/>
      <c r="FR71" s="632"/>
      <c r="FS71" s="632"/>
      <c r="FT71" s="632"/>
      <c r="FU71" s="632"/>
      <c r="FV71" s="632"/>
      <c r="FW71" s="632"/>
      <c r="FX71" s="632"/>
      <c r="FY71" s="632"/>
      <c r="FZ71" s="632"/>
      <c r="GA71" s="632"/>
      <c r="GB71" s="632"/>
      <c r="GC71" s="632"/>
      <c r="GD71" s="632"/>
      <c r="GE71" s="632"/>
      <c r="GF71" s="632"/>
      <c r="GG71" s="632"/>
      <c r="GH71" s="632"/>
      <c r="GI71" s="632"/>
      <c r="GJ71" s="632"/>
      <c r="GK71" s="632"/>
      <c r="GL71" s="632"/>
      <c r="GM71" s="632"/>
      <c r="GN71" s="632"/>
      <c r="GO71" s="632"/>
      <c r="GP71" s="632"/>
      <c r="GQ71" s="632"/>
      <c r="GR71" s="632"/>
      <c r="GS71" s="632"/>
      <c r="GT71" s="632"/>
      <c r="GU71" s="632"/>
      <c r="GV71" s="632"/>
      <c r="GW71" s="632"/>
      <c r="GX71" s="632"/>
      <c r="GY71" s="632"/>
      <c r="GZ71" s="632"/>
      <c r="HA71" s="632"/>
      <c r="HB71" s="632"/>
      <c r="HC71" s="632"/>
      <c r="HD71" s="632"/>
      <c r="HE71" s="632"/>
      <c r="HF71" s="632"/>
      <c r="HG71" s="632"/>
      <c r="HH71" s="632"/>
      <c r="HI71" s="632"/>
      <c r="HJ71" s="632"/>
      <c r="HK71" s="632"/>
      <c r="HL71" s="632"/>
      <c r="HM71" s="632"/>
      <c r="HN71" s="632"/>
      <c r="HO71" s="632"/>
      <c r="HP71" s="632"/>
      <c r="HQ71" s="632"/>
      <c r="HR71" s="632"/>
      <c r="HS71" s="632"/>
      <c r="HT71" s="632"/>
      <c r="HU71" s="632"/>
      <c r="HV71" s="632"/>
      <c r="HW71" s="632"/>
      <c r="HX71" s="632"/>
      <c r="HY71" s="632"/>
      <c r="HZ71" s="632"/>
      <c r="IA71" s="632"/>
      <c r="IB71" s="632"/>
      <c r="IC71" s="632"/>
      <c r="ID71" s="632"/>
      <c r="IE71" s="632"/>
      <c r="IF71" s="632"/>
      <c r="IG71" s="632"/>
      <c r="IH71" s="632"/>
      <c r="II71" s="632"/>
      <c r="IJ71" s="632"/>
      <c r="IK71" s="632"/>
      <c r="IL71" s="632"/>
      <c r="IM71" s="632"/>
      <c r="IN71" s="632"/>
      <c r="IO71" s="632"/>
      <c r="IP71" s="632"/>
      <c r="IQ71" s="632"/>
      <c r="IR71" s="632"/>
      <c r="IS71" s="632"/>
      <c r="IT71" s="632"/>
      <c r="IU71" s="632"/>
      <c r="IV71" s="632"/>
    </row>
    <row r="72" spans="1:264" s="294" customFormat="1">
      <c r="A72" s="642" t="s">
        <v>172</v>
      </c>
      <c r="B72" s="643" t="s">
        <v>170</v>
      </c>
      <c r="C72" s="642" t="s">
        <v>171</v>
      </c>
      <c r="D72" s="296"/>
      <c r="E72" s="632"/>
      <c r="F72" s="632"/>
      <c r="G72" s="632"/>
      <c r="H72" s="632"/>
      <c r="I72" s="632"/>
      <c r="J72" s="632"/>
      <c r="K72" s="632"/>
      <c r="L72" s="295"/>
      <c r="M72" s="295"/>
      <c r="N72" s="295"/>
      <c r="O72" s="632"/>
      <c r="P72" s="296"/>
      <c r="Q72" s="632"/>
      <c r="R72" s="632"/>
      <c r="S72" s="632"/>
      <c r="T72" s="632"/>
      <c r="U72" s="632"/>
      <c r="V72" s="632"/>
      <c r="W72" s="632"/>
      <c r="X72" s="632"/>
      <c r="Y72" s="632"/>
      <c r="Z72" s="632"/>
      <c r="AA72" s="632"/>
      <c r="AB72" s="632"/>
      <c r="AC72" s="632"/>
      <c r="AD72" s="632"/>
      <c r="AE72" s="632"/>
      <c r="AF72" s="632"/>
      <c r="AG72" s="632"/>
      <c r="AH72" s="632"/>
      <c r="AI72" s="632"/>
      <c r="AJ72" s="632"/>
      <c r="AK72" s="632"/>
      <c r="AL72" s="632"/>
      <c r="AM72" s="632"/>
      <c r="AN72" s="632">
        <v>180800</v>
      </c>
      <c r="AO72" s="632"/>
      <c r="AP72" s="632"/>
      <c r="AQ72" s="632"/>
      <c r="AR72" s="632"/>
      <c r="AS72" s="632"/>
      <c r="AT72" s="632"/>
      <c r="AU72" s="632"/>
      <c r="AV72" s="632"/>
      <c r="AW72" s="632"/>
      <c r="AX72" s="632"/>
      <c r="AY72" s="632"/>
      <c r="AZ72" s="632"/>
      <c r="BA72" s="632"/>
      <c r="BB72" s="632"/>
      <c r="BC72" s="632"/>
      <c r="BD72" s="632"/>
      <c r="BE72" s="632"/>
      <c r="BF72" s="632"/>
      <c r="BG72" s="632"/>
      <c r="BH72" s="632"/>
      <c r="BI72" s="632"/>
      <c r="BJ72" s="632"/>
      <c r="BK72" s="632"/>
      <c r="BL72" s="632"/>
      <c r="BM72" s="632"/>
      <c r="BN72" s="632"/>
      <c r="BO72" s="632"/>
      <c r="BP72" s="632"/>
      <c r="BQ72" s="632"/>
      <c r="BR72" s="632"/>
      <c r="BS72" s="632"/>
      <c r="BT72" s="632"/>
      <c r="BU72" s="632"/>
      <c r="BV72" s="632"/>
      <c r="BW72" s="632"/>
      <c r="BX72" s="632"/>
      <c r="BY72" s="632"/>
      <c r="BZ72" s="632"/>
      <c r="CA72" s="632"/>
      <c r="CB72" s="632"/>
      <c r="CC72" s="632"/>
      <c r="CD72" s="632"/>
      <c r="CE72" s="632"/>
      <c r="CF72" s="632"/>
      <c r="CG72" s="632"/>
      <c r="CH72" s="632"/>
      <c r="CI72" s="632"/>
      <c r="CJ72" s="632"/>
      <c r="CK72" s="632"/>
      <c r="CL72" s="632"/>
      <c r="CM72" s="632"/>
      <c r="CN72" s="632"/>
      <c r="CO72" s="632"/>
      <c r="CP72" s="632"/>
      <c r="CQ72" s="632"/>
      <c r="CR72" s="632"/>
      <c r="CS72" s="632"/>
      <c r="CT72" s="632"/>
      <c r="CU72" s="632"/>
      <c r="CV72" s="632"/>
      <c r="CW72" s="632"/>
      <c r="CX72" s="632"/>
      <c r="CY72" s="632"/>
      <c r="CZ72" s="632"/>
      <c r="DA72" s="632"/>
      <c r="DB72" s="632"/>
      <c r="DC72" s="632"/>
      <c r="DD72" s="632"/>
      <c r="DE72" s="632"/>
      <c r="DF72" s="632"/>
      <c r="DG72" s="632"/>
      <c r="DH72" s="632"/>
      <c r="DI72" s="632"/>
      <c r="DJ72" s="632"/>
      <c r="DK72" s="632"/>
      <c r="DL72" s="632"/>
      <c r="DM72" s="632"/>
      <c r="DN72" s="632"/>
      <c r="DO72" s="632"/>
      <c r="DP72" s="632"/>
      <c r="DQ72" s="632"/>
      <c r="DR72" s="632"/>
      <c r="DS72" s="632"/>
      <c r="DT72" s="632"/>
      <c r="DU72" s="632"/>
      <c r="DV72" s="632"/>
      <c r="DW72" s="632"/>
      <c r="DX72" s="632"/>
      <c r="DY72" s="632"/>
      <c r="DZ72" s="632"/>
      <c r="EA72" s="632"/>
      <c r="EB72" s="632"/>
      <c r="EC72" s="632"/>
      <c r="ED72" s="632"/>
      <c r="EE72" s="632"/>
      <c r="EF72" s="632"/>
      <c r="EG72" s="632"/>
      <c r="EH72" s="632"/>
      <c r="EI72" s="632"/>
      <c r="EJ72" s="632"/>
      <c r="EK72" s="632"/>
      <c r="EL72" s="632"/>
      <c r="EM72" s="632"/>
      <c r="EN72" s="632"/>
      <c r="EO72" s="632"/>
      <c r="EP72" s="632"/>
      <c r="EQ72" s="632"/>
      <c r="ER72" s="632"/>
      <c r="ES72" s="632"/>
      <c r="ET72" s="632"/>
      <c r="EU72" s="632"/>
      <c r="EV72" s="632"/>
      <c r="EW72" s="632"/>
      <c r="EX72" s="632"/>
      <c r="EY72" s="632"/>
      <c r="EZ72" s="632"/>
      <c r="FA72" s="632"/>
      <c r="FB72" s="632"/>
      <c r="FC72" s="632"/>
      <c r="FD72" s="632"/>
      <c r="FE72" s="632"/>
      <c r="FF72" s="632"/>
      <c r="FG72" s="632"/>
      <c r="FH72" s="632"/>
      <c r="FI72" s="632"/>
      <c r="FJ72" s="632"/>
      <c r="FK72" s="632"/>
      <c r="FL72" s="632"/>
      <c r="FM72" s="632"/>
      <c r="FN72" s="632"/>
      <c r="FO72" s="632"/>
      <c r="FP72" s="632"/>
      <c r="FQ72" s="632"/>
      <c r="FR72" s="632"/>
      <c r="FS72" s="632"/>
      <c r="FT72" s="632"/>
      <c r="FU72" s="632"/>
      <c r="FV72" s="632"/>
      <c r="FW72" s="632"/>
      <c r="FX72" s="632"/>
      <c r="FY72" s="632"/>
      <c r="FZ72" s="632"/>
      <c r="GA72" s="632"/>
      <c r="GB72" s="632"/>
      <c r="GC72" s="632"/>
      <c r="GD72" s="632"/>
      <c r="GE72" s="632"/>
      <c r="GF72" s="632"/>
      <c r="GG72" s="632"/>
      <c r="GH72" s="632"/>
      <c r="GI72" s="632"/>
      <c r="GJ72" s="632"/>
      <c r="GK72" s="632"/>
      <c r="GL72" s="632"/>
      <c r="GM72" s="632"/>
      <c r="GN72" s="632"/>
      <c r="GO72" s="632"/>
      <c r="GP72" s="632"/>
      <c r="GQ72" s="632"/>
      <c r="GR72" s="632"/>
      <c r="GS72" s="632"/>
      <c r="GT72" s="632"/>
      <c r="GU72" s="632"/>
      <c r="GV72" s="632"/>
      <c r="GW72" s="632"/>
      <c r="GX72" s="632"/>
      <c r="GY72" s="632"/>
      <c r="GZ72" s="632"/>
      <c r="HA72" s="632"/>
      <c r="HB72" s="632"/>
      <c r="HC72" s="632"/>
      <c r="HD72" s="632"/>
      <c r="HE72" s="632"/>
      <c r="HF72" s="632"/>
      <c r="HG72" s="632"/>
      <c r="HH72" s="632"/>
      <c r="HI72" s="632"/>
      <c r="HJ72" s="632"/>
      <c r="HK72" s="632"/>
      <c r="HL72" s="632"/>
      <c r="HM72" s="632"/>
      <c r="HN72" s="632"/>
      <c r="HO72" s="632"/>
      <c r="HP72" s="632"/>
      <c r="HQ72" s="632"/>
      <c r="HR72" s="632"/>
      <c r="HS72" s="632"/>
      <c r="HT72" s="632"/>
      <c r="HU72" s="632"/>
      <c r="HV72" s="632"/>
      <c r="HW72" s="632"/>
      <c r="HX72" s="632"/>
      <c r="HY72" s="632"/>
      <c r="HZ72" s="632"/>
      <c r="IA72" s="632"/>
      <c r="IB72" s="632"/>
      <c r="IC72" s="632"/>
      <c r="ID72" s="632"/>
      <c r="IE72" s="632"/>
      <c r="IF72" s="632"/>
      <c r="IG72" s="632"/>
      <c r="IH72" s="632"/>
      <c r="II72" s="632"/>
      <c r="IJ72" s="632"/>
      <c r="IK72" s="632"/>
      <c r="IL72" s="632"/>
      <c r="IM72" s="632"/>
      <c r="IN72" s="632"/>
      <c r="IO72" s="632"/>
      <c r="IP72" s="632"/>
      <c r="IQ72" s="632"/>
      <c r="IR72" s="632"/>
      <c r="IS72" s="632"/>
      <c r="IT72" s="632"/>
      <c r="IU72" s="632"/>
      <c r="IV72" s="632"/>
    </row>
    <row r="73" spans="1:264" s="294" customFormat="1">
      <c r="A73" s="665" t="s">
        <v>173</v>
      </c>
      <c r="B73" s="643" t="s">
        <v>174</v>
      </c>
      <c r="C73" s="642" t="s">
        <v>175</v>
      </c>
      <c r="D73" s="296"/>
      <c r="E73" s="632"/>
      <c r="F73" s="632"/>
      <c r="G73" s="632"/>
      <c r="H73" s="632"/>
      <c r="I73" s="632"/>
      <c r="J73" s="632"/>
      <c r="K73" s="632"/>
      <c r="L73" s="295"/>
      <c r="M73" s="295"/>
      <c r="N73" s="295"/>
      <c r="O73" s="632"/>
      <c r="P73" s="296"/>
      <c r="Q73" s="632"/>
      <c r="R73" s="632"/>
      <c r="S73" s="632"/>
      <c r="T73" s="632"/>
      <c r="U73" s="632"/>
      <c r="V73" s="632"/>
      <c r="W73" s="632"/>
      <c r="X73" s="632"/>
      <c r="Y73" s="632"/>
      <c r="Z73" s="632"/>
      <c r="AA73" s="632"/>
      <c r="AB73" s="632"/>
      <c r="AC73" s="632"/>
      <c r="AD73" s="632"/>
      <c r="AE73" s="632"/>
      <c r="AF73" s="632"/>
      <c r="AG73" s="632"/>
      <c r="AH73" s="632"/>
      <c r="AI73" s="632"/>
      <c r="AJ73" s="632"/>
      <c r="AK73" s="632"/>
      <c r="AL73" s="632"/>
      <c r="AM73" s="632">
        <v>779932.8</v>
      </c>
      <c r="AN73" s="632"/>
      <c r="AO73" s="632"/>
      <c r="AP73" s="632"/>
      <c r="AQ73" s="632"/>
      <c r="AR73" s="632"/>
      <c r="AS73" s="632"/>
      <c r="AT73" s="632"/>
      <c r="AU73" s="632"/>
      <c r="AV73" s="632"/>
      <c r="AW73" s="632"/>
      <c r="AX73" s="632"/>
      <c r="AY73" s="632"/>
      <c r="AZ73" s="632"/>
      <c r="BA73" s="632"/>
      <c r="BB73" s="632"/>
      <c r="BC73" s="632"/>
      <c r="BD73" s="632"/>
      <c r="BE73" s="632"/>
      <c r="BF73" s="632"/>
      <c r="BG73" s="632"/>
      <c r="BH73" s="632"/>
      <c r="BI73" s="632"/>
      <c r="BJ73" s="632"/>
      <c r="BK73" s="632"/>
      <c r="BL73" s="632"/>
      <c r="BM73" s="632"/>
      <c r="BN73" s="632"/>
      <c r="BO73" s="632"/>
      <c r="BP73" s="632"/>
      <c r="BQ73" s="632"/>
      <c r="BR73" s="632"/>
      <c r="BS73" s="632"/>
      <c r="BT73" s="632"/>
      <c r="BU73" s="632"/>
      <c r="BV73" s="632"/>
      <c r="BW73" s="632"/>
      <c r="BX73" s="632"/>
      <c r="BY73" s="632"/>
      <c r="BZ73" s="632"/>
      <c r="CA73" s="632"/>
      <c r="CB73" s="632"/>
      <c r="CC73" s="632"/>
      <c r="CD73" s="632"/>
      <c r="CE73" s="632"/>
      <c r="CF73" s="632"/>
      <c r="CG73" s="632"/>
      <c r="CH73" s="632"/>
      <c r="CI73" s="632"/>
      <c r="CJ73" s="632"/>
      <c r="CK73" s="632"/>
      <c r="CL73" s="632"/>
      <c r="CM73" s="632"/>
      <c r="CN73" s="632"/>
      <c r="CO73" s="632"/>
      <c r="CP73" s="632"/>
      <c r="CQ73" s="632"/>
      <c r="CR73" s="632"/>
      <c r="CS73" s="632"/>
      <c r="CT73" s="632"/>
      <c r="CU73" s="632"/>
      <c r="CV73" s="632"/>
      <c r="CW73" s="632"/>
      <c r="CX73" s="632"/>
      <c r="CY73" s="632"/>
      <c r="CZ73" s="632"/>
      <c r="DA73" s="632"/>
      <c r="DB73" s="632"/>
      <c r="DC73" s="632"/>
      <c r="DD73" s="632"/>
      <c r="DE73" s="632"/>
      <c r="DF73" s="632"/>
      <c r="DG73" s="632"/>
      <c r="DH73" s="632"/>
      <c r="DI73" s="632"/>
      <c r="DJ73" s="632"/>
      <c r="DK73" s="632"/>
      <c r="DL73" s="632"/>
      <c r="DM73" s="632"/>
      <c r="DN73" s="632"/>
      <c r="DO73" s="632"/>
      <c r="DP73" s="632"/>
      <c r="DQ73" s="632"/>
      <c r="DR73" s="632"/>
      <c r="DS73" s="632"/>
      <c r="DT73" s="632"/>
      <c r="DU73" s="632"/>
      <c r="DV73" s="632"/>
      <c r="DW73" s="632"/>
      <c r="DX73" s="632"/>
      <c r="DY73" s="632"/>
      <c r="DZ73" s="632"/>
      <c r="EA73" s="632"/>
      <c r="EB73" s="632"/>
      <c r="EC73" s="632"/>
      <c r="ED73" s="632"/>
      <c r="EE73" s="632"/>
      <c r="EF73" s="632"/>
      <c r="EG73" s="632"/>
      <c r="EH73" s="632"/>
      <c r="EI73" s="632"/>
      <c r="EJ73" s="632"/>
      <c r="EK73" s="632"/>
      <c r="EL73" s="632"/>
      <c r="EM73" s="632"/>
      <c r="EN73" s="632"/>
      <c r="EO73" s="632"/>
      <c r="EP73" s="632"/>
      <c r="EQ73" s="632"/>
      <c r="ER73" s="632"/>
      <c r="ES73" s="632"/>
      <c r="ET73" s="632"/>
      <c r="EU73" s="632"/>
      <c r="EV73" s="632"/>
      <c r="EW73" s="632"/>
      <c r="EX73" s="632"/>
      <c r="EY73" s="632"/>
      <c r="EZ73" s="632"/>
      <c r="FA73" s="632"/>
      <c r="FB73" s="632"/>
      <c r="FC73" s="632"/>
      <c r="FD73" s="632"/>
      <c r="FE73" s="632"/>
      <c r="FF73" s="632"/>
      <c r="FG73" s="632"/>
      <c r="FH73" s="632"/>
      <c r="FI73" s="632"/>
      <c r="FJ73" s="632"/>
      <c r="FK73" s="632"/>
      <c r="FL73" s="632"/>
      <c r="FM73" s="632"/>
      <c r="FN73" s="632"/>
      <c r="FO73" s="632"/>
      <c r="FP73" s="632"/>
      <c r="FQ73" s="632"/>
      <c r="FR73" s="632"/>
      <c r="FS73" s="632"/>
      <c r="FT73" s="632"/>
      <c r="FU73" s="632"/>
      <c r="FV73" s="632"/>
      <c r="FW73" s="632"/>
      <c r="FX73" s="632"/>
      <c r="FY73" s="632"/>
      <c r="FZ73" s="632"/>
      <c r="GA73" s="632"/>
      <c r="GB73" s="632"/>
      <c r="GC73" s="632"/>
      <c r="GD73" s="632"/>
      <c r="GE73" s="632"/>
      <c r="GF73" s="632"/>
      <c r="GG73" s="632"/>
      <c r="GH73" s="632"/>
      <c r="GI73" s="632"/>
      <c r="GJ73" s="632"/>
      <c r="GK73" s="632"/>
      <c r="GL73" s="632"/>
      <c r="GM73" s="632"/>
      <c r="GN73" s="632"/>
      <c r="GO73" s="632"/>
      <c r="GP73" s="632"/>
      <c r="GQ73" s="632"/>
      <c r="GR73" s="632"/>
      <c r="GS73" s="632"/>
      <c r="GT73" s="632"/>
      <c r="GU73" s="632"/>
      <c r="GV73" s="632"/>
      <c r="GW73" s="632"/>
      <c r="GX73" s="632"/>
      <c r="GY73" s="632"/>
      <c r="GZ73" s="632"/>
      <c r="HA73" s="632"/>
      <c r="HB73" s="632"/>
      <c r="HC73" s="632"/>
      <c r="HD73" s="632"/>
      <c r="HE73" s="632"/>
      <c r="HF73" s="632"/>
      <c r="HG73" s="632"/>
      <c r="HH73" s="632"/>
      <c r="HI73" s="632"/>
      <c r="HJ73" s="632"/>
      <c r="HK73" s="632"/>
      <c r="HL73" s="632"/>
      <c r="HM73" s="632"/>
      <c r="HN73" s="632"/>
      <c r="HO73" s="632"/>
      <c r="HP73" s="632"/>
      <c r="HQ73" s="632"/>
      <c r="HR73" s="632"/>
      <c r="HS73" s="632"/>
      <c r="HT73" s="632"/>
      <c r="HU73" s="632"/>
      <c r="HV73" s="632"/>
      <c r="HW73" s="632"/>
      <c r="HX73" s="632"/>
      <c r="HY73" s="632"/>
      <c r="HZ73" s="632"/>
      <c r="IA73" s="632"/>
      <c r="IB73" s="632"/>
      <c r="IC73" s="632"/>
      <c r="ID73" s="632"/>
      <c r="IE73" s="632"/>
      <c r="IF73" s="632"/>
      <c r="IG73" s="632"/>
      <c r="IH73" s="632"/>
      <c r="II73" s="632"/>
      <c r="IJ73" s="632"/>
      <c r="IK73" s="632"/>
      <c r="IL73" s="632"/>
      <c r="IM73" s="632"/>
      <c r="IN73" s="632"/>
      <c r="IO73" s="632"/>
      <c r="IP73" s="632"/>
      <c r="IQ73" s="632"/>
      <c r="IR73" s="632"/>
      <c r="IS73" s="632"/>
      <c r="IT73" s="632"/>
      <c r="IU73" s="632"/>
      <c r="IV73" s="632"/>
    </row>
    <row r="74" spans="1:264" s="294" customFormat="1" ht="13.2" customHeight="1">
      <c r="A74" s="665" t="s">
        <v>176</v>
      </c>
      <c r="B74" s="647"/>
      <c r="C74" s="642" t="s">
        <v>177</v>
      </c>
      <c r="D74" s="646"/>
      <c r="E74" s="646"/>
      <c r="F74" s="632"/>
      <c r="G74" s="632"/>
      <c r="H74" s="632"/>
      <c r="I74" s="632"/>
      <c r="J74" s="632"/>
      <c r="K74" s="632"/>
      <c r="L74" s="295"/>
      <c r="M74" s="295"/>
      <c r="N74" s="295"/>
      <c r="O74" s="632"/>
      <c r="P74" s="296"/>
      <c r="Q74" s="632"/>
      <c r="R74" s="632"/>
      <c r="S74" s="632"/>
      <c r="T74" s="632"/>
      <c r="U74" s="632"/>
      <c r="V74" s="632"/>
      <c r="W74" s="632"/>
      <c r="X74" s="632"/>
      <c r="Y74" s="632"/>
      <c r="Z74" s="632"/>
      <c r="AA74" s="632"/>
      <c r="AB74" s="632"/>
      <c r="AC74" s="632"/>
      <c r="AD74" s="632"/>
      <c r="AE74" s="632"/>
      <c r="AF74" s="632"/>
      <c r="AG74" s="632">
        <v>400986.56</v>
      </c>
      <c r="AH74" s="632"/>
      <c r="AI74" s="632"/>
      <c r="AJ74" s="632"/>
      <c r="AK74" s="632"/>
      <c r="AL74" s="632"/>
      <c r="AM74" s="632"/>
      <c r="AN74" s="632"/>
      <c r="AO74" s="632"/>
      <c r="AP74" s="632"/>
      <c r="AQ74" s="632"/>
      <c r="AR74" s="632"/>
      <c r="AS74" s="632"/>
      <c r="AT74" s="632"/>
      <c r="AU74" s="632"/>
      <c r="AV74" s="632"/>
      <c r="AW74" s="632"/>
      <c r="AX74" s="632"/>
      <c r="AY74" s="632"/>
      <c r="AZ74" s="632"/>
      <c r="BA74" s="632"/>
      <c r="BB74" s="632"/>
      <c r="BC74" s="632"/>
      <c r="BD74" s="632"/>
      <c r="BE74" s="632"/>
      <c r="BF74" s="632"/>
      <c r="BG74" s="632"/>
      <c r="BH74" s="632"/>
      <c r="BI74" s="632"/>
      <c r="BJ74" s="632"/>
      <c r="BK74" s="632"/>
      <c r="BL74" s="632"/>
      <c r="BM74" s="632"/>
      <c r="BN74" s="632"/>
      <c r="BO74" s="632"/>
      <c r="BP74" s="632"/>
      <c r="BQ74" s="632"/>
      <c r="BR74" s="632"/>
      <c r="BS74" s="632"/>
      <c r="BT74" s="632"/>
      <c r="BU74" s="632"/>
      <c r="BV74" s="632"/>
      <c r="BW74" s="632"/>
      <c r="BX74" s="632"/>
      <c r="BY74" s="632"/>
      <c r="BZ74" s="632"/>
      <c r="CA74" s="632"/>
      <c r="CB74" s="632"/>
      <c r="CC74" s="632"/>
      <c r="CD74" s="632"/>
      <c r="CE74" s="632"/>
      <c r="CF74" s="632"/>
      <c r="CG74" s="632"/>
      <c r="CH74" s="632"/>
      <c r="CI74" s="632"/>
      <c r="CJ74" s="632"/>
      <c r="CK74" s="632"/>
      <c r="CL74" s="632"/>
      <c r="CM74" s="632"/>
      <c r="CN74" s="632"/>
      <c r="CO74" s="632"/>
      <c r="CP74" s="632"/>
      <c r="CQ74" s="632"/>
      <c r="CR74" s="632"/>
      <c r="CS74" s="632"/>
      <c r="CT74" s="632"/>
      <c r="CU74" s="632"/>
      <c r="CV74" s="632"/>
      <c r="CW74" s="632"/>
      <c r="CX74" s="632"/>
      <c r="CY74" s="632"/>
      <c r="CZ74" s="632"/>
      <c r="DA74" s="632"/>
      <c r="DB74" s="632"/>
      <c r="DC74" s="632"/>
      <c r="DD74" s="632"/>
      <c r="DE74" s="632"/>
      <c r="DF74" s="632"/>
      <c r="DG74" s="632"/>
      <c r="DH74" s="632"/>
      <c r="DI74" s="632"/>
      <c r="DJ74" s="632"/>
      <c r="DK74" s="632"/>
      <c r="DL74" s="632"/>
      <c r="DM74" s="632"/>
      <c r="DN74" s="632"/>
      <c r="DO74" s="632"/>
      <c r="DP74" s="632"/>
      <c r="DQ74" s="632"/>
      <c r="DR74" s="632"/>
      <c r="DS74" s="632"/>
      <c r="DT74" s="632"/>
      <c r="DU74" s="632"/>
      <c r="DV74" s="632"/>
      <c r="DW74" s="632"/>
      <c r="DX74" s="632"/>
      <c r="DY74" s="632"/>
      <c r="DZ74" s="632"/>
      <c r="EA74" s="632"/>
      <c r="EB74" s="632"/>
      <c r="EC74" s="632"/>
      <c r="ED74" s="632"/>
      <c r="EE74" s="632"/>
      <c r="EF74" s="632"/>
      <c r="EG74" s="632"/>
      <c r="EH74" s="632"/>
      <c r="EI74" s="632"/>
      <c r="EJ74" s="632"/>
      <c r="EK74" s="632"/>
      <c r="EL74" s="632"/>
      <c r="EM74" s="632"/>
      <c r="EN74" s="632"/>
      <c r="EO74" s="632"/>
      <c r="EP74" s="632"/>
      <c r="EQ74" s="632"/>
      <c r="ER74" s="632"/>
      <c r="ES74" s="632"/>
      <c r="ET74" s="632"/>
      <c r="EU74" s="632"/>
      <c r="EV74" s="632"/>
      <c r="EW74" s="632"/>
      <c r="EX74" s="632"/>
      <c r="EY74" s="632"/>
      <c r="EZ74" s="632"/>
      <c r="FA74" s="632"/>
      <c r="FB74" s="632"/>
      <c r="FC74" s="632"/>
      <c r="FD74" s="632"/>
      <c r="FE74" s="632"/>
      <c r="FF74" s="632"/>
      <c r="FG74" s="632"/>
      <c r="FH74" s="632"/>
      <c r="FI74" s="632"/>
      <c r="FJ74" s="632"/>
      <c r="FK74" s="632"/>
      <c r="FL74" s="632"/>
      <c r="FM74" s="632"/>
      <c r="FN74" s="632"/>
      <c r="FO74" s="632"/>
      <c r="FP74" s="632"/>
      <c r="FQ74" s="632"/>
      <c r="FR74" s="632"/>
      <c r="FS74" s="632"/>
      <c r="FT74" s="632"/>
      <c r="FU74" s="632"/>
      <c r="FV74" s="632"/>
      <c r="FW74" s="632"/>
      <c r="FX74" s="632"/>
      <c r="FY74" s="632"/>
      <c r="FZ74" s="632"/>
      <c r="GA74" s="632"/>
      <c r="GB74" s="632"/>
      <c r="GC74" s="632"/>
      <c r="GD74" s="632"/>
      <c r="GE74" s="632"/>
      <c r="GF74" s="632"/>
      <c r="GG74" s="632"/>
      <c r="GH74" s="632"/>
      <c r="GI74" s="632"/>
      <c r="GJ74" s="632"/>
      <c r="GK74" s="632"/>
      <c r="GL74" s="632"/>
      <c r="GM74" s="632"/>
      <c r="GN74" s="632"/>
      <c r="GO74" s="632"/>
      <c r="GP74" s="632"/>
      <c r="GQ74" s="632"/>
      <c r="GR74" s="632"/>
      <c r="GS74" s="632"/>
      <c r="GT74" s="632"/>
      <c r="GU74" s="632"/>
      <c r="GV74" s="632"/>
      <c r="GW74" s="632"/>
      <c r="GX74" s="632"/>
      <c r="GY74" s="632"/>
      <c r="GZ74" s="632"/>
      <c r="HA74" s="632"/>
      <c r="HB74" s="632"/>
      <c r="HC74" s="632"/>
      <c r="HD74" s="632"/>
      <c r="HE74" s="632"/>
      <c r="HF74" s="632"/>
      <c r="HG74" s="632"/>
      <c r="HH74" s="632"/>
      <c r="HI74" s="632"/>
      <c r="HJ74" s="632"/>
      <c r="HK74" s="632"/>
      <c r="HL74" s="632"/>
      <c r="HM74" s="632"/>
      <c r="HN74" s="632"/>
      <c r="HO74" s="632"/>
      <c r="HP74" s="632"/>
      <c r="HQ74" s="632"/>
      <c r="HR74" s="632"/>
      <c r="HS74" s="632"/>
      <c r="HT74" s="632"/>
      <c r="HU74" s="632"/>
      <c r="HV74" s="632"/>
      <c r="HW74" s="632"/>
      <c r="HX74" s="632"/>
      <c r="HY74" s="632"/>
      <c r="HZ74" s="632"/>
      <c r="IA74" s="632"/>
      <c r="IB74" s="632"/>
      <c r="IC74" s="632"/>
      <c r="ID74" s="632"/>
      <c r="IE74" s="632"/>
      <c r="IF74" s="632"/>
      <c r="IG74" s="632"/>
      <c r="IH74" s="632"/>
      <c r="II74" s="632"/>
      <c r="IJ74" s="632"/>
      <c r="IK74" s="632"/>
      <c r="IL74" s="632"/>
      <c r="IM74" s="632"/>
      <c r="IN74" s="632"/>
      <c r="IO74" s="632"/>
      <c r="IP74" s="632"/>
      <c r="IQ74" s="632"/>
      <c r="IR74" s="632"/>
      <c r="IS74" s="632"/>
      <c r="IT74" s="632"/>
      <c r="IU74" s="632"/>
      <c r="IV74" s="632"/>
    </row>
    <row r="75" spans="1:264" s="294" customFormat="1">
      <c r="A75" s="665" t="s">
        <v>178</v>
      </c>
      <c r="B75" s="647" t="s">
        <v>174</v>
      </c>
      <c r="C75" s="642" t="s">
        <v>179</v>
      </c>
      <c r="D75" s="296"/>
      <c r="E75" s="632"/>
      <c r="F75" s="632"/>
      <c r="G75" s="632"/>
      <c r="H75" s="632"/>
      <c r="I75" s="632"/>
      <c r="J75" s="632"/>
      <c r="K75" s="632"/>
      <c r="L75" s="295"/>
      <c r="M75" s="295"/>
      <c r="N75" s="295"/>
      <c r="O75" s="632"/>
      <c r="P75" s="296"/>
      <c r="Q75" s="632"/>
      <c r="R75" s="632"/>
      <c r="S75" s="632"/>
      <c r="T75" s="632"/>
      <c r="U75" s="632"/>
      <c r="V75" s="632"/>
      <c r="W75" s="632"/>
      <c r="X75" s="632"/>
      <c r="Y75" s="632"/>
      <c r="Z75" s="632"/>
      <c r="AA75" s="632"/>
      <c r="AB75" s="632"/>
      <c r="AC75" s="632"/>
      <c r="AD75" s="632"/>
      <c r="AE75" s="632"/>
      <c r="AF75" s="632"/>
      <c r="AG75" s="632"/>
      <c r="AH75" s="632"/>
      <c r="AI75" s="632"/>
      <c r="AJ75" s="632"/>
      <c r="AK75" s="632"/>
      <c r="AL75" s="632"/>
      <c r="AM75" s="632"/>
      <c r="AN75" s="632"/>
      <c r="AO75" s="632">
        <v>395810.02</v>
      </c>
      <c r="AP75" s="632"/>
      <c r="AQ75" s="632"/>
      <c r="AR75" s="632"/>
      <c r="AS75" s="632"/>
      <c r="AT75" s="632"/>
      <c r="AU75" s="632"/>
      <c r="AV75" s="632"/>
      <c r="AW75" s="632"/>
      <c r="AX75" s="632"/>
      <c r="AY75" s="632"/>
      <c r="AZ75" s="632"/>
      <c r="BA75" s="632"/>
      <c r="BB75" s="632"/>
      <c r="BC75" s="632"/>
      <c r="BD75" s="632"/>
      <c r="BE75" s="632"/>
      <c r="BF75" s="632"/>
      <c r="BG75" s="632"/>
      <c r="BH75" s="632"/>
      <c r="BI75" s="632"/>
      <c r="BJ75" s="632"/>
      <c r="BK75" s="632"/>
      <c r="BL75" s="632"/>
      <c r="BM75" s="632"/>
      <c r="BN75" s="632"/>
      <c r="BO75" s="632"/>
      <c r="BP75" s="632"/>
      <c r="BQ75" s="632"/>
      <c r="BR75" s="632"/>
      <c r="BS75" s="632"/>
      <c r="BT75" s="632"/>
      <c r="BU75" s="632"/>
      <c r="BV75" s="632"/>
      <c r="BW75" s="632"/>
      <c r="BX75" s="632"/>
      <c r="BY75" s="632"/>
      <c r="BZ75" s="632"/>
      <c r="CA75" s="632"/>
      <c r="CB75" s="632"/>
      <c r="CC75" s="632"/>
      <c r="CD75" s="632"/>
      <c r="CE75" s="632"/>
      <c r="CF75" s="632"/>
      <c r="CG75" s="632"/>
      <c r="CH75" s="632"/>
      <c r="CI75" s="632"/>
      <c r="CJ75" s="632"/>
      <c r="CK75" s="632"/>
      <c r="CL75" s="632"/>
      <c r="CM75" s="632"/>
      <c r="CN75" s="632"/>
      <c r="CO75" s="632"/>
      <c r="CP75" s="632"/>
      <c r="CQ75" s="632"/>
      <c r="CR75" s="632"/>
      <c r="CS75" s="632"/>
      <c r="CT75" s="632"/>
      <c r="CU75" s="632"/>
      <c r="CV75" s="632"/>
      <c r="CW75" s="632"/>
      <c r="CX75" s="632"/>
      <c r="CY75" s="632"/>
      <c r="CZ75" s="632"/>
      <c r="DA75" s="632"/>
      <c r="DB75" s="632"/>
      <c r="DC75" s="632"/>
      <c r="DD75" s="632"/>
      <c r="DE75" s="632"/>
      <c r="DF75" s="632"/>
      <c r="DG75" s="632"/>
      <c r="DH75" s="632"/>
      <c r="DI75" s="632"/>
      <c r="DJ75" s="632"/>
      <c r="DK75" s="632"/>
      <c r="DL75" s="632"/>
      <c r="DM75" s="632"/>
      <c r="DN75" s="632"/>
      <c r="DO75" s="632"/>
      <c r="DP75" s="632"/>
      <c r="DQ75" s="632"/>
      <c r="DR75" s="632"/>
      <c r="DS75" s="632"/>
      <c r="DT75" s="632"/>
      <c r="DU75" s="632"/>
      <c r="DV75" s="632"/>
      <c r="DW75" s="632"/>
      <c r="DX75" s="632"/>
      <c r="DY75" s="632"/>
      <c r="DZ75" s="632"/>
      <c r="EA75" s="632"/>
      <c r="EB75" s="632"/>
      <c r="EC75" s="632"/>
      <c r="ED75" s="632"/>
      <c r="EE75" s="632"/>
      <c r="EF75" s="632"/>
      <c r="EG75" s="632"/>
      <c r="EH75" s="632"/>
      <c r="EI75" s="632"/>
      <c r="EJ75" s="632"/>
      <c r="EK75" s="632"/>
      <c r="EL75" s="632"/>
      <c r="EM75" s="632"/>
      <c r="EN75" s="632"/>
      <c r="EO75" s="632"/>
      <c r="EP75" s="632"/>
      <c r="EQ75" s="632"/>
      <c r="ER75" s="632"/>
      <c r="ES75" s="632"/>
      <c r="ET75" s="632"/>
      <c r="EU75" s="632"/>
      <c r="EV75" s="632"/>
      <c r="EW75" s="632"/>
      <c r="EX75" s="632"/>
      <c r="EY75" s="632"/>
      <c r="EZ75" s="632"/>
      <c r="FA75" s="632"/>
      <c r="FB75" s="632"/>
      <c r="FC75" s="632"/>
      <c r="FD75" s="632"/>
      <c r="FE75" s="632"/>
      <c r="FF75" s="632"/>
      <c r="FG75" s="632"/>
      <c r="FH75" s="632"/>
      <c r="FI75" s="632"/>
      <c r="FJ75" s="632"/>
      <c r="FK75" s="632"/>
      <c r="FL75" s="632"/>
      <c r="FM75" s="632"/>
      <c r="FN75" s="632"/>
      <c r="FO75" s="632"/>
      <c r="FP75" s="632"/>
      <c r="FQ75" s="632"/>
      <c r="FR75" s="632"/>
      <c r="FS75" s="632"/>
      <c r="FT75" s="632"/>
      <c r="FU75" s="632"/>
      <c r="FV75" s="632"/>
      <c r="FW75" s="632"/>
      <c r="FX75" s="632"/>
      <c r="FY75" s="632"/>
      <c r="FZ75" s="632"/>
      <c r="GA75" s="632"/>
      <c r="GB75" s="632"/>
      <c r="GC75" s="632"/>
      <c r="GD75" s="632"/>
      <c r="GE75" s="632"/>
      <c r="GF75" s="632"/>
      <c r="GG75" s="632"/>
      <c r="GH75" s="632"/>
      <c r="GI75" s="632"/>
      <c r="GJ75" s="632"/>
      <c r="GK75" s="632"/>
      <c r="GL75" s="632"/>
      <c r="GM75" s="632"/>
      <c r="GN75" s="632"/>
      <c r="GO75" s="632"/>
      <c r="GP75" s="632"/>
      <c r="GQ75" s="632"/>
      <c r="GR75" s="632"/>
      <c r="GS75" s="632"/>
      <c r="GT75" s="632"/>
      <c r="GU75" s="632"/>
      <c r="GV75" s="632"/>
      <c r="GW75" s="632"/>
      <c r="GX75" s="632"/>
      <c r="GY75" s="632"/>
      <c r="GZ75" s="632"/>
      <c r="HA75" s="632"/>
      <c r="HB75" s="632"/>
      <c r="HC75" s="632"/>
      <c r="HD75" s="632"/>
      <c r="HE75" s="632"/>
      <c r="HF75" s="632"/>
      <c r="HG75" s="632"/>
      <c r="HH75" s="632"/>
      <c r="HI75" s="632"/>
      <c r="HJ75" s="632"/>
      <c r="HK75" s="632"/>
      <c r="HL75" s="632"/>
      <c r="HM75" s="632"/>
      <c r="HN75" s="632"/>
      <c r="HO75" s="632"/>
      <c r="HP75" s="632"/>
      <c r="HQ75" s="632"/>
      <c r="HR75" s="632"/>
      <c r="HS75" s="632"/>
      <c r="HT75" s="632"/>
      <c r="HU75" s="632"/>
      <c r="HV75" s="632"/>
      <c r="HW75" s="632"/>
      <c r="HX75" s="632"/>
      <c r="HY75" s="632"/>
      <c r="HZ75" s="632"/>
      <c r="IA75" s="632"/>
      <c r="IB75" s="632"/>
      <c r="IC75" s="632"/>
      <c r="ID75" s="632"/>
      <c r="IE75" s="632"/>
      <c r="IF75" s="632"/>
      <c r="IG75" s="632"/>
      <c r="IH75" s="632"/>
      <c r="II75" s="632"/>
      <c r="IJ75" s="632"/>
      <c r="IK75" s="632"/>
      <c r="IL75" s="632"/>
      <c r="IM75" s="632"/>
      <c r="IN75" s="632"/>
      <c r="IO75" s="632"/>
      <c r="IP75" s="632"/>
      <c r="IQ75" s="632"/>
      <c r="IR75" s="632"/>
      <c r="IS75" s="632"/>
      <c r="IT75" s="632"/>
      <c r="IU75" s="632"/>
      <c r="IV75" s="632"/>
    </row>
    <row r="76" spans="1:264" s="294" customFormat="1">
      <c r="A76" s="665" t="s">
        <v>180</v>
      </c>
      <c r="B76" s="643" t="s">
        <v>181</v>
      </c>
      <c r="C76" s="642" t="s">
        <v>182</v>
      </c>
      <c r="D76" s="296"/>
      <c r="E76" s="632"/>
      <c r="F76" s="632"/>
      <c r="G76" s="632"/>
      <c r="H76" s="632"/>
      <c r="I76" s="632"/>
      <c r="J76" s="632"/>
      <c r="K76" s="632"/>
      <c r="L76" s="295"/>
      <c r="M76" s="295"/>
      <c r="N76" s="295"/>
      <c r="O76" s="632"/>
      <c r="P76" s="296"/>
      <c r="Q76" s="632"/>
      <c r="R76" s="632"/>
      <c r="S76" s="632"/>
      <c r="T76" s="632"/>
      <c r="U76" s="632"/>
      <c r="V76" s="632"/>
      <c r="W76" s="632"/>
      <c r="X76" s="632"/>
      <c r="Y76" s="632"/>
      <c r="Z76" s="632"/>
      <c r="AA76" s="632"/>
      <c r="AB76" s="632"/>
      <c r="AC76" s="632"/>
      <c r="AD76" s="632"/>
      <c r="AE76" s="632"/>
      <c r="AF76" s="632"/>
      <c r="AG76" s="632"/>
      <c r="AH76" s="632"/>
      <c r="AI76" s="632"/>
      <c r="AJ76" s="632"/>
      <c r="AK76" s="632"/>
      <c r="AL76" s="632"/>
      <c r="AM76" s="632"/>
      <c r="AN76" s="632"/>
      <c r="AO76" s="632"/>
      <c r="AP76" s="632"/>
      <c r="AQ76" s="632"/>
      <c r="AR76" s="632"/>
      <c r="AS76" s="632"/>
      <c r="AT76" s="632"/>
      <c r="AU76" s="632"/>
      <c r="AV76" s="632"/>
      <c r="AW76" s="632"/>
      <c r="AX76" s="632"/>
      <c r="AY76" s="632"/>
      <c r="AZ76" s="632">
        <v>230014.07999999999</v>
      </c>
      <c r="BA76" s="632"/>
      <c r="BB76" s="632"/>
      <c r="BC76" s="632"/>
      <c r="BD76" s="632"/>
      <c r="BE76" s="632"/>
      <c r="BF76" s="632"/>
      <c r="BG76" s="632"/>
      <c r="BH76" s="632"/>
      <c r="BI76" s="632"/>
      <c r="BJ76" s="632"/>
      <c r="BK76" s="632"/>
      <c r="BL76" s="632"/>
      <c r="BM76" s="632"/>
      <c r="BN76" s="632"/>
      <c r="BO76" s="632"/>
      <c r="BP76" s="632"/>
      <c r="BQ76" s="632"/>
      <c r="BR76" s="632"/>
      <c r="BS76" s="632"/>
      <c r="BT76" s="632"/>
      <c r="BU76" s="632"/>
      <c r="BV76" s="632"/>
      <c r="BW76" s="632"/>
      <c r="BX76" s="632"/>
      <c r="BY76" s="632"/>
      <c r="BZ76" s="632"/>
      <c r="CA76" s="632"/>
      <c r="CB76" s="632"/>
      <c r="CC76" s="632"/>
      <c r="CD76" s="632"/>
      <c r="CE76" s="632"/>
      <c r="CF76" s="632"/>
      <c r="CG76" s="632"/>
      <c r="CH76" s="632"/>
      <c r="CI76" s="632"/>
      <c r="CJ76" s="632"/>
      <c r="CK76" s="632"/>
      <c r="CL76" s="632"/>
      <c r="CM76" s="632"/>
      <c r="CN76" s="632"/>
      <c r="CO76" s="632"/>
      <c r="CP76" s="632"/>
      <c r="CQ76" s="632"/>
      <c r="CR76" s="632"/>
      <c r="CS76" s="632"/>
      <c r="CT76" s="632"/>
      <c r="CU76" s="632"/>
      <c r="CV76" s="632"/>
      <c r="CW76" s="632"/>
      <c r="CX76" s="632"/>
      <c r="CY76" s="632"/>
      <c r="CZ76" s="632"/>
      <c r="DA76" s="632"/>
      <c r="DB76" s="632"/>
      <c r="DC76" s="632"/>
      <c r="DD76" s="632"/>
      <c r="DE76" s="632"/>
      <c r="DF76" s="632"/>
      <c r="DG76" s="632"/>
      <c r="DH76" s="632"/>
      <c r="DI76" s="632"/>
      <c r="DJ76" s="632"/>
      <c r="DK76" s="632"/>
      <c r="DL76" s="632"/>
      <c r="DM76" s="632"/>
      <c r="DN76" s="632"/>
      <c r="DO76" s="632"/>
      <c r="DP76" s="632"/>
      <c r="DQ76" s="632"/>
      <c r="DR76" s="632"/>
      <c r="DS76" s="632"/>
      <c r="DT76" s="632"/>
      <c r="DU76" s="632"/>
      <c r="DV76" s="632"/>
      <c r="DW76" s="632"/>
      <c r="DX76" s="632"/>
      <c r="DY76" s="632"/>
      <c r="DZ76" s="632"/>
      <c r="EA76" s="632"/>
      <c r="EB76" s="632"/>
      <c r="EC76" s="632"/>
      <c r="ED76" s="632"/>
      <c r="EE76" s="632"/>
      <c r="EF76" s="632"/>
      <c r="EG76" s="632"/>
      <c r="EH76" s="632"/>
      <c r="EI76" s="632"/>
      <c r="EJ76" s="632"/>
      <c r="EK76" s="632"/>
      <c r="EL76" s="632"/>
      <c r="EM76" s="632"/>
      <c r="EN76" s="632"/>
      <c r="EO76" s="632"/>
      <c r="EP76" s="632"/>
      <c r="EQ76" s="632"/>
      <c r="ER76" s="632"/>
      <c r="ES76" s="632"/>
      <c r="ET76" s="632"/>
      <c r="EU76" s="632"/>
      <c r="EV76" s="632"/>
      <c r="EW76" s="632"/>
      <c r="EX76" s="632"/>
      <c r="EY76" s="632"/>
      <c r="EZ76" s="632"/>
      <c r="FA76" s="632"/>
      <c r="FB76" s="632"/>
      <c r="FC76" s="632"/>
      <c r="FD76" s="632"/>
      <c r="FE76" s="632"/>
      <c r="FF76" s="632"/>
      <c r="FG76" s="632"/>
      <c r="FH76" s="632"/>
      <c r="FI76" s="632"/>
      <c r="FJ76" s="632"/>
      <c r="FK76" s="632"/>
      <c r="FL76" s="632"/>
      <c r="FM76" s="632"/>
      <c r="FN76" s="632"/>
      <c r="FO76" s="632"/>
      <c r="FP76" s="632"/>
      <c r="FQ76" s="632"/>
      <c r="FR76" s="632"/>
      <c r="FS76" s="632"/>
      <c r="FT76" s="632"/>
      <c r="FU76" s="632"/>
      <c r="FV76" s="632"/>
      <c r="FW76" s="632"/>
      <c r="FX76" s="632"/>
      <c r="FY76" s="632"/>
      <c r="FZ76" s="632"/>
      <c r="GA76" s="632"/>
      <c r="GB76" s="632"/>
      <c r="GC76" s="632"/>
      <c r="GD76" s="632"/>
      <c r="GE76" s="632"/>
      <c r="GF76" s="632"/>
      <c r="GG76" s="632"/>
      <c r="GH76" s="632"/>
      <c r="GI76" s="632"/>
      <c r="GJ76" s="632"/>
      <c r="GK76" s="632"/>
      <c r="GL76" s="632"/>
      <c r="GM76" s="632"/>
      <c r="GN76" s="632"/>
      <c r="GO76" s="632"/>
      <c r="GP76" s="632"/>
      <c r="GQ76" s="632"/>
      <c r="GR76" s="632"/>
      <c r="GS76" s="632"/>
      <c r="GT76" s="632"/>
      <c r="GU76" s="632"/>
      <c r="GV76" s="632"/>
      <c r="GW76" s="632"/>
      <c r="GX76" s="632"/>
      <c r="GY76" s="632"/>
      <c r="GZ76" s="632"/>
      <c r="HA76" s="632"/>
      <c r="HB76" s="632"/>
      <c r="HC76" s="632"/>
      <c r="HD76" s="632"/>
      <c r="HE76" s="632"/>
      <c r="HF76" s="632"/>
      <c r="HG76" s="632"/>
      <c r="HH76" s="632"/>
      <c r="HI76" s="632"/>
      <c r="HJ76" s="632"/>
      <c r="HK76" s="632"/>
      <c r="HL76" s="632"/>
      <c r="HM76" s="632"/>
      <c r="HN76" s="632"/>
      <c r="HO76" s="632"/>
      <c r="HP76" s="632"/>
      <c r="HQ76" s="632"/>
      <c r="HR76" s="632"/>
      <c r="HS76" s="632"/>
      <c r="HT76" s="632"/>
      <c r="HU76" s="632"/>
      <c r="HV76" s="632"/>
      <c r="HW76" s="632"/>
      <c r="HX76" s="632"/>
      <c r="HY76" s="632"/>
      <c r="HZ76" s="632"/>
      <c r="IA76" s="632"/>
      <c r="IB76" s="632"/>
      <c r="IC76" s="632"/>
      <c r="ID76" s="632"/>
      <c r="IE76" s="632"/>
      <c r="IF76" s="632"/>
      <c r="IG76" s="632"/>
      <c r="IH76" s="632"/>
      <c r="II76" s="632"/>
      <c r="IJ76" s="632"/>
      <c r="IK76" s="632"/>
      <c r="IL76" s="632"/>
      <c r="IM76" s="632"/>
      <c r="IN76" s="632"/>
      <c r="IO76" s="632"/>
      <c r="IP76" s="632"/>
      <c r="IQ76" s="632"/>
      <c r="IR76" s="632"/>
      <c r="IS76" s="632"/>
      <c r="IT76" s="632"/>
      <c r="IU76" s="632"/>
      <c r="IV76" s="632"/>
    </row>
    <row r="77" spans="1:264" s="294" customFormat="1">
      <c r="A77" s="665" t="s">
        <v>183</v>
      </c>
      <c r="B77" s="643" t="s">
        <v>174</v>
      </c>
      <c r="C77" s="642" t="s">
        <v>179</v>
      </c>
      <c r="D77" s="296"/>
      <c r="E77" s="632"/>
      <c r="F77" s="632"/>
      <c r="G77" s="632"/>
      <c r="H77" s="632"/>
      <c r="I77" s="296"/>
      <c r="J77" s="632"/>
      <c r="K77" s="632"/>
      <c r="L77" s="295"/>
      <c r="M77" s="295"/>
      <c r="N77" s="295"/>
      <c r="O77" s="632"/>
      <c r="P77" s="296"/>
      <c r="Q77" s="632"/>
      <c r="R77" s="632"/>
      <c r="S77" s="632"/>
      <c r="T77" s="632"/>
      <c r="U77" s="632"/>
      <c r="V77" s="632"/>
      <c r="W77" s="632"/>
      <c r="X77" s="632"/>
      <c r="Y77" s="632"/>
      <c r="Z77" s="632"/>
      <c r="AA77" s="632"/>
      <c r="AB77" s="632"/>
      <c r="AC77" s="632"/>
      <c r="AD77" s="632"/>
      <c r="AE77" s="632"/>
      <c r="AF77" s="632"/>
      <c r="AG77" s="632"/>
      <c r="AH77" s="632"/>
      <c r="AI77" s="632"/>
      <c r="AJ77" s="632"/>
      <c r="AK77" s="632"/>
      <c r="AL77" s="632"/>
      <c r="AM77" s="632"/>
      <c r="AN77" s="632"/>
      <c r="AO77" s="632">
        <v>307174.68</v>
      </c>
      <c r="AP77" s="632"/>
      <c r="AQ77" s="632"/>
      <c r="AR77" s="632"/>
      <c r="AS77" s="632"/>
      <c r="AT77" s="632"/>
      <c r="AU77" s="632"/>
      <c r="AV77" s="632"/>
      <c r="AW77" s="632"/>
      <c r="AX77" s="632"/>
      <c r="AY77" s="632"/>
      <c r="AZ77" s="632"/>
      <c r="BA77" s="632"/>
      <c r="BB77" s="632"/>
      <c r="BC77" s="632"/>
      <c r="BD77" s="632"/>
      <c r="BE77" s="632"/>
      <c r="BF77" s="632"/>
      <c r="BG77" s="632"/>
      <c r="BH77" s="632"/>
      <c r="BI77" s="632"/>
      <c r="BJ77" s="632"/>
      <c r="BK77" s="632"/>
      <c r="BL77" s="632"/>
      <c r="BM77" s="632"/>
      <c r="BN77" s="632"/>
      <c r="BO77" s="632"/>
      <c r="BP77" s="632"/>
      <c r="BQ77" s="632"/>
      <c r="BR77" s="632"/>
      <c r="BS77" s="632"/>
      <c r="BT77" s="632"/>
      <c r="BU77" s="632"/>
      <c r="BV77" s="632"/>
      <c r="BW77" s="632"/>
      <c r="BX77" s="632"/>
      <c r="BY77" s="632"/>
      <c r="BZ77" s="632"/>
      <c r="CA77" s="632"/>
      <c r="CB77" s="632"/>
      <c r="CC77" s="632"/>
      <c r="CD77" s="632"/>
      <c r="CE77" s="632"/>
      <c r="CF77" s="632"/>
      <c r="CG77" s="632"/>
      <c r="CH77" s="632"/>
      <c r="CI77" s="632"/>
      <c r="CJ77" s="632"/>
      <c r="CK77" s="632"/>
      <c r="CL77" s="632"/>
      <c r="CM77" s="632"/>
      <c r="CN77" s="632"/>
      <c r="CO77" s="632"/>
      <c r="CP77" s="632"/>
      <c r="CQ77" s="632"/>
      <c r="CR77" s="632"/>
      <c r="CS77" s="632"/>
      <c r="CT77" s="632"/>
      <c r="CU77" s="632"/>
      <c r="CV77" s="632"/>
      <c r="CW77" s="632"/>
      <c r="CX77" s="632"/>
      <c r="CY77" s="632"/>
      <c r="CZ77" s="632"/>
      <c r="DA77" s="632"/>
      <c r="DB77" s="632"/>
      <c r="DC77" s="632"/>
      <c r="DD77" s="632"/>
      <c r="DE77" s="632"/>
      <c r="DF77" s="632"/>
      <c r="DG77" s="632"/>
      <c r="DH77" s="632"/>
      <c r="DI77" s="632"/>
      <c r="DJ77" s="632"/>
      <c r="DK77" s="632"/>
      <c r="DL77" s="632"/>
      <c r="DM77" s="632"/>
      <c r="DN77" s="632"/>
      <c r="DO77" s="632"/>
      <c r="DP77" s="632"/>
      <c r="DQ77" s="632"/>
      <c r="DR77" s="632"/>
      <c r="DS77" s="632"/>
      <c r="DT77" s="632"/>
      <c r="DU77" s="632"/>
      <c r="DV77" s="632"/>
      <c r="DW77" s="632"/>
      <c r="DX77" s="632"/>
      <c r="DY77" s="632"/>
      <c r="DZ77" s="632"/>
      <c r="EA77" s="632"/>
      <c r="EB77" s="632"/>
      <c r="EC77" s="632"/>
      <c r="ED77" s="632"/>
      <c r="EE77" s="632"/>
      <c r="EF77" s="632"/>
      <c r="EG77" s="632"/>
      <c r="EH77" s="632"/>
      <c r="EI77" s="632"/>
      <c r="EJ77" s="632"/>
      <c r="EK77" s="632"/>
      <c r="EL77" s="632"/>
      <c r="EM77" s="632"/>
      <c r="EN77" s="632"/>
      <c r="EO77" s="632"/>
      <c r="EP77" s="632"/>
      <c r="EQ77" s="632"/>
      <c r="ER77" s="632"/>
      <c r="ES77" s="632"/>
      <c r="ET77" s="632"/>
      <c r="EU77" s="632"/>
      <c r="EV77" s="632"/>
      <c r="EW77" s="632"/>
      <c r="EX77" s="632"/>
      <c r="EY77" s="632"/>
      <c r="EZ77" s="632"/>
      <c r="FA77" s="632"/>
      <c r="FB77" s="632"/>
      <c r="FC77" s="632"/>
      <c r="FD77" s="632"/>
      <c r="FE77" s="632"/>
      <c r="FF77" s="632"/>
      <c r="FG77" s="632"/>
      <c r="FH77" s="632"/>
      <c r="FI77" s="632"/>
      <c r="FJ77" s="632"/>
      <c r="FK77" s="632"/>
      <c r="FL77" s="632"/>
      <c r="FM77" s="632"/>
      <c r="FN77" s="632"/>
      <c r="FO77" s="632"/>
      <c r="FP77" s="632"/>
      <c r="FQ77" s="632"/>
      <c r="FR77" s="632"/>
      <c r="FS77" s="632"/>
      <c r="FT77" s="632"/>
      <c r="FU77" s="632"/>
      <c r="FV77" s="632"/>
      <c r="FW77" s="632"/>
      <c r="FX77" s="632"/>
      <c r="FY77" s="632"/>
      <c r="FZ77" s="632"/>
      <c r="GA77" s="632"/>
      <c r="GB77" s="632"/>
      <c r="GC77" s="632"/>
      <c r="GD77" s="632"/>
      <c r="GE77" s="632"/>
      <c r="GF77" s="632"/>
      <c r="GG77" s="632"/>
      <c r="GH77" s="632"/>
      <c r="GI77" s="632"/>
      <c r="GJ77" s="632"/>
      <c r="GK77" s="632"/>
      <c r="GL77" s="632"/>
      <c r="GM77" s="632"/>
      <c r="GN77" s="632"/>
      <c r="GO77" s="632"/>
      <c r="GP77" s="632"/>
      <c r="GQ77" s="632"/>
      <c r="GR77" s="632"/>
      <c r="GS77" s="632"/>
      <c r="GT77" s="632"/>
      <c r="GU77" s="632"/>
      <c r="GV77" s="632"/>
      <c r="GW77" s="632"/>
      <c r="GX77" s="632"/>
      <c r="GY77" s="632"/>
      <c r="GZ77" s="632"/>
      <c r="HA77" s="632"/>
      <c r="HB77" s="632"/>
      <c r="HC77" s="632"/>
      <c r="HD77" s="632"/>
      <c r="HE77" s="632"/>
      <c r="HF77" s="632"/>
      <c r="HG77" s="632"/>
      <c r="HH77" s="632"/>
      <c r="HI77" s="632"/>
      <c r="HJ77" s="632"/>
      <c r="HK77" s="632"/>
      <c r="HL77" s="632"/>
      <c r="HM77" s="632"/>
      <c r="HN77" s="632"/>
      <c r="HO77" s="632"/>
      <c r="HP77" s="632"/>
      <c r="HQ77" s="632"/>
      <c r="HR77" s="632"/>
      <c r="HS77" s="632"/>
      <c r="HT77" s="632"/>
      <c r="HU77" s="632"/>
      <c r="HV77" s="632"/>
      <c r="HW77" s="632"/>
      <c r="HX77" s="632"/>
      <c r="HY77" s="632"/>
      <c r="HZ77" s="632"/>
      <c r="IA77" s="632"/>
      <c r="IB77" s="632"/>
      <c r="IC77" s="632"/>
      <c r="ID77" s="632"/>
      <c r="IE77" s="632"/>
      <c r="IF77" s="632"/>
      <c r="IG77" s="632"/>
      <c r="IH77" s="632"/>
      <c r="II77" s="632"/>
      <c r="IJ77" s="632"/>
      <c r="IK77" s="632"/>
      <c r="IL77" s="632"/>
      <c r="IM77" s="632"/>
      <c r="IN77" s="632"/>
      <c r="IO77" s="632"/>
      <c r="IP77" s="632"/>
      <c r="IQ77" s="632"/>
      <c r="IR77" s="632"/>
      <c r="IS77" s="632"/>
      <c r="IT77" s="632"/>
      <c r="IU77" s="632"/>
      <c r="IV77" s="632"/>
    </row>
    <row r="78" spans="1:264" s="294" customFormat="1">
      <c r="A78" s="642" t="s">
        <v>184</v>
      </c>
      <c r="B78" s="643" t="s">
        <v>170</v>
      </c>
      <c r="C78" s="642" t="s">
        <v>171</v>
      </c>
      <c r="D78" s="296"/>
      <c r="E78" s="632"/>
      <c r="F78" s="632"/>
      <c r="G78" s="632"/>
      <c r="H78" s="632"/>
      <c r="I78" s="632"/>
      <c r="J78" s="632"/>
      <c r="K78" s="632"/>
      <c r="L78" s="295"/>
      <c r="M78" s="295"/>
      <c r="N78" s="295"/>
      <c r="O78" s="632"/>
      <c r="P78" s="296"/>
      <c r="Q78" s="632"/>
      <c r="R78" s="632"/>
      <c r="S78" s="632"/>
      <c r="T78" s="632"/>
      <c r="U78" s="632"/>
      <c r="V78" s="632"/>
      <c r="W78" s="632"/>
      <c r="X78" s="632"/>
      <c r="Y78" s="632"/>
      <c r="Z78" s="632"/>
      <c r="AA78" s="632"/>
      <c r="AB78" s="632"/>
      <c r="AC78" s="632"/>
      <c r="AD78" s="632"/>
      <c r="AE78" s="632"/>
      <c r="AF78" s="632"/>
      <c r="AG78" s="632"/>
      <c r="AH78" s="632"/>
      <c r="AI78" s="632"/>
      <c r="AJ78" s="632"/>
      <c r="AK78" s="632"/>
      <c r="AL78" s="632"/>
      <c r="AM78" s="632"/>
      <c r="AN78" s="632">
        <v>73450</v>
      </c>
      <c r="AO78" s="632"/>
      <c r="AP78" s="632"/>
      <c r="AQ78" s="632"/>
      <c r="AR78" s="632"/>
      <c r="AS78" s="632"/>
      <c r="AT78" s="632"/>
      <c r="AU78" s="632"/>
      <c r="AV78" s="632"/>
      <c r="AW78" s="632"/>
      <c r="AX78" s="632"/>
      <c r="AY78" s="632"/>
      <c r="AZ78" s="632"/>
      <c r="BA78" s="632"/>
      <c r="BB78" s="632"/>
      <c r="BC78" s="632"/>
      <c r="BD78" s="632"/>
      <c r="BE78" s="632"/>
      <c r="BF78" s="632"/>
      <c r="BG78" s="632"/>
      <c r="BH78" s="632"/>
      <c r="BI78" s="632"/>
      <c r="BJ78" s="632"/>
      <c r="BK78" s="632"/>
      <c r="BL78" s="632"/>
      <c r="BM78" s="632"/>
      <c r="BN78" s="632"/>
      <c r="BO78" s="632"/>
      <c r="BP78" s="632"/>
      <c r="BQ78" s="632"/>
      <c r="BR78" s="632"/>
      <c r="BS78" s="632"/>
      <c r="BT78" s="632"/>
      <c r="BU78" s="632"/>
      <c r="BV78" s="632"/>
      <c r="BW78" s="632"/>
      <c r="BX78" s="632"/>
      <c r="BY78" s="632"/>
      <c r="BZ78" s="632"/>
      <c r="CA78" s="632"/>
      <c r="CB78" s="632"/>
      <c r="CC78" s="632"/>
      <c r="CD78" s="632"/>
      <c r="CE78" s="632"/>
      <c r="CF78" s="632"/>
      <c r="CG78" s="632"/>
      <c r="CH78" s="632"/>
      <c r="CI78" s="632"/>
      <c r="CJ78" s="632"/>
      <c r="CK78" s="632"/>
      <c r="CL78" s="632"/>
      <c r="CM78" s="632"/>
      <c r="CN78" s="632"/>
      <c r="CO78" s="632"/>
      <c r="CP78" s="632"/>
      <c r="CQ78" s="632"/>
      <c r="CR78" s="296"/>
      <c r="CS78" s="632"/>
      <c r="CT78" s="632"/>
      <c r="CU78" s="632"/>
      <c r="CV78" s="632"/>
      <c r="CW78" s="632"/>
      <c r="CX78" s="632"/>
      <c r="CY78" s="632"/>
      <c r="CZ78" s="632"/>
      <c r="DA78" s="632"/>
      <c r="DB78" s="632"/>
      <c r="DC78" s="632"/>
      <c r="DD78" s="632"/>
      <c r="DE78" s="632"/>
      <c r="DF78" s="632"/>
      <c r="DG78" s="632"/>
      <c r="DH78" s="632"/>
      <c r="DI78" s="632"/>
      <c r="DJ78" s="632"/>
      <c r="DK78" s="632"/>
      <c r="DL78" s="632"/>
      <c r="DM78" s="632"/>
      <c r="DN78" s="632"/>
      <c r="DO78" s="632"/>
      <c r="DP78" s="632"/>
      <c r="DQ78" s="632"/>
      <c r="DR78" s="632"/>
      <c r="DS78" s="632"/>
      <c r="DT78" s="632"/>
      <c r="DU78" s="632"/>
      <c r="DV78" s="632"/>
      <c r="DW78" s="632"/>
      <c r="DX78" s="632"/>
      <c r="DY78" s="632"/>
      <c r="DZ78" s="632"/>
      <c r="EA78" s="632"/>
      <c r="EB78" s="632"/>
      <c r="EC78" s="632"/>
      <c r="ED78" s="632"/>
      <c r="EE78" s="632"/>
      <c r="EF78" s="632"/>
      <c r="EG78" s="632"/>
      <c r="EH78" s="632"/>
      <c r="EI78" s="632"/>
      <c r="EJ78" s="632"/>
      <c r="EK78" s="632"/>
      <c r="EL78" s="632"/>
      <c r="EM78" s="632"/>
      <c r="EN78" s="632"/>
      <c r="EO78" s="632"/>
      <c r="EP78" s="632"/>
      <c r="EQ78" s="632"/>
      <c r="ER78" s="632"/>
      <c r="ES78" s="632"/>
      <c r="ET78" s="632"/>
      <c r="EU78" s="632"/>
      <c r="EV78" s="632"/>
      <c r="EW78" s="632"/>
      <c r="EX78" s="632"/>
      <c r="EY78" s="632"/>
      <c r="EZ78" s="632"/>
      <c r="FA78" s="632"/>
      <c r="FB78" s="632"/>
      <c r="FC78" s="632"/>
      <c r="FD78" s="632"/>
      <c r="FE78" s="632"/>
      <c r="FF78" s="632"/>
      <c r="FG78" s="632"/>
      <c r="FH78" s="632"/>
      <c r="FI78" s="632"/>
      <c r="FJ78" s="632"/>
      <c r="FK78" s="632"/>
      <c r="FL78" s="632"/>
      <c r="FM78" s="632"/>
      <c r="FN78" s="632"/>
      <c r="FO78" s="632"/>
      <c r="FP78" s="632"/>
      <c r="FQ78" s="632"/>
      <c r="FR78" s="632"/>
      <c r="FS78" s="632"/>
      <c r="FT78" s="632"/>
      <c r="FU78" s="632"/>
      <c r="FV78" s="632"/>
      <c r="FW78" s="632"/>
      <c r="FX78" s="632"/>
      <c r="FY78" s="632"/>
      <c r="FZ78" s="632"/>
      <c r="GA78" s="632"/>
      <c r="GB78" s="632"/>
      <c r="GC78" s="632"/>
      <c r="GD78" s="632"/>
      <c r="GE78" s="632"/>
      <c r="GF78" s="632"/>
      <c r="GG78" s="632"/>
      <c r="GH78" s="632"/>
      <c r="GI78" s="632"/>
      <c r="GJ78" s="632"/>
      <c r="GK78" s="632"/>
      <c r="GL78" s="632"/>
      <c r="GM78" s="632"/>
      <c r="GN78" s="632"/>
      <c r="GO78" s="632"/>
      <c r="GP78" s="632"/>
      <c r="GQ78" s="632"/>
      <c r="GR78" s="632"/>
      <c r="GS78" s="632"/>
      <c r="GT78" s="632"/>
      <c r="GU78" s="632"/>
      <c r="GV78" s="632"/>
      <c r="GW78" s="632"/>
      <c r="GX78" s="632"/>
      <c r="GY78" s="632"/>
      <c r="GZ78" s="632"/>
      <c r="HA78" s="632"/>
      <c r="HB78" s="632"/>
      <c r="HC78" s="632"/>
      <c r="HD78" s="632"/>
      <c r="HE78" s="632"/>
      <c r="HF78" s="632"/>
      <c r="HG78" s="632"/>
      <c r="HH78" s="632"/>
      <c r="HI78" s="632"/>
      <c r="HJ78" s="632"/>
      <c r="HK78" s="632"/>
      <c r="HL78" s="632"/>
      <c r="HM78" s="632"/>
      <c r="HN78" s="632"/>
      <c r="HO78" s="632"/>
      <c r="HP78" s="632"/>
      <c r="HQ78" s="632"/>
      <c r="HR78" s="632"/>
      <c r="HS78" s="632"/>
      <c r="HT78" s="632"/>
      <c r="HU78" s="632"/>
      <c r="HV78" s="632"/>
      <c r="HW78" s="632"/>
      <c r="HX78" s="632"/>
      <c r="HY78" s="632"/>
      <c r="HZ78" s="632"/>
      <c r="IA78" s="632"/>
      <c r="IB78" s="632"/>
      <c r="IC78" s="632"/>
      <c r="ID78" s="632"/>
      <c r="IE78" s="632"/>
      <c r="IF78" s="632"/>
      <c r="IG78" s="632"/>
      <c r="IH78" s="632"/>
      <c r="II78" s="632"/>
      <c r="IJ78" s="632"/>
      <c r="IK78" s="632"/>
      <c r="IL78" s="632"/>
      <c r="IM78" s="632"/>
      <c r="IN78" s="632"/>
      <c r="IO78" s="632"/>
      <c r="IP78" s="632"/>
      <c r="IQ78" s="632"/>
      <c r="IR78" s="632"/>
      <c r="IS78" s="632"/>
      <c r="IT78" s="632"/>
      <c r="IU78" s="632"/>
      <c r="IV78" s="632"/>
    </row>
    <row r="79" spans="1:264" s="294" customFormat="1">
      <c r="A79" s="665" t="s">
        <v>185</v>
      </c>
      <c r="B79" s="643" t="s">
        <v>174</v>
      </c>
      <c r="C79" s="642" t="s">
        <v>186</v>
      </c>
      <c r="D79" s="296"/>
      <c r="E79" s="632"/>
      <c r="F79" s="632"/>
      <c r="G79" s="632"/>
      <c r="H79" s="632"/>
      <c r="I79" s="632"/>
      <c r="J79" s="632"/>
      <c r="K79" s="632"/>
      <c r="L79" s="295"/>
      <c r="M79" s="295"/>
      <c r="N79" s="295"/>
      <c r="O79" s="632"/>
      <c r="P79" s="296"/>
      <c r="Q79" s="632"/>
      <c r="R79" s="632"/>
      <c r="S79" s="632"/>
      <c r="T79" s="632"/>
      <c r="U79" s="632"/>
      <c r="V79" s="632"/>
      <c r="W79" s="632"/>
      <c r="X79" s="632"/>
      <c r="Y79" s="632"/>
      <c r="Z79" s="632"/>
      <c r="AA79" s="632"/>
      <c r="AB79" s="632"/>
      <c r="AC79" s="632"/>
      <c r="AD79" s="632"/>
      <c r="AE79" s="632"/>
      <c r="AF79" s="632"/>
      <c r="AG79" s="632"/>
      <c r="AH79" s="632"/>
      <c r="AI79" s="632"/>
      <c r="AJ79" s="632"/>
      <c r="AK79" s="632"/>
      <c r="AL79" s="632"/>
      <c r="AM79" s="632"/>
      <c r="AN79" s="632"/>
      <c r="AO79" s="632"/>
      <c r="AP79" s="632"/>
      <c r="AQ79" s="632"/>
      <c r="AR79" s="632"/>
      <c r="AS79" s="632"/>
      <c r="AT79" s="632"/>
      <c r="AU79" s="632"/>
      <c r="AV79" s="632"/>
      <c r="AW79" s="632"/>
      <c r="AX79" s="632"/>
      <c r="AY79" s="632"/>
      <c r="AZ79" s="632"/>
      <c r="BA79" s="632"/>
      <c r="BB79" s="632"/>
      <c r="BC79" s="632"/>
      <c r="BD79" s="632"/>
      <c r="BE79" s="632"/>
      <c r="BF79" s="632"/>
      <c r="BG79" s="632"/>
      <c r="BH79" s="632"/>
      <c r="BI79" s="632"/>
      <c r="BJ79" s="632"/>
      <c r="BK79" s="632"/>
      <c r="BL79" s="632"/>
      <c r="BM79" s="632"/>
      <c r="BN79" s="632"/>
      <c r="BO79" s="632"/>
      <c r="BP79" s="632"/>
      <c r="BQ79" s="632"/>
      <c r="BR79" s="632"/>
      <c r="BS79" s="632"/>
      <c r="BT79" s="632"/>
      <c r="BU79" s="632"/>
      <c r="BV79" s="632"/>
      <c r="BW79" s="632"/>
      <c r="BX79" s="632"/>
      <c r="BY79" s="632"/>
      <c r="BZ79" s="632"/>
      <c r="CA79" s="632"/>
      <c r="CB79" s="632"/>
      <c r="CC79" s="632"/>
      <c r="CD79" s="632"/>
      <c r="CE79" s="632"/>
      <c r="CF79" s="632">
        <v>2262098.63</v>
      </c>
      <c r="CG79" s="632"/>
      <c r="CH79" s="632"/>
      <c r="CI79" s="632"/>
      <c r="CJ79" s="632"/>
      <c r="CK79" s="632"/>
      <c r="CL79" s="632"/>
      <c r="CM79" s="632"/>
      <c r="CN79" s="632"/>
      <c r="CO79" s="632"/>
      <c r="CP79" s="632"/>
      <c r="CQ79" s="632"/>
      <c r="CR79" s="632"/>
      <c r="CS79" s="632"/>
      <c r="CT79" s="632"/>
      <c r="CU79" s="632"/>
      <c r="CV79" s="632"/>
      <c r="CW79" s="632"/>
      <c r="CX79" s="632"/>
      <c r="CY79" s="632"/>
      <c r="CZ79" s="632"/>
      <c r="DA79" s="632"/>
      <c r="DB79" s="632"/>
      <c r="DC79" s="632"/>
      <c r="DD79" s="632"/>
      <c r="DE79" s="632"/>
      <c r="DF79" s="632"/>
      <c r="DG79" s="632"/>
      <c r="DH79" s="632"/>
      <c r="DI79" s="632"/>
      <c r="DJ79" s="632"/>
      <c r="DK79" s="632"/>
      <c r="DL79" s="632"/>
      <c r="DM79" s="632"/>
      <c r="DN79" s="632"/>
      <c r="DO79" s="632"/>
      <c r="DP79" s="632"/>
      <c r="DQ79" s="632"/>
      <c r="DR79" s="632"/>
      <c r="DS79" s="632"/>
      <c r="DT79" s="632"/>
      <c r="DU79" s="632"/>
      <c r="DV79" s="632"/>
      <c r="DW79" s="632"/>
      <c r="DX79" s="632"/>
      <c r="DY79" s="632"/>
      <c r="DZ79" s="632"/>
      <c r="EA79" s="632"/>
      <c r="EB79" s="632"/>
      <c r="EC79" s="632"/>
      <c r="ED79" s="632"/>
      <c r="EE79" s="632"/>
      <c r="EF79" s="632"/>
      <c r="EG79" s="632"/>
      <c r="EH79" s="632"/>
      <c r="EI79" s="632"/>
      <c r="EJ79" s="632"/>
      <c r="EK79" s="632"/>
      <c r="EL79" s="632"/>
      <c r="EM79" s="632"/>
      <c r="EN79" s="632"/>
      <c r="EO79" s="632"/>
      <c r="EP79" s="632"/>
      <c r="EQ79" s="632"/>
      <c r="ER79" s="632"/>
      <c r="ES79" s="632"/>
      <c r="ET79" s="632"/>
      <c r="EU79" s="632"/>
      <c r="EV79" s="632"/>
      <c r="EW79" s="632"/>
      <c r="EX79" s="632"/>
      <c r="EY79" s="632"/>
      <c r="EZ79" s="632"/>
      <c r="FA79" s="632"/>
      <c r="FB79" s="632"/>
      <c r="FC79" s="632"/>
      <c r="FD79" s="632"/>
      <c r="FE79" s="632"/>
      <c r="FF79" s="632"/>
      <c r="FG79" s="632"/>
      <c r="FH79" s="632"/>
      <c r="FI79" s="632"/>
      <c r="FJ79" s="632"/>
      <c r="FK79" s="632"/>
      <c r="FL79" s="632"/>
      <c r="FM79" s="632"/>
      <c r="FN79" s="632"/>
      <c r="FO79" s="632"/>
      <c r="FP79" s="632"/>
      <c r="FQ79" s="632"/>
      <c r="FR79" s="632"/>
      <c r="FS79" s="632"/>
      <c r="FT79" s="632"/>
      <c r="FU79" s="632"/>
      <c r="FV79" s="632"/>
      <c r="FW79" s="632"/>
      <c r="FX79" s="632"/>
      <c r="FY79" s="632"/>
      <c r="FZ79" s="632"/>
      <c r="GA79" s="632"/>
      <c r="GB79" s="632"/>
      <c r="GC79" s="632"/>
      <c r="GD79" s="632"/>
      <c r="GE79" s="632"/>
      <c r="GF79" s="632"/>
      <c r="GG79" s="632"/>
      <c r="GH79" s="632"/>
      <c r="GI79" s="632"/>
      <c r="GJ79" s="632"/>
      <c r="GK79" s="632"/>
      <c r="GL79" s="632"/>
      <c r="GM79" s="632"/>
      <c r="GN79" s="632"/>
      <c r="GO79" s="632"/>
      <c r="GP79" s="632"/>
      <c r="GQ79" s="632"/>
      <c r="GR79" s="632"/>
      <c r="GS79" s="632"/>
      <c r="GT79" s="632"/>
      <c r="GU79" s="632"/>
      <c r="GV79" s="632"/>
      <c r="GW79" s="632"/>
      <c r="GX79" s="632"/>
      <c r="GY79" s="632"/>
      <c r="GZ79" s="632"/>
      <c r="HA79" s="632"/>
      <c r="HB79" s="632"/>
      <c r="HC79" s="632"/>
      <c r="HD79" s="632"/>
      <c r="HE79" s="632"/>
      <c r="HF79" s="632"/>
      <c r="HG79" s="632"/>
      <c r="HH79" s="632"/>
      <c r="HI79" s="632"/>
      <c r="HJ79" s="632"/>
      <c r="HK79" s="632"/>
      <c r="HL79" s="632"/>
      <c r="HM79" s="632"/>
      <c r="HN79" s="632"/>
      <c r="HO79" s="632"/>
      <c r="HP79" s="632"/>
      <c r="HQ79" s="632"/>
      <c r="HR79" s="632"/>
      <c r="HS79" s="632"/>
      <c r="HT79" s="632"/>
      <c r="HU79" s="632"/>
      <c r="HV79" s="632"/>
      <c r="HW79" s="632"/>
      <c r="HX79" s="632"/>
      <c r="HY79" s="632"/>
      <c r="HZ79" s="632"/>
      <c r="IA79" s="632"/>
      <c r="IB79" s="632"/>
      <c r="IC79" s="632"/>
      <c r="ID79" s="632"/>
      <c r="IE79" s="632"/>
      <c r="IF79" s="632"/>
      <c r="IG79" s="632"/>
      <c r="IH79" s="632"/>
      <c r="II79" s="632"/>
      <c r="IJ79" s="632"/>
      <c r="IK79" s="632"/>
      <c r="IL79" s="632"/>
      <c r="IM79" s="632"/>
      <c r="IN79" s="632"/>
      <c r="IO79" s="632"/>
      <c r="IP79" s="632"/>
      <c r="IQ79" s="632"/>
      <c r="IR79" s="632"/>
      <c r="IS79" s="632"/>
      <c r="IT79" s="632"/>
      <c r="IU79" s="632"/>
      <c r="IV79" s="632"/>
    </row>
    <row r="80" spans="1:264">
      <c r="A80" s="389" t="s">
        <v>187</v>
      </c>
      <c r="B80" s="108"/>
      <c r="C80" s="389" t="s">
        <v>179</v>
      </c>
      <c r="AA80" s="157"/>
      <c r="AL80" s="142"/>
      <c r="AO80" s="142">
        <v>43815.75</v>
      </c>
    </row>
    <row r="81" spans="1:101" s="294" customFormat="1">
      <c r="A81" s="665" t="s">
        <v>188</v>
      </c>
      <c r="B81" s="643" t="s">
        <v>189</v>
      </c>
      <c r="C81" s="642" t="s">
        <v>190</v>
      </c>
      <c r="D81" s="296"/>
      <c r="H81" s="296"/>
      <c r="I81" s="296"/>
      <c r="J81" s="296"/>
      <c r="L81" s="295"/>
      <c r="N81" s="295"/>
      <c r="AA81" s="632"/>
      <c r="AD81" s="295"/>
      <c r="AE81" s="598">
        <v>732918</v>
      </c>
      <c r="AF81" s="295"/>
      <c r="AM81" s="295"/>
      <c r="AO81" s="295"/>
      <c r="AQ81" s="295"/>
      <c r="BF81" s="295"/>
      <c r="BG81" s="295"/>
      <c r="BT81" s="295"/>
      <c r="BU81" s="295"/>
      <c r="BW81" s="295"/>
      <c r="BZ81" s="295"/>
      <c r="CG81" s="296"/>
      <c r="CH81" s="296"/>
      <c r="CI81" s="296"/>
      <c r="CJ81" s="296"/>
      <c r="CK81" s="296"/>
      <c r="CL81" s="296"/>
      <c r="CM81" s="296"/>
      <c r="CN81" s="296"/>
      <c r="CO81" s="296"/>
      <c r="CP81" s="296"/>
      <c r="CQ81" s="296"/>
      <c r="CR81" s="296"/>
      <c r="CS81" s="296"/>
      <c r="CT81" s="296"/>
      <c r="CU81" s="296"/>
      <c r="CV81" s="296"/>
      <c r="CW81" s="296"/>
    </row>
    <row r="82" spans="1:101" s="294" customFormat="1">
      <c r="A82" s="665" t="s">
        <v>191</v>
      </c>
      <c r="B82" s="643" t="s">
        <v>174</v>
      </c>
      <c r="C82" s="642" t="s">
        <v>192</v>
      </c>
      <c r="D82" s="296"/>
      <c r="H82" s="296"/>
      <c r="I82" s="296"/>
      <c r="J82" s="296"/>
      <c r="L82" s="295"/>
      <c r="N82" s="295"/>
      <c r="AA82" s="632"/>
      <c r="AD82" s="295"/>
      <c r="AF82" s="295"/>
      <c r="AG82" s="598"/>
      <c r="AM82" s="295"/>
      <c r="AO82" s="295"/>
      <c r="AQ82" s="295"/>
      <c r="AV82" s="598">
        <v>568279.81999999995</v>
      </c>
      <c r="BF82" s="295"/>
      <c r="BG82" s="295"/>
      <c r="BT82" s="295"/>
      <c r="BU82" s="295"/>
      <c r="BW82" s="295"/>
      <c r="BZ82" s="295"/>
      <c r="CG82" s="296"/>
      <c r="CH82" s="296"/>
      <c r="CI82" s="296"/>
      <c r="CJ82" s="296"/>
      <c r="CK82" s="296"/>
      <c r="CL82" s="296"/>
      <c r="CM82" s="296"/>
      <c r="CN82" s="296"/>
      <c r="CO82" s="296"/>
      <c r="CP82" s="296"/>
      <c r="CQ82" s="296"/>
      <c r="CR82" s="296"/>
      <c r="CS82" s="296"/>
      <c r="CT82" s="296"/>
      <c r="CU82" s="296"/>
      <c r="CV82" s="296"/>
      <c r="CW82" s="296"/>
    </row>
    <row r="83" spans="1:101" s="294" customFormat="1">
      <c r="A83" s="665" t="s">
        <v>193</v>
      </c>
      <c r="B83" s="643" t="s">
        <v>174</v>
      </c>
      <c r="C83" s="642" t="s">
        <v>192</v>
      </c>
      <c r="D83" s="296"/>
      <c r="H83" s="296"/>
      <c r="I83" s="296"/>
      <c r="J83" s="296"/>
      <c r="L83" s="632"/>
      <c r="N83" s="632"/>
      <c r="AA83" s="632"/>
      <c r="AD83" s="632"/>
      <c r="AF83" s="632"/>
      <c r="AM83" s="632"/>
      <c r="AO83" s="632"/>
      <c r="AQ83" s="632"/>
      <c r="AV83" s="598">
        <v>62991.85</v>
      </c>
      <c r="BF83" s="632"/>
      <c r="BG83" s="632"/>
      <c r="BT83" s="632"/>
      <c r="BU83" s="632"/>
      <c r="BW83" s="632"/>
      <c r="BZ83" s="632"/>
      <c r="CG83" s="296"/>
      <c r="CH83" s="296"/>
      <c r="CI83" s="296"/>
      <c r="CJ83" s="296"/>
      <c r="CK83" s="296"/>
      <c r="CL83" s="296"/>
      <c r="CM83" s="296"/>
      <c r="CN83" s="296"/>
      <c r="CO83" s="296"/>
      <c r="CP83" s="296"/>
      <c r="CQ83" s="296"/>
      <c r="CR83" s="644"/>
      <c r="CS83" s="296"/>
      <c r="CT83" s="296"/>
      <c r="CU83" s="296"/>
      <c r="CV83" s="296"/>
      <c r="CW83" s="296"/>
    </row>
    <row r="84" spans="1:101" s="227" customFormat="1">
      <c r="A84" s="389" t="s">
        <v>194</v>
      </c>
      <c r="B84" s="108"/>
      <c r="C84" s="389" t="s">
        <v>195</v>
      </c>
      <c r="D84" s="109"/>
      <c r="H84" s="109"/>
      <c r="I84" s="109"/>
      <c r="J84" s="109"/>
      <c r="L84" s="157"/>
      <c r="N84" s="157"/>
      <c r="AA84" s="157"/>
      <c r="AD84" s="157"/>
      <c r="AF84" s="157"/>
      <c r="AM84" s="157">
        <v>1969.2</v>
      </c>
      <c r="AO84" s="157"/>
      <c r="AQ84" s="157"/>
      <c r="BF84" s="157"/>
      <c r="BG84" s="157"/>
      <c r="BT84" s="157"/>
      <c r="BU84" s="157"/>
      <c r="BW84" s="157"/>
      <c r="BZ84" s="157"/>
      <c r="CG84" s="109"/>
      <c r="CH84" s="109"/>
      <c r="CI84" s="109"/>
      <c r="CJ84" s="109"/>
      <c r="CK84" s="109"/>
      <c r="CL84" s="109"/>
      <c r="CM84" s="109"/>
      <c r="CN84" s="109"/>
      <c r="CO84" s="109"/>
      <c r="CP84" s="109"/>
      <c r="CQ84" s="109"/>
      <c r="CR84" s="109"/>
      <c r="CS84" s="109"/>
      <c r="CT84" s="109"/>
      <c r="CU84" s="109"/>
      <c r="CV84" s="109"/>
      <c r="CW84" s="109"/>
    </row>
    <row r="85" spans="1:101" s="227" customFormat="1">
      <c r="A85" s="389" t="s">
        <v>196</v>
      </c>
      <c r="B85" s="108"/>
      <c r="C85" s="389" t="s">
        <v>195</v>
      </c>
      <c r="D85" s="109"/>
      <c r="H85" s="109"/>
      <c r="I85" s="109"/>
      <c r="J85" s="109"/>
      <c r="L85" s="157"/>
      <c r="N85" s="157"/>
      <c r="AA85" s="157"/>
      <c r="AD85" s="157"/>
      <c r="AF85" s="157"/>
      <c r="AM85" s="157">
        <v>3658562.6</v>
      </c>
      <c r="AO85" s="157"/>
      <c r="AQ85" s="157"/>
      <c r="BF85" s="157"/>
      <c r="BG85" s="157"/>
      <c r="BT85" s="157"/>
      <c r="BU85" s="157"/>
      <c r="BW85" s="157"/>
      <c r="BZ85" s="157"/>
      <c r="CG85" s="109"/>
      <c r="CH85" s="109"/>
      <c r="CI85" s="109"/>
      <c r="CJ85" s="109"/>
      <c r="CK85" s="109"/>
      <c r="CL85" s="109"/>
      <c r="CM85" s="109"/>
      <c r="CN85" s="109"/>
      <c r="CO85" s="109"/>
      <c r="CP85" s="109"/>
      <c r="CQ85" s="109"/>
      <c r="CR85" s="109"/>
      <c r="CS85" s="109"/>
      <c r="CT85" s="109"/>
      <c r="CU85" s="109"/>
      <c r="CV85" s="109"/>
      <c r="CW85" s="109"/>
    </row>
    <row r="86" spans="1:101" s="354" customFormat="1">
      <c r="A86" s="665" t="s">
        <v>197</v>
      </c>
      <c r="B86" s="643" t="s">
        <v>181</v>
      </c>
      <c r="C86" s="642" t="s">
        <v>198</v>
      </c>
      <c r="D86" s="297"/>
      <c r="H86" s="297"/>
      <c r="I86" s="297"/>
      <c r="J86" s="297"/>
      <c r="L86" s="632"/>
      <c r="N86" s="632"/>
      <c r="AA86" s="632"/>
      <c r="AD86" s="632"/>
      <c r="AF86" s="632"/>
      <c r="AM86" s="632"/>
      <c r="AO86" s="632"/>
      <c r="AQ86" s="632"/>
      <c r="BF86" s="632"/>
      <c r="BG86" s="632"/>
      <c r="BS86" s="648">
        <v>919861</v>
      </c>
      <c r="BT86" s="632"/>
      <c r="BU86" s="632"/>
      <c r="BW86" s="632"/>
      <c r="BZ86" s="632"/>
      <c r="CG86" s="297"/>
      <c r="CH86" s="297"/>
      <c r="CI86" s="297"/>
      <c r="CJ86" s="297"/>
      <c r="CK86" s="297"/>
      <c r="CL86" s="297"/>
      <c r="CM86" s="297"/>
      <c r="CN86" s="297"/>
      <c r="CO86" s="297"/>
      <c r="CP86" s="297"/>
      <c r="CQ86" s="297"/>
      <c r="CR86" s="297"/>
      <c r="CS86" s="297"/>
      <c r="CT86" s="297"/>
      <c r="CU86" s="297"/>
      <c r="CV86" s="297"/>
      <c r="CW86" s="297"/>
    </row>
    <row r="87" spans="1:101" s="227" customFormat="1">
      <c r="A87" s="389" t="s">
        <v>194</v>
      </c>
      <c r="B87" s="108"/>
      <c r="C87" s="389" t="s">
        <v>199</v>
      </c>
      <c r="D87" s="109"/>
      <c r="H87" s="109"/>
      <c r="I87" s="109"/>
      <c r="J87" s="109"/>
      <c r="L87" s="157"/>
      <c r="N87" s="157"/>
      <c r="AA87" s="157"/>
      <c r="AD87" s="157"/>
      <c r="AF87" s="157"/>
      <c r="AM87" s="157">
        <v>3778372.75</v>
      </c>
      <c r="AO87" s="157"/>
      <c r="AQ87" s="157"/>
      <c r="BF87" s="157"/>
      <c r="BG87" s="157"/>
      <c r="BT87" s="157"/>
      <c r="BU87" s="157"/>
      <c r="BW87" s="157"/>
      <c r="BZ87" s="157"/>
      <c r="CG87" s="109"/>
      <c r="CH87" s="109"/>
      <c r="CI87" s="109"/>
      <c r="CJ87" s="109"/>
      <c r="CK87" s="109"/>
      <c r="CL87" s="109"/>
      <c r="CM87" s="109"/>
      <c r="CN87" s="109"/>
      <c r="CO87" s="109"/>
      <c r="CP87" s="109"/>
      <c r="CQ87" s="109"/>
      <c r="CR87" s="109"/>
      <c r="CS87" s="109"/>
      <c r="CT87" s="109"/>
      <c r="CU87" s="109"/>
      <c r="CV87" s="109"/>
      <c r="CW87" s="109"/>
    </row>
    <row r="88" spans="1:101" s="294" customFormat="1">
      <c r="A88" s="665" t="s">
        <v>200</v>
      </c>
      <c r="B88" s="643" t="s">
        <v>181</v>
      </c>
      <c r="C88" s="642" t="s">
        <v>179</v>
      </c>
      <c r="D88" s="296"/>
      <c r="H88" s="296"/>
      <c r="I88" s="296"/>
      <c r="J88" s="296"/>
      <c r="L88" s="295"/>
      <c r="N88" s="295"/>
      <c r="AA88" s="632"/>
      <c r="AD88" s="295"/>
      <c r="AF88" s="295"/>
      <c r="AM88" s="295"/>
      <c r="AN88" s="598"/>
      <c r="AO88" s="295">
        <v>306958.40999999997</v>
      </c>
      <c r="AQ88" s="295"/>
      <c r="AX88" s="295"/>
      <c r="BF88" s="295"/>
      <c r="BG88" s="295"/>
      <c r="BT88" s="295"/>
      <c r="BU88" s="295"/>
      <c r="BW88" s="295"/>
      <c r="BZ88" s="295"/>
      <c r="CG88" s="296"/>
      <c r="CH88" s="296"/>
      <c r="CI88" s="296"/>
      <c r="CJ88" s="296"/>
      <c r="CK88" s="296"/>
      <c r="CL88" s="296"/>
      <c r="CM88" s="296"/>
      <c r="CN88" s="296"/>
      <c r="CO88" s="296"/>
      <c r="CP88" s="296"/>
      <c r="CQ88" s="296"/>
      <c r="CR88" s="296"/>
      <c r="CS88" s="296"/>
      <c r="CT88" s="296"/>
      <c r="CU88" s="296"/>
      <c r="CV88" s="296"/>
      <c r="CW88" s="296"/>
    </row>
    <row r="89" spans="1:101" s="294" customFormat="1">
      <c r="A89" s="665" t="s">
        <v>201</v>
      </c>
      <c r="B89" s="643" t="s">
        <v>181</v>
      </c>
      <c r="C89" s="642" t="s">
        <v>202</v>
      </c>
      <c r="D89" s="296"/>
      <c r="H89" s="296"/>
      <c r="I89" s="296"/>
      <c r="J89" s="296"/>
      <c r="L89" s="295"/>
      <c r="N89" s="295"/>
      <c r="AA89" s="632"/>
      <c r="AD89" s="295"/>
      <c r="AF89" s="295"/>
      <c r="AM89" s="295"/>
      <c r="AO89" s="295"/>
      <c r="AQ89" s="295"/>
      <c r="AX89" s="295"/>
      <c r="BF89" s="295"/>
      <c r="BG89" s="295"/>
      <c r="BI89" s="598"/>
      <c r="BT89" s="295"/>
      <c r="BU89" s="295"/>
      <c r="BV89" s="598">
        <v>252080.4</v>
      </c>
      <c r="BW89" s="295"/>
      <c r="BZ89" s="295"/>
      <c r="CG89" s="296"/>
      <c r="CH89" s="296"/>
      <c r="CI89" s="296"/>
      <c r="CJ89" s="296"/>
      <c r="CK89" s="296"/>
      <c r="CL89" s="296"/>
      <c r="CM89" s="296"/>
      <c r="CN89" s="296"/>
      <c r="CO89" s="296"/>
      <c r="CP89" s="296"/>
      <c r="CQ89" s="296"/>
      <c r="CR89" s="296"/>
      <c r="CS89" s="296"/>
      <c r="CT89" s="296"/>
      <c r="CU89" s="296"/>
      <c r="CV89" s="296"/>
      <c r="CW89" s="296"/>
    </row>
    <row r="90" spans="1:101" s="294" customFormat="1">
      <c r="A90" s="665" t="s">
        <v>203</v>
      </c>
      <c r="B90" s="643" t="s">
        <v>174</v>
      </c>
      <c r="C90" s="642" t="s">
        <v>204</v>
      </c>
      <c r="D90" s="296"/>
      <c r="H90" s="296"/>
      <c r="I90" s="296"/>
      <c r="J90" s="296"/>
      <c r="L90" s="295"/>
      <c r="N90" s="295"/>
      <c r="AA90" s="632"/>
      <c r="AD90" s="295"/>
      <c r="AF90" s="295"/>
      <c r="AM90" s="295"/>
      <c r="AO90" s="295">
        <v>5000</v>
      </c>
      <c r="AQ90" s="295"/>
      <c r="AX90" s="295"/>
      <c r="BF90" s="295"/>
      <c r="BG90" s="295"/>
      <c r="BT90" s="295"/>
      <c r="BU90" s="295"/>
      <c r="BW90" s="295"/>
      <c r="BZ90" s="295"/>
      <c r="CG90" s="296"/>
      <c r="CH90" s="296"/>
      <c r="CI90" s="296"/>
      <c r="CJ90" s="296"/>
      <c r="CK90" s="296"/>
      <c r="CL90" s="296"/>
      <c r="CM90" s="296"/>
      <c r="CN90" s="296"/>
      <c r="CO90" s="296"/>
      <c r="CP90" s="296"/>
      <c r="CQ90" s="296"/>
      <c r="CR90" s="296"/>
      <c r="CS90" s="296"/>
      <c r="CT90" s="296"/>
      <c r="CU90" s="296"/>
      <c r="CV90" s="296"/>
      <c r="CW90" s="296"/>
    </row>
    <row r="91" spans="1:101" s="294" customFormat="1">
      <c r="A91" s="665" t="s">
        <v>205</v>
      </c>
      <c r="B91" s="643" t="s">
        <v>174</v>
      </c>
      <c r="C91" s="642" t="s">
        <v>206</v>
      </c>
      <c r="D91" s="296"/>
      <c r="H91" s="296"/>
      <c r="I91" s="296"/>
      <c r="J91" s="296"/>
      <c r="L91" s="295"/>
      <c r="N91" s="295"/>
      <c r="AA91" s="632"/>
      <c r="AD91" s="295"/>
      <c r="AF91" s="295"/>
      <c r="AM91" s="295"/>
      <c r="AO91" s="295">
        <v>5000</v>
      </c>
      <c r="AQ91" s="295"/>
      <c r="AX91" s="295"/>
      <c r="BF91" s="295"/>
      <c r="BG91" s="295"/>
      <c r="BT91" s="295"/>
      <c r="BU91" s="295"/>
      <c r="BW91" s="295"/>
      <c r="BZ91" s="295"/>
      <c r="CG91" s="296"/>
      <c r="CH91" s="296"/>
      <c r="CI91" s="296"/>
      <c r="CJ91" s="296"/>
      <c r="CK91" s="296"/>
      <c r="CL91" s="296"/>
      <c r="CM91" s="296"/>
      <c r="CN91" s="296"/>
      <c r="CO91" s="296"/>
      <c r="CP91" s="296"/>
      <c r="CQ91" s="296"/>
      <c r="CR91" s="296"/>
      <c r="CS91" s="296"/>
      <c r="CT91" s="296"/>
      <c r="CU91" s="296"/>
      <c r="CV91" s="296"/>
      <c r="CW91" s="296"/>
    </row>
    <row r="92" spans="1:101" s="294" customFormat="1">
      <c r="A92" s="665" t="s">
        <v>207</v>
      </c>
      <c r="B92" s="643" t="s">
        <v>174</v>
      </c>
      <c r="C92" s="642" t="s">
        <v>208</v>
      </c>
      <c r="D92" s="296"/>
      <c r="H92" s="296"/>
      <c r="I92" s="296"/>
      <c r="J92" s="296"/>
      <c r="L92" s="295"/>
      <c r="N92" s="295"/>
      <c r="AA92" s="632"/>
      <c r="AD92" s="295"/>
      <c r="AF92" s="295"/>
      <c r="AM92" s="295"/>
      <c r="AO92" s="295">
        <v>5000</v>
      </c>
      <c r="AQ92" s="295"/>
      <c r="BF92" s="295"/>
      <c r="BG92" s="295"/>
      <c r="BT92" s="295"/>
      <c r="BU92" s="295"/>
      <c r="BW92" s="295"/>
      <c r="BZ92" s="295"/>
      <c r="CG92" s="296"/>
      <c r="CH92" s="296"/>
      <c r="CI92" s="296"/>
      <c r="CJ92" s="296"/>
      <c r="CK92" s="296"/>
      <c r="CL92" s="296"/>
      <c r="CM92" s="296"/>
      <c r="CN92" s="296"/>
      <c r="CO92" s="296"/>
      <c r="CP92" s="296"/>
      <c r="CQ92" s="296"/>
      <c r="CR92" s="296"/>
      <c r="CS92" s="296"/>
      <c r="CT92" s="296"/>
      <c r="CU92" s="296"/>
      <c r="CV92" s="296"/>
      <c r="CW92" s="296"/>
    </row>
    <row r="93" spans="1:101" s="294" customFormat="1">
      <c r="A93" s="665" t="s">
        <v>209</v>
      </c>
      <c r="B93" s="643" t="s">
        <v>174</v>
      </c>
      <c r="C93" s="642" t="s">
        <v>210</v>
      </c>
      <c r="D93" s="296"/>
      <c r="H93" s="296"/>
      <c r="I93" s="296"/>
      <c r="J93" s="296"/>
      <c r="L93" s="295"/>
      <c r="N93" s="295"/>
      <c r="AA93" s="632"/>
      <c r="AD93" s="295"/>
      <c r="AF93" s="295"/>
      <c r="AM93" s="295"/>
      <c r="AO93" s="295"/>
      <c r="AQ93" s="295"/>
      <c r="BB93" s="598">
        <v>499400</v>
      </c>
      <c r="BF93" s="295"/>
      <c r="BG93" s="295"/>
      <c r="BT93" s="295"/>
      <c r="BU93" s="295"/>
      <c r="BW93" s="295"/>
      <c r="BZ93" s="295"/>
      <c r="CG93" s="296"/>
      <c r="CH93" s="296"/>
      <c r="CI93" s="296"/>
      <c r="CJ93" s="296"/>
      <c r="CK93" s="296"/>
      <c r="CL93" s="296"/>
      <c r="CM93" s="296"/>
      <c r="CN93" s="296"/>
      <c r="CO93" s="296"/>
      <c r="CP93" s="296"/>
      <c r="CQ93" s="296"/>
      <c r="CR93" s="296"/>
      <c r="CS93" s="296"/>
      <c r="CT93" s="296"/>
      <c r="CU93" s="296"/>
      <c r="CV93" s="296"/>
      <c r="CW93" s="296"/>
    </row>
    <row r="94" spans="1:101" s="294" customFormat="1">
      <c r="A94" s="642" t="s">
        <v>211</v>
      </c>
      <c r="B94" s="643" t="s">
        <v>170</v>
      </c>
      <c r="C94" s="642" t="s">
        <v>171</v>
      </c>
      <c r="D94" s="296"/>
      <c r="H94" s="296"/>
      <c r="I94" s="296"/>
      <c r="J94" s="296"/>
      <c r="L94" s="295"/>
      <c r="N94" s="295"/>
      <c r="AA94" s="632"/>
      <c r="AD94" s="295"/>
      <c r="AF94" s="295"/>
      <c r="AM94" s="295"/>
      <c r="AN94" s="598">
        <v>180800</v>
      </c>
      <c r="AO94" s="295"/>
      <c r="AQ94" s="295"/>
      <c r="BF94" s="295"/>
      <c r="BG94" s="295"/>
      <c r="BT94" s="295"/>
      <c r="BU94" s="295"/>
      <c r="BW94" s="295"/>
      <c r="BZ94" s="295"/>
      <c r="CG94" s="296"/>
      <c r="CH94" s="296"/>
      <c r="CI94" s="296"/>
      <c r="CJ94" s="296"/>
      <c r="CK94" s="296"/>
      <c r="CL94" s="296"/>
      <c r="CM94" s="296"/>
      <c r="CN94" s="296"/>
      <c r="CO94" s="296"/>
      <c r="CP94" s="296"/>
      <c r="CQ94" s="296"/>
      <c r="CR94" s="296"/>
      <c r="CS94" s="296"/>
      <c r="CT94" s="296"/>
      <c r="CU94" s="296"/>
      <c r="CV94" s="296"/>
      <c r="CW94" s="296"/>
    </row>
    <row r="95" spans="1:101" s="294" customFormat="1">
      <c r="A95" s="665" t="s">
        <v>212</v>
      </c>
      <c r="B95" s="649" t="s">
        <v>189</v>
      </c>
      <c r="C95" s="642" t="s">
        <v>213</v>
      </c>
      <c r="D95" s="296"/>
      <c r="H95" s="296"/>
      <c r="I95" s="296"/>
      <c r="J95" s="296"/>
      <c r="L95" s="295"/>
      <c r="N95" s="295"/>
      <c r="AA95" s="632"/>
      <c r="AD95" s="295"/>
      <c r="AF95" s="295"/>
      <c r="AM95" s="295">
        <v>1149425.29</v>
      </c>
      <c r="AO95" s="295"/>
      <c r="AQ95" s="295"/>
      <c r="BB95" s="598"/>
      <c r="BF95" s="295"/>
      <c r="BG95" s="295"/>
      <c r="BT95" s="295"/>
      <c r="BU95" s="295"/>
      <c r="BW95" s="295"/>
      <c r="BZ95" s="295"/>
      <c r="CG95" s="296"/>
      <c r="CH95" s="296"/>
      <c r="CI95" s="296"/>
      <c r="CJ95" s="296"/>
      <c r="CK95" s="296"/>
      <c r="CL95" s="296"/>
      <c r="CM95" s="296"/>
      <c r="CN95" s="296"/>
      <c r="CO95" s="296"/>
      <c r="CP95" s="296"/>
      <c r="CQ95" s="296"/>
      <c r="CR95" s="296"/>
      <c r="CS95" s="296"/>
      <c r="CT95" s="296"/>
      <c r="CU95" s="296"/>
      <c r="CV95" s="296"/>
      <c r="CW95" s="296"/>
    </row>
    <row r="96" spans="1:101" s="294" customFormat="1">
      <c r="A96" s="665" t="s">
        <v>214</v>
      </c>
      <c r="B96" s="643" t="s">
        <v>181</v>
      </c>
      <c r="C96" s="642" t="s">
        <v>215</v>
      </c>
      <c r="D96" s="296"/>
      <c r="H96" s="296"/>
      <c r="I96" s="296"/>
      <c r="J96" s="296"/>
      <c r="L96" s="295"/>
      <c r="N96" s="295"/>
      <c r="AA96" s="632"/>
      <c r="AD96" s="295"/>
      <c r="AF96" s="295"/>
      <c r="AM96" s="295">
        <v>1149425.29</v>
      </c>
      <c r="AO96" s="295"/>
      <c r="AQ96" s="295"/>
      <c r="BF96" s="295"/>
      <c r="BG96" s="295"/>
      <c r="BT96" s="295"/>
      <c r="BU96" s="295"/>
      <c r="BW96" s="295"/>
      <c r="BZ96" s="295"/>
      <c r="CG96" s="296"/>
      <c r="CH96" s="296"/>
      <c r="CI96" s="296"/>
      <c r="CJ96" s="296"/>
      <c r="CK96" s="296"/>
      <c r="CL96" s="296"/>
      <c r="CM96" s="296"/>
      <c r="CN96" s="296"/>
      <c r="CO96" s="296"/>
      <c r="CP96" s="296"/>
      <c r="CQ96" s="296"/>
      <c r="CR96" s="296"/>
      <c r="CS96" s="296"/>
      <c r="CT96" s="296"/>
      <c r="CU96" s="296"/>
      <c r="CV96" s="296"/>
      <c r="CW96" s="296"/>
    </row>
    <row r="97" spans="1:264" s="294" customFormat="1">
      <c r="A97" s="665" t="s">
        <v>216</v>
      </c>
      <c r="B97" s="643" t="s">
        <v>181</v>
      </c>
      <c r="C97" s="642" t="s">
        <v>217</v>
      </c>
      <c r="D97" s="296"/>
      <c r="H97" s="296"/>
      <c r="I97" s="296"/>
      <c r="J97" s="296"/>
      <c r="L97" s="295"/>
      <c r="N97" s="295"/>
      <c r="AA97" s="632"/>
      <c r="AD97" s="295"/>
      <c r="AF97" s="295"/>
      <c r="AM97" s="295"/>
      <c r="AO97" s="295"/>
      <c r="AQ97" s="295"/>
      <c r="AX97" s="598">
        <v>160206.88</v>
      </c>
      <c r="BF97" s="295"/>
      <c r="BG97" s="295"/>
      <c r="BT97" s="295"/>
      <c r="BU97" s="295"/>
      <c r="BW97" s="295"/>
      <c r="BZ97" s="295"/>
      <c r="CG97" s="296"/>
      <c r="CH97" s="296"/>
      <c r="CI97" s="296"/>
      <c r="CJ97" s="296"/>
      <c r="CK97" s="296"/>
      <c r="CL97" s="296"/>
      <c r="CM97" s="296"/>
      <c r="CN97" s="296"/>
      <c r="CO97" s="296"/>
      <c r="CP97" s="296"/>
      <c r="CQ97" s="296"/>
      <c r="CR97" s="296"/>
      <c r="CS97" s="296"/>
      <c r="CT97" s="296"/>
      <c r="CU97" s="296"/>
      <c r="CV97" s="296"/>
      <c r="CW97" s="296"/>
    </row>
    <row r="98" spans="1:264">
      <c r="B98" s="108"/>
      <c r="C98" s="227"/>
      <c r="AA98" s="157"/>
    </row>
    <row r="99" spans="1:264">
      <c r="A99" s="82" t="s">
        <v>218</v>
      </c>
      <c r="B99" s="284" t="s">
        <v>7</v>
      </c>
      <c r="C99" s="284" t="s">
        <v>121</v>
      </c>
      <c r="D99" s="2">
        <v>22907650.399999999</v>
      </c>
      <c r="AA99" s="157"/>
      <c r="AR99" s="209"/>
    </row>
    <row r="100" spans="1:264">
      <c r="A100" s="82" t="s">
        <v>218</v>
      </c>
      <c r="B100" s="284" t="s">
        <v>11</v>
      </c>
      <c r="C100" s="284" t="s">
        <v>122</v>
      </c>
      <c r="D100"/>
      <c r="H100" s="2">
        <v>7750875.2000000002</v>
      </c>
      <c r="AA100" s="157"/>
    </row>
    <row r="101" spans="1:264">
      <c r="A101" s="82" t="s">
        <v>218</v>
      </c>
      <c r="B101" s="284" t="s">
        <v>15</v>
      </c>
      <c r="C101" s="284" t="s">
        <v>123</v>
      </c>
      <c r="D101"/>
      <c r="L101" s="2">
        <v>3459506</v>
      </c>
      <c r="AA101" s="157"/>
      <c r="AE101" s="209"/>
    </row>
    <row r="102" spans="1:264">
      <c r="A102" s="82" t="s">
        <v>218</v>
      </c>
      <c r="B102" s="428" t="s">
        <v>13</v>
      </c>
      <c r="C102" s="428" t="s">
        <v>124</v>
      </c>
      <c r="AA102" s="157"/>
      <c r="AC102" s="209"/>
    </row>
    <row r="103" spans="1:264">
      <c r="A103" s="82" t="s">
        <v>218</v>
      </c>
      <c r="B103" s="428" t="s">
        <v>9</v>
      </c>
      <c r="C103" s="428" t="s">
        <v>125</v>
      </c>
      <c r="AA103" s="157"/>
    </row>
    <row r="104" spans="1:264">
      <c r="A104" s="82" t="s">
        <v>218</v>
      </c>
      <c r="B104" s="284" t="s">
        <v>12</v>
      </c>
      <c r="C104" s="284" t="s">
        <v>126</v>
      </c>
      <c r="D104"/>
      <c r="I104" s="2">
        <v>1859385</v>
      </c>
      <c r="AA104" s="157"/>
      <c r="AG104" s="209"/>
    </row>
    <row r="105" spans="1:264">
      <c r="A105" s="82" t="s">
        <v>218</v>
      </c>
      <c r="B105" s="284" t="s">
        <v>98</v>
      </c>
      <c r="C105" s="284" t="s">
        <v>127</v>
      </c>
      <c r="D105"/>
      <c r="AA105" s="157"/>
    </row>
    <row r="106" spans="1:264">
      <c r="A106" s="82" t="s">
        <v>218</v>
      </c>
      <c r="B106" s="284"/>
      <c r="C106" s="284" t="s">
        <v>128</v>
      </c>
      <c r="AA106" s="157"/>
    </row>
    <row r="107" spans="1:264" s="399" customFormat="1">
      <c r="A107" s="82" t="s">
        <v>218</v>
      </c>
      <c r="B107" s="428" t="s">
        <v>8</v>
      </c>
      <c r="C107" s="428" t="s">
        <v>129</v>
      </c>
      <c r="D107" s="2"/>
      <c r="E107"/>
      <c r="F107"/>
      <c r="G107"/>
      <c r="H107" s="2"/>
      <c r="I107" s="2"/>
      <c r="J107" s="2"/>
      <c r="K107"/>
      <c r="L107" s="142"/>
      <c r="M107"/>
      <c r="N107" s="142"/>
      <c r="O107"/>
      <c r="P107"/>
      <c r="Q107"/>
      <c r="R107"/>
      <c r="S107"/>
      <c r="T107"/>
      <c r="U107"/>
      <c r="V107"/>
      <c r="W107"/>
      <c r="X107"/>
      <c r="Y107"/>
      <c r="Z107"/>
      <c r="AA107" s="157"/>
      <c r="AB107"/>
      <c r="AC107"/>
      <c r="AD107" s="142"/>
      <c r="AE107"/>
      <c r="AF107" s="142"/>
      <c r="AG107"/>
      <c r="AH107"/>
      <c r="AI107"/>
      <c r="AJ107"/>
      <c r="AK107"/>
      <c r="AL107"/>
      <c r="AM107" s="142"/>
      <c r="AN107"/>
      <c r="AO107" s="142"/>
      <c r="AP107"/>
      <c r="AQ107" s="142"/>
      <c r="AR107"/>
      <c r="AS107"/>
      <c r="AT107"/>
      <c r="AU107"/>
      <c r="AV107"/>
      <c r="AW107"/>
      <c r="AX107"/>
      <c r="AY107"/>
      <c r="AZ107"/>
      <c r="BA107"/>
      <c r="BB107"/>
      <c r="BC107"/>
      <c r="BD107"/>
      <c r="BE107"/>
      <c r="BF107" s="142"/>
      <c r="BG107" s="142"/>
      <c r="BH107"/>
      <c r="BI107"/>
      <c r="BJ107"/>
      <c r="BK107"/>
      <c r="BL107"/>
      <c r="BM107"/>
      <c r="BN107"/>
      <c r="BO107"/>
      <c r="BP107"/>
      <c r="BQ107"/>
      <c r="BR107"/>
      <c r="BS107"/>
      <c r="BT107" s="142"/>
      <c r="BU107" s="142"/>
      <c r="BV107"/>
      <c r="BW107" s="142"/>
      <c r="BX107"/>
      <c r="BY107"/>
      <c r="BZ107" s="142"/>
      <c r="CA107"/>
      <c r="CB107"/>
      <c r="CC107"/>
      <c r="CD107"/>
      <c r="CE107" s="209"/>
      <c r="CF107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  <c r="CS107" s="2"/>
      <c r="CT107" s="2"/>
      <c r="CU107" s="2"/>
      <c r="CV107" s="2"/>
      <c r="CW107" s="2"/>
      <c r="CX107"/>
      <c r="CY107"/>
      <c r="CZ107"/>
      <c r="DA107"/>
      <c r="DB107"/>
      <c r="DC107"/>
      <c r="DD107"/>
      <c r="DE107"/>
      <c r="DF107"/>
      <c r="DG107"/>
      <c r="DH107"/>
      <c r="DI107"/>
      <c r="DJ107"/>
      <c r="DK107"/>
      <c r="DL107"/>
      <c r="DM107"/>
      <c r="DN107"/>
      <c r="DO107"/>
      <c r="DP107"/>
      <c r="DQ107"/>
      <c r="DR107"/>
      <c r="DS107"/>
      <c r="DT107"/>
      <c r="DU107"/>
      <c r="DV107"/>
      <c r="DW107"/>
      <c r="DX107"/>
      <c r="DY107"/>
      <c r="DZ107"/>
      <c r="EA107"/>
      <c r="EB107"/>
      <c r="EC107"/>
      <c r="ED107"/>
      <c r="EE107"/>
      <c r="EF107"/>
      <c r="EG107"/>
      <c r="EH107"/>
      <c r="EI107"/>
      <c r="EJ107"/>
      <c r="EK107"/>
      <c r="EL107"/>
      <c r="EM107"/>
      <c r="EN107"/>
      <c r="EO107"/>
      <c r="EP107"/>
      <c r="EQ107"/>
      <c r="ER107"/>
      <c r="ES107"/>
      <c r="ET107"/>
      <c r="EU107"/>
      <c r="EV107"/>
      <c r="EW107"/>
      <c r="EX107"/>
      <c r="EY107"/>
      <c r="EZ107"/>
      <c r="FA107"/>
      <c r="FB107"/>
      <c r="FC107"/>
      <c r="FD107"/>
      <c r="FE107"/>
      <c r="FF107"/>
      <c r="FG107"/>
      <c r="FH107"/>
      <c r="FI107"/>
      <c r="FJ107"/>
      <c r="FK107"/>
      <c r="FL107"/>
      <c r="FM107"/>
      <c r="FN107"/>
      <c r="FO107"/>
      <c r="FP107"/>
      <c r="FQ107"/>
      <c r="FR107"/>
      <c r="FS107"/>
      <c r="FT107"/>
      <c r="FU107"/>
      <c r="FV107"/>
      <c r="FW107"/>
      <c r="FX107"/>
      <c r="FY107"/>
      <c r="FZ107"/>
      <c r="GA107"/>
      <c r="GB107"/>
      <c r="GC107"/>
      <c r="GD107"/>
      <c r="GE107"/>
      <c r="GF107"/>
      <c r="GG107"/>
      <c r="GH107"/>
      <c r="GI107"/>
      <c r="GJ107"/>
      <c r="GK107"/>
      <c r="GL107"/>
      <c r="GM107"/>
      <c r="GN107"/>
      <c r="GO107"/>
      <c r="GP107"/>
      <c r="GQ107"/>
      <c r="GR107"/>
      <c r="GS107"/>
      <c r="GT107"/>
      <c r="GU107"/>
      <c r="GV107"/>
      <c r="GW107"/>
      <c r="GX107"/>
      <c r="GY107"/>
      <c r="GZ107"/>
      <c r="HA107"/>
      <c r="HB107"/>
      <c r="HC107"/>
      <c r="HD107"/>
      <c r="HE107"/>
      <c r="HF107"/>
      <c r="HG107"/>
      <c r="HH107"/>
      <c r="HI107"/>
      <c r="HJ107"/>
      <c r="HK107"/>
      <c r="HL107"/>
      <c r="HM107"/>
      <c r="HN107"/>
      <c r="HO107"/>
      <c r="HP107"/>
      <c r="HQ107"/>
      <c r="HR107"/>
      <c r="HS107"/>
      <c r="HT107"/>
      <c r="HU107"/>
      <c r="HV107"/>
      <c r="HW107"/>
      <c r="HX107"/>
      <c r="HY107"/>
      <c r="HZ107"/>
      <c r="IA107"/>
      <c r="IB107"/>
      <c r="IC107"/>
      <c r="ID107"/>
      <c r="IE107"/>
      <c r="IF107"/>
      <c r="IG107"/>
      <c r="IH107"/>
      <c r="II107"/>
      <c r="IJ107"/>
      <c r="IK107"/>
      <c r="IL107"/>
      <c r="IM107"/>
      <c r="IN107"/>
      <c r="IO107"/>
      <c r="IP107"/>
      <c r="IQ107"/>
      <c r="IR107"/>
      <c r="IS107"/>
      <c r="IT107"/>
      <c r="IU107"/>
      <c r="IV107"/>
      <c r="IW107"/>
      <c r="IX107"/>
      <c r="IY107"/>
      <c r="IZ107"/>
      <c r="JA107"/>
      <c r="JB107"/>
      <c r="JC107"/>
      <c r="JD107"/>
    </row>
    <row r="108" spans="1:264" s="399" customFormat="1">
      <c r="A108" s="82"/>
      <c r="B108" s="108"/>
      <c r="C108" s="227"/>
      <c r="D108" s="2"/>
      <c r="E108"/>
      <c r="F108"/>
      <c r="G108"/>
      <c r="H108" s="2"/>
      <c r="I108" s="2"/>
      <c r="J108" s="2"/>
      <c r="K108"/>
      <c r="L108" s="142"/>
      <c r="M108"/>
      <c r="N108" s="142"/>
      <c r="O108"/>
      <c r="P108"/>
      <c r="Q108"/>
      <c r="R108" s="142"/>
      <c r="S108"/>
      <c r="T108"/>
      <c r="U108"/>
      <c r="V108"/>
      <c r="W108"/>
      <c r="X108"/>
      <c r="Y108"/>
      <c r="Z108"/>
      <c r="AA108" s="157"/>
      <c r="AB108"/>
      <c r="AC108"/>
      <c r="AD108" s="142"/>
      <c r="AE108"/>
      <c r="AF108" s="142"/>
      <c r="AG108"/>
      <c r="AH108"/>
      <c r="AI108"/>
      <c r="AJ108"/>
      <c r="AK108"/>
      <c r="AL108"/>
      <c r="AM108" s="142"/>
      <c r="AN108"/>
      <c r="AO108" s="142"/>
      <c r="AP108"/>
      <c r="AQ108" s="142"/>
      <c r="AR108"/>
      <c r="AS108"/>
      <c r="AT108"/>
      <c r="AU108"/>
      <c r="AV108"/>
      <c r="AW108"/>
      <c r="AX108" s="209"/>
      <c r="AY108"/>
      <c r="AZ108"/>
      <c r="BA108"/>
      <c r="BB108"/>
      <c r="BC108"/>
      <c r="BD108"/>
      <c r="BE108"/>
      <c r="BF108" s="142"/>
      <c r="BG108" s="142"/>
      <c r="BH108"/>
      <c r="BI108"/>
      <c r="BJ108"/>
      <c r="BK108"/>
      <c r="BL108"/>
      <c r="BM108"/>
      <c r="BN108"/>
      <c r="BO108"/>
      <c r="BP108"/>
      <c r="BQ108"/>
      <c r="BR108"/>
      <c r="BS108"/>
      <c r="BT108" s="142"/>
      <c r="BU108" s="142"/>
      <c r="BV108"/>
      <c r="BW108" s="142"/>
      <c r="BX108"/>
      <c r="BY108"/>
      <c r="BZ108" s="142"/>
      <c r="CA108"/>
      <c r="CB108"/>
      <c r="CC108"/>
      <c r="CD108"/>
      <c r="CE108"/>
      <c r="CF108"/>
      <c r="CG108" s="2"/>
      <c r="CH108" s="2"/>
      <c r="CI108" s="2"/>
      <c r="CJ108" s="2"/>
      <c r="CK108" s="2"/>
      <c r="CL108" s="2"/>
      <c r="CM108" s="2"/>
      <c r="CN108" s="2"/>
      <c r="CO108" s="2"/>
      <c r="CP108" s="2"/>
      <c r="CQ108" s="2"/>
      <c r="CR108" s="2"/>
      <c r="CS108" s="2"/>
      <c r="CT108" s="2"/>
      <c r="CU108" s="2"/>
      <c r="CV108" s="2"/>
      <c r="CW108" s="2"/>
      <c r="CX108"/>
      <c r="CY108"/>
      <c r="CZ108"/>
      <c r="DA108"/>
      <c r="DB108"/>
      <c r="DC108"/>
      <c r="DD108"/>
      <c r="DE108"/>
      <c r="DF108"/>
      <c r="DG108"/>
      <c r="DH108"/>
      <c r="DI108"/>
      <c r="DJ108"/>
      <c r="DK108"/>
      <c r="DL108"/>
      <c r="DM108"/>
      <c r="DN108"/>
      <c r="DO108"/>
      <c r="DP108"/>
      <c r="DQ108"/>
      <c r="DR108"/>
      <c r="DS108"/>
      <c r="DT108"/>
      <c r="DU108"/>
      <c r="DV108"/>
      <c r="DW108"/>
      <c r="DX108"/>
      <c r="DY108"/>
      <c r="DZ108"/>
      <c r="EA108"/>
      <c r="EB108"/>
      <c r="EC108"/>
      <c r="ED108"/>
      <c r="EE108"/>
      <c r="EF108"/>
      <c r="EG108"/>
      <c r="EH108"/>
      <c r="EI108"/>
      <c r="EJ108"/>
      <c r="EK108"/>
      <c r="EL108"/>
      <c r="EM108"/>
      <c r="EN108"/>
      <c r="EO108"/>
      <c r="EP108"/>
      <c r="EQ108"/>
      <c r="ER108"/>
      <c r="ES108"/>
      <c r="ET108"/>
      <c r="EU108"/>
      <c r="EV108"/>
      <c r="EW108"/>
      <c r="EX108"/>
      <c r="EY108"/>
      <c r="EZ108"/>
      <c r="FA108"/>
      <c r="FB108"/>
      <c r="FC108"/>
      <c r="FD108"/>
      <c r="FE108"/>
      <c r="FF108"/>
      <c r="FG108"/>
      <c r="FH108"/>
      <c r="FI108"/>
      <c r="FJ108"/>
      <c r="FK108"/>
      <c r="FL108"/>
      <c r="FM108"/>
      <c r="FN108"/>
      <c r="FO108"/>
      <c r="FP108"/>
      <c r="FQ108"/>
      <c r="FR108"/>
      <c r="FS108"/>
      <c r="FT108"/>
      <c r="FU108"/>
      <c r="FV108"/>
      <c r="FW108"/>
      <c r="FX108"/>
      <c r="FY108"/>
      <c r="FZ108"/>
      <c r="GA108"/>
      <c r="GB108"/>
      <c r="GC108"/>
      <c r="GD108"/>
      <c r="GE108"/>
      <c r="GF108"/>
      <c r="GG108"/>
      <c r="GH108"/>
      <c r="GI108"/>
      <c r="GJ108"/>
      <c r="GK108"/>
      <c r="GL108"/>
      <c r="GM108"/>
      <c r="GN108"/>
      <c r="GO108"/>
      <c r="GP108"/>
      <c r="GQ108"/>
      <c r="GR108"/>
      <c r="GS108"/>
      <c r="GT108"/>
      <c r="GU108"/>
      <c r="GV108"/>
      <c r="GW108"/>
      <c r="GX108"/>
      <c r="GY108"/>
      <c r="GZ108"/>
      <c r="HA108"/>
      <c r="HB108"/>
      <c r="HC108"/>
      <c r="HD108"/>
      <c r="HE108"/>
      <c r="HF108"/>
      <c r="HG108"/>
      <c r="HH108"/>
      <c r="HI108"/>
      <c r="HJ108"/>
      <c r="HK108"/>
      <c r="HL108"/>
      <c r="HM108"/>
      <c r="HN108"/>
      <c r="HO108"/>
      <c r="HP108"/>
      <c r="HQ108"/>
      <c r="HR108"/>
      <c r="HS108"/>
      <c r="HT108"/>
      <c r="HU108"/>
      <c r="HV108"/>
      <c r="HW108"/>
      <c r="HX108"/>
      <c r="HY108"/>
      <c r="HZ108"/>
      <c r="IA108"/>
      <c r="IB108"/>
      <c r="IC108"/>
      <c r="ID108"/>
      <c r="IE108"/>
      <c r="IF108"/>
      <c r="IG108"/>
      <c r="IH108"/>
      <c r="II108"/>
      <c r="IJ108"/>
      <c r="IK108"/>
      <c r="IL108"/>
      <c r="IM108"/>
      <c r="IN108"/>
      <c r="IO108"/>
      <c r="IP108"/>
      <c r="IQ108"/>
      <c r="IR108"/>
      <c r="IS108"/>
      <c r="IT108"/>
      <c r="IU108"/>
      <c r="IV108"/>
      <c r="IW108"/>
      <c r="IX108"/>
      <c r="IY108"/>
      <c r="IZ108"/>
      <c r="JA108"/>
      <c r="JB108"/>
      <c r="JC108"/>
      <c r="JD108"/>
    </row>
    <row r="109" spans="1:264" s="399" customFormat="1">
      <c r="A109" s="82" t="s">
        <v>219</v>
      </c>
      <c r="B109" s="284" t="s">
        <v>7</v>
      </c>
      <c r="C109" s="284" t="s">
        <v>121</v>
      </c>
      <c r="D109" s="2">
        <v>439684.38</v>
      </c>
      <c r="E109"/>
      <c r="F109"/>
      <c r="G109"/>
      <c r="H109" s="2"/>
      <c r="I109" s="2"/>
      <c r="J109" s="2"/>
      <c r="K109"/>
      <c r="L109" s="142"/>
      <c r="M109"/>
      <c r="N109" s="142"/>
      <c r="O109"/>
      <c r="P109"/>
      <c r="Q109"/>
      <c r="R109"/>
      <c r="S109"/>
      <c r="T109"/>
      <c r="U109"/>
      <c r="V109"/>
      <c r="W109"/>
      <c r="X109"/>
      <c r="Y109"/>
      <c r="Z109"/>
      <c r="AA109" s="157"/>
      <c r="AB109"/>
      <c r="AC109"/>
      <c r="AD109" s="142"/>
      <c r="AE109"/>
      <c r="AF109" s="142"/>
      <c r="AG109"/>
      <c r="AH109"/>
      <c r="AI109"/>
      <c r="AJ109"/>
      <c r="AK109"/>
      <c r="AL109"/>
      <c r="AM109" s="142"/>
      <c r="AN109"/>
      <c r="AO109" s="142"/>
      <c r="AP109"/>
      <c r="AQ109" s="142"/>
      <c r="AR109"/>
      <c r="AS109"/>
      <c r="AT109"/>
      <c r="AU109"/>
      <c r="AV109"/>
      <c r="AW109"/>
      <c r="AX109"/>
      <c r="AY109"/>
      <c r="AZ109" s="209"/>
      <c r="BA109"/>
      <c r="BB109"/>
      <c r="BC109"/>
      <c r="BD109"/>
      <c r="BE109"/>
      <c r="BF109" s="142"/>
      <c r="BG109" s="142"/>
      <c r="BH109"/>
      <c r="BI109"/>
      <c r="BJ109"/>
      <c r="BK109"/>
      <c r="BL109"/>
      <c r="BM109"/>
      <c r="BN109"/>
      <c r="BO109"/>
      <c r="BP109"/>
      <c r="BQ109"/>
      <c r="BR109"/>
      <c r="BS109"/>
      <c r="BT109" s="142"/>
      <c r="BU109" s="142"/>
      <c r="BV109"/>
      <c r="BW109" s="142"/>
      <c r="BX109"/>
      <c r="BY109"/>
      <c r="BZ109" s="142"/>
      <c r="CA109"/>
      <c r="CB109"/>
      <c r="CC109"/>
      <c r="CD109"/>
      <c r="CE109"/>
      <c r="CF109"/>
      <c r="CG109" s="2"/>
      <c r="CH109" s="2"/>
      <c r="CI109" s="2"/>
      <c r="CJ109" s="2"/>
      <c r="CK109" s="2"/>
      <c r="CL109" s="2"/>
      <c r="CM109" s="2"/>
      <c r="CN109" s="2"/>
      <c r="CO109" s="2"/>
      <c r="CP109" s="2"/>
      <c r="CQ109" s="2"/>
      <c r="CR109" s="2"/>
      <c r="CS109" s="2"/>
      <c r="CT109" s="2"/>
      <c r="CU109" s="2"/>
      <c r="CV109" s="2"/>
      <c r="CW109" s="2"/>
      <c r="CX109"/>
      <c r="CY109"/>
      <c r="CZ109"/>
      <c r="DA109"/>
      <c r="DB109"/>
      <c r="DC109"/>
      <c r="DD109"/>
      <c r="DE109"/>
      <c r="DF109"/>
      <c r="DG109"/>
      <c r="DH109"/>
      <c r="DI109"/>
      <c r="DJ109"/>
      <c r="DK109"/>
      <c r="DL109"/>
      <c r="DM109"/>
      <c r="DN109"/>
      <c r="DO109"/>
      <c r="DP109"/>
      <c r="DQ109"/>
      <c r="DR109"/>
      <c r="DS109"/>
      <c r="DT109"/>
      <c r="DU109"/>
      <c r="DV109"/>
      <c r="DW109"/>
      <c r="DX109"/>
      <c r="DY109"/>
      <c r="DZ109"/>
      <c r="EA109"/>
      <c r="EB109"/>
      <c r="EC109"/>
      <c r="ED109"/>
      <c r="EE109"/>
      <c r="EF109"/>
      <c r="EG109"/>
      <c r="EH109"/>
      <c r="EI109"/>
      <c r="EJ109"/>
      <c r="EK109"/>
      <c r="EL109"/>
      <c r="EM109"/>
      <c r="EN109"/>
      <c r="EO109"/>
      <c r="EP109"/>
      <c r="EQ109"/>
      <c r="ER109"/>
      <c r="ES109"/>
      <c r="ET109"/>
      <c r="EU109"/>
      <c r="EV109"/>
      <c r="EW109"/>
      <c r="EX109"/>
      <c r="EY109"/>
      <c r="EZ109"/>
      <c r="FA109"/>
      <c r="FB109"/>
      <c r="FC109"/>
      <c r="FD109"/>
      <c r="FE109"/>
      <c r="FF109"/>
      <c r="FG109"/>
      <c r="FH109"/>
      <c r="FI109"/>
      <c r="FJ109"/>
      <c r="FK109"/>
      <c r="FL109"/>
      <c r="FM109"/>
      <c r="FN109"/>
      <c r="FO109"/>
      <c r="FP109"/>
      <c r="FQ109"/>
      <c r="FR109"/>
      <c r="FS109"/>
      <c r="FT109"/>
      <c r="FU109"/>
      <c r="FV109"/>
      <c r="FW109"/>
      <c r="FX109"/>
      <c r="FY109"/>
      <c r="FZ109"/>
      <c r="GA109"/>
      <c r="GB109"/>
      <c r="GC109"/>
      <c r="GD109"/>
      <c r="GE109"/>
      <c r="GF109"/>
      <c r="GG109"/>
      <c r="GH109"/>
      <c r="GI109"/>
      <c r="GJ109"/>
      <c r="GK109"/>
      <c r="GL109"/>
      <c r="GM109"/>
      <c r="GN109"/>
      <c r="GO109"/>
      <c r="GP109"/>
      <c r="GQ109"/>
      <c r="GR109"/>
      <c r="GS109"/>
      <c r="GT109"/>
      <c r="GU109"/>
      <c r="GV109"/>
      <c r="GW109"/>
      <c r="GX109"/>
      <c r="GY109"/>
      <c r="GZ109"/>
      <c r="HA109"/>
      <c r="HB109"/>
      <c r="HC109"/>
      <c r="HD109"/>
      <c r="HE109"/>
      <c r="HF109"/>
      <c r="HG109"/>
      <c r="HH109"/>
      <c r="HI109"/>
      <c r="HJ109"/>
      <c r="HK109"/>
      <c r="HL109"/>
      <c r="HM109"/>
      <c r="HN109"/>
      <c r="HO109"/>
      <c r="HP109"/>
      <c r="HQ109"/>
      <c r="HR109"/>
      <c r="HS109"/>
      <c r="HT109"/>
      <c r="HU109"/>
      <c r="HV109"/>
      <c r="HW109"/>
      <c r="HX109"/>
      <c r="HY109"/>
      <c r="HZ109"/>
      <c r="IA109"/>
      <c r="IB109"/>
      <c r="IC109"/>
      <c r="ID109"/>
      <c r="IE109"/>
      <c r="IF109"/>
      <c r="IG109"/>
      <c r="IH109"/>
      <c r="II109"/>
      <c r="IJ109"/>
      <c r="IK109"/>
      <c r="IL109"/>
      <c r="IM109"/>
      <c r="IN109"/>
      <c r="IO109"/>
      <c r="IP109"/>
      <c r="IQ109"/>
      <c r="IR109"/>
      <c r="IS109"/>
      <c r="IT109"/>
      <c r="IU109"/>
      <c r="IV109"/>
      <c r="IW109"/>
      <c r="IX109"/>
      <c r="IY109"/>
      <c r="IZ109"/>
      <c r="JA109"/>
      <c r="JB109"/>
      <c r="JC109"/>
      <c r="JD109"/>
    </row>
    <row r="110" spans="1:264" s="399" customFormat="1">
      <c r="A110" s="82" t="s">
        <v>219</v>
      </c>
      <c r="B110" s="284" t="s">
        <v>12</v>
      </c>
      <c r="C110" s="284" t="s">
        <v>126</v>
      </c>
      <c r="D110" s="2"/>
      <c r="E110"/>
      <c r="F110"/>
      <c r="G110"/>
      <c r="H110" s="2"/>
      <c r="I110" s="2">
        <v>78175</v>
      </c>
      <c r="J110" s="2"/>
      <c r="K110"/>
      <c r="L110" s="142"/>
      <c r="M110"/>
      <c r="N110" s="2"/>
      <c r="O110"/>
      <c r="P110"/>
      <c r="Q110"/>
      <c r="R110"/>
      <c r="S110"/>
      <c r="T110"/>
      <c r="U110"/>
      <c r="V110"/>
      <c r="W110"/>
      <c r="X110"/>
      <c r="Y110"/>
      <c r="Z110"/>
      <c r="AA110" s="157"/>
      <c r="AB110"/>
      <c r="AC110"/>
      <c r="AD110" s="142"/>
      <c r="AE110"/>
      <c r="AF110" s="142"/>
      <c r="AG110"/>
      <c r="AH110"/>
      <c r="AI110"/>
      <c r="AJ110"/>
      <c r="AK110"/>
      <c r="AL110"/>
      <c r="AM110" s="142"/>
      <c r="AN110"/>
      <c r="AO110" s="142"/>
      <c r="AP110"/>
      <c r="AQ110" s="142"/>
      <c r="AR110"/>
      <c r="AS110"/>
      <c r="AT110"/>
      <c r="AU110"/>
      <c r="AV110"/>
      <c r="AW110"/>
      <c r="AX110"/>
      <c r="AY110"/>
      <c r="AZ110"/>
      <c r="BA110"/>
      <c r="BB110"/>
      <c r="BC110"/>
      <c r="BD110"/>
      <c r="BE110"/>
      <c r="BF110" s="142"/>
      <c r="BG110" s="142"/>
      <c r="BH110"/>
      <c r="BI110"/>
      <c r="BJ110"/>
      <c r="BK110"/>
      <c r="BL110"/>
      <c r="BM110"/>
      <c r="BN110"/>
      <c r="BO110"/>
      <c r="BP110"/>
      <c r="BQ110"/>
      <c r="BR110"/>
      <c r="BS110"/>
      <c r="BT110" s="142"/>
      <c r="BU110" s="142"/>
      <c r="BV110"/>
      <c r="BW110" s="142"/>
      <c r="BX110"/>
      <c r="BY110"/>
      <c r="BZ110" s="142"/>
      <c r="CA110"/>
      <c r="CB110"/>
      <c r="CC110"/>
      <c r="CD110"/>
      <c r="CE110"/>
      <c r="CF110"/>
      <c r="CG110" s="2"/>
      <c r="CH110" s="2"/>
      <c r="CI110" s="2"/>
      <c r="CJ110" s="2"/>
      <c r="CK110" s="2"/>
      <c r="CL110" s="2"/>
      <c r="CM110" s="2"/>
      <c r="CN110" s="2"/>
      <c r="CO110" s="2"/>
      <c r="CP110" s="2"/>
      <c r="CQ110" s="2"/>
      <c r="CR110" s="2"/>
      <c r="CS110" s="2"/>
      <c r="CT110" s="2"/>
      <c r="CU110" s="2"/>
      <c r="CV110" s="2"/>
      <c r="CW110" s="2"/>
      <c r="CX110"/>
      <c r="CY110"/>
      <c r="CZ110"/>
      <c r="DA110"/>
      <c r="DB110"/>
      <c r="DC110"/>
      <c r="DD110"/>
      <c r="DE110"/>
      <c r="DF110"/>
      <c r="DG110"/>
      <c r="DH110"/>
      <c r="DI110"/>
      <c r="DJ110"/>
      <c r="DK110"/>
      <c r="DL110"/>
      <c r="DM110"/>
      <c r="DN110"/>
      <c r="DO110"/>
      <c r="DP110"/>
      <c r="DQ110"/>
      <c r="DR110"/>
      <c r="DS110"/>
      <c r="DT110"/>
      <c r="DU110"/>
      <c r="DV110"/>
      <c r="DW110"/>
      <c r="DX110"/>
      <c r="DY110"/>
      <c r="DZ110"/>
      <c r="EA110"/>
      <c r="EB110"/>
      <c r="EC110"/>
      <c r="ED110"/>
      <c r="EE110"/>
      <c r="EF110"/>
      <c r="EG110"/>
      <c r="EH110"/>
      <c r="EI110"/>
      <c r="EJ110"/>
      <c r="EK110"/>
      <c r="EL110"/>
      <c r="EM110"/>
      <c r="EN110"/>
      <c r="EO110"/>
      <c r="EP110"/>
      <c r="EQ110"/>
      <c r="ER110"/>
      <c r="ES110"/>
      <c r="ET110"/>
      <c r="EU110"/>
      <c r="EV110"/>
      <c r="EW110"/>
      <c r="EX110"/>
      <c r="EY110"/>
      <c r="EZ110"/>
      <c r="FA110"/>
      <c r="FB110"/>
      <c r="FC110"/>
      <c r="FD110"/>
      <c r="FE110"/>
      <c r="FF110"/>
      <c r="FG110"/>
      <c r="FH110"/>
      <c r="FI110"/>
      <c r="FJ110"/>
      <c r="FK110"/>
      <c r="FL110"/>
      <c r="FM110"/>
      <c r="FN110"/>
      <c r="FO110"/>
      <c r="FP110"/>
      <c r="FQ110"/>
      <c r="FR110"/>
      <c r="FS110"/>
      <c r="FT110"/>
      <c r="FU110"/>
      <c r="FV110"/>
      <c r="FW110"/>
      <c r="FX110"/>
      <c r="FY110"/>
      <c r="FZ110"/>
      <c r="GA110"/>
      <c r="GB110"/>
      <c r="GC110"/>
      <c r="GD110"/>
      <c r="GE110"/>
      <c r="GF110"/>
      <c r="GG110"/>
      <c r="GH110"/>
      <c r="GI110"/>
      <c r="GJ110"/>
      <c r="GK110"/>
      <c r="GL110"/>
      <c r="GM110"/>
      <c r="GN110"/>
      <c r="GO110"/>
      <c r="GP110"/>
      <c r="GQ110"/>
      <c r="GR110"/>
      <c r="GS110"/>
      <c r="GT110"/>
      <c r="GU110"/>
      <c r="GV110"/>
      <c r="GW110"/>
      <c r="GX110"/>
      <c r="GY110"/>
      <c r="GZ110"/>
      <c r="HA110"/>
      <c r="HB110"/>
      <c r="HC110"/>
      <c r="HD110"/>
      <c r="HE110"/>
      <c r="HF110"/>
      <c r="HG110"/>
      <c r="HH110"/>
      <c r="HI110"/>
      <c r="HJ110"/>
      <c r="HK110"/>
      <c r="HL110"/>
      <c r="HM110"/>
      <c r="HN110"/>
      <c r="HO110"/>
      <c r="HP110"/>
      <c r="HQ110"/>
      <c r="HR110"/>
      <c r="HS110"/>
      <c r="HT110"/>
      <c r="HU110"/>
      <c r="HV110"/>
      <c r="HW110"/>
      <c r="HX110"/>
      <c r="HY110"/>
      <c r="HZ110"/>
      <c r="IA110"/>
      <c r="IB110"/>
      <c r="IC110"/>
      <c r="ID110"/>
      <c r="IE110"/>
      <c r="IF110"/>
      <c r="IG110"/>
      <c r="IH110"/>
      <c r="II110"/>
      <c r="IJ110"/>
      <c r="IK110"/>
      <c r="IL110"/>
      <c r="IM110"/>
      <c r="IN110"/>
      <c r="IO110"/>
      <c r="IP110"/>
      <c r="IQ110"/>
      <c r="IR110"/>
      <c r="IS110"/>
      <c r="IT110"/>
      <c r="IU110"/>
      <c r="IV110"/>
      <c r="IW110"/>
      <c r="IX110"/>
      <c r="IY110"/>
      <c r="IZ110"/>
      <c r="JA110"/>
      <c r="JB110"/>
      <c r="JC110"/>
      <c r="JD110"/>
    </row>
    <row r="111" spans="1:264" s="399" customFormat="1">
      <c r="A111" s="82" t="s">
        <v>219</v>
      </c>
      <c r="B111" s="284" t="s">
        <v>98</v>
      </c>
      <c r="C111" s="284" t="s">
        <v>127</v>
      </c>
      <c r="D111" s="2"/>
      <c r="E111"/>
      <c r="F111"/>
      <c r="G111"/>
      <c r="H111" s="2"/>
      <c r="I111" s="2"/>
      <c r="J111" s="2"/>
      <c r="K111"/>
      <c r="L111" s="142"/>
      <c r="M111" s="2"/>
      <c r="N111" s="142"/>
      <c r="O111"/>
      <c r="P111"/>
      <c r="Q111"/>
      <c r="R111"/>
      <c r="S111"/>
      <c r="T111"/>
      <c r="U111"/>
      <c r="V111"/>
      <c r="W111"/>
      <c r="X111"/>
      <c r="Y111"/>
      <c r="Z111"/>
      <c r="AA111" s="157"/>
      <c r="AB111"/>
      <c r="AC111"/>
      <c r="AD111" s="142"/>
      <c r="AE111"/>
      <c r="AF111" s="142"/>
      <c r="AG111"/>
      <c r="AH111"/>
      <c r="AI111"/>
      <c r="AJ111"/>
      <c r="AK111"/>
      <c r="AL111"/>
      <c r="AM111" s="142"/>
      <c r="AN111"/>
      <c r="AO111" s="142"/>
      <c r="AP111"/>
      <c r="AQ111" s="142"/>
      <c r="AR111"/>
      <c r="AS111"/>
      <c r="AT111"/>
      <c r="AU111"/>
      <c r="AV111"/>
      <c r="AW111"/>
      <c r="AX111"/>
      <c r="AY111"/>
      <c r="AZ111"/>
      <c r="BA111"/>
      <c r="BB111"/>
      <c r="BC111"/>
      <c r="BD111"/>
      <c r="BE111"/>
      <c r="BF111" s="142"/>
      <c r="BG111" s="142"/>
      <c r="BH111"/>
      <c r="BI111"/>
      <c r="BJ111"/>
      <c r="BK111"/>
      <c r="BL111"/>
      <c r="BM111"/>
      <c r="BN111"/>
      <c r="BO111"/>
      <c r="BP111"/>
      <c r="BQ111"/>
      <c r="BR111"/>
      <c r="BS111"/>
      <c r="BT111" s="142"/>
      <c r="BU111" s="142"/>
      <c r="BV111"/>
      <c r="BW111" s="142"/>
      <c r="BX111"/>
      <c r="BY111"/>
      <c r="BZ111" s="142"/>
      <c r="CA111"/>
      <c r="CB111"/>
      <c r="CC111"/>
      <c r="CD111"/>
      <c r="CE111"/>
      <c r="CF111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>
        <v>28482.35</v>
      </c>
      <c r="CS111" s="2"/>
      <c r="CT111" s="2"/>
      <c r="CU111" s="2"/>
      <c r="CV111" s="2"/>
      <c r="CW111" s="2"/>
      <c r="CX111"/>
      <c r="CY111"/>
      <c r="CZ111"/>
      <c r="DA111"/>
      <c r="DB111"/>
      <c r="DC111"/>
      <c r="DD111"/>
      <c r="DE111"/>
      <c r="DF111"/>
      <c r="DG111"/>
      <c r="DH111"/>
      <c r="DI111"/>
      <c r="DJ111"/>
      <c r="DK111"/>
      <c r="DL111"/>
      <c r="DM111"/>
      <c r="DN111"/>
      <c r="DO111"/>
      <c r="DP111"/>
      <c r="DQ111"/>
      <c r="DR111"/>
      <c r="DS111"/>
      <c r="DT111"/>
      <c r="DU111"/>
      <c r="DV111"/>
      <c r="DW111"/>
      <c r="DX111"/>
      <c r="DY111"/>
      <c r="DZ111"/>
      <c r="EA111"/>
      <c r="EB111"/>
      <c r="EC111"/>
      <c r="ED111"/>
      <c r="EE111"/>
      <c r="EF111"/>
      <c r="EG111"/>
      <c r="EH111"/>
      <c r="EI111"/>
      <c r="EJ111"/>
      <c r="EK111"/>
      <c r="EL111"/>
      <c r="EM111"/>
      <c r="EN111"/>
      <c r="EO111"/>
      <c r="EP111"/>
      <c r="EQ111"/>
      <c r="ER111"/>
      <c r="ES111"/>
      <c r="ET111"/>
      <c r="EU111"/>
      <c r="EV111"/>
      <c r="EW111"/>
      <c r="EX111"/>
      <c r="EY111"/>
      <c r="EZ111"/>
      <c r="FA111"/>
      <c r="FB111"/>
      <c r="FC111"/>
      <c r="FD111"/>
      <c r="FE111"/>
      <c r="FF111"/>
      <c r="FG111"/>
      <c r="FH111"/>
      <c r="FI111"/>
      <c r="FJ111"/>
      <c r="FK111"/>
      <c r="FL111"/>
      <c r="FM111"/>
      <c r="FN111"/>
      <c r="FO111"/>
      <c r="FP111"/>
      <c r="FQ111"/>
      <c r="FR111"/>
      <c r="FS111"/>
      <c r="FT111"/>
      <c r="FU111"/>
      <c r="FV111"/>
      <c r="FW111"/>
      <c r="FX111"/>
      <c r="FY111"/>
      <c r="FZ111"/>
      <c r="GA111"/>
      <c r="GB111"/>
      <c r="GC111"/>
      <c r="GD111"/>
      <c r="GE111"/>
      <c r="GF111"/>
      <c r="GG111"/>
      <c r="GH111"/>
      <c r="GI111"/>
      <c r="GJ111"/>
      <c r="GK111"/>
      <c r="GL111"/>
      <c r="GM111"/>
      <c r="GN111"/>
      <c r="GO111"/>
      <c r="GP111"/>
      <c r="GQ111"/>
      <c r="GR111"/>
      <c r="GS111"/>
      <c r="GT111"/>
      <c r="GU111"/>
      <c r="GV111"/>
      <c r="GW111"/>
      <c r="GX111"/>
      <c r="GY111"/>
      <c r="GZ111"/>
      <c r="HA111"/>
      <c r="HB111"/>
      <c r="HC111"/>
      <c r="HD111"/>
      <c r="HE111"/>
      <c r="HF111"/>
      <c r="HG111"/>
      <c r="HH111"/>
      <c r="HI111"/>
      <c r="HJ111"/>
      <c r="HK111"/>
      <c r="HL111"/>
      <c r="HM111"/>
      <c r="HN111"/>
      <c r="HO111"/>
      <c r="HP111"/>
      <c r="HQ111"/>
      <c r="HR111"/>
      <c r="HS111"/>
      <c r="HT111"/>
      <c r="HU111"/>
      <c r="HV111"/>
      <c r="HW111"/>
      <c r="HX111"/>
      <c r="HY111"/>
      <c r="HZ111"/>
      <c r="IA111"/>
      <c r="IB111"/>
      <c r="IC111"/>
      <c r="ID111"/>
      <c r="IE111"/>
      <c r="IF111"/>
      <c r="IG111"/>
      <c r="IH111"/>
      <c r="II111"/>
      <c r="IJ111"/>
      <c r="IK111"/>
      <c r="IL111"/>
      <c r="IM111"/>
      <c r="IN111"/>
      <c r="IO111"/>
      <c r="IP111"/>
      <c r="IQ111"/>
      <c r="IR111"/>
      <c r="IS111"/>
      <c r="IT111"/>
      <c r="IU111"/>
      <c r="IV111"/>
      <c r="IW111"/>
      <c r="IX111"/>
      <c r="IY111"/>
      <c r="IZ111"/>
      <c r="JA111"/>
      <c r="JB111"/>
      <c r="JC111"/>
      <c r="JD111"/>
    </row>
    <row r="112" spans="1:264" s="399" customFormat="1">
      <c r="A112" s="82"/>
      <c r="B112" s="108"/>
      <c r="C112" s="157"/>
      <c r="D112" s="2"/>
      <c r="E112"/>
      <c r="F112"/>
      <c r="G112"/>
      <c r="H112" s="2"/>
      <c r="I112" s="2"/>
      <c r="J112" s="2"/>
      <c r="K112"/>
      <c r="L112" s="142"/>
      <c r="M112"/>
      <c r="N112" s="142"/>
      <c r="O112" s="2"/>
      <c r="P112"/>
      <c r="Q112"/>
      <c r="R112"/>
      <c r="S112"/>
      <c r="T112"/>
      <c r="U112"/>
      <c r="V112"/>
      <c r="W112"/>
      <c r="X112"/>
      <c r="Y112"/>
      <c r="Z112"/>
      <c r="AA112" s="157"/>
      <c r="AB112"/>
      <c r="AC112"/>
      <c r="AD112" s="142"/>
      <c r="AE112"/>
      <c r="AF112" s="142"/>
      <c r="AG112"/>
      <c r="AH112"/>
      <c r="AI112"/>
      <c r="AJ112"/>
      <c r="AK112"/>
      <c r="AL112"/>
      <c r="AM112" s="142"/>
      <c r="AN112"/>
      <c r="AO112" s="142"/>
      <c r="AP112"/>
      <c r="AQ112" s="142"/>
      <c r="AR112"/>
      <c r="AS112"/>
      <c r="AT112"/>
      <c r="AU112"/>
      <c r="AV112"/>
      <c r="AW112"/>
      <c r="AX112"/>
      <c r="AY112"/>
      <c r="AZ112"/>
      <c r="BA112"/>
      <c r="BB112"/>
      <c r="BC112"/>
      <c r="BD112"/>
      <c r="BE112"/>
      <c r="BF112" s="142"/>
      <c r="BG112" s="142"/>
      <c r="BH112"/>
      <c r="BI112" s="209"/>
      <c r="BJ112"/>
      <c r="BK112"/>
      <c r="BL112"/>
      <c r="BM112"/>
      <c r="BN112"/>
      <c r="BO112"/>
      <c r="BP112"/>
      <c r="BQ112"/>
      <c r="BR112"/>
      <c r="BS112"/>
      <c r="BT112" s="142"/>
      <c r="BU112" s="142"/>
      <c r="BV112"/>
      <c r="BW112" s="142"/>
      <c r="BX112"/>
      <c r="BY112"/>
      <c r="BZ112" s="142"/>
      <c r="CA112"/>
      <c r="CB112"/>
      <c r="CC112"/>
      <c r="CD112"/>
      <c r="CE112"/>
      <c r="CF112"/>
      <c r="CG112" s="2"/>
      <c r="CH112" s="2"/>
      <c r="CI112" s="2"/>
      <c r="CJ112" s="2"/>
      <c r="CK112" s="2"/>
      <c r="CL112" s="2"/>
      <c r="CM112" s="2"/>
      <c r="CN112" s="2"/>
      <c r="CO112" s="2"/>
      <c r="CP112" s="2"/>
      <c r="CQ112" s="2"/>
      <c r="CR112" s="2"/>
      <c r="CS112" s="2"/>
      <c r="CT112" s="2"/>
      <c r="CU112" s="2"/>
      <c r="CV112" s="2"/>
      <c r="CW112" s="2"/>
      <c r="CX112"/>
      <c r="CY112"/>
      <c r="CZ112"/>
      <c r="DA112"/>
      <c r="DB112"/>
      <c r="DC112"/>
      <c r="DD112"/>
      <c r="DE112"/>
      <c r="DF112"/>
      <c r="DG112"/>
      <c r="DH112"/>
      <c r="DI112"/>
      <c r="DJ112"/>
      <c r="DK112"/>
      <c r="DL112"/>
      <c r="DM112"/>
      <c r="DN112"/>
      <c r="DO112"/>
      <c r="DP112"/>
      <c r="DQ112"/>
      <c r="DR112"/>
      <c r="DS112"/>
      <c r="DT112"/>
      <c r="DU112"/>
      <c r="DV112"/>
      <c r="DW112"/>
      <c r="DX112"/>
      <c r="DY112"/>
      <c r="DZ112"/>
      <c r="EA112"/>
      <c r="EB112"/>
      <c r="EC112"/>
      <c r="ED112"/>
      <c r="EE112"/>
      <c r="EF112"/>
      <c r="EG112"/>
      <c r="EH112"/>
      <c r="EI112"/>
      <c r="EJ112"/>
      <c r="EK112"/>
      <c r="EL112"/>
      <c r="EM112"/>
      <c r="EN112"/>
      <c r="EO112"/>
      <c r="EP112"/>
      <c r="EQ112"/>
      <c r="ER112"/>
      <c r="ES112"/>
      <c r="ET112"/>
      <c r="EU112"/>
      <c r="EV112"/>
      <c r="EW112"/>
      <c r="EX112"/>
      <c r="EY112"/>
      <c r="EZ112"/>
      <c r="FA112"/>
      <c r="FB112"/>
      <c r="FC112"/>
      <c r="FD112"/>
      <c r="FE112"/>
      <c r="FF112"/>
      <c r="FG112"/>
      <c r="FH112"/>
      <c r="FI112"/>
      <c r="FJ112"/>
      <c r="FK112"/>
      <c r="FL112"/>
      <c r="FM112"/>
      <c r="FN112"/>
      <c r="FO112"/>
      <c r="FP112"/>
      <c r="FQ112"/>
      <c r="FR112"/>
      <c r="FS112"/>
      <c r="FT112"/>
      <c r="FU112"/>
      <c r="FV112"/>
      <c r="FW112"/>
      <c r="FX112"/>
      <c r="FY112"/>
      <c r="FZ112"/>
      <c r="GA112"/>
      <c r="GB112"/>
      <c r="GC112"/>
      <c r="GD112"/>
      <c r="GE112"/>
      <c r="GF112"/>
      <c r="GG112"/>
      <c r="GH112"/>
      <c r="GI112"/>
      <c r="GJ112"/>
      <c r="GK112"/>
      <c r="GL112"/>
      <c r="GM112"/>
      <c r="GN112"/>
      <c r="GO112"/>
      <c r="GP112"/>
      <c r="GQ112"/>
      <c r="GR112"/>
      <c r="GS112"/>
      <c r="GT112"/>
      <c r="GU112"/>
      <c r="GV112"/>
      <c r="GW112"/>
      <c r="GX112"/>
      <c r="GY112"/>
      <c r="GZ112"/>
      <c r="HA112"/>
      <c r="HB112"/>
      <c r="HC112"/>
      <c r="HD112"/>
      <c r="HE112"/>
      <c r="HF112"/>
      <c r="HG112"/>
      <c r="HH112"/>
      <c r="HI112"/>
      <c r="HJ112"/>
      <c r="HK112"/>
      <c r="HL112"/>
      <c r="HM112"/>
      <c r="HN112"/>
      <c r="HO112"/>
      <c r="HP112"/>
      <c r="HQ112"/>
      <c r="HR112"/>
      <c r="HS112"/>
      <c r="HT112"/>
      <c r="HU112"/>
      <c r="HV112"/>
      <c r="HW112"/>
      <c r="HX112"/>
      <c r="HY112"/>
      <c r="HZ112"/>
      <c r="IA112"/>
      <c r="IB112"/>
      <c r="IC112"/>
      <c r="ID112"/>
      <c r="IE112"/>
      <c r="IF112"/>
      <c r="IG112"/>
      <c r="IH112"/>
      <c r="II112"/>
      <c r="IJ112"/>
      <c r="IK112"/>
      <c r="IL112"/>
      <c r="IM112"/>
      <c r="IN112"/>
      <c r="IO112"/>
      <c r="IP112"/>
      <c r="IQ112"/>
      <c r="IR112"/>
      <c r="IS112"/>
      <c r="IT112"/>
      <c r="IU112"/>
      <c r="IV112"/>
      <c r="IW112"/>
      <c r="IX112"/>
      <c r="IY112"/>
      <c r="IZ112"/>
      <c r="JA112"/>
      <c r="JB112"/>
      <c r="JC112"/>
      <c r="JD112"/>
    </row>
    <row r="113" spans="1:264" s="394" customFormat="1">
      <c r="A113" s="621" t="s">
        <v>220</v>
      </c>
      <c r="B113" s="369" t="s">
        <v>11</v>
      </c>
      <c r="C113" s="369" t="s">
        <v>122</v>
      </c>
      <c r="D113" s="393"/>
      <c r="I113" s="393"/>
      <c r="J113" s="393"/>
      <c r="L113" s="392"/>
      <c r="N113" s="392"/>
      <c r="P113" s="393"/>
      <c r="AA113" s="621"/>
      <c r="AD113" s="392"/>
      <c r="AF113" s="392"/>
      <c r="AM113" s="392"/>
      <c r="AO113" s="392"/>
      <c r="AQ113" s="392"/>
      <c r="BF113" s="392"/>
      <c r="BG113" s="392"/>
      <c r="BT113" s="392"/>
      <c r="BU113" s="392"/>
      <c r="BW113" s="392"/>
      <c r="BZ113" s="392"/>
      <c r="CG113" s="393"/>
      <c r="CH113" s="393"/>
      <c r="CI113" s="393"/>
      <c r="CJ113" s="393"/>
      <c r="CK113" s="393"/>
      <c r="CL113" s="393"/>
      <c r="CM113" s="393"/>
      <c r="CN113" s="393"/>
      <c r="CO113" s="393"/>
      <c r="CP113" s="393"/>
      <c r="CQ113" s="393"/>
      <c r="CR113" s="393"/>
      <c r="CS113" s="393"/>
      <c r="CT113" s="393"/>
      <c r="CU113" s="393"/>
      <c r="CV113" s="393"/>
      <c r="CW113" s="393"/>
    </row>
    <row r="114" spans="1:264" s="399" customFormat="1">
      <c r="A114" s="82"/>
      <c r="B114" s="108"/>
      <c r="C114" s="538"/>
      <c r="D114" s="2"/>
      <c r="E114"/>
      <c r="F114"/>
      <c r="G114"/>
      <c r="H114" s="2"/>
      <c r="I114" s="2"/>
      <c r="J114" s="2"/>
      <c r="K114"/>
      <c r="L114" s="142"/>
      <c r="M114"/>
      <c r="N114" s="142"/>
      <c r="O114"/>
      <c r="P114"/>
      <c r="Q114" s="2"/>
      <c r="R114"/>
      <c r="S114"/>
      <c r="T114"/>
      <c r="U114"/>
      <c r="V114"/>
      <c r="W114"/>
      <c r="X114"/>
      <c r="Y114"/>
      <c r="Z114"/>
      <c r="AA114" s="157"/>
      <c r="AB114"/>
      <c r="AC114"/>
      <c r="AD114" s="142"/>
      <c r="AE114"/>
      <c r="AF114" s="142"/>
      <c r="AG114"/>
      <c r="AH114"/>
      <c r="AI114"/>
      <c r="AJ114"/>
      <c r="AK114"/>
      <c r="AL114"/>
      <c r="AM114" s="142"/>
      <c r="AN114"/>
      <c r="AO114" s="142"/>
      <c r="AP114"/>
      <c r="AQ114" s="142"/>
      <c r="AR114"/>
      <c r="AS114"/>
      <c r="AT114"/>
      <c r="AU114"/>
      <c r="AV114"/>
      <c r="AW114"/>
      <c r="AX114"/>
      <c r="AY114"/>
      <c r="AZ114"/>
      <c r="BA114"/>
      <c r="BB114"/>
      <c r="BC114"/>
      <c r="BD114"/>
      <c r="BE114"/>
      <c r="BF114" s="142"/>
      <c r="BG114" s="142"/>
      <c r="BH114"/>
      <c r="BI114"/>
      <c r="BJ114"/>
      <c r="BK114"/>
      <c r="BL114"/>
      <c r="BM114"/>
      <c r="BN114"/>
      <c r="BO114"/>
      <c r="BP114"/>
      <c r="BQ114"/>
      <c r="BR114"/>
      <c r="BS114"/>
      <c r="BT114" s="142"/>
      <c r="BU114" s="142"/>
      <c r="BV114"/>
      <c r="BW114" s="142"/>
      <c r="BX114"/>
      <c r="BY114"/>
      <c r="BZ114" s="142"/>
      <c r="CA114"/>
      <c r="CB114"/>
      <c r="CC114"/>
      <c r="CD114"/>
      <c r="CE114"/>
      <c r="CF114"/>
      <c r="CG114" s="2"/>
      <c r="CH114" s="2"/>
      <c r="CI114" s="2"/>
      <c r="CJ114" s="2"/>
      <c r="CK114" s="2"/>
      <c r="CL114" s="2"/>
      <c r="CM114" s="2"/>
      <c r="CN114" s="2"/>
      <c r="CO114" s="2"/>
      <c r="CP114" s="2"/>
      <c r="CQ114" s="2"/>
      <c r="CR114" s="2"/>
      <c r="CS114" s="2"/>
      <c r="CT114" s="2"/>
      <c r="CU114" s="2"/>
      <c r="CV114" s="2"/>
      <c r="CW114" s="2"/>
      <c r="CX114"/>
      <c r="CY114"/>
      <c r="CZ114"/>
      <c r="DA114"/>
      <c r="DB114"/>
      <c r="DC114"/>
      <c r="DD114"/>
      <c r="DE114"/>
      <c r="DF114"/>
      <c r="DG114"/>
      <c r="DH114"/>
      <c r="DI114"/>
      <c r="DJ114"/>
      <c r="DK114"/>
      <c r="DL114"/>
      <c r="DM114"/>
      <c r="DN114"/>
      <c r="DO114"/>
      <c r="DP114"/>
      <c r="DQ114"/>
      <c r="DR114"/>
      <c r="DS114"/>
      <c r="DT114"/>
      <c r="DU114"/>
      <c r="DV114"/>
      <c r="DW114"/>
      <c r="DX114"/>
      <c r="DY114"/>
      <c r="DZ114"/>
      <c r="EA114"/>
      <c r="EB114"/>
      <c r="EC114"/>
      <c r="ED114"/>
      <c r="EE114"/>
      <c r="EF114"/>
      <c r="EG114"/>
      <c r="EH114"/>
      <c r="EI114"/>
      <c r="EJ114"/>
      <c r="EK114"/>
      <c r="EL114"/>
      <c r="EM114"/>
      <c r="EN114"/>
      <c r="EO114"/>
      <c r="EP114"/>
      <c r="EQ114"/>
      <c r="ER114"/>
      <c r="ES114"/>
      <c r="ET114"/>
      <c r="EU114"/>
      <c r="EV114"/>
      <c r="EW114"/>
      <c r="EX114"/>
      <c r="EY114"/>
      <c r="EZ114"/>
      <c r="FA114"/>
      <c r="FB114"/>
      <c r="FC114"/>
      <c r="FD114"/>
      <c r="FE114"/>
      <c r="FF114"/>
      <c r="FG114"/>
      <c r="FH114"/>
      <c r="FI114"/>
      <c r="FJ114"/>
      <c r="FK114"/>
      <c r="FL114"/>
      <c r="FM114"/>
      <c r="FN114"/>
      <c r="FO114"/>
      <c r="FP114"/>
      <c r="FQ114"/>
      <c r="FR114"/>
      <c r="FS114"/>
      <c r="FT114"/>
      <c r="FU114"/>
      <c r="FV114"/>
      <c r="FW114"/>
      <c r="FX114"/>
      <c r="FY114"/>
      <c r="FZ114"/>
      <c r="GA114"/>
      <c r="GB114"/>
      <c r="GC114"/>
      <c r="GD114"/>
      <c r="GE114"/>
      <c r="GF114"/>
      <c r="GG114"/>
      <c r="GH114"/>
      <c r="GI114"/>
      <c r="GJ114"/>
      <c r="GK114"/>
      <c r="GL114"/>
      <c r="GM114"/>
      <c r="GN114"/>
      <c r="GO114"/>
      <c r="GP114"/>
      <c r="GQ114"/>
      <c r="GR114"/>
      <c r="GS114"/>
      <c r="GT114"/>
      <c r="GU114"/>
      <c r="GV114"/>
      <c r="GW114"/>
      <c r="GX114"/>
      <c r="GY114"/>
      <c r="GZ114"/>
      <c r="HA114"/>
      <c r="HB114"/>
      <c r="HC114"/>
      <c r="HD114"/>
      <c r="HE114"/>
      <c r="HF114"/>
      <c r="HG114"/>
      <c r="HH114"/>
      <c r="HI114"/>
      <c r="HJ114"/>
      <c r="HK114"/>
      <c r="HL114"/>
      <c r="HM114"/>
      <c r="HN114"/>
      <c r="HO114"/>
      <c r="HP114"/>
      <c r="HQ114"/>
      <c r="HR114"/>
      <c r="HS114"/>
      <c r="HT114"/>
      <c r="HU114"/>
      <c r="HV114"/>
      <c r="HW114"/>
      <c r="HX114"/>
      <c r="HY114"/>
      <c r="HZ114"/>
      <c r="IA114"/>
      <c r="IB114"/>
      <c r="IC114"/>
      <c r="ID114"/>
      <c r="IE114"/>
      <c r="IF114"/>
      <c r="IG114"/>
      <c r="IH114"/>
      <c r="II114"/>
      <c r="IJ114"/>
      <c r="IK114"/>
      <c r="IL114"/>
      <c r="IM114"/>
      <c r="IN114"/>
      <c r="IO114"/>
      <c r="IP114"/>
      <c r="IQ114"/>
      <c r="IR114"/>
      <c r="IS114"/>
      <c r="IT114"/>
      <c r="IU114"/>
      <c r="IV114"/>
      <c r="IW114"/>
      <c r="IX114"/>
      <c r="IY114"/>
      <c r="IZ114"/>
      <c r="JA114"/>
      <c r="JB114"/>
      <c r="JC114"/>
      <c r="JD114"/>
    </row>
    <row r="115" spans="1:264" s="399" customFormat="1">
      <c r="A115" s="82"/>
      <c r="B115" s="14"/>
      <c r="C115" s="1" t="s">
        <v>221</v>
      </c>
      <c r="D115" s="2"/>
      <c r="E115"/>
      <c r="F115"/>
      <c r="G115"/>
      <c r="H115" s="2"/>
      <c r="I115" s="2"/>
      <c r="J115" s="2"/>
      <c r="K115"/>
      <c r="L115" s="142"/>
      <c r="M115"/>
      <c r="N115" s="142"/>
      <c r="O115"/>
      <c r="P115"/>
      <c r="Q115"/>
      <c r="R115" s="209">
        <v>245549.55</v>
      </c>
      <c r="S115"/>
      <c r="T115"/>
      <c r="U115"/>
      <c r="V115"/>
      <c r="W115"/>
      <c r="X115"/>
      <c r="Y115"/>
      <c r="Z115"/>
      <c r="AA115" s="157"/>
      <c r="AB115"/>
      <c r="AC115"/>
      <c r="AD115" s="142"/>
      <c r="AE115"/>
      <c r="AF115" s="142"/>
      <c r="AG115" s="209"/>
      <c r="AH115"/>
      <c r="AI115"/>
      <c r="AJ115"/>
      <c r="AK115"/>
      <c r="AL115"/>
      <c r="AM115" s="142"/>
      <c r="AN115"/>
      <c r="AO115" s="142"/>
      <c r="AP115"/>
      <c r="AQ115" s="142"/>
      <c r="AR115"/>
      <c r="AS115"/>
      <c r="AT115"/>
      <c r="AU115"/>
      <c r="AV115"/>
      <c r="AW115"/>
      <c r="AX115"/>
      <c r="AY115"/>
      <c r="AZ115"/>
      <c r="BA115"/>
      <c r="BB115"/>
      <c r="BC115"/>
      <c r="BD115"/>
      <c r="BE115"/>
      <c r="BF115" s="142"/>
      <c r="BG115" s="142"/>
      <c r="BH115"/>
      <c r="BI115"/>
      <c r="BJ115"/>
      <c r="BK115"/>
      <c r="BL115"/>
      <c r="BM115"/>
      <c r="BN115"/>
      <c r="BO115"/>
      <c r="BP115"/>
      <c r="BQ115"/>
      <c r="BR115"/>
      <c r="BS115"/>
      <c r="BT115" s="142"/>
      <c r="BU115" s="142"/>
      <c r="BV115"/>
      <c r="BW115" s="142"/>
      <c r="BX115"/>
      <c r="BY115"/>
      <c r="BZ115" s="142"/>
      <c r="CA115"/>
      <c r="CB115"/>
      <c r="CC115"/>
      <c r="CD115"/>
      <c r="CE115"/>
      <c r="CF115"/>
      <c r="CG115" s="2"/>
      <c r="CH115" s="2"/>
      <c r="CI115" s="2"/>
      <c r="CJ115" s="2"/>
      <c r="CK115" s="2"/>
      <c r="CL115" s="2"/>
      <c r="CM115" s="2"/>
      <c r="CN115" s="2"/>
      <c r="CO115" s="2"/>
      <c r="CP115" s="2"/>
      <c r="CQ115" s="2"/>
      <c r="CR115" s="2"/>
      <c r="CS115" s="2"/>
      <c r="CT115" s="2"/>
      <c r="CU115" s="2"/>
      <c r="CV115" s="2"/>
      <c r="CW115" s="2"/>
      <c r="CX115"/>
      <c r="CY115"/>
      <c r="CZ115"/>
      <c r="DA115"/>
      <c r="DB115"/>
      <c r="DC115"/>
      <c r="DD115"/>
      <c r="DE115"/>
      <c r="DF115"/>
      <c r="DG115"/>
      <c r="DH115"/>
      <c r="DI115"/>
      <c r="DJ115"/>
      <c r="DK115"/>
      <c r="DL115"/>
      <c r="DM115"/>
      <c r="DN115"/>
      <c r="DO115"/>
      <c r="DP115"/>
      <c r="DQ115"/>
      <c r="DR115"/>
      <c r="DS115"/>
      <c r="DT115"/>
      <c r="DU115"/>
      <c r="DV115"/>
      <c r="DW115"/>
      <c r="DX115"/>
      <c r="DY115"/>
      <c r="DZ115"/>
      <c r="EA115"/>
      <c r="EB115"/>
      <c r="EC115"/>
      <c r="ED115"/>
      <c r="EE115"/>
      <c r="EF115"/>
      <c r="EG115"/>
      <c r="EH115"/>
      <c r="EI115"/>
      <c r="EJ115"/>
      <c r="EK115"/>
      <c r="EL115"/>
      <c r="EM115"/>
      <c r="EN115"/>
      <c r="EO115"/>
      <c r="EP115"/>
      <c r="EQ115"/>
      <c r="ER115"/>
      <c r="ES115"/>
      <c r="ET115"/>
      <c r="EU115"/>
      <c r="EV115"/>
      <c r="EW115"/>
      <c r="EX115"/>
      <c r="EY115"/>
      <c r="EZ115"/>
      <c r="FA115"/>
      <c r="FB115"/>
      <c r="FC115"/>
      <c r="FD115"/>
      <c r="FE115"/>
      <c r="FF115"/>
      <c r="FG115"/>
      <c r="FH115"/>
      <c r="FI115"/>
      <c r="FJ115"/>
      <c r="FK115"/>
      <c r="FL115"/>
      <c r="FM115"/>
      <c r="FN115"/>
      <c r="FO115"/>
      <c r="FP115"/>
      <c r="FQ115"/>
      <c r="FR115"/>
      <c r="FS115"/>
      <c r="FT115"/>
      <c r="FU115"/>
      <c r="FV115"/>
      <c r="FW115"/>
      <c r="FX115"/>
      <c r="FY115"/>
      <c r="FZ115"/>
      <c r="GA115"/>
      <c r="GB115"/>
      <c r="GC115"/>
      <c r="GD115"/>
      <c r="GE115"/>
      <c r="GF115"/>
      <c r="GG115"/>
      <c r="GH115"/>
      <c r="GI115"/>
      <c r="GJ115"/>
      <c r="GK115"/>
      <c r="GL115"/>
      <c r="GM115"/>
      <c r="GN115"/>
      <c r="GO115"/>
      <c r="GP115"/>
      <c r="GQ115"/>
      <c r="GR115"/>
      <c r="GS115"/>
      <c r="GT115"/>
      <c r="GU115"/>
      <c r="GV115"/>
      <c r="GW115"/>
      <c r="GX115"/>
      <c r="GY115"/>
      <c r="GZ115"/>
      <c r="HA115"/>
      <c r="HB115"/>
      <c r="HC115"/>
      <c r="HD115"/>
      <c r="HE115"/>
      <c r="HF115"/>
      <c r="HG115"/>
      <c r="HH115"/>
      <c r="HI115"/>
      <c r="HJ115"/>
      <c r="HK115"/>
      <c r="HL115"/>
      <c r="HM115"/>
      <c r="HN115"/>
      <c r="HO115"/>
      <c r="HP115"/>
      <c r="HQ115"/>
      <c r="HR115"/>
      <c r="HS115"/>
      <c r="HT115"/>
      <c r="HU115"/>
      <c r="HV115"/>
      <c r="HW115"/>
      <c r="HX115"/>
      <c r="HY115"/>
      <c r="HZ115"/>
      <c r="IA115"/>
      <c r="IB115"/>
      <c r="IC115"/>
      <c r="ID115"/>
      <c r="IE115"/>
      <c r="IF115"/>
      <c r="IG115"/>
      <c r="IH115"/>
      <c r="II115"/>
      <c r="IJ115"/>
      <c r="IK115"/>
      <c r="IL115"/>
      <c r="IM115"/>
      <c r="IN115"/>
      <c r="IO115"/>
      <c r="IP115"/>
      <c r="IQ115"/>
      <c r="IR115"/>
      <c r="IS115"/>
      <c r="IT115"/>
      <c r="IU115"/>
      <c r="IV115"/>
      <c r="IW115"/>
      <c r="IX115"/>
      <c r="IY115"/>
      <c r="IZ115"/>
      <c r="JA115"/>
      <c r="JB115"/>
      <c r="JC115"/>
      <c r="JD115"/>
    </row>
    <row r="116" spans="1:264">
      <c r="B116" s="108"/>
      <c r="C116" s="157"/>
      <c r="AA116" s="157"/>
    </row>
    <row r="117" spans="1:264" s="2" customFormat="1" ht="15" customHeight="1">
      <c r="A117" s="82"/>
      <c r="B117" s="108"/>
      <c r="C117" s="109" t="s">
        <v>222</v>
      </c>
      <c r="L117" s="142"/>
      <c r="N117" s="142"/>
      <c r="S117" s="157"/>
      <c r="AA117" s="157"/>
      <c r="AD117" s="142"/>
      <c r="AF117" s="142"/>
      <c r="AL117" s="157"/>
      <c r="AM117" s="142"/>
      <c r="AO117" s="188"/>
      <c r="AQ117" s="188"/>
      <c r="BF117" s="188"/>
      <c r="BG117" s="188"/>
      <c r="BT117" s="188"/>
      <c r="BU117" s="188"/>
      <c r="BW117" s="188"/>
      <c r="BZ117" s="188"/>
    </row>
    <row r="118" spans="1:264" s="2" customFormat="1" ht="15" customHeight="1">
      <c r="A118" s="82"/>
      <c r="B118" s="108"/>
      <c r="C118" s="109" t="s">
        <v>223</v>
      </c>
      <c r="L118" s="142"/>
      <c r="N118" s="142"/>
      <c r="S118" s="157"/>
      <c r="AA118" s="157"/>
      <c r="AD118" s="142"/>
      <c r="AF118" s="142"/>
      <c r="AL118" s="157"/>
      <c r="AM118" s="142"/>
      <c r="AN118" s="2">
        <v>435</v>
      </c>
      <c r="AO118" s="188"/>
      <c r="AQ118" s="188"/>
      <c r="BF118" s="188"/>
      <c r="BG118" s="188"/>
      <c r="BT118" s="188"/>
      <c r="BU118" s="188"/>
      <c r="BW118" s="188"/>
      <c r="BZ118" s="188"/>
    </row>
    <row r="119" spans="1:264" s="2" customFormat="1" ht="15" customHeight="1">
      <c r="A119" s="82"/>
      <c r="B119" s="108"/>
      <c r="C119" s="109"/>
      <c r="L119" s="142"/>
      <c r="N119" s="142"/>
      <c r="S119" s="157"/>
      <c r="AA119" s="157"/>
      <c r="AD119" s="142"/>
      <c r="AF119" s="142"/>
      <c r="AL119" s="157"/>
      <c r="AM119" s="142"/>
      <c r="AO119" s="188"/>
      <c r="AQ119" s="188"/>
      <c r="BF119" s="188"/>
      <c r="BG119" s="188"/>
      <c r="BT119" s="188"/>
      <c r="BU119" s="188"/>
      <c r="BW119" s="188"/>
      <c r="BZ119" s="188"/>
    </row>
    <row r="120" spans="1:264" s="2" customFormat="1" ht="15" customHeight="1">
      <c r="A120" s="82"/>
      <c r="B120" s="235" t="s">
        <v>224</v>
      </c>
      <c r="C120" s="229"/>
      <c r="L120" s="142"/>
      <c r="N120" s="142"/>
      <c r="S120" s="157"/>
      <c r="AA120" s="157"/>
      <c r="AD120" s="142"/>
      <c r="AF120" s="142"/>
      <c r="AL120" s="157"/>
      <c r="AM120" s="142"/>
      <c r="AO120" s="188"/>
      <c r="AQ120" s="188"/>
      <c r="BF120" s="188"/>
      <c r="BG120" s="188"/>
      <c r="BT120" s="188"/>
      <c r="BU120" s="188"/>
      <c r="BW120" s="188"/>
      <c r="BZ120" s="188"/>
      <c r="CN120" s="2">
        <v>1059609.33</v>
      </c>
    </row>
    <row r="121" spans="1:264" s="2" customFormat="1" ht="15" customHeight="1">
      <c r="A121" s="82"/>
      <c r="B121" s="235" t="s">
        <v>225</v>
      </c>
      <c r="C121" s="229"/>
      <c r="L121" s="142"/>
      <c r="N121" s="142"/>
      <c r="S121" s="157"/>
      <c r="AA121" s="157"/>
      <c r="AD121" s="142"/>
      <c r="AF121" s="142"/>
      <c r="AL121" s="157"/>
      <c r="AM121" s="142"/>
      <c r="AO121" s="188"/>
      <c r="AQ121" s="188"/>
      <c r="BF121" s="188"/>
      <c r="BG121" s="188"/>
      <c r="BT121" s="188"/>
      <c r="BU121" s="188"/>
      <c r="BW121" s="188"/>
      <c r="BZ121" s="188"/>
      <c r="CO121" s="2">
        <v>168727.25</v>
      </c>
    </row>
    <row r="122" spans="1:264" s="2" customFormat="1" ht="15" customHeight="1">
      <c r="A122" s="82"/>
      <c r="B122" s="108"/>
      <c r="C122" s="109"/>
      <c r="L122" s="142"/>
      <c r="N122" s="142"/>
      <c r="S122" s="157"/>
      <c r="AA122" s="157"/>
      <c r="AD122" s="142"/>
      <c r="AF122" s="142"/>
      <c r="AM122" s="142"/>
      <c r="AN122" s="36"/>
      <c r="AO122" s="192"/>
      <c r="AP122" s="36"/>
      <c r="AQ122" s="192"/>
      <c r="AR122" s="36"/>
      <c r="AS122" s="36"/>
      <c r="AT122" s="36"/>
      <c r="AU122" s="36"/>
      <c r="AV122" s="36"/>
      <c r="AW122" s="36"/>
      <c r="AX122" s="36"/>
      <c r="AY122" s="36"/>
      <c r="AZ122" s="36"/>
      <c r="BA122" s="36"/>
      <c r="BB122" s="36"/>
      <c r="BC122" s="36"/>
      <c r="BD122" s="36"/>
      <c r="BE122" s="36"/>
      <c r="BF122" s="192"/>
      <c r="BG122" s="192"/>
      <c r="BH122" s="36"/>
      <c r="BI122" s="36"/>
      <c r="BJ122" s="36"/>
      <c r="BK122" s="36"/>
      <c r="BL122" s="36"/>
      <c r="BM122" s="36"/>
      <c r="BN122" s="36"/>
      <c r="BO122" s="36"/>
      <c r="BP122" s="36"/>
      <c r="BQ122" s="36"/>
      <c r="BR122" s="36"/>
      <c r="BS122" s="36"/>
      <c r="BT122" s="192"/>
      <c r="BU122" s="192"/>
      <c r="BV122" s="36"/>
      <c r="BW122" s="192"/>
      <c r="BX122" s="36"/>
      <c r="BY122" s="36"/>
      <c r="BZ122" s="192"/>
      <c r="CA122" s="36"/>
      <c r="CB122" s="36"/>
      <c r="CC122" s="36"/>
      <c r="CD122" s="36"/>
      <c r="CE122" s="36"/>
      <c r="CF122" s="36"/>
      <c r="CG122" s="36"/>
      <c r="CH122" s="36"/>
      <c r="CI122" s="36"/>
      <c r="CJ122" s="36"/>
      <c r="CK122" s="36"/>
      <c r="CL122" s="36"/>
      <c r="CM122" s="36"/>
      <c r="CN122" s="36"/>
      <c r="CO122" s="36"/>
      <c r="CP122" s="36"/>
      <c r="CQ122" s="36"/>
      <c r="CR122" s="36"/>
      <c r="CS122" s="36"/>
      <c r="CT122" s="36"/>
      <c r="CU122" s="36"/>
    </row>
    <row r="123" spans="1:264" s="2" customFormat="1" ht="17.399999999999999">
      <c r="A123" s="815" t="s">
        <v>226</v>
      </c>
      <c r="B123" s="815"/>
      <c r="C123" s="815"/>
      <c r="D123" s="8">
        <f t="shared" ref="D123:AI123" si="0">SUM(D7:D122)</f>
        <v>45147222.979999997</v>
      </c>
      <c r="E123" s="8">
        <f t="shared" si="0"/>
        <v>0</v>
      </c>
      <c r="F123" s="8">
        <f t="shared" si="0"/>
        <v>0</v>
      </c>
      <c r="G123" s="8">
        <f t="shared" si="0"/>
        <v>0</v>
      </c>
      <c r="H123" s="8">
        <f t="shared" si="0"/>
        <v>16014119.300000001</v>
      </c>
      <c r="I123" s="8">
        <f t="shared" si="0"/>
        <v>3802146.15</v>
      </c>
      <c r="J123" s="8">
        <f t="shared" si="0"/>
        <v>0</v>
      </c>
      <c r="K123" s="8">
        <f t="shared" si="0"/>
        <v>0</v>
      </c>
      <c r="L123" s="8">
        <f t="shared" si="0"/>
        <v>6914579.6500000004</v>
      </c>
      <c r="M123" s="8">
        <f t="shared" si="0"/>
        <v>9207483</v>
      </c>
      <c r="N123" s="8">
        <f t="shared" si="0"/>
        <v>335825</v>
      </c>
      <c r="O123" s="8">
        <f t="shared" si="0"/>
        <v>3640351</v>
      </c>
      <c r="P123" s="8">
        <f t="shared" si="0"/>
        <v>2014957</v>
      </c>
      <c r="Q123" s="8">
        <f t="shared" si="0"/>
        <v>1007479</v>
      </c>
      <c r="R123" s="8">
        <f t="shared" si="0"/>
        <v>245549.55</v>
      </c>
      <c r="S123" s="8">
        <f t="shared" si="0"/>
        <v>0</v>
      </c>
      <c r="T123" s="8">
        <f t="shared" si="0"/>
        <v>0</v>
      </c>
      <c r="U123" s="8">
        <f t="shared" si="0"/>
        <v>0</v>
      </c>
      <c r="V123" s="8">
        <f t="shared" si="0"/>
        <v>0</v>
      </c>
      <c r="W123" s="8">
        <f t="shared" si="0"/>
        <v>0</v>
      </c>
      <c r="X123" s="8">
        <f t="shared" si="0"/>
        <v>757680</v>
      </c>
      <c r="Y123" s="8">
        <f t="shared" si="0"/>
        <v>0</v>
      </c>
      <c r="Z123" s="8">
        <f t="shared" si="0"/>
        <v>0</v>
      </c>
      <c r="AA123" s="8">
        <f t="shared" si="0"/>
        <v>887805.26</v>
      </c>
      <c r="AB123" s="8">
        <f t="shared" si="0"/>
        <v>0</v>
      </c>
      <c r="AC123" s="8">
        <f t="shared" si="0"/>
        <v>0</v>
      </c>
      <c r="AD123" s="8">
        <f t="shared" si="0"/>
        <v>0</v>
      </c>
      <c r="AE123" s="8">
        <f t="shared" si="0"/>
        <v>732918</v>
      </c>
      <c r="AF123" s="8">
        <f t="shared" si="0"/>
        <v>0</v>
      </c>
      <c r="AG123" s="8">
        <f t="shared" si="0"/>
        <v>417586.56</v>
      </c>
      <c r="AH123" s="8">
        <f t="shared" si="0"/>
        <v>0</v>
      </c>
      <c r="AI123" s="8">
        <f t="shared" si="0"/>
        <v>0</v>
      </c>
      <c r="AJ123" s="8">
        <f t="shared" ref="AJ123:BO123" si="1">SUM(AJ7:AJ122)</f>
        <v>0</v>
      </c>
      <c r="AK123" s="8">
        <f t="shared" si="1"/>
        <v>0</v>
      </c>
      <c r="AL123" s="8">
        <f t="shared" si="1"/>
        <v>0</v>
      </c>
      <c r="AM123" s="8">
        <f t="shared" si="1"/>
        <v>10517687.93</v>
      </c>
      <c r="AN123" s="8">
        <f t="shared" si="1"/>
        <v>564315</v>
      </c>
      <c r="AO123" s="8">
        <f t="shared" si="1"/>
        <v>1427158.8599999999</v>
      </c>
      <c r="AP123" s="8">
        <f t="shared" si="1"/>
        <v>0</v>
      </c>
      <c r="AQ123" s="8">
        <f t="shared" si="1"/>
        <v>0</v>
      </c>
      <c r="AR123" s="8">
        <f t="shared" si="1"/>
        <v>446259</v>
      </c>
      <c r="AS123" s="8">
        <f t="shared" si="1"/>
        <v>0</v>
      </c>
      <c r="AT123" s="8">
        <f t="shared" si="1"/>
        <v>0</v>
      </c>
      <c r="AU123" s="8">
        <f t="shared" si="1"/>
        <v>0</v>
      </c>
      <c r="AV123" s="8">
        <f t="shared" si="1"/>
        <v>635471.66999999993</v>
      </c>
      <c r="AW123" s="8">
        <f t="shared" si="1"/>
        <v>0</v>
      </c>
      <c r="AX123" s="8">
        <f t="shared" si="1"/>
        <v>171031.88</v>
      </c>
      <c r="AY123" s="8">
        <f t="shared" si="1"/>
        <v>0</v>
      </c>
      <c r="AZ123" s="8">
        <f t="shared" si="1"/>
        <v>252413.63999999998</v>
      </c>
      <c r="BA123" s="8">
        <f t="shared" si="1"/>
        <v>0</v>
      </c>
      <c r="BB123" s="8">
        <f t="shared" si="1"/>
        <v>499400</v>
      </c>
      <c r="BC123" s="8">
        <f t="shared" si="1"/>
        <v>0</v>
      </c>
      <c r="BD123" s="8">
        <f t="shared" si="1"/>
        <v>0</v>
      </c>
      <c r="BE123" s="8">
        <f t="shared" si="1"/>
        <v>0</v>
      </c>
      <c r="BF123" s="8">
        <f t="shared" si="1"/>
        <v>7926.95</v>
      </c>
      <c r="BG123" s="8">
        <f t="shared" si="1"/>
        <v>215500</v>
      </c>
      <c r="BH123" s="8">
        <f t="shared" si="1"/>
        <v>0</v>
      </c>
      <c r="BI123" s="8">
        <f t="shared" si="1"/>
        <v>0</v>
      </c>
      <c r="BJ123" s="8">
        <f t="shared" si="1"/>
        <v>0</v>
      </c>
      <c r="BK123" s="8">
        <f t="shared" si="1"/>
        <v>0</v>
      </c>
      <c r="BL123" s="8">
        <f t="shared" si="1"/>
        <v>2840</v>
      </c>
      <c r="BM123" s="8">
        <f t="shared" si="1"/>
        <v>14300</v>
      </c>
      <c r="BN123" s="8">
        <f t="shared" si="1"/>
        <v>0</v>
      </c>
      <c r="BO123" s="8">
        <f t="shared" si="1"/>
        <v>10000</v>
      </c>
      <c r="BP123" s="8">
        <f t="shared" ref="BP123:CU123" si="2">SUM(BP7:BP122)</f>
        <v>940</v>
      </c>
      <c r="BQ123" s="8">
        <f t="shared" si="2"/>
        <v>0</v>
      </c>
      <c r="BR123" s="8">
        <f t="shared" si="2"/>
        <v>64000</v>
      </c>
      <c r="BS123" s="8">
        <f t="shared" si="2"/>
        <v>919861</v>
      </c>
      <c r="BT123" s="8">
        <f t="shared" si="2"/>
        <v>1800</v>
      </c>
      <c r="BU123" s="8">
        <f t="shared" si="2"/>
        <v>0</v>
      </c>
      <c r="BV123" s="8">
        <f t="shared" si="2"/>
        <v>273530.40000000002</v>
      </c>
      <c r="BW123" s="8">
        <f t="shared" si="2"/>
        <v>0</v>
      </c>
      <c r="BX123" s="8">
        <f t="shared" si="2"/>
        <v>10200.01</v>
      </c>
      <c r="BY123" s="8">
        <f t="shared" si="2"/>
        <v>0</v>
      </c>
      <c r="BZ123" s="8">
        <f t="shared" si="2"/>
        <v>0</v>
      </c>
      <c r="CA123" s="8">
        <f t="shared" si="2"/>
        <v>0</v>
      </c>
      <c r="CB123" s="8">
        <f t="shared" si="2"/>
        <v>0</v>
      </c>
      <c r="CC123" s="8">
        <f t="shared" si="2"/>
        <v>0</v>
      </c>
      <c r="CD123" s="8">
        <f t="shared" si="2"/>
        <v>0</v>
      </c>
      <c r="CE123" s="8">
        <f t="shared" si="2"/>
        <v>0</v>
      </c>
      <c r="CF123" s="8">
        <f t="shared" si="2"/>
        <v>2262098.63</v>
      </c>
      <c r="CG123" s="8">
        <f t="shared" si="2"/>
        <v>0</v>
      </c>
      <c r="CH123" s="8">
        <f t="shared" si="2"/>
        <v>0</v>
      </c>
      <c r="CI123" s="8">
        <f t="shared" si="2"/>
        <v>0</v>
      </c>
      <c r="CJ123" s="8">
        <f t="shared" si="2"/>
        <v>0</v>
      </c>
      <c r="CK123" s="8">
        <f t="shared" si="2"/>
        <v>0</v>
      </c>
      <c r="CL123" s="8">
        <f t="shared" si="2"/>
        <v>0</v>
      </c>
      <c r="CM123" s="8">
        <f t="shared" si="2"/>
        <v>0</v>
      </c>
      <c r="CN123" s="8">
        <f t="shared" si="2"/>
        <v>1059609.33</v>
      </c>
      <c r="CO123" s="8">
        <f t="shared" si="2"/>
        <v>168727.25</v>
      </c>
      <c r="CP123" s="8">
        <f t="shared" si="2"/>
        <v>0</v>
      </c>
      <c r="CQ123" s="8">
        <f t="shared" si="2"/>
        <v>0</v>
      </c>
      <c r="CR123" s="8">
        <f t="shared" si="2"/>
        <v>562616.79999999993</v>
      </c>
      <c r="CS123" s="8">
        <f t="shared" si="2"/>
        <v>0</v>
      </c>
      <c r="CT123" s="8">
        <f t="shared" si="2"/>
        <v>0</v>
      </c>
      <c r="CU123" s="8">
        <f t="shared" si="2"/>
        <v>0</v>
      </c>
    </row>
    <row r="124" spans="1:264" s="2" customFormat="1" ht="13.8" thickTop="1">
      <c r="A124" s="82"/>
      <c r="B124" s="14"/>
      <c r="C124" s="12"/>
      <c r="L124" s="142"/>
      <c r="N124" s="142"/>
      <c r="AA124" s="157"/>
      <c r="AD124" s="142"/>
      <c r="AF124" s="142"/>
      <c r="AM124" s="142"/>
      <c r="AO124" s="142"/>
      <c r="AQ124" s="142"/>
      <c r="BF124" s="142"/>
      <c r="BG124" s="142"/>
      <c r="BT124" s="142"/>
      <c r="BU124" s="142"/>
      <c r="BW124" s="142"/>
      <c r="BZ124" s="142"/>
    </row>
    <row r="125" spans="1:264" s="2" customFormat="1">
      <c r="A125" s="82"/>
      <c r="B125" s="14"/>
      <c r="C125" s="3"/>
      <c r="D125" s="7"/>
      <c r="L125" s="142"/>
      <c r="N125" s="142"/>
      <c r="U125" s="397"/>
      <c r="AA125" s="157"/>
      <c r="AD125" s="142"/>
      <c r="AF125" s="142"/>
      <c r="AM125" s="142"/>
      <c r="AO125" s="142"/>
      <c r="AQ125" s="142"/>
      <c r="BF125" s="142"/>
      <c r="BG125" s="142"/>
      <c r="BT125" s="142"/>
      <c r="BU125" s="142"/>
      <c r="BW125" s="142"/>
      <c r="BZ125" s="142"/>
    </row>
    <row r="126" spans="1:264" s="2" customFormat="1">
      <c r="A126" s="82"/>
      <c r="B126" s="14"/>
      <c r="C126" s="1"/>
      <c r="D126" s="7"/>
      <c r="L126" s="142"/>
      <c r="N126" s="142"/>
      <c r="AA126" s="157"/>
      <c r="AD126" s="142"/>
      <c r="AF126" s="142"/>
      <c r="AM126" s="142"/>
      <c r="AO126" s="142"/>
      <c r="AQ126" s="142"/>
      <c r="BF126" s="142"/>
      <c r="BG126" s="142"/>
      <c r="BT126" s="142"/>
      <c r="BU126" s="142"/>
      <c r="BW126" s="142"/>
      <c r="BZ126" s="142"/>
    </row>
    <row r="127" spans="1:264" s="2" customFormat="1">
      <c r="A127" s="82"/>
      <c r="B127" s="14"/>
      <c r="C127" s="3"/>
      <c r="D127" s="7"/>
      <c r="L127" s="142"/>
      <c r="N127" s="142"/>
      <c r="AA127" s="157"/>
      <c r="AD127" s="142"/>
      <c r="AF127" s="142"/>
      <c r="AM127" s="142"/>
      <c r="AO127" s="142"/>
      <c r="AQ127" s="142"/>
      <c r="BF127" s="142"/>
      <c r="BG127" s="142"/>
      <c r="BT127" s="142"/>
      <c r="BU127" s="142"/>
      <c r="BW127" s="142"/>
      <c r="BZ127" s="142"/>
    </row>
    <row r="128" spans="1:264" s="2" customFormat="1">
      <c r="A128" s="82"/>
      <c r="B128" s="14"/>
      <c r="C128" s="3"/>
      <c r="D128" s="7"/>
      <c r="L128" s="142"/>
      <c r="N128" s="142"/>
      <c r="AA128" s="157"/>
      <c r="AD128" s="142"/>
      <c r="AF128" s="142"/>
      <c r="AM128" s="142"/>
      <c r="AO128" s="142"/>
      <c r="AQ128" s="142"/>
      <c r="BF128" s="142"/>
      <c r="BG128" s="142"/>
      <c r="BT128" s="142"/>
      <c r="BU128" s="142"/>
      <c r="BW128" s="142"/>
      <c r="BZ128" s="142"/>
    </row>
    <row r="129" spans="1:78" s="2" customFormat="1">
      <c r="A129" s="82"/>
      <c r="B129" s="14"/>
      <c r="C129" s="3"/>
      <c r="D129" s="7"/>
      <c r="L129" s="142"/>
      <c r="N129" s="142"/>
      <c r="AA129" s="157"/>
      <c r="AD129" s="142"/>
      <c r="AF129" s="142"/>
      <c r="AM129" s="142"/>
      <c r="AO129" s="142"/>
      <c r="AQ129" s="142"/>
      <c r="BF129" s="142"/>
      <c r="BG129" s="142"/>
      <c r="BT129" s="142"/>
      <c r="BU129" s="142"/>
      <c r="BW129" s="142"/>
      <c r="BZ129" s="142"/>
    </row>
    <row r="130" spans="1:78" s="2" customFormat="1">
      <c r="A130" s="82"/>
      <c r="B130" s="14"/>
      <c r="C130" s="3"/>
      <c r="D130" s="7"/>
      <c r="L130" s="142"/>
      <c r="N130" s="142"/>
      <c r="AA130" s="157"/>
      <c r="AD130" s="142"/>
      <c r="AF130" s="142"/>
      <c r="AM130" s="142"/>
      <c r="AO130" s="142"/>
      <c r="AQ130" s="142"/>
      <c r="BF130" s="142"/>
      <c r="BG130" s="142"/>
      <c r="BT130" s="142"/>
      <c r="BU130" s="142"/>
      <c r="BW130" s="142"/>
      <c r="BZ130" s="142"/>
    </row>
    <row r="131" spans="1:78" s="2" customFormat="1">
      <c r="A131" s="82"/>
      <c r="B131" s="14"/>
      <c r="C131" s="3"/>
      <c r="D131" s="7"/>
      <c r="L131" s="142"/>
      <c r="N131" s="142"/>
      <c r="AA131" s="157"/>
      <c r="AD131" s="142"/>
      <c r="AF131" s="142"/>
      <c r="AM131" s="142"/>
      <c r="AO131" s="188"/>
      <c r="AQ131" s="188"/>
      <c r="BF131" s="188"/>
      <c r="BG131" s="188"/>
      <c r="BT131" s="188"/>
      <c r="BU131" s="188"/>
      <c r="BW131" s="188"/>
      <c r="BZ131" s="188"/>
    </row>
    <row r="132" spans="1:78" s="2" customFormat="1">
      <c r="A132" s="82"/>
      <c r="B132" s="14"/>
      <c r="D132" s="7"/>
      <c r="L132" s="188"/>
      <c r="N132" s="188"/>
      <c r="AA132" s="244"/>
      <c r="AD132" s="188"/>
      <c r="AF132" s="188"/>
      <c r="AM132" s="188"/>
      <c r="AO132" s="188"/>
      <c r="AQ132" s="188"/>
      <c r="BF132" s="188"/>
      <c r="BG132" s="188"/>
      <c r="BT132" s="188"/>
      <c r="BU132" s="188"/>
      <c r="BW132" s="188"/>
      <c r="BZ132" s="188"/>
    </row>
    <row r="133" spans="1:78" s="2" customFormat="1">
      <c r="A133" s="82"/>
      <c r="B133" s="14"/>
      <c r="D133" s="7"/>
      <c r="L133" s="188"/>
      <c r="N133" s="188"/>
      <c r="AA133" s="244"/>
      <c r="AD133" s="188"/>
      <c r="AF133" s="188"/>
      <c r="AM133" s="188"/>
      <c r="AO133" s="188"/>
      <c r="AQ133" s="188"/>
      <c r="BF133" s="188"/>
      <c r="BG133" s="188"/>
      <c r="BT133" s="188"/>
      <c r="BU133" s="188"/>
      <c r="BW133" s="188"/>
      <c r="BZ133" s="188"/>
    </row>
    <row r="134" spans="1:78" s="2" customFormat="1">
      <c r="A134" s="82"/>
      <c r="B134" s="14"/>
      <c r="D134" s="7"/>
      <c r="L134" s="188"/>
      <c r="N134" s="188"/>
      <c r="AA134" s="244"/>
      <c r="AD134" s="188"/>
      <c r="AF134" s="188"/>
      <c r="AM134" s="188"/>
      <c r="AO134" s="142"/>
      <c r="AQ134" s="142"/>
      <c r="BF134" s="142"/>
      <c r="BG134" s="142"/>
      <c r="BT134" s="142"/>
      <c r="BU134" s="142"/>
      <c r="BW134" s="142"/>
      <c r="BZ134" s="142"/>
    </row>
    <row r="135" spans="1:78" s="2" customFormat="1">
      <c r="A135" s="82"/>
      <c r="B135" s="14"/>
      <c r="D135" s="7"/>
      <c r="F135" s="3"/>
      <c r="G135" s="3"/>
      <c r="L135" s="142"/>
      <c r="N135" s="142"/>
      <c r="AA135" s="157"/>
      <c r="AD135" s="142"/>
      <c r="AF135" s="142"/>
      <c r="AG135" s="3"/>
      <c r="AH135" s="3"/>
      <c r="AI135" s="3"/>
      <c r="AJ135" s="3"/>
      <c r="AK135" s="3"/>
      <c r="AM135" s="142"/>
      <c r="AO135" s="142"/>
      <c r="AQ135" s="142"/>
      <c r="BF135" s="142"/>
      <c r="BG135" s="142"/>
      <c r="BT135" s="142"/>
      <c r="BU135" s="142"/>
      <c r="BW135" s="142"/>
      <c r="BZ135" s="142"/>
    </row>
    <row r="136" spans="1:78" s="2" customFormat="1">
      <c r="A136" s="82"/>
      <c r="B136" s="14"/>
      <c r="C136" s="3"/>
      <c r="D136" s="7"/>
      <c r="F136" s="3"/>
      <c r="G136" s="3"/>
      <c r="L136" s="142"/>
      <c r="N136" s="142"/>
      <c r="AA136" s="157"/>
      <c r="AD136" s="142"/>
      <c r="AF136" s="142"/>
      <c r="AG136" s="3"/>
      <c r="AH136" s="3"/>
      <c r="AI136" s="3"/>
      <c r="AJ136" s="3"/>
      <c r="AK136" s="3"/>
      <c r="AM136" s="142"/>
      <c r="AO136" s="142"/>
      <c r="AQ136" s="142"/>
      <c r="BF136" s="142"/>
      <c r="BG136" s="142"/>
      <c r="BT136" s="142"/>
      <c r="BU136" s="142"/>
      <c r="BW136" s="142"/>
      <c r="BZ136" s="142"/>
    </row>
    <row r="137" spans="1:78" s="2" customFormat="1">
      <c r="A137" s="82"/>
      <c r="B137" s="14"/>
      <c r="C137" s="3"/>
      <c r="D137" s="7"/>
      <c r="F137" s="3"/>
      <c r="G137" s="3"/>
      <c r="L137" s="142"/>
      <c r="N137" s="142"/>
      <c r="AA137" s="157"/>
      <c r="AD137" s="142"/>
      <c r="AF137" s="142"/>
      <c r="AG137" s="3"/>
      <c r="AH137" s="3"/>
      <c r="AI137" s="3"/>
      <c r="AJ137" s="3"/>
      <c r="AK137" s="3"/>
      <c r="AM137" s="142"/>
      <c r="AO137" s="142"/>
      <c r="AQ137" s="142"/>
      <c r="BF137" s="142"/>
      <c r="BG137" s="142"/>
      <c r="BT137" s="142"/>
      <c r="BU137" s="142"/>
      <c r="BW137" s="142"/>
      <c r="BZ137" s="142"/>
    </row>
    <row r="138" spans="1:78" s="2" customFormat="1">
      <c r="A138" s="82"/>
      <c r="B138" s="14"/>
      <c r="C138" s="3"/>
      <c r="D138" s="7"/>
      <c r="F138" s="3"/>
      <c r="G138" s="3"/>
      <c r="L138" s="142"/>
      <c r="N138" s="142"/>
      <c r="AA138" s="157"/>
      <c r="AD138" s="142"/>
      <c r="AF138" s="142"/>
      <c r="AG138" s="3"/>
      <c r="AH138" s="3"/>
      <c r="AI138" s="3"/>
      <c r="AJ138" s="3"/>
      <c r="AK138" s="3"/>
      <c r="AM138" s="142"/>
      <c r="AO138" s="142"/>
      <c r="AQ138" s="142"/>
      <c r="BF138" s="142"/>
      <c r="BG138" s="142"/>
      <c r="BT138" s="142"/>
      <c r="BU138" s="142"/>
      <c r="BW138" s="142"/>
      <c r="BZ138" s="142"/>
    </row>
    <row r="139" spans="1:78" s="2" customFormat="1">
      <c r="A139" s="82"/>
      <c r="B139" s="14"/>
      <c r="C139" s="3"/>
      <c r="D139" s="7"/>
      <c r="F139" s="3"/>
      <c r="G139" s="3"/>
      <c r="L139" s="142"/>
      <c r="N139" s="142"/>
      <c r="AA139" s="157"/>
      <c r="AD139" s="142"/>
      <c r="AF139" s="142"/>
      <c r="AG139" s="3"/>
      <c r="AH139" s="3"/>
      <c r="AI139" s="3"/>
      <c r="AJ139" s="3"/>
      <c r="AK139" s="3"/>
      <c r="AM139" s="142"/>
      <c r="AO139" s="142"/>
      <c r="AQ139" s="142"/>
      <c r="BF139" s="142"/>
      <c r="BG139" s="142"/>
      <c r="BT139" s="142"/>
      <c r="BU139" s="142"/>
      <c r="BW139" s="142"/>
      <c r="BZ139" s="142"/>
    </row>
    <row r="140" spans="1:78" s="2" customFormat="1">
      <c r="A140" s="82"/>
      <c r="B140" s="14"/>
      <c r="C140" s="3"/>
      <c r="D140" s="7"/>
      <c r="F140" s="3"/>
      <c r="G140" s="3"/>
      <c r="L140" s="142"/>
      <c r="N140" s="142"/>
      <c r="AA140" s="157"/>
      <c r="AD140" s="142"/>
      <c r="AF140" s="142"/>
      <c r="AG140" s="3"/>
      <c r="AH140" s="3"/>
      <c r="AI140" s="3"/>
      <c r="AJ140" s="3"/>
      <c r="AK140" s="3"/>
      <c r="AM140" s="142"/>
      <c r="AO140" s="142"/>
      <c r="AQ140" s="142"/>
      <c r="BF140" s="142"/>
      <c r="BG140" s="142"/>
      <c r="BT140" s="142"/>
      <c r="BU140" s="142"/>
      <c r="BW140" s="142"/>
      <c r="BZ140" s="142"/>
    </row>
    <row r="141" spans="1:78" s="2" customFormat="1">
      <c r="A141" s="82"/>
      <c r="B141" s="14"/>
      <c r="C141" s="3"/>
      <c r="D141" s="7"/>
      <c r="L141" s="142"/>
      <c r="N141" s="142"/>
      <c r="AA141" s="157"/>
      <c r="AD141" s="142"/>
      <c r="AF141" s="142"/>
      <c r="AM141" s="142"/>
      <c r="AO141" s="142"/>
      <c r="AQ141" s="142"/>
      <c r="BF141" s="142"/>
      <c r="BG141" s="142"/>
      <c r="BT141" s="142"/>
      <c r="BU141" s="142"/>
      <c r="BW141" s="142"/>
      <c r="BZ141" s="142"/>
    </row>
    <row r="142" spans="1:78" s="2" customFormat="1">
      <c r="A142" s="82"/>
      <c r="B142" s="14"/>
      <c r="C142" s="3"/>
      <c r="D142" s="7"/>
      <c r="L142" s="142"/>
      <c r="N142" s="142"/>
      <c r="AA142" s="157"/>
      <c r="AD142" s="142"/>
      <c r="AF142" s="142"/>
      <c r="AM142" s="142"/>
      <c r="AO142" s="142"/>
      <c r="AQ142" s="142"/>
      <c r="BF142" s="142"/>
      <c r="BG142" s="142"/>
      <c r="BT142" s="142"/>
      <c r="BU142" s="142"/>
      <c r="BW142" s="157"/>
      <c r="BZ142" s="142"/>
    </row>
    <row r="143" spans="1:78">
      <c r="C143" s="3"/>
      <c r="D143" s="246"/>
      <c r="E143" s="109"/>
      <c r="F143" s="2"/>
      <c r="G143" s="2"/>
      <c r="K143" s="2"/>
      <c r="M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157"/>
      <c r="AB143" s="2"/>
      <c r="AC143" s="2"/>
      <c r="AE143" s="2"/>
      <c r="AG143" s="2"/>
      <c r="AH143" s="2"/>
      <c r="AI143" s="2"/>
      <c r="AJ143" s="2"/>
      <c r="AK143" s="2"/>
      <c r="AL143" s="2"/>
    </row>
    <row r="144" spans="1:78">
      <c r="Y144" s="2"/>
      <c r="AA144" s="157"/>
    </row>
    <row r="145" spans="1:78">
      <c r="Y145" s="2"/>
      <c r="AA145" s="157"/>
    </row>
    <row r="146" spans="1:78">
      <c r="Y146" s="2"/>
      <c r="AA146" s="157"/>
    </row>
    <row r="147" spans="1:78">
      <c r="Y147" s="2"/>
      <c r="AA147" s="157"/>
    </row>
    <row r="148" spans="1:78">
      <c r="Y148" s="2"/>
      <c r="AA148" s="157"/>
    </row>
    <row r="149" spans="1:78">
      <c r="Y149" s="2"/>
      <c r="AA149" s="157"/>
    </row>
    <row r="150" spans="1:78">
      <c r="Y150" s="2"/>
      <c r="AA150" s="157"/>
    </row>
    <row r="151" spans="1:78">
      <c r="Y151" s="2"/>
      <c r="AA151" s="157"/>
    </row>
    <row r="152" spans="1:78">
      <c r="Y152" s="2"/>
      <c r="AA152" s="157"/>
    </row>
    <row r="153" spans="1:78">
      <c r="Y153" s="2"/>
      <c r="AA153" s="157"/>
    </row>
    <row r="154" spans="1:78">
      <c r="Y154" s="2"/>
      <c r="AA154" s="157"/>
    </row>
    <row r="155" spans="1:78">
      <c r="Y155" s="2"/>
      <c r="AA155" s="157"/>
    </row>
    <row r="156" spans="1:78">
      <c r="Y156" s="2"/>
      <c r="AA156" s="157"/>
    </row>
    <row r="157" spans="1:78">
      <c r="Y157" s="2"/>
      <c r="AA157" s="157"/>
    </row>
    <row r="158" spans="1:78" s="2" customFormat="1">
      <c r="A158" s="82"/>
      <c r="B158" s="14"/>
      <c r="C158" s="1"/>
      <c r="E158"/>
      <c r="F158"/>
      <c r="G158"/>
      <c r="K158"/>
      <c r="L158" s="142"/>
      <c r="M158"/>
      <c r="N158" s="142"/>
      <c r="O158"/>
      <c r="P158"/>
      <c r="Q158"/>
      <c r="R158"/>
      <c r="S158"/>
      <c r="T158"/>
      <c r="U158"/>
      <c r="V158"/>
      <c r="W158"/>
      <c r="X158"/>
      <c r="Z158"/>
      <c r="AA158" s="157"/>
      <c r="AB158"/>
      <c r="AC158"/>
      <c r="AD158" s="142"/>
      <c r="AE158"/>
      <c r="AF158" s="142"/>
      <c r="AG158"/>
      <c r="AH158"/>
      <c r="AI158"/>
      <c r="AJ158"/>
      <c r="AK158"/>
      <c r="AL158"/>
      <c r="AM158" s="142"/>
      <c r="AO158" s="142"/>
      <c r="AQ158" s="142"/>
      <c r="BF158" s="142"/>
      <c r="BG158" s="142"/>
      <c r="BT158" s="142"/>
      <c r="BU158" s="142"/>
      <c r="BW158" s="142"/>
      <c r="BZ158" s="142"/>
    </row>
    <row r="159" spans="1:78" s="2" customFormat="1">
      <c r="A159" s="82"/>
      <c r="B159" s="14"/>
      <c r="C159" s="3"/>
      <c r="D159" s="7"/>
      <c r="L159" s="142"/>
      <c r="N159" s="142"/>
      <c r="AA159" s="157"/>
      <c r="AD159" s="142"/>
      <c r="AF159" s="142"/>
      <c r="AM159" s="142"/>
      <c r="AO159" s="142"/>
      <c r="AQ159" s="142"/>
      <c r="BF159" s="142"/>
      <c r="BG159" s="142"/>
      <c r="BT159" s="142"/>
      <c r="BU159" s="142"/>
      <c r="BW159" s="142"/>
      <c r="BZ159" s="142"/>
    </row>
    <row r="160" spans="1:78" s="2" customFormat="1">
      <c r="A160" s="82"/>
      <c r="B160" s="14"/>
      <c r="C160" s="3"/>
      <c r="D160" s="7"/>
      <c r="L160" s="142"/>
      <c r="N160" s="142"/>
      <c r="AA160" s="157"/>
      <c r="AD160" s="142"/>
      <c r="AF160" s="142"/>
      <c r="AM160" s="142"/>
      <c r="AO160" s="142"/>
      <c r="AQ160" s="142"/>
      <c r="BF160" s="142"/>
      <c r="BG160" s="142"/>
      <c r="BT160" s="142"/>
      <c r="BU160" s="142"/>
      <c r="BW160" s="142"/>
      <c r="BZ160" s="142"/>
    </row>
    <row r="161" spans="1:78" s="2" customFormat="1">
      <c r="A161" s="82"/>
      <c r="B161" s="14"/>
      <c r="C161" s="3"/>
      <c r="D161" s="7"/>
      <c r="L161" s="142"/>
      <c r="N161" s="142"/>
      <c r="AA161" s="157"/>
      <c r="AD161" s="142"/>
      <c r="AF161" s="142"/>
      <c r="AM161" s="142"/>
      <c r="AO161" s="142"/>
      <c r="AQ161" s="142"/>
      <c r="BF161" s="142"/>
      <c r="BG161" s="142"/>
      <c r="BT161" s="142"/>
      <c r="BU161" s="142"/>
      <c r="BW161" s="142"/>
      <c r="BZ161" s="142"/>
    </row>
    <row r="162" spans="1:78" s="2" customFormat="1">
      <c r="A162" s="82"/>
      <c r="B162" s="14"/>
      <c r="C162" s="3"/>
      <c r="D162" s="7"/>
      <c r="L162" s="142"/>
      <c r="N162" s="142"/>
      <c r="AA162" s="157"/>
      <c r="AD162" s="142"/>
      <c r="AF162" s="142"/>
      <c r="AM162" s="142"/>
      <c r="AO162" s="142"/>
      <c r="AQ162" s="142"/>
      <c r="BF162" s="142"/>
      <c r="BG162" s="142"/>
      <c r="BT162" s="142"/>
      <c r="BU162" s="142"/>
      <c r="BW162" s="142"/>
      <c r="BZ162" s="142"/>
    </row>
    <row r="163" spans="1:78" s="2" customFormat="1">
      <c r="A163" s="82"/>
      <c r="B163" s="14"/>
      <c r="C163" s="3"/>
      <c r="D163" s="7"/>
      <c r="L163" s="142"/>
      <c r="N163" s="142"/>
      <c r="AA163" s="157"/>
      <c r="AD163" s="142"/>
      <c r="AF163" s="142"/>
      <c r="AM163" s="142"/>
      <c r="AO163" s="142"/>
      <c r="AQ163" s="142"/>
      <c r="BF163" s="142"/>
      <c r="BG163" s="142"/>
      <c r="BT163" s="142"/>
      <c r="BU163" s="142"/>
      <c r="BW163" s="142"/>
      <c r="BZ163" s="142"/>
    </row>
    <row r="164" spans="1:78" s="2" customFormat="1">
      <c r="A164" s="82"/>
      <c r="B164" s="14"/>
      <c r="C164" s="3"/>
      <c r="L164" s="142"/>
      <c r="N164" s="142"/>
      <c r="AA164" s="157"/>
      <c r="AD164" s="142"/>
      <c r="AF164" s="142"/>
      <c r="AM164" s="142"/>
      <c r="AO164" s="142"/>
      <c r="AQ164" s="142"/>
      <c r="BF164" s="142"/>
      <c r="BG164" s="142"/>
      <c r="BT164" s="142"/>
      <c r="BU164" s="142"/>
      <c r="BW164" s="142"/>
      <c r="BZ164" s="142"/>
    </row>
    <row r="165" spans="1:78" s="2" customFormat="1">
      <c r="A165" s="82"/>
      <c r="B165" s="14"/>
      <c r="C165" s="3"/>
      <c r="D165" s="12"/>
      <c r="E165" s="3"/>
      <c r="L165" s="142"/>
      <c r="N165" s="142"/>
      <c r="AA165" s="157"/>
      <c r="AD165" s="142"/>
      <c r="AF165" s="142"/>
      <c r="AM165" s="142"/>
      <c r="AO165" s="142"/>
      <c r="AQ165" s="142"/>
      <c r="BF165" s="142"/>
      <c r="BG165" s="142"/>
      <c r="BT165" s="142"/>
      <c r="BU165" s="142"/>
      <c r="BW165" s="142"/>
      <c r="BZ165" s="142"/>
    </row>
    <row r="166" spans="1:78" s="2" customFormat="1">
      <c r="A166" s="82"/>
      <c r="B166" s="14"/>
      <c r="C166" s="3"/>
      <c r="D166" s="7"/>
      <c r="L166" s="142"/>
      <c r="N166" s="142"/>
      <c r="AA166" s="157"/>
      <c r="AD166" s="142"/>
      <c r="AF166" s="142"/>
      <c r="AM166" s="142"/>
      <c r="AO166" s="142"/>
      <c r="AQ166" s="142"/>
      <c r="BF166" s="142"/>
      <c r="BG166" s="142"/>
      <c r="BT166" s="142"/>
      <c r="BU166" s="142"/>
      <c r="BW166" s="142"/>
      <c r="BZ166" s="142"/>
    </row>
    <row r="167" spans="1:78" s="2" customFormat="1">
      <c r="A167" s="82"/>
      <c r="B167" s="14"/>
      <c r="C167" s="3"/>
      <c r="D167" s="7"/>
      <c r="L167" s="142"/>
      <c r="N167" s="142"/>
      <c r="AA167" s="157"/>
      <c r="AD167" s="142"/>
      <c r="AF167" s="142"/>
      <c r="AM167" s="142"/>
      <c r="AO167" s="142"/>
      <c r="AQ167" s="142"/>
      <c r="BF167" s="142"/>
      <c r="BG167" s="142"/>
      <c r="BT167" s="142"/>
      <c r="BU167" s="142"/>
      <c r="BW167" s="142"/>
      <c r="BZ167" s="142"/>
    </row>
    <row r="168" spans="1:78" s="2" customFormat="1">
      <c r="A168" s="82"/>
      <c r="B168" s="14"/>
      <c r="C168" s="3"/>
      <c r="D168" s="7"/>
      <c r="L168" s="142"/>
      <c r="N168" s="142"/>
      <c r="AA168" s="157"/>
      <c r="AD168" s="142"/>
      <c r="AF168" s="142"/>
      <c r="AM168" s="142"/>
      <c r="AO168" s="142"/>
      <c r="AQ168" s="142"/>
      <c r="BF168" s="142"/>
      <c r="BG168" s="142"/>
      <c r="BT168" s="142"/>
      <c r="BU168" s="142"/>
      <c r="BW168" s="142"/>
      <c r="BZ168" s="142"/>
    </row>
    <row r="169" spans="1:78" s="2" customFormat="1">
      <c r="A169" s="82"/>
      <c r="B169" s="14"/>
      <c r="C169" s="3"/>
      <c r="L169" s="142"/>
      <c r="N169" s="142"/>
      <c r="AA169" s="157"/>
      <c r="AD169" s="142"/>
      <c r="AF169" s="142"/>
      <c r="AM169" s="142"/>
      <c r="AO169" s="142"/>
      <c r="AQ169" s="142"/>
      <c r="BF169" s="142"/>
      <c r="BG169" s="142"/>
      <c r="BT169" s="142"/>
      <c r="BU169" s="142"/>
      <c r="BW169" s="142"/>
      <c r="BZ169" s="142"/>
    </row>
    <row r="170" spans="1:78" s="2" customFormat="1">
      <c r="A170" s="82"/>
      <c r="B170" s="14"/>
      <c r="C170" s="3"/>
      <c r="D170" s="7"/>
      <c r="L170" s="142"/>
      <c r="N170" s="142"/>
      <c r="AA170" s="157"/>
      <c r="AD170" s="142"/>
      <c r="AF170" s="142"/>
      <c r="AM170" s="142"/>
      <c r="AO170" s="142"/>
      <c r="AQ170" s="142"/>
      <c r="BF170" s="142"/>
      <c r="BG170" s="142"/>
      <c r="BT170" s="142"/>
      <c r="BU170" s="142"/>
      <c r="BW170" s="142"/>
      <c r="BZ170" s="142"/>
    </row>
    <row r="171" spans="1:78" s="2" customFormat="1">
      <c r="A171" s="82"/>
      <c r="B171" s="14"/>
      <c r="C171" s="3"/>
      <c r="D171" s="7"/>
      <c r="L171" s="142"/>
      <c r="N171" s="142"/>
      <c r="AA171" s="157"/>
      <c r="AD171" s="142"/>
      <c r="AF171" s="142"/>
      <c r="AM171" s="142"/>
      <c r="AO171" s="142"/>
      <c r="AQ171" s="142"/>
      <c r="BF171" s="142"/>
      <c r="BG171" s="142"/>
      <c r="BT171" s="142"/>
      <c r="BU171" s="142"/>
      <c r="BW171" s="142"/>
      <c r="BZ171" s="142"/>
    </row>
    <row r="172" spans="1:78" s="2" customFormat="1">
      <c r="A172" s="82"/>
      <c r="B172" s="14"/>
      <c r="C172" s="3"/>
      <c r="D172" s="7"/>
      <c r="L172" s="142"/>
      <c r="N172" s="142"/>
      <c r="AA172" s="157"/>
      <c r="AD172" s="142"/>
      <c r="AF172" s="142"/>
      <c r="AM172" s="142"/>
      <c r="AO172" s="142"/>
      <c r="AQ172" s="142"/>
      <c r="BF172" s="142"/>
      <c r="BG172" s="142"/>
      <c r="BT172" s="142"/>
      <c r="BU172" s="142"/>
      <c r="BW172" s="142"/>
      <c r="BZ172" s="142"/>
    </row>
    <row r="173" spans="1:78" s="2" customFormat="1" ht="24" customHeight="1">
      <c r="A173" s="82"/>
      <c r="B173" s="14"/>
      <c r="C173" s="3"/>
      <c r="L173" s="142"/>
      <c r="N173" s="142"/>
      <c r="AA173" s="157"/>
      <c r="AD173" s="142"/>
      <c r="AF173" s="142"/>
      <c r="AM173" s="142"/>
      <c r="AO173" s="142"/>
      <c r="AQ173" s="142"/>
      <c r="BF173" s="142"/>
      <c r="BG173" s="142"/>
      <c r="BT173" s="142"/>
      <c r="BU173" s="142"/>
      <c r="BW173" s="142"/>
      <c r="BZ173" s="142"/>
    </row>
    <row r="174" spans="1:78" s="2" customFormat="1">
      <c r="A174" s="82"/>
      <c r="B174" s="14"/>
      <c r="C174" s="3"/>
      <c r="L174" s="142"/>
      <c r="N174" s="142"/>
      <c r="AA174" s="157"/>
      <c r="AD174" s="142"/>
      <c r="AF174" s="142"/>
      <c r="AM174" s="142"/>
      <c r="AO174" s="142"/>
      <c r="AQ174" s="142"/>
      <c r="BF174" s="142"/>
      <c r="BG174" s="142"/>
      <c r="BT174" s="142"/>
      <c r="BU174" s="142"/>
      <c r="BW174" s="142"/>
      <c r="BZ174" s="142"/>
    </row>
    <row r="175" spans="1:78" s="2" customFormat="1">
      <c r="A175" s="82"/>
      <c r="B175" s="14"/>
      <c r="C175" s="3"/>
      <c r="L175" s="142"/>
      <c r="N175" s="142"/>
      <c r="AA175" s="157"/>
      <c r="AD175" s="142"/>
      <c r="AF175" s="142"/>
      <c r="AM175" s="142"/>
      <c r="AO175" s="142"/>
      <c r="AQ175" s="142"/>
      <c r="BF175" s="142"/>
      <c r="BG175" s="142"/>
      <c r="BT175" s="142"/>
      <c r="BU175" s="142"/>
      <c r="BW175" s="142"/>
      <c r="BZ175" s="142"/>
    </row>
    <row r="176" spans="1:78" s="2" customFormat="1">
      <c r="A176" s="82"/>
      <c r="B176" s="14"/>
      <c r="C176" s="3"/>
      <c r="L176" s="142"/>
      <c r="N176" s="142"/>
      <c r="AA176" s="157"/>
      <c r="AD176" s="142"/>
      <c r="AF176" s="142"/>
      <c r="AM176" s="142"/>
      <c r="AO176" s="142"/>
      <c r="AQ176" s="142"/>
      <c r="BF176" s="142"/>
      <c r="BG176" s="142"/>
      <c r="BT176" s="142"/>
      <c r="BU176" s="142"/>
      <c r="BW176" s="142"/>
      <c r="BZ176" s="142"/>
    </row>
    <row r="177" spans="1:78" s="2" customFormat="1">
      <c r="A177" s="82"/>
      <c r="B177" s="14"/>
      <c r="C177" s="3"/>
      <c r="L177" s="142"/>
      <c r="N177" s="142"/>
      <c r="AA177" s="157"/>
      <c r="AD177" s="142"/>
      <c r="AF177" s="142"/>
      <c r="AM177" s="142"/>
      <c r="AO177" s="142"/>
      <c r="AQ177" s="142"/>
      <c r="BF177" s="142"/>
      <c r="BG177" s="142"/>
      <c r="BT177" s="142"/>
      <c r="BU177" s="142"/>
      <c r="BW177" s="142"/>
      <c r="BZ177" s="142"/>
    </row>
    <row r="178" spans="1:78" s="2" customFormat="1">
      <c r="A178" s="82"/>
      <c r="B178" s="14"/>
      <c r="C178" s="3"/>
      <c r="L178" s="142"/>
      <c r="N178" s="142"/>
      <c r="AA178" s="157"/>
      <c r="AD178" s="142"/>
      <c r="AF178" s="142"/>
      <c r="AM178" s="142"/>
      <c r="AO178" s="142"/>
      <c r="AQ178" s="142"/>
      <c r="BF178" s="142"/>
      <c r="BG178" s="142"/>
      <c r="BT178" s="142"/>
      <c r="BU178" s="142"/>
      <c r="BW178" s="142"/>
      <c r="BZ178" s="142"/>
    </row>
    <row r="179" spans="1:78" s="2" customFormat="1">
      <c r="A179" s="82"/>
      <c r="B179" s="14"/>
      <c r="C179" s="3"/>
      <c r="D179" s="7"/>
      <c r="L179" s="142"/>
      <c r="N179" s="142"/>
      <c r="AA179" s="157"/>
      <c r="AD179" s="142"/>
      <c r="AF179" s="142"/>
      <c r="AM179" s="142"/>
      <c r="AO179" s="142"/>
      <c r="AQ179" s="142"/>
      <c r="BF179" s="142"/>
      <c r="BG179" s="142"/>
      <c r="BT179" s="142"/>
      <c r="BU179" s="142"/>
      <c r="BW179" s="142"/>
      <c r="BZ179" s="142"/>
    </row>
    <row r="180" spans="1:78" s="2" customFormat="1">
      <c r="A180" s="82"/>
      <c r="B180" s="14"/>
      <c r="C180" s="3"/>
      <c r="D180" s="7"/>
      <c r="L180" s="142"/>
      <c r="N180" s="142"/>
      <c r="AA180" s="157"/>
      <c r="AD180" s="142"/>
      <c r="AF180" s="142"/>
      <c r="AM180" s="142"/>
      <c r="AO180" s="142"/>
      <c r="AQ180" s="142"/>
      <c r="BF180" s="142"/>
      <c r="BG180" s="142"/>
      <c r="BT180" s="142"/>
      <c r="BU180" s="142"/>
      <c r="BW180" s="142"/>
      <c r="BZ180" s="142"/>
    </row>
    <row r="181" spans="1:78" s="2" customFormat="1">
      <c r="A181" s="82"/>
      <c r="B181" s="14"/>
      <c r="C181" s="3"/>
      <c r="D181" s="7"/>
      <c r="L181" s="142"/>
      <c r="N181" s="142"/>
      <c r="AA181" s="157"/>
      <c r="AD181" s="142"/>
      <c r="AF181" s="142"/>
      <c r="AM181" s="142"/>
      <c r="AO181" s="142"/>
      <c r="AQ181" s="142"/>
      <c r="BF181" s="142"/>
      <c r="BG181" s="142"/>
      <c r="BT181" s="142"/>
      <c r="BU181" s="142"/>
      <c r="BW181" s="142"/>
      <c r="BZ181" s="142"/>
    </row>
    <row r="182" spans="1:78" s="2" customFormat="1">
      <c r="A182" s="82"/>
      <c r="B182" s="14"/>
      <c r="C182" s="3"/>
      <c r="D182" s="7"/>
      <c r="L182" s="142"/>
      <c r="N182" s="142"/>
      <c r="AA182" s="157"/>
      <c r="AD182" s="142"/>
      <c r="AF182" s="142"/>
      <c r="AM182" s="142"/>
      <c r="AO182" s="142"/>
      <c r="AQ182" s="142"/>
      <c r="BF182" s="142"/>
      <c r="BG182" s="142"/>
      <c r="BT182" s="142"/>
      <c r="BU182" s="142"/>
      <c r="BW182" s="142"/>
      <c r="BZ182" s="142"/>
    </row>
    <row r="183" spans="1:78" s="2" customFormat="1">
      <c r="A183" s="82"/>
      <c r="B183" s="14"/>
      <c r="C183" s="3"/>
      <c r="L183" s="142"/>
      <c r="N183" s="142"/>
      <c r="AA183" s="157"/>
      <c r="AD183" s="142"/>
      <c r="AF183" s="142"/>
      <c r="AM183" s="142"/>
      <c r="AO183" s="142"/>
      <c r="AQ183" s="142"/>
      <c r="BF183" s="142"/>
      <c r="BG183" s="142"/>
      <c r="BT183" s="142"/>
      <c r="BU183" s="142"/>
      <c r="BW183" s="142"/>
      <c r="BZ183" s="142"/>
    </row>
    <row r="184" spans="1:78" s="2" customFormat="1">
      <c r="A184" s="82"/>
      <c r="B184" s="14"/>
      <c r="C184" s="3"/>
      <c r="L184" s="142"/>
      <c r="N184" s="142"/>
      <c r="AA184" s="157"/>
      <c r="AD184" s="142"/>
      <c r="AF184" s="142"/>
      <c r="AM184" s="142"/>
      <c r="AO184" s="142"/>
      <c r="AQ184" s="142"/>
      <c r="BF184" s="142"/>
      <c r="BG184" s="142"/>
      <c r="BT184" s="142"/>
      <c r="BU184" s="142"/>
      <c r="BW184" s="142"/>
      <c r="BZ184" s="142"/>
    </row>
    <row r="185" spans="1:78" s="2" customFormat="1">
      <c r="A185" s="82"/>
      <c r="B185" s="14"/>
      <c r="C185" s="3"/>
      <c r="L185" s="142"/>
      <c r="N185" s="142"/>
      <c r="AA185" s="157"/>
      <c r="AD185" s="142"/>
      <c r="AF185" s="142"/>
      <c r="AM185" s="142"/>
      <c r="AO185" s="142"/>
      <c r="AQ185" s="142"/>
      <c r="BF185" s="142"/>
      <c r="BG185" s="142"/>
      <c r="BT185" s="142"/>
      <c r="BU185" s="142"/>
      <c r="BW185" s="142"/>
      <c r="BZ185" s="142"/>
    </row>
    <row r="186" spans="1:78" s="2" customFormat="1">
      <c r="A186" s="82"/>
      <c r="B186" s="14"/>
      <c r="C186" s="3"/>
      <c r="L186" s="142"/>
      <c r="N186" s="142"/>
      <c r="AA186" s="157"/>
      <c r="AD186" s="142"/>
      <c r="AF186" s="142"/>
      <c r="AM186" s="142"/>
      <c r="AO186" s="142"/>
      <c r="AQ186" s="142"/>
      <c r="BF186" s="142"/>
      <c r="BG186" s="142"/>
      <c r="BT186" s="142"/>
      <c r="BU186" s="142"/>
      <c r="BW186" s="142"/>
      <c r="BZ186" s="142"/>
    </row>
    <row r="187" spans="1:78" s="2" customFormat="1">
      <c r="A187" s="82"/>
      <c r="B187" s="14"/>
      <c r="C187" s="3"/>
      <c r="L187" s="142"/>
      <c r="N187" s="142"/>
      <c r="AA187" s="157"/>
      <c r="AD187" s="142"/>
      <c r="AF187" s="142"/>
      <c r="AM187" s="142"/>
      <c r="AO187" s="142"/>
      <c r="AQ187" s="142"/>
      <c r="BF187" s="142"/>
      <c r="BG187" s="142"/>
      <c r="BT187" s="142"/>
      <c r="BU187" s="142"/>
      <c r="BW187" s="142"/>
      <c r="BZ187" s="142"/>
    </row>
    <row r="188" spans="1:78" s="2" customFormat="1">
      <c r="A188" s="82"/>
      <c r="B188" s="14"/>
      <c r="C188" s="10"/>
      <c r="L188" s="142"/>
      <c r="N188" s="142"/>
      <c r="AA188" s="157"/>
      <c r="AD188" s="142"/>
      <c r="AF188" s="142"/>
      <c r="AM188" s="142"/>
      <c r="AO188" s="142"/>
      <c r="AQ188" s="142"/>
      <c r="BF188" s="142"/>
      <c r="BG188" s="142"/>
      <c r="BT188" s="142"/>
      <c r="BU188" s="142"/>
      <c r="BW188" s="142"/>
      <c r="BZ188" s="142"/>
    </row>
    <row r="189" spans="1:78" s="2" customFormat="1">
      <c r="A189" s="82"/>
      <c r="B189" s="14"/>
      <c r="C189" s="3"/>
      <c r="L189" s="142"/>
      <c r="N189" s="142"/>
      <c r="AA189" s="157"/>
      <c r="AD189" s="142"/>
      <c r="AF189" s="142"/>
      <c r="AM189" s="142"/>
      <c r="AO189" s="142"/>
      <c r="AQ189" s="142"/>
      <c r="BF189" s="142"/>
      <c r="BG189" s="142"/>
      <c r="BT189" s="142"/>
      <c r="BU189" s="142"/>
      <c r="BW189" s="142"/>
      <c r="BZ189" s="142"/>
    </row>
    <row r="190" spans="1:78" s="2" customFormat="1">
      <c r="A190" s="82"/>
      <c r="B190" s="14"/>
      <c r="C190" s="10"/>
      <c r="L190" s="142"/>
      <c r="N190" s="142"/>
      <c r="AA190" s="157"/>
      <c r="AD190" s="142"/>
      <c r="AF190" s="142"/>
      <c r="AM190" s="142"/>
      <c r="AO190" s="142"/>
      <c r="AQ190" s="142"/>
      <c r="BF190" s="142"/>
      <c r="BG190" s="142"/>
      <c r="BT190" s="142"/>
      <c r="BU190" s="142"/>
      <c r="BW190" s="142"/>
      <c r="BZ190" s="142"/>
    </row>
    <row r="191" spans="1:78" s="2" customFormat="1">
      <c r="A191" s="82"/>
      <c r="B191" s="14"/>
      <c r="C191" s="10"/>
      <c r="L191" s="142"/>
      <c r="N191" s="142"/>
      <c r="AA191" s="157"/>
      <c r="AD191" s="142"/>
      <c r="AF191" s="142"/>
      <c r="AM191" s="142"/>
      <c r="AO191" s="142"/>
      <c r="AQ191" s="142"/>
      <c r="BF191" s="142"/>
      <c r="BG191" s="142"/>
      <c r="BT191" s="142"/>
      <c r="BU191" s="142"/>
      <c r="BW191" s="142"/>
      <c r="BZ191" s="142"/>
    </row>
    <row r="192" spans="1:78" s="2" customFormat="1">
      <c r="A192" s="82"/>
      <c r="B192" s="14"/>
      <c r="C192" s="3"/>
      <c r="L192" s="142"/>
      <c r="N192" s="142"/>
      <c r="AA192" s="157"/>
      <c r="AD192" s="142"/>
      <c r="AF192" s="142"/>
      <c r="AM192" s="142"/>
      <c r="AO192" s="142"/>
      <c r="AQ192" s="142"/>
      <c r="BF192" s="142"/>
      <c r="BG192" s="142"/>
      <c r="BT192" s="142"/>
      <c r="BU192" s="142"/>
      <c r="BW192" s="142"/>
      <c r="BZ192" s="142"/>
    </row>
    <row r="193" spans="1:78" s="2" customFormat="1">
      <c r="A193" s="82"/>
      <c r="B193" s="14"/>
      <c r="C193" s="3"/>
      <c r="L193" s="142"/>
      <c r="N193" s="142"/>
      <c r="AA193" s="157"/>
      <c r="AD193" s="142"/>
      <c r="AF193" s="142"/>
      <c r="AM193" s="142"/>
      <c r="AO193" s="142"/>
      <c r="AQ193" s="142"/>
      <c r="BF193" s="142"/>
      <c r="BG193" s="142"/>
      <c r="BT193" s="142"/>
      <c r="BU193" s="142"/>
      <c r="BW193" s="142"/>
      <c r="BZ193" s="142"/>
    </row>
    <row r="194" spans="1:78" s="2" customFormat="1">
      <c r="A194" s="82"/>
      <c r="B194" s="14"/>
      <c r="C194" s="3"/>
      <c r="L194" s="142"/>
      <c r="N194" s="142"/>
      <c r="AA194" s="157"/>
      <c r="AD194" s="142"/>
      <c r="AF194" s="142"/>
      <c r="AM194" s="142"/>
      <c r="AO194" s="142"/>
      <c r="AQ194" s="142"/>
      <c r="BF194" s="142"/>
      <c r="BG194" s="142"/>
      <c r="BT194" s="142"/>
      <c r="BU194" s="142"/>
      <c r="BW194" s="142"/>
      <c r="BZ194" s="142"/>
    </row>
    <row r="195" spans="1:78" s="2" customFormat="1">
      <c r="A195" s="82"/>
      <c r="B195" s="14"/>
      <c r="C195" s="3"/>
      <c r="L195" s="142"/>
      <c r="N195" s="142"/>
      <c r="AA195" s="157"/>
      <c r="AD195" s="142"/>
      <c r="AF195" s="142"/>
      <c r="AM195" s="142"/>
      <c r="AO195" s="142"/>
      <c r="AQ195" s="142"/>
      <c r="BF195" s="142"/>
      <c r="BG195" s="142"/>
      <c r="BT195" s="142"/>
      <c r="BU195" s="142"/>
      <c r="BW195" s="142"/>
      <c r="BZ195" s="142"/>
    </row>
    <row r="196" spans="1:78" s="2" customFormat="1">
      <c r="A196" s="82"/>
      <c r="B196" s="106"/>
      <c r="C196" s="3"/>
      <c r="D196" s="7"/>
      <c r="L196" s="142"/>
      <c r="N196" s="142"/>
      <c r="AA196" s="157"/>
      <c r="AD196" s="142"/>
      <c r="AF196" s="142"/>
      <c r="AM196" s="142"/>
      <c r="AO196" s="142"/>
      <c r="AQ196" s="142"/>
      <c r="BF196" s="142"/>
      <c r="BG196" s="142"/>
      <c r="BT196" s="142"/>
      <c r="BU196" s="142"/>
      <c r="BW196" s="142"/>
      <c r="BZ196" s="142"/>
    </row>
    <row r="197" spans="1:78" s="2" customFormat="1">
      <c r="A197" s="82"/>
      <c r="B197" s="106"/>
      <c r="C197" s="3"/>
      <c r="D197" s="7"/>
      <c r="L197" s="142"/>
      <c r="N197" s="142"/>
      <c r="AA197" s="157"/>
      <c r="AD197" s="142"/>
      <c r="AF197" s="142"/>
      <c r="AM197" s="142"/>
      <c r="AO197" s="142"/>
      <c r="AQ197" s="142"/>
      <c r="BF197" s="142"/>
      <c r="BG197" s="142"/>
      <c r="BT197" s="142"/>
      <c r="BU197" s="142"/>
      <c r="BW197" s="142"/>
      <c r="BZ197" s="142"/>
    </row>
    <row r="198" spans="1:78" s="2" customFormat="1">
      <c r="A198" s="82"/>
      <c r="B198" s="14"/>
      <c r="C198" s="3"/>
      <c r="L198" s="142"/>
      <c r="N198" s="142"/>
      <c r="AA198" s="157"/>
      <c r="AD198" s="142"/>
      <c r="AF198" s="142"/>
      <c r="AM198" s="142"/>
      <c r="AO198" s="142"/>
      <c r="AQ198" s="142"/>
      <c r="BF198" s="142"/>
      <c r="BG198" s="142"/>
      <c r="BT198" s="142"/>
      <c r="BU198" s="142"/>
      <c r="BW198" s="142"/>
      <c r="BZ198" s="142"/>
    </row>
    <row r="199" spans="1:78" s="2" customFormat="1">
      <c r="A199" s="82"/>
      <c r="B199" s="14"/>
      <c r="C199" s="10"/>
      <c r="L199" s="142"/>
      <c r="N199" s="142"/>
      <c r="AA199" s="157"/>
      <c r="AD199" s="142"/>
      <c r="AF199" s="142"/>
      <c r="AM199" s="142"/>
      <c r="AO199" s="142"/>
      <c r="AQ199" s="142"/>
      <c r="BF199" s="142"/>
      <c r="BG199" s="142"/>
      <c r="BT199" s="142"/>
      <c r="BU199" s="142"/>
      <c r="BW199" s="142"/>
      <c r="BZ199" s="142"/>
    </row>
    <row r="200" spans="1:78" s="2" customFormat="1">
      <c r="A200" s="82"/>
      <c r="B200" s="14"/>
      <c r="C200" s="10"/>
      <c r="L200" s="142"/>
      <c r="N200" s="142"/>
      <c r="AA200" s="157"/>
      <c r="AD200" s="142"/>
      <c r="AF200" s="142"/>
      <c r="AM200" s="142"/>
      <c r="AO200" s="142"/>
      <c r="AQ200" s="142"/>
      <c r="BF200" s="142"/>
      <c r="BG200" s="142"/>
      <c r="BT200" s="142"/>
      <c r="BU200" s="142"/>
      <c r="BW200" s="142"/>
      <c r="BZ200" s="142"/>
    </row>
    <row r="201" spans="1:78" s="2" customFormat="1">
      <c r="A201" s="82"/>
      <c r="B201" s="14"/>
      <c r="C201" s="10"/>
      <c r="L201" s="142"/>
      <c r="N201" s="142"/>
      <c r="AA201" s="157"/>
      <c r="AD201" s="142"/>
      <c r="AF201" s="142"/>
      <c r="AM201" s="142"/>
      <c r="AO201" s="142"/>
      <c r="AQ201" s="142"/>
      <c r="BF201" s="142"/>
      <c r="BG201" s="142"/>
      <c r="BT201" s="142"/>
      <c r="BU201" s="142"/>
      <c r="BW201" s="142"/>
      <c r="BZ201" s="142"/>
    </row>
    <row r="202" spans="1:78" s="2" customFormat="1">
      <c r="A202" s="82"/>
      <c r="B202" s="14"/>
      <c r="C202" s="10"/>
      <c r="L202" s="142"/>
      <c r="N202" s="142"/>
      <c r="AA202" s="157"/>
      <c r="AD202" s="142"/>
      <c r="AF202" s="142"/>
      <c r="AM202" s="142"/>
      <c r="AO202" s="142"/>
      <c r="AQ202" s="142"/>
      <c r="BF202" s="142"/>
      <c r="BG202" s="142"/>
      <c r="BT202" s="142"/>
      <c r="BU202" s="142"/>
      <c r="BW202" s="142"/>
      <c r="BZ202" s="142"/>
    </row>
    <row r="203" spans="1:78" s="2" customFormat="1">
      <c r="A203" s="82"/>
      <c r="B203" s="14"/>
      <c r="C203" s="3"/>
      <c r="L203" s="142"/>
      <c r="N203" s="142"/>
      <c r="AA203" s="157"/>
      <c r="AD203" s="142"/>
      <c r="AF203" s="142"/>
      <c r="AM203" s="142"/>
      <c r="AO203" s="142"/>
      <c r="AQ203" s="142"/>
      <c r="BF203" s="142"/>
      <c r="BG203" s="142"/>
      <c r="BT203" s="142"/>
      <c r="BU203" s="142"/>
      <c r="BW203" s="142"/>
      <c r="BZ203" s="142"/>
    </row>
    <row r="204" spans="1:78" s="2" customFormat="1">
      <c r="A204" s="82"/>
      <c r="B204" s="14"/>
      <c r="C204" s="3"/>
      <c r="L204" s="142"/>
      <c r="N204" s="142"/>
      <c r="AA204" s="157"/>
      <c r="AD204" s="142"/>
      <c r="AF204" s="142"/>
      <c r="AM204" s="142"/>
      <c r="AO204" s="142"/>
      <c r="AQ204" s="142"/>
      <c r="BF204" s="142"/>
      <c r="BG204" s="142"/>
      <c r="BT204" s="142"/>
      <c r="BU204" s="142"/>
      <c r="BW204" s="142"/>
      <c r="BZ204" s="142"/>
    </row>
    <row r="205" spans="1:78" s="2" customFormat="1">
      <c r="A205" s="82"/>
      <c r="B205" s="14"/>
      <c r="C205" s="3"/>
      <c r="L205" s="142"/>
      <c r="N205" s="142"/>
      <c r="AA205" s="157"/>
      <c r="AD205" s="142"/>
      <c r="AF205" s="142"/>
      <c r="AM205" s="142"/>
      <c r="AO205" s="142"/>
      <c r="AQ205" s="142"/>
      <c r="BF205" s="142"/>
      <c r="BG205" s="142"/>
      <c r="BT205" s="142"/>
      <c r="BU205" s="142"/>
      <c r="BW205" s="142"/>
      <c r="BZ205" s="142"/>
    </row>
    <row r="206" spans="1:78" s="2" customFormat="1">
      <c r="A206" s="82"/>
      <c r="B206" s="14"/>
      <c r="C206" s="3"/>
      <c r="L206" s="142"/>
      <c r="N206" s="142"/>
      <c r="AA206" s="157"/>
      <c r="AD206" s="142"/>
      <c r="AF206" s="142"/>
      <c r="AM206" s="142"/>
      <c r="AO206" s="142"/>
      <c r="AQ206" s="142"/>
      <c r="BF206" s="142"/>
      <c r="BG206" s="142"/>
      <c r="BT206" s="142"/>
      <c r="BU206" s="142"/>
      <c r="BW206" s="142"/>
      <c r="BZ206" s="142"/>
    </row>
    <row r="207" spans="1:78" s="2" customFormat="1">
      <c r="A207" s="82"/>
      <c r="B207" s="14"/>
      <c r="C207" s="3"/>
      <c r="L207" s="142"/>
      <c r="N207" s="142"/>
      <c r="AA207" s="157"/>
      <c r="AD207" s="142"/>
      <c r="AF207" s="142"/>
      <c r="AM207" s="142"/>
      <c r="AO207" s="142"/>
      <c r="AQ207" s="142"/>
      <c r="BF207" s="142"/>
      <c r="BG207" s="142"/>
      <c r="BT207" s="142"/>
      <c r="BU207" s="142"/>
      <c r="BW207" s="142"/>
      <c r="BZ207" s="142"/>
    </row>
    <row r="208" spans="1:78" s="2" customFormat="1">
      <c r="A208" s="82"/>
      <c r="B208" s="14"/>
      <c r="C208" s="3"/>
      <c r="L208" s="142"/>
      <c r="N208" s="142"/>
      <c r="AA208" s="157"/>
      <c r="AD208" s="142"/>
      <c r="AF208" s="142"/>
      <c r="AM208" s="142"/>
      <c r="AO208" s="142"/>
      <c r="AQ208" s="142"/>
      <c r="BF208" s="142"/>
      <c r="BG208" s="142"/>
      <c r="BT208" s="142"/>
      <c r="BU208" s="142"/>
      <c r="BW208" s="142"/>
      <c r="BZ208" s="142"/>
    </row>
    <row r="209" spans="1:78" s="2" customFormat="1">
      <c r="A209" s="82"/>
      <c r="B209" s="14"/>
      <c r="C209" s="3"/>
      <c r="L209" s="142"/>
      <c r="N209" s="142"/>
      <c r="AA209" s="157"/>
      <c r="AD209" s="142"/>
      <c r="AF209" s="142"/>
      <c r="AM209" s="142"/>
      <c r="AO209" s="142"/>
      <c r="AQ209" s="142"/>
      <c r="BF209" s="142"/>
      <c r="BG209" s="142"/>
      <c r="BT209" s="142"/>
      <c r="BU209" s="142"/>
      <c r="BW209" s="142"/>
      <c r="BZ209" s="142"/>
    </row>
    <row r="210" spans="1:78" s="2" customFormat="1">
      <c r="A210" s="82"/>
      <c r="B210" s="14"/>
      <c r="C210" s="3"/>
      <c r="L210" s="142"/>
      <c r="N210" s="142"/>
      <c r="AA210" s="157"/>
      <c r="AD210" s="142"/>
      <c r="AF210" s="142"/>
      <c r="AM210" s="142"/>
      <c r="AO210" s="142"/>
      <c r="AQ210" s="142"/>
      <c r="BF210" s="142"/>
      <c r="BG210" s="142"/>
      <c r="BT210" s="142"/>
      <c r="BU210" s="142"/>
      <c r="BW210" s="142"/>
      <c r="BZ210" s="142"/>
    </row>
    <row r="211" spans="1:78" s="2" customFormat="1">
      <c r="A211" s="82"/>
      <c r="B211" s="14"/>
      <c r="C211" s="3"/>
      <c r="L211" s="142"/>
      <c r="N211" s="142"/>
      <c r="AA211" s="157"/>
      <c r="AD211" s="142"/>
      <c r="AF211" s="142"/>
      <c r="AM211" s="142"/>
      <c r="AO211" s="142"/>
      <c r="AQ211" s="142"/>
      <c r="BF211" s="142"/>
      <c r="BG211" s="142"/>
      <c r="BT211" s="142"/>
      <c r="BU211" s="142"/>
      <c r="BW211" s="142"/>
      <c r="BZ211" s="142"/>
    </row>
    <row r="212" spans="1:78" s="2" customFormat="1">
      <c r="A212" s="82"/>
      <c r="B212" s="14"/>
      <c r="C212" s="3"/>
      <c r="L212" s="142"/>
      <c r="N212" s="142"/>
      <c r="AA212" s="157"/>
      <c r="AD212" s="142"/>
      <c r="AF212" s="142"/>
      <c r="AM212" s="142"/>
      <c r="AO212" s="142"/>
      <c r="AQ212" s="142"/>
      <c r="BF212" s="142"/>
      <c r="BG212" s="142"/>
      <c r="BT212" s="142"/>
      <c r="BU212" s="142"/>
      <c r="BW212" s="142"/>
      <c r="BZ212" s="142"/>
    </row>
    <row r="213" spans="1:78" s="2" customFormat="1">
      <c r="A213" s="82"/>
      <c r="B213" s="14"/>
      <c r="C213" s="3"/>
      <c r="L213" s="142"/>
      <c r="N213" s="142"/>
      <c r="AA213" s="157"/>
      <c r="AD213" s="142"/>
      <c r="AF213" s="142"/>
      <c r="AM213" s="142"/>
      <c r="AO213" s="142"/>
      <c r="AQ213" s="142"/>
      <c r="BF213" s="142"/>
      <c r="BG213" s="142"/>
      <c r="BT213" s="142"/>
      <c r="BU213" s="142"/>
      <c r="BW213" s="142"/>
      <c r="BZ213" s="142"/>
    </row>
    <row r="214" spans="1:78" s="2" customFormat="1">
      <c r="A214" s="82"/>
      <c r="B214" s="14"/>
      <c r="C214" s="3"/>
      <c r="L214" s="142"/>
      <c r="N214" s="142"/>
      <c r="AA214" s="157"/>
      <c r="AD214" s="142"/>
      <c r="AF214" s="142"/>
      <c r="AM214" s="142"/>
      <c r="AO214" s="142"/>
      <c r="AQ214" s="142"/>
      <c r="BF214" s="142"/>
      <c r="BG214" s="142"/>
      <c r="BT214" s="142"/>
      <c r="BU214" s="142"/>
      <c r="BW214" s="142"/>
      <c r="BZ214" s="142"/>
    </row>
    <row r="215" spans="1:78" s="2" customFormat="1">
      <c r="A215" s="82"/>
      <c r="B215" s="14"/>
      <c r="C215" s="3"/>
      <c r="L215" s="142"/>
      <c r="N215" s="142"/>
      <c r="AA215" s="157"/>
      <c r="AD215" s="142"/>
      <c r="AF215" s="142"/>
      <c r="AM215" s="142"/>
      <c r="AO215" s="142"/>
      <c r="AQ215" s="142"/>
      <c r="BF215" s="142"/>
      <c r="BG215" s="142"/>
      <c r="BT215" s="142"/>
      <c r="BU215" s="142"/>
      <c r="BW215" s="142"/>
      <c r="BZ215" s="142"/>
    </row>
    <row r="216" spans="1:78" s="2" customFormat="1">
      <c r="A216" s="82"/>
      <c r="B216" s="14"/>
      <c r="C216" s="3"/>
      <c r="L216" s="142"/>
      <c r="N216" s="142"/>
      <c r="AA216" s="157"/>
      <c r="AD216" s="142"/>
      <c r="AF216" s="142"/>
      <c r="AM216" s="142"/>
      <c r="AO216" s="142"/>
      <c r="AQ216" s="142"/>
      <c r="BF216" s="142"/>
      <c r="BG216" s="142"/>
      <c r="BT216" s="142"/>
      <c r="BU216" s="142"/>
      <c r="BW216" s="142"/>
      <c r="BZ216" s="142"/>
    </row>
    <row r="217" spans="1:78" s="2" customFormat="1">
      <c r="A217" s="82"/>
      <c r="B217" s="14"/>
      <c r="C217" s="3"/>
      <c r="L217" s="142"/>
      <c r="N217" s="142"/>
      <c r="AA217" s="157"/>
      <c r="AD217" s="142"/>
      <c r="AF217" s="142"/>
      <c r="AM217" s="142"/>
      <c r="AO217" s="142"/>
      <c r="AQ217" s="142"/>
      <c r="BF217" s="142"/>
      <c r="BG217" s="142"/>
      <c r="BT217" s="142"/>
      <c r="BU217" s="142"/>
      <c r="BW217" s="142"/>
      <c r="BZ217" s="142"/>
    </row>
    <row r="218" spans="1:78" s="2" customFormat="1">
      <c r="A218" s="82"/>
      <c r="B218" s="14"/>
      <c r="C218" s="3"/>
      <c r="L218" s="142"/>
      <c r="N218" s="142"/>
      <c r="AA218" s="157"/>
      <c r="AD218" s="142"/>
      <c r="AF218" s="142"/>
      <c r="AM218" s="142"/>
      <c r="AO218" s="142"/>
      <c r="AQ218" s="142"/>
      <c r="BF218" s="142"/>
      <c r="BG218" s="142"/>
      <c r="BT218" s="142"/>
      <c r="BU218" s="142"/>
      <c r="BW218" s="142"/>
      <c r="BZ218" s="142"/>
    </row>
    <row r="219" spans="1:78" s="2" customFormat="1">
      <c r="A219" s="82"/>
      <c r="B219" s="14"/>
      <c r="C219" s="3"/>
      <c r="L219" s="142"/>
      <c r="N219" s="142"/>
      <c r="AA219" s="157"/>
      <c r="AD219" s="142"/>
      <c r="AF219" s="142"/>
      <c r="AM219" s="142"/>
      <c r="AO219" s="142"/>
      <c r="AQ219" s="142"/>
      <c r="BF219" s="142"/>
      <c r="BG219" s="142"/>
      <c r="BT219" s="142"/>
      <c r="BU219" s="142"/>
      <c r="BW219" s="142"/>
      <c r="BZ219" s="142"/>
    </row>
    <row r="220" spans="1:78" s="2" customFormat="1">
      <c r="A220" s="82"/>
      <c r="B220" s="14"/>
      <c r="C220" s="3"/>
      <c r="L220" s="142"/>
      <c r="N220" s="142"/>
      <c r="AA220" s="157"/>
      <c r="AD220" s="142"/>
      <c r="AF220" s="142"/>
      <c r="AM220" s="142"/>
      <c r="AO220" s="142"/>
      <c r="AQ220" s="142"/>
      <c r="BF220" s="142"/>
      <c r="BG220" s="142"/>
      <c r="BT220" s="142"/>
      <c r="BU220" s="142"/>
      <c r="BW220" s="142"/>
      <c r="BZ220" s="142"/>
    </row>
    <row r="221" spans="1:78" s="2" customFormat="1">
      <c r="A221" s="82"/>
      <c r="B221" s="14"/>
      <c r="C221" s="3"/>
      <c r="L221" s="142"/>
      <c r="N221" s="142"/>
      <c r="AA221" s="157"/>
      <c r="AD221" s="142"/>
      <c r="AF221" s="142"/>
      <c r="AM221" s="142"/>
      <c r="AO221" s="142"/>
      <c r="AQ221" s="142"/>
      <c r="BF221" s="142"/>
      <c r="BG221" s="142"/>
      <c r="BT221" s="142"/>
      <c r="BU221" s="142"/>
      <c r="BW221" s="142"/>
      <c r="BZ221" s="142"/>
    </row>
    <row r="222" spans="1:78" s="2" customFormat="1">
      <c r="A222" s="82"/>
      <c r="B222" s="14"/>
      <c r="C222" s="3"/>
      <c r="L222" s="142"/>
      <c r="N222" s="142"/>
      <c r="AA222" s="157"/>
      <c r="AD222" s="142"/>
      <c r="AF222" s="142"/>
      <c r="AM222" s="142"/>
      <c r="AO222" s="142"/>
      <c r="AQ222" s="142"/>
      <c r="BF222" s="142"/>
      <c r="BG222" s="142"/>
      <c r="BT222" s="142"/>
      <c r="BU222" s="142"/>
      <c r="BW222" s="142"/>
      <c r="BZ222" s="142"/>
    </row>
    <row r="223" spans="1:78" s="2" customFormat="1">
      <c r="A223" s="82"/>
      <c r="B223" s="14"/>
      <c r="C223" s="3"/>
      <c r="L223" s="142"/>
      <c r="N223" s="142"/>
      <c r="AA223" s="157"/>
      <c r="AD223" s="142"/>
      <c r="AF223" s="142"/>
      <c r="AM223" s="142"/>
      <c r="AO223" s="142"/>
      <c r="AQ223" s="142"/>
      <c r="BF223" s="142"/>
      <c r="BG223" s="142"/>
      <c r="BT223" s="142"/>
      <c r="BU223" s="142"/>
      <c r="BW223" s="142"/>
      <c r="BZ223" s="142"/>
    </row>
    <row r="224" spans="1:78" s="2" customFormat="1">
      <c r="A224" s="82"/>
      <c r="B224" s="14"/>
      <c r="C224" s="3"/>
      <c r="L224" s="142"/>
      <c r="N224" s="142"/>
      <c r="AA224" s="157"/>
      <c r="AD224" s="142"/>
      <c r="AF224" s="142"/>
      <c r="AM224" s="142"/>
      <c r="AO224" s="142"/>
      <c r="AQ224" s="142"/>
      <c r="BF224" s="142"/>
      <c r="BG224" s="142"/>
      <c r="BT224" s="142"/>
      <c r="BU224" s="142"/>
      <c r="BW224" s="142"/>
      <c r="BZ224" s="142"/>
    </row>
    <row r="225" spans="1:78" s="2" customFormat="1">
      <c r="A225" s="82"/>
      <c r="B225" s="14"/>
      <c r="C225" s="3"/>
      <c r="L225" s="142"/>
      <c r="N225" s="142"/>
      <c r="AA225" s="157"/>
      <c r="AD225" s="142"/>
      <c r="AF225" s="142"/>
      <c r="AM225" s="142"/>
      <c r="AO225" s="142"/>
      <c r="AQ225" s="142"/>
      <c r="BF225" s="142"/>
      <c r="BG225" s="142"/>
      <c r="BT225" s="142"/>
      <c r="BU225" s="142"/>
      <c r="BW225" s="142"/>
      <c r="BZ225" s="142"/>
    </row>
    <row r="226" spans="1:78" s="2" customFormat="1">
      <c r="A226" s="82"/>
      <c r="B226" s="14"/>
      <c r="C226" s="3"/>
      <c r="L226" s="142"/>
      <c r="N226" s="142"/>
      <c r="AA226" s="157"/>
      <c r="AD226" s="142"/>
      <c r="AF226" s="142"/>
      <c r="AM226" s="142"/>
      <c r="AO226" s="142"/>
      <c r="AQ226" s="142"/>
      <c r="BF226" s="142"/>
      <c r="BG226" s="142"/>
      <c r="BT226" s="142"/>
      <c r="BU226" s="142"/>
      <c r="BW226" s="142"/>
      <c r="BZ226" s="142"/>
    </row>
    <row r="227" spans="1:78" s="2" customFormat="1">
      <c r="A227" s="82"/>
      <c r="B227" s="14"/>
      <c r="C227" s="3"/>
      <c r="L227" s="142"/>
      <c r="N227" s="142"/>
      <c r="AA227" s="157"/>
      <c r="AD227" s="142"/>
      <c r="AF227" s="142"/>
      <c r="AM227" s="142"/>
      <c r="AO227" s="142"/>
      <c r="AQ227" s="142"/>
      <c r="BF227" s="142"/>
      <c r="BG227" s="142"/>
      <c r="BT227" s="142"/>
      <c r="BU227" s="142"/>
      <c r="BW227" s="142"/>
      <c r="BZ227" s="142"/>
    </row>
    <row r="228" spans="1:78" s="2" customFormat="1">
      <c r="A228" s="82"/>
      <c r="B228" s="14"/>
      <c r="C228" s="3"/>
      <c r="L228" s="142"/>
      <c r="N228" s="142"/>
      <c r="AA228" s="157"/>
      <c r="AD228" s="142"/>
      <c r="AF228" s="142"/>
      <c r="AM228" s="142"/>
      <c r="AO228" s="142"/>
      <c r="AQ228" s="142"/>
      <c r="BF228" s="142"/>
      <c r="BG228" s="142"/>
      <c r="BT228" s="142"/>
      <c r="BU228" s="142"/>
      <c r="BW228" s="142"/>
      <c r="BZ228" s="142"/>
    </row>
    <row r="229" spans="1:78" s="2" customFormat="1">
      <c r="A229" s="82"/>
      <c r="B229" s="14"/>
      <c r="C229" s="3"/>
      <c r="L229" s="142"/>
      <c r="N229" s="142"/>
      <c r="AA229" s="157"/>
      <c r="AD229" s="142"/>
      <c r="AF229" s="142"/>
      <c r="AM229" s="142"/>
      <c r="AO229" s="142"/>
      <c r="AQ229" s="142"/>
      <c r="BF229" s="142"/>
      <c r="BG229" s="142"/>
      <c r="BT229" s="142"/>
      <c r="BU229" s="142"/>
      <c r="BW229" s="142"/>
      <c r="BZ229" s="142"/>
    </row>
    <row r="230" spans="1:78" s="2" customFormat="1">
      <c r="A230" s="82"/>
      <c r="B230" s="14"/>
      <c r="C230" s="3"/>
      <c r="L230" s="142"/>
      <c r="N230" s="142"/>
      <c r="AA230" s="157"/>
      <c r="AD230" s="142"/>
      <c r="AF230" s="142"/>
      <c r="AM230" s="142"/>
      <c r="AO230" s="142"/>
      <c r="AQ230" s="142"/>
      <c r="BF230" s="142"/>
      <c r="BG230" s="142"/>
      <c r="BT230" s="142"/>
      <c r="BU230" s="142"/>
      <c r="BW230" s="142"/>
      <c r="BZ230" s="142"/>
    </row>
    <row r="231" spans="1:78" s="2" customFormat="1">
      <c r="A231" s="82"/>
      <c r="B231" s="14"/>
      <c r="C231" s="3"/>
      <c r="L231" s="142"/>
      <c r="N231" s="142"/>
      <c r="AA231" s="157"/>
      <c r="AD231" s="142"/>
      <c r="AF231" s="142"/>
      <c r="AM231" s="142"/>
      <c r="AO231" s="142"/>
      <c r="AQ231" s="142"/>
      <c r="BF231" s="142"/>
      <c r="BG231" s="142"/>
      <c r="BT231" s="142"/>
      <c r="BU231" s="142"/>
      <c r="BW231" s="142"/>
      <c r="BZ231" s="142"/>
    </row>
    <row r="232" spans="1:78" s="2" customFormat="1">
      <c r="A232" s="82"/>
      <c r="B232" s="14"/>
      <c r="C232" s="3"/>
      <c r="L232" s="142"/>
      <c r="N232" s="142"/>
      <c r="AA232" s="157"/>
      <c r="AD232" s="142"/>
      <c r="AF232" s="142"/>
      <c r="AM232" s="142"/>
      <c r="AO232" s="142"/>
      <c r="AQ232" s="142"/>
      <c r="BF232" s="142"/>
      <c r="BG232" s="142"/>
      <c r="BT232" s="142"/>
      <c r="BU232" s="142"/>
      <c r="BW232" s="142"/>
      <c r="BZ232" s="142"/>
    </row>
    <row r="233" spans="1:78" s="2" customFormat="1">
      <c r="A233" s="82"/>
      <c r="B233" s="14"/>
      <c r="C233" s="3"/>
      <c r="L233" s="142"/>
      <c r="N233" s="142"/>
      <c r="AA233" s="157"/>
      <c r="AD233" s="142"/>
      <c r="AF233" s="142"/>
      <c r="AM233" s="142"/>
      <c r="AO233" s="142"/>
      <c r="AQ233" s="142"/>
      <c r="BF233" s="142"/>
      <c r="BG233" s="142"/>
      <c r="BT233" s="142"/>
      <c r="BU233" s="142"/>
      <c r="BW233" s="142"/>
      <c r="BZ233" s="142"/>
    </row>
    <row r="234" spans="1:78" s="2" customFormat="1">
      <c r="A234" s="82"/>
      <c r="B234" s="14"/>
      <c r="C234" s="3"/>
      <c r="L234" s="142"/>
      <c r="N234" s="142"/>
      <c r="AA234" s="157"/>
      <c r="AD234" s="142"/>
      <c r="AF234" s="142"/>
      <c r="AM234" s="142"/>
      <c r="AO234" s="142"/>
      <c r="AQ234" s="142"/>
      <c r="BF234" s="142"/>
      <c r="BG234" s="142"/>
      <c r="BT234" s="142"/>
      <c r="BU234" s="142"/>
      <c r="BW234" s="142"/>
      <c r="BZ234" s="142"/>
    </row>
    <row r="235" spans="1:78" s="2" customFormat="1">
      <c r="A235" s="82"/>
      <c r="B235" s="14"/>
      <c r="C235" s="3"/>
      <c r="L235" s="142"/>
      <c r="N235" s="142"/>
      <c r="AA235" s="157"/>
      <c r="AD235" s="142"/>
      <c r="AF235" s="142"/>
      <c r="AM235" s="142"/>
      <c r="AO235" s="142"/>
      <c r="AQ235" s="142"/>
      <c r="BF235" s="142"/>
      <c r="BG235" s="142"/>
      <c r="BT235" s="142"/>
      <c r="BU235" s="142"/>
      <c r="BW235" s="142"/>
      <c r="BZ235" s="142"/>
    </row>
    <row r="236" spans="1:78" s="2" customFormat="1">
      <c r="A236" s="82"/>
      <c r="B236" s="14"/>
      <c r="C236" s="3"/>
      <c r="L236" s="142"/>
      <c r="N236" s="142"/>
      <c r="AA236" s="157"/>
      <c r="AD236" s="142"/>
      <c r="AF236" s="142"/>
      <c r="AM236" s="142"/>
      <c r="AO236" s="142"/>
      <c r="AQ236" s="142"/>
      <c r="BF236" s="142"/>
      <c r="BG236" s="142"/>
      <c r="BT236" s="142"/>
      <c r="BU236" s="142"/>
      <c r="BW236" s="142"/>
      <c r="BZ236" s="142"/>
    </row>
    <row r="237" spans="1:78" s="2" customFormat="1">
      <c r="A237" s="82"/>
      <c r="B237" s="14"/>
      <c r="C237" s="3"/>
      <c r="L237" s="142"/>
      <c r="N237" s="142"/>
      <c r="AA237" s="157"/>
      <c r="AD237" s="142"/>
      <c r="AF237" s="142"/>
      <c r="AM237" s="142"/>
      <c r="AO237" s="142"/>
      <c r="AQ237" s="142"/>
      <c r="BF237" s="142"/>
      <c r="BG237" s="142"/>
      <c r="BT237" s="142"/>
      <c r="BU237" s="142"/>
      <c r="BW237" s="142"/>
      <c r="BZ237" s="142"/>
    </row>
    <row r="238" spans="1:78" s="2" customFormat="1">
      <c r="A238" s="82"/>
      <c r="B238" s="14"/>
      <c r="C238" s="3"/>
      <c r="L238" s="142"/>
      <c r="N238" s="142"/>
      <c r="AA238" s="157"/>
      <c r="AD238" s="142"/>
      <c r="AF238" s="142"/>
      <c r="AM238" s="142"/>
      <c r="AO238" s="142"/>
      <c r="AQ238" s="142"/>
      <c r="BF238" s="142"/>
      <c r="BG238" s="142"/>
      <c r="BT238" s="142"/>
      <c r="BU238" s="142"/>
      <c r="BW238" s="142"/>
      <c r="BZ238" s="142"/>
    </row>
    <row r="239" spans="1:78" s="2" customFormat="1">
      <c r="A239" s="82"/>
      <c r="B239" s="14"/>
      <c r="C239" s="3"/>
      <c r="L239" s="142"/>
      <c r="N239" s="142"/>
      <c r="AA239" s="157"/>
      <c r="AD239" s="142"/>
      <c r="AF239" s="142"/>
      <c r="AM239" s="142"/>
      <c r="AO239" s="142"/>
      <c r="AQ239" s="142"/>
      <c r="BF239" s="142"/>
      <c r="BG239" s="142"/>
      <c r="BT239" s="142"/>
      <c r="BU239" s="142"/>
      <c r="BW239" s="142"/>
      <c r="BZ239" s="142"/>
    </row>
    <row r="240" spans="1:78" s="2" customFormat="1">
      <c r="A240" s="82"/>
      <c r="B240" s="14"/>
      <c r="C240" s="3"/>
      <c r="L240" s="142"/>
      <c r="N240" s="142"/>
      <c r="AA240" s="157"/>
      <c r="AD240" s="142"/>
      <c r="AF240" s="142"/>
      <c r="AM240" s="142"/>
      <c r="AO240" s="142"/>
      <c r="AQ240" s="142"/>
      <c r="BF240" s="142"/>
      <c r="BG240" s="142"/>
      <c r="BT240" s="142"/>
      <c r="BU240" s="142"/>
      <c r="BW240" s="142"/>
      <c r="BZ240" s="142"/>
    </row>
    <row r="241" spans="1:78" s="2" customFormat="1">
      <c r="A241" s="82"/>
      <c r="B241" s="14"/>
      <c r="C241" s="3"/>
      <c r="L241" s="142"/>
      <c r="N241" s="142"/>
      <c r="AA241" s="157"/>
      <c r="AD241" s="142"/>
      <c r="AF241" s="142"/>
      <c r="AM241" s="142"/>
      <c r="AO241" s="142"/>
      <c r="AQ241" s="142"/>
      <c r="BF241" s="142"/>
      <c r="BG241" s="142"/>
      <c r="BT241" s="142"/>
      <c r="BU241" s="142"/>
      <c r="BW241" s="142"/>
      <c r="BZ241" s="142"/>
    </row>
    <row r="242" spans="1:78" s="2" customFormat="1">
      <c r="A242" s="82"/>
      <c r="B242" s="14"/>
      <c r="C242" s="3"/>
      <c r="L242" s="142"/>
      <c r="N242" s="142"/>
      <c r="AA242" s="157"/>
      <c r="AD242" s="142"/>
      <c r="AF242" s="142"/>
      <c r="AM242" s="142"/>
      <c r="AO242" s="142"/>
      <c r="AQ242" s="142"/>
      <c r="BF242" s="142"/>
      <c r="BG242" s="142"/>
      <c r="BT242" s="142"/>
      <c r="BU242" s="142"/>
      <c r="BW242" s="142"/>
      <c r="BZ242" s="142"/>
    </row>
    <row r="243" spans="1:78" s="2" customFormat="1">
      <c r="A243" s="82"/>
      <c r="B243" s="14"/>
      <c r="C243" s="3"/>
      <c r="L243" s="142"/>
      <c r="N243" s="142"/>
      <c r="AA243" s="157"/>
      <c r="AD243" s="142"/>
      <c r="AF243" s="142"/>
      <c r="AM243" s="142"/>
      <c r="AO243" s="142"/>
      <c r="AQ243" s="142"/>
      <c r="BF243" s="142"/>
      <c r="BG243" s="142"/>
      <c r="BT243" s="142"/>
      <c r="BU243" s="142"/>
      <c r="BW243" s="142"/>
      <c r="BZ243" s="142"/>
    </row>
    <row r="244" spans="1:78" s="2" customFormat="1">
      <c r="A244" s="82"/>
      <c r="B244" s="14"/>
      <c r="C244" s="3"/>
      <c r="L244" s="142"/>
      <c r="N244" s="142"/>
      <c r="AA244" s="157"/>
      <c r="AD244" s="142"/>
      <c r="AF244" s="142"/>
      <c r="AM244" s="142"/>
      <c r="AO244" s="142"/>
      <c r="AQ244" s="142"/>
      <c r="BF244" s="142"/>
      <c r="BG244" s="142"/>
      <c r="BT244" s="142"/>
      <c r="BU244" s="142"/>
      <c r="BW244" s="142"/>
      <c r="BZ244" s="142"/>
    </row>
    <row r="245" spans="1:78" s="2" customFormat="1">
      <c r="A245" s="82"/>
      <c r="B245" s="14"/>
      <c r="C245" s="3"/>
      <c r="L245" s="142"/>
      <c r="N245" s="142"/>
      <c r="AA245" s="157"/>
      <c r="AD245" s="142"/>
      <c r="AF245" s="142"/>
      <c r="AM245" s="142"/>
      <c r="AO245" s="142"/>
      <c r="AQ245" s="142"/>
      <c r="BF245" s="142"/>
      <c r="BG245" s="142"/>
      <c r="BT245" s="142"/>
      <c r="BU245" s="142"/>
      <c r="BW245" s="142"/>
      <c r="BZ245" s="142"/>
    </row>
    <row r="246" spans="1:78" s="2" customFormat="1">
      <c r="A246" s="82"/>
      <c r="B246" s="14"/>
      <c r="C246" s="3"/>
      <c r="L246" s="142"/>
      <c r="N246" s="142"/>
      <c r="AA246" s="157"/>
      <c r="AD246" s="142"/>
      <c r="AF246" s="142"/>
      <c r="AM246" s="142"/>
      <c r="AO246" s="142"/>
      <c r="AQ246" s="142"/>
      <c r="BF246" s="142"/>
      <c r="BG246" s="142"/>
      <c r="BT246" s="142"/>
      <c r="BU246" s="142"/>
      <c r="BW246" s="142"/>
      <c r="BZ246" s="142"/>
    </row>
    <row r="247" spans="1:78" s="2" customFormat="1">
      <c r="A247" s="82"/>
      <c r="B247" s="14"/>
      <c r="C247" s="3"/>
      <c r="L247" s="142"/>
      <c r="N247" s="142"/>
      <c r="AA247" s="157"/>
      <c r="AD247" s="142"/>
      <c r="AF247" s="142"/>
      <c r="AM247" s="142"/>
      <c r="AO247" s="142"/>
      <c r="AQ247" s="142"/>
      <c r="BF247" s="142"/>
      <c r="BG247" s="142"/>
      <c r="BT247" s="142"/>
      <c r="BU247" s="142"/>
      <c r="BW247" s="142"/>
      <c r="BZ247" s="142"/>
    </row>
    <row r="248" spans="1:78" s="2" customFormat="1">
      <c r="A248" s="82"/>
      <c r="B248" s="14"/>
      <c r="C248" s="3"/>
      <c r="L248" s="142"/>
      <c r="N248" s="142"/>
      <c r="AA248" s="157"/>
      <c r="AD248" s="142"/>
      <c r="AF248" s="142"/>
      <c r="AM248" s="142"/>
      <c r="AO248" s="142"/>
      <c r="AQ248" s="142"/>
      <c r="BF248" s="142"/>
      <c r="BG248" s="142"/>
      <c r="BT248" s="142"/>
      <c r="BU248" s="142"/>
      <c r="BW248" s="142"/>
      <c r="BZ248" s="142"/>
    </row>
    <row r="249" spans="1:78" s="2" customFormat="1">
      <c r="A249" s="82"/>
      <c r="B249" s="14"/>
      <c r="C249" s="3"/>
      <c r="L249" s="142"/>
      <c r="N249" s="142"/>
      <c r="AA249" s="157"/>
      <c r="AD249" s="142"/>
      <c r="AF249" s="142"/>
      <c r="AM249" s="142"/>
      <c r="AO249" s="142"/>
      <c r="AQ249" s="142"/>
      <c r="BF249" s="142"/>
      <c r="BG249" s="142"/>
      <c r="BT249" s="142"/>
      <c r="BU249" s="142"/>
      <c r="BW249" s="142"/>
      <c r="BZ249" s="142"/>
    </row>
    <row r="250" spans="1:78" s="2" customFormat="1">
      <c r="A250" s="82"/>
      <c r="B250" s="14"/>
      <c r="C250" s="3"/>
      <c r="L250" s="142"/>
      <c r="N250" s="142"/>
      <c r="AA250" s="157"/>
      <c r="AD250" s="142"/>
      <c r="AF250" s="142"/>
      <c r="AM250" s="142"/>
      <c r="AO250" s="142"/>
      <c r="AQ250" s="142"/>
      <c r="BF250" s="142"/>
      <c r="BG250" s="142"/>
      <c r="BT250" s="142"/>
      <c r="BU250" s="142"/>
      <c r="BW250" s="142"/>
      <c r="BZ250" s="142"/>
    </row>
    <row r="251" spans="1:78" s="2" customFormat="1">
      <c r="A251" s="82"/>
      <c r="B251" s="14"/>
      <c r="C251" s="3"/>
      <c r="L251" s="142"/>
      <c r="N251" s="142"/>
      <c r="AA251" s="157"/>
      <c r="AD251" s="142"/>
      <c r="AF251" s="142"/>
      <c r="AM251" s="142"/>
      <c r="AO251" s="142"/>
      <c r="AQ251" s="142"/>
      <c r="BF251" s="142"/>
      <c r="BG251" s="142"/>
      <c r="BT251" s="142"/>
      <c r="BU251" s="142"/>
      <c r="BW251" s="142"/>
      <c r="BZ251" s="142"/>
    </row>
    <row r="252" spans="1:78" s="2" customFormat="1">
      <c r="A252" s="82"/>
      <c r="B252" s="14"/>
      <c r="C252" s="3"/>
      <c r="L252" s="142"/>
      <c r="N252" s="142"/>
      <c r="AA252" s="157"/>
      <c r="AD252" s="142"/>
      <c r="AF252" s="142"/>
      <c r="AM252" s="142"/>
      <c r="AO252" s="142"/>
      <c r="AQ252" s="142"/>
      <c r="BF252" s="142"/>
      <c r="BG252" s="142"/>
      <c r="BT252" s="142"/>
      <c r="BU252" s="142"/>
      <c r="BW252" s="142"/>
      <c r="BZ252" s="142"/>
    </row>
    <row r="253" spans="1:78" s="2" customFormat="1">
      <c r="A253" s="82"/>
      <c r="B253" s="14"/>
      <c r="C253" s="3"/>
      <c r="L253" s="142"/>
      <c r="N253" s="142"/>
      <c r="AA253" s="157"/>
      <c r="AD253" s="142"/>
      <c r="AF253" s="142"/>
      <c r="AM253" s="142"/>
      <c r="AO253" s="142"/>
      <c r="AQ253" s="142"/>
      <c r="BF253" s="142"/>
      <c r="BG253" s="142"/>
      <c r="BT253" s="142"/>
      <c r="BU253" s="142"/>
      <c r="BW253" s="142"/>
      <c r="BZ253" s="142"/>
    </row>
    <row r="254" spans="1:78" s="2" customFormat="1">
      <c r="A254" s="82"/>
      <c r="B254" s="14"/>
      <c r="C254" s="3"/>
      <c r="L254" s="142"/>
      <c r="N254" s="142"/>
      <c r="AA254" s="157"/>
      <c r="AD254" s="142"/>
      <c r="AF254" s="142"/>
      <c r="AM254" s="142"/>
      <c r="AO254" s="142"/>
      <c r="AQ254" s="142"/>
      <c r="BF254" s="142"/>
      <c r="BG254" s="142"/>
      <c r="BT254" s="142"/>
      <c r="BU254" s="142"/>
      <c r="BW254" s="142"/>
      <c r="BZ254" s="142"/>
    </row>
    <row r="255" spans="1:78" s="2" customFormat="1">
      <c r="A255" s="82"/>
      <c r="B255" s="14"/>
      <c r="C255" s="3"/>
      <c r="L255" s="142"/>
      <c r="N255" s="142"/>
      <c r="AA255" s="157"/>
      <c r="AD255" s="142"/>
      <c r="AF255" s="142"/>
      <c r="AM255" s="142"/>
      <c r="AO255" s="142"/>
      <c r="AQ255" s="142"/>
      <c r="BF255" s="142"/>
      <c r="BG255" s="142"/>
      <c r="BT255" s="142"/>
      <c r="BU255" s="142"/>
      <c r="BW255" s="142"/>
      <c r="BZ255" s="142"/>
    </row>
    <row r="256" spans="1:78" s="2" customFormat="1">
      <c r="A256" s="82"/>
      <c r="B256" s="14"/>
      <c r="C256" s="3"/>
      <c r="L256" s="142"/>
      <c r="N256" s="142"/>
      <c r="AA256" s="157"/>
      <c r="AD256" s="142"/>
      <c r="AF256" s="142"/>
      <c r="AM256" s="142"/>
      <c r="AO256" s="142"/>
      <c r="AQ256" s="142"/>
      <c r="BF256" s="142"/>
      <c r="BG256" s="142"/>
      <c r="BT256" s="142"/>
      <c r="BU256" s="142"/>
      <c r="BW256" s="142"/>
      <c r="BZ256" s="142"/>
    </row>
    <row r="257" spans="1:78" s="2" customFormat="1">
      <c r="A257" s="82"/>
      <c r="B257" s="14"/>
      <c r="C257" s="3"/>
      <c r="L257" s="142"/>
      <c r="N257" s="142"/>
      <c r="AA257" s="157"/>
      <c r="AD257" s="142"/>
      <c r="AF257" s="142"/>
      <c r="AM257" s="142"/>
      <c r="AO257" s="142"/>
      <c r="AQ257" s="142"/>
      <c r="BF257" s="142"/>
      <c r="BG257" s="142"/>
      <c r="BT257" s="142"/>
      <c r="BU257" s="142"/>
      <c r="BW257" s="142"/>
      <c r="BZ257" s="142"/>
    </row>
    <row r="258" spans="1:78" s="2" customFormat="1">
      <c r="A258" s="82"/>
      <c r="B258" s="14"/>
      <c r="C258" s="3"/>
      <c r="L258" s="142"/>
      <c r="N258" s="142"/>
      <c r="AA258" s="157"/>
      <c r="AD258" s="142"/>
      <c r="AF258" s="142"/>
      <c r="AM258" s="142"/>
      <c r="AO258" s="142"/>
      <c r="AQ258" s="142"/>
      <c r="BF258" s="142"/>
      <c r="BG258" s="142"/>
      <c r="BT258" s="142"/>
      <c r="BU258" s="142"/>
      <c r="BW258" s="142"/>
      <c r="BZ258" s="142"/>
    </row>
    <row r="259" spans="1:78" s="2" customFormat="1">
      <c r="A259" s="82"/>
      <c r="B259" s="14"/>
      <c r="C259" s="3"/>
      <c r="L259" s="142"/>
      <c r="N259" s="142"/>
      <c r="AA259" s="157"/>
      <c r="AD259" s="142"/>
      <c r="AF259" s="142"/>
      <c r="AM259" s="142"/>
      <c r="AO259" s="142"/>
      <c r="AQ259" s="142"/>
      <c r="BF259" s="142"/>
      <c r="BG259" s="142"/>
      <c r="BT259" s="142"/>
      <c r="BU259" s="142"/>
      <c r="BW259" s="142"/>
      <c r="BZ259" s="142"/>
    </row>
    <row r="260" spans="1:78" s="2" customFormat="1">
      <c r="A260" s="82"/>
      <c r="B260" s="14"/>
      <c r="C260" s="3"/>
      <c r="L260" s="142"/>
      <c r="N260" s="142"/>
      <c r="AA260" s="157"/>
      <c r="AD260" s="142"/>
      <c r="AF260" s="142"/>
      <c r="AM260" s="142"/>
      <c r="AO260" s="142"/>
      <c r="AQ260" s="142"/>
      <c r="BF260" s="142"/>
      <c r="BG260" s="142"/>
      <c r="BT260" s="142"/>
      <c r="BU260" s="142"/>
      <c r="BW260" s="142"/>
      <c r="BZ260" s="142"/>
    </row>
    <row r="261" spans="1:78" s="2" customFormat="1">
      <c r="A261" s="82"/>
      <c r="B261" s="14"/>
      <c r="C261" s="3"/>
      <c r="L261" s="142"/>
      <c r="N261" s="142"/>
      <c r="AA261" s="157"/>
      <c r="AD261" s="142"/>
      <c r="AF261" s="142"/>
      <c r="AM261" s="142"/>
      <c r="AO261" s="142"/>
      <c r="AQ261" s="142"/>
      <c r="BF261" s="142"/>
      <c r="BG261" s="142"/>
      <c r="BT261" s="142"/>
      <c r="BU261" s="142"/>
      <c r="BW261" s="142"/>
      <c r="BZ261" s="142"/>
    </row>
    <row r="262" spans="1:78" s="2" customFormat="1">
      <c r="A262" s="82"/>
      <c r="B262" s="14"/>
      <c r="C262" s="3"/>
      <c r="L262" s="142"/>
      <c r="N262" s="142"/>
      <c r="AA262" s="157"/>
      <c r="AD262" s="142"/>
      <c r="AF262" s="142"/>
      <c r="AM262" s="142"/>
      <c r="AO262" s="142"/>
      <c r="AQ262" s="142"/>
      <c r="BF262" s="142"/>
      <c r="BG262" s="142"/>
      <c r="BT262" s="142"/>
      <c r="BU262" s="142"/>
      <c r="BW262" s="142"/>
      <c r="BZ262" s="142"/>
    </row>
    <row r="263" spans="1:78" s="2" customFormat="1">
      <c r="A263" s="82"/>
      <c r="B263" s="14"/>
      <c r="C263" s="3"/>
      <c r="L263" s="142"/>
      <c r="N263" s="142"/>
      <c r="AA263" s="157"/>
      <c r="AD263" s="142"/>
      <c r="AF263" s="142"/>
      <c r="AM263" s="142"/>
      <c r="AO263" s="142"/>
      <c r="AQ263" s="142"/>
      <c r="BF263" s="142"/>
      <c r="BG263" s="142"/>
      <c r="BT263" s="142"/>
      <c r="BU263" s="142"/>
      <c r="BW263" s="142"/>
      <c r="BZ263" s="142"/>
    </row>
    <row r="264" spans="1:78" s="2" customFormat="1">
      <c r="A264" s="82"/>
      <c r="B264" s="14"/>
      <c r="C264" s="3"/>
      <c r="L264" s="142"/>
      <c r="N264" s="142"/>
      <c r="AA264" s="157"/>
      <c r="AD264" s="142"/>
      <c r="AF264" s="142"/>
      <c r="AM264" s="142"/>
      <c r="AO264" s="142"/>
      <c r="AQ264" s="142"/>
      <c r="BF264" s="142"/>
      <c r="BG264" s="142"/>
      <c r="BT264" s="142"/>
      <c r="BU264" s="142"/>
      <c r="BW264" s="142"/>
      <c r="BZ264" s="142"/>
    </row>
    <row r="265" spans="1:78" s="2" customFormat="1">
      <c r="A265" s="82"/>
      <c r="B265" s="14"/>
      <c r="C265" s="3"/>
      <c r="L265" s="142"/>
      <c r="N265" s="142"/>
      <c r="AA265" s="157"/>
      <c r="AD265" s="142"/>
      <c r="AF265" s="142"/>
      <c r="AM265" s="142"/>
      <c r="AO265" s="142"/>
      <c r="AQ265" s="142"/>
      <c r="BF265" s="142"/>
      <c r="BG265" s="142"/>
      <c r="BT265" s="142"/>
      <c r="BU265" s="142"/>
      <c r="BW265" s="142"/>
      <c r="BZ265" s="142"/>
    </row>
    <row r="266" spans="1:78" s="2" customFormat="1">
      <c r="A266" s="82"/>
      <c r="B266" s="14"/>
      <c r="C266" s="3"/>
      <c r="L266" s="142"/>
      <c r="N266" s="142"/>
      <c r="AA266" s="157"/>
      <c r="AD266" s="142"/>
      <c r="AF266" s="142"/>
      <c r="AM266" s="142"/>
      <c r="AO266" s="142"/>
      <c r="AQ266" s="142"/>
      <c r="BF266" s="142"/>
      <c r="BG266" s="142"/>
      <c r="BT266" s="142"/>
      <c r="BU266" s="142"/>
      <c r="BW266" s="142"/>
      <c r="BZ266" s="142"/>
    </row>
    <row r="267" spans="1:78" s="2" customFormat="1">
      <c r="A267" s="82"/>
      <c r="B267" s="14"/>
      <c r="C267" s="3"/>
      <c r="L267" s="142"/>
      <c r="N267" s="142"/>
      <c r="AA267" s="157"/>
      <c r="AD267" s="142"/>
      <c r="AF267" s="142"/>
      <c r="AM267" s="142"/>
      <c r="AO267" s="142"/>
      <c r="AQ267" s="142"/>
      <c r="BF267" s="142"/>
      <c r="BG267" s="142"/>
      <c r="BT267" s="142"/>
      <c r="BU267" s="142"/>
      <c r="BW267" s="142"/>
      <c r="BZ267" s="142"/>
    </row>
    <row r="268" spans="1:78" s="2" customFormat="1">
      <c r="A268" s="82"/>
      <c r="B268" s="14"/>
      <c r="C268" s="3"/>
      <c r="L268" s="142"/>
      <c r="N268" s="142"/>
      <c r="AA268" s="157"/>
      <c r="AD268" s="142"/>
      <c r="AF268" s="142"/>
      <c r="AM268" s="142"/>
      <c r="AO268" s="142"/>
      <c r="AQ268" s="142"/>
      <c r="BF268" s="142"/>
      <c r="BG268" s="142"/>
      <c r="BT268" s="142"/>
      <c r="BU268" s="142"/>
      <c r="BW268" s="142"/>
      <c r="BZ268" s="142"/>
    </row>
    <row r="269" spans="1:78" s="2" customFormat="1">
      <c r="A269" s="82"/>
      <c r="B269" s="14"/>
      <c r="C269" s="3"/>
      <c r="L269" s="142"/>
      <c r="N269" s="142"/>
      <c r="AA269" s="157"/>
      <c r="AD269" s="142"/>
      <c r="AF269" s="142"/>
      <c r="AM269" s="142"/>
      <c r="AO269" s="142"/>
      <c r="AQ269" s="142"/>
      <c r="BF269" s="142"/>
      <c r="BG269" s="142"/>
      <c r="BT269" s="142"/>
      <c r="BU269" s="142"/>
      <c r="BW269" s="142"/>
      <c r="BZ269" s="142"/>
    </row>
    <row r="270" spans="1:78" s="2" customFormat="1">
      <c r="A270" s="82"/>
      <c r="B270" s="14"/>
      <c r="C270" s="3"/>
      <c r="L270" s="142"/>
      <c r="N270" s="142"/>
      <c r="AA270" s="157"/>
      <c r="AD270" s="142"/>
      <c r="AF270" s="142"/>
      <c r="AM270" s="142"/>
      <c r="AO270" s="142"/>
      <c r="AQ270" s="142"/>
      <c r="BF270" s="142"/>
      <c r="BG270" s="142"/>
      <c r="BT270" s="142"/>
      <c r="BU270" s="142"/>
      <c r="BW270" s="142"/>
      <c r="BZ270" s="142"/>
    </row>
    <row r="271" spans="1:78" s="2" customFormat="1">
      <c r="A271" s="82"/>
      <c r="B271" s="14"/>
      <c r="C271" s="3"/>
      <c r="L271" s="142"/>
      <c r="N271" s="142"/>
      <c r="AA271" s="157"/>
      <c r="AD271" s="142"/>
      <c r="AF271" s="142"/>
      <c r="AM271" s="142"/>
      <c r="AO271" s="142"/>
      <c r="AQ271" s="142"/>
      <c r="BF271" s="142"/>
      <c r="BG271" s="142"/>
      <c r="BT271" s="142"/>
      <c r="BU271" s="142"/>
      <c r="BW271" s="142"/>
      <c r="BZ271" s="142"/>
    </row>
    <row r="272" spans="1:78" s="2" customFormat="1">
      <c r="A272" s="82"/>
      <c r="B272" s="14"/>
      <c r="C272" s="3"/>
      <c r="L272" s="142"/>
      <c r="N272" s="142"/>
      <c r="AA272" s="157"/>
      <c r="AD272" s="142"/>
      <c r="AF272" s="142"/>
      <c r="AM272" s="142"/>
      <c r="AO272" s="142"/>
      <c r="AQ272" s="142"/>
      <c r="BF272" s="142"/>
      <c r="BG272" s="142"/>
      <c r="BT272" s="142"/>
      <c r="BU272" s="142"/>
      <c r="BW272" s="142"/>
      <c r="BZ272" s="142"/>
    </row>
    <row r="273" spans="1:78" s="2" customFormat="1">
      <c r="A273" s="82"/>
      <c r="B273" s="14"/>
      <c r="C273" s="3"/>
      <c r="L273" s="142"/>
      <c r="N273" s="142"/>
      <c r="AA273" s="157"/>
      <c r="AD273" s="142"/>
      <c r="AF273" s="142"/>
      <c r="AM273" s="142"/>
      <c r="AO273" s="142"/>
      <c r="AQ273" s="142"/>
      <c r="BF273" s="142"/>
      <c r="BG273" s="142"/>
      <c r="BT273" s="142"/>
      <c r="BU273" s="142"/>
      <c r="BW273" s="142"/>
      <c r="BZ273" s="142"/>
    </row>
    <row r="274" spans="1:78" s="2" customFormat="1">
      <c r="A274" s="82"/>
      <c r="B274" s="14"/>
      <c r="C274" s="3"/>
      <c r="L274" s="142"/>
      <c r="N274" s="142"/>
      <c r="AA274" s="157"/>
      <c r="AD274" s="142"/>
      <c r="AF274" s="142"/>
      <c r="AM274" s="142"/>
      <c r="AO274" s="142"/>
      <c r="AQ274" s="142"/>
      <c r="BF274" s="142"/>
      <c r="BG274" s="142"/>
      <c r="BT274" s="142"/>
      <c r="BU274" s="142"/>
      <c r="BW274" s="142"/>
      <c r="BZ274" s="142"/>
    </row>
    <row r="275" spans="1:78" s="2" customFormat="1">
      <c r="A275" s="82"/>
      <c r="B275" s="14"/>
      <c r="C275" s="3"/>
      <c r="L275" s="142"/>
      <c r="N275" s="142"/>
      <c r="AA275" s="157"/>
      <c r="AD275" s="142"/>
      <c r="AF275" s="142"/>
      <c r="AM275" s="142"/>
      <c r="AO275" s="142"/>
      <c r="AQ275" s="142"/>
      <c r="BF275" s="142"/>
      <c r="BG275" s="142"/>
      <c r="BT275" s="142"/>
      <c r="BU275" s="142"/>
      <c r="BW275" s="142"/>
      <c r="BZ275" s="142"/>
    </row>
    <row r="276" spans="1:78" s="2" customFormat="1">
      <c r="A276" s="82"/>
      <c r="B276" s="14"/>
      <c r="C276" s="3"/>
      <c r="L276" s="142"/>
      <c r="N276" s="142"/>
      <c r="AA276" s="157"/>
      <c r="AD276" s="142"/>
      <c r="AF276" s="142"/>
      <c r="AM276" s="142"/>
      <c r="AO276" s="142"/>
      <c r="AQ276" s="142"/>
      <c r="BF276" s="142"/>
      <c r="BG276" s="142"/>
      <c r="BT276" s="142"/>
      <c r="BU276" s="142"/>
      <c r="BW276" s="142"/>
      <c r="BZ276" s="142"/>
    </row>
    <row r="277" spans="1:78" s="2" customFormat="1">
      <c r="A277" s="82"/>
      <c r="B277" s="14"/>
      <c r="C277" s="3"/>
      <c r="L277" s="142"/>
      <c r="N277" s="142"/>
      <c r="AA277" s="157"/>
      <c r="AD277" s="142"/>
      <c r="AF277" s="142"/>
      <c r="AM277" s="142"/>
      <c r="AO277" s="142"/>
      <c r="AQ277" s="142"/>
      <c r="BF277" s="142"/>
      <c r="BG277" s="142"/>
      <c r="BT277" s="142"/>
      <c r="BU277" s="142"/>
      <c r="BW277" s="142"/>
      <c r="BZ277" s="142"/>
    </row>
    <row r="278" spans="1:78" s="2" customFormat="1">
      <c r="A278" s="82"/>
      <c r="B278" s="14"/>
      <c r="C278" s="3"/>
      <c r="L278" s="142"/>
      <c r="N278" s="142"/>
      <c r="AA278" s="157"/>
      <c r="AD278" s="142"/>
      <c r="AF278" s="142"/>
      <c r="AM278" s="142"/>
      <c r="AO278" s="142"/>
      <c r="AQ278" s="142"/>
      <c r="BF278" s="142"/>
      <c r="BG278" s="142"/>
      <c r="BT278" s="142"/>
      <c r="BU278" s="142"/>
      <c r="BW278" s="142"/>
      <c r="BZ278" s="142"/>
    </row>
    <row r="279" spans="1:78" s="2" customFormat="1">
      <c r="A279" s="82"/>
      <c r="B279" s="14"/>
      <c r="C279" s="3"/>
      <c r="L279" s="142"/>
      <c r="N279" s="142"/>
      <c r="AA279" s="157"/>
      <c r="AD279" s="142"/>
      <c r="AF279" s="142"/>
      <c r="AM279" s="142"/>
      <c r="AO279" s="142"/>
      <c r="AQ279" s="142"/>
      <c r="BF279" s="142"/>
      <c r="BG279" s="142"/>
      <c r="BT279" s="142"/>
      <c r="BU279" s="142"/>
      <c r="BW279" s="142"/>
      <c r="BZ279" s="142"/>
    </row>
    <row r="280" spans="1:78" s="2" customFormat="1">
      <c r="A280" s="82"/>
      <c r="B280" s="14"/>
      <c r="C280" s="3"/>
      <c r="L280" s="142"/>
      <c r="N280" s="142"/>
      <c r="AA280" s="157"/>
      <c r="AD280" s="142"/>
      <c r="AF280" s="142"/>
      <c r="AM280" s="142"/>
      <c r="AO280" s="142"/>
      <c r="AQ280" s="142"/>
      <c r="BF280" s="142"/>
      <c r="BG280" s="142"/>
      <c r="BT280" s="142"/>
      <c r="BU280" s="142"/>
      <c r="BW280" s="142"/>
      <c r="BZ280" s="142"/>
    </row>
    <row r="281" spans="1:78" s="2" customFormat="1">
      <c r="A281" s="82"/>
      <c r="B281" s="14"/>
      <c r="C281" s="3"/>
      <c r="L281" s="142"/>
      <c r="N281" s="142"/>
      <c r="AA281" s="157"/>
      <c r="AD281" s="142"/>
      <c r="AF281" s="142"/>
      <c r="AM281" s="142"/>
      <c r="AO281" s="142"/>
      <c r="AQ281" s="142"/>
      <c r="BF281" s="142"/>
      <c r="BG281" s="142"/>
      <c r="BT281" s="142"/>
      <c r="BU281" s="142"/>
      <c r="BW281" s="142"/>
      <c r="BZ281" s="142"/>
    </row>
    <row r="282" spans="1:78" s="2" customFormat="1">
      <c r="A282" s="82"/>
      <c r="B282" s="14"/>
      <c r="C282" s="3"/>
      <c r="L282" s="142"/>
      <c r="N282" s="142"/>
      <c r="AA282" s="157"/>
      <c r="AD282" s="142"/>
      <c r="AF282" s="142"/>
      <c r="AM282" s="142"/>
      <c r="AO282" s="142"/>
      <c r="AQ282" s="142"/>
      <c r="BF282" s="142"/>
      <c r="BG282" s="142"/>
      <c r="BT282" s="142"/>
      <c r="BU282" s="142"/>
      <c r="BW282" s="142"/>
      <c r="BZ282" s="142"/>
    </row>
    <row r="283" spans="1:78" s="2" customFormat="1">
      <c r="A283" s="82"/>
      <c r="B283" s="14"/>
      <c r="C283" s="3"/>
      <c r="L283" s="142"/>
      <c r="N283" s="142"/>
      <c r="AA283" s="157"/>
      <c r="AD283" s="142"/>
      <c r="AF283" s="142"/>
      <c r="AM283" s="142"/>
      <c r="AO283" s="142"/>
      <c r="AQ283" s="142"/>
      <c r="BF283" s="142"/>
      <c r="BG283" s="142"/>
      <c r="BT283" s="142"/>
      <c r="BU283" s="142"/>
      <c r="BW283" s="142"/>
      <c r="BZ283" s="142"/>
    </row>
    <row r="284" spans="1:78" s="2" customFormat="1">
      <c r="A284" s="82"/>
      <c r="B284" s="14"/>
      <c r="C284" s="3"/>
      <c r="L284" s="142"/>
      <c r="N284" s="142"/>
      <c r="AA284" s="157"/>
      <c r="AD284" s="142"/>
      <c r="AF284" s="142"/>
      <c r="AM284" s="142"/>
      <c r="AO284" s="142"/>
      <c r="AQ284" s="142"/>
      <c r="BF284" s="142"/>
      <c r="BG284" s="142"/>
      <c r="BT284" s="142"/>
      <c r="BU284" s="142"/>
      <c r="BW284" s="142"/>
      <c r="BZ284" s="142"/>
    </row>
    <row r="285" spans="1:78" s="2" customFormat="1">
      <c r="A285" s="82"/>
      <c r="B285" s="14"/>
      <c r="C285" s="3"/>
      <c r="L285" s="142"/>
      <c r="N285" s="142"/>
      <c r="AA285" s="157"/>
      <c r="AD285" s="142"/>
      <c r="AF285" s="142"/>
      <c r="AM285" s="142"/>
      <c r="AO285" s="142"/>
      <c r="AQ285" s="142"/>
      <c r="BF285" s="142"/>
      <c r="BG285" s="142"/>
      <c r="BT285" s="142"/>
      <c r="BU285" s="142"/>
      <c r="BW285" s="142"/>
      <c r="BZ285" s="142"/>
    </row>
    <row r="286" spans="1:78" s="2" customFormat="1">
      <c r="A286" s="82"/>
      <c r="B286" s="14"/>
      <c r="C286" s="3"/>
      <c r="L286" s="142"/>
      <c r="N286" s="142"/>
      <c r="AA286" s="157"/>
      <c r="AD286" s="142"/>
      <c r="AF286" s="142"/>
      <c r="AM286" s="142"/>
      <c r="AO286" s="142"/>
      <c r="AQ286" s="142"/>
      <c r="BF286" s="142"/>
      <c r="BG286" s="142"/>
      <c r="BT286" s="142"/>
      <c r="BU286" s="142"/>
      <c r="BW286" s="142"/>
      <c r="BZ286" s="142"/>
    </row>
    <row r="287" spans="1:78">
      <c r="AA287" s="157"/>
    </row>
    <row r="288" spans="1:78">
      <c r="AA288" s="157"/>
    </row>
    <row r="289" spans="27:27">
      <c r="AA289" s="157"/>
    </row>
    <row r="290" spans="27:27">
      <c r="AA290" s="157"/>
    </row>
    <row r="291" spans="27:27">
      <c r="AA291" s="157"/>
    </row>
    <row r="292" spans="27:27">
      <c r="AA292" s="157"/>
    </row>
    <row r="293" spans="27:27">
      <c r="AA293" s="157"/>
    </row>
    <row r="294" spans="27:27">
      <c r="AA294" s="157"/>
    </row>
    <row r="295" spans="27:27">
      <c r="AA295" s="157"/>
    </row>
    <row r="296" spans="27:27">
      <c r="AA296" s="157"/>
    </row>
    <row r="297" spans="27:27">
      <c r="AA297" s="157"/>
    </row>
    <row r="298" spans="27:27">
      <c r="AA298" s="157"/>
    </row>
    <row r="299" spans="27:27">
      <c r="AA299" s="157"/>
    </row>
    <row r="300" spans="27:27">
      <c r="AA300" s="157"/>
    </row>
    <row r="301" spans="27:27">
      <c r="AA301" s="157"/>
    </row>
    <row r="302" spans="27:27">
      <c r="AA302" s="157"/>
    </row>
    <row r="303" spans="27:27">
      <c r="AA303" s="157"/>
    </row>
    <row r="304" spans="27:27">
      <c r="AA304" s="157"/>
    </row>
    <row r="305" spans="27:27">
      <c r="AA305" s="157"/>
    </row>
    <row r="306" spans="27:27">
      <c r="AA306" s="157"/>
    </row>
    <row r="307" spans="27:27">
      <c r="AA307" s="157"/>
    </row>
    <row r="308" spans="27:27">
      <c r="AA308" s="157"/>
    </row>
    <row r="309" spans="27:27">
      <c r="AA309" s="157"/>
    </row>
    <row r="310" spans="27:27">
      <c r="AA310" s="157"/>
    </row>
    <row r="311" spans="27:27">
      <c r="AA311" s="157"/>
    </row>
    <row r="312" spans="27:27">
      <c r="AA312" s="157"/>
    </row>
    <row r="313" spans="27:27">
      <c r="AA313" s="157"/>
    </row>
    <row r="314" spans="27:27">
      <c r="AA314" s="157"/>
    </row>
    <row r="315" spans="27:27">
      <c r="AA315" s="157"/>
    </row>
    <row r="316" spans="27:27">
      <c r="AA316" s="157"/>
    </row>
    <row r="317" spans="27:27">
      <c r="AA317" s="157"/>
    </row>
    <row r="318" spans="27:27">
      <c r="AA318" s="157"/>
    </row>
    <row r="319" spans="27:27">
      <c r="AA319" s="157"/>
    </row>
    <row r="320" spans="27:27">
      <c r="AA320" s="157"/>
    </row>
    <row r="321" spans="27:27">
      <c r="AA321" s="157"/>
    </row>
    <row r="322" spans="27:27">
      <c r="AA322" s="157"/>
    </row>
    <row r="323" spans="27:27">
      <c r="AA323" s="157"/>
    </row>
    <row r="324" spans="27:27">
      <c r="AA324" s="157"/>
    </row>
    <row r="325" spans="27:27">
      <c r="AA325" s="157"/>
    </row>
    <row r="326" spans="27:27">
      <c r="AA326" s="157"/>
    </row>
    <row r="327" spans="27:27">
      <c r="AA327" s="157"/>
    </row>
    <row r="328" spans="27:27">
      <c r="AA328" s="157"/>
    </row>
    <row r="329" spans="27:27">
      <c r="AA329" s="157"/>
    </row>
    <row r="330" spans="27:27">
      <c r="AA330" s="157"/>
    </row>
    <row r="331" spans="27:27">
      <c r="AA331" s="157"/>
    </row>
    <row r="332" spans="27:27">
      <c r="AA332" s="157"/>
    </row>
    <row r="333" spans="27:27">
      <c r="AA333" s="157"/>
    </row>
    <row r="334" spans="27:27">
      <c r="AA334" s="157"/>
    </row>
    <row r="335" spans="27:27">
      <c r="AA335" s="157"/>
    </row>
    <row r="336" spans="27:27">
      <c r="AA336" s="157"/>
    </row>
    <row r="337" spans="27:27">
      <c r="AA337" s="157"/>
    </row>
    <row r="338" spans="27:27">
      <c r="AA338" s="157"/>
    </row>
    <row r="339" spans="27:27">
      <c r="AA339" s="157"/>
    </row>
    <row r="340" spans="27:27">
      <c r="AA340" s="157"/>
    </row>
    <row r="341" spans="27:27">
      <c r="AA341" s="157"/>
    </row>
    <row r="342" spans="27:27">
      <c r="AA342" s="157"/>
    </row>
    <row r="343" spans="27:27">
      <c r="AA343" s="157"/>
    </row>
    <row r="344" spans="27:27">
      <c r="AA344" s="157"/>
    </row>
    <row r="345" spans="27:27">
      <c r="AA345" s="157"/>
    </row>
    <row r="346" spans="27:27">
      <c r="AA346" s="157"/>
    </row>
    <row r="347" spans="27:27">
      <c r="AA347" s="157"/>
    </row>
    <row r="348" spans="27:27">
      <c r="AA348" s="157"/>
    </row>
    <row r="349" spans="27:27">
      <c r="AA349" s="157"/>
    </row>
    <row r="350" spans="27:27">
      <c r="AA350" s="157"/>
    </row>
    <row r="351" spans="27:27">
      <c r="AA351" s="157"/>
    </row>
    <row r="352" spans="27:27">
      <c r="AA352" s="157"/>
    </row>
    <row r="353" spans="27:27">
      <c r="AA353" s="157"/>
    </row>
    <row r="354" spans="27:27">
      <c r="AA354" s="157"/>
    </row>
    <row r="355" spans="27:27">
      <c r="AA355" s="157"/>
    </row>
    <row r="356" spans="27:27">
      <c r="AA356" s="157"/>
    </row>
    <row r="357" spans="27:27">
      <c r="AA357" s="157"/>
    </row>
    <row r="358" spans="27:27">
      <c r="AA358" s="157"/>
    </row>
    <row r="359" spans="27:27">
      <c r="AA359" s="157"/>
    </row>
    <row r="360" spans="27:27">
      <c r="AA360" s="157"/>
    </row>
    <row r="361" spans="27:27">
      <c r="AA361" s="157"/>
    </row>
    <row r="362" spans="27:27">
      <c r="AA362" s="157"/>
    </row>
    <row r="363" spans="27:27">
      <c r="AA363" s="157"/>
    </row>
    <row r="364" spans="27:27">
      <c r="AA364" s="157"/>
    </row>
    <row r="365" spans="27:27">
      <c r="AA365" s="157"/>
    </row>
    <row r="366" spans="27:27">
      <c r="AA366" s="157"/>
    </row>
    <row r="367" spans="27:27">
      <c r="AA367" s="157"/>
    </row>
    <row r="368" spans="27:27">
      <c r="AA368" s="157"/>
    </row>
    <row r="369" spans="27:27">
      <c r="AA369" s="157"/>
    </row>
    <row r="370" spans="27:27">
      <c r="AA370" s="157"/>
    </row>
    <row r="371" spans="27:27">
      <c r="AA371" s="157"/>
    </row>
    <row r="372" spans="27:27">
      <c r="AA372" s="157"/>
    </row>
    <row r="373" spans="27:27">
      <c r="AA373" s="157"/>
    </row>
    <row r="374" spans="27:27">
      <c r="AA374" s="157"/>
    </row>
    <row r="375" spans="27:27">
      <c r="AA375" s="157"/>
    </row>
    <row r="376" spans="27:27">
      <c r="AA376" s="157"/>
    </row>
    <row r="377" spans="27:27">
      <c r="AA377" s="157"/>
    </row>
    <row r="378" spans="27:27">
      <c r="AA378" s="157"/>
    </row>
    <row r="379" spans="27:27">
      <c r="AA379" s="157"/>
    </row>
    <row r="380" spans="27:27">
      <c r="AA380" s="157"/>
    </row>
    <row r="381" spans="27:27">
      <c r="AA381" s="157"/>
    </row>
    <row r="382" spans="27:27">
      <c r="AA382" s="157"/>
    </row>
    <row r="383" spans="27:27">
      <c r="AA383" s="157"/>
    </row>
    <row r="384" spans="27:27">
      <c r="AA384" s="157"/>
    </row>
    <row r="385" spans="27:27">
      <c r="AA385" s="157"/>
    </row>
    <row r="386" spans="27:27">
      <c r="AA386" s="157"/>
    </row>
    <row r="387" spans="27:27">
      <c r="AA387" s="157"/>
    </row>
    <row r="388" spans="27:27">
      <c r="AA388" s="157"/>
    </row>
    <row r="389" spans="27:27">
      <c r="AA389" s="157"/>
    </row>
    <row r="390" spans="27:27">
      <c r="AA390" s="157"/>
    </row>
    <row r="391" spans="27:27">
      <c r="AA391" s="157"/>
    </row>
    <row r="392" spans="27:27">
      <c r="AA392" s="157"/>
    </row>
    <row r="393" spans="27:27">
      <c r="AA393" s="157"/>
    </row>
    <row r="394" spans="27:27">
      <c r="AA394" s="157"/>
    </row>
    <row r="395" spans="27:27">
      <c r="AA395" s="157"/>
    </row>
    <row r="396" spans="27:27">
      <c r="AA396" s="157"/>
    </row>
    <row r="397" spans="27:27">
      <c r="AA397" s="157"/>
    </row>
    <row r="398" spans="27:27">
      <c r="AA398" s="157"/>
    </row>
    <row r="399" spans="27:27">
      <c r="AA399" s="157"/>
    </row>
    <row r="400" spans="27:27">
      <c r="AA400" s="157"/>
    </row>
    <row r="401" spans="27:27">
      <c r="AA401" s="157"/>
    </row>
    <row r="402" spans="27:27">
      <c r="AA402" s="157"/>
    </row>
    <row r="403" spans="27:27">
      <c r="AA403" s="157"/>
    </row>
    <row r="404" spans="27:27">
      <c r="AA404" s="157"/>
    </row>
    <row r="405" spans="27:27">
      <c r="AA405" s="157"/>
    </row>
    <row r="406" spans="27:27">
      <c r="AA406" s="157"/>
    </row>
    <row r="407" spans="27:27">
      <c r="AA407" s="157"/>
    </row>
    <row r="408" spans="27:27">
      <c r="AA408" s="157"/>
    </row>
    <row r="409" spans="27:27">
      <c r="AA409" s="157"/>
    </row>
    <row r="410" spans="27:27">
      <c r="AA410" s="157"/>
    </row>
    <row r="411" spans="27:27">
      <c r="AA411" s="157"/>
    </row>
    <row r="412" spans="27:27">
      <c r="AA412" s="157"/>
    </row>
    <row r="413" spans="27:27">
      <c r="AA413" s="157"/>
    </row>
    <row r="414" spans="27:27">
      <c r="AA414" s="157"/>
    </row>
    <row r="415" spans="27:27">
      <c r="AA415" s="157"/>
    </row>
    <row r="416" spans="27:27">
      <c r="AA416" s="157"/>
    </row>
    <row r="417" spans="27:27">
      <c r="AA417" s="157"/>
    </row>
    <row r="418" spans="27:27">
      <c r="AA418" s="157"/>
    </row>
    <row r="419" spans="27:27">
      <c r="AA419" s="157"/>
    </row>
    <row r="420" spans="27:27">
      <c r="AA420" s="157"/>
    </row>
    <row r="421" spans="27:27">
      <c r="AA421" s="157"/>
    </row>
    <row r="422" spans="27:27">
      <c r="AA422" s="157"/>
    </row>
    <row r="423" spans="27:27">
      <c r="AA423" s="157"/>
    </row>
    <row r="424" spans="27:27">
      <c r="AA424" s="157"/>
    </row>
    <row r="425" spans="27:27">
      <c r="AA425" s="157"/>
    </row>
    <row r="426" spans="27:27">
      <c r="AA426" s="157"/>
    </row>
    <row r="427" spans="27:27">
      <c r="AA427" s="157"/>
    </row>
    <row r="428" spans="27:27">
      <c r="AA428" s="157"/>
    </row>
    <row r="429" spans="27:27">
      <c r="AA429" s="157"/>
    </row>
    <row r="430" spans="27:27">
      <c r="AA430" s="157"/>
    </row>
    <row r="431" spans="27:27">
      <c r="AA431" s="157"/>
    </row>
    <row r="432" spans="27:27">
      <c r="AA432" s="157"/>
    </row>
    <row r="433" spans="27:27">
      <c r="AA433" s="157"/>
    </row>
    <row r="434" spans="27:27">
      <c r="AA434" s="157"/>
    </row>
    <row r="435" spans="27:27">
      <c r="AA435" s="157"/>
    </row>
    <row r="436" spans="27:27">
      <c r="AA436" s="157"/>
    </row>
    <row r="437" spans="27:27">
      <c r="AA437" s="157"/>
    </row>
  </sheetData>
  <mergeCells count="2">
    <mergeCell ref="A123:C123"/>
    <mergeCell ref="A69:C70"/>
  </mergeCells>
  <phoneticPr fontId="0" type="noConversion"/>
  <printOptions horizontalCentered="1" verticalCentered="1"/>
  <pageMargins left="0.75" right="0.75" top="1" bottom="1" header="0" footer="0"/>
  <pageSetup scale="62" orientation="portrait" horizontalDpi="120" verticalDpi="72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>
    <tabColor theme="9" tint="0.39997558519241921"/>
  </sheetPr>
  <dimension ref="A1:IV293"/>
  <sheetViews>
    <sheetView zoomScaleNormal="100" workbookViewId="0">
      <pane xSplit="3" ySplit="6" topLeftCell="AS116" activePane="bottomRight" state="frozen"/>
      <selection pane="topRight" activeCell="D1" sqref="D1"/>
      <selection pane="bottomLeft" activeCell="A7" sqref="A7"/>
      <selection pane="bottomRight" activeCell="A100" sqref="A100"/>
    </sheetView>
  </sheetViews>
  <sheetFormatPr baseColWidth="10" defaultColWidth="11.44140625" defaultRowHeight="12.75" customHeight="1"/>
  <cols>
    <col min="1" max="1" width="17" style="82" customWidth="1"/>
    <col min="2" max="2" width="15" style="14" customWidth="1"/>
    <col min="3" max="3" width="41.5546875" style="210" customWidth="1"/>
    <col min="4" max="4" width="14.109375" style="300" bestFit="1" customWidth="1"/>
    <col min="5" max="5" width="16.5546875" style="209" customWidth="1"/>
    <col min="6" max="7" width="13.6640625" style="209" customWidth="1"/>
    <col min="8" max="8" width="14.109375" style="209" bestFit="1" customWidth="1"/>
    <col min="9" max="9" width="15.88671875" style="209" customWidth="1"/>
    <col min="10" max="10" width="13" style="209" bestFit="1" customWidth="1"/>
    <col min="11" max="11" width="14" style="209" bestFit="1" customWidth="1"/>
    <col min="12" max="12" width="13.88671875" style="300" bestFit="1" customWidth="1"/>
    <col min="13" max="13" width="14" style="300" bestFit="1" customWidth="1"/>
    <col min="14" max="15" width="13.88671875" style="300" bestFit="1" customWidth="1"/>
    <col min="16" max="17" width="13" style="300" bestFit="1" customWidth="1"/>
    <col min="18" max="18" width="12.88671875" style="300" customWidth="1"/>
    <col min="19" max="19" width="13.88671875" style="300" bestFit="1" customWidth="1"/>
    <col min="20" max="22" width="11.6640625" style="209" customWidth="1"/>
    <col min="23" max="23" width="13.6640625" style="209" customWidth="1"/>
    <col min="24" max="24" width="15.109375" style="209" customWidth="1"/>
    <col min="25" max="25" width="13.33203125" style="209" customWidth="1"/>
    <col min="26" max="26" width="11.6640625" style="300" bestFit="1" customWidth="1"/>
    <col min="27" max="27" width="14.109375" style="300" customWidth="1"/>
    <col min="28" max="28" width="11.44140625" style="209"/>
    <col min="29" max="29" width="13.88671875" style="209" customWidth="1"/>
    <col min="30" max="30" width="13.33203125" style="209" bestFit="1" customWidth="1"/>
    <col min="31" max="31" width="13.109375" style="300" customWidth="1"/>
    <col min="32" max="32" width="12.88671875" style="300" bestFit="1" customWidth="1"/>
    <col min="33" max="33" width="15.5546875" style="209" customWidth="1"/>
    <col min="34" max="34" width="11.6640625" style="209" customWidth="1"/>
    <col min="35" max="35" width="12.33203125" style="209" bestFit="1" customWidth="1"/>
    <col min="36" max="36" width="14" style="209" customWidth="1"/>
    <col min="37" max="37" width="14" style="209" bestFit="1" customWidth="1"/>
    <col min="38" max="38" width="14" style="300" bestFit="1" customWidth="1"/>
    <col min="39" max="39" width="14.109375" style="300" customWidth="1"/>
    <col min="40" max="40" width="14" style="300" bestFit="1" customWidth="1"/>
    <col min="41" max="41" width="13.88671875" style="300" bestFit="1" customWidth="1"/>
    <col min="42" max="42" width="13.44140625" style="209" bestFit="1" customWidth="1"/>
    <col min="43" max="43" width="12.33203125" style="209" bestFit="1" customWidth="1"/>
    <col min="44" max="44" width="14.6640625" style="209" customWidth="1"/>
    <col min="45" max="45" width="13" style="209" bestFit="1" customWidth="1"/>
    <col min="46" max="46" width="13.33203125" style="209" bestFit="1" customWidth="1"/>
    <col min="47" max="47" width="13.33203125" style="209" customWidth="1"/>
    <col min="48" max="48" width="14.33203125" style="209" bestFit="1" customWidth="1"/>
    <col min="49" max="49" width="12.6640625" style="209" customWidth="1"/>
    <col min="50" max="50" width="13.88671875" style="300" customWidth="1"/>
    <col min="51" max="51" width="12.33203125" style="209" customWidth="1"/>
    <col min="52" max="52" width="11.5546875" style="209" bestFit="1" customWidth="1"/>
    <col min="53" max="53" width="11.44140625" style="209"/>
    <col min="54" max="54" width="11.6640625" style="209" bestFit="1" customWidth="1"/>
    <col min="55" max="56" width="11.6640625" style="209" customWidth="1"/>
    <col min="57" max="58" width="11.6640625" style="209" bestFit="1" customWidth="1"/>
    <col min="59" max="59" width="11.44140625" style="300"/>
    <col min="60" max="60" width="11.5546875" style="209" bestFit="1" customWidth="1"/>
    <col min="61" max="61" width="13.33203125" style="209" bestFit="1" customWidth="1"/>
    <col min="62" max="62" width="12.6640625" style="209" bestFit="1" customWidth="1"/>
    <col min="63" max="63" width="11.6640625" style="300" bestFit="1" customWidth="1"/>
    <col min="64" max="64" width="13" style="300" bestFit="1" customWidth="1"/>
    <col min="65" max="65" width="12.6640625" style="209" customWidth="1"/>
    <col min="66" max="66" width="11.44140625" style="209"/>
    <col min="67" max="67" width="14" style="300" bestFit="1" customWidth="1"/>
    <col min="68" max="70" width="11.44140625" style="209"/>
    <col min="71" max="71" width="11.6640625" style="209" bestFit="1" customWidth="1"/>
    <col min="72" max="72" width="11.44140625" style="209"/>
    <col min="73" max="73" width="12.33203125" style="209" bestFit="1" customWidth="1"/>
    <col min="74" max="74" width="13.33203125" style="209" bestFit="1" customWidth="1"/>
    <col min="75" max="75" width="14.33203125" style="209" customWidth="1"/>
    <col min="76" max="76" width="11.6640625" style="209" bestFit="1" customWidth="1"/>
    <col min="77" max="77" width="12.33203125" style="209" customWidth="1"/>
    <col min="78" max="78" width="15.44140625" style="209" customWidth="1"/>
    <col min="79" max="80" width="11.6640625" style="209" customWidth="1"/>
    <col min="81" max="81" width="15.44140625" style="209" customWidth="1"/>
    <col min="82" max="82" width="14.33203125" style="209" bestFit="1" customWidth="1"/>
    <col min="83" max="83" width="13.33203125" style="209" bestFit="1" customWidth="1"/>
    <col min="84" max="84" width="13" style="209" bestFit="1" customWidth="1"/>
    <col min="85" max="85" width="13.5546875" style="209" customWidth="1"/>
    <col min="86" max="86" width="13.33203125" style="209" customWidth="1"/>
    <col min="87" max="88" width="14.88671875" style="209" customWidth="1"/>
    <col min="89" max="90" width="13.5546875" style="209" customWidth="1"/>
    <col min="91" max="91" width="15.88671875" style="209" bestFit="1" customWidth="1"/>
    <col min="92" max="93" width="15.88671875" style="209" customWidth="1"/>
    <col min="94" max="94" width="12.33203125" style="209" bestFit="1" customWidth="1"/>
    <col min="95" max="97" width="14.33203125" style="209" customWidth="1"/>
    <col min="98" max="98" width="11.44140625" style="209"/>
    <col min="99" max="99" width="13.44140625" style="209" customWidth="1"/>
    <col min="100" max="100" width="11.44140625" style="209"/>
    <col min="101" max="102" width="11.6640625" style="209" bestFit="1" customWidth="1"/>
    <col min="103" max="105" width="18.109375" style="209" customWidth="1"/>
    <col min="106" max="109" width="11.44140625" style="209"/>
  </cols>
  <sheetData>
    <row r="1" spans="1:110" ht="13.2">
      <c r="A1" s="193" t="s">
        <v>0</v>
      </c>
    </row>
    <row r="2" spans="1:110" ht="13.2">
      <c r="A2" s="193" t="s">
        <v>1</v>
      </c>
      <c r="I2" s="678">
        <v>3057745</v>
      </c>
      <c r="J2" s="209">
        <v>513051.25</v>
      </c>
      <c r="K2" s="209">
        <f>+I2+J2</f>
        <v>3570796.25</v>
      </c>
      <c r="AR2" s="300"/>
    </row>
    <row r="3" spans="1:110" ht="15">
      <c r="A3" s="193" t="s">
        <v>2</v>
      </c>
      <c r="I3" s="284">
        <v>3015546.25</v>
      </c>
      <c r="J3" s="209">
        <v>513051.25</v>
      </c>
      <c r="K3" s="209">
        <f>+I3+J3</f>
        <v>3528597.5</v>
      </c>
      <c r="Z3" s="209"/>
      <c r="AR3" s="300"/>
      <c r="AV3" s="401"/>
      <c r="BL3" s="338"/>
      <c r="BM3" s="300"/>
      <c r="BN3" s="300"/>
      <c r="BP3" s="300"/>
      <c r="CN3" s="383"/>
      <c r="CO3" s="383"/>
      <c r="CR3" s="209">
        <v>48920.3</v>
      </c>
    </row>
    <row r="4" spans="1:110" ht="13.2">
      <c r="A4" s="193" t="str">
        <f>+'CK GASTOS OSN PD MES 1'!A4</f>
        <v>INFORME DE EJECUCION PRESUPUESTARIO 2024, EGRESOS</v>
      </c>
      <c r="K4" s="598">
        <f>+K2+K3</f>
        <v>7099393.75</v>
      </c>
      <c r="AK4" s="300"/>
      <c r="AM4" s="341"/>
      <c r="AN4" s="338"/>
      <c r="AO4" s="142">
        <v>44629.41</v>
      </c>
      <c r="AX4" s="398">
        <v>1716619.87</v>
      </c>
      <c r="BM4" s="300"/>
      <c r="BN4" s="300"/>
      <c r="BP4" s="300"/>
      <c r="CR4" s="400" t="s">
        <v>227</v>
      </c>
    </row>
    <row r="5" spans="1:110" ht="13.2">
      <c r="D5" s="342"/>
      <c r="L5" s="342"/>
      <c r="M5" s="342"/>
      <c r="N5" s="342"/>
      <c r="O5" s="342"/>
      <c r="P5" s="342"/>
      <c r="Q5" s="342"/>
      <c r="R5" s="342"/>
      <c r="S5" s="342"/>
      <c r="Z5" s="342"/>
      <c r="AA5" s="342"/>
      <c r="AE5" s="342"/>
      <c r="AF5" s="342"/>
      <c r="AL5" s="342"/>
      <c r="AM5" s="343"/>
      <c r="AN5" s="343"/>
      <c r="AO5" s="342"/>
      <c r="AX5" s="342"/>
      <c r="BG5" s="342"/>
      <c r="BK5" s="342"/>
      <c r="BL5" s="342"/>
      <c r="BM5" s="342"/>
      <c r="BN5" s="342"/>
      <c r="BO5" s="342"/>
      <c r="BP5" s="342"/>
      <c r="CE5" s="293"/>
      <c r="CN5" s="209">
        <v>200</v>
      </c>
      <c r="CO5" s="209">
        <v>202</v>
      </c>
    </row>
    <row r="6" spans="1:110" s="114" customFormat="1" ht="13.2">
      <c r="A6" s="116" t="s">
        <v>4</v>
      </c>
      <c r="B6" s="113" t="s">
        <v>5</v>
      </c>
      <c r="C6" s="211" t="s">
        <v>6</v>
      </c>
      <c r="D6" s="344" t="s">
        <v>7</v>
      </c>
      <c r="E6" s="339" t="s">
        <v>8</v>
      </c>
      <c r="F6" s="339" t="s">
        <v>9</v>
      </c>
      <c r="G6" s="339" t="s">
        <v>10</v>
      </c>
      <c r="H6" s="339" t="s">
        <v>11</v>
      </c>
      <c r="I6" s="339" t="s">
        <v>12</v>
      </c>
      <c r="J6" s="339" t="s">
        <v>13</v>
      </c>
      <c r="K6" s="339" t="s">
        <v>14</v>
      </c>
      <c r="L6" s="344" t="s">
        <v>15</v>
      </c>
      <c r="M6" s="344" t="s">
        <v>16</v>
      </c>
      <c r="N6" s="344" t="s">
        <v>17</v>
      </c>
      <c r="O6" s="344" t="s">
        <v>18</v>
      </c>
      <c r="P6" s="344" t="s">
        <v>19</v>
      </c>
      <c r="Q6" s="344" t="s">
        <v>20</v>
      </c>
      <c r="R6" s="344" t="s">
        <v>21</v>
      </c>
      <c r="S6" s="344" t="s">
        <v>22</v>
      </c>
      <c r="T6" s="339" t="s">
        <v>23</v>
      </c>
      <c r="U6" s="339" t="s">
        <v>24</v>
      </c>
      <c r="V6" s="339" t="s">
        <v>25</v>
      </c>
      <c r="W6" s="339" t="s">
        <v>26</v>
      </c>
      <c r="X6" s="339" t="s">
        <v>27</v>
      </c>
      <c r="Y6" s="339" t="s">
        <v>28</v>
      </c>
      <c r="Z6" s="344" t="s">
        <v>29</v>
      </c>
      <c r="AA6" s="344" t="s">
        <v>30</v>
      </c>
      <c r="AB6" s="339" t="s">
        <v>31</v>
      </c>
      <c r="AC6" s="339" t="s">
        <v>32</v>
      </c>
      <c r="AD6" s="339" t="s">
        <v>33</v>
      </c>
      <c r="AE6" s="344" t="s">
        <v>34</v>
      </c>
      <c r="AF6" s="344" t="s">
        <v>35</v>
      </c>
      <c r="AG6" s="339" t="s">
        <v>36</v>
      </c>
      <c r="AH6" s="339" t="s">
        <v>37</v>
      </c>
      <c r="AI6" s="339" t="s">
        <v>38</v>
      </c>
      <c r="AJ6" s="339" t="s">
        <v>39</v>
      </c>
      <c r="AK6" s="339" t="s">
        <v>40</v>
      </c>
      <c r="AL6" s="344" t="s">
        <v>41</v>
      </c>
      <c r="AM6" s="344" t="s">
        <v>42</v>
      </c>
      <c r="AN6" s="344" t="s">
        <v>43</v>
      </c>
      <c r="AO6" s="344" t="s">
        <v>44</v>
      </c>
      <c r="AP6" s="339" t="s">
        <v>45</v>
      </c>
      <c r="AQ6" s="339" t="s">
        <v>46</v>
      </c>
      <c r="AR6" s="339" t="s">
        <v>47</v>
      </c>
      <c r="AS6" s="339" t="s">
        <v>48</v>
      </c>
      <c r="AT6" s="339" t="s">
        <v>49</v>
      </c>
      <c r="AU6" s="339" t="s">
        <v>50</v>
      </c>
      <c r="AV6" s="339" t="s">
        <v>51</v>
      </c>
      <c r="AW6" s="339" t="s">
        <v>52</v>
      </c>
      <c r="AX6" s="344" t="s">
        <v>53</v>
      </c>
      <c r="AY6" s="339" t="s">
        <v>54</v>
      </c>
      <c r="AZ6" s="339" t="s">
        <v>55</v>
      </c>
      <c r="BA6" s="339" t="s">
        <v>56</v>
      </c>
      <c r="BB6" s="339" t="s">
        <v>57</v>
      </c>
      <c r="BC6" s="339" t="s">
        <v>58</v>
      </c>
      <c r="BD6" s="339" t="s">
        <v>59</v>
      </c>
      <c r="BE6" s="339" t="s">
        <v>60</v>
      </c>
      <c r="BF6" s="339" t="s">
        <v>61</v>
      </c>
      <c r="BG6" s="344" t="s">
        <v>62</v>
      </c>
      <c r="BH6" s="339" t="s">
        <v>63</v>
      </c>
      <c r="BI6" s="339" t="s">
        <v>64</v>
      </c>
      <c r="BJ6" s="339" t="s">
        <v>65</v>
      </c>
      <c r="BK6" s="344" t="s">
        <v>66</v>
      </c>
      <c r="BL6" s="344" t="s">
        <v>67</v>
      </c>
      <c r="BM6" s="339" t="s">
        <v>68</v>
      </c>
      <c r="BN6" s="339" t="s">
        <v>69</v>
      </c>
      <c r="BO6" s="344" t="s">
        <v>70</v>
      </c>
      <c r="BP6" s="339" t="s">
        <v>71</v>
      </c>
      <c r="BQ6" s="339" t="s">
        <v>72</v>
      </c>
      <c r="BR6" s="339" t="s">
        <v>73</v>
      </c>
      <c r="BS6" s="339" t="s">
        <v>74</v>
      </c>
      <c r="BT6" s="339" t="s">
        <v>75</v>
      </c>
      <c r="BU6" s="339" t="s">
        <v>76</v>
      </c>
      <c r="BV6" s="339" t="s">
        <v>77</v>
      </c>
      <c r="BW6" s="339" t="s">
        <v>78</v>
      </c>
      <c r="BX6" s="339" t="s">
        <v>79</v>
      </c>
      <c r="BY6" s="339" t="s">
        <v>80</v>
      </c>
      <c r="BZ6" s="339" t="s">
        <v>81</v>
      </c>
      <c r="CA6" s="339" t="s">
        <v>82</v>
      </c>
      <c r="CB6" s="339" t="s">
        <v>83</v>
      </c>
      <c r="CC6" s="339" t="s">
        <v>84</v>
      </c>
      <c r="CD6" s="339" t="s">
        <v>85</v>
      </c>
      <c r="CE6" s="339" t="s">
        <v>86</v>
      </c>
      <c r="CF6" s="339" t="s">
        <v>87</v>
      </c>
      <c r="CG6" s="339" t="s">
        <v>88</v>
      </c>
      <c r="CH6" s="339" t="s">
        <v>89</v>
      </c>
      <c r="CI6" s="339" t="s">
        <v>90</v>
      </c>
      <c r="CJ6" s="339" t="s">
        <v>91</v>
      </c>
      <c r="CK6" s="339" t="s">
        <v>92</v>
      </c>
      <c r="CL6" s="339" t="s">
        <v>93</v>
      </c>
      <c r="CM6" s="339" t="s">
        <v>94</v>
      </c>
      <c r="CN6" s="339" t="s">
        <v>95</v>
      </c>
      <c r="CO6" s="339" t="s">
        <v>95</v>
      </c>
      <c r="CP6" s="339" t="s">
        <v>96</v>
      </c>
      <c r="CQ6" s="339" t="s">
        <v>97</v>
      </c>
      <c r="CR6" s="339" t="s">
        <v>98</v>
      </c>
      <c r="CS6" s="339" t="s">
        <v>228</v>
      </c>
      <c r="CT6" s="339" t="s">
        <v>100</v>
      </c>
      <c r="CU6" s="339" t="s">
        <v>101</v>
      </c>
      <c r="CV6" s="345"/>
      <c r="CW6" s="345"/>
      <c r="CX6" s="345"/>
      <c r="CY6" s="345"/>
      <c r="CZ6" s="345"/>
      <c r="DA6" s="345"/>
      <c r="DB6" s="345"/>
      <c r="DC6" s="345"/>
      <c r="DD6" s="345"/>
      <c r="DE6" s="345"/>
    </row>
    <row r="7" spans="1:110" ht="15" customHeight="1">
      <c r="B7" s="108"/>
      <c r="C7" s="229"/>
      <c r="D7" s="209"/>
      <c r="L7" s="209"/>
      <c r="M7" s="209"/>
      <c r="N7" s="209"/>
      <c r="O7" s="209"/>
      <c r="P7" s="209"/>
      <c r="Q7" s="209"/>
      <c r="R7" s="209"/>
      <c r="S7" s="209"/>
      <c r="Z7" s="209"/>
      <c r="AA7" s="209"/>
      <c r="AE7" s="209"/>
      <c r="AF7" s="209"/>
      <c r="AL7" s="209"/>
      <c r="AM7" s="209"/>
      <c r="AN7" s="209"/>
      <c r="AO7" s="209"/>
      <c r="AX7"/>
      <c r="BG7" s="209"/>
      <c r="BK7" s="209"/>
      <c r="BL7" s="209"/>
      <c r="BO7" s="209"/>
    </row>
    <row r="8" spans="1:110" ht="13.2" customHeight="1">
      <c r="A8" s="316">
        <v>45583</v>
      </c>
      <c r="B8" s="288" t="s">
        <v>229</v>
      </c>
      <c r="C8" s="320" t="s">
        <v>230</v>
      </c>
      <c r="D8" s="209"/>
      <c r="L8" s="209"/>
      <c r="M8" s="209"/>
      <c r="N8" s="209"/>
      <c r="O8" s="209"/>
      <c r="P8" s="209"/>
      <c r="Q8" s="209"/>
      <c r="R8" s="209"/>
      <c r="S8" s="209"/>
      <c r="Z8" s="209"/>
      <c r="AA8" s="209"/>
      <c r="AE8" s="209"/>
      <c r="AF8" s="209"/>
      <c r="AL8" s="209"/>
      <c r="AM8" s="209"/>
      <c r="AN8" s="209"/>
      <c r="AO8" s="209">
        <v>200</v>
      </c>
      <c r="AX8" s="209"/>
      <c r="BG8" s="209"/>
      <c r="BK8" s="209"/>
      <c r="BL8" s="209"/>
      <c r="BO8" s="209"/>
    </row>
    <row r="9" spans="1:110" ht="16.2" customHeight="1">
      <c r="A9" s="316">
        <v>45583</v>
      </c>
      <c r="B9" s="288" t="s">
        <v>229</v>
      </c>
      <c r="C9" s="320" t="s">
        <v>231</v>
      </c>
      <c r="D9" s="209"/>
      <c r="L9" s="209"/>
      <c r="M9" s="209"/>
      <c r="N9" s="209"/>
      <c r="O9" s="209"/>
      <c r="P9" s="209"/>
      <c r="Q9" s="209"/>
      <c r="R9" s="209"/>
      <c r="S9" s="209"/>
      <c r="Z9" s="209"/>
      <c r="AA9" s="209"/>
      <c r="AE9" s="209"/>
      <c r="AF9" s="209"/>
      <c r="AL9" s="209"/>
      <c r="AM9" s="209"/>
      <c r="AN9" s="209"/>
      <c r="AO9" s="209"/>
      <c r="AX9" s="209"/>
      <c r="BG9" s="209">
        <v>75669</v>
      </c>
      <c r="BK9" s="209"/>
      <c r="BL9" s="209"/>
      <c r="BO9" s="209"/>
    </row>
    <row r="10" spans="1:110" ht="13.2" customHeight="1">
      <c r="B10" s="108"/>
      <c r="C10" s="229"/>
      <c r="D10" s="209"/>
      <c r="L10" s="209"/>
      <c r="M10" s="209"/>
      <c r="N10" s="209"/>
      <c r="O10" s="209"/>
      <c r="P10" s="209"/>
      <c r="Q10" s="209"/>
      <c r="R10" s="209"/>
      <c r="S10" s="209"/>
      <c r="Z10" s="209"/>
      <c r="AA10" s="209"/>
      <c r="AE10" s="209"/>
      <c r="AF10" s="209"/>
      <c r="AL10" s="209"/>
      <c r="AM10" s="209"/>
      <c r="AN10" s="209"/>
      <c r="AO10" s="209"/>
      <c r="AX10" s="209"/>
      <c r="BG10" s="209"/>
      <c r="BK10" s="209"/>
      <c r="BL10" s="209"/>
      <c r="BO10" s="209"/>
    </row>
    <row r="11" spans="1:110" ht="16.5" customHeight="1">
      <c r="A11" s="316">
        <v>45583</v>
      </c>
      <c r="B11" s="288"/>
      <c r="C11" s="320" t="s">
        <v>232</v>
      </c>
      <c r="D11" s="209"/>
      <c r="L11" s="209"/>
      <c r="M11" s="209"/>
      <c r="N11" s="209"/>
      <c r="O11" s="209"/>
      <c r="P11" s="209"/>
      <c r="Q11" s="209"/>
      <c r="R11" s="209"/>
      <c r="S11" s="209"/>
      <c r="Z11" s="209"/>
      <c r="AA11" s="209"/>
      <c r="AE11" s="209"/>
      <c r="AF11" s="209"/>
      <c r="AL11" s="209"/>
      <c r="AM11" s="209"/>
      <c r="AN11" s="209"/>
      <c r="AO11" s="209">
        <v>14060</v>
      </c>
      <c r="AX11" s="209"/>
      <c r="BG11" s="209"/>
      <c r="BK11" s="209"/>
      <c r="BL11" s="209"/>
      <c r="BO11" s="209"/>
    </row>
    <row r="12" spans="1:110" ht="13.2">
      <c r="A12" s="316">
        <v>45583</v>
      </c>
      <c r="B12" s="288"/>
      <c r="C12" s="320" t="s">
        <v>233</v>
      </c>
      <c r="D12" s="209"/>
      <c r="L12" s="209"/>
      <c r="M12" s="209"/>
      <c r="N12" s="209"/>
      <c r="O12" s="209"/>
      <c r="P12" s="209"/>
      <c r="Q12" s="209"/>
      <c r="R12" s="209"/>
      <c r="S12" s="209"/>
      <c r="Z12" s="209"/>
      <c r="AA12" s="209"/>
      <c r="AE12" s="209"/>
      <c r="AF12" s="209"/>
      <c r="AL12" s="209"/>
      <c r="AM12" s="209"/>
      <c r="AN12" s="209"/>
      <c r="AO12" s="209"/>
      <c r="AX12" s="209"/>
      <c r="BB12" s="209">
        <v>132000</v>
      </c>
      <c r="BG12" s="209"/>
      <c r="BK12" s="209"/>
      <c r="BL12" s="209"/>
      <c r="BO12" s="209"/>
    </row>
    <row r="13" spans="1:110" ht="13.2">
      <c r="A13" s="316">
        <v>45583</v>
      </c>
      <c r="B13" s="288"/>
      <c r="C13" s="320" t="s">
        <v>234</v>
      </c>
      <c r="D13" s="209"/>
      <c r="K13" s="300"/>
      <c r="Q13" s="209"/>
      <c r="R13" s="209"/>
      <c r="Y13" s="300"/>
      <c r="AA13" s="209"/>
      <c r="AC13" s="302"/>
      <c r="AD13" s="300"/>
      <c r="AK13" s="300"/>
      <c r="AL13" s="338"/>
      <c r="AM13" s="338"/>
      <c r="AO13" s="209"/>
      <c r="AS13" s="300"/>
      <c r="AT13" s="300"/>
      <c r="AU13" s="300"/>
      <c r="AW13" s="300"/>
      <c r="AX13" s="209"/>
      <c r="AZ13" s="209">
        <v>9944</v>
      </c>
      <c r="BC13" s="300"/>
      <c r="BD13" s="300"/>
      <c r="BE13" s="338"/>
      <c r="BF13" s="338"/>
      <c r="BG13" s="209"/>
      <c r="BJ13" s="300"/>
      <c r="BM13" s="300"/>
      <c r="BN13" s="300"/>
      <c r="BO13" s="209"/>
      <c r="BQ13" s="300"/>
      <c r="BR13" s="300"/>
      <c r="BU13" s="300"/>
      <c r="BW13" s="300"/>
      <c r="BY13" s="300"/>
      <c r="DF13" s="209"/>
    </row>
    <row r="14" spans="1:110" ht="13.2">
      <c r="A14" s="107"/>
      <c r="B14" s="108"/>
      <c r="C14" s="230"/>
      <c r="AM14" s="338"/>
      <c r="AN14" s="338"/>
      <c r="BA14" s="338"/>
      <c r="BG14" s="338"/>
      <c r="BS14" s="300"/>
      <c r="BU14" s="314"/>
    </row>
    <row r="15" spans="1:110" ht="13.2">
      <c r="A15" s="82">
        <v>45618</v>
      </c>
      <c r="B15" s="108"/>
      <c r="C15" s="320" t="s">
        <v>235</v>
      </c>
      <c r="AM15" s="338">
        <v>85000</v>
      </c>
      <c r="BB15" s="338"/>
      <c r="BG15" s="338"/>
      <c r="BQ15" s="300"/>
    </row>
    <row r="16" spans="1:110" ht="13.2">
      <c r="A16" s="82">
        <v>45618</v>
      </c>
      <c r="B16" s="108"/>
      <c r="C16" s="320" t="s">
        <v>236</v>
      </c>
      <c r="AM16" s="338"/>
      <c r="AO16" s="300">
        <v>700</v>
      </c>
      <c r="BG16" s="338"/>
      <c r="BS16" s="300"/>
    </row>
    <row r="17" spans="1:110" ht="16.5" customHeight="1">
      <c r="A17" s="82">
        <v>45618</v>
      </c>
      <c r="B17" s="108"/>
      <c r="C17" s="320" t="s">
        <v>237</v>
      </c>
      <c r="K17" s="300"/>
      <c r="Q17" s="209"/>
      <c r="R17" s="209"/>
      <c r="AD17" s="338"/>
      <c r="AG17" s="300"/>
      <c r="AM17" s="338"/>
      <c r="AN17" s="338"/>
      <c r="AT17" s="300"/>
      <c r="AU17" s="300"/>
      <c r="AV17" s="300"/>
      <c r="BA17" s="209">
        <v>10499.96</v>
      </c>
      <c r="BD17" s="300"/>
      <c r="BE17" s="300"/>
      <c r="BF17" s="338"/>
      <c r="BG17" s="338"/>
      <c r="BJ17" s="300"/>
      <c r="BM17" s="300"/>
      <c r="BN17" s="300"/>
      <c r="BP17" s="302"/>
      <c r="BR17" s="300"/>
      <c r="BS17" s="300"/>
      <c r="BW17" s="300"/>
      <c r="BX17" s="300"/>
      <c r="BZ17" s="300"/>
    </row>
    <row r="18" spans="1:110" ht="16.5" customHeight="1">
      <c r="A18" s="82">
        <v>45618</v>
      </c>
      <c r="B18" s="108"/>
      <c r="C18" s="320" t="s">
        <v>238</v>
      </c>
      <c r="D18" s="338"/>
      <c r="H18" s="338"/>
      <c r="K18" s="338"/>
      <c r="L18" s="338"/>
      <c r="M18" s="338"/>
      <c r="N18" s="338"/>
      <c r="O18" s="338"/>
      <c r="P18" s="338"/>
      <c r="Q18" s="209"/>
      <c r="R18" s="209"/>
      <c r="S18" s="338"/>
      <c r="W18" s="300"/>
      <c r="X18" s="300"/>
      <c r="Y18" s="338"/>
      <c r="Z18" s="338"/>
      <c r="AA18" s="209"/>
      <c r="AC18" s="338"/>
      <c r="AD18" s="338"/>
      <c r="AE18" s="338"/>
      <c r="AF18" s="338"/>
      <c r="AK18" s="338"/>
      <c r="AL18" s="209"/>
      <c r="AM18" s="338"/>
      <c r="AN18" s="338"/>
      <c r="AO18" s="209"/>
      <c r="AS18" s="338"/>
      <c r="AT18" s="338"/>
      <c r="AU18" s="338"/>
      <c r="AW18" s="338"/>
      <c r="AX18" s="209"/>
      <c r="BC18" s="338"/>
      <c r="BD18" s="338">
        <v>53230.91</v>
      </c>
      <c r="BE18" s="338"/>
      <c r="BF18" s="338"/>
      <c r="BG18" s="209"/>
      <c r="BJ18" s="338"/>
      <c r="BK18" s="338"/>
      <c r="BL18" s="338"/>
      <c r="BM18" s="338"/>
      <c r="BN18" s="338"/>
      <c r="BO18" s="209"/>
      <c r="BT18" s="338"/>
      <c r="BU18" s="338"/>
      <c r="BW18" s="338"/>
      <c r="BY18" s="338"/>
      <c r="DF18" s="209"/>
    </row>
    <row r="19" spans="1:110" ht="16.5" customHeight="1">
      <c r="A19" s="82">
        <v>45618</v>
      </c>
      <c r="B19" s="239"/>
      <c r="C19" s="320" t="s">
        <v>239</v>
      </c>
      <c r="K19" s="300"/>
      <c r="Q19" s="209"/>
      <c r="R19" s="209"/>
      <c r="AD19" s="338"/>
      <c r="AG19" s="300"/>
      <c r="AM19" s="338"/>
      <c r="AN19" s="338"/>
      <c r="AT19" s="300"/>
      <c r="AU19" s="300"/>
      <c r="AV19" s="300"/>
      <c r="BD19" s="300"/>
      <c r="BE19" s="300"/>
      <c r="BF19" s="300"/>
      <c r="BG19" s="338"/>
      <c r="BM19" s="300"/>
      <c r="BN19" s="300">
        <v>6394.13</v>
      </c>
      <c r="BS19" s="300"/>
      <c r="BW19" s="300"/>
      <c r="BX19" s="300"/>
      <c r="BZ19" s="300"/>
    </row>
    <row r="20" spans="1:110" ht="16.5" customHeight="1">
      <c r="A20" s="82">
        <v>45618</v>
      </c>
      <c r="B20" s="239"/>
      <c r="C20" s="320" t="s">
        <v>240</v>
      </c>
      <c r="K20" s="300"/>
      <c r="Q20" s="209"/>
      <c r="R20" s="209"/>
      <c r="AD20" s="338"/>
      <c r="AG20" s="300"/>
      <c r="AM20" s="338"/>
      <c r="AN20" s="338"/>
      <c r="AT20" s="300"/>
      <c r="AU20" s="300"/>
      <c r="AV20" s="300"/>
      <c r="BD20" s="300"/>
      <c r="BE20" s="300"/>
      <c r="BF20" s="300"/>
      <c r="BG20" s="338"/>
      <c r="BM20" s="300"/>
      <c r="BN20" s="300"/>
      <c r="BR20" s="209">
        <v>13899.99</v>
      </c>
      <c r="BS20" s="300"/>
      <c r="BW20" s="300"/>
      <c r="BX20" s="300"/>
      <c r="BZ20" s="300"/>
    </row>
    <row r="21" spans="1:110" ht="16.5" customHeight="1">
      <c r="B21" s="239"/>
      <c r="C21" s="320"/>
      <c r="K21" s="300"/>
      <c r="Q21" s="209"/>
      <c r="R21" s="209"/>
      <c r="AD21" s="338"/>
      <c r="AG21" s="300"/>
      <c r="AM21" s="338"/>
      <c r="AN21" s="338"/>
      <c r="AT21" s="300"/>
      <c r="AU21" s="300"/>
      <c r="AV21" s="300"/>
      <c r="BD21" s="300"/>
      <c r="BE21" s="300"/>
      <c r="BF21" s="300"/>
      <c r="BG21" s="338"/>
      <c r="BM21" s="300"/>
      <c r="BN21" s="300"/>
      <c r="BS21" s="300"/>
      <c r="BW21" s="300"/>
      <c r="BX21" s="300"/>
      <c r="BZ21" s="300"/>
    </row>
    <row r="22" spans="1:110" ht="16.5" customHeight="1">
      <c r="A22" s="235" t="s">
        <v>241</v>
      </c>
      <c r="B22" s="239"/>
      <c r="C22" s="320"/>
      <c r="K22" s="300"/>
      <c r="Q22" s="209"/>
      <c r="R22" s="209"/>
      <c r="AD22" s="338"/>
      <c r="AG22" s="300"/>
      <c r="AM22" s="338"/>
      <c r="AT22" s="300"/>
      <c r="AU22" s="300"/>
      <c r="AV22" s="300"/>
      <c r="BB22" s="300"/>
      <c r="BD22" s="300"/>
      <c r="BE22" s="300"/>
      <c r="BF22" s="338"/>
      <c r="BG22" s="338"/>
      <c r="BM22" s="300"/>
      <c r="BN22" s="300"/>
      <c r="BP22" s="300"/>
      <c r="BW22" s="300"/>
      <c r="BX22" s="300"/>
      <c r="BZ22" s="300"/>
      <c r="CN22" s="209">
        <v>1186850.6599999999</v>
      </c>
    </row>
    <row r="23" spans="1:110" ht="16.5" customHeight="1">
      <c r="A23" s="235" t="s">
        <v>242</v>
      </c>
      <c r="B23" s="239"/>
      <c r="C23" s="229"/>
      <c r="K23" s="300"/>
      <c r="Q23" s="209"/>
      <c r="R23" s="209"/>
      <c r="AD23" s="338"/>
      <c r="AE23"/>
      <c r="AG23" s="300"/>
      <c r="AM23" s="338"/>
      <c r="AN23" s="338"/>
      <c r="AT23" s="300"/>
      <c r="AU23" s="300"/>
      <c r="AV23" s="300"/>
      <c r="BB23" s="300"/>
      <c r="BD23" s="300"/>
      <c r="BE23" s="300"/>
      <c r="BF23" s="338"/>
      <c r="BG23" s="338"/>
      <c r="BM23" s="300"/>
      <c r="BN23" s="300"/>
      <c r="BP23" s="300"/>
      <c r="BU23" s="346"/>
      <c r="BW23" s="300"/>
      <c r="BX23" s="300"/>
      <c r="BZ23" s="300"/>
      <c r="CO23" s="209">
        <v>188988.96</v>
      </c>
    </row>
    <row r="24" spans="1:110" ht="13.2">
      <c r="B24" s="108"/>
      <c r="C24" s="229"/>
      <c r="BR24" s="300"/>
      <c r="BZ24" s="300"/>
    </row>
    <row r="25" spans="1:110" ht="16.5" customHeight="1">
      <c r="A25" s="82" t="s">
        <v>243</v>
      </c>
      <c r="B25" s="287" t="s">
        <v>7</v>
      </c>
      <c r="C25" s="320" t="s">
        <v>121</v>
      </c>
      <c r="D25" s="657">
        <v>23171026.5</v>
      </c>
      <c r="K25" s="300"/>
      <c r="Q25" s="209"/>
      <c r="R25" s="209"/>
      <c r="AD25" s="338"/>
      <c r="AG25" s="300"/>
      <c r="AM25" s="338"/>
      <c r="AN25" s="338"/>
      <c r="AT25" s="300"/>
      <c r="AU25" s="300"/>
      <c r="AV25" s="300"/>
      <c r="BD25" s="300"/>
      <c r="BE25" s="300"/>
      <c r="BF25" s="338"/>
      <c r="BG25" s="338"/>
      <c r="BM25" s="300"/>
      <c r="BN25" s="300"/>
      <c r="BR25" s="300"/>
      <c r="BW25" s="300"/>
      <c r="BX25" s="300"/>
      <c r="BZ25" s="300"/>
    </row>
    <row r="26" spans="1:110" ht="13.2">
      <c r="A26" s="82" t="s">
        <v>243</v>
      </c>
      <c r="B26" s="287" t="s">
        <v>11</v>
      </c>
      <c r="C26" s="320" t="s">
        <v>122</v>
      </c>
      <c r="H26" s="658">
        <v>7743578.7000000002</v>
      </c>
      <c r="L26" s="209"/>
      <c r="M26" s="209"/>
      <c r="N26" s="209"/>
      <c r="O26" s="209"/>
      <c r="P26" s="209"/>
      <c r="Q26" s="209"/>
      <c r="R26" s="209"/>
      <c r="S26" s="209"/>
      <c r="Z26" s="209"/>
      <c r="AA26" s="209"/>
      <c r="AE26" s="209"/>
      <c r="AF26" s="209"/>
      <c r="AL26" s="209"/>
      <c r="AM26" s="209"/>
      <c r="AO26" s="209"/>
      <c r="AX26" s="209"/>
      <c r="BG26" s="209"/>
      <c r="BI26" s="300"/>
      <c r="BK26" s="209"/>
      <c r="BL26" s="209"/>
      <c r="BN26" s="300"/>
      <c r="BO26" s="209"/>
    </row>
    <row r="27" spans="1:110" ht="13.2">
      <c r="A27" s="82" t="s">
        <v>243</v>
      </c>
      <c r="B27" s="287" t="s">
        <v>15</v>
      </c>
      <c r="C27" s="320" t="s">
        <v>123</v>
      </c>
      <c r="L27" s="657">
        <v>3442458.5</v>
      </c>
    </row>
    <row r="28" spans="1:110" ht="16.5" customHeight="1">
      <c r="A28" s="82" t="s">
        <v>243</v>
      </c>
      <c r="B28" s="666" t="s">
        <v>13</v>
      </c>
      <c r="C28" s="640" t="s">
        <v>124</v>
      </c>
      <c r="D28" s="2"/>
      <c r="E28"/>
      <c r="F28"/>
      <c r="G28"/>
      <c r="H28" s="2"/>
      <c r="I28" s="2"/>
      <c r="J28" s="2"/>
      <c r="K28"/>
      <c r="L28" s="2"/>
      <c r="M28"/>
      <c r="N28" s="157"/>
      <c r="O28"/>
      <c r="P28"/>
      <c r="Q28" s="2"/>
      <c r="R28" s="142"/>
      <c r="S28"/>
      <c r="T28"/>
      <c r="U28"/>
      <c r="V28"/>
      <c r="W28"/>
      <c r="X28"/>
      <c r="Y28"/>
      <c r="Z28"/>
      <c r="AA28" s="157"/>
      <c r="AB28"/>
      <c r="AC28"/>
      <c r="AD28" s="157"/>
      <c r="AE28"/>
      <c r="AF28" s="157"/>
      <c r="AG28"/>
      <c r="AH28"/>
      <c r="AI28"/>
      <c r="AJ28"/>
      <c r="AK28"/>
      <c r="AL28"/>
      <c r="AM28" s="157"/>
      <c r="AN28" s="2"/>
      <c r="AO28" s="157"/>
      <c r="AP28"/>
      <c r="AQ28" s="157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 s="157"/>
      <c r="BG28" s="142"/>
      <c r="BH28"/>
      <c r="BI28"/>
      <c r="BJ28"/>
      <c r="BK28"/>
      <c r="BL28"/>
      <c r="BM28"/>
      <c r="BN28"/>
      <c r="BO28"/>
      <c r="BP28"/>
      <c r="BQ28"/>
      <c r="BR28"/>
      <c r="BS28"/>
      <c r="BT28" s="2"/>
      <c r="BU28" s="157"/>
      <c r="BV28"/>
      <c r="BW28" s="157"/>
      <c r="BX28"/>
      <c r="BY28"/>
      <c r="BZ28" s="157"/>
      <c r="CA28"/>
      <c r="CB28"/>
      <c r="CC28"/>
      <c r="CD28"/>
      <c r="CE28"/>
      <c r="CF28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/>
      <c r="CY28"/>
      <c r="CZ28"/>
      <c r="DA28"/>
      <c r="DB28"/>
      <c r="DC28"/>
      <c r="DD28"/>
      <c r="DE28"/>
    </row>
    <row r="29" spans="1:110" ht="16.5" customHeight="1">
      <c r="A29" s="82" t="s">
        <v>243</v>
      </c>
      <c r="B29" s="666" t="s">
        <v>9</v>
      </c>
      <c r="C29" s="640" t="s">
        <v>125</v>
      </c>
      <c r="H29" s="300"/>
      <c r="K29" s="300"/>
      <c r="Q29" s="209"/>
      <c r="R29" s="209"/>
      <c r="AD29" s="338"/>
      <c r="AG29" s="300"/>
      <c r="AM29" s="338"/>
      <c r="AT29" s="300"/>
      <c r="AU29" s="300"/>
      <c r="AV29" s="300"/>
      <c r="BA29" s="346"/>
      <c r="BD29" s="300"/>
      <c r="BE29" s="300"/>
      <c r="BF29" s="338"/>
      <c r="BG29" s="338"/>
      <c r="BM29" s="300"/>
      <c r="BN29" s="300"/>
      <c r="BS29" s="300"/>
      <c r="BW29" s="300"/>
      <c r="BX29" s="300"/>
      <c r="BZ29" s="300"/>
    </row>
    <row r="30" spans="1:110" ht="16.5" customHeight="1">
      <c r="A30" s="82" t="s">
        <v>243</v>
      </c>
      <c r="B30" s="287" t="s">
        <v>12</v>
      </c>
      <c r="C30" s="320" t="s">
        <v>126</v>
      </c>
      <c r="H30" s="300"/>
      <c r="I30" s="658">
        <v>1859385</v>
      </c>
      <c r="K30" s="300"/>
      <c r="Q30" s="209"/>
      <c r="R30" s="209"/>
      <c r="AD30" s="338"/>
      <c r="AG30" s="300"/>
      <c r="AM30" s="338"/>
      <c r="AT30" s="300"/>
      <c r="AU30" s="300"/>
      <c r="AV30" s="300"/>
      <c r="BA30" s="346"/>
      <c r="BD30" s="300"/>
      <c r="BE30" s="300"/>
      <c r="BF30" s="338"/>
      <c r="BG30" s="338"/>
      <c r="BM30" s="300"/>
      <c r="BN30" s="300"/>
      <c r="BS30" s="300"/>
      <c r="BW30" s="300"/>
      <c r="BX30" s="300"/>
      <c r="BZ30" s="300"/>
    </row>
    <row r="31" spans="1:110" ht="16.5" customHeight="1">
      <c r="A31" s="82" t="s">
        <v>243</v>
      </c>
      <c r="B31" s="287" t="s">
        <v>98</v>
      </c>
      <c r="C31" s="320" t="s">
        <v>127</v>
      </c>
      <c r="H31" s="300"/>
      <c r="K31" s="300"/>
      <c r="Q31" s="209"/>
      <c r="R31" s="209"/>
      <c r="AD31" s="338"/>
      <c r="AG31" s="300"/>
      <c r="AM31" s="338"/>
      <c r="AT31" s="300"/>
      <c r="AU31" s="300"/>
      <c r="AV31" s="300"/>
      <c r="BA31" s="346"/>
      <c r="BD31" s="300"/>
      <c r="BE31" s="300"/>
      <c r="BF31" s="338"/>
      <c r="BG31" s="338"/>
      <c r="BM31" s="300"/>
      <c r="BN31" s="300"/>
      <c r="BS31" s="300"/>
      <c r="BW31" s="300"/>
      <c r="BX31" s="300"/>
      <c r="BZ31" s="300"/>
      <c r="CR31" s="209">
        <v>117697.8</v>
      </c>
    </row>
    <row r="32" spans="1:110" ht="16.5" customHeight="1">
      <c r="A32" s="82" t="s">
        <v>243</v>
      </c>
      <c r="B32" s="287"/>
      <c r="C32" s="320" t="s">
        <v>128</v>
      </c>
      <c r="K32" s="300"/>
      <c r="Q32" s="209"/>
      <c r="R32" s="209"/>
      <c r="AD32" s="346"/>
      <c r="AG32" s="300"/>
      <c r="AM32" s="338"/>
      <c r="AN32" s="338"/>
      <c r="AT32" s="300"/>
      <c r="AU32" s="300"/>
      <c r="AV32" s="300"/>
      <c r="BD32" s="300"/>
      <c r="BE32" s="300"/>
      <c r="BF32" s="338"/>
      <c r="BG32" s="338"/>
      <c r="BM32" s="300"/>
      <c r="BN32" s="300"/>
      <c r="BS32" s="300"/>
      <c r="BW32" s="300"/>
      <c r="BX32" s="300"/>
      <c r="BZ32" s="300"/>
    </row>
    <row r="33" spans="1:256" s="5" customFormat="1" ht="15" customHeight="1">
      <c r="A33" s="107"/>
      <c r="B33" s="287"/>
      <c r="C33" s="320"/>
      <c r="D33" s="338"/>
      <c r="E33" s="302"/>
      <c r="F33" s="338"/>
      <c r="G33" s="302"/>
      <c r="H33" s="302"/>
      <c r="I33" s="302"/>
      <c r="J33" s="302"/>
      <c r="K33" s="302"/>
      <c r="L33" s="302"/>
      <c r="M33" s="347"/>
      <c r="N33" s="302"/>
      <c r="O33" s="338"/>
      <c r="P33" s="302"/>
      <c r="Q33" s="302"/>
      <c r="R33" s="385"/>
      <c r="S33" s="302"/>
      <c r="T33" s="302"/>
      <c r="U33" s="302"/>
      <c r="V33" s="302"/>
      <c r="W33" s="302"/>
      <c r="X33" s="302"/>
      <c r="Y33" s="302"/>
      <c r="Z33" s="302"/>
      <c r="AA33" s="302"/>
      <c r="AB33" s="302"/>
      <c r="AC33" s="302"/>
      <c r="AD33" s="302"/>
      <c r="AE33" s="302"/>
      <c r="AF33" s="302"/>
      <c r="AG33" s="302"/>
      <c r="AH33" s="302"/>
      <c r="AI33" s="302"/>
      <c r="AJ33" s="302"/>
      <c r="AK33" s="302"/>
      <c r="AL33" s="302"/>
      <c r="AM33" s="302"/>
      <c r="AN33" s="302"/>
      <c r="AO33" s="302"/>
      <c r="AP33" s="302"/>
      <c r="AQ33" s="302"/>
      <c r="AR33" s="302"/>
      <c r="AS33" s="302"/>
      <c r="AT33" s="302"/>
      <c r="AU33" s="302"/>
      <c r="AV33" s="302"/>
      <c r="AW33" s="302"/>
      <c r="AX33" s="302"/>
      <c r="AY33" s="302"/>
      <c r="AZ33" s="302"/>
      <c r="BA33" s="302"/>
      <c r="BB33" s="302"/>
      <c r="BC33" s="302"/>
      <c r="BD33" s="302"/>
      <c r="BE33" s="302"/>
      <c r="BF33" s="302"/>
      <c r="BG33" s="302"/>
      <c r="BH33" s="302"/>
      <c r="BI33" s="302"/>
      <c r="BJ33" s="302"/>
      <c r="BK33" s="302"/>
      <c r="BL33" s="302"/>
      <c r="BM33" s="302"/>
      <c r="BN33" s="302"/>
      <c r="BO33" s="302"/>
      <c r="BP33" s="302"/>
      <c r="BQ33" s="302"/>
      <c r="BR33" s="302"/>
      <c r="BS33" s="302"/>
      <c r="BT33" s="302"/>
      <c r="BU33" s="302"/>
      <c r="BV33" s="302"/>
      <c r="BW33" s="302"/>
      <c r="BX33" s="302"/>
      <c r="BY33" s="302"/>
      <c r="BZ33" s="302"/>
      <c r="CA33" s="302"/>
      <c r="CB33" s="302"/>
      <c r="CC33" s="302"/>
      <c r="CD33" s="302"/>
      <c r="CE33" s="302"/>
      <c r="CF33" s="302"/>
      <c r="CG33" s="302"/>
      <c r="CH33" s="302"/>
      <c r="CI33" s="302"/>
      <c r="CJ33" s="302"/>
      <c r="CK33" s="302"/>
      <c r="CL33" s="302"/>
      <c r="CM33" s="302"/>
      <c r="CN33" s="302"/>
      <c r="CO33" s="302"/>
      <c r="CP33" s="302"/>
      <c r="CQ33" s="302"/>
      <c r="CR33" s="338"/>
      <c r="CS33" s="302"/>
      <c r="CT33" s="302"/>
      <c r="CU33" s="302"/>
      <c r="CV33" s="302"/>
      <c r="CW33" s="302"/>
      <c r="CX33" s="302"/>
      <c r="CY33" s="302"/>
      <c r="CZ33" s="302"/>
      <c r="DA33" s="302"/>
      <c r="DB33" s="302"/>
      <c r="DC33" s="302"/>
      <c r="DD33" s="302"/>
      <c r="DE33" s="302"/>
      <c r="DF33" s="227"/>
      <c r="DG33" s="227"/>
      <c r="DH33" s="227"/>
      <c r="DI33" s="227"/>
      <c r="DJ33" s="227"/>
      <c r="DK33" s="227"/>
      <c r="DL33" s="227"/>
      <c r="DM33" s="227"/>
      <c r="DN33" s="227"/>
      <c r="DO33" s="227"/>
      <c r="DP33" s="227"/>
      <c r="DQ33" s="227"/>
      <c r="DR33" s="227"/>
      <c r="DS33" s="227"/>
      <c r="DT33" s="227"/>
      <c r="DU33" s="227"/>
      <c r="DV33" s="227"/>
      <c r="DW33" s="227"/>
      <c r="DX33" s="227"/>
      <c r="DY33" s="227"/>
      <c r="DZ33" s="227"/>
      <c r="EA33" s="227"/>
      <c r="EB33" s="227"/>
      <c r="EC33" s="227"/>
      <c r="ED33" s="227"/>
      <c r="EE33" s="227"/>
      <c r="EF33" s="227"/>
      <c r="EG33" s="227"/>
      <c r="EH33" s="227"/>
      <c r="EI33" s="227"/>
      <c r="EJ33" s="227"/>
      <c r="EK33" s="227"/>
      <c r="EL33" s="227"/>
      <c r="EM33" s="227"/>
      <c r="EN33" s="227"/>
      <c r="EO33" s="227"/>
      <c r="EP33" s="227"/>
      <c r="EQ33" s="227"/>
      <c r="ER33" s="227"/>
      <c r="ES33" s="227"/>
      <c r="ET33" s="227"/>
      <c r="EU33" s="227"/>
      <c r="EV33" s="227"/>
      <c r="EW33" s="227"/>
      <c r="EX33" s="227"/>
      <c r="EY33" s="227"/>
      <c r="EZ33" s="227"/>
      <c r="FA33" s="227"/>
      <c r="FB33" s="227"/>
      <c r="FC33" s="227"/>
      <c r="FD33" s="227"/>
      <c r="FE33" s="227"/>
      <c r="FF33" s="227"/>
      <c r="FG33" s="227"/>
      <c r="FH33" s="227"/>
      <c r="FI33" s="227"/>
      <c r="FJ33" s="227"/>
      <c r="FK33" s="227"/>
      <c r="FL33" s="227"/>
      <c r="FM33" s="227"/>
      <c r="FN33" s="227"/>
      <c r="FO33" s="227"/>
      <c r="FP33" s="227"/>
      <c r="FQ33" s="227"/>
      <c r="FR33" s="227"/>
      <c r="FS33" s="227"/>
      <c r="FT33" s="227"/>
      <c r="FU33" s="227"/>
      <c r="FV33" s="227"/>
      <c r="FW33" s="227"/>
      <c r="FX33" s="227"/>
      <c r="FY33" s="227"/>
      <c r="FZ33" s="227"/>
      <c r="GA33" s="227"/>
      <c r="GB33" s="227"/>
      <c r="GC33" s="227"/>
      <c r="GD33" s="227"/>
      <c r="GE33" s="227"/>
      <c r="GF33" s="227"/>
      <c r="GG33" s="227"/>
      <c r="GH33" s="227"/>
      <c r="GI33" s="227"/>
      <c r="GJ33" s="227"/>
      <c r="GK33" s="227"/>
      <c r="GL33" s="227"/>
      <c r="GM33" s="227"/>
      <c r="GN33" s="227"/>
      <c r="GO33" s="227"/>
      <c r="GP33" s="227"/>
      <c r="GQ33" s="227"/>
      <c r="GR33" s="227"/>
      <c r="GS33" s="227"/>
      <c r="GT33" s="227"/>
      <c r="GU33" s="227"/>
      <c r="GV33" s="227"/>
      <c r="GW33" s="227"/>
      <c r="GX33" s="227"/>
      <c r="GY33" s="227"/>
      <c r="GZ33" s="227"/>
      <c r="HA33" s="227"/>
      <c r="HB33" s="227"/>
      <c r="HC33" s="227"/>
      <c r="HD33" s="227"/>
      <c r="HE33" s="227"/>
      <c r="HF33" s="227"/>
      <c r="HG33" s="227"/>
      <c r="HH33" s="227"/>
      <c r="HI33" s="227"/>
      <c r="HJ33" s="227"/>
      <c r="HK33" s="227"/>
      <c r="HL33" s="227"/>
      <c r="HM33" s="227"/>
      <c r="HN33" s="227"/>
      <c r="HO33" s="227"/>
      <c r="HP33" s="227"/>
      <c r="HQ33" s="227"/>
      <c r="HR33" s="227"/>
      <c r="HS33" s="227"/>
      <c r="HT33" s="227"/>
      <c r="HU33" s="227"/>
      <c r="HV33" s="227"/>
      <c r="HW33" s="227"/>
      <c r="HX33" s="227"/>
      <c r="HY33" s="227"/>
      <c r="HZ33" s="227"/>
      <c r="IA33" s="227"/>
      <c r="IB33" s="227"/>
      <c r="IC33" s="227"/>
      <c r="ID33" s="227"/>
      <c r="IE33" s="227"/>
      <c r="IF33" s="227"/>
      <c r="IG33" s="227"/>
      <c r="IH33" s="227"/>
      <c r="II33" s="227"/>
      <c r="IJ33" s="227"/>
      <c r="IK33" s="227"/>
      <c r="IL33" s="227"/>
      <c r="IM33" s="227"/>
      <c r="IN33" s="227"/>
      <c r="IO33" s="227"/>
      <c r="IP33" s="227"/>
      <c r="IQ33" s="227"/>
      <c r="IR33" s="227"/>
      <c r="IS33" s="227"/>
      <c r="IT33" s="227"/>
      <c r="IU33" s="227"/>
      <c r="IV33" s="227"/>
    </row>
    <row r="34" spans="1:256" s="5" customFormat="1" ht="15" customHeight="1">
      <c r="A34" s="82" t="s">
        <v>243</v>
      </c>
      <c r="B34" s="287" t="s">
        <v>12</v>
      </c>
      <c r="C34" s="320" t="s">
        <v>244</v>
      </c>
      <c r="D34" s="338"/>
      <c r="E34" s="302"/>
      <c r="F34" s="338"/>
      <c r="G34" s="302"/>
      <c r="H34" s="302"/>
      <c r="I34" s="658">
        <v>78175</v>
      </c>
      <c r="J34" s="302"/>
      <c r="K34" s="302"/>
      <c r="L34" s="302"/>
      <c r="M34" s="347"/>
      <c r="N34" s="302"/>
      <c r="O34" s="338"/>
      <c r="P34" s="302"/>
      <c r="Q34" s="302"/>
      <c r="R34" s="385"/>
      <c r="S34" s="302"/>
      <c r="T34" s="302"/>
      <c r="U34" s="302"/>
      <c r="V34" s="302"/>
      <c r="W34" s="302"/>
      <c r="X34" s="302"/>
      <c r="Y34" s="302"/>
      <c r="Z34" s="302"/>
      <c r="AA34" s="302"/>
      <c r="AB34" s="302"/>
      <c r="AC34" s="302"/>
      <c r="AD34" s="302"/>
      <c r="AE34" s="302"/>
      <c r="AF34" s="302"/>
      <c r="AG34" s="302"/>
      <c r="AH34" s="302"/>
      <c r="AI34" s="302"/>
      <c r="AJ34" s="302"/>
      <c r="AK34" s="302"/>
      <c r="AL34" s="302"/>
      <c r="AM34" s="302"/>
      <c r="AN34" s="302"/>
      <c r="AO34" s="302"/>
      <c r="AP34" s="302"/>
      <c r="AQ34" s="302"/>
      <c r="AR34" s="302"/>
      <c r="AS34" s="302"/>
      <c r="AT34" s="302"/>
      <c r="AU34" s="302"/>
      <c r="AV34" s="302"/>
      <c r="AW34" s="302"/>
      <c r="AX34" s="302"/>
      <c r="AY34" s="302"/>
      <c r="AZ34" s="302"/>
      <c r="BA34" s="302"/>
      <c r="BB34" s="302"/>
      <c r="BC34" s="302"/>
      <c r="BD34" s="302"/>
      <c r="BE34" s="302"/>
      <c r="BF34" s="302"/>
      <c r="BG34" s="302"/>
      <c r="BH34" s="302"/>
      <c r="BI34" s="302"/>
      <c r="BJ34" s="302"/>
      <c r="BK34" s="302"/>
      <c r="BL34" s="302"/>
      <c r="BM34" s="302"/>
      <c r="BN34" s="302"/>
      <c r="BO34" s="302"/>
      <c r="BP34" s="302"/>
      <c r="BQ34" s="302"/>
      <c r="BR34" s="302"/>
      <c r="BS34" s="302"/>
      <c r="BT34" s="302"/>
      <c r="BU34" s="302"/>
      <c r="BV34" s="302"/>
      <c r="BW34" s="302"/>
      <c r="BX34" s="302"/>
      <c r="BY34" s="302"/>
      <c r="BZ34" s="302"/>
      <c r="CA34" s="302"/>
      <c r="CB34" s="302"/>
      <c r="CC34" s="302"/>
      <c r="CD34" s="302"/>
      <c r="CE34" s="302"/>
      <c r="CF34" s="302"/>
      <c r="CG34" s="302"/>
      <c r="CH34" s="302"/>
      <c r="CI34" s="302"/>
      <c r="CJ34" s="302"/>
      <c r="CK34" s="302"/>
      <c r="CL34" s="302"/>
      <c r="CM34" s="302"/>
      <c r="CN34" s="302"/>
      <c r="CO34" s="302"/>
      <c r="CP34" s="302"/>
      <c r="CQ34" s="302"/>
      <c r="CR34" s="284"/>
      <c r="CS34" s="302"/>
      <c r="CT34" s="302"/>
      <c r="CU34" s="302"/>
      <c r="CV34" s="302"/>
      <c r="CW34" s="302"/>
      <c r="CX34" s="302"/>
      <c r="CY34" s="302"/>
      <c r="CZ34" s="302"/>
      <c r="DA34" s="302"/>
      <c r="DB34" s="302"/>
      <c r="DC34" s="302"/>
      <c r="DD34" s="302"/>
      <c r="DE34" s="302"/>
      <c r="DF34" s="227"/>
      <c r="DG34" s="227"/>
      <c r="DH34" s="227"/>
      <c r="DI34" s="227"/>
      <c r="DJ34" s="227"/>
      <c r="DK34" s="227"/>
      <c r="DL34" s="227"/>
      <c r="DM34" s="227"/>
      <c r="DN34" s="227"/>
      <c r="DO34" s="227"/>
      <c r="DP34" s="227"/>
      <c r="DQ34" s="227"/>
      <c r="DR34" s="227"/>
      <c r="DS34" s="227"/>
      <c r="DT34" s="227"/>
      <c r="DU34" s="227"/>
      <c r="DV34" s="227"/>
      <c r="DW34" s="227"/>
      <c r="DX34" s="227"/>
      <c r="DY34" s="227"/>
      <c r="DZ34" s="227"/>
      <c r="EA34" s="227"/>
      <c r="EB34" s="227"/>
      <c r="EC34" s="227"/>
      <c r="ED34" s="227"/>
      <c r="EE34" s="227"/>
      <c r="EF34" s="227"/>
      <c r="EG34" s="227"/>
      <c r="EH34" s="227"/>
      <c r="EI34" s="227"/>
      <c r="EJ34" s="227"/>
      <c r="EK34" s="227"/>
      <c r="EL34" s="227"/>
      <c r="EM34" s="227"/>
      <c r="EN34" s="227"/>
      <c r="EO34" s="227"/>
      <c r="EP34" s="227"/>
      <c r="EQ34" s="227"/>
      <c r="ER34" s="227"/>
      <c r="ES34" s="227"/>
      <c r="ET34" s="227"/>
      <c r="EU34" s="227"/>
      <c r="EV34" s="227"/>
      <c r="EW34" s="227"/>
      <c r="EX34" s="227"/>
      <c r="EY34" s="227"/>
      <c r="EZ34" s="227"/>
      <c r="FA34" s="227"/>
      <c r="FB34" s="227"/>
      <c r="FC34" s="227"/>
      <c r="FD34" s="227"/>
      <c r="FE34" s="227"/>
      <c r="FF34" s="227"/>
      <c r="FG34" s="227"/>
      <c r="FH34" s="227"/>
      <c r="FI34" s="227"/>
      <c r="FJ34" s="227"/>
      <c r="FK34" s="227"/>
      <c r="FL34" s="227"/>
      <c r="FM34" s="227"/>
      <c r="FN34" s="227"/>
      <c r="FO34" s="227"/>
      <c r="FP34" s="227"/>
      <c r="FQ34" s="227"/>
      <c r="FR34" s="227"/>
      <c r="FS34" s="227"/>
      <c r="FT34" s="227"/>
      <c r="FU34" s="227"/>
      <c r="FV34" s="227"/>
      <c r="FW34" s="227"/>
      <c r="FX34" s="227"/>
      <c r="FY34" s="227"/>
      <c r="FZ34" s="227"/>
      <c r="GA34" s="227"/>
      <c r="GB34" s="227"/>
      <c r="GC34" s="227"/>
      <c r="GD34" s="227"/>
      <c r="GE34" s="227"/>
      <c r="GF34" s="227"/>
      <c r="GG34" s="227"/>
      <c r="GH34" s="227"/>
      <c r="GI34" s="227"/>
      <c r="GJ34" s="227"/>
      <c r="GK34" s="227"/>
      <c r="GL34" s="227"/>
      <c r="GM34" s="227"/>
      <c r="GN34" s="227"/>
      <c r="GO34" s="227"/>
      <c r="GP34" s="227"/>
      <c r="GQ34" s="227"/>
      <c r="GR34" s="227"/>
      <c r="GS34" s="227"/>
      <c r="GT34" s="227"/>
      <c r="GU34" s="227"/>
      <c r="GV34" s="227"/>
      <c r="GW34" s="227"/>
      <c r="GX34" s="227"/>
      <c r="GY34" s="227"/>
      <c r="GZ34" s="227"/>
      <c r="HA34" s="227"/>
      <c r="HB34" s="227"/>
      <c r="HC34" s="227"/>
      <c r="HD34" s="227"/>
      <c r="HE34" s="227"/>
      <c r="HF34" s="227"/>
      <c r="HG34" s="227"/>
      <c r="HH34" s="227"/>
      <c r="HI34" s="227"/>
      <c r="HJ34" s="227"/>
      <c r="HK34" s="227"/>
      <c r="HL34" s="227"/>
      <c r="HM34" s="227"/>
      <c r="HN34" s="227"/>
      <c r="HO34" s="227"/>
      <c r="HP34" s="227"/>
      <c r="HQ34" s="227"/>
      <c r="HR34" s="227"/>
      <c r="HS34" s="227"/>
      <c r="HT34" s="227"/>
      <c r="HU34" s="227"/>
      <c r="HV34" s="227"/>
      <c r="HW34" s="227"/>
      <c r="HX34" s="227"/>
      <c r="HY34" s="227"/>
      <c r="HZ34" s="227"/>
      <c r="IA34" s="227"/>
      <c r="IB34" s="227"/>
      <c r="IC34" s="227"/>
      <c r="ID34" s="227"/>
      <c r="IE34" s="227"/>
      <c r="IF34" s="227"/>
      <c r="IG34" s="227"/>
      <c r="IH34" s="227"/>
      <c r="II34" s="227"/>
      <c r="IJ34" s="227"/>
      <c r="IK34" s="227"/>
      <c r="IL34" s="227"/>
      <c r="IM34" s="227"/>
      <c r="IN34" s="227"/>
      <c r="IO34" s="227"/>
      <c r="IP34" s="227"/>
      <c r="IQ34" s="227"/>
      <c r="IR34" s="227"/>
      <c r="IS34" s="227"/>
      <c r="IT34" s="227"/>
      <c r="IU34" s="227"/>
      <c r="IV34" s="227"/>
    </row>
    <row r="35" spans="1:256" s="5" customFormat="1" ht="15" customHeight="1">
      <c r="A35" s="82" t="s">
        <v>243</v>
      </c>
      <c r="B35" s="287" t="s">
        <v>98</v>
      </c>
      <c r="C35" s="320" t="s">
        <v>245</v>
      </c>
      <c r="D35" s="338"/>
      <c r="E35" s="302"/>
      <c r="F35" s="338"/>
      <c r="G35" s="302"/>
      <c r="H35" s="302"/>
      <c r="I35" s="302"/>
      <c r="J35" s="302"/>
      <c r="K35" s="302"/>
      <c r="L35" s="302"/>
      <c r="M35" s="347"/>
      <c r="N35" s="302"/>
      <c r="O35" s="338"/>
      <c r="P35" s="302"/>
      <c r="Q35" s="302"/>
      <c r="R35" s="385"/>
      <c r="S35" s="302"/>
      <c r="T35" s="302"/>
      <c r="U35" s="302"/>
      <c r="V35" s="302"/>
      <c r="W35" s="302"/>
      <c r="X35" s="302"/>
      <c r="Y35" s="302"/>
      <c r="Z35" s="302"/>
      <c r="AA35" s="302"/>
      <c r="AB35" s="302"/>
      <c r="AC35" s="302"/>
      <c r="AD35" s="302"/>
      <c r="AE35" s="302"/>
      <c r="AF35" s="302"/>
      <c r="AG35" s="302"/>
      <c r="AH35" s="302"/>
      <c r="AI35" s="302"/>
      <c r="AJ35" s="302"/>
      <c r="AK35" s="302"/>
      <c r="AL35" s="302"/>
      <c r="AM35" s="302"/>
      <c r="AN35" s="302"/>
      <c r="AO35" s="302"/>
      <c r="AP35" s="302"/>
      <c r="AQ35" s="302"/>
      <c r="AR35" s="302"/>
      <c r="AS35" s="302"/>
      <c r="AT35" s="302"/>
      <c r="AU35" s="302"/>
      <c r="AV35" s="302"/>
      <c r="AW35" s="302"/>
      <c r="AX35" s="302"/>
      <c r="AY35" s="302"/>
      <c r="AZ35" s="302"/>
      <c r="BA35" s="302"/>
      <c r="BB35" s="302"/>
      <c r="BC35" s="302"/>
      <c r="BD35" s="302"/>
      <c r="BE35" s="302"/>
      <c r="BF35" s="302"/>
      <c r="BG35" s="302"/>
      <c r="BH35" s="302"/>
      <c r="BI35" s="302"/>
      <c r="BJ35" s="302"/>
      <c r="BK35" s="302"/>
      <c r="BL35" s="302"/>
      <c r="BM35" s="302"/>
      <c r="BN35" s="302"/>
      <c r="BO35" s="302"/>
      <c r="BP35" s="302"/>
      <c r="BQ35" s="302"/>
      <c r="BR35" s="302"/>
      <c r="BS35" s="302"/>
      <c r="BT35" s="302"/>
      <c r="BU35" s="302"/>
      <c r="BV35" s="302"/>
      <c r="BW35" s="302"/>
      <c r="BX35" s="302"/>
      <c r="BY35" s="302"/>
      <c r="BZ35" s="302"/>
      <c r="CA35" s="302"/>
      <c r="CB35" s="302"/>
      <c r="CC35" s="302"/>
      <c r="CD35" s="302"/>
      <c r="CE35" s="302"/>
      <c r="CF35" s="302"/>
      <c r="CG35" s="302"/>
      <c r="CH35" s="302"/>
      <c r="CI35" s="302"/>
      <c r="CJ35" s="302"/>
      <c r="CK35" s="302"/>
      <c r="CL35" s="302"/>
      <c r="CM35" s="302"/>
      <c r="CN35" s="302"/>
      <c r="CO35" s="302"/>
      <c r="CP35" s="302"/>
      <c r="CQ35" s="302"/>
      <c r="CR35" s="302">
        <v>121507.45</v>
      </c>
      <c r="CS35" s="302"/>
      <c r="CT35" s="302"/>
      <c r="CU35" s="302"/>
      <c r="CV35" s="302"/>
      <c r="CW35" s="302"/>
      <c r="CX35" s="302"/>
      <c r="CY35" s="302"/>
      <c r="CZ35" s="302"/>
      <c r="DA35" s="302"/>
      <c r="DB35" s="302"/>
      <c r="DC35" s="302"/>
      <c r="DD35" s="302"/>
      <c r="DE35" s="302"/>
      <c r="DF35" s="227"/>
      <c r="DG35" s="227"/>
      <c r="DH35" s="227"/>
      <c r="DI35" s="227"/>
      <c r="DJ35" s="227"/>
      <c r="DK35" s="227"/>
      <c r="DL35" s="227"/>
      <c r="DM35" s="227"/>
      <c r="DN35" s="227"/>
      <c r="DO35" s="227"/>
      <c r="DP35" s="227"/>
      <c r="DQ35" s="227"/>
      <c r="DR35" s="227"/>
      <c r="DS35" s="227"/>
      <c r="DT35" s="227"/>
      <c r="DU35" s="227"/>
      <c r="DV35" s="227"/>
      <c r="DW35" s="227"/>
      <c r="DX35" s="227"/>
      <c r="DY35" s="227"/>
      <c r="DZ35" s="227"/>
      <c r="EA35" s="227"/>
      <c r="EB35" s="227"/>
      <c r="EC35" s="227"/>
      <c r="ED35" s="227"/>
      <c r="EE35" s="227"/>
      <c r="EF35" s="227"/>
      <c r="EG35" s="227"/>
      <c r="EH35" s="227"/>
      <c r="EI35" s="227"/>
      <c r="EJ35" s="227"/>
      <c r="EK35" s="227"/>
      <c r="EL35" s="227"/>
      <c r="EM35" s="227"/>
      <c r="EN35" s="227"/>
      <c r="EO35" s="227"/>
      <c r="EP35" s="227"/>
      <c r="EQ35" s="227"/>
      <c r="ER35" s="227"/>
      <c r="ES35" s="227"/>
      <c r="ET35" s="227"/>
      <c r="EU35" s="227"/>
      <c r="EV35" s="227"/>
      <c r="EW35" s="227"/>
      <c r="EX35" s="227"/>
      <c r="EY35" s="227"/>
      <c r="EZ35" s="227"/>
      <c r="FA35" s="227"/>
      <c r="FB35" s="227"/>
      <c r="FC35" s="227"/>
      <c r="FD35" s="227"/>
      <c r="FE35" s="227"/>
      <c r="FF35" s="227"/>
      <c r="FG35" s="227"/>
      <c r="FH35" s="227"/>
      <c r="FI35" s="227"/>
      <c r="FJ35" s="227"/>
      <c r="FK35" s="227"/>
      <c r="FL35" s="227"/>
      <c r="FM35" s="227"/>
      <c r="FN35" s="227"/>
      <c r="FO35" s="227"/>
      <c r="FP35" s="227"/>
      <c r="FQ35" s="227"/>
      <c r="FR35" s="227"/>
      <c r="FS35" s="227"/>
      <c r="FT35" s="227"/>
      <c r="FU35" s="227"/>
      <c r="FV35" s="227"/>
      <c r="FW35" s="227"/>
      <c r="FX35" s="227"/>
      <c r="FY35" s="227"/>
      <c r="FZ35" s="227"/>
      <c r="GA35" s="227"/>
      <c r="GB35" s="227"/>
      <c r="GC35" s="227"/>
      <c r="GD35" s="227"/>
      <c r="GE35" s="227"/>
      <c r="GF35" s="227"/>
      <c r="GG35" s="227"/>
      <c r="GH35" s="227"/>
      <c r="GI35" s="227"/>
      <c r="GJ35" s="227"/>
      <c r="GK35" s="227"/>
      <c r="GL35" s="227"/>
      <c r="GM35" s="227"/>
      <c r="GN35" s="227"/>
      <c r="GO35" s="227"/>
      <c r="GP35" s="227"/>
      <c r="GQ35" s="227"/>
      <c r="GR35" s="227"/>
      <c r="GS35" s="227"/>
      <c r="GT35" s="227"/>
      <c r="GU35" s="227"/>
      <c r="GV35" s="227"/>
      <c r="GW35" s="227"/>
      <c r="GX35" s="227"/>
      <c r="GY35" s="227"/>
      <c r="GZ35" s="227"/>
      <c r="HA35" s="227"/>
      <c r="HB35" s="227"/>
      <c r="HC35" s="227"/>
      <c r="HD35" s="227"/>
      <c r="HE35" s="227"/>
      <c r="HF35" s="227"/>
      <c r="HG35" s="227"/>
      <c r="HH35" s="227"/>
      <c r="HI35" s="227"/>
      <c r="HJ35" s="227"/>
      <c r="HK35" s="227"/>
      <c r="HL35" s="227"/>
      <c r="HM35" s="227"/>
      <c r="HN35" s="227"/>
      <c r="HO35" s="227"/>
      <c r="HP35" s="227"/>
      <c r="HQ35" s="227"/>
      <c r="HR35" s="227"/>
      <c r="HS35" s="227"/>
      <c r="HT35" s="227"/>
      <c r="HU35" s="227"/>
      <c r="HV35" s="227"/>
      <c r="HW35" s="227"/>
      <c r="HX35" s="227"/>
      <c r="HY35" s="227"/>
      <c r="HZ35" s="227"/>
      <c r="IA35" s="227"/>
      <c r="IB35" s="227"/>
      <c r="IC35" s="227"/>
      <c r="ID35" s="227"/>
      <c r="IE35" s="227"/>
      <c r="IF35" s="227"/>
      <c r="IG35" s="227"/>
      <c r="IH35" s="227"/>
      <c r="II35" s="227"/>
      <c r="IJ35" s="227"/>
      <c r="IK35" s="227"/>
      <c r="IL35" s="227"/>
      <c r="IM35" s="227"/>
      <c r="IN35" s="227"/>
      <c r="IO35" s="227"/>
      <c r="IP35" s="227"/>
      <c r="IQ35" s="227"/>
      <c r="IR35" s="227"/>
      <c r="IS35" s="227"/>
      <c r="IT35" s="227"/>
      <c r="IU35" s="227"/>
      <c r="IV35" s="227"/>
    </row>
    <row r="36" spans="1:256" s="5" customFormat="1" ht="15" customHeight="1">
      <c r="A36" s="82" t="s">
        <v>246</v>
      </c>
      <c r="B36" s="287" t="s">
        <v>98</v>
      </c>
      <c r="C36" s="320" t="s">
        <v>245</v>
      </c>
      <c r="D36" s="302"/>
      <c r="E36" s="302"/>
      <c r="F36" s="338"/>
      <c r="G36" s="302"/>
      <c r="H36" s="302"/>
      <c r="I36" s="338"/>
      <c r="J36" s="302"/>
      <c r="K36" s="302"/>
      <c r="L36" s="302"/>
      <c r="M36" s="302"/>
      <c r="N36" s="302"/>
      <c r="O36" s="302"/>
      <c r="P36" s="338"/>
      <c r="Q36" s="302"/>
      <c r="R36" s="302"/>
      <c r="S36" s="302"/>
      <c r="T36" s="302"/>
      <c r="U36" s="302"/>
      <c r="V36" s="302"/>
      <c r="W36" s="302"/>
      <c r="X36" s="302"/>
      <c r="Y36" s="302"/>
      <c r="Z36" s="302"/>
      <c r="AA36" s="302"/>
      <c r="AB36" s="302"/>
      <c r="AC36" s="302"/>
      <c r="AD36" s="302"/>
      <c r="AE36" s="302"/>
      <c r="AF36" s="302"/>
      <c r="AG36" s="302"/>
      <c r="AH36" s="302"/>
      <c r="AI36" s="302"/>
      <c r="AJ36" s="302"/>
      <c r="AK36" s="302"/>
      <c r="AL36" s="302"/>
      <c r="AM36" s="302"/>
      <c r="AN36" s="302"/>
      <c r="AO36" s="302"/>
      <c r="AP36" s="302"/>
      <c r="AQ36" s="302"/>
      <c r="AR36" s="302"/>
      <c r="AS36" s="302"/>
      <c r="AT36" s="302"/>
      <c r="AU36" s="302"/>
      <c r="AV36" s="302"/>
      <c r="AW36" s="302"/>
      <c r="AX36" s="302"/>
      <c r="AY36" s="302"/>
      <c r="AZ36" s="302"/>
      <c r="BA36" s="302"/>
      <c r="BB36" s="302"/>
      <c r="BC36" s="302"/>
      <c r="BD36" s="302"/>
      <c r="BE36" s="302"/>
      <c r="BF36" s="302"/>
      <c r="BG36" s="302"/>
      <c r="BH36" s="302"/>
      <c r="BI36" s="302"/>
      <c r="BJ36" s="302"/>
      <c r="BK36" s="302"/>
      <c r="BL36" s="302"/>
      <c r="BM36" s="302"/>
      <c r="BN36" s="302"/>
      <c r="BO36" s="302"/>
      <c r="BP36" s="302"/>
      <c r="BQ36" s="302"/>
      <c r="BR36" s="302"/>
      <c r="BS36" s="302"/>
      <c r="BT36" s="302"/>
      <c r="BU36" s="302"/>
      <c r="BV36" s="302"/>
      <c r="BW36" s="302"/>
      <c r="BX36" s="302"/>
      <c r="BY36" s="302"/>
      <c r="BZ36" s="302"/>
      <c r="CA36" s="302"/>
      <c r="CB36" s="302"/>
      <c r="CC36" s="302"/>
      <c r="CD36" s="302"/>
      <c r="CE36" s="302"/>
      <c r="CF36" s="302"/>
      <c r="CG36" s="302"/>
      <c r="CH36" s="302"/>
      <c r="CI36" s="302"/>
      <c r="CJ36" s="302"/>
      <c r="CK36" s="302"/>
      <c r="CL36" s="302"/>
      <c r="CM36" s="302"/>
      <c r="CN36" s="302"/>
      <c r="CO36" s="302"/>
      <c r="CP36" s="302"/>
      <c r="CQ36" s="302"/>
      <c r="CR36" s="302">
        <v>43379.5</v>
      </c>
      <c r="CS36" s="302"/>
      <c r="CT36" s="302"/>
      <c r="CU36" s="302"/>
      <c r="CV36" s="302"/>
      <c r="CW36" s="302"/>
      <c r="CX36" s="302"/>
      <c r="CY36" s="302"/>
      <c r="CZ36" s="302"/>
      <c r="DA36" s="302"/>
      <c r="DB36" s="302"/>
      <c r="DC36" s="302"/>
      <c r="DD36" s="302"/>
      <c r="DE36" s="302"/>
      <c r="DF36" s="227"/>
      <c r="DG36" s="227"/>
      <c r="DH36" s="227"/>
      <c r="DI36" s="227"/>
      <c r="DJ36" s="227"/>
      <c r="DK36" s="227"/>
      <c r="DL36" s="227"/>
      <c r="DM36" s="227"/>
      <c r="DN36" s="227"/>
      <c r="DO36" s="227"/>
      <c r="DP36" s="227"/>
      <c r="DQ36" s="227"/>
      <c r="DR36" s="227"/>
      <c r="DS36" s="227"/>
      <c r="DT36" s="227"/>
      <c r="DU36" s="227"/>
      <c r="DV36" s="227"/>
      <c r="DW36" s="227"/>
      <c r="DX36" s="227"/>
      <c r="DY36" s="227"/>
      <c r="DZ36" s="227"/>
      <c r="EA36" s="227"/>
      <c r="EB36" s="227"/>
      <c r="EC36" s="227"/>
      <c r="ED36" s="227"/>
      <c r="EE36" s="227"/>
      <c r="EF36" s="227"/>
      <c r="EG36" s="227"/>
      <c r="EH36" s="227"/>
      <c r="EI36" s="227"/>
      <c r="EJ36" s="227"/>
      <c r="EK36" s="227"/>
      <c r="EL36" s="227"/>
      <c r="EM36" s="227"/>
      <c r="EN36" s="227"/>
      <c r="EO36" s="227"/>
      <c r="EP36" s="227"/>
      <c r="EQ36" s="227"/>
      <c r="ER36" s="227"/>
      <c r="ES36" s="227"/>
      <c r="ET36" s="227"/>
      <c r="EU36" s="227"/>
      <c r="EV36" s="227"/>
      <c r="EW36" s="227"/>
      <c r="EX36" s="227"/>
      <c r="EY36" s="227"/>
      <c r="EZ36" s="227"/>
      <c r="FA36" s="227"/>
      <c r="FB36" s="227"/>
      <c r="FC36" s="227"/>
      <c r="FD36" s="227"/>
      <c r="FE36" s="227"/>
      <c r="FF36" s="227"/>
      <c r="FG36" s="227"/>
      <c r="FH36" s="227"/>
      <c r="FI36" s="227"/>
      <c r="FJ36" s="227"/>
      <c r="FK36" s="227"/>
      <c r="FL36" s="227"/>
      <c r="FM36" s="227"/>
      <c r="FN36" s="227"/>
      <c r="FO36" s="227"/>
      <c r="FP36" s="227"/>
      <c r="FQ36" s="227"/>
      <c r="FR36" s="227"/>
      <c r="FS36" s="227"/>
      <c r="FT36" s="227"/>
      <c r="FU36" s="227"/>
      <c r="FV36" s="227"/>
      <c r="FW36" s="227"/>
      <c r="FX36" s="227"/>
      <c r="FY36" s="227"/>
      <c r="FZ36" s="227"/>
      <c r="GA36" s="227"/>
      <c r="GB36" s="227"/>
      <c r="GC36" s="227"/>
      <c r="GD36" s="227"/>
      <c r="GE36" s="227"/>
      <c r="GF36" s="227"/>
      <c r="GG36" s="227"/>
      <c r="GH36" s="227"/>
      <c r="GI36" s="227"/>
      <c r="GJ36" s="227"/>
      <c r="GK36" s="227"/>
      <c r="GL36" s="227"/>
      <c r="GM36" s="227"/>
      <c r="GN36" s="227"/>
      <c r="GO36" s="227"/>
      <c r="GP36" s="227"/>
      <c r="GQ36" s="227"/>
      <c r="GR36" s="227"/>
      <c r="GS36" s="227"/>
      <c r="GT36" s="227"/>
      <c r="GU36" s="227"/>
      <c r="GV36" s="227"/>
      <c r="GW36" s="227"/>
      <c r="GX36" s="227"/>
      <c r="GY36" s="227"/>
      <c r="GZ36" s="227"/>
      <c r="HA36" s="227"/>
      <c r="HB36" s="227"/>
      <c r="HC36" s="227"/>
      <c r="HD36" s="227"/>
      <c r="HE36" s="227"/>
      <c r="HF36" s="227"/>
      <c r="HG36" s="227"/>
      <c r="HH36" s="227"/>
      <c r="HI36" s="227"/>
      <c r="HJ36" s="227"/>
      <c r="HK36" s="227"/>
      <c r="HL36" s="227"/>
      <c r="HM36" s="227"/>
      <c r="HN36" s="227"/>
      <c r="HO36" s="227"/>
      <c r="HP36" s="227"/>
      <c r="HQ36" s="227"/>
      <c r="HR36" s="227"/>
      <c r="HS36" s="227"/>
      <c r="HT36" s="227"/>
      <c r="HU36" s="227"/>
      <c r="HV36" s="227"/>
      <c r="HW36" s="227"/>
      <c r="HX36" s="227"/>
      <c r="HY36" s="227"/>
      <c r="HZ36" s="227"/>
      <c r="IA36" s="227"/>
      <c r="IB36" s="227"/>
      <c r="IC36" s="227"/>
      <c r="ID36" s="227"/>
      <c r="IE36" s="227"/>
      <c r="IF36" s="227"/>
      <c r="IG36" s="227"/>
      <c r="IH36" s="227"/>
      <c r="II36" s="227"/>
      <c r="IJ36" s="227"/>
      <c r="IK36" s="227"/>
      <c r="IL36" s="227"/>
      <c r="IM36" s="227"/>
      <c r="IN36" s="227"/>
      <c r="IO36" s="227"/>
      <c r="IP36" s="227"/>
      <c r="IQ36" s="227"/>
      <c r="IR36" s="227"/>
      <c r="IS36" s="227"/>
      <c r="IT36" s="227"/>
      <c r="IU36" s="227"/>
      <c r="IV36" s="227"/>
    </row>
    <row r="37" spans="1:256" ht="16.5" customHeight="1">
      <c r="A37" s="82" t="s">
        <v>243</v>
      </c>
      <c r="B37" s="287" t="s">
        <v>12</v>
      </c>
      <c r="C37" s="320" t="s">
        <v>247</v>
      </c>
      <c r="I37" s="658">
        <v>1633236.25</v>
      </c>
      <c r="K37" s="338"/>
      <c r="L37" s="338"/>
      <c r="M37" s="338"/>
      <c r="N37" s="338"/>
      <c r="O37" s="338"/>
      <c r="P37" s="338"/>
      <c r="Q37" s="209"/>
      <c r="R37" s="209"/>
      <c r="S37" s="338"/>
      <c r="Z37" s="338"/>
      <c r="AA37" s="338"/>
      <c r="AD37" s="338"/>
      <c r="AE37" s="338"/>
      <c r="AF37" s="338"/>
      <c r="AG37" s="338"/>
      <c r="AL37" s="338"/>
      <c r="AM37" s="338"/>
      <c r="AN37" s="338"/>
      <c r="AO37" s="338"/>
      <c r="AT37" s="338"/>
      <c r="AU37" s="338"/>
      <c r="AV37" s="338"/>
      <c r="AX37" s="338"/>
      <c r="BD37" s="338"/>
      <c r="BE37" s="338"/>
      <c r="BF37" s="338"/>
      <c r="BG37" s="338"/>
      <c r="BJ37" s="338"/>
      <c r="BK37" s="338"/>
      <c r="BL37" s="338"/>
      <c r="BM37" s="338"/>
      <c r="BN37" s="338"/>
      <c r="BO37" s="338"/>
      <c r="BS37" s="300"/>
      <c r="BW37" s="338"/>
      <c r="BX37" s="338"/>
      <c r="BZ37" s="338"/>
    </row>
    <row r="38" spans="1:256" ht="16.5" customHeight="1">
      <c r="A38" s="82" t="s">
        <v>243</v>
      </c>
      <c r="B38" s="287" t="s">
        <v>7</v>
      </c>
      <c r="C38" s="320" t="s">
        <v>248</v>
      </c>
      <c r="D38" s="657">
        <v>2021459</v>
      </c>
      <c r="K38" s="338"/>
      <c r="L38" s="338"/>
      <c r="M38" s="338"/>
      <c r="N38" s="209"/>
      <c r="O38" s="338"/>
      <c r="P38" s="338"/>
      <c r="Q38" s="209"/>
      <c r="R38" s="209"/>
      <c r="S38" s="338"/>
      <c r="Z38" s="338"/>
      <c r="AA38" s="338"/>
      <c r="AD38" s="338"/>
      <c r="AE38" s="338"/>
      <c r="AF38" s="338"/>
      <c r="AG38" s="338"/>
      <c r="AL38" s="338"/>
      <c r="AM38" s="338"/>
      <c r="AN38" s="338"/>
      <c r="AO38" s="338"/>
      <c r="AT38" s="338"/>
      <c r="AU38" s="338"/>
      <c r="AV38" s="338"/>
      <c r="AX38" s="338"/>
      <c r="BD38" s="338"/>
      <c r="BE38" s="338"/>
      <c r="BF38" s="338"/>
      <c r="BG38" s="338"/>
      <c r="BJ38" s="338"/>
      <c r="BK38" s="338"/>
      <c r="BL38" s="338"/>
      <c r="BM38" s="338"/>
      <c r="BN38" s="338"/>
      <c r="BO38" s="338"/>
      <c r="BS38" s="300"/>
      <c r="BW38" s="338"/>
      <c r="BX38" s="338"/>
      <c r="BZ38" s="338"/>
    </row>
    <row r="39" spans="1:256" ht="16.5" customHeight="1">
      <c r="A39" s="82" t="s">
        <v>246</v>
      </c>
      <c r="B39" s="287" t="s">
        <v>12</v>
      </c>
      <c r="C39" s="320" t="s">
        <v>244</v>
      </c>
      <c r="I39" s="658">
        <v>78175</v>
      </c>
      <c r="K39" s="300"/>
      <c r="Q39" s="209"/>
      <c r="R39" s="209"/>
      <c r="X39" s="300"/>
      <c r="AD39" s="300"/>
      <c r="AG39" s="300"/>
      <c r="AT39" s="300"/>
      <c r="AU39" s="300"/>
      <c r="AV39" s="300"/>
      <c r="BA39" s="338"/>
      <c r="BD39" s="300"/>
      <c r="BE39" s="300"/>
      <c r="BF39" s="300"/>
      <c r="BI39" s="300"/>
      <c r="BM39" s="300"/>
      <c r="BN39" s="300"/>
      <c r="BS39" s="300"/>
      <c r="BW39" s="300"/>
      <c r="BX39" s="300"/>
      <c r="BZ39" s="300"/>
    </row>
    <row r="40" spans="1:256" ht="13.2">
      <c r="A40" s="107"/>
      <c r="B40" s="187"/>
      <c r="C40" s="533"/>
      <c r="O40" s="209"/>
    </row>
    <row r="41" spans="1:256" ht="15" customHeight="1">
      <c r="A41" s="82" t="s">
        <v>246</v>
      </c>
      <c r="B41" s="287" t="s">
        <v>7</v>
      </c>
      <c r="C41" s="320" t="s">
        <v>121</v>
      </c>
      <c r="D41" s="657">
        <v>23241414</v>
      </c>
      <c r="F41" s="338"/>
      <c r="K41" s="338"/>
      <c r="L41" s="338"/>
      <c r="M41" s="338"/>
      <c r="N41" s="338"/>
      <c r="O41" s="338"/>
      <c r="P41" s="209"/>
      <c r="Q41" s="338"/>
      <c r="R41" s="209"/>
      <c r="S41" s="338"/>
      <c r="X41" s="338"/>
      <c r="Z41" s="209"/>
      <c r="AA41" s="209"/>
      <c r="AD41" s="338"/>
      <c r="AE41" s="209"/>
      <c r="AF41" s="209"/>
      <c r="AL41" s="338"/>
      <c r="AM41" s="338"/>
      <c r="AN41" s="209"/>
      <c r="AO41" s="338"/>
      <c r="AX41" s="209"/>
      <c r="BG41" s="209"/>
      <c r="BJ41" s="338"/>
      <c r="BK41" s="209"/>
      <c r="BL41" s="209"/>
      <c r="BN41" s="338"/>
      <c r="BO41" s="209"/>
    </row>
    <row r="42" spans="1:256" ht="15" customHeight="1">
      <c r="A42" s="82" t="s">
        <v>246</v>
      </c>
      <c r="B42" s="287" t="s">
        <v>11</v>
      </c>
      <c r="C42" s="320" t="s">
        <v>122</v>
      </c>
      <c r="F42" s="338"/>
      <c r="H42" s="658">
        <v>7718104.75</v>
      </c>
      <c r="K42" s="338"/>
      <c r="L42" s="338"/>
      <c r="M42" s="338"/>
      <c r="N42" s="338"/>
      <c r="O42" s="338"/>
      <c r="P42" s="209"/>
      <c r="Q42" s="209"/>
      <c r="R42" s="209"/>
      <c r="S42" s="338"/>
      <c r="X42" s="338"/>
      <c r="Z42" s="209"/>
      <c r="AA42" s="209"/>
      <c r="AC42" s="338"/>
      <c r="AD42" s="338"/>
      <c r="AE42" s="209"/>
      <c r="AF42" s="209"/>
      <c r="AL42" s="338"/>
      <c r="AM42" s="338"/>
      <c r="AN42" s="209"/>
      <c r="AO42" s="338"/>
      <c r="AX42" s="209"/>
      <c r="BG42" s="209"/>
      <c r="BI42" s="338"/>
      <c r="BJ42" s="338"/>
      <c r="BK42" s="209"/>
      <c r="BL42" s="209"/>
      <c r="BN42" s="338"/>
      <c r="BO42" s="209"/>
    </row>
    <row r="43" spans="1:256" ht="13.2">
      <c r="A43" s="82" t="s">
        <v>246</v>
      </c>
      <c r="B43" s="287" t="s">
        <v>15</v>
      </c>
      <c r="C43" s="320" t="s">
        <v>123</v>
      </c>
      <c r="L43" s="657">
        <v>3413288.35</v>
      </c>
    </row>
    <row r="44" spans="1:256" ht="15" customHeight="1">
      <c r="A44" s="82" t="s">
        <v>246</v>
      </c>
      <c r="B44" s="666" t="s">
        <v>13</v>
      </c>
      <c r="C44" s="640" t="s">
        <v>124</v>
      </c>
      <c r="D44" s="338"/>
      <c r="F44" s="338"/>
      <c r="K44" s="338"/>
      <c r="L44" s="338"/>
      <c r="M44" s="338"/>
      <c r="N44" s="338"/>
      <c r="O44" s="338"/>
      <c r="P44" s="209"/>
      <c r="Q44" s="209"/>
      <c r="R44" s="209"/>
      <c r="S44" s="338"/>
      <c r="X44" s="338"/>
      <c r="Z44" s="209"/>
      <c r="AA44" s="209"/>
      <c r="AD44" s="338"/>
      <c r="AE44" s="209"/>
      <c r="AF44" s="209"/>
      <c r="AL44" s="338"/>
      <c r="AM44" s="338"/>
      <c r="AN44" s="209"/>
      <c r="AO44" s="338"/>
      <c r="AX44" s="209"/>
      <c r="BG44" s="209"/>
      <c r="BJ44" s="338"/>
      <c r="BK44" s="209"/>
      <c r="BL44" s="209"/>
      <c r="BN44" s="338"/>
      <c r="BO44" s="209"/>
      <c r="BS44" s="347"/>
    </row>
    <row r="45" spans="1:256" ht="15" customHeight="1">
      <c r="A45" s="82" t="s">
        <v>246</v>
      </c>
      <c r="B45" s="666" t="s">
        <v>9</v>
      </c>
      <c r="C45" s="640" t="s">
        <v>125</v>
      </c>
      <c r="F45" s="338"/>
      <c r="K45" s="338"/>
      <c r="L45" s="338"/>
      <c r="M45" s="338"/>
      <c r="N45" s="338"/>
      <c r="O45" s="338"/>
      <c r="P45" s="209"/>
      <c r="Q45" s="209"/>
      <c r="R45" s="209"/>
      <c r="S45" s="338"/>
      <c r="X45" s="338"/>
      <c r="Z45" s="209"/>
      <c r="AA45" s="338"/>
      <c r="AD45" s="338"/>
      <c r="AE45" s="209"/>
      <c r="AF45" s="209"/>
      <c r="AL45" s="338"/>
      <c r="AM45" s="338"/>
      <c r="AN45" s="209"/>
      <c r="AO45" s="338"/>
      <c r="AT45" s="338"/>
      <c r="AU45" s="338"/>
      <c r="AX45" s="209"/>
      <c r="BG45" s="209"/>
      <c r="BJ45" s="338"/>
      <c r="BK45" s="209"/>
      <c r="BL45" s="209"/>
      <c r="BN45" s="338"/>
      <c r="BO45" s="209"/>
      <c r="BS45" s="347"/>
    </row>
    <row r="46" spans="1:256" ht="16.5" customHeight="1">
      <c r="A46" s="82" t="s">
        <v>246</v>
      </c>
      <c r="B46" s="287" t="s">
        <v>12</v>
      </c>
      <c r="C46" s="320" t="s">
        <v>126</v>
      </c>
      <c r="I46" s="658">
        <v>1817186</v>
      </c>
      <c r="K46" s="300"/>
      <c r="Q46" s="209"/>
      <c r="R46" s="209"/>
      <c r="AD46" s="300"/>
      <c r="AG46" s="300"/>
      <c r="AR46" s="300"/>
      <c r="AT46" s="300"/>
      <c r="AU46" s="300"/>
      <c r="AV46" s="300"/>
      <c r="BD46" s="300"/>
      <c r="BE46" s="300"/>
      <c r="BF46" s="300"/>
      <c r="BM46" s="300"/>
      <c r="BN46" s="300"/>
      <c r="BS46" s="300"/>
      <c r="BW46" s="300"/>
      <c r="BX46" s="300"/>
      <c r="BZ46" s="300"/>
    </row>
    <row r="47" spans="1:256" ht="16.5" customHeight="1">
      <c r="A47" s="82" t="s">
        <v>246</v>
      </c>
      <c r="B47" s="287" t="s">
        <v>98</v>
      </c>
      <c r="C47" s="320" t="s">
        <v>127</v>
      </c>
      <c r="D47" s="2"/>
      <c r="E47"/>
      <c r="F47"/>
      <c r="G47"/>
      <c r="H47" s="2"/>
      <c r="I47" s="2"/>
      <c r="J47" s="2"/>
      <c r="K47"/>
      <c r="L47" s="142"/>
      <c r="M47"/>
      <c r="N47" s="142"/>
      <c r="O47"/>
      <c r="P47" s="2"/>
      <c r="Q47"/>
      <c r="R47"/>
      <c r="S47"/>
      <c r="T47"/>
      <c r="U47"/>
      <c r="V47"/>
      <c r="W47"/>
      <c r="X47"/>
      <c r="Y47"/>
      <c r="Z47"/>
      <c r="AA47" s="157"/>
      <c r="AB47"/>
      <c r="AC47"/>
      <c r="AD47" s="142"/>
      <c r="AE47"/>
      <c r="AF47" s="142"/>
      <c r="AH47"/>
      <c r="AI47"/>
      <c r="AJ47"/>
      <c r="AK47"/>
      <c r="AL47"/>
      <c r="AM47" s="142"/>
      <c r="AN47"/>
      <c r="AO47" s="142"/>
      <c r="AP47"/>
      <c r="AQ47" s="142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 s="142"/>
      <c r="BG47" s="142"/>
      <c r="BH47"/>
      <c r="BI47"/>
      <c r="BJ47"/>
      <c r="BK47"/>
      <c r="BL47"/>
      <c r="BM47"/>
      <c r="BN47"/>
      <c r="BO47"/>
      <c r="BP47"/>
      <c r="BQ47"/>
      <c r="BR47"/>
      <c r="BS47"/>
      <c r="BT47" s="142"/>
      <c r="BU47" s="142"/>
      <c r="BV47"/>
      <c r="BW47" s="142"/>
      <c r="BX47"/>
      <c r="BY47"/>
      <c r="BZ47" s="142"/>
      <c r="CA47"/>
      <c r="CB47"/>
      <c r="CC47"/>
      <c r="CD47"/>
      <c r="CE47"/>
      <c r="CF47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>
        <v>169725.55</v>
      </c>
      <c r="CS47" s="2"/>
      <c r="CT47" s="2"/>
      <c r="CU47" s="2"/>
      <c r="CV47" s="2"/>
      <c r="CW47" s="2"/>
      <c r="CX47"/>
      <c r="CY47"/>
      <c r="CZ47"/>
      <c r="DA47"/>
      <c r="DB47"/>
      <c r="DC47"/>
      <c r="DD47"/>
      <c r="DE47"/>
    </row>
    <row r="48" spans="1:256" ht="16.5" customHeight="1">
      <c r="A48" s="107"/>
      <c r="B48" s="108"/>
      <c r="C48" s="533"/>
      <c r="D48" s="2"/>
      <c r="E48"/>
      <c r="F48"/>
      <c r="G48" s="109"/>
      <c r="H48" s="2"/>
      <c r="I48" s="2"/>
      <c r="J48" s="2"/>
      <c r="K48" s="2"/>
      <c r="L48" s="157"/>
      <c r="M48" s="2"/>
      <c r="N48" s="157"/>
      <c r="O48" s="157"/>
      <c r="P48" s="157"/>
      <c r="Q48" s="2"/>
      <c r="R48" s="2"/>
      <c r="S48" s="157"/>
      <c r="T48" s="2"/>
      <c r="U48" s="2"/>
      <c r="V48" s="2"/>
      <c r="W48" s="2"/>
      <c r="X48" s="2"/>
      <c r="Y48" s="2"/>
      <c r="Z48" s="2"/>
      <c r="AA48" s="157"/>
      <c r="AB48" s="2"/>
      <c r="AC48" s="2"/>
      <c r="AD48" s="157"/>
      <c r="AE48" s="2"/>
      <c r="AF48" s="157"/>
      <c r="AG48" s="2"/>
      <c r="AH48" s="2"/>
      <c r="AI48" s="2"/>
      <c r="AJ48" s="2"/>
      <c r="AK48" s="2"/>
      <c r="AL48" s="157"/>
      <c r="AM48" s="157"/>
      <c r="AN48" s="2"/>
      <c r="AP48" s="2"/>
      <c r="AQ48" s="157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157"/>
      <c r="BG48" s="157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157"/>
      <c r="BU48" s="157"/>
      <c r="BV48" s="2"/>
      <c r="BW48" s="157"/>
      <c r="BX48" s="2"/>
      <c r="BY48" s="2"/>
      <c r="BZ48" s="157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157"/>
      <c r="CP48" s="2"/>
      <c r="CQ48" s="2"/>
      <c r="CR48" s="2"/>
      <c r="CS48" s="2"/>
      <c r="CT48" s="2"/>
      <c r="CU48" s="2"/>
      <c r="CV48" s="2"/>
      <c r="CW48" s="2"/>
      <c r="CX48"/>
      <c r="CY48"/>
      <c r="CZ48"/>
      <c r="DA48"/>
      <c r="DB48"/>
      <c r="DC48"/>
      <c r="DD48"/>
      <c r="DE48"/>
    </row>
    <row r="49" spans="1:109" s="309" customFormat="1" ht="16.5" customHeight="1">
      <c r="A49" s="817" t="s">
        <v>221</v>
      </c>
      <c r="B49" s="817"/>
      <c r="C49" s="817"/>
      <c r="D49" s="657"/>
      <c r="E49" s="658"/>
      <c r="F49" s="658"/>
      <c r="G49" s="658"/>
      <c r="H49" s="658"/>
      <c r="I49" s="658"/>
      <c r="J49" s="658"/>
      <c r="K49" s="657"/>
      <c r="L49" s="657"/>
      <c r="M49" s="657"/>
      <c r="N49" s="657"/>
      <c r="O49" s="657"/>
      <c r="P49" s="657"/>
      <c r="Q49" s="657"/>
      <c r="R49" s="658">
        <v>172608.29</v>
      </c>
      <c r="S49" s="657"/>
      <c r="T49" s="658"/>
      <c r="U49" s="658"/>
      <c r="V49" s="658"/>
      <c r="W49" s="658"/>
      <c r="X49" s="658"/>
      <c r="Y49" s="658"/>
      <c r="Z49" s="657"/>
      <c r="AA49" s="657"/>
      <c r="AB49" s="658"/>
      <c r="AC49" s="658"/>
      <c r="AD49" s="657"/>
      <c r="AE49" s="657"/>
      <c r="AF49" s="657"/>
      <c r="AG49" s="657"/>
      <c r="AH49" s="658"/>
      <c r="AI49" s="658"/>
      <c r="AJ49" s="658"/>
      <c r="AK49" s="658"/>
      <c r="AL49" s="657"/>
      <c r="AM49" s="657"/>
      <c r="AN49" s="657"/>
      <c r="AO49" s="657"/>
      <c r="AP49" s="658"/>
      <c r="AQ49" s="658"/>
      <c r="AR49" s="658"/>
      <c r="AS49" s="658"/>
      <c r="AT49" s="657"/>
      <c r="AU49" s="657"/>
      <c r="AV49" s="657"/>
      <c r="AW49" s="658"/>
      <c r="AX49" s="657"/>
      <c r="AY49" s="658"/>
      <c r="AZ49" s="658"/>
      <c r="BA49" s="658"/>
      <c r="BB49" s="658"/>
      <c r="BC49" s="658"/>
      <c r="BD49" s="657"/>
      <c r="BE49" s="657"/>
      <c r="BF49" s="657"/>
      <c r="BG49" s="657"/>
      <c r="BH49" s="658"/>
      <c r="BI49" s="658"/>
      <c r="BJ49" s="658"/>
      <c r="BK49" s="657"/>
      <c r="BL49" s="657"/>
      <c r="BM49" s="657"/>
      <c r="BN49" s="657"/>
      <c r="BO49" s="657"/>
      <c r="BP49" s="658"/>
      <c r="BQ49" s="658"/>
      <c r="BR49" s="658"/>
      <c r="BS49" s="657"/>
      <c r="BT49" s="658"/>
      <c r="BU49" s="658"/>
      <c r="BV49" s="658"/>
      <c r="BW49" s="657"/>
      <c r="BX49" s="657"/>
      <c r="BY49" s="658"/>
      <c r="BZ49" s="657"/>
      <c r="CA49" s="658"/>
      <c r="CB49" s="658"/>
      <c r="CC49" s="658"/>
      <c r="CD49" s="658"/>
      <c r="CE49" s="658"/>
      <c r="CF49" s="658"/>
      <c r="CG49" s="658"/>
      <c r="CH49" s="658"/>
      <c r="CI49" s="658"/>
      <c r="CJ49" s="658"/>
      <c r="CK49" s="658"/>
      <c r="CL49" s="658"/>
      <c r="CM49" s="658"/>
      <c r="CN49" s="658"/>
      <c r="CO49" s="658"/>
      <c r="CP49" s="658"/>
      <c r="CQ49" s="658"/>
      <c r="CR49" s="658"/>
      <c r="CS49" s="658"/>
      <c r="CT49" s="658"/>
      <c r="CU49" s="658"/>
      <c r="CV49" s="658"/>
      <c r="CW49" s="658"/>
      <c r="CX49" s="658"/>
      <c r="CY49" s="658"/>
      <c r="CZ49" s="658"/>
      <c r="DA49" s="658"/>
      <c r="DB49" s="658"/>
      <c r="DC49" s="658"/>
      <c r="DD49" s="658"/>
      <c r="DE49" s="658"/>
    </row>
    <row r="50" spans="1:109" ht="16.5" customHeight="1">
      <c r="A50" s="107"/>
      <c r="B50" s="108"/>
      <c r="C50" s="533"/>
      <c r="K50" s="300"/>
      <c r="Q50" s="209"/>
      <c r="R50" s="209"/>
      <c r="AD50" s="300"/>
      <c r="AG50" s="300"/>
      <c r="AT50" s="300"/>
      <c r="AU50" s="300"/>
      <c r="AV50" s="300"/>
      <c r="BA50" s="300"/>
      <c r="BD50" s="300"/>
      <c r="BE50" s="300"/>
      <c r="BF50" s="300"/>
      <c r="BM50" s="300"/>
      <c r="BN50" s="300"/>
      <c r="BS50" s="300"/>
      <c r="BW50" s="300"/>
      <c r="BX50" s="300"/>
      <c r="BZ50" s="300"/>
    </row>
    <row r="51" spans="1:109" ht="16.5" customHeight="1">
      <c r="A51" s="107"/>
      <c r="B51" s="667">
        <v>16419592</v>
      </c>
      <c r="C51" s="670" t="s">
        <v>249</v>
      </c>
      <c r="K51" s="300"/>
      <c r="R51" s="209"/>
      <c r="X51" s="300"/>
      <c r="AD51" s="300"/>
      <c r="AG51" s="300"/>
      <c r="AT51" s="300"/>
      <c r="AU51" s="300"/>
      <c r="AV51" s="300"/>
      <c r="BD51" s="300"/>
      <c r="BE51" s="300"/>
      <c r="BF51" s="300"/>
      <c r="BG51" s="300">
        <v>190000</v>
      </c>
      <c r="BM51" s="300"/>
      <c r="BN51" s="300"/>
      <c r="BS51" s="300"/>
      <c r="BW51" s="300"/>
      <c r="BX51" s="300"/>
      <c r="BZ51" s="300"/>
    </row>
    <row r="52" spans="1:109" ht="16.5" customHeight="1">
      <c r="A52" s="235"/>
      <c r="B52" s="108"/>
      <c r="C52" s="533"/>
      <c r="H52" s="300"/>
      <c r="K52" s="338"/>
      <c r="L52" s="338"/>
      <c r="M52" s="338"/>
      <c r="N52" s="338"/>
      <c r="O52" s="338"/>
      <c r="P52" s="338"/>
      <c r="Q52" s="338"/>
      <c r="R52" s="338"/>
      <c r="S52" s="338"/>
      <c r="X52" s="300"/>
      <c r="Z52" s="338"/>
      <c r="AA52" s="338"/>
      <c r="AE52" s="338"/>
      <c r="AF52" s="338"/>
      <c r="AL52" s="338"/>
      <c r="AM52" s="338"/>
      <c r="AO52" s="338"/>
      <c r="AX52" s="338"/>
      <c r="BD52" s="338"/>
      <c r="BE52" s="338"/>
      <c r="BF52" s="338"/>
      <c r="BG52" s="338"/>
      <c r="BK52" s="338"/>
      <c r="BL52" s="338"/>
      <c r="BM52" s="338"/>
      <c r="BN52" s="338"/>
      <c r="BO52" s="338"/>
      <c r="BT52" s="300"/>
      <c r="BW52" s="338"/>
      <c r="BX52" s="338"/>
      <c r="BZ52" s="338"/>
    </row>
    <row r="53" spans="1:109" ht="16.5" customHeight="1">
      <c r="A53" s="235"/>
      <c r="B53" s="668" t="s">
        <v>130</v>
      </c>
      <c r="C53" s="671" t="s">
        <v>131</v>
      </c>
      <c r="K53" s="338"/>
      <c r="M53" s="338"/>
      <c r="N53" s="338">
        <v>356802</v>
      </c>
      <c r="O53" s="338"/>
      <c r="P53" s="338"/>
      <c r="Q53" s="338"/>
      <c r="R53" s="338"/>
      <c r="S53" s="338"/>
      <c r="Z53" s="338"/>
      <c r="AA53" s="338"/>
      <c r="AD53" s="338"/>
      <c r="AE53" s="338"/>
      <c r="AF53" s="338"/>
      <c r="AL53" s="338"/>
      <c r="AM53" s="338"/>
      <c r="AN53" s="338"/>
      <c r="AO53" s="338"/>
      <c r="AX53" s="338"/>
      <c r="BD53" s="338"/>
      <c r="BE53" s="338"/>
      <c r="BF53" s="338"/>
      <c r="BG53" s="338"/>
      <c r="BK53" s="338"/>
      <c r="BL53" s="338"/>
      <c r="BM53" s="338"/>
      <c r="BN53" s="338"/>
      <c r="BO53" s="338"/>
      <c r="BS53" s="300"/>
      <c r="BZ53" s="338"/>
    </row>
    <row r="54" spans="1:109" ht="16.5" customHeight="1">
      <c r="A54" s="107"/>
      <c r="B54" s="668" t="s">
        <v>132</v>
      </c>
      <c r="C54" s="671" t="s">
        <v>133</v>
      </c>
      <c r="H54" s="338"/>
      <c r="K54" s="338"/>
      <c r="L54" s="338"/>
      <c r="M54" s="338">
        <v>6600819</v>
      </c>
      <c r="N54" s="338"/>
      <c r="O54" s="338"/>
      <c r="P54" s="338"/>
      <c r="Q54" s="338"/>
      <c r="R54" s="338"/>
      <c r="S54" s="338"/>
      <c r="Z54" s="338"/>
      <c r="AA54" s="338"/>
      <c r="AD54" s="338"/>
      <c r="AE54" s="338"/>
      <c r="AF54" s="338"/>
      <c r="AL54" s="338"/>
      <c r="AM54" s="338"/>
      <c r="AN54" s="338"/>
      <c r="AO54" s="338"/>
      <c r="AX54" s="338"/>
      <c r="BB54" s="338"/>
      <c r="BG54" s="338"/>
      <c r="BK54" s="338"/>
      <c r="BL54" s="338"/>
      <c r="BM54" s="338"/>
      <c r="BN54" s="338"/>
      <c r="BO54" s="338"/>
      <c r="BU54" s="338"/>
      <c r="BZ54" s="338"/>
    </row>
    <row r="55" spans="1:109" ht="15" customHeight="1">
      <c r="A55" s="107"/>
      <c r="B55" s="668" t="s">
        <v>134</v>
      </c>
      <c r="C55" s="671" t="s">
        <v>135</v>
      </c>
      <c r="F55" s="338"/>
      <c r="L55" s="338"/>
      <c r="M55" s="209"/>
      <c r="N55" s="209"/>
      <c r="O55" s="209">
        <v>3867723</v>
      </c>
      <c r="P55" s="209"/>
      <c r="Q55" s="209"/>
      <c r="R55" s="209"/>
      <c r="S55" s="209"/>
      <c r="Z55" s="338"/>
      <c r="AA55" s="209"/>
      <c r="AB55" s="338"/>
      <c r="AE55" s="209"/>
      <c r="AF55" s="209"/>
      <c r="AK55" s="365"/>
      <c r="AL55" s="365"/>
      <c r="AM55" s="209"/>
      <c r="AN55" s="338"/>
      <c r="AO55" s="338"/>
      <c r="AP55" s="338"/>
      <c r="AX55" s="338"/>
      <c r="BB55" s="338"/>
      <c r="BG55" s="209"/>
      <c r="BK55" s="209"/>
      <c r="BL55" s="209"/>
      <c r="BO55" s="209"/>
    </row>
    <row r="56" spans="1:109" ht="15" customHeight="1">
      <c r="A56" s="107"/>
      <c r="B56" s="668" t="s">
        <v>136</v>
      </c>
      <c r="C56" s="671" t="s">
        <v>137</v>
      </c>
      <c r="F56" s="338"/>
      <c r="I56" s="300"/>
      <c r="J56" s="338"/>
      <c r="K56" s="338"/>
      <c r="L56" s="338"/>
      <c r="M56" s="209"/>
      <c r="N56" s="209"/>
      <c r="O56" s="209"/>
      <c r="P56" s="209">
        <v>2140809</v>
      </c>
      <c r="Q56" s="209"/>
      <c r="R56" s="209"/>
      <c r="S56" s="209"/>
      <c r="Z56" s="338"/>
      <c r="AA56" s="209"/>
      <c r="AB56" s="338"/>
      <c r="AE56" s="209"/>
      <c r="AF56" s="209"/>
      <c r="AL56" s="209"/>
      <c r="AM56" s="209"/>
      <c r="AN56" s="338"/>
      <c r="AO56" s="338"/>
      <c r="AP56" s="338"/>
      <c r="AX56" s="338"/>
      <c r="BB56" s="338"/>
      <c r="BF56" s="338"/>
      <c r="BG56" s="209"/>
      <c r="BK56" s="209"/>
      <c r="BL56" s="209"/>
      <c r="BO56" s="209"/>
    </row>
    <row r="57" spans="1:109" ht="15" customHeight="1">
      <c r="A57" s="107"/>
      <c r="B57" s="668" t="s">
        <v>138</v>
      </c>
      <c r="C57" s="671" t="s">
        <v>139</v>
      </c>
      <c r="F57" s="338"/>
      <c r="I57" s="338"/>
      <c r="J57" s="338"/>
      <c r="K57" s="338"/>
      <c r="L57" s="209"/>
      <c r="M57" s="209"/>
      <c r="N57" s="209"/>
      <c r="O57" s="209"/>
      <c r="P57" s="209"/>
      <c r="Q57" s="209">
        <v>1070402</v>
      </c>
      <c r="R57" s="209"/>
      <c r="S57" s="209"/>
      <c r="Z57" s="338"/>
      <c r="AA57" s="209"/>
      <c r="AB57" s="338"/>
      <c r="AE57" s="209"/>
      <c r="AF57" s="209"/>
      <c r="AL57" s="209"/>
      <c r="AM57" s="209"/>
      <c r="AN57" s="338"/>
      <c r="AO57" s="338"/>
      <c r="AP57" s="338"/>
      <c r="AX57" s="338"/>
      <c r="BB57" s="338"/>
      <c r="BG57" s="209"/>
      <c r="BK57" s="209"/>
      <c r="BL57" s="209"/>
      <c r="BO57" s="209"/>
      <c r="BS57" s="300"/>
      <c r="CR57" s="300"/>
    </row>
    <row r="58" spans="1:109" ht="13.2">
      <c r="A58" s="107"/>
      <c r="B58" s="669"/>
      <c r="C58" s="533"/>
      <c r="D58" s="338"/>
      <c r="F58" s="338"/>
      <c r="H58" s="338"/>
      <c r="K58" s="338"/>
      <c r="L58" s="338"/>
      <c r="M58" s="338"/>
      <c r="N58" s="338"/>
      <c r="O58" s="338"/>
      <c r="P58" s="209"/>
      <c r="Q58" s="209"/>
      <c r="R58" s="338"/>
      <c r="S58" s="338"/>
      <c r="X58" s="338"/>
      <c r="Z58" s="209"/>
      <c r="AA58" s="209"/>
      <c r="AD58" s="338"/>
      <c r="AE58" s="209"/>
      <c r="AF58" s="209"/>
      <c r="AL58" s="338"/>
      <c r="AM58" s="338"/>
      <c r="AN58" s="209"/>
      <c r="AO58" s="338"/>
      <c r="AX58" s="209"/>
      <c r="BG58" s="338"/>
      <c r="BJ58" s="338"/>
      <c r="BK58" s="209"/>
      <c r="BL58" s="209"/>
      <c r="BN58" s="338"/>
      <c r="BO58" s="209"/>
    </row>
    <row r="59" spans="1:109" ht="13.8">
      <c r="A59"/>
      <c r="B59" s="668" t="s">
        <v>132</v>
      </c>
      <c r="C59" s="671" t="s">
        <v>250</v>
      </c>
      <c r="D59"/>
      <c r="E59"/>
      <c r="F59"/>
      <c r="G59"/>
      <c r="H59"/>
      <c r="I59"/>
      <c r="J59"/>
      <c r="K59"/>
      <c r="L59"/>
      <c r="M59" s="300">
        <v>2964061</v>
      </c>
      <c r="N59"/>
      <c r="O59"/>
      <c r="P59"/>
      <c r="Q59"/>
      <c r="R59"/>
      <c r="S59" s="227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 s="542"/>
      <c r="AO59" s="338"/>
      <c r="AP59" s="542"/>
      <c r="AQ59" s="542"/>
      <c r="AR59" s="542"/>
      <c r="AS59" s="542"/>
      <c r="AT59" s="542"/>
      <c r="AU59" s="542"/>
      <c r="AV59" s="542"/>
      <c r="AW59" s="542"/>
      <c r="AX59" s="542"/>
      <c r="AY59" s="542"/>
      <c r="AZ59" s="542"/>
      <c r="BA59" s="542"/>
      <c r="BB59" s="542"/>
      <c r="BC59" s="542"/>
      <c r="BD59" s="542"/>
      <c r="BE59" s="542"/>
      <c r="BF59" s="542"/>
      <c r="BG59" s="542"/>
      <c r="BH59" s="542"/>
      <c r="BI59" s="542"/>
      <c r="BJ59" s="542"/>
      <c r="BK59" s="542"/>
      <c r="BL59" s="542"/>
      <c r="BM59" s="542"/>
      <c r="BN59" s="542"/>
      <c r="BO59" s="542"/>
      <c r="BP59" s="542"/>
      <c r="BQ59" s="542"/>
      <c r="BR59" s="542"/>
      <c r="BS59" s="542"/>
      <c r="BT59" s="542"/>
      <c r="BU59" s="349"/>
      <c r="BV59" s="542"/>
      <c r="BW59" s="542"/>
      <c r="BX59" s="542"/>
      <c r="BY59" s="542"/>
      <c r="BZ59" s="542"/>
      <c r="CA59" s="542"/>
      <c r="CB59" s="542"/>
      <c r="CC59" s="542"/>
      <c r="CD59" s="542"/>
      <c r="CE59" s="542"/>
      <c r="CF59" s="542"/>
      <c r="CG59" s="542"/>
      <c r="CH59" s="542"/>
      <c r="CI59" s="542"/>
      <c r="CJ59" s="542"/>
      <c r="CK59" s="542"/>
      <c r="CL59" s="542"/>
      <c r="CM59" s="542"/>
      <c r="CN59" s="542"/>
      <c r="CO59" s="542"/>
      <c r="CP59" s="542"/>
      <c r="CQ59" s="542"/>
      <c r="CR59" s="542"/>
      <c r="CS59" s="542"/>
      <c r="CT59" s="542"/>
      <c r="CU59" s="542"/>
      <c r="CV59"/>
      <c r="CW59"/>
      <c r="CX59"/>
      <c r="CY59"/>
      <c r="CZ59"/>
      <c r="DA59"/>
      <c r="DB59"/>
      <c r="DC59"/>
      <c r="DD59"/>
      <c r="DE59"/>
    </row>
    <row r="60" spans="1:109" ht="16.5" customHeight="1">
      <c r="A60" s="107"/>
      <c r="B60" s="668" t="s">
        <v>130</v>
      </c>
      <c r="C60" s="671" t="s">
        <v>251</v>
      </c>
      <c r="E60" s="300"/>
      <c r="H60" s="300"/>
      <c r="I60" s="338"/>
      <c r="J60" s="338"/>
      <c r="K60" s="338"/>
      <c r="L60" s="338"/>
      <c r="M60" s="338"/>
      <c r="N60" s="338">
        <v>13149</v>
      </c>
      <c r="O60" s="338"/>
      <c r="P60" s="338"/>
      <c r="Q60" s="338"/>
      <c r="R60" s="338"/>
      <c r="S60" s="338"/>
      <c r="Z60" s="338"/>
      <c r="AA60" s="338"/>
      <c r="AE60" s="338"/>
      <c r="AF60" s="338"/>
      <c r="AL60" s="338"/>
      <c r="AM60" s="338"/>
      <c r="AN60" s="338"/>
      <c r="AO60" s="338"/>
      <c r="AX60" s="338"/>
      <c r="BG60" s="338"/>
      <c r="BK60" s="338"/>
      <c r="BL60" s="338"/>
      <c r="BO60" s="338"/>
      <c r="BU60" s="338"/>
      <c r="BW60" s="338"/>
      <c r="BZ60" s="338"/>
    </row>
    <row r="61" spans="1:109" ht="16.5" customHeight="1">
      <c r="A61" s="107"/>
      <c r="B61" s="669"/>
      <c r="C61" s="533"/>
      <c r="G61" s="300"/>
      <c r="I61" s="338"/>
      <c r="J61" s="338"/>
      <c r="K61" s="338"/>
      <c r="M61" s="338"/>
      <c r="N61" s="338"/>
      <c r="O61" s="338"/>
      <c r="P61" s="338"/>
      <c r="Q61" s="338"/>
      <c r="R61" s="338"/>
      <c r="S61" s="338"/>
      <c r="Z61" s="338"/>
      <c r="AA61" s="338"/>
      <c r="AE61" s="338"/>
      <c r="AF61" s="338"/>
      <c r="AL61" s="338"/>
      <c r="AM61" s="338"/>
      <c r="AN61" s="338"/>
      <c r="AO61" s="338"/>
      <c r="AX61" s="338"/>
      <c r="BG61" s="338"/>
      <c r="BK61" s="338"/>
      <c r="BL61" s="338"/>
      <c r="BO61" s="338"/>
      <c r="BS61" s="300"/>
      <c r="BZ61" s="338"/>
      <c r="CR61" s="338"/>
    </row>
    <row r="62" spans="1:109" ht="16.5" customHeight="1">
      <c r="A62" s="107"/>
      <c r="B62" s="668" t="s">
        <v>130</v>
      </c>
      <c r="C62" s="671" t="s">
        <v>252</v>
      </c>
      <c r="E62" s="338"/>
      <c r="I62" s="338"/>
      <c r="J62" s="338"/>
      <c r="K62" s="338"/>
      <c r="M62" s="338"/>
      <c r="N62" s="300">
        <v>20696</v>
      </c>
      <c r="O62" s="338"/>
      <c r="P62" s="338"/>
      <c r="Q62" s="338"/>
      <c r="R62" s="338"/>
      <c r="S62" s="338"/>
      <c r="X62" s="338"/>
      <c r="Z62" s="338"/>
      <c r="AA62" s="338"/>
      <c r="AE62" s="338"/>
      <c r="AF62" s="338"/>
      <c r="AL62" s="338"/>
      <c r="AM62" s="338"/>
      <c r="AN62" s="338"/>
      <c r="AO62" s="338"/>
      <c r="AX62" s="338"/>
      <c r="BK62" s="338"/>
      <c r="BL62" s="338"/>
      <c r="BO62" s="338"/>
      <c r="BZ62" s="338"/>
    </row>
    <row r="63" spans="1:109" ht="13.8">
      <c r="A63" s="107"/>
      <c r="B63" s="668" t="s">
        <v>134</v>
      </c>
      <c r="C63" s="671" t="s">
        <v>253</v>
      </c>
      <c r="F63" s="300"/>
      <c r="G63" s="300"/>
      <c r="H63" s="300"/>
      <c r="K63" s="300"/>
      <c r="N63" s="209"/>
      <c r="O63" s="300">
        <v>224693</v>
      </c>
      <c r="Q63" s="209"/>
      <c r="R63" s="209"/>
      <c r="T63" s="300"/>
      <c r="U63" s="300"/>
      <c r="X63" s="300"/>
      <c r="Z63" s="209"/>
      <c r="AD63" s="300"/>
      <c r="AE63" s="209"/>
      <c r="AF63" s="209"/>
      <c r="AO63" s="338"/>
      <c r="AR63" s="300"/>
      <c r="AU63" s="300"/>
      <c r="AX63" s="209"/>
      <c r="BA63" s="300"/>
      <c r="BG63" s="209"/>
      <c r="BJ63" s="300"/>
      <c r="BK63" s="209"/>
      <c r="BL63" s="209"/>
      <c r="BM63" s="300"/>
      <c r="BN63" s="300"/>
      <c r="BS63" s="300"/>
      <c r="BT63" s="300"/>
      <c r="BU63" s="300"/>
      <c r="BV63" s="300"/>
      <c r="CO63" s="300"/>
      <c r="CR63" s="300"/>
    </row>
    <row r="64" spans="1:109" ht="13.8">
      <c r="A64" s="107"/>
      <c r="B64" s="668" t="s">
        <v>136</v>
      </c>
      <c r="C64" s="671" t="s">
        <v>254</v>
      </c>
      <c r="F64" s="300"/>
      <c r="G64" s="300"/>
      <c r="H64" s="300"/>
      <c r="K64" s="300"/>
      <c r="N64" s="209"/>
      <c r="P64" s="300">
        <v>124196</v>
      </c>
      <c r="Q64" s="209"/>
      <c r="R64" s="209"/>
      <c r="T64" s="300"/>
      <c r="U64" s="300"/>
      <c r="X64" s="300"/>
      <c r="Z64" s="209"/>
      <c r="AD64" s="300"/>
      <c r="AE64" s="209"/>
      <c r="AF64" s="209"/>
      <c r="AO64" s="338"/>
      <c r="AR64" s="300"/>
      <c r="AU64" s="300"/>
      <c r="AX64" s="209"/>
      <c r="BA64" s="300"/>
      <c r="BG64" s="209"/>
      <c r="BJ64" s="300"/>
      <c r="BK64" s="209"/>
      <c r="BL64" s="209"/>
      <c r="BM64" s="300"/>
      <c r="BN64" s="300"/>
      <c r="BS64" s="300"/>
      <c r="BT64" s="300"/>
      <c r="BU64" s="300"/>
      <c r="BV64" s="300"/>
      <c r="CO64" s="300"/>
      <c r="CR64" s="300"/>
    </row>
    <row r="65" spans="1:256" ht="13.8">
      <c r="A65" s="107"/>
      <c r="B65" s="668" t="s">
        <v>138</v>
      </c>
      <c r="C65" s="671" t="s">
        <v>255</v>
      </c>
      <c r="F65" s="300"/>
      <c r="I65" s="300"/>
      <c r="K65" s="300"/>
      <c r="P65" s="209"/>
      <c r="Q65" s="300">
        <v>62098</v>
      </c>
      <c r="R65" s="209"/>
      <c r="X65" s="300"/>
      <c r="Z65" s="209"/>
      <c r="AA65" s="209"/>
      <c r="AD65" s="300"/>
      <c r="AE65" s="209"/>
      <c r="AF65" s="209"/>
      <c r="AG65" s="300"/>
      <c r="AN65" s="209"/>
      <c r="AO65" s="338"/>
      <c r="AR65" s="300"/>
      <c r="AX65" s="209"/>
      <c r="BG65" s="209"/>
      <c r="BJ65" s="300"/>
      <c r="BK65" s="209"/>
      <c r="BL65" s="209"/>
      <c r="BN65" s="300"/>
      <c r="BS65" s="300"/>
      <c r="BU65" s="300"/>
      <c r="CQ65" s="300"/>
      <c r="CR65" s="300"/>
    </row>
    <row r="66" spans="1:256" ht="13.2">
      <c r="A66" s="107"/>
      <c r="B66" s="669"/>
      <c r="C66" s="533"/>
      <c r="E66" s="300"/>
      <c r="K66" s="338"/>
      <c r="L66" s="338"/>
      <c r="M66" s="338"/>
      <c r="O66" s="338"/>
      <c r="P66" s="338"/>
      <c r="Q66" s="338"/>
      <c r="R66" s="338"/>
      <c r="S66" s="338"/>
      <c r="X66" s="338"/>
      <c r="Y66" s="338"/>
      <c r="Z66" s="338"/>
      <c r="AA66" s="338"/>
      <c r="AB66" s="300"/>
      <c r="AE66" s="338"/>
      <c r="AF66" s="338"/>
      <c r="AG66" s="300"/>
      <c r="AL66" s="338"/>
      <c r="AN66" s="338"/>
      <c r="AO66" s="338"/>
      <c r="AX66" s="338"/>
      <c r="BG66" s="338"/>
      <c r="BK66" s="338"/>
      <c r="BL66" s="338"/>
      <c r="BO66" s="338"/>
      <c r="BS66" s="300"/>
      <c r="BZ66" s="338"/>
    </row>
    <row r="67" spans="1:256" ht="13.2">
      <c r="A67" s="107"/>
      <c r="B67" s="669"/>
      <c r="C67" s="533" t="s">
        <v>142</v>
      </c>
      <c r="N67" s="209"/>
      <c r="O67" s="209"/>
      <c r="P67" s="209"/>
      <c r="Q67" s="209"/>
      <c r="S67" s="209"/>
      <c r="Z67" s="209"/>
      <c r="AE67" s="209"/>
      <c r="AF67" s="209"/>
      <c r="AG67" s="209">
        <v>4630</v>
      </c>
      <c r="AL67" s="209"/>
      <c r="AM67" s="209"/>
      <c r="AO67" s="338"/>
      <c r="AX67" s="209"/>
      <c r="BK67" s="209"/>
      <c r="BL67" s="209"/>
      <c r="BO67" s="209"/>
    </row>
    <row r="68" spans="1:256" s="5" customFormat="1" ht="15" customHeight="1">
      <c r="A68" s="107" t="s">
        <v>174</v>
      </c>
      <c r="B68" s="669" t="s">
        <v>256</v>
      </c>
      <c r="C68" s="533" t="s">
        <v>257</v>
      </c>
      <c r="D68" s="302"/>
      <c r="E68" s="338"/>
      <c r="F68" s="338"/>
      <c r="G68" s="302"/>
      <c r="H68" s="302"/>
      <c r="I68" s="302"/>
      <c r="J68" s="302"/>
      <c r="K68" s="302"/>
      <c r="L68" s="302"/>
      <c r="M68" s="338"/>
      <c r="N68" s="347"/>
      <c r="O68" s="338"/>
      <c r="P68" s="302"/>
      <c r="Q68" s="302"/>
      <c r="R68" s="302"/>
      <c r="S68" s="302"/>
      <c r="T68" s="302"/>
      <c r="U68" s="302"/>
      <c r="V68" s="302"/>
      <c r="W68" s="302"/>
      <c r="X68" s="302"/>
      <c r="Y68" s="302"/>
      <c r="Z68" s="302"/>
      <c r="AA68" s="302"/>
      <c r="AB68" s="302"/>
      <c r="AC68" s="302"/>
      <c r="AD68" s="302"/>
      <c r="AE68" s="302"/>
      <c r="AF68" s="302"/>
      <c r="AG68" s="302"/>
      <c r="AH68" s="302"/>
      <c r="AI68" s="302"/>
      <c r="AJ68" s="302"/>
      <c r="AK68" s="302"/>
      <c r="AL68" s="302"/>
      <c r="AM68" s="302"/>
      <c r="AN68" s="302"/>
      <c r="AO68" s="338">
        <v>5000</v>
      </c>
      <c r="AP68" s="302"/>
      <c r="AQ68" s="302"/>
      <c r="AR68" s="302"/>
      <c r="AS68" s="302"/>
      <c r="AT68" s="338"/>
      <c r="AU68" s="302"/>
      <c r="AV68" s="302"/>
      <c r="AW68" s="302"/>
      <c r="AX68" s="302"/>
      <c r="AY68" s="302"/>
      <c r="AZ68" s="302"/>
      <c r="BA68" s="302"/>
      <c r="BB68" s="302"/>
      <c r="BC68" s="302"/>
      <c r="BD68" s="302"/>
      <c r="BE68" s="302"/>
      <c r="BF68" s="302"/>
      <c r="BG68" s="302"/>
      <c r="BH68" s="302"/>
      <c r="BI68" s="302"/>
      <c r="BJ68" s="302"/>
      <c r="BK68" s="302"/>
      <c r="BL68" s="302"/>
      <c r="BM68" s="302"/>
      <c r="BN68" s="302"/>
      <c r="BO68" s="302"/>
      <c r="BP68" s="302"/>
      <c r="BQ68" s="302"/>
      <c r="BR68" s="302"/>
      <c r="BS68" s="302"/>
      <c r="BT68" s="302"/>
      <c r="BU68" s="302"/>
      <c r="BV68" s="302"/>
      <c r="BW68" s="302"/>
      <c r="BX68" s="302"/>
      <c r="BY68" s="338"/>
      <c r="BZ68" s="302"/>
      <c r="CA68" s="302"/>
      <c r="CB68" s="302"/>
      <c r="CC68" s="302"/>
      <c r="CD68" s="302"/>
      <c r="CE68" s="302"/>
      <c r="CF68" s="302"/>
      <c r="CG68" s="302"/>
      <c r="CH68" s="302"/>
      <c r="CI68" s="302"/>
      <c r="CJ68" s="302"/>
      <c r="CK68" s="302"/>
      <c r="CL68" s="302"/>
      <c r="CM68" s="302"/>
      <c r="CN68" s="302"/>
      <c r="CO68" s="302"/>
      <c r="CP68" s="302"/>
      <c r="CQ68" s="302"/>
      <c r="CR68" s="302"/>
      <c r="CS68" s="302"/>
      <c r="CT68" s="302"/>
      <c r="CU68" s="302"/>
      <c r="CV68" s="302"/>
      <c r="CW68" s="302"/>
      <c r="CX68" s="302"/>
      <c r="CY68" s="302"/>
      <c r="CZ68" s="302"/>
      <c r="DA68" s="302"/>
      <c r="DB68" s="302"/>
      <c r="DC68" s="302"/>
      <c r="DD68" s="302"/>
      <c r="DE68" s="302"/>
      <c r="DF68" s="227"/>
      <c r="DG68" s="227"/>
      <c r="DH68" s="227"/>
      <c r="DI68" s="227"/>
      <c r="DJ68" s="227"/>
      <c r="DK68" s="227"/>
      <c r="DL68" s="227"/>
      <c r="DM68" s="227"/>
      <c r="DN68" s="227"/>
      <c r="DO68" s="227"/>
      <c r="DP68" s="227"/>
      <c r="DQ68" s="227"/>
      <c r="DR68" s="227"/>
      <c r="DS68" s="227"/>
      <c r="DT68" s="227"/>
      <c r="DU68" s="227"/>
      <c r="DV68" s="227"/>
      <c r="DW68" s="227"/>
      <c r="DX68" s="227"/>
      <c r="DY68" s="227"/>
      <c r="DZ68" s="227"/>
      <c r="EA68" s="227"/>
      <c r="EB68" s="227"/>
      <c r="EC68" s="227"/>
      <c r="ED68" s="227"/>
      <c r="EE68" s="227"/>
      <c r="EF68" s="227"/>
      <c r="EG68" s="227"/>
      <c r="EH68" s="227"/>
      <c r="EI68" s="227"/>
      <c r="EJ68" s="227"/>
      <c r="EK68" s="227"/>
      <c r="EL68" s="227"/>
      <c r="EM68" s="227"/>
      <c r="EN68" s="227"/>
      <c r="EO68" s="227"/>
      <c r="EP68" s="227"/>
      <c r="EQ68" s="227"/>
      <c r="ER68" s="227"/>
      <c r="ES68" s="227"/>
      <c r="ET68" s="227"/>
      <c r="EU68" s="227"/>
      <c r="EV68" s="227"/>
      <c r="EW68" s="227"/>
      <c r="EX68" s="227"/>
      <c r="EY68" s="227"/>
      <c r="EZ68" s="227"/>
      <c r="FA68" s="227"/>
      <c r="FB68" s="227"/>
      <c r="FC68" s="227"/>
      <c r="FD68" s="227"/>
      <c r="FE68" s="227"/>
      <c r="FF68" s="227"/>
      <c r="FG68" s="227"/>
      <c r="FH68" s="227"/>
      <c r="FI68" s="227"/>
      <c r="FJ68" s="227"/>
      <c r="FK68" s="227"/>
      <c r="FL68" s="227"/>
      <c r="FM68" s="227"/>
      <c r="FN68" s="227"/>
      <c r="FO68" s="227"/>
      <c r="FP68" s="227"/>
      <c r="FQ68" s="227"/>
      <c r="FR68" s="227"/>
      <c r="FS68" s="227"/>
      <c r="FT68" s="227"/>
      <c r="FU68" s="227"/>
      <c r="FV68" s="227"/>
      <c r="FW68" s="227"/>
      <c r="FX68" s="227"/>
      <c r="FY68" s="227"/>
      <c r="FZ68" s="227"/>
      <c r="GA68" s="227"/>
      <c r="GB68" s="227"/>
      <c r="GC68" s="227"/>
      <c r="GD68" s="227"/>
      <c r="GE68" s="227"/>
      <c r="GF68" s="227"/>
      <c r="GG68" s="227"/>
      <c r="GH68" s="227"/>
      <c r="GI68" s="227"/>
      <c r="GJ68" s="227"/>
      <c r="GK68" s="227"/>
      <c r="GL68" s="227"/>
      <c r="GM68" s="227"/>
      <c r="GN68" s="227"/>
      <c r="GO68" s="227"/>
      <c r="GP68" s="227"/>
      <c r="GQ68" s="227"/>
      <c r="GR68" s="227"/>
      <c r="GS68" s="227"/>
      <c r="GT68" s="227"/>
      <c r="GU68" s="227"/>
      <c r="GV68" s="227"/>
      <c r="GW68" s="227"/>
      <c r="GX68" s="227"/>
      <c r="GY68" s="227"/>
      <c r="GZ68" s="227"/>
      <c r="HA68" s="227"/>
      <c r="HB68" s="227"/>
      <c r="HC68" s="227"/>
      <c r="HD68" s="227"/>
      <c r="HE68" s="227"/>
      <c r="HF68" s="227"/>
      <c r="HG68" s="227"/>
      <c r="HH68" s="227"/>
      <c r="HI68" s="227"/>
      <c r="HJ68" s="227"/>
      <c r="HK68" s="227"/>
      <c r="HL68" s="227"/>
      <c r="HM68" s="227"/>
      <c r="HN68" s="227"/>
      <c r="HO68" s="227"/>
      <c r="HP68" s="227"/>
      <c r="HQ68" s="227"/>
      <c r="HR68" s="227"/>
      <c r="HS68" s="227"/>
      <c r="HT68" s="227"/>
      <c r="HU68" s="227"/>
      <c r="HV68" s="227"/>
      <c r="HW68" s="227"/>
      <c r="HX68" s="227"/>
      <c r="HY68" s="227"/>
      <c r="HZ68" s="227"/>
      <c r="IA68" s="227"/>
      <c r="IB68" s="227"/>
      <c r="IC68" s="227"/>
      <c r="ID68" s="227"/>
      <c r="IE68" s="227"/>
      <c r="IF68" s="227"/>
      <c r="IG68" s="227"/>
      <c r="IH68" s="227"/>
      <c r="II68" s="227"/>
      <c r="IJ68" s="227"/>
      <c r="IK68" s="227"/>
      <c r="IL68" s="227"/>
      <c r="IM68" s="227"/>
      <c r="IN68" s="227"/>
      <c r="IO68" s="227"/>
      <c r="IP68" s="227"/>
      <c r="IQ68" s="227"/>
      <c r="IR68" s="227"/>
      <c r="IS68" s="227"/>
      <c r="IT68" s="227"/>
      <c r="IU68" s="227"/>
      <c r="IV68" s="227"/>
    </row>
    <row r="69" spans="1:256" ht="16.5" customHeight="1">
      <c r="A69" s="107" t="s">
        <v>174</v>
      </c>
      <c r="B69" s="669" t="s">
        <v>258</v>
      </c>
      <c r="C69" s="533" t="s">
        <v>257</v>
      </c>
      <c r="H69" s="338"/>
      <c r="K69" s="338"/>
      <c r="L69" s="338"/>
      <c r="M69" s="338"/>
      <c r="N69" s="338"/>
      <c r="O69" s="338"/>
      <c r="Q69" s="338"/>
      <c r="R69" s="338"/>
      <c r="S69" s="338"/>
      <c r="X69" s="338"/>
      <c r="Y69" s="338"/>
      <c r="Z69" s="338"/>
      <c r="AA69" s="338"/>
      <c r="AE69" s="338"/>
      <c r="AF69" s="338"/>
      <c r="AL69" s="338"/>
      <c r="AM69" s="338"/>
      <c r="AN69" s="338"/>
      <c r="AO69" s="338">
        <v>5000</v>
      </c>
      <c r="AX69" s="338"/>
      <c r="BG69" s="338"/>
      <c r="BK69" s="338"/>
      <c r="BL69" s="338"/>
      <c r="BO69" s="338"/>
      <c r="BT69" s="300"/>
      <c r="BV69" s="338"/>
      <c r="BZ69" s="338"/>
    </row>
    <row r="70" spans="1:256" ht="16.5" customHeight="1">
      <c r="A70" s="107" t="s">
        <v>174</v>
      </c>
      <c r="B70" s="669">
        <v>204</v>
      </c>
      <c r="C70" s="533" t="s">
        <v>259</v>
      </c>
      <c r="K70" s="338"/>
      <c r="L70" s="338"/>
      <c r="M70" s="338"/>
      <c r="O70" s="338"/>
      <c r="P70" s="338"/>
      <c r="R70" s="338"/>
      <c r="S70" s="338"/>
      <c r="Y70" s="338"/>
      <c r="Z70" s="338"/>
      <c r="AA70" s="338"/>
      <c r="AE70" s="338"/>
      <c r="AF70" s="338"/>
      <c r="AL70" s="338"/>
      <c r="AM70" s="338"/>
      <c r="AN70" s="338"/>
      <c r="AO70" s="338">
        <v>5000</v>
      </c>
      <c r="AX70" s="338"/>
      <c r="BG70" s="338"/>
      <c r="BK70" s="338"/>
      <c r="BL70" s="338"/>
      <c r="BO70" s="338"/>
      <c r="BP70" s="338"/>
      <c r="BZ70" s="338"/>
    </row>
    <row r="71" spans="1:256" ht="16.5" customHeight="1">
      <c r="A71" s="107" t="s">
        <v>181</v>
      </c>
      <c r="B71" s="669" t="s">
        <v>260</v>
      </c>
      <c r="C71" s="533" t="s">
        <v>261</v>
      </c>
      <c r="I71" s="338"/>
      <c r="K71" s="338"/>
      <c r="L71" s="338"/>
      <c r="N71" s="338"/>
      <c r="O71" s="338"/>
      <c r="P71" s="338"/>
      <c r="Q71" s="338"/>
      <c r="R71" s="338"/>
      <c r="S71" s="338"/>
      <c r="Y71" s="338"/>
      <c r="Z71" s="338"/>
      <c r="AA71" s="338"/>
      <c r="AE71" s="338"/>
      <c r="AF71" s="338"/>
      <c r="AM71" s="338"/>
      <c r="AN71" s="338"/>
      <c r="AO71" s="338"/>
      <c r="AX71" s="338"/>
      <c r="BG71" s="338"/>
      <c r="BK71" s="338"/>
      <c r="BL71" s="338"/>
      <c r="BO71" s="338"/>
      <c r="BP71" s="338"/>
      <c r="BW71" s="209">
        <v>68186</v>
      </c>
      <c r="BZ71" s="338"/>
    </row>
    <row r="72" spans="1:256" ht="13.2">
      <c r="A72" s="82" t="s">
        <v>262</v>
      </c>
      <c r="B72" s="669" t="s">
        <v>256</v>
      </c>
      <c r="C72" s="533" t="s">
        <v>263</v>
      </c>
      <c r="D72" s="209"/>
      <c r="L72" s="338"/>
      <c r="M72" s="338"/>
      <c r="N72" s="338"/>
      <c r="O72" s="338"/>
      <c r="P72" s="338"/>
      <c r="Q72" s="338"/>
      <c r="R72" s="338"/>
      <c r="S72" s="338"/>
      <c r="Z72" s="338"/>
      <c r="AA72" s="338"/>
      <c r="AE72" s="338"/>
      <c r="AF72" s="338"/>
      <c r="AL72" s="338"/>
      <c r="AM72" s="338"/>
      <c r="AN72" s="338"/>
      <c r="AO72" s="338">
        <v>5000</v>
      </c>
      <c r="AX72" s="338"/>
      <c r="BG72" s="338"/>
      <c r="BK72" s="338"/>
      <c r="BL72" s="338"/>
      <c r="BO72" s="338"/>
      <c r="CO72" s="338"/>
    </row>
    <row r="73" spans="1:256" ht="13.2">
      <c r="A73" s="82" t="s">
        <v>262</v>
      </c>
      <c r="B73" s="669" t="s">
        <v>264</v>
      </c>
      <c r="C73" s="533" t="s">
        <v>265</v>
      </c>
      <c r="D73" s="209"/>
      <c r="L73" s="338"/>
      <c r="M73" s="338"/>
      <c r="N73" s="338"/>
      <c r="O73" s="338"/>
      <c r="P73" s="338"/>
      <c r="Q73" s="338"/>
      <c r="R73" s="338"/>
      <c r="S73" s="338"/>
      <c r="Z73" s="338"/>
      <c r="AA73" s="338"/>
      <c r="AE73" s="338"/>
      <c r="AF73" s="338"/>
      <c r="AL73" s="338"/>
      <c r="AM73" s="338"/>
      <c r="AN73" s="338"/>
      <c r="AO73" s="338">
        <v>5000</v>
      </c>
      <c r="AX73" s="338"/>
      <c r="BG73" s="338"/>
      <c r="BK73" s="338"/>
      <c r="BL73" s="338"/>
      <c r="BO73" s="338"/>
    </row>
    <row r="74" spans="1:256" ht="16.5" customHeight="1">
      <c r="A74" s="82" t="s">
        <v>262</v>
      </c>
      <c r="B74" s="669" t="s">
        <v>266</v>
      </c>
      <c r="C74" s="533" t="s">
        <v>259</v>
      </c>
      <c r="I74" s="338"/>
      <c r="K74" s="338"/>
      <c r="L74" s="338"/>
      <c r="N74" s="338"/>
      <c r="O74" s="338"/>
      <c r="P74" s="338"/>
      <c r="Q74" s="338"/>
      <c r="R74" s="338"/>
      <c r="S74" s="338"/>
      <c r="Y74" s="338"/>
      <c r="Z74" s="338"/>
      <c r="AA74" s="338"/>
      <c r="AE74" s="338"/>
      <c r="AF74" s="338"/>
      <c r="AM74" s="338"/>
      <c r="AN74" s="338"/>
      <c r="AO74" s="338">
        <v>5000</v>
      </c>
      <c r="AX74" s="338"/>
      <c r="BG74" s="338"/>
      <c r="BK74" s="338"/>
      <c r="BL74" s="338"/>
      <c r="BO74" s="338"/>
      <c r="BP74" s="338"/>
      <c r="BZ74" s="338"/>
    </row>
    <row r="75" spans="1:256" ht="16.5" customHeight="1">
      <c r="A75" s="82" t="s">
        <v>262</v>
      </c>
      <c r="B75" s="669" t="s">
        <v>267</v>
      </c>
      <c r="C75" s="533" t="s">
        <v>268</v>
      </c>
      <c r="I75" s="338"/>
      <c r="K75" s="338"/>
      <c r="L75" s="338"/>
      <c r="N75" s="338"/>
      <c r="O75" s="338"/>
      <c r="P75" s="338"/>
      <c r="Q75" s="338"/>
      <c r="R75" s="338"/>
      <c r="S75" s="338"/>
      <c r="Y75" s="338"/>
      <c r="Z75" s="338"/>
      <c r="AA75" s="338"/>
      <c r="AE75" s="338"/>
      <c r="AF75" s="338"/>
      <c r="AG75" s="300"/>
      <c r="AM75" s="338"/>
      <c r="AN75" s="338"/>
      <c r="AO75" s="338">
        <v>5000</v>
      </c>
      <c r="AX75" s="338"/>
      <c r="BG75" s="338"/>
      <c r="BK75" s="338"/>
      <c r="BL75" s="338"/>
      <c r="BO75" s="338"/>
      <c r="BP75" s="338"/>
      <c r="BZ75" s="338"/>
    </row>
    <row r="76" spans="1:256" ht="16.5" customHeight="1">
      <c r="A76" s="82" t="s">
        <v>262</v>
      </c>
      <c r="B76" s="669" t="s">
        <v>269</v>
      </c>
      <c r="C76" s="533" t="s">
        <v>257</v>
      </c>
      <c r="I76" s="338"/>
      <c r="K76" s="338"/>
      <c r="L76" s="338"/>
      <c r="N76" s="338"/>
      <c r="O76" s="338"/>
      <c r="P76" s="338"/>
      <c r="Q76" s="338"/>
      <c r="R76" s="338"/>
      <c r="S76" s="338"/>
      <c r="Y76" s="338"/>
      <c r="Z76" s="338"/>
      <c r="AA76" s="338"/>
      <c r="AE76" s="338"/>
      <c r="AF76" s="338"/>
      <c r="AM76" s="338"/>
      <c r="AN76" s="338"/>
      <c r="AO76" s="338">
        <v>5000</v>
      </c>
      <c r="AX76" s="338"/>
      <c r="BG76" s="338"/>
      <c r="BK76" s="338"/>
      <c r="BL76" s="338"/>
      <c r="BO76" s="338"/>
      <c r="BP76" s="338"/>
      <c r="BZ76" s="338"/>
    </row>
    <row r="77" spans="1:256" s="242" customFormat="1" ht="16.5" customHeight="1"/>
    <row r="78" spans="1:256" ht="16.5" customHeight="1">
      <c r="A78" s="107" t="s">
        <v>189</v>
      </c>
      <c r="B78" s="669" t="s">
        <v>270</v>
      </c>
      <c r="C78" s="672" t="s">
        <v>271</v>
      </c>
      <c r="AM78" s="300">
        <v>186553.71</v>
      </c>
    </row>
    <row r="79" spans="1:256" ht="13.2">
      <c r="A79" s="107" t="s">
        <v>189</v>
      </c>
      <c r="B79" s="669">
        <v>70</v>
      </c>
      <c r="C79" s="672" t="s">
        <v>272</v>
      </c>
      <c r="D79" s="338"/>
      <c r="L79" s="338"/>
      <c r="M79" s="338"/>
      <c r="N79" s="338"/>
      <c r="O79" s="338"/>
      <c r="P79" s="338"/>
      <c r="Q79" s="338"/>
      <c r="R79" s="338"/>
      <c r="S79" s="338"/>
      <c r="Z79" s="338"/>
      <c r="AA79" s="338"/>
      <c r="AE79" s="338"/>
      <c r="AF79" s="338"/>
      <c r="AL79" s="338"/>
      <c r="AM79" s="338">
        <v>999999.71</v>
      </c>
      <c r="AN79" s="338"/>
      <c r="AO79" s="338"/>
      <c r="AX79" s="338"/>
      <c r="BG79" s="338"/>
      <c r="BK79" s="338"/>
      <c r="BL79" s="338"/>
      <c r="BO79" s="338"/>
    </row>
    <row r="80" spans="1:256" ht="13.2">
      <c r="A80" s="107" t="s">
        <v>189</v>
      </c>
      <c r="B80" s="669">
        <v>2756</v>
      </c>
      <c r="C80" s="672" t="s">
        <v>273</v>
      </c>
      <c r="D80" s="338"/>
      <c r="L80" s="338"/>
      <c r="M80" s="338"/>
      <c r="N80" s="338"/>
      <c r="O80" s="338"/>
      <c r="P80" s="338"/>
      <c r="Q80" s="338"/>
      <c r="R80" s="338"/>
      <c r="S80" s="338"/>
      <c r="Z80" s="338"/>
      <c r="AA80" s="338"/>
      <c r="AE80" s="338"/>
      <c r="AF80" s="338"/>
      <c r="AL80" s="338"/>
      <c r="AM80" s="338"/>
      <c r="AN80" s="338"/>
      <c r="AO80" s="338"/>
      <c r="AS80" s="209">
        <v>1000000</v>
      </c>
      <c r="AX80" s="338"/>
      <c r="BG80" s="338"/>
      <c r="BK80" s="338"/>
      <c r="BL80" s="338"/>
      <c r="BO80" s="338"/>
      <c r="BQ80" s="338"/>
    </row>
    <row r="81" spans="1:101" ht="13.2">
      <c r="A81" s="107" t="s">
        <v>189</v>
      </c>
      <c r="B81" s="669">
        <v>187848</v>
      </c>
      <c r="C81" s="672" t="s">
        <v>274</v>
      </c>
      <c r="D81" s="338"/>
      <c r="L81" s="338"/>
      <c r="M81" s="338"/>
      <c r="N81" s="338"/>
      <c r="O81" s="338"/>
      <c r="P81" s="338"/>
      <c r="Q81" s="338"/>
      <c r="R81" s="338"/>
      <c r="S81" s="338"/>
      <c r="Z81" s="338"/>
      <c r="AA81" s="338"/>
      <c r="AE81" s="338"/>
      <c r="AF81" s="338"/>
      <c r="AG81" s="209">
        <v>393328.22</v>
      </c>
      <c r="AL81" s="338"/>
      <c r="AM81" s="338"/>
      <c r="AN81" s="338"/>
      <c r="AO81" s="338"/>
      <c r="AX81" s="338"/>
      <c r="BG81" s="338"/>
      <c r="BI81" s="338"/>
      <c r="BK81" s="338"/>
      <c r="BL81" s="338"/>
      <c r="BO81" s="338"/>
    </row>
    <row r="82" spans="1:101" ht="13.2">
      <c r="A82" s="107" t="s">
        <v>275</v>
      </c>
      <c r="B82" s="669" t="s">
        <v>276</v>
      </c>
      <c r="C82" s="672" t="s">
        <v>277</v>
      </c>
      <c r="D82" s="338"/>
      <c r="K82" s="338"/>
      <c r="L82" s="338"/>
      <c r="M82" s="338"/>
      <c r="N82" s="338"/>
      <c r="O82" s="338"/>
      <c r="P82" s="338"/>
      <c r="Q82" s="338"/>
      <c r="R82" s="338"/>
      <c r="S82" s="338"/>
      <c r="Z82" s="338"/>
      <c r="AA82" s="338"/>
      <c r="AE82" s="338"/>
      <c r="AF82" s="338"/>
      <c r="AL82" s="338"/>
      <c r="AM82" s="338"/>
      <c r="AN82" s="338"/>
      <c r="AO82" s="338">
        <v>5000</v>
      </c>
      <c r="AX82" s="338"/>
      <c r="BG82" s="338"/>
      <c r="BK82" s="338"/>
      <c r="BL82" s="338"/>
      <c r="BO82" s="338"/>
      <c r="CN82" s="338"/>
    </row>
    <row r="83" spans="1:101" ht="13.2">
      <c r="A83" s="107" t="s">
        <v>275</v>
      </c>
      <c r="B83" s="669" t="s">
        <v>278</v>
      </c>
      <c r="C83" s="672" t="s">
        <v>277</v>
      </c>
      <c r="D83" s="2"/>
      <c r="E83"/>
      <c r="F83"/>
      <c r="G83"/>
      <c r="H83" s="2"/>
      <c r="I83" s="2"/>
      <c r="J83" s="2"/>
      <c r="K83"/>
      <c r="L83" s="142"/>
      <c r="M83"/>
      <c r="N83" s="2"/>
      <c r="O83"/>
      <c r="P83"/>
      <c r="Q83"/>
      <c r="R83"/>
      <c r="S83"/>
      <c r="T83"/>
      <c r="U83"/>
      <c r="V83"/>
      <c r="W83"/>
      <c r="X83"/>
      <c r="Y83"/>
      <c r="Z83"/>
      <c r="AA83" s="157"/>
      <c r="AB83"/>
      <c r="AC83"/>
      <c r="AD83" s="142"/>
      <c r="AE83"/>
      <c r="AF83" s="142"/>
      <c r="AG83"/>
      <c r="AH83"/>
      <c r="AI83"/>
      <c r="AJ83"/>
      <c r="AK83"/>
      <c r="AL83"/>
      <c r="AM83" s="142"/>
      <c r="AO83" s="338">
        <v>5000</v>
      </c>
      <c r="AP83"/>
      <c r="AQ83" s="142"/>
      <c r="AR83"/>
      <c r="AS83"/>
      <c r="AT83"/>
      <c r="AU83"/>
      <c r="AV83"/>
      <c r="AW83"/>
      <c r="AX83"/>
      <c r="AY83"/>
      <c r="AZ83"/>
      <c r="BA83"/>
      <c r="BB83"/>
      <c r="BC83"/>
      <c r="BD83"/>
      <c r="BE83"/>
      <c r="BF83" s="142"/>
      <c r="BG83" s="142"/>
      <c r="BH83"/>
      <c r="BI83"/>
      <c r="BJ83"/>
      <c r="BK83"/>
      <c r="BL83"/>
      <c r="BM83"/>
      <c r="BN83"/>
      <c r="BO83"/>
      <c r="BP83"/>
      <c r="BQ83"/>
      <c r="BR83"/>
      <c r="BS83"/>
      <c r="BT83" s="142"/>
      <c r="BU83" s="142"/>
      <c r="BV83"/>
      <c r="BW83" s="142"/>
      <c r="BX83"/>
      <c r="BY83"/>
      <c r="BZ83" s="142"/>
      <c r="CA83"/>
      <c r="CB83"/>
      <c r="CC83"/>
      <c r="CD83"/>
      <c r="CE83"/>
      <c r="CF83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  <c r="CW83" s="2"/>
    </row>
    <row r="84" spans="1:101" ht="13.2">
      <c r="A84" s="107" t="s">
        <v>275</v>
      </c>
      <c r="B84" s="669" t="s">
        <v>279</v>
      </c>
      <c r="C84" s="672" t="s">
        <v>277</v>
      </c>
      <c r="D84" s="209"/>
      <c r="L84" s="338"/>
      <c r="M84" s="338"/>
      <c r="N84" s="338"/>
      <c r="O84" s="338"/>
      <c r="P84" s="338"/>
      <c r="Q84" s="338"/>
      <c r="R84" s="338"/>
      <c r="S84" s="338"/>
      <c r="Z84" s="338"/>
      <c r="AA84" s="338"/>
      <c r="AE84" s="338"/>
      <c r="AF84" s="338"/>
      <c r="AL84" s="338"/>
      <c r="AM84" s="338"/>
      <c r="AO84" s="300">
        <v>5000</v>
      </c>
      <c r="AX84" s="338"/>
      <c r="BG84" s="338"/>
      <c r="BK84" s="338"/>
      <c r="BL84" s="338"/>
      <c r="BO84" s="338"/>
      <c r="CO84" s="338"/>
    </row>
    <row r="85" spans="1:101" ht="13.2">
      <c r="A85" s="107" t="s">
        <v>275</v>
      </c>
      <c r="B85" s="669" t="s">
        <v>280</v>
      </c>
      <c r="C85" s="672" t="s">
        <v>281</v>
      </c>
      <c r="D85" s="209"/>
      <c r="L85" s="338"/>
      <c r="M85" s="338"/>
      <c r="N85" s="338"/>
      <c r="O85" s="338"/>
      <c r="P85" s="338"/>
      <c r="Q85" s="338"/>
      <c r="R85" s="338"/>
      <c r="S85" s="338"/>
      <c r="Z85" s="338"/>
      <c r="AA85" s="338"/>
      <c r="AE85" s="338"/>
      <c r="AF85" s="338"/>
      <c r="AL85" s="338"/>
      <c r="AM85" s="338"/>
      <c r="AN85" s="338"/>
      <c r="AO85" s="300">
        <v>5000</v>
      </c>
      <c r="AV85" s="338"/>
      <c r="AX85" s="338"/>
      <c r="BG85" s="338"/>
      <c r="BK85" s="338"/>
      <c r="BL85" s="338"/>
      <c r="BO85" s="338"/>
      <c r="CO85" s="338"/>
    </row>
    <row r="86" spans="1:101" ht="13.2">
      <c r="A86" s="107" t="s">
        <v>275</v>
      </c>
      <c r="B86" s="669" t="s">
        <v>282</v>
      </c>
      <c r="C86" s="672" t="s">
        <v>283</v>
      </c>
      <c r="D86" s="209"/>
      <c r="L86" s="338"/>
      <c r="M86" s="338"/>
      <c r="N86" s="338"/>
      <c r="O86" s="338"/>
      <c r="P86" s="338"/>
      <c r="Q86" s="338"/>
      <c r="R86" s="338"/>
      <c r="S86" s="338"/>
      <c r="Z86" s="338"/>
      <c r="AA86" s="338"/>
      <c r="AE86" s="338"/>
      <c r="AF86" s="338"/>
      <c r="AL86" s="338"/>
      <c r="AM86" s="338"/>
      <c r="AN86" s="338"/>
      <c r="AO86" s="300">
        <v>5000</v>
      </c>
      <c r="AV86" s="338"/>
      <c r="AX86" s="338"/>
      <c r="BG86" s="338"/>
      <c r="BK86" s="338"/>
      <c r="BL86" s="338"/>
      <c r="BO86" s="338"/>
      <c r="CO86" s="338"/>
    </row>
    <row r="87" spans="1:101" ht="13.2">
      <c r="A87" s="107" t="s">
        <v>275</v>
      </c>
      <c r="B87" s="669" t="s">
        <v>284</v>
      </c>
      <c r="C87" s="672" t="s">
        <v>277</v>
      </c>
      <c r="D87" s="209"/>
      <c r="L87" s="338"/>
      <c r="M87" s="338"/>
      <c r="N87" s="338"/>
      <c r="O87" s="338"/>
      <c r="P87" s="338"/>
      <c r="Q87" s="338"/>
      <c r="R87" s="338"/>
      <c r="S87" s="338"/>
      <c r="Z87" s="338"/>
      <c r="AA87" s="338"/>
      <c r="AD87" s="338"/>
      <c r="AE87" s="338"/>
      <c r="AF87" s="338"/>
      <c r="AL87" s="338"/>
      <c r="AM87" s="338"/>
      <c r="AN87" s="338"/>
      <c r="AO87" s="338">
        <v>5000</v>
      </c>
      <c r="AX87" s="338"/>
      <c r="BG87" s="338"/>
      <c r="BK87" s="338"/>
      <c r="BL87" s="338"/>
      <c r="BO87" s="338"/>
      <c r="CO87" s="338"/>
    </row>
    <row r="88" spans="1:101" ht="13.2">
      <c r="A88" s="82" t="s">
        <v>285</v>
      </c>
      <c r="B88" s="669" t="s">
        <v>286</v>
      </c>
      <c r="C88" s="672" t="s">
        <v>287</v>
      </c>
      <c r="D88" s="209"/>
      <c r="L88" s="338"/>
      <c r="M88" s="338"/>
      <c r="N88" s="338"/>
      <c r="O88" s="338"/>
      <c r="P88" s="338"/>
      <c r="Q88" s="338"/>
      <c r="R88" s="338"/>
      <c r="S88" s="338"/>
      <c r="Z88" s="338"/>
      <c r="AA88" s="338"/>
      <c r="AE88" s="338"/>
      <c r="AF88" s="338"/>
      <c r="AL88" s="338"/>
      <c r="AM88" s="338"/>
      <c r="AN88" s="338"/>
      <c r="AO88" s="338"/>
      <c r="AR88" s="209">
        <v>75961</v>
      </c>
      <c r="AX88" s="338"/>
      <c r="BG88" s="338"/>
      <c r="BK88" s="338"/>
      <c r="BL88" s="338"/>
      <c r="BO88" s="338"/>
      <c r="CO88" s="338"/>
    </row>
    <row r="89" spans="1:101" ht="13.2">
      <c r="A89" s="82" t="s">
        <v>285</v>
      </c>
      <c r="B89" s="669" t="s">
        <v>288</v>
      </c>
      <c r="C89" s="672" t="s">
        <v>287</v>
      </c>
      <c r="D89" s="209"/>
      <c r="L89" s="338"/>
      <c r="M89" s="338"/>
      <c r="N89" s="338"/>
      <c r="O89" s="338"/>
      <c r="P89" s="338"/>
      <c r="Q89" s="338"/>
      <c r="R89" s="338"/>
      <c r="S89" s="338"/>
      <c r="Z89" s="338"/>
      <c r="AA89" s="338"/>
      <c r="AE89" s="338"/>
      <c r="AF89" s="338"/>
      <c r="AL89" s="338"/>
      <c r="AM89" s="338"/>
      <c r="AN89" s="338"/>
      <c r="AO89" s="338"/>
      <c r="AR89" s="209">
        <v>108151</v>
      </c>
      <c r="AX89" s="338"/>
      <c r="BG89" s="338"/>
      <c r="BK89" s="338"/>
      <c r="BL89" s="338"/>
      <c r="BO89" s="338"/>
      <c r="CO89" s="338"/>
    </row>
    <row r="90" spans="1:101" ht="13.2">
      <c r="A90" s="82" t="s">
        <v>189</v>
      </c>
      <c r="B90" s="669" t="s">
        <v>289</v>
      </c>
      <c r="C90" s="543" t="s">
        <v>177</v>
      </c>
      <c r="D90" s="338"/>
      <c r="L90" s="338"/>
      <c r="M90" s="338"/>
      <c r="N90" s="338"/>
      <c r="O90" s="338"/>
      <c r="P90" s="338"/>
      <c r="Q90" s="338"/>
      <c r="R90" s="338"/>
      <c r="S90" s="338"/>
      <c r="Z90" s="338"/>
      <c r="AA90" s="338"/>
      <c r="AE90" s="338"/>
      <c r="AF90" s="338"/>
      <c r="AL90" s="338"/>
      <c r="AM90" s="209"/>
      <c r="AN90" s="338"/>
      <c r="AO90" s="338"/>
      <c r="AX90" s="338"/>
      <c r="BG90" s="338"/>
      <c r="BK90" s="338"/>
      <c r="BL90" s="338"/>
      <c r="BO90" s="338"/>
      <c r="BT90" s="209">
        <v>34037.93</v>
      </c>
    </row>
    <row r="91" spans="1:101" ht="13.2">
      <c r="A91" s="82" t="s">
        <v>290</v>
      </c>
      <c r="B91" s="669" t="s">
        <v>291</v>
      </c>
      <c r="C91" s="672" t="s">
        <v>292</v>
      </c>
      <c r="D91" s="209"/>
      <c r="L91" s="338"/>
      <c r="M91" s="338"/>
      <c r="N91" s="338"/>
      <c r="O91" s="338"/>
      <c r="P91" s="338"/>
      <c r="Q91" s="338"/>
      <c r="R91" s="338"/>
      <c r="S91" s="338"/>
      <c r="Z91" s="338"/>
      <c r="AA91" s="338"/>
      <c r="AE91" s="338"/>
      <c r="AF91" s="338"/>
      <c r="AL91" s="338"/>
      <c r="AM91" s="338"/>
      <c r="AN91" s="338"/>
      <c r="AO91" s="338"/>
      <c r="AR91" s="209">
        <v>3681.25</v>
      </c>
      <c r="AX91" s="338"/>
      <c r="BG91" s="338"/>
      <c r="BK91" s="338"/>
      <c r="BL91" s="338"/>
      <c r="BO91" s="338"/>
      <c r="CO91" s="338"/>
    </row>
    <row r="92" spans="1:101" ht="13.2">
      <c r="A92" s="82" t="s">
        <v>290</v>
      </c>
      <c r="B92" s="669">
        <v>41486</v>
      </c>
      <c r="C92" s="672" t="s">
        <v>179</v>
      </c>
      <c r="D92" s="209"/>
      <c r="L92" s="338"/>
      <c r="M92" s="338"/>
      <c r="N92" s="338"/>
      <c r="O92" s="338"/>
      <c r="P92" s="338"/>
      <c r="Q92" s="338"/>
      <c r="R92" s="338"/>
      <c r="S92" s="338"/>
      <c r="Z92" s="338"/>
      <c r="AA92" s="338"/>
      <c r="AE92" s="338"/>
      <c r="AF92" s="338"/>
      <c r="AL92" s="338"/>
      <c r="AM92" s="338"/>
      <c r="AN92" s="338"/>
      <c r="AO92" s="338">
        <v>260899.11</v>
      </c>
      <c r="AX92" s="338"/>
      <c r="BG92" s="338"/>
      <c r="BK92" s="338"/>
      <c r="BL92" s="338"/>
      <c r="BO92" s="338"/>
      <c r="CO92" s="338"/>
    </row>
    <row r="93" spans="1:101" ht="13.2">
      <c r="A93" s="82" t="s">
        <v>290</v>
      </c>
      <c r="B93" s="669">
        <v>41502</v>
      </c>
      <c r="C93" s="672" t="s">
        <v>179</v>
      </c>
      <c r="D93" s="209"/>
      <c r="L93" s="338"/>
      <c r="M93" s="338"/>
      <c r="N93" s="338"/>
      <c r="O93" s="338"/>
      <c r="P93" s="338"/>
      <c r="Q93" s="338"/>
      <c r="R93" s="338"/>
      <c r="S93" s="338"/>
      <c r="Z93" s="338"/>
      <c r="AA93" s="338"/>
      <c r="AE93" s="338"/>
      <c r="AF93" s="338"/>
      <c r="AL93" s="338"/>
      <c r="AM93" s="338"/>
      <c r="AN93" s="338"/>
      <c r="AO93" s="338">
        <v>304313.99</v>
      </c>
      <c r="AX93" s="338"/>
      <c r="BG93" s="338"/>
      <c r="BK93" s="338"/>
      <c r="BL93" s="338"/>
      <c r="BO93" s="338"/>
      <c r="CO93" s="338"/>
    </row>
    <row r="94" spans="1:101" ht="13.2">
      <c r="A94" s="82" t="s">
        <v>290</v>
      </c>
      <c r="B94" s="669">
        <v>415</v>
      </c>
      <c r="C94" s="672" t="s">
        <v>175</v>
      </c>
      <c r="D94" s="209"/>
      <c r="L94" s="338"/>
      <c r="M94" s="338"/>
      <c r="N94" s="338"/>
      <c r="O94" s="338"/>
      <c r="P94" s="338"/>
      <c r="Q94" s="338"/>
      <c r="R94" s="338"/>
      <c r="S94" s="338"/>
      <c r="Z94" s="338"/>
      <c r="AA94" s="338"/>
      <c r="AE94" s="338"/>
      <c r="AF94" s="338"/>
      <c r="AL94" s="338"/>
      <c r="AM94" s="338">
        <v>454960.8</v>
      </c>
      <c r="AN94" s="338"/>
      <c r="AO94" s="338"/>
      <c r="AX94" s="338"/>
      <c r="BG94" s="338"/>
      <c r="BK94" s="338"/>
      <c r="BL94" s="338"/>
      <c r="BO94" s="338"/>
      <c r="CO94" s="338"/>
    </row>
    <row r="95" spans="1:101" ht="13.2">
      <c r="A95" s="82" t="s">
        <v>290</v>
      </c>
      <c r="B95" s="669">
        <v>126</v>
      </c>
      <c r="C95" s="672" t="s">
        <v>293</v>
      </c>
      <c r="D95" s="209"/>
      <c r="L95" s="338"/>
      <c r="M95" s="338"/>
      <c r="N95" s="338"/>
      <c r="O95" s="338"/>
      <c r="P95" s="338"/>
      <c r="Q95" s="338"/>
      <c r="R95" s="338"/>
      <c r="S95" s="338"/>
      <c r="Z95" s="338"/>
      <c r="AA95" s="338"/>
      <c r="AE95" s="338"/>
      <c r="AF95" s="338"/>
      <c r="AL95" s="338"/>
      <c r="AM95" s="338">
        <v>2260000</v>
      </c>
      <c r="AN95" s="338"/>
      <c r="AO95" s="338"/>
      <c r="AX95" s="338"/>
      <c r="BG95" s="338"/>
      <c r="BK95" s="338"/>
      <c r="BL95" s="338"/>
      <c r="BO95" s="338"/>
      <c r="CO95" s="338"/>
    </row>
    <row r="96" spans="1:101" ht="12.75" customHeight="1">
      <c r="A96" s="82" t="s">
        <v>170</v>
      </c>
      <c r="B96" s="669" t="s">
        <v>294</v>
      </c>
      <c r="C96" s="672" t="s">
        <v>171</v>
      </c>
      <c r="AN96" s="300">
        <v>1582000</v>
      </c>
    </row>
    <row r="97" spans="1:109" ht="12.75" customHeight="1">
      <c r="A97" s="82" t="s">
        <v>170</v>
      </c>
      <c r="B97" s="669" t="s">
        <v>295</v>
      </c>
      <c r="C97" s="672" t="s">
        <v>171</v>
      </c>
      <c r="AN97" s="300">
        <v>180800</v>
      </c>
    </row>
    <row r="98" spans="1:109" ht="13.2">
      <c r="A98" s="82" t="s">
        <v>170</v>
      </c>
      <c r="B98" s="669" t="s">
        <v>296</v>
      </c>
      <c r="C98" s="672" t="s">
        <v>171</v>
      </c>
      <c r="D98" s="209"/>
      <c r="L98" s="338"/>
      <c r="M98" s="338"/>
      <c r="N98" s="338"/>
      <c r="O98" s="338"/>
      <c r="P98" s="338"/>
      <c r="Q98" s="338"/>
      <c r="R98" s="338"/>
      <c r="S98" s="338"/>
      <c r="Z98" s="338"/>
      <c r="AA98" s="338"/>
      <c r="AE98" s="338"/>
      <c r="AF98" s="338"/>
      <c r="AL98" s="338"/>
      <c r="AM98" s="338"/>
      <c r="AN98" s="338">
        <v>90400</v>
      </c>
      <c r="AO98" s="338"/>
      <c r="AX98" s="338"/>
      <c r="BG98" s="338"/>
      <c r="BK98" s="338"/>
      <c r="BL98" s="338"/>
      <c r="BO98" s="338"/>
      <c r="CO98" s="338"/>
    </row>
    <row r="99" spans="1:109" ht="13.2">
      <c r="A99" s="82" t="s">
        <v>170</v>
      </c>
      <c r="B99" s="669" t="s">
        <v>297</v>
      </c>
      <c r="C99" s="672" t="s">
        <v>171</v>
      </c>
      <c r="D99" s="209"/>
      <c r="L99" s="338"/>
      <c r="M99" s="338"/>
      <c r="N99" s="338"/>
      <c r="O99" s="338"/>
      <c r="P99" s="338"/>
      <c r="Q99" s="338"/>
      <c r="R99" s="338"/>
      <c r="S99" s="338"/>
      <c r="Z99" s="338"/>
      <c r="AA99" s="338"/>
      <c r="AE99" s="338"/>
      <c r="AF99" s="338"/>
      <c r="AL99" s="338"/>
      <c r="AM99" s="338"/>
      <c r="AN99" s="338">
        <v>180800</v>
      </c>
      <c r="AO99" s="338"/>
      <c r="AX99" s="338"/>
      <c r="BG99" s="338"/>
      <c r="BK99" s="338"/>
      <c r="BL99" s="338"/>
      <c r="BO99" s="338"/>
      <c r="CO99" s="338"/>
    </row>
    <row r="100" spans="1:109" ht="13.2">
      <c r="A100" s="82" t="s">
        <v>298</v>
      </c>
      <c r="B100" s="669" t="s">
        <v>299</v>
      </c>
      <c r="C100" s="672" t="s">
        <v>192</v>
      </c>
      <c r="D100" s="209"/>
      <c r="L100" s="338"/>
      <c r="M100" s="338"/>
      <c r="N100" s="338"/>
      <c r="O100" s="338"/>
      <c r="P100" s="338"/>
      <c r="Q100" s="338"/>
      <c r="R100" s="338"/>
      <c r="S100" s="338"/>
      <c r="Z100" s="338"/>
      <c r="AA100" s="338"/>
      <c r="AE100" s="338"/>
      <c r="AF100" s="338"/>
      <c r="AL100" s="338"/>
      <c r="AM100" s="338"/>
      <c r="AN100" s="338"/>
      <c r="AO100" s="338"/>
      <c r="AV100" s="209">
        <v>20961.5</v>
      </c>
      <c r="AX100" s="338"/>
      <c r="BG100" s="338"/>
      <c r="BK100" s="338"/>
      <c r="BL100" s="338"/>
      <c r="BO100" s="338"/>
      <c r="CO100" s="338"/>
    </row>
    <row r="101" spans="1:109" ht="13.2">
      <c r="A101" s="82" t="s">
        <v>298</v>
      </c>
      <c r="B101" s="669" t="s">
        <v>300</v>
      </c>
      <c r="C101" s="672" t="s">
        <v>192</v>
      </c>
      <c r="D101" s="209"/>
      <c r="L101" s="338"/>
      <c r="M101" s="338"/>
      <c r="N101" s="338"/>
      <c r="O101" s="338"/>
      <c r="P101" s="338"/>
      <c r="Q101" s="338"/>
      <c r="R101" s="338"/>
      <c r="S101" s="338"/>
      <c r="Z101" s="338"/>
      <c r="AA101" s="338"/>
      <c r="AE101" s="338"/>
      <c r="AF101" s="338"/>
      <c r="AG101" s="338"/>
      <c r="AL101" s="338"/>
      <c r="AM101" s="338"/>
      <c r="AN101" s="338"/>
      <c r="AO101" s="338"/>
      <c r="AV101" s="209">
        <v>316765.36</v>
      </c>
      <c r="AX101" s="338"/>
      <c r="BG101" s="338"/>
      <c r="BK101" s="338"/>
      <c r="BL101" s="338"/>
      <c r="BO101" s="338"/>
      <c r="CO101" s="338"/>
    </row>
    <row r="102" spans="1:109" ht="13.2">
      <c r="A102" s="82" t="s">
        <v>298</v>
      </c>
      <c r="B102" s="669" t="s">
        <v>301</v>
      </c>
      <c r="C102" s="672" t="s">
        <v>192</v>
      </c>
      <c r="D102" s="209"/>
      <c r="L102" s="338"/>
      <c r="M102" s="338"/>
      <c r="N102" s="338"/>
      <c r="O102" s="338"/>
      <c r="P102" s="338"/>
      <c r="Q102" s="338"/>
      <c r="R102" s="338"/>
      <c r="S102" s="338"/>
      <c r="Z102" s="338"/>
      <c r="AA102" s="338"/>
      <c r="AE102" s="338"/>
      <c r="AF102" s="338"/>
      <c r="AL102" s="338"/>
      <c r="AM102" s="338"/>
      <c r="AN102" s="338"/>
      <c r="AO102" s="338"/>
      <c r="AV102" s="209">
        <v>78198.69</v>
      </c>
      <c r="AX102" s="338"/>
      <c r="BG102" s="338"/>
      <c r="BK102" s="338"/>
      <c r="BL102" s="338"/>
      <c r="BO102" s="338"/>
      <c r="CO102" s="338"/>
    </row>
    <row r="103" spans="1:109" ht="13.2">
      <c r="A103" s="672" t="s">
        <v>302</v>
      </c>
      <c r="B103" s="672" t="s">
        <v>303</v>
      </c>
      <c r="C103" s="672" t="s">
        <v>304</v>
      </c>
      <c r="D103" s="209"/>
      <c r="L103" s="338"/>
      <c r="M103" s="338"/>
      <c r="N103" s="338"/>
      <c r="O103" s="338"/>
      <c r="P103" s="338"/>
      <c r="Q103" s="338"/>
      <c r="R103" s="338"/>
      <c r="S103" s="338"/>
      <c r="Z103" s="338"/>
      <c r="AA103" s="338"/>
      <c r="AE103" s="338"/>
      <c r="AF103" s="338"/>
      <c r="AL103" s="338"/>
      <c r="AM103" s="338">
        <v>980110.64</v>
      </c>
      <c r="AN103" s="338"/>
      <c r="AO103" s="338"/>
      <c r="AX103" s="338"/>
      <c r="BG103" s="338"/>
      <c r="BK103" s="338"/>
      <c r="BL103" s="338"/>
      <c r="BO103" s="338"/>
      <c r="CO103" s="338"/>
    </row>
    <row r="104" spans="1:109" ht="13.2">
      <c r="A104" s="672" t="s">
        <v>305</v>
      </c>
      <c r="B104" s="672" t="s">
        <v>306</v>
      </c>
      <c r="C104" s="672" t="s">
        <v>307</v>
      </c>
      <c r="D104" s="338"/>
      <c r="L104" s="338"/>
      <c r="M104" s="338"/>
      <c r="N104" s="338"/>
      <c r="O104" s="338"/>
      <c r="P104" s="338"/>
      <c r="Q104" s="338"/>
      <c r="R104" s="338"/>
      <c r="S104" s="338"/>
      <c r="Z104" s="338"/>
      <c r="AA104" s="338"/>
      <c r="AE104" s="338"/>
      <c r="AF104" s="338"/>
      <c r="AL104" s="338"/>
      <c r="AM104" s="338">
        <v>2109527.86</v>
      </c>
      <c r="AN104" s="338"/>
      <c r="AO104" s="338"/>
      <c r="AX104" s="338"/>
      <c r="BG104" s="338"/>
      <c r="BK104" s="338"/>
      <c r="BL104" s="338"/>
      <c r="BO104" s="338"/>
    </row>
    <row r="105" spans="1:109" s="242" customFormat="1" ht="13.2">
      <c r="A105" s="816" t="s">
        <v>168</v>
      </c>
      <c r="B105" s="816"/>
      <c r="C105" s="816"/>
      <c r="D105" s="293"/>
      <c r="E105" s="293"/>
      <c r="F105" s="293"/>
      <c r="G105" s="293"/>
      <c r="H105" s="293"/>
      <c r="I105" s="293"/>
      <c r="J105" s="293"/>
      <c r="K105" s="293"/>
      <c r="L105" s="673"/>
      <c r="M105" s="673"/>
      <c r="N105" s="673"/>
      <c r="O105" s="673"/>
      <c r="P105" s="673"/>
      <c r="Q105" s="673"/>
      <c r="R105" s="673"/>
      <c r="S105" s="673"/>
      <c r="T105" s="293"/>
      <c r="U105" s="293"/>
      <c r="V105" s="293"/>
      <c r="W105" s="293"/>
      <c r="X105" s="293"/>
      <c r="Y105" s="293"/>
      <c r="Z105" s="673"/>
      <c r="AA105" s="673"/>
      <c r="AB105" s="293"/>
      <c r="AC105" s="293"/>
      <c r="AD105" s="293"/>
      <c r="AE105" s="673"/>
      <c r="AF105" s="673"/>
      <c r="AG105" s="293"/>
      <c r="AH105" s="293"/>
      <c r="AI105" s="293"/>
      <c r="AJ105" s="293"/>
      <c r="AK105" s="293"/>
      <c r="AL105" s="673"/>
      <c r="AM105" s="673"/>
      <c r="AN105" s="673"/>
      <c r="AO105" s="673"/>
      <c r="AP105" s="293"/>
      <c r="AQ105" s="293"/>
      <c r="AR105" s="293"/>
      <c r="AS105" s="293"/>
      <c r="AT105" s="293"/>
      <c r="AU105" s="293"/>
      <c r="AV105" s="293"/>
      <c r="AW105" s="293"/>
      <c r="AX105" s="673"/>
      <c r="AY105" s="293"/>
      <c r="AZ105" s="293"/>
      <c r="BA105" s="293"/>
      <c r="BB105" s="293"/>
      <c r="BC105" s="293"/>
      <c r="BD105" s="293"/>
      <c r="BE105" s="293"/>
      <c r="BF105" s="293"/>
      <c r="BG105" s="673"/>
      <c r="BH105" s="293"/>
      <c r="BI105" s="293"/>
      <c r="BJ105" s="293"/>
      <c r="BK105" s="673"/>
      <c r="BL105" s="673"/>
      <c r="BM105" s="293"/>
      <c r="BN105" s="293"/>
      <c r="BO105" s="673"/>
      <c r="BP105" s="293"/>
      <c r="BQ105" s="293"/>
      <c r="BR105" s="293"/>
      <c r="BS105" s="293"/>
      <c r="BT105" s="293"/>
      <c r="BU105" s="293"/>
      <c r="BV105" s="293"/>
      <c r="BW105" s="293"/>
      <c r="BX105" s="293"/>
      <c r="BY105" s="293"/>
      <c r="BZ105" s="293"/>
      <c r="CA105" s="293"/>
      <c r="CB105" s="293"/>
      <c r="CC105" s="293"/>
      <c r="CD105" s="293"/>
      <c r="CE105" s="293"/>
      <c r="CF105" s="293"/>
      <c r="CG105" s="293"/>
      <c r="CH105" s="293"/>
      <c r="CI105" s="293"/>
      <c r="CJ105" s="293"/>
      <c r="CK105" s="293"/>
      <c r="CL105" s="293"/>
      <c r="CM105" s="293"/>
      <c r="CN105" s="293"/>
      <c r="CO105" s="673"/>
      <c r="CP105" s="293"/>
      <c r="CQ105" s="293"/>
      <c r="CR105" s="293"/>
      <c r="CS105" s="293"/>
      <c r="CT105" s="293"/>
      <c r="CU105" s="293"/>
      <c r="CV105" s="293"/>
      <c r="CW105" s="293"/>
      <c r="CX105" s="293"/>
      <c r="CY105" s="293"/>
      <c r="CZ105" s="293"/>
      <c r="DA105" s="293"/>
      <c r="DB105" s="293"/>
      <c r="DC105" s="293"/>
      <c r="DD105" s="293"/>
      <c r="DE105" s="293"/>
    </row>
    <row r="106" spans="1:109" ht="13.2">
      <c r="A106" s="389" t="s">
        <v>308</v>
      </c>
      <c r="B106" s="664" t="s">
        <v>309</v>
      </c>
      <c r="C106" s="389" t="s">
        <v>310</v>
      </c>
      <c r="D106" s="338"/>
      <c r="L106" s="338"/>
      <c r="M106" s="338"/>
      <c r="N106" s="338"/>
      <c r="O106" s="338"/>
      <c r="P106" s="338"/>
      <c r="Q106" s="338"/>
      <c r="R106" s="338"/>
      <c r="S106" s="338"/>
      <c r="Z106" s="338"/>
      <c r="AA106" s="338"/>
      <c r="AE106" s="338"/>
      <c r="AF106" s="338"/>
      <c r="AL106" s="338"/>
      <c r="AM106" s="338"/>
      <c r="AN106" s="338"/>
      <c r="AO106" s="338"/>
      <c r="AX106" s="338"/>
      <c r="BG106" s="338"/>
      <c r="BK106" s="338"/>
      <c r="BL106" s="338"/>
      <c r="BO106" s="338"/>
      <c r="CF106" s="209">
        <v>1125519.32</v>
      </c>
    </row>
    <row r="107" spans="1:109" ht="13.2">
      <c r="A107" s="389" t="s">
        <v>311</v>
      </c>
      <c r="B107" s="664" t="s">
        <v>309</v>
      </c>
      <c r="C107" s="389" t="s">
        <v>312</v>
      </c>
      <c r="D107" s="338"/>
      <c r="L107" s="338"/>
      <c r="M107" s="338"/>
      <c r="N107" s="338"/>
      <c r="O107" s="338"/>
      <c r="P107" s="338"/>
      <c r="Q107" s="338"/>
      <c r="R107" s="338"/>
      <c r="S107" s="338"/>
      <c r="Z107" s="338"/>
      <c r="AA107" s="338"/>
      <c r="AE107" s="338"/>
      <c r="AF107" s="338"/>
      <c r="AL107" s="338"/>
      <c r="AM107" s="338"/>
      <c r="AO107" s="338"/>
      <c r="AX107" s="338"/>
      <c r="AZ107" s="209">
        <v>82151.31</v>
      </c>
      <c r="BG107" s="338"/>
      <c r="BK107" s="338"/>
      <c r="BL107" s="338"/>
      <c r="BO107" s="338"/>
    </row>
    <row r="108" spans="1:109" ht="13.2">
      <c r="A108" s="389" t="s">
        <v>313</v>
      </c>
      <c r="B108" s="664" t="s">
        <v>309</v>
      </c>
      <c r="C108" s="389" t="s">
        <v>314</v>
      </c>
      <c r="D108" s="338"/>
      <c r="L108" s="338"/>
      <c r="M108" s="338"/>
      <c r="N108" s="338"/>
      <c r="O108" s="338"/>
      <c r="P108" s="338"/>
      <c r="Q108" s="338"/>
      <c r="R108" s="338"/>
      <c r="S108" s="338"/>
      <c r="Z108" s="338"/>
      <c r="AA108" s="338"/>
      <c r="AE108" s="338"/>
      <c r="AF108" s="338"/>
      <c r="AL108" s="338"/>
      <c r="AM108" s="338">
        <v>1149425.17</v>
      </c>
      <c r="AN108" s="338"/>
      <c r="AO108" s="338"/>
      <c r="AX108" s="338"/>
      <c r="BG108" s="338"/>
      <c r="BK108" s="338"/>
      <c r="BL108" s="338"/>
      <c r="BO108" s="338"/>
    </row>
    <row r="109" spans="1:109" ht="13.2">
      <c r="A109" s="389" t="s">
        <v>315</v>
      </c>
      <c r="B109" s="664" t="s">
        <v>298</v>
      </c>
      <c r="C109" s="389" t="s">
        <v>208</v>
      </c>
      <c r="D109" s="338"/>
      <c r="K109" s="338"/>
      <c r="L109" s="338"/>
      <c r="M109" s="338"/>
      <c r="N109" s="338"/>
      <c r="O109" s="338"/>
      <c r="P109" s="338"/>
      <c r="Q109" s="338"/>
      <c r="R109" s="338"/>
      <c r="S109" s="338"/>
      <c r="V109" s="338"/>
      <c r="Y109" s="338"/>
      <c r="Z109" s="338"/>
      <c r="AA109" s="338"/>
      <c r="AE109" s="338"/>
      <c r="AF109" s="338"/>
      <c r="AL109" s="209"/>
      <c r="AM109" s="338"/>
      <c r="AN109" s="338"/>
      <c r="AO109" s="209">
        <v>20000</v>
      </c>
      <c r="AV109" s="338"/>
      <c r="AX109" s="338"/>
      <c r="BG109" s="338"/>
      <c r="BK109" s="338"/>
      <c r="BL109" s="338"/>
      <c r="BO109" s="338"/>
      <c r="BZ109" s="338"/>
      <c r="CD109" s="338"/>
    </row>
    <row r="110" spans="1:109" ht="13.2">
      <c r="A110" s="389" t="s">
        <v>316</v>
      </c>
      <c r="B110" s="664" t="s">
        <v>298</v>
      </c>
      <c r="C110" s="389" t="s">
        <v>204</v>
      </c>
      <c r="D110" s="338"/>
      <c r="L110" s="338"/>
      <c r="M110" s="338"/>
      <c r="N110" s="338"/>
      <c r="O110" s="338"/>
      <c r="P110" s="338"/>
      <c r="Q110" s="338"/>
      <c r="R110" s="338"/>
      <c r="S110" s="338"/>
      <c r="Z110" s="338"/>
      <c r="AA110" s="338"/>
      <c r="AE110" s="338"/>
      <c r="AF110" s="338"/>
      <c r="AL110" s="338"/>
      <c r="AM110" s="338"/>
      <c r="AN110" s="338"/>
      <c r="AO110" s="338">
        <v>20000</v>
      </c>
      <c r="AX110" s="338"/>
      <c r="BG110" s="338"/>
      <c r="BK110" s="338"/>
      <c r="BL110" s="338"/>
      <c r="BO110" s="338"/>
    </row>
    <row r="111" spans="1:109" ht="13.2">
      <c r="A111" s="389" t="s">
        <v>317</v>
      </c>
      <c r="B111" s="664" t="s">
        <v>298</v>
      </c>
      <c r="C111" s="389" t="s">
        <v>206</v>
      </c>
      <c r="D111" s="338"/>
      <c r="L111" s="338"/>
      <c r="M111" s="338"/>
      <c r="N111" s="338"/>
      <c r="O111" s="338"/>
      <c r="P111" s="338"/>
      <c r="Q111" s="338"/>
      <c r="R111" s="338"/>
      <c r="S111" s="338"/>
      <c r="Z111" s="338"/>
      <c r="AA111" s="338"/>
      <c r="AE111" s="338"/>
      <c r="AF111" s="338"/>
      <c r="AL111" s="338"/>
      <c r="AM111" s="338"/>
      <c r="AN111" s="338"/>
      <c r="AO111" s="338">
        <v>20000</v>
      </c>
      <c r="AX111" s="338"/>
      <c r="BG111" s="338"/>
      <c r="BK111" s="338"/>
      <c r="BL111" s="338"/>
      <c r="BO111" s="338"/>
    </row>
    <row r="112" spans="1:109" ht="13.2">
      <c r="A112" s="389" t="s">
        <v>318</v>
      </c>
      <c r="B112" s="664" t="s">
        <v>298</v>
      </c>
      <c r="C112" s="389" t="s">
        <v>319</v>
      </c>
      <c r="D112" s="338"/>
      <c r="L112" s="338"/>
      <c r="M112" s="338"/>
      <c r="N112" s="338"/>
      <c r="O112" s="338"/>
      <c r="P112" s="338"/>
      <c r="Q112" s="338"/>
      <c r="R112" s="338"/>
      <c r="S112" s="338"/>
      <c r="Z112" s="338"/>
      <c r="AA112" s="338"/>
      <c r="AE112" s="338"/>
      <c r="AF112" s="338"/>
      <c r="AL112" s="338"/>
      <c r="AM112" s="338"/>
      <c r="AN112" s="338"/>
      <c r="AO112" s="338">
        <v>5000</v>
      </c>
      <c r="AX112" s="338"/>
      <c r="BG112" s="338"/>
      <c r="BK112" s="338"/>
      <c r="BL112" s="338"/>
      <c r="BO112" s="338"/>
    </row>
    <row r="113" spans="1:109" ht="13.2">
      <c r="A113" s="389" t="s">
        <v>320</v>
      </c>
      <c r="B113" s="664" t="s">
        <v>298</v>
      </c>
      <c r="C113" s="389" t="s">
        <v>277</v>
      </c>
      <c r="D113" s="338"/>
      <c r="L113" s="338"/>
      <c r="M113" s="338"/>
      <c r="N113" s="338"/>
      <c r="O113" s="338"/>
      <c r="P113" s="338"/>
      <c r="Q113" s="338"/>
      <c r="R113" s="338"/>
      <c r="S113" s="338"/>
      <c r="Z113" s="338"/>
      <c r="AA113" s="338"/>
      <c r="AE113" s="209"/>
      <c r="AF113" s="338"/>
      <c r="AL113" s="338"/>
      <c r="AM113" s="338"/>
      <c r="AN113" s="338"/>
      <c r="AO113" s="338">
        <v>5000</v>
      </c>
      <c r="AX113" s="338"/>
      <c r="BG113" s="338"/>
      <c r="BK113" s="338"/>
      <c r="BL113" s="338"/>
      <c r="BO113" s="338"/>
    </row>
    <row r="114" spans="1:109" ht="13.2">
      <c r="A114" s="389" t="s">
        <v>321</v>
      </c>
      <c r="B114" s="664" t="s">
        <v>298</v>
      </c>
      <c r="C114" s="389" t="s">
        <v>277</v>
      </c>
      <c r="D114" s="338"/>
      <c r="L114" s="338"/>
      <c r="M114" s="338"/>
      <c r="N114" s="338"/>
      <c r="O114" s="338"/>
      <c r="P114" s="338"/>
      <c r="Q114" s="338"/>
      <c r="R114" s="338"/>
      <c r="S114" s="338"/>
      <c r="Z114" s="338"/>
      <c r="AA114" s="338"/>
      <c r="AE114" s="209"/>
      <c r="AF114" s="338"/>
      <c r="AL114" s="338"/>
      <c r="AM114" s="338"/>
      <c r="AN114" s="338"/>
      <c r="AO114" s="338">
        <v>5000</v>
      </c>
      <c r="AX114" s="338"/>
      <c r="BG114" s="338"/>
      <c r="BK114" s="338"/>
      <c r="BL114" s="338"/>
      <c r="BO114" s="338"/>
    </row>
    <row r="115" spans="1:109" ht="13.2">
      <c r="A115" s="389" t="s">
        <v>322</v>
      </c>
      <c r="B115" s="664" t="s">
        <v>298</v>
      </c>
      <c r="C115" s="389" t="s">
        <v>277</v>
      </c>
      <c r="D115" s="338"/>
      <c r="L115" s="338"/>
      <c r="M115" s="338"/>
      <c r="N115" s="338"/>
      <c r="O115" s="338"/>
      <c r="P115" s="338"/>
      <c r="Q115" s="338"/>
      <c r="R115" s="338"/>
      <c r="S115" s="338"/>
      <c r="Z115" s="338"/>
      <c r="AA115" s="338"/>
      <c r="AE115" s="209"/>
      <c r="AF115" s="338"/>
      <c r="AL115" s="338"/>
      <c r="AM115" s="338"/>
      <c r="AN115" s="338"/>
      <c r="AO115" s="338">
        <v>5000</v>
      </c>
      <c r="AX115" s="338"/>
      <c r="BG115" s="338"/>
      <c r="BK115" s="338"/>
      <c r="BL115" s="338"/>
      <c r="BO115" s="338"/>
    </row>
    <row r="116" spans="1:109" ht="13.2">
      <c r="A116" s="389" t="s">
        <v>323</v>
      </c>
      <c r="B116" s="664" t="s">
        <v>309</v>
      </c>
      <c r="C116" s="389" t="s">
        <v>190</v>
      </c>
      <c r="D116" s="338"/>
      <c r="L116" s="338"/>
      <c r="M116" s="338"/>
      <c r="N116" s="338"/>
      <c r="O116" s="338"/>
      <c r="P116" s="338"/>
      <c r="Q116" s="338"/>
      <c r="R116" s="338"/>
      <c r="S116" s="338"/>
      <c r="Z116" s="338"/>
      <c r="AA116" s="338"/>
      <c r="AE116" s="209">
        <v>748512</v>
      </c>
      <c r="AF116" s="338"/>
      <c r="AL116" s="338"/>
      <c r="AM116" s="338"/>
      <c r="AN116" s="338"/>
      <c r="AO116" s="338"/>
      <c r="AX116" s="338"/>
      <c r="BG116" s="338"/>
      <c r="BK116" s="338"/>
      <c r="BL116" s="338"/>
      <c r="BO116" s="338"/>
    </row>
    <row r="117" spans="1:109" ht="13.2">
      <c r="A117" s="389" t="s">
        <v>324</v>
      </c>
      <c r="B117" s="664" t="s">
        <v>309</v>
      </c>
      <c r="C117" s="389" t="s">
        <v>175</v>
      </c>
      <c r="D117" s="338"/>
      <c r="L117" s="338"/>
      <c r="M117" s="338"/>
      <c r="N117" s="338"/>
      <c r="O117" s="338"/>
      <c r="P117" s="338"/>
      <c r="Q117" s="338"/>
      <c r="R117" s="338"/>
      <c r="S117" s="338"/>
      <c r="Z117" s="338"/>
      <c r="AA117" s="338"/>
      <c r="AE117" s="209"/>
      <c r="AF117" s="338"/>
      <c r="AL117" s="338"/>
      <c r="AM117" s="338">
        <v>129988.8</v>
      </c>
      <c r="AN117" s="338"/>
      <c r="AO117" s="338"/>
      <c r="AX117" s="338"/>
      <c r="BG117" s="338"/>
      <c r="BK117" s="338"/>
      <c r="BL117" s="338"/>
      <c r="BO117" s="338"/>
    </row>
    <row r="118" spans="1:109" ht="13.2">
      <c r="A118" s="389">
        <v>418</v>
      </c>
      <c r="B118" s="664" t="s">
        <v>309</v>
      </c>
      <c r="C118" s="389" t="s">
        <v>175</v>
      </c>
      <c r="D118" s="338"/>
      <c r="L118" s="338"/>
      <c r="M118" s="338"/>
      <c r="N118" s="338"/>
      <c r="O118" s="338"/>
      <c r="P118" s="338"/>
      <c r="Q118" s="338"/>
      <c r="R118" s="338"/>
      <c r="S118" s="338"/>
      <c r="Z118" s="338"/>
      <c r="AA118" s="338"/>
      <c r="AE118" s="209"/>
      <c r="AF118" s="338"/>
      <c r="AL118" s="338"/>
      <c r="AM118" s="338">
        <v>168315.2</v>
      </c>
      <c r="AN118" s="338"/>
      <c r="AO118" s="338"/>
      <c r="AX118" s="338"/>
      <c r="BG118" s="338"/>
      <c r="BK118" s="338"/>
      <c r="BL118" s="338"/>
      <c r="BO118" s="338"/>
    </row>
    <row r="119" spans="1:109" ht="13.2">
      <c r="A119" s="389" t="s">
        <v>325</v>
      </c>
      <c r="B119" s="108" t="s">
        <v>309</v>
      </c>
      <c r="C119" s="389" t="s">
        <v>175</v>
      </c>
      <c r="D119" s="338"/>
      <c r="L119" s="338"/>
      <c r="M119" s="338"/>
      <c r="N119" s="338"/>
      <c r="O119" s="338"/>
      <c r="P119" s="338"/>
      <c r="Q119" s="338"/>
      <c r="R119" s="338"/>
      <c r="S119" s="338"/>
      <c r="Z119" s="338"/>
      <c r="AA119" s="338"/>
      <c r="AE119" s="209"/>
      <c r="AF119" s="338"/>
      <c r="AL119" s="338"/>
      <c r="AM119" s="338"/>
      <c r="AN119" s="338"/>
      <c r="AO119" s="338"/>
      <c r="AX119" s="338"/>
      <c r="BB119" s="209">
        <v>644640</v>
      </c>
      <c r="BG119" s="338"/>
      <c r="BK119" s="338"/>
      <c r="BL119" s="338"/>
      <c r="BO119" s="338"/>
    </row>
    <row r="120" spans="1:109" ht="13.2">
      <c r="A120" s="389" t="s">
        <v>326</v>
      </c>
      <c r="B120" s="108" t="s">
        <v>309</v>
      </c>
      <c r="C120" s="389" t="s">
        <v>327</v>
      </c>
      <c r="D120" s="338"/>
      <c r="L120" s="338"/>
      <c r="M120" s="338"/>
      <c r="N120" s="338"/>
      <c r="O120" s="338"/>
      <c r="P120" s="338"/>
      <c r="Q120" s="338"/>
      <c r="R120" s="338"/>
      <c r="S120" s="338"/>
      <c r="Z120" s="338"/>
      <c r="AA120" s="338"/>
      <c r="AE120" s="209"/>
      <c r="AF120" s="338"/>
      <c r="AL120" s="338"/>
      <c r="AM120" s="338"/>
      <c r="AN120" s="338"/>
      <c r="AO120" s="338"/>
      <c r="AX120" s="338"/>
      <c r="BG120" s="338"/>
      <c r="BK120" s="338"/>
      <c r="BL120" s="338"/>
      <c r="BO120" s="338"/>
      <c r="CE120" s="209">
        <v>63521.03</v>
      </c>
    </row>
    <row r="121" spans="1:109" ht="13.2">
      <c r="A121" s="389" t="s">
        <v>328</v>
      </c>
      <c r="B121" s="108" t="s">
        <v>309</v>
      </c>
      <c r="C121" s="389" t="s">
        <v>217</v>
      </c>
      <c r="D121" s="338"/>
      <c r="L121" s="338"/>
      <c r="M121" s="338"/>
      <c r="N121" s="338"/>
      <c r="O121" s="338"/>
      <c r="P121" s="338"/>
      <c r="Q121" s="338"/>
      <c r="R121" s="338"/>
      <c r="S121" s="338"/>
      <c r="Z121" s="338"/>
      <c r="AA121" s="338"/>
      <c r="AE121" s="209"/>
      <c r="AF121" s="338"/>
      <c r="AL121" s="338"/>
      <c r="AM121" s="338"/>
      <c r="AO121" s="338"/>
      <c r="AX121" s="338">
        <v>259393.76</v>
      </c>
      <c r="BG121" s="338"/>
      <c r="BK121" s="338"/>
      <c r="BL121" s="338"/>
      <c r="BO121" s="338"/>
    </row>
    <row r="122" spans="1:109" ht="13.2">
      <c r="B122" s="108"/>
      <c r="C122" s="543"/>
      <c r="D122" s="338"/>
      <c r="L122" s="338"/>
      <c r="M122" s="338"/>
      <c r="N122" s="338"/>
      <c r="O122" s="338"/>
      <c r="P122" s="338"/>
      <c r="Q122" s="338"/>
      <c r="R122" s="338"/>
      <c r="S122" s="338"/>
      <c r="X122" s="209">
        <v>184680</v>
      </c>
      <c r="Z122" s="338"/>
      <c r="AA122" s="338"/>
      <c r="AE122" s="338"/>
      <c r="AF122" s="338"/>
      <c r="AL122" s="338"/>
      <c r="AM122" s="209"/>
      <c r="AN122" s="338"/>
      <c r="AO122" s="338"/>
      <c r="AX122" s="338"/>
      <c r="BG122" s="338"/>
      <c r="BK122" s="338"/>
      <c r="BL122" s="338"/>
      <c r="BO122" s="338"/>
    </row>
    <row r="123" spans="1:109" ht="13.2">
      <c r="B123" s="108"/>
      <c r="C123" s="229"/>
      <c r="D123" s="338"/>
      <c r="L123" s="338"/>
      <c r="M123" s="338"/>
      <c r="N123" s="338"/>
      <c r="O123" s="338"/>
      <c r="P123" s="338"/>
      <c r="Q123" s="338"/>
      <c r="R123" s="338"/>
      <c r="S123" s="338"/>
      <c r="Z123" s="338"/>
      <c r="AA123" s="338"/>
      <c r="AE123" s="338"/>
      <c r="AF123" s="338"/>
      <c r="AL123" s="338"/>
      <c r="AM123" s="209"/>
      <c r="AN123" s="338"/>
      <c r="AO123" s="338"/>
      <c r="AX123" s="338"/>
      <c r="BG123" s="338"/>
      <c r="BK123" s="338"/>
      <c r="BL123" s="338"/>
      <c r="BO123" s="338"/>
    </row>
    <row r="124" spans="1:109" ht="13.2">
      <c r="B124" s="108"/>
      <c r="C124" s="229"/>
      <c r="D124" s="338"/>
      <c r="L124" s="338"/>
      <c r="M124" s="338"/>
      <c r="N124" s="338"/>
      <c r="O124" s="338"/>
      <c r="P124" s="338"/>
      <c r="Q124" s="338"/>
      <c r="R124" s="338"/>
      <c r="S124" s="338"/>
      <c r="Z124" s="338"/>
      <c r="AA124" s="338"/>
      <c r="AE124" s="338"/>
      <c r="AF124" s="338"/>
      <c r="AL124" s="338"/>
      <c r="AM124" s="209"/>
      <c r="AN124" s="338"/>
      <c r="AO124" s="338"/>
      <c r="AX124" s="338"/>
      <c r="BG124" s="338"/>
      <c r="BK124" s="338"/>
      <c r="BL124" s="338"/>
      <c r="BO124" s="338"/>
    </row>
    <row r="125" spans="1:109" ht="13.2">
      <c r="B125" s="108"/>
      <c r="C125" s="229"/>
      <c r="D125" s="338"/>
      <c r="L125" s="338"/>
      <c r="M125" s="338"/>
      <c r="N125" s="338"/>
      <c r="O125" s="338"/>
      <c r="P125" s="338"/>
      <c r="Q125" s="338"/>
      <c r="R125" s="338"/>
      <c r="S125" s="338"/>
      <c r="Z125" s="338"/>
      <c r="AA125" s="338"/>
      <c r="AE125" s="338"/>
      <c r="AF125" s="338"/>
      <c r="AL125" s="338"/>
      <c r="AM125" s="209"/>
      <c r="AN125" s="338"/>
      <c r="AO125" s="338"/>
      <c r="AX125" s="338"/>
      <c r="BG125" s="338"/>
      <c r="BK125" s="338"/>
      <c r="BL125" s="338"/>
      <c r="BO125" s="338"/>
    </row>
    <row r="126" spans="1:109" s="2" customFormat="1" ht="15" customHeight="1">
      <c r="B126" s="7"/>
      <c r="C126" s="9"/>
      <c r="D126" s="300"/>
      <c r="E126" s="209"/>
      <c r="F126" s="209"/>
      <c r="G126" s="209"/>
      <c r="H126" s="209"/>
      <c r="I126" s="209"/>
      <c r="J126" s="209"/>
      <c r="K126" s="209"/>
      <c r="L126" s="300"/>
      <c r="M126" s="300"/>
      <c r="N126" s="300"/>
      <c r="O126" s="300"/>
      <c r="P126" s="300"/>
      <c r="Q126" s="300"/>
      <c r="R126" s="300"/>
      <c r="S126" s="338"/>
      <c r="T126" s="209"/>
      <c r="U126" s="209"/>
      <c r="V126" s="209"/>
      <c r="W126" s="209"/>
      <c r="X126" s="209"/>
      <c r="Y126" s="209"/>
      <c r="Z126" s="300"/>
      <c r="AA126" s="300"/>
      <c r="AB126" s="209"/>
      <c r="AC126" s="209"/>
      <c r="AD126" s="209"/>
      <c r="AE126" s="300"/>
      <c r="AF126" s="300"/>
      <c r="AG126" s="209"/>
      <c r="AH126" s="209"/>
      <c r="AI126" s="209"/>
      <c r="AJ126" s="209"/>
      <c r="AK126" s="209"/>
      <c r="AL126" s="300"/>
      <c r="AM126" s="300"/>
      <c r="AN126" s="348"/>
      <c r="AO126" s="348"/>
      <c r="AP126" s="349"/>
      <c r="AQ126" s="349"/>
      <c r="AR126" s="349"/>
      <c r="AS126" s="349"/>
      <c r="AT126" s="349"/>
      <c r="AU126" s="349"/>
      <c r="AV126" s="349"/>
      <c r="AW126" s="349"/>
      <c r="AX126" s="348"/>
      <c r="AY126" s="349"/>
      <c r="AZ126" s="349"/>
      <c r="BA126" s="349"/>
      <c r="BB126" s="349"/>
      <c r="BC126" s="349"/>
      <c r="BD126" s="349"/>
      <c r="BE126" s="349"/>
      <c r="BF126" s="349"/>
      <c r="BG126" s="348"/>
      <c r="BH126" s="349"/>
      <c r="BI126" s="349"/>
      <c r="BJ126" s="349"/>
      <c r="BK126" s="348"/>
      <c r="BL126" s="348"/>
      <c r="BM126" s="349"/>
      <c r="BN126" s="349"/>
      <c r="BO126" s="348"/>
      <c r="BP126" s="349"/>
      <c r="BQ126" s="349"/>
      <c r="BR126" s="349"/>
      <c r="BS126" s="349"/>
      <c r="BT126" s="349"/>
      <c r="BU126" s="349"/>
      <c r="BV126" s="349"/>
      <c r="BW126" s="349"/>
      <c r="BX126" s="349"/>
      <c r="BY126" s="349"/>
      <c r="BZ126" s="349"/>
      <c r="CA126" s="349"/>
      <c r="CB126" s="349"/>
      <c r="CC126" s="349"/>
      <c r="CD126" s="349"/>
      <c r="CE126" s="349"/>
      <c r="CF126" s="349"/>
      <c r="CG126" s="349"/>
      <c r="CH126" s="349"/>
      <c r="CI126" s="349"/>
      <c r="CJ126" s="349"/>
      <c r="CK126" s="349"/>
      <c r="CL126" s="349"/>
      <c r="CM126" s="349"/>
      <c r="CN126" s="349"/>
      <c r="CO126" s="349"/>
      <c r="CP126" s="349"/>
      <c r="CQ126" s="349"/>
      <c r="CR126" s="349"/>
      <c r="CS126" s="349"/>
      <c r="CT126" s="349"/>
      <c r="CU126" s="349"/>
      <c r="CV126" s="209"/>
      <c r="CW126" s="209"/>
      <c r="CX126" s="209"/>
      <c r="CY126" s="209"/>
      <c r="CZ126" s="209"/>
      <c r="DA126" s="209"/>
      <c r="DB126" s="209"/>
      <c r="DC126" s="209"/>
      <c r="DD126" s="209"/>
      <c r="DE126" s="209"/>
    </row>
    <row r="127" spans="1:109" s="2" customFormat="1" ht="17.399999999999999">
      <c r="A127" s="815" t="s">
        <v>226</v>
      </c>
      <c r="B127" s="815"/>
      <c r="C127" s="815"/>
      <c r="D127" s="350">
        <f t="shared" ref="D127:AI127" si="0">SUM(D7:D126)</f>
        <v>48433899.5</v>
      </c>
      <c r="E127" s="350">
        <f t="shared" si="0"/>
        <v>0</v>
      </c>
      <c r="F127" s="350">
        <f t="shared" si="0"/>
        <v>0</v>
      </c>
      <c r="G127" s="350">
        <f t="shared" si="0"/>
        <v>0</v>
      </c>
      <c r="H127" s="350">
        <f t="shared" si="0"/>
        <v>15461683.449999999</v>
      </c>
      <c r="I127" s="350">
        <f t="shared" si="0"/>
        <v>5466157.25</v>
      </c>
      <c r="J127" s="350">
        <f t="shared" si="0"/>
        <v>0</v>
      </c>
      <c r="K127" s="350">
        <f t="shared" si="0"/>
        <v>0</v>
      </c>
      <c r="L127" s="350">
        <f t="shared" si="0"/>
        <v>6855746.8499999996</v>
      </c>
      <c r="M127" s="350">
        <f t="shared" si="0"/>
        <v>9564880</v>
      </c>
      <c r="N127" s="350">
        <f t="shared" si="0"/>
        <v>390647</v>
      </c>
      <c r="O127" s="350">
        <f t="shared" si="0"/>
        <v>4092416</v>
      </c>
      <c r="P127" s="350">
        <f t="shared" si="0"/>
        <v>2265005</v>
      </c>
      <c r="Q127" s="350">
        <f t="shared" si="0"/>
        <v>1132500</v>
      </c>
      <c r="R127" s="350">
        <f t="shared" si="0"/>
        <v>172608.29</v>
      </c>
      <c r="S127" s="350">
        <f t="shared" si="0"/>
        <v>0</v>
      </c>
      <c r="T127" s="350">
        <f t="shared" si="0"/>
        <v>0</v>
      </c>
      <c r="U127" s="350">
        <f t="shared" si="0"/>
        <v>0</v>
      </c>
      <c r="V127" s="350">
        <f t="shared" si="0"/>
        <v>0</v>
      </c>
      <c r="W127" s="350">
        <f t="shared" si="0"/>
        <v>0</v>
      </c>
      <c r="X127" s="350">
        <f t="shared" si="0"/>
        <v>184680</v>
      </c>
      <c r="Y127" s="350">
        <f t="shared" si="0"/>
        <v>0</v>
      </c>
      <c r="Z127" s="350">
        <f t="shared" si="0"/>
        <v>0</v>
      </c>
      <c r="AA127" s="350">
        <f t="shared" si="0"/>
        <v>0</v>
      </c>
      <c r="AB127" s="350">
        <f t="shared" si="0"/>
        <v>0</v>
      </c>
      <c r="AC127" s="350">
        <f t="shared" si="0"/>
        <v>0</v>
      </c>
      <c r="AD127" s="350">
        <f t="shared" si="0"/>
        <v>0</v>
      </c>
      <c r="AE127" s="350">
        <f t="shared" si="0"/>
        <v>748512</v>
      </c>
      <c r="AF127" s="350">
        <f t="shared" si="0"/>
        <v>0</v>
      </c>
      <c r="AG127" s="350">
        <f t="shared" si="0"/>
        <v>397958.22</v>
      </c>
      <c r="AH127" s="350">
        <f t="shared" si="0"/>
        <v>0</v>
      </c>
      <c r="AI127" s="350">
        <f t="shared" si="0"/>
        <v>0</v>
      </c>
      <c r="AJ127" s="350">
        <f t="shared" ref="AJ127:BO127" si="1">SUM(AJ7:AJ126)</f>
        <v>0</v>
      </c>
      <c r="AK127" s="350">
        <f t="shared" si="1"/>
        <v>0</v>
      </c>
      <c r="AL127" s="350">
        <f t="shared" si="1"/>
        <v>0</v>
      </c>
      <c r="AM127" s="350">
        <f t="shared" si="1"/>
        <v>8523881.8899999987</v>
      </c>
      <c r="AN127" s="350">
        <f t="shared" si="1"/>
        <v>2034000</v>
      </c>
      <c r="AO127" s="350">
        <f t="shared" si="1"/>
        <v>730173.1</v>
      </c>
      <c r="AP127" s="350">
        <f t="shared" si="1"/>
        <v>0</v>
      </c>
      <c r="AQ127" s="350">
        <f t="shared" si="1"/>
        <v>0</v>
      </c>
      <c r="AR127" s="350">
        <f t="shared" si="1"/>
        <v>187793.25</v>
      </c>
      <c r="AS127" s="350">
        <f t="shared" si="1"/>
        <v>1000000</v>
      </c>
      <c r="AT127" s="350">
        <f t="shared" si="1"/>
        <v>0</v>
      </c>
      <c r="AU127" s="350">
        <f t="shared" si="1"/>
        <v>0</v>
      </c>
      <c r="AV127" s="350">
        <f t="shared" si="1"/>
        <v>415925.55</v>
      </c>
      <c r="AW127" s="350">
        <f t="shared" si="1"/>
        <v>0</v>
      </c>
      <c r="AX127" s="350">
        <f t="shared" si="1"/>
        <v>259393.76</v>
      </c>
      <c r="AY127" s="350">
        <f t="shared" si="1"/>
        <v>0</v>
      </c>
      <c r="AZ127" s="350">
        <f t="shared" si="1"/>
        <v>92095.31</v>
      </c>
      <c r="BA127" s="350">
        <f t="shared" si="1"/>
        <v>10499.96</v>
      </c>
      <c r="BB127" s="350">
        <f t="shared" si="1"/>
        <v>776640</v>
      </c>
      <c r="BC127" s="350">
        <f t="shared" si="1"/>
        <v>0</v>
      </c>
      <c r="BD127" s="350">
        <f t="shared" si="1"/>
        <v>53230.91</v>
      </c>
      <c r="BE127" s="350">
        <f t="shared" si="1"/>
        <v>0</v>
      </c>
      <c r="BF127" s="350">
        <f t="shared" si="1"/>
        <v>0</v>
      </c>
      <c r="BG127" s="350">
        <f t="shared" si="1"/>
        <v>265669</v>
      </c>
      <c r="BH127" s="350">
        <f t="shared" si="1"/>
        <v>0</v>
      </c>
      <c r="BI127" s="350">
        <f t="shared" si="1"/>
        <v>0</v>
      </c>
      <c r="BJ127" s="350">
        <f t="shared" si="1"/>
        <v>0</v>
      </c>
      <c r="BK127" s="350">
        <f t="shared" si="1"/>
        <v>0</v>
      </c>
      <c r="BL127" s="350">
        <f t="shared" si="1"/>
        <v>0</v>
      </c>
      <c r="BM127" s="350">
        <f t="shared" si="1"/>
        <v>0</v>
      </c>
      <c r="BN127" s="350">
        <f t="shared" si="1"/>
        <v>6394.13</v>
      </c>
      <c r="BO127" s="350">
        <f t="shared" si="1"/>
        <v>0</v>
      </c>
      <c r="BP127" s="350">
        <f t="shared" ref="BP127:CU127" si="2">SUM(BP7:BP126)</f>
        <v>0</v>
      </c>
      <c r="BQ127" s="350">
        <f t="shared" si="2"/>
        <v>0</v>
      </c>
      <c r="BR127" s="350">
        <f t="shared" si="2"/>
        <v>13899.99</v>
      </c>
      <c r="BS127" s="350">
        <f t="shared" si="2"/>
        <v>0</v>
      </c>
      <c r="BT127" s="350">
        <f t="shared" si="2"/>
        <v>34037.93</v>
      </c>
      <c r="BU127" s="350">
        <f t="shared" si="2"/>
        <v>0</v>
      </c>
      <c r="BV127" s="350">
        <f t="shared" si="2"/>
        <v>0</v>
      </c>
      <c r="BW127" s="350">
        <f t="shared" si="2"/>
        <v>68186</v>
      </c>
      <c r="BX127" s="350">
        <f t="shared" si="2"/>
        <v>0</v>
      </c>
      <c r="BY127" s="350">
        <f t="shared" si="2"/>
        <v>0</v>
      </c>
      <c r="BZ127" s="350">
        <f t="shared" si="2"/>
        <v>0</v>
      </c>
      <c r="CA127" s="350">
        <f t="shared" si="2"/>
        <v>0</v>
      </c>
      <c r="CB127" s="350">
        <f t="shared" si="2"/>
        <v>0</v>
      </c>
      <c r="CC127" s="350">
        <f t="shared" si="2"/>
        <v>0</v>
      </c>
      <c r="CD127" s="350">
        <f t="shared" si="2"/>
        <v>0</v>
      </c>
      <c r="CE127" s="350">
        <f t="shared" si="2"/>
        <v>63521.03</v>
      </c>
      <c r="CF127" s="350">
        <f t="shared" si="2"/>
        <v>1125519.32</v>
      </c>
      <c r="CG127" s="350">
        <f t="shared" si="2"/>
        <v>0</v>
      </c>
      <c r="CH127" s="350">
        <f t="shared" si="2"/>
        <v>0</v>
      </c>
      <c r="CI127" s="350">
        <f t="shared" si="2"/>
        <v>0</v>
      </c>
      <c r="CJ127" s="350">
        <f t="shared" si="2"/>
        <v>0</v>
      </c>
      <c r="CK127" s="350">
        <f t="shared" si="2"/>
        <v>0</v>
      </c>
      <c r="CL127" s="350">
        <f t="shared" si="2"/>
        <v>0</v>
      </c>
      <c r="CM127" s="350">
        <f t="shared" si="2"/>
        <v>0</v>
      </c>
      <c r="CN127" s="350">
        <f t="shared" si="2"/>
        <v>1186850.6599999999</v>
      </c>
      <c r="CO127" s="350">
        <f t="shared" si="2"/>
        <v>188988.96</v>
      </c>
      <c r="CP127" s="350">
        <f t="shared" si="2"/>
        <v>0</v>
      </c>
      <c r="CQ127" s="350">
        <f t="shared" si="2"/>
        <v>0</v>
      </c>
      <c r="CR127" s="350">
        <f t="shared" si="2"/>
        <v>452310.3</v>
      </c>
      <c r="CS127" s="350">
        <f t="shared" si="2"/>
        <v>0</v>
      </c>
      <c r="CT127" s="350">
        <f t="shared" si="2"/>
        <v>0</v>
      </c>
      <c r="CU127" s="350">
        <f t="shared" si="2"/>
        <v>0</v>
      </c>
      <c r="CV127" s="350">
        <f t="shared" ref="CV127" si="3">SUM(CV7:CV126)</f>
        <v>0</v>
      </c>
      <c r="CW127" s="209"/>
      <c r="CX127" s="209"/>
      <c r="CY127" s="209"/>
      <c r="CZ127" s="209"/>
      <c r="DA127" s="209"/>
      <c r="DB127" s="209"/>
      <c r="DC127" s="209"/>
      <c r="DD127" s="209"/>
      <c r="DE127" s="209"/>
    </row>
    <row r="128" spans="1:109" s="2" customFormat="1" ht="13.2">
      <c r="A128" s="82"/>
      <c r="B128" s="14"/>
      <c r="C128" s="10"/>
      <c r="D128" s="300"/>
      <c r="E128" s="209"/>
      <c r="F128" s="209"/>
      <c r="G128" s="209"/>
      <c r="H128" s="209"/>
      <c r="I128" s="209"/>
      <c r="J128" s="209"/>
      <c r="K128" s="209"/>
      <c r="L128" s="300"/>
      <c r="M128" s="300"/>
      <c r="N128" s="300"/>
      <c r="O128" s="300"/>
      <c r="P128" s="300"/>
      <c r="Q128" s="300"/>
      <c r="R128" s="300"/>
      <c r="S128" s="300"/>
      <c r="T128" s="209"/>
      <c r="U128" s="209"/>
      <c r="V128" s="209"/>
      <c r="W128" s="209"/>
      <c r="X128" s="209"/>
      <c r="Y128" s="209"/>
      <c r="Z128" s="300"/>
      <c r="AA128" s="300"/>
      <c r="AB128" s="209"/>
      <c r="AC128" s="209"/>
      <c r="AD128" s="209"/>
      <c r="AE128" s="300"/>
      <c r="AF128" s="300"/>
      <c r="AG128" s="209"/>
      <c r="AH128" s="209"/>
      <c r="AI128" s="209"/>
      <c r="AJ128" s="209"/>
      <c r="AK128" s="209"/>
      <c r="AL128" s="300"/>
      <c r="AM128" s="300"/>
      <c r="AN128" s="300"/>
      <c r="AO128" s="300"/>
      <c r="AP128" s="209"/>
      <c r="AQ128" s="209"/>
      <c r="AR128" s="209"/>
      <c r="AS128" s="209"/>
      <c r="AT128" s="209"/>
      <c r="AU128" s="209"/>
      <c r="AV128" s="209"/>
      <c r="AW128" s="209"/>
      <c r="AX128" s="300"/>
      <c r="AY128" s="209"/>
      <c r="AZ128" s="209"/>
      <c r="BA128" s="209"/>
      <c r="BB128" s="209"/>
      <c r="BC128" s="209"/>
      <c r="BD128" s="209"/>
      <c r="BE128" s="209"/>
      <c r="BF128" s="209"/>
      <c r="BG128" s="300"/>
      <c r="BH128" s="209"/>
      <c r="BI128" s="209"/>
      <c r="BJ128" s="209"/>
      <c r="BK128" s="300"/>
      <c r="BL128" s="300"/>
      <c r="BM128" s="209"/>
      <c r="BN128" s="209"/>
      <c r="BO128" s="300"/>
      <c r="BP128" s="209"/>
      <c r="BQ128" s="209"/>
      <c r="BR128" s="209"/>
      <c r="BS128" s="209"/>
      <c r="BT128" s="209"/>
      <c r="BU128" s="209"/>
      <c r="BV128" s="209"/>
      <c r="BW128" s="209"/>
      <c r="BX128" s="209"/>
      <c r="BY128" s="209"/>
      <c r="BZ128" s="209"/>
      <c r="CA128" s="209"/>
      <c r="CB128" s="209"/>
      <c r="CC128" s="209"/>
      <c r="CD128" s="209"/>
      <c r="CE128" s="209"/>
      <c r="CF128" s="209"/>
      <c r="CG128" s="209"/>
      <c r="CH128" s="209"/>
      <c r="CI128" s="209"/>
      <c r="CJ128" s="209"/>
      <c r="CK128" s="209"/>
      <c r="CL128" s="209"/>
      <c r="CM128" s="209"/>
      <c r="CN128" s="209"/>
      <c r="CO128" s="209"/>
      <c r="CP128" s="209"/>
      <c r="CQ128" s="209"/>
      <c r="CR128" s="209"/>
      <c r="CS128" s="209"/>
      <c r="CT128" s="209"/>
      <c r="CU128" s="209"/>
      <c r="CV128" s="209"/>
      <c r="CW128" s="209"/>
      <c r="CX128" s="209"/>
      <c r="CY128" s="209"/>
      <c r="CZ128" s="209"/>
      <c r="DA128" s="209"/>
      <c r="DB128" s="209"/>
      <c r="DC128" s="209"/>
      <c r="DD128" s="209"/>
      <c r="DE128" s="209"/>
    </row>
    <row r="129" spans="1:109" s="2" customFormat="1" ht="13.2">
      <c r="A129" s="82"/>
      <c r="B129" s="14"/>
      <c r="C129" s="210"/>
      <c r="D129" s="301"/>
      <c r="E129" s="209"/>
      <c r="F129" s="209"/>
      <c r="G129" s="209"/>
      <c r="H129" s="209"/>
      <c r="I129" s="209"/>
      <c r="J129" s="209"/>
      <c r="K129" s="209"/>
      <c r="L129" s="300"/>
      <c r="M129" s="300"/>
      <c r="N129" s="300"/>
      <c r="O129" s="300"/>
      <c r="P129" s="300"/>
      <c r="Q129" s="300"/>
      <c r="R129" s="300"/>
      <c r="S129" s="300"/>
      <c r="T129" s="209"/>
      <c r="U129" s="209"/>
      <c r="V129" s="209"/>
      <c r="W129" s="209"/>
      <c r="X129" s="209"/>
      <c r="Y129" s="209"/>
      <c r="Z129" s="300"/>
      <c r="AA129" s="300"/>
      <c r="AB129" s="209"/>
      <c r="AC129" s="209"/>
      <c r="AD129" s="209"/>
      <c r="AE129" s="300"/>
      <c r="AF129" s="300"/>
      <c r="AG129" s="209"/>
      <c r="AH129" s="209"/>
      <c r="AI129" s="209"/>
      <c r="AJ129" s="209"/>
      <c r="AK129" s="209"/>
      <c r="AL129" s="300"/>
      <c r="AM129" s="300"/>
      <c r="AN129" s="300"/>
      <c r="AO129" s="300"/>
      <c r="AP129" s="209"/>
      <c r="AQ129" s="209"/>
      <c r="AR129" s="209"/>
      <c r="AS129" s="209"/>
      <c r="AT129" s="209"/>
      <c r="AU129" s="209"/>
      <c r="AV129" s="209"/>
      <c r="AW129" s="209"/>
      <c r="AX129" s="300"/>
      <c r="AY129" s="209"/>
      <c r="AZ129" s="209"/>
      <c r="BA129" s="209"/>
      <c r="BB129" s="209"/>
      <c r="BC129" s="209"/>
      <c r="BD129" s="209"/>
      <c r="BE129" s="209"/>
      <c r="BF129" s="209"/>
      <c r="BG129" s="300"/>
      <c r="BH129" s="209"/>
      <c r="BI129" s="209"/>
      <c r="BJ129" s="209"/>
      <c r="BK129" s="300"/>
      <c r="BL129" s="300"/>
      <c r="BM129" s="209"/>
      <c r="BN129" s="209"/>
      <c r="BO129" s="300"/>
      <c r="BP129" s="209"/>
      <c r="BQ129" s="209"/>
      <c r="BR129" s="209"/>
      <c r="BS129" s="209"/>
      <c r="BT129" s="209"/>
      <c r="BU129" s="209"/>
      <c r="BV129" s="209"/>
      <c r="BW129" s="209"/>
      <c r="BX129" s="209"/>
      <c r="BY129" s="209"/>
      <c r="BZ129" s="209"/>
      <c r="CA129" s="209"/>
      <c r="CB129" s="209"/>
      <c r="CC129" s="209"/>
      <c r="CD129" s="209"/>
      <c r="CE129" s="209"/>
      <c r="CF129" s="209"/>
      <c r="CG129" s="209"/>
      <c r="CH129" s="209"/>
      <c r="CI129" s="209"/>
      <c r="CJ129" s="209"/>
      <c r="CK129" s="209"/>
      <c r="CL129" s="209"/>
      <c r="CM129" s="209"/>
      <c r="CN129" s="209"/>
      <c r="CO129" s="209"/>
      <c r="CP129" s="209"/>
      <c r="CQ129" s="209"/>
      <c r="CR129" s="209"/>
      <c r="CS129" s="209"/>
      <c r="CT129" s="209"/>
      <c r="CU129" s="209"/>
      <c r="CV129" s="209"/>
      <c r="CW129" s="209"/>
      <c r="CX129" s="209"/>
      <c r="CY129" s="209"/>
      <c r="CZ129" s="209"/>
      <c r="DA129" s="209"/>
      <c r="DB129" s="209"/>
      <c r="DC129" s="209"/>
      <c r="DD129" s="209"/>
      <c r="DE129" s="209"/>
    </row>
    <row r="130" spans="1:109" s="2" customFormat="1" ht="13.2">
      <c r="A130" s="82"/>
      <c r="B130" s="14"/>
      <c r="C130" s="10"/>
      <c r="D130" s="301"/>
      <c r="E130" s="209"/>
      <c r="F130" s="209"/>
      <c r="G130" s="209"/>
      <c r="H130" s="209"/>
      <c r="I130" s="209"/>
      <c r="J130" s="209"/>
      <c r="K130" s="209"/>
      <c r="L130" s="300"/>
      <c r="M130" s="300"/>
      <c r="N130" s="300"/>
      <c r="O130" s="300"/>
      <c r="P130" s="300"/>
      <c r="Q130" s="300"/>
      <c r="R130" s="300"/>
      <c r="S130" s="300"/>
      <c r="T130" s="209"/>
      <c r="U130" s="209"/>
      <c r="V130" s="209"/>
      <c r="W130" s="209"/>
      <c r="X130" s="209"/>
      <c r="Y130" s="209"/>
      <c r="Z130" s="300"/>
      <c r="AA130" s="300"/>
      <c r="AB130" s="209"/>
      <c r="AC130" s="209"/>
      <c r="AD130" s="209"/>
      <c r="AE130" s="300"/>
      <c r="AF130" s="300"/>
      <c r="AG130" s="209"/>
      <c r="AH130" s="209"/>
      <c r="AI130" s="209"/>
      <c r="AJ130" s="209"/>
      <c r="AK130" s="209"/>
      <c r="AL130" s="300"/>
      <c r="AM130" s="300">
        <v>299880</v>
      </c>
      <c r="AN130" s="300"/>
      <c r="AO130" s="300"/>
      <c r="AP130" s="209"/>
      <c r="AQ130" s="209"/>
      <c r="AR130" s="209"/>
      <c r="AS130" s="209"/>
      <c r="AT130" s="209"/>
      <c r="AU130" s="209"/>
      <c r="AV130" s="209"/>
      <c r="AW130" s="209"/>
      <c r="AX130" s="300"/>
      <c r="AY130" s="209"/>
      <c r="AZ130" s="209"/>
      <c r="BA130" s="209"/>
      <c r="BB130" s="209"/>
      <c r="BC130" s="209"/>
      <c r="BD130" s="209"/>
      <c r="BE130" s="209"/>
      <c r="BF130" s="209"/>
      <c r="BG130" s="300"/>
      <c r="BH130" s="209"/>
      <c r="BI130" s="209"/>
      <c r="BJ130" s="209"/>
      <c r="BK130" s="300"/>
      <c r="BL130" s="300"/>
      <c r="BM130" s="209"/>
      <c r="BN130" s="209"/>
      <c r="BO130" s="300"/>
      <c r="BP130" s="209"/>
      <c r="BQ130" s="209"/>
      <c r="BR130" s="209"/>
      <c r="BS130" s="209"/>
      <c r="BT130" s="209"/>
      <c r="BU130" s="209"/>
      <c r="BV130" s="209"/>
      <c r="BW130" s="209"/>
      <c r="BX130" s="209"/>
      <c r="BY130" s="209"/>
      <c r="BZ130" s="209"/>
      <c r="CA130" s="209"/>
      <c r="CB130" s="209"/>
      <c r="CC130" s="209"/>
      <c r="CD130" s="209"/>
      <c r="CE130" s="209"/>
      <c r="CF130" s="209"/>
      <c r="CG130" s="209"/>
      <c r="CH130" s="209"/>
      <c r="CI130" s="209"/>
      <c r="CJ130" s="209"/>
      <c r="CK130" s="209"/>
      <c r="CL130" s="209"/>
      <c r="CM130" s="209"/>
      <c r="CN130" s="209"/>
      <c r="CO130" s="209"/>
      <c r="CP130" s="209"/>
      <c r="CQ130" s="209"/>
      <c r="CR130" s="209"/>
      <c r="CS130" s="209"/>
      <c r="CT130" s="209"/>
      <c r="CU130" s="209"/>
      <c r="CV130" s="209"/>
      <c r="CW130" s="209"/>
      <c r="CX130" s="209"/>
      <c r="CY130" s="209"/>
      <c r="CZ130" s="209"/>
      <c r="DA130" s="209"/>
      <c r="DB130" s="209"/>
      <c r="DC130" s="209"/>
      <c r="DD130" s="209"/>
      <c r="DE130" s="209"/>
    </row>
    <row r="131" spans="1:109" s="2" customFormat="1" ht="13.2">
      <c r="A131" s="82"/>
      <c r="B131" s="14"/>
      <c r="C131" s="10"/>
      <c r="D131" s="301"/>
      <c r="E131" s="209"/>
      <c r="F131" s="209"/>
      <c r="G131" s="209"/>
      <c r="H131" s="209"/>
      <c r="I131" s="209"/>
      <c r="J131" s="209"/>
      <c r="K131" s="209"/>
      <c r="L131" s="300"/>
      <c r="M131" s="300"/>
      <c r="N131" s="300"/>
      <c r="O131" s="300"/>
      <c r="P131" s="300"/>
      <c r="Q131" s="300"/>
      <c r="R131" s="300"/>
      <c r="S131" s="300"/>
      <c r="T131" s="209"/>
      <c r="U131" s="209"/>
      <c r="V131" s="209"/>
      <c r="W131" s="209"/>
      <c r="X131" s="209"/>
      <c r="Y131" s="209"/>
      <c r="Z131" s="300"/>
      <c r="AA131" s="300"/>
      <c r="AB131" s="209"/>
      <c r="AC131" s="209"/>
      <c r="AD131" s="209"/>
      <c r="AE131" s="300"/>
      <c r="AF131" s="300"/>
      <c r="AG131" s="209"/>
      <c r="AH131" s="209"/>
      <c r="AI131" s="209"/>
      <c r="AJ131" s="209"/>
      <c r="AK131" s="209"/>
      <c r="AL131" s="300"/>
      <c r="AM131" s="300">
        <f>+AM130-AM118</f>
        <v>131564.79999999999</v>
      </c>
      <c r="AN131" s="300"/>
      <c r="AO131" s="300"/>
      <c r="AP131" s="209"/>
      <c r="AQ131" s="209"/>
      <c r="AR131" s="209"/>
      <c r="AS131" s="209"/>
      <c r="AT131" s="209"/>
      <c r="AU131" s="209"/>
      <c r="AV131" s="209"/>
      <c r="AW131" s="209"/>
      <c r="AX131" s="300"/>
      <c r="AY131" s="209"/>
      <c r="AZ131" s="209"/>
      <c r="BA131" s="209"/>
      <c r="BB131" s="209"/>
      <c r="BC131" s="209"/>
      <c r="BD131" s="209"/>
      <c r="BE131" s="209"/>
      <c r="BF131" s="209"/>
      <c r="BG131" s="300"/>
      <c r="BH131" s="209"/>
      <c r="BI131" s="209"/>
      <c r="BJ131" s="209"/>
      <c r="BK131" s="300"/>
      <c r="BL131" s="300"/>
      <c r="BM131" s="209"/>
      <c r="BN131" s="209"/>
      <c r="BO131" s="300"/>
      <c r="BP131" s="209"/>
      <c r="BQ131" s="209"/>
      <c r="BR131" s="209"/>
      <c r="BS131" s="209"/>
      <c r="BT131" s="209"/>
      <c r="BU131" s="209"/>
      <c r="BV131" s="209"/>
      <c r="BW131" s="209"/>
      <c r="BX131" s="209"/>
      <c r="BY131" s="209"/>
      <c r="BZ131" s="209"/>
      <c r="CA131" s="209"/>
      <c r="CB131" s="209"/>
      <c r="CC131" s="209"/>
      <c r="CD131" s="209"/>
      <c r="CE131" s="209"/>
      <c r="CF131" s="209"/>
      <c r="CG131" s="209"/>
      <c r="CH131" s="209"/>
      <c r="CI131" s="209"/>
      <c r="CJ131" s="209"/>
      <c r="CK131" s="209"/>
      <c r="CL131" s="209"/>
      <c r="CM131" s="209"/>
      <c r="CN131" s="209"/>
      <c r="CO131" s="209"/>
      <c r="CP131" s="209"/>
      <c r="CQ131" s="209"/>
      <c r="CR131" s="209"/>
      <c r="CS131" s="209"/>
      <c r="CT131" s="209"/>
      <c r="CU131" s="209"/>
      <c r="CV131" s="209"/>
      <c r="CW131" s="209"/>
      <c r="CX131" s="209"/>
      <c r="CY131" s="209"/>
      <c r="CZ131" s="209"/>
      <c r="DA131" s="209"/>
      <c r="DB131" s="209"/>
      <c r="DC131" s="209"/>
      <c r="DD131" s="209"/>
      <c r="DE131" s="209"/>
    </row>
    <row r="132" spans="1:109" s="2" customFormat="1" ht="13.2">
      <c r="A132" s="82"/>
      <c r="B132" s="14"/>
      <c r="C132" s="10"/>
      <c r="D132" s="301"/>
      <c r="E132" s="209"/>
      <c r="F132" s="209"/>
      <c r="G132" s="209"/>
      <c r="H132" s="209"/>
      <c r="I132" s="209"/>
      <c r="J132" s="209"/>
      <c r="K132" s="209"/>
      <c r="L132" s="300"/>
      <c r="M132" s="300"/>
      <c r="N132" s="300"/>
      <c r="O132" s="300"/>
      <c r="P132" s="300"/>
      <c r="Q132" s="300"/>
      <c r="R132" s="300"/>
      <c r="S132" s="300"/>
      <c r="T132" s="209"/>
      <c r="U132" s="209"/>
      <c r="V132" s="209"/>
      <c r="W132" s="209"/>
      <c r="X132" s="209"/>
      <c r="Y132" s="209"/>
      <c r="Z132" s="300"/>
      <c r="AA132" s="300"/>
      <c r="AB132" s="209"/>
      <c r="AC132" s="209"/>
      <c r="AD132" s="209"/>
      <c r="AE132" s="300"/>
      <c r="AF132" s="300"/>
      <c r="AG132" s="209"/>
      <c r="AH132" s="209"/>
      <c r="AI132" s="209"/>
      <c r="AJ132" s="209"/>
      <c r="AK132" s="209"/>
      <c r="AL132" s="300"/>
      <c r="AM132" s="300"/>
      <c r="AN132" s="300"/>
      <c r="AO132" s="300"/>
      <c r="AP132" s="209"/>
      <c r="AQ132" s="209"/>
      <c r="AR132" s="209"/>
      <c r="AS132" s="209"/>
      <c r="AT132" s="209"/>
      <c r="AU132" s="209"/>
      <c r="AV132" s="209"/>
      <c r="AW132" s="209"/>
      <c r="AX132" s="300"/>
      <c r="AY132" s="209"/>
      <c r="AZ132" s="209"/>
      <c r="BA132" s="209"/>
      <c r="BB132" s="209"/>
      <c r="BC132" s="209"/>
      <c r="BD132" s="209"/>
      <c r="BE132" s="209"/>
      <c r="BF132" s="209"/>
      <c r="BG132" s="300"/>
      <c r="BH132" s="209"/>
      <c r="BI132" s="209"/>
      <c r="BJ132" s="209"/>
      <c r="BK132" s="300"/>
      <c r="BL132" s="300"/>
      <c r="BM132" s="209"/>
      <c r="BN132" s="209"/>
      <c r="BO132" s="300"/>
      <c r="BP132" s="209"/>
      <c r="BQ132" s="209"/>
      <c r="BR132" s="209"/>
      <c r="BS132" s="209"/>
      <c r="BT132" s="209"/>
      <c r="BU132" s="209"/>
      <c r="BV132" s="209"/>
      <c r="BW132" s="209"/>
      <c r="BX132" s="209"/>
      <c r="BY132" s="209"/>
      <c r="BZ132" s="209"/>
      <c r="CA132" s="209"/>
      <c r="CB132" s="209"/>
      <c r="CC132" s="209"/>
      <c r="CD132" s="209"/>
      <c r="CE132" s="209"/>
      <c r="CF132" s="209"/>
      <c r="CG132" s="209"/>
      <c r="CH132" s="209"/>
      <c r="CI132" s="209"/>
      <c r="CJ132" s="209"/>
      <c r="CK132" s="209"/>
      <c r="CL132" s="209"/>
      <c r="CM132" s="209"/>
      <c r="CN132" s="209"/>
      <c r="CO132" s="209"/>
      <c r="CP132" s="209"/>
      <c r="CQ132" s="209"/>
      <c r="CR132" s="209"/>
      <c r="CS132" s="209"/>
      <c r="CT132" s="209"/>
      <c r="CU132" s="209"/>
      <c r="CV132" s="209"/>
      <c r="CW132" s="209"/>
      <c r="CX132" s="209"/>
      <c r="CY132" s="209"/>
      <c r="CZ132" s="209"/>
      <c r="DA132" s="209"/>
      <c r="DB132" s="209"/>
      <c r="DC132" s="209"/>
      <c r="DD132" s="209"/>
      <c r="DE132" s="209"/>
    </row>
    <row r="133" spans="1:109" s="2" customFormat="1" ht="13.2">
      <c r="A133" s="82"/>
      <c r="B133" s="14"/>
      <c r="C133" s="10"/>
      <c r="D133" s="301"/>
      <c r="E133" s="209"/>
      <c r="F133" s="209"/>
      <c r="G133" s="209"/>
      <c r="H133" s="209"/>
      <c r="I133" s="209"/>
      <c r="J133" s="209"/>
      <c r="K133" s="209"/>
      <c r="L133" s="300"/>
      <c r="M133" s="300"/>
      <c r="N133" s="300"/>
      <c r="O133" s="300"/>
      <c r="P133" s="300"/>
      <c r="Q133" s="300"/>
      <c r="R133" s="300"/>
      <c r="S133" s="300"/>
      <c r="T133" s="209"/>
      <c r="U133" s="209"/>
      <c r="V133" s="209"/>
      <c r="W133" s="209"/>
      <c r="X133" s="209"/>
      <c r="Y133" s="209"/>
      <c r="Z133" s="300"/>
      <c r="AA133" s="300"/>
      <c r="AB133" s="209"/>
      <c r="AC133" s="209"/>
      <c r="AD133" s="209"/>
      <c r="AE133" s="300"/>
      <c r="AF133" s="300"/>
      <c r="AG133" s="209"/>
      <c r="AH133" s="209"/>
      <c r="AI133" s="209"/>
      <c r="AJ133" s="209"/>
      <c r="AK133" s="209"/>
      <c r="AL133" s="300"/>
      <c r="AM133" s="300"/>
      <c r="AN133" s="300"/>
      <c r="AO133" s="300"/>
      <c r="AP133" s="209"/>
      <c r="AQ133" s="209"/>
      <c r="AR133" s="209"/>
      <c r="AS133" s="209"/>
      <c r="AT133" s="209"/>
      <c r="AU133" s="209"/>
      <c r="AV133" s="209"/>
      <c r="AW133" s="209"/>
      <c r="AX133" s="300"/>
      <c r="AY133" s="209"/>
      <c r="AZ133" s="209"/>
      <c r="BA133" s="209"/>
      <c r="BB133" s="209"/>
      <c r="BC133" s="209"/>
      <c r="BD133" s="209"/>
      <c r="BE133" s="209"/>
      <c r="BF133" s="209"/>
      <c r="BG133" s="300"/>
      <c r="BH133" s="209"/>
      <c r="BI133" s="209"/>
      <c r="BJ133" s="209"/>
      <c r="BK133" s="300"/>
      <c r="BL133" s="300"/>
      <c r="BM133" s="209"/>
      <c r="BN133" s="209"/>
      <c r="BO133" s="300"/>
      <c r="BP133" s="209"/>
      <c r="BQ133" s="209"/>
      <c r="BR133" s="209"/>
      <c r="BS133" s="209"/>
      <c r="BT133" s="209"/>
      <c r="BU133" s="209"/>
      <c r="BV133" s="209"/>
      <c r="BW133" s="209"/>
      <c r="BX133" s="209"/>
      <c r="BY133" s="209"/>
      <c r="BZ133" s="209"/>
      <c r="CA133" s="209"/>
      <c r="CB133" s="209"/>
      <c r="CC133" s="209"/>
      <c r="CD133" s="209"/>
      <c r="CE133" s="209"/>
      <c r="CF133" s="209"/>
      <c r="CG133" s="209"/>
      <c r="CH133" s="209"/>
      <c r="CI133" s="209"/>
      <c r="CJ133" s="209"/>
      <c r="CK133" s="209"/>
      <c r="CL133" s="209"/>
      <c r="CM133" s="209"/>
      <c r="CN133" s="209"/>
      <c r="CO133" s="209"/>
      <c r="CP133" s="209"/>
      <c r="CQ133" s="209"/>
      <c r="CR133" s="209"/>
      <c r="CS133" s="209"/>
      <c r="CT133" s="209"/>
      <c r="CU133" s="209"/>
      <c r="CV133" s="209"/>
      <c r="CW133" s="209"/>
      <c r="CX133" s="209"/>
      <c r="CY133" s="209"/>
      <c r="CZ133" s="209"/>
      <c r="DA133" s="209"/>
      <c r="DB133" s="209"/>
      <c r="DC133" s="209"/>
      <c r="DD133" s="209"/>
      <c r="DE133" s="209"/>
    </row>
    <row r="134" spans="1:109" s="2" customFormat="1" ht="13.2">
      <c r="A134" s="82"/>
      <c r="B134" s="14"/>
      <c r="C134" s="10"/>
      <c r="D134" s="301"/>
      <c r="E134" s="209"/>
      <c r="F134" s="209"/>
      <c r="G134" s="209"/>
      <c r="H134" s="209"/>
      <c r="I134" s="209"/>
      <c r="J134" s="209"/>
      <c r="K134" s="209"/>
      <c r="L134" s="300"/>
      <c r="M134" s="300"/>
      <c r="N134" s="300"/>
      <c r="O134" s="300"/>
      <c r="P134" s="300"/>
      <c r="Q134" s="300"/>
      <c r="R134" s="300"/>
      <c r="S134" s="300"/>
      <c r="T134" s="209"/>
      <c r="U134" s="209"/>
      <c r="V134" s="209"/>
      <c r="W134" s="209"/>
      <c r="X134" s="209"/>
      <c r="Y134" s="209"/>
      <c r="Z134" s="300"/>
      <c r="AA134" s="300"/>
      <c r="AB134" s="209"/>
      <c r="AC134" s="209"/>
      <c r="AD134" s="209"/>
      <c r="AE134" s="300"/>
      <c r="AF134" s="300"/>
      <c r="AG134" s="209"/>
      <c r="AH134" s="209"/>
      <c r="AI134" s="209"/>
      <c r="AJ134" s="209"/>
      <c r="AK134" s="209"/>
      <c r="AL134" s="300"/>
      <c r="AM134" s="300"/>
      <c r="AN134" s="300"/>
      <c r="AO134" s="300"/>
      <c r="AP134" s="209"/>
      <c r="AQ134" s="209"/>
      <c r="AR134" s="209"/>
      <c r="AS134" s="209"/>
      <c r="AT134" s="209"/>
      <c r="AU134" s="209"/>
      <c r="AV134" s="209"/>
      <c r="AW134" s="209"/>
      <c r="AX134" s="300"/>
      <c r="AY134" s="209"/>
      <c r="AZ134" s="209"/>
      <c r="BA134" s="209"/>
      <c r="BB134" s="209"/>
      <c r="BC134" s="209"/>
      <c r="BD134" s="209"/>
      <c r="BE134" s="209"/>
      <c r="BF134" s="209"/>
      <c r="BG134" s="300"/>
      <c r="BH134" s="209"/>
      <c r="BI134" s="209"/>
      <c r="BJ134" s="209"/>
      <c r="BK134" s="300"/>
      <c r="BL134" s="300"/>
      <c r="BM134" s="209"/>
      <c r="BN134" s="209"/>
      <c r="BO134" s="300"/>
      <c r="BP134" s="209"/>
      <c r="BQ134" s="209"/>
      <c r="BR134" s="209"/>
      <c r="BS134" s="209"/>
      <c r="BT134" s="209"/>
      <c r="BU134" s="209"/>
      <c r="BV134" s="209"/>
      <c r="BW134" s="209"/>
      <c r="BX134" s="209"/>
      <c r="BY134" s="209"/>
      <c r="BZ134" s="209"/>
      <c r="CA134" s="209"/>
      <c r="CB134" s="209"/>
      <c r="CC134" s="209"/>
      <c r="CD134" s="209"/>
      <c r="CE134" s="209"/>
      <c r="CF134" s="209"/>
      <c r="CG134" s="209"/>
      <c r="CH134" s="209"/>
      <c r="CI134" s="209"/>
      <c r="CJ134" s="209"/>
      <c r="CK134" s="209"/>
      <c r="CL134" s="209"/>
      <c r="CM134" s="209"/>
      <c r="CN134" s="209"/>
      <c r="CO134" s="209"/>
      <c r="CP134" s="209"/>
      <c r="CQ134" s="209"/>
      <c r="CR134" s="209"/>
      <c r="CS134" s="209"/>
      <c r="CT134" s="209"/>
      <c r="CU134" s="209"/>
      <c r="CV134" s="209"/>
      <c r="CW134" s="209"/>
      <c r="CX134" s="209"/>
      <c r="CY134" s="209"/>
      <c r="CZ134" s="209"/>
      <c r="DA134" s="209"/>
      <c r="DB134" s="209"/>
      <c r="DC134" s="209"/>
      <c r="DD134" s="209"/>
      <c r="DE134" s="209"/>
    </row>
    <row r="135" spans="1:109" s="2" customFormat="1" ht="13.2">
      <c r="A135" s="82"/>
      <c r="B135" s="14"/>
      <c r="C135" s="10"/>
      <c r="D135" s="301"/>
      <c r="E135" s="209"/>
      <c r="F135" s="209"/>
      <c r="G135" s="209"/>
      <c r="H135" s="209"/>
      <c r="I135" s="209"/>
      <c r="J135" s="209"/>
      <c r="K135" s="209"/>
      <c r="L135" s="300"/>
      <c r="M135" s="300"/>
      <c r="N135" s="300"/>
      <c r="O135" s="300"/>
      <c r="P135" s="300"/>
      <c r="Q135" s="300"/>
      <c r="R135" s="300"/>
      <c r="S135" s="300"/>
      <c r="T135" s="209"/>
      <c r="U135" s="209"/>
      <c r="V135" s="209"/>
      <c r="W135" s="209"/>
      <c r="X135" s="209"/>
      <c r="Y135" s="209"/>
      <c r="Z135" s="300"/>
      <c r="AA135" s="300"/>
      <c r="AB135" s="209"/>
      <c r="AC135" s="209"/>
      <c r="AD135" s="209"/>
      <c r="AE135" s="300"/>
      <c r="AF135" s="300"/>
      <c r="AG135" s="209"/>
      <c r="AH135" s="209"/>
      <c r="AI135" s="209"/>
      <c r="AJ135" s="209"/>
      <c r="AK135" s="209"/>
      <c r="AL135" s="300"/>
      <c r="AM135" s="300"/>
      <c r="AN135" s="342"/>
      <c r="AO135" s="342"/>
      <c r="AP135" s="209"/>
      <c r="AQ135" s="209"/>
      <c r="AR135" s="209"/>
      <c r="AS135" s="209"/>
      <c r="AT135" s="209"/>
      <c r="AU135" s="209"/>
      <c r="AV135" s="209"/>
      <c r="AW135" s="209"/>
      <c r="AX135" s="342"/>
      <c r="AY135" s="209"/>
      <c r="AZ135" s="209"/>
      <c r="BA135" s="209"/>
      <c r="BB135" s="209"/>
      <c r="BC135" s="209"/>
      <c r="BD135" s="209"/>
      <c r="BE135" s="209"/>
      <c r="BF135" s="209"/>
      <c r="BG135" s="342"/>
      <c r="BH135" s="209"/>
      <c r="BI135" s="209"/>
      <c r="BJ135" s="209"/>
      <c r="BK135" s="342"/>
      <c r="BL135" s="342"/>
      <c r="BM135" s="209"/>
      <c r="BN135" s="209"/>
      <c r="BO135" s="342"/>
      <c r="BP135" s="209"/>
      <c r="BQ135" s="209"/>
      <c r="BR135" s="209"/>
      <c r="BS135" s="209"/>
      <c r="BT135" s="209"/>
      <c r="BU135" s="209"/>
      <c r="BV135" s="209"/>
      <c r="BW135" s="209"/>
      <c r="BX135" s="209"/>
      <c r="BY135" s="209"/>
      <c r="BZ135" s="209"/>
      <c r="CA135" s="209"/>
      <c r="CB135" s="209"/>
      <c r="CC135" s="209"/>
      <c r="CD135" s="209"/>
      <c r="CE135" s="209"/>
      <c r="CF135" s="209"/>
      <c r="CG135" s="209"/>
      <c r="CH135" s="209"/>
      <c r="CI135" s="209"/>
      <c r="CJ135" s="209"/>
      <c r="CK135" s="209"/>
      <c r="CL135" s="209"/>
      <c r="CM135" s="209"/>
      <c r="CN135" s="209"/>
      <c r="CO135" s="209"/>
      <c r="CP135" s="209"/>
      <c r="CQ135" s="209"/>
      <c r="CR135" s="209"/>
      <c r="CS135" s="209"/>
      <c r="CT135" s="209"/>
      <c r="CU135" s="209"/>
      <c r="CV135" s="209"/>
      <c r="CW135" s="209"/>
      <c r="CX135" s="209"/>
      <c r="CY135" s="209"/>
      <c r="CZ135" s="209"/>
      <c r="DA135" s="209"/>
      <c r="DB135" s="209"/>
      <c r="DC135" s="209"/>
      <c r="DD135" s="209"/>
      <c r="DE135" s="209"/>
    </row>
    <row r="136" spans="1:109" s="2" customFormat="1" ht="13.2">
      <c r="A136" s="82"/>
      <c r="B136" s="14"/>
      <c r="C136" s="10"/>
      <c r="D136" s="301"/>
      <c r="E136" s="209"/>
      <c r="F136" s="209"/>
      <c r="G136" s="209"/>
      <c r="H136" s="209"/>
      <c r="I136" s="209"/>
      <c r="J136" s="209"/>
      <c r="K136" s="209"/>
      <c r="L136" s="342"/>
      <c r="M136" s="342"/>
      <c r="N136" s="342"/>
      <c r="O136" s="342"/>
      <c r="P136" s="342"/>
      <c r="Q136" s="342"/>
      <c r="R136" s="342"/>
      <c r="S136" s="342"/>
      <c r="T136" s="209"/>
      <c r="U136" s="209"/>
      <c r="V136" s="209"/>
      <c r="W136" s="209"/>
      <c r="X136" s="209"/>
      <c r="Y136" s="209"/>
      <c r="Z136" s="342"/>
      <c r="AA136" s="342"/>
      <c r="AB136" s="209"/>
      <c r="AC136" s="209"/>
      <c r="AD136" s="209"/>
      <c r="AE136" s="342"/>
      <c r="AF136" s="342"/>
      <c r="AG136" s="209"/>
      <c r="AH136" s="209"/>
      <c r="AI136" s="209"/>
      <c r="AJ136" s="209"/>
      <c r="AK136" s="209"/>
      <c r="AL136" s="342"/>
      <c r="AM136" s="342"/>
      <c r="AN136" s="342"/>
      <c r="AO136" s="342"/>
      <c r="AP136" s="209"/>
      <c r="AQ136" s="209"/>
      <c r="AR136" s="209"/>
      <c r="AS136" s="209"/>
      <c r="AT136" s="209"/>
      <c r="AU136" s="209"/>
      <c r="AV136" s="209"/>
      <c r="AW136" s="209"/>
      <c r="AX136" s="342"/>
      <c r="AY136" s="209"/>
      <c r="AZ136" s="209"/>
      <c r="BA136" s="209"/>
      <c r="BB136" s="209"/>
      <c r="BC136" s="209"/>
      <c r="BD136" s="209"/>
      <c r="BE136" s="209"/>
      <c r="BF136" s="209"/>
      <c r="BG136" s="342"/>
      <c r="BH136" s="209"/>
      <c r="BI136" s="209"/>
      <c r="BJ136" s="209"/>
      <c r="BK136" s="342"/>
      <c r="BL136" s="342"/>
      <c r="BM136" s="209"/>
      <c r="BN136" s="209"/>
      <c r="BO136" s="342"/>
      <c r="BP136" s="209"/>
      <c r="BQ136" s="209"/>
      <c r="BR136" s="209"/>
      <c r="BS136" s="209"/>
      <c r="BT136" s="209"/>
      <c r="BU136" s="209"/>
      <c r="BV136" s="209"/>
      <c r="BW136" s="209"/>
      <c r="BX136" s="209"/>
      <c r="BY136" s="209"/>
      <c r="BZ136" s="209"/>
      <c r="CA136" s="209"/>
      <c r="CB136" s="209"/>
      <c r="CC136" s="209"/>
      <c r="CD136" s="209"/>
      <c r="CE136" s="209"/>
      <c r="CF136" s="209"/>
      <c r="CG136" s="209"/>
      <c r="CH136" s="209"/>
      <c r="CI136" s="209"/>
      <c r="CJ136" s="209"/>
      <c r="CK136" s="209"/>
      <c r="CL136" s="209"/>
      <c r="CM136" s="209"/>
      <c r="CN136" s="209"/>
      <c r="CO136" s="209"/>
      <c r="CP136" s="209"/>
      <c r="CQ136" s="209"/>
      <c r="CR136" s="209"/>
      <c r="CS136" s="209"/>
      <c r="CT136" s="209"/>
      <c r="CU136" s="209"/>
      <c r="CV136" s="209"/>
      <c r="CW136" s="209"/>
      <c r="CX136" s="209"/>
      <c r="CY136" s="209"/>
      <c r="CZ136" s="209"/>
      <c r="DA136" s="209"/>
      <c r="DB136" s="209"/>
      <c r="DC136" s="209"/>
      <c r="DD136" s="209"/>
      <c r="DE136" s="209"/>
    </row>
    <row r="137" spans="1:109" s="2" customFormat="1" ht="13.2">
      <c r="A137" s="82"/>
      <c r="B137" s="14"/>
      <c r="C137" s="10"/>
      <c r="D137" s="301"/>
      <c r="E137" s="209"/>
      <c r="F137" s="209"/>
      <c r="G137" s="209"/>
      <c r="H137" s="209"/>
      <c r="I137" s="209"/>
      <c r="J137" s="209"/>
      <c r="K137" s="209"/>
      <c r="L137" s="342"/>
      <c r="M137" s="342"/>
      <c r="N137" s="342"/>
      <c r="O137" s="342"/>
      <c r="P137" s="342"/>
      <c r="Q137" s="342"/>
      <c r="R137" s="342"/>
      <c r="S137" s="342"/>
      <c r="T137" s="209"/>
      <c r="U137" s="209"/>
      <c r="V137" s="209"/>
      <c r="W137" s="209"/>
      <c r="X137" s="209"/>
      <c r="Y137" s="209"/>
      <c r="Z137" s="342"/>
      <c r="AA137" s="342"/>
      <c r="AB137" s="209"/>
      <c r="AC137" s="209"/>
      <c r="AD137" s="209"/>
      <c r="AE137" s="342"/>
      <c r="AF137" s="342"/>
      <c r="AG137" s="209"/>
      <c r="AH137" s="209"/>
      <c r="AI137" s="209"/>
      <c r="AJ137" s="209"/>
      <c r="AK137" s="209"/>
      <c r="AL137" s="342"/>
      <c r="AM137" s="342"/>
      <c r="AN137" s="342"/>
      <c r="AO137" s="342"/>
      <c r="AP137" s="209"/>
      <c r="AQ137" s="209"/>
      <c r="AR137" s="209"/>
      <c r="AS137" s="209"/>
      <c r="AT137" s="209"/>
      <c r="AU137" s="209"/>
      <c r="AV137" s="209"/>
      <c r="AW137" s="209"/>
      <c r="AX137" s="342"/>
      <c r="AY137" s="209"/>
      <c r="AZ137" s="209"/>
      <c r="BA137" s="209"/>
      <c r="BB137" s="209"/>
      <c r="BC137" s="209"/>
      <c r="BD137" s="209"/>
      <c r="BE137" s="209"/>
      <c r="BF137" s="209"/>
      <c r="BG137" s="342"/>
      <c r="BH137" s="209"/>
      <c r="BI137" s="209"/>
      <c r="BJ137" s="209"/>
      <c r="BK137" s="342"/>
      <c r="BL137" s="342"/>
      <c r="BM137" s="209"/>
      <c r="BN137" s="209"/>
      <c r="BO137" s="342"/>
      <c r="BP137" s="209"/>
      <c r="BQ137" s="209"/>
      <c r="BR137" s="209"/>
      <c r="BS137" s="209"/>
      <c r="BT137" s="209"/>
      <c r="BU137" s="209"/>
      <c r="BV137" s="209"/>
      <c r="BW137" s="209"/>
      <c r="BX137" s="209"/>
      <c r="BY137" s="209"/>
      <c r="BZ137" s="209"/>
      <c r="CA137" s="209"/>
      <c r="CB137" s="209"/>
      <c r="CC137" s="209"/>
      <c r="CD137" s="209"/>
      <c r="CE137" s="209"/>
      <c r="CF137" s="209"/>
      <c r="CG137" s="209"/>
      <c r="CH137" s="209"/>
      <c r="CI137" s="209"/>
      <c r="CJ137" s="209"/>
      <c r="CK137" s="209"/>
      <c r="CL137" s="209"/>
      <c r="CM137" s="209"/>
      <c r="CN137" s="209"/>
      <c r="CO137" s="209"/>
      <c r="CP137" s="209"/>
      <c r="CQ137" s="209"/>
      <c r="CR137" s="209"/>
      <c r="CS137" s="209"/>
      <c r="CT137" s="209"/>
      <c r="CU137" s="209"/>
      <c r="CV137" s="209"/>
      <c r="CW137" s="209"/>
      <c r="CX137" s="209"/>
      <c r="CY137" s="209"/>
      <c r="CZ137" s="209"/>
      <c r="DA137" s="209"/>
      <c r="DB137" s="209"/>
      <c r="DC137" s="209"/>
      <c r="DD137" s="209"/>
      <c r="DE137" s="209"/>
    </row>
    <row r="138" spans="1:109" s="2" customFormat="1" ht="13.2">
      <c r="A138" s="82"/>
      <c r="B138" s="14"/>
      <c r="C138" s="10"/>
      <c r="D138" s="301"/>
      <c r="E138" s="209"/>
      <c r="F138" s="209"/>
      <c r="G138" s="209"/>
      <c r="H138" s="209"/>
      <c r="I138" s="209"/>
      <c r="J138" s="209"/>
      <c r="K138" s="209"/>
      <c r="L138" s="342"/>
      <c r="M138" s="342"/>
      <c r="N138" s="342"/>
      <c r="O138" s="342"/>
      <c r="P138" s="342"/>
      <c r="Q138" s="342"/>
      <c r="R138" s="342"/>
      <c r="S138" s="342"/>
      <c r="T138" s="209"/>
      <c r="U138" s="209"/>
      <c r="V138" s="209"/>
      <c r="W138" s="209"/>
      <c r="X138" s="209"/>
      <c r="Y138" s="209"/>
      <c r="Z138" s="342"/>
      <c r="AA138" s="342"/>
      <c r="AB138" s="209"/>
      <c r="AC138" s="209"/>
      <c r="AD138" s="209"/>
      <c r="AE138" s="342"/>
      <c r="AF138" s="342"/>
      <c r="AG138" s="209"/>
      <c r="AH138" s="209"/>
      <c r="AI138" s="209"/>
      <c r="AJ138" s="209"/>
      <c r="AK138" s="209"/>
      <c r="AL138" s="342"/>
      <c r="AM138" s="342"/>
      <c r="AN138" s="300"/>
      <c r="AO138" s="300"/>
      <c r="AP138" s="209"/>
      <c r="AQ138" s="209"/>
      <c r="AR138" s="209"/>
      <c r="AS138" s="209"/>
      <c r="AT138" s="209"/>
      <c r="AU138" s="209"/>
      <c r="AV138" s="209"/>
      <c r="AW138" s="209"/>
      <c r="AX138" s="300"/>
      <c r="AY138" s="209"/>
      <c r="AZ138" s="209"/>
      <c r="BA138" s="209"/>
      <c r="BB138" s="209"/>
      <c r="BC138" s="209"/>
      <c r="BD138" s="209"/>
      <c r="BE138" s="209"/>
      <c r="BF138" s="209"/>
      <c r="BG138" s="300"/>
      <c r="BH138" s="209"/>
      <c r="BI138" s="209"/>
      <c r="BJ138" s="209"/>
      <c r="BK138" s="300"/>
      <c r="BL138" s="300"/>
      <c r="BM138" s="209"/>
      <c r="BN138" s="209"/>
      <c r="BO138" s="300"/>
      <c r="BP138" s="209"/>
      <c r="BQ138" s="209"/>
      <c r="BR138" s="209"/>
      <c r="BS138" s="209"/>
      <c r="BT138" s="209"/>
      <c r="BU138" s="209"/>
      <c r="BV138" s="209"/>
      <c r="BW138" s="209"/>
      <c r="BX138" s="209"/>
      <c r="BY138" s="209"/>
      <c r="BZ138" s="209"/>
      <c r="CA138" s="209"/>
      <c r="CB138" s="209"/>
      <c r="CC138" s="209"/>
      <c r="CD138" s="209"/>
      <c r="CE138" s="209"/>
      <c r="CF138" s="209"/>
      <c r="CG138" s="209"/>
      <c r="CH138" s="209"/>
      <c r="CI138" s="209"/>
      <c r="CJ138" s="209"/>
      <c r="CK138" s="209"/>
      <c r="CL138" s="209"/>
      <c r="CM138" s="209"/>
      <c r="CN138" s="209"/>
      <c r="CO138" s="209"/>
      <c r="CP138" s="209"/>
      <c r="CQ138" s="209"/>
      <c r="CR138" s="209"/>
      <c r="CS138" s="209"/>
      <c r="CT138" s="209"/>
      <c r="CU138" s="209"/>
      <c r="CV138" s="209"/>
      <c r="CW138" s="209"/>
      <c r="CX138" s="209"/>
      <c r="CY138" s="209"/>
      <c r="CZ138" s="209"/>
      <c r="DA138" s="209"/>
      <c r="DB138" s="209"/>
      <c r="DC138" s="209"/>
      <c r="DD138" s="209"/>
      <c r="DE138" s="209"/>
    </row>
    <row r="139" spans="1:109" s="2" customFormat="1" ht="13.2">
      <c r="A139" s="82"/>
      <c r="B139" s="14"/>
      <c r="C139" s="10"/>
      <c r="D139" s="301"/>
      <c r="E139" s="209"/>
      <c r="F139" s="303"/>
      <c r="G139" s="303"/>
      <c r="H139" s="209"/>
      <c r="I139" s="209"/>
      <c r="J139" s="209"/>
      <c r="K139" s="209"/>
      <c r="L139" s="300"/>
      <c r="M139" s="300"/>
      <c r="N139" s="300"/>
      <c r="O139" s="300"/>
      <c r="P139" s="300"/>
      <c r="Q139" s="300"/>
      <c r="R139" s="300"/>
      <c r="S139" s="300"/>
      <c r="T139" s="209"/>
      <c r="U139" s="209"/>
      <c r="V139" s="209"/>
      <c r="W139" s="209"/>
      <c r="X139" s="209"/>
      <c r="Y139" s="209"/>
      <c r="Z139" s="300"/>
      <c r="AA139" s="300"/>
      <c r="AB139" s="209"/>
      <c r="AC139" s="209"/>
      <c r="AD139" s="209"/>
      <c r="AE139" s="300"/>
      <c r="AF139" s="300"/>
      <c r="AG139" s="303"/>
      <c r="AH139" s="303"/>
      <c r="AI139" s="303"/>
      <c r="AJ139" s="303"/>
      <c r="AK139" s="303"/>
      <c r="AL139" s="300"/>
      <c r="AM139" s="300"/>
      <c r="AN139" s="300"/>
      <c r="AO139" s="300"/>
      <c r="AP139" s="209"/>
      <c r="AQ139" s="209"/>
      <c r="AR139" s="209"/>
      <c r="AS139" s="209"/>
      <c r="AT139" s="209"/>
      <c r="AU139" s="209"/>
      <c r="AV139" s="209"/>
      <c r="AW139" s="209"/>
      <c r="AX139" s="300"/>
      <c r="AY139" s="209"/>
      <c r="AZ139" s="209"/>
      <c r="BA139" s="209"/>
      <c r="BB139" s="209"/>
      <c r="BC139" s="209"/>
      <c r="BD139" s="209"/>
      <c r="BE139" s="209"/>
      <c r="BF139" s="209"/>
      <c r="BG139" s="300"/>
      <c r="BH139" s="209"/>
      <c r="BI139" s="209"/>
      <c r="BJ139" s="209"/>
      <c r="BK139" s="300"/>
      <c r="BL139" s="300"/>
      <c r="BM139" s="209"/>
      <c r="BN139" s="209"/>
      <c r="BO139" s="300"/>
      <c r="BP139" s="209"/>
      <c r="BQ139" s="209"/>
      <c r="BR139" s="209"/>
      <c r="BS139" s="209"/>
      <c r="BT139" s="209"/>
      <c r="BU139" s="209"/>
      <c r="BV139" s="209"/>
      <c r="BW139" s="209"/>
      <c r="BX139" s="209"/>
      <c r="BY139" s="209"/>
      <c r="BZ139" s="209"/>
      <c r="CA139" s="209"/>
      <c r="CB139" s="209"/>
      <c r="CC139" s="209"/>
      <c r="CD139" s="209"/>
      <c r="CE139" s="209"/>
      <c r="CF139" s="209"/>
      <c r="CG139" s="209"/>
      <c r="CH139" s="209"/>
      <c r="CI139" s="209"/>
      <c r="CJ139" s="209"/>
      <c r="CK139" s="209"/>
      <c r="CL139" s="209"/>
      <c r="CM139" s="209"/>
      <c r="CN139" s="209"/>
      <c r="CO139" s="209"/>
      <c r="CP139" s="209"/>
      <c r="CQ139" s="209"/>
      <c r="CR139" s="209"/>
      <c r="CS139" s="209"/>
      <c r="CT139" s="209"/>
      <c r="CU139" s="209"/>
      <c r="CV139" s="209"/>
      <c r="CW139" s="209"/>
      <c r="CX139" s="209"/>
      <c r="CY139" s="209"/>
      <c r="CZ139" s="209"/>
      <c r="DA139" s="209"/>
      <c r="DB139" s="209"/>
      <c r="DC139" s="209"/>
      <c r="DD139" s="209"/>
      <c r="DE139" s="209"/>
    </row>
    <row r="140" spans="1:109" s="2" customFormat="1" ht="13.2">
      <c r="A140" s="82"/>
      <c r="B140" s="14"/>
      <c r="C140" s="10"/>
      <c r="D140" s="301"/>
      <c r="E140" s="209"/>
      <c r="F140" s="303"/>
      <c r="G140" s="303"/>
      <c r="H140" s="209"/>
      <c r="I140" s="209"/>
      <c r="J140" s="209"/>
      <c r="K140" s="209"/>
      <c r="L140" s="300"/>
      <c r="M140" s="300"/>
      <c r="N140" s="300"/>
      <c r="O140" s="300"/>
      <c r="P140" s="300"/>
      <c r="Q140" s="300"/>
      <c r="R140" s="300"/>
      <c r="S140" s="300"/>
      <c r="T140" s="209"/>
      <c r="U140" s="209"/>
      <c r="V140" s="209"/>
      <c r="W140" s="209"/>
      <c r="X140" s="209"/>
      <c r="Y140" s="209"/>
      <c r="Z140" s="300"/>
      <c r="AA140" s="300"/>
      <c r="AB140" s="209"/>
      <c r="AC140" s="209"/>
      <c r="AD140" s="209"/>
      <c r="AE140" s="300"/>
      <c r="AF140" s="300"/>
      <c r="AG140" s="303"/>
      <c r="AH140" s="303"/>
      <c r="AI140" s="303"/>
      <c r="AJ140" s="303"/>
      <c r="AK140" s="303"/>
      <c r="AL140" s="300"/>
      <c r="AM140" s="300"/>
      <c r="AN140" s="300"/>
      <c r="AO140" s="300"/>
      <c r="AP140" s="209"/>
      <c r="AQ140" s="209"/>
      <c r="AR140" s="209"/>
      <c r="AS140" s="209"/>
      <c r="AT140" s="209"/>
      <c r="AU140" s="209"/>
      <c r="AV140" s="209"/>
      <c r="AW140" s="209"/>
      <c r="AX140" s="300"/>
      <c r="AY140" s="209"/>
      <c r="AZ140" s="209"/>
      <c r="BA140" s="209"/>
      <c r="BB140" s="209"/>
      <c r="BC140" s="209"/>
      <c r="BD140" s="209"/>
      <c r="BE140" s="209"/>
      <c r="BF140" s="209"/>
      <c r="BG140" s="300"/>
      <c r="BH140" s="209"/>
      <c r="BI140" s="209"/>
      <c r="BJ140" s="209"/>
      <c r="BK140" s="300"/>
      <c r="BL140" s="300"/>
      <c r="BM140" s="209"/>
      <c r="BN140" s="209"/>
      <c r="BO140" s="300"/>
      <c r="BP140" s="209"/>
      <c r="BQ140" s="209"/>
      <c r="BR140" s="209"/>
      <c r="BS140" s="209"/>
      <c r="BT140" s="209"/>
      <c r="BU140" s="209"/>
      <c r="BV140" s="209"/>
      <c r="BW140" s="209"/>
      <c r="BX140" s="209"/>
      <c r="BY140" s="209"/>
      <c r="BZ140" s="209"/>
      <c r="CA140" s="209"/>
      <c r="CB140" s="209"/>
      <c r="CC140" s="209"/>
      <c r="CD140" s="209"/>
      <c r="CE140" s="209"/>
      <c r="CF140" s="209"/>
      <c r="CG140" s="209"/>
      <c r="CH140" s="209"/>
      <c r="CI140" s="209"/>
      <c r="CJ140" s="209"/>
      <c r="CK140" s="209"/>
      <c r="CL140" s="209"/>
      <c r="CM140" s="209"/>
      <c r="CN140" s="209"/>
      <c r="CO140" s="209"/>
      <c r="CP140" s="209"/>
      <c r="CQ140" s="209"/>
      <c r="CR140" s="209"/>
      <c r="CS140" s="209"/>
      <c r="CT140" s="209"/>
      <c r="CU140" s="209"/>
      <c r="CV140" s="209"/>
      <c r="CW140" s="209"/>
      <c r="CX140" s="209"/>
      <c r="CY140" s="209"/>
      <c r="CZ140" s="209"/>
      <c r="DA140" s="209"/>
      <c r="DB140" s="209"/>
      <c r="DC140" s="209"/>
      <c r="DD140" s="209"/>
      <c r="DE140" s="209"/>
    </row>
    <row r="141" spans="1:109" s="2" customFormat="1" ht="13.2">
      <c r="A141" s="82"/>
      <c r="B141" s="14"/>
      <c r="C141" s="10"/>
      <c r="D141" s="301"/>
      <c r="E141" s="209"/>
      <c r="F141" s="303"/>
      <c r="G141" s="303"/>
      <c r="H141" s="209"/>
      <c r="I141" s="209"/>
      <c r="J141" s="209"/>
      <c r="K141" s="209"/>
      <c r="L141" s="300"/>
      <c r="M141" s="300"/>
      <c r="N141" s="300"/>
      <c r="O141" s="300"/>
      <c r="P141" s="300"/>
      <c r="Q141" s="300"/>
      <c r="R141" s="300"/>
      <c r="S141" s="300"/>
      <c r="T141" s="209"/>
      <c r="U141" s="209"/>
      <c r="V141" s="209"/>
      <c r="W141" s="209"/>
      <c r="X141" s="209"/>
      <c r="Y141" s="209"/>
      <c r="Z141" s="300"/>
      <c r="AA141" s="300"/>
      <c r="AB141" s="209"/>
      <c r="AC141" s="209"/>
      <c r="AD141" s="209"/>
      <c r="AE141" s="300"/>
      <c r="AF141" s="300"/>
      <c r="AG141" s="303"/>
      <c r="AH141" s="303"/>
      <c r="AI141" s="303"/>
      <c r="AJ141" s="303"/>
      <c r="AK141" s="303"/>
      <c r="AL141" s="300"/>
      <c r="AM141" s="300"/>
      <c r="AN141" s="300"/>
      <c r="AO141" s="300"/>
      <c r="AP141" s="209"/>
      <c r="AQ141" s="209"/>
      <c r="AR141" s="209"/>
      <c r="AS141" s="209"/>
      <c r="AT141" s="209"/>
      <c r="AU141" s="209"/>
      <c r="AV141" s="209"/>
      <c r="AW141" s="209"/>
      <c r="AX141" s="300"/>
      <c r="AY141" s="209"/>
      <c r="AZ141" s="209"/>
      <c r="BA141" s="209"/>
      <c r="BB141" s="209"/>
      <c r="BC141" s="209"/>
      <c r="BD141" s="209"/>
      <c r="BE141" s="209"/>
      <c r="BF141" s="209"/>
      <c r="BG141" s="300"/>
      <c r="BH141" s="209"/>
      <c r="BI141" s="209"/>
      <c r="BJ141" s="209"/>
      <c r="BK141" s="300"/>
      <c r="BL141" s="300"/>
      <c r="BM141" s="209"/>
      <c r="BN141" s="209"/>
      <c r="BO141" s="300"/>
      <c r="BP141" s="209"/>
      <c r="BQ141" s="209"/>
      <c r="BR141" s="209"/>
      <c r="BS141" s="209"/>
      <c r="BT141" s="209"/>
      <c r="BU141" s="209"/>
      <c r="BV141" s="209"/>
      <c r="BW141" s="209"/>
      <c r="BX141" s="209"/>
      <c r="BY141" s="209"/>
      <c r="BZ141" s="209"/>
      <c r="CA141" s="209"/>
      <c r="CB141" s="209"/>
      <c r="CC141" s="209"/>
      <c r="CD141" s="209"/>
      <c r="CE141" s="209"/>
      <c r="CF141" s="209"/>
      <c r="CG141" s="209"/>
      <c r="CH141" s="209"/>
      <c r="CI141" s="209"/>
      <c r="CJ141" s="209"/>
      <c r="CK141" s="209"/>
      <c r="CL141" s="209"/>
      <c r="CM141" s="209"/>
      <c r="CN141" s="209"/>
      <c r="CO141" s="209"/>
      <c r="CP141" s="209"/>
      <c r="CQ141" s="209"/>
      <c r="CR141" s="209"/>
      <c r="CS141" s="209"/>
      <c r="CT141" s="209"/>
      <c r="CU141" s="209"/>
      <c r="CV141" s="209"/>
      <c r="CW141" s="209"/>
      <c r="CX141" s="209"/>
      <c r="CY141" s="209"/>
      <c r="CZ141" s="209"/>
      <c r="DA141" s="209"/>
      <c r="DB141" s="209"/>
      <c r="DC141" s="209"/>
      <c r="DD141" s="209"/>
      <c r="DE141" s="209"/>
    </row>
    <row r="142" spans="1:109" s="2" customFormat="1" ht="13.2">
      <c r="A142" s="82"/>
      <c r="B142" s="14"/>
      <c r="C142" s="10"/>
      <c r="D142" s="301"/>
      <c r="E142" s="209"/>
      <c r="F142" s="303"/>
      <c r="G142" s="303"/>
      <c r="H142" s="209"/>
      <c r="I142" s="209"/>
      <c r="J142" s="209"/>
      <c r="K142" s="209"/>
      <c r="L142" s="300"/>
      <c r="M142" s="300"/>
      <c r="N142" s="300"/>
      <c r="O142" s="300"/>
      <c r="P142" s="300"/>
      <c r="Q142" s="300"/>
      <c r="R142" s="300"/>
      <c r="S142" s="300"/>
      <c r="T142" s="209"/>
      <c r="U142" s="209"/>
      <c r="V142" s="209"/>
      <c r="W142" s="209"/>
      <c r="X142" s="209"/>
      <c r="Y142" s="209"/>
      <c r="Z142" s="300"/>
      <c r="AA142" s="300"/>
      <c r="AB142" s="209"/>
      <c r="AC142" s="209"/>
      <c r="AD142" s="209"/>
      <c r="AE142" s="300"/>
      <c r="AF142" s="300"/>
      <c r="AG142" s="303"/>
      <c r="AH142" s="303"/>
      <c r="AI142" s="303"/>
      <c r="AJ142" s="303"/>
      <c r="AK142" s="303"/>
      <c r="AL142" s="300"/>
      <c r="AM142" s="300"/>
      <c r="AN142" s="300"/>
      <c r="AO142" s="300"/>
      <c r="AP142" s="209"/>
      <c r="AQ142" s="209"/>
      <c r="AR142" s="209"/>
      <c r="AS142" s="209"/>
      <c r="AT142" s="209"/>
      <c r="AU142" s="209"/>
      <c r="AV142" s="209"/>
      <c r="AW142" s="209"/>
      <c r="AX142" s="300"/>
      <c r="AY142" s="209"/>
      <c r="AZ142" s="209"/>
      <c r="BA142" s="209"/>
      <c r="BB142" s="209"/>
      <c r="BC142" s="209"/>
      <c r="BD142" s="209"/>
      <c r="BE142" s="209"/>
      <c r="BF142" s="209"/>
      <c r="BG142" s="300"/>
      <c r="BH142" s="209"/>
      <c r="BI142" s="209"/>
      <c r="BJ142" s="209"/>
      <c r="BK142" s="300"/>
      <c r="BL142" s="300"/>
      <c r="BM142" s="209"/>
      <c r="BN142" s="209"/>
      <c r="BO142" s="300"/>
      <c r="BP142" s="209"/>
      <c r="BQ142" s="209"/>
      <c r="BR142" s="209"/>
      <c r="BS142" s="209"/>
      <c r="BT142" s="209"/>
      <c r="BU142" s="209"/>
      <c r="BV142" s="209"/>
      <c r="BW142" s="209"/>
      <c r="BX142" s="209"/>
      <c r="BY142" s="209"/>
      <c r="BZ142" s="209"/>
      <c r="CA142" s="209"/>
      <c r="CB142" s="209"/>
      <c r="CC142" s="209"/>
      <c r="CD142" s="209"/>
      <c r="CE142" s="209"/>
      <c r="CF142" s="209"/>
      <c r="CG142" s="209"/>
      <c r="CH142" s="209"/>
      <c r="CI142" s="209"/>
      <c r="CJ142" s="209"/>
      <c r="CK142" s="209"/>
      <c r="CL142" s="209"/>
      <c r="CM142" s="209"/>
      <c r="CN142" s="209"/>
      <c r="CO142" s="209"/>
      <c r="CP142" s="209"/>
      <c r="CQ142" s="209"/>
      <c r="CR142" s="209"/>
      <c r="CS142" s="209"/>
      <c r="CT142" s="209"/>
      <c r="CU142" s="209"/>
      <c r="CV142" s="209"/>
      <c r="CW142" s="209"/>
      <c r="CX142" s="209"/>
      <c r="CY142" s="209"/>
      <c r="CZ142" s="209"/>
      <c r="DA142" s="209"/>
      <c r="DB142" s="209"/>
      <c r="DC142" s="209"/>
      <c r="DD142" s="209"/>
      <c r="DE142" s="209"/>
    </row>
    <row r="143" spans="1:109" s="2" customFormat="1" ht="13.2">
      <c r="A143" s="82"/>
      <c r="B143" s="14"/>
      <c r="C143" s="10"/>
      <c r="D143" s="301"/>
      <c r="E143" s="209"/>
      <c r="F143" s="303"/>
      <c r="G143" s="303"/>
      <c r="H143" s="209"/>
      <c r="I143" s="209"/>
      <c r="J143" s="209"/>
      <c r="K143" s="209"/>
      <c r="L143" s="300"/>
      <c r="M143" s="300"/>
      <c r="N143" s="300"/>
      <c r="O143" s="300"/>
      <c r="P143" s="300"/>
      <c r="Q143" s="300"/>
      <c r="R143" s="300"/>
      <c r="S143" s="300"/>
      <c r="T143" s="209"/>
      <c r="U143" s="209"/>
      <c r="V143" s="209"/>
      <c r="W143" s="209"/>
      <c r="X143" s="209"/>
      <c r="Y143" s="209"/>
      <c r="Z143" s="300"/>
      <c r="AA143" s="300"/>
      <c r="AB143" s="209"/>
      <c r="AC143" s="209"/>
      <c r="AD143" s="209"/>
      <c r="AE143" s="300"/>
      <c r="AF143" s="300"/>
      <c r="AG143" s="303"/>
      <c r="AH143" s="303"/>
      <c r="AI143" s="303"/>
      <c r="AJ143" s="303"/>
      <c r="AK143" s="303"/>
      <c r="AL143" s="300"/>
      <c r="AM143" s="300"/>
      <c r="AN143" s="300"/>
      <c r="AO143" s="300"/>
      <c r="AP143" s="209"/>
      <c r="AQ143" s="209"/>
      <c r="AR143" s="209"/>
      <c r="AS143" s="209"/>
      <c r="AT143" s="209"/>
      <c r="AU143" s="209"/>
      <c r="AV143" s="209"/>
      <c r="AW143" s="209"/>
      <c r="AX143" s="300"/>
      <c r="AY143" s="209"/>
      <c r="AZ143" s="209"/>
      <c r="BA143" s="209"/>
      <c r="BB143" s="209"/>
      <c r="BC143" s="209"/>
      <c r="BD143" s="209"/>
      <c r="BE143" s="209"/>
      <c r="BF143" s="209"/>
      <c r="BG143" s="300"/>
      <c r="BH143" s="209"/>
      <c r="BI143" s="209"/>
      <c r="BJ143" s="209"/>
      <c r="BK143" s="300"/>
      <c r="BL143" s="300"/>
      <c r="BM143" s="209"/>
      <c r="BN143" s="209"/>
      <c r="BO143" s="300"/>
      <c r="BP143" s="209"/>
      <c r="BQ143" s="209"/>
      <c r="BR143" s="209"/>
      <c r="BS143" s="209"/>
      <c r="BT143" s="209"/>
      <c r="BU143" s="209"/>
      <c r="BV143" s="209"/>
      <c r="BW143" s="209"/>
      <c r="BX143" s="209"/>
      <c r="BY143" s="209"/>
      <c r="BZ143" s="209"/>
      <c r="CA143" s="209"/>
      <c r="CB143" s="209"/>
      <c r="CC143" s="209"/>
      <c r="CD143" s="209"/>
      <c r="CE143" s="209"/>
      <c r="CF143" s="209"/>
      <c r="CG143" s="209"/>
      <c r="CH143" s="209"/>
      <c r="CI143" s="209"/>
      <c r="CJ143" s="209"/>
      <c r="CK143" s="209"/>
      <c r="CL143" s="209"/>
      <c r="CM143" s="209"/>
      <c r="CN143" s="209"/>
      <c r="CO143" s="209"/>
      <c r="CP143" s="209"/>
      <c r="CQ143" s="209"/>
      <c r="CR143" s="209"/>
      <c r="CS143" s="209"/>
      <c r="CT143" s="209"/>
      <c r="CU143" s="209"/>
      <c r="CV143" s="209"/>
      <c r="CW143" s="209"/>
      <c r="CX143" s="209"/>
      <c r="CY143" s="209"/>
      <c r="CZ143" s="209"/>
      <c r="DA143" s="209"/>
      <c r="DB143" s="209"/>
      <c r="DC143" s="209"/>
      <c r="DD143" s="209"/>
      <c r="DE143" s="209"/>
    </row>
    <row r="144" spans="1:109" s="2" customFormat="1" ht="13.2">
      <c r="A144" s="82"/>
      <c r="B144" s="14"/>
      <c r="C144" s="10"/>
      <c r="D144" s="301"/>
      <c r="E144" s="209"/>
      <c r="F144" s="303"/>
      <c r="G144" s="303"/>
      <c r="H144" s="209"/>
      <c r="I144" s="209"/>
      <c r="J144" s="209"/>
      <c r="K144" s="209"/>
      <c r="L144" s="300"/>
      <c r="M144" s="300"/>
      <c r="N144" s="300"/>
      <c r="O144" s="300"/>
      <c r="P144" s="300"/>
      <c r="Q144" s="300"/>
      <c r="R144" s="300"/>
      <c r="S144" s="300"/>
      <c r="T144" s="209"/>
      <c r="U144" s="209"/>
      <c r="V144" s="209"/>
      <c r="W144" s="209"/>
      <c r="X144" s="209"/>
      <c r="Y144" s="209"/>
      <c r="Z144" s="300"/>
      <c r="AA144" s="300"/>
      <c r="AB144" s="209"/>
      <c r="AC144" s="209"/>
      <c r="AD144" s="209"/>
      <c r="AE144" s="300"/>
      <c r="AF144" s="300"/>
      <c r="AG144" s="303"/>
      <c r="AH144" s="303"/>
      <c r="AI144" s="303"/>
      <c r="AJ144" s="303"/>
      <c r="AK144" s="303"/>
      <c r="AL144" s="300"/>
      <c r="AM144" s="300"/>
      <c r="AN144" s="300"/>
      <c r="AO144" s="300"/>
      <c r="AP144" s="209"/>
      <c r="AQ144" s="209"/>
      <c r="AR144" s="209"/>
      <c r="AS144" s="209"/>
      <c r="AT144" s="209"/>
      <c r="AU144" s="209"/>
      <c r="AV144" s="209"/>
      <c r="AW144" s="209"/>
      <c r="AX144" s="300"/>
      <c r="AY144" s="209"/>
      <c r="AZ144" s="209"/>
      <c r="BA144" s="209"/>
      <c r="BB144" s="209"/>
      <c r="BC144" s="209"/>
      <c r="BD144" s="209"/>
      <c r="BE144" s="209"/>
      <c r="BF144" s="209"/>
      <c r="BG144" s="300"/>
      <c r="BH144" s="209"/>
      <c r="BI144" s="209"/>
      <c r="BJ144" s="209"/>
      <c r="BK144" s="300"/>
      <c r="BL144" s="300"/>
      <c r="BM144" s="209"/>
      <c r="BN144" s="209"/>
      <c r="BO144" s="300"/>
      <c r="BP144" s="209"/>
      <c r="BQ144" s="209"/>
      <c r="BR144" s="209"/>
      <c r="BS144" s="209"/>
      <c r="BT144" s="209"/>
      <c r="BU144" s="209"/>
      <c r="BV144" s="209"/>
      <c r="BW144" s="209"/>
      <c r="BX144" s="209"/>
      <c r="BY144" s="209"/>
      <c r="BZ144" s="209"/>
      <c r="CA144" s="209"/>
      <c r="CB144" s="209"/>
      <c r="CC144" s="209"/>
      <c r="CD144" s="209"/>
      <c r="CE144" s="209"/>
      <c r="CF144" s="209"/>
      <c r="CG144" s="209"/>
      <c r="CH144" s="209"/>
      <c r="CI144" s="209"/>
      <c r="CJ144" s="209"/>
      <c r="CK144" s="209"/>
      <c r="CL144" s="209"/>
      <c r="CM144" s="209"/>
      <c r="CN144" s="209"/>
      <c r="CO144" s="209"/>
      <c r="CP144" s="209"/>
      <c r="CQ144" s="209"/>
      <c r="CR144" s="209"/>
      <c r="CS144" s="209"/>
      <c r="CT144" s="209"/>
      <c r="CU144" s="209"/>
      <c r="CV144" s="209"/>
      <c r="CW144" s="209"/>
      <c r="CX144" s="209"/>
      <c r="CY144" s="209"/>
      <c r="CZ144" s="209"/>
      <c r="DA144" s="209"/>
      <c r="DB144" s="209"/>
      <c r="DC144" s="209"/>
      <c r="DD144" s="209"/>
      <c r="DE144" s="209"/>
    </row>
    <row r="145" spans="1:109" s="2" customFormat="1" ht="13.2">
      <c r="A145" s="82"/>
      <c r="B145" s="14"/>
      <c r="C145" s="10"/>
      <c r="D145" s="301"/>
      <c r="E145" s="209"/>
      <c r="F145" s="209"/>
      <c r="G145" s="209"/>
      <c r="H145" s="209"/>
      <c r="I145" s="209"/>
      <c r="J145" s="209"/>
      <c r="K145" s="209"/>
      <c r="L145" s="300"/>
      <c r="M145" s="300"/>
      <c r="N145" s="300"/>
      <c r="O145" s="300"/>
      <c r="P145" s="300"/>
      <c r="Q145" s="300"/>
      <c r="R145" s="300"/>
      <c r="S145" s="300"/>
      <c r="T145" s="209"/>
      <c r="U145" s="209"/>
      <c r="V145" s="209"/>
      <c r="W145" s="209"/>
      <c r="X145" s="209"/>
      <c r="Y145" s="209"/>
      <c r="Z145" s="300"/>
      <c r="AA145" s="300"/>
      <c r="AB145" s="209"/>
      <c r="AC145" s="209"/>
      <c r="AD145" s="209"/>
      <c r="AE145" s="300"/>
      <c r="AF145" s="300"/>
      <c r="AG145" s="209"/>
      <c r="AH145" s="209"/>
      <c r="AI145" s="209"/>
      <c r="AJ145" s="209"/>
      <c r="AK145" s="209"/>
      <c r="AL145" s="300"/>
      <c r="AM145" s="300"/>
      <c r="AN145" s="300"/>
      <c r="AO145" s="300"/>
      <c r="AP145" s="209"/>
      <c r="AQ145" s="209"/>
      <c r="AR145" s="209"/>
      <c r="AS145" s="209"/>
      <c r="AT145" s="209"/>
      <c r="AU145" s="209"/>
      <c r="AV145" s="209"/>
      <c r="AW145" s="209"/>
      <c r="AX145" s="300"/>
      <c r="AY145" s="209"/>
      <c r="AZ145" s="209"/>
      <c r="BA145" s="209"/>
      <c r="BB145" s="209"/>
      <c r="BC145" s="209"/>
      <c r="BD145" s="209"/>
      <c r="BE145" s="209"/>
      <c r="BF145" s="209"/>
      <c r="BG145" s="300"/>
      <c r="BH145" s="209"/>
      <c r="BI145" s="209"/>
      <c r="BJ145" s="209"/>
      <c r="BK145" s="300"/>
      <c r="BL145" s="300"/>
      <c r="BM145" s="209"/>
      <c r="BN145" s="209"/>
      <c r="BO145" s="300"/>
      <c r="BP145" s="209"/>
      <c r="BQ145" s="209"/>
      <c r="BR145" s="209"/>
      <c r="BS145" s="209"/>
      <c r="BT145" s="209"/>
      <c r="BU145" s="209"/>
      <c r="BV145" s="209"/>
      <c r="BW145" s="209"/>
      <c r="BX145" s="209"/>
      <c r="BY145" s="209"/>
      <c r="BZ145" s="209"/>
      <c r="CA145" s="209"/>
      <c r="CB145" s="209"/>
      <c r="CC145" s="209"/>
      <c r="CD145" s="209"/>
      <c r="CE145" s="209"/>
      <c r="CF145" s="209"/>
      <c r="CG145" s="209"/>
      <c r="CH145" s="209"/>
      <c r="CI145" s="209"/>
      <c r="CJ145" s="209"/>
      <c r="CK145" s="209"/>
      <c r="CL145" s="209"/>
      <c r="CM145" s="209"/>
      <c r="CN145" s="209"/>
      <c r="CO145" s="209"/>
      <c r="CP145" s="209"/>
      <c r="CQ145" s="209"/>
      <c r="CR145" s="209"/>
      <c r="CS145" s="209"/>
      <c r="CT145" s="209"/>
      <c r="CU145" s="209"/>
      <c r="CV145" s="209"/>
      <c r="CW145" s="209"/>
      <c r="CX145" s="209"/>
      <c r="CY145" s="209"/>
      <c r="CZ145" s="209"/>
      <c r="DA145" s="209"/>
      <c r="DB145" s="209"/>
      <c r="DC145" s="209"/>
      <c r="DD145" s="209"/>
      <c r="DE145" s="209"/>
    </row>
    <row r="146" spans="1:109" s="2" customFormat="1" ht="13.2">
      <c r="A146" s="82"/>
      <c r="B146" s="14"/>
      <c r="C146" s="10"/>
      <c r="D146" s="301"/>
      <c r="E146" s="209"/>
      <c r="F146" s="209"/>
      <c r="G146" s="209"/>
      <c r="H146" s="209"/>
      <c r="I146" s="209"/>
      <c r="J146" s="209"/>
      <c r="K146" s="209"/>
      <c r="L146" s="300"/>
      <c r="M146" s="300"/>
      <c r="N146" s="300"/>
      <c r="O146" s="300"/>
      <c r="P146" s="300"/>
      <c r="Q146" s="300"/>
      <c r="R146" s="300"/>
      <c r="S146" s="300"/>
      <c r="T146" s="209"/>
      <c r="U146" s="209"/>
      <c r="V146" s="209"/>
      <c r="W146" s="209"/>
      <c r="X146" s="209"/>
      <c r="Y146" s="209"/>
      <c r="Z146" s="300"/>
      <c r="AA146" s="300"/>
      <c r="AB146" s="209"/>
      <c r="AC146" s="209"/>
      <c r="AD146" s="209"/>
      <c r="AE146" s="300"/>
      <c r="AF146" s="300"/>
      <c r="AG146" s="209"/>
      <c r="AH146" s="209"/>
      <c r="AI146" s="209"/>
      <c r="AJ146" s="209"/>
      <c r="AK146" s="209"/>
      <c r="AL146" s="300"/>
      <c r="AM146" s="300"/>
      <c r="AN146" s="300"/>
      <c r="AO146" s="300"/>
      <c r="AP146" s="209"/>
      <c r="AQ146" s="209"/>
      <c r="AR146" s="209"/>
      <c r="AS146" s="209"/>
      <c r="AT146" s="209"/>
      <c r="AU146" s="209"/>
      <c r="AV146" s="209"/>
      <c r="AW146" s="209"/>
      <c r="AX146" s="300"/>
      <c r="AY146" s="209"/>
      <c r="AZ146" s="209"/>
      <c r="BA146" s="209"/>
      <c r="BB146" s="209"/>
      <c r="BC146" s="209"/>
      <c r="BD146" s="209"/>
      <c r="BE146" s="209"/>
      <c r="BF146" s="209"/>
      <c r="BG146" s="300"/>
      <c r="BH146" s="209"/>
      <c r="BI146" s="209"/>
      <c r="BJ146" s="209"/>
      <c r="BK146" s="300"/>
      <c r="BL146" s="300"/>
      <c r="BM146" s="209"/>
      <c r="BN146" s="209"/>
      <c r="BO146" s="300"/>
      <c r="BP146" s="209"/>
      <c r="BQ146" s="209"/>
      <c r="BR146" s="209"/>
      <c r="BS146" s="209"/>
      <c r="BT146" s="209"/>
      <c r="BU146" s="209"/>
      <c r="BV146" s="209"/>
      <c r="BW146" s="302"/>
      <c r="BX146" s="209"/>
      <c r="BY146" s="209"/>
      <c r="BZ146" s="209"/>
      <c r="CA146" s="209"/>
      <c r="CB146" s="209"/>
      <c r="CC146" s="209"/>
      <c r="CD146" s="209"/>
      <c r="CE146" s="209"/>
      <c r="CF146" s="209"/>
      <c r="CG146" s="209"/>
      <c r="CH146" s="209"/>
      <c r="CI146" s="209"/>
      <c r="CJ146" s="209"/>
      <c r="CK146" s="209"/>
      <c r="CL146" s="209"/>
      <c r="CM146" s="209"/>
      <c r="CN146" s="209"/>
      <c r="CO146" s="209"/>
      <c r="CP146" s="209"/>
      <c r="CQ146" s="209"/>
      <c r="CR146" s="209"/>
      <c r="CS146" s="209"/>
      <c r="CT146" s="209"/>
      <c r="CU146" s="209"/>
      <c r="CV146" s="209"/>
      <c r="CW146" s="209"/>
      <c r="CX146" s="209"/>
      <c r="CY146" s="209"/>
      <c r="CZ146" s="209"/>
      <c r="DA146" s="209"/>
      <c r="DB146" s="209"/>
      <c r="DC146" s="209"/>
      <c r="DD146" s="209"/>
      <c r="DE146" s="209"/>
    </row>
    <row r="147" spans="1:109" ht="13.2">
      <c r="D147" s="338"/>
      <c r="E147" s="302"/>
    </row>
    <row r="148" spans="1:109" ht="13.2"/>
    <row r="149" spans="1:109" ht="13.2"/>
    <row r="150" spans="1:109" ht="13.2"/>
    <row r="151" spans="1:109" ht="13.2"/>
    <row r="152" spans="1:109" ht="13.2"/>
    <row r="153" spans="1:109" ht="13.2"/>
    <row r="154" spans="1:109" ht="13.2"/>
    <row r="155" spans="1:109" ht="13.2"/>
    <row r="156" spans="1:109" ht="13.2"/>
    <row r="157" spans="1:109" ht="13.2"/>
    <row r="158" spans="1:109" ht="13.2"/>
    <row r="159" spans="1:109" ht="13.2"/>
    <row r="160" spans="1:109" ht="13.2"/>
    <row r="161" spans="1:109" ht="13.2"/>
    <row r="162" spans="1:109" s="2" customFormat="1" ht="13.2">
      <c r="A162" s="82"/>
      <c r="B162" s="14"/>
      <c r="C162" s="10"/>
      <c r="D162" s="300"/>
      <c r="E162" s="209"/>
      <c r="F162" s="209"/>
      <c r="G162" s="209"/>
      <c r="H162" s="209"/>
      <c r="I162" s="209"/>
      <c r="J162" s="209"/>
      <c r="K162" s="209"/>
      <c r="L162" s="300"/>
      <c r="M162" s="300"/>
      <c r="N162" s="300"/>
      <c r="O162" s="300"/>
      <c r="P162" s="300"/>
      <c r="Q162" s="300"/>
      <c r="R162" s="300"/>
      <c r="S162" s="300"/>
      <c r="T162" s="209"/>
      <c r="U162" s="209"/>
      <c r="V162" s="209"/>
      <c r="W162" s="209"/>
      <c r="X162" s="209"/>
      <c r="Y162" s="209"/>
      <c r="Z162" s="300"/>
      <c r="AA162" s="300"/>
      <c r="AB162" s="209"/>
      <c r="AC162" s="209"/>
      <c r="AD162" s="209"/>
      <c r="AE162" s="300"/>
      <c r="AF162" s="300"/>
      <c r="AG162" s="209"/>
      <c r="AH162" s="209"/>
      <c r="AI162" s="209"/>
      <c r="AJ162" s="209"/>
      <c r="AK162" s="209"/>
      <c r="AL162" s="300"/>
      <c r="AM162" s="300"/>
      <c r="AN162" s="300"/>
      <c r="AO162" s="300"/>
      <c r="AP162" s="209"/>
      <c r="AQ162" s="209"/>
      <c r="AR162" s="209"/>
      <c r="AS162" s="209"/>
      <c r="AT162" s="209"/>
      <c r="AU162" s="209"/>
      <c r="AV162" s="209"/>
      <c r="AW162" s="209"/>
      <c r="AX162" s="300"/>
      <c r="AY162" s="209"/>
      <c r="AZ162" s="209"/>
      <c r="BA162" s="209"/>
      <c r="BB162" s="209"/>
      <c r="BC162" s="209"/>
      <c r="BD162" s="209"/>
      <c r="BE162" s="209"/>
      <c r="BF162" s="209"/>
      <c r="BG162" s="300"/>
      <c r="BH162" s="209"/>
      <c r="BI162" s="209"/>
      <c r="BJ162" s="209"/>
      <c r="BK162" s="300"/>
      <c r="BL162" s="300"/>
      <c r="BM162" s="209"/>
      <c r="BN162" s="209"/>
      <c r="BO162" s="300"/>
      <c r="BP162" s="209"/>
      <c r="BQ162" s="209"/>
      <c r="BR162" s="209"/>
      <c r="BS162" s="209"/>
      <c r="BT162" s="209"/>
      <c r="BU162" s="209"/>
      <c r="BV162" s="209"/>
      <c r="BW162" s="209"/>
      <c r="BX162" s="209"/>
      <c r="BY162" s="209"/>
      <c r="BZ162" s="209"/>
      <c r="CA162" s="209"/>
      <c r="CB162" s="209"/>
      <c r="CC162" s="209"/>
      <c r="CD162" s="209"/>
      <c r="CE162" s="209"/>
      <c r="CF162" s="209"/>
      <c r="CG162" s="209"/>
      <c r="CH162" s="209"/>
      <c r="CI162" s="209"/>
      <c r="CJ162" s="209"/>
      <c r="CK162" s="209"/>
      <c r="CL162" s="209"/>
      <c r="CM162" s="209"/>
      <c r="CN162" s="209"/>
      <c r="CO162" s="209"/>
      <c r="CP162" s="209"/>
      <c r="CQ162" s="209"/>
      <c r="CR162" s="209"/>
      <c r="CS162" s="209"/>
      <c r="CT162" s="209"/>
      <c r="CU162" s="209"/>
      <c r="CV162" s="209"/>
      <c r="CW162" s="209"/>
      <c r="CX162" s="209"/>
      <c r="CY162" s="209"/>
      <c r="CZ162" s="209"/>
      <c r="DA162" s="209"/>
      <c r="DB162" s="209"/>
      <c r="DC162" s="209"/>
      <c r="DD162" s="209"/>
      <c r="DE162" s="209"/>
    </row>
    <row r="163" spans="1:109" s="2" customFormat="1" ht="13.2">
      <c r="A163" s="82"/>
      <c r="B163" s="14"/>
      <c r="C163" s="10"/>
      <c r="D163" s="301"/>
      <c r="E163" s="209"/>
      <c r="F163" s="209"/>
      <c r="G163" s="209"/>
      <c r="H163" s="209"/>
      <c r="I163" s="209"/>
      <c r="J163" s="209"/>
      <c r="K163" s="209"/>
      <c r="L163" s="300"/>
      <c r="M163" s="300"/>
      <c r="N163" s="300"/>
      <c r="O163" s="300"/>
      <c r="P163" s="300"/>
      <c r="Q163" s="300"/>
      <c r="R163" s="300"/>
      <c r="S163" s="300"/>
      <c r="T163" s="209"/>
      <c r="U163" s="209"/>
      <c r="V163" s="209"/>
      <c r="W163" s="209"/>
      <c r="X163" s="209"/>
      <c r="Y163" s="209"/>
      <c r="Z163" s="300"/>
      <c r="AA163" s="300"/>
      <c r="AB163" s="209"/>
      <c r="AC163" s="209"/>
      <c r="AD163" s="209"/>
      <c r="AE163" s="300"/>
      <c r="AF163" s="300"/>
      <c r="AG163" s="209"/>
      <c r="AH163" s="209"/>
      <c r="AI163" s="209"/>
      <c r="AJ163" s="209"/>
      <c r="AK163" s="209"/>
      <c r="AL163" s="300"/>
      <c r="AM163" s="300"/>
      <c r="AN163" s="300"/>
      <c r="AO163" s="300"/>
      <c r="AP163" s="209"/>
      <c r="AQ163" s="209"/>
      <c r="AR163" s="209"/>
      <c r="AS163" s="209"/>
      <c r="AT163" s="209"/>
      <c r="AU163" s="209"/>
      <c r="AV163" s="209"/>
      <c r="AW163" s="209"/>
      <c r="AX163" s="300"/>
      <c r="AY163" s="209"/>
      <c r="AZ163" s="209"/>
      <c r="BA163" s="209"/>
      <c r="BB163" s="209"/>
      <c r="BC163" s="209"/>
      <c r="BD163" s="209"/>
      <c r="BE163" s="209"/>
      <c r="BF163" s="209"/>
      <c r="BG163" s="300"/>
      <c r="BH163" s="209"/>
      <c r="BI163" s="209"/>
      <c r="BJ163" s="209"/>
      <c r="BK163" s="300"/>
      <c r="BL163" s="300"/>
      <c r="BM163" s="209"/>
      <c r="BN163" s="209"/>
      <c r="BO163" s="300"/>
      <c r="BP163" s="209"/>
      <c r="BQ163" s="209"/>
      <c r="BR163" s="209"/>
      <c r="BS163" s="209"/>
      <c r="BT163" s="209"/>
      <c r="BU163" s="209"/>
      <c r="BV163" s="209"/>
      <c r="BW163" s="209"/>
      <c r="BX163" s="209"/>
      <c r="BY163" s="209"/>
      <c r="BZ163" s="209"/>
      <c r="CA163" s="209"/>
      <c r="CB163" s="209"/>
      <c r="CC163" s="209"/>
      <c r="CD163" s="209"/>
      <c r="CE163" s="209"/>
      <c r="CF163" s="209"/>
      <c r="CG163" s="209"/>
      <c r="CH163" s="209"/>
      <c r="CI163" s="209"/>
      <c r="CJ163" s="209"/>
      <c r="CK163" s="209"/>
      <c r="CL163" s="209"/>
      <c r="CM163" s="209"/>
      <c r="CN163" s="209"/>
      <c r="CO163" s="209"/>
      <c r="CP163" s="209"/>
      <c r="CQ163" s="209"/>
      <c r="CR163" s="209"/>
      <c r="CS163" s="209"/>
      <c r="CT163" s="209"/>
      <c r="CU163" s="209"/>
      <c r="CV163" s="209"/>
      <c r="CW163" s="209"/>
      <c r="CX163" s="209"/>
      <c r="CY163" s="209"/>
      <c r="CZ163" s="209"/>
      <c r="DA163" s="209"/>
      <c r="DB163" s="209"/>
      <c r="DC163" s="209"/>
      <c r="DD163" s="209"/>
      <c r="DE163" s="209"/>
    </row>
    <row r="164" spans="1:109" s="2" customFormat="1" ht="13.2">
      <c r="A164" s="82"/>
      <c r="B164" s="14"/>
      <c r="C164" s="10"/>
      <c r="D164" s="301"/>
      <c r="E164" s="209"/>
      <c r="F164" s="209"/>
      <c r="G164" s="209"/>
      <c r="H164" s="209"/>
      <c r="I164" s="209"/>
      <c r="J164" s="209"/>
      <c r="K164" s="209"/>
      <c r="L164" s="300"/>
      <c r="M164" s="300"/>
      <c r="N164" s="300"/>
      <c r="O164" s="300"/>
      <c r="P164" s="300"/>
      <c r="Q164" s="300"/>
      <c r="R164" s="300"/>
      <c r="S164" s="300"/>
      <c r="T164" s="209"/>
      <c r="U164" s="209"/>
      <c r="V164" s="209"/>
      <c r="W164" s="209"/>
      <c r="X164" s="209"/>
      <c r="Y164" s="209"/>
      <c r="Z164" s="300"/>
      <c r="AA164" s="300"/>
      <c r="AB164" s="209"/>
      <c r="AC164" s="209"/>
      <c r="AD164" s="209"/>
      <c r="AE164" s="300"/>
      <c r="AF164" s="300"/>
      <c r="AG164" s="209"/>
      <c r="AH164" s="209"/>
      <c r="AI164" s="209"/>
      <c r="AJ164" s="209"/>
      <c r="AK164" s="209"/>
      <c r="AL164" s="300"/>
      <c r="AM164" s="300"/>
      <c r="AN164" s="300"/>
      <c r="AO164" s="300"/>
      <c r="AP164" s="209"/>
      <c r="AQ164" s="209"/>
      <c r="AR164" s="209"/>
      <c r="AS164" s="209"/>
      <c r="AT164" s="209"/>
      <c r="AU164" s="209"/>
      <c r="AV164" s="209"/>
      <c r="AW164" s="209"/>
      <c r="AX164" s="300"/>
      <c r="AY164" s="209"/>
      <c r="AZ164" s="209"/>
      <c r="BA164" s="209"/>
      <c r="BB164" s="209"/>
      <c r="BC164" s="209"/>
      <c r="BD164" s="209"/>
      <c r="BE164" s="209"/>
      <c r="BF164" s="209"/>
      <c r="BG164" s="300"/>
      <c r="BH164" s="209"/>
      <c r="BI164" s="209"/>
      <c r="BJ164" s="209"/>
      <c r="BK164" s="300"/>
      <c r="BL164" s="300"/>
      <c r="BM164" s="209"/>
      <c r="BN164" s="209"/>
      <c r="BO164" s="300"/>
      <c r="BP164" s="209"/>
      <c r="BQ164" s="209"/>
      <c r="BR164" s="209"/>
      <c r="BS164" s="209"/>
      <c r="BT164" s="209"/>
      <c r="BU164" s="209"/>
      <c r="BV164" s="209"/>
      <c r="BW164" s="209"/>
      <c r="BX164" s="209"/>
      <c r="BY164" s="209"/>
      <c r="BZ164" s="209"/>
      <c r="CA164" s="209"/>
      <c r="CB164" s="209"/>
      <c r="CC164" s="209"/>
      <c r="CD164" s="209"/>
      <c r="CE164" s="209"/>
      <c r="CF164" s="209"/>
      <c r="CG164" s="209"/>
      <c r="CH164" s="209"/>
      <c r="CI164" s="209"/>
      <c r="CJ164" s="209"/>
      <c r="CK164" s="209"/>
      <c r="CL164" s="209"/>
      <c r="CM164" s="209"/>
      <c r="CN164" s="209"/>
      <c r="CO164" s="209"/>
      <c r="CP164" s="209"/>
      <c r="CQ164" s="209"/>
      <c r="CR164" s="209"/>
      <c r="CS164" s="209"/>
      <c r="CT164" s="209"/>
      <c r="CU164" s="209"/>
      <c r="CV164" s="209"/>
      <c r="CW164" s="209"/>
      <c r="CX164" s="209"/>
      <c r="CY164" s="209"/>
      <c r="CZ164" s="209"/>
      <c r="DA164" s="209"/>
      <c r="DB164" s="209"/>
      <c r="DC164" s="209"/>
      <c r="DD164" s="209"/>
      <c r="DE164" s="209"/>
    </row>
    <row r="165" spans="1:109" s="2" customFormat="1" ht="13.2">
      <c r="A165" s="82"/>
      <c r="B165" s="14"/>
      <c r="C165" s="10"/>
      <c r="D165" s="301"/>
      <c r="E165" s="209"/>
      <c r="F165" s="209"/>
      <c r="G165" s="209"/>
      <c r="H165" s="209"/>
      <c r="I165" s="209"/>
      <c r="J165" s="209"/>
      <c r="K165" s="209"/>
      <c r="L165" s="300"/>
      <c r="M165" s="300"/>
      <c r="N165" s="300"/>
      <c r="O165" s="300"/>
      <c r="P165" s="300"/>
      <c r="Q165" s="300"/>
      <c r="R165" s="300"/>
      <c r="S165" s="300"/>
      <c r="T165" s="209"/>
      <c r="U165" s="209"/>
      <c r="V165" s="209"/>
      <c r="W165" s="209"/>
      <c r="X165" s="209"/>
      <c r="Y165" s="209"/>
      <c r="Z165" s="300"/>
      <c r="AA165" s="300"/>
      <c r="AB165" s="209"/>
      <c r="AC165" s="209"/>
      <c r="AD165" s="209"/>
      <c r="AE165" s="300"/>
      <c r="AF165" s="300"/>
      <c r="AG165" s="209"/>
      <c r="AH165" s="209"/>
      <c r="AI165" s="209"/>
      <c r="AJ165" s="209"/>
      <c r="AK165" s="209"/>
      <c r="AL165" s="300"/>
      <c r="AM165" s="300"/>
      <c r="AN165" s="300"/>
      <c r="AO165" s="300"/>
      <c r="AP165" s="209"/>
      <c r="AQ165" s="209"/>
      <c r="AR165" s="209"/>
      <c r="AS165" s="209"/>
      <c r="AT165" s="209"/>
      <c r="AU165" s="209"/>
      <c r="AV165" s="209"/>
      <c r="AW165" s="209"/>
      <c r="AX165" s="300"/>
      <c r="AY165" s="209"/>
      <c r="AZ165" s="209"/>
      <c r="BA165" s="209"/>
      <c r="BB165" s="209"/>
      <c r="BC165" s="209"/>
      <c r="BD165" s="209"/>
      <c r="BE165" s="209"/>
      <c r="BF165" s="209"/>
      <c r="BG165" s="300"/>
      <c r="BH165" s="209"/>
      <c r="BI165" s="209"/>
      <c r="BJ165" s="209"/>
      <c r="BK165" s="300"/>
      <c r="BL165" s="300"/>
      <c r="BM165" s="209"/>
      <c r="BN165" s="209"/>
      <c r="BO165" s="300"/>
      <c r="BP165" s="209"/>
      <c r="BQ165" s="209"/>
      <c r="BR165" s="209"/>
      <c r="BS165" s="209"/>
      <c r="BT165" s="209"/>
      <c r="BU165" s="209"/>
      <c r="BV165" s="209"/>
      <c r="BW165" s="209"/>
      <c r="BX165" s="209"/>
      <c r="BY165" s="209"/>
      <c r="BZ165" s="209"/>
      <c r="CA165" s="209"/>
      <c r="CB165" s="209"/>
      <c r="CC165" s="209"/>
      <c r="CD165" s="209"/>
      <c r="CE165" s="209"/>
      <c r="CF165" s="209"/>
      <c r="CG165" s="209"/>
      <c r="CH165" s="209"/>
      <c r="CI165" s="209"/>
      <c r="CJ165" s="209"/>
      <c r="CK165" s="209"/>
      <c r="CL165" s="209"/>
      <c r="CM165" s="209"/>
      <c r="CN165" s="209"/>
      <c r="CO165" s="209"/>
      <c r="CP165" s="209"/>
      <c r="CQ165" s="209"/>
      <c r="CR165" s="209"/>
      <c r="CS165" s="209"/>
      <c r="CT165" s="209"/>
      <c r="CU165" s="209"/>
      <c r="CV165" s="209"/>
      <c r="CW165" s="209"/>
      <c r="CX165" s="209"/>
      <c r="CY165" s="209"/>
      <c r="CZ165" s="209"/>
      <c r="DA165" s="209"/>
      <c r="DB165" s="209"/>
      <c r="DC165" s="209"/>
      <c r="DD165" s="209"/>
      <c r="DE165" s="209"/>
    </row>
    <row r="166" spans="1:109" s="2" customFormat="1" ht="13.2">
      <c r="A166" s="82"/>
      <c r="B166" s="14"/>
      <c r="C166" s="10"/>
      <c r="D166" s="301"/>
      <c r="E166" s="209"/>
      <c r="F166" s="209"/>
      <c r="G166" s="209"/>
      <c r="H166" s="209"/>
      <c r="I166" s="209"/>
      <c r="J166" s="209"/>
      <c r="K166" s="209"/>
      <c r="L166" s="300"/>
      <c r="M166" s="300"/>
      <c r="N166" s="300"/>
      <c r="O166" s="300"/>
      <c r="P166" s="300"/>
      <c r="Q166" s="300"/>
      <c r="R166" s="300"/>
      <c r="S166" s="300"/>
      <c r="T166" s="209"/>
      <c r="U166" s="209"/>
      <c r="V166" s="209"/>
      <c r="W166" s="209"/>
      <c r="X166" s="209"/>
      <c r="Y166" s="209"/>
      <c r="Z166" s="300"/>
      <c r="AA166" s="300"/>
      <c r="AB166" s="209"/>
      <c r="AC166" s="209"/>
      <c r="AD166" s="209"/>
      <c r="AE166" s="300"/>
      <c r="AF166" s="300"/>
      <c r="AG166" s="209"/>
      <c r="AH166" s="209"/>
      <c r="AI166" s="209"/>
      <c r="AJ166" s="209"/>
      <c r="AK166" s="209"/>
      <c r="AL166" s="300"/>
      <c r="AM166" s="300"/>
      <c r="AN166" s="300"/>
      <c r="AO166" s="300"/>
      <c r="AP166" s="209"/>
      <c r="AQ166" s="209"/>
      <c r="AR166" s="209"/>
      <c r="AS166" s="209"/>
      <c r="AT166" s="209"/>
      <c r="AU166" s="209"/>
      <c r="AV166" s="209"/>
      <c r="AW166" s="209"/>
      <c r="AX166" s="300"/>
      <c r="AY166" s="209"/>
      <c r="AZ166" s="209"/>
      <c r="BA166" s="209"/>
      <c r="BB166" s="209"/>
      <c r="BC166" s="209"/>
      <c r="BD166" s="209"/>
      <c r="BE166" s="209"/>
      <c r="BF166" s="209"/>
      <c r="BG166" s="300"/>
      <c r="BH166" s="209"/>
      <c r="BI166" s="209"/>
      <c r="BJ166" s="209"/>
      <c r="BK166" s="300"/>
      <c r="BL166" s="300"/>
      <c r="BM166" s="209"/>
      <c r="BN166" s="209"/>
      <c r="BO166" s="300"/>
      <c r="BP166" s="209"/>
      <c r="BQ166" s="209"/>
      <c r="BR166" s="209"/>
      <c r="BS166" s="209"/>
      <c r="BT166" s="209"/>
      <c r="BU166" s="209"/>
      <c r="BV166" s="209"/>
      <c r="BW166" s="209"/>
      <c r="BX166" s="209"/>
      <c r="BY166" s="209"/>
      <c r="BZ166" s="209"/>
      <c r="CA166" s="209"/>
      <c r="CB166" s="209"/>
      <c r="CC166" s="209"/>
      <c r="CD166" s="209"/>
      <c r="CE166" s="209"/>
      <c r="CF166" s="209"/>
      <c r="CG166" s="209"/>
      <c r="CH166" s="209"/>
      <c r="CI166" s="209"/>
      <c r="CJ166" s="209"/>
      <c r="CK166" s="209"/>
      <c r="CL166" s="209"/>
      <c r="CM166" s="209"/>
      <c r="CN166" s="209"/>
      <c r="CO166" s="209"/>
      <c r="CP166" s="209"/>
      <c r="CQ166" s="209"/>
      <c r="CR166" s="209"/>
      <c r="CS166" s="209"/>
      <c r="CT166" s="209"/>
      <c r="CU166" s="209"/>
      <c r="CV166" s="209"/>
      <c r="CW166" s="209"/>
      <c r="CX166" s="209"/>
      <c r="CY166" s="209"/>
      <c r="CZ166" s="209"/>
      <c r="DA166" s="209"/>
      <c r="DB166" s="209"/>
      <c r="DC166" s="209"/>
      <c r="DD166" s="209"/>
      <c r="DE166" s="209"/>
    </row>
    <row r="167" spans="1:109" s="2" customFormat="1" ht="13.2">
      <c r="A167" s="82"/>
      <c r="B167" s="14"/>
      <c r="C167" s="10"/>
      <c r="D167" s="301"/>
      <c r="E167" s="209"/>
      <c r="F167" s="209"/>
      <c r="G167" s="209"/>
      <c r="H167" s="209"/>
      <c r="I167" s="209"/>
      <c r="J167" s="209"/>
      <c r="K167" s="209"/>
      <c r="L167" s="300"/>
      <c r="M167" s="300"/>
      <c r="N167" s="300"/>
      <c r="O167" s="300"/>
      <c r="P167" s="300"/>
      <c r="Q167" s="300"/>
      <c r="R167" s="300"/>
      <c r="S167" s="300"/>
      <c r="T167" s="209"/>
      <c r="U167" s="209"/>
      <c r="V167" s="209"/>
      <c r="W167" s="209"/>
      <c r="X167" s="209"/>
      <c r="Y167" s="209"/>
      <c r="Z167" s="300"/>
      <c r="AA167" s="300"/>
      <c r="AB167" s="209"/>
      <c r="AC167" s="209"/>
      <c r="AD167" s="209"/>
      <c r="AE167" s="300"/>
      <c r="AF167" s="300"/>
      <c r="AG167" s="209"/>
      <c r="AH167" s="209"/>
      <c r="AI167" s="209"/>
      <c r="AJ167" s="209"/>
      <c r="AK167" s="209"/>
      <c r="AL167" s="300"/>
      <c r="AM167" s="300"/>
      <c r="AN167" s="300"/>
      <c r="AO167" s="300"/>
      <c r="AP167" s="209"/>
      <c r="AQ167" s="209"/>
      <c r="AR167" s="209"/>
      <c r="AS167" s="209"/>
      <c r="AT167" s="209"/>
      <c r="AU167" s="209"/>
      <c r="AV167" s="209"/>
      <c r="AW167" s="209"/>
      <c r="AX167" s="300"/>
      <c r="AY167" s="209"/>
      <c r="AZ167" s="209"/>
      <c r="BA167" s="209"/>
      <c r="BB167" s="209"/>
      <c r="BC167" s="209"/>
      <c r="BD167" s="209"/>
      <c r="BE167" s="209"/>
      <c r="BF167" s="209"/>
      <c r="BG167" s="300"/>
      <c r="BH167" s="209"/>
      <c r="BI167" s="209"/>
      <c r="BJ167" s="209"/>
      <c r="BK167" s="300"/>
      <c r="BL167" s="300"/>
      <c r="BM167" s="209"/>
      <c r="BN167" s="209"/>
      <c r="BO167" s="300"/>
      <c r="BP167" s="209"/>
      <c r="BQ167" s="209"/>
      <c r="BR167" s="209"/>
      <c r="BS167" s="209"/>
      <c r="BT167" s="209"/>
      <c r="BU167" s="209"/>
      <c r="BV167" s="209"/>
      <c r="BW167" s="209"/>
      <c r="BX167" s="209"/>
      <c r="BY167" s="209"/>
      <c r="BZ167" s="209"/>
      <c r="CA167" s="209"/>
      <c r="CB167" s="209"/>
      <c r="CC167" s="209"/>
      <c r="CD167" s="209"/>
      <c r="CE167" s="209"/>
      <c r="CF167" s="209"/>
      <c r="CG167" s="209"/>
      <c r="CH167" s="209"/>
      <c r="CI167" s="209"/>
      <c r="CJ167" s="209"/>
      <c r="CK167" s="209"/>
      <c r="CL167" s="209"/>
      <c r="CM167" s="209"/>
      <c r="CN167" s="209"/>
      <c r="CO167" s="209"/>
      <c r="CP167" s="209"/>
      <c r="CQ167" s="209"/>
      <c r="CR167" s="209"/>
      <c r="CS167" s="209"/>
      <c r="CT167" s="209"/>
      <c r="CU167" s="209"/>
      <c r="CV167" s="209"/>
      <c r="CW167" s="209"/>
      <c r="CX167" s="209"/>
      <c r="CY167" s="209"/>
      <c r="CZ167" s="209"/>
      <c r="DA167" s="209"/>
      <c r="DB167" s="209"/>
      <c r="DC167" s="209"/>
      <c r="DD167" s="209"/>
      <c r="DE167" s="209"/>
    </row>
    <row r="168" spans="1:109" s="2" customFormat="1" ht="13.2">
      <c r="A168" s="82"/>
      <c r="B168" s="14"/>
      <c r="C168" s="10"/>
      <c r="D168" s="300"/>
      <c r="E168" s="209"/>
      <c r="F168" s="209"/>
      <c r="G168" s="209"/>
      <c r="H168" s="209"/>
      <c r="I168" s="209"/>
      <c r="J168" s="209"/>
      <c r="K168" s="209"/>
      <c r="L168" s="300"/>
      <c r="M168" s="300"/>
      <c r="N168" s="300"/>
      <c r="O168" s="300"/>
      <c r="P168" s="300"/>
      <c r="Q168" s="300"/>
      <c r="R168" s="300"/>
      <c r="S168" s="300"/>
      <c r="T168" s="209"/>
      <c r="U168" s="209"/>
      <c r="V168" s="209"/>
      <c r="W168" s="209"/>
      <c r="X168" s="209"/>
      <c r="Y168" s="209"/>
      <c r="Z168" s="300"/>
      <c r="AA168" s="300"/>
      <c r="AB168" s="209"/>
      <c r="AC168" s="209"/>
      <c r="AD168" s="209"/>
      <c r="AE168" s="300"/>
      <c r="AF168" s="300"/>
      <c r="AG168" s="209"/>
      <c r="AH168" s="209"/>
      <c r="AI168" s="209"/>
      <c r="AJ168" s="209"/>
      <c r="AK168" s="209"/>
      <c r="AL168" s="300"/>
      <c r="AM168" s="300"/>
      <c r="AN168" s="300"/>
      <c r="AO168" s="300"/>
      <c r="AP168" s="209"/>
      <c r="AQ168" s="209"/>
      <c r="AR168" s="209"/>
      <c r="AS168" s="209"/>
      <c r="AT168" s="209"/>
      <c r="AU168" s="209"/>
      <c r="AV168" s="209"/>
      <c r="AW168" s="209"/>
      <c r="AX168" s="300"/>
      <c r="AY168" s="209"/>
      <c r="AZ168" s="209"/>
      <c r="BA168" s="209"/>
      <c r="BB168" s="209"/>
      <c r="BC168" s="209"/>
      <c r="BD168" s="209"/>
      <c r="BE168" s="209"/>
      <c r="BF168" s="209"/>
      <c r="BG168" s="300"/>
      <c r="BH168" s="209"/>
      <c r="BI168" s="209"/>
      <c r="BJ168" s="209"/>
      <c r="BK168" s="300"/>
      <c r="BL168" s="300"/>
      <c r="BM168" s="209"/>
      <c r="BN168" s="209"/>
      <c r="BO168" s="300"/>
      <c r="BP168" s="209"/>
      <c r="BQ168" s="209"/>
      <c r="BR168" s="209"/>
      <c r="BS168" s="209"/>
      <c r="BT168" s="209"/>
      <c r="BU168" s="209"/>
      <c r="BV168" s="209"/>
      <c r="BW168" s="209"/>
      <c r="BX168" s="209"/>
      <c r="BY168" s="209"/>
      <c r="BZ168" s="209"/>
      <c r="CA168" s="209"/>
      <c r="CB168" s="209"/>
      <c r="CC168" s="209"/>
      <c r="CD168" s="209"/>
      <c r="CE168" s="209"/>
      <c r="CF168" s="209"/>
      <c r="CG168" s="209"/>
      <c r="CH168" s="209"/>
      <c r="CI168" s="209"/>
      <c r="CJ168" s="209"/>
      <c r="CK168" s="209"/>
      <c r="CL168" s="209"/>
      <c r="CM168" s="209"/>
      <c r="CN168" s="209"/>
      <c r="CO168" s="209"/>
      <c r="CP168" s="209"/>
      <c r="CQ168" s="209"/>
      <c r="CR168" s="209"/>
      <c r="CS168" s="209"/>
      <c r="CT168" s="209"/>
      <c r="CU168" s="209"/>
      <c r="CV168" s="209"/>
      <c r="CW168" s="209"/>
      <c r="CX168" s="209"/>
      <c r="CY168" s="209"/>
      <c r="CZ168" s="209"/>
      <c r="DA168" s="209"/>
      <c r="DB168" s="209"/>
      <c r="DC168" s="209"/>
      <c r="DD168" s="209"/>
      <c r="DE168" s="209"/>
    </row>
    <row r="169" spans="1:109" s="2" customFormat="1" ht="13.2">
      <c r="A169" s="82"/>
      <c r="B169" s="14"/>
      <c r="C169" s="10"/>
      <c r="D169" s="351"/>
      <c r="E169" s="303"/>
      <c r="F169" s="209"/>
      <c r="G169" s="209"/>
      <c r="H169" s="209"/>
      <c r="I169" s="209"/>
      <c r="J169" s="209"/>
      <c r="K169" s="209"/>
      <c r="L169" s="300"/>
      <c r="M169" s="300"/>
      <c r="N169" s="300"/>
      <c r="O169" s="300"/>
      <c r="P169" s="300"/>
      <c r="Q169" s="300"/>
      <c r="R169" s="300"/>
      <c r="S169" s="300"/>
      <c r="T169" s="209"/>
      <c r="U169" s="209"/>
      <c r="V169" s="209"/>
      <c r="W169" s="209"/>
      <c r="X169" s="209"/>
      <c r="Y169" s="209"/>
      <c r="Z169" s="300"/>
      <c r="AA169" s="300"/>
      <c r="AB169" s="209"/>
      <c r="AC169" s="209"/>
      <c r="AD169" s="209"/>
      <c r="AE169" s="300"/>
      <c r="AF169" s="300"/>
      <c r="AG169" s="209"/>
      <c r="AH169" s="209"/>
      <c r="AI169" s="209"/>
      <c r="AJ169" s="209"/>
      <c r="AK169" s="209"/>
      <c r="AL169" s="300"/>
      <c r="AM169" s="300"/>
      <c r="AN169" s="300"/>
      <c r="AO169" s="300"/>
      <c r="AP169" s="209"/>
      <c r="AQ169" s="209"/>
      <c r="AR169" s="209"/>
      <c r="AS169" s="209"/>
      <c r="AT169" s="209"/>
      <c r="AU169" s="209"/>
      <c r="AV169" s="209"/>
      <c r="AW169" s="209"/>
      <c r="AX169" s="300"/>
      <c r="AY169" s="209"/>
      <c r="AZ169" s="209"/>
      <c r="BA169" s="209"/>
      <c r="BB169" s="209"/>
      <c r="BC169" s="209"/>
      <c r="BD169" s="209"/>
      <c r="BE169" s="209"/>
      <c r="BF169" s="209"/>
      <c r="BG169" s="300"/>
      <c r="BH169" s="209"/>
      <c r="BI169" s="209"/>
      <c r="BJ169" s="209"/>
      <c r="BK169" s="300"/>
      <c r="BL169" s="300"/>
      <c r="BM169" s="209"/>
      <c r="BN169" s="209"/>
      <c r="BO169" s="300"/>
      <c r="BP169" s="209"/>
      <c r="BQ169" s="209"/>
      <c r="BR169" s="209"/>
      <c r="BS169" s="209"/>
      <c r="BT169" s="209"/>
      <c r="BU169" s="209"/>
      <c r="BV169" s="209"/>
      <c r="BW169" s="209"/>
      <c r="BX169" s="209"/>
      <c r="BY169" s="209"/>
      <c r="BZ169" s="209"/>
      <c r="CA169" s="209"/>
      <c r="CB169" s="209"/>
      <c r="CC169" s="209"/>
      <c r="CD169" s="209"/>
      <c r="CE169" s="209"/>
      <c r="CF169" s="209"/>
      <c r="CG169" s="209"/>
      <c r="CH169" s="209"/>
      <c r="CI169" s="209"/>
      <c r="CJ169" s="209"/>
      <c r="CK169" s="209"/>
      <c r="CL169" s="209"/>
      <c r="CM169" s="209"/>
      <c r="CN169" s="209"/>
      <c r="CO169" s="209"/>
      <c r="CP169" s="209"/>
      <c r="CQ169" s="209"/>
      <c r="CR169" s="209"/>
      <c r="CS169" s="209"/>
      <c r="CT169" s="209"/>
      <c r="CU169" s="209"/>
      <c r="CV169" s="209"/>
      <c r="CW169" s="209"/>
      <c r="CX169" s="209"/>
      <c r="CY169" s="209"/>
      <c r="CZ169" s="209"/>
      <c r="DA169" s="209"/>
      <c r="DB169" s="209"/>
      <c r="DC169" s="209"/>
      <c r="DD169" s="209"/>
      <c r="DE169" s="209"/>
    </row>
    <row r="170" spans="1:109" s="2" customFormat="1" ht="13.2">
      <c r="A170" s="82"/>
      <c r="B170" s="14"/>
      <c r="C170" s="10"/>
      <c r="D170" s="301"/>
      <c r="E170" s="209"/>
      <c r="F170" s="209"/>
      <c r="G170" s="209"/>
      <c r="H170" s="209"/>
      <c r="I170" s="209"/>
      <c r="J170" s="209"/>
      <c r="K170" s="209"/>
      <c r="L170" s="300"/>
      <c r="M170" s="300"/>
      <c r="N170" s="300"/>
      <c r="O170" s="300"/>
      <c r="P170" s="300"/>
      <c r="Q170" s="300"/>
      <c r="R170" s="300"/>
      <c r="S170" s="300"/>
      <c r="T170" s="209"/>
      <c r="U170" s="209"/>
      <c r="V170" s="209"/>
      <c r="W170" s="209"/>
      <c r="X170" s="209"/>
      <c r="Y170" s="209"/>
      <c r="Z170" s="300"/>
      <c r="AA170" s="300"/>
      <c r="AB170" s="209"/>
      <c r="AC170" s="209"/>
      <c r="AD170" s="209"/>
      <c r="AE170" s="300"/>
      <c r="AF170" s="300"/>
      <c r="AG170" s="209"/>
      <c r="AH170" s="209"/>
      <c r="AI170" s="209"/>
      <c r="AJ170" s="209"/>
      <c r="AK170" s="209"/>
      <c r="AL170" s="300"/>
      <c r="AM170" s="300"/>
      <c r="AN170" s="300"/>
      <c r="AO170" s="300"/>
      <c r="AP170" s="209"/>
      <c r="AQ170" s="209"/>
      <c r="AR170" s="209"/>
      <c r="AS170" s="209"/>
      <c r="AT170" s="209"/>
      <c r="AU170" s="209"/>
      <c r="AV170" s="209"/>
      <c r="AW170" s="209"/>
      <c r="AX170" s="300"/>
      <c r="AY170" s="209"/>
      <c r="AZ170" s="209"/>
      <c r="BA170" s="209"/>
      <c r="BB170" s="209"/>
      <c r="BC170" s="209"/>
      <c r="BD170" s="209"/>
      <c r="BE170" s="209"/>
      <c r="BF170" s="209"/>
      <c r="BG170" s="300"/>
      <c r="BH170" s="209"/>
      <c r="BI170" s="209"/>
      <c r="BJ170" s="209"/>
      <c r="BK170" s="300"/>
      <c r="BL170" s="300"/>
      <c r="BM170" s="209"/>
      <c r="BN170" s="209"/>
      <c r="BO170" s="300"/>
      <c r="BP170" s="209"/>
      <c r="BQ170" s="209"/>
      <c r="BR170" s="209"/>
      <c r="BS170" s="209"/>
      <c r="BT170" s="209"/>
      <c r="BU170" s="209"/>
      <c r="BV170" s="209"/>
      <c r="BW170" s="209"/>
      <c r="BX170" s="209"/>
      <c r="BY170" s="209"/>
      <c r="BZ170" s="209"/>
      <c r="CA170" s="209"/>
      <c r="CB170" s="209"/>
      <c r="CC170" s="209"/>
      <c r="CD170" s="209"/>
      <c r="CE170" s="209"/>
      <c r="CF170" s="209"/>
      <c r="CG170" s="209"/>
      <c r="CH170" s="209"/>
      <c r="CI170" s="209"/>
      <c r="CJ170" s="209"/>
      <c r="CK170" s="209"/>
      <c r="CL170" s="209"/>
      <c r="CM170" s="209"/>
      <c r="CN170" s="209"/>
      <c r="CO170" s="209"/>
      <c r="CP170" s="209"/>
      <c r="CQ170" s="209"/>
      <c r="CR170" s="209"/>
      <c r="CS170" s="209"/>
      <c r="CT170" s="209"/>
      <c r="CU170" s="209"/>
      <c r="CV170" s="209"/>
      <c r="CW170" s="209"/>
      <c r="CX170" s="209"/>
      <c r="CY170" s="209"/>
      <c r="CZ170" s="209"/>
      <c r="DA170" s="209"/>
      <c r="DB170" s="209"/>
      <c r="DC170" s="209"/>
      <c r="DD170" s="209"/>
      <c r="DE170" s="209"/>
    </row>
    <row r="171" spans="1:109" s="2" customFormat="1" ht="13.2">
      <c r="A171" s="82"/>
      <c r="B171" s="14"/>
      <c r="C171" s="10"/>
      <c r="D171" s="301"/>
      <c r="E171" s="209"/>
      <c r="F171" s="209"/>
      <c r="G171" s="209"/>
      <c r="H171" s="209"/>
      <c r="I171" s="209"/>
      <c r="J171" s="209"/>
      <c r="K171" s="209"/>
      <c r="L171" s="300"/>
      <c r="M171" s="300"/>
      <c r="N171" s="300"/>
      <c r="O171" s="300"/>
      <c r="P171" s="300"/>
      <c r="Q171" s="300"/>
      <c r="R171" s="300"/>
      <c r="S171" s="300"/>
      <c r="T171" s="209"/>
      <c r="U171" s="209"/>
      <c r="V171" s="209"/>
      <c r="W171" s="209"/>
      <c r="X171" s="209"/>
      <c r="Y171" s="209"/>
      <c r="Z171" s="300"/>
      <c r="AA171" s="300"/>
      <c r="AB171" s="209"/>
      <c r="AC171" s="209"/>
      <c r="AD171" s="209"/>
      <c r="AE171" s="300"/>
      <c r="AF171" s="300"/>
      <c r="AG171" s="209"/>
      <c r="AH171" s="209"/>
      <c r="AI171" s="209"/>
      <c r="AJ171" s="209"/>
      <c r="AK171" s="209"/>
      <c r="AL171" s="300"/>
      <c r="AM171" s="300"/>
      <c r="AN171" s="300"/>
      <c r="AO171" s="300"/>
      <c r="AP171" s="209"/>
      <c r="AQ171" s="209"/>
      <c r="AR171" s="209"/>
      <c r="AS171" s="209"/>
      <c r="AT171" s="209"/>
      <c r="AU171" s="209"/>
      <c r="AV171" s="209"/>
      <c r="AW171" s="209"/>
      <c r="AX171" s="300"/>
      <c r="AY171" s="209"/>
      <c r="AZ171" s="209"/>
      <c r="BA171" s="209"/>
      <c r="BB171" s="209"/>
      <c r="BC171" s="209"/>
      <c r="BD171" s="209"/>
      <c r="BE171" s="209"/>
      <c r="BF171" s="209"/>
      <c r="BG171" s="300"/>
      <c r="BH171" s="209"/>
      <c r="BI171" s="209"/>
      <c r="BJ171" s="209"/>
      <c r="BK171" s="300"/>
      <c r="BL171" s="300"/>
      <c r="BM171" s="209"/>
      <c r="BN171" s="209"/>
      <c r="BO171" s="300"/>
      <c r="BP171" s="209"/>
      <c r="BQ171" s="209"/>
      <c r="BR171" s="209"/>
      <c r="BS171" s="209"/>
      <c r="BT171" s="209"/>
      <c r="BU171" s="209"/>
      <c r="BV171" s="209"/>
      <c r="BW171" s="209"/>
      <c r="BX171" s="209"/>
      <c r="BY171" s="209"/>
      <c r="BZ171" s="209"/>
      <c r="CA171" s="209"/>
      <c r="CB171" s="209"/>
      <c r="CC171" s="209"/>
      <c r="CD171" s="209"/>
      <c r="CE171" s="209"/>
      <c r="CF171" s="209"/>
      <c r="CG171" s="209"/>
      <c r="CH171" s="209"/>
      <c r="CI171" s="209"/>
      <c r="CJ171" s="209"/>
      <c r="CK171" s="209"/>
      <c r="CL171" s="209"/>
      <c r="CM171" s="209"/>
      <c r="CN171" s="209"/>
      <c r="CO171" s="209"/>
      <c r="CP171" s="209"/>
      <c r="CQ171" s="209"/>
      <c r="CR171" s="209"/>
      <c r="CS171" s="209"/>
      <c r="CT171" s="209"/>
      <c r="CU171" s="209"/>
      <c r="CV171" s="209"/>
      <c r="CW171" s="209"/>
      <c r="CX171" s="209"/>
      <c r="CY171" s="209"/>
      <c r="CZ171" s="209"/>
      <c r="DA171" s="209"/>
      <c r="DB171" s="209"/>
      <c r="DC171" s="209"/>
      <c r="DD171" s="209"/>
      <c r="DE171" s="209"/>
    </row>
    <row r="172" spans="1:109" s="2" customFormat="1" ht="13.2">
      <c r="A172" s="82"/>
      <c r="B172" s="14"/>
      <c r="C172" s="10"/>
      <c r="D172" s="301"/>
      <c r="E172" s="209"/>
      <c r="F172" s="209"/>
      <c r="G172" s="209"/>
      <c r="H172" s="209"/>
      <c r="I172" s="209"/>
      <c r="J172" s="209"/>
      <c r="K172" s="209"/>
      <c r="L172" s="300"/>
      <c r="M172" s="300"/>
      <c r="N172" s="300"/>
      <c r="O172" s="300"/>
      <c r="P172" s="300"/>
      <c r="Q172" s="300"/>
      <c r="R172" s="300"/>
      <c r="S172" s="300"/>
      <c r="T172" s="209"/>
      <c r="U172" s="209"/>
      <c r="V172" s="209"/>
      <c r="W172" s="209"/>
      <c r="X172" s="209"/>
      <c r="Y172" s="209"/>
      <c r="Z172" s="300"/>
      <c r="AA172" s="300"/>
      <c r="AB172" s="209"/>
      <c r="AC172" s="209"/>
      <c r="AD172" s="209"/>
      <c r="AE172" s="300"/>
      <c r="AF172" s="300"/>
      <c r="AG172" s="209"/>
      <c r="AH172" s="209"/>
      <c r="AI172" s="209"/>
      <c r="AJ172" s="209"/>
      <c r="AK172" s="209"/>
      <c r="AL172" s="300"/>
      <c r="AM172" s="300"/>
      <c r="AN172" s="300"/>
      <c r="AO172" s="300"/>
      <c r="AP172" s="209"/>
      <c r="AQ172" s="209"/>
      <c r="AR172" s="209"/>
      <c r="AS172" s="209"/>
      <c r="AT172" s="209"/>
      <c r="AU172" s="209"/>
      <c r="AV172" s="209"/>
      <c r="AW172" s="209"/>
      <c r="AX172" s="300"/>
      <c r="AY172" s="209"/>
      <c r="AZ172" s="209"/>
      <c r="BA172" s="209"/>
      <c r="BB172" s="209"/>
      <c r="BC172" s="209"/>
      <c r="BD172" s="209"/>
      <c r="BE172" s="209"/>
      <c r="BF172" s="209"/>
      <c r="BG172" s="300"/>
      <c r="BH172" s="209"/>
      <c r="BI172" s="209"/>
      <c r="BJ172" s="209"/>
      <c r="BK172" s="300"/>
      <c r="BL172" s="300"/>
      <c r="BM172" s="209"/>
      <c r="BN172" s="209"/>
      <c r="BO172" s="300"/>
      <c r="BP172" s="209"/>
      <c r="BQ172" s="209"/>
      <c r="BR172" s="209"/>
      <c r="BS172" s="209"/>
      <c r="BT172" s="209"/>
      <c r="BU172" s="209"/>
      <c r="BV172" s="209"/>
      <c r="BW172" s="209"/>
      <c r="BX172" s="209"/>
      <c r="BY172" s="209"/>
      <c r="BZ172" s="209"/>
      <c r="CA172" s="209"/>
      <c r="CB172" s="209"/>
      <c r="CC172" s="209"/>
      <c r="CD172" s="209"/>
      <c r="CE172" s="209"/>
      <c r="CF172" s="209"/>
      <c r="CG172" s="209"/>
      <c r="CH172" s="209"/>
      <c r="CI172" s="209"/>
      <c r="CJ172" s="209"/>
      <c r="CK172" s="209"/>
      <c r="CL172" s="209"/>
      <c r="CM172" s="209"/>
      <c r="CN172" s="209"/>
      <c r="CO172" s="209"/>
      <c r="CP172" s="209"/>
      <c r="CQ172" s="209"/>
      <c r="CR172" s="209"/>
      <c r="CS172" s="209"/>
      <c r="CT172" s="209"/>
      <c r="CU172" s="209"/>
      <c r="CV172" s="209"/>
      <c r="CW172" s="209"/>
      <c r="CX172" s="209"/>
      <c r="CY172" s="209"/>
      <c r="CZ172" s="209"/>
      <c r="DA172" s="209"/>
      <c r="DB172" s="209"/>
      <c r="DC172" s="209"/>
      <c r="DD172" s="209"/>
      <c r="DE172" s="209"/>
    </row>
    <row r="173" spans="1:109" s="2" customFormat="1" ht="13.2">
      <c r="A173" s="82"/>
      <c r="B173" s="14"/>
      <c r="C173" s="10"/>
      <c r="D173" s="300"/>
      <c r="E173" s="209"/>
      <c r="F173" s="209"/>
      <c r="G173" s="209"/>
      <c r="H173" s="209"/>
      <c r="I173" s="209"/>
      <c r="J173" s="209"/>
      <c r="K173" s="209"/>
      <c r="L173" s="300"/>
      <c r="M173" s="300"/>
      <c r="N173" s="300"/>
      <c r="O173" s="300"/>
      <c r="P173" s="300"/>
      <c r="Q173" s="300"/>
      <c r="R173" s="300"/>
      <c r="S173" s="300"/>
      <c r="T173" s="209"/>
      <c r="U173" s="209"/>
      <c r="V173" s="209"/>
      <c r="W173" s="209"/>
      <c r="X173" s="209"/>
      <c r="Y173" s="209"/>
      <c r="Z173" s="300"/>
      <c r="AA173" s="300"/>
      <c r="AB173" s="209"/>
      <c r="AC173" s="209"/>
      <c r="AD173" s="209"/>
      <c r="AE173" s="300"/>
      <c r="AF173" s="300"/>
      <c r="AG173" s="209"/>
      <c r="AH173" s="209"/>
      <c r="AI173" s="209"/>
      <c r="AJ173" s="209"/>
      <c r="AK173" s="209"/>
      <c r="AL173" s="300"/>
      <c r="AM173" s="300"/>
      <c r="AN173" s="300"/>
      <c r="AO173" s="300"/>
      <c r="AP173" s="209"/>
      <c r="AQ173" s="209"/>
      <c r="AR173" s="209"/>
      <c r="AS173" s="209"/>
      <c r="AT173" s="209"/>
      <c r="AU173" s="209"/>
      <c r="AV173" s="209"/>
      <c r="AW173" s="209"/>
      <c r="AX173" s="300"/>
      <c r="AY173" s="209"/>
      <c r="AZ173" s="209"/>
      <c r="BA173" s="209"/>
      <c r="BB173" s="209"/>
      <c r="BC173" s="209"/>
      <c r="BD173" s="209"/>
      <c r="BE173" s="209"/>
      <c r="BF173" s="209"/>
      <c r="BG173" s="300"/>
      <c r="BH173" s="209"/>
      <c r="BI173" s="209"/>
      <c r="BJ173" s="209"/>
      <c r="BK173" s="300"/>
      <c r="BL173" s="300"/>
      <c r="BM173" s="209"/>
      <c r="BN173" s="209"/>
      <c r="BO173" s="300"/>
      <c r="BP173" s="209"/>
      <c r="BQ173" s="209"/>
      <c r="BR173" s="209"/>
      <c r="BS173" s="209"/>
      <c r="BT173" s="209"/>
      <c r="BU173" s="209"/>
      <c r="BV173" s="209"/>
      <c r="BW173" s="209"/>
      <c r="BX173" s="209"/>
      <c r="BY173" s="209"/>
      <c r="BZ173" s="209"/>
      <c r="CA173" s="209"/>
      <c r="CB173" s="209"/>
      <c r="CC173" s="209"/>
      <c r="CD173" s="209"/>
      <c r="CE173" s="209"/>
      <c r="CF173" s="209"/>
      <c r="CG173" s="209"/>
      <c r="CH173" s="209"/>
      <c r="CI173" s="209"/>
      <c r="CJ173" s="209"/>
      <c r="CK173" s="209"/>
      <c r="CL173" s="209"/>
      <c r="CM173" s="209"/>
      <c r="CN173" s="209"/>
      <c r="CO173" s="209"/>
      <c r="CP173" s="209"/>
      <c r="CQ173" s="209"/>
      <c r="CR173" s="209"/>
      <c r="CS173" s="209"/>
      <c r="CT173" s="209"/>
      <c r="CU173" s="209"/>
      <c r="CV173" s="209"/>
      <c r="CW173" s="209"/>
      <c r="CX173" s="209"/>
      <c r="CY173" s="209"/>
      <c r="CZ173" s="209"/>
      <c r="DA173" s="209"/>
      <c r="DB173" s="209"/>
      <c r="DC173" s="209"/>
      <c r="DD173" s="209"/>
      <c r="DE173" s="209"/>
    </row>
    <row r="174" spans="1:109" s="2" customFormat="1" ht="13.2">
      <c r="A174" s="82"/>
      <c r="B174" s="14"/>
      <c r="C174" s="10"/>
      <c r="D174" s="301"/>
      <c r="E174" s="209"/>
      <c r="F174" s="209"/>
      <c r="G174" s="209"/>
      <c r="H174" s="209"/>
      <c r="I174" s="209"/>
      <c r="J174" s="209"/>
      <c r="K174" s="209"/>
      <c r="L174" s="300"/>
      <c r="M174" s="300"/>
      <c r="N174" s="300"/>
      <c r="O174" s="300"/>
      <c r="P174" s="300"/>
      <c r="Q174" s="300"/>
      <c r="R174" s="300"/>
      <c r="S174" s="300"/>
      <c r="T174" s="209"/>
      <c r="U174" s="209"/>
      <c r="V174" s="209"/>
      <c r="W174" s="209"/>
      <c r="X174" s="209"/>
      <c r="Y174" s="209"/>
      <c r="Z174" s="300"/>
      <c r="AA174" s="300"/>
      <c r="AB174" s="209"/>
      <c r="AC174" s="209"/>
      <c r="AD174" s="209"/>
      <c r="AE174" s="300"/>
      <c r="AF174" s="300"/>
      <c r="AG174" s="209"/>
      <c r="AH174" s="209"/>
      <c r="AI174" s="209"/>
      <c r="AJ174" s="209"/>
      <c r="AK174" s="209"/>
      <c r="AL174" s="300"/>
      <c r="AM174" s="300"/>
      <c r="AN174" s="300"/>
      <c r="AO174" s="300"/>
      <c r="AP174" s="209"/>
      <c r="AQ174" s="209"/>
      <c r="AR174" s="209"/>
      <c r="AS174" s="209"/>
      <c r="AT174" s="209"/>
      <c r="AU174" s="209"/>
      <c r="AV174" s="209"/>
      <c r="AW174" s="209"/>
      <c r="AX174" s="300"/>
      <c r="AY174" s="209"/>
      <c r="AZ174" s="209"/>
      <c r="BA174" s="209"/>
      <c r="BB174" s="209"/>
      <c r="BC174" s="209"/>
      <c r="BD174" s="209"/>
      <c r="BE174" s="209"/>
      <c r="BF174" s="209"/>
      <c r="BG174" s="300"/>
      <c r="BH174" s="209"/>
      <c r="BI174" s="209"/>
      <c r="BJ174" s="209"/>
      <c r="BK174" s="300"/>
      <c r="BL174" s="300"/>
      <c r="BM174" s="209"/>
      <c r="BN174" s="209"/>
      <c r="BO174" s="300"/>
      <c r="BP174" s="209"/>
      <c r="BQ174" s="209"/>
      <c r="BR174" s="209"/>
      <c r="BS174" s="209"/>
      <c r="BT174" s="209"/>
      <c r="BU174" s="209"/>
      <c r="BV174" s="209"/>
      <c r="BW174" s="209"/>
      <c r="BX174" s="209"/>
      <c r="BY174" s="209"/>
      <c r="BZ174" s="209"/>
      <c r="CA174" s="209"/>
      <c r="CB174" s="209"/>
      <c r="CC174" s="209"/>
      <c r="CD174" s="209"/>
      <c r="CE174" s="209"/>
      <c r="CF174" s="209"/>
      <c r="CG174" s="209"/>
      <c r="CH174" s="209"/>
      <c r="CI174" s="209"/>
      <c r="CJ174" s="209"/>
      <c r="CK174" s="209"/>
      <c r="CL174" s="209"/>
      <c r="CM174" s="209"/>
      <c r="CN174" s="209"/>
      <c r="CO174" s="209"/>
      <c r="CP174" s="209"/>
      <c r="CQ174" s="209"/>
      <c r="CR174" s="209"/>
      <c r="CS174" s="209"/>
      <c r="CT174" s="209"/>
      <c r="CU174" s="209"/>
      <c r="CV174" s="209"/>
      <c r="CW174" s="209"/>
      <c r="CX174" s="209"/>
      <c r="CY174" s="209"/>
      <c r="CZ174" s="209"/>
      <c r="DA174" s="209"/>
      <c r="DB174" s="209"/>
      <c r="DC174" s="209"/>
      <c r="DD174" s="209"/>
      <c r="DE174" s="209"/>
    </row>
    <row r="175" spans="1:109" s="2" customFormat="1" ht="13.2">
      <c r="A175" s="82"/>
      <c r="B175" s="14"/>
      <c r="C175" s="10"/>
      <c r="D175" s="301"/>
      <c r="E175" s="209"/>
      <c r="F175" s="209"/>
      <c r="G175" s="209"/>
      <c r="H175" s="209"/>
      <c r="I175" s="209"/>
      <c r="J175" s="209"/>
      <c r="K175" s="209"/>
      <c r="L175" s="300"/>
      <c r="M175" s="300"/>
      <c r="N175" s="300"/>
      <c r="O175" s="300"/>
      <c r="P175" s="300"/>
      <c r="Q175" s="300"/>
      <c r="R175" s="300"/>
      <c r="S175" s="300"/>
      <c r="T175" s="209"/>
      <c r="U175" s="209"/>
      <c r="V175" s="209"/>
      <c r="W175" s="209"/>
      <c r="X175" s="209"/>
      <c r="Y175" s="209"/>
      <c r="Z175" s="300"/>
      <c r="AA175" s="300"/>
      <c r="AB175" s="209"/>
      <c r="AC175" s="209"/>
      <c r="AD175" s="209"/>
      <c r="AE175" s="300"/>
      <c r="AF175" s="300"/>
      <c r="AG175" s="209"/>
      <c r="AH175" s="209"/>
      <c r="AI175" s="209"/>
      <c r="AJ175" s="209"/>
      <c r="AK175" s="209"/>
      <c r="AL175" s="300"/>
      <c r="AM175" s="300"/>
      <c r="AN175" s="300"/>
      <c r="AO175" s="300"/>
      <c r="AP175" s="209"/>
      <c r="AQ175" s="209"/>
      <c r="AR175" s="209"/>
      <c r="AS175" s="209"/>
      <c r="AT175" s="209"/>
      <c r="AU175" s="209"/>
      <c r="AV175" s="209"/>
      <c r="AW175" s="209"/>
      <c r="AX175" s="300"/>
      <c r="AY175" s="209"/>
      <c r="AZ175" s="209"/>
      <c r="BA175" s="209"/>
      <c r="BB175" s="209"/>
      <c r="BC175" s="209"/>
      <c r="BD175" s="209"/>
      <c r="BE175" s="209"/>
      <c r="BF175" s="209"/>
      <c r="BG175" s="300"/>
      <c r="BH175" s="209"/>
      <c r="BI175" s="209"/>
      <c r="BJ175" s="209"/>
      <c r="BK175" s="300"/>
      <c r="BL175" s="300"/>
      <c r="BM175" s="209"/>
      <c r="BN175" s="209"/>
      <c r="BO175" s="300"/>
      <c r="BP175" s="209"/>
      <c r="BQ175" s="209"/>
      <c r="BR175" s="209"/>
      <c r="BS175" s="209"/>
      <c r="BT175" s="209"/>
      <c r="BU175" s="209"/>
      <c r="BV175" s="209"/>
      <c r="BW175" s="209"/>
      <c r="BX175" s="209"/>
      <c r="BY175" s="209"/>
      <c r="BZ175" s="209"/>
      <c r="CA175" s="209"/>
      <c r="CB175" s="209"/>
      <c r="CC175" s="209"/>
      <c r="CD175" s="209"/>
      <c r="CE175" s="209"/>
      <c r="CF175" s="209"/>
      <c r="CG175" s="209"/>
      <c r="CH175" s="209"/>
      <c r="CI175" s="209"/>
      <c r="CJ175" s="209"/>
      <c r="CK175" s="209"/>
      <c r="CL175" s="209"/>
      <c r="CM175" s="209"/>
      <c r="CN175" s="209"/>
      <c r="CO175" s="209"/>
      <c r="CP175" s="209"/>
      <c r="CQ175" s="209"/>
      <c r="CR175" s="209"/>
      <c r="CS175" s="209"/>
      <c r="CT175" s="209"/>
      <c r="CU175" s="209"/>
      <c r="CV175" s="209"/>
      <c r="CW175" s="209"/>
      <c r="CX175" s="209"/>
      <c r="CY175" s="209"/>
      <c r="CZ175" s="209"/>
      <c r="DA175" s="209"/>
      <c r="DB175" s="209"/>
      <c r="DC175" s="209"/>
      <c r="DD175" s="209"/>
      <c r="DE175" s="209"/>
    </row>
    <row r="176" spans="1:109" s="2" customFormat="1" ht="13.2">
      <c r="A176" s="82"/>
      <c r="B176" s="14"/>
      <c r="C176" s="10"/>
      <c r="D176" s="301"/>
      <c r="E176" s="209"/>
      <c r="F176" s="209"/>
      <c r="G176" s="209"/>
      <c r="H176" s="209"/>
      <c r="I176" s="209"/>
      <c r="J176" s="209"/>
      <c r="K176" s="209"/>
      <c r="L176" s="300"/>
      <c r="M176" s="300"/>
      <c r="N176" s="300"/>
      <c r="O176" s="300"/>
      <c r="P176" s="300"/>
      <c r="Q176" s="300"/>
      <c r="R176" s="300"/>
      <c r="S176" s="300"/>
      <c r="T176" s="209"/>
      <c r="U176" s="209"/>
      <c r="V176" s="209"/>
      <c r="W176" s="209"/>
      <c r="X176" s="209"/>
      <c r="Y176" s="209"/>
      <c r="Z176" s="300"/>
      <c r="AA176" s="300"/>
      <c r="AB176" s="209"/>
      <c r="AC176" s="209"/>
      <c r="AD176" s="209"/>
      <c r="AE176" s="300"/>
      <c r="AF176" s="300"/>
      <c r="AG176" s="209"/>
      <c r="AH176" s="209"/>
      <c r="AI176" s="209"/>
      <c r="AJ176" s="209"/>
      <c r="AK176" s="209"/>
      <c r="AL176" s="300"/>
      <c r="AM176" s="300"/>
      <c r="AN176" s="300"/>
      <c r="AO176" s="300"/>
      <c r="AP176" s="209"/>
      <c r="AQ176" s="209"/>
      <c r="AR176" s="209"/>
      <c r="AS176" s="209"/>
      <c r="AT176" s="209"/>
      <c r="AU176" s="209"/>
      <c r="AV176" s="209"/>
      <c r="AW176" s="209"/>
      <c r="AX176" s="300"/>
      <c r="AY176" s="209"/>
      <c r="AZ176" s="209"/>
      <c r="BA176" s="209"/>
      <c r="BB176" s="209"/>
      <c r="BC176" s="209"/>
      <c r="BD176" s="209"/>
      <c r="BE176" s="209"/>
      <c r="BF176" s="209"/>
      <c r="BG176" s="300"/>
      <c r="BH176" s="209"/>
      <c r="BI176" s="209"/>
      <c r="BJ176" s="209"/>
      <c r="BK176" s="300"/>
      <c r="BL176" s="300"/>
      <c r="BM176" s="209"/>
      <c r="BN176" s="209"/>
      <c r="BO176" s="300"/>
      <c r="BP176" s="209"/>
      <c r="BQ176" s="209"/>
      <c r="BR176" s="209"/>
      <c r="BS176" s="209"/>
      <c r="BT176" s="209"/>
      <c r="BU176" s="209"/>
      <c r="BV176" s="209"/>
      <c r="BW176" s="209"/>
      <c r="BX176" s="209"/>
      <c r="BY176" s="209"/>
      <c r="BZ176" s="209"/>
      <c r="CA176" s="209"/>
      <c r="CB176" s="209"/>
      <c r="CC176" s="209"/>
      <c r="CD176" s="209"/>
      <c r="CE176" s="209"/>
      <c r="CF176" s="209"/>
      <c r="CG176" s="209"/>
      <c r="CH176" s="209"/>
      <c r="CI176" s="209"/>
      <c r="CJ176" s="209"/>
      <c r="CK176" s="209"/>
      <c r="CL176" s="209"/>
      <c r="CM176" s="209"/>
      <c r="CN176" s="209"/>
      <c r="CO176" s="209"/>
      <c r="CP176" s="209"/>
      <c r="CQ176" s="209"/>
      <c r="CR176" s="209"/>
      <c r="CS176" s="209"/>
      <c r="CT176" s="209"/>
      <c r="CU176" s="209"/>
      <c r="CV176" s="209"/>
      <c r="CW176" s="209"/>
      <c r="CX176" s="209"/>
      <c r="CY176" s="209"/>
      <c r="CZ176" s="209"/>
      <c r="DA176" s="209"/>
      <c r="DB176" s="209"/>
      <c r="DC176" s="209"/>
      <c r="DD176" s="209"/>
      <c r="DE176" s="209"/>
    </row>
    <row r="177" spans="1:109" s="2" customFormat="1" ht="24" customHeight="1">
      <c r="A177" s="82"/>
      <c r="B177" s="14"/>
      <c r="C177" s="10"/>
      <c r="D177" s="300"/>
      <c r="E177" s="209"/>
      <c r="F177" s="209"/>
      <c r="G177" s="209"/>
      <c r="H177" s="209"/>
      <c r="I177" s="209"/>
      <c r="J177" s="209"/>
      <c r="K177" s="209"/>
      <c r="L177" s="300"/>
      <c r="M177" s="300"/>
      <c r="N177" s="300"/>
      <c r="O177" s="300"/>
      <c r="P177" s="300"/>
      <c r="Q177" s="300"/>
      <c r="R177" s="300"/>
      <c r="S177" s="300"/>
      <c r="T177" s="209"/>
      <c r="U177" s="209"/>
      <c r="V177" s="209"/>
      <c r="W177" s="209"/>
      <c r="X177" s="209"/>
      <c r="Y177" s="209"/>
      <c r="Z177" s="300"/>
      <c r="AA177" s="300"/>
      <c r="AB177" s="209"/>
      <c r="AC177" s="209"/>
      <c r="AD177" s="209"/>
      <c r="AE177" s="300"/>
      <c r="AF177" s="300"/>
      <c r="AG177" s="209"/>
      <c r="AH177" s="209"/>
      <c r="AI177" s="209"/>
      <c r="AJ177" s="209"/>
      <c r="AK177" s="209"/>
      <c r="AL177" s="300"/>
      <c r="AM177" s="300"/>
      <c r="AN177" s="300"/>
      <c r="AO177" s="300"/>
      <c r="AP177" s="209"/>
      <c r="AQ177" s="209"/>
      <c r="AR177" s="209"/>
      <c r="AS177" s="209"/>
      <c r="AT177" s="209"/>
      <c r="AU177" s="209"/>
      <c r="AV177" s="209"/>
      <c r="AW177" s="209"/>
      <c r="AX177" s="300"/>
      <c r="AY177" s="209"/>
      <c r="AZ177" s="209"/>
      <c r="BA177" s="209"/>
      <c r="BB177" s="209"/>
      <c r="BC177" s="209"/>
      <c r="BD177" s="209"/>
      <c r="BE177" s="209"/>
      <c r="BF177" s="209"/>
      <c r="BG177" s="300"/>
      <c r="BH177" s="209"/>
      <c r="BI177" s="209"/>
      <c r="BJ177" s="209"/>
      <c r="BK177" s="300"/>
      <c r="BL177" s="300"/>
      <c r="BM177" s="209"/>
      <c r="BN177" s="209"/>
      <c r="BO177" s="300"/>
      <c r="BP177" s="209"/>
      <c r="BQ177" s="209"/>
      <c r="BR177" s="209"/>
      <c r="BS177" s="209"/>
      <c r="BT177" s="209"/>
      <c r="BU177" s="209"/>
      <c r="BV177" s="209"/>
      <c r="BW177" s="209"/>
      <c r="BX177" s="209"/>
      <c r="BY177" s="209"/>
      <c r="BZ177" s="209"/>
      <c r="CA177" s="209"/>
      <c r="CB177" s="209"/>
      <c r="CC177" s="209"/>
      <c r="CD177" s="209"/>
      <c r="CE177" s="209"/>
      <c r="CF177" s="209"/>
      <c r="CG177" s="209"/>
      <c r="CH177" s="209"/>
      <c r="CI177" s="209"/>
      <c r="CJ177" s="209"/>
      <c r="CK177" s="209"/>
      <c r="CL177" s="209"/>
      <c r="CM177" s="209"/>
      <c r="CN177" s="209"/>
      <c r="CO177" s="209"/>
      <c r="CP177" s="209"/>
      <c r="CQ177" s="209"/>
      <c r="CR177" s="209"/>
      <c r="CS177" s="209"/>
      <c r="CT177" s="209"/>
      <c r="CU177" s="209"/>
      <c r="CV177" s="209"/>
      <c r="CW177" s="209"/>
      <c r="CX177" s="209"/>
      <c r="CY177" s="209"/>
      <c r="CZ177" s="209"/>
      <c r="DA177" s="209"/>
      <c r="DB177" s="209"/>
      <c r="DC177" s="209"/>
      <c r="DD177" s="209"/>
      <c r="DE177" s="209"/>
    </row>
    <row r="178" spans="1:109" s="2" customFormat="1" ht="13.2">
      <c r="A178" s="82"/>
      <c r="B178" s="14"/>
      <c r="C178" s="10"/>
      <c r="D178" s="300"/>
      <c r="E178" s="209"/>
      <c r="F178" s="209"/>
      <c r="G178" s="209"/>
      <c r="H178" s="209"/>
      <c r="I178" s="209"/>
      <c r="J178" s="209"/>
      <c r="K178" s="209"/>
      <c r="L178" s="300"/>
      <c r="M178" s="300"/>
      <c r="N178" s="300"/>
      <c r="O178" s="300"/>
      <c r="P178" s="300"/>
      <c r="Q178" s="300"/>
      <c r="R178" s="300"/>
      <c r="S178" s="300"/>
      <c r="T178" s="209"/>
      <c r="U178" s="209"/>
      <c r="V178" s="209"/>
      <c r="W178" s="209"/>
      <c r="X178" s="209"/>
      <c r="Y178" s="209"/>
      <c r="Z178" s="300"/>
      <c r="AA178" s="300"/>
      <c r="AB178" s="209"/>
      <c r="AC178" s="209"/>
      <c r="AD178" s="209"/>
      <c r="AE178" s="300"/>
      <c r="AF178" s="300"/>
      <c r="AG178" s="209"/>
      <c r="AH178" s="209"/>
      <c r="AI178" s="209"/>
      <c r="AJ178" s="209"/>
      <c r="AK178" s="209"/>
      <c r="AL178" s="300"/>
      <c r="AM178" s="300"/>
      <c r="AN178" s="300"/>
      <c r="AO178" s="300"/>
      <c r="AP178" s="209"/>
      <c r="AQ178" s="209"/>
      <c r="AR178" s="209"/>
      <c r="AS178" s="209"/>
      <c r="AT178" s="209"/>
      <c r="AU178" s="209"/>
      <c r="AV178" s="209"/>
      <c r="AW178" s="209"/>
      <c r="AX178" s="300"/>
      <c r="AY178" s="209"/>
      <c r="AZ178" s="209"/>
      <c r="BA178" s="209"/>
      <c r="BB178" s="209"/>
      <c r="BC178" s="209"/>
      <c r="BD178" s="209"/>
      <c r="BE178" s="209"/>
      <c r="BF178" s="209"/>
      <c r="BG178" s="300"/>
      <c r="BH178" s="209"/>
      <c r="BI178" s="209"/>
      <c r="BJ178" s="209"/>
      <c r="BK178" s="300"/>
      <c r="BL178" s="300"/>
      <c r="BM178" s="209"/>
      <c r="BN178" s="209"/>
      <c r="BO178" s="300"/>
      <c r="BP178" s="209"/>
      <c r="BQ178" s="209"/>
      <c r="BR178" s="209"/>
      <c r="BS178" s="209"/>
      <c r="BT178" s="209"/>
      <c r="BU178" s="209"/>
      <c r="BV178" s="209"/>
      <c r="BW178" s="209"/>
      <c r="BX178" s="209"/>
      <c r="BY178" s="209"/>
      <c r="BZ178" s="209"/>
      <c r="CA178" s="209"/>
      <c r="CB178" s="209"/>
      <c r="CC178" s="209"/>
      <c r="CD178" s="209"/>
      <c r="CE178" s="209"/>
      <c r="CF178" s="209"/>
      <c r="CG178" s="209"/>
      <c r="CH178" s="209"/>
      <c r="CI178" s="209"/>
      <c r="CJ178" s="209"/>
      <c r="CK178" s="209"/>
      <c r="CL178" s="209"/>
      <c r="CM178" s="209"/>
      <c r="CN178" s="209"/>
      <c r="CO178" s="209"/>
      <c r="CP178" s="209"/>
      <c r="CQ178" s="209"/>
      <c r="CR178" s="209"/>
      <c r="CS178" s="209"/>
      <c r="CT178" s="209"/>
      <c r="CU178" s="209"/>
      <c r="CV178" s="209"/>
      <c r="CW178" s="209"/>
      <c r="CX178" s="209"/>
      <c r="CY178" s="209"/>
      <c r="CZ178" s="209"/>
      <c r="DA178" s="209"/>
      <c r="DB178" s="209"/>
      <c r="DC178" s="209"/>
      <c r="DD178" s="209"/>
      <c r="DE178" s="209"/>
    </row>
    <row r="179" spans="1:109" s="2" customFormat="1" ht="13.2">
      <c r="A179" s="82"/>
      <c r="B179" s="14"/>
      <c r="C179" s="10"/>
      <c r="D179" s="300"/>
      <c r="E179" s="209"/>
      <c r="F179" s="209"/>
      <c r="G179" s="209"/>
      <c r="H179" s="209"/>
      <c r="I179" s="209"/>
      <c r="J179" s="209"/>
      <c r="K179" s="209"/>
      <c r="L179" s="300"/>
      <c r="M179" s="300"/>
      <c r="N179" s="300"/>
      <c r="O179" s="300"/>
      <c r="P179" s="300"/>
      <c r="Q179" s="300"/>
      <c r="R179" s="300"/>
      <c r="S179" s="300"/>
      <c r="T179" s="209"/>
      <c r="U179" s="209"/>
      <c r="V179" s="209"/>
      <c r="W179" s="209"/>
      <c r="X179" s="209"/>
      <c r="Y179" s="209"/>
      <c r="Z179" s="300"/>
      <c r="AA179" s="300"/>
      <c r="AB179" s="209"/>
      <c r="AC179" s="209"/>
      <c r="AD179" s="209"/>
      <c r="AE179" s="300"/>
      <c r="AF179" s="300"/>
      <c r="AG179" s="209"/>
      <c r="AH179" s="209"/>
      <c r="AI179" s="209"/>
      <c r="AJ179" s="209"/>
      <c r="AK179" s="209"/>
      <c r="AL179" s="300"/>
      <c r="AM179" s="300"/>
      <c r="AN179" s="300"/>
      <c r="AO179" s="300"/>
      <c r="AP179" s="209"/>
      <c r="AQ179" s="209"/>
      <c r="AR179" s="209"/>
      <c r="AS179" s="209"/>
      <c r="AT179" s="209"/>
      <c r="AU179" s="209"/>
      <c r="AV179" s="209"/>
      <c r="AW179" s="209"/>
      <c r="AX179" s="300"/>
      <c r="AY179" s="209"/>
      <c r="AZ179" s="209"/>
      <c r="BA179" s="209"/>
      <c r="BB179" s="209"/>
      <c r="BC179" s="209"/>
      <c r="BD179" s="209"/>
      <c r="BE179" s="209"/>
      <c r="BF179" s="209"/>
      <c r="BG179" s="300"/>
      <c r="BH179" s="209"/>
      <c r="BI179" s="209"/>
      <c r="BJ179" s="209"/>
      <c r="BK179" s="300"/>
      <c r="BL179" s="300"/>
      <c r="BM179" s="209"/>
      <c r="BN179" s="209"/>
      <c r="BO179" s="300"/>
      <c r="BP179" s="209"/>
      <c r="BQ179" s="209"/>
      <c r="BR179" s="209"/>
      <c r="BS179" s="209"/>
      <c r="BT179" s="209"/>
      <c r="BU179" s="209"/>
      <c r="BV179" s="209"/>
      <c r="BW179" s="209"/>
      <c r="BX179" s="209"/>
      <c r="BY179" s="209"/>
      <c r="BZ179" s="209"/>
      <c r="CA179" s="209"/>
      <c r="CB179" s="209"/>
      <c r="CC179" s="209"/>
      <c r="CD179" s="209"/>
      <c r="CE179" s="209"/>
      <c r="CF179" s="209"/>
      <c r="CG179" s="209"/>
      <c r="CH179" s="209"/>
      <c r="CI179" s="209"/>
      <c r="CJ179" s="209"/>
      <c r="CK179" s="209"/>
      <c r="CL179" s="209"/>
      <c r="CM179" s="209"/>
      <c r="CN179" s="209"/>
      <c r="CO179" s="209"/>
      <c r="CP179" s="209"/>
      <c r="CQ179" s="209"/>
      <c r="CR179" s="209"/>
      <c r="CS179" s="209"/>
      <c r="CT179" s="209"/>
      <c r="CU179" s="209"/>
      <c r="CV179" s="209"/>
      <c r="CW179" s="209"/>
      <c r="CX179" s="209"/>
      <c r="CY179" s="209"/>
      <c r="CZ179" s="209"/>
      <c r="DA179" s="209"/>
      <c r="DB179" s="209"/>
      <c r="DC179" s="209"/>
      <c r="DD179" s="209"/>
      <c r="DE179" s="209"/>
    </row>
    <row r="180" spans="1:109" s="2" customFormat="1" ht="13.2">
      <c r="A180" s="82"/>
      <c r="B180" s="14"/>
      <c r="C180" s="10"/>
      <c r="D180" s="300"/>
      <c r="E180" s="209"/>
      <c r="F180" s="209"/>
      <c r="G180" s="209"/>
      <c r="H180" s="209"/>
      <c r="I180" s="209"/>
      <c r="J180" s="209"/>
      <c r="K180" s="209"/>
      <c r="L180" s="300"/>
      <c r="M180" s="300"/>
      <c r="N180" s="300"/>
      <c r="O180" s="300"/>
      <c r="P180" s="300"/>
      <c r="Q180" s="300"/>
      <c r="R180" s="300"/>
      <c r="S180" s="300"/>
      <c r="T180" s="209"/>
      <c r="U180" s="209"/>
      <c r="V180" s="209"/>
      <c r="W180" s="209"/>
      <c r="X180" s="209"/>
      <c r="Y180" s="209"/>
      <c r="Z180" s="300"/>
      <c r="AA180" s="300"/>
      <c r="AB180" s="209"/>
      <c r="AC180" s="209"/>
      <c r="AD180" s="209"/>
      <c r="AE180" s="300"/>
      <c r="AF180" s="300"/>
      <c r="AG180" s="209"/>
      <c r="AH180" s="209"/>
      <c r="AI180" s="209"/>
      <c r="AJ180" s="209"/>
      <c r="AK180" s="209"/>
      <c r="AL180" s="300"/>
      <c r="AM180" s="300"/>
      <c r="AN180" s="300"/>
      <c r="AO180" s="300"/>
      <c r="AP180" s="209"/>
      <c r="AQ180" s="209"/>
      <c r="AR180" s="209"/>
      <c r="AS180" s="209"/>
      <c r="AT180" s="209"/>
      <c r="AU180" s="209"/>
      <c r="AV180" s="209"/>
      <c r="AW180" s="209"/>
      <c r="AX180" s="300"/>
      <c r="AY180" s="209"/>
      <c r="AZ180" s="209"/>
      <c r="BA180" s="209"/>
      <c r="BB180" s="209"/>
      <c r="BC180" s="209"/>
      <c r="BD180" s="209"/>
      <c r="BE180" s="209"/>
      <c r="BF180" s="209"/>
      <c r="BG180" s="300"/>
      <c r="BH180" s="209"/>
      <c r="BI180" s="209"/>
      <c r="BJ180" s="209"/>
      <c r="BK180" s="300"/>
      <c r="BL180" s="300"/>
      <c r="BM180" s="209"/>
      <c r="BN180" s="209"/>
      <c r="BO180" s="300"/>
      <c r="BP180" s="209"/>
      <c r="BQ180" s="209"/>
      <c r="BR180" s="209"/>
      <c r="BS180" s="209"/>
      <c r="BT180" s="209"/>
      <c r="BU180" s="209"/>
      <c r="BV180" s="209"/>
      <c r="BW180" s="209"/>
      <c r="BX180" s="209"/>
      <c r="BY180" s="209"/>
      <c r="BZ180" s="209"/>
      <c r="CA180" s="209"/>
      <c r="CB180" s="209"/>
      <c r="CC180" s="209"/>
      <c r="CD180" s="209"/>
      <c r="CE180" s="209"/>
      <c r="CF180" s="209"/>
      <c r="CG180" s="209"/>
      <c r="CH180" s="209"/>
      <c r="CI180" s="209"/>
      <c r="CJ180" s="209"/>
      <c r="CK180" s="209"/>
      <c r="CL180" s="209"/>
      <c r="CM180" s="209"/>
      <c r="CN180" s="209"/>
      <c r="CO180" s="209"/>
      <c r="CP180" s="209"/>
      <c r="CQ180" s="209"/>
      <c r="CR180" s="209"/>
      <c r="CS180" s="209"/>
      <c r="CT180" s="209"/>
      <c r="CU180" s="209"/>
      <c r="CV180" s="209"/>
      <c r="CW180" s="209"/>
      <c r="CX180" s="209"/>
      <c r="CY180" s="209"/>
      <c r="CZ180" s="209"/>
      <c r="DA180" s="209"/>
      <c r="DB180" s="209"/>
      <c r="DC180" s="209"/>
      <c r="DD180" s="209"/>
      <c r="DE180" s="209"/>
    </row>
    <row r="181" spans="1:109" s="2" customFormat="1" ht="13.2">
      <c r="A181" s="82"/>
      <c r="B181" s="14"/>
      <c r="C181" s="10"/>
      <c r="D181" s="300"/>
      <c r="E181" s="209"/>
      <c r="F181" s="209"/>
      <c r="G181" s="209"/>
      <c r="H181" s="209"/>
      <c r="I181" s="209"/>
      <c r="J181" s="209"/>
      <c r="K181" s="209"/>
      <c r="L181" s="300"/>
      <c r="M181" s="300"/>
      <c r="N181" s="300"/>
      <c r="O181" s="300"/>
      <c r="P181" s="300"/>
      <c r="Q181" s="300"/>
      <c r="R181" s="300"/>
      <c r="S181" s="300"/>
      <c r="T181" s="209"/>
      <c r="U181" s="209"/>
      <c r="V181" s="209"/>
      <c r="W181" s="209"/>
      <c r="X181" s="209"/>
      <c r="Y181" s="209"/>
      <c r="Z181" s="300"/>
      <c r="AA181" s="300"/>
      <c r="AB181" s="209"/>
      <c r="AC181" s="209"/>
      <c r="AD181" s="209"/>
      <c r="AE181" s="300"/>
      <c r="AF181" s="300"/>
      <c r="AG181" s="209"/>
      <c r="AH181" s="209"/>
      <c r="AI181" s="209"/>
      <c r="AJ181" s="209"/>
      <c r="AK181" s="209"/>
      <c r="AL181" s="300"/>
      <c r="AM181" s="300"/>
      <c r="AN181" s="300"/>
      <c r="AO181" s="300"/>
      <c r="AP181" s="209"/>
      <c r="AQ181" s="209"/>
      <c r="AR181" s="209"/>
      <c r="AS181" s="209"/>
      <c r="AT181" s="209"/>
      <c r="AU181" s="209"/>
      <c r="AV181" s="209"/>
      <c r="AW181" s="209"/>
      <c r="AX181" s="300"/>
      <c r="AY181" s="209"/>
      <c r="AZ181" s="209"/>
      <c r="BA181" s="209"/>
      <c r="BB181" s="209"/>
      <c r="BC181" s="209"/>
      <c r="BD181" s="209"/>
      <c r="BE181" s="209"/>
      <c r="BF181" s="209"/>
      <c r="BG181" s="300"/>
      <c r="BH181" s="209"/>
      <c r="BI181" s="209"/>
      <c r="BJ181" s="209"/>
      <c r="BK181" s="300"/>
      <c r="BL181" s="300"/>
      <c r="BM181" s="209"/>
      <c r="BN181" s="209"/>
      <c r="BO181" s="300"/>
      <c r="BP181" s="209"/>
      <c r="BQ181" s="209"/>
      <c r="BR181" s="209"/>
      <c r="BS181" s="209"/>
      <c r="BT181" s="209"/>
      <c r="BU181" s="209"/>
      <c r="BV181" s="209"/>
      <c r="BW181" s="209"/>
      <c r="BX181" s="209"/>
      <c r="BY181" s="209"/>
      <c r="BZ181" s="209"/>
      <c r="CA181" s="209"/>
      <c r="CB181" s="209"/>
      <c r="CC181" s="209"/>
      <c r="CD181" s="209"/>
      <c r="CE181" s="209"/>
      <c r="CF181" s="209"/>
      <c r="CG181" s="209"/>
      <c r="CH181" s="209"/>
      <c r="CI181" s="209"/>
      <c r="CJ181" s="209"/>
      <c r="CK181" s="209"/>
      <c r="CL181" s="209"/>
      <c r="CM181" s="209"/>
      <c r="CN181" s="209"/>
      <c r="CO181" s="209"/>
      <c r="CP181" s="209"/>
      <c r="CQ181" s="209"/>
      <c r="CR181" s="209"/>
      <c r="CS181" s="209"/>
      <c r="CT181" s="209"/>
      <c r="CU181" s="209"/>
      <c r="CV181" s="209"/>
      <c r="CW181" s="209"/>
      <c r="CX181" s="209"/>
      <c r="CY181" s="209"/>
      <c r="CZ181" s="209"/>
      <c r="DA181" s="209"/>
      <c r="DB181" s="209"/>
      <c r="DC181" s="209"/>
      <c r="DD181" s="209"/>
      <c r="DE181" s="209"/>
    </row>
    <row r="182" spans="1:109" s="2" customFormat="1" ht="13.2">
      <c r="A182" s="82"/>
      <c r="B182" s="14"/>
      <c r="C182" s="10"/>
      <c r="D182" s="300"/>
      <c r="E182" s="209"/>
      <c r="F182" s="209"/>
      <c r="G182" s="209"/>
      <c r="H182" s="209"/>
      <c r="I182" s="209"/>
      <c r="J182" s="209"/>
      <c r="K182" s="209"/>
      <c r="L182" s="300"/>
      <c r="M182" s="300"/>
      <c r="N182" s="300"/>
      <c r="O182" s="300"/>
      <c r="P182" s="300"/>
      <c r="Q182" s="300"/>
      <c r="R182" s="300"/>
      <c r="S182" s="300"/>
      <c r="T182" s="209"/>
      <c r="U182" s="209"/>
      <c r="V182" s="209"/>
      <c r="W182" s="209"/>
      <c r="X182" s="209"/>
      <c r="Y182" s="209"/>
      <c r="Z182" s="300"/>
      <c r="AA182" s="300"/>
      <c r="AB182" s="209"/>
      <c r="AC182" s="209"/>
      <c r="AD182" s="209"/>
      <c r="AE182" s="300"/>
      <c r="AF182" s="300"/>
      <c r="AG182" s="209"/>
      <c r="AH182" s="209"/>
      <c r="AI182" s="209"/>
      <c r="AJ182" s="209"/>
      <c r="AK182" s="209"/>
      <c r="AL182" s="300"/>
      <c r="AM182" s="300"/>
      <c r="AN182" s="300"/>
      <c r="AO182" s="300"/>
      <c r="AP182" s="209"/>
      <c r="AQ182" s="209"/>
      <c r="AR182" s="209"/>
      <c r="AS182" s="209"/>
      <c r="AT182" s="209"/>
      <c r="AU182" s="209"/>
      <c r="AV182" s="209"/>
      <c r="AW182" s="209"/>
      <c r="AX182" s="300"/>
      <c r="AY182" s="209"/>
      <c r="AZ182" s="209"/>
      <c r="BA182" s="209"/>
      <c r="BB182" s="209"/>
      <c r="BC182" s="209"/>
      <c r="BD182" s="209"/>
      <c r="BE182" s="209"/>
      <c r="BF182" s="209"/>
      <c r="BG182" s="300"/>
      <c r="BH182" s="209"/>
      <c r="BI182" s="209"/>
      <c r="BJ182" s="209"/>
      <c r="BK182" s="300"/>
      <c r="BL182" s="300"/>
      <c r="BM182" s="209"/>
      <c r="BN182" s="209"/>
      <c r="BO182" s="300"/>
      <c r="BP182" s="209"/>
      <c r="BQ182" s="209"/>
      <c r="BR182" s="209"/>
      <c r="BS182" s="209"/>
      <c r="BT182" s="209"/>
      <c r="BU182" s="209"/>
      <c r="BV182" s="209"/>
      <c r="BW182" s="209"/>
      <c r="BX182" s="209"/>
      <c r="BY182" s="209"/>
      <c r="BZ182" s="209"/>
      <c r="CA182" s="209"/>
      <c r="CB182" s="209"/>
      <c r="CC182" s="209"/>
      <c r="CD182" s="209"/>
      <c r="CE182" s="209"/>
      <c r="CF182" s="209"/>
      <c r="CG182" s="209"/>
      <c r="CH182" s="209"/>
      <c r="CI182" s="209"/>
      <c r="CJ182" s="209"/>
      <c r="CK182" s="209"/>
      <c r="CL182" s="209"/>
      <c r="CM182" s="209"/>
      <c r="CN182" s="209"/>
      <c r="CO182" s="209"/>
      <c r="CP182" s="209"/>
      <c r="CQ182" s="209"/>
      <c r="CR182" s="209"/>
      <c r="CS182" s="209"/>
      <c r="CT182" s="209"/>
      <c r="CU182" s="209"/>
      <c r="CV182" s="209"/>
      <c r="CW182" s="209"/>
      <c r="CX182" s="209"/>
      <c r="CY182" s="209"/>
      <c r="CZ182" s="209"/>
      <c r="DA182" s="209"/>
      <c r="DB182" s="209"/>
      <c r="DC182" s="209"/>
      <c r="DD182" s="209"/>
      <c r="DE182" s="209"/>
    </row>
    <row r="183" spans="1:109" s="2" customFormat="1" ht="13.2">
      <c r="A183" s="82"/>
      <c r="B183" s="14"/>
      <c r="C183" s="10"/>
      <c r="D183" s="301"/>
      <c r="E183" s="209"/>
      <c r="F183" s="209"/>
      <c r="G183" s="209"/>
      <c r="H183" s="209"/>
      <c r="I183" s="209"/>
      <c r="J183" s="209"/>
      <c r="K183" s="209"/>
      <c r="L183" s="300"/>
      <c r="M183" s="300"/>
      <c r="N183" s="300"/>
      <c r="O183" s="300"/>
      <c r="P183" s="300"/>
      <c r="Q183" s="300"/>
      <c r="R183" s="300"/>
      <c r="S183" s="300"/>
      <c r="T183" s="209"/>
      <c r="U183" s="209"/>
      <c r="V183" s="209"/>
      <c r="W183" s="209"/>
      <c r="X183" s="209"/>
      <c r="Y183" s="209"/>
      <c r="Z183" s="300"/>
      <c r="AA183" s="300"/>
      <c r="AB183" s="209"/>
      <c r="AC183" s="209"/>
      <c r="AD183" s="209"/>
      <c r="AE183" s="300"/>
      <c r="AF183" s="300"/>
      <c r="AG183" s="209"/>
      <c r="AH183" s="209"/>
      <c r="AI183" s="209"/>
      <c r="AJ183" s="209"/>
      <c r="AK183" s="209"/>
      <c r="AL183" s="300"/>
      <c r="AM183" s="300"/>
      <c r="AN183" s="300"/>
      <c r="AO183" s="300"/>
      <c r="AP183" s="209"/>
      <c r="AQ183" s="209"/>
      <c r="AR183" s="209"/>
      <c r="AS183" s="209"/>
      <c r="AT183" s="209"/>
      <c r="AU183" s="209"/>
      <c r="AV183" s="209"/>
      <c r="AW183" s="209"/>
      <c r="AX183" s="300"/>
      <c r="AY183" s="209"/>
      <c r="AZ183" s="209"/>
      <c r="BA183" s="209"/>
      <c r="BB183" s="209"/>
      <c r="BC183" s="209"/>
      <c r="BD183" s="209"/>
      <c r="BE183" s="209"/>
      <c r="BF183" s="209"/>
      <c r="BG183" s="300"/>
      <c r="BH183" s="209"/>
      <c r="BI183" s="209"/>
      <c r="BJ183" s="209"/>
      <c r="BK183" s="300"/>
      <c r="BL183" s="300"/>
      <c r="BM183" s="209"/>
      <c r="BN183" s="209"/>
      <c r="BO183" s="300"/>
      <c r="BP183" s="209"/>
      <c r="BQ183" s="209"/>
      <c r="BR183" s="209"/>
      <c r="BS183" s="209"/>
      <c r="BT183" s="209"/>
      <c r="BU183" s="209"/>
      <c r="BV183" s="209"/>
      <c r="BW183" s="209"/>
      <c r="BX183" s="209"/>
      <c r="BY183" s="209"/>
      <c r="BZ183" s="209"/>
      <c r="CA183" s="209"/>
      <c r="CB183" s="209"/>
      <c r="CC183" s="209"/>
      <c r="CD183" s="209"/>
      <c r="CE183" s="209"/>
      <c r="CF183" s="209"/>
      <c r="CG183" s="209"/>
      <c r="CH183" s="209"/>
      <c r="CI183" s="209"/>
      <c r="CJ183" s="209"/>
      <c r="CK183" s="209"/>
      <c r="CL183" s="209"/>
      <c r="CM183" s="209"/>
      <c r="CN183" s="209"/>
      <c r="CO183" s="209"/>
      <c r="CP183" s="209"/>
      <c r="CQ183" s="209"/>
      <c r="CR183" s="209"/>
      <c r="CS183" s="209"/>
      <c r="CT183" s="209"/>
      <c r="CU183" s="209"/>
      <c r="CV183" s="209"/>
      <c r="CW183" s="209"/>
      <c r="CX183" s="209"/>
      <c r="CY183" s="209"/>
      <c r="CZ183" s="209"/>
      <c r="DA183" s="209"/>
      <c r="DB183" s="209"/>
      <c r="DC183" s="209"/>
      <c r="DD183" s="209"/>
      <c r="DE183" s="209"/>
    </row>
    <row r="184" spans="1:109" s="2" customFormat="1" ht="13.2">
      <c r="A184" s="82"/>
      <c r="B184" s="14"/>
      <c r="C184" s="10"/>
      <c r="D184" s="301"/>
      <c r="E184" s="209"/>
      <c r="F184" s="209"/>
      <c r="G184" s="209"/>
      <c r="H184" s="209"/>
      <c r="I184" s="209"/>
      <c r="J184" s="209"/>
      <c r="K184" s="209"/>
      <c r="L184" s="300"/>
      <c r="M184" s="300"/>
      <c r="N184" s="300"/>
      <c r="O184" s="300"/>
      <c r="P184" s="300"/>
      <c r="Q184" s="300"/>
      <c r="R184" s="300"/>
      <c r="S184" s="300"/>
      <c r="T184" s="209"/>
      <c r="U184" s="209"/>
      <c r="V184" s="209"/>
      <c r="W184" s="209"/>
      <c r="X184" s="209"/>
      <c r="Y184" s="209"/>
      <c r="Z184" s="300"/>
      <c r="AA184" s="300"/>
      <c r="AB184" s="209"/>
      <c r="AC184" s="209"/>
      <c r="AD184" s="209"/>
      <c r="AE184" s="300"/>
      <c r="AF184" s="300"/>
      <c r="AG184" s="209"/>
      <c r="AH184" s="209"/>
      <c r="AI184" s="209"/>
      <c r="AJ184" s="209"/>
      <c r="AK184" s="209"/>
      <c r="AL184" s="300"/>
      <c r="AM184" s="300"/>
      <c r="AN184" s="300"/>
      <c r="AO184" s="300"/>
      <c r="AP184" s="209"/>
      <c r="AQ184" s="209"/>
      <c r="AR184" s="209"/>
      <c r="AS184" s="209"/>
      <c r="AT184" s="209"/>
      <c r="AU184" s="209"/>
      <c r="AV184" s="209"/>
      <c r="AW184" s="209"/>
      <c r="AX184" s="300"/>
      <c r="AY184" s="209"/>
      <c r="AZ184" s="209"/>
      <c r="BA184" s="209"/>
      <c r="BB184" s="209"/>
      <c r="BC184" s="209"/>
      <c r="BD184" s="209"/>
      <c r="BE184" s="209"/>
      <c r="BF184" s="209"/>
      <c r="BG184" s="300"/>
      <c r="BH184" s="209"/>
      <c r="BI184" s="209"/>
      <c r="BJ184" s="209"/>
      <c r="BK184" s="300"/>
      <c r="BL184" s="300"/>
      <c r="BM184" s="209"/>
      <c r="BN184" s="209"/>
      <c r="BO184" s="300"/>
      <c r="BP184" s="209"/>
      <c r="BQ184" s="209"/>
      <c r="BR184" s="209"/>
      <c r="BS184" s="209"/>
      <c r="BT184" s="209"/>
      <c r="BU184" s="209"/>
      <c r="BV184" s="209"/>
      <c r="BW184" s="209"/>
      <c r="BX184" s="209"/>
      <c r="BY184" s="209"/>
      <c r="BZ184" s="209"/>
      <c r="CA184" s="209"/>
      <c r="CB184" s="209"/>
      <c r="CC184" s="209"/>
      <c r="CD184" s="209"/>
      <c r="CE184" s="209"/>
      <c r="CF184" s="209"/>
      <c r="CG184" s="209"/>
      <c r="CH184" s="209"/>
      <c r="CI184" s="209"/>
      <c r="CJ184" s="209"/>
      <c r="CK184" s="209"/>
      <c r="CL184" s="209"/>
      <c r="CM184" s="209"/>
      <c r="CN184" s="209"/>
      <c r="CO184" s="209"/>
      <c r="CP184" s="209"/>
      <c r="CQ184" s="209"/>
      <c r="CR184" s="209"/>
      <c r="CS184" s="209"/>
      <c r="CT184" s="209"/>
      <c r="CU184" s="209"/>
      <c r="CV184" s="209"/>
      <c r="CW184" s="209"/>
      <c r="CX184" s="209"/>
      <c r="CY184" s="209"/>
      <c r="CZ184" s="209"/>
      <c r="DA184" s="209"/>
      <c r="DB184" s="209"/>
      <c r="DC184" s="209"/>
      <c r="DD184" s="209"/>
      <c r="DE184" s="209"/>
    </row>
    <row r="185" spans="1:109" s="2" customFormat="1" ht="13.2">
      <c r="A185" s="82"/>
      <c r="B185" s="14"/>
      <c r="C185" s="10"/>
      <c r="D185" s="301"/>
      <c r="E185" s="209"/>
      <c r="F185" s="209"/>
      <c r="G185" s="209"/>
      <c r="H185" s="209"/>
      <c r="I185" s="209"/>
      <c r="J185" s="209"/>
      <c r="K185" s="209"/>
      <c r="L185" s="300"/>
      <c r="M185" s="300"/>
      <c r="N185" s="300"/>
      <c r="O185" s="300"/>
      <c r="P185" s="300"/>
      <c r="Q185" s="300"/>
      <c r="R185" s="300"/>
      <c r="S185" s="300"/>
      <c r="T185" s="209"/>
      <c r="U185" s="209"/>
      <c r="V185" s="209"/>
      <c r="W185" s="209"/>
      <c r="X185" s="209"/>
      <c r="Y185" s="209"/>
      <c r="Z185" s="300"/>
      <c r="AA185" s="300"/>
      <c r="AB185" s="209"/>
      <c r="AC185" s="209"/>
      <c r="AD185" s="209"/>
      <c r="AE185" s="300"/>
      <c r="AF185" s="300"/>
      <c r="AG185" s="209"/>
      <c r="AH185" s="209"/>
      <c r="AI185" s="209"/>
      <c r="AJ185" s="209"/>
      <c r="AK185" s="209"/>
      <c r="AL185" s="300"/>
      <c r="AM185" s="300"/>
      <c r="AN185" s="300"/>
      <c r="AO185" s="300"/>
      <c r="AP185" s="209"/>
      <c r="AQ185" s="209"/>
      <c r="AR185" s="209"/>
      <c r="AS185" s="209"/>
      <c r="AT185" s="209"/>
      <c r="AU185" s="209"/>
      <c r="AV185" s="209"/>
      <c r="AW185" s="209"/>
      <c r="AX185" s="300"/>
      <c r="AY185" s="209"/>
      <c r="AZ185" s="209"/>
      <c r="BA185" s="209"/>
      <c r="BB185" s="209"/>
      <c r="BC185" s="209"/>
      <c r="BD185" s="209"/>
      <c r="BE185" s="209"/>
      <c r="BF185" s="209"/>
      <c r="BG185" s="300"/>
      <c r="BH185" s="209"/>
      <c r="BI185" s="209"/>
      <c r="BJ185" s="209"/>
      <c r="BK185" s="300"/>
      <c r="BL185" s="300"/>
      <c r="BM185" s="209"/>
      <c r="BN185" s="209"/>
      <c r="BO185" s="300"/>
      <c r="BP185" s="209"/>
      <c r="BQ185" s="209"/>
      <c r="BR185" s="209"/>
      <c r="BS185" s="209"/>
      <c r="BT185" s="209"/>
      <c r="BU185" s="209"/>
      <c r="BV185" s="209"/>
      <c r="BW185" s="209"/>
      <c r="BX185" s="209"/>
      <c r="BY185" s="209"/>
      <c r="BZ185" s="209"/>
      <c r="CA185" s="209"/>
      <c r="CB185" s="209"/>
      <c r="CC185" s="209"/>
      <c r="CD185" s="209"/>
      <c r="CE185" s="209"/>
      <c r="CF185" s="209"/>
      <c r="CG185" s="209"/>
      <c r="CH185" s="209"/>
      <c r="CI185" s="209"/>
      <c r="CJ185" s="209"/>
      <c r="CK185" s="209"/>
      <c r="CL185" s="209"/>
      <c r="CM185" s="209"/>
      <c r="CN185" s="209"/>
      <c r="CO185" s="209"/>
      <c r="CP185" s="209"/>
      <c r="CQ185" s="209"/>
      <c r="CR185" s="209"/>
      <c r="CS185" s="209"/>
      <c r="CT185" s="209"/>
      <c r="CU185" s="209"/>
      <c r="CV185" s="209"/>
      <c r="CW185" s="209"/>
      <c r="CX185" s="209"/>
      <c r="CY185" s="209"/>
      <c r="CZ185" s="209"/>
      <c r="DA185" s="209"/>
      <c r="DB185" s="209"/>
      <c r="DC185" s="209"/>
      <c r="DD185" s="209"/>
      <c r="DE185" s="209"/>
    </row>
    <row r="186" spans="1:109" s="2" customFormat="1" ht="13.2">
      <c r="A186" s="82"/>
      <c r="B186" s="14"/>
      <c r="C186" s="10"/>
      <c r="D186" s="301"/>
      <c r="E186" s="209"/>
      <c r="F186" s="209"/>
      <c r="G186" s="209"/>
      <c r="H186" s="209"/>
      <c r="I186" s="209"/>
      <c r="J186" s="209"/>
      <c r="K186" s="209"/>
      <c r="L186" s="300"/>
      <c r="M186" s="300"/>
      <c r="N186" s="300"/>
      <c r="O186" s="300"/>
      <c r="P186" s="300"/>
      <c r="Q186" s="300"/>
      <c r="R186" s="300"/>
      <c r="S186" s="300"/>
      <c r="T186" s="209"/>
      <c r="U186" s="209"/>
      <c r="V186" s="209"/>
      <c r="W186" s="209"/>
      <c r="X186" s="209"/>
      <c r="Y186" s="209"/>
      <c r="Z186" s="300"/>
      <c r="AA186" s="300"/>
      <c r="AB186" s="209"/>
      <c r="AC186" s="209"/>
      <c r="AD186" s="209"/>
      <c r="AE186" s="300"/>
      <c r="AF186" s="300"/>
      <c r="AG186" s="209"/>
      <c r="AH186" s="209"/>
      <c r="AI186" s="209"/>
      <c r="AJ186" s="209"/>
      <c r="AK186" s="209"/>
      <c r="AL186" s="300"/>
      <c r="AM186" s="300"/>
      <c r="AN186" s="300"/>
      <c r="AO186" s="300"/>
      <c r="AP186" s="209"/>
      <c r="AQ186" s="209"/>
      <c r="AR186" s="209"/>
      <c r="AS186" s="209"/>
      <c r="AT186" s="209"/>
      <c r="AU186" s="209"/>
      <c r="AV186" s="209"/>
      <c r="AW186" s="209"/>
      <c r="AX186" s="300"/>
      <c r="AY186" s="209"/>
      <c r="AZ186" s="209"/>
      <c r="BA186" s="209"/>
      <c r="BB186" s="209"/>
      <c r="BC186" s="209"/>
      <c r="BD186" s="209"/>
      <c r="BE186" s="209"/>
      <c r="BF186" s="209"/>
      <c r="BG186" s="300"/>
      <c r="BH186" s="209"/>
      <c r="BI186" s="209"/>
      <c r="BJ186" s="209"/>
      <c r="BK186" s="300"/>
      <c r="BL186" s="300"/>
      <c r="BM186" s="209"/>
      <c r="BN186" s="209"/>
      <c r="BO186" s="300"/>
      <c r="BP186" s="209"/>
      <c r="BQ186" s="209"/>
      <c r="BR186" s="209"/>
      <c r="BS186" s="209"/>
      <c r="BT186" s="209"/>
      <c r="BU186" s="209"/>
      <c r="BV186" s="209"/>
      <c r="BW186" s="209"/>
      <c r="BX186" s="209"/>
      <c r="BY186" s="209"/>
      <c r="BZ186" s="209"/>
      <c r="CA186" s="209"/>
      <c r="CB186" s="209"/>
      <c r="CC186" s="209"/>
      <c r="CD186" s="209"/>
      <c r="CE186" s="209"/>
      <c r="CF186" s="209"/>
      <c r="CG186" s="209"/>
      <c r="CH186" s="209"/>
      <c r="CI186" s="209"/>
      <c r="CJ186" s="209"/>
      <c r="CK186" s="209"/>
      <c r="CL186" s="209"/>
      <c r="CM186" s="209"/>
      <c r="CN186" s="209"/>
      <c r="CO186" s="209"/>
      <c r="CP186" s="209"/>
      <c r="CQ186" s="209"/>
      <c r="CR186" s="209"/>
      <c r="CS186" s="209"/>
      <c r="CT186" s="209"/>
      <c r="CU186" s="209"/>
      <c r="CV186" s="209"/>
      <c r="CW186" s="209"/>
      <c r="CX186" s="209"/>
      <c r="CY186" s="209"/>
      <c r="CZ186" s="209"/>
      <c r="DA186" s="209"/>
      <c r="DB186" s="209"/>
      <c r="DC186" s="209"/>
      <c r="DD186" s="209"/>
      <c r="DE186" s="209"/>
    </row>
    <row r="187" spans="1:109" s="2" customFormat="1" ht="13.2">
      <c r="A187" s="82"/>
      <c r="B187" s="14"/>
      <c r="C187" s="10"/>
      <c r="D187" s="300"/>
      <c r="E187" s="209"/>
      <c r="F187" s="209"/>
      <c r="G187" s="209"/>
      <c r="H187" s="209"/>
      <c r="I187" s="209"/>
      <c r="J187" s="209"/>
      <c r="K187" s="209"/>
      <c r="L187" s="300"/>
      <c r="M187" s="300"/>
      <c r="N187" s="300"/>
      <c r="O187" s="300"/>
      <c r="P187" s="300"/>
      <c r="Q187" s="300"/>
      <c r="R187" s="300"/>
      <c r="S187" s="300"/>
      <c r="T187" s="209"/>
      <c r="U187" s="209"/>
      <c r="V187" s="209"/>
      <c r="W187" s="209"/>
      <c r="X187" s="209"/>
      <c r="Y187" s="209"/>
      <c r="Z187" s="300"/>
      <c r="AA187" s="300"/>
      <c r="AB187" s="209"/>
      <c r="AC187" s="209"/>
      <c r="AD187" s="209"/>
      <c r="AE187" s="300"/>
      <c r="AF187" s="300"/>
      <c r="AG187" s="209"/>
      <c r="AH187" s="209"/>
      <c r="AI187" s="209"/>
      <c r="AJ187" s="209"/>
      <c r="AK187" s="209"/>
      <c r="AL187" s="300"/>
      <c r="AM187" s="300"/>
      <c r="AN187" s="300"/>
      <c r="AO187" s="300"/>
      <c r="AP187" s="209"/>
      <c r="AQ187" s="209"/>
      <c r="AR187" s="209"/>
      <c r="AS187" s="209"/>
      <c r="AT187" s="209"/>
      <c r="AU187" s="209"/>
      <c r="AV187" s="209"/>
      <c r="AW187" s="209"/>
      <c r="AX187" s="300"/>
      <c r="AY187" s="209"/>
      <c r="AZ187" s="209"/>
      <c r="BA187" s="209"/>
      <c r="BB187" s="209"/>
      <c r="BC187" s="209"/>
      <c r="BD187" s="209"/>
      <c r="BE187" s="209"/>
      <c r="BF187" s="209"/>
      <c r="BG187" s="300"/>
      <c r="BH187" s="209"/>
      <c r="BI187" s="209"/>
      <c r="BJ187" s="209"/>
      <c r="BK187" s="300"/>
      <c r="BL187" s="300"/>
      <c r="BM187" s="209"/>
      <c r="BN187" s="209"/>
      <c r="BO187" s="300"/>
      <c r="BP187" s="209"/>
      <c r="BQ187" s="209"/>
      <c r="BR187" s="209"/>
      <c r="BS187" s="209"/>
      <c r="BT187" s="209"/>
      <c r="BU187" s="209"/>
      <c r="BV187" s="209"/>
      <c r="BW187" s="209"/>
      <c r="BX187" s="209"/>
      <c r="BY187" s="209"/>
      <c r="BZ187" s="209"/>
      <c r="CA187" s="209"/>
      <c r="CB187" s="209"/>
      <c r="CC187" s="209"/>
      <c r="CD187" s="209"/>
      <c r="CE187" s="209"/>
      <c r="CF187" s="209"/>
      <c r="CG187" s="209"/>
      <c r="CH187" s="209"/>
      <c r="CI187" s="209"/>
      <c r="CJ187" s="209"/>
      <c r="CK187" s="209"/>
      <c r="CL187" s="209"/>
      <c r="CM187" s="209"/>
      <c r="CN187" s="209"/>
      <c r="CO187" s="209"/>
      <c r="CP187" s="209"/>
      <c r="CQ187" s="209"/>
      <c r="CR187" s="209"/>
      <c r="CS187" s="209"/>
      <c r="CT187" s="209"/>
      <c r="CU187" s="209"/>
      <c r="CV187" s="209"/>
      <c r="CW187" s="209"/>
      <c r="CX187" s="209"/>
      <c r="CY187" s="209"/>
      <c r="CZ187" s="209"/>
      <c r="DA187" s="209"/>
      <c r="DB187" s="209"/>
      <c r="DC187" s="209"/>
      <c r="DD187" s="209"/>
      <c r="DE187" s="209"/>
    </row>
    <row r="188" spans="1:109" s="2" customFormat="1" ht="13.2">
      <c r="A188" s="82"/>
      <c r="B188" s="14"/>
      <c r="C188" s="10"/>
      <c r="D188" s="300"/>
      <c r="E188" s="209"/>
      <c r="F188" s="209"/>
      <c r="G188" s="209"/>
      <c r="H188" s="209"/>
      <c r="I188" s="209"/>
      <c r="J188" s="209"/>
      <c r="K188" s="209"/>
      <c r="L188" s="300"/>
      <c r="M188" s="300"/>
      <c r="N188" s="300"/>
      <c r="O188" s="300"/>
      <c r="P188" s="300"/>
      <c r="Q188" s="300"/>
      <c r="R188" s="300"/>
      <c r="S188" s="300"/>
      <c r="T188" s="209"/>
      <c r="U188" s="209"/>
      <c r="V188" s="209"/>
      <c r="W188" s="209"/>
      <c r="X188" s="209"/>
      <c r="Y188" s="209"/>
      <c r="Z188" s="300"/>
      <c r="AA188" s="300"/>
      <c r="AB188" s="209"/>
      <c r="AC188" s="209"/>
      <c r="AD188" s="209"/>
      <c r="AE188" s="300"/>
      <c r="AF188" s="300"/>
      <c r="AG188" s="209"/>
      <c r="AH188" s="209"/>
      <c r="AI188" s="209"/>
      <c r="AJ188" s="209"/>
      <c r="AK188" s="209"/>
      <c r="AL188" s="300"/>
      <c r="AM188" s="300"/>
      <c r="AN188" s="300"/>
      <c r="AO188" s="300"/>
      <c r="AP188" s="209"/>
      <c r="AQ188" s="209"/>
      <c r="AR188" s="209"/>
      <c r="AS188" s="209"/>
      <c r="AT188" s="209"/>
      <c r="AU188" s="209"/>
      <c r="AV188" s="209"/>
      <c r="AW188" s="209"/>
      <c r="AX188" s="300"/>
      <c r="AY188" s="209"/>
      <c r="AZ188" s="209"/>
      <c r="BA188" s="209"/>
      <c r="BB188" s="209"/>
      <c r="BC188" s="209"/>
      <c r="BD188" s="209"/>
      <c r="BE188" s="209"/>
      <c r="BF188" s="209"/>
      <c r="BG188" s="300"/>
      <c r="BH188" s="209"/>
      <c r="BI188" s="209"/>
      <c r="BJ188" s="209"/>
      <c r="BK188" s="300"/>
      <c r="BL188" s="300"/>
      <c r="BM188" s="209"/>
      <c r="BN188" s="209"/>
      <c r="BO188" s="300"/>
      <c r="BP188" s="209"/>
      <c r="BQ188" s="209"/>
      <c r="BR188" s="209"/>
      <c r="BS188" s="209"/>
      <c r="BT188" s="209"/>
      <c r="BU188" s="209"/>
      <c r="BV188" s="209"/>
      <c r="BW188" s="209"/>
      <c r="BX188" s="209"/>
      <c r="BY188" s="209"/>
      <c r="BZ188" s="209"/>
      <c r="CA188" s="209"/>
      <c r="CB188" s="209"/>
      <c r="CC188" s="209"/>
      <c r="CD188" s="209"/>
      <c r="CE188" s="209"/>
      <c r="CF188" s="209"/>
      <c r="CG188" s="209"/>
      <c r="CH188" s="209"/>
      <c r="CI188" s="209"/>
      <c r="CJ188" s="209"/>
      <c r="CK188" s="209"/>
      <c r="CL188" s="209"/>
      <c r="CM188" s="209"/>
      <c r="CN188" s="209"/>
      <c r="CO188" s="209"/>
      <c r="CP188" s="209"/>
      <c r="CQ188" s="209"/>
      <c r="CR188" s="209"/>
      <c r="CS188" s="209"/>
      <c r="CT188" s="209"/>
      <c r="CU188" s="209"/>
      <c r="CV188" s="209"/>
      <c r="CW188" s="209"/>
      <c r="CX188" s="209"/>
      <c r="CY188" s="209"/>
      <c r="CZ188" s="209"/>
      <c r="DA188" s="209"/>
      <c r="DB188" s="209"/>
      <c r="DC188" s="209"/>
      <c r="DD188" s="209"/>
      <c r="DE188" s="209"/>
    </row>
    <row r="189" spans="1:109" s="2" customFormat="1" ht="13.2">
      <c r="A189" s="82"/>
      <c r="B189" s="14"/>
      <c r="C189" s="10"/>
      <c r="D189" s="300"/>
      <c r="E189" s="209"/>
      <c r="F189" s="209"/>
      <c r="G189" s="209"/>
      <c r="H189" s="209"/>
      <c r="I189" s="209"/>
      <c r="J189" s="209"/>
      <c r="K189" s="209"/>
      <c r="L189" s="300"/>
      <c r="M189" s="300"/>
      <c r="N189" s="300"/>
      <c r="O189" s="300"/>
      <c r="P189" s="300"/>
      <c r="Q189" s="300"/>
      <c r="R189" s="300"/>
      <c r="S189" s="300"/>
      <c r="T189" s="209"/>
      <c r="U189" s="209"/>
      <c r="V189" s="209"/>
      <c r="W189" s="209"/>
      <c r="X189" s="209"/>
      <c r="Y189" s="209"/>
      <c r="Z189" s="300"/>
      <c r="AA189" s="300"/>
      <c r="AB189" s="209"/>
      <c r="AC189" s="209"/>
      <c r="AD189" s="209"/>
      <c r="AE189" s="300"/>
      <c r="AF189" s="300"/>
      <c r="AG189" s="209"/>
      <c r="AH189" s="209"/>
      <c r="AI189" s="209"/>
      <c r="AJ189" s="209"/>
      <c r="AK189" s="209"/>
      <c r="AL189" s="300"/>
      <c r="AM189" s="300"/>
      <c r="AN189" s="300"/>
      <c r="AO189" s="300"/>
      <c r="AP189" s="209"/>
      <c r="AQ189" s="209"/>
      <c r="AR189" s="209"/>
      <c r="AS189" s="209"/>
      <c r="AT189" s="209"/>
      <c r="AU189" s="209"/>
      <c r="AV189" s="209"/>
      <c r="AW189" s="209"/>
      <c r="AX189" s="300"/>
      <c r="AY189" s="209"/>
      <c r="AZ189" s="209"/>
      <c r="BA189" s="209"/>
      <c r="BB189" s="209"/>
      <c r="BC189" s="209"/>
      <c r="BD189" s="209"/>
      <c r="BE189" s="209"/>
      <c r="BF189" s="209"/>
      <c r="BG189" s="300"/>
      <c r="BH189" s="209"/>
      <c r="BI189" s="209"/>
      <c r="BJ189" s="209"/>
      <c r="BK189" s="300"/>
      <c r="BL189" s="300"/>
      <c r="BM189" s="209"/>
      <c r="BN189" s="209"/>
      <c r="BO189" s="300"/>
      <c r="BP189" s="209"/>
      <c r="BQ189" s="209"/>
      <c r="BR189" s="209"/>
      <c r="BS189" s="209"/>
      <c r="BT189" s="209"/>
      <c r="BU189" s="209"/>
      <c r="BV189" s="209"/>
      <c r="BW189" s="209"/>
      <c r="BX189" s="209"/>
      <c r="BY189" s="209"/>
      <c r="BZ189" s="209"/>
      <c r="CA189" s="209"/>
      <c r="CB189" s="209"/>
      <c r="CC189" s="209"/>
      <c r="CD189" s="209"/>
      <c r="CE189" s="209"/>
      <c r="CF189" s="209"/>
      <c r="CG189" s="209"/>
      <c r="CH189" s="209"/>
      <c r="CI189" s="209"/>
      <c r="CJ189" s="209"/>
      <c r="CK189" s="209"/>
      <c r="CL189" s="209"/>
      <c r="CM189" s="209"/>
      <c r="CN189" s="209"/>
      <c r="CO189" s="209"/>
      <c r="CP189" s="209"/>
      <c r="CQ189" s="209"/>
      <c r="CR189" s="209"/>
      <c r="CS189" s="209"/>
      <c r="CT189" s="209"/>
      <c r="CU189" s="209"/>
      <c r="CV189" s="209"/>
      <c r="CW189" s="209"/>
      <c r="CX189" s="209"/>
      <c r="CY189" s="209"/>
      <c r="CZ189" s="209"/>
      <c r="DA189" s="209"/>
      <c r="DB189" s="209"/>
      <c r="DC189" s="209"/>
      <c r="DD189" s="209"/>
      <c r="DE189" s="209"/>
    </row>
    <row r="190" spans="1:109" s="2" customFormat="1" ht="13.2">
      <c r="A190" s="82"/>
      <c r="B190" s="14"/>
      <c r="C190" s="10"/>
      <c r="D190" s="300"/>
      <c r="E190" s="209"/>
      <c r="F190" s="209"/>
      <c r="G190" s="209"/>
      <c r="H190" s="209"/>
      <c r="I190" s="209"/>
      <c r="J190" s="209"/>
      <c r="K190" s="209"/>
      <c r="L190" s="300"/>
      <c r="M190" s="300"/>
      <c r="N190" s="300"/>
      <c r="O190" s="300"/>
      <c r="P190" s="300"/>
      <c r="Q190" s="300"/>
      <c r="R190" s="300"/>
      <c r="S190" s="300"/>
      <c r="T190" s="209"/>
      <c r="U190" s="209"/>
      <c r="V190" s="209"/>
      <c r="W190" s="209"/>
      <c r="X190" s="209"/>
      <c r="Y190" s="209"/>
      <c r="Z190" s="300"/>
      <c r="AA190" s="300"/>
      <c r="AB190" s="209"/>
      <c r="AC190" s="209"/>
      <c r="AD190" s="209"/>
      <c r="AE190" s="300"/>
      <c r="AF190" s="300"/>
      <c r="AG190" s="209"/>
      <c r="AH190" s="209"/>
      <c r="AI190" s="209"/>
      <c r="AJ190" s="209"/>
      <c r="AK190" s="209"/>
      <c r="AL190" s="300"/>
      <c r="AM190" s="300"/>
      <c r="AN190" s="300"/>
      <c r="AO190" s="300"/>
      <c r="AP190" s="209"/>
      <c r="AQ190" s="209"/>
      <c r="AR190" s="209"/>
      <c r="AS190" s="209"/>
      <c r="AT190" s="209"/>
      <c r="AU190" s="209"/>
      <c r="AV190" s="209"/>
      <c r="AW190" s="209"/>
      <c r="AX190" s="300"/>
      <c r="AY190" s="209"/>
      <c r="AZ190" s="209"/>
      <c r="BA190" s="209"/>
      <c r="BB190" s="209"/>
      <c r="BC190" s="209"/>
      <c r="BD190" s="209"/>
      <c r="BE190" s="209"/>
      <c r="BF190" s="209"/>
      <c r="BG190" s="300"/>
      <c r="BH190" s="209"/>
      <c r="BI190" s="209"/>
      <c r="BJ190" s="209"/>
      <c r="BK190" s="300"/>
      <c r="BL190" s="300"/>
      <c r="BM190" s="209"/>
      <c r="BN190" s="209"/>
      <c r="BO190" s="300"/>
      <c r="BP190" s="209"/>
      <c r="BQ190" s="209"/>
      <c r="BR190" s="209"/>
      <c r="BS190" s="209"/>
      <c r="BT190" s="209"/>
      <c r="BU190" s="209"/>
      <c r="BV190" s="209"/>
      <c r="BW190" s="209"/>
      <c r="BX190" s="209"/>
      <c r="BY190" s="209"/>
      <c r="BZ190" s="209"/>
      <c r="CA190" s="209"/>
      <c r="CB190" s="209"/>
      <c r="CC190" s="209"/>
      <c r="CD190" s="209"/>
      <c r="CE190" s="209"/>
      <c r="CF190" s="209"/>
      <c r="CG190" s="209"/>
      <c r="CH190" s="209"/>
      <c r="CI190" s="209"/>
      <c r="CJ190" s="209"/>
      <c r="CK190" s="209"/>
      <c r="CL190" s="209"/>
      <c r="CM190" s="209"/>
      <c r="CN190" s="209"/>
      <c r="CO190" s="209"/>
      <c r="CP190" s="209"/>
      <c r="CQ190" s="209"/>
      <c r="CR190" s="209"/>
      <c r="CS190" s="209"/>
      <c r="CT190" s="209"/>
      <c r="CU190" s="209"/>
      <c r="CV190" s="209"/>
      <c r="CW190" s="209"/>
      <c r="CX190" s="209"/>
      <c r="CY190" s="209"/>
      <c r="CZ190" s="209"/>
      <c r="DA190" s="209"/>
      <c r="DB190" s="209"/>
      <c r="DC190" s="209"/>
      <c r="DD190" s="209"/>
      <c r="DE190" s="209"/>
    </row>
    <row r="191" spans="1:109" s="2" customFormat="1" ht="13.2">
      <c r="A191" s="82"/>
      <c r="B191" s="14"/>
      <c r="C191" s="10"/>
      <c r="D191" s="300"/>
      <c r="E191" s="209"/>
      <c r="F191" s="209"/>
      <c r="G191" s="209"/>
      <c r="H191" s="209"/>
      <c r="I191" s="209"/>
      <c r="J191" s="209"/>
      <c r="K191" s="209"/>
      <c r="L191" s="300"/>
      <c r="M191" s="300"/>
      <c r="N191" s="300"/>
      <c r="O191" s="300"/>
      <c r="P191" s="300"/>
      <c r="Q191" s="300"/>
      <c r="R191" s="300"/>
      <c r="S191" s="300"/>
      <c r="T191" s="209"/>
      <c r="U191" s="209"/>
      <c r="V191" s="209"/>
      <c r="W191" s="209"/>
      <c r="X191" s="209"/>
      <c r="Y191" s="209"/>
      <c r="Z191" s="300"/>
      <c r="AA191" s="300"/>
      <c r="AB191" s="209"/>
      <c r="AC191" s="209"/>
      <c r="AD191" s="209"/>
      <c r="AE191" s="300"/>
      <c r="AF191" s="300"/>
      <c r="AG191" s="209"/>
      <c r="AH191" s="209"/>
      <c r="AI191" s="209"/>
      <c r="AJ191" s="209"/>
      <c r="AK191" s="209"/>
      <c r="AL191" s="300"/>
      <c r="AM191" s="300"/>
      <c r="AN191" s="300"/>
      <c r="AO191" s="300"/>
      <c r="AP191" s="209"/>
      <c r="AQ191" s="209"/>
      <c r="AR191" s="209"/>
      <c r="AS191" s="209"/>
      <c r="AT191" s="209"/>
      <c r="AU191" s="209"/>
      <c r="AV191" s="209"/>
      <c r="AW191" s="209"/>
      <c r="AX191" s="300"/>
      <c r="AY191" s="209"/>
      <c r="AZ191" s="209"/>
      <c r="BA191" s="209"/>
      <c r="BB191" s="209"/>
      <c r="BC191" s="209"/>
      <c r="BD191" s="209"/>
      <c r="BE191" s="209"/>
      <c r="BF191" s="209"/>
      <c r="BG191" s="300"/>
      <c r="BH191" s="209"/>
      <c r="BI191" s="209"/>
      <c r="BJ191" s="209"/>
      <c r="BK191" s="300"/>
      <c r="BL191" s="300"/>
      <c r="BM191" s="209"/>
      <c r="BN191" s="209"/>
      <c r="BO191" s="300"/>
      <c r="BP191" s="209"/>
      <c r="BQ191" s="209"/>
      <c r="BR191" s="209"/>
      <c r="BS191" s="209"/>
      <c r="BT191" s="209"/>
      <c r="BU191" s="209"/>
      <c r="BV191" s="209"/>
      <c r="BW191" s="209"/>
      <c r="BX191" s="209"/>
      <c r="BY191" s="209"/>
      <c r="BZ191" s="209"/>
      <c r="CA191" s="209"/>
      <c r="CB191" s="209"/>
      <c r="CC191" s="209"/>
      <c r="CD191" s="209"/>
      <c r="CE191" s="209"/>
      <c r="CF191" s="209"/>
      <c r="CG191" s="209"/>
      <c r="CH191" s="209"/>
      <c r="CI191" s="209"/>
      <c r="CJ191" s="209"/>
      <c r="CK191" s="209"/>
      <c r="CL191" s="209"/>
      <c r="CM191" s="209"/>
      <c r="CN191" s="209"/>
      <c r="CO191" s="209"/>
      <c r="CP191" s="209"/>
      <c r="CQ191" s="209"/>
      <c r="CR191" s="209"/>
      <c r="CS191" s="209"/>
      <c r="CT191" s="209"/>
      <c r="CU191" s="209"/>
      <c r="CV191" s="209"/>
      <c r="CW191" s="209"/>
      <c r="CX191" s="209"/>
      <c r="CY191" s="209"/>
      <c r="CZ191" s="209"/>
      <c r="DA191" s="209"/>
      <c r="DB191" s="209"/>
      <c r="DC191" s="209"/>
      <c r="DD191" s="209"/>
      <c r="DE191" s="209"/>
    </row>
    <row r="192" spans="1:109" s="2" customFormat="1" ht="13.2">
      <c r="A192" s="82"/>
      <c r="B192" s="14"/>
      <c r="C192" s="10"/>
      <c r="D192" s="300"/>
      <c r="E192" s="209"/>
      <c r="F192" s="209"/>
      <c r="G192" s="209"/>
      <c r="H192" s="209"/>
      <c r="I192" s="209"/>
      <c r="J192" s="209"/>
      <c r="K192" s="209"/>
      <c r="L192" s="300"/>
      <c r="M192" s="300"/>
      <c r="N192" s="300"/>
      <c r="O192" s="300"/>
      <c r="P192" s="300"/>
      <c r="Q192" s="300"/>
      <c r="R192" s="300"/>
      <c r="S192" s="300"/>
      <c r="T192" s="209"/>
      <c r="U192" s="209"/>
      <c r="V192" s="209"/>
      <c r="W192" s="209"/>
      <c r="X192" s="209"/>
      <c r="Y192" s="209"/>
      <c r="Z192" s="300"/>
      <c r="AA192" s="300"/>
      <c r="AB192" s="209"/>
      <c r="AC192" s="209"/>
      <c r="AD192" s="209"/>
      <c r="AE192" s="300"/>
      <c r="AF192" s="300"/>
      <c r="AG192" s="209"/>
      <c r="AH192" s="209"/>
      <c r="AI192" s="209"/>
      <c r="AJ192" s="209"/>
      <c r="AK192" s="209"/>
      <c r="AL192" s="300"/>
      <c r="AM192" s="300"/>
      <c r="AN192" s="300"/>
      <c r="AO192" s="300"/>
      <c r="AP192" s="209"/>
      <c r="AQ192" s="209"/>
      <c r="AR192" s="209"/>
      <c r="AS192" s="209"/>
      <c r="AT192" s="209"/>
      <c r="AU192" s="209"/>
      <c r="AV192" s="209"/>
      <c r="AW192" s="209"/>
      <c r="AX192" s="300"/>
      <c r="AY192" s="209"/>
      <c r="AZ192" s="209"/>
      <c r="BA192" s="209"/>
      <c r="BB192" s="209"/>
      <c r="BC192" s="209"/>
      <c r="BD192" s="209"/>
      <c r="BE192" s="209"/>
      <c r="BF192" s="209"/>
      <c r="BG192" s="300"/>
      <c r="BH192" s="209"/>
      <c r="BI192" s="209"/>
      <c r="BJ192" s="209"/>
      <c r="BK192" s="300"/>
      <c r="BL192" s="300"/>
      <c r="BM192" s="209"/>
      <c r="BN192" s="209"/>
      <c r="BO192" s="300"/>
      <c r="BP192" s="209"/>
      <c r="BQ192" s="209"/>
      <c r="BR192" s="209"/>
      <c r="BS192" s="209"/>
      <c r="BT192" s="209"/>
      <c r="BU192" s="209"/>
      <c r="BV192" s="209"/>
      <c r="BW192" s="209"/>
      <c r="BX192" s="209"/>
      <c r="BY192" s="209"/>
      <c r="BZ192" s="209"/>
      <c r="CA192" s="209"/>
      <c r="CB192" s="209"/>
      <c r="CC192" s="209"/>
      <c r="CD192" s="209"/>
      <c r="CE192" s="209"/>
      <c r="CF192" s="209"/>
      <c r="CG192" s="209"/>
      <c r="CH192" s="209"/>
      <c r="CI192" s="209"/>
      <c r="CJ192" s="209"/>
      <c r="CK192" s="209"/>
      <c r="CL192" s="209"/>
      <c r="CM192" s="209"/>
      <c r="CN192" s="209"/>
      <c r="CO192" s="209"/>
      <c r="CP192" s="209"/>
      <c r="CQ192" s="209"/>
      <c r="CR192" s="209"/>
      <c r="CS192" s="209"/>
      <c r="CT192" s="209"/>
      <c r="CU192" s="209"/>
      <c r="CV192" s="209"/>
      <c r="CW192" s="209"/>
      <c r="CX192" s="209"/>
      <c r="CY192" s="209"/>
      <c r="CZ192" s="209"/>
      <c r="DA192" s="209"/>
      <c r="DB192" s="209"/>
      <c r="DC192" s="209"/>
      <c r="DD192" s="209"/>
      <c r="DE192" s="209"/>
    </row>
    <row r="193" spans="1:109" s="2" customFormat="1" ht="13.2">
      <c r="A193" s="82"/>
      <c r="B193" s="14"/>
      <c r="C193" s="10"/>
      <c r="D193" s="300"/>
      <c r="E193" s="209"/>
      <c r="F193" s="209"/>
      <c r="G193" s="209"/>
      <c r="H193" s="209"/>
      <c r="I193" s="209"/>
      <c r="J193" s="209"/>
      <c r="K193" s="209"/>
      <c r="L193" s="300"/>
      <c r="M193" s="300"/>
      <c r="N193" s="300"/>
      <c r="O193" s="300"/>
      <c r="P193" s="300"/>
      <c r="Q193" s="300"/>
      <c r="R193" s="300"/>
      <c r="S193" s="300"/>
      <c r="T193" s="209"/>
      <c r="U193" s="209"/>
      <c r="V193" s="209"/>
      <c r="W193" s="209"/>
      <c r="X193" s="209"/>
      <c r="Y193" s="209"/>
      <c r="Z193" s="300"/>
      <c r="AA193" s="300"/>
      <c r="AB193" s="209"/>
      <c r="AC193" s="209"/>
      <c r="AD193" s="209"/>
      <c r="AE193" s="300"/>
      <c r="AF193" s="300"/>
      <c r="AG193" s="209"/>
      <c r="AH193" s="209"/>
      <c r="AI193" s="209"/>
      <c r="AJ193" s="209"/>
      <c r="AK193" s="209"/>
      <c r="AL193" s="300"/>
      <c r="AM193" s="300"/>
      <c r="AN193" s="300"/>
      <c r="AO193" s="300"/>
      <c r="AP193" s="209"/>
      <c r="AQ193" s="209"/>
      <c r="AR193" s="209"/>
      <c r="AS193" s="209"/>
      <c r="AT193" s="209"/>
      <c r="AU193" s="209"/>
      <c r="AV193" s="209"/>
      <c r="AW193" s="209"/>
      <c r="AX193" s="300"/>
      <c r="AY193" s="209"/>
      <c r="AZ193" s="209"/>
      <c r="BA193" s="209"/>
      <c r="BB193" s="209"/>
      <c r="BC193" s="209"/>
      <c r="BD193" s="209"/>
      <c r="BE193" s="209"/>
      <c r="BF193" s="209"/>
      <c r="BG193" s="300"/>
      <c r="BH193" s="209"/>
      <c r="BI193" s="209"/>
      <c r="BJ193" s="209"/>
      <c r="BK193" s="300"/>
      <c r="BL193" s="300"/>
      <c r="BM193" s="209"/>
      <c r="BN193" s="209"/>
      <c r="BO193" s="300"/>
      <c r="BP193" s="209"/>
      <c r="BQ193" s="209"/>
      <c r="BR193" s="209"/>
      <c r="BS193" s="209"/>
      <c r="BT193" s="209"/>
      <c r="BU193" s="209"/>
      <c r="BV193" s="209"/>
      <c r="BW193" s="209"/>
      <c r="BX193" s="209"/>
      <c r="BY193" s="209"/>
      <c r="BZ193" s="209"/>
      <c r="CA193" s="209"/>
      <c r="CB193" s="209"/>
      <c r="CC193" s="209"/>
      <c r="CD193" s="209"/>
      <c r="CE193" s="209"/>
      <c r="CF193" s="209"/>
      <c r="CG193" s="209"/>
      <c r="CH193" s="209"/>
      <c r="CI193" s="209"/>
      <c r="CJ193" s="209"/>
      <c r="CK193" s="209"/>
      <c r="CL193" s="209"/>
      <c r="CM193" s="209"/>
      <c r="CN193" s="209"/>
      <c r="CO193" s="209"/>
      <c r="CP193" s="209"/>
      <c r="CQ193" s="209"/>
      <c r="CR193" s="209"/>
      <c r="CS193" s="209"/>
      <c r="CT193" s="209"/>
      <c r="CU193" s="209"/>
      <c r="CV193" s="209"/>
      <c r="CW193" s="209"/>
      <c r="CX193" s="209"/>
      <c r="CY193" s="209"/>
      <c r="CZ193" s="209"/>
      <c r="DA193" s="209"/>
      <c r="DB193" s="209"/>
      <c r="DC193" s="209"/>
      <c r="DD193" s="209"/>
      <c r="DE193" s="209"/>
    </row>
    <row r="194" spans="1:109" s="2" customFormat="1" ht="13.2">
      <c r="A194" s="82"/>
      <c r="B194" s="14"/>
      <c r="C194" s="10"/>
      <c r="D194" s="300"/>
      <c r="E194" s="209"/>
      <c r="F194" s="209"/>
      <c r="G194" s="209"/>
      <c r="H194" s="209"/>
      <c r="I194" s="209"/>
      <c r="J194" s="209"/>
      <c r="K194" s="209"/>
      <c r="L194" s="300"/>
      <c r="M194" s="300"/>
      <c r="N194" s="300"/>
      <c r="O194" s="300"/>
      <c r="P194" s="300"/>
      <c r="Q194" s="300"/>
      <c r="R194" s="300"/>
      <c r="S194" s="300"/>
      <c r="T194" s="209"/>
      <c r="U194" s="209"/>
      <c r="V194" s="209"/>
      <c r="W194" s="209"/>
      <c r="X194" s="209"/>
      <c r="Y194" s="209"/>
      <c r="Z194" s="300"/>
      <c r="AA194" s="300"/>
      <c r="AB194" s="209"/>
      <c r="AC194" s="209"/>
      <c r="AD194" s="209"/>
      <c r="AE194" s="300"/>
      <c r="AF194" s="300"/>
      <c r="AG194" s="209"/>
      <c r="AH194" s="209"/>
      <c r="AI194" s="209"/>
      <c r="AJ194" s="209"/>
      <c r="AK194" s="209"/>
      <c r="AL194" s="300"/>
      <c r="AM194" s="300"/>
      <c r="AN194" s="300"/>
      <c r="AO194" s="300"/>
      <c r="AP194" s="209"/>
      <c r="AQ194" s="209"/>
      <c r="AR194" s="209"/>
      <c r="AS194" s="209"/>
      <c r="AT194" s="209"/>
      <c r="AU194" s="209"/>
      <c r="AV194" s="209"/>
      <c r="AW194" s="209"/>
      <c r="AX194" s="300"/>
      <c r="AY194" s="209"/>
      <c r="AZ194" s="209"/>
      <c r="BA194" s="209"/>
      <c r="BB194" s="209"/>
      <c r="BC194" s="209"/>
      <c r="BD194" s="209"/>
      <c r="BE194" s="209"/>
      <c r="BF194" s="209"/>
      <c r="BG194" s="300"/>
      <c r="BH194" s="209"/>
      <c r="BI194" s="209"/>
      <c r="BJ194" s="209"/>
      <c r="BK194" s="300"/>
      <c r="BL194" s="300"/>
      <c r="BM194" s="209"/>
      <c r="BN194" s="209"/>
      <c r="BO194" s="300"/>
      <c r="BP194" s="209"/>
      <c r="BQ194" s="209"/>
      <c r="BR194" s="209"/>
      <c r="BS194" s="209"/>
      <c r="BT194" s="209"/>
      <c r="BU194" s="209"/>
      <c r="BV194" s="209"/>
      <c r="BW194" s="209"/>
      <c r="BX194" s="209"/>
      <c r="BY194" s="209"/>
      <c r="BZ194" s="209"/>
      <c r="CA194" s="209"/>
      <c r="CB194" s="209"/>
      <c r="CC194" s="209"/>
      <c r="CD194" s="209"/>
      <c r="CE194" s="209"/>
      <c r="CF194" s="209"/>
      <c r="CG194" s="209"/>
      <c r="CH194" s="209"/>
      <c r="CI194" s="209"/>
      <c r="CJ194" s="209"/>
      <c r="CK194" s="209"/>
      <c r="CL194" s="209"/>
      <c r="CM194" s="209"/>
      <c r="CN194" s="209"/>
      <c r="CO194" s="209"/>
      <c r="CP194" s="209"/>
      <c r="CQ194" s="209"/>
      <c r="CR194" s="209"/>
      <c r="CS194" s="209"/>
      <c r="CT194" s="209"/>
      <c r="CU194" s="209"/>
      <c r="CV194" s="209"/>
      <c r="CW194" s="209"/>
      <c r="CX194" s="209"/>
      <c r="CY194" s="209"/>
      <c r="CZ194" s="209"/>
      <c r="DA194" s="209"/>
      <c r="DB194" s="209"/>
      <c r="DC194" s="209"/>
      <c r="DD194" s="209"/>
      <c r="DE194" s="209"/>
    </row>
    <row r="195" spans="1:109" s="2" customFormat="1" ht="13.2">
      <c r="A195" s="82"/>
      <c r="B195" s="14"/>
      <c r="C195" s="10"/>
      <c r="D195" s="300"/>
      <c r="E195" s="209"/>
      <c r="F195" s="209"/>
      <c r="G195" s="209"/>
      <c r="H195" s="209"/>
      <c r="I195" s="209"/>
      <c r="J195" s="209"/>
      <c r="K195" s="209"/>
      <c r="L195" s="300"/>
      <c r="M195" s="300"/>
      <c r="N195" s="300"/>
      <c r="O195" s="300"/>
      <c r="P195" s="300"/>
      <c r="Q195" s="300"/>
      <c r="R195" s="300"/>
      <c r="S195" s="300"/>
      <c r="T195" s="209"/>
      <c r="U195" s="209"/>
      <c r="V195" s="209"/>
      <c r="W195" s="209"/>
      <c r="X195" s="209"/>
      <c r="Y195" s="209"/>
      <c r="Z195" s="300"/>
      <c r="AA195" s="300"/>
      <c r="AB195" s="209"/>
      <c r="AC195" s="209"/>
      <c r="AD195" s="209"/>
      <c r="AE195" s="300"/>
      <c r="AF195" s="300"/>
      <c r="AG195" s="209"/>
      <c r="AH195" s="209"/>
      <c r="AI195" s="209"/>
      <c r="AJ195" s="209"/>
      <c r="AK195" s="209"/>
      <c r="AL195" s="300"/>
      <c r="AM195" s="300"/>
      <c r="AN195" s="300"/>
      <c r="AO195" s="300"/>
      <c r="AP195" s="209"/>
      <c r="AQ195" s="209"/>
      <c r="AR195" s="209"/>
      <c r="AS195" s="209"/>
      <c r="AT195" s="209"/>
      <c r="AU195" s="209"/>
      <c r="AV195" s="209"/>
      <c r="AW195" s="209"/>
      <c r="AX195" s="300"/>
      <c r="AY195" s="209"/>
      <c r="AZ195" s="209"/>
      <c r="BA195" s="209"/>
      <c r="BB195" s="209"/>
      <c r="BC195" s="209"/>
      <c r="BD195" s="209"/>
      <c r="BE195" s="209"/>
      <c r="BF195" s="209"/>
      <c r="BG195" s="300"/>
      <c r="BH195" s="209"/>
      <c r="BI195" s="209"/>
      <c r="BJ195" s="209"/>
      <c r="BK195" s="300"/>
      <c r="BL195" s="300"/>
      <c r="BM195" s="209"/>
      <c r="BN195" s="209"/>
      <c r="BO195" s="300"/>
      <c r="BP195" s="209"/>
      <c r="BQ195" s="209"/>
      <c r="BR195" s="209"/>
      <c r="BS195" s="209"/>
      <c r="BT195" s="209"/>
      <c r="BU195" s="209"/>
      <c r="BV195" s="209"/>
      <c r="BW195" s="209"/>
      <c r="BX195" s="209"/>
      <c r="BY195" s="209"/>
      <c r="BZ195" s="209"/>
      <c r="CA195" s="209"/>
      <c r="CB195" s="209"/>
      <c r="CC195" s="209"/>
      <c r="CD195" s="209"/>
      <c r="CE195" s="209"/>
      <c r="CF195" s="209"/>
      <c r="CG195" s="209"/>
      <c r="CH195" s="209"/>
      <c r="CI195" s="209"/>
      <c r="CJ195" s="209"/>
      <c r="CK195" s="209"/>
      <c r="CL195" s="209"/>
      <c r="CM195" s="209"/>
      <c r="CN195" s="209"/>
      <c r="CO195" s="209"/>
      <c r="CP195" s="209"/>
      <c r="CQ195" s="209"/>
      <c r="CR195" s="209"/>
      <c r="CS195" s="209"/>
      <c r="CT195" s="209"/>
      <c r="CU195" s="209"/>
      <c r="CV195" s="209"/>
      <c r="CW195" s="209"/>
      <c r="CX195" s="209"/>
      <c r="CY195" s="209"/>
      <c r="CZ195" s="209"/>
      <c r="DA195" s="209"/>
      <c r="DB195" s="209"/>
      <c r="DC195" s="209"/>
      <c r="DD195" s="209"/>
      <c r="DE195" s="209"/>
    </row>
    <row r="196" spans="1:109" s="2" customFormat="1" ht="13.2">
      <c r="A196" s="82"/>
      <c r="B196" s="14"/>
      <c r="C196" s="10"/>
      <c r="D196" s="300"/>
      <c r="E196" s="209"/>
      <c r="F196" s="209"/>
      <c r="G196" s="209"/>
      <c r="H196" s="209"/>
      <c r="I196" s="209"/>
      <c r="J196" s="209"/>
      <c r="K196" s="209"/>
      <c r="L196" s="300"/>
      <c r="M196" s="300"/>
      <c r="N196" s="300"/>
      <c r="O196" s="300"/>
      <c r="P196" s="300"/>
      <c r="Q196" s="300"/>
      <c r="R196" s="300"/>
      <c r="S196" s="300"/>
      <c r="T196" s="209"/>
      <c r="U196" s="209"/>
      <c r="V196" s="209"/>
      <c r="W196" s="209"/>
      <c r="X196" s="209"/>
      <c r="Y196" s="209"/>
      <c r="Z196" s="300"/>
      <c r="AA196" s="300"/>
      <c r="AB196" s="209"/>
      <c r="AC196" s="209"/>
      <c r="AD196" s="209"/>
      <c r="AE196" s="300"/>
      <c r="AF196" s="300"/>
      <c r="AG196" s="209"/>
      <c r="AH196" s="209"/>
      <c r="AI196" s="209"/>
      <c r="AJ196" s="209"/>
      <c r="AK196" s="209"/>
      <c r="AL196" s="300"/>
      <c r="AM196" s="300"/>
      <c r="AN196" s="300"/>
      <c r="AO196" s="300"/>
      <c r="AP196" s="209"/>
      <c r="AQ196" s="209"/>
      <c r="AR196" s="209"/>
      <c r="AS196" s="209"/>
      <c r="AT196" s="209"/>
      <c r="AU196" s="209"/>
      <c r="AV196" s="209"/>
      <c r="AW196" s="209"/>
      <c r="AX196" s="300"/>
      <c r="AY196" s="209"/>
      <c r="AZ196" s="209"/>
      <c r="BA196" s="209"/>
      <c r="BB196" s="209"/>
      <c r="BC196" s="209"/>
      <c r="BD196" s="209"/>
      <c r="BE196" s="209"/>
      <c r="BF196" s="209"/>
      <c r="BG196" s="300"/>
      <c r="BH196" s="209"/>
      <c r="BI196" s="209"/>
      <c r="BJ196" s="209"/>
      <c r="BK196" s="300"/>
      <c r="BL196" s="300"/>
      <c r="BM196" s="209"/>
      <c r="BN196" s="209"/>
      <c r="BO196" s="300"/>
      <c r="BP196" s="209"/>
      <c r="BQ196" s="209"/>
      <c r="BR196" s="209"/>
      <c r="BS196" s="209"/>
      <c r="BT196" s="209"/>
      <c r="BU196" s="209"/>
      <c r="BV196" s="209"/>
      <c r="BW196" s="209"/>
      <c r="BX196" s="209"/>
      <c r="BY196" s="209"/>
      <c r="BZ196" s="209"/>
      <c r="CA196" s="209"/>
      <c r="CB196" s="209"/>
      <c r="CC196" s="209"/>
      <c r="CD196" s="209"/>
      <c r="CE196" s="209"/>
      <c r="CF196" s="209"/>
      <c r="CG196" s="209"/>
      <c r="CH196" s="209"/>
      <c r="CI196" s="209"/>
      <c r="CJ196" s="209"/>
      <c r="CK196" s="209"/>
      <c r="CL196" s="209"/>
      <c r="CM196" s="209"/>
      <c r="CN196" s="209"/>
      <c r="CO196" s="209"/>
      <c r="CP196" s="209"/>
      <c r="CQ196" s="209"/>
      <c r="CR196" s="209"/>
      <c r="CS196" s="209"/>
      <c r="CT196" s="209"/>
      <c r="CU196" s="209"/>
      <c r="CV196" s="209"/>
      <c r="CW196" s="209"/>
      <c r="CX196" s="209"/>
      <c r="CY196" s="209"/>
      <c r="CZ196" s="209"/>
      <c r="DA196" s="209"/>
      <c r="DB196" s="209"/>
      <c r="DC196" s="209"/>
      <c r="DD196" s="209"/>
      <c r="DE196" s="209"/>
    </row>
    <row r="197" spans="1:109" s="2" customFormat="1" ht="13.2">
      <c r="A197" s="82"/>
      <c r="B197" s="14"/>
      <c r="C197" s="10"/>
      <c r="D197" s="300"/>
      <c r="E197" s="209"/>
      <c r="F197" s="209"/>
      <c r="G197" s="209"/>
      <c r="H197" s="209"/>
      <c r="I197" s="209"/>
      <c r="J197" s="209"/>
      <c r="K197" s="209"/>
      <c r="L197" s="300"/>
      <c r="M197" s="300"/>
      <c r="N197" s="300"/>
      <c r="O197" s="300"/>
      <c r="P197" s="300"/>
      <c r="Q197" s="300"/>
      <c r="R197" s="300"/>
      <c r="S197" s="300"/>
      <c r="T197" s="209"/>
      <c r="U197" s="209"/>
      <c r="V197" s="209"/>
      <c r="W197" s="209"/>
      <c r="X197" s="209"/>
      <c r="Y197" s="209"/>
      <c r="Z197" s="300"/>
      <c r="AA197" s="300"/>
      <c r="AB197" s="209"/>
      <c r="AC197" s="209"/>
      <c r="AD197" s="209"/>
      <c r="AE197" s="300"/>
      <c r="AF197" s="300"/>
      <c r="AG197" s="209"/>
      <c r="AH197" s="209"/>
      <c r="AI197" s="209"/>
      <c r="AJ197" s="209"/>
      <c r="AK197" s="209"/>
      <c r="AL197" s="300"/>
      <c r="AM197" s="300"/>
      <c r="AN197" s="300"/>
      <c r="AO197" s="300"/>
      <c r="AP197" s="209"/>
      <c r="AQ197" s="209"/>
      <c r="AR197" s="209"/>
      <c r="AS197" s="209"/>
      <c r="AT197" s="209"/>
      <c r="AU197" s="209"/>
      <c r="AV197" s="209"/>
      <c r="AW197" s="209"/>
      <c r="AX197" s="300"/>
      <c r="AY197" s="209"/>
      <c r="AZ197" s="209"/>
      <c r="BA197" s="209"/>
      <c r="BB197" s="209"/>
      <c r="BC197" s="209"/>
      <c r="BD197" s="209"/>
      <c r="BE197" s="209"/>
      <c r="BF197" s="209"/>
      <c r="BG197" s="300"/>
      <c r="BH197" s="209"/>
      <c r="BI197" s="209"/>
      <c r="BJ197" s="209"/>
      <c r="BK197" s="300"/>
      <c r="BL197" s="300"/>
      <c r="BM197" s="209"/>
      <c r="BN197" s="209"/>
      <c r="BO197" s="300"/>
      <c r="BP197" s="209"/>
      <c r="BQ197" s="209"/>
      <c r="BR197" s="209"/>
      <c r="BS197" s="209"/>
      <c r="BT197" s="209"/>
      <c r="BU197" s="209"/>
      <c r="BV197" s="209"/>
      <c r="BW197" s="209"/>
      <c r="BX197" s="209"/>
      <c r="BY197" s="209"/>
      <c r="BZ197" s="209"/>
      <c r="CA197" s="209"/>
      <c r="CB197" s="209"/>
      <c r="CC197" s="209"/>
      <c r="CD197" s="209"/>
      <c r="CE197" s="209"/>
      <c r="CF197" s="209"/>
      <c r="CG197" s="209"/>
      <c r="CH197" s="209"/>
      <c r="CI197" s="209"/>
      <c r="CJ197" s="209"/>
      <c r="CK197" s="209"/>
      <c r="CL197" s="209"/>
      <c r="CM197" s="209"/>
      <c r="CN197" s="209"/>
      <c r="CO197" s="209"/>
      <c r="CP197" s="209"/>
      <c r="CQ197" s="209"/>
      <c r="CR197" s="209"/>
      <c r="CS197" s="209"/>
      <c r="CT197" s="209"/>
      <c r="CU197" s="209"/>
      <c r="CV197" s="209"/>
      <c r="CW197" s="209"/>
      <c r="CX197" s="209"/>
      <c r="CY197" s="209"/>
      <c r="CZ197" s="209"/>
      <c r="DA197" s="209"/>
      <c r="DB197" s="209"/>
      <c r="DC197" s="209"/>
      <c r="DD197" s="209"/>
      <c r="DE197" s="209"/>
    </row>
    <row r="198" spans="1:109" s="2" customFormat="1" ht="13.2">
      <c r="A198" s="82"/>
      <c r="B198" s="14"/>
      <c r="C198" s="10"/>
      <c r="D198" s="300"/>
      <c r="E198" s="209"/>
      <c r="F198" s="209"/>
      <c r="G198" s="209"/>
      <c r="H198" s="209"/>
      <c r="I198" s="209"/>
      <c r="J198" s="209"/>
      <c r="K198" s="209"/>
      <c r="L198" s="300"/>
      <c r="M198" s="300"/>
      <c r="N198" s="300"/>
      <c r="O198" s="300"/>
      <c r="P198" s="300"/>
      <c r="Q198" s="300"/>
      <c r="R198" s="300"/>
      <c r="S198" s="300"/>
      <c r="T198" s="209"/>
      <c r="U198" s="209"/>
      <c r="V198" s="209"/>
      <c r="W198" s="209"/>
      <c r="X198" s="209"/>
      <c r="Y198" s="209"/>
      <c r="Z198" s="300"/>
      <c r="AA198" s="300"/>
      <c r="AB198" s="209"/>
      <c r="AC198" s="209"/>
      <c r="AD198" s="209"/>
      <c r="AE198" s="300"/>
      <c r="AF198" s="300"/>
      <c r="AG198" s="209"/>
      <c r="AH198" s="209"/>
      <c r="AI198" s="209"/>
      <c r="AJ198" s="209"/>
      <c r="AK198" s="209"/>
      <c r="AL198" s="300"/>
      <c r="AM198" s="300"/>
      <c r="AN198" s="300"/>
      <c r="AO198" s="300"/>
      <c r="AP198" s="209"/>
      <c r="AQ198" s="209"/>
      <c r="AR198" s="209"/>
      <c r="AS198" s="209"/>
      <c r="AT198" s="209"/>
      <c r="AU198" s="209"/>
      <c r="AV198" s="209"/>
      <c r="AW198" s="209"/>
      <c r="AX198" s="300"/>
      <c r="AY198" s="209"/>
      <c r="AZ198" s="209"/>
      <c r="BA198" s="209"/>
      <c r="BB198" s="209"/>
      <c r="BC198" s="209"/>
      <c r="BD198" s="209"/>
      <c r="BE198" s="209"/>
      <c r="BF198" s="209"/>
      <c r="BG198" s="300"/>
      <c r="BH198" s="209"/>
      <c r="BI198" s="209"/>
      <c r="BJ198" s="209"/>
      <c r="BK198" s="300"/>
      <c r="BL198" s="300"/>
      <c r="BM198" s="209"/>
      <c r="BN198" s="209"/>
      <c r="BO198" s="300"/>
      <c r="BP198" s="209"/>
      <c r="BQ198" s="209"/>
      <c r="BR198" s="209"/>
      <c r="BS198" s="209"/>
      <c r="BT198" s="209"/>
      <c r="BU198" s="209"/>
      <c r="BV198" s="209"/>
      <c r="BW198" s="209"/>
      <c r="BX198" s="209"/>
      <c r="BY198" s="209"/>
      <c r="BZ198" s="209"/>
      <c r="CA198" s="209"/>
      <c r="CB198" s="209"/>
      <c r="CC198" s="209"/>
      <c r="CD198" s="209"/>
      <c r="CE198" s="209"/>
      <c r="CF198" s="209"/>
      <c r="CG198" s="209"/>
      <c r="CH198" s="209"/>
      <c r="CI198" s="209"/>
      <c r="CJ198" s="209"/>
      <c r="CK198" s="209"/>
      <c r="CL198" s="209"/>
      <c r="CM198" s="209"/>
      <c r="CN198" s="209"/>
      <c r="CO198" s="209"/>
      <c r="CP198" s="209"/>
      <c r="CQ198" s="209"/>
      <c r="CR198" s="209"/>
      <c r="CS198" s="209"/>
      <c r="CT198" s="209"/>
      <c r="CU198" s="209"/>
      <c r="CV198" s="209"/>
      <c r="CW198" s="209"/>
      <c r="CX198" s="209"/>
      <c r="CY198" s="209"/>
      <c r="CZ198" s="209"/>
      <c r="DA198" s="209"/>
      <c r="DB198" s="209"/>
      <c r="DC198" s="209"/>
      <c r="DD198" s="209"/>
      <c r="DE198" s="209"/>
    </row>
    <row r="199" spans="1:109" s="2" customFormat="1" ht="13.2">
      <c r="A199" s="82"/>
      <c r="B199" s="106"/>
      <c r="C199" s="10"/>
      <c r="D199" s="300"/>
      <c r="E199" s="209"/>
      <c r="F199" s="209"/>
      <c r="G199" s="209"/>
      <c r="H199" s="209"/>
      <c r="I199" s="209"/>
      <c r="J199" s="209"/>
      <c r="K199" s="209"/>
      <c r="L199" s="300"/>
      <c r="M199" s="300"/>
      <c r="N199" s="300"/>
      <c r="O199" s="300"/>
      <c r="P199" s="300"/>
      <c r="Q199" s="300"/>
      <c r="R199" s="300"/>
      <c r="S199" s="300"/>
      <c r="T199" s="209"/>
      <c r="U199" s="209"/>
      <c r="V199" s="209"/>
      <c r="W199" s="209"/>
      <c r="X199" s="209"/>
      <c r="Y199" s="209"/>
      <c r="Z199" s="300"/>
      <c r="AA199" s="300"/>
      <c r="AB199" s="209"/>
      <c r="AC199" s="209"/>
      <c r="AD199" s="209"/>
      <c r="AE199" s="300"/>
      <c r="AF199" s="300"/>
      <c r="AG199" s="209"/>
      <c r="AH199" s="209"/>
      <c r="AI199" s="209"/>
      <c r="AJ199" s="209"/>
      <c r="AK199" s="209"/>
      <c r="AL199" s="300"/>
      <c r="AM199" s="300"/>
      <c r="AN199" s="300"/>
      <c r="AO199" s="300"/>
      <c r="AP199" s="209"/>
      <c r="AQ199" s="209"/>
      <c r="AR199" s="209"/>
      <c r="AS199" s="209"/>
      <c r="AT199" s="209"/>
      <c r="AU199" s="209"/>
      <c r="AV199" s="209"/>
      <c r="AW199" s="209"/>
      <c r="AX199" s="300"/>
      <c r="AY199" s="209"/>
      <c r="AZ199" s="209"/>
      <c r="BA199" s="209"/>
      <c r="BB199" s="209"/>
      <c r="BC199" s="209"/>
      <c r="BD199" s="209"/>
      <c r="BE199" s="209"/>
      <c r="BF199" s="209"/>
      <c r="BG199" s="300"/>
      <c r="BH199" s="209"/>
      <c r="BI199" s="209"/>
      <c r="BJ199" s="209"/>
      <c r="BK199" s="300"/>
      <c r="BL199" s="300"/>
      <c r="BM199" s="209"/>
      <c r="BN199" s="209"/>
      <c r="BO199" s="300"/>
      <c r="BP199" s="209"/>
      <c r="BQ199" s="209"/>
      <c r="BR199" s="209"/>
      <c r="BS199" s="209"/>
      <c r="BT199" s="209"/>
      <c r="BU199" s="209"/>
      <c r="BV199" s="209"/>
      <c r="BW199" s="209"/>
      <c r="BX199" s="209"/>
      <c r="BY199" s="209"/>
      <c r="BZ199" s="209"/>
      <c r="CA199" s="209"/>
      <c r="CB199" s="209"/>
      <c r="CC199" s="209"/>
      <c r="CD199" s="209"/>
      <c r="CE199" s="209"/>
      <c r="CF199" s="209"/>
      <c r="CG199" s="209"/>
      <c r="CH199" s="209"/>
      <c r="CI199" s="209"/>
      <c r="CJ199" s="209"/>
      <c r="CK199" s="209"/>
      <c r="CL199" s="209"/>
      <c r="CM199" s="209"/>
      <c r="CN199" s="209"/>
      <c r="CO199" s="209"/>
      <c r="CP199" s="209"/>
      <c r="CQ199" s="209"/>
      <c r="CR199" s="209"/>
      <c r="CS199" s="209"/>
      <c r="CT199" s="209"/>
      <c r="CU199" s="209"/>
      <c r="CV199" s="209"/>
      <c r="CW199" s="209"/>
      <c r="CX199" s="209"/>
      <c r="CY199" s="209"/>
      <c r="CZ199" s="209"/>
      <c r="DA199" s="209"/>
      <c r="DB199" s="209"/>
      <c r="DC199" s="209"/>
      <c r="DD199" s="209"/>
      <c r="DE199" s="209"/>
    </row>
    <row r="200" spans="1:109" s="2" customFormat="1" ht="13.2">
      <c r="A200" s="82"/>
      <c r="B200" s="106"/>
      <c r="C200" s="10"/>
      <c r="D200" s="301"/>
      <c r="E200" s="209"/>
      <c r="F200" s="209"/>
      <c r="G200" s="209"/>
      <c r="H200" s="209"/>
      <c r="I200" s="209"/>
      <c r="J200" s="209"/>
      <c r="K200" s="209"/>
      <c r="L200" s="300"/>
      <c r="M200" s="300"/>
      <c r="N200" s="300"/>
      <c r="O200" s="300"/>
      <c r="P200" s="300"/>
      <c r="Q200" s="300"/>
      <c r="R200" s="300"/>
      <c r="S200" s="300"/>
      <c r="T200" s="209"/>
      <c r="U200" s="209"/>
      <c r="V200" s="209"/>
      <c r="W200" s="209"/>
      <c r="X200" s="209"/>
      <c r="Y200" s="209"/>
      <c r="Z200" s="300"/>
      <c r="AA200" s="300"/>
      <c r="AB200" s="209"/>
      <c r="AC200" s="209"/>
      <c r="AD200" s="209"/>
      <c r="AE200" s="300"/>
      <c r="AF200" s="300"/>
      <c r="AG200" s="209"/>
      <c r="AH200" s="209"/>
      <c r="AI200" s="209"/>
      <c r="AJ200" s="209"/>
      <c r="AK200" s="209"/>
      <c r="AL200" s="300"/>
      <c r="AM200" s="300"/>
      <c r="AN200" s="300"/>
      <c r="AO200" s="300"/>
      <c r="AP200" s="209"/>
      <c r="AQ200" s="209"/>
      <c r="AR200" s="209"/>
      <c r="AS200" s="209"/>
      <c r="AT200" s="209"/>
      <c r="AU200" s="209"/>
      <c r="AV200" s="209"/>
      <c r="AW200" s="209"/>
      <c r="AX200" s="300"/>
      <c r="AY200" s="209"/>
      <c r="AZ200" s="209"/>
      <c r="BA200" s="209"/>
      <c r="BB200" s="209"/>
      <c r="BC200" s="209"/>
      <c r="BD200" s="209"/>
      <c r="BE200" s="209"/>
      <c r="BF200" s="209"/>
      <c r="BG200" s="300"/>
      <c r="BH200" s="209"/>
      <c r="BI200" s="209"/>
      <c r="BJ200" s="209"/>
      <c r="BK200" s="300"/>
      <c r="BL200" s="300"/>
      <c r="BM200" s="209"/>
      <c r="BN200" s="209"/>
      <c r="BO200" s="300"/>
      <c r="BP200" s="209"/>
      <c r="BQ200" s="209"/>
      <c r="BR200" s="209"/>
      <c r="BS200" s="209"/>
      <c r="BT200" s="209"/>
      <c r="BU200" s="209"/>
      <c r="BV200" s="209"/>
      <c r="BW200" s="209"/>
      <c r="BX200" s="209"/>
      <c r="BY200" s="209"/>
      <c r="BZ200" s="209"/>
      <c r="CA200" s="209"/>
      <c r="CB200" s="209"/>
      <c r="CC200" s="209"/>
      <c r="CD200" s="209"/>
      <c r="CE200" s="209"/>
      <c r="CF200" s="209"/>
      <c r="CG200" s="209"/>
      <c r="CH200" s="209"/>
      <c r="CI200" s="209"/>
      <c r="CJ200" s="209"/>
      <c r="CK200" s="209"/>
      <c r="CL200" s="209"/>
      <c r="CM200" s="209"/>
      <c r="CN200" s="209"/>
      <c r="CO200" s="209"/>
      <c r="CP200" s="209"/>
      <c r="CQ200" s="209"/>
      <c r="CR200" s="209"/>
      <c r="CS200" s="209"/>
      <c r="CT200" s="209"/>
      <c r="CU200" s="209"/>
      <c r="CV200" s="209"/>
      <c r="CW200" s="209"/>
      <c r="CX200" s="209"/>
      <c r="CY200" s="209"/>
      <c r="CZ200" s="209"/>
      <c r="DA200" s="209"/>
      <c r="DB200" s="209"/>
      <c r="DC200" s="209"/>
      <c r="DD200" s="209"/>
      <c r="DE200" s="209"/>
    </row>
    <row r="201" spans="1:109" s="2" customFormat="1" ht="13.2">
      <c r="A201" s="82"/>
      <c r="B201" s="14"/>
      <c r="C201" s="10"/>
      <c r="D201" s="301"/>
      <c r="E201" s="209"/>
      <c r="F201" s="209"/>
      <c r="G201" s="209"/>
      <c r="H201" s="209"/>
      <c r="I201" s="209"/>
      <c r="J201" s="209"/>
      <c r="K201" s="209"/>
      <c r="L201" s="300"/>
      <c r="M201" s="300"/>
      <c r="N201" s="300"/>
      <c r="O201" s="300"/>
      <c r="P201" s="300"/>
      <c r="Q201" s="300"/>
      <c r="R201" s="300"/>
      <c r="S201" s="300"/>
      <c r="T201" s="209"/>
      <c r="U201" s="209"/>
      <c r="V201" s="209"/>
      <c r="W201" s="209"/>
      <c r="X201" s="209"/>
      <c r="Y201" s="209"/>
      <c r="Z201" s="300"/>
      <c r="AA201" s="300"/>
      <c r="AB201" s="209"/>
      <c r="AC201" s="209"/>
      <c r="AD201" s="209"/>
      <c r="AE201" s="300"/>
      <c r="AF201" s="300"/>
      <c r="AG201" s="209"/>
      <c r="AH201" s="209"/>
      <c r="AI201" s="209"/>
      <c r="AJ201" s="209"/>
      <c r="AK201" s="209"/>
      <c r="AL201" s="300"/>
      <c r="AM201" s="300"/>
      <c r="AN201" s="300"/>
      <c r="AO201" s="300"/>
      <c r="AP201" s="209"/>
      <c r="AQ201" s="209"/>
      <c r="AR201" s="209"/>
      <c r="AS201" s="209"/>
      <c r="AT201" s="209"/>
      <c r="AU201" s="209"/>
      <c r="AV201" s="209"/>
      <c r="AW201" s="209"/>
      <c r="AX201" s="300"/>
      <c r="AY201" s="209"/>
      <c r="AZ201" s="209"/>
      <c r="BA201" s="209"/>
      <c r="BB201" s="209"/>
      <c r="BC201" s="209"/>
      <c r="BD201" s="209"/>
      <c r="BE201" s="209"/>
      <c r="BF201" s="209"/>
      <c r="BG201" s="300"/>
      <c r="BH201" s="209"/>
      <c r="BI201" s="209"/>
      <c r="BJ201" s="209"/>
      <c r="BK201" s="300"/>
      <c r="BL201" s="300"/>
      <c r="BM201" s="209"/>
      <c r="BN201" s="209"/>
      <c r="BO201" s="300"/>
      <c r="BP201" s="209"/>
      <c r="BQ201" s="209"/>
      <c r="BR201" s="209"/>
      <c r="BS201" s="209"/>
      <c r="BT201" s="209"/>
      <c r="BU201" s="209"/>
      <c r="BV201" s="209"/>
      <c r="BW201" s="209"/>
      <c r="BX201" s="209"/>
      <c r="BY201" s="209"/>
      <c r="BZ201" s="209"/>
      <c r="CA201" s="209"/>
      <c r="CB201" s="209"/>
      <c r="CC201" s="209"/>
      <c r="CD201" s="209"/>
      <c r="CE201" s="209"/>
      <c r="CF201" s="209"/>
      <c r="CG201" s="209"/>
      <c r="CH201" s="209"/>
      <c r="CI201" s="209"/>
      <c r="CJ201" s="209"/>
      <c r="CK201" s="209"/>
      <c r="CL201" s="209"/>
      <c r="CM201" s="209"/>
      <c r="CN201" s="209"/>
      <c r="CO201" s="209"/>
      <c r="CP201" s="209"/>
      <c r="CQ201" s="209"/>
      <c r="CR201" s="209"/>
      <c r="CS201" s="209"/>
      <c r="CT201" s="209"/>
      <c r="CU201" s="209"/>
      <c r="CV201" s="209"/>
      <c r="CW201" s="209"/>
      <c r="CX201" s="209"/>
      <c r="CY201" s="209"/>
      <c r="CZ201" s="209"/>
      <c r="DA201" s="209"/>
      <c r="DB201" s="209"/>
      <c r="DC201" s="209"/>
      <c r="DD201" s="209"/>
      <c r="DE201" s="209"/>
    </row>
    <row r="202" spans="1:109" s="2" customFormat="1" ht="13.2">
      <c r="A202" s="82"/>
      <c r="B202" s="14"/>
      <c r="C202" s="10"/>
      <c r="D202" s="300"/>
      <c r="E202" s="209"/>
      <c r="F202" s="209"/>
      <c r="G202" s="209"/>
      <c r="H202" s="209"/>
      <c r="I202" s="209"/>
      <c r="J202" s="209"/>
      <c r="K202" s="209"/>
      <c r="L202" s="300"/>
      <c r="M202" s="300"/>
      <c r="N202" s="300"/>
      <c r="O202" s="300"/>
      <c r="P202" s="300"/>
      <c r="Q202" s="300"/>
      <c r="R202" s="300"/>
      <c r="S202" s="300"/>
      <c r="T202" s="209"/>
      <c r="U202" s="209"/>
      <c r="V202" s="209"/>
      <c r="W202" s="209"/>
      <c r="X202" s="209"/>
      <c r="Y202" s="209"/>
      <c r="Z202" s="300"/>
      <c r="AA202" s="300"/>
      <c r="AB202" s="209"/>
      <c r="AC202" s="209"/>
      <c r="AD202" s="209"/>
      <c r="AE202" s="300"/>
      <c r="AF202" s="300"/>
      <c r="AG202" s="209"/>
      <c r="AH202" s="209"/>
      <c r="AI202" s="209"/>
      <c r="AJ202" s="209"/>
      <c r="AK202" s="209"/>
      <c r="AL202" s="300"/>
      <c r="AM202" s="300"/>
      <c r="AN202" s="300"/>
      <c r="AO202" s="300"/>
      <c r="AP202" s="209"/>
      <c r="AQ202" s="209"/>
      <c r="AR202" s="209"/>
      <c r="AS202" s="209"/>
      <c r="AT202" s="209"/>
      <c r="AU202" s="209"/>
      <c r="AV202" s="209"/>
      <c r="AW202" s="209"/>
      <c r="AX202" s="300"/>
      <c r="AY202" s="209"/>
      <c r="AZ202" s="209"/>
      <c r="BA202" s="209"/>
      <c r="BB202" s="209"/>
      <c r="BC202" s="209"/>
      <c r="BD202" s="209"/>
      <c r="BE202" s="209"/>
      <c r="BF202" s="209"/>
      <c r="BG202" s="300"/>
      <c r="BH202" s="209"/>
      <c r="BI202" s="209"/>
      <c r="BJ202" s="209"/>
      <c r="BK202" s="300"/>
      <c r="BL202" s="300"/>
      <c r="BM202" s="209"/>
      <c r="BN202" s="209"/>
      <c r="BO202" s="300"/>
      <c r="BP202" s="209"/>
      <c r="BQ202" s="209"/>
      <c r="BR202" s="209"/>
      <c r="BS202" s="209"/>
      <c r="BT202" s="209"/>
      <c r="BU202" s="209"/>
      <c r="BV202" s="209"/>
      <c r="BW202" s="209"/>
      <c r="BX202" s="209"/>
      <c r="BY202" s="209"/>
      <c r="BZ202" s="209"/>
      <c r="CA202" s="209"/>
      <c r="CB202" s="209"/>
      <c r="CC202" s="209"/>
      <c r="CD202" s="209"/>
      <c r="CE202" s="209"/>
      <c r="CF202" s="209"/>
      <c r="CG202" s="209"/>
      <c r="CH202" s="209"/>
      <c r="CI202" s="209"/>
      <c r="CJ202" s="209"/>
      <c r="CK202" s="209"/>
      <c r="CL202" s="209"/>
      <c r="CM202" s="209"/>
      <c r="CN202" s="209"/>
      <c r="CO202" s="209"/>
      <c r="CP202" s="209"/>
      <c r="CQ202" s="209"/>
      <c r="CR202" s="209"/>
      <c r="CS202" s="209"/>
      <c r="CT202" s="209"/>
      <c r="CU202" s="209"/>
      <c r="CV202" s="209"/>
      <c r="CW202" s="209"/>
      <c r="CX202" s="209"/>
      <c r="CY202" s="209"/>
      <c r="CZ202" s="209"/>
      <c r="DA202" s="209"/>
      <c r="DB202" s="209"/>
      <c r="DC202" s="209"/>
      <c r="DD202" s="209"/>
      <c r="DE202" s="209"/>
    </row>
    <row r="203" spans="1:109" s="2" customFormat="1" ht="13.2">
      <c r="A203" s="82"/>
      <c r="B203" s="14"/>
      <c r="C203" s="10"/>
      <c r="D203" s="300"/>
      <c r="E203" s="209"/>
      <c r="F203" s="209"/>
      <c r="G203" s="209"/>
      <c r="H203" s="209"/>
      <c r="I203" s="209"/>
      <c r="J203" s="209"/>
      <c r="K203" s="209"/>
      <c r="L203" s="300"/>
      <c r="M203" s="300"/>
      <c r="N203" s="300"/>
      <c r="O203" s="300"/>
      <c r="P203" s="300"/>
      <c r="Q203" s="300"/>
      <c r="R203" s="300"/>
      <c r="S203" s="300"/>
      <c r="T203" s="209"/>
      <c r="U203" s="209"/>
      <c r="V203" s="209"/>
      <c r="W203" s="209"/>
      <c r="X203" s="209"/>
      <c r="Y203" s="209"/>
      <c r="Z203" s="300"/>
      <c r="AA203" s="300"/>
      <c r="AB203" s="209"/>
      <c r="AC203" s="209"/>
      <c r="AD203" s="209"/>
      <c r="AE203" s="300"/>
      <c r="AF203" s="300"/>
      <c r="AG203" s="209"/>
      <c r="AH203" s="209"/>
      <c r="AI203" s="209"/>
      <c r="AJ203" s="209"/>
      <c r="AK203" s="209"/>
      <c r="AL203" s="300"/>
      <c r="AM203" s="300"/>
      <c r="AN203" s="300"/>
      <c r="AO203" s="300"/>
      <c r="AP203" s="209"/>
      <c r="AQ203" s="209"/>
      <c r="AR203" s="209"/>
      <c r="AS203" s="209"/>
      <c r="AT203" s="209"/>
      <c r="AU203" s="209"/>
      <c r="AV203" s="209"/>
      <c r="AW203" s="209"/>
      <c r="AX203" s="300"/>
      <c r="AY203" s="209"/>
      <c r="AZ203" s="209"/>
      <c r="BA203" s="209"/>
      <c r="BB203" s="209"/>
      <c r="BC203" s="209"/>
      <c r="BD203" s="209"/>
      <c r="BE203" s="209"/>
      <c r="BF203" s="209"/>
      <c r="BG203" s="300"/>
      <c r="BH203" s="209"/>
      <c r="BI203" s="209"/>
      <c r="BJ203" s="209"/>
      <c r="BK203" s="300"/>
      <c r="BL203" s="300"/>
      <c r="BM203" s="209"/>
      <c r="BN203" s="209"/>
      <c r="BO203" s="300"/>
      <c r="BP203" s="209"/>
      <c r="BQ203" s="209"/>
      <c r="BR203" s="209"/>
      <c r="BS203" s="209"/>
      <c r="BT203" s="209"/>
      <c r="BU203" s="209"/>
      <c r="BV203" s="209"/>
      <c r="BW203" s="209"/>
      <c r="BX203" s="209"/>
      <c r="BY203" s="209"/>
      <c r="BZ203" s="209"/>
      <c r="CA203" s="209"/>
      <c r="CB203" s="209"/>
      <c r="CC203" s="209"/>
      <c r="CD203" s="209"/>
      <c r="CE203" s="209"/>
      <c r="CF203" s="209"/>
      <c r="CG203" s="209"/>
      <c r="CH203" s="209"/>
      <c r="CI203" s="209"/>
      <c r="CJ203" s="209"/>
      <c r="CK203" s="209"/>
      <c r="CL203" s="209"/>
      <c r="CM203" s="209"/>
      <c r="CN203" s="209"/>
      <c r="CO203" s="209"/>
      <c r="CP203" s="209"/>
      <c r="CQ203" s="209"/>
      <c r="CR203" s="209"/>
      <c r="CS203" s="209"/>
      <c r="CT203" s="209"/>
      <c r="CU203" s="209"/>
      <c r="CV203" s="209"/>
      <c r="CW203" s="209"/>
      <c r="CX203" s="209"/>
      <c r="CY203" s="209"/>
      <c r="CZ203" s="209"/>
      <c r="DA203" s="209"/>
      <c r="DB203" s="209"/>
      <c r="DC203" s="209"/>
      <c r="DD203" s="209"/>
      <c r="DE203" s="209"/>
    </row>
    <row r="204" spans="1:109" s="2" customFormat="1" ht="13.2">
      <c r="A204" s="82"/>
      <c r="B204" s="14"/>
      <c r="C204" s="10"/>
      <c r="D204" s="300"/>
      <c r="E204" s="209"/>
      <c r="F204" s="209"/>
      <c r="G204" s="209"/>
      <c r="H204" s="209"/>
      <c r="I204" s="209"/>
      <c r="J204" s="209"/>
      <c r="K204" s="209"/>
      <c r="L204" s="300"/>
      <c r="M204" s="300"/>
      <c r="N204" s="300"/>
      <c r="O204" s="300"/>
      <c r="P204" s="300"/>
      <c r="Q204" s="300"/>
      <c r="R204" s="300"/>
      <c r="S204" s="300"/>
      <c r="T204" s="209"/>
      <c r="U204" s="209"/>
      <c r="V204" s="209"/>
      <c r="W204" s="209"/>
      <c r="X204" s="209"/>
      <c r="Y204" s="209"/>
      <c r="Z204" s="300"/>
      <c r="AA204" s="300"/>
      <c r="AB204" s="209"/>
      <c r="AC204" s="209"/>
      <c r="AD204" s="209"/>
      <c r="AE204" s="300"/>
      <c r="AF204" s="300"/>
      <c r="AG204" s="209"/>
      <c r="AH204" s="209"/>
      <c r="AI204" s="209"/>
      <c r="AJ204" s="209"/>
      <c r="AK204" s="209"/>
      <c r="AL204" s="300"/>
      <c r="AM204" s="300"/>
      <c r="AN204" s="300"/>
      <c r="AO204" s="300"/>
      <c r="AP204" s="209"/>
      <c r="AQ204" s="209"/>
      <c r="AR204" s="209"/>
      <c r="AS204" s="209"/>
      <c r="AT204" s="209"/>
      <c r="AU204" s="209"/>
      <c r="AV204" s="209"/>
      <c r="AW204" s="209"/>
      <c r="AX204" s="300"/>
      <c r="AY204" s="209"/>
      <c r="AZ204" s="209"/>
      <c r="BA204" s="209"/>
      <c r="BB204" s="209"/>
      <c r="BC204" s="209"/>
      <c r="BD204" s="209"/>
      <c r="BE204" s="209"/>
      <c r="BF204" s="209"/>
      <c r="BG204" s="300"/>
      <c r="BH204" s="209"/>
      <c r="BI204" s="209"/>
      <c r="BJ204" s="209"/>
      <c r="BK204" s="300"/>
      <c r="BL204" s="300"/>
      <c r="BM204" s="209"/>
      <c r="BN204" s="209"/>
      <c r="BO204" s="300"/>
      <c r="BP204" s="209"/>
      <c r="BQ204" s="209"/>
      <c r="BR204" s="209"/>
      <c r="BS204" s="209"/>
      <c r="BT204" s="209"/>
      <c r="BU204" s="209"/>
      <c r="BV204" s="209"/>
      <c r="BW204" s="209"/>
      <c r="BX204" s="209"/>
      <c r="BY204" s="209"/>
      <c r="BZ204" s="209"/>
      <c r="CA204" s="209"/>
      <c r="CB204" s="209"/>
      <c r="CC204" s="209"/>
      <c r="CD204" s="209"/>
      <c r="CE204" s="209"/>
      <c r="CF204" s="209"/>
      <c r="CG204" s="209"/>
      <c r="CH204" s="209"/>
      <c r="CI204" s="209"/>
      <c r="CJ204" s="209"/>
      <c r="CK204" s="209"/>
      <c r="CL204" s="209"/>
      <c r="CM204" s="209"/>
      <c r="CN204" s="209"/>
      <c r="CO204" s="209"/>
      <c r="CP204" s="209"/>
      <c r="CQ204" s="209"/>
      <c r="CR204" s="209"/>
      <c r="CS204" s="209"/>
      <c r="CT204" s="209"/>
      <c r="CU204" s="209"/>
      <c r="CV204" s="209"/>
      <c r="CW204" s="209"/>
      <c r="CX204" s="209"/>
      <c r="CY204" s="209"/>
      <c r="CZ204" s="209"/>
      <c r="DA204" s="209"/>
      <c r="DB204" s="209"/>
      <c r="DC204" s="209"/>
      <c r="DD204" s="209"/>
      <c r="DE204" s="209"/>
    </row>
    <row r="205" spans="1:109" s="2" customFormat="1" ht="13.2">
      <c r="A205" s="82"/>
      <c r="B205" s="14"/>
      <c r="C205" s="10"/>
      <c r="D205" s="300"/>
      <c r="E205" s="209"/>
      <c r="F205" s="209"/>
      <c r="G205" s="209"/>
      <c r="H205" s="209"/>
      <c r="I205" s="209"/>
      <c r="J205" s="209"/>
      <c r="K205" s="209"/>
      <c r="L205" s="300"/>
      <c r="M205" s="300"/>
      <c r="N205" s="300"/>
      <c r="O205" s="300"/>
      <c r="P205" s="300"/>
      <c r="Q205" s="300"/>
      <c r="R205" s="300"/>
      <c r="S205" s="300"/>
      <c r="T205" s="209"/>
      <c r="U205" s="209"/>
      <c r="V205" s="209"/>
      <c r="W205" s="209"/>
      <c r="X205" s="209"/>
      <c r="Y205" s="209"/>
      <c r="Z205" s="300"/>
      <c r="AA205" s="300"/>
      <c r="AB205" s="209"/>
      <c r="AC205" s="209"/>
      <c r="AD205" s="209"/>
      <c r="AE205" s="300"/>
      <c r="AF205" s="300"/>
      <c r="AG205" s="209"/>
      <c r="AH205" s="209"/>
      <c r="AI205" s="209"/>
      <c r="AJ205" s="209"/>
      <c r="AK205" s="209"/>
      <c r="AL205" s="300"/>
      <c r="AM205" s="300"/>
      <c r="AN205" s="300"/>
      <c r="AO205" s="300"/>
      <c r="AP205" s="209"/>
      <c r="AQ205" s="209"/>
      <c r="AR205" s="209"/>
      <c r="AS205" s="209"/>
      <c r="AT205" s="209"/>
      <c r="AU205" s="209"/>
      <c r="AV205" s="209"/>
      <c r="AW205" s="209"/>
      <c r="AX205" s="300"/>
      <c r="AY205" s="209"/>
      <c r="AZ205" s="209"/>
      <c r="BA205" s="209"/>
      <c r="BB205" s="209"/>
      <c r="BC205" s="209"/>
      <c r="BD205" s="209"/>
      <c r="BE205" s="209"/>
      <c r="BF205" s="209"/>
      <c r="BG205" s="300"/>
      <c r="BH205" s="209"/>
      <c r="BI205" s="209"/>
      <c r="BJ205" s="209"/>
      <c r="BK205" s="300"/>
      <c r="BL205" s="300"/>
      <c r="BM205" s="209"/>
      <c r="BN205" s="209"/>
      <c r="BO205" s="300"/>
      <c r="BP205" s="209"/>
      <c r="BQ205" s="209"/>
      <c r="BR205" s="209"/>
      <c r="BS205" s="209"/>
      <c r="BT205" s="209"/>
      <c r="BU205" s="209"/>
      <c r="BV205" s="209"/>
      <c r="BW205" s="209"/>
      <c r="BX205" s="209"/>
      <c r="BY205" s="209"/>
      <c r="BZ205" s="209"/>
      <c r="CA205" s="209"/>
      <c r="CB205" s="209"/>
      <c r="CC205" s="209"/>
      <c r="CD205" s="209"/>
      <c r="CE205" s="209"/>
      <c r="CF205" s="209"/>
      <c r="CG205" s="209"/>
      <c r="CH205" s="209"/>
      <c r="CI205" s="209"/>
      <c r="CJ205" s="209"/>
      <c r="CK205" s="209"/>
      <c r="CL205" s="209"/>
      <c r="CM205" s="209"/>
      <c r="CN205" s="209"/>
      <c r="CO205" s="209"/>
      <c r="CP205" s="209"/>
      <c r="CQ205" s="209"/>
      <c r="CR205" s="209"/>
      <c r="CS205" s="209"/>
      <c r="CT205" s="209"/>
      <c r="CU205" s="209"/>
      <c r="CV205" s="209"/>
      <c r="CW205" s="209"/>
      <c r="CX205" s="209"/>
      <c r="CY205" s="209"/>
      <c r="CZ205" s="209"/>
      <c r="DA205" s="209"/>
      <c r="DB205" s="209"/>
      <c r="DC205" s="209"/>
      <c r="DD205" s="209"/>
      <c r="DE205" s="209"/>
    </row>
    <row r="206" spans="1:109" s="2" customFormat="1" ht="13.2">
      <c r="A206" s="82"/>
      <c r="B206" s="14"/>
      <c r="C206" s="10"/>
      <c r="D206" s="300"/>
      <c r="E206" s="209"/>
      <c r="F206" s="209"/>
      <c r="G206" s="209"/>
      <c r="H206" s="209"/>
      <c r="I206" s="209"/>
      <c r="J206" s="209"/>
      <c r="K206" s="209"/>
      <c r="L206" s="300"/>
      <c r="M206" s="300"/>
      <c r="N206" s="300"/>
      <c r="O206" s="300"/>
      <c r="P206" s="300"/>
      <c r="Q206" s="300"/>
      <c r="R206" s="300"/>
      <c r="S206" s="300"/>
      <c r="T206" s="209"/>
      <c r="U206" s="209"/>
      <c r="V206" s="209"/>
      <c r="W206" s="209"/>
      <c r="X206" s="209"/>
      <c r="Y206" s="209"/>
      <c r="Z206" s="300"/>
      <c r="AA206" s="300"/>
      <c r="AB206" s="209"/>
      <c r="AC206" s="209"/>
      <c r="AD206" s="209"/>
      <c r="AE206" s="300"/>
      <c r="AF206" s="300"/>
      <c r="AG206" s="209"/>
      <c r="AH206" s="209"/>
      <c r="AI206" s="209"/>
      <c r="AJ206" s="209"/>
      <c r="AK206" s="209"/>
      <c r="AL206" s="300"/>
      <c r="AM206" s="300"/>
      <c r="AN206" s="300"/>
      <c r="AO206" s="300"/>
      <c r="AP206" s="209"/>
      <c r="AQ206" s="209"/>
      <c r="AR206" s="209"/>
      <c r="AS206" s="209"/>
      <c r="AT206" s="209"/>
      <c r="AU206" s="209"/>
      <c r="AV206" s="209"/>
      <c r="AW206" s="209"/>
      <c r="AX206" s="300"/>
      <c r="AY206" s="209"/>
      <c r="AZ206" s="209"/>
      <c r="BA206" s="209"/>
      <c r="BB206" s="209"/>
      <c r="BC206" s="209"/>
      <c r="BD206" s="209"/>
      <c r="BE206" s="209"/>
      <c r="BF206" s="209"/>
      <c r="BG206" s="300"/>
      <c r="BH206" s="209"/>
      <c r="BI206" s="209"/>
      <c r="BJ206" s="209"/>
      <c r="BK206" s="300"/>
      <c r="BL206" s="300"/>
      <c r="BM206" s="209"/>
      <c r="BN206" s="209"/>
      <c r="BO206" s="300"/>
      <c r="BP206" s="209"/>
      <c r="BQ206" s="209"/>
      <c r="BR206" s="209"/>
      <c r="BS206" s="209"/>
      <c r="BT206" s="209"/>
      <c r="BU206" s="209"/>
      <c r="BV206" s="209"/>
      <c r="BW206" s="209"/>
      <c r="BX206" s="209"/>
      <c r="BY206" s="209"/>
      <c r="BZ206" s="209"/>
      <c r="CA206" s="209"/>
      <c r="CB206" s="209"/>
      <c r="CC206" s="209"/>
      <c r="CD206" s="209"/>
      <c r="CE206" s="209"/>
      <c r="CF206" s="209"/>
      <c r="CG206" s="209"/>
      <c r="CH206" s="209"/>
      <c r="CI206" s="209"/>
      <c r="CJ206" s="209"/>
      <c r="CK206" s="209"/>
      <c r="CL206" s="209"/>
      <c r="CM206" s="209"/>
      <c r="CN206" s="209"/>
      <c r="CO206" s="209"/>
      <c r="CP206" s="209"/>
      <c r="CQ206" s="209"/>
      <c r="CR206" s="209"/>
      <c r="CS206" s="209"/>
      <c r="CT206" s="209"/>
      <c r="CU206" s="209"/>
      <c r="CV206" s="209"/>
      <c r="CW206" s="209"/>
      <c r="CX206" s="209"/>
      <c r="CY206" s="209"/>
      <c r="CZ206" s="209"/>
      <c r="DA206" s="209"/>
      <c r="DB206" s="209"/>
      <c r="DC206" s="209"/>
      <c r="DD206" s="209"/>
      <c r="DE206" s="209"/>
    </row>
    <row r="207" spans="1:109" s="2" customFormat="1" ht="13.2">
      <c r="A207" s="82"/>
      <c r="B207" s="14"/>
      <c r="C207" s="10"/>
      <c r="D207" s="300"/>
      <c r="E207" s="209"/>
      <c r="F207" s="209"/>
      <c r="G207" s="209"/>
      <c r="H207" s="209"/>
      <c r="I207" s="209"/>
      <c r="J207" s="209"/>
      <c r="K207" s="209"/>
      <c r="L207" s="300"/>
      <c r="M207" s="300"/>
      <c r="N207" s="300"/>
      <c r="O207" s="300"/>
      <c r="P207" s="300"/>
      <c r="Q207" s="300"/>
      <c r="R207" s="300"/>
      <c r="S207" s="300"/>
      <c r="T207" s="209"/>
      <c r="U207" s="209"/>
      <c r="V207" s="209"/>
      <c r="W207" s="209"/>
      <c r="X207" s="209"/>
      <c r="Y207" s="209"/>
      <c r="Z207" s="300"/>
      <c r="AA207" s="300"/>
      <c r="AB207" s="209"/>
      <c r="AC207" s="209"/>
      <c r="AD207" s="209"/>
      <c r="AE207" s="300"/>
      <c r="AF207" s="300"/>
      <c r="AG207" s="209"/>
      <c r="AH207" s="209"/>
      <c r="AI207" s="209"/>
      <c r="AJ207" s="209"/>
      <c r="AK207" s="209"/>
      <c r="AL207" s="300"/>
      <c r="AM207" s="300"/>
      <c r="AN207" s="300"/>
      <c r="AO207" s="300"/>
      <c r="AP207" s="209"/>
      <c r="AQ207" s="209"/>
      <c r="AR207" s="209"/>
      <c r="AS207" s="209"/>
      <c r="AT207" s="209"/>
      <c r="AU207" s="209"/>
      <c r="AV207" s="209"/>
      <c r="AW207" s="209"/>
      <c r="AX207" s="300"/>
      <c r="AY207" s="209"/>
      <c r="AZ207" s="209"/>
      <c r="BA207" s="209"/>
      <c r="BB207" s="209"/>
      <c r="BC207" s="209"/>
      <c r="BD207" s="209"/>
      <c r="BE207" s="209"/>
      <c r="BF207" s="209"/>
      <c r="BG207" s="300"/>
      <c r="BH207" s="209"/>
      <c r="BI207" s="209"/>
      <c r="BJ207" s="209"/>
      <c r="BK207" s="300"/>
      <c r="BL207" s="300"/>
      <c r="BM207" s="209"/>
      <c r="BN207" s="209"/>
      <c r="BO207" s="300"/>
      <c r="BP207" s="209"/>
      <c r="BQ207" s="209"/>
      <c r="BR207" s="209"/>
      <c r="BS207" s="209"/>
      <c r="BT207" s="209"/>
      <c r="BU207" s="209"/>
      <c r="BV207" s="209"/>
      <c r="BW207" s="209"/>
      <c r="BX207" s="209"/>
      <c r="BY207" s="209"/>
      <c r="BZ207" s="209"/>
      <c r="CA207" s="209"/>
      <c r="CB207" s="209"/>
      <c r="CC207" s="209"/>
      <c r="CD207" s="209"/>
      <c r="CE207" s="209"/>
      <c r="CF207" s="209"/>
      <c r="CG207" s="209"/>
      <c r="CH207" s="209"/>
      <c r="CI207" s="209"/>
      <c r="CJ207" s="209"/>
      <c r="CK207" s="209"/>
      <c r="CL207" s="209"/>
      <c r="CM207" s="209"/>
      <c r="CN207" s="209"/>
      <c r="CO207" s="209"/>
      <c r="CP207" s="209"/>
      <c r="CQ207" s="209"/>
      <c r="CR207" s="209"/>
      <c r="CS207" s="209"/>
      <c r="CT207" s="209"/>
      <c r="CU207" s="209"/>
      <c r="CV207" s="209"/>
      <c r="CW207" s="209"/>
      <c r="CX207" s="209"/>
      <c r="CY207" s="209"/>
      <c r="CZ207" s="209"/>
      <c r="DA207" s="209"/>
      <c r="DB207" s="209"/>
      <c r="DC207" s="209"/>
      <c r="DD207" s="209"/>
      <c r="DE207" s="209"/>
    </row>
    <row r="208" spans="1:109" s="2" customFormat="1" ht="13.2">
      <c r="A208" s="82"/>
      <c r="B208" s="14"/>
      <c r="C208" s="10"/>
      <c r="D208" s="300"/>
      <c r="E208" s="209"/>
      <c r="F208" s="209"/>
      <c r="G208" s="209"/>
      <c r="H208" s="209"/>
      <c r="I208" s="209"/>
      <c r="J208" s="209"/>
      <c r="K208" s="209"/>
      <c r="L208" s="300"/>
      <c r="M208" s="300"/>
      <c r="N208" s="300"/>
      <c r="O208" s="300"/>
      <c r="P208" s="300"/>
      <c r="Q208" s="300"/>
      <c r="R208" s="300"/>
      <c r="S208" s="300"/>
      <c r="T208" s="209"/>
      <c r="U208" s="209"/>
      <c r="V208" s="209"/>
      <c r="W208" s="209"/>
      <c r="X208" s="209"/>
      <c r="Y208" s="209"/>
      <c r="Z208" s="300"/>
      <c r="AA208" s="300"/>
      <c r="AB208" s="209"/>
      <c r="AC208" s="209"/>
      <c r="AD208" s="209"/>
      <c r="AE208" s="300"/>
      <c r="AF208" s="300"/>
      <c r="AG208" s="209"/>
      <c r="AH208" s="209"/>
      <c r="AI208" s="209"/>
      <c r="AJ208" s="209"/>
      <c r="AK208" s="209"/>
      <c r="AL208" s="300"/>
      <c r="AM208" s="300"/>
      <c r="AN208" s="300"/>
      <c r="AO208" s="300"/>
      <c r="AP208" s="209"/>
      <c r="AQ208" s="209"/>
      <c r="AR208" s="209"/>
      <c r="AS208" s="209"/>
      <c r="AT208" s="209"/>
      <c r="AU208" s="209"/>
      <c r="AV208" s="209"/>
      <c r="AW208" s="209"/>
      <c r="AX208" s="300"/>
      <c r="AY208" s="209"/>
      <c r="AZ208" s="209"/>
      <c r="BA208" s="209"/>
      <c r="BB208" s="209"/>
      <c r="BC208" s="209"/>
      <c r="BD208" s="209"/>
      <c r="BE208" s="209"/>
      <c r="BF208" s="209"/>
      <c r="BG208" s="300"/>
      <c r="BH208" s="209"/>
      <c r="BI208" s="209"/>
      <c r="BJ208" s="209"/>
      <c r="BK208" s="300"/>
      <c r="BL208" s="300"/>
      <c r="BM208" s="209"/>
      <c r="BN208" s="209"/>
      <c r="BO208" s="300"/>
      <c r="BP208" s="209"/>
      <c r="BQ208" s="209"/>
      <c r="BR208" s="209"/>
      <c r="BS208" s="209"/>
      <c r="BT208" s="209"/>
      <c r="BU208" s="209"/>
      <c r="BV208" s="209"/>
      <c r="BW208" s="209"/>
      <c r="BX208" s="209"/>
      <c r="BY208" s="209"/>
      <c r="BZ208" s="209"/>
      <c r="CA208" s="209"/>
      <c r="CB208" s="209"/>
      <c r="CC208" s="209"/>
      <c r="CD208" s="209"/>
      <c r="CE208" s="209"/>
      <c r="CF208" s="209"/>
      <c r="CG208" s="209"/>
      <c r="CH208" s="209"/>
      <c r="CI208" s="209"/>
      <c r="CJ208" s="209"/>
      <c r="CK208" s="209"/>
      <c r="CL208" s="209"/>
      <c r="CM208" s="209"/>
      <c r="CN208" s="209"/>
      <c r="CO208" s="209"/>
      <c r="CP208" s="209"/>
      <c r="CQ208" s="209"/>
      <c r="CR208" s="209"/>
      <c r="CS208" s="209"/>
      <c r="CT208" s="209"/>
      <c r="CU208" s="209"/>
      <c r="CV208" s="209"/>
      <c r="CW208" s="209"/>
      <c r="CX208" s="209"/>
      <c r="CY208" s="209"/>
      <c r="CZ208" s="209"/>
      <c r="DA208" s="209"/>
      <c r="DB208" s="209"/>
      <c r="DC208" s="209"/>
      <c r="DD208" s="209"/>
      <c r="DE208" s="209"/>
    </row>
    <row r="209" spans="1:109" s="2" customFormat="1" ht="13.2">
      <c r="A209" s="82"/>
      <c r="B209" s="14"/>
      <c r="C209" s="10"/>
      <c r="D209" s="300"/>
      <c r="E209" s="209"/>
      <c r="F209" s="209"/>
      <c r="G209" s="209"/>
      <c r="H209" s="209"/>
      <c r="I209" s="209"/>
      <c r="J209" s="209"/>
      <c r="K209" s="209"/>
      <c r="L209" s="300"/>
      <c r="M209" s="300"/>
      <c r="N209" s="300"/>
      <c r="O209" s="300"/>
      <c r="P209" s="300"/>
      <c r="Q209" s="300"/>
      <c r="R209" s="300"/>
      <c r="S209" s="300"/>
      <c r="T209" s="209"/>
      <c r="U209" s="209"/>
      <c r="V209" s="209"/>
      <c r="W209" s="209"/>
      <c r="X209" s="209"/>
      <c r="Y209" s="209"/>
      <c r="Z209" s="300"/>
      <c r="AA209" s="300"/>
      <c r="AB209" s="209"/>
      <c r="AC209" s="209"/>
      <c r="AD209" s="209"/>
      <c r="AE209" s="300"/>
      <c r="AF209" s="300"/>
      <c r="AG209" s="209"/>
      <c r="AH209" s="209"/>
      <c r="AI209" s="209"/>
      <c r="AJ209" s="209"/>
      <c r="AK209" s="209"/>
      <c r="AL209" s="300"/>
      <c r="AM209" s="300"/>
      <c r="AN209" s="300"/>
      <c r="AO209" s="300"/>
      <c r="AP209" s="209"/>
      <c r="AQ209" s="209"/>
      <c r="AR209" s="209"/>
      <c r="AS209" s="209"/>
      <c r="AT209" s="209"/>
      <c r="AU209" s="209"/>
      <c r="AV209" s="209"/>
      <c r="AW209" s="209"/>
      <c r="AX209" s="300"/>
      <c r="AY209" s="209"/>
      <c r="AZ209" s="209"/>
      <c r="BA209" s="209"/>
      <c r="BB209" s="209"/>
      <c r="BC209" s="209"/>
      <c r="BD209" s="209"/>
      <c r="BE209" s="209"/>
      <c r="BF209" s="209"/>
      <c r="BG209" s="300"/>
      <c r="BH209" s="209"/>
      <c r="BI209" s="209"/>
      <c r="BJ209" s="209"/>
      <c r="BK209" s="300"/>
      <c r="BL209" s="300"/>
      <c r="BM209" s="209"/>
      <c r="BN209" s="209"/>
      <c r="BO209" s="300"/>
      <c r="BP209" s="209"/>
      <c r="BQ209" s="209"/>
      <c r="BR209" s="209"/>
      <c r="BS209" s="209"/>
      <c r="BT209" s="209"/>
      <c r="BU209" s="209"/>
      <c r="BV209" s="209"/>
      <c r="BW209" s="209"/>
      <c r="BX209" s="209"/>
      <c r="BY209" s="209"/>
      <c r="BZ209" s="209"/>
      <c r="CA209" s="209"/>
      <c r="CB209" s="209"/>
      <c r="CC209" s="209"/>
      <c r="CD209" s="209"/>
      <c r="CE209" s="209"/>
      <c r="CF209" s="209"/>
      <c r="CG209" s="209"/>
      <c r="CH209" s="209"/>
      <c r="CI209" s="209"/>
      <c r="CJ209" s="209"/>
      <c r="CK209" s="209"/>
      <c r="CL209" s="209"/>
      <c r="CM209" s="209"/>
      <c r="CN209" s="209"/>
      <c r="CO209" s="209"/>
      <c r="CP209" s="209"/>
      <c r="CQ209" s="209"/>
      <c r="CR209" s="209"/>
      <c r="CS209" s="209"/>
      <c r="CT209" s="209"/>
      <c r="CU209" s="209"/>
      <c r="CV209" s="209"/>
      <c r="CW209" s="209"/>
      <c r="CX209" s="209"/>
      <c r="CY209" s="209"/>
      <c r="CZ209" s="209"/>
      <c r="DA209" s="209"/>
      <c r="DB209" s="209"/>
      <c r="DC209" s="209"/>
      <c r="DD209" s="209"/>
      <c r="DE209" s="209"/>
    </row>
    <row r="210" spans="1:109" s="2" customFormat="1" ht="13.2">
      <c r="A210" s="82"/>
      <c r="B210" s="14"/>
      <c r="C210" s="10"/>
      <c r="D210" s="300"/>
      <c r="E210" s="209"/>
      <c r="F210" s="209"/>
      <c r="G210" s="209"/>
      <c r="H210" s="209"/>
      <c r="I210" s="209"/>
      <c r="J210" s="209"/>
      <c r="K210" s="209"/>
      <c r="L210" s="300"/>
      <c r="M210" s="300"/>
      <c r="N210" s="300"/>
      <c r="O210" s="300"/>
      <c r="P210" s="300"/>
      <c r="Q210" s="300"/>
      <c r="R210" s="300"/>
      <c r="S210" s="300"/>
      <c r="T210" s="209"/>
      <c r="U210" s="209"/>
      <c r="V210" s="209"/>
      <c r="W210" s="209"/>
      <c r="X210" s="209"/>
      <c r="Y210" s="209"/>
      <c r="Z210" s="300"/>
      <c r="AA210" s="300"/>
      <c r="AB210" s="209"/>
      <c r="AC210" s="209"/>
      <c r="AD210" s="209"/>
      <c r="AE210" s="300"/>
      <c r="AF210" s="300"/>
      <c r="AG210" s="209"/>
      <c r="AH210" s="209"/>
      <c r="AI210" s="209"/>
      <c r="AJ210" s="209"/>
      <c r="AK210" s="209"/>
      <c r="AL210" s="300"/>
      <c r="AM210" s="300"/>
      <c r="AN210" s="300"/>
      <c r="AO210" s="300"/>
      <c r="AP210" s="209"/>
      <c r="AQ210" s="209"/>
      <c r="AR210" s="209"/>
      <c r="AS210" s="209"/>
      <c r="AT210" s="209"/>
      <c r="AU210" s="209"/>
      <c r="AV210" s="209"/>
      <c r="AW210" s="209"/>
      <c r="AX210" s="300"/>
      <c r="AY210" s="209"/>
      <c r="AZ210" s="209"/>
      <c r="BA210" s="209"/>
      <c r="BB210" s="209"/>
      <c r="BC210" s="209"/>
      <c r="BD210" s="209"/>
      <c r="BE210" s="209"/>
      <c r="BF210" s="209"/>
      <c r="BG210" s="300"/>
      <c r="BH210" s="209"/>
      <c r="BI210" s="209"/>
      <c r="BJ210" s="209"/>
      <c r="BK210" s="300"/>
      <c r="BL210" s="300"/>
      <c r="BM210" s="209"/>
      <c r="BN210" s="209"/>
      <c r="BO210" s="300"/>
      <c r="BP210" s="209"/>
      <c r="BQ210" s="209"/>
      <c r="BR210" s="209"/>
      <c r="BS210" s="209"/>
      <c r="BT210" s="209"/>
      <c r="BU210" s="209"/>
      <c r="BV210" s="209"/>
      <c r="BW210" s="209"/>
      <c r="BX210" s="209"/>
      <c r="BY210" s="209"/>
      <c r="BZ210" s="209"/>
      <c r="CA210" s="209"/>
      <c r="CB210" s="209"/>
      <c r="CC210" s="209"/>
      <c r="CD210" s="209"/>
      <c r="CE210" s="209"/>
      <c r="CF210" s="209"/>
      <c r="CG210" s="209"/>
      <c r="CH210" s="209"/>
      <c r="CI210" s="209"/>
      <c r="CJ210" s="209"/>
      <c r="CK210" s="209"/>
      <c r="CL210" s="209"/>
      <c r="CM210" s="209"/>
      <c r="CN210" s="209"/>
      <c r="CO210" s="209"/>
      <c r="CP210" s="209"/>
      <c r="CQ210" s="209"/>
      <c r="CR210" s="209"/>
      <c r="CS210" s="209"/>
      <c r="CT210" s="209"/>
      <c r="CU210" s="209"/>
      <c r="CV210" s="209"/>
      <c r="CW210" s="209"/>
      <c r="CX210" s="209"/>
      <c r="CY210" s="209"/>
      <c r="CZ210" s="209"/>
      <c r="DA210" s="209"/>
      <c r="DB210" s="209"/>
      <c r="DC210" s="209"/>
      <c r="DD210" s="209"/>
      <c r="DE210" s="209"/>
    </row>
    <row r="211" spans="1:109" s="2" customFormat="1" ht="13.2">
      <c r="A211" s="82"/>
      <c r="B211" s="14"/>
      <c r="C211" s="10"/>
      <c r="D211" s="300"/>
      <c r="E211" s="209"/>
      <c r="F211" s="209"/>
      <c r="G211" s="209"/>
      <c r="H211" s="209"/>
      <c r="I211" s="209"/>
      <c r="J211" s="209"/>
      <c r="K211" s="209"/>
      <c r="L211" s="300"/>
      <c r="M211" s="300"/>
      <c r="N211" s="300"/>
      <c r="O211" s="300"/>
      <c r="P211" s="300"/>
      <c r="Q211" s="300"/>
      <c r="R211" s="300"/>
      <c r="S211" s="300"/>
      <c r="T211" s="209"/>
      <c r="U211" s="209"/>
      <c r="V211" s="209"/>
      <c r="W211" s="209"/>
      <c r="X211" s="209"/>
      <c r="Y211" s="209"/>
      <c r="Z211" s="300"/>
      <c r="AA211" s="300"/>
      <c r="AB211" s="209"/>
      <c r="AC211" s="209"/>
      <c r="AD211" s="209"/>
      <c r="AE211" s="300"/>
      <c r="AF211" s="300"/>
      <c r="AG211" s="209"/>
      <c r="AH211" s="209"/>
      <c r="AI211" s="209"/>
      <c r="AJ211" s="209"/>
      <c r="AK211" s="209"/>
      <c r="AL211" s="300"/>
      <c r="AM211" s="300"/>
      <c r="AN211" s="300"/>
      <c r="AO211" s="300"/>
      <c r="AP211" s="209"/>
      <c r="AQ211" s="209"/>
      <c r="AR211" s="209"/>
      <c r="AS211" s="209"/>
      <c r="AT211" s="209"/>
      <c r="AU211" s="209"/>
      <c r="AV211" s="209"/>
      <c r="AW211" s="209"/>
      <c r="AX211" s="300"/>
      <c r="AY211" s="209"/>
      <c r="AZ211" s="209"/>
      <c r="BA211" s="209"/>
      <c r="BB211" s="209"/>
      <c r="BC211" s="209"/>
      <c r="BD211" s="209"/>
      <c r="BE211" s="209"/>
      <c r="BF211" s="209"/>
      <c r="BG211" s="300"/>
      <c r="BH211" s="209"/>
      <c r="BI211" s="209"/>
      <c r="BJ211" s="209"/>
      <c r="BK211" s="300"/>
      <c r="BL211" s="300"/>
      <c r="BM211" s="209"/>
      <c r="BN211" s="209"/>
      <c r="BO211" s="300"/>
      <c r="BP211" s="209"/>
      <c r="BQ211" s="209"/>
      <c r="BR211" s="209"/>
      <c r="BS211" s="209"/>
      <c r="BT211" s="209"/>
      <c r="BU211" s="209"/>
      <c r="BV211" s="209"/>
      <c r="BW211" s="209"/>
      <c r="BX211" s="209"/>
      <c r="BY211" s="209"/>
      <c r="BZ211" s="209"/>
      <c r="CA211" s="209"/>
      <c r="CB211" s="209"/>
      <c r="CC211" s="209"/>
      <c r="CD211" s="209"/>
      <c r="CE211" s="209"/>
      <c r="CF211" s="209"/>
      <c r="CG211" s="209"/>
      <c r="CH211" s="209"/>
      <c r="CI211" s="209"/>
      <c r="CJ211" s="209"/>
      <c r="CK211" s="209"/>
      <c r="CL211" s="209"/>
      <c r="CM211" s="209"/>
      <c r="CN211" s="209"/>
      <c r="CO211" s="209"/>
      <c r="CP211" s="209"/>
      <c r="CQ211" s="209"/>
      <c r="CR211" s="209"/>
      <c r="CS211" s="209"/>
      <c r="CT211" s="209"/>
      <c r="CU211" s="209"/>
      <c r="CV211" s="209"/>
      <c r="CW211" s="209"/>
      <c r="CX211" s="209"/>
      <c r="CY211" s="209"/>
      <c r="CZ211" s="209"/>
      <c r="DA211" s="209"/>
      <c r="DB211" s="209"/>
      <c r="DC211" s="209"/>
      <c r="DD211" s="209"/>
      <c r="DE211" s="209"/>
    </row>
    <row r="212" spans="1:109" s="2" customFormat="1" ht="13.2">
      <c r="A212" s="82"/>
      <c r="B212" s="14"/>
      <c r="C212" s="10"/>
      <c r="D212" s="300"/>
      <c r="E212" s="209"/>
      <c r="F212" s="209"/>
      <c r="G212" s="209"/>
      <c r="H212" s="209"/>
      <c r="I212" s="209"/>
      <c r="J212" s="209"/>
      <c r="K212" s="209"/>
      <c r="L212" s="300"/>
      <c r="M212" s="300"/>
      <c r="N212" s="300"/>
      <c r="O212" s="300"/>
      <c r="P212" s="300"/>
      <c r="Q212" s="300"/>
      <c r="R212" s="300"/>
      <c r="S212" s="300"/>
      <c r="T212" s="209"/>
      <c r="U212" s="209"/>
      <c r="V212" s="209"/>
      <c r="W212" s="209"/>
      <c r="X212" s="209"/>
      <c r="Y212" s="209"/>
      <c r="Z212" s="300"/>
      <c r="AA212" s="300"/>
      <c r="AB212" s="209"/>
      <c r="AC212" s="209"/>
      <c r="AD212" s="209"/>
      <c r="AE212" s="300"/>
      <c r="AF212" s="300"/>
      <c r="AG212" s="209"/>
      <c r="AH212" s="209"/>
      <c r="AI212" s="209"/>
      <c r="AJ212" s="209"/>
      <c r="AK212" s="209"/>
      <c r="AL212" s="300"/>
      <c r="AM212" s="300"/>
      <c r="AN212" s="300"/>
      <c r="AO212" s="300"/>
      <c r="AP212" s="209"/>
      <c r="AQ212" s="209"/>
      <c r="AR212" s="209"/>
      <c r="AS212" s="209"/>
      <c r="AT212" s="209"/>
      <c r="AU212" s="209"/>
      <c r="AV212" s="209"/>
      <c r="AW212" s="209"/>
      <c r="AX212" s="300"/>
      <c r="AY212" s="209"/>
      <c r="AZ212" s="209"/>
      <c r="BA212" s="209"/>
      <c r="BB212" s="209"/>
      <c r="BC212" s="209"/>
      <c r="BD212" s="209"/>
      <c r="BE212" s="209"/>
      <c r="BF212" s="209"/>
      <c r="BG212" s="300"/>
      <c r="BH212" s="209"/>
      <c r="BI212" s="209"/>
      <c r="BJ212" s="209"/>
      <c r="BK212" s="300"/>
      <c r="BL212" s="300"/>
      <c r="BM212" s="209"/>
      <c r="BN212" s="209"/>
      <c r="BO212" s="300"/>
      <c r="BP212" s="209"/>
      <c r="BQ212" s="209"/>
      <c r="BR212" s="209"/>
      <c r="BS212" s="209"/>
      <c r="BT212" s="209"/>
      <c r="BU212" s="209"/>
      <c r="BV212" s="209"/>
      <c r="BW212" s="209"/>
      <c r="BX212" s="209"/>
      <c r="BY212" s="209"/>
      <c r="BZ212" s="209"/>
      <c r="CA212" s="209"/>
      <c r="CB212" s="209"/>
      <c r="CC212" s="209"/>
      <c r="CD212" s="209"/>
      <c r="CE212" s="209"/>
      <c r="CF212" s="209"/>
      <c r="CG212" s="209"/>
      <c r="CH212" s="209"/>
      <c r="CI212" s="209"/>
      <c r="CJ212" s="209"/>
      <c r="CK212" s="209"/>
      <c r="CL212" s="209"/>
      <c r="CM212" s="209"/>
      <c r="CN212" s="209"/>
      <c r="CO212" s="209"/>
      <c r="CP212" s="209"/>
      <c r="CQ212" s="209"/>
      <c r="CR212" s="209"/>
      <c r="CS212" s="209"/>
      <c r="CT212" s="209"/>
      <c r="CU212" s="209"/>
      <c r="CV212" s="209"/>
      <c r="CW212" s="209"/>
      <c r="CX212" s="209"/>
      <c r="CY212" s="209"/>
      <c r="CZ212" s="209"/>
      <c r="DA212" s="209"/>
      <c r="DB212" s="209"/>
      <c r="DC212" s="209"/>
      <c r="DD212" s="209"/>
      <c r="DE212" s="209"/>
    </row>
    <row r="213" spans="1:109" s="2" customFormat="1" ht="13.2">
      <c r="A213" s="82"/>
      <c r="B213" s="14"/>
      <c r="C213" s="10"/>
      <c r="D213" s="300"/>
      <c r="E213" s="209"/>
      <c r="F213" s="209"/>
      <c r="G213" s="209"/>
      <c r="H213" s="209"/>
      <c r="I213" s="209"/>
      <c r="J213" s="209"/>
      <c r="K213" s="209"/>
      <c r="L213" s="300"/>
      <c r="M213" s="300"/>
      <c r="N213" s="300"/>
      <c r="O213" s="300"/>
      <c r="P213" s="300"/>
      <c r="Q213" s="300"/>
      <c r="R213" s="300"/>
      <c r="S213" s="300"/>
      <c r="T213" s="209"/>
      <c r="U213" s="209"/>
      <c r="V213" s="209"/>
      <c r="W213" s="209"/>
      <c r="X213" s="209"/>
      <c r="Y213" s="209"/>
      <c r="Z213" s="300"/>
      <c r="AA213" s="300"/>
      <c r="AB213" s="209"/>
      <c r="AC213" s="209"/>
      <c r="AD213" s="209"/>
      <c r="AE213" s="300"/>
      <c r="AF213" s="300"/>
      <c r="AG213" s="209"/>
      <c r="AH213" s="209"/>
      <c r="AI213" s="209"/>
      <c r="AJ213" s="209"/>
      <c r="AK213" s="209"/>
      <c r="AL213" s="300"/>
      <c r="AM213" s="300"/>
      <c r="AN213" s="300"/>
      <c r="AO213" s="300"/>
      <c r="AP213" s="209"/>
      <c r="AQ213" s="209"/>
      <c r="AR213" s="209"/>
      <c r="AS213" s="209"/>
      <c r="AT213" s="209"/>
      <c r="AU213" s="209"/>
      <c r="AV213" s="209"/>
      <c r="AW213" s="209"/>
      <c r="AX213" s="300"/>
      <c r="AY213" s="209"/>
      <c r="AZ213" s="209"/>
      <c r="BA213" s="209"/>
      <c r="BB213" s="209"/>
      <c r="BC213" s="209"/>
      <c r="BD213" s="209"/>
      <c r="BE213" s="209"/>
      <c r="BF213" s="209"/>
      <c r="BG213" s="300"/>
      <c r="BH213" s="209"/>
      <c r="BI213" s="209"/>
      <c r="BJ213" s="209"/>
      <c r="BK213" s="300"/>
      <c r="BL213" s="300"/>
      <c r="BM213" s="209"/>
      <c r="BN213" s="209"/>
      <c r="BO213" s="300"/>
      <c r="BP213" s="209"/>
      <c r="BQ213" s="209"/>
      <c r="BR213" s="209"/>
      <c r="BS213" s="209"/>
      <c r="BT213" s="209"/>
      <c r="BU213" s="209"/>
      <c r="BV213" s="209"/>
      <c r="BW213" s="209"/>
      <c r="BX213" s="209"/>
      <c r="BY213" s="209"/>
      <c r="BZ213" s="209"/>
      <c r="CA213" s="209"/>
      <c r="CB213" s="209"/>
      <c r="CC213" s="209"/>
      <c r="CD213" s="209"/>
      <c r="CE213" s="209"/>
      <c r="CF213" s="209"/>
      <c r="CG213" s="209"/>
      <c r="CH213" s="209"/>
      <c r="CI213" s="209"/>
      <c r="CJ213" s="209"/>
      <c r="CK213" s="209"/>
      <c r="CL213" s="209"/>
      <c r="CM213" s="209"/>
      <c r="CN213" s="209"/>
      <c r="CO213" s="209"/>
      <c r="CP213" s="209"/>
      <c r="CQ213" s="209"/>
      <c r="CR213" s="209"/>
      <c r="CS213" s="209"/>
      <c r="CT213" s="209"/>
      <c r="CU213" s="209"/>
      <c r="CV213" s="209"/>
      <c r="CW213" s="209"/>
      <c r="CX213" s="209"/>
      <c r="CY213" s="209"/>
      <c r="CZ213" s="209"/>
      <c r="DA213" s="209"/>
      <c r="DB213" s="209"/>
      <c r="DC213" s="209"/>
      <c r="DD213" s="209"/>
      <c r="DE213" s="209"/>
    </row>
    <row r="214" spans="1:109" s="2" customFormat="1" ht="13.2">
      <c r="A214" s="82"/>
      <c r="B214" s="14"/>
      <c r="C214" s="10"/>
      <c r="D214" s="300"/>
      <c r="E214" s="209"/>
      <c r="F214" s="209"/>
      <c r="G214" s="209"/>
      <c r="H214" s="209"/>
      <c r="I214" s="209"/>
      <c r="J214" s="209"/>
      <c r="K214" s="209"/>
      <c r="L214" s="300"/>
      <c r="M214" s="300"/>
      <c r="N214" s="300"/>
      <c r="O214" s="300"/>
      <c r="P214" s="300"/>
      <c r="Q214" s="300"/>
      <c r="R214" s="300"/>
      <c r="S214" s="300"/>
      <c r="T214" s="209"/>
      <c r="U214" s="209"/>
      <c r="V214" s="209"/>
      <c r="W214" s="209"/>
      <c r="X214" s="209"/>
      <c r="Y214" s="209"/>
      <c r="Z214" s="300"/>
      <c r="AA214" s="300"/>
      <c r="AB214" s="209"/>
      <c r="AC214" s="209"/>
      <c r="AD214" s="209"/>
      <c r="AE214" s="300"/>
      <c r="AF214" s="300"/>
      <c r="AG214" s="209"/>
      <c r="AH214" s="209"/>
      <c r="AI214" s="209"/>
      <c r="AJ214" s="209"/>
      <c r="AK214" s="209"/>
      <c r="AL214" s="300"/>
      <c r="AM214" s="300"/>
      <c r="AN214" s="300"/>
      <c r="AO214" s="300"/>
      <c r="AP214" s="209"/>
      <c r="AQ214" s="209"/>
      <c r="AR214" s="209"/>
      <c r="AS214" s="209"/>
      <c r="AT214" s="209"/>
      <c r="AU214" s="209"/>
      <c r="AV214" s="209"/>
      <c r="AW214" s="209"/>
      <c r="AX214" s="300"/>
      <c r="AY214" s="209"/>
      <c r="AZ214" s="209"/>
      <c r="BA214" s="209"/>
      <c r="BB214" s="209"/>
      <c r="BC214" s="209"/>
      <c r="BD214" s="209"/>
      <c r="BE214" s="209"/>
      <c r="BF214" s="209"/>
      <c r="BG214" s="300"/>
      <c r="BH214" s="209"/>
      <c r="BI214" s="209"/>
      <c r="BJ214" s="209"/>
      <c r="BK214" s="300"/>
      <c r="BL214" s="300"/>
      <c r="BM214" s="209"/>
      <c r="BN214" s="209"/>
      <c r="BO214" s="300"/>
      <c r="BP214" s="209"/>
      <c r="BQ214" s="209"/>
      <c r="BR214" s="209"/>
      <c r="BS214" s="209"/>
      <c r="BT214" s="209"/>
      <c r="BU214" s="209"/>
      <c r="BV214" s="209"/>
      <c r="BW214" s="209"/>
      <c r="BX214" s="209"/>
      <c r="BY214" s="209"/>
      <c r="BZ214" s="209"/>
      <c r="CA214" s="209"/>
      <c r="CB214" s="209"/>
      <c r="CC214" s="209"/>
      <c r="CD214" s="209"/>
      <c r="CE214" s="209"/>
      <c r="CF214" s="209"/>
      <c r="CG214" s="209"/>
      <c r="CH214" s="209"/>
      <c r="CI214" s="209"/>
      <c r="CJ214" s="209"/>
      <c r="CK214" s="209"/>
      <c r="CL214" s="209"/>
      <c r="CM214" s="209"/>
      <c r="CN214" s="209"/>
      <c r="CO214" s="209"/>
      <c r="CP214" s="209"/>
      <c r="CQ214" s="209"/>
      <c r="CR214" s="209"/>
      <c r="CS214" s="209"/>
      <c r="CT214" s="209"/>
      <c r="CU214" s="209"/>
      <c r="CV214" s="209"/>
      <c r="CW214" s="209"/>
      <c r="CX214" s="209"/>
      <c r="CY214" s="209"/>
      <c r="CZ214" s="209"/>
      <c r="DA214" s="209"/>
      <c r="DB214" s="209"/>
      <c r="DC214" s="209"/>
      <c r="DD214" s="209"/>
      <c r="DE214" s="209"/>
    </row>
    <row r="215" spans="1:109" s="2" customFormat="1" ht="13.2">
      <c r="A215" s="82"/>
      <c r="B215" s="14"/>
      <c r="C215" s="10"/>
      <c r="D215" s="300"/>
      <c r="E215" s="209"/>
      <c r="F215" s="209"/>
      <c r="G215" s="209"/>
      <c r="H215" s="209"/>
      <c r="I215" s="209"/>
      <c r="J215" s="209"/>
      <c r="K215" s="209"/>
      <c r="L215" s="300"/>
      <c r="M215" s="300"/>
      <c r="N215" s="300"/>
      <c r="O215" s="300"/>
      <c r="P215" s="300"/>
      <c r="Q215" s="300"/>
      <c r="R215" s="300"/>
      <c r="S215" s="300"/>
      <c r="T215" s="209"/>
      <c r="U215" s="209"/>
      <c r="V215" s="209"/>
      <c r="W215" s="209"/>
      <c r="X215" s="209"/>
      <c r="Y215" s="209"/>
      <c r="Z215" s="300"/>
      <c r="AA215" s="300"/>
      <c r="AB215" s="209"/>
      <c r="AC215" s="209"/>
      <c r="AD215" s="209"/>
      <c r="AE215" s="300"/>
      <c r="AF215" s="300"/>
      <c r="AG215" s="209"/>
      <c r="AH215" s="209"/>
      <c r="AI215" s="209"/>
      <c r="AJ215" s="209"/>
      <c r="AK215" s="209"/>
      <c r="AL215" s="300"/>
      <c r="AM215" s="300"/>
      <c r="AN215" s="300"/>
      <c r="AO215" s="300"/>
      <c r="AP215" s="209"/>
      <c r="AQ215" s="209"/>
      <c r="AR215" s="209"/>
      <c r="AS215" s="209"/>
      <c r="AT215" s="209"/>
      <c r="AU215" s="209"/>
      <c r="AV215" s="209"/>
      <c r="AW215" s="209"/>
      <c r="AX215" s="300"/>
      <c r="AY215" s="209"/>
      <c r="AZ215" s="209"/>
      <c r="BA215" s="209"/>
      <c r="BB215" s="209"/>
      <c r="BC215" s="209"/>
      <c r="BD215" s="209"/>
      <c r="BE215" s="209"/>
      <c r="BF215" s="209"/>
      <c r="BG215" s="300"/>
      <c r="BH215" s="209"/>
      <c r="BI215" s="209"/>
      <c r="BJ215" s="209"/>
      <c r="BK215" s="300"/>
      <c r="BL215" s="300"/>
      <c r="BM215" s="209"/>
      <c r="BN215" s="209"/>
      <c r="BO215" s="300"/>
      <c r="BP215" s="209"/>
      <c r="BQ215" s="209"/>
      <c r="BR215" s="209"/>
      <c r="BS215" s="209"/>
      <c r="BT215" s="209"/>
      <c r="BU215" s="209"/>
      <c r="BV215" s="209"/>
      <c r="BW215" s="209"/>
      <c r="BX215" s="209"/>
      <c r="BY215" s="209"/>
      <c r="BZ215" s="209"/>
      <c r="CA215" s="209"/>
      <c r="CB215" s="209"/>
      <c r="CC215" s="209"/>
      <c r="CD215" s="209"/>
      <c r="CE215" s="209"/>
      <c r="CF215" s="209"/>
      <c r="CG215" s="209"/>
      <c r="CH215" s="209"/>
      <c r="CI215" s="209"/>
      <c r="CJ215" s="209"/>
      <c r="CK215" s="209"/>
      <c r="CL215" s="209"/>
      <c r="CM215" s="209"/>
      <c r="CN215" s="209"/>
      <c r="CO215" s="209"/>
      <c r="CP215" s="209"/>
      <c r="CQ215" s="209"/>
      <c r="CR215" s="209"/>
      <c r="CS215" s="209"/>
      <c r="CT215" s="209"/>
      <c r="CU215" s="209"/>
      <c r="CV215" s="209"/>
      <c r="CW215" s="209"/>
      <c r="CX215" s="209"/>
      <c r="CY215" s="209"/>
      <c r="CZ215" s="209"/>
      <c r="DA215" s="209"/>
      <c r="DB215" s="209"/>
      <c r="DC215" s="209"/>
      <c r="DD215" s="209"/>
      <c r="DE215" s="209"/>
    </row>
    <row r="216" spans="1:109" s="2" customFormat="1" ht="13.2">
      <c r="A216" s="82"/>
      <c r="B216" s="14"/>
      <c r="C216" s="10"/>
      <c r="D216" s="300"/>
      <c r="E216" s="209"/>
      <c r="F216" s="209"/>
      <c r="G216" s="209"/>
      <c r="H216" s="209"/>
      <c r="I216" s="209"/>
      <c r="J216" s="209"/>
      <c r="K216" s="209"/>
      <c r="L216" s="300"/>
      <c r="M216" s="300"/>
      <c r="N216" s="300"/>
      <c r="O216" s="300"/>
      <c r="P216" s="300"/>
      <c r="Q216" s="300"/>
      <c r="R216" s="300"/>
      <c r="S216" s="300"/>
      <c r="T216" s="209"/>
      <c r="U216" s="209"/>
      <c r="V216" s="209"/>
      <c r="W216" s="209"/>
      <c r="X216" s="209"/>
      <c r="Y216" s="209"/>
      <c r="Z216" s="300"/>
      <c r="AA216" s="300"/>
      <c r="AB216" s="209"/>
      <c r="AC216" s="209"/>
      <c r="AD216" s="209"/>
      <c r="AE216" s="300"/>
      <c r="AF216" s="300"/>
      <c r="AG216" s="209"/>
      <c r="AH216" s="209"/>
      <c r="AI216" s="209"/>
      <c r="AJ216" s="209"/>
      <c r="AK216" s="209"/>
      <c r="AL216" s="300"/>
      <c r="AM216" s="300"/>
      <c r="AN216" s="300"/>
      <c r="AO216" s="300"/>
      <c r="AP216" s="209"/>
      <c r="AQ216" s="209"/>
      <c r="AR216" s="209"/>
      <c r="AS216" s="209"/>
      <c r="AT216" s="209"/>
      <c r="AU216" s="209"/>
      <c r="AV216" s="209"/>
      <c r="AW216" s="209"/>
      <c r="AX216" s="300"/>
      <c r="AY216" s="209"/>
      <c r="AZ216" s="209"/>
      <c r="BA216" s="209"/>
      <c r="BB216" s="209"/>
      <c r="BC216" s="209"/>
      <c r="BD216" s="209"/>
      <c r="BE216" s="209"/>
      <c r="BF216" s="209"/>
      <c r="BG216" s="300"/>
      <c r="BH216" s="209"/>
      <c r="BI216" s="209"/>
      <c r="BJ216" s="209"/>
      <c r="BK216" s="300"/>
      <c r="BL216" s="300"/>
      <c r="BM216" s="209"/>
      <c r="BN216" s="209"/>
      <c r="BO216" s="300"/>
      <c r="BP216" s="209"/>
      <c r="BQ216" s="209"/>
      <c r="BR216" s="209"/>
      <c r="BS216" s="209"/>
      <c r="BT216" s="209"/>
      <c r="BU216" s="209"/>
      <c r="BV216" s="209"/>
      <c r="BW216" s="209"/>
      <c r="BX216" s="209"/>
      <c r="BY216" s="209"/>
      <c r="BZ216" s="209"/>
      <c r="CA216" s="209"/>
      <c r="CB216" s="209"/>
      <c r="CC216" s="209"/>
      <c r="CD216" s="209"/>
      <c r="CE216" s="209"/>
      <c r="CF216" s="209"/>
      <c r="CG216" s="209"/>
      <c r="CH216" s="209"/>
      <c r="CI216" s="209"/>
      <c r="CJ216" s="209"/>
      <c r="CK216" s="209"/>
      <c r="CL216" s="209"/>
      <c r="CM216" s="209"/>
      <c r="CN216" s="209"/>
      <c r="CO216" s="209"/>
      <c r="CP216" s="209"/>
      <c r="CQ216" s="209"/>
      <c r="CR216" s="209"/>
      <c r="CS216" s="209"/>
      <c r="CT216" s="209"/>
      <c r="CU216" s="209"/>
      <c r="CV216" s="209"/>
      <c r="CW216" s="209"/>
      <c r="CX216" s="209"/>
      <c r="CY216" s="209"/>
      <c r="CZ216" s="209"/>
      <c r="DA216" s="209"/>
      <c r="DB216" s="209"/>
      <c r="DC216" s="209"/>
      <c r="DD216" s="209"/>
      <c r="DE216" s="209"/>
    </row>
    <row r="217" spans="1:109" s="2" customFormat="1" ht="13.2">
      <c r="A217" s="82"/>
      <c r="B217" s="14"/>
      <c r="C217" s="10"/>
      <c r="D217" s="300"/>
      <c r="E217" s="209"/>
      <c r="F217" s="209"/>
      <c r="G217" s="209"/>
      <c r="H217" s="209"/>
      <c r="I217" s="209"/>
      <c r="J217" s="209"/>
      <c r="K217" s="209"/>
      <c r="L217" s="300"/>
      <c r="M217" s="300"/>
      <c r="N217" s="300"/>
      <c r="O217" s="300"/>
      <c r="P217" s="300"/>
      <c r="Q217" s="300"/>
      <c r="R217" s="300"/>
      <c r="S217" s="300"/>
      <c r="T217" s="209"/>
      <c r="U217" s="209"/>
      <c r="V217" s="209"/>
      <c r="W217" s="209"/>
      <c r="X217" s="209"/>
      <c r="Y217" s="209"/>
      <c r="Z217" s="300"/>
      <c r="AA217" s="300"/>
      <c r="AB217" s="209"/>
      <c r="AC217" s="209"/>
      <c r="AD217" s="209"/>
      <c r="AE217" s="300"/>
      <c r="AF217" s="300"/>
      <c r="AG217" s="209"/>
      <c r="AH217" s="209"/>
      <c r="AI217" s="209"/>
      <c r="AJ217" s="209"/>
      <c r="AK217" s="209"/>
      <c r="AL217" s="300"/>
      <c r="AM217" s="300"/>
      <c r="AN217" s="300"/>
      <c r="AO217" s="300"/>
      <c r="AP217" s="209"/>
      <c r="AQ217" s="209"/>
      <c r="AR217" s="209"/>
      <c r="AS217" s="209"/>
      <c r="AT217" s="209"/>
      <c r="AU217" s="209"/>
      <c r="AV217" s="209"/>
      <c r="AW217" s="209"/>
      <c r="AX217" s="300"/>
      <c r="AY217" s="209"/>
      <c r="AZ217" s="209"/>
      <c r="BA217" s="209"/>
      <c r="BB217" s="209"/>
      <c r="BC217" s="209"/>
      <c r="BD217" s="209"/>
      <c r="BE217" s="209"/>
      <c r="BF217" s="209"/>
      <c r="BG217" s="300"/>
      <c r="BH217" s="209"/>
      <c r="BI217" s="209"/>
      <c r="BJ217" s="209"/>
      <c r="BK217" s="300"/>
      <c r="BL217" s="300"/>
      <c r="BM217" s="209"/>
      <c r="BN217" s="209"/>
      <c r="BO217" s="300"/>
      <c r="BP217" s="209"/>
      <c r="BQ217" s="209"/>
      <c r="BR217" s="209"/>
      <c r="BS217" s="209"/>
      <c r="BT217" s="209"/>
      <c r="BU217" s="209"/>
      <c r="BV217" s="209"/>
      <c r="BW217" s="209"/>
      <c r="BX217" s="209"/>
      <c r="BY217" s="209"/>
      <c r="BZ217" s="209"/>
      <c r="CA217" s="209"/>
      <c r="CB217" s="209"/>
      <c r="CC217" s="209"/>
      <c r="CD217" s="209"/>
      <c r="CE217" s="209"/>
      <c r="CF217" s="209"/>
      <c r="CG217" s="209"/>
      <c r="CH217" s="209"/>
      <c r="CI217" s="209"/>
      <c r="CJ217" s="209"/>
      <c r="CK217" s="209"/>
      <c r="CL217" s="209"/>
      <c r="CM217" s="209"/>
      <c r="CN217" s="209"/>
      <c r="CO217" s="209"/>
      <c r="CP217" s="209"/>
      <c r="CQ217" s="209"/>
      <c r="CR217" s="209"/>
      <c r="CS217" s="209"/>
      <c r="CT217" s="209"/>
      <c r="CU217" s="209"/>
      <c r="CV217" s="209"/>
      <c r="CW217" s="209"/>
      <c r="CX217" s="209"/>
      <c r="CY217" s="209"/>
      <c r="CZ217" s="209"/>
      <c r="DA217" s="209"/>
      <c r="DB217" s="209"/>
      <c r="DC217" s="209"/>
      <c r="DD217" s="209"/>
      <c r="DE217" s="209"/>
    </row>
    <row r="218" spans="1:109" s="2" customFormat="1" ht="13.2">
      <c r="A218" s="82"/>
      <c r="B218" s="14"/>
      <c r="C218" s="10"/>
      <c r="D218" s="300"/>
      <c r="E218" s="209"/>
      <c r="F218" s="209"/>
      <c r="G218" s="209"/>
      <c r="H218" s="209"/>
      <c r="I218" s="209"/>
      <c r="J218" s="209"/>
      <c r="K218" s="209"/>
      <c r="L218" s="300"/>
      <c r="M218" s="300"/>
      <c r="N218" s="300"/>
      <c r="O218" s="300"/>
      <c r="P218" s="300"/>
      <c r="Q218" s="300"/>
      <c r="R218" s="300"/>
      <c r="S218" s="300"/>
      <c r="T218" s="209"/>
      <c r="U218" s="209"/>
      <c r="V218" s="209"/>
      <c r="W218" s="209"/>
      <c r="X218" s="209"/>
      <c r="Y218" s="209"/>
      <c r="Z218" s="300"/>
      <c r="AA218" s="300"/>
      <c r="AB218" s="209"/>
      <c r="AC218" s="209"/>
      <c r="AD218" s="209"/>
      <c r="AE218" s="300"/>
      <c r="AF218" s="300"/>
      <c r="AG218" s="209"/>
      <c r="AH218" s="209"/>
      <c r="AI218" s="209"/>
      <c r="AJ218" s="209"/>
      <c r="AK218" s="209"/>
      <c r="AL218" s="300"/>
      <c r="AM218" s="300"/>
      <c r="AN218" s="300"/>
      <c r="AO218" s="300"/>
      <c r="AP218" s="209"/>
      <c r="AQ218" s="209"/>
      <c r="AR218" s="209"/>
      <c r="AS218" s="209"/>
      <c r="AT218" s="209"/>
      <c r="AU218" s="209"/>
      <c r="AV218" s="209"/>
      <c r="AW218" s="209"/>
      <c r="AX218" s="300"/>
      <c r="AY218" s="209"/>
      <c r="AZ218" s="209"/>
      <c r="BA218" s="209"/>
      <c r="BB218" s="209"/>
      <c r="BC218" s="209"/>
      <c r="BD218" s="209"/>
      <c r="BE218" s="209"/>
      <c r="BF218" s="209"/>
      <c r="BG218" s="300"/>
      <c r="BH218" s="209"/>
      <c r="BI218" s="209"/>
      <c r="BJ218" s="209"/>
      <c r="BK218" s="300"/>
      <c r="BL218" s="300"/>
      <c r="BM218" s="209"/>
      <c r="BN218" s="209"/>
      <c r="BO218" s="300"/>
      <c r="BP218" s="209"/>
      <c r="BQ218" s="209"/>
      <c r="BR218" s="209"/>
      <c r="BS218" s="209"/>
      <c r="BT218" s="209"/>
      <c r="BU218" s="209"/>
      <c r="BV218" s="209"/>
      <c r="BW218" s="209"/>
      <c r="BX218" s="209"/>
      <c r="BY218" s="209"/>
      <c r="BZ218" s="209"/>
      <c r="CA218" s="209"/>
      <c r="CB218" s="209"/>
      <c r="CC218" s="209"/>
      <c r="CD218" s="209"/>
      <c r="CE218" s="209"/>
      <c r="CF218" s="209"/>
      <c r="CG218" s="209"/>
      <c r="CH218" s="209"/>
      <c r="CI218" s="209"/>
      <c r="CJ218" s="209"/>
      <c r="CK218" s="209"/>
      <c r="CL218" s="209"/>
      <c r="CM218" s="209"/>
      <c r="CN218" s="209"/>
      <c r="CO218" s="209"/>
      <c r="CP218" s="209"/>
      <c r="CQ218" s="209"/>
      <c r="CR218" s="209"/>
      <c r="CS218" s="209"/>
      <c r="CT218" s="209"/>
      <c r="CU218" s="209"/>
      <c r="CV218" s="209"/>
      <c r="CW218" s="209"/>
      <c r="CX218" s="209"/>
      <c r="CY218" s="209"/>
      <c r="CZ218" s="209"/>
      <c r="DA218" s="209"/>
      <c r="DB218" s="209"/>
      <c r="DC218" s="209"/>
      <c r="DD218" s="209"/>
      <c r="DE218" s="209"/>
    </row>
    <row r="219" spans="1:109" s="2" customFormat="1" ht="13.2">
      <c r="A219" s="82"/>
      <c r="B219" s="14"/>
      <c r="C219" s="10"/>
      <c r="D219" s="300"/>
      <c r="E219" s="209"/>
      <c r="F219" s="209"/>
      <c r="G219" s="209"/>
      <c r="H219" s="209"/>
      <c r="I219" s="209"/>
      <c r="J219" s="209"/>
      <c r="K219" s="209"/>
      <c r="L219" s="300"/>
      <c r="M219" s="300"/>
      <c r="N219" s="300"/>
      <c r="O219" s="300"/>
      <c r="P219" s="300"/>
      <c r="Q219" s="300"/>
      <c r="R219" s="300"/>
      <c r="S219" s="300"/>
      <c r="T219" s="209"/>
      <c r="U219" s="209"/>
      <c r="V219" s="209"/>
      <c r="W219" s="209"/>
      <c r="X219" s="209"/>
      <c r="Y219" s="209"/>
      <c r="Z219" s="300"/>
      <c r="AA219" s="300"/>
      <c r="AB219" s="209"/>
      <c r="AC219" s="209"/>
      <c r="AD219" s="209"/>
      <c r="AE219" s="300"/>
      <c r="AF219" s="300"/>
      <c r="AG219" s="209"/>
      <c r="AH219" s="209"/>
      <c r="AI219" s="209"/>
      <c r="AJ219" s="209"/>
      <c r="AK219" s="209"/>
      <c r="AL219" s="300"/>
      <c r="AM219" s="300"/>
      <c r="AN219" s="300"/>
      <c r="AO219" s="300"/>
      <c r="AP219" s="209"/>
      <c r="AQ219" s="209"/>
      <c r="AR219" s="209"/>
      <c r="AS219" s="209"/>
      <c r="AT219" s="209"/>
      <c r="AU219" s="209"/>
      <c r="AV219" s="209"/>
      <c r="AW219" s="209"/>
      <c r="AX219" s="300"/>
      <c r="AY219" s="209"/>
      <c r="AZ219" s="209"/>
      <c r="BA219" s="209"/>
      <c r="BB219" s="209"/>
      <c r="BC219" s="209"/>
      <c r="BD219" s="209"/>
      <c r="BE219" s="209"/>
      <c r="BF219" s="209"/>
      <c r="BG219" s="300"/>
      <c r="BH219" s="209"/>
      <c r="BI219" s="209"/>
      <c r="BJ219" s="209"/>
      <c r="BK219" s="300"/>
      <c r="BL219" s="300"/>
      <c r="BM219" s="209"/>
      <c r="BN219" s="209"/>
      <c r="BO219" s="300"/>
      <c r="BP219" s="209"/>
      <c r="BQ219" s="209"/>
      <c r="BR219" s="209"/>
      <c r="BS219" s="209"/>
      <c r="BT219" s="209"/>
      <c r="BU219" s="209"/>
      <c r="BV219" s="209"/>
      <c r="BW219" s="209"/>
      <c r="BX219" s="209"/>
      <c r="BY219" s="209"/>
      <c r="BZ219" s="209"/>
      <c r="CA219" s="209"/>
      <c r="CB219" s="209"/>
      <c r="CC219" s="209"/>
      <c r="CD219" s="209"/>
      <c r="CE219" s="209"/>
      <c r="CF219" s="209"/>
      <c r="CG219" s="209"/>
      <c r="CH219" s="209"/>
      <c r="CI219" s="209"/>
      <c r="CJ219" s="209"/>
      <c r="CK219" s="209"/>
      <c r="CL219" s="209"/>
      <c r="CM219" s="209"/>
      <c r="CN219" s="209"/>
      <c r="CO219" s="209"/>
      <c r="CP219" s="209"/>
      <c r="CQ219" s="209"/>
      <c r="CR219" s="209"/>
      <c r="CS219" s="209"/>
      <c r="CT219" s="209"/>
      <c r="CU219" s="209"/>
      <c r="CV219" s="209"/>
      <c r="CW219" s="209"/>
      <c r="CX219" s="209"/>
      <c r="CY219" s="209"/>
      <c r="CZ219" s="209"/>
      <c r="DA219" s="209"/>
      <c r="DB219" s="209"/>
      <c r="DC219" s="209"/>
      <c r="DD219" s="209"/>
      <c r="DE219" s="209"/>
    </row>
    <row r="220" spans="1:109" s="2" customFormat="1" ht="13.2">
      <c r="A220" s="82"/>
      <c r="B220" s="14"/>
      <c r="C220" s="10"/>
      <c r="D220" s="300"/>
      <c r="E220" s="209"/>
      <c r="F220" s="209"/>
      <c r="G220" s="209"/>
      <c r="H220" s="209"/>
      <c r="I220" s="209"/>
      <c r="J220" s="209"/>
      <c r="K220" s="209"/>
      <c r="L220" s="300"/>
      <c r="M220" s="300"/>
      <c r="N220" s="300"/>
      <c r="O220" s="300"/>
      <c r="P220" s="300"/>
      <c r="Q220" s="300"/>
      <c r="R220" s="300"/>
      <c r="S220" s="300"/>
      <c r="T220" s="209"/>
      <c r="U220" s="209"/>
      <c r="V220" s="209"/>
      <c r="W220" s="209"/>
      <c r="X220" s="209"/>
      <c r="Y220" s="209"/>
      <c r="Z220" s="300"/>
      <c r="AA220" s="300"/>
      <c r="AB220" s="209"/>
      <c r="AC220" s="209"/>
      <c r="AD220" s="209"/>
      <c r="AE220" s="300"/>
      <c r="AF220" s="300"/>
      <c r="AG220" s="209"/>
      <c r="AH220" s="209"/>
      <c r="AI220" s="209"/>
      <c r="AJ220" s="209"/>
      <c r="AK220" s="209"/>
      <c r="AL220" s="300"/>
      <c r="AM220" s="300"/>
      <c r="AN220" s="300"/>
      <c r="AO220" s="300"/>
      <c r="AP220" s="209"/>
      <c r="AQ220" s="209"/>
      <c r="AR220" s="209"/>
      <c r="AS220" s="209"/>
      <c r="AT220" s="209"/>
      <c r="AU220" s="209"/>
      <c r="AV220" s="209"/>
      <c r="AW220" s="209"/>
      <c r="AX220" s="300"/>
      <c r="AY220" s="209"/>
      <c r="AZ220" s="209"/>
      <c r="BA220" s="209"/>
      <c r="BB220" s="209"/>
      <c r="BC220" s="209"/>
      <c r="BD220" s="209"/>
      <c r="BE220" s="209"/>
      <c r="BF220" s="209"/>
      <c r="BG220" s="300"/>
      <c r="BH220" s="209"/>
      <c r="BI220" s="209"/>
      <c r="BJ220" s="209"/>
      <c r="BK220" s="300"/>
      <c r="BL220" s="300"/>
      <c r="BM220" s="209"/>
      <c r="BN220" s="209"/>
      <c r="BO220" s="300"/>
      <c r="BP220" s="209"/>
      <c r="BQ220" s="209"/>
      <c r="BR220" s="209"/>
      <c r="BS220" s="209"/>
      <c r="BT220" s="209"/>
      <c r="BU220" s="209"/>
      <c r="BV220" s="209"/>
      <c r="BW220" s="209"/>
      <c r="BX220" s="209"/>
      <c r="BY220" s="209"/>
      <c r="BZ220" s="209"/>
      <c r="CA220" s="209"/>
      <c r="CB220" s="209"/>
      <c r="CC220" s="209"/>
      <c r="CD220" s="209"/>
      <c r="CE220" s="209"/>
      <c r="CF220" s="209"/>
      <c r="CG220" s="209"/>
      <c r="CH220" s="209"/>
      <c r="CI220" s="209"/>
      <c r="CJ220" s="209"/>
      <c r="CK220" s="209"/>
      <c r="CL220" s="209"/>
      <c r="CM220" s="209"/>
      <c r="CN220" s="209"/>
      <c r="CO220" s="209"/>
      <c r="CP220" s="209"/>
      <c r="CQ220" s="209"/>
      <c r="CR220" s="209"/>
      <c r="CS220" s="209"/>
      <c r="CT220" s="209"/>
      <c r="CU220" s="209"/>
      <c r="CV220" s="209"/>
      <c r="CW220" s="209"/>
      <c r="CX220" s="209"/>
      <c r="CY220" s="209"/>
      <c r="CZ220" s="209"/>
      <c r="DA220" s="209"/>
      <c r="DB220" s="209"/>
      <c r="DC220" s="209"/>
      <c r="DD220" s="209"/>
      <c r="DE220" s="209"/>
    </row>
    <row r="221" spans="1:109" s="2" customFormat="1" ht="13.2">
      <c r="A221" s="82"/>
      <c r="B221" s="14"/>
      <c r="C221" s="10"/>
      <c r="D221" s="300"/>
      <c r="E221" s="209"/>
      <c r="F221" s="209"/>
      <c r="G221" s="209"/>
      <c r="H221" s="209"/>
      <c r="I221" s="209"/>
      <c r="J221" s="209"/>
      <c r="K221" s="209"/>
      <c r="L221" s="300"/>
      <c r="M221" s="300"/>
      <c r="N221" s="300"/>
      <c r="O221" s="300"/>
      <c r="P221" s="300"/>
      <c r="Q221" s="300"/>
      <c r="R221" s="300"/>
      <c r="S221" s="300"/>
      <c r="T221" s="209"/>
      <c r="U221" s="209"/>
      <c r="V221" s="209"/>
      <c r="W221" s="209"/>
      <c r="X221" s="209"/>
      <c r="Y221" s="209"/>
      <c r="Z221" s="300"/>
      <c r="AA221" s="300"/>
      <c r="AB221" s="209"/>
      <c r="AC221" s="209"/>
      <c r="AD221" s="209"/>
      <c r="AE221" s="300"/>
      <c r="AF221" s="300"/>
      <c r="AG221" s="209"/>
      <c r="AH221" s="209"/>
      <c r="AI221" s="209"/>
      <c r="AJ221" s="209"/>
      <c r="AK221" s="209"/>
      <c r="AL221" s="300"/>
      <c r="AM221" s="300"/>
      <c r="AN221" s="300"/>
      <c r="AO221" s="300"/>
      <c r="AP221" s="209"/>
      <c r="AQ221" s="209"/>
      <c r="AR221" s="209"/>
      <c r="AS221" s="209"/>
      <c r="AT221" s="209"/>
      <c r="AU221" s="209"/>
      <c r="AV221" s="209"/>
      <c r="AW221" s="209"/>
      <c r="AX221" s="300"/>
      <c r="AY221" s="209"/>
      <c r="AZ221" s="209"/>
      <c r="BA221" s="209"/>
      <c r="BB221" s="209"/>
      <c r="BC221" s="209"/>
      <c r="BD221" s="209"/>
      <c r="BE221" s="209"/>
      <c r="BF221" s="209"/>
      <c r="BG221" s="300"/>
      <c r="BH221" s="209"/>
      <c r="BI221" s="209"/>
      <c r="BJ221" s="209"/>
      <c r="BK221" s="300"/>
      <c r="BL221" s="300"/>
      <c r="BM221" s="209"/>
      <c r="BN221" s="209"/>
      <c r="BO221" s="300"/>
      <c r="BP221" s="209"/>
      <c r="BQ221" s="209"/>
      <c r="BR221" s="209"/>
      <c r="BS221" s="209"/>
      <c r="BT221" s="209"/>
      <c r="BU221" s="209"/>
      <c r="BV221" s="209"/>
      <c r="BW221" s="209"/>
      <c r="BX221" s="209"/>
      <c r="BY221" s="209"/>
      <c r="BZ221" s="209"/>
      <c r="CA221" s="209"/>
      <c r="CB221" s="209"/>
      <c r="CC221" s="209"/>
      <c r="CD221" s="209"/>
      <c r="CE221" s="209"/>
      <c r="CF221" s="209"/>
      <c r="CG221" s="209"/>
      <c r="CH221" s="209"/>
      <c r="CI221" s="209"/>
      <c r="CJ221" s="209"/>
      <c r="CK221" s="209"/>
      <c r="CL221" s="209"/>
      <c r="CM221" s="209"/>
      <c r="CN221" s="209"/>
      <c r="CO221" s="209"/>
      <c r="CP221" s="209"/>
      <c r="CQ221" s="209"/>
      <c r="CR221" s="209"/>
      <c r="CS221" s="209"/>
      <c r="CT221" s="209"/>
      <c r="CU221" s="209"/>
      <c r="CV221" s="209"/>
      <c r="CW221" s="209"/>
      <c r="CX221" s="209"/>
      <c r="CY221" s="209"/>
      <c r="CZ221" s="209"/>
      <c r="DA221" s="209"/>
      <c r="DB221" s="209"/>
      <c r="DC221" s="209"/>
      <c r="DD221" s="209"/>
      <c r="DE221" s="209"/>
    </row>
    <row r="222" spans="1:109" s="2" customFormat="1" ht="13.2">
      <c r="A222" s="82"/>
      <c r="B222" s="14"/>
      <c r="C222" s="10"/>
      <c r="D222" s="300"/>
      <c r="E222" s="209"/>
      <c r="F222" s="209"/>
      <c r="G222" s="209"/>
      <c r="H222" s="209"/>
      <c r="I222" s="209"/>
      <c r="J222" s="209"/>
      <c r="K222" s="209"/>
      <c r="L222" s="300"/>
      <c r="M222" s="300"/>
      <c r="N222" s="300"/>
      <c r="O222" s="300"/>
      <c r="P222" s="300"/>
      <c r="Q222" s="300"/>
      <c r="R222" s="300"/>
      <c r="S222" s="300"/>
      <c r="T222" s="209"/>
      <c r="U222" s="209"/>
      <c r="V222" s="209"/>
      <c r="W222" s="209"/>
      <c r="X222" s="209"/>
      <c r="Y222" s="209"/>
      <c r="Z222" s="300"/>
      <c r="AA222" s="300"/>
      <c r="AB222" s="209"/>
      <c r="AC222" s="209"/>
      <c r="AD222" s="209"/>
      <c r="AE222" s="300"/>
      <c r="AF222" s="300"/>
      <c r="AG222" s="209"/>
      <c r="AH222" s="209"/>
      <c r="AI222" s="209"/>
      <c r="AJ222" s="209"/>
      <c r="AK222" s="209"/>
      <c r="AL222" s="300"/>
      <c r="AM222" s="300"/>
      <c r="AN222" s="300"/>
      <c r="AO222" s="300"/>
      <c r="AP222" s="209"/>
      <c r="AQ222" s="209"/>
      <c r="AR222" s="209"/>
      <c r="AS222" s="209"/>
      <c r="AT222" s="209"/>
      <c r="AU222" s="209"/>
      <c r="AV222" s="209"/>
      <c r="AW222" s="209"/>
      <c r="AX222" s="300"/>
      <c r="AY222" s="209"/>
      <c r="AZ222" s="209"/>
      <c r="BA222" s="209"/>
      <c r="BB222" s="209"/>
      <c r="BC222" s="209"/>
      <c r="BD222" s="209"/>
      <c r="BE222" s="209"/>
      <c r="BF222" s="209"/>
      <c r="BG222" s="300"/>
      <c r="BH222" s="209"/>
      <c r="BI222" s="209"/>
      <c r="BJ222" s="209"/>
      <c r="BK222" s="300"/>
      <c r="BL222" s="300"/>
      <c r="BM222" s="209"/>
      <c r="BN222" s="209"/>
      <c r="BO222" s="300"/>
      <c r="BP222" s="209"/>
      <c r="BQ222" s="209"/>
      <c r="BR222" s="209"/>
      <c r="BS222" s="209"/>
      <c r="BT222" s="209"/>
      <c r="BU222" s="209"/>
      <c r="BV222" s="209"/>
      <c r="BW222" s="209"/>
      <c r="BX222" s="209"/>
      <c r="BY222" s="209"/>
      <c r="BZ222" s="209"/>
      <c r="CA222" s="209"/>
      <c r="CB222" s="209"/>
      <c r="CC222" s="209"/>
      <c r="CD222" s="209"/>
      <c r="CE222" s="209"/>
      <c r="CF222" s="209"/>
      <c r="CG222" s="209"/>
      <c r="CH222" s="209"/>
      <c r="CI222" s="209"/>
      <c r="CJ222" s="209"/>
      <c r="CK222" s="209"/>
      <c r="CL222" s="209"/>
      <c r="CM222" s="209"/>
      <c r="CN222" s="209"/>
      <c r="CO222" s="209"/>
      <c r="CP222" s="209"/>
      <c r="CQ222" s="209"/>
      <c r="CR222" s="209"/>
      <c r="CS222" s="209"/>
      <c r="CT222" s="209"/>
      <c r="CU222" s="209"/>
      <c r="CV222" s="209"/>
      <c r="CW222" s="209"/>
      <c r="CX222" s="209"/>
      <c r="CY222" s="209"/>
      <c r="CZ222" s="209"/>
      <c r="DA222" s="209"/>
      <c r="DB222" s="209"/>
      <c r="DC222" s="209"/>
      <c r="DD222" s="209"/>
      <c r="DE222" s="209"/>
    </row>
    <row r="223" spans="1:109" s="2" customFormat="1" ht="13.2">
      <c r="A223" s="82"/>
      <c r="B223" s="14"/>
      <c r="C223" s="10"/>
      <c r="D223" s="300"/>
      <c r="E223" s="209"/>
      <c r="F223" s="209"/>
      <c r="G223" s="209"/>
      <c r="H223" s="209"/>
      <c r="I223" s="209"/>
      <c r="J223" s="209"/>
      <c r="K223" s="209"/>
      <c r="L223" s="300"/>
      <c r="M223" s="300"/>
      <c r="N223" s="300"/>
      <c r="O223" s="300"/>
      <c r="P223" s="300"/>
      <c r="Q223" s="300"/>
      <c r="R223" s="300"/>
      <c r="S223" s="300"/>
      <c r="T223" s="209"/>
      <c r="U223" s="209"/>
      <c r="V223" s="209"/>
      <c r="W223" s="209"/>
      <c r="X223" s="209"/>
      <c r="Y223" s="209"/>
      <c r="Z223" s="300"/>
      <c r="AA223" s="300"/>
      <c r="AB223" s="209"/>
      <c r="AC223" s="209"/>
      <c r="AD223" s="209"/>
      <c r="AE223" s="300"/>
      <c r="AF223" s="300"/>
      <c r="AG223" s="209"/>
      <c r="AH223" s="209"/>
      <c r="AI223" s="209"/>
      <c r="AJ223" s="209"/>
      <c r="AK223" s="209"/>
      <c r="AL223" s="300"/>
      <c r="AM223" s="300"/>
      <c r="AN223" s="300"/>
      <c r="AO223" s="300"/>
      <c r="AP223" s="209"/>
      <c r="AQ223" s="209"/>
      <c r="AR223" s="209"/>
      <c r="AS223" s="209"/>
      <c r="AT223" s="209"/>
      <c r="AU223" s="209"/>
      <c r="AV223" s="209"/>
      <c r="AW223" s="209"/>
      <c r="AX223" s="300"/>
      <c r="AY223" s="209"/>
      <c r="AZ223" s="209"/>
      <c r="BA223" s="209"/>
      <c r="BB223" s="209"/>
      <c r="BC223" s="209"/>
      <c r="BD223" s="209"/>
      <c r="BE223" s="209"/>
      <c r="BF223" s="209"/>
      <c r="BG223" s="300"/>
      <c r="BH223" s="209"/>
      <c r="BI223" s="209"/>
      <c r="BJ223" s="209"/>
      <c r="BK223" s="300"/>
      <c r="BL223" s="300"/>
      <c r="BM223" s="209"/>
      <c r="BN223" s="209"/>
      <c r="BO223" s="300"/>
      <c r="BP223" s="209"/>
      <c r="BQ223" s="209"/>
      <c r="BR223" s="209"/>
      <c r="BS223" s="209"/>
      <c r="BT223" s="209"/>
      <c r="BU223" s="209"/>
      <c r="BV223" s="209"/>
      <c r="BW223" s="209"/>
      <c r="BX223" s="209"/>
      <c r="BY223" s="209"/>
      <c r="BZ223" s="209"/>
      <c r="CA223" s="209"/>
      <c r="CB223" s="209"/>
      <c r="CC223" s="209"/>
      <c r="CD223" s="209"/>
      <c r="CE223" s="209"/>
      <c r="CF223" s="209"/>
      <c r="CG223" s="209"/>
      <c r="CH223" s="209"/>
      <c r="CI223" s="209"/>
      <c r="CJ223" s="209"/>
      <c r="CK223" s="209"/>
      <c r="CL223" s="209"/>
      <c r="CM223" s="209"/>
      <c r="CN223" s="209"/>
      <c r="CO223" s="209"/>
      <c r="CP223" s="209"/>
      <c r="CQ223" s="209"/>
      <c r="CR223" s="209"/>
      <c r="CS223" s="209"/>
      <c r="CT223" s="209"/>
      <c r="CU223" s="209"/>
      <c r="CV223" s="209"/>
      <c r="CW223" s="209"/>
      <c r="CX223" s="209"/>
      <c r="CY223" s="209"/>
      <c r="CZ223" s="209"/>
      <c r="DA223" s="209"/>
      <c r="DB223" s="209"/>
      <c r="DC223" s="209"/>
      <c r="DD223" s="209"/>
      <c r="DE223" s="209"/>
    </row>
    <row r="224" spans="1:109" s="2" customFormat="1" ht="13.2">
      <c r="A224" s="82"/>
      <c r="B224" s="14"/>
      <c r="C224" s="10"/>
      <c r="D224" s="300"/>
      <c r="E224" s="209"/>
      <c r="F224" s="209"/>
      <c r="G224" s="209"/>
      <c r="H224" s="209"/>
      <c r="I224" s="209"/>
      <c r="J224" s="209"/>
      <c r="K224" s="209"/>
      <c r="L224" s="300"/>
      <c r="M224" s="300"/>
      <c r="N224" s="300"/>
      <c r="O224" s="300"/>
      <c r="P224" s="300"/>
      <c r="Q224" s="300"/>
      <c r="R224" s="300"/>
      <c r="S224" s="300"/>
      <c r="T224" s="209"/>
      <c r="U224" s="209"/>
      <c r="V224" s="209"/>
      <c r="W224" s="209"/>
      <c r="X224" s="209"/>
      <c r="Y224" s="209"/>
      <c r="Z224" s="300"/>
      <c r="AA224" s="300"/>
      <c r="AB224" s="209"/>
      <c r="AC224" s="209"/>
      <c r="AD224" s="209"/>
      <c r="AE224" s="300"/>
      <c r="AF224" s="300"/>
      <c r="AG224" s="209"/>
      <c r="AH224" s="209"/>
      <c r="AI224" s="209"/>
      <c r="AJ224" s="209"/>
      <c r="AK224" s="209"/>
      <c r="AL224" s="300"/>
      <c r="AM224" s="300"/>
      <c r="AN224" s="300"/>
      <c r="AO224" s="300"/>
      <c r="AP224" s="209"/>
      <c r="AQ224" s="209"/>
      <c r="AR224" s="209"/>
      <c r="AS224" s="209"/>
      <c r="AT224" s="209"/>
      <c r="AU224" s="209"/>
      <c r="AV224" s="209"/>
      <c r="AW224" s="209"/>
      <c r="AX224" s="300"/>
      <c r="AY224" s="209"/>
      <c r="AZ224" s="209"/>
      <c r="BA224" s="209"/>
      <c r="BB224" s="209"/>
      <c r="BC224" s="209"/>
      <c r="BD224" s="209"/>
      <c r="BE224" s="209"/>
      <c r="BF224" s="209"/>
      <c r="BG224" s="300"/>
      <c r="BH224" s="209"/>
      <c r="BI224" s="209"/>
      <c r="BJ224" s="209"/>
      <c r="BK224" s="300"/>
      <c r="BL224" s="300"/>
      <c r="BM224" s="209"/>
      <c r="BN224" s="209"/>
      <c r="BO224" s="300"/>
      <c r="BP224" s="209"/>
      <c r="BQ224" s="209"/>
      <c r="BR224" s="209"/>
      <c r="BS224" s="209"/>
      <c r="BT224" s="209"/>
      <c r="BU224" s="209"/>
      <c r="BV224" s="209"/>
      <c r="BW224" s="209"/>
      <c r="BX224" s="209"/>
      <c r="BY224" s="209"/>
      <c r="BZ224" s="209"/>
      <c r="CA224" s="209"/>
      <c r="CB224" s="209"/>
      <c r="CC224" s="209"/>
      <c r="CD224" s="209"/>
      <c r="CE224" s="209"/>
      <c r="CF224" s="209"/>
      <c r="CG224" s="209"/>
      <c r="CH224" s="209"/>
      <c r="CI224" s="209"/>
      <c r="CJ224" s="209"/>
      <c r="CK224" s="209"/>
      <c r="CL224" s="209"/>
      <c r="CM224" s="209"/>
      <c r="CN224" s="209"/>
      <c r="CO224" s="209"/>
      <c r="CP224" s="209"/>
      <c r="CQ224" s="209"/>
      <c r="CR224" s="209"/>
      <c r="CS224" s="209"/>
      <c r="CT224" s="209"/>
      <c r="CU224" s="209"/>
      <c r="CV224" s="209"/>
      <c r="CW224" s="209"/>
      <c r="CX224" s="209"/>
      <c r="CY224" s="209"/>
      <c r="CZ224" s="209"/>
      <c r="DA224" s="209"/>
      <c r="DB224" s="209"/>
      <c r="DC224" s="209"/>
      <c r="DD224" s="209"/>
      <c r="DE224" s="209"/>
    </row>
    <row r="225" spans="1:109" s="2" customFormat="1" ht="13.2">
      <c r="A225" s="82"/>
      <c r="B225" s="14"/>
      <c r="C225" s="10"/>
      <c r="D225" s="300"/>
      <c r="E225" s="209"/>
      <c r="F225" s="209"/>
      <c r="G225" s="209"/>
      <c r="H225" s="209"/>
      <c r="I225" s="209"/>
      <c r="J225" s="209"/>
      <c r="K225" s="209"/>
      <c r="L225" s="300"/>
      <c r="M225" s="300"/>
      <c r="N225" s="300"/>
      <c r="O225" s="300"/>
      <c r="P225" s="300"/>
      <c r="Q225" s="300"/>
      <c r="R225" s="300"/>
      <c r="S225" s="300"/>
      <c r="T225" s="209"/>
      <c r="U225" s="209"/>
      <c r="V225" s="209"/>
      <c r="W225" s="209"/>
      <c r="X225" s="209"/>
      <c r="Y225" s="209"/>
      <c r="Z225" s="300"/>
      <c r="AA225" s="300"/>
      <c r="AB225" s="209"/>
      <c r="AC225" s="209"/>
      <c r="AD225" s="209"/>
      <c r="AE225" s="300"/>
      <c r="AF225" s="300"/>
      <c r="AG225" s="209"/>
      <c r="AH225" s="209"/>
      <c r="AI225" s="209"/>
      <c r="AJ225" s="209"/>
      <c r="AK225" s="209"/>
      <c r="AL225" s="300"/>
      <c r="AM225" s="300"/>
      <c r="AN225" s="300"/>
      <c r="AO225" s="300"/>
      <c r="AP225" s="209"/>
      <c r="AQ225" s="209"/>
      <c r="AR225" s="209"/>
      <c r="AS225" s="209"/>
      <c r="AT225" s="209"/>
      <c r="AU225" s="209"/>
      <c r="AV225" s="209"/>
      <c r="AW225" s="209"/>
      <c r="AX225" s="300"/>
      <c r="AY225" s="209"/>
      <c r="AZ225" s="209"/>
      <c r="BA225" s="209"/>
      <c r="BB225" s="209"/>
      <c r="BC225" s="209"/>
      <c r="BD225" s="209"/>
      <c r="BE225" s="209"/>
      <c r="BF225" s="209"/>
      <c r="BG225" s="300"/>
      <c r="BH225" s="209"/>
      <c r="BI225" s="209"/>
      <c r="BJ225" s="209"/>
      <c r="BK225" s="300"/>
      <c r="BL225" s="300"/>
      <c r="BM225" s="209"/>
      <c r="BN225" s="209"/>
      <c r="BO225" s="300"/>
      <c r="BP225" s="209"/>
      <c r="BQ225" s="209"/>
      <c r="BR225" s="209"/>
      <c r="BS225" s="209"/>
      <c r="BT225" s="209"/>
      <c r="BU225" s="209"/>
      <c r="BV225" s="209"/>
      <c r="BW225" s="209"/>
      <c r="BX225" s="209"/>
      <c r="BY225" s="209"/>
      <c r="BZ225" s="209"/>
      <c r="CA225" s="209"/>
      <c r="CB225" s="209"/>
      <c r="CC225" s="209"/>
      <c r="CD225" s="209"/>
      <c r="CE225" s="209"/>
      <c r="CF225" s="209"/>
      <c r="CG225" s="209"/>
      <c r="CH225" s="209"/>
      <c r="CI225" s="209"/>
      <c r="CJ225" s="209"/>
      <c r="CK225" s="209"/>
      <c r="CL225" s="209"/>
      <c r="CM225" s="209"/>
      <c r="CN225" s="209"/>
      <c r="CO225" s="209"/>
      <c r="CP225" s="209"/>
      <c r="CQ225" s="209"/>
      <c r="CR225" s="209"/>
      <c r="CS225" s="209"/>
      <c r="CT225" s="209"/>
      <c r="CU225" s="209"/>
      <c r="CV225" s="209"/>
      <c r="CW225" s="209"/>
      <c r="CX225" s="209"/>
      <c r="CY225" s="209"/>
      <c r="CZ225" s="209"/>
      <c r="DA225" s="209"/>
      <c r="DB225" s="209"/>
      <c r="DC225" s="209"/>
      <c r="DD225" s="209"/>
      <c r="DE225" s="209"/>
    </row>
    <row r="226" spans="1:109" s="2" customFormat="1" ht="13.2">
      <c r="A226" s="82"/>
      <c r="B226" s="14"/>
      <c r="C226" s="10"/>
      <c r="D226" s="300"/>
      <c r="E226" s="209"/>
      <c r="F226" s="209"/>
      <c r="G226" s="209"/>
      <c r="H226" s="209"/>
      <c r="I226" s="209"/>
      <c r="J226" s="209"/>
      <c r="K226" s="209"/>
      <c r="L226" s="300"/>
      <c r="M226" s="300"/>
      <c r="N226" s="300"/>
      <c r="O226" s="300"/>
      <c r="P226" s="300"/>
      <c r="Q226" s="300"/>
      <c r="R226" s="300"/>
      <c r="S226" s="300"/>
      <c r="T226" s="209"/>
      <c r="U226" s="209"/>
      <c r="V226" s="209"/>
      <c r="W226" s="209"/>
      <c r="X226" s="209"/>
      <c r="Y226" s="209"/>
      <c r="Z226" s="300"/>
      <c r="AA226" s="300"/>
      <c r="AB226" s="209"/>
      <c r="AC226" s="209"/>
      <c r="AD226" s="209"/>
      <c r="AE226" s="300"/>
      <c r="AF226" s="300"/>
      <c r="AG226" s="209"/>
      <c r="AH226" s="209"/>
      <c r="AI226" s="209"/>
      <c r="AJ226" s="209"/>
      <c r="AK226" s="209"/>
      <c r="AL226" s="300"/>
      <c r="AM226" s="300"/>
      <c r="AN226" s="300"/>
      <c r="AO226" s="300"/>
      <c r="AP226" s="209"/>
      <c r="AQ226" s="209"/>
      <c r="AR226" s="209"/>
      <c r="AS226" s="209"/>
      <c r="AT226" s="209"/>
      <c r="AU226" s="209"/>
      <c r="AV226" s="209"/>
      <c r="AW226" s="209"/>
      <c r="AX226" s="300"/>
      <c r="AY226" s="209"/>
      <c r="AZ226" s="209"/>
      <c r="BA226" s="209"/>
      <c r="BB226" s="209"/>
      <c r="BC226" s="209"/>
      <c r="BD226" s="209"/>
      <c r="BE226" s="209"/>
      <c r="BF226" s="209"/>
      <c r="BG226" s="300"/>
      <c r="BH226" s="209"/>
      <c r="BI226" s="209"/>
      <c r="BJ226" s="209"/>
      <c r="BK226" s="300"/>
      <c r="BL226" s="300"/>
      <c r="BM226" s="209"/>
      <c r="BN226" s="209"/>
      <c r="BO226" s="300"/>
      <c r="BP226" s="209"/>
      <c r="BQ226" s="209"/>
      <c r="BR226" s="209"/>
      <c r="BS226" s="209"/>
      <c r="BT226" s="209"/>
      <c r="BU226" s="209"/>
      <c r="BV226" s="209"/>
      <c r="BW226" s="209"/>
      <c r="BX226" s="209"/>
      <c r="BY226" s="209"/>
      <c r="BZ226" s="209"/>
      <c r="CA226" s="209"/>
      <c r="CB226" s="209"/>
      <c r="CC226" s="209"/>
      <c r="CD226" s="209"/>
      <c r="CE226" s="209"/>
      <c r="CF226" s="209"/>
      <c r="CG226" s="209"/>
      <c r="CH226" s="209"/>
      <c r="CI226" s="209"/>
      <c r="CJ226" s="209"/>
      <c r="CK226" s="209"/>
      <c r="CL226" s="209"/>
      <c r="CM226" s="209"/>
      <c r="CN226" s="209"/>
      <c r="CO226" s="209"/>
      <c r="CP226" s="209"/>
      <c r="CQ226" s="209"/>
      <c r="CR226" s="209"/>
      <c r="CS226" s="209"/>
      <c r="CT226" s="209"/>
      <c r="CU226" s="209"/>
      <c r="CV226" s="209"/>
      <c r="CW226" s="209"/>
      <c r="CX226" s="209"/>
      <c r="CY226" s="209"/>
      <c r="CZ226" s="209"/>
      <c r="DA226" s="209"/>
      <c r="DB226" s="209"/>
      <c r="DC226" s="209"/>
      <c r="DD226" s="209"/>
      <c r="DE226" s="209"/>
    </row>
    <row r="227" spans="1:109" s="2" customFormat="1" ht="13.2">
      <c r="A227" s="82"/>
      <c r="B227" s="14"/>
      <c r="C227" s="10"/>
      <c r="D227" s="300"/>
      <c r="E227" s="209"/>
      <c r="F227" s="209"/>
      <c r="G227" s="209"/>
      <c r="H227" s="209"/>
      <c r="I227" s="209"/>
      <c r="J227" s="209"/>
      <c r="K227" s="209"/>
      <c r="L227" s="300"/>
      <c r="M227" s="300"/>
      <c r="N227" s="300"/>
      <c r="O227" s="300"/>
      <c r="P227" s="300"/>
      <c r="Q227" s="300"/>
      <c r="R227" s="300"/>
      <c r="S227" s="300"/>
      <c r="T227" s="209"/>
      <c r="U227" s="209"/>
      <c r="V227" s="209"/>
      <c r="W227" s="209"/>
      <c r="X227" s="209"/>
      <c r="Y227" s="209"/>
      <c r="Z227" s="300"/>
      <c r="AA227" s="300"/>
      <c r="AB227" s="209"/>
      <c r="AC227" s="209"/>
      <c r="AD227" s="209"/>
      <c r="AE227" s="300"/>
      <c r="AF227" s="300"/>
      <c r="AG227" s="209"/>
      <c r="AH227" s="209"/>
      <c r="AI227" s="209"/>
      <c r="AJ227" s="209"/>
      <c r="AK227" s="209"/>
      <c r="AL227" s="300"/>
      <c r="AM227" s="300"/>
      <c r="AN227" s="300"/>
      <c r="AO227" s="300"/>
      <c r="AP227" s="209"/>
      <c r="AQ227" s="209"/>
      <c r="AR227" s="209"/>
      <c r="AS227" s="209"/>
      <c r="AT227" s="209"/>
      <c r="AU227" s="209"/>
      <c r="AV227" s="209"/>
      <c r="AW227" s="209"/>
      <c r="AX227" s="300"/>
      <c r="AY227" s="209"/>
      <c r="AZ227" s="209"/>
      <c r="BA227" s="209"/>
      <c r="BB227" s="209"/>
      <c r="BC227" s="209"/>
      <c r="BD227" s="209"/>
      <c r="BE227" s="209"/>
      <c r="BF227" s="209"/>
      <c r="BG227" s="300"/>
      <c r="BH227" s="209"/>
      <c r="BI227" s="209"/>
      <c r="BJ227" s="209"/>
      <c r="BK227" s="300"/>
      <c r="BL227" s="300"/>
      <c r="BM227" s="209"/>
      <c r="BN227" s="209"/>
      <c r="BO227" s="300"/>
      <c r="BP227" s="209"/>
      <c r="BQ227" s="209"/>
      <c r="BR227" s="209"/>
      <c r="BS227" s="209"/>
      <c r="BT227" s="209"/>
      <c r="BU227" s="209"/>
      <c r="BV227" s="209"/>
      <c r="BW227" s="209"/>
      <c r="BX227" s="209"/>
      <c r="BY227" s="209"/>
      <c r="BZ227" s="209"/>
      <c r="CA227" s="209"/>
      <c r="CB227" s="209"/>
      <c r="CC227" s="209"/>
      <c r="CD227" s="209"/>
      <c r="CE227" s="209"/>
      <c r="CF227" s="209"/>
      <c r="CG227" s="209"/>
      <c r="CH227" s="209"/>
      <c r="CI227" s="209"/>
      <c r="CJ227" s="209"/>
      <c r="CK227" s="209"/>
      <c r="CL227" s="209"/>
      <c r="CM227" s="209"/>
      <c r="CN227" s="209"/>
      <c r="CO227" s="209"/>
      <c r="CP227" s="209"/>
      <c r="CQ227" s="209"/>
      <c r="CR227" s="209"/>
      <c r="CS227" s="209"/>
      <c r="CT227" s="209"/>
      <c r="CU227" s="209"/>
      <c r="CV227" s="209"/>
      <c r="CW227" s="209"/>
      <c r="CX227" s="209"/>
      <c r="CY227" s="209"/>
      <c r="CZ227" s="209"/>
      <c r="DA227" s="209"/>
      <c r="DB227" s="209"/>
      <c r="DC227" s="209"/>
      <c r="DD227" s="209"/>
      <c r="DE227" s="209"/>
    </row>
    <row r="228" spans="1:109" s="2" customFormat="1" ht="13.2">
      <c r="A228" s="82"/>
      <c r="B228" s="14"/>
      <c r="C228" s="10"/>
      <c r="D228" s="300"/>
      <c r="E228" s="209"/>
      <c r="F228" s="209"/>
      <c r="G228" s="209"/>
      <c r="H228" s="209"/>
      <c r="I228" s="209"/>
      <c r="J228" s="209"/>
      <c r="K228" s="209"/>
      <c r="L228" s="300"/>
      <c r="M228" s="300"/>
      <c r="N228" s="300"/>
      <c r="O228" s="300"/>
      <c r="P228" s="300"/>
      <c r="Q228" s="300"/>
      <c r="R228" s="300"/>
      <c r="S228" s="300"/>
      <c r="T228" s="209"/>
      <c r="U228" s="209"/>
      <c r="V228" s="209"/>
      <c r="W228" s="209"/>
      <c r="X228" s="209"/>
      <c r="Y228" s="209"/>
      <c r="Z228" s="300"/>
      <c r="AA228" s="300"/>
      <c r="AB228" s="209"/>
      <c r="AC228" s="209"/>
      <c r="AD228" s="209"/>
      <c r="AE228" s="300"/>
      <c r="AF228" s="300"/>
      <c r="AG228" s="209"/>
      <c r="AH228" s="209"/>
      <c r="AI228" s="209"/>
      <c r="AJ228" s="209"/>
      <c r="AK228" s="209"/>
      <c r="AL228" s="300"/>
      <c r="AM228" s="300"/>
      <c r="AN228" s="300"/>
      <c r="AO228" s="300"/>
      <c r="AP228" s="209"/>
      <c r="AQ228" s="209"/>
      <c r="AR228" s="209"/>
      <c r="AS228" s="209"/>
      <c r="AT228" s="209"/>
      <c r="AU228" s="209"/>
      <c r="AV228" s="209"/>
      <c r="AW228" s="209"/>
      <c r="AX228" s="300"/>
      <c r="AY228" s="209"/>
      <c r="AZ228" s="209"/>
      <c r="BA228" s="209"/>
      <c r="BB228" s="209"/>
      <c r="BC228" s="209"/>
      <c r="BD228" s="209"/>
      <c r="BE228" s="209"/>
      <c r="BF228" s="209"/>
      <c r="BG228" s="300"/>
      <c r="BH228" s="209"/>
      <c r="BI228" s="209"/>
      <c r="BJ228" s="209"/>
      <c r="BK228" s="300"/>
      <c r="BL228" s="300"/>
      <c r="BM228" s="209"/>
      <c r="BN228" s="209"/>
      <c r="BO228" s="300"/>
      <c r="BP228" s="209"/>
      <c r="BQ228" s="209"/>
      <c r="BR228" s="209"/>
      <c r="BS228" s="209"/>
      <c r="BT228" s="209"/>
      <c r="BU228" s="209"/>
      <c r="BV228" s="209"/>
      <c r="BW228" s="209"/>
      <c r="BX228" s="209"/>
      <c r="BY228" s="209"/>
      <c r="BZ228" s="209"/>
      <c r="CA228" s="209"/>
      <c r="CB228" s="209"/>
      <c r="CC228" s="209"/>
      <c r="CD228" s="209"/>
      <c r="CE228" s="209"/>
      <c r="CF228" s="209"/>
      <c r="CG228" s="209"/>
      <c r="CH228" s="209"/>
      <c r="CI228" s="209"/>
      <c r="CJ228" s="209"/>
      <c r="CK228" s="209"/>
      <c r="CL228" s="209"/>
      <c r="CM228" s="209"/>
      <c r="CN228" s="209"/>
      <c r="CO228" s="209"/>
      <c r="CP228" s="209"/>
      <c r="CQ228" s="209"/>
      <c r="CR228" s="209"/>
      <c r="CS228" s="209"/>
      <c r="CT228" s="209"/>
      <c r="CU228" s="209"/>
      <c r="CV228" s="209"/>
      <c r="CW228" s="209"/>
      <c r="CX228" s="209"/>
      <c r="CY228" s="209"/>
      <c r="CZ228" s="209"/>
      <c r="DA228" s="209"/>
      <c r="DB228" s="209"/>
      <c r="DC228" s="209"/>
      <c r="DD228" s="209"/>
      <c r="DE228" s="209"/>
    </row>
    <row r="229" spans="1:109" s="2" customFormat="1" ht="13.2">
      <c r="A229" s="82"/>
      <c r="B229" s="14"/>
      <c r="C229" s="10"/>
      <c r="D229" s="300"/>
      <c r="E229" s="209"/>
      <c r="F229" s="209"/>
      <c r="G229" s="209"/>
      <c r="H229" s="209"/>
      <c r="I229" s="209"/>
      <c r="J229" s="209"/>
      <c r="K229" s="209"/>
      <c r="L229" s="300"/>
      <c r="M229" s="300"/>
      <c r="N229" s="300"/>
      <c r="O229" s="300"/>
      <c r="P229" s="300"/>
      <c r="Q229" s="300"/>
      <c r="R229" s="300"/>
      <c r="S229" s="300"/>
      <c r="T229" s="209"/>
      <c r="U229" s="209"/>
      <c r="V229" s="209"/>
      <c r="W229" s="209"/>
      <c r="X229" s="209"/>
      <c r="Y229" s="209"/>
      <c r="Z229" s="300"/>
      <c r="AA229" s="300"/>
      <c r="AB229" s="209"/>
      <c r="AC229" s="209"/>
      <c r="AD229" s="209"/>
      <c r="AE229" s="300"/>
      <c r="AF229" s="300"/>
      <c r="AG229" s="209"/>
      <c r="AH229" s="209"/>
      <c r="AI229" s="209"/>
      <c r="AJ229" s="209"/>
      <c r="AK229" s="209"/>
      <c r="AL229" s="300"/>
      <c r="AM229" s="300"/>
      <c r="AN229" s="300"/>
      <c r="AO229" s="300"/>
      <c r="AP229" s="209"/>
      <c r="AQ229" s="209"/>
      <c r="AR229" s="209"/>
      <c r="AS229" s="209"/>
      <c r="AT229" s="209"/>
      <c r="AU229" s="209"/>
      <c r="AV229" s="209"/>
      <c r="AW229" s="209"/>
      <c r="AX229" s="300"/>
      <c r="AY229" s="209"/>
      <c r="AZ229" s="209"/>
      <c r="BA229" s="209"/>
      <c r="BB229" s="209"/>
      <c r="BC229" s="209"/>
      <c r="BD229" s="209"/>
      <c r="BE229" s="209"/>
      <c r="BF229" s="209"/>
      <c r="BG229" s="300"/>
      <c r="BH229" s="209"/>
      <c r="BI229" s="209"/>
      <c r="BJ229" s="209"/>
      <c r="BK229" s="300"/>
      <c r="BL229" s="300"/>
      <c r="BM229" s="209"/>
      <c r="BN229" s="209"/>
      <c r="BO229" s="300"/>
      <c r="BP229" s="209"/>
      <c r="BQ229" s="209"/>
      <c r="BR229" s="209"/>
      <c r="BS229" s="209"/>
      <c r="BT229" s="209"/>
      <c r="BU229" s="209"/>
      <c r="BV229" s="209"/>
      <c r="BW229" s="209"/>
      <c r="BX229" s="209"/>
      <c r="BY229" s="209"/>
      <c r="BZ229" s="209"/>
      <c r="CA229" s="209"/>
      <c r="CB229" s="209"/>
      <c r="CC229" s="209"/>
      <c r="CD229" s="209"/>
      <c r="CE229" s="209"/>
      <c r="CF229" s="209"/>
      <c r="CG229" s="209"/>
      <c r="CH229" s="209"/>
      <c r="CI229" s="209"/>
      <c r="CJ229" s="209"/>
      <c r="CK229" s="209"/>
      <c r="CL229" s="209"/>
      <c r="CM229" s="209"/>
      <c r="CN229" s="209"/>
      <c r="CO229" s="209"/>
      <c r="CP229" s="209"/>
      <c r="CQ229" s="209"/>
      <c r="CR229" s="209"/>
      <c r="CS229" s="209"/>
      <c r="CT229" s="209"/>
      <c r="CU229" s="209"/>
      <c r="CV229" s="209"/>
      <c r="CW229" s="209"/>
      <c r="CX229" s="209"/>
      <c r="CY229" s="209"/>
      <c r="CZ229" s="209"/>
      <c r="DA229" s="209"/>
      <c r="DB229" s="209"/>
      <c r="DC229" s="209"/>
      <c r="DD229" s="209"/>
      <c r="DE229" s="209"/>
    </row>
    <row r="230" spans="1:109" s="2" customFormat="1" ht="13.2">
      <c r="A230" s="82"/>
      <c r="B230" s="14"/>
      <c r="C230" s="10"/>
      <c r="D230" s="300"/>
      <c r="E230" s="209"/>
      <c r="F230" s="209"/>
      <c r="G230" s="209"/>
      <c r="H230" s="209"/>
      <c r="I230" s="209"/>
      <c r="J230" s="209"/>
      <c r="K230" s="209"/>
      <c r="L230" s="300"/>
      <c r="M230" s="300"/>
      <c r="N230" s="300"/>
      <c r="O230" s="300"/>
      <c r="P230" s="300"/>
      <c r="Q230" s="300"/>
      <c r="R230" s="300"/>
      <c r="S230" s="300"/>
      <c r="T230" s="209"/>
      <c r="U230" s="209"/>
      <c r="V230" s="209"/>
      <c r="W230" s="209"/>
      <c r="X230" s="209"/>
      <c r="Y230" s="209"/>
      <c r="Z230" s="300"/>
      <c r="AA230" s="300"/>
      <c r="AB230" s="209"/>
      <c r="AC230" s="209"/>
      <c r="AD230" s="209"/>
      <c r="AE230" s="300"/>
      <c r="AF230" s="300"/>
      <c r="AG230" s="209"/>
      <c r="AH230" s="209"/>
      <c r="AI230" s="209"/>
      <c r="AJ230" s="209"/>
      <c r="AK230" s="209"/>
      <c r="AL230" s="300"/>
      <c r="AM230" s="300"/>
      <c r="AN230" s="300"/>
      <c r="AO230" s="300"/>
      <c r="AP230" s="209"/>
      <c r="AQ230" s="209"/>
      <c r="AR230" s="209"/>
      <c r="AS230" s="209"/>
      <c r="AT230" s="209"/>
      <c r="AU230" s="209"/>
      <c r="AV230" s="209"/>
      <c r="AW230" s="209"/>
      <c r="AX230" s="300"/>
      <c r="AY230" s="209"/>
      <c r="AZ230" s="209"/>
      <c r="BA230" s="209"/>
      <c r="BB230" s="209"/>
      <c r="BC230" s="209"/>
      <c r="BD230" s="209"/>
      <c r="BE230" s="209"/>
      <c r="BF230" s="209"/>
      <c r="BG230" s="300"/>
      <c r="BH230" s="209"/>
      <c r="BI230" s="209"/>
      <c r="BJ230" s="209"/>
      <c r="BK230" s="300"/>
      <c r="BL230" s="300"/>
      <c r="BM230" s="209"/>
      <c r="BN230" s="209"/>
      <c r="BO230" s="300"/>
      <c r="BP230" s="209"/>
      <c r="BQ230" s="209"/>
      <c r="BR230" s="209"/>
      <c r="BS230" s="209"/>
      <c r="BT230" s="209"/>
      <c r="BU230" s="209"/>
      <c r="BV230" s="209"/>
      <c r="BW230" s="209"/>
      <c r="BX230" s="209"/>
      <c r="BY230" s="209"/>
      <c r="BZ230" s="209"/>
      <c r="CA230" s="209"/>
      <c r="CB230" s="209"/>
      <c r="CC230" s="209"/>
      <c r="CD230" s="209"/>
      <c r="CE230" s="209"/>
      <c r="CF230" s="209"/>
      <c r="CG230" s="209"/>
      <c r="CH230" s="209"/>
      <c r="CI230" s="209"/>
      <c r="CJ230" s="209"/>
      <c r="CK230" s="209"/>
      <c r="CL230" s="209"/>
      <c r="CM230" s="209"/>
      <c r="CN230" s="209"/>
      <c r="CO230" s="209"/>
      <c r="CP230" s="209"/>
      <c r="CQ230" s="209"/>
      <c r="CR230" s="209"/>
      <c r="CS230" s="209"/>
      <c r="CT230" s="209"/>
      <c r="CU230" s="209"/>
      <c r="CV230" s="209"/>
      <c r="CW230" s="209"/>
      <c r="CX230" s="209"/>
      <c r="CY230" s="209"/>
      <c r="CZ230" s="209"/>
      <c r="DA230" s="209"/>
      <c r="DB230" s="209"/>
      <c r="DC230" s="209"/>
      <c r="DD230" s="209"/>
      <c r="DE230" s="209"/>
    </row>
    <row r="231" spans="1:109" s="2" customFormat="1" ht="13.2">
      <c r="A231" s="82"/>
      <c r="B231" s="14"/>
      <c r="C231" s="10"/>
      <c r="D231" s="300"/>
      <c r="E231" s="209"/>
      <c r="F231" s="209"/>
      <c r="G231" s="209"/>
      <c r="H231" s="209"/>
      <c r="I231" s="209"/>
      <c r="J231" s="209"/>
      <c r="K231" s="209"/>
      <c r="L231" s="300"/>
      <c r="M231" s="300"/>
      <c r="N231" s="300"/>
      <c r="O231" s="300"/>
      <c r="P231" s="300"/>
      <c r="Q231" s="300"/>
      <c r="R231" s="300"/>
      <c r="S231" s="300"/>
      <c r="T231" s="209"/>
      <c r="U231" s="209"/>
      <c r="V231" s="209"/>
      <c r="W231" s="209"/>
      <c r="X231" s="209"/>
      <c r="Y231" s="209"/>
      <c r="Z231" s="300"/>
      <c r="AA231" s="300"/>
      <c r="AB231" s="209"/>
      <c r="AC231" s="209"/>
      <c r="AD231" s="209"/>
      <c r="AE231" s="300"/>
      <c r="AF231" s="300"/>
      <c r="AG231" s="209"/>
      <c r="AH231" s="209"/>
      <c r="AI231" s="209"/>
      <c r="AJ231" s="209"/>
      <c r="AK231" s="209"/>
      <c r="AL231" s="300"/>
      <c r="AM231" s="300"/>
      <c r="AN231" s="300"/>
      <c r="AO231" s="300"/>
      <c r="AP231" s="209"/>
      <c r="AQ231" s="209"/>
      <c r="AR231" s="209"/>
      <c r="AS231" s="209"/>
      <c r="AT231" s="209"/>
      <c r="AU231" s="209"/>
      <c r="AV231" s="209"/>
      <c r="AW231" s="209"/>
      <c r="AX231" s="300"/>
      <c r="AY231" s="209"/>
      <c r="AZ231" s="209"/>
      <c r="BA231" s="209"/>
      <c r="BB231" s="209"/>
      <c r="BC231" s="209"/>
      <c r="BD231" s="209"/>
      <c r="BE231" s="209"/>
      <c r="BF231" s="209"/>
      <c r="BG231" s="300"/>
      <c r="BH231" s="209"/>
      <c r="BI231" s="209"/>
      <c r="BJ231" s="209"/>
      <c r="BK231" s="300"/>
      <c r="BL231" s="300"/>
      <c r="BM231" s="209"/>
      <c r="BN231" s="209"/>
      <c r="BO231" s="300"/>
      <c r="BP231" s="209"/>
      <c r="BQ231" s="209"/>
      <c r="BR231" s="209"/>
      <c r="BS231" s="209"/>
      <c r="BT231" s="209"/>
      <c r="BU231" s="209"/>
      <c r="BV231" s="209"/>
      <c r="BW231" s="209"/>
      <c r="BX231" s="209"/>
      <c r="BY231" s="209"/>
      <c r="BZ231" s="209"/>
      <c r="CA231" s="209"/>
      <c r="CB231" s="209"/>
      <c r="CC231" s="209"/>
      <c r="CD231" s="209"/>
      <c r="CE231" s="209"/>
      <c r="CF231" s="209"/>
      <c r="CG231" s="209"/>
      <c r="CH231" s="209"/>
      <c r="CI231" s="209"/>
      <c r="CJ231" s="209"/>
      <c r="CK231" s="209"/>
      <c r="CL231" s="209"/>
      <c r="CM231" s="209"/>
      <c r="CN231" s="209"/>
      <c r="CO231" s="209"/>
      <c r="CP231" s="209"/>
      <c r="CQ231" s="209"/>
      <c r="CR231" s="209"/>
      <c r="CS231" s="209"/>
      <c r="CT231" s="209"/>
      <c r="CU231" s="209"/>
      <c r="CV231" s="209"/>
      <c r="CW231" s="209"/>
      <c r="CX231" s="209"/>
      <c r="CY231" s="209"/>
      <c r="CZ231" s="209"/>
      <c r="DA231" s="209"/>
      <c r="DB231" s="209"/>
      <c r="DC231" s="209"/>
      <c r="DD231" s="209"/>
      <c r="DE231" s="209"/>
    </row>
    <row r="232" spans="1:109" s="2" customFormat="1" ht="13.2">
      <c r="A232" s="82"/>
      <c r="B232" s="14"/>
      <c r="C232" s="10"/>
      <c r="D232" s="300"/>
      <c r="E232" s="209"/>
      <c r="F232" s="209"/>
      <c r="G232" s="209"/>
      <c r="H232" s="209"/>
      <c r="I232" s="209"/>
      <c r="J232" s="209"/>
      <c r="K232" s="209"/>
      <c r="L232" s="300"/>
      <c r="M232" s="300"/>
      <c r="N232" s="300"/>
      <c r="O232" s="300"/>
      <c r="P232" s="300"/>
      <c r="Q232" s="300"/>
      <c r="R232" s="300"/>
      <c r="S232" s="300"/>
      <c r="T232" s="209"/>
      <c r="U232" s="209"/>
      <c r="V232" s="209"/>
      <c r="W232" s="209"/>
      <c r="X232" s="209"/>
      <c r="Y232" s="209"/>
      <c r="Z232" s="300"/>
      <c r="AA232" s="300"/>
      <c r="AB232" s="209"/>
      <c r="AC232" s="209"/>
      <c r="AD232" s="209"/>
      <c r="AE232" s="300"/>
      <c r="AF232" s="300"/>
      <c r="AG232" s="209"/>
      <c r="AH232" s="209"/>
      <c r="AI232" s="209"/>
      <c r="AJ232" s="209"/>
      <c r="AK232" s="209"/>
      <c r="AL232" s="300"/>
      <c r="AM232" s="300"/>
      <c r="AN232" s="300"/>
      <c r="AO232" s="300"/>
      <c r="AP232" s="209"/>
      <c r="AQ232" s="209"/>
      <c r="AR232" s="209"/>
      <c r="AS232" s="209"/>
      <c r="AT232" s="209"/>
      <c r="AU232" s="209"/>
      <c r="AV232" s="209"/>
      <c r="AW232" s="209"/>
      <c r="AX232" s="300"/>
      <c r="AY232" s="209"/>
      <c r="AZ232" s="209"/>
      <c r="BA232" s="209"/>
      <c r="BB232" s="209"/>
      <c r="BC232" s="209"/>
      <c r="BD232" s="209"/>
      <c r="BE232" s="209"/>
      <c r="BF232" s="209"/>
      <c r="BG232" s="300"/>
      <c r="BH232" s="209"/>
      <c r="BI232" s="209"/>
      <c r="BJ232" s="209"/>
      <c r="BK232" s="300"/>
      <c r="BL232" s="300"/>
      <c r="BM232" s="209"/>
      <c r="BN232" s="209"/>
      <c r="BO232" s="300"/>
      <c r="BP232" s="209"/>
      <c r="BQ232" s="209"/>
      <c r="BR232" s="209"/>
      <c r="BS232" s="209"/>
      <c r="BT232" s="209"/>
      <c r="BU232" s="209"/>
      <c r="BV232" s="209"/>
      <c r="BW232" s="209"/>
      <c r="BX232" s="209"/>
      <c r="BY232" s="209"/>
      <c r="BZ232" s="209"/>
      <c r="CA232" s="209"/>
      <c r="CB232" s="209"/>
      <c r="CC232" s="209"/>
      <c r="CD232" s="209"/>
      <c r="CE232" s="209"/>
      <c r="CF232" s="209"/>
      <c r="CG232" s="209"/>
      <c r="CH232" s="209"/>
      <c r="CI232" s="209"/>
      <c r="CJ232" s="209"/>
      <c r="CK232" s="209"/>
      <c r="CL232" s="209"/>
      <c r="CM232" s="209"/>
      <c r="CN232" s="209"/>
      <c r="CO232" s="209"/>
      <c r="CP232" s="209"/>
      <c r="CQ232" s="209"/>
      <c r="CR232" s="209"/>
      <c r="CS232" s="209"/>
      <c r="CT232" s="209"/>
      <c r="CU232" s="209"/>
      <c r="CV232" s="209"/>
      <c r="CW232" s="209"/>
      <c r="CX232" s="209"/>
      <c r="CY232" s="209"/>
      <c r="CZ232" s="209"/>
      <c r="DA232" s="209"/>
      <c r="DB232" s="209"/>
      <c r="DC232" s="209"/>
      <c r="DD232" s="209"/>
      <c r="DE232" s="209"/>
    </row>
    <row r="233" spans="1:109" s="2" customFormat="1" ht="13.2">
      <c r="A233" s="82"/>
      <c r="B233" s="14"/>
      <c r="C233" s="10"/>
      <c r="D233" s="300"/>
      <c r="E233" s="209"/>
      <c r="F233" s="209"/>
      <c r="G233" s="209"/>
      <c r="H233" s="209"/>
      <c r="I233" s="209"/>
      <c r="J233" s="209"/>
      <c r="K233" s="209"/>
      <c r="L233" s="300"/>
      <c r="M233" s="300"/>
      <c r="N233" s="300"/>
      <c r="O233" s="300"/>
      <c r="P233" s="300"/>
      <c r="Q233" s="300"/>
      <c r="R233" s="300"/>
      <c r="S233" s="300"/>
      <c r="T233" s="209"/>
      <c r="U233" s="209"/>
      <c r="V233" s="209"/>
      <c r="W233" s="209"/>
      <c r="X233" s="209"/>
      <c r="Y233" s="209"/>
      <c r="Z233" s="300"/>
      <c r="AA233" s="300"/>
      <c r="AB233" s="209"/>
      <c r="AC233" s="209"/>
      <c r="AD233" s="209"/>
      <c r="AE233" s="300"/>
      <c r="AF233" s="300"/>
      <c r="AG233" s="209"/>
      <c r="AH233" s="209"/>
      <c r="AI233" s="209"/>
      <c r="AJ233" s="209"/>
      <c r="AK233" s="209"/>
      <c r="AL233" s="300"/>
      <c r="AM233" s="300"/>
      <c r="AN233" s="300"/>
      <c r="AO233" s="300"/>
      <c r="AP233" s="209"/>
      <c r="AQ233" s="209"/>
      <c r="AR233" s="209"/>
      <c r="AS233" s="209"/>
      <c r="AT233" s="209"/>
      <c r="AU233" s="209"/>
      <c r="AV233" s="209"/>
      <c r="AW233" s="209"/>
      <c r="AX233" s="300"/>
      <c r="AY233" s="209"/>
      <c r="AZ233" s="209"/>
      <c r="BA233" s="209"/>
      <c r="BB233" s="209"/>
      <c r="BC233" s="209"/>
      <c r="BD233" s="209"/>
      <c r="BE233" s="209"/>
      <c r="BF233" s="209"/>
      <c r="BG233" s="300"/>
      <c r="BH233" s="209"/>
      <c r="BI233" s="209"/>
      <c r="BJ233" s="209"/>
      <c r="BK233" s="300"/>
      <c r="BL233" s="300"/>
      <c r="BM233" s="209"/>
      <c r="BN233" s="209"/>
      <c r="BO233" s="300"/>
      <c r="BP233" s="209"/>
      <c r="BQ233" s="209"/>
      <c r="BR233" s="209"/>
      <c r="BS233" s="209"/>
      <c r="BT233" s="209"/>
      <c r="BU233" s="209"/>
      <c r="BV233" s="209"/>
      <c r="BW233" s="209"/>
      <c r="BX233" s="209"/>
      <c r="BY233" s="209"/>
      <c r="BZ233" s="209"/>
      <c r="CA233" s="209"/>
      <c r="CB233" s="209"/>
      <c r="CC233" s="209"/>
      <c r="CD233" s="209"/>
      <c r="CE233" s="209"/>
      <c r="CF233" s="209"/>
      <c r="CG233" s="209"/>
      <c r="CH233" s="209"/>
      <c r="CI233" s="209"/>
      <c r="CJ233" s="209"/>
      <c r="CK233" s="209"/>
      <c r="CL233" s="209"/>
      <c r="CM233" s="209"/>
      <c r="CN233" s="209"/>
      <c r="CO233" s="209"/>
      <c r="CP233" s="209"/>
      <c r="CQ233" s="209"/>
      <c r="CR233" s="209"/>
      <c r="CS233" s="209"/>
      <c r="CT233" s="209"/>
      <c r="CU233" s="209"/>
      <c r="CV233" s="209"/>
      <c r="CW233" s="209"/>
      <c r="CX233" s="209"/>
      <c r="CY233" s="209"/>
      <c r="CZ233" s="209"/>
      <c r="DA233" s="209"/>
      <c r="DB233" s="209"/>
      <c r="DC233" s="209"/>
      <c r="DD233" s="209"/>
      <c r="DE233" s="209"/>
    </row>
    <row r="234" spans="1:109" s="2" customFormat="1" ht="13.2">
      <c r="A234" s="82"/>
      <c r="B234" s="14"/>
      <c r="C234" s="10"/>
      <c r="D234" s="300"/>
      <c r="E234" s="209"/>
      <c r="F234" s="209"/>
      <c r="G234" s="209"/>
      <c r="H234" s="209"/>
      <c r="I234" s="209"/>
      <c r="J234" s="209"/>
      <c r="K234" s="209"/>
      <c r="L234" s="300"/>
      <c r="M234" s="300"/>
      <c r="N234" s="300"/>
      <c r="O234" s="300"/>
      <c r="P234" s="300"/>
      <c r="Q234" s="300"/>
      <c r="R234" s="300"/>
      <c r="S234" s="300"/>
      <c r="T234" s="209"/>
      <c r="U234" s="209"/>
      <c r="V234" s="209"/>
      <c r="W234" s="209"/>
      <c r="X234" s="209"/>
      <c r="Y234" s="209"/>
      <c r="Z234" s="300"/>
      <c r="AA234" s="300"/>
      <c r="AB234" s="209"/>
      <c r="AC234" s="209"/>
      <c r="AD234" s="209"/>
      <c r="AE234" s="300"/>
      <c r="AF234" s="300"/>
      <c r="AG234" s="209"/>
      <c r="AH234" s="209"/>
      <c r="AI234" s="209"/>
      <c r="AJ234" s="209"/>
      <c r="AK234" s="209"/>
      <c r="AL234" s="300"/>
      <c r="AM234" s="300"/>
      <c r="AN234" s="300"/>
      <c r="AO234" s="300"/>
      <c r="AP234" s="209"/>
      <c r="AQ234" s="209"/>
      <c r="AR234" s="209"/>
      <c r="AS234" s="209"/>
      <c r="AT234" s="209"/>
      <c r="AU234" s="209"/>
      <c r="AV234" s="209"/>
      <c r="AW234" s="209"/>
      <c r="AX234" s="300"/>
      <c r="AY234" s="209"/>
      <c r="AZ234" s="209"/>
      <c r="BA234" s="209"/>
      <c r="BB234" s="209"/>
      <c r="BC234" s="209"/>
      <c r="BD234" s="209"/>
      <c r="BE234" s="209"/>
      <c r="BF234" s="209"/>
      <c r="BG234" s="300"/>
      <c r="BH234" s="209"/>
      <c r="BI234" s="209"/>
      <c r="BJ234" s="209"/>
      <c r="BK234" s="300"/>
      <c r="BL234" s="300"/>
      <c r="BM234" s="209"/>
      <c r="BN234" s="209"/>
      <c r="BO234" s="300"/>
      <c r="BP234" s="209"/>
      <c r="BQ234" s="209"/>
      <c r="BR234" s="209"/>
      <c r="BS234" s="209"/>
      <c r="BT234" s="209"/>
      <c r="BU234" s="209"/>
      <c r="BV234" s="209"/>
      <c r="BW234" s="209"/>
      <c r="BX234" s="209"/>
      <c r="BY234" s="209"/>
      <c r="BZ234" s="209"/>
      <c r="CA234" s="209"/>
      <c r="CB234" s="209"/>
      <c r="CC234" s="209"/>
      <c r="CD234" s="209"/>
      <c r="CE234" s="209"/>
      <c r="CF234" s="209"/>
      <c r="CG234" s="209"/>
      <c r="CH234" s="209"/>
      <c r="CI234" s="209"/>
      <c r="CJ234" s="209"/>
      <c r="CK234" s="209"/>
      <c r="CL234" s="209"/>
      <c r="CM234" s="209"/>
      <c r="CN234" s="209"/>
      <c r="CO234" s="209"/>
      <c r="CP234" s="209"/>
      <c r="CQ234" s="209"/>
      <c r="CR234" s="209"/>
      <c r="CS234" s="209"/>
      <c r="CT234" s="209"/>
      <c r="CU234" s="209"/>
      <c r="CV234" s="209"/>
      <c r="CW234" s="209"/>
      <c r="CX234" s="209"/>
      <c r="CY234" s="209"/>
      <c r="CZ234" s="209"/>
      <c r="DA234" s="209"/>
      <c r="DB234" s="209"/>
      <c r="DC234" s="209"/>
      <c r="DD234" s="209"/>
      <c r="DE234" s="209"/>
    </row>
    <row r="235" spans="1:109" s="2" customFormat="1" ht="13.2">
      <c r="A235" s="82"/>
      <c r="B235" s="14"/>
      <c r="C235" s="10"/>
      <c r="D235" s="300"/>
      <c r="E235" s="209"/>
      <c r="F235" s="209"/>
      <c r="G235" s="209"/>
      <c r="H235" s="209"/>
      <c r="I235" s="209"/>
      <c r="J235" s="209"/>
      <c r="K235" s="209"/>
      <c r="L235" s="300"/>
      <c r="M235" s="300"/>
      <c r="N235" s="300"/>
      <c r="O235" s="300"/>
      <c r="P235" s="300"/>
      <c r="Q235" s="300"/>
      <c r="R235" s="300"/>
      <c r="S235" s="300"/>
      <c r="T235" s="209"/>
      <c r="U235" s="209"/>
      <c r="V235" s="209"/>
      <c r="W235" s="209"/>
      <c r="X235" s="209"/>
      <c r="Y235" s="209"/>
      <c r="Z235" s="300"/>
      <c r="AA235" s="300"/>
      <c r="AB235" s="209"/>
      <c r="AC235" s="209"/>
      <c r="AD235" s="209"/>
      <c r="AE235" s="300"/>
      <c r="AF235" s="300"/>
      <c r="AG235" s="209"/>
      <c r="AH235" s="209"/>
      <c r="AI235" s="209"/>
      <c r="AJ235" s="209"/>
      <c r="AK235" s="209"/>
      <c r="AL235" s="300"/>
      <c r="AM235" s="300"/>
      <c r="AN235" s="300"/>
      <c r="AO235" s="300"/>
      <c r="AP235" s="209"/>
      <c r="AQ235" s="209"/>
      <c r="AR235" s="209"/>
      <c r="AS235" s="209"/>
      <c r="AT235" s="209"/>
      <c r="AU235" s="209"/>
      <c r="AV235" s="209"/>
      <c r="AW235" s="209"/>
      <c r="AX235" s="300"/>
      <c r="AY235" s="209"/>
      <c r="AZ235" s="209"/>
      <c r="BA235" s="209"/>
      <c r="BB235" s="209"/>
      <c r="BC235" s="209"/>
      <c r="BD235" s="209"/>
      <c r="BE235" s="209"/>
      <c r="BF235" s="209"/>
      <c r="BG235" s="300"/>
      <c r="BH235" s="209"/>
      <c r="BI235" s="209"/>
      <c r="BJ235" s="209"/>
      <c r="BK235" s="300"/>
      <c r="BL235" s="300"/>
      <c r="BM235" s="209"/>
      <c r="BN235" s="209"/>
      <c r="BO235" s="300"/>
      <c r="BP235" s="209"/>
      <c r="BQ235" s="209"/>
      <c r="BR235" s="209"/>
      <c r="BS235" s="209"/>
      <c r="BT235" s="209"/>
      <c r="BU235" s="209"/>
      <c r="BV235" s="209"/>
      <c r="BW235" s="209"/>
      <c r="BX235" s="209"/>
      <c r="BY235" s="209"/>
      <c r="BZ235" s="209"/>
      <c r="CA235" s="209"/>
      <c r="CB235" s="209"/>
      <c r="CC235" s="209"/>
      <c r="CD235" s="209"/>
      <c r="CE235" s="209"/>
      <c r="CF235" s="209"/>
      <c r="CG235" s="209"/>
      <c r="CH235" s="209"/>
      <c r="CI235" s="209"/>
      <c r="CJ235" s="209"/>
      <c r="CK235" s="209"/>
      <c r="CL235" s="209"/>
      <c r="CM235" s="209"/>
      <c r="CN235" s="209"/>
      <c r="CO235" s="209"/>
      <c r="CP235" s="209"/>
      <c r="CQ235" s="209"/>
      <c r="CR235" s="209"/>
      <c r="CS235" s="209"/>
      <c r="CT235" s="209"/>
      <c r="CU235" s="209"/>
      <c r="CV235" s="209"/>
      <c r="CW235" s="209"/>
      <c r="CX235" s="209"/>
      <c r="CY235" s="209"/>
      <c r="CZ235" s="209"/>
      <c r="DA235" s="209"/>
      <c r="DB235" s="209"/>
      <c r="DC235" s="209"/>
      <c r="DD235" s="209"/>
      <c r="DE235" s="209"/>
    </row>
    <row r="236" spans="1:109" s="2" customFormat="1" ht="13.2">
      <c r="A236" s="82"/>
      <c r="B236" s="14"/>
      <c r="C236" s="10"/>
      <c r="D236" s="300"/>
      <c r="E236" s="209"/>
      <c r="F236" s="209"/>
      <c r="G236" s="209"/>
      <c r="H236" s="209"/>
      <c r="I236" s="209"/>
      <c r="J236" s="209"/>
      <c r="K236" s="209"/>
      <c r="L236" s="300"/>
      <c r="M236" s="300"/>
      <c r="N236" s="300"/>
      <c r="O236" s="300"/>
      <c r="P236" s="300"/>
      <c r="Q236" s="300"/>
      <c r="R236" s="300"/>
      <c r="S236" s="300"/>
      <c r="T236" s="209"/>
      <c r="U236" s="209"/>
      <c r="V236" s="209"/>
      <c r="W236" s="209"/>
      <c r="X236" s="209"/>
      <c r="Y236" s="209"/>
      <c r="Z236" s="300"/>
      <c r="AA236" s="300"/>
      <c r="AB236" s="209"/>
      <c r="AC236" s="209"/>
      <c r="AD236" s="209"/>
      <c r="AE236" s="300"/>
      <c r="AF236" s="300"/>
      <c r="AG236" s="209"/>
      <c r="AH236" s="209"/>
      <c r="AI236" s="209"/>
      <c r="AJ236" s="209"/>
      <c r="AK236" s="209"/>
      <c r="AL236" s="300"/>
      <c r="AM236" s="300"/>
      <c r="AN236" s="300"/>
      <c r="AO236" s="300"/>
      <c r="AP236" s="209"/>
      <c r="AQ236" s="209"/>
      <c r="AR236" s="209"/>
      <c r="AS236" s="209"/>
      <c r="AT236" s="209"/>
      <c r="AU236" s="209"/>
      <c r="AV236" s="209"/>
      <c r="AW236" s="209"/>
      <c r="AX236" s="300"/>
      <c r="AY236" s="209"/>
      <c r="AZ236" s="209"/>
      <c r="BA236" s="209"/>
      <c r="BB236" s="209"/>
      <c r="BC236" s="209"/>
      <c r="BD236" s="209"/>
      <c r="BE236" s="209"/>
      <c r="BF236" s="209"/>
      <c r="BG236" s="300"/>
      <c r="BH236" s="209"/>
      <c r="BI236" s="209"/>
      <c r="BJ236" s="209"/>
      <c r="BK236" s="300"/>
      <c r="BL236" s="300"/>
      <c r="BM236" s="209"/>
      <c r="BN236" s="209"/>
      <c r="BO236" s="300"/>
      <c r="BP236" s="209"/>
      <c r="BQ236" s="209"/>
      <c r="BR236" s="209"/>
      <c r="BS236" s="209"/>
      <c r="BT236" s="209"/>
      <c r="BU236" s="209"/>
      <c r="BV236" s="209"/>
      <c r="BW236" s="209"/>
      <c r="BX236" s="209"/>
      <c r="BY236" s="209"/>
      <c r="BZ236" s="209"/>
      <c r="CA236" s="209"/>
      <c r="CB236" s="209"/>
      <c r="CC236" s="209"/>
      <c r="CD236" s="209"/>
      <c r="CE236" s="209"/>
      <c r="CF236" s="209"/>
      <c r="CG236" s="209"/>
      <c r="CH236" s="209"/>
      <c r="CI236" s="209"/>
      <c r="CJ236" s="209"/>
      <c r="CK236" s="209"/>
      <c r="CL236" s="209"/>
      <c r="CM236" s="209"/>
      <c r="CN236" s="209"/>
      <c r="CO236" s="209"/>
      <c r="CP236" s="209"/>
      <c r="CQ236" s="209"/>
      <c r="CR236" s="209"/>
      <c r="CS236" s="209"/>
      <c r="CT236" s="209"/>
      <c r="CU236" s="209"/>
      <c r="CV236" s="209"/>
      <c r="CW236" s="209"/>
      <c r="CX236" s="209"/>
      <c r="CY236" s="209"/>
      <c r="CZ236" s="209"/>
      <c r="DA236" s="209"/>
      <c r="DB236" s="209"/>
      <c r="DC236" s="209"/>
      <c r="DD236" s="209"/>
      <c r="DE236" s="209"/>
    </row>
    <row r="237" spans="1:109" s="2" customFormat="1" ht="13.2">
      <c r="A237" s="82"/>
      <c r="B237" s="14"/>
      <c r="C237" s="10"/>
      <c r="D237" s="300"/>
      <c r="E237" s="209"/>
      <c r="F237" s="209"/>
      <c r="G237" s="209"/>
      <c r="H237" s="209"/>
      <c r="I237" s="209"/>
      <c r="J237" s="209"/>
      <c r="K237" s="209"/>
      <c r="L237" s="300"/>
      <c r="M237" s="300"/>
      <c r="N237" s="300"/>
      <c r="O237" s="300"/>
      <c r="P237" s="300"/>
      <c r="Q237" s="300"/>
      <c r="R237" s="300"/>
      <c r="S237" s="300"/>
      <c r="T237" s="209"/>
      <c r="U237" s="209"/>
      <c r="V237" s="209"/>
      <c r="W237" s="209"/>
      <c r="X237" s="209"/>
      <c r="Y237" s="209"/>
      <c r="Z237" s="300"/>
      <c r="AA237" s="300"/>
      <c r="AB237" s="209"/>
      <c r="AC237" s="209"/>
      <c r="AD237" s="209"/>
      <c r="AE237" s="300"/>
      <c r="AF237" s="300"/>
      <c r="AG237" s="209"/>
      <c r="AH237" s="209"/>
      <c r="AI237" s="209"/>
      <c r="AJ237" s="209"/>
      <c r="AK237" s="209"/>
      <c r="AL237" s="300"/>
      <c r="AM237" s="300"/>
      <c r="AN237" s="300"/>
      <c r="AO237" s="300"/>
      <c r="AP237" s="209"/>
      <c r="AQ237" s="209"/>
      <c r="AR237" s="209"/>
      <c r="AS237" s="209"/>
      <c r="AT237" s="209"/>
      <c r="AU237" s="209"/>
      <c r="AV237" s="209"/>
      <c r="AW237" s="209"/>
      <c r="AX237" s="300"/>
      <c r="AY237" s="209"/>
      <c r="AZ237" s="209"/>
      <c r="BA237" s="209"/>
      <c r="BB237" s="209"/>
      <c r="BC237" s="209"/>
      <c r="BD237" s="209"/>
      <c r="BE237" s="209"/>
      <c r="BF237" s="209"/>
      <c r="BG237" s="300"/>
      <c r="BH237" s="209"/>
      <c r="BI237" s="209"/>
      <c r="BJ237" s="209"/>
      <c r="BK237" s="300"/>
      <c r="BL237" s="300"/>
      <c r="BM237" s="209"/>
      <c r="BN237" s="209"/>
      <c r="BO237" s="300"/>
      <c r="BP237" s="209"/>
      <c r="BQ237" s="209"/>
      <c r="BR237" s="209"/>
      <c r="BS237" s="209"/>
      <c r="BT237" s="209"/>
      <c r="BU237" s="209"/>
      <c r="BV237" s="209"/>
      <c r="BW237" s="209"/>
      <c r="BX237" s="209"/>
      <c r="BY237" s="209"/>
      <c r="BZ237" s="209"/>
      <c r="CA237" s="209"/>
      <c r="CB237" s="209"/>
      <c r="CC237" s="209"/>
      <c r="CD237" s="209"/>
      <c r="CE237" s="209"/>
      <c r="CF237" s="209"/>
      <c r="CG237" s="209"/>
      <c r="CH237" s="209"/>
      <c r="CI237" s="209"/>
      <c r="CJ237" s="209"/>
      <c r="CK237" s="209"/>
      <c r="CL237" s="209"/>
      <c r="CM237" s="209"/>
      <c r="CN237" s="209"/>
      <c r="CO237" s="209"/>
      <c r="CP237" s="209"/>
      <c r="CQ237" s="209"/>
      <c r="CR237" s="209"/>
      <c r="CS237" s="209"/>
      <c r="CT237" s="209"/>
      <c r="CU237" s="209"/>
      <c r="CV237" s="209"/>
      <c r="CW237" s="209"/>
      <c r="CX237" s="209"/>
      <c r="CY237" s="209"/>
      <c r="CZ237" s="209"/>
      <c r="DA237" s="209"/>
      <c r="DB237" s="209"/>
      <c r="DC237" s="209"/>
      <c r="DD237" s="209"/>
      <c r="DE237" s="209"/>
    </row>
    <row r="238" spans="1:109" s="2" customFormat="1" ht="13.2">
      <c r="A238" s="82"/>
      <c r="B238" s="14"/>
      <c r="C238" s="10"/>
      <c r="D238" s="300"/>
      <c r="E238" s="209"/>
      <c r="F238" s="209"/>
      <c r="G238" s="209"/>
      <c r="H238" s="209"/>
      <c r="I238" s="209"/>
      <c r="J238" s="209"/>
      <c r="K238" s="209"/>
      <c r="L238" s="300"/>
      <c r="M238" s="300"/>
      <c r="N238" s="300"/>
      <c r="O238" s="300"/>
      <c r="P238" s="300"/>
      <c r="Q238" s="300"/>
      <c r="R238" s="300"/>
      <c r="S238" s="300"/>
      <c r="T238" s="209"/>
      <c r="U238" s="209"/>
      <c r="V238" s="209"/>
      <c r="W238" s="209"/>
      <c r="X238" s="209"/>
      <c r="Y238" s="209"/>
      <c r="Z238" s="300"/>
      <c r="AA238" s="300"/>
      <c r="AB238" s="209"/>
      <c r="AC238" s="209"/>
      <c r="AD238" s="209"/>
      <c r="AE238" s="300"/>
      <c r="AF238" s="300"/>
      <c r="AG238" s="209"/>
      <c r="AH238" s="209"/>
      <c r="AI238" s="209"/>
      <c r="AJ238" s="209"/>
      <c r="AK238" s="209"/>
      <c r="AL238" s="300"/>
      <c r="AM238" s="300"/>
      <c r="AN238" s="300"/>
      <c r="AO238" s="300"/>
      <c r="AP238" s="209"/>
      <c r="AQ238" s="209"/>
      <c r="AR238" s="209"/>
      <c r="AS238" s="209"/>
      <c r="AT238" s="209"/>
      <c r="AU238" s="209"/>
      <c r="AV238" s="209"/>
      <c r="AW238" s="209"/>
      <c r="AX238" s="300"/>
      <c r="AY238" s="209"/>
      <c r="AZ238" s="209"/>
      <c r="BA238" s="209"/>
      <c r="BB238" s="209"/>
      <c r="BC238" s="209"/>
      <c r="BD238" s="209"/>
      <c r="BE238" s="209"/>
      <c r="BF238" s="209"/>
      <c r="BG238" s="300"/>
      <c r="BH238" s="209"/>
      <c r="BI238" s="209"/>
      <c r="BJ238" s="209"/>
      <c r="BK238" s="300"/>
      <c r="BL238" s="300"/>
      <c r="BM238" s="209"/>
      <c r="BN238" s="209"/>
      <c r="BO238" s="300"/>
      <c r="BP238" s="209"/>
      <c r="BQ238" s="209"/>
      <c r="BR238" s="209"/>
      <c r="BS238" s="209"/>
      <c r="BT238" s="209"/>
      <c r="BU238" s="209"/>
      <c r="BV238" s="209"/>
      <c r="BW238" s="209"/>
      <c r="BX238" s="209"/>
      <c r="BY238" s="209"/>
      <c r="BZ238" s="209"/>
      <c r="CA238" s="209"/>
      <c r="CB238" s="209"/>
      <c r="CC238" s="209"/>
      <c r="CD238" s="209"/>
      <c r="CE238" s="209"/>
      <c r="CF238" s="209"/>
      <c r="CG238" s="209"/>
      <c r="CH238" s="209"/>
      <c r="CI238" s="209"/>
      <c r="CJ238" s="209"/>
      <c r="CK238" s="209"/>
      <c r="CL238" s="209"/>
      <c r="CM238" s="209"/>
      <c r="CN238" s="209"/>
      <c r="CO238" s="209"/>
      <c r="CP238" s="209"/>
      <c r="CQ238" s="209"/>
      <c r="CR238" s="209"/>
      <c r="CS238" s="209"/>
      <c r="CT238" s="209"/>
      <c r="CU238" s="209"/>
      <c r="CV238" s="209"/>
      <c r="CW238" s="209"/>
      <c r="CX238" s="209"/>
      <c r="CY238" s="209"/>
      <c r="CZ238" s="209"/>
      <c r="DA238" s="209"/>
      <c r="DB238" s="209"/>
      <c r="DC238" s="209"/>
      <c r="DD238" s="209"/>
      <c r="DE238" s="209"/>
    </row>
    <row r="239" spans="1:109" s="2" customFormat="1" ht="13.2">
      <c r="A239" s="82"/>
      <c r="B239" s="14"/>
      <c r="C239" s="10"/>
      <c r="D239" s="300"/>
      <c r="E239" s="209"/>
      <c r="F239" s="209"/>
      <c r="G239" s="209"/>
      <c r="H239" s="209"/>
      <c r="I239" s="209"/>
      <c r="J239" s="209"/>
      <c r="K239" s="209"/>
      <c r="L239" s="300"/>
      <c r="M239" s="300"/>
      <c r="N239" s="300"/>
      <c r="O239" s="300"/>
      <c r="P239" s="300"/>
      <c r="Q239" s="300"/>
      <c r="R239" s="300"/>
      <c r="S239" s="300"/>
      <c r="T239" s="209"/>
      <c r="U239" s="209"/>
      <c r="V239" s="209"/>
      <c r="W239" s="209"/>
      <c r="X239" s="209"/>
      <c r="Y239" s="209"/>
      <c r="Z239" s="300"/>
      <c r="AA239" s="300"/>
      <c r="AB239" s="209"/>
      <c r="AC239" s="209"/>
      <c r="AD239" s="209"/>
      <c r="AE239" s="300"/>
      <c r="AF239" s="300"/>
      <c r="AG239" s="209"/>
      <c r="AH239" s="209"/>
      <c r="AI239" s="209"/>
      <c r="AJ239" s="209"/>
      <c r="AK239" s="209"/>
      <c r="AL239" s="300"/>
      <c r="AM239" s="300"/>
      <c r="AN239" s="300"/>
      <c r="AO239" s="300"/>
      <c r="AP239" s="209"/>
      <c r="AQ239" s="209"/>
      <c r="AR239" s="209"/>
      <c r="AS239" s="209"/>
      <c r="AT239" s="209"/>
      <c r="AU239" s="209"/>
      <c r="AV239" s="209"/>
      <c r="AW239" s="209"/>
      <c r="AX239" s="300"/>
      <c r="AY239" s="209"/>
      <c r="AZ239" s="209"/>
      <c r="BA239" s="209"/>
      <c r="BB239" s="209"/>
      <c r="BC239" s="209"/>
      <c r="BD239" s="209"/>
      <c r="BE239" s="209"/>
      <c r="BF239" s="209"/>
      <c r="BG239" s="300"/>
      <c r="BH239" s="209"/>
      <c r="BI239" s="209"/>
      <c r="BJ239" s="209"/>
      <c r="BK239" s="300"/>
      <c r="BL239" s="300"/>
      <c r="BM239" s="209"/>
      <c r="BN239" s="209"/>
      <c r="BO239" s="300"/>
      <c r="BP239" s="209"/>
      <c r="BQ239" s="209"/>
      <c r="BR239" s="209"/>
      <c r="BS239" s="209"/>
      <c r="BT239" s="209"/>
      <c r="BU239" s="209"/>
      <c r="BV239" s="209"/>
      <c r="BW239" s="209"/>
      <c r="BX239" s="209"/>
      <c r="BY239" s="209"/>
      <c r="BZ239" s="209"/>
      <c r="CA239" s="209"/>
      <c r="CB239" s="209"/>
      <c r="CC239" s="209"/>
      <c r="CD239" s="209"/>
      <c r="CE239" s="209"/>
      <c r="CF239" s="209"/>
      <c r="CG239" s="209"/>
      <c r="CH239" s="209"/>
      <c r="CI239" s="209"/>
      <c r="CJ239" s="209"/>
      <c r="CK239" s="209"/>
      <c r="CL239" s="209"/>
      <c r="CM239" s="209"/>
      <c r="CN239" s="209"/>
      <c r="CO239" s="209"/>
      <c r="CP239" s="209"/>
      <c r="CQ239" s="209"/>
      <c r="CR239" s="209"/>
      <c r="CS239" s="209"/>
      <c r="CT239" s="209"/>
      <c r="CU239" s="209"/>
      <c r="CV239" s="209"/>
      <c r="CW239" s="209"/>
      <c r="CX239" s="209"/>
      <c r="CY239" s="209"/>
      <c r="CZ239" s="209"/>
      <c r="DA239" s="209"/>
      <c r="DB239" s="209"/>
      <c r="DC239" s="209"/>
      <c r="DD239" s="209"/>
      <c r="DE239" s="209"/>
    </row>
    <row r="240" spans="1:109" s="2" customFormat="1" ht="13.2">
      <c r="A240" s="82"/>
      <c r="B240" s="14"/>
      <c r="C240" s="10"/>
      <c r="D240" s="300"/>
      <c r="E240" s="209"/>
      <c r="F240" s="209"/>
      <c r="G240" s="209"/>
      <c r="H240" s="209"/>
      <c r="I240" s="209"/>
      <c r="J240" s="209"/>
      <c r="K240" s="209"/>
      <c r="L240" s="300"/>
      <c r="M240" s="300"/>
      <c r="N240" s="300"/>
      <c r="O240" s="300"/>
      <c r="P240" s="300"/>
      <c r="Q240" s="300"/>
      <c r="R240" s="300"/>
      <c r="S240" s="300"/>
      <c r="T240" s="209"/>
      <c r="U240" s="209"/>
      <c r="V240" s="209"/>
      <c r="W240" s="209"/>
      <c r="X240" s="209"/>
      <c r="Y240" s="209"/>
      <c r="Z240" s="300"/>
      <c r="AA240" s="300"/>
      <c r="AB240" s="209"/>
      <c r="AC240" s="209"/>
      <c r="AD240" s="209"/>
      <c r="AE240" s="300"/>
      <c r="AF240" s="300"/>
      <c r="AG240" s="209"/>
      <c r="AH240" s="209"/>
      <c r="AI240" s="209"/>
      <c r="AJ240" s="209"/>
      <c r="AK240" s="209"/>
      <c r="AL240" s="300"/>
      <c r="AM240" s="300"/>
      <c r="AN240" s="300"/>
      <c r="AO240" s="300"/>
      <c r="AP240" s="209"/>
      <c r="AQ240" s="209"/>
      <c r="AR240" s="209"/>
      <c r="AS240" s="209"/>
      <c r="AT240" s="209"/>
      <c r="AU240" s="209"/>
      <c r="AV240" s="209"/>
      <c r="AW240" s="209"/>
      <c r="AX240" s="300"/>
      <c r="AY240" s="209"/>
      <c r="AZ240" s="209"/>
      <c r="BA240" s="209"/>
      <c r="BB240" s="209"/>
      <c r="BC240" s="209"/>
      <c r="BD240" s="209"/>
      <c r="BE240" s="209"/>
      <c r="BF240" s="209"/>
      <c r="BG240" s="300"/>
      <c r="BH240" s="209"/>
      <c r="BI240" s="209"/>
      <c r="BJ240" s="209"/>
      <c r="BK240" s="300"/>
      <c r="BL240" s="300"/>
      <c r="BM240" s="209"/>
      <c r="BN240" s="209"/>
      <c r="BO240" s="300"/>
      <c r="BP240" s="209"/>
      <c r="BQ240" s="209"/>
      <c r="BR240" s="209"/>
      <c r="BS240" s="209"/>
      <c r="BT240" s="209"/>
      <c r="BU240" s="209"/>
      <c r="BV240" s="209"/>
      <c r="BW240" s="209"/>
      <c r="BX240" s="209"/>
      <c r="BY240" s="209"/>
      <c r="BZ240" s="209"/>
      <c r="CA240" s="209"/>
      <c r="CB240" s="209"/>
      <c r="CC240" s="209"/>
      <c r="CD240" s="209"/>
      <c r="CE240" s="209"/>
      <c r="CF240" s="209"/>
      <c r="CG240" s="209"/>
      <c r="CH240" s="209"/>
      <c r="CI240" s="209"/>
      <c r="CJ240" s="209"/>
      <c r="CK240" s="209"/>
      <c r="CL240" s="209"/>
      <c r="CM240" s="209"/>
      <c r="CN240" s="209"/>
      <c r="CO240" s="209"/>
      <c r="CP240" s="209"/>
      <c r="CQ240" s="209"/>
      <c r="CR240" s="209"/>
      <c r="CS240" s="209"/>
      <c r="CT240" s="209"/>
      <c r="CU240" s="209"/>
      <c r="CV240" s="209"/>
      <c r="CW240" s="209"/>
      <c r="CX240" s="209"/>
      <c r="CY240" s="209"/>
      <c r="CZ240" s="209"/>
      <c r="DA240" s="209"/>
      <c r="DB240" s="209"/>
      <c r="DC240" s="209"/>
      <c r="DD240" s="209"/>
      <c r="DE240" s="209"/>
    </row>
    <row r="241" spans="1:109" s="2" customFormat="1" ht="13.2">
      <c r="A241" s="82"/>
      <c r="B241" s="14"/>
      <c r="C241" s="10"/>
      <c r="D241" s="300"/>
      <c r="E241" s="209"/>
      <c r="F241" s="209"/>
      <c r="G241" s="209"/>
      <c r="H241" s="209"/>
      <c r="I241" s="209"/>
      <c r="J241" s="209"/>
      <c r="K241" s="209"/>
      <c r="L241" s="300"/>
      <c r="M241" s="300"/>
      <c r="N241" s="300"/>
      <c r="O241" s="300"/>
      <c r="P241" s="300"/>
      <c r="Q241" s="300"/>
      <c r="R241" s="300"/>
      <c r="S241" s="300"/>
      <c r="T241" s="209"/>
      <c r="U241" s="209"/>
      <c r="V241" s="209"/>
      <c r="W241" s="209"/>
      <c r="X241" s="209"/>
      <c r="Y241" s="209"/>
      <c r="Z241" s="300"/>
      <c r="AA241" s="300"/>
      <c r="AB241" s="209"/>
      <c r="AC241" s="209"/>
      <c r="AD241" s="209"/>
      <c r="AE241" s="300"/>
      <c r="AF241" s="300"/>
      <c r="AG241" s="209"/>
      <c r="AH241" s="209"/>
      <c r="AI241" s="209"/>
      <c r="AJ241" s="209"/>
      <c r="AK241" s="209"/>
      <c r="AL241" s="300"/>
      <c r="AM241" s="300"/>
      <c r="AN241" s="300"/>
      <c r="AO241" s="300"/>
      <c r="AP241" s="209"/>
      <c r="AQ241" s="209"/>
      <c r="AR241" s="209"/>
      <c r="AS241" s="209"/>
      <c r="AT241" s="209"/>
      <c r="AU241" s="209"/>
      <c r="AV241" s="209"/>
      <c r="AW241" s="209"/>
      <c r="AX241" s="300"/>
      <c r="AY241" s="209"/>
      <c r="AZ241" s="209"/>
      <c r="BA241" s="209"/>
      <c r="BB241" s="209"/>
      <c r="BC241" s="209"/>
      <c r="BD241" s="209"/>
      <c r="BE241" s="209"/>
      <c r="BF241" s="209"/>
      <c r="BG241" s="300"/>
      <c r="BH241" s="209"/>
      <c r="BI241" s="209"/>
      <c r="BJ241" s="209"/>
      <c r="BK241" s="300"/>
      <c r="BL241" s="300"/>
      <c r="BM241" s="209"/>
      <c r="BN241" s="209"/>
      <c r="BO241" s="300"/>
      <c r="BP241" s="209"/>
      <c r="BQ241" s="209"/>
      <c r="BR241" s="209"/>
      <c r="BS241" s="209"/>
      <c r="BT241" s="209"/>
      <c r="BU241" s="209"/>
      <c r="BV241" s="209"/>
      <c r="BW241" s="209"/>
      <c r="BX241" s="209"/>
      <c r="BY241" s="209"/>
      <c r="BZ241" s="209"/>
      <c r="CA241" s="209"/>
      <c r="CB241" s="209"/>
      <c r="CC241" s="209"/>
      <c r="CD241" s="209"/>
      <c r="CE241" s="209"/>
      <c r="CF241" s="209"/>
      <c r="CG241" s="209"/>
      <c r="CH241" s="209"/>
      <c r="CI241" s="209"/>
      <c r="CJ241" s="209"/>
      <c r="CK241" s="209"/>
      <c r="CL241" s="209"/>
      <c r="CM241" s="209"/>
      <c r="CN241" s="209"/>
      <c r="CO241" s="209"/>
      <c r="CP241" s="209"/>
      <c r="CQ241" s="209"/>
      <c r="CR241" s="209"/>
      <c r="CS241" s="209"/>
      <c r="CT241" s="209"/>
      <c r="CU241" s="209"/>
      <c r="CV241" s="209"/>
      <c r="CW241" s="209"/>
      <c r="CX241" s="209"/>
      <c r="CY241" s="209"/>
      <c r="CZ241" s="209"/>
      <c r="DA241" s="209"/>
      <c r="DB241" s="209"/>
      <c r="DC241" s="209"/>
      <c r="DD241" s="209"/>
      <c r="DE241" s="209"/>
    </row>
    <row r="242" spans="1:109" s="2" customFormat="1" ht="13.2">
      <c r="A242" s="82"/>
      <c r="B242" s="14"/>
      <c r="C242" s="10"/>
      <c r="D242" s="300"/>
      <c r="E242" s="209"/>
      <c r="F242" s="209"/>
      <c r="G242" s="209"/>
      <c r="H242" s="209"/>
      <c r="I242" s="209"/>
      <c r="J242" s="209"/>
      <c r="K242" s="209"/>
      <c r="L242" s="300"/>
      <c r="M242" s="300"/>
      <c r="N242" s="300"/>
      <c r="O242" s="300"/>
      <c r="P242" s="300"/>
      <c r="Q242" s="300"/>
      <c r="R242" s="300"/>
      <c r="S242" s="300"/>
      <c r="T242" s="209"/>
      <c r="U242" s="209"/>
      <c r="V242" s="209"/>
      <c r="W242" s="209"/>
      <c r="X242" s="209"/>
      <c r="Y242" s="209"/>
      <c r="Z242" s="300"/>
      <c r="AA242" s="300"/>
      <c r="AB242" s="209"/>
      <c r="AC242" s="209"/>
      <c r="AD242" s="209"/>
      <c r="AE242" s="300"/>
      <c r="AF242" s="300"/>
      <c r="AG242" s="209"/>
      <c r="AH242" s="209"/>
      <c r="AI242" s="209"/>
      <c r="AJ242" s="209"/>
      <c r="AK242" s="209"/>
      <c r="AL242" s="300"/>
      <c r="AM242" s="300"/>
      <c r="AN242" s="300"/>
      <c r="AO242" s="300"/>
      <c r="AP242" s="209"/>
      <c r="AQ242" s="209"/>
      <c r="AR242" s="209"/>
      <c r="AS242" s="209"/>
      <c r="AT242" s="209"/>
      <c r="AU242" s="209"/>
      <c r="AV242" s="209"/>
      <c r="AW242" s="209"/>
      <c r="AX242" s="300"/>
      <c r="AY242" s="209"/>
      <c r="AZ242" s="209"/>
      <c r="BA242" s="209"/>
      <c r="BB242" s="209"/>
      <c r="BC242" s="209"/>
      <c r="BD242" s="209"/>
      <c r="BE242" s="209"/>
      <c r="BF242" s="209"/>
      <c r="BG242" s="300"/>
      <c r="BH242" s="209"/>
      <c r="BI242" s="209"/>
      <c r="BJ242" s="209"/>
      <c r="BK242" s="300"/>
      <c r="BL242" s="300"/>
      <c r="BM242" s="209"/>
      <c r="BN242" s="209"/>
      <c r="BO242" s="300"/>
      <c r="BP242" s="209"/>
      <c r="BQ242" s="209"/>
      <c r="BR242" s="209"/>
      <c r="BS242" s="209"/>
      <c r="BT242" s="209"/>
      <c r="BU242" s="209"/>
      <c r="BV242" s="209"/>
      <c r="BW242" s="209"/>
      <c r="BX242" s="209"/>
      <c r="BY242" s="209"/>
      <c r="BZ242" s="209"/>
      <c r="CA242" s="209"/>
      <c r="CB242" s="209"/>
      <c r="CC242" s="209"/>
      <c r="CD242" s="209"/>
      <c r="CE242" s="209"/>
      <c r="CF242" s="209"/>
      <c r="CG242" s="209"/>
      <c r="CH242" s="209"/>
      <c r="CI242" s="209"/>
      <c r="CJ242" s="209"/>
      <c r="CK242" s="209"/>
      <c r="CL242" s="209"/>
      <c r="CM242" s="209"/>
      <c r="CN242" s="209"/>
      <c r="CO242" s="209"/>
      <c r="CP242" s="209"/>
      <c r="CQ242" s="209"/>
      <c r="CR242" s="209"/>
      <c r="CS242" s="209"/>
      <c r="CT242" s="209"/>
      <c r="CU242" s="209"/>
      <c r="CV242" s="209"/>
      <c r="CW242" s="209"/>
      <c r="CX242" s="209"/>
      <c r="CY242" s="209"/>
      <c r="CZ242" s="209"/>
      <c r="DA242" s="209"/>
      <c r="DB242" s="209"/>
      <c r="DC242" s="209"/>
      <c r="DD242" s="209"/>
      <c r="DE242" s="209"/>
    </row>
    <row r="243" spans="1:109" s="2" customFormat="1" ht="13.2">
      <c r="A243" s="82"/>
      <c r="B243" s="14"/>
      <c r="C243" s="10"/>
      <c r="D243" s="300"/>
      <c r="E243" s="209"/>
      <c r="F243" s="209"/>
      <c r="G243" s="209"/>
      <c r="H243" s="209"/>
      <c r="I243" s="209"/>
      <c r="J243" s="209"/>
      <c r="K243" s="209"/>
      <c r="L243" s="300"/>
      <c r="M243" s="300"/>
      <c r="N243" s="300"/>
      <c r="O243" s="300"/>
      <c r="P243" s="300"/>
      <c r="Q243" s="300"/>
      <c r="R243" s="300"/>
      <c r="S243" s="300"/>
      <c r="T243" s="209"/>
      <c r="U243" s="209"/>
      <c r="V243" s="209"/>
      <c r="W243" s="209"/>
      <c r="X243" s="209"/>
      <c r="Y243" s="209"/>
      <c r="Z243" s="300"/>
      <c r="AA243" s="300"/>
      <c r="AB243" s="209"/>
      <c r="AC243" s="209"/>
      <c r="AD243" s="209"/>
      <c r="AE243" s="300"/>
      <c r="AF243" s="300"/>
      <c r="AG243" s="209"/>
      <c r="AH243" s="209"/>
      <c r="AI243" s="209"/>
      <c r="AJ243" s="209"/>
      <c r="AK243" s="209"/>
      <c r="AL243" s="300"/>
      <c r="AM243" s="300"/>
      <c r="AN243" s="300"/>
      <c r="AO243" s="300"/>
      <c r="AP243" s="209"/>
      <c r="AQ243" s="209"/>
      <c r="AR243" s="209"/>
      <c r="AS243" s="209"/>
      <c r="AT243" s="209"/>
      <c r="AU243" s="209"/>
      <c r="AV243" s="209"/>
      <c r="AW243" s="209"/>
      <c r="AX243" s="300"/>
      <c r="AY243" s="209"/>
      <c r="AZ243" s="209"/>
      <c r="BA243" s="209"/>
      <c r="BB243" s="209"/>
      <c r="BC243" s="209"/>
      <c r="BD243" s="209"/>
      <c r="BE243" s="209"/>
      <c r="BF243" s="209"/>
      <c r="BG243" s="300"/>
      <c r="BH243" s="209"/>
      <c r="BI243" s="209"/>
      <c r="BJ243" s="209"/>
      <c r="BK243" s="300"/>
      <c r="BL243" s="300"/>
      <c r="BM243" s="209"/>
      <c r="BN243" s="209"/>
      <c r="BO243" s="300"/>
      <c r="BP243" s="209"/>
      <c r="BQ243" s="209"/>
      <c r="BR243" s="209"/>
      <c r="BS243" s="209"/>
      <c r="BT243" s="209"/>
      <c r="BU243" s="209"/>
      <c r="BV243" s="209"/>
      <c r="BW243" s="209"/>
      <c r="BX243" s="209"/>
      <c r="BY243" s="209"/>
      <c r="BZ243" s="209"/>
      <c r="CA243" s="209"/>
      <c r="CB243" s="209"/>
      <c r="CC243" s="209"/>
      <c r="CD243" s="209"/>
      <c r="CE243" s="209"/>
      <c r="CF243" s="209"/>
      <c r="CG243" s="209"/>
      <c r="CH243" s="209"/>
      <c r="CI243" s="209"/>
      <c r="CJ243" s="209"/>
      <c r="CK243" s="209"/>
      <c r="CL243" s="209"/>
      <c r="CM243" s="209"/>
      <c r="CN243" s="209"/>
      <c r="CO243" s="209"/>
      <c r="CP243" s="209"/>
      <c r="CQ243" s="209"/>
      <c r="CR243" s="209"/>
      <c r="CS243" s="209"/>
      <c r="CT243" s="209"/>
      <c r="CU243" s="209"/>
      <c r="CV243" s="209"/>
      <c r="CW243" s="209"/>
      <c r="CX243" s="209"/>
      <c r="CY243" s="209"/>
      <c r="CZ243" s="209"/>
      <c r="DA243" s="209"/>
      <c r="DB243" s="209"/>
      <c r="DC243" s="209"/>
      <c r="DD243" s="209"/>
      <c r="DE243" s="209"/>
    </row>
    <row r="244" spans="1:109" s="2" customFormat="1" ht="13.2">
      <c r="A244" s="82"/>
      <c r="B244" s="14"/>
      <c r="C244" s="10"/>
      <c r="D244" s="300"/>
      <c r="E244" s="209"/>
      <c r="F244" s="209"/>
      <c r="G244" s="209"/>
      <c r="H244" s="209"/>
      <c r="I244" s="209"/>
      <c r="J244" s="209"/>
      <c r="K244" s="209"/>
      <c r="L244" s="300"/>
      <c r="M244" s="300"/>
      <c r="N244" s="300"/>
      <c r="O244" s="300"/>
      <c r="P244" s="300"/>
      <c r="Q244" s="300"/>
      <c r="R244" s="300"/>
      <c r="S244" s="300"/>
      <c r="T244" s="209"/>
      <c r="U244" s="209"/>
      <c r="V244" s="209"/>
      <c r="W244" s="209"/>
      <c r="X244" s="209"/>
      <c r="Y244" s="209"/>
      <c r="Z244" s="300"/>
      <c r="AA244" s="300"/>
      <c r="AB244" s="209"/>
      <c r="AC244" s="209"/>
      <c r="AD244" s="209"/>
      <c r="AE244" s="300"/>
      <c r="AF244" s="300"/>
      <c r="AG244" s="209"/>
      <c r="AH244" s="209"/>
      <c r="AI244" s="209"/>
      <c r="AJ244" s="209"/>
      <c r="AK244" s="209"/>
      <c r="AL244" s="300"/>
      <c r="AM244" s="300"/>
      <c r="AN244" s="300"/>
      <c r="AO244" s="300"/>
      <c r="AP244" s="209"/>
      <c r="AQ244" s="209"/>
      <c r="AR244" s="209"/>
      <c r="AS244" s="209"/>
      <c r="AT244" s="209"/>
      <c r="AU244" s="209"/>
      <c r="AV244" s="209"/>
      <c r="AW244" s="209"/>
      <c r="AX244" s="300"/>
      <c r="AY244" s="209"/>
      <c r="AZ244" s="209"/>
      <c r="BA244" s="209"/>
      <c r="BB244" s="209"/>
      <c r="BC244" s="209"/>
      <c r="BD244" s="209"/>
      <c r="BE244" s="209"/>
      <c r="BF244" s="209"/>
      <c r="BG244" s="300"/>
      <c r="BH244" s="209"/>
      <c r="BI244" s="209"/>
      <c r="BJ244" s="209"/>
      <c r="BK244" s="300"/>
      <c r="BL244" s="300"/>
      <c r="BM244" s="209"/>
      <c r="BN244" s="209"/>
      <c r="BO244" s="300"/>
      <c r="BP244" s="209"/>
      <c r="BQ244" s="209"/>
      <c r="BR244" s="209"/>
      <c r="BS244" s="209"/>
      <c r="BT244" s="209"/>
      <c r="BU244" s="209"/>
      <c r="BV244" s="209"/>
      <c r="BW244" s="209"/>
      <c r="BX244" s="209"/>
      <c r="BY244" s="209"/>
      <c r="BZ244" s="209"/>
      <c r="CA244" s="209"/>
      <c r="CB244" s="209"/>
      <c r="CC244" s="209"/>
      <c r="CD244" s="209"/>
      <c r="CE244" s="209"/>
      <c r="CF244" s="209"/>
      <c r="CG244" s="209"/>
      <c r="CH244" s="209"/>
      <c r="CI244" s="209"/>
      <c r="CJ244" s="209"/>
      <c r="CK244" s="209"/>
      <c r="CL244" s="209"/>
      <c r="CM244" s="209"/>
      <c r="CN244" s="209"/>
      <c r="CO244" s="209"/>
      <c r="CP244" s="209"/>
      <c r="CQ244" s="209"/>
      <c r="CR244" s="209"/>
      <c r="CS244" s="209"/>
      <c r="CT244" s="209"/>
      <c r="CU244" s="209"/>
      <c r="CV244" s="209"/>
      <c r="CW244" s="209"/>
      <c r="CX244" s="209"/>
      <c r="CY244" s="209"/>
      <c r="CZ244" s="209"/>
      <c r="DA244" s="209"/>
      <c r="DB244" s="209"/>
      <c r="DC244" s="209"/>
      <c r="DD244" s="209"/>
      <c r="DE244" s="209"/>
    </row>
    <row r="245" spans="1:109" s="2" customFormat="1" ht="13.2">
      <c r="A245" s="82"/>
      <c r="B245" s="14"/>
      <c r="C245" s="10"/>
      <c r="D245" s="300"/>
      <c r="E245" s="209"/>
      <c r="F245" s="209"/>
      <c r="G245" s="209"/>
      <c r="H245" s="209"/>
      <c r="I245" s="209"/>
      <c r="J245" s="209"/>
      <c r="K245" s="209"/>
      <c r="L245" s="300"/>
      <c r="M245" s="300"/>
      <c r="N245" s="300"/>
      <c r="O245" s="300"/>
      <c r="P245" s="300"/>
      <c r="Q245" s="300"/>
      <c r="R245" s="300"/>
      <c r="S245" s="300"/>
      <c r="T245" s="209"/>
      <c r="U245" s="209"/>
      <c r="V245" s="209"/>
      <c r="W245" s="209"/>
      <c r="X245" s="209"/>
      <c r="Y245" s="209"/>
      <c r="Z245" s="300"/>
      <c r="AA245" s="300"/>
      <c r="AB245" s="209"/>
      <c r="AC245" s="209"/>
      <c r="AD245" s="209"/>
      <c r="AE245" s="300"/>
      <c r="AF245" s="300"/>
      <c r="AG245" s="209"/>
      <c r="AH245" s="209"/>
      <c r="AI245" s="209"/>
      <c r="AJ245" s="209"/>
      <c r="AK245" s="209"/>
      <c r="AL245" s="300"/>
      <c r="AM245" s="300"/>
      <c r="AN245" s="300"/>
      <c r="AO245" s="300"/>
      <c r="AP245" s="209"/>
      <c r="AQ245" s="209"/>
      <c r="AR245" s="209"/>
      <c r="AS245" s="209"/>
      <c r="AT245" s="209"/>
      <c r="AU245" s="209"/>
      <c r="AV245" s="209"/>
      <c r="AW245" s="209"/>
      <c r="AX245" s="300"/>
      <c r="AY245" s="209"/>
      <c r="AZ245" s="209"/>
      <c r="BA245" s="209"/>
      <c r="BB245" s="209"/>
      <c r="BC245" s="209"/>
      <c r="BD245" s="209"/>
      <c r="BE245" s="209"/>
      <c r="BF245" s="209"/>
      <c r="BG245" s="300"/>
      <c r="BH245" s="209"/>
      <c r="BI245" s="209"/>
      <c r="BJ245" s="209"/>
      <c r="BK245" s="300"/>
      <c r="BL245" s="300"/>
      <c r="BM245" s="209"/>
      <c r="BN245" s="209"/>
      <c r="BO245" s="300"/>
      <c r="BP245" s="209"/>
      <c r="BQ245" s="209"/>
      <c r="BR245" s="209"/>
      <c r="BS245" s="209"/>
      <c r="BT245" s="209"/>
      <c r="BU245" s="209"/>
      <c r="BV245" s="209"/>
      <c r="BW245" s="209"/>
      <c r="BX245" s="209"/>
      <c r="BY245" s="209"/>
      <c r="BZ245" s="209"/>
      <c r="CA245" s="209"/>
      <c r="CB245" s="209"/>
      <c r="CC245" s="209"/>
      <c r="CD245" s="209"/>
      <c r="CE245" s="209"/>
      <c r="CF245" s="209"/>
      <c r="CG245" s="209"/>
      <c r="CH245" s="209"/>
      <c r="CI245" s="209"/>
      <c r="CJ245" s="209"/>
      <c r="CK245" s="209"/>
      <c r="CL245" s="209"/>
      <c r="CM245" s="209"/>
      <c r="CN245" s="209"/>
      <c r="CO245" s="209"/>
      <c r="CP245" s="209"/>
      <c r="CQ245" s="209"/>
      <c r="CR245" s="209"/>
      <c r="CS245" s="209"/>
      <c r="CT245" s="209"/>
      <c r="CU245" s="209"/>
      <c r="CV245" s="209"/>
      <c r="CW245" s="209"/>
      <c r="CX245" s="209"/>
      <c r="CY245" s="209"/>
      <c r="CZ245" s="209"/>
      <c r="DA245" s="209"/>
      <c r="DB245" s="209"/>
      <c r="DC245" s="209"/>
      <c r="DD245" s="209"/>
      <c r="DE245" s="209"/>
    </row>
    <row r="246" spans="1:109" s="2" customFormat="1" ht="13.2">
      <c r="A246" s="82"/>
      <c r="B246" s="14"/>
      <c r="C246" s="10"/>
      <c r="D246" s="300"/>
      <c r="E246" s="209"/>
      <c r="F246" s="209"/>
      <c r="G246" s="209"/>
      <c r="H246" s="209"/>
      <c r="I246" s="209"/>
      <c r="J246" s="209"/>
      <c r="K246" s="209"/>
      <c r="L246" s="300"/>
      <c r="M246" s="300"/>
      <c r="N246" s="300"/>
      <c r="O246" s="300"/>
      <c r="P246" s="300"/>
      <c r="Q246" s="300"/>
      <c r="R246" s="300"/>
      <c r="S246" s="300"/>
      <c r="T246" s="209"/>
      <c r="U246" s="209"/>
      <c r="V246" s="209"/>
      <c r="W246" s="209"/>
      <c r="X246" s="209"/>
      <c r="Y246" s="209"/>
      <c r="Z246" s="300"/>
      <c r="AA246" s="300"/>
      <c r="AB246" s="209"/>
      <c r="AC246" s="209"/>
      <c r="AD246" s="209"/>
      <c r="AE246" s="300"/>
      <c r="AF246" s="300"/>
      <c r="AG246" s="209"/>
      <c r="AH246" s="209"/>
      <c r="AI246" s="209"/>
      <c r="AJ246" s="209"/>
      <c r="AK246" s="209"/>
      <c r="AL246" s="300"/>
      <c r="AM246" s="300"/>
      <c r="AN246" s="300"/>
      <c r="AO246" s="300"/>
      <c r="AP246" s="209"/>
      <c r="AQ246" s="209"/>
      <c r="AR246" s="209"/>
      <c r="AS246" s="209"/>
      <c r="AT246" s="209"/>
      <c r="AU246" s="209"/>
      <c r="AV246" s="209"/>
      <c r="AW246" s="209"/>
      <c r="AX246" s="300"/>
      <c r="AY246" s="209"/>
      <c r="AZ246" s="209"/>
      <c r="BA246" s="209"/>
      <c r="BB246" s="209"/>
      <c r="BC246" s="209"/>
      <c r="BD246" s="209"/>
      <c r="BE246" s="209"/>
      <c r="BF246" s="209"/>
      <c r="BG246" s="300"/>
      <c r="BH246" s="209"/>
      <c r="BI246" s="209"/>
      <c r="BJ246" s="209"/>
      <c r="BK246" s="300"/>
      <c r="BL246" s="300"/>
      <c r="BM246" s="209"/>
      <c r="BN246" s="209"/>
      <c r="BO246" s="300"/>
      <c r="BP246" s="209"/>
      <c r="BQ246" s="209"/>
      <c r="BR246" s="209"/>
      <c r="BS246" s="209"/>
      <c r="BT246" s="209"/>
      <c r="BU246" s="209"/>
      <c r="BV246" s="209"/>
      <c r="BW246" s="209"/>
      <c r="BX246" s="209"/>
      <c r="BY246" s="209"/>
      <c r="BZ246" s="209"/>
      <c r="CA246" s="209"/>
      <c r="CB246" s="209"/>
      <c r="CC246" s="209"/>
      <c r="CD246" s="209"/>
      <c r="CE246" s="209"/>
      <c r="CF246" s="209"/>
      <c r="CG246" s="209"/>
      <c r="CH246" s="209"/>
      <c r="CI246" s="209"/>
      <c r="CJ246" s="209"/>
      <c r="CK246" s="209"/>
      <c r="CL246" s="209"/>
      <c r="CM246" s="209"/>
      <c r="CN246" s="209"/>
      <c r="CO246" s="209"/>
      <c r="CP246" s="209"/>
      <c r="CQ246" s="209"/>
      <c r="CR246" s="209"/>
      <c r="CS246" s="209"/>
      <c r="CT246" s="209"/>
      <c r="CU246" s="209"/>
      <c r="CV246" s="209"/>
      <c r="CW246" s="209"/>
      <c r="CX246" s="209"/>
      <c r="CY246" s="209"/>
      <c r="CZ246" s="209"/>
      <c r="DA246" s="209"/>
      <c r="DB246" s="209"/>
      <c r="DC246" s="209"/>
      <c r="DD246" s="209"/>
      <c r="DE246" s="209"/>
    </row>
    <row r="247" spans="1:109" s="2" customFormat="1" ht="13.2">
      <c r="A247" s="82"/>
      <c r="B247" s="14"/>
      <c r="C247" s="10"/>
      <c r="D247" s="300"/>
      <c r="E247" s="209"/>
      <c r="F247" s="209"/>
      <c r="G247" s="209"/>
      <c r="H247" s="209"/>
      <c r="I247" s="209"/>
      <c r="J247" s="209"/>
      <c r="K247" s="209"/>
      <c r="L247" s="300"/>
      <c r="M247" s="300"/>
      <c r="N247" s="300"/>
      <c r="O247" s="300"/>
      <c r="P247" s="300"/>
      <c r="Q247" s="300"/>
      <c r="R247" s="300"/>
      <c r="S247" s="300"/>
      <c r="T247" s="209"/>
      <c r="U247" s="209"/>
      <c r="V247" s="209"/>
      <c r="W247" s="209"/>
      <c r="X247" s="209"/>
      <c r="Y247" s="209"/>
      <c r="Z247" s="300"/>
      <c r="AA247" s="300"/>
      <c r="AB247" s="209"/>
      <c r="AC247" s="209"/>
      <c r="AD247" s="209"/>
      <c r="AE247" s="300"/>
      <c r="AF247" s="300"/>
      <c r="AG247" s="209"/>
      <c r="AH247" s="209"/>
      <c r="AI247" s="209"/>
      <c r="AJ247" s="209"/>
      <c r="AK247" s="209"/>
      <c r="AL247" s="300"/>
      <c r="AM247" s="300"/>
      <c r="AN247" s="300"/>
      <c r="AO247" s="300"/>
      <c r="AP247" s="209"/>
      <c r="AQ247" s="209"/>
      <c r="AR247" s="209"/>
      <c r="AS247" s="209"/>
      <c r="AT247" s="209"/>
      <c r="AU247" s="209"/>
      <c r="AV247" s="209"/>
      <c r="AW247" s="209"/>
      <c r="AX247" s="300"/>
      <c r="AY247" s="209"/>
      <c r="AZ247" s="209"/>
      <c r="BA247" s="209"/>
      <c r="BB247" s="209"/>
      <c r="BC247" s="209"/>
      <c r="BD247" s="209"/>
      <c r="BE247" s="209"/>
      <c r="BF247" s="209"/>
      <c r="BG247" s="300"/>
      <c r="BH247" s="209"/>
      <c r="BI247" s="209"/>
      <c r="BJ247" s="209"/>
      <c r="BK247" s="300"/>
      <c r="BL247" s="300"/>
      <c r="BM247" s="209"/>
      <c r="BN247" s="209"/>
      <c r="BO247" s="300"/>
      <c r="BP247" s="209"/>
      <c r="BQ247" s="209"/>
      <c r="BR247" s="209"/>
      <c r="BS247" s="209"/>
      <c r="BT247" s="209"/>
      <c r="BU247" s="209"/>
      <c r="BV247" s="209"/>
      <c r="BW247" s="209"/>
      <c r="BX247" s="209"/>
      <c r="BY247" s="209"/>
      <c r="BZ247" s="209"/>
      <c r="CA247" s="209"/>
      <c r="CB247" s="209"/>
      <c r="CC247" s="209"/>
      <c r="CD247" s="209"/>
      <c r="CE247" s="209"/>
      <c r="CF247" s="209"/>
      <c r="CG247" s="209"/>
      <c r="CH247" s="209"/>
      <c r="CI247" s="209"/>
      <c r="CJ247" s="209"/>
      <c r="CK247" s="209"/>
      <c r="CL247" s="209"/>
      <c r="CM247" s="209"/>
      <c r="CN247" s="209"/>
      <c r="CO247" s="209"/>
      <c r="CP247" s="209"/>
      <c r="CQ247" s="209"/>
      <c r="CR247" s="209"/>
      <c r="CS247" s="209"/>
      <c r="CT247" s="209"/>
      <c r="CU247" s="209"/>
      <c r="CV247" s="209"/>
      <c r="CW247" s="209"/>
      <c r="CX247" s="209"/>
      <c r="CY247" s="209"/>
      <c r="CZ247" s="209"/>
      <c r="DA247" s="209"/>
      <c r="DB247" s="209"/>
      <c r="DC247" s="209"/>
      <c r="DD247" s="209"/>
      <c r="DE247" s="209"/>
    </row>
    <row r="248" spans="1:109" s="2" customFormat="1" ht="13.2">
      <c r="A248" s="82"/>
      <c r="B248" s="14"/>
      <c r="C248" s="10"/>
      <c r="D248" s="300"/>
      <c r="E248" s="209"/>
      <c r="F248" s="209"/>
      <c r="G248" s="209"/>
      <c r="H248" s="209"/>
      <c r="I248" s="209"/>
      <c r="J248" s="209"/>
      <c r="K248" s="209"/>
      <c r="L248" s="300"/>
      <c r="M248" s="300"/>
      <c r="N248" s="300"/>
      <c r="O248" s="300"/>
      <c r="P248" s="300"/>
      <c r="Q248" s="300"/>
      <c r="R248" s="300"/>
      <c r="S248" s="300"/>
      <c r="T248" s="209"/>
      <c r="U248" s="209"/>
      <c r="V248" s="209"/>
      <c r="W248" s="209"/>
      <c r="X248" s="209"/>
      <c r="Y248" s="209"/>
      <c r="Z248" s="300"/>
      <c r="AA248" s="300"/>
      <c r="AB248" s="209"/>
      <c r="AC248" s="209"/>
      <c r="AD248" s="209"/>
      <c r="AE248" s="300"/>
      <c r="AF248" s="300"/>
      <c r="AG248" s="209"/>
      <c r="AH248" s="209"/>
      <c r="AI248" s="209"/>
      <c r="AJ248" s="209"/>
      <c r="AK248" s="209"/>
      <c r="AL248" s="300"/>
      <c r="AM248" s="300"/>
      <c r="AN248" s="300"/>
      <c r="AO248" s="300"/>
      <c r="AP248" s="209"/>
      <c r="AQ248" s="209"/>
      <c r="AR248" s="209"/>
      <c r="AS248" s="209"/>
      <c r="AT248" s="209"/>
      <c r="AU248" s="209"/>
      <c r="AV248" s="209"/>
      <c r="AW248" s="209"/>
      <c r="AX248" s="300"/>
      <c r="AY248" s="209"/>
      <c r="AZ248" s="209"/>
      <c r="BA248" s="209"/>
      <c r="BB248" s="209"/>
      <c r="BC248" s="209"/>
      <c r="BD248" s="209"/>
      <c r="BE248" s="209"/>
      <c r="BF248" s="209"/>
      <c r="BG248" s="300"/>
      <c r="BH248" s="209"/>
      <c r="BI248" s="209"/>
      <c r="BJ248" s="209"/>
      <c r="BK248" s="300"/>
      <c r="BL248" s="300"/>
      <c r="BM248" s="209"/>
      <c r="BN248" s="209"/>
      <c r="BO248" s="300"/>
      <c r="BP248" s="209"/>
      <c r="BQ248" s="209"/>
      <c r="BR248" s="209"/>
      <c r="BS248" s="209"/>
      <c r="BT248" s="209"/>
      <c r="BU248" s="209"/>
      <c r="BV248" s="209"/>
      <c r="BW248" s="209"/>
      <c r="BX248" s="209"/>
      <c r="BY248" s="209"/>
      <c r="BZ248" s="209"/>
      <c r="CA248" s="209"/>
      <c r="CB248" s="209"/>
      <c r="CC248" s="209"/>
      <c r="CD248" s="209"/>
      <c r="CE248" s="209"/>
      <c r="CF248" s="209"/>
      <c r="CG248" s="209"/>
      <c r="CH248" s="209"/>
      <c r="CI248" s="209"/>
      <c r="CJ248" s="209"/>
      <c r="CK248" s="209"/>
      <c r="CL248" s="209"/>
      <c r="CM248" s="209"/>
      <c r="CN248" s="209"/>
      <c r="CO248" s="209"/>
      <c r="CP248" s="209"/>
      <c r="CQ248" s="209"/>
      <c r="CR248" s="209"/>
      <c r="CS248" s="209"/>
      <c r="CT248" s="209"/>
      <c r="CU248" s="209"/>
      <c r="CV248" s="209"/>
      <c r="CW248" s="209"/>
      <c r="CX248" s="209"/>
      <c r="CY248" s="209"/>
      <c r="CZ248" s="209"/>
      <c r="DA248" s="209"/>
      <c r="DB248" s="209"/>
      <c r="DC248" s="209"/>
      <c r="DD248" s="209"/>
      <c r="DE248" s="209"/>
    </row>
    <row r="249" spans="1:109" s="2" customFormat="1" ht="13.2">
      <c r="A249" s="82"/>
      <c r="B249" s="14"/>
      <c r="C249" s="10"/>
      <c r="D249" s="300"/>
      <c r="E249" s="209"/>
      <c r="F249" s="209"/>
      <c r="G249" s="209"/>
      <c r="H249" s="209"/>
      <c r="I249" s="209"/>
      <c r="J249" s="209"/>
      <c r="K249" s="209"/>
      <c r="L249" s="300"/>
      <c r="M249" s="300"/>
      <c r="N249" s="300"/>
      <c r="O249" s="300"/>
      <c r="P249" s="300"/>
      <c r="Q249" s="300"/>
      <c r="R249" s="300"/>
      <c r="S249" s="300"/>
      <c r="T249" s="209"/>
      <c r="U249" s="209"/>
      <c r="V249" s="209"/>
      <c r="W249" s="209"/>
      <c r="X249" s="209"/>
      <c r="Y249" s="209"/>
      <c r="Z249" s="300"/>
      <c r="AA249" s="300"/>
      <c r="AB249" s="209"/>
      <c r="AC249" s="209"/>
      <c r="AD249" s="209"/>
      <c r="AE249" s="300"/>
      <c r="AF249" s="300"/>
      <c r="AG249" s="209"/>
      <c r="AH249" s="209"/>
      <c r="AI249" s="209"/>
      <c r="AJ249" s="209"/>
      <c r="AK249" s="209"/>
      <c r="AL249" s="300"/>
      <c r="AM249" s="300"/>
      <c r="AN249" s="300"/>
      <c r="AO249" s="300"/>
      <c r="AP249" s="209"/>
      <c r="AQ249" s="209"/>
      <c r="AR249" s="209"/>
      <c r="AS249" s="209"/>
      <c r="AT249" s="209"/>
      <c r="AU249" s="209"/>
      <c r="AV249" s="209"/>
      <c r="AW249" s="209"/>
      <c r="AX249" s="300"/>
      <c r="AY249" s="209"/>
      <c r="AZ249" s="209"/>
      <c r="BA249" s="209"/>
      <c r="BB249" s="209"/>
      <c r="BC249" s="209"/>
      <c r="BD249" s="209"/>
      <c r="BE249" s="209"/>
      <c r="BF249" s="209"/>
      <c r="BG249" s="300"/>
      <c r="BH249" s="209"/>
      <c r="BI249" s="209"/>
      <c r="BJ249" s="209"/>
      <c r="BK249" s="300"/>
      <c r="BL249" s="300"/>
      <c r="BM249" s="209"/>
      <c r="BN249" s="209"/>
      <c r="BO249" s="300"/>
      <c r="BP249" s="209"/>
      <c r="BQ249" s="209"/>
      <c r="BR249" s="209"/>
      <c r="BS249" s="209"/>
      <c r="BT249" s="209"/>
      <c r="BU249" s="209"/>
      <c r="BV249" s="209"/>
      <c r="BW249" s="209"/>
      <c r="BX249" s="209"/>
      <c r="BY249" s="209"/>
      <c r="BZ249" s="209"/>
      <c r="CA249" s="209"/>
      <c r="CB249" s="209"/>
      <c r="CC249" s="209"/>
      <c r="CD249" s="209"/>
      <c r="CE249" s="209"/>
      <c r="CF249" s="209"/>
      <c r="CG249" s="209"/>
      <c r="CH249" s="209"/>
      <c r="CI249" s="209"/>
      <c r="CJ249" s="209"/>
      <c r="CK249" s="209"/>
      <c r="CL249" s="209"/>
      <c r="CM249" s="209"/>
      <c r="CN249" s="209"/>
      <c r="CO249" s="209"/>
      <c r="CP249" s="209"/>
      <c r="CQ249" s="209"/>
      <c r="CR249" s="209"/>
      <c r="CS249" s="209"/>
      <c r="CT249" s="209"/>
      <c r="CU249" s="209"/>
      <c r="CV249" s="209"/>
      <c r="CW249" s="209"/>
      <c r="CX249" s="209"/>
      <c r="CY249" s="209"/>
      <c r="CZ249" s="209"/>
      <c r="DA249" s="209"/>
      <c r="DB249" s="209"/>
      <c r="DC249" s="209"/>
      <c r="DD249" s="209"/>
      <c r="DE249" s="209"/>
    </row>
    <row r="250" spans="1:109" s="2" customFormat="1" ht="13.2">
      <c r="A250" s="82"/>
      <c r="B250" s="14"/>
      <c r="C250" s="10"/>
      <c r="D250" s="300"/>
      <c r="E250" s="209"/>
      <c r="F250" s="209"/>
      <c r="G250" s="209"/>
      <c r="H250" s="209"/>
      <c r="I250" s="209"/>
      <c r="J250" s="209"/>
      <c r="K250" s="209"/>
      <c r="L250" s="300"/>
      <c r="M250" s="300"/>
      <c r="N250" s="300"/>
      <c r="O250" s="300"/>
      <c r="P250" s="300"/>
      <c r="Q250" s="300"/>
      <c r="R250" s="300"/>
      <c r="S250" s="300"/>
      <c r="T250" s="209"/>
      <c r="U250" s="209"/>
      <c r="V250" s="209"/>
      <c r="W250" s="209"/>
      <c r="X250" s="209"/>
      <c r="Y250" s="209"/>
      <c r="Z250" s="300"/>
      <c r="AA250" s="300"/>
      <c r="AB250" s="209"/>
      <c r="AC250" s="209"/>
      <c r="AD250" s="209"/>
      <c r="AE250" s="300"/>
      <c r="AF250" s="300"/>
      <c r="AG250" s="209"/>
      <c r="AH250" s="209"/>
      <c r="AI250" s="209"/>
      <c r="AJ250" s="209"/>
      <c r="AK250" s="209"/>
      <c r="AL250" s="300"/>
      <c r="AM250" s="300"/>
      <c r="AN250" s="300"/>
      <c r="AO250" s="300"/>
      <c r="AP250" s="209"/>
      <c r="AQ250" s="209"/>
      <c r="AR250" s="209"/>
      <c r="AS250" s="209"/>
      <c r="AT250" s="209"/>
      <c r="AU250" s="209"/>
      <c r="AV250" s="209"/>
      <c r="AW250" s="209"/>
      <c r="AX250" s="300"/>
      <c r="AY250" s="209"/>
      <c r="AZ250" s="209"/>
      <c r="BA250" s="209"/>
      <c r="BB250" s="209"/>
      <c r="BC250" s="209"/>
      <c r="BD250" s="209"/>
      <c r="BE250" s="209"/>
      <c r="BF250" s="209"/>
      <c r="BG250" s="300"/>
      <c r="BH250" s="209"/>
      <c r="BI250" s="209"/>
      <c r="BJ250" s="209"/>
      <c r="BK250" s="300"/>
      <c r="BL250" s="300"/>
      <c r="BM250" s="209"/>
      <c r="BN250" s="209"/>
      <c r="BO250" s="300"/>
      <c r="BP250" s="209"/>
      <c r="BQ250" s="209"/>
      <c r="BR250" s="209"/>
      <c r="BS250" s="209"/>
      <c r="BT250" s="209"/>
      <c r="BU250" s="209"/>
      <c r="BV250" s="209"/>
      <c r="BW250" s="209"/>
      <c r="BX250" s="209"/>
      <c r="BY250" s="209"/>
      <c r="BZ250" s="209"/>
      <c r="CA250" s="209"/>
      <c r="CB250" s="209"/>
      <c r="CC250" s="209"/>
      <c r="CD250" s="209"/>
      <c r="CE250" s="209"/>
      <c r="CF250" s="209"/>
      <c r="CG250" s="209"/>
      <c r="CH250" s="209"/>
      <c r="CI250" s="209"/>
      <c r="CJ250" s="209"/>
      <c r="CK250" s="209"/>
      <c r="CL250" s="209"/>
      <c r="CM250" s="209"/>
      <c r="CN250" s="209"/>
      <c r="CO250" s="209"/>
      <c r="CP250" s="209"/>
      <c r="CQ250" s="209"/>
      <c r="CR250" s="209"/>
      <c r="CS250" s="209"/>
      <c r="CT250" s="209"/>
      <c r="CU250" s="209"/>
      <c r="CV250" s="209"/>
      <c r="CW250" s="209"/>
      <c r="CX250" s="209"/>
      <c r="CY250" s="209"/>
      <c r="CZ250" s="209"/>
      <c r="DA250" s="209"/>
      <c r="DB250" s="209"/>
      <c r="DC250" s="209"/>
      <c r="DD250" s="209"/>
      <c r="DE250" s="209"/>
    </row>
    <row r="251" spans="1:109" s="2" customFormat="1" ht="13.2">
      <c r="A251" s="82"/>
      <c r="B251" s="14"/>
      <c r="C251" s="10"/>
      <c r="D251" s="300"/>
      <c r="E251" s="209"/>
      <c r="F251" s="209"/>
      <c r="G251" s="209"/>
      <c r="H251" s="209"/>
      <c r="I251" s="209"/>
      <c r="J251" s="209"/>
      <c r="K251" s="209"/>
      <c r="L251" s="300"/>
      <c r="M251" s="300"/>
      <c r="N251" s="300"/>
      <c r="O251" s="300"/>
      <c r="P251" s="300"/>
      <c r="Q251" s="300"/>
      <c r="R251" s="300"/>
      <c r="S251" s="300"/>
      <c r="T251" s="209"/>
      <c r="U251" s="209"/>
      <c r="V251" s="209"/>
      <c r="W251" s="209"/>
      <c r="X251" s="209"/>
      <c r="Y251" s="209"/>
      <c r="Z251" s="300"/>
      <c r="AA251" s="300"/>
      <c r="AB251" s="209"/>
      <c r="AC251" s="209"/>
      <c r="AD251" s="209"/>
      <c r="AE251" s="300"/>
      <c r="AF251" s="300"/>
      <c r="AG251" s="209"/>
      <c r="AH251" s="209"/>
      <c r="AI251" s="209"/>
      <c r="AJ251" s="209"/>
      <c r="AK251" s="209"/>
      <c r="AL251" s="300"/>
      <c r="AM251" s="300"/>
      <c r="AN251" s="300"/>
      <c r="AO251" s="300"/>
      <c r="AP251" s="209"/>
      <c r="AQ251" s="209"/>
      <c r="AR251" s="209"/>
      <c r="AS251" s="209"/>
      <c r="AT251" s="209"/>
      <c r="AU251" s="209"/>
      <c r="AV251" s="209"/>
      <c r="AW251" s="209"/>
      <c r="AX251" s="300"/>
      <c r="AY251" s="209"/>
      <c r="AZ251" s="209"/>
      <c r="BA251" s="209"/>
      <c r="BB251" s="209"/>
      <c r="BC251" s="209"/>
      <c r="BD251" s="209"/>
      <c r="BE251" s="209"/>
      <c r="BF251" s="209"/>
      <c r="BG251" s="300"/>
      <c r="BH251" s="209"/>
      <c r="BI251" s="209"/>
      <c r="BJ251" s="209"/>
      <c r="BK251" s="300"/>
      <c r="BL251" s="300"/>
      <c r="BM251" s="209"/>
      <c r="BN251" s="209"/>
      <c r="BO251" s="300"/>
      <c r="BP251" s="209"/>
      <c r="BQ251" s="209"/>
      <c r="BR251" s="209"/>
      <c r="BS251" s="209"/>
      <c r="BT251" s="209"/>
      <c r="BU251" s="209"/>
      <c r="BV251" s="209"/>
      <c r="BW251" s="209"/>
      <c r="BX251" s="209"/>
      <c r="BY251" s="209"/>
      <c r="BZ251" s="209"/>
      <c r="CA251" s="209"/>
      <c r="CB251" s="209"/>
      <c r="CC251" s="209"/>
      <c r="CD251" s="209"/>
      <c r="CE251" s="209"/>
      <c r="CF251" s="209"/>
      <c r="CG251" s="209"/>
      <c r="CH251" s="209"/>
      <c r="CI251" s="209"/>
      <c r="CJ251" s="209"/>
      <c r="CK251" s="209"/>
      <c r="CL251" s="209"/>
      <c r="CM251" s="209"/>
      <c r="CN251" s="209"/>
      <c r="CO251" s="209"/>
      <c r="CP251" s="209"/>
      <c r="CQ251" s="209"/>
      <c r="CR251" s="209"/>
      <c r="CS251" s="209"/>
      <c r="CT251" s="209"/>
      <c r="CU251" s="209"/>
      <c r="CV251" s="209"/>
      <c r="CW251" s="209"/>
      <c r="CX251" s="209"/>
      <c r="CY251" s="209"/>
      <c r="CZ251" s="209"/>
      <c r="DA251" s="209"/>
      <c r="DB251" s="209"/>
      <c r="DC251" s="209"/>
      <c r="DD251" s="209"/>
      <c r="DE251" s="209"/>
    </row>
    <row r="252" spans="1:109" s="2" customFormat="1" ht="13.2">
      <c r="A252" s="82"/>
      <c r="B252" s="14"/>
      <c r="C252" s="10"/>
      <c r="D252" s="300"/>
      <c r="E252" s="209"/>
      <c r="F252" s="209"/>
      <c r="G252" s="209"/>
      <c r="H252" s="209"/>
      <c r="I252" s="209"/>
      <c r="J252" s="209"/>
      <c r="K252" s="209"/>
      <c r="L252" s="300"/>
      <c r="M252" s="300"/>
      <c r="N252" s="300"/>
      <c r="O252" s="300"/>
      <c r="P252" s="300"/>
      <c r="Q252" s="300"/>
      <c r="R252" s="300"/>
      <c r="S252" s="300"/>
      <c r="T252" s="209"/>
      <c r="U252" s="209"/>
      <c r="V252" s="209"/>
      <c r="W252" s="209"/>
      <c r="X252" s="209"/>
      <c r="Y252" s="209"/>
      <c r="Z252" s="300"/>
      <c r="AA252" s="300"/>
      <c r="AB252" s="209"/>
      <c r="AC252" s="209"/>
      <c r="AD252" s="209"/>
      <c r="AE252" s="300"/>
      <c r="AF252" s="300"/>
      <c r="AG252" s="209"/>
      <c r="AH252" s="209"/>
      <c r="AI252" s="209"/>
      <c r="AJ252" s="209"/>
      <c r="AK252" s="209"/>
      <c r="AL252" s="300"/>
      <c r="AM252" s="300"/>
      <c r="AN252" s="300"/>
      <c r="AO252" s="300"/>
      <c r="AP252" s="209"/>
      <c r="AQ252" s="209"/>
      <c r="AR252" s="209"/>
      <c r="AS252" s="209"/>
      <c r="AT252" s="209"/>
      <c r="AU252" s="209"/>
      <c r="AV252" s="209"/>
      <c r="AW252" s="209"/>
      <c r="AX252" s="300"/>
      <c r="AY252" s="209"/>
      <c r="AZ252" s="209"/>
      <c r="BA252" s="209"/>
      <c r="BB252" s="209"/>
      <c r="BC252" s="209"/>
      <c r="BD252" s="209"/>
      <c r="BE252" s="209"/>
      <c r="BF252" s="209"/>
      <c r="BG252" s="300"/>
      <c r="BH252" s="209"/>
      <c r="BI252" s="209"/>
      <c r="BJ252" s="209"/>
      <c r="BK252" s="300"/>
      <c r="BL252" s="300"/>
      <c r="BM252" s="209"/>
      <c r="BN252" s="209"/>
      <c r="BO252" s="300"/>
      <c r="BP252" s="209"/>
      <c r="BQ252" s="209"/>
      <c r="BR252" s="209"/>
      <c r="BS252" s="209"/>
      <c r="BT252" s="209"/>
      <c r="BU252" s="209"/>
      <c r="BV252" s="209"/>
      <c r="BW252" s="209"/>
      <c r="BX252" s="209"/>
      <c r="BY252" s="209"/>
      <c r="BZ252" s="209"/>
      <c r="CA252" s="209"/>
      <c r="CB252" s="209"/>
      <c r="CC252" s="209"/>
      <c r="CD252" s="209"/>
      <c r="CE252" s="209"/>
      <c r="CF252" s="209"/>
      <c r="CG252" s="209"/>
      <c r="CH252" s="209"/>
      <c r="CI252" s="209"/>
      <c r="CJ252" s="209"/>
      <c r="CK252" s="209"/>
      <c r="CL252" s="209"/>
      <c r="CM252" s="209"/>
      <c r="CN252" s="209"/>
      <c r="CO252" s="209"/>
      <c r="CP252" s="209"/>
      <c r="CQ252" s="209"/>
      <c r="CR252" s="209"/>
      <c r="CS252" s="209"/>
      <c r="CT252" s="209"/>
      <c r="CU252" s="209"/>
      <c r="CV252" s="209"/>
      <c r="CW252" s="209"/>
      <c r="CX252" s="209"/>
      <c r="CY252" s="209"/>
      <c r="CZ252" s="209"/>
      <c r="DA252" s="209"/>
      <c r="DB252" s="209"/>
      <c r="DC252" s="209"/>
      <c r="DD252" s="209"/>
      <c r="DE252" s="209"/>
    </row>
    <row r="253" spans="1:109" s="2" customFormat="1" ht="13.2">
      <c r="A253" s="82"/>
      <c r="B253" s="14"/>
      <c r="C253" s="10"/>
      <c r="D253" s="300"/>
      <c r="E253" s="209"/>
      <c r="F253" s="209"/>
      <c r="G253" s="209"/>
      <c r="H253" s="209"/>
      <c r="I253" s="209"/>
      <c r="J253" s="209"/>
      <c r="K253" s="209"/>
      <c r="L253" s="300"/>
      <c r="M253" s="300"/>
      <c r="N253" s="300"/>
      <c r="O253" s="300"/>
      <c r="P253" s="300"/>
      <c r="Q253" s="300"/>
      <c r="R253" s="300"/>
      <c r="S253" s="300"/>
      <c r="T253" s="209"/>
      <c r="U253" s="209"/>
      <c r="V253" s="209"/>
      <c r="W253" s="209"/>
      <c r="X253" s="209"/>
      <c r="Y253" s="209"/>
      <c r="Z253" s="300"/>
      <c r="AA253" s="300"/>
      <c r="AB253" s="209"/>
      <c r="AC253" s="209"/>
      <c r="AD253" s="209"/>
      <c r="AE253" s="300"/>
      <c r="AF253" s="300"/>
      <c r="AG253" s="209"/>
      <c r="AH253" s="209"/>
      <c r="AI253" s="209"/>
      <c r="AJ253" s="209"/>
      <c r="AK253" s="209"/>
      <c r="AL253" s="300"/>
      <c r="AM253" s="300"/>
      <c r="AN253" s="300"/>
      <c r="AO253" s="300"/>
      <c r="AP253" s="209"/>
      <c r="AQ253" s="209"/>
      <c r="AR253" s="209"/>
      <c r="AS253" s="209"/>
      <c r="AT253" s="209"/>
      <c r="AU253" s="209"/>
      <c r="AV253" s="209"/>
      <c r="AW253" s="209"/>
      <c r="AX253" s="300"/>
      <c r="AY253" s="209"/>
      <c r="AZ253" s="209"/>
      <c r="BA253" s="209"/>
      <c r="BB253" s="209"/>
      <c r="BC253" s="209"/>
      <c r="BD253" s="209"/>
      <c r="BE253" s="209"/>
      <c r="BF253" s="209"/>
      <c r="BG253" s="300"/>
      <c r="BH253" s="209"/>
      <c r="BI253" s="209"/>
      <c r="BJ253" s="209"/>
      <c r="BK253" s="300"/>
      <c r="BL253" s="300"/>
      <c r="BM253" s="209"/>
      <c r="BN253" s="209"/>
      <c r="BO253" s="300"/>
      <c r="BP253" s="209"/>
      <c r="BQ253" s="209"/>
      <c r="BR253" s="209"/>
      <c r="BS253" s="209"/>
      <c r="BT253" s="209"/>
      <c r="BU253" s="209"/>
      <c r="BV253" s="209"/>
      <c r="BW253" s="209"/>
      <c r="BX253" s="209"/>
      <c r="BY253" s="209"/>
      <c r="BZ253" s="209"/>
      <c r="CA253" s="209"/>
      <c r="CB253" s="209"/>
      <c r="CC253" s="209"/>
      <c r="CD253" s="209"/>
      <c r="CE253" s="209"/>
      <c r="CF253" s="209"/>
      <c r="CG253" s="209"/>
      <c r="CH253" s="209"/>
      <c r="CI253" s="209"/>
      <c r="CJ253" s="209"/>
      <c r="CK253" s="209"/>
      <c r="CL253" s="209"/>
      <c r="CM253" s="209"/>
      <c r="CN253" s="209"/>
      <c r="CO253" s="209"/>
      <c r="CP253" s="209"/>
      <c r="CQ253" s="209"/>
      <c r="CR253" s="209"/>
      <c r="CS253" s="209"/>
      <c r="CT253" s="209"/>
      <c r="CU253" s="209"/>
      <c r="CV253" s="209"/>
      <c r="CW253" s="209"/>
      <c r="CX253" s="209"/>
      <c r="CY253" s="209"/>
      <c r="CZ253" s="209"/>
      <c r="DA253" s="209"/>
      <c r="DB253" s="209"/>
      <c r="DC253" s="209"/>
      <c r="DD253" s="209"/>
      <c r="DE253" s="209"/>
    </row>
    <row r="254" spans="1:109" s="2" customFormat="1" ht="13.2">
      <c r="A254" s="82"/>
      <c r="B254" s="14"/>
      <c r="C254" s="10"/>
      <c r="D254" s="300"/>
      <c r="E254" s="209"/>
      <c r="F254" s="209"/>
      <c r="G254" s="209"/>
      <c r="H254" s="209"/>
      <c r="I254" s="209"/>
      <c r="J254" s="209"/>
      <c r="K254" s="209"/>
      <c r="L254" s="300"/>
      <c r="M254" s="300"/>
      <c r="N254" s="300"/>
      <c r="O254" s="300"/>
      <c r="P254" s="300"/>
      <c r="Q254" s="300"/>
      <c r="R254" s="300"/>
      <c r="S254" s="300"/>
      <c r="T254" s="209"/>
      <c r="U254" s="209"/>
      <c r="V254" s="209"/>
      <c r="W254" s="209"/>
      <c r="X254" s="209"/>
      <c r="Y254" s="209"/>
      <c r="Z254" s="300"/>
      <c r="AA254" s="300"/>
      <c r="AB254" s="209"/>
      <c r="AC254" s="209"/>
      <c r="AD254" s="209"/>
      <c r="AE254" s="300"/>
      <c r="AF254" s="300"/>
      <c r="AG254" s="209"/>
      <c r="AH254" s="209"/>
      <c r="AI254" s="209"/>
      <c r="AJ254" s="209"/>
      <c r="AK254" s="209"/>
      <c r="AL254" s="300"/>
      <c r="AM254" s="300"/>
      <c r="AN254" s="300"/>
      <c r="AO254" s="300"/>
      <c r="AP254" s="209"/>
      <c r="AQ254" s="209"/>
      <c r="AR254" s="209"/>
      <c r="AS254" s="209"/>
      <c r="AT254" s="209"/>
      <c r="AU254" s="209"/>
      <c r="AV254" s="209"/>
      <c r="AW254" s="209"/>
      <c r="AX254" s="300"/>
      <c r="AY254" s="209"/>
      <c r="AZ254" s="209"/>
      <c r="BA254" s="209"/>
      <c r="BB254" s="209"/>
      <c r="BC254" s="209"/>
      <c r="BD254" s="209"/>
      <c r="BE254" s="209"/>
      <c r="BF254" s="209"/>
      <c r="BG254" s="300"/>
      <c r="BH254" s="209"/>
      <c r="BI254" s="209"/>
      <c r="BJ254" s="209"/>
      <c r="BK254" s="300"/>
      <c r="BL254" s="300"/>
      <c r="BM254" s="209"/>
      <c r="BN254" s="209"/>
      <c r="BO254" s="300"/>
      <c r="BP254" s="209"/>
      <c r="BQ254" s="209"/>
      <c r="BR254" s="209"/>
      <c r="BS254" s="209"/>
      <c r="BT254" s="209"/>
      <c r="BU254" s="209"/>
      <c r="BV254" s="209"/>
      <c r="BW254" s="209"/>
      <c r="BX254" s="209"/>
      <c r="BY254" s="209"/>
      <c r="BZ254" s="209"/>
      <c r="CA254" s="209"/>
      <c r="CB254" s="209"/>
      <c r="CC254" s="209"/>
      <c r="CD254" s="209"/>
      <c r="CE254" s="209"/>
      <c r="CF254" s="209"/>
      <c r="CG254" s="209"/>
      <c r="CH254" s="209"/>
      <c r="CI254" s="209"/>
      <c r="CJ254" s="209"/>
      <c r="CK254" s="209"/>
      <c r="CL254" s="209"/>
      <c r="CM254" s="209"/>
      <c r="CN254" s="209"/>
      <c r="CO254" s="209"/>
      <c r="CP254" s="209"/>
      <c r="CQ254" s="209"/>
      <c r="CR254" s="209"/>
      <c r="CS254" s="209"/>
      <c r="CT254" s="209"/>
      <c r="CU254" s="209"/>
      <c r="CV254" s="209"/>
      <c r="CW254" s="209"/>
      <c r="CX254" s="209"/>
      <c r="CY254" s="209"/>
      <c r="CZ254" s="209"/>
      <c r="DA254" s="209"/>
      <c r="DB254" s="209"/>
      <c r="DC254" s="209"/>
      <c r="DD254" s="209"/>
      <c r="DE254" s="209"/>
    </row>
    <row r="255" spans="1:109" s="2" customFormat="1" ht="13.2">
      <c r="A255" s="82"/>
      <c r="B255" s="14"/>
      <c r="C255" s="10"/>
      <c r="D255" s="300"/>
      <c r="E255" s="209"/>
      <c r="F255" s="209"/>
      <c r="G255" s="209"/>
      <c r="H255" s="209"/>
      <c r="I255" s="209"/>
      <c r="J255" s="209"/>
      <c r="K255" s="209"/>
      <c r="L255" s="300"/>
      <c r="M255" s="300"/>
      <c r="N255" s="300"/>
      <c r="O255" s="300"/>
      <c r="P255" s="300"/>
      <c r="Q255" s="300"/>
      <c r="R255" s="300"/>
      <c r="S255" s="300"/>
      <c r="T255" s="209"/>
      <c r="U255" s="209"/>
      <c r="V255" s="209"/>
      <c r="W255" s="209"/>
      <c r="X255" s="209"/>
      <c r="Y255" s="209"/>
      <c r="Z255" s="300"/>
      <c r="AA255" s="300"/>
      <c r="AB255" s="209"/>
      <c r="AC255" s="209"/>
      <c r="AD255" s="209"/>
      <c r="AE255" s="300"/>
      <c r="AF255" s="300"/>
      <c r="AG255" s="209"/>
      <c r="AH255" s="209"/>
      <c r="AI255" s="209"/>
      <c r="AJ255" s="209"/>
      <c r="AK255" s="209"/>
      <c r="AL255" s="300"/>
      <c r="AM255" s="300"/>
      <c r="AN255" s="300"/>
      <c r="AO255" s="300"/>
      <c r="AP255" s="209"/>
      <c r="AQ255" s="209"/>
      <c r="AR255" s="209"/>
      <c r="AS255" s="209"/>
      <c r="AT255" s="209"/>
      <c r="AU255" s="209"/>
      <c r="AV255" s="209"/>
      <c r="AW255" s="209"/>
      <c r="AX255" s="300"/>
      <c r="AY255" s="209"/>
      <c r="AZ255" s="209"/>
      <c r="BA255" s="209"/>
      <c r="BB255" s="209"/>
      <c r="BC255" s="209"/>
      <c r="BD255" s="209"/>
      <c r="BE255" s="209"/>
      <c r="BF255" s="209"/>
      <c r="BG255" s="300"/>
      <c r="BH255" s="209"/>
      <c r="BI255" s="209"/>
      <c r="BJ255" s="209"/>
      <c r="BK255" s="300"/>
      <c r="BL255" s="300"/>
      <c r="BM255" s="209"/>
      <c r="BN255" s="209"/>
      <c r="BO255" s="300"/>
      <c r="BP255" s="209"/>
      <c r="BQ255" s="209"/>
      <c r="BR255" s="209"/>
      <c r="BS255" s="209"/>
      <c r="BT255" s="209"/>
      <c r="BU255" s="209"/>
      <c r="BV255" s="209"/>
      <c r="BW255" s="209"/>
      <c r="BX255" s="209"/>
      <c r="BY255" s="209"/>
      <c r="BZ255" s="209"/>
      <c r="CA255" s="209"/>
      <c r="CB255" s="209"/>
      <c r="CC255" s="209"/>
      <c r="CD255" s="209"/>
      <c r="CE255" s="209"/>
      <c r="CF255" s="209"/>
      <c r="CG255" s="209"/>
      <c r="CH255" s="209"/>
      <c r="CI255" s="209"/>
      <c r="CJ255" s="209"/>
      <c r="CK255" s="209"/>
      <c r="CL255" s="209"/>
      <c r="CM255" s="209"/>
      <c r="CN255" s="209"/>
      <c r="CO255" s="209"/>
      <c r="CP255" s="209"/>
      <c r="CQ255" s="209"/>
      <c r="CR255" s="209"/>
      <c r="CS255" s="209"/>
      <c r="CT255" s="209"/>
      <c r="CU255" s="209"/>
      <c r="CV255" s="209"/>
      <c r="CW255" s="209"/>
      <c r="CX255" s="209"/>
      <c r="CY255" s="209"/>
      <c r="CZ255" s="209"/>
      <c r="DA255" s="209"/>
      <c r="DB255" s="209"/>
      <c r="DC255" s="209"/>
      <c r="DD255" s="209"/>
      <c r="DE255" s="209"/>
    </row>
    <row r="256" spans="1:109" s="2" customFormat="1" ht="13.2">
      <c r="A256" s="82"/>
      <c r="B256" s="14"/>
      <c r="C256" s="10"/>
      <c r="D256" s="300"/>
      <c r="E256" s="209"/>
      <c r="F256" s="209"/>
      <c r="G256" s="209"/>
      <c r="H256" s="209"/>
      <c r="I256" s="209"/>
      <c r="J256" s="209"/>
      <c r="K256" s="209"/>
      <c r="L256" s="300"/>
      <c r="M256" s="300"/>
      <c r="N256" s="300"/>
      <c r="O256" s="300"/>
      <c r="P256" s="300"/>
      <c r="Q256" s="300"/>
      <c r="R256" s="300"/>
      <c r="S256" s="300"/>
      <c r="T256" s="209"/>
      <c r="U256" s="209"/>
      <c r="V256" s="209"/>
      <c r="W256" s="209"/>
      <c r="X256" s="209"/>
      <c r="Y256" s="209"/>
      <c r="Z256" s="300"/>
      <c r="AA256" s="300"/>
      <c r="AB256" s="209"/>
      <c r="AC256" s="209"/>
      <c r="AD256" s="209"/>
      <c r="AE256" s="300"/>
      <c r="AF256" s="300"/>
      <c r="AG256" s="209"/>
      <c r="AH256" s="209"/>
      <c r="AI256" s="209"/>
      <c r="AJ256" s="209"/>
      <c r="AK256" s="209"/>
      <c r="AL256" s="300"/>
      <c r="AM256" s="300"/>
      <c r="AN256" s="300"/>
      <c r="AO256" s="300"/>
      <c r="AP256" s="209"/>
      <c r="AQ256" s="209"/>
      <c r="AR256" s="209"/>
      <c r="AS256" s="209"/>
      <c r="AT256" s="209"/>
      <c r="AU256" s="209"/>
      <c r="AV256" s="209"/>
      <c r="AW256" s="209"/>
      <c r="AX256" s="300"/>
      <c r="AY256" s="209"/>
      <c r="AZ256" s="209"/>
      <c r="BA256" s="209"/>
      <c r="BB256" s="209"/>
      <c r="BC256" s="209"/>
      <c r="BD256" s="209"/>
      <c r="BE256" s="209"/>
      <c r="BF256" s="209"/>
      <c r="BG256" s="300"/>
      <c r="BH256" s="209"/>
      <c r="BI256" s="209"/>
      <c r="BJ256" s="209"/>
      <c r="BK256" s="300"/>
      <c r="BL256" s="300"/>
      <c r="BM256" s="209"/>
      <c r="BN256" s="209"/>
      <c r="BO256" s="300"/>
      <c r="BP256" s="209"/>
      <c r="BQ256" s="209"/>
      <c r="BR256" s="209"/>
      <c r="BS256" s="209"/>
      <c r="BT256" s="209"/>
      <c r="BU256" s="209"/>
      <c r="BV256" s="209"/>
      <c r="BW256" s="209"/>
      <c r="BX256" s="209"/>
      <c r="BY256" s="209"/>
      <c r="BZ256" s="209"/>
      <c r="CA256" s="209"/>
      <c r="CB256" s="209"/>
      <c r="CC256" s="209"/>
      <c r="CD256" s="209"/>
      <c r="CE256" s="209"/>
      <c r="CF256" s="209"/>
      <c r="CG256" s="209"/>
      <c r="CH256" s="209"/>
      <c r="CI256" s="209"/>
      <c r="CJ256" s="209"/>
      <c r="CK256" s="209"/>
      <c r="CL256" s="209"/>
      <c r="CM256" s="209"/>
      <c r="CN256" s="209"/>
      <c r="CO256" s="209"/>
      <c r="CP256" s="209"/>
      <c r="CQ256" s="209"/>
      <c r="CR256" s="209"/>
      <c r="CS256" s="209"/>
      <c r="CT256" s="209"/>
      <c r="CU256" s="209"/>
      <c r="CV256" s="209"/>
      <c r="CW256" s="209"/>
      <c r="CX256" s="209"/>
      <c r="CY256" s="209"/>
      <c r="CZ256" s="209"/>
      <c r="DA256" s="209"/>
      <c r="DB256" s="209"/>
      <c r="DC256" s="209"/>
      <c r="DD256" s="209"/>
      <c r="DE256" s="209"/>
    </row>
    <row r="257" spans="1:109" s="2" customFormat="1" ht="13.2">
      <c r="A257" s="82"/>
      <c r="B257" s="14"/>
      <c r="C257" s="10"/>
      <c r="D257" s="300"/>
      <c r="E257" s="209"/>
      <c r="F257" s="209"/>
      <c r="G257" s="209"/>
      <c r="H257" s="209"/>
      <c r="I257" s="209"/>
      <c r="J257" s="209"/>
      <c r="K257" s="209"/>
      <c r="L257" s="300"/>
      <c r="M257" s="300"/>
      <c r="N257" s="300"/>
      <c r="O257" s="300"/>
      <c r="P257" s="300"/>
      <c r="Q257" s="300"/>
      <c r="R257" s="300"/>
      <c r="S257" s="300"/>
      <c r="T257" s="209"/>
      <c r="U257" s="209"/>
      <c r="V257" s="209"/>
      <c r="W257" s="209"/>
      <c r="X257" s="209"/>
      <c r="Y257" s="209"/>
      <c r="Z257" s="300"/>
      <c r="AA257" s="300"/>
      <c r="AB257" s="209"/>
      <c r="AC257" s="209"/>
      <c r="AD257" s="209"/>
      <c r="AE257" s="300"/>
      <c r="AF257" s="300"/>
      <c r="AG257" s="209"/>
      <c r="AH257" s="209"/>
      <c r="AI257" s="209"/>
      <c r="AJ257" s="209"/>
      <c r="AK257" s="209"/>
      <c r="AL257" s="300"/>
      <c r="AM257" s="300"/>
      <c r="AN257" s="300"/>
      <c r="AO257" s="300"/>
      <c r="AP257" s="209"/>
      <c r="AQ257" s="209"/>
      <c r="AR257" s="209"/>
      <c r="AS257" s="209"/>
      <c r="AT257" s="209"/>
      <c r="AU257" s="209"/>
      <c r="AV257" s="209"/>
      <c r="AW257" s="209"/>
      <c r="AX257" s="300"/>
      <c r="AY257" s="209"/>
      <c r="AZ257" s="209"/>
      <c r="BA257" s="209"/>
      <c r="BB257" s="209"/>
      <c r="BC257" s="209"/>
      <c r="BD257" s="209"/>
      <c r="BE257" s="209"/>
      <c r="BF257" s="209"/>
      <c r="BG257" s="300"/>
      <c r="BH257" s="209"/>
      <c r="BI257" s="209"/>
      <c r="BJ257" s="209"/>
      <c r="BK257" s="300"/>
      <c r="BL257" s="300"/>
      <c r="BM257" s="209"/>
      <c r="BN257" s="209"/>
      <c r="BO257" s="300"/>
      <c r="BP257" s="209"/>
      <c r="BQ257" s="209"/>
      <c r="BR257" s="209"/>
      <c r="BS257" s="209"/>
      <c r="BT257" s="209"/>
      <c r="BU257" s="209"/>
      <c r="BV257" s="209"/>
      <c r="BW257" s="209"/>
      <c r="BX257" s="209"/>
      <c r="BY257" s="209"/>
      <c r="BZ257" s="209"/>
      <c r="CA257" s="209"/>
      <c r="CB257" s="209"/>
      <c r="CC257" s="209"/>
      <c r="CD257" s="209"/>
      <c r="CE257" s="209"/>
      <c r="CF257" s="209"/>
      <c r="CG257" s="209"/>
      <c r="CH257" s="209"/>
      <c r="CI257" s="209"/>
      <c r="CJ257" s="209"/>
      <c r="CK257" s="209"/>
      <c r="CL257" s="209"/>
      <c r="CM257" s="209"/>
      <c r="CN257" s="209"/>
      <c r="CO257" s="209"/>
      <c r="CP257" s="209"/>
      <c r="CQ257" s="209"/>
      <c r="CR257" s="209"/>
      <c r="CS257" s="209"/>
      <c r="CT257" s="209"/>
      <c r="CU257" s="209"/>
      <c r="CV257" s="209"/>
      <c r="CW257" s="209"/>
      <c r="CX257" s="209"/>
      <c r="CY257" s="209"/>
      <c r="CZ257" s="209"/>
      <c r="DA257" s="209"/>
      <c r="DB257" s="209"/>
      <c r="DC257" s="209"/>
      <c r="DD257" s="209"/>
      <c r="DE257" s="209"/>
    </row>
    <row r="258" spans="1:109" s="2" customFormat="1" ht="13.2">
      <c r="A258" s="82"/>
      <c r="B258" s="14"/>
      <c r="C258" s="10"/>
      <c r="D258" s="300"/>
      <c r="E258" s="209"/>
      <c r="F258" s="209"/>
      <c r="G258" s="209"/>
      <c r="H258" s="209"/>
      <c r="I258" s="209"/>
      <c r="J258" s="209"/>
      <c r="K258" s="209"/>
      <c r="L258" s="300"/>
      <c r="M258" s="300"/>
      <c r="N258" s="300"/>
      <c r="O258" s="300"/>
      <c r="P258" s="300"/>
      <c r="Q258" s="300"/>
      <c r="R258" s="300"/>
      <c r="S258" s="300"/>
      <c r="T258" s="209"/>
      <c r="U258" s="209"/>
      <c r="V258" s="209"/>
      <c r="W258" s="209"/>
      <c r="X258" s="209"/>
      <c r="Y258" s="209"/>
      <c r="Z258" s="300"/>
      <c r="AA258" s="300"/>
      <c r="AB258" s="209"/>
      <c r="AC258" s="209"/>
      <c r="AD258" s="209"/>
      <c r="AE258" s="300"/>
      <c r="AF258" s="300"/>
      <c r="AG258" s="209"/>
      <c r="AH258" s="209"/>
      <c r="AI258" s="209"/>
      <c r="AJ258" s="209"/>
      <c r="AK258" s="209"/>
      <c r="AL258" s="300"/>
      <c r="AM258" s="300"/>
      <c r="AN258" s="300"/>
      <c r="AO258" s="300"/>
      <c r="AP258" s="209"/>
      <c r="AQ258" s="209"/>
      <c r="AR258" s="209"/>
      <c r="AS258" s="209"/>
      <c r="AT258" s="209"/>
      <c r="AU258" s="209"/>
      <c r="AV258" s="209"/>
      <c r="AW258" s="209"/>
      <c r="AX258" s="300"/>
      <c r="AY258" s="209"/>
      <c r="AZ258" s="209"/>
      <c r="BA258" s="209"/>
      <c r="BB258" s="209"/>
      <c r="BC258" s="209"/>
      <c r="BD258" s="209"/>
      <c r="BE258" s="209"/>
      <c r="BF258" s="209"/>
      <c r="BG258" s="300"/>
      <c r="BH258" s="209"/>
      <c r="BI258" s="209"/>
      <c r="BJ258" s="209"/>
      <c r="BK258" s="300"/>
      <c r="BL258" s="300"/>
      <c r="BM258" s="209"/>
      <c r="BN258" s="209"/>
      <c r="BO258" s="300"/>
      <c r="BP258" s="209"/>
      <c r="BQ258" s="209"/>
      <c r="BR258" s="209"/>
      <c r="BS258" s="209"/>
      <c r="BT258" s="209"/>
      <c r="BU258" s="209"/>
      <c r="BV258" s="209"/>
      <c r="BW258" s="209"/>
      <c r="BX258" s="209"/>
      <c r="BY258" s="209"/>
      <c r="BZ258" s="209"/>
      <c r="CA258" s="209"/>
      <c r="CB258" s="209"/>
      <c r="CC258" s="209"/>
      <c r="CD258" s="209"/>
      <c r="CE258" s="209"/>
      <c r="CF258" s="209"/>
      <c r="CG258" s="209"/>
      <c r="CH258" s="209"/>
      <c r="CI258" s="209"/>
      <c r="CJ258" s="209"/>
      <c r="CK258" s="209"/>
      <c r="CL258" s="209"/>
      <c r="CM258" s="209"/>
      <c r="CN258" s="209"/>
      <c r="CO258" s="209"/>
      <c r="CP258" s="209"/>
      <c r="CQ258" s="209"/>
      <c r="CR258" s="209"/>
      <c r="CS258" s="209"/>
      <c r="CT258" s="209"/>
      <c r="CU258" s="209"/>
      <c r="CV258" s="209"/>
      <c r="CW258" s="209"/>
      <c r="CX258" s="209"/>
      <c r="CY258" s="209"/>
      <c r="CZ258" s="209"/>
      <c r="DA258" s="209"/>
      <c r="DB258" s="209"/>
      <c r="DC258" s="209"/>
      <c r="DD258" s="209"/>
      <c r="DE258" s="209"/>
    </row>
    <row r="259" spans="1:109" s="2" customFormat="1" ht="13.2">
      <c r="A259" s="82"/>
      <c r="B259" s="14"/>
      <c r="C259" s="10"/>
      <c r="D259" s="300"/>
      <c r="E259" s="209"/>
      <c r="F259" s="209"/>
      <c r="G259" s="209"/>
      <c r="H259" s="209"/>
      <c r="I259" s="209"/>
      <c r="J259" s="209"/>
      <c r="K259" s="209"/>
      <c r="L259" s="300"/>
      <c r="M259" s="300"/>
      <c r="N259" s="300"/>
      <c r="O259" s="300"/>
      <c r="P259" s="300"/>
      <c r="Q259" s="300"/>
      <c r="R259" s="300"/>
      <c r="S259" s="300"/>
      <c r="T259" s="209"/>
      <c r="U259" s="209"/>
      <c r="V259" s="209"/>
      <c r="W259" s="209"/>
      <c r="X259" s="209"/>
      <c r="Y259" s="209"/>
      <c r="Z259" s="300"/>
      <c r="AA259" s="300"/>
      <c r="AB259" s="209"/>
      <c r="AC259" s="209"/>
      <c r="AD259" s="209"/>
      <c r="AE259" s="300"/>
      <c r="AF259" s="300"/>
      <c r="AG259" s="209"/>
      <c r="AH259" s="209"/>
      <c r="AI259" s="209"/>
      <c r="AJ259" s="209"/>
      <c r="AK259" s="209"/>
      <c r="AL259" s="300"/>
      <c r="AM259" s="300"/>
      <c r="AN259" s="300"/>
      <c r="AO259" s="300"/>
      <c r="AP259" s="209"/>
      <c r="AQ259" s="209"/>
      <c r="AR259" s="209"/>
      <c r="AS259" s="209"/>
      <c r="AT259" s="209"/>
      <c r="AU259" s="209"/>
      <c r="AV259" s="209"/>
      <c r="AW259" s="209"/>
      <c r="AX259" s="300"/>
      <c r="AY259" s="209"/>
      <c r="AZ259" s="209"/>
      <c r="BA259" s="209"/>
      <c r="BB259" s="209"/>
      <c r="BC259" s="209"/>
      <c r="BD259" s="209"/>
      <c r="BE259" s="209"/>
      <c r="BF259" s="209"/>
      <c r="BG259" s="300"/>
      <c r="BH259" s="209"/>
      <c r="BI259" s="209"/>
      <c r="BJ259" s="209"/>
      <c r="BK259" s="300"/>
      <c r="BL259" s="300"/>
      <c r="BM259" s="209"/>
      <c r="BN259" s="209"/>
      <c r="BO259" s="300"/>
      <c r="BP259" s="209"/>
      <c r="BQ259" s="209"/>
      <c r="BR259" s="209"/>
      <c r="BS259" s="209"/>
      <c r="BT259" s="209"/>
      <c r="BU259" s="209"/>
      <c r="BV259" s="209"/>
      <c r="BW259" s="209"/>
      <c r="BX259" s="209"/>
      <c r="BY259" s="209"/>
      <c r="BZ259" s="209"/>
      <c r="CA259" s="209"/>
      <c r="CB259" s="209"/>
      <c r="CC259" s="209"/>
      <c r="CD259" s="209"/>
      <c r="CE259" s="209"/>
      <c r="CF259" s="209"/>
      <c r="CG259" s="209"/>
      <c r="CH259" s="209"/>
      <c r="CI259" s="209"/>
      <c r="CJ259" s="209"/>
      <c r="CK259" s="209"/>
      <c r="CL259" s="209"/>
      <c r="CM259" s="209"/>
      <c r="CN259" s="209"/>
      <c r="CO259" s="209"/>
      <c r="CP259" s="209"/>
      <c r="CQ259" s="209"/>
      <c r="CR259" s="209"/>
      <c r="CS259" s="209"/>
      <c r="CT259" s="209"/>
      <c r="CU259" s="209"/>
      <c r="CV259" s="209"/>
      <c r="CW259" s="209"/>
      <c r="CX259" s="209"/>
      <c r="CY259" s="209"/>
      <c r="CZ259" s="209"/>
      <c r="DA259" s="209"/>
      <c r="DB259" s="209"/>
      <c r="DC259" s="209"/>
      <c r="DD259" s="209"/>
      <c r="DE259" s="209"/>
    </row>
    <row r="260" spans="1:109" s="2" customFormat="1" ht="13.2">
      <c r="A260" s="82"/>
      <c r="B260" s="14"/>
      <c r="C260" s="10"/>
      <c r="D260" s="300"/>
      <c r="E260" s="209"/>
      <c r="F260" s="209"/>
      <c r="G260" s="209"/>
      <c r="H260" s="209"/>
      <c r="I260" s="209"/>
      <c r="J260" s="209"/>
      <c r="K260" s="209"/>
      <c r="L260" s="300"/>
      <c r="M260" s="300"/>
      <c r="N260" s="300"/>
      <c r="O260" s="300"/>
      <c r="P260" s="300"/>
      <c r="Q260" s="300"/>
      <c r="R260" s="300"/>
      <c r="S260" s="300"/>
      <c r="T260" s="209"/>
      <c r="U260" s="209"/>
      <c r="V260" s="209"/>
      <c r="W260" s="209"/>
      <c r="X260" s="209"/>
      <c r="Y260" s="209"/>
      <c r="Z260" s="300"/>
      <c r="AA260" s="300"/>
      <c r="AB260" s="209"/>
      <c r="AC260" s="209"/>
      <c r="AD260" s="209"/>
      <c r="AE260" s="300"/>
      <c r="AF260" s="300"/>
      <c r="AG260" s="209"/>
      <c r="AH260" s="209"/>
      <c r="AI260" s="209"/>
      <c r="AJ260" s="209"/>
      <c r="AK260" s="209"/>
      <c r="AL260" s="300"/>
      <c r="AM260" s="300"/>
      <c r="AN260" s="300"/>
      <c r="AO260" s="300"/>
      <c r="AP260" s="209"/>
      <c r="AQ260" s="209"/>
      <c r="AR260" s="209"/>
      <c r="AS260" s="209"/>
      <c r="AT260" s="209"/>
      <c r="AU260" s="209"/>
      <c r="AV260" s="209"/>
      <c r="AW260" s="209"/>
      <c r="AX260" s="300"/>
      <c r="AY260" s="209"/>
      <c r="AZ260" s="209"/>
      <c r="BA260" s="209"/>
      <c r="BB260" s="209"/>
      <c r="BC260" s="209"/>
      <c r="BD260" s="209"/>
      <c r="BE260" s="209"/>
      <c r="BF260" s="209"/>
      <c r="BG260" s="300"/>
      <c r="BH260" s="209"/>
      <c r="BI260" s="209"/>
      <c r="BJ260" s="209"/>
      <c r="BK260" s="300"/>
      <c r="BL260" s="300"/>
      <c r="BM260" s="209"/>
      <c r="BN260" s="209"/>
      <c r="BO260" s="300"/>
      <c r="BP260" s="209"/>
      <c r="BQ260" s="209"/>
      <c r="BR260" s="209"/>
      <c r="BS260" s="209"/>
      <c r="BT260" s="209"/>
      <c r="BU260" s="209"/>
      <c r="BV260" s="209"/>
      <c r="BW260" s="209"/>
      <c r="BX260" s="209"/>
      <c r="BY260" s="209"/>
      <c r="BZ260" s="209"/>
      <c r="CA260" s="209"/>
      <c r="CB260" s="209"/>
      <c r="CC260" s="209"/>
      <c r="CD260" s="209"/>
      <c r="CE260" s="209"/>
      <c r="CF260" s="209"/>
      <c r="CG260" s="209"/>
      <c r="CH260" s="209"/>
      <c r="CI260" s="209"/>
      <c r="CJ260" s="209"/>
      <c r="CK260" s="209"/>
      <c r="CL260" s="209"/>
      <c r="CM260" s="209"/>
      <c r="CN260" s="209"/>
      <c r="CO260" s="209"/>
      <c r="CP260" s="209"/>
      <c r="CQ260" s="209"/>
      <c r="CR260" s="209"/>
      <c r="CS260" s="209"/>
      <c r="CT260" s="209"/>
      <c r="CU260" s="209"/>
      <c r="CV260" s="209"/>
      <c r="CW260" s="209"/>
      <c r="CX260" s="209"/>
      <c r="CY260" s="209"/>
      <c r="CZ260" s="209"/>
      <c r="DA260" s="209"/>
      <c r="DB260" s="209"/>
      <c r="DC260" s="209"/>
      <c r="DD260" s="209"/>
      <c r="DE260" s="209"/>
    </row>
    <row r="261" spans="1:109" s="2" customFormat="1" ht="13.2">
      <c r="A261" s="82"/>
      <c r="B261" s="14"/>
      <c r="C261" s="10"/>
      <c r="D261" s="300"/>
      <c r="E261" s="209"/>
      <c r="F261" s="209"/>
      <c r="G261" s="209"/>
      <c r="H261" s="209"/>
      <c r="I261" s="209"/>
      <c r="J261" s="209"/>
      <c r="K261" s="209"/>
      <c r="L261" s="300"/>
      <c r="M261" s="300"/>
      <c r="N261" s="300"/>
      <c r="O261" s="300"/>
      <c r="P261" s="300"/>
      <c r="Q261" s="300"/>
      <c r="R261" s="300"/>
      <c r="S261" s="300"/>
      <c r="T261" s="209"/>
      <c r="U261" s="209"/>
      <c r="V261" s="209"/>
      <c r="W261" s="209"/>
      <c r="X261" s="209"/>
      <c r="Y261" s="209"/>
      <c r="Z261" s="300"/>
      <c r="AA261" s="300"/>
      <c r="AB261" s="209"/>
      <c r="AC261" s="209"/>
      <c r="AD261" s="209"/>
      <c r="AE261" s="300"/>
      <c r="AF261" s="300"/>
      <c r="AG261" s="209"/>
      <c r="AH261" s="209"/>
      <c r="AI261" s="209"/>
      <c r="AJ261" s="209"/>
      <c r="AK261" s="209"/>
      <c r="AL261" s="300"/>
      <c r="AM261" s="300"/>
      <c r="AN261" s="300"/>
      <c r="AO261" s="300"/>
      <c r="AP261" s="209"/>
      <c r="AQ261" s="209"/>
      <c r="AR261" s="209"/>
      <c r="AS261" s="209"/>
      <c r="AT261" s="209"/>
      <c r="AU261" s="209"/>
      <c r="AV261" s="209"/>
      <c r="AW261" s="209"/>
      <c r="AX261" s="300"/>
      <c r="AY261" s="209"/>
      <c r="AZ261" s="209"/>
      <c r="BA261" s="209"/>
      <c r="BB261" s="209"/>
      <c r="BC261" s="209"/>
      <c r="BD261" s="209"/>
      <c r="BE261" s="209"/>
      <c r="BF261" s="209"/>
      <c r="BG261" s="300"/>
      <c r="BH261" s="209"/>
      <c r="BI261" s="209"/>
      <c r="BJ261" s="209"/>
      <c r="BK261" s="300"/>
      <c r="BL261" s="300"/>
      <c r="BM261" s="209"/>
      <c r="BN261" s="209"/>
      <c r="BO261" s="300"/>
      <c r="BP261" s="209"/>
      <c r="BQ261" s="209"/>
      <c r="BR261" s="209"/>
      <c r="BS261" s="209"/>
      <c r="BT261" s="209"/>
      <c r="BU261" s="209"/>
      <c r="BV261" s="209"/>
      <c r="BW261" s="209"/>
      <c r="BX261" s="209"/>
      <c r="BY261" s="209"/>
      <c r="BZ261" s="209"/>
      <c r="CA261" s="209"/>
      <c r="CB261" s="209"/>
      <c r="CC261" s="209"/>
      <c r="CD261" s="209"/>
      <c r="CE261" s="209"/>
      <c r="CF261" s="209"/>
      <c r="CG261" s="209"/>
      <c r="CH261" s="209"/>
      <c r="CI261" s="209"/>
      <c r="CJ261" s="209"/>
      <c r="CK261" s="209"/>
      <c r="CL261" s="209"/>
      <c r="CM261" s="209"/>
      <c r="CN261" s="209"/>
      <c r="CO261" s="209"/>
      <c r="CP261" s="209"/>
      <c r="CQ261" s="209"/>
      <c r="CR261" s="209"/>
      <c r="CS261" s="209"/>
      <c r="CT261" s="209"/>
      <c r="CU261" s="209"/>
      <c r="CV261" s="209"/>
      <c r="CW261" s="209"/>
      <c r="CX261" s="209"/>
      <c r="CY261" s="209"/>
      <c r="CZ261" s="209"/>
      <c r="DA261" s="209"/>
      <c r="DB261" s="209"/>
      <c r="DC261" s="209"/>
      <c r="DD261" s="209"/>
      <c r="DE261" s="209"/>
    </row>
    <row r="262" spans="1:109" s="2" customFormat="1" ht="13.2">
      <c r="A262" s="82"/>
      <c r="B262" s="14"/>
      <c r="C262" s="10"/>
      <c r="D262" s="300"/>
      <c r="E262" s="209"/>
      <c r="F262" s="209"/>
      <c r="G262" s="209"/>
      <c r="H262" s="209"/>
      <c r="I262" s="209"/>
      <c r="J262" s="209"/>
      <c r="K262" s="209"/>
      <c r="L262" s="300"/>
      <c r="M262" s="300"/>
      <c r="N262" s="300"/>
      <c r="O262" s="300"/>
      <c r="P262" s="300"/>
      <c r="Q262" s="300"/>
      <c r="R262" s="300"/>
      <c r="S262" s="300"/>
      <c r="T262" s="209"/>
      <c r="U262" s="209"/>
      <c r="V262" s="209"/>
      <c r="W262" s="209"/>
      <c r="X262" s="209"/>
      <c r="Y262" s="209"/>
      <c r="Z262" s="300"/>
      <c r="AA262" s="300"/>
      <c r="AB262" s="209"/>
      <c r="AC262" s="209"/>
      <c r="AD262" s="209"/>
      <c r="AE262" s="300"/>
      <c r="AF262" s="300"/>
      <c r="AG262" s="209"/>
      <c r="AH262" s="209"/>
      <c r="AI262" s="209"/>
      <c r="AJ262" s="209"/>
      <c r="AK262" s="209"/>
      <c r="AL262" s="300"/>
      <c r="AM262" s="300"/>
      <c r="AN262" s="300"/>
      <c r="AO262" s="300"/>
      <c r="AP262" s="209"/>
      <c r="AQ262" s="209"/>
      <c r="AR262" s="209"/>
      <c r="AS262" s="209"/>
      <c r="AT262" s="209"/>
      <c r="AU262" s="209"/>
      <c r="AV262" s="209"/>
      <c r="AW262" s="209"/>
      <c r="AX262" s="300"/>
      <c r="AY262" s="209"/>
      <c r="AZ262" s="209"/>
      <c r="BA262" s="209"/>
      <c r="BB262" s="209"/>
      <c r="BC262" s="209"/>
      <c r="BD262" s="209"/>
      <c r="BE262" s="209"/>
      <c r="BF262" s="209"/>
      <c r="BG262" s="300"/>
      <c r="BH262" s="209"/>
      <c r="BI262" s="209"/>
      <c r="BJ262" s="209"/>
      <c r="BK262" s="300"/>
      <c r="BL262" s="300"/>
      <c r="BM262" s="209"/>
      <c r="BN262" s="209"/>
      <c r="BO262" s="300"/>
      <c r="BP262" s="209"/>
      <c r="BQ262" s="209"/>
      <c r="BR262" s="209"/>
      <c r="BS262" s="209"/>
      <c r="BT262" s="209"/>
      <c r="BU262" s="209"/>
      <c r="BV262" s="209"/>
      <c r="BW262" s="209"/>
      <c r="BX262" s="209"/>
      <c r="BY262" s="209"/>
      <c r="BZ262" s="209"/>
      <c r="CA262" s="209"/>
      <c r="CB262" s="209"/>
      <c r="CC262" s="209"/>
      <c r="CD262" s="209"/>
      <c r="CE262" s="209"/>
      <c r="CF262" s="209"/>
      <c r="CG262" s="209"/>
      <c r="CH262" s="209"/>
      <c r="CI262" s="209"/>
      <c r="CJ262" s="209"/>
      <c r="CK262" s="209"/>
      <c r="CL262" s="209"/>
      <c r="CM262" s="209"/>
      <c r="CN262" s="209"/>
      <c r="CO262" s="209"/>
      <c r="CP262" s="209"/>
      <c r="CQ262" s="209"/>
      <c r="CR262" s="209"/>
      <c r="CS262" s="209"/>
      <c r="CT262" s="209"/>
      <c r="CU262" s="209"/>
      <c r="CV262" s="209"/>
      <c r="CW262" s="209"/>
      <c r="CX262" s="209"/>
      <c r="CY262" s="209"/>
      <c r="CZ262" s="209"/>
      <c r="DA262" s="209"/>
      <c r="DB262" s="209"/>
      <c r="DC262" s="209"/>
      <c r="DD262" s="209"/>
      <c r="DE262" s="209"/>
    </row>
    <row r="263" spans="1:109" s="2" customFormat="1" ht="13.2">
      <c r="A263" s="82"/>
      <c r="B263" s="14"/>
      <c r="C263" s="10"/>
      <c r="D263" s="300"/>
      <c r="E263" s="209"/>
      <c r="F263" s="209"/>
      <c r="G263" s="209"/>
      <c r="H263" s="209"/>
      <c r="I263" s="209"/>
      <c r="J263" s="209"/>
      <c r="K263" s="209"/>
      <c r="L263" s="300"/>
      <c r="M263" s="300"/>
      <c r="N263" s="300"/>
      <c r="O263" s="300"/>
      <c r="P263" s="300"/>
      <c r="Q263" s="300"/>
      <c r="R263" s="300"/>
      <c r="S263" s="300"/>
      <c r="T263" s="209"/>
      <c r="U263" s="209"/>
      <c r="V263" s="209"/>
      <c r="W263" s="209"/>
      <c r="X263" s="209"/>
      <c r="Y263" s="209"/>
      <c r="Z263" s="300"/>
      <c r="AA263" s="300"/>
      <c r="AB263" s="209"/>
      <c r="AC263" s="209"/>
      <c r="AD263" s="209"/>
      <c r="AE263" s="300"/>
      <c r="AF263" s="300"/>
      <c r="AG263" s="209"/>
      <c r="AH263" s="209"/>
      <c r="AI263" s="209"/>
      <c r="AJ263" s="209"/>
      <c r="AK263" s="209"/>
      <c r="AL263" s="300"/>
      <c r="AM263" s="300"/>
      <c r="AN263" s="300"/>
      <c r="AO263" s="300"/>
      <c r="AP263" s="209"/>
      <c r="AQ263" s="209"/>
      <c r="AR263" s="209"/>
      <c r="AS263" s="209"/>
      <c r="AT263" s="209"/>
      <c r="AU263" s="209"/>
      <c r="AV263" s="209"/>
      <c r="AW263" s="209"/>
      <c r="AX263" s="300"/>
      <c r="AY263" s="209"/>
      <c r="AZ263" s="209"/>
      <c r="BA263" s="209"/>
      <c r="BB263" s="209"/>
      <c r="BC263" s="209"/>
      <c r="BD263" s="209"/>
      <c r="BE263" s="209"/>
      <c r="BF263" s="209"/>
      <c r="BG263" s="300"/>
      <c r="BH263" s="209"/>
      <c r="BI263" s="209"/>
      <c r="BJ263" s="209"/>
      <c r="BK263" s="300"/>
      <c r="BL263" s="300"/>
      <c r="BM263" s="209"/>
      <c r="BN263" s="209"/>
      <c r="BO263" s="300"/>
      <c r="BP263" s="209"/>
      <c r="BQ263" s="209"/>
      <c r="BR263" s="209"/>
      <c r="BS263" s="209"/>
      <c r="BT263" s="209"/>
      <c r="BU263" s="209"/>
      <c r="BV263" s="209"/>
      <c r="BW263" s="209"/>
      <c r="BX263" s="209"/>
      <c r="BY263" s="209"/>
      <c r="BZ263" s="209"/>
      <c r="CA263" s="209"/>
      <c r="CB263" s="209"/>
      <c r="CC263" s="209"/>
      <c r="CD263" s="209"/>
      <c r="CE263" s="209"/>
      <c r="CF263" s="209"/>
      <c r="CG263" s="209"/>
      <c r="CH263" s="209"/>
      <c r="CI263" s="209"/>
      <c r="CJ263" s="209"/>
      <c r="CK263" s="209"/>
      <c r="CL263" s="209"/>
      <c r="CM263" s="209"/>
      <c r="CN263" s="209"/>
      <c r="CO263" s="209"/>
      <c r="CP263" s="209"/>
      <c r="CQ263" s="209"/>
      <c r="CR263" s="209"/>
      <c r="CS263" s="209"/>
      <c r="CT263" s="209"/>
      <c r="CU263" s="209"/>
      <c r="CV263" s="209"/>
      <c r="CW263" s="209"/>
      <c r="CX263" s="209"/>
      <c r="CY263" s="209"/>
      <c r="CZ263" s="209"/>
      <c r="DA263" s="209"/>
      <c r="DB263" s="209"/>
      <c r="DC263" s="209"/>
      <c r="DD263" s="209"/>
      <c r="DE263" s="209"/>
    </row>
    <row r="264" spans="1:109" s="2" customFormat="1" ht="13.2">
      <c r="A264" s="82"/>
      <c r="B264" s="14"/>
      <c r="C264" s="10"/>
      <c r="D264" s="300"/>
      <c r="E264" s="209"/>
      <c r="F264" s="209"/>
      <c r="G264" s="209"/>
      <c r="H264" s="209"/>
      <c r="I264" s="209"/>
      <c r="J264" s="209"/>
      <c r="K264" s="209"/>
      <c r="L264" s="300"/>
      <c r="M264" s="300"/>
      <c r="N264" s="300"/>
      <c r="O264" s="300"/>
      <c r="P264" s="300"/>
      <c r="Q264" s="300"/>
      <c r="R264" s="300"/>
      <c r="S264" s="300"/>
      <c r="T264" s="209"/>
      <c r="U264" s="209"/>
      <c r="V264" s="209"/>
      <c r="W264" s="209"/>
      <c r="X264" s="209"/>
      <c r="Y264" s="209"/>
      <c r="Z264" s="300"/>
      <c r="AA264" s="300"/>
      <c r="AB264" s="209"/>
      <c r="AC264" s="209"/>
      <c r="AD264" s="209"/>
      <c r="AE264" s="300"/>
      <c r="AF264" s="300"/>
      <c r="AG264" s="209"/>
      <c r="AH264" s="209"/>
      <c r="AI264" s="209"/>
      <c r="AJ264" s="209"/>
      <c r="AK264" s="209"/>
      <c r="AL264" s="300"/>
      <c r="AM264" s="300"/>
      <c r="AN264" s="300"/>
      <c r="AO264" s="300"/>
      <c r="AP264" s="209"/>
      <c r="AQ264" s="209"/>
      <c r="AR264" s="209"/>
      <c r="AS264" s="209"/>
      <c r="AT264" s="209"/>
      <c r="AU264" s="209"/>
      <c r="AV264" s="209"/>
      <c r="AW264" s="209"/>
      <c r="AX264" s="300"/>
      <c r="AY264" s="209"/>
      <c r="AZ264" s="209"/>
      <c r="BA264" s="209"/>
      <c r="BB264" s="209"/>
      <c r="BC264" s="209"/>
      <c r="BD264" s="209"/>
      <c r="BE264" s="209"/>
      <c r="BF264" s="209"/>
      <c r="BG264" s="300"/>
      <c r="BH264" s="209"/>
      <c r="BI264" s="209"/>
      <c r="BJ264" s="209"/>
      <c r="BK264" s="300"/>
      <c r="BL264" s="300"/>
      <c r="BM264" s="209"/>
      <c r="BN264" s="209"/>
      <c r="BO264" s="300"/>
      <c r="BP264" s="209"/>
      <c r="BQ264" s="209"/>
      <c r="BR264" s="209"/>
      <c r="BS264" s="209"/>
      <c r="BT264" s="209"/>
      <c r="BU264" s="209"/>
      <c r="BV264" s="209"/>
      <c r="BW264" s="209"/>
      <c r="BX264" s="209"/>
      <c r="BY264" s="209"/>
      <c r="BZ264" s="209"/>
      <c r="CA264" s="209"/>
      <c r="CB264" s="209"/>
      <c r="CC264" s="209"/>
      <c r="CD264" s="209"/>
      <c r="CE264" s="209"/>
      <c r="CF264" s="209"/>
      <c r="CG264" s="209"/>
      <c r="CH264" s="209"/>
      <c r="CI264" s="209"/>
      <c r="CJ264" s="209"/>
      <c r="CK264" s="209"/>
      <c r="CL264" s="209"/>
      <c r="CM264" s="209"/>
      <c r="CN264" s="209"/>
      <c r="CO264" s="209"/>
      <c r="CP264" s="209"/>
      <c r="CQ264" s="209"/>
      <c r="CR264" s="209"/>
      <c r="CS264" s="209"/>
      <c r="CT264" s="209"/>
      <c r="CU264" s="209"/>
      <c r="CV264" s="209"/>
      <c r="CW264" s="209"/>
      <c r="CX264" s="209"/>
      <c r="CY264" s="209"/>
      <c r="CZ264" s="209"/>
      <c r="DA264" s="209"/>
      <c r="DB264" s="209"/>
      <c r="DC264" s="209"/>
      <c r="DD264" s="209"/>
      <c r="DE264" s="209"/>
    </row>
    <row r="265" spans="1:109" s="2" customFormat="1" ht="13.2">
      <c r="A265" s="82"/>
      <c r="B265" s="14"/>
      <c r="C265" s="10"/>
      <c r="D265" s="300"/>
      <c r="E265" s="209"/>
      <c r="F265" s="209"/>
      <c r="G265" s="209"/>
      <c r="H265" s="209"/>
      <c r="I265" s="209"/>
      <c r="J265" s="209"/>
      <c r="K265" s="209"/>
      <c r="L265" s="300"/>
      <c r="M265" s="300"/>
      <c r="N265" s="300"/>
      <c r="O265" s="300"/>
      <c r="P265" s="300"/>
      <c r="Q265" s="300"/>
      <c r="R265" s="300"/>
      <c r="S265" s="300"/>
      <c r="T265" s="209"/>
      <c r="U265" s="209"/>
      <c r="V265" s="209"/>
      <c r="W265" s="209"/>
      <c r="X265" s="209"/>
      <c r="Y265" s="209"/>
      <c r="Z265" s="300"/>
      <c r="AA265" s="300"/>
      <c r="AB265" s="209"/>
      <c r="AC265" s="209"/>
      <c r="AD265" s="209"/>
      <c r="AE265" s="300"/>
      <c r="AF265" s="300"/>
      <c r="AG265" s="209"/>
      <c r="AH265" s="209"/>
      <c r="AI265" s="209"/>
      <c r="AJ265" s="209"/>
      <c r="AK265" s="209"/>
      <c r="AL265" s="300"/>
      <c r="AM265" s="300"/>
      <c r="AN265" s="300"/>
      <c r="AO265" s="300"/>
      <c r="AP265" s="209"/>
      <c r="AQ265" s="209"/>
      <c r="AR265" s="209"/>
      <c r="AS265" s="209"/>
      <c r="AT265" s="209"/>
      <c r="AU265" s="209"/>
      <c r="AV265" s="209"/>
      <c r="AW265" s="209"/>
      <c r="AX265" s="300"/>
      <c r="AY265" s="209"/>
      <c r="AZ265" s="209"/>
      <c r="BA265" s="209"/>
      <c r="BB265" s="209"/>
      <c r="BC265" s="209"/>
      <c r="BD265" s="209"/>
      <c r="BE265" s="209"/>
      <c r="BF265" s="209"/>
      <c r="BG265" s="300"/>
      <c r="BH265" s="209"/>
      <c r="BI265" s="209"/>
      <c r="BJ265" s="209"/>
      <c r="BK265" s="300"/>
      <c r="BL265" s="300"/>
      <c r="BM265" s="209"/>
      <c r="BN265" s="209"/>
      <c r="BO265" s="300"/>
      <c r="BP265" s="209"/>
      <c r="BQ265" s="209"/>
      <c r="BR265" s="209"/>
      <c r="BS265" s="209"/>
      <c r="BT265" s="209"/>
      <c r="BU265" s="209"/>
      <c r="BV265" s="209"/>
      <c r="BW265" s="209"/>
      <c r="BX265" s="209"/>
      <c r="BY265" s="209"/>
      <c r="BZ265" s="209"/>
      <c r="CA265" s="209"/>
      <c r="CB265" s="209"/>
      <c r="CC265" s="209"/>
      <c r="CD265" s="209"/>
      <c r="CE265" s="209"/>
      <c r="CF265" s="209"/>
      <c r="CG265" s="209"/>
      <c r="CH265" s="209"/>
      <c r="CI265" s="209"/>
      <c r="CJ265" s="209"/>
      <c r="CK265" s="209"/>
      <c r="CL265" s="209"/>
      <c r="CM265" s="209"/>
      <c r="CN265" s="209"/>
      <c r="CO265" s="209"/>
      <c r="CP265" s="209"/>
      <c r="CQ265" s="209"/>
      <c r="CR265" s="209"/>
      <c r="CS265" s="209"/>
      <c r="CT265" s="209"/>
      <c r="CU265" s="209"/>
      <c r="CV265" s="209"/>
      <c r="CW265" s="209"/>
      <c r="CX265" s="209"/>
      <c r="CY265" s="209"/>
      <c r="CZ265" s="209"/>
      <c r="DA265" s="209"/>
      <c r="DB265" s="209"/>
      <c r="DC265" s="209"/>
      <c r="DD265" s="209"/>
      <c r="DE265" s="209"/>
    </row>
    <row r="266" spans="1:109" s="2" customFormat="1" ht="13.2">
      <c r="A266" s="82"/>
      <c r="B266" s="14"/>
      <c r="C266" s="10"/>
      <c r="D266" s="300"/>
      <c r="E266" s="209"/>
      <c r="F266" s="209"/>
      <c r="G266" s="209"/>
      <c r="H266" s="209"/>
      <c r="I266" s="209"/>
      <c r="J266" s="209"/>
      <c r="K266" s="209"/>
      <c r="L266" s="300"/>
      <c r="M266" s="300"/>
      <c r="N266" s="300"/>
      <c r="O266" s="300"/>
      <c r="P266" s="300"/>
      <c r="Q266" s="300"/>
      <c r="R266" s="300"/>
      <c r="S266" s="300"/>
      <c r="T266" s="209"/>
      <c r="U266" s="209"/>
      <c r="V266" s="209"/>
      <c r="W266" s="209"/>
      <c r="X266" s="209"/>
      <c r="Y266" s="209"/>
      <c r="Z266" s="300"/>
      <c r="AA266" s="300"/>
      <c r="AB266" s="209"/>
      <c r="AC266" s="209"/>
      <c r="AD266" s="209"/>
      <c r="AE266" s="300"/>
      <c r="AF266" s="300"/>
      <c r="AG266" s="209"/>
      <c r="AH266" s="209"/>
      <c r="AI266" s="209"/>
      <c r="AJ266" s="209"/>
      <c r="AK266" s="209"/>
      <c r="AL266" s="300"/>
      <c r="AM266" s="300"/>
      <c r="AN266" s="300"/>
      <c r="AO266" s="300"/>
      <c r="AP266" s="209"/>
      <c r="AQ266" s="209"/>
      <c r="AR266" s="209"/>
      <c r="AS266" s="209"/>
      <c r="AT266" s="209"/>
      <c r="AU266" s="209"/>
      <c r="AV266" s="209"/>
      <c r="AW266" s="209"/>
      <c r="AX266" s="300"/>
      <c r="AY266" s="209"/>
      <c r="AZ266" s="209"/>
      <c r="BA266" s="209"/>
      <c r="BB266" s="209"/>
      <c r="BC266" s="209"/>
      <c r="BD266" s="209"/>
      <c r="BE266" s="209"/>
      <c r="BF266" s="209"/>
      <c r="BG266" s="300"/>
      <c r="BH266" s="209"/>
      <c r="BI266" s="209"/>
      <c r="BJ266" s="209"/>
      <c r="BK266" s="300"/>
      <c r="BL266" s="300"/>
      <c r="BM266" s="209"/>
      <c r="BN266" s="209"/>
      <c r="BO266" s="300"/>
      <c r="BP266" s="209"/>
      <c r="BQ266" s="209"/>
      <c r="BR266" s="209"/>
      <c r="BS266" s="209"/>
      <c r="BT266" s="209"/>
      <c r="BU266" s="209"/>
      <c r="BV266" s="209"/>
      <c r="BW266" s="209"/>
      <c r="BX266" s="209"/>
      <c r="BY266" s="209"/>
      <c r="BZ266" s="209"/>
      <c r="CA266" s="209"/>
      <c r="CB266" s="209"/>
      <c r="CC266" s="209"/>
      <c r="CD266" s="209"/>
      <c r="CE266" s="209"/>
      <c r="CF266" s="209"/>
      <c r="CG266" s="209"/>
      <c r="CH266" s="209"/>
      <c r="CI266" s="209"/>
      <c r="CJ266" s="209"/>
      <c r="CK266" s="209"/>
      <c r="CL266" s="209"/>
      <c r="CM266" s="209"/>
      <c r="CN266" s="209"/>
      <c r="CO266" s="209"/>
      <c r="CP266" s="209"/>
      <c r="CQ266" s="209"/>
      <c r="CR266" s="209"/>
      <c r="CS266" s="209"/>
      <c r="CT266" s="209"/>
      <c r="CU266" s="209"/>
      <c r="CV266" s="209"/>
      <c r="CW266" s="209"/>
      <c r="CX266" s="209"/>
      <c r="CY266" s="209"/>
      <c r="CZ266" s="209"/>
      <c r="DA266" s="209"/>
      <c r="DB266" s="209"/>
      <c r="DC266" s="209"/>
      <c r="DD266" s="209"/>
      <c r="DE266" s="209"/>
    </row>
    <row r="267" spans="1:109" s="2" customFormat="1" ht="13.2">
      <c r="A267" s="82"/>
      <c r="B267" s="14"/>
      <c r="C267" s="10"/>
      <c r="D267" s="300"/>
      <c r="E267" s="209"/>
      <c r="F267" s="209"/>
      <c r="G267" s="209"/>
      <c r="H267" s="209"/>
      <c r="I267" s="209"/>
      <c r="J267" s="209"/>
      <c r="K267" s="209"/>
      <c r="L267" s="300"/>
      <c r="M267" s="300"/>
      <c r="N267" s="300"/>
      <c r="O267" s="300"/>
      <c r="P267" s="300"/>
      <c r="Q267" s="300"/>
      <c r="R267" s="300"/>
      <c r="S267" s="300"/>
      <c r="T267" s="209"/>
      <c r="U267" s="209"/>
      <c r="V267" s="209"/>
      <c r="W267" s="209"/>
      <c r="X267" s="209"/>
      <c r="Y267" s="209"/>
      <c r="Z267" s="300"/>
      <c r="AA267" s="300"/>
      <c r="AB267" s="209"/>
      <c r="AC267" s="209"/>
      <c r="AD267" s="209"/>
      <c r="AE267" s="300"/>
      <c r="AF267" s="300"/>
      <c r="AG267" s="209"/>
      <c r="AH267" s="209"/>
      <c r="AI267" s="209"/>
      <c r="AJ267" s="209"/>
      <c r="AK267" s="209"/>
      <c r="AL267" s="300"/>
      <c r="AM267" s="300"/>
      <c r="AN267" s="300"/>
      <c r="AO267" s="300"/>
      <c r="AP267" s="209"/>
      <c r="AQ267" s="209"/>
      <c r="AR267" s="209"/>
      <c r="AS267" s="209"/>
      <c r="AT267" s="209"/>
      <c r="AU267" s="209"/>
      <c r="AV267" s="209"/>
      <c r="AW267" s="209"/>
      <c r="AX267" s="300"/>
      <c r="AY267" s="209"/>
      <c r="AZ267" s="209"/>
      <c r="BA267" s="209"/>
      <c r="BB267" s="209"/>
      <c r="BC267" s="209"/>
      <c r="BD267" s="209"/>
      <c r="BE267" s="209"/>
      <c r="BF267" s="209"/>
      <c r="BG267" s="300"/>
      <c r="BH267" s="209"/>
      <c r="BI267" s="209"/>
      <c r="BJ267" s="209"/>
      <c r="BK267" s="300"/>
      <c r="BL267" s="300"/>
      <c r="BM267" s="209"/>
      <c r="BN267" s="209"/>
      <c r="BO267" s="300"/>
      <c r="BP267" s="209"/>
      <c r="BQ267" s="209"/>
      <c r="BR267" s="209"/>
      <c r="BS267" s="209"/>
      <c r="BT267" s="209"/>
      <c r="BU267" s="209"/>
      <c r="BV267" s="209"/>
      <c r="BW267" s="209"/>
      <c r="BX267" s="209"/>
      <c r="BY267" s="209"/>
      <c r="BZ267" s="209"/>
      <c r="CA267" s="209"/>
      <c r="CB267" s="209"/>
      <c r="CC267" s="209"/>
      <c r="CD267" s="209"/>
      <c r="CE267" s="209"/>
      <c r="CF267" s="209"/>
      <c r="CG267" s="209"/>
      <c r="CH267" s="209"/>
      <c r="CI267" s="209"/>
      <c r="CJ267" s="209"/>
      <c r="CK267" s="209"/>
      <c r="CL267" s="209"/>
      <c r="CM267" s="209"/>
      <c r="CN267" s="209"/>
      <c r="CO267" s="209"/>
      <c r="CP267" s="209"/>
      <c r="CQ267" s="209"/>
      <c r="CR267" s="209"/>
      <c r="CS267" s="209"/>
      <c r="CT267" s="209"/>
      <c r="CU267" s="209"/>
      <c r="CV267" s="209"/>
      <c r="CW267" s="209"/>
      <c r="CX267" s="209"/>
      <c r="CY267" s="209"/>
      <c r="CZ267" s="209"/>
      <c r="DA267" s="209"/>
      <c r="DB267" s="209"/>
      <c r="DC267" s="209"/>
      <c r="DD267" s="209"/>
      <c r="DE267" s="209"/>
    </row>
    <row r="268" spans="1:109" s="2" customFormat="1" ht="13.2">
      <c r="A268" s="82"/>
      <c r="B268" s="14"/>
      <c r="C268" s="10"/>
      <c r="D268" s="300"/>
      <c r="E268" s="209"/>
      <c r="F268" s="209"/>
      <c r="G268" s="209"/>
      <c r="H268" s="209"/>
      <c r="I268" s="209"/>
      <c r="J268" s="209"/>
      <c r="K268" s="209"/>
      <c r="L268" s="300"/>
      <c r="M268" s="300"/>
      <c r="N268" s="300"/>
      <c r="O268" s="300"/>
      <c r="P268" s="300"/>
      <c r="Q268" s="300"/>
      <c r="R268" s="300"/>
      <c r="S268" s="300"/>
      <c r="T268" s="209"/>
      <c r="U268" s="209"/>
      <c r="V268" s="209"/>
      <c r="W268" s="209"/>
      <c r="X268" s="209"/>
      <c r="Y268" s="209"/>
      <c r="Z268" s="300"/>
      <c r="AA268" s="300"/>
      <c r="AB268" s="209"/>
      <c r="AC268" s="209"/>
      <c r="AD268" s="209"/>
      <c r="AE268" s="300"/>
      <c r="AF268" s="300"/>
      <c r="AG268" s="209"/>
      <c r="AH268" s="209"/>
      <c r="AI268" s="209"/>
      <c r="AJ268" s="209"/>
      <c r="AK268" s="209"/>
      <c r="AL268" s="300"/>
      <c r="AM268" s="300"/>
      <c r="AN268" s="300"/>
      <c r="AO268" s="300"/>
      <c r="AP268" s="209"/>
      <c r="AQ268" s="209"/>
      <c r="AR268" s="209"/>
      <c r="AS268" s="209"/>
      <c r="AT268" s="209"/>
      <c r="AU268" s="209"/>
      <c r="AV268" s="209"/>
      <c r="AW268" s="209"/>
      <c r="AX268" s="300"/>
      <c r="AY268" s="209"/>
      <c r="AZ268" s="209"/>
      <c r="BA268" s="209"/>
      <c r="BB268" s="209"/>
      <c r="BC268" s="209"/>
      <c r="BD268" s="209"/>
      <c r="BE268" s="209"/>
      <c r="BF268" s="209"/>
      <c r="BG268" s="300"/>
      <c r="BH268" s="209"/>
      <c r="BI268" s="209"/>
      <c r="BJ268" s="209"/>
      <c r="BK268" s="300"/>
      <c r="BL268" s="300"/>
      <c r="BM268" s="209"/>
      <c r="BN268" s="209"/>
      <c r="BO268" s="300"/>
      <c r="BP268" s="209"/>
      <c r="BQ268" s="209"/>
      <c r="BR268" s="209"/>
      <c r="BS268" s="209"/>
      <c r="BT268" s="209"/>
      <c r="BU268" s="209"/>
      <c r="BV268" s="209"/>
      <c r="BW268" s="209"/>
      <c r="BX268" s="209"/>
      <c r="BY268" s="209"/>
      <c r="BZ268" s="209"/>
      <c r="CA268" s="209"/>
      <c r="CB268" s="209"/>
      <c r="CC268" s="209"/>
      <c r="CD268" s="209"/>
      <c r="CE268" s="209"/>
      <c r="CF268" s="209"/>
      <c r="CG268" s="209"/>
      <c r="CH268" s="209"/>
      <c r="CI268" s="209"/>
      <c r="CJ268" s="209"/>
      <c r="CK268" s="209"/>
      <c r="CL268" s="209"/>
      <c r="CM268" s="209"/>
      <c r="CN268" s="209"/>
      <c r="CO268" s="209"/>
      <c r="CP268" s="209"/>
      <c r="CQ268" s="209"/>
      <c r="CR268" s="209"/>
      <c r="CS268" s="209"/>
      <c r="CT268" s="209"/>
      <c r="CU268" s="209"/>
      <c r="CV268" s="209"/>
      <c r="CW268" s="209"/>
      <c r="CX268" s="209"/>
      <c r="CY268" s="209"/>
      <c r="CZ268" s="209"/>
      <c r="DA268" s="209"/>
      <c r="DB268" s="209"/>
      <c r="DC268" s="209"/>
      <c r="DD268" s="209"/>
      <c r="DE268" s="209"/>
    </row>
    <row r="269" spans="1:109" s="2" customFormat="1" ht="13.2">
      <c r="A269" s="82"/>
      <c r="B269" s="14"/>
      <c r="C269" s="10"/>
      <c r="D269" s="300"/>
      <c r="E269" s="209"/>
      <c r="F269" s="209"/>
      <c r="G269" s="209"/>
      <c r="H269" s="209"/>
      <c r="I269" s="209"/>
      <c r="J269" s="209"/>
      <c r="K269" s="209"/>
      <c r="L269" s="300"/>
      <c r="M269" s="300"/>
      <c r="N269" s="300"/>
      <c r="O269" s="300"/>
      <c r="P269" s="300"/>
      <c r="Q269" s="300"/>
      <c r="R269" s="300"/>
      <c r="S269" s="300"/>
      <c r="T269" s="209"/>
      <c r="U269" s="209"/>
      <c r="V269" s="209"/>
      <c r="W269" s="209"/>
      <c r="X269" s="209"/>
      <c r="Y269" s="209"/>
      <c r="Z269" s="300"/>
      <c r="AA269" s="300"/>
      <c r="AB269" s="209"/>
      <c r="AC269" s="209"/>
      <c r="AD269" s="209"/>
      <c r="AE269" s="300"/>
      <c r="AF269" s="300"/>
      <c r="AG269" s="209"/>
      <c r="AH269" s="209"/>
      <c r="AI269" s="209"/>
      <c r="AJ269" s="209"/>
      <c r="AK269" s="209"/>
      <c r="AL269" s="300"/>
      <c r="AM269" s="300"/>
      <c r="AN269" s="300"/>
      <c r="AO269" s="300"/>
      <c r="AP269" s="209"/>
      <c r="AQ269" s="209"/>
      <c r="AR269" s="209"/>
      <c r="AS269" s="209"/>
      <c r="AT269" s="209"/>
      <c r="AU269" s="209"/>
      <c r="AV269" s="209"/>
      <c r="AW269" s="209"/>
      <c r="AX269" s="300"/>
      <c r="AY269" s="209"/>
      <c r="AZ269" s="209"/>
      <c r="BA269" s="209"/>
      <c r="BB269" s="209"/>
      <c r="BC269" s="209"/>
      <c r="BD269" s="209"/>
      <c r="BE269" s="209"/>
      <c r="BF269" s="209"/>
      <c r="BG269" s="300"/>
      <c r="BH269" s="209"/>
      <c r="BI269" s="209"/>
      <c r="BJ269" s="209"/>
      <c r="BK269" s="300"/>
      <c r="BL269" s="300"/>
      <c r="BM269" s="209"/>
      <c r="BN269" s="209"/>
      <c r="BO269" s="300"/>
      <c r="BP269" s="209"/>
      <c r="BQ269" s="209"/>
      <c r="BR269" s="209"/>
      <c r="BS269" s="209"/>
      <c r="BT269" s="209"/>
      <c r="BU269" s="209"/>
      <c r="BV269" s="209"/>
      <c r="BW269" s="209"/>
      <c r="BX269" s="209"/>
      <c r="BY269" s="209"/>
      <c r="BZ269" s="209"/>
      <c r="CA269" s="209"/>
      <c r="CB269" s="209"/>
      <c r="CC269" s="209"/>
      <c r="CD269" s="209"/>
      <c r="CE269" s="209"/>
      <c r="CF269" s="209"/>
      <c r="CG269" s="209"/>
      <c r="CH269" s="209"/>
      <c r="CI269" s="209"/>
      <c r="CJ269" s="209"/>
      <c r="CK269" s="209"/>
      <c r="CL269" s="209"/>
      <c r="CM269" s="209"/>
      <c r="CN269" s="209"/>
      <c r="CO269" s="209"/>
      <c r="CP269" s="209"/>
      <c r="CQ269" s="209"/>
      <c r="CR269" s="209"/>
      <c r="CS269" s="209"/>
      <c r="CT269" s="209"/>
      <c r="CU269" s="209"/>
      <c r="CV269" s="209"/>
      <c r="CW269" s="209"/>
      <c r="CX269" s="209"/>
      <c r="CY269" s="209"/>
      <c r="CZ269" s="209"/>
      <c r="DA269" s="209"/>
      <c r="DB269" s="209"/>
      <c r="DC269" s="209"/>
      <c r="DD269" s="209"/>
      <c r="DE269" s="209"/>
    </row>
    <row r="270" spans="1:109" s="2" customFormat="1" ht="13.2">
      <c r="A270" s="82"/>
      <c r="B270" s="14"/>
      <c r="C270" s="10"/>
      <c r="D270" s="300"/>
      <c r="E270" s="209"/>
      <c r="F270" s="209"/>
      <c r="G270" s="209"/>
      <c r="H270" s="209"/>
      <c r="I270" s="209"/>
      <c r="J270" s="209"/>
      <c r="K270" s="209"/>
      <c r="L270" s="300"/>
      <c r="M270" s="300"/>
      <c r="N270" s="300"/>
      <c r="O270" s="300"/>
      <c r="P270" s="300"/>
      <c r="Q270" s="300"/>
      <c r="R270" s="300"/>
      <c r="S270" s="300"/>
      <c r="T270" s="209"/>
      <c r="U270" s="209"/>
      <c r="V270" s="209"/>
      <c r="W270" s="209"/>
      <c r="X270" s="209"/>
      <c r="Y270" s="209"/>
      <c r="Z270" s="300"/>
      <c r="AA270" s="300"/>
      <c r="AB270" s="209"/>
      <c r="AC270" s="209"/>
      <c r="AD270" s="209"/>
      <c r="AE270" s="300"/>
      <c r="AF270" s="300"/>
      <c r="AG270" s="209"/>
      <c r="AH270" s="209"/>
      <c r="AI270" s="209"/>
      <c r="AJ270" s="209"/>
      <c r="AK270" s="209"/>
      <c r="AL270" s="300"/>
      <c r="AM270" s="300"/>
      <c r="AN270" s="300"/>
      <c r="AO270" s="300"/>
      <c r="AP270" s="209"/>
      <c r="AQ270" s="209"/>
      <c r="AR270" s="209"/>
      <c r="AS270" s="209"/>
      <c r="AT270" s="209"/>
      <c r="AU270" s="209"/>
      <c r="AV270" s="209"/>
      <c r="AW270" s="209"/>
      <c r="AX270" s="300"/>
      <c r="AY270" s="209"/>
      <c r="AZ270" s="209"/>
      <c r="BA270" s="209"/>
      <c r="BB270" s="209"/>
      <c r="BC270" s="209"/>
      <c r="BD270" s="209"/>
      <c r="BE270" s="209"/>
      <c r="BF270" s="209"/>
      <c r="BG270" s="300"/>
      <c r="BH270" s="209"/>
      <c r="BI270" s="209"/>
      <c r="BJ270" s="209"/>
      <c r="BK270" s="300"/>
      <c r="BL270" s="300"/>
      <c r="BM270" s="209"/>
      <c r="BN270" s="209"/>
      <c r="BO270" s="300"/>
      <c r="BP270" s="209"/>
      <c r="BQ270" s="209"/>
      <c r="BR270" s="209"/>
      <c r="BS270" s="209"/>
      <c r="BT270" s="209"/>
      <c r="BU270" s="209"/>
      <c r="BV270" s="209"/>
      <c r="BW270" s="209"/>
      <c r="BX270" s="209"/>
      <c r="BY270" s="209"/>
      <c r="BZ270" s="209"/>
      <c r="CA270" s="209"/>
      <c r="CB270" s="209"/>
      <c r="CC270" s="209"/>
      <c r="CD270" s="209"/>
      <c r="CE270" s="209"/>
      <c r="CF270" s="209"/>
      <c r="CG270" s="209"/>
      <c r="CH270" s="209"/>
      <c r="CI270" s="209"/>
      <c r="CJ270" s="209"/>
      <c r="CK270" s="209"/>
      <c r="CL270" s="209"/>
      <c r="CM270" s="209"/>
      <c r="CN270" s="209"/>
      <c r="CO270" s="209"/>
      <c r="CP270" s="209"/>
      <c r="CQ270" s="209"/>
      <c r="CR270" s="209"/>
      <c r="CS270" s="209"/>
      <c r="CT270" s="209"/>
      <c r="CU270" s="209"/>
      <c r="CV270" s="209"/>
      <c r="CW270" s="209"/>
      <c r="CX270" s="209"/>
      <c r="CY270" s="209"/>
      <c r="CZ270" s="209"/>
      <c r="DA270" s="209"/>
      <c r="DB270" s="209"/>
      <c r="DC270" s="209"/>
      <c r="DD270" s="209"/>
      <c r="DE270" s="209"/>
    </row>
    <row r="271" spans="1:109" s="2" customFormat="1" ht="13.2">
      <c r="A271" s="82"/>
      <c r="B271" s="14"/>
      <c r="C271" s="10"/>
      <c r="D271" s="300"/>
      <c r="E271" s="209"/>
      <c r="F271" s="209"/>
      <c r="G271" s="209"/>
      <c r="H271" s="209"/>
      <c r="I271" s="209"/>
      <c r="J271" s="209"/>
      <c r="K271" s="209"/>
      <c r="L271" s="300"/>
      <c r="M271" s="300"/>
      <c r="N271" s="300"/>
      <c r="O271" s="300"/>
      <c r="P271" s="300"/>
      <c r="Q271" s="300"/>
      <c r="R271" s="300"/>
      <c r="S271" s="300"/>
      <c r="T271" s="209"/>
      <c r="U271" s="209"/>
      <c r="V271" s="209"/>
      <c r="W271" s="209"/>
      <c r="X271" s="209"/>
      <c r="Y271" s="209"/>
      <c r="Z271" s="300"/>
      <c r="AA271" s="300"/>
      <c r="AB271" s="209"/>
      <c r="AC271" s="209"/>
      <c r="AD271" s="209"/>
      <c r="AE271" s="300"/>
      <c r="AF271" s="300"/>
      <c r="AG271" s="209"/>
      <c r="AH271" s="209"/>
      <c r="AI271" s="209"/>
      <c r="AJ271" s="209"/>
      <c r="AK271" s="209"/>
      <c r="AL271" s="300"/>
      <c r="AM271" s="300"/>
      <c r="AN271" s="300"/>
      <c r="AO271" s="300"/>
      <c r="AP271" s="209"/>
      <c r="AQ271" s="209"/>
      <c r="AR271" s="209"/>
      <c r="AS271" s="209"/>
      <c r="AT271" s="209"/>
      <c r="AU271" s="209"/>
      <c r="AV271" s="209"/>
      <c r="AW271" s="209"/>
      <c r="AX271" s="300"/>
      <c r="AY271" s="209"/>
      <c r="AZ271" s="209"/>
      <c r="BA271" s="209"/>
      <c r="BB271" s="209"/>
      <c r="BC271" s="209"/>
      <c r="BD271" s="209"/>
      <c r="BE271" s="209"/>
      <c r="BF271" s="209"/>
      <c r="BG271" s="300"/>
      <c r="BH271" s="209"/>
      <c r="BI271" s="209"/>
      <c r="BJ271" s="209"/>
      <c r="BK271" s="300"/>
      <c r="BL271" s="300"/>
      <c r="BM271" s="209"/>
      <c r="BN271" s="209"/>
      <c r="BO271" s="300"/>
      <c r="BP271" s="209"/>
      <c r="BQ271" s="209"/>
      <c r="BR271" s="209"/>
      <c r="BS271" s="209"/>
      <c r="BT271" s="209"/>
      <c r="BU271" s="209"/>
      <c r="BV271" s="209"/>
      <c r="BW271" s="209"/>
      <c r="BX271" s="209"/>
      <c r="BY271" s="209"/>
      <c r="BZ271" s="209"/>
      <c r="CA271" s="209"/>
      <c r="CB271" s="209"/>
      <c r="CC271" s="209"/>
      <c r="CD271" s="209"/>
      <c r="CE271" s="209"/>
      <c r="CF271" s="209"/>
      <c r="CG271" s="209"/>
      <c r="CH271" s="209"/>
      <c r="CI271" s="209"/>
      <c r="CJ271" s="209"/>
      <c r="CK271" s="209"/>
      <c r="CL271" s="209"/>
      <c r="CM271" s="209"/>
      <c r="CN271" s="209"/>
      <c r="CO271" s="209"/>
      <c r="CP271" s="209"/>
      <c r="CQ271" s="209"/>
      <c r="CR271" s="209"/>
      <c r="CS271" s="209"/>
      <c r="CT271" s="209"/>
      <c r="CU271" s="209"/>
      <c r="CV271" s="209"/>
      <c r="CW271" s="209"/>
      <c r="CX271" s="209"/>
      <c r="CY271" s="209"/>
      <c r="CZ271" s="209"/>
      <c r="DA271" s="209"/>
      <c r="DB271" s="209"/>
      <c r="DC271" s="209"/>
      <c r="DD271" s="209"/>
      <c r="DE271" s="209"/>
    </row>
    <row r="272" spans="1:109" s="2" customFormat="1" ht="13.2">
      <c r="A272" s="82"/>
      <c r="B272" s="14"/>
      <c r="C272" s="10"/>
      <c r="D272" s="300"/>
      <c r="E272" s="209"/>
      <c r="F272" s="209"/>
      <c r="G272" s="209"/>
      <c r="H272" s="209"/>
      <c r="I272" s="209"/>
      <c r="J272" s="209"/>
      <c r="K272" s="209"/>
      <c r="L272" s="300"/>
      <c r="M272" s="300"/>
      <c r="N272" s="300"/>
      <c r="O272" s="300"/>
      <c r="P272" s="300"/>
      <c r="Q272" s="300"/>
      <c r="R272" s="300"/>
      <c r="S272" s="300"/>
      <c r="T272" s="209"/>
      <c r="U272" s="209"/>
      <c r="V272" s="209"/>
      <c r="W272" s="209"/>
      <c r="X272" s="209"/>
      <c r="Y272" s="209"/>
      <c r="Z272" s="300"/>
      <c r="AA272" s="300"/>
      <c r="AB272" s="209"/>
      <c r="AC272" s="209"/>
      <c r="AD272" s="209"/>
      <c r="AE272" s="300"/>
      <c r="AF272" s="300"/>
      <c r="AG272" s="209"/>
      <c r="AH272" s="209"/>
      <c r="AI272" s="209"/>
      <c r="AJ272" s="209"/>
      <c r="AK272" s="209"/>
      <c r="AL272" s="300"/>
      <c r="AM272" s="300"/>
      <c r="AN272" s="300"/>
      <c r="AO272" s="300"/>
      <c r="AP272" s="209"/>
      <c r="AQ272" s="209"/>
      <c r="AR272" s="209"/>
      <c r="AS272" s="209"/>
      <c r="AT272" s="209"/>
      <c r="AU272" s="209"/>
      <c r="AV272" s="209"/>
      <c r="AW272" s="209"/>
      <c r="AX272" s="300"/>
      <c r="AY272" s="209"/>
      <c r="AZ272" s="209"/>
      <c r="BA272" s="209"/>
      <c r="BB272" s="209"/>
      <c r="BC272" s="209"/>
      <c r="BD272" s="209"/>
      <c r="BE272" s="209"/>
      <c r="BF272" s="209"/>
      <c r="BG272" s="300"/>
      <c r="BH272" s="209"/>
      <c r="BI272" s="209"/>
      <c r="BJ272" s="209"/>
      <c r="BK272" s="300"/>
      <c r="BL272" s="300"/>
      <c r="BM272" s="209"/>
      <c r="BN272" s="209"/>
      <c r="BO272" s="300"/>
      <c r="BP272" s="209"/>
      <c r="BQ272" s="209"/>
      <c r="BR272" s="209"/>
      <c r="BS272" s="209"/>
      <c r="BT272" s="209"/>
      <c r="BU272" s="209"/>
      <c r="BV272" s="209"/>
      <c r="BW272" s="209"/>
      <c r="BX272" s="209"/>
      <c r="BY272" s="209"/>
      <c r="BZ272" s="209"/>
      <c r="CA272" s="209"/>
      <c r="CB272" s="209"/>
      <c r="CC272" s="209"/>
      <c r="CD272" s="209"/>
      <c r="CE272" s="209"/>
      <c r="CF272" s="209"/>
      <c r="CG272" s="209"/>
      <c r="CH272" s="209"/>
      <c r="CI272" s="209"/>
      <c r="CJ272" s="209"/>
      <c r="CK272" s="209"/>
      <c r="CL272" s="209"/>
      <c r="CM272" s="209"/>
      <c r="CN272" s="209"/>
      <c r="CO272" s="209"/>
      <c r="CP272" s="209"/>
      <c r="CQ272" s="209"/>
      <c r="CR272" s="209"/>
      <c r="CS272" s="209"/>
      <c r="CT272" s="209"/>
      <c r="CU272" s="209"/>
      <c r="CV272" s="209"/>
      <c r="CW272" s="209"/>
      <c r="CX272" s="209"/>
      <c r="CY272" s="209"/>
      <c r="CZ272" s="209"/>
      <c r="DA272" s="209"/>
      <c r="DB272" s="209"/>
      <c r="DC272" s="209"/>
      <c r="DD272" s="209"/>
      <c r="DE272" s="209"/>
    </row>
    <row r="273" spans="1:109" s="2" customFormat="1" ht="13.2">
      <c r="A273" s="82"/>
      <c r="B273" s="14"/>
      <c r="C273" s="10"/>
      <c r="D273" s="300"/>
      <c r="E273" s="209"/>
      <c r="F273" s="209"/>
      <c r="G273" s="209"/>
      <c r="H273" s="209"/>
      <c r="I273" s="209"/>
      <c r="J273" s="209"/>
      <c r="K273" s="209"/>
      <c r="L273" s="300"/>
      <c r="M273" s="300"/>
      <c r="N273" s="300"/>
      <c r="O273" s="300"/>
      <c r="P273" s="300"/>
      <c r="Q273" s="300"/>
      <c r="R273" s="300"/>
      <c r="S273" s="300"/>
      <c r="T273" s="209"/>
      <c r="U273" s="209"/>
      <c r="V273" s="209"/>
      <c r="W273" s="209"/>
      <c r="X273" s="209"/>
      <c r="Y273" s="209"/>
      <c r="Z273" s="300"/>
      <c r="AA273" s="300"/>
      <c r="AB273" s="209"/>
      <c r="AC273" s="209"/>
      <c r="AD273" s="209"/>
      <c r="AE273" s="300"/>
      <c r="AF273" s="300"/>
      <c r="AG273" s="209"/>
      <c r="AH273" s="209"/>
      <c r="AI273" s="209"/>
      <c r="AJ273" s="209"/>
      <c r="AK273" s="209"/>
      <c r="AL273" s="300"/>
      <c r="AM273" s="300"/>
      <c r="AN273" s="300"/>
      <c r="AO273" s="300"/>
      <c r="AP273" s="209"/>
      <c r="AQ273" s="209"/>
      <c r="AR273" s="209"/>
      <c r="AS273" s="209"/>
      <c r="AT273" s="209"/>
      <c r="AU273" s="209"/>
      <c r="AV273" s="209"/>
      <c r="AW273" s="209"/>
      <c r="AX273" s="300"/>
      <c r="AY273" s="209"/>
      <c r="AZ273" s="209"/>
      <c r="BA273" s="209"/>
      <c r="BB273" s="209"/>
      <c r="BC273" s="209"/>
      <c r="BD273" s="209"/>
      <c r="BE273" s="209"/>
      <c r="BF273" s="209"/>
      <c r="BG273" s="300"/>
      <c r="BH273" s="209"/>
      <c r="BI273" s="209"/>
      <c r="BJ273" s="209"/>
      <c r="BK273" s="300"/>
      <c r="BL273" s="300"/>
      <c r="BM273" s="209"/>
      <c r="BN273" s="209"/>
      <c r="BO273" s="300"/>
      <c r="BP273" s="209"/>
      <c r="BQ273" s="209"/>
      <c r="BR273" s="209"/>
      <c r="BS273" s="209"/>
      <c r="BT273" s="209"/>
      <c r="BU273" s="209"/>
      <c r="BV273" s="209"/>
      <c r="BW273" s="209"/>
      <c r="BX273" s="209"/>
      <c r="BY273" s="209"/>
      <c r="BZ273" s="209"/>
      <c r="CA273" s="209"/>
      <c r="CB273" s="209"/>
      <c r="CC273" s="209"/>
      <c r="CD273" s="209"/>
      <c r="CE273" s="209"/>
      <c r="CF273" s="209"/>
      <c r="CG273" s="209"/>
      <c r="CH273" s="209"/>
      <c r="CI273" s="209"/>
      <c r="CJ273" s="209"/>
      <c r="CK273" s="209"/>
      <c r="CL273" s="209"/>
      <c r="CM273" s="209"/>
      <c r="CN273" s="209"/>
      <c r="CO273" s="209"/>
      <c r="CP273" s="209"/>
      <c r="CQ273" s="209"/>
      <c r="CR273" s="209"/>
      <c r="CS273" s="209"/>
      <c r="CT273" s="209"/>
      <c r="CU273" s="209"/>
      <c r="CV273" s="209"/>
      <c r="CW273" s="209"/>
      <c r="CX273" s="209"/>
      <c r="CY273" s="209"/>
      <c r="CZ273" s="209"/>
      <c r="DA273" s="209"/>
      <c r="DB273" s="209"/>
      <c r="DC273" s="209"/>
      <c r="DD273" s="209"/>
      <c r="DE273" s="209"/>
    </row>
    <row r="274" spans="1:109" s="2" customFormat="1" ht="13.2">
      <c r="A274" s="82"/>
      <c r="B274" s="14"/>
      <c r="C274" s="10"/>
      <c r="D274" s="300"/>
      <c r="E274" s="209"/>
      <c r="F274" s="209"/>
      <c r="G274" s="209"/>
      <c r="H274" s="209"/>
      <c r="I274" s="209"/>
      <c r="J274" s="209"/>
      <c r="K274" s="209"/>
      <c r="L274" s="300"/>
      <c r="M274" s="300"/>
      <c r="N274" s="300"/>
      <c r="O274" s="300"/>
      <c r="P274" s="300"/>
      <c r="Q274" s="300"/>
      <c r="R274" s="300"/>
      <c r="S274" s="300"/>
      <c r="T274" s="209"/>
      <c r="U274" s="209"/>
      <c r="V274" s="209"/>
      <c r="W274" s="209"/>
      <c r="X274" s="209"/>
      <c r="Y274" s="209"/>
      <c r="Z274" s="300"/>
      <c r="AA274" s="300"/>
      <c r="AB274" s="209"/>
      <c r="AC274" s="209"/>
      <c r="AD274" s="209"/>
      <c r="AE274" s="300"/>
      <c r="AF274" s="300"/>
      <c r="AG274" s="209"/>
      <c r="AH274" s="209"/>
      <c r="AI274" s="209"/>
      <c r="AJ274" s="209"/>
      <c r="AK274" s="209"/>
      <c r="AL274" s="300"/>
      <c r="AM274" s="300"/>
      <c r="AN274" s="300"/>
      <c r="AO274" s="300"/>
      <c r="AP274" s="209"/>
      <c r="AQ274" s="209"/>
      <c r="AR274" s="209"/>
      <c r="AS274" s="209"/>
      <c r="AT274" s="209"/>
      <c r="AU274" s="209"/>
      <c r="AV274" s="209"/>
      <c r="AW274" s="209"/>
      <c r="AX274" s="300"/>
      <c r="AY274" s="209"/>
      <c r="AZ274" s="209"/>
      <c r="BA274" s="209"/>
      <c r="BB274" s="209"/>
      <c r="BC274" s="209"/>
      <c r="BD274" s="209"/>
      <c r="BE274" s="209"/>
      <c r="BF274" s="209"/>
      <c r="BG274" s="300"/>
      <c r="BH274" s="209"/>
      <c r="BI274" s="209"/>
      <c r="BJ274" s="209"/>
      <c r="BK274" s="300"/>
      <c r="BL274" s="300"/>
      <c r="BM274" s="209"/>
      <c r="BN274" s="209"/>
      <c r="BO274" s="300"/>
      <c r="BP274" s="209"/>
      <c r="BQ274" s="209"/>
      <c r="BR274" s="209"/>
      <c r="BS274" s="209"/>
      <c r="BT274" s="209"/>
      <c r="BU274" s="209"/>
      <c r="BV274" s="209"/>
      <c r="BW274" s="209"/>
      <c r="BX274" s="209"/>
      <c r="BY274" s="209"/>
      <c r="BZ274" s="209"/>
      <c r="CA274" s="209"/>
      <c r="CB274" s="209"/>
      <c r="CC274" s="209"/>
      <c r="CD274" s="209"/>
      <c r="CE274" s="209"/>
      <c r="CF274" s="209"/>
      <c r="CG274" s="209"/>
      <c r="CH274" s="209"/>
      <c r="CI274" s="209"/>
      <c r="CJ274" s="209"/>
      <c r="CK274" s="209"/>
      <c r="CL274" s="209"/>
      <c r="CM274" s="209"/>
      <c r="CN274" s="209"/>
      <c r="CO274" s="209"/>
      <c r="CP274" s="209"/>
      <c r="CQ274" s="209"/>
      <c r="CR274" s="209"/>
      <c r="CS274" s="209"/>
      <c r="CT274" s="209"/>
      <c r="CU274" s="209"/>
      <c r="CV274" s="209"/>
      <c r="CW274" s="209"/>
      <c r="CX274" s="209"/>
      <c r="CY274" s="209"/>
      <c r="CZ274" s="209"/>
      <c r="DA274" s="209"/>
      <c r="DB274" s="209"/>
      <c r="DC274" s="209"/>
      <c r="DD274" s="209"/>
      <c r="DE274" s="209"/>
    </row>
    <row r="275" spans="1:109" s="2" customFormat="1" ht="13.2">
      <c r="A275" s="82"/>
      <c r="B275" s="14"/>
      <c r="C275" s="10"/>
      <c r="D275" s="300"/>
      <c r="E275" s="209"/>
      <c r="F275" s="209"/>
      <c r="G275" s="209"/>
      <c r="H275" s="209"/>
      <c r="I275" s="209"/>
      <c r="J275" s="209"/>
      <c r="K275" s="209"/>
      <c r="L275" s="300"/>
      <c r="M275" s="300"/>
      <c r="N275" s="300"/>
      <c r="O275" s="300"/>
      <c r="P275" s="300"/>
      <c r="Q275" s="300"/>
      <c r="R275" s="300"/>
      <c r="S275" s="300"/>
      <c r="T275" s="209"/>
      <c r="U275" s="209"/>
      <c r="V275" s="209"/>
      <c r="W275" s="209"/>
      <c r="X275" s="209"/>
      <c r="Y275" s="209"/>
      <c r="Z275" s="300"/>
      <c r="AA275" s="300"/>
      <c r="AB275" s="209"/>
      <c r="AC275" s="209"/>
      <c r="AD275" s="209"/>
      <c r="AE275" s="300"/>
      <c r="AF275" s="300"/>
      <c r="AG275" s="209"/>
      <c r="AH275" s="209"/>
      <c r="AI275" s="209"/>
      <c r="AJ275" s="209"/>
      <c r="AK275" s="209"/>
      <c r="AL275" s="300"/>
      <c r="AM275" s="300"/>
      <c r="AN275" s="300"/>
      <c r="AO275" s="300"/>
      <c r="AP275" s="209"/>
      <c r="AQ275" s="209"/>
      <c r="AR275" s="209"/>
      <c r="AS275" s="209"/>
      <c r="AT275" s="209"/>
      <c r="AU275" s="209"/>
      <c r="AV275" s="209"/>
      <c r="AW275" s="209"/>
      <c r="AX275" s="300"/>
      <c r="AY275" s="209"/>
      <c r="AZ275" s="209"/>
      <c r="BA275" s="209"/>
      <c r="BB275" s="209"/>
      <c r="BC275" s="209"/>
      <c r="BD275" s="209"/>
      <c r="BE275" s="209"/>
      <c r="BF275" s="209"/>
      <c r="BG275" s="300"/>
      <c r="BH275" s="209"/>
      <c r="BI275" s="209"/>
      <c r="BJ275" s="209"/>
      <c r="BK275" s="300"/>
      <c r="BL275" s="300"/>
      <c r="BM275" s="209"/>
      <c r="BN275" s="209"/>
      <c r="BO275" s="300"/>
      <c r="BP275" s="209"/>
      <c r="BQ275" s="209"/>
      <c r="BR275" s="209"/>
      <c r="BS275" s="209"/>
      <c r="BT275" s="209"/>
      <c r="BU275" s="209"/>
      <c r="BV275" s="209"/>
      <c r="BW275" s="209"/>
      <c r="BX275" s="209"/>
      <c r="BY275" s="209"/>
      <c r="BZ275" s="209"/>
      <c r="CA275" s="209"/>
      <c r="CB275" s="209"/>
      <c r="CC275" s="209"/>
      <c r="CD275" s="209"/>
      <c r="CE275" s="209"/>
      <c r="CF275" s="209"/>
      <c r="CG275" s="209"/>
      <c r="CH275" s="209"/>
      <c r="CI275" s="209"/>
      <c r="CJ275" s="209"/>
      <c r="CK275" s="209"/>
      <c r="CL275" s="209"/>
      <c r="CM275" s="209"/>
      <c r="CN275" s="209"/>
      <c r="CO275" s="209"/>
      <c r="CP275" s="209"/>
      <c r="CQ275" s="209"/>
      <c r="CR275" s="209"/>
      <c r="CS275" s="209"/>
      <c r="CT275" s="209"/>
      <c r="CU275" s="209"/>
      <c r="CV275" s="209"/>
      <c r="CW275" s="209"/>
      <c r="CX275" s="209"/>
      <c r="CY275" s="209"/>
      <c r="CZ275" s="209"/>
      <c r="DA275" s="209"/>
      <c r="DB275" s="209"/>
      <c r="DC275" s="209"/>
      <c r="DD275" s="209"/>
      <c r="DE275" s="209"/>
    </row>
    <row r="276" spans="1:109" s="2" customFormat="1" ht="13.2">
      <c r="A276" s="82"/>
      <c r="B276" s="14"/>
      <c r="C276" s="10"/>
      <c r="D276" s="300"/>
      <c r="E276" s="209"/>
      <c r="F276" s="209"/>
      <c r="G276" s="209"/>
      <c r="H276" s="209"/>
      <c r="I276" s="209"/>
      <c r="J276" s="209"/>
      <c r="K276" s="209"/>
      <c r="L276" s="300"/>
      <c r="M276" s="300"/>
      <c r="N276" s="300"/>
      <c r="O276" s="300"/>
      <c r="P276" s="300"/>
      <c r="Q276" s="300"/>
      <c r="R276" s="300"/>
      <c r="S276" s="300"/>
      <c r="T276" s="209"/>
      <c r="U276" s="209"/>
      <c r="V276" s="209"/>
      <c r="W276" s="209"/>
      <c r="X276" s="209"/>
      <c r="Y276" s="209"/>
      <c r="Z276" s="300"/>
      <c r="AA276" s="300"/>
      <c r="AB276" s="209"/>
      <c r="AC276" s="209"/>
      <c r="AD276" s="209"/>
      <c r="AE276" s="300"/>
      <c r="AF276" s="300"/>
      <c r="AG276" s="209"/>
      <c r="AH276" s="209"/>
      <c r="AI276" s="209"/>
      <c r="AJ276" s="209"/>
      <c r="AK276" s="209"/>
      <c r="AL276" s="300"/>
      <c r="AM276" s="300"/>
      <c r="AN276" s="300"/>
      <c r="AO276" s="300"/>
      <c r="AP276" s="209"/>
      <c r="AQ276" s="209"/>
      <c r="AR276" s="209"/>
      <c r="AS276" s="209"/>
      <c r="AT276" s="209"/>
      <c r="AU276" s="209"/>
      <c r="AV276" s="209"/>
      <c r="AW276" s="209"/>
      <c r="AX276" s="300"/>
      <c r="AY276" s="209"/>
      <c r="AZ276" s="209"/>
      <c r="BA276" s="209"/>
      <c r="BB276" s="209"/>
      <c r="BC276" s="209"/>
      <c r="BD276" s="209"/>
      <c r="BE276" s="209"/>
      <c r="BF276" s="209"/>
      <c r="BG276" s="300"/>
      <c r="BH276" s="209"/>
      <c r="BI276" s="209"/>
      <c r="BJ276" s="209"/>
      <c r="BK276" s="300"/>
      <c r="BL276" s="300"/>
      <c r="BM276" s="209"/>
      <c r="BN276" s="209"/>
      <c r="BO276" s="300"/>
      <c r="BP276" s="209"/>
      <c r="BQ276" s="209"/>
      <c r="BR276" s="209"/>
      <c r="BS276" s="209"/>
      <c r="BT276" s="209"/>
      <c r="BU276" s="209"/>
      <c r="BV276" s="209"/>
      <c r="BW276" s="209"/>
      <c r="BX276" s="209"/>
      <c r="BY276" s="209"/>
      <c r="BZ276" s="209"/>
      <c r="CA276" s="209"/>
      <c r="CB276" s="209"/>
      <c r="CC276" s="209"/>
      <c r="CD276" s="209"/>
      <c r="CE276" s="209"/>
      <c r="CF276" s="209"/>
      <c r="CG276" s="209"/>
      <c r="CH276" s="209"/>
      <c r="CI276" s="209"/>
      <c r="CJ276" s="209"/>
      <c r="CK276" s="209"/>
      <c r="CL276" s="209"/>
      <c r="CM276" s="209"/>
      <c r="CN276" s="209"/>
      <c r="CO276" s="209"/>
      <c r="CP276" s="209"/>
      <c r="CQ276" s="209"/>
      <c r="CR276" s="209"/>
      <c r="CS276" s="209"/>
      <c r="CT276" s="209"/>
      <c r="CU276" s="209"/>
      <c r="CV276" s="209"/>
      <c r="CW276" s="209"/>
      <c r="CX276" s="209"/>
      <c r="CY276" s="209"/>
      <c r="CZ276" s="209"/>
      <c r="DA276" s="209"/>
      <c r="DB276" s="209"/>
      <c r="DC276" s="209"/>
      <c r="DD276" s="209"/>
      <c r="DE276" s="209"/>
    </row>
    <row r="277" spans="1:109" s="2" customFormat="1" ht="13.2">
      <c r="A277" s="82"/>
      <c r="B277" s="14"/>
      <c r="C277" s="10"/>
      <c r="D277" s="300"/>
      <c r="E277" s="209"/>
      <c r="F277" s="209"/>
      <c r="G277" s="209"/>
      <c r="H277" s="209"/>
      <c r="I277" s="209"/>
      <c r="J277" s="209"/>
      <c r="K277" s="209"/>
      <c r="L277" s="300"/>
      <c r="M277" s="300"/>
      <c r="N277" s="300"/>
      <c r="O277" s="300"/>
      <c r="P277" s="300"/>
      <c r="Q277" s="300"/>
      <c r="R277" s="300"/>
      <c r="S277" s="300"/>
      <c r="T277" s="209"/>
      <c r="U277" s="209"/>
      <c r="V277" s="209"/>
      <c r="W277" s="209"/>
      <c r="X277" s="209"/>
      <c r="Y277" s="209"/>
      <c r="Z277" s="300"/>
      <c r="AA277" s="300"/>
      <c r="AB277" s="209"/>
      <c r="AC277" s="209"/>
      <c r="AD277" s="209"/>
      <c r="AE277" s="300"/>
      <c r="AF277" s="300"/>
      <c r="AG277" s="209"/>
      <c r="AH277" s="209"/>
      <c r="AI277" s="209"/>
      <c r="AJ277" s="209"/>
      <c r="AK277" s="209"/>
      <c r="AL277" s="300"/>
      <c r="AM277" s="300"/>
      <c r="AN277" s="300"/>
      <c r="AO277" s="300"/>
      <c r="AP277" s="209"/>
      <c r="AQ277" s="209"/>
      <c r="AR277" s="209"/>
      <c r="AS277" s="209"/>
      <c r="AT277" s="209"/>
      <c r="AU277" s="209"/>
      <c r="AV277" s="209"/>
      <c r="AW277" s="209"/>
      <c r="AX277" s="300"/>
      <c r="AY277" s="209"/>
      <c r="AZ277" s="209"/>
      <c r="BA277" s="209"/>
      <c r="BB277" s="209"/>
      <c r="BC277" s="209"/>
      <c r="BD277" s="209"/>
      <c r="BE277" s="209"/>
      <c r="BF277" s="209"/>
      <c r="BG277" s="300"/>
      <c r="BH277" s="209"/>
      <c r="BI277" s="209"/>
      <c r="BJ277" s="209"/>
      <c r="BK277" s="300"/>
      <c r="BL277" s="300"/>
      <c r="BM277" s="209"/>
      <c r="BN277" s="209"/>
      <c r="BO277" s="300"/>
      <c r="BP277" s="209"/>
      <c r="BQ277" s="209"/>
      <c r="BR277" s="209"/>
      <c r="BS277" s="209"/>
      <c r="BT277" s="209"/>
      <c r="BU277" s="209"/>
      <c r="BV277" s="209"/>
      <c r="BW277" s="209"/>
      <c r="BX277" s="209"/>
      <c r="BY277" s="209"/>
      <c r="BZ277" s="209"/>
      <c r="CA277" s="209"/>
      <c r="CB277" s="209"/>
      <c r="CC277" s="209"/>
      <c r="CD277" s="209"/>
      <c r="CE277" s="209"/>
      <c r="CF277" s="209"/>
      <c r="CG277" s="209"/>
      <c r="CH277" s="209"/>
      <c r="CI277" s="209"/>
      <c r="CJ277" s="209"/>
      <c r="CK277" s="209"/>
      <c r="CL277" s="209"/>
      <c r="CM277" s="209"/>
      <c r="CN277" s="209"/>
      <c r="CO277" s="209"/>
      <c r="CP277" s="209"/>
      <c r="CQ277" s="209"/>
      <c r="CR277" s="209"/>
      <c r="CS277" s="209"/>
      <c r="CT277" s="209"/>
      <c r="CU277" s="209"/>
      <c r="CV277" s="209"/>
      <c r="CW277" s="209"/>
      <c r="CX277" s="209"/>
      <c r="CY277" s="209"/>
      <c r="CZ277" s="209"/>
      <c r="DA277" s="209"/>
      <c r="DB277" s="209"/>
      <c r="DC277" s="209"/>
      <c r="DD277" s="209"/>
      <c r="DE277" s="209"/>
    </row>
    <row r="278" spans="1:109" s="2" customFormat="1" ht="13.2">
      <c r="A278" s="82"/>
      <c r="B278" s="14"/>
      <c r="C278" s="10"/>
      <c r="D278" s="300"/>
      <c r="E278" s="209"/>
      <c r="F278" s="209"/>
      <c r="G278" s="209"/>
      <c r="H278" s="209"/>
      <c r="I278" s="209"/>
      <c r="J278" s="209"/>
      <c r="K278" s="209"/>
      <c r="L278" s="300"/>
      <c r="M278" s="300"/>
      <c r="N278" s="300"/>
      <c r="O278" s="300"/>
      <c r="P278" s="300"/>
      <c r="Q278" s="300"/>
      <c r="R278" s="300"/>
      <c r="S278" s="300"/>
      <c r="T278" s="209"/>
      <c r="U278" s="209"/>
      <c r="V278" s="209"/>
      <c r="W278" s="209"/>
      <c r="X278" s="209"/>
      <c r="Y278" s="209"/>
      <c r="Z278" s="300"/>
      <c r="AA278" s="300"/>
      <c r="AB278" s="209"/>
      <c r="AC278" s="209"/>
      <c r="AD278" s="209"/>
      <c r="AE278" s="300"/>
      <c r="AF278" s="300"/>
      <c r="AG278" s="209"/>
      <c r="AH278" s="209"/>
      <c r="AI278" s="209"/>
      <c r="AJ278" s="209"/>
      <c r="AK278" s="209"/>
      <c r="AL278" s="300"/>
      <c r="AM278" s="300"/>
      <c r="AN278" s="300"/>
      <c r="AO278" s="300"/>
      <c r="AP278" s="209"/>
      <c r="AQ278" s="209"/>
      <c r="AR278" s="209"/>
      <c r="AS278" s="209"/>
      <c r="AT278" s="209"/>
      <c r="AU278" s="209"/>
      <c r="AV278" s="209"/>
      <c r="AW278" s="209"/>
      <c r="AX278" s="300"/>
      <c r="AY278" s="209"/>
      <c r="AZ278" s="209"/>
      <c r="BA278" s="209"/>
      <c r="BB278" s="209"/>
      <c r="BC278" s="209"/>
      <c r="BD278" s="209"/>
      <c r="BE278" s="209"/>
      <c r="BF278" s="209"/>
      <c r="BG278" s="300"/>
      <c r="BH278" s="209"/>
      <c r="BI278" s="209"/>
      <c r="BJ278" s="209"/>
      <c r="BK278" s="300"/>
      <c r="BL278" s="300"/>
      <c r="BM278" s="209"/>
      <c r="BN278" s="209"/>
      <c r="BO278" s="300"/>
      <c r="BP278" s="209"/>
      <c r="BQ278" s="209"/>
      <c r="BR278" s="209"/>
      <c r="BS278" s="209"/>
      <c r="BT278" s="209"/>
      <c r="BU278" s="209"/>
      <c r="BV278" s="209"/>
      <c r="BW278" s="209"/>
      <c r="BX278" s="209"/>
      <c r="BY278" s="209"/>
      <c r="BZ278" s="209"/>
      <c r="CA278" s="209"/>
      <c r="CB278" s="209"/>
      <c r="CC278" s="209"/>
      <c r="CD278" s="209"/>
      <c r="CE278" s="209"/>
      <c r="CF278" s="209"/>
      <c r="CG278" s="209"/>
      <c r="CH278" s="209"/>
      <c r="CI278" s="209"/>
      <c r="CJ278" s="209"/>
      <c r="CK278" s="209"/>
      <c r="CL278" s="209"/>
      <c r="CM278" s="209"/>
      <c r="CN278" s="209"/>
      <c r="CO278" s="209"/>
      <c r="CP278" s="209"/>
      <c r="CQ278" s="209"/>
      <c r="CR278" s="209"/>
      <c r="CS278" s="209"/>
      <c r="CT278" s="209"/>
      <c r="CU278" s="209"/>
      <c r="CV278" s="209"/>
      <c r="CW278" s="209"/>
      <c r="CX278" s="209"/>
      <c r="CY278" s="209"/>
      <c r="CZ278" s="209"/>
      <c r="DA278" s="209"/>
      <c r="DB278" s="209"/>
      <c r="DC278" s="209"/>
      <c r="DD278" s="209"/>
      <c r="DE278" s="209"/>
    </row>
    <row r="279" spans="1:109" s="2" customFormat="1" ht="13.2">
      <c r="A279" s="82"/>
      <c r="B279" s="14"/>
      <c r="C279" s="10"/>
      <c r="D279" s="300"/>
      <c r="E279" s="209"/>
      <c r="F279" s="209"/>
      <c r="G279" s="209"/>
      <c r="H279" s="209"/>
      <c r="I279" s="209"/>
      <c r="J279" s="209"/>
      <c r="K279" s="209"/>
      <c r="L279" s="300"/>
      <c r="M279" s="300"/>
      <c r="N279" s="300"/>
      <c r="O279" s="300"/>
      <c r="P279" s="300"/>
      <c r="Q279" s="300"/>
      <c r="R279" s="300"/>
      <c r="S279" s="300"/>
      <c r="T279" s="209"/>
      <c r="U279" s="209"/>
      <c r="V279" s="209"/>
      <c r="W279" s="209"/>
      <c r="X279" s="209"/>
      <c r="Y279" s="209"/>
      <c r="Z279" s="300"/>
      <c r="AA279" s="300"/>
      <c r="AB279" s="209"/>
      <c r="AC279" s="209"/>
      <c r="AD279" s="209"/>
      <c r="AE279" s="300"/>
      <c r="AF279" s="300"/>
      <c r="AG279" s="209"/>
      <c r="AH279" s="209"/>
      <c r="AI279" s="209"/>
      <c r="AJ279" s="209"/>
      <c r="AK279" s="209"/>
      <c r="AL279" s="300"/>
      <c r="AM279" s="300"/>
      <c r="AN279" s="300"/>
      <c r="AO279" s="300"/>
      <c r="AP279" s="209"/>
      <c r="AQ279" s="209"/>
      <c r="AR279" s="209"/>
      <c r="AS279" s="209"/>
      <c r="AT279" s="209"/>
      <c r="AU279" s="209"/>
      <c r="AV279" s="209"/>
      <c r="AW279" s="209"/>
      <c r="AX279" s="300"/>
      <c r="AY279" s="209"/>
      <c r="AZ279" s="209"/>
      <c r="BA279" s="209"/>
      <c r="BB279" s="209"/>
      <c r="BC279" s="209"/>
      <c r="BD279" s="209"/>
      <c r="BE279" s="209"/>
      <c r="BF279" s="209"/>
      <c r="BG279" s="300"/>
      <c r="BH279" s="209"/>
      <c r="BI279" s="209"/>
      <c r="BJ279" s="209"/>
      <c r="BK279" s="300"/>
      <c r="BL279" s="300"/>
      <c r="BM279" s="209"/>
      <c r="BN279" s="209"/>
      <c r="BO279" s="300"/>
      <c r="BP279" s="209"/>
      <c r="BQ279" s="209"/>
      <c r="BR279" s="209"/>
      <c r="BS279" s="209"/>
      <c r="BT279" s="209"/>
      <c r="BU279" s="209"/>
      <c r="BV279" s="209"/>
      <c r="BW279" s="209"/>
      <c r="BX279" s="209"/>
      <c r="BY279" s="209"/>
      <c r="BZ279" s="209"/>
      <c r="CA279" s="209"/>
      <c r="CB279" s="209"/>
      <c r="CC279" s="209"/>
      <c r="CD279" s="209"/>
      <c r="CE279" s="209"/>
      <c r="CF279" s="209"/>
      <c r="CG279" s="209"/>
      <c r="CH279" s="209"/>
      <c r="CI279" s="209"/>
      <c r="CJ279" s="209"/>
      <c r="CK279" s="209"/>
      <c r="CL279" s="209"/>
      <c r="CM279" s="209"/>
      <c r="CN279" s="209"/>
      <c r="CO279" s="209"/>
      <c r="CP279" s="209"/>
      <c r="CQ279" s="209"/>
      <c r="CR279" s="209"/>
      <c r="CS279" s="209"/>
      <c r="CT279" s="209"/>
      <c r="CU279" s="209"/>
      <c r="CV279" s="209"/>
      <c r="CW279" s="209"/>
      <c r="CX279" s="209"/>
      <c r="CY279" s="209"/>
      <c r="CZ279" s="209"/>
      <c r="DA279" s="209"/>
      <c r="DB279" s="209"/>
      <c r="DC279" s="209"/>
      <c r="DD279" s="209"/>
      <c r="DE279" s="209"/>
    </row>
    <row r="280" spans="1:109" s="2" customFormat="1" ht="13.2">
      <c r="A280" s="82"/>
      <c r="B280" s="14"/>
      <c r="C280" s="10"/>
      <c r="D280" s="300"/>
      <c r="E280" s="209"/>
      <c r="F280" s="209"/>
      <c r="G280" s="209"/>
      <c r="H280" s="209"/>
      <c r="I280" s="209"/>
      <c r="J280" s="209"/>
      <c r="K280" s="209"/>
      <c r="L280" s="300"/>
      <c r="M280" s="300"/>
      <c r="N280" s="300"/>
      <c r="O280" s="300"/>
      <c r="P280" s="300"/>
      <c r="Q280" s="300"/>
      <c r="R280" s="300"/>
      <c r="S280" s="300"/>
      <c r="T280" s="209"/>
      <c r="U280" s="209"/>
      <c r="V280" s="209"/>
      <c r="W280" s="209"/>
      <c r="X280" s="209"/>
      <c r="Y280" s="209"/>
      <c r="Z280" s="300"/>
      <c r="AA280" s="300"/>
      <c r="AB280" s="209"/>
      <c r="AC280" s="209"/>
      <c r="AD280" s="209"/>
      <c r="AE280" s="300"/>
      <c r="AF280" s="300"/>
      <c r="AG280" s="209"/>
      <c r="AH280" s="209"/>
      <c r="AI280" s="209"/>
      <c r="AJ280" s="209"/>
      <c r="AK280" s="209"/>
      <c r="AL280" s="300"/>
      <c r="AM280" s="300"/>
      <c r="AN280" s="300"/>
      <c r="AO280" s="300"/>
      <c r="AP280" s="209"/>
      <c r="AQ280" s="209"/>
      <c r="AR280" s="209"/>
      <c r="AS280" s="209"/>
      <c r="AT280" s="209"/>
      <c r="AU280" s="209"/>
      <c r="AV280" s="209"/>
      <c r="AW280" s="209"/>
      <c r="AX280" s="300"/>
      <c r="AY280" s="209"/>
      <c r="AZ280" s="209"/>
      <c r="BA280" s="209"/>
      <c r="BB280" s="209"/>
      <c r="BC280" s="209"/>
      <c r="BD280" s="209"/>
      <c r="BE280" s="209"/>
      <c r="BF280" s="209"/>
      <c r="BG280" s="300"/>
      <c r="BH280" s="209"/>
      <c r="BI280" s="209"/>
      <c r="BJ280" s="209"/>
      <c r="BK280" s="300"/>
      <c r="BL280" s="300"/>
      <c r="BM280" s="209"/>
      <c r="BN280" s="209"/>
      <c r="BO280" s="300"/>
      <c r="BP280" s="209"/>
      <c r="BQ280" s="209"/>
      <c r="BR280" s="209"/>
      <c r="BS280" s="209"/>
      <c r="BT280" s="209"/>
      <c r="BU280" s="209"/>
      <c r="BV280" s="209"/>
      <c r="BW280" s="209"/>
      <c r="BX280" s="209"/>
      <c r="BY280" s="209"/>
      <c r="BZ280" s="209"/>
      <c r="CA280" s="209"/>
      <c r="CB280" s="209"/>
      <c r="CC280" s="209"/>
      <c r="CD280" s="209"/>
      <c r="CE280" s="209"/>
      <c r="CF280" s="209"/>
      <c r="CG280" s="209"/>
      <c r="CH280" s="209"/>
      <c r="CI280" s="209"/>
      <c r="CJ280" s="209"/>
      <c r="CK280" s="209"/>
      <c r="CL280" s="209"/>
      <c r="CM280" s="209"/>
      <c r="CN280" s="209"/>
      <c r="CO280" s="209"/>
      <c r="CP280" s="209"/>
      <c r="CQ280" s="209"/>
      <c r="CR280" s="209"/>
      <c r="CS280" s="209"/>
      <c r="CT280" s="209"/>
      <c r="CU280" s="209"/>
      <c r="CV280" s="209"/>
      <c r="CW280" s="209"/>
      <c r="CX280" s="209"/>
      <c r="CY280" s="209"/>
      <c r="CZ280" s="209"/>
      <c r="DA280" s="209"/>
      <c r="DB280" s="209"/>
      <c r="DC280" s="209"/>
      <c r="DD280" s="209"/>
      <c r="DE280" s="209"/>
    </row>
    <row r="281" spans="1:109" s="2" customFormat="1" ht="13.2">
      <c r="A281" s="82"/>
      <c r="B281" s="14"/>
      <c r="C281" s="10"/>
      <c r="D281" s="300"/>
      <c r="E281" s="209"/>
      <c r="F281" s="209"/>
      <c r="G281" s="209"/>
      <c r="H281" s="209"/>
      <c r="I281" s="209"/>
      <c r="J281" s="209"/>
      <c r="K281" s="209"/>
      <c r="L281" s="300"/>
      <c r="M281" s="300"/>
      <c r="N281" s="300"/>
      <c r="O281" s="300"/>
      <c r="P281" s="300"/>
      <c r="Q281" s="300"/>
      <c r="R281" s="300"/>
      <c r="S281" s="300"/>
      <c r="T281" s="209"/>
      <c r="U281" s="209"/>
      <c r="V281" s="209"/>
      <c r="W281" s="209"/>
      <c r="X281" s="209"/>
      <c r="Y281" s="209"/>
      <c r="Z281" s="300"/>
      <c r="AA281" s="300"/>
      <c r="AB281" s="209"/>
      <c r="AC281" s="209"/>
      <c r="AD281" s="209"/>
      <c r="AE281" s="300"/>
      <c r="AF281" s="300"/>
      <c r="AG281" s="209"/>
      <c r="AH281" s="209"/>
      <c r="AI281" s="209"/>
      <c r="AJ281" s="209"/>
      <c r="AK281" s="209"/>
      <c r="AL281" s="300"/>
      <c r="AM281" s="300"/>
      <c r="AN281" s="300"/>
      <c r="AO281" s="300"/>
      <c r="AP281" s="209"/>
      <c r="AQ281" s="209"/>
      <c r="AR281" s="209"/>
      <c r="AS281" s="209"/>
      <c r="AT281" s="209"/>
      <c r="AU281" s="209"/>
      <c r="AV281" s="209"/>
      <c r="AW281" s="209"/>
      <c r="AX281" s="300"/>
      <c r="AY281" s="209"/>
      <c r="AZ281" s="209"/>
      <c r="BA281" s="209"/>
      <c r="BB281" s="209"/>
      <c r="BC281" s="209"/>
      <c r="BD281" s="209"/>
      <c r="BE281" s="209"/>
      <c r="BF281" s="209"/>
      <c r="BG281" s="300"/>
      <c r="BH281" s="209"/>
      <c r="BI281" s="209"/>
      <c r="BJ281" s="209"/>
      <c r="BK281" s="300"/>
      <c r="BL281" s="300"/>
      <c r="BM281" s="209"/>
      <c r="BN281" s="209"/>
      <c r="BO281" s="300"/>
      <c r="BP281" s="209"/>
      <c r="BQ281" s="209"/>
      <c r="BR281" s="209"/>
      <c r="BS281" s="209"/>
      <c r="BT281" s="209"/>
      <c r="BU281" s="209"/>
      <c r="BV281" s="209"/>
      <c r="BW281" s="209"/>
      <c r="BX281" s="209"/>
      <c r="BY281" s="209"/>
      <c r="BZ281" s="209"/>
      <c r="CA281" s="209"/>
      <c r="CB281" s="209"/>
      <c r="CC281" s="209"/>
      <c r="CD281" s="209"/>
      <c r="CE281" s="209"/>
      <c r="CF281" s="209"/>
      <c r="CG281" s="209"/>
      <c r="CH281" s="209"/>
      <c r="CI281" s="209"/>
      <c r="CJ281" s="209"/>
      <c r="CK281" s="209"/>
      <c r="CL281" s="209"/>
      <c r="CM281" s="209"/>
      <c r="CN281" s="209"/>
      <c r="CO281" s="209"/>
      <c r="CP281" s="209"/>
      <c r="CQ281" s="209"/>
      <c r="CR281" s="209"/>
      <c r="CS281" s="209"/>
      <c r="CT281" s="209"/>
      <c r="CU281" s="209"/>
      <c r="CV281" s="209"/>
      <c r="CW281" s="209"/>
      <c r="CX281" s="209"/>
      <c r="CY281" s="209"/>
      <c r="CZ281" s="209"/>
      <c r="DA281" s="209"/>
      <c r="DB281" s="209"/>
      <c r="DC281" s="209"/>
      <c r="DD281" s="209"/>
      <c r="DE281" s="209"/>
    </row>
    <row r="282" spans="1:109" s="2" customFormat="1" ht="13.2">
      <c r="A282" s="82"/>
      <c r="B282" s="14"/>
      <c r="C282" s="10"/>
      <c r="D282" s="300"/>
      <c r="E282" s="209"/>
      <c r="F282" s="209"/>
      <c r="G282" s="209"/>
      <c r="H282" s="209"/>
      <c r="I282" s="209"/>
      <c r="J282" s="209"/>
      <c r="K282" s="209"/>
      <c r="L282" s="300"/>
      <c r="M282" s="300"/>
      <c r="N282" s="300"/>
      <c r="O282" s="300"/>
      <c r="P282" s="300"/>
      <c r="Q282" s="300"/>
      <c r="R282" s="300"/>
      <c r="S282" s="300"/>
      <c r="T282" s="209"/>
      <c r="U282" s="209"/>
      <c r="V282" s="209"/>
      <c r="W282" s="209"/>
      <c r="X282" s="209"/>
      <c r="Y282" s="209"/>
      <c r="Z282" s="300"/>
      <c r="AA282" s="300"/>
      <c r="AB282" s="209"/>
      <c r="AC282" s="209"/>
      <c r="AD282" s="209"/>
      <c r="AE282" s="300"/>
      <c r="AF282" s="300"/>
      <c r="AG282" s="209"/>
      <c r="AH282" s="209"/>
      <c r="AI282" s="209"/>
      <c r="AJ282" s="209"/>
      <c r="AK282" s="209"/>
      <c r="AL282" s="300"/>
      <c r="AM282" s="300"/>
      <c r="AN282" s="300"/>
      <c r="AO282" s="300"/>
      <c r="AP282" s="209"/>
      <c r="AQ282" s="209"/>
      <c r="AR282" s="209"/>
      <c r="AS282" s="209"/>
      <c r="AT282" s="209"/>
      <c r="AU282" s="209"/>
      <c r="AV282" s="209"/>
      <c r="AW282" s="209"/>
      <c r="AX282" s="300"/>
      <c r="AY282" s="209"/>
      <c r="AZ282" s="209"/>
      <c r="BA282" s="209"/>
      <c r="BB282" s="209"/>
      <c r="BC282" s="209"/>
      <c r="BD282" s="209"/>
      <c r="BE282" s="209"/>
      <c r="BF282" s="209"/>
      <c r="BG282" s="300"/>
      <c r="BH282" s="209"/>
      <c r="BI282" s="209"/>
      <c r="BJ282" s="209"/>
      <c r="BK282" s="300"/>
      <c r="BL282" s="300"/>
      <c r="BM282" s="209"/>
      <c r="BN282" s="209"/>
      <c r="BO282" s="300"/>
      <c r="BP282" s="209"/>
      <c r="BQ282" s="209"/>
      <c r="BR282" s="209"/>
      <c r="BS282" s="209"/>
      <c r="BT282" s="209"/>
      <c r="BU282" s="209"/>
      <c r="BV282" s="209"/>
      <c r="BW282" s="209"/>
      <c r="BX282" s="209"/>
      <c r="BY282" s="209"/>
      <c r="BZ282" s="209"/>
      <c r="CA282" s="209"/>
      <c r="CB282" s="209"/>
      <c r="CC282" s="209"/>
      <c r="CD282" s="209"/>
      <c r="CE282" s="209"/>
      <c r="CF282" s="209"/>
      <c r="CG282" s="209"/>
      <c r="CH282" s="209"/>
      <c r="CI282" s="209"/>
      <c r="CJ282" s="209"/>
      <c r="CK282" s="209"/>
      <c r="CL282" s="209"/>
      <c r="CM282" s="209"/>
      <c r="CN282" s="209"/>
      <c r="CO282" s="209"/>
      <c r="CP282" s="209"/>
      <c r="CQ282" s="209"/>
      <c r="CR282" s="209"/>
      <c r="CS282" s="209"/>
      <c r="CT282" s="209"/>
      <c r="CU282" s="209"/>
      <c r="CV282" s="209"/>
      <c r="CW282" s="209"/>
      <c r="CX282" s="209"/>
      <c r="CY282" s="209"/>
      <c r="CZ282" s="209"/>
      <c r="DA282" s="209"/>
      <c r="DB282" s="209"/>
      <c r="DC282" s="209"/>
      <c r="DD282" s="209"/>
      <c r="DE282" s="209"/>
    </row>
    <row r="283" spans="1:109" s="2" customFormat="1" ht="13.2">
      <c r="A283" s="82"/>
      <c r="B283" s="14"/>
      <c r="C283" s="10"/>
      <c r="D283" s="300"/>
      <c r="E283" s="209"/>
      <c r="F283" s="209"/>
      <c r="G283" s="209"/>
      <c r="H283" s="209"/>
      <c r="I283" s="209"/>
      <c r="J283" s="209"/>
      <c r="K283" s="209"/>
      <c r="L283" s="300"/>
      <c r="M283" s="300"/>
      <c r="N283" s="300"/>
      <c r="O283" s="300"/>
      <c r="P283" s="300"/>
      <c r="Q283" s="300"/>
      <c r="R283" s="300"/>
      <c r="S283" s="300"/>
      <c r="T283" s="209"/>
      <c r="U283" s="209"/>
      <c r="V283" s="209"/>
      <c r="W283" s="209"/>
      <c r="X283" s="209"/>
      <c r="Y283" s="209"/>
      <c r="Z283" s="300"/>
      <c r="AA283" s="300"/>
      <c r="AB283" s="209"/>
      <c r="AC283" s="209"/>
      <c r="AD283" s="209"/>
      <c r="AE283" s="300"/>
      <c r="AF283" s="300"/>
      <c r="AG283" s="209"/>
      <c r="AH283" s="209"/>
      <c r="AI283" s="209"/>
      <c r="AJ283" s="209"/>
      <c r="AK283" s="209"/>
      <c r="AL283" s="300"/>
      <c r="AM283" s="300"/>
      <c r="AN283" s="300"/>
      <c r="AO283" s="300"/>
      <c r="AP283" s="209"/>
      <c r="AQ283" s="209"/>
      <c r="AR283" s="209"/>
      <c r="AS283" s="209"/>
      <c r="AT283" s="209"/>
      <c r="AU283" s="209"/>
      <c r="AV283" s="209"/>
      <c r="AW283" s="209"/>
      <c r="AX283" s="300"/>
      <c r="AY283" s="209"/>
      <c r="AZ283" s="209"/>
      <c r="BA283" s="209"/>
      <c r="BB283" s="209"/>
      <c r="BC283" s="209"/>
      <c r="BD283" s="209"/>
      <c r="BE283" s="209"/>
      <c r="BF283" s="209"/>
      <c r="BG283" s="300"/>
      <c r="BH283" s="209"/>
      <c r="BI283" s="209"/>
      <c r="BJ283" s="209"/>
      <c r="BK283" s="300"/>
      <c r="BL283" s="300"/>
      <c r="BM283" s="209"/>
      <c r="BN283" s="209"/>
      <c r="BO283" s="300"/>
      <c r="BP283" s="209"/>
      <c r="BQ283" s="209"/>
      <c r="BR283" s="209"/>
      <c r="BS283" s="209"/>
      <c r="BT283" s="209"/>
      <c r="BU283" s="209"/>
      <c r="BV283" s="209"/>
      <c r="BW283" s="209"/>
      <c r="BX283" s="209"/>
      <c r="BY283" s="209"/>
      <c r="BZ283" s="209"/>
      <c r="CA283" s="209"/>
      <c r="CB283" s="209"/>
      <c r="CC283" s="209"/>
      <c r="CD283" s="209"/>
      <c r="CE283" s="209"/>
      <c r="CF283" s="209"/>
      <c r="CG283" s="209"/>
      <c r="CH283" s="209"/>
      <c r="CI283" s="209"/>
      <c r="CJ283" s="209"/>
      <c r="CK283" s="209"/>
      <c r="CL283" s="209"/>
      <c r="CM283" s="209"/>
      <c r="CN283" s="209"/>
      <c r="CO283" s="209"/>
      <c r="CP283" s="209"/>
      <c r="CQ283" s="209"/>
      <c r="CR283" s="209"/>
      <c r="CS283" s="209"/>
      <c r="CT283" s="209"/>
      <c r="CU283" s="209"/>
      <c r="CV283" s="209"/>
      <c r="CW283" s="209"/>
      <c r="CX283" s="209"/>
      <c r="CY283" s="209"/>
      <c r="CZ283" s="209"/>
      <c r="DA283" s="209"/>
      <c r="DB283" s="209"/>
      <c r="DC283" s="209"/>
      <c r="DD283" s="209"/>
      <c r="DE283" s="209"/>
    </row>
    <row r="284" spans="1:109" s="2" customFormat="1" ht="13.2">
      <c r="A284" s="82"/>
      <c r="B284" s="14"/>
      <c r="C284" s="10"/>
      <c r="D284" s="300"/>
      <c r="E284" s="209"/>
      <c r="F284" s="209"/>
      <c r="G284" s="209"/>
      <c r="H284" s="209"/>
      <c r="I284" s="209"/>
      <c r="J284" s="209"/>
      <c r="K284" s="209"/>
      <c r="L284" s="300"/>
      <c r="M284" s="300"/>
      <c r="N284" s="300"/>
      <c r="O284" s="300"/>
      <c r="P284" s="300"/>
      <c r="Q284" s="300"/>
      <c r="R284" s="300"/>
      <c r="S284" s="300"/>
      <c r="T284" s="209"/>
      <c r="U284" s="209"/>
      <c r="V284" s="209"/>
      <c r="W284" s="209"/>
      <c r="X284" s="209"/>
      <c r="Y284" s="209"/>
      <c r="Z284" s="300"/>
      <c r="AA284" s="300"/>
      <c r="AB284" s="209"/>
      <c r="AC284" s="209"/>
      <c r="AD284" s="209"/>
      <c r="AE284" s="300"/>
      <c r="AF284" s="300"/>
      <c r="AG284" s="209"/>
      <c r="AH284" s="209"/>
      <c r="AI284" s="209"/>
      <c r="AJ284" s="209"/>
      <c r="AK284" s="209"/>
      <c r="AL284" s="300"/>
      <c r="AM284" s="300"/>
      <c r="AN284" s="300"/>
      <c r="AO284" s="300"/>
      <c r="AP284" s="209"/>
      <c r="AQ284" s="209"/>
      <c r="AR284" s="209"/>
      <c r="AS284" s="209"/>
      <c r="AT284" s="209"/>
      <c r="AU284" s="209"/>
      <c r="AV284" s="209"/>
      <c r="AW284" s="209"/>
      <c r="AX284" s="300"/>
      <c r="AY284" s="209"/>
      <c r="AZ284" s="209"/>
      <c r="BA284" s="209"/>
      <c r="BB284" s="209"/>
      <c r="BC284" s="209"/>
      <c r="BD284" s="209"/>
      <c r="BE284" s="209"/>
      <c r="BF284" s="209"/>
      <c r="BG284" s="300"/>
      <c r="BH284" s="209"/>
      <c r="BI284" s="209"/>
      <c r="BJ284" s="209"/>
      <c r="BK284" s="300"/>
      <c r="BL284" s="300"/>
      <c r="BM284" s="209"/>
      <c r="BN284" s="209"/>
      <c r="BO284" s="300"/>
      <c r="BP284" s="209"/>
      <c r="BQ284" s="209"/>
      <c r="BR284" s="209"/>
      <c r="BS284" s="209"/>
      <c r="BT284" s="209"/>
      <c r="BU284" s="209"/>
      <c r="BV284" s="209"/>
      <c r="BW284" s="209"/>
      <c r="BX284" s="209"/>
      <c r="BY284" s="209"/>
      <c r="BZ284" s="209"/>
      <c r="CA284" s="209"/>
      <c r="CB284" s="209"/>
      <c r="CC284" s="209"/>
      <c r="CD284" s="209"/>
      <c r="CE284" s="209"/>
      <c r="CF284" s="209"/>
      <c r="CG284" s="209"/>
      <c r="CH284" s="209"/>
      <c r="CI284" s="209"/>
      <c r="CJ284" s="209"/>
      <c r="CK284" s="209"/>
      <c r="CL284" s="209"/>
      <c r="CM284" s="209"/>
      <c r="CN284" s="209"/>
      <c r="CO284" s="209"/>
      <c r="CP284" s="209"/>
      <c r="CQ284" s="209"/>
      <c r="CR284" s="209"/>
      <c r="CS284" s="209"/>
      <c r="CT284" s="209"/>
      <c r="CU284" s="209"/>
      <c r="CV284" s="209"/>
      <c r="CW284" s="209"/>
      <c r="CX284" s="209"/>
      <c r="CY284" s="209"/>
      <c r="CZ284" s="209"/>
      <c r="DA284" s="209"/>
      <c r="DB284" s="209"/>
      <c r="DC284" s="209"/>
      <c r="DD284" s="209"/>
      <c r="DE284" s="209"/>
    </row>
    <row r="285" spans="1:109" s="2" customFormat="1" ht="13.2">
      <c r="A285" s="82"/>
      <c r="B285" s="14"/>
      <c r="C285" s="10"/>
      <c r="D285" s="300"/>
      <c r="E285" s="209"/>
      <c r="F285" s="209"/>
      <c r="G285" s="209"/>
      <c r="H285" s="209"/>
      <c r="I285" s="209"/>
      <c r="J285" s="209"/>
      <c r="K285" s="209"/>
      <c r="L285" s="300"/>
      <c r="M285" s="300"/>
      <c r="N285" s="300"/>
      <c r="O285" s="300"/>
      <c r="P285" s="300"/>
      <c r="Q285" s="300"/>
      <c r="R285" s="300"/>
      <c r="S285" s="300"/>
      <c r="T285" s="209"/>
      <c r="U285" s="209"/>
      <c r="V285" s="209"/>
      <c r="W285" s="209"/>
      <c r="X285" s="209"/>
      <c r="Y285" s="209"/>
      <c r="Z285" s="300"/>
      <c r="AA285" s="300"/>
      <c r="AB285" s="209"/>
      <c r="AC285" s="209"/>
      <c r="AD285" s="209"/>
      <c r="AE285" s="300"/>
      <c r="AF285" s="300"/>
      <c r="AG285" s="209"/>
      <c r="AH285" s="209"/>
      <c r="AI285" s="209"/>
      <c r="AJ285" s="209"/>
      <c r="AK285" s="209"/>
      <c r="AL285" s="300"/>
      <c r="AM285" s="300"/>
      <c r="AN285" s="300"/>
      <c r="AO285" s="300"/>
      <c r="AP285" s="209"/>
      <c r="AQ285" s="209"/>
      <c r="AR285" s="209"/>
      <c r="AS285" s="209"/>
      <c r="AT285" s="209"/>
      <c r="AU285" s="209"/>
      <c r="AV285" s="209"/>
      <c r="AW285" s="209"/>
      <c r="AX285" s="300"/>
      <c r="AY285" s="209"/>
      <c r="AZ285" s="209"/>
      <c r="BA285" s="209"/>
      <c r="BB285" s="209"/>
      <c r="BC285" s="209"/>
      <c r="BD285" s="209"/>
      <c r="BE285" s="209"/>
      <c r="BF285" s="209"/>
      <c r="BG285" s="300"/>
      <c r="BH285" s="209"/>
      <c r="BI285" s="209"/>
      <c r="BJ285" s="209"/>
      <c r="BK285" s="300"/>
      <c r="BL285" s="300"/>
      <c r="BM285" s="209"/>
      <c r="BN285" s="209"/>
      <c r="BO285" s="300"/>
      <c r="BP285" s="209"/>
      <c r="BQ285" s="209"/>
      <c r="BR285" s="209"/>
      <c r="BS285" s="209"/>
      <c r="BT285" s="209"/>
      <c r="BU285" s="209"/>
      <c r="BV285" s="209"/>
      <c r="BW285" s="209"/>
      <c r="BX285" s="209"/>
      <c r="BY285" s="209"/>
      <c r="BZ285" s="209"/>
      <c r="CA285" s="209"/>
      <c r="CB285" s="209"/>
      <c r="CC285" s="209"/>
      <c r="CD285" s="209"/>
      <c r="CE285" s="209"/>
      <c r="CF285" s="209"/>
      <c r="CG285" s="209"/>
      <c r="CH285" s="209"/>
      <c r="CI285" s="209"/>
      <c r="CJ285" s="209"/>
      <c r="CK285" s="209"/>
      <c r="CL285" s="209"/>
      <c r="CM285" s="209"/>
      <c r="CN285" s="209"/>
      <c r="CO285" s="209"/>
      <c r="CP285" s="209"/>
      <c r="CQ285" s="209"/>
      <c r="CR285" s="209"/>
      <c r="CS285" s="209"/>
      <c r="CT285" s="209"/>
      <c r="CU285" s="209"/>
      <c r="CV285" s="209"/>
      <c r="CW285" s="209"/>
      <c r="CX285" s="209"/>
      <c r="CY285" s="209"/>
      <c r="CZ285" s="209"/>
      <c r="DA285" s="209"/>
      <c r="DB285" s="209"/>
      <c r="DC285" s="209"/>
      <c r="DD285" s="209"/>
      <c r="DE285" s="209"/>
    </row>
    <row r="286" spans="1:109" s="2" customFormat="1" ht="13.2">
      <c r="A286" s="82"/>
      <c r="B286" s="14"/>
      <c r="C286" s="10"/>
      <c r="D286" s="300"/>
      <c r="E286" s="209"/>
      <c r="F286" s="209"/>
      <c r="G286" s="209"/>
      <c r="H286" s="209"/>
      <c r="I286" s="209"/>
      <c r="J286" s="209"/>
      <c r="K286" s="209"/>
      <c r="L286" s="300"/>
      <c r="M286" s="300"/>
      <c r="N286" s="300"/>
      <c r="O286" s="300"/>
      <c r="P286" s="300"/>
      <c r="Q286" s="300"/>
      <c r="R286" s="300"/>
      <c r="S286" s="300"/>
      <c r="T286" s="209"/>
      <c r="U286" s="209"/>
      <c r="V286" s="209"/>
      <c r="W286" s="209"/>
      <c r="X286" s="209"/>
      <c r="Y286" s="209"/>
      <c r="Z286" s="300"/>
      <c r="AA286" s="300"/>
      <c r="AB286" s="209"/>
      <c r="AC286" s="209"/>
      <c r="AD286" s="209"/>
      <c r="AE286" s="300"/>
      <c r="AF286" s="300"/>
      <c r="AG286" s="209"/>
      <c r="AH286" s="209"/>
      <c r="AI286" s="209"/>
      <c r="AJ286" s="209"/>
      <c r="AK286" s="209"/>
      <c r="AL286" s="300"/>
      <c r="AM286" s="300"/>
      <c r="AN286" s="300"/>
      <c r="AO286" s="300"/>
      <c r="AP286" s="209"/>
      <c r="AQ286" s="209"/>
      <c r="AR286" s="209"/>
      <c r="AS286" s="209"/>
      <c r="AT286" s="209"/>
      <c r="AU286" s="209"/>
      <c r="AV286" s="209"/>
      <c r="AW286" s="209"/>
      <c r="AX286" s="300"/>
      <c r="AY286" s="209"/>
      <c r="AZ286" s="209"/>
      <c r="BA286" s="209"/>
      <c r="BB286" s="209"/>
      <c r="BC286" s="209"/>
      <c r="BD286" s="209"/>
      <c r="BE286" s="209"/>
      <c r="BF286" s="209"/>
      <c r="BG286" s="300"/>
      <c r="BH286" s="209"/>
      <c r="BI286" s="209"/>
      <c r="BJ286" s="209"/>
      <c r="BK286" s="300"/>
      <c r="BL286" s="300"/>
      <c r="BM286" s="209"/>
      <c r="BN286" s="209"/>
      <c r="BO286" s="300"/>
      <c r="BP286" s="209"/>
      <c r="BQ286" s="209"/>
      <c r="BR286" s="209"/>
      <c r="BS286" s="209"/>
      <c r="BT286" s="209"/>
      <c r="BU286" s="209"/>
      <c r="BV286" s="209"/>
      <c r="BW286" s="209"/>
      <c r="BX286" s="209"/>
      <c r="BY286" s="209"/>
      <c r="BZ286" s="209"/>
      <c r="CA286" s="209"/>
      <c r="CB286" s="209"/>
      <c r="CC286" s="209"/>
      <c r="CD286" s="209"/>
      <c r="CE286" s="209"/>
      <c r="CF286" s="209"/>
      <c r="CG286" s="209"/>
      <c r="CH286" s="209"/>
      <c r="CI286" s="209"/>
      <c r="CJ286" s="209"/>
      <c r="CK286" s="209"/>
      <c r="CL286" s="209"/>
      <c r="CM286" s="209"/>
      <c r="CN286" s="209"/>
      <c r="CO286" s="209"/>
      <c r="CP286" s="209"/>
      <c r="CQ286" s="209"/>
      <c r="CR286" s="209"/>
      <c r="CS286" s="209"/>
      <c r="CT286" s="209"/>
      <c r="CU286" s="209"/>
      <c r="CV286" s="209"/>
      <c r="CW286" s="209"/>
      <c r="CX286" s="209"/>
      <c r="CY286" s="209"/>
      <c r="CZ286" s="209"/>
      <c r="DA286" s="209"/>
      <c r="DB286" s="209"/>
      <c r="DC286" s="209"/>
      <c r="DD286" s="209"/>
      <c r="DE286" s="209"/>
    </row>
    <row r="287" spans="1:109" s="2" customFormat="1" ht="13.2">
      <c r="A287" s="82"/>
      <c r="B287" s="14"/>
      <c r="C287" s="10"/>
      <c r="D287" s="300"/>
      <c r="E287" s="209"/>
      <c r="F287" s="209"/>
      <c r="G287" s="209"/>
      <c r="H287" s="209"/>
      <c r="I287" s="209"/>
      <c r="J287" s="209"/>
      <c r="K287" s="209"/>
      <c r="L287" s="300"/>
      <c r="M287" s="300"/>
      <c r="N287" s="300"/>
      <c r="O287" s="300"/>
      <c r="P287" s="300"/>
      <c r="Q287" s="300"/>
      <c r="R287" s="300"/>
      <c r="S287" s="300"/>
      <c r="T287" s="209"/>
      <c r="U287" s="209"/>
      <c r="V287" s="209"/>
      <c r="W287" s="209"/>
      <c r="X287" s="209"/>
      <c r="Y287" s="209"/>
      <c r="Z287" s="300"/>
      <c r="AA287" s="300"/>
      <c r="AB287" s="209"/>
      <c r="AC287" s="209"/>
      <c r="AD287" s="209"/>
      <c r="AE287" s="300"/>
      <c r="AF287" s="300"/>
      <c r="AG287" s="209"/>
      <c r="AH287" s="209"/>
      <c r="AI287" s="209"/>
      <c r="AJ287" s="209"/>
      <c r="AK287" s="209"/>
      <c r="AL287" s="300"/>
      <c r="AM287" s="300"/>
      <c r="AN287" s="300"/>
      <c r="AO287" s="300"/>
      <c r="AP287" s="209"/>
      <c r="AQ287" s="209"/>
      <c r="AR287" s="209"/>
      <c r="AS287" s="209"/>
      <c r="AT287" s="209"/>
      <c r="AU287" s="209"/>
      <c r="AV287" s="209"/>
      <c r="AW287" s="209"/>
      <c r="AX287" s="300"/>
      <c r="AY287" s="209"/>
      <c r="AZ287" s="209"/>
      <c r="BA287" s="209"/>
      <c r="BB287" s="209"/>
      <c r="BC287" s="209"/>
      <c r="BD287" s="209"/>
      <c r="BE287" s="209"/>
      <c r="BF287" s="209"/>
      <c r="BG287" s="300"/>
      <c r="BH287" s="209"/>
      <c r="BI287" s="209"/>
      <c r="BJ287" s="209"/>
      <c r="BK287" s="300"/>
      <c r="BL287" s="300"/>
      <c r="BM287" s="209"/>
      <c r="BN287" s="209"/>
      <c r="BO287" s="300"/>
      <c r="BP287" s="209"/>
      <c r="BQ287" s="209"/>
      <c r="BR287" s="209"/>
      <c r="BS287" s="209"/>
      <c r="BT287" s="209"/>
      <c r="BU287" s="209"/>
      <c r="BV287" s="209"/>
      <c r="BW287" s="209"/>
      <c r="BX287" s="209"/>
      <c r="BY287" s="209"/>
      <c r="BZ287" s="209"/>
      <c r="CA287" s="209"/>
      <c r="CB287" s="209"/>
      <c r="CC287" s="209"/>
      <c r="CD287" s="209"/>
      <c r="CE287" s="209"/>
      <c r="CF287" s="209"/>
      <c r="CG287" s="209"/>
      <c r="CH287" s="209"/>
      <c r="CI287" s="209"/>
      <c r="CJ287" s="209"/>
      <c r="CK287" s="209"/>
      <c r="CL287" s="209"/>
      <c r="CM287" s="209"/>
      <c r="CN287" s="209"/>
      <c r="CO287" s="209"/>
      <c r="CP287" s="209"/>
      <c r="CQ287" s="209"/>
      <c r="CR287" s="209"/>
      <c r="CS287" s="209"/>
      <c r="CT287" s="209"/>
      <c r="CU287" s="209"/>
      <c r="CV287" s="209"/>
      <c r="CW287" s="209"/>
      <c r="CX287" s="209"/>
      <c r="CY287" s="209"/>
      <c r="CZ287" s="209"/>
      <c r="DA287" s="209"/>
      <c r="DB287" s="209"/>
      <c r="DC287" s="209"/>
      <c r="DD287" s="209"/>
      <c r="DE287" s="209"/>
    </row>
    <row r="288" spans="1:109" s="2" customFormat="1" ht="13.2">
      <c r="A288" s="82"/>
      <c r="B288" s="14"/>
      <c r="C288" s="10"/>
      <c r="D288" s="300"/>
      <c r="E288" s="209"/>
      <c r="F288" s="209"/>
      <c r="G288" s="209"/>
      <c r="H288" s="209"/>
      <c r="I288" s="209"/>
      <c r="J288" s="209"/>
      <c r="K288" s="209"/>
      <c r="L288" s="300"/>
      <c r="M288" s="300"/>
      <c r="N288" s="300"/>
      <c r="O288" s="300"/>
      <c r="P288" s="300"/>
      <c r="Q288" s="300"/>
      <c r="R288" s="300"/>
      <c r="S288" s="300"/>
      <c r="T288" s="209"/>
      <c r="U288" s="209"/>
      <c r="V288" s="209"/>
      <c r="W288" s="209"/>
      <c r="X288" s="209"/>
      <c r="Y288" s="209"/>
      <c r="Z288" s="300"/>
      <c r="AA288" s="300"/>
      <c r="AB288" s="209"/>
      <c r="AC288" s="209"/>
      <c r="AD288" s="209"/>
      <c r="AE288" s="300"/>
      <c r="AF288" s="300"/>
      <c r="AG288" s="209"/>
      <c r="AH288" s="209"/>
      <c r="AI288" s="209"/>
      <c r="AJ288" s="209"/>
      <c r="AK288" s="209"/>
      <c r="AL288" s="300"/>
      <c r="AM288" s="300"/>
      <c r="AN288" s="300"/>
      <c r="AO288" s="300"/>
      <c r="AP288" s="209"/>
      <c r="AQ288" s="209"/>
      <c r="AR288" s="209"/>
      <c r="AS288" s="209"/>
      <c r="AT288" s="209"/>
      <c r="AU288" s="209"/>
      <c r="AV288" s="209"/>
      <c r="AW288" s="209"/>
      <c r="AX288" s="300"/>
      <c r="AY288" s="209"/>
      <c r="AZ288" s="209"/>
      <c r="BA288" s="209"/>
      <c r="BB288" s="209"/>
      <c r="BC288" s="209"/>
      <c r="BD288" s="209"/>
      <c r="BE288" s="209"/>
      <c r="BF288" s="209"/>
      <c r="BG288" s="300"/>
      <c r="BH288" s="209"/>
      <c r="BI288" s="209"/>
      <c r="BJ288" s="209"/>
      <c r="BK288" s="300"/>
      <c r="BL288" s="300"/>
      <c r="BM288" s="209"/>
      <c r="BN288" s="209"/>
      <c r="BO288" s="300"/>
      <c r="BP288" s="209"/>
      <c r="BQ288" s="209"/>
      <c r="BR288" s="209"/>
      <c r="BS288" s="209"/>
      <c r="BT288" s="209"/>
      <c r="BU288" s="209"/>
      <c r="BV288" s="209"/>
      <c r="BW288" s="209"/>
      <c r="BX288" s="209"/>
      <c r="BY288" s="209"/>
      <c r="BZ288" s="209"/>
      <c r="CA288" s="209"/>
      <c r="CB288" s="209"/>
      <c r="CC288" s="209"/>
      <c r="CD288" s="209"/>
      <c r="CE288" s="209"/>
      <c r="CF288" s="209"/>
      <c r="CG288" s="209"/>
      <c r="CH288" s="209"/>
      <c r="CI288" s="209"/>
      <c r="CJ288" s="209"/>
      <c r="CK288" s="209"/>
      <c r="CL288" s="209"/>
      <c r="CM288" s="209"/>
      <c r="CN288" s="209"/>
      <c r="CO288" s="209"/>
      <c r="CP288" s="209"/>
      <c r="CQ288" s="209"/>
      <c r="CR288" s="209"/>
      <c r="CS288" s="209"/>
      <c r="CT288" s="209"/>
      <c r="CU288" s="209"/>
      <c r="CV288" s="209"/>
      <c r="CW288" s="209"/>
      <c r="CX288" s="209"/>
      <c r="CY288" s="209"/>
      <c r="CZ288" s="209"/>
      <c r="DA288" s="209"/>
      <c r="DB288" s="209"/>
      <c r="DC288" s="209"/>
      <c r="DD288" s="209"/>
      <c r="DE288" s="209"/>
    </row>
    <row r="289" spans="1:109" s="2" customFormat="1" ht="13.2">
      <c r="A289" s="82"/>
      <c r="B289" s="14"/>
      <c r="C289" s="10"/>
      <c r="D289" s="300"/>
      <c r="E289" s="209"/>
      <c r="F289" s="209"/>
      <c r="G289" s="209"/>
      <c r="H289" s="209"/>
      <c r="I289" s="209"/>
      <c r="J289" s="209"/>
      <c r="K289" s="209"/>
      <c r="L289" s="300"/>
      <c r="M289" s="300"/>
      <c r="N289" s="300"/>
      <c r="O289" s="300"/>
      <c r="P289" s="300"/>
      <c r="Q289" s="300"/>
      <c r="R289" s="300"/>
      <c r="S289" s="300"/>
      <c r="T289" s="209"/>
      <c r="U289" s="209"/>
      <c r="V289" s="209"/>
      <c r="W289" s="209"/>
      <c r="X289" s="209"/>
      <c r="Y289" s="209"/>
      <c r="Z289" s="300"/>
      <c r="AA289" s="300"/>
      <c r="AB289" s="209"/>
      <c r="AC289" s="209"/>
      <c r="AD289" s="209"/>
      <c r="AE289" s="300"/>
      <c r="AF289" s="300"/>
      <c r="AG289" s="209"/>
      <c r="AH289" s="209"/>
      <c r="AI289" s="209"/>
      <c r="AJ289" s="209"/>
      <c r="AK289" s="209"/>
      <c r="AL289" s="300"/>
      <c r="AM289" s="300"/>
      <c r="AN289" s="300"/>
      <c r="AO289" s="300"/>
      <c r="AP289" s="209"/>
      <c r="AQ289" s="209"/>
      <c r="AR289" s="209"/>
      <c r="AS289" s="209"/>
      <c r="AT289" s="209"/>
      <c r="AU289" s="209"/>
      <c r="AV289" s="209"/>
      <c r="AW289" s="209"/>
      <c r="AX289" s="300"/>
      <c r="AY289" s="209"/>
      <c r="AZ289" s="209"/>
      <c r="BA289" s="209"/>
      <c r="BB289" s="209"/>
      <c r="BC289" s="209"/>
      <c r="BD289" s="209"/>
      <c r="BE289" s="209"/>
      <c r="BF289" s="209"/>
      <c r="BG289" s="300"/>
      <c r="BH289" s="209"/>
      <c r="BI289" s="209"/>
      <c r="BJ289" s="209"/>
      <c r="BK289" s="300"/>
      <c r="BL289" s="300"/>
      <c r="BM289" s="209"/>
      <c r="BN289" s="209"/>
      <c r="BO289" s="300"/>
      <c r="BP289" s="209"/>
      <c r="BQ289" s="209"/>
      <c r="BR289" s="209"/>
      <c r="BS289" s="209"/>
      <c r="BT289" s="209"/>
      <c r="BU289" s="209"/>
      <c r="BV289" s="209"/>
      <c r="BW289" s="209"/>
      <c r="BX289" s="209"/>
      <c r="BY289" s="209"/>
      <c r="BZ289" s="209"/>
      <c r="CA289" s="209"/>
      <c r="CB289" s="209"/>
      <c r="CC289" s="209"/>
      <c r="CD289" s="209"/>
      <c r="CE289" s="209"/>
      <c r="CF289" s="209"/>
      <c r="CG289" s="209"/>
      <c r="CH289" s="209"/>
      <c r="CI289" s="209"/>
      <c r="CJ289" s="209"/>
      <c r="CK289" s="209"/>
      <c r="CL289" s="209"/>
      <c r="CM289" s="209"/>
      <c r="CN289" s="209"/>
      <c r="CO289" s="209"/>
      <c r="CP289" s="209"/>
      <c r="CQ289" s="209"/>
      <c r="CR289" s="209"/>
      <c r="CS289" s="209"/>
      <c r="CT289" s="209"/>
      <c r="CU289" s="209"/>
      <c r="CV289" s="209"/>
      <c r="CW289" s="209"/>
      <c r="CX289" s="209"/>
      <c r="CY289" s="209"/>
      <c r="CZ289" s="209"/>
      <c r="DA289" s="209"/>
      <c r="DB289" s="209"/>
      <c r="DC289" s="209"/>
      <c r="DD289" s="209"/>
      <c r="DE289" s="209"/>
    </row>
    <row r="290" spans="1:109" s="2" customFormat="1" ht="13.2">
      <c r="A290" s="82"/>
      <c r="B290" s="14"/>
      <c r="C290" s="210"/>
      <c r="D290" s="300"/>
      <c r="E290" s="209"/>
      <c r="F290" s="209"/>
      <c r="G290" s="209"/>
      <c r="H290" s="209"/>
      <c r="I290" s="209"/>
      <c r="J290" s="209"/>
      <c r="K290" s="209"/>
      <c r="L290" s="300"/>
      <c r="M290" s="300"/>
      <c r="N290" s="300"/>
      <c r="O290" s="300"/>
      <c r="P290" s="300"/>
      <c r="Q290" s="300"/>
      <c r="R290" s="300"/>
      <c r="S290" s="300"/>
      <c r="T290" s="209"/>
      <c r="U290" s="209"/>
      <c r="V290" s="209"/>
      <c r="W290" s="209"/>
      <c r="X290" s="209"/>
      <c r="Y290" s="209"/>
      <c r="Z290" s="300"/>
      <c r="AA290" s="300"/>
      <c r="AB290" s="209"/>
      <c r="AC290" s="209"/>
      <c r="AD290" s="209"/>
      <c r="AE290" s="300"/>
      <c r="AF290" s="300"/>
      <c r="AG290" s="209"/>
      <c r="AH290" s="209"/>
      <c r="AI290" s="209"/>
      <c r="AJ290" s="209"/>
      <c r="AK290" s="209"/>
      <c r="AL290" s="300"/>
      <c r="AM290" s="300"/>
      <c r="AN290" s="300"/>
      <c r="AO290" s="300"/>
      <c r="AP290" s="209"/>
      <c r="AQ290" s="209"/>
      <c r="AR290" s="209"/>
      <c r="AS290" s="209"/>
      <c r="AT290" s="209"/>
      <c r="AU290" s="209"/>
      <c r="AV290" s="209"/>
      <c r="AW290" s="209"/>
      <c r="AX290" s="300"/>
      <c r="AY290" s="209"/>
      <c r="AZ290" s="209"/>
      <c r="BA290" s="209"/>
      <c r="BB290" s="209"/>
      <c r="BC290" s="209"/>
      <c r="BD290" s="209"/>
      <c r="BE290" s="209"/>
      <c r="BF290" s="209"/>
      <c r="BG290" s="300"/>
      <c r="BH290" s="209"/>
      <c r="BI290" s="209"/>
      <c r="BJ290" s="209"/>
      <c r="BK290" s="300"/>
      <c r="BL290" s="300"/>
      <c r="BM290" s="209"/>
      <c r="BN290" s="209"/>
      <c r="BO290" s="300"/>
      <c r="BP290" s="209"/>
      <c r="BQ290" s="209"/>
      <c r="BR290" s="209"/>
      <c r="BS290" s="209"/>
      <c r="BT290" s="209"/>
      <c r="BU290" s="209"/>
      <c r="BV290" s="209"/>
      <c r="BW290" s="209"/>
      <c r="BX290" s="209"/>
      <c r="BY290" s="209"/>
      <c r="BZ290" s="209"/>
      <c r="CA290" s="209"/>
      <c r="CB290" s="209"/>
      <c r="CC290" s="209"/>
      <c r="CD290" s="209"/>
      <c r="CE290" s="209"/>
      <c r="CF290" s="209"/>
      <c r="CG290" s="209"/>
      <c r="CH290" s="209"/>
      <c r="CI290" s="209"/>
      <c r="CJ290" s="209"/>
      <c r="CK290" s="209"/>
      <c r="CL290" s="209"/>
      <c r="CM290" s="209"/>
      <c r="CN290" s="209"/>
      <c r="CO290" s="209"/>
      <c r="CP290" s="209"/>
      <c r="CQ290" s="209"/>
      <c r="CR290" s="209"/>
      <c r="CS290" s="209"/>
      <c r="CT290" s="209"/>
      <c r="CU290" s="209"/>
      <c r="CV290" s="209"/>
      <c r="CW290" s="209"/>
      <c r="CX290" s="209"/>
      <c r="CY290" s="209"/>
      <c r="CZ290" s="209"/>
      <c r="DA290" s="209"/>
      <c r="DB290" s="209"/>
      <c r="DC290" s="209"/>
      <c r="DD290" s="209"/>
      <c r="DE290" s="209"/>
    </row>
    <row r="291" spans="1:109" ht="13.2"/>
    <row r="292" spans="1:109" ht="13.2"/>
    <row r="293" spans="1:109" ht="13.2"/>
  </sheetData>
  <mergeCells count="3">
    <mergeCell ref="A127:C127"/>
    <mergeCell ref="A49:C49"/>
    <mergeCell ref="A105:C105"/>
  </mergeCells>
  <phoneticPr fontId="48" type="noConversion"/>
  <printOptions horizontalCentered="1" verticalCentered="1"/>
  <pageMargins left="0.75" right="0.75" top="1" bottom="1" header="0" footer="0"/>
  <pageSetup scale="62" orientation="portrait" horizontalDpi="120" verticalDpi="72" r:id="rId1"/>
  <headerFooter alignWithMargins="0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3">
    <tabColor theme="9" tint="0.39997558519241921"/>
  </sheetPr>
  <dimension ref="A1:IV630"/>
  <sheetViews>
    <sheetView zoomScaleNormal="100" workbookViewId="0">
      <pane xSplit="3" ySplit="7" topLeftCell="D129" activePane="bottomRight" state="frozen"/>
      <selection pane="topRight" activeCell="D1" sqref="D1"/>
      <selection pane="bottomLeft" activeCell="A8" sqref="A8"/>
      <selection pane="bottomRight" activeCell="D141" sqref="D141"/>
    </sheetView>
  </sheetViews>
  <sheetFormatPr baseColWidth="10" defaultColWidth="11.5546875" defaultRowHeight="13.2"/>
  <cols>
    <col min="1" max="1" width="11" style="82" customWidth="1"/>
    <col min="2" max="2" width="13.5546875" style="14" customWidth="1"/>
    <col min="3" max="3" width="39.44140625" style="1" customWidth="1"/>
    <col min="4" max="4" width="14.109375" style="142" bestFit="1" customWidth="1"/>
    <col min="5" max="5" width="16.5546875" customWidth="1"/>
    <col min="6" max="7" width="13.6640625" customWidth="1"/>
    <col min="8" max="8" width="14.109375" style="2" bestFit="1" customWidth="1"/>
    <col min="9" max="9" width="16.44140625" style="2" customWidth="1"/>
    <col min="10" max="10" width="14.109375" style="2" bestFit="1" customWidth="1"/>
    <col min="11" max="11" width="13" customWidth="1"/>
    <col min="12" max="12" width="13.88671875" bestFit="1" customWidth="1"/>
    <col min="13" max="13" width="18.88671875" style="142" customWidth="1"/>
    <col min="14" max="14" width="13.33203125" style="142" bestFit="1" customWidth="1"/>
    <col min="15" max="15" width="13.44140625" style="142" bestFit="1" customWidth="1"/>
    <col min="16" max="16" width="13" style="142" bestFit="1" customWidth="1"/>
    <col min="17" max="17" width="13.88671875" bestFit="1" customWidth="1"/>
    <col min="18" max="18" width="13.88671875" customWidth="1"/>
    <col min="19" max="19" width="13" customWidth="1"/>
    <col min="20" max="20" width="11.6640625" customWidth="1"/>
    <col min="21" max="21" width="13" bestFit="1" customWidth="1"/>
    <col min="22" max="22" width="11.6640625" customWidth="1"/>
    <col min="23" max="23" width="13.6640625" customWidth="1"/>
    <col min="24" max="24" width="12.109375" style="142" customWidth="1"/>
    <col min="25" max="25" width="13.33203125" style="142" customWidth="1"/>
    <col min="26" max="26" width="11.6640625" style="142" bestFit="1" customWidth="1"/>
    <col min="27" max="27" width="20.109375" style="142" bestFit="1" customWidth="1"/>
    <col min="28" max="28" width="12.33203125" style="142" customWidth="1"/>
    <col min="29" max="29" width="13.88671875" style="142" customWidth="1"/>
    <col min="30" max="30" width="13.33203125" style="142" bestFit="1" customWidth="1"/>
    <col min="31" max="31" width="13.109375" customWidth="1"/>
    <col min="33" max="33" width="11.6640625" customWidth="1"/>
    <col min="34" max="34" width="12.33203125" bestFit="1" customWidth="1"/>
    <col min="35" max="35" width="13" bestFit="1" customWidth="1"/>
    <col min="36" max="36" width="14" customWidth="1"/>
    <col min="37" max="37" width="12.88671875" bestFit="1" customWidth="1"/>
    <col min="38" max="38" width="13.33203125" style="142" bestFit="1" customWidth="1"/>
    <col min="39" max="39" width="14.109375" style="142" customWidth="1"/>
    <col min="40" max="40" width="12.88671875" style="142" bestFit="1" customWidth="1"/>
    <col min="41" max="41" width="13.33203125" style="142" bestFit="1" customWidth="1"/>
    <col min="42" max="42" width="13.33203125" bestFit="1" customWidth="1"/>
    <col min="43" max="43" width="13.88671875" style="142" bestFit="1" customWidth="1"/>
    <col min="44" max="44" width="13.5546875" style="142" customWidth="1"/>
    <col min="46" max="46" width="13.33203125" bestFit="1" customWidth="1"/>
    <col min="47" max="47" width="12.44140625" customWidth="1"/>
    <col min="48" max="48" width="12.6640625" style="142" customWidth="1"/>
    <col min="49" max="49" width="11.88671875" customWidth="1"/>
    <col min="50" max="50" width="13" style="142" bestFit="1" customWidth="1"/>
    <col min="51" max="51" width="12.33203125" customWidth="1"/>
    <col min="52" max="52" width="11.5546875" bestFit="1" customWidth="1"/>
    <col min="53" max="54" width="12.33203125" bestFit="1" customWidth="1"/>
    <col min="55" max="56" width="11.6640625" customWidth="1"/>
    <col min="57" max="57" width="11.6640625" bestFit="1" customWidth="1"/>
    <col min="58" max="58" width="14.109375" bestFit="1" customWidth="1"/>
    <col min="59" max="59" width="11.44140625" style="142" customWidth="1"/>
    <col min="60" max="60" width="11.5546875" bestFit="1" customWidth="1"/>
    <col min="61" max="61" width="13.33203125" style="142" bestFit="1" customWidth="1"/>
    <col min="62" max="62" width="12.6640625" bestFit="1" customWidth="1"/>
    <col min="63" max="63" width="11.6640625" style="142" bestFit="1" customWidth="1"/>
    <col min="65" max="65" width="12.6640625" customWidth="1"/>
    <col min="67" max="67" width="13.5546875" customWidth="1"/>
    <col min="69" max="69" width="11.44140625" style="142" customWidth="1"/>
    <col min="71" max="71" width="13.33203125" bestFit="1" customWidth="1"/>
    <col min="72" max="72" width="11.44140625" style="142" customWidth="1"/>
    <col min="73" max="73" width="13.33203125" style="142" bestFit="1" customWidth="1"/>
    <col min="74" max="74" width="13.33203125" bestFit="1" customWidth="1"/>
    <col min="75" max="75" width="14.33203125" style="142" customWidth="1"/>
    <col min="76" max="76" width="11.6640625" bestFit="1" customWidth="1"/>
    <col min="77" max="77" width="12.33203125" customWidth="1"/>
    <col min="78" max="78" width="15.44140625" customWidth="1"/>
    <col min="79" max="80" width="11.6640625" customWidth="1"/>
    <col min="81" max="81" width="15.44140625" customWidth="1"/>
    <col min="82" max="82" width="14.33203125" style="142" bestFit="1" customWidth="1"/>
    <col min="83" max="83" width="13.33203125" style="142" bestFit="1" customWidth="1"/>
    <col min="84" max="84" width="14.33203125" bestFit="1" customWidth="1"/>
    <col min="85" max="85" width="14.33203125" style="2" bestFit="1" customWidth="1"/>
    <col min="86" max="86" width="13.33203125" style="2" customWidth="1"/>
    <col min="87" max="88" width="14.88671875" style="2" customWidth="1"/>
    <col min="89" max="93" width="13.5546875" style="2" customWidth="1"/>
    <col min="94" max="94" width="12.33203125" style="2" bestFit="1" customWidth="1"/>
    <col min="95" max="95" width="14.33203125" style="2" customWidth="1"/>
    <col min="96" max="96" width="13" style="2" bestFit="1" customWidth="1"/>
    <col min="97" max="97" width="11.44140625" style="2" customWidth="1"/>
    <col min="98" max="98" width="15.88671875" style="2" bestFit="1" customWidth="1"/>
    <col min="99" max="99" width="13.44140625" style="2" customWidth="1"/>
    <col min="100" max="100" width="11.44140625" style="2" customWidth="1"/>
    <col min="101" max="101" width="11.6640625" style="2" bestFit="1" customWidth="1"/>
    <col min="102" max="102" width="11.6640625" bestFit="1" customWidth="1"/>
    <col min="103" max="105" width="18.109375" customWidth="1"/>
  </cols>
  <sheetData>
    <row r="1" spans="1:127">
      <c r="A1" s="115" t="s">
        <v>0</v>
      </c>
      <c r="AJ1" s="209"/>
      <c r="AK1" s="142"/>
    </row>
    <row r="2" spans="1:127">
      <c r="A2" s="115" t="s">
        <v>1</v>
      </c>
      <c r="CN2"/>
    </row>
    <row r="3" spans="1:127">
      <c r="A3" s="115" t="s">
        <v>2</v>
      </c>
      <c r="AI3" s="142"/>
      <c r="AK3" s="142"/>
      <c r="BJ3" s="209"/>
      <c r="CN3"/>
      <c r="CO3" s="528"/>
      <c r="CP3" s="528"/>
      <c r="CR3" s="530"/>
    </row>
    <row r="4" spans="1:127">
      <c r="A4" s="115" t="str">
        <f>+'CK GASTOS OSN PD MES 1'!A4</f>
        <v>INFORME DE EJECUCION PRESUPUESTARIO 2024, EGRESOS</v>
      </c>
      <c r="AE4" s="218"/>
      <c r="AK4" s="209"/>
      <c r="BQ4" s="300"/>
      <c r="BS4" s="209"/>
    </row>
    <row r="5" spans="1:127">
      <c r="D5" s="188"/>
      <c r="M5" s="188"/>
      <c r="O5" s="188"/>
      <c r="P5" s="188"/>
      <c r="X5" s="188"/>
      <c r="Y5" s="188"/>
      <c r="Z5" s="188"/>
      <c r="AA5" s="188"/>
      <c r="AB5" s="188"/>
      <c r="AC5" s="188"/>
      <c r="AD5" s="188"/>
      <c r="AJ5" s="188"/>
      <c r="AK5" s="209"/>
      <c r="AL5" s="188"/>
      <c r="AM5" s="188"/>
      <c r="AN5" s="188"/>
      <c r="AO5" s="188"/>
      <c r="AQ5" s="188"/>
      <c r="AR5" s="188"/>
      <c r="AV5" s="188"/>
      <c r="AX5" s="188"/>
      <c r="BG5" s="188"/>
      <c r="BI5" s="188"/>
      <c r="BK5" s="188"/>
      <c r="BQ5" s="188"/>
      <c r="BT5" s="188"/>
      <c r="BU5" s="188"/>
      <c r="BW5" s="188"/>
      <c r="CD5" s="188"/>
      <c r="CE5" s="188"/>
      <c r="CG5"/>
      <c r="CN5"/>
      <c r="CO5"/>
    </row>
    <row r="6" spans="1:127" s="114" customFormat="1">
      <c r="A6" s="116" t="s">
        <v>4</v>
      </c>
      <c r="B6" s="113" t="s">
        <v>5</v>
      </c>
      <c r="C6" s="113" t="s">
        <v>6</v>
      </c>
      <c r="D6" s="191" t="s">
        <v>7</v>
      </c>
      <c r="E6" s="113" t="s">
        <v>8</v>
      </c>
      <c r="F6" s="113" t="s">
        <v>9</v>
      </c>
      <c r="G6" s="113" t="s">
        <v>10</v>
      </c>
      <c r="H6" s="113" t="s">
        <v>11</v>
      </c>
      <c r="I6" s="113" t="s">
        <v>12</v>
      </c>
      <c r="J6" s="113" t="s">
        <v>13</v>
      </c>
      <c r="K6" s="113" t="s">
        <v>14</v>
      </c>
      <c r="L6" s="113" t="s">
        <v>15</v>
      </c>
      <c r="M6" s="191" t="s">
        <v>16</v>
      </c>
      <c r="N6" s="191" t="s">
        <v>17</v>
      </c>
      <c r="O6" s="191" t="s">
        <v>18</v>
      </c>
      <c r="P6" s="191" t="s">
        <v>19</v>
      </c>
      <c r="Q6" s="113" t="s">
        <v>20</v>
      </c>
      <c r="R6" s="113" t="s">
        <v>21</v>
      </c>
      <c r="S6" s="113" t="s">
        <v>22</v>
      </c>
      <c r="T6" s="113" t="s">
        <v>23</v>
      </c>
      <c r="U6" s="113" t="s">
        <v>24</v>
      </c>
      <c r="V6" s="113" t="s">
        <v>25</v>
      </c>
      <c r="W6" s="113" t="s">
        <v>26</v>
      </c>
      <c r="X6" s="191" t="s">
        <v>27</v>
      </c>
      <c r="Y6" s="191" t="s">
        <v>28</v>
      </c>
      <c r="Z6" s="191" t="s">
        <v>29</v>
      </c>
      <c r="AA6" s="191" t="s">
        <v>30</v>
      </c>
      <c r="AB6" s="191" t="s">
        <v>31</v>
      </c>
      <c r="AC6" s="191" t="s">
        <v>32</v>
      </c>
      <c r="AD6" s="191" t="s">
        <v>33</v>
      </c>
      <c r="AE6" s="113" t="s">
        <v>34</v>
      </c>
      <c r="AF6" s="113" t="s">
        <v>35</v>
      </c>
      <c r="AG6" s="113" t="s">
        <v>36</v>
      </c>
      <c r="AH6" s="113" t="s">
        <v>37</v>
      </c>
      <c r="AI6" s="113" t="s">
        <v>38</v>
      </c>
      <c r="AJ6" s="113" t="s">
        <v>39</v>
      </c>
      <c r="AK6" s="113" t="s">
        <v>40</v>
      </c>
      <c r="AL6" s="191" t="s">
        <v>41</v>
      </c>
      <c r="AM6" s="402" t="s">
        <v>42</v>
      </c>
      <c r="AN6" s="191" t="s">
        <v>43</v>
      </c>
      <c r="AO6" s="191" t="s">
        <v>44</v>
      </c>
      <c r="AP6" s="113" t="s">
        <v>45</v>
      </c>
      <c r="AQ6" s="191" t="s">
        <v>46</v>
      </c>
      <c r="AR6" s="191" t="s">
        <v>47</v>
      </c>
      <c r="AS6" s="113" t="s">
        <v>48</v>
      </c>
      <c r="AT6" s="113" t="s">
        <v>49</v>
      </c>
      <c r="AU6" s="113" t="s">
        <v>50</v>
      </c>
      <c r="AV6" s="191" t="s">
        <v>51</v>
      </c>
      <c r="AW6" s="113" t="s">
        <v>52</v>
      </c>
      <c r="AX6" s="402" t="s">
        <v>53</v>
      </c>
      <c r="AY6" s="113" t="s">
        <v>54</v>
      </c>
      <c r="AZ6" s="113" t="s">
        <v>55</v>
      </c>
      <c r="BA6" s="113" t="s">
        <v>56</v>
      </c>
      <c r="BB6" s="113" t="s">
        <v>57</v>
      </c>
      <c r="BC6" s="113" t="s">
        <v>58</v>
      </c>
      <c r="BD6" s="113" t="s">
        <v>59</v>
      </c>
      <c r="BE6" s="113" t="s">
        <v>60</v>
      </c>
      <c r="BF6" s="113" t="s">
        <v>61</v>
      </c>
      <c r="BG6" s="191" t="s">
        <v>62</v>
      </c>
      <c r="BH6" s="113" t="s">
        <v>63</v>
      </c>
      <c r="BI6" s="191" t="s">
        <v>64</v>
      </c>
      <c r="BJ6" s="113" t="s">
        <v>65</v>
      </c>
      <c r="BK6" s="191" t="s">
        <v>66</v>
      </c>
      <c r="BL6" s="113" t="s">
        <v>67</v>
      </c>
      <c r="BM6" s="113" t="s">
        <v>68</v>
      </c>
      <c r="BN6" s="113" t="s">
        <v>69</v>
      </c>
      <c r="BO6" s="113" t="s">
        <v>70</v>
      </c>
      <c r="BP6" s="113" t="s">
        <v>71</v>
      </c>
      <c r="BQ6" s="191" t="s">
        <v>72</v>
      </c>
      <c r="BR6" s="113" t="s">
        <v>73</v>
      </c>
      <c r="BS6" s="113" t="s">
        <v>74</v>
      </c>
      <c r="BT6" s="191" t="s">
        <v>75</v>
      </c>
      <c r="BU6" s="191" t="s">
        <v>76</v>
      </c>
      <c r="BV6" s="113" t="s">
        <v>77</v>
      </c>
      <c r="BW6" s="191" t="s">
        <v>78</v>
      </c>
      <c r="BX6" s="113" t="s">
        <v>79</v>
      </c>
      <c r="BY6" s="113" t="s">
        <v>80</v>
      </c>
      <c r="BZ6" s="113" t="s">
        <v>81</v>
      </c>
      <c r="CA6" s="113" t="s">
        <v>82</v>
      </c>
      <c r="CB6" s="113" t="s">
        <v>83</v>
      </c>
      <c r="CC6" s="113" t="s">
        <v>84</v>
      </c>
      <c r="CD6" s="191" t="s">
        <v>85</v>
      </c>
      <c r="CE6" s="191" t="s">
        <v>86</v>
      </c>
      <c r="CF6" s="113" t="s">
        <v>87</v>
      </c>
      <c r="CG6" s="113" t="s">
        <v>88</v>
      </c>
      <c r="CH6" s="113" t="s">
        <v>89</v>
      </c>
      <c r="CI6" s="113" t="s">
        <v>90</v>
      </c>
      <c r="CJ6" s="113" t="s">
        <v>91</v>
      </c>
      <c r="CK6" s="113" t="s">
        <v>92</v>
      </c>
      <c r="CL6" s="113" t="s">
        <v>93</v>
      </c>
      <c r="CM6" s="113" t="s">
        <v>94</v>
      </c>
      <c r="CN6" s="113" t="s">
        <v>95</v>
      </c>
      <c r="CO6" s="113" t="s">
        <v>95</v>
      </c>
      <c r="CP6" s="113" t="s">
        <v>96</v>
      </c>
      <c r="CQ6" s="113" t="s">
        <v>97</v>
      </c>
      <c r="CR6" s="113" t="s">
        <v>329</v>
      </c>
      <c r="CS6" s="113" t="s">
        <v>99</v>
      </c>
      <c r="CT6" s="113" t="s">
        <v>330</v>
      </c>
      <c r="CU6" s="113" t="s">
        <v>101</v>
      </c>
    </row>
    <row r="8" spans="1:127">
      <c r="B8" s="232"/>
      <c r="C8" s="227"/>
      <c r="D8" s="300"/>
      <c r="E8" s="209"/>
      <c r="F8" s="209"/>
      <c r="G8" s="209"/>
      <c r="H8" s="209"/>
      <c r="I8" s="209"/>
      <c r="J8" s="209"/>
      <c r="K8" s="209"/>
      <c r="L8" s="209"/>
      <c r="M8" s="300"/>
      <c r="N8" s="300"/>
      <c r="O8" s="300"/>
      <c r="P8" s="300"/>
      <c r="Q8" s="209"/>
      <c r="R8" s="209"/>
      <c r="S8" s="300"/>
      <c r="T8" s="209"/>
      <c r="U8" s="209"/>
      <c r="V8" s="209"/>
      <c r="W8" s="209"/>
      <c r="X8" s="300"/>
      <c r="Y8" s="300"/>
      <c r="Z8" s="300"/>
      <c r="AA8" s="300"/>
      <c r="AB8" s="300"/>
      <c r="AC8" s="300"/>
      <c r="AD8" s="209"/>
      <c r="AE8" s="209"/>
      <c r="AF8" s="209"/>
      <c r="AG8" s="209"/>
      <c r="AH8" s="209"/>
      <c r="AI8" s="209"/>
      <c r="AJ8" s="209"/>
      <c r="AK8" s="209"/>
      <c r="AL8" s="300"/>
      <c r="AM8" s="300"/>
      <c r="AN8" s="300"/>
      <c r="AO8" s="300"/>
      <c r="AP8" s="209"/>
      <c r="AQ8" s="300"/>
      <c r="AR8" s="300"/>
      <c r="AS8" s="209"/>
      <c r="AT8" s="209"/>
      <c r="AU8" s="209"/>
      <c r="AV8" s="300"/>
      <c r="AW8" s="209"/>
      <c r="AX8" s="300"/>
      <c r="AY8" s="209"/>
      <c r="AZ8" s="209"/>
      <c r="BA8" s="209"/>
      <c r="BB8" s="300"/>
      <c r="BC8" s="209"/>
      <c r="BD8" s="209"/>
      <c r="BE8" s="209"/>
      <c r="BF8" s="209"/>
      <c r="BG8" s="300"/>
      <c r="BH8" s="209"/>
      <c r="BI8" s="300"/>
      <c r="BJ8" s="209"/>
      <c r="BK8" s="300"/>
      <c r="BL8" s="209"/>
      <c r="BM8" s="209"/>
      <c r="BN8" s="209"/>
      <c r="BO8" s="209"/>
      <c r="BP8" s="209"/>
      <c r="BQ8" s="300"/>
      <c r="BR8" s="209"/>
      <c r="BS8" s="300"/>
      <c r="BT8" s="300"/>
      <c r="BU8" s="300"/>
      <c r="BV8" s="209"/>
      <c r="BW8" s="300"/>
      <c r="BX8" s="209"/>
      <c r="BY8" s="209"/>
      <c r="BZ8" s="209"/>
      <c r="CA8" s="209"/>
      <c r="CB8" s="209"/>
      <c r="CC8" s="209"/>
      <c r="CD8" s="300"/>
      <c r="CE8" s="300"/>
      <c r="CF8" s="209"/>
      <c r="CG8" s="209"/>
      <c r="CH8" s="209"/>
      <c r="CI8" s="209"/>
      <c r="CJ8" s="209"/>
      <c r="CK8" s="209"/>
      <c r="CL8" s="209"/>
      <c r="CM8" s="209"/>
      <c r="CN8" s="209"/>
      <c r="CO8" s="209"/>
      <c r="CP8" s="209"/>
      <c r="CQ8" s="209"/>
      <c r="CR8" s="209"/>
      <c r="CS8" s="209"/>
      <c r="CT8" s="209"/>
      <c r="CU8" s="209"/>
      <c r="CV8" s="209"/>
      <c r="CW8" s="209"/>
      <c r="CX8" s="209"/>
      <c r="CY8" s="209"/>
      <c r="CZ8" s="209"/>
      <c r="DA8" s="209"/>
    </row>
    <row r="9" spans="1:127" s="384" customFormat="1">
      <c r="A9" s="107">
        <v>45643</v>
      </c>
      <c r="B9" s="108" t="s">
        <v>331</v>
      </c>
      <c r="C9" s="320" t="s">
        <v>332</v>
      </c>
      <c r="D9" s="300"/>
      <c r="E9" s="209"/>
      <c r="F9" s="209"/>
      <c r="G9" s="209"/>
      <c r="H9" s="209"/>
      <c r="I9" s="209"/>
      <c r="J9" s="209"/>
      <c r="K9" s="209"/>
      <c r="L9" s="209"/>
      <c r="M9" s="300"/>
      <c r="N9" s="300"/>
      <c r="O9" s="300"/>
      <c r="P9" s="300"/>
      <c r="Q9" s="209"/>
      <c r="R9" s="209"/>
      <c r="S9" s="209"/>
      <c r="T9" s="209"/>
      <c r="U9" s="209"/>
      <c r="V9" s="209"/>
      <c r="W9" s="209"/>
      <c r="X9" s="300"/>
      <c r="Y9" s="300"/>
      <c r="Z9" s="300"/>
      <c r="AA9" s="300"/>
      <c r="AB9" s="300"/>
      <c r="AC9" s="300"/>
      <c r="AD9" s="300"/>
      <c r="AE9" s="209"/>
      <c r="AF9" s="209"/>
      <c r="AG9" s="300"/>
      <c r="AH9" s="209"/>
      <c r="AI9" s="209"/>
      <c r="AJ9" s="209"/>
      <c r="AK9" s="209"/>
      <c r="AL9" s="300"/>
      <c r="AM9" s="531"/>
      <c r="AN9" s="404">
        <v>1950</v>
      </c>
      <c r="AO9" s="300"/>
      <c r="AP9" s="209"/>
      <c r="AQ9" s="300"/>
      <c r="AR9" s="300"/>
      <c r="AS9" s="209"/>
      <c r="AT9" s="209"/>
      <c r="AU9" s="209"/>
      <c r="AV9" s="300"/>
      <c r="AW9" s="209"/>
      <c r="AX9" s="300"/>
      <c r="AY9" s="209"/>
      <c r="AZ9" s="209"/>
      <c r="BA9" s="209"/>
      <c r="BB9" s="209"/>
      <c r="BC9" s="209"/>
      <c r="BD9" s="209"/>
      <c r="BE9" s="209"/>
      <c r="BF9" s="209"/>
      <c r="BG9" s="300"/>
      <c r="BH9" s="209"/>
      <c r="BI9" s="300"/>
      <c r="BJ9" s="209"/>
      <c r="BK9" s="300"/>
      <c r="BL9" s="209"/>
      <c r="BM9" s="209"/>
      <c r="BN9" s="209"/>
      <c r="BO9" s="209"/>
      <c r="BP9" s="209"/>
      <c r="BQ9" s="300"/>
      <c r="BR9" s="209"/>
      <c r="BS9" s="300"/>
      <c r="BT9" s="300"/>
      <c r="BU9" s="300"/>
      <c r="BV9" s="300"/>
      <c r="BW9" s="300"/>
      <c r="BX9" s="209"/>
      <c r="BY9" s="209"/>
      <c r="BZ9" s="209"/>
      <c r="CA9" s="209"/>
      <c r="CB9" s="209"/>
      <c r="CC9" s="209"/>
      <c r="CD9" s="300"/>
      <c r="CE9" s="300"/>
      <c r="CF9" s="209"/>
      <c r="CG9" s="209"/>
      <c r="CH9" s="209"/>
      <c r="CI9" s="209"/>
      <c r="CJ9" s="209"/>
      <c r="CK9" s="209"/>
      <c r="CL9" s="209"/>
      <c r="CM9" s="209"/>
      <c r="CN9" s="209"/>
      <c r="CO9" s="209"/>
      <c r="CP9" s="209"/>
      <c r="CQ9" s="209"/>
      <c r="CR9" s="209"/>
      <c r="CS9" s="209"/>
      <c r="CT9" s="209"/>
      <c r="CU9" s="209"/>
      <c r="CV9" s="209"/>
      <c r="CW9" s="209"/>
      <c r="CX9" s="209"/>
      <c r="CY9" s="209"/>
      <c r="CZ9" s="209"/>
      <c r="DA9" s="20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</row>
    <row r="10" spans="1:127">
      <c r="A10" s="107">
        <v>45643</v>
      </c>
      <c r="B10" s="108" t="s">
        <v>331</v>
      </c>
      <c r="C10" s="320" t="s">
        <v>333</v>
      </c>
      <c r="D10" s="300"/>
      <c r="E10" s="209"/>
      <c r="F10" s="209"/>
      <c r="G10" s="209"/>
      <c r="H10" s="209"/>
      <c r="I10" s="209"/>
      <c r="J10" s="209"/>
      <c r="K10" s="209"/>
      <c r="L10" s="209"/>
      <c r="M10" s="300"/>
      <c r="N10" s="300"/>
      <c r="O10" s="300"/>
      <c r="P10" s="300"/>
      <c r="Q10" s="209"/>
      <c r="R10" s="209"/>
      <c r="S10" s="300"/>
      <c r="T10" s="300"/>
      <c r="U10" s="300"/>
      <c r="V10" s="209"/>
      <c r="W10" s="209"/>
      <c r="X10" s="300"/>
      <c r="Y10" s="300"/>
      <c r="Z10" s="300"/>
      <c r="AA10" s="338"/>
      <c r="AB10" s="300"/>
      <c r="AC10" s="300"/>
      <c r="AD10" s="338"/>
      <c r="AE10" s="209"/>
      <c r="AF10" s="209"/>
      <c r="AG10" s="209"/>
      <c r="AH10" s="209"/>
      <c r="AI10" s="209"/>
      <c r="AJ10" s="209"/>
      <c r="AK10" s="209"/>
      <c r="AL10" s="300"/>
      <c r="AM10" s="338"/>
      <c r="AN10" s="300"/>
      <c r="AO10" s="338"/>
      <c r="AP10" s="209"/>
      <c r="AQ10" s="300"/>
      <c r="AR10" s="300"/>
      <c r="AS10" s="209"/>
      <c r="AT10" s="209"/>
      <c r="AU10" s="209"/>
      <c r="AV10" s="300"/>
      <c r="AW10" s="209"/>
      <c r="AX10" s="300"/>
      <c r="AY10" s="209"/>
      <c r="AZ10" s="209"/>
      <c r="BA10" s="209"/>
      <c r="BB10" s="293">
        <v>167999.99</v>
      </c>
      <c r="BC10" s="209"/>
      <c r="BD10" s="209"/>
      <c r="BE10" s="209"/>
      <c r="BF10" s="209"/>
      <c r="BG10" s="300"/>
      <c r="BH10" s="302"/>
      <c r="BI10" s="300"/>
      <c r="BJ10" s="300"/>
      <c r="BK10" s="300"/>
      <c r="BL10" s="300"/>
      <c r="BM10" s="300"/>
      <c r="BN10" s="300"/>
      <c r="BO10" s="209"/>
      <c r="BP10" s="209"/>
      <c r="BQ10" s="300"/>
      <c r="BR10" s="209"/>
      <c r="BS10" s="300"/>
      <c r="BT10" s="338"/>
      <c r="BU10" s="209"/>
      <c r="BV10" s="209"/>
      <c r="BW10" s="300"/>
      <c r="BX10" s="209"/>
      <c r="BY10" s="209"/>
      <c r="BZ10" s="209"/>
      <c r="CA10" s="209"/>
      <c r="CB10" s="209"/>
      <c r="CC10" s="209"/>
      <c r="CD10" s="300"/>
      <c r="CE10" s="300"/>
      <c r="CF10" s="209"/>
      <c r="CG10" s="209"/>
      <c r="CH10" s="209"/>
      <c r="CI10" s="209"/>
      <c r="CJ10" s="209"/>
      <c r="CK10" s="209"/>
      <c r="CL10" s="209"/>
      <c r="CM10" s="209"/>
      <c r="CN10" s="209"/>
      <c r="CO10" s="209"/>
      <c r="CP10" s="209"/>
      <c r="CQ10" s="209"/>
      <c r="CR10" s="209"/>
      <c r="CS10" s="209"/>
      <c r="CT10" s="209"/>
      <c r="CU10" s="209"/>
      <c r="CV10" s="209"/>
      <c r="CW10" s="209"/>
      <c r="CX10" s="209"/>
      <c r="CY10" s="209"/>
      <c r="CZ10" s="209"/>
      <c r="DA10" s="209"/>
    </row>
    <row r="11" spans="1:127" ht="13.2" customHeight="1">
      <c r="A11" s="107">
        <v>45643</v>
      </c>
      <c r="B11" s="108" t="s">
        <v>331</v>
      </c>
      <c r="C11" s="320" t="s">
        <v>334</v>
      </c>
      <c r="D11" s="300"/>
      <c r="E11" s="209"/>
      <c r="F11" s="209"/>
      <c r="G11" s="209"/>
      <c r="H11" s="209"/>
      <c r="I11" s="209"/>
      <c r="J11" s="209"/>
      <c r="K11" s="209"/>
      <c r="L11" s="209"/>
      <c r="M11" s="300"/>
      <c r="N11" s="300"/>
      <c r="O11" s="300"/>
      <c r="P11" s="300"/>
      <c r="Q11" s="209"/>
      <c r="R11" s="209"/>
      <c r="S11" s="209"/>
      <c r="T11" s="209"/>
      <c r="U11" s="209"/>
      <c r="V11" s="209"/>
      <c r="W11" s="209"/>
      <c r="X11" s="300"/>
      <c r="Y11" s="300"/>
      <c r="Z11" s="300"/>
      <c r="AA11" s="300"/>
      <c r="AB11" s="300"/>
      <c r="AC11" s="300"/>
      <c r="AD11" s="300"/>
      <c r="AE11" s="209"/>
      <c r="AF11" s="209"/>
      <c r="AG11" s="209"/>
      <c r="AH11" s="209"/>
      <c r="AI11" s="209"/>
      <c r="AJ11" s="209"/>
      <c r="AK11" s="209"/>
      <c r="AL11" s="300"/>
      <c r="AM11" s="300"/>
      <c r="AN11" s="300"/>
      <c r="AO11" s="300"/>
      <c r="AP11" s="209"/>
      <c r="AQ11" s="300"/>
      <c r="AR11" s="300"/>
      <c r="AS11" s="209"/>
      <c r="AT11" s="209"/>
      <c r="AU11" s="209"/>
      <c r="AV11" s="300"/>
      <c r="AW11" s="209"/>
      <c r="AX11" s="300"/>
      <c r="AY11" s="209"/>
      <c r="AZ11" s="209"/>
      <c r="BA11" s="209"/>
      <c r="BB11" s="209"/>
      <c r="BC11" s="209"/>
      <c r="BD11" s="209"/>
      <c r="BE11" s="209"/>
      <c r="BF11" s="209"/>
      <c r="BG11" s="300"/>
      <c r="BH11" s="209"/>
      <c r="BI11" s="300"/>
      <c r="BJ11" s="209"/>
      <c r="BK11" s="300"/>
      <c r="BL11" s="209"/>
      <c r="BM11" s="209"/>
      <c r="BN11" s="209"/>
      <c r="BO11" s="209"/>
      <c r="BP11" s="209"/>
      <c r="BQ11" s="300"/>
      <c r="BR11" s="209"/>
      <c r="BS11" s="209"/>
      <c r="BT11" s="300"/>
      <c r="BU11" s="300"/>
      <c r="BV11" s="209"/>
      <c r="BW11" s="300"/>
      <c r="BX11" s="209"/>
      <c r="BY11" s="209"/>
      <c r="BZ11" s="293">
        <v>1699.99</v>
      </c>
      <c r="CA11" s="209"/>
      <c r="CB11" s="209"/>
      <c r="CC11" s="209"/>
      <c r="CD11" s="300"/>
      <c r="CE11" s="300"/>
      <c r="CF11" s="209"/>
      <c r="CG11" s="209"/>
      <c r="CH11" s="209"/>
      <c r="CI11" s="209"/>
      <c r="CJ11" s="209"/>
      <c r="CK11" s="209"/>
      <c r="CL11" s="209"/>
      <c r="CM11" s="209"/>
      <c r="CN11" s="209"/>
      <c r="CO11" s="209"/>
      <c r="CP11" s="209"/>
      <c r="CQ11" s="209"/>
      <c r="CR11" s="209"/>
      <c r="CS11" s="209"/>
      <c r="CT11" s="209"/>
      <c r="CU11" s="209"/>
      <c r="CV11" s="209"/>
      <c r="CW11" s="209"/>
      <c r="CX11" s="209"/>
      <c r="CY11" s="209"/>
      <c r="CZ11" s="209"/>
      <c r="DA11" s="209"/>
    </row>
    <row r="12" spans="1:127" s="242" customFormat="1" ht="13.2" customHeight="1">
      <c r="A12" s="107">
        <v>45643</v>
      </c>
      <c r="B12" s="108" t="s">
        <v>331</v>
      </c>
      <c r="C12" s="320" t="s">
        <v>335</v>
      </c>
      <c r="D12" s="300"/>
      <c r="E12" s="209"/>
      <c r="F12" s="209"/>
      <c r="G12" s="209"/>
      <c r="H12" s="209"/>
      <c r="I12" s="209"/>
      <c r="J12" s="209"/>
      <c r="K12" s="209"/>
      <c r="L12" s="209"/>
      <c r="M12" s="300"/>
      <c r="N12" s="300"/>
      <c r="O12" s="300"/>
      <c r="P12" s="300"/>
      <c r="Q12" s="209"/>
      <c r="R12" s="209"/>
      <c r="S12" s="300"/>
      <c r="T12" s="300"/>
      <c r="U12" s="300"/>
      <c r="V12" s="209"/>
      <c r="W12" s="209"/>
      <c r="X12" s="300"/>
      <c r="Y12" s="300"/>
      <c r="Z12" s="300"/>
      <c r="AA12" s="338"/>
      <c r="AB12" s="300"/>
      <c r="AC12" s="300"/>
      <c r="AD12" s="338"/>
      <c r="AE12" s="209"/>
      <c r="AF12" s="209"/>
      <c r="AG12" s="209"/>
      <c r="AH12" s="209"/>
      <c r="AI12" s="209"/>
      <c r="AJ12" s="209"/>
      <c r="AK12" s="209"/>
      <c r="AL12" s="300"/>
      <c r="AM12" s="338"/>
      <c r="AN12" s="300"/>
      <c r="AO12" s="338"/>
      <c r="AP12" s="209"/>
      <c r="AQ12" s="300"/>
      <c r="AR12" s="300"/>
      <c r="AS12" s="209"/>
      <c r="AT12" s="209"/>
      <c r="AU12" s="300"/>
      <c r="AV12" s="300"/>
      <c r="AW12" s="209"/>
      <c r="AX12" s="300"/>
      <c r="AY12" s="209"/>
      <c r="AZ12" s="209"/>
      <c r="BA12" s="209"/>
      <c r="BB12" s="209"/>
      <c r="BC12" s="209"/>
      <c r="BD12" s="209"/>
      <c r="BE12" s="209"/>
      <c r="BF12" s="209"/>
      <c r="BG12" s="300"/>
      <c r="BH12" s="302"/>
      <c r="BI12" s="300"/>
      <c r="BJ12" s="209"/>
      <c r="BK12" s="300"/>
      <c r="BL12" s="300"/>
      <c r="BM12" s="300"/>
      <c r="BN12" s="300"/>
      <c r="BO12" s="209"/>
      <c r="BP12" s="209"/>
      <c r="BQ12" s="300"/>
      <c r="BR12" s="209"/>
      <c r="BS12" s="209"/>
      <c r="BT12" s="338"/>
      <c r="BU12" s="673">
        <v>5800.07</v>
      </c>
      <c r="BV12" s="300"/>
      <c r="BW12" s="300"/>
      <c r="BX12" s="209"/>
      <c r="BY12" s="300"/>
      <c r="BZ12" s="209"/>
      <c r="CA12" s="209"/>
      <c r="CB12" s="209"/>
      <c r="CC12" s="209"/>
      <c r="CD12" s="300"/>
      <c r="CE12" s="300"/>
      <c r="CF12" s="209"/>
      <c r="CG12" s="209"/>
      <c r="CH12" s="209"/>
      <c r="CI12" s="209"/>
      <c r="CJ12" s="209"/>
      <c r="CK12" s="209"/>
      <c r="CL12" s="209"/>
      <c r="CM12" s="209"/>
      <c r="CN12" s="209"/>
      <c r="CO12" s="209"/>
      <c r="CP12" s="209"/>
      <c r="CQ12" s="209"/>
      <c r="CR12" s="209"/>
      <c r="CS12" s="209"/>
      <c r="CT12" s="209"/>
      <c r="CU12" s="209"/>
      <c r="CV12" s="209"/>
      <c r="CW12" s="209"/>
      <c r="CX12" s="209"/>
      <c r="CY12" s="209"/>
      <c r="CZ12" s="209"/>
      <c r="DA12" s="209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</row>
    <row r="13" spans="1:127" ht="13.2" customHeight="1">
      <c r="A13" s="107">
        <v>45643</v>
      </c>
      <c r="B13" s="108" t="s">
        <v>331</v>
      </c>
      <c r="C13" s="320" t="s">
        <v>336</v>
      </c>
      <c r="D13" s="300"/>
      <c r="E13" s="209"/>
      <c r="F13" s="209"/>
      <c r="G13" s="209"/>
      <c r="H13" s="209"/>
      <c r="I13" s="209"/>
      <c r="J13" s="209"/>
      <c r="K13" s="209"/>
      <c r="L13" s="209"/>
      <c r="M13" s="300"/>
      <c r="N13" s="300"/>
      <c r="O13" s="300"/>
      <c r="P13" s="300"/>
      <c r="Q13" s="209"/>
      <c r="R13" s="209"/>
      <c r="S13" s="300"/>
      <c r="T13" s="300"/>
      <c r="U13" s="300"/>
      <c r="V13" s="209"/>
      <c r="W13" s="209"/>
      <c r="X13" s="300"/>
      <c r="Y13" s="300"/>
      <c r="Z13" s="300"/>
      <c r="AA13" s="338"/>
      <c r="AB13" s="300"/>
      <c r="AC13" s="300"/>
      <c r="AE13" s="209"/>
      <c r="AF13" s="209"/>
      <c r="AG13" s="209"/>
      <c r="AH13" s="209"/>
      <c r="AI13" s="209"/>
      <c r="AJ13" s="209"/>
      <c r="AK13" s="209"/>
      <c r="AL13" s="300"/>
      <c r="AM13" s="338"/>
      <c r="AN13" s="300"/>
      <c r="AO13" s="338"/>
      <c r="AP13" s="209"/>
      <c r="AQ13" s="300"/>
      <c r="AR13" s="300"/>
      <c r="AS13" s="209"/>
      <c r="AT13" s="209"/>
      <c r="AU13" s="300"/>
      <c r="AV13" s="300"/>
      <c r="AW13" s="209"/>
      <c r="AX13" s="300"/>
      <c r="AY13" s="209"/>
      <c r="AZ13" s="209"/>
      <c r="BA13" s="209"/>
      <c r="BB13" s="209"/>
      <c r="BC13" s="209"/>
      <c r="BD13" s="209"/>
      <c r="BE13" s="209"/>
      <c r="BF13" s="209"/>
      <c r="BG13" s="300"/>
      <c r="BH13" s="302"/>
      <c r="BI13" s="300"/>
      <c r="BJ13" s="209"/>
      <c r="BK13" s="300"/>
      <c r="BL13" s="300"/>
      <c r="BM13" s="300"/>
      <c r="BN13" s="300"/>
      <c r="BO13" s="209"/>
      <c r="BP13" s="209"/>
      <c r="BQ13" s="300"/>
      <c r="BR13" s="209"/>
      <c r="BS13" s="209"/>
      <c r="BT13" s="338"/>
      <c r="BU13" s="338"/>
      <c r="BV13" s="404">
        <v>4999.6000000000004</v>
      </c>
      <c r="BW13" s="300"/>
      <c r="BX13" s="209"/>
      <c r="BY13" s="300"/>
      <c r="BZ13" s="209"/>
      <c r="CA13" s="209"/>
      <c r="CB13" s="209"/>
      <c r="CC13" s="209"/>
      <c r="CD13" s="300"/>
      <c r="CE13" s="300"/>
      <c r="CF13" s="209"/>
      <c r="CG13" s="209"/>
      <c r="CH13" s="209"/>
      <c r="CI13" s="209"/>
      <c r="CJ13" s="209"/>
      <c r="CK13" s="209"/>
      <c r="CL13" s="209"/>
      <c r="CM13" s="209"/>
      <c r="CN13" s="209"/>
      <c r="CO13" s="209"/>
      <c r="CP13" s="209"/>
      <c r="CQ13" s="209"/>
      <c r="CR13" s="209"/>
      <c r="CS13" s="209"/>
      <c r="CT13" s="209"/>
      <c r="CU13" s="209"/>
      <c r="CV13" s="209"/>
      <c r="CW13" s="209"/>
      <c r="CX13" s="209"/>
      <c r="CY13" s="209"/>
      <c r="CZ13" s="209"/>
      <c r="DA13" s="209"/>
    </row>
    <row r="14" spans="1:127" ht="13.2" customHeight="1">
      <c r="B14" s="232"/>
      <c r="C14" s="289"/>
      <c r="D14" s="300"/>
      <c r="E14" s="209"/>
      <c r="F14" s="209"/>
      <c r="G14" s="209"/>
      <c r="H14" s="209"/>
      <c r="I14" s="209"/>
      <c r="J14" s="209"/>
      <c r="K14" s="209"/>
      <c r="L14" s="209"/>
      <c r="M14" s="300"/>
      <c r="N14" s="300"/>
      <c r="O14" s="300"/>
      <c r="P14" s="300"/>
      <c r="Q14" s="209"/>
      <c r="R14" s="209"/>
      <c r="S14" s="300"/>
      <c r="T14" s="300"/>
      <c r="U14" s="300"/>
      <c r="V14" s="209"/>
      <c r="W14" s="209"/>
      <c r="X14" s="300"/>
      <c r="Y14" s="300"/>
      <c r="Z14" s="300"/>
      <c r="AA14" s="338"/>
      <c r="AB14" s="300"/>
      <c r="AC14" s="300"/>
      <c r="AD14" s="338"/>
      <c r="AE14" s="209"/>
      <c r="AF14" s="209"/>
      <c r="AG14" s="209"/>
      <c r="AH14" s="209"/>
      <c r="AI14" s="209"/>
      <c r="AJ14" s="209"/>
      <c r="AK14" s="209"/>
      <c r="AL14" s="300"/>
      <c r="AM14" s="338"/>
      <c r="AN14" s="300"/>
      <c r="AO14" s="338"/>
      <c r="AP14" s="209"/>
      <c r="AQ14" s="300"/>
      <c r="AR14" s="300"/>
      <c r="AS14" s="209"/>
      <c r="AT14" s="209"/>
      <c r="AU14" s="300"/>
      <c r="AV14" s="300"/>
      <c r="AW14" s="209"/>
      <c r="AX14" s="300"/>
      <c r="AY14" s="209"/>
      <c r="AZ14" s="209"/>
      <c r="BA14" s="209"/>
      <c r="BB14" s="209"/>
      <c r="BC14" s="209"/>
      <c r="BD14" s="209"/>
      <c r="BE14" s="209"/>
      <c r="BF14" s="209"/>
      <c r="BG14" s="300"/>
      <c r="BH14" s="302"/>
      <c r="BI14" s="300"/>
      <c r="BJ14" s="209"/>
      <c r="BK14" s="300"/>
      <c r="BL14" s="300"/>
      <c r="BM14" s="300"/>
      <c r="BN14" s="300"/>
      <c r="BO14" s="209"/>
      <c r="BP14" s="209"/>
      <c r="BQ14" s="300"/>
      <c r="BR14" s="209"/>
      <c r="BS14" s="209"/>
      <c r="BT14" s="338"/>
      <c r="BU14" s="338"/>
      <c r="BV14" s="300"/>
      <c r="BW14" s="300"/>
      <c r="BX14" s="209"/>
      <c r="BY14" s="300"/>
      <c r="BZ14" s="209"/>
      <c r="CA14" s="209"/>
      <c r="CB14" s="209"/>
      <c r="CC14" s="209"/>
      <c r="CD14" s="300"/>
      <c r="CE14" s="300"/>
      <c r="CF14" s="209"/>
      <c r="CG14" s="209"/>
      <c r="CH14" s="209"/>
      <c r="CI14" s="209"/>
      <c r="CJ14" s="209"/>
      <c r="CK14" s="209"/>
      <c r="CL14" s="209"/>
      <c r="CM14" s="209"/>
      <c r="CN14" s="209"/>
      <c r="CO14" s="209"/>
      <c r="CP14" s="209"/>
      <c r="CQ14" s="209"/>
      <c r="CR14" s="209"/>
      <c r="CS14" s="209"/>
      <c r="CT14" s="209"/>
      <c r="CU14" s="209"/>
      <c r="CV14" s="209"/>
      <c r="CW14" s="209"/>
      <c r="CX14" s="209"/>
      <c r="CY14" s="209"/>
      <c r="CZ14" s="209"/>
      <c r="DA14" s="209"/>
    </row>
    <row r="15" spans="1:127" ht="12.6" customHeight="1">
      <c r="A15" s="107">
        <v>45643</v>
      </c>
      <c r="B15" s="108" t="s">
        <v>337</v>
      </c>
      <c r="C15" s="320" t="s">
        <v>338</v>
      </c>
      <c r="D15" s="300"/>
      <c r="E15" s="209"/>
      <c r="F15" s="209"/>
      <c r="G15" s="209"/>
      <c r="H15" s="209"/>
      <c r="I15" s="209"/>
      <c r="J15" s="209"/>
      <c r="K15" s="209"/>
      <c r="L15" s="209"/>
      <c r="M15" s="300"/>
      <c r="N15" s="300"/>
      <c r="O15" s="300"/>
      <c r="P15" s="300"/>
      <c r="Q15" s="209"/>
      <c r="R15" s="209"/>
      <c r="S15" s="300"/>
      <c r="T15" s="300"/>
      <c r="U15" s="300"/>
      <c r="V15" s="209"/>
      <c r="W15" s="209"/>
      <c r="X15" s="300"/>
      <c r="Y15" s="300"/>
      <c r="Z15" s="300"/>
      <c r="AA15" s="338"/>
      <c r="AB15" s="300"/>
      <c r="AC15" s="300"/>
      <c r="AD15" s="338"/>
      <c r="AE15" s="209"/>
      <c r="AF15" s="209"/>
      <c r="AG15" s="209"/>
      <c r="AH15" s="209"/>
      <c r="AI15" s="209"/>
      <c r="AJ15" s="209"/>
      <c r="AK15" s="209"/>
      <c r="AL15" s="300"/>
      <c r="AM15" s="338"/>
      <c r="AN15" s="404">
        <v>700</v>
      </c>
      <c r="AO15" s="338"/>
      <c r="AP15" s="209"/>
      <c r="AQ15" s="300"/>
      <c r="AR15" s="300"/>
      <c r="AS15" s="209"/>
      <c r="AT15" s="209"/>
      <c r="AU15" s="300"/>
      <c r="AV15" s="300"/>
      <c r="AW15" s="209"/>
      <c r="AX15" s="300"/>
      <c r="AY15" s="209"/>
      <c r="AZ15" s="209"/>
      <c r="BA15" s="209"/>
      <c r="BB15" s="209"/>
      <c r="BC15" s="209"/>
      <c r="BD15" s="209"/>
      <c r="BE15" s="209"/>
      <c r="BF15" s="209"/>
      <c r="BG15" s="300"/>
      <c r="BH15" s="302"/>
      <c r="BI15" s="300"/>
      <c r="BJ15" s="209"/>
      <c r="BK15" s="300"/>
      <c r="BL15" s="300"/>
      <c r="BM15" s="300"/>
      <c r="BN15" s="300"/>
      <c r="BO15" s="209"/>
      <c r="BP15" s="209"/>
      <c r="BR15" s="209"/>
      <c r="BS15" s="300"/>
      <c r="BT15" s="338"/>
      <c r="BU15" s="338"/>
      <c r="BV15" s="300"/>
      <c r="BW15" s="300"/>
      <c r="BX15" s="209"/>
      <c r="BY15" s="209"/>
      <c r="BZ15" s="209"/>
      <c r="CA15" s="209"/>
      <c r="CB15" s="209"/>
      <c r="CC15" s="209"/>
      <c r="CD15" s="300"/>
      <c r="CE15" s="300"/>
      <c r="CF15" s="209"/>
      <c r="CG15" s="209"/>
      <c r="CH15" s="209"/>
      <c r="CI15" s="209"/>
      <c r="CJ15" s="209"/>
      <c r="CK15" s="209"/>
      <c r="CL15" s="209"/>
      <c r="CM15" s="209"/>
      <c r="CN15" s="209"/>
      <c r="CO15" s="209"/>
      <c r="CP15" s="209"/>
      <c r="CQ15" s="209"/>
      <c r="CR15" s="209"/>
      <c r="CS15" s="209"/>
      <c r="CT15" s="209"/>
      <c r="CU15" s="209"/>
      <c r="CV15" s="209"/>
      <c r="CW15" s="209"/>
      <c r="CX15" s="209"/>
      <c r="CY15" s="209"/>
      <c r="CZ15" s="209"/>
      <c r="DA15" s="209"/>
    </row>
    <row r="16" spans="1:127" ht="12.6" customHeight="1">
      <c r="A16" s="107">
        <v>45643</v>
      </c>
      <c r="B16" s="108" t="s">
        <v>337</v>
      </c>
      <c r="C16" s="320" t="s">
        <v>339</v>
      </c>
      <c r="D16" s="300"/>
      <c r="E16" s="209"/>
      <c r="F16" s="209"/>
      <c r="G16" s="209"/>
      <c r="H16" s="209"/>
      <c r="I16" s="209"/>
      <c r="J16" s="209"/>
      <c r="K16" s="209"/>
      <c r="L16" s="209"/>
      <c r="M16" s="300"/>
      <c r="N16" s="300"/>
      <c r="O16" s="300"/>
      <c r="P16" s="300"/>
      <c r="Q16" s="209"/>
      <c r="R16" s="209"/>
      <c r="S16" s="300"/>
      <c r="T16" s="300"/>
      <c r="U16" s="300"/>
      <c r="V16" s="209"/>
      <c r="W16" s="209"/>
      <c r="X16" s="300"/>
      <c r="Y16" s="300"/>
      <c r="Z16" s="300"/>
      <c r="AA16" s="338"/>
      <c r="AB16" s="300"/>
      <c r="AC16" s="300"/>
      <c r="AD16" s="338"/>
      <c r="AE16" s="209"/>
      <c r="AF16" s="209"/>
      <c r="AG16" s="209"/>
      <c r="AH16" s="209"/>
      <c r="AI16" s="209"/>
      <c r="AJ16" s="209"/>
      <c r="AK16" s="209"/>
      <c r="AL16" s="300"/>
      <c r="AM16" s="338"/>
      <c r="AN16" s="300"/>
      <c r="AO16" s="338"/>
      <c r="AP16" s="209"/>
      <c r="AQ16" s="300"/>
      <c r="AR16" s="300"/>
      <c r="AS16" s="209"/>
      <c r="AT16" s="209"/>
      <c r="AU16" s="300"/>
      <c r="AV16" s="300"/>
      <c r="AW16" s="209"/>
      <c r="AX16" s="404">
        <v>34949.769999999997</v>
      </c>
      <c r="AY16" s="209"/>
      <c r="AZ16" s="209"/>
      <c r="BA16" s="209"/>
      <c r="BB16" s="209"/>
      <c r="BC16" s="209"/>
      <c r="BD16" s="209"/>
      <c r="BE16" s="209"/>
      <c r="BF16" s="209"/>
      <c r="BG16" s="300"/>
      <c r="BH16" s="302"/>
      <c r="BI16" s="300"/>
      <c r="BJ16" s="209"/>
      <c r="BK16" s="300"/>
      <c r="BL16" s="300"/>
      <c r="BM16" s="300"/>
      <c r="BN16" s="300"/>
      <c r="BO16" s="209"/>
      <c r="BP16" s="209"/>
      <c r="BQ16" s="300"/>
      <c r="BR16" s="209"/>
      <c r="BS16" s="300"/>
      <c r="BT16" s="338"/>
      <c r="BU16" s="338"/>
      <c r="BV16" s="300"/>
      <c r="BW16" s="300"/>
      <c r="BX16" s="209"/>
      <c r="BY16" s="209"/>
      <c r="BZ16" s="209"/>
      <c r="CA16" s="209"/>
      <c r="CB16" s="209"/>
      <c r="CC16" s="209"/>
      <c r="CD16" s="300"/>
      <c r="CE16" s="300"/>
      <c r="CF16" s="209"/>
      <c r="CG16" s="209"/>
      <c r="CH16" s="209"/>
      <c r="CI16" s="209"/>
      <c r="CJ16" s="209"/>
      <c r="CK16" s="209"/>
      <c r="CL16" s="209"/>
      <c r="CM16" s="209"/>
      <c r="CN16" s="209"/>
      <c r="CO16" s="209"/>
      <c r="CP16" s="209"/>
      <c r="CQ16" s="209"/>
      <c r="CR16" s="209"/>
      <c r="CS16" s="209"/>
      <c r="CT16" s="209"/>
      <c r="CU16" s="209"/>
      <c r="CV16" s="209"/>
      <c r="CW16" s="209"/>
      <c r="CX16" s="209"/>
      <c r="CY16" s="209"/>
      <c r="CZ16" s="209"/>
      <c r="DA16" s="209"/>
    </row>
    <row r="17" spans="1:105" ht="12.6" customHeight="1">
      <c r="A17" s="107">
        <v>45643</v>
      </c>
      <c r="B17" s="108" t="s">
        <v>337</v>
      </c>
      <c r="C17" s="320" t="s">
        <v>340</v>
      </c>
      <c r="D17" s="300"/>
      <c r="E17" s="209"/>
      <c r="F17" s="209"/>
      <c r="G17" s="209"/>
      <c r="H17" s="209"/>
      <c r="I17" s="209"/>
      <c r="J17" s="209"/>
      <c r="K17" s="209"/>
      <c r="L17" s="209"/>
      <c r="M17" s="300"/>
      <c r="N17" s="300"/>
      <c r="O17" s="300"/>
      <c r="P17" s="300"/>
      <c r="Q17" s="209"/>
      <c r="R17" s="209"/>
      <c r="S17" s="300"/>
      <c r="T17" s="300"/>
      <c r="U17" s="300"/>
      <c r="V17" s="209"/>
      <c r="W17" s="209"/>
      <c r="X17" s="300"/>
      <c r="Y17" s="300"/>
      <c r="Z17" s="300"/>
      <c r="AA17" s="338"/>
      <c r="AB17" s="300"/>
      <c r="AC17" s="300"/>
      <c r="AD17" s="338"/>
      <c r="AE17" s="209"/>
      <c r="AF17" s="209"/>
      <c r="AG17" s="209"/>
      <c r="AH17" s="209"/>
      <c r="AI17" s="209"/>
      <c r="AJ17" s="209"/>
      <c r="AK17" s="209"/>
      <c r="AL17" s="300"/>
      <c r="AM17" s="338"/>
      <c r="AN17" s="300"/>
      <c r="AO17" s="338"/>
      <c r="AP17" s="209"/>
      <c r="AQ17" s="300"/>
      <c r="AR17" s="300"/>
      <c r="AS17" s="209"/>
      <c r="AT17" s="209"/>
      <c r="AU17" s="300"/>
      <c r="AV17" s="300"/>
      <c r="AW17" s="209"/>
      <c r="AX17" s="300"/>
      <c r="AY17" s="209"/>
      <c r="AZ17" s="209"/>
      <c r="BA17" s="209"/>
      <c r="BB17" s="209"/>
      <c r="BC17" s="209"/>
      <c r="BD17" s="209"/>
      <c r="BE17" s="209"/>
      <c r="BF17" s="293">
        <v>85000</v>
      </c>
      <c r="BG17" s="300"/>
      <c r="BH17" s="302"/>
      <c r="BI17" s="300"/>
      <c r="BJ17" s="209"/>
      <c r="BK17" s="300"/>
      <c r="BL17" s="300"/>
      <c r="BM17" s="300"/>
      <c r="BN17" s="300"/>
      <c r="BO17" s="209"/>
      <c r="BP17" s="209"/>
      <c r="BQ17" s="300"/>
      <c r="BR17" s="209"/>
      <c r="BS17" s="300"/>
      <c r="BT17" s="338"/>
      <c r="BU17" s="338"/>
      <c r="BV17" s="300"/>
      <c r="BW17" s="300"/>
      <c r="BX17" s="209"/>
      <c r="BY17" s="209"/>
      <c r="BZ17" s="209"/>
      <c r="CA17" s="209"/>
      <c r="CB17" s="209"/>
      <c r="CC17" s="209"/>
      <c r="CD17" s="300"/>
      <c r="CE17" s="300"/>
      <c r="CF17" s="209"/>
      <c r="CG17" s="209"/>
      <c r="CH17" s="209"/>
      <c r="CI17" s="209"/>
      <c r="CJ17" s="209"/>
      <c r="CK17" s="209"/>
      <c r="CL17" s="209"/>
      <c r="CM17" s="209"/>
      <c r="CN17" s="209"/>
      <c r="CO17" s="209"/>
      <c r="CP17" s="209"/>
      <c r="CQ17" s="209"/>
      <c r="CR17" s="209"/>
      <c r="CS17" s="209"/>
      <c r="CT17" s="209"/>
      <c r="CU17" s="209"/>
      <c r="CV17" s="209"/>
      <c r="CW17" s="209"/>
      <c r="CX17" s="209"/>
      <c r="CY17" s="209"/>
      <c r="CZ17" s="209"/>
      <c r="DA17" s="209"/>
    </row>
    <row r="18" spans="1:105" ht="13.2" customHeight="1">
      <c r="A18" s="107"/>
      <c r="B18" s="108"/>
      <c r="C18" s="320"/>
      <c r="D18" s="300"/>
      <c r="E18" s="209"/>
      <c r="F18" s="209"/>
      <c r="G18" s="209"/>
      <c r="H18" s="209"/>
      <c r="I18" s="209"/>
      <c r="J18" s="209"/>
      <c r="K18" s="209"/>
      <c r="L18" s="209"/>
      <c r="M18" s="300"/>
      <c r="N18" s="300"/>
      <c r="O18" s="300"/>
      <c r="P18" s="300"/>
      <c r="Q18" s="209"/>
      <c r="R18" s="209"/>
      <c r="S18" s="300"/>
      <c r="T18" s="300"/>
      <c r="U18" s="300"/>
      <c r="V18" s="209"/>
      <c r="W18" s="209"/>
      <c r="X18" s="300"/>
      <c r="Y18" s="300"/>
      <c r="Z18" s="300"/>
      <c r="AA18" s="338"/>
      <c r="AB18" s="300"/>
      <c r="AC18" s="300"/>
      <c r="AD18" s="338"/>
      <c r="AE18" s="209"/>
      <c r="AF18" s="209"/>
      <c r="AG18" s="209"/>
      <c r="AH18" s="209"/>
      <c r="AI18" s="209"/>
      <c r="AJ18" s="209"/>
      <c r="AK18" s="209"/>
      <c r="AL18" s="300"/>
      <c r="AM18" s="338"/>
      <c r="AN18" s="300"/>
      <c r="AO18" s="338"/>
      <c r="AP18" s="209"/>
      <c r="AQ18" s="300"/>
      <c r="AR18" s="300"/>
      <c r="AS18" s="209"/>
      <c r="AT18" s="209"/>
      <c r="AU18" s="300"/>
      <c r="AV18" s="300"/>
      <c r="AW18" s="209"/>
      <c r="AX18" s="300"/>
      <c r="AY18" s="209"/>
      <c r="AZ18" s="209"/>
      <c r="BA18" s="209"/>
      <c r="BB18" s="209"/>
      <c r="BC18" s="209"/>
      <c r="BD18" s="209"/>
      <c r="BE18" s="209"/>
      <c r="BF18" s="209"/>
      <c r="BG18" s="300"/>
      <c r="BH18" s="302"/>
      <c r="BI18" s="300"/>
      <c r="BJ18" s="209"/>
      <c r="BK18" s="300"/>
      <c r="BL18" s="300"/>
      <c r="BM18" s="300"/>
      <c r="BN18" s="300"/>
      <c r="BO18" s="209"/>
      <c r="BP18" s="209"/>
      <c r="BQ18" s="300"/>
      <c r="BR18" s="209"/>
      <c r="BS18" s="300"/>
      <c r="BT18" s="338"/>
      <c r="BU18" s="338"/>
      <c r="BV18" s="300"/>
      <c r="BW18" s="300"/>
      <c r="BX18" s="209"/>
      <c r="BY18" s="209"/>
      <c r="BZ18" s="209"/>
      <c r="CA18" s="209"/>
      <c r="CB18" s="209"/>
      <c r="CC18" s="209"/>
      <c r="CD18" s="300"/>
      <c r="CE18" s="300"/>
      <c r="CF18" s="209"/>
      <c r="CG18" s="209"/>
      <c r="CH18" s="209"/>
      <c r="CI18" s="209"/>
      <c r="CJ18" s="209"/>
      <c r="CK18" s="209"/>
      <c r="CL18" s="209"/>
      <c r="CM18" s="209"/>
      <c r="CN18" s="209"/>
      <c r="CO18" s="209"/>
      <c r="CP18" s="209"/>
      <c r="CQ18" s="209"/>
      <c r="CR18" s="209"/>
      <c r="CS18" s="209"/>
      <c r="CT18" s="209"/>
      <c r="CU18" s="209"/>
      <c r="CV18" s="209"/>
      <c r="CW18" s="209"/>
      <c r="CX18" s="209"/>
      <c r="CY18" s="209"/>
      <c r="CZ18" s="209"/>
      <c r="DA18" s="209"/>
    </row>
    <row r="19" spans="1:105" ht="13.2" customHeight="1">
      <c r="A19" s="107">
        <v>45643</v>
      </c>
      <c r="B19" s="108" t="s">
        <v>341</v>
      </c>
      <c r="C19" s="320" t="s">
        <v>342</v>
      </c>
      <c r="D19" s="300"/>
      <c r="E19" s="209"/>
      <c r="F19" s="209"/>
      <c r="G19" s="209"/>
      <c r="H19" s="209"/>
      <c r="I19" s="209"/>
      <c r="J19" s="209"/>
      <c r="K19" s="209"/>
      <c r="L19" s="209"/>
      <c r="M19" s="300"/>
      <c r="N19" s="300"/>
      <c r="O19" s="300"/>
      <c r="P19" s="300"/>
      <c r="Q19" s="209"/>
      <c r="R19" s="209"/>
      <c r="S19" s="300"/>
      <c r="T19" s="300"/>
      <c r="U19" s="300"/>
      <c r="V19" s="209"/>
      <c r="W19" s="209"/>
      <c r="X19" s="300"/>
      <c r="Y19" s="300"/>
      <c r="Z19" s="300"/>
      <c r="AA19" s="338"/>
      <c r="AB19" s="300"/>
      <c r="AC19" s="300"/>
      <c r="AD19" s="338"/>
      <c r="AE19" s="209"/>
      <c r="AF19" s="209"/>
      <c r="AG19" s="209"/>
      <c r="AH19" s="209"/>
      <c r="AI19" s="209"/>
      <c r="AJ19" s="209"/>
      <c r="AK19" s="209"/>
      <c r="AL19" s="300"/>
      <c r="AM19" s="338"/>
      <c r="AN19" s="300"/>
      <c r="AO19" s="338"/>
      <c r="AP19" s="209"/>
      <c r="AQ19" s="300"/>
      <c r="AR19" s="300"/>
      <c r="AS19" s="209"/>
      <c r="AT19" s="209"/>
      <c r="AU19" s="300"/>
      <c r="AV19" s="300"/>
      <c r="AW19" s="209"/>
      <c r="AX19" s="300"/>
      <c r="AY19" s="209"/>
      <c r="AZ19" s="209"/>
      <c r="BA19" s="209"/>
      <c r="BB19" s="209"/>
      <c r="BD19" s="209"/>
      <c r="BE19" s="209"/>
      <c r="BF19" s="209"/>
      <c r="BG19" s="300"/>
      <c r="BH19" s="302"/>
      <c r="BI19" s="300"/>
      <c r="BJ19" s="209"/>
      <c r="BK19" s="404">
        <v>22462.5</v>
      </c>
      <c r="BL19" s="300"/>
      <c r="BM19" s="300"/>
      <c r="BN19" s="300"/>
      <c r="BO19" s="209"/>
      <c r="BP19" s="209"/>
      <c r="BQ19" s="300"/>
      <c r="BR19" s="209"/>
      <c r="BS19" s="300"/>
      <c r="BT19" s="338"/>
      <c r="BU19" s="338"/>
      <c r="BV19" s="300"/>
      <c r="BW19" s="300"/>
      <c r="BX19" s="209"/>
      <c r="BY19" s="209"/>
      <c r="BZ19" s="209"/>
      <c r="CA19" s="209"/>
      <c r="CB19" s="209"/>
      <c r="CC19" s="209"/>
      <c r="CD19" s="300"/>
      <c r="CE19" s="300"/>
      <c r="CF19" s="209"/>
      <c r="CG19" s="209"/>
      <c r="CH19" s="209"/>
      <c r="CI19" s="209"/>
      <c r="CJ19" s="209"/>
      <c r="CK19" s="209"/>
      <c r="CL19" s="209"/>
      <c r="CM19" s="209"/>
      <c r="CN19" s="209"/>
      <c r="CO19" s="209"/>
      <c r="CP19" s="209"/>
      <c r="CQ19" s="209"/>
      <c r="CR19" s="209"/>
      <c r="CS19" s="209"/>
      <c r="CT19" s="209"/>
      <c r="CU19" s="209"/>
      <c r="CV19" s="209"/>
      <c r="CW19" s="209"/>
      <c r="CX19" s="209"/>
      <c r="CY19" s="209"/>
      <c r="CZ19" s="209"/>
      <c r="DA19" s="209"/>
    </row>
    <row r="20" spans="1:105" ht="13.2" customHeight="1">
      <c r="A20" s="107">
        <v>45643</v>
      </c>
      <c r="B20" s="108" t="s">
        <v>341</v>
      </c>
      <c r="C20" s="320" t="s">
        <v>343</v>
      </c>
      <c r="D20" s="300"/>
      <c r="E20" s="209"/>
      <c r="F20" s="209"/>
      <c r="G20" s="209"/>
      <c r="H20" s="209"/>
      <c r="I20" s="209"/>
      <c r="J20" s="209"/>
      <c r="K20" s="209"/>
      <c r="L20" s="209"/>
      <c r="M20" s="300"/>
      <c r="N20" s="300"/>
      <c r="O20" s="300"/>
      <c r="P20" s="300"/>
      <c r="Q20" s="209"/>
      <c r="R20" s="209"/>
      <c r="S20" s="300"/>
      <c r="T20" s="300"/>
      <c r="U20" s="300"/>
      <c r="V20" s="209"/>
      <c r="W20" s="209"/>
      <c r="X20" s="300"/>
      <c r="Y20" s="300"/>
      <c r="Z20" s="300"/>
      <c r="AA20" s="338"/>
      <c r="AB20" s="300"/>
      <c r="AC20" s="300"/>
      <c r="AD20" s="338"/>
      <c r="AE20" s="209"/>
      <c r="AF20" s="209"/>
      <c r="AG20" s="209"/>
      <c r="AH20" s="209"/>
      <c r="AI20" s="209"/>
      <c r="AJ20" s="209"/>
      <c r="AK20" s="209"/>
      <c r="AL20" s="300"/>
      <c r="AM20" s="338"/>
      <c r="AN20" s="300"/>
      <c r="AO20" s="338"/>
      <c r="AP20" s="209"/>
      <c r="AQ20" s="300"/>
      <c r="AR20" s="300"/>
      <c r="AS20" s="209"/>
      <c r="AT20" s="209"/>
      <c r="AU20" s="300"/>
      <c r="AV20" s="300"/>
      <c r="AW20" s="209"/>
      <c r="AX20" s="300"/>
      <c r="AY20" s="209"/>
      <c r="AZ20" s="209"/>
      <c r="BA20" s="209"/>
      <c r="BB20" s="209"/>
      <c r="BC20" s="209"/>
      <c r="BD20" s="209"/>
      <c r="BE20" s="209"/>
      <c r="BF20" s="209"/>
      <c r="BG20" s="300"/>
      <c r="BH20" s="302"/>
      <c r="BI20" s="300"/>
      <c r="BJ20" s="209"/>
      <c r="BK20" s="300"/>
      <c r="BL20" s="300"/>
      <c r="BM20" s="300"/>
      <c r="BN20" s="300"/>
      <c r="BO20" s="209"/>
      <c r="BP20" s="209"/>
      <c r="BQ20" s="300"/>
      <c r="BR20" s="209"/>
      <c r="BS20" s="300"/>
      <c r="BT20" s="338"/>
      <c r="BU20" s="673">
        <v>65500</v>
      </c>
      <c r="BV20" s="300"/>
      <c r="BW20" s="300"/>
      <c r="BX20" s="209"/>
      <c r="BY20" s="209"/>
      <c r="BZ20" s="209"/>
      <c r="CA20" s="209"/>
      <c r="CB20" s="209"/>
      <c r="CC20" s="209"/>
      <c r="CD20" s="300"/>
      <c r="CE20" s="300"/>
      <c r="CF20" s="209"/>
      <c r="CG20" s="209"/>
      <c r="CH20" s="209"/>
      <c r="CI20" s="209"/>
      <c r="CJ20" s="209"/>
      <c r="CK20" s="209"/>
      <c r="CL20" s="209"/>
      <c r="CM20" s="209"/>
      <c r="CN20" s="209"/>
      <c r="CO20" s="209"/>
      <c r="CP20" s="209"/>
      <c r="CQ20" s="209"/>
      <c r="CR20" s="209"/>
      <c r="CS20" s="209"/>
      <c r="CT20" s="209"/>
      <c r="CU20" s="209"/>
      <c r="CV20" s="209"/>
      <c r="CW20" s="209"/>
      <c r="CX20" s="209"/>
      <c r="CY20" s="209"/>
      <c r="CZ20" s="209"/>
      <c r="DA20" s="209"/>
    </row>
    <row r="21" spans="1:105" ht="13.2" customHeight="1">
      <c r="A21" s="107">
        <v>45643</v>
      </c>
      <c r="B21" s="108" t="s">
        <v>341</v>
      </c>
      <c r="C21" s="320" t="s">
        <v>344</v>
      </c>
      <c r="D21" s="300"/>
      <c r="E21" s="209"/>
      <c r="F21" s="209"/>
      <c r="G21" s="209"/>
      <c r="H21" s="209"/>
      <c r="I21" s="209"/>
      <c r="J21" s="209"/>
      <c r="K21" s="209"/>
      <c r="L21" s="209"/>
      <c r="M21" s="300"/>
      <c r="N21" s="300"/>
      <c r="O21" s="300"/>
      <c r="P21" s="300"/>
      <c r="Q21" s="209"/>
      <c r="R21" s="209"/>
      <c r="S21" s="300"/>
      <c r="T21" s="300"/>
      <c r="U21" s="300"/>
      <c r="V21" s="209"/>
      <c r="W21" s="209"/>
      <c r="X21" s="300"/>
      <c r="Y21" s="300"/>
      <c r="Z21" s="300"/>
      <c r="AA21" s="338"/>
      <c r="AB21" s="300"/>
      <c r="AC21" s="300"/>
      <c r="AD21" s="338"/>
      <c r="AE21" s="209"/>
      <c r="AF21" s="209"/>
      <c r="AG21" s="209"/>
      <c r="AH21" s="209"/>
      <c r="AI21" s="209"/>
      <c r="AJ21" s="209"/>
      <c r="AK21" s="209"/>
      <c r="AL21" s="300"/>
      <c r="AM21" s="338"/>
      <c r="AN21" s="300"/>
      <c r="AO21" s="338"/>
      <c r="AP21" s="209"/>
      <c r="AQ21" s="300"/>
      <c r="AR21" s="300"/>
      <c r="AS21" s="209"/>
      <c r="AT21" s="209"/>
      <c r="AU21" s="300"/>
      <c r="AV21" s="300"/>
      <c r="AW21" s="209"/>
      <c r="AX21" s="300"/>
      <c r="AY21" s="209"/>
      <c r="AZ21" s="209"/>
      <c r="BA21" s="209"/>
      <c r="BB21" s="209"/>
      <c r="BC21" s="209"/>
      <c r="BD21" s="209"/>
      <c r="BE21" s="209"/>
      <c r="BF21" s="209"/>
      <c r="BG21" s="404">
        <v>25000</v>
      </c>
      <c r="BH21" s="302"/>
      <c r="BI21" s="300"/>
      <c r="BJ21" s="209"/>
      <c r="BK21" s="300"/>
      <c r="BL21" s="300"/>
      <c r="BM21" s="300"/>
      <c r="BN21" s="300"/>
      <c r="BO21" s="209"/>
      <c r="BP21" s="209"/>
      <c r="BQ21" s="300"/>
      <c r="BR21" s="209"/>
      <c r="BS21" s="300"/>
      <c r="BT21" s="338"/>
      <c r="BU21" s="338"/>
      <c r="BV21" s="300"/>
      <c r="BW21" s="300"/>
      <c r="BX21" s="209"/>
      <c r="BY21" s="209"/>
      <c r="BZ21" s="209"/>
      <c r="CA21" s="209"/>
      <c r="CB21" s="209"/>
      <c r="CC21" s="209"/>
      <c r="CD21" s="300"/>
      <c r="CE21" s="300"/>
      <c r="CF21" s="209"/>
      <c r="CG21" s="209"/>
      <c r="CH21" s="209"/>
      <c r="CI21" s="209"/>
      <c r="CJ21" s="209"/>
      <c r="CK21" s="209"/>
      <c r="CL21" s="209"/>
      <c r="CM21" s="209"/>
      <c r="CN21" s="209"/>
      <c r="CO21" s="209"/>
      <c r="CP21" s="209"/>
      <c r="CQ21" s="209"/>
      <c r="CR21" s="209"/>
      <c r="CS21" s="209"/>
      <c r="CT21" s="209"/>
      <c r="CU21" s="209"/>
      <c r="CV21" s="209"/>
      <c r="CW21" s="209"/>
      <c r="CX21" s="209"/>
      <c r="CY21" s="209"/>
      <c r="CZ21" s="209"/>
      <c r="DA21" s="209"/>
    </row>
    <row r="22" spans="1:105" ht="13.2" customHeight="1">
      <c r="A22" s="107">
        <v>45643</v>
      </c>
      <c r="B22" s="108" t="s">
        <v>341</v>
      </c>
      <c r="C22" s="320" t="s">
        <v>345</v>
      </c>
      <c r="D22" s="300"/>
      <c r="E22" s="209"/>
      <c r="F22" s="209"/>
      <c r="G22" s="209"/>
      <c r="H22" s="209"/>
      <c r="I22" s="209"/>
      <c r="J22" s="209"/>
      <c r="K22" s="209"/>
      <c r="L22" s="209"/>
      <c r="M22" s="300"/>
      <c r="N22" s="300"/>
      <c r="O22" s="300"/>
      <c r="P22" s="300"/>
      <c r="Q22" s="209"/>
      <c r="R22" s="209"/>
      <c r="S22" s="300"/>
      <c r="T22" s="300"/>
      <c r="U22" s="300"/>
      <c r="V22" s="209"/>
      <c r="W22" s="209"/>
      <c r="X22" s="300"/>
      <c r="Y22" s="300"/>
      <c r="Z22" s="300"/>
      <c r="AA22" s="338"/>
      <c r="AB22" s="300"/>
      <c r="AC22" s="300"/>
      <c r="AD22" s="338"/>
      <c r="AE22" s="209"/>
      <c r="AF22" s="209"/>
      <c r="AG22" s="209"/>
      <c r="AH22" s="209"/>
      <c r="AI22" s="209"/>
      <c r="AJ22" s="209"/>
      <c r="AK22" s="209"/>
      <c r="AL22" s="300"/>
      <c r="AM22" s="338"/>
      <c r="AN22" s="404">
        <v>13780.22</v>
      </c>
      <c r="AO22" s="338"/>
      <c r="AP22" s="209"/>
      <c r="AQ22" s="300"/>
      <c r="AR22" s="300"/>
      <c r="AS22" s="209"/>
      <c r="AT22" s="209"/>
      <c r="AU22" s="300"/>
      <c r="AV22" s="300"/>
      <c r="AW22" s="209"/>
      <c r="AX22" s="300"/>
      <c r="AY22" s="209"/>
      <c r="AZ22" s="209"/>
      <c r="BA22" s="209"/>
      <c r="BB22" s="209"/>
      <c r="BC22" s="209"/>
      <c r="BD22" s="209"/>
      <c r="BE22" s="209"/>
      <c r="BF22" s="209"/>
      <c r="BG22" s="300"/>
      <c r="BH22" s="302"/>
      <c r="BI22" s="300"/>
      <c r="BJ22" s="209"/>
      <c r="BK22" s="300"/>
      <c r="BL22" s="300"/>
      <c r="BM22" s="300"/>
      <c r="BN22" s="300"/>
      <c r="BO22" s="209"/>
      <c r="BP22" s="209"/>
      <c r="BQ22" s="300"/>
      <c r="BR22" s="209"/>
      <c r="BS22" s="300"/>
      <c r="BT22" s="338"/>
      <c r="BU22" s="338"/>
      <c r="BV22" s="300"/>
      <c r="BW22" s="300"/>
      <c r="BX22" s="209"/>
      <c r="BY22" s="209"/>
      <c r="BZ22" s="209"/>
      <c r="CA22" s="209"/>
      <c r="CB22" s="209"/>
      <c r="CC22" s="209"/>
      <c r="CD22" s="300"/>
      <c r="CE22" s="300"/>
      <c r="CF22" s="209"/>
      <c r="CG22" s="209"/>
      <c r="CH22" s="209"/>
      <c r="CI22" s="209"/>
      <c r="CJ22" s="209"/>
      <c r="CK22" s="209"/>
      <c r="CL22" s="209"/>
      <c r="CM22" s="209"/>
      <c r="CN22" s="209"/>
      <c r="CO22" s="209"/>
      <c r="CP22" s="209"/>
      <c r="CQ22" s="209"/>
      <c r="CR22" s="209"/>
      <c r="CS22" s="209"/>
      <c r="CT22" s="209"/>
      <c r="CU22" s="209"/>
      <c r="CV22" s="209"/>
      <c r="CW22" s="209"/>
      <c r="CX22" s="209"/>
      <c r="CY22" s="209"/>
      <c r="CZ22" s="209"/>
      <c r="DA22" s="209"/>
    </row>
    <row r="23" spans="1:105">
      <c r="A23" s="107"/>
      <c r="B23" s="108"/>
      <c r="C23" s="107"/>
      <c r="D23" s="300"/>
      <c r="E23" s="209"/>
      <c r="F23" s="209"/>
      <c r="G23" s="209"/>
      <c r="H23" s="209"/>
      <c r="I23" s="209"/>
      <c r="J23" s="209"/>
      <c r="K23" s="209"/>
      <c r="L23" s="209"/>
      <c r="M23" s="300"/>
      <c r="N23" s="300"/>
      <c r="O23" s="300"/>
      <c r="P23" s="300"/>
      <c r="Q23" s="209"/>
      <c r="R23" s="209"/>
      <c r="S23" s="209"/>
      <c r="T23" s="209"/>
      <c r="U23" s="209"/>
      <c r="V23" s="209"/>
      <c r="W23" s="209"/>
      <c r="X23" s="300"/>
      <c r="Y23" s="300"/>
      <c r="Z23" s="300"/>
      <c r="AA23" s="300"/>
      <c r="AB23" s="300"/>
      <c r="AC23" s="300"/>
      <c r="AD23" s="300"/>
      <c r="AE23" s="209"/>
      <c r="AF23" s="209"/>
      <c r="AG23" s="209"/>
      <c r="AH23" s="209"/>
      <c r="AI23" s="209"/>
      <c r="AJ23" s="209"/>
      <c r="AK23" s="209"/>
      <c r="AL23" s="300"/>
      <c r="AM23" s="300"/>
      <c r="AN23" s="300"/>
      <c r="AO23" s="300"/>
      <c r="AP23" s="209"/>
      <c r="AQ23" s="300"/>
      <c r="AR23" s="300"/>
      <c r="AS23" s="209"/>
      <c r="AT23" s="209"/>
      <c r="AU23" s="209"/>
      <c r="AV23" s="300"/>
      <c r="AW23" s="209"/>
      <c r="AX23" s="300"/>
      <c r="AY23" s="209"/>
      <c r="AZ23" s="209"/>
      <c r="BA23" s="209"/>
      <c r="BB23" s="300"/>
      <c r="BC23" s="209"/>
      <c r="BD23" s="209"/>
      <c r="BE23" s="209"/>
      <c r="BF23" s="209"/>
      <c r="BG23" s="300"/>
      <c r="BH23" s="209"/>
      <c r="BI23" s="300"/>
      <c r="BJ23" s="209"/>
      <c r="BK23" s="300"/>
      <c r="BL23" s="209"/>
      <c r="BM23" s="209"/>
      <c r="BN23" s="209"/>
      <c r="BO23" s="209"/>
      <c r="BP23" s="209"/>
      <c r="BQ23" s="300"/>
      <c r="BR23" s="209"/>
      <c r="BS23" s="209"/>
      <c r="BT23" s="300"/>
      <c r="BU23" s="300"/>
      <c r="BV23" s="209"/>
      <c r="BW23" s="300"/>
      <c r="BX23" s="209"/>
      <c r="BY23" s="209"/>
      <c r="BZ23" s="209"/>
      <c r="CA23" s="209"/>
      <c r="CB23" s="209"/>
      <c r="CC23" s="209"/>
      <c r="CD23" s="300"/>
      <c r="CE23" s="300"/>
      <c r="CF23" s="209"/>
      <c r="CG23" s="209"/>
      <c r="CH23" s="209"/>
      <c r="CI23" s="209"/>
      <c r="CJ23" s="209"/>
      <c r="CK23" s="209"/>
      <c r="CL23" s="209"/>
      <c r="CM23" s="209"/>
      <c r="CN23" s="209"/>
      <c r="CO23" s="209"/>
      <c r="CP23" s="209"/>
      <c r="CQ23" s="209"/>
      <c r="CR23" s="209"/>
      <c r="CS23" s="209"/>
      <c r="CT23" s="209"/>
      <c r="CU23" s="209"/>
      <c r="CV23" s="209"/>
      <c r="CW23" s="209"/>
      <c r="CX23" s="209"/>
      <c r="CY23" s="209"/>
      <c r="CZ23" s="209"/>
      <c r="DA23" s="209"/>
    </row>
    <row r="24" spans="1:105">
      <c r="A24" s="235" t="s">
        <v>346</v>
      </c>
      <c r="B24" s="284"/>
      <c r="C24" s="284"/>
      <c r="D24" s="300"/>
      <c r="E24" s="209"/>
      <c r="F24" s="209"/>
      <c r="G24" s="209"/>
      <c r="H24" s="209"/>
      <c r="I24" s="209"/>
      <c r="J24" s="209"/>
      <c r="K24" s="209"/>
      <c r="L24" s="209"/>
      <c r="M24" s="300"/>
      <c r="N24" s="300"/>
      <c r="O24" s="300"/>
      <c r="P24" s="300"/>
      <c r="Q24" s="209"/>
      <c r="R24" s="209"/>
      <c r="S24" s="209"/>
      <c r="T24" s="209"/>
      <c r="U24" s="209"/>
      <c r="V24" s="209"/>
      <c r="W24" s="209"/>
      <c r="X24" s="300"/>
      <c r="Y24" s="300"/>
      <c r="Z24" s="300"/>
      <c r="AA24" s="300"/>
      <c r="AB24" s="300"/>
      <c r="AC24" s="300"/>
      <c r="AD24" s="300"/>
      <c r="AE24" s="209"/>
      <c r="AF24" s="209"/>
      <c r="AG24" s="209"/>
      <c r="AH24" s="209"/>
      <c r="AI24" s="209"/>
      <c r="AJ24" s="209"/>
      <c r="AK24" s="209"/>
      <c r="AL24" s="300"/>
      <c r="AM24" s="300"/>
      <c r="AN24" s="300"/>
      <c r="AO24" s="300"/>
      <c r="AP24" s="209"/>
      <c r="AQ24" s="300"/>
      <c r="AR24" s="300"/>
      <c r="AS24" s="209"/>
      <c r="AT24" s="209"/>
      <c r="AU24" s="209"/>
      <c r="AV24" s="300"/>
      <c r="AW24" s="209"/>
      <c r="AX24" s="300"/>
      <c r="AY24" s="209"/>
      <c r="AZ24" s="209"/>
      <c r="BA24" s="209"/>
      <c r="BB24" s="209"/>
      <c r="BC24" s="209"/>
      <c r="BD24" s="209"/>
      <c r="BE24" s="209"/>
      <c r="BF24" s="209"/>
      <c r="BG24" s="300"/>
      <c r="BH24" s="209"/>
      <c r="BI24" s="300"/>
      <c r="BJ24" s="209"/>
      <c r="BK24" s="300"/>
      <c r="BL24" s="209"/>
      <c r="BM24" s="209"/>
      <c r="BN24" s="209"/>
      <c r="BO24" s="209"/>
      <c r="BP24" s="209"/>
      <c r="BQ24" s="300"/>
      <c r="BR24" s="209"/>
      <c r="BS24" s="209"/>
      <c r="BT24" s="300"/>
      <c r="BU24" s="300"/>
      <c r="BV24" s="209"/>
      <c r="BW24" s="300"/>
      <c r="BX24" s="209"/>
      <c r="BY24" s="209"/>
      <c r="BZ24" s="209"/>
      <c r="CA24" s="209"/>
      <c r="CB24" s="209"/>
      <c r="CC24" s="209"/>
      <c r="CD24" s="300"/>
      <c r="CE24" s="300"/>
      <c r="CF24" s="209"/>
      <c r="CG24" s="209"/>
      <c r="CH24" s="209"/>
      <c r="CI24" s="209"/>
      <c r="CJ24" s="209"/>
      <c r="CK24" s="209"/>
      <c r="CL24" s="209"/>
      <c r="CM24" s="209"/>
      <c r="CN24" s="209">
        <v>568598.24</v>
      </c>
      <c r="CO24" s="209"/>
      <c r="CP24" s="209"/>
      <c r="CQ24" s="209"/>
      <c r="CR24" s="209"/>
      <c r="CS24" s="209"/>
      <c r="CT24" s="209"/>
      <c r="CU24" s="209"/>
      <c r="CV24" s="209"/>
      <c r="CW24" s="209"/>
      <c r="CX24" s="209"/>
      <c r="CY24" s="209"/>
      <c r="CZ24" s="209"/>
      <c r="DA24" s="209"/>
    </row>
    <row r="25" spans="1:105" ht="13.2" customHeight="1">
      <c r="A25" s="235" t="s">
        <v>347</v>
      </c>
      <c r="B25" s="284"/>
      <c r="C25" s="284"/>
      <c r="D25" s="300"/>
      <c r="E25" s="209"/>
      <c r="F25" s="209"/>
      <c r="G25" s="209"/>
      <c r="H25" s="209"/>
      <c r="I25" s="209"/>
      <c r="J25" s="209"/>
      <c r="K25" s="209"/>
      <c r="L25" s="209"/>
      <c r="M25" s="300"/>
      <c r="N25" s="300"/>
      <c r="O25" s="300"/>
      <c r="P25" s="300"/>
      <c r="Q25" s="209"/>
      <c r="R25" s="209"/>
      <c r="S25" s="300"/>
      <c r="T25" s="300"/>
      <c r="U25" s="300"/>
      <c r="V25" s="209"/>
      <c r="W25" s="209"/>
      <c r="X25" s="300"/>
      <c r="Y25" s="300"/>
      <c r="Z25" s="300"/>
      <c r="AA25" s="338"/>
      <c r="AB25" s="300"/>
      <c r="AC25" s="300"/>
      <c r="AD25" s="338"/>
      <c r="AE25" s="209"/>
      <c r="AF25" s="209"/>
      <c r="AG25" s="209"/>
      <c r="AH25" s="209"/>
      <c r="AI25" s="209"/>
      <c r="AJ25" s="209"/>
      <c r="AK25" s="209"/>
      <c r="AL25" s="300"/>
      <c r="AM25" s="338"/>
      <c r="AN25" s="300"/>
      <c r="AO25" s="338"/>
      <c r="AP25" s="209"/>
      <c r="AQ25" s="300"/>
      <c r="AR25" s="300"/>
      <c r="AS25" s="209"/>
      <c r="AT25" s="209"/>
      <c r="AU25" s="300"/>
      <c r="AV25" s="300"/>
      <c r="AW25" s="209"/>
      <c r="AX25" s="300"/>
      <c r="AY25" s="209"/>
      <c r="AZ25" s="209"/>
      <c r="BA25" s="209"/>
      <c r="BB25" s="209"/>
      <c r="BC25" s="209"/>
      <c r="BD25" s="209"/>
      <c r="BE25" s="209"/>
      <c r="BF25" s="209"/>
      <c r="BG25" s="300"/>
      <c r="BH25" s="302"/>
      <c r="BI25" s="300"/>
      <c r="BJ25" s="209"/>
      <c r="BK25" s="300"/>
      <c r="BL25" s="300"/>
      <c r="BM25" s="300"/>
      <c r="BN25" s="300"/>
      <c r="BO25" s="209"/>
      <c r="BP25" s="209"/>
      <c r="BQ25" s="300"/>
      <c r="BR25" s="209"/>
      <c r="BS25" s="209"/>
      <c r="BT25" s="338"/>
      <c r="BU25" s="300"/>
      <c r="BV25" s="300"/>
      <c r="BW25" s="300"/>
      <c r="BX25" s="209"/>
      <c r="BY25" s="209"/>
      <c r="BZ25" s="209"/>
      <c r="CA25" s="209"/>
      <c r="CB25" s="209"/>
      <c r="CC25" s="209"/>
      <c r="CD25" s="300"/>
      <c r="CE25" s="300"/>
      <c r="CF25" s="209"/>
      <c r="CG25" s="209"/>
      <c r="CH25" s="209"/>
      <c r="CI25" s="209"/>
      <c r="CJ25" s="209"/>
      <c r="CK25" s="209"/>
      <c r="CL25" s="209"/>
      <c r="CM25" s="209"/>
      <c r="CN25" s="209"/>
      <c r="CO25" s="209">
        <v>90541.119999999995</v>
      </c>
      <c r="CP25" s="209"/>
      <c r="CQ25" s="209"/>
      <c r="CR25" s="209"/>
      <c r="CS25" s="209"/>
      <c r="CT25" s="209"/>
      <c r="CU25" s="209"/>
      <c r="CV25" s="209"/>
      <c r="CW25" s="209"/>
      <c r="CX25" s="209"/>
      <c r="CY25" s="209"/>
      <c r="CZ25" s="209"/>
      <c r="DA25" s="209"/>
    </row>
    <row r="26" spans="1:105" ht="13.2" customHeight="1">
      <c r="A26" s="107"/>
      <c r="B26" s="284"/>
      <c r="C26" s="284"/>
      <c r="D26" s="300"/>
      <c r="E26" s="209"/>
      <c r="F26" s="209"/>
      <c r="G26" s="209"/>
      <c r="H26" s="209"/>
      <c r="I26" s="209"/>
      <c r="J26" s="209"/>
      <c r="K26" s="209"/>
      <c r="L26" s="209"/>
      <c r="M26" s="300"/>
      <c r="N26" s="300"/>
      <c r="O26" s="300"/>
      <c r="P26" s="300"/>
      <c r="Q26" s="209"/>
      <c r="R26" s="209"/>
      <c r="S26" s="300"/>
      <c r="T26" s="300"/>
      <c r="U26" s="300"/>
      <c r="V26" s="209"/>
      <c r="W26" s="209"/>
      <c r="X26" s="300"/>
      <c r="Y26" s="300"/>
      <c r="Z26" s="300"/>
      <c r="AA26" s="338"/>
      <c r="AB26" s="300"/>
      <c r="AC26" s="300"/>
      <c r="AD26" s="338"/>
      <c r="AE26" s="209"/>
      <c r="AF26" s="209"/>
      <c r="AG26" s="209"/>
      <c r="AH26" s="209"/>
      <c r="AI26" s="209"/>
      <c r="AJ26" s="209"/>
      <c r="AK26" s="209"/>
      <c r="AL26" s="300"/>
      <c r="AM26" s="338"/>
      <c r="AN26" s="300"/>
      <c r="AO26" s="338"/>
      <c r="AP26" s="209"/>
      <c r="AQ26" s="300"/>
      <c r="AR26" s="300"/>
      <c r="AS26" s="209"/>
      <c r="AT26" s="209"/>
      <c r="AU26" s="300"/>
      <c r="AV26" s="300"/>
      <c r="AW26" s="209"/>
      <c r="AX26" s="300"/>
      <c r="AY26" s="209"/>
      <c r="AZ26" s="209"/>
      <c r="BA26" s="209"/>
      <c r="BB26" s="209"/>
      <c r="BC26" s="209"/>
      <c r="BD26" s="209"/>
      <c r="BE26" s="209"/>
      <c r="BF26" s="209"/>
      <c r="BG26" s="300"/>
      <c r="BH26" s="302"/>
      <c r="BI26" s="300"/>
      <c r="BJ26" s="209"/>
      <c r="BK26" s="300"/>
      <c r="BL26" s="300"/>
      <c r="BM26" s="300"/>
      <c r="BN26" s="300"/>
      <c r="BO26" s="209"/>
      <c r="BP26" s="209"/>
      <c r="BQ26" s="300"/>
      <c r="BR26" s="209"/>
      <c r="BS26" s="209"/>
      <c r="BT26" s="338"/>
      <c r="BU26" s="338"/>
      <c r="BV26" s="300"/>
      <c r="BW26" s="300"/>
      <c r="BX26" s="209"/>
      <c r="BY26" s="209"/>
      <c r="BZ26" s="209"/>
      <c r="CA26" s="209"/>
      <c r="CB26" s="209"/>
      <c r="CC26" s="209"/>
      <c r="CD26" s="300"/>
      <c r="CE26" s="300"/>
      <c r="CF26" s="209"/>
      <c r="CG26" s="209"/>
      <c r="CH26" s="209"/>
      <c r="CI26" s="209"/>
      <c r="CJ26" s="209"/>
      <c r="CK26" s="209"/>
      <c r="CL26" s="209"/>
      <c r="CM26" s="209"/>
      <c r="CN26" s="209"/>
      <c r="CO26" s="209"/>
      <c r="CP26" s="209"/>
      <c r="CQ26" s="209"/>
      <c r="CR26" s="209"/>
      <c r="CS26" s="209"/>
      <c r="CT26" s="209"/>
      <c r="CU26" s="209"/>
      <c r="CV26" s="209"/>
      <c r="CW26" s="209"/>
      <c r="CX26" s="209"/>
      <c r="CY26" s="209"/>
      <c r="CZ26" s="209"/>
      <c r="DA26" s="209"/>
    </row>
    <row r="27" spans="1:105" ht="13.2" customHeight="1">
      <c r="A27" s="235" t="s">
        <v>348</v>
      </c>
      <c r="B27" s="428"/>
      <c r="C27" s="428"/>
      <c r="D27" s="338"/>
      <c r="E27" s="209"/>
      <c r="F27" s="209"/>
      <c r="G27" s="209"/>
      <c r="H27" s="209"/>
      <c r="I27" s="209"/>
      <c r="J27" s="209"/>
      <c r="K27" s="209"/>
      <c r="L27" s="338"/>
      <c r="M27" s="338"/>
      <c r="N27" s="338"/>
      <c r="O27" s="338"/>
      <c r="P27" s="338"/>
      <c r="Q27" s="338"/>
      <c r="R27" s="338"/>
      <c r="S27" s="338"/>
      <c r="T27" s="209"/>
      <c r="U27" s="209"/>
      <c r="V27" s="209"/>
      <c r="W27" s="209"/>
      <c r="X27" s="209"/>
      <c r="Y27" s="338"/>
      <c r="Z27" s="338"/>
      <c r="AA27" s="209"/>
      <c r="AB27" s="209"/>
      <c r="AC27" s="209"/>
      <c r="AD27" s="338"/>
      <c r="AE27" s="338"/>
      <c r="AF27" s="209"/>
      <c r="AG27" s="209"/>
      <c r="AH27" s="209"/>
      <c r="AI27" s="209"/>
      <c r="AJ27" s="209"/>
      <c r="AK27" s="338"/>
      <c r="AL27" s="338"/>
      <c r="AM27" s="338"/>
      <c r="AN27" s="338"/>
      <c r="AO27" s="209"/>
      <c r="AP27" s="209"/>
      <c r="AQ27" s="209"/>
      <c r="AR27" s="209"/>
      <c r="AS27" s="209"/>
      <c r="AT27" s="209"/>
      <c r="AU27" s="209"/>
      <c r="AV27" s="209"/>
      <c r="AW27" s="338"/>
      <c r="AX27" s="209"/>
      <c r="AY27" s="209"/>
      <c r="AZ27" s="209"/>
      <c r="BA27" s="209"/>
      <c r="BB27" s="209"/>
      <c r="BC27" s="209"/>
      <c r="BD27" s="209"/>
      <c r="BE27" s="209"/>
      <c r="BF27" s="338"/>
      <c r="BG27" s="209"/>
      <c r="BH27" s="209"/>
      <c r="BI27" s="300"/>
      <c r="BJ27" s="544"/>
      <c r="BK27" s="338"/>
      <c r="BL27" s="209"/>
      <c r="BM27" s="209"/>
      <c r="BN27" s="338"/>
      <c r="BO27" s="209"/>
      <c r="BP27" s="209"/>
      <c r="BQ27" s="209"/>
      <c r="BR27" s="209"/>
      <c r="BS27" s="209"/>
      <c r="BT27" s="209"/>
      <c r="BU27" s="209"/>
      <c r="BV27" s="209"/>
      <c r="BW27" s="209"/>
      <c r="BX27" s="209"/>
      <c r="BY27" s="209"/>
      <c r="BZ27" s="209"/>
      <c r="CA27" s="209"/>
      <c r="CB27" s="209"/>
      <c r="CC27" s="209"/>
      <c r="CD27" s="209"/>
      <c r="CE27" s="209"/>
      <c r="CF27" s="209"/>
      <c r="CG27" s="209"/>
      <c r="CH27" s="209"/>
      <c r="CI27" s="209"/>
      <c r="CJ27" s="209"/>
      <c r="CK27" s="209"/>
      <c r="CL27" s="209"/>
      <c r="CM27" s="209"/>
      <c r="CN27" s="209">
        <v>65891.87</v>
      </c>
      <c r="CO27" s="209"/>
      <c r="CP27" s="209"/>
      <c r="CQ27" s="209"/>
      <c r="CR27" s="209"/>
      <c r="CS27" s="209"/>
      <c r="CT27" s="209"/>
      <c r="CU27" s="209"/>
      <c r="CV27" s="209"/>
      <c r="CW27" s="209"/>
      <c r="CX27" s="209"/>
      <c r="CY27" s="209"/>
      <c r="CZ27" s="209"/>
      <c r="DA27" s="209"/>
    </row>
    <row r="28" spans="1:105" ht="13.2" customHeight="1">
      <c r="A28" s="235" t="s">
        <v>349</v>
      </c>
      <c r="B28" s="284"/>
      <c r="C28" s="284"/>
      <c r="D28" s="338"/>
      <c r="E28" s="209"/>
      <c r="F28" s="209"/>
      <c r="G28" s="209"/>
      <c r="H28" s="209"/>
      <c r="I28" s="209"/>
      <c r="J28" s="209"/>
      <c r="K28" s="209"/>
      <c r="L28" s="338"/>
      <c r="M28" s="338"/>
      <c r="N28" s="338"/>
      <c r="O28" s="338"/>
      <c r="P28" s="338"/>
      <c r="Q28" s="338"/>
      <c r="R28" s="338"/>
      <c r="S28" s="338"/>
      <c r="T28" s="209"/>
      <c r="U28" s="209"/>
      <c r="V28" s="209"/>
      <c r="W28" s="209"/>
      <c r="X28" s="209"/>
      <c r="Y28" s="338"/>
      <c r="Z28" s="338"/>
      <c r="AA28" s="209"/>
      <c r="AB28" s="209"/>
      <c r="AC28" s="209"/>
      <c r="AD28" s="338"/>
      <c r="AE28" s="338"/>
      <c r="AF28" s="209"/>
      <c r="AG28" s="209"/>
      <c r="AH28" s="209"/>
      <c r="AI28" s="209"/>
      <c r="AJ28" s="209"/>
      <c r="AK28" s="338"/>
      <c r="AL28" s="338"/>
      <c r="AM28" s="338"/>
      <c r="AN28" s="338"/>
      <c r="AO28" s="209"/>
      <c r="AP28" s="209"/>
      <c r="AQ28" s="209"/>
      <c r="AR28" s="209"/>
      <c r="AS28" s="209"/>
      <c r="AT28" s="209"/>
      <c r="AU28" s="209"/>
      <c r="AV28" s="209"/>
      <c r="AW28" s="338"/>
      <c r="AX28" s="209"/>
      <c r="AY28" s="209"/>
      <c r="AZ28" s="209"/>
      <c r="BA28" s="209"/>
      <c r="BB28" s="209"/>
      <c r="BC28" s="209"/>
      <c r="BD28" s="209"/>
      <c r="BE28" s="209"/>
      <c r="BF28" s="338"/>
      <c r="BG28" s="209"/>
      <c r="BH28" s="209"/>
      <c r="BI28" s="209"/>
      <c r="BJ28" s="338"/>
      <c r="BK28" s="338"/>
      <c r="BL28" s="209"/>
      <c r="BM28" s="209"/>
      <c r="BN28" s="338"/>
      <c r="BO28" s="209"/>
      <c r="BP28" s="338"/>
      <c r="BQ28" s="209"/>
      <c r="BR28" s="209"/>
      <c r="BS28" s="209"/>
      <c r="BT28" s="209"/>
      <c r="BU28" s="209"/>
      <c r="BV28" s="209"/>
      <c r="BW28" s="209"/>
      <c r="BX28" s="209"/>
      <c r="BY28" s="209"/>
      <c r="BZ28" s="209"/>
      <c r="CA28" s="209"/>
      <c r="CB28" s="209"/>
      <c r="CC28" s="209"/>
      <c r="CD28" s="209"/>
      <c r="CE28" s="209"/>
      <c r="CF28" s="209"/>
      <c r="CG28" s="209"/>
      <c r="CH28" s="209"/>
      <c r="CI28" s="209"/>
      <c r="CJ28" s="209"/>
      <c r="CK28" s="209"/>
      <c r="CL28" s="209"/>
      <c r="CM28" s="209"/>
      <c r="CN28" s="209"/>
      <c r="CO28" s="209">
        <v>10492.34</v>
      </c>
      <c r="CP28" s="209"/>
      <c r="CQ28" s="209"/>
      <c r="CR28" s="209"/>
      <c r="CS28" s="209"/>
      <c r="CT28" s="209"/>
      <c r="CU28" s="209"/>
      <c r="CV28" s="209"/>
      <c r="CW28" s="209"/>
      <c r="CX28" s="209"/>
      <c r="CY28" s="209"/>
      <c r="CZ28" s="209"/>
      <c r="DA28" s="209"/>
    </row>
    <row r="29" spans="1:105" ht="13.2" customHeight="1">
      <c r="A29" s="545"/>
      <c r="B29" s="284"/>
      <c r="C29" s="284"/>
      <c r="D29" s="300"/>
      <c r="E29" s="209"/>
      <c r="F29" s="209"/>
      <c r="G29" s="209"/>
      <c r="H29" s="209"/>
      <c r="I29" s="209"/>
      <c r="J29" s="209"/>
      <c r="K29" s="209"/>
      <c r="L29" s="209"/>
      <c r="M29" s="300"/>
      <c r="N29" s="300"/>
      <c r="O29" s="300"/>
      <c r="P29" s="300"/>
      <c r="Q29" s="209"/>
      <c r="R29" s="209"/>
      <c r="S29" s="300"/>
      <c r="T29" s="300"/>
      <c r="U29" s="300"/>
      <c r="V29" s="209"/>
      <c r="W29" s="209"/>
      <c r="X29" s="300"/>
      <c r="Y29" s="300"/>
      <c r="Z29" s="300"/>
      <c r="AA29" s="338"/>
      <c r="AB29" s="300"/>
      <c r="AC29" s="300"/>
      <c r="AD29" s="338"/>
      <c r="AE29" s="209"/>
      <c r="AF29" s="209"/>
      <c r="AG29" s="209"/>
      <c r="AH29" s="209"/>
      <c r="AI29" s="209"/>
      <c r="AJ29" s="209"/>
      <c r="AK29" s="209"/>
      <c r="AL29" s="300"/>
      <c r="AM29" s="338"/>
      <c r="AN29" s="300"/>
      <c r="AO29" s="338"/>
      <c r="AP29" s="209"/>
      <c r="AQ29" s="300"/>
      <c r="AR29" s="300"/>
      <c r="AS29" s="209"/>
      <c r="AT29" s="209"/>
      <c r="AU29" s="300"/>
      <c r="AV29" s="300"/>
      <c r="AW29" s="209"/>
      <c r="AX29" s="300"/>
      <c r="AY29" s="209"/>
      <c r="AZ29" s="209"/>
      <c r="BA29" s="209"/>
      <c r="BB29" s="209"/>
      <c r="BC29" s="209"/>
      <c r="BD29" s="209"/>
      <c r="BE29" s="209"/>
      <c r="BF29" s="209"/>
      <c r="BG29" s="300"/>
      <c r="BH29" s="302"/>
      <c r="BI29" s="300"/>
      <c r="BJ29" s="300"/>
      <c r="BK29" s="300"/>
      <c r="BL29" s="300"/>
      <c r="BM29" s="300"/>
      <c r="BN29" s="300"/>
      <c r="BO29" s="209"/>
      <c r="BP29" s="209"/>
      <c r="BQ29" s="300"/>
      <c r="BR29" s="300"/>
      <c r="BS29" s="209"/>
      <c r="BT29" s="338"/>
      <c r="BU29" s="338"/>
      <c r="BV29" s="300"/>
      <c r="BW29" s="300"/>
      <c r="BX29" s="209"/>
      <c r="BY29" s="209"/>
      <c r="BZ29" s="209"/>
      <c r="CA29" s="209"/>
      <c r="CB29" s="209"/>
      <c r="CC29" s="209"/>
      <c r="CD29" s="300"/>
      <c r="CE29" s="300"/>
      <c r="CF29" s="209"/>
      <c r="CG29" s="209"/>
      <c r="CH29" s="209"/>
      <c r="CI29" s="209"/>
      <c r="CJ29" s="209"/>
      <c r="CK29" s="209"/>
      <c r="CL29" s="209"/>
      <c r="CM29" s="209"/>
      <c r="CN29" s="209"/>
      <c r="CO29" s="209"/>
      <c r="CP29" s="209"/>
      <c r="CQ29" s="209"/>
      <c r="CR29" s="209"/>
      <c r="CS29" s="209"/>
      <c r="CT29" s="209"/>
      <c r="CU29" s="209"/>
      <c r="CV29" s="209"/>
      <c r="CW29" s="209"/>
      <c r="CX29" s="209"/>
      <c r="CY29" s="209"/>
      <c r="CZ29" s="209"/>
      <c r="DA29" s="209"/>
    </row>
    <row r="30" spans="1:105" ht="13.2" customHeight="1">
      <c r="A30" s="235" t="s">
        <v>350</v>
      </c>
      <c r="B30" s="277"/>
      <c r="C30" s="227"/>
      <c r="D30" s="300"/>
      <c r="E30" s="300"/>
      <c r="F30" s="209"/>
      <c r="G30" s="209"/>
      <c r="H30" s="209"/>
      <c r="I30" s="209"/>
      <c r="J30" s="209"/>
      <c r="K30" s="209"/>
      <c r="L30" s="209"/>
      <c r="M30" s="300"/>
      <c r="N30" s="300"/>
      <c r="O30" s="300"/>
      <c r="P30" s="300"/>
      <c r="Q30" s="209"/>
      <c r="R30" s="209"/>
      <c r="S30" s="300"/>
      <c r="T30" s="300"/>
      <c r="U30" s="300"/>
      <c r="V30" s="209"/>
      <c r="W30" s="209"/>
      <c r="X30" s="300"/>
      <c r="Y30" s="300"/>
      <c r="Z30" s="300"/>
      <c r="AA30" s="338"/>
      <c r="AB30" s="300"/>
      <c r="AC30" s="300"/>
      <c r="AD30" s="338"/>
      <c r="AE30" s="209"/>
      <c r="AF30" s="209"/>
      <c r="AG30" s="209"/>
      <c r="AH30" s="209"/>
      <c r="AI30" s="209"/>
      <c r="AJ30" s="209"/>
      <c r="AK30" s="209"/>
      <c r="AL30" s="300"/>
      <c r="AM30" s="338"/>
      <c r="AN30" s="300"/>
      <c r="AO30" s="338"/>
      <c r="AP30" s="209"/>
      <c r="AQ30" s="300"/>
      <c r="AR30" s="300"/>
      <c r="AS30" s="209"/>
      <c r="AT30" s="209"/>
      <c r="AU30" s="300"/>
      <c r="AV30" s="300"/>
      <c r="AW30" s="209"/>
      <c r="AX30" s="300"/>
      <c r="AY30" s="209"/>
      <c r="AZ30" s="209"/>
      <c r="BA30" s="209"/>
      <c r="BB30" s="209"/>
      <c r="BC30" s="209"/>
      <c r="BD30" s="209"/>
      <c r="BE30" s="209"/>
      <c r="BF30" s="209"/>
      <c r="BG30" s="300"/>
      <c r="BH30" s="302"/>
      <c r="BI30" s="300"/>
      <c r="BJ30" s="209"/>
      <c r="BK30" s="300"/>
      <c r="BL30" s="300"/>
      <c r="BM30" s="300"/>
      <c r="BN30" s="300"/>
      <c r="BO30" s="209"/>
      <c r="BP30" s="209"/>
      <c r="BQ30" s="300"/>
      <c r="BR30" s="209"/>
      <c r="BS30" s="209"/>
      <c r="BT30" s="338"/>
      <c r="BU30" s="338"/>
      <c r="BV30" s="300"/>
      <c r="BW30" s="300"/>
      <c r="BX30" s="209"/>
      <c r="BY30" s="209"/>
      <c r="BZ30" s="209"/>
      <c r="CA30" s="209"/>
      <c r="CB30" s="209"/>
      <c r="CC30" s="209"/>
      <c r="CD30" s="300"/>
      <c r="CE30" s="300"/>
      <c r="CF30" s="209"/>
      <c r="CG30" s="209"/>
      <c r="CH30" s="209"/>
      <c r="CI30" s="209"/>
      <c r="CJ30" s="209"/>
      <c r="CK30" s="209"/>
      <c r="CL30" s="209"/>
      <c r="CM30" s="209"/>
      <c r="CN30" s="209">
        <v>568182.9</v>
      </c>
      <c r="CO30" s="209"/>
      <c r="CP30" s="209"/>
      <c r="CQ30" s="209"/>
      <c r="CR30" s="209"/>
      <c r="CS30" s="209"/>
      <c r="CT30" s="209"/>
      <c r="CU30" s="209"/>
      <c r="CV30" s="209"/>
      <c r="CW30" s="209"/>
      <c r="CX30" s="209"/>
      <c r="CY30" s="209"/>
      <c r="CZ30" s="209"/>
      <c r="DA30" s="209"/>
    </row>
    <row r="31" spans="1:105" ht="14.25" customHeight="1">
      <c r="A31" s="235" t="s">
        <v>351</v>
      </c>
      <c r="B31" s="108"/>
      <c r="C31" s="107"/>
      <c r="D31" s="209"/>
      <c r="E31" s="209"/>
      <c r="F31" s="209"/>
      <c r="G31" s="209"/>
      <c r="H31" s="209"/>
      <c r="I31" s="209"/>
      <c r="J31" s="209"/>
      <c r="K31" s="209"/>
      <c r="L31" s="209"/>
      <c r="M31" s="338"/>
      <c r="N31" s="338"/>
      <c r="O31" s="338"/>
      <c r="P31" s="209"/>
      <c r="Q31" s="209"/>
      <c r="R31" s="209"/>
      <c r="S31" s="209"/>
      <c r="T31" s="209"/>
      <c r="U31" s="209"/>
      <c r="V31" s="209"/>
      <c r="W31" s="209"/>
      <c r="X31" s="209"/>
      <c r="Y31" s="209"/>
      <c r="Z31" s="209"/>
      <c r="AA31" s="300"/>
      <c r="AB31" s="209"/>
      <c r="AC31" s="209"/>
      <c r="AD31" s="209"/>
      <c r="AE31" s="209"/>
      <c r="AF31" s="209"/>
      <c r="AG31" s="209"/>
      <c r="AH31" s="209"/>
      <c r="AI31" s="209"/>
      <c r="AJ31" s="209"/>
      <c r="AK31" s="338"/>
      <c r="AL31" s="209"/>
      <c r="AM31" s="209"/>
      <c r="AN31" s="209"/>
      <c r="AO31" s="209"/>
      <c r="AP31" s="209"/>
      <c r="AQ31" s="209"/>
      <c r="AR31" s="209"/>
      <c r="AS31" s="209"/>
      <c r="AT31" s="209"/>
      <c r="AU31" s="209"/>
      <c r="AV31" s="209"/>
      <c r="AW31" s="209"/>
      <c r="AX31" s="209"/>
      <c r="AY31" s="209"/>
      <c r="AZ31" s="209"/>
      <c r="BA31" s="209"/>
      <c r="BB31" s="209"/>
      <c r="BC31" s="209"/>
      <c r="BD31" s="209"/>
      <c r="BE31" s="209"/>
      <c r="BF31" s="209"/>
      <c r="BG31" s="209"/>
      <c r="BH31" s="209"/>
      <c r="BI31" s="209"/>
      <c r="BJ31" s="209"/>
      <c r="BK31" s="209"/>
      <c r="BL31" s="209"/>
      <c r="BM31" s="209"/>
      <c r="BN31" s="209"/>
      <c r="BO31" s="209"/>
      <c r="BP31" s="209"/>
      <c r="BQ31" s="209"/>
      <c r="BR31" s="209"/>
      <c r="BS31" s="209"/>
      <c r="BT31" s="209"/>
      <c r="BU31" s="209"/>
      <c r="BV31" s="209"/>
      <c r="BW31" s="209"/>
      <c r="BX31" s="209"/>
      <c r="BY31" s="209"/>
      <c r="BZ31" s="209"/>
      <c r="CA31" s="209"/>
      <c r="CB31" s="209"/>
      <c r="CC31" s="209"/>
      <c r="CD31" s="209"/>
      <c r="CE31" s="209"/>
      <c r="CF31" s="209"/>
      <c r="CG31" s="209"/>
      <c r="CH31" s="209"/>
      <c r="CI31" s="209"/>
      <c r="CJ31" s="209"/>
      <c r="CK31" s="209"/>
      <c r="CL31" s="209"/>
      <c r="CM31" s="209"/>
      <c r="CN31" s="209"/>
      <c r="CO31" s="209">
        <v>90474.98</v>
      </c>
      <c r="CP31" s="209"/>
      <c r="CQ31" s="209"/>
      <c r="CR31" s="209"/>
      <c r="CS31" s="209"/>
      <c r="CT31" s="209"/>
      <c r="CU31" s="209"/>
      <c r="CV31" s="209"/>
      <c r="CW31" s="209"/>
      <c r="CX31" s="209"/>
      <c r="CY31" s="209"/>
      <c r="CZ31" s="209"/>
      <c r="DA31" s="209"/>
    </row>
    <row r="32" spans="1:105">
      <c r="A32" s="107"/>
      <c r="B32" s="284"/>
      <c r="C32" s="284"/>
      <c r="D32" s="300"/>
      <c r="E32" s="209"/>
      <c r="F32" s="209"/>
      <c r="G32" s="209"/>
      <c r="H32" s="209"/>
      <c r="I32" s="209"/>
      <c r="J32" s="209"/>
      <c r="K32" s="209"/>
      <c r="L32" s="338"/>
      <c r="M32" s="338"/>
      <c r="N32" s="338"/>
      <c r="O32" s="338"/>
      <c r="P32" s="338"/>
      <c r="Q32" s="338"/>
      <c r="R32" s="338"/>
      <c r="S32" s="338"/>
      <c r="T32" s="209"/>
      <c r="U32" s="209"/>
      <c r="V32" s="209"/>
      <c r="W32" s="209"/>
      <c r="X32" s="209"/>
      <c r="Y32" s="338"/>
      <c r="Z32" s="338"/>
      <c r="AA32" s="300"/>
      <c r="AB32" s="209"/>
      <c r="AC32" s="209"/>
      <c r="AD32" s="338"/>
      <c r="AE32" s="338"/>
      <c r="AF32" s="209"/>
      <c r="AG32" s="209"/>
      <c r="AH32" s="209"/>
      <c r="AI32" s="209"/>
      <c r="AJ32" s="209"/>
      <c r="AK32" s="338"/>
      <c r="AL32" s="338"/>
      <c r="AM32" s="338"/>
      <c r="AN32" s="338"/>
      <c r="AO32" s="209"/>
      <c r="AP32" s="209"/>
      <c r="AQ32" s="209"/>
      <c r="AR32" s="209"/>
      <c r="AS32" s="209"/>
      <c r="AT32" s="209"/>
      <c r="AU32" s="209"/>
      <c r="AV32" s="209"/>
      <c r="AW32" s="338"/>
      <c r="AX32" s="209"/>
      <c r="AY32" s="209"/>
      <c r="AZ32" s="338"/>
      <c r="BA32" s="209"/>
      <c r="BB32" s="209"/>
      <c r="BC32" s="209"/>
      <c r="BD32" s="209"/>
      <c r="BE32" s="209"/>
      <c r="BF32" s="338"/>
      <c r="BG32" s="209"/>
      <c r="BH32" s="209"/>
      <c r="BI32" s="209"/>
      <c r="BJ32" s="338"/>
      <c r="BK32" s="338"/>
      <c r="BL32" s="209"/>
      <c r="BM32" s="209"/>
      <c r="BN32" s="209"/>
      <c r="BO32" s="338"/>
      <c r="BP32" s="338"/>
      <c r="BQ32" s="209"/>
      <c r="BR32" s="209"/>
      <c r="BS32" s="209"/>
      <c r="BT32" s="209"/>
      <c r="BU32" s="209"/>
      <c r="BV32" s="209"/>
      <c r="BW32" s="209"/>
      <c r="BX32" s="209"/>
      <c r="BY32" s="209"/>
      <c r="BZ32" s="209"/>
      <c r="CA32" s="209"/>
      <c r="CB32" s="209"/>
      <c r="CC32" s="209"/>
      <c r="CD32" s="209"/>
      <c r="CE32" s="209"/>
      <c r="CF32" s="209"/>
      <c r="CG32" s="209"/>
      <c r="CH32" s="209"/>
      <c r="CI32" s="209"/>
      <c r="CJ32" s="209"/>
      <c r="CK32" s="209"/>
      <c r="CL32" s="209"/>
      <c r="CM32" s="209"/>
      <c r="CN32" s="209"/>
      <c r="CO32" s="209"/>
      <c r="CP32" s="209"/>
      <c r="CQ32" s="209"/>
      <c r="CR32" s="209"/>
      <c r="CS32" s="209"/>
      <c r="CT32" s="209"/>
      <c r="CU32" s="209"/>
      <c r="CV32" s="209"/>
      <c r="CW32" s="209"/>
      <c r="CX32" s="209"/>
      <c r="CY32" s="209"/>
      <c r="CZ32" s="209"/>
      <c r="DA32" s="209"/>
    </row>
    <row r="33" spans="1:127" ht="13.8">
      <c r="A33" s="107"/>
      <c r="B33" s="284"/>
      <c r="C33" s="612" t="s">
        <v>140</v>
      </c>
      <c r="D33" s="300"/>
      <c r="E33" s="209"/>
      <c r="F33" s="209"/>
      <c r="G33" s="209"/>
      <c r="H33" s="209"/>
      <c r="I33" s="209"/>
      <c r="J33" s="209"/>
      <c r="K33" s="209"/>
      <c r="L33" s="338"/>
      <c r="M33" s="338"/>
      <c r="N33" s="338"/>
      <c r="O33" s="338"/>
      <c r="P33" s="338"/>
      <c r="Q33" s="338"/>
      <c r="R33" s="338"/>
      <c r="S33" s="338"/>
      <c r="T33" s="209"/>
      <c r="U33" s="209"/>
      <c r="V33" s="209"/>
      <c r="W33" s="209"/>
      <c r="X33" s="209">
        <v>12861</v>
      </c>
      <c r="Y33" s="338"/>
      <c r="Z33" s="338"/>
      <c r="AA33" s="300"/>
      <c r="AB33" s="209"/>
      <c r="AC33" s="209"/>
      <c r="AD33" s="338"/>
      <c r="AE33" s="338"/>
      <c r="AF33" s="209"/>
      <c r="AG33" s="209"/>
      <c r="AH33" s="209"/>
      <c r="AI33" s="209"/>
      <c r="AJ33" s="209"/>
      <c r="AK33" s="338"/>
      <c r="AL33" s="338"/>
      <c r="AM33" s="338"/>
      <c r="AN33" s="338"/>
      <c r="AO33" s="209"/>
      <c r="AP33" s="209"/>
      <c r="AQ33" s="209"/>
      <c r="AR33" s="209"/>
      <c r="AS33" s="209"/>
      <c r="AT33" s="209"/>
      <c r="AU33" s="209"/>
      <c r="AV33" s="209"/>
      <c r="AW33" s="338"/>
      <c r="AX33" s="209"/>
      <c r="AY33" s="209"/>
      <c r="AZ33" s="209"/>
      <c r="BA33" s="209"/>
      <c r="BB33" s="209"/>
      <c r="BC33" s="209"/>
      <c r="BD33" s="209"/>
      <c r="BE33" s="209"/>
      <c r="BF33" s="338"/>
      <c r="BG33" s="209"/>
      <c r="BH33" s="209"/>
      <c r="BI33" s="209"/>
      <c r="BJ33" s="338"/>
      <c r="BK33" s="338"/>
      <c r="BL33" s="209"/>
      <c r="BM33" s="209"/>
      <c r="BN33" s="209"/>
      <c r="BO33" s="338"/>
      <c r="BP33" s="338"/>
      <c r="BQ33" s="209"/>
      <c r="BR33" s="209"/>
      <c r="BS33" s="338"/>
      <c r="BT33" s="209"/>
      <c r="BU33" s="209"/>
      <c r="BV33" s="209"/>
      <c r="BW33" s="209"/>
      <c r="BX33" s="209"/>
      <c r="BY33" s="209"/>
      <c r="BZ33" s="209"/>
      <c r="CA33" s="209"/>
      <c r="CB33" s="209"/>
      <c r="CC33" s="209"/>
      <c r="CD33" s="209"/>
      <c r="CE33" s="209"/>
      <c r="CF33" s="209"/>
      <c r="CG33" s="209"/>
      <c r="CH33" s="209"/>
      <c r="CI33" s="209"/>
      <c r="CJ33" s="209"/>
      <c r="CK33" s="209"/>
      <c r="CL33" s="209"/>
      <c r="CM33" s="209"/>
      <c r="CN33" s="209"/>
      <c r="CO33" s="209"/>
      <c r="CP33" s="209"/>
      <c r="CQ33" s="209"/>
      <c r="CR33" s="209"/>
      <c r="CS33" s="209"/>
      <c r="CT33" s="209"/>
      <c r="CU33" s="209"/>
      <c r="CV33" s="209"/>
      <c r="CW33" s="209"/>
      <c r="CX33" s="209"/>
      <c r="CY33" s="209"/>
      <c r="CZ33" s="209"/>
      <c r="DA33" s="209"/>
    </row>
    <row r="34" spans="1:127" ht="13.2" customHeight="1">
      <c r="A34" s="107"/>
      <c r="B34" s="284"/>
      <c r="D34" s="300"/>
      <c r="E34" s="209"/>
      <c r="F34" s="209"/>
      <c r="G34" s="209"/>
      <c r="H34" s="209"/>
      <c r="I34" s="209"/>
      <c r="J34" s="209"/>
      <c r="K34" s="209"/>
      <c r="L34" s="209"/>
      <c r="M34" s="300"/>
      <c r="N34" s="300"/>
      <c r="O34" s="300"/>
      <c r="P34" s="300"/>
      <c r="Q34" s="209"/>
      <c r="R34" s="209"/>
      <c r="S34" s="300"/>
      <c r="T34" s="300"/>
      <c r="U34" s="300"/>
      <c r="V34" s="209"/>
      <c r="W34" s="209"/>
      <c r="X34" s="300"/>
      <c r="Y34" s="300"/>
      <c r="Z34" s="300"/>
      <c r="AA34" s="338"/>
      <c r="AB34" s="300"/>
      <c r="AC34" s="300"/>
      <c r="AD34" s="338"/>
      <c r="AE34" s="209"/>
      <c r="AF34" s="209"/>
      <c r="AG34" s="209"/>
      <c r="AH34" s="209"/>
      <c r="AI34" s="209"/>
      <c r="AJ34" s="209"/>
      <c r="AK34" s="209"/>
      <c r="AL34" s="300"/>
      <c r="AM34" s="338"/>
      <c r="AN34" s="300"/>
      <c r="AO34" s="338"/>
      <c r="AP34" s="209"/>
      <c r="AQ34" s="300"/>
      <c r="AR34" s="300"/>
      <c r="AS34" s="209"/>
      <c r="AT34" s="209"/>
      <c r="AU34" s="300"/>
      <c r="AV34" s="300"/>
      <c r="AW34" s="209"/>
      <c r="AX34" s="300"/>
      <c r="AY34" s="209"/>
      <c r="AZ34" s="300"/>
      <c r="BA34" s="209"/>
      <c r="BB34" s="209"/>
      <c r="BC34" s="209"/>
      <c r="BD34" s="209"/>
      <c r="BE34" s="209"/>
      <c r="BF34" s="209"/>
      <c r="BG34" s="300"/>
      <c r="BH34" s="302"/>
      <c r="BI34" s="300"/>
      <c r="BJ34" s="209"/>
      <c r="BK34" s="300"/>
      <c r="BL34" s="300"/>
      <c r="BM34" s="300"/>
      <c r="BN34" s="300"/>
      <c r="BO34" s="209"/>
      <c r="BP34" s="209"/>
      <c r="BQ34" s="300"/>
      <c r="BR34" s="209"/>
      <c r="BS34" s="209"/>
      <c r="BT34" s="338"/>
      <c r="BU34" s="338"/>
      <c r="BV34" s="300"/>
      <c r="BW34" s="300"/>
      <c r="BX34" s="209"/>
      <c r="BY34" s="209"/>
      <c r="BZ34" s="209"/>
      <c r="CA34" s="209"/>
      <c r="CB34" s="209"/>
      <c r="CC34" s="209"/>
      <c r="CD34" s="300"/>
      <c r="CE34" s="300"/>
      <c r="CF34" s="209"/>
      <c r="CG34" s="209"/>
      <c r="CH34" s="209"/>
      <c r="CI34" s="209"/>
      <c r="CJ34" s="209"/>
      <c r="CK34" s="209"/>
      <c r="CL34" s="209"/>
      <c r="CM34" s="209"/>
      <c r="CN34" s="209"/>
      <c r="CO34" s="209"/>
      <c r="CP34" s="209"/>
      <c r="CQ34" s="209"/>
      <c r="CR34" s="209"/>
      <c r="CS34" s="209"/>
      <c r="CT34" s="209"/>
      <c r="CU34" s="209"/>
      <c r="CV34" s="209"/>
      <c r="CW34" s="209"/>
      <c r="CX34" s="209"/>
      <c r="CY34" s="209"/>
      <c r="CZ34" s="209"/>
      <c r="DA34" s="209"/>
    </row>
    <row r="35" spans="1:127" ht="13.2" customHeight="1">
      <c r="A35" s="817" t="s">
        <v>221</v>
      </c>
      <c r="B35" s="817"/>
      <c r="C35" s="817"/>
      <c r="D35" s="657"/>
      <c r="E35" s="658"/>
      <c r="F35" s="658"/>
      <c r="G35" s="658"/>
      <c r="H35" s="658"/>
      <c r="I35" s="658"/>
      <c r="J35" s="658"/>
      <c r="K35" s="657"/>
      <c r="L35" s="657"/>
      <c r="M35" s="657"/>
      <c r="N35" s="657"/>
      <c r="O35" s="657"/>
      <c r="P35" s="657"/>
      <c r="Q35" s="657"/>
      <c r="R35" s="658">
        <v>458255.92</v>
      </c>
      <c r="S35" s="657"/>
      <c r="T35" s="658"/>
      <c r="U35" s="658"/>
      <c r="V35" s="658"/>
      <c r="W35" s="658"/>
      <c r="X35" s="658"/>
      <c r="Y35" s="658"/>
      <c r="Z35" s="657"/>
      <c r="AA35" s="657"/>
      <c r="AB35" s="658"/>
      <c r="AC35" s="658"/>
      <c r="AD35" s="657"/>
      <c r="AE35" s="657"/>
      <c r="AF35" s="657"/>
      <c r="AG35" s="657"/>
      <c r="AH35" s="658"/>
      <c r="AI35" s="658"/>
      <c r="AJ35" s="658"/>
      <c r="AK35" s="658"/>
      <c r="AL35" s="657"/>
      <c r="AM35" s="657"/>
      <c r="AN35" s="657"/>
      <c r="AO35" s="657"/>
      <c r="AP35" s="658"/>
      <c r="AQ35" s="658"/>
      <c r="AR35" s="658"/>
      <c r="AS35" s="658"/>
      <c r="AT35" s="657"/>
      <c r="AU35" s="657"/>
      <c r="AV35" s="657"/>
      <c r="AW35" s="658"/>
      <c r="AX35" s="657"/>
      <c r="AY35" s="658"/>
      <c r="AZ35" s="658"/>
      <c r="BA35" s="658"/>
      <c r="BB35" s="658"/>
      <c r="BC35" s="658"/>
      <c r="BD35" s="657"/>
      <c r="BE35" s="657"/>
      <c r="BF35" s="657"/>
      <c r="BG35" s="657"/>
      <c r="BH35" s="658"/>
      <c r="BI35" s="658"/>
      <c r="BJ35" s="658"/>
      <c r="BK35" s="657"/>
      <c r="BL35" s="657"/>
      <c r="BM35" s="657"/>
      <c r="BN35" s="657"/>
      <c r="BO35" s="657"/>
      <c r="BP35" s="658"/>
      <c r="BQ35" s="658"/>
      <c r="BR35" s="658"/>
      <c r="BS35" s="657"/>
      <c r="BT35" s="658"/>
      <c r="BU35" s="658"/>
      <c r="BV35" s="658"/>
      <c r="BW35" s="657"/>
      <c r="BX35" s="657"/>
      <c r="BY35" s="658"/>
      <c r="BZ35" s="657"/>
      <c r="CA35" s="658"/>
      <c r="CB35" s="658"/>
      <c r="CC35" s="658"/>
      <c r="CD35" s="658"/>
      <c r="CE35" s="658"/>
      <c r="CF35" s="658"/>
      <c r="CG35" s="658"/>
      <c r="CH35" s="658"/>
      <c r="CI35" s="658"/>
      <c r="CJ35" s="658"/>
      <c r="CK35" s="658"/>
      <c r="CL35" s="658"/>
      <c r="CM35" s="658"/>
      <c r="CN35" s="658"/>
      <c r="CO35" s="658"/>
      <c r="CP35" s="658"/>
      <c r="CQ35" s="658"/>
      <c r="CR35" s="658"/>
      <c r="CS35" s="658"/>
      <c r="CT35" s="658"/>
      <c r="CU35" s="658"/>
      <c r="CV35" s="658"/>
      <c r="CW35" s="658"/>
      <c r="CX35" s="658"/>
      <c r="CY35" s="658"/>
      <c r="CZ35" s="658"/>
      <c r="DA35" s="658"/>
      <c r="DB35" s="658"/>
      <c r="DC35" s="658"/>
      <c r="DD35" s="658"/>
      <c r="DE35" s="658"/>
    </row>
    <row r="36" spans="1:127" ht="13.2" customHeight="1">
      <c r="B36" s="284"/>
      <c r="C36" s="284"/>
      <c r="D36" s="300"/>
      <c r="E36" s="209"/>
      <c r="F36" s="209"/>
      <c r="G36" s="209"/>
      <c r="H36" s="209"/>
      <c r="I36" s="209"/>
      <c r="J36" s="209"/>
      <c r="K36" s="209"/>
      <c r="L36" s="209"/>
      <c r="M36" s="300"/>
      <c r="N36" s="300"/>
      <c r="O36" s="300"/>
      <c r="P36" s="300"/>
      <c r="Q36" s="209"/>
      <c r="R36" s="209"/>
      <c r="S36" s="300"/>
      <c r="T36" s="300"/>
      <c r="U36" s="300"/>
      <c r="V36" s="209"/>
      <c r="W36" s="209"/>
      <c r="X36" s="300"/>
      <c r="Y36" s="300"/>
      <c r="Z36" s="300"/>
      <c r="AA36" s="338"/>
      <c r="AB36" s="300"/>
      <c r="AC36" s="300"/>
      <c r="AD36" s="338"/>
      <c r="AE36" s="209"/>
      <c r="AF36" s="209"/>
      <c r="AG36" s="209"/>
      <c r="AH36" s="209"/>
      <c r="AI36" s="209"/>
      <c r="AJ36" s="209"/>
      <c r="AK36" s="209"/>
      <c r="AL36" s="300"/>
      <c r="AM36" s="338"/>
      <c r="AN36" s="300"/>
      <c r="AO36" s="338"/>
      <c r="AP36" s="209"/>
      <c r="AQ36" s="300"/>
      <c r="AR36" s="300"/>
      <c r="AS36" s="209"/>
      <c r="AT36" s="209"/>
      <c r="AU36" s="300"/>
      <c r="AV36" s="300"/>
      <c r="AW36" s="209"/>
      <c r="AX36" s="300"/>
      <c r="AY36" s="209"/>
      <c r="AZ36" s="209"/>
      <c r="BA36" s="209"/>
      <c r="BB36" s="209"/>
      <c r="BC36" s="209"/>
      <c r="BD36" s="209"/>
      <c r="BE36" s="209"/>
      <c r="BF36" s="209"/>
      <c r="BG36" s="300"/>
      <c r="BH36" s="302"/>
      <c r="BI36" s="300"/>
      <c r="BJ36" s="209"/>
      <c r="BK36" s="300"/>
      <c r="BL36" s="300"/>
      <c r="BM36" s="300"/>
      <c r="BN36" s="300"/>
      <c r="BO36" s="209"/>
      <c r="BP36" s="209"/>
      <c r="BQ36" s="300"/>
      <c r="BR36" s="209"/>
      <c r="BS36" s="209"/>
      <c r="BT36" s="338"/>
      <c r="BU36" s="338"/>
      <c r="BV36" s="300"/>
      <c r="BW36" s="300"/>
      <c r="BX36" s="209"/>
      <c r="BY36" s="209"/>
      <c r="BZ36" s="209"/>
      <c r="CA36" s="209"/>
      <c r="CB36" s="209"/>
      <c r="CC36" s="209"/>
      <c r="CD36" s="300"/>
      <c r="CE36" s="300"/>
      <c r="CF36" s="209"/>
      <c r="CG36" s="209"/>
      <c r="CH36" s="209"/>
      <c r="CI36" s="209"/>
      <c r="CJ36" s="209"/>
      <c r="CK36" s="209"/>
      <c r="CL36" s="209"/>
      <c r="CM36" s="209"/>
      <c r="CN36" s="209"/>
      <c r="CO36" s="209"/>
      <c r="CP36" s="209"/>
      <c r="CQ36" s="209"/>
      <c r="CR36" s="209"/>
      <c r="CS36" s="209"/>
      <c r="CT36" s="209"/>
      <c r="CU36" s="209"/>
      <c r="CV36" s="209"/>
      <c r="CW36" s="209"/>
      <c r="CX36" s="209"/>
      <c r="CY36" s="209"/>
      <c r="CZ36" s="209"/>
      <c r="DA36" s="209"/>
    </row>
    <row r="37" spans="1:127" s="242" customFormat="1" ht="13.2" customHeight="1">
      <c r="A37" s="739"/>
      <c r="B37" s="742"/>
      <c r="C37" s="675" t="s">
        <v>352</v>
      </c>
      <c r="D37" s="404"/>
      <c r="E37" s="293"/>
      <c r="F37" s="293"/>
      <c r="G37" s="293"/>
      <c r="H37" s="404"/>
      <c r="I37" s="293"/>
      <c r="J37" s="293">
        <v>76038493.530000001</v>
      </c>
      <c r="K37" s="293"/>
      <c r="L37" s="293"/>
      <c r="M37" s="404"/>
      <c r="N37" s="404"/>
      <c r="O37" s="404"/>
      <c r="P37" s="404"/>
      <c r="Q37" s="293"/>
      <c r="R37" s="293"/>
      <c r="S37" s="404"/>
      <c r="T37" s="404"/>
      <c r="U37" s="404"/>
      <c r="V37" s="293"/>
      <c r="W37" s="293"/>
      <c r="X37" s="404"/>
      <c r="Y37" s="404"/>
      <c r="Z37" s="404"/>
      <c r="AA37" s="673"/>
      <c r="AB37" s="404"/>
      <c r="AC37" s="404"/>
      <c r="AD37" s="673"/>
      <c r="AE37" s="293"/>
      <c r="AF37" s="293"/>
      <c r="AG37" s="293"/>
      <c r="AH37" s="293"/>
      <c r="AI37" s="293"/>
      <c r="AJ37" s="293"/>
      <c r="AK37" s="293"/>
      <c r="AL37" s="404"/>
      <c r="AM37" s="673"/>
      <c r="AN37" s="404"/>
      <c r="AO37" s="673"/>
      <c r="AP37" s="293"/>
      <c r="AQ37" s="404"/>
      <c r="AR37" s="404"/>
      <c r="AS37" s="293"/>
      <c r="AT37" s="293"/>
      <c r="AU37" s="404"/>
      <c r="AV37" s="404"/>
      <c r="AW37" s="293"/>
      <c r="AX37" s="404"/>
      <c r="AY37" s="293"/>
      <c r="AZ37" s="293"/>
      <c r="BA37" s="293"/>
      <c r="BB37" s="293"/>
      <c r="BC37" s="293"/>
      <c r="BD37" s="293"/>
      <c r="BE37" s="293"/>
      <c r="BF37" s="293"/>
      <c r="BG37" s="404"/>
      <c r="BH37" s="743"/>
      <c r="BI37" s="404"/>
      <c r="BJ37" s="293"/>
      <c r="BK37" s="404"/>
      <c r="BL37" s="404"/>
      <c r="BM37" s="404"/>
      <c r="BN37" s="404"/>
      <c r="BO37" s="293"/>
      <c r="BP37" s="293"/>
      <c r="BQ37" s="404"/>
      <c r="BR37" s="293"/>
      <c r="BS37" s="293"/>
      <c r="BT37" s="673"/>
      <c r="BU37" s="673"/>
      <c r="BV37" s="404"/>
      <c r="BW37" s="404"/>
      <c r="BX37" s="404"/>
      <c r="BY37" s="293"/>
      <c r="BZ37" s="293"/>
      <c r="CA37" s="293"/>
      <c r="CB37" s="293"/>
      <c r="CC37" s="293"/>
      <c r="CD37" s="404"/>
      <c r="CE37" s="404"/>
      <c r="CF37" s="293"/>
      <c r="CG37" s="293"/>
      <c r="CH37" s="293"/>
      <c r="CI37" s="293"/>
      <c r="CJ37" s="293"/>
      <c r="CK37" s="293"/>
      <c r="CL37" s="293"/>
      <c r="CM37" s="293"/>
      <c r="CN37" s="293"/>
      <c r="CO37" s="293"/>
      <c r="CP37" s="293"/>
      <c r="CQ37" s="293"/>
      <c r="CR37" s="293"/>
      <c r="CS37" s="293"/>
      <c r="CT37" s="293"/>
      <c r="CU37" s="293"/>
      <c r="CV37" s="293"/>
      <c r="CW37" s="293"/>
      <c r="CX37" s="293"/>
      <c r="CY37" s="293"/>
      <c r="CZ37" s="293"/>
      <c r="DA37" s="293"/>
    </row>
    <row r="38" spans="1:127" s="242" customFormat="1" ht="13.2" customHeight="1">
      <c r="A38" s="744"/>
      <c r="B38" s="235"/>
      <c r="C38" s="107"/>
      <c r="D38" s="338"/>
      <c r="E38" s="209"/>
      <c r="F38" s="209"/>
      <c r="G38" s="209"/>
      <c r="H38" s="209"/>
      <c r="I38" s="209"/>
      <c r="J38" s="209"/>
      <c r="K38" s="209"/>
      <c r="L38" s="338"/>
      <c r="M38" s="338"/>
      <c r="N38" s="338"/>
      <c r="O38" s="338"/>
      <c r="P38" s="338"/>
      <c r="Q38" s="209"/>
      <c r="R38" s="209"/>
      <c r="S38" s="338"/>
      <c r="T38" s="338"/>
      <c r="U38" s="338"/>
      <c r="V38" s="209"/>
      <c r="W38" s="209"/>
      <c r="X38" s="338"/>
      <c r="Y38" s="338"/>
      <c r="Z38" s="338"/>
      <c r="AA38" s="338"/>
      <c r="AB38" s="338"/>
      <c r="AC38" s="338"/>
      <c r="AD38" s="338"/>
      <c r="AE38" s="209"/>
      <c r="AF38" s="209"/>
      <c r="AG38" s="209"/>
      <c r="AH38" s="209"/>
      <c r="AI38" s="209"/>
      <c r="AJ38" s="209"/>
      <c r="AK38" s="209"/>
      <c r="AL38" s="338"/>
      <c r="AM38" s="338"/>
      <c r="AN38" s="338"/>
      <c r="AO38" s="338"/>
      <c r="AP38" s="209"/>
      <c r="AQ38" s="338"/>
      <c r="AR38" s="338"/>
      <c r="AS38" s="209"/>
      <c r="AT38" s="209"/>
      <c r="AU38" s="338"/>
      <c r="AV38" s="338"/>
      <c r="AW38" s="209"/>
      <c r="AX38" s="338"/>
      <c r="AY38" s="209"/>
      <c r="AZ38" s="209"/>
      <c r="BA38" s="209"/>
      <c r="BB38" s="209"/>
      <c r="BC38" s="209"/>
      <c r="BD38" s="209"/>
      <c r="BE38" s="209"/>
      <c r="BF38" s="209"/>
      <c r="BG38" s="338"/>
      <c r="BH38" s="302"/>
      <c r="BI38" s="338"/>
      <c r="BJ38" s="209"/>
      <c r="BK38" s="338"/>
      <c r="BL38" s="338"/>
      <c r="BM38" s="338"/>
      <c r="BN38" s="338"/>
      <c r="BO38" s="209"/>
      <c r="BP38" s="209"/>
      <c r="BQ38" s="338"/>
      <c r="BR38" s="209"/>
      <c r="BS38" s="209"/>
      <c r="BT38" s="338"/>
      <c r="BU38" s="338"/>
      <c r="BV38" s="338"/>
      <c r="BW38" s="338"/>
      <c r="BX38" s="209"/>
      <c r="BY38" s="209"/>
      <c r="BZ38" s="209"/>
      <c r="CA38" s="209"/>
      <c r="CB38" s="209"/>
      <c r="CC38" s="209"/>
      <c r="CD38" s="338"/>
      <c r="CE38" s="338"/>
      <c r="CF38" s="209"/>
      <c r="CG38" s="209"/>
      <c r="CH38" s="209"/>
      <c r="CI38" s="209"/>
      <c r="CJ38" s="209"/>
      <c r="CK38" s="209"/>
      <c r="CL38" s="209"/>
      <c r="CM38" s="209"/>
      <c r="CN38" s="209"/>
      <c r="CO38" s="209"/>
      <c r="CP38" s="209"/>
      <c r="CQ38" s="209"/>
      <c r="CR38" s="209"/>
      <c r="CS38" s="209"/>
      <c r="CT38" s="209"/>
      <c r="CU38" s="209"/>
      <c r="CV38" s="209"/>
      <c r="CW38" s="209"/>
      <c r="CX38" s="209"/>
      <c r="CY38" s="209"/>
      <c r="CZ38" s="209"/>
      <c r="DA38" s="209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</row>
    <row r="39" spans="1:127" s="242" customFormat="1" ht="13.2" customHeight="1">
      <c r="A39" s="744" t="s">
        <v>353</v>
      </c>
      <c r="B39" s="668" t="s">
        <v>130</v>
      </c>
      <c r="C39" s="671" t="s">
        <v>131</v>
      </c>
      <c r="D39" s="300"/>
      <c r="E39" s="209"/>
      <c r="F39" s="209"/>
      <c r="G39" s="209"/>
      <c r="H39" s="209"/>
      <c r="I39" s="209"/>
      <c r="J39" s="209"/>
      <c r="K39" s="209"/>
      <c r="L39" s="209"/>
      <c r="M39" s="300"/>
      <c r="N39" s="300">
        <v>20984</v>
      </c>
      <c r="O39" s="300"/>
      <c r="P39" s="300"/>
      <c r="Q39" s="209"/>
      <c r="R39" s="209"/>
      <c r="S39" s="300"/>
      <c r="T39" s="300"/>
      <c r="U39" s="300"/>
      <c r="V39" s="209"/>
      <c r="W39" s="209"/>
      <c r="X39" s="300"/>
      <c r="Y39" s="300"/>
      <c r="Z39" s="300"/>
      <c r="AA39" s="338"/>
      <c r="AB39" s="300"/>
      <c r="AC39" s="300"/>
      <c r="AD39" s="338"/>
      <c r="AE39" s="209"/>
      <c r="AF39" s="209"/>
      <c r="AG39" s="209"/>
      <c r="AH39" s="209"/>
      <c r="AI39" s="209"/>
      <c r="AJ39" s="209"/>
      <c r="AK39" s="209"/>
      <c r="AL39" s="300"/>
      <c r="AM39" s="338"/>
      <c r="AN39" s="300"/>
      <c r="AO39" s="338"/>
      <c r="AP39" s="209"/>
      <c r="AQ39" s="300"/>
      <c r="AR39" s="300"/>
      <c r="AS39" s="209"/>
      <c r="AT39" s="209"/>
      <c r="AU39" s="300"/>
      <c r="AV39" s="300"/>
      <c r="AW39" s="209"/>
      <c r="AX39" s="300"/>
      <c r="AY39" s="209"/>
      <c r="AZ39" s="209"/>
      <c r="BA39" s="209"/>
      <c r="BB39" s="209"/>
      <c r="BC39" s="209"/>
      <c r="BD39" s="209"/>
      <c r="BE39" s="209"/>
      <c r="BF39" s="209"/>
      <c r="BG39" s="300"/>
      <c r="BH39" s="302"/>
      <c r="BI39" s="300"/>
      <c r="BJ39" s="209"/>
      <c r="BK39" s="300"/>
      <c r="BL39" s="300"/>
      <c r="BM39" s="300"/>
      <c r="BN39" s="300"/>
      <c r="BO39" s="209"/>
      <c r="BP39" s="209"/>
      <c r="BQ39" s="300"/>
      <c r="BR39" s="209"/>
      <c r="BS39" s="209"/>
      <c r="BT39" s="338"/>
      <c r="BU39" s="338"/>
      <c r="BV39" s="300"/>
      <c r="BW39" s="300"/>
      <c r="BX39" s="209"/>
      <c r="BY39" s="209"/>
      <c r="BZ39" s="209"/>
      <c r="CA39" s="209"/>
      <c r="CB39" s="209"/>
      <c r="CC39" s="209"/>
      <c r="CD39" s="300"/>
      <c r="CE39" s="300"/>
      <c r="CF39" s="209"/>
      <c r="CG39" s="209"/>
      <c r="CH39" s="209"/>
      <c r="CI39" s="209"/>
      <c r="CJ39" s="209"/>
      <c r="CK39" s="209"/>
      <c r="CL39" s="209"/>
      <c r="CM39" s="209"/>
      <c r="CN39" s="209"/>
      <c r="CO39" s="209"/>
      <c r="CP39" s="209"/>
      <c r="CQ39" s="209"/>
      <c r="CR39" s="209"/>
      <c r="CS39" s="209"/>
      <c r="CT39" s="209"/>
      <c r="CU39" s="209"/>
      <c r="CV39" s="209"/>
      <c r="CW39" s="209"/>
      <c r="CX39" s="209"/>
      <c r="CY39" s="209"/>
      <c r="CZ39" s="209"/>
      <c r="DA39" s="20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</row>
    <row r="40" spans="1:127" ht="13.2" customHeight="1">
      <c r="A40" s="82" t="s">
        <v>353</v>
      </c>
      <c r="B40" s="668" t="s">
        <v>132</v>
      </c>
      <c r="C40" s="671" t="s">
        <v>133</v>
      </c>
      <c r="D40" s="300"/>
      <c r="E40" s="209"/>
      <c r="F40" s="209"/>
      <c r="G40" s="209"/>
      <c r="H40" s="209"/>
      <c r="I40" s="209"/>
      <c r="J40" s="209"/>
      <c r="K40" s="209"/>
      <c r="L40" s="209"/>
      <c r="M40" s="300">
        <v>388216</v>
      </c>
      <c r="N40" s="300"/>
      <c r="O40" s="300"/>
      <c r="P40" s="300"/>
      <c r="Q40" s="209"/>
      <c r="R40" s="209"/>
      <c r="S40" s="300"/>
      <c r="T40" s="300"/>
      <c r="U40" s="300"/>
      <c r="V40" s="209"/>
      <c r="W40" s="209"/>
      <c r="X40" s="300"/>
      <c r="Y40" s="300"/>
      <c r="Z40" s="300"/>
      <c r="AA40" s="338"/>
      <c r="AB40" s="300"/>
      <c r="AC40" s="300"/>
      <c r="AD40" s="338"/>
      <c r="AE40" s="209"/>
      <c r="AF40" s="209"/>
      <c r="AG40" s="209"/>
      <c r="AH40" s="209"/>
      <c r="AI40" s="209"/>
      <c r="AJ40" s="209"/>
      <c r="AK40" s="209"/>
      <c r="AL40" s="300"/>
      <c r="AM40" s="338"/>
      <c r="AN40" s="300"/>
      <c r="AO40" s="338"/>
      <c r="AP40" s="209"/>
      <c r="AQ40" s="300"/>
      <c r="AR40" s="300"/>
      <c r="AS40" s="209"/>
      <c r="AT40" s="209"/>
      <c r="AU40" s="300"/>
      <c r="AV40" s="300"/>
      <c r="AW40" s="209"/>
      <c r="AX40" s="300"/>
      <c r="AY40" s="209"/>
      <c r="AZ40" s="209"/>
      <c r="BA40" s="209"/>
      <c r="BB40" s="209"/>
      <c r="BC40" s="209"/>
      <c r="BD40" s="209"/>
      <c r="BE40" s="209"/>
      <c r="BF40" s="209"/>
      <c r="BG40" s="300"/>
      <c r="BH40" s="302"/>
      <c r="BI40" s="300"/>
      <c r="BJ40" s="209"/>
      <c r="BK40" s="300"/>
      <c r="BL40" s="300"/>
      <c r="BM40" s="300"/>
      <c r="BN40" s="300"/>
      <c r="BO40" s="209"/>
      <c r="BP40" s="209"/>
      <c r="BQ40" s="300"/>
      <c r="BR40" s="209"/>
      <c r="BS40" s="209"/>
      <c r="BT40" s="338"/>
      <c r="BU40" s="338"/>
      <c r="BV40" s="300"/>
      <c r="BW40" s="300"/>
      <c r="BX40" s="209"/>
      <c r="BY40" s="209"/>
      <c r="BZ40" s="209"/>
      <c r="CA40" s="209"/>
      <c r="CB40" s="209"/>
      <c r="CC40" s="209"/>
      <c r="CD40" s="300"/>
      <c r="CE40" s="300"/>
      <c r="CF40" s="209"/>
      <c r="CG40" s="209"/>
      <c r="CH40" s="209"/>
      <c r="CI40" s="209"/>
      <c r="CJ40" s="209"/>
      <c r="CK40" s="209"/>
      <c r="CL40" s="209"/>
      <c r="CM40" s="209"/>
      <c r="CN40" s="209"/>
      <c r="CO40" s="209"/>
      <c r="CP40" s="209"/>
      <c r="CQ40" s="209"/>
      <c r="CR40" s="209"/>
      <c r="CS40" s="209"/>
      <c r="CT40" s="209"/>
      <c r="CU40" s="209"/>
      <c r="CV40" s="209"/>
      <c r="CW40" s="209"/>
      <c r="CX40" s="209"/>
      <c r="CY40" s="209"/>
      <c r="CZ40" s="209"/>
      <c r="DA40" s="209"/>
    </row>
    <row r="41" spans="1:127" ht="13.8">
      <c r="A41" s="82" t="s">
        <v>353</v>
      </c>
      <c r="B41" s="668" t="s">
        <v>134</v>
      </c>
      <c r="C41" s="671" t="s">
        <v>135</v>
      </c>
      <c r="D41" s="300"/>
      <c r="E41" s="209"/>
      <c r="F41" s="209"/>
      <c r="G41" s="209"/>
      <c r="H41" s="209"/>
      <c r="I41" s="300"/>
      <c r="J41" s="209"/>
      <c r="K41" s="209"/>
      <c r="L41" s="209"/>
      <c r="M41" s="300"/>
      <c r="N41" s="300"/>
      <c r="O41" s="300">
        <v>227474</v>
      </c>
      <c r="P41" s="300"/>
      <c r="Q41" s="300"/>
      <c r="R41" s="209"/>
      <c r="S41" s="209"/>
      <c r="T41" s="209"/>
      <c r="U41" s="209"/>
      <c r="V41" s="209"/>
      <c r="W41" s="209"/>
      <c r="X41" s="300"/>
      <c r="Y41" s="300"/>
      <c r="Z41" s="300"/>
      <c r="AA41" s="300"/>
      <c r="AB41" s="300"/>
      <c r="AC41" s="300"/>
      <c r="AD41" s="300"/>
      <c r="AE41" s="209"/>
      <c r="AF41" s="209"/>
      <c r="AG41" s="209"/>
      <c r="AH41" s="209"/>
      <c r="AI41" s="209"/>
      <c r="AJ41" s="209"/>
      <c r="AK41" s="209"/>
      <c r="AL41" s="300"/>
      <c r="AM41" s="300"/>
      <c r="AN41" s="300"/>
      <c r="AO41" s="300"/>
      <c r="AP41" s="209"/>
      <c r="AQ41" s="300"/>
      <c r="AR41" s="300"/>
      <c r="AS41" s="209"/>
      <c r="AT41" s="209"/>
      <c r="AU41" s="209"/>
      <c r="AV41" s="300"/>
      <c r="AW41" s="209"/>
      <c r="AX41" s="300"/>
      <c r="AY41" s="209"/>
      <c r="AZ41" s="209"/>
      <c r="BA41" s="209"/>
      <c r="BB41" s="209"/>
      <c r="BC41" s="209"/>
      <c r="BD41" s="209"/>
      <c r="BE41" s="209"/>
      <c r="BF41" s="209"/>
      <c r="BG41" s="300"/>
      <c r="BH41" s="209"/>
      <c r="BI41" s="300"/>
      <c r="BJ41" s="209"/>
      <c r="BK41" s="300"/>
      <c r="BL41" s="209"/>
      <c r="BM41" s="209"/>
      <c r="BN41" s="209"/>
      <c r="BO41" s="209"/>
      <c r="BP41" s="209"/>
      <c r="BQ41" s="300"/>
      <c r="BR41" s="209"/>
      <c r="BS41" s="209"/>
      <c r="BT41" s="300"/>
      <c r="BU41" s="300"/>
      <c r="BV41" s="209"/>
      <c r="BW41" s="300"/>
      <c r="BX41" s="209"/>
      <c r="BY41" s="209"/>
      <c r="BZ41" s="209"/>
      <c r="CA41" s="209"/>
      <c r="CB41" s="209"/>
      <c r="CC41" s="209"/>
      <c r="CD41" s="300"/>
      <c r="CE41" s="300"/>
      <c r="CF41" s="209"/>
      <c r="CG41" s="209"/>
      <c r="CH41" s="209"/>
      <c r="CI41" s="209"/>
      <c r="CJ41" s="209"/>
      <c r="CK41" s="209"/>
      <c r="CL41" s="209"/>
      <c r="CM41" s="209"/>
      <c r="CN41" s="209"/>
      <c r="CO41" s="209"/>
      <c r="CP41" s="209"/>
      <c r="CQ41" s="209"/>
      <c r="CR41" s="209"/>
      <c r="CS41" s="209"/>
      <c r="CT41" s="209"/>
      <c r="CU41" s="209"/>
      <c r="CV41" s="209"/>
      <c r="CW41" s="209"/>
      <c r="CX41" s="209"/>
      <c r="CY41" s="209"/>
      <c r="CZ41" s="209"/>
      <c r="DA41" s="209"/>
    </row>
    <row r="42" spans="1:127" ht="13.2" customHeight="1">
      <c r="A42" s="82" t="s">
        <v>353</v>
      </c>
      <c r="B42" s="668" t="s">
        <v>136</v>
      </c>
      <c r="C42" s="671" t="s">
        <v>137</v>
      </c>
      <c r="D42" s="300"/>
      <c r="E42" s="209"/>
      <c r="F42" s="209"/>
      <c r="G42" s="209"/>
      <c r="H42" s="209"/>
      <c r="I42" s="209"/>
      <c r="J42" s="209"/>
      <c r="K42" s="209"/>
      <c r="L42" s="209"/>
      <c r="M42" s="300"/>
      <c r="N42" s="300"/>
      <c r="O42" s="300"/>
      <c r="P42" s="300">
        <v>125908</v>
      </c>
      <c r="Q42" s="209"/>
      <c r="R42" s="209"/>
      <c r="S42" s="300"/>
      <c r="T42" s="300"/>
      <c r="U42" s="300"/>
      <c r="V42" s="209"/>
      <c r="W42" s="209"/>
      <c r="X42" s="300"/>
      <c r="Y42" s="300"/>
      <c r="Z42" s="300"/>
      <c r="AA42" s="338"/>
      <c r="AB42" s="300"/>
      <c r="AC42" s="300"/>
      <c r="AD42" s="338"/>
      <c r="AE42" s="209"/>
      <c r="AF42" s="209"/>
      <c r="AG42" s="209"/>
      <c r="AH42" s="209"/>
      <c r="AI42" s="209"/>
      <c r="AJ42" s="209"/>
      <c r="AK42" s="209"/>
      <c r="AL42" s="300"/>
      <c r="AM42" s="338"/>
      <c r="AN42" s="300"/>
      <c r="AO42" s="338"/>
      <c r="AP42" s="209"/>
      <c r="AQ42" s="300"/>
      <c r="AR42" s="300"/>
      <c r="AS42" s="209"/>
      <c r="AT42" s="209"/>
      <c r="AU42" s="300"/>
      <c r="AV42" s="300"/>
      <c r="AW42" s="209"/>
      <c r="AX42" s="300"/>
      <c r="AY42" s="209"/>
      <c r="AZ42" s="209"/>
      <c r="BA42" s="209"/>
      <c r="BB42" s="209"/>
      <c r="BC42" s="209"/>
      <c r="BD42" s="209"/>
      <c r="BE42" s="209"/>
      <c r="BF42" s="300"/>
      <c r="BG42" s="300"/>
      <c r="BH42" s="302"/>
      <c r="BI42" s="300"/>
      <c r="BJ42" s="209"/>
      <c r="BK42" s="300"/>
      <c r="BL42" s="300"/>
      <c r="BM42" s="300"/>
      <c r="BN42" s="300"/>
      <c r="BO42" s="209"/>
      <c r="BP42" s="209"/>
      <c r="BQ42" s="300"/>
      <c r="BR42" s="209"/>
      <c r="BS42" s="209"/>
      <c r="BT42" s="338"/>
      <c r="BU42" s="338"/>
      <c r="BV42" s="300"/>
      <c r="BW42" s="300"/>
      <c r="BX42" s="209"/>
      <c r="BY42" s="209"/>
      <c r="BZ42" s="209"/>
      <c r="CA42" s="209"/>
      <c r="CB42" s="209"/>
      <c r="CC42" s="209"/>
      <c r="CD42" s="300"/>
      <c r="CE42" s="300"/>
      <c r="CF42" s="209"/>
      <c r="CG42" s="209"/>
      <c r="CH42" s="209"/>
      <c r="CI42" s="209"/>
      <c r="CJ42" s="209"/>
      <c r="CK42" s="209"/>
      <c r="CL42" s="209"/>
      <c r="CM42" s="209"/>
      <c r="CN42" s="209"/>
      <c r="CO42" s="209"/>
      <c r="CP42" s="209"/>
      <c r="CQ42" s="209"/>
      <c r="CR42" s="300"/>
      <c r="CS42" s="209"/>
      <c r="CT42" s="209"/>
      <c r="CU42" s="209"/>
      <c r="CV42" s="209"/>
      <c r="CW42" s="209"/>
      <c r="CX42" s="209"/>
      <c r="CY42" s="209"/>
      <c r="CZ42" s="209"/>
      <c r="DA42" s="209"/>
    </row>
    <row r="43" spans="1:127" ht="13.2" customHeight="1">
      <c r="A43" s="82" t="s">
        <v>353</v>
      </c>
      <c r="B43" s="668" t="s">
        <v>138</v>
      </c>
      <c r="C43" s="671" t="s">
        <v>139</v>
      </c>
      <c r="D43" s="300"/>
      <c r="E43" s="209"/>
      <c r="F43" s="209"/>
      <c r="G43" s="209"/>
      <c r="H43" s="209"/>
      <c r="I43" s="209"/>
      <c r="J43" s="209"/>
      <c r="K43" s="209"/>
      <c r="L43" s="209"/>
      <c r="M43" s="300"/>
      <c r="N43" s="300"/>
      <c r="O43" s="300"/>
      <c r="P43" s="300"/>
      <c r="Q43" s="209">
        <v>62954</v>
      </c>
      <c r="R43" s="209"/>
      <c r="S43" s="300"/>
      <c r="T43" s="300"/>
      <c r="U43" s="300"/>
      <c r="V43" s="209"/>
      <c r="W43" s="209"/>
      <c r="X43" s="300"/>
      <c r="Y43" s="300"/>
      <c r="Z43" s="300"/>
      <c r="AA43" s="338"/>
      <c r="AB43" s="300"/>
      <c r="AC43" s="300"/>
      <c r="AD43" s="338"/>
      <c r="AE43" s="209"/>
      <c r="AF43" s="209"/>
      <c r="AG43" s="209"/>
      <c r="AH43" s="209"/>
      <c r="AI43" s="209"/>
      <c r="AJ43" s="209"/>
      <c r="AK43" s="209"/>
      <c r="AL43" s="300"/>
      <c r="AM43" s="338"/>
      <c r="AN43" s="300"/>
      <c r="AO43" s="338"/>
      <c r="AP43" s="209"/>
      <c r="AQ43" s="300"/>
      <c r="AR43" s="300"/>
      <c r="AS43" s="209"/>
      <c r="AT43" s="209"/>
      <c r="AU43" s="300"/>
      <c r="AV43" s="300"/>
      <c r="AW43" s="209"/>
      <c r="AX43" s="300"/>
      <c r="AY43" s="209"/>
      <c r="AZ43" s="209"/>
      <c r="BA43" s="209"/>
      <c r="BB43" s="209"/>
      <c r="BC43" s="209"/>
      <c r="BD43" s="209"/>
      <c r="BE43" s="209"/>
      <c r="BF43" s="300"/>
      <c r="BG43" s="300"/>
      <c r="BH43" s="302"/>
      <c r="BI43" s="300"/>
      <c r="BJ43" s="209"/>
      <c r="BK43" s="300"/>
      <c r="BL43" s="300"/>
      <c r="BM43" s="300"/>
      <c r="BN43" s="300"/>
      <c r="BO43" s="209"/>
      <c r="BP43" s="209"/>
      <c r="BQ43" s="300"/>
      <c r="BR43" s="209"/>
      <c r="BS43" s="209"/>
      <c r="BT43" s="338"/>
      <c r="BU43" s="338"/>
      <c r="BV43" s="300"/>
      <c r="BW43" s="300"/>
      <c r="BX43" s="209"/>
      <c r="BY43" s="209"/>
      <c r="BZ43" s="209"/>
      <c r="CA43" s="209"/>
      <c r="CB43" s="209"/>
      <c r="CC43" s="209"/>
      <c r="CD43" s="300"/>
      <c r="CE43" s="300"/>
      <c r="CF43" s="209"/>
      <c r="CG43" s="209"/>
      <c r="CH43" s="209"/>
      <c r="CI43" s="209"/>
      <c r="CJ43" s="209"/>
      <c r="CK43" s="209"/>
      <c r="CL43" s="209"/>
      <c r="CM43" s="209"/>
      <c r="CN43" s="209"/>
      <c r="CO43" s="209"/>
      <c r="CP43" s="209"/>
      <c r="CQ43" s="209"/>
      <c r="CR43" s="300"/>
      <c r="CS43" s="209"/>
      <c r="CT43" s="209"/>
      <c r="CU43" s="209"/>
      <c r="CV43" s="209"/>
      <c r="CW43" s="209"/>
      <c r="CX43" s="209"/>
      <c r="CY43" s="209"/>
      <c r="CZ43" s="209"/>
      <c r="DA43" s="209"/>
    </row>
    <row r="44" spans="1:127" s="529" customFormat="1" ht="13.2" customHeight="1">
      <c r="A44" s="82"/>
      <c r="B44" s="235"/>
      <c r="C44" s="107"/>
      <c r="D44" s="300"/>
      <c r="E44" s="209"/>
      <c r="F44" s="209"/>
      <c r="G44" s="209"/>
      <c r="H44" s="209"/>
      <c r="I44" s="209"/>
      <c r="J44" s="209"/>
      <c r="K44" s="209"/>
      <c r="L44" s="209"/>
      <c r="M44" s="300"/>
      <c r="N44" s="300"/>
      <c r="O44" s="300"/>
      <c r="P44" s="300"/>
      <c r="Q44" s="209"/>
      <c r="R44" s="209"/>
      <c r="S44" s="300"/>
      <c r="T44" s="300"/>
      <c r="U44" s="300"/>
      <c r="V44" s="209"/>
      <c r="W44" s="209"/>
      <c r="X44" s="546"/>
      <c r="Y44" s="300"/>
      <c r="Z44" s="300"/>
      <c r="AA44" s="338"/>
      <c r="AB44" s="300"/>
      <c r="AC44" s="300"/>
      <c r="AD44" s="338"/>
      <c r="AE44" s="209"/>
      <c r="AF44" s="209"/>
      <c r="AG44" s="209"/>
      <c r="AH44" s="209"/>
      <c r="AI44" s="209"/>
      <c r="AJ44" s="209"/>
      <c r="AK44" s="209"/>
      <c r="AL44" s="300"/>
      <c r="AM44" s="338"/>
      <c r="AN44" s="300"/>
      <c r="AO44" s="338"/>
      <c r="AP44" s="209"/>
      <c r="AQ44" s="300"/>
      <c r="AR44" s="300"/>
      <c r="AS44" s="209"/>
      <c r="AT44" s="209"/>
      <c r="AU44" s="300"/>
      <c r="AV44" s="300"/>
      <c r="AW44" s="209"/>
      <c r="AX44" s="300"/>
      <c r="AY44" s="209"/>
      <c r="AZ44" s="209"/>
      <c r="BA44" s="209"/>
      <c r="BB44" s="209"/>
      <c r="BC44" s="209"/>
      <c r="BD44" s="209"/>
      <c r="BE44" s="209"/>
      <c r="BF44" s="209"/>
      <c r="BG44" s="546"/>
      <c r="BH44" s="302"/>
      <c r="BI44" s="209"/>
      <c r="BJ44" s="209"/>
      <c r="BK44" s="300"/>
      <c r="BL44" s="300"/>
      <c r="BM44" s="300"/>
      <c r="BN44" s="300"/>
      <c r="BO44" s="209"/>
      <c r="BP44" s="209"/>
      <c r="BQ44" s="300"/>
      <c r="BR44" s="209"/>
      <c r="BS44" s="209"/>
      <c r="BT44" s="338"/>
      <c r="BU44" s="338"/>
      <c r="BV44" s="300"/>
      <c r="BW44" s="300"/>
      <c r="BX44" s="209"/>
      <c r="BY44" s="209"/>
      <c r="BZ44" s="209"/>
      <c r="CA44" s="209"/>
      <c r="CB44" s="209"/>
      <c r="CC44" s="209"/>
      <c r="CD44" s="300"/>
      <c r="CE44" s="300"/>
      <c r="CF44" s="209"/>
      <c r="CG44" s="209"/>
      <c r="CH44" s="209"/>
      <c r="CI44" s="209"/>
      <c r="CJ44" s="209"/>
      <c r="CK44" s="209"/>
      <c r="CL44" s="209"/>
      <c r="CM44" s="209"/>
      <c r="CN44"/>
      <c r="CO44"/>
      <c r="CP44" s="209"/>
      <c r="CQ44" s="209"/>
      <c r="CR44" s="209"/>
      <c r="CS44" s="209"/>
      <c r="CT44" s="209"/>
      <c r="CU44" s="209"/>
      <c r="CV44" s="209"/>
      <c r="CW44" s="209"/>
      <c r="CX44" s="209"/>
      <c r="CY44" s="209"/>
      <c r="CZ44" s="209"/>
      <c r="DA44" s="209"/>
      <c r="DB44"/>
      <c r="DC44"/>
      <c r="DD44"/>
      <c r="DE44"/>
      <c r="DF44"/>
      <c r="DG44"/>
      <c r="DH44"/>
      <c r="DI44"/>
      <c r="DJ44"/>
      <c r="DK44"/>
      <c r="DL44"/>
      <c r="DM44"/>
      <c r="DN44"/>
      <c r="DO44"/>
      <c r="DP44"/>
      <c r="DQ44"/>
      <c r="DR44"/>
      <c r="DS44"/>
      <c r="DT44"/>
      <c r="DU44"/>
      <c r="DV44"/>
      <c r="DW44"/>
    </row>
    <row r="45" spans="1:127" ht="13.2" customHeight="1">
      <c r="A45" s="82" t="s">
        <v>354</v>
      </c>
      <c r="B45" s="668" t="s">
        <v>130</v>
      </c>
      <c r="C45" s="671" t="s">
        <v>131</v>
      </c>
      <c r="D45" s="300"/>
      <c r="E45" s="209"/>
      <c r="F45" s="209"/>
      <c r="G45" s="209"/>
      <c r="H45" s="209"/>
      <c r="I45" s="209"/>
      <c r="J45" s="209"/>
      <c r="K45" s="209"/>
      <c r="L45" s="209"/>
      <c r="M45" s="300"/>
      <c r="N45" s="300">
        <v>165740</v>
      </c>
      <c r="O45" s="300"/>
      <c r="P45" s="300"/>
      <c r="Q45" s="209"/>
      <c r="R45" s="209"/>
      <c r="S45" s="300"/>
      <c r="T45" s="300"/>
      <c r="U45" s="300"/>
      <c r="V45" s="209"/>
      <c r="W45" s="209"/>
      <c r="X45" s="546"/>
      <c r="Y45" s="300"/>
      <c r="Z45" s="300"/>
      <c r="AA45" s="338"/>
      <c r="AB45" s="300"/>
      <c r="AC45" s="300"/>
      <c r="AD45" s="338"/>
      <c r="AE45" s="209"/>
      <c r="AF45" s="209"/>
      <c r="AG45" s="209"/>
      <c r="AH45" s="209"/>
      <c r="AI45" s="209"/>
      <c r="AJ45" s="209"/>
      <c r="AK45" s="209"/>
      <c r="AL45" s="300"/>
      <c r="AM45" s="338"/>
      <c r="AN45" s="300"/>
      <c r="AO45" s="338"/>
      <c r="AP45" s="209"/>
      <c r="AQ45" s="300"/>
      <c r="AR45" s="300"/>
      <c r="AS45" s="209"/>
      <c r="AT45" s="209"/>
      <c r="AU45" s="300"/>
      <c r="AV45" s="300"/>
      <c r="AW45" s="209"/>
      <c r="AX45" s="300"/>
      <c r="AY45" s="209"/>
      <c r="AZ45" s="209"/>
      <c r="BA45" s="209"/>
      <c r="BB45" s="209"/>
      <c r="BC45" s="209"/>
      <c r="BD45" s="209"/>
      <c r="BE45" s="209"/>
      <c r="BF45" s="209"/>
      <c r="BG45" s="546"/>
      <c r="BH45" s="302"/>
      <c r="BI45" s="209"/>
      <c r="BJ45" s="209"/>
      <c r="BK45" s="300"/>
      <c r="BL45" s="300"/>
      <c r="BM45" s="300"/>
      <c r="BN45" s="300"/>
      <c r="BO45" s="209"/>
      <c r="BP45" s="209"/>
      <c r="BQ45" s="300"/>
      <c r="BR45" s="209"/>
      <c r="BS45" s="209"/>
      <c r="BT45" s="338"/>
      <c r="BU45" s="338"/>
      <c r="BV45" s="300"/>
      <c r="BW45" s="300"/>
      <c r="BX45" s="209"/>
      <c r="BY45" s="209"/>
      <c r="BZ45" s="209"/>
      <c r="CA45" s="209"/>
      <c r="CB45" s="209"/>
      <c r="CC45" s="209"/>
      <c r="CD45" s="300"/>
      <c r="CE45" s="300"/>
      <c r="CF45" s="209"/>
      <c r="CG45" s="209"/>
      <c r="CH45" s="209"/>
      <c r="CI45" s="209"/>
      <c r="CJ45" s="209"/>
      <c r="CK45" s="209"/>
      <c r="CL45" s="209"/>
      <c r="CM45" s="209"/>
      <c r="CN45" s="209"/>
      <c r="CO45" s="209"/>
      <c r="CP45" s="209"/>
      <c r="CQ45" s="209"/>
      <c r="CR45" s="209"/>
      <c r="CS45" s="209"/>
      <c r="CT45" s="209"/>
      <c r="CU45" s="209"/>
      <c r="CV45" s="209"/>
      <c r="CW45" s="209"/>
      <c r="CX45" s="209"/>
      <c r="CY45" s="209"/>
      <c r="CZ45" s="209"/>
      <c r="DA45" s="209"/>
    </row>
    <row r="46" spans="1:127" ht="13.2" customHeight="1">
      <c r="A46" s="82" t="s">
        <v>354</v>
      </c>
      <c r="B46" s="668" t="s">
        <v>132</v>
      </c>
      <c r="C46" s="671" t="s">
        <v>133</v>
      </c>
      <c r="D46" s="300"/>
      <c r="E46" s="209"/>
      <c r="F46" s="209"/>
      <c r="G46" s="209"/>
      <c r="H46" s="209"/>
      <c r="I46" s="209"/>
      <c r="J46" s="209"/>
      <c r="K46" s="209"/>
      <c r="L46" s="209"/>
      <c r="M46" s="300">
        <v>3067926</v>
      </c>
      <c r="N46" s="300"/>
      <c r="O46" s="300"/>
      <c r="P46" s="300"/>
      <c r="Q46" s="209"/>
      <c r="R46" s="209"/>
      <c r="S46" s="300"/>
      <c r="T46" s="300"/>
      <c r="U46" s="300"/>
      <c r="V46" s="209"/>
      <c r="W46" s="209"/>
      <c r="X46" s="546"/>
      <c r="Y46" s="300"/>
      <c r="Z46" s="300"/>
      <c r="AA46" s="338"/>
      <c r="AB46" s="300"/>
      <c r="AC46" s="300"/>
      <c r="AD46" s="338"/>
      <c r="AE46" s="209"/>
      <c r="AF46" s="209"/>
      <c r="AG46" s="209"/>
      <c r="AH46" s="209"/>
      <c r="AI46" s="209"/>
      <c r="AJ46" s="209"/>
      <c r="AK46" s="209"/>
      <c r="AL46" s="300"/>
      <c r="AM46" s="338"/>
      <c r="AN46" s="300"/>
      <c r="AO46" s="338"/>
      <c r="AP46" s="209"/>
      <c r="AQ46" s="300"/>
      <c r="AR46" s="300"/>
      <c r="AS46" s="209"/>
      <c r="AT46" s="209"/>
      <c r="AU46" s="300"/>
      <c r="AV46" s="300"/>
      <c r="AW46" s="209"/>
      <c r="AX46" s="300"/>
      <c r="AY46" s="209"/>
      <c r="AZ46" s="209"/>
      <c r="BA46" s="209"/>
      <c r="BB46" s="209"/>
      <c r="BC46" s="209"/>
      <c r="BD46" s="209"/>
      <c r="BE46" s="209"/>
      <c r="BF46" s="209"/>
      <c r="BG46" s="546"/>
      <c r="BH46" s="302"/>
      <c r="BI46" s="209"/>
      <c r="BJ46" s="209"/>
      <c r="BK46" s="300"/>
      <c r="BL46" s="300"/>
      <c r="BM46" s="300"/>
      <c r="BN46" s="300"/>
      <c r="BO46" s="209"/>
      <c r="BP46" s="209"/>
      <c r="BQ46" s="300"/>
      <c r="BR46" s="209"/>
      <c r="BS46" s="209"/>
      <c r="BT46" s="338"/>
      <c r="BU46" s="338"/>
      <c r="BV46" s="300"/>
      <c r="BW46" s="300"/>
      <c r="BX46" s="209"/>
      <c r="BY46" s="209"/>
      <c r="BZ46" s="209"/>
      <c r="CA46" s="209"/>
      <c r="CB46" s="209"/>
      <c r="CC46" s="209"/>
      <c r="CD46" s="300"/>
      <c r="CE46" s="300"/>
      <c r="CF46" s="209"/>
      <c r="CG46" s="209"/>
      <c r="CH46" s="209"/>
      <c r="CI46" s="209"/>
      <c r="CJ46" s="209"/>
      <c r="CK46" s="209"/>
      <c r="CL46" s="209"/>
      <c r="CM46" s="209"/>
      <c r="CN46" s="209"/>
      <c r="CO46" s="209"/>
      <c r="CP46" s="209"/>
      <c r="CQ46" s="209"/>
      <c r="CR46" s="209"/>
      <c r="CS46" s="209"/>
      <c r="CT46" s="209"/>
      <c r="CU46" s="209"/>
      <c r="CV46" s="209"/>
      <c r="CW46" s="209"/>
      <c r="CX46" s="209"/>
      <c r="CY46" s="209"/>
      <c r="CZ46" s="209"/>
      <c r="DA46" s="209"/>
    </row>
    <row r="47" spans="1:127" ht="13.8">
      <c r="A47" s="82" t="s">
        <v>355</v>
      </c>
      <c r="B47" s="668" t="s">
        <v>132</v>
      </c>
      <c r="C47" s="671" t="s">
        <v>133</v>
      </c>
      <c r="D47" s="300"/>
      <c r="E47" s="209"/>
      <c r="F47" s="209"/>
      <c r="G47" s="209"/>
      <c r="H47" s="209"/>
      <c r="I47" s="209"/>
      <c r="J47" s="209"/>
      <c r="K47" s="209"/>
      <c r="L47" s="209"/>
      <c r="M47" s="300">
        <v>2171448</v>
      </c>
      <c r="N47" s="300"/>
      <c r="O47" s="300"/>
      <c r="P47" s="300"/>
      <c r="Q47" s="209"/>
      <c r="R47" s="209"/>
      <c r="S47" s="209"/>
      <c r="T47" s="209"/>
      <c r="U47" s="209"/>
      <c r="V47" s="209"/>
      <c r="W47" s="209"/>
      <c r="X47" s="300"/>
      <c r="Y47" s="300"/>
      <c r="Z47" s="300"/>
      <c r="AA47" s="300"/>
      <c r="AB47" s="300"/>
      <c r="AC47" s="300"/>
      <c r="AD47" s="300"/>
      <c r="AE47" s="209"/>
      <c r="AF47" s="209"/>
      <c r="AG47" s="209"/>
      <c r="AH47" s="209"/>
      <c r="AI47" s="209"/>
      <c r="AJ47" s="209"/>
      <c r="AK47" s="209"/>
      <c r="AL47" s="300"/>
      <c r="AM47" s="300"/>
      <c r="AN47" s="300"/>
      <c r="AO47" s="300"/>
      <c r="AP47" s="209"/>
      <c r="AQ47" s="300"/>
      <c r="AR47" s="300"/>
      <c r="AS47" s="209"/>
      <c r="AT47" s="209"/>
      <c r="AU47" s="209"/>
      <c r="AV47" s="300"/>
      <c r="AW47" s="209"/>
      <c r="AX47" s="300"/>
      <c r="AY47" s="209"/>
      <c r="AZ47" s="209"/>
      <c r="BA47" s="209"/>
      <c r="BB47" s="209"/>
      <c r="BC47" s="209"/>
      <c r="BD47" s="209"/>
      <c r="BE47" s="209"/>
      <c r="BF47" s="209"/>
      <c r="BG47" s="300"/>
      <c r="BH47" s="209"/>
      <c r="BI47" s="300"/>
      <c r="BJ47" s="209"/>
      <c r="BK47" s="300"/>
      <c r="BL47" s="209"/>
      <c r="BM47" s="209"/>
      <c r="BN47" s="209"/>
      <c r="BO47" s="209"/>
      <c r="BP47" s="209"/>
      <c r="BQ47" s="300"/>
      <c r="BR47" s="209"/>
      <c r="BS47" s="209"/>
      <c r="BT47" s="300"/>
      <c r="BU47" s="300"/>
      <c r="BV47" s="209"/>
      <c r="BW47" s="300"/>
      <c r="BX47" s="209"/>
      <c r="BY47" s="209"/>
      <c r="BZ47" s="209"/>
      <c r="CA47" s="209"/>
      <c r="CB47" s="209"/>
      <c r="CC47" s="209"/>
      <c r="CD47" s="300"/>
      <c r="CE47" s="300"/>
      <c r="CF47" s="209"/>
      <c r="CG47" s="209"/>
      <c r="CH47" s="209"/>
      <c r="CI47" s="209"/>
      <c r="CJ47" s="209"/>
      <c r="CK47" s="209"/>
      <c r="CL47" s="209"/>
      <c r="CM47" s="209"/>
      <c r="CN47" s="209"/>
      <c r="CO47" s="209"/>
      <c r="CP47" s="209"/>
      <c r="CQ47" s="209"/>
      <c r="CR47" s="209"/>
      <c r="CS47" s="209"/>
      <c r="CT47" s="209"/>
      <c r="CU47" s="209"/>
      <c r="CV47" s="209"/>
      <c r="CW47" s="209"/>
      <c r="CX47" s="209"/>
      <c r="CY47" s="209"/>
      <c r="CZ47" s="209"/>
      <c r="DA47" s="209"/>
    </row>
    <row r="48" spans="1:127" ht="13.2" customHeight="1">
      <c r="A48" s="547" t="s">
        <v>2</v>
      </c>
      <c r="B48" s="668" t="s">
        <v>130</v>
      </c>
      <c r="C48" s="671" t="s">
        <v>131</v>
      </c>
      <c r="D48" s="300"/>
      <c r="E48" s="209"/>
      <c r="F48" s="209"/>
      <c r="G48" s="209"/>
      <c r="H48" s="209"/>
      <c r="I48" s="209"/>
      <c r="J48" s="209"/>
      <c r="K48" s="209"/>
      <c r="L48" s="209"/>
      <c r="M48" s="300"/>
      <c r="N48" s="300">
        <v>362032</v>
      </c>
      <c r="O48" s="300"/>
      <c r="P48" s="300"/>
      <c r="Q48" s="300"/>
      <c r="R48" s="209"/>
      <c r="S48" s="300"/>
      <c r="T48" s="300"/>
      <c r="U48" s="300"/>
      <c r="V48" s="209"/>
      <c r="W48" s="209"/>
      <c r="X48" s="300"/>
      <c r="Y48" s="300"/>
      <c r="Z48" s="300"/>
      <c r="AA48" s="338"/>
      <c r="AB48" s="300"/>
      <c r="AC48" s="300"/>
      <c r="AD48" s="338"/>
      <c r="AE48" s="209"/>
      <c r="AF48" s="209"/>
      <c r="AG48" s="209"/>
      <c r="AH48" s="209"/>
      <c r="AI48" s="209"/>
      <c r="AJ48" s="209"/>
      <c r="AK48" s="209"/>
      <c r="AL48" s="300"/>
      <c r="AM48" s="338"/>
      <c r="AN48" s="300"/>
      <c r="AO48" s="338"/>
      <c r="AP48" s="209"/>
      <c r="AQ48" s="300"/>
      <c r="AR48" s="300"/>
      <c r="AS48" s="209"/>
      <c r="AT48" s="209"/>
      <c r="AU48" s="300"/>
      <c r="AV48" s="300"/>
      <c r="AW48" s="209"/>
      <c r="AX48" s="300"/>
      <c r="AY48" s="209"/>
      <c r="AZ48" s="209"/>
      <c r="BA48" s="209"/>
      <c r="BB48" s="209"/>
      <c r="BC48" s="209"/>
      <c r="BD48" s="209"/>
      <c r="BE48" s="209"/>
      <c r="BF48" s="209"/>
      <c r="BG48" s="300"/>
      <c r="BH48" s="302"/>
      <c r="BI48" s="300"/>
      <c r="BJ48" s="209"/>
      <c r="BK48" s="300"/>
      <c r="BL48" s="300"/>
      <c r="BM48" s="300"/>
      <c r="BN48" s="300"/>
      <c r="BO48" s="209"/>
      <c r="BP48" s="209"/>
      <c r="BQ48" s="300"/>
      <c r="BR48" s="209"/>
      <c r="BS48" s="209"/>
      <c r="BT48" s="338"/>
      <c r="BU48" s="338"/>
      <c r="BV48" s="300"/>
      <c r="BW48" s="300"/>
      <c r="BX48" s="209"/>
      <c r="BY48" s="209"/>
      <c r="BZ48" s="209"/>
      <c r="CA48" s="209"/>
      <c r="CB48" s="209"/>
      <c r="CC48" s="209"/>
      <c r="CD48" s="300"/>
      <c r="CE48" s="300"/>
      <c r="CF48" s="209"/>
      <c r="CG48" s="209"/>
      <c r="CH48" s="209"/>
      <c r="CI48" s="209"/>
      <c r="CJ48" s="209"/>
      <c r="CK48" s="209"/>
      <c r="CL48" s="209"/>
      <c r="CM48" s="209"/>
      <c r="CN48" s="209"/>
      <c r="CO48" s="209"/>
      <c r="CP48" s="209"/>
      <c r="CQ48" s="209"/>
      <c r="CR48" s="209"/>
      <c r="CS48" s="209"/>
      <c r="CT48" s="209"/>
      <c r="CU48" s="209"/>
      <c r="CV48" s="209"/>
      <c r="CW48" s="209"/>
      <c r="CX48" s="209"/>
      <c r="CY48" s="209"/>
      <c r="CZ48" s="209"/>
      <c r="DA48" s="209"/>
    </row>
    <row r="49" spans="1:256" ht="13.2" customHeight="1">
      <c r="A49" s="547" t="s">
        <v>2</v>
      </c>
      <c r="B49" s="668" t="s">
        <v>132</v>
      </c>
      <c r="C49" s="671" t="s">
        <v>133</v>
      </c>
      <c r="D49" s="300"/>
      <c r="E49" s="209"/>
      <c r="F49" s="209"/>
      <c r="G49" s="209"/>
      <c r="H49" s="209"/>
      <c r="I49" s="209"/>
      <c r="J49" s="209"/>
      <c r="K49" s="209"/>
      <c r="L49" s="209"/>
      <c r="M49" s="300">
        <v>6697596</v>
      </c>
      <c r="N49" s="300"/>
      <c r="O49" s="300"/>
      <c r="P49" s="300"/>
      <c r="Q49" s="209"/>
      <c r="R49" s="209"/>
      <c r="S49" s="300"/>
      <c r="T49" s="300"/>
      <c r="U49" s="300"/>
      <c r="V49" s="209"/>
      <c r="W49" s="209"/>
      <c r="X49" s="300"/>
      <c r="Y49" s="300"/>
      <c r="Z49" s="300"/>
      <c r="AA49" s="546"/>
      <c r="AB49" s="300"/>
      <c r="AC49" s="300"/>
      <c r="AD49" s="338"/>
      <c r="AE49" s="209"/>
      <c r="AF49" s="209"/>
      <c r="AG49" s="209"/>
      <c r="AH49" s="209"/>
      <c r="AI49" s="209"/>
      <c r="AJ49" s="209"/>
      <c r="AK49" s="209"/>
      <c r="AL49" s="300"/>
      <c r="AM49" s="338"/>
      <c r="AN49" s="300"/>
      <c r="AO49" s="338"/>
      <c r="AP49" s="209"/>
      <c r="AQ49" s="300"/>
      <c r="AR49" s="300"/>
      <c r="AS49" s="209"/>
      <c r="AT49" s="209"/>
      <c r="AU49" s="300"/>
      <c r="AV49" s="300"/>
      <c r="AW49" s="209"/>
      <c r="AX49" s="300"/>
      <c r="AY49" s="209"/>
      <c r="AZ49" s="209"/>
      <c r="BA49" s="209"/>
      <c r="BB49" s="209"/>
      <c r="BC49" s="209"/>
      <c r="BD49" s="209"/>
      <c r="BE49" s="209"/>
      <c r="BF49" s="209"/>
      <c r="BG49" s="300"/>
      <c r="BH49" s="302"/>
      <c r="BI49" s="300"/>
      <c r="BJ49" s="209"/>
      <c r="BK49" s="300"/>
      <c r="BL49" s="300"/>
      <c r="BM49" s="300"/>
      <c r="BN49" s="300"/>
      <c r="BO49" s="209"/>
      <c r="BP49" s="209"/>
      <c r="BQ49" s="300"/>
      <c r="BR49" s="209"/>
      <c r="BS49" s="209"/>
      <c r="BT49" s="338"/>
      <c r="BU49" s="338"/>
      <c r="BV49" s="300"/>
      <c r="BW49" s="300"/>
      <c r="BX49" s="209"/>
      <c r="BY49" s="209"/>
      <c r="BZ49" s="209"/>
      <c r="CA49" s="209"/>
      <c r="CB49" s="209"/>
      <c r="CC49" s="209"/>
      <c r="CD49" s="300"/>
      <c r="CE49" s="300"/>
      <c r="CF49" s="209"/>
      <c r="CG49" s="209"/>
      <c r="CH49" s="209"/>
      <c r="CI49" s="209"/>
      <c r="CJ49" s="209"/>
      <c r="CK49" s="209"/>
      <c r="CL49" s="209"/>
      <c r="CM49" s="209"/>
      <c r="CN49" s="209"/>
      <c r="CO49" s="209"/>
      <c r="CP49" s="209"/>
      <c r="CQ49" s="209"/>
      <c r="CR49" s="209"/>
      <c r="CS49" s="209"/>
      <c r="CT49" s="209"/>
      <c r="CU49" s="209"/>
      <c r="CV49" s="209"/>
      <c r="CW49" s="209"/>
      <c r="CX49" s="209"/>
      <c r="CY49" s="209"/>
      <c r="CZ49" s="209"/>
      <c r="DA49" s="209"/>
    </row>
    <row r="50" spans="1:256" ht="13.2" customHeight="1">
      <c r="A50" s="547" t="s">
        <v>2</v>
      </c>
      <c r="B50" s="668" t="s">
        <v>134</v>
      </c>
      <c r="C50" s="671" t="s">
        <v>135</v>
      </c>
      <c r="D50" s="209"/>
      <c r="E50" s="209"/>
      <c r="F50" s="209"/>
      <c r="G50" s="209"/>
      <c r="H50" s="209"/>
      <c r="I50" s="209"/>
      <c r="J50" s="209"/>
      <c r="K50" s="209"/>
      <c r="L50" s="209"/>
      <c r="M50" s="300"/>
      <c r="N50" s="300"/>
      <c r="O50" s="300">
        <v>3924429</v>
      </c>
      <c r="P50" s="300"/>
      <c r="Q50" s="209"/>
      <c r="R50" s="209"/>
      <c r="S50" s="300"/>
      <c r="T50" s="300"/>
      <c r="U50" s="300"/>
      <c r="V50" s="209"/>
      <c r="W50" s="209"/>
      <c r="X50" s="300"/>
      <c r="Y50" s="300"/>
      <c r="Z50" s="300"/>
      <c r="AA50" s="546"/>
      <c r="AB50" s="300"/>
      <c r="AC50" s="300"/>
      <c r="AD50" s="338"/>
      <c r="AE50" s="209"/>
      <c r="AF50" s="209"/>
      <c r="AG50" s="209"/>
      <c r="AH50" s="209"/>
      <c r="AI50" s="209"/>
      <c r="AJ50" s="209"/>
      <c r="AK50" s="209"/>
      <c r="AL50" s="300"/>
      <c r="AM50" s="338"/>
      <c r="AN50" s="300"/>
      <c r="AO50" s="338"/>
      <c r="AP50" s="209"/>
      <c r="AQ50" s="300"/>
      <c r="AR50" s="300"/>
      <c r="AS50" s="209"/>
      <c r="AT50" s="209"/>
      <c r="AU50" s="300"/>
      <c r="AV50" s="300"/>
      <c r="AW50" s="209"/>
      <c r="AX50" s="300"/>
      <c r="AY50" s="209"/>
      <c r="AZ50" s="209"/>
      <c r="BA50" s="209"/>
      <c r="BB50" s="209"/>
      <c r="BC50" s="209"/>
      <c r="BD50" s="209"/>
      <c r="BE50" s="209"/>
      <c r="BF50" s="209"/>
      <c r="BG50" s="300"/>
      <c r="BH50" s="302"/>
      <c r="BI50" s="300"/>
      <c r="BJ50" s="209"/>
      <c r="BK50" s="300"/>
      <c r="BL50" s="300"/>
      <c r="BM50" s="300"/>
      <c r="BN50" s="300"/>
      <c r="BO50" s="209"/>
      <c r="BP50" s="209"/>
      <c r="BQ50" s="300"/>
      <c r="BR50" s="209"/>
      <c r="BS50" s="209"/>
      <c r="BT50" s="338"/>
      <c r="BU50" s="338"/>
      <c r="BV50" s="300"/>
      <c r="BW50" s="300"/>
      <c r="BX50" s="209"/>
      <c r="BY50" s="209"/>
      <c r="BZ50" s="209"/>
      <c r="CA50" s="209"/>
      <c r="CB50" s="209"/>
      <c r="CC50" s="209"/>
      <c r="CD50" s="300"/>
      <c r="CE50" s="300"/>
      <c r="CF50" s="209"/>
      <c r="CG50" s="209"/>
      <c r="CH50" s="209"/>
      <c r="CI50" s="209"/>
      <c r="CJ50" s="209"/>
      <c r="CK50" s="209"/>
      <c r="CL50" s="209"/>
      <c r="CM50" s="209"/>
      <c r="CN50" s="209"/>
      <c r="CO50" s="209"/>
      <c r="CP50" s="209"/>
      <c r="CQ50" s="209"/>
      <c r="CR50" s="209"/>
      <c r="CS50" s="209"/>
      <c r="CT50" s="209"/>
      <c r="CU50" s="209"/>
      <c r="CV50" s="209"/>
      <c r="CW50" s="209"/>
      <c r="CX50" s="209"/>
      <c r="CY50" s="209"/>
      <c r="CZ50" s="209"/>
      <c r="DA50" s="209"/>
    </row>
    <row r="51" spans="1:256" ht="13.2" customHeight="1">
      <c r="A51" s="547" t="s">
        <v>2</v>
      </c>
      <c r="B51" s="668" t="s">
        <v>136</v>
      </c>
      <c r="C51" s="671" t="s">
        <v>137</v>
      </c>
      <c r="D51" s="209"/>
      <c r="E51" s="209"/>
      <c r="F51" s="209"/>
      <c r="G51" s="209"/>
      <c r="H51" s="209"/>
      <c r="I51" s="209"/>
      <c r="J51" s="209"/>
      <c r="K51" s="209"/>
      <c r="L51" s="209"/>
      <c r="N51" s="300"/>
      <c r="O51" s="300"/>
      <c r="P51" s="300">
        <v>2172192</v>
      </c>
      <c r="Q51" s="209"/>
      <c r="R51" s="209"/>
      <c r="S51" s="300"/>
      <c r="T51" s="300"/>
      <c r="U51" s="300"/>
      <c r="V51" s="209"/>
      <c r="W51" s="209"/>
      <c r="X51" s="300"/>
      <c r="Y51" s="300"/>
      <c r="Z51" s="300"/>
      <c r="AA51" s="546"/>
      <c r="AB51" s="300"/>
      <c r="AC51" s="300"/>
      <c r="AD51" s="338"/>
      <c r="AE51" s="209"/>
      <c r="AF51" s="209"/>
      <c r="AG51" s="209"/>
      <c r="AH51" s="209"/>
      <c r="AI51" s="209"/>
      <c r="AJ51" s="209"/>
      <c r="AK51" s="209"/>
      <c r="AL51" s="300"/>
      <c r="AM51" s="338"/>
      <c r="AN51" s="300"/>
      <c r="AO51" s="338"/>
      <c r="AP51" s="209"/>
      <c r="AQ51" s="300"/>
      <c r="AR51" s="300"/>
      <c r="AS51" s="209"/>
      <c r="AT51" s="209"/>
      <c r="AU51" s="300"/>
      <c r="AV51" s="300"/>
      <c r="AW51" s="209"/>
      <c r="AX51" s="300"/>
      <c r="AY51" s="209"/>
      <c r="AZ51" s="209"/>
      <c r="BA51" s="209"/>
      <c r="BB51" s="209"/>
      <c r="BC51" s="209"/>
      <c r="BD51" s="209"/>
      <c r="BE51" s="209"/>
      <c r="BF51" s="209"/>
      <c r="BG51" s="300"/>
      <c r="BH51" s="302"/>
      <c r="BI51" s="300"/>
      <c r="BJ51" s="209"/>
      <c r="BK51" s="300"/>
      <c r="BL51" s="300"/>
      <c r="BM51" s="300"/>
      <c r="BN51" s="300"/>
      <c r="BO51" s="209"/>
      <c r="BP51" s="209"/>
      <c r="BQ51" s="300"/>
      <c r="BR51" s="209"/>
      <c r="BS51" s="209"/>
      <c r="BT51" s="338"/>
      <c r="BU51" s="338"/>
      <c r="BV51" s="300"/>
      <c r="BW51" s="300"/>
      <c r="BX51" s="209"/>
      <c r="BY51" s="209"/>
      <c r="BZ51" s="209"/>
      <c r="CA51" s="209"/>
      <c r="CB51" s="209"/>
      <c r="CC51" s="209"/>
      <c r="CD51" s="300"/>
      <c r="CE51" s="300"/>
      <c r="CF51" s="209"/>
      <c r="CG51" s="209"/>
      <c r="CH51" s="209"/>
      <c r="CI51" s="209"/>
      <c r="CJ51" s="209"/>
      <c r="CK51" s="209"/>
      <c r="CL51" s="209"/>
      <c r="CM51" s="209"/>
      <c r="CN51" s="209"/>
      <c r="CO51" s="209"/>
      <c r="CP51" s="209"/>
      <c r="CQ51" s="209"/>
      <c r="CR51" s="209"/>
      <c r="CS51" s="209"/>
      <c r="CT51" s="209"/>
      <c r="CU51" s="209"/>
      <c r="CV51" s="209"/>
      <c r="CW51" s="209"/>
      <c r="CX51" s="209"/>
      <c r="CY51" s="209"/>
      <c r="CZ51" s="209"/>
      <c r="DA51" s="209"/>
    </row>
    <row r="52" spans="1:256" s="526" customFormat="1" ht="15.75" customHeight="1">
      <c r="A52" s="745" t="s">
        <v>2</v>
      </c>
      <c r="B52" s="668" t="s">
        <v>138</v>
      </c>
      <c r="C52" s="671" t="s">
        <v>139</v>
      </c>
      <c r="D52" s="548"/>
      <c r="E52" s="548"/>
      <c r="F52" s="531"/>
      <c r="G52" s="548"/>
      <c r="H52" s="548"/>
      <c r="I52" s="548"/>
      <c r="J52" s="548"/>
      <c r="K52" s="548"/>
      <c r="L52" s="531"/>
      <c r="M52" s="532"/>
      <c r="N52" s="278"/>
      <c r="O52" s="278"/>
      <c r="P52" s="278"/>
      <c r="Q52" s="283">
        <v>1086099</v>
      </c>
      <c r="R52" s="548"/>
      <c r="S52" s="531"/>
      <c r="T52" s="548"/>
      <c r="U52" s="548"/>
      <c r="V52" s="548"/>
      <c r="W52" s="531"/>
      <c r="X52" s="531"/>
      <c r="Y52" s="548"/>
      <c r="Z52" s="531"/>
      <c r="AA52" s="549"/>
      <c r="AB52" s="548"/>
      <c r="AC52" s="548"/>
      <c r="AD52" s="548"/>
      <c r="AE52" s="548"/>
      <c r="AF52" s="531"/>
      <c r="AG52" s="548"/>
      <c r="AH52" s="548"/>
      <c r="AI52" s="548"/>
      <c r="AJ52" s="548"/>
      <c r="AK52" s="548"/>
      <c r="AL52" s="341"/>
      <c r="AM52" s="444"/>
      <c r="AN52" s="548"/>
      <c r="AO52" s="548"/>
      <c r="AP52" s="548"/>
      <c r="AQ52" s="548"/>
      <c r="AR52" s="548"/>
      <c r="AS52" s="548"/>
      <c r="AT52" s="548"/>
      <c r="AU52" s="548"/>
      <c r="AV52" s="548"/>
      <c r="AW52" s="548"/>
      <c r="AX52" s="548"/>
      <c r="AY52" s="548"/>
      <c r="AZ52" s="548"/>
      <c r="BA52" s="548"/>
      <c r="BB52" s="548"/>
      <c r="BC52" s="548"/>
      <c r="BD52" s="548"/>
      <c r="BE52" s="548"/>
      <c r="BF52" s="548"/>
      <c r="BG52" s="548"/>
      <c r="BH52" s="548"/>
      <c r="BI52" s="548"/>
      <c r="BJ52" s="548"/>
      <c r="BK52" s="548"/>
      <c r="BL52" s="548"/>
      <c r="BM52" s="548"/>
      <c r="BN52" s="548"/>
      <c r="BO52" s="548"/>
      <c r="BP52" s="548"/>
      <c r="BQ52" s="548"/>
      <c r="BR52" s="548"/>
      <c r="BS52" s="531"/>
      <c r="BT52" s="548"/>
      <c r="BU52" s="548"/>
      <c r="BV52" s="548"/>
      <c r="BW52" s="548"/>
      <c r="BX52" s="548"/>
      <c r="BY52" s="548"/>
      <c r="BZ52" s="548"/>
      <c r="CA52" s="548"/>
      <c r="CB52" s="548"/>
      <c r="CC52" s="531"/>
      <c r="CD52" s="548"/>
      <c r="CE52" s="548"/>
      <c r="CF52" s="548"/>
      <c r="CG52" s="548"/>
      <c r="CH52" s="548"/>
      <c r="CI52" s="548"/>
      <c r="CJ52" s="548"/>
      <c r="CK52" s="548"/>
      <c r="CL52" s="548"/>
      <c r="CM52" s="548"/>
      <c r="CN52" s="548"/>
      <c r="CO52" s="548"/>
      <c r="CP52" s="548"/>
      <c r="CQ52" s="548"/>
      <c r="CR52" s="548"/>
      <c r="CS52" s="548"/>
      <c r="CT52" s="548"/>
      <c r="CU52" s="548"/>
      <c r="CV52" s="548"/>
      <c r="CW52" s="548"/>
      <c r="CX52" s="548"/>
      <c r="CY52" s="548"/>
      <c r="CZ52" s="548"/>
      <c r="DA52" s="548"/>
    </row>
    <row r="53" spans="1:256" s="396" customFormat="1">
      <c r="A53" s="281"/>
      <c r="B53" s="288"/>
      <c r="C53" s="282"/>
      <c r="D53" s="315"/>
      <c r="E53" s="315"/>
      <c r="F53" s="356"/>
      <c r="G53" s="315"/>
      <c r="H53" s="315"/>
      <c r="I53" s="315"/>
      <c r="J53" s="315"/>
      <c r="K53" s="315"/>
      <c r="L53" s="356"/>
      <c r="M53" s="315"/>
      <c r="N53" s="315"/>
      <c r="O53" s="315"/>
      <c r="P53" s="315"/>
      <c r="Q53" s="315"/>
      <c r="R53" s="315"/>
      <c r="S53" s="356"/>
      <c r="T53" s="315"/>
      <c r="U53" s="356"/>
      <c r="V53" s="315"/>
      <c r="W53" s="315"/>
      <c r="X53" s="356"/>
      <c r="Y53" s="356"/>
      <c r="Z53" s="315"/>
      <c r="AA53" s="356"/>
      <c r="AB53" s="315"/>
      <c r="AC53" s="315"/>
      <c r="AD53" s="356"/>
      <c r="AE53" s="356"/>
      <c r="AF53" s="356"/>
      <c r="AG53" s="315"/>
      <c r="AH53" s="315"/>
      <c r="AI53" s="315"/>
      <c r="AJ53" s="315"/>
      <c r="AK53" s="315"/>
      <c r="AL53" s="356"/>
      <c r="AM53" s="356"/>
      <c r="AN53" s="315"/>
      <c r="AO53" s="356"/>
      <c r="AP53" s="315"/>
      <c r="AQ53" s="315"/>
      <c r="AR53" s="315"/>
      <c r="AS53" s="315"/>
      <c r="AT53" s="315"/>
      <c r="AU53" s="356"/>
      <c r="AV53" s="315"/>
      <c r="AW53" s="315"/>
      <c r="AX53" s="315"/>
      <c r="AY53" s="315"/>
      <c r="AZ53" s="315"/>
      <c r="BA53" s="315"/>
      <c r="BB53" s="315"/>
      <c r="BC53" s="315"/>
      <c r="BD53" s="315"/>
      <c r="BE53" s="315"/>
      <c r="BF53" s="315"/>
      <c r="BG53" s="315"/>
      <c r="BH53" s="315"/>
      <c r="BI53" s="315"/>
      <c r="BJ53" s="315"/>
      <c r="BK53" s="315"/>
      <c r="BL53" s="315"/>
      <c r="BM53" s="315"/>
      <c r="BN53" s="315"/>
      <c r="BO53" s="315"/>
      <c r="BP53" s="315"/>
      <c r="BQ53" s="315"/>
      <c r="BR53" s="315"/>
      <c r="BS53" s="356"/>
      <c r="BT53" s="315"/>
      <c r="BU53" s="315"/>
      <c r="BV53" s="315"/>
      <c r="BW53" s="315"/>
      <c r="BX53" s="315"/>
      <c r="BY53" s="315"/>
      <c r="BZ53" s="315"/>
      <c r="CA53" s="315"/>
      <c r="CB53" s="315"/>
      <c r="CC53" s="315"/>
      <c r="CD53" s="315"/>
      <c r="CE53" s="377"/>
      <c r="CF53" s="315"/>
      <c r="CG53" s="315"/>
      <c r="CH53" s="315"/>
      <c r="CI53" s="315"/>
      <c r="CJ53" s="315"/>
      <c r="CK53" s="315"/>
      <c r="CL53" s="315"/>
      <c r="CM53" s="315"/>
      <c r="CN53" s="315"/>
      <c r="CO53" s="315"/>
      <c r="CP53" s="315"/>
      <c r="CQ53" s="315"/>
      <c r="CR53" s="315"/>
      <c r="CS53" s="315"/>
      <c r="CT53" s="315"/>
      <c r="CU53" s="315"/>
      <c r="CV53" s="315"/>
      <c r="CW53" s="315"/>
      <c r="CX53" s="315"/>
      <c r="CY53" s="315"/>
      <c r="CZ53" s="315"/>
      <c r="DA53" s="315"/>
      <c r="DB53" s="313"/>
      <c r="DC53" s="313"/>
      <c r="DD53" s="313"/>
      <c r="DE53" s="313"/>
      <c r="DF53" s="313"/>
      <c r="DG53" s="313"/>
      <c r="DH53" s="313"/>
      <c r="DI53" s="313"/>
      <c r="DJ53" s="313"/>
      <c r="DK53" s="313"/>
      <c r="DL53" s="313"/>
      <c r="DM53" s="313"/>
      <c r="DN53" s="313"/>
      <c r="DO53" s="313"/>
      <c r="DP53" s="313"/>
      <c r="DQ53" s="313"/>
      <c r="DR53" s="313"/>
      <c r="DS53" s="313"/>
      <c r="DT53" s="313"/>
      <c r="DU53" s="313"/>
      <c r="DV53" s="313"/>
      <c r="DW53" s="313"/>
    </row>
    <row r="54" spans="1:256">
      <c r="A54" s="235"/>
      <c r="B54" s="284" t="s">
        <v>7</v>
      </c>
      <c r="C54" s="284" t="s">
        <v>121</v>
      </c>
      <c r="D54" s="209"/>
      <c r="E54" s="209"/>
      <c r="F54" s="300"/>
      <c r="G54" s="209"/>
      <c r="H54" s="209"/>
      <c r="I54" s="209"/>
      <c r="J54" s="209"/>
      <c r="K54" s="209"/>
      <c r="L54" s="300"/>
      <c r="M54" s="209"/>
      <c r="N54" s="209"/>
      <c r="O54" s="209"/>
      <c r="P54" s="209"/>
      <c r="Q54" s="209"/>
      <c r="R54" s="209"/>
      <c r="S54" s="300"/>
      <c r="T54" s="209"/>
      <c r="U54" s="300"/>
      <c r="V54" s="209"/>
      <c r="W54" s="209"/>
      <c r="X54" s="300"/>
      <c r="Y54" s="300"/>
      <c r="Z54" s="209"/>
      <c r="AA54" s="300"/>
      <c r="AB54" s="209"/>
      <c r="AC54" s="209"/>
      <c r="AD54" s="300"/>
      <c r="AE54" s="300"/>
      <c r="AF54" s="300"/>
      <c r="AG54" s="209"/>
      <c r="AH54" s="209"/>
      <c r="AI54" s="209"/>
      <c r="AJ54" s="209"/>
      <c r="AK54" s="209"/>
      <c r="AL54" s="300"/>
      <c r="AM54" s="300"/>
      <c r="AN54" s="209"/>
      <c r="AO54" s="300"/>
      <c r="AP54" s="209"/>
      <c r="AQ54" s="209"/>
      <c r="AR54" s="209"/>
      <c r="AS54" s="209"/>
      <c r="AT54" s="209"/>
      <c r="AU54" s="300"/>
      <c r="AV54" s="209"/>
      <c r="AW54" s="209"/>
      <c r="AX54" s="209"/>
      <c r="AY54" s="209"/>
      <c r="AZ54" s="209"/>
      <c r="BA54" s="209"/>
      <c r="BB54" s="209"/>
      <c r="BC54" s="209"/>
      <c r="BD54" s="209"/>
      <c r="BE54" s="209"/>
      <c r="BF54" s="209"/>
      <c r="BG54" s="209"/>
      <c r="BH54" s="209"/>
      <c r="BI54" s="209"/>
      <c r="BJ54" s="209"/>
      <c r="BK54" s="209"/>
      <c r="BL54" s="209"/>
      <c r="BM54" s="209"/>
      <c r="BN54" s="209"/>
      <c r="BO54" s="209"/>
      <c r="BP54" s="209"/>
      <c r="BQ54" s="209"/>
      <c r="BR54" s="209"/>
      <c r="BS54" s="300"/>
      <c r="BT54" s="209"/>
      <c r="BU54" s="209"/>
      <c r="BV54" s="209"/>
      <c r="BW54" s="209"/>
      <c r="BX54" s="209"/>
      <c r="BY54" s="209"/>
      <c r="BZ54" s="209"/>
      <c r="CA54" s="209"/>
      <c r="CB54" s="209"/>
      <c r="CC54" s="209"/>
      <c r="CD54" s="209"/>
      <c r="CE54" s="345"/>
      <c r="CF54" s="209"/>
      <c r="CG54" s="209"/>
      <c r="CH54" s="209"/>
      <c r="CI54" s="209"/>
      <c r="CJ54" s="209"/>
      <c r="CK54" s="209"/>
      <c r="CL54" s="209"/>
      <c r="CM54" s="209"/>
      <c r="CN54" s="209"/>
      <c r="CO54" s="209"/>
      <c r="CP54" s="209"/>
      <c r="CQ54" s="209"/>
      <c r="CR54" s="209"/>
      <c r="CS54" s="209"/>
      <c r="CT54" s="209"/>
      <c r="CU54" s="209"/>
      <c r="CV54" s="209"/>
      <c r="CW54" s="209"/>
      <c r="CX54" s="209"/>
      <c r="CY54" s="209"/>
      <c r="CZ54" s="209"/>
      <c r="DA54" s="209"/>
    </row>
    <row r="55" spans="1:256">
      <c r="A55" s="235"/>
      <c r="B55" s="284" t="s">
        <v>11</v>
      </c>
      <c r="C55" s="284" t="s">
        <v>122</v>
      </c>
      <c r="D55" s="209"/>
      <c r="E55" s="209"/>
      <c r="F55" s="300"/>
      <c r="G55" s="209"/>
      <c r="H55" s="209"/>
      <c r="I55" s="209"/>
      <c r="J55" s="209"/>
      <c r="K55" s="209"/>
      <c r="L55" s="300"/>
      <c r="M55" s="209"/>
      <c r="N55" s="209"/>
      <c r="O55" s="209"/>
      <c r="P55" s="209"/>
      <c r="Q55" s="209"/>
      <c r="R55" s="209"/>
      <c r="S55" s="300"/>
      <c r="T55" s="209"/>
      <c r="U55" s="300"/>
      <c r="V55" s="209"/>
      <c r="W55" s="209"/>
      <c r="X55" s="300"/>
      <c r="Y55" s="300"/>
      <c r="Z55" s="209"/>
      <c r="AA55" s="300"/>
      <c r="AB55" s="209"/>
      <c r="AC55" s="209"/>
      <c r="AD55" s="300"/>
      <c r="AE55" s="300"/>
      <c r="AF55" s="300"/>
      <c r="AG55" s="209"/>
      <c r="AH55" s="209"/>
      <c r="AI55" s="209"/>
      <c r="AJ55" s="209"/>
      <c r="AK55" s="209"/>
      <c r="AL55" s="300"/>
      <c r="AM55" s="300"/>
      <c r="AN55" s="209"/>
      <c r="AO55" s="300"/>
      <c r="AP55" s="209"/>
      <c r="AQ55" s="209"/>
      <c r="AR55" s="209"/>
      <c r="AS55" s="209"/>
      <c r="AT55" s="209"/>
      <c r="AU55" s="300"/>
      <c r="AV55" s="209"/>
      <c r="AW55" s="209"/>
      <c r="AX55" s="209"/>
      <c r="AY55" s="209"/>
      <c r="AZ55" s="209"/>
      <c r="BA55" s="209"/>
      <c r="BB55" s="209"/>
      <c r="BC55" s="209"/>
      <c r="BD55" s="209"/>
      <c r="BE55" s="209"/>
      <c r="BF55" s="209"/>
      <c r="BG55" s="209"/>
      <c r="BH55" s="209"/>
      <c r="BI55" s="209"/>
      <c r="BJ55" s="209"/>
      <c r="BK55" s="209"/>
      <c r="BL55" s="209"/>
      <c r="BM55" s="209"/>
      <c r="BN55" s="209"/>
      <c r="BO55" s="209"/>
      <c r="BP55" s="209"/>
      <c r="BQ55" s="209"/>
      <c r="BR55" s="209"/>
      <c r="BS55" s="300"/>
      <c r="BT55" s="209"/>
      <c r="BU55" s="209"/>
      <c r="BV55" s="209"/>
      <c r="BW55" s="209"/>
      <c r="BX55" s="209"/>
      <c r="BY55" s="209"/>
      <c r="BZ55" s="209"/>
      <c r="CA55" s="209"/>
      <c r="CB55" s="209"/>
      <c r="CC55" s="209"/>
      <c r="CD55" s="209"/>
      <c r="CE55" s="345"/>
      <c r="CF55" s="209"/>
      <c r="CG55" s="209"/>
      <c r="CH55" s="209"/>
      <c r="CI55" s="209"/>
      <c r="CJ55" s="209"/>
      <c r="CK55" s="209"/>
      <c r="CL55" s="209"/>
      <c r="CM55" s="209"/>
      <c r="CO55" s="209"/>
      <c r="CP55" s="209"/>
      <c r="CQ55" s="209"/>
      <c r="CR55" s="209"/>
      <c r="CS55" s="209"/>
      <c r="CT55" s="209"/>
      <c r="CU55" s="209"/>
      <c r="CV55" s="209"/>
      <c r="CW55" s="209"/>
      <c r="CX55" s="209"/>
      <c r="CY55" s="209"/>
      <c r="CZ55" s="209"/>
      <c r="DA55" s="209"/>
    </row>
    <row r="56" spans="1:256">
      <c r="A56" s="107"/>
      <c r="B56" s="284" t="s">
        <v>15</v>
      </c>
      <c r="C56" s="284" t="s">
        <v>123</v>
      </c>
      <c r="D56" s="209"/>
      <c r="E56" s="209"/>
      <c r="F56" s="300"/>
      <c r="G56" s="209"/>
      <c r="H56" s="209"/>
      <c r="I56" s="209"/>
      <c r="J56" s="209"/>
      <c r="K56" s="209"/>
      <c r="L56" s="300"/>
      <c r="M56" s="209"/>
      <c r="N56" s="209"/>
      <c r="O56" s="209"/>
      <c r="P56" s="209"/>
      <c r="Q56" s="209"/>
      <c r="R56" s="209"/>
      <c r="S56" s="300"/>
      <c r="T56" s="209"/>
      <c r="U56" s="300"/>
      <c r="V56" s="209"/>
      <c r="W56" s="209"/>
      <c r="Y56" s="300"/>
      <c r="Z56" s="209"/>
      <c r="AA56" s="300"/>
      <c r="AB56" s="209"/>
      <c r="AC56" s="209"/>
      <c r="AD56" s="300"/>
      <c r="AE56" s="300"/>
      <c r="AF56" s="300"/>
      <c r="AG56" s="209"/>
      <c r="AH56" s="209"/>
      <c r="AI56" s="209"/>
      <c r="AJ56" s="209"/>
      <c r="AK56" s="209"/>
      <c r="AL56" s="300"/>
      <c r="AM56" s="300"/>
      <c r="AN56" s="209"/>
      <c r="AO56" s="300"/>
      <c r="AP56" s="209"/>
      <c r="AQ56" s="209"/>
      <c r="AR56" s="209"/>
      <c r="AS56" s="209"/>
      <c r="AT56" s="209"/>
      <c r="AU56" s="300"/>
      <c r="AV56" s="209"/>
      <c r="AW56" s="209"/>
      <c r="AX56" s="209"/>
      <c r="AY56" s="209"/>
      <c r="AZ56" s="209"/>
      <c r="BA56" s="209"/>
      <c r="BB56" s="209"/>
      <c r="BC56" s="209"/>
      <c r="BD56" s="209"/>
      <c r="BE56" s="209"/>
      <c r="BF56" s="209"/>
      <c r="BG56" s="209"/>
      <c r="BH56" s="209"/>
      <c r="BI56" s="209"/>
      <c r="BJ56" s="209"/>
      <c r="BK56" s="209"/>
      <c r="BL56" s="209"/>
      <c r="BM56" s="209"/>
      <c r="BN56" s="209"/>
      <c r="BO56" s="209"/>
      <c r="BP56" s="209"/>
      <c r="BQ56" s="209"/>
      <c r="BR56" s="209"/>
      <c r="BS56" s="300"/>
      <c r="BT56" s="209"/>
      <c r="BU56" s="209"/>
      <c r="BV56" s="209"/>
      <c r="BW56" s="209"/>
      <c r="BX56" s="209"/>
      <c r="BY56" s="209"/>
      <c r="BZ56" s="209"/>
      <c r="CA56" s="209"/>
      <c r="CB56" s="209"/>
      <c r="CC56" s="209"/>
      <c r="CD56" s="209"/>
      <c r="CE56" s="345"/>
      <c r="CF56" s="209"/>
      <c r="CG56" s="209"/>
      <c r="CH56" s="209"/>
      <c r="CI56" s="209"/>
      <c r="CJ56" s="209"/>
      <c r="CK56" s="209"/>
      <c r="CL56" s="209"/>
      <c r="CM56" s="209"/>
      <c r="CN56" s="209"/>
      <c r="CO56" s="209"/>
      <c r="CP56" s="209"/>
      <c r="CQ56" s="209"/>
      <c r="CR56" s="209"/>
      <c r="CS56" s="209"/>
      <c r="CT56" s="209"/>
      <c r="CU56" s="209"/>
      <c r="CV56" s="209"/>
      <c r="CW56" s="209"/>
      <c r="CX56" s="209"/>
      <c r="CY56" s="209"/>
      <c r="CZ56" s="209"/>
      <c r="DA56" s="209"/>
    </row>
    <row r="57" spans="1:256">
      <c r="A57" s="107"/>
      <c r="B57" s="428" t="s">
        <v>13</v>
      </c>
      <c r="C57" s="428" t="s">
        <v>124</v>
      </c>
      <c r="D57" s="209"/>
      <c r="E57" s="209"/>
      <c r="F57" s="300"/>
      <c r="G57" s="209"/>
      <c r="H57" s="209"/>
      <c r="I57" s="209"/>
      <c r="J57" s="209"/>
      <c r="K57" s="209"/>
      <c r="L57" s="300"/>
      <c r="M57" s="209"/>
      <c r="N57" s="209"/>
      <c r="O57" s="209"/>
      <c r="P57" s="209"/>
      <c r="Q57" s="209"/>
      <c r="R57" s="209"/>
      <c r="S57" s="300"/>
      <c r="T57" s="209"/>
      <c r="U57" s="300"/>
      <c r="V57" s="209"/>
      <c r="W57" s="209"/>
      <c r="Y57" s="300"/>
      <c r="Z57" s="209"/>
      <c r="AA57" s="300"/>
      <c r="AB57" s="209"/>
      <c r="AC57" s="209"/>
      <c r="AD57" s="300"/>
      <c r="AE57" s="300"/>
      <c r="AF57" s="300"/>
      <c r="AG57" s="209"/>
      <c r="AH57" s="209"/>
      <c r="AI57" s="209"/>
      <c r="AJ57" s="209"/>
      <c r="AK57" s="209"/>
      <c r="AL57" s="300"/>
      <c r="AM57" s="300"/>
      <c r="AN57" s="209"/>
      <c r="AO57" s="300"/>
      <c r="AP57" s="209"/>
      <c r="AQ57" s="209"/>
      <c r="AR57" s="209"/>
      <c r="AS57" s="209"/>
      <c r="AT57" s="209"/>
      <c r="AU57" s="300"/>
      <c r="AV57" s="209"/>
      <c r="AW57" s="209"/>
      <c r="AX57" s="209"/>
      <c r="AY57" s="209"/>
      <c r="AZ57" s="209"/>
      <c r="BA57" s="209"/>
      <c r="BB57" s="209"/>
      <c r="BC57" s="209"/>
      <c r="BD57" s="209"/>
      <c r="BE57" s="209"/>
      <c r="BF57" s="209"/>
      <c r="BG57" s="209"/>
      <c r="BH57" s="209"/>
      <c r="BI57" s="209"/>
      <c r="BJ57" s="209"/>
      <c r="BK57" s="209"/>
      <c r="BL57" s="209"/>
      <c r="BM57" s="209"/>
      <c r="BN57" s="209"/>
      <c r="BO57" s="209"/>
      <c r="BP57" s="209"/>
      <c r="BQ57" s="209"/>
      <c r="BR57" s="209"/>
      <c r="BS57" s="300"/>
      <c r="BT57" s="209"/>
      <c r="BU57" s="209"/>
      <c r="BV57" s="209"/>
      <c r="BW57" s="209"/>
      <c r="BX57" s="209"/>
      <c r="BY57" s="209"/>
      <c r="BZ57" s="209"/>
      <c r="CA57" s="209"/>
      <c r="CB57" s="209"/>
      <c r="CC57" s="209"/>
      <c r="CD57" s="209"/>
      <c r="CE57" s="345"/>
      <c r="CF57" s="209"/>
      <c r="CG57" s="209"/>
      <c r="CH57" s="209"/>
      <c r="CI57" s="209"/>
      <c r="CJ57" s="209"/>
      <c r="CK57" s="209"/>
      <c r="CL57" s="209"/>
      <c r="CM57" s="209"/>
      <c r="CN57" s="209"/>
      <c r="CO57" s="209"/>
      <c r="CP57" s="209"/>
      <c r="CQ57" s="209"/>
      <c r="CR57" s="209"/>
      <c r="CS57" s="209"/>
      <c r="CT57" s="209"/>
      <c r="CU57" s="209"/>
      <c r="CV57" s="209"/>
      <c r="CW57" s="209"/>
      <c r="CX57" s="209"/>
      <c r="CY57" s="209"/>
      <c r="CZ57" s="209"/>
      <c r="DA57" s="209"/>
    </row>
    <row r="58" spans="1:256" s="313" customFormat="1">
      <c r="B58" s="428" t="s">
        <v>9</v>
      </c>
      <c r="C58" s="428" t="s">
        <v>125</v>
      </c>
      <c r="AM58" s="315"/>
    </row>
    <row r="59" spans="1:256" s="313" customFormat="1" ht="39.6">
      <c r="A59" s="747" t="s">
        <v>356</v>
      </c>
      <c r="B59" s="284" t="s">
        <v>12</v>
      </c>
      <c r="C59" s="284" t="s">
        <v>126</v>
      </c>
      <c r="I59" s="300">
        <v>444986.26</v>
      </c>
      <c r="AM59" s="315"/>
      <c r="AO59" s="315"/>
    </row>
    <row r="60" spans="1:256" s="313" customFormat="1">
      <c r="B60" s="284"/>
      <c r="C60" s="284"/>
      <c r="AM60" s="315"/>
    </row>
    <row r="61" spans="1:256" s="313" customFormat="1">
      <c r="A61" s="316"/>
      <c r="B61" s="284"/>
      <c r="C61" s="284" t="s">
        <v>128</v>
      </c>
      <c r="D61" s="315"/>
      <c r="E61" s="315"/>
      <c r="F61" s="356"/>
      <c r="G61" s="315"/>
      <c r="H61" s="315"/>
      <c r="I61" s="315"/>
      <c r="J61" s="315"/>
      <c r="K61" s="315"/>
      <c r="L61" s="356"/>
      <c r="M61" s="315"/>
      <c r="N61" s="315"/>
      <c r="O61" s="315"/>
      <c r="P61" s="315"/>
      <c r="Q61" s="315"/>
      <c r="R61" s="315"/>
      <c r="S61" s="356"/>
      <c r="T61" s="315"/>
      <c r="U61" s="356"/>
      <c r="V61" s="315"/>
      <c r="W61" s="315"/>
      <c r="X61" s="356"/>
      <c r="Y61" s="356"/>
      <c r="Z61" s="315"/>
      <c r="AA61" s="356"/>
      <c r="AB61" s="315"/>
      <c r="AC61" s="315"/>
      <c r="AD61" s="356"/>
      <c r="AE61" s="356"/>
      <c r="AF61" s="356"/>
      <c r="AG61" s="315"/>
      <c r="AH61" s="315"/>
      <c r="AI61" s="315"/>
      <c r="AJ61" s="315"/>
      <c r="AK61" s="315"/>
      <c r="AL61" s="356"/>
      <c r="AM61" s="356"/>
      <c r="AN61" s="315"/>
      <c r="AO61" s="356"/>
      <c r="AP61" s="315"/>
      <c r="AQ61" s="315"/>
      <c r="AR61" s="315"/>
      <c r="AS61" s="315"/>
      <c r="AT61" s="315"/>
      <c r="AU61" s="356"/>
      <c r="AV61" s="315"/>
      <c r="AW61" s="315"/>
      <c r="AX61" s="315"/>
      <c r="AY61" s="315"/>
      <c r="AZ61" s="315"/>
      <c r="BA61" s="315"/>
      <c r="BB61" s="315"/>
      <c r="BC61" s="315"/>
      <c r="BD61" s="315"/>
      <c r="BE61" s="315"/>
      <c r="BF61" s="315"/>
      <c r="BG61" s="315"/>
      <c r="BH61" s="315"/>
      <c r="BI61" s="315"/>
      <c r="BJ61" s="315"/>
      <c r="BK61" s="315"/>
      <c r="BL61" s="315"/>
      <c r="BM61" s="315"/>
      <c r="BN61" s="315"/>
      <c r="BO61" s="315"/>
      <c r="BP61" s="315"/>
      <c r="BQ61" s="315"/>
      <c r="BR61" s="315"/>
      <c r="BS61" s="356"/>
      <c r="BT61" s="315"/>
      <c r="BU61" s="315"/>
      <c r="BV61" s="315"/>
      <c r="BW61" s="315"/>
      <c r="BX61" s="315"/>
      <c r="BY61" s="315"/>
      <c r="BZ61" s="315"/>
      <c r="CA61" s="315"/>
      <c r="CB61" s="315"/>
      <c r="CC61" s="315"/>
      <c r="CD61" s="315"/>
      <c r="CE61" s="377"/>
      <c r="CF61" s="315"/>
      <c r="CG61" s="315"/>
      <c r="CH61" s="315"/>
      <c r="CI61" s="315"/>
      <c r="CJ61" s="315"/>
      <c r="CK61" s="315"/>
      <c r="CL61" s="315"/>
      <c r="CM61" s="315"/>
      <c r="CN61" s="315"/>
      <c r="CO61" s="315"/>
      <c r="CP61" s="315"/>
      <c r="CQ61" s="315"/>
      <c r="CR61" s="315"/>
      <c r="CS61" s="315"/>
      <c r="CT61" s="315"/>
      <c r="CU61" s="315"/>
      <c r="CV61" s="315"/>
      <c r="CW61" s="315"/>
      <c r="CX61" s="315"/>
      <c r="CY61" s="315"/>
      <c r="CZ61" s="315"/>
      <c r="DA61" s="315"/>
    </row>
    <row r="62" spans="1:256" s="313" customFormat="1">
      <c r="A62" s="316"/>
      <c r="B62" s="428" t="s">
        <v>8</v>
      </c>
      <c r="C62" s="428" t="s">
        <v>129</v>
      </c>
      <c r="D62" s="315"/>
      <c r="E62" s="315"/>
      <c r="F62" s="356"/>
      <c r="G62" s="315"/>
      <c r="H62" s="315"/>
      <c r="I62" s="315"/>
      <c r="J62" s="315"/>
      <c r="K62" s="315"/>
      <c r="L62" s="356"/>
      <c r="M62" s="315"/>
      <c r="N62" s="315"/>
      <c r="O62" s="315"/>
      <c r="P62" s="315"/>
      <c r="Q62" s="315"/>
      <c r="R62" s="315"/>
      <c r="S62" s="356"/>
      <c r="T62" s="315"/>
      <c r="U62" s="356"/>
      <c r="V62" s="315"/>
      <c r="W62" s="315"/>
      <c r="X62" s="356"/>
      <c r="Y62" s="356"/>
      <c r="Z62" s="315"/>
      <c r="AA62" s="356"/>
      <c r="AB62" s="315"/>
      <c r="AC62" s="315"/>
      <c r="AD62" s="356"/>
      <c r="AE62" s="356"/>
      <c r="AF62" s="356"/>
      <c r="AG62" s="315"/>
      <c r="AH62" s="315"/>
      <c r="AI62" s="315"/>
      <c r="AJ62" s="315"/>
      <c r="AK62" s="315"/>
      <c r="AL62" s="356"/>
      <c r="AN62" s="315"/>
      <c r="AO62" s="356"/>
      <c r="AP62" s="315"/>
      <c r="AQ62" s="315"/>
      <c r="AR62" s="315"/>
      <c r="AS62" s="315"/>
      <c r="AT62" s="315"/>
      <c r="AU62" s="356"/>
      <c r="AV62" s="315"/>
      <c r="AW62" s="315"/>
      <c r="AX62" s="315"/>
      <c r="AY62" s="315"/>
      <c r="AZ62" s="315"/>
      <c r="BA62" s="315"/>
      <c r="BB62" s="315"/>
      <c r="BC62" s="315"/>
      <c r="BD62" s="315"/>
      <c r="BE62" s="315"/>
      <c r="BF62" s="315"/>
      <c r="BG62" s="315"/>
      <c r="BH62" s="315"/>
      <c r="BI62" s="315"/>
      <c r="BJ62" s="315"/>
      <c r="BK62" s="315"/>
      <c r="BL62" s="315"/>
      <c r="BM62" s="315"/>
      <c r="BN62" s="315"/>
      <c r="BO62" s="315"/>
      <c r="BP62" s="315"/>
      <c r="BQ62" s="315"/>
      <c r="BR62" s="315"/>
      <c r="BS62" s="356"/>
      <c r="BT62" s="315"/>
      <c r="BU62" s="315"/>
      <c r="BV62" s="315"/>
      <c r="BW62" s="315"/>
      <c r="BX62" s="315"/>
      <c r="BY62" s="315"/>
      <c r="BZ62" s="315"/>
      <c r="CA62" s="315"/>
      <c r="CB62" s="315"/>
      <c r="CC62" s="315"/>
      <c r="CD62" s="315"/>
      <c r="CE62" s="377"/>
      <c r="CF62" s="315"/>
      <c r="CG62" s="315"/>
      <c r="CH62" s="315"/>
      <c r="CI62" s="315"/>
      <c r="CJ62" s="315"/>
      <c r="CK62" s="315"/>
      <c r="CL62" s="315"/>
      <c r="CM62" s="315"/>
      <c r="CN62" s="315"/>
      <c r="CO62" s="315"/>
      <c r="CP62" s="315"/>
      <c r="CQ62" s="315"/>
      <c r="CR62" s="315"/>
      <c r="CS62" s="315"/>
      <c r="CT62" s="315"/>
      <c r="CU62" s="315"/>
      <c r="CV62" s="315"/>
      <c r="CW62" s="315"/>
      <c r="CX62" s="315"/>
      <c r="CY62" s="315"/>
      <c r="CZ62" s="315"/>
      <c r="DA62" s="315"/>
    </row>
    <row r="63" spans="1:256" s="313" customFormat="1">
      <c r="A63" s="554" t="s">
        <v>246</v>
      </c>
      <c r="B63" s="284" t="s">
        <v>98</v>
      </c>
      <c r="C63" s="284" t="s">
        <v>127</v>
      </c>
      <c r="D63" s="157"/>
      <c r="E63" s="74"/>
      <c r="F63" s="157"/>
      <c r="G63" s="74"/>
      <c r="H63" s="157"/>
      <c r="I63" s="157"/>
      <c r="J63" s="74"/>
      <c r="K63" s="74"/>
      <c r="L63" s="74"/>
      <c r="M63" s="157"/>
      <c r="N63" s="74"/>
      <c r="O63" s="74"/>
      <c r="P63" s="74"/>
      <c r="Q63" s="74"/>
      <c r="R63" s="74"/>
      <c r="S63" s="74"/>
      <c r="T63" s="74"/>
      <c r="U63" s="74"/>
      <c r="V63" s="74"/>
      <c r="W63" s="74"/>
      <c r="X63" s="74"/>
      <c r="Y63" s="74"/>
      <c r="Z63" s="74"/>
      <c r="AA63" s="74"/>
      <c r="AB63" s="74"/>
      <c r="AC63" s="74"/>
      <c r="AD63" s="74"/>
      <c r="AE63" s="74"/>
      <c r="AF63" s="74"/>
      <c r="AG63" s="74"/>
      <c r="AH63" s="74"/>
      <c r="AI63" s="74"/>
      <c r="AJ63" s="74"/>
      <c r="AK63" s="74"/>
      <c r="AL63" s="156"/>
      <c r="AM63" s="74"/>
      <c r="AN63" s="74"/>
      <c r="AO63" s="74"/>
      <c r="AP63" s="74"/>
      <c r="AQ63" s="74"/>
      <c r="AR63" s="74"/>
      <c r="AS63" s="74"/>
      <c r="AT63" s="74"/>
      <c r="AU63" s="74"/>
      <c r="AV63" s="74"/>
      <c r="AW63" s="74"/>
      <c r="AX63" s="74"/>
      <c r="AY63" s="74"/>
      <c r="AZ63" s="74"/>
      <c r="BA63" s="74"/>
      <c r="BB63" s="74"/>
      <c r="BC63" s="74"/>
      <c r="BD63" s="74"/>
      <c r="BE63" s="74"/>
      <c r="BF63" s="74"/>
      <c r="BG63" s="74"/>
      <c r="BH63" s="74"/>
      <c r="BI63" s="74"/>
      <c r="BJ63" s="74"/>
      <c r="BK63" s="74"/>
      <c r="BL63" s="74"/>
      <c r="BM63" s="74"/>
      <c r="BN63" s="74"/>
      <c r="BO63" s="74"/>
      <c r="BP63" s="74"/>
      <c r="BQ63" s="74"/>
      <c r="BR63" s="74"/>
      <c r="BS63" s="74"/>
      <c r="BT63" s="74"/>
      <c r="BU63" s="74"/>
      <c r="BV63" s="74"/>
      <c r="BW63" s="74"/>
      <c r="BX63" s="74"/>
      <c r="BY63" s="74"/>
      <c r="BZ63" s="74"/>
      <c r="CA63" s="74"/>
      <c r="CB63" s="74"/>
      <c r="CC63" s="74"/>
      <c r="CD63" s="74"/>
      <c r="CE63" s="74"/>
      <c r="CF63" s="74"/>
      <c r="CG63" s="74"/>
      <c r="CH63" s="74"/>
      <c r="CI63" s="74"/>
      <c r="CJ63" s="74"/>
      <c r="CK63" s="74"/>
      <c r="CL63" s="74"/>
      <c r="CM63" s="74"/>
      <c r="CO63" s="74"/>
      <c r="CP63" s="74"/>
      <c r="CQ63" s="74"/>
      <c r="CR63" s="74">
        <v>3770</v>
      </c>
      <c r="CS63" s="2"/>
      <c r="CT63" s="2"/>
      <c r="CU63"/>
      <c r="CV63"/>
      <c r="CW63"/>
      <c r="CX63"/>
      <c r="CY63"/>
      <c r="CZ63"/>
      <c r="DA63"/>
      <c r="DB63"/>
      <c r="DC63"/>
      <c r="DD63"/>
      <c r="DE63"/>
      <c r="DF63"/>
      <c r="DG63"/>
      <c r="DH63"/>
      <c r="DI63"/>
      <c r="DJ63"/>
      <c r="DK63"/>
      <c r="DL63"/>
      <c r="DM63"/>
      <c r="DN63"/>
      <c r="DO63"/>
      <c r="DP63"/>
      <c r="DQ63"/>
      <c r="DR63"/>
      <c r="DS63"/>
      <c r="DT63"/>
      <c r="DU63"/>
      <c r="DV63"/>
      <c r="DW63"/>
      <c r="DX63"/>
      <c r="DY63"/>
      <c r="DZ63"/>
      <c r="EA63"/>
      <c r="EB63"/>
      <c r="EC63"/>
      <c r="ED63"/>
      <c r="EE63"/>
      <c r="EF63"/>
      <c r="EG63"/>
      <c r="EH63"/>
      <c r="EI63"/>
      <c r="EJ63"/>
      <c r="EK63"/>
      <c r="EL63"/>
      <c r="EM63"/>
      <c r="EN63"/>
      <c r="EO63"/>
      <c r="EP63"/>
      <c r="EQ63"/>
      <c r="ER63"/>
      <c r="ES63"/>
      <c r="ET63"/>
      <c r="EU63"/>
      <c r="EV63"/>
      <c r="EW63"/>
      <c r="EX63"/>
      <c r="EY63"/>
      <c r="EZ63"/>
      <c r="FA63"/>
      <c r="FB63"/>
      <c r="FC63"/>
      <c r="FD63"/>
      <c r="FE63"/>
      <c r="FF63"/>
      <c r="FG63"/>
      <c r="FH63"/>
      <c r="FI63"/>
      <c r="FJ63"/>
      <c r="FK63"/>
      <c r="FL63"/>
      <c r="FM63"/>
      <c r="FN63"/>
      <c r="FO63"/>
      <c r="FP63"/>
      <c r="FQ63"/>
      <c r="FR63"/>
      <c r="FS63"/>
      <c r="FT63"/>
      <c r="FU63"/>
      <c r="FV63"/>
      <c r="FW63"/>
      <c r="FX63"/>
      <c r="FY63"/>
      <c r="FZ63"/>
      <c r="GA63"/>
      <c r="GB63"/>
      <c r="GC63"/>
      <c r="GD63"/>
      <c r="GE63"/>
      <c r="GF63"/>
      <c r="GG63"/>
      <c r="GH63"/>
      <c r="GI63"/>
      <c r="GJ63"/>
      <c r="GK63"/>
      <c r="GL63"/>
      <c r="GM63"/>
      <c r="GN63"/>
      <c r="GO63"/>
      <c r="GP63"/>
      <c r="GQ63"/>
      <c r="GR63"/>
      <c r="GS63"/>
      <c r="GT63"/>
      <c r="GU63"/>
      <c r="GV63"/>
      <c r="GW63"/>
      <c r="GX63"/>
      <c r="GY63"/>
      <c r="GZ63"/>
      <c r="HA63"/>
      <c r="HB63"/>
      <c r="HC63"/>
      <c r="HD63"/>
      <c r="HE63"/>
      <c r="HF63"/>
      <c r="HG63"/>
      <c r="HH63"/>
      <c r="HI63"/>
      <c r="HJ63"/>
      <c r="HK63"/>
      <c r="HL63"/>
      <c r="HM63"/>
      <c r="HN63"/>
      <c r="HO63"/>
      <c r="HP63"/>
      <c r="HQ63"/>
      <c r="HR63"/>
      <c r="HS63"/>
      <c r="HT63"/>
      <c r="HU63"/>
      <c r="HV63"/>
      <c r="HW63"/>
      <c r="HX63"/>
      <c r="HY63"/>
      <c r="HZ63"/>
      <c r="IA63"/>
      <c r="IB63"/>
      <c r="IC63"/>
      <c r="ID63"/>
      <c r="IE63"/>
      <c r="IF63"/>
      <c r="IG63"/>
      <c r="IH63"/>
      <c r="II63"/>
      <c r="IJ63"/>
      <c r="IK63"/>
      <c r="IL63"/>
      <c r="IM63"/>
      <c r="IN63"/>
      <c r="IO63"/>
      <c r="IP63"/>
      <c r="IQ63"/>
      <c r="IR63"/>
      <c r="IS63"/>
      <c r="IT63"/>
      <c r="IU63"/>
      <c r="IV63"/>
    </row>
    <row r="64" spans="1:256" s="313" customFormat="1" ht="14.25" customHeight="1">
      <c r="A64" s="316"/>
      <c r="B64" s="389"/>
      <c r="C64" s="389"/>
      <c r="D64" s="315"/>
      <c r="E64" s="315"/>
      <c r="F64" s="315"/>
      <c r="G64" s="315"/>
      <c r="H64" s="315"/>
      <c r="I64" s="315"/>
      <c r="J64" s="315"/>
      <c r="K64" s="315"/>
      <c r="L64" s="315"/>
      <c r="M64" s="357"/>
      <c r="N64" s="357"/>
      <c r="O64" s="357"/>
      <c r="P64" s="315"/>
      <c r="Q64" s="315"/>
      <c r="R64" s="315"/>
      <c r="S64" s="315"/>
      <c r="T64" s="315"/>
      <c r="U64" s="315"/>
      <c r="V64" s="315"/>
      <c r="W64" s="315"/>
      <c r="X64" s="315"/>
      <c r="Y64" s="315"/>
      <c r="Z64" s="315"/>
      <c r="AA64" s="315"/>
      <c r="AB64" s="315"/>
      <c r="AC64" s="315"/>
      <c r="AD64" s="315"/>
      <c r="AE64" s="315"/>
      <c r="AF64" s="315"/>
      <c r="AG64" s="315"/>
      <c r="AH64" s="315"/>
      <c r="AI64" s="315"/>
      <c r="AJ64" s="315"/>
      <c r="AK64" s="357"/>
      <c r="AL64" s="315"/>
      <c r="AM64" s="315"/>
      <c r="AN64" s="315"/>
      <c r="AO64" s="315"/>
      <c r="AP64" s="315"/>
      <c r="AQ64" s="315"/>
      <c r="AR64" s="315"/>
      <c r="AS64" s="315"/>
      <c r="AT64" s="315"/>
      <c r="AU64" s="315"/>
      <c r="AV64" s="315"/>
      <c r="AW64" s="315"/>
      <c r="AX64" s="315"/>
      <c r="AY64" s="315"/>
      <c r="AZ64" s="315"/>
      <c r="BA64" s="315"/>
      <c r="BB64" s="315"/>
      <c r="BC64" s="315"/>
      <c r="BD64" s="315"/>
      <c r="BE64" s="315"/>
      <c r="BF64" s="315"/>
      <c r="BG64" s="315"/>
      <c r="BH64" s="315"/>
      <c r="BI64" s="315"/>
      <c r="BJ64" s="315"/>
      <c r="BK64" s="315"/>
      <c r="BL64" s="315"/>
      <c r="BM64" s="315"/>
      <c r="BN64" s="315"/>
      <c r="BO64" s="315"/>
      <c r="BP64" s="315"/>
      <c r="BQ64" s="315"/>
      <c r="BR64" s="315"/>
      <c r="BS64" s="315"/>
      <c r="BT64" s="315"/>
      <c r="BU64" s="315"/>
      <c r="BV64" s="315"/>
      <c r="BW64" s="315"/>
      <c r="BX64" s="315"/>
      <c r="BY64" s="315"/>
      <c r="BZ64" s="315"/>
      <c r="CA64" s="315"/>
      <c r="CB64" s="315"/>
      <c r="CC64" s="315"/>
      <c r="CD64" s="315"/>
      <c r="CE64" s="315"/>
      <c r="CF64" s="315"/>
      <c r="CG64" s="315"/>
      <c r="CH64" s="315"/>
      <c r="CI64" s="315"/>
      <c r="CJ64" s="315"/>
      <c r="CK64" s="315"/>
      <c r="CL64" s="315"/>
      <c r="CM64" s="315"/>
      <c r="CN64" s="315"/>
      <c r="CO64" s="315"/>
      <c r="CP64" s="315"/>
      <c r="CQ64" s="315"/>
      <c r="CR64" s="315"/>
      <c r="CS64" s="315"/>
      <c r="CT64" s="315"/>
      <c r="CU64" s="315"/>
      <c r="CV64" s="315"/>
      <c r="CW64" s="315"/>
      <c r="CX64" s="315"/>
      <c r="CY64" s="315"/>
      <c r="CZ64" s="315"/>
      <c r="DA64" s="315"/>
    </row>
    <row r="65" spans="1:105" s="313" customFormat="1" ht="14.25" customHeight="1">
      <c r="A65" s="316" t="s">
        <v>353</v>
      </c>
      <c r="B65" s="284" t="s">
        <v>7</v>
      </c>
      <c r="C65" s="284" t="s">
        <v>121</v>
      </c>
      <c r="D65" s="315">
        <v>2028459</v>
      </c>
      <c r="E65" s="315"/>
      <c r="F65" s="315"/>
      <c r="G65" s="315"/>
      <c r="H65" s="315"/>
      <c r="I65" s="315"/>
      <c r="J65" s="315"/>
      <c r="K65" s="315"/>
      <c r="L65" s="315"/>
      <c r="M65" s="357"/>
      <c r="N65" s="357"/>
      <c r="O65" s="357"/>
      <c r="P65" s="315"/>
      <c r="Q65" s="315"/>
      <c r="R65" s="315"/>
      <c r="S65" s="315"/>
      <c r="T65" s="315"/>
      <c r="U65" s="315"/>
      <c r="V65" s="315"/>
      <c r="W65" s="315"/>
      <c r="X65" s="315"/>
      <c r="Y65" s="315"/>
      <c r="Z65" s="315"/>
      <c r="AA65" s="315"/>
      <c r="AB65" s="315"/>
      <c r="AC65" s="315"/>
      <c r="AD65" s="315"/>
      <c r="AE65" s="315"/>
      <c r="AF65" s="315"/>
      <c r="AG65" s="315"/>
      <c r="AH65" s="315"/>
      <c r="AI65" s="315"/>
      <c r="AJ65" s="315"/>
      <c r="AK65" s="357"/>
      <c r="AM65" s="315"/>
      <c r="AN65" s="315"/>
      <c r="AO65" s="315"/>
      <c r="AP65" s="315"/>
      <c r="AQ65" s="315"/>
      <c r="AR65" s="315"/>
      <c r="AS65" s="315"/>
      <c r="AT65" s="315"/>
      <c r="AU65" s="315"/>
      <c r="AV65" s="315"/>
      <c r="AW65" s="315"/>
      <c r="AX65" s="315"/>
      <c r="AY65" s="315"/>
      <c r="AZ65" s="315"/>
      <c r="BA65" s="315"/>
      <c r="BB65" s="315"/>
      <c r="BC65" s="315"/>
      <c r="BD65" s="315"/>
      <c r="BE65" s="315"/>
      <c r="BF65" s="315"/>
      <c r="BG65" s="315"/>
      <c r="BH65" s="315"/>
      <c r="BI65" s="315"/>
      <c r="BJ65" s="315"/>
      <c r="BK65" s="315"/>
      <c r="BL65" s="315"/>
      <c r="BM65" s="315"/>
      <c r="BN65" s="315"/>
      <c r="BO65" s="315"/>
      <c r="BP65" s="315"/>
      <c r="BQ65" s="315"/>
      <c r="BR65" s="315"/>
      <c r="BS65" s="315"/>
      <c r="BT65" s="315"/>
      <c r="BU65" s="315"/>
      <c r="BV65" s="315"/>
      <c r="BW65" s="315"/>
      <c r="BX65" s="315"/>
      <c r="BY65" s="315"/>
      <c r="BZ65" s="315"/>
      <c r="CA65" s="315"/>
      <c r="CB65" s="315"/>
      <c r="CC65" s="315"/>
      <c r="CD65" s="315"/>
      <c r="CE65" s="315"/>
      <c r="CF65" s="315"/>
      <c r="CG65" s="315"/>
      <c r="CH65" s="315"/>
      <c r="CI65" s="315"/>
      <c r="CJ65" s="315"/>
      <c r="CK65" s="315"/>
      <c r="CL65" s="315"/>
      <c r="CM65" s="315"/>
      <c r="CN65" s="315"/>
      <c r="CO65" s="315"/>
      <c r="CP65" s="315"/>
      <c r="CQ65" s="315"/>
      <c r="CR65" s="315"/>
      <c r="CS65" s="315"/>
      <c r="CT65" s="315"/>
      <c r="CU65" s="315"/>
      <c r="CV65" s="315"/>
      <c r="CW65" s="315"/>
      <c r="CX65" s="315"/>
      <c r="CY65" s="315"/>
      <c r="CZ65" s="315"/>
      <c r="DA65" s="315"/>
    </row>
    <row r="66" spans="1:105" s="313" customFormat="1" ht="14.25" customHeight="1">
      <c r="A66" s="313" t="s">
        <v>357</v>
      </c>
      <c r="B66" s="284" t="s">
        <v>98</v>
      </c>
      <c r="C66" s="284" t="s">
        <v>127</v>
      </c>
      <c r="D66" s="315"/>
      <c r="E66" s="315"/>
      <c r="F66" s="315"/>
      <c r="G66" s="315"/>
      <c r="H66" s="315"/>
      <c r="I66" s="315"/>
      <c r="J66" s="315"/>
      <c r="K66" s="315"/>
      <c r="L66" s="315"/>
      <c r="M66" s="357"/>
      <c r="N66" s="357"/>
      <c r="O66" s="357"/>
      <c r="P66" s="315"/>
      <c r="Q66" s="315"/>
      <c r="R66" s="315"/>
      <c r="S66" s="315"/>
      <c r="T66" s="315"/>
      <c r="U66" s="315"/>
      <c r="V66" s="315"/>
      <c r="W66" s="315"/>
      <c r="X66" s="315"/>
      <c r="Y66" s="315"/>
      <c r="Z66" s="315"/>
      <c r="AA66" s="315"/>
      <c r="AB66" s="315"/>
      <c r="AC66" s="315"/>
      <c r="AD66" s="315"/>
      <c r="AE66" s="315"/>
      <c r="AF66" s="315"/>
      <c r="AG66" s="315"/>
      <c r="AH66" s="315"/>
      <c r="AI66" s="315"/>
      <c r="AJ66" s="315"/>
      <c r="AK66" s="357"/>
      <c r="AL66" s="315"/>
      <c r="AM66" s="315"/>
      <c r="AN66" s="315"/>
      <c r="AO66" s="315"/>
      <c r="AP66" s="315"/>
      <c r="AQ66" s="315"/>
      <c r="AR66" s="315"/>
      <c r="AS66" s="315"/>
      <c r="AT66" s="315"/>
      <c r="AU66" s="315"/>
      <c r="AV66" s="315"/>
      <c r="AW66" s="315"/>
      <c r="AX66" s="315"/>
      <c r="AY66" s="315"/>
      <c r="AZ66" s="315"/>
      <c r="BA66" s="315"/>
      <c r="BB66" s="315"/>
      <c r="BC66" s="315"/>
      <c r="BD66" s="315"/>
      <c r="BE66" s="315"/>
      <c r="BF66" s="315"/>
      <c r="BG66" s="315"/>
      <c r="BH66" s="315"/>
      <c r="BI66" s="315"/>
      <c r="BJ66" s="315"/>
      <c r="BK66" s="315"/>
      <c r="BL66" s="315"/>
      <c r="BM66" s="315"/>
      <c r="BN66" s="315"/>
      <c r="BO66" s="315"/>
      <c r="BP66" s="315"/>
      <c r="BQ66" s="315"/>
      <c r="BR66" s="315"/>
      <c r="BS66" s="315"/>
      <c r="BT66" s="315"/>
      <c r="BU66" s="315"/>
      <c r="BV66" s="315"/>
      <c r="BW66" s="315"/>
      <c r="BX66" s="315"/>
      <c r="BY66" s="315"/>
      <c r="BZ66" s="315"/>
      <c r="CA66" s="315"/>
      <c r="CB66" s="315"/>
      <c r="CC66" s="315"/>
      <c r="CD66" s="315"/>
      <c r="CE66" s="315"/>
      <c r="CF66" s="315"/>
      <c r="CG66" s="315"/>
      <c r="CH66" s="315"/>
      <c r="CI66" s="315"/>
      <c r="CJ66" s="315"/>
      <c r="CK66" s="315"/>
      <c r="CL66" s="315"/>
      <c r="CM66" s="315"/>
      <c r="CN66" s="315"/>
      <c r="CO66" s="315"/>
      <c r="CP66" s="315"/>
      <c r="CQ66" s="315"/>
      <c r="CR66" s="315">
        <v>6406.8</v>
      </c>
      <c r="CS66" s="315"/>
      <c r="CT66" s="315"/>
      <c r="CU66" s="315"/>
      <c r="CV66" s="315"/>
      <c r="CW66" s="315"/>
      <c r="CX66" s="315"/>
      <c r="CY66" s="315"/>
      <c r="CZ66" s="315"/>
      <c r="DA66" s="315"/>
    </row>
    <row r="67" spans="1:105" s="313" customFormat="1" ht="14.25" customHeight="1">
      <c r="A67" s="316"/>
      <c r="B67" s="284" t="s">
        <v>15</v>
      </c>
      <c r="C67" s="284" t="s">
        <v>123</v>
      </c>
      <c r="D67" s="315"/>
      <c r="E67" s="315"/>
      <c r="F67" s="315"/>
      <c r="G67" s="315"/>
      <c r="H67" s="315"/>
      <c r="I67" s="315"/>
      <c r="J67" s="315"/>
      <c r="K67" s="315"/>
      <c r="L67" s="315"/>
      <c r="M67" s="357"/>
      <c r="N67" s="357"/>
      <c r="O67" s="357"/>
      <c r="P67" s="315"/>
      <c r="Q67" s="315"/>
      <c r="R67" s="315"/>
      <c r="S67" s="315"/>
      <c r="T67" s="315"/>
      <c r="U67" s="315"/>
      <c r="V67" s="315"/>
      <c r="W67" s="315"/>
      <c r="X67" s="315"/>
      <c r="Y67" s="315"/>
      <c r="Z67" s="315"/>
      <c r="AA67" s="315"/>
      <c r="AB67" s="315"/>
      <c r="AC67" s="315"/>
      <c r="AD67" s="315"/>
      <c r="AE67" s="315"/>
      <c r="AF67" s="315"/>
      <c r="AG67" s="315"/>
      <c r="AH67" s="315"/>
      <c r="AI67" s="315"/>
      <c r="AJ67" s="315"/>
      <c r="AK67" s="357"/>
      <c r="AL67" s="315"/>
      <c r="AM67" s="315"/>
      <c r="AN67" s="315"/>
      <c r="AO67" s="315"/>
      <c r="AP67" s="315"/>
      <c r="AQ67" s="315"/>
      <c r="AR67" s="315"/>
      <c r="AS67" s="315"/>
      <c r="AT67" s="315"/>
      <c r="AU67" s="315"/>
      <c r="AV67" s="315"/>
      <c r="AW67" s="315"/>
      <c r="AX67" s="315"/>
      <c r="AY67" s="315"/>
      <c r="AZ67" s="315"/>
      <c r="BA67" s="315"/>
      <c r="BB67" s="315"/>
      <c r="BC67" s="315"/>
      <c r="BD67" s="315"/>
      <c r="BE67" s="315"/>
      <c r="BF67" s="315"/>
      <c r="BG67" s="315"/>
      <c r="BH67" s="315"/>
      <c r="BI67" s="315"/>
      <c r="BJ67" s="315"/>
      <c r="BK67" s="315"/>
      <c r="BL67" s="315"/>
      <c r="BM67" s="315"/>
      <c r="BN67" s="315"/>
      <c r="BO67" s="315"/>
      <c r="BP67" s="315"/>
      <c r="BQ67" s="315"/>
      <c r="BR67" s="315"/>
      <c r="BS67" s="315"/>
      <c r="BT67" s="315"/>
      <c r="BU67" s="315"/>
      <c r="BV67" s="315"/>
      <c r="BW67" s="315"/>
      <c r="BX67" s="315"/>
      <c r="BY67" s="315"/>
      <c r="BZ67" s="315"/>
      <c r="CA67" s="315"/>
      <c r="CB67" s="315"/>
      <c r="CC67" s="315"/>
      <c r="CD67" s="315"/>
      <c r="CE67" s="315"/>
      <c r="CF67" s="315"/>
      <c r="CG67" s="315"/>
      <c r="CH67" s="315"/>
      <c r="CI67" s="315"/>
      <c r="CJ67" s="315"/>
      <c r="CK67" s="315"/>
      <c r="CL67" s="315"/>
      <c r="CM67" s="315"/>
      <c r="CN67" s="315"/>
      <c r="CO67" s="315"/>
      <c r="CP67" s="315"/>
      <c r="CQ67" s="315"/>
      <c r="CR67" s="315"/>
      <c r="CS67" s="315"/>
      <c r="CT67" s="315"/>
      <c r="CU67" s="315"/>
      <c r="CV67" s="315"/>
      <c r="CW67" s="315"/>
      <c r="CX67" s="315"/>
      <c r="CY67" s="315"/>
      <c r="CZ67" s="315"/>
      <c r="DA67" s="315"/>
    </row>
    <row r="68" spans="1:105" s="313" customFormat="1" ht="14.25" customHeight="1">
      <c r="A68" s="281"/>
      <c r="B68" s="428" t="s">
        <v>13</v>
      </c>
      <c r="C68" s="428" t="s">
        <v>124</v>
      </c>
      <c r="D68" s="315"/>
      <c r="E68" s="315"/>
      <c r="F68" s="315"/>
      <c r="G68" s="315"/>
      <c r="H68" s="315"/>
      <c r="I68" s="315"/>
      <c r="J68" s="315"/>
      <c r="K68" s="315"/>
      <c r="L68" s="315"/>
      <c r="M68" s="357"/>
      <c r="N68" s="357"/>
      <c r="O68" s="357"/>
      <c r="P68" s="315"/>
      <c r="Q68" s="315"/>
      <c r="R68" s="315"/>
      <c r="S68" s="315"/>
      <c r="T68" s="315"/>
      <c r="U68" s="315"/>
      <c r="V68" s="315"/>
      <c r="W68" s="315"/>
      <c r="X68" s="315"/>
      <c r="Y68" s="315"/>
      <c r="Z68" s="315"/>
      <c r="AA68" s="315"/>
      <c r="AB68" s="315"/>
      <c r="AC68" s="315"/>
      <c r="AD68" s="315"/>
      <c r="AE68" s="315"/>
      <c r="AF68" s="315"/>
      <c r="AG68" s="315"/>
      <c r="AH68" s="315"/>
      <c r="AI68" s="315"/>
      <c r="AJ68" s="315"/>
      <c r="AK68" s="357"/>
      <c r="AL68" s="315"/>
      <c r="AM68" s="315"/>
      <c r="AN68" s="315"/>
      <c r="AO68" s="315"/>
      <c r="AP68" s="315"/>
      <c r="AQ68" s="315"/>
      <c r="AR68" s="315"/>
      <c r="AS68" s="315"/>
      <c r="AT68" s="315"/>
      <c r="AU68" s="315"/>
      <c r="AV68" s="315"/>
      <c r="AW68" s="315"/>
      <c r="AX68" s="315"/>
      <c r="AY68" s="315"/>
      <c r="AZ68" s="315"/>
      <c r="BA68" s="315"/>
      <c r="BB68" s="315"/>
      <c r="BC68" s="315"/>
      <c r="BD68" s="315"/>
      <c r="BE68" s="315"/>
      <c r="BF68" s="315"/>
      <c r="BG68" s="315"/>
      <c r="BH68" s="315"/>
      <c r="BI68" s="315"/>
      <c r="BJ68" s="315"/>
      <c r="BK68" s="315"/>
      <c r="BL68" s="315"/>
      <c r="BM68" s="315"/>
      <c r="BN68" s="315"/>
      <c r="BO68" s="315"/>
      <c r="BP68" s="315"/>
      <c r="BQ68" s="315"/>
      <c r="BR68" s="315"/>
      <c r="BS68" s="315"/>
      <c r="BT68" s="315"/>
      <c r="BU68" s="315"/>
      <c r="BV68" s="315"/>
      <c r="BW68" s="315"/>
      <c r="BX68" s="315"/>
      <c r="BY68" s="315"/>
      <c r="BZ68" s="315"/>
      <c r="CA68" s="315"/>
      <c r="CB68" s="315"/>
      <c r="CC68" s="315"/>
      <c r="CD68" s="315"/>
      <c r="CE68" s="315"/>
      <c r="CF68" s="315"/>
      <c r="CG68" s="315"/>
      <c r="CH68" s="315"/>
      <c r="CI68" s="315"/>
      <c r="CJ68" s="315"/>
      <c r="CK68" s="315"/>
      <c r="CL68" s="315"/>
      <c r="CM68" s="315"/>
      <c r="CN68" s="315"/>
      <c r="CO68" s="315"/>
      <c r="CP68" s="315"/>
      <c r="CQ68" s="315"/>
      <c r="CR68" s="315"/>
      <c r="CS68" s="315"/>
      <c r="CT68" s="315"/>
      <c r="CU68" s="315"/>
      <c r="CV68" s="315"/>
      <c r="CW68" s="315"/>
      <c r="CX68" s="315"/>
      <c r="CY68" s="315"/>
      <c r="CZ68" s="315"/>
      <c r="DA68" s="315"/>
    </row>
    <row r="69" spans="1:105" s="313" customFormat="1" ht="14.25" customHeight="1">
      <c r="D69" s="315"/>
      <c r="E69" s="315"/>
      <c r="F69" s="315"/>
      <c r="G69" s="315"/>
      <c r="H69" s="315"/>
      <c r="I69" s="315"/>
      <c r="J69" s="315"/>
      <c r="K69" s="315"/>
      <c r="L69" s="315"/>
      <c r="M69" s="357"/>
      <c r="N69" s="357"/>
      <c r="O69" s="357"/>
      <c r="P69" s="315"/>
      <c r="Q69" s="315"/>
      <c r="R69" s="315"/>
      <c r="S69" s="315"/>
      <c r="T69" s="315"/>
      <c r="U69" s="315"/>
      <c r="V69" s="315"/>
      <c r="W69" s="315"/>
      <c r="X69" s="315"/>
      <c r="Y69" s="315"/>
      <c r="Z69" s="315"/>
      <c r="AA69" s="315"/>
      <c r="AB69" s="315"/>
      <c r="AC69" s="315"/>
      <c r="AD69" s="315"/>
      <c r="AE69" s="315"/>
      <c r="AF69" s="315"/>
      <c r="AG69" s="315"/>
      <c r="AH69" s="315"/>
      <c r="AI69" s="315"/>
      <c r="AJ69" s="315"/>
      <c r="AK69" s="357"/>
      <c r="AL69" s="315"/>
      <c r="AM69" s="315"/>
      <c r="AN69" s="315"/>
      <c r="AO69" s="315"/>
      <c r="AP69" s="315"/>
      <c r="AQ69" s="315"/>
      <c r="AR69" s="315"/>
      <c r="AS69" s="315"/>
      <c r="AT69" s="315"/>
      <c r="AU69" s="315"/>
      <c r="AV69" s="315"/>
      <c r="AW69" s="315"/>
      <c r="AX69" s="315"/>
      <c r="AY69" s="315"/>
      <c r="AZ69" s="315"/>
      <c r="BA69" s="315"/>
      <c r="BB69" s="315"/>
      <c r="BC69" s="315"/>
      <c r="BD69" s="315"/>
      <c r="BE69" s="315"/>
      <c r="BF69" s="315"/>
      <c r="BG69" s="315"/>
      <c r="BH69" s="315"/>
      <c r="BI69" s="315"/>
      <c r="BJ69" s="315"/>
      <c r="BK69" s="315"/>
      <c r="BL69" s="315"/>
      <c r="BM69" s="315"/>
      <c r="BN69" s="315"/>
      <c r="BO69" s="315"/>
      <c r="BP69" s="315"/>
      <c r="BQ69" s="315"/>
      <c r="BR69" s="315"/>
      <c r="BS69" s="315"/>
      <c r="BT69" s="315"/>
      <c r="BU69" s="315"/>
      <c r="BV69" s="315"/>
      <c r="BW69" s="315"/>
      <c r="BX69" s="315"/>
      <c r="BY69" s="315"/>
      <c r="BZ69" s="315"/>
      <c r="CA69" s="315"/>
      <c r="CB69" s="315"/>
      <c r="CC69" s="315"/>
      <c r="CD69" s="315"/>
      <c r="CE69" s="315"/>
      <c r="CF69" s="315"/>
      <c r="CG69" s="315"/>
      <c r="CH69" s="315"/>
      <c r="CI69" s="315"/>
      <c r="CJ69" s="315"/>
      <c r="CK69" s="315"/>
      <c r="CL69" s="315"/>
      <c r="CM69" s="315"/>
      <c r="CN69" s="315"/>
      <c r="CO69" s="315"/>
      <c r="CP69" s="315"/>
      <c r="CQ69" s="315"/>
      <c r="CR69" s="315"/>
      <c r="CS69" s="315"/>
      <c r="CT69" s="315"/>
      <c r="CU69" s="315"/>
      <c r="CV69" s="315"/>
      <c r="CW69" s="315"/>
      <c r="CX69" s="315"/>
      <c r="CY69" s="315"/>
      <c r="CZ69" s="315"/>
      <c r="DA69" s="315"/>
    </row>
    <row r="70" spans="1:105" s="313" customFormat="1" ht="14.25" customHeight="1">
      <c r="A70" s="281"/>
      <c r="B70" s="284" t="s">
        <v>12</v>
      </c>
      <c r="C70" s="284" t="s">
        <v>126</v>
      </c>
      <c r="D70" s="315"/>
      <c r="E70" s="315"/>
      <c r="F70" s="315"/>
      <c r="G70" s="315"/>
      <c r="H70" s="315"/>
      <c r="I70" s="315"/>
      <c r="J70" s="315"/>
      <c r="K70" s="315"/>
      <c r="L70" s="315"/>
      <c r="M70" s="357"/>
      <c r="N70" s="357"/>
      <c r="O70" s="357"/>
      <c r="P70" s="315"/>
      <c r="Q70" s="315"/>
      <c r="R70" s="315"/>
      <c r="S70" s="315"/>
      <c r="T70" s="315"/>
      <c r="U70" s="315"/>
      <c r="V70" s="315"/>
      <c r="W70" s="315"/>
      <c r="X70" s="315"/>
      <c r="Y70" s="315"/>
      <c r="Z70" s="315"/>
      <c r="AA70" s="315"/>
      <c r="AB70" s="315"/>
      <c r="AC70" s="315"/>
      <c r="AD70" s="315"/>
      <c r="AE70" s="315"/>
      <c r="AF70" s="315"/>
      <c r="AG70" s="315"/>
      <c r="AH70" s="315"/>
      <c r="AI70" s="315"/>
      <c r="AJ70" s="315"/>
      <c r="AK70" s="357"/>
      <c r="AL70" s="315"/>
      <c r="AM70" s="315"/>
      <c r="AN70" s="315"/>
      <c r="AO70" s="315"/>
      <c r="AP70" s="315"/>
      <c r="AQ70" s="315"/>
      <c r="AR70" s="315"/>
      <c r="AS70" s="315"/>
      <c r="AT70" s="315"/>
      <c r="AU70" s="315"/>
      <c r="AV70" s="315"/>
      <c r="AW70" s="315"/>
      <c r="AX70" s="315"/>
      <c r="AY70" s="315"/>
      <c r="AZ70" s="315"/>
      <c r="BA70" s="315"/>
      <c r="BB70" s="315"/>
      <c r="BC70" s="315"/>
      <c r="BD70" s="315"/>
      <c r="BE70" s="315"/>
      <c r="BF70" s="315"/>
      <c r="BG70" s="315"/>
      <c r="BH70" s="315"/>
      <c r="BI70" s="315"/>
      <c r="BJ70" s="315"/>
      <c r="BK70" s="315"/>
      <c r="BL70" s="315"/>
      <c r="BM70" s="315"/>
      <c r="BN70" s="315"/>
      <c r="BO70" s="315"/>
      <c r="BP70" s="315"/>
      <c r="BQ70" s="315"/>
      <c r="BR70" s="315"/>
      <c r="BS70" s="315"/>
      <c r="BT70" s="315"/>
      <c r="BU70" s="315"/>
      <c r="BV70" s="315"/>
      <c r="BW70" s="315"/>
      <c r="BX70" s="315"/>
      <c r="BY70" s="315"/>
      <c r="BZ70" s="315"/>
      <c r="CA70" s="315"/>
      <c r="CB70" s="315"/>
      <c r="CC70" s="315"/>
      <c r="CD70" s="315"/>
      <c r="CE70" s="315"/>
      <c r="CF70" s="315"/>
      <c r="CG70" s="315"/>
      <c r="CH70" s="315"/>
      <c r="CI70" s="315"/>
      <c r="CJ70" s="315"/>
      <c r="CK70" s="315"/>
      <c r="CL70" s="315"/>
      <c r="CM70" s="315"/>
      <c r="CN70" s="315"/>
      <c r="CO70" s="315"/>
      <c r="CP70" s="315"/>
      <c r="CQ70" s="315"/>
      <c r="CR70" s="315"/>
      <c r="CS70" s="315"/>
      <c r="CT70" s="315"/>
      <c r="CU70" s="315"/>
      <c r="CV70" s="315"/>
      <c r="CW70" s="315"/>
      <c r="CX70" s="315"/>
      <c r="CY70" s="315"/>
      <c r="CZ70" s="315"/>
      <c r="DA70" s="315"/>
    </row>
    <row r="71" spans="1:105" s="313" customFormat="1" ht="14.25" customHeight="1">
      <c r="A71" s="281"/>
      <c r="B71" s="284" t="s">
        <v>98</v>
      </c>
      <c r="C71" s="284" t="s">
        <v>127</v>
      </c>
      <c r="D71" s="315"/>
      <c r="E71" s="315"/>
      <c r="F71" s="315"/>
      <c r="G71" s="315"/>
      <c r="H71" s="315"/>
      <c r="I71" s="315"/>
      <c r="J71" s="315"/>
      <c r="K71" s="315"/>
      <c r="L71" s="315"/>
      <c r="M71" s="357"/>
      <c r="N71" s="357"/>
      <c r="O71" s="357"/>
      <c r="P71" s="315"/>
      <c r="Q71" s="315"/>
      <c r="R71" s="315"/>
      <c r="S71" s="315"/>
      <c r="T71" s="315"/>
      <c r="U71" s="315"/>
      <c r="V71" s="315"/>
      <c r="W71" s="315"/>
      <c r="X71" s="315"/>
      <c r="Y71" s="315"/>
      <c r="Z71" s="315"/>
      <c r="AA71" s="315"/>
      <c r="AB71" s="315"/>
      <c r="AC71" s="315"/>
      <c r="AD71" s="315"/>
      <c r="AE71" s="315"/>
      <c r="AF71" s="315"/>
      <c r="AG71" s="315"/>
      <c r="AH71" s="315"/>
      <c r="AI71" s="315"/>
      <c r="AJ71" s="315"/>
      <c r="AK71" s="357"/>
      <c r="AL71" s="315"/>
      <c r="AM71" s="315"/>
      <c r="AN71" s="315"/>
      <c r="AO71" s="315"/>
      <c r="AP71" s="315"/>
      <c r="AQ71" s="315"/>
      <c r="AR71" s="315"/>
      <c r="AS71" s="315"/>
      <c r="AT71" s="315"/>
      <c r="AU71" s="315"/>
      <c r="AV71" s="315"/>
      <c r="AW71" s="315"/>
      <c r="AX71" s="315"/>
      <c r="AY71" s="315"/>
      <c r="AZ71" s="315"/>
      <c r="BA71" s="315"/>
      <c r="BB71" s="315"/>
      <c r="BC71" s="315"/>
      <c r="BD71" s="315"/>
      <c r="BE71" s="315"/>
      <c r="BF71" s="315"/>
      <c r="BG71" s="315"/>
      <c r="BH71" s="315"/>
      <c r="BI71" s="315"/>
      <c r="BJ71" s="315"/>
      <c r="BK71" s="315"/>
      <c r="BL71" s="315"/>
      <c r="BM71" s="315"/>
      <c r="BN71" s="315"/>
      <c r="BO71" s="315"/>
      <c r="BP71" s="315"/>
      <c r="BQ71" s="315"/>
      <c r="BR71" s="315"/>
      <c r="BS71" s="315"/>
      <c r="BT71" s="315"/>
      <c r="BU71" s="315"/>
      <c r="BV71" s="315"/>
      <c r="BW71" s="315"/>
      <c r="BX71" s="315"/>
      <c r="BY71" s="315"/>
      <c r="BZ71" s="315"/>
      <c r="CA71" s="315"/>
      <c r="CB71" s="315"/>
      <c r="CC71" s="315"/>
      <c r="CD71" s="315"/>
      <c r="CE71" s="315"/>
      <c r="CF71" s="315"/>
      <c r="CG71" s="315"/>
      <c r="CH71" s="315"/>
      <c r="CI71" s="315"/>
      <c r="CJ71" s="315"/>
      <c r="CK71" s="315"/>
      <c r="CL71" s="315"/>
      <c r="CM71" s="315"/>
      <c r="CN71" s="315"/>
      <c r="CO71" s="315"/>
      <c r="CP71" s="315"/>
      <c r="CQ71" s="315"/>
      <c r="CR71" s="315"/>
      <c r="CS71" s="315"/>
      <c r="CT71" s="315"/>
      <c r="CU71" s="315"/>
      <c r="CV71" s="315"/>
      <c r="CW71" s="315"/>
      <c r="CX71" s="315"/>
      <c r="CY71" s="315"/>
      <c r="CZ71" s="315"/>
      <c r="DA71" s="315"/>
    </row>
    <row r="72" spans="1:105" s="313" customFormat="1" ht="14.25" customHeight="1">
      <c r="A72" s="388"/>
      <c r="B72" s="284"/>
      <c r="C72" s="284" t="s">
        <v>128</v>
      </c>
      <c r="D72" s="315"/>
      <c r="E72" s="315"/>
      <c r="F72" s="315"/>
      <c r="G72" s="315"/>
      <c r="H72" s="315"/>
      <c r="I72" s="315"/>
      <c r="J72" s="315"/>
      <c r="K72" s="315"/>
      <c r="L72" s="315"/>
      <c r="M72" s="357"/>
      <c r="N72" s="357"/>
      <c r="O72" s="357"/>
      <c r="P72" s="315"/>
      <c r="Q72" s="315"/>
      <c r="R72" s="315"/>
      <c r="S72" s="315"/>
      <c r="T72" s="315"/>
      <c r="U72" s="315"/>
      <c r="V72" s="315"/>
      <c r="W72" s="315"/>
      <c r="X72" s="315"/>
      <c r="Y72" s="315"/>
      <c r="Z72" s="315"/>
      <c r="AA72" s="315"/>
      <c r="AB72" s="315"/>
      <c r="AC72" s="315"/>
      <c r="AD72" s="315"/>
      <c r="AE72" s="315"/>
      <c r="AF72" s="315"/>
      <c r="AG72" s="315"/>
      <c r="AH72" s="315"/>
      <c r="AI72" s="315"/>
      <c r="AJ72" s="315"/>
      <c r="AK72" s="357"/>
      <c r="AL72" s="315"/>
      <c r="AM72" s="315"/>
      <c r="AN72" s="315"/>
      <c r="AO72" s="315"/>
      <c r="AP72" s="315"/>
      <c r="AQ72" s="315"/>
      <c r="AR72" s="315"/>
      <c r="AS72" s="315"/>
      <c r="AT72" s="315"/>
      <c r="AU72" s="315"/>
      <c r="AV72" s="315"/>
      <c r="AW72" s="315"/>
      <c r="AX72" s="315"/>
      <c r="AY72" s="315"/>
      <c r="AZ72" s="315"/>
      <c r="BA72" s="315"/>
      <c r="BB72" s="315"/>
      <c r="BC72" s="315"/>
      <c r="BD72" s="315"/>
      <c r="BE72" s="315"/>
      <c r="BF72" s="315"/>
      <c r="BG72" s="315"/>
      <c r="BH72" s="315"/>
      <c r="BI72" s="315"/>
      <c r="BJ72" s="315"/>
      <c r="BK72" s="315"/>
      <c r="BL72" s="315"/>
      <c r="BM72" s="315"/>
      <c r="BN72" s="315"/>
      <c r="BO72" s="315"/>
      <c r="BP72" s="315"/>
      <c r="BQ72" s="315"/>
      <c r="BR72" s="315"/>
      <c r="BS72" s="315"/>
      <c r="BT72" s="315"/>
      <c r="BU72" s="315"/>
      <c r="BV72" s="315"/>
      <c r="BW72" s="315"/>
      <c r="BX72" s="315"/>
      <c r="BY72" s="315"/>
      <c r="BZ72" s="315"/>
      <c r="CA72" s="315"/>
      <c r="CB72" s="315"/>
      <c r="CC72" s="315"/>
      <c r="CD72" s="315"/>
      <c r="CE72" s="315"/>
      <c r="CF72" s="315"/>
      <c r="CG72" s="315"/>
      <c r="CH72" s="315"/>
      <c r="CI72" s="315"/>
      <c r="CJ72" s="315"/>
      <c r="CK72" s="315"/>
      <c r="CL72" s="315"/>
      <c r="CM72" s="315"/>
      <c r="CN72" s="315"/>
      <c r="CO72" s="315"/>
      <c r="CP72" s="315"/>
      <c r="CQ72" s="315"/>
      <c r="CR72" s="315"/>
      <c r="CS72" s="315"/>
      <c r="CT72" s="315"/>
      <c r="CU72" s="315"/>
      <c r="CV72" s="315"/>
      <c r="CW72" s="315"/>
      <c r="CX72" s="315"/>
      <c r="CY72" s="315"/>
      <c r="CZ72" s="315"/>
      <c r="DA72" s="315"/>
    </row>
    <row r="73" spans="1:105" s="313" customFormat="1" ht="14.25" customHeight="1">
      <c r="A73" s="388"/>
      <c r="B73" s="428" t="s">
        <v>8</v>
      </c>
      <c r="C73" s="428" t="s">
        <v>129</v>
      </c>
      <c r="D73" s="315"/>
      <c r="E73" s="315"/>
      <c r="F73" s="315"/>
      <c r="G73" s="315"/>
      <c r="H73" s="315"/>
      <c r="I73" s="315"/>
      <c r="J73" s="315"/>
      <c r="K73" s="315"/>
      <c r="L73" s="315"/>
      <c r="M73" s="357"/>
      <c r="N73" s="357"/>
      <c r="O73" s="357"/>
      <c r="P73" s="315"/>
      <c r="Q73" s="315"/>
      <c r="R73" s="315"/>
      <c r="S73" s="315"/>
      <c r="T73" s="315"/>
      <c r="U73" s="315"/>
      <c r="V73" s="315"/>
      <c r="W73" s="315"/>
      <c r="X73" s="315"/>
      <c r="Y73" s="315"/>
      <c r="Z73" s="315"/>
      <c r="AA73" s="315"/>
      <c r="AB73" s="315"/>
      <c r="AC73" s="315"/>
      <c r="AD73" s="315"/>
      <c r="AE73" s="315"/>
      <c r="AF73" s="315"/>
      <c r="AG73" s="315"/>
      <c r="AH73" s="315"/>
      <c r="AI73" s="315"/>
      <c r="AJ73" s="315"/>
      <c r="AK73" s="357"/>
      <c r="AL73" s="315"/>
      <c r="AM73" s="315"/>
      <c r="AN73" s="315"/>
      <c r="AO73" s="315"/>
      <c r="AP73" s="315"/>
      <c r="AQ73" s="315"/>
      <c r="AR73" s="315"/>
      <c r="AS73" s="315"/>
      <c r="AT73" s="315"/>
      <c r="AU73" s="315"/>
      <c r="AV73" s="315"/>
      <c r="AW73" s="315"/>
      <c r="AX73" s="315"/>
      <c r="AY73" s="315"/>
      <c r="AZ73" s="315"/>
      <c r="BA73" s="315"/>
      <c r="BB73" s="315"/>
      <c r="BC73" s="315"/>
      <c r="BD73" s="315"/>
      <c r="BE73" s="315"/>
      <c r="BF73" s="315"/>
      <c r="BG73" s="315"/>
      <c r="BH73" s="315"/>
      <c r="BI73" s="315"/>
      <c r="BJ73" s="315"/>
      <c r="BK73" s="315"/>
      <c r="BL73" s="315"/>
      <c r="BM73" s="315"/>
      <c r="BN73" s="315"/>
      <c r="BO73" s="315"/>
      <c r="BP73" s="315"/>
      <c r="BQ73" s="315"/>
      <c r="BR73" s="315"/>
      <c r="BS73" s="315"/>
      <c r="BT73" s="315"/>
      <c r="BU73" s="315"/>
      <c r="BV73" s="315"/>
      <c r="BW73" s="315"/>
      <c r="BX73" s="315"/>
      <c r="BY73" s="315"/>
      <c r="BZ73" s="315"/>
      <c r="CA73" s="315"/>
      <c r="CB73" s="315"/>
      <c r="CC73" s="315"/>
      <c r="CD73" s="315"/>
      <c r="CE73" s="315"/>
      <c r="CF73" s="315"/>
      <c r="CG73" s="315"/>
      <c r="CH73" s="315"/>
      <c r="CI73" s="315"/>
      <c r="CJ73" s="315"/>
      <c r="CK73" s="315"/>
      <c r="CL73" s="315"/>
      <c r="CM73" s="315"/>
      <c r="CN73" s="315"/>
      <c r="CO73" s="315"/>
      <c r="CP73" s="315"/>
      <c r="CQ73" s="315"/>
      <c r="CR73" s="315"/>
      <c r="CS73" s="315"/>
      <c r="CT73" s="315"/>
      <c r="CU73" s="315"/>
      <c r="CV73" s="315"/>
      <c r="CW73" s="315"/>
      <c r="CX73" s="315"/>
      <c r="CY73" s="315"/>
      <c r="CZ73" s="315"/>
      <c r="DA73" s="315"/>
    </row>
    <row r="74" spans="1:105" s="313" customFormat="1" ht="14.25" customHeight="1">
      <c r="A74" s="388"/>
      <c r="B74" s="389"/>
      <c r="C74" s="389"/>
      <c r="D74" s="315"/>
      <c r="E74" s="315"/>
      <c r="F74" s="315"/>
      <c r="G74" s="315"/>
      <c r="H74" s="315"/>
      <c r="I74" s="315"/>
      <c r="J74" s="315"/>
      <c r="K74" s="315"/>
      <c r="L74" s="315"/>
      <c r="M74" s="357"/>
      <c r="N74" s="357"/>
      <c r="O74" s="357"/>
      <c r="P74" s="315"/>
      <c r="Q74" s="315"/>
      <c r="R74" s="315"/>
      <c r="S74" s="315"/>
      <c r="T74" s="315"/>
      <c r="U74" s="315"/>
      <c r="V74" s="315"/>
      <c r="W74" s="315"/>
      <c r="X74" s="315"/>
      <c r="Y74" s="315"/>
      <c r="Z74" s="315"/>
      <c r="AA74" s="315"/>
      <c r="AB74" s="315"/>
      <c r="AC74" s="315"/>
      <c r="AD74" s="315"/>
      <c r="AE74" s="315"/>
      <c r="AF74" s="315"/>
      <c r="AG74" s="315"/>
      <c r="AH74" s="315"/>
      <c r="AI74" s="315"/>
      <c r="AJ74" s="315"/>
      <c r="AK74" s="357"/>
      <c r="AL74" s="315"/>
      <c r="AM74" s="315"/>
      <c r="AN74" s="315"/>
      <c r="AO74" s="315"/>
      <c r="AP74" s="315"/>
      <c r="AQ74" s="315"/>
      <c r="AR74" s="315"/>
      <c r="AS74" s="315"/>
      <c r="AT74" s="315"/>
      <c r="AU74" s="315"/>
      <c r="AV74" s="315"/>
      <c r="AW74" s="315"/>
      <c r="AX74" s="315"/>
      <c r="AY74" s="315"/>
      <c r="AZ74" s="315"/>
      <c r="BA74" s="315"/>
      <c r="BB74" s="315"/>
      <c r="BC74" s="315"/>
      <c r="BD74" s="315"/>
      <c r="BE74" s="315"/>
      <c r="BF74" s="315"/>
      <c r="BG74" s="315"/>
      <c r="BH74" s="315"/>
      <c r="BI74" s="315"/>
      <c r="BJ74" s="315"/>
      <c r="BK74" s="315"/>
      <c r="BL74" s="315"/>
      <c r="BM74" s="315"/>
      <c r="BN74" s="315"/>
      <c r="BO74" s="315"/>
      <c r="BP74" s="315"/>
      <c r="BQ74" s="315"/>
      <c r="BR74" s="315"/>
      <c r="BS74" s="315"/>
      <c r="BT74" s="315"/>
      <c r="BU74" s="315"/>
      <c r="BV74" s="315"/>
      <c r="BW74" s="315"/>
      <c r="BX74" s="315"/>
      <c r="BY74" s="315"/>
      <c r="BZ74" s="315"/>
      <c r="CA74" s="315"/>
      <c r="CB74" s="315"/>
      <c r="CC74" s="315"/>
      <c r="CD74" s="315"/>
      <c r="CE74" s="315"/>
      <c r="CF74" s="315"/>
      <c r="CG74" s="315"/>
      <c r="CH74" s="315"/>
      <c r="CI74" s="315"/>
      <c r="CJ74" s="315"/>
      <c r="CK74" s="315"/>
      <c r="CL74" s="315"/>
      <c r="CM74" s="315"/>
      <c r="CN74" s="315"/>
      <c r="CO74" s="315"/>
      <c r="CP74" s="315"/>
      <c r="CQ74" s="315"/>
      <c r="CR74" s="315"/>
      <c r="CS74" s="315"/>
      <c r="CT74" s="315"/>
      <c r="CU74" s="315"/>
      <c r="CV74" s="315"/>
      <c r="CW74" s="315"/>
      <c r="CX74" s="315"/>
      <c r="CY74" s="315"/>
      <c r="CZ74" s="315"/>
      <c r="DA74" s="315"/>
    </row>
    <row r="75" spans="1:105" s="313" customFormat="1" ht="14.25" customHeight="1">
      <c r="A75" s="388" t="s">
        <v>358</v>
      </c>
      <c r="B75" s="284" t="s">
        <v>7</v>
      </c>
      <c r="C75" s="284" t="s">
        <v>121</v>
      </c>
      <c r="D75" s="315">
        <v>24355933</v>
      </c>
      <c r="E75" s="315"/>
      <c r="F75" s="315"/>
      <c r="G75" s="315"/>
      <c r="H75" s="315"/>
      <c r="I75" s="315"/>
      <c r="J75" s="315"/>
      <c r="K75" s="315"/>
      <c r="L75" s="315"/>
      <c r="M75" s="357"/>
      <c r="N75" s="357"/>
      <c r="O75" s="357"/>
      <c r="P75" s="315"/>
      <c r="Q75" s="315"/>
      <c r="R75" s="315"/>
      <c r="S75" s="315"/>
      <c r="T75" s="315"/>
      <c r="U75" s="315"/>
      <c r="V75" s="315"/>
      <c r="W75" s="315"/>
      <c r="X75" s="315"/>
      <c r="Y75" s="315"/>
      <c r="Z75" s="315"/>
      <c r="AA75" s="315"/>
      <c r="AB75" s="315"/>
      <c r="AC75" s="315"/>
      <c r="AD75" s="315"/>
      <c r="AE75" s="315"/>
      <c r="AF75" s="315"/>
      <c r="AG75" s="315"/>
      <c r="AH75" s="315"/>
      <c r="AI75" s="315"/>
      <c r="AJ75" s="315"/>
      <c r="AK75" s="357"/>
      <c r="AL75" s="315"/>
      <c r="AM75" s="315"/>
      <c r="AN75" s="315"/>
      <c r="AO75" s="315"/>
      <c r="AP75" s="315"/>
      <c r="AQ75" s="315"/>
      <c r="AR75" s="315"/>
      <c r="AS75" s="315"/>
      <c r="AT75" s="315"/>
      <c r="AU75" s="315"/>
      <c r="AV75" s="315"/>
      <c r="AW75" s="315"/>
      <c r="AX75" s="315"/>
      <c r="AY75" s="315"/>
      <c r="AZ75" s="315"/>
      <c r="BA75" s="315"/>
      <c r="BB75" s="315"/>
      <c r="BC75" s="315"/>
      <c r="BD75" s="315"/>
      <c r="BE75" s="315"/>
      <c r="BF75" s="315"/>
      <c r="BG75" s="315"/>
      <c r="BH75" s="315"/>
      <c r="BI75" s="315"/>
      <c r="BJ75" s="315"/>
      <c r="BK75" s="315"/>
      <c r="BL75" s="315"/>
      <c r="BM75" s="315"/>
      <c r="BN75" s="315"/>
      <c r="BO75" s="315"/>
      <c r="BP75" s="315"/>
      <c r="BQ75" s="315"/>
      <c r="BR75" s="315"/>
      <c r="BS75" s="315"/>
      <c r="BT75" s="315"/>
      <c r="BU75" s="315"/>
      <c r="BV75" s="315"/>
      <c r="BW75" s="315"/>
      <c r="BX75" s="315"/>
      <c r="BY75" s="315"/>
      <c r="BZ75" s="315"/>
      <c r="CA75" s="315"/>
      <c r="CB75" s="315"/>
      <c r="CC75" s="315"/>
      <c r="CD75" s="315"/>
      <c r="CE75" s="315"/>
      <c r="CF75" s="315"/>
      <c r="CG75" s="315"/>
      <c r="CH75" s="315"/>
      <c r="CI75" s="315"/>
      <c r="CJ75" s="315"/>
      <c r="CK75" s="315"/>
      <c r="CL75" s="315"/>
      <c r="CM75" s="315"/>
      <c r="CN75" s="315"/>
      <c r="CO75" s="315"/>
      <c r="CP75" s="315"/>
      <c r="CQ75" s="315"/>
      <c r="CR75" s="315"/>
      <c r="CS75" s="315"/>
      <c r="CT75" s="315"/>
      <c r="CU75" s="315"/>
      <c r="CV75" s="315"/>
      <c r="CW75" s="315"/>
      <c r="CX75" s="315"/>
      <c r="CY75" s="315"/>
      <c r="CZ75" s="315"/>
      <c r="DA75" s="315"/>
    </row>
    <row r="76" spans="1:105" s="313" customFormat="1" ht="14.25" customHeight="1">
      <c r="A76" s="388" t="s">
        <v>358</v>
      </c>
      <c r="B76" s="284" t="s">
        <v>12</v>
      </c>
      <c r="C76" s="284" t="s">
        <v>126</v>
      </c>
      <c r="D76" s="315"/>
      <c r="E76" s="315"/>
      <c r="F76" s="315"/>
      <c r="G76" s="315"/>
      <c r="H76" s="315"/>
      <c r="I76" s="315">
        <v>759385</v>
      </c>
      <c r="J76" s="315"/>
      <c r="K76" s="315"/>
      <c r="L76" s="315"/>
      <c r="M76" s="357"/>
      <c r="N76" s="357"/>
      <c r="O76" s="357"/>
      <c r="P76" s="315"/>
      <c r="Q76" s="315"/>
      <c r="R76" s="315"/>
      <c r="S76" s="315"/>
      <c r="T76" s="315"/>
      <c r="U76" s="315"/>
      <c r="V76" s="315"/>
      <c r="W76" s="315"/>
      <c r="X76" s="315"/>
      <c r="Y76" s="315"/>
      <c r="Z76" s="315"/>
      <c r="AA76" s="315"/>
      <c r="AB76" s="315"/>
      <c r="AC76" s="315"/>
      <c r="AD76" s="315"/>
      <c r="AE76" s="315"/>
      <c r="AF76" s="315"/>
      <c r="AG76" s="315"/>
      <c r="AH76" s="315"/>
      <c r="AI76" s="315"/>
      <c r="AJ76" s="315"/>
      <c r="AK76" s="357"/>
      <c r="AL76" s="315"/>
      <c r="AM76" s="315"/>
      <c r="AN76" s="315"/>
      <c r="AO76" s="315"/>
      <c r="AP76" s="315"/>
      <c r="AQ76" s="315"/>
      <c r="AR76" s="315"/>
      <c r="AS76" s="315"/>
      <c r="AT76" s="315"/>
      <c r="AU76" s="315"/>
      <c r="AV76" s="315"/>
      <c r="AW76" s="315"/>
      <c r="AX76" s="315"/>
      <c r="AY76" s="315"/>
      <c r="AZ76" s="315"/>
      <c r="BA76" s="315"/>
      <c r="BB76" s="315"/>
      <c r="BC76" s="315"/>
      <c r="BD76" s="315"/>
      <c r="BE76" s="315"/>
      <c r="BF76" s="315"/>
      <c r="BG76" s="315"/>
      <c r="BH76" s="315"/>
      <c r="BI76" s="315"/>
      <c r="BJ76" s="315"/>
      <c r="BK76" s="315"/>
      <c r="BL76" s="315"/>
      <c r="BM76" s="315"/>
      <c r="BN76" s="315"/>
      <c r="BO76" s="315"/>
      <c r="BP76" s="315"/>
      <c r="BQ76" s="315"/>
      <c r="BR76" s="315"/>
      <c r="BS76" s="315"/>
      <c r="BT76" s="315"/>
      <c r="BU76" s="315"/>
      <c r="BV76" s="315"/>
      <c r="BW76" s="315"/>
      <c r="BX76" s="315"/>
      <c r="BY76" s="315"/>
      <c r="BZ76" s="315"/>
      <c r="CA76" s="315"/>
      <c r="CB76" s="315"/>
      <c r="CC76" s="315"/>
      <c r="CD76" s="315"/>
      <c r="CE76" s="315"/>
      <c r="CF76" s="315"/>
      <c r="CG76" s="315"/>
      <c r="CH76" s="315"/>
      <c r="CI76" s="315"/>
      <c r="CJ76" s="315"/>
      <c r="CK76" s="315"/>
      <c r="CL76" s="315"/>
      <c r="CM76" s="315"/>
      <c r="CN76" s="315"/>
      <c r="CO76" s="315"/>
      <c r="CP76" s="315"/>
      <c r="CQ76" s="315"/>
      <c r="CR76" s="315"/>
      <c r="CS76" s="315"/>
      <c r="CT76" s="315"/>
      <c r="CU76" s="315"/>
      <c r="CV76" s="315"/>
      <c r="CW76" s="315"/>
      <c r="CX76" s="315"/>
      <c r="CY76" s="315"/>
      <c r="CZ76" s="315"/>
      <c r="DA76" s="315"/>
    </row>
    <row r="77" spans="1:105" s="313" customFormat="1" ht="14.25" customHeight="1">
      <c r="A77" s="388" t="s">
        <v>358</v>
      </c>
      <c r="B77" s="284" t="s">
        <v>98</v>
      </c>
      <c r="C77" s="284" t="s">
        <v>127</v>
      </c>
      <c r="D77" s="315"/>
      <c r="E77" s="315"/>
      <c r="F77" s="315"/>
      <c r="G77" s="315"/>
      <c r="H77" s="315"/>
      <c r="I77" s="315"/>
      <c r="J77" s="315"/>
      <c r="K77" s="315"/>
      <c r="L77" s="315"/>
      <c r="M77" s="357"/>
      <c r="N77" s="357"/>
      <c r="O77" s="357"/>
      <c r="P77" s="315"/>
      <c r="Q77" s="315"/>
      <c r="R77" s="315"/>
      <c r="S77" s="315"/>
      <c r="T77" s="315"/>
      <c r="U77" s="315"/>
      <c r="V77" s="315"/>
      <c r="W77" s="315"/>
      <c r="X77" s="315"/>
      <c r="Y77" s="315"/>
      <c r="Z77" s="315"/>
      <c r="AA77" s="315"/>
      <c r="AB77" s="315"/>
      <c r="AC77" s="315"/>
      <c r="AD77" s="315"/>
      <c r="AE77" s="315"/>
      <c r="AF77" s="315"/>
      <c r="AG77" s="315"/>
      <c r="AH77" s="315"/>
      <c r="AI77" s="315"/>
      <c r="AJ77" s="315"/>
      <c r="AK77" s="357"/>
      <c r="AL77" s="315"/>
      <c r="AM77" s="315"/>
      <c r="AN77" s="315"/>
      <c r="AO77" s="315"/>
      <c r="AP77" s="315"/>
      <c r="AQ77" s="315"/>
      <c r="AR77" s="315"/>
      <c r="AS77" s="315"/>
      <c r="AT77" s="315"/>
      <c r="AU77" s="315"/>
      <c r="AV77" s="315"/>
      <c r="AW77" s="315"/>
      <c r="AX77" s="315"/>
      <c r="AY77" s="315"/>
      <c r="AZ77" s="315"/>
      <c r="BA77" s="315"/>
      <c r="BB77" s="315"/>
      <c r="BC77" s="315"/>
      <c r="BD77" s="315"/>
      <c r="BE77" s="315"/>
      <c r="BF77" s="315"/>
      <c r="BG77" s="315"/>
      <c r="BH77" s="315"/>
      <c r="BI77" s="315"/>
      <c r="BJ77" s="315"/>
      <c r="BK77" s="315"/>
      <c r="BL77" s="315"/>
      <c r="BM77" s="315"/>
      <c r="BN77" s="315"/>
      <c r="BO77" s="315"/>
      <c r="BP77" s="315"/>
      <c r="BQ77" s="315"/>
      <c r="BR77" s="315"/>
      <c r="BS77" s="315"/>
      <c r="BT77" s="315"/>
      <c r="BU77" s="315"/>
      <c r="BV77" s="315"/>
      <c r="BW77" s="315"/>
      <c r="BX77" s="315"/>
      <c r="BY77" s="315"/>
      <c r="BZ77" s="315"/>
      <c r="CA77" s="315"/>
      <c r="CB77" s="315"/>
      <c r="CC77" s="315"/>
      <c r="CD77" s="315"/>
      <c r="CE77" s="315"/>
      <c r="CF77" s="315"/>
      <c r="CG77" s="315"/>
      <c r="CH77" s="315"/>
      <c r="CI77" s="315"/>
      <c r="CJ77" s="315"/>
      <c r="CK77" s="315"/>
      <c r="CL77" s="315"/>
      <c r="CM77" s="315"/>
      <c r="CN77" s="315"/>
      <c r="CO77" s="315"/>
      <c r="CP77" s="315"/>
      <c r="CQ77" s="315"/>
      <c r="CR77" s="315">
        <v>66130.149999999994</v>
      </c>
      <c r="CS77" s="315"/>
      <c r="CT77" s="315"/>
      <c r="CU77" s="315"/>
      <c r="CV77" s="315"/>
      <c r="CW77" s="315"/>
      <c r="CX77" s="315"/>
      <c r="CY77" s="315"/>
      <c r="CZ77" s="315"/>
      <c r="DA77" s="315"/>
    </row>
    <row r="78" spans="1:105" s="313" customFormat="1" ht="14.25" customHeight="1">
      <c r="A78" s="388" t="s">
        <v>358</v>
      </c>
      <c r="B78" s="284" t="s">
        <v>15</v>
      </c>
      <c r="C78" s="284" t="s">
        <v>123</v>
      </c>
      <c r="D78" s="315"/>
      <c r="E78" s="315"/>
      <c r="F78" s="315"/>
      <c r="G78" s="315"/>
      <c r="H78" s="315"/>
      <c r="I78" s="315"/>
      <c r="J78" s="315"/>
      <c r="K78" s="315"/>
      <c r="L78" s="315">
        <v>2338466.9500000002</v>
      </c>
      <c r="M78" s="357"/>
      <c r="N78" s="357"/>
      <c r="O78" s="357"/>
      <c r="P78" s="315"/>
      <c r="Q78" s="315"/>
      <c r="R78" s="315"/>
      <c r="S78" s="315"/>
      <c r="T78" s="315"/>
      <c r="U78" s="315"/>
      <c r="V78" s="315"/>
      <c r="W78" s="315"/>
      <c r="X78" s="315"/>
      <c r="Y78" s="315"/>
      <c r="Z78" s="315"/>
      <c r="AA78" s="315"/>
      <c r="AB78" s="315"/>
      <c r="AC78" s="315"/>
      <c r="AD78" s="315"/>
      <c r="AE78" s="315"/>
      <c r="AF78" s="315"/>
      <c r="AG78" s="315"/>
      <c r="AH78" s="315"/>
      <c r="AI78" s="315"/>
      <c r="AJ78" s="315"/>
      <c r="AK78" s="357"/>
      <c r="AL78" s="315"/>
      <c r="AM78" s="315"/>
      <c r="AN78" s="315"/>
      <c r="AO78" s="315"/>
      <c r="AP78" s="315"/>
      <c r="AQ78" s="315"/>
      <c r="AR78" s="315"/>
      <c r="AS78" s="315"/>
      <c r="AT78" s="315"/>
      <c r="AU78" s="315"/>
      <c r="AV78" s="315"/>
      <c r="AW78" s="315"/>
      <c r="AX78" s="315"/>
      <c r="AY78" s="315"/>
      <c r="AZ78" s="315"/>
      <c r="BA78" s="315"/>
      <c r="BB78" s="315"/>
      <c r="BC78" s="315"/>
      <c r="BD78" s="315"/>
      <c r="BE78" s="315"/>
      <c r="BF78" s="315"/>
      <c r="BG78" s="315"/>
      <c r="BH78" s="315"/>
      <c r="BI78" s="315"/>
      <c r="BJ78" s="315"/>
      <c r="BK78" s="315"/>
      <c r="BL78" s="315"/>
      <c r="BM78" s="315"/>
      <c r="BN78" s="315"/>
      <c r="BO78" s="315"/>
      <c r="BP78" s="315"/>
      <c r="BQ78" s="315"/>
      <c r="BR78" s="315"/>
      <c r="BS78" s="315"/>
      <c r="BT78" s="315"/>
      <c r="BU78" s="315"/>
      <c r="BV78" s="315"/>
      <c r="BW78" s="315"/>
      <c r="BX78" s="315"/>
      <c r="BY78" s="315"/>
      <c r="BZ78" s="315"/>
      <c r="CA78" s="315"/>
      <c r="CB78" s="315"/>
      <c r="CC78" s="315"/>
      <c r="CD78" s="315"/>
      <c r="CE78" s="315"/>
      <c r="CF78" s="315"/>
      <c r="CG78" s="315"/>
      <c r="CH78" s="315"/>
      <c r="CI78" s="315"/>
      <c r="CJ78" s="315"/>
      <c r="CK78" s="315"/>
      <c r="CL78" s="315"/>
      <c r="CM78" s="315"/>
      <c r="CN78" s="315"/>
      <c r="CO78" s="315"/>
      <c r="CP78" s="315"/>
      <c r="CQ78" s="315"/>
      <c r="CR78" s="315"/>
      <c r="CS78" s="315"/>
      <c r="CT78" s="315"/>
      <c r="CU78" s="315"/>
      <c r="CV78" s="315"/>
      <c r="CW78" s="315"/>
      <c r="CX78" s="315"/>
      <c r="CY78" s="315"/>
      <c r="CZ78" s="315"/>
      <c r="DA78" s="315"/>
    </row>
    <row r="79" spans="1:105" s="313" customFormat="1" ht="14.25" customHeight="1">
      <c r="A79" s="388"/>
      <c r="B79" s="389"/>
      <c r="C79" s="389"/>
      <c r="D79" s="315"/>
      <c r="E79" s="315"/>
      <c r="F79" s="315"/>
      <c r="G79" s="315"/>
      <c r="H79" s="315"/>
      <c r="I79" s="315"/>
      <c r="J79" s="315"/>
      <c r="K79" s="315"/>
      <c r="L79" s="315"/>
      <c r="M79" s="357"/>
      <c r="N79" s="357"/>
      <c r="O79" s="357"/>
      <c r="P79" s="315"/>
      <c r="Q79" s="315"/>
      <c r="R79" s="315"/>
      <c r="S79" s="315"/>
      <c r="T79" s="315"/>
      <c r="U79" s="315"/>
      <c r="V79" s="315"/>
      <c r="W79" s="315"/>
      <c r="X79" s="315"/>
      <c r="Y79" s="315"/>
      <c r="Z79" s="315"/>
      <c r="AA79" s="315"/>
      <c r="AB79" s="315"/>
      <c r="AC79" s="315"/>
      <c r="AD79" s="315"/>
      <c r="AE79" s="315"/>
      <c r="AF79" s="315"/>
      <c r="AG79" s="315"/>
      <c r="AH79" s="315"/>
      <c r="AI79" s="315"/>
      <c r="AJ79" s="315"/>
      <c r="AK79" s="357"/>
      <c r="AL79" s="315"/>
      <c r="AM79" s="315"/>
      <c r="AN79" s="315"/>
      <c r="AO79" s="315"/>
      <c r="AP79" s="315"/>
      <c r="AQ79" s="315"/>
      <c r="AR79" s="315"/>
      <c r="AS79" s="315"/>
      <c r="AT79" s="315"/>
      <c r="AU79" s="315"/>
      <c r="AV79" s="315"/>
      <c r="AW79" s="315"/>
      <c r="AX79" s="315"/>
      <c r="AY79" s="315"/>
      <c r="AZ79" s="315"/>
      <c r="BA79" s="315"/>
      <c r="BB79" s="315"/>
      <c r="BC79" s="315"/>
      <c r="BD79" s="315"/>
      <c r="BE79" s="315"/>
      <c r="BF79" s="315"/>
      <c r="BG79" s="315"/>
      <c r="BH79" s="315"/>
      <c r="BI79" s="315"/>
      <c r="BJ79" s="315"/>
      <c r="BK79" s="315"/>
      <c r="BL79" s="315"/>
      <c r="BM79" s="315"/>
      <c r="BN79" s="315"/>
      <c r="BO79" s="315"/>
      <c r="BP79" s="315"/>
      <c r="BQ79" s="315"/>
      <c r="BR79" s="315"/>
      <c r="BS79" s="315"/>
      <c r="BT79" s="315"/>
      <c r="BU79" s="315"/>
      <c r="BV79" s="315"/>
      <c r="BW79" s="315"/>
      <c r="BX79" s="315"/>
      <c r="BY79" s="315"/>
      <c r="BZ79" s="315"/>
      <c r="CA79" s="315"/>
      <c r="CB79" s="315"/>
      <c r="CC79" s="315"/>
      <c r="CD79" s="315"/>
      <c r="CE79" s="315"/>
      <c r="CF79" s="315"/>
      <c r="CG79" s="315"/>
      <c r="CH79" s="315"/>
      <c r="CI79" s="315"/>
      <c r="CJ79" s="315"/>
      <c r="CK79" s="315"/>
      <c r="CL79" s="315"/>
      <c r="CM79" s="315"/>
      <c r="CN79" s="315"/>
      <c r="CO79" s="315"/>
      <c r="CP79" s="315"/>
      <c r="CQ79" s="315"/>
      <c r="CR79" s="315"/>
      <c r="CS79" s="315"/>
      <c r="CT79" s="315"/>
      <c r="CU79" s="315"/>
      <c r="CV79" s="315"/>
      <c r="CW79" s="315"/>
      <c r="CX79" s="315"/>
      <c r="CY79" s="315"/>
      <c r="CZ79" s="315"/>
      <c r="DA79" s="315"/>
    </row>
    <row r="80" spans="1:105" s="313" customFormat="1" ht="14.25" customHeight="1">
      <c r="A80" s="388" t="s">
        <v>357</v>
      </c>
      <c r="B80" s="284" t="s">
        <v>12</v>
      </c>
      <c r="C80" s="284" t="s">
        <v>126</v>
      </c>
      <c r="D80" s="315"/>
      <c r="E80" s="315"/>
      <c r="F80" s="315"/>
      <c r="G80" s="315"/>
      <c r="H80" s="315"/>
      <c r="I80" s="315">
        <v>78175</v>
      </c>
      <c r="J80" s="315"/>
      <c r="K80" s="315"/>
      <c r="L80" s="315"/>
      <c r="M80" s="357"/>
      <c r="N80" s="357"/>
      <c r="O80" s="357"/>
      <c r="P80" s="315"/>
      <c r="Q80" s="315"/>
      <c r="R80" s="315"/>
      <c r="S80" s="315"/>
      <c r="T80" s="315"/>
      <c r="U80" s="315"/>
      <c r="V80" s="315"/>
      <c r="W80" s="315"/>
      <c r="X80" s="315"/>
      <c r="Y80" s="315"/>
      <c r="Z80" s="315"/>
      <c r="AA80" s="315"/>
      <c r="AB80" s="315"/>
      <c r="AC80" s="315"/>
      <c r="AD80" s="315"/>
      <c r="AE80" s="315"/>
      <c r="AF80" s="315"/>
      <c r="AG80" s="315"/>
      <c r="AH80" s="315"/>
      <c r="AI80" s="315"/>
      <c r="AJ80" s="315"/>
      <c r="AK80" s="357"/>
      <c r="AL80" s="315"/>
      <c r="AM80" s="356"/>
      <c r="AN80" s="315"/>
      <c r="AO80" s="315"/>
      <c r="AP80" s="315"/>
      <c r="AQ80" s="315"/>
      <c r="AR80" s="315"/>
      <c r="AS80" s="315"/>
      <c r="AT80" s="315"/>
      <c r="AU80" s="315"/>
      <c r="AV80" s="315"/>
      <c r="AW80" s="315"/>
      <c r="AX80" s="315"/>
      <c r="AY80" s="315"/>
      <c r="AZ80" s="315"/>
      <c r="BA80" s="315"/>
      <c r="BB80" s="315"/>
      <c r="BC80" s="315"/>
      <c r="BD80" s="315"/>
      <c r="BE80" s="315"/>
      <c r="BF80" s="315"/>
      <c r="BG80" s="315"/>
      <c r="BH80" s="315"/>
      <c r="BI80" s="315"/>
      <c r="BJ80" s="315"/>
      <c r="BK80" s="315"/>
      <c r="BL80" s="315"/>
      <c r="BM80" s="315"/>
      <c r="BN80" s="315"/>
      <c r="BO80" s="315"/>
      <c r="BP80" s="315"/>
      <c r="BQ80" s="315"/>
      <c r="BR80" s="315"/>
      <c r="BS80" s="315"/>
      <c r="BT80" s="315"/>
      <c r="BU80" s="315"/>
      <c r="BV80" s="315"/>
      <c r="BW80" s="315"/>
      <c r="BX80" s="315"/>
      <c r="BY80" s="315"/>
      <c r="BZ80" s="315"/>
      <c r="CA80" s="315"/>
      <c r="CB80" s="315"/>
      <c r="CC80" s="315"/>
      <c r="CD80" s="315"/>
      <c r="CE80" s="315"/>
      <c r="CF80" s="315"/>
      <c r="CG80" s="315"/>
      <c r="CH80" s="315"/>
      <c r="CI80" s="315"/>
      <c r="CJ80" s="315"/>
      <c r="CK80" s="315"/>
      <c r="CL80" s="315"/>
      <c r="CM80" s="315"/>
      <c r="CN80" s="315"/>
      <c r="CO80" s="315"/>
      <c r="CP80" s="315"/>
      <c r="CQ80" s="315"/>
      <c r="CR80" s="315"/>
      <c r="CS80" s="315"/>
      <c r="CT80" s="315"/>
      <c r="CU80" s="315"/>
      <c r="CV80" s="315"/>
      <c r="CW80" s="315"/>
      <c r="CX80" s="315"/>
      <c r="CY80" s="315"/>
      <c r="CZ80" s="315"/>
      <c r="DA80" s="315"/>
    </row>
    <row r="81" spans="1:105" s="313" customFormat="1" ht="14.25" customHeight="1">
      <c r="A81" s="388" t="s">
        <v>357</v>
      </c>
      <c r="B81" s="284" t="s">
        <v>98</v>
      </c>
      <c r="C81" s="284" t="s">
        <v>127</v>
      </c>
      <c r="D81" s="315"/>
      <c r="E81" s="315"/>
      <c r="F81" s="315"/>
      <c r="G81" s="315"/>
      <c r="H81" s="315"/>
      <c r="I81" s="315"/>
      <c r="J81" s="315"/>
      <c r="K81" s="315"/>
      <c r="L81" s="315"/>
      <c r="M81" s="357"/>
      <c r="N81" s="357"/>
      <c r="O81" s="357"/>
      <c r="P81" s="315"/>
      <c r="Q81" s="315"/>
      <c r="R81" s="315"/>
      <c r="S81" s="315"/>
      <c r="T81" s="315"/>
      <c r="U81" s="315"/>
      <c r="V81" s="315"/>
      <c r="W81" s="315"/>
      <c r="X81" s="315"/>
      <c r="Y81" s="315"/>
      <c r="Z81" s="315"/>
      <c r="AA81" s="315"/>
      <c r="AB81" s="315"/>
      <c r="AC81" s="315"/>
      <c r="AD81" s="315"/>
      <c r="AE81" s="315"/>
      <c r="AF81" s="315"/>
      <c r="AG81" s="315"/>
      <c r="AH81" s="315"/>
      <c r="AI81" s="315"/>
      <c r="AJ81" s="315"/>
      <c r="AK81" s="357"/>
      <c r="AL81" s="315"/>
      <c r="AM81" s="315"/>
      <c r="AN81" s="315"/>
      <c r="AO81" s="315"/>
      <c r="AP81" s="315"/>
      <c r="AQ81" s="315"/>
      <c r="AR81" s="315"/>
      <c r="AS81" s="315"/>
      <c r="AT81" s="315"/>
      <c r="AU81" s="315"/>
      <c r="AV81" s="315"/>
      <c r="AW81" s="315"/>
      <c r="AX81" s="315"/>
      <c r="AY81" s="315"/>
      <c r="AZ81" s="315"/>
      <c r="BA81" s="315"/>
      <c r="BB81" s="315"/>
      <c r="BC81" s="315"/>
      <c r="BD81" s="315"/>
      <c r="BE81" s="315"/>
      <c r="BF81" s="315"/>
      <c r="BG81" s="315"/>
      <c r="BH81" s="315"/>
      <c r="BI81" s="315"/>
      <c r="BJ81" s="315"/>
      <c r="BK81" s="315"/>
      <c r="BL81" s="315"/>
      <c r="BM81" s="315"/>
      <c r="BN81" s="315"/>
      <c r="BO81" s="315"/>
      <c r="BP81" s="315"/>
      <c r="BQ81" s="315"/>
      <c r="BR81" s="315"/>
      <c r="BS81" s="315"/>
      <c r="BT81" s="315"/>
      <c r="BU81" s="315"/>
      <c r="BV81" s="315"/>
      <c r="BW81" s="315"/>
      <c r="BX81" s="315"/>
      <c r="BY81" s="315"/>
      <c r="BZ81" s="315"/>
      <c r="CA81" s="315"/>
      <c r="CB81" s="315"/>
      <c r="CC81" s="315"/>
      <c r="CD81" s="315"/>
      <c r="CE81" s="315"/>
      <c r="CF81" s="315"/>
      <c r="CG81" s="315"/>
      <c r="CH81" s="315"/>
      <c r="CI81" s="315"/>
      <c r="CJ81" s="315"/>
      <c r="CK81" s="315"/>
      <c r="CL81" s="315"/>
      <c r="CM81" s="315"/>
      <c r="CN81" s="315"/>
      <c r="CO81" s="315"/>
      <c r="CP81" s="315"/>
      <c r="CQ81" s="315"/>
      <c r="CR81" s="315">
        <v>32720.65</v>
      </c>
      <c r="CS81" s="315"/>
      <c r="CT81" s="315"/>
      <c r="CU81" s="315"/>
      <c r="CV81" s="315"/>
      <c r="CW81" s="315"/>
      <c r="CX81" s="315"/>
      <c r="CY81" s="315"/>
      <c r="CZ81" s="315"/>
      <c r="DA81" s="315"/>
    </row>
    <row r="82" spans="1:105" s="313" customFormat="1" ht="15" customHeight="1">
      <c r="A82" s="316" t="s">
        <v>359</v>
      </c>
      <c r="B82" s="284" t="s">
        <v>15</v>
      </c>
      <c r="C82" s="284" t="s">
        <v>123</v>
      </c>
      <c r="D82" s="315"/>
      <c r="E82" s="315"/>
      <c r="F82" s="315"/>
      <c r="G82" s="315"/>
      <c r="H82" s="315"/>
      <c r="I82" s="315"/>
      <c r="J82" s="315"/>
      <c r="K82" s="315"/>
      <c r="L82" s="315">
        <v>176748.7</v>
      </c>
      <c r="M82" s="357"/>
      <c r="N82" s="357"/>
      <c r="O82" s="357"/>
      <c r="P82" s="315"/>
      <c r="Q82" s="315"/>
      <c r="R82" s="315"/>
      <c r="S82" s="315"/>
      <c r="T82" s="315"/>
      <c r="U82" s="315"/>
      <c r="V82" s="315"/>
      <c r="W82" s="315"/>
      <c r="X82" s="315"/>
      <c r="Y82" s="315"/>
      <c r="Z82" s="315"/>
      <c r="AA82" s="315"/>
      <c r="AB82" s="315"/>
      <c r="AC82" s="315"/>
      <c r="AD82" s="315"/>
      <c r="AE82" s="315"/>
      <c r="AF82" s="315"/>
      <c r="AG82" s="315"/>
      <c r="AH82" s="315"/>
      <c r="AI82" s="315"/>
      <c r="AJ82" s="315"/>
      <c r="AK82" s="357"/>
      <c r="AL82" s="315"/>
      <c r="AM82" s="315"/>
      <c r="AN82" s="315"/>
      <c r="AO82" s="315"/>
      <c r="AP82" s="315"/>
      <c r="AQ82" s="315"/>
      <c r="AR82" s="315"/>
      <c r="AS82" s="315"/>
      <c r="AT82" s="315"/>
      <c r="AU82" s="315"/>
      <c r="AV82" s="315"/>
      <c r="AW82" s="315"/>
      <c r="AX82" s="315"/>
      <c r="AY82" s="315"/>
      <c r="AZ82" s="315"/>
      <c r="BA82" s="315"/>
      <c r="BB82" s="315"/>
      <c r="BC82" s="315"/>
      <c r="BD82" s="315"/>
      <c r="BE82" s="315"/>
      <c r="BF82" s="315"/>
      <c r="BG82" s="315"/>
      <c r="BH82" s="315"/>
      <c r="BI82" s="315"/>
      <c r="BJ82" s="315"/>
      <c r="BK82" s="315"/>
      <c r="BL82" s="315"/>
      <c r="BM82" s="315"/>
      <c r="BN82" s="315"/>
      <c r="BO82" s="315"/>
      <c r="BP82" s="315"/>
      <c r="BQ82" s="315"/>
      <c r="BR82" s="315"/>
      <c r="BS82" s="315"/>
      <c r="BT82" s="315"/>
      <c r="BU82" s="315"/>
      <c r="BV82" s="315"/>
      <c r="BW82" s="315"/>
      <c r="BX82" s="315"/>
      <c r="BY82" s="315"/>
      <c r="BZ82" s="315"/>
      <c r="CA82" s="315"/>
      <c r="CB82" s="315"/>
      <c r="CC82" s="315"/>
      <c r="CD82" s="315"/>
      <c r="CE82" s="315"/>
      <c r="CF82" s="315"/>
      <c r="CG82" s="315"/>
      <c r="CH82" s="315"/>
      <c r="CI82" s="315"/>
      <c r="CJ82" s="315"/>
      <c r="CK82" s="315"/>
      <c r="CL82" s="315"/>
      <c r="CM82" s="315"/>
      <c r="CN82" s="315"/>
      <c r="CO82" s="315"/>
      <c r="CP82" s="315"/>
      <c r="CQ82" s="315"/>
      <c r="CR82" s="315"/>
      <c r="CS82" s="315"/>
      <c r="CT82" s="315"/>
      <c r="CU82" s="315"/>
      <c r="CV82" s="315"/>
      <c r="CW82" s="315"/>
      <c r="CX82" s="315"/>
      <c r="CY82" s="315"/>
      <c r="CZ82" s="315"/>
      <c r="DA82" s="315"/>
    </row>
    <row r="83" spans="1:105" s="313" customFormat="1">
      <c r="A83" s="316" t="s">
        <v>353</v>
      </c>
      <c r="B83" s="284" t="s">
        <v>11</v>
      </c>
      <c r="C83" s="284" t="s">
        <v>122</v>
      </c>
      <c r="D83" s="315"/>
      <c r="E83" s="315"/>
      <c r="F83" s="315"/>
      <c r="G83" s="315"/>
      <c r="H83" s="315">
        <v>43100</v>
      </c>
      <c r="I83" s="315"/>
      <c r="J83" s="315"/>
      <c r="K83" s="315"/>
      <c r="L83" s="315"/>
      <c r="M83" s="357"/>
      <c r="N83" s="357"/>
      <c r="O83" s="357"/>
      <c r="P83" s="315"/>
      <c r="Q83" s="315"/>
      <c r="R83" s="315"/>
      <c r="S83" s="315"/>
      <c r="T83" s="315"/>
      <c r="U83" s="315"/>
      <c r="V83" s="315"/>
      <c r="W83" s="315"/>
      <c r="X83" s="315"/>
      <c r="Y83" s="315"/>
      <c r="Z83" s="315"/>
      <c r="AA83" s="315"/>
      <c r="AB83" s="315"/>
      <c r="AC83" s="315"/>
      <c r="AD83" s="315"/>
      <c r="AE83" s="315"/>
      <c r="AF83" s="315"/>
      <c r="AG83" s="315"/>
      <c r="AH83" s="315"/>
      <c r="AI83" s="315"/>
      <c r="AJ83" s="315"/>
      <c r="AK83" s="357"/>
      <c r="AL83" s="315"/>
      <c r="AM83" s="315"/>
      <c r="AN83" s="315"/>
      <c r="AO83" s="315"/>
      <c r="AP83" s="315"/>
      <c r="AQ83" s="315"/>
      <c r="AR83" s="315"/>
      <c r="AS83" s="315"/>
      <c r="AT83" s="315"/>
      <c r="AU83" s="315"/>
      <c r="AV83" s="315"/>
      <c r="AW83" s="315"/>
      <c r="AX83" s="315"/>
      <c r="AY83" s="315"/>
      <c r="AZ83" s="315"/>
      <c r="BA83" s="315"/>
      <c r="BB83" s="315"/>
      <c r="BC83" s="315"/>
      <c r="BD83" s="315"/>
      <c r="BE83" s="315"/>
      <c r="BF83" s="315"/>
      <c r="BG83" s="315"/>
      <c r="BH83" s="315"/>
      <c r="BI83" s="315"/>
      <c r="BJ83" s="315"/>
      <c r="BK83" s="315"/>
      <c r="BL83" s="315"/>
      <c r="BM83" s="315"/>
      <c r="BN83" s="315"/>
      <c r="BO83" s="315"/>
      <c r="BP83" s="315"/>
      <c r="BQ83" s="315"/>
      <c r="BR83" s="315"/>
      <c r="BS83" s="315"/>
      <c r="BT83" s="315"/>
      <c r="BU83" s="315"/>
      <c r="BV83" s="315"/>
      <c r="BW83" s="315"/>
      <c r="BX83" s="315"/>
      <c r="BY83" s="315"/>
      <c r="BZ83" s="315"/>
      <c r="CA83" s="315"/>
      <c r="CB83" s="315"/>
      <c r="CC83" s="315"/>
      <c r="CD83" s="315"/>
      <c r="CE83" s="315"/>
      <c r="CF83" s="315"/>
      <c r="CG83" s="315"/>
      <c r="CH83" s="315"/>
      <c r="CI83" s="315"/>
      <c r="CJ83" s="315"/>
      <c r="CK83" s="315"/>
      <c r="CL83" s="315"/>
      <c r="CM83" s="315"/>
      <c r="CN83" s="315"/>
      <c r="CO83" s="315"/>
      <c r="CP83" s="315"/>
      <c r="CQ83" s="315"/>
      <c r="CR83" s="315"/>
      <c r="CS83" s="315"/>
      <c r="CT83" s="315"/>
      <c r="CU83" s="315"/>
      <c r="CV83" s="315"/>
      <c r="CW83" s="315"/>
      <c r="CX83" s="315"/>
      <c r="CY83" s="315"/>
      <c r="CZ83" s="315"/>
      <c r="DA83" s="315"/>
    </row>
    <row r="84" spans="1:105" s="313" customFormat="1">
      <c r="A84" s="316" t="s">
        <v>360</v>
      </c>
      <c r="B84" s="284" t="s">
        <v>7</v>
      </c>
      <c r="C84" s="284" t="s">
        <v>121</v>
      </c>
      <c r="D84" s="315">
        <v>24294654.949999999</v>
      </c>
      <c r="E84" s="315"/>
      <c r="F84" s="315"/>
      <c r="G84" s="315"/>
      <c r="H84" s="315"/>
      <c r="I84" s="315"/>
      <c r="J84" s="315"/>
      <c r="K84" s="315"/>
      <c r="L84" s="315"/>
      <c r="M84" s="357"/>
      <c r="N84" s="357"/>
      <c r="O84" s="357"/>
      <c r="P84" s="315"/>
      <c r="Q84" s="315"/>
      <c r="R84" s="315"/>
      <c r="S84" s="315"/>
      <c r="T84" s="315"/>
      <c r="U84" s="315"/>
      <c r="V84" s="315"/>
      <c r="W84" s="315"/>
      <c r="X84" s="315"/>
      <c r="Y84" s="315"/>
      <c r="Z84" s="315"/>
      <c r="AA84" s="315"/>
      <c r="AB84" s="315"/>
      <c r="AC84" s="315"/>
      <c r="AD84" s="315"/>
      <c r="AE84" s="315"/>
      <c r="AF84" s="315"/>
      <c r="AG84" s="315"/>
      <c r="AH84" s="315"/>
      <c r="AI84" s="315"/>
      <c r="AJ84" s="315"/>
      <c r="AK84" s="357"/>
      <c r="AL84" s="315"/>
      <c r="AM84" s="315"/>
      <c r="AN84" s="315"/>
      <c r="AO84" s="315"/>
      <c r="AP84" s="315"/>
      <c r="AQ84" s="315"/>
      <c r="AR84" s="315"/>
      <c r="AS84" s="315"/>
      <c r="AT84" s="315"/>
      <c r="AU84" s="315"/>
      <c r="AV84" s="315"/>
      <c r="AW84" s="315"/>
      <c r="AX84" s="315"/>
      <c r="AY84" s="315"/>
      <c r="AZ84" s="315"/>
      <c r="BA84" s="315"/>
      <c r="BB84" s="315"/>
      <c r="BC84" s="315"/>
      <c r="BD84" s="315"/>
      <c r="BE84" s="315"/>
      <c r="BF84" s="315"/>
      <c r="BG84" s="315"/>
      <c r="BH84" s="315"/>
      <c r="BI84" s="315"/>
      <c r="BJ84" s="315"/>
      <c r="BK84" s="315"/>
      <c r="BL84" s="315"/>
      <c r="BM84" s="315"/>
      <c r="BN84" s="315"/>
      <c r="BO84" s="315"/>
      <c r="BP84" s="315"/>
      <c r="BQ84" s="315"/>
      <c r="BR84" s="315"/>
      <c r="BS84" s="315"/>
      <c r="BT84" s="315"/>
      <c r="BU84" s="315"/>
      <c r="BV84" s="315"/>
      <c r="BW84" s="315"/>
      <c r="BX84" s="315"/>
      <c r="BY84" s="315"/>
      <c r="BZ84" s="315"/>
      <c r="CA84" s="315"/>
      <c r="CB84" s="315"/>
      <c r="CC84" s="315"/>
      <c r="CD84" s="315"/>
      <c r="CE84" s="315"/>
      <c r="CF84" s="315"/>
      <c r="CG84" s="315"/>
      <c r="CH84" s="315"/>
      <c r="CI84" s="315"/>
      <c r="CJ84" s="315"/>
      <c r="CK84" s="315"/>
      <c r="CL84" s="315"/>
      <c r="CM84" s="315"/>
      <c r="CN84" s="315"/>
      <c r="CO84" s="315"/>
      <c r="CP84" s="315"/>
      <c r="CQ84" s="315"/>
      <c r="CR84" s="315"/>
      <c r="CS84" s="315"/>
      <c r="CT84" s="315"/>
      <c r="CU84" s="315"/>
      <c r="CV84" s="315"/>
      <c r="CW84" s="315"/>
      <c r="CX84" s="315"/>
      <c r="CY84" s="315"/>
      <c r="CZ84" s="315"/>
      <c r="DA84" s="315"/>
    </row>
    <row r="85" spans="1:105" s="313" customFormat="1">
      <c r="A85" s="316" t="s">
        <v>361</v>
      </c>
      <c r="B85" s="284" t="s">
        <v>11</v>
      </c>
      <c r="C85" s="284" t="s">
        <v>122</v>
      </c>
      <c r="D85" s="315"/>
      <c r="E85" s="315"/>
      <c r="F85" s="315"/>
      <c r="G85" s="315"/>
      <c r="H85" s="315">
        <v>6899104.5499999998</v>
      </c>
      <c r="I85" s="315"/>
      <c r="J85" s="315"/>
      <c r="K85" s="315"/>
      <c r="L85" s="315"/>
      <c r="M85" s="357"/>
      <c r="N85" s="357"/>
      <c r="O85" s="357"/>
      <c r="P85" s="315"/>
      <c r="Q85" s="315"/>
      <c r="R85" s="315"/>
      <c r="S85" s="315"/>
      <c r="T85" s="315"/>
      <c r="U85" s="315"/>
      <c r="V85" s="315"/>
      <c r="W85" s="315"/>
      <c r="X85" s="315"/>
      <c r="Y85" s="315"/>
      <c r="Z85" s="315"/>
      <c r="AA85" s="315"/>
      <c r="AB85" s="315"/>
      <c r="AC85" s="315"/>
      <c r="AD85" s="315"/>
      <c r="AE85" s="315"/>
      <c r="AF85" s="315"/>
      <c r="AG85" s="315"/>
      <c r="AH85" s="315"/>
      <c r="AI85" s="315"/>
      <c r="AJ85" s="315"/>
      <c r="AK85" s="357"/>
      <c r="AL85" s="315"/>
      <c r="AM85" s="315"/>
      <c r="AN85" s="315"/>
      <c r="AO85" s="315"/>
      <c r="AP85" s="315"/>
      <c r="AQ85" s="315"/>
      <c r="AR85" s="315"/>
      <c r="AS85" s="315"/>
      <c r="AT85" s="315"/>
      <c r="AU85" s="315"/>
      <c r="AV85" s="315"/>
      <c r="AW85" s="315"/>
      <c r="AX85" s="315"/>
      <c r="AY85" s="315"/>
      <c r="AZ85" s="315"/>
      <c r="BA85" s="315"/>
      <c r="BB85" s="315"/>
      <c r="BC85" s="315"/>
      <c r="BD85" s="315"/>
      <c r="BE85" s="315"/>
      <c r="BF85" s="315"/>
      <c r="BG85" s="315"/>
      <c r="BH85" s="315"/>
      <c r="BI85" s="315"/>
      <c r="BJ85" s="315"/>
      <c r="BK85" s="315"/>
      <c r="BL85" s="315"/>
      <c r="BM85" s="315"/>
      <c r="BN85" s="315"/>
      <c r="BO85" s="315"/>
      <c r="BP85" s="315"/>
      <c r="BQ85" s="315"/>
      <c r="BR85" s="315"/>
      <c r="BS85" s="315"/>
      <c r="BT85" s="315"/>
      <c r="BU85" s="315"/>
      <c r="BV85" s="315"/>
      <c r="BW85" s="315"/>
      <c r="BX85" s="315"/>
      <c r="BY85" s="315"/>
      <c r="BZ85" s="315"/>
      <c r="CA85" s="315"/>
      <c r="CB85" s="315"/>
      <c r="CC85" s="315"/>
      <c r="CD85" s="315"/>
      <c r="CE85" s="315"/>
      <c r="CF85" s="315"/>
      <c r="CG85" s="315"/>
      <c r="CH85" s="315"/>
      <c r="CI85" s="315"/>
      <c r="CJ85" s="315"/>
      <c r="CK85" s="315"/>
      <c r="CL85" s="315"/>
      <c r="CM85" s="315"/>
      <c r="CN85" s="315"/>
      <c r="CO85" s="315"/>
      <c r="CP85" s="315"/>
      <c r="CQ85" s="315"/>
      <c r="CR85" s="315"/>
      <c r="CS85" s="315"/>
      <c r="CT85" s="315"/>
      <c r="CU85" s="315"/>
      <c r="CV85" s="315"/>
      <c r="CW85" s="315"/>
      <c r="CX85" s="315"/>
      <c r="CY85" s="315"/>
      <c r="CZ85" s="315"/>
      <c r="DA85" s="315"/>
    </row>
    <row r="86" spans="1:105" s="313" customFormat="1">
      <c r="A86" s="316" t="s">
        <v>362</v>
      </c>
      <c r="B86" s="284" t="s">
        <v>15</v>
      </c>
      <c r="C86" s="284" t="s">
        <v>123</v>
      </c>
      <c r="D86" s="315"/>
      <c r="E86" s="315"/>
      <c r="F86" s="315"/>
      <c r="G86" s="315"/>
      <c r="H86" s="315"/>
      <c r="I86" s="315"/>
      <c r="J86" s="315"/>
      <c r="K86" s="315"/>
      <c r="L86" s="315">
        <v>3560557</v>
      </c>
      <c r="M86" s="357"/>
      <c r="N86" s="357"/>
      <c r="O86" s="357"/>
      <c r="P86" s="315"/>
      <c r="Q86" s="315"/>
      <c r="R86" s="315"/>
      <c r="S86" s="315"/>
      <c r="T86" s="315"/>
      <c r="U86" s="315"/>
      <c r="V86" s="315"/>
      <c r="W86" s="315"/>
      <c r="X86" s="315"/>
      <c r="Y86" s="315"/>
      <c r="Z86" s="315"/>
      <c r="AA86" s="315"/>
      <c r="AB86" s="315"/>
      <c r="AC86" s="315"/>
      <c r="AD86" s="315"/>
      <c r="AE86" s="315"/>
      <c r="AF86" s="315"/>
      <c r="AG86" s="315"/>
      <c r="AH86" s="315"/>
      <c r="AI86" s="315"/>
      <c r="AJ86" s="315"/>
      <c r="AK86" s="357"/>
      <c r="AL86" s="315"/>
      <c r="AM86" s="315"/>
      <c r="AN86" s="315"/>
      <c r="AO86" s="315"/>
      <c r="AP86" s="315"/>
      <c r="AQ86" s="315"/>
      <c r="AR86" s="315"/>
      <c r="AS86" s="315"/>
      <c r="AT86" s="315"/>
      <c r="AU86" s="315"/>
      <c r="AV86" s="315"/>
      <c r="AW86" s="315"/>
      <c r="AX86" s="315"/>
      <c r="AY86" s="315"/>
      <c r="AZ86" s="315"/>
      <c r="BA86" s="315"/>
      <c r="BB86" s="315"/>
      <c r="BC86" s="315"/>
      <c r="BD86" s="315"/>
      <c r="BE86" s="315"/>
      <c r="BF86" s="315"/>
      <c r="BG86" s="315"/>
      <c r="BH86" s="315"/>
      <c r="BI86" s="315"/>
      <c r="BJ86" s="315"/>
      <c r="BK86" s="315"/>
      <c r="BL86" s="315"/>
      <c r="BM86" s="315"/>
      <c r="BN86" s="315"/>
      <c r="BO86" s="315"/>
      <c r="BP86" s="315"/>
      <c r="BQ86" s="315"/>
      <c r="BR86" s="315"/>
      <c r="BS86" s="315"/>
      <c r="BT86" s="315"/>
      <c r="BU86" s="315"/>
      <c r="BV86" s="315"/>
      <c r="BW86" s="315"/>
      <c r="BX86" s="315"/>
      <c r="BY86" s="315"/>
      <c r="BZ86" s="315"/>
      <c r="CA86" s="315"/>
      <c r="CB86" s="315"/>
      <c r="CC86" s="315"/>
      <c r="CD86" s="315"/>
      <c r="CE86" s="315"/>
      <c r="CF86" s="315"/>
      <c r="CG86" s="315"/>
      <c r="CH86" s="315"/>
      <c r="CI86" s="315"/>
      <c r="CJ86" s="315"/>
      <c r="CK86" s="315"/>
      <c r="CL86" s="315"/>
      <c r="CM86" s="315"/>
      <c r="CN86" s="315"/>
      <c r="CO86" s="315"/>
      <c r="CP86" s="315"/>
      <c r="CQ86" s="315"/>
      <c r="CR86" s="315"/>
      <c r="CS86" s="315"/>
      <c r="CT86" s="315"/>
      <c r="CU86" s="315"/>
      <c r="CV86" s="315"/>
      <c r="CW86" s="315"/>
      <c r="CX86" s="315"/>
      <c r="CY86" s="315"/>
      <c r="CZ86" s="315"/>
      <c r="DA86" s="315"/>
    </row>
    <row r="87" spans="1:105" s="313" customFormat="1">
      <c r="A87" s="316" t="s">
        <v>361</v>
      </c>
      <c r="B87" s="284" t="s">
        <v>12</v>
      </c>
      <c r="C87" s="284" t="s">
        <v>126</v>
      </c>
      <c r="D87" s="315"/>
      <c r="E87" s="315"/>
      <c r="F87" s="315"/>
      <c r="G87" s="315"/>
      <c r="H87" s="315"/>
      <c r="I87" s="315">
        <v>759385</v>
      </c>
      <c r="J87" s="315"/>
      <c r="K87" s="315"/>
      <c r="L87" s="315"/>
      <c r="M87" s="357"/>
      <c r="N87" s="357"/>
      <c r="O87" s="357"/>
      <c r="P87" s="315"/>
      <c r="Q87" s="315"/>
      <c r="R87" s="315"/>
      <c r="S87" s="315"/>
      <c r="T87" s="315"/>
      <c r="U87" s="315"/>
      <c r="V87" s="315"/>
      <c r="W87" s="315"/>
      <c r="X87" s="315"/>
      <c r="Y87" s="315"/>
      <c r="Z87" s="315"/>
      <c r="AA87" s="315"/>
      <c r="AB87" s="315"/>
      <c r="AC87" s="315"/>
      <c r="AD87" s="315"/>
      <c r="AE87" s="315"/>
      <c r="AF87" s="315"/>
      <c r="AG87" s="315"/>
      <c r="AH87" s="315"/>
      <c r="AI87" s="315"/>
      <c r="AJ87" s="315"/>
      <c r="AK87" s="357"/>
      <c r="AL87" s="315"/>
      <c r="AM87" s="315"/>
      <c r="AN87" s="315"/>
      <c r="AO87" s="315"/>
      <c r="AP87" s="315"/>
      <c r="AQ87" s="315"/>
      <c r="AR87" s="315"/>
      <c r="AS87" s="315"/>
      <c r="AT87" s="315"/>
      <c r="AU87" s="315"/>
      <c r="AV87" s="315"/>
      <c r="AW87" s="315"/>
      <c r="AX87" s="315"/>
      <c r="AY87" s="315"/>
      <c r="AZ87" s="315"/>
      <c r="BA87" s="315"/>
      <c r="BB87" s="315"/>
      <c r="BC87" s="315"/>
      <c r="BD87" s="315"/>
      <c r="BE87" s="315"/>
      <c r="BF87" s="315"/>
      <c r="BG87" s="315"/>
      <c r="BH87" s="315"/>
      <c r="BI87" s="315"/>
      <c r="BJ87" s="315"/>
      <c r="BK87" s="315"/>
      <c r="BL87" s="315"/>
      <c r="BM87" s="315"/>
      <c r="BN87" s="315"/>
      <c r="BO87" s="315"/>
      <c r="BP87" s="315"/>
      <c r="BQ87" s="315"/>
      <c r="BR87" s="315"/>
      <c r="BS87" s="315"/>
      <c r="BT87" s="315"/>
      <c r="BU87" s="315"/>
      <c r="BV87" s="315"/>
      <c r="BW87" s="315"/>
      <c r="BX87" s="315"/>
      <c r="BY87" s="315"/>
      <c r="BZ87" s="315"/>
      <c r="CA87" s="315"/>
      <c r="CB87" s="315"/>
      <c r="CC87" s="315"/>
      <c r="CD87" s="315"/>
      <c r="CE87" s="315"/>
      <c r="CF87" s="315"/>
      <c r="CG87" s="315"/>
      <c r="CH87" s="315"/>
      <c r="CI87" s="315"/>
      <c r="CJ87" s="315"/>
      <c r="CK87" s="315"/>
      <c r="CL87" s="315"/>
      <c r="CM87" s="315"/>
      <c r="CN87" s="315"/>
      <c r="CO87" s="315"/>
      <c r="CP87" s="315"/>
      <c r="CQ87" s="315"/>
      <c r="CR87" s="315"/>
      <c r="CS87" s="315"/>
      <c r="CT87" s="315"/>
      <c r="CU87" s="315"/>
      <c r="CV87" s="315"/>
      <c r="CW87" s="315"/>
      <c r="CX87" s="315"/>
      <c r="CY87" s="315"/>
      <c r="CZ87" s="315"/>
      <c r="DA87" s="315"/>
    </row>
    <row r="88" spans="1:105" s="313" customFormat="1">
      <c r="A88" s="316"/>
      <c r="B88" s="284" t="s">
        <v>98</v>
      </c>
      <c r="C88" s="284" t="s">
        <v>127</v>
      </c>
      <c r="D88" s="315"/>
      <c r="E88" s="315"/>
      <c r="F88" s="315"/>
      <c r="G88" s="315"/>
      <c r="H88" s="315"/>
      <c r="I88" s="315"/>
      <c r="J88" s="315"/>
      <c r="K88" s="315"/>
      <c r="L88" s="315"/>
      <c r="M88" s="357"/>
      <c r="N88" s="357"/>
      <c r="O88" s="357"/>
      <c r="P88" s="315"/>
      <c r="Q88" s="315"/>
      <c r="R88" s="315"/>
      <c r="S88" s="315"/>
      <c r="T88" s="315"/>
      <c r="U88" s="315"/>
      <c r="V88" s="315"/>
      <c r="W88" s="315"/>
      <c r="X88" s="315"/>
      <c r="Y88" s="315"/>
      <c r="Z88" s="315"/>
      <c r="AA88" s="315"/>
      <c r="AB88" s="315"/>
      <c r="AC88" s="315"/>
      <c r="AD88" s="315"/>
      <c r="AE88" s="315"/>
      <c r="AF88" s="315"/>
      <c r="AG88" s="315"/>
      <c r="AH88" s="315"/>
      <c r="AI88" s="315"/>
      <c r="AJ88" s="315"/>
      <c r="AK88" s="357"/>
      <c r="AL88" s="315"/>
      <c r="AM88" s="315"/>
      <c r="AN88" s="315"/>
      <c r="AO88" s="315"/>
      <c r="AP88" s="315"/>
      <c r="AQ88" s="315"/>
      <c r="AR88" s="315"/>
      <c r="AS88" s="315"/>
      <c r="AT88" s="315"/>
      <c r="AU88" s="315"/>
      <c r="AV88" s="315"/>
      <c r="AW88" s="315"/>
      <c r="AX88" s="315"/>
      <c r="AY88" s="315"/>
      <c r="AZ88" s="315"/>
      <c r="BA88" s="315"/>
      <c r="BB88" s="315"/>
      <c r="BC88" s="315"/>
      <c r="BD88" s="315"/>
      <c r="BE88" s="315"/>
      <c r="BF88" s="315"/>
      <c r="BG88" s="315"/>
      <c r="BH88" s="315"/>
      <c r="BI88" s="315"/>
      <c r="BJ88" s="315"/>
      <c r="BK88" s="315"/>
      <c r="BL88" s="315"/>
      <c r="BM88" s="315"/>
      <c r="BN88" s="315"/>
      <c r="BO88" s="315"/>
      <c r="BP88" s="315"/>
      <c r="BQ88" s="315"/>
      <c r="BR88" s="315"/>
      <c r="BS88" s="315"/>
      <c r="BT88" s="315"/>
      <c r="BU88" s="315"/>
      <c r="BV88" s="315"/>
      <c r="BW88" s="315"/>
      <c r="BX88" s="315"/>
      <c r="BY88" s="315"/>
      <c r="BZ88" s="315"/>
      <c r="CA88" s="315"/>
      <c r="CB88" s="315"/>
      <c r="CC88" s="315"/>
      <c r="CD88" s="315"/>
      <c r="CE88" s="315"/>
      <c r="CF88" s="315"/>
      <c r="CG88" s="315"/>
      <c r="CH88" s="315"/>
      <c r="CI88" s="315"/>
      <c r="CJ88" s="315"/>
      <c r="CK88" s="315"/>
      <c r="CL88" s="315"/>
      <c r="CM88" s="315"/>
      <c r="CN88" s="315"/>
      <c r="CO88" s="315"/>
      <c r="CP88" s="315"/>
      <c r="CQ88" s="315"/>
      <c r="CR88" s="315">
        <v>140061.75</v>
      </c>
      <c r="CS88" s="315"/>
      <c r="CT88" s="315"/>
      <c r="CU88" s="315"/>
      <c r="CV88" s="315"/>
      <c r="CW88" s="315"/>
      <c r="CX88" s="315"/>
      <c r="CY88" s="315"/>
      <c r="CZ88" s="315"/>
      <c r="DA88" s="315"/>
    </row>
    <row r="89" spans="1:105" s="313" customFormat="1">
      <c r="A89" s="316"/>
      <c r="B89" s="389"/>
      <c r="C89" s="389" t="s">
        <v>142</v>
      </c>
      <c r="D89" s="315"/>
      <c r="E89" s="315"/>
      <c r="F89" s="315"/>
      <c r="G89" s="315"/>
      <c r="H89" s="315"/>
      <c r="I89" s="315"/>
      <c r="J89" s="315"/>
      <c r="K89" s="315"/>
      <c r="L89" s="315"/>
      <c r="M89" s="357"/>
      <c r="N89" s="357"/>
      <c r="O89" s="357"/>
      <c r="P89" s="315"/>
      <c r="Q89" s="315"/>
      <c r="R89" s="315"/>
      <c r="S89" s="315"/>
      <c r="T89" s="315"/>
      <c r="U89" s="315"/>
      <c r="V89" s="315"/>
      <c r="W89" s="315"/>
      <c r="X89" s="315"/>
      <c r="Y89" s="315"/>
      <c r="Z89" s="315"/>
      <c r="AA89" s="315"/>
      <c r="AB89" s="315"/>
      <c r="AC89" s="315"/>
      <c r="AD89" s="315"/>
      <c r="AE89" s="315"/>
      <c r="AF89" s="315"/>
      <c r="AG89" s="315">
        <v>4554</v>
      </c>
      <c r="AH89" s="315"/>
      <c r="AI89" s="315"/>
      <c r="AJ89" s="315"/>
      <c r="AK89" s="357"/>
      <c r="AL89" s="315"/>
      <c r="AM89" s="315"/>
      <c r="AN89" s="315"/>
      <c r="AO89" s="315"/>
      <c r="AP89" s="315"/>
      <c r="AQ89" s="315"/>
      <c r="AR89" s="315"/>
      <c r="AS89" s="315"/>
      <c r="AT89" s="315"/>
      <c r="AU89" s="315"/>
      <c r="AV89" s="315"/>
      <c r="AW89" s="315"/>
      <c r="AX89" s="315"/>
      <c r="AY89" s="315"/>
      <c r="AZ89" s="315"/>
      <c r="BA89" s="315"/>
      <c r="BB89" s="315"/>
      <c r="BC89" s="315"/>
      <c r="BD89" s="315"/>
      <c r="BE89" s="315"/>
      <c r="BF89" s="315"/>
      <c r="BG89" s="315"/>
      <c r="BH89" s="315"/>
      <c r="BI89" s="315"/>
      <c r="BJ89" s="315"/>
      <c r="BK89" s="315"/>
      <c r="BL89" s="315"/>
      <c r="BM89" s="315"/>
      <c r="BN89" s="315"/>
      <c r="BO89" s="315"/>
      <c r="BP89" s="315"/>
      <c r="BQ89" s="315"/>
      <c r="BR89" s="315"/>
      <c r="BS89" s="315"/>
      <c r="BT89" s="315"/>
      <c r="BU89" s="315"/>
      <c r="BV89" s="315"/>
      <c r="BW89" s="315"/>
      <c r="BX89" s="315"/>
      <c r="BY89" s="315"/>
      <c r="BZ89" s="315"/>
      <c r="CA89" s="315"/>
      <c r="CB89" s="315"/>
      <c r="CC89" s="315"/>
      <c r="CD89" s="315"/>
      <c r="CE89" s="315"/>
      <c r="CF89" s="315"/>
      <c r="CG89" s="315"/>
      <c r="CH89" s="315"/>
      <c r="CI89" s="315"/>
      <c r="CJ89" s="315"/>
      <c r="CK89" s="315"/>
      <c r="CL89" s="315"/>
      <c r="CM89" s="315"/>
      <c r="CN89" s="315"/>
      <c r="CO89" s="315"/>
      <c r="CP89" s="315"/>
      <c r="CQ89" s="315"/>
      <c r="CR89" s="315"/>
      <c r="CS89" s="315"/>
      <c r="CT89" s="315"/>
      <c r="CU89" s="315"/>
      <c r="CV89" s="315"/>
      <c r="CW89" s="315"/>
      <c r="CX89" s="315"/>
      <c r="CY89" s="315"/>
      <c r="CZ89" s="315"/>
      <c r="DA89" s="315"/>
    </row>
    <row r="90" spans="1:105" s="313" customFormat="1">
      <c r="A90" s="316" t="s">
        <v>363</v>
      </c>
      <c r="B90" s="316" t="s">
        <v>364</v>
      </c>
      <c r="C90" s="284" t="s">
        <v>259</v>
      </c>
      <c r="D90" s="315"/>
      <c r="E90" s="315"/>
      <c r="F90" s="315"/>
      <c r="G90" s="315"/>
      <c r="H90" s="315"/>
      <c r="I90" s="315"/>
      <c r="J90" s="315"/>
      <c r="K90" s="315"/>
      <c r="L90" s="315"/>
      <c r="M90" s="357"/>
      <c r="N90" s="357"/>
      <c r="O90" s="357"/>
      <c r="P90" s="315"/>
      <c r="Q90" s="315"/>
      <c r="R90" s="315"/>
      <c r="S90" s="315"/>
      <c r="T90" s="315"/>
      <c r="U90" s="315"/>
      <c r="V90" s="315"/>
      <c r="W90" s="315"/>
      <c r="X90" s="315"/>
      <c r="Y90" s="315"/>
      <c r="Z90" s="315"/>
      <c r="AA90" s="315"/>
      <c r="AB90" s="315"/>
      <c r="AC90" s="315"/>
      <c r="AD90" s="315"/>
      <c r="AE90" s="315"/>
      <c r="AF90" s="315"/>
      <c r="AG90" s="315"/>
      <c r="AH90" s="315"/>
      <c r="AI90" s="315"/>
      <c r="AJ90" s="315"/>
      <c r="AK90" s="357"/>
      <c r="AL90" s="315"/>
      <c r="AM90" s="315"/>
      <c r="AN90" s="315"/>
      <c r="AO90" s="315">
        <v>5000</v>
      </c>
      <c r="AP90" s="315"/>
      <c r="AQ90" s="315"/>
      <c r="AR90" s="315"/>
      <c r="AS90" s="315"/>
      <c r="AT90" s="315"/>
      <c r="AU90" s="315"/>
      <c r="AV90" s="315"/>
      <c r="AW90" s="315"/>
      <c r="AX90" s="315"/>
      <c r="AY90" s="315"/>
      <c r="AZ90" s="315"/>
      <c r="BA90" s="315"/>
      <c r="BB90" s="315"/>
      <c r="BC90" s="315"/>
      <c r="BD90" s="315"/>
      <c r="BE90" s="315"/>
      <c r="BF90" s="315"/>
      <c r="BG90" s="315"/>
      <c r="BH90" s="315"/>
      <c r="BI90" s="315"/>
      <c r="BJ90" s="315"/>
      <c r="BK90" s="315"/>
      <c r="BL90" s="315"/>
      <c r="BM90" s="315"/>
      <c r="BN90" s="315"/>
      <c r="BO90" s="315"/>
      <c r="BP90" s="315"/>
      <c r="BQ90" s="315"/>
      <c r="BR90" s="315"/>
      <c r="BS90" s="315"/>
      <c r="BT90" s="315"/>
      <c r="BU90" s="315"/>
      <c r="BV90" s="315"/>
      <c r="BW90" s="315"/>
      <c r="BX90" s="315"/>
      <c r="BY90" s="315"/>
      <c r="BZ90" s="315"/>
      <c r="CA90" s="315"/>
      <c r="CB90" s="315"/>
      <c r="CC90" s="315"/>
      <c r="CD90" s="315"/>
      <c r="CE90" s="315"/>
      <c r="CF90" s="315"/>
      <c r="CG90" s="315"/>
      <c r="CH90" s="315"/>
      <c r="CI90" s="315"/>
      <c r="CJ90" s="315"/>
      <c r="CK90" s="315"/>
      <c r="CL90" s="315"/>
      <c r="CM90" s="315"/>
      <c r="CN90" s="315"/>
      <c r="CO90" s="315"/>
      <c r="CP90" s="315"/>
      <c r="CQ90" s="315"/>
      <c r="CR90" s="315"/>
      <c r="CS90" s="315"/>
      <c r="CT90" s="315"/>
      <c r="CU90" s="315"/>
      <c r="CV90" s="315"/>
      <c r="CW90" s="315"/>
      <c r="CX90" s="315"/>
      <c r="CY90" s="315"/>
      <c r="CZ90" s="315"/>
      <c r="DA90" s="315"/>
    </row>
    <row r="91" spans="1:105" s="313" customFormat="1">
      <c r="A91" s="748" t="s">
        <v>365</v>
      </c>
      <c r="B91" s="748" t="s">
        <v>366</v>
      </c>
      <c r="C91" s="284" t="s">
        <v>367</v>
      </c>
      <c r="D91" s="315"/>
      <c r="E91" s="315"/>
      <c r="F91" s="315"/>
      <c r="G91" s="315"/>
      <c r="H91" s="315"/>
      <c r="I91" s="315"/>
      <c r="J91" s="315"/>
      <c r="K91" s="315"/>
      <c r="L91" s="315"/>
      <c r="M91" s="357"/>
      <c r="N91" s="357"/>
      <c r="O91" s="357"/>
      <c r="P91" s="315"/>
      <c r="Q91" s="315"/>
      <c r="R91" s="315"/>
      <c r="S91" s="315"/>
      <c r="T91" s="315"/>
      <c r="U91" s="315"/>
      <c r="V91" s="315"/>
      <c r="W91" s="315"/>
      <c r="X91" s="315"/>
      <c r="Y91" s="315"/>
      <c r="Z91" s="315"/>
      <c r="AA91" s="315"/>
      <c r="AB91" s="315"/>
      <c r="AC91" s="315"/>
      <c r="AD91" s="315"/>
      <c r="AE91" s="315"/>
      <c r="AF91" s="315"/>
      <c r="AG91" s="315"/>
      <c r="AH91" s="315"/>
      <c r="AI91" s="315">
        <v>1462500</v>
      </c>
      <c r="AJ91" s="315"/>
      <c r="AK91" s="357"/>
      <c r="AL91" s="315"/>
      <c r="AM91" s="315"/>
      <c r="AN91" s="315"/>
      <c r="AO91" s="315"/>
      <c r="AP91" s="315"/>
      <c r="AQ91" s="315"/>
      <c r="AR91" s="315"/>
      <c r="AS91" s="315"/>
      <c r="AT91" s="315"/>
      <c r="AU91" s="315"/>
      <c r="AV91" s="315"/>
      <c r="AW91" s="315"/>
      <c r="AX91" s="315"/>
      <c r="AY91" s="315"/>
      <c r="AZ91" s="315"/>
      <c r="BA91" s="315"/>
      <c r="BB91" s="315"/>
      <c r="BC91" s="315"/>
      <c r="BD91" s="315"/>
      <c r="BE91" s="315"/>
      <c r="BF91" s="315"/>
      <c r="BG91" s="315"/>
      <c r="BH91" s="315"/>
      <c r="BI91" s="315"/>
      <c r="BJ91" s="315"/>
      <c r="BK91" s="315"/>
      <c r="BL91" s="315"/>
      <c r="BM91" s="315"/>
      <c r="BN91" s="315"/>
      <c r="BO91" s="315"/>
      <c r="BP91" s="315"/>
      <c r="BQ91" s="315"/>
      <c r="BR91" s="315"/>
      <c r="BS91" s="315"/>
      <c r="BT91" s="315"/>
      <c r="BU91" s="315"/>
      <c r="BV91" s="315"/>
      <c r="BW91" s="315"/>
      <c r="BX91" s="315"/>
      <c r="BY91" s="315"/>
      <c r="BZ91" s="315"/>
      <c r="CA91" s="315"/>
      <c r="CB91" s="315"/>
      <c r="CC91" s="315"/>
      <c r="CD91" s="315"/>
      <c r="CE91" s="315"/>
      <c r="CF91" s="315"/>
      <c r="CG91" s="315"/>
      <c r="CH91" s="315"/>
      <c r="CI91" s="315"/>
      <c r="CJ91" s="315"/>
      <c r="CK91" s="315"/>
      <c r="CL91" s="315"/>
      <c r="CM91" s="315"/>
      <c r="CN91" s="315"/>
      <c r="CO91" s="315"/>
      <c r="CP91" s="315"/>
      <c r="CQ91" s="315"/>
      <c r="CR91" s="315"/>
      <c r="CS91" s="315"/>
      <c r="CT91" s="315"/>
      <c r="CU91" s="315"/>
      <c r="CV91" s="315"/>
      <c r="CW91" s="315"/>
      <c r="CX91" s="315"/>
      <c r="CY91" s="315"/>
      <c r="CZ91" s="315"/>
      <c r="DA91" s="315"/>
    </row>
    <row r="92" spans="1:105" s="313" customFormat="1">
      <c r="A92" s="748" t="s">
        <v>365</v>
      </c>
      <c r="B92" s="748" t="s">
        <v>368</v>
      </c>
      <c r="C92" s="284" t="s">
        <v>369</v>
      </c>
      <c r="D92" s="315"/>
      <c r="E92" s="315"/>
      <c r="F92" s="315"/>
      <c r="G92" s="315"/>
      <c r="H92" s="315"/>
      <c r="I92" s="315"/>
      <c r="J92" s="315"/>
      <c r="K92" s="315"/>
      <c r="L92" s="315"/>
      <c r="M92" s="357"/>
      <c r="N92" s="357"/>
      <c r="O92" s="357"/>
      <c r="P92" s="315"/>
      <c r="Q92" s="315"/>
      <c r="R92" s="315"/>
      <c r="S92" s="315"/>
      <c r="T92" s="315"/>
      <c r="U92" s="315"/>
      <c r="V92" s="315"/>
      <c r="W92" s="315"/>
      <c r="X92" s="315"/>
      <c r="Y92" s="315"/>
      <c r="Z92" s="315"/>
      <c r="AA92" s="315"/>
      <c r="AB92" s="315"/>
      <c r="AC92" s="315"/>
      <c r="AD92" s="315"/>
      <c r="AE92" s="315"/>
      <c r="AF92" s="315"/>
      <c r="AG92" s="315"/>
      <c r="AH92" s="315"/>
      <c r="AI92" s="315"/>
      <c r="AJ92" s="315"/>
      <c r="AK92" s="357"/>
      <c r="AL92" s="315"/>
      <c r="AM92" s="315"/>
      <c r="AN92" s="315"/>
      <c r="AO92" s="315"/>
      <c r="AP92" s="315"/>
      <c r="AQ92" s="315"/>
      <c r="AR92" s="315">
        <v>100297</v>
      </c>
      <c r="AS92" s="315"/>
      <c r="AT92" s="315"/>
      <c r="AU92" s="315"/>
      <c r="AV92" s="315"/>
      <c r="AW92" s="315"/>
      <c r="AX92" s="315"/>
      <c r="AY92" s="315"/>
      <c r="AZ92" s="315"/>
      <c r="BA92" s="315"/>
      <c r="BB92" s="315"/>
      <c r="BC92" s="315"/>
      <c r="BD92" s="315"/>
      <c r="BE92" s="315"/>
      <c r="BF92" s="315"/>
      <c r="BG92" s="315"/>
      <c r="BH92" s="315"/>
      <c r="BI92" s="315"/>
      <c r="BJ92" s="315"/>
      <c r="BK92" s="315"/>
      <c r="BL92" s="315"/>
      <c r="BM92" s="315"/>
      <c r="BN92" s="315"/>
      <c r="BO92" s="315"/>
      <c r="BP92" s="315"/>
      <c r="BQ92" s="315"/>
      <c r="BR92" s="315"/>
      <c r="BS92" s="315"/>
      <c r="BT92" s="315"/>
      <c r="BU92" s="315"/>
      <c r="BV92" s="315"/>
      <c r="BW92" s="315"/>
      <c r="BX92" s="315"/>
      <c r="BY92" s="315"/>
      <c r="BZ92" s="315"/>
      <c r="CA92" s="315"/>
      <c r="CB92" s="315"/>
      <c r="CC92" s="315"/>
      <c r="CD92" s="315"/>
      <c r="CE92" s="315"/>
      <c r="CF92" s="315"/>
      <c r="CG92" s="315"/>
      <c r="CH92" s="315"/>
      <c r="CI92" s="315"/>
      <c r="CJ92" s="315"/>
      <c r="CK92" s="315"/>
      <c r="CL92" s="315"/>
      <c r="CM92" s="315"/>
      <c r="CN92" s="315"/>
      <c r="CO92" s="315"/>
      <c r="CP92" s="315"/>
      <c r="CQ92" s="315"/>
      <c r="CR92" s="315"/>
      <c r="CS92" s="315"/>
      <c r="CT92" s="315"/>
      <c r="CU92" s="315"/>
      <c r="CV92" s="315"/>
      <c r="CW92" s="315"/>
      <c r="CX92" s="315"/>
      <c r="CY92" s="315"/>
      <c r="CZ92" s="315"/>
      <c r="DA92" s="315"/>
    </row>
    <row r="93" spans="1:105" s="313" customFormat="1">
      <c r="A93" s="748" t="s">
        <v>365</v>
      </c>
      <c r="B93" s="748" t="s">
        <v>370</v>
      </c>
      <c r="C93" s="284" t="s">
        <v>274</v>
      </c>
      <c r="D93" s="315"/>
      <c r="E93" s="315"/>
      <c r="F93" s="315"/>
      <c r="G93" s="315"/>
      <c r="H93" s="315"/>
      <c r="I93" s="315"/>
      <c r="J93" s="315"/>
      <c r="K93" s="315"/>
      <c r="L93" s="315"/>
      <c r="M93" s="357"/>
      <c r="N93" s="357"/>
      <c r="O93" s="357"/>
      <c r="P93" s="315"/>
      <c r="Q93" s="315"/>
      <c r="R93" s="315"/>
      <c r="S93" s="315"/>
      <c r="T93" s="315"/>
      <c r="U93" s="315"/>
      <c r="V93" s="315"/>
      <c r="W93" s="315"/>
      <c r="X93" s="315"/>
      <c r="Y93" s="315"/>
      <c r="Z93" s="315"/>
      <c r="AA93" s="315"/>
      <c r="AB93" s="315"/>
      <c r="AC93" s="315"/>
      <c r="AD93" s="315"/>
      <c r="AE93" s="315"/>
      <c r="AF93" s="315"/>
      <c r="AG93" s="315"/>
      <c r="AH93" s="315"/>
      <c r="AI93" s="315"/>
      <c r="AJ93" s="315"/>
      <c r="AK93" s="357"/>
      <c r="AL93" s="315"/>
      <c r="AM93" s="315"/>
      <c r="AN93" s="315"/>
      <c r="AO93" s="315"/>
      <c r="AP93" s="315"/>
      <c r="AQ93" s="315"/>
      <c r="AR93" s="315"/>
      <c r="AS93" s="315"/>
      <c r="AT93" s="315"/>
      <c r="AU93" s="315"/>
      <c r="AV93" s="315"/>
      <c r="AW93" s="315"/>
      <c r="AX93" s="315"/>
      <c r="AY93" s="315"/>
      <c r="AZ93" s="315"/>
      <c r="BA93" s="315"/>
      <c r="BB93" s="315"/>
      <c r="BC93" s="315"/>
      <c r="BD93" s="315"/>
      <c r="BE93" s="315"/>
      <c r="BF93" s="315"/>
      <c r="BG93" s="315"/>
      <c r="BH93" s="315"/>
      <c r="BI93" s="315"/>
      <c r="BJ93" s="315"/>
      <c r="BK93" s="315"/>
      <c r="BL93" s="315"/>
      <c r="BM93" s="315"/>
      <c r="BN93" s="315"/>
      <c r="BO93" s="315"/>
      <c r="BP93" s="315"/>
      <c r="BQ93" s="315"/>
      <c r="BR93" s="315"/>
      <c r="BS93" s="315"/>
      <c r="BT93" s="315">
        <v>98330</v>
      </c>
      <c r="BU93" s="315"/>
      <c r="BV93" s="315"/>
      <c r="BW93" s="315"/>
      <c r="BX93" s="315"/>
      <c r="BY93" s="315"/>
      <c r="BZ93" s="315"/>
      <c r="CA93" s="315"/>
      <c r="CB93" s="315"/>
      <c r="CC93" s="315"/>
      <c r="CD93" s="315"/>
      <c r="CE93" s="315"/>
      <c r="CF93" s="315"/>
      <c r="CG93" s="315"/>
      <c r="CH93" s="315"/>
      <c r="CI93" s="315"/>
      <c r="CJ93" s="315"/>
      <c r="CK93" s="315"/>
      <c r="CL93" s="315"/>
      <c r="CM93" s="315"/>
      <c r="CN93" s="315"/>
      <c r="CO93" s="315"/>
      <c r="CP93" s="315"/>
      <c r="CQ93" s="315"/>
      <c r="CR93" s="315"/>
      <c r="CS93" s="315"/>
      <c r="CT93" s="315"/>
      <c r="CU93" s="315"/>
      <c r="CV93" s="315"/>
      <c r="CW93" s="315"/>
      <c r="CX93" s="315"/>
      <c r="CY93" s="315"/>
      <c r="CZ93" s="315"/>
      <c r="DA93" s="315"/>
    </row>
    <row r="94" spans="1:105">
      <c r="A94" s="82" t="s">
        <v>371</v>
      </c>
      <c r="B94" s="748" t="s">
        <v>372</v>
      </c>
      <c r="C94" s="550" t="s">
        <v>145</v>
      </c>
      <c r="D94" s="209"/>
      <c r="E94" s="209"/>
      <c r="F94" s="209"/>
      <c r="G94" s="209"/>
      <c r="H94" s="209"/>
      <c r="I94" s="209"/>
      <c r="J94" s="209"/>
      <c r="K94" s="209"/>
      <c r="L94" s="209"/>
      <c r="M94" s="338"/>
      <c r="N94" s="338"/>
      <c r="O94" s="338"/>
      <c r="P94" s="209"/>
      <c r="Q94" s="209"/>
      <c r="R94" s="209"/>
      <c r="S94" s="209"/>
      <c r="T94" s="209"/>
      <c r="U94" s="209"/>
      <c r="V94" s="209"/>
      <c r="W94" s="209"/>
      <c r="X94" s="209"/>
      <c r="Y94" s="209"/>
      <c r="Z94" s="209"/>
      <c r="AA94" s="209"/>
      <c r="AB94" s="209"/>
      <c r="AC94" s="209"/>
      <c r="AD94" s="209"/>
      <c r="AE94" s="209"/>
      <c r="AF94" s="209"/>
      <c r="AG94" s="209"/>
      <c r="AH94" s="209"/>
      <c r="AI94" s="209"/>
      <c r="AJ94" s="209"/>
      <c r="AK94" s="338"/>
      <c r="AL94" s="209"/>
      <c r="AM94" s="209"/>
      <c r="AN94" s="209"/>
      <c r="AO94" s="209">
        <v>5000</v>
      </c>
      <c r="AP94" s="209"/>
      <c r="AQ94" s="209"/>
      <c r="AR94" s="209"/>
      <c r="AS94" s="209"/>
      <c r="AT94" s="209"/>
      <c r="AU94" s="209"/>
      <c r="AV94" s="209"/>
      <c r="AW94" s="209"/>
      <c r="AX94" s="209"/>
      <c r="AY94" s="209"/>
      <c r="AZ94" s="209"/>
      <c r="BA94" s="209"/>
      <c r="BB94" s="209"/>
      <c r="BC94" s="209"/>
      <c r="BD94" s="209"/>
      <c r="BE94" s="209"/>
      <c r="BF94" s="209"/>
      <c r="BG94" s="209"/>
      <c r="BH94" s="209"/>
      <c r="BI94" s="209"/>
      <c r="BJ94" s="209"/>
      <c r="BK94" s="209"/>
      <c r="BL94" s="209"/>
      <c r="BM94" s="209"/>
      <c r="BN94" s="209"/>
      <c r="BO94" s="209"/>
      <c r="BP94" s="209"/>
      <c r="BQ94" s="209"/>
      <c r="BR94" s="209"/>
      <c r="BS94" s="209"/>
      <c r="BT94" s="209"/>
      <c r="BU94" s="209"/>
      <c r="BV94" s="209"/>
      <c r="BW94" s="209"/>
      <c r="BX94" s="209"/>
      <c r="BY94" s="209"/>
      <c r="BZ94" s="209"/>
      <c r="CA94" s="209"/>
      <c r="CB94" s="209"/>
      <c r="CC94" s="209"/>
      <c r="CD94" s="209"/>
      <c r="CE94" s="209"/>
      <c r="CF94" s="209"/>
      <c r="CG94" s="209"/>
      <c r="CH94" s="209"/>
      <c r="CI94" s="209"/>
      <c r="CJ94" s="209"/>
      <c r="CK94" s="209"/>
      <c r="CL94" s="209"/>
      <c r="CM94" s="209"/>
      <c r="CN94" s="209"/>
      <c r="CO94" s="209"/>
      <c r="CP94" s="209"/>
      <c r="CQ94" s="209"/>
      <c r="CR94" s="209"/>
      <c r="CS94" s="209"/>
      <c r="CT94" s="209"/>
      <c r="CU94" s="209"/>
      <c r="CV94" s="209"/>
      <c r="CW94" s="209"/>
      <c r="CX94" s="209"/>
      <c r="CY94" s="209"/>
      <c r="CZ94" s="209"/>
      <c r="DA94" s="209"/>
    </row>
    <row r="95" spans="1:105">
      <c r="A95" s="82" t="s">
        <v>371</v>
      </c>
      <c r="B95" s="748" t="s">
        <v>373</v>
      </c>
      <c r="C95" s="550" t="s">
        <v>145</v>
      </c>
      <c r="D95" s="209"/>
      <c r="E95" s="209"/>
      <c r="F95" s="209"/>
      <c r="G95" s="209"/>
      <c r="H95" s="209"/>
      <c r="I95" s="209"/>
      <c r="J95" s="209"/>
      <c r="K95" s="209"/>
      <c r="L95" s="209"/>
      <c r="M95" s="338"/>
      <c r="N95" s="338"/>
      <c r="O95" s="338"/>
      <c r="P95" s="209"/>
      <c r="Q95" s="209"/>
      <c r="R95" s="209"/>
      <c r="S95" s="209"/>
      <c r="T95" s="209"/>
      <c r="U95" s="209"/>
      <c r="V95" s="209"/>
      <c r="W95" s="209"/>
      <c r="X95" s="209"/>
      <c r="Y95" s="209"/>
      <c r="Z95" s="209"/>
      <c r="AA95" s="209"/>
      <c r="AB95" s="209"/>
      <c r="AC95" s="209"/>
      <c r="AD95" s="209"/>
      <c r="AE95" s="209"/>
      <c r="AF95" s="209"/>
      <c r="AG95" s="209"/>
      <c r="AH95" s="209"/>
      <c r="AI95" s="209"/>
      <c r="AJ95" s="209"/>
      <c r="AK95" s="338"/>
      <c r="AL95" s="209"/>
      <c r="AM95" s="209"/>
      <c r="AN95" s="209"/>
      <c r="AO95" s="209">
        <v>10000</v>
      </c>
      <c r="AP95" s="209"/>
      <c r="AQ95" s="209"/>
      <c r="AR95" s="209"/>
      <c r="AS95" s="209"/>
      <c r="AT95" s="209"/>
      <c r="AU95" s="209"/>
      <c r="AV95" s="209"/>
      <c r="AW95" s="209"/>
      <c r="AX95" s="209"/>
      <c r="AY95" s="209"/>
      <c r="AZ95" s="209"/>
      <c r="BA95" s="209"/>
      <c r="BB95" s="209"/>
      <c r="BC95" s="209"/>
      <c r="BD95" s="209"/>
      <c r="BE95" s="209"/>
      <c r="BF95" s="209"/>
      <c r="BG95" s="209"/>
      <c r="BH95" s="209"/>
      <c r="BI95" s="209"/>
      <c r="BJ95" s="209"/>
      <c r="BK95" s="209"/>
      <c r="BL95" s="209"/>
      <c r="BM95" s="209"/>
      <c r="BN95" s="209"/>
      <c r="BO95" s="209"/>
      <c r="BP95" s="209"/>
      <c r="BQ95" s="209"/>
      <c r="BR95" s="209"/>
      <c r="BS95" s="209"/>
      <c r="BT95" s="209"/>
      <c r="BU95" s="209"/>
      <c r="BV95" s="209"/>
      <c r="BW95" s="209"/>
      <c r="BX95" s="209"/>
      <c r="BY95" s="209"/>
      <c r="BZ95" s="209"/>
      <c r="CA95" s="209"/>
      <c r="CB95" s="209"/>
      <c r="CC95" s="209"/>
      <c r="CD95" s="209"/>
      <c r="CE95" s="209"/>
      <c r="CF95" s="209"/>
      <c r="CG95" s="209"/>
      <c r="CH95" s="209"/>
      <c r="CI95" s="209"/>
      <c r="CJ95" s="209"/>
      <c r="CK95" s="209"/>
      <c r="CL95" s="209"/>
      <c r="CM95" s="209"/>
      <c r="CN95" s="209"/>
      <c r="CO95" s="209"/>
      <c r="CP95" s="209"/>
      <c r="CQ95" s="209"/>
      <c r="CR95" s="209"/>
      <c r="CS95" s="209"/>
      <c r="CT95" s="209"/>
      <c r="CU95" s="209"/>
      <c r="CV95" s="209"/>
      <c r="CW95" s="209"/>
      <c r="CX95" s="209"/>
      <c r="CY95" s="209"/>
      <c r="CZ95" s="209"/>
      <c r="DA95" s="209"/>
    </row>
    <row r="96" spans="1:105" ht="14.25" customHeight="1">
      <c r="A96" s="82" t="s">
        <v>371</v>
      </c>
      <c r="B96" s="748" t="s">
        <v>374</v>
      </c>
      <c r="C96" s="550" t="s">
        <v>145</v>
      </c>
      <c r="D96" s="209"/>
      <c r="E96" s="209"/>
      <c r="F96" s="209"/>
      <c r="G96" s="209"/>
      <c r="H96" s="209"/>
      <c r="I96" s="209"/>
      <c r="J96" s="209"/>
      <c r="K96" s="209"/>
      <c r="L96" s="209"/>
      <c r="M96" s="338"/>
      <c r="N96" s="338"/>
      <c r="O96" s="338"/>
      <c r="P96" s="209"/>
      <c r="Q96" s="209"/>
      <c r="R96" s="209"/>
      <c r="S96" s="209"/>
      <c r="T96" s="209"/>
      <c r="U96" s="209"/>
      <c r="V96" s="209"/>
      <c r="W96" s="209"/>
      <c r="X96" s="209"/>
      <c r="Y96" s="209"/>
      <c r="Z96" s="209"/>
      <c r="AA96" s="209"/>
      <c r="AB96" s="209"/>
      <c r="AC96" s="209"/>
      <c r="AD96" s="209"/>
      <c r="AE96" s="209"/>
      <c r="AF96" s="209"/>
      <c r="AG96" s="209"/>
      <c r="AH96" s="209"/>
      <c r="AI96" s="209"/>
      <c r="AJ96" s="209"/>
      <c r="AK96" s="338"/>
      <c r="AL96" s="209"/>
      <c r="AM96" s="209"/>
      <c r="AN96" s="209"/>
      <c r="AO96" s="209">
        <v>10000</v>
      </c>
      <c r="AP96" s="209"/>
      <c r="AQ96" s="209"/>
      <c r="AR96" s="209"/>
      <c r="AS96" s="209"/>
      <c r="AT96" s="209"/>
      <c r="AU96" s="209"/>
      <c r="AV96" s="209"/>
      <c r="AW96" s="209"/>
      <c r="AX96" s="209"/>
      <c r="AY96" s="209"/>
      <c r="AZ96" s="209"/>
      <c r="BA96" s="209"/>
      <c r="BB96" s="209"/>
      <c r="BC96" s="209"/>
      <c r="BD96" s="209"/>
      <c r="BE96" s="209"/>
      <c r="BF96" s="209"/>
      <c r="BG96" s="209"/>
      <c r="BH96" s="209"/>
      <c r="BI96" s="209"/>
      <c r="BJ96" s="209"/>
      <c r="BK96" s="209"/>
      <c r="BL96" s="209"/>
      <c r="BM96" s="209"/>
      <c r="BN96" s="209"/>
      <c r="BO96" s="209"/>
      <c r="BP96" s="209"/>
      <c r="BQ96" s="209"/>
      <c r="BR96" s="209"/>
      <c r="BS96" s="209"/>
      <c r="BT96" s="209"/>
      <c r="BU96" s="209"/>
      <c r="BV96" s="209"/>
      <c r="BW96" s="209"/>
      <c r="BX96" s="209"/>
      <c r="BY96" s="209"/>
      <c r="BZ96" s="209"/>
      <c r="CA96" s="209"/>
      <c r="CB96" s="209"/>
      <c r="CC96" s="209"/>
      <c r="CD96" s="209"/>
      <c r="CE96" s="209"/>
      <c r="CF96" s="209"/>
      <c r="CG96" s="209"/>
      <c r="CH96" s="209"/>
      <c r="CI96" s="209"/>
      <c r="CJ96" s="209"/>
      <c r="CK96" s="209"/>
      <c r="CL96" s="209"/>
      <c r="CM96" s="209"/>
      <c r="CN96" s="209"/>
      <c r="CO96" s="209"/>
      <c r="CP96" s="209"/>
      <c r="CQ96" s="209"/>
      <c r="CR96" s="209"/>
      <c r="CS96" s="209"/>
      <c r="CT96" s="209"/>
      <c r="CU96" s="209"/>
      <c r="CV96" s="209"/>
      <c r="CW96" s="209"/>
      <c r="CX96" s="209"/>
      <c r="CY96" s="209"/>
      <c r="CZ96" s="209"/>
      <c r="DA96" s="209"/>
    </row>
    <row r="97" spans="1:105" ht="14.25" customHeight="1">
      <c r="A97" s="82" t="s">
        <v>371</v>
      </c>
      <c r="B97" s="748" t="s">
        <v>375</v>
      </c>
      <c r="C97" s="550" t="s">
        <v>145</v>
      </c>
      <c r="D97" s="209"/>
      <c r="E97" s="209"/>
      <c r="F97" s="209"/>
      <c r="G97" s="209"/>
      <c r="H97" s="209"/>
      <c r="I97" s="209"/>
      <c r="J97" s="209"/>
      <c r="K97" s="209"/>
      <c r="L97" s="209"/>
      <c r="M97" s="338"/>
      <c r="N97" s="338"/>
      <c r="O97" s="338"/>
      <c r="P97" s="209"/>
      <c r="Q97" s="209"/>
      <c r="R97" s="209"/>
      <c r="S97" s="209"/>
      <c r="T97" s="209"/>
      <c r="U97" s="209"/>
      <c r="V97" s="209"/>
      <c r="W97" s="209"/>
      <c r="X97" s="209"/>
      <c r="Y97" s="209"/>
      <c r="Z97" s="209"/>
      <c r="AA97" s="209"/>
      <c r="AB97" s="209"/>
      <c r="AC97" s="209"/>
      <c r="AD97" s="209"/>
      <c r="AE97" s="209"/>
      <c r="AF97" s="209"/>
      <c r="AG97" s="209"/>
      <c r="AH97" s="209"/>
      <c r="AI97" s="209"/>
      <c r="AJ97" s="209"/>
      <c r="AK97" s="338"/>
      <c r="AL97" s="209"/>
      <c r="AM97" s="209"/>
      <c r="AN97" s="209"/>
      <c r="AO97" s="209">
        <v>5000</v>
      </c>
      <c r="AP97" s="209"/>
      <c r="AQ97" s="209"/>
      <c r="AR97" s="209"/>
      <c r="AS97" s="209"/>
      <c r="AT97" s="209"/>
      <c r="AU97" s="209"/>
      <c r="AV97" s="209"/>
      <c r="AW97" s="209"/>
      <c r="AX97" s="209"/>
      <c r="AY97" s="209"/>
      <c r="AZ97" s="209"/>
      <c r="BA97" s="209"/>
      <c r="BB97" s="209"/>
      <c r="BC97" s="209"/>
      <c r="BD97" s="209"/>
      <c r="BE97" s="209"/>
      <c r="BF97" s="209"/>
      <c r="BG97" s="209"/>
      <c r="BH97" s="209"/>
      <c r="BI97" s="209"/>
      <c r="BJ97" s="209"/>
      <c r="BK97" s="209"/>
      <c r="BL97" s="209"/>
      <c r="BM97" s="209"/>
      <c r="BN97" s="209"/>
      <c r="BO97" s="209"/>
      <c r="BP97" s="209"/>
      <c r="BQ97" s="209"/>
      <c r="BR97" s="209"/>
      <c r="BS97" s="209"/>
      <c r="BT97" s="209"/>
      <c r="BU97" s="209"/>
      <c r="BV97" s="209"/>
      <c r="BW97" s="209"/>
      <c r="BX97" s="209"/>
      <c r="BY97" s="209"/>
      <c r="BZ97" s="209"/>
      <c r="CA97" s="209"/>
      <c r="CB97" s="209"/>
      <c r="CC97" s="209"/>
      <c r="CD97" s="209"/>
      <c r="CE97" s="209"/>
      <c r="CF97" s="209"/>
      <c r="CG97" s="209"/>
      <c r="CH97" s="209"/>
      <c r="CI97" s="209"/>
      <c r="CJ97" s="209"/>
      <c r="CK97" s="209"/>
      <c r="CL97" s="209"/>
      <c r="CM97" s="209"/>
      <c r="CN97" s="209"/>
      <c r="CO97" s="209"/>
      <c r="CP97" s="209"/>
      <c r="CQ97" s="209"/>
      <c r="CR97" s="209"/>
      <c r="CS97" s="209"/>
      <c r="CT97" s="209"/>
      <c r="CU97" s="209"/>
      <c r="CV97" s="209"/>
      <c r="CW97" s="209"/>
      <c r="CX97" s="209"/>
      <c r="CY97" s="209"/>
      <c r="CZ97" s="209"/>
      <c r="DA97" s="209"/>
    </row>
    <row r="98" spans="1:105" ht="14.25" customHeight="1">
      <c r="A98" s="82" t="s">
        <v>371</v>
      </c>
      <c r="B98" s="748" t="s">
        <v>376</v>
      </c>
      <c r="C98" s="550" t="s">
        <v>145</v>
      </c>
      <c r="D98" s="209"/>
      <c r="E98" s="209"/>
      <c r="F98" s="209"/>
      <c r="G98" s="209"/>
      <c r="H98" s="209"/>
      <c r="I98" s="209"/>
      <c r="J98" s="209"/>
      <c r="K98" s="209"/>
      <c r="L98" s="209"/>
      <c r="M98" s="338"/>
      <c r="N98" s="338"/>
      <c r="O98" s="338"/>
      <c r="P98" s="209"/>
      <c r="Q98" s="209"/>
      <c r="R98" s="209"/>
      <c r="S98" s="209"/>
      <c r="T98" s="209"/>
      <c r="U98" s="209"/>
      <c r="V98" s="209"/>
      <c r="W98" s="209"/>
      <c r="X98" s="209"/>
      <c r="Y98" s="209"/>
      <c r="Z98" s="209"/>
      <c r="AA98" s="209"/>
      <c r="AB98" s="209"/>
      <c r="AC98" s="209"/>
      <c r="AD98" s="209"/>
      <c r="AE98" s="209"/>
      <c r="AF98" s="209"/>
      <c r="AG98" s="209"/>
      <c r="AH98" s="209"/>
      <c r="AI98" s="209"/>
      <c r="AJ98" s="209"/>
      <c r="AK98" s="338"/>
      <c r="AL98" s="209"/>
      <c r="AM98" s="209"/>
      <c r="AN98" s="209"/>
      <c r="AO98" s="209">
        <v>15000</v>
      </c>
      <c r="AP98" s="209"/>
      <c r="AQ98" s="209"/>
      <c r="AR98" s="209"/>
      <c r="AS98" s="209"/>
      <c r="AT98" s="209"/>
      <c r="AU98" s="209"/>
      <c r="AV98" s="209"/>
      <c r="AW98" s="209"/>
      <c r="AX98" s="209"/>
      <c r="AY98" s="209"/>
      <c r="AZ98" s="209"/>
      <c r="BA98" s="209"/>
      <c r="BB98" s="209"/>
      <c r="BC98" s="209"/>
      <c r="BD98" s="209"/>
      <c r="BE98" s="209"/>
      <c r="BF98" s="209"/>
      <c r="BG98" s="209"/>
      <c r="BH98" s="209"/>
      <c r="BI98" s="209"/>
      <c r="BJ98" s="209"/>
      <c r="BK98" s="209"/>
      <c r="BL98" s="209"/>
      <c r="BM98" s="209"/>
      <c r="BN98" s="209"/>
      <c r="BO98" s="209"/>
      <c r="BP98" s="209"/>
      <c r="BQ98" s="209"/>
      <c r="BR98" s="209"/>
      <c r="BS98" s="209"/>
      <c r="BT98" s="209"/>
      <c r="BU98" s="209"/>
      <c r="BV98" s="209"/>
      <c r="BW98" s="209"/>
      <c r="BX98" s="209"/>
      <c r="BY98" s="209"/>
      <c r="BZ98" s="209"/>
      <c r="CA98" s="209"/>
      <c r="CB98" s="209"/>
      <c r="CC98" s="209"/>
      <c r="CD98" s="209"/>
      <c r="CE98" s="209"/>
      <c r="CF98" s="209"/>
      <c r="CG98" s="209"/>
      <c r="CH98" s="209"/>
      <c r="CI98" s="209"/>
      <c r="CJ98" s="209"/>
      <c r="CK98" s="209"/>
      <c r="CL98" s="209"/>
      <c r="CM98" s="209"/>
      <c r="CN98" s="209"/>
      <c r="CO98" s="209"/>
      <c r="CP98" s="209"/>
      <c r="CQ98" s="209"/>
      <c r="CR98" s="209"/>
      <c r="CS98" s="209"/>
      <c r="CT98" s="209"/>
      <c r="CU98" s="209"/>
      <c r="CV98" s="209"/>
      <c r="CW98" s="209"/>
      <c r="CX98" s="209"/>
      <c r="CY98" s="209"/>
      <c r="CZ98" s="209"/>
      <c r="DA98" s="209"/>
    </row>
    <row r="99" spans="1:105" ht="14.25" customHeight="1">
      <c r="A99" s="82" t="s">
        <v>371</v>
      </c>
      <c r="B99" s="748" t="s">
        <v>377</v>
      </c>
      <c r="C99" s="550" t="s">
        <v>145</v>
      </c>
      <c r="D99" s="209"/>
      <c r="E99" s="209"/>
      <c r="F99" s="209"/>
      <c r="G99" s="209"/>
      <c r="H99" s="209"/>
      <c r="I99" s="209"/>
      <c r="J99" s="209"/>
      <c r="K99" s="209"/>
      <c r="L99" s="209"/>
      <c r="M99" s="338"/>
      <c r="N99" s="338"/>
      <c r="O99" s="338"/>
      <c r="P99" s="209"/>
      <c r="Q99" s="209"/>
      <c r="R99" s="209"/>
      <c r="S99" s="209"/>
      <c r="T99" s="209"/>
      <c r="U99" s="209"/>
      <c r="V99" s="209"/>
      <c r="W99" s="209"/>
      <c r="X99" s="209"/>
      <c r="Y99" s="209"/>
      <c r="Z99" s="209"/>
      <c r="AA99" s="209"/>
      <c r="AB99" s="209"/>
      <c r="AC99" s="209"/>
      <c r="AD99" s="209"/>
      <c r="AE99" s="209"/>
      <c r="AF99" s="209"/>
      <c r="AG99" s="209"/>
      <c r="AH99" s="209"/>
      <c r="AI99" s="209"/>
      <c r="AJ99" s="209"/>
      <c r="AK99" s="338"/>
      <c r="AL99" s="209"/>
      <c r="AM99" s="209"/>
      <c r="AN99" s="209"/>
      <c r="AO99" s="209">
        <v>5000</v>
      </c>
      <c r="AP99" s="209"/>
      <c r="AQ99" s="209"/>
      <c r="AR99" s="209"/>
      <c r="AS99" s="209"/>
      <c r="AT99" s="209"/>
      <c r="AU99" s="209"/>
      <c r="AV99" s="209"/>
      <c r="AW99" s="209"/>
      <c r="AX99" s="209"/>
      <c r="AY99" s="209"/>
      <c r="AZ99" s="209"/>
      <c r="BA99" s="209"/>
      <c r="BB99" s="209"/>
      <c r="BC99" s="209"/>
      <c r="BD99" s="209"/>
      <c r="BE99" s="209"/>
      <c r="BF99" s="209"/>
      <c r="BG99" s="209"/>
      <c r="BH99" s="209"/>
      <c r="BI99" s="209"/>
      <c r="BJ99" s="209"/>
      <c r="BK99" s="209"/>
      <c r="BL99" s="209"/>
      <c r="BM99" s="209"/>
      <c r="BN99" s="209"/>
      <c r="BO99" s="209"/>
      <c r="BP99" s="209"/>
      <c r="BQ99" s="209"/>
      <c r="BR99" s="209"/>
      <c r="BS99" s="209"/>
      <c r="BT99" s="209"/>
      <c r="BU99" s="209"/>
      <c r="BV99" s="209"/>
      <c r="BW99" s="209"/>
      <c r="BX99" s="209"/>
      <c r="BY99" s="209"/>
      <c r="BZ99" s="209"/>
      <c r="CA99" s="209"/>
      <c r="CB99" s="209"/>
      <c r="CC99" s="209"/>
      <c r="CD99" s="209"/>
      <c r="CE99" s="209"/>
      <c r="CF99" s="209"/>
      <c r="CG99" s="209"/>
      <c r="CH99" s="209"/>
      <c r="CI99" s="209"/>
      <c r="CJ99" s="209"/>
      <c r="CK99" s="209"/>
      <c r="CL99" s="209"/>
      <c r="CM99" s="209"/>
      <c r="CN99" s="209"/>
      <c r="CO99" s="209"/>
      <c r="CP99" s="209"/>
      <c r="CQ99" s="209"/>
      <c r="CR99" s="209"/>
      <c r="CS99" s="209"/>
      <c r="CT99" s="209"/>
      <c r="CU99" s="209"/>
      <c r="CV99" s="209"/>
      <c r="CW99" s="209"/>
      <c r="CX99" s="209"/>
      <c r="CY99" s="209"/>
      <c r="CZ99" s="209"/>
      <c r="DA99" s="209"/>
    </row>
    <row r="100" spans="1:105" ht="14.25" customHeight="1">
      <c r="A100" s="82" t="s">
        <v>371</v>
      </c>
      <c r="B100" s="748" t="s">
        <v>378</v>
      </c>
      <c r="C100" s="550" t="s">
        <v>145</v>
      </c>
      <c r="D100" s="209"/>
      <c r="E100" s="209"/>
      <c r="F100" s="209"/>
      <c r="G100" s="209"/>
      <c r="H100" s="209"/>
      <c r="I100" s="209"/>
      <c r="J100" s="209"/>
      <c r="K100" s="209"/>
      <c r="L100" s="209"/>
      <c r="M100" s="338"/>
      <c r="N100" s="338"/>
      <c r="O100" s="338"/>
      <c r="P100" s="209"/>
      <c r="Q100" s="209"/>
      <c r="R100" s="209"/>
      <c r="S100" s="209"/>
      <c r="T100" s="209"/>
      <c r="U100" s="209"/>
      <c r="V100" s="209"/>
      <c r="W100" s="209"/>
      <c r="X100" s="209"/>
      <c r="Y100" s="209"/>
      <c r="Z100" s="209"/>
      <c r="AA100" s="209"/>
      <c r="AB100" s="209"/>
      <c r="AC100" s="209"/>
      <c r="AD100" s="209"/>
      <c r="AE100" s="209"/>
      <c r="AF100" s="209"/>
      <c r="AG100" s="209"/>
      <c r="AH100" s="209"/>
      <c r="AI100" s="209"/>
      <c r="AJ100" s="209"/>
      <c r="AK100" s="338"/>
      <c r="AL100" s="209"/>
      <c r="AM100" s="209"/>
      <c r="AN100" s="209"/>
      <c r="AO100" s="209">
        <v>5000</v>
      </c>
      <c r="AP100" s="209"/>
      <c r="AQ100" s="209"/>
      <c r="AR100" s="209"/>
      <c r="AS100" s="209"/>
      <c r="AT100" s="209"/>
      <c r="AU100" s="209"/>
      <c r="AV100" s="209"/>
      <c r="AW100" s="209"/>
      <c r="AX100" s="209"/>
      <c r="AY100" s="209"/>
      <c r="AZ100" s="209"/>
      <c r="BA100" s="209"/>
      <c r="BB100" s="209"/>
      <c r="BC100" s="209"/>
      <c r="BD100" s="209"/>
      <c r="BE100" s="209"/>
      <c r="BF100" s="209"/>
      <c r="BG100" s="209"/>
      <c r="BH100" s="209"/>
      <c r="BI100" s="209"/>
      <c r="BJ100" s="209"/>
      <c r="BK100" s="209"/>
      <c r="BL100" s="209"/>
      <c r="BM100" s="209"/>
      <c r="BN100" s="209"/>
      <c r="BO100" s="209"/>
      <c r="BP100" s="209"/>
      <c r="BQ100" s="209"/>
      <c r="BR100" s="209"/>
      <c r="BS100" s="209"/>
      <c r="BT100" s="209"/>
      <c r="BU100" s="209"/>
      <c r="BV100" s="209"/>
      <c r="BW100" s="209"/>
      <c r="BX100" s="209"/>
      <c r="BY100" s="209"/>
      <c r="BZ100" s="209"/>
      <c r="CA100" s="209"/>
      <c r="CB100" s="209"/>
      <c r="CC100" s="209"/>
      <c r="CD100" s="209"/>
      <c r="CE100" s="209"/>
      <c r="CF100" s="209"/>
      <c r="CG100" s="209"/>
      <c r="CH100" s="209"/>
      <c r="CI100" s="209"/>
      <c r="CJ100" s="209"/>
      <c r="CK100" s="209"/>
      <c r="CL100" s="209"/>
      <c r="CM100" s="209"/>
      <c r="CN100" s="209"/>
      <c r="CO100" s="209"/>
      <c r="CP100" s="209"/>
      <c r="CQ100" s="209"/>
      <c r="CR100" s="209"/>
      <c r="CS100" s="209"/>
      <c r="CT100" s="209"/>
      <c r="CU100" s="209"/>
      <c r="CV100" s="209"/>
      <c r="CW100" s="209"/>
      <c r="CX100" s="209"/>
      <c r="CY100" s="209"/>
      <c r="CZ100" s="209"/>
      <c r="DA100" s="209"/>
    </row>
    <row r="101" spans="1:105" ht="14.25" customHeight="1">
      <c r="A101" s="82" t="s">
        <v>379</v>
      </c>
      <c r="B101" s="749" t="s">
        <v>380</v>
      </c>
      <c r="C101" s="749" t="s">
        <v>381</v>
      </c>
      <c r="D101" s="209"/>
      <c r="E101" s="209"/>
      <c r="F101" s="209"/>
      <c r="G101" s="209"/>
      <c r="H101" s="209"/>
      <c r="I101" s="209"/>
      <c r="J101" s="209"/>
      <c r="K101" s="209"/>
      <c r="L101" s="209"/>
      <c r="M101" s="338"/>
      <c r="N101" s="338"/>
      <c r="O101" s="338"/>
      <c r="P101" s="209"/>
      <c r="Q101" s="209"/>
      <c r="R101" s="209"/>
      <c r="S101" s="209"/>
      <c r="T101" s="209"/>
      <c r="U101" s="209"/>
      <c r="V101" s="209"/>
      <c r="W101" s="209"/>
      <c r="X101" s="209"/>
      <c r="Y101" s="209"/>
      <c r="Z101" s="209"/>
      <c r="AA101" s="209"/>
      <c r="AB101" s="209"/>
      <c r="AC101" s="209"/>
      <c r="AD101" s="209"/>
      <c r="AE101" s="209"/>
      <c r="AF101" s="209"/>
      <c r="AG101" s="209">
        <v>116376.83</v>
      </c>
      <c r="AH101" s="209"/>
      <c r="AI101" s="209"/>
      <c r="AJ101" s="209"/>
      <c r="AK101" s="338"/>
      <c r="AL101" s="209"/>
      <c r="AM101" s="209"/>
      <c r="AN101" s="209"/>
      <c r="AO101" s="209"/>
      <c r="AP101" s="209"/>
      <c r="AQ101" s="209"/>
      <c r="AR101" s="209"/>
      <c r="AS101" s="209"/>
      <c r="AT101" s="209"/>
      <c r="AU101" s="209"/>
      <c r="AV101" s="209"/>
      <c r="AW101" s="209"/>
      <c r="AX101" s="209"/>
      <c r="AY101" s="209"/>
      <c r="AZ101" s="209"/>
      <c r="BA101" s="209"/>
      <c r="BB101" s="209"/>
      <c r="BC101" s="209"/>
      <c r="BD101" s="209"/>
      <c r="BE101" s="209"/>
      <c r="BF101" s="209"/>
      <c r="BG101" s="209"/>
      <c r="BH101" s="209"/>
      <c r="BI101" s="209"/>
      <c r="BJ101" s="209"/>
      <c r="BK101" s="209"/>
      <c r="BL101" s="209"/>
      <c r="BM101" s="209"/>
      <c r="BN101" s="209"/>
      <c r="BO101" s="209"/>
      <c r="BP101" s="209"/>
      <c r="BQ101" s="209"/>
      <c r="BR101" s="209"/>
      <c r="BS101" s="209"/>
      <c r="BT101" s="209"/>
      <c r="BU101" s="209"/>
      <c r="BV101" s="209"/>
      <c r="BW101" s="209"/>
      <c r="BX101" s="209"/>
      <c r="BY101" s="209"/>
      <c r="BZ101" s="209"/>
      <c r="CA101" s="209"/>
      <c r="CB101" s="209"/>
      <c r="CC101" s="209"/>
      <c r="CD101" s="209"/>
      <c r="CE101" s="209"/>
      <c r="CF101" s="209"/>
      <c r="CG101" s="209"/>
      <c r="CH101" s="209"/>
      <c r="CI101" s="209"/>
      <c r="CJ101" s="209"/>
      <c r="CK101" s="209"/>
      <c r="CL101" s="209"/>
      <c r="CM101" s="209"/>
      <c r="CN101" s="209"/>
      <c r="CO101" s="209"/>
      <c r="CP101" s="209"/>
      <c r="CQ101" s="209"/>
      <c r="CR101" s="209"/>
      <c r="CS101" s="209"/>
      <c r="CT101" s="209"/>
      <c r="CU101" s="209"/>
      <c r="CV101" s="209"/>
      <c r="CW101" s="209"/>
      <c r="CX101" s="209"/>
      <c r="CY101" s="209"/>
      <c r="CZ101" s="209"/>
      <c r="DA101" s="209"/>
    </row>
    <row r="102" spans="1:105" ht="14.25" customHeight="1">
      <c r="A102" s="82" t="s">
        <v>379</v>
      </c>
      <c r="B102" s="748" t="s">
        <v>382</v>
      </c>
      <c r="C102" s="749" t="s">
        <v>383</v>
      </c>
      <c r="D102" s="209"/>
      <c r="E102" s="209"/>
      <c r="F102" s="209"/>
      <c r="G102" s="209"/>
      <c r="H102" s="209"/>
      <c r="I102" s="209"/>
      <c r="J102" s="209"/>
      <c r="K102" s="209"/>
      <c r="L102" s="209"/>
      <c r="M102" s="338"/>
      <c r="N102" s="338"/>
      <c r="O102" s="338"/>
      <c r="P102" s="209"/>
      <c r="Q102" s="209"/>
      <c r="R102" s="209"/>
      <c r="S102" s="209"/>
      <c r="T102" s="209"/>
      <c r="U102" s="209"/>
      <c r="V102" s="209"/>
      <c r="W102" s="209"/>
      <c r="X102" s="209"/>
      <c r="Y102" s="209"/>
      <c r="Z102" s="209"/>
      <c r="AA102" s="209">
        <f>867345.71-279283.06</f>
        <v>588062.64999999991</v>
      </c>
      <c r="AB102" s="209"/>
      <c r="AC102" s="209"/>
      <c r="AD102" s="209"/>
      <c r="AE102" s="209"/>
      <c r="AF102" s="209"/>
      <c r="AG102" s="209"/>
      <c r="AH102" s="209"/>
      <c r="AI102" s="209"/>
      <c r="AJ102" s="209"/>
      <c r="AK102" s="338"/>
      <c r="AL102" s="209"/>
      <c r="AM102" s="209"/>
      <c r="AN102" s="209"/>
      <c r="AO102" s="209"/>
      <c r="AP102" s="209"/>
      <c r="AQ102" s="209"/>
      <c r="AR102" s="209"/>
      <c r="AS102" s="209"/>
      <c r="AT102" s="209"/>
      <c r="AU102" s="209"/>
      <c r="AV102" s="209"/>
      <c r="AW102" s="209"/>
      <c r="AX102" s="209"/>
      <c r="AY102" s="209"/>
      <c r="AZ102" s="209"/>
      <c r="BA102" s="209"/>
      <c r="BB102" s="209"/>
      <c r="BC102" s="209"/>
      <c r="BD102" s="209"/>
      <c r="BE102" s="209"/>
      <c r="BF102" s="209"/>
      <c r="BG102" s="209"/>
      <c r="BH102" s="209"/>
      <c r="BI102" s="209"/>
      <c r="BJ102" s="209"/>
      <c r="BK102" s="209"/>
      <c r="BL102" s="209"/>
      <c r="BM102" s="209"/>
      <c r="BN102" s="209"/>
      <c r="BO102" s="209"/>
      <c r="BP102" s="209"/>
      <c r="BQ102" s="209"/>
      <c r="BR102" s="209"/>
      <c r="BS102" s="209"/>
      <c r="BT102" s="209"/>
      <c r="BU102" s="209"/>
      <c r="BV102" s="209"/>
      <c r="BW102" s="209"/>
      <c r="BX102" s="209"/>
      <c r="BY102" s="209"/>
      <c r="BZ102" s="209"/>
      <c r="CA102" s="209"/>
      <c r="CB102" s="209"/>
      <c r="CC102" s="209"/>
      <c r="CD102" s="209"/>
      <c r="CE102" s="209"/>
      <c r="CF102" s="209"/>
      <c r="CG102" s="209"/>
      <c r="CH102" s="209"/>
      <c r="CI102" s="209"/>
      <c r="CJ102" s="209"/>
      <c r="CK102" s="209"/>
      <c r="CL102" s="209"/>
      <c r="CM102" s="209"/>
      <c r="CN102" s="209"/>
      <c r="CO102" s="209"/>
      <c r="CP102" s="209"/>
      <c r="CQ102" s="209"/>
      <c r="CR102" s="209"/>
      <c r="CS102" s="209"/>
      <c r="CT102" s="209"/>
      <c r="CU102" s="209"/>
      <c r="CV102" s="209"/>
      <c r="CW102" s="209"/>
      <c r="CX102" s="209"/>
      <c r="CY102" s="209"/>
      <c r="CZ102" s="209"/>
      <c r="DA102" s="209"/>
    </row>
    <row r="103" spans="1:105" ht="14.25" customHeight="1">
      <c r="A103" s="82" t="s">
        <v>379</v>
      </c>
      <c r="B103" s="748" t="s">
        <v>384</v>
      </c>
      <c r="C103" s="749" t="s">
        <v>385</v>
      </c>
      <c r="D103" s="209"/>
      <c r="E103" s="209"/>
      <c r="F103" s="209"/>
      <c r="G103" s="209"/>
      <c r="H103" s="209"/>
      <c r="I103" s="209"/>
      <c r="J103" s="209"/>
      <c r="K103" s="209"/>
      <c r="L103" s="209"/>
      <c r="M103" s="338"/>
      <c r="N103" s="338"/>
      <c r="O103" s="338"/>
      <c r="P103" s="209"/>
      <c r="Q103" s="209"/>
      <c r="R103" s="209"/>
      <c r="S103" s="209"/>
      <c r="T103" s="209"/>
      <c r="U103" s="209"/>
      <c r="V103" s="209"/>
      <c r="W103" s="209"/>
      <c r="X103" s="209"/>
      <c r="Y103" s="209"/>
      <c r="Z103" s="209"/>
      <c r="AA103" s="209"/>
      <c r="AB103" s="209"/>
      <c r="AC103" s="209"/>
      <c r="AD103" s="209"/>
      <c r="AE103" s="209"/>
      <c r="AF103" s="209"/>
      <c r="AG103" s="209"/>
      <c r="AH103" s="209"/>
      <c r="AI103" s="209"/>
      <c r="AJ103" s="209"/>
      <c r="AK103" s="338"/>
      <c r="AL103" s="209"/>
      <c r="AM103" s="209"/>
      <c r="AN103" s="209"/>
      <c r="AO103" s="209">
        <v>301394.01</v>
      </c>
      <c r="AP103" s="209"/>
      <c r="AQ103" s="209"/>
      <c r="AR103" s="209"/>
      <c r="AS103" s="209"/>
      <c r="AT103" s="209"/>
      <c r="AU103" s="209"/>
      <c r="AV103" s="209"/>
      <c r="AW103" s="209"/>
      <c r="AX103" s="209"/>
      <c r="AY103" s="209"/>
      <c r="AZ103" s="209"/>
      <c r="BA103" s="209"/>
      <c r="BB103" s="209"/>
      <c r="BC103" s="209"/>
      <c r="BD103" s="209"/>
      <c r="BE103" s="209"/>
      <c r="BF103" s="209"/>
      <c r="BG103" s="209"/>
      <c r="BH103" s="209"/>
      <c r="BI103" s="209"/>
      <c r="BJ103" s="209"/>
      <c r="BK103" s="209"/>
      <c r="BL103" s="209"/>
      <c r="BM103" s="209"/>
      <c r="BN103" s="209"/>
      <c r="BO103" s="209"/>
      <c r="BP103" s="209"/>
      <c r="BQ103" s="209"/>
      <c r="BR103" s="209"/>
      <c r="BS103" s="209"/>
      <c r="BT103" s="209"/>
      <c r="BU103" s="209"/>
      <c r="BV103" s="209"/>
      <c r="BW103" s="209"/>
      <c r="BX103" s="209"/>
      <c r="BY103" s="209"/>
      <c r="BZ103" s="209"/>
      <c r="CA103" s="209"/>
      <c r="CB103" s="209"/>
      <c r="CC103" s="209"/>
      <c r="CD103" s="209"/>
      <c r="CE103" s="209"/>
      <c r="CF103" s="209"/>
      <c r="CG103" s="209"/>
      <c r="CH103" s="209"/>
      <c r="CI103" s="209"/>
      <c r="CJ103" s="209"/>
      <c r="CK103" s="209"/>
      <c r="CL103" s="209"/>
      <c r="CM103" s="209"/>
      <c r="CN103" s="209"/>
      <c r="CO103" s="209"/>
      <c r="CP103" s="209"/>
      <c r="CQ103" s="209"/>
      <c r="CR103" s="209"/>
      <c r="CS103" s="209"/>
      <c r="CT103" s="209"/>
      <c r="CU103" s="209"/>
      <c r="CV103" s="209"/>
      <c r="CW103" s="209"/>
      <c r="CX103" s="209"/>
      <c r="CY103" s="209"/>
      <c r="CZ103" s="209"/>
      <c r="DA103" s="209"/>
    </row>
    <row r="104" spans="1:105" ht="14.25" customHeight="1">
      <c r="A104" s="82" t="s">
        <v>379</v>
      </c>
      <c r="B104" s="748" t="s">
        <v>386</v>
      </c>
      <c r="C104" s="749" t="s">
        <v>387</v>
      </c>
      <c r="D104" s="209"/>
      <c r="E104" s="209"/>
      <c r="F104" s="209"/>
      <c r="G104" s="209"/>
      <c r="H104" s="209"/>
      <c r="I104" s="209"/>
      <c r="J104" s="209"/>
      <c r="K104" s="209"/>
      <c r="L104" s="209"/>
      <c r="M104" s="338"/>
      <c r="N104" s="338"/>
      <c r="O104" s="338"/>
      <c r="P104" s="209"/>
      <c r="Q104" s="209"/>
      <c r="R104" s="209"/>
      <c r="S104" s="209"/>
      <c r="T104" s="209"/>
      <c r="U104" s="209"/>
      <c r="V104" s="209"/>
      <c r="W104" s="209"/>
      <c r="X104" s="209"/>
      <c r="Y104" s="209"/>
      <c r="Z104" s="209"/>
      <c r="AA104" s="209"/>
      <c r="AB104" s="209"/>
      <c r="AC104" s="209"/>
      <c r="AD104" s="209"/>
      <c r="AE104" s="209"/>
      <c r="AF104" s="209"/>
      <c r="AG104" s="209"/>
      <c r="AH104" s="209"/>
      <c r="AI104" s="209"/>
      <c r="AJ104" s="209"/>
      <c r="AK104" s="338"/>
      <c r="AL104" s="209"/>
      <c r="AM104" s="209"/>
      <c r="AN104" s="209"/>
      <c r="AO104" s="209">
        <v>85894.13</v>
      </c>
      <c r="AP104" s="209"/>
      <c r="AQ104" s="209"/>
      <c r="AR104" s="209"/>
      <c r="AS104" s="209"/>
      <c r="AT104" s="209"/>
      <c r="AU104" s="209"/>
      <c r="AV104" s="209"/>
      <c r="AW104" s="209"/>
      <c r="AX104" s="209"/>
      <c r="AY104" s="209"/>
      <c r="AZ104" s="209"/>
      <c r="BA104" s="209"/>
      <c r="BB104" s="209"/>
      <c r="BC104" s="209"/>
      <c r="BD104" s="209"/>
      <c r="BE104" s="209"/>
      <c r="BF104" s="209"/>
      <c r="BG104" s="209"/>
      <c r="BH104" s="209"/>
      <c r="BI104" s="209"/>
      <c r="BJ104" s="209"/>
      <c r="BK104" s="209"/>
      <c r="BL104" s="209"/>
      <c r="BM104" s="209"/>
      <c r="BN104" s="209"/>
      <c r="BO104" s="209"/>
      <c r="BP104" s="209"/>
      <c r="BQ104" s="209"/>
      <c r="BR104" s="209"/>
      <c r="BS104" s="209"/>
      <c r="BT104" s="209"/>
      <c r="BU104" s="209"/>
      <c r="BV104" s="209"/>
      <c r="BW104" s="209"/>
      <c r="BX104" s="209"/>
      <c r="BY104" s="209"/>
      <c r="BZ104" s="209"/>
      <c r="CA104" s="209"/>
      <c r="CB104" s="209"/>
      <c r="CC104" s="209"/>
      <c r="CD104" s="209"/>
      <c r="CE104" s="209"/>
      <c r="CF104" s="209"/>
      <c r="CG104" s="209"/>
      <c r="CH104" s="209"/>
      <c r="CI104" s="209"/>
      <c r="CJ104" s="209"/>
      <c r="CK104" s="209"/>
      <c r="CL104" s="209"/>
      <c r="CM104" s="209"/>
      <c r="CN104" s="209"/>
      <c r="CO104" s="209"/>
      <c r="CP104" s="209"/>
      <c r="CQ104" s="209"/>
      <c r="CR104" s="209"/>
      <c r="CS104" s="209"/>
      <c r="CT104" s="209"/>
      <c r="CU104" s="209"/>
      <c r="CV104" s="209"/>
      <c r="CW104" s="209"/>
      <c r="CX104" s="209"/>
      <c r="CY104" s="209"/>
      <c r="CZ104" s="209"/>
      <c r="DA104" s="209"/>
    </row>
    <row r="105" spans="1:105" ht="14.25" customHeight="1">
      <c r="A105" s="82" t="s">
        <v>379</v>
      </c>
      <c r="B105" s="748" t="s">
        <v>380</v>
      </c>
      <c r="C105" s="749" t="s">
        <v>381</v>
      </c>
      <c r="D105" s="209"/>
      <c r="E105" s="209"/>
      <c r="F105" s="209"/>
      <c r="G105" s="209"/>
      <c r="H105" s="209"/>
      <c r="I105" s="209"/>
      <c r="J105" s="209"/>
      <c r="K105" s="209"/>
      <c r="L105" s="209"/>
      <c r="M105" s="338"/>
      <c r="N105" s="338"/>
      <c r="O105" s="338"/>
      <c r="P105" s="209"/>
      <c r="Q105" s="209"/>
      <c r="R105" s="209"/>
      <c r="S105" s="209"/>
      <c r="T105" s="209"/>
      <c r="U105" s="209"/>
      <c r="V105" s="209"/>
      <c r="W105" s="209"/>
      <c r="X105" s="209"/>
      <c r="Y105" s="209"/>
      <c r="Z105" s="209"/>
      <c r="AA105" s="209"/>
      <c r="AB105" s="209"/>
      <c r="AC105" s="209"/>
      <c r="AD105" s="209"/>
      <c r="AE105" s="209"/>
      <c r="AF105" s="209"/>
      <c r="AG105" s="209">
        <v>274721.55</v>
      </c>
      <c r="AH105" s="209"/>
      <c r="AI105" s="209"/>
      <c r="AJ105" s="209"/>
      <c r="AK105" s="338"/>
      <c r="AL105" s="209"/>
      <c r="AM105" s="209"/>
      <c r="AN105" s="209"/>
      <c r="AO105" s="209"/>
      <c r="AP105" s="209"/>
      <c r="AQ105" s="209"/>
      <c r="AR105" s="209"/>
      <c r="AS105" s="209"/>
      <c r="AT105" s="209"/>
      <c r="AU105" s="209"/>
      <c r="AV105" s="209"/>
      <c r="AW105" s="209"/>
      <c r="AX105" s="209"/>
      <c r="AY105" s="209"/>
      <c r="AZ105" s="209"/>
      <c r="BA105" s="209"/>
      <c r="BB105" s="209"/>
      <c r="BC105" s="209"/>
      <c r="BD105" s="209"/>
      <c r="BE105" s="209"/>
      <c r="BF105" s="209"/>
      <c r="BG105" s="209"/>
      <c r="BH105" s="209"/>
      <c r="BI105" s="209"/>
      <c r="BJ105" s="209"/>
      <c r="BK105" s="209"/>
      <c r="BL105" s="209"/>
      <c r="BM105" s="209"/>
      <c r="BN105" s="209"/>
      <c r="BO105" s="209"/>
      <c r="BP105" s="209"/>
      <c r="BQ105" s="209"/>
      <c r="BR105" s="209"/>
      <c r="BS105" s="209"/>
      <c r="BT105" s="209"/>
      <c r="BU105" s="209"/>
      <c r="BV105" s="209"/>
      <c r="BW105" s="209"/>
      <c r="BX105" s="209"/>
      <c r="BY105" s="209"/>
      <c r="BZ105" s="209"/>
      <c r="CA105" s="209"/>
      <c r="CB105" s="209"/>
      <c r="CC105" s="209"/>
      <c r="CD105" s="209"/>
      <c r="CE105" s="209"/>
      <c r="CF105" s="209"/>
      <c r="CG105" s="209"/>
      <c r="CH105" s="209"/>
      <c r="CI105" s="209"/>
      <c r="CJ105" s="209"/>
      <c r="CK105" s="209"/>
      <c r="CL105" s="209"/>
      <c r="CM105" s="209"/>
      <c r="CN105" s="209"/>
      <c r="CO105" s="209"/>
      <c r="CP105" s="209"/>
      <c r="CQ105" s="209"/>
      <c r="CR105" s="209"/>
      <c r="CS105" s="209"/>
      <c r="CT105" s="209"/>
      <c r="CU105" s="209"/>
      <c r="CV105" s="209"/>
      <c r="CW105" s="209"/>
      <c r="CX105" s="209"/>
      <c r="CY105" s="209"/>
      <c r="CZ105" s="209"/>
      <c r="DA105" s="209"/>
    </row>
    <row r="106" spans="1:105" ht="14.25" customHeight="1">
      <c r="A106" s="82" t="s">
        <v>379</v>
      </c>
      <c r="B106" s="749" t="s">
        <v>388</v>
      </c>
      <c r="C106" s="749" t="s">
        <v>389</v>
      </c>
      <c r="D106" s="209"/>
      <c r="E106" s="209"/>
      <c r="F106" s="209"/>
      <c r="G106" s="209"/>
      <c r="H106" s="209"/>
      <c r="I106" s="209"/>
      <c r="J106" s="209"/>
      <c r="K106" s="209"/>
      <c r="L106" s="209"/>
      <c r="M106" s="338"/>
      <c r="N106" s="338"/>
      <c r="O106" s="338"/>
      <c r="P106" s="209"/>
      <c r="Q106" s="209"/>
      <c r="R106" s="209"/>
      <c r="S106" s="209"/>
      <c r="T106" s="209"/>
      <c r="U106" s="209"/>
      <c r="V106" s="209"/>
      <c r="W106" s="209"/>
      <c r="X106" s="209"/>
      <c r="Y106" s="209"/>
      <c r="Z106" s="209"/>
      <c r="AA106" s="209"/>
      <c r="AB106" s="209"/>
      <c r="AC106" s="209"/>
      <c r="AD106" s="209"/>
      <c r="AE106" s="209"/>
      <c r="AF106" s="209"/>
      <c r="AG106" s="209"/>
      <c r="AH106" s="209"/>
      <c r="AI106" s="209"/>
      <c r="AJ106" s="209"/>
      <c r="AK106" s="338"/>
      <c r="AL106" s="209"/>
      <c r="AM106" s="209"/>
      <c r="AN106" s="209"/>
      <c r="AO106" s="209"/>
      <c r="AP106" s="209"/>
      <c r="AQ106" s="209"/>
      <c r="AR106" s="209"/>
      <c r="AS106" s="209"/>
      <c r="AT106" s="209"/>
      <c r="AU106" s="209"/>
      <c r="AV106" s="209"/>
      <c r="AW106" s="209"/>
      <c r="AX106" s="209"/>
      <c r="AY106" s="209"/>
      <c r="AZ106" s="209">
        <v>621500</v>
      </c>
      <c r="BA106" s="209"/>
      <c r="BB106" s="209"/>
      <c r="BC106" s="209"/>
      <c r="BD106" s="209"/>
      <c r="BE106" s="209"/>
      <c r="BF106" s="209"/>
      <c r="BG106" s="209"/>
      <c r="BH106" s="209"/>
      <c r="BI106" s="209"/>
      <c r="BJ106" s="209"/>
      <c r="BK106" s="209"/>
      <c r="BL106" s="209"/>
      <c r="BM106" s="209"/>
      <c r="BN106" s="209"/>
      <c r="BO106" s="209"/>
      <c r="BP106" s="209"/>
      <c r="BQ106" s="209"/>
      <c r="BR106" s="209"/>
      <c r="BS106" s="209"/>
      <c r="BT106" s="209"/>
      <c r="BU106" s="209"/>
      <c r="BV106" s="209"/>
      <c r="BW106" s="209"/>
      <c r="BX106" s="209"/>
      <c r="BY106" s="209"/>
      <c r="BZ106" s="209"/>
      <c r="CA106" s="209"/>
      <c r="CB106" s="209"/>
      <c r="CC106" s="209"/>
      <c r="CD106" s="209"/>
      <c r="CE106" s="209"/>
      <c r="CF106" s="209"/>
      <c r="CG106" s="209"/>
      <c r="CH106" s="209"/>
      <c r="CI106" s="209"/>
      <c r="CJ106" s="209"/>
      <c r="CK106" s="209"/>
      <c r="CL106" s="209"/>
      <c r="CM106" s="209"/>
      <c r="CN106" s="209"/>
      <c r="CO106" s="209"/>
      <c r="CP106" s="209"/>
      <c r="CQ106" s="209"/>
      <c r="CR106" s="209"/>
      <c r="CS106" s="209"/>
      <c r="CT106" s="209"/>
      <c r="CU106" s="209"/>
      <c r="CV106" s="209"/>
      <c r="CW106" s="209"/>
      <c r="CX106" s="209"/>
      <c r="CY106" s="209"/>
      <c r="CZ106" s="209"/>
      <c r="DA106" s="209"/>
    </row>
    <row r="107" spans="1:105" ht="14.25" customHeight="1">
      <c r="A107" s="82" t="s">
        <v>379</v>
      </c>
      <c r="B107" s="749" t="s">
        <v>390</v>
      </c>
      <c r="C107" s="749" t="s">
        <v>391</v>
      </c>
      <c r="D107" s="209"/>
      <c r="E107" s="209"/>
      <c r="F107" s="209"/>
      <c r="G107" s="209"/>
      <c r="H107" s="209"/>
      <c r="I107" s="209"/>
      <c r="J107" s="209"/>
      <c r="K107" s="209"/>
      <c r="L107" s="209"/>
      <c r="M107" s="338"/>
      <c r="N107" s="338"/>
      <c r="O107" s="338"/>
      <c r="P107" s="209"/>
      <c r="Q107" s="209"/>
      <c r="R107" s="209"/>
      <c r="S107" s="209"/>
      <c r="T107" s="209"/>
      <c r="U107" s="209"/>
      <c r="V107" s="209"/>
      <c r="W107" s="209"/>
      <c r="X107" s="209"/>
      <c r="Y107" s="209"/>
      <c r="Z107" s="209"/>
      <c r="AA107" s="209"/>
      <c r="AB107" s="209"/>
      <c r="AC107" s="209"/>
      <c r="AD107" s="209"/>
      <c r="AE107" s="209"/>
      <c r="AF107" s="209"/>
      <c r="AG107" s="209"/>
      <c r="AH107" s="209"/>
      <c r="AI107" s="209"/>
      <c r="AJ107" s="209"/>
      <c r="AK107" s="338"/>
      <c r="AL107" s="209"/>
      <c r="AM107" s="209"/>
      <c r="AN107" s="209"/>
      <c r="AO107" s="209"/>
      <c r="AP107" s="209"/>
      <c r="AQ107" s="209"/>
      <c r="AR107" s="209"/>
      <c r="AS107" s="209"/>
      <c r="AT107" s="209"/>
      <c r="AU107" s="209"/>
      <c r="AV107" s="209"/>
      <c r="AW107" s="209"/>
      <c r="AX107" s="209">
        <v>87801</v>
      </c>
      <c r="AY107" s="209"/>
      <c r="AZ107" s="209"/>
      <c r="BA107" s="209"/>
      <c r="BB107" s="209"/>
      <c r="BC107" s="209"/>
      <c r="BD107" s="209"/>
      <c r="BE107" s="209"/>
      <c r="BF107" s="209"/>
      <c r="BG107" s="209"/>
      <c r="BH107" s="209"/>
      <c r="BI107" s="209"/>
      <c r="BJ107" s="209"/>
      <c r="BK107" s="209"/>
      <c r="BL107" s="209"/>
      <c r="BM107" s="209"/>
      <c r="BN107" s="209"/>
      <c r="BO107" s="209"/>
      <c r="BP107" s="209"/>
      <c r="BQ107" s="209"/>
      <c r="BR107" s="209"/>
      <c r="BS107" s="209"/>
      <c r="BT107" s="209"/>
      <c r="BU107" s="209"/>
      <c r="BV107" s="209"/>
      <c r="BW107" s="209"/>
      <c r="BX107" s="209"/>
      <c r="BY107" s="209"/>
      <c r="BZ107" s="209"/>
      <c r="CA107" s="209"/>
      <c r="CB107" s="209"/>
      <c r="CC107" s="209"/>
      <c r="CD107" s="209"/>
      <c r="CE107" s="209"/>
      <c r="CF107" s="209"/>
      <c r="CG107" s="209"/>
      <c r="CH107" s="209"/>
      <c r="CI107" s="209"/>
      <c r="CJ107" s="209"/>
      <c r="CK107" s="209"/>
      <c r="CL107" s="209"/>
      <c r="CM107" s="209"/>
      <c r="CN107" s="209"/>
      <c r="CO107" s="209"/>
      <c r="CP107" s="209"/>
      <c r="CQ107" s="209"/>
      <c r="CR107" s="209"/>
      <c r="CS107" s="209"/>
      <c r="CT107" s="209"/>
      <c r="CU107" s="209"/>
      <c r="CV107" s="209"/>
      <c r="CW107" s="209"/>
      <c r="CX107" s="209"/>
      <c r="CY107" s="209"/>
      <c r="CZ107" s="209"/>
      <c r="DA107" s="209"/>
    </row>
    <row r="108" spans="1:105" ht="14.25" customHeight="1">
      <c r="A108" s="82" t="s">
        <v>379</v>
      </c>
      <c r="B108" s="749" t="s">
        <v>392</v>
      </c>
      <c r="C108" s="749" t="s">
        <v>393</v>
      </c>
      <c r="D108" s="209"/>
      <c r="E108" s="209"/>
      <c r="F108" s="209"/>
      <c r="G108" s="209"/>
      <c r="H108" s="209"/>
      <c r="I108" s="209"/>
      <c r="J108" s="209"/>
      <c r="K108" s="209"/>
      <c r="L108" s="209"/>
      <c r="M108" s="338"/>
      <c r="N108" s="338"/>
      <c r="O108" s="338"/>
      <c r="P108" s="209"/>
      <c r="Q108" s="209"/>
      <c r="R108" s="209"/>
      <c r="S108" s="209"/>
      <c r="T108" s="209"/>
      <c r="U108" s="209"/>
      <c r="V108" s="209"/>
      <c r="W108" s="209"/>
      <c r="X108" s="209"/>
      <c r="Y108" s="209"/>
      <c r="Z108" s="209"/>
      <c r="AA108" s="209"/>
      <c r="AB108" s="209"/>
      <c r="AC108" s="209"/>
      <c r="AD108" s="209"/>
      <c r="AE108" s="209"/>
      <c r="AF108" s="209"/>
      <c r="AG108" s="209"/>
      <c r="AH108" s="209"/>
      <c r="AI108" s="209"/>
      <c r="AJ108" s="209"/>
      <c r="AK108" s="338"/>
      <c r="AL108" s="209"/>
      <c r="AM108" s="209">
        <v>454960.8</v>
      </c>
      <c r="AN108" s="209"/>
      <c r="AO108" s="209"/>
      <c r="AP108" s="209"/>
      <c r="AQ108" s="209"/>
      <c r="AR108" s="209"/>
      <c r="AS108" s="209"/>
      <c r="AT108" s="209"/>
      <c r="AU108" s="209"/>
      <c r="AV108" s="209"/>
      <c r="AW108" s="209"/>
      <c r="AX108" s="209"/>
      <c r="AY108" s="209"/>
      <c r="AZ108" s="209"/>
      <c r="BA108" s="209"/>
      <c r="BB108" s="209"/>
      <c r="BC108" s="209"/>
      <c r="BD108" s="209"/>
      <c r="BE108" s="209"/>
      <c r="BF108" s="209"/>
      <c r="BG108" s="209"/>
      <c r="BH108" s="209"/>
      <c r="BI108" s="209"/>
      <c r="BJ108" s="209"/>
      <c r="BK108" s="209"/>
      <c r="BL108" s="209"/>
      <c r="BM108" s="209"/>
      <c r="BN108" s="209"/>
      <c r="BO108" s="209"/>
      <c r="BP108" s="209"/>
      <c r="BQ108" s="209"/>
      <c r="BR108" s="209"/>
      <c r="BS108" s="209"/>
      <c r="BT108" s="209"/>
      <c r="BU108" s="209"/>
      <c r="BV108" s="209"/>
      <c r="BW108" s="209"/>
      <c r="BX108" s="209"/>
      <c r="BY108" s="209"/>
      <c r="BZ108" s="209"/>
      <c r="CA108" s="209"/>
      <c r="CB108" s="209"/>
      <c r="CC108" s="209"/>
      <c r="CD108" s="209"/>
      <c r="CE108" s="209"/>
      <c r="CF108" s="209"/>
      <c r="CG108" s="209"/>
      <c r="CH108" s="209"/>
      <c r="CI108" s="209"/>
      <c r="CJ108" s="209"/>
      <c r="CK108" s="209"/>
      <c r="CL108" s="209"/>
      <c r="CM108" s="209"/>
      <c r="CN108" s="209"/>
      <c r="CO108" s="209"/>
      <c r="CP108" s="209"/>
      <c r="CQ108" s="209"/>
      <c r="CR108" s="209"/>
      <c r="CS108" s="209"/>
      <c r="CT108" s="209"/>
      <c r="CU108" s="209"/>
      <c r="CV108" s="209"/>
      <c r="CW108" s="209"/>
      <c r="CX108" s="209"/>
      <c r="CY108" s="209"/>
      <c r="CZ108" s="209"/>
      <c r="DA108" s="209"/>
    </row>
    <row r="109" spans="1:105" ht="14.25" customHeight="1">
      <c r="A109" s="82" t="s">
        <v>394</v>
      </c>
      <c r="B109" s="748" t="s">
        <v>395</v>
      </c>
      <c r="C109" s="550" t="s">
        <v>145</v>
      </c>
      <c r="D109" s="209"/>
      <c r="E109" s="209"/>
      <c r="F109" s="209"/>
      <c r="G109" s="209"/>
      <c r="H109" s="209"/>
      <c r="I109" s="209"/>
      <c r="J109" s="209"/>
      <c r="K109" s="209"/>
      <c r="L109" s="209"/>
      <c r="M109" s="338"/>
      <c r="N109" s="338"/>
      <c r="O109" s="338"/>
      <c r="P109" s="209"/>
      <c r="Q109" s="209"/>
      <c r="R109" s="209"/>
      <c r="S109" s="209"/>
      <c r="T109" s="209"/>
      <c r="U109" s="209"/>
      <c r="V109" s="209"/>
      <c r="W109" s="209"/>
      <c r="X109" s="209"/>
      <c r="Y109" s="209"/>
      <c r="Z109" s="209"/>
      <c r="AA109" s="209"/>
      <c r="AB109" s="209"/>
      <c r="AC109" s="209"/>
      <c r="AD109" s="209"/>
      <c r="AE109" s="209"/>
      <c r="AF109" s="209"/>
      <c r="AG109" s="209"/>
      <c r="AH109" s="209"/>
      <c r="AI109" s="209"/>
      <c r="AJ109" s="209"/>
      <c r="AK109" s="338"/>
      <c r="AL109" s="209"/>
      <c r="AM109" s="209"/>
      <c r="AN109" s="209"/>
      <c r="AO109" s="209">
        <v>10600</v>
      </c>
      <c r="AP109" s="209"/>
      <c r="AQ109" s="209"/>
      <c r="AR109" s="209"/>
      <c r="AS109" s="209"/>
      <c r="AT109" s="209"/>
      <c r="AU109" s="209"/>
      <c r="AV109" s="209"/>
      <c r="AW109" s="209"/>
      <c r="AX109" s="209"/>
      <c r="AY109" s="209"/>
      <c r="AZ109" s="209"/>
      <c r="BA109" s="209"/>
      <c r="BB109" s="209"/>
      <c r="BC109" s="209"/>
      <c r="BD109" s="209"/>
      <c r="BE109" s="209"/>
      <c r="BF109" s="209"/>
      <c r="BG109" s="209"/>
      <c r="BH109" s="209"/>
      <c r="BI109" s="209"/>
      <c r="BJ109" s="209"/>
      <c r="BK109" s="209"/>
      <c r="BL109" s="209"/>
      <c r="BM109" s="209"/>
      <c r="BN109" s="209"/>
      <c r="BO109" s="209"/>
      <c r="BP109" s="209"/>
      <c r="BQ109" s="209"/>
      <c r="BR109" s="209"/>
      <c r="BS109" s="209"/>
      <c r="BT109" s="209"/>
      <c r="BU109" s="209"/>
      <c r="BV109" s="209"/>
      <c r="BW109" s="209"/>
      <c r="BX109" s="209"/>
      <c r="BY109" s="209"/>
      <c r="BZ109" s="209"/>
      <c r="CA109" s="209"/>
      <c r="CB109" s="209"/>
      <c r="CC109" s="209"/>
      <c r="CD109" s="209"/>
      <c r="CE109" s="209"/>
      <c r="CF109" s="209"/>
      <c r="CG109" s="209"/>
      <c r="CH109" s="209"/>
      <c r="CI109" s="209"/>
      <c r="CJ109" s="209"/>
      <c r="CK109" s="209"/>
      <c r="CL109" s="209"/>
      <c r="CM109" s="209"/>
      <c r="CN109" s="209"/>
      <c r="CO109" s="209"/>
      <c r="CP109" s="209"/>
      <c r="CQ109" s="209"/>
      <c r="CR109" s="209"/>
      <c r="CS109" s="209"/>
      <c r="CT109" s="209"/>
      <c r="CU109" s="209"/>
      <c r="CV109" s="209"/>
      <c r="CW109" s="209"/>
      <c r="CX109" s="209"/>
      <c r="CY109" s="209"/>
      <c r="CZ109" s="209"/>
      <c r="DA109" s="209"/>
    </row>
    <row r="110" spans="1:105" ht="14.25" customHeight="1">
      <c r="B110" s="748"/>
      <c r="C110" s="550"/>
      <c r="D110" s="209"/>
      <c r="E110" s="209"/>
      <c r="F110" s="209"/>
      <c r="G110" s="209"/>
      <c r="H110" s="209"/>
      <c r="I110" s="209"/>
      <c r="J110" s="209"/>
      <c r="K110" s="209"/>
      <c r="L110" s="209"/>
      <c r="M110" s="338"/>
      <c r="N110" s="338"/>
      <c r="O110" s="338"/>
      <c r="P110" s="209"/>
      <c r="Q110" s="209"/>
      <c r="R110" s="209"/>
      <c r="S110" s="209"/>
      <c r="T110" s="209"/>
      <c r="U110" s="209"/>
      <c r="V110" s="209"/>
      <c r="W110" s="209"/>
      <c r="X110" s="209"/>
      <c r="Y110" s="209"/>
      <c r="Z110" s="209"/>
      <c r="AA110" s="209"/>
      <c r="AB110" s="209"/>
      <c r="AC110" s="209"/>
      <c r="AD110" s="209"/>
      <c r="AE110" s="209"/>
      <c r="AF110" s="209"/>
      <c r="AG110" s="209"/>
      <c r="AH110" s="209"/>
      <c r="AI110" s="209"/>
      <c r="AJ110" s="209"/>
      <c r="AK110" s="338"/>
      <c r="AL110" s="209"/>
      <c r="AM110" s="209"/>
      <c r="AN110" s="209"/>
      <c r="AO110" s="209"/>
      <c r="AP110" s="209"/>
      <c r="AQ110" s="209"/>
      <c r="AR110" s="209"/>
      <c r="AS110" s="209"/>
      <c r="AT110" s="209"/>
      <c r="AU110" s="209"/>
      <c r="AV110" s="209"/>
      <c r="AW110" s="209"/>
      <c r="AX110" s="209"/>
      <c r="AY110" s="209"/>
      <c r="AZ110" s="209"/>
      <c r="BA110" s="209"/>
      <c r="BB110" s="209"/>
      <c r="BC110" s="209"/>
      <c r="BD110" s="209"/>
      <c r="BE110" s="209"/>
      <c r="BF110" s="209"/>
      <c r="BG110" s="209"/>
      <c r="BH110" s="209"/>
      <c r="BI110" s="209"/>
      <c r="BJ110" s="209"/>
      <c r="BK110" s="209"/>
      <c r="BL110" s="209"/>
      <c r="BM110" s="209"/>
      <c r="BN110" s="209"/>
      <c r="BO110" s="209"/>
      <c r="BP110" s="209"/>
      <c r="BQ110" s="209"/>
      <c r="BR110" s="209"/>
      <c r="BS110" s="209"/>
      <c r="BT110" s="209"/>
      <c r="BU110" s="209"/>
      <c r="BV110" s="209"/>
      <c r="BW110" s="209"/>
      <c r="BX110" s="209"/>
      <c r="BY110" s="209"/>
      <c r="BZ110" s="209"/>
      <c r="CA110" s="209"/>
      <c r="CB110" s="209"/>
      <c r="CC110" s="209"/>
      <c r="CD110" s="209"/>
      <c r="CE110" s="209"/>
      <c r="CF110" s="209"/>
      <c r="CG110" s="209"/>
      <c r="CH110" s="209"/>
      <c r="CI110" s="209"/>
      <c r="CJ110" s="209"/>
      <c r="CK110" s="209"/>
      <c r="CL110" s="209"/>
      <c r="CM110" s="209"/>
      <c r="CN110" s="209"/>
      <c r="CO110" s="209"/>
      <c r="CP110" s="209"/>
      <c r="CQ110" s="209"/>
      <c r="CR110" s="209"/>
      <c r="CS110" s="209"/>
      <c r="CT110" s="209"/>
      <c r="CU110" s="209"/>
      <c r="CV110" s="209"/>
      <c r="CW110" s="209"/>
      <c r="CX110" s="209"/>
      <c r="CY110" s="209"/>
      <c r="CZ110" s="209"/>
      <c r="DA110" s="209"/>
    </row>
    <row r="111" spans="1:105" s="242" customFormat="1" ht="14.25" customHeight="1">
      <c r="A111" s="816" t="s">
        <v>168</v>
      </c>
      <c r="B111" s="816"/>
      <c r="C111" s="816"/>
      <c r="D111" s="293"/>
      <c r="E111" s="293"/>
      <c r="F111" s="293"/>
      <c r="G111" s="293"/>
      <c r="H111" s="293"/>
      <c r="I111" s="293"/>
      <c r="J111" s="293"/>
      <c r="K111" s="293"/>
      <c r="L111" s="293"/>
      <c r="M111" s="673"/>
      <c r="N111" s="673"/>
      <c r="O111" s="673"/>
      <c r="P111" s="293"/>
      <c r="Q111" s="293"/>
      <c r="R111" s="293"/>
      <c r="S111" s="293"/>
      <c r="T111" s="293"/>
      <c r="U111" s="293"/>
      <c r="V111" s="293"/>
      <c r="W111" s="293"/>
      <c r="X111" s="293"/>
      <c r="Y111" s="293"/>
      <c r="Z111" s="293"/>
      <c r="AA111" s="293"/>
      <c r="AB111" s="293"/>
      <c r="AC111" s="293"/>
      <c r="AD111" s="293"/>
      <c r="AE111" s="293"/>
      <c r="AF111" s="293"/>
      <c r="AG111" s="293"/>
      <c r="AH111" s="293"/>
      <c r="AI111" s="293"/>
      <c r="AJ111" s="293"/>
      <c r="AK111" s="673"/>
      <c r="AL111" s="293"/>
      <c r="AM111" s="293"/>
      <c r="AN111" s="293"/>
      <c r="AO111" s="293"/>
      <c r="AP111" s="293"/>
      <c r="AQ111" s="293"/>
      <c r="AR111" s="293"/>
      <c r="AS111" s="293"/>
      <c r="AT111" s="293"/>
      <c r="AU111" s="293"/>
      <c r="AV111" s="293"/>
      <c r="AW111" s="293"/>
      <c r="AX111" s="293"/>
      <c r="AY111" s="293"/>
      <c r="AZ111" s="293"/>
      <c r="BA111" s="293"/>
      <c r="BB111" s="293"/>
      <c r="BC111" s="293"/>
      <c r="BD111" s="293"/>
      <c r="BE111" s="293"/>
      <c r="BF111" s="293"/>
      <c r="BG111" s="293"/>
      <c r="BH111" s="293"/>
      <c r="BI111" s="293"/>
      <c r="BJ111" s="293"/>
      <c r="BK111" s="293"/>
      <c r="BL111" s="293"/>
      <c r="BM111" s="293"/>
      <c r="BN111" s="293"/>
      <c r="BO111" s="293"/>
      <c r="BP111" s="293"/>
      <c r="BQ111" s="293"/>
      <c r="BR111" s="293"/>
      <c r="BS111" s="293"/>
      <c r="BT111" s="293"/>
      <c r="BU111" s="293"/>
      <c r="BV111" s="293"/>
      <c r="BW111" s="293"/>
      <c r="BX111" s="293"/>
      <c r="BY111" s="293"/>
      <c r="BZ111" s="293"/>
      <c r="CA111" s="293"/>
      <c r="CB111" s="293"/>
      <c r="CC111" s="293"/>
      <c r="CD111" s="293"/>
      <c r="CE111" s="293"/>
      <c r="CF111" s="293"/>
      <c r="CG111" s="293"/>
      <c r="CH111" s="293"/>
      <c r="CI111" s="293"/>
      <c r="CJ111" s="293"/>
      <c r="CK111" s="293"/>
      <c r="CL111" s="293"/>
      <c r="CM111" s="293"/>
      <c r="CN111" s="293"/>
      <c r="CO111" s="293"/>
      <c r="CP111" s="293"/>
      <c r="CQ111" s="293"/>
      <c r="CR111" s="293"/>
      <c r="CS111" s="293"/>
      <c r="CT111" s="293"/>
      <c r="CU111" s="293"/>
      <c r="CV111" s="293"/>
      <c r="CW111" s="293"/>
      <c r="CX111" s="293"/>
      <c r="CY111" s="293"/>
      <c r="CZ111" s="293"/>
      <c r="DA111" s="293"/>
    </row>
    <row r="112" spans="1:105" ht="14.25" customHeight="1">
      <c r="B112" s="748" t="s">
        <v>396</v>
      </c>
      <c r="C112" s="389" t="s">
        <v>385</v>
      </c>
      <c r="D112" s="209"/>
      <c r="E112" s="209"/>
      <c r="F112" s="209"/>
      <c r="G112" s="209"/>
      <c r="H112" s="209"/>
      <c r="I112" s="209"/>
      <c r="J112" s="209"/>
      <c r="K112" s="209"/>
      <c r="L112" s="209"/>
      <c r="M112" s="338"/>
      <c r="N112" s="338"/>
      <c r="O112" s="338"/>
      <c r="P112" s="209"/>
      <c r="Q112" s="209"/>
      <c r="R112" s="209"/>
      <c r="S112" s="209"/>
      <c r="T112" s="209"/>
      <c r="U112" s="209"/>
      <c r="V112" s="209"/>
      <c r="W112" s="209"/>
      <c r="X112" s="209"/>
      <c r="Y112" s="209"/>
      <c r="Z112" s="209"/>
      <c r="AA112" s="209"/>
      <c r="AB112" s="209"/>
      <c r="AC112" s="209"/>
      <c r="AD112" s="209"/>
      <c r="AE112" s="209"/>
      <c r="AF112" s="209"/>
      <c r="AG112" s="209"/>
      <c r="AH112" s="209"/>
      <c r="AI112" s="209"/>
      <c r="AJ112" s="209"/>
      <c r="AK112" s="338"/>
      <c r="AL112" s="209"/>
      <c r="AM112" s="209"/>
      <c r="AN112" s="209"/>
      <c r="AO112" s="209">
        <v>5000</v>
      </c>
      <c r="AP112" s="209"/>
      <c r="AQ112" s="209"/>
      <c r="AR112" s="209"/>
      <c r="AS112" s="209"/>
      <c r="AT112" s="209"/>
      <c r="AU112" s="209"/>
      <c r="AV112" s="209"/>
      <c r="AW112" s="209"/>
      <c r="AX112" s="209"/>
      <c r="AY112" s="209"/>
      <c r="AZ112" s="209"/>
      <c r="BA112" s="209"/>
      <c r="BB112" s="209"/>
      <c r="BC112" s="209"/>
      <c r="BD112" s="209"/>
      <c r="BE112" s="209"/>
      <c r="BF112" s="209"/>
      <c r="BG112" s="209"/>
      <c r="BH112" s="209"/>
      <c r="BI112" s="209"/>
      <c r="BJ112" s="209"/>
      <c r="BK112" s="209"/>
      <c r="BL112" s="209"/>
      <c r="BM112" s="209"/>
      <c r="BN112" s="209"/>
      <c r="BO112" s="209"/>
      <c r="BP112" s="209"/>
      <c r="BQ112" s="209"/>
      <c r="BR112" s="209"/>
      <c r="BS112" s="209"/>
      <c r="BT112" s="209"/>
      <c r="BU112" s="209"/>
      <c r="BV112" s="209"/>
      <c r="BW112" s="209"/>
      <c r="BX112" s="209"/>
      <c r="BY112" s="209"/>
      <c r="BZ112" s="209"/>
      <c r="CA112" s="209"/>
      <c r="CB112" s="209"/>
      <c r="CC112" s="209"/>
      <c r="CD112" s="209"/>
      <c r="CE112" s="209"/>
      <c r="CF112" s="209"/>
      <c r="CG112" s="209"/>
      <c r="CH112" s="209"/>
      <c r="CI112" s="209"/>
      <c r="CJ112" s="209"/>
      <c r="CK112" s="209"/>
      <c r="CL112" s="209"/>
      <c r="CM112" s="209"/>
      <c r="CN112" s="209"/>
      <c r="CO112" s="209"/>
      <c r="CP112" s="209"/>
      <c r="CQ112" s="209"/>
      <c r="CR112" s="209"/>
      <c r="CS112" s="209"/>
      <c r="CT112" s="209"/>
      <c r="CU112" s="209"/>
      <c r="CV112" s="209"/>
      <c r="CW112" s="209"/>
      <c r="CX112" s="209"/>
      <c r="CY112" s="209"/>
      <c r="CZ112" s="209"/>
      <c r="DA112" s="209"/>
    </row>
    <row r="113" spans="2:105" ht="14.25" customHeight="1">
      <c r="B113" s="748" t="s">
        <v>397</v>
      </c>
      <c r="C113" s="389" t="s">
        <v>385</v>
      </c>
      <c r="D113" s="209"/>
      <c r="E113" s="209"/>
      <c r="F113" s="209"/>
      <c r="G113" s="209"/>
      <c r="H113" s="209"/>
      <c r="I113" s="209"/>
      <c r="J113" s="209"/>
      <c r="K113" s="209"/>
      <c r="L113" s="209"/>
      <c r="M113" s="338"/>
      <c r="N113" s="338"/>
      <c r="O113" s="338"/>
      <c r="P113" s="209"/>
      <c r="Q113" s="209"/>
      <c r="R113" s="209"/>
      <c r="S113" s="209"/>
      <c r="T113" s="209"/>
      <c r="U113" s="209"/>
      <c r="V113" s="209"/>
      <c r="W113" s="209"/>
      <c r="X113" s="209"/>
      <c r="Y113" s="209"/>
      <c r="Z113" s="209"/>
      <c r="AA113" s="209"/>
      <c r="AB113" s="209"/>
      <c r="AC113" s="209"/>
      <c r="AD113" s="209"/>
      <c r="AE113" s="209"/>
      <c r="AF113" s="209"/>
      <c r="AG113" s="209"/>
      <c r="AH113" s="209"/>
      <c r="AI113" s="209"/>
      <c r="AJ113" s="209"/>
      <c r="AK113" s="338"/>
      <c r="AL113" s="209"/>
      <c r="AM113" s="209"/>
      <c r="AN113" s="209"/>
      <c r="AO113" s="209">
        <v>5000</v>
      </c>
      <c r="AP113" s="209"/>
      <c r="AQ113" s="209"/>
      <c r="AR113" s="209"/>
      <c r="AS113" s="209"/>
      <c r="AT113" s="209"/>
      <c r="AU113" s="209"/>
      <c r="AV113" s="209"/>
      <c r="AW113" s="209"/>
      <c r="AX113" s="209"/>
      <c r="AY113" s="209"/>
      <c r="AZ113" s="209"/>
      <c r="BA113" s="209"/>
      <c r="BB113" s="209"/>
      <c r="BC113" s="209"/>
      <c r="BD113" s="209"/>
      <c r="BE113" s="209"/>
      <c r="BF113" s="209"/>
      <c r="BG113" s="209"/>
      <c r="BH113" s="209"/>
      <c r="BI113" s="209"/>
      <c r="BJ113" s="209"/>
      <c r="BK113" s="209"/>
      <c r="BL113" s="209"/>
      <c r="BM113" s="209"/>
      <c r="BN113" s="209"/>
      <c r="BO113" s="209"/>
      <c r="BP113" s="209"/>
      <c r="BQ113" s="209"/>
      <c r="BR113" s="209"/>
      <c r="BS113" s="209"/>
      <c r="BT113" s="209"/>
      <c r="BU113" s="209"/>
      <c r="BV113" s="209"/>
      <c r="BW113" s="209"/>
      <c r="BX113" s="209"/>
      <c r="BY113" s="209"/>
      <c r="BZ113" s="209"/>
      <c r="CA113" s="209"/>
      <c r="CB113" s="209"/>
      <c r="CC113" s="209"/>
      <c r="CD113" s="209"/>
      <c r="CE113" s="209"/>
      <c r="CF113" s="209"/>
      <c r="CG113" s="209"/>
      <c r="CH113" s="209"/>
      <c r="CI113" s="209"/>
      <c r="CJ113" s="209"/>
      <c r="CK113" s="209"/>
      <c r="CL113" s="209"/>
      <c r="CM113" s="209"/>
      <c r="CN113" s="209"/>
      <c r="CO113" s="209"/>
      <c r="CP113" s="209"/>
      <c r="CQ113" s="209"/>
      <c r="CR113" s="209"/>
      <c r="CS113" s="209"/>
      <c r="CT113" s="209"/>
      <c r="CU113" s="209"/>
      <c r="CV113" s="209"/>
      <c r="CW113" s="209"/>
      <c r="CX113" s="209"/>
      <c r="CY113" s="209"/>
      <c r="CZ113" s="209"/>
      <c r="DA113" s="209"/>
    </row>
    <row r="114" spans="2:105" ht="14.25" customHeight="1">
      <c r="B114" s="748" t="s">
        <v>398</v>
      </c>
      <c r="C114" s="389" t="s">
        <v>387</v>
      </c>
      <c r="D114" s="209"/>
      <c r="E114" s="209"/>
      <c r="F114" s="209"/>
      <c r="G114" s="209"/>
      <c r="H114" s="209"/>
      <c r="I114" s="209"/>
      <c r="J114" s="209"/>
      <c r="K114" s="209"/>
      <c r="L114" s="209"/>
      <c r="M114" s="338"/>
      <c r="N114" s="338"/>
      <c r="O114" s="338"/>
      <c r="P114" s="209"/>
      <c r="Q114" s="209"/>
      <c r="R114" s="209"/>
      <c r="S114" s="209"/>
      <c r="T114" s="209"/>
      <c r="U114" s="209"/>
      <c r="V114" s="209"/>
      <c r="W114" s="209"/>
      <c r="X114" s="209"/>
      <c r="Y114" s="209"/>
      <c r="Z114" s="209"/>
      <c r="AA114" s="209"/>
      <c r="AB114" s="209"/>
      <c r="AC114" s="209"/>
      <c r="AD114" s="209"/>
      <c r="AE114" s="209"/>
      <c r="AF114" s="209"/>
      <c r="AG114" s="209"/>
      <c r="AH114" s="209"/>
      <c r="AI114" s="209"/>
      <c r="AJ114" s="209"/>
      <c r="AK114" s="338"/>
      <c r="AL114" s="209"/>
      <c r="AM114" s="209"/>
      <c r="AN114" s="209"/>
      <c r="AO114" s="209">
        <v>43619.63</v>
      </c>
      <c r="AP114" s="209"/>
      <c r="AQ114" s="209"/>
      <c r="AR114" s="209"/>
      <c r="AS114" s="209"/>
      <c r="AT114" s="209"/>
      <c r="AU114" s="209"/>
      <c r="AV114" s="209"/>
      <c r="AW114" s="209"/>
      <c r="AX114" s="209"/>
      <c r="AY114" s="209"/>
      <c r="AZ114" s="209"/>
      <c r="BA114" s="209"/>
      <c r="BB114" s="209"/>
      <c r="BC114" s="209"/>
      <c r="BD114" s="209"/>
      <c r="BE114" s="209"/>
      <c r="BF114" s="209"/>
      <c r="BG114" s="209"/>
      <c r="BH114" s="209"/>
      <c r="BI114" s="209"/>
      <c r="BJ114" s="209"/>
      <c r="BK114" s="209"/>
      <c r="BL114" s="209"/>
      <c r="BM114" s="209"/>
      <c r="BN114" s="209"/>
      <c r="BO114" s="209"/>
      <c r="BP114" s="209"/>
      <c r="BQ114" s="209"/>
      <c r="BR114" s="209"/>
      <c r="BS114" s="209"/>
      <c r="BT114" s="209"/>
      <c r="BU114" s="209"/>
      <c r="BV114" s="209"/>
      <c r="BW114" s="209"/>
      <c r="BX114" s="209"/>
      <c r="BY114" s="209"/>
      <c r="BZ114" s="209"/>
      <c r="CA114" s="209"/>
      <c r="CB114" s="209"/>
      <c r="CC114" s="209"/>
      <c r="CD114" s="209"/>
      <c r="CE114" s="209"/>
      <c r="CF114" s="209"/>
      <c r="CG114" s="209"/>
      <c r="CH114" s="209"/>
      <c r="CI114" s="209"/>
      <c r="CJ114" s="209"/>
      <c r="CK114" s="209"/>
      <c r="CL114" s="209"/>
      <c r="CM114" s="209"/>
      <c r="CN114" s="209"/>
      <c r="CO114" s="209"/>
      <c r="CP114" s="209"/>
      <c r="CQ114" s="209"/>
      <c r="CR114" s="209"/>
      <c r="CS114" s="209"/>
      <c r="CT114" s="209"/>
      <c r="CU114" s="209"/>
      <c r="CV114" s="209"/>
      <c r="CW114" s="209"/>
      <c r="CX114" s="209"/>
      <c r="CY114" s="209"/>
      <c r="CZ114" s="209"/>
      <c r="DA114" s="209"/>
    </row>
    <row r="115" spans="2:105" ht="14.25" customHeight="1">
      <c r="B115" s="748" t="s">
        <v>399</v>
      </c>
      <c r="C115" s="389" t="s">
        <v>385</v>
      </c>
      <c r="D115" s="209"/>
      <c r="E115" s="209"/>
      <c r="F115" s="209"/>
      <c r="G115" s="209"/>
      <c r="H115" s="209"/>
      <c r="I115" s="209"/>
      <c r="J115" s="209"/>
      <c r="K115" s="209"/>
      <c r="L115" s="209"/>
      <c r="M115" s="338"/>
      <c r="N115" s="338"/>
      <c r="O115" s="338"/>
      <c r="P115" s="209"/>
      <c r="Q115" s="209"/>
      <c r="R115" s="209"/>
      <c r="S115" s="209"/>
      <c r="T115" s="209"/>
      <c r="U115" s="209"/>
      <c r="V115" s="209"/>
      <c r="W115" s="209"/>
      <c r="X115" s="209"/>
      <c r="Y115" s="209"/>
      <c r="Z115" s="209"/>
      <c r="AA115" s="209"/>
      <c r="AB115" s="209"/>
      <c r="AC115" s="209"/>
      <c r="AD115" s="209"/>
      <c r="AE115" s="209"/>
      <c r="AF115" s="209"/>
      <c r="AG115" s="209"/>
      <c r="AH115" s="209"/>
      <c r="AI115" s="209"/>
      <c r="AJ115" s="209"/>
      <c r="AK115" s="338"/>
      <c r="AL115" s="209"/>
      <c r="AM115" s="209"/>
      <c r="AN115" s="209"/>
      <c r="AO115" s="209">
        <v>86021.25</v>
      </c>
      <c r="AP115" s="209"/>
      <c r="AQ115" s="209"/>
      <c r="AR115" s="209"/>
      <c r="AS115" s="209"/>
      <c r="AT115" s="209"/>
      <c r="AU115" s="209"/>
      <c r="AV115" s="209"/>
      <c r="AW115" s="209"/>
      <c r="AX115" s="209"/>
      <c r="AY115" s="209"/>
      <c r="AZ115" s="209"/>
      <c r="BA115" s="209"/>
      <c r="BB115" s="209"/>
      <c r="BC115" s="209"/>
      <c r="BD115" s="209"/>
      <c r="BE115" s="209"/>
      <c r="BF115" s="209"/>
      <c r="BG115" s="209"/>
      <c r="BH115" s="209"/>
      <c r="BI115" s="209"/>
      <c r="BJ115" s="209"/>
      <c r="BK115" s="209"/>
      <c r="BL115" s="209"/>
      <c r="BM115" s="209"/>
      <c r="BN115" s="209"/>
      <c r="BO115" s="209"/>
      <c r="BP115" s="209"/>
      <c r="BQ115" s="209"/>
      <c r="BR115" s="209"/>
      <c r="BS115" s="209"/>
      <c r="BT115" s="209"/>
      <c r="BU115" s="209"/>
      <c r="BV115" s="209"/>
      <c r="BW115" s="209"/>
      <c r="BX115" s="209"/>
      <c r="BY115" s="209"/>
      <c r="BZ115" s="209"/>
      <c r="CA115" s="209"/>
      <c r="CB115" s="209"/>
      <c r="CC115" s="209"/>
      <c r="CD115" s="209"/>
      <c r="CE115" s="209"/>
      <c r="CF115" s="209"/>
      <c r="CG115" s="209"/>
      <c r="CH115" s="209"/>
      <c r="CI115" s="209"/>
      <c r="CJ115" s="209"/>
      <c r="CK115" s="209"/>
      <c r="CL115" s="209"/>
      <c r="CM115" s="209"/>
      <c r="CN115" s="209"/>
      <c r="CO115" s="209"/>
      <c r="CP115" s="209"/>
      <c r="CQ115" s="209"/>
      <c r="CR115" s="209"/>
      <c r="CS115" s="209"/>
      <c r="CT115" s="209"/>
      <c r="CU115" s="209"/>
      <c r="CV115" s="209"/>
      <c r="CW115" s="209"/>
      <c r="CX115" s="209"/>
      <c r="CY115" s="209"/>
      <c r="CZ115" s="209"/>
      <c r="DA115" s="209"/>
    </row>
    <row r="116" spans="2:105" ht="14.25" customHeight="1">
      <c r="B116" s="748" t="s">
        <v>400</v>
      </c>
      <c r="C116" s="389" t="s">
        <v>385</v>
      </c>
      <c r="D116" s="209"/>
      <c r="E116" s="209"/>
      <c r="F116" s="209"/>
      <c r="G116" s="209"/>
      <c r="H116" s="209"/>
      <c r="I116" s="209"/>
      <c r="J116" s="209"/>
      <c r="K116" s="209"/>
      <c r="L116" s="209"/>
      <c r="M116" s="338"/>
      <c r="N116" s="338"/>
      <c r="O116" s="338"/>
      <c r="P116" s="209"/>
      <c r="Q116" s="209"/>
      <c r="R116" s="209"/>
      <c r="S116" s="209"/>
      <c r="T116" s="209"/>
      <c r="U116" s="209"/>
      <c r="V116" s="209"/>
      <c r="W116" s="209"/>
      <c r="X116" s="209"/>
      <c r="Y116" s="209"/>
      <c r="Z116" s="209"/>
      <c r="AA116" s="209"/>
      <c r="AB116" s="209"/>
      <c r="AC116" s="209"/>
      <c r="AD116" s="209"/>
      <c r="AE116" s="209"/>
      <c r="AF116" s="209"/>
      <c r="AG116" s="209"/>
      <c r="AH116" s="209"/>
      <c r="AI116" s="209"/>
      <c r="AJ116" s="209"/>
      <c r="AK116" s="338"/>
      <c r="AL116" s="209"/>
      <c r="AM116" s="209"/>
      <c r="AN116" s="209"/>
      <c r="AO116" s="209">
        <v>43010.63</v>
      </c>
      <c r="AP116" s="209"/>
      <c r="AQ116" s="209"/>
      <c r="AR116" s="209"/>
      <c r="AS116" s="209"/>
      <c r="AT116" s="209"/>
      <c r="AU116" s="209"/>
      <c r="AV116" s="209"/>
      <c r="AW116" s="209"/>
      <c r="AX116" s="209"/>
      <c r="AY116" s="209"/>
      <c r="AZ116" s="209"/>
      <c r="BA116" s="209"/>
      <c r="BB116" s="209"/>
      <c r="BC116" s="209"/>
      <c r="BD116" s="209"/>
      <c r="BE116" s="209"/>
      <c r="BF116" s="209"/>
      <c r="BG116" s="209"/>
      <c r="BH116" s="209"/>
      <c r="BI116" s="209"/>
      <c r="BJ116" s="209"/>
      <c r="BK116" s="209"/>
      <c r="BL116" s="209"/>
      <c r="BM116" s="209"/>
      <c r="BN116" s="209"/>
      <c r="BO116" s="209"/>
      <c r="BP116" s="209"/>
      <c r="BQ116" s="209"/>
      <c r="BR116" s="209"/>
      <c r="BS116" s="209"/>
      <c r="BT116" s="209"/>
      <c r="BU116" s="209"/>
      <c r="BV116" s="209"/>
      <c r="BW116" s="209"/>
      <c r="BX116" s="209"/>
      <c r="BY116" s="209"/>
      <c r="BZ116" s="209"/>
      <c r="CA116" s="209"/>
      <c r="CB116" s="209"/>
      <c r="CC116" s="209"/>
      <c r="CD116" s="209"/>
      <c r="CE116" s="209"/>
      <c r="CF116" s="209"/>
      <c r="CG116" s="209"/>
      <c r="CH116" s="209"/>
      <c r="CI116" s="209"/>
      <c r="CJ116" s="209"/>
      <c r="CK116" s="209"/>
      <c r="CL116" s="209"/>
      <c r="CM116" s="209"/>
      <c r="CN116" s="209"/>
      <c r="CO116" s="209"/>
      <c r="CP116" s="209"/>
      <c r="CQ116" s="209"/>
      <c r="CR116" s="209"/>
      <c r="CS116" s="209"/>
      <c r="CT116" s="209"/>
      <c r="CU116" s="209"/>
      <c r="CV116" s="209"/>
      <c r="CW116" s="209"/>
      <c r="CX116" s="209"/>
      <c r="CY116" s="209"/>
      <c r="CZ116" s="209"/>
      <c r="DA116" s="209"/>
    </row>
    <row r="117" spans="2:105" ht="14.25" customHeight="1">
      <c r="B117" s="748" t="s">
        <v>401</v>
      </c>
      <c r="C117" s="389" t="s">
        <v>402</v>
      </c>
      <c r="D117" s="209"/>
      <c r="E117" s="209"/>
      <c r="F117" s="209"/>
      <c r="G117" s="209"/>
      <c r="H117" s="209"/>
      <c r="I117" s="209"/>
      <c r="J117" s="209"/>
      <c r="K117" s="209"/>
      <c r="L117" s="209"/>
      <c r="M117" s="338"/>
      <c r="N117" s="338"/>
      <c r="O117" s="338"/>
      <c r="P117" s="209"/>
      <c r="Q117" s="209"/>
      <c r="R117" s="209"/>
      <c r="S117" s="209"/>
      <c r="T117" s="209"/>
      <c r="U117" s="209"/>
      <c r="V117" s="209"/>
      <c r="W117" s="209"/>
      <c r="X117" s="209"/>
      <c r="Y117" s="209"/>
      <c r="Z117" s="209"/>
      <c r="AA117" s="209"/>
      <c r="AB117" s="209"/>
      <c r="AC117" s="209"/>
      <c r="AD117" s="209"/>
      <c r="AE117" s="209"/>
      <c r="AF117" s="209"/>
      <c r="AG117" s="209"/>
      <c r="AH117" s="209"/>
      <c r="AI117" s="209"/>
      <c r="AJ117" s="209"/>
      <c r="AK117" s="338"/>
      <c r="AL117" s="209"/>
      <c r="AM117" s="209"/>
      <c r="AN117" s="209"/>
      <c r="AO117" s="209"/>
      <c r="AP117" s="209"/>
      <c r="AQ117" s="209"/>
      <c r="AR117" s="209"/>
      <c r="AS117" s="209"/>
      <c r="AT117" s="209"/>
      <c r="AU117" s="209"/>
      <c r="AV117" s="209"/>
      <c r="AW117" s="209"/>
      <c r="AX117" s="209"/>
      <c r="AY117" s="209"/>
      <c r="AZ117" s="209"/>
      <c r="BA117" s="209"/>
      <c r="BB117" s="209">
        <v>25689.18</v>
      </c>
      <c r="BC117" s="209"/>
      <c r="BD117" s="209"/>
      <c r="BE117" s="209"/>
      <c r="BF117" s="209"/>
      <c r="BG117" s="209"/>
      <c r="BH117" s="209"/>
      <c r="BI117" s="209"/>
      <c r="BJ117" s="209"/>
      <c r="BK117" s="209"/>
      <c r="BL117" s="209"/>
      <c r="BM117" s="209"/>
      <c r="BN117" s="209"/>
      <c r="BO117" s="209"/>
      <c r="BP117" s="209"/>
      <c r="BQ117" s="209"/>
      <c r="BR117" s="209"/>
      <c r="BS117" s="209"/>
      <c r="BT117" s="209"/>
      <c r="BU117" s="209"/>
      <c r="BV117" s="209"/>
      <c r="BW117" s="209"/>
      <c r="BX117" s="209"/>
      <c r="BY117" s="209"/>
      <c r="BZ117" s="209"/>
      <c r="CA117" s="209"/>
      <c r="CB117" s="209"/>
      <c r="CC117" s="209"/>
      <c r="CD117" s="209"/>
      <c r="CE117" s="209"/>
      <c r="CF117" s="209"/>
      <c r="CG117" s="209"/>
      <c r="CH117" s="209"/>
      <c r="CI117" s="209"/>
      <c r="CJ117" s="209"/>
      <c r="CK117" s="209"/>
      <c r="CL117" s="209"/>
      <c r="CM117" s="209"/>
      <c r="CN117" s="209"/>
      <c r="CO117" s="209"/>
      <c r="CP117" s="209"/>
      <c r="CQ117" s="209"/>
      <c r="CR117" s="209"/>
      <c r="CS117" s="209"/>
      <c r="CT117" s="209"/>
      <c r="CU117" s="209"/>
      <c r="CV117" s="209"/>
      <c r="CW117" s="209"/>
      <c r="CX117" s="209"/>
      <c r="CY117" s="209"/>
      <c r="CZ117" s="209"/>
      <c r="DA117" s="209"/>
    </row>
    <row r="118" spans="2:105" ht="14.25" customHeight="1">
      <c r="B118" s="389" t="s">
        <v>403</v>
      </c>
      <c r="C118" s="389" t="s">
        <v>404</v>
      </c>
      <c r="D118" s="209"/>
      <c r="E118" s="209"/>
      <c r="F118" s="209"/>
      <c r="G118" s="209"/>
      <c r="H118" s="209"/>
      <c r="I118" s="209"/>
      <c r="J118" s="209"/>
      <c r="K118" s="209"/>
      <c r="L118" s="209"/>
      <c r="M118" s="338"/>
      <c r="N118" s="338"/>
      <c r="O118" s="338"/>
      <c r="P118" s="209"/>
      <c r="Q118" s="209"/>
      <c r="R118" s="209"/>
      <c r="S118" s="209"/>
      <c r="T118" s="209"/>
      <c r="U118" s="209"/>
      <c r="V118" s="209"/>
      <c r="W118" s="209"/>
      <c r="X118" s="209"/>
      <c r="Y118" s="209"/>
      <c r="Z118" s="209"/>
      <c r="AA118" s="209"/>
      <c r="AB118" s="209"/>
      <c r="AC118" s="209"/>
      <c r="AD118" s="209"/>
      <c r="AE118" s="209"/>
      <c r="AF118" s="209"/>
      <c r="AG118" s="209"/>
      <c r="AH118" s="209"/>
      <c r="AI118" s="209"/>
      <c r="AJ118" s="209"/>
      <c r="AK118" s="338"/>
      <c r="AL118" s="209"/>
      <c r="AM118" s="209"/>
      <c r="AN118" s="209"/>
      <c r="AO118" s="209"/>
      <c r="AP118" s="209"/>
      <c r="AQ118" s="209"/>
      <c r="AR118" s="209"/>
      <c r="AS118" s="209"/>
      <c r="AT118" s="209"/>
      <c r="AU118" s="209"/>
      <c r="AV118" s="209">
        <v>807950</v>
      </c>
      <c r="AW118" s="209"/>
      <c r="AX118" s="209"/>
      <c r="AY118" s="209"/>
      <c r="AZ118" s="209"/>
      <c r="BA118" s="209"/>
      <c r="BB118" s="209"/>
      <c r="BC118" s="209"/>
      <c r="BD118" s="209"/>
      <c r="BE118" s="209"/>
      <c r="BF118" s="209"/>
      <c r="BG118" s="209"/>
      <c r="BH118" s="209"/>
      <c r="BI118" s="209"/>
      <c r="BJ118" s="209"/>
      <c r="BK118" s="209"/>
      <c r="BL118" s="209"/>
      <c r="BM118" s="209"/>
      <c r="BN118" s="209"/>
      <c r="BO118" s="209"/>
      <c r="BP118" s="209"/>
      <c r="BQ118" s="209"/>
      <c r="BR118" s="209"/>
      <c r="BS118" s="209"/>
      <c r="BT118" s="209"/>
      <c r="BU118" s="209"/>
      <c r="BV118" s="209"/>
      <c r="BW118" s="209"/>
      <c r="BX118" s="209"/>
      <c r="BY118" s="209"/>
      <c r="BZ118" s="209"/>
      <c r="CA118" s="209"/>
      <c r="CB118" s="209"/>
      <c r="CC118" s="209"/>
      <c r="CD118" s="209"/>
      <c r="CE118" s="209"/>
      <c r="CF118" s="209"/>
      <c r="CG118" s="209"/>
      <c r="CH118" s="209"/>
      <c r="CI118" s="209"/>
      <c r="CJ118" s="209"/>
      <c r="CK118" s="209"/>
      <c r="CL118" s="209"/>
      <c r="CM118" s="209"/>
      <c r="CN118" s="209"/>
      <c r="CO118" s="209"/>
      <c r="CP118" s="209"/>
      <c r="CQ118" s="209"/>
      <c r="CR118" s="209"/>
      <c r="CS118" s="209"/>
      <c r="CT118" s="209"/>
      <c r="CU118" s="209"/>
      <c r="CV118" s="209"/>
      <c r="CW118" s="209"/>
      <c r="CX118" s="209"/>
      <c r="CY118" s="209"/>
      <c r="CZ118" s="209"/>
      <c r="DA118" s="209"/>
    </row>
    <row r="119" spans="2:105" ht="14.25" customHeight="1">
      <c r="B119" s="389" t="s">
        <v>405</v>
      </c>
      <c r="C119" s="389" t="s">
        <v>393</v>
      </c>
      <c r="D119" s="209"/>
      <c r="E119" s="209"/>
      <c r="F119" s="209"/>
      <c r="G119" s="209"/>
      <c r="H119" s="209"/>
      <c r="I119" s="209"/>
      <c r="J119" s="209"/>
      <c r="K119" s="209"/>
      <c r="L119" s="209"/>
      <c r="M119" s="338"/>
      <c r="N119" s="338"/>
      <c r="O119" s="338"/>
      <c r="P119" s="209"/>
      <c r="Q119" s="209"/>
      <c r="R119" s="209"/>
      <c r="S119" s="209"/>
      <c r="T119" s="209"/>
      <c r="U119" s="209"/>
      <c r="V119" s="209"/>
      <c r="W119" s="209"/>
      <c r="X119" s="209"/>
      <c r="Y119" s="209"/>
      <c r="Z119" s="209"/>
      <c r="AA119" s="209"/>
      <c r="AB119" s="209"/>
      <c r="AC119" s="209"/>
      <c r="AD119" s="209"/>
      <c r="AE119" s="209"/>
      <c r="AF119" s="209"/>
      <c r="AG119" s="209"/>
      <c r="AH119" s="209"/>
      <c r="AI119" s="209"/>
      <c r="AJ119" s="209"/>
      <c r="AK119" s="338"/>
      <c r="AL119" s="209"/>
      <c r="AM119" s="209">
        <v>104545</v>
      </c>
      <c r="AN119" s="209"/>
      <c r="AO119" s="209"/>
      <c r="AP119" s="209"/>
      <c r="AQ119" s="209"/>
      <c r="AR119" s="209"/>
      <c r="AS119" s="209"/>
      <c r="AT119" s="209"/>
      <c r="AU119" s="209"/>
      <c r="AV119" s="209"/>
      <c r="AW119" s="209"/>
      <c r="AX119" s="209"/>
      <c r="AY119" s="209"/>
      <c r="AZ119" s="209"/>
      <c r="BA119" s="209"/>
      <c r="BB119" s="209"/>
      <c r="BC119" s="209"/>
      <c r="BD119" s="209"/>
      <c r="BE119" s="209"/>
      <c r="BF119" s="209"/>
      <c r="BG119" s="209"/>
      <c r="BH119" s="209"/>
      <c r="BI119" s="209"/>
      <c r="BJ119" s="209"/>
      <c r="BK119" s="209"/>
      <c r="BL119" s="209"/>
      <c r="BM119" s="209"/>
      <c r="BN119" s="209"/>
      <c r="BO119" s="209"/>
      <c r="BP119" s="209"/>
      <c r="BQ119" s="209"/>
      <c r="BR119" s="209"/>
      <c r="BS119" s="209"/>
      <c r="BT119" s="209"/>
      <c r="BU119" s="209"/>
      <c r="BV119" s="209"/>
      <c r="BW119" s="209"/>
      <c r="BX119" s="209"/>
      <c r="BY119" s="209"/>
      <c r="BZ119" s="209"/>
      <c r="CA119" s="209"/>
      <c r="CB119" s="209"/>
      <c r="CC119" s="209"/>
      <c r="CD119" s="209"/>
      <c r="CE119" s="209"/>
      <c r="CF119" s="209"/>
      <c r="CG119" s="209"/>
      <c r="CH119" s="209"/>
      <c r="CI119" s="209"/>
      <c r="CJ119" s="209"/>
      <c r="CK119" s="209"/>
      <c r="CL119" s="209"/>
      <c r="CM119" s="209"/>
      <c r="CN119" s="209"/>
      <c r="CO119" s="209"/>
      <c r="CP119" s="209"/>
      <c r="CQ119" s="209"/>
      <c r="CR119" s="209"/>
      <c r="CS119" s="209"/>
      <c r="CT119" s="209"/>
      <c r="CU119" s="209"/>
      <c r="CV119" s="209"/>
      <c r="CW119" s="209"/>
      <c r="CX119" s="209"/>
      <c r="CY119" s="209"/>
      <c r="CZ119" s="209"/>
      <c r="DA119" s="209"/>
    </row>
    <row r="120" spans="2:105" ht="14.25" customHeight="1">
      <c r="B120" s="389" t="s">
        <v>196</v>
      </c>
      <c r="C120" s="389" t="s">
        <v>393</v>
      </c>
      <c r="D120" s="209"/>
      <c r="E120" s="209"/>
      <c r="F120" s="209"/>
      <c r="G120" s="209"/>
      <c r="H120" s="209"/>
      <c r="I120" s="209"/>
      <c r="J120" s="209"/>
      <c r="K120" s="209"/>
      <c r="L120" s="209"/>
      <c r="M120" s="338"/>
      <c r="N120" s="338"/>
      <c r="O120" s="338"/>
      <c r="P120" s="209"/>
      <c r="Q120" s="209"/>
      <c r="R120" s="209"/>
      <c r="S120" s="209"/>
      <c r="T120" s="209"/>
      <c r="U120" s="209"/>
      <c r="V120" s="209"/>
      <c r="W120" s="209"/>
      <c r="X120" s="209"/>
      <c r="Y120" s="209"/>
      <c r="Z120" s="209"/>
      <c r="AA120" s="209"/>
      <c r="AB120" s="209"/>
      <c r="AC120" s="209"/>
      <c r="AD120" s="209"/>
      <c r="AE120" s="209"/>
      <c r="AF120" s="209"/>
      <c r="AG120" s="209"/>
      <c r="AH120" s="209"/>
      <c r="AI120" s="209"/>
      <c r="AJ120" s="209"/>
      <c r="AK120" s="338"/>
      <c r="AL120" s="209"/>
      <c r="AM120" s="209">
        <v>104378.14</v>
      </c>
      <c r="AN120" s="209"/>
      <c r="AO120" s="209"/>
      <c r="AP120" s="209"/>
      <c r="AQ120" s="209"/>
      <c r="AR120" s="209"/>
      <c r="AS120" s="209"/>
      <c r="AT120" s="209"/>
      <c r="AU120" s="209"/>
      <c r="AV120" s="209"/>
      <c r="AW120" s="209"/>
      <c r="AX120" s="209"/>
      <c r="AY120" s="209"/>
      <c r="AZ120" s="209"/>
      <c r="BA120" s="209"/>
      <c r="BB120" s="209"/>
      <c r="BC120" s="209"/>
      <c r="BD120" s="209"/>
      <c r="BE120" s="209"/>
      <c r="BF120" s="209"/>
      <c r="BG120" s="209"/>
      <c r="BH120" s="209"/>
      <c r="BI120" s="209"/>
      <c r="BJ120" s="209"/>
      <c r="BK120" s="209"/>
      <c r="BL120" s="209"/>
      <c r="BM120" s="209"/>
      <c r="BN120" s="209"/>
      <c r="BO120" s="209"/>
      <c r="BP120" s="209"/>
      <c r="BQ120" s="209"/>
      <c r="BR120" s="209"/>
      <c r="BS120" s="209"/>
      <c r="BT120" s="209"/>
      <c r="BU120" s="209"/>
      <c r="BV120" s="209"/>
      <c r="BW120" s="209"/>
      <c r="BX120" s="209"/>
      <c r="BY120" s="209"/>
      <c r="BZ120" s="209"/>
      <c r="CA120" s="209"/>
      <c r="CB120" s="209"/>
      <c r="CC120" s="209"/>
      <c r="CD120" s="209"/>
      <c r="CE120" s="209"/>
      <c r="CF120" s="209"/>
      <c r="CG120" s="209"/>
      <c r="CH120" s="209"/>
      <c r="CI120" s="209"/>
      <c r="CJ120" s="209"/>
      <c r="CK120" s="209"/>
      <c r="CL120" s="209"/>
      <c r="CM120" s="209"/>
      <c r="CN120" s="209"/>
      <c r="CO120" s="209"/>
      <c r="CP120" s="209"/>
      <c r="CQ120" s="209"/>
      <c r="CR120" s="209"/>
      <c r="CS120" s="209"/>
      <c r="CT120" s="209"/>
      <c r="CU120" s="209"/>
      <c r="CV120" s="209"/>
      <c r="CW120" s="209"/>
      <c r="CX120" s="209"/>
      <c r="CY120" s="209"/>
      <c r="CZ120" s="209"/>
      <c r="DA120" s="209"/>
    </row>
    <row r="121" spans="2:105" ht="14.25" customHeight="1">
      <c r="B121" s="389" t="s">
        <v>194</v>
      </c>
      <c r="C121" s="389" t="s">
        <v>393</v>
      </c>
      <c r="D121" s="209"/>
      <c r="E121" s="209"/>
      <c r="F121" s="209"/>
      <c r="G121" s="209"/>
      <c r="H121" s="209"/>
      <c r="I121" s="209"/>
      <c r="J121" s="209"/>
      <c r="K121" s="209"/>
      <c r="L121" s="209"/>
      <c r="M121" s="338"/>
      <c r="N121" s="338"/>
      <c r="O121" s="338"/>
      <c r="P121" s="209"/>
      <c r="Q121" s="209"/>
      <c r="R121" s="209"/>
      <c r="S121" s="209"/>
      <c r="T121" s="209"/>
      <c r="U121" s="209"/>
      <c r="V121" s="209"/>
      <c r="W121" s="209"/>
      <c r="X121" s="209"/>
      <c r="Y121" s="209"/>
      <c r="Z121" s="209"/>
      <c r="AA121" s="209"/>
      <c r="AB121" s="209"/>
      <c r="AC121" s="209"/>
      <c r="AD121" s="209"/>
      <c r="AE121" s="209"/>
      <c r="AF121" s="209"/>
      <c r="AG121" s="209"/>
      <c r="AH121" s="209"/>
      <c r="AI121" s="209"/>
      <c r="AJ121" s="209"/>
      <c r="AK121" s="338"/>
      <c r="AL121" s="209"/>
      <c r="AM121" s="209">
        <v>3602859.2</v>
      </c>
      <c r="AN121" s="209"/>
      <c r="AO121" s="209"/>
      <c r="AP121" s="209"/>
      <c r="AQ121" s="209"/>
      <c r="AR121" s="209"/>
      <c r="AS121" s="209"/>
      <c r="AT121" s="209"/>
      <c r="AU121" s="209"/>
      <c r="AV121" s="209"/>
      <c r="AW121" s="209"/>
      <c r="AX121" s="209"/>
      <c r="AY121" s="209"/>
      <c r="AZ121" s="209"/>
      <c r="BA121" s="209"/>
      <c r="BB121" s="209"/>
      <c r="BC121" s="209"/>
      <c r="BD121" s="209"/>
      <c r="BE121" s="209"/>
      <c r="BF121" s="209"/>
      <c r="BG121" s="209"/>
      <c r="BH121" s="209"/>
      <c r="BI121" s="209"/>
      <c r="BJ121" s="209"/>
      <c r="BK121" s="209"/>
      <c r="BL121" s="209"/>
      <c r="BM121" s="209"/>
      <c r="BN121" s="209"/>
      <c r="BO121" s="209"/>
      <c r="BP121" s="209"/>
      <c r="BQ121" s="209"/>
      <c r="BR121" s="209"/>
      <c r="BS121" s="209"/>
      <c r="BT121" s="209"/>
      <c r="BU121" s="209"/>
      <c r="BV121" s="209"/>
      <c r="BW121" s="209"/>
      <c r="BX121" s="209"/>
      <c r="BY121" s="209"/>
      <c r="BZ121" s="209"/>
      <c r="CA121" s="209"/>
      <c r="CB121" s="209"/>
      <c r="CC121" s="209"/>
      <c r="CD121" s="209"/>
      <c r="CE121" s="209"/>
      <c r="CF121" s="209"/>
      <c r="CG121" s="209"/>
      <c r="CH121" s="209"/>
      <c r="CI121" s="209"/>
      <c r="CJ121" s="209"/>
      <c r="CK121" s="209"/>
      <c r="CL121" s="209"/>
      <c r="CM121" s="209"/>
      <c r="CN121" s="209"/>
      <c r="CO121" s="209"/>
      <c r="CP121" s="209"/>
      <c r="CQ121" s="209"/>
      <c r="CR121" s="209"/>
      <c r="CS121" s="209"/>
      <c r="CT121" s="209"/>
      <c r="CU121" s="209"/>
      <c r="CV121" s="209"/>
      <c r="CW121" s="209"/>
      <c r="CX121" s="209"/>
      <c r="CY121" s="209"/>
      <c r="CZ121" s="209"/>
      <c r="DA121" s="209"/>
    </row>
    <row r="122" spans="2:105" ht="14.25" customHeight="1">
      <c r="B122" s="389" t="s">
        <v>406</v>
      </c>
      <c r="C122" s="389" t="s">
        <v>393</v>
      </c>
      <c r="D122" s="209"/>
      <c r="E122" s="209"/>
      <c r="F122" s="209"/>
      <c r="G122" s="209"/>
      <c r="H122" s="209"/>
      <c r="I122" s="209"/>
      <c r="J122" s="209"/>
      <c r="K122" s="209"/>
      <c r="L122" s="209"/>
      <c r="M122" s="338"/>
      <c r="N122" s="338"/>
      <c r="O122" s="338"/>
      <c r="P122" s="209"/>
      <c r="Q122" s="209"/>
      <c r="R122" s="209"/>
      <c r="S122" s="209"/>
      <c r="T122" s="209"/>
      <c r="U122" s="209"/>
      <c r="V122" s="209"/>
      <c r="W122" s="209"/>
      <c r="X122" s="209"/>
      <c r="Y122" s="209"/>
      <c r="Z122" s="209"/>
      <c r="AA122" s="209"/>
      <c r="AB122" s="209"/>
      <c r="AC122" s="209"/>
      <c r="AD122" s="209"/>
      <c r="AE122" s="209"/>
      <c r="AF122" s="209"/>
      <c r="AG122" s="209"/>
      <c r="AH122" s="209"/>
      <c r="AI122" s="209"/>
      <c r="AJ122" s="209"/>
      <c r="AK122" s="338"/>
      <c r="AL122" s="209"/>
      <c r="AM122" s="209">
        <v>3704750</v>
      </c>
      <c r="AN122" s="209"/>
      <c r="AO122" s="209"/>
      <c r="AP122" s="209"/>
      <c r="AQ122" s="209"/>
      <c r="AR122" s="209"/>
      <c r="AS122" s="209"/>
      <c r="AT122" s="209"/>
      <c r="AU122" s="209"/>
      <c r="AV122" s="209"/>
      <c r="AW122" s="209"/>
      <c r="AX122" s="209"/>
      <c r="AY122" s="209"/>
      <c r="AZ122" s="209"/>
      <c r="BA122" s="209"/>
      <c r="BB122" s="209"/>
      <c r="BC122" s="209"/>
      <c r="BD122" s="209"/>
      <c r="BE122" s="209"/>
      <c r="BF122" s="209"/>
      <c r="BG122" s="209"/>
      <c r="BH122" s="209"/>
      <c r="BI122" s="209"/>
      <c r="BJ122" s="209"/>
      <c r="BK122" s="209"/>
      <c r="BL122" s="209"/>
      <c r="BM122" s="209"/>
      <c r="BN122" s="209"/>
      <c r="BO122" s="209"/>
      <c r="BP122" s="209"/>
      <c r="BQ122" s="209"/>
      <c r="BR122" s="209"/>
      <c r="BS122" s="209"/>
      <c r="BT122" s="209"/>
      <c r="BU122" s="209"/>
      <c r="BV122" s="209"/>
      <c r="BW122" s="209"/>
      <c r="BX122" s="209"/>
      <c r="BY122" s="209"/>
      <c r="BZ122" s="209"/>
      <c r="CA122" s="209"/>
      <c r="CB122" s="209"/>
      <c r="CC122" s="209"/>
      <c r="CD122" s="209"/>
      <c r="CE122" s="209"/>
      <c r="CF122" s="209"/>
      <c r="CG122" s="209"/>
      <c r="CH122" s="209"/>
      <c r="CI122" s="209"/>
      <c r="CJ122" s="209"/>
      <c r="CK122" s="209"/>
      <c r="CL122" s="209"/>
      <c r="CM122" s="209"/>
      <c r="CN122" s="209"/>
      <c r="CO122" s="209"/>
      <c r="CP122" s="209"/>
      <c r="CQ122" s="209"/>
      <c r="CR122" s="209"/>
      <c r="CS122" s="209"/>
      <c r="CT122" s="209"/>
      <c r="CU122" s="209"/>
      <c r="CV122" s="209"/>
      <c r="CW122" s="209"/>
      <c r="CX122" s="209"/>
      <c r="CY122" s="209"/>
      <c r="CZ122" s="209"/>
      <c r="DA122" s="209"/>
    </row>
    <row r="123" spans="2:105" ht="14.25" customHeight="1">
      <c r="B123" s="389" t="s">
        <v>407</v>
      </c>
      <c r="C123" s="389" t="s">
        <v>408</v>
      </c>
      <c r="D123" s="209"/>
      <c r="E123" s="209"/>
      <c r="F123" s="209"/>
      <c r="G123" s="209"/>
      <c r="H123" s="209"/>
      <c r="I123" s="209"/>
      <c r="J123" s="209"/>
      <c r="K123" s="209"/>
      <c r="L123" s="209"/>
      <c r="M123" s="338"/>
      <c r="N123" s="338"/>
      <c r="O123" s="338"/>
      <c r="P123" s="209"/>
      <c r="Q123" s="209"/>
      <c r="R123" s="209"/>
      <c r="S123" s="209"/>
      <c r="T123" s="209"/>
      <c r="U123" s="209"/>
      <c r="V123" s="209"/>
      <c r="W123" s="209"/>
      <c r="X123" s="209"/>
      <c r="Y123" s="209"/>
      <c r="Z123" s="209"/>
      <c r="AA123" s="209"/>
      <c r="AB123" s="209"/>
      <c r="AC123" s="209"/>
      <c r="AD123" s="209"/>
      <c r="AE123" s="209"/>
      <c r="AF123" s="209"/>
      <c r="AG123" s="209"/>
      <c r="AH123" s="209"/>
      <c r="AI123" s="209"/>
      <c r="AJ123" s="209"/>
      <c r="AK123" s="338"/>
      <c r="AL123" s="209"/>
      <c r="AM123" s="209"/>
      <c r="AN123" s="209">
        <v>271200</v>
      </c>
      <c r="AO123" s="209"/>
      <c r="AP123" s="209"/>
      <c r="AQ123" s="209"/>
      <c r="AR123" s="209"/>
      <c r="AS123" s="209"/>
      <c r="AT123" s="209"/>
      <c r="AU123" s="209"/>
      <c r="AV123" s="209"/>
      <c r="AW123" s="209"/>
      <c r="AX123" s="209"/>
      <c r="AY123" s="209"/>
      <c r="AZ123" s="209"/>
      <c r="BA123" s="209"/>
      <c r="BB123" s="209"/>
      <c r="BC123" s="209"/>
      <c r="BD123" s="209"/>
      <c r="BE123" s="209"/>
      <c r="BF123" s="209"/>
      <c r="BG123" s="209"/>
      <c r="BH123" s="209"/>
      <c r="BI123" s="209"/>
      <c r="BJ123" s="209"/>
      <c r="BK123" s="209"/>
      <c r="BL123" s="209"/>
      <c r="BM123" s="209"/>
      <c r="BN123" s="209"/>
      <c r="BO123" s="209"/>
      <c r="BP123" s="209"/>
      <c r="BQ123" s="209"/>
      <c r="BR123" s="209"/>
      <c r="BS123" s="209"/>
      <c r="BT123" s="209"/>
      <c r="BU123" s="209"/>
      <c r="BV123" s="209"/>
      <c r="BW123" s="209"/>
      <c r="BX123" s="209"/>
      <c r="BY123" s="209"/>
      <c r="BZ123" s="209"/>
      <c r="CA123" s="209"/>
      <c r="CB123" s="209"/>
      <c r="CC123" s="209"/>
      <c r="CD123" s="209"/>
      <c r="CE123" s="209"/>
      <c r="CF123" s="209"/>
      <c r="CG123" s="209"/>
      <c r="CH123" s="209"/>
      <c r="CI123" s="209"/>
      <c r="CJ123" s="209"/>
      <c r="CK123" s="209"/>
      <c r="CL123" s="209"/>
      <c r="CM123" s="209"/>
      <c r="CN123" s="209"/>
      <c r="CO123" s="209"/>
      <c r="CP123" s="209"/>
      <c r="CQ123" s="209"/>
      <c r="CR123" s="209"/>
      <c r="CS123" s="209"/>
      <c r="CT123" s="209"/>
      <c r="CU123" s="209"/>
      <c r="CV123" s="209"/>
      <c r="CW123" s="209"/>
      <c r="CX123" s="209"/>
      <c r="CY123" s="209"/>
      <c r="CZ123" s="209"/>
      <c r="DA123" s="209"/>
    </row>
    <row r="124" spans="2:105" ht="14.25" customHeight="1">
      <c r="B124" s="389" t="s">
        <v>409</v>
      </c>
      <c r="C124" s="389" t="s">
        <v>408</v>
      </c>
      <c r="D124" s="209"/>
      <c r="E124" s="209"/>
      <c r="F124" s="209"/>
      <c r="G124" s="209"/>
      <c r="H124" s="209"/>
      <c r="I124" s="209"/>
      <c r="J124" s="209"/>
      <c r="K124" s="209"/>
      <c r="L124" s="209"/>
      <c r="M124" s="338"/>
      <c r="N124" s="338"/>
      <c r="O124" s="338"/>
      <c r="P124" s="209"/>
      <c r="Q124" s="209"/>
      <c r="R124" s="209"/>
      <c r="S124" s="209"/>
      <c r="T124" s="209"/>
      <c r="U124" s="209"/>
      <c r="V124" s="209"/>
      <c r="W124" s="209"/>
      <c r="X124" s="209"/>
      <c r="Y124" s="209"/>
      <c r="Z124" s="209"/>
      <c r="AA124" s="209"/>
      <c r="AB124" s="209"/>
      <c r="AC124" s="209"/>
      <c r="AD124" s="209"/>
      <c r="AE124" s="209"/>
      <c r="AF124" s="209"/>
      <c r="AG124" s="209"/>
      <c r="AH124" s="209"/>
      <c r="AI124" s="209"/>
      <c r="AJ124" s="209"/>
      <c r="AK124" s="338"/>
      <c r="AL124" s="209"/>
      <c r="AM124" s="209"/>
      <c r="AN124" s="209">
        <v>791000</v>
      </c>
      <c r="AO124" s="209"/>
      <c r="AP124" s="209"/>
      <c r="AQ124" s="209"/>
      <c r="AR124" s="209"/>
      <c r="AS124" s="209"/>
      <c r="AT124" s="209"/>
      <c r="AU124" s="209"/>
      <c r="AV124" s="209"/>
      <c r="AW124" s="209"/>
      <c r="AX124" s="209"/>
      <c r="AY124" s="209"/>
      <c r="AZ124" s="209"/>
      <c r="BA124" s="209"/>
      <c r="BB124" s="209"/>
      <c r="BC124" s="209"/>
      <c r="BD124" s="209"/>
      <c r="BE124" s="209"/>
      <c r="BF124" s="209"/>
      <c r="BG124" s="209"/>
      <c r="BH124" s="209"/>
      <c r="BI124" s="209"/>
      <c r="BJ124" s="209"/>
      <c r="BK124" s="209"/>
      <c r="BL124" s="209"/>
      <c r="BM124" s="209"/>
      <c r="BN124" s="209"/>
      <c r="BO124" s="209"/>
      <c r="BP124" s="209"/>
      <c r="BQ124" s="209"/>
      <c r="BR124" s="209"/>
      <c r="BS124" s="209"/>
      <c r="BT124" s="209"/>
      <c r="BU124" s="209"/>
      <c r="BV124" s="209"/>
      <c r="BW124" s="209"/>
      <c r="BX124" s="209"/>
      <c r="BY124" s="209"/>
      <c r="BZ124" s="209"/>
      <c r="CA124" s="209"/>
      <c r="CB124" s="209"/>
      <c r="CC124" s="209"/>
      <c r="CD124" s="209"/>
      <c r="CE124" s="209"/>
      <c r="CF124" s="209"/>
      <c r="CG124" s="209"/>
      <c r="CH124" s="209"/>
      <c r="CI124" s="209"/>
      <c r="CJ124" s="209"/>
      <c r="CK124" s="209"/>
      <c r="CL124" s="209"/>
      <c r="CM124" s="209"/>
      <c r="CN124" s="209"/>
      <c r="CO124" s="209"/>
      <c r="CP124" s="209"/>
      <c r="CQ124" s="209"/>
      <c r="CR124" s="209"/>
      <c r="CS124" s="209"/>
      <c r="CT124" s="209"/>
      <c r="CU124" s="209"/>
      <c r="CV124" s="209"/>
      <c r="CW124" s="209"/>
      <c r="CX124" s="209"/>
      <c r="CY124" s="209"/>
      <c r="CZ124" s="209"/>
      <c r="DA124" s="209"/>
    </row>
    <row r="125" spans="2:105" ht="14.25" customHeight="1">
      <c r="B125" s="389" t="s">
        <v>410</v>
      </c>
      <c r="C125" s="389" t="s">
        <v>408</v>
      </c>
      <c r="D125" s="209"/>
      <c r="E125" s="209"/>
      <c r="F125" s="209"/>
      <c r="G125" s="209"/>
      <c r="H125" s="209"/>
      <c r="I125" s="209"/>
      <c r="J125" s="209"/>
      <c r="K125" s="209"/>
      <c r="L125" s="209"/>
      <c r="M125" s="338"/>
      <c r="N125" s="338"/>
      <c r="O125" s="338"/>
      <c r="P125" s="209"/>
      <c r="Q125" s="209"/>
      <c r="R125" s="209"/>
      <c r="S125" s="209"/>
      <c r="T125" s="209"/>
      <c r="U125" s="209"/>
      <c r="V125" s="209"/>
      <c r="W125" s="209"/>
      <c r="X125" s="209"/>
      <c r="Y125" s="209"/>
      <c r="Z125" s="209"/>
      <c r="AA125" s="209"/>
      <c r="AB125" s="209"/>
      <c r="AC125" s="209"/>
      <c r="AD125" s="209"/>
      <c r="AE125" s="209"/>
      <c r="AF125" s="209"/>
      <c r="AG125" s="209"/>
      <c r="AH125" s="209"/>
      <c r="AI125" s="209"/>
      <c r="AJ125" s="209"/>
      <c r="AK125" s="338"/>
      <c r="AL125" s="209"/>
      <c r="AM125" s="209"/>
      <c r="AN125" s="209">
        <v>271200</v>
      </c>
      <c r="AO125" s="209"/>
      <c r="AP125" s="209"/>
      <c r="AQ125" s="209"/>
      <c r="AR125" s="209"/>
      <c r="AS125" s="209"/>
      <c r="AT125" s="209"/>
      <c r="AU125" s="209"/>
      <c r="AV125" s="209"/>
      <c r="AW125" s="209"/>
      <c r="AX125" s="209"/>
      <c r="AY125" s="209"/>
      <c r="AZ125" s="209"/>
      <c r="BA125" s="209"/>
      <c r="BB125" s="209"/>
      <c r="BC125" s="209"/>
      <c r="BD125" s="209"/>
      <c r="BE125" s="209"/>
      <c r="BF125" s="209"/>
      <c r="BG125" s="209"/>
      <c r="BH125" s="209"/>
      <c r="BI125" s="209"/>
      <c r="BJ125" s="209"/>
      <c r="BK125" s="209"/>
      <c r="BL125" s="209"/>
      <c r="BM125" s="209"/>
      <c r="BN125" s="209"/>
      <c r="BO125" s="209"/>
      <c r="BP125" s="209"/>
      <c r="BQ125" s="209"/>
      <c r="BR125" s="209"/>
      <c r="BS125" s="209"/>
      <c r="BT125" s="209"/>
      <c r="BU125" s="209"/>
      <c r="BV125" s="209"/>
      <c r="BW125" s="209"/>
      <c r="BX125" s="209"/>
      <c r="BY125" s="209"/>
      <c r="BZ125" s="209"/>
      <c r="CA125" s="209"/>
      <c r="CB125" s="209"/>
      <c r="CC125" s="209"/>
      <c r="CD125" s="209"/>
      <c r="CE125" s="209"/>
      <c r="CF125" s="209"/>
      <c r="CG125" s="209"/>
      <c r="CH125" s="209"/>
      <c r="CI125" s="209"/>
      <c r="CJ125" s="209"/>
      <c r="CK125" s="209"/>
      <c r="CL125" s="209"/>
      <c r="CM125" s="209"/>
      <c r="CN125" s="209"/>
      <c r="CO125" s="209"/>
      <c r="CP125" s="209"/>
      <c r="CQ125" s="209"/>
      <c r="CR125" s="209"/>
      <c r="CS125" s="209"/>
      <c r="CT125" s="209"/>
      <c r="CU125" s="209"/>
      <c r="CV125" s="209"/>
      <c r="CW125" s="209"/>
      <c r="CX125" s="209"/>
      <c r="CY125" s="209"/>
      <c r="CZ125" s="209"/>
      <c r="DA125" s="209"/>
    </row>
    <row r="126" spans="2:105" ht="14.25" customHeight="1">
      <c r="B126" s="389" t="s">
        <v>411</v>
      </c>
      <c r="C126" s="389" t="s">
        <v>408</v>
      </c>
      <c r="D126" s="209"/>
      <c r="E126" s="209"/>
      <c r="F126" s="209"/>
      <c r="G126" s="209"/>
      <c r="H126" s="209"/>
      <c r="I126" s="209"/>
      <c r="J126" s="209"/>
      <c r="K126" s="209"/>
      <c r="L126" s="209"/>
      <c r="M126" s="338"/>
      <c r="N126" s="338"/>
      <c r="O126" s="338"/>
      <c r="P126" s="209"/>
      <c r="Q126" s="209"/>
      <c r="R126" s="209"/>
      <c r="S126" s="209"/>
      <c r="T126" s="209"/>
      <c r="U126" s="209"/>
      <c r="V126" s="209"/>
      <c r="W126" s="209"/>
      <c r="X126" s="209"/>
      <c r="Y126" s="209"/>
      <c r="Z126" s="209"/>
      <c r="AA126" s="209"/>
      <c r="AB126" s="209"/>
      <c r="AC126" s="209"/>
      <c r="AD126" s="209"/>
      <c r="AE126" s="209"/>
      <c r="AF126" s="209"/>
      <c r="AG126" s="209"/>
      <c r="AH126" s="209"/>
      <c r="AI126" s="209"/>
      <c r="AJ126" s="209"/>
      <c r="AK126" s="338"/>
      <c r="AL126" s="209"/>
      <c r="AM126" s="209"/>
      <c r="AN126" s="209">
        <v>361600</v>
      </c>
      <c r="AO126" s="209"/>
      <c r="AP126" s="209"/>
      <c r="AQ126" s="209"/>
      <c r="AR126" s="209"/>
      <c r="AS126" s="209"/>
      <c r="AT126" s="209"/>
      <c r="AU126" s="209"/>
      <c r="AV126" s="209"/>
      <c r="AW126" s="209"/>
      <c r="AX126" s="209"/>
      <c r="AY126" s="209"/>
      <c r="AZ126" s="209"/>
      <c r="BA126" s="209"/>
      <c r="BB126" s="209"/>
      <c r="BC126" s="209"/>
      <c r="BD126" s="209"/>
      <c r="BE126" s="209"/>
      <c r="BF126" s="209"/>
      <c r="BG126" s="209"/>
      <c r="BH126" s="209"/>
      <c r="BI126" s="209"/>
      <c r="BJ126" s="209"/>
      <c r="BK126" s="209"/>
      <c r="BL126" s="209"/>
      <c r="BM126" s="209"/>
      <c r="BN126" s="209"/>
      <c r="BO126" s="209"/>
      <c r="BP126" s="209"/>
      <c r="BQ126" s="209"/>
      <c r="BR126" s="209"/>
      <c r="BS126" s="209"/>
      <c r="BT126" s="209"/>
      <c r="BU126" s="209"/>
      <c r="BV126" s="209"/>
      <c r="BW126" s="209"/>
      <c r="BX126" s="209"/>
      <c r="BY126" s="209"/>
      <c r="BZ126" s="209"/>
      <c r="CA126" s="209"/>
      <c r="CB126" s="209"/>
      <c r="CC126" s="209"/>
      <c r="CD126" s="209"/>
      <c r="CE126" s="209"/>
      <c r="CF126" s="209"/>
      <c r="CG126" s="209"/>
      <c r="CH126" s="209"/>
      <c r="CI126" s="209"/>
      <c r="CJ126" s="209"/>
      <c r="CK126" s="209"/>
      <c r="CL126" s="209"/>
      <c r="CM126" s="209"/>
      <c r="CN126" s="209"/>
      <c r="CO126" s="209"/>
      <c r="CP126" s="209"/>
      <c r="CQ126" s="209"/>
      <c r="CR126" s="209"/>
      <c r="CS126" s="209"/>
      <c r="CT126" s="209"/>
      <c r="CU126" s="209"/>
      <c r="CV126" s="209"/>
      <c r="CW126" s="209"/>
      <c r="CX126" s="209"/>
      <c r="CY126" s="209"/>
      <c r="CZ126" s="209"/>
      <c r="DA126" s="209"/>
    </row>
    <row r="127" spans="2:105" ht="14.25" customHeight="1">
      <c r="B127" s="389" t="s">
        <v>412</v>
      </c>
      <c r="C127" s="389" t="s">
        <v>408</v>
      </c>
      <c r="D127" s="209"/>
      <c r="E127" s="209"/>
      <c r="F127" s="209"/>
      <c r="G127" s="209"/>
      <c r="H127" s="209"/>
      <c r="I127" s="209"/>
      <c r="J127" s="209"/>
      <c r="K127" s="209"/>
      <c r="L127" s="209"/>
      <c r="M127" s="338"/>
      <c r="N127" s="338"/>
      <c r="O127" s="338"/>
      <c r="P127" s="209"/>
      <c r="Q127" s="209"/>
      <c r="R127" s="209"/>
      <c r="S127" s="209"/>
      <c r="T127" s="209"/>
      <c r="U127" s="209"/>
      <c r="V127" s="209"/>
      <c r="W127" s="209"/>
      <c r="X127" s="209"/>
      <c r="Y127" s="209"/>
      <c r="Z127" s="209"/>
      <c r="AA127" s="209"/>
      <c r="AB127" s="209"/>
      <c r="AC127" s="209"/>
      <c r="AD127" s="209"/>
      <c r="AE127" s="209"/>
      <c r="AF127" s="209"/>
      <c r="AG127" s="209"/>
      <c r="AH127" s="209"/>
      <c r="AI127" s="209"/>
      <c r="AJ127" s="209"/>
      <c r="AK127" s="338"/>
      <c r="AL127" s="209"/>
      <c r="AM127" s="209"/>
      <c r="AN127" s="209">
        <v>58415</v>
      </c>
      <c r="AO127" s="209"/>
      <c r="AP127" s="209"/>
      <c r="AQ127" s="209"/>
      <c r="AR127" s="209"/>
      <c r="AS127" s="209"/>
      <c r="AT127" s="209"/>
      <c r="AU127" s="209"/>
      <c r="AV127" s="209"/>
      <c r="AW127" s="209"/>
      <c r="AX127" s="209"/>
      <c r="AY127" s="209"/>
      <c r="AZ127" s="209"/>
      <c r="BA127" s="209"/>
      <c r="BB127" s="209"/>
      <c r="BC127" s="209"/>
      <c r="BD127" s="209"/>
      <c r="BE127" s="209"/>
      <c r="BF127" s="209"/>
      <c r="BG127" s="209"/>
      <c r="BH127" s="209"/>
      <c r="BI127" s="209"/>
      <c r="BJ127" s="209"/>
      <c r="BK127" s="209"/>
      <c r="BL127" s="209"/>
      <c r="BM127" s="209"/>
      <c r="BN127" s="209"/>
      <c r="BO127" s="209"/>
      <c r="BP127" s="209"/>
      <c r="BQ127" s="209"/>
      <c r="BR127" s="209"/>
      <c r="BS127" s="209"/>
      <c r="BT127" s="209"/>
      <c r="BU127" s="209"/>
      <c r="BV127" s="209"/>
      <c r="BW127" s="209"/>
      <c r="BX127" s="209"/>
      <c r="BY127" s="209"/>
      <c r="BZ127" s="209"/>
      <c r="CA127" s="209"/>
      <c r="CB127" s="209"/>
      <c r="CC127" s="209"/>
      <c r="CD127" s="209"/>
      <c r="CE127" s="209"/>
      <c r="CF127" s="209"/>
      <c r="CG127" s="209"/>
      <c r="CH127" s="209"/>
      <c r="CI127" s="209"/>
      <c r="CJ127" s="209"/>
      <c r="CK127" s="209"/>
      <c r="CL127" s="209"/>
      <c r="CM127" s="209"/>
      <c r="CN127" s="209"/>
      <c r="CO127" s="209"/>
      <c r="CP127" s="209"/>
      <c r="CQ127" s="209"/>
      <c r="CR127" s="209"/>
      <c r="CS127" s="209"/>
      <c r="CT127" s="209"/>
      <c r="CU127" s="209"/>
      <c r="CV127" s="209"/>
      <c r="CW127" s="209"/>
      <c r="CX127" s="209"/>
      <c r="CY127" s="209"/>
      <c r="CZ127" s="209"/>
      <c r="DA127" s="209"/>
    </row>
    <row r="128" spans="2:105" ht="14.25" customHeight="1">
      <c r="B128" s="389" t="s">
        <v>412</v>
      </c>
      <c r="C128" s="389" t="s">
        <v>408</v>
      </c>
      <c r="D128" s="209"/>
      <c r="E128" s="209"/>
      <c r="F128" s="209"/>
      <c r="G128" s="209"/>
      <c r="H128" s="209"/>
      <c r="I128" s="209"/>
      <c r="J128" s="209"/>
      <c r="K128" s="209"/>
      <c r="L128" s="209"/>
      <c r="M128" s="338"/>
      <c r="N128" s="338"/>
      <c r="O128" s="338"/>
      <c r="P128" s="209"/>
      <c r="Q128" s="209"/>
      <c r="R128" s="209"/>
      <c r="S128" s="209"/>
      <c r="T128" s="209"/>
      <c r="U128" s="209"/>
      <c r="V128" s="209"/>
      <c r="W128" s="209"/>
      <c r="X128" s="209"/>
      <c r="Y128" s="209"/>
      <c r="Z128" s="209"/>
      <c r="AA128" s="209"/>
      <c r="AB128" s="209"/>
      <c r="AC128" s="209"/>
      <c r="AD128" s="209"/>
      <c r="AE128" s="209"/>
      <c r="AF128" s="209"/>
      <c r="AG128" s="209"/>
      <c r="AH128" s="209"/>
      <c r="AI128" s="209"/>
      <c r="AJ128" s="209"/>
      <c r="AK128" s="338"/>
      <c r="AL128" s="209"/>
      <c r="AM128" s="209"/>
      <c r="AN128" s="209">
        <v>122385</v>
      </c>
      <c r="AO128" s="209"/>
      <c r="AP128" s="209"/>
      <c r="AQ128" s="209"/>
      <c r="AR128" s="209"/>
      <c r="AS128" s="209"/>
      <c r="AT128" s="209"/>
      <c r="AU128" s="209"/>
      <c r="AV128" s="209"/>
      <c r="AW128" s="209"/>
      <c r="AX128" s="209"/>
      <c r="AY128" s="209"/>
      <c r="AZ128" s="209"/>
      <c r="BA128" s="209"/>
      <c r="BB128" s="209"/>
      <c r="BC128" s="209"/>
      <c r="BD128" s="209"/>
      <c r="BE128" s="209"/>
      <c r="BF128" s="209"/>
      <c r="BG128" s="209"/>
      <c r="BH128" s="209"/>
      <c r="BI128" s="209"/>
      <c r="BJ128" s="209"/>
      <c r="BK128" s="209"/>
      <c r="BL128" s="209"/>
      <c r="BM128" s="209"/>
      <c r="BN128" s="209"/>
      <c r="BO128" s="209"/>
      <c r="BP128" s="209"/>
      <c r="BQ128" s="209"/>
      <c r="BR128" s="209"/>
      <c r="BS128" s="209"/>
      <c r="BT128" s="209"/>
      <c r="BU128" s="209"/>
      <c r="BV128" s="209"/>
      <c r="BW128" s="209"/>
      <c r="BX128" s="209"/>
      <c r="BY128" s="209"/>
      <c r="BZ128" s="209"/>
      <c r="CA128" s="209"/>
      <c r="CB128" s="209"/>
      <c r="CC128" s="209"/>
      <c r="CD128" s="209"/>
      <c r="CE128" s="209"/>
      <c r="CF128" s="209"/>
      <c r="CG128" s="209"/>
      <c r="CH128" s="209"/>
      <c r="CI128" s="209"/>
      <c r="CJ128" s="209"/>
      <c r="CK128" s="209"/>
      <c r="CL128" s="209"/>
      <c r="CM128" s="209"/>
      <c r="CN128" s="209"/>
      <c r="CO128" s="209"/>
      <c r="CP128" s="209"/>
      <c r="CQ128" s="209"/>
      <c r="CR128" s="209"/>
      <c r="CS128" s="209"/>
      <c r="CT128" s="209"/>
      <c r="CU128" s="209"/>
      <c r="CV128" s="209"/>
      <c r="CW128" s="209"/>
      <c r="CX128" s="209"/>
      <c r="CY128" s="209"/>
      <c r="CZ128" s="209"/>
      <c r="DA128" s="209"/>
    </row>
    <row r="129" spans="1:105" ht="14.25" customHeight="1">
      <c r="B129" s="389" t="s">
        <v>413</v>
      </c>
      <c r="C129" s="389" t="s">
        <v>408</v>
      </c>
      <c r="D129" s="209"/>
      <c r="E129" s="209"/>
      <c r="F129" s="209"/>
      <c r="G129" s="209"/>
      <c r="H129" s="209"/>
      <c r="I129" s="209"/>
      <c r="J129" s="209"/>
      <c r="K129" s="209"/>
      <c r="L129" s="209"/>
      <c r="M129" s="338"/>
      <c r="N129" s="338"/>
      <c r="O129" s="338"/>
      <c r="P129" s="209"/>
      <c r="Q129" s="209"/>
      <c r="R129" s="209"/>
      <c r="S129" s="209"/>
      <c r="T129" s="209"/>
      <c r="U129" s="209"/>
      <c r="V129" s="209"/>
      <c r="W129" s="209"/>
      <c r="X129" s="209"/>
      <c r="Y129" s="209"/>
      <c r="Z129" s="209"/>
      <c r="AA129" s="209"/>
      <c r="AB129" s="209"/>
      <c r="AC129" s="209"/>
      <c r="AD129" s="209"/>
      <c r="AE129" s="209"/>
      <c r="AF129" s="209"/>
      <c r="AG129" s="209"/>
      <c r="AH129" s="209"/>
      <c r="AI129" s="209"/>
      <c r="AJ129" s="209"/>
      <c r="AK129" s="338"/>
      <c r="AL129" s="209"/>
      <c r="AM129" s="209"/>
      <c r="AN129" s="209">
        <v>180800</v>
      </c>
      <c r="AO129" s="209"/>
      <c r="AP129" s="209"/>
      <c r="AQ129" s="209"/>
      <c r="AR129" s="209"/>
      <c r="AS129" s="209"/>
      <c r="AT129" s="209"/>
      <c r="AU129" s="209"/>
      <c r="AV129" s="209"/>
      <c r="AW129" s="209"/>
      <c r="AX129" s="209"/>
      <c r="AY129" s="209"/>
      <c r="AZ129" s="209"/>
      <c r="BA129" s="209"/>
      <c r="BB129" s="209"/>
      <c r="BC129" s="209"/>
      <c r="BD129" s="209"/>
      <c r="BE129" s="209"/>
      <c r="BF129" s="209"/>
      <c r="BG129" s="209"/>
      <c r="BH129" s="209"/>
      <c r="BI129" s="209"/>
      <c r="BJ129" s="209"/>
      <c r="BK129" s="209"/>
      <c r="BL129" s="209"/>
      <c r="BM129" s="209"/>
      <c r="BN129" s="209"/>
      <c r="BO129" s="209"/>
      <c r="BP129" s="209"/>
      <c r="BQ129" s="209"/>
      <c r="BR129" s="209"/>
      <c r="BS129" s="209"/>
      <c r="BT129" s="209"/>
      <c r="BU129" s="209"/>
      <c r="BV129" s="209"/>
      <c r="BW129" s="209"/>
      <c r="BX129" s="209"/>
      <c r="BY129" s="209"/>
      <c r="BZ129" s="209"/>
      <c r="CA129" s="209"/>
      <c r="CB129" s="209"/>
      <c r="CC129" s="209"/>
      <c r="CD129" s="209"/>
      <c r="CE129" s="209"/>
      <c r="CF129" s="209"/>
      <c r="CG129" s="209"/>
      <c r="CH129" s="209"/>
      <c r="CI129" s="209"/>
      <c r="CJ129" s="209"/>
      <c r="CK129" s="209"/>
      <c r="CL129" s="209"/>
      <c r="CM129" s="209"/>
      <c r="CN129" s="209"/>
      <c r="CO129" s="209"/>
      <c r="CP129" s="209"/>
      <c r="CQ129" s="209"/>
      <c r="CR129" s="209"/>
      <c r="CS129" s="209"/>
      <c r="CT129" s="209"/>
      <c r="CU129" s="209"/>
      <c r="CV129" s="209"/>
      <c r="CW129" s="209"/>
      <c r="CX129" s="209"/>
      <c r="CY129" s="209"/>
      <c r="CZ129" s="209"/>
      <c r="DA129" s="209"/>
    </row>
    <row r="130" spans="1:105" ht="14.25" customHeight="1">
      <c r="B130" s="389" t="s">
        <v>414</v>
      </c>
      <c r="C130" s="389" t="s">
        <v>391</v>
      </c>
      <c r="D130" s="209"/>
      <c r="E130" s="209"/>
      <c r="F130" s="209"/>
      <c r="G130" s="209"/>
      <c r="H130" s="209"/>
      <c r="I130" s="209"/>
      <c r="J130" s="209"/>
      <c r="K130" s="209"/>
      <c r="L130" s="209"/>
      <c r="M130" s="338"/>
      <c r="N130" s="338"/>
      <c r="O130" s="338"/>
      <c r="P130" s="209"/>
      <c r="Q130" s="209"/>
      <c r="R130" s="209"/>
      <c r="S130" s="209"/>
      <c r="T130" s="209"/>
      <c r="U130" s="209"/>
      <c r="V130" s="209"/>
      <c r="W130" s="209"/>
      <c r="X130" s="209"/>
      <c r="Y130" s="209"/>
      <c r="Z130" s="209"/>
      <c r="AA130" s="209"/>
      <c r="AB130" s="209"/>
      <c r="AC130" s="209"/>
      <c r="AD130" s="209"/>
      <c r="AE130" s="209"/>
      <c r="AF130" s="209"/>
      <c r="AG130" s="209"/>
      <c r="AH130" s="209"/>
      <c r="AI130" s="209"/>
      <c r="AJ130" s="209"/>
      <c r="AK130" s="338"/>
      <c r="AL130" s="209"/>
      <c r="AM130" s="209"/>
      <c r="AN130" s="209"/>
      <c r="AO130" s="209"/>
      <c r="AP130" s="209"/>
      <c r="AQ130" s="209"/>
      <c r="AR130" s="209"/>
      <c r="AS130" s="209"/>
      <c r="AT130" s="209"/>
      <c r="AU130" s="209"/>
      <c r="AV130" s="209"/>
      <c r="AW130" s="209"/>
      <c r="AX130" s="209">
        <v>90965</v>
      </c>
      <c r="AY130" s="209"/>
      <c r="AZ130" s="209"/>
      <c r="BA130" s="209"/>
      <c r="BB130" s="209"/>
      <c r="BC130" s="209"/>
      <c r="BD130" s="209"/>
      <c r="BE130" s="209"/>
      <c r="BF130" s="209"/>
      <c r="BG130" s="209"/>
      <c r="BH130" s="209"/>
      <c r="BI130" s="209"/>
      <c r="BJ130" s="209"/>
      <c r="BK130" s="209"/>
      <c r="BL130" s="209"/>
      <c r="BM130" s="209"/>
      <c r="BN130" s="209"/>
      <c r="BO130" s="209"/>
      <c r="BP130" s="209"/>
      <c r="BQ130" s="209"/>
      <c r="BR130" s="209"/>
      <c r="BS130" s="209"/>
      <c r="BT130" s="209"/>
      <c r="BU130" s="209"/>
      <c r="BV130" s="209"/>
      <c r="BW130" s="209"/>
      <c r="BX130" s="209"/>
      <c r="BY130" s="209"/>
      <c r="BZ130" s="209"/>
      <c r="CA130" s="209"/>
      <c r="CB130" s="209"/>
      <c r="CC130" s="209"/>
      <c r="CD130" s="209"/>
      <c r="CE130" s="209"/>
      <c r="CF130" s="209"/>
      <c r="CG130" s="209"/>
      <c r="CH130" s="209"/>
      <c r="CI130" s="209"/>
      <c r="CJ130" s="209"/>
      <c r="CK130" s="209"/>
      <c r="CL130" s="209"/>
      <c r="CM130" s="209"/>
      <c r="CN130" s="209"/>
      <c r="CO130" s="209"/>
      <c r="CP130" s="209"/>
      <c r="CQ130" s="209"/>
      <c r="CR130" s="209"/>
      <c r="CS130" s="209"/>
      <c r="CT130" s="209"/>
      <c r="CU130" s="209"/>
      <c r="CV130" s="209"/>
      <c r="CW130" s="209"/>
      <c r="CX130" s="209"/>
      <c r="CY130" s="209"/>
      <c r="CZ130" s="209"/>
      <c r="DA130" s="209"/>
    </row>
    <row r="131" spans="1:105" ht="14.25" customHeight="1">
      <c r="B131" s="389" t="s">
        <v>415</v>
      </c>
      <c r="C131" s="389" t="s">
        <v>393</v>
      </c>
      <c r="D131" s="209"/>
      <c r="E131" s="209"/>
      <c r="F131" s="209"/>
      <c r="G131" s="209"/>
      <c r="H131" s="209"/>
      <c r="I131" s="209"/>
      <c r="J131" s="209"/>
      <c r="K131" s="209"/>
      <c r="L131" s="209"/>
      <c r="M131" s="338"/>
      <c r="N131" s="338"/>
      <c r="O131" s="338"/>
      <c r="P131" s="209"/>
      <c r="Q131" s="209"/>
      <c r="R131" s="209"/>
      <c r="S131" s="209"/>
      <c r="T131" s="209"/>
      <c r="U131" s="209"/>
      <c r="V131" s="209"/>
      <c r="W131" s="209"/>
      <c r="X131" s="209"/>
      <c r="Y131" s="209"/>
      <c r="Z131" s="209"/>
      <c r="AA131" s="209"/>
      <c r="AB131" s="209"/>
      <c r="AC131" s="209"/>
      <c r="AD131" s="209"/>
      <c r="AE131" s="209"/>
      <c r="AF131" s="209"/>
      <c r="AG131" s="209"/>
      <c r="AH131" s="209"/>
      <c r="AI131" s="209"/>
      <c r="AJ131" s="209"/>
      <c r="AK131" s="338"/>
      <c r="AL131" s="209"/>
      <c r="AM131" s="209"/>
      <c r="AN131" s="209">
        <f>259977.6-141192.82</f>
        <v>118784.78</v>
      </c>
      <c r="AO131" s="209">
        <v>141192.82</v>
      </c>
      <c r="AP131" s="209"/>
      <c r="AQ131" s="209"/>
      <c r="AR131" s="209"/>
      <c r="AS131" s="209"/>
      <c r="AT131" s="209"/>
      <c r="AU131" s="209"/>
      <c r="AV131" s="209"/>
      <c r="AW131" s="209"/>
      <c r="AX131" s="209"/>
      <c r="AY131" s="209"/>
      <c r="AZ131" s="209"/>
      <c r="BA131" s="209"/>
      <c r="BB131" s="209"/>
      <c r="BC131" s="209"/>
      <c r="BD131" s="209"/>
      <c r="BE131" s="209"/>
      <c r="BF131" s="209"/>
      <c r="BG131" s="209"/>
      <c r="BH131" s="209"/>
      <c r="BI131" s="209"/>
      <c r="BJ131" s="209"/>
      <c r="BK131" s="209"/>
      <c r="BL131" s="209"/>
      <c r="BM131" s="209"/>
      <c r="BN131" s="209"/>
      <c r="BO131" s="209"/>
      <c r="BP131" s="209"/>
      <c r="BQ131" s="209"/>
      <c r="BR131" s="209"/>
      <c r="BS131" s="209"/>
      <c r="BT131" s="209"/>
      <c r="BU131" s="209"/>
      <c r="BV131" s="209"/>
      <c r="BW131" s="209"/>
      <c r="BX131" s="209"/>
      <c r="BY131" s="209"/>
      <c r="BZ131" s="209"/>
      <c r="CA131" s="209"/>
      <c r="CB131" s="209"/>
      <c r="CC131" s="209"/>
      <c r="CD131" s="209"/>
      <c r="CE131" s="209"/>
      <c r="CF131" s="209"/>
      <c r="CG131" s="209"/>
      <c r="CH131" s="209"/>
      <c r="CI131" s="209"/>
      <c r="CJ131" s="209"/>
      <c r="CK131" s="209"/>
      <c r="CL131" s="209"/>
      <c r="CM131" s="209"/>
      <c r="CN131" s="209"/>
      <c r="CO131" s="209"/>
      <c r="CP131" s="209"/>
      <c r="CQ131" s="209"/>
      <c r="CR131" s="209"/>
      <c r="CS131" s="209"/>
      <c r="CT131" s="209"/>
      <c r="CU131" s="209"/>
      <c r="CV131" s="209"/>
      <c r="CW131" s="209"/>
      <c r="CX131" s="209"/>
      <c r="CY131" s="209"/>
      <c r="CZ131" s="209"/>
      <c r="DA131" s="209"/>
    </row>
    <row r="132" spans="1:105" ht="14.25" customHeight="1">
      <c r="A132" s="82" t="s">
        <v>379</v>
      </c>
      <c r="B132" s="748">
        <v>43</v>
      </c>
      <c r="C132" s="550" t="s">
        <v>416</v>
      </c>
      <c r="D132" s="209"/>
      <c r="E132" s="209"/>
      <c r="F132" s="209"/>
      <c r="G132" s="209"/>
      <c r="H132" s="209"/>
      <c r="I132" s="209"/>
      <c r="J132" s="209"/>
      <c r="K132" s="209"/>
      <c r="L132" s="209"/>
      <c r="M132" s="338"/>
      <c r="N132" s="338"/>
      <c r="O132" s="338"/>
      <c r="P132" s="209"/>
      <c r="Q132" s="209"/>
      <c r="R132" s="209"/>
      <c r="S132" s="209"/>
      <c r="T132" s="209"/>
      <c r="U132" s="209"/>
      <c r="V132" s="209"/>
      <c r="W132" s="209"/>
      <c r="X132" s="209"/>
      <c r="Y132" s="209"/>
      <c r="Z132" s="209"/>
      <c r="AA132" s="209"/>
      <c r="AB132" s="209"/>
      <c r="AC132" s="209"/>
      <c r="AD132" s="209"/>
      <c r="AE132" s="209"/>
      <c r="AF132" s="209"/>
      <c r="AG132" s="209"/>
      <c r="AH132" s="209"/>
      <c r="AI132" s="209"/>
      <c r="AJ132" s="209"/>
      <c r="AK132" s="338"/>
      <c r="AL132" s="209"/>
      <c r="AM132" s="209">
        <v>274999.21000000002</v>
      </c>
      <c r="AN132" s="209"/>
      <c r="AO132" s="209"/>
      <c r="AP132" s="209"/>
      <c r="AQ132" s="209"/>
      <c r="AR132" s="209"/>
      <c r="AS132" s="209"/>
      <c r="AT132" s="209"/>
      <c r="AU132" s="209"/>
      <c r="AV132" s="209"/>
      <c r="AW132" s="209"/>
      <c r="AX132" s="209"/>
      <c r="AY132" s="209"/>
      <c r="AZ132" s="209"/>
      <c r="BA132" s="209"/>
      <c r="BB132" s="209"/>
      <c r="BC132" s="209"/>
      <c r="BD132" s="209"/>
      <c r="BE132" s="209"/>
      <c r="BF132" s="209"/>
      <c r="BG132" s="209"/>
      <c r="BH132" s="209"/>
      <c r="BI132" s="209"/>
      <c r="BJ132" s="209"/>
      <c r="BK132" s="209"/>
      <c r="BL132" s="209"/>
      <c r="BM132" s="209"/>
      <c r="BN132" s="209"/>
      <c r="BO132" s="209"/>
      <c r="BP132" s="209"/>
      <c r="BQ132" s="209"/>
      <c r="BR132" s="209"/>
      <c r="BS132" s="209"/>
      <c r="BT132" s="209"/>
      <c r="BU132" s="209"/>
      <c r="BV132" s="209"/>
      <c r="BW132" s="209"/>
      <c r="BX132" s="209"/>
      <c r="BY132" s="209"/>
      <c r="BZ132" s="209"/>
      <c r="CA132" s="209"/>
      <c r="CB132" s="209"/>
      <c r="CC132" s="209"/>
      <c r="CD132" s="209"/>
      <c r="CE132" s="209"/>
      <c r="CF132" s="209"/>
      <c r="CG132" s="209"/>
      <c r="CH132" s="209"/>
      <c r="CI132" s="209"/>
      <c r="CJ132" s="209"/>
      <c r="CK132" s="209"/>
      <c r="CL132" s="209"/>
      <c r="CM132" s="209"/>
      <c r="CN132" s="209"/>
      <c r="CO132" s="209"/>
      <c r="CP132" s="209"/>
      <c r="CQ132" s="209"/>
      <c r="CR132" s="209"/>
      <c r="CS132" s="209"/>
      <c r="CT132" s="209"/>
      <c r="CU132" s="209"/>
      <c r="CV132" s="209"/>
      <c r="CW132" s="209"/>
      <c r="CX132" s="209"/>
      <c r="CY132" s="209"/>
      <c r="CZ132" s="209"/>
      <c r="DA132" s="209"/>
    </row>
    <row r="133" spans="1:105" ht="14.25" customHeight="1">
      <c r="B133" s="389"/>
      <c r="C133" s="550" t="s">
        <v>417</v>
      </c>
      <c r="D133" s="209"/>
      <c r="E133" s="209"/>
      <c r="F133" s="209"/>
      <c r="G133" s="209"/>
      <c r="H133" s="209"/>
      <c r="I133" s="209"/>
      <c r="J133" s="209"/>
      <c r="K133" s="209"/>
      <c r="L133" s="209"/>
      <c r="M133" s="338"/>
      <c r="N133" s="338"/>
      <c r="O133" s="338"/>
      <c r="P133" s="209"/>
      <c r="Q133" s="209"/>
      <c r="R133" s="209"/>
      <c r="S133" s="209"/>
      <c r="T133" s="209"/>
      <c r="U133" s="209"/>
      <c r="V133" s="209"/>
      <c r="W133" s="209"/>
      <c r="X133" s="209"/>
      <c r="Y133" s="209"/>
      <c r="Z133" s="209"/>
      <c r="AA133" s="209"/>
      <c r="AB133" s="209"/>
      <c r="AC133" s="209"/>
      <c r="AD133" s="209"/>
      <c r="AE133" s="209"/>
      <c r="AF133" s="209"/>
      <c r="AG133" s="209"/>
      <c r="AH133" s="209"/>
      <c r="AI133" s="209"/>
      <c r="AJ133" s="209"/>
      <c r="AK133" s="338"/>
      <c r="AL133" s="209"/>
      <c r="AM133" s="209"/>
      <c r="AN133" s="209"/>
      <c r="AO133" s="209"/>
      <c r="AP133" s="209"/>
      <c r="AQ133" s="209"/>
      <c r="AR133" s="209"/>
      <c r="AS133" s="209"/>
      <c r="AT133" s="209"/>
      <c r="AU133" s="209"/>
      <c r="AV133" s="209"/>
      <c r="AW133" s="209"/>
      <c r="AX133" s="209"/>
      <c r="AY133" s="209"/>
      <c r="AZ133" s="209"/>
      <c r="BA133" s="209"/>
      <c r="BB133" s="209"/>
      <c r="BC133" s="209"/>
      <c r="BD133" s="209"/>
      <c r="BE133" s="209"/>
      <c r="BF133" s="209"/>
      <c r="BG133" s="209">
        <v>100000</v>
      </c>
      <c r="BH133" s="209"/>
      <c r="BI133" s="209"/>
      <c r="BJ133" s="209"/>
      <c r="BK133" s="209"/>
      <c r="BL133" s="209"/>
      <c r="BM133" s="209"/>
      <c r="BN133" s="209"/>
      <c r="BO133" s="209"/>
      <c r="BP133" s="209"/>
      <c r="BQ133" s="209"/>
      <c r="BR133" s="209"/>
      <c r="BS133" s="209"/>
      <c r="BT133" s="209"/>
      <c r="BU133" s="209"/>
      <c r="BV133" s="209"/>
      <c r="BW133" s="209"/>
      <c r="BX133" s="209"/>
      <c r="BY133" s="209"/>
      <c r="BZ133" s="209"/>
      <c r="CA133" s="209"/>
      <c r="CB133" s="209"/>
      <c r="CC133" s="209"/>
      <c r="CD133" s="209"/>
      <c r="CE133" s="209"/>
      <c r="CF133" s="209"/>
      <c r="CG133" s="209"/>
      <c r="CH133" s="209"/>
      <c r="CI133" s="209"/>
      <c r="CJ133" s="209"/>
      <c r="CK133" s="209"/>
      <c r="CL133" s="209"/>
      <c r="CM133" s="209"/>
      <c r="CN133" s="209"/>
      <c r="CO133" s="209"/>
      <c r="CP133" s="209"/>
      <c r="CQ133" s="209"/>
      <c r="CR133" s="209"/>
      <c r="CS133" s="209"/>
      <c r="CT133" s="209"/>
      <c r="CU133" s="209"/>
      <c r="CV133" s="209"/>
      <c r="CW133" s="209"/>
      <c r="CX133" s="209"/>
      <c r="CY133" s="209"/>
      <c r="CZ133" s="209"/>
      <c r="DA133" s="209"/>
    </row>
    <row r="134" spans="1:105" ht="14.25" customHeight="1">
      <c r="B134" s="231"/>
      <c r="C134" s="550" t="s">
        <v>418</v>
      </c>
      <c r="D134" s="209">
        <v>2157926.44</v>
      </c>
      <c r="E134" s="209"/>
      <c r="F134" s="209"/>
      <c r="G134" s="209"/>
      <c r="H134" s="209"/>
      <c r="I134" s="209"/>
      <c r="J134" s="209"/>
      <c r="K134" s="209"/>
      <c r="L134" s="209"/>
      <c r="M134" s="338"/>
      <c r="N134" s="338"/>
      <c r="O134" s="338"/>
      <c r="P134" s="209"/>
      <c r="Q134" s="209"/>
      <c r="R134" s="209"/>
      <c r="S134" s="209"/>
      <c r="T134" s="209"/>
      <c r="U134" s="209"/>
      <c r="V134" s="209"/>
      <c r="W134" s="209"/>
      <c r="X134" s="209"/>
      <c r="Y134" s="209"/>
      <c r="Z134" s="209"/>
      <c r="AA134" s="209"/>
      <c r="AB134" s="209"/>
      <c r="AC134" s="209"/>
      <c r="AD134" s="209"/>
      <c r="AE134" s="209"/>
      <c r="AF134" s="209"/>
      <c r="AG134" s="209"/>
      <c r="AH134" s="209"/>
      <c r="AI134" s="209"/>
      <c r="AJ134" s="209"/>
      <c r="AK134" s="338"/>
      <c r="AL134" s="209"/>
      <c r="AM134" s="209"/>
      <c r="AN134" s="209"/>
      <c r="AO134" s="209"/>
      <c r="AP134" s="209"/>
      <c r="AQ134" s="209"/>
      <c r="AR134" s="209"/>
      <c r="AS134" s="209"/>
      <c r="AT134" s="209"/>
      <c r="AU134" s="209"/>
      <c r="AV134" s="209"/>
      <c r="AW134" s="209"/>
      <c r="AX134" s="209"/>
      <c r="AY134" s="209"/>
      <c r="AZ134" s="209"/>
      <c r="BA134" s="209"/>
      <c r="BB134" s="209"/>
      <c r="BC134" s="209"/>
      <c r="BD134" s="209"/>
      <c r="BE134" s="209"/>
      <c r="BF134" s="209"/>
      <c r="BG134" s="209"/>
      <c r="BH134" s="209"/>
      <c r="BI134" s="209"/>
      <c r="BJ134" s="209"/>
      <c r="BK134" s="209"/>
      <c r="BL134" s="209"/>
      <c r="BM134" s="209"/>
      <c r="BN134" s="209"/>
      <c r="BO134" s="209"/>
      <c r="BP134" s="209"/>
      <c r="BQ134" s="209"/>
      <c r="BR134" s="209"/>
      <c r="BS134" s="209"/>
      <c r="BT134" s="209"/>
      <c r="BU134" s="209"/>
      <c r="BV134" s="209"/>
      <c r="BW134" s="209"/>
      <c r="BX134" s="209"/>
      <c r="BY134" s="209"/>
      <c r="BZ134" s="209"/>
      <c r="CA134" s="209"/>
      <c r="CB134" s="209"/>
      <c r="CC134" s="209"/>
      <c r="CD134" s="209"/>
      <c r="CE134" s="209"/>
      <c r="CF134" s="209"/>
      <c r="CG134" s="209"/>
      <c r="CH134" s="209"/>
      <c r="CI134" s="209"/>
      <c r="CJ134" s="209"/>
      <c r="CK134" s="209"/>
      <c r="CL134" s="209"/>
      <c r="CM134" s="209"/>
      <c r="CN134" s="209"/>
      <c r="CO134" s="209"/>
      <c r="CP134" s="209"/>
      <c r="CQ134" s="209"/>
      <c r="CR134" s="209"/>
      <c r="CS134" s="209"/>
      <c r="CT134" s="209"/>
      <c r="CU134" s="209"/>
      <c r="CV134" s="209"/>
      <c r="CW134" s="209"/>
      <c r="CX134" s="209"/>
      <c r="CY134" s="209"/>
      <c r="CZ134" s="209"/>
      <c r="DA134" s="209"/>
    </row>
    <row r="135" spans="1:105" ht="14.25" customHeight="1">
      <c r="B135" s="231"/>
      <c r="C135" s="550"/>
      <c r="D135" s="209"/>
      <c r="E135" s="209"/>
      <c r="F135" s="209"/>
      <c r="G135" s="209"/>
      <c r="H135" s="209"/>
      <c r="I135" s="209"/>
      <c r="J135" s="209"/>
      <c r="K135" s="209"/>
      <c r="L135" s="209"/>
      <c r="M135" s="338"/>
      <c r="N135" s="338"/>
      <c r="O135" s="338"/>
      <c r="P135" s="209"/>
      <c r="Q135" s="209"/>
      <c r="R135" s="338"/>
      <c r="S135" s="209"/>
      <c r="T135" s="209"/>
      <c r="U135" s="209"/>
      <c r="V135" s="209"/>
      <c r="W135" s="209"/>
      <c r="X135" s="209"/>
      <c r="Y135" s="209"/>
      <c r="Z135" s="209"/>
      <c r="AA135" s="209"/>
      <c r="AB135" s="209"/>
      <c r="AC135" s="209"/>
      <c r="AD135" s="209"/>
      <c r="AE135" s="209"/>
      <c r="AF135" s="209"/>
      <c r="AG135" s="209"/>
      <c r="AH135" s="209"/>
      <c r="AI135" s="209"/>
      <c r="AJ135" s="209"/>
      <c r="AK135" s="338"/>
      <c r="AL135" s="209"/>
      <c r="AM135" s="209"/>
      <c r="AN135" s="209"/>
      <c r="AO135" s="209"/>
      <c r="AP135" s="209"/>
      <c r="AQ135" s="209"/>
      <c r="AR135" s="209"/>
      <c r="AS135" s="209"/>
      <c r="AT135" s="209"/>
      <c r="AU135" s="209"/>
      <c r="AV135" s="209"/>
      <c r="AW135" s="209"/>
      <c r="AX135" s="209"/>
      <c r="AY135" s="209"/>
      <c r="AZ135" s="209"/>
      <c r="BA135" s="209"/>
      <c r="BB135" s="209"/>
      <c r="BC135" s="209"/>
      <c r="BD135" s="209"/>
      <c r="BE135" s="209"/>
      <c r="BF135" s="209"/>
      <c r="BG135" s="209"/>
      <c r="BH135" s="209"/>
      <c r="BI135" s="209"/>
      <c r="BJ135" s="209"/>
      <c r="BK135" s="209"/>
      <c r="BL135" s="209"/>
      <c r="BM135" s="209"/>
      <c r="BN135" s="209"/>
      <c r="BO135" s="209"/>
      <c r="BP135" s="209"/>
      <c r="BQ135" s="209"/>
      <c r="BR135" s="209"/>
      <c r="BS135" s="209"/>
      <c r="BT135" s="209"/>
      <c r="BU135" s="209"/>
      <c r="BV135" s="209"/>
      <c r="BW135" s="209"/>
      <c r="BX135" s="209"/>
      <c r="BY135" s="209"/>
      <c r="BZ135" s="209"/>
      <c r="CA135" s="209"/>
      <c r="CB135" s="209"/>
      <c r="CC135" s="209"/>
      <c r="CD135" s="209"/>
      <c r="CE135" s="209"/>
      <c r="CF135" s="209"/>
      <c r="CG135" s="209"/>
      <c r="CH135" s="209"/>
      <c r="CI135" s="209"/>
      <c r="CJ135" s="209"/>
      <c r="CK135" s="209"/>
      <c r="CL135" s="209"/>
      <c r="CM135" s="209"/>
      <c r="CN135" s="209"/>
      <c r="CO135" s="209"/>
      <c r="CP135" s="209"/>
      <c r="CQ135" s="209"/>
      <c r="CR135" s="209"/>
      <c r="CS135" s="209"/>
      <c r="CT135" s="209"/>
      <c r="CU135" s="209"/>
      <c r="CV135" s="209"/>
      <c r="CW135" s="209"/>
      <c r="CX135" s="209"/>
      <c r="CY135" s="209"/>
      <c r="CZ135" s="209"/>
      <c r="DA135" s="209"/>
    </row>
    <row r="136" spans="1:105" ht="13.2" customHeight="1">
      <c r="A136" s="107"/>
      <c r="B136" s="231"/>
      <c r="C136" s="227"/>
      <c r="D136" s="300"/>
      <c r="E136" s="209"/>
      <c r="F136" s="209"/>
      <c r="G136" s="209"/>
      <c r="H136" s="209"/>
      <c r="I136" s="209"/>
      <c r="J136" s="209"/>
      <c r="K136" s="209"/>
      <c r="L136" s="209"/>
      <c r="M136" s="300"/>
      <c r="N136" s="300"/>
      <c r="O136" s="300"/>
      <c r="P136" s="300"/>
      <c r="Q136" s="209"/>
      <c r="R136" s="209"/>
      <c r="S136" s="300"/>
      <c r="T136" s="300"/>
      <c r="U136" s="300"/>
      <c r="V136" s="209"/>
      <c r="W136" s="209"/>
      <c r="X136" s="300"/>
      <c r="Y136" s="300"/>
      <c r="Z136" s="300"/>
      <c r="AA136" s="338"/>
      <c r="AB136" s="300"/>
      <c r="AC136" s="300"/>
      <c r="AD136" s="338"/>
      <c r="AE136" s="209"/>
      <c r="AF136" s="209"/>
      <c r="AG136" s="209"/>
      <c r="AH136" s="209"/>
      <c r="AI136" s="209"/>
      <c r="AJ136" s="209"/>
      <c r="AK136" s="209"/>
      <c r="AL136" s="300"/>
      <c r="AM136" s="338"/>
      <c r="AN136" s="300"/>
      <c r="AO136" s="338"/>
      <c r="AP136" s="209"/>
      <c r="AQ136" s="300"/>
      <c r="AR136" s="300"/>
      <c r="AS136" s="209"/>
      <c r="AT136" s="209"/>
      <c r="AU136" s="300"/>
      <c r="AV136" s="300"/>
      <c r="AW136" s="209"/>
      <c r="AX136" s="300"/>
      <c r="AY136" s="209"/>
      <c r="AZ136" s="209"/>
      <c r="BA136" s="209"/>
      <c r="BB136" s="209"/>
      <c r="BC136" s="209"/>
      <c r="BD136" s="209"/>
      <c r="BE136" s="209"/>
      <c r="BF136" s="209"/>
      <c r="BG136" s="300"/>
      <c r="BH136" s="302"/>
      <c r="BI136" s="300"/>
      <c r="BJ136" s="209"/>
      <c r="BK136" s="300"/>
      <c r="BL136" s="300"/>
      <c r="BM136" s="300"/>
      <c r="BN136" s="300"/>
      <c r="BO136" s="209"/>
      <c r="BP136" s="209"/>
      <c r="BQ136" s="300"/>
      <c r="BR136" s="209"/>
      <c r="BS136" s="209"/>
      <c r="BT136" s="338"/>
      <c r="BU136" s="338"/>
      <c r="BV136" s="300"/>
      <c r="BW136" s="300"/>
      <c r="BX136" s="209"/>
      <c r="BY136" s="209"/>
      <c r="BZ136" s="209"/>
      <c r="CA136" s="209"/>
      <c r="CB136" s="209"/>
      <c r="CC136" s="209"/>
      <c r="CD136" s="300"/>
      <c r="CE136" s="300"/>
      <c r="CF136" s="209"/>
      <c r="CG136" s="209"/>
      <c r="CH136" s="209"/>
      <c r="CI136" s="209"/>
      <c r="CJ136" s="209"/>
      <c r="CK136" s="209"/>
      <c r="CL136" s="209"/>
      <c r="CM136" s="209"/>
      <c r="CN136" s="209"/>
      <c r="CO136" s="209"/>
      <c r="CP136" s="209"/>
      <c r="CQ136" s="209"/>
      <c r="CR136" s="209"/>
      <c r="CS136" s="209"/>
      <c r="CT136" s="209"/>
      <c r="CU136" s="209"/>
      <c r="CV136" s="209"/>
      <c r="CW136" s="209"/>
      <c r="CX136" s="209"/>
      <c r="CY136" s="209"/>
      <c r="CZ136" s="209"/>
      <c r="DA136" s="209"/>
    </row>
    <row r="137" spans="1:105" s="2" customFormat="1" ht="17.399999999999999">
      <c r="A137" s="208" t="s">
        <v>226</v>
      </c>
      <c r="B137" s="224"/>
      <c r="C137" s="738"/>
      <c r="D137" s="340">
        <f>SUM(D7:D136)</f>
        <v>52836973.390000001</v>
      </c>
      <c r="E137" s="340">
        <f t="shared" ref="E137:BP137" si="0">SUM(E7:E136)</f>
        <v>0</v>
      </c>
      <c r="F137" s="340">
        <f t="shared" si="0"/>
        <v>0</v>
      </c>
      <c r="G137" s="340">
        <f t="shared" si="0"/>
        <v>0</v>
      </c>
      <c r="H137" s="340">
        <f t="shared" si="0"/>
        <v>6942204.5499999998</v>
      </c>
      <c r="I137" s="340">
        <f t="shared" si="0"/>
        <v>2041931.26</v>
      </c>
      <c r="J137" s="340">
        <f t="shared" si="0"/>
        <v>76038493.530000001</v>
      </c>
      <c r="K137" s="340">
        <f t="shared" si="0"/>
        <v>0</v>
      </c>
      <c r="L137" s="340">
        <f t="shared" si="0"/>
        <v>6075772.6500000004</v>
      </c>
      <c r="M137" s="340">
        <f t="shared" si="0"/>
        <v>12325186</v>
      </c>
      <c r="N137" s="340">
        <f t="shared" si="0"/>
        <v>548756</v>
      </c>
      <c r="O137" s="340">
        <f t="shared" si="0"/>
        <v>4151903</v>
      </c>
      <c r="P137" s="340">
        <f t="shared" si="0"/>
        <v>2298100</v>
      </c>
      <c r="Q137" s="340">
        <f t="shared" si="0"/>
        <v>1149053</v>
      </c>
      <c r="R137" s="340">
        <f t="shared" si="0"/>
        <v>458255.92</v>
      </c>
      <c r="S137" s="340">
        <f t="shared" si="0"/>
        <v>0</v>
      </c>
      <c r="T137" s="340">
        <f t="shared" si="0"/>
        <v>0</v>
      </c>
      <c r="U137" s="340">
        <f t="shared" si="0"/>
        <v>0</v>
      </c>
      <c r="V137" s="340">
        <f t="shared" si="0"/>
        <v>0</v>
      </c>
      <c r="W137" s="340">
        <f t="shared" si="0"/>
        <v>0</v>
      </c>
      <c r="X137" s="340">
        <f t="shared" si="0"/>
        <v>12861</v>
      </c>
      <c r="Y137" s="340">
        <f t="shared" si="0"/>
        <v>0</v>
      </c>
      <c r="Z137" s="340">
        <f t="shared" si="0"/>
        <v>0</v>
      </c>
      <c r="AA137" s="340">
        <f t="shared" si="0"/>
        <v>588062.64999999991</v>
      </c>
      <c r="AB137" s="340">
        <f t="shared" si="0"/>
        <v>0</v>
      </c>
      <c r="AC137" s="340">
        <f t="shared" si="0"/>
        <v>0</v>
      </c>
      <c r="AD137" s="340">
        <f t="shared" si="0"/>
        <v>0</v>
      </c>
      <c r="AE137" s="340">
        <f t="shared" si="0"/>
        <v>0</v>
      </c>
      <c r="AF137" s="340">
        <f t="shared" si="0"/>
        <v>0</v>
      </c>
      <c r="AG137" s="340">
        <f t="shared" si="0"/>
        <v>395652.38</v>
      </c>
      <c r="AH137" s="340">
        <f t="shared" si="0"/>
        <v>0</v>
      </c>
      <c r="AI137" s="340">
        <f t="shared" si="0"/>
        <v>1462500</v>
      </c>
      <c r="AJ137" s="340">
        <f t="shared" si="0"/>
        <v>0</v>
      </c>
      <c r="AK137" s="340">
        <f t="shared" si="0"/>
        <v>0</v>
      </c>
      <c r="AL137" s="340">
        <f t="shared" si="0"/>
        <v>0</v>
      </c>
      <c r="AM137" s="340">
        <f t="shared" si="0"/>
        <v>8246492.3500000006</v>
      </c>
      <c r="AN137" s="340">
        <f t="shared" si="0"/>
        <v>2191815</v>
      </c>
      <c r="AO137" s="340">
        <f t="shared" si="0"/>
        <v>781732.47</v>
      </c>
      <c r="AP137" s="340">
        <f t="shared" si="0"/>
        <v>0</v>
      </c>
      <c r="AQ137" s="340">
        <f t="shared" si="0"/>
        <v>0</v>
      </c>
      <c r="AR137" s="340">
        <f t="shared" si="0"/>
        <v>100297</v>
      </c>
      <c r="AS137" s="340">
        <f t="shared" si="0"/>
        <v>0</v>
      </c>
      <c r="AT137" s="340">
        <f t="shared" si="0"/>
        <v>0</v>
      </c>
      <c r="AU137" s="340">
        <f t="shared" si="0"/>
        <v>0</v>
      </c>
      <c r="AV137" s="340">
        <f t="shared" si="0"/>
        <v>807950</v>
      </c>
      <c r="AW137" s="340">
        <f t="shared" si="0"/>
        <v>0</v>
      </c>
      <c r="AX137" s="340">
        <f t="shared" si="0"/>
        <v>213715.77</v>
      </c>
      <c r="AY137" s="340">
        <f t="shared" si="0"/>
        <v>0</v>
      </c>
      <c r="AZ137" s="340">
        <f t="shared" si="0"/>
        <v>621500</v>
      </c>
      <c r="BA137" s="340">
        <f t="shared" si="0"/>
        <v>0</v>
      </c>
      <c r="BB137" s="340">
        <f t="shared" si="0"/>
        <v>193689.16999999998</v>
      </c>
      <c r="BC137" s="340">
        <f t="shared" si="0"/>
        <v>0</v>
      </c>
      <c r="BD137" s="340">
        <f t="shared" si="0"/>
        <v>0</v>
      </c>
      <c r="BE137" s="340">
        <f t="shared" si="0"/>
        <v>0</v>
      </c>
      <c r="BF137" s="340">
        <f t="shared" si="0"/>
        <v>85000</v>
      </c>
      <c r="BG137" s="340">
        <f t="shared" si="0"/>
        <v>125000</v>
      </c>
      <c r="BH137" s="340">
        <f t="shared" si="0"/>
        <v>0</v>
      </c>
      <c r="BI137" s="340">
        <f t="shared" si="0"/>
        <v>0</v>
      </c>
      <c r="BJ137" s="340">
        <f t="shared" si="0"/>
        <v>0</v>
      </c>
      <c r="BK137" s="340">
        <f t="shared" si="0"/>
        <v>22462.5</v>
      </c>
      <c r="BL137" s="340">
        <f t="shared" si="0"/>
        <v>0</v>
      </c>
      <c r="BM137" s="340">
        <f t="shared" si="0"/>
        <v>0</v>
      </c>
      <c r="BN137" s="340">
        <f t="shared" si="0"/>
        <v>0</v>
      </c>
      <c r="BO137" s="340">
        <f t="shared" si="0"/>
        <v>0</v>
      </c>
      <c r="BP137" s="340">
        <f t="shared" si="0"/>
        <v>0</v>
      </c>
      <c r="BQ137" s="340">
        <f t="shared" ref="BQ137:CU137" si="1">SUM(BQ7:BQ136)</f>
        <v>0</v>
      </c>
      <c r="BR137" s="340">
        <f t="shared" si="1"/>
        <v>0</v>
      </c>
      <c r="BS137" s="340">
        <f t="shared" si="1"/>
        <v>0</v>
      </c>
      <c r="BT137" s="340">
        <f t="shared" si="1"/>
        <v>98330</v>
      </c>
      <c r="BU137" s="340">
        <f t="shared" si="1"/>
        <v>71300.070000000007</v>
      </c>
      <c r="BV137" s="340">
        <f t="shared" si="1"/>
        <v>4999.6000000000004</v>
      </c>
      <c r="BW137" s="340">
        <f t="shared" si="1"/>
        <v>0</v>
      </c>
      <c r="BX137" s="340">
        <f t="shared" si="1"/>
        <v>0</v>
      </c>
      <c r="BY137" s="340">
        <f t="shared" si="1"/>
        <v>0</v>
      </c>
      <c r="BZ137" s="340">
        <f t="shared" si="1"/>
        <v>1699.99</v>
      </c>
      <c r="CA137" s="340">
        <f t="shared" si="1"/>
        <v>0</v>
      </c>
      <c r="CB137" s="340">
        <f t="shared" si="1"/>
        <v>0</v>
      </c>
      <c r="CC137" s="340">
        <f t="shared" si="1"/>
        <v>0</v>
      </c>
      <c r="CD137" s="340">
        <f t="shared" si="1"/>
        <v>0</v>
      </c>
      <c r="CE137" s="340">
        <f t="shared" si="1"/>
        <v>0</v>
      </c>
      <c r="CF137" s="340">
        <f t="shared" si="1"/>
        <v>0</v>
      </c>
      <c r="CG137" s="340">
        <f t="shared" si="1"/>
        <v>0</v>
      </c>
      <c r="CH137" s="340">
        <f t="shared" si="1"/>
        <v>0</v>
      </c>
      <c r="CI137" s="340">
        <f t="shared" si="1"/>
        <v>0</v>
      </c>
      <c r="CJ137" s="340">
        <f t="shared" si="1"/>
        <v>0</v>
      </c>
      <c r="CK137" s="340">
        <f t="shared" si="1"/>
        <v>0</v>
      </c>
      <c r="CL137" s="340">
        <f t="shared" si="1"/>
        <v>0</v>
      </c>
      <c r="CM137" s="340">
        <f t="shared" si="1"/>
        <v>0</v>
      </c>
      <c r="CN137" s="340">
        <f t="shared" si="1"/>
        <v>1202673.01</v>
      </c>
      <c r="CO137" s="340">
        <f t="shared" si="1"/>
        <v>191508.44</v>
      </c>
      <c r="CP137" s="340">
        <f t="shared" si="1"/>
        <v>0</v>
      </c>
      <c r="CQ137" s="340">
        <f t="shared" si="1"/>
        <v>0</v>
      </c>
      <c r="CR137" s="340">
        <f t="shared" si="1"/>
        <v>249089.35</v>
      </c>
      <c r="CS137" s="340">
        <f t="shared" si="1"/>
        <v>0</v>
      </c>
      <c r="CT137" s="340">
        <f t="shared" si="1"/>
        <v>0</v>
      </c>
      <c r="CU137" s="340">
        <f t="shared" si="1"/>
        <v>0</v>
      </c>
      <c r="CV137" s="209"/>
      <c r="CW137" s="209"/>
      <c r="CX137" s="209"/>
      <c r="CY137" s="209"/>
      <c r="CZ137" s="209"/>
      <c r="DA137" s="209"/>
    </row>
    <row r="138" spans="1:105" ht="13.2" customHeight="1">
      <c r="A138" s="107"/>
      <c r="B138" s="231"/>
      <c r="C138" s="227"/>
      <c r="D138" s="300"/>
      <c r="E138" s="209"/>
      <c r="F138" s="209"/>
      <c r="G138" s="209"/>
      <c r="H138" s="209"/>
      <c r="I138" s="209"/>
      <c r="J138" s="209"/>
      <c r="K138" s="209"/>
      <c r="L138" s="209"/>
      <c r="M138" s="300"/>
      <c r="N138" s="300"/>
      <c r="O138" s="300"/>
      <c r="P138" s="300"/>
      <c r="Q138" s="209"/>
      <c r="R138" s="209"/>
      <c r="S138" s="300"/>
      <c r="T138" s="300"/>
      <c r="U138" s="300"/>
      <c r="V138" s="209"/>
      <c r="W138" s="209"/>
      <c r="X138" s="300"/>
      <c r="Y138" s="300"/>
      <c r="Z138" s="300"/>
      <c r="AA138" s="338"/>
      <c r="AB138" s="300"/>
      <c r="AC138" s="300"/>
      <c r="AD138" s="338"/>
      <c r="AE138" s="209"/>
      <c r="AF138" s="209"/>
      <c r="AG138" s="209"/>
      <c r="AH138" s="209"/>
      <c r="AI138" s="209"/>
      <c r="AJ138" s="209"/>
      <c r="AK138" s="209"/>
      <c r="AL138" s="300"/>
      <c r="AM138" s="338"/>
      <c r="AN138" s="300"/>
      <c r="AO138" s="338"/>
      <c r="AP138" s="209"/>
      <c r="AQ138" s="300"/>
      <c r="AR138" s="300"/>
      <c r="AS138" s="209"/>
      <c r="AT138" s="209"/>
      <c r="AU138" s="300"/>
      <c r="AV138" s="300"/>
      <c r="AW138" s="209"/>
      <c r="AX138" s="300"/>
      <c r="AY138" s="209"/>
      <c r="AZ138" s="209"/>
      <c r="BA138" s="209"/>
      <c r="BB138" s="209"/>
      <c r="BC138" s="209"/>
      <c r="BD138" s="209"/>
      <c r="BE138" s="209"/>
      <c r="BF138" s="209"/>
      <c r="BG138" s="300"/>
      <c r="BH138" s="302"/>
      <c r="BI138" s="300"/>
      <c r="BJ138" s="209"/>
      <c r="BK138" s="300"/>
      <c r="BL138" s="300"/>
      <c r="BM138" s="300"/>
      <c r="BN138" s="300"/>
      <c r="BO138" s="209"/>
      <c r="BP138" s="209"/>
      <c r="BQ138" s="300"/>
      <c r="BR138" s="209"/>
      <c r="BS138" s="209"/>
      <c r="BT138" s="338"/>
      <c r="BU138" s="338"/>
      <c r="BV138" s="300"/>
      <c r="BW138" s="300"/>
      <c r="BX138" s="209"/>
      <c r="BY138" s="209"/>
      <c r="BZ138" s="209"/>
      <c r="CA138" s="209"/>
      <c r="CB138" s="209"/>
      <c r="CC138" s="209"/>
      <c r="CD138" s="300"/>
      <c r="CE138" s="300"/>
      <c r="CF138" s="209"/>
      <c r="CG138" s="209"/>
      <c r="CH138" s="209"/>
      <c r="CI138" s="209"/>
      <c r="CJ138" s="209"/>
      <c r="CK138" s="209"/>
      <c r="CL138" s="209"/>
      <c r="CM138" s="209"/>
      <c r="CN138" s="209"/>
      <c r="CO138" s="209"/>
      <c r="CP138" s="209"/>
      <c r="CQ138" s="209"/>
      <c r="CR138" s="209"/>
      <c r="CS138" s="209"/>
      <c r="CT138" s="209"/>
      <c r="CU138" s="209"/>
      <c r="CV138" s="209"/>
      <c r="CW138" s="209"/>
      <c r="CX138" s="209"/>
      <c r="CY138" s="209"/>
      <c r="CZ138" s="209"/>
      <c r="DA138" s="209"/>
    </row>
    <row r="139" spans="1:105" ht="13.2" customHeight="1">
      <c r="A139" s="107"/>
      <c r="B139" s="231"/>
      <c r="C139" s="227"/>
      <c r="D139" s="750" t="s">
        <v>419</v>
      </c>
      <c r="E139" s="209"/>
      <c r="F139" s="209"/>
      <c r="G139" s="209"/>
      <c r="H139" s="300"/>
      <c r="I139" s="209"/>
      <c r="J139" s="209"/>
      <c r="K139" s="209"/>
      <c r="L139" s="209"/>
      <c r="M139" s="300"/>
      <c r="N139" s="300"/>
      <c r="O139" s="300"/>
      <c r="P139" s="300"/>
      <c r="Q139" s="209"/>
      <c r="R139" s="209"/>
      <c r="S139" s="300"/>
      <c r="T139" s="300"/>
      <c r="U139" s="300"/>
      <c r="V139" s="209"/>
      <c r="W139" s="209"/>
      <c r="X139" s="300"/>
      <c r="Y139" s="300"/>
      <c r="Z139" s="300"/>
      <c r="AA139" s="338"/>
      <c r="AB139" s="300"/>
      <c r="AC139" s="300"/>
      <c r="AD139" s="338"/>
      <c r="AE139" s="209"/>
      <c r="AF139" s="209"/>
      <c r="AG139" s="209"/>
      <c r="AH139" s="209"/>
      <c r="AI139" s="209"/>
      <c r="AJ139" s="209"/>
      <c r="AK139" s="209"/>
      <c r="AL139" s="300"/>
      <c r="AM139" s="338"/>
      <c r="AN139" s="300"/>
      <c r="AO139" s="338"/>
      <c r="AP139" s="209"/>
      <c r="AQ139" s="300"/>
      <c r="AR139" s="300"/>
      <c r="AS139" s="209"/>
      <c r="AT139" s="209"/>
      <c r="AU139" s="300"/>
      <c r="AV139" s="300"/>
      <c r="AW139" s="209"/>
      <c r="AX139" s="300"/>
      <c r="AY139" s="209"/>
      <c r="AZ139" s="209"/>
      <c r="BA139" s="209"/>
      <c r="BB139" s="209"/>
      <c r="BC139" s="209"/>
      <c r="BD139" s="209"/>
      <c r="BE139" s="209"/>
      <c r="BF139" s="209"/>
      <c r="BG139" s="300"/>
      <c r="BH139" s="302"/>
      <c r="BI139" s="300"/>
      <c r="BJ139" s="209"/>
      <c r="BK139" s="300"/>
      <c r="BL139" s="300"/>
      <c r="BM139" s="300"/>
      <c r="BN139" s="300"/>
      <c r="BO139" s="209"/>
      <c r="BP139" s="209"/>
      <c r="BQ139" s="300"/>
      <c r="BR139" s="209"/>
      <c r="BS139" s="209"/>
      <c r="BT139" s="338"/>
      <c r="BU139" s="338"/>
      <c r="BV139" s="300"/>
      <c r="BW139" s="300"/>
      <c r="BX139" s="209"/>
      <c r="BY139" s="209"/>
      <c r="BZ139" s="209"/>
      <c r="CA139" s="209"/>
      <c r="CB139" s="209"/>
      <c r="CC139" s="209"/>
      <c r="CD139" s="300"/>
      <c r="CE139" s="300"/>
      <c r="CF139" s="209"/>
      <c r="CG139" s="209"/>
      <c r="CH139" s="209"/>
      <c r="CI139" s="209"/>
      <c r="CJ139" s="209"/>
      <c r="CK139" s="209"/>
      <c r="CL139" s="209"/>
      <c r="CM139" s="209"/>
      <c r="CN139" s="209"/>
      <c r="CO139" s="209"/>
      <c r="CP139" s="209"/>
      <c r="CQ139" s="209"/>
      <c r="CR139" s="209"/>
      <c r="CS139" s="209"/>
      <c r="CT139" s="209"/>
      <c r="CU139" s="209"/>
      <c r="CV139" s="209"/>
      <c r="CW139" s="209"/>
      <c r="CX139" s="209"/>
      <c r="CY139" s="209"/>
      <c r="CZ139" s="209"/>
      <c r="DA139" s="209"/>
    </row>
    <row r="140" spans="1:105" ht="13.2" customHeight="1">
      <c r="A140" s="107"/>
      <c r="B140" s="231"/>
      <c r="C140" s="227"/>
      <c r="D140" s="300" t="s">
        <v>420</v>
      </c>
      <c r="E140" s="209"/>
      <c r="F140" s="209"/>
      <c r="G140" s="209"/>
      <c r="H140" s="209"/>
      <c r="I140" s="209"/>
      <c r="J140" s="209"/>
      <c r="K140" s="209"/>
      <c r="L140" s="300"/>
      <c r="M140" s="300"/>
      <c r="N140" s="300"/>
      <c r="O140" s="300"/>
      <c r="P140" s="300"/>
      <c r="Q140" s="209"/>
      <c r="R140" s="209"/>
      <c r="S140" s="300"/>
      <c r="T140" s="300"/>
      <c r="U140" s="300"/>
      <c r="V140" s="209"/>
      <c r="W140" s="209"/>
      <c r="X140" s="300"/>
      <c r="Y140" s="300"/>
      <c r="Z140" s="300"/>
      <c r="AA140" s="338"/>
      <c r="AB140" s="300"/>
      <c r="AC140" s="300"/>
      <c r="AD140" s="338"/>
      <c r="AE140" s="209"/>
      <c r="AF140" s="209"/>
      <c r="AG140" s="209"/>
      <c r="AH140" s="209"/>
      <c r="AI140" s="209"/>
      <c r="AJ140" s="209"/>
      <c r="AK140" s="209"/>
      <c r="AL140" s="300"/>
      <c r="AM140" s="338"/>
      <c r="AN140" s="300"/>
      <c r="AO140" s="338"/>
      <c r="AP140" s="209"/>
      <c r="AQ140" s="300"/>
      <c r="AR140" s="300"/>
      <c r="AS140" s="209"/>
      <c r="AT140" s="209"/>
      <c r="AU140" s="300"/>
      <c r="AV140" s="300"/>
      <c r="AW140" s="209"/>
      <c r="AX140" s="300"/>
      <c r="AY140" s="209"/>
      <c r="AZ140" s="209"/>
      <c r="BA140" s="209"/>
      <c r="BB140" s="209"/>
      <c r="BC140" s="209"/>
      <c r="BD140" s="209"/>
      <c r="BE140" s="209"/>
      <c r="BF140" s="209"/>
      <c r="BG140" s="300"/>
      <c r="BH140" s="302"/>
      <c r="BI140" s="300"/>
      <c r="BJ140" s="209"/>
      <c r="BK140" s="300"/>
      <c r="BL140" s="300"/>
      <c r="BM140" s="300"/>
      <c r="BN140" s="300"/>
      <c r="BO140" s="209"/>
      <c r="BP140" s="209"/>
      <c r="BQ140" s="300"/>
      <c r="BR140" s="209"/>
      <c r="BS140" s="209"/>
      <c r="BT140" s="338"/>
      <c r="BU140" s="338"/>
      <c r="BV140" s="300"/>
      <c r="BW140" s="300"/>
      <c r="BX140" s="209"/>
      <c r="BY140" s="209"/>
      <c r="BZ140" s="209"/>
      <c r="CA140" s="209"/>
      <c r="CB140" s="209"/>
      <c r="CC140" s="209"/>
      <c r="CD140" s="300"/>
      <c r="CE140" s="300"/>
      <c r="CF140" s="209"/>
      <c r="CG140" s="209"/>
      <c r="CH140" s="209"/>
      <c r="CI140" s="209"/>
      <c r="CJ140" s="209"/>
      <c r="CK140" s="209"/>
      <c r="CL140" s="209"/>
      <c r="CM140" s="209"/>
      <c r="CN140" s="209"/>
      <c r="CO140" s="209"/>
      <c r="CP140" s="209"/>
      <c r="CQ140" s="209"/>
      <c r="CR140" s="209"/>
      <c r="CS140" s="209"/>
      <c r="CT140" s="209"/>
      <c r="CU140" s="209"/>
      <c r="CV140" s="209"/>
      <c r="CW140" s="209"/>
      <c r="CX140" s="209"/>
      <c r="CY140" s="209"/>
      <c r="CZ140" s="209"/>
      <c r="DA140" s="209"/>
    </row>
    <row r="141" spans="1:105" ht="13.2" customHeight="1">
      <c r="A141" s="107"/>
      <c r="B141" s="231"/>
      <c r="C141" s="227"/>
      <c r="D141" s="300"/>
      <c r="E141" s="209"/>
      <c r="F141" s="209"/>
      <c r="G141" s="209"/>
      <c r="H141" s="209"/>
      <c r="I141" s="209"/>
      <c r="J141" s="209"/>
      <c r="K141" s="209"/>
      <c r="L141" s="209"/>
      <c r="M141" s="300"/>
      <c r="N141" s="300"/>
      <c r="O141" s="300"/>
      <c r="P141" s="300"/>
      <c r="Q141" s="209"/>
      <c r="R141" s="209"/>
      <c r="S141" s="300"/>
      <c r="T141" s="300"/>
      <c r="U141" s="300"/>
      <c r="V141" s="209"/>
      <c r="W141" s="209"/>
      <c r="X141" s="300"/>
      <c r="Y141" s="300"/>
      <c r="Z141" s="300"/>
      <c r="AA141" s="338"/>
      <c r="AB141" s="300"/>
      <c r="AC141" s="300"/>
      <c r="AD141" s="338"/>
      <c r="AE141" s="209"/>
      <c r="AF141" s="209"/>
      <c r="AG141" s="209"/>
      <c r="AH141" s="209"/>
      <c r="AI141" s="209"/>
      <c r="AJ141" s="209"/>
      <c r="AK141" s="209"/>
      <c r="AL141" s="300"/>
      <c r="AM141" s="338"/>
      <c r="AN141" s="300"/>
      <c r="AO141" s="338"/>
      <c r="AP141" s="209"/>
      <c r="AQ141" s="300"/>
      <c r="AR141" s="300"/>
      <c r="AS141" s="209"/>
      <c r="AT141" s="209"/>
      <c r="AU141" s="300"/>
      <c r="AV141" s="300"/>
      <c r="AW141" s="209"/>
      <c r="AX141" s="300"/>
      <c r="AY141" s="209"/>
      <c r="AZ141" s="209"/>
      <c r="BA141" s="209"/>
      <c r="BB141" s="209"/>
      <c r="BC141" s="209"/>
      <c r="BD141" s="209"/>
      <c r="BE141" s="209"/>
      <c r="BF141" s="209"/>
      <c r="BG141" s="300"/>
      <c r="BH141" s="302"/>
      <c r="BI141" s="300"/>
      <c r="BJ141" s="209"/>
      <c r="BK141" s="300"/>
      <c r="BL141" s="300"/>
      <c r="BM141" s="300"/>
      <c r="BN141" s="300"/>
      <c r="BO141" s="209"/>
      <c r="BP141" s="209"/>
      <c r="BQ141" s="300"/>
      <c r="BR141" s="209"/>
      <c r="BS141" s="209"/>
      <c r="BT141" s="338"/>
      <c r="BU141" s="338"/>
      <c r="BV141" s="300"/>
      <c r="BW141" s="300"/>
      <c r="BX141" s="209"/>
      <c r="BY141" s="209"/>
      <c r="BZ141" s="209"/>
      <c r="CA141" s="209"/>
      <c r="CB141" s="209"/>
      <c r="CC141" s="209"/>
      <c r="CD141" s="300"/>
      <c r="CE141" s="300"/>
      <c r="CF141" s="209"/>
      <c r="CG141" s="209"/>
      <c r="CH141" s="209"/>
      <c r="CI141" s="209"/>
      <c r="CJ141" s="209"/>
      <c r="CK141" s="209"/>
      <c r="CL141" s="209"/>
      <c r="CM141" s="209"/>
      <c r="CN141" s="209"/>
      <c r="CO141" s="209"/>
      <c r="CP141" s="209"/>
      <c r="CQ141" s="209"/>
      <c r="CR141" s="209"/>
      <c r="CS141" s="209"/>
      <c r="CT141" s="209"/>
      <c r="CU141" s="209"/>
      <c r="CV141" s="209"/>
      <c r="CW141" s="209"/>
      <c r="CX141" s="209"/>
      <c r="CY141" s="209"/>
      <c r="CZ141" s="209"/>
      <c r="DA141" s="209"/>
    </row>
    <row r="142" spans="1:105" ht="13.2" customHeight="1">
      <c r="A142" s="107"/>
      <c r="B142" s="231"/>
      <c r="C142" s="227"/>
      <c r="D142" s="300"/>
      <c r="E142" s="209"/>
      <c r="F142" s="209"/>
      <c r="G142" s="209"/>
      <c r="H142" s="209"/>
      <c r="I142" s="209"/>
      <c r="J142" s="209"/>
      <c r="K142" s="209"/>
      <c r="L142" s="209"/>
      <c r="M142" s="300"/>
      <c r="N142" s="300"/>
      <c r="O142" s="300"/>
      <c r="P142" s="300"/>
      <c r="Q142" s="300"/>
      <c r="R142" s="209"/>
      <c r="S142" s="300"/>
      <c r="T142" s="300"/>
      <c r="U142" s="300"/>
      <c r="V142" s="209"/>
      <c r="W142" s="209"/>
      <c r="X142" s="300"/>
      <c r="Y142" s="300"/>
      <c r="Z142" s="300"/>
      <c r="AA142" s="338"/>
      <c r="AB142" s="300"/>
      <c r="AC142" s="300"/>
      <c r="AD142" s="338"/>
      <c r="AE142" s="209"/>
      <c r="AF142" s="209"/>
      <c r="AG142" s="209"/>
      <c r="AH142" s="209"/>
      <c r="AI142" s="209"/>
      <c r="AJ142" s="209"/>
      <c r="AK142" s="209"/>
      <c r="AL142" s="300"/>
      <c r="AM142" s="338"/>
      <c r="AN142" s="300"/>
      <c r="AO142" s="338"/>
      <c r="AP142" s="209"/>
      <c r="AQ142" s="300"/>
      <c r="AR142" s="300"/>
      <c r="AS142" s="209"/>
      <c r="AT142" s="209"/>
      <c r="AU142" s="300"/>
      <c r="AV142" s="300"/>
      <c r="AW142" s="209"/>
      <c r="AX142" s="300"/>
      <c r="AY142" s="209"/>
      <c r="AZ142" s="209"/>
      <c r="BA142" s="209"/>
      <c r="BB142" s="209"/>
      <c r="BC142" s="209"/>
      <c r="BD142" s="209"/>
      <c r="BE142" s="209"/>
      <c r="BF142" s="209"/>
      <c r="BG142" s="300"/>
      <c r="BH142" s="302"/>
      <c r="BI142" s="300"/>
      <c r="BJ142" s="209"/>
      <c r="BK142" s="300"/>
      <c r="BL142" s="300"/>
      <c r="BM142" s="300"/>
      <c r="BN142" s="300"/>
      <c r="BO142" s="209"/>
      <c r="BP142" s="209"/>
      <c r="BQ142" s="300"/>
      <c r="BR142" s="209"/>
      <c r="BS142" s="209"/>
      <c r="BT142" s="338"/>
      <c r="BU142" s="338"/>
      <c r="BV142" s="300"/>
      <c r="BW142" s="300"/>
      <c r="BX142" s="209"/>
      <c r="BY142" s="209"/>
      <c r="BZ142" s="209"/>
      <c r="CA142" s="209"/>
      <c r="CB142" s="209"/>
      <c r="CC142" s="209"/>
      <c r="CD142" s="300"/>
      <c r="CE142" s="300"/>
      <c r="CF142" s="209"/>
      <c r="CG142" s="209"/>
      <c r="CH142" s="209"/>
      <c r="CI142" s="209"/>
      <c r="CJ142" s="209"/>
      <c r="CK142" s="209"/>
      <c r="CL142" s="209"/>
      <c r="CM142" s="209"/>
      <c r="CN142" s="209"/>
      <c r="CO142" s="209"/>
      <c r="CP142" s="209"/>
      <c r="CQ142" s="209"/>
      <c r="CR142" s="209"/>
      <c r="CS142" s="209"/>
      <c r="CT142" s="209"/>
      <c r="CU142" s="209"/>
      <c r="CV142" s="209"/>
      <c r="CW142" s="209"/>
      <c r="CX142" s="209"/>
      <c r="CY142" s="209"/>
      <c r="CZ142" s="209"/>
      <c r="DA142" s="209"/>
    </row>
    <row r="143" spans="1:105" ht="13.2" customHeight="1">
      <c r="A143" s="107"/>
      <c r="B143" s="231"/>
      <c r="C143" s="227"/>
      <c r="D143" s="300"/>
      <c r="E143" s="209"/>
      <c r="F143" s="209"/>
      <c r="G143" s="209"/>
      <c r="H143" s="209"/>
      <c r="I143" s="300"/>
      <c r="J143" s="209"/>
      <c r="K143" s="209"/>
      <c r="L143" s="209"/>
      <c r="M143" s="300"/>
      <c r="N143" s="300"/>
      <c r="O143" s="300"/>
      <c r="P143" s="300"/>
      <c r="Q143" s="209"/>
      <c r="R143" s="209"/>
      <c r="S143" s="300"/>
      <c r="T143" s="300"/>
      <c r="U143" s="300"/>
      <c r="V143" s="209"/>
      <c r="W143" s="209"/>
      <c r="X143" s="300"/>
      <c r="Y143" s="300"/>
      <c r="Z143" s="300"/>
      <c r="AA143" s="338"/>
      <c r="AB143" s="300"/>
      <c r="AC143" s="300"/>
      <c r="AD143" s="338"/>
      <c r="AE143" s="209"/>
      <c r="AF143" s="209"/>
      <c r="AG143" s="209"/>
      <c r="AH143" s="209"/>
      <c r="AI143" s="209"/>
      <c r="AJ143" s="209"/>
      <c r="AK143" s="209"/>
      <c r="AL143" s="300"/>
      <c r="AM143" s="338"/>
      <c r="AN143" s="300"/>
      <c r="AO143" s="338"/>
      <c r="AP143" s="209"/>
      <c r="AQ143" s="300"/>
      <c r="AR143" s="300"/>
      <c r="AS143" s="209"/>
      <c r="AT143" s="209"/>
      <c r="AU143" s="300"/>
      <c r="AV143" s="300"/>
      <c r="AW143" s="209"/>
      <c r="AX143" s="300"/>
      <c r="AY143" s="209"/>
      <c r="AZ143" s="209"/>
      <c r="BA143" s="209"/>
      <c r="BB143" s="209"/>
      <c r="BC143" s="209"/>
      <c r="BD143" s="209"/>
      <c r="BE143" s="209"/>
      <c r="BF143" s="209"/>
      <c r="BG143" s="300"/>
      <c r="BH143" s="302"/>
      <c r="BI143" s="300"/>
      <c r="BJ143" s="209"/>
      <c r="BK143" s="300"/>
      <c r="BL143" s="300"/>
      <c r="BM143" s="300"/>
      <c r="BN143" s="300"/>
      <c r="BO143" s="209"/>
      <c r="BP143" s="209"/>
      <c r="BQ143" s="300"/>
      <c r="BR143" s="209"/>
      <c r="BS143" s="209"/>
      <c r="BT143" s="338"/>
      <c r="BU143" s="338"/>
      <c r="BV143" s="300"/>
      <c r="BW143" s="300"/>
      <c r="BX143" s="209"/>
      <c r="BY143" s="209"/>
      <c r="BZ143" s="209"/>
      <c r="CA143" s="209"/>
      <c r="CB143" s="209"/>
      <c r="CC143" s="209"/>
      <c r="CD143" s="300"/>
      <c r="CE143" s="300"/>
      <c r="CF143" s="209"/>
      <c r="CG143" s="209"/>
      <c r="CH143" s="209"/>
      <c r="CI143" s="209"/>
      <c r="CJ143" s="209"/>
      <c r="CK143" s="209"/>
      <c r="CL143" s="209"/>
      <c r="CM143" s="209"/>
      <c r="CN143" s="209"/>
      <c r="CO143" s="209"/>
      <c r="CP143" s="209"/>
      <c r="CQ143" s="209"/>
      <c r="CR143" s="209"/>
      <c r="CS143" s="209"/>
      <c r="CT143" s="209"/>
      <c r="CU143" s="209"/>
      <c r="CV143" s="209"/>
      <c r="CW143" s="209"/>
      <c r="CX143" s="209"/>
      <c r="CY143" s="209"/>
      <c r="CZ143" s="209"/>
      <c r="DA143" s="209"/>
    </row>
    <row r="144" spans="1:105" ht="13.2" customHeight="1">
      <c r="A144" s="107"/>
      <c r="B144" s="231"/>
      <c r="C144" s="227"/>
      <c r="D144" s="300"/>
      <c r="E144" s="209"/>
      <c r="F144" s="209"/>
      <c r="G144" s="209"/>
      <c r="H144" s="209"/>
      <c r="I144" s="209"/>
      <c r="J144" s="209"/>
      <c r="K144" s="209"/>
      <c r="L144" s="209"/>
      <c r="M144" s="300"/>
      <c r="N144" s="300"/>
      <c r="O144" s="300"/>
      <c r="P144" s="300"/>
      <c r="Q144" s="209"/>
      <c r="R144" s="209"/>
      <c r="S144" s="300"/>
      <c r="T144" s="300"/>
      <c r="U144" s="300"/>
      <c r="V144" s="209"/>
      <c r="W144" s="209"/>
      <c r="X144" s="300"/>
      <c r="Y144" s="300"/>
      <c r="Z144" s="300"/>
      <c r="AA144" s="338"/>
      <c r="AB144" s="300"/>
      <c r="AC144" s="300"/>
      <c r="AD144" s="338"/>
      <c r="AE144" s="209"/>
      <c r="AF144" s="209"/>
      <c r="AG144" s="209"/>
      <c r="AH144" s="209"/>
      <c r="AI144" s="209"/>
      <c r="AJ144" s="209"/>
      <c r="AK144" s="209"/>
      <c r="AL144" s="300"/>
      <c r="AM144" s="338"/>
      <c r="AN144" s="300"/>
      <c r="AO144" s="338"/>
      <c r="AP144" s="209"/>
      <c r="AQ144" s="300"/>
      <c r="AR144" s="300"/>
      <c r="AS144" s="209"/>
      <c r="AT144" s="209"/>
      <c r="AU144" s="300"/>
      <c r="AV144" s="300"/>
      <c r="AW144" s="209"/>
      <c r="AX144" s="300"/>
      <c r="AY144" s="209"/>
      <c r="AZ144" s="209"/>
      <c r="BA144" s="209"/>
      <c r="BB144" s="209"/>
      <c r="BC144" s="209"/>
      <c r="BD144" s="209"/>
      <c r="BE144" s="209"/>
      <c r="BF144" s="209"/>
      <c r="BG144" s="300"/>
      <c r="BH144" s="302"/>
      <c r="BI144" s="300"/>
      <c r="BJ144" s="209"/>
      <c r="BK144" s="300"/>
      <c r="BL144" s="300"/>
      <c r="BM144" s="300"/>
      <c r="BN144" s="300"/>
      <c r="BO144" s="209"/>
      <c r="BP144" s="209"/>
      <c r="BQ144" s="300"/>
      <c r="BR144" s="209"/>
      <c r="BS144" s="209"/>
      <c r="BT144" s="338"/>
      <c r="BU144" s="338"/>
      <c r="BV144" s="300"/>
      <c r="BW144" s="300"/>
      <c r="BX144" s="209"/>
      <c r="BY144" s="209"/>
      <c r="BZ144" s="209"/>
      <c r="CA144" s="209"/>
      <c r="CB144" s="209"/>
      <c r="CC144" s="209"/>
      <c r="CD144" s="300"/>
      <c r="CE144" s="300"/>
      <c r="CF144" s="209"/>
      <c r="CG144" s="209"/>
      <c r="CH144" s="209"/>
      <c r="CI144" s="209"/>
      <c r="CJ144" s="209"/>
      <c r="CK144" s="209"/>
      <c r="CL144" s="209"/>
      <c r="CM144" s="209"/>
      <c r="CN144" s="209"/>
      <c r="CO144" s="209"/>
      <c r="CP144" s="209"/>
      <c r="CQ144" s="209"/>
      <c r="CR144" s="300"/>
      <c r="CS144" s="209"/>
      <c r="CT144" s="209"/>
      <c r="CU144" s="209"/>
      <c r="CV144" s="209"/>
      <c r="CW144" s="209"/>
      <c r="CX144" s="209"/>
      <c r="CY144" s="209"/>
      <c r="CZ144" s="209"/>
      <c r="DA144" s="209"/>
    </row>
    <row r="145" spans="1:105" ht="13.2" customHeight="1">
      <c r="A145" s="107"/>
      <c r="B145" s="231"/>
      <c r="C145" s="227"/>
      <c r="D145" s="300"/>
      <c r="E145" s="209"/>
      <c r="F145" s="209"/>
      <c r="G145" s="209"/>
      <c r="H145" s="209"/>
      <c r="I145" s="209"/>
      <c r="J145" s="209"/>
      <c r="K145" s="209"/>
      <c r="L145" s="209"/>
      <c r="M145" s="300"/>
      <c r="N145" s="300"/>
      <c r="O145" s="300"/>
      <c r="P145" s="300"/>
      <c r="Q145" s="209"/>
      <c r="R145" s="209"/>
      <c r="S145" s="300"/>
      <c r="T145" s="300"/>
      <c r="U145" s="300"/>
      <c r="V145" s="209"/>
      <c r="W145" s="209"/>
      <c r="X145" s="300"/>
      <c r="Y145" s="300"/>
      <c r="Z145" s="300"/>
      <c r="AA145" s="338"/>
      <c r="AB145" s="300"/>
      <c r="AC145" s="300"/>
      <c r="AD145" s="338"/>
      <c r="AE145" s="209"/>
      <c r="AF145" s="209"/>
      <c r="AG145" s="209"/>
      <c r="AH145" s="209"/>
      <c r="AI145" s="209"/>
      <c r="AJ145" s="209"/>
      <c r="AK145" s="209"/>
      <c r="AL145" s="300"/>
      <c r="AM145" s="338"/>
      <c r="AN145" s="300"/>
      <c r="AO145" s="338"/>
      <c r="AP145" s="209"/>
      <c r="AQ145" s="300"/>
      <c r="AR145" s="300"/>
      <c r="AS145" s="209"/>
      <c r="AT145" s="209"/>
      <c r="AU145" s="300"/>
      <c r="AV145" s="300"/>
      <c r="AW145" s="209"/>
      <c r="AX145" s="300"/>
      <c r="AY145" s="209"/>
      <c r="AZ145" s="209"/>
      <c r="BA145" s="209"/>
      <c r="BB145" s="209"/>
      <c r="BC145" s="209"/>
      <c r="BD145" s="209"/>
      <c r="BE145" s="209"/>
      <c r="BF145" s="209"/>
      <c r="BG145" s="300"/>
      <c r="BH145" s="302"/>
      <c r="BI145" s="300"/>
      <c r="BJ145" s="209"/>
      <c r="BK145" s="300"/>
      <c r="BL145" s="300"/>
      <c r="BM145" s="300"/>
      <c r="BN145" s="300"/>
      <c r="BO145" s="209"/>
      <c r="BP145" s="209"/>
      <c r="BQ145" s="300"/>
      <c r="BR145" s="209"/>
      <c r="BS145" s="209"/>
      <c r="BT145" s="338"/>
      <c r="BU145" s="338"/>
      <c r="BV145" s="300"/>
      <c r="BW145" s="300"/>
      <c r="BX145" s="209"/>
      <c r="BY145" s="209"/>
      <c r="BZ145" s="209"/>
      <c r="CA145" s="209"/>
      <c r="CB145" s="209"/>
      <c r="CC145" s="209"/>
      <c r="CD145" s="300"/>
      <c r="CE145" s="300"/>
      <c r="CF145" s="209"/>
      <c r="CG145" s="209"/>
      <c r="CH145" s="209"/>
      <c r="CI145" s="209"/>
      <c r="CJ145" s="209"/>
      <c r="CK145" s="209"/>
      <c r="CL145" s="209"/>
      <c r="CM145" s="209"/>
      <c r="CN145" s="209"/>
      <c r="CO145" s="209"/>
      <c r="CP145" s="209"/>
      <c r="CQ145" s="209"/>
      <c r="CR145" s="209"/>
      <c r="CS145" s="209"/>
      <c r="CT145" s="209"/>
      <c r="CU145" s="209"/>
      <c r="CV145" s="209"/>
      <c r="CW145" s="209"/>
      <c r="CX145" s="209"/>
      <c r="CY145" s="209"/>
      <c r="CZ145" s="209"/>
      <c r="DA145" s="209"/>
    </row>
    <row r="146" spans="1:105" ht="13.2" customHeight="1">
      <c r="A146" s="107"/>
      <c r="B146" s="231"/>
      <c r="C146" s="227"/>
      <c r="D146" s="300"/>
      <c r="E146" s="209"/>
      <c r="F146" s="209"/>
      <c r="G146" s="209"/>
      <c r="H146" s="209"/>
      <c r="I146" s="209"/>
      <c r="J146" s="209"/>
      <c r="K146" s="209"/>
      <c r="L146" s="209"/>
      <c r="M146" s="300"/>
      <c r="N146" s="300"/>
      <c r="O146" s="300"/>
      <c r="P146" s="300"/>
      <c r="Q146" s="209"/>
      <c r="R146" s="209"/>
      <c r="S146" s="300"/>
      <c r="T146" s="300"/>
      <c r="U146" s="300"/>
      <c r="V146" s="209"/>
      <c r="W146" s="209"/>
      <c r="X146" s="300"/>
      <c r="Y146" s="300"/>
      <c r="Z146" s="300"/>
      <c r="AA146" s="338"/>
      <c r="AB146" s="300"/>
      <c r="AC146" s="300"/>
      <c r="AD146" s="338"/>
      <c r="AE146" s="209"/>
      <c r="AF146" s="209"/>
      <c r="AG146" s="209"/>
      <c r="AH146" s="209"/>
      <c r="AI146" s="209"/>
      <c r="AJ146" s="209"/>
      <c r="AK146" s="209"/>
      <c r="AL146" s="300"/>
      <c r="AM146" s="338"/>
      <c r="AN146" s="300"/>
      <c r="AO146" s="338"/>
      <c r="AP146" s="209"/>
      <c r="AQ146" s="300"/>
      <c r="AR146" s="300"/>
      <c r="AS146" s="209"/>
      <c r="AT146" s="209"/>
      <c r="AU146" s="300"/>
      <c r="AV146" s="300"/>
      <c r="AW146" s="209"/>
      <c r="AX146" s="300"/>
      <c r="AY146" s="209"/>
      <c r="AZ146" s="209"/>
      <c r="BA146" s="209"/>
      <c r="BB146" s="209"/>
      <c r="BC146" s="209"/>
      <c r="BD146" s="209"/>
      <c r="BE146" s="209"/>
      <c r="BF146" s="209"/>
      <c r="BG146" s="300"/>
      <c r="BH146" s="302"/>
      <c r="BI146" s="300"/>
      <c r="BJ146" s="209"/>
      <c r="BK146" s="300"/>
      <c r="BL146" s="300"/>
      <c r="BM146" s="300"/>
      <c r="BN146" s="300"/>
      <c r="BO146" s="209"/>
      <c r="BP146" s="209"/>
      <c r="BQ146" s="300"/>
      <c r="BR146" s="209"/>
      <c r="BS146" s="209"/>
      <c r="BT146" s="338"/>
      <c r="BU146" s="338"/>
      <c r="BV146" s="300"/>
      <c r="BW146" s="300"/>
      <c r="BX146" s="209"/>
      <c r="BY146" s="209"/>
      <c r="BZ146" s="209"/>
      <c r="CA146" s="209"/>
      <c r="CB146" s="209"/>
      <c r="CC146" s="209"/>
      <c r="CD146" s="300"/>
      <c r="CE146" s="300"/>
      <c r="CF146" s="209"/>
      <c r="CG146" s="209"/>
      <c r="CH146" s="209"/>
      <c r="CI146" s="209"/>
      <c r="CJ146" s="209"/>
      <c r="CK146" s="209"/>
      <c r="CL146" s="209"/>
      <c r="CM146" s="209"/>
      <c r="CN146" s="209"/>
      <c r="CO146" s="209"/>
      <c r="CP146" s="209"/>
      <c r="CQ146" s="209"/>
      <c r="CR146" s="209"/>
      <c r="CS146" s="209"/>
      <c r="CT146" s="209"/>
      <c r="CU146" s="209"/>
      <c r="CV146" s="209"/>
      <c r="CW146" s="209"/>
      <c r="CX146" s="209"/>
      <c r="CY146" s="209"/>
      <c r="CZ146" s="209"/>
      <c r="DA146" s="209"/>
    </row>
    <row r="147" spans="1:105" ht="13.2" customHeight="1">
      <c r="B147" s="108"/>
      <c r="C147" s="228"/>
      <c r="D147" s="300"/>
      <c r="E147" s="209"/>
      <c r="F147" s="209"/>
      <c r="G147" s="209"/>
      <c r="H147" s="209"/>
      <c r="I147" s="209"/>
      <c r="J147" s="209"/>
      <c r="K147" s="209"/>
      <c r="L147" s="209"/>
      <c r="M147" s="300"/>
      <c r="N147" s="338"/>
      <c r="O147" s="338"/>
      <c r="P147" s="338"/>
      <c r="Q147" s="209"/>
      <c r="R147" s="209"/>
      <c r="S147" s="338"/>
      <c r="T147" s="338"/>
      <c r="U147" s="338"/>
      <c r="V147" s="209"/>
      <c r="W147" s="209"/>
      <c r="X147" s="338"/>
      <c r="Y147" s="338"/>
      <c r="Z147" s="338"/>
      <c r="AA147" s="338"/>
      <c r="AB147" s="338"/>
      <c r="AC147" s="338"/>
      <c r="AD147" s="338"/>
      <c r="AE147" s="209"/>
      <c r="AF147" s="209"/>
      <c r="AG147" s="209"/>
      <c r="AH147" s="209"/>
      <c r="AI147" s="209"/>
      <c r="AJ147" s="209"/>
      <c r="AK147" s="209"/>
      <c r="AL147" s="338"/>
      <c r="AM147" s="338"/>
      <c r="AN147" s="338"/>
      <c r="AO147" s="338"/>
      <c r="AP147" s="209"/>
      <c r="AQ147" s="338"/>
      <c r="AR147" s="338"/>
      <c r="AS147" s="209"/>
      <c r="AT147" s="209"/>
      <c r="AU147" s="338"/>
      <c r="AV147" s="338"/>
      <c r="AW147" s="209"/>
      <c r="AX147" s="338"/>
      <c r="AY147" s="209"/>
      <c r="AZ147" s="209"/>
      <c r="BA147" s="209"/>
      <c r="BB147" s="209"/>
      <c r="BC147" s="209"/>
      <c r="BD147" s="209"/>
      <c r="BE147" s="209"/>
      <c r="BF147" s="209"/>
      <c r="BG147" s="338"/>
      <c r="BH147" s="302"/>
      <c r="BI147" s="338"/>
      <c r="BJ147" s="209"/>
      <c r="BK147" s="338"/>
      <c r="BL147" s="338"/>
      <c r="BM147" s="338"/>
      <c r="BN147" s="338"/>
      <c r="BO147" s="209"/>
      <c r="BP147" s="209"/>
      <c r="BQ147" s="338"/>
      <c r="BR147" s="209"/>
      <c r="BS147" s="209"/>
      <c r="BT147" s="338"/>
      <c r="BU147" s="338"/>
      <c r="BV147" s="338"/>
      <c r="BW147" s="338"/>
      <c r="BX147" s="209"/>
      <c r="BY147" s="209"/>
      <c r="BZ147" s="209"/>
      <c r="CA147" s="209"/>
      <c r="CB147" s="209"/>
      <c r="CC147" s="209"/>
      <c r="CD147" s="338"/>
      <c r="CE147" s="338"/>
      <c r="CF147" s="209"/>
      <c r="CG147" s="209"/>
      <c r="CH147" s="209"/>
      <c r="CI147" s="209"/>
      <c r="CJ147" s="209"/>
      <c r="CK147" s="209"/>
      <c r="CL147" s="209"/>
      <c r="CM147" s="209"/>
      <c r="CN147" s="209"/>
      <c r="CO147" s="209"/>
      <c r="CP147" s="209"/>
      <c r="CQ147" s="209"/>
      <c r="CR147" s="209"/>
      <c r="CS147" s="209"/>
      <c r="CT147" s="209"/>
      <c r="CU147" s="209"/>
      <c r="CV147" s="209"/>
      <c r="CW147" s="209"/>
      <c r="CX147" s="209"/>
      <c r="CY147" s="209"/>
      <c r="CZ147" s="209"/>
      <c r="DA147" s="209"/>
    </row>
    <row r="148" spans="1:105" ht="13.2" customHeight="1">
      <c r="A148" s="107"/>
      <c r="B148" s="108"/>
      <c r="C148" s="227"/>
      <c r="E148" s="74"/>
      <c r="F148" s="74"/>
      <c r="G148" s="74"/>
      <c r="H148" s="74"/>
      <c r="I148" s="74"/>
      <c r="J148" s="74"/>
      <c r="K148" s="74"/>
      <c r="L148" s="74"/>
      <c r="M148" s="157"/>
      <c r="N148" s="157"/>
      <c r="P148" s="157"/>
      <c r="Q148" s="74"/>
      <c r="R148" s="74"/>
      <c r="S148" s="157"/>
      <c r="T148" s="157"/>
      <c r="U148" s="157"/>
      <c r="V148" s="74"/>
      <c r="W148" s="74"/>
      <c r="X148" s="157"/>
      <c r="Y148" s="157"/>
      <c r="Z148" s="157"/>
      <c r="AA148" s="157"/>
      <c r="AB148" s="157"/>
      <c r="AC148" s="157"/>
      <c r="AD148" s="157"/>
      <c r="AE148" s="74"/>
      <c r="AF148" s="74"/>
      <c r="AG148" s="74"/>
      <c r="AH148" s="74"/>
      <c r="AI148" s="74"/>
      <c r="AJ148" s="74"/>
      <c r="AK148" s="74"/>
      <c r="AL148" s="157"/>
      <c r="AM148" s="157"/>
      <c r="AN148" s="157"/>
      <c r="AO148" s="157"/>
      <c r="AP148" s="74"/>
      <c r="AQ148" s="157"/>
      <c r="AR148" s="157"/>
      <c r="AS148" s="74"/>
      <c r="AT148" s="74"/>
      <c r="AU148" s="157"/>
      <c r="AV148" s="157"/>
      <c r="AW148" s="74"/>
      <c r="AX148" s="157"/>
      <c r="AY148" s="74"/>
      <c r="AZ148" s="74"/>
      <c r="BA148" s="74"/>
      <c r="BB148" s="74"/>
      <c r="BC148" s="74"/>
      <c r="BD148" s="74"/>
      <c r="BE148" s="74"/>
      <c r="BF148" s="74"/>
      <c r="BG148" s="157"/>
      <c r="BH148" s="80"/>
      <c r="BI148" s="157"/>
      <c r="BJ148" s="74"/>
      <c r="BK148" s="157"/>
      <c r="BL148" s="157"/>
      <c r="BM148" s="157"/>
      <c r="BN148" s="157"/>
      <c r="BO148" s="74"/>
      <c r="BP148" s="74"/>
      <c r="BQ148" s="157"/>
      <c r="BR148" s="74"/>
      <c r="BS148" s="74"/>
      <c r="BT148" s="157"/>
      <c r="BU148" s="157"/>
      <c r="BV148" s="157"/>
      <c r="BW148" s="157"/>
      <c r="BX148" s="74"/>
      <c r="BY148" s="74"/>
      <c r="BZ148" s="74"/>
      <c r="CA148" s="74"/>
      <c r="CB148" s="74"/>
      <c r="CC148" s="74"/>
      <c r="CD148" s="157"/>
      <c r="CE148" s="157"/>
      <c r="CF148" s="74"/>
      <c r="CG148" s="74"/>
      <c r="CH148" s="74"/>
      <c r="CI148" s="74"/>
      <c r="CJ148" s="74"/>
      <c r="CK148" s="74"/>
      <c r="CL148" s="74"/>
      <c r="CM148" s="74"/>
      <c r="CN148" s="74"/>
      <c r="CO148" s="74"/>
      <c r="CP148" s="74"/>
      <c r="CQ148" s="74"/>
      <c r="CR148" s="74"/>
      <c r="CS148" s="74"/>
      <c r="CT148" s="74"/>
      <c r="CU148" s="74"/>
    </row>
    <row r="149" spans="1:105" ht="13.2" customHeight="1">
      <c r="A149" s="107"/>
      <c r="B149" s="108"/>
      <c r="C149" s="227"/>
      <c r="E149" s="74"/>
      <c r="F149" s="74"/>
      <c r="G149" s="74"/>
      <c r="H149" s="74"/>
      <c r="I149" s="74"/>
      <c r="J149" s="74"/>
      <c r="K149" s="74"/>
      <c r="L149" s="74"/>
      <c r="M149" s="157"/>
      <c r="N149" s="157"/>
      <c r="O149" s="157"/>
      <c r="Q149" s="74"/>
      <c r="R149" s="74"/>
      <c r="S149" s="157"/>
      <c r="T149" s="157"/>
      <c r="U149" s="157"/>
      <c r="V149" s="74"/>
      <c r="W149" s="74"/>
      <c r="X149" s="157"/>
      <c r="Y149" s="157"/>
      <c r="Z149" s="157"/>
      <c r="AA149" s="157"/>
      <c r="AB149" s="157"/>
      <c r="AC149" s="157"/>
      <c r="AD149" s="157"/>
      <c r="AE149" s="74"/>
      <c r="AF149" s="74"/>
      <c r="AG149" s="74"/>
      <c r="AH149" s="74"/>
      <c r="AI149" s="74"/>
      <c r="AJ149" s="74"/>
      <c r="AK149" s="74"/>
      <c r="AL149" s="157"/>
      <c r="AM149" s="157"/>
      <c r="AN149" s="157"/>
      <c r="AO149" s="157"/>
      <c r="AP149" s="74"/>
      <c r="AQ149" s="157"/>
      <c r="AR149" s="157"/>
      <c r="AS149" s="74"/>
      <c r="AT149" s="74"/>
      <c r="AU149" s="157"/>
      <c r="AV149" s="157"/>
      <c r="AW149" s="74"/>
      <c r="AX149" s="157"/>
      <c r="AY149" s="74"/>
      <c r="AZ149" s="74"/>
      <c r="BA149" s="74"/>
      <c r="BB149" s="74"/>
      <c r="BC149" s="74"/>
      <c r="BD149" s="74"/>
      <c r="BE149" s="74"/>
      <c r="BF149" s="74"/>
      <c r="BG149" s="157"/>
      <c r="BH149" s="80"/>
      <c r="BI149" s="157"/>
      <c r="BJ149" s="74"/>
      <c r="BK149" s="157"/>
      <c r="BL149" s="157"/>
      <c r="BM149" s="157"/>
      <c r="BN149" s="157"/>
      <c r="BO149" s="74"/>
      <c r="BP149" s="74"/>
      <c r="BQ149" s="157"/>
      <c r="BR149" s="74"/>
      <c r="BS149" s="74"/>
      <c r="BT149" s="157"/>
      <c r="BU149" s="157"/>
      <c r="BV149" s="157"/>
      <c r="BW149" s="157"/>
      <c r="BX149" s="74"/>
      <c r="BY149" s="74"/>
      <c r="BZ149" s="74"/>
      <c r="CA149" s="74"/>
      <c r="CB149" s="74"/>
      <c r="CC149" s="74"/>
      <c r="CD149" s="157"/>
      <c r="CE149" s="157"/>
      <c r="CF149" s="74"/>
      <c r="CG149" s="74"/>
      <c r="CH149" s="74"/>
      <c r="CI149" s="74"/>
      <c r="CJ149" s="74"/>
      <c r="CK149" s="74"/>
      <c r="CL149" s="74"/>
      <c r="CM149" s="74"/>
      <c r="CO149" s="74"/>
      <c r="CP149" s="74"/>
      <c r="CQ149" s="74"/>
      <c r="CR149" s="74"/>
      <c r="CS149" s="74"/>
      <c r="CT149" s="74"/>
      <c r="CU149" s="74"/>
    </row>
    <row r="150" spans="1:105" ht="13.2" customHeight="1">
      <c r="A150" s="107"/>
      <c r="B150" s="108"/>
      <c r="C150" s="227"/>
      <c r="E150" s="74"/>
      <c r="F150" s="74"/>
      <c r="G150" s="74"/>
      <c r="H150" s="74"/>
      <c r="I150" s="74"/>
      <c r="J150" s="74"/>
      <c r="K150" s="74"/>
      <c r="L150" s="74"/>
      <c r="M150" s="157"/>
      <c r="N150" s="157"/>
      <c r="O150" s="157"/>
      <c r="P150" s="157"/>
      <c r="Q150" s="142"/>
      <c r="R150" s="74"/>
      <c r="S150" s="157"/>
      <c r="T150" s="157"/>
      <c r="U150" s="157"/>
      <c r="V150" s="74"/>
      <c r="W150" s="74"/>
      <c r="X150" s="157"/>
      <c r="Y150" s="157"/>
      <c r="Z150" s="157"/>
      <c r="AA150" s="157"/>
      <c r="AB150" s="157"/>
      <c r="AC150" s="157"/>
      <c r="AD150" s="157"/>
      <c r="AE150" s="74"/>
      <c r="AF150" s="74"/>
      <c r="AG150" s="74"/>
      <c r="AH150" s="74"/>
      <c r="AI150" s="74"/>
      <c r="AJ150" s="74"/>
      <c r="AK150" s="74"/>
      <c r="AL150" s="157"/>
      <c r="AM150" s="157"/>
      <c r="AN150" s="157"/>
      <c r="AO150" s="157"/>
      <c r="AP150" s="74"/>
      <c r="AQ150" s="157"/>
      <c r="AR150" s="157"/>
      <c r="AS150" s="74"/>
      <c r="AT150" s="74"/>
      <c r="AU150" s="157"/>
      <c r="AV150" s="157"/>
      <c r="AW150" s="74"/>
      <c r="AX150" s="157"/>
      <c r="AY150" s="74"/>
      <c r="AZ150" s="74"/>
      <c r="BA150" s="74"/>
      <c r="BB150" s="74"/>
      <c r="BC150" s="74"/>
      <c r="BD150" s="74"/>
      <c r="BE150" s="74"/>
      <c r="BF150" s="74"/>
      <c r="BG150" s="157"/>
      <c r="BH150" s="80"/>
      <c r="BI150" s="157"/>
      <c r="BJ150" s="74"/>
      <c r="BK150" s="157"/>
      <c r="BL150" s="157"/>
      <c r="BM150" s="157"/>
      <c r="BN150" s="157"/>
      <c r="BO150" s="74"/>
      <c r="BP150" s="74"/>
      <c r="BQ150" s="157"/>
      <c r="BR150" s="74"/>
      <c r="BS150" s="74"/>
      <c r="BT150" s="157"/>
      <c r="BU150" s="157"/>
      <c r="BV150" s="157"/>
      <c r="BW150" s="157"/>
      <c r="BX150" s="74"/>
      <c r="BY150" s="74"/>
      <c r="BZ150" s="74"/>
      <c r="CA150" s="74"/>
      <c r="CB150" s="74"/>
      <c r="CC150" s="74"/>
      <c r="CD150" s="157"/>
      <c r="CE150" s="157"/>
      <c r="CF150" s="74"/>
      <c r="CG150" s="74"/>
      <c r="CH150" s="74"/>
      <c r="CI150" s="74"/>
      <c r="CJ150" s="74"/>
      <c r="CK150" s="74"/>
      <c r="CL150" s="74"/>
      <c r="CM150" s="74"/>
      <c r="CN150" s="74"/>
      <c r="CO150" s="74"/>
      <c r="CP150" s="74"/>
      <c r="CQ150" s="74"/>
      <c r="CR150" s="74"/>
      <c r="CS150" s="74"/>
      <c r="CT150" s="74"/>
      <c r="CU150" s="74"/>
    </row>
    <row r="151" spans="1:105" ht="13.2" customHeight="1">
      <c r="A151" s="107"/>
      <c r="B151" s="108"/>
      <c r="C151" s="227"/>
      <c r="E151" s="74"/>
      <c r="F151" s="74"/>
      <c r="G151" s="74"/>
      <c r="H151" s="74"/>
      <c r="I151" s="74"/>
      <c r="J151" s="74"/>
      <c r="K151" s="74"/>
      <c r="L151" s="74"/>
      <c r="M151" s="157"/>
      <c r="N151" s="157"/>
      <c r="O151" s="157"/>
      <c r="P151" s="157"/>
      <c r="Q151" s="74"/>
      <c r="R151" s="74"/>
      <c r="S151" s="157"/>
      <c r="T151" s="157"/>
      <c r="U151" s="157"/>
      <c r="V151" s="74"/>
      <c r="W151" s="74"/>
      <c r="X151" s="157"/>
      <c r="Y151" s="157"/>
      <c r="Z151" s="157"/>
      <c r="AA151" s="157"/>
      <c r="AB151" s="157"/>
      <c r="AC151" s="157"/>
      <c r="AD151" s="157"/>
      <c r="AE151" s="74"/>
      <c r="AF151" s="74"/>
      <c r="AG151" s="74"/>
      <c r="AH151" s="74"/>
      <c r="AI151" s="74"/>
      <c r="AJ151" s="74"/>
      <c r="AK151" s="74"/>
      <c r="AL151" s="157"/>
      <c r="AM151" s="157"/>
      <c r="AN151" s="157"/>
      <c r="AO151" s="157"/>
      <c r="AP151" s="74"/>
      <c r="AQ151" s="157"/>
      <c r="AR151" s="157"/>
      <c r="AS151" s="74"/>
      <c r="AT151" s="74"/>
      <c r="AU151" s="157"/>
      <c r="AV151" s="157"/>
      <c r="AW151" s="74"/>
      <c r="AX151" s="157"/>
      <c r="AY151" s="74"/>
      <c r="AZ151" s="74"/>
      <c r="BA151" s="74"/>
      <c r="BB151" s="74"/>
      <c r="BC151" s="74"/>
      <c r="BD151" s="74"/>
      <c r="BE151" s="74"/>
      <c r="BF151" s="74"/>
      <c r="BG151" s="157"/>
      <c r="BH151" s="80"/>
      <c r="BI151" s="157"/>
      <c r="BJ151" s="74"/>
      <c r="BK151" s="157"/>
      <c r="BL151" s="157"/>
      <c r="BM151" s="157"/>
      <c r="BN151" s="157"/>
      <c r="BO151" s="74"/>
      <c r="BP151" s="74"/>
      <c r="BQ151" s="157"/>
      <c r="BR151" s="74"/>
      <c r="BS151" s="74"/>
      <c r="BT151" s="157"/>
      <c r="BU151" s="157"/>
      <c r="BV151" s="157"/>
      <c r="BW151" s="157"/>
      <c r="BX151" s="74"/>
      <c r="BY151" s="74"/>
      <c r="BZ151" s="74"/>
      <c r="CA151" s="74"/>
      <c r="CB151" s="74"/>
      <c r="CC151" s="74"/>
      <c r="CD151" s="157"/>
      <c r="CE151" s="157"/>
      <c r="CF151" s="74"/>
      <c r="CG151" s="74"/>
      <c r="CH151" s="74"/>
      <c r="CI151" s="74"/>
      <c r="CJ151" s="74"/>
      <c r="CK151" s="74"/>
      <c r="CL151" s="74"/>
      <c r="CM151" s="74"/>
      <c r="CN151" s="74"/>
      <c r="CO151" s="74"/>
      <c r="CP151" s="74"/>
      <c r="CQ151" s="74"/>
      <c r="CR151" s="74"/>
      <c r="CS151" s="74"/>
      <c r="CT151" s="74"/>
      <c r="CU151" s="74"/>
    </row>
    <row r="152" spans="1:105" ht="13.2" customHeight="1">
      <c r="A152" s="107"/>
      <c r="B152" s="108"/>
      <c r="C152" s="227"/>
      <c r="E152" s="74"/>
      <c r="F152" s="74"/>
      <c r="G152" s="74"/>
      <c r="H152" s="74"/>
      <c r="I152" s="74"/>
      <c r="J152" s="74"/>
      <c r="K152" s="74"/>
      <c r="L152" s="74"/>
      <c r="M152" s="157"/>
      <c r="N152" s="157"/>
      <c r="O152" s="157"/>
      <c r="P152" s="157"/>
      <c r="Q152" s="74"/>
      <c r="R152" s="74"/>
      <c r="S152" s="157"/>
      <c r="T152" s="157"/>
      <c r="U152" s="157"/>
      <c r="V152" s="74"/>
      <c r="W152" s="74"/>
      <c r="X152" s="157"/>
      <c r="Y152" s="157"/>
      <c r="Z152" s="157"/>
      <c r="AA152" s="157"/>
      <c r="AB152" s="157"/>
      <c r="AC152" s="157"/>
      <c r="AD152" s="157"/>
      <c r="AE152" s="74"/>
      <c r="AF152" s="74"/>
      <c r="AG152" s="74"/>
      <c r="AH152" s="74"/>
      <c r="AI152" s="74"/>
      <c r="AJ152" s="74"/>
      <c r="AK152" s="74"/>
      <c r="AL152" s="157"/>
      <c r="AM152" s="157"/>
      <c r="AN152" s="157"/>
      <c r="AO152" s="157"/>
      <c r="AP152" s="74"/>
      <c r="AQ152" s="157"/>
      <c r="AR152" s="157"/>
      <c r="AS152" s="74"/>
      <c r="AT152" s="74"/>
      <c r="AU152" s="157"/>
      <c r="AV152" s="157"/>
      <c r="AW152" s="74"/>
      <c r="AX152" s="157"/>
      <c r="AY152" s="74"/>
      <c r="AZ152" s="74"/>
      <c r="BA152" s="74"/>
      <c r="BB152" s="74"/>
      <c r="BC152" s="74"/>
      <c r="BD152" s="74"/>
      <c r="BE152" s="74"/>
      <c r="BF152" s="74"/>
      <c r="BG152" s="157"/>
      <c r="BH152" s="80"/>
      <c r="BI152" s="157"/>
      <c r="BJ152" s="74"/>
      <c r="BK152" s="157"/>
      <c r="BL152" s="157"/>
      <c r="BM152" s="157"/>
      <c r="BN152" s="157"/>
      <c r="BO152" s="74"/>
      <c r="BP152" s="74"/>
      <c r="BQ152" s="157"/>
      <c r="BR152" s="74"/>
      <c r="BS152" s="74"/>
      <c r="BT152" s="157"/>
      <c r="BU152" s="157"/>
      <c r="BV152" s="157"/>
      <c r="BW152" s="157"/>
      <c r="BX152" s="74"/>
      <c r="BY152" s="74"/>
      <c r="BZ152" s="74"/>
      <c r="CA152" s="74"/>
      <c r="CB152" s="74"/>
      <c r="CC152" s="74"/>
      <c r="CD152" s="157"/>
      <c r="CE152" s="157"/>
      <c r="CF152" s="74"/>
      <c r="CG152" s="74"/>
      <c r="CH152" s="74"/>
      <c r="CI152" s="74"/>
      <c r="CJ152" s="74"/>
      <c r="CK152" s="74"/>
      <c r="CL152" s="74"/>
      <c r="CM152" s="74"/>
      <c r="CN152" s="74"/>
      <c r="CO152" s="74"/>
      <c r="CP152" s="74"/>
      <c r="CQ152" s="74"/>
      <c r="CR152" s="74"/>
      <c r="CS152" s="74"/>
      <c r="CT152" s="74"/>
      <c r="CU152" s="74"/>
    </row>
    <row r="153" spans="1:105" ht="13.2" customHeight="1">
      <c r="A153" s="107"/>
      <c r="B153" s="108"/>
      <c r="C153" s="227"/>
      <c r="E153" s="74"/>
      <c r="F153" s="74"/>
      <c r="G153" s="74"/>
      <c r="H153" s="74"/>
      <c r="I153" s="74"/>
      <c r="J153" s="74"/>
      <c r="K153" s="74"/>
      <c r="L153" s="74"/>
      <c r="M153" s="157"/>
      <c r="N153" s="157"/>
      <c r="O153" s="157"/>
      <c r="P153" s="157"/>
      <c r="Q153" s="74"/>
      <c r="R153" s="74"/>
      <c r="S153" s="157"/>
      <c r="T153" s="157"/>
      <c r="U153" s="157"/>
      <c r="V153" s="74"/>
      <c r="W153" s="74"/>
      <c r="X153" s="157"/>
      <c r="Y153" s="157"/>
      <c r="Z153" s="157"/>
      <c r="AA153" s="157"/>
      <c r="AB153" s="157"/>
      <c r="AC153" s="157"/>
      <c r="AD153" s="157"/>
      <c r="AE153" s="74"/>
      <c r="AF153" s="74"/>
      <c r="AG153" s="74"/>
      <c r="AH153" s="74"/>
      <c r="AI153" s="74"/>
      <c r="AJ153" s="74"/>
      <c r="AK153" s="74"/>
      <c r="AL153" s="157"/>
      <c r="AM153" s="157"/>
      <c r="AN153" s="157"/>
      <c r="AO153" s="157"/>
      <c r="AP153" s="74"/>
      <c r="AQ153" s="157"/>
      <c r="AR153" s="157"/>
      <c r="AS153" s="74"/>
      <c r="AT153" s="74"/>
      <c r="AU153" s="157"/>
      <c r="AV153" s="157"/>
      <c r="AW153" s="74"/>
      <c r="AX153" s="157"/>
      <c r="AY153" s="74"/>
      <c r="AZ153" s="74"/>
      <c r="BA153" s="74"/>
      <c r="BB153" s="74"/>
      <c r="BC153" s="74"/>
      <c r="BD153" s="74"/>
      <c r="BE153" s="74"/>
      <c r="BF153" s="74"/>
      <c r="BG153" s="157"/>
      <c r="BH153" s="80"/>
      <c r="BI153" s="157"/>
      <c r="BJ153" s="74"/>
      <c r="BK153" s="157"/>
      <c r="BL153" s="157"/>
      <c r="BM153" s="157"/>
      <c r="BN153" s="157"/>
      <c r="BO153" s="74"/>
      <c r="BP153" s="74"/>
      <c r="BQ153" s="157"/>
      <c r="BR153" s="74"/>
      <c r="BS153" s="74"/>
      <c r="BT153" s="157"/>
      <c r="BU153" s="157"/>
      <c r="BV153" s="157"/>
      <c r="BW153" s="157"/>
      <c r="BX153" s="74"/>
      <c r="BY153" s="74"/>
      <c r="BZ153" s="74"/>
      <c r="CA153" s="74"/>
      <c r="CB153" s="74"/>
      <c r="CC153" s="74"/>
      <c r="CD153" s="157"/>
      <c r="CE153" s="157"/>
      <c r="CF153" s="74"/>
      <c r="CG153" s="74"/>
      <c r="CH153" s="74"/>
      <c r="CI153" s="74"/>
      <c r="CJ153" s="74"/>
      <c r="CK153" s="74"/>
      <c r="CL153" s="74"/>
      <c r="CM153" s="74"/>
      <c r="CN153" s="74"/>
      <c r="CO153" s="74"/>
      <c r="CP153" s="74"/>
      <c r="CQ153" s="74"/>
      <c r="CR153" s="74"/>
      <c r="CS153" s="74"/>
      <c r="CT153" s="74"/>
      <c r="CU153" s="74"/>
    </row>
    <row r="154" spans="1:105" ht="13.2" customHeight="1">
      <c r="A154" s="107"/>
      <c r="B154" s="108"/>
      <c r="C154" s="227"/>
      <c r="E154" s="74"/>
      <c r="F154" s="74"/>
      <c r="G154" s="74"/>
      <c r="H154" s="74"/>
      <c r="I154" s="74"/>
      <c r="J154" s="74"/>
      <c r="K154" s="74"/>
      <c r="L154" s="74"/>
      <c r="M154" s="157"/>
      <c r="N154" s="157"/>
      <c r="O154" s="157"/>
      <c r="P154" s="157"/>
      <c r="Q154" s="74"/>
      <c r="R154" s="74"/>
      <c r="S154" s="157"/>
      <c r="T154" s="157"/>
      <c r="U154" s="157"/>
      <c r="V154" s="74"/>
      <c r="W154" s="74"/>
      <c r="X154" s="157"/>
      <c r="Y154" s="157"/>
      <c r="Z154" s="157"/>
      <c r="AA154" s="157"/>
      <c r="AB154" s="157"/>
      <c r="AC154" s="157"/>
      <c r="AD154" s="157"/>
      <c r="AE154" s="74"/>
      <c r="AF154" s="74"/>
      <c r="AG154" s="74"/>
      <c r="AH154" s="74"/>
      <c r="AI154" s="74"/>
      <c r="AJ154" s="74"/>
      <c r="AK154" s="74"/>
      <c r="AL154" s="157"/>
      <c r="AM154" s="157"/>
      <c r="AN154" s="157"/>
      <c r="AO154" s="157"/>
      <c r="AP154" s="74"/>
      <c r="AQ154" s="157"/>
      <c r="AR154" s="157"/>
      <c r="AS154" s="74"/>
      <c r="AT154" s="74"/>
      <c r="AU154" s="157"/>
      <c r="AV154" s="157"/>
      <c r="AW154" s="74"/>
      <c r="AX154" s="157"/>
      <c r="AY154" s="74"/>
      <c r="AZ154" s="74"/>
      <c r="BA154" s="74"/>
      <c r="BB154" s="74"/>
      <c r="BC154" s="74"/>
      <c r="BD154" s="74"/>
      <c r="BE154" s="74"/>
      <c r="BF154" s="74"/>
      <c r="BG154" s="157"/>
      <c r="BH154" s="80"/>
      <c r="BI154" s="157"/>
      <c r="BJ154" s="74"/>
      <c r="BK154" s="157"/>
      <c r="BL154" s="157"/>
      <c r="BM154" s="157"/>
      <c r="BN154" s="157"/>
      <c r="BO154" s="74"/>
      <c r="BP154" s="74"/>
      <c r="BQ154" s="157"/>
      <c r="BR154" s="74"/>
      <c r="BS154" s="74"/>
      <c r="BT154" s="157"/>
      <c r="BU154" s="157"/>
      <c r="BV154" s="157"/>
      <c r="BW154" s="157"/>
      <c r="BX154" s="74"/>
      <c r="BY154" s="74"/>
      <c r="BZ154" s="74"/>
      <c r="CA154" s="74"/>
      <c r="CB154" s="74"/>
      <c r="CC154" s="74"/>
      <c r="CD154" s="157"/>
      <c r="CE154" s="157"/>
      <c r="CF154" s="74"/>
      <c r="CG154" s="74"/>
      <c r="CH154" s="74"/>
      <c r="CI154" s="74"/>
      <c r="CJ154" s="74"/>
      <c r="CK154" s="74"/>
      <c r="CL154" s="74"/>
      <c r="CM154" s="74"/>
      <c r="CN154" s="74"/>
      <c r="CO154" s="74"/>
      <c r="CP154" s="74"/>
      <c r="CQ154" s="74"/>
      <c r="CR154" s="74"/>
      <c r="CS154" s="74"/>
      <c r="CT154" s="74"/>
      <c r="CU154" s="74"/>
    </row>
    <row r="155" spans="1:105" ht="13.2" customHeight="1">
      <c r="A155" s="107"/>
      <c r="B155" s="108"/>
      <c r="C155" s="227"/>
      <c r="E155" s="74"/>
      <c r="F155" s="74"/>
      <c r="G155" s="74"/>
      <c r="H155" s="74"/>
      <c r="I155" s="74"/>
      <c r="J155" s="74"/>
      <c r="K155" s="74"/>
      <c r="L155" s="74"/>
      <c r="M155" s="157"/>
      <c r="N155" s="157"/>
      <c r="O155" s="157"/>
      <c r="P155" s="157"/>
      <c r="Q155" s="157"/>
      <c r="R155" s="74"/>
      <c r="S155" s="157"/>
      <c r="T155" s="157"/>
      <c r="U155" s="157"/>
      <c r="V155" s="74"/>
      <c r="W155" s="74"/>
      <c r="X155" s="157"/>
      <c r="Y155" s="157"/>
      <c r="Z155" s="157"/>
      <c r="AA155" s="157"/>
      <c r="AB155" s="157"/>
      <c r="AC155" s="157"/>
      <c r="AD155" s="157"/>
      <c r="AE155" s="74"/>
      <c r="AF155" s="74"/>
      <c r="AG155" s="74"/>
      <c r="AH155" s="74"/>
      <c r="AI155" s="74"/>
      <c r="AJ155" s="74"/>
      <c r="AK155" s="74"/>
      <c r="AL155" s="157"/>
      <c r="AM155" s="157"/>
      <c r="AN155" s="157"/>
      <c r="AO155" s="157"/>
      <c r="AP155" s="74"/>
      <c r="AQ155" s="157"/>
      <c r="AR155" s="157"/>
      <c r="AS155" s="74"/>
      <c r="AT155" s="74"/>
      <c r="AU155" s="157"/>
      <c r="AV155" s="157"/>
      <c r="AW155" s="74"/>
      <c r="AX155" s="157"/>
      <c r="AY155" s="74"/>
      <c r="AZ155" s="74"/>
      <c r="BA155" s="74"/>
      <c r="BB155" s="74"/>
      <c r="BC155" s="74"/>
      <c r="BD155" s="74"/>
      <c r="BE155" s="74"/>
      <c r="BF155" s="74"/>
      <c r="BG155" s="157"/>
      <c r="BH155" s="80"/>
      <c r="BI155" s="157"/>
      <c r="BJ155" s="74"/>
      <c r="BK155" s="157"/>
      <c r="BL155" s="157"/>
      <c r="BM155" s="157"/>
      <c r="BN155" s="157"/>
      <c r="BO155" s="74"/>
      <c r="BP155" s="74"/>
      <c r="BQ155" s="157"/>
      <c r="BR155" s="74"/>
      <c r="BS155" s="74"/>
      <c r="BT155" s="157"/>
      <c r="BU155" s="157"/>
      <c r="BV155" s="157"/>
      <c r="BW155" s="157"/>
      <c r="BX155" s="74"/>
      <c r="BY155" s="74"/>
      <c r="BZ155" s="74"/>
      <c r="CA155" s="74"/>
      <c r="CB155" s="74"/>
      <c r="CC155" s="74"/>
      <c r="CD155" s="157"/>
      <c r="CE155" s="157"/>
      <c r="CF155" s="74"/>
      <c r="CG155" s="74"/>
      <c r="CH155" s="74"/>
      <c r="CI155" s="74"/>
      <c r="CJ155" s="74"/>
      <c r="CK155" s="74"/>
      <c r="CL155" s="74"/>
      <c r="CM155" s="74"/>
      <c r="CN155" s="74"/>
      <c r="CO155" s="74"/>
      <c r="CP155" s="74"/>
      <c r="CQ155" s="74"/>
      <c r="CR155" s="74"/>
      <c r="CS155" s="74"/>
      <c r="CT155" s="74"/>
      <c r="CU155" s="74"/>
    </row>
    <row r="156" spans="1:105" ht="13.2" customHeight="1">
      <c r="A156" s="107"/>
      <c r="B156" s="108"/>
      <c r="C156" s="227"/>
      <c r="D156" s="157"/>
      <c r="E156" s="74"/>
      <c r="F156" s="74"/>
      <c r="G156" s="74"/>
      <c r="H156" s="74"/>
      <c r="I156" s="74"/>
      <c r="J156" s="74"/>
      <c r="K156" s="74"/>
      <c r="L156" s="74"/>
      <c r="M156" s="157"/>
      <c r="N156" s="157"/>
      <c r="O156" s="157"/>
      <c r="P156" s="157"/>
      <c r="Q156" s="74"/>
      <c r="R156" s="74"/>
      <c r="S156" s="157"/>
      <c r="T156" s="157"/>
      <c r="U156" s="157"/>
      <c r="V156" s="74"/>
      <c r="W156" s="74"/>
      <c r="X156" s="157"/>
      <c r="Y156" s="157"/>
      <c r="Z156" s="157"/>
      <c r="AA156" s="157"/>
      <c r="AB156" s="157"/>
      <c r="AC156" s="157"/>
      <c r="AD156" s="157"/>
      <c r="AE156" s="74"/>
      <c r="AF156" s="74"/>
      <c r="AG156" s="74"/>
      <c r="AH156" s="74"/>
      <c r="AI156" s="74"/>
      <c r="AJ156" s="74"/>
      <c r="AK156" s="74"/>
      <c r="AL156" s="157"/>
      <c r="AM156" s="157"/>
      <c r="AN156" s="157"/>
      <c r="AO156" s="157"/>
      <c r="AP156" s="74"/>
      <c r="AQ156" s="157"/>
      <c r="AR156" s="157"/>
      <c r="AS156" s="74"/>
      <c r="AT156" s="74"/>
      <c r="AU156" s="157"/>
      <c r="AV156" s="157"/>
      <c r="AW156" s="74"/>
      <c r="AX156" s="157"/>
      <c r="AY156" s="74"/>
      <c r="AZ156" s="74"/>
      <c r="BA156" s="74"/>
      <c r="BB156" s="74"/>
      <c r="BC156" s="74"/>
      <c r="BD156" s="74"/>
      <c r="BE156" s="74"/>
      <c r="BF156" s="74"/>
      <c r="BG156" s="157"/>
      <c r="BH156" s="80"/>
      <c r="BI156" s="157"/>
      <c r="BJ156" s="74"/>
      <c r="BK156" s="157"/>
      <c r="BL156" s="157"/>
      <c r="BM156" s="157"/>
      <c r="BN156" s="157"/>
      <c r="BO156" s="74"/>
      <c r="BP156" s="74"/>
      <c r="BQ156" s="157"/>
      <c r="BR156" s="74"/>
      <c r="BS156" s="74"/>
      <c r="BT156" s="157"/>
      <c r="BU156" s="157"/>
      <c r="BV156" s="157"/>
      <c r="BW156" s="157"/>
      <c r="BX156" s="74"/>
      <c r="BY156" s="74"/>
      <c r="BZ156" s="74"/>
      <c r="CA156" s="74"/>
      <c r="CB156" s="74"/>
      <c r="CC156" s="74"/>
      <c r="CD156" s="157"/>
      <c r="CE156" s="157"/>
      <c r="CF156" s="74"/>
      <c r="CG156" s="74"/>
      <c r="CH156" s="74"/>
      <c r="CI156" s="74"/>
      <c r="CJ156" s="74"/>
      <c r="CK156" s="74"/>
      <c r="CL156" s="74"/>
      <c r="CM156" s="74"/>
      <c r="CN156" s="74"/>
      <c r="CO156" s="74"/>
      <c r="CP156" s="74"/>
      <c r="CQ156" s="74"/>
      <c r="CR156" s="74"/>
      <c r="CS156" s="74"/>
      <c r="CT156" s="74"/>
      <c r="CU156" s="74"/>
    </row>
    <row r="157" spans="1:105" ht="13.2" customHeight="1">
      <c r="A157" s="107"/>
      <c r="B157" s="108"/>
      <c r="C157" s="227"/>
      <c r="D157" s="157"/>
      <c r="E157" s="74"/>
      <c r="F157" s="74"/>
      <c r="G157" s="74"/>
      <c r="H157" s="74"/>
      <c r="I157" s="74"/>
      <c r="J157" s="74"/>
      <c r="K157" s="74"/>
      <c r="L157" s="74"/>
      <c r="M157" s="157"/>
      <c r="N157" s="157"/>
      <c r="O157" s="157"/>
      <c r="P157" s="157"/>
      <c r="Q157" s="74"/>
      <c r="R157" s="74"/>
      <c r="S157" s="157"/>
      <c r="T157" s="157"/>
      <c r="U157" s="157"/>
      <c r="V157" s="74"/>
      <c r="W157" s="74"/>
      <c r="X157" s="157"/>
      <c r="Y157" s="157"/>
      <c r="Z157" s="157"/>
      <c r="AA157" s="157"/>
      <c r="AB157" s="157"/>
      <c r="AC157" s="157"/>
      <c r="AD157" s="157"/>
      <c r="AE157" s="74"/>
      <c r="AF157" s="74"/>
      <c r="AG157" s="74"/>
      <c r="AH157" s="74"/>
      <c r="AI157" s="74"/>
      <c r="AJ157" s="74"/>
      <c r="AK157" s="74"/>
      <c r="AL157" s="157"/>
      <c r="AM157" s="157"/>
      <c r="AN157" s="157"/>
      <c r="AO157" s="157"/>
      <c r="AP157" s="74"/>
      <c r="AQ157" s="157"/>
      <c r="AR157" s="157"/>
      <c r="AS157" s="74"/>
      <c r="AT157" s="74"/>
      <c r="AU157" s="157"/>
      <c r="AV157" s="157"/>
      <c r="AW157" s="74"/>
      <c r="AX157" s="157"/>
      <c r="AY157" s="74"/>
      <c r="AZ157" s="74"/>
      <c r="BA157" s="74"/>
      <c r="BB157" s="74"/>
      <c r="BC157" s="74"/>
      <c r="BD157" s="74"/>
      <c r="BE157" s="74"/>
      <c r="BF157" s="74"/>
      <c r="BG157" s="157"/>
      <c r="BH157" s="80"/>
      <c r="BI157" s="157"/>
      <c r="BJ157" s="74"/>
      <c r="BK157" s="157"/>
      <c r="BL157" s="157"/>
      <c r="BM157" s="157"/>
      <c r="BN157" s="157"/>
      <c r="BO157" s="74"/>
      <c r="BP157" s="74"/>
      <c r="BQ157" s="157"/>
      <c r="BR157" s="74"/>
      <c r="BS157" s="74"/>
      <c r="BT157" s="157"/>
      <c r="BU157" s="157"/>
      <c r="BV157" s="157"/>
      <c r="BW157" s="157"/>
      <c r="BX157" s="74"/>
      <c r="BY157" s="74"/>
      <c r="BZ157" s="74"/>
      <c r="CA157" s="74"/>
      <c r="CB157" s="74"/>
      <c r="CC157" s="74"/>
      <c r="CD157" s="157"/>
      <c r="CE157" s="157"/>
      <c r="CF157" s="74"/>
      <c r="CG157" s="74"/>
      <c r="CH157" s="74"/>
      <c r="CI157" s="74"/>
      <c r="CJ157" s="74"/>
      <c r="CK157" s="74"/>
      <c r="CL157" s="74"/>
      <c r="CM157" s="74"/>
      <c r="CN157" s="74"/>
      <c r="CO157" s="74"/>
      <c r="CP157" s="74"/>
      <c r="CQ157" s="74"/>
      <c r="CR157" s="74"/>
      <c r="CS157" s="74"/>
      <c r="CT157" s="74"/>
      <c r="CU157" s="74"/>
    </row>
    <row r="158" spans="1:105" ht="13.2" customHeight="1">
      <c r="A158" s="107"/>
      <c r="B158" s="108"/>
      <c r="C158" s="227"/>
      <c r="D158" s="157"/>
      <c r="E158" s="74"/>
      <c r="F158" s="74"/>
      <c r="G158" s="74"/>
      <c r="H158" s="74"/>
      <c r="I158" s="74"/>
      <c r="J158" s="74"/>
      <c r="K158" s="74"/>
      <c r="L158" s="74"/>
      <c r="M158" s="157"/>
      <c r="N158" s="157"/>
      <c r="O158" s="157"/>
      <c r="P158" s="157"/>
      <c r="Q158" s="74"/>
      <c r="R158" s="74"/>
      <c r="S158" s="157"/>
      <c r="T158" s="157"/>
      <c r="U158" s="157"/>
      <c r="V158" s="74"/>
      <c r="W158" s="74"/>
      <c r="X158" s="157"/>
      <c r="Y158" s="157"/>
      <c r="Z158" s="157"/>
      <c r="AA158" s="157"/>
      <c r="AB158" s="157"/>
      <c r="AC158" s="157"/>
      <c r="AD158" s="157"/>
      <c r="AE158" s="74"/>
      <c r="AF158" s="74"/>
      <c r="AG158" s="74"/>
      <c r="AH158" s="74"/>
      <c r="AI158" s="74"/>
      <c r="AJ158" s="74"/>
      <c r="AK158" s="74"/>
      <c r="AL158" s="157"/>
      <c r="AM158" s="157"/>
      <c r="AN158" s="157"/>
      <c r="AO158" s="157"/>
      <c r="AP158" s="74"/>
      <c r="AQ158" s="157"/>
      <c r="AR158" s="157"/>
      <c r="AS158" s="74"/>
      <c r="AT158" s="74"/>
      <c r="AU158" s="157"/>
      <c r="AV158" s="157"/>
      <c r="AW158" s="74"/>
      <c r="AX158" s="157"/>
      <c r="AY158" s="74"/>
      <c r="AZ158" s="74"/>
      <c r="BA158" s="74"/>
      <c r="BB158" s="74"/>
      <c r="BC158" s="74"/>
      <c r="BD158" s="74"/>
      <c r="BE158" s="74"/>
      <c r="BF158" s="74"/>
      <c r="BG158" s="157"/>
      <c r="BH158" s="80"/>
      <c r="BI158" s="157"/>
      <c r="BJ158" s="74"/>
      <c r="BK158" s="157"/>
      <c r="BL158" s="157"/>
      <c r="BM158" s="157"/>
      <c r="BN158" s="157"/>
      <c r="BO158" s="74"/>
      <c r="BP158" s="74"/>
      <c r="BQ158" s="157"/>
      <c r="BR158" s="74"/>
      <c r="BS158" s="74"/>
      <c r="BT158" s="157"/>
      <c r="BU158" s="157"/>
      <c r="BV158" s="157"/>
      <c r="BW158" s="157"/>
      <c r="BX158" s="74"/>
      <c r="BY158" s="74"/>
      <c r="BZ158" s="74"/>
      <c r="CA158" s="74"/>
      <c r="CB158" s="74"/>
      <c r="CC158" s="74"/>
      <c r="CD158" s="157"/>
      <c r="CE158" s="157"/>
      <c r="CF158" s="74"/>
      <c r="CG158" s="74"/>
      <c r="CH158" s="74"/>
      <c r="CI158" s="74"/>
      <c r="CJ158" s="74"/>
      <c r="CK158" s="74"/>
      <c r="CL158" s="74"/>
      <c r="CM158" s="74"/>
      <c r="CN158" s="74"/>
      <c r="CO158" s="74"/>
      <c r="CP158" s="74"/>
      <c r="CQ158" s="74"/>
      <c r="CR158" s="74"/>
      <c r="CS158" s="74"/>
      <c r="CT158" s="74"/>
      <c r="CU158" s="74"/>
    </row>
    <row r="159" spans="1:105" ht="13.2" customHeight="1">
      <c r="A159" s="107"/>
      <c r="C159" s="227"/>
      <c r="D159" s="157"/>
      <c r="E159" s="74"/>
      <c r="F159" s="74"/>
      <c r="G159" s="74"/>
      <c r="H159" s="74"/>
      <c r="I159" s="74"/>
      <c r="J159" s="74"/>
      <c r="K159" s="74"/>
      <c r="L159" s="74"/>
      <c r="M159" s="157"/>
      <c r="N159" s="157"/>
      <c r="O159" s="157"/>
      <c r="P159" s="157"/>
      <c r="Q159" s="74"/>
      <c r="R159" s="74"/>
      <c r="S159" s="157"/>
      <c r="T159" s="157"/>
      <c r="U159" s="157"/>
      <c r="V159" s="74"/>
      <c r="W159" s="74"/>
      <c r="X159" s="157"/>
      <c r="Y159" s="157"/>
      <c r="Z159" s="157"/>
      <c r="AA159" s="157"/>
      <c r="AB159" s="157"/>
      <c r="AC159" s="157"/>
      <c r="AD159" s="157"/>
      <c r="AE159" s="74"/>
      <c r="AF159" s="74"/>
      <c r="AG159" s="74"/>
      <c r="AH159" s="74"/>
      <c r="AI159" s="74"/>
      <c r="AJ159" s="74"/>
      <c r="AK159" s="74"/>
      <c r="AL159" s="157"/>
      <c r="AM159" s="157"/>
      <c r="AN159" s="157"/>
      <c r="AO159" s="157"/>
      <c r="AP159" s="74"/>
      <c r="AQ159" s="157"/>
      <c r="AR159" s="157"/>
      <c r="AS159" s="74"/>
      <c r="AT159" s="74"/>
      <c r="AU159" s="157"/>
      <c r="AV159" s="157"/>
      <c r="AW159" s="74"/>
      <c r="AX159" s="157"/>
      <c r="AY159" s="74"/>
      <c r="AZ159" s="74"/>
      <c r="BA159" s="74"/>
      <c r="BB159" s="74"/>
      <c r="BC159" s="74"/>
      <c r="BD159" s="74"/>
      <c r="BE159" s="74"/>
      <c r="BF159" s="74"/>
      <c r="BG159" s="157"/>
      <c r="BH159" s="80"/>
      <c r="BI159" s="157"/>
      <c r="BJ159" s="74"/>
      <c r="BK159" s="157"/>
      <c r="BL159" s="157"/>
      <c r="BM159" s="157"/>
      <c r="BN159" s="157"/>
      <c r="BO159" s="74"/>
      <c r="BP159" s="74"/>
      <c r="BQ159" s="157"/>
      <c r="BR159" s="74"/>
      <c r="BS159" s="74"/>
      <c r="BT159" s="157"/>
      <c r="BU159" s="157"/>
      <c r="BV159" s="157"/>
      <c r="BW159" s="157"/>
      <c r="BX159" s="74"/>
      <c r="BY159" s="74"/>
      <c r="BZ159" s="74"/>
      <c r="CA159" s="74"/>
      <c r="CB159" s="74"/>
      <c r="CC159" s="74"/>
      <c r="CD159" s="157"/>
      <c r="CE159" s="157"/>
      <c r="CF159" s="74"/>
      <c r="CG159" s="74"/>
      <c r="CH159" s="74"/>
      <c r="CI159" s="74"/>
      <c r="CJ159" s="74"/>
      <c r="CK159" s="74"/>
      <c r="CL159" s="74"/>
      <c r="CM159" s="74"/>
      <c r="CN159" s="74"/>
      <c r="CO159" s="74"/>
      <c r="CP159" s="74"/>
      <c r="CQ159" s="74"/>
      <c r="CR159" s="74"/>
      <c r="CS159" s="74"/>
      <c r="CT159" s="74"/>
      <c r="CU159" s="74"/>
    </row>
    <row r="160" spans="1:105" ht="13.2" customHeight="1">
      <c r="A160" s="107"/>
      <c r="B160" s="108"/>
      <c r="C160" s="227"/>
      <c r="D160" s="157"/>
      <c r="E160" s="74"/>
      <c r="F160" s="74"/>
      <c r="G160" s="74"/>
      <c r="H160" s="74"/>
      <c r="I160" s="74"/>
      <c r="J160" s="74"/>
      <c r="K160" s="74"/>
      <c r="L160" s="74"/>
      <c r="M160" s="157"/>
      <c r="N160" s="157"/>
      <c r="O160" s="157"/>
      <c r="P160" s="157"/>
      <c r="Q160" s="74"/>
      <c r="R160" s="74"/>
      <c r="S160" s="157"/>
      <c r="T160" s="157"/>
      <c r="U160" s="157"/>
      <c r="V160" s="74"/>
      <c r="W160" s="74"/>
      <c r="X160" s="157"/>
      <c r="Y160" s="157"/>
      <c r="Z160" s="157"/>
      <c r="AA160" s="157"/>
      <c r="AB160" s="157"/>
      <c r="AC160" s="157"/>
      <c r="AD160" s="157"/>
      <c r="AE160" s="74"/>
      <c r="AF160" s="74"/>
      <c r="AG160" s="74"/>
      <c r="AH160" s="74"/>
      <c r="AI160" s="74"/>
      <c r="AJ160" s="74"/>
      <c r="AK160" s="74"/>
      <c r="AL160" s="157"/>
      <c r="AM160" s="157"/>
      <c r="AN160" s="157"/>
      <c r="AO160" s="157"/>
      <c r="AP160" s="74"/>
      <c r="AQ160" s="157"/>
      <c r="AR160" s="157"/>
      <c r="AS160" s="74"/>
      <c r="AT160" s="74"/>
      <c r="AU160" s="157"/>
      <c r="AV160" s="157"/>
      <c r="AW160" s="74"/>
      <c r="AX160" s="157"/>
      <c r="AY160" s="74"/>
      <c r="AZ160" s="74"/>
      <c r="BA160" s="74"/>
      <c r="BB160" s="74"/>
      <c r="BC160" s="74"/>
      <c r="BD160" s="74"/>
      <c r="BE160" s="74"/>
      <c r="BF160" s="74"/>
      <c r="BG160" s="157"/>
      <c r="BH160" s="80"/>
      <c r="BI160" s="157"/>
      <c r="BJ160" s="74"/>
      <c r="BK160" s="157"/>
      <c r="BL160" s="157"/>
      <c r="BM160" s="157"/>
      <c r="BN160" s="157"/>
      <c r="BO160" s="74"/>
      <c r="BP160" s="74"/>
      <c r="BQ160" s="157"/>
      <c r="BR160" s="74"/>
      <c r="BS160" s="74"/>
      <c r="BT160" s="157"/>
      <c r="BU160" s="157"/>
      <c r="BV160" s="157"/>
      <c r="BW160" s="157"/>
      <c r="BX160" s="74"/>
      <c r="BY160" s="74"/>
      <c r="BZ160" s="74"/>
      <c r="CA160" s="74"/>
      <c r="CB160" s="74"/>
      <c r="CC160" s="74"/>
      <c r="CD160" s="157"/>
      <c r="CE160" s="157"/>
      <c r="CF160" s="74"/>
      <c r="CG160" s="74"/>
      <c r="CH160" s="74"/>
      <c r="CI160" s="74"/>
      <c r="CJ160" s="74"/>
      <c r="CK160" s="74"/>
      <c r="CL160" s="74"/>
      <c r="CM160" s="74"/>
      <c r="CN160" s="74"/>
      <c r="CO160" s="74"/>
      <c r="CP160" s="74"/>
      <c r="CQ160" s="74"/>
      <c r="CR160" s="74"/>
      <c r="CS160" s="74"/>
      <c r="CT160" s="74"/>
      <c r="CU160" s="74"/>
    </row>
    <row r="161" spans="1:99" ht="13.2" customHeight="1">
      <c r="A161" s="107"/>
      <c r="B161" s="231"/>
      <c r="D161" s="157"/>
      <c r="E161" s="74"/>
      <c r="F161" s="74"/>
      <c r="G161" s="74"/>
      <c r="H161" s="74"/>
      <c r="I161" s="74"/>
      <c r="J161" s="74"/>
      <c r="K161" s="74"/>
      <c r="L161" s="74"/>
      <c r="M161" s="157"/>
      <c r="N161" s="157"/>
      <c r="O161" s="157"/>
      <c r="P161" s="157"/>
      <c r="Q161" s="74"/>
      <c r="R161" s="74"/>
      <c r="S161" s="157"/>
      <c r="T161" s="157"/>
      <c r="U161" s="157"/>
      <c r="V161" s="74"/>
      <c r="W161" s="74"/>
      <c r="X161" s="157"/>
      <c r="Y161" s="157"/>
      <c r="Z161" s="157"/>
      <c r="AA161" s="157"/>
      <c r="AB161" s="157"/>
      <c r="AC161" s="157"/>
      <c r="AD161" s="157"/>
      <c r="AE161" s="74"/>
      <c r="AF161" s="74"/>
      <c r="AG161" s="74"/>
      <c r="AH161" s="74"/>
      <c r="AI161" s="74"/>
      <c r="AJ161" s="74"/>
      <c r="AK161" s="74"/>
      <c r="AL161" s="157"/>
      <c r="AM161" s="157"/>
      <c r="AN161" s="157"/>
      <c r="AO161" s="157"/>
      <c r="AP161" s="74"/>
      <c r="AQ161" s="157"/>
      <c r="AR161" s="157"/>
      <c r="AS161" s="74"/>
      <c r="AT161" s="74"/>
      <c r="AU161" s="157"/>
      <c r="AV161" s="157"/>
      <c r="AW161" s="74"/>
      <c r="AX161" s="157"/>
      <c r="AY161" s="74"/>
      <c r="AZ161" s="74"/>
      <c r="BA161" s="74"/>
      <c r="BB161" s="74"/>
      <c r="BC161" s="74"/>
      <c r="BD161" s="74"/>
      <c r="BE161" s="74"/>
      <c r="BF161" s="74"/>
      <c r="BG161" s="157"/>
      <c r="BH161" s="80"/>
      <c r="BI161" s="157"/>
      <c r="BJ161" s="74"/>
      <c r="BK161" s="157"/>
      <c r="BL161" s="157"/>
      <c r="BM161" s="157"/>
      <c r="BN161" s="157"/>
      <c r="BO161" s="74"/>
      <c r="BP161" s="74"/>
      <c r="BQ161" s="157"/>
      <c r="BR161" s="74"/>
      <c r="BS161" s="74"/>
      <c r="BT161" s="157"/>
      <c r="BU161" s="157"/>
      <c r="BV161" s="157"/>
      <c r="BW161" s="157"/>
      <c r="BX161" s="74"/>
      <c r="BY161" s="74"/>
      <c r="BZ161" s="74"/>
      <c r="CA161" s="74"/>
      <c r="CB161" s="74"/>
      <c r="CC161" s="74"/>
      <c r="CD161" s="157"/>
      <c r="CE161" s="157"/>
      <c r="CF161" s="74"/>
      <c r="CG161" s="74"/>
      <c r="CH161" s="74"/>
      <c r="CI161" s="74"/>
      <c r="CJ161" s="74"/>
      <c r="CK161" s="74"/>
      <c r="CL161" s="74"/>
      <c r="CM161" s="74"/>
      <c r="CN161" s="74"/>
      <c r="CP161" s="74"/>
      <c r="CQ161" s="74"/>
      <c r="CR161" s="74"/>
      <c r="CS161" s="74"/>
      <c r="CT161" s="74"/>
      <c r="CU161" s="74"/>
    </row>
    <row r="162" spans="1:99">
      <c r="A162" s="107"/>
      <c r="B162" s="108"/>
      <c r="C162" s="227"/>
      <c r="D162" s="157"/>
      <c r="M162" s="157"/>
      <c r="N162" s="157"/>
      <c r="O162" s="157"/>
      <c r="P162" s="157"/>
      <c r="X162" s="157"/>
      <c r="Y162" s="157"/>
      <c r="Z162" s="157"/>
      <c r="AA162" s="157"/>
      <c r="AB162" s="157"/>
      <c r="AC162" s="157"/>
      <c r="AD162" s="157"/>
      <c r="AL162" s="157"/>
      <c r="AM162" s="157"/>
      <c r="AN162" s="157"/>
      <c r="AO162" s="157"/>
      <c r="AQ162" s="157"/>
      <c r="AR162" s="157"/>
      <c r="AV162" s="157"/>
      <c r="AX162" s="157"/>
      <c r="BG162" s="157"/>
      <c r="BI162" s="157"/>
      <c r="BK162" s="157"/>
      <c r="BQ162" s="157"/>
      <c r="BT162" s="157"/>
      <c r="BU162" s="157"/>
      <c r="BW162" s="157"/>
      <c r="CD162" s="157"/>
      <c r="CE162" s="157"/>
    </row>
    <row r="163" spans="1:99" ht="17.399999999999999" customHeight="1">
      <c r="A163" s="107"/>
      <c r="B163" s="231"/>
      <c r="C163" s="227"/>
      <c r="D163" s="157"/>
      <c r="E163" s="74"/>
      <c r="F163" s="74"/>
      <c r="G163" s="74"/>
      <c r="H163" s="74"/>
      <c r="I163" s="74"/>
      <c r="J163" s="74"/>
      <c r="K163" s="74"/>
      <c r="L163" s="74"/>
      <c r="M163" s="157"/>
      <c r="N163" s="157"/>
      <c r="O163" s="157"/>
      <c r="P163" s="157"/>
      <c r="Q163" s="74"/>
      <c r="R163" s="74"/>
      <c r="S163" s="157"/>
      <c r="T163" s="157"/>
      <c r="U163" s="157"/>
      <c r="V163" s="74"/>
      <c r="W163" s="74"/>
      <c r="X163" s="157"/>
      <c r="Y163" s="157"/>
      <c r="Z163" s="157"/>
      <c r="AA163" s="157"/>
      <c r="AB163" s="157"/>
      <c r="AC163" s="157"/>
      <c r="AD163" s="157"/>
      <c r="AE163" s="74"/>
      <c r="AF163" s="74"/>
      <c r="AG163" s="74"/>
      <c r="AH163" s="74"/>
      <c r="AI163" s="74"/>
      <c r="AJ163" s="74"/>
      <c r="AK163" s="74"/>
      <c r="AL163" s="157"/>
      <c r="AM163" s="157"/>
      <c r="AN163" s="157"/>
      <c r="AO163" s="157"/>
      <c r="AP163" s="74"/>
      <c r="AQ163" s="157"/>
      <c r="AR163" s="157"/>
      <c r="AS163" s="74"/>
      <c r="AT163" s="74"/>
      <c r="AU163" s="157"/>
      <c r="AV163" s="157"/>
      <c r="AW163" s="74"/>
      <c r="AX163" s="157"/>
      <c r="AY163" s="74"/>
      <c r="AZ163" s="74"/>
      <c r="BA163" s="74"/>
      <c r="BB163" s="74"/>
      <c r="BC163" s="74"/>
      <c r="BD163" s="74"/>
      <c r="BE163" s="74"/>
      <c r="BF163" s="74"/>
      <c r="BG163" s="157"/>
      <c r="BH163" s="80"/>
      <c r="BI163" s="157"/>
      <c r="BJ163" s="74"/>
      <c r="BK163" s="157"/>
      <c r="BL163" s="157"/>
      <c r="BM163" s="157"/>
      <c r="BN163" s="157"/>
      <c r="BO163" s="74"/>
      <c r="BP163" s="74"/>
      <c r="BQ163" s="157"/>
      <c r="BR163" s="74"/>
      <c r="BS163" s="74"/>
      <c r="BT163" s="157"/>
      <c r="BU163" s="157"/>
      <c r="BV163" s="157"/>
      <c r="BW163" s="157"/>
      <c r="BX163" s="74"/>
      <c r="BY163" s="74"/>
      <c r="BZ163" s="74"/>
      <c r="CA163" s="74"/>
      <c r="CB163" s="74"/>
      <c r="CC163" s="74"/>
      <c r="CD163" s="157"/>
      <c r="CE163" s="157"/>
      <c r="CF163" s="74"/>
      <c r="CG163" s="74"/>
      <c r="CH163" s="74"/>
      <c r="CI163" s="74"/>
      <c r="CJ163" s="74"/>
      <c r="CK163" s="74"/>
      <c r="CL163" s="74"/>
      <c r="CM163" s="74"/>
      <c r="CN163" s="74"/>
      <c r="CO163" s="74"/>
      <c r="CP163" s="74"/>
      <c r="CQ163" s="74"/>
      <c r="CR163" s="74"/>
      <c r="CS163" s="74"/>
      <c r="CT163" s="74"/>
      <c r="CU163" s="74"/>
    </row>
    <row r="164" spans="1:99" ht="13.2" customHeight="1">
      <c r="A164" s="107"/>
      <c r="B164" s="231"/>
      <c r="C164" s="227"/>
      <c r="D164" s="157"/>
      <c r="E164" s="74"/>
      <c r="F164" s="74"/>
      <c r="G164" s="74"/>
      <c r="H164" s="74"/>
      <c r="I164" s="74"/>
      <c r="J164" s="74"/>
      <c r="K164" s="74"/>
      <c r="L164" s="74"/>
      <c r="M164" s="157"/>
      <c r="N164" s="157"/>
      <c r="O164" s="157"/>
      <c r="P164" s="157"/>
      <c r="Q164" s="74"/>
      <c r="R164" s="74"/>
      <c r="S164" s="157"/>
      <c r="T164" s="157"/>
      <c r="U164" s="157"/>
      <c r="V164" s="74"/>
      <c r="W164" s="74"/>
      <c r="X164" s="157"/>
      <c r="Y164" s="157"/>
      <c r="Z164" s="157"/>
      <c r="AA164" s="157"/>
      <c r="AB164" s="157"/>
      <c r="AC164" s="157"/>
      <c r="AD164" s="157"/>
      <c r="AE164" s="74"/>
      <c r="AF164" s="74"/>
      <c r="AG164" s="74"/>
      <c r="AH164" s="74"/>
      <c r="AI164" s="74"/>
      <c r="AJ164" s="74"/>
      <c r="AK164" s="74"/>
      <c r="AL164" s="157"/>
      <c r="AM164" s="157"/>
      <c r="AN164" s="157"/>
      <c r="AO164" s="157"/>
      <c r="AP164" s="74"/>
      <c r="AQ164" s="157"/>
      <c r="AR164" s="157"/>
      <c r="AS164" s="74"/>
      <c r="AT164" s="74"/>
      <c r="AU164" s="157"/>
      <c r="AV164" s="157"/>
      <c r="AW164" s="74"/>
      <c r="AX164" s="157"/>
      <c r="AY164" s="74"/>
      <c r="AZ164" s="74"/>
      <c r="BA164" s="74"/>
      <c r="BB164" s="74"/>
      <c r="BC164" s="74"/>
      <c r="BD164" s="74"/>
      <c r="BE164" s="74"/>
      <c r="BF164" s="74"/>
      <c r="BG164" s="157"/>
      <c r="BH164" s="80"/>
      <c r="BI164" s="157"/>
      <c r="BJ164" s="74"/>
      <c r="BK164" s="157"/>
      <c r="BL164" s="157"/>
      <c r="BM164" s="157"/>
      <c r="BN164" s="157"/>
      <c r="BO164" s="74"/>
      <c r="BP164" s="74"/>
      <c r="BQ164" s="157"/>
      <c r="BR164" s="74"/>
      <c r="BS164" s="74"/>
      <c r="BT164" s="157"/>
      <c r="BU164" s="157"/>
      <c r="BV164" s="157"/>
      <c r="BW164" s="157"/>
      <c r="BX164" s="74"/>
      <c r="BY164" s="74"/>
      <c r="BZ164" s="74"/>
      <c r="CA164" s="74"/>
      <c r="CB164" s="74"/>
      <c r="CC164" s="74"/>
      <c r="CD164" s="157"/>
      <c r="CE164" s="157"/>
      <c r="CF164" s="74"/>
      <c r="CG164" s="74"/>
      <c r="CH164" s="74"/>
      <c r="CI164" s="74"/>
      <c r="CJ164" s="74"/>
      <c r="CK164" s="74"/>
      <c r="CL164" s="74"/>
      <c r="CM164" s="74"/>
      <c r="CN164" s="74"/>
      <c r="CO164" s="74"/>
      <c r="CP164" s="74"/>
      <c r="CQ164" s="74"/>
      <c r="CR164" s="74"/>
      <c r="CS164" s="74"/>
      <c r="CT164" s="74"/>
      <c r="CU164" s="74"/>
    </row>
    <row r="165" spans="1:99">
      <c r="A165" s="107"/>
      <c r="B165" s="231"/>
      <c r="C165" s="227"/>
      <c r="D165" s="157"/>
      <c r="E165" s="74"/>
      <c r="F165" s="74"/>
      <c r="G165" s="74"/>
      <c r="H165" s="74"/>
      <c r="I165" s="74"/>
      <c r="J165" s="74"/>
      <c r="K165" s="74"/>
      <c r="L165" s="74"/>
      <c r="M165" s="157"/>
      <c r="N165" s="157"/>
      <c r="O165" s="157"/>
      <c r="P165" s="157"/>
      <c r="Q165" s="74"/>
      <c r="R165" s="74"/>
      <c r="S165" s="157"/>
      <c r="T165" s="157"/>
      <c r="U165" s="157"/>
      <c r="V165" s="74"/>
      <c r="W165" s="74"/>
      <c r="X165" s="157"/>
      <c r="Y165" s="157"/>
      <c r="Z165" s="157"/>
      <c r="AA165" s="157"/>
      <c r="AB165" s="157"/>
      <c r="AC165" s="157"/>
      <c r="AD165" s="157"/>
      <c r="AE165" s="74"/>
      <c r="AF165" s="74"/>
      <c r="AG165" s="74"/>
      <c r="AH165" s="74"/>
      <c r="AI165" s="74"/>
      <c r="AJ165" s="74"/>
      <c r="AK165" s="74"/>
      <c r="AL165" s="157"/>
      <c r="AM165" s="157"/>
      <c r="AN165" s="157"/>
      <c r="AO165" s="157"/>
      <c r="AP165" s="74"/>
      <c r="AQ165" s="157"/>
      <c r="AR165" s="157"/>
      <c r="AS165" s="74"/>
      <c r="AT165" s="74"/>
      <c r="AU165" s="157"/>
      <c r="AV165" s="157"/>
      <c r="AW165" s="74"/>
      <c r="AX165" s="157"/>
      <c r="AY165" s="74"/>
      <c r="AZ165" s="74"/>
      <c r="BA165" s="74"/>
      <c r="BB165" s="74"/>
      <c r="BC165" s="74"/>
      <c r="BD165" s="74"/>
      <c r="BE165" s="74"/>
      <c r="BF165" s="74"/>
      <c r="BG165" s="157"/>
      <c r="BH165" s="80"/>
      <c r="BI165" s="157"/>
      <c r="BJ165" s="74"/>
      <c r="BK165" s="157"/>
      <c r="BL165" s="157"/>
      <c r="BM165" s="157"/>
      <c r="BN165" s="157"/>
      <c r="BO165" s="74"/>
      <c r="BP165" s="74"/>
      <c r="BQ165" s="157"/>
      <c r="BR165" s="74"/>
      <c r="BS165" s="74"/>
      <c r="BT165" s="157"/>
      <c r="BU165" s="157"/>
      <c r="BV165" s="157"/>
      <c r="BW165" s="157"/>
      <c r="BX165" s="74"/>
      <c r="BY165" s="74"/>
      <c r="BZ165" s="74"/>
      <c r="CA165" s="74"/>
      <c r="CB165" s="74"/>
      <c r="CC165" s="74"/>
      <c r="CD165" s="157"/>
      <c r="CE165" s="157"/>
      <c r="CF165" s="74"/>
      <c r="CG165" s="74"/>
      <c r="CH165" s="74"/>
      <c r="CI165" s="74"/>
      <c r="CJ165" s="74"/>
      <c r="CK165" s="74"/>
      <c r="CL165" s="74"/>
      <c r="CM165" s="74"/>
      <c r="CN165" s="74"/>
      <c r="CO165" s="74"/>
      <c r="CP165" s="74"/>
      <c r="CQ165" s="74"/>
      <c r="CR165" s="74"/>
      <c r="CS165" s="74"/>
      <c r="CT165" s="74"/>
      <c r="CU165" s="74"/>
    </row>
    <row r="166" spans="1:99" s="227" customFormat="1">
      <c r="A166" s="107"/>
      <c r="B166" s="108"/>
      <c r="D166" s="109"/>
      <c r="F166" s="157"/>
      <c r="H166" s="109"/>
      <c r="I166" s="109"/>
      <c r="J166" s="109"/>
      <c r="L166" s="157"/>
      <c r="S166" s="157"/>
      <c r="U166" s="157"/>
      <c r="X166" s="157"/>
      <c r="Y166" s="157"/>
      <c r="AA166" s="157"/>
      <c r="AD166" s="157"/>
      <c r="AE166" s="157"/>
      <c r="AF166" s="157"/>
      <c r="AL166" s="157"/>
      <c r="AM166" s="157"/>
      <c r="AU166" s="157"/>
      <c r="BS166" s="157"/>
      <c r="BT166" s="109"/>
      <c r="CE166" s="109"/>
      <c r="CF166" s="109"/>
      <c r="CG166" s="109"/>
      <c r="CH166" s="109"/>
      <c r="CI166" s="109"/>
      <c r="CJ166" s="109"/>
      <c r="CK166" s="109"/>
      <c r="CL166" s="109"/>
      <c r="CM166" s="109"/>
      <c r="CN166" s="109"/>
      <c r="CO166" s="109"/>
      <c r="CP166" s="109"/>
      <c r="CQ166" s="109"/>
      <c r="CR166" s="109"/>
      <c r="CS166" s="109"/>
    </row>
    <row r="167" spans="1:99" ht="22.95" customHeight="1">
      <c r="A167" s="107"/>
      <c r="B167" s="231"/>
      <c r="C167" s="227"/>
      <c r="D167" s="157"/>
      <c r="E167" s="74"/>
      <c r="F167" s="74"/>
      <c r="G167" s="74"/>
      <c r="H167" s="74"/>
      <c r="I167" s="74"/>
      <c r="J167" s="74"/>
      <c r="K167" s="74"/>
      <c r="L167" s="74"/>
      <c r="M167" s="157"/>
      <c r="N167" s="157"/>
      <c r="O167" s="157"/>
      <c r="P167" s="157"/>
      <c r="Q167" s="74"/>
      <c r="R167" s="74"/>
      <c r="S167" s="157"/>
      <c r="T167" s="157"/>
      <c r="U167" s="157"/>
      <c r="V167" s="74"/>
      <c r="W167" s="74"/>
      <c r="X167" s="157"/>
      <c r="Y167" s="157"/>
      <c r="Z167" s="157"/>
      <c r="AA167" s="157"/>
      <c r="AB167" s="157"/>
      <c r="AC167" s="157"/>
      <c r="AD167" s="157"/>
      <c r="AE167" s="74"/>
      <c r="AF167" s="74"/>
      <c r="AG167" s="74"/>
      <c r="AH167" s="74"/>
      <c r="AI167" s="74"/>
      <c r="AJ167" s="74"/>
      <c r="AK167" s="74"/>
      <c r="AL167" s="157"/>
      <c r="AM167" s="157"/>
      <c r="AN167" s="157"/>
      <c r="AO167" s="157"/>
      <c r="AP167" s="74"/>
      <c r="AQ167" s="157"/>
      <c r="AR167" s="157"/>
      <c r="AS167" s="74"/>
      <c r="AT167" s="74"/>
      <c r="AU167" s="157"/>
      <c r="AV167" s="157"/>
      <c r="AW167" s="74"/>
      <c r="AX167" s="157"/>
      <c r="AY167" s="74"/>
      <c r="AZ167" s="74"/>
      <c r="BA167" s="74"/>
      <c r="BB167" s="74"/>
      <c r="BC167" s="74"/>
      <c r="BD167" s="74"/>
      <c r="BE167" s="74"/>
      <c r="BF167" s="74"/>
      <c r="BG167" s="157"/>
      <c r="BH167" s="80"/>
      <c r="BI167" s="157"/>
      <c r="BJ167" s="74"/>
      <c r="BK167" s="157"/>
      <c r="BL167" s="157"/>
      <c r="BM167" s="157"/>
      <c r="BN167" s="157"/>
      <c r="BO167" s="74"/>
      <c r="BP167" s="74"/>
      <c r="BQ167" s="157"/>
      <c r="BR167" s="74"/>
      <c r="BS167" s="74"/>
      <c r="BT167" s="157"/>
      <c r="BU167" s="157"/>
      <c r="BV167" s="157"/>
      <c r="BW167" s="157"/>
      <c r="BX167" s="74"/>
      <c r="BY167" s="74"/>
      <c r="BZ167" s="74"/>
      <c r="CA167" s="74"/>
      <c r="CB167" s="74"/>
      <c r="CC167" s="74"/>
      <c r="CD167" s="157"/>
      <c r="CE167" s="157"/>
      <c r="CF167" s="74"/>
      <c r="CG167" s="74"/>
      <c r="CH167" s="74"/>
      <c r="CI167" s="74"/>
      <c r="CJ167" s="74"/>
      <c r="CK167" s="74"/>
      <c r="CL167" s="74"/>
      <c r="CM167" s="74"/>
      <c r="CN167" s="74"/>
      <c r="CO167" s="74"/>
      <c r="CP167" s="74"/>
      <c r="CQ167" s="74"/>
      <c r="CR167" s="74"/>
      <c r="CS167" s="74"/>
      <c r="CT167" s="74"/>
      <c r="CU167" s="74"/>
    </row>
    <row r="168" spans="1:99">
      <c r="A168" s="107"/>
      <c r="B168" s="231"/>
      <c r="C168" s="227"/>
      <c r="D168" s="157"/>
      <c r="E168" s="74"/>
      <c r="F168" s="74"/>
      <c r="G168" s="74"/>
      <c r="H168" s="74"/>
      <c r="I168" s="74"/>
      <c r="J168" s="74"/>
      <c r="K168" s="74"/>
      <c r="L168" s="74"/>
      <c r="M168" s="157"/>
      <c r="N168" s="157"/>
      <c r="O168" s="157"/>
      <c r="P168" s="157"/>
      <c r="Q168" s="74"/>
      <c r="R168" s="74"/>
      <c r="S168" s="157"/>
      <c r="T168" s="157"/>
      <c r="U168" s="157"/>
      <c r="V168" s="74"/>
      <c r="W168" s="74"/>
      <c r="X168" s="157"/>
      <c r="Y168" s="157"/>
      <c r="Z168" s="157"/>
      <c r="AA168" s="157"/>
      <c r="AB168" s="157"/>
      <c r="AC168" s="157"/>
      <c r="AD168" s="157"/>
      <c r="AE168" s="74"/>
      <c r="AF168" s="74"/>
      <c r="AG168" s="74"/>
      <c r="AH168" s="74"/>
      <c r="AI168" s="74"/>
      <c r="AJ168" s="74"/>
      <c r="AK168" s="74"/>
      <c r="AL168" s="157"/>
      <c r="AM168" s="157"/>
      <c r="AN168" s="157"/>
      <c r="AO168" s="157"/>
      <c r="AP168" s="74"/>
      <c r="AQ168" s="157"/>
      <c r="AR168" s="157"/>
      <c r="AS168" s="74"/>
      <c r="AT168" s="74"/>
      <c r="AU168" s="157"/>
      <c r="AV168" s="157"/>
      <c r="AW168" s="74"/>
      <c r="AX168" s="157"/>
      <c r="AY168" s="74"/>
      <c r="AZ168" s="74"/>
      <c r="BA168" s="74"/>
      <c r="BB168" s="74"/>
      <c r="BC168" s="74"/>
      <c r="BD168" s="74"/>
      <c r="BE168" s="74"/>
      <c r="BF168" s="74"/>
      <c r="BG168" s="157"/>
      <c r="BH168" s="80"/>
      <c r="BI168" s="157"/>
      <c r="BJ168" s="74"/>
      <c r="BK168" s="157"/>
      <c r="BL168" s="157"/>
      <c r="BM168" s="157"/>
      <c r="BN168" s="157"/>
      <c r="BO168" s="74"/>
      <c r="BP168" s="74"/>
      <c r="BQ168" s="157"/>
      <c r="BR168" s="74"/>
      <c r="BS168" s="74"/>
      <c r="BT168" s="157"/>
      <c r="BU168" s="157"/>
      <c r="BV168" s="157"/>
      <c r="BW168" s="157"/>
      <c r="BX168" s="74"/>
      <c r="BY168" s="74"/>
      <c r="BZ168" s="74"/>
      <c r="CA168" s="74"/>
      <c r="CB168" s="74"/>
      <c r="CC168" s="74"/>
      <c r="CD168" s="157"/>
      <c r="CE168" s="157"/>
      <c r="CF168" s="74"/>
      <c r="CG168" s="74"/>
      <c r="CH168" s="74"/>
      <c r="CI168" s="74"/>
      <c r="CJ168" s="74"/>
      <c r="CK168" s="74"/>
      <c r="CL168" s="74"/>
      <c r="CM168" s="74"/>
      <c r="CN168" s="74"/>
      <c r="CO168" s="74"/>
      <c r="CP168" s="74"/>
      <c r="CQ168" s="74"/>
      <c r="CR168" s="74"/>
      <c r="CS168" s="74"/>
      <c r="CT168" s="74"/>
      <c r="CU168" s="74"/>
    </row>
    <row r="169" spans="1:99" ht="13.2" customHeight="1">
      <c r="A169" s="107"/>
      <c r="B169" s="231"/>
      <c r="C169" s="227"/>
      <c r="D169" s="157"/>
      <c r="E169" s="74"/>
      <c r="F169" s="74"/>
      <c r="G169" s="74"/>
      <c r="H169" s="74"/>
      <c r="I169" s="74"/>
      <c r="J169" s="74"/>
      <c r="K169" s="74"/>
      <c r="L169" s="74"/>
      <c r="M169" s="157"/>
      <c r="N169" s="157"/>
      <c r="O169" s="157"/>
      <c r="P169" s="157"/>
      <c r="Q169" s="74"/>
      <c r="R169" s="74"/>
      <c r="S169" s="157"/>
      <c r="T169" s="157"/>
      <c r="U169" s="157"/>
      <c r="V169" s="74"/>
      <c r="W169" s="74"/>
      <c r="X169" s="157"/>
      <c r="Y169" s="157"/>
      <c r="Z169" s="157"/>
      <c r="AA169" s="157"/>
      <c r="AB169" s="157"/>
      <c r="AC169" s="157"/>
      <c r="AD169" s="157"/>
      <c r="AE169" s="74"/>
      <c r="AF169" s="74"/>
      <c r="AG169" s="74"/>
      <c r="AH169" s="74"/>
      <c r="AI169" s="74"/>
      <c r="AJ169" s="74"/>
      <c r="AK169" s="74"/>
      <c r="AL169" s="157"/>
      <c r="AM169" s="157"/>
      <c r="AN169" s="157"/>
      <c r="AO169" s="157"/>
      <c r="AP169" s="74"/>
      <c r="AQ169" s="157"/>
      <c r="AR169" s="157"/>
      <c r="AS169" s="74"/>
      <c r="AT169" s="74"/>
      <c r="AU169" s="157"/>
      <c r="AV169" s="157"/>
      <c r="AW169" s="74"/>
      <c r="AX169" s="157"/>
      <c r="AY169" s="74"/>
      <c r="AZ169" s="74"/>
      <c r="BA169" s="74"/>
      <c r="BB169" s="74"/>
      <c r="BC169" s="74"/>
      <c r="BD169" s="74"/>
      <c r="BE169" s="74"/>
      <c r="BF169" s="74"/>
      <c r="BG169" s="157"/>
      <c r="BH169" s="80"/>
      <c r="BI169" s="157"/>
      <c r="BJ169" s="74"/>
      <c r="BK169" s="157"/>
      <c r="BL169" s="157"/>
      <c r="BM169" s="157"/>
      <c r="BN169" s="157"/>
      <c r="BO169" s="74"/>
      <c r="BP169" s="74"/>
      <c r="BQ169" s="157"/>
      <c r="BR169" s="74"/>
      <c r="BS169" s="74"/>
      <c r="BT169" s="157"/>
      <c r="BU169" s="157"/>
      <c r="BV169" s="157"/>
      <c r="BW169" s="157"/>
      <c r="BX169" s="74"/>
      <c r="BY169" s="74"/>
      <c r="BZ169" s="74"/>
      <c r="CA169" s="74"/>
      <c r="CB169" s="74"/>
      <c r="CC169" s="74"/>
      <c r="CD169" s="157"/>
      <c r="CE169" s="157"/>
      <c r="CF169" s="74"/>
      <c r="CG169" s="74"/>
      <c r="CH169" s="74"/>
      <c r="CI169" s="74"/>
      <c r="CJ169" s="74"/>
      <c r="CK169" s="74"/>
      <c r="CL169" s="74"/>
      <c r="CM169" s="74"/>
      <c r="CN169" s="74"/>
      <c r="CO169" s="74"/>
      <c r="CP169" s="74"/>
      <c r="CQ169" s="74"/>
      <c r="CR169" s="74"/>
      <c r="CS169" s="74"/>
      <c r="CT169" s="74"/>
      <c r="CU169" s="74"/>
    </row>
    <row r="170" spans="1:99" ht="13.2" customHeight="1">
      <c r="A170" s="107"/>
      <c r="B170" s="231"/>
      <c r="C170" s="227"/>
      <c r="D170" s="157"/>
      <c r="E170" s="74"/>
      <c r="F170" s="74"/>
      <c r="G170" s="74"/>
      <c r="H170" s="74"/>
      <c r="I170" s="74"/>
      <c r="J170" s="74"/>
      <c r="K170" s="74"/>
      <c r="L170" s="74"/>
      <c r="M170" s="157"/>
      <c r="N170" s="157"/>
      <c r="O170" s="157"/>
      <c r="P170" s="157"/>
      <c r="Q170" s="74"/>
      <c r="R170" s="74"/>
      <c r="S170" s="157"/>
      <c r="T170" s="157"/>
      <c r="U170" s="157"/>
      <c r="V170" s="74"/>
      <c r="W170" s="74"/>
      <c r="X170" s="157"/>
      <c r="Y170" s="157"/>
      <c r="Z170" s="157"/>
      <c r="AA170" s="157"/>
      <c r="AB170" s="157"/>
      <c r="AC170" s="157"/>
      <c r="AD170" s="157"/>
      <c r="AE170" s="74"/>
      <c r="AF170" s="74"/>
      <c r="AG170" s="74"/>
      <c r="AH170" s="74"/>
      <c r="AI170" s="74"/>
      <c r="AJ170" s="74"/>
      <c r="AK170" s="74"/>
      <c r="AL170" s="157"/>
      <c r="AM170" s="157"/>
      <c r="AN170" s="157"/>
      <c r="AO170" s="157"/>
      <c r="AP170" s="74"/>
      <c r="AQ170" s="157"/>
      <c r="AR170" s="157"/>
      <c r="AS170" s="74"/>
      <c r="AT170" s="74"/>
      <c r="AU170" s="157"/>
      <c r="AV170" s="157"/>
      <c r="AW170" s="74"/>
      <c r="AX170" s="157"/>
      <c r="AY170" s="74"/>
      <c r="AZ170" s="74"/>
      <c r="BA170" s="74"/>
      <c r="BB170" s="74"/>
      <c r="BC170" s="74"/>
      <c r="BD170" s="74"/>
      <c r="BE170" s="74"/>
      <c r="BF170" s="74"/>
      <c r="BG170" s="157"/>
      <c r="BH170" s="80"/>
      <c r="BI170" s="157"/>
      <c r="BJ170" s="74"/>
      <c r="BK170" s="157"/>
      <c r="BL170" s="157"/>
      <c r="BM170" s="157"/>
      <c r="BN170" s="157"/>
      <c r="BO170" s="74"/>
      <c r="BP170" s="74"/>
      <c r="BQ170" s="157"/>
      <c r="BR170" s="74"/>
      <c r="BS170" s="74"/>
      <c r="BT170" s="157"/>
      <c r="BU170" s="157"/>
      <c r="BV170" s="157"/>
      <c r="BW170" s="157"/>
      <c r="BX170" s="74"/>
      <c r="BY170" s="74"/>
      <c r="BZ170" s="74"/>
      <c r="CA170" s="74"/>
      <c r="CB170" s="74"/>
      <c r="CC170" s="74"/>
      <c r="CD170" s="157"/>
      <c r="CE170" s="157"/>
      <c r="CF170" s="74"/>
      <c r="CG170" s="74"/>
      <c r="CH170" s="74"/>
      <c r="CI170" s="74"/>
      <c r="CJ170" s="74"/>
      <c r="CK170" s="74"/>
      <c r="CL170" s="74"/>
      <c r="CM170" s="74"/>
      <c r="CN170" s="74"/>
      <c r="CO170" s="74"/>
      <c r="CP170" s="74"/>
      <c r="CQ170" s="74"/>
      <c r="CR170" s="74"/>
      <c r="CS170" s="74"/>
      <c r="CT170" s="74"/>
      <c r="CU170" s="74"/>
    </row>
    <row r="171" spans="1:99" ht="13.2" customHeight="1">
      <c r="A171" s="107"/>
      <c r="B171" s="231"/>
      <c r="C171" s="227"/>
      <c r="D171" s="157"/>
      <c r="E171" s="74"/>
      <c r="F171" s="74"/>
      <c r="G171" s="74"/>
      <c r="H171" s="74"/>
      <c r="I171" s="74"/>
      <c r="J171" s="74"/>
      <c r="K171" s="74"/>
      <c r="L171" s="74"/>
      <c r="M171" s="157"/>
      <c r="N171" s="157"/>
      <c r="O171" s="157"/>
      <c r="P171" s="157"/>
      <c r="Q171" s="74"/>
      <c r="R171" s="74"/>
      <c r="S171" s="157"/>
      <c r="T171" s="157"/>
      <c r="U171" s="157"/>
      <c r="V171" s="74"/>
      <c r="W171" s="74"/>
      <c r="X171" s="157"/>
      <c r="Y171" s="157"/>
      <c r="Z171" s="157"/>
      <c r="AA171" s="157"/>
      <c r="AB171" s="157"/>
      <c r="AC171" s="157"/>
      <c r="AD171" s="157"/>
      <c r="AE171" s="74"/>
      <c r="AF171" s="74"/>
      <c r="AG171" s="74"/>
      <c r="AH171" s="74"/>
      <c r="AI171" s="74"/>
      <c r="AJ171" s="74"/>
      <c r="AK171" s="74"/>
      <c r="AL171" s="157"/>
      <c r="AM171" s="157"/>
      <c r="AN171" s="157"/>
      <c r="AO171" s="157"/>
      <c r="AP171" s="74"/>
      <c r="AQ171" s="157"/>
      <c r="AR171" s="157"/>
      <c r="AS171" s="74"/>
      <c r="AT171" s="74"/>
      <c r="AU171" s="157"/>
      <c r="AV171" s="157"/>
      <c r="AW171" s="74"/>
      <c r="AX171" s="157"/>
      <c r="AY171" s="74"/>
      <c r="AZ171" s="74"/>
      <c r="BA171" s="74"/>
      <c r="BB171" s="74"/>
      <c r="BC171" s="74"/>
      <c r="BD171" s="74"/>
      <c r="BE171" s="74"/>
      <c r="BF171" s="74"/>
      <c r="BG171" s="157"/>
      <c r="BH171" s="80"/>
      <c r="BI171" s="157"/>
      <c r="BJ171" s="74"/>
      <c r="BK171" s="157"/>
      <c r="BL171" s="157"/>
      <c r="BM171" s="157"/>
      <c r="BN171" s="157"/>
      <c r="BO171" s="74"/>
      <c r="BP171" s="74"/>
      <c r="BQ171" s="157"/>
      <c r="BR171" s="74"/>
      <c r="BS171" s="74"/>
      <c r="BT171" s="157"/>
      <c r="BU171" s="157"/>
      <c r="BV171" s="157"/>
      <c r="BW171" s="157"/>
      <c r="BX171" s="74"/>
      <c r="BY171" s="74"/>
      <c r="BZ171" s="74"/>
      <c r="CA171" s="74"/>
      <c r="CB171" s="74"/>
      <c r="CC171" s="74"/>
      <c r="CD171" s="157"/>
      <c r="CE171" s="157"/>
      <c r="CF171" s="74"/>
      <c r="CG171" s="74"/>
      <c r="CH171" s="74"/>
      <c r="CI171" s="74"/>
      <c r="CJ171" s="74"/>
      <c r="CK171" s="74"/>
      <c r="CL171" s="74"/>
      <c r="CM171" s="74"/>
      <c r="CN171" s="74"/>
      <c r="CO171" s="74"/>
      <c r="CP171" s="74"/>
      <c r="CQ171" s="74"/>
      <c r="CR171" s="74"/>
      <c r="CS171" s="74"/>
      <c r="CT171" s="74"/>
      <c r="CU171" s="74"/>
    </row>
    <row r="172" spans="1:99" ht="13.2" customHeight="1">
      <c r="A172" s="107"/>
      <c r="B172" s="231"/>
      <c r="C172" s="227"/>
      <c r="D172" s="157"/>
      <c r="E172" s="74"/>
      <c r="F172" s="74"/>
      <c r="G172" s="74"/>
      <c r="H172" s="74"/>
      <c r="I172" s="74"/>
      <c r="J172" s="74"/>
      <c r="K172" s="74"/>
      <c r="L172" s="74"/>
      <c r="M172" s="157"/>
      <c r="N172" s="157"/>
      <c r="O172" s="157"/>
      <c r="P172" s="157"/>
      <c r="Q172" s="74"/>
      <c r="R172" s="74"/>
      <c r="S172" s="157"/>
      <c r="T172" s="157"/>
      <c r="U172" s="157"/>
      <c r="V172" s="74"/>
      <c r="W172" s="74"/>
      <c r="X172" s="157"/>
      <c r="Y172" s="157"/>
      <c r="Z172" s="157"/>
      <c r="AA172" s="157"/>
      <c r="AB172" s="157"/>
      <c r="AC172" s="157"/>
      <c r="AD172" s="157"/>
      <c r="AE172" s="74"/>
      <c r="AF172" s="74"/>
      <c r="AG172" s="74"/>
      <c r="AH172" s="74"/>
      <c r="AI172" s="74"/>
      <c r="AJ172" s="74"/>
      <c r="AK172" s="74"/>
      <c r="AL172" s="157"/>
      <c r="AM172" s="157"/>
      <c r="AN172" s="157"/>
      <c r="AO172" s="157"/>
      <c r="AP172" s="74"/>
      <c r="AQ172" s="157"/>
      <c r="AR172" s="157"/>
      <c r="AS172" s="74"/>
      <c r="AT172" s="74"/>
      <c r="AU172" s="157"/>
      <c r="AV172" s="157"/>
      <c r="AW172" s="74"/>
      <c r="AX172" s="157"/>
      <c r="AY172" s="74"/>
      <c r="AZ172" s="74"/>
      <c r="BA172" s="74"/>
      <c r="BB172" s="74"/>
      <c r="BC172" s="74"/>
      <c r="BD172" s="74"/>
      <c r="BE172" s="74"/>
      <c r="BF172" s="74"/>
      <c r="BG172" s="157"/>
      <c r="BH172" s="80"/>
      <c r="BI172" s="157"/>
      <c r="BJ172" s="74"/>
      <c r="BK172" s="157"/>
      <c r="BL172" s="157"/>
      <c r="BM172" s="157"/>
      <c r="BN172" s="157"/>
      <c r="BO172" s="74"/>
      <c r="BP172" s="74"/>
      <c r="BQ172" s="157"/>
      <c r="BR172" s="74"/>
      <c r="BS172" s="74"/>
      <c r="BT172" s="157"/>
      <c r="BU172" s="157"/>
      <c r="BV172" s="157"/>
      <c r="BW172" s="157"/>
      <c r="BX172" s="74"/>
      <c r="BY172" s="74"/>
      <c r="BZ172" s="74"/>
      <c r="CA172" s="74"/>
      <c r="CB172" s="74"/>
      <c r="CC172" s="74"/>
      <c r="CD172" s="157"/>
      <c r="CE172" s="157"/>
      <c r="CF172" s="74"/>
      <c r="CG172" s="74"/>
      <c r="CH172" s="74"/>
      <c r="CI172" s="74"/>
      <c r="CJ172" s="74"/>
      <c r="CK172" s="74"/>
      <c r="CL172" s="74"/>
      <c r="CM172" s="74"/>
      <c r="CN172" s="74"/>
      <c r="CO172" s="74"/>
      <c r="CP172" s="74"/>
      <c r="CQ172" s="74"/>
      <c r="CR172" s="74"/>
      <c r="CS172" s="74"/>
      <c r="CT172" s="74"/>
      <c r="CU172" s="74"/>
    </row>
    <row r="173" spans="1:99" ht="13.2" customHeight="1">
      <c r="A173" s="107"/>
      <c r="B173" s="231"/>
      <c r="C173" s="227"/>
      <c r="D173" s="157"/>
      <c r="E173" s="74"/>
      <c r="F173" s="74"/>
      <c r="G173" s="74"/>
      <c r="H173" s="74"/>
      <c r="I173" s="74"/>
      <c r="J173" s="74"/>
      <c r="K173" s="74"/>
      <c r="L173" s="74"/>
      <c r="M173" s="157"/>
      <c r="N173" s="157"/>
      <c r="O173" s="157"/>
      <c r="P173" s="157"/>
      <c r="Q173" s="74"/>
      <c r="R173" s="74"/>
      <c r="S173" s="157"/>
      <c r="T173" s="157"/>
      <c r="U173" s="157"/>
      <c r="V173" s="74"/>
      <c r="W173" s="74"/>
      <c r="X173" s="157"/>
      <c r="Y173" s="157"/>
      <c r="Z173" s="157"/>
      <c r="AA173" s="157"/>
      <c r="AB173" s="157"/>
      <c r="AC173" s="157"/>
      <c r="AD173" s="157"/>
      <c r="AE173" s="74"/>
      <c r="AF173" s="74"/>
      <c r="AG173" s="74"/>
      <c r="AH173" s="74"/>
      <c r="AI173" s="74"/>
      <c r="AJ173" s="74"/>
      <c r="AK173" s="74"/>
      <c r="AL173" s="157"/>
      <c r="AM173" s="157"/>
      <c r="AN173" s="157"/>
      <c r="AO173" s="157"/>
      <c r="AP173" s="74"/>
      <c r="AQ173" s="157"/>
      <c r="AR173" s="157"/>
      <c r="AS173" s="74"/>
      <c r="AT173" s="74"/>
      <c r="AU173" s="157"/>
      <c r="AV173" s="157"/>
      <c r="AW173" s="74"/>
      <c r="AX173" s="157"/>
      <c r="AY173" s="74"/>
      <c r="AZ173" s="74"/>
      <c r="BA173" s="74"/>
      <c r="BB173" s="74"/>
      <c r="BC173" s="74"/>
      <c r="BD173" s="74"/>
      <c r="BE173" s="74"/>
      <c r="BF173" s="74"/>
      <c r="BG173" s="157"/>
      <c r="BH173" s="80"/>
      <c r="BI173" s="157"/>
      <c r="BJ173" s="74"/>
      <c r="BK173" s="157"/>
      <c r="BL173" s="157"/>
      <c r="BM173" s="157"/>
      <c r="BN173" s="157"/>
      <c r="BO173" s="74"/>
      <c r="BP173" s="74"/>
      <c r="BQ173" s="157"/>
      <c r="BR173" s="74"/>
      <c r="BS173" s="74"/>
      <c r="BT173" s="157"/>
      <c r="BU173" s="157"/>
      <c r="BV173" s="157"/>
      <c r="BW173" s="157"/>
      <c r="BX173" s="74"/>
      <c r="BY173" s="74"/>
      <c r="BZ173" s="74"/>
      <c r="CA173" s="74"/>
      <c r="CB173" s="74"/>
      <c r="CC173" s="74"/>
      <c r="CD173" s="157"/>
      <c r="CE173" s="157"/>
      <c r="CF173" s="74"/>
      <c r="CG173" s="74"/>
      <c r="CH173" s="74"/>
      <c r="CI173" s="74"/>
      <c r="CJ173" s="74"/>
      <c r="CK173" s="74"/>
      <c r="CL173" s="74"/>
      <c r="CM173" s="74"/>
      <c r="CN173" s="74"/>
      <c r="CO173" s="74"/>
      <c r="CP173" s="74"/>
      <c r="CQ173" s="74"/>
      <c r="CR173" s="74"/>
      <c r="CS173" s="74"/>
      <c r="CT173" s="74"/>
      <c r="CU173" s="74"/>
    </row>
    <row r="174" spans="1:99" ht="13.2" customHeight="1">
      <c r="A174" s="107"/>
      <c r="B174" s="231"/>
      <c r="C174" s="227"/>
      <c r="D174" s="157"/>
      <c r="E174" s="74"/>
      <c r="F174" s="74"/>
      <c r="G174" s="74"/>
      <c r="H174" s="74"/>
      <c r="I174" s="74"/>
      <c r="J174" s="74"/>
      <c r="K174" s="74"/>
      <c r="L174" s="74"/>
      <c r="M174" s="157"/>
      <c r="N174" s="157"/>
      <c r="O174" s="157"/>
      <c r="P174" s="157"/>
      <c r="Q174" s="74"/>
      <c r="R174" s="74"/>
      <c r="S174" s="157"/>
      <c r="T174" s="157"/>
      <c r="U174" s="157"/>
      <c r="V174" s="74"/>
      <c r="W174" s="74"/>
      <c r="X174" s="157"/>
      <c r="Y174" s="157"/>
      <c r="Z174" s="157"/>
      <c r="AA174" s="157"/>
      <c r="AB174" s="157"/>
      <c r="AC174" s="157"/>
      <c r="AD174" s="157"/>
      <c r="AE174" s="74"/>
      <c r="AF174" s="74"/>
      <c r="AG174" s="74"/>
      <c r="AH174" s="74"/>
      <c r="AI174" s="74"/>
      <c r="AJ174" s="74"/>
      <c r="AK174" s="74"/>
      <c r="AL174" s="157"/>
      <c r="AM174" s="157"/>
      <c r="AN174" s="157"/>
      <c r="AO174" s="157"/>
      <c r="AP174" s="74"/>
      <c r="AQ174" s="157"/>
      <c r="AR174" s="157"/>
      <c r="AS174" s="74"/>
      <c r="AT174" s="74"/>
      <c r="AU174" s="157"/>
      <c r="AV174" s="157"/>
      <c r="AW174" s="74"/>
      <c r="AX174" s="157"/>
      <c r="AY174" s="74"/>
      <c r="AZ174" s="74"/>
      <c r="BA174" s="74"/>
      <c r="BB174" s="74"/>
      <c r="BC174" s="74"/>
      <c r="BD174" s="74"/>
      <c r="BE174" s="74"/>
      <c r="BF174" s="74"/>
      <c r="BG174" s="157"/>
      <c r="BH174" s="80"/>
      <c r="BI174" s="157"/>
      <c r="BJ174" s="74"/>
      <c r="BK174" s="157"/>
      <c r="BL174" s="157"/>
      <c r="BM174" s="157"/>
      <c r="BN174" s="157"/>
      <c r="BO174" s="74"/>
      <c r="BP174" s="74"/>
      <c r="BQ174" s="157"/>
      <c r="BR174" s="74"/>
      <c r="BS174" s="74"/>
      <c r="BT174" s="157"/>
      <c r="BU174" s="157"/>
      <c r="BV174" s="157"/>
      <c r="BW174" s="157"/>
      <c r="BX174" s="74"/>
      <c r="BY174" s="74"/>
      <c r="BZ174" s="74"/>
      <c r="CA174" s="74"/>
      <c r="CB174" s="74"/>
      <c r="CC174" s="74"/>
      <c r="CD174" s="157"/>
      <c r="CE174" s="157"/>
      <c r="CF174" s="74"/>
      <c r="CG174" s="74"/>
      <c r="CH174" s="74"/>
      <c r="CI174" s="74"/>
      <c r="CJ174" s="74"/>
      <c r="CK174" s="74"/>
      <c r="CL174" s="74"/>
      <c r="CM174" s="74"/>
      <c r="CN174" s="74"/>
      <c r="CO174" s="74"/>
      <c r="CP174" s="74"/>
      <c r="CQ174" s="74"/>
      <c r="CR174" s="74"/>
      <c r="CS174" s="74"/>
      <c r="CT174" s="74"/>
      <c r="CU174" s="74"/>
    </row>
    <row r="175" spans="1:99" ht="13.2" customHeight="1">
      <c r="A175" s="107"/>
      <c r="B175" s="231"/>
      <c r="C175" s="227"/>
      <c r="D175" s="157"/>
      <c r="E175" s="74"/>
      <c r="F175" s="74"/>
      <c r="G175" s="74"/>
      <c r="H175" s="74"/>
      <c r="I175" s="74"/>
      <c r="J175" s="74"/>
      <c r="K175" s="74"/>
      <c r="L175" s="74"/>
      <c r="M175" s="157"/>
      <c r="N175" s="157"/>
      <c r="O175" s="157"/>
      <c r="P175" s="157"/>
      <c r="Q175" s="74"/>
      <c r="R175" s="74"/>
      <c r="S175" s="157"/>
      <c r="T175" s="157"/>
      <c r="U175" s="157"/>
      <c r="V175" s="74"/>
      <c r="W175" s="74"/>
      <c r="X175" s="157"/>
      <c r="Y175" s="157"/>
      <c r="Z175" s="157"/>
      <c r="AA175" s="157"/>
      <c r="AB175" s="157"/>
      <c r="AC175" s="157"/>
      <c r="AD175" s="157"/>
      <c r="AE175" s="74"/>
      <c r="AF175" s="74"/>
      <c r="AG175" s="74"/>
      <c r="AH175" s="74"/>
      <c r="AI175" s="74"/>
      <c r="AJ175" s="74"/>
      <c r="AK175" s="74"/>
      <c r="AL175" s="157"/>
      <c r="AM175" s="157"/>
      <c r="AN175" s="157"/>
      <c r="AO175" s="157"/>
      <c r="AP175" s="74"/>
      <c r="AQ175" s="157"/>
      <c r="AR175" s="157"/>
      <c r="AS175" s="74"/>
      <c r="AT175" s="74"/>
      <c r="AU175" s="157"/>
      <c r="AV175" s="157"/>
      <c r="AW175" s="74"/>
      <c r="AX175" s="157"/>
      <c r="AY175" s="74"/>
      <c r="AZ175" s="74"/>
      <c r="BA175" s="74"/>
      <c r="BB175" s="74"/>
      <c r="BC175" s="74"/>
      <c r="BD175" s="74"/>
      <c r="BE175" s="74"/>
      <c r="BF175" s="74"/>
      <c r="BG175" s="157"/>
      <c r="BH175" s="80"/>
      <c r="BI175" s="157"/>
      <c r="BJ175" s="74"/>
      <c r="BK175" s="157"/>
      <c r="BL175" s="157"/>
      <c r="BM175" s="157"/>
      <c r="BN175" s="157"/>
      <c r="BO175" s="74"/>
      <c r="BP175" s="74"/>
      <c r="BQ175" s="157"/>
      <c r="BR175" s="74"/>
      <c r="BS175" s="74"/>
      <c r="BT175" s="157"/>
      <c r="BU175" s="157"/>
      <c r="BV175" s="157"/>
      <c r="BW175" s="157"/>
      <c r="BX175" s="74"/>
      <c r="BY175" s="74"/>
      <c r="BZ175" s="74"/>
      <c r="CA175" s="74"/>
      <c r="CB175" s="74"/>
      <c r="CC175" s="74"/>
      <c r="CD175" s="157"/>
      <c r="CE175" s="157"/>
      <c r="CF175" s="74"/>
      <c r="CG175" s="74"/>
      <c r="CH175" s="74"/>
      <c r="CI175" s="74"/>
      <c r="CJ175" s="74"/>
      <c r="CK175" s="74"/>
      <c r="CL175" s="74"/>
      <c r="CM175" s="74"/>
      <c r="CN175" s="74"/>
      <c r="CO175" s="74"/>
      <c r="CP175" s="74"/>
      <c r="CQ175" s="74"/>
      <c r="CR175" s="74"/>
      <c r="CS175" s="74"/>
      <c r="CT175" s="74"/>
      <c r="CU175" s="74"/>
    </row>
    <row r="176" spans="1:99" ht="13.2" customHeight="1">
      <c r="A176" s="107"/>
      <c r="B176" s="231"/>
      <c r="C176" s="227"/>
      <c r="D176" s="157"/>
      <c r="E176" s="74"/>
      <c r="F176" s="74"/>
      <c r="G176" s="74"/>
      <c r="H176" s="74"/>
      <c r="I176" s="74"/>
      <c r="J176" s="74"/>
      <c r="K176" s="74"/>
      <c r="L176" s="74"/>
      <c r="M176" s="157"/>
      <c r="N176" s="157"/>
      <c r="O176" s="157"/>
      <c r="P176" s="157"/>
      <c r="Q176" s="74"/>
      <c r="R176" s="74"/>
      <c r="S176" s="157"/>
      <c r="T176" s="157"/>
      <c r="U176" s="157"/>
      <c r="V176" s="74"/>
      <c r="W176" s="74"/>
      <c r="X176" s="157"/>
      <c r="Y176" s="157"/>
      <c r="Z176" s="157"/>
      <c r="AA176" s="157"/>
      <c r="AB176" s="157"/>
      <c r="AC176" s="157"/>
      <c r="AD176" s="157"/>
      <c r="AE176" s="74"/>
      <c r="AF176" s="74"/>
      <c r="AG176" s="74"/>
      <c r="AH176" s="74"/>
      <c r="AI176" s="74"/>
      <c r="AJ176" s="74"/>
      <c r="AK176" s="74"/>
      <c r="AL176" s="157"/>
      <c r="AM176" s="157"/>
      <c r="AN176" s="157"/>
      <c r="AO176" s="157"/>
      <c r="AP176" s="74"/>
      <c r="AQ176" s="157"/>
      <c r="AR176" s="157"/>
      <c r="AS176" s="74"/>
      <c r="AT176" s="74"/>
      <c r="AU176" s="157"/>
      <c r="AV176" s="157"/>
      <c r="AW176" s="74"/>
      <c r="AX176" s="157"/>
      <c r="AY176" s="74"/>
      <c r="AZ176" s="74"/>
      <c r="BA176" s="74"/>
      <c r="BB176" s="74"/>
      <c r="BC176" s="74"/>
      <c r="BD176" s="74"/>
      <c r="BE176" s="74"/>
      <c r="BF176" s="74"/>
      <c r="BG176" s="157"/>
      <c r="BH176" s="80"/>
      <c r="BI176" s="157"/>
      <c r="BJ176" s="74"/>
      <c r="BK176" s="157"/>
      <c r="BL176" s="157"/>
      <c r="BM176" s="157"/>
      <c r="BN176" s="157"/>
      <c r="BO176" s="74"/>
      <c r="BP176" s="74"/>
      <c r="BQ176" s="157"/>
      <c r="BR176" s="74"/>
      <c r="BS176" s="74"/>
      <c r="BT176" s="157"/>
      <c r="BU176" s="157"/>
      <c r="BV176" s="157"/>
      <c r="BW176" s="157"/>
      <c r="BX176" s="74"/>
      <c r="BY176" s="74"/>
      <c r="BZ176" s="74"/>
      <c r="CA176" s="74"/>
      <c r="CB176" s="74"/>
      <c r="CC176" s="74"/>
      <c r="CD176" s="157"/>
      <c r="CE176" s="157"/>
      <c r="CF176" s="74"/>
      <c r="CG176" s="74"/>
      <c r="CH176" s="74"/>
      <c r="CI176" s="74"/>
      <c r="CJ176" s="74"/>
      <c r="CK176" s="74"/>
      <c r="CL176" s="74"/>
      <c r="CM176" s="74"/>
      <c r="CN176" s="74"/>
      <c r="CO176" s="74"/>
      <c r="CP176" s="74"/>
      <c r="CQ176" s="74"/>
      <c r="CR176" s="74"/>
      <c r="CS176" s="74"/>
      <c r="CT176" s="74"/>
      <c r="CU176" s="74"/>
    </row>
    <row r="177" spans="1:101" ht="13.2" customHeight="1">
      <c r="A177" s="107"/>
      <c r="B177" s="231"/>
      <c r="C177" s="227"/>
      <c r="D177" s="157"/>
      <c r="E177" s="74"/>
      <c r="F177" s="74"/>
      <c r="G177" s="74"/>
      <c r="H177" s="74"/>
      <c r="I177" s="74"/>
      <c r="J177" s="74"/>
      <c r="K177" s="74"/>
      <c r="L177" s="74"/>
      <c r="M177" s="157"/>
      <c r="N177" s="157"/>
      <c r="O177" s="157"/>
      <c r="P177" s="157"/>
      <c r="Q177" s="74"/>
      <c r="R177" s="74"/>
      <c r="S177" s="157"/>
      <c r="T177" s="157"/>
      <c r="U177" s="157"/>
      <c r="V177" s="74"/>
      <c r="W177" s="74"/>
      <c r="X177" s="157"/>
      <c r="Y177" s="157"/>
      <c r="Z177" s="157"/>
      <c r="AA177" s="157"/>
      <c r="AB177" s="157"/>
      <c r="AC177" s="157"/>
      <c r="AD177" s="157"/>
      <c r="AE177" s="74"/>
      <c r="AF177" s="74"/>
      <c r="AG177" s="74"/>
      <c r="AH177" s="74"/>
      <c r="AI177" s="74"/>
      <c r="AJ177" s="74"/>
      <c r="AK177" s="74"/>
      <c r="AL177" s="157"/>
      <c r="AM177" s="157"/>
      <c r="AN177" s="157"/>
      <c r="AO177" s="157"/>
      <c r="AP177" s="74"/>
      <c r="AQ177" s="157"/>
      <c r="AR177" s="157"/>
      <c r="AS177" s="74"/>
      <c r="AT177" s="74"/>
      <c r="AU177" s="157"/>
      <c r="AV177" s="157"/>
      <c r="AW177" s="74"/>
      <c r="AX177" s="157"/>
      <c r="AY177" s="74"/>
      <c r="AZ177" s="74"/>
      <c r="BA177" s="74"/>
      <c r="BB177" s="74"/>
      <c r="BC177" s="74"/>
      <c r="BD177" s="74"/>
      <c r="BE177" s="74"/>
      <c r="BF177" s="74"/>
      <c r="BG177" s="157"/>
      <c r="BH177" s="80"/>
      <c r="BI177" s="157"/>
      <c r="BJ177" s="74"/>
      <c r="BK177" s="157"/>
      <c r="BL177" s="157"/>
      <c r="BM177" s="157"/>
      <c r="BN177" s="157"/>
      <c r="BO177" s="74"/>
      <c r="BP177" s="74"/>
      <c r="BQ177" s="157"/>
      <c r="BR177" s="74"/>
      <c r="BS177" s="74"/>
      <c r="BT177" s="157"/>
      <c r="BU177" s="157"/>
      <c r="BV177" s="157"/>
      <c r="BW177" s="157"/>
      <c r="BX177" s="74"/>
      <c r="BY177" s="74"/>
      <c r="BZ177" s="74"/>
      <c r="CA177" s="74"/>
      <c r="CB177" s="74"/>
      <c r="CC177" s="74"/>
      <c r="CD177" s="157"/>
      <c r="CE177" s="157"/>
      <c r="CF177" s="74"/>
      <c r="CG177" s="74"/>
      <c r="CH177" s="74"/>
      <c r="CI177" s="74"/>
      <c r="CJ177" s="74"/>
      <c r="CK177" s="74"/>
      <c r="CL177" s="74"/>
      <c r="CM177" s="74"/>
      <c r="CN177" s="74"/>
      <c r="CO177" s="74"/>
      <c r="CP177" s="74"/>
      <c r="CQ177" s="74"/>
      <c r="CR177" s="74"/>
      <c r="CS177" s="74"/>
      <c r="CT177" s="74"/>
      <c r="CU177" s="74"/>
    </row>
    <row r="178" spans="1:101" ht="13.2" customHeight="1">
      <c r="A178" s="107"/>
      <c r="B178" s="231"/>
      <c r="C178" s="227"/>
      <c r="D178" s="157"/>
      <c r="E178" s="74"/>
      <c r="F178" s="74"/>
      <c r="G178" s="74"/>
      <c r="H178" s="74"/>
      <c r="I178" s="74"/>
      <c r="J178" s="74"/>
      <c r="K178" s="74"/>
      <c r="L178" s="74"/>
      <c r="M178" s="157"/>
      <c r="N178" s="157"/>
      <c r="O178" s="157"/>
      <c r="P178" s="157"/>
      <c r="Q178" s="74"/>
      <c r="R178" s="74"/>
      <c r="S178" s="157"/>
      <c r="T178" s="157"/>
      <c r="U178" s="157"/>
      <c r="V178" s="74"/>
      <c r="W178" s="74"/>
      <c r="X178" s="157"/>
      <c r="Y178" s="157"/>
      <c r="Z178" s="157"/>
      <c r="AA178" s="157"/>
      <c r="AB178" s="157"/>
      <c r="AC178" s="157"/>
      <c r="AD178" s="157"/>
      <c r="AE178" s="74"/>
      <c r="AF178" s="74"/>
      <c r="AG178" s="74"/>
      <c r="AH178" s="74"/>
      <c r="AI178" s="74"/>
      <c r="AJ178" s="74"/>
      <c r="AK178" s="74"/>
      <c r="AL178" s="157"/>
      <c r="AM178" s="157"/>
      <c r="AN178" s="157"/>
      <c r="AO178" s="157"/>
      <c r="AP178" s="74"/>
      <c r="AQ178" s="157"/>
      <c r="AR178" s="157"/>
      <c r="AS178" s="74"/>
      <c r="AT178" s="74"/>
      <c r="AU178" s="157"/>
      <c r="AV178" s="157"/>
      <c r="AW178" s="74"/>
      <c r="AX178" s="157"/>
      <c r="AY178" s="74"/>
      <c r="AZ178" s="74"/>
      <c r="BA178" s="74"/>
      <c r="BB178" s="74"/>
      <c r="BC178" s="74"/>
      <c r="BD178" s="74"/>
      <c r="BE178" s="74"/>
      <c r="BF178" s="74"/>
      <c r="BG178" s="157"/>
      <c r="BH178" s="80"/>
      <c r="BI178" s="157"/>
      <c r="BJ178" s="74"/>
      <c r="BK178" s="157"/>
      <c r="BL178" s="157"/>
      <c r="BM178" s="157"/>
      <c r="BN178" s="157"/>
      <c r="BO178" s="74"/>
      <c r="BP178" s="74"/>
      <c r="BQ178" s="157"/>
      <c r="BR178" s="74"/>
      <c r="BS178" s="74"/>
      <c r="BT178" s="157"/>
      <c r="BU178" s="157"/>
      <c r="BV178" s="157"/>
      <c r="BW178" s="157"/>
      <c r="BX178" s="74"/>
      <c r="BY178" s="74"/>
      <c r="BZ178" s="74"/>
      <c r="CA178" s="74"/>
      <c r="CB178" s="74"/>
      <c r="CC178" s="74"/>
      <c r="CD178" s="157"/>
      <c r="CE178" s="157"/>
      <c r="CF178" s="74"/>
      <c r="CG178" s="74"/>
      <c r="CH178" s="74"/>
      <c r="CI178" s="74"/>
      <c r="CJ178" s="74"/>
      <c r="CK178" s="74"/>
      <c r="CL178" s="74"/>
      <c r="CM178" s="74"/>
      <c r="CN178" s="74"/>
      <c r="CO178" s="74"/>
      <c r="CP178" s="74"/>
      <c r="CQ178" s="74"/>
      <c r="CR178" s="74"/>
      <c r="CS178" s="74"/>
      <c r="CT178" s="74"/>
      <c r="CU178" s="74"/>
    </row>
    <row r="179" spans="1:101" ht="13.2" customHeight="1">
      <c r="A179" s="107"/>
      <c r="B179" s="231"/>
      <c r="C179" s="227"/>
      <c r="D179" s="157"/>
      <c r="E179" s="74"/>
      <c r="F179" s="74"/>
      <c r="G179" s="74"/>
      <c r="H179" s="74"/>
      <c r="I179" s="74"/>
      <c r="J179" s="74"/>
      <c r="K179" s="74"/>
      <c r="L179" s="74"/>
      <c r="M179" s="157"/>
      <c r="N179" s="157"/>
      <c r="O179" s="157"/>
      <c r="P179" s="157"/>
      <c r="Q179" s="74"/>
      <c r="R179" s="74"/>
      <c r="S179" s="157"/>
      <c r="T179" s="157"/>
      <c r="U179" s="157"/>
      <c r="V179" s="74"/>
      <c r="W179" s="74"/>
      <c r="X179" s="157"/>
      <c r="Y179" s="157"/>
      <c r="Z179" s="157"/>
      <c r="AA179" s="157"/>
      <c r="AB179" s="157"/>
      <c r="AC179" s="157"/>
      <c r="AD179" s="157"/>
      <c r="AE179" s="74"/>
      <c r="AF179" s="74"/>
      <c r="AG179" s="74"/>
      <c r="AH179" s="74"/>
      <c r="AI179" s="74"/>
      <c r="AJ179" s="74"/>
      <c r="AK179" s="74"/>
      <c r="AL179" s="157"/>
      <c r="AM179" s="157"/>
      <c r="AN179" s="157"/>
      <c r="AO179" s="157"/>
      <c r="AP179" s="74"/>
      <c r="AQ179" s="157"/>
      <c r="AR179" s="157"/>
      <c r="AS179" s="74"/>
      <c r="AT179" s="74"/>
      <c r="AU179" s="157"/>
      <c r="AV179" s="157"/>
      <c r="AW179" s="74"/>
      <c r="AX179" s="157"/>
      <c r="AY179" s="74"/>
      <c r="AZ179" s="74"/>
      <c r="BA179" s="74"/>
      <c r="BB179" s="74"/>
      <c r="BC179" s="74"/>
      <c r="BD179" s="74"/>
      <c r="BE179" s="74"/>
      <c r="BF179" s="74"/>
      <c r="BG179" s="157"/>
      <c r="BH179" s="80"/>
      <c r="BI179" s="157"/>
      <c r="BJ179" s="74"/>
      <c r="BK179" s="157"/>
      <c r="BL179" s="157"/>
      <c r="BM179" s="157"/>
      <c r="BN179" s="157"/>
      <c r="BO179" s="74"/>
      <c r="BP179" s="74"/>
      <c r="BQ179" s="157"/>
      <c r="BR179" s="74"/>
      <c r="BS179" s="74"/>
      <c r="BT179" s="157"/>
      <c r="BU179" s="157"/>
      <c r="BV179" s="157"/>
      <c r="BW179" s="157"/>
      <c r="BX179" s="74"/>
      <c r="BY179" s="74"/>
      <c r="BZ179" s="74"/>
      <c r="CA179" s="74"/>
      <c r="CB179" s="74"/>
      <c r="CC179" s="74"/>
      <c r="CD179" s="157"/>
      <c r="CE179" s="157"/>
      <c r="CF179" s="74"/>
      <c r="CG179" s="74"/>
      <c r="CH179" s="74"/>
      <c r="CI179" s="74"/>
      <c r="CJ179" s="74"/>
      <c r="CK179" s="74"/>
      <c r="CL179" s="74"/>
      <c r="CM179" s="74"/>
      <c r="CN179" s="74"/>
      <c r="CO179" s="74"/>
      <c r="CP179" s="74"/>
      <c r="CQ179" s="74"/>
      <c r="CR179" s="74"/>
      <c r="CS179" s="74"/>
      <c r="CT179" s="74"/>
      <c r="CU179" s="74"/>
    </row>
    <row r="180" spans="1:101" ht="13.2" customHeight="1">
      <c r="A180" s="107"/>
      <c r="B180" s="231"/>
      <c r="C180" s="227"/>
      <c r="D180" s="157"/>
      <c r="E180" s="74"/>
      <c r="F180" s="74"/>
      <c r="G180" s="74"/>
      <c r="H180" s="74"/>
      <c r="I180" s="74"/>
      <c r="J180" s="74"/>
      <c r="K180" s="74"/>
      <c r="L180" s="74"/>
      <c r="M180" s="157"/>
      <c r="N180" s="157"/>
      <c r="O180" s="157"/>
      <c r="P180" s="157"/>
      <c r="Q180" s="74"/>
      <c r="R180" s="74"/>
      <c r="S180" s="157"/>
      <c r="T180" s="157"/>
      <c r="U180" s="157"/>
      <c r="V180" s="74"/>
      <c r="W180" s="74"/>
      <c r="X180" s="157"/>
      <c r="Y180" s="157"/>
      <c r="Z180" s="157"/>
      <c r="AA180" s="157"/>
      <c r="AB180" s="157"/>
      <c r="AC180" s="157"/>
      <c r="AD180" s="157"/>
      <c r="AE180" s="74"/>
      <c r="AF180" s="74"/>
      <c r="AG180" s="74"/>
      <c r="AH180" s="74"/>
      <c r="AI180" s="74"/>
      <c r="AJ180" s="74"/>
      <c r="AK180" s="74"/>
      <c r="AL180" s="157"/>
      <c r="AM180" s="157"/>
      <c r="AN180" s="157"/>
      <c r="AO180" s="157"/>
      <c r="AP180" s="74"/>
      <c r="AQ180" s="157"/>
      <c r="AR180" s="157"/>
      <c r="AS180" s="74"/>
      <c r="AT180" s="74"/>
      <c r="AU180" s="157"/>
      <c r="AV180" s="157"/>
      <c r="AW180" s="74"/>
      <c r="AX180" s="157"/>
      <c r="AY180" s="74"/>
      <c r="AZ180" s="74"/>
      <c r="BA180" s="74"/>
      <c r="BB180" s="74"/>
      <c r="BC180" s="74"/>
      <c r="BD180" s="74"/>
      <c r="BE180" s="74"/>
      <c r="BF180" s="74"/>
      <c r="BG180" s="157"/>
      <c r="BH180" s="80"/>
      <c r="BI180" s="157"/>
      <c r="BJ180" s="74"/>
      <c r="BK180" s="157"/>
      <c r="BL180" s="157"/>
      <c r="BM180" s="157"/>
      <c r="BN180" s="157"/>
      <c r="BO180" s="74"/>
      <c r="BP180" s="74"/>
      <c r="BQ180" s="157"/>
      <c r="BR180" s="74"/>
      <c r="BS180" s="74"/>
      <c r="BT180" s="157"/>
      <c r="BU180" s="157"/>
      <c r="BV180" s="157"/>
      <c r="BW180" s="157"/>
      <c r="BX180" s="74"/>
      <c r="BY180" s="74"/>
      <c r="BZ180" s="74"/>
      <c r="CA180" s="74"/>
      <c r="CB180" s="74"/>
      <c r="CC180" s="74"/>
      <c r="CD180" s="157"/>
      <c r="CE180" s="157"/>
      <c r="CF180" s="74"/>
      <c r="CG180" s="74"/>
      <c r="CH180" s="74"/>
      <c r="CI180" s="74"/>
      <c r="CJ180" s="74"/>
      <c r="CK180" s="74"/>
      <c r="CL180" s="74"/>
      <c r="CM180" s="74"/>
      <c r="CN180" s="74"/>
      <c r="CO180" s="74"/>
      <c r="CP180" s="74"/>
      <c r="CQ180" s="74"/>
      <c r="CR180" s="74"/>
      <c r="CS180" s="74"/>
      <c r="CT180" s="74"/>
      <c r="CU180" s="74"/>
    </row>
    <row r="181" spans="1:101" ht="13.2" customHeight="1">
      <c r="A181" s="107"/>
      <c r="B181" s="231"/>
      <c r="C181" s="227"/>
      <c r="D181" s="157"/>
      <c r="E181" s="74"/>
      <c r="F181" s="74"/>
      <c r="G181" s="74"/>
      <c r="H181" s="74"/>
      <c r="I181" s="74"/>
      <c r="J181" s="74"/>
      <c r="K181" s="74"/>
      <c r="L181" s="74"/>
      <c r="M181" s="157"/>
      <c r="N181" s="157"/>
      <c r="O181" s="157"/>
      <c r="P181" s="157"/>
      <c r="Q181" s="74"/>
      <c r="R181" s="74"/>
      <c r="S181" s="157"/>
      <c r="T181" s="157"/>
      <c r="U181" s="157"/>
      <c r="V181" s="74"/>
      <c r="W181" s="74"/>
      <c r="X181" s="157"/>
      <c r="Y181" s="157"/>
      <c r="Z181" s="157"/>
      <c r="AA181" s="157"/>
      <c r="AB181" s="157"/>
      <c r="AC181" s="157"/>
      <c r="AD181" s="157"/>
      <c r="AE181" s="74"/>
      <c r="AF181" s="74"/>
      <c r="AG181" s="74"/>
      <c r="AH181" s="74"/>
      <c r="AI181" s="74"/>
      <c r="AJ181" s="74"/>
      <c r="AK181" s="74"/>
      <c r="AL181" s="157"/>
      <c r="AM181" s="157"/>
      <c r="AN181" s="157"/>
      <c r="AO181" s="157"/>
      <c r="AP181" s="74"/>
      <c r="AQ181" s="157"/>
      <c r="AR181" s="157"/>
      <c r="AS181" s="74"/>
      <c r="AT181" s="74"/>
      <c r="AU181" s="157"/>
      <c r="AV181" s="157"/>
      <c r="AW181" s="74"/>
      <c r="AX181" s="157"/>
      <c r="AY181" s="74"/>
      <c r="AZ181" s="74"/>
      <c r="BA181" s="74"/>
      <c r="BB181" s="74"/>
      <c r="BC181" s="74"/>
      <c r="BD181" s="74"/>
      <c r="BE181" s="74"/>
      <c r="BF181" s="74"/>
      <c r="BG181" s="157"/>
      <c r="BH181" s="80"/>
      <c r="BI181" s="157"/>
      <c r="BJ181" s="74"/>
      <c r="BK181" s="157"/>
      <c r="BL181" s="157"/>
      <c r="BM181" s="157"/>
      <c r="BN181" s="157"/>
      <c r="BO181" s="74"/>
      <c r="BP181" s="74"/>
      <c r="BQ181" s="157"/>
      <c r="BR181" s="74"/>
      <c r="BS181" s="74"/>
      <c r="BT181" s="157"/>
      <c r="BU181" s="157"/>
      <c r="BV181" s="157"/>
      <c r="BW181" s="157"/>
      <c r="BX181" s="74"/>
      <c r="BY181" s="74"/>
      <c r="BZ181" s="74"/>
      <c r="CA181" s="74"/>
      <c r="CB181" s="74"/>
      <c r="CC181" s="74"/>
      <c r="CD181" s="157"/>
      <c r="CE181" s="157"/>
      <c r="CF181" s="74"/>
      <c r="CG181" s="74"/>
      <c r="CH181" s="74"/>
      <c r="CI181" s="74"/>
      <c r="CJ181" s="74"/>
      <c r="CK181" s="74"/>
      <c r="CL181" s="74"/>
      <c r="CM181" s="74"/>
      <c r="CN181" s="74"/>
      <c r="CO181" s="74"/>
      <c r="CP181" s="74"/>
      <c r="CQ181" s="74"/>
      <c r="CR181" s="74"/>
      <c r="CS181" s="74"/>
      <c r="CT181" s="74"/>
      <c r="CU181" s="74"/>
    </row>
    <row r="182" spans="1:101">
      <c r="A182" s="107"/>
      <c r="B182" s="231"/>
      <c r="C182" s="227"/>
      <c r="D182"/>
      <c r="F182" s="157"/>
      <c r="L182" s="157"/>
      <c r="M182"/>
      <c r="N182"/>
      <c r="O182"/>
      <c r="P182"/>
      <c r="Q182" s="2"/>
      <c r="S182" s="157"/>
      <c r="U182" s="157"/>
      <c r="X182" s="157"/>
      <c r="Y182" s="157"/>
      <c r="Z182"/>
      <c r="AA182" s="157"/>
      <c r="AB182"/>
      <c r="AC182"/>
      <c r="AD182" s="157"/>
      <c r="AE182" s="157"/>
      <c r="AF182" s="157"/>
      <c r="AL182" s="157"/>
      <c r="AM182" s="157"/>
      <c r="AN182"/>
      <c r="AO182"/>
      <c r="AQ182"/>
      <c r="AR182"/>
      <c r="AU182" s="157"/>
      <c r="AV182"/>
      <c r="AX182"/>
      <c r="AZ182" s="157"/>
      <c r="BG182"/>
      <c r="BI182"/>
      <c r="BK182"/>
      <c r="BQ182"/>
      <c r="BS182" s="157"/>
      <c r="BT182" s="157"/>
      <c r="BU182"/>
      <c r="BW182"/>
      <c r="CD182" s="157"/>
      <c r="CE182" s="2"/>
      <c r="CF182" s="2"/>
      <c r="CT182"/>
      <c r="CU182"/>
      <c r="CV182"/>
      <c r="CW182"/>
    </row>
    <row r="183" spans="1:101" ht="13.2" customHeight="1">
      <c r="A183" s="107"/>
      <c r="B183" s="231"/>
      <c r="C183" s="227"/>
      <c r="D183" s="157"/>
      <c r="E183" s="74"/>
      <c r="F183" s="74"/>
      <c r="G183" s="74"/>
      <c r="H183" s="74"/>
      <c r="I183" s="74"/>
      <c r="J183" s="74"/>
      <c r="K183" s="74"/>
      <c r="L183" s="74"/>
      <c r="M183" s="157"/>
      <c r="N183" s="157"/>
      <c r="O183" s="157"/>
      <c r="P183" s="157"/>
      <c r="Q183" s="74"/>
      <c r="R183" s="74"/>
      <c r="S183" s="157"/>
      <c r="T183" s="157"/>
      <c r="U183" s="157"/>
      <c r="V183" s="74"/>
      <c r="W183" s="74"/>
      <c r="X183" s="157"/>
      <c r="Y183" s="157"/>
      <c r="Z183" s="157"/>
      <c r="AA183" s="157"/>
      <c r="AB183" s="157"/>
      <c r="AC183" s="157"/>
      <c r="AD183" s="157"/>
      <c r="AE183" s="74"/>
      <c r="AF183" s="74"/>
      <c r="AG183" s="74"/>
      <c r="AH183" s="74"/>
      <c r="AI183" s="74"/>
      <c r="AJ183" s="74"/>
      <c r="AK183" s="74"/>
      <c r="AL183" s="157"/>
      <c r="AM183" s="157"/>
      <c r="AN183" s="157"/>
      <c r="AO183" s="157"/>
      <c r="AP183" s="74"/>
      <c r="AQ183" s="157"/>
      <c r="AR183" s="157"/>
      <c r="AS183" s="74"/>
      <c r="AT183" s="74"/>
      <c r="AU183" s="157"/>
      <c r="AV183" s="157"/>
      <c r="AW183" s="74"/>
      <c r="AX183" s="157"/>
      <c r="AY183" s="74"/>
      <c r="AZ183" s="74"/>
      <c r="BA183" s="74"/>
      <c r="BB183" s="74"/>
      <c r="BC183" s="74"/>
      <c r="BD183" s="74"/>
      <c r="BE183" s="74"/>
      <c r="BF183" s="74"/>
      <c r="BG183" s="157"/>
      <c r="BH183" s="80"/>
      <c r="BI183" s="157"/>
      <c r="BJ183" s="74"/>
      <c r="BK183" s="157"/>
      <c r="BL183" s="157"/>
      <c r="BM183" s="157"/>
      <c r="BN183" s="157"/>
      <c r="BO183" s="74"/>
      <c r="BP183" s="74"/>
      <c r="BQ183" s="157"/>
      <c r="BR183" s="74"/>
      <c r="BS183" s="74"/>
      <c r="BT183" s="157"/>
      <c r="BU183" s="157"/>
      <c r="BV183" s="157"/>
      <c r="BW183" s="157"/>
      <c r="BX183" s="74"/>
      <c r="BY183" s="74"/>
      <c r="BZ183" s="74"/>
      <c r="CA183" s="74"/>
      <c r="CB183" s="74"/>
      <c r="CC183" s="74"/>
      <c r="CD183" s="157"/>
      <c r="CE183" s="157"/>
      <c r="CF183" s="74"/>
      <c r="CG183" s="74"/>
      <c r="CH183" s="74"/>
      <c r="CI183" s="74"/>
      <c r="CJ183" s="74"/>
      <c r="CK183" s="74"/>
      <c r="CL183" s="74"/>
      <c r="CM183" s="74"/>
      <c r="CN183" s="74"/>
      <c r="CO183" s="74"/>
      <c r="CP183" s="74"/>
      <c r="CQ183" s="74"/>
      <c r="CR183" s="74"/>
      <c r="CS183" s="74"/>
      <c r="CT183" s="74"/>
      <c r="CU183" s="74"/>
    </row>
    <row r="184" spans="1:101" ht="13.2" customHeight="1">
      <c r="A184" s="107"/>
      <c r="B184" s="231"/>
      <c r="C184" s="227"/>
      <c r="D184" s="157"/>
      <c r="E184" s="74"/>
      <c r="F184" s="74"/>
      <c r="G184" s="74"/>
      <c r="H184" s="74"/>
      <c r="I184" s="74"/>
      <c r="J184" s="74"/>
      <c r="K184" s="74"/>
      <c r="L184" s="74"/>
      <c r="M184" s="157"/>
      <c r="N184" s="157"/>
      <c r="O184" s="157"/>
      <c r="P184" s="157"/>
      <c r="Q184" s="74"/>
      <c r="R184" s="74"/>
      <c r="S184" s="157"/>
      <c r="T184" s="157"/>
      <c r="U184" s="157"/>
      <c r="V184" s="74"/>
      <c r="W184" s="74"/>
      <c r="X184" s="157"/>
      <c r="Y184" s="157"/>
      <c r="Z184" s="157"/>
      <c r="AA184" s="157"/>
      <c r="AB184" s="157"/>
      <c r="AC184" s="157"/>
      <c r="AD184" s="157"/>
      <c r="AE184" s="74"/>
      <c r="AF184" s="74"/>
      <c r="AG184" s="74"/>
      <c r="AH184" s="74"/>
      <c r="AI184" s="74"/>
      <c r="AJ184" s="74"/>
      <c r="AK184" s="74"/>
      <c r="AL184" s="157"/>
      <c r="AM184" s="157"/>
      <c r="AN184" s="157"/>
      <c r="AO184" s="157"/>
      <c r="AP184" s="74"/>
      <c r="AQ184" s="157"/>
      <c r="AR184" s="157"/>
      <c r="AS184" s="74"/>
      <c r="AT184" s="74"/>
      <c r="AU184" s="157"/>
      <c r="AV184" s="157"/>
      <c r="AW184" s="74"/>
      <c r="AX184" s="157"/>
      <c r="AY184" s="74"/>
      <c r="AZ184" s="74"/>
      <c r="BA184" s="74"/>
      <c r="BB184" s="74"/>
      <c r="BC184" s="74"/>
      <c r="BD184" s="74"/>
      <c r="BE184" s="74"/>
      <c r="BF184" s="74"/>
      <c r="BG184" s="157"/>
      <c r="BH184" s="80"/>
      <c r="BI184" s="157"/>
      <c r="BJ184" s="74"/>
      <c r="BK184" s="157"/>
      <c r="BL184" s="157"/>
      <c r="BM184" s="157"/>
      <c r="BN184" s="157"/>
      <c r="BO184" s="74"/>
      <c r="BP184" s="74"/>
      <c r="BQ184" s="157"/>
      <c r="BR184" s="74"/>
      <c r="BS184" s="74"/>
      <c r="BT184" s="157"/>
      <c r="BU184" s="157"/>
      <c r="BV184" s="157"/>
      <c r="BW184" s="157"/>
      <c r="BX184" s="74"/>
      <c r="BY184" s="74"/>
      <c r="BZ184" s="74"/>
      <c r="CA184" s="74"/>
      <c r="CB184" s="74"/>
      <c r="CC184" s="74"/>
      <c r="CD184" s="157"/>
      <c r="CE184" s="157"/>
      <c r="CF184" s="74"/>
      <c r="CG184" s="74"/>
      <c r="CH184" s="74"/>
      <c r="CI184" s="74"/>
      <c r="CJ184" s="74"/>
      <c r="CK184" s="74"/>
      <c r="CL184" s="74"/>
      <c r="CM184" s="74"/>
      <c r="CN184" s="74"/>
      <c r="CO184" s="74"/>
      <c r="CP184" s="74"/>
      <c r="CQ184" s="74"/>
      <c r="CR184" s="74"/>
      <c r="CS184" s="74"/>
      <c r="CT184" s="74"/>
      <c r="CU184" s="74"/>
    </row>
    <row r="185" spans="1:101" ht="13.2" customHeight="1">
      <c r="A185" s="107"/>
      <c r="B185" s="231"/>
      <c r="C185" s="227"/>
      <c r="D185" s="157"/>
      <c r="E185" s="74"/>
      <c r="F185" s="74"/>
      <c r="G185" s="74"/>
      <c r="H185" s="74"/>
      <c r="I185" s="74"/>
      <c r="J185" s="74"/>
      <c r="K185" s="74"/>
      <c r="L185" s="74"/>
      <c r="M185" s="157"/>
      <c r="N185" s="157"/>
      <c r="O185" s="157"/>
      <c r="P185" s="157"/>
      <c r="Q185" s="74"/>
      <c r="R185" s="74"/>
      <c r="S185" s="157"/>
      <c r="T185" s="157"/>
      <c r="U185" s="157"/>
      <c r="V185" s="74"/>
      <c r="W185" s="74"/>
      <c r="X185" s="157"/>
      <c r="Y185" s="157"/>
      <c r="Z185" s="157"/>
      <c r="AA185" s="157"/>
      <c r="AB185" s="157"/>
      <c r="AC185" s="157"/>
      <c r="AD185" s="157"/>
      <c r="AE185" s="74"/>
      <c r="AF185" s="74"/>
      <c r="AG185" s="74"/>
      <c r="AH185" s="74"/>
      <c r="AI185" s="74"/>
      <c r="AJ185" s="74"/>
      <c r="AK185" s="74"/>
      <c r="AL185" s="157"/>
      <c r="AM185" s="157"/>
      <c r="AN185" s="157"/>
      <c r="AO185" s="157"/>
      <c r="AP185" s="74"/>
      <c r="AQ185" s="157"/>
      <c r="AR185" s="157"/>
      <c r="AS185" s="74"/>
      <c r="AT185" s="74"/>
      <c r="AU185" s="157"/>
      <c r="AV185" s="157"/>
      <c r="AW185" s="74"/>
      <c r="AX185" s="157"/>
      <c r="AY185" s="74"/>
      <c r="AZ185" s="74"/>
      <c r="BA185" s="74"/>
      <c r="BB185" s="74"/>
      <c r="BC185" s="74"/>
      <c r="BD185" s="74"/>
      <c r="BE185" s="74"/>
      <c r="BF185" s="74"/>
      <c r="BG185" s="157"/>
      <c r="BH185" s="80"/>
      <c r="BI185" s="157"/>
      <c r="BJ185" s="74"/>
      <c r="BK185" s="157"/>
      <c r="BL185" s="157"/>
      <c r="BM185" s="157"/>
      <c r="BN185" s="157"/>
      <c r="BO185" s="74"/>
      <c r="BP185" s="74"/>
      <c r="BQ185" s="157"/>
      <c r="BR185" s="74"/>
      <c r="BS185" s="74"/>
      <c r="BT185" s="157"/>
      <c r="BU185" s="157"/>
      <c r="BV185" s="157"/>
      <c r="BW185" s="157"/>
      <c r="BX185" s="74"/>
      <c r="BY185" s="74"/>
      <c r="BZ185" s="74"/>
      <c r="CA185" s="74"/>
      <c r="CB185" s="74"/>
      <c r="CC185" s="74"/>
      <c r="CD185" s="157"/>
      <c r="CE185" s="157"/>
      <c r="CF185" s="74"/>
      <c r="CG185" s="74"/>
      <c r="CH185" s="74"/>
      <c r="CI185" s="74"/>
      <c r="CJ185" s="74"/>
      <c r="CK185" s="74"/>
      <c r="CL185" s="74"/>
      <c r="CM185" s="74"/>
      <c r="CN185" s="74"/>
      <c r="CO185" s="74"/>
      <c r="CP185" s="74"/>
      <c r="CQ185" s="74"/>
      <c r="CR185" s="74"/>
      <c r="CS185" s="74"/>
      <c r="CT185" s="74"/>
      <c r="CU185" s="74"/>
    </row>
    <row r="186" spans="1:101" ht="13.2" customHeight="1">
      <c r="A186" s="107"/>
      <c r="B186" s="231"/>
      <c r="C186" s="227"/>
      <c r="D186" s="157"/>
      <c r="E186" s="74"/>
      <c r="F186" s="74"/>
      <c r="G186" s="74"/>
      <c r="H186" s="74"/>
      <c r="I186" s="74"/>
      <c r="J186" s="74"/>
      <c r="K186" s="74"/>
      <c r="L186" s="74"/>
      <c r="M186" s="157"/>
      <c r="N186" s="157"/>
      <c r="O186" s="157"/>
      <c r="P186" s="157"/>
      <c r="Q186" s="74"/>
      <c r="R186" s="74"/>
      <c r="S186" s="157"/>
      <c r="T186" s="157"/>
      <c r="U186" s="157"/>
      <c r="V186" s="74"/>
      <c r="W186" s="74"/>
      <c r="X186" s="157"/>
      <c r="Y186" s="157"/>
      <c r="Z186" s="157"/>
      <c r="AA186" s="157"/>
      <c r="AB186" s="157"/>
      <c r="AC186" s="157"/>
      <c r="AD186" s="157"/>
      <c r="AE186" s="74"/>
      <c r="AF186" s="74"/>
      <c r="AG186" s="74"/>
      <c r="AH186" s="74"/>
      <c r="AI186" s="74"/>
      <c r="AJ186" s="74"/>
      <c r="AK186" s="74"/>
      <c r="AL186" s="157"/>
      <c r="AM186" s="157"/>
      <c r="AN186" s="157"/>
      <c r="AO186" s="157"/>
      <c r="AP186" s="74"/>
      <c r="AQ186" s="157"/>
      <c r="AR186" s="157"/>
      <c r="AS186" s="74"/>
      <c r="AT186" s="74"/>
      <c r="AU186" s="157"/>
      <c r="AV186" s="157"/>
      <c r="AW186" s="74"/>
      <c r="AX186" s="157"/>
      <c r="AY186" s="74"/>
      <c r="AZ186" s="74"/>
      <c r="BA186" s="74"/>
      <c r="BB186" s="74"/>
      <c r="BC186" s="74"/>
      <c r="BD186" s="74"/>
      <c r="BE186" s="74"/>
      <c r="BF186" s="74"/>
      <c r="BG186" s="157"/>
      <c r="BH186" s="80"/>
      <c r="BI186" s="157"/>
      <c r="BJ186" s="74"/>
      <c r="BK186" s="157"/>
      <c r="BL186" s="157"/>
      <c r="BM186" s="157"/>
      <c r="BN186" s="157"/>
      <c r="BO186" s="74"/>
      <c r="BP186" s="74"/>
      <c r="BQ186" s="157"/>
      <c r="BR186" s="74"/>
      <c r="BS186" s="74"/>
      <c r="BT186" s="157"/>
      <c r="BU186" s="157"/>
      <c r="BV186" s="157"/>
      <c r="BW186" s="157"/>
      <c r="BX186" s="74"/>
      <c r="BY186" s="74"/>
      <c r="BZ186" s="74"/>
      <c r="CA186" s="74"/>
      <c r="CB186" s="74"/>
      <c r="CC186" s="74"/>
      <c r="CD186" s="157"/>
      <c r="CE186" s="157"/>
      <c r="CF186" s="74"/>
      <c r="CG186" s="74"/>
      <c r="CH186" s="74"/>
      <c r="CI186" s="74"/>
      <c r="CJ186" s="74"/>
      <c r="CK186" s="74"/>
      <c r="CL186" s="74"/>
      <c r="CM186" s="74"/>
      <c r="CN186" s="74"/>
      <c r="CO186" s="74"/>
      <c r="CP186" s="74"/>
      <c r="CQ186" s="74"/>
      <c r="CR186" s="74"/>
      <c r="CS186" s="74"/>
      <c r="CT186" s="74"/>
      <c r="CU186" s="74"/>
    </row>
    <row r="187" spans="1:101" ht="13.2" customHeight="1">
      <c r="A187" s="107"/>
      <c r="B187" s="231"/>
      <c r="C187" s="227"/>
      <c r="D187" s="157"/>
      <c r="E187" s="74"/>
      <c r="F187" s="74"/>
      <c r="G187" s="74"/>
      <c r="H187" s="74"/>
      <c r="I187" s="74"/>
      <c r="J187" s="74"/>
      <c r="K187" s="74"/>
      <c r="L187" s="74"/>
      <c r="M187" s="157"/>
      <c r="N187" s="157"/>
      <c r="O187" s="157"/>
      <c r="P187" s="157"/>
      <c r="Q187" s="74"/>
      <c r="R187" s="74"/>
      <c r="S187" s="157"/>
      <c r="T187" s="157"/>
      <c r="U187" s="157"/>
      <c r="V187" s="74"/>
      <c r="W187" s="74"/>
      <c r="X187" s="157"/>
      <c r="Y187" s="157"/>
      <c r="Z187" s="157"/>
      <c r="AA187" s="157"/>
      <c r="AB187" s="157"/>
      <c r="AC187" s="157"/>
      <c r="AD187" s="157"/>
      <c r="AE187" s="74"/>
      <c r="AF187" s="74"/>
      <c r="AG187" s="74"/>
      <c r="AH187" s="74"/>
      <c r="AI187" s="74"/>
      <c r="AJ187" s="74"/>
      <c r="AK187" s="74"/>
      <c r="AL187" s="157"/>
      <c r="AM187" s="157"/>
      <c r="AN187" s="157"/>
      <c r="AO187" s="157"/>
      <c r="AP187" s="74"/>
      <c r="AQ187" s="157"/>
      <c r="AR187" s="157"/>
      <c r="AS187" s="74"/>
      <c r="AT187" s="74"/>
      <c r="AU187" s="157"/>
      <c r="AV187" s="157"/>
      <c r="AW187" s="74"/>
      <c r="AX187" s="157"/>
      <c r="AY187" s="74"/>
      <c r="AZ187" s="74"/>
      <c r="BA187" s="74"/>
      <c r="BB187" s="74"/>
      <c r="BC187" s="74"/>
      <c r="BD187" s="74"/>
      <c r="BE187" s="74"/>
      <c r="BF187" s="74"/>
      <c r="BG187" s="157"/>
      <c r="BH187" s="80"/>
      <c r="BI187" s="157"/>
      <c r="BJ187" s="74"/>
      <c r="BK187" s="157"/>
      <c r="BL187" s="157"/>
      <c r="BM187" s="157"/>
      <c r="BN187" s="157"/>
      <c r="BO187" s="74"/>
      <c r="BP187" s="74"/>
      <c r="BQ187" s="157"/>
      <c r="BR187" s="74"/>
      <c r="BS187" s="74"/>
      <c r="BT187" s="157"/>
      <c r="BU187" s="157"/>
      <c r="BV187" s="157"/>
      <c r="BW187" s="157"/>
      <c r="BX187" s="74"/>
      <c r="BY187" s="74"/>
      <c r="BZ187" s="74"/>
      <c r="CA187" s="74"/>
      <c r="CB187" s="74"/>
      <c r="CC187" s="74"/>
      <c r="CD187" s="157"/>
      <c r="CE187" s="157"/>
      <c r="CF187" s="74"/>
      <c r="CG187" s="74"/>
      <c r="CH187" s="74"/>
      <c r="CI187" s="74"/>
      <c r="CJ187" s="74"/>
      <c r="CK187" s="74"/>
      <c r="CL187" s="74"/>
      <c r="CM187" s="74"/>
      <c r="CN187" s="74"/>
      <c r="CO187" s="74"/>
      <c r="CP187" s="74"/>
      <c r="CQ187" s="74"/>
      <c r="CR187" s="74"/>
      <c r="CS187" s="74"/>
      <c r="CT187" s="74"/>
      <c r="CU187" s="74"/>
    </row>
    <row r="188" spans="1:101" ht="13.2" customHeight="1">
      <c r="A188" s="107"/>
      <c r="B188" s="231"/>
      <c r="C188" s="227"/>
      <c r="D188" s="157"/>
      <c r="E188" s="74"/>
      <c r="F188" s="74"/>
      <c r="G188" s="74"/>
      <c r="H188" s="74"/>
      <c r="I188" s="74"/>
      <c r="J188" s="74"/>
      <c r="K188" s="74"/>
      <c r="L188" s="74"/>
      <c r="M188" s="157"/>
      <c r="N188" s="157"/>
      <c r="O188" s="157"/>
      <c r="P188" s="157"/>
      <c r="Q188" s="74"/>
      <c r="R188" s="74"/>
      <c r="S188" s="157"/>
      <c r="T188" s="157"/>
      <c r="U188" s="157"/>
      <c r="V188" s="74"/>
      <c r="W188" s="74"/>
      <c r="X188" s="157"/>
      <c r="Y188" s="157"/>
      <c r="Z188" s="157"/>
      <c r="AA188" s="157"/>
      <c r="AB188" s="157"/>
      <c r="AC188" s="157"/>
      <c r="AD188" s="157"/>
      <c r="AE188" s="74"/>
      <c r="AF188" s="74"/>
      <c r="AG188" s="74"/>
      <c r="AH188" s="74"/>
      <c r="AI188" s="74"/>
      <c r="AJ188" s="74"/>
      <c r="AK188" s="74"/>
      <c r="AL188" s="157"/>
      <c r="AM188" s="157"/>
      <c r="AN188" s="157"/>
      <c r="AO188" s="157"/>
      <c r="AP188" s="74"/>
      <c r="AQ188" s="157"/>
      <c r="AR188" s="157"/>
      <c r="AS188" s="74"/>
      <c r="AT188" s="74"/>
      <c r="AU188" s="157"/>
      <c r="AV188" s="157"/>
      <c r="AW188" s="74"/>
      <c r="AX188" s="157"/>
      <c r="AY188" s="74"/>
      <c r="AZ188" s="74"/>
      <c r="BA188" s="74"/>
      <c r="BB188" s="74"/>
      <c r="BC188" s="74"/>
      <c r="BD188" s="74"/>
      <c r="BE188" s="74"/>
      <c r="BF188" s="74"/>
      <c r="BG188" s="157"/>
      <c r="BH188" s="80"/>
      <c r="BI188" s="157"/>
      <c r="BJ188" s="74"/>
      <c r="BK188" s="157"/>
      <c r="BL188" s="157"/>
      <c r="BM188" s="157"/>
      <c r="BN188" s="157"/>
      <c r="BO188" s="74"/>
      <c r="BP188" s="74"/>
      <c r="BQ188" s="157"/>
      <c r="BR188" s="74"/>
      <c r="BS188" s="74"/>
      <c r="BT188" s="157"/>
      <c r="BU188" s="157"/>
      <c r="BV188" s="157"/>
      <c r="BW188" s="157"/>
      <c r="BX188" s="74"/>
      <c r="BY188" s="74"/>
      <c r="BZ188" s="74"/>
      <c r="CA188" s="74"/>
      <c r="CB188" s="74"/>
      <c r="CC188" s="74"/>
      <c r="CD188" s="157"/>
      <c r="CE188" s="157"/>
      <c r="CF188" s="74"/>
      <c r="CG188" s="74"/>
      <c r="CH188" s="74"/>
      <c r="CI188" s="74"/>
      <c r="CJ188" s="74"/>
      <c r="CK188" s="74"/>
      <c r="CL188" s="74"/>
      <c r="CM188" s="74"/>
      <c r="CN188" s="74"/>
      <c r="CO188" s="74"/>
      <c r="CP188" s="74"/>
      <c r="CQ188" s="74"/>
      <c r="CR188" s="74"/>
      <c r="CS188" s="74"/>
      <c r="CT188" s="74"/>
      <c r="CU188" s="74"/>
    </row>
    <row r="189" spans="1:101" ht="13.2" customHeight="1">
      <c r="A189" s="107"/>
      <c r="B189" s="231"/>
      <c r="D189" s="157"/>
      <c r="E189" s="74"/>
      <c r="F189" s="74"/>
      <c r="G189" s="74"/>
      <c r="H189" s="74"/>
      <c r="I189" s="74"/>
      <c r="J189" s="74"/>
      <c r="K189" s="74"/>
      <c r="L189" s="74"/>
      <c r="M189" s="157"/>
      <c r="N189" s="157"/>
      <c r="O189" s="157"/>
      <c r="P189" s="157"/>
      <c r="Q189" s="74"/>
      <c r="R189" s="74"/>
      <c r="S189" s="157"/>
      <c r="T189" s="157"/>
      <c r="U189" s="157"/>
      <c r="V189" s="74"/>
      <c r="W189" s="74"/>
      <c r="X189" s="157"/>
      <c r="Y189" s="157"/>
      <c r="Z189" s="157"/>
      <c r="AA189" s="157"/>
      <c r="AB189" s="157"/>
      <c r="AC189" s="157"/>
      <c r="AD189" s="157"/>
      <c r="AE189" s="74"/>
      <c r="AF189" s="74"/>
      <c r="AG189" s="74"/>
      <c r="AH189" s="74"/>
      <c r="AI189" s="74"/>
      <c r="AJ189" s="74"/>
      <c r="AK189" s="74"/>
      <c r="AL189" s="157"/>
      <c r="AM189" s="157"/>
      <c r="AN189" s="157"/>
      <c r="AO189" s="157"/>
      <c r="AP189" s="74"/>
      <c r="AQ189" s="157"/>
      <c r="AR189" s="157"/>
      <c r="AS189" s="74"/>
      <c r="AT189" s="74"/>
      <c r="AU189" s="157"/>
      <c r="AV189" s="157"/>
      <c r="AW189" s="74"/>
      <c r="AX189" s="157"/>
      <c r="AY189" s="74"/>
      <c r="AZ189" s="74"/>
      <c r="BA189" s="74"/>
      <c r="BB189" s="74"/>
      <c r="BC189" s="74"/>
      <c r="BD189" s="74"/>
      <c r="BE189" s="74"/>
      <c r="BF189" s="74"/>
      <c r="BG189" s="157"/>
      <c r="BH189" s="80"/>
      <c r="BI189" s="157"/>
      <c r="BJ189" s="74"/>
      <c r="BK189" s="157"/>
      <c r="BL189" s="157"/>
      <c r="BM189" s="157"/>
      <c r="BN189" s="157"/>
      <c r="BO189" s="74"/>
      <c r="BP189" s="74"/>
      <c r="BQ189" s="157"/>
      <c r="BR189" s="74"/>
      <c r="BS189" s="74"/>
      <c r="BT189" s="157"/>
      <c r="BU189" s="157"/>
      <c r="BV189" s="157"/>
      <c r="BW189" s="157"/>
      <c r="BX189" s="74"/>
      <c r="BY189" s="74"/>
      <c r="BZ189" s="74"/>
      <c r="CA189" s="74"/>
      <c r="CB189" s="74"/>
      <c r="CC189" s="74"/>
      <c r="CD189" s="157"/>
      <c r="CE189" s="157"/>
      <c r="CF189" s="74"/>
      <c r="CG189" s="74"/>
      <c r="CH189" s="74"/>
      <c r="CI189" s="74"/>
      <c r="CJ189" s="74"/>
      <c r="CK189" s="74"/>
      <c r="CL189" s="74"/>
      <c r="CM189" s="74"/>
      <c r="CN189" s="74"/>
      <c r="CO189" s="74"/>
      <c r="CP189" s="74"/>
      <c r="CQ189" s="74"/>
      <c r="CR189" s="74"/>
      <c r="CS189" s="74"/>
      <c r="CT189" s="74"/>
      <c r="CU189" s="74"/>
    </row>
    <row r="190" spans="1:101" ht="13.2" customHeight="1">
      <c r="A190" s="107"/>
      <c r="B190" s="231"/>
      <c r="C190" s="227"/>
      <c r="D190" s="157"/>
      <c r="E190" s="74"/>
      <c r="F190" s="74"/>
      <c r="G190" s="74"/>
      <c r="H190" s="74"/>
      <c r="I190" s="74"/>
      <c r="J190" s="74"/>
      <c r="K190" s="74"/>
      <c r="L190" s="74"/>
      <c r="M190" s="157"/>
      <c r="N190" s="157"/>
      <c r="O190" s="157"/>
      <c r="P190" s="157"/>
      <c r="Q190" s="74"/>
      <c r="R190" s="74"/>
      <c r="S190" s="157"/>
      <c r="T190" s="157"/>
      <c r="U190" s="157"/>
      <c r="V190" s="74"/>
      <c r="W190" s="74"/>
      <c r="X190" s="157"/>
      <c r="Y190" s="157"/>
      <c r="Z190" s="157"/>
      <c r="AA190" s="157"/>
      <c r="AB190" s="157"/>
      <c r="AC190" s="157"/>
      <c r="AD190" s="157"/>
      <c r="AE190" s="74"/>
      <c r="AF190" s="74"/>
      <c r="AG190" s="74"/>
      <c r="AH190" s="74"/>
      <c r="AI190" s="74"/>
      <c r="AJ190" s="74"/>
      <c r="AK190" s="74"/>
      <c r="AL190" s="157"/>
      <c r="AM190" s="157"/>
      <c r="AN190" s="157"/>
      <c r="AO190" s="157"/>
      <c r="AP190" s="74"/>
      <c r="AQ190" s="157"/>
      <c r="AR190" s="157"/>
      <c r="AS190" s="74"/>
      <c r="AT190" s="74"/>
      <c r="AU190" s="157"/>
      <c r="AV190" s="157"/>
      <c r="AW190" s="74"/>
      <c r="AX190" s="157"/>
      <c r="AY190" s="74"/>
      <c r="AZ190" s="74"/>
      <c r="BA190" s="74"/>
      <c r="BB190" s="74"/>
      <c r="BC190" s="74"/>
      <c r="BD190" s="74"/>
      <c r="BE190" s="74"/>
      <c r="BF190" s="74"/>
      <c r="BG190" s="157"/>
      <c r="BH190" s="80"/>
      <c r="BI190" s="157"/>
      <c r="BJ190" s="74"/>
      <c r="BK190" s="157"/>
      <c r="BL190" s="157"/>
      <c r="BM190" s="157"/>
      <c r="BN190" s="157"/>
      <c r="BO190" s="74"/>
      <c r="BP190" s="74"/>
      <c r="BQ190" s="157"/>
      <c r="BR190" s="74"/>
      <c r="BS190" s="74"/>
      <c r="BT190" s="157"/>
      <c r="BU190" s="157"/>
      <c r="BV190" s="157"/>
      <c r="BW190" s="157"/>
      <c r="BX190" s="74"/>
      <c r="BY190" s="74"/>
      <c r="BZ190" s="74"/>
      <c r="CA190" s="74"/>
      <c r="CB190" s="74"/>
      <c r="CC190" s="74"/>
      <c r="CD190" s="157"/>
      <c r="CE190" s="157"/>
      <c r="CF190" s="74"/>
      <c r="CG190" s="74"/>
      <c r="CH190" s="74"/>
      <c r="CI190" s="74"/>
      <c r="CJ190" s="74"/>
      <c r="CK190" s="74"/>
      <c r="CL190" s="74"/>
      <c r="CM190" s="74"/>
      <c r="CN190" s="74"/>
      <c r="CO190" s="74"/>
      <c r="CP190" s="74"/>
      <c r="CQ190" s="74"/>
      <c r="CR190" s="74"/>
      <c r="CS190" s="74"/>
      <c r="CT190" s="74"/>
      <c r="CU190" s="74"/>
    </row>
    <row r="192" spans="1:101" ht="13.2" customHeight="1">
      <c r="A192" s="107"/>
      <c r="B192" s="231"/>
      <c r="C192" s="227"/>
      <c r="D192" s="157"/>
      <c r="F192" s="74"/>
      <c r="G192" s="74"/>
      <c r="H192" s="74"/>
      <c r="I192" s="74"/>
      <c r="J192" s="74"/>
      <c r="K192" s="74"/>
      <c r="L192" s="74"/>
      <c r="M192" s="157"/>
      <c r="N192" s="157"/>
      <c r="O192" s="157"/>
      <c r="P192" s="157"/>
      <c r="Q192" s="74"/>
      <c r="R192" s="74"/>
      <c r="S192" s="157"/>
      <c r="T192" s="157"/>
      <c r="U192" s="157"/>
      <c r="V192" s="74"/>
      <c r="W192" s="74"/>
      <c r="X192" s="157"/>
      <c r="Y192" s="157"/>
      <c r="Z192" s="157"/>
      <c r="AA192" s="157"/>
      <c r="AB192" s="157"/>
      <c r="AC192" s="157"/>
      <c r="AD192" s="157"/>
      <c r="AE192" s="74"/>
      <c r="AF192" s="74"/>
      <c r="AG192" s="74"/>
      <c r="AH192" s="74"/>
      <c r="AI192" s="74"/>
      <c r="AJ192" s="74"/>
      <c r="AK192" s="74"/>
      <c r="AL192" s="157"/>
      <c r="AM192" s="157"/>
      <c r="AN192" s="157"/>
      <c r="AO192" s="157"/>
      <c r="AP192" s="74"/>
      <c r="AQ192" s="157"/>
      <c r="AR192" s="157"/>
      <c r="AS192" s="74"/>
      <c r="AT192" s="74"/>
      <c r="AU192" s="157"/>
      <c r="AV192" s="157"/>
      <c r="AW192" s="74"/>
      <c r="AX192" s="157"/>
      <c r="AY192" s="74"/>
      <c r="AZ192" s="74"/>
      <c r="BA192" s="74"/>
      <c r="BB192" s="74"/>
      <c r="BC192" s="74"/>
      <c r="BD192" s="74"/>
      <c r="BE192" s="74"/>
      <c r="BF192" s="74"/>
      <c r="BG192" s="157"/>
      <c r="BH192" s="80"/>
      <c r="BI192" s="157"/>
      <c r="BJ192" s="74"/>
      <c r="BK192" s="157"/>
      <c r="BL192" s="157"/>
      <c r="BM192" s="157"/>
      <c r="BN192" s="157"/>
      <c r="BO192" s="74"/>
      <c r="BP192" s="74"/>
      <c r="BQ192" s="157"/>
      <c r="BR192" s="74"/>
      <c r="BT192" s="157"/>
      <c r="BU192" s="74"/>
      <c r="BV192" s="157"/>
      <c r="BW192" s="157"/>
      <c r="BX192" s="74"/>
      <c r="BY192" s="74"/>
      <c r="BZ192" s="74"/>
      <c r="CA192" s="74"/>
      <c r="CB192" s="74"/>
      <c r="CC192" s="74"/>
      <c r="CD192" s="157"/>
      <c r="CE192" s="157"/>
      <c r="CF192" s="74"/>
      <c r="CG192" s="74"/>
      <c r="CH192" s="74"/>
      <c r="CI192" s="74"/>
      <c r="CJ192" s="74"/>
      <c r="CK192" s="74"/>
      <c r="CL192" s="74"/>
      <c r="CM192" s="74"/>
      <c r="CN192" s="74"/>
      <c r="CO192" s="74"/>
      <c r="CP192" s="74"/>
      <c r="CQ192" s="74"/>
      <c r="CR192" s="74"/>
      <c r="CS192" s="74"/>
      <c r="CT192" s="74"/>
      <c r="CU192" s="74"/>
    </row>
    <row r="193" spans="1:99" ht="13.2" customHeight="1">
      <c r="A193" s="107"/>
      <c r="B193" s="231"/>
      <c r="C193" s="227"/>
      <c r="D193" s="157"/>
      <c r="F193" s="74"/>
      <c r="G193" s="74"/>
      <c r="H193" s="74"/>
      <c r="I193" s="74"/>
      <c r="J193" s="74"/>
      <c r="K193" s="74"/>
      <c r="L193" s="74"/>
      <c r="M193" s="157"/>
      <c r="N193" s="157"/>
      <c r="O193" s="157"/>
      <c r="P193" s="157"/>
      <c r="Q193" s="74"/>
      <c r="R193" s="74"/>
      <c r="S193" s="157"/>
      <c r="T193" s="157"/>
      <c r="U193" s="157"/>
      <c r="V193" s="74"/>
      <c r="W193" s="74"/>
      <c r="X193" s="157"/>
      <c r="Y193" s="157"/>
      <c r="Z193" s="157"/>
      <c r="AA193" s="157"/>
      <c r="AB193" s="157"/>
      <c r="AC193" s="157"/>
      <c r="AD193" s="157"/>
      <c r="AE193" s="74"/>
      <c r="AF193" s="74"/>
      <c r="AG193" s="74"/>
      <c r="AH193" s="74"/>
      <c r="AI193" s="74"/>
      <c r="AJ193" s="74"/>
      <c r="AK193" s="74"/>
      <c r="AL193" s="157"/>
      <c r="AM193" s="157"/>
      <c r="AN193" s="157"/>
      <c r="AO193" s="157"/>
      <c r="AP193" s="74"/>
      <c r="AQ193" s="157"/>
      <c r="AR193" s="157"/>
      <c r="AS193" s="74"/>
      <c r="AT193" s="74"/>
      <c r="AU193" s="157"/>
      <c r="AV193" s="157"/>
      <c r="AW193" s="74"/>
      <c r="AX193" s="157"/>
      <c r="AY193" s="74"/>
      <c r="AZ193" s="74"/>
      <c r="BA193" s="74"/>
      <c r="BB193" s="74"/>
      <c r="BC193" s="74"/>
      <c r="BD193" s="74"/>
      <c r="BE193" s="74"/>
      <c r="BF193" s="74"/>
      <c r="BG193" s="157"/>
      <c r="BH193" s="80"/>
      <c r="BI193" s="157"/>
      <c r="BJ193" s="74"/>
      <c r="BK193" s="157"/>
      <c r="BL193" s="157"/>
      <c r="BM193" s="157"/>
      <c r="BN193" s="157"/>
      <c r="BO193" s="74"/>
      <c r="BP193" s="74"/>
      <c r="BQ193" s="157"/>
      <c r="BR193" s="74"/>
      <c r="BT193" s="157"/>
      <c r="BU193" s="74"/>
      <c r="BV193" s="157"/>
      <c r="BW193" s="157"/>
      <c r="BX193" s="74"/>
      <c r="BY193" s="74"/>
      <c r="BZ193" s="74"/>
      <c r="CA193" s="74"/>
      <c r="CB193" s="74"/>
      <c r="CC193" s="74"/>
      <c r="CD193" s="157"/>
      <c r="CE193" s="157"/>
      <c r="CF193" s="74"/>
      <c r="CG193" s="74"/>
      <c r="CH193" s="74"/>
      <c r="CI193" s="74"/>
      <c r="CJ193" s="74"/>
      <c r="CK193" s="74"/>
      <c r="CL193" s="74"/>
      <c r="CM193" s="74"/>
      <c r="CN193" s="74"/>
      <c r="CO193" s="74"/>
      <c r="CP193" s="74"/>
      <c r="CQ193" s="74"/>
      <c r="CR193" s="74"/>
      <c r="CS193" s="74"/>
      <c r="CT193" s="74"/>
      <c r="CU193" s="74"/>
    </row>
    <row r="194" spans="1:99" ht="13.2" customHeight="1">
      <c r="A194" s="107"/>
      <c r="B194" s="231"/>
      <c r="C194" s="227"/>
      <c r="D194" s="232"/>
      <c r="F194" s="74"/>
      <c r="G194" s="74"/>
      <c r="H194" s="74"/>
      <c r="I194" s="74"/>
      <c r="J194" s="74"/>
      <c r="K194" s="74"/>
      <c r="L194" s="74"/>
      <c r="M194" s="157"/>
      <c r="N194" s="157"/>
      <c r="O194" s="157"/>
      <c r="P194" s="157"/>
      <c r="Q194" s="74"/>
      <c r="R194" s="74"/>
      <c r="S194" s="157"/>
      <c r="T194" s="157"/>
      <c r="U194" s="157"/>
      <c r="V194" s="74"/>
      <c r="W194" s="74"/>
      <c r="X194" s="157"/>
      <c r="Y194" s="157"/>
      <c r="Z194" s="157"/>
      <c r="AA194" s="157"/>
      <c r="AB194" s="157"/>
      <c r="AC194" s="157"/>
      <c r="AD194" s="157"/>
      <c r="AE194" s="74"/>
      <c r="AF194" s="74"/>
      <c r="AG194" s="74"/>
      <c r="AH194" s="74"/>
      <c r="AI194" s="74"/>
      <c r="AJ194" s="74"/>
      <c r="AK194" s="74"/>
      <c r="AL194" s="157"/>
      <c r="AM194" s="157"/>
      <c r="AN194" s="157"/>
      <c r="AO194" s="157"/>
      <c r="AP194" s="74"/>
      <c r="AQ194" s="157"/>
      <c r="AR194" s="157"/>
      <c r="AS194" s="74"/>
      <c r="AT194" s="74"/>
      <c r="AU194" s="157"/>
      <c r="AV194" s="74"/>
      <c r="AW194" s="74"/>
      <c r="AX194" s="157"/>
      <c r="AY194" s="74"/>
      <c r="AZ194" s="74"/>
      <c r="BA194" s="74"/>
      <c r="BB194" s="74"/>
      <c r="BC194" s="74"/>
      <c r="BD194" s="74"/>
      <c r="BE194" s="74"/>
      <c r="BF194" s="74"/>
      <c r="BG194" s="157"/>
      <c r="BH194" s="80"/>
      <c r="BI194" s="157"/>
      <c r="BJ194" s="74"/>
      <c r="BK194" s="157"/>
      <c r="BL194" s="157"/>
      <c r="BM194" s="157"/>
      <c r="BN194" s="157"/>
      <c r="BO194" s="74"/>
      <c r="BP194" s="74"/>
      <c r="BQ194" s="157"/>
      <c r="BR194" s="74"/>
      <c r="BS194" s="74"/>
      <c r="BT194" s="157"/>
      <c r="BU194" s="157"/>
      <c r="BV194" s="157"/>
      <c r="BW194" s="157"/>
      <c r="BX194" s="74"/>
      <c r="BY194" s="74"/>
      <c r="BZ194" s="74"/>
      <c r="CA194" s="74"/>
      <c r="CB194" s="74"/>
      <c r="CC194" s="74"/>
      <c r="CD194" s="157"/>
      <c r="CE194" s="157"/>
      <c r="CF194" s="74"/>
      <c r="CG194" s="74"/>
      <c r="CH194" s="74"/>
      <c r="CI194" s="74"/>
      <c r="CJ194" s="74"/>
      <c r="CK194" s="74"/>
      <c r="CL194" s="74"/>
      <c r="CM194" s="74"/>
      <c r="CN194" s="74"/>
      <c r="CO194" s="74"/>
      <c r="CP194" s="74"/>
      <c r="CQ194" s="74"/>
      <c r="CR194" s="74"/>
      <c r="CS194" s="74"/>
      <c r="CT194" s="74"/>
      <c r="CU194" s="74"/>
    </row>
    <row r="195" spans="1:99" ht="13.2" customHeight="1">
      <c r="A195" s="107"/>
      <c r="B195" s="231"/>
      <c r="C195" s="227"/>
      <c r="D195" s="232"/>
      <c r="F195" s="74"/>
      <c r="G195" s="74"/>
      <c r="H195" s="74"/>
      <c r="I195" s="74"/>
      <c r="J195" s="74"/>
      <c r="K195" s="74"/>
      <c r="L195" s="74"/>
      <c r="M195" s="157"/>
      <c r="N195" s="157"/>
      <c r="O195" s="157"/>
      <c r="P195" s="157"/>
      <c r="Q195" s="74"/>
      <c r="R195" s="74"/>
      <c r="S195" s="157"/>
      <c r="T195" s="157"/>
      <c r="U195" s="157"/>
      <c r="V195" s="74"/>
      <c r="W195" s="74"/>
      <c r="X195" s="157"/>
      <c r="Y195" s="157"/>
      <c r="Z195" s="157"/>
      <c r="AA195" s="157"/>
      <c r="AB195" s="157"/>
      <c r="AC195" s="157"/>
      <c r="AD195" s="157"/>
      <c r="AE195" s="74"/>
      <c r="AF195" s="74"/>
      <c r="AG195" s="74"/>
      <c r="AH195" s="74"/>
      <c r="AI195" s="74"/>
      <c r="AJ195" s="74"/>
      <c r="AK195" s="74"/>
      <c r="AL195" s="157"/>
      <c r="AM195" s="157"/>
      <c r="AN195" s="157"/>
      <c r="AO195" s="157"/>
      <c r="AP195" s="74"/>
      <c r="AQ195" s="157"/>
      <c r="AR195" s="157"/>
      <c r="AS195" s="74"/>
      <c r="AT195" s="74"/>
      <c r="AU195" s="157"/>
      <c r="AV195" s="157"/>
      <c r="AW195" s="74"/>
      <c r="AX195" s="157"/>
      <c r="AY195" s="74"/>
      <c r="AZ195" s="74"/>
      <c r="BA195" s="74"/>
      <c r="BB195" s="74"/>
      <c r="BC195" s="74"/>
      <c r="BD195" s="74"/>
      <c r="BE195" s="74"/>
      <c r="BF195" s="74"/>
      <c r="BG195" s="157"/>
      <c r="BH195" s="80"/>
      <c r="BI195" s="157"/>
      <c r="BJ195" s="74"/>
      <c r="BK195" s="157"/>
      <c r="BL195" s="157"/>
      <c r="BM195" s="157"/>
      <c r="BN195" s="157"/>
      <c r="BO195" s="74"/>
      <c r="BP195" s="74"/>
      <c r="BQ195" s="157"/>
      <c r="BR195" s="74"/>
      <c r="BS195" s="74"/>
      <c r="BT195" s="157"/>
      <c r="BU195" s="157"/>
      <c r="BV195" s="157"/>
      <c r="BW195" s="157"/>
      <c r="BX195" s="74"/>
      <c r="BY195" s="74"/>
      <c r="BZ195" s="74"/>
      <c r="CA195" s="74"/>
      <c r="CB195" s="74"/>
      <c r="CC195" s="74"/>
      <c r="CD195" s="157"/>
      <c r="CE195" s="157"/>
      <c r="CF195" s="74"/>
      <c r="CG195" s="74"/>
      <c r="CH195" s="74"/>
      <c r="CI195" s="74"/>
      <c r="CJ195" s="74"/>
      <c r="CK195" s="74"/>
      <c r="CL195" s="74"/>
      <c r="CM195" s="74"/>
      <c r="CN195" s="74"/>
      <c r="CO195" s="74"/>
      <c r="CP195" s="74"/>
      <c r="CQ195" s="74"/>
      <c r="CR195" s="74"/>
      <c r="CS195" s="74"/>
      <c r="CT195" s="74"/>
      <c r="CU195" s="74"/>
    </row>
    <row r="196" spans="1:99" ht="13.2" customHeight="1">
      <c r="A196" s="107"/>
      <c r="B196" s="231"/>
      <c r="C196" s="227"/>
      <c r="D196" s="232"/>
      <c r="F196" s="74"/>
      <c r="G196" s="74"/>
      <c r="H196" s="74"/>
      <c r="I196" s="74"/>
      <c r="J196" s="74"/>
      <c r="K196" s="74"/>
      <c r="L196" s="74"/>
      <c r="M196" s="157"/>
      <c r="N196" s="157"/>
      <c r="O196" s="157"/>
      <c r="P196" s="157"/>
      <c r="Q196" s="157"/>
      <c r="R196" s="74"/>
      <c r="S196" s="157"/>
      <c r="T196" s="157"/>
      <c r="U196" s="157"/>
      <c r="V196" s="74"/>
      <c r="W196" s="74"/>
      <c r="X196" s="157"/>
      <c r="Y196" s="157"/>
      <c r="Z196" s="157"/>
      <c r="AA196" s="157"/>
      <c r="AB196" s="157"/>
      <c r="AC196" s="157"/>
      <c r="AD196" s="157"/>
      <c r="AE196" s="74"/>
      <c r="AF196" s="74"/>
      <c r="AG196" s="74"/>
      <c r="AH196" s="74"/>
      <c r="AI196" s="74"/>
      <c r="AJ196" s="74"/>
      <c r="AK196" s="74"/>
      <c r="AL196" s="157"/>
      <c r="AM196" s="157"/>
      <c r="AN196" s="157"/>
      <c r="AO196" s="157"/>
      <c r="AP196" s="74"/>
      <c r="AQ196" s="157"/>
      <c r="AR196" s="157"/>
      <c r="AS196" s="74"/>
      <c r="AT196" s="74"/>
      <c r="AU196" s="157"/>
      <c r="AV196" s="157"/>
      <c r="AW196" s="74"/>
      <c r="AX196" s="74"/>
      <c r="AY196" s="74"/>
      <c r="AZ196" s="74"/>
      <c r="BA196" s="74"/>
      <c r="BB196" s="74"/>
      <c r="BC196" s="74"/>
      <c r="BD196" s="221"/>
      <c r="BE196" s="74"/>
      <c r="BF196" s="74"/>
      <c r="BG196" s="157"/>
      <c r="BH196" s="80"/>
      <c r="BI196" s="157"/>
      <c r="BJ196" s="74"/>
      <c r="BK196" s="157"/>
      <c r="BL196" s="157"/>
      <c r="BM196" s="157"/>
      <c r="BN196" s="157"/>
      <c r="BO196" s="74"/>
      <c r="BP196" s="74"/>
      <c r="BQ196" s="157"/>
      <c r="BR196" s="74"/>
      <c r="BS196" s="74"/>
      <c r="BT196" s="157"/>
      <c r="BU196" s="157"/>
      <c r="BV196" s="157"/>
      <c r="BW196" s="157"/>
      <c r="BX196" s="74"/>
      <c r="BY196" s="74"/>
      <c r="BZ196" s="74"/>
      <c r="CA196" s="74"/>
      <c r="CB196" s="74"/>
      <c r="CC196" s="74"/>
      <c r="CD196" s="157"/>
      <c r="CE196" s="157"/>
      <c r="CF196" s="74"/>
      <c r="CG196" s="74"/>
      <c r="CH196" s="74"/>
      <c r="CI196" s="74"/>
      <c r="CJ196" s="74"/>
      <c r="CK196" s="74"/>
      <c r="CL196" s="74"/>
      <c r="CM196" s="74"/>
      <c r="CN196" s="74"/>
      <c r="CO196" s="74"/>
      <c r="CP196" s="74"/>
      <c r="CQ196" s="74"/>
      <c r="CR196" s="74"/>
      <c r="CS196" s="74"/>
      <c r="CT196" s="74"/>
      <c r="CU196" s="74"/>
    </row>
    <row r="197" spans="1:99" ht="13.2" customHeight="1">
      <c r="A197" s="107"/>
      <c r="B197" s="231"/>
      <c r="C197" s="227"/>
      <c r="D197" s="232"/>
      <c r="F197" s="74"/>
      <c r="G197" s="74"/>
      <c r="H197" s="74"/>
      <c r="I197" s="74"/>
      <c r="J197" s="74"/>
      <c r="K197" s="74"/>
      <c r="L197" s="74"/>
      <c r="M197" s="157"/>
      <c r="N197" s="157"/>
      <c r="O197" s="157"/>
      <c r="P197" s="157"/>
      <c r="Q197" s="157"/>
      <c r="R197" s="74"/>
      <c r="S197" s="157"/>
      <c r="T197" s="157"/>
      <c r="U197" s="157"/>
      <c r="V197" s="74"/>
      <c r="W197" s="74"/>
      <c r="X197" s="157"/>
      <c r="Y197" s="157"/>
      <c r="Z197" s="157"/>
      <c r="AA197" s="157"/>
      <c r="AB197" s="157"/>
      <c r="AC197" s="157"/>
      <c r="AD197" s="157"/>
      <c r="AE197" s="74"/>
      <c r="AF197" s="74"/>
      <c r="AG197" s="74"/>
      <c r="AH197" s="74"/>
      <c r="AI197" s="74"/>
      <c r="AJ197" s="74"/>
      <c r="AK197" s="74"/>
      <c r="AL197" s="157"/>
      <c r="AM197" s="157"/>
      <c r="AN197" s="157"/>
      <c r="AO197" s="74"/>
      <c r="AP197" s="74"/>
      <c r="AQ197" s="157"/>
      <c r="AR197" s="157"/>
      <c r="AS197" s="74"/>
      <c r="AT197" s="74"/>
      <c r="AU197" s="157"/>
      <c r="AV197" s="157"/>
      <c r="AW197" s="74"/>
      <c r="AX197" s="157"/>
      <c r="AY197" s="74"/>
      <c r="AZ197" s="74"/>
      <c r="BA197" s="74"/>
      <c r="BB197" s="74"/>
      <c r="BC197" s="74"/>
      <c r="BD197" s="221"/>
      <c r="BE197" s="74"/>
      <c r="BF197" s="74"/>
      <c r="BG197" s="157"/>
      <c r="BH197" s="80"/>
      <c r="BI197" s="157"/>
      <c r="BJ197" s="74"/>
      <c r="BK197" s="157"/>
      <c r="BL197" s="157"/>
      <c r="BM197" s="157"/>
      <c r="BN197" s="157"/>
      <c r="BO197" s="74"/>
      <c r="BP197" s="74"/>
      <c r="BQ197" s="157"/>
      <c r="BR197" s="74"/>
      <c r="BS197" s="74"/>
      <c r="BT197" s="157"/>
      <c r="BU197" s="157"/>
      <c r="BV197" s="157"/>
      <c r="BW197" s="157"/>
      <c r="BX197" s="74"/>
      <c r="BY197" s="74"/>
      <c r="BZ197" s="74"/>
      <c r="CA197" s="74"/>
      <c r="CB197" s="74"/>
      <c r="CC197" s="74"/>
      <c r="CD197" s="157"/>
      <c r="CE197" s="157"/>
      <c r="CF197" s="74"/>
      <c r="CG197" s="74"/>
      <c r="CH197" s="74"/>
      <c r="CI197" s="74"/>
      <c r="CJ197" s="74"/>
      <c r="CK197" s="74"/>
      <c r="CL197" s="74"/>
      <c r="CM197" s="74"/>
      <c r="CN197" s="74"/>
      <c r="CO197" s="74"/>
      <c r="CP197" s="74"/>
      <c r="CQ197" s="74"/>
      <c r="CR197" s="74"/>
      <c r="CS197" s="74"/>
      <c r="CT197" s="74"/>
      <c r="CU197" s="74"/>
    </row>
    <row r="198" spans="1:99" ht="13.2" customHeight="1">
      <c r="A198" s="107"/>
      <c r="B198" s="231"/>
      <c r="C198" s="227"/>
      <c r="D198" s="212"/>
      <c r="F198" s="74"/>
      <c r="G198" s="74"/>
      <c r="H198" s="74"/>
      <c r="I198" s="74"/>
      <c r="J198" s="74"/>
      <c r="K198" s="74"/>
      <c r="L198" s="74"/>
      <c r="M198" s="157"/>
      <c r="N198" s="157"/>
      <c r="O198" s="157"/>
      <c r="P198" s="157"/>
      <c r="Q198" s="74"/>
      <c r="R198" s="74"/>
      <c r="S198" s="157"/>
      <c r="T198" s="157"/>
      <c r="U198" s="157"/>
      <c r="V198" s="74"/>
      <c r="W198" s="74"/>
      <c r="X198" s="157"/>
      <c r="Y198" s="157"/>
      <c r="Z198" s="157"/>
      <c r="AA198" s="157"/>
      <c r="AB198" s="157"/>
      <c r="AC198" s="157"/>
      <c r="AD198" s="157"/>
      <c r="AE198" s="74"/>
      <c r="AF198" s="74"/>
      <c r="AG198" s="74"/>
      <c r="AH198" s="74"/>
      <c r="AI198" s="74"/>
      <c r="AJ198" s="74"/>
      <c r="AK198" s="74"/>
      <c r="AL198" s="157"/>
      <c r="AM198" s="157"/>
      <c r="AN198" s="157"/>
      <c r="AO198" s="74"/>
      <c r="AP198" s="74"/>
      <c r="AQ198" s="157"/>
      <c r="AR198" s="157"/>
      <c r="AS198" s="74"/>
      <c r="AT198" s="74"/>
      <c r="AU198" s="157"/>
      <c r="AV198" s="157"/>
      <c r="AW198" s="74"/>
      <c r="AX198" s="157"/>
      <c r="AY198" s="74"/>
      <c r="AZ198" s="74"/>
      <c r="BA198" s="74"/>
      <c r="BB198" s="74"/>
      <c r="BC198" s="74"/>
      <c r="BD198" s="74"/>
      <c r="BE198" s="74"/>
      <c r="BF198" s="74"/>
      <c r="BG198" s="221"/>
      <c r="BH198" s="80"/>
      <c r="BI198" s="157"/>
      <c r="BJ198" s="74"/>
      <c r="BK198" s="157"/>
      <c r="BL198" s="157"/>
      <c r="BM198" s="157"/>
      <c r="BN198" s="157"/>
      <c r="BO198" s="74"/>
      <c r="BP198" s="74"/>
      <c r="BQ198" s="157"/>
      <c r="BR198" s="74"/>
      <c r="BS198" s="74"/>
      <c r="BT198" s="157"/>
      <c r="BU198" s="157"/>
      <c r="BV198" s="157"/>
      <c r="BW198" s="157"/>
      <c r="BX198" s="74"/>
      <c r="BY198" s="74"/>
      <c r="BZ198" s="74"/>
      <c r="CA198" s="74"/>
      <c r="CB198" s="74"/>
      <c r="CC198" s="74"/>
      <c r="CD198" s="157"/>
      <c r="CE198" s="157"/>
      <c r="CF198" s="74"/>
      <c r="CG198" s="74"/>
      <c r="CH198" s="74"/>
      <c r="CI198" s="74"/>
      <c r="CJ198" s="74"/>
      <c r="CK198" s="74"/>
      <c r="CL198" s="74"/>
      <c r="CM198" s="74"/>
      <c r="CN198" s="74"/>
      <c r="CO198" s="74"/>
      <c r="CP198" s="74"/>
      <c r="CQ198" s="74"/>
      <c r="CR198" s="74"/>
      <c r="CS198" s="74"/>
      <c r="CT198" s="74"/>
      <c r="CU198" s="74"/>
    </row>
    <row r="199" spans="1:99" ht="13.2" customHeight="1">
      <c r="A199" s="107"/>
      <c r="B199" s="231"/>
      <c r="C199" s="227"/>
      <c r="D199" s="212"/>
      <c r="F199" s="74"/>
      <c r="G199" s="74"/>
      <c r="H199" s="74"/>
      <c r="I199" s="74"/>
      <c r="J199" s="74"/>
      <c r="K199" s="74"/>
      <c r="L199" s="74"/>
      <c r="M199" s="157"/>
      <c r="N199" s="157"/>
      <c r="O199" s="157"/>
      <c r="P199" s="157"/>
      <c r="Q199" s="74"/>
      <c r="R199" s="74"/>
      <c r="S199" s="157"/>
      <c r="T199" s="157"/>
      <c r="U199" s="157"/>
      <c r="V199" s="74"/>
      <c r="W199" s="74"/>
      <c r="X199" s="157"/>
      <c r="Y199" s="157"/>
      <c r="Z199" s="157"/>
      <c r="AA199" s="157"/>
      <c r="AB199" s="157"/>
      <c r="AC199" s="157"/>
      <c r="AD199" s="157"/>
      <c r="AE199" s="74"/>
      <c r="AF199" s="74"/>
      <c r="AG199" s="74"/>
      <c r="AH199" s="74"/>
      <c r="AI199" s="74"/>
      <c r="AJ199" s="74"/>
      <c r="AK199" s="74"/>
      <c r="AL199" s="157"/>
      <c r="AM199" s="157"/>
      <c r="AN199" s="157"/>
      <c r="AO199" s="74"/>
      <c r="AP199" s="74"/>
      <c r="AQ199" s="157"/>
      <c r="AR199" s="157"/>
      <c r="AS199" s="74"/>
      <c r="AT199" s="74"/>
      <c r="AU199" s="157"/>
      <c r="AV199" s="157"/>
      <c r="AW199" s="74"/>
      <c r="AX199" s="157"/>
      <c r="AY199" s="74"/>
      <c r="AZ199" s="74"/>
      <c r="BA199" s="74"/>
      <c r="BB199" s="74"/>
      <c r="BC199" s="74"/>
      <c r="BD199" s="74"/>
      <c r="BE199" s="74"/>
      <c r="BF199" s="74"/>
      <c r="BG199" s="157"/>
      <c r="BH199" s="80"/>
      <c r="BI199" s="157"/>
      <c r="BJ199" s="74"/>
      <c r="BK199" s="157"/>
      <c r="BL199" s="157"/>
      <c r="BM199" s="157"/>
      <c r="BN199" s="157"/>
      <c r="BO199" s="74"/>
      <c r="BP199" s="74"/>
      <c r="BQ199" s="157"/>
      <c r="BR199" s="74"/>
      <c r="BS199" s="74"/>
      <c r="BT199" s="157"/>
      <c r="BU199" s="157"/>
      <c r="BV199" s="157"/>
      <c r="BW199" s="157"/>
      <c r="BX199" s="74"/>
      <c r="BY199" s="74"/>
      <c r="BZ199" s="74"/>
      <c r="CA199" s="74"/>
      <c r="CB199" s="74"/>
      <c r="CC199" s="74"/>
      <c r="CD199" s="157"/>
      <c r="CE199" s="157"/>
      <c r="CF199" s="74"/>
      <c r="CG199" s="74"/>
      <c r="CH199" s="74"/>
      <c r="CI199" s="74"/>
      <c r="CJ199" s="74"/>
      <c r="CK199" s="74"/>
      <c r="CL199" s="74"/>
      <c r="CM199" s="74"/>
      <c r="CN199" s="74"/>
      <c r="CO199" s="74"/>
      <c r="CP199" s="74"/>
      <c r="CQ199" s="74"/>
      <c r="CR199" s="74"/>
      <c r="CS199" s="74"/>
      <c r="CT199" s="74"/>
      <c r="CU199" s="74"/>
    </row>
    <row r="200" spans="1:99">
      <c r="A200" s="107"/>
      <c r="B200" s="231"/>
      <c r="C200" s="227"/>
      <c r="D200" s="232"/>
      <c r="M200" s="157"/>
      <c r="N200" s="157"/>
      <c r="O200" s="157"/>
      <c r="P200" s="157"/>
      <c r="X200" s="157"/>
      <c r="Y200" s="157"/>
      <c r="Z200" s="157"/>
      <c r="AA200" s="157"/>
      <c r="AB200" s="157"/>
      <c r="AC200" s="157"/>
      <c r="AD200" s="157"/>
      <c r="AL200" s="157"/>
      <c r="AM200" s="157"/>
      <c r="AN200" s="157"/>
      <c r="AO200" s="2"/>
      <c r="AQ200" s="157"/>
      <c r="AR200" s="157"/>
      <c r="AV200" s="157"/>
      <c r="AX200" s="157"/>
      <c r="BG200" s="157"/>
      <c r="BI200" s="157"/>
      <c r="BK200" s="157"/>
      <c r="BQ200" s="157"/>
      <c r="BT200" s="157"/>
      <c r="BU200" s="157"/>
      <c r="BW200" s="157"/>
      <c r="CD200" s="157"/>
      <c r="CE200" s="157"/>
    </row>
    <row r="201" spans="1:99" ht="13.2" customHeight="1">
      <c r="A201" s="107"/>
      <c r="B201" s="231"/>
      <c r="C201" s="227"/>
      <c r="D201" s="212"/>
      <c r="F201" s="74"/>
      <c r="G201" s="74"/>
      <c r="H201" s="74"/>
      <c r="I201" s="74"/>
      <c r="J201" s="74"/>
      <c r="K201" s="74"/>
      <c r="L201" s="74"/>
      <c r="M201" s="157"/>
      <c r="N201" s="157"/>
      <c r="O201" s="157"/>
      <c r="P201" s="157"/>
      <c r="Q201" s="74"/>
      <c r="R201" s="74"/>
      <c r="S201" s="157"/>
      <c r="T201" s="157"/>
      <c r="U201" s="157"/>
      <c r="V201" s="74"/>
      <c r="W201" s="74"/>
      <c r="X201" s="157"/>
      <c r="Y201" s="157"/>
      <c r="Z201" s="157"/>
      <c r="AA201" s="157"/>
      <c r="AB201" s="157"/>
      <c r="AC201" s="157"/>
      <c r="AD201" s="157"/>
      <c r="AE201" s="74"/>
      <c r="AF201" s="74"/>
      <c r="AG201" s="74"/>
      <c r="AH201" s="74"/>
      <c r="AI201" s="74"/>
      <c r="AJ201" s="74"/>
      <c r="AK201" s="74"/>
      <c r="AL201" s="157"/>
      <c r="AM201" s="157"/>
      <c r="AN201" s="157"/>
      <c r="AO201" s="74"/>
      <c r="AP201" s="74"/>
      <c r="AQ201" s="157"/>
      <c r="AR201" s="157"/>
      <c r="AS201" s="74"/>
      <c r="AT201" s="74"/>
      <c r="AU201" s="157"/>
      <c r="AV201" s="157"/>
      <c r="AW201" s="74"/>
      <c r="AX201" s="157"/>
      <c r="AY201" s="74"/>
      <c r="AZ201" s="74"/>
      <c r="BA201" s="74"/>
      <c r="BB201" s="74"/>
      <c r="BC201" s="74"/>
      <c r="BD201" s="74"/>
      <c r="BE201" s="74"/>
      <c r="BF201" s="74"/>
      <c r="BG201"/>
      <c r="BH201" s="80"/>
      <c r="BI201" s="157"/>
      <c r="BJ201" s="74"/>
      <c r="BK201" s="157"/>
      <c r="BL201" s="157"/>
      <c r="BM201" s="157"/>
      <c r="BN201" s="157"/>
      <c r="BO201" s="74"/>
      <c r="BP201" s="74"/>
      <c r="BQ201" s="157"/>
      <c r="BR201" s="74"/>
      <c r="BS201" s="74"/>
      <c r="BT201" s="157"/>
      <c r="BU201" s="157"/>
      <c r="BV201" s="157"/>
      <c r="BW201" s="157"/>
      <c r="BX201" s="74"/>
      <c r="BY201" s="74"/>
      <c r="BZ201" s="74"/>
      <c r="CA201" s="74"/>
      <c r="CB201" s="74"/>
      <c r="CC201" s="74"/>
      <c r="CD201" s="157"/>
      <c r="CE201" s="157"/>
      <c r="CF201" s="74"/>
      <c r="CG201" s="74"/>
      <c r="CH201" s="74"/>
      <c r="CI201" s="74"/>
      <c r="CJ201" s="74"/>
      <c r="CK201" s="74"/>
      <c r="CL201" s="74"/>
      <c r="CM201" s="74"/>
      <c r="CN201" s="74"/>
      <c r="CO201" s="74"/>
      <c r="CP201" s="74"/>
      <c r="CQ201" s="74"/>
      <c r="CR201" s="74"/>
      <c r="CS201" s="74"/>
      <c r="CT201" s="74"/>
      <c r="CU201" s="74"/>
    </row>
    <row r="202" spans="1:99" ht="13.2" customHeight="1">
      <c r="A202" s="107"/>
      <c r="B202" s="231"/>
      <c r="C202" s="227"/>
      <c r="D202" s="212"/>
      <c r="F202" s="74"/>
      <c r="G202" s="74"/>
      <c r="H202" s="74"/>
      <c r="I202" s="74"/>
      <c r="J202" s="74"/>
      <c r="K202" s="74"/>
      <c r="L202" s="74"/>
      <c r="M202" s="157"/>
      <c r="N202" s="157"/>
      <c r="O202" s="157"/>
      <c r="P202" s="157"/>
      <c r="Q202" s="74"/>
      <c r="R202" s="74"/>
      <c r="S202" s="157"/>
      <c r="T202" s="157"/>
      <c r="U202" s="157"/>
      <c r="V202" s="74"/>
      <c r="W202" s="74"/>
      <c r="X202" s="157"/>
      <c r="Y202" s="157"/>
      <c r="Z202" s="157"/>
      <c r="AA202" s="157"/>
      <c r="AB202" s="157"/>
      <c r="AC202" s="157"/>
      <c r="AD202" s="157"/>
      <c r="AE202" s="74"/>
      <c r="AF202" s="74"/>
      <c r="AG202" s="74"/>
      <c r="AH202" s="74"/>
      <c r="AI202" s="74"/>
      <c r="AJ202" s="74"/>
      <c r="AK202" s="74"/>
      <c r="AL202" s="157"/>
      <c r="AM202" s="157"/>
      <c r="AN202" s="157"/>
      <c r="AO202" s="74"/>
      <c r="AP202" s="74"/>
      <c r="AQ202" s="157"/>
      <c r="AR202" s="157"/>
      <c r="AS202" s="74"/>
      <c r="AT202" s="74"/>
      <c r="AU202" s="157"/>
      <c r="AV202" s="157"/>
      <c r="AW202" s="74"/>
      <c r="AX202" s="157"/>
      <c r="AY202" s="74"/>
      <c r="AZ202" s="74"/>
      <c r="BA202" s="74"/>
      <c r="BB202" s="74"/>
      <c r="BC202" s="74"/>
      <c r="BD202" s="74"/>
      <c r="BE202" s="74"/>
      <c r="BF202" s="74"/>
      <c r="BG202" s="157"/>
      <c r="BH202" s="80"/>
      <c r="BI202" s="157"/>
      <c r="BJ202" s="74"/>
      <c r="BK202" s="157"/>
      <c r="BL202" s="157"/>
      <c r="BM202" s="157"/>
      <c r="BN202" s="157"/>
      <c r="BO202" s="74"/>
      <c r="BP202" s="74"/>
      <c r="BQ202" s="157"/>
      <c r="BR202" s="74"/>
      <c r="BS202" s="74"/>
      <c r="BT202" s="157"/>
      <c r="BU202" s="157"/>
      <c r="BV202" s="157"/>
      <c r="BW202" s="157"/>
      <c r="BX202" s="74"/>
      <c r="BY202" s="74"/>
      <c r="BZ202" s="74"/>
      <c r="CA202" s="74"/>
      <c r="CB202" s="74"/>
      <c r="CC202" s="74"/>
      <c r="CD202" s="157"/>
      <c r="CE202" s="157"/>
      <c r="CF202" s="74"/>
      <c r="CG202" s="74"/>
      <c r="CH202" s="74"/>
      <c r="CI202" s="74"/>
      <c r="CJ202" s="74"/>
      <c r="CK202" s="74"/>
      <c r="CL202" s="74"/>
      <c r="CM202" s="74"/>
      <c r="CN202" s="74"/>
      <c r="CO202" s="74"/>
      <c r="CP202" s="74"/>
      <c r="CQ202" s="74"/>
      <c r="CR202" s="74"/>
      <c r="CS202" s="74"/>
      <c r="CT202" s="74"/>
      <c r="CU202" s="74"/>
    </row>
    <row r="203" spans="1:99">
      <c r="B203" s="108"/>
      <c r="C203" s="227"/>
      <c r="D203" s="232"/>
      <c r="M203" s="157"/>
      <c r="N203" s="157"/>
      <c r="O203" s="157"/>
      <c r="P203" s="157"/>
      <c r="X203" s="157"/>
      <c r="Y203" s="157"/>
      <c r="Z203" s="157"/>
      <c r="AA203" s="157"/>
      <c r="AB203" s="157"/>
      <c r="AC203" s="157"/>
      <c r="AD203" s="157"/>
      <c r="AL203" s="157"/>
      <c r="AM203" s="157"/>
      <c r="AN203" s="157"/>
      <c r="AO203" s="2"/>
      <c r="AQ203" s="157"/>
      <c r="AR203" s="157"/>
      <c r="AS203" s="157"/>
      <c r="AU203" s="2"/>
      <c r="AV203" s="157"/>
      <c r="AX203" s="157"/>
      <c r="BG203" s="157"/>
      <c r="BI203" s="157"/>
      <c r="BK203" s="157"/>
      <c r="BQ203" s="157"/>
      <c r="BT203" s="157"/>
      <c r="BU203" s="157"/>
      <c r="BW203" s="157"/>
      <c r="CD203" s="157"/>
      <c r="CE203" s="157"/>
    </row>
    <row r="204" spans="1:99" ht="13.2" customHeight="1">
      <c r="A204" s="107"/>
      <c r="B204" s="225"/>
      <c r="C204" s="227"/>
      <c r="D204" s="212"/>
      <c r="F204" s="74"/>
      <c r="G204" s="74"/>
      <c r="H204" s="74"/>
      <c r="I204" s="74"/>
      <c r="J204" s="74"/>
      <c r="K204" s="74"/>
      <c r="L204" s="74"/>
      <c r="M204" s="157"/>
      <c r="N204" s="157"/>
      <c r="O204" s="157"/>
      <c r="P204" s="157"/>
      <c r="Q204" s="74"/>
      <c r="R204" s="74"/>
      <c r="S204" s="157"/>
      <c r="T204" s="157"/>
      <c r="U204" s="157"/>
      <c r="V204" s="74"/>
      <c r="W204" s="74"/>
      <c r="X204" s="157"/>
      <c r="Y204" s="157"/>
      <c r="Z204" s="157"/>
      <c r="AA204" s="157"/>
      <c r="AB204" s="157"/>
      <c r="AC204" s="157"/>
      <c r="AD204" s="157"/>
      <c r="AE204" s="74"/>
      <c r="AF204" s="74"/>
      <c r="AG204" s="74"/>
      <c r="AH204" s="74"/>
      <c r="AI204" s="74"/>
      <c r="AJ204" s="74"/>
      <c r="AK204" s="74"/>
      <c r="AL204" s="157"/>
      <c r="AM204" s="157"/>
      <c r="AN204" s="157"/>
      <c r="AO204" s="74"/>
      <c r="AP204" s="74"/>
      <c r="AQ204" s="157"/>
      <c r="AR204" s="157"/>
      <c r="AS204" s="74"/>
      <c r="AT204" s="74"/>
      <c r="AU204" s="157"/>
      <c r="AV204" s="157"/>
      <c r="AW204" s="74"/>
      <c r="AX204" s="157"/>
      <c r="AY204" s="74"/>
      <c r="AZ204" s="74"/>
      <c r="BA204" s="74"/>
      <c r="BB204" s="74"/>
      <c r="BC204" s="74"/>
      <c r="BD204" s="74"/>
      <c r="BE204" s="74"/>
      <c r="BF204" s="74"/>
      <c r="BG204" s="157"/>
      <c r="BH204" s="80"/>
      <c r="BI204" s="157"/>
      <c r="BJ204" s="74"/>
      <c r="BK204" s="157"/>
      <c r="BL204" s="157"/>
      <c r="BM204" s="157"/>
      <c r="BN204" s="157"/>
      <c r="BO204" s="74"/>
      <c r="BP204" s="74"/>
      <c r="BQ204" s="157"/>
      <c r="BR204" s="74"/>
      <c r="BS204" s="74"/>
      <c r="BT204" s="157"/>
      <c r="BU204" s="157"/>
      <c r="BV204" s="157"/>
      <c r="BW204" s="157"/>
      <c r="BX204" s="74"/>
      <c r="BY204" s="74"/>
      <c r="BZ204" s="74"/>
      <c r="CA204" s="74"/>
      <c r="CB204" s="74"/>
      <c r="CC204" s="74"/>
      <c r="CD204" s="157"/>
      <c r="CE204" s="157"/>
      <c r="CF204" s="74"/>
      <c r="CG204" s="74"/>
      <c r="CH204" s="74"/>
      <c r="CI204" s="74"/>
      <c r="CJ204" s="74"/>
      <c r="CK204" s="74"/>
      <c r="CL204" s="74"/>
      <c r="CM204" s="74"/>
      <c r="CN204" s="74"/>
      <c r="CO204" s="74"/>
      <c r="CP204" s="74"/>
      <c r="CQ204" s="74"/>
      <c r="CR204" s="74"/>
      <c r="CS204" s="74"/>
      <c r="CT204" s="74"/>
      <c r="CU204" s="74"/>
    </row>
    <row r="205" spans="1:99" ht="13.2" customHeight="1">
      <c r="A205" s="107"/>
      <c r="B205" s="231"/>
      <c r="C205" s="227"/>
      <c r="D205"/>
      <c r="E205" s="74"/>
      <c r="F205" s="74"/>
      <c r="G205" s="74"/>
      <c r="H205" s="74"/>
      <c r="I205" s="74"/>
      <c r="J205" s="74"/>
      <c r="K205" s="74"/>
      <c r="L205" s="74"/>
      <c r="M205" s="157"/>
      <c r="N205" s="157"/>
      <c r="O205" s="157"/>
      <c r="P205" s="157"/>
      <c r="Q205" s="74"/>
      <c r="R205" s="74"/>
      <c r="S205" s="157"/>
      <c r="T205" s="157"/>
      <c r="U205" s="157"/>
      <c r="V205" s="74"/>
      <c r="W205" s="74"/>
      <c r="X205" s="157"/>
      <c r="Y205" s="157"/>
      <c r="Z205" s="157"/>
      <c r="AA205" s="157"/>
      <c r="AB205" s="157"/>
      <c r="AC205" s="157"/>
      <c r="AD205" s="157"/>
      <c r="AE205" s="74"/>
      <c r="AF205" s="74"/>
      <c r="AG205" s="74"/>
      <c r="AH205" s="74"/>
      <c r="AI205" s="74"/>
      <c r="AJ205" s="74"/>
      <c r="AK205" s="74"/>
      <c r="AL205" s="157"/>
      <c r="AM205" s="157"/>
      <c r="AN205" s="157"/>
      <c r="AO205" s="157"/>
      <c r="AP205" s="74"/>
      <c r="AQ205" s="157"/>
      <c r="AR205" s="157"/>
      <c r="AS205" s="74"/>
      <c r="AT205" s="74"/>
      <c r="AU205" s="157"/>
      <c r="AV205" s="157"/>
      <c r="AW205" s="74"/>
      <c r="AX205" s="157"/>
      <c r="AY205" s="74"/>
      <c r="AZ205" s="74"/>
      <c r="BA205" s="74"/>
      <c r="BB205" s="74"/>
      <c r="BC205" s="74"/>
      <c r="BD205" s="74"/>
      <c r="BE205" s="74"/>
      <c r="BF205" s="74"/>
      <c r="BG205" s="157"/>
      <c r="BH205" s="80"/>
      <c r="BI205" s="157"/>
      <c r="BJ205" s="74"/>
      <c r="BK205" s="157"/>
      <c r="BL205" s="157"/>
      <c r="BM205" s="157"/>
      <c r="BN205" s="157"/>
      <c r="BO205" s="74"/>
      <c r="BP205" s="74"/>
      <c r="BQ205" s="157"/>
      <c r="BR205" s="74"/>
      <c r="BS205" s="74"/>
      <c r="BT205" s="157"/>
      <c r="BU205" s="157"/>
      <c r="BV205" s="157"/>
      <c r="BW205" s="157"/>
      <c r="BX205" s="74"/>
      <c r="BY205" s="74"/>
      <c r="BZ205" s="74"/>
      <c r="CA205" s="74"/>
      <c r="CB205" s="74"/>
      <c r="CC205" s="74"/>
      <c r="CD205" s="157"/>
      <c r="CE205" s="157"/>
      <c r="CF205" s="74"/>
      <c r="CG205" s="74"/>
      <c r="CH205" s="74"/>
      <c r="CI205" s="74"/>
      <c r="CJ205" s="74"/>
      <c r="CK205" s="74"/>
      <c r="CL205" s="74"/>
      <c r="CM205" s="74"/>
      <c r="CN205" s="74"/>
      <c r="CO205" s="74"/>
      <c r="CP205" s="74"/>
      <c r="CQ205" s="74"/>
      <c r="CR205" s="74"/>
      <c r="CS205" s="74"/>
      <c r="CT205" s="74"/>
      <c r="CU205" s="74"/>
    </row>
    <row r="206" spans="1:99" ht="13.2" customHeight="1">
      <c r="A206" s="107"/>
      <c r="B206" s="231"/>
      <c r="C206" s="227"/>
      <c r="D206"/>
      <c r="F206" s="74"/>
      <c r="G206" s="74"/>
      <c r="H206" s="74"/>
      <c r="I206" s="74"/>
      <c r="J206" s="74"/>
      <c r="K206" s="74"/>
      <c r="L206" s="74"/>
      <c r="M206" s="157"/>
      <c r="N206" s="157"/>
      <c r="O206" s="157"/>
      <c r="P206" s="157"/>
      <c r="Q206" s="74"/>
      <c r="R206" s="74"/>
      <c r="S206" s="157"/>
      <c r="T206" s="157"/>
      <c r="U206" s="157"/>
      <c r="V206" s="74"/>
      <c r="W206" s="74"/>
      <c r="X206" s="157"/>
      <c r="Y206" s="157"/>
      <c r="Z206" s="157"/>
      <c r="AA206" s="157"/>
      <c r="AB206"/>
      <c r="AC206" s="157"/>
      <c r="AD206" s="157"/>
      <c r="AE206" s="74"/>
      <c r="AF206" s="74"/>
      <c r="AG206" s="74"/>
      <c r="AH206" s="74"/>
      <c r="AI206" s="74"/>
      <c r="AJ206" s="74"/>
      <c r="AK206" s="74"/>
      <c r="AL206" s="157"/>
      <c r="AM206" s="157"/>
      <c r="AN206" s="74"/>
      <c r="AO206" s="157"/>
      <c r="AP206" s="74"/>
      <c r="AQ206" s="157"/>
      <c r="AR206" s="157"/>
      <c r="AS206" s="74"/>
      <c r="AT206" s="74"/>
      <c r="AU206" s="157"/>
      <c r="AV206" s="157"/>
      <c r="AW206" s="74"/>
      <c r="AX206" s="157"/>
      <c r="AY206" s="74"/>
      <c r="AZ206" s="74"/>
      <c r="BA206" s="74"/>
      <c r="BB206" s="74"/>
      <c r="BC206" s="74"/>
      <c r="BD206" s="74"/>
      <c r="BE206" s="74"/>
      <c r="BF206" s="74"/>
      <c r="BG206" s="157"/>
      <c r="BH206" s="80"/>
      <c r="BI206" s="157"/>
      <c r="BJ206" s="74"/>
      <c r="BK206" s="157"/>
      <c r="BL206" s="157"/>
      <c r="BM206" s="157"/>
      <c r="BN206" s="157"/>
      <c r="BO206" s="74"/>
      <c r="BP206" s="74"/>
      <c r="BQ206" s="157"/>
      <c r="BR206" s="74"/>
      <c r="BS206" s="74"/>
      <c r="BT206" s="157"/>
      <c r="BU206" s="157"/>
      <c r="BV206" s="157"/>
      <c r="BW206" s="157"/>
      <c r="BX206" s="74"/>
      <c r="BY206" s="74"/>
      <c r="BZ206" s="74"/>
      <c r="CA206" s="74"/>
      <c r="CB206" s="74"/>
      <c r="CC206" s="74"/>
      <c r="CD206" s="157"/>
      <c r="CE206" s="157"/>
      <c r="CF206" s="74"/>
      <c r="CG206" s="74"/>
      <c r="CH206" s="74"/>
      <c r="CI206" s="74"/>
      <c r="CJ206" s="74"/>
      <c r="CK206" s="74"/>
      <c r="CL206" s="74"/>
      <c r="CM206" s="74"/>
      <c r="CN206" s="74"/>
      <c r="CO206" s="74"/>
      <c r="CP206" s="74"/>
      <c r="CQ206" s="74"/>
      <c r="CR206" s="74"/>
      <c r="CS206" s="74"/>
      <c r="CT206" s="74"/>
      <c r="CU206" s="74"/>
    </row>
    <row r="207" spans="1:99" ht="13.2" customHeight="1">
      <c r="B207" s="108"/>
      <c r="C207" s="227"/>
      <c r="D207"/>
      <c r="F207" s="74"/>
      <c r="G207" s="74"/>
      <c r="H207" s="74"/>
      <c r="I207" s="74"/>
      <c r="J207" s="74"/>
      <c r="K207" s="74"/>
      <c r="L207" s="74"/>
      <c r="M207" s="157"/>
      <c r="N207" s="157"/>
      <c r="O207" s="157"/>
      <c r="P207" s="157"/>
      <c r="Q207" s="74"/>
      <c r="R207" s="74"/>
      <c r="S207" s="157"/>
      <c r="T207" s="157"/>
      <c r="U207" s="157"/>
      <c r="V207" s="74"/>
      <c r="W207" s="74"/>
      <c r="X207" s="157"/>
      <c r="Y207" s="157"/>
      <c r="Z207" s="157"/>
      <c r="AA207" s="157"/>
      <c r="AB207" s="157"/>
      <c r="AC207" s="157"/>
      <c r="AD207" s="157"/>
      <c r="AE207" s="74"/>
      <c r="AF207" s="74"/>
      <c r="AG207" s="74"/>
      <c r="AH207" s="74"/>
      <c r="AI207" s="74"/>
      <c r="AJ207" s="74"/>
      <c r="AK207" s="74"/>
      <c r="AL207" s="157"/>
      <c r="AM207" s="157"/>
      <c r="AN207" s="157"/>
      <c r="AO207" s="157"/>
      <c r="AP207" s="74"/>
      <c r="AQ207" s="157"/>
      <c r="AR207" s="157"/>
      <c r="AS207" s="74"/>
      <c r="AT207" s="74"/>
      <c r="AU207" s="157"/>
      <c r="AV207" s="157"/>
      <c r="AW207" s="74"/>
      <c r="AX207" s="157"/>
      <c r="AY207" s="74"/>
      <c r="AZ207" s="74"/>
      <c r="BA207" s="74"/>
      <c r="BB207" s="74"/>
      <c r="BC207" s="74"/>
      <c r="BD207" s="74"/>
      <c r="BE207" s="74"/>
      <c r="BF207" s="74"/>
      <c r="BG207" s="157"/>
      <c r="BH207" s="80"/>
      <c r="BI207" s="157"/>
      <c r="BJ207" s="74"/>
      <c r="BK207" s="157"/>
      <c r="BL207" s="157"/>
      <c r="BM207" s="157"/>
      <c r="BN207" s="157"/>
      <c r="BO207" s="74"/>
      <c r="BP207" s="74"/>
      <c r="BQ207" s="157"/>
      <c r="BR207" s="74"/>
      <c r="BS207" s="74"/>
      <c r="BT207" s="157"/>
      <c r="BU207" s="157"/>
      <c r="BV207" s="157"/>
      <c r="BW207" s="157"/>
      <c r="BX207" s="74"/>
      <c r="BY207" s="74"/>
      <c r="BZ207" s="74"/>
      <c r="CA207" s="74"/>
      <c r="CB207" s="74"/>
      <c r="CC207" s="74"/>
      <c r="CD207" s="157"/>
      <c r="CE207" s="157"/>
      <c r="CF207" s="74"/>
      <c r="CG207" s="74"/>
      <c r="CH207" s="74"/>
      <c r="CI207" s="74"/>
      <c r="CJ207" s="74"/>
      <c r="CK207" s="74"/>
      <c r="CL207" s="74"/>
      <c r="CM207" s="74"/>
      <c r="CN207" s="74"/>
      <c r="CO207" s="74"/>
      <c r="CP207" s="74"/>
      <c r="CQ207" s="74"/>
      <c r="CR207" s="74"/>
      <c r="CS207" s="74"/>
      <c r="CT207" s="74"/>
      <c r="CU207" s="74"/>
    </row>
    <row r="208" spans="1:99" ht="13.2" customHeight="1">
      <c r="A208" s="107"/>
      <c r="B208" s="108"/>
      <c r="C208" s="227"/>
      <c r="D208"/>
      <c r="F208" s="74"/>
      <c r="G208" s="74"/>
      <c r="H208" s="74"/>
      <c r="I208" s="74"/>
      <c r="J208" s="74"/>
      <c r="K208" s="74"/>
      <c r="L208" s="74"/>
      <c r="M208" s="157"/>
      <c r="N208" s="157"/>
      <c r="O208" s="157"/>
      <c r="P208" s="157"/>
      <c r="Q208" s="74"/>
      <c r="R208" s="74"/>
      <c r="S208" s="157"/>
      <c r="T208" s="157"/>
      <c r="U208" s="157"/>
      <c r="V208" s="74"/>
      <c r="W208" s="74"/>
      <c r="X208" s="157"/>
      <c r="Y208" s="157"/>
      <c r="Z208" s="157"/>
      <c r="AA208" s="157"/>
      <c r="AB208" s="157"/>
      <c r="AC208" s="157"/>
      <c r="AD208" s="157"/>
      <c r="AE208" s="74"/>
      <c r="AF208" s="74"/>
      <c r="AG208" s="74"/>
      <c r="AH208" s="74"/>
      <c r="AI208" s="74"/>
      <c r="AJ208" s="74"/>
      <c r="AK208" s="74"/>
      <c r="AL208" s="157"/>
      <c r="AM208" s="157"/>
      <c r="AN208" s="157"/>
      <c r="AO208" s="157"/>
      <c r="AP208" s="74"/>
      <c r="AQ208" s="157"/>
      <c r="AR208" s="157"/>
      <c r="AS208" s="74"/>
      <c r="AT208" s="74"/>
      <c r="AU208" s="157"/>
      <c r="AV208" s="157"/>
      <c r="AW208" s="74"/>
      <c r="AX208" s="157"/>
      <c r="AY208" s="74"/>
      <c r="AZ208" s="74"/>
      <c r="BA208" s="74"/>
      <c r="BB208" s="74"/>
      <c r="BC208" s="74"/>
      <c r="BD208" s="74"/>
      <c r="BE208" s="74"/>
      <c r="BF208" s="74"/>
      <c r="BG208" s="157"/>
      <c r="BH208" s="80"/>
      <c r="BI208" s="157"/>
      <c r="BJ208" s="74"/>
      <c r="BK208" s="157"/>
      <c r="BL208" s="157"/>
      <c r="BM208" s="157"/>
      <c r="BN208" s="157"/>
      <c r="BO208" s="74"/>
      <c r="BP208" s="74"/>
      <c r="BQ208" s="157"/>
      <c r="BR208" s="74"/>
      <c r="BS208" s="74"/>
      <c r="BT208" s="157"/>
      <c r="BU208" s="157"/>
      <c r="BV208" s="157"/>
      <c r="BW208" s="157"/>
      <c r="BX208" s="74"/>
      <c r="BY208" s="74"/>
      <c r="BZ208" s="74"/>
      <c r="CA208" s="74"/>
      <c r="CB208" s="74"/>
      <c r="CC208" s="74"/>
      <c r="CD208" s="157"/>
      <c r="CE208" s="157"/>
      <c r="CF208" s="74"/>
      <c r="CG208" s="74"/>
      <c r="CH208" s="74"/>
      <c r="CI208" s="74"/>
      <c r="CJ208" s="74"/>
      <c r="CK208" s="74"/>
      <c r="CL208" s="74"/>
      <c r="CM208" s="74"/>
      <c r="CN208" s="74"/>
      <c r="CO208" s="74"/>
      <c r="CP208" s="74"/>
      <c r="CQ208" s="74"/>
      <c r="CR208" s="74"/>
      <c r="CS208" s="74"/>
      <c r="CT208" s="74"/>
      <c r="CU208" s="74"/>
    </row>
    <row r="209" spans="1:101" ht="13.2" customHeight="1">
      <c r="A209" s="107"/>
      <c r="B209" s="108"/>
      <c r="C209" s="227"/>
      <c r="D209"/>
      <c r="F209" s="74"/>
      <c r="G209" s="74"/>
      <c r="H209" s="74"/>
      <c r="I209" s="74"/>
      <c r="J209" s="74"/>
      <c r="K209" s="74"/>
      <c r="L209" s="74"/>
      <c r="M209" s="157"/>
      <c r="N209" s="157"/>
      <c r="O209" s="157"/>
      <c r="P209" s="157"/>
      <c r="Q209" s="74"/>
      <c r="R209" s="74"/>
      <c r="S209" s="157"/>
      <c r="T209" s="157"/>
      <c r="U209" s="157"/>
      <c r="V209" s="74"/>
      <c r="W209" s="74"/>
      <c r="X209" s="157"/>
      <c r="Y209" s="157"/>
      <c r="Z209" s="157"/>
      <c r="AA209" s="157"/>
      <c r="AB209" s="157"/>
      <c r="AC209" s="157"/>
      <c r="AD209" s="157"/>
      <c r="AE209" s="74"/>
      <c r="AF209" s="74"/>
      <c r="AG209" s="74"/>
      <c r="AH209" s="74"/>
      <c r="AI209" s="74"/>
      <c r="AJ209" s="74"/>
      <c r="AK209" s="74"/>
      <c r="AL209" s="157"/>
      <c r="AM209" s="157"/>
      <c r="AN209" s="157"/>
      <c r="AO209" s="157"/>
      <c r="AP209" s="74"/>
      <c r="AQ209" s="157"/>
      <c r="AR209" s="157"/>
      <c r="AS209" s="74"/>
      <c r="AT209" s="74"/>
      <c r="AU209" s="157"/>
      <c r="AV209" s="157"/>
      <c r="AW209" s="74"/>
      <c r="AX209" s="157"/>
      <c r="AY209" s="74"/>
      <c r="AZ209" s="74"/>
      <c r="BA209" s="74"/>
      <c r="BB209" s="74"/>
      <c r="BC209" s="74"/>
      <c r="BD209" s="74"/>
      <c r="BE209" s="74"/>
      <c r="BF209" s="74"/>
      <c r="BG209" s="157"/>
      <c r="BH209" s="80"/>
      <c r="BI209" s="157"/>
      <c r="BJ209" s="74"/>
      <c r="BK209" s="157"/>
      <c r="BL209" s="157"/>
      <c r="BM209" s="157"/>
      <c r="BN209" s="157"/>
      <c r="BO209" s="74"/>
      <c r="BP209" s="74"/>
      <c r="BQ209" s="157"/>
      <c r="BR209" s="74"/>
      <c r="BS209" s="74"/>
      <c r="BT209" s="157"/>
      <c r="BU209" s="157"/>
      <c r="BV209" s="157"/>
      <c r="BW209" s="157"/>
      <c r="BX209" s="74"/>
      <c r="BY209" s="74"/>
      <c r="BZ209" s="74"/>
      <c r="CA209" s="74"/>
      <c r="CB209" s="74"/>
      <c r="CC209" s="74"/>
      <c r="CD209" s="157"/>
      <c r="CE209" s="157"/>
      <c r="CF209" s="74"/>
      <c r="CG209" s="74"/>
      <c r="CH209" s="74"/>
      <c r="CI209" s="74"/>
      <c r="CJ209" s="74"/>
      <c r="CK209" s="74"/>
      <c r="CL209" s="74"/>
      <c r="CM209" s="74"/>
      <c r="CN209" s="74"/>
      <c r="CO209" s="74"/>
      <c r="CP209" s="74"/>
      <c r="CQ209" s="74"/>
      <c r="CR209" s="74"/>
      <c r="CS209" s="74"/>
      <c r="CT209" s="74"/>
      <c r="CU209" s="74"/>
    </row>
    <row r="210" spans="1:101">
      <c r="A210" s="107"/>
      <c r="B210" s="108"/>
      <c r="C210" s="227"/>
      <c r="D210" s="157"/>
      <c r="M210" s="157"/>
      <c r="N210" s="157"/>
      <c r="O210" s="157"/>
      <c r="P210" s="157"/>
      <c r="X210" s="157"/>
      <c r="Y210" s="157"/>
      <c r="Z210" s="157"/>
      <c r="AA210" s="157"/>
      <c r="AB210" s="157"/>
      <c r="AC210" s="157"/>
      <c r="AD210" s="157"/>
      <c r="AL210" s="157"/>
      <c r="AM210" s="157"/>
      <c r="AN210" s="157"/>
      <c r="AO210" s="157"/>
      <c r="AQ210" s="157"/>
      <c r="AR210" s="157"/>
      <c r="AV210" s="157"/>
      <c r="AX210" s="157"/>
      <c r="BG210" s="157"/>
      <c r="BI210" s="157"/>
      <c r="BK210" s="157"/>
      <c r="BQ210" s="157"/>
      <c r="BT210" s="157"/>
      <c r="BU210" s="157"/>
      <c r="BW210" s="157"/>
      <c r="CD210" s="157"/>
      <c r="CE210" s="157"/>
    </row>
    <row r="212" spans="1:101">
      <c r="A212" s="107"/>
      <c r="B212" s="108"/>
      <c r="C212" s="227"/>
      <c r="D212" s="2"/>
      <c r="F212" s="157"/>
      <c r="L212" s="2"/>
      <c r="M212"/>
      <c r="N212"/>
      <c r="O212" s="157"/>
      <c r="P212"/>
      <c r="S212" s="157"/>
      <c r="U212" s="157"/>
      <c r="X212" s="157"/>
      <c r="Y212" s="157"/>
      <c r="Z212"/>
      <c r="AA212" s="157"/>
      <c r="AB212"/>
      <c r="AC212"/>
      <c r="AD212" s="157"/>
      <c r="AE212" s="157"/>
      <c r="AF212" s="157"/>
      <c r="AL212" s="157"/>
      <c r="AM212" s="157"/>
      <c r="AN212"/>
      <c r="AO212"/>
      <c r="AQ212"/>
      <c r="AR212"/>
      <c r="AU212" s="157"/>
      <c r="AV212"/>
      <c r="AX212"/>
      <c r="BG212"/>
      <c r="BI212"/>
      <c r="BK212"/>
      <c r="BQ212"/>
      <c r="BS212" s="157"/>
      <c r="BT212"/>
      <c r="BU212"/>
      <c r="BW212"/>
      <c r="CD212"/>
      <c r="CE212" s="2"/>
      <c r="CF212" s="2"/>
      <c r="CT212"/>
      <c r="CU212"/>
      <c r="CV212"/>
      <c r="CW212"/>
    </row>
    <row r="213" spans="1:101" ht="13.2" customHeight="1">
      <c r="A213" s="107"/>
      <c r="B213" s="231"/>
      <c r="C213" s="227"/>
      <c r="D213"/>
      <c r="E213" s="74"/>
      <c r="F213" s="74"/>
      <c r="G213" s="74"/>
      <c r="H213" s="74"/>
      <c r="I213" s="74"/>
      <c r="J213" s="74"/>
      <c r="K213" s="74"/>
      <c r="L213" s="74"/>
      <c r="M213" s="157"/>
      <c r="N213" s="157"/>
      <c r="O213" s="157"/>
      <c r="P213" s="157"/>
      <c r="Q213" s="74"/>
      <c r="R213" s="74"/>
      <c r="S213" s="157"/>
      <c r="T213" s="157"/>
      <c r="U213" s="157"/>
      <c r="V213" s="74"/>
      <c r="W213" s="74"/>
      <c r="X213" s="157"/>
      <c r="Y213" s="157"/>
      <c r="Z213" s="157"/>
      <c r="AA213" s="157"/>
      <c r="AB213" s="157"/>
      <c r="AC213" s="157"/>
      <c r="AD213" s="157"/>
      <c r="AE213" s="74"/>
      <c r="AF213" s="74"/>
      <c r="AG213" s="74"/>
      <c r="AH213" s="74"/>
      <c r="AI213" s="74"/>
      <c r="AJ213" s="74"/>
      <c r="AK213" s="74"/>
      <c r="AL213" s="157"/>
      <c r="AM213" s="157"/>
      <c r="AN213" s="157"/>
      <c r="AO213" s="157"/>
      <c r="AP213" s="74"/>
      <c r="AQ213" s="157"/>
      <c r="AR213" s="157"/>
      <c r="AS213" s="74"/>
      <c r="AT213" s="74"/>
      <c r="AU213" s="157"/>
      <c r="AV213" s="157"/>
      <c r="AW213" s="74"/>
      <c r="AX213" s="157"/>
      <c r="AY213" s="74"/>
      <c r="AZ213" s="74"/>
      <c r="BA213" s="74"/>
      <c r="BB213" s="74"/>
      <c r="BC213" s="74"/>
      <c r="BD213" s="74"/>
      <c r="BE213" s="74"/>
      <c r="BF213" s="74"/>
      <c r="BG213" s="157"/>
      <c r="BH213" s="80"/>
      <c r="BI213" s="157"/>
      <c r="BJ213" s="74"/>
      <c r="BK213" s="157"/>
      <c r="BL213" s="157"/>
      <c r="BM213" s="157"/>
      <c r="BN213" s="157"/>
      <c r="BO213" s="74"/>
      <c r="BP213" s="74"/>
      <c r="BQ213" s="157"/>
      <c r="BR213" s="74"/>
      <c r="BS213" s="74"/>
      <c r="BT213" s="157"/>
      <c r="BU213" s="157"/>
      <c r="BV213" s="157"/>
      <c r="BW213" s="157"/>
      <c r="BX213" s="74"/>
      <c r="BY213" s="74"/>
      <c r="BZ213" s="74"/>
      <c r="CA213" s="74"/>
      <c r="CB213" s="74"/>
      <c r="CC213" s="74"/>
      <c r="CD213" s="157"/>
      <c r="CE213" s="157"/>
      <c r="CF213" s="74"/>
      <c r="CG213" s="74"/>
      <c r="CH213" s="74"/>
      <c r="CI213" s="74"/>
      <c r="CJ213" s="74"/>
      <c r="CK213" s="74"/>
      <c r="CL213" s="74"/>
      <c r="CM213" s="74"/>
      <c r="CN213" s="74"/>
      <c r="CO213" s="74"/>
      <c r="CP213" s="74"/>
      <c r="CQ213" s="74"/>
      <c r="CR213" s="74"/>
      <c r="CS213" s="74"/>
      <c r="CT213" s="74"/>
      <c r="CU213" s="74"/>
    </row>
    <row r="214" spans="1:101" ht="13.2" customHeight="1">
      <c r="A214" s="107"/>
      <c r="B214" s="231"/>
      <c r="C214" s="227"/>
      <c r="D214"/>
      <c r="E214" s="74"/>
      <c r="F214" s="74"/>
      <c r="G214" s="74"/>
      <c r="H214" s="74"/>
      <c r="I214" s="74"/>
      <c r="J214" s="74"/>
      <c r="K214" s="74"/>
      <c r="L214" s="74"/>
      <c r="M214" s="157"/>
      <c r="N214" s="157"/>
      <c r="O214" s="157"/>
      <c r="P214" s="157"/>
      <c r="Q214" s="74"/>
      <c r="R214" s="74"/>
      <c r="S214" s="157"/>
      <c r="T214" s="157"/>
      <c r="U214" s="157"/>
      <c r="V214" s="74"/>
      <c r="W214" s="74"/>
      <c r="X214" s="157"/>
      <c r="Y214" s="157"/>
      <c r="Z214" s="157"/>
      <c r="AA214" s="157"/>
      <c r="AB214" s="157"/>
      <c r="AC214" s="157"/>
      <c r="AD214" s="157"/>
      <c r="AE214" s="74"/>
      <c r="AF214" s="74"/>
      <c r="AG214" s="74"/>
      <c r="AH214" s="74"/>
      <c r="AI214" s="74"/>
      <c r="AJ214" s="74"/>
      <c r="AK214" s="74"/>
      <c r="AL214" s="157"/>
      <c r="AM214" s="157"/>
      <c r="AN214" s="157"/>
      <c r="AO214" s="157"/>
      <c r="AP214" s="74"/>
      <c r="AQ214" s="157"/>
      <c r="AR214" s="157"/>
      <c r="AS214" s="74"/>
      <c r="AT214" s="74"/>
      <c r="AU214" s="157"/>
      <c r="AV214" s="157"/>
      <c r="AW214" s="74"/>
      <c r="AX214" s="157"/>
      <c r="AY214" s="74"/>
      <c r="AZ214" s="74"/>
      <c r="BA214" s="74"/>
      <c r="BB214" s="74"/>
      <c r="BC214" s="74"/>
      <c r="BD214" s="74"/>
      <c r="BE214" s="74"/>
      <c r="BF214" s="74"/>
      <c r="BG214" s="157"/>
      <c r="BH214" s="80"/>
      <c r="BI214" s="157"/>
      <c r="BJ214" s="74"/>
      <c r="BK214" s="157"/>
      <c r="BL214" s="157"/>
      <c r="BM214" s="157"/>
      <c r="BN214" s="157"/>
      <c r="BO214" s="74"/>
      <c r="BP214" s="74"/>
      <c r="BQ214" s="157"/>
      <c r="BR214" s="74"/>
      <c r="BS214" s="74"/>
      <c r="BT214" s="157"/>
      <c r="BU214" s="157"/>
      <c r="BV214" s="157"/>
      <c r="BW214" s="157"/>
      <c r="BX214" s="74"/>
      <c r="BY214" s="74"/>
      <c r="BZ214" s="74"/>
      <c r="CA214" s="74"/>
      <c r="CB214" s="74"/>
      <c r="CC214" s="74"/>
      <c r="CD214" s="157"/>
      <c r="CE214" s="157"/>
      <c r="CF214" s="74"/>
      <c r="CG214" s="74"/>
      <c r="CH214" s="74"/>
      <c r="CI214" s="74"/>
      <c r="CJ214" s="74"/>
      <c r="CK214" s="74"/>
      <c r="CL214" s="74"/>
      <c r="CM214" s="74"/>
      <c r="CN214" s="74"/>
      <c r="CO214" s="74"/>
      <c r="CP214" s="74"/>
      <c r="CQ214" s="74"/>
      <c r="CR214" s="74"/>
      <c r="CS214" s="74"/>
      <c r="CT214" s="74"/>
      <c r="CU214" s="74"/>
    </row>
    <row r="215" spans="1:101" ht="13.2" customHeight="1">
      <c r="A215" s="107"/>
      <c r="B215" s="231"/>
      <c r="C215" s="227"/>
      <c r="D215"/>
      <c r="E215" s="74"/>
      <c r="F215" s="74"/>
      <c r="G215" s="74"/>
      <c r="H215" s="74"/>
      <c r="I215" s="74"/>
      <c r="J215" s="74"/>
      <c r="K215" s="74"/>
      <c r="L215" s="74"/>
      <c r="M215" s="157"/>
      <c r="N215" s="157"/>
      <c r="O215" s="157"/>
      <c r="P215" s="157"/>
      <c r="Q215" s="74"/>
      <c r="R215" s="74"/>
      <c r="S215" s="157"/>
      <c r="T215" s="157"/>
      <c r="U215" s="157"/>
      <c r="V215" s="74"/>
      <c r="W215" s="74"/>
      <c r="X215" s="157"/>
      <c r="Y215" s="157"/>
      <c r="Z215" s="157"/>
      <c r="AA215" s="157"/>
      <c r="AB215" s="157"/>
      <c r="AC215" s="157"/>
      <c r="AD215" s="157"/>
      <c r="AE215" s="74"/>
      <c r="AF215" s="74"/>
      <c r="AG215" s="74"/>
      <c r="AH215" s="74"/>
      <c r="AI215" s="74"/>
      <c r="AJ215" s="74"/>
      <c r="AK215" s="74"/>
      <c r="AL215" s="157"/>
      <c r="AM215" s="157"/>
      <c r="AN215" s="157"/>
      <c r="AO215" s="157"/>
      <c r="AP215" s="74"/>
      <c r="AQ215" s="157"/>
      <c r="AR215" s="157"/>
      <c r="AS215" s="74"/>
      <c r="AT215" s="74"/>
      <c r="AU215" s="157"/>
      <c r="AV215" s="157"/>
      <c r="AW215" s="74"/>
      <c r="AX215" s="157"/>
      <c r="AY215" s="74"/>
      <c r="AZ215" s="74"/>
      <c r="BA215" s="74"/>
      <c r="BB215" s="74"/>
      <c r="BC215" s="74"/>
      <c r="BD215" s="74"/>
      <c r="BE215" s="74"/>
      <c r="BF215" s="74"/>
      <c r="BG215" s="157"/>
      <c r="BH215" s="80"/>
      <c r="BI215" s="157"/>
      <c r="BJ215" s="74"/>
      <c r="BK215" s="157"/>
      <c r="BL215" s="157"/>
      <c r="BM215" s="157"/>
      <c r="BN215" s="157"/>
      <c r="BO215" s="74"/>
      <c r="BP215" s="74"/>
      <c r="BQ215" s="157"/>
      <c r="BR215" s="74"/>
      <c r="BS215" s="74"/>
      <c r="BT215" s="157"/>
      <c r="BU215" s="157"/>
      <c r="BV215" s="157"/>
      <c r="BW215" s="157"/>
      <c r="BX215" s="74"/>
      <c r="BY215" s="74"/>
      <c r="BZ215" s="74"/>
      <c r="CA215" s="74"/>
      <c r="CB215" s="74"/>
      <c r="CC215" s="74"/>
      <c r="CD215" s="157"/>
      <c r="CE215" s="157"/>
      <c r="CF215" s="74"/>
      <c r="CG215" s="74"/>
      <c r="CH215" s="74"/>
      <c r="CI215" s="74"/>
      <c r="CJ215" s="74"/>
      <c r="CK215" s="74"/>
      <c r="CL215" s="74"/>
      <c r="CM215" s="74"/>
      <c r="CN215" s="74"/>
      <c r="CO215" s="74"/>
      <c r="CP215" s="74"/>
      <c r="CQ215" s="74"/>
      <c r="CR215" s="74"/>
      <c r="CS215" s="74"/>
      <c r="CT215" s="74"/>
      <c r="CU215" s="74"/>
    </row>
    <row r="216" spans="1:101" ht="13.2" customHeight="1">
      <c r="A216" s="107"/>
      <c r="B216" s="231"/>
      <c r="C216" s="227"/>
      <c r="D216"/>
      <c r="E216" s="74"/>
      <c r="F216" s="74"/>
      <c r="G216" s="74"/>
      <c r="H216" s="74"/>
      <c r="I216" s="74"/>
      <c r="J216" s="74"/>
      <c r="K216" s="74"/>
      <c r="L216" s="74"/>
      <c r="M216" s="157"/>
      <c r="N216" s="157"/>
      <c r="O216" s="157"/>
      <c r="P216" s="157"/>
      <c r="Q216" s="74"/>
      <c r="R216" s="74"/>
      <c r="S216" s="157"/>
      <c r="T216" s="157"/>
      <c r="U216" s="157"/>
      <c r="V216" s="74"/>
      <c r="W216" s="74"/>
      <c r="X216" s="157"/>
      <c r="Y216" s="157"/>
      <c r="Z216" s="157"/>
      <c r="AA216" s="157"/>
      <c r="AB216" s="157"/>
      <c r="AC216" s="157"/>
      <c r="AD216" s="157"/>
      <c r="AE216" s="74"/>
      <c r="AF216" s="74"/>
      <c r="AG216" s="74"/>
      <c r="AH216" s="74"/>
      <c r="AI216" s="74"/>
      <c r="AJ216" s="74"/>
      <c r="AK216" s="74"/>
      <c r="AL216" s="157"/>
      <c r="AM216" s="157"/>
      <c r="AN216" s="157"/>
      <c r="AO216" s="157"/>
      <c r="AP216" s="74"/>
      <c r="AQ216" s="157"/>
      <c r="AR216" s="157"/>
      <c r="AS216" s="74"/>
      <c r="AT216" s="74"/>
      <c r="AU216" s="157"/>
      <c r="AV216" s="157"/>
      <c r="AW216" s="74"/>
      <c r="AX216" s="157"/>
      <c r="AY216" s="74"/>
      <c r="AZ216" s="74"/>
      <c r="BA216" s="74"/>
      <c r="BB216" s="74"/>
      <c r="BC216" s="74"/>
      <c r="BD216" s="74"/>
      <c r="BE216" s="74"/>
      <c r="BF216" s="74"/>
      <c r="BG216" s="221"/>
      <c r="BH216" s="80"/>
      <c r="BI216" s="157"/>
      <c r="BJ216" s="74"/>
      <c r="BK216" s="157"/>
      <c r="BL216" s="157"/>
      <c r="BM216" s="157"/>
      <c r="BN216" s="157"/>
      <c r="BO216" s="74"/>
      <c r="BP216" s="74"/>
      <c r="BQ216" s="157"/>
      <c r="BR216" s="74"/>
      <c r="BS216" s="74"/>
      <c r="BT216" s="157"/>
      <c r="BU216" s="157"/>
      <c r="BV216" s="157"/>
      <c r="BW216" s="157"/>
      <c r="BX216" s="74"/>
      <c r="BY216" s="74"/>
      <c r="BZ216" s="74"/>
      <c r="CA216" s="74"/>
      <c r="CB216" s="74"/>
      <c r="CC216" s="74"/>
      <c r="CD216" s="157"/>
      <c r="CE216" s="157"/>
      <c r="CF216" s="74"/>
      <c r="CG216" s="74"/>
      <c r="CH216" s="74"/>
      <c r="CI216" s="74"/>
      <c r="CJ216" s="74"/>
      <c r="CK216" s="74"/>
      <c r="CL216" s="74"/>
      <c r="CM216" s="74"/>
      <c r="CN216" s="74"/>
      <c r="CO216" s="74"/>
      <c r="CP216" s="74"/>
      <c r="CQ216" s="74"/>
      <c r="CR216" s="74"/>
      <c r="CS216" s="74"/>
      <c r="CT216" s="74"/>
      <c r="CU216" s="74"/>
    </row>
    <row r="217" spans="1:101" ht="13.2" customHeight="1">
      <c r="A217" s="107"/>
      <c r="B217" s="233"/>
      <c r="C217" s="227"/>
      <c r="D217"/>
      <c r="E217" s="74"/>
      <c r="F217" s="74"/>
      <c r="G217" s="74"/>
      <c r="H217" s="74"/>
      <c r="I217" s="74"/>
      <c r="J217" s="74"/>
      <c r="K217" s="74"/>
      <c r="L217" s="74"/>
      <c r="M217" s="157"/>
      <c r="N217" s="157"/>
      <c r="O217" s="157"/>
      <c r="P217" s="157"/>
      <c r="Q217" s="74"/>
      <c r="R217" s="74"/>
      <c r="S217" s="157"/>
      <c r="T217" s="157"/>
      <c r="U217" s="157"/>
      <c r="V217" s="74"/>
      <c r="W217" s="74"/>
      <c r="X217" s="157"/>
      <c r="Y217" s="157"/>
      <c r="Z217" s="157"/>
      <c r="AA217" s="157"/>
      <c r="AB217" s="157"/>
      <c r="AC217" s="157"/>
      <c r="AD217" s="157"/>
      <c r="AE217" s="74"/>
      <c r="AF217" s="74"/>
      <c r="AG217" s="74"/>
      <c r="AH217" s="74"/>
      <c r="AI217" s="74"/>
      <c r="AJ217" s="74"/>
      <c r="AK217" s="74"/>
      <c r="AL217" s="157"/>
      <c r="AM217" s="157"/>
      <c r="AN217" s="157"/>
      <c r="AO217" s="157"/>
      <c r="AP217" s="74"/>
      <c r="AQ217" s="157"/>
      <c r="AR217" s="157"/>
      <c r="AS217" s="74"/>
      <c r="AT217" s="74"/>
      <c r="AU217" s="157"/>
      <c r="AV217" s="157"/>
      <c r="AW217" s="74"/>
      <c r="AX217" s="157"/>
      <c r="AY217" s="74"/>
      <c r="AZ217" s="74"/>
      <c r="BA217" s="74"/>
      <c r="BB217" s="74"/>
      <c r="BC217" s="74"/>
      <c r="BD217" s="74"/>
      <c r="BE217" s="74"/>
      <c r="BF217" s="74"/>
      <c r="BG217" s="157"/>
      <c r="BH217" s="80"/>
      <c r="BI217" s="157"/>
      <c r="BJ217" s="74"/>
      <c r="BK217" s="157"/>
      <c r="BL217" s="157"/>
      <c r="BM217" s="157"/>
      <c r="BN217" s="157"/>
      <c r="BO217" s="74"/>
      <c r="BP217" s="74"/>
      <c r="BQ217" s="157"/>
      <c r="BR217" s="74"/>
      <c r="BS217" s="74"/>
      <c r="BT217" s="157"/>
      <c r="BU217" s="157"/>
      <c r="BV217" s="157"/>
      <c r="BW217" s="157"/>
      <c r="BX217" s="74"/>
      <c r="BY217" s="74"/>
      <c r="BZ217" s="74"/>
      <c r="CA217" s="74"/>
      <c r="CB217" s="74"/>
      <c r="CC217" s="74"/>
      <c r="CD217" s="157"/>
      <c r="CE217" s="157"/>
      <c r="CF217" s="74"/>
      <c r="CG217" s="74"/>
      <c r="CH217" s="74"/>
      <c r="CI217" s="74"/>
      <c r="CJ217" s="74"/>
      <c r="CK217" s="74"/>
      <c r="CL217" s="74"/>
      <c r="CM217" s="74"/>
      <c r="CN217" s="74"/>
      <c r="CO217" s="74"/>
      <c r="CP217" s="74"/>
      <c r="CQ217" s="74"/>
      <c r="CR217" s="74"/>
      <c r="CS217" s="74"/>
      <c r="CT217" s="74"/>
      <c r="CU217" s="74"/>
    </row>
    <row r="218" spans="1:101" ht="13.2" customHeight="1">
      <c r="A218" s="107"/>
      <c r="B218" s="231"/>
      <c r="C218" s="227"/>
      <c r="D218"/>
      <c r="E218" s="74"/>
      <c r="F218" s="74"/>
      <c r="G218" s="74"/>
      <c r="H218" s="74"/>
      <c r="I218" s="74"/>
      <c r="J218" s="74"/>
      <c r="K218" s="74"/>
      <c r="L218" s="74"/>
      <c r="M218" s="157"/>
      <c r="N218" s="157"/>
      <c r="O218" s="157"/>
      <c r="P218" s="157"/>
      <c r="Q218" s="74"/>
      <c r="R218" s="74"/>
      <c r="S218" s="157"/>
      <c r="T218" s="157"/>
      <c r="U218" s="157"/>
      <c r="V218" s="74"/>
      <c r="W218" s="74"/>
      <c r="X218" s="157"/>
      <c r="Y218" s="157"/>
      <c r="Z218" s="157"/>
      <c r="AA218" s="157"/>
      <c r="AB218" s="157"/>
      <c r="AC218" s="157"/>
      <c r="AD218" s="157"/>
      <c r="AE218" s="74"/>
      <c r="AF218" s="74"/>
      <c r="AG218" s="74"/>
      <c r="AH218" s="74"/>
      <c r="AI218" s="74"/>
      <c r="AJ218" s="74"/>
      <c r="AK218" s="74"/>
      <c r="AL218" s="157"/>
      <c r="AM218" s="157"/>
      <c r="AN218" s="157"/>
      <c r="AO218" s="157"/>
      <c r="AP218" s="74"/>
      <c r="AQ218" s="157"/>
      <c r="AR218" s="157"/>
      <c r="AS218" s="74"/>
      <c r="AT218" s="74"/>
      <c r="AU218" s="157"/>
      <c r="AV218" s="157"/>
      <c r="AW218" s="74"/>
      <c r="AX218" s="157"/>
      <c r="AY218" s="74"/>
      <c r="AZ218" s="74"/>
      <c r="BA218" s="74"/>
      <c r="BB218" s="74"/>
      <c r="BC218" s="74"/>
      <c r="BD218" s="74"/>
      <c r="BE218" s="74"/>
      <c r="BF218" s="74"/>
      <c r="BG218" s="157"/>
      <c r="BH218" s="80"/>
      <c r="BI218" s="157"/>
      <c r="BJ218" s="74"/>
      <c r="BK218" s="157"/>
      <c r="BL218" s="157"/>
      <c r="BM218" s="157"/>
      <c r="BN218" s="157"/>
      <c r="BO218" s="74"/>
      <c r="BP218" s="74"/>
      <c r="BQ218" s="157"/>
      <c r="BR218" s="74"/>
      <c r="BS218" s="74"/>
      <c r="BT218" s="157"/>
      <c r="BU218" s="157"/>
      <c r="BV218" s="157"/>
      <c r="BW218" s="157"/>
      <c r="BX218" s="74"/>
      <c r="BY218" s="74"/>
      <c r="BZ218" s="74"/>
      <c r="CA218" s="74"/>
      <c r="CB218" s="74"/>
      <c r="CC218" s="74"/>
      <c r="CD218" s="157"/>
      <c r="CE218" s="157"/>
      <c r="CF218" s="74"/>
      <c r="CG218" s="74"/>
      <c r="CH218" s="74"/>
      <c r="CI218" s="74"/>
      <c r="CJ218" s="74"/>
      <c r="CK218" s="74"/>
      <c r="CL218" s="74"/>
      <c r="CM218" s="74"/>
      <c r="CN218" s="74"/>
      <c r="CO218" s="74"/>
      <c r="CP218" s="74"/>
      <c r="CQ218" s="74"/>
      <c r="CR218" s="74"/>
      <c r="CS218" s="74"/>
      <c r="CT218" s="74"/>
      <c r="CU218" s="74"/>
    </row>
    <row r="219" spans="1:101" ht="13.2" customHeight="1">
      <c r="A219" s="107"/>
      <c r="B219" s="231"/>
      <c r="C219" s="227"/>
      <c r="D219" s="157"/>
      <c r="E219" s="74"/>
      <c r="F219" s="74"/>
      <c r="G219" s="74"/>
      <c r="H219" s="74"/>
      <c r="I219" s="74"/>
      <c r="J219" s="74"/>
      <c r="K219" s="74"/>
      <c r="L219" s="74"/>
      <c r="M219" s="157"/>
      <c r="N219" s="157"/>
      <c r="O219" s="157"/>
      <c r="P219" s="157"/>
      <c r="Q219" s="74"/>
      <c r="R219" s="74"/>
      <c r="S219" s="157"/>
      <c r="T219" s="157"/>
      <c r="U219" s="157"/>
      <c r="V219" s="74"/>
      <c r="W219" s="74"/>
      <c r="X219" s="157"/>
      <c r="Y219" s="157"/>
      <c r="Z219" s="157"/>
      <c r="AA219" s="157"/>
      <c r="AB219" s="157"/>
      <c r="AC219" s="157"/>
      <c r="AD219" s="157"/>
      <c r="AE219" s="74"/>
      <c r="AF219" s="74"/>
      <c r="AG219" s="74"/>
      <c r="AH219" s="74"/>
      <c r="AI219" s="74"/>
      <c r="AJ219" s="74"/>
      <c r="AK219" s="74"/>
      <c r="AL219" s="157"/>
      <c r="AM219" s="157"/>
      <c r="AN219" s="157"/>
      <c r="AO219" s="157"/>
      <c r="AP219" s="74"/>
      <c r="AQ219" s="157"/>
      <c r="AR219" s="157"/>
      <c r="AS219" s="74"/>
      <c r="AT219" s="74"/>
      <c r="AU219" s="157"/>
      <c r="AV219" s="157"/>
      <c r="AW219" s="74"/>
      <c r="AX219" s="157"/>
      <c r="AY219" s="74"/>
      <c r="AZ219" s="74"/>
      <c r="BA219" s="74"/>
      <c r="BB219" s="74"/>
      <c r="BC219" s="74"/>
      <c r="BD219" s="74"/>
      <c r="BE219" s="74"/>
      <c r="BF219" s="74"/>
      <c r="BG219" s="157"/>
      <c r="BH219" s="80"/>
      <c r="BI219" s="157"/>
      <c r="BJ219" s="74"/>
      <c r="BK219" s="157"/>
      <c r="BL219" s="157"/>
      <c r="BM219" s="157"/>
      <c r="BN219" s="157"/>
      <c r="BO219" s="74"/>
      <c r="BP219" s="74"/>
      <c r="BQ219" s="157"/>
      <c r="BR219" s="74"/>
      <c r="BS219" s="74"/>
      <c r="BT219" s="157"/>
      <c r="BU219" s="157"/>
      <c r="BV219" s="157"/>
      <c r="BW219" s="157"/>
      <c r="BX219" s="74"/>
      <c r="BY219" s="74"/>
      <c r="BZ219" s="74"/>
      <c r="CA219" s="74"/>
      <c r="CB219" s="74"/>
      <c r="CC219" s="74"/>
      <c r="CD219" s="157"/>
      <c r="CE219" s="157"/>
      <c r="CF219" s="74"/>
      <c r="CG219" s="74"/>
      <c r="CH219" s="74"/>
      <c r="CI219" s="74"/>
      <c r="CJ219" s="74"/>
      <c r="CK219" s="74"/>
      <c r="CL219" s="74"/>
      <c r="CM219" s="74"/>
      <c r="CN219" s="74"/>
      <c r="CO219" s="74"/>
      <c r="CP219" s="74"/>
      <c r="CQ219" s="74"/>
      <c r="CR219" s="74"/>
      <c r="CS219" s="74"/>
      <c r="CT219" s="74"/>
      <c r="CU219" s="74"/>
    </row>
    <row r="220" spans="1:101" ht="13.2" customHeight="1">
      <c r="A220" s="107"/>
      <c r="B220" s="231"/>
      <c r="C220" s="227"/>
      <c r="D220" s="157"/>
      <c r="E220" s="74"/>
      <c r="F220" s="74"/>
      <c r="G220" s="74"/>
      <c r="H220" s="157"/>
      <c r="I220" s="74"/>
      <c r="J220" s="74"/>
      <c r="K220" s="74"/>
      <c r="L220" s="74"/>
      <c r="M220" s="157"/>
      <c r="N220" s="157"/>
      <c r="O220" s="157"/>
      <c r="P220" s="157"/>
      <c r="Q220" s="74"/>
      <c r="R220" s="74"/>
      <c r="S220" s="157"/>
      <c r="T220" s="157"/>
      <c r="U220" s="157"/>
      <c r="V220" s="74"/>
      <c r="W220" s="74"/>
      <c r="X220" s="157"/>
      <c r="Y220" s="157"/>
      <c r="Z220" s="157"/>
      <c r="AA220" s="157"/>
      <c r="AB220" s="157"/>
      <c r="AC220" s="157"/>
      <c r="AD220" s="157"/>
      <c r="AE220" s="74"/>
      <c r="AF220" s="74"/>
      <c r="AG220" s="74"/>
      <c r="AH220" s="74"/>
      <c r="AI220" s="74"/>
      <c r="AJ220" s="74"/>
      <c r="AK220" s="74"/>
      <c r="AL220" s="157"/>
      <c r="AM220" s="157"/>
      <c r="AN220" s="157"/>
      <c r="AO220" s="157"/>
      <c r="AP220" s="74"/>
      <c r="AQ220" s="157"/>
      <c r="AR220" s="157"/>
      <c r="AS220" s="74"/>
      <c r="AT220" s="74"/>
      <c r="AU220" s="157"/>
      <c r="AV220" s="157"/>
      <c r="AW220" s="74"/>
      <c r="AX220" s="157"/>
      <c r="AY220" s="74"/>
      <c r="AZ220" s="74"/>
      <c r="BA220" s="74"/>
      <c r="BB220" s="74"/>
      <c r="BC220" s="74"/>
      <c r="BD220" s="74"/>
      <c r="BE220" s="74"/>
      <c r="BF220" s="74"/>
      <c r="BG220" s="157"/>
      <c r="BH220" s="80"/>
      <c r="BI220" s="157"/>
      <c r="BJ220" s="74"/>
      <c r="BK220" s="157"/>
      <c r="BL220" s="157"/>
      <c r="BM220" s="157"/>
      <c r="BN220" s="157"/>
      <c r="BO220" s="74"/>
      <c r="BP220" s="74"/>
      <c r="BQ220" s="157"/>
      <c r="BR220" s="74"/>
      <c r="BS220" s="74"/>
      <c r="BT220" s="157"/>
      <c r="BU220" s="157"/>
      <c r="BV220" s="157"/>
      <c r="BW220" s="157"/>
      <c r="BX220" s="74"/>
      <c r="BY220" s="74"/>
      <c r="BZ220" s="74"/>
      <c r="CA220" s="74"/>
      <c r="CB220" s="74"/>
      <c r="CC220" s="74"/>
      <c r="CD220" s="157"/>
      <c r="CE220" s="157"/>
      <c r="CF220" s="74"/>
      <c r="CG220" s="74"/>
      <c r="CH220" s="74"/>
      <c r="CI220" s="74"/>
      <c r="CJ220" s="74"/>
      <c r="CK220" s="74"/>
      <c r="CL220" s="74"/>
      <c r="CM220" s="74"/>
      <c r="CN220" s="74"/>
      <c r="CO220" s="74"/>
      <c r="CP220" s="74"/>
      <c r="CQ220" s="74"/>
      <c r="CR220" s="74"/>
      <c r="CS220" s="74"/>
      <c r="CT220" s="74"/>
      <c r="CU220" s="74"/>
    </row>
    <row r="221" spans="1:101" ht="13.2" customHeight="1">
      <c r="A221" s="107"/>
      <c r="B221" s="231"/>
      <c r="C221" s="227"/>
      <c r="D221" s="157"/>
      <c r="E221" s="74"/>
      <c r="F221" s="74"/>
      <c r="G221" s="74"/>
      <c r="H221" s="74"/>
      <c r="I221" s="74"/>
      <c r="J221" s="74"/>
      <c r="K221" s="74"/>
      <c r="L221" s="157"/>
      <c r="M221" s="157"/>
      <c r="N221" s="157"/>
      <c r="O221" s="157"/>
      <c r="P221" s="157"/>
      <c r="Q221" s="74"/>
      <c r="R221" s="74"/>
      <c r="S221" s="157"/>
      <c r="T221" s="157"/>
      <c r="U221" s="157"/>
      <c r="V221" s="74"/>
      <c r="W221" s="74"/>
      <c r="X221" s="157"/>
      <c r="Y221" s="157"/>
      <c r="Z221" s="157"/>
      <c r="AA221" s="157"/>
      <c r="AB221" s="157"/>
      <c r="AC221" s="157"/>
      <c r="AD221" s="157"/>
      <c r="AE221" s="74"/>
      <c r="AF221" s="74"/>
      <c r="AG221" s="74"/>
      <c r="AH221" s="74"/>
      <c r="AI221" s="74"/>
      <c r="AJ221" s="74"/>
      <c r="AK221" s="74"/>
      <c r="AL221" s="157"/>
      <c r="AM221" s="157"/>
      <c r="AN221" s="157"/>
      <c r="AO221" s="157"/>
      <c r="AP221" s="74"/>
      <c r="AQ221" s="157"/>
      <c r="AR221" s="157"/>
      <c r="AS221" s="74"/>
      <c r="AT221" s="74"/>
      <c r="AU221" s="157"/>
      <c r="AV221" s="157"/>
      <c r="AW221" s="74"/>
      <c r="AX221" s="157"/>
      <c r="AY221" s="74"/>
      <c r="AZ221" s="74"/>
      <c r="BA221" s="74"/>
      <c r="BB221" s="74"/>
      <c r="BC221" s="74"/>
      <c r="BD221" s="74"/>
      <c r="BE221" s="74"/>
      <c r="BF221" s="74"/>
      <c r="BG221" s="157"/>
      <c r="BH221" s="80"/>
      <c r="BI221" s="157"/>
      <c r="BJ221" s="74"/>
      <c r="BK221" s="157"/>
      <c r="BL221" s="157"/>
      <c r="BM221" s="157"/>
      <c r="BN221" s="157"/>
      <c r="BO221" s="74"/>
      <c r="BP221" s="74"/>
      <c r="BQ221" s="157"/>
      <c r="BR221" s="74"/>
      <c r="BS221" s="74"/>
      <c r="BT221" s="157"/>
      <c r="BU221" s="157"/>
      <c r="BV221" s="157"/>
      <c r="BW221" s="157"/>
      <c r="BX221" s="74"/>
      <c r="BY221" s="74"/>
      <c r="BZ221" s="74"/>
      <c r="CA221" s="74"/>
      <c r="CB221" s="74"/>
      <c r="CC221" s="74"/>
      <c r="CD221" s="157"/>
      <c r="CE221" s="157"/>
      <c r="CF221" s="74"/>
      <c r="CG221" s="74"/>
      <c r="CH221" s="74"/>
      <c r="CI221" s="74"/>
      <c r="CJ221" s="74"/>
      <c r="CK221" s="74"/>
      <c r="CL221" s="74"/>
      <c r="CM221" s="74"/>
      <c r="CN221" s="74"/>
      <c r="CO221" s="74"/>
      <c r="CP221" s="74"/>
      <c r="CQ221" s="74"/>
      <c r="CR221" s="74"/>
      <c r="CS221" s="74"/>
      <c r="CT221" s="74"/>
      <c r="CU221" s="74"/>
    </row>
    <row r="222" spans="1:101" ht="13.2" customHeight="1">
      <c r="A222" s="107"/>
      <c r="B222" s="231"/>
      <c r="C222" s="227"/>
      <c r="D222"/>
      <c r="E222" s="74"/>
      <c r="F222" s="74"/>
      <c r="G222" s="74"/>
      <c r="H222" s="74"/>
      <c r="I222" s="157"/>
      <c r="J222" s="74"/>
      <c r="K222" s="74"/>
      <c r="L222" s="74"/>
      <c r="M222" s="157"/>
      <c r="N222" s="157"/>
      <c r="O222" s="157"/>
      <c r="P222" s="157"/>
      <c r="Q222" s="74"/>
      <c r="R222" s="74"/>
      <c r="S222" s="157"/>
      <c r="T222" s="157"/>
      <c r="U222" s="157"/>
      <c r="V222" s="74"/>
      <c r="W222" s="74"/>
      <c r="X222" s="157"/>
      <c r="Y222" s="157"/>
      <c r="Z222" s="157"/>
      <c r="AA222" s="157"/>
      <c r="AB222" s="157"/>
      <c r="AC222" s="157"/>
      <c r="AD222" s="157"/>
      <c r="AE222" s="74"/>
      <c r="AF222" s="74"/>
      <c r="AG222" s="74"/>
      <c r="AH222" s="74"/>
      <c r="AI222" s="74"/>
      <c r="AJ222" s="74"/>
      <c r="AK222" s="74"/>
      <c r="AL222" s="157"/>
      <c r="AM222" s="157"/>
      <c r="AN222" s="157"/>
      <c r="AO222" s="157"/>
      <c r="AP222" s="74"/>
      <c r="AQ222" s="157"/>
      <c r="AR222" s="157"/>
      <c r="AS222" s="74"/>
      <c r="AT222" s="74"/>
      <c r="AU222" s="157"/>
      <c r="AV222" s="157"/>
      <c r="AW222" s="74"/>
      <c r="AX222" s="157"/>
      <c r="AY222" s="74"/>
      <c r="AZ222" s="74"/>
      <c r="BA222" s="74"/>
      <c r="BB222" s="74"/>
      <c r="BC222" s="74"/>
      <c r="BD222" s="74"/>
      <c r="BE222" s="74"/>
      <c r="BF222" s="74"/>
      <c r="BG222" s="157"/>
      <c r="BH222" s="80"/>
      <c r="BI222" s="157"/>
      <c r="BJ222" s="74"/>
      <c r="BK222" s="157"/>
      <c r="BL222" s="157"/>
      <c r="BM222" s="157"/>
      <c r="BN222" s="157"/>
      <c r="BO222" s="74"/>
      <c r="BP222" s="74"/>
      <c r="BQ222" s="157"/>
      <c r="BR222" s="74"/>
      <c r="BS222" s="74"/>
      <c r="BT222" s="157"/>
      <c r="BU222" s="157"/>
      <c r="BV222" s="157"/>
      <c r="BW222" s="157"/>
      <c r="BX222" s="74"/>
      <c r="BY222" s="74"/>
      <c r="BZ222" s="74"/>
      <c r="CA222" s="74"/>
      <c r="CB222" s="74"/>
      <c r="CC222" s="74"/>
      <c r="CD222" s="157"/>
      <c r="CE222" s="157"/>
      <c r="CF222" s="74"/>
      <c r="CG222" s="74"/>
      <c r="CH222" s="74"/>
      <c r="CI222" s="74"/>
      <c r="CJ222" s="74"/>
      <c r="CK222" s="74"/>
      <c r="CL222" s="74"/>
      <c r="CM222" s="74"/>
      <c r="CN222" s="74"/>
      <c r="CO222" s="74"/>
      <c r="CP222" s="74"/>
      <c r="CQ222" s="74"/>
      <c r="CR222" s="74"/>
      <c r="CS222" s="74"/>
      <c r="CT222" s="74"/>
      <c r="CU222" s="74"/>
    </row>
    <row r="223" spans="1:101" ht="13.2" customHeight="1">
      <c r="A223" s="107"/>
      <c r="B223" s="231"/>
      <c r="C223" s="227"/>
      <c r="D223"/>
      <c r="E223" s="74"/>
      <c r="F223" s="74"/>
      <c r="G223" s="74"/>
      <c r="H223" s="74"/>
      <c r="I223" s="74"/>
      <c r="J223" s="74"/>
      <c r="K223" s="74"/>
      <c r="L223" s="74"/>
      <c r="M223" s="157"/>
      <c r="N223" s="157"/>
      <c r="O223" s="157"/>
      <c r="P223" s="157"/>
      <c r="Q223" s="74"/>
      <c r="R223" s="74"/>
      <c r="S223" s="157"/>
      <c r="T223" s="157"/>
      <c r="U223" s="157"/>
      <c r="V223" s="74"/>
      <c r="W223" s="74"/>
      <c r="X223" s="157"/>
      <c r="Y223" s="157"/>
      <c r="Z223" s="157"/>
      <c r="AA223" s="157"/>
      <c r="AB223" s="157"/>
      <c r="AC223" s="157"/>
      <c r="AD223" s="157"/>
      <c r="AE223" s="74"/>
      <c r="AF223" s="74"/>
      <c r="AG223" s="74"/>
      <c r="AH223" s="74"/>
      <c r="AI223" s="74"/>
      <c r="AJ223" s="74"/>
      <c r="AK223" s="74"/>
      <c r="AL223" s="157"/>
      <c r="AM223" s="157"/>
      <c r="AN223" s="157"/>
      <c r="AO223" s="157"/>
      <c r="AP223" s="74"/>
      <c r="AQ223" s="157"/>
      <c r="AR223" s="157"/>
      <c r="AS223" s="74"/>
      <c r="AT223" s="74"/>
      <c r="AU223" s="157"/>
      <c r="AV223" s="157"/>
      <c r="AW223" s="74"/>
      <c r="AX223" s="157"/>
      <c r="AY223" s="74"/>
      <c r="AZ223" s="74"/>
      <c r="BA223" s="74"/>
      <c r="BB223" s="74"/>
      <c r="BC223" s="74"/>
      <c r="BD223" s="74"/>
      <c r="BE223" s="74"/>
      <c r="BF223" s="74"/>
      <c r="BG223" s="157"/>
      <c r="BH223" s="80"/>
      <c r="BI223" s="157"/>
      <c r="BJ223" s="74"/>
      <c r="BK223" s="157"/>
      <c r="BL223" s="157"/>
      <c r="BM223" s="157"/>
      <c r="BN223" s="157"/>
      <c r="BO223" s="74"/>
      <c r="BP223" s="74"/>
      <c r="BQ223" s="157"/>
      <c r="BR223" s="74"/>
      <c r="BS223" s="74"/>
      <c r="BT223" s="157"/>
      <c r="BU223" s="157"/>
      <c r="BV223" s="157"/>
      <c r="BW223" s="157"/>
      <c r="BX223" s="74"/>
      <c r="BY223" s="74"/>
      <c r="BZ223" s="74"/>
      <c r="CA223" s="74"/>
      <c r="CB223" s="74"/>
      <c r="CC223" s="74"/>
      <c r="CD223" s="157"/>
      <c r="CE223" s="157"/>
      <c r="CF223" s="74"/>
      <c r="CG223" s="74"/>
      <c r="CH223" s="74"/>
      <c r="CI223" s="74"/>
      <c r="CJ223" s="74"/>
      <c r="CK223" s="74"/>
      <c r="CL223" s="74"/>
      <c r="CM223" s="74"/>
      <c r="CN223" s="74"/>
      <c r="CO223" s="74"/>
      <c r="CP223" s="74"/>
      <c r="CQ223" s="74"/>
      <c r="CR223" s="157"/>
      <c r="CS223" s="74"/>
      <c r="CT223" s="74"/>
      <c r="CU223" s="74"/>
    </row>
    <row r="224" spans="1:101" ht="13.2" customHeight="1">
      <c r="A224" s="107"/>
      <c r="B224" s="231"/>
      <c r="C224" s="227"/>
      <c r="D224"/>
      <c r="E224" s="74"/>
      <c r="F224" s="74"/>
      <c r="G224" s="74"/>
      <c r="H224" s="74"/>
      <c r="I224" s="74"/>
      <c r="J224" s="74"/>
      <c r="K224" s="74"/>
      <c r="L224" s="74"/>
      <c r="M224" s="157"/>
      <c r="N224" s="157"/>
      <c r="O224" s="157"/>
      <c r="P224" s="157"/>
      <c r="Q224" s="74"/>
      <c r="R224" s="74"/>
      <c r="S224" s="157"/>
      <c r="T224" s="157"/>
      <c r="U224" s="157"/>
      <c r="V224" s="74"/>
      <c r="W224" s="74"/>
      <c r="X224" s="157"/>
      <c r="Y224" s="157"/>
      <c r="Z224" s="157"/>
      <c r="AA224" s="157"/>
      <c r="AB224" s="157"/>
      <c r="AC224" s="157"/>
      <c r="AD224" s="157"/>
      <c r="AE224" s="74"/>
      <c r="AF224" s="74"/>
      <c r="AG224" s="74"/>
      <c r="AH224" s="74"/>
      <c r="AI224" s="74"/>
      <c r="AJ224" s="74"/>
      <c r="AK224" s="74"/>
      <c r="AL224" s="157"/>
      <c r="AM224" s="157"/>
      <c r="AN224" s="157"/>
      <c r="AO224" s="157"/>
      <c r="AP224" s="74"/>
      <c r="AQ224" s="157"/>
      <c r="AR224" s="157"/>
      <c r="AS224" s="74"/>
      <c r="AT224" s="74"/>
      <c r="AU224" s="157"/>
      <c r="AV224" s="157"/>
      <c r="AW224" s="74"/>
      <c r="AX224" s="157"/>
      <c r="AY224" s="74"/>
      <c r="AZ224" s="74"/>
      <c r="BA224" s="74"/>
      <c r="BB224" s="74"/>
      <c r="BC224" s="74"/>
      <c r="BD224" s="74"/>
      <c r="BE224" s="74"/>
      <c r="BF224" s="74"/>
      <c r="BG224" s="157"/>
      <c r="BH224" s="80"/>
      <c r="BI224" s="157"/>
      <c r="BJ224" s="74"/>
      <c r="BK224" s="157"/>
      <c r="BL224" s="157"/>
      <c r="BM224" s="157"/>
      <c r="BN224" s="157"/>
      <c r="BO224" s="74"/>
      <c r="BP224" s="74"/>
      <c r="BQ224" s="157"/>
      <c r="BR224" s="74"/>
      <c r="BS224" s="74"/>
      <c r="BT224" s="157"/>
      <c r="BU224" s="157"/>
      <c r="BV224" s="157"/>
      <c r="BW224" s="157"/>
      <c r="BX224" s="74"/>
      <c r="BY224" s="74"/>
      <c r="BZ224" s="74"/>
      <c r="CA224" s="74"/>
      <c r="CB224" s="74"/>
      <c r="CC224" s="74"/>
      <c r="CD224" s="157"/>
      <c r="CE224" s="157"/>
      <c r="CF224" s="74"/>
      <c r="CG224" s="74"/>
      <c r="CH224" s="74"/>
      <c r="CI224" s="74"/>
      <c r="CJ224" s="74"/>
      <c r="CK224" s="74"/>
      <c r="CL224" s="74"/>
      <c r="CM224" s="74"/>
      <c r="CN224" s="74"/>
      <c r="CO224" s="74"/>
      <c r="CP224" s="74"/>
      <c r="CQ224" s="74"/>
      <c r="CR224" s="74"/>
      <c r="CS224" s="74"/>
      <c r="CT224" s="74"/>
      <c r="CU224" s="74"/>
    </row>
    <row r="225" spans="1:101" ht="13.2" customHeight="1">
      <c r="A225" s="107"/>
      <c r="B225" s="231"/>
      <c r="C225" s="227"/>
      <c r="D225"/>
      <c r="E225" s="74"/>
      <c r="F225" s="74"/>
      <c r="G225" s="74"/>
      <c r="H225" s="74"/>
      <c r="I225" s="74"/>
      <c r="J225" s="74"/>
      <c r="K225" s="74"/>
      <c r="L225" s="74"/>
      <c r="M225" s="157"/>
      <c r="N225" s="157"/>
      <c r="O225" s="157"/>
      <c r="P225" s="157"/>
      <c r="Q225" s="74"/>
      <c r="R225" s="74"/>
      <c r="S225" s="157"/>
      <c r="T225" s="157"/>
      <c r="U225" s="157"/>
      <c r="V225" s="74"/>
      <c r="W225" s="74"/>
      <c r="X225" s="157"/>
      <c r="Y225" s="157"/>
      <c r="Z225" s="157"/>
      <c r="AA225" s="157"/>
      <c r="AB225" s="157"/>
      <c r="AC225" s="157"/>
      <c r="AD225" s="157"/>
      <c r="AE225" s="74"/>
      <c r="AF225" s="74"/>
      <c r="AG225" s="74"/>
      <c r="AH225" s="74"/>
      <c r="AI225" s="74"/>
      <c r="AJ225" s="74"/>
      <c r="AK225" s="74"/>
      <c r="AL225" s="157"/>
      <c r="AM225" s="157"/>
      <c r="AN225" s="157"/>
      <c r="AO225" s="157"/>
      <c r="AP225" s="74"/>
      <c r="AQ225" s="157"/>
      <c r="AR225" s="157"/>
      <c r="AS225" s="74"/>
      <c r="AT225" s="74"/>
      <c r="AU225" s="157"/>
      <c r="AV225" s="157"/>
      <c r="AW225" s="74"/>
      <c r="AX225" s="157"/>
      <c r="AY225" s="74"/>
      <c r="AZ225" s="74"/>
      <c r="BA225" s="74"/>
      <c r="BB225" s="74"/>
      <c r="BC225" s="74"/>
      <c r="BD225" s="74"/>
      <c r="BE225" s="74"/>
      <c r="BF225" s="74"/>
      <c r="BG225" s="157"/>
      <c r="BH225" s="80"/>
      <c r="BI225" s="157"/>
      <c r="BJ225" s="74"/>
      <c r="BK225" s="157"/>
      <c r="BL225" s="157"/>
      <c r="BM225" s="157"/>
      <c r="BN225" s="157"/>
      <c r="BO225" s="74"/>
      <c r="BP225" s="74"/>
      <c r="BQ225" s="157"/>
      <c r="BR225" s="74"/>
      <c r="BS225" s="74"/>
      <c r="BT225" s="157"/>
      <c r="BU225" s="157"/>
      <c r="BV225" s="157"/>
      <c r="BW225" s="157"/>
      <c r="BX225" s="74"/>
      <c r="BY225" s="74"/>
      <c r="BZ225" s="74"/>
      <c r="CA225" s="74"/>
      <c r="CB225" s="74"/>
      <c r="CC225" s="74"/>
      <c r="CD225" s="157"/>
      <c r="CE225" s="157"/>
      <c r="CF225" s="74"/>
      <c r="CG225" s="74"/>
      <c r="CH225" s="74"/>
      <c r="CI225" s="74"/>
      <c r="CJ225" s="74"/>
      <c r="CK225" s="74"/>
      <c r="CL225" s="74"/>
      <c r="CM225" s="74"/>
      <c r="CN225" s="74"/>
      <c r="CO225" s="74"/>
      <c r="CP225" s="74"/>
      <c r="CQ225" s="74"/>
      <c r="CR225" s="74"/>
      <c r="CS225" s="74"/>
      <c r="CT225" s="74"/>
      <c r="CU225" s="74"/>
    </row>
    <row r="226" spans="1:101" ht="13.2" customHeight="1">
      <c r="A226" s="107"/>
      <c r="B226" s="231"/>
      <c r="C226" s="227"/>
      <c r="D226"/>
      <c r="E226" s="74"/>
      <c r="F226" s="74"/>
      <c r="G226" s="74"/>
      <c r="H226" s="74"/>
      <c r="I226" s="74"/>
      <c r="J226" s="74"/>
      <c r="K226" s="74"/>
      <c r="L226" s="74"/>
      <c r="M226" s="157"/>
      <c r="N226" s="157"/>
      <c r="O226" s="157"/>
      <c r="P226" s="157"/>
      <c r="Q226" s="74"/>
      <c r="R226" s="74"/>
      <c r="S226" s="157"/>
      <c r="T226" s="157"/>
      <c r="U226" s="157"/>
      <c r="V226" s="74"/>
      <c r="W226" s="74"/>
      <c r="X226" s="157"/>
      <c r="Y226" s="157"/>
      <c r="Z226" s="157"/>
      <c r="AA226" s="157"/>
      <c r="AB226" s="157"/>
      <c r="AC226" s="157"/>
      <c r="AD226" s="157"/>
      <c r="AE226" s="74"/>
      <c r="AF226" s="74"/>
      <c r="AG226" s="74"/>
      <c r="AH226" s="74"/>
      <c r="AI226" s="74"/>
      <c r="AJ226" s="74"/>
      <c r="AK226" s="74"/>
      <c r="AL226" s="157"/>
      <c r="AM226" s="157"/>
      <c r="AN226" s="157"/>
      <c r="AO226" s="157"/>
      <c r="AP226" s="74"/>
      <c r="AQ226" s="157"/>
      <c r="AR226" s="157"/>
      <c r="AS226" s="74"/>
      <c r="AT226" s="74"/>
      <c r="AU226" s="157"/>
      <c r="AV226" s="157"/>
      <c r="AW226" s="74"/>
      <c r="AX226" s="157"/>
      <c r="AY226" s="74"/>
      <c r="AZ226" s="74"/>
      <c r="BA226" s="74"/>
      <c r="BB226" s="74"/>
      <c r="BC226" s="74"/>
      <c r="BD226" s="74"/>
      <c r="BE226" s="74"/>
      <c r="BF226" s="74"/>
      <c r="BG226" s="157"/>
      <c r="BH226" s="80"/>
      <c r="BI226" s="157"/>
      <c r="BJ226" s="74"/>
      <c r="BK226" s="157"/>
      <c r="BL226" s="157"/>
      <c r="BM226" s="157"/>
      <c r="BN226" s="157"/>
      <c r="BO226" s="74"/>
      <c r="BP226" s="74"/>
      <c r="BQ226" s="157"/>
      <c r="BR226" s="74"/>
      <c r="BS226" s="74"/>
      <c r="BT226" s="157"/>
      <c r="BU226" s="157"/>
      <c r="BV226" s="157"/>
      <c r="BW226" s="157"/>
      <c r="BX226" s="74"/>
      <c r="BY226" s="74"/>
      <c r="BZ226" s="74"/>
      <c r="CA226" s="74"/>
      <c r="CB226" s="74"/>
      <c r="CC226" s="74"/>
      <c r="CD226" s="157"/>
      <c r="CE226" s="157"/>
      <c r="CF226" s="74"/>
      <c r="CG226" s="74"/>
      <c r="CH226" s="74"/>
      <c r="CI226" s="74"/>
      <c r="CJ226" s="74"/>
      <c r="CK226" s="74"/>
      <c r="CL226" s="74"/>
      <c r="CM226" s="74"/>
      <c r="CN226" s="74"/>
      <c r="CO226" s="74"/>
      <c r="CP226" s="74"/>
      <c r="CQ226" s="74"/>
      <c r="CR226" s="74"/>
      <c r="CS226" s="74"/>
      <c r="CT226" s="74"/>
      <c r="CU226" s="74"/>
    </row>
    <row r="227" spans="1:101" ht="13.2" customHeight="1">
      <c r="A227" s="107"/>
      <c r="B227" s="109"/>
      <c r="C227" s="109"/>
      <c r="D227" s="157"/>
      <c r="E227" s="74"/>
      <c r="F227" s="74"/>
      <c r="G227" s="74"/>
      <c r="H227" s="74"/>
      <c r="I227" s="74"/>
      <c r="J227" s="74"/>
      <c r="K227" s="74"/>
      <c r="L227" s="74"/>
      <c r="M227" s="157"/>
      <c r="N227" s="157"/>
      <c r="O227" s="157"/>
      <c r="P227" s="157"/>
      <c r="Q227" s="74"/>
      <c r="R227" s="74"/>
      <c r="S227" s="157"/>
      <c r="T227" s="157"/>
      <c r="U227" s="157"/>
      <c r="V227" s="74"/>
      <c r="W227" s="74"/>
      <c r="X227" s="157"/>
      <c r="Y227" s="157"/>
      <c r="Z227" s="157"/>
      <c r="AA227" s="157"/>
      <c r="AB227" s="157"/>
      <c r="AC227" s="157"/>
      <c r="AD227" s="157"/>
      <c r="AE227" s="74"/>
      <c r="AF227" s="74"/>
      <c r="AG227" s="74"/>
      <c r="AH227" s="74"/>
      <c r="AI227" s="74"/>
      <c r="AJ227" s="74"/>
      <c r="AK227" s="74"/>
      <c r="AL227" s="157"/>
      <c r="AM227" s="157"/>
      <c r="AN227" s="157"/>
      <c r="AO227" s="157"/>
      <c r="AP227" s="74"/>
      <c r="AQ227" s="157"/>
      <c r="AR227" s="157"/>
      <c r="AS227" s="74"/>
      <c r="AT227" s="74"/>
      <c r="AU227" s="157"/>
      <c r="AV227" s="157"/>
      <c r="AW227" s="74"/>
      <c r="AX227" s="157"/>
      <c r="AY227" s="74"/>
      <c r="AZ227" s="74"/>
      <c r="BA227" s="74"/>
      <c r="BB227" s="74"/>
      <c r="BC227" s="74"/>
      <c r="BD227" s="74"/>
      <c r="BE227" s="74"/>
      <c r="BF227" s="74"/>
      <c r="BG227" s="157"/>
      <c r="BH227" s="80"/>
      <c r="BI227" s="157"/>
      <c r="BJ227" s="74"/>
      <c r="BK227" s="157"/>
      <c r="BL227" s="157"/>
      <c r="BM227" s="157"/>
      <c r="BN227" s="157"/>
      <c r="BO227" s="74"/>
      <c r="BP227" s="74"/>
      <c r="BQ227" s="157"/>
      <c r="BR227" s="74"/>
      <c r="BS227" s="74"/>
      <c r="BT227" s="157"/>
      <c r="BU227" s="157"/>
      <c r="BV227" s="157"/>
      <c r="BW227" s="157"/>
      <c r="BX227" s="74"/>
      <c r="BY227" s="74"/>
      <c r="BZ227" s="74"/>
      <c r="CA227" s="74"/>
      <c r="CB227" s="74"/>
      <c r="CC227" s="74"/>
      <c r="CD227" s="157"/>
      <c r="CE227" s="157"/>
      <c r="CF227" s="74"/>
      <c r="CG227" s="74"/>
      <c r="CH227" s="74"/>
      <c r="CI227" s="74"/>
      <c r="CJ227" s="74"/>
      <c r="CK227" s="74"/>
      <c r="CL227" s="74"/>
      <c r="CM227" s="74"/>
      <c r="CN227" s="74"/>
      <c r="CO227" s="74"/>
      <c r="CP227" s="74"/>
      <c r="CQ227" s="74"/>
      <c r="CR227" s="74"/>
      <c r="CS227" s="74"/>
      <c r="CT227" s="74"/>
      <c r="CU227" s="74"/>
    </row>
    <row r="228" spans="1:101" ht="13.2" customHeight="1">
      <c r="A228" s="107"/>
      <c r="B228" s="2"/>
      <c r="C228" s="2"/>
      <c r="D228" s="157"/>
      <c r="E228" s="74"/>
      <c r="F228" s="74"/>
      <c r="G228" s="74"/>
      <c r="H228" s="74"/>
      <c r="I228" s="74"/>
      <c r="J228" s="74"/>
      <c r="K228" s="74"/>
      <c r="L228" s="74"/>
      <c r="M228" s="157"/>
      <c r="N228" s="157"/>
      <c r="O228" s="157"/>
      <c r="P228" s="157"/>
      <c r="Q228" s="74"/>
      <c r="R228" s="74"/>
      <c r="S228" s="157"/>
      <c r="T228" s="157"/>
      <c r="U228" s="157"/>
      <c r="V228" s="74"/>
      <c r="W228" s="74"/>
      <c r="X228" s="157"/>
      <c r="Y228" s="157"/>
      <c r="Z228" s="157"/>
      <c r="AA228" s="157"/>
      <c r="AB228" s="157"/>
      <c r="AC228" s="157"/>
      <c r="AD228" s="157"/>
      <c r="AE228" s="74"/>
      <c r="AF228" s="74"/>
      <c r="AG228" s="74"/>
      <c r="AH228" s="74"/>
      <c r="AI228" s="74"/>
      <c r="AJ228" s="74"/>
      <c r="AK228" s="74"/>
      <c r="AL228" s="157"/>
      <c r="AM228" s="157"/>
      <c r="AN228" s="157"/>
      <c r="AO228" s="157"/>
      <c r="AP228" s="74"/>
      <c r="AQ228" s="157"/>
      <c r="AR228" s="157"/>
      <c r="AS228" s="74"/>
      <c r="AT228" s="74"/>
      <c r="AU228" s="157"/>
      <c r="AV228" s="157"/>
      <c r="AW228" s="74"/>
      <c r="AX228" s="157"/>
      <c r="AY228" s="74"/>
      <c r="AZ228" s="74"/>
      <c r="BA228" s="74"/>
      <c r="BB228" s="74"/>
      <c r="BC228" s="74"/>
      <c r="BD228" s="74"/>
      <c r="BE228" s="74"/>
      <c r="BF228" s="74"/>
      <c r="BG228" s="157"/>
      <c r="BH228" s="80"/>
      <c r="BI228" s="157"/>
      <c r="BJ228" s="74"/>
      <c r="BK228" s="157"/>
      <c r="BL228" s="157"/>
      <c r="BM228" s="157"/>
      <c r="BN228" s="157"/>
      <c r="BO228" s="74"/>
      <c r="BP228" s="74"/>
      <c r="BQ228" s="157"/>
      <c r="BR228" s="74"/>
      <c r="BS228" s="74"/>
      <c r="BT228" s="157"/>
      <c r="BU228" s="157"/>
      <c r="BV228" s="157"/>
      <c r="BW228" s="157"/>
      <c r="BX228" s="74"/>
      <c r="BY228" s="74"/>
      <c r="BZ228" s="74"/>
      <c r="CA228" s="74"/>
      <c r="CB228" s="74"/>
      <c r="CC228" s="74"/>
      <c r="CD228" s="157"/>
      <c r="CE228" s="157"/>
      <c r="CF228" s="74"/>
      <c r="CG228" s="74"/>
      <c r="CH228" s="74"/>
      <c r="CI228" s="74"/>
      <c r="CJ228" s="74"/>
      <c r="CK228" s="74"/>
      <c r="CL228" s="74"/>
      <c r="CM228" s="74"/>
      <c r="CN228" s="74"/>
      <c r="CO228" s="74"/>
      <c r="CP228" s="74"/>
      <c r="CQ228" s="74"/>
      <c r="CR228" s="74"/>
      <c r="CS228" s="74"/>
      <c r="CT228" s="74"/>
      <c r="CU228" s="74"/>
    </row>
    <row r="229" spans="1:101" ht="13.2" customHeight="1">
      <c r="A229" s="107"/>
      <c r="B229"/>
      <c r="C229"/>
      <c r="D229"/>
      <c r="E229" s="74"/>
      <c r="F229" s="74"/>
      <c r="G229" s="74"/>
      <c r="H229" s="74"/>
      <c r="I229" s="74"/>
      <c r="J229" s="74"/>
      <c r="K229" s="74"/>
      <c r="L229" s="74"/>
      <c r="M229" s="157"/>
      <c r="N229" s="157"/>
      <c r="O229" s="157"/>
      <c r="P229" s="157"/>
      <c r="Q229" s="74"/>
      <c r="R229" s="74"/>
      <c r="S229" s="157"/>
      <c r="T229" s="157"/>
      <c r="U229" s="157"/>
      <c r="V229" s="74"/>
      <c r="W229" s="74"/>
      <c r="X229" s="157"/>
      <c r="Y229" s="157"/>
      <c r="Z229" s="157"/>
      <c r="AA229" s="157"/>
      <c r="AB229" s="157"/>
      <c r="AC229" s="157"/>
      <c r="AD229" s="157"/>
      <c r="AE229" s="74"/>
      <c r="AF229" s="74"/>
      <c r="AG229" s="74"/>
      <c r="AH229" s="74"/>
      <c r="AI229" s="74"/>
      <c r="AJ229" s="74"/>
      <c r="AK229" s="74"/>
      <c r="AL229" s="157"/>
      <c r="AM229" s="157"/>
      <c r="AN229" s="157"/>
      <c r="AO229" s="157"/>
      <c r="AP229" s="74"/>
      <c r="AQ229" s="157"/>
      <c r="AR229" s="157"/>
      <c r="AS229" s="74"/>
      <c r="AT229" s="74"/>
      <c r="AU229" s="157"/>
      <c r="AV229" s="157"/>
      <c r="AW229" s="74"/>
      <c r="AX229" s="157"/>
      <c r="AY229" s="74"/>
      <c r="AZ229" s="74"/>
      <c r="BA229" s="74"/>
      <c r="BB229" s="74"/>
      <c r="BC229" s="74"/>
      <c r="BD229" s="74"/>
      <c r="BE229" s="74"/>
      <c r="BF229" s="74"/>
      <c r="BG229" s="157"/>
      <c r="BH229" s="80"/>
      <c r="BI229" s="157"/>
      <c r="BJ229" s="74"/>
      <c r="BK229" s="157"/>
      <c r="BL229" s="157"/>
      <c r="BM229" s="157"/>
      <c r="BN229" s="157"/>
      <c r="BO229" s="74"/>
      <c r="BP229" s="74"/>
      <c r="BQ229" s="157"/>
      <c r="BR229" s="74"/>
      <c r="BS229" s="74"/>
      <c r="BT229" s="157"/>
      <c r="BU229" s="157"/>
      <c r="BV229" s="157"/>
      <c r="BW229" s="157"/>
      <c r="BX229" s="74"/>
      <c r="BY229" s="74"/>
      <c r="BZ229" s="74"/>
      <c r="CA229" s="74"/>
      <c r="CB229" s="74"/>
      <c r="CC229" s="74"/>
      <c r="CD229" s="157"/>
      <c r="CE229" s="157"/>
      <c r="CF229" s="74"/>
      <c r="CG229" s="74"/>
      <c r="CH229" s="74"/>
      <c r="CI229" s="74"/>
      <c r="CJ229" s="74"/>
      <c r="CK229" s="74"/>
      <c r="CL229" s="74"/>
      <c r="CM229" s="74"/>
      <c r="CN229" s="74"/>
      <c r="CO229" s="74"/>
      <c r="CP229" s="74"/>
      <c r="CQ229" s="74"/>
      <c r="CR229" s="74"/>
      <c r="CS229" s="74"/>
      <c r="CT229" s="74"/>
      <c r="CU229" s="74"/>
    </row>
    <row r="230" spans="1:101" ht="13.2" customHeight="1">
      <c r="A230" s="107"/>
      <c r="B230"/>
      <c r="C230"/>
      <c r="D230"/>
      <c r="E230" s="74"/>
      <c r="F230" s="74"/>
      <c r="G230" s="74"/>
      <c r="H230" s="74"/>
      <c r="I230" s="74"/>
      <c r="J230" s="74"/>
      <c r="K230" s="74"/>
      <c r="L230" s="74"/>
      <c r="M230" s="157"/>
      <c r="N230" s="157"/>
      <c r="O230" s="157"/>
      <c r="P230" s="157"/>
      <c r="Q230" s="74"/>
      <c r="R230" s="74"/>
      <c r="S230" s="157"/>
      <c r="T230" s="157"/>
      <c r="U230" s="157"/>
      <c r="V230" s="74"/>
      <c r="W230" s="74"/>
      <c r="X230" s="157"/>
      <c r="Y230" s="157"/>
      <c r="Z230" s="157"/>
      <c r="AA230" s="157"/>
      <c r="AB230" s="157"/>
      <c r="AC230" s="157"/>
      <c r="AD230" s="157"/>
      <c r="AE230" s="74"/>
      <c r="AF230" s="74"/>
      <c r="AG230" s="74"/>
      <c r="AH230" s="74"/>
      <c r="AI230" s="74"/>
      <c r="AJ230" s="74"/>
      <c r="AK230" s="74"/>
      <c r="AL230" s="157"/>
      <c r="AM230" s="157"/>
      <c r="AN230" s="157"/>
      <c r="AO230" s="157"/>
      <c r="AP230" s="74"/>
      <c r="AQ230" s="157"/>
      <c r="AR230" s="157"/>
      <c r="AS230" s="74"/>
      <c r="AT230" s="74"/>
      <c r="AU230" s="157"/>
      <c r="AV230" s="157"/>
      <c r="AW230" s="74"/>
      <c r="AX230" s="157"/>
      <c r="AY230" s="74"/>
      <c r="AZ230" s="74"/>
      <c r="BA230" s="74"/>
      <c r="BB230" s="74"/>
      <c r="BC230" s="74"/>
      <c r="BD230" s="74"/>
      <c r="BE230" s="74"/>
      <c r="BF230" s="74"/>
      <c r="BG230" s="157"/>
      <c r="BH230" s="80"/>
      <c r="BI230" s="157"/>
      <c r="BJ230" s="74"/>
      <c r="BK230" s="157"/>
      <c r="BL230" s="157"/>
      <c r="BM230" s="157"/>
      <c r="BN230" s="157"/>
      <c r="BO230" s="74"/>
      <c r="BP230" s="74"/>
      <c r="BQ230" s="157"/>
      <c r="BR230" s="74"/>
      <c r="BS230" s="74"/>
      <c r="BT230" s="157"/>
      <c r="BU230" s="157"/>
      <c r="BV230" s="157"/>
      <c r="BW230" s="157"/>
      <c r="BX230" s="74"/>
      <c r="BY230" s="74"/>
      <c r="BZ230" s="74"/>
      <c r="CA230" s="74"/>
      <c r="CB230" s="74"/>
      <c r="CC230" s="74"/>
      <c r="CD230" s="157"/>
      <c r="CE230" s="157"/>
      <c r="CF230" s="74"/>
      <c r="CG230" s="74"/>
      <c r="CH230" s="74"/>
      <c r="CI230" s="74"/>
      <c r="CJ230" s="74"/>
      <c r="CK230" s="74"/>
      <c r="CL230" s="74"/>
      <c r="CM230" s="74"/>
      <c r="CN230" s="74"/>
      <c r="CO230" s="74"/>
      <c r="CP230" s="74"/>
      <c r="CQ230" s="74"/>
      <c r="CR230" s="74"/>
      <c r="CS230" s="74"/>
      <c r="CT230" s="74"/>
      <c r="CU230" s="74"/>
    </row>
    <row r="231" spans="1:101" ht="13.2" customHeight="1">
      <c r="A231" s="107"/>
      <c r="B231"/>
      <c r="C231"/>
      <c r="D231"/>
      <c r="E231" s="74"/>
      <c r="F231" s="74"/>
      <c r="G231" s="74"/>
      <c r="H231" s="74"/>
      <c r="I231" s="74"/>
      <c r="J231" s="74"/>
      <c r="K231" s="74"/>
      <c r="L231" s="74"/>
      <c r="M231" s="157"/>
      <c r="N231" s="157"/>
      <c r="O231" s="157"/>
      <c r="P231" s="157"/>
      <c r="Q231" s="157"/>
      <c r="R231" s="74"/>
      <c r="S231" s="157"/>
      <c r="T231" s="157"/>
      <c r="U231" s="157"/>
      <c r="V231" s="74"/>
      <c r="W231" s="74"/>
      <c r="X231" s="157"/>
      <c r="Y231" s="157"/>
      <c r="Z231" s="157"/>
      <c r="AA231" s="157"/>
      <c r="AB231" s="157"/>
      <c r="AC231" s="157"/>
      <c r="AD231" s="157"/>
      <c r="AE231" s="74"/>
      <c r="AF231" s="74"/>
      <c r="AG231" s="74"/>
      <c r="AH231" s="74"/>
      <c r="AI231" s="74"/>
      <c r="AJ231" s="74"/>
      <c r="AK231" s="74"/>
      <c r="AL231" s="157"/>
      <c r="AM231" s="157"/>
      <c r="AN231" s="157"/>
      <c r="AO231" s="157"/>
      <c r="AP231" s="74"/>
      <c r="AQ231" s="157"/>
      <c r="AR231" s="157"/>
      <c r="AS231" s="74"/>
      <c r="AT231" s="74"/>
      <c r="AU231" s="157"/>
      <c r="AV231" s="157"/>
      <c r="AW231" s="74"/>
      <c r="AX231" s="157"/>
      <c r="AY231" s="74"/>
      <c r="AZ231" s="74"/>
      <c r="BA231" s="74"/>
      <c r="BB231" s="74"/>
      <c r="BC231" s="74"/>
      <c r="BD231" s="74"/>
      <c r="BE231" s="74"/>
      <c r="BF231" s="74"/>
      <c r="BG231" s="157"/>
      <c r="BH231" s="80"/>
      <c r="BI231" s="157"/>
      <c r="BJ231" s="74"/>
      <c r="BK231" s="157"/>
      <c r="BL231" s="157"/>
      <c r="BM231" s="157"/>
      <c r="BN231" s="157"/>
      <c r="BO231" s="74"/>
      <c r="BP231" s="74"/>
      <c r="BQ231" s="157"/>
      <c r="BR231" s="74"/>
      <c r="BS231" s="74"/>
      <c r="BT231" s="157"/>
      <c r="BU231" s="157"/>
      <c r="BV231" s="157"/>
      <c r="BW231" s="157"/>
      <c r="BX231" s="74"/>
      <c r="BY231" s="74"/>
      <c r="BZ231" s="74"/>
      <c r="CA231" s="74"/>
      <c r="CB231" s="74"/>
      <c r="CC231" s="74"/>
      <c r="CD231" s="157"/>
      <c r="CE231" s="157"/>
      <c r="CF231" s="74"/>
      <c r="CG231" s="74"/>
      <c r="CH231" s="74"/>
      <c r="CI231" s="74"/>
      <c r="CJ231" s="74"/>
      <c r="CK231" s="74"/>
      <c r="CL231" s="74"/>
      <c r="CM231" s="74"/>
      <c r="CN231" s="74"/>
      <c r="CO231" s="74"/>
      <c r="CP231" s="74"/>
      <c r="CQ231" s="74"/>
      <c r="CR231" s="74"/>
      <c r="CS231" s="74"/>
      <c r="CT231" s="74"/>
      <c r="CU231" s="74"/>
    </row>
    <row r="232" spans="1:101" ht="13.2" customHeight="1">
      <c r="A232" s="107"/>
      <c r="B232"/>
      <c r="C232"/>
      <c r="D232"/>
      <c r="E232" s="74"/>
      <c r="F232" s="74"/>
      <c r="G232" s="74"/>
      <c r="H232" s="74"/>
      <c r="I232" s="74"/>
      <c r="J232" s="74"/>
      <c r="K232" s="74"/>
      <c r="L232" s="74"/>
      <c r="M232" s="157"/>
      <c r="N232" s="157"/>
      <c r="O232" s="157"/>
      <c r="P232" s="157"/>
      <c r="Q232" s="74"/>
      <c r="R232" s="74"/>
      <c r="S232" s="157"/>
      <c r="T232" s="157"/>
      <c r="U232" s="157"/>
      <c r="V232" s="74"/>
      <c r="W232" s="74"/>
      <c r="X232" s="157"/>
      <c r="Y232" s="157"/>
      <c r="Z232" s="157"/>
      <c r="AA232" s="157"/>
      <c r="AB232" s="157"/>
      <c r="AC232" s="157"/>
      <c r="AD232" s="157"/>
      <c r="AE232" s="74"/>
      <c r="AF232" s="74"/>
      <c r="AG232" s="74"/>
      <c r="AH232" s="74"/>
      <c r="AI232" s="74"/>
      <c r="AJ232" s="74"/>
      <c r="AK232" s="74"/>
      <c r="AL232" s="157"/>
      <c r="AM232" s="157"/>
      <c r="AN232" s="157"/>
      <c r="AO232" s="157"/>
      <c r="AP232" s="74"/>
      <c r="AQ232" s="157"/>
      <c r="AR232" s="157"/>
      <c r="AS232" s="74"/>
      <c r="AT232" s="74"/>
      <c r="AU232" s="157"/>
      <c r="AV232" s="157"/>
      <c r="AW232" s="74"/>
      <c r="AX232" s="157"/>
      <c r="AY232" s="74"/>
      <c r="AZ232" s="74"/>
      <c r="BA232" s="74"/>
      <c r="BB232" s="74"/>
      <c r="BC232" s="74"/>
      <c r="BD232" s="74"/>
      <c r="BE232" s="74"/>
      <c r="BF232" s="74"/>
      <c r="BG232" s="157"/>
      <c r="BH232" s="80"/>
      <c r="BI232" s="157"/>
      <c r="BJ232" s="74"/>
      <c r="BK232" s="157"/>
      <c r="BL232" s="157"/>
      <c r="BM232" s="157"/>
      <c r="BN232" s="157"/>
      <c r="BO232" s="74"/>
      <c r="BP232" s="74"/>
      <c r="BQ232" s="157"/>
      <c r="BR232" s="74"/>
      <c r="BS232" s="74"/>
      <c r="BT232" s="157"/>
      <c r="BU232" s="157"/>
      <c r="BV232" s="157"/>
      <c r="BW232" s="157"/>
      <c r="BX232" s="74"/>
      <c r="BY232" s="74"/>
      <c r="BZ232" s="74"/>
      <c r="CA232" s="74"/>
      <c r="CB232" s="74"/>
      <c r="CC232" s="74"/>
      <c r="CD232" s="157"/>
      <c r="CE232" s="157"/>
      <c r="CF232" s="74"/>
      <c r="CG232" s="74"/>
      <c r="CH232" s="74"/>
      <c r="CI232" s="74"/>
      <c r="CJ232" s="74"/>
      <c r="CK232" s="74"/>
      <c r="CL232" s="74"/>
      <c r="CM232" s="74"/>
      <c r="CN232" s="74"/>
      <c r="CO232" s="74"/>
      <c r="CP232" s="74"/>
      <c r="CQ232" s="74"/>
      <c r="CR232" s="74"/>
      <c r="CS232" s="74"/>
      <c r="CT232" s="74"/>
      <c r="CU232" s="74"/>
    </row>
    <row r="233" spans="1:101" ht="13.2" customHeight="1">
      <c r="A233" s="107"/>
      <c r="B233" s="231"/>
      <c r="C233" s="129"/>
      <c r="D233"/>
      <c r="E233" s="74"/>
      <c r="F233" s="74"/>
      <c r="G233" s="74"/>
      <c r="H233" s="74"/>
      <c r="I233" s="74"/>
      <c r="J233" s="74"/>
      <c r="K233" s="74"/>
      <c r="L233" s="74"/>
      <c r="M233" s="157"/>
      <c r="N233" s="157"/>
      <c r="O233" s="157"/>
      <c r="P233" s="157"/>
      <c r="Q233" s="74"/>
      <c r="R233" s="74"/>
      <c r="S233" s="157"/>
      <c r="T233" s="157"/>
      <c r="U233" s="157"/>
      <c r="V233" s="74"/>
      <c r="W233" s="74"/>
      <c r="X233" s="157"/>
      <c r="Y233" s="157"/>
      <c r="Z233" s="157"/>
      <c r="AA233" s="157"/>
      <c r="AB233" s="157"/>
      <c r="AC233" s="157"/>
      <c r="AD233" s="157"/>
      <c r="AE233" s="74"/>
      <c r="AF233" s="74"/>
      <c r="AG233" s="74"/>
      <c r="AH233" s="74"/>
      <c r="AI233" s="74"/>
      <c r="AJ233" s="74"/>
      <c r="AK233" s="74"/>
      <c r="AL233" s="157"/>
      <c r="AM233" s="157"/>
      <c r="AN233" s="157"/>
      <c r="AO233" s="157"/>
      <c r="AP233" s="74"/>
      <c r="AQ233" s="157"/>
      <c r="AR233" s="157"/>
      <c r="AS233" s="74"/>
      <c r="AT233" s="74"/>
      <c r="AU233" s="157"/>
      <c r="AV233" s="157"/>
      <c r="AW233" s="74"/>
      <c r="AX233" s="157"/>
      <c r="AY233" s="74"/>
      <c r="AZ233" s="74"/>
      <c r="BA233" s="74"/>
      <c r="BB233" s="74"/>
      <c r="BC233" s="74"/>
      <c r="BD233" s="74"/>
      <c r="BE233" s="74"/>
      <c r="BF233" s="74"/>
      <c r="BG233" s="157"/>
      <c r="BH233" s="80"/>
      <c r="BI233" s="157"/>
      <c r="BJ233" s="74"/>
      <c r="BK233" s="157"/>
      <c r="BL233" s="157"/>
      <c r="BM233" s="157"/>
      <c r="BN233" s="157"/>
      <c r="BO233" s="74"/>
      <c r="BP233" s="74"/>
      <c r="BQ233" s="157"/>
      <c r="BR233" s="74"/>
      <c r="BS233" s="74"/>
      <c r="BT233" s="157"/>
      <c r="BU233" s="157"/>
      <c r="BV233" s="157"/>
      <c r="BW233" s="157"/>
      <c r="BX233" s="74"/>
      <c r="BY233" s="74"/>
      <c r="BZ233" s="74"/>
      <c r="CA233" s="74"/>
      <c r="CB233" s="74"/>
      <c r="CC233" s="74"/>
      <c r="CD233" s="157"/>
      <c r="CE233" s="157"/>
      <c r="CF233" s="74"/>
      <c r="CG233" s="74"/>
      <c r="CH233" s="74"/>
      <c r="CI233" s="74"/>
      <c r="CJ233" s="74"/>
      <c r="CK233" s="74"/>
      <c r="CL233" s="74"/>
      <c r="CM233" s="74"/>
      <c r="CN233" s="74"/>
      <c r="CO233" s="74"/>
      <c r="CP233" s="74"/>
      <c r="CQ233" s="74"/>
      <c r="CR233" s="74"/>
      <c r="CS233" s="74"/>
      <c r="CT233" s="74"/>
      <c r="CU233" s="74"/>
    </row>
    <row r="234" spans="1:101" ht="13.2" customHeight="1">
      <c r="A234" s="107"/>
      <c r="B234" s="231"/>
      <c r="C234" s="227"/>
      <c r="D234"/>
      <c r="E234" s="74"/>
      <c r="F234" s="74"/>
      <c r="G234" s="74"/>
      <c r="H234" s="74"/>
      <c r="I234" s="74"/>
      <c r="J234" s="74"/>
      <c r="K234" s="74"/>
      <c r="L234" s="74"/>
      <c r="M234" s="157"/>
      <c r="N234" s="157"/>
      <c r="O234" s="157"/>
      <c r="P234" s="157"/>
      <c r="Q234" s="74"/>
      <c r="R234" s="74"/>
      <c r="S234" s="157"/>
      <c r="T234" s="157"/>
      <c r="U234" s="157"/>
      <c r="V234" s="74"/>
      <c r="W234" s="74"/>
      <c r="X234" s="157"/>
      <c r="Y234" s="157"/>
      <c r="Z234" s="157"/>
      <c r="AA234" s="157"/>
      <c r="AB234" s="157"/>
      <c r="AC234" s="157"/>
      <c r="AD234" s="157"/>
      <c r="AE234" s="74"/>
      <c r="AF234" s="74"/>
      <c r="AG234" s="74"/>
      <c r="AH234" s="74"/>
      <c r="AI234" s="74"/>
      <c r="AJ234" s="74"/>
      <c r="AK234" s="74"/>
      <c r="AL234" s="157"/>
      <c r="AM234" s="157"/>
      <c r="AN234" s="157"/>
      <c r="AO234" s="157"/>
      <c r="AP234" s="74"/>
      <c r="AQ234" s="157"/>
      <c r="AR234" s="157"/>
      <c r="AS234" s="74"/>
      <c r="AT234" s="74"/>
      <c r="AU234" s="157"/>
      <c r="AV234" s="157"/>
      <c r="AW234" s="74"/>
      <c r="AX234" s="157"/>
      <c r="AY234" s="74"/>
      <c r="AZ234" s="74"/>
      <c r="BA234" s="74"/>
      <c r="BB234" s="74"/>
      <c r="BC234" s="74"/>
      <c r="BD234" s="74"/>
      <c r="BE234" s="74"/>
      <c r="BF234" s="74"/>
      <c r="BG234" s="157"/>
      <c r="BH234" s="80"/>
      <c r="BI234" s="157"/>
      <c r="BJ234" s="74"/>
      <c r="BK234" s="157"/>
      <c r="BL234" s="157"/>
      <c r="BM234" s="157"/>
      <c r="BN234" s="157"/>
      <c r="BO234" s="74"/>
      <c r="BP234" s="74"/>
      <c r="BQ234" s="157"/>
      <c r="BR234" s="74"/>
      <c r="BS234" s="74"/>
      <c r="BT234" s="157"/>
      <c r="BU234" s="157"/>
      <c r="BV234" s="157"/>
      <c r="BW234" s="157"/>
      <c r="BX234" s="74"/>
      <c r="BY234" s="74"/>
      <c r="BZ234" s="74"/>
      <c r="CA234" s="74"/>
      <c r="CB234" s="74"/>
      <c r="CC234" s="74"/>
      <c r="CD234" s="157"/>
      <c r="CE234" s="157"/>
      <c r="CF234" s="74"/>
      <c r="CG234" s="74"/>
      <c r="CH234" s="74"/>
      <c r="CI234" s="74"/>
      <c r="CJ234" s="74"/>
      <c r="CK234" s="74"/>
      <c r="CL234" s="74"/>
      <c r="CM234" s="74"/>
      <c r="CN234" s="74"/>
      <c r="CO234" s="74"/>
      <c r="CP234" s="74"/>
      <c r="CQ234" s="74"/>
      <c r="CR234" s="74"/>
      <c r="CS234" s="74"/>
      <c r="CT234" s="74"/>
      <c r="CU234" s="74"/>
    </row>
    <row r="235" spans="1:101" s="3" customFormat="1">
      <c r="A235" s="107"/>
      <c r="B235" s="231"/>
      <c r="C235" s="227"/>
      <c r="E235" s="75"/>
      <c r="F235" s="75"/>
      <c r="G235" s="75"/>
      <c r="H235" s="75"/>
      <c r="I235" s="75"/>
      <c r="J235" s="75"/>
      <c r="K235" s="75"/>
      <c r="L235" s="75"/>
      <c r="M235" s="181"/>
      <c r="N235" s="181"/>
      <c r="O235" s="181"/>
      <c r="P235" s="181"/>
      <c r="Q235" s="75"/>
      <c r="R235" s="75"/>
      <c r="S235" s="181"/>
      <c r="T235" s="181"/>
      <c r="U235" s="181"/>
      <c r="V235" s="75"/>
      <c r="W235" s="75"/>
      <c r="X235" s="181"/>
      <c r="Y235" s="181"/>
      <c r="Z235" s="157"/>
      <c r="AA235" s="157"/>
      <c r="AB235" s="181"/>
      <c r="AC235" s="181"/>
      <c r="AD235" s="157"/>
      <c r="AE235" s="181"/>
      <c r="AF235" s="75"/>
      <c r="AG235" s="75"/>
      <c r="AH235" s="75"/>
      <c r="AI235" s="75"/>
      <c r="AJ235" s="75"/>
      <c r="AK235" s="75"/>
      <c r="AL235" s="157"/>
      <c r="AM235" s="157"/>
      <c r="AN235" s="157"/>
      <c r="AO235" s="157"/>
      <c r="AP235" s="75"/>
      <c r="AQ235" s="181"/>
      <c r="AR235" s="157"/>
      <c r="AS235" s="75"/>
      <c r="AT235" s="75"/>
      <c r="AU235" s="181"/>
      <c r="AV235" s="181"/>
      <c r="AW235" s="75"/>
      <c r="AX235" s="181"/>
      <c r="AY235" s="75"/>
      <c r="AZ235" s="75"/>
      <c r="BA235" s="80"/>
      <c r="BB235" s="80"/>
      <c r="BC235" s="75"/>
      <c r="BD235" s="75"/>
      <c r="BE235" s="75"/>
      <c r="BF235" s="75"/>
      <c r="BG235" s="181"/>
      <c r="BH235" s="80"/>
      <c r="BI235" s="181"/>
      <c r="BJ235" s="75"/>
      <c r="BK235" s="157"/>
      <c r="BL235" s="75"/>
      <c r="BM235" s="75"/>
      <c r="BN235" s="75"/>
      <c r="BO235" s="75"/>
      <c r="BP235" s="75"/>
      <c r="BQ235" s="181"/>
      <c r="BR235" s="75"/>
      <c r="BS235" s="74"/>
      <c r="BT235" s="157"/>
      <c r="BU235" s="157"/>
      <c r="BV235" s="75"/>
      <c r="BW235" s="181"/>
      <c r="BX235" s="75"/>
      <c r="BY235" s="75"/>
      <c r="BZ235" s="75"/>
      <c r="CA235" s="75"/>
      <c r="CB235" s="75"/>
      <c r="CC235" s="75"/>
      <c r="CD235" s="181"/>
      <c r="CE235" s="181"/>
      <c r="CF235" s="75"/>
      <c r="CG235" s="75"/>
      <c r="CH235" s="75"/>
      <c r="CI235" s="75"/>
      <c r="CJ235" s="75"/>
      <c r="CK235" s="75"/>
      <c r="CL235" s="75"/>
      <c r="CM235" s="75"/>
      <c r="CN235" s="75"/>
      <c r="CO235" s="75"/>
      <c r="CP235" s="75"/>
      <c r="CQ235" s="75"/>
      <c r="CR235" s="75"/>
      <c r="CS235" s="80"/>
      <c r="CT235" s="80"/>
      <c r="CU235" s="75"/>
    </row>
    <row r="236" spans="1:101" s="3" customFormat="1" ht="15" customHeight="1">
      <c r="A236" s="107"/>
      <c r="B236" s="108"/>
      <c r="C236" s="227"/>
      <c r="E236" s="75"/>
      <c r="F236" s="75"/>
      <c r="G236" s="75"/>
      <c r="H236" s="75"/>
      <c r="I236" s="75"/>
      <c r="J236" s="75"/>
      <c r="K236" s="75"/>
      <c r="L236" s="75"/>
      <c r="M236" s="181"/>
      <c r="N236" s="181"/>
      <c r="O236" s="181"/>
      <c r="P236" s="181"/>
      <c r="Q236" s="75"/>
      <c r="R236" s="75"/>
      <c r="S236" s="181"/>
      <c r="T236" s="181"/>
      <c r="U236" s="181"/>
      <c r="V236" s="75"/>
      <c r="W236" s="75"/>
      <c r="X236" s="181"/>
      <c r="Y236" s="181"/>
      <c r="Z236" s="157"/>
      <c r="AA236" s="157"/>
      <c r="AB236" s="181"/>
      <c r="AC236" s="181"/>
      <c r="AD236" s="157"/>
      <c r="AE236" s="74"/>
      <c r="AF236" s="75"/>
      <c r="AG236" s="75"/>
      <c r="AH236" s="75"/>
      <c r="AI236" s="75"/>
      <c r="AJ236" s="75"/>
      <c r="AK236" s="75"/>
      <c r="AL236" s="157"/>
      <c r="AM236" s="157"/>
      <c r="AN236" s="157"/>
      <c r="AO236" s="157"/>
      <c r="AP236" s="75"/>
      <c r="AQ236" s="181"/>
      <c r="AR236" s="157"/>
      <c r="AS236" s="75"/>
      <c r="AT236" s="75"/>
      <c r="AU236" s="181"/>
      <c r="AV236" s="181"/>
      <c r="AW236" s="75"/>
      <c r="AX236" s="181"/>
      <c r="AY236" s="75"/>
      <c r="AZ236" s="75"/>
      <c r="BA236" s="181"/>
      <c r="BB236" s="80"/>
      <c r="BC236" s="75"/>
      <c r="BD236" s="75"/>
      <c r="BE236" s="75"/>
      <c r="BF236" s="75"/>
      <c r="BG236" s="181"/>
      <c r="BH236" s="80"/>
      <c r="BI236" s="181"/>
      <c r="BJ236" s="75"/>
      <c r="BK236" s="157"/>
      <c r="BL236" s="75"/>
      <c r="BM236" s="75"/>
      <c r="BN236" s="75"/>
      <c r="BO236" s="75"/>
      <c r="BP236" s="75"/>
      <c r="BQ236" s="181"/>
      <c r="BR236" s="75"/>
      <c r="BS236" s="74"/>
      <c r="BT236" s="157"/>
      <c r="BU236" s="157"/>
      <c r="BV236" s="75"/>
      <c r="BW236" s="181"/>
      <c r="BX236" s="75"/>
      <c r="BY236" s="75"/>
      <c r="BZ236" s="75"/>
      <c r="CA236" s="75"/>
      <c r="CB236" s="75"/>
      <c r="CC236" s="75"/>
      <c r="CD236" s="181"/>
      <c r="CE236" s="181"/>
      <c r="CF236" s="75"/>
      <c r="CG236" s="75"/>
      <c r="CH236" s="75"/>
      <c r="CI236" s="75"/>
      <c r="CJ236" s="75"/>
      <c r="CK236" s="75"/>
      <c r="CL236" s="75"/>
      <c r="CM236" s="75"/>
      <c r="CN236" s="75"/>
      <c r="CO236" s="75"/>
      <c r="CP236" s="75"/>
      <c r="CQ236" s="75"/>
      <c r="CR236" s="75"/>
      <c r="CS236" s="80"/>
      <c r="CT236" s="80"/>
      <c r="CU236" s="75"/>
    </row>
    <row r="237" spans="1:101">
      <c r="A237" s="107"/>
      <c r="B237" s="108"/>
      <c r="C237" s="227"/>
      <c r="D237" s="157"/>
      <c r="F237" s="157"/>
      <c r="L237" s="157"/>
      <c r="M237"/>
      <c r="N237"/>
      <c r="O237"/>
      <c r="P237"/>
      <c r="S237" s="157"/>
      <c r="U237" s="157"/>
      <c r="X237" s="157"/>
      <c r="Y237" s="157"/>
      <c r="Z237"/>
      <c r="AA237" s="157"/>
      <c r="AB237"/>
      <c r="AC237"/>
      <c r="AD237" s="157"/>
      <c r="AE237" s="157"/>
      <c r="AF237" s="157"/>
      <c r="AL237" s="157"/>
      <c r="AM237" s="157"/>
      <c r="AN237"/>
      <c r="AO237"/>
      <c r="AQ237"/>
      <c r="AR237"/>
      <c r="AU237" s="157"/>
      <c r="AV237"/>
      <c r="AX237"/>
      <c r="BG237"/>
      <c r="BI237"/>
      <c r="BK237"/>
      <c r="BQ237"/>
      <c r="BS237" s="157"/>
      <c r="BT237"/>
      <c r="BU237"/>
      <c r="BW237"/>
      <c r="CD237"/>
      <c r="CE237" s="157"/>
      <c r="CF237" s="2"/>
      <c r="CT237"/>
      <c r="CU237"/>
      <c r="CV237"/>
      <c r="CW237"/>
    </row>
    <row r="238" spans="1:101" ht="15" customHeight="1">
      <c r="A238" s="226"/>
      <c r="B238" s="223"/>
      <c r="C238" s="223"/>
      <c r="D238" s="157"/>
      <c r="E238" s="74"/>
      <c r="F238" s="74"/>
      <c r="G238" s="74"/>
      <c r="H238" s="74"/>
      <c r="I238" s="74"/>
      <c r="J238" s="74"/>
      <c r="K238" s="74"/>
      <c r="L238" s="74"/>
      <c r="M238" s="157"/>
      <c r="N238" s="157"/>
      <c r="O238" s="157"/>
      <c r="P238" s="157"/>
      <c r="Q238" s="74"/>
      <c r="R238" s="74"/>
      <c r="S238" s="74"/>
      <c r="T238" s="74"/>
      <c r="U238" s="74"/>
      <c r="V238" s="74"/>
      <c r="W238" s="74"/>
      <c r="X238" s="157"/>
      <c r="Y238" s="157"/>
      <c r="Z238" s="157"/>
      <c r="AA238" s="157"/>
      <c r="AB238" s="157"/>
      <c r="AC238" s="157"/>
      <c r="AD238" s="157"/>
      <c r="AE238" s="74"/>
      <c r="AF238" s="74"/>
      <c r="AG238" s="74"/>
      <c r="AH238" s="74"/>
      <c r="AI238" s="74"/>
      <c r="AJ238" s="74"/>
      <c r="AK238" s="74"/>
      <c r="AL238" s="157"/>
      <c r="AM238" s="157"/>
      <c r="AN238" s="157"/>
      <c r="AO238" s="157"/>
      <c r="AP238" s="74"/>
      <c r="AQ238" s="157"/>
      <c r="AR238" s="157"/>
      <c r="AS238" s="74"/>
      <c r="AT238" s="74"/>
      <c r="AU238" s="74"/>
      <c r="AV238" s="157"/>
      <c r="AW238" s="74"/>
      <c r="AX238" s="157"/>
      <c r="AY238" s="74"/>
      <c r="AZ238" s="74"/>
      <c r="BA238" s="74"/>
      <c r="BB238" s="74"/>
      <c r="BC238" s="74"/>
      <c r="BD238" s="74"/>
      <c r="BE238" s="74"/>
      <c r="BF238" s="74"/>
      <c r="BG238" s="157"/>
      <c r="BH238" s="74"/>
      <c r="BI238" s="157"/>
      <c r="BJ238" s="74"/>
      <c r="BK238" s="157"/>
      <c r="BL238" s="74"/>
      <c r="BM238" s="74"/>
      <c r="BN238" s="74"/>
      <c r="BO238" s="74"/>
      <c r="BP238" s="74"/>
      <c r="BQ238" s="157"/>
      <c r="BR238" s="74"/>
      <c r="BS238" s="74"/>
      <c r="BT238" s="157"/>
      <c r="BU238" s="157"/>
      <c r="BV238" s="74"/>
      <c r="BW238" s="157"/>
      <c r="BX238" s="74"/>
      <c r="BY238" s="74"/>
      <c r="BZ238" s="74"/>
      <c r="CA238" s="74"/>
      <c r="CB238" s="74"/>
      <c r="CC238" s="74"/>
      <c r="CD238" s="157"/>
      <c r="CE238" s="157"/>
      <c r="CF238" s="74"/>
      <c r="CG238" s="74"/>
      <c r="CH238" s="74"/>
      <c r="CI238" s="74"/>
      <c r="CJ238" s="74"/>
      <c r="CK238" s="74"/>
      <c r="CL238" s="74"/>
      <c r="CM238" s="74"/>
      <c r="CN238" s="74"/>
      <c r="CO238" s="74"/>
      <c r="CP238" s="74"/>
      <c r="CQ238" s="74"/>
      <c r="CR238" s="74"/>
      <c r="CS238" s="74"/>
      <c r="CT238" s="74"/>
      <c r="CU238" s="74"/>
    </row>
    <row r="239" spans="1:101" ht="15" customHeight="1">
      <c r="A239" s="226"/>
      <c r="B239" s="223"/>
      <c r="C239" s="223"/>
      <c r="D239"/>
      <c r="E239" s="74"/>
      <c r="F239" s="74"/>
      <c r="G239" s="74"/>
      <c r="H239" s="74"/>
      <c r="I239" s="157"/>
      <c r="J239" s="74"/>
      <c r="K239" s="74"/>
      <c r="L239" s="74"/>
      <c r="M239" s="157"/>
      <c r="N239" s="157"/>
      <c r="O239" s="157"/>
      <c r="P239" s="157"/>
      <c r="Q239" s="74"/>
      <c r="R239" s="74"/>
      <c r="S239" s="74"/>
      <c r="T239" s="74"/>
      <c r="U239" s="74"/>
      <c r="V239" s="74"/>
      <c r="W239" s="74"/>
      <c r="X239" s="157"/>
      <c r="Y239" s="157"/>
      <c r="Z239" s="157"/>
      <c r="AA239" s="157"/>
      <c r="AB239" s="157"/>
      <c r="AC239" s="157"/>
      <c r="AD239" s="157"/>
      <c r="AE239" s="74"/>
      <c r="AF239" s="74"/>
      <c r="AG239" s="74"/>
      <c r="AH239" s="74"/>
      <c r="AI239" s="74"/>
      <c r="AJ239" s="74"/>
      <c r="AK239" s="74"/>
      <c r="AL239" s="157"/>
      <c r="AM239" s="157"/>
      <c r="AN239" s="157"/>
      <c r="AO239" s="157"/>
      <c r="AP239" s="74"/>
      <c r="AQ239" s="157"/>
      <c r="AR239" s="157"/>
      <c r="AS239" s="74"/>
      <c r="AT239" s="74"/>
      <c r="AU239" s="74"/>
      <c r="AV239" s="157"/>
      <c r="AW239" s="74"/>
      <c r="AX239" s="157"/>
      <c r="AY239" s="74"/>
      <c r="AZ239" s="74"/>
      <c r="BA239" s="74"/>
      <c r="BB239" s="74"/>
      <c r="BC239" s="74"/>
      <c r="BD239" s="74"/>
      <c r="BE239" s="74"/>
      <c r="BF239" s="74"/>
      <c r="BG239" s="157"/>
      <c r="BH239" s="74"/>
      <c r="BI239" s="157"/>
      <c r="BJ239" s="74"/>
      <c r="BK239" s="157"/>
      <c r="BL239" s="74"/>
      <c r="BM239" s="74"/>
      <c r="BN239" s="74"/>
      <c r="BO239" s="74"/>
      <c r="BP239" s="74"/>
      <c r="BQ239" s="157"/>
      <c r="BR239" s="74"/>
      <c r="BS239" s="74"/>
      <c r="BT239" s="157"/>
      <c r="BU239" s="157"/>
      <c r="BV239" s="74"/>
      <c r="BW239" s="157"/>
      <c r="BX239" s="74"/>
      <c r="BY239" s="74"/>
      <c r="BZ239" s="74"/>
      <c r="CA239" s="74"/>
      <c r="CB239" s="74"/>
      <c r="CC239" s="74"/>
      <c r="CD239" s="157"/>
      <c r="CE239" s="157"/>
      <c r="CF239" s="74"/>
      <c r="CG239" s="74"/>
      <c r="CH239" s="74"/>
      <c r="CI239" s="74"/>
      <c r="CJ239" s="74"/>
      <c r="CK239" s="74"/>
      <c r="CL239" s="74"/>
      <c r="CM239" s="74"/>
      <c r="CN239" s="74"/>
      <c r="CO239" s="74"/>
      <c r="CP239" s="74"/>
      <c r="CQ239" s="74"/>
      <c r="CR239" s="74"/>
      <c r="CS239" s="74"/>
      <c r="CT239" s="74"/>
      <c r="CU239" s="74"/>
    </row>
    <row r="240" spans="1:101" ht="15" customHeight="1">
      <c r="A240"/>
      <c r="B240"/>
      <c r="C240"/>
      <c r="D240"/>
      <c r="E240" s="74"/>
      <c r="F240" s="74"/>
      <c r="G240" s="74"/>
      <c r="H240" s="109"/>
      <c r="I240" s="74"/>
      <c r="J240" s="74"/>
      <c r="K240" s="74"/>
      <c r="L240" s="74"/>
      <c r="M240" s="157"/>
      <c r="N240" s="157"/>
      <c r="O240" s="157"/>
      <c r="P240" s="157"/>
      <c r="Q240" s="157"/>
      <c r="R240" s="74"/>
      <c r="S240" s="74"/>
      <c r="T240" s="74"/>
      <c r="U240" s="74"/>
      <c r="V240" s="74"/>
      <c r="W240" s="74"/>
      <c r="X240" s="157"/>
      <c r="Y240" s="157"/>
      <c r="Z240" s="157"/>
      <c r="AA240" s="157"/>
      <c r="AB240" s="157"/>
      <c r="AC240" s="157"/>
      <c r="AD240" s="157"/>
      <c r="AE240" s="74"/>
      <c r="AF240" s="74"/>
      <c r="AG240" s="74"/>
      <c r="AH240" s="74"/>
      <c r="AI240" s="74"/>
      <c r="AJ240" s="74"/>
      <c r="AK240" s="74"/>
      <c r="AL240" s="157"/>
      <c r="AM240" s="157"/>
      <c r="AN240" s="157"/>
      <c r="AO240" s="157"/>
      <c r="AP240" s="74"/>
      <c r="AQ240" s="157"/>
      <c r="AR240" s="157"/>
      <c r="AS240" s="74"/>
      <c r="AT240" s="74"/>
      <c r="AU240" s="74"/>
      <c r="AV240" s="157"/>
      <c r="AW240" s="74"/>
      <c r="AX240" s="157"/>
      <c r="AY240" s="74"/>
      <c r="AZ240" s="74"/>
      <c r="BA240" s="74"/>
      <c r="BB240" s="74"/>
      <c r="BC240" s="74"/>
      <c r="BD240" s="74"/>
      <c r="BE240" s="74"/>
      <c r="BF240" s="74"/>
      <c r="BG240" s="157"/>
      <c r="BH240" s="74"/>
      <c r="BI240" s="157"/>
      <c r="BJ240" s="74"/>
      <c r="BK240" s="157"/>
      <c r="BL240" s="74"/>
      <c r="BM240" s="74"/>
      <c r="BN240" s="74"/>
      <c r="BO240" s="74"/>
      <c r="BP240" s="74"/>
      <c r="BQ240" s="157"/>
      <c r="BR240" s="74"/>
      <c r="BS240" s="74"/>
      <c r="BT240" s="157"/>
      <c r="BU240" s="74"/>
      <c r="BV240" s="74"/>
      <c r="BW240" s="157"/>
      <c r="BX240" s="74"/>
      <c r="BY240" s="74"/>
      <c r="BZ240" s="74"/>
      <c r="CA240" s="74"/>
      <c r="CB240" s="74"/>
      <c r="CC240" s="74"/>
      <c r="CD240" s="157"/>
      <c r="CE240" s="157"/>
      <c r="CF240" s="74"/>
      <c r="CG240" s="74"/>
      <c r="CH240" s="74"/>
      <c r="CI240" s="74"/>
      <c r="CJ240" s="74"/>
      <c r="CK240" s="74"/>
      <c r="CL240" s="74"/>
      <c r="CM240" s="74"/>
      <c r="CN240" s="74"/>
      <c r="CO240" s="74"/>
      <c r="CP240" s="74"/>
      <c r="CQ240"/>
      <c r="CR240" s="157"/>
      <c r="CS240" s="74"/>
      <c r="CT240" s="74"/>
      <c r="CU240" s="74"/>
    </row>
    <row r="241" spans="1:256" ht="15" customHeight="1">
      <c r="A241"/>
      <c r="B241"/>
      <c r="C241"/>
      <c r="D241"/>
      <c r="E241" s="74"/>
      <c r="F241" s="74"/>
      <c r="G241" s="74"/>
      <c r="H241" s="109"/>
      <c r="I241" s="74"/>
      <c r="J241" s="74"/>
      <c r="K241" s="74"/>
      <c r="L241" s="74"/>
      <c r="M241" s="157"/>
      <c r="N241" s="157"/>
      <c r="O241" s="157"/>
      <c r="P241" s="157"/>
      <c r="Q241" s="157"/>
      <c r="R241" s="74"/>
      <c r="S241" s="74"/>
      <c r="T241" s="74"/>
      <c r="U241" s="74"/>
      <c r="V241" s="74"/>
      <c r="W241" s="74"/>
      <c r="X241" s="157"/>
      <c r="Y241" s="157"/>
      <c r="Z241" s="157"/>
      <c r="AA241" s="157"/>
      <c r="AB241" s="157"/>
      <c r="AC241" s="157"/>
      <c r="AD241" s="157"/>
      <c r="AE241" s="74"/>
      <c r="AF241" s="74"/>
      <c r="AG241" s="74"/>
      <c r="AH241" s="74"/>
      <c r="AI241" s="74"/>
      <c r="AJ241" s="74"/>
      <c r="AK241" s="74"/>
      <c r="AL241" s="157"/>
      <c r="AM241" s="157"/>
      <c r="AN241" s="157"/>
      <c r="AO241" s="157"/>
      <c r="AP241" s="74"/>
      <c r="AQ241" s="157"/>
      <c r="AR241" s="157"/>
      <c r="AS241" s="74"/>
      <c r="AT241" s="74"/>
      <c r="AU241" s="74"/>
      <c r="AV241" s="157"/>
      <c r="AW241" s="74"/>
      <c r="AX241" s="157"/>
      <c r="AY241" s="74"/>
      <c r="AZ241" s="74"/>
      <c r="BA241" s="74"/>
      <c r="BB241" s="74"/>
      <c r="BC241" s="74"/>
      <c r="BD241" s="74"/>
      <c r="BE241" s="74"/>
      <c r="BF241" s="74"/>
      <c r="BG241" s="157"/>
      <c r="BH241" s="74"/>
      <c r="BI241" s="157"/>
      <c r="BJ241" s="74"/>
      <c r="BK241" s="157"/>
      <c r="BL241" s="74"/>
      <c r="BM241" s="74"/>
      <c r="BN241" s="74"/>
      <c r="BO241" s="74"/>
      <c r="BP241" s="74"/>
      <c r="BQ241" s="157"/>
      <c r="BR241" s="74"/>
      <c r="BS241" s="74"/>
      <c r="BT241" s="157"/>
      <c r="BU241" s="74"/>
      <c r="BV241" s="74"/>
      <c r="BW241" s="157"/>
      <c r="BX241" s="74"/>
      <c r="BY241" s="74"/>
      <c r="BZ241" s="74"/>
      <c r="CA241" s="74"/>
      <c r="CB241" s="74"/>
      <c r="CC241" s="74"/>
      <c r="CD241" s="157"/>
      <c r="CE241" s="157"/>
      <c r="CF241" s="74"/>
      <c r="CG241" s="74"/>
      <c r="CH241" s="74"/>
      <c r="CI241" s="74"/>
      <c r="CJ241" s="74"/>
      <c r="CK241" s="74"/>
      <c r="CL241" s="74"/>
      <c r="CM241" s="74"/>
      <c r="CN241" s="74"/>
      <c r="CO241" s="74"/>
      <c r="CP241" s="74"/>
      <c r="CQ241"/>
      <c r="CR241" s="157"/>
      <c r="CS241" s="74"/>
      <c r="CT241" s="74"/>
      <c r="CU241" s="74"/>
    </row>
    <row r="242" spans="1:256" s="4" customFormat="1" ht="15" customHeight="1">
      <c r="A242" s="109"/>
      <c r="B242" s="109"/>
      <c r="C242" s="109"/>
      <c r="D242" s="109"/>
      <c r="E242" s="157"/>
      <c r="F242" s="80"/>
      <c r="G242" s="80"/>
      <c r="H242" s="80"/>
      <c r="I242" s="80"/>
      <c r="J242" s="80"/>
      <c r="K242" s="80"/>
      <c r="L242" s="80"/>
      <c r="M242" s="157"/>
      <c r="N242" s="157"/>
      <c r="O242" s="157"/>
      <c r="P242" s="157"/>
      <c r="Q242" s="80"/>
      <c r="R242" s="80"/>
      <c r="S242" s="80"/>
      <c r="T242" s="80"/>
      <c r="U242" s="80"/>
      <c r="V242" s="80"/>
      <c r="W242" s="80"/>
      <c r="X242" s="80"/>
      <c r="Y242" s="157"/>
      <c r="Z242" s="157"/>
      <c r="AA242" s="80"/>
      <c r="AB242" s="157"/>
      <c r="AC242" s="157"/>
      <c r="AD242" s="157"/>
      <c r="AE242" s="157"/>
      <c r="AF242" s="80"/>
      <c r="AG242" s="80"/>
      <c r="AH242" s="80"/>
      <c r="AI242" s="80"/>
      <c r="AJ242" s="80"/>
      <c r="AK242" s="80"/>
      <c r="AL242" s="80"/>
      <c r="AM242" s="157"/>
      <c r="AN242" s="157"/>
      <c r="AO242" s="157"/>
      <c r="AP242" s="157"/>
      <c r="AQ242" s="80"/>
      <c r="AR242" s="157"/>
      <c r="AS242" s="157"/>
      <c r="AT242" s="80"/>
      <c r="AU242" s="80"/>
      <c r="AV242" s="157"/>
      <c r="AW242" s="80"/>
      <c r="AX242" s="80"/>
      <c r="AY242" s="80"/>
      <c r="AZ242" s="80"/>
      <c r="BA242" s="80"/>
      <c r="BB242" s="80"/>
      <c r="BC242" s="80"/>
      <c r="BD242" s="80"/>
      <c r="BE242" s="80"/>
      <c r="BF242" s="80"/>
      <c r="BG242" s="80"/>
      <c r="BH242" s="157"/>
      <c r="BI242" s="80"/>
      <c r="BJ242" s="157"/>
      <c r="BK242" s="157"/>
      <c r="BL242" s="80"/>
      <c r="BM242" s="80"/>
      <c r="BN242" s="80"/>
      <c r="BO242" s="80"/>
      <c r="BP242" s="109"/>
      <c r="BQ242" s="157"/>
      <c r="BR242" s="80"/>
      <c r="BS242" s="80"/>
      <c r="BT242" s="157"/>
      <c r="BU242" s="157"/>
      <c r="BV242" s="157"/>
      <c r="BW242" s="157"/>
      <c r="BX242" s="80"/>
      <c r="BY242" s="80"/>
      <c r="BZ242" s="80"/>
      <c r="CA242" s="80"/>
      <c r="CB242" s="80"/>
      <c r="CC242" s="80"/>
      <c r="CD242" s="80"/>
      <c r="CE242" s="157"/>
      <c r="CF242" s="157"/>
      <c r="CG242" s="80"/>
      <c r="CH242" s="80"/>
      <c r="CI242" s="80"/>
      <c r="CJ242" s="80"/>
      <c r="CK242" s="80"/>
      <c r="CL242" s="80"/>
      <c r="CM242" s="80"/>
      <c r="CN242" s="80"/>
      <c r="CO242" s="80"/>
      <c r="CP242" s="80"/>
      <c r="CQ242" s="80"/>
      <c r="CR242" s="80"/>
      <c r="CS242" s="80"/>
      <c r="CT242" s="80"/>
      <c r="CU242" s="80"/>
      <c r="CV242" s="80"/>
      <c r="CW242" s="109"/>
      <c r="CX242" s="109"/>
      <c r="CY242" s="109"/>
      <c r="CZ242" s="109"/>
      <c r="DA242" s="109"/>
      <c r="DB242" s="109"/>
      <c r="DC242" s="109"/>
      <c r="DD242" s="109"/>
      <c r="DE242" s="109"/>
      <c r="DF242" s="109"/>
      <c r="DG242" s="109"/>
      <c r="DH242" s="109"/>
      <c r="DI242" s="109"/>
      <c r="DJ242" s="109"/>
      <c r="DK242" s="109"/>
      <c r="DL242" s="109"/>
      <c r="DM242" s="109"/>
      <c r="DN242" s="109"/>
      <c r="DO242" s="109"/>
      <c r="DP242" s="109"/>
      <c r="DQ242" s="109"/>
      <c r="DR242" s="109"/>
      <c r="DS242" s="109"/>
      <c r="DT242" s="109"/>
      <c r="DU242" s="109"/>
      <c r="DV242" s="109"/>
      <c r="DW242" s="109"/>
      <c r="DX242" s="109"/>
      <c r="DY242" s="109"/>
      <c r="DZ242" s="109"/>
      <c r="EA242" s="109"/>
      <c r="EB242" s="109"/>
      <c r="EC242" s="109"/>
      <c r="ED242" s="109"/>
      <c r="EE242" s="109"/>
      <c r="EF242" s="109"/>
      <c r="EG242" s="109"/>
      <c r="EH242" s="109"/>
      <c r="EI242" s="109"/>
      <c r="EJ242" s="109"/>
      <c r="EK242" s="109"/>
      <c r="EL242" s="109"/>
      <c r="EM242" s="109"/>
      <c r="EN242" s="109"/>
      <c r="EO242" s="109"/>
      <c r="EP242" s="109"/>
      <c r="EQ242" s="109"/>
      <c r="ER242" s="109"/>
      <c r="ES242" s="109"/>
      <c r="ET242" s="109"/>
      <c r="EU242" s="109"/>
      <c r="EV242" s="109"/>
      <c r="EW242" s="109"/>
      <c r="EX242" s="109"/>
      <c r="EY242" s="109"/>
      <c r="EZ242" s="109"/>
      <c r="FA242" s="109"/>
      <c r="FB242" s="109"/>
      <c r="FC242" s="109"/>
      <c r="FD242" s="109"/>
      <c r="FE242" s="109"/>
      <c r="FF242" s="109"/>
      <c r="FG242" s="109"/>
      <c r="FH242" s="109"/>
      <c r="FI242" s="109"/>
      <c r="FJ242" s="109"/>
      <c r="FK242" s="109"/>
      <c r="FL242" s="109"/>
      <c r="FM242" s="109"/>
      <c r="FN242" s="109"/>
      <c r="FO242" s="109"/>
      <c r="FP242" s="109"/>
      <c r="FQ242" s="109"/>
      <c r="FR242" s="109"/>
      <c r="FS242" s="109"/>
      <c r="FT242" s="109"/>
      <c r="FU242" s="109"/>
      <c r="FV242" s="109"/>
      <c r="FW242" s="109"/>
      <c r="FX242" s="109"/>
      <c r="FY242" s="109"/>
      <c r="FZ242" s="109"/>
      <c r="GA242" s="109"/>
      <c r="GB242" s="109"/>
      <c r="GC242" s="109"/>
      <c r="GD242" s="109"/>
      <c r="GE242" s="109"/>
      <c r="GF242" s="109"/>
      <c r="GG242" s="109"/>
      <c r="GH242" s="109"/>
      <c r="GI242" s="109"/>
      <c r="GJ242" s="109"/>
      <c r="GK242" s="109"/>
      <c r="GL242" s="109"/>
      <c r="GM242" s="109"/>
      <c r="GN242" s="109"/>
      <c r="GO242" s="109"/>
      <c r="GP242" s="109"/>
      <c r="GQ242" s="109"/>
      <c r="GR242" s="109"/>
      <c r="GS242" s="109"/>
      <c r="GT242" s="109"/>
      <c r="GU242" s="109"/>
      <c r="GV242" s="109"/>
      <c r="GW242" s="109"/>
      <c r="GX242" s="109"/>
      <c r="GY242" s="109"/>
      <c r="GZ242" s="109"/>
      <c r="HA242" s="109"/>
      <c r="HB242" s="109"/>
      <c r="HC242" s="109"/>
      <c r="HD242" s="109"/>
      <c r="HE242" s="109"/>
      <c r="HF242" s="109"/>
      <c r="HG242" s="109"/>
      <c r="HH242" s="109"/>
      <c r="HI242" s="109"/>
      <c r="HJ242" s="109"/>
      <c r="HK242" s="109"/>
      <c r="HL242" s="109"/>
      <c r="HM242" s="109"/>
      <c r="HN242" s="109"/>
      <c r="HO242" s="109"/>
      <c r="HP242" s="109"/>
      <c r="HQ242" s="109"/>
      <c r="HR242" s="109"/>
      <c r="HS242" s="109"/>
      <c r="HT242" s="109"/>
      <c r="HU242" s="109"/>
      <c r="HV242" s="109"/>
      <c r="HW242" s="109"/>
      <c r="HX242" s="109"/>
      <c r="HY242" s="109"/>
      <c r="HZ242" s="109"/>
      <c r="IA242" s="109"/>
      <c r="IB242" s="109"/>
      <c r="IC242" s="109"/>
      <c r="ID242" s="109"/>
      <c r="IE242" s="109"/>
      <c r="IF242" s="109"/>
      <c r="IG242" s="109"/>
      <c r="IH242" s="109"/>
      <c r="II242" s="109"/>
      <c r="IJ242" s="109"/>
      <c r="IK242" s="109"/>
      <c r="IL242" s="109"/>
      <c r="IM242" s="109"/>
      <c r="IN242" s="109"/>
      <c r="IO242" s="109"/>
      <c r="IP242" s="109"/>
      <c r="IQ242" s="109"/>
      <c r="IR242" s="109"/>
      <c r="IS242" s="109"/>
      <c r="IT242" s="109"/>
      <c r="IU242" s="109"/>
      <c r="IV242" s="109"/>
    </row>
    <row r="243" spans="1:256" s="2" customFormat="1">
      <c r="F243" s="157"/>
      <c r="I243" s="157"/>
      <c r="L243" s="157"/>
      <c r="M243" s="157"/>
      <c r="S243" s="157"/>
      <c r="Y243" s="157"/>
      <c r="Z243" s="74"/>
      <c r="AM243" s="157"/>
    </row>
    <row r="244" spans="1:256">
      <c r="A244"/>
      <c r="B244"/>
      <c r="C244"/>
      <c r="D244" s="2"/>
      <c r="F244" s="157"/>
      <c r="L244" s="157"/>
      <c r="M244" s="157"/>
      <c r="N244" s="2"/>
      <c r="O244"/>
      <c r="P244"/>
      <c r="S244" s="157"/>
      <c r="X244" s="157"/>
      <c r="Y244" s="157"/>
      <c r="Z244"/>
      <c r="AA244"/>
      <c r="AB244"/>
      <c r="AC244"/>
      <c r="AD244"/>
      <c r="AG244" s="157"/>
      <c r="AL244"/>
      <c r="AM244" s="157"/>
      <c r="AN244"/>
      <c r="AO244"/>
      <c r="AQ244"/>
      <c r="AR244"/>
      <c r="AV244"/>
      <c r="AX244"/>
      <c r="BG244"/>
      <c r="BI244"/>
      <c r="BK244"/>
      <c r="BQ244"/>
      <c r="BT244" s="157"/>
      <c r="BU244"/>
      <c r="BW244"/>
      <c r="CD244" s="157"/>
      <c r="CE244"/>
      <c r="CF244" s="2"/>
      <c r="CV244"/>
      <c r="CW244"/>
    </row>
    <row r="245" spans="1:256" ht="15" customHeight="1">
      <c r="A245"/>
      <c r="B245"/>
      <c r="C245"/>
      <c r="D245" s="157"/>
      <c r="E245" s="74"/>
      <c r="F245" s="74"/>
      <c r="G245" s="74"/>
      <c r="H245" s="74"/>
      <c r="I245" s="74"/>
      <c r="J245" s="74"/>
      <c r="K245" s="74"/>
      <c r="L245" s="74"/>
      <c r="M245" s="157"/>
      <c r="N245" s="157"/>
      <c r="O245" s="157"/>
      <c r="P245" s="157"/>
      <c r="Q245" s="74"/>
      <c r="R245" s="74"/>
      <c r="S245" s="74"/>
      <c r="T245" s="74"/>
      <c r="U245" s="74"/>
      <c r="V245" s="74"/>
      <c r="W245" s="74"/>
      <c r="X245" s="157"/>
      <c r="Y245" s="157"/>
      <c r="Z245" s="157"/>
      <c r="AA245" s="157"/>
      <c r="AB245" s="157"/>
      <c r="AC245" s="157"/>
      <c r="AD245" s="157"/>
      <c r="AE245" s="74"/>
      <c r="AF245" s="74"/>
      <c r="AG245" s="74"/>
      <c r="AH245" s="74"/>
      <c r="AI245" s="74"/>
      <c r="AJ245" s="74"/>
      <c r="AK245" s="74"/>
      <c r="AL245" s="157"/>
      <c r="AM245" s="157"/>
      <c r="AN245" s="157"/>
      <c r="AO245" s="157"/>
      <c r="AP245" s="74"/>
      <c r="AQ245" s="157"/>
      <c r="AR245" s="157"/>
      <c r="AS245" s="74"/>
      <c r="AT245" s="74"/>
      <c r="AU245" s="74"/>
      <c r="AV245" s="157"/>
      <c r="AW245" s="74"/>
      <c r="AX245" s="157"/>
      <c r="AY245" s="74"/>
      <c r="AZ245" s="74"/>
      <c r="BA245" s="74"/>
      <c r="BB245" s="74"/>
      <c r="BC245" s="74"/>
      <c r="BD245" s="74"/>
      <c r="BE245" s="74"/>
      <c r="BF245" s="74"/>
      <c r="BG245" s="157"/>
      <c r="BH245" s="74"/>
      <c r="BI245" s="157"/>
      <c r="BJ245" s="74"/>
      <c r="BK245" s="157"/>
      <c r="BL245" s="74"/>
      <c r="BM245" s="74"/>
      <c r="BN245" s="74"/>
      <c r="BO245" s="74"/>
      <c r="BP245" s="74"/>
      <c r="BQ245" s="157"/>
      <c r="BR245" s="74"/>
      <c r="BS245" s="74"/>
      <c r="BT245" s="157"/>
      <c r="BU245" s="157"/>
      <c r="BV245" s="74"/>
      <c r="BW245" s="157"/>
      <c r="BX245" s="74"/>
      <c r="BY245" s="74"/>
      <c r="BZ245" s="74"/>
      <c r="CA245" s="74"/>
      <c r="CB245" s="74"/>
      <c r="CC245" s="74"/>
      <c r="CD245" s="157"/>
      <c r="CE245" s="157"/>
      <c r="CF245" s="74"/>
      <c r="CG245" s="74"/>
      <c r="CH245" s="74"/>
      <c r="CI245" s="74"/>
      <c r="CJ245" s="74"/>
      <c r="CK245" s="74"/>
      <c r="CL245" s="74"/>
      <c r="CM245" s="74"/>
      <c r="CN245" s="74"/>
      <c r="CO245" s="74"/>
      <c r="CP245" s="74"/>
      <c r="CQ245" s="74"/>
      <c r="CR245" s="74"/>
      <c r="CS245" s="74"/>
      <c r="CT245" s="74"/>
      <c r="CU245" s="74"/>
    </row>
    <row r="246" spans="1:256" ht="15" customHeight="1">
      <c r="A246"/>
      <c r="B246"/>
      <c r="C246"/>
      <c r="D246"/>
      <c r="E246" s="74"/>
      <c r="F246" s="74"/>
      <c r="G246" s="74"/>
      <c r="H246" s="142"/>
      <c r="I246" s="74"/>
      <c r="J246" s="74"/>
      <c r="K246" s="142"/>
      <c r="L246" s="142"/>
      <c r="Q246" s="74"/>
      <c r="R246" s="74"/>
      <c r="S246" s="74"/>
      <c r="T246" s="74"/>
      <c r="U246" s="74"/>
      <c r="V246" s="74"/>
      <c r="W246" s="74"/>
      <c r="AE246" s="74"/>
      <c r="AF246" s="74"/>
      <c r="AG246" s="74"/>
      <c r="AH246" s="74"/>
      <c r="AI246" s="74"/>
      <c r="AJ246" s="74"/>
      <c r="AK246" s="74"/>
      <c r="AM246" s="157"/>
      <c r="AP246" s="74"/>
      <c r="AS246" s="74"/>
      <c r="AT246" s="74"/>
      <c r="AU246" s="142"/>
      <c r="AW246" s="74"/>
      <c r="AY246" s="74"/>
      <c r="AZ246" s="74"/>
      <c r="BA246" s="74"/>
      <c r="BB246" s="74"/>
      <c r="BC246" s="74"/>
      <c r="BD246" s="74"/>
      <c r="BE246" s="74"/>
      <c r="BF246" s="74"/>
      <c r="BH246" s="80"/>
      <c r="BJ246" s="74"/>
      <c r="BL246" s="142"/>
      <c r="BM246" s="74"/>
      <c r="BN246" s="74"/>
      <c r="BO246" s="74"/>
      <c r="BP246" s="74"/>
      <c r="BQ246" s="157"/>
      <c r="BR246" s="74"/>
      <c r="BS246" s="74"/>
      <c r="BU246" s="157"/>
      <c r="BV246" s="74"/>
      <c r="BX246" s="74"/>
      <c r="BY246" s="74"/>
      <c r="BZ246" s="74"/>
      <c r="CA246" s="74"/>
      <c r="CB246" s="74"/>
      <c r="CC246" s="74"/>
      <c r="CF246" s="74"/>
      <c r="CG246" s="74"/>
      <c r="CH246" s="74"/>
      <c r="CI246" s="74"/>
      <c r="CJ246" s="74"/>
      <c r="CK246" s="74"/>
      <c r="CL246" s="74"/>
      <c r="CM246" s="74"/>
      <c r="CN246" s="74"/>
      <c r="CO246" s="74"/>
      <c r="CP246" s="74"/>
      <c r="CQ246" s="74"/>
      <c r="CR246" s="74"/>
      <c r="CS246" s="74"/>
      <c r="CT246" s="74"/>
      <c r="CU246" s="74"/>
    </row>
    <row r="247" spans="1:256" ht="15" customHeight="1">
      <c r="A247"/>
      <c r="B247"/>
      <c r="C247"/>
      <c r="D247"/>
      <c r="E247" s="74"/>
      <c r="F247" s="74"/>
      <c r="G247" s="74"/>
      <c r="H247" s="142"/>
      <c r="I247" s="74"/>
      <c r="J247" s="74"/>
      <c r="K247" s="142"/>
      <c r="L247" s="142"/>
      <c r="Q247" s="74"/>
      <c r="R247" s="74"/>
      <c r="S247" s="74"/>
      <c r="T247" s="74"/>
      <c r="U247" s="74"/>
      <c r="V247" s="74"/>
      <c r="W247" s="74"/>
      <c r="AE247" s="74"/>
      <c r="AF247" s="74"/>
      <c r="AG247" s="74"/>
      <c r="AH247" s="74"/>
      <c r="AI247" s="74"/>
      <c r="AJ247" s="74"/>
      <c r="AK247" s="74"/>
      <c r="AM247" s="157"/>
      <c r="AP247" s="74"/>
      <c r="AS247" s="74"/>
      <c r="AT247" s="74"/>
      <c r="AU247" s="142"/>
      <c r="AW247" s="74"/>
      <c r="AY247" s="74"/>
      <c r="AZ247" s="74"/>
      <c r="BA247" s="74"/>
      <c r="BB247" s="74"/>
      <c r="BC247" s="74"/>
      <c r="BD247" s="74"/>
      <c r="BE247" s="74"/>
      <c r="BF247" s="74"/>
      <c r="BH247" s="80"/>
      <c r="BJ247" s="74"/>
      <c r="BL247" s="142"/>
      <c r="BM247" s="74"/>
      <c r="BN247" s="74"/>
      <c r="BO247" s="74"/>
      <c r="BP247" s="74"/>
      <c r="BQ247" s="157"/>
      <c r="BR247" s="74"/>
      <c r="BS247" s="74"/>
      <c r="BU247" s="157"/>
      <c r="BV247" s="74"/>
      <c r="BX247" s="74"/>
      <c r="BY247" s="74"/>
      <c r="BZ247" s="74"/>
      <c r="CA247" s="74"/>
      <c r="CB247" s="74"/>
      <c r="CC247" s="74"/>
      <c r="CF247" s="74"/>
      <c r="CG247" s="74"/>
      <c r="CH247" s="74"/>
      <c r="CI247" s="74"/>
      <c r="CJ247" s="74"/>
      <c r="CK247" s="74"/>
      <c r="CL247" s="74"/>
      <c r="CM247" s="74"/>
      <c r="CN247" s="74"/>
      <c r="CO247" s="74"/>
      <c r="CP247" s="74"/>
      <c r="CQ247" s="74"/>
      <c r="CR247" s="74"/>
      <c r="CS247" s="74"/>
      <c r="CT247" s="74"/>
      <c r="CU247" s="74"/>
    </row>
    <row r="248" spans="1:256" ht="15" customHeight="1">
      <c r="A248"/>
      <c r="B248"/>
      <c r="C248"/>
      <c r="D248"/>
      <c r="E248" s="74"/>
      <c r="F248" s="74"/>
      <c r="G248" s="74"/>
      <c r="H248" s="142"/>
      <c r="I248" s="74"/>
      <c r="J248" s="74"/>
      <c r="K248" s="142"/>
      <c r="L248" s="142"/>
      <c r="Q248" s="74"/>
      <c r="R248" s="74"/>
      <c r="S248" s="74"/>
      <c r="T248" s="74"/>
      <c r="U248" s="74"/>
      <c r="V248" s="74"/>
      <c r="W248" s="74"/>
      <c r="AE248" s="74"/>
      <c r="AF248" s="74"/>
      <c r="AG248" s="74"/>
      <c r="AH248" s="74"/>
      <c r="AI248" s="74"/>
      <c r="AJ248" s="74"/>
      <c r="AK248" s="74"/>
      <c r="AM248" s="157"/>
      <c r="AP248" s="74"/>
      <c r="AS248" s="74"/>
      <c r="AT248" s="74"/>
      <c r="AU248" s="142"/>
      <c r="AW248" s="74"/>
      <c r="AY248" s="74"/>
      <c r="AZ248" s="74"/>
      <c r="BA248" s="74"/>
      <c r="BB248" s="74"/>
      <c r="BC248" s="74"/>
      <c r="BD248" s="74"/>
      <c r="BE248" s="74"/>
      <c r="BF248" s="74"/>
      <c r="BH248" s="80"/>
      <c r="BJ248" s="74"/>
      <c r="BL248" s="142"/>
      <c r="BM248" s="74"/>
      <c r="BN248" s="74"/>
      <c r="BO248" s="74"/>
      <c r="BP248" s="74"/>
      <c r="BQ248" s="157"/>
      <c r="BR248" s="74"/>
      <c r="BS248" s="74"/>
      <c r="BU248" s="157"/>
      <c r="BV248" s="74"/>
      <c r="BX248" s="74"/>
      <c r="BY248" s="74"/>
      <c r="BZ248" s="74"/>
      <c r="CA248" s="74"/>
      <c r="CB248" s="74"/>
      <c r="CC248" s="74"/>
      <c r="CF248" s="74"/>
      <c r="CG248" s="74"/>
      <c r="CH248" s="74"/>
      <c r="CI248" s="74"/>
      <c r="CJ248" s="74"/>
      <c r="CK248" s="74"/>
      <c r="CL248" s="74"/>
      <c r="CM248" s="74"/>
      <c r="CN248" s="74"/>
      <c r="CO248" s="74"/>
      <c r="CP248" s="74"/>
      <c r="CQ248" s="74"/>
      <c r="CR248" s="74"/>
      <c r="CS248" s="74"/>
      <c r="CT248" s="74"/>
      <c r="CU248" s="74"/>
    </row>
    <row r="249" spans="1:256" ht="15" customHeight="1">
      <c r="A249" s="107"/>
      <c r="B249" s="108"/>
      <c r="C249" s="227"/>
      <c r="D249"/>
      <c r="E249" s="74"/>
      <c r="F249" s="74"/>
      <c r="G249" s="74"/>
      <c r="H249" s="142"/>
      <c r="I249" s="74"/>
      <c r="J249" s="74"/>
      <c r="K249" s="142"/>
      <c r="L249" s="142"/>
      <c r="Q249" s="74"/>
      <c r="R249" s="74"/>
      <c r="S249" s="74"/>
      <c r="T249" s="74"/>
      <c r="U249" s="74"/>
      <c r="V249" s="74"/>
      <c r="W249" s="74"/>
      <c r="AE249" s="74"/>
      <c r="AF249" s="74"/>
      <c r="AG249" s="74"/>
      <c r="AH249" s="74"/>
      <c r="AI249" s="74"/>
      <c r="AJ249" s="74"/>
      <c r="AK249" s="74"/>
      <c r="AM249" s="157"/>
      <c r="AP249" s="74"/>
      <c r="AS249" s="74"/>
      <c r="AT249" s="74"/>
      <c r="AU249" s="142"/>
      <c r="AW249" s="74"/>
      <c r="AY249" s="74"/>
      <c r="AZ249" s="74"/>
      <c r="BA249" s="74"/>
      <c r="BB249" s="74"/>
      <c r="BC249" s="74"/>
      <c r="BD249" s="74"/>
      <c r="BE249" s="74"/>
      <c r="BF249" s="74"/>
      <c r="BH249" s="80"/>
      <c r="BJ249" s="74"/>
      <c r="BL249" s="142"/>
      <c r="BM249" s="74"/>
      <c r="BN249" s="74"/>
      <c r="BO249" s="74"/>
      <c r="BP249" s="74"/>
      <c r="BQ249" s="157"/>
      <c r="BR249" s="74"/>
      <c r="BS249" s="74"/>
      <c r="BU249" s="157"/>
      <c r="BV249" s="74"/>
      <c r="BX249" s="74"/>
      <c r="BY249" s="74"/>
      <c r="BZ249" s="74"/>
      <c r="CA249" s="74"/>
      <c r="CB249" s="74"/>
      <c r="CC249" s="74"/>
      <c r="CF249" s="74"/>
      <c r="CG249" s="74"/>
      <c r="CH249" s="74"/>
      <c r="CI249" s="74"/>
      <c r="CJ249" s="74"/>
      <c r="CK249" s="74"/>
      <c r="CL249" s="74"/>
      <c r="CM249" s="74"/>
      <c r="CN249" s="74"/>
      <c r="CO249" s="74"/>
      <c r="CP249" s="74"/>
      <c r="CQ249" s="74"/>
      <c r="CR249" s="74"/>
      <c r="CS249" s="74"/>
      <c r="CT249" s="74"/>
      <c r="CU249" s="74"/>
    </row>
    <row r="250" spans="1:256" ht="15" customHeight="1">
      <c r="A250" s="107"/>
      <c r="B250" s="108"/>
      <c r="C250" s="227"/>
      <c r="D250"/>
      <c r="E250" s="74"/>
      <c r="F250" s="74"/>
      <c r="G250" s="74"/>
      <c r="H250" s="142"/>
      <c r="I250" s="74"/>
      <c r="J250" s="74"/>
      <c r="K250" s="142"/>
      <c r="L250" s="142"/>
      <c r="Q250" s="74"/>
      <c r="R250" s="74"/>
      <c r="S250" s="74"/>
      <c r="T250" s="74"/>
      <c r="U250" s="74"/>
      <c r="V250" s="74"/>
      <c r="W250" s="74"/>
      <c r="AE250" s="74"/>
      <c r="AF250" s="74"/>
      <c r="AG250" s="74"/>
      <c r="AH250" s="74"/>
      <c r="AI250" s="74"/>
      <c r="AJ250" s="74"/>
      <c r="AK250" s="74"/>
      <c r="AM250" s="157"/>
      <c r="AP250" s="74"/>
      <c r="AS250" s="74"/>
      <c r="AT250" s="74"/>
      <c r="AU250" s="142"/>
      <c r="AW250" s="74"/>
      <c r="AY250" s="74"/>
      <c r="AZ250" s="74"/>
      <c r="BA250" s="74"/>
      <c r="BB250" s="74"/>
      <c r="BC250" s="74"/>
      <c r="BD250" s="74"/>
      <c r="BE250" s="74"/>
      <c r="BF250" s="74"/>
      <c r="BH250" s="80"/>
      <c r="BJ250" s="74"/>
      <c r="BL250" s="142"/>
      <c r="BM250" s="74"/>
      <c r="BN250" s="74"/>
      <c r="BO250" s="74"/>
      <c r="BP250" s="74"/>
      <c r="BQ250" s="157"/>
      <c r="BR250" s="74"/>
      <c r="BS250" s="74"/>
      <c r="BU250" s="157"/>
      <c r="BV250" s="74"/>
      <c r="BX250" s="74"/>
      <c r="BY250" s="74"/>
      <c r="BZ250" s="74"/>
      <c r="CA250" s="74"/>
      <c r="CB250" s="74"/>
      <c r="CC250" s="74"/>
      <c r="CF250" s="74"/>
      <c r="CG250" s="74"/>
      <c r="CH250" s="74"/>
      <c r="CI250" s="74"/>
      <c r="CJ250" s="74"/>
      <c r="CK250" s="74"/>
      <c r="CL250" s="74"/>
      <c r="CM250" s="74"/>
      <c r="CN250" s="74"/>
      <c r="CO250" s="74"/>
      <c r="CP250" s="74"/>
      <c r="CQ250" s="74"/>
      <c r="CR250" s="74"/>
      <c r="CS250" s="74"/>
      <c r="CT250" s="74"/>
      <c r="CU250" s="74"/>
    </row>
    <row r="251" spans="1:256" ht="15" customHeight="1">
      <c r="A251" s="107"/>
      <c r="B251" s="108"/>
      <c r="C251" s="227"/>
      <c r="D251"/>
      <c r="E251" s="74"/>
      <c r="F251" s="74"/>
      <c r="G251" s="74"/>
      <c r="H251" s="142"/>
      <c r="I251" s="74"/>
      <c r="J251" s="74"/>
      <c r="K251" s="142"/>
      <c r="L251" s="142"/>
      <c r="Q251" s="74"/>
      <c r="R251" s="74"/>
      <c r="S251" s="74"/>
      <c r="T251" s="74"/>
      <c r="U251" s="74"/>
      <c r="V251" s="74"/>
      <c r="W251" s="74"/>
      <c r="AE251" s="74"/>
      <c r="AF251" s="74"/>
      <c r="AG251" s="74"/>
      <c r="AH251" s="74"/>
      <c r="AI251" s="74"/>
      <c r="AJ251" s="74"/>
      <c r="AK251" s="74"/>
      <c r="AM251" s="157"/>
      <c r="AP251" s="74"/>
      <c r="AS251" s="74"/>
      <c r="AT251" s="74"/>
      <c r="AU251" s="142"/>
      <c r="AW251" s="74"/>
      <c r="AY251" s="74"/>
      <c r="AZ251" s="74"/>
      <c r="BA251" s="74"/>
      <c r="BB251" s="74"/>
      <c r="BC251" s="74"/>
      <c r="BD251" s="74"/>
      <c r="BE251" s="74"/>
      <c r="BF251" s="74"/>
      <c r="BH251" s="80"/>
      <c r="BJ251" s="74"/>
      <c r="BL251" s="142"/>
      <c r="BM251" s="74"/>
      <c r="BN251" s="74"/>
      <c r="BO251" s="74"/>
      <c r="BP251" s="74"/>
      <c r="BQ251" s="157"/>
      <c r="BR251" s="74"/>
      <c r="BS251" s="74"/>
      <c r="BU251" s="157"/>
      <c r="BV251" s="74"/>
      <c r="BX251" s="74"/>
      <c r="BY251" s="74"/>
      <c r="BZ251" s="74"/>
      <c r="CA251" s="74"/>
      <c r="CB251" s="74"/>
      <c r="CC251" s="74"/>
      <c r="CF251" s="74"/>
      <c r="CG251" s="74"/>
      <c r="CH251" s="74"/>
      <c r="CI251" s="74"/>
      <c r="CJ251" s="74"/>
      <c r="CK251" s="74"/>
      <c r="CL251" s="74"/>
      <c r="CM251" s="74"/>
      <c r="CN251" s="74"/>
      <c r="CO251" s="74"/>
      <c r="CP251" s="74"/>
      <c r="CQ251" s="74"/>
      <c r="CR251" s="74"/>
      <c r="CS251" s="74"/>
      <c r="CT251" s="74"/>
      <c r="CU251" s="74"/>
    </row>
    <row r="252" spans="1:256" ht="15" customHeight="1">
      <c r="A252" s="107"/>
      <c r="B252" s="108"/>
      <c r="C252" s="227"/>
      <c r="D252"/>
      <c r="E252" s="74"/>
      <c r="F252" s="74"/>
      <c r="G252" s="74"/>
      <c r="H252" s="142"/>
      <c r="I252" s="74"/>
      <c r="J252" s="74"/>
      <c r="K252" s="142"/>
      <c r="L252" s="142"/>
      <c r="Q252" s="74"/>
      <c r="R252" s="74"/>
      <c r="S252" s="74"/>
      <c r="T252" s="74"/>
      <c r="U252" s="74"/>
      <c r="V252" s="74"/>
      <c r="W252" s="74"/>
      <c r="AE252" s="74"/>
      <c r="AF252" s="74"/>
      <c r="AG252" s="74"/>
      <c r="AH252" s="74"/>
      <c r="AI252" s="74"/>
      <c r="AJ252" s="74"/>
      <c r="AK252" s="74"/>
      <c r="AM252" s="157"/>
      <c r="AP252" s="74"/>
      <c r="AS252" s="74"/>
      <c r="AT252" s="74"/>
      <c r="AU252" s="142"/>
      <c r="AW252" s="74"/>
      <c r="AY252" s="74"/>
      <c r="AZ252" s="74"/>
      <c r="BA252" s="74"/>
      <c r="BB252" s="74"/>
      <c r="BC252" s="74"/>
      <c r="BD252" s="74"/>
      <c r="BE252" s="74"/>
      <c r="BF252" s="74"/>
      <c r="BH252" s="80"/>
      <c r="BJ252" s="74"/>
      <c r="BL252" s="142"/>
      <c r="BM252" s="74"/>
      <c r="BN252" s="74"/>
      <c r="BO252" s="74"/>
      <c r="BP252" s="74"/>
      <c r="BQ252" s="157"/>
      <c r="BR252" s="74"/>
      <c r="BS252" s="74"/>
      <c r="BU252" s="157"/>
      <c r="BV252" s="74"/>
      <c r="BX252" s="74"/>
      <c r="BY252" s="74"/>
      <c r="BZ252" s="74"/>
      <c r="CA252" s="74"/>
      <c r="CB252" s="74"/>
      <c r="CC252" s="74"/>
      <c r="CF252" s="74"/>
      <c r="CG252" s="74"/>
      <c r="CH252" s="74"/>
      <c r="CI252" s="74"/>
      <c r="CJ252" s="74"/>
      <c r="CK252" s="74"/>
      <c r="CL252" s="74"/>
      <c r="CM252" s="74"/>
      <c r="CN252" s="74"/>
      <c r="CO252" s="74"/>
      <c r="CP252" s="74"/>
      <c r="CQ252" s="74"/>
      <c r="CR252" s="74"/>
      <c r="CS252" s="74"/>
      <c r="CT252" s="74"/>
      <c r="CU252" s="74"/>
    </row>
    <row r="253" spans="1:256" ht="15" customHeight="1">
      <c r="A253" s="107"/>
      <c r="B253" s="108"/>
      <c r="C253" s="227"/>
      <c r="D253"/>
      <c r="E253" s="74"/>
      <c r="F253" s="74"/>
      <c r="G253" s="74"/>
      <c r="H253" s="142"/>
      <c r="I253" s="74"/>
      <c r="J253" s="74"/>
      <c r="K253" s="142"/>
      <c r="L253" s="142"/>
      <c r="Q253" s="74"/>
      <c r="R253" s="74"/>
      <c r="S253" s="74"/>
      <c r="T253" s="74"/>
      <c r="U253" s="74"/>
      <c r="V253" s="74"/>
      <c r="W253" s="74"/>
      <c r="AE253" s="74"/>
      <c r="AF253" s="74"/>
      <c r="AG253" s="74"/>
      <c r="AH253" s="74"/>
      <c r="AI253" s="74"/>
      <c r="AJ253" s="74"/>
      <c r="AK253" s="74"/>
      <c r="AM253" s="157"/>
      <c r="AP253" s="74"/>
      <c r="AS253" s="74"/>
      <c r="AT253" s="74"/>
      <c r="AU253" s="142"/>
      <c r="AW253" s="74"/>
      <c r="AY253" s="74"/>
      <c r="AZ253" s="74"/>
      <c r="BA253" s="74"/>
      <c r="BB253" s="74"/>
      <c r="BC253" s="74"/>
      <c r="BD253" s="74"/>
      <c r="BE253" s="74"/>
      <c r="BF253" s="74"/>
      <c r="BH253" s="80"/>
      <c r="BJ253" s="74"/>
      <c r="BL253" s="142"/>
      <c r="BM253" s="74"/>
      <c r="BN253" s="74"/>
      <c r="BO253" s="74"/>
      <c r="BP253" s="74"/>
      <c r="BQ253" s="157"/>
      <c r="BR253" s="74"/>
      <c r="BS253" s="74"/>
      <c r="BU253" s="157"/>
      <c r="BV253" s="74"/>
      <c r="BX253" s="74"/>
      <c r="BY253" s="74"/>
      <c r="BZ253" s="74"/>
      <c r="CA253" s="74"/>
      <c r="CB253" s="74"/>
      <c r="CC253" s="74"/>
      <c r="CF253" s="74"/>
      <c r="CG253" s="74"/>
      <c r="CH253" s="74"/>
      <c r="CI253" s="74"/>
      <c r="CJ253" s="74"/>
      <c r="CK253" s="74"/>
      <c r="CL253" s="74"/>
      <c r="CM253" s="74"/>
      <c r="CN253" s="74"/>
      <c r="CO253" s="74"/>
      <c r="CP253" s="74"/>
      <c r="CQ253" s="74"/>
      <c r="CR253" s="74"/>
      <c r="CS253" s="74"/>
      <c r="CT253" s="74"/>
      <c r="CU253" s="74"/>
    </row>
    <row r="254" spans="1:256" ht="15" customHeight="1">
      <c r="A254" s="107"/>
      <c r="B254" s="108"/>
      <c r="C254" s="227"/>
      <c r="D254"/>
      <c r="E254" s="74"/>
      <c r="F254" s="74"/>
      <c r="G254" s="74"/>
      <c r="H254" s="142"/>
      <c r="I254" s="74"/>
      <c r="J254" s="74"/>
      <c r="K254" s="142"/>
      <c r="L254" s="142"/>
      <c r="Q254" s="74"/>
      <c r="R254" s="74"/>
      <c r="S254" s="74"/>
      <c r="T254" s="74"/>
      <c r="U254" s="74"/>
      <c r="V254" s="74"/>
      <c r="W254" s="74"/>
      <c r="AE254" s="74"/>
      <c r="AF254" s="74"/>
      <c r="AG254" s="74"/>
      <c r="AH254" s="74"/>
      <c r="AI254" s="74"/>
      <c r="AJ254" s="74"/>
      <c r="AK254" s="74"/>
      <c r="AM254" s="157"/>
      <c r="AP254" s="74"/>
      <c r="AS254" s="74"/>
      <c r="AT254" s="74"/>
      <c r="AU254" s="142"/>
      <c r="AW254" s="74"/>
      <c r="AY254" s="74"/>
      <c r="AZ254" s="74"/>
      <c r="BA254" s="74"/>
      <c r="BB254" s="74"/>
      <c r="BC254" s="74"/>
      <c r="BD254" s="74"/>
      <c r="BE254" s="74"/>
      <c r="BF254" s="74"/>
      <c r="BH254" s="80"/>
      <c r="BJ254" s="74"/>
      <c r="BL254" s="142"/>
      <c r="BM254" s="74"/>
      <c r="BN254" s="74"/>
      <c r="BO254" s="74"/>
      <c r="BP254" s="74"/>
      <c r="BQ254" s="157"/>
      <c r="BR254" s="74"/>
      <c r="BS254" s="74"/>
      <c r="BU254" s="157"/>
      <c r="BV254" s="74"/>
      <c r="BX254" s="74"/>
      <c r="BY254" s="74"/>
      <c r="BZ254" s="74"/>
      <c r="CA254" s="74"/>
      <c r="CB254" s="74"/>
      <c r="CC254" s="74"/>
      <c r="CF254" s="74"/>
      <c r="CG254" s="74"/>
      <c r="CH254" s="74"/>
      <c r="CI254" s="74"/>
      <c r="CJ254" s="74"/>
      <c r="CK254" s="74"/>
      <c r="CL254" s="74"/>
      <c r="CM254" s="74"/>
      <c r="CN254" s="74"/>
      <c r="CO254" s="74"/>
      <c r="CP254" s="74"/>
      <c r="CQ254" s="74"/>
      <c r="CR254" s="74"/>
      <c r="CS254" s="74"/>
      <c r="CT254" s="74"/>
      <c r="CU254" s="74"/>
    </row>
    <row r="255" spans="1:256" ht="15" customHeight="1">
      <c r="A255" s="107"/>
      <c r="B255" s="108"/>
      <c r="C255" s="227"/>
      <c r="D255"/>
      <c r="E255" s="74"/>
      <c r="F255" s="74"/>
      <c r="G255" s="74"/>
      <c r="H255" s="142"/>
      <c r="I255" s="74"/>
      <c r="J255" s="74"/>
      <c r="K255" s="142"/>
      <c r="L255" s="142"/>
      <c r="Q255" s="74"/>
      <c r="R255" s="74"/>
      <c r="S255" s="74"/>
      <c r="T255" s="74"/>
      <c r="U255" s="74"/>
      <c r="V255" s="74"/>
      <c r="W255" s="74"/>
      <c r="AE255" s="74"/>
      <c r="AF255" s="74"/>
      <c r="AG255" s="74"/>
      <c r="AH255" s="74"/>
      <c r="AI255" s="74"/>
      <c r="AJ255" s="74"/>
      <c r="AK255" s="74"/>
      <c r="AM255" s="157"/>
      <c r="AP255" s="74"/>
      <c r="AS255" s="74"/>
      <c r="AT255" s="74"/>
      <c r="AU255" s="142"/>
      <c r="AW255" s="74"/>
      <c r="AY255" s="74"/>
      <c r="AZ255" s="74"/>
      <c r="BA255" s="74"/>
      <c r="BB255" s="74"/>
      <c r="BC255" s="74"/>
      <c r="BD255" s="74"/>
      <c r="BE255" s="74"/>
      <c r="BF255" s="74"/>
      <c r="BH255" s="80"/>
      <c r="BJ255" s="74"/>
      <c r="BL255" s="142"/>
      <c r="BM255" s="74"/>
      <c r="BN255" s="74"/>
      <c r="BO255" s="74"/>
      <c r="BP255" s="74"/>
      <c r="BQ255" s="157"/>
      <c r="BR255" s="74"/>
      <c r="BS255" s="74"/>
      <c r="BU255" s="157"/>
      <c r="BV255" s="74"/>
      <c r="BX255" s="74"/>
      <c r="BY255" s="74"/>
      <c r="BZ255" s="74"/>
      <c r="CA255" s="74"/>
      <c r="CB255" s="74"/>
      <c r="CC255" s="74"/>
      <c r="CF255" s="74"/>
      <c r="CG255" s="74"/>
      <c r="CH255" s="74"/>
      <c r="CI255" s="74"/>
      <c r="CJ255" s="74"/>
      <c r="CK255" s="74"/>
      <c r="CL255" s="74"/>
      <c r="CM255" s="74"/>
      <c r="CN255" s="74"/>
      <c r="CO255" s="74"/>
      <c r="CP255" s="74"/>
      <c r="CQ255" s="74"/>
      <c r="CR255" s="74"/>
      <c r="CS255" s="74"/>
      <c r="CT255" s="74"/>
      <c r="CU255" s="74"/>
    </row>
    <row r="256" spans="1:256" ht="15" customHeight="1">
      <c r="A256" s="107"/>
      <c r="B256" s="108"/>
      <c r="C256" s="227"/>
      <c r="D256"/>
      <c r="E256" s="74"/>
      <c r="F256" s="74"/>
      <c r="G256" s="74"/>
      <c r="H256" s="142"/>
      <c r="I256" s="74"/>
      <c r="J256" s="74"/>
      <c r="K256" s="142"/>
      <c r="L256" s="142"/>
      <c r="Q256" s="74"/>
      <c r="R256" s="74"/>
      <c r="S256" s="74"/>
      <c r="T256" s="74"/>
      <c r="U256" s="74"/>
      <c r="V256" s="74"/>
      <c r="W256" s="74"/>
      <c r="AE256" s="74"/>
      <c r="AF256" s="74"/>
      <c r="AG256" s="74"/>
      <c r="AH256" s="74"/>
      <c r="AI256" s="74"/>
      <c r="AJ256" s="74"/>
      <c r="AK256" s="74"/>
      <c r="AM256" s="157"/>
      <c r="AP256" s="74"/>
      <c r="AS256" s="74"/>
      <c r="AT256" s="74"/>
      <c r="AU256" s="142"/>
      <c r="AW256" s="74"/>
      <c r="AY256" s="74"/>
      <c r="AZ256" s="74"/>
      <c r="BA256" s="74"/>
      <c r="BB256" s="74"/>
      <c r="BC256" s="74"/>
      <c r="BD256" s="74"/>
      <c r="BE256" s="74"/>
      <c r="BF256" s="74"/>
      <c r="BH256" s="80"/>
      <c r="BJ256" s="74"/>
      <c r="BL256" s="142"/>
      <c r="BM256" s="74"/>
      <c r="BN256" s="74"/>
      <c r="BO256" s="74"/>
      <c r="BP256" s="74"/>
      <c r="BQ256" s="157"/>
      <c r="BR256" s="74"/>
      <c r="BS256" s="74"/>
      <c r="BU256" s="157"/>
      <c r="BV256" s="74"/>
      <c r="BX256" s="74"/>
      <c r="BY256" s="74"/>
      <c r="BZ256" s="74"/>
      <c r="CA256" s="74"/>
      <c r="CB256" s="74"/>
      <c r="CC256" s="74"/>
      <c r="CF256" s="74"/>
      <c r="CG256" s="74"/>
      <c r="CH256" s="74"/>
      <c r="CI256" s="74"/>
      <c r="CJ256" s="74"/>
      <c r="CK256" s="74"/>
      <c r="CL256" s="74"/>
      <c r="CM256" s="74"/>
      <c r="CN256" s="74"/>
      <c r="CO256" s="74"/>
      <c r="CP256" s="74"/>
      <c r="CQ256" s="74"/>
      <c r="CR256" s="74"/>
      <c r="CS256" s="74"/>
      <c r="CT256" s="74"/>
      <c r="CU256" s="74"/>
    </row>
    <row r="257" spans="1:99" ht="15" customHeight="1">
      <c r="A257" s="107"/>
      <c r="B257" s="108"/>
      <c r="C257" s="227"/>
      <c r="D257"/>
      <c r="E257" s="74"/>
      <c r="F257" s="74"/>
      <c r="G257" s="74"/>
      <c r="H257" s="142"/>
      <c r="I257" s="74"/>
      <c r="J257" s="74"/>
      <c r="K257" s="142"/>
      <c r="L257" s="142"/>
      <c r="Q257" s="74"/>
      <c r="R257" s="74"/>
      <c r="S257" s="74"/>
      <c r="T257" s="74"/>
      <c r="U257" s="74"/>
      <c r="V257" s="74"/>
      <c r="W257" s="74"/>
      <c r="AE257" s="74"/>
      <c r="AF257" s="74"/>
      <c r="AG257" s="74"/>
      <c r="AH257" s="74"/>
      <c r="AI257" s="74"/>
      <c r="AJ257" s="74"/>
      <c r="AK257" s="74"/>
      <c r="AM257" s="157"/>
      <c r="AP257" s="74"/>
      <c r="AS257" s="74"/>
      <c r="AT257" s="74"/>
      <c r="AU257" s="142"/>
      <c r="AW257" s="74"/>
      <c r="AY257" s="74"/>
      <c r="AZ257" s="74"/>
      <c r="BA257" s="74"/>
      <c r="BB257" s="74"/>
      <c r="BC257" s="74"/>
      <c r="BD257" s="74"/>
      <c r="BE257" s="74"/>
      <c r="BF257" s="74"/>
      <c r="BH257" s="80"/>
      <c r="BJ257" s="74"/>
      <c r="BL257" s="142"/>
      <c r="BM257" s="74"/>
      <c r="BN257" s="74"/>
      <c r="BO257" s="74"/>
      <c r="BP257" s="74"/>
      <c r="BQ257" s="157"/>
      <c r="BR257" s="74"/>
      <c r="BS257" s="142"/>
      <c r="BU257" s="157"/>
      <c r="BV257" s="74"/>
      <c r="BX257" s="74"/>
      <c r="BY257" s="74"/>
      <c r="BZ257" s="74"/>
      <c r="CA257" s="74"/>
      <c r="CB257" s="74"/>
      <c r="CC257" s="74"/>
      <c r="CF257" s="74"/>
      <c r="CG257" s="74"/>
      <c r="CH257" s="74"/>
      <c r="CI257" s="74"/>
      <c r="CJ257" s="74"/>
      <c r="CK257" s="74"/>
      <c r="CL257" s="74"/>
      <c r="CM257" s="74"/>
      <c r="CN257" s="74"/>
      <c r="CO257" s="74"/>
      <c r="CP257" s="74"/>
      <c r="CQ257" s="74"/>
      <c r="CR257" s="74"/>
      <c r="CS257" s="74"/>
      <c r="CT257" s="74"/>
      <c r="CU257" s="74"/>
    </row>
    <row r="258" spans="1:99" ht="15" customHeight="1">
      <c r="A258" s="107"/>
      <c r="B258" s="108"/>
      <c r="C258" s="227"/>
      <c r="D258"/>
      <c r="E258" s="74"/>
      <c r="F258" s="74"/>
      <c r="G258" s="74"/>
      <c r="H258" s="142"/>
      <c r="I258" s="74"/>
      <c r="J258" s="74"/>
      <c r="K258" s="142"/>
      <c r="L258" s="142"/>
      <c r="Q258" s="74"/>
      <c r="R258" s="74"/>
      <c r="S258" s="74"/>
      <c r="T258" s="74"/>
      <c r="U258" s="74"/>
      <c r="V258" s="74"/>
      <c r="W258" s="74"/>
      <c r="AE258" s="74"/>
      <c r="AF258" s="74"/>
      <c r="AG258" s="74"/>
      <c r="AH258" s="74"/>
      <c r="AI258" s="74"/>
      <c r="AJ258" s="74"/>
      <c r="AK258" s="74"/>
      <c r="AM258" s="157"/>
      <c r="AP258" s="74"/>
      <c r="AS258" s="74"/>
      <c r="AT258" s="74"/>
      <c r="AU258" s="142"/>
      <c r="AW258" s="74"/>
      <c r="AY258" s="74"/>
      <c r="AZ258" s="74"/>
      <c r="BA258" s="74"/>
      <c r="BB258" s="74"/>
      <c r="BC258" s="74"/>
      <c r="BD258" s="74"/>
      <c r="BE258" s="74"/>
      <c r="BF258" s="74"/>
      <c r="BH258" s="80"/>
      <c r="BJ258" s="74"/>
      <c r="BL258" s="142"/>
      <c r="BM258" s="74"/>
      <c r="BN258" s="74"/>
      <c r="BO258" s="74"/>
      <c r="BP258" s="74"/>
      <c r="BQ258" s="157"/>
      <c r="BR258" s="74"/>
      <c r="BS258" s="74"/>
      <c r="BU258" s="157"/>
      <c r="BV258" s="74"/>
      <c r="BX258" s="74"/>
      <c r="BY258" s="74"/>
      <c r="BZ258" s="74"/>
      <c r="CA258" s="74"/>
      <c r="CB258" s="74"/>
      <c r="CC258" s="74"/>
      <c r="CF258" s="74"/>
      <c r="CG258" s="74"/>
      <c r="CH258" s="74"/>
      <c r="CI258" s="74"/>
      <c r="CJ258" s="74"/>
      <c r="CK258" s="74"/>
      <c r="CL258" s="74"/>
      <c r="CM258" s="74"/>
      <c r="CN258" s="74"/>
      <c r="CO258" s="74"/>
      <c r="CP258" s="74"/>
      <c r="CQ258" s="74"/>
      <c r="CR258" s="74"/>
      <c r="CS258" s="74"/>
      <c r="CT258" s="74"/>
      <c r="CU258" s="74"/>
    </row>
    <row r="259" spans="1:99" ht="15" customHeight="1">
      <c r="A259" s="107"/>
      <c r="B259" s="108"/>
      <c r="C259" s="227"/>
      <c r="D259"/>
      <c r="E259" s="74"/>
      <c r="F259" s="74"/>
      <c r="G259" s="74"/>
      <c r="H259" s="142"/>
      <c r="I259" s="74"/>
      <c r="J259" s="74"/>
      <c r="K259" s="142"/>
      <c r="L259" s="142"/>
      <c r="Q259" s="74"/>
      <c r="R259" s="74"/>
      <c r="S259" s="74"/>
      <c r="T259" s="74"/>
      <c r="U259" s="74"/>
      <c r="V259" s="74"/>
      <c r="W259" s="74"/>
      <c r="AE259" s="74"/>
      <c r="AF259" s="74"/>
      <c r="AG259" s="74"/>
      <c r="AH259" s="74"/>
      <c r="AI259" s="74"/>
      <c r="AJ259" s="74"/>
      <c r="AK259" s="74"/>
      <c r="AM259" s="157"/>
      <c r="AP259" s="74"/>
      <c r="AS259" s="74"/>
      <c r="AT259" s="74"/>
      <c r="AU259" s="142"/>
      <c r="AW259" s="74"/>
      <c r="AY259" s="74"/>
      <c r="AZ259" s="74"/>
      <c r="BA259" s="74"/>
      <c r="BB259" s="74"/>
      <c r="BC259" s="74"/>
      <c r="BD259" s="74"/>
      <c r="BE259" s="74"/>
      <c r="BF259" s="74"/>
      <c r="BH259" s="80"/>
      <c r="BJ259" s="74"/>
      <c r="BL259" s="142"/>
      <c r="BM259" s="74"/>
      <c r="BN259" s="74"/>
      <c r="BO259" s="74"/>
      <c r="BP259" s="74"/>
      <c r="BQ259" s="157"/>
      <c r="BR259" s="74"/>
      <c r="BS259" s="74"/>
      <c r="BU259" s="157"/>
      <c r="BV259" s="74"/>
      <c r="BX259" s="74"/>
      <c r="BY259" s="74"/>
      <c r="BZ259" s="74"/>
      <c r="CA259" s="74"/>
      <c r="CB259" s="74"/>
      <c r="CC259" s="74"/>
      <c r="CF259" s="74"/>
      <c r="CG259" s="74"/>
      <c r="CH259" s="74"/>
      <c r="CI259" s="74"/>
      <c r="CJ259" s="74"/>
      <c r="CK259" s="74"/>
      <c r="CL259" s="74"/>
      <c r="CM259" s="74"/>
      <c r="CN259" s="74"/>
      <c r="CO259" s="74"/>
      <c r="CP259" s="74"/>
      <c r="CQ259" s="74"/>
      <c r="CR259" s="74"/>
      <c r="CS259" s="74"/>
      <c r="CT259" s="74"/>
      <c r="CU259" s="74"/>
    </row>
    <row r="260" spans="1:99" ht="15" customHeight="1">
      <c r="A260" s="107"/>
      <c r="B260" s="108"/>
      <c r="C260" s="227"/>
      <c r="D260"/>
      <c r="E260" s="74"/>
      <c r="F260" s="74"/>
      <c r="G260" s="74"/>
      <c r="H260" s="142"/>
      <c r="I260" s="74"/>
      <c r="J260" s="74"/>
      <c r="K260" s="142"/>
      <c r="L260" s="142"/>
      <c r="Q260" s="74"/>
      <c r="R260" s="74"/>
      <c r="S260" s="74"/>
      <c r="T260" s="74"/>
      <c r="U260" s="74"/>
      <c r="V260" s="74"/>
      <c r="W260" s="74"/>
      <c r="AE260" s="74"/>
      <c r="AF260" s="74"/>
      <c r="AG260" s="74"/>
      <c r="AH260" s="74"/>
      <c r="AI260" s="74"/>
      <c r="AJ260" s="74"/>
      <c r="AK260" s="74"/>
      <c r="AM260" s="157"/>
      <c r="AP260" s="74"/>
      <c r="AS260" s="74"/>
      <c r="AT260" s="74"/>
      <c r="AU260" s="142"/>
      <c r="AW260" s="74"/>
      <c r="AY260" s="74"/>
      <c r="AZ260" s="74"/>
      <c r="BA260" s="74"/>
      <c r="BB260" s="74"/>
      <c r="BC260" s="74"/>
      <c r="BD260" s="74"/>
      <c r="BE260" s="74"/>
      <c r="BF260" s="74"/>
      <c r="BH260" s="80"/>
      <c r="BJ260" s="74"/>
      <c r="BL260" s="142"/>
      <c r="BM260" s="74"/>
      <c r="BN260" s="74"/>
      <c r="BO260" s="74"/>
      <c r="BP260" s="74"/>
      <c r="BQ260" s="157"/>
      <c r="BR260" s="74"/>
      <c r="BS260" s="74"/>
      <c r="BU260" s="157"/>
      <c r="BV260" s="74"/>
      <c r="BX260" s="74"/>
      <c r="BY260" s="74"/>
      <c r="BZ260" s="74"/>
      <c r="CA260" s="74"/>
      <c r="CB260" s="74"/>
      <c r="CC260" s="74"/>
      <c r="CF260" s="74"/>
      <c r="CG260" s="74"/>
      <c r="CH260" s="74"/>
      <c r="CI260" s="74"/>
      <c r="CJ260" s="74"/>
      <c r="CK260" s="74"/>
      <c r="CL260" s="74"/>
      <c r="CM260" s="74"/>
      <c r="CN260" s="74"/>
      <c r="CO260" s="74"/>
      <c r="CP260" s="74"/>
      <c r="CQ260" s="74"/>
      <c r="CR260" s="74"/>
      <c r="CS260" s="74"/>
      <c r="CT260" s="74"/>
      <c r="CU260" s="74"/>
    </row>
    <row r="261" spans="1:99" ht="15" customHeight="1">
      <c r="A261" s="107"/>
      <c r="B261" s="108"/>
      <c r="C261" s="227"/>
      <c r="D261"/>
      <c r="E261" s="74"/>
      <c r="F261" s="74"/>
      <c r="G261" s="74"/>
      <c r="H261" s="142"/>
      <c r="I261" s="74"/>
      <c r="J261" s="74"/>
      <c r="K261" s="142"/>
      <c r="L261" s="142"/>
      <c r="Q261" s="74"/>
      <c r="R261" s="74"/>
      <c r="S261" s="74"/>
      <c r="T261" s="74"/>
      <c r="U261" s="74"/>
      <c r="V261" s="74"/>
      <c r="W261" s="74"/>
      <c r="AE261" s="74"/>
      <c r="AF261" s="74"/>
      <c r="AG261" s="74"/>
      <c r="AH261" s="74"/>
      <c r="AI261" s="74"/>
      <c r="AJ261" s="74"/>
      <c r="AK261" s="74"/>
      <c r="AM261" s="157"/>
      <c r="AP261" s="74"/>
      <c r="AS261" s="74"/>
      <c r="AT261" s="74"/>
      <c r="AU261" s="142"/>
      <c r="AW261" s="74"/>
      <c r="AY261" s="74"/>
      <c r="AZ261" s="74"/>
      <c r="BA261" s="74"/>
      <c r="BB261" s="74"/>
      <c r="BC261" s="74"/>
      <c r="BD261" s="74"/>
      <c r="BE261" s="74"/>
      <c r="BF261" s="74"/>
      <c r="BH261" s="80"/>
      <c r="BJ261" s="74"/>
      <c r="BL261" s="142"/>
      <c r="BM261" s="74"/>
      <c r="BN261" s="74"/>
      <c r="BO261" s="74"/>
      <c r="BP261" s="74"/>
      <c r="BQ261" s="157"/>
      <c r="BR261" s="74"/>
      <c r="BS261" s="74"/>
      <c r="BU261" s="157"/>
      <c r="BV261" s="74"/>
      <c r="BX261" s="74"/>
      <c r="BY261" s="74"/>
      <c r="BZ261" s="74"/>
      <c r="CA261" s="74"/>
      <c r="CB261" s="74"/>
      <c r="CC261" s="74"/>
      <c r="CF261" s="74"/>
      <c r="CG261" s="74"/>
      <c r="CH261" s="74"/>
      <c r="CI261" s="74"/>
      <c r="CJ261" s="74"/>
      <c r="CK261" s="74"/>
      <c r="CL261" s="74"/>
      <c r="CM261" s="74"/>
      <c r="CN261" s="74"/>
      <c r="CO261" s="74"/>
      <c r="CP261" s="74"/>
      <c r="CQ261" s="74"/>
      <c r="CR261" s="74"/>
      <c r="CS261" s="74"/>
      <c r="CT261" s="74"/>
      <c r="CU261" s="74"/>
    </row>
    <row r="262" spans="1:99" ht="15" customHeight="1">
      <c r="A262" s="107"/>
      <c r="B262" s="108"/>
      <c r="C262" s="227"/>
      <c r="D262"/>
      <c r="E262" s="74"/>
      <c r="F262" s="74"/>
      <c r="G262" s="74"/>
      <c r="H262" s="142"/>
      <c r="I262" s="74"/>
      <c r="J262" s="74"/>
      <c r="K262" s="142"/>
      <c r="L262" s="142"/>
      <c r="Q262" s="74"/>
      <c r="R262" s="74"/>
      <c r="S262" s="74"/>
      <c r="T262" s="74"/>
      <c r="U262" s="74"/>
      <c r="V262" s="74"/>
      <c r="W262" s="74"/>
      <c r="AE262" s="74"/>
      <c r="AF262" s="74"/>
      <c r="AG262" s="74"/>
      <c r="AH262" s="74"/>
      <c r="AI262" s="74"/>
      <c r="AJ262" s="74"/>
      <c r="AK262" s="74"/>
      <c r="AM262" s="157"/>
      <c r="AP262" s="74"/>
      <c r="AS262" s="74"/>
      <c r="AT262" s="74"/>
      <c r="AU262" s="142"/>
      <c r="AW262" s="74"/>
      <c r="AY262" s="74"/>
      <c r="AZ262" s="74"/>
      <c r="BA262" s="74"/>
      <c r="BB262" s="74"/>
      <c r="BC262" s="74"/>
      <c r="BD262" s="74"/>
      <c r="BE262" s="74"/>
      <c r="BF262" s="74"/>
      <c r="BH262" s="80"/>
      <c r="BJ262" s="74"/>
      <c r="BL262" s="142"/>
      <c r="BM262" s="74"/>
      <c r="BN262" s="74"/>
      <c r="BO262" s="74"/>
      <c r="BP262" s="74"/>
      <c r="BQ262" s="157"/>
      <c r="BR262" s="74"/>
      <c r="BS262" s="74"/>
      <c r="BU262" s="157"/>
      <c r="BV262" s="74"/>
      <c r="BX262" s="74"/>
      <c r="BY262" s="74"/>
      <c r="BZ262" s="74"/>
      <c r="CA262" s="74"/>
      <c r="CB262" s="74"/>
      <c r="CC262" s="74"/>
      <c r="CF262" s="74"/>
      <c r="CG262" s="74"/>
      <c r="CH262" s="74"/>
      <c r="CI262" s="74"/>
      <c r="CJ262" s="74"/>
      <c r="CK262" s="74"/>
      <c r="CL262" s="74"/>
      <c r="CM262" s="74"/>
      <c r="CN262" s="74"/>
      <c r="CO262" s="74"/>
      <c r="CP262" s="74"/>
      <c r="CQ262" s="74"/>
      <c r="CR262" s="74"/>
      <c r="CS262" s="74"/>
      <c r="CT262" s="74"/>
      <c r="CU262" s="74"/>
    </row>
    <row r="263" spans="1:99" ht="15" customHeight="1">
      <c r="A263" s="107"/>
      <c r="B263" s="108"/>
      <c r="C263" s="227"/>
      <c r="D263"/>
      <c r="E263" s="74"/>
      <c r="F263" s="74"/>
      <c r="G263" s="74"/>
      <c r="H263" s="142"/>
      <c r="I263" s="74"/>
      <c r="J263" s="74"/>
      <c r="K263" s="142"/>
      <c r="L263" s="142"/>
      <c r="Q263" s="74"/>
      <c r="R263" s="74"/>
      <c r="S263" s="74"/>
      <c r="T263" s="74"/>
      <c r="U263" s="74"/>
      <c r="V263" s="74"/>
      <c r="W263" s="74"/>
      <c r="AE263" s="74"/>
      <c r="AF263" s="74"/>
      <c r="AG263" s="74"/>
      <c r="AH263" s="74"/>
      <c r="AI263" s="74"/>
      <c r="AJ263" s="74"/>
      <c r="AK263" s="74"/>
      <c r="AM263" s="157"/>
      <c r="AP263" s="74"/>
      <c r="AS263" s="74"/>
      <c r="AT263" s="74"/>
      <c r="AU263" s="142"/>
      <c r="AW263" s="74"/>
      <c r="AY263" s="74"/>
      <c r="AZ263" s="74"/>
      <c r="BA263" s="74"/>
      <c r="BB263" s="74"/>
      <c r="BC263" s="74"/>
      <c r="BD263" s="74"/>
      <c r="BE263" s="74"/>
      <c r="BF263" s="74"/>
      <c r="BH263" s="80"/>
      <c r="BJ263" s="74"/>
      <c r="BL263" s="142"/>
      <c r="BM263" s="74"/>
      <c r="BN263" s="74"/>
      <c r="BO263" s="74"/>
      <c r="BP263" s="74"/>
      <c r="BQ263" s="157"/>
      <c r="BR263" s="74"/>
      <c r="BS263" s="74"/>
      <c r="BU263" s="157"/>
      <c r="BV263" s="74"/>
      <c r="BX263" s="74"/>
      <c r="BY263" s="74"/>
      <c r="BZ263" s="74"/>
      <c r="CA263" s="74"/>
      <c r="CB263" s="74"/>
      <c r="CC263" s="74"/>
      <c r="CF263" s="74"/>
      <c r="CG263" s="74"/>
      <c r="CH263" s="74"/>
      <c r="CI263" s="74"/>
      <c r="CJ263" s="74"/>
      <c r="CK263" s="74"/>
      <c r="CL263" s="74"/>
      <c r="CM263" s="74"/>
      <c r="CN263" s="74"/>
      <c r="CO263" s="74"/>
      <c r="CP263" s="74"/>
      <c r="CQ263" s="74"/>
      <c r="CR263" s="74"/>
      <c r="CS263" s="74"/>
      <c r="CT263" s="74"/>
      <c r="CU263" s="74"/>
    </row>
    <row r="264" spans="1:99" ht="15" customHeight="1">
      <c r="A264" s="107"/>
      <c r="B264" s="108"/>
      <c r="C264" s="227"/>
      <c r="D264"/>
      <c r="E264" s="74"/>
      <c r="F264" s="74"/>
      <c r="G264" s="74"/>
      <c r="H264" s="142"/>
      <c r="I264" s="74"/>
      <c r="J264" s="74"/>
      <c r="K264" s="142"/>
      <c r="L264" s="142"/>
      <c r="Q264" s="74"/>
      <c r="R264" s="74"/>
      <c r="S264" s="74"/>
      <c r="T264" s="74"/>
      <c r="U264" s="74"/>
      <c r="V264" s="74"/>
      <c r="W264" s="74"/>
      <c r="AE264" s="74"/>
      <c r="AF264" s="74"/>
      <c r="AG264" s="74"/>
      <c r="AH264" s="74"/>
      <c r="AI264" s="74"/>
      <c r="AJ264" s="74"/>
      <c r="AK264" s="74"/>
      <c r="AM264" s="157"/>
      <c r="AP264" s="74"/>
      <c r="AS264" s="74"/>
      <c r="AT264" s="74"/>
      <c r="AU264" s="142"/>
      <c r="AW264" s="74"/>
      <c r="AY264" s="74"/>
      <c r="AZ264" s="74"/>
      <c r="BA264" s="74"/>
      <c r="BB264" s="74"/>
      <c r="BC264" s="74"/>
      <c r="BD264" s="74"/>
      <c r="BE264" s="74"/>
      <c r="BF264" s="74"/>
      <c r="BH264" s="80"/>
      <c r="BJ264" s="74"/>
      <c r="BL264" s="142"/>
      <c r="BM264" s="74"/>
      <c r="BN264" s="74"/>
      <c r="BO264" s="74"/>
      <c r="BP264" s="74"/>
      <c r="BQ264" s="157"/>
      <c r="BR264" s="74"/>
      <c r="BS264" s="74"/>
      <c r="BU264" s="157"/>
      <c r="BV264" s="74"/>
      <c r="BX264" s="74"/>
      <c r="BY264" s="74"/>
      <c r="BZ264" s="74"/>
      <c r="CA264" s="74"/>
      <c r="CB264" s="74"/>
      <c r="CC264" s="74"/>
      <c r="CF264" s="74"/>
      <c r="CG264" s="74"/>
      <c r="CH264" s="74"/>
      <c r="CI264" s="74"/>
      <c r="CJ264" s="74"/>
      <c r="CK264" s="74"/>
      <c r="CL264" s="74"/>
      <c r="CM264" s="74"/>
      <c r="CN264" s="74"/>
      <c r="CO264" s="74"/>
      <c r="CP264" s="74"/>
      <c r="CQ264" s="74"/>
      <c r="CR264" s="74"/>
      <c r="CS264" s="74"/>
      <c r="CT264" s="74"/>
      <c r="CU264" s="74"/>
    </row>
    <row r="265" spans="1:99" ht="15" customHeight="1">
      <c r="A265" s="107"/>
      <c r="B265" s="108"/>
      <c r="C265" s="227"/>
      <c r="D265"/>
      <c r="E265" s="74"/>
      <c r="F265" s="74"/>
      <c r="G265" s="74"/>
      <c r="H265" s="142"/>
      <c r="I265" s="74"/>
      <c r="J265" s="74"/>
      <c r="K265" s="142"/>
      <c r="L265" s="142"/>
      <c r="Q265" s="74"/>
      <c r="R265" s="74"/>
      <c r="S265" s="74"/>
      <c r="T265" s="74"/>
      <c r="U265" s="74"/>
      <c r="V265" s="74"/>
      <c r="W265" s="74"/>
      <c r="AE265" s="74"/>
      <c r="AF265" s="74"/>
      <c r="AG265" s="74"/>
      <c r="AH265" s="74"/>
      <c r="AI265" s="74"/>
      <c r="AJ265" s="74"/>
      <c r="AK265" s="74"/>
      <c r="AM265" s="157"/>
      <c r="AP265" s="74"/>
      <c r="AS265" s="74"/>
      <c r="AT265" s="74"/>
      <c r="AU265" s="142"/>
      <c r="AW265" s="74"/>
      <c r="AY265" s="74"/>
      <c r="AZ265" s="74"/>
      <c r="BA265" s="74"/>
      <c r="BB265" s="74"/>
      <c r="BC265" s="74"/>
      <c r="BD265" s="74"/>
      <c r="BE265" s="74"/>
      <c r="BF265" s="74"/>
      <c r="BH265" s="80"/>
      <c r="BJ265" s="74"/>
      <c r="BL265" s="142"/>
      <c r="BM265" s="74"/>
      <c r="BN265" s="74"/>
      <c r="BO265" s="74"/>
      <c r="BP265" s="74"/>
      <c r="BQ265" s="157"/>
      <c r="BR265" s="74"/>
      <c r="BS265" s="74"/>
      <c r="BU265" s="157"/>
      <c r="BV265" s="74"/>
      <c r="BX265" s="74"/>
      <c r="BY265" s="74"/>
      <c r="BZ265" s="74"/>
      <c r="CA265" s="74"/>
      <c r="CB265" s="74"/>
      <c r="CC265" s="74"/>
      <c r="CF265" s="74"/>
      <c r="CG265" s="74"/>
      <c r="CH265" s="74"/>
      <c r="CI265" s="74"/>
      <c r="CJ265" s="74"/>
      <c r="CK265" s="74"/>
      <c r="CL265" s="74"/>
      <c r="CM265" s="74"/>
      <c r="CN265" s="74"/>
      <c r="CO265" s="74"/>
      <c r="CP265" s="74"/>
      <c r="CQ265" s="74"/>
      <c r="CR265" s="74"/>
      <c r="CS265" s="74"/>
      <c r="CT265" s="74"/>
      <c r="CU265" s="74"/>
    </row>
    <row r="266" spans="1:99" ht="15" customHeight="1">
      <c r="A266" s="107"/>
      <c r="B266" s="108"/>
      <c r="C266" s="227"/>
      <c r="D266"/>
      <c r="E266" s="74"/>
      <c r="F266" s="74"/>
      <c r="G266" s="74"/>
      <c r="H266" s="142"/>
      <c r="I266" s="74"/>
      <c r="J266" s="74"/>
      <c r="K266" s="142"/>
      <c r="L266" s="142"/>
      <c r="Q266" s="74"/>
      <c r="R266" s="74"/>
      <c r="S266" s="74"/>
      <c r="T266" s="74"/>
      <c r="U266" s="74"/>
      <c r="V266" s="74"/>
      <c r="W266" s="74"/>
      <c r="AE266" s="74"/>
      <c r="AF266" s="74"/>
      <c r="AG266" s="74"/>
      <c r="AH266" s="74"/>
      <c r="AI266" s="74"/>
      <c r="AJ266" s="74"/>
      <c r="AK266" s="74"/>
      <c r="AM266" s="157"/>
      <c r="AP266" s="74"/>
      <c r="AS266" s="74"/>
      <c r="AT266" s="74"/>
      <c r="AU266" s="142"/>
      <c r="AW266" s="74"/>
      <c r="AY266" s="74"/>
      <c r="AZ266" s="74"/>
      <c r="BA266" s="74"/>
      <c r="BB266" s="74"/>
      <c r="BC266" s="74"/>
      <c r="BD266" s="74"/>
      <c r="BE266" s="74"/>
      <c r="BF266" s="74"/>
      <c r="BH266" s="80"/>
      <c r="BJ266" s="74"/>
      <c r="BL266" s="142"/>
      <c r="BM266" s="74"/>
      <c r="BN266" s="74"/>
      <c r="BO266" s="74"/>
      <c r="BP266" s="74"/>
      <c r="BQ266" s="157"/>
      <c r="BR266" s="74"/>
      <c r="BS266" s="74"/>
      <c r="BU266" s="157"/>
      <c r="BV266" s="74"/>
      <c r="BX266" s="74"/>
      <c r="BY266" s="74"/>
      <c r="BZ266" s="74"/>
      <c r="CA266" s="74"/>
      <c r="CB266" s="74"/>
      <c r="CC266" s="74"/>
      <c r="CF266" s="74"/>
      <c r="CG266" s="74"/>
      <c r="CH266" s="74"/>
      <c r="CI266" s="74"/>
      <c r="CJ266" s="74"/>
      <c r="CK266" s="74"/>
      <c r="CL266" s="74"/>
      <c r="CM266" s="74"/>
      <c r="CN266" s="74"/>
      <c r="CO266" s="74"/>
      <c r="CP266" s="74"/>
      <c r="CQ266" s="74"/>
      <c r="CR266" s="74"/>
      <c r="CS266" s="74"/>
      <c r="CT266" s="74"/>
      <c r="CU266" s="74"/>
    </row>
    <row r="267" spans="1:99" ht="15" customHeight="1">
      <c r="A267" s="107"/>
      <c r="B267" s="108"/>
      <c r="C267" s="227"/>
      <c r="D267"/>
      <c r="E267" s="74"/>
      <c r="F267" s="74"/>
      <c r="G267" s="74"/>
      <c r="H267" s="142"/>
      <c r="I267" s="74"/>
      <c r="J267" s="74"/>
      <c r="K267" s="142"/>
      <c r="L267" s="142"/>
      <c r="Q267" s="74"/>
      <c r="R267" s="74"/>
      <c r="S267" s="74"/>
      <c r="T267" s="74"/>
      <c r="U267" s="74"/>
      <c r="V267" s="74"/>
      <c r="W267" s="74"/>
      <c r="AE267" s="74"/>
      <c r="AF267" s="74"/>
      <c r="AG267" s="74"/>
      <c r="AH267" s="74"/>
      <c r="AI267" s="74"/>
      <c r="AJ267" s="74"/>
      <c r="AK267" s="74"/>
      <c r="AM267" s="157"/>
      <c r="AP267" s="74"/>
      <c r="AS267" s="74"/>
      <c r="AT267" s="74"/>
      <c r="AU267" s="142"/>
      <c r="AW267" s="74"/>
      <c r="AY267" s="74"/>
      <c r="AZ267" s="74"/>
      <c r="BA267" s="74"/>
      <c r="BB267" s="74"/>
      <c r="BC267" s="74"/>
      <c r="BD267" s="74"/>
      <c r="BE267" s="74"/>
      <c r="BF267" s="74"/>
      <c r="BH267" s="80"/>
      <c r="BJ267" s="74"/>
      <c r="BL267" s="142"/>
      <c r="BM267" s="74"/>
      <c r="BN267" s="74"/>
      <c r="BO267" s="74"/>
      <c r="BP267" s="74"/>
      <c r="BQ267" s="157"/>
      <c r="BR267" s="74"/>
      <c r="BS267" s="74"/>
      <c r="BU267" s="157"/>
      <c r="BV267" s="74"/>
      <c r="BX267" s="74"/>
      <c r="BY267" s="74"/>
      <c r="BZ267" s="74"/>
      <c r="CA267" s="74"/>
      <c r="CB267" s="74"/>
      <c r="CC267" s="74"/>
      <c r="CF267" s="74"/>
      <c r="CG267" s="74"/>
      <c r="CH267" s="74"/>
      <c r="CI267" s="74"/>
      <c r="CJ267" s="74"/>
      <c r="CK267" s="74"/>
      <c r="CL267" s="74"/>
      <c r="CM267" s="74"/>
      <c r="CN267" s="74"/>
      <c r="CO267" s="74"/>
      <c r="CP267" s="74"/>
      <c r="CQ267" s="74"/>
      <c r="CR267" s="74"/>
      <c r="CS267" s="74"/>
      <c r="CT267" s="74"/>
      <c r="CU267" s="74"/>
    </row>
    <row r="268" spans="1:99" ht="15" customHeight="1">
      <c r="A268" s="107"/>
      <c r="B268" s="108"/>
      <c r="C268" s="227"/>
      <c r="D268"/>
      <c r="E268" s="74"/>
      <c r="F268" s="74"/>
      <c r="G268" s="74"/>
      <c r="H268" s="142"/>
      <c r="I268" s="74"/>
      <c r="J268" s="74"/>
      <c r="K268" s="142"/>
      <c r="L268" s="142"/>
      <c r="Q268" s="74"/>
      <c r="R268" s="74"/>
      <c r="S268" s="74"/>
      <c r="T268" s="74"/>
      <c r="U268" s="74"/>
      <c r="V268" s="74"/>
      <c r="W268" s="74"/>
      <c r="AE268" s="74"/>
      <c r="AF268" s="74"/>
      <c r="AG268" s="74"/>
      <c r="AH268" s="74"/>
      <c r="AI268" s="74"/>
      <c r="AJ268" s="74"/>
      <c r="AK268" s="74"/>
      <c r="AM268" s="157"/>
      <c r="AP268" s="74"/>
      <c r="AS268" s="74"/>
      <c r="AT268" s="74"/>
      <c r="AU268" s="142"/>
      <c r="AW268" s="74"/>
      <c r="AY268" s="74"/>
      <c r="AZ268" s="74"/>
      <c r="BA268" s="74"/>
      <c r="BB268" s="74"/>
      <c r="BC268" s="74"/>
      <c r="BD268" s="74"/>
      <c r="BE268" s="74"/>
      <c r="BF268" s="74"/>
      <c r="BH268" s="80"/>
      <c r="BJ268" s="74"/>
      <c r="BL268" s="142"/>
      <c r="BM268" s="74"/>
      <c r="BN268" s="74"/>
      <c r="BO268" s="74"/>
      <c r="BP268" s="74"/>
      <c r="BQ268" s="157"/>
      <c r="BR268" s="74"/>
      <c r="BS268" s="74"/>
      <c r="BU268" s="157"/>
      <c r="BV268" s="74"/>
      <c r="BX268" s="74"/>
      <c r="BY268" s="74"/>
      <c r="BZ268" s="74"/>
      <c r="CA268" s="74"/>
      <c r="CB268" s="74"/>
      <c r="CC268" s="74"/>
      <c r="CF268" s="74"/>
      <c r="CG268" s="74"/>
      <c r="CH268" s="74"/>
      <c r="CI268" s="74"/>
      <c r="CJ268" s="74"/>
      <c r="CK268" s="74"/>
      <c r="CL268" s="74"/>
      <c r="CM268" s="74"/>
      <c r="CN268" s="74"/>
      <c r="CO268" s="74"/>
      <c r="CP268" s="74"/>
      <c r="CQ268" s="74"/>
      <c r="CR268" s="74"/>
      <c r="CS268" s="74"/>
      <c r="CT268" s="74"/>
      <c r="CU268" s="74"/>
    </row>
    <row r="269" spans="1:99" ht="15" customHeight="1">
      <c r="A269" s="107"/>
      <c r="B269"/>
      <c r="C269" s="227"/>
      <c r="D269"/>
      <c r="E269" s="74"/>
      <c r="F269" s="74"/>
      <c r="G269" s="74"/>
      <c r="H269" s="142"/>
      <c r="I269" s="74"/>
      <c r="J269" s="74"/>
      <c r="K269" s="142"/>
      <c r="L269" s="142"/>
      <c r="Q269" s="74"/>
      <c r="R269" s="74"/>
      <c r="S269" s="74"/>
      <c r="T269" s="74"/>
      <c r="U269" s="74"/>
      <c r="V269" s="74"/>
      <c r="W269" s="74"/>
      <c r="AE269" s="74"/>
      <c r="AF269" s="74"/>
      <c r="AG269" s="74"/>
      <c r="AH269" s="74"/>
      <c r="AI269" s="74"/>
      <c r="AJ269" s="74"/>
      <c r="AK269" s="74"/>
      <c r="AM269" s="157"/>
      <c r="AP269" s="74"/>
      <c r="AS269" s="74"/>
      <c r="AT269" s="74"/>
      <c r="AU269" s="142"/>
      <c r="AW269" s="74"/>
      <c r="AY269" s="74"/>
      <c r="AZ269" s="74"/>
      <c r="BA269" s="74"/>
      <c r="BB269" s="74"/>
      <c r="BC269" s="74"/>
      <c r="BD269" s="74"/>
      <c r="BE269" s="74"/>
      <c r="BF269" s="74"/>
      <c r="BH269" s="80"/>
      <c r="BJ269" s="74"/>
      <c r="BL269" s="142"/>
      <c r="BM269" s="74"/>
      <c r="BN269" s="74"/>
      <c r="BO269" s="74"/>
      <c r="BP269" s="74"/>
      <c r="BQ269" s="157"/>
      <c r="BR269" s="74"/>
      <c r="BS269" s="74"/>
      <c r="BU269" s="157"/>
      <c r="BV269" s="74"/>
      <c r="BX269" s="74"/>
      <c r="BY269" s="74"/>
      <c r="BZ269" s="74"/>
      <c r="CA269" s="74"/>
      <c r="CB269" s="74"/>
      <c r="CC269" s="74"/>
      <c r="CF269" s="74"/>
      <c r="CG269" s="74"/>
      <c r="CH269" s="74"/>
      <c r="CI269" s="74"/>
      <c r="CJ269" s="74"/>
      <c r="CK269" s="74"/>
      <c r="CL269" s="74"/>
      <c r="CM269" s="74"/>
      <c r="CN269" s="74"/>
      <c r="CO269" s="74"/>
      <c r="CP269" s="74"/>
      <c r="CQ269" s="74"/>
      <c r="CR269" s="74"/>
      <c r="CS269" s="74"/>
      <c r="CT269" s="74"/>
      <c r="CU269" s="74"/>
    </row>
    <row r="270" spans="1:99" ht="15" customHeight="1">
      <c r="A270" s="107"/>
      <c r="B270" s="108"/>
      <c r="C270" s="227"/>
      <c r="D270"/>
      <c r="E270" s="74"/>
      <c r="F270" s="74"/>
      <c r="G270" s="74"/>
      <c r="H270" s="142"/>
      <c r="I270" s="74"/>
      <c r="J270" s="74"/>
      <c r="K270" s="142"/>
      <c r="L270" s="142"/>
      <c r="Q270" s="74"/>
      <c r="R270" s="74"/>
      <c r="S270" s="74"/>
      <c r="T270" s="74"/>
      <c r="U270" s="74"/>
      <c r="V270" s="74"/>
      <c r="W270" s="74"/>
      <c r="AE270" s="74"/>
      <c r="AF270" s="74"/>
      <c r="AG270" s="74"/>
      <c r="AH270" s="74"/>
      <c r="AI270" s="74"/>
      <c r="AJ270" s="74"/>
      <c r="AK270" s="74"/>
      <c r="AM270" s="157"/>
      <c r="AP270" s="74"/>
      <c r="AS270" s="74"/>
      <c r="AT270" s="74"/>
      <c r="AU270" s="142"/>
      <c r="AW270" s="74"/>
      <c r="AY270" s="74"/>
      <c r="AZ270" s="74"/>
      <c r="BA270" s="74"/>
      <c r="BB270" s="74"/>
      <c r="BC270" s="74"/>
      <c r="BD270" s="74"/>
      <c r="BE270" s="74"/>
      <c r="BF270" s="74"/>
      <c r="BH270" s="80"/>
      <c r="BJ270" s="74"/>
      <c r="BL270" s="142"/>
      <c r="BM270" s="74"/>
      <c r="BN270" s="74"/>
      <c r="BO270" s="74"/>
      <c r="BP270" s="74"/>
      <c r="BQ270" s="157"/>
      <c r="BR270" s="74"/>
      <c r="BS270" s="74"/>
      <c r="BU270" s="157"/>
      <c r="BV270" s="74"/>
      <c r="BX270" s="74"/>
      <c r="BY270" s="74"/>
      <c r="BZ270" s="74"/>
      <c r="CA270" s="74"/>
      <c r="CB270" s="74"/>
      <c r="CC270" s="74"/>
      <c r="CF270" s="74"/>
      <c r="CG270" s="74"/>
      <c r="CH270" s="74"/>
      <c r="CI270" s="74"/>
      <c r="CJ270" s="74"/>
      <c r="CK270" s="74"/>
      <c r="CL270" s="74"/>
      <c r="CM270" s="74"/>
      <c r="CN270" s="74"/>
      <c r="CO270" s="74"/>
      <c r="CP270" s="74"/>
      <c r="CQ270" s="74"/>
      <c r="CR270" s="74"/>
      <c r="CS270" s="74"/>
      <c r="CT270" s="74"/>
      <c r="CU270" s="74"/>
    </row>
    <row r="271" spans="1:99" ht="15" customHeight="1">
      <c r="A271" s="107"/>
      <c r="B271" s="108"/>
      <c r="C271" s="227"/>
      <c r="E271" s="74"/>
      <c r="F271" s="74"/>
      <c r="G271" s="74"/>
      <c r="H271" s="142"/>
      <c r="I271" s="74"/>
      <c r="J271" s="74"/>
      <c r="K271" s="142"/>
      <c r="L271" s="142"/>
      <c r="Q271" s="74"/>
      <c r="R271" s="74"/>
      <c r="S271" s="74"/>
      <c r="T271" s="74"/>
      <c r="U271" s="74"/>
      <c r="V271" s="74"/>
      <c r="W271" s="74"/>
      <c r="AE271" s="74"/>
      <c r="AF271" s="74"/>
      <c r="AG271" s="74"/>
      <c r="AH271" s="74"/>
      <c r="AI271" s="74"/>
      <c r="AJ271" s="74"/>
      <c r="AK271" s="74"/>
      <c r="AM271" s="157"/>
      <c r="AP271" s="74"/>
      <c r="AS271" s="74"/>
      <c r="AT271" s="74"/>
      <c r="AU271" s="142"/>
      <c r="AW271" s="74"/>
      <c r="AY271" s="74"/>
      <c r="AZ271" s="74"/>
      <c r="BA271" s="74"/>
      <c r="BB271" s="74"/>
      <c r="BC271" s="74"/>
      <c r="BD271" s="74"/>
      <c r="BE271" s="74"/>
      <c r="BF271" s="74"/>
      <c r="BH271" s="80"/>
      <c r="BJ271" s="74"/>
      <c r="BL271" s="142"/>
      <c r="BM271" s="74"/>
      <c r="BN271" s="74"/>
      <c r="BO271" s="74"/>
      <c r="BP271" s="74"/>
      <c r="BQ271" s="157"/>
      <c r="BR271" s="74"/>
      <c r="BS271" s="74"/>
      <c r="BU271" s="157"/>
      <c r="BV271" s="74"/>
      <c r="BX271" s="74"/>
      <c r="BY271" s="74"/>
      <c r="BZ271" s="74"/>
      <c r="CA271" s="74"/>
      <c r="CB271" s="74"/>
      <c r="CC271" s="74"/>
      <c r="CF271" s="74"/>
      <c r="CG271" s="74"/>
      <c r="CH271" s="74"/>
      <c r="CI271" s="74"/>
      <c r="CJ271" s="74"/>
      <c r="CK271" s="74"/>
      <c r="CL271" s="74"/>
      <c r="CM271" s="74"/>
      <c r="CN271" s="74"/>
      <c r="CO271" s="74"/>
      <c r="CP271" s="74"/>
      <c r="CQ271" s="74"/>
      <c r="CR271" s="74"/>
      <c r="CS271" s="74"/>
      <c r="CT271" s="74"/>
      <c r="CU271" s="74"/>
    </row>
    <row r="272" spans="1:99" ht="15" customHeight="1">
      <c r="A272" s="107"/>
      <c r="B272" s="108"/>
      <c r="C272" s="227"/>
      <c r="E272" s="74"/>
      <c r="F272" s="74"/>
      <c r="G272" s="74"/>
      <c r="H272" s="142"/>
      <c r="I272" s="74"/>
      <c r="J272" s="74"/>
      <c r="K272" s="142"/>
      <c r="L272" s="142"/>
      <c r="Q272" s="74"/>
      <c r="R272" s="74"/>
      <c r="S272" s="74"/>
      <c r="T272" s="74"/>
      <c r="U272" s="74"/>
      <c r="V272" s="74"/>
      <c r="W272" s="74"/>
      <c r="AE272" s="74"/>
      <c r="AF272" s="74"/>
      <c r="AG272" s="74"/>
      <c r="AH272" s="74"/>
      <c r="AI272" s="74"/>
      <c r="AJ272" s="74"/>
      <c r="AK272" s="74"/>
      <c r="AM272" s="157"/>
      <c r="AP272" s="74"/>
      <c r="AS272" s="74"/>
      <c r="AT272" s="74"/>
      <c r="AU272" s="142"/>
      <c r="AW272" s="74"/>
      <c r="AY272" s="74"/>
      <c r="AZ272" s="74"/>
      <c r="BA272" s="74"/>
      <c r="BB272" s="74"/>
      <c r="BC272" s="74"/>
      <c r="BD272" s="74"/>
      <c r="BE272" s="74"/>
      <c r="BF272" s="74"/>
      <c r="BH272" s="80"/>
      <c r="BJ272" s="74"/>
      <c r="BL272" s="142"/>
      <c r="BM272" s="74"/>
      <c r="BN272" s="74"/>
      <c r="BO272" s="74"/>
      <c r="BP272" s="74"/>
      <c r="BQ272" s="157"/>
      <c r="BR272" s="74"/>
      <c r="BS272" s="74"/>
      <c r="BU272" s="157"/>
      <c r="BV272" s="74"/>
      <c r="BX272" s="74"/>
      <c r="BY272" s="74"/>
      <c r="BZ272" s="74"/>
      <c r="CA272" s="74"/>
      <c r="CB272" s="74"/>
      <c r="CC272" s="74"/>
      <c r="CF272" s="74"/>
      <c r="CG272" s="74"/>
      <c r="CH272" s="74"/>
      <c r="CI272" s="74"/>
      <c r="CJ272" s="74"/>
      <c r="CK272" s="74"/>
      <c r="CL272" s="74"/>
      <c r="CM272" s="74"/>
      <c r="CN272" s="74"/>
      <c r="CO272" s="74"/>
      <c r="CP272" s="74"/>
      <c r="CQ272" s="74"/>
      <c r="CR272" s="74"/>
      <c r="CS272" s="74"/>
      <c r="CT272" s="74"/>
      <c r="CU272" s="74"/>
    </row>
    <row r="273" spans="1:99" ht="15" customHeight="1">
      <c r="A273" s="107"/>
      <c r="B273" s="108"/>
      <c r="C273" s="227"/>
      <c r="D273"/>
      <c r="E273" s="74"/>
      <c r="F273" s="74"/>
      <c r="G273" s="74"/>
      <c r="H273" s="142"/>
      <c r="I273" s="74"/>
      <c r="J273" s="74"/>
      <c r="K273" s="142"/>
      <c r="L273" s="142"/>
      <c r="Q273" s="74"/>
      <c r="R273" s="74"/>
      <c r="S273" s="74"/>
      <c r="T273" s="74"/>
      <c r="U273" s="74"/>
      <c r="V273" s="74"/>
      <c r="W273" s="74"/>
      <c r="AE273" s="74"/>
      <c r="AF273" s="74"/>
      <c r="AG273" s="74"/>
      <c r="AH273" s="74"/>
      <c r="AI273" s="74"/>
      <c r="AJ273" s="74"/>
      <c r="AK273" s="74"/>
      <c r="AM273" s="157"/>
      <c r="AP273" s="74"/>
      <c r="AS273" s="74"/>
      <c r="AT273" s="74"/>
      <c r="AU273" s="142"/>
      <c r="AW273" s="74"/>
      <c r="AY273" s="74"/>
      <c r="AZ273" s="74"/>
      <c r="BA273" s="74"/>
      <c r="BB273" s="74"/>
      <c r="BC273" s="74"/>
      <c r="BD273" s="74"/>
      <c r="BE273" s="74"/>
      <c r="BF273" s="74"/>
      <c r="BH273" s="80"/>
      <c r="BJ273" s="74"/>
      <c r="BL273" s="142"/>
      <c r="BM273" s="74"/>
      <c r="BN273" s="74"/>
      <c r="BO273" s="74"/>
      <c r="BP273" s="74"/>
      <c r="BQ273" s="157"/>
      <c r="BR273" s="74"/>
      <c r="BS273" s="74"/>
      <c r="BU273" s="157"/>
      <c r="BV273" s="74"/>
      <c r="BX273" s="74"/>
      <c r="BY273" s="74"/>
      <c r="BZ273" s="74"/>
      <c r="CA273" s="74"/>
      <c r="CB273" s="74"/>
      <c r="CC273" s="74"/>
      <c r="CF273" s="74"/>
      <c r="CG273" s="74"/>
      <c r="CH273" s="74"/>
      <c r="CI273" s="74"/>
      <c r="CJ273" s="74"/>
      <c r="CK273" s="74"/>
      <c r="CL273" s="74"/>
      <c r="CM273" s="74"/>
      <c r="CN273" s="74"/>
      <c r="CO273" s="74"/>
      <c r="CP273" s="74"/>
      <c r="CQ273" s="74"/>
      <c r="CR273" s="74"/>
      <c r="CS273" s="74"/>
      <c r="CT273" s="74"/>
      <c r="CU273" s="74"/>
    </row>
    <row r="274" spans="1:99" ht="15" customHeight="1">
      <c r="A274" s="107"/>
      <c r="B274" s="108"/>
      <c r="C274" s="227"/>
      <c r="D274"/>
      <c r="E274" s="74"/>
      <c r="F274" s="74"/>
      <c r="G274" s="74"/>
      <c r="H274" s="142"/>
      <c r="I274" s="74"/>
      <c r="J274" s="74"/>
      <c r="K274" s="142"/>
      <c r="L274" s="142"/>
      <c r="Q274" s="74"/>
      <c r="R274" s="74"/>
      <c r="S274" s="74"/>
      <c r="T274" s="74"/>
      <c r="U274" s="74"/>
      <c r="V274" s="74"/>
      <c r="W274" s="74"/>
      <c r="AE274" s="74"/>
      <c r="AF274" s="74"/>
      <c r="AG274" s="74"/>
      <c r="AH274" s="74"/>
      <c r="AI274" s="74"/>
      <c r="AJ274" s="74"/>
      <c r="AK274" s="74"/>
      <c r="AM274" s="157"/>
      <c r="AP274" s="74"/>
      <c r="AS274" s="74"/>
      <c r="AT274" s="74"/>
      <c r="AU274" s="142"/>
      <c r="AW274" s="74"/>
      <c r="AY274" s="74"/>
      <c r="AZ274" s="74"/>
      <c r="BA274" s="74"/>
      <c r="BB274" s="74"/>
      <c r="BC274" s="74"/>
      <c r="BD274" s="74"/>
      <c r="BE274" s="74"/>
      <c r="BF274" s="74"/>
      <c r="BH274" s="80"/>
      <c r="BJ274" s="74"/>
      <c r="BL274" s="142"/>
      <c r="BM274" s="74"/>
      <c r="BN274" s="74"/>
      <c r="BO274" s="74"/>
      <c r="BP274" s="74"/>
      <c r="BQ274" s="157"/>
      <c r="BR274" s="74"/>
      <c r="BS274" s="74"/>
      <c r="BU274" s="157"/>
      <c r="BV274" s="74"/>
      <c r="BX274" s="74"/>
      <c r="BY274" s="74"/>
      <c r="BZ274" s="74"/>
      <c r="CA274" s="74"/>
      <c r="CB274" s="74"/>
      <c r="CC274" s="74"/>
      <c r="CF274" s="74"/>
      <c r="CG274" s="74"/>
      <c r="CH274" s="74"/>
      <c r="CI274" s="74"/>
      <c r="CJ274" s="74"/>
      <c r="CK274" s="74"/>
      <c r="CL274" s="74"/>
      <c r="CM274" s="74"/>
      <c r="CN274" s="74"/>
      <c r="CO274" s="74"/>
      <c r="CP274" s="74"/>
      <c r="CQ274" s="74"/>
      <c r="CR274" s="74"/>
      <c r="CS274" s="74"/>
      <c r="CT274" s="74"/>
      <c r="CU274" s="74"/>
    </row>
    <row r="275" spans="1:99" ht="15" customHeight="1">
      <c r="A275" s="107"/>
      <c r="B275" s="108"/>
      <c r="C275" s="227"/>
      <c r="D275"/>
      <c r="E275" s="74"/>
      <c r="F275" s="74"/>
      <c r="G275" s="74"/>
      <c r="H275" s="142"/>
      <c r="I275" s="74"/>
      <c r="J275" s="74"/>
      <c r="K275" s="142"/>
      <c r="L275" s="142"/>
      <c r="Q275" s="74"/>
      <c r="R275" s="74"/>
      <c r="S275" s="74"/>
      <c r="T275" s="74"/>
      <c r="U275" s="74"/>
      <c r="V275" s="74"/>
      <c r="W275" s="74"/>
      <c r="AE275" s="74"/>
      <c r="AF275" s="74"/>
      <c r="AG275" s="74"/>
      <c r="AH275" s="74"/>
      <c r="AI275" s="74"/>
      <c r="AJ275" s="74"/>
      <c r="AK275" s="74"/>
      <c r="AM275" s="157"/>
      <c r="AP275" s="74"/>
      <c r="AS275" s="74"/>
      <c r="AT275" s="74"/>
      <c r="AU275" s="142"/>
      <c r="AW275" s="74"/>
      <c r="AY275" s="74"/>
      <c r="AZ275" s="74"/>
      <c r="BA275" s="74"/>
      <c r="BB275" s="74"/>
      <c r="BC275" s="74"/>
      <c r="BD275" s="74"/>
      <c r="BE275" s="74"/>
      <c r="BF275" s="74"/>
      <c r="BH275" s="80"/>
      <c r="BJ275" s="74"/>
      <c r="BL275" s="142"/>
      <c r="BM275" s="74"/>
      <c r="BN275" s="74"/>
      <c r="BO275" s="74"/>
      <c r="BP275" s="74"/>
      <c r="BQ275" s="157"/>
      <c r="BR275" s="74"/>
      <c r="BS275" s="74"/>
      <c r="BU275" s="157"/>
      <c r="BV275" s="74"/>
      <c r="BX275" s="74"/>
      <c r="BY275" s="74"/>
      <c r="BZ275" s="74"/>
      <c r="CA275" s="74"/>
      <c r="CB275" s="74"/>
      <c r="CC275" s="74"/>
      <c r="CF275" s="74"/>
      <c r="CG275" s="74"/>
      <c r="CH275" s="74"/>
      <c r="CI275" s="74"/>
      <c r="CJ275" s="74"/>
      <c r="CK275" s="74"/>
      <c r="CL275" s="74"/>
      <c r="CM275" s="74"/>
      <c r="CN275" s="74"/>
      <c r="CO275" s="74"/>
      <c r="CP275" s="74"/>
      <c r="CQ275" s="74"/>
      <c r="CR275" s="74"/>
      <c r="CS275" s="74"/>
      <c r="CT275" s="74"/>
      <c r="CU275" s="74"/>
    </row>
    <row r="276" spans="1:99" ht="15" customHeight="1">
      <c r="A276" s="107"/>
      <c r="B276" s="108"/>
      <c r="C276" s="227"/>
      <c r="D276"/>
      <c r="E276" s="74"/>
      <c r="F276" s="74"/>
      <c r="G276" s="74"/>
      <c r="H276" s="142"/>
      <c r="I276" s="142"/>
      <c r="J276" s="74"/>
      <c r="K276" s="142"/>
      <c r="L276" s="142"/>
      <c r="Q276" s="74"/>
      <c r="R276" s="74"/>
      <c r="S276" s="74"/>
      <c r="T276" s="74"/>
      <c r="U276" s="74"/>
      <c r="V276" s="74"/>
      <c r="W276" s="74"/>
      <c r="AE276" s="74"/>
      <c r="AF276" s="74"/>
      <c r="AG276" s="74"/>
      <c r="AH276" s="74"/>
      <c r="AI276" s="74"/>
      <c r="AJ276" s="74"/>
      <c r="AK276" s="74"/>
      <c r="AM276" s="157"/>
      <c r="AP276" s="74"/>
      <c r="AS276" s="74"/>
      <c r="AT276" s="74"/>
      <c r="AU276" s="142"/>
      <c r="AW276" s="74"/>
      <c r="AY276" s="74"/>
      <c r="AZ276" s="74"/>
      <c r="BA276" s="74"/>
      <c r="BB276" s="74"/>
      <c r="BC276" s="74"/>
      <c r="BD276" s="74"/>
      <c r="BE276" s="74"/>
      <c r="BF276" s="74"/>
      <c r="BH276" s="80"/>
      <c r="BJ276" s="74"/>
      <c r="BL276" s="142"/>
      <c r="BM276" s="74"/>
      <c r="BN276" s="74"/>
      <c r="BO276" s="74"/>
      <c r="BP276" s="74"/>
      <c r="BQ276" s="157"/>
      <c r="BR276" s="74"/>
      <c r="BS276" s="74"/>
      <c r="BU276" s="157"/>
      <c r="BV276" s="74"/>
      <c r="BX276" s="74"/>
      <c r="BY276" s="74"/>
      <c r="BZ276" s="74"/>
      <c r="CA276" s="74"/>
      <c r="CB276" s="74"/>
      <c r="CC276" s="74"/>
      <c r="CF276" s="74"/>
      <c r="CG276" s="74"/>
      <c r="CH276" s="74"/>
      <c r="CI276" s="74"/>
      <c r="CJ276" s="74"/>
      <c r="CK276" s="74"/>
      <c r="CL276" s="74"/>
      <c r="CM276" s="74"/>
      <c r="CN276" s="74"/>
      <c r="CO276" s="74"/>
      <c r="CP276" s="74"/>
      <c r="CQ276" s="74"/>
      <c r="CR276" s="74"/>
      <c r="CS276" s="74"/>
      <c r="CT276" s="74"/>
      <c r="CU276" s="74"/>
    </row>
    <row r="277" spans="1:99" ht="15" customHeight="1">
      <c r="A277" s="107"/>
      <c r="B277" s="108"/>
      <c r="C277" s="227"/>
      <c r="D277"/>
      <c r="E277" s="74"/>
      <c r="F277" s="74"/>
      <c r="G277" s="74"/>
      <c r="H277" s="142"/>
      <c r="I277" s="142"/>
      <c r="J277" s="74"/>
      <c r="K277" s="142"/>
      <c r="L277" s="142"/>
      <c r="Q277" s="74"/>
      <c r="R277" s="74"/>
      <c r="S277" s="74"/>
      <c r="T277" s="74"/>
      <c r="U277" s="74"/>
      <c r="V277" s="74"/>
      <c r="W277" s="74"/>
      <c r="AE277" s="74"/>
      <c r="AF277" s="74"/>
      <c r="AG277" s="74"/>
      <c r="AH277" s="74"/>
      <c r="AI277" s="74"/>
      <c r="AJ277" s="74"/>
      <c r="AK277" s="74"/>
      <c r="AM277" s="157"/>
      <c r="AP277" s="74"/>
      <c r="AS277" s="74"/>
      <c r="AT277" s="74"/>
      <c r="AU277" s="142"/>
      <c r="AW277" s="74"/>
      <c r="AY277" s="74"/>
      <c r="AZ277" s="74"/>
      <c r="BA277" s="74"/>
      <c r="BB277" s="74"/>
      <c r="BC277" s="74"/>
      <c r="BD277" s="74"/>
      <c r="BE277" s="74"/>
      <c r="BF277" s="74"/>
      <c r="BH277" s="80"/>
      <c r="BJ277" s="74"/>
      <c r="BL277" s="142"/>
      <c r="BM277" s="74"/>
      <c r="BN277" s="74"/>
      <c r="BO277" s="74"/>
      <c r="BP277" s="74"/>
      <c r="BQ277" s="157"/>
      <c r="BR277" s="74"/>
      <c r="BS277" s="74"/>
      <c r="BU277" s="157"/>
      <c r="BV277" s="74"/>
      <c r="BX277" s="74"/>
      <c r="BY277" s="74"/>
      <c r="BZ277" s="74"/>
      <c r="CA277" s="74"/>
      <c r="CB277" s="74"/>
      <c r="CC277" s="74"/>
      <c r="CF277" s="74"/>
      <c r="CG277" s="74"/>
      <c r="CH277" s="74"/>
      <c r="CI277" s="74"/>
      <c r="CJ277" s="74"/>
      <c r="CK277" s="74"/>
      <c r="CL277" s="74"/>
      <c r="CM277" s="74"/>
      <c r="CN277" s="74"/>
      <c r="CO277" s="74"/>
      <c r="CP277" s="74"/>
      <c r="CQ277" s="74"/>
      <c r="CR277" s="74"/>
      <c r="CS277" s="74"/>
      <c r="CT277" s="74"/>
      <c r="CU277" s="74"/>
    </row>
    <row r="278" spans="1:99" ht="15" customHeight="1">
      <c r="A278" s="107"/>
      <c r="B278" s="108"/>
      <c r="C278" s="227"/>
      <c r="D278"/>
      <c r="E278" s="74"/>
      <c r="F278" s="74"/>
      <c r="G278" s="74"/>
      <c r="H278" s="157"/>
      <c r="I278" s="74"/>
      <c r="J278" s="74"/>
      <c r="K278" s="157"/>
      <c r="L278" s="157"/>
      <c r="M278" s="157"/>
      <c r="N278" s="157"/>
      <c r="O278" s="157"/>
      <c r="P278" s="157"/>
      <c r="Q278" s="74"/>
      <c r="R278" s="74"/>
      <c r="S278" s="74"/>
      <c r="T278" s="74"/>
      <c r="U278" s="74"/>
      <c r="V278" s="74"/>
      <c r="W278" s="74"/>
      <c r="X278" s="157"/>
      <c r="Y278" s="157"/>
      <c r="Z278" s="157"/>
      <c r="AA278" s="157"/>
      <c r="AB278" s="157"/>
      <c r="AC278" s="157"/>
      <c r="AD278" s="157"/>
      <c r="AE278" s="74"/>
      <c r="AF278" s="74"/>
      <c r="AG278" s="74"/>
      <c r="AH278" s="74"/>
      <c r="AI278" s="74"/>
      <c r="AJ278" s="74"/>
      <c r="AK278" s="74"/>
      <c r="AL278" s="157"/>
      <c r="AM278" s="157"/>
      <c r="AN278" s="157"/>
      <c r="AO278" s="157"/>
      <c r="AP278" s="74"/>
      <c r="AQ278" s="157"/>
      <c r="AR278" s="157"/>
      <c r="AS278" s="74"/>
      <c r="AT278" s="74"/>
      <c r="AU278" s="157"/>
      <c r="AV278" s="157"/>
      <c r="AW278" s="74"/>
      <c r="AX278" s="157"/>
      <c r="AY278" s="74"/>
      <c r="AZ278" s="74"/>
      <c r="BA278" s="74"/>
      <c r="BB278" s="74"/>
      <c r="BC278" s="74"/>
      <c r="BD278" s="74"/>
      <c r="BE278" s="74"/>
      <c r="BF278" s="74"/>
      <c r="BG278" s="157"/>
      <c r="BH278" s="80"/>
      <c r="BI278" s="157"/>
      <c r="BJ278" s="74"/>
      <c r="BK278" s="157"/>
      <c r="BL278" s="157"/>
      <c r="BM278" s="74"/>
      <c r="BN278" s="74"/>
      <c r="BO278" s="74"/>
      <c r="BP278" s="74"/>
      <c r="BQ278" s="157"/>
      <c r="BR278" s="74"/>
      <c r="BS278" s="74"/>
      <c r="BT278" s="157"/>
      <c r="BU278" s="157"/>
      <c r="BV278" s="74"/>
      <c r="BW278" s="157"/>
      <c r="BX278" s="74"/>
      <c r="BY278" s="74"/>
      <c r="BZ278" s="74"/>
      <c r="CA278" s="74"/>
      <c r="CB278" s="74"/>
      <c r="CC278" s="74"/>
      <c r="CD278" s="157"/>
      <c r="CE278" s="157"/>
      <c r="CF278" s="74"/>
      <c r="CG278" s="74"/>
      <c r="CH278" s="74"/>
      <c r="CI278" s="74"/>
      <c r="CJ278" s="74"/>
      <c r="CK278" s="74"/>
      <c r="CL278" s="74"/>
      <c r="CM278" s="74"/>
      <c r="CN278" s="74"/>
      <c r="CO278" s="74"/>
      <c r="CP278" s="74"/>
      <c r="CQ278" s="74"/>
      <c r="CR278" s="157"/>
      <c r="CS278" s="74"/>
      <c r="CT278" s="74"/>
      <c r="CU278" s="74"/>
    </row>
    <row r="279" spans="1:99" ht="15" customHeight="1">
      <c r="A279" s="107"/>
      <c r="B279" s="108"/>
      <c r="C279" s="227"/>
      <c r="D279"/>
      <c r="E279" s="74"/>
      <c r="F279" s="74"/>
      <c r="G279" s="74"/>
      <c r="H279" s="157"/>
      <c r="I279" s="74"/>
      <c r="J279" s="74"/>
      <c r="K279" s="157"/>
      <c r="L279" s="157"/>
      <c r="M279" s="157"/>
      <c r="N279" s="157"/>
      <c r="O279" s="157"/>
      <c r="P279" s="157"/>
      <c r="Q279" s="74"/>
      <c r="R279" s="74"/>
      <c r="S279" s="74"/>
      <c r="T279" s="74"/>
      <c r="U279" s="74"/>
      <c r="V279" s="74"/>
      <c r="W279" s="74"/>
      <c r="X279" s="157"/>
      <c r="Y279" s="157"/>
      <c r="Z279" s="157"/>
      <c r="AA279" s="157"/>
      <c r="AB279" s="157"/>
      <c r="AC279" s="157"/>
      <c r="AD279" s="157"/>
      <c r="AE279" s="74"/>
      <c r="AF279" s="74"/>
      <c r="AG279" s="74"/>
      <c r="AH279" s="74"/>
      <c r="AI279" s="74"/>
      <c r="AJ279" s="74"/>
      <c r="AK279" s="74"/>
      <c r="AL279" s="157"/>
      <c r="AM279" s="157"/>
      <c r="AN279" s="157"/>
      <c r="AO279" s="157"/>
      <c r="AP279" s="74"/>
      <c r="AQ279" s="157"/>
      <c r="AR279" s="157"/>
      <c r="AS279" s="74"/>
      <c r="AT279" s="74"/>
      <c r="AU279" s="157"/>
      <c r="AV279" s="157"/>
      <c r="AW279" s="74"/>
      <c r="AX279" s="157"/>
      <c r="AY279" s="74"/>
      <c r="AZ279" s="74"/>
      <c r="BA279" s="74"/>
      <c r="BB279" s="74"/>
      <c r="BC279" s="74"/>
      <c r="BD279" s="74"/>
      <c r="BE279" s="74"/>
      <c r="BF279" s="74"/>
      <c r="BG279" s="157"/>
      <c r="BH279" s="80"/>
      <c r="BI279" s="157"/>
      <c r="BJ279" s="74"/>
      <c r="BK279" s="157"/>
      <c r="BL279" s="157"/>
      <c r="BM279" s="74"/>
      <c r="BN279" s="74"/>
      <c r="BO279" s="74"/>
      <c r="BP279" s="74"/>
      <c r="BQ279" s="157"/>
      <c r="BR279" s="74"/>
      <c r="BS279" s="74"/>
      <c r="BT279" s="157"/>
      <c r="BU279" s="157"/>
      <c r="BV279" s="74"/>
      <c r="BW279" s="157"/>
      <c r="BX279" s="74"/>
      <c r="BY279" s="74"/>
      <c r="BZ279" s="74"/>
      <c r="CA279" s="74"/>
      <c r="CB279" s="74"/>
      <c r="CC279" s="74"/>
      <c r="CD279" s="157"/>
      <c r="CE279" s="157"/>
      <c r="CF279" s="74"/>
      <c r="CG279" s="74"/>
      <c r="CH279" s="74"/>
      <c r="CI279" s="74"/>
      <c r="CJ279" s="74"/>
      <c r="CK279" s="74"/>
      <c r="CL279" s="74"/>
      <c r="CM279" s="74"/>
      <c r="CN279" s="74"/>
      <c r="CO279" s="74"/>
      <c r="CP279" s="74"/>
      <c r="CQ279" s="74"/>
      <c r="CR279" s="157"/>
      <c r="CS279" s="74"/>
      <c r="CT279" s="74"/>
      <c r="CU279" s="74"/>
    </row>
    <row r="280" spans="1:99" ht="15" customHeight="1">
      <c r="A280" s="107"/>
      <c r="B280" s="108"/>
      <c r="C280" s="227"/>
      <c r="D280"/>
      <c r="E280" s="142"/>
      <c r="F280" s="74"/>
      <c r="G280" s="74"/>
      <c r="H280" s="142"/>
      <c r="I280" s="74"/>
      <c r="J280" s="74"/>
      <c r="K280" s="142"/>
      <c r="L280" s="142"/>
      <c r="O280"/>
      <c r="Q280" s="74"/>
      <c r="R280" s="74"/>
      <c r="S280" s="74"/>
      <c r="T280" s="74"/>
      <c r="U280" s="74"/>
      <c r="V280" s="74"/>
      <c r="W280" s="74"/>
      <c r="AE280" s="74"/>
      <c r="AF280" s="74"/>
      <c r="AG280" s="74"/>
      <c r="AH280" s="74"/>
      <c r="AI280" s="74"/>
      <c r="AJ280" s="74"/>
      <c r="AK280" s="74"/>
      <c r="AM280" s="157"/>
      <c r="AP280" s="74"/>
      <c r="AS280" s="74"/>
      <c r="AT280" s="74"/>
      <c r="AU280" s="142"/>
      <c r="AW280" s="74"/>
      <c r="AY280" s="74"/>
      <c r="AZ280" s="74"/>
      <c r="BA280" s="74"/>
      <c r="BB280" s="74"/>
      <c r="BC280" s="74"/>
      <c r="BD280" s="74"/>
      <c r="BE280" s="74"/>
      <c r="BF280" s="74"/>
      <c r="BH280" s="80"/>
      <c r="BJ280" s="74"/>
      <c r="BL280" s="142"/>
      <c r="BM280" s="74"/>
      <c r="BN280" s="74"/>
      <c r="BO280" s="74"/>
      <c r="BP280" s="74"/>
      <c r="BQ280" s="157"/>
      <c r="BR280" s="74"/>
      <c r="BS280" s="74"/>
      <c r="BU280" s="157"/>
      <c r="BV280" s="74"/>
      <c r="BX280" s="74"/>
      <c r="BY280" s="74"/>
      <c r="BZ280" s="74"/>
      <c r="CA280" s="74"/>
      <c r="CB280" s="74"/>
      <c r="CC280" s="74"/>
      <c r="CF280" s="74"/>
      <c r="CG280" s="74"/>
      <c r="CH280" s="74"/>
      <c r="CI280" s="74"/>
      <c r="CJ280" s="74"/>
      <c r="CK280" s="74"/>
      <c r="CL280" s="74"/>
      <c r="CM280" s="74"/>
      <c r="CN280" s="74"/>
      <c r="CO280" s="74"/>
      <c r="CP280" s="74"/>
      <c r="CQ280" s="74"/>
      <c r="CR280" s="74"/>
      <c r="CS280" s="74"/>
      <c r="CT280" s="74"/>
      <c r="CU280" s="74"/>
    </row>
    <row r="281" spans="1:99" ht="15" customHeight="1">
      <c r="A281" s="107"/>
      <c r="B281" s="108"/>
      <c r="C281" s="227"/>
      <c r="D281"/>
      <c r="E281" s="74"/>
      <c r="F281" s="74"/>
      <c r="G281" s="74"/>
      <c r="H281" s="142"/>
      <c r="I281" s="74"/>
      <c r="J281" s="74"/>
      <c r="K281" s="142"/>
      <c r="L281" s="142"/>
      <c r="Q281" s="74"/>
      <c r="R281" s="157"/>
      <c r="S281" s="74"/>
      <c r="T281" s="74"/>
      <c r="U281" s="74"/>
      <c r="V281" s="74"/>
      <c r="W281" s="74"/>
      <c r="AE281" s="74"/>
      <c r="AF281" s="74"/>
      <c r="AG281" s="74"/>
      <c r="AH281" s="74"/>
      <c r="AI281" s="74"/>
      <c r="AJ281" s="74"/>
      <c r="AK281" s="74"/>
      <c r="AM281" s="157"/>
      <c r="AP281" s="74"/>
      <c r="AS281" s="74"/>
      <c r="AT281" s="74"/>
      <c r="AU281" s="142"/>
      <c r="AW281" s="74"/>
      <c r="AY281" s="74"/>
      <c r="AZ281" s="74"/>
      <c r="BA281" s="74"/>
      <c r="BB281" s="74"/>
      <c r="BC281" s="74"/>
      <c r="BD281" s="74"/>
      <c r="BE281" s="74"/>
      <c r="BF281" s="74"/>
      <c r="BH281" s="80"/>
      <c r="BJ281" s="74"/>
      <c r="BL281" s="142"/>
      <c r="BM281" s="74"/>
      <c r="BN281" s="74"/>
      <c r="BO281" s="74"/>
      <c r="BP281" s="74"/>
      <c r="BQ281" s="157"/>
      <c r="BR281" s="74"/>
      <c r="BS281" s="74"/>
      <c r="BU281" s="157"/>
      <c r="BV281" s="74"/>
      <c r="BX281" s="74"/>
      <c r="BY281" s="74"/>
      <c r="BZ281" s="74"/>
      <c r="CA281" s="74"/>
      <c r="CB281" s="74"/>
      <c r="CC281" s="74"/>
      <c r="CF281" s="74"/>
      <c r="CG281" s="74"/>
      <c r="CH281" s="74"/>
      <c r="CI281" s="74"/>
      <c r="CJ281" s="74"/>
      <c r="CK281" s="74"/>
      <c r="CL281" s="74"/>
      <c r="CM281" s="74"/>
      <c r="CN281" s="74"/>
      <c r="CO281" s="74"/>
      <c r="CP281" s="74"/>
      <c r="CQ281" s="74"/>
      <c r="CR281" s="74"/>
      <c r="CS281" s="74"/>
      <c r="CT281" s="74"/>
      <c r="CU281" s="74"/>
    </row>
    <row r="282" spans="1:99" ht="15" customHeight="1">
      <c r="A282" s="107"/>
      <c r="B282" s="108"/>
      <c r="C282" s="227"/>
      <c r="D282"/>
      <c r="E282" s="74"/>
      <c r="F282" s="74"/>
      <c r="G282" s="74"/>
      <c r="H282" s="142"/>
      <c r="I282" s="74"/>
      <c r="J282" s="74"/>
      <c r="K282" s="142"/>
      <c r="L282" s="142"/>
      <c r="Q282" s="74"/>
      <c r="R282" s="74"/>
      <c r="S282" s="74"/>
      <c r="T282" s="74"/>
      <c r="U282" s="74"/>
      <c r="V282" s="74"/>
      <c r="W282" s="74"/>
      <c r="AE282" s="74"/>
      <c r="AF282" s="74"/>
      <c r="AG282" s="74"/>
      <c r="AH282" s="74"/>
      <c r="AI282" s="74"/>
      <c r="AJ282" s="74"/>
      <c r="AK282" s="74"/>
      <c r="AM282" s="157"/>
      <c r="AP282" s="74"/>
      <c r="AS282" s="74"/>
      <c r="AT282" s="74"/>
      <c r="AU282" s="142"/>
      <c r="AW282" s="74"/>
      <c r="AY282" s="74"/>
      <c r="AZ282" s="74"/>
      <c r="BA282" s="74"/>
      <c r="BB282" s="74"/>
      <c r="BC282" s="74"/>
      <c r="BD282" s="74"/>
      <c r="BE282" s="74"/>
      <c r="BF282" s="74"/>
      <c r="BH282" s="80"/>
      <c r="BJ282" s="74"/>
      <c r="BL282" s="142"/>
      <c r="BM282" s="74"/>
      <c r="BN282" s="74"/>
      <c r="BO282" s="74"/>
      <c r="BP282" s="74"/>
      <c r="BQ282" s="157"/>
      <c r="BR282" s="74"/>
      <c r="BS282" s="74"/>
      <c r="BU282" s="157"/>
      <c r="BV282" s="74"/>
      <c r="BX282" s="74"/>
      <c r="BY282" s="74"/>
      <c r="BZ282" s="74"/>
      <c r="CA282" s="74"/>
      <c r="CB282" s="74"/>
      <c r="CC282" s="74"/>
      <c r="CF282" s="74"/>
      <c r="CG282" s="74"/>
      <c r="CH282" s="74"/>
      <c r="CI282" s="74"/>
      <c r="CJ282" s="74"/>
      <c r="CK282" s="74"/>
      <c r="CL282" s="74"/>
      <c r="CM282" s="74"/>
      <c r="CN282" s="74"/>
      <c r="CO282" s="74"/>
      <c r="CP282" s="74"/>
      <c r="CQ282" s="74"/>
      <c r="CR282" s="74"/>
      <c r="CS282" s="74"/>
      <c r="CT282" s="74"/>
      <c r="CU282" s="74"/>
    </row>
    <row r="283" spans="1:99" ht="15" customHeight="1">
      <c r="A283" s="107"/>
      <c r="B283" s="108"/>
      <c r="C283" s="227"/>
      <c r="D283"/>
      <c r="E283" s="74"/>
      <c r="F283" s="74"/>
      <c r="G283" s="74"/>
      <c r="H283" s="142"/>
      <c r="I283" s="74"/>
      <c r="J283" s="74"/>
      <c r="K283" s="142"/>
      <c r="L283" s="142"/>
      <c r="Q283" s="74"/>
      <c r="R283" s="74"/>
      <c r="S283" s="74"/>
      <c r="T283" s="74"/>
      <c r="U283" s="74"/>
      <c r="V283" s="74"/>
      <c r="W283" s="74"/>
      <c r="AE283" s="74"/>
      <c r="AF283" s="74"/>
      <c r="AG283" s="74"/>
      <c r="AH283" s="74"/>
      <c r="AI283" s="74"/>
      <c r="AJ283" s="74"/>
      <c r="AK283" s="74"/>
      <c r="AM283" s="157"/>
      <c r="AP283" s="74"/>
      <c r="AS283" s="74"/>
      <c r="AT283" s="74"/>
      <c r="AU283" s="142"/>
      <c r="AW283" s="74"/>
      <c r="AY283" s="74"/>
      <c r="AZ283" s="74"/>
      <c r="BA283" s="74"/>
      <c r="BB283" s="74"/>
      <c r="BC283" s="74"/>
      <c r="BD283" s="74"/>
      <c r="BE283" s="74"/>
      <c r="BF283" s="74"/>
      <c r="BH283" s="80"/>
      <c r="BJ283" s="74"/>
      <c r="BL283" s="142"/>
      <c r="BM283" s="74"/>
      <c r="BN283" s="74"/>
      <c r="BO283" s="74"/>
      <c r="BP283" s="74"/>
      <c r="BQ283" s="157"/>
      <c r="BR283" s="74"/>
      <c r="BS283" s="74"/>
      <c r="BU283" s="157"/>
      <c r="BV283" s="74"/>
      <c r="BX283" s="74"/>
      <c r="BY283" s="74"/>
      <c r="BZ283" s="74"/>
      <c r="CA283" s="74"/>
      <c r="CB283" s="74"/>
      <c r="CC283" s="74"/>
      <c r="CF283" s="74"/>
      <c r="CG283" s="74"/>
      <c r="CH283" s="74"/>
      <c r="CI283" s="74"/>
      <c r="CJ283" s="74"/>
      <c r="CK283" s="74"/>
      <c r="CL283" s="74"/>
      <c r="CM283" s="74"/>
      <c r="CN283" s="74"/>
      <c r="CO283" s="74"/>
      <c r="CP283" s="74"/>
      <c r="CQ283" s="74"/>
      <c r="CR283" s="74"/>
      <c r="CS283" s="74"/>
      <c r="CT283" s="74"/>
      <c r="CU283" s="74"/>
    </row>
    <row r="284" spans="1:99" ht="15" customHeight="1">
      <c r="A284" s="107"/>
      <c r="B284" s="108"/>
      <c r="C284" s="227"/>
      <c r="D284"/>
      <c r="E284" s="74"/>
      <c r="F284" s="74"/>
      <c r="G284" s="74"/>
      <c r="H284" s="142"/>
      <c r="I284" s="74"/>
      <c r="J284" s="74"/>
      <c r="K284" s="142"/>
      <c r="L284" s="142"/>
      <c r="Q284" s="74"/>
      <c r="R284" s="74"/>
      <c r="S284" s="74"/>
      <c r="T284" s="74"/>
      <c r="U284" s="74"/>
      <c r="V284" s="74"/>
      <c r="W284" s="74"/>
      <c r="AE284" s="74"/>
      <c r="AF284" s="74"/>
      <c r="AG284" s="74"/>
      <c r="AH284" s="74"/>
      <c r="AI284" s="74"/>
      <c r="AJ284" s="74"/>
      <c r="AK284" s="74"/>
      <c r="AM284" s="157"/>
      <c r="AP284" s="74"/>
      <c r="AS284" s="74"/>
      <c r="AT284" s="74"/>
      <c r="AU284" s="142"/>
      <c r="AW284" s="74"/>
      <c r="AY284" s="74"/>
      <c r="AZ284" s="74"/>
      <c r="BA284" s="74"/>
      <c r="BB284" s="74"/>
      <c r="BC284" s="74"/>
      <c r="BD284" s="74"/>
      <c r="BE284" s="74"/>
      <c r="BF284" s="74"/>
      <c r="BH284" s="80"/>
      <c r="BJ284" s="74"/>
      <c r="BL284" s="142"/>
      <c r="BM284" s="74"/>
      <c r="BN284" s="74"/>
      <c r="BO284" s="74"/>
      <c r="BP284" s="74"/>
      <c r="BQ284" s="157"/>
      <c r="BR284" s="74"/>
      <c r="BS284" s="74"/>
      <c r="BU284" s="157"/>
      <c r="BV284" s="74"/>
      <c r="BX284" s="74"/>
      <c r="BY284" s="74"/>
      <c r="BZ284" s="74"/>
      <c r="CA284" s="74"/>
      <c r="CB284" s="74"/>
      <c r="CC284" s="74"/>
      <c r="CF284" s="74"/>
      <c r="CG284" s="74"/>
      <c r="CH284" s="74"/>
      <c r="CI284" s="74"/>
      <c r="CJ284" s="74"/>
      <c r="CK284" s="74"/>
      <c r="CL284" s="74"/>
      <c r="CM284" s="74"/>
      <c r="CN284" s="74"/>
      <c r="CO284" s="74"/>
      <c r="CP284" s="74"/>
      <c r="CQ284" s="74"/>
      <c r="CR284" s="74"/>
      <c r="CS284" s="74"/>
      <c r="CT284" s="74"/>
      <c r="CU284" s="74"/>
    </row>
    <row r="285" spans="1:99" ht="15" customHeight="1">
      <c r="A285" s="107"/>
      <c r="B285" s="108"/>
      <c r="C285" s="227"/>
      <c r="D285"/>
      <c r="E285" s="74"/>
      <c r="F285" s="74"/>
      <c r="G285" s="74"/>
      <c r="H285" s="142"/>
      <c r="I285" s="74"/>
      <c r="J285" s="74"/>
      <c r="K285" s="142"/>
      <c r="L285" s="142"/>
      <c r="Q285" s="74"/>
      <c r="R285" s="74"/>
      <c r="S285" s="74"/>
      <c r="T285" s="74"/>
      <c r="U285" s="74"/>
      <c r="V285" s="74"/>
      <c r="W285" s="74"/>
      <c r="AE285" s="74"/>
      <c r="AF285" s="74"/>
      <c r="AG285" s="74"/>
      <c r="AH285" s="74"/>
      <c r="AI285" s="74"/>
      <c r="AJ285" s="74"/>
      <c r="AK285" s="74"/>
      <c r="AM285" s="157"/>
      <c r="AP285" s="74"/>
      <c r="AS285" s="74"/>
      <c r="AT285" s="74"/>
      <c r="AU285" s="142"/>
      <c r="AW285" s="74"/>
      <c r="AY285" s="74"/>
      <c r="AZ285" s="74"/>
      <c r="BA285" s="74"/>
      <c r="BB285" s="74"/>
      <c r="BC285" s="74"/>
      <c r="BD285" s="74"/>
      <c r="BE285" s="74"/>
      <c r="BF285" s="74"/>
      <c r="BH285" s="80"/>
      <c r="BJ285" s="74"/>
      <c r="BL285" s="142"/>
      <c r="BM285" s="74"/>
      <c r="BN285" s="74"/>
      <c r="BO285" s="74"/>
      <c r="BP285" s="74"/>
      <c r="BQ285" s="157"/>
      <c r="BR285" s="74"/>
      <c r="BS285" s="74"/>
      <c r="BU285" s="157"/>
      <c r="BV285" s="74"/>
      <c r="BX285" s="74"/>
      <c r="BY285" s="74"/>
      <c r="BZ285" s="74"/>
      <c r="CA285" s="74"/>
      <c r="CB285" s="74"/>
      <c r="CC285" s="74"/>
      <c r="CF285" s="74"/>
      <c r="CG285" s="74"/>
      <c r="CH285" s="74"/>
      <c r="CI285" s="74"/>
      <c r="CJ285" s="74"/>
      <c r="CK285" s="74"/>
      <c r="CL285" s="74"/>
      <c r="CM285" s="74"/>
      <c r="CN285" s="74"/>
      <c r="CO285" s="74"/>
      <c r="CP285" s="74"/>
      <c r="CQ285" s="74"/>
      <c r="CR285" s="74"/>
      <c r="CS285" s="74"/>
      <c r="CT285" s="74"/>
      <c r="CU285" s="74"/>
    </row>
    <row r="286" spans="1:99" ht="15" customHeight="1">
      <c r="A286" s="107"/>
      <c r="B286" s="108"/>
      <c r="C286" s="227"/>
      <c r="D286"/>
      <c r="E286" s="74"/>
      <c r="F286" s="74"/>
      <c r="G286" s="74"/>
      <c r="H286" s="142"/>
      <c r="I286" s="74"/>
      <c r="J286" s="74"/>
      <c r="K286" s="142"/>
      <c r="L286" s="142"/>
      <c r="Q286" s="74"/>
      <c r="R286" s="74"/>
      <c r="S286" s="74"/>
      <c r="T286" s="74"/>
      <c r="U286" s="74"/>
      <c r="V286" s="74"/>
      <c r="W286" s="74"/>
      <c r="AE286" s="74"/>
      <c r="AF286" s="74"/>
      <c r="AG286" s="74"/>
      <c r="AH286" s="74"/>
      <c r="AI286" s="74"/>
      <c r="AJ286" s="74"/>
      <c r="AK286" s="74"/>
      <c r="AM286" s="157"/>
      <c r="AP286" s="74"/>
      <c r="AS286" s="74"/>
      <c r="AT286" s="74"/>
      <c r="AU286" s="142"/>
      <c r="AW286" s="74"/>
      <c r="AY286" s="74"/>
      <c r="AZ286" s="74"/>
      <c r="BA286" s="74"/>
      <c r="BB286" s="74"/>
      <c r="BC286" s="74"/>
      <c r="BD286" s="74"/>
      <c r="BE286" s="74"/>
      <c r="BF286" s="74"/>
      <c r="BH286" s="80"/>
      <c r="BJ286" s="74"/>
      <c r="BL286" s="142"/>
      <c r="BM286" s="74"/>
      <c r="BN286" s="74"/>
      <c r="BO286" s="74"/>
      <c r="BP286" s="74"/>
      <c r="BQ286" s="157"/>
      <c r="BR286" s="74"/>
      <c r="BS286" s="74"/>
      <c r="BU286" s="157"/>
      <c r="BV286" s="74"/>
      <c r="BX286" s="74"/>
      <c r="BY286" s="74"/>
      <c r="BZ286" s="74"/>
      <c r="CA286" s="74"/>
      <c r="CB286" s="74"/>
      <c r="CC286" s="74"/>
      <c r="CF286" s="74"/>
      <c r="CG286" s="74"/>
      <c r="CH286" s="74"/>
      <c r="CI286" s="74"/>
      <c r="CJ286" s="74"/>
      <c r="CK286" s="74"/>
      <c r="CL286" s="74"/>
      <c r="CM286" s="74"/>
      <c r="CN286" s="74"/>
      <c r="CO286" s="74"/>
      <c r="CP286" s="74"/>
      <c r="CQ286" s="74"/>
      <c r="CR286" s="74"/>
      <c r="CS286" s="74"/>
      <c r="CT286" s="74"/>
      <c r="CU286" s="74"/>
    </row>
    <row r="287" spans="1:99" ht="15" customHeight="1">
      <c r="A287" s="107"/>
      <c r="B287" s="108"/>
      <c r="C287" s="227"/>
      <c r="D287"/>
      <c r="E287" s="74"/>
      <c r="F287" s="74"/>
      <c r="G287" s="74"/>
      <c r="H287" s="142"/>
      <c r="I287" s="74"/>
      <c r="J287" s="74"/>
      <c r="K287" s="142"/>
      <c r="L287" s="142"/>
      <c r="Q287" s="74"/>
      <c r="R287" s="74"/>
      <c r="S287" s="74"/>
      <c r="T287" s="74"/>
      <c r="U287" s="74"/>
      <c r="V287" s="74"/>
      <c r="W287" s="74"/>
      <c r="AE287" s="74"/>
      <c r="AF287" s="74"/>
      <c r="AG287" s="74"/>
      <c r="AH287" s="74"/>
      <c r="AI287" s="74"/>
      <c r="AJ287" s="74"/>
      <c r="AK287" s="74"/>
      <c r="AM287" s="157"/>
      <c r="AP287" s="74"/>
      <c r="AS287" s="74"/>
      <c r="AT287" s="74"/>
      <c r="AU287" s="142"/>
      <c r="AW287" s="74"/>
      <c r="AY287" s="74"/>
      <c r="AZ287" s="74"/>
      <c r="BA287" s="74"/>
      <c r="BB287" s="74"/>
      <c r="BC287" s="74"/>
      <c r="BD287" s="74"/>
      <c r="BE287" s="74"/>
      <c r="BF287" s="74"/>
      <c r="BH287" s="80"/>
      <c r="BJ287" s="74"/>
      <c r="BL287" s="142"/>
      <c r="BM287" s="74"/>
      <c r="BN287" s="74"/>
      <c r="BO287" s="74"/>
      <c r="BP287" s="74"/>
      <c r="BQ287" s="157"/>
      <c r="BR287" s="74"/>
      <c r="BS287" s="74"/>
      <c r="BU287" s="157"/>
      <c r="BV287" s="74"/>
      <c r="BX287" s="74"/>
      <c r="BY287" s="74"/>
      <c r="BZ287" s="74"/>
      <c r="CA287" s="74"/>
      <c r="CB287" s="74"/>
      <c r="CC287" s="74"/>
      <c r="CF287" s="74"/>
      <c r="CG287" s="74"/>
      <c r="CH287" s="74"/>
      <c r="CI287" s="74"/>
      <c r="CJ287" s="74"/>
      <c r="CK287" s="74"/>
      <c r="CL287" s="74"/>
      <c r="CM287" s="74"/>
      <c r="CN287" s="74"/>
      <c r="CO287" s="74"/>
      <c r="CP287" s="74"/>
      <c r="CQ287" s="74"/>
      <c r="CR287" s="74"/>
      <c r="CS287" s="74"/>
      <c r="CT287" s="74"/>
      <c r="CU287" s="74"/>
    </row>
    <row r="288" spans="1:99" ht="15" customHeight="1">
      <c r="A288" s="107"/>
      <c r="B288" s="108"/>
      <c r="C288" s="227"/>
      <c r="D288"/>
      <c r="E288" s="74"/>
      <c r="F288" s="74"/>
      <c r="G288" s="74"/>
      <c r="H288" s="142"/>
      <c r="I288" s="74"/>
      <c r="J288" s="74"/>
      <c r="K288" s="142"/>
      <c r="L288" s="142"/>
      <c r="Q288" s="142"/>
      <c r="R288" s="74"/>
      <c r="S288" s="74"/>
      <c r="T288" s="74"/>
      <c r="U288" s="74"/>
      <c r="V288" s="74"/>
      <c r="W288" s="74"/>
      <c r="AE288" s="74"/>
      <c r="AF288" s="74"/>
      <c r="AG288" s="74"/>
      <c r="AH288" s="74"/>
      <c r="AI288" s="74"/>
      <c r="AJ288" s="74"/>
      <c r="AK288" s="74"/>
      <c r="AM288" s="157"/>
      <c r="AP288" s="74"/>
      <c r="AS288" s="74"/>
      <c r="AT288" s="74"/>
      <c r="AU288" s="142"/>
      <c r="AW288" s="74"/>
      <c r="AY288" s="74"/>
      <c r="AZ288" s="74"/>
      <c r="BA288" s="74"/>
      <c r="BB288" s="74"/>
      <c r="BC288" s="74"/>
      <c r="BD288" s="74"/>
      <c r="BE288" s="74"/>
      <c r="BF288" s="74"/>
      <c r="BH288" s="80"/>
      <c r="BJ288" s="74"/>
      <c r="BL288" s="142"/>
      <c r="BM288" s="74"/>
      <c r="BN288" s="74"/>
      <c r="BO288" s="74"/>
      <c r="BP288" s="74"/>
      <c r="BQ288" s="157"/>
      <c r="BR288" s="74"/>
      <c r="BS288" s="74"/>
      <c r="BU288" s="157"/>
      <c r="BV288" s="74"/>
      <c r="BX288" s="74"/>
      <c r="BY288" s="74"/>
      <c r="BZ288" s="74"/>
      <c r="CA288" s="74"/>
      <c r="CB288" s="74"/>
      <c r="CC288" s="74"/>
      <c r="CF288" s="74"/>
      <c r="CG288" s="74"/>
      <c r="CH288" s="74"/>
      <c r="CI288" s="74"/>
      <c r="CJ288" s="74"/>
      <c r="CK288" s="74"/>
      <c r="CL288" s="74"/>
      <c r="CM288" s="74"/>
      <c r="CN288" s="74"/>
      <c r="CO288" s="74"/>
      <c r="CP288" s="74"/>
      <c r="CQ288" s="74"/>
      <c r="CR288" s="74"/>
      <c r="CS288" s="74"/>
      <c r="CT288" s="74"/>
      <c r="CU288" s="74"/>
    </row>
    <row r="289" spans="1:102" ht="15" customHeight="1">
      <c r="A289" s="107"/>
      <c r="B289" s="108"/>
      <c r="C289" s="227"/>
      <c r="D289"/>
      <c r="E289" s="74"/>
      <c r="F289" s="74"/>
      <c r="G289" s="74"/>
      <c r="H289" s="142"/>
      <c r="I289" s="74"/>
      <c r="J289" s="74"/>
      <c r="K289" s="142"/>
      <c r="L289" s="142"/>
      <c r="Q289" s="74"/>
      <c r="R289" s="74"/>
      <c r="S289" s="74"/>
      <c r="T289" s="74"/>
      <c r="U289" s="74"/>
      <c r="V289" s="74"/>
      <c r="W289" s="74"/>
      <c r="AE289" s="74"/>
      <c r="AF289" s="74"/>
      <c r="AG289" s="74"/>
      <c r="AH289" s="74"/>
      <c r="AI289" s="74"/>
      <c r="AJ289" s="74"/>
      <c r="AK289" s="74"/>
      <c r="AM289" s="157"/>
      <c r="AP289" s="74"/>
      <c r="AS289" s="74"/>
      <c r="AT289" s="74"/>
      <c r="AU289" s="142"/>
      <c r="AW289" s="74"/>
      <c r="AY289" s="74"/>
      <c r="AZ289" s="74"/>
      <c r="BA289" s="74"/>
      <c r="BB289" s="74"/>
      <c r="BC289" s="74"/>
      <c r="BD289" s="74"/>
      <c r="BE289" s="74"/>
      <c r="BF289" s="74"/>
      <c r="BH289" s="80"/>
      <c r="BJ289" s="74"/>
      <c r="BL289" s="142"/>
      <c r="BM289" s="74"/>
      <c r="BN289" s="74"/>
      <c r="BO289" s="74"/>
      <c r="BP289" s="74"/>
      <c r="BQ289" s="157"/>
      <c r="BR289" s="74"/>
      <c r="BS289" s="74"/>
      <c r="BU289" s="157"/>
      <c r="BV289" s="74"/>
      <c r="BX289" s="74"/>
      <c r="BY289" s="74"/>
      <c r="BZ289" s="74"/>
      <c r="CA289" s="74"/>
      <c r="CB289" s="74"/>
      <c r="CC289" s="74"/>
      <c r="CF289" s="74"/>
      <c r="CG289" s="74"/>
      <c r="CH289" s="74"/>
      <c r="CI289" s="74"/>
      <c r="CJ289" s="74"/>
      <c r="CK289" s="74"/>
      <c r="CL289" s="74"/>
      <c r="CM289" s="74"/>
      <c r="CN289" s="74"/>
      <c r="CO289" s="74"/>
      <c r="CP289" s="74"/>
      <c r="CQ289" s="74"/>
      <c r="CR289" s="74"/>
      <c r="CS289" s="74"/>
      <c r="CT289" s="74"/>
      <c r="CU289" s="74"/>
    </row>
    <row r="290" spans="1:102" ht="15" customHeight="1">
      <c r="A290" s="107"/>
      <c r="B290" s="108"/>
      <c r="C290" s="227"/>
      <c r="D290"/>
      <c r="E290" s="74"/>
      <c r="F290" s="74"/>
      <c r="G290" s="74"/>
      <c r="H290" s="142"/>
      <c r="I290" s="74"/>
      <c r="J290" s="74"/>
      <c r="K290" s="142"/>
      <c r="L290" s="142"/>
      <c r="Q290" s="74"/>
      <c r="R290" s="74"/>
      <c r="S290" s="74"/>
      <c r="T290" s="74"/>
      <c r="U290" s="74"/>
      <c r="V290" s="74"/>
      <c r="W290" s="74"/>
      <c r="AE290" s="74"/>
      <c r="AF290" s="74"/>
      <c r="AG290" s="74"/>
      <c r="AH290" s="74"/>
      <c r="AI290" s="74"/>
      <c r="AJ290" s="74"/>
      <c r="AK290" s="74"/>
      <c r="AM290" s="157"/>
      <c r="AP290" s="74"/>
      <c r="AS290" s="74"/>
      <c r="AT290" s="74"/>
      <c r="AU290" s="142"/>
      <c r="AW290" s="74"/>
      <c r="AY290" s="74"/>
      <c r="AZ290" s="74"/>
      <c r="BA290" s="74"/>
      <c r="BB290" s="74"/>
      <c r="BC290" s="74"/>
      <c r="BD290" s="74"/>
      <c r="BE290" s="74"/>
      <c r="BF290" s="74"/>
      <c r="BH290" s="80"/>
      <c r="BJ290" s="74"/>
      <c r="BL290" s="142"/>
      <c r="BM290" s="74"/>
      <c r="BN290" s="74"/>
      <c r="BO290" s="74"/>
      <c r="BP290" s="74"/>
      <c r="BQ290" s="157"/>
      <c r="BR290" s="74"/>
      <c r="BS290" s="74"/>
      <c r="BU290" s="157"/>
      <c r="BV290" s="74"/>
      <c r="BX290" s="74"/>
      <c r="BY290" s="74"/>
      <c r="BZ290" s="74"/>
      <c r="CA290" s="74"/>
      <c r="CB290" s="74"/>
      <c r="CC290" s="74"/>
      <c r="CF290" s="74"/>
      <c r="CG290" s="74"/>
      <c r="CH290" s="74"/>
      <c r="CI290" s="74"/>
      <c r="CJ290" s="74"/>
      <c r="CK290" s="74"/>
      <c r="CL290" s="74"/>
      <c r="CM290" s="74"/>
      <c r="CN290" s="74"/>
      <c r="CO290" s="74"/>
      <c r="CP290" s="74"/>
      <c r="CQ290" s="74"/>
      <c r="CR290" s="74"/>
      <c r="CS290" s="74"/>
      <c r="CT290" s="74"/>
      <c r="CU290" s="74"/>
    </row>
    <row r="291" spans="1:102" ht="15" customHeight="1">
      <c r="A291" s="107"/>
      <c r="B291" s="108"/>
      <c r="C291" s="227"/>
      <c r="D291"/>
      <c r="E291" s="74"/>
      <c r="F291" s="74"/>
      <c r="G291" s="74"/>
      <c r="H291" s="142"/>
      <c r="I291" s="74"/>
      <c r="J291" s="74"/>
      <c r="K291" s="142"/>
      <c r="L291" s="142"/>
      <c r="Q291" s="74"/>
      <c r="R291" s="74"/>
      <c r="S291" s="74"/>
      <c r="T291" s="74"/>
      <c r="U291" s="74"/>
      <c r="V291" s="74"/>
      <c r="W291" s="74"/>
      <c r="AE291" s="74"/>
      <c r="AF291" s="74"/>
      <c r="AG291" s="74"/>
      <c r="AH291" s="74"/>
      <c r="AI291" s="74"/>
      <c r="AJ291" s="74"/>
      <c r="AK291" s="74"/>
      <c r="AM291" s="157"/>
      <c r="AP291" s="74"/>
      <c r="AS291" s="74"/>
      <c r="AT291" s="74"/>
      <c r="AU291" s="142"/>
      <c r="AW291" s="74"/>
      <c r="AY291" s="74"/>
      <c r="AZ291" s="74"/>
      <c r="BA291" s="74"/>
      <c r="BB291" s="74"/>
      <c r="BC291" s="74"/>
      <c r="BD291" s="74"/>
      <c r="BE291" s="74"/>
      <c r="BF291" s="74"/>
      <c r="BH291" s="80"/>
      <c r="BJ291" s="74"/>
      <c r="BL291" s="142"/>
      <c r="BM291" s="74"/>
      <c r="BN291" s="74"/>
      <c r="BO291" s="74"/>
      <c r="BP291" s="74"/>
      <c r="BQ291" s="157"/>
      <c r="BR291" s="74"/>
      <c r="BS291" s="74"/>
      <c r="BU291" s="157"/>
      <c r="BV291" s="74"/>
      <c r="BX291" s="74"/>
      <c r="BY291" s="74"/>
      <c r="BZ291" s="74"/>
      <c r="CA291" s="74"/>
      <c r="CB291" s="74"/>
      <c r="CC291" s="74"/>
      <c r="CF291" s="74"/>
      <c r="CG291" s="74"/>
      <c r="CH291" s="74"/>
      <c r="CI291" s="74"/>
      <c r="CJ291" s="74"/>
      <c r="CK291" s="74"/>
      <c r="CL291" s="74"/>
      <c r="CM291" s="74"/>
      <c r="CN291" s="74"/>
      <c r="CO291" s="74"/>
      <c r="CP291" s="74"/>
      <c r="CQ291" s="74"/>
      <c r="CR291" s="74"/>
      <c r="CS291" s="74"/>
      <c r="CT291" s="74"/>
      <c r="CU291" s="74"/>
    </row>
    <row r="292" spans="1:102" ht="15" customHeight="1">
      <c r="A292" s="107"/>
      <c r="B292" s="108"/>
      <c r="D292"/>
      <c r="E292" s="74"/>
      <c r="F292" s="74"/>
      <c r="G292" s="74"/>
      <c r="H292"/>
      <c r="I292"/>
      <c r="J292"/>
      <c r="L292" s="157"/>
      <c r="M292" s="157"/>
      <c r="N292" s="157"/>
      <c r="O292" s="157"/>
      <c r="P292" s="157"/>
      <c r="Q292" s="74"/>
      <c r="R292" s="74"/>
      <c r="S292" s="157"/>
      <c r="T292" s="74"/>
      <c r="U292" s="74"/>
      <c r="V292" s="74"/>
      <c r="W292" s="74"/>
      <c r="X292" s="157"/>
      <c r="Y292" s="157"/>
      <c r="Z292" s="157"/>
      <c r="AA292" s="157"/>
      <c r="AB292" s="157"/>
      <c r="AC292" s="157"/>
      <c r="AD292" s="157"/>
      <c r="AE292" s="74"/>
      <c r="AF292" s="74"/>
      <c r="AH292" s="74"/>
      <c r="AI292" s="74"/>
      <c r="AJ292" s="74"/>
      <c r="AK292" s="74"/>
      <c r="AL292" s="157"/>
      <c r="AM292" s="157"/>
      <c r="AN292" s="157"/>
      <c r="AO292" s="157"/>
      <c r="AP292" s="74"/>
      <c r="AQ292" s="157"/>
      <c r="AR292" s="157"/>
      <c r="AS292" s="74"/>
      <c r="AT292" s="74"/>
      <c r="AU292" s="157"/>
      <c r="AV292" s="157"/>
      <c r="AW292" s="74"/>
      <c r="AX292" s="157"/>
      <c r="AY292" s="74"/>
      <c r="AZ292" s="74"/>
      <c r="BA292" s="74"/>
      <c r="BB292" s="74"/>
      <c r="BC292" s="74"/>
      <c r="BD292" s="74"/>
      <c r="BE292" s="74"/>
      <c r="BF292" s="74"/>
      <c r="BG292" s="157"/>
      <c r="BH292" s="80"/>
      <c r="BI292" s="157"/>
      <c r="BJ292" s="74"/>
      <c r="BK292" s="157"/>
      <c r="BL292" s="157"/>
      <c r="BM292" s="74"/>
      <c r="BN292" s="74"/>
      <c r="BO292" s="74"/>
      <c r="BP292" s="74"/>
      <c r="BQ292" s="157"/>
      <c r="BR292" s="74"/>
      <c r="BS292" s="74"/>
      <c r="BT292" s="157"/>
      <c r="BU292" s="157"/>
      <c r="BV292" s="74"/>
      <c r="BW292" s="157"/>
      <c r="BX292" s="74"/>
      <c r="BY292" s="74"/>
      <c r="BZ292" s="74"/>
      <c r="CA292" s="74"/>
      <c r="CB292" s="74"/>
      <c r="CC292" s="74"/>
      <c r="CD292" s="157"/>
      <c r="CE292" s="157"/>
      <c r="CF292" s="74"/>
      <c r="CG292" s="74"/>
      <c r="CH292" s="74"/>
      <c r="CI292" s="74"/>
      <c r="CJ292" s="74"/>
      <c r="CK292" s="74"/>
      <c r="CL292" s="74"/>
      <c r="CM292" s="74"/>
      <c r="CN292" s="74"/>
      <c r="CO292" s="74"/>
      <c r="CP292" s="74"/>
      <c r="CQ292" s="74"/>
      <c r="CR292" s="74"/>
      <c r="CS292" s="74"/>
      <c r="CT292" s="74"/>
      <c r="CU292" s="74"/>
    </row>
    <row r="293" spans="1:102">
      <c r="B293" s="237"/>
      <c r="C293" s="228"/>
      <c r="D293"/>
      <c r="I293" s="157"/>
      <c r="K293" s="157"/>
      <c r="L293" s="157"/>
      <c r="M293" s="157"/>
      <c r="N293" s="157"/>
      <c r="O293" s="157"/>
      <c r="P293" s="157"/>
      <c r="Q293" s="157"/>
      <c r="R293" s="157"/>
      <c r="X293" s="157"/>
      <c r="Y293" s="157"/>
      <c r="Z293" s="157"/>
      <c r="AA293" s="157"/>
      <c r="AB293" s="157"/>
      <c r="AC293" s="157"/>
      <c r="AD293" s="157"/>
      <c r="AL293" s="157"/>
      <c r="AM293" s="157"/>
      <c r="AN293" s="157"/>
      <c r="AO293" s="157"/>
      <c r="AQ293" s="157"/>
      <c r="AR293" s="157"/>
      <c r="AV293" s="157"/>
      <c r="AX293" s="157"/>
      <c r="BG293" s="157"/>
      <c r="BI293" s="157"/>
      <c r="BK293" s="157"/>
      <c r="BL293" s="157"/>
      <c r="BQ293" s="157"/>
      <c r="BT293" s="157"/>
      <c r="BU293" s="157"/>
      <c r="BV293" s="227"/>
      <c r="BW293" s="157"/>
      <c r="CD293" s="157"/>
      <c r="CE293" s="157"/>
    </row>
    <row r="294" spans="1:102" s="3" customFormat="1" ht="15" customHeight="1">
      <c r="A294" s="107"/>
      <c r="B294" s="108"/>
      <c r="C294" s="228"/>
      <c r="E294" s="75"/>
      <c r="F294" s="75"/>
      <c r="G294" s="75"/>
      <c r="H294" s="75"/>
      <c r="I294" s="75"/>
      <c r="J294" s="75"/>
      <c r="K294" s="181"/>
      <c r="L294" s="181"/>
      <c r="M294" s="157"/>
      <c r="N294" s="181"/>
      <c r="O294" s="181"/>
      <c r="P294" s="181"/>
      <c r="Q294" s="75"/>
      <c r="R294" s="75"/>
      <c r="S294" s="80"/>
      <c r="T294" s="75"/>
      <c r="U294" s="75"/>
      <c r="V294" s="75"/>
      <c r="W294" s="75"/>
      <c r="X294" s="181"/>
      <c r="Y294" s="181"/>
      <c r="Z294" s="181"/>
      <c r="AA294" s="157"/>
      <c r="AB294" s="181"/>
      <c r="AC294" s="181"/>
      <c r="AD294" s="181"/>
      <c r="AE294" s="75"/>
      <c r="AF294" s="75"/>
      <c r="AG294" s="75"/>
      <c r="AH294" s="75"/>
      <c r="AI294" s="75"/>
      <c r="AJ294" s="75"/>
      <c r="AK294" s="75"/>
      <c r="AL294" s="157"/>
      <c r="AM294" s="157"/>
      <c r="AN294" s="157"/>
      <c r="AO294" s="157"/>
      <c r="AP294" s="75"/>
      <c r="AQ294" s="181"/>
      <c r="AR294" s="181"/>
      <c r="AS294" s="75"/>
      <c r="AT294" s="75"/>
      <c r="AU294" s="157"/>
      <c r="AV294" s="157"/>
      <c r="AW294" s="75"/>
      <c r="AX294" s="181"/>
      <c r="AY294" s="75"/>
      <c r="AZ294" s="80"/>
      <c r="BA294" s="75"/>
      <c r="BB294" s="75"/>
      <c r="BC294" s="75"/>
      <c r="BD294" s="75"/>
      <c r="BE294" s="75"/>
      <c r="BF294" s="75"/>
      <c r="BG294" s="157"/>
      <c r="BH294" s="75"/>
      <c r="BI294" s="181"/>
      <c r="BJ294" s="75"/>
      <c r="BK294" s="181"/>
      <c r="BL294" s="181"/>
      <c r="BM294" s="75"/>
      <c r="BN294" s="75"/>
      <c r="BO294" s="75"/>
      <c r="BP294" s="181"/>
      <c r="BQ294" s="157"/>
      <c r="BR294" s="75"/>
      <c r="BS294" s="75"/>
      <c r="BT294" s="181"/>
      <c r="BU294" s="181"/>
      <c r="BV294" s="80"/>
      <c r="BW294" s="181"/>
      <c r="BX294" s="75"/>
      <c r="BY294" s="75"/>
      <c r="BZ294" s="75"/>
      <c r="CA294" s="75"/>
      <c r="CB294" s="75"/>
      <c r="CC294" s="75"/>
      <c r="CD294" s="181"/>
      <c r="CE294" s="181"/>
      <c r="CF294" s="75"/>
      <c r="CG294" s="75"/>
      <c r="CH294" s="75"/>
      <c r="CI294" s="75"/>
      <c r="CJ294" s="75"/>
      <c r="CK294" s="75"/>
      <c r="CL294" s="75"/>
      <c r="CM294" s="75"/>
      <c r="CN294" s="75"/>
      <c r="CO294" s="75"/>
      <c r="CP294" s="75"/>
      <c r="CQ294" s="75"/>
      <c r="CR294" s="181"/>
      <c r="CS294" s="75"/>
      <c r="CT294" s="75"/>
      <c r="CU294" s="75"/>
    </row>
    <row r="295" spans="1:102" ht="15" customHeight="1">
      <c r="A295" s="107"/>
      <c r="B295" s="108"/>
      <c r="C295" s="228"/>
      <c r="D295" s="157"/>
      <c r="E295" s="74"/>
      <c r="F295" s="157"/>
      <c r="G295" s="74"/>
      <c r="H295" s="74"/>
      <c r="I295" s="76"/>
      <c r="J295" s="74"/>
      <c r="K295" s="74"/>
      <c r="L295" s="157"/>
      <c r="M295" s="74"/>
      <c r="N295" s="74"/>
      <c r="O295" s="74"/>
      <c r="P295" s="74"/>
      <c r="Q295" s="74"/>
      <c r="R295" s="74"/>
      <c r="S295" s="157"/>
      <c r="T295" s="74"/>
      <c r="U295" s="74"/>
      <c r="V295" s="157"/>
      <c r="W295" s="74"/>
      <c r="X295" s="74"/>
      <c r="Y295" s="157"/>
      <c r="Z295" s="157"/>
      <c r="AA295" s="221"/>
      <c r="AB295"/>
      <c r="AC295" s="74"/>
      <c r="AD295" s="74"/>
      <c r="AE295" s="157"/>
      <c r="AF295" s="157"/>
      <c r="AG295" s="74"/>
      <c r="AH295" s="74"/>
      <c r="AI295" s="74"/>
      <c r="AJ295" s="74"/>
      <c r="AK295" s="74"/>
      <c r="AL295" s="74"/>
      <c r="AM295" s="74"/>
      <c r="AN295" s="157"/>
      <c r="AO295" s="74"/>
      <c r="AP295" s="74"/>
      <c r="AQ295" s="74"/>
      <c r="AR295" s="74"/>
      <c r="AS295" s="74"/>
      <c r="AT295" s="74"/>
      <c r="AU295" s="156"/>
      <c r="AV295" s="157"/>
      <c r="AW295" s="74"/>
      <c r="AX295" s="74"/>
      <c r="AY295" s="74"/>
      <c r="AZ295" s="157"/>
      <c r="BA295" s="74"/>
      <c r="BB295" s="157"/>
      <c r="BC295" s="74"/>
      <c r="BD295" s="74"/>
      <c r="BE295" s="74"/>
      <c r="BF295" s="74"/>
      <c r="BG295" s="74"/>
      <c r="BH295" s="74"/>
      <c r="BI295" s="74"/>
      <c r="BJ295" s="74"/>
      <c r="BK295" s="74"/>
      <c r="BL295" s="74"/>
      <c r="BM295" s="74"/>
      <c r="BN295" s="74"/>
      <c r="BO295" s="74"/>
      <c r="BP295" s="74"/>
      <c r="BQ295" s="74"/>
      <c r="BR295" s="74"/>
      <c r="BS295" s="157"/>
      <c r="BT295" s="157"/>
      <c r="BU295" s="74"/>
      <c r="BV295" s="74"/>
      <c r="BW295" s="74"/>
      <c r="BX295" s="74"/>
      <c r="BY295" s="74"/>
      <c r="BZ295" s="74"/>
      <c r="CA295" s="74"/>
      <c r="CB295" s="74"/>
      <c r="CC295" s="74"/>
      <c r="CD295" s="74"/>
      <c r="CE295" s="74"/>
      <c r="CF295" s="74"/>
      <c r="CG295" s="74"/>
      <c r="CH295" s="74"/>
      <c r="CI295" s="74"/>
      <c r="CJ295" s="74"/>
      <c r="CK295" s="74"/>
      <c r="CL295" s="74"/>
      <c r="CM295" s="74"/>
      <c r="CN295" s="74"/>
      <c r="CO295" s="74"/>
      <c r="CP295" s="74"/>
      <c r="CQ295" s="74"/>
      <c r="CR295" s="74"/>
      <c r="CU295"/>
      <c r="CV295"/>
      <c r="CW295"/>
    </row>
    <row r="296" spans="1:102" ht="15" customHeight="1">
      <c r="A296" s="107"/>
      <c r="B296" s="108"/>
      <c r="C296" s="228"/>
      <c r="D296"/>
      <c r="E296" s="76"/>
      <c r="F296" s="76"/>
      <c r="G296" s="76"/>
      <c r="H296"/>
      <c r="I296" s="76"/>
      <c r="J296" s="74"/>
      <c r="K296" s="74"/>
      <c r="L296" s="74"/>
      <c r="M296" s="74"/>
      <c r="N296" s="74"/>
      <c r="O296" s="74"/>
      <c r="P296" s="74"/>
      <c r="Q296" s="74"/>
      <c r="R296" s="74"/>
      <c r="S296" s="74"/>
      <c r="T296" s="74"/>
      <c r="U296" s="74"/>
      <c r="V296" s="157"/>
      <c r="W296" s="74"/>
      <c r="X296" s="74"/>
      <c r="Y296" s="157"/>
      <c r="Z296" s="157"/>
      <c r="AA296" s="221"/>
      <c r="AB296"/>
      <c r="AC296" s="74"/>
      <c r="AD296" s="157"/>
      <c r="AE296" s="157"/>
      <c r="AF296" s="157"/>
      <c r="AG296" s="74"/>
      <c r="AH296" s="74"/>
      <c r="AI296" s="74"/>
      <c r="AJ296" s="74"/>
      <c r="AK296" s="74"/>
      <c r="AL296" s="239"/>
      <c r="AM296" s="157"/>
      <c r="AN296" s="157"/>
      <c r="AO296" s="74"/>
      <c r="AP296" s="157"/>
      <c r="AQ296" s="74"/>
      <c r="AR296" s="74"/>
      <c r="AS296" s="157"/>
      <c r="AT296" s="74"/>
      <c r="AU296" s="74"/>
      <c r="AV296" s="157"/>
      <c r="AW296" s="74"/>
      <c r="AX296" s="74"/>
      <c r="AY296" s="74"/>
      <c r="AZ296" s="74"/>
      <c r="BA296" s="74"/>
      <c r="BB296" s="157"/>
      <c r="BC296" s="74"/>
      <c r="BD296" s="74"/>
      <c r="BE296" s="74"/>
      <c r="BF296" s="74"/>
      <c r="BG296" s="74"/>
      <c r="BH296" s="157"/>
      <c r="BI296" s="74"/>
      <c r="BJ296" s="74"/>
      <c r="BK296" s="74"/>
      <c r="BL296" s="74"/>
      <c r="BM296" s="74"/>
      <c r="BN296" s="74"/>
      <c r="BO296" s="74"/>
      <c r="BP296" s="74"/>
      <c r="BQ296" s="74"/>
      <c r="BR296" s="74"/>
      <c r="BS296" s="74"/>
      <c r="BT296" s="157"/>
      <c r="BU296" s="74"/>
      <c r="BV296" s="74"/>
      <c r="BW296" s="74"/>
      <c r="BX296" s="74"/>
      <c r="BY296" s="74"/>
      <c r="BZ296" s="74"/>
      <c r="CA296" s="74"/>
      <c r="CB296" s="74"/>
      <c r="CC296" s="157"/>
      <c r="CD296" s="157"/>
      <c r="CE296" s="74"/>
      <c r="CF296" s="74"/>
      <c r="CG296" s="74"/>
      <c r="CH296" s="74"/>
      <c r="CI296" s="74"/>
      <c r="CJ296" s="74"/>
      <c r="CK296" s="74"/>
      <c r="CL296" s="74"/>
      <c r="CM296" s="74"/>
      <c r="CN296" s="74"/>
      <c r="CO296" s="74"/>
      <c r="CP296" s="74"/>
      <c r="CQ296" s="74"/>
      <c r="CR296" s="74"/>
      <c r="CU296"/>
      <c r="CV296"/>
      <c r="CW296"/>
    </row>
    <row r="297" spans="1:102" ht="15" customHeight="1">
      <c r="A297" s="107"/>
      <c r="B297" s="108"/>
      <c r="C297" s="228"/>
      <c r="D297"/>
      <c r="E297" s="76"/>
      <c r="F297" s="76"/>
      <c r="G297" s="76"/>
      <c r="H297"/>
      <c r="I297" s="76"/>
      <c r="J297" s="74"/>
      <c r="K297" s="74"/>
      <c r="L297" s="239"/>
      <c r="M297"/>
      <c r="N297" s="74"/>
      <c r="O297" s="74"/>
      <c r="P297" s="74"/>
      <c r="Q297" s="74"/>
      <c r="R297" s="74"/>
      <c r="S297" s="74"/>
      <c r="T297" s="74"/>
      <c r="U297" s="74"/>
      <c r="V297" s="157"/>
      <c r="W297" s="74"/>
      <c r="X297" s="74"/>
      <c r="Y297" s="157"/>
      <c r="Z297" s="157"/>
      <c r="AA297" s="221"/>
      <c r="AB297"/>
      <c r="AC297" s="74"/>
      <c r="AD297" s="157"/>
      <c r="AE297" s="157"/>
      <c r="AF297" s="157"/>
      <c r="AG297" s="74"/>
      <c r="AH297" s="74"/>
      <c r="AI297" s="74"/>
      <c r="AJ297" s="74"/>
      <c r="AK297" s="74"/>
      <c r="AL297" s="76"/>
      <c r="AM297" s="157"/>
      <c r="AN297" s="157"/>
      <c r="AO297" s="74"/>
      <c r="AP297" s="157"/>
      <c r="AQ297" s="74"/>
      <c r="AR297" s="74"/>
      <c r="AS297" s="157"/>
      <c r="AT297" s="74"/>
      <c r="AU297" s="74"/>
      <c r="AV297" s="157"/>
      <c r="AW297" s="74"/>
      <c r="AX297" s="74"/>
      <c r="AY297" s="74"/>
      <c r="AZ297" s="74"/>
      <c r="BA297" s="74"/>
      <c r="BB297" s="157"/>
      <c r="BC297" s="74"/>
      <c r="BD297" s="74"/>
      <c r="BE297" s="74"/>
      <c r="BF297" s="74"/>
      <c r="BG297" s="74"/>
      <c r="BH297" s="157"/>
      <c r="BI297" s="74"/>
      <c r="BJ297" s="74"/>
      <c r="BK297" s="74"/>
      <c r="BL297" s="74"/>
      <c r="BM297" s="74"/>
      <c r="BN297" s="74"/>
      <c r="BO297" s="74"/>
      <c r="BP297" s="74"/>
      <c r="BQ297" s="74"/>
      <c r="BR297" s="74"/>
      <c r="BS297" s="74"/>
      <c r="BT297" s="157"/>
      <c r="BU297" s="74"/>
      <c r="BV297" s="74"/>
      <c r="BW297" s="74"/>
      <c r="BX297" s="74"/>
      <c r="BY297" s="74"/>
      <c r="BZ297" s="74"/>
      <c r="CA297" s="74"/>
      <c r="CB297" s="74"/>
      <c r="CC297" s="157"/>
      <c r="CD297" s="157"/>
      <c r="CE297" s="74"/>
      <c r="CF297" s="74"/>
      <c r="CG297" s="74"/>
      <c r="CH297" s="74"/>
      <c r="CI297" s="74"/>
      <c r="CJ297" s="74"/>
      <c r="CK297" s="74"/>
      <c r="CL297" s="74"/>
      <c r="CM297" s="74"/>
      <c r="CN297" s="74"/>
      <c r="CO297" s="74"/>
      <c r="CP297" s="74"/>
      <c r="CQ297" s="74"/>
      <c r="CR297" s="74"/>
      <c r="CU297"/>
      <c r="CV297"/>
      <c r="CW297"/>
    </row>
    <row r="298" spans="1:102" ht="13.5" customHeight="1">
      <c r="A298" s="222"/>
      <c r="B298" s="187"/>
      <c r="C298" s="228"/>
      <c r="D298"/>
      <c r="F298" s="222"/>
      <c r="L298" s="157"/>
      <c r="M298" s="157"/>
      <c r="N298" s="157"/>
      <c r="O298" s="157"/>
      <c r="P298" s="157"/>
      <c r="V298" s="157"/>
      <c r="X298"/>
      <c r="Y298" s="157"/>
      <c r="Z298" s="157"/>
      <c r="AA298" s="221"/>
      <c r="AB298"/>
      <c r="AC298" s="157"/>
      <c r="AD298" s="157"/>
      <c r="AE298" s="157"/>
      <c r="AL298"/>
      <c r="AM298" s="157"/>
      <c r="AN298" s="157"/>
      <c r="AO298" s="157"/>
      <c r="AP298" s="157"/>
      <c r="AQ298"/>
      <c r="AR298" s="157"/>
      <c r="AS298" s="157"/>
      <c r="AV298" s="157"/>
      <c r="AX298"/>
      <c r="AY298" s="157"/>
      <c r="BG298"/>
      <c r="BH298" s="157"/>
      <c r="BI298"/>
      <c r="BJ298" s="157"/>
      <c r="BK298" s="157"/>
      <c r="BL298" s="157"/>
      <c r="BQ298"/>
      <c r="BR298" s="157"/>
      <c r="BT298" s="157"/>
      <c r="BU298" s="157"/>
      <c r="BV298" s="157"/>
      <c r="BW298"/>
      <c r="BX298" s="157"/>
      <c r="CD298"/>
      <c r="CE298" s="157"/>
      <c r="CF298" s="157"/>
      <c r="CG298"/>
      <c r="CQ298" s="157"/>
      <c r="CX298" s="2"/>
    </row>
    <row r="299" spans="1:102" ht="15" customHeight="1">
      <c r="A299" s="107"/>
      <c r="B299" s="108"/>
      <c r="C299" s="230"/>
      <c r="D299" s="2"/>
      <c r="E299" s="74"/>
      <c r="F299" s="157"/>
      <c r="G299" s="74"/>
      <c r="H299" s="74"/>
      <c r="I299" s="74"/>
      <c r="J299" s="74"/>
      <c r="K299" s="74"/>
      <c r="L299" s="157"/>
      <c r="M299" s="74"/>
      <c r="N299" s="74"/>
      <c r="O299" s="74"/>
      <c r="P299" s="74"/>
      <c r="Q299" s="74"/>
      <c r="R299" s="74"/>
      <c r="S299" s="157"/>
      <c r="T299" s="74"/>
      <c r="U299" s="74"/>
      <c r="V299" s="157"/>
      <c r="W299" s="74"/>
      <c r="X299" s="74"/>
      <c r="Y299" s="157"/>
      <c r="Z299" s="157"/>
      <c r="AA299" s="221"/>
      <c r="AB299"/>
      <c r="AC299" s="74"/>
      <c r="AD299" s="74"/>
      <c r="AE299" s="157"/>
      <c r="AF299" s="157"/>
      <c r="AG299" s="157"/>
      <c r="AH299" s="74"/>
      <c r="AI299" s="74"/>
      <c r="AJ299" s="74"/>
      <c r="AK299" s="74"/>
      <c r="AL299" s="74"/>
      <c r="AM299" s="157"/>
      <c r="AN299" s="157"/>
      <c r="AO299" s="74"/>
      <c r="AP299" s="74"/>
      <c r="AQ299" s="74"/>
      <c r="AR299" s="74"/>
      <c r="AS299" s="74"/>
      <c r="AT299" s="74"/>
      <c r="AV299" s="157"/>
      <c r="AW299" s="74"/>
      <c r="AX299" s="74"/>
      <c r="AY299" s="74"/>
      <c r="AZ299" s="74"/>
      <c r="BA299" s="74"/>
      <c r="BB299" s="74"/>
      <c r="BC299" s="74"/>
      <c r="BD299" s="74"/>
      <c r="BE299" s="74"/>
      <c r="BF299" s="74"/>
      <c r="BG299" s="74"/>
      <c r="BH299" s="74"/>
      <c r="BI299" s="74"/>
      <c r="BJ299" s="74"/>
      <c r="BK299" s="74"/>
      <c r="BL299" s="74"/>
      <c r="BM299" s="74"/>
      <c r="BN299" s="74"/>
      <c r="BO299" s="74"/>
      <c r="BP299" s="74"/>
      <c r="BQ299" s="74"/>
      <c r="BR299" s="74"/>
      <c r="BS299" s="74"/>
      <c r="BT299" s="157"/>
      <c r="BU299" s="74"/>
      <c r="BV299" s="74"/>
      <c r="BW299" s="74"/>
      <c r="BX299" s="74"/>
      <c r="BY299" s="74"/>
      <c r="BZ299" s="74"/>
      <c r="CA299" s="74"/>
      <c r="CB299" s="74"/>
      <c r="CC299" s="74"/>
      <c r="CD299" s="74"/>
      <c r="CE299" s="74"/>
      <c r="CF299" s="74"/>
      <c r="CG299" s="74"/>
      <c r="CH299" s="74"/>
      <c r="CI299" s="74"/>
      <c r="CJ299" s="74"/>
      <c r="CK299" s="74"/>
      <c r="CL299" s="74"/>
      <c r="CM299" s="74"/>
      <c r="CN299" s="74"/>
      <c r="CO299" s="74"/>
      <c r="CP299" s="74"/>
      <c r="CQ299" s="74"/>
      <c r="CR299" s="74"/>
      <c r="CU299"/>
      <c r="CV299"/>
      <c r="CW299"/>
    </row>
    <row r="300" spans="1:102" ht="15" customHeight="1">
      <c r="A300" s="107"/>
      <c r="B300" s="108"/>
      <c r="C300" s="230"/>
      <c r="D300" s="2"/>
      <c r="E300" s="74"/>
      <c r="F300" s="157"/>
      <c r="G300" s="74"/>
      <c r="H300" s="74"/>
      <c r="I300" s="74"/>
      <c r="J300" s="74"/>
      <c r="K300" s="74"/>
      <c r="L300" s="157"/>
      <c r="M300" s="74"/>
      <c r="N300" s="74"/>
      <c r="O300" s="74"/>
      <c r="P300" s="74"/>
      <c r="Q300" s="74"/>
      <c r="R300" s="74"/>
      <c r="S300" s="157"/>
      <c r="T300" s="74"/>
      <c r="U300" s="74"/>
      <c r="V300" s="157"/>
      <c r="W300" s="74"/>
      <c r="X300" s="74"/>
      <c r="Y300" s="157"/>
      <c r="Z300" s="157"/>
      <c r="AA300" s="221"/>
      <c r="AB300"/>
      <c r="AC300" s="74"/>
      <c r="AD300" s="74"/>
      <c r="AE300" s="157"/>
      <c r="AF300" s="157"/>
      <c r="AG300" s="157"/>
      <c r="AH300" s="74"/>
      <c r="AI300" s="74"/>
      <c r="AJ300" s="74"/>
      <c r="AK300" s="74"/>
      <c r="AL300" s="74"/>
      <c r="AM300" s="157"/>
      <c r="AN300" s="157"/>
      <c r="AO300" s="74"/>
      <c r="AP300" s="74"/>
      <c r="AQ300" s="74"/>
      <c r="AR300" s="74"/>
      <c r="AS300" s="74"/>
      <c r="AT300" s="74"/>
      <c r="AU300" s="74"/>
      <c r="AV300" s="157"/>
      <c r="AW300" s="74"/>
      <c r="AX300" s="74"/>
      <c r="AY300" s="74"/>
      <c r="AZ300" s="74"/>
      <c r="BA300" s="157"/>
      <c r="BB300" s="74"/>
      <c r="BC300" s="74"/>
      <c r="BD300" s="74"/>
      <c r="BE300" s="74"/>
      <c r="BF300" s="74"/>
      <c r="BG300" s="74"/>
      <c r="BH300" s="74"/>
      <c r="BI300" s="74"/>
      <c r="BJ300" s="74"/>
      <c r="BK300" s="74"/>
      <c r="BL300" s="74"/>
      <c r="BM300" s="74"/>
      <c r="BN300" s="74"/>
      <c r="BO300" s="74"/>
      <c r="BP300" s="74"/>
      <c r="BQ300" s="74"/>
      <c r="BR300" s="74"/>
      <c r="BS300" s="74"/>
      <c r="BT300" s="157"/>
      <c r="BU300" s="74"/>
      <c r="BV300" s="74"/>
      <c r="BW300" s="74"/>
      <c r="BX300" s="74"/>
      <c r="BY300" s="74"/>
      <c r="BZ300" s="74"/>
      <c r="CA300" s="74"/>
      <c r="CB300" s="74"/>
      <c r="CC300" s="74"/>
      <c r="CD300" s="74"/>
      <c r="CE300" s="157"/>
      <c r="CF300" s="74"/>
      <c r="CG300" s="74"/>
      <c r="CH300" s="74"/>
      <c r="CI300" s="74"/>
      <c r="CJ300" s="74"/>
      <c r="CK300" s="74"/>
      <c r="CL300" s="74"/>
      <c r="CM300" s="74"/>
      <c r="CN300" s="74"/>
      <c r="CO300" s="74"/>
      <c r="CP300" s="74"/>
      <c r="CQ300" s="74"/>
      <c r="CR300" s="74"/>
      <c r="CU300"/>
      <c r="CV300"/>
      <c r="CW300"/>
    </row>
    <row r="301" spans="1:102" ht="13.8">
      <c r="A301" s="107"/>
      <c r="B301" s="108"/>
      <c r="C301" s="230"/>
      <c r="D301" s="2"/>
      <c r="F301" s="157"/>
      <c r="L301" s="157"/>
      <c r="M301"/>
      <c r="N301"/>
      <c r="O301"/>
      <c r="P301" s="2"/>
      <c r="S301" s="157"/>
      <c r="V301" s="157"/>
      <c r="X301"/>
      <c r="Y301" s="157"/>
      <c r="Z301" s="157"/>
      <c r="AA301" s="221"/>
      <c r="AB301"/>
      <c r="AC301"/>
      <c r="AD301"/>
      <c r="AE301" s="157"/>
      <c r="AF301" s="157"/>
      <c r="AG301" s="157"/>
      <c r="AL301"/>
      <c r="AM301" s="157"/>
      <c r="AN301" s="157"/>
      <c r="AO301"/>
      <c r="AQ301"/>
      <c r="AR301"/>
      <c r="AV301" s="157"/>
      <c r="AX301"/>
      <c r="BA301" s="157"/>
      <c r="BG301"/>
      <c r="BI301"/>
      <c r="BK301"/>
      <c r="BQ301"/>
      <c r="BT301" s="157"/>
      <c r="BU301"/>
      <c r="BW301"/>
      <c r="CD301"/>
      <c r="CE301" s="157"/>
      <c r="CF301" s="2"/>
      <c r="CU301"/>
      <c r="CV301"/>
      <c r="CW301"/>
    </row>
    <row r="302" spans="1:102">
      <c r="A302" s="107"/>
      <c r="B302" s="108"/>
      <c r="C302" s="230"/>
      <c r="D302"/>
      <c r="M302" s="157"/>
      <c r="N302" s="157"/>
      <c r="O302"/>
      <c r="P302"/>
      <c r="R302" s="157"/>
      <c r="X302" s="157"/>
      <c r="Y302" s="157"/>
      <c r="Z302" s="157"/>
      <c r="AA302" s="157"/>
      <c r="AB302"/>
      <c r="AC302" s="157"/>
      <c r="AD302"/>
      <c r="AG302" s="157"/>
      <c r="AL302" s="157"/>
      <c r="AM302" s="157"/>
      <c r="AN302" s="157"/>
      <c r="AO302" s="157"/>
      <c r="AQ302"/>
      <c r="AR302"/>
      <c r="AU302" s="74"/>
      <c r="AV302" s="157"/>
      <c r="AX302" s="157"/>
      <c r="AZ302" s="157"/>
      <c r="BG302" s="157"/>
      <c r="BI302"/>
      <c r="BK302" s="157"/>
      <c r="BM302" s="157"/>
      <c r="BQ302" s="157"/>
      <c r="BT302" s="157"/>
      <c r="BU302"/>
      <c r="BW302" s="157"/>
      <c r="BX302" s="157"/>
      <c r="CD302" s="157"/>
      <c r="CE302" s="157"/>
      <c r="CF302" s="2"/>
      <c r="CP302" s="248"/>
      <c r="CW302"/>
    </row>
    <row r="303" spans="1:102" ht="15" customHeight="1">
      <c r="A303" s="107"/>
      <c r="B303" s="108"/>
      <c r="C303" s="230"/>
      <c r="D303"/>
      <c r="F303" s="74"/>
      <c r="G303" s="74"/>
      <c r="H303" s="74"/>
      <c r="I303" s="74"/>
      <c r="J303" s="74"/>
      <c r="K303" s="74"/>
      <c r="L303" s="74"/>
      <c r="M303" s="157"/>
      <c r="N303" s="157"/>
      <c r="O303" s="74"/>
      <c r="P303" s="74"/>
      <c r="Q303" s="74"/>
      <c r="R303" s="74"/>
      <c r="S303" s="157"/>
      <c r="T303" s="74"/>
      <c r="U303" s="74"/>
      <c r="V303" s="74"/>
      <c r="W303" s="74"/>
      <c r="X303" s="157"/>
      <c r="Y303" s="157"/>
      <c r="Z303" s="157"/>
      <c r="AA303" s="74"/>
      <c r="AB303" s="74"/>
      <c r="AC303" s="157"/>
      <c r="AD303" s="74"/>
      <c r="AE303" s="74"/>
      <c r="AF303" s="74"/>
      <c r="AG303" s="157"/>
      <c r="AH303" s="74"/>
      <c r="AI303" s="74"/>
      <c r="AJ303" s="74"/>
      <c r="AK303" s="74"/>
      <c r="AL303" s="74"/>
      <c r="AM303" s="157"/>
      <c r="AN303" s="157"/>
      <c r="AO303" s="74"/>
      <c r="AP303" s="74"/>
      <c r="AQ303" s="74"/>
      <c r="AR303" s="74"/>
      <c r="AS303" s="74"/>
      <c r="AT303" s="74"/>
      <c r="AU303" s="227"/>
      <c r="AV303" s="157"/>
      <c r="AW303" s="74"/>
      <c r="AX303" s="74"/>
      <c r="AY303" s="74"/>
      <c r="AZ303" s="157"/>
      <c r="BA303" s="74"/>
      <c r="BB303" s="74"/>
      <c r="BC303" s="74"/>
      <c r="BD303" s="74"/>
      <c r="BE303" s="74"/>
      <c r="BF303" s="74"/>
      <c r="BG303" s="74"/>
      <c r="BH303" s="74"/>
      <c r="BI303" s="74"/>
      <c r="BJ303" s="74"/>
      <c r="BK303" s="157"/>
      <c r="BL303" s="74"/>
      <c r="BM303" s="74"/>
      <c r="BN303" s="74"/>
      <c r="BO303" s="74"/>
      <c r="BP303" s="74"/>
      <c r="BQ303" s="157"/>
      <c r="BR303" s="157"/>
      <c r="BS303" s="74"/>
      <c r="BT303" s="157"/>
      <c r="BU303" s="74"/>
      <c r="BV303" s="74"/>
      <c r="BW303" s="157"/>
      <c r="BX303" s="74"/>
      <c r="BY303" s="74"/>
      <c r="BZ303" s="74"/>
      <c r="CA303" s="74"/>
      <c r="CB303" s="74"/>
      <c r="CC303" s="74"/>
      <c r="CD303" s="157"/>
      <c r="CE303" s="74"/>
      <c r="CF303" s="74"/>
      <c r="CG303" s="74"/>
      <c r="CH303" s="74"/>
      <c r="CI303" s="74"/>
      <c r="CJ303" s="74"/>
      <c r="CK303" s="74"/>
      <c r="CL303" s="74"/>
      <c r="CM303" s="74"/>
      <c r="CN303" s="74"/>
      <c r="CO303" s="74"/>
      <c r="CP303" s="74"/>
      <c r="CQ303" s="74"/>
      <c r="CR303" s="74"/>
      <c r="CS303" s="74"/>
      <c r="CT303" s="74"/>
      <c r="CW303"/>
    </row>
    <row r="304" spans="1:102" ht="15" customHeight="1">
      <c r="B304" s="108"/>
      <c r="C304" s="109"/>
      <c r="D304"/>
      <c r="E304" s="74"/>
      <c r="F304" s="157"/>
      <c r="G304" s="74"/>
      <c r="H304" s="74"/>
      <c r="I304" s="74"/>
      <c r="J304" s="74"/>
      <c r="K304" s="74"/>
      <c r="L304" s="74"/>
      <c r="M304" s="157"/>
      <c r="N304" s="157"/>
      <c r="O304" s="157"/>
      <c r="P304" s="157"/>
      <c r="Q304" s="74"/>
      <c r="R304" s="74"/>
      <c r="S304" s="74"/>
      <c r="T304" s="74"/>
      <c r="U304" s="74"/>
      <c r="V304" s="74"/>
      <c r="W304" s="74"/>
      <c r="X304" s="157"/>
      <c r="Y304" s="157"/>
      <c r="Z304" s="157"/>
      <c r="AA304" s="157"/>
      <c r="AB304" s="157"/>
      <c r="AC304" s="157"/>
      <c r="AD304" s="157"/>
      <c r="AE304" s="74"/>
      <c r="AF304" s="74"/>
      <c r="AG304" s="74"/>
      <c r="AH304" s="74"/>
      <c r="AI304" s="74"/>
      <c r="AJ304" s="74"/>
      <c r="AK304" s="74"/>
      <c r="AL304" s="157"/>
      <c r="AM304" s="157"/>
      <c r="AN304" s="157"/>
      <c r="AO304" s="157"/>
      <c r="AP304" s="74"/>
      <c r="AQ304" s="157"/>
      <c r="AR304" s="157"/>
      <c r="AS304" s="74"/>
      <c r="AT304" s="74"/>
      <c r="AU304" s="74"/>
      <c r="AV304" s="157"/>
      <c r="AW304" s="74"/>
      <c r="AX304" s="157"/>
      <c r="AY304" s="74"/>
      <c r="AZ304" s="74"/>
      <c r="BA304" s="74"/>
      <c r="BB304" s="74"/>
      <c r="BC304" s="74"/>
      <c r="BD304" s="74"/>
      <c r="BE304" s="74"/>
      <c r="BG304" s="157"/>
      <c r="BH304" s="74"/>
      <c r="BI304" s="157"/>
      <c r="BJ304" s="74"/>
      <c r="BK304" s="157"/>
      <c r="BL304" s="74"/>
      <c r="BM304" s="74"/>
      <c r="BN304" s="74"/>
      <c r="BO304" s="74"/>
      <c r="BP304" s="74"/>
      <c r="BQ304" s="157"/>
      <c r="BR304" s="74"/>
      <c r="BS304" s="74"/>
      <c r="BT304" s="157"/>
      <c r="BU304" s="157"/>
      <c r="BV304" s="74"/>
      <c r="BW304" s="157"/>
      <c r="BX304" s="74"/>
      <c r="BY304" s="74"/>
      <c r="BZ304" s="74"/>
      <c r="CA304" s="74"/>
      <c r="CB304" s="74"/>
      <c r="CC304" s="74"/>
      <c r="CD304" s="157"/>
      <c r="CE304" s="157"/>
      <c r="CF304" s="74"/>
      <c r="CG304" s="74"/>
      <c r="CH304" s="74"/>
      <c r="CI304" s="74"/>
      <c r="CJ304" s="74"/>
      <c r="CK304" s="74"/>
      <c r="CL304" s="74"/>
      <c r="CM304" s="74"/>
      <c r="CN304" s="74"/>
      <c r="CO304" s="74"/>
      <c r="CP304" s="74"/>
      <c r="CQ304" s="74"/>
      <c r="CR304" s="74"/>
      <c r="CS304" s="74"/>
      <c r="CT304" s="74"/>
      <c r="CU304" s="74"/>
    </row>
    <row r="305" spans="1:101" ht="15" customHeight="1">
      <c r="A305" s="107"/>
      <c r="B305" s="108"/>
      <c r="C305" s="109"/>
      <c r="D305" s="157"/>
      <c r="E305" s="74"/>
      <c r="F305" s="74"/>
      <c r="G305" s="74"/>
      <c r="H305" s="74"/>
      <c r="I305" s="74"/>
      <c r="J305" s="74"/>
      <c r="K305" s="74"/>
      <c r="L305" s="74"/>
      <c r="M305" s="157"/>
      <c r="N305" s="157"/>
      <c r="O305" s="157"/>
      <c r="P305" s="157"/>
      <c r="Q305" s="74"/>
      <c r="R305" s="74"/>
      <c r="S305" s="74"/>
      <c r="T305" s="74"/>
      <c r="U305" s="74"/>
      <c r="V305" s="74"/>
      <c r="W305" s="74"/>
      <c r="X305" s="157"/>
      <c r="Y305" s="157"/>
      <c r="Z305" s="157"/>
      <c r="AA305" s="157"/>
      <c r="AB305" s="157"/>
      <c r="AC305" s="157"/>
      <c r="AD305" s="157"/>
      <c r="AE305" s="74"/>
      <c r="AF305" s="74"/>
      <c r="AG305" s="74"/>
      <c r="AH305" s="74"/>
      <c r="AI305" s="74"/>
      <c r="AJ305" s="74"/>
      <c r="AK305" s="74"/>
      <c r="AL305" s="157"/>
      <c r="AM305" s="157"/>
      <c r="AN305" s="157"/>
      <c r="AO305" s="74"/>
      <c r="AP305" s="74"/>
      <c r="AQ305" s="157"/>
      <c r="AR305" s="157"/>
      <c r="AS305" s="74"/>
      <c r="AT305" s="74"/>
      <c r="AU305" s="74"/>
      <c r="AV305" s="157"/>
      <c r="AW305" s="74"/>
      <c r="AX305" s="157"/>
      <c r="AY305" s="74"/>
      <c r="AZ305" s="74"/>
      <c r="BA305" s="74"/>
      <c r="BB305" s="74"/>
      <c r="BC305" s="74"/>
      <c r="BD305" s="74"/>
      <c r="BE305" s="74"/>
      <c r="BF305" s="74"/>
      <c r="BG305" s="157"/>
      <c r="BH305" s="74"/>
      <c r="BI305" s="157"/>
      <c r="BJ305" s="74"/>
      <c r="BK305" s="157"/>
      <c r="BL305" s="74"/>
      <c r="BM305" s="74"/>
      <c r="BN305" s="74"/>
      <c r="BO305" s="74"/>
      <c r="BP305" s="74"/>
      <c r="BQ305" s="157"/>
      <c r="BR305" s="74"/>
      <c r="BS305" s="74"/>
      <c r="BT305" s="157"/>
      <c r="BU305" s="157"/>
      <c r="BV305" s="74"/>
      <c r="BW305" s="157"/>
      <c r="BX305" s="74"/>
      <c r="BY305" s="74"/>
      <c r="BZ305" s="74"/>
      <c r="CA305" s="74"/>
      <c r="CB305" s="74"/>
      <c r="CC305" s="74"/>
      <c r="CD305" s="157"/>
      <c r="CE305" s="157"/>
      <c r="CF305" s="74"/>
      <c r="CG305" s="74"/>
      <c r="CH305" s="74"/>
      <c r="CI305" s="74"/>
      <c r="CJ305" s="74"/>
      <c r="CK305" s="74"/>
      <c r="CL305" s="74"/>
      <c r="CM305" s="74"/>
      <c r="CN305" s="74"/>
      <c r="CO305" s="74"/>
      <c r="CP305" s="74"/>
      <c r="CQ305" s="74"/>
      <c r="CR305" s="74"/>
      <c r="CS305" s="74"/>
      <c r="CT305" s="74"/>
      <c r="CU305" s="74"/>
    </row>
    <row r="306" spans="1:101" ht="15" customHeight="1">
      <c r="A306" s="107"/>
      <c r="B306" s="108"/>
      <c r="C306" s="109"/>
      <c r="E306" s="74"/>
      <c r="F306" s="74"/>
      <c r="G306" s="74"/>
      <c r="H306" s="142"/>
      <c r="I306" s="74"/>
      <c r="J306" s="74"/>
      <c r="K306" s="74"/>
      <c r="L306" s="74"/>
      <c r="M306" s="157"/>
      <c r="N306" s="157"/>
      <c r="O306" s="157"/>
      <c r="P306" s="157"/>
      <c r="Q306" s="74"/>
      <c r="R306" s="74"/>
      <c r="S306" s="74"/>
      <c r="T306" s="74"/>
      <c r="U306" s="74"/>
      <c r="V306" s="74"/>
      <c r="W306" s="74"/>
      <c r="X306" s="157"/>
      <c r="Y306" s="157"/>
      <c r="Z306" s="157"/>
      <c r="AA306" s="157"/>
      <c r="AB306" s="157"/>
      <c r="AC306" s="157"/>
      <c r="AD306" s="157"/>
      <c r="AE306" s="74"/>
      <c r="AF306" s="74"/>
      <c r="AG306" s="74"/>
      <c r="AH306" s="74"/>
      <c r="AI306" s="74"/>
      <c r="AJ306" s="74"/>
      <c r="AK306" s="74"/>
      <c r="AL306" s="157"/>
      <c r="AM306" s="157"/>
      <c r="AN306" s="157"/>
      <c r="AO306" s="157"/>
      <c r="AP306" s="74"/>
      <c r="AQ306" s="157"/>
      <c r="AR306" s="157"/>
      <c r="AS306" s="74"/>
      <c r="AT306" s="74"/>
      <c r="AU306" s="74"/>
      <c r="AV306" s="157"/>
      <c r="AW306" s="74"/>
      <c r="AX306" s="157"/>
      <c r="AY306" s="74"/>
      <c r="AZ306" s="74"/>
      <c r="BA306" s="74"/>
      <c r="BB306" s="74"/>
      <c r="BC306" s="74"/>
      <c r="BD306" s="74"/>
      <c r="BE306" s="74"/>
      <c r="BF306" s="74"/>
      <c r="BG306" s="157"/>
      <c r="BH306" s="74"/>
      <c r="BI306" s="157"/>
      <c r="BJ306" s="74"/>
      <c r="BK306" s="157"/>
      <c r="BL306" s="74"/>
      <c r="BM306" s="74"/>
      <c r="BN306" s="74"/>
      <c r="BO306" s="74"/>
      <c r="BP306" s="74"/>
      <c r="BQ306" s="157"/>
      <c r="BR306" s="74"/>
      <c r="BS306" s="74"/>
      <c r="BT306" s="157"/>
      <c r="BU306" s="157"/>
      <c r="BV306" s="74"/>
      <c r="BW306" s="157"/>
      <c r="BX306" s="74"/>
      <c r="BY306" s="74"/>
      <c r="BZ306" s="74"/>
      <c r="CA306" s="74"/>
      <c r="CB306" s="74"/>
      <c r="CC306" s="74"/>
      <c r="CD306" s="157"/>
      <c r="CE306" s="157"/>
      <c r="CF306" s="74"/>
      <c r="CG306" s="74"/>
      <c r="CH306" s="74"/>
      <c r="CI306" s="74"/>
      <c r="CJ306" s="74"/>
      <c r="CK306" s="74"/>
      <c r="CL306" s="74"/>
      <c r="CM306" s="74"/>
      <c r="CN306" s="74"/>
      <c r="CO306" s="74"/>
      <c r="CP306" s="74"/>
      <c r="CQ306" s="74"/>
      <c r="CR306" s="74"/>
      <c r="CS306" s="74"/>
      <c r="CT306" s="74"/>
      <c r="CU306" s="74"/>
    </row>
    <row r="307" spans="1:101" ht="15" customHeight="1">
      <c r="A307" s="107"/>
      <c r="B307" s="108"/>
      <c r="C307" s="109"/>
      <c r="D307"/>
      <c r="E307" s="74"/>
      <c r="F307" s="74"/>
      <c r="G307" s="74"/>
      <c r="H307" s="74"/>
      <c r="I307" s="74"/>
      <c r="J307" s="74"/>
      <c r="K307" s="74"/>
      <c r="L307" s="142"/>
      <c r="Q307" s="74"/>
      <c r="R307" s="74"/>
      <c r="S307" s="74"/>
      <c r="T307" s="74"/>
      <c r="U307" s="74"/>
      <c r="V307" s="74"/>
      <c r="W307" s="74"/>
      <c r="AE307" s="74"/>
      <c r="AF307" s="74"/>
      <c r="AG307" s="74"/>
      <c r="AH307" s="74"/>
      <c r="AI307" s="74"/>
      <c r="AJ307" s="74"/>
      <c r="AK307" s="74"/>
      <c r="AP307" s="74"/>
      <c r="AS307" s="74"/>
      <c r="AT307" s="74"/>
      <c r="AU307" s="74"/>
      <c r="AW307" s="74"/>
      <c r="AY307" s="74"/>
      <c r="AZ307" s="74"/>
      <c r="BA307" s="74"/>
      <c r="BB307" s="74"/>
      <c r="BC307" s="74"/>
      <c r="BD307" s="74"/>
      <c r="BE307" s="74"/>
      <c r="BF307" s="74"/>
      <c r="BH307" s="74"/>
      <c r="BJ307" s="74"/>
      <c r="BL307" s="74"/>
      <c r="BM307" s="74"/>
      <c r="BN307" s="74"/>
      <c r="BO307" s="74"/>
      <c r="BP307" s="74"/>
      <c r="BR307" s="74"/>
      <c r="BV307" s="74"/>
      <c r="BX307" s="74"/>
      <c r="BY307" s="74"/>
      <c r="BZ307" s="74"/>
      <c r="CA307" s="74"/>
      <c r="CB307" s="74"/>
      <c r="CC307" s="74"/>
      <c r="CF307" s="74"/>
      <c r="CG307" s="74"/>
      <c r="CH307" s="74"/>
      <c r="CI307" s="74"/>
      <c r="CJ307" s="74"/>
      <c r="CK307" s="74"/>
      <c r="CL307" s="74"/>
      <c r="CM307" s="74"/>
      <c r="CN307" s="74"/>
      <c r="CO307" s="74"/>
      <c r="CP307" s="74"/>
      <c r="CQ307" s="74"/>
      <c r="CR307" s="74"/>
      <c r="CS307" s="74"/>
      <c r="CT307" s="74"/>
      <c r="CU307" s="74"/>
    </row>
    <row r="317" spans="1:101">
      <c r="B317" s="108"/>
      <c r="C317" s="109"/>
      <c r="F317" s="142"/>
      <c r="L317" s="142"/>
      <c r="M317"/>
      <c r="N317"/>
      <c r="O317"/>
      <c r="P317"/>
      <c r="S317" s="142"/>
      <c r="AB317"/>
      <c r="AC317"/>
      <c r="AD317"/>
      <c r="AE317" s="142"/>
      <c r="AF317" s="142"/>
      <c r="AN317"/>
      <c r="AO317"/>
      <c r="AQ317"/>
      <c r="AR317"/>
      <c r="AU317" s="142"/>
      <c r="AX317"/>
      <c r="BG317"/>
      <c r="BI317"/>
      <c r="BU317"/>
      <c r="BW317"/>
      <c r="CD317"/>
      <c r="CE317" s="2"/>
      <c r="CF317" s="2"/>
      <c r="CU317"/>
      <c r="CV317"/>
      <c r="CW317"/>
    </row>
    <row r="318" spans="1:101" ht="15" customHeight="1">
      <c r="B318" s="108"/>
      <c r="C318" s="109"/>
      <c r="E318" s="74"/>
      <c r="F318" s="74"/>
      <c r="G318" s="74"/>
      <c r="H318" s="74"/>
      <c r="I318" s="74"/>
      <c r="J318" s="74"/>
      <c r="K318" s="74"/>
      <c r="L318" s="74"/>
      <c r="Q318" s="74"/>
      <c r="R318" s="74"/>
      <c r="S318" s="74"/>
      <c r="T318" s="74"/>
      <c r="U318" s="74"/>
      <c r="V318" s="74"/>
      <c r="W318" s="74"/>
      <c r="AE318" s="74"/>
      <c r="AF318" s="74"/>
      <c r="AG318" s="74"/>
      <c r="AH318" s="74"/>
      <c r="AI318" s="74"/>
      <c r="AJ318" s="74"/>
      <c r="AK318" s="74"/>
      <c r="AP318" s="74"/>
      <c r="AS318" s="74"/>
      <c r="AT318" s="74"/>
      <c r="AU318" s="74"/>
      <c r="AW318" s="74"/>
      <c r="AY318" s="74"/>
      <c r="AZ318" s="74"/>
      <c r="BA318" s="74"/>
      <c r="BB318" s="74"/>
      <c r="BC318" s="74"/>
      <c r="BD318" s="74"/>
      <c r="BE318" s="74"/>
      <c r="BF318" s="74"/>
      <c r="BH318" s="74"/>
      <c r="BJ318" s="74"/>
      <c r="BL318" s="74"/>
      <c r="BM318" s="74"/>
      <c r="BN318" s="74"/>
      <c r="BO318" s="74"/>
      <c r="BP318" s="74"/>
      <c r="BR318" s="74"/>
      <c r="BS318" s="74"/>
      <c r="BV318" s="74"/>
      <c r="BX318" s="74"/>
      <c r="BY318" s="74"/>
      <c r="BZ318" s="74"/>
      <c r="CA318" s="74"/>
      <c r="CB318" s="74"/>
      <c r="CC318" s="74"/>
      <c r="CF318" s="74"/>
      <c r="CG318" s="74"/>
      <c r="CH318" s="74"/>
      <c r="CI318" s="74"/>
      <c r="CJ318" s="74"/>
      <c r="CK318" s="74"/>
      <c r="CL318" s="74"/>
      <c r="CM318" s="74"/>
      <c r="CN318" s="74"/>
      <c r="CO318" s="74"/>
      <c r="CP318" s="74"/>
      <c r="CQ318" s="74"/>
      <c r="CR318" s="74"/>
      <c r="CS318" s="74"/>
      <c r="CT318" s="74"/>
      <c r="CU318" s="74"/>
    </row>
    <row r="319" spans="1:101" ht="15" customHeight="1">
      <c r="A319" s="107"/>
      <c r="B319" s="108"/>
      <c r="C319" s="109"/>
      <c r="D319"/>
      <c r="E319" s="74"/>
      <c r="F319" s="74"/>
      <c r="G319" s="74"/>
      <c r="H319" s="74"/>
      <c r="I319" s="74"/>
      <c r="J319" s="74"/>
      <c r="K319" s="74"/>
      <c r="L319" s="74"/>
      <c r="Q319" s="74"/>
      <c r="R319" s="74"/>
      <c r="S319" s="74"/>
      <c r="T319" s="74"/>
      <c r="U319" s="74"/>
      <c r="V319" s="74"/>
      <c r="W319" s="74"/>
      <c r="AE319" s="74"/>
      <c r="AF319" s="74"/>
      <c r="AG319" s="74"/>
      <c r="AH319" s="74"/>
      <c r="AI319" s="74"/>
      <c r="AJ319" s="74"/>
      <c r="AK319" s="74"/>
      <c r="AP319" s="74"/>
      <c r="AS319" s="74"/>
      <c r="AT319" s="74"/>
      <c r="AU319" s="74"/>
      <c r="AW319" s="74"/>
      <c r="AY319" s="74"/>
      <c r="AZ319" s="74"/>
      <c r="BA319" s="74"/>
      <c r="BB319" s="74"/>
      <c r="BC319" s="74"/>
      <c r="BD319" s="74"/>
      <c r="BE319" s="74"/>
      <c r="BF319" s="74"/>
      <c r="BH319" s="74"/>
      <c r="BJ319" s="74"/>
      <c r="BL319" s="74"/>
      <c r="BM319" s="74"/>
      <c r="BN319" s="74"/>
      <c r="BO319" s="74"/>
      <c r="BP319" s="74"/>
      <c r="BR319" s="74"/>
      <c r="BS319" s="74"/>
      <c r="BV319" s="74"/>
      <c r="BX319" s="74"/>
      <c r="BY319" s="74"/>
      <c r="BZ319" s="74"/>
      <c r="CA319" s="74"/>
      <c r="CB319" s="74"/>
      <c r="CC319" s="74"/>
      <c r="CF319" s="74"/>
      <c r="CG319" s="74"/>
      <c r="CH319" s="74"/>
      <c r="CI319" s="74"/>
      <c r="CJ319" s="74"/>
      <c r="CK319" s="74"/>
      <c r="CL319" s="74"/>
      <c r="CM319" s="74"/>
      <c r="CN319" s="74"/>
      <c r="CO319" s="74"/>
      <c r="CP319" s="74"/>
      <c r="CQ319" s="74"/>
      <c r="CR319" s="74"/>
      <c r="CS319" s="74"/>
      <c r="CT319" s="74"/>
      <c r="CU319" s="74"/>
    </row>
    <row r="320" spans="1:101" ht="15" customHeight="1">
      <c r="A320" s="107"/>
      <c r="B320" s="108"/>
      <c r="C320" s="109"/>
      <c r="D320"/>
      <c r="E320" s="74"/>
      <c r="F320" s="74"/>
      <c r="G320" s="74"/>
      <c r="H320" s="74"/>
      <c r="I320" s="74"/>
      <c r="J320" s="74"/>
      <c r="K320" s="74"/>
      <c r="L320" s="74"/>
      <c r="Q320" s="74"/>
      <c r="R320" s="74"/>
      <c r="S320" s="74"/>
      <c r="T320" s="74"/>
      <c r="U320" s="74"/>
      <c r="V320" s="74"/>
      <c r="W320" s="74"/>
      <c r="AE320" s="74"/>
      <c r="AF320" s="74"/>
      <c r="AG320" s="74"/>
      <c r="AH320" s="74"/>
      <c r="AI320" s="74"/>
      <c r="AJ320" s="74"/>
      <c r="AK320" s="74"/>
      <c r="AP320" s="74"/>
      <c r="AS320" s="74"/>
      <c r="AT320" s="74"/>
      <c r="AU320" s="74"/>
      <c r="AW320" s="74"/>
      <c r="AY320" s="74"/>
      <c r="AZ320" s="74"/>
      <c r="BA320" s="74"/>
      <c r="BB320" s="74"/>
      <c r="BC320" s="74"/>
      <c r="BD320" s="74"/>
      <c r="BE320" s="74"/>
      <c r="BF320" s="74"/>
      <c r="BH320" s="74"/>
      <c r="BJ320" s="74"/>
      <c r="BL320" s="74"/>
      <c r="BM320" s="74"/>
      <c r="BN320" s="74"/>
      <c r="BO320" s="74"/>
      <c r="BP320" s="74"/>
      <c r="BR320" s="74"/>
      <c r="BS320" s="74"/>
      <c r="BV320" s="74"/>
      <c r="BX320" s="74"/>
      <c r="BY320" s="74"/>
      <c r="BZ320" s="74"/>
      <c r="CA320" s="74"/>
      <c r="CB320" s="74"/>
      <c r="CC320" s="74"/>
      <c r="CF320" s="74"/>
      <c r="CG320" s="74"/>
      <c r="CH320" s="74"/>
      <c r="CI320" s="74"/>
      <c r="CJ320" s="74"/>
      <c r="CK320" s="74"/>
      <c r="CL320" s="74"/>
      <c r="CM320" s="74"/>
      <c r="CN320" s="74"/>
      <c r="CO320" s="74"/>
      <c r="CP320" s="74"/>
      <c r="CQ320" s="74"/>
      <c r="CR320" s="74"/>
      <c r="CS320" s="74"/>
      <c r="CT320" s="74"/>
      <c r="CU320" s="74"/>
    </row>
    <row r="321" spans="1:101" ht="15" customHeight="1">
      <c r="A321" s="107"/>
      <c r="B321" s="108"/>
      <c r="C321" s="109"/>
      <c r="D321"/>
      <c r="E321" s="74"/>
      <c r="F321" s="74"/>
      <c r="G321" s="74"/>
      <c r="H321" s="74"/>
      <c r="I321" s="74"/>
      <c r="J321" s="74"/>
      <c r="K321" s="74"/>
      <c r="L321" s="74"/>
      <c r="Q321" s="74"/>
      <c r="R321" s="74"/>
      <c r="S321" s="74"/>
      <c r="T321" s="74"/>
      <c r="U321" s="74"/>
      <c r="V321" s="74"/>
      <c r="W321" s="74"/>
      <c r="AE321" s="74"/>
      <c r="AF321" s="74"/>
      <c r="AG321" s="74"/>
      <c r="AH321" s="74"/>
      <c r="AI321" s="74"/>
      <c r="AJ321" s="74"/>
      <c r="AK321" s="74"/>
      <c r="AP321" s="74"/>
      <c r="AS321" s="74"/>
      <c r="AT321" s="74"/>
      <c r="AU321" s="74"/>
      <c r="AW321" s="74"/>
      <c r="AY321" s="74"/>
      <c r="AZ321" s="74"/>
      <c r="BA321" s="78"/>
      <c r="BB321" s="74"/>
      <c r="BC321" s="74"/>
      <c r="BD321" s="74"/>
      <c r="BE321" s="74"/>
      <c r="BF321" s="74"/>
      <c r="BH321" s="74"/>
      <c r="BJ321" s="74"/>
      <c r="BL321" s="74"/>
      <c r="BM321" s="74"/>
      <c r="BN321" s="74"/>
      <c r="BO321" s="74"/>
      <c r="BP321" s="74"/>
      <c r="BR321" s="74"/>
      <c r="BS321" s="74"/>
      <c r="BV321" s="74"/>
      <c r="BX321" s="74"/>
      <c r="BY321" s="74"/>
      <c r="BZ321" s="74"/>
      <c r="CA321" s="74"/>
      <c r="CB321" s="74"/>
      <c r="CC321" s="74"/>
      <c r="CF321" s="74"/>
      <c r="CG321" s="74"/>
      <c r="CH321" s="74"/>
      <c r="CI321" s="74"/>
      <c r="CJ321" s="74"/>
      <c r="CK321" s="74"/>
      <c r="CL321" s="74"/>
      <c r="CM321" s="74"/>
      <c r="CN321" s="74"/>
      <c r="CO321" s="74"/>
      <c r="CP321" s="74"/>
      <c r="CQ321" s="74"/>
      <c r="CR321" s="74"/>
      <c r="CS321" s="74"/>
      <c r="CT321" s="74"/>
      <c r="CU321" s="74"/>
    </row>
    <row r="322" spans="1:101" ht="15" customHeight="1">
      <c r="B322" s="108"/>
      <c r="C322"/>
      <c r="D322"/>
      <c r="E322" s="74"/>
      <c r="F322" s="74"/>
      <c r="G322" s="74"/>
      <c r="H322" s="74"/>
      <c r="I322" s="74"/>
      <c r="J322" s="74"/>
      <c r="K322" s="74"/>
      <c r="L322" s="74"/>
      <c r="Q322" s="74"/>
      <c r="R322" s="74"/>
      <c r="S322" s="74"/>
      <c r="T322" s="74"/>
      <c r="U322" s="74"/>
      <c r="V322" s="74"/>
      <c r="W322" s="74"/>
      <c r="AE322" s="74"/>
      <c r="AF322" s="74"/>
      <c r="AG322" s="74"/>
      <c r="AH322" s="74"/>
      <c r="AI322" s="74"/>
      <c r="AJ322" s="74"/>
      <c r="AK322" s="74"/>
      <c r="AP322" s="74"/>
      <c r="AS322" s="74"/>
      <c r="AT322" s="74"/>
      <c r="AU322" s="74"/>
      <c r="AW322" s="74"/>
      <c r="AY322" s="74"/>
      <c r="AZ322" s="74"/>
      <c r="BA322" s="74"/>
      <c r="BB322" s="74"/>
      <c r="BC322" s="74"/>
      <c r="BD322" s="74"/>
      <c r="BE322" s="74"/>
      <c r="BF322" s="74"/>
      <c r="BH322" s="74"/>
      <c r="BJ322" s="74"/>
      <c r="BL322" s="74"/>
      <c r="BM322" s="74"/>
      <c r="BN322" s="74"/>
      <c r="BO322" s="74"/>
      <c r="BP322" s="74"/>
      <c r="BR322" s="74"/>
      <c r="BS322" s="74"/>
      <c r="BV322" s="74"/>
      <c r="BX322" s="74"/>
      <c r="BY322" s="74"/>
      <c r="BZ322" s="74"/>
      <c r="CA322" s="74"/>
      <c r="CB322" s="74"/>
      <c r="CC322" s="74"/>
      <c r="CF322" s="74"/>
      <c r="CG322" s="74"/>
      <c r="CH322" s="74"/>
      <c r="CI322" s="74"/>
      <c r="CJ322" s="74"/>
      <c r="CK322" s="74"/>
      <c r="CL322" s="74"/>
      <c r="CM322" s="74"/>
      <c r="CN322" s="74"/>
      <c r="CO322" s="74"/>
      <c r="CP322" s="74"/>
      <c r="CQ322" s="74"/>
      <c r="CR322" s="74"/>
      <c r="CS322" s="74"/>
      <c r="CT322" s="74"/>
      <c r="CU322" s="74"/>
    </row>
    <row r="323" spans="1:101" ht="15" customHeight="1">
      <c r="B323" s="108"/>
      <c r="C323"/>
      <c r="D323"/>
      <c r="E323" s="74"/>
      <c r="F323" s="74"/>
      <c r="G323" s="74"/>
      <c r="H323" s="74"/>
      <c r="I323" s="74"/>
      <c r="J323" s="74"/>
      <c r="K323" s="74"/>
      <c r="L323" s="74"/>
      <c r="Q323" s="142"/>
      <c r="R323" s="74"/>
      <c r="S323" s="74"/>
      <c r="T323" s="74"/>
      <c r="U323" s="74"/>
      <c r="V323" s="74"/>
      <c r="W323" s="74"/>
      <c r="AE323" s="74"/>
      <c r="AF323" s="74"/>
      <c r="AG323" s="74"/>
      <c r="AH323" s="74"/>
      <c r="AI323" s="74"/>
      <c r="AJ323" s="74"/>
      <c r="AK323" s="74"/>
      <c r="AP323" s="74"/>
      <c r="AS323" s="74"/>
      <c r="AT323" s="74"/>
      <c r="AU323" s="74"/>
      <c r="AW323" s="74"/>
      <c r="AY323" s="74"/>
      <c r="AZ323" s="74"/>
      <c r="BA323" s="74"/>
      <c r="BB323" s="74"/>
      <c r="BC323" s="74"/>
      <c r="BD323" s="74"/>
      <c r="BE323" s="74"/>
      <c r="BF323" s="74"/>
      <c r="BH323" s="74"/>
      <c r="BJ323" s="74"/>
      <c r="BL323" s="74"/>
      <c r="BM323" s="74"/>
      <c r="BN323" s="74"/>
      <c r="BO323" s="74"/>
      <c r="BP323" s="74"/>
      <c r="BR323" s="74"/>
      <c r="BS323" s="74"/>
      <c r="BV323" s="74"/>
      <c r="BX323" s="74"/>
      <c r="BY323" s="74"/>
      <c r="BZ323" s="74"/>
      <c r="CA323" s="74"/>
      <c r="CB323" s="74"/>
      <c r="CC323" s="74"/>
      <c r="CF323" s="74"/>
      <c r="CG323" s="74"/>
      <c r="CH323" s="74"/>
      <c r="CI323" s="74"/>
      <c r="CJ323" s="74"/>
      <c r="CK323" s="74"/>
      <c r="CL323" s="74"/>
      <c r="CM323" s="74"/>
      <c r="CN323" s="74"/>
      <c r="CO323" s="74"/>
      <c r="CP323" s="74"/>
      <c r="CQ323" s="74"/>
      <c r="CR323" s="74"/>
      <c r="CS323" s="74"/>
      <c r="CT323" s="74"/>
      <c r="CU323" s="74"/>
    </row>
    <row r="324" spans="1:101" ht="15" customHeight="1">
      <c r="B324" s="108"/>
      <c r="C324"/>
      <c r="E324" s="74"/>
      <c r="F324" s="74"/>
      <c r="G324" s="74"/>
      <c r="H324" s="74"/>
      <c r="I324" s="74"/>
      <c r="J324" s="74"/>
      <c r="K324" s="74"/>
      <c r="L324" s="74"/>
      <c r="Q324" s="74"/>
      <c r="R324" s="74"/>
      <c r="S324" s="74"/>
      <c r="T324" s="74"/>
      <c r="U324" s="74"/>
      <c r="V324" s="74"/>
      <c r="W324" s="74"/>
      <c r="AE324" s="74"/>
      <c r="AF324" s="74"/>
      <c r="AG324" s="74"/>
      <c r="AH324" s="74"/>
      <c r="AI324" s="74"/>
      <c r="AJ324" s="74"/>
      <c r="AK324" s="74"/>
      <c r="AP324" s="74"/>
      <c r="AS324" s="74"/>
      <c r="AT324" s="74"/>
      <c r="AU324" s="74"/>
      <c r="AW324" s="74"/>
      <c r="AY324" s="74"/>
      <c r="AZ324" s="74"/>
      <c r="BA324" s="74"/>
      <c r="BB324" s="74"/>
      <c r="BC324" s="74"/>
      <c r="BD324" s="74"/>
      <c r="BE324" s="74"/>
      <c r="BF324" s="74"/>
      <c r="BH324" s="74"/>
      <c r="BJ324" s="74"/>
      <c r="BL324" s="74"/>
      <c r="BM324" s="74"/>
      <c r="BN324" s="74"/>
      <c r="BO324" s="74"/>
      <c r="BP324" s="74"/>
      <c r="BR324" s="74"/>
      <c r="BS324" s="74"/>
      <c r="BV324" s="74"/>
      <c r="BX324" s="74"/>
      <c r="BY324" s="74"/>
      <c r="BZ324" s="74"/>
      <c r="CA324" s="74"/>
      <c r="CB324" s="74"/>
      <c r="CC324" s="74"/>
      <c r="CF324" s="74"/>
      <c r="CG324" s="74"/>
      <c r="CH324" s="74"/>
      <c r="CI324" s="74"/>
      <c r="CJ324" s="74"/>
      <c r="CK324" s="74"/>
      <c r="CL324" s="74"/>
      <c r="CM324" s="74"/>
      <c r="CN324" s="74"/>
      <c r="CO324" s="74"/>
      <c r="CP324" s="74"/>
      <c r="CQ324" s="74"/>
      <c r="CR324" s="74"/>
      <c r="CS324" s="74"/>
      <c r="CT324" s="74"/>
      <c r="CU324" s="74"/>
    </row>
    <row r="325" spans="1:101" ht="15" customHeight="1">
      <c r="B325" s="108"/>
      <c r="C325"/>
      <c r="E325" s="74"/>
      <c r="F325" s="74"/>
      <c r="G325" s="74"/>
      <c r="H325" s="74"/>
      <c r="I325" s="74"/>
      <c r="J325" s="74"/>
      <c r="K325" s="74"/>
      <c r="L325" s="74"/>
      <c r="Q325" s="74"/>
      <c r="R325" s="74"/>
      <c r="S325" s="74"/>
      <c r="T325" s="74"/>
      <c r="U325" s="74"/>
      <c r="V325" s="74"/>
      <c r="W325" s="74"/>
      <c r="AE325" s="74"/>
      <c r="AF325" s="74"/>
      <c r="AG325" s="74"/>
      <c r="AH325" s="74"/>
      <c r="AI325" s="74"/>
      <c r="AJ325" s="74"/>
      <c r="AK325" s="74"/>
      <c r="AP325" s="74"/>
      <c r="AS325" s="74"/>
      <c r="AT325" s="74"/>
      <c r="AU325" s="74"/>
      <c r="AW325" s="74"/>
      <c r="AY325" s="74"/>
      <c r="AZ325" s="74"/>
      <c r="BA325" s="74"/>
      <c r="BB325" s="74"/>
      <c r="BC325" s="74"/>
      <c r="BD325" s="74"/>
      <c r="BE325" s="74"/>
      <c r="BF325" s="74"/>
      <c r="BH325" s="74"/>
      <c r="BJ325" s="74"/>
      <c r="BL325" s="74"/>
      <c r="BM325" s="74"/>
      <c r="BN325" s="74"/>
      <c r="BO325" s="74"/>
      <c r="BP325" s="74"/>
      <c r="BR325" s="74"/>
      <c r="BS325" s="74"/>
      <c r="BV325" s="74"/>
      <c r="BX325" s="74"/>
      <c r="BY325" s="74"/>
      <c r="BZ325" s="74"/>
      <c r="CA325" s="74"/>
      <c r="CB325" s="74"/>
      <c r="CC325" s="74"/>
      <c r="CF325" s="74"/>
      <c r="CG325" s="74"/>
      <c r="CH325" s="74"/>
      <c r="CI325" s="74"/>
      <c r="CJ325" s="74"/>
      <c r="CK325" s="74"/>
      <c r="CL325" s="74"/>
      <c r="CM325" s="74"/>
      <c r="CN325" s="74"/>
      <c r="CO325" s="74"/>
      <c r="CP325" s="74"/>
      <c r="CQ325" s="74"/>
      <c r="CR325" s="74"/>
      <c r="CS325" s="74"/>
      <c r="CT325" s="74"/>
      <c r="CU325" s="74"/>
    </row>
    <row r="326" spans="1:101" ht="15" customHeight="1">
      <c r="B326" s="108"/>
      <c r="C326"/>
      <c r="E326" s="74"/>
      <c r="F326" s="74"/>
      <c r="G326" s="74"/>
      <c r="H326" s="74"/>
      <c r="I326" s="74"/>
      <c r="J326" s="74"/>
      <c r="K326" s="74"/>
      <c r="L326" s="74"/>
      <c r="Q326" s="74"/>
      <c r="R326" s="74"/>
      <c r="S326" s="74"/>
      <c r="T326" s="74"/>
      <c r="U326" s="74"/>
      <c r="V326" s="74"/>
      <c r="W326" s="74"/>
      <c r="AE326" s="74"/>
      <c r="AF326" s="74"/>
      <c r="AG326" s="74"/>
      <c r="AH326" s="74"/>
      <c r="AI326" s="74"/>
      <c r="AJ326" s="74"/>
      <c r="AK326" s="74"/>
      <c r="AO326" s="157"/>
      <c r="AP326" s="74"/>
      <c r="AS326" s="74"/>
      <c r="AT326" s="74"/>
      <c r="AU326" s="74"/>
      <c r="AW326" s="74"/>
      <c r="AY326" s="74"/>
      <c r="AZ326" s="74"/>
      <c r="BA326" s="74"/>
      <c r="BB326" s="74"/>
      <c r="BC326" s="74"/>
      <c r="BD326" s="74"/>
      <c r="BE326" s="74"/>
      <c r="BF326" s="74"/>
      <c r="BH326" s="74"/>
      <c r="BJ326" s="74"/>
      <c r="BL326" s="74"/>
      <c r="BM326" s="74"/>
      <c r="BN326" s="74"/>
      <c r="BO326" s="74"/>
      <c r="BP326" s="74"/>
      <c r="BR326" s="74"/>
      <c r="BS326" s="74"/>
      <c r="BV326" s="74"/>
      <c r="BX326" s="74"/>
      <c r="BY326" s="74"/>
      <c r="BZ326" s="74"/>
      <c r="CA326" s="74"/>
      <c r="CB326" s="74"/>
      <c r="CC326" s="74"/>
      <c r="CF326" s="74"/>
      <c r="CG326" s="74"/>
      <c r="CH326" s="74"/>
      <c r="CI326" s="74"/>
      <c r="CJ326" s="74"/>
      <c r="CK326" s="74"/>
      <c r="CL326" s="74"/>
      <c r="CM326" s="74"/>
      <c r="CN326" s="74"/>
      <c r="CO326" s="74"/>
      <c r="CP326" s="74"/>
      <c r="CQ326" s="74"/>
      <c r="CR326" s="74"/>
      <c r="CS326" s="74"/>
      <c r="CT326" s="74"/>
      <c r="CU326" s="74"/>
    </row>
    <row r="327" spans="1:101">
      <c r="B327" s="108"/>
      <c r="C327"/>
      <c r="E327" s="74"/>
      <c r="F327" s="74"/>
      <c r="G327" s="74"/>
      <c r="H327" s="74"/>
      <c r="I327" s="74"/>
      <c r="J327" s="74"/>
      <c r="K327" s="74"/>
      <c r="L327" s="74"/>
      <c r="Q327" s="74"/>
      <c r="R327" s="74"/>
      <c r="S327" s="74"/>
      <c r="T327" s="74"/>
      <c r="U327" s="74"/>
      <c r="V327" s="74"/>
      <c r="W327" s="74"/>
      <c r="AE327" s="74"/>
      <c r="AF327" s="74"/>
      <c r="AG327" s="74"/>
      <c r="AH327" s="74"/>
      <c r="AI327" s="74"/>
      <c r="AJ327" s="74"/>
      <c r="AK327" s="74"/>
      <c r="AP327" s="74"/>
      <c r="AS327" s="74"/>
      <c r="AT327" s="74"/>
      <c r="AU327" s="74"/>
      <c r="AW327" s="74"/>
      <c r="AY327" s="74"/>
      <c r="AZ327" s="74"/>
      <c r="BA327" s="74"/>
      <c r="BB327" s="74"/>
      <c r="BC327" s="74"/>
      <c r="BD327" s="74"/>
      <c r="BE327" s="74"/>
      <c r="BF327" s="74"/>
      <c r="BH327" s="74"/>
      <c r="BJ327" s="74"/>
      <c r="BL327" s="74"/>
      <c r="BM327" s="74"/>
      <c r="BN327" s="74"/>
      <c r="BO327" s="74"/>
      <c r="BP327" s="74"/>
      <c r="BR327" s="74"/>
      <c r="BS327" s="74"/>
      <c r="BV327" s="74"/>
      <c r="BX327" s="74"/>
      <c r="BY327" s="74"/>
      <c r="BZ327" s="74"/>
      <c r="CA327" s="74"/>
      <c r="CB327" s="74"/>
      <c r="CC327" s="74"/>
      <c r="CF327" s="74"/>
      <c r="CG327" s="74"/>
      <c r="CH327" s="74"/>
      <c r="CI327" s="74"/>
      <c r="CJ327" s="74"/>
      <c r="CK327" s="74"/>
      <c r="CL327" s="74"/>
      <c r="CM327" s="74"/>
      <c r="CN327" s="74"/>
      <c r="CO327" s="74"/>
      <c r="CP327" s="74"/>
      <c r="CQ327" s="74"/>
      <c r="CR327" s="74"/>
      <c r="CS327" s="74"/>
      <c r="CT327" s="74"/>
      <c r="CU327" s="74"/>
    </row>
    <row r="328" spans="1:101" ht="15" customHeight="1">
      <c r="B328" s="108"/>
      <c r="C328"/>
      <c r="E328" s="74"/>
      <c r="F328" s="74"/>
      <c r="G328" s="74"/>
      <c r="H328" s="74"/>
      <c r="I328" s="74"/>
      <c r="J328" s="74"/>
      <c r="K328" s="74"/>
      <c r="L328" s="74"/>
      <c r="Q328" s="74"/>
      <c r="R328" s="74"/>
      <c r="S328" s="74"/>
      <c r="T328" s="74"/>
      <c r="U328" s="74"/>
      <c r="V328" s="74"/>
      <c r="W328" s="74"/>
      <c r="AE328" s="74"/>
      <c r="AF328" s="74"/>
      <c r="AG328" s="74"/>
      <c r="AH328" s="74"/>
      <c r="AI328" s="74"/>
      <c r="AJ328" s="74"/>
      <c r="AK328" s="74"/>
      <c r="AP328" s="74"/>
      <c r="AS328" s="74"/>
      <c r="AT328" s="74"/>
      <c r="AU328" s="74"/>
      <c r="AW328" s="74"/>
      <c r="AY328" s="74"/>
      <c r="AZ328" s="74"/>
      <c r="BA328" s="74"/>
      <c r="BB328" s="74"/>
      <c r="BC328" s="74"/>
      <c r="BD328" s="74"/>
      <c r="BE328" s="74"/>
      <c r="BF328" s="74"/>
      <c r="BH328" s="74"/>
      <c r="BJ328" s="74"/>
      <c r="BL328" s="74"/>
      <c r="BM328" s="74"/>
      <c r="BN328" s="74"/>
      <c r="BO328" s="74"/>
      <c r="BP328" s="74"/>
      <c r="BR328" s="74"/>
      <c r="BS328" s="74"/>
      <c r="BV328" s="74"/>
      <c r="BX328" s="74"/>
      <c r="BY328" s="74"/>
      <c r="BZ328" s="74"/>
      <c r="CA328" s="74"/>
      <c r="CB328" s="74"/>
      <c r="CC328" s="74"/>
      <c r="CF328" s="74"/>
      <c r="CG328" s="74"/>
      <c r="CH328" s="74"/>
      <c r="CI328" s="74"/>
      <c r="CJ328" s="74"/>
      <c r="CK328" s="74"/>
      <c r="CL328" s="74"/>
      <c r="CM328" s="74"/>
      <c r="CN328" s="74"/>
      <c r="CO328" s="74"/>
      <c r="CP328" s="74"/>
      <c r="CQ328" s="74"/>
      <c r="CR328" s="74"/>
      <c r="CS328" s="74"/>
      <c r="CT328" s="74"/>
      <c r="CU328" s="74"/>
    </row>
    <row r="329" spans="1:101" ht="15" customHeight="1">
      <c r="B329" s="108"/>
      <c r="C329"/>
      <c r="E329" s="74"/>
      <c r="F329" s="74"/>
      <c r="G329" s="74"/>
      <c r="H329" s="74"/>
      <c r="I329" s="74"/>
      <c r="J329" s="74"/>
      <c r="K329" s="74"/>
      <c r="L329" s="74"/>
      <c r="Q329" s="74"/>
      <c r="R329" s="74"/>
      <c r="S329" s="74"/>
      <c r="T329" s="74"/>
      <c r="U329" s="74"/>
      <c r="V329" s="74"/>
      <c r="W329" s="74"/>
      <c r="AE329" s="74"/>
      <c r="AF329" s="74"/>
      <c r="AG329" s="74"/>
      <c r="AH329" s="74"/>
      <c r="AI329" s="74"/>
      <c r="AJ329" s="74"/>
      <c r="AK329" s="74"/>
      <c r="AP329" s="74"/>
      <c r="AS329" s="74"/>
      <c r="AT329" s="74"/>
      <c r="AU329" s="74"/>
      <c r="AW329" s="74"/>
      <c r="AY329" s="74"/>
      <c r="AZ329" s="74"/>
      <c r="BA329" s="74"/>
      <c r="BB329" s="74"/>
      <c r="BC329" s="74"/>
      <c r="BD329" s="74"/>
      <c r="BE329" s="74"/>
      <c r="BF329" s="74"/>
      <c r="BH329" s="74"/>
      <c r="BJ329" s="74"/>
      <c r="BL329" s="74"/>
      <c r="BM329" s="74"/>
      <c r="BN329" s="74"/>
      <c r="BO329" s="74"/>
      <c r="BP329" s="74"/>
      <c r="BR329" s="74"/>
      <c r="BS329" s="74"/>
      <c r="BV329" s="74"/>
      <c r="BX329" s="74"/>
      <c r="BY329" s="74"/>
      <c r="BZ329" s="74"/>
      <c r="CA329" s="74"/>
      <c r="CB329" s="74"/>
      <c r="CC329" s="74"/>
      <c r="CF329" s="74"/>
      <c r="CG329" s="74"/>
      <c r="CH329" s="74"/>
      <c r="CI329" s="74"/>
      <c r="CJ329" s="74"/>
      <c r="CK329" s="74"/>
      <c r="CL329" s="74"/>
      <c r="CM329" s="74"/>
      <c r="CN329" s="74"/>
      <c r="CO329" s="74"/>
      <c r="CP329" s="74"/>
      <c r="CQ329" s="74"/>
      <c r="CR329" s="74"/>
      <c r="CS329" s="74"/>
      <c r="CT329" s="74"/>
      <c r="CU329" s="74"/>
    </row>
    <row r="330" spans="1:101" ht="15" customHeight="1">
      <c r="B330" s="108"/>
      <c r="C330"/>
      <c r="E330" s="74"/>
      <c r="F330" s="74"/>
      <c r="G330" s="74"/>
      <c r="H330" s="74"/>
      <c r="I330" s="74"/>
      <c r="J330" s="74"/>
      <c r="K330" s="74"/>
      <c r="L330" s="74"/>
      <c r="Q330" s="74"/>
      <c r="R330" s="74"/>
      <c r="S330" s="74"/>
      <c r="T330" s="74"/>
      <c r="U330" s="74"/>
      <c r="V330" s="74"/>
      <c r="W330" s="74"/>
      <c r="AE330" s="74"/>
      <c r="AF330" s="74"/>
      <c r="AG330" s="74"/>
      <c r="AH330" s="74"/>
      <c r="AI330" s="74"/>
      <c r="AJ330" s="74"/>
      <c r="AK330" s="74"/>
      <c r="AP330" s="74"/>
      <c r="AS330" s="74"/>
      <c r="AT330" s="74"/>
      <c r="AU330" s="74"/>
      <c r="AW330" s="74"/>
      <c r="AY330" s="74"/>
      <c r="AZ330" s="74"/>
      <c r="BA330" s="74"/>
      <c r="BB330" s="74"/>
      <c r="BC330" s="74"/>
      <c r="BD330" s="74"/>
      <c r="BE330" s="74"/>
      <c r="BF330" s="74"/>
      <c r="BH330" s="74"/>
      <c r="BJ330" s="74"/>
      <c r="BL330" s="74"/>
      <c r="BM330" s="74"/>
      <c r="BN330" s="74"/>
      <c r="BO330" s="74"/>
      <c r="BP330" s="74"/>
      <c r="BR330" s="74"/>
      <c r="BS330" s="74"/>
      <c r="BV330" s="74"/>
      <c r="BX330" s="74"/>
      <c r="BY330" s="74"/>
      <c r="BZ330" s="74"/>
      <c r="CA330" s="74"/>
      <c r="CB330" s="74"/>
      <c r="CC330" s="74"/>
      <c r="CF330" s="74"/>
      <c r="CG330" s="74"/>
      <c r="CH330" s="74"/>
      <c r="CI330" s="74"/>
      <c r="CJ330" s="74"/>
      <c r="CK330" s="74"/>
      <c r="CL330" s="74"/>
      <c r="CM330" s="74"/>
      <c r="CN330" s="74"/>
      <c r="CO330" s="74"/>
      <c r="CP330" s="74"/>
      <c r="CQ330" s="74"/>
      <c r="CR330" s="74"/>
      <c r="CS330" s="74"/>
      <c r="CT330" s="74"/>
      <c r="CU330" s="74"/>
    </row>
    <row r="331" spans="1:101" ht="15" customHeight="1">
      <c r="B331" s="234"/>
      <c r="C331" s="3"/>
      <c r="D331" s="157"/>
      <c r="E331" s="74"/>
      <c r="F331" s="74"/>
      <c r="G331" s="74"/>
      <c r="H331" s="74"/>
      <c r="I331" s="74"/>
      <c r="J331" s="74"/>
      <c r="K331" s="74"/>
      <c r="L331" s="74"/>
      <c r="M331" s="157"/>
      <c r="N331" s="157"/>
      <c r="O331" s="157"/>
      <c r="P331" s="157"/>
      <c r="Q331" s="74"/>
      <c r="R331" s="74"/>
      <c r="S331" s="74"/>
      <c r="T331" s="74"/>
      <c r="U331" s="74"/>
      <c r="V331" s="74"/>
      <c r="W331" s="74"/>
      <c r="X331" s="157"/>
      <c r="Y331" s="157"/>
      <c r="Z331" s="157"/>
      <c r="AA331" s="157"/>
      <c r="AB331" s="157"/>
      <c r="AC331" s="157"/>
      <c r="AD331" s="157"/>
      <c r="AE331" s="74"/>
      <c r="AF331" s="74"/>
      <c r="AG331" s="74"/>
      <c r="AH331" s="74"/>
      <c r="AI331" s="74"/>
      <c r="AJ331" s="74"/>
      <c r="AK331" s="74"/>
      <c r="AL331" s="157"/>
      <c r="AM331" s="157"/>
      <c r="AN331" s="157"/>
      <c r="AO331" s="157"/>
      <c r="AP331" s="74"/>
      <c r="AQ331" s="157"/>
      <c r="AR331" s="157"/>
      <c r="AS331" s="74"/>
      <c r="AT331" s="74"/>
      <c r="AU331" s="74"/>
      <c r="AV331" s="157"/>
      <c r="AW331" s="74"/>
      <c r="AX331" s="157"/>
      <c r="AY331" s="74"/>
      <c r="AZ331" s="74"/>
      <c r="BA331" s="74"/>
      <c r="BB331" s="74"/>
      <c r="BC331" s="74"/>
      <c r="BD331" s="74"/>
      <c r="BE331" s="74"/>
      <c r="BF331" s="74"/>
      <c r="BG331" s="157"/>
      <c r="BH331" s="74"/>
      <c r="BI331" s="157"/>
      <c r="BJ331" s="74"/>
      <c r="BK331" s="157"/>
      <c r="BL331" s="74"/>
      <c r="BM331" s="74"/>
      <c r="BN331" s="74"/>
      <c r="BO331" s="74"/>
      <c r="BP331" s="74"/>
      <c r="BQ331" s="157"/>
      <c r="BR331" s="74"/>
      <c r="BS331" s="74"/>
      <c r="BT331" s="157"/>
      <c r="BU331" s="157"/>
      <c r="BV331" s="74"/>
      <c r="BW331" s="157"/>
      <c r="BX331" s="74"/>
      <c r="BY331" s="74"/>
      <c r="BZ331" s="74"/>
      <c r="CA331" s="74"/>
      <c r="CB331" s="74"/>
      <c r="CC331" s="74"/>
      <c r="CD331" s="157"/>
      <c r="CE331" s="157"/>
      <c r="CF331" s="74"/>
      <c r="CG331" s="74"/>
      <c r="CH331" s="74"/>
      <c r="CI331" s="74"/>
      <c r="CJ331" s="74"/>
      <c r="CK331" s="74"/>
      <c r="CL331" s="74"/>
      <c r="CM331" s="74"/>
      <c r="CN331" s="74"/>
      <c r="CO331" s="74"/>
      <c r="CP331" s="74"/>
      <c r="CQ331" s="74"/>
      <c r="CR331" s="74"/>
      <c r="CS331" s="74"/>
      <c r="CT331" s="74"/>
      <c r="CU331" s="74"/>
    </row>
    <row r="332" spans="1:101" s="3" customFormat="1" ht="15" customHeight="1">
      <c r="A332" s="82"/>
      <c r="B332" s="108"/>
      <c r="C332" s="109"/>
      <c r="E332" s="75"/>
      <c r="F332" s="181"/>
      <c r="G332" s="75"/>
      <c r="H332" s="75"/>
      <c r="I332" s="75"/>
      <c r="J332" s="75"/>
      <c r="K332" s="75"/>
      <c r="L332" s="181"/>
      <c r="M332" s="75"/>
      <c r="N332" s="75"/>
      <c r="O332" s="75"/>
      <c r="P332" s="75"/>
      <c r="Q332" s="75"/>
      <c r="R332" s="75"/>
      <c r="S332" s="181"/>
      <c r="T332" s="75"/>
      <c r="U332" s="75"/>
      <c r="V332" s="181"/>
      <c r="W332" s="75"/>
      <c r="X332" s="75"/>
      <c r="Y332" s="181"/>
      <c r="Z332" s="181"/>
      <c r="AA332" s="75"/>
      <c r="AB332" s="181"/>
      <c r="AC332" s="75"/>
      <c r="AD332" s="75"/>
      <c r="AE332" s="181"/>
      <c r="AF332" s="181"/>
      <c r="AG332" s="181"/>
      <c r="AH332" s="75"/>
      <c r="AI332" s="75"/>
      <c r="AJ332" s="75"/>
      <c r="AK332" s="75"/>
      <c r="AL332" s="75"/>
      <c r="AM332" s="181"/>
      <c r="AN332" s="157"/>
      <c r="AO332" s="75"/>
      <c r="AP332" s="80"/>
      <c r="AQ332" s="75"/>
      <c r="AR332" s="75"/>
      <c r="AS332" s="80"/>
      <c r="AT332" s="75"/>
      <c r="AU332" s="75"/>
      <c r="AV332" s="181"/>
      <c r="AW332" s="75"/>
      <c r="AX332" s="80"/>
      <c r="AY332" s="75"/>
      <c r="AZ332" s="75"/>
      <c r="BA332" s="75"/>
      <c r="BB332" s="75"/>
      <c r="BC332" s="75"/>
      <c r="BD332" s="75"/>
      <c r="BE332" s="75"/>
      <c r="BF332" s="75"/>
      <c r="BG332" s="75"/>
      <c r="BH332" s="75"/>
      <c r="BI332" s="75"/>
      <c r="BJ332" s="75"/>
      <c r="BK332" s="75"/>
      <c r="BL332" s="75"/>
      <c r="BM332" s="75"/>
      <c r="BN332" s="75"/>
      <c r="BO332" s="75"/>
      <c r="BP332" s="75"/>
      <c r="BQ332" s="75"/>
      <c r="BR332" s="75"/>
      <c r="BS332" s="75"/>
      <c r="BT332" s="157"/>
      <c r="BU332" s="75"/>
      <c r="BV332" s="75"/>
      <c r="BW332" s="75"/>
      <c r="BX332" s="75"/>
      <c r="BY332" s="75"/>
      <c r="BZ332" s="75"/>
      <c r="CA332" s="75"/>
      <c r="CB332" s="75"/>
      <c r="CC332" s="75"/>
      <c r="CE332" s="75"/>
      <c r="CF332" s="75"/>
      <c r="CG332" s="75"/>
      <c r="CH332" s="75"/>
      <c r="CI332" s="75"/>
      <c r="CJ332" s="75"/>
      <c r="CK332" s="75"/>
      <c r="CL332" s="75"/>
      <c r="CM332" s="75"/>
      <c r="CN332" s="75"/>
      <c r="CO332" s="75"/>
      <c r="CP332" s="75"/>
      <c r="CQ332" s="75"/>
      <c r="CR332" s="75"/>
    </row>
    <row r="333" spans="1:101" s="3" customFormat="1" ht="15" customHeight="1">
      <c r="A333" s="82"/>
      <c r="B333" s="108"/>
      <c r="C333" s="109"/>
      <c r="E333" s="75"/>
      <c r="F333" s="181"/>
      <c r="G333" s="75"/>
      <c r="H333" s="75"/>
      <c r="I333" s="75"/>
      <c r="J333" s="75"/>
      <c r="K333" s="75"/>
      <c r="L333" s="181"/>
      <c r="M333" s="75"/>
      <c r="N333" s="75"/>
      <c r="O333" s="75"/>
      <c r="P333" s="75"/>
      <c r="Q333" s="75"/>
      <c r="R333" s="75"/>
      <c r="S333" s="157"/>
      <c r="T333" s="75"/>
      <c r="U333" s="75"/>
      <c r="V333" s="181"/>
      <c r="W333" s="75"/>
      <c r="X333" s="75"/>
      <c r="Y333" s="181"/>
      <c r="Z333" s="181"/>
      <c r="AA333" s="75"/>
      <c r="AB333" s="181"/>
      <c r="AC333" s="75"/>
      <c r="AD333" s="75"/>
      <c r="AE333" s="181"/>
      <c r="AF333" s="181"/>
      <c r="AG333" s="181"/>
      <c r="AH333" s="75"/>
      <c r="AI333" s="75"/>
      <c r="AJ333" s="75"/>
      <c r="AK333" s="75"/>
      <c r="AL333" s="75"/>
      <c r="AM333" s="181"/>
      <c r="AN333" s="181"/>
      <c r="AO333" s="75"/>
      <c r="AP333" s="80"/>
      <c r="AQ333" s="75"/>
      <c r="AR333" s="75"/>
      <c r="AS333" s="75"/>
      <c r="AT333" s="75"/>
      <c r="AU333" s="75"/>
      <c r="AV333" s="181"/>
      <c r="AW333" s="75"/>
      <c r="AX333" s="75"/>
      <c r="AY333" s="75"/>
      <c r="AZ333" s="80"/>
      <c r="BA333" s="75"/>
      <c r="BB333" s="75"/>
      <c r="BC333" s="75"/>
      <c r="BD333" s="75"/>
      <c r="BE333" s="75"/>
      <c r="BF333" s="75"/>
      <c r="BG333" s="75"/>
      <c r="BH333" s="75"/>
      <c r="BI333" s="75"/>
      <c r="BJ333" s="75"/>
      <c r="BK333" s="75"/>
      <c r="BL333" s="75"/>
      <c r="BM333" s="75"/>
      <c r="BN333" s="75"/>
      <c r="BO333" s="75"/>
      <c r="BP333" s="75"/>
      <c r="BQ333" s="75"/>
      <c r="BR333" s="75"/>
      <c r="BS333" s="75"/>
      <c r="BT333" s="181"/>
      <c r="BU333" s="75"/>
      <c r="BV333" s="75"/>
      <c r="BW333" s="75"/>
      <c r="BX333" s="75"/>
      <c r="BY333" s="75"/>
      <c r="BZ333" s="75"/>
      <c r="CA333" s="75"/>
      <c r="CB333" s="75"/>
      <c r="CC333" s="75"/>
      <c r="CD333" s="75"/>
      <c r="CE333" s="75"/>
      <c r="CF333" s="75"/>
      <c r="CG333" s="75"/>
      <c r="CH333" s="75"/>
      <c r="CI333" s="75"/>
      <c r="CJ333" s="75"/>
      <c r="CK333" s="75"/>
      <c r="CL333" s="75"/>
      <c r="CM333" s="75"/>
      <c r="CN333" s="75"/>
      <c r="CO333" s="75"/>
      <c r="CP333" s="75"/>
      <c r="CQ333" s="75"/>
      <c r="CR333" s="75"/>
    </row>
    <row r="334" spans="1:101">
      <c r="A334" s="107"/>
      <c r="B334" s="108"/>
      <c r="D334"/>
      <c r="F334" s="157"/>
      <c r="L334" s="157"/>
      <c r="M334"/>
      <c r="N334"/>
      <c r="O334"/>
      <c r="P334"/>
      <c r="S334" s="157"/>
      <c r="V334" s="157"/>
      <c r="X334"/>
      <c r="Y334" s="157"/>
      <c r="Z334" s="157"/>
      <c r="AA334"/>
      <c r="AB334" s="157"/>
      <c r="AC334"/>
      <c r="AD334"/>
      <c r="AE334" s="157"/>
      <c r="AF334" s="157"/>
      <c r="AG334" s="157"/>
      <c r="AL334"/>
      <c r="AM334" s="157"/>
      <c r="AN334" s="157"/>
      <c r="AO334" s="2"/>
      <c r="AQ334"/>
      <c r="AR334"/>
      <c r="AV334" s="157"/>
      <c r="AX334"/>
      <c r="BG334"/>
      <c r="BI334"/>
      <c r="BK334"/>
      <c r="BQ334"/>
      <c r="BT334" s="157"/>
      <c r="BU334"/>
      <c r="BW334"/>
      <c r="CD334"/>
      <c r="CE334"/>
      <c r="CF334" s="2"/>
      <c r="CU334"/>
      <c r="CV334"/>
      <c r="CW334"/>
    </row>
    <row r="335" spans="1:101">
      <c r="C335" s="227"/>
      <c r="D335"/>
      <c r="F335" s="157"/>
      <c r="L335" s="157"/>
      <c r="M335"/>
      <c r="N335"/>
      <c r="O335"/>
      <c r="P335"/>
      <c r="S335" s="157"/>
      <c r="V335" s="157"/>
      <c r="X335"/>
      <c r="Y335" s="157"/>
      <c r="Z335" s="157"/>
      <c r="AA335"/>
      <c r="AB335" s="157"/>
      <c r="AC335"/>
      <c r="AD335"/>
      <c r="AE335" s="2"/>
      <c r="AF335" s="157"/>
      <c r="AG335" s="157"/>
      <c r="AL335"/>
      <c r="AM335" s="157"/>
      <c r="AN335" s="157"/>
      <c r="AO335"/>
      <c r="AQ335"/>
      <c r="AR335"/>
      <c r="AV335" s="157"/>
      <c r="AX335"/>
      <c r="BG335"/>
      <c r="BI335"/>
      <c r="BK335"/>
      <c r="BQ335"/>
      <c r="BT335" s="157"/>
      <c r="BU335"/>
      <c r="BW335"/>
      <c r="CD335"/>
      <c r="CE335"/>
      <c r="CF335" s="2"/>
      <c r="CU335"/>
      <c r="CV335"/>
      <c r="CW335"/>
    </row>
    <row r="336" spans="1:101" ht="15" customHeight="1">
      <c r="B336" s="108"/>
      <c r="C336" s="109"/>
      <c r="D336"/>
      <c r="E336" s="74"/>
      <c r="F336" s="157"/>
      <c r="G336" s="74"/>
      <c r="H336" s="74"/>
      <c r="I336" s="74"/>
      <c r="J336" s="74"/>
      <c r="K336" s="74"/>
      <c r="L336" s="157"/>
      <c r="M336" s="74"/>
      <c r="N336" s="74"/>
      <c r="O336" s="74"/>
      <c r="P336" s="74"/>
      <c r="Q336" s="74"/>
      <c r="R336" s="74"/>
      <c r="S336" s="157"/>
      <c r="T336" s="74"/>
      <c r="U336" s="74"/>
      <c r="V336" s="157"/>
      <c r="W336" s="74"/>
      <c r="X336" s="74"/>
      <c r="Y336" s="157"/>
      <c r="Z336" s="157"/>
      <c r="AA336" s="74"/>
      <c r="AB336" s="157"/>
      <c r="AC336" s="74"/>
      <c r="AD336" s="74"/>
      <c r="AE336" s="157"/>
      <c r="AF336" s="157"/>
      <c r="AG336" s="157"/>
      <c r="AH336" s="74"/>
      <c r="AI336" s="74"/>
      <c r="AJ336" s="74"/>
      <c r="AK336" s="74"/>
      <c r="AL336" s="74"/>
      <c r="AM336" s="157"/>
      <c r="AN336" s="74"/>
      <c r="AO336" s="74"/>
      <c r="AP336" s="74"/>
      <c r="AQ336" s="74"/>
      <c r="AR336" s="74"/>
      <c r="AS336" s="74"/>
      <c r="AT336" s="74"/>
      <c r="AU336" s="74"/>
      <c r="AV336" s="157"/>
      <c r="AW336" s="74"/>
      <c r="AX336" s="74"/>
      <c r="AY336" s="74"/>
      <c r="AZ336" s="74"/>
      <c r="BA336" s="74"/>
      <c r="BB336" s="74"/>
      <c r="BC336" s="74"/>
      <c r="BD336" s="74"/>
      <c r="BE336" s="74"/>
      <c r="BF336" s="74"/>
      <c r="BG336" s="74"/>
      <c r="BH336" s="74"/>
      <c r="BI336" s="74"/>
      <c r="BJ336" s="74"/>
      <c r="BK336" s="74"/>
      <c r="BL336" s="74"/>
      <c r="BM336" s="74"/>
      <c r="BN336" s="74"/>
      <c r="BO336" s="74"/>
      <c r="BP336" s="74"/>
      <c r="BQ336" s="74"/>
      <c r="BR336" s="74"/>
      <c r="BS336" s="74"/>
      <c r="BT336" s="157"/>
      <c r="BU336" s="74"/>
      <c r="BV336" s="74"/>
      <c r="BW336" s="74"/>
      <c r="BX336" s="74"/>
      <c r="BY336" s="74"/>
      <c r="BZ336" s="74"/>
      <c r="CA336" s="74"/>
      <c r="CB336" s="74"/>
      <c r="CC336" s="74"/>
      <c r="CD336" s="74"/>
      <c r="CE336" s="74"/>
      <c r="CF336" s="74"/>
      <c r="CG336" s="74"/>
      <c r="CH336" s="74"/>
      <c r="CI336" s="74"/>
      <c r="CJ336" s="74"/>
      <c r="CK336" s="74"/>
      <c r="CL336" s="74"/>
      <c r="CM336" s="74"/>
      <c r="CN336" s="74"/>
      <c r="CO336" s="74"/>
      <c r="CP336" s="74"/>
      <c r="CQ336" s="74"/>
      <c r="CR336" s="74"/>
      <c r="CU336"/>
      <c r="CV336"/>
      <c r="CW336"/>
    </row>
    <row r="337" spans="1:256" ht="15" customHeight="1">
      <c r="B337" s="114"/>
      <c r="C337" s="109"/>
      <c r="D337" s="74"/>
      <c r="E337" s="74"/>
      <c r="F337" s="157"/>
      <c r="G337" s="74"/>
      <c r="H337" s="74"/>
      <c r="I337" s="74"/>
      <c r="J337" s="74"/>
      <c r="K337" s="74"/>
      <c r="L337" s="157"/>
      <c r="M337" s="74"/>
      <c r="N337" s="74"/>
      <c r="O337" s="74"/>
      <c r="P337" s="74"/>
      <c r="Q337" s="74"/>
      <c r="R337" s="74"/>
      <c r="S337" s="157"/>
      <c r="T337" s="74"/>
      <c r="U337" s="74"/>
      <c r="V337" s="157"/>
      <c r="W337" s="74"/>
      <c r="X337" s="74"/>
      <c r="Y337" s="157"/>
      <c r="Z337" s="157"/>
      <c r="AA337" s="74"/>
      <c r="AB337" s="157"/>
      <c r="AC337" s="74"/>
      <c r="AD337" s="74"/>
      <c r="AE337" s="157"/>
      <c r="AF337" s="157"/>
      <c r="AG337" s="157"/>
      <c r="AH337" s="74"/>
      <c r="AI337" s="74"/>
      <c r="AJ337" s="74"/>
      <c r="AK337" s="74"/>
      <c r="AL337" s="74"/>
      <c r="AM337" s="157"/>
      <c r="AN337" s="157"/>
      <c r="AO337" s="74"/>
      <c r="AP337" s="74"/>
      <c r="AQ337" s="74"/>
      <c r="AR337" s="74"/>
      <c r="AS337" s="74"/>
      <c r="AT337" s="74"/>
      <c r="AU337" s="74"/>
      <c r="AV337" s="157"/>
      <c r="AW337" s="74"/>
      <c r="AX337" s="74"/>
      <c r="AY337" s="74"/>
      <c r="AZ337" s="74"/>
      <c r="BA337" s="74"/>
      <c r="BB337" s="74"/>
      <c r="BC337" s="74"/>
      <c r="BD337" s="74"/>
      <c r="BE337" s="74"/>
      <c r="BF337" s="74"/>
      <c r="BG337" s="74"/>
      <c r="BH337" s="74"/>
      <c r="BI337" s="74"/>
      <c r="BJ337" s="74"/>
      <c r="BK337" s="74"/>
      <c r="BL337" s="74"/>
      <c r="BM337" s="74"/>
      <c r="BN337" s="74"/>
      <c r="BO337" s="74"/>
      <c r="BP337" s="74"/>
      <c r="BQ337" s="74"/>
      <c r="BR337" s="74"/>
      <c r="BS337" s="74"/>
      <c r="BT337" s="157"/>
      <c r="BU337" s="74"/>
      <c r="BV337" s="74"/>
      <c r="BW337" s="74"/>
      <c r="BX337" s="74"/>
      <c r="BY337" s="74"/>
      <c r="BZ337" s="74"/>
      <c r="CA337" s="74"/>
      <c r="CB337" s="74"/>
      <c r="CC337" s="74"/>
      <c r="CD337" s="74"/>
      <c r="CE337" s="74"/>
      <c r="CF337" s="74"/>
      <c r="CG337" s="74"/>
      <c r="CH337" s="74"/>
      <c r="CI337" s="74"/>
      <c r="CJ337" s="74"/>
      <c r="CK337" s="74"/>
      <c r="CL337" s="74"/>
      <c r="CM337" s="74"/>
      <c r="CN337" s="74"/>
      <c r="CO337" s="74"/>
      <c r="CP337" s="74"/>
      <c r="CQ337" s="74"/>
      <c r="CR337" s="74"/>
      <c r="CU337"/>
      <c r="CV337"/>
      <c r="CW337"/>
    </row>
    <row r="338" spans="1:256" ht="15" customHeight="1">
      <c r="B338" s="114"/>
      <c r="C338" s="109"/>
      <c r="D338"/>
      <c r="E338" s="74"/>
      <c r="F338" s="157"/>
      <c r="G338" s="74"/>
      <c r="H338" s="74"/>
      <c r="I338" s="74"/>
      <c r="J338" s="74"/>
      <c r="K338" s="74"/>
      <c r="L338" s="157"/>
      <c r="M338" s="74"/>
      <c r="N338" s="74"/>
      <c r="O338" s="74"/>
      <c r="P338" s="74"/>
      <c r="Q338" s="74"/>
      <c r="R338" s="74"/>
      <c r="S338" s="157"/>
      <c r="T338" s="74"/>
      <c r="U338" s="74"/>
      <c r="V338" s="157"/>
      <c r="W338" s="74"/>
      <c r="X338" s="74"/>
      <c r="Y338" s="157"/>
      <c r="Z338" s="157"/>
      <c r="AA338" s="74"/>
      <c r="AB338" s="157"/>
      <c r="AC338" s="74"/>
      <c r="AD338" s="74"/>
      <c r="AE338" s="157"/>
      <c r="AF338" s="157"/>
      <c r="AG338" s="157"/>
      <c r="AH338" s="74"/>
      <c r="AI338" s="74"/>
      <c r="AJ338" s="74"/>
      <c r="AK338" s="74"/>
      <c r="AL338" s="74"/>
      <c r="AM338" s="157"/>
      <c r="AN338" s="157"/>
      <c r="AO338" s="74"/>
      <c r="AP338" s="74"/>
      <c r="AQ338" s="74"/>
      <c r="AR338" s="74"/>
      <c r="AS338" s="74"/>
      <c r="AT338" s="74"/>
      <c r="AU338" s="74"/>
      <c r="AV338" s="157"/>
      <c r="AW338" s="74"/>
      <c r="AX338" s="74"/>
      <c r="AY338" s="74"/>
      <c r="AZ338" s="74"/>
      <c r="BA338" s="74"/>
      <c r="BB338" s="74"/>
      <c r="BC338" s="74"/>
      <c r="BD338" s="74"/>
      <c r="BE338" s="74"/>
      <c r="BF338" s="74"/>
      <c r="BG338" s="74"/>
      <c r="BH338" s="74"/>
      <c r="BI338" s="74"/>
      <c r="BJ338" s="74"/>
      <c r="BK338" s="74"/>
      <c r="BL338" s="74"/>
      <c r="BM338" s="74"/>
      <c r="BN338" s="74"/>
      <c r="BO338" s="74"/>
      <c r="BP338" s="74"/>
      <c r="BQ338" s="74"/>
      <c r="BR338" s="74"/>
      <c r="BS338" s="74"/>
      <c r="BT338" s="157"/>
      <c r="BU338" s="74"/>
      <c r="BV338" s="74"/>
      <c r="BW338" s="74"/>
      <c r="BX338" s="74"/>
      <c r="BY338" s="74"/>
      <c r="BZ338" s="74"/>
      <c r="CA338" s="74"/>
      <c r="CB338" s="74"/>
      <c r="CC338" s="74"/>
      <c r="CD338" s="74"/>
      <c r="CE338" s="74"/>
      <c r="CF338" s="74"/>
      <c r="CG338" s="74"/>
      <c r="CH338" s="74"/>
      <c r="CI338" s="74"/>
      <c r="CJ338" s="74"/>
      <c r="CK338" s="74"/>
      <c r="CL338" s="74"/>
      <c r="CM338" s="74"/>
      <c r="CN338" s="74"/>
      <c r="CO338" s="74"/>
      <c r="CP338" s="74"/>
      <c r="CQ338" s="74"/>
      <c r="CR338" s="74"/>
      <c r="CU338"/>
      <c r="CV338"/>
      <c r="CW338"/>
    </row>
    <row r="339" spans="1:256" ht="15" customHeight="1">
      <c r="B339" s="114"/>
      <c r="C339" s="109"/>
      <c r="D339"/>
      <c r="E339" s="74"/>
      <c r="F339" s="157"/>
      <c r="G339" s="74"/>
      <c r="H339" s="74"/>
      <c r="I339" s="74"/>
      <c r="J339" s="74"/>
      <c r="K339" s="74"/>
      <c r="L339" s="157"/>
      <c r="M339" s="74"/>
      <c r="N339" s="74"/>
      <c r="O339" s="74"/>
      <c r="P339" s="74"/>
      <c r="Q339" s="74"/>
      <c r="R339" s="74"/>
      <c r="S339" s="157"/>
      <c r="T339" s="74"/>
      <c r="U339" s="74"/>
      <c r="V339" s="157"/>
      <c r="W339" s="74"/>
      <c r="X339" s="74"/>
      <c r="Y339" s="157"/>
      <c r="Z339" s="157"/>
      <c r="AA339" s="74"/>
      <c r="AB339" s="157"/>
      <c r="AC339" s="74"/>
      <c r="AD339" s="74"/>
      <c r="AE339" s="157"/>
      <c r="AF339" s="157"/>
      <c r="AG339" s="157"/>
      <c r="AH339" s="74"/>
      <c r="AI339" s="74"/>
      <c r="AJ339" s="74"/>
      <c r="AK339" s="74"/>
      <c r="AL339" s="74"/>
      <c r="AM339" s="74"/>
      <c r="AN339" s="157"/>
      <c r="AO339" s="74"/>
      <c r="AP339" s="74"/>
      <c r="AQ339" s="74"/>
      <c r="AR339" s="74"/>
      <c r="AS339" s="74"/>
      <c r="AT339" s="74"/>
      <c r="AU339" s="74"/>
      <c r="AV339" s="157"/>
      <c r="AW339" s="74"/>
      <c r="AX339" s="74"/>
      <c r="AY339" s="74"/>
      <c r="AZ339" s="74"/>
      <c r="BA339" s="74"/>
      <c r="BB339" s="74"/>
      <c r="BC339" s="74"/>
      <c r="BD339" s="74"/>
      <c r="BE339" s="74"/>
      <c r="BF339" s="74"/>
      <c r="BG339" s="74"/>
      <c r="BH339" s="74"/>
      <c r="BI339" s="74"/>
      <c r="BJ339" s="74"/>
      <c r="BK339" s="74"/>
      <c r="BL339" s="74"/>
      <c r="BM339" s="74"/>
      <c r="BN339" s="74"/>
      <c r="BO339" s="74"/>
      <c r="BP339" s="74"/>
      <c r="BQ339" s="74"/>
      <c r="BR339" s="74"/>
      <c r="BS339" s="74"/>
      <c r="BT339" s="157"/>
      <c r="BU339" s="74"/>
      <c r="BV339" s="74"/>
      <c r="BW339" s="74"/>
      <c r="BX339" s="74"/>
      <c r="BY339" s="74"/>
      <c r="BZ339" s="74"/>
      <c r="CA339" s="74"/>
      <c r="CB339" s="74"/>
      <c r="CC339" s="74"/>
      <c r="CD339" s="74"/>
      <c r="CE339" s="74"/>
      <c r="CF339" s="74"/>
      <c r="CG339" s="74"/>
      <c r="CH339" s="74"/>
      <c r="CI339" s="74"/>
      <c r="CJ339" s="74"/>
      <c r="CK339" s="74"/>
      <c r="CL339" s="74"/>
      <c r="CM339" s="74"/>
      <c r="CN339" s="74"/>
      <c r="CO339" s="74"/>
      <c r="CP339" s="74"/>
      <c r="CQ339" s="74"/>
      <c r="CR339" s="74"/>
      <c r="CU339"/>
      <c r="CV339"/>
      <c r="CW339"/>
    </row>
    <row r="340" spans="1:256" ht="15" customHeight="1">
      <c r="B340" s="108"/>
      <c r="C340" s="109"/>
      <c r="D340"/>
      <c r="E340" s="74"/>
      <c r="F340" s="157"/>
      <c r="G340" s="74"/>
      <c r="H340" s="74"/>
      <c r="I340" s="74"/>
      <c r="J340" s="74"/>
      <c r="K340" s="74"/>
      <c r="L340" s="157"/>
      <c r="M340" s="74"/>
      <c r="N340" s="74"/>
      <c r="O340" s="74"/>
      <c r="P340" s="74"/>
      <c r="Q340" s="74"/>
      <c r="R340" s="74"/>
      <c r="S340" s="157"/>
      <c r="T340" s="74"/>
      <c r="U340" s="74"/>
      <c r="V340" s="157"/>
      <c r="W340" s="74"/>
      <c r="X340" s="74"/>
      <c r="Y340" s="157"/>
      <c r="Z340" s="157"/>
      <c r="AA340" s="74"/>
      <c r="AB340" s="157"/>
      <c r="AC340" s="74"/>
      <c r="AD340" s="74"/>
      <c r="AE340" s="157"/>
      <c r="AF340" s="157"/>
      <c r="AG340" s="157"/>
      <c r="AH340" s="74"/>
      <c r="AI340" s="74"/>
      <c r="AJ340" s="74"/>
      <c r="AK340" s="74"/>
      <c r="AL340" s="74"/>
      <c r="AM340" s="74"/>
      <c r="AN340" s="157"/>
      <c r="AO340" s="74"/>
      <c r="AP340" s="74"/>
      <c r="AQ340" s="74"/>
      <c r="AR340" s="74"/>
      <c r="AS340" s="74"/>
      <c r="AT340" s="74"/>
      <c r="AU340" s="74"/>
      <c r="AV340" s="157"/>
      <c r="AW340" s="74"/>
      <c r="AX340" s="74"/>
      <c r="AY340" s="74"/>
      <c r="AZ340" s="74"/>
      <c r="BA340" s="74"/>
      <c r="BB340" s="74"/>
      <c r="BC340" s="74"/>
      <c r="BD340" s="74"/>
      <c r="BE340" s="74"/>
      <c r="BF340" s="74"/>
      <c r="BG340" s="74"/>
      <c r="BH340" s="74"/>
      <c r="BI340" s="74"/>
      <c r="BJ340" s="74"/>
      <c r="BK340" s="74"/>
      <c r="BL340" s="74"/>
      <c r="BM340" s="74"/>
      <c r="BN340" s="74"/>
      <c r="BO340" s="74"/>
      <c r="BP340" s="74"/>
      <c r="BQ340" s="74"/>
      <c r="BR340" s="74"/>
      <c r="BS340" s="74"/>
      <c r="BT340" s="157"/>
      <c r="BU340" s="74"/>
      <c r="BV340" s="74"/>
      <c r="BW340" s="74"/>
      <c r="BX340" s="74"/>
      <c r="BY340" s="74"/>
      <c r="BZ340" s="74"/>
      <c r="CA340" s="74"/>
      <c r="CB340" s="74"/>
      <c r="CC340" s="74"/>
      <c r="CD340" s="74"/>
      <c r="CE340" s="74"/>
      <c r="CF340" s="74"/>
      <c r="CG340" s="74"/>
      <c r="CH340" s="74"/>
      <c r="CI340" s="74"/>
      <c r="CJ340" s="74"/>
      <c r="CK340" s="74"/>
      <c r="CL340" s="74"/>
      <c r="CM340" s="74"/>
      <c r="CN340" s="74"/>
      <c r="CO340" s="74"/>
      <c r="CP340" s="74"/>
      <c r="CQ340" s="74"/>
      <c r="CR340" s="74"/>
      <c r="CU340"/>
      <c r="CV340"/>
      <c r="CW340"/>
    </row>
    <row r="341" spans="1:256" ht="15" customHeight="1">
      <c r="B341" s="108"/>
      <c r="C341" s="109"/>
      <c r="D341"/>
      <c r="E341" s="74"/>
      <c r="F341" s="157"/>
      <c r="G341" s="74"/>
      <c r="H341" s="74"/>
      <c r="I341" s="74"/>
      <c r="J341" s="74"/>
      <c r="K341" s="74"/>
      <c r="L341" s="157"/>
      <c r="M341" s="74"/>
      <c r="N341" s="74"/>
      <c r="O341" s="74"/>
      <c r="P341" s="74"/>
      <c r="Q341" s="74"/>
      <c r="R341" s="74"/>
      <c r="S341" s="157"/>
      <c r="T341" s="74"/>
      <c r="U341" s="74"/>
      <c r="V341" s="157"/>
      <c r="W341" s="74"/>
      <c r="X341" s="74"/>
      <c r="Y341" s="157"/>
      <c r="Z341" s="157"/>
      <c r="AA341" s="74"/>
      <c r="AB341" s="157"/>
      <c r="AC341" s="74"/>
      <c r="AD341" s="74"/>
      <c r="AE341" s="157"/>
      <c r="AF341" s="157"/>
      <c r="AG341" s="157"/>
      <c r="AH341" s="74"/>
      <c r="AI341" s="74"/>
      <c r="AJ341" s="74"/>
      <c r="AK341" s="74"/>
      <c r="AL341" s="74"/>
      <c r="AM341" s="74"/>
      <c r="AN341" s="157"/>
      <c r="AO341" s="74"/>
      <c r="AP341" s="74"/>
      <c r="AQ341" s="74"/>
      <c r="AR341" s="74"/>
      <c r="AS341" s="74"/>
      <c r="AT341" s="74"/>
      <c r="AU341" s="74"/>
      <c r="AV341" s="157"/>
      <c r="AW341" s="74"/>
      <c r="AX341" s="74"/>
      <c r="AY341" s="74"/>
      <c r="AZ341" s="74"/>
      <c r="BA341" s="74"/>
      <c r="BB341" s="74"/>
      <c r="BC341" s="74"/>
      <c r="BD341" s="74"/>
      <c r="BE341" s="74"/>
      <c r="BF341" s="74"/>
      <c r="BG341" s="74"/>
      <c r="BH341" s="74"/>
      <c r="BI341" s="74"/>
      <c r="BJ341" s="74"/>
      <c r="BK341" s="74"/>
      <c r="BL341" s="74"/>
      <c r="BM341" s="74"/>
      <c r="BN341" s="74"/>
      <c r="BO341" s="74"/>
      <c r="BP341" s="74"/>
      <c r="BQ341" s="74"/>
      <c r="BR341" s="74"/>
      <c r="BS341" s="74"/>
      <c r="BT341" s="157"/>
      <c r="BU341" s="74"/>
      <c r="BV341" s="74"/>
      <c r="BW341" s="74"/>
      <c r="BX341" s="74"/>
      <c r="BY341" s="74"/>
      <c r="BZ341" s="74"/>
      <c r="CA341" s="74"/>
      <c r="CB341" s="74"/>
      <c r="CC341" s="74"/>
      <c r="CD341" s="74"/>
      <c r="CE341" s="74"/>
      <c r="CF341" s="74"/>
      <c r="CG341" s="74"/>
      <c r="CH341" s="74"/>
      <c r="CI341" s="74"/>
      <c r="CJ341" s="74"/>
      <c r="CK341" s="74"/>
      <c r="CL341" s="74"/>
      <c r="CM341" s="74"/>
      <c r="CN341" s="74"/>
      <c r="CO341" s="74"/>
      <c r="CP341" s="74"/>
      <c r="CQ341" s="74"/>
      <c r="CR341" s="74"/>
      <c r="CU341"/>
      <c r="CV341"/>
      <c r="CW341"/>
    </row>
    <row r="342" spans="1:256" ht="15" customHeight="1">
      <c r="B342" s="108"/>
      <c r="C342" s="109"/>
      <c r="D342"/>
      <c r="E342" s="74"/>
      <c r="F342" s="157"/>
      <c r="G342" s="74"/>
      <c r="H342" s="74"/>
      <c r="I342" s="74"/>
      <c r="J342" s="74"/>
      <c r="K342" s="74"/>
      <c r="L342" s="157"/>
      <c r="M342" s="74"/>
      <c r="N342" s="74"/>
      <c r="O342" s="74"/>
      <c r="P342" s="74"/>
      <c r="Q342" s="74"/>
      <c r="R342" s="74"/>
      <c r="S342" s="157"/>
      <c r="T342" s="74"/>
      <c r="U342" s="74"/>
      <c r="V342" s="157"/>
      <c r="W342" s="74"/>
      <c r="X342" s="74"/>
      <c r="Y342" s="157"/>
      <c r="Z342" s="157"/>
      <c r="AA342" s="74"/>
      <c r="AB342" s="157"/>
      <c r="AC342" s="74"/>
      <c r="AD342" s="74"/>
      <c r="AE342" s="157"/>
      <c r="AF342" s="157"/>
      <c r="AG342" s="157"/>
      <c r="AH342" s="74"/>
      <c r="AI342" s="74"/>
      <c r="AJ342" s="74"/>
      <c r="AK342" s="74"/>
      <c r="AL342" s="74"/>
      <c r="AM342" s="74"/>
      <c r="AN342" s="157"/>
      <c r="AO342" s="74"/>
      <c r="AP342" s="74"/>
      <c r="AQ342" s="74"/>
      <c r="AR342" s="74"/>
      <c r="AS342" s="74"/>
      <c r="AT342" s="74"/>
      <c r="AU342" s="74"/>
      <c r="AV342" s="157"/>
      <c r="AW342" s="74"/>
      <c r="AX342" s="74"/>
      <c r="AY342" s="74"/>
      <c r="AZ342" s="74"/>
      <c r="BA342" s="74"/>
      <c r="BB342" s="74"/>
      <c r="BC342" s="74"/>
      <c r="BD342" s="74"/>
      <c r="BE342" s="74"/>
      <c r="BF342" s="74"/>
      <c r="BG342" s="74"/>
      <c r="BH342" s="74"/>
      <c r="BI342" s="74"/>
      <c r="BJ342" s="74"/>
      <c r="BK342" s="74"/>
      <c r="BL342" s="74"/>
      <c r="BM342" s="74"/>
      <c r="BN342" s="74"/>
      <c r="BO342" s="74"/>
      <c r="BP342" s="74"/>
      <c r="BQ342" s="74"/>
      <c r="BR342" s="74"/>
      <c r="BS342" s="74"/>
      <c r="BT342" s="157"/>
      <c r="BU342" s="74"/>
      <c r="BV342" s="74"/>
      <c r="BW342" s="74"/>
      <c r="BX342" s="74"/>
      <c r="BY342" s="74"/>
      <c r="BZ342" s="74"/>
      <c r="CA342" s="74"/>
      <c r="CB342" s="74"/>
      <c r="CC342" s="74"/>
      <c r="CD342" s="74"/>
      <c r="CE342" s="74"/>
      <c r="CF342" s="74"/>
      <c r="CG342" s="74"/>
      <c r="CH342" s="74"/>
      <c r="CI342" s="74"/>
      <c r="CJ342" s="74"/>
      <c r="CK342" s="74"/>
      <c r="CL342" s="74"/>
      <c r="CM342" s="74"/>
      <c r="CN342" s="74"/>
      <c r="CO342" s="74"/>
      <c r="CP342" s="74"/>
      <c r="CQ342" s="74"/>
      <c r="CR342" s="74"/>
      <c r="CU342"/>
      <c r="CV342"/>
      <c r="CW342"/>
    </row>
    <row r="343" spans="1:256" ht="15" customHeight="1">
      <c r="B343" s="108"/>
      <c r="C343" s="109"/>
      <c r="D343" s="74"/>
      <c r="E343" s="74"/>
      <c r="F343" s="157"/>
      <c r="G343" s="74"/>
      <c r="H343" s="74"/>
      <c r="I343" s="74"/>
      <c r="J343" s="74"/>
      <c r="K343" s="74"/>
      <c r="L343" s="157"/>
      <c r="M343" s="74"/>
      <c r="N343" s="74"/>
      <c r="O343" s="74"/>
      <c r="P343" s="74"/>
      <c r="Q343" s="74"/>
      <c r="R343" s="74"/>
      <c r="S343" s="157"/>
      <c r="T343" s="74"/>
      <c r="U343" s="74"/>
      <c r="V343" s="157"/>
      <c r="W343" s="74"/>
      <c r="X343" s="74"/>
      <c r="Y343" s="157"/>
      <c r="Z343" s="157"/>
      <c r="AA343" s="74"/>
      <c r="AB343" s="157"/>
      <c r="AC343" s="74"/>
      <c r="AD343" s="74"/>
      <c r="AE343" s="157"/>
      <c r="AF343" s="157"/>
      <c r="AG343" s="157"/>
      <c r="AH343" s="74"/>
      <c r="AI343" s="74"/>
      <c r="AJ343" s="74"/>
      <c r="AK343" s="74"/>
      <c r="AL343" s="74"/>
      <c r="AM343" s="157"/>
      <c r="AN343" s="157"/>
      <c r="AO343" s="74"/>
      <c r="AP343" s="74"/>
      <c r="AQ343" s="74"/>
      <c r="AR343" s="74"/>
      <c r="AS343" s="74"/>
      <c r="AT343" s="74"/>
      <c r="AU343" s="74"/>
      <c r="AV343" s="157"/>
      <c r="AW343" s="74"/>
      <c r="AX343" s="74"/>
      <c r="AY343" s="74"/>
      <c r="AZ343" s="74"/>
      <c r="BA343" s="74"/>
      <c r="BB343" s="74"/>
      <c r="BC343" s="74"/>
      <c r="BD343" s="74"/>
      <c r="BE343" s="74"/>
      <c r="BF343" s="74"/>
      <c r="BG343" s="74"/>
      <c r="BH343" s="74"/>
      <c r="BI343" s="74"/>
      <c r="BJ343" s="74"/>
      <c r="BK343" s="74"/>
      <c r="BL343" s="74"/>
      <c r="BM343" s="74"/>
      <c r="BN343" s="74"/>
      <c r="BO343" s="74"/>
      <c r="BP343" s="74"/>
      <c r="BQ343" s="74"/>
      <c r="BR343" s="74"/>
      <c r="BS343" s="74"/>
      <c r="BT343" s="157"/>
      <c r="BU343" s="74"/>
      <c r="BV343" s="74"/>
      <c r="BW343" s="74"/>
      <c r="BX343" s="74"/>
      <c r="BY343" s="74"/>
      <c r="BZ343" s="74"/>
      <c r="CA343" s="74"/>
      <c r="CB343" s="74"/>
      <c r="CC343" s="74"/>
      <c r="CD343" s="74"/>
      <c r="CE343" s="74"/>
      <c r="CF343" s="74"/>
      <c r="CG343" s="74"/>
      <c r="CH343" s="74"/>
      <c r="CI343" s="74"/>
      <c r="CJ343" s="74"/>
      <c r="CK343" s="74"/>
      <c r="CL343" s="74"/>
      <c r="CM343" s="74"/>
      <c r="CN343" s="74"/>
      <c r="CO343" s="74"/>
      <c r="CP343" s="74"/>
      <c r="CQ343" s="74"/>
      <c r="CR343" s="74"/>
      <c r="CU343"/>
      <c r="CV343"/>
      <c r="CW343"/>
    </row>
    <row r="344" spans="1:256" ht="15" customHeight="1">
      <c r="A344" s="146"/>
      <c r="B344" s="238"/>
      <c r="C344" s="157"/>
      <c r="D344" s="157"/>
      <c r="E344" s="157"/>
      <c r="F344" s="157"/>
      <c r="G344" s="157"/>
      <c r="H344" s="157"/>
      <c r="I344" s="157"/>
      <c r="J344" s="157"/>
      <c r="K344" s="157"/>
      <c r="L344" s="157"/>
      <c r="M344" s="157"/>
      <c r="N344" s="157"/>
      <c r="O344" s="157"/>
      <c r="P344" s="157"/>
      <c r="Q344" s="157"/>
      <c r="R344" s="157"/>
      <c r="S344" s="157"/>
      <c r="T344" s="157"/>
      <c r="U344" s="157"/>
      <c r="V344" s="157"/>
      <c r="W344" s="157"/>
      <c r="X344" s="157"/>
      <c r="Y344" s="157"/>
      <c r="Z344" s="157"/>
      <c r="AA344" s="157"/>
      <c r="AB344" s="157"/>
      <c r="AC344" s="157"/>
      <c r="AD344" s="157"/>
      <c r="AE344" s="157"/>
      <c r="AF344" s="157"/>
      <c r="AG344" s="157"/>
      <c r="AH344" s="157"/>
      <c r="AI344" s="157"/>
      <c r="AJ344" s="157"/>
      <c r="AK344" s="157"/>
      <c r="AL344" s="157"/>
      <c r="AM344" s="157"/>
      <c r="AN344" s="157"/>
      <c r="AO344" s="157"/>
      <c r="AP344" s="157"/>
      <c r="AQ344" s="157"/>
      <c r="AR344" s="157"/>
      <c r="AS344" s="157"/>
      <c r="AT344" s="157"/>
      <c r="AU344" s="157"/>
      <c r="AV344" s="157"/>
      <c r="AW344" s="157"/>
      <c r="AX344" s="157"/>
      <c r="AY344" s="157"/>
      <c r="AZ344" s="157"/>
      <c r="BA344" s="157"/>
      <c r="BB344" s="157"/>
      <c r="BC344" s="157"/>
      <c r="BD344" s="157"/>
      <c r="BE344" s="157"/>
      <c r="BF344" s="157"/>
      <c r="BG344" s="157"/>
      <c r="BH344" s="157"/>
      <c r="BI344" s="157"/>
      <c r="BJ344" s="157"/>
      <c r="BK344" s="157"/>
      <c r="BL344" s="157"/>
      <c r="BM344" s="157"/>
      <c r="BN344" s="157"/>
      <c r="BO344" s="157"/>
      <c r="BP344" s="157"/>
      <c r="BQ344" s="157"/>
      <c r="BR344" s="157"/>
      <c r="BS344" s="157"/>
      <c r="BT344" s="157"/>
      <c r="BU344" s="157"/>
      <c r="BV344" s="157"/>
      <c r="BW344" s="157"/>
      <c r="BX344" s="157"/>
      <c r="BY344" s="157"/>
      <c r="BZ344" s="157"/>
      <c r="CA344" s="157"/>
      <c r="CB344" s="157"/>
      <c r="CC344" s="157"/>
      <c r="CD344" s="157"/>
      <c r="CE344" s="157"/>
      <c r="CF344" s="157"/>
      <c r="CG344" s="157"/>
      <c r="CH344" s="157"/>
      <c r="CI344" s="157"/>
      <c r="CJ344" s="157"/>
      <c r="CK344" s="157"/>
      <c r="CL344" s="157"/>
      <c r="CM344" s="157"/>
      <c r="CN344" s="157"/>
      <c r="CO344" s="157"/>
      <c r="CP344" s="157"/>
      <c r="CQ344" s="157"/>
      <c r="CR344" s="157"/>
      <c r="CS344" s="157"/>
      <c r="CT344" s="157"/>
      <c r="CU344" s="157"/>
      <c r="CV344" s="157"/>
      <c r="CW344" s="157"/>
      <c r="CX344" s="157"/>
      <c r="CY344" s="157"/>
      <c r="CZ344" s="157"/>
      <c r="DA344" s="157"/>
      <c r="DB344" s="157"/>
      <c r="DC344" s="157"/>
      <c r="DD344" s="157"/>
      <c r="DE344" s="157"/>
      <c r="DF344" s="157"/>
      <c r="DG344" s="157"/>
      <c r="DH344" s="157"/>
      <c r="DI344" s="157"/>
      <c r="DJ344" s="157"/>
      <c r="DK344" s="157"/>
      <c r="DL344" s="157"/>
      <c r="DM344" s="157"/>
      <c r="DN344" s="157"/>
      <c r="DO344" s="157"/>
      <c r="DP344" s="157"/>
      <c r="DQ344" s="157"/>
      <c r="DR344" s="157"/>
      <c r="DS344" s="157"/>
      <c r="DT344" s="157"/>
      <c r="DU344" s="157"/>
      <c r="DV344" s="157"/>
      <c r="DW344" s="157"/>
      <c r="DX344" s="157"/>
      <c r="DY344" s="157"/>
      <c r="DZ344" s="157"/>
      <c r="EA344" s="157"/>
      <c r="EB344" s="157"/>
      <c r="EC344" s="157"/>
      <c r="ED344" s="157"/>
      <c r="EE344" s="157"/>
      <c r="EF344" s="157"/>
      <c r="EG344" s="157"/>
      <c r="EH344" s="157"/>
      <c r="EI344" s="157"/>
      <c r="EJ344" s="157"/>
      <c r="EK344" s="157"/>
      <c r="EL344" s="157"/>
      <c r="EM344" s="157"/>
      <c r="EN344" s="157"/>
      <c r="EO344" s="157"/>
      <c r="EP344" s="157"/>
      <c r="EQ344" s="157"/>
      <c r="ER344" s="157"/>
      <c r="ES344" s="157"/>
      <c r="ET344" s="157"/>
      <c r="EU344" s="157"/>
      <c r="EV344" s="157"/>
      <c r="EW344" s="157"/>
      <c r="EX344" s="157"/>
      <c r="EY344" s="157"/>
      <c r="EZ344" s="157"/>
      <c r="FA344" s="157"/>
      <c r="FB344" s="157"/>
      <c r="FC344" s="157"/>
      <c r="FD344" s="157"/>
      <c r="FE344" s="157"/>
      <c r="FF344" s="157"/>
      <c r="FG344" s="157"/>
      <c r="FH344" s="157"/>
      <c r="FI344" s="157"/>
      <c r="FJ344" s="157"/>
      <c r="FK344" s="157"/>
      <c r="FL344" s="157"/>
      <c r="FM344" s="157"/>
      <c r="FN344" s="157"/>
      <c r="FO344" s="157"/>
      <c r="FP344" s="157"/>
      <c r="FQ344" s="157"/>
      <c r="FR344" s="157"/>
      <c r="FS344" s="157"/>
      <c r="FT344" s="157"/>
      <c r="FU344" s="157"/>
      <c r="FV344" s="157"/>
      <c r="FW344" s="157"/>
      <c r="FX344" s="157"/>
      <c r="FY344" s="157"/>
      <c r="FZ344" s="157"/>
      <c r="GA344" s="157"/>
      <c r="GB344" s="157"/>
      <c r="GC344" s="157"/>
      <c r="GD344" s="157"/>
      <c r="GE344" s="157"/>
      <c r="GF344" s="157"/>
      <c r="GG344" s="157"/>
      <c r="GH344" s="157"/>
      <c r="GI344" s="157"/>
      <c r="GJ344" s="157"/>
      <c r="GK344" s="157"/>
      <c r="GL344" s="157"/>
      <c r="GM344" s="157"/>
      <c r="GN344" s="157"/>
      <c r="GO344" s="157"/>
      <c r="GP344" s="157"/>
      <c r="GQ344" s="157"/>
      <c r="GR344" s="157"/>
      <c r="GS344" s="157"/>
      <c r="GT344" s="157"/>
      <c r="GU344" s="157"/>
      <c r="GV344" s="157"/>
      <c r="GW344" s="157"/>
      <c r="GX344" s="157"/>
      <c r="GY344" s="157"/>
      <c r="GZ344" s="157"/>
      <c r="HA344" s="157"/>
      <c r="HB344" s="157"/>
      <c r="HC344" s="157"/>
      <c r="HD344" s="157"/>
      <c r="HE344" s="157"/>
      <c r="HF344" s="157"/>
      <c r="HG344" s="157"/>
      <c r="HH344" s="157"/>
      <c r="HI344" s="157"/>
      <c r="HJ344" s="157"/>
      <c r="HK344" s="157"/>
      <c r="HL344" s="157"/>
      <c r="HM344" s="157"/>
      <c r="HN344" s="157"/>
      <c r="HO344" s="157"/>
      <c r="HP344" s="157"/>
      <c r="HQ344" s="157"/>
      <c r="HR344" s="157"/>
      <c r="HS344" s="157"/>
      <c r="HT344" s="157"/>
      <c r="HU344" s="157"/>
      <c r="HV344" s="157"/>
      <c r="HW344" s="157"/>
      <c r="HX344" s="157"/>
      <c r="HY344" s="157"/>
      <c r="HZ344" s="157"/>
      <c r="IA344" s="157"/>
      <c r="IB344" s="157"/>
      <c r="IC344" s="157"/>
      <c r="ID344" s="157"/>
      <c r="IE344" s="157"/>
      <c r="IF344" s="157"/>
      <c r="IG344" s="157"/>
      <c r="IH344" s="157"/>
      <c r="II344" s="157"/>
      <c r="IJ344" s="157"/>
      <c r="IK344" s="157"/>
      <c r="IL344" s="157"/>
      <c r="IM344" s="157"/>
      <c r="IN344" s="157"/>
      <c r="IO344" s="157"/>
      <c r="IP344" s="157"/>
      <c r="IQ344" s="157"/>
      <c r="IR344" s="157"/>
      <c r="IS344" s="157"/>
      <c r="IT344" s="157"/>
      <c r="IU344" s="157"/>
      <c r="IV344" s="157"/>
    </row>
    <row r="345" spans="1:256" ht="15" customHeight="1">
      <c r="A345" s="146"/>
      <c r="B345" s="238"/>
      <c r="C345" s="157"/>
      <c r="D345" s="157"/>
      <c r="E345" s="157"/>
      <c r="F345" s="157"/>
      <c r="G345" s="157"/>
      <c r="H345" s="157"/>
      <c r="I345" s="157"/>
      <c r="J345" s="157"/>
      <c r="K345" s="157"/>
      <c r="L345" s="157"/>
      <c r="M345" s="157"/>
      <c r="N345" s="157"/>
      <c r="O345" s="157"/>
      <c r="P345" s="157"/>
      <c r="Q345" s="157"/>
      <c r="R345" s="157"/>
      <c r="S345" s="157"/>
      <c r="T345" s="157"/>
      <c r="U345" s="157"/>
      <c r="V345" s="157"/>
      <c r="W345" s="157"/>
      <c r="X345" s="157"/>
      <c r="Y345" s="157"/>
      <c r="Z345" s="157"/>
      <c r="AA345" s="157"/>
      <c r="AB345" s="157"/>
      <c r="AC345" s="157"/>
      <c r="AD345" s="157"/>
      <c r="AE345" s="157"/>
      <c r="AF345" s="157"/>
      <c r="AG345" s="157"/>
      <c r="AH345" s="157"/>
      <c r="AI345" s="157"/>
      <c r="AJ345" s="157"/>
      <c r="AK345" s="157"/>
      <c r="AL345" s="157"/>
      <c r="AM345" s="157"/>
      <c r="AN345" s="157"/>
      <c r="AO345" s="157"/>
      <c r="AP345" s="157"/>
      <c r="AQ345" s="157"/>
      <c r="AR345" s="157"/>
      <c r="AS345" s="157"/>
      <c r="AT345" s="157"/>
      <c r="AU345" s="157"/>
      <c r="AV345" s="157"/>
      <c r="AW345" s="157"/>
      <c r="AX345" s="157"/>
      <c r="AY345" s="157"/>
      <c r="AZ345" s="157"/>
      <c r="BA345" s="157"/>
      <c r="BB345" s="157"/>
      <c r="BC345" s="157"/>
      <c r="BD345" s="157"/>
      <c r="BE345" s="157"/>
      <c r="BF345" s="157"/>
      <c r="BG345" s="157"/>
      <c r="BH345" s="157"/>
      <c r="BI345" s="157"/>
      <c r="BJ345" s="157"/>
      <c r="BK345" s="157"/>
      <c r="BL345" s="157"/>
      <c r="BM345" s="157"/>
      <c r="BN345" s="157"/>
      <c r="BO345" s="157"/>
      <c r="BP345" s="157"/>
      <c r="BQ345" s="157"/>
      <c r="BR345" s="157"/>
      <c r="BS345" s="157"/>
      <c r="BT345" s="157"/>
      <c r="BU345" s="157"/>
      <c r="BV345" s="157"/>
      <c r="BW345" s="157"/>
      <c r="BX345" s="157"/>
      <c r="BY345" s="157"/>
      <c r="BZ345" s="157"/>
      <c r="CA345" s="157"/>
      <c r="CB345" s="157"/>
      <c r="CC345" s="157"/>
      <c r="CD345" s="157"/>
      <c r="CE345" s="157"/>
      <c r="CF345" s="157"/>
      <c r="CG345" s="157"/>
      <c r="CH345" s="157"/>
      <c r="CI345" s="157"/>
      <c r="CJ345" s="157"/>
      <c r="CK345" s="157"/>
      <c r="CL345" s="157"/>
      <c r="CM345" s="157"/>
      <c r="CN345" s="157"/>
      <c r="CO345" s="157"/>
      <c r="CP345" s="157"/>
      <c r="CQ345" s="157"/>
      <c r="CR345" s="157"/>
      <c r="CS345" s="157"/>
      <c r="CT345" s="157"/>
      <c r="CU345" s="157"/>
      <c r="CV345" s="157"/>
      <c r="CW345" s="157"/>
      <c r="CX345" s="157"/>
      <c r="CY345" s="157"/>
      <c r="CZ345" s="157"/>
      <c r="DA345" s="157"/>
      <c r="DB345" s="157"/>
      <c r="DC345" s="157"/>
      <c r="DD345" s="157"/>
      <c r="DE345" s="157"/>
      <c r="DF345" s="157"/>
      <c r="DG345" s="157"/>
      <c r="DH345" s="157"/>
      <c r="DI345" s="157"/>
      <c r="DJ345" s="157"/>
      <c r="DK345" s="157"/>
      <c r="DL345" s="157"/>
      <c r="DM345" s="157"/>
      <c r="DN345" s="157"/>
      <c r="DO345" s="157"/>
      <c r="DP345" s="157"/>
      <c r="DQ345" s="157"/>
      <c r="DR345" s="157"/>
      <c r="DS345" s="157"/>
      <c r="DT345" s="157"/>
      <c r="DU345" s="157"/>
      <c r="DV345" s="157"/>
      <c r="DW345" s="157"/>
      <c r="DX345" s="157"/>
      <c r="DY345" s="157"/>
      <c r="DZ345" s="157"/>
      <c r="EA345" s="157"/>
      <c r="EB345" s="157"/>
      <c r="EC345" s="157"/>
      <c r="ED345" s="157"/>
      <c r="EE345" s="157"/>
      <c r="EF345" s="157"/>
      <c r="EG345" s="157"/>
      <c r="EH345" s="157"/>
      <c r="EI345" s="157"/>
      <c r="EJ345" s="157"/>
      <c r="EK345" s="157"/>
      <c r="EL345" s="157"/>
      <c r="EM345" s="157"/>
      <c r="EN345" s="157"/>
      <c r="EO345" s="157"/>
      <c r="EP345" s="157"/>
      <c r="EQ345" s="157"/>
      <c r="ER345" s="157"/>
      <c r="ES345" s="157"/>
      <c r="ET345" s="157"/>
      <c r="EU345" s="157"/>
      <c r="EV345" s="157"/>
      <c r="EW345" s="157"/>
      <c r="EX345" s="157"/>
      <c r="EY345" s="157"/>
      <c r="EZ345" s="157"/>
      <c r="FA345" s="157"/>
      <c r="FB345" s="157"/>
      <c r="FC345" s="157"/>
      <c r="FD345" s="157"/>
      <c r="FE345" s="157"/>
      <c r="FF345" s="157"/>
      <c r="FG345" s="157"/>
      <c r="FH345" s="157"/>
      <c r="FI345" s="157"/>
      <c r="FJ345" s="157"/>
      <c r="FK345" s="157"/>
      <c r="FL345" s="157"/>
      <c r="FM345" s="157"/>
      <c r="FN345" s="157"/>
      <c r="FO345" s="157"/>
      <c r="FP345" s="157"/>
      <c r="FQ345" s="157"/>
      <c r="FR345" s="157"/>
      <c r="FS345" s="157"/>
      <c r="FT345" s="157"/>
      <c r="FU345" s="157"/>
      <c r="FV345" s="157"/>
      <c r="FW345" s="157"/>
      <c r="FX345" s="157"/>
      <c r="FY345" s="157"/>
      <c r="FZ345" s="157"/>
      <c r="GA345" s="157"/>
      <c r="GB345" s="157"/>
      <c r="GC345" s="157"/>
      <c r="GD345" s="157"/>
      <c r="GE345" s="157"/>
      <c r="GF345" s="157"/>
      <c r="GG345" s="157"/>
      <c r="GH345" s="157"/>
      <c r="GI345" s="157"/>
      <c r="GJ345" s="157"/>
      <c r="GK345" s="157"/>
      <c r="GL345" s="157"/>
      <c r="GM345" s="157"/>
      <c r="GN345" s="157"/>
      <c r="GO345" s="157"/>
      <c r="GP345" s="157"/>
      <c r="GQ345" s="157"/>
      <c r="GR345" s="157"/>
      <c r="GS345" s="157"/>
      <c r="GT345" s="157"/>
      <c r="GU345" s="157"/>
      <c r="GV345" s="157"/>
      <c r="GW345" s="157"/>
      <c r="GX345" s="157"/>
      <c r="GY345" s="157"/>
      <c r="GZ345" s="157"/>
      <c r="HA345" s="157"/>
      <c r="HB345" s="157"/>
      <c r="HC345" s="157"/>
      <c r="HD345" s="157"/>
      <c r="HE345" s="157"/>
      <c r="HF345" s="157"/>
      <c r="HG345" s="157"/>
      <c r="HH345" s="157"/>
      <c r="HI345" s="157"/>
      <c r="HJ345" s="157"/>
      <c r="HK345" s="157"/>
      <c r="HL345" s="157"/>
      <c r="HM345" s="157"/>
      <c r="HN345" s="157"/>
      <c r="HO345" s="157"/>
      <c r="HP345" s="157"/>
      <c r="HQ345" s="157"/>
      <c r="HR345" s="157"/>
      <c r="HS345" s="157"/>
      <c r="HT345" s="157"/>
      <c r="HU345" s="157"/>
      <c r="HV345" s="157"/>
      <c r="HW345" s="157"/>
      <c r="HX345" s="157"/>
      <c r="HY345" s="157"/>
      <c r="HZ345" s="157"/>
      <c r="IA345" s="157"/>
      <c r="IB345" s="157"/>
      <c r="IC345" s="157"/>
      <c r="ID345" s="157"/>
      <c r="IE345" s="157"/>
      <c r="IF345" s="157"/>
      <c r="IG345" s="157"/>
      <c r="IH345" s="157"/>
      <c r="II345" s="157"/>
      <c r="IJ345" s="157"/>
      <c r="IK345" s="157"/>
      <c r="IL345" s="157"/>
      <c r="IM345" s="157"/>
      <c r="IN345" s="157"/>
      <c r="IO345" s="157"/>
      <c r="IP345" s="157"/>
      <c r="IQ345" s="157"/>
      <c r="IR345" s="157"/>
      <c r="IS345" s="157"/>
      <c r="IT345" s="157"/>
      <c r="IU345" s="157"/>
      <c r="IV345" s="157"/>
    </row>
    <row r="346" spans="1:256" ht="15" customHeight="1">
      <c r="A346" s="146"/>
      <c r="B346" s="238"/>
      <c r="C346" s="157"/>
      <c r="D346" s="157"/>
      <c r="E346" s="157"/>
      <c r="F346" s="157"/>
      <c r="G346" s="157"/>
      <c r="H346" s="157"/>
      <c r="I346" s="157"/>
      <c r="J346" s="157"/>
      <c r="K346" s="157"/>
      <c r="L346" s="157"/>
      <c r="M346" s="157"/>
      <c r="N346" s="157"/>
      <c r="O346" s="157"/>
      <c r="P346" s="157"/>
      <c r="Q346" s="157"/>
      <c r="R346" s="157"/>
      <c r="S346" s="157"/>
      <c r="T346" s="157"/>
      <c r="U346" s="157"/>
      <c r="V346" s="157"/>
      <c r="W346" s="157"/>
      <c r="X346" s="157"/>
      <c r="Y346" s="157"/>
      <c r="Z346" s="157"/>
      <c r="AA346" s="157"/>
      <c r="AB346" s="157"/>
      <c r="AC346" s="157"/>
      <c r="AD346" s="157"/>
      <c r="AE346" s="157"/>
      <c r="AF346" s="157"/>
      <c r="AG346" s="157"/>
      <c r="AH346" s="157"/>
      <c r="AI346" s="157"/>
      <c r="AJ346" s="157"/>
      <c r="AK346" s="157"/>
      <c r="AL346" s="157"/>
      <c r="AM346" s="157"/>
      <c r="AN346" s="157"/>
      <c r="AO346" s="157"/>
      <c r="AP346" s="157"/>
      <c r="AQ346" s="157"/>
      <c r="AR346" s="157"/>
      <c r="AS346" s="157"/>
      <c r="AT346" s="157"/>
      <c r="AU346" s="157"/>
      <c r="AV346" s="157"/>
      <c r="AW346" s="157"/>
      <c r="AX346" s="157"/>
      <c r="AY346" s="157"/>
      <c r="AZ346" s="157"/>
      <c r="BA346" s="157"/>
      <c r="BB346" s="157"/>
      <c r="BC346" s="157"/>
      <c r="BD346" s="157"/>
      <c r="BE346" s="157"/>
      <c r="BF346" s="157"/>
      <c r="BG346" s="157"/>
      <c r="BH346" s="157"/>
      <c r="BI346" s="157"/>
      <c r="BJ346" s="157"/>
      <c r="BK346" s="157"/>
      <c r="BL346" s="157"/>
      <c r="BM346" s="157"/>
      <c r="BN346" s="157"/>
      <c r="BO346" s="157"/>
      <c r="BP346" s="157"/>
      <c r="BQ346" s="157"/>
      <c r="BR346" s="157"/>
      <c r="BS346" s="157"/>
      <c r="BT346" s="157"/>
      <c r="BU346" s="157"/>
      <c r="BV346" s="157"/>
      <c r="BW346" s="157"/>
      <c r="BX346" s="157"/>
      <c r="BY346" s="157"/>
      <c r="BZ346" s="157"/>
      <c r="CA346" s="157"/>
      <c r="CB346" s="157"/>
      <c r="CC346" s="157"/>
      <c r="CD346" s="157"/>
      <c r="CE346" s="157"/>
      <c r="CF346" s="157"/>
      <c r="CG346" s="157"/>
      <c r="CH346" s="157"/>
      <c r="CI346" s="157"/>
      <c r="CJ346" s="157"/>
      <c r="CK346" s="157"/>
      <c r="CL346" s="157"/>
      <c r="CM346" s="157"/>
      <c r="CN346" s="157"/>
      <c r="CO346" s="157"/>
      <c r="CP346" s="157"/>
      <c r="CQ346" s="157"/>
      <c r="CR346" s="157"/>
      <c r="CS346" s="157"/>
      <c r="CT346" s="157"/>
      <c r="CU346" s="157"/>
      <c r="CV346" s="157"/>
      <c r="CW346" s="157"/>
      <c r="CX346" s="157"/>
      <c r="CY346" s="157"/>
      <c r="CZ346" s="157"/>
      <c r="DA346" s="157"/>
      <c r="DB346" s="157"/>
      <c r="DC346" s="157"/>
      <c r="DD346" s="157"/>
      <c r="DE346" s="157"/>
      <c r="DF346" s="157"/>
      <c r="DG346" s="157"/>
      <c r="DH346" s="157"/>
      <c r="DI346" s="157"/>
      <c r="DJ346" s="157"/>
      <c r="DK346" s="157"/>
      <c r="DL346" s="157"/>
      <c r="DM346" s="157"/>
      <c r="DN346" s="157"/>
      <c r="DO346" s="157"/>
      <c r="DP346" s="157"/>
      <c r="DQ346" s="157"/>
      <c r="DR346" s="157"/>
      <c r="DS346" s="157"/>
      <c r="DT346" s="157"/>
      <c r="DU346" s="157"/>
      <c r="DV346" s="157"/>
      <c r="DW346" s="157"/>
      <c r="DX346" s="157"/>
      <c r="DY346" s="157"/>
      <c r="DZ346" s="157"/>
      <c r="EA346" s="157"/>
      <c r="EB346" s="157"/>
      <c r="EC346" s="157"/>
      <c r="ED346" s="157"/>
      <c r="EE346" s="157"/>
      <c r="EF346" s="157"/>
      <c r="EG346" s="157"/>
      <c r="EH346" s="157"/>
      <c r="EI346" s="157"/>
      <c r="EJ346" s="157"/>
      <c r="EK346" s="157"/>
      <c r="EL346" s="157"/>
      <c r="EM346" s="157"/>
      <c r="EN346" s="157"/>
      <c r="EO346" s="157"/>
      <c r="EP346" s="157"/>
      <c r="EQ346" s="157"/>
      <c r="ER346" s="157"/>
      <c r="ES346" s="157"/>
      <c r="ET346" s="157"/>
      <c r="EU346" s="157"/>
      <c r="EV346" s="157"/>
      <c r="EW346" s="157"/>
      <c r="EX346" s="157"/>
      <c r="EY346" s="157"/>
      <c r="EZ346" s="157"/>
      <c r="FA346" s="157"/>
      <c r="FB346" s="157"/>
      <c r="FC346" s="157"/>
      <c r="FD346" s="157"/>
      <c r="FE346" s="157"/>
      <c r="FF346" s="157"/>
      <c r="FG346" s="157"/>
      <c r="FH346" s="157"/>
      <c r="FI346" s="157"/>
      <c r="FJ346" s="157"/>
      <c r="FK346" s="157"/>
      <c r="FL346" s="157"/>
      <c r="FM346" s="157"/>
      <c r="FN346" s="157"/>
      <c r="FO346" s="157"/>
      <c r="FP346" s="157"/>
      <c r="FQ346" s="157"/>
      <c r="FR346" s="157"/>
      <c r="FS346" s="157"/>
      <c r="FT346" s="157"/>
      <c r="FU346" s="157"/>
      <c r="FV346" s="157"/>
      <c r="FW346" s="157"/>
      <c r="FX346" s="157"/>
      <c r="FY346" s="157"/>
      <c r="FZ346" s="157"/>
      <c r="GA346" s="157"/>
      <c r="GB346" s="157"/>
      <c r="GC346" s="157"/>
      <c r="GD346" s="157"/>
      <c r="GE346" s="157"/>
      <c r="GF346" s="157"/>
      <c r="GG346" s="157"/>
      <c r="GH346" s="157"/>
      <c r="GI346" s="157"/>
      <c r="GJ346" s="157"/>
      <c r="GK346" s="157"/>
      <c r="GL346" s="157"/>
      <c r="GM346" s="157"/>
      <c r="GN346" s="157"/>
      <c r="GO346" s="157"/>
      <c r="GP346" s="157"/>
      <c r="GQ346" s="157"/>
      <c r="GR346" s="157"/>
      <c r="GS346" s="157"/>
      <c r="GT346" s="157"/>
      <c r="GU346" s="157"/>
      <c r="GV346" s="157"/>
      <c r="GW346" s="157"/>
      <c r="GX346" s="157"/>
      <c r="GY346" s="157"/>
      <c r="GZ346" s="157"/>
      <c r="HA346" s="157"/>
      <c r="HB346" s="157"/>
      <c r="HC346" s="157"/>
      <c r="HD346" s="157"/>
      <c r="HE346" s="157"/>
      <c r="HF346" s="157"/>
      <c r="HG346" s="157"/>
      <c r="HH346" s="157"/>
      <c r="HI346" s="157"/>
      <c r="HJ346" s="157"/>
      <c r="HK346" s="157"/>
      <c r="HL346" s="157"/>
      <c r="HM346" s="157"/>
      <c r="HN346" s="157"/>
      <c r="HO346" s="157"/>
      <c r="HP346" s="157"/>
      <c r="HQ346" s="157"/>
      <c r="HR346" s="157"/>
      <c r="HS346" s="157"/>
      <c r="HT346" s="157"/>
      <c r="HU346" s="157"/>
      <c r="HV346" s="157"/>
      <c r="HW346" s="157"/>
      <c r="HX346" s="157"/>
      <c r="HY346" s="157"/>
      <c r="HZ346" s="157"/>
      <c r="IA346" s="157"/>
      <c r="IB346" s="157"/>
      <c r="IC346" s="157"/>
      <c r="ID346" s="157"/>
      <c r="IE346" s="157"/>
      <c r="IF346" s="157"/>
      <c r="IG346" s="157"/>
      <c r="IH346" s="157"/>
      <c r="II346" s="157"/>
      <c r="IJ346" s="157"/>
      <c r="IK346" s="157"/>
      <c r="IL346" s="157"/>
      <c r="IM346" s="157"/>
      <c r="IN346" s="157"/>
      <c r="IO346" s="157"/>
      <c r="IP346" s="157"/>
      <c r="IQ346" s="157"/>
      <c r="IR346" s="157"/>
      <c r="IS346" s="157"/>
      <c r="IT346" s="157"/>
      <c r="IU346" s="157"/>
      <c r="IV346" s="157"/>
    </row>
    <row r="347" spans="1:256" ht="15" customHeight="1">
      <c r="A347" s="146"/>
      <c r="B347" s="238"/>
      <c r="C347" s="157"/>
      <c r="D347" s="157"/>
      <c r="E347" s="157"/>
      <c r="F347" s="157"/>
      <c r="G347" s="157"/>
      <c r="H347" s="157"/>
      <c r="I347" s="157"/>
      <c r="J347" s="157"/>
      <c r="K347" s="157"/>
      <c r="L347" s="157"/>
      <c r="M347" s="157"/>
      <c r="N347" s="157"/>
      <c r="O347" s="157"/>
      <c r="P347" s="157"/>
      <c r="Q347" s="157"/>
      <c r="R347" s="157"/>
      <c r="S347" s="157"/>
      <c r="T347" s="157"/>
      <c r="U347" s="157"/>
      <c r="V347" s="157"/>
      <c r="W347" s="157"/>
      <c r="X347" s="157"/>
      <c r="Y347" s="157"/>
      <c r="Z347" s="157"/>
      <c r="AA347" s="157"/>
      <c r="AB347" s="157"/>
      <c r="AC347" s="157"/>
      <c r="AD347" s="157"/>
      <c r="AE347" s="157"/>
      <c r="AF347" s="157"/>
      <c r="AG347" s="157"/>
      <c r="AH347" s="157"/>
      <c r="AI347" s="157"/>
      <c r="AJ347" s="157"/>
      <c r="AK347" s="157"/>
      <c r="AL347" s="157"/>
      <c r="AM347" s="157"/>
      <c r="AN347" s="157"/>
      <c r="AO347" s="157"/>
      <c r="AP347" s="157"/>
      <c r="AQ347" s="157"/>
      <c r="AR347" s="157"/>
      <c r="AS347" s="157"/>
      <c r="AT347" s="157"/>
      <c r="AU347" s="157"/>
      <c r="AV347" s="157"/>
      <c r="AW347" s="157"/>
      <c r="AX347" s="157"/>
      <c r="AY347" s="157"/>
      <c r="AZ347" s="157"/>
      <c r="BA347" s="157"/>
      <c r="BB347" s="157"/>
      <c r="BC347" s="157"/>
      <c r="BD347" s="157"/>
      <c r="BE347" s="157"/>
      <c r="BF347" s="157"/>
      <c r="BG347" s="157"/>
      <c r="BH347" s="157"/>
      <c r="BI347" s="157"/>
      <c r="BJ347" s="157"/>
      <c r="BK347" s="157"/>
      <c r="BL347" s="157"/>
      <c r="BM347" s="157"/>
      <c r="BN347" s="157"/>
      <c r="BO347" s="157"/>
      <c r="BP347" s="157"/>
      <c r="BQ347" s="157"/>
      <c r="BR347" s="157"/>
      <c r="BS347" s="157"/>
      <c r="BT347" s="157"/>
      <c r="BU347" s="157"/>
      <c r="BV347" s="157"/>
      <c r="BW347" s="157"/>
      <c r="BX347" s="157"/>
      <c r="BY347" s="157"/>
      <c r="BZ347" s="157"/>
      <c r="CA347" s="157"/>
      <c r="CB347" s="157"/>
      <c r="CC347" s="157"/>
      <c r="CD347" s="157"/>
      <c r="CE347" s="157"/>
      <c r="CF347" s="157"/>
      <c r="CG347" s="157"/>
      <c r="CH347" s="157"/>
      <c r="CI347" s="157"/>
      <c r="CJ347" s="157"/>
      <c r="CK347" s="157"/>
      <c r="CL347" s="157"/>
      <c r="CM347" s="157"/>
      <c r="CN347" s="157"/>
      <c r="CO347" s="157"/>
      <c r="CP347" s="157"/>
      <c r="CQ347" s="157"/>
      <c r="CR347" s="157"/>
      <c r="CS347" s="157"/>
      <c r="CT347" s="157"/>
      <c r="CU347" s="157"/>
      <c r="CV347" s="157"/>
      <c r="CW347" s="157"/>
      <c r="CX347" s="157"/>
      <c r="CY347" s="157"/>
      <c r="CZ347" s="157"/>
      <c r="DA347" s="157"/>
      <c r="DB347" s="157"/>
      <c r="DC347" s="157"/>
      <c r="DD347" s="157"/>
      <c r="DE347" s="157"/>
      <c r="DF347" s="157"/>
      <c r="DG347" s="157"/>
      <c r="DH347" s="157"/>
      <c r="DI347" s="157"/>
      <c r="DJ347" s="157"/>
      <c r="DK347" s="157"/>
      <c r="DL347" s="157"/>
      <c r="DM347" s="157"/>
      <c r="DN347" s="157"/>
      <c r="DO347" s="157"/>
      <c r="DP347" s="157"/>
      <c r="DQ347" s="157"/>
      <c r="DR347" s="157"/>
      <c r="DS347" s="157"/>
      <c r="DT347" s="157"/>
      <c r="DU347" s="157"/>
      <c r="DV347" s="157"/>
      <c r="DW347" s="157"/>
      <c r="DX347" s="157"/>
      <c r="DY347" s="157"/>
      <c r="DZ347" s="157"/>
      <c r="EA347" s="157"/>
      <c r="EB347" s="157"/>
      <c r="EC347" s="157"/>
      <c r="ED347" s="157"/>
      <c r="EE347" s="157"/>
      <c r="EF347" s="157"/>
      <c r="EG347" s="157"/>
      <c r="EH347" s="157"/>
      <c r="EI347" s="157"/>
      <c r="EJ347" s="157"/>
      <c r="EK347" s="157"/>
      <c r="EL347" s="157"/>
      <c r="EM347" s="157"/>
      <c r="EN347" s="157"/>
      <c r="EO347" s="157"/>
      <c r="EP347" s="157"/>
      <c r="EQ347" s="157"/>
      <c r="ER347" s="157"/>
      <c r="ES347" s="157"/>
      <c r="ET347" s="157"/>
      <c r="EU347" s="157"/>
      <c r="EV347" s="157"/>
      <c r="EW347" s="157"/>
      <c r="EX347" s="157"/>
      <c r="EY347" s="157"/>
      <c r="EZ347" s="157"/>
      <c r="FA347" s="157"/>
      <c r="FB347" s="157"/>
      <c r="FC347" s="157"/>
      <c r="FD347" s="157"/>
      <c r="FE347" s="157"/>
      <c r="FF347" s="157"/>
      <c r="FG347" s="157"/>
      <c r="FH347" s="157"/>
      <c r="FI347" s="157"/>
      <c r="FJ347" s="157"/>
      <c r="FK347" s="157"/>
      <c r="FL347" s="157"/>
      <c r="FM347" s="157"/>
      <c r="FN347" s="157"/>
      <c r="FO347" s="157"/>
      <c r="FP347" s="157"/>
      <c r="FQ347" s="157"/>
      <c r="FR347" s="157"/>
      <c r="FS347" s="157"/>
      <c r="FT347" s="157"/>
      <c r="FU347" s="157"/>
      <c r="FV347" s="157"/>
      <c r="FW347" s="157"/>
      <c r="FX347" s="157"/>
      <c r="FY347" s="157"/>
      <c r="FZ347" s="157"/>
      <c r="GA347" s="157"/>
      <c r="GB347" s="157"/>
      <c r="GC347" s="157"/>
      <c r="GD347" s="157"/>
      <c r="GE347" s="157"/>
      <c r="GF347" s="157"/>
      <c r="GG347" s="157"/>
      <c r="GH347" s="157"/>
      <c r="GI347" s="157"/>
      <c r="GJ347" s="157"/>
      <c r="GK347" s="157"/>
      <c r="GL347" s="157"/>
      <c r="GM347" s="157"/>
      <c r="GN347" s="157"/>
      <c r="GO347" s="157"/>
      <c r="GP347" s="157"/>
      <c r="GQ347" s="157"/>
      <c r="GR347" s="157"/>
      <c r="GS347" s="157"/>
      <c r="GT347" s="157"/>
      <c r="GU347" s="157"/>
      <c r="GV347" s="157"/>
      <c r="GW347" s="157"/>
      <c r="GX347" s="157"/>
      <c r="GY347" s="157"/>
      <c r="GZ347" s="157"/>
      <c r="HA347" s="157"/>
      <c r="HB347" s="157"/>
      <c r="HC347" s="157"/>
      <c r="HD347" s="157"/>
      <c r="HE347" s="157"/>
      <c r="HF347" s="157"/>
      <c r="HG347" s="157"/>
      <c r="HH347" s="157"/>
      <c r="HI347" s="157"/>
      <c r="HJ347" s="157"/>
      <c r="HK347" s="157"/>
      <c r="HL347" s="157"/>
      <c r="HM347" s="157"/>
      <c r="HN347" s="157"/>
      <c r="HO347" s="157"/>
      <c r="HP347" s="157"/>
      <c r="HQ347" s="157"/>
      <c r="HR347" s="157"/>
      <c r="HS347" s="157"/>
      <c r="HT347" s="157"/>
      <c r="HU347" s="157"/>
      <c r="HV347" s="157"/>
      <c r="HW347" s="157"/>
      <c r="HX347" s="157"/>
      <c r="HY347" s="157"/>
      <c r="HZ347" s="157"/>
      <c r="IA347" s="157"/>
      <c r="IB347" s="157"/>
      <c r="IC347" s="157"/>
      <c r="ID347" s="157"/>
      <c r="IE347" s="157"/>
      <c r="IF347" s="157"/>
      <c r="IG347" s="157"/>
      <c r="IH347" s="157"/>
      <c r="II347" s="157"/>
      <c r="IJ347" s="157"/>
      <c r="IK347" s="157"/>
      <c r="IL347" s="157"/>
      <c r="IM347" s="157"/>
      <c r="IN347" s="157"/>
      <c r="IO347" s="157"/>
      <c r="IP347" s="157"/>
      <c r="IQ347" s="157"/>
      <c r="IR347" s="157"/>
      <c r="IS347" s="157"/>
      <c r="IT347" s="157"/>
      <c r="IU347" s="157"/>
      <c r="IV347" s="157"/>
    </row>
    <row r="348" spans="1:256" ht="15" customHeight="1">
      <c r="A348" s="146"/>
      <c r="B348" s="238"/>
      <c r="C348" s="228"/>
      <c r="D348" s="157"/>
      <c r="E348" s="157"/>
      <c r="F348" s="157"/>
      <c r="G348" s="157"/>
      <c r="H348" s="157"/>
      <c r="I348" s="157"/>
      <c r="J348" s="157"/>
      <c r="K348" s="157"/>
      <c r="L348" s="157"/>
      <c r="M348" s="157"/>
      <c r="N348" s="157"/>
      <c r="O348" s="157"/>
      <c r="P348" s="157"/>
      <c r="Q348" s="157"/>
      <c r="R348" s="157"/>
      <c r="S348" s="157"/>
      <c r="T348" s="157"/>
      <c r="U348" s="157"/>
      <c r="V348" s="157"/>
      <c r="W348" s="157"/>
      <c r="X348" s="157"/>
      <c r="Y348" s="157"/>
      <c r="Z348" s="157"/>
      <c r="AA348" s="157"/>
      <c r="AB348" s="157"/>
      <c r="AC348" s="157"/>
      <c r="AD348" s="157"/>
      <c r="AE348" s="157"/>
      <c r="AF348" s="157"/>
      <c r="AG348" s="157"/>
      <c r="AH348" s="157"/>
      <c r="AI348" s="157"/>
      <c r="AJ348" s="157"/>
      <c r="AK348" s="157"/>
      <c r="AL348" s="157"/>
      <c r="AM348" s="157"/>
      <c r="AN348" s="157"/>
      <c r="AO348" s="157"/>
      <c r="AP348" s="157"/>
      <c r="AQ348" s="157"/>
      <c r="AR348" s="157"/>
      <c r="AS348" s="157"/>
      <c r="AT348" s="157"/>
      <c r="AU348" s="157"/>
      <c r="AV348" s="157"/>
      <c r="AW348" s="157"/>
      <c r="AX348" s="157"/>
      <c r="AY348" s="157"/>
      <c r="AZ348" s="157"/>
      <c r="BA348" s="157"/>
      <c r="BB348" s="157"/>
      <c r="BC348" s="157"/>
      <c r="BD348" s="157"/>
      <c r="BE348" s="157"/>
      <c r="BF348" s="157"/>
      <c r="BG348" s="157"/>
      <c r="BH348" s="157"/>
      <c r="BI348" s="157"/>
      <c r="BJ348" s="157"/>
      <c r="BK348" s="157"/>
      <c r="BL348" s="157"/>
      <c r="BM348" s="157"/>
      <c r="BN348" s="157"/>
      <c r="BO348" s="157"/>
      <c r="BP348" s="157"/>
      <c r="BQ348" s="157"/>
      <c r="BR348" s="157"/>
      <c r="BS348" s="157"/>
      <c r="BT348" s="157"/>
      <c r="BU348" s="157"/>
      <c r="BV348" s="157"/>
      <c r="BW348" s="157"/>
      <c r="BX348" s="157"/>
      <c r="BY348" s="157"/>
      <c r="BZ348" s="157"/>
      <c r="CA348" s="157"/>
      <c r="CB348" s="157"/>
      <c r="CC348" s="157"/>
      <c r="CD348" s="157"/>
      <c r="CE348" s="157"/>
      <c r="CF348" s="157"/>
      <c r="CG348" s="157"/>
      <c r="CH348" s="157"/>
      <c r="CI348" s="157"/>
      <c r="CJ348" s="157"/>
      <c r="CK348" s="157"/>
      <c r="CL348" s="157"/>
      <c r="CM348" s="157"/>
      <c r="CN348" s="157"/>
      <c r="CO348" s="157"/>
      <c r="CP348" s="157"/>
      <c r="CQ348" s="157"/>
      <c r="CR348" s="157"/>
      <c r="CS348" s="157"/>
      <c r="CT348" s="157"/>
      <c r="CU348" s="157"/>
      <c r="CV348" s="157"/>
      <c r="CW348" s="157"/>
      <c r="CX348" s="157"/>
      <c r="CY348" s="157"/>
      <c r="CZ348" s="157"/>
      <c r="DA348" s="157"/>
      <c r="DB348" s="157"/>
      <c r="DC348" s="157"/>
      <c r="DD348" s="157"/>
      <c r="DE348" s="157"/>
      <c r="DF348" s="157"/>
      <c r="DG348" s="157"/>
      <c r="DH348" s="157"/>
      <c r="DI348" s="157"/>
      <c r="DJ348" s="157"/>
      <c r="DK348" s="157"/>
      <c r="DL348" s="157"/>
      <c r="DM348" s="157"/>
      <c r="DN348" s="157"/>
      <c r="DO348" s="157"/>
      <c r="DP348" s="157"/>
      <c r="DQ348" s="157"/>
      <c r="DR348" s="157"/>
      <c r="DS348" s="157"/>
      <c r="DT348" s="157"/>
      <c r="DU348" s="157"/>
      <c r="DV348" s="157"/>
      <c r="DW348" s="157"/>
      <c r="DX348" s="157"/>
      <c r="DY348" s="157"/>
      <c r="DZ348" s="157"/>
      <c r="EA348" s="157"/>
      <c r="EB348" s="157"/>
      <c r="EC348" s="157"/>
      <c r="ED348" s="157"/>
      <c r="EE348" s="157"/>
      <c r="EF348" s="157"/>
      <c r="EG348" s="157"/>
      <c r="EH348" s="157"/>
      <c r="EI348" s="157"/>
      <c r="EJ348" s="157"/>
      <c r="EK348" s="157"/>
      <c r="EL348" s="157"/>
      <c r="EM348" s="157"/>
      <c r="EN348" s="157"/>
      <c r="EO348" s="157"/>
      <c r="EP348" s="157"/>
      <c r="EQ348" s="157"/>
      <c r="ER348" s="157"/>
      <c r="ES348" s="157"/>
      <c r="ET348" s="157"/>
      <c r="EU348" s="157"/>
      <c r="EV348" s="157"/>
      <c r="EW348" s="157"/>
      <c r="EX348" s="157"/>
      <c r="EY348" s="157"/>
      <c r="EZ348" s="157"/>
      <c r="FA348" s="157"/>
      <c r="FB348" s="157"/>
      <c r="FC348" s="157"/>
      <c r="FD348" s="157"/>
      <c r="FE348" s="157"/>
      <c r="FF348" s="157"/>
      <c r="FG348" s="157"/>
      <c r="FH348" s="157"/>
      <c r="FI348" s="157"/>
      <c r="FJ348" s="157"/>
      <c r="FK348" s="157"/>
      <c r="FL348" s="157"/>
      <c r="FM348" s="157"/>
      <c r="FN348" s="157"/>
      <c r="FO348" s="157"/>
      <c r="FP348" s="157"/>
      <c r="FQ348" s="157"/>
      <c r="FR348" s="157"/>
      <c r="FS348" s="157"/>
      <c r="FT348" s="157"/>
      <c r="FU348" s="157"/>
      <c r="FV348" s="157"/>
      <c r="FW348" s="157"/>
      <c r="FX348" s="157"/>
      <c r="FY348" s="157"/>
      <c r="FZ348" s="157"/>
      <c r="GA348" s="157"/>
      <c r="GB348" s="157"/>
      <c r="GC348" s="157"/>
      <c r="GD348" s="157"/>
      <c r="GE348" s="157"/>
      <c r="GF348" s="157"/>
      <c r="GG348" s="157"/>
      <c r="GH348" s="157"/>
      <c r="GI348" s="157"/>
      <c r="GJ348" s="157"/>
      <c r="GK348" s="157"/>
      <c r="GL348" s="157"/>
      <c r="GM348" s="157"/>
      <c r="GN348" s="157"/>
      <c r="GO348" s="157"/>
      <c r="GP348" s="157"/>
      <c r="GQ348" s="157"/>
      <c r="GR348" s="157"/>
      <c r="GS348" s="157"/>
      <c r="GT348" s="157"/>
      <c r="GU348" s="157"/>
      <c r="GV348" s="157"/>
      <c r="GW348" s="157"/>
      <c r="GX348" s="157"/>
      <c r="GY348" s="157"/>
      <c r="GZ348" s="157"/>
      <c r="HA348" s="157"/>
      <c r="HB348" s="157"/>
      <c r="HC348" s="157"/>
      <c r="HD348" s="157"/>
      <c r="HE348" s="157"/>
      <c r="HF348" s="157"/>
      <c r="HG348" s="157"/>
      <c r="HH348" s="157"/>
      <c r="HI348" s="157"/>
      <c r="HJ348" s="157"/>
      <c r="HK348" s="157"/>
      <c r="HL348" s="157"/>
      <c r="HM348" s="157"/>
      <c r="HN348" s="157"/>
      <c r="HO348" s="157"/>
      <c r="HP348" s="157"/>
      <c r="HQ348" s="157"/>
      <c r="HR348" s="157"/>
      <c r="HS348" s="157"/>
      <c r="HT348" s="157"/>
      <c r="HU348" s="157"/>
      <c r="HV348" s="157"/>
      <c r="HW348" s="157"/>
      <c r="HX348" s="157"/>
      <c r="HY348" s="157"/>
      <c r="HZ348" s="157"/>
      <c r="IA348" s="157"/>
      <c r="IB348" s="157"/>
      <c r="IC348" s="157"/>
      <c r="ID348" s="157"/>
      <c r="IE348" s="157"/>
      <c r="IF348" s="157"/>
      <c r="IG348" s="157"/>
      <c r="IH348" s="157"/>
      <c r="II348" s="157"/>
      <c r="IJ348" s="157"/>
      <c r="IK348" s="157"/>
      <c r="IL348" s="157"/>
      <c r="IM348" s="157"/>
      <c r="IN348" s="157"/>
      <c r="IO348" s="157"/>
      <c r="IP348" s="157"/>
      <c r="IQ348" s="157"/>
      <c r="IR348" s="157"/>
      <c r="IS348" s="157"/>
      <c r="IT348" s="157"/>
      <c r="IU348" s="157"/>
      <c r="IV348" s="157"/>
    </row>
    <row r="349" spans="1:256" ht="15" customHeight="1">
      <c r="A349" s="146"/>
      <c r="B349" s="238"/>
      <c r="C349" s="157"/>
      <c r="D349" s="157"/>
      <c r="E349" s="157"/>
      <c r="F349" s="157"/>
      <c r="G349" s="157"/>
      <c r="H349" s="157"/>
      <c r="I349" s="157"/>
      <c r="J349" s="157"/>
      <c r="K349" s="157"/>
      <c r="L349" s="157"/>
      <c r="M349" s="157"/>
      <c r="N349" s="157"/>
      <c r="O349" s="157"/>
      <c r="P349" s="157"/>
      <c r="Q349" s="157"/>
      <c r="R349" s="157"/>
      <c r="S349" s="157"/>
      <c r="T349" s="157"/>
      <c r="U349" s="157"/>
      <c r="V349" s="157"/>
      <c r="W349" s="157"/>
      <c r="X349" s="157"/>
      <c r="Y349" s="157"/>
      <c r="Z349" s="157"/>
      <c r="AA349" s="157"/>
      <c r="AB349" s="157"/>
      <c r="AC349" s="157"/>
      <c r="AD349" s="157"/>
      <c r="AE349" s="157"/>
      <c r="AF349" s="157"/>
      <c r="AG349" s="157"/>
      <c r="AH349" s="157"/>
      <c r="AI349" s="157"/>
      <c r="AJ349" s="157"/>
      <c r="AK349" s="157"/>
      <c r="AL349" s="157"/>
      <c r="AM349" s="157"/>
      <c r="AN349" s="157"/>
      <c r="AO349" s="157"/>
      <c r="AP349" s="157"/>
      <c r="AQ349" s="157"/>
      <c r="AR349" s="157"/>
      <c r="AS349" s="157"/>
      <c r="AT349" s="157"/>
      <c r="AU349" s="157"/>
      <c r="AV349" s="157"/>
      <c r="AW349" s="157"/>
      <c r="AX349" s="157"/>
      <c r="AY349" s="157"/>
      <c r="AZ349" s="157"/>
      <c r="BA349" s="157"/>
      <c r="BB349" s="157"/>
      <c r="BC349" s="157"/>
      <c r="BD349" s="157"/>
      <c r="BE349" s="157"/>
      <c r="BF349" s="157"/>
      <c r="BG349" s="157"/>
      <c r="BH349" s="157"/>
      <c r="BI349" s="157"/>
      <c r="BJ349" s="157"/>
      <c r="BK349" s="157"/>
      <c r="BL349" s="157"/>
      <c r="BM349" s="157"/>
      <c r="BN349" s="157"/>
      <c r="BO349" s="157"/>
      <c r="BP349" s="157"/>
      <c r="BQ349" s="157"/>
      <c r="BR349" s="157"/>
      <c r="BS349" s="157"/>
      <c r="BT349" s="157"/>
      <c r="BU349" s="157"/>
      <c r="BV349" s="157"/>
      <c r="BW349" s="157"/>
      <c r="BX349" s="157"/>
      <c r="BY349" s="157"/>
      <c r="BZ349" s="157"/>
      <c r="CA349" s="157"/>
      <c r="CB349" s="157"/>
      <c r="CC349" s="157"/>
      <c r="CD349" s="157"/>
      <c r="CE349" s="157"/>
      <c r="CF349" s="157"/>
      <c r="CG349" s="157"/>
      <c r="CH349" s="157"/>
      <c r="CI349" s="157"/>
      <c r="CJ349" s="157"/>
      <c r="CK349" s="157"/>
      <c r="CL349" s="157"/>
      <c r="CM349" s="157"/>
      <c r="CN349" s="157"/>
      <c r="CO349" s="157"/>
      <c r="CP349" s="157"/>
      <c r="CQ349" s="157"/>
      <c r="CR349" s="157"/>
      <c r="CS349" s="157"/>
      <c r="CT349" s="157"/>
      <c r="CU349" s="157"/>
      <c r="CV349" s="157"/>
      <c r="CW349" s="157"/>
      <c r="CX349" s="157"/>
      <c r="CY349" s="157"/>
      <c r="CZ349" s="157"/>
      <c r="DA349" s="157"/>
      <c r="DB349" s="157"/>
      <c r="DC349" s="157"/>
      <c r="DD349" s="157"/>
      <c r="DE349" s="157"/>
      <c r="DF349" s="157"/>
      <c r="DG349" s="157"/>
      <c r="DH349" s="157"/>
      <c r="DI349" s="157"/>
      <c r="DJ349" s="157"/>
      <c r="DK349" s="157"/>
      <c r="DL349" s="157"/>
      <c r="DM349" s="157"/>
      <c r="DN349" s="157"/>
      <c r="DO349" s="157"/>
      <c r="DP349" s="157"/>
      <c r="DQ349" s="157"/>
      <c r="DR349" s="157"/>
      <c r="DS349" s="157"/>
      <c r="DT349" s="157"/>
      <c r="DU349" s="157"/>
      <c r="DV349" s="157"/>
      <c r="DW349" s="157"/>
      <c r="DX349" s="157"/>
      <c r="DY349" s="157"/>
      <c r="DZ349" s="157"/>
      <c r="EA349" s="157"/>
      <c r="EB349" s="157"/>
      <c r="EC349" s="157"/>
      <c r="ED349" s="157"/>
      <c r="EE349" s="157"/>
      <c r="EF349" s="157"/>
      <c r="EG349" s="157"/>
      <c r="EH349" s="157"/>
      <c r="EI349" s="157"/>
      <c r="EJ349" s="157"/>
      <c r="EK349" s="157"/>
      <c r="EL349" s="157"/>
      <c r="EM349" s="157"/>
      <c r="EN349" s="157"/>
      <c r="EO349" s="157"/>
      <c r="EP349" s="157"/>
      <c r="EQ349" s="157"/>
      <c r="ER349" s="157"/>
      <c r="ES349" s="157"/>
      <c r="ET349" s="157"/>
      <c r="EU349" s="157"/>
      <c r="EV349" s="157"/>
      <c r="EW349" s="157"/>
      <c r="EX349" s="157"/>
      <c r="EY349" s="157"/>
      <c r="EZ349" s="157"/>
      <c r="FA349" s="157"/>
      <c r="FB349" s="157"/>
      <c r="FC349" s="157"/>
      <c r="FD349" s="157"/>
      <c r="FE349" s="157"/>
      <c r="FF349" s="157"/>
      <c r="FG349" s="157"/>
      <c r="FH349" s="157"/>
      <c r="FI349" s="157"/>
      <c r="FJ349" s="157"/>
      <c r="FK349" s="157"/>
      <c r="FL349" s="157"/>
      <c r="FM349" s="157"/>
      <c r="FN349" s="157"/>
      <c r="FO349" s="157"/>
      <c r="FP349" s="157"/>
      <c r="FQ349" s="157"/>
      <c r="FR349" s="157"/>
      <c r="FS349" s="157"/>
      <c r="FT349" s="157"/>
      <c r="FU349" s="157"/>
      <c r="FV349" s="157"/>
      <c r="FW349" s="157"/>
      <c r="FX349" s="157"/>
      <c r="FY349" s="157"/>
      <c r="FZ349" s="157"/>
      <c r="GA349" s="157"/>
      <c r="GB349" s="157"/>
      <c r="GC349" s="157"/>
      <c r="GD349" s="157"/>
      <c r="GE349" s="157"/>
      <c r="GF349" s="157"/>
      <c r="GG349" s="157"/>
      <c r="GH349" s="157"/>
      <c r="GI349" s="157"/>
      <c r="GJ349" s="157"/>
      <c r="GK349" s="157"/>
      <c r="GL349" s="157"/>
      <c r="GM349" s="157"/>
      <c r="GN349" s="157"/>
      <c r="GO349" s="157"/>
      <c r="GP349" s="157"/>
      <c r="GQ349" s="157"/>
      <c r="GR349" s="157"/>
      <c r="GS349" s="157"/>
      <c r="GT349" s="157"/>
      <c r="GU349" s="157"/>
      <c r="GV349" s="157"/>
      <c r="GW349" s="157"/>
      <c r="GX349" s="157"/>
      <c r="GY349" s="157"/>
      <c r="GZ349" s="157"/>
      <c r="HA349" s="157"/>
      <c r="HB349" s="157"/>
      <c r="HC349" s="157"/>
      <c r="HD349" s="157"/>
      <c r="HE349" s="157"/>
      <c r="HF349" s="157"/>
      <c r="HG349" s="157"/>
      <c r="HH349" s="157"/>
      <c r="HI349" s="157"/>
      <c r="HJ349" s="157"/>
      <c r="HK349" s="157"/>
      <c r="HL349" s="157"/>
      <c r="HM349" s="157"/>
      <c r="HN349" s="157"/>
      <c r="HO349" s="157"/>
      <c r="HP349" s="157"/>
      <c r="HQ349" s="157"/>
      <c r="HR349" s="157"/>
      <c r="HS349" s="157"/>
      <c r="HT349" s="157"/>
      <c r="HU349" s="157"/>
      <c r="HV349" s="157"/>
      <c r="HW349" s="157"/>
      <c r="HX349" s="157"/>
      <c r="HY349" s="157"/>
      <c r="HZ349" s="157"/>
      <c r="IA349" s="157"/>
      <c r="IB349" s="157"/>
      <c r="IC349" s="157"/>
      <c r="ID349" s="157"/>
      <c r="IE349" s="157"/>
      <c r="IF349" s="157"/>
      <c r="IG349" s="157"/>
      <c r="IH349" s="157"/>
      <c r="II349" s="157"/>
      <c r="IJ349" s="157"/>
      <c r="IK349" s="157"/>
      <c r="IL349" s="157"/>
      <c r="IM349" s="157"/>
      <c r="IN349" s="157"/>
      <c r="IO349" s="157"/>
      <c r="IP349" s="157"/>
      <c r="IQ349" s="157"/>
      <c r="IR349" s="157"/>
      <c r="IS349" s="157"/>
      <c r="IT349" s="157"/>
      <c r="IU349" s="157"/>
      <c r="IV349" s="157"/>
    </row>
    <row r="350" spans="1:256" ht="15" customHeight="1">
      <c r="A350" s="146"/>
      <c r="B350" s="238"/>
      <c r="C350" s="157"/>
      <c r="D350" s="157"/>
      <c r="E350" s="157"/>
      <c r="F350" s="157"/>
      <c r="G350" s="157"/>
      <c r="H350" s="157"/>
      <c r="I350" s="157"/>
      <c r="J350" s="157"/>
      <c r="K350" s="157"/>
      <c r="L350" s="157"/>
      <c r="M350" s="157"/>
      <c r="N350" s="157"/>
      <c r="O350" s="157"/>
      <c r="P350" s="157"/>
      <c r="Q350" s="157"/>
      <c r="R350" s="157"/>
      <c r="S350" s="157"/>
      <c r="T350" s="157"/>
      <c r="U350" s="157"/>
      <c r="V350" s="157"/>
      <c r="W350" s="157"/>
      <c r="X350" s="157"/>
      <c r="Y350" s="157"/>
      <c r="Z350" s="157"/>
      <c r="AA350" s="157"/>
      <c r="AB350" s="157"/>
      <c r="AC350" s="157"/>
      <c r="AD350" s="157"/>
      <c r="AE350" s="157"/>
      <c r="AF350" s="157"/>
      <c r="AG350" s="157"/>
      <c r="AH350" s="157"/>
      <c r="AI350" s="157"/>
      <c r="AJ350" s="157"/>
      <c r="AK350" s="157"/>
      <c r="AL350" s="157"/>
      <c r="AM350" s="157"/>
      <c r="AN350" s="157"/>
      <c r="AO350" s="157"/>
      <c r="AP350" s="157"/>
      <c r="AQ350" s="157"/>
      <c r="AR350" s="157"/>
      <c r="AS350" s="157"/>
      <c r="AT350" s="157"/>
      <c r="AU350" s="157"/>
      <c r="AV350" s="157"/>
      <c r="AW350" s="157"/>
      <c r="AX350" s="157"/>
      <c r="AY350" s="157"/>
      <c r="AZ350" s="157"/>
      <c r="BA350" s="157"/>
      <c r="BB350" s="157"/>
      <c r="BC350" s="157"/>
      <c r="BD350" s="157"/>
      <c r="BE350" s="157"/>
      <c r="BF350" s="157"/>
      <c r="BG350" s="157"/>
      <c r="BH350" s="157"/>
      <c r="BI350" s="157"/>
      <c r="BJ350" s="157"/>
      <c r="BK350" s="157"/>
      <c r="BL350" s="157"/>
      <c r="BM350" s="157"/>
      <c r="BN350" s="157"/>
      <c r="BO350" s="157"/>
      <c r="BP350" s="157"/>
      <c r="BQ350" s="157"/>
      <c r="BR350" s="157"/>
      <c r="BS350" s="157"/>
      <c r="BT350" s="157"/>
      <c r="BU350" s="157"/>
      <c r="BV350" s="157"/>
      <c r="BW350" s="157"/>
      <c r="BX350" s="157"/>
      <c r="BY350" s="157"/>
      <c r="BZ350" s="157"/>
      <c r="CA350" s="157"/>
      <c r="CB350" s="157"/>
      <c r="CC350" s="157"/>
      <c r="CD350" s="157"/>
      <c r="CE350" s="157"/>
      <c r="CF350" s="157"/>
      <c r="CG350" s="157"/>
      <c r="CH350" s="157"/>
      <c r="CI350" s="157"/>
      <c r="CJ350" s="157"/>
      <c r="CK350" s="157"/>
      <c r="CL350" s="157"/>
      <c r="CM350" s="157"/>
      <c r="CN350" s="157"/>
      <c r="CO350" s="157"/>
      <c r="CP350" s="157"/>
      <c r="CQ350" s="157"/>
      <c r="CR350" s="157"/>
      <c r="CS350" s="157"/>
      <c r="CT350" s="157"/>
      <c r="CU350" s="157"/>
      <c r="CV350" s="157"/>
      <c r="CW350" s="157"/>
      <c r="CX350" s="157"/>
      <c r="CY350" s="157"/>
      <c r="CZ350" s="157"/>
      <c r="DA350" s="157"/>
      <c r="DB350" s="157"/>
      <c r="DC350" s="157"/>
      <c r="DD350" s="157"/>
      <c r="DE350" s="157"/>
      <c r="DF350" s="157"/>
      <c r="DG350" s="157"/>
      <c r="DH350" s="157"/>
      <c r="DI350" s="157"/>
      <c r="DJ350" s="157"/>
      <c r="DK350" s="157"/>
      <c r="DL350" s="157"/>
      <c r="DM350" s="157"/>
      <c r="DN350" s="157"/>
      <c r="DO350" s="157"/>
      <c r="DP350" s="157"/>
      <c r="DQ350" s="157"/>
      <c r="DR350" s="157"/>
      <c r="DS350" s="157"/>
      <c r="DT350" s="157"/>
      <c r="DU350" s="157"/>
      <c r="DV350" s="157"/>
      <c r="DW350" s="157"/>
      <c r="DX350" s="157"/>
      <c r="DY350" s="157"/>
      <c r="DZ350" s="157"/>
      <c r="EA350" s="157"/>
      <c r="EB350" s="157"/>
      <c r="EC350" s="157"/>
      <c r="ED350" s="157"/>
      <c r="EE350" s="157"/>
      <c r="EF350" s="157"/>
      <c r="EG350" s="157"/>
      <c r="EH350" s="157"/>
      <c r="EI350" s="157"/>
      <c r="EJ350" s="157"/>
      <c r="EK350" s="157"/>
      <c r="EL350" s="157"/>
      <c r="EM350" s="157"/>
      <c r="EN350" s="157"/>
      <c r="EO350" s="157"/>
      <c r="EP350" s="157"/>
      <c r="EQ350" s="157"/>
      <c r="ER350" s="157"/>
      <c r="ES350" s="157"/>
      <c r="ET350" s="157"/>
      <c r="EU350" s="157"/>
      <c r="EV350" s="157"/>
      <c r="EW350" s="157"/>
      <c r="EX350" s="157"/>
      <c r="EY350" s="157"/>
      <c r="EZ350" s="157"/>
      <c r="FA350" s="157"/>
      <c r="FB350" s="157"/>
      <c r="FC350" s="157"/>
      <c r="FD350" s="157"/>
      <c r="FE350" s="157"/>
      <c r="FF350" s="157"/>
      <c r="FG350" s="157"/>
      <c r="FH350" s="157"/>
      <c r="FI350" s="157"/>
      <c r="FJ350" s="157"/>
      <c r="FK350" s="157"/>
      <c r="FL350" s="157"/>
      <c r="FM350" s="157"/>
      <c r="FN350" s="157"/>
      <c r="FO350" s="157"/>
      <c r="FP350" s="157"/>
      <c r="FQ350" s="157"/>
      <c r="FR350" s="157"/>
      <c r="FS350" s="157"/>
      <c r="FT350" s="157"/>
      <c r="FU350" s="157"/>
      <c r="FV350" s="157"/>
      <c r="FW350" s="157"/>
      <c r="FX350" s="157"/>
      <c r="FY350" s="157"/>
      <c r="FZ350" s="157"/>
      <c r="GA350" s="157"/>
      <c r="GB350" s="157"/>
      <c r="GC350" s="157"/>
      <c r="GD350" s="157"/>
      <c r="GE350" s="157"/>
      <c r="GF350" s="157"/>
      <c r="GG350" s="157"/>
      <c r="GH350" s="157"/>
      <c r="GI350" s="157"/>
      <c r="GJ350" s="157"/>
      <c r="GK350" s="157"/>
      <c r="GL350" s="157"/>
      <c r="GM350" s="157"/>
      <c r="GN350" s="157"/>
      <c r="GO350" s="157"/>
      <c r="GP350" s="157"/>
      <c r="GQ350" s="157"/>
      <c r="GR350" s="157"/>
      <c r="GS350" s="157"/>
      <c r="GT350" s="157"/>
      <c r="GU350" s="157"/>
      <c r="GV350" s="157"/>
      <c r="GW350" s="157"/>
      <c r="GX350" s="157"/>
      <c r="GY350" s="157"/>
      <c r="GZ350" s="157"/>
      <c r="HA350" s="157"/>
      <c r="HB350" s="157"/>
      <c r="HC350" s="157"/>
      <c r="HD350" s="157"/>
      <c r="HE350" s="157"/>
      <c r="HF350" s="157"/>
      <c r="HG350" s="157"/>
      <c r="HH350" s="157"/>
      <c r="HI350" s="157"/>
      <c r="HJ350" s="157"/>
      <c r="HK350" s="157"/>
      <c r="HL350" s="157"/>
      <c r="HM350" s="157"/>
      <c r="HN350" s="157"/>
      <c r="HO350" s="157"/>
      <c r="HP350" s="157"/>
      <c r="HQ350" s="157"/>
      <c r="HR350" s="157"/>
      <c r="HS350" s="157"/>
      <c r="HT350" s="157"/>
      <c r="HU350" s="157"/>
      <c r="HV350" s="157"/>
      <c r="HW350" s="157"/>
      <c r="HX350" s="157"/>
      <c r="HY350" s="157"/>
      <c r="HZ350" s="157"/>
      <c r="IA350" s="157"/>
      <c r="IB350" s="157"/>
      <c r="IC350" s="157"/>
      <c r="ID350" s="157"/>
      <c r="IE350" s="157"/>
      <c r="IF350" s="157"/>
      <c r="IG350" s="157"/>
      <c r="IH350" s="157"/>
      <c r="II350" s="157"/>
      <c r="IJ350" s="157"/>
      <c r="IK350" s="157"/>
      <c r="IL350" s="157"/>
      <c r="IM350" s="157"/>
      <c r="IN350" s="157"/>
      <c r="IO350" s="157"/>
      <c r="IP350" s="157"/>
      <c r="IQ350" s="157"/>
      <c r="IR350" s="157"/>
      <c r="IS350" s="157"/>
      <c r="IT350" s="157"/>
      <c r="IU350" s="157"/>
      <c r="IV350" s="157"/>
    </row>
    <row r="351" spans="1:256" ht="15" customHeight="1">
      <c r="A351" s="146"/>
      <c r="B351" s="238"/>
      <c r="C351" s="157"/>
      <c r="D351" s="157"/>
      <c r="E351" s="157"/>
      <c r="F351" s="157"/>
      <c r="G351" s="157"/>
      <c r="H351" s="157"/>
      <c r="I351" s="157"/>
      <c r="J351" s="157"/>
      <c r="K351" s="157"/>
      <c r="L351" s="157"/>
      <c r="M351" s="157"/>
      <c r="N351" s="157"/>
      <c r="O351" s="157"/>
      <c r="P351" s="157"/>
      <c r="Q351" s="157"/>
      <c r="R351" s="157"/>
      <c r="S351" s="157"/>
      <c r="T351" s="157"/>
      <c r="U351" s="157"/>
      <c r="V351" s="157"/>
      <c r="W351" s="157"/>
      <c r="X351" s="157"/>
      <c r="Y351" s="157"/>
      <c r="Z351" s="157"/>
      <c r="AA351" s="157"/>
      <c r="AB351" s="157"/>
      <c r="AC351" s="157"/>
      <c r="AD351" s="157"/>
      <c r="AE351" s="157"/>
      <c r="AF351" s="157"/>
      <c r="AG351" s="157"/>
      <c r="AH351" s="157"/>
      <c r="AI351" s="157"/>
      <c r="AJ351" s="157"/>
      <c r="AK351" s="157"/>
      <c r="AL351" s="157"/>
      <c r="AM351" s="157"/>
      <c r="AN351" s="157"/>
      <c r="AO351" s="157"/>
      <c r="AP351" s="157"/>
      <c r="AQ351" s="157"/>
      <c r="AR351" s="157"/>
      <c r="AS351" s="157"/>
      <c r="AT351" s="157"/>
      <c r="AU351" s="157"/>
      <c r="AV351" s="157"/>
      <c r="AW351" s="157"/>
      <c r="AX351" s="157"/>
      <c r="AY351" s="157"/>
      <c r="AZ351" s="157"/>
      <c r="BA351" s="157"/>
      <c r="BB351" s="157"/>
      <c r="BC351" s="157"/>
      <c r="BD351" s="157"/>
      <c r="BE351" s="157"/>
      <c r="BF351" s="157"/>
      <c r="BG351" s="157"/>
      <c r="BH351" s="157"/>
      <c r="BI351" s="157"/>
      <c r="BJ351" s="157"/>
      <c r="BK351" s="157"/>
      <c r="BL351" s="157"/>
      <c r="BM351" s="157"/>
      <c r="BN351" s="157"/>
      <c r="BO351" s="157"/>
      <c r="BP351" s="157"/>
      <c r="BQ351" s="157"/>
      <c r="BR351" s="157"/>
      <c r="BS351" s="157"/>
      <c r="BT351" s="157"/>
      <c r="BU351" s="157"/>
      <c r="BV351" s="157"/>
      <c r="BW351" s="157"/>
      <c r="BX351" s="157"/>
      <c r="BY351" s="157"/>
      <c r="BZ351" s="157"/>
      <c r="CA351" s="157"/>
      <c r="CB351" s="157"/>
      <c r="CC351" s="157"/>
      <c r="CD351" s="157"/>
      <c r="CE351" s="157"/>
      <c r="CF351" s="157"/>
      <c r="CG351" s="157"/>
      <c r="CH351" s="157"/>
      <c r="CI351" s="157"/>
      <c r="CJ351" s="157"/>
      <c r="CK351" s="157"/>
      <c r="CL351" s="157"/>
      <c r="CM351" s="157"/>
      <c r="CN351" s="157"/>
      <c r="CO351" s="157"/>
      <c r="CP351" s="157"/>
      <c r="CQ351" s="157"/>
      <c r="CR351" s="157"/>
      <c r="CS351" s="157"/>
      <c r="CT351" s="157"/>
      <c r="CU351" s="157"/>
      <c r="CV351" s="157"/>
      <c r="CW351" s="157"/>
      <c r="CX351" s="157"/>
      <c r="CY351" s="157"/>
      <c r="CZ351" s="157"/>
      <c r="DA351" s="157"/>
      <c r="DB351" s="157"/>
      <c r="DC351" s="157"/>
      <c r="DD351" s="157"/>
      <c r="DE351" s="157"/>
      <c r="DF351" s="157"/>
      <c r="DG351" s="157"/>
      <c r="DH351" s="157"/>
      <c r="DI351" s="157"/>
      <c r="DJ351" s="157"/>
      <c r="DK351" s="157"/>
      <c r="DL351" s="157"/>
      <c r="DM351" s="157"/>
      <c r="DN351" s="157"/>
      <c r="DO351" s="157"/>
      <c r="DP351" s="157"/>
      <c r="DQ351" s="157"/>
      <c r="DR351" s="157"/>
      <c r="DS351" s="157"/>
      <c r="DT351" s="157"/>
      <c r="DU351" s="157"/>
      <c r="DV351" s="157"/>
      <c r="DW351" s="157"/>
      <c r="DX351" s="157"/>
      <c r="DY351" s="157"/>
      <c r="DZ351" s="157"/>
      <c r="EA351" s="157"/>
      <c r="EB351" s="157"/>
      <c r="EC351" s="157"/>
      <c r="ED351" s="157"/>
      <c r="EE351" s="157"/>
      <c r="EF351" s="157"/>
      <c r="EG351" s="157"/>
      <c r="EH351" s="157"/>
      <c r="EI351" s="157"/>
      <c r="EJ351" s="157"/>
      <c r="EK351" s="157"/>
      <c r="EL351" s="157"/>
      <c r="EM351" s="157"/>
      <c r="EN351" s="157"/>
      <c r="EO351" s="157"/>
      <c r="EP351" s="157"/>
      <c r="EQ351" s="157"/>
      <c r="ER351" s="157"/>
      <c r="ES351" s="157"/>
      <c r="ET351" s="157"/>
      <c r="EU351" s="157"/>
      <c r="EV351" s="157"/>
      <c r="EW351" s="157"/>
      <c r="EX351" s="157"/>
      <c r="EY351" s="157"/>
      <c r="EZ351" s="157"/>
      <c r="FA351" s="157"/>
      <c r="FB351" s="157"/>
      <c r="FC351" s="157"/>
      <c r="FD351" s="157"/>
      <c r="FE351" s="157"/>
      <c r="FF351" s="157"/>
      <c r="FG351" s="157"/>
      <c r="FH351" s="157"/>
      <c r="FI351" s="157"/>
      <c r="FJ351" s="157"/>
      <c r="FK351" s="157"/>
      <c r="FL351" s="157"/>
      <c r="FM351" s="157"/>
      <c r="FN351" s="157"/>
      <c r="FO351" s="157"/>
      <c r="FP351" s="157"/>
      <c r="FQ351" s="157"/>
      <c r="FR351" s="157"/>
      <c r="FS351" s="157"/>
      <c r="FT351" s="157"/>
      <c r="FU351" s="157"/>
      <c r="FV351" s="157"/>
      <c r="FW351" s="157"/>
      <c r="FX351" s="157"/>
      <c r="FY351" s="157"/>
      <c r="FZ351" s="157"/>
      <c r="GA351" s="157"/>
      <c r="GB351" s="157"/>
      <c r="GC351" s="157"/>
      <c r="GD351" s="157"/>
      <c r="GE351" s="157"/>
      <c r="GF351" s="157"/>
      <c r="GG351" s="157"/>
      <c r="GH351" s="157"/>
      <c r="GI351" s="157"/>
      <c r="GJ351" s="157"/>
      <c r="GK351" s="157"/>
      <c r="GL351" s="157"/>
      <c r="GM351" s="157"/>
      <c r="GN351" s="157"/>
      <c r="GO351" s="157"/>
      <c r="GP351" s="157"/>
      <c r="GQ351" s="157"/>
      <c r="GR351" s="157"/>
      <c r="GS351" s="157"/>
      <c r="GT351" s="157"/>
      <c r="GU351" s="157"/>
      <c r="GV351" s="157"/>
      <c r="GW351" s="157"/>
      <c r="GX351" s="157"/>
      <c r="GY351" s="157"/>
      <c r="GZ351" s="157"/>
      <c r="HA351" s="157"/>
      <c r="HB351" s="157"/>
      <c r="HC351" s="157"/>
      <c r="HD351" s="157"/>
      <c r="HE351" s="157"/>
      <c r="HF351" s="157"/>
      <c r="HG351" s="157"/>
      <c r="HH351" s="157"/>
      <c r="HI351" s="157"/>
      <c r="HJ351" s="157"/>
      <c r="HK351" s="157"/>
      <c r="HL351" s="157"/>
      <c r="HM351" s="157"/>
      <c r="HN351" s="157"/>
      <c r="HO351" s="157"/>
      <c r="HP351" s="157"/>
      <c r="HQ351" s="157"/>
      <c r="HR351" s="157"/>
      <c r="HS351" s="157"/>
      <c r="HT351" s="157"/>
      <c r="HU351" s="157"/>
      <c r="HV351" s="157"/>
      <c r="HW351" s="157"/>
      <c r="HX351" s="157"/>
      <c r="HY351" s="157"/>
      <c r="HZ351" s="157"/>
      <c r="IA351" s="157"/>
      <c r="IB351" s="157"/>
      <c r="IC351" s="157"/>
      <c r="ID351" s="157"/>
      <c r="IE351" s="157"/>
      <c r="IF351" s="157"/>
      <c r="IG351" s="157"/>
      <c r="IH351" s="157"/>
      <c r="II351" s="157"/>
      <c r="IJ351" s="157"/>
      <c r="IK351" s="157"/>
      <c r="IL351" s="157"/>
      <c r="IM351" s="157"/>
      <c r="IN351" s="157"/>
      <c r="IO351" s="157"/>
      <c r="IP351" s="157"/>
      <c r="IQ351" s="157"/>
      <c r="IR351" s="157"/>
      <c r="IS351" s="157"/>
      <c r="IT351" s="157"/>
      <c r="IU351" s="157"/>
      <c r="IV351" s="157"/>
    </row>
    <row r="352" spans="1:256" ht="15" customHeight="1">
      <c r="A352" s="146"/>
      <c r="B352" s="238"/>
      <c r="C352" s="157"/>
      <c r="D352" s="157"/>
      <c r="E352" s="157"/>
      <c r="F352" s="157"/>
      <c r="G352" s="157"/>
      <c r="H352" s="157"/>
      <c r="I352" s="157"/>
      <c r="J352" s="157"/>
      <c r="K352" s="157"/>
      <c r="L352" s="157"/>
      <c r="M352" s="157"/>
      <c r="N352" s="157"/>
      <c r="O352" s="157"/>
      <c r="P352" s="157"/>
      <c r="Q352" s="157"/>
      <c r="R352" s="157"/>
      <c r="S352" s="157"/>
      <c r="T352" s="157"/>
      <c r="U352" s="157"/>
      <c r="V352" s="157"/>
      <c r="W352" s="157"/>
      <c r="X352" s="157"/>
      <c r="Y352" s="157"/>
      <c r="Z352" s="157"/>
      <c r="AA352" s="157"/>
      <c r="AB352" s="157"/>
      <c r="AC352" s="157"/>
      <c r="AD352" s="157"/>
      <c r="AE352" s="157"/>
      <c r="AF352" s="157"/>
      <c r="AG352" s="157"/>
      <c r="AH352" s="157"/>
      <c r="AI352" s="157"/>
      <c r="AJ352" s="157"/>
      <c r="AK352" s="157"/>
      <c r="AL352" s="157"/>
      <c r="AM352" s="157"/>
      <c r="AN352" s="157"/>
      <c r="AO352" s="157"/>
      <c r="AP352" s="157"/>
      <c r="AQ352" s="157"/>
      <c r="AR352" s="157"/>
      <c r="AS352" s="157"/>
      <c r="AT352" s="157"/>
      <c r="AU352" s="157"/>
      <c r="AV352" s="157"/>
      <c r="AW352" s="157"/>
      <c r="AX352" s="157"/>
      <c r="AY352" s="157"/>
      <c r="AZ352" s="157"/>
      <c r="BA352" s="157"/>
      <c r="BB352" s="157"/>
      <c r="BC352" s="157"/>
      <c r="BD352" s="157"/>
      <c r="BE352" s="157"/>
      <c r="BF352" s="157"/>
      <c r="BG352" s="157"/>
      <c r="BH352" s="157"/>
      <c r="BI352" s="157"/>
      <c r="BJ352" s="157"/>
      <c r="BK352" s="157"/>
      <c r="BL352" s="157"/>
      <c r="BM352" s="157"/>
      <c r="BN352" s="157"/>
      <c r="BO352" s="157"/>
      <c r="BP352" s="157"/>
      <c r="BQ352" s="157"/>
      <c r="BR352" s="157"/>
      <c r="BS352" s="157"/>
      <c r="BT352" s="157"/>
      <c r="BU352" s="157"/>
      <c r="BV352" s="157"/>
      <c r="BW352" s="157"/>
      <c r="BX352" s="157"/>
      <c r="BY352" s="157"/>
      <c r="BZ352" s="157"/>
      <c r="CA352" s="157"/>
      <c r="CB352" s="157"/>
      <c r="CC352" s="157"/>
      <c r="CD352" s="157"/>
      <c r="CE352" s="157"/>
      <c r="CF352" s="157"/>
      <c r="CG352" s="157"/>
      <c r="CH352" s="157"/>
      <c r="CI352" s="157"/>
      <c r="CJ352" s="157"/>
      <c r="CK352" s="157"/>
      <c r="CL352" s="157"/>
      <c r="CM352" s="157"/>
      <c r="CN352" s="157"/>
      <c r="CO352" s="157"/>
      <c r="CP352" s="157"/>
      <c r="CQ352" s="157"/>
      <c r="CR352" s="157"/>
      <c r="CS352" s="157"/>
      <c r="CT352" s="157"/>
      <c r="CU352" s="157"/>
      <c r="CV352" s="157"/>
      <c r="CW352" s="157"/>
      <c r="CX352" s="157"/>
      <c r="CY352" s="157"/>
      <c r="CZ352" s="157"/>
      <c r="DA352" s="157"/>
      <c r="DB352" s="157"/>
      <c r="DC352" s="157"/>
      <c r="DD352" s="157"/>
      <c r="DE352" s="157"/>
      <c r="DF352" s="157"/>
      <c r="DG352" s="157"/>
      <c r="DH352" s="157"/>
      <c r="DI352" s="157"/>
      <c r="DJ352" s="157"/>
      <c r="DK352" s="157"/>
      <c r="DL352" s="157"/>
      <c r="DM352" s="157"/>
      <c r="DN352" s="157"/>
      <c r="DO352" s="157"/>
      <c r="DP352" s="157"/>
      <c r="DQ352" s="157"/>
      <c r="DR352" s="157"/>
      <c r="DS352" s="157"/>
      <c r="DT352" s="157"/>
      <c r="DU352" s="157"/>
      <c r="DV352" s="157"/>
      <c r="DW352" s="157"/>
      <c r="DX352" s="157"/>
      <c r="DY352" s="157"/>
      <c r="DZ352" s="157"/>
      <c r="EA352" s="157"/>
      <c r="EB352" s="157"/>
      <c r="EC352" s="157"/>
      <c r="ED352" s="157"/>
      <c r="EE352" s="157"/>
      <c r="EF352" s="157"/>
      <c r="EG352" s="157"/>
      <c r="EH352" s="157"/>
      <c r="EI352" s="157"/>
      <c r="EJ352" s="157"/>
      <c r="EK352" s="157"/>
      <c r="EL352" s="157"/>
      <c r="EM352" s="157"/>
      <c r="EN352" s="157"/>
      <c r="EO352" s="157"/>
      <c r="EP352" s="157"/>
      <c r="EQ352" s="157"/>
      <c r="ER352" s="157"/>
      <c r="ES352" s="157"/>
      <c r="ET352" s="157"/>
      <c r="EU352" s="157"/>
      <c r="EV352" s="157"/>
      <c r="EW352" s="157"/>
      <c r="EX352" s="157"/>
      <c r="EY352" s="157"/>
      <c r="EZ352" s="157"/>
      <c r="FA352" s="157"/>
      <c r="FB352" s="157"/>
      <c r="FC352" s="157"/>
      <c r="FD352" s="157"/>
      <c r="FE352" s="157"/>
      <c r="FF352" s="157"/>
      <c r="FG352" s="157"/>
      <c r="FH352" s="157"/>
      <c r="FI352" s="157"/>
      <c r="FJ352" s="157"/>
      <c r="FK352" s="157"/>
      <c r="FL352" s="157"/>
      <c r="FM352" s="157"/>
      <c r="FN352" s="157"/>
      <c r="FO352" s="157"/>
      <c r="FP352" s="157"/>
      <c r="FQ352" s="157"/>
      <c r="FR352" s="157"/>
      <c r="FS352" s="157"/>
      <c r="FT352" s="157"/>
      <c r="FU352" s="157"/>
      <c r="FV352" s="157"/>
      <c r="FW352" s="157"/>
      <c r="FX352" s="157"/>
      <c r="FY352" s="157"/>
      <c r="FZ352" s="157"/>
      <c r="GA352" s="157"/>
      <c r="GB352" s="157"/>
      <c r="GC352" s="157"/>
      <c r="GD352" s="157"/>
      <c r="GE352" s="157"/>
      <c r="GF352" s="157"/>
      <c r="GG352" s="157"/>
      <c r="GH352" s="157"/>
      <c r="GI352" s="157"/>
      <c r="GJ352" s="157"/>
      <c r="GK352" s="157"/>
      <c r="GL352" s="157"/>
      <c r="GM352" s="157"/>
      <c r="GN352" s="157"/>
      <c r="GO352" s="157"/>
      <c r="GP352" s="157"/>
      <c r="GQ352" s="157"/>
      <c r="GR352" s="157"/>
      <c r="GS352" s="157"/>
      <c r="GT352" s="157"/>
      <c r="GU352" s="157"/>
      <c r="GV352" s="157"/>
      <c r="GW352" s="157"/>
      <c r="GX352" s="157"/>
      <c r="GY352" s="157"/>
      <c r="GZ352" s="157"/>
      <c r="HA352" s="157"/>
      <c r="HB352" s="157"/>
      <c r="HC352" s="157"/>
      <c r="HD352" s="157"/>
      <c r="HE352" s="157"/>
      <c r="HF352" s="157"/>
      <c r="HG352" s="157"/>
      <c r="HH352" s="157"/>
      <c r="HI352" s="157"/>
      <c r="HJ352" s="157"/>
      <c r="HK352" s="157"/>
      <c r="HL352" s="157"/>
      <c r="HM352" s="157"/>
      <c r="HN352" s="157"/>
      <c r="HO352" s="157"/>
      <c r="HP352" s="157"/>
      <c r="HQ352" s="157"/>
      <c r="HR352" s="157"/>
      <c r="HS352" s="157"/>
      <c r="HT352" s="157"/>
      <c r="HU352" s="157"/>
      <c r="HV352" s="157"/>
      <c r="HW352" s="157"/>
      <c r="HX352" s="157"/>
      <c r="HY352" s="157"/>
      <c r="HZ352" s="157"/>
      <c r="IA352" s="157"/>
      <c r="IB352" s="157"/>
      <c r="IC352" s="157"/>
      <c r="ID352" s="157"/>
      <c r="IE352" s="157"/>
      <c r="IF352" s="157"/>
      <c r="IG352" s="157"/>
      <c r="IH352" s="157"/>
      <c r="II352" s="157"/>
      <c r="IJ352" s="157"/>
      <c r="IK352" s="157"/>
      <c r="IL352" s="157"/>
      <c r="IM352" s="157"/>
      <c r="IN352" s="157"/>
      <c r="IO352" s="157"/>
      <c r="IP352" s="157"/>
      <c r="IQ352" s="157"/>
      <c r="IR352" s="157"/>
      <c r="IS352" s="157"/>
      <c r="IT352" s="157"/>
      <c r="IU352" s="157"/>
      <c r="IV352" s="157"/>
    </row>
    <row r="353" spans="1:256" ht="15" customHeight="1">
      <c r="A353" s="146"/>
      <c r="B353" s="238"/>
      <c r="C353" s="157"/>
      <c r="D353" s="157"/>
      <c r="E353" s="157"/>
      <c r="F353" s="157"/>
      <c r="G353" s="157"/>
      <c r="H353" s="157"/>
      <c r="I353" s="157"/>
      <c r="J353" s="157"/>
      <c r="K353" s="157"/>
      <c r="L353" s="157"/>
      <c r="M353" s="157"/>
      <c r="N353" s="157"/>
      <c r="O353" s="157"/>
      <c r="P353" s="157"/>
      <c r="Q353" s="157"/>
      <c r="R353" s="157"/>
      <c r="S353" s="157"/>
      <c r="T353" s="157"/>
      <c r="U353" s="157"/>
      <c r="V353" s="157"/>
      <c r="W353" s="157"/>
      <c r="X353" s="157"/>
      <c r="Y353" s="157"/>
      <c r="Z353" s="157"/>
      <c r="AA353" s="157"/>
      <c r="AB353" s="157"/>
      <c r="AC353" s="157"/>
      <c r="AD353" s="157"/>
      <c r="AE353" s="157"/>
      <c r="AF353" s="157"/>
      <c r="AG353" s="157"/>
      <c r="AH353" s="157"/>
      <c r="AI353" s="157"/>
      <c r="AJ353" s="157"/>
      <c r="AK353" s="157"/>
      <c r="AL353" s="157"/>
      <c r="AM353" s="157"/>
      <c r="AN353" s="157"/>
      <c r="AO353" s="157"/>
      <c r="AP353" s="157"/>
      <c r="AQ353" s="157"/>
      <c r="AR353" s="157"/>
      <c r="AS353" s="157"/>
      <c r="AT353" s="157"/>
      <c r="AU353" s="157"/>
      <c r="AV353" s="157"/>
      <c r="AW353" s="157"/>
      <c r="AX353" s="157"/>
      <c r="AY353" s="157"/>
      <c r="AZ353" s="157"/>
      <c r="BA353" s="157"/>
      <c r="BB353" s="157"/>
      <c r="BC353" s="157"/>
      <c r="BD353" s="157"/>
      <c r="BE353" s="157"/>
      <c r="BF353" s="157"/>
      <c r="BG353" s="157"/>
      <c r="BH353" s="157"/>
      <c r="BI353" s="157"/>
      <c r="BJ353" s="157"/>
      <c r="BK353" s="157"/>
      <c r="BL353" s="157"/>
      <c r="BM353" s="157"/>
      <c r="BN353" s="157"/>
      <c r="BO353" s="157"/>
      <c r="BP353" s="157"/>
      <c r="BQ353" s="157"/>
      <c r="BR353" s="157"/>
      <c r="BS353" s="157"/>
      <c r="BT353" s="157"/>
      <c r="BU353" s="157"/>
      <c r="BV353" s="157"/>
      <c r="BW353" s="157"/>
      <c r="BX353" s="157"/>
      <c r="BY353" s="157"/>
      <c r="BZ353" s="157"/>
      <c r="CA353" s="157"/>
      <c r="CB353" s="157"/>
      <c r="CC353" s="157"/>
      <c r="CD353" s="157"/>
      <c r="CE353" s="157"/>
      <c r="CF353" s="157"/>
      <c r="CG353" s="157"/>
      <c r="CH353" s="157"/>
      <c r="CI353" s="157"/>
      <c r="CJ353" s="157"/>
      <c r="CK353" s="157"/>
      <c r="CL353" s="157"/>
      <c r="CM353" s="157"/>
      <c r="CN353" s="157"/>
      <c r="CO353" s="157"/>
      <c r="CP353" s="157"/>
      <c r="CQ353" s="157"/>
      <c r="CR353" s="157"/>
      <c r="CS353" s="157"/>
      <c r="CT353" s="157"/>
      <c r="CU353" s="157"/>
      <c r="CV353" s="157"/>
      <c r="CW353" s="157"/>
      <c r="CX353" s="157"/>
      <c r="CY353" s="157"/>
      <c r="CZ353" s="157"/>
      <c r="DA353" s="157"/>
      <c r="DB353" s="157"/>
      <c r="DC353" s="157"/>
      <c r="DD353" s="157"/>
      <c r="DE353" s="157"/>
      <c r="DF353" s="157"/>
      <c r="DG353" s="157"/>
      <c r="DH353" s="157"/>
      <c r="DI353" s="157"/>
      <c r="DJ353" s="157"/>
      <c r="DK353" s="157"/>
      <c r="DL353" s="157"/>
      <c r="DM353" s="157"/>
      <c r="DN353" s="157"/>
      <c r="DO353" s="157"/>
      <c r="DP353" s="157"/>
      <c r="DQ353" s="157"/>
      <c r="DR353" s="157"/>
      <c r="DS353" s="157"/>
      <c r="DT353" s="157"/>
      <c r="DU353" s="157"/>
      <c r="DV353" s="157"/>
      <c r="DW353" s="157"/>
      <c r="DX353" s="157"/>
      <c r="DY353" s="157"/>
      <c r="DZ353" s="157"/>
      <c r="EA353" s="157"/>
      <c r="EB353" s="157"/>
      <c r="EC353" s="157"/>
      <c r="ED353" s="157"/>
      <c r="EE353" s="157"/>
      <c r="EF353" s="157"/>
      <c r="EG353" s="157"/>
      <c r="EH353" s="157"/>
      <c r="EI353" s="157"/>
      <c r="EJ353" s="157"/>
      <c r="EK353" s="157"/>
      <c r="EL353" s="157"/>
      <c r="EM353" s="157"/>
      <c r="EN353" s="157"/>
      <c r="EO353" s="157"/>
      <c r="EP353" s="157"/>
      <c r="EQ353" s="157"/>
      <c r="ER353" s="157"/>
      <c r="ES353" s="157"/>
      <c r="ET353" s="157"/>
      <c r="EU353" s="157"/>
      <c r="EV353" s="157"/>
      <c r="EW353" s="157"/>
      <c r="EX353" s="157"/>
      <c r="EY353" s="157"/>
      <c r="EZ353" s="157"/>
      <c r="FA353" s="157"/>
      <c r="FB353" s="157"/>
      <c r="FC353" s="157"/>
      <c r="FD353" s="157"/>
      <c r="FE353" s="157"/>
      <c r="FF353" s="157"/>
      <c r="FG353" s="157"/>
      <c r="FH353" s="157"/>
      <c r="FI353" s="157"/>
      <c r="FJ353" s="157"/>
      <c r="FK353" s="157"/>
      <c r="FL353" s="157"/>
      <c r="FM353" s="157"/>
      <c r="FN353" s="157"/>
      <c r="FO353" s="157"/>
      <c r="FP353" s="157"/>
      <c r="FQ353" s="157"/>
      <c r="FR353" s="157"/>
      <c r="FS353" s="157"/>
      <c r="FT353" s="157"/>
      <c r="FU353" s="157"/>
      <c r="FV353" s="157"/>
      <c r="FW353" s="157"/>
      <c r="FX353" s="157"/>
      <c r="FY353" s="157"/>
      <c r="FZ353" s="157"/>
      <c r="GA353" s="157"/>
      <c r="GB353" s="157"/>
      <c r="GC353" s="157"/>
      <c r="GD353" s="157"/>
      <c r="GE353" s="157"/>
      <c r="GF353" s="157"/>
      <c r="GG353" s="157"/>
      <c r="GH353" s="157"/>
      <c r="GI353" s="157"/>
      <c r="GJ353" s="157"/>
      <c r="GK353" s="157"/>
      <c r="GL353" s="157"/>
      <c r="GM353" s="157"/>
      <c r="GN353" s="157"/>
      <c r="GO353" s="157"/>
      <c r="GP353" s="157"/>
      <c r="GQ353" s="157"/>
      <c r="GR353" s="157"/>
      <c r="GS353" s="157"/>
      <c r="GT353" s="157"/>
      <c r="GU353" s="157"/>
      <c r="GV353" s="157"/>
      <c r="GW353" s="157"/>
      <c r="GX353" s="157"/>
      <c r="GY353" s="157"/>
      <c r="GZ353" s="157"/>
      <c r="HA353" s="157"/>
      <c r="HB353" s="157"/>
      <c r="HC353" s="157"/>
      <c r="HD353" s="157"/>
      <c r="HE353" s="157"/>
      <c r="HF353" s="157"/>
      <c r="HG353" s="157"/>
      <c r="HH353" s="157"/>
      <c r="HI353" s="157"/>
      <c r="HJ353" s="157"/>
      <c r="HK353" s="157"/>
      <c r="HL353" s="157"/>
      <c r="HM353" s="157"/>
      <c r="HN353" s="157"/>
      <c r="HO353" s="157"/>
      <c r="HP353" s="157"/>
      <c r="HQ353" s="157"/>
      <c r="HR353" s="157"/>
      <c r="HS353" s="157"/>
      <c r="HT353" s="157"/>
      <c r="HU353" s="157"/>
      <c r="HV353" s="157"/>
      <c r="HW353" s="157"/>
      <c r="HX353" s="157"/>
      <c r="HY353" s="157"/>
      <c r="HZ353" s="157"/>
      <c r="IA353" s="157"/>
      <c r="IB353" s="157"/>
      <c r="IC353" s="157"/>
      <c r="ID353" s="157"/>
      <c r="IE353" s="157"/>
      <c r="IF353" s="157"/>
      <c r="IG353" s="157"/>
      <c r="IH353" s="157"/>
      <c r="II353" s="157"/>
      <c r="IJ353" s="157"/>
      <c r="IK353" s="157"/>
      <c r="IL353" s="157"/>
      <c r="IM353" s="157"/>
      <c r="IN353" s="157"/>
      <c r="IO353" s="157"/>
      <c r="IP353" s="157"/>
      <c r="IQ353" s="157"/>
      <c r="IR353" s="157"/>
      <c r="IS353" s="157"/>
      <c r="IT353" s="157"/>
      <c r="IU353" s="157"/>
      <c r="IV353" s="157"/>
    </row>
    <row r="354" spans="1:256" ht="15" customHeight="1">
      <c r="A354" s="146"/>
      <c r="B354" s="238"/>
      <c r="C354" s="157"/>
      <c r="D354" s="157"/>
      <c r="E354" s="157"/>
      <c r="F354" s="157"/>
      <c r="G354" s="157"/>
      <c r="H354" s="157"/>
      <c r="I354" s="157"/>
      <c r="J354" s="157"/>
      <c r="K354" s="157"/>
      <c r="L354" s="157"/>
      <c r="M354" s="157"/>
      <c r="N354" s="157"/>
      <c r="O354" s="157"/>
      <c r="P354" s="157"/>
      <c r="Q354" s="157"/>
      <c r="R354" s="157"/>
      <c r="S354" s="157"/>
      <c r="T354" s="157"/>
      <c r="U354" s="157"/>
      <c r="V354" s="157"/>
      <c r="W354" s="157"/>
      <c r="X354" s="157"/>
      <c r="Y354" s="157"/>
      <c r="Z354" s="157"/>
      <c r="AA354" s="157"/>
      <c r="AB354" s="157"/>
      <c r="AC354" s="157"/>
      <c r="AD354" s="157"/>
      <c r="AE354" s="157"/>
      <c r="AF354" s="157"/>
      <c r="AG354" s="157"/>
      <c r="AH354" s="157"/>
      <c r="AI354" s="157"/>
      <c r="AJ354" s="157"/>
      <c r="AK354" s="157"/>
      <c r="AL354" s="157"/>
      <c r="AM354" s="157"/>
      <c r="AN354" s="157"/>
      <c r="AO354" s="157"/>
      <c r="AP354" s="157"/>
      <c r="AQ354" s="157"/>
      <c r="AR354" s="157"/>
      <c r="AS354" s="157"/>
      <c r="AT354" s="157"/>
      <c r="AU354" s="157"/>
      <c r="AV354" s="157"/>
      <c r="AW354" s="157"/>
      <c r="AX354" s="157"/>
      <c r="AY354" s="157"/>
      <c r="AZ354" s="157"/>
      <c r="BA354" s="157"/>
      <c r="BB354" s="157"/>
      <c r="BC354" s="157"/>
      <c r="BD354" s="157"/>
      <c r="BE354" s="157"/>
      <c r="BF354" s="157"/>
      <c r="BG354" s="157"/>
      <c r="BH354" s="157"/>
      <c r="BI354" s="157"/>
      <c r="BJ354" s="157"/>
      <c r="BK354" s="157"/>
      <c r="BL354" s="157"/>
      <c r="BM354" s="157"/>
      <c r="BN354" s="157"/>
      <c r="BO354" s="157"/>
      <c r="BP354" s="157"/>
      <c r="BQ354" s="157"/>
      <c r="BR354" s="157"/>
      <c r="BS354" s="157"/>
      <c r="BT354" s="157"/>
      <c r="BU354" s="157"/>
      <c r="BV354" s="157"/>
      <c r="BW354" s="157"/>
      <c r="BX354" s="157"/>
      <c r="BY354" s="157"/>
      <c r="BZ354" s="157"/>
      <c r="CA354" s="157"/>
      <c r="CB354" s="157"/>
      <c r="CC354" s="157"/>
      <c r="CD354" s="157"/>
      <c r="CE354" s="157"/>
      <c r="CF354" s="157"/>
      <c r="CG354" s="157"/>
      <c r="CH354" s="157"/>
      <c r="CI354" s="157"/>
      <c r="CJ354" s="157"/>
      <c r="CK354" s="157"/>
      <c r="CL354" s="157"/>
      <c r="CM354" s="157"/>
      <c r="CN354" s="157"/>
      <c r="CO354" s="157"/>
      <c r="CP354" s="157"/>
      <c r="CQ354" s="157"/>
      <c r="CR354" s="157"/>
      <c r="CS354" s="157"/>
      <c r="CT354" s="157"/>
      <c r="CU354" s="157"/>
      <c r="CV354" s="157"/>
      <c r="CW354" s="157"/>
      <c r="CX354" s="157"/>
      <c r="CY354" s="157"/>
      <c r="CZ354" s="157"/>
      <c r="DA354" s="157"/>
      <c r="DB354" s="157"/>
      <c r="DC354" s="157"/>
      <c r="DD354" s="157"/>
      <c r="DE354" s="157"/>
      <c r="DF354" s="157"/>
      <c r="DG354" s="157"/>
      <c r="DH354" s="157"/>
      <c r="DI354" s="157"/>
      <c r="DJ354" s="157"/>
      <c r="DK354" s="157"/>
      <c r="DL354" s="157"/>
      <c r="DM354" s="157"/>
      <c r="DN354" s="157"/>
      <c r="DO354" s="157"/>
      <c r="DP354" s="157"/>
      <c r="DQ354" s="157"/>
      <c r="DR354" s="157"/>
      <c r="DS354" s="157"/>
      <c r="DT354" s="157"/>
      <c r="DU354" s="157"/>
      <c r="DV354" s="157"/>
      <c r="DW354" s="157"/>
      <c r="DX354" s="157"/>
      <c r="DY354" s="157"/>
      <c r="DZ354" s="157"/>
      <c r="EA354" s="157"/>
      <c r="EB354" s="157"/>
      <c r="EC354" s="157"/>
      <c r="ED354" s="157"/>
      <c r="EE354" s="157"/>
      <c r="EF354" s="157"/>
      <c r="EG354" s="157"/>
      <c r="EH354" s="157"/>
      <c r="EI354" s="157"/>
      <c r="EJ354" s="157"/>
      <c r="EK354" s="157"/>
      <c r="EL354" s="157"/>
      <c r="EM354" s="157"/>
      <c r="EN354" s="157"/>
      <c r="EO354" s="157"/>
      <c r="EP354" s="157"/>
      <c r="EQ354" s="157"/>
      <c r="ER354" s="157"/>
      <c r="ES354" s="157"/>
      <c r="ET354" s="157"/>
      <c r="EU354" s="157"/>
      <c r="EV354" s="157"/>
      <c r="EW354" s="157"/>
      <c r="EX354" s="157"/>
      <c r="EY354" s="157"/>
      <c r="EZ354" s="157"/>
      <c r="FA354" s="157"/>
      <c r="FB354" s="157"/>
      <c r="FC354" s="157"/>
      <c r="FD354" s="157"/>
      <c r="FE354" s="157"/>
      <c r="FF354" s="157"/>
      <c r="FG354" s="157"/>
      <c r="FH354" s="157"/>
      <c r="FI354" s="157"/>
      <c r="FJ354" s="157"/>
      <c r="FK354" s="157"/>
      <c r="FL354" s="157"/>
      <c r="FM354" s="157"/>
      <c r="FN354" s="157"/>
      <c r="FO354" s="157"/>
      <c r="FP354" s="157"/>
      <c r="FQ354" s="157"/>
      <c r="FR354" s="157"/>
      <c r="FS354" s="157"/>
      <c r="FT354" s="157"/>
      <c r="FU354" s="157"/>
      <c r="FV354" s="157"/>
      <c r="FW354" s="157"/>
      <c r="FX354" s="157"/>
      <c r="FY354" s="157"/>
      <c r="FZ354" s="157"/>
      <c r="GA354" s="157"/>
      <c r="GB354" s="157"/>
      <c r="GC354" s="157"/>
      <c r="GD354" s="157"/>
      <c r="GE354" s="157"/>
      <c r="GF354" s="157"/>
      <c r="GG354" s="157"/>
      <c r="GH354" s="157"/>
      <c r="GI354" s="157"/>
      <c r="GJ354" s="157"/>
      <c r="GK354" s="157"/>
      <c r="GL354" s="157"/>
      <c r="GM354" s="157"/>
      <c r="GN354" s="157"/>
      <c r="GO354" s="157"/>
      <c r="GP354" s="157"/>
      <c r="GQ354" s="157"/>
      <c r="GR354" s="157"/>
      <c r="GS354" s="157"/>
      <c r="GT354" s="157"/>
      <c r="GU354" s="157"/>
      <c r="GV354" s="157"/>
      <c r="GW354" s="157"/>
      <c r="GX354" s="157"/>
      <c r="GY354" s="157"/>
      <c r="GZ354" s="157"/>
      <c r="HA354" s="157"/>
      <c r="HB354" s="157"/>
      <c r="HC354" s="157"/>
      <c r="HD354" s="157"/>
      <c r="HE354" s="157"/>
      <c r="HF354" s="157"/>
      <c r="HG354" s="157"/>
      <c r="HH354" s="157"/>
      <c r="HI354" s="157"/>
      <c r="HJ354" s="157"/>
      <c r="HK354" s="157"/>
      <c r="HL354" s="157"/>
      <c r="HM354" s="157"/>
      <c r="HN354" s="157"/>
      <c r="HO354" s="157"/>
      <c r="HP354" s="157"/>
      <c r="HQ354" s="157"/>
      <c r="HR354" s="157"/>
      <c r="HS354" s="157"/>
      <c r="HT354" s="157"/>
      <c r="HU354" s="157"/>
      <c r="HV354" s="157"/>
      <c r="HW354" s="157"/>
      <c r="HX354" s="157"/>
      <c r="HY354" s="157"/>
      <c r="HZ354" s="157"/>
      <c r="IA354" s="157"/>
      <c r="IB354" s="157"/>
      <c r="IC354" s="157"/>
      <c r="ID354" s="157"/>
      <c r="IE354" s="157"/>
      <c r="IF354" s="157"/>
      <c r="IG354" s="157"/>
      <c r="IH354" s="157"/>
      <c r="II354" s="157"/>
      <c r="IJ354" s="157"/>
      <c r="IK354" s="157"/>
      <c r="IL354" s="157"/>
      <c r="IM354" s="157"/>
      <c r="IN354" s="157"/>
      <c r="IO354" s="157"/>
      <c r="IP354" s="157"/>
      <c r="IQ354" s="157"/>
      <c r="IR354" s="157"/>
      <c r="IS354" s="157"/>
      <c r="IT354" s="157"/>
      <c r="IU354" s="157"/>
      <c r="IV354" s="157"/>
    </row>
    <row r="355" spans="1:256" ht="15" customHeight="1">
      <c r="A355" s="146"/>
      <c r="B355" s="108"/>
      <c r="C355" s="157"/>
      <c r="D355" s="157"/>
      <c r="E355" s="157"/>
      <c r="F355" s="157"/>
      <c r="G355" s="157"/>
      <c r="H355" s="157"/>
      <c r="I355" s="157"/>
      <c r="J355" s="157"/>
      <c r="K355" s="157"/>
      <c r="L355" s="157"/>
      <c r="M355" s="157"/>
      <c r="N355" s="157"/>
      <c r="O355" s="157"/>
      <c r="P355" s="157"/>
      <c r="Q355" s="157"/>
      <c r="R355" s="157"/>
      <c r="S355" s="157"/>
      <c r="T355" s="157"/>
      <c r="U355" s="157"/>
      <c r="V355" s="157"/>
      <c r="W355" s="157"/>
      <c r="X355" s="157"/>
      <c r="Y355" s="157"/>
      <c r="Z355" s="157"/>
      <c r="AA355" s="157"/>
      <c r="AB355" s="157"/>
      <c r="AC355" s="157"/>
      <c r="AD355" s="157"/>
      <c r="AE355" s="157"/>
      <c r="AF355" s="157"/>
      <c r="AG355" s="157"/>
      <c r="AH355" s="157"/>
      <c r="AI355" s="157"/>
      <c r="AJ355" s="157"/>
      <c r="AK355" s="157"/>
      <c r="AL355" s="157"/>
      <c r="AM355" s="157"/>
      <c r="AN355" s="157"/>
      <c r="AO355" s="157"/>
      <c r="AP355" s="157"/>
      <c r="AQ355" s="157"/>
      <c r="AR355" s="157"/>
      <c r="AS355" s="157"/>
      <c r="AT355" s="157"/>
      <c r="AU355" s="157"/>
      <c r="AV355" s="157"/>
      <c r="AW355" s="157"/>
      <c r="AX355" s="157"/>
      <c r="AY355" s="157"/>
      <c r="AZ355" s="157"/>
      <c r="BA355" s="157"/>
      <c r="BB355" s="157"/>
      <c r="BC355" s="157"/>
      <c r="BD355" s="157"/>
      <c r="BE355" s="157"/>
      <c r="BF355" s="157"/>
      <c r="BG355" s="157"/>
      <c r="BH355" s="157"/>
      <c r="BI355" s="157"/>
      <c r="BJ355" s="157"/>
      <c r="BK355" s="157"/>
      <c r="BL355" s="157"/>
      <c r="BM355" s="157"/>
      <c r="BN355" s="157"/>
      <c r="BO355" s="157"/>
      <c r="BP355" s="157"/>
      <c r="BQ355" s="157"/>
      <c r="BR355" s="157"/>
      <c r="BS355" s="157"/>
      <c r="BT355" s="157"/>
      <c r="BU355" s="157"/>
      <c r="BV355" s="157"/>
      <c r="BW355" s="157"/>
      <c r="BX355" s="157"/>
      <c r="BY355" s="157"/>
      <c r="BZ355" s="157"/>
      <c r="CA355" s="157"/>
      <c r="CB355" s="157"/>
      <c r="CC355" s="157"/>
      <c r="CD355" s="157"/>
      <c r="CE355" s="157"/>
      <c r="CF355" s="157"/>
      <c r="CG355" s="157"/>
      <c r="CH355" s="157"/>
      <c r="CI355" s="157"/>
      <c r="CJ355" s="157"/>
      <c r="CK355" s="157"/>
      <c r="CL355" s="157"/>
      <c r="CM355" s="157"/>
      <c r="CN355" s="157"/>
      <c r="CO355" s="157"/>
      <c r="CP355" s="157"/>
      <c r="CQ355" s="157"/>
      <c r="CR355" s="157"/>
      <c r="CS355" s="157"/>
      <c r="CT355" s="157"/>
      <c r="CU355" s="157"/>
      <c r="CV355" s="157"/>
      <c r="CW355" s="157"/>
      <c r="CX355" s="157"/>
      <c r="CY355" s="157"/>
      <c r="CZ355" s="157"/>
      <c r="DA355" s="157"/>
      <c r="DB355" s="157"/>
      <c r="DC355" s="157"/>
      <c r="DD355" s="157"/>
      <c r="DE355" s="157"/>
      <c r="DF355" s="157"/>
      <c r="DG355" s="157"/>
      <c r="DH355" s="157"/>
      <c r="DI355" s="157"/>
      <c r="DJ355" s="157"/>
      <c r="DK355" s="157"/>
      <c r="DL355" s="157"/>
      <c r="DM355" s="157"/>
      <c r="DN355" s="157"/>
      <c r="DO355" s="157"/>
      <c r="DP355" s="157"/>
      <c r="DQ355" s="157"/>
      <c r="DR355" s="157"/>
      <c r="DS355" s="157"/>
      <c r="DT355" s="157"/>
      <c r="DU355" s="157"/>
      <c r="DV355" s="157"/>
      <c r="DW355" s="157"/>
      <c r="DX355" s="157"/>
      <c r="DY355" s="157"/>
      <c r="DZ355" s="157"/>
      <c r="EA355" s="157"/>
      <c r="EB355" s="157"/>
      <c r="EC355" s="157"/>
      <c r="ED355" s="157"/>
      <c r="EE355" s="157"/>
      <c r="EF355" s="157"/>
      <c r="EG355" s="157"/>
      <c r="EH355" s="157"/>
      <c r="EI355" s="157"/>
      <c r="EJ355" s="157"/>
      <c r="EK355" s="157"/>
      <c r="EL355" s="157"/>
      <c r="EM355" s="157"/>
      <c r="EN355" s="157"/>
      <c r="EO355" s="157"/>
      <c r="EP355" s="157"/>
      <c r="EQ355" s="157"/>
      <c r="ER355" s="157"/>
      <c r="ES355" s="157"/>
      <c r="ET355" s="157"/>
      <c r="EU355" s="157"/>
      <c r="EV355" s="157"/>
      <c r="EW355" s="157"/>
      <c r="EX355" s="157"/>
      <c r="EY355" s="157"/>
      <c r="EZ355" s="157"/>
      <c r="FA355" s="157"/>
      <c r="FB355" s="157"/>
      <c r="FC355" s="157"/>
      <c r="FD355" s="157"/>
      <c r="FE355" s="157"/>
      <c r="FF355" s="157"/>
      <c r="FG355" s="157"/>
      <c r="FH355" s="157"/>
      <c r="FI355" s="157"/>
      <c r="FJ355" s="157"/>
      <c r="FK355" s="157"/>
      <c r="FL355" s="157"/>
      <c r="FM355" s="157"/>
      <c r="FN355" s="157"/>
      <c r="FO355" s="157"/>
      <c r="FP355" s="157"/>
      <c r="FQ355" s="157"/>
      <c r="FR355" s="157"/>
      <c r="FS355" s="157"/>
      <c r="FT355" s="157"/>
      <c r="FU355" s="157"/>
      <c r="FV355" s="157"/>
      <c r="FW355" s="157"/>
      <c r="FX355" s="157"/>
      <c r="FY355" s="157"/>
      <c r="FZ355" s="157"/>
      <c r="GA355" s="157"/>
      <c r="GB355" s="157"/>
      <c r="GC355" s="157"/>
      <c r="GD355" s="157"/>
      <c r="GE355" s="157"/>
      <c r="GF355" s="157"/>
      <c r="GG355" s="157"/>
      <c r="GH355" s="157"/>
      <c r="GI355" s="157"/>
      <c r="GJ355" s="157"/>
      <c r="GK355" s="157"/>
      <c r="GL355" s="157"/>
      <c r="GM355" s="157"/>
      <c r="GN355" s="157"/>
      <c r="GO355" s="157"/>
      <c r="GP355" s="157"/>
      <c r="GQ355" s="157"/>
      <c r="GR355" s="157"/>
      <c r="GS355" s="157"/>
      <c r="GT355" s="157"/>
      <c r="GU355" s="157"/>
      <c r="GV355" s="157"/>
      <c r="GW355" s="157"/>
      <c r="GX355" s="157"/>
      <c r="GY355" s="157"/>
      <c r="GZ355" s="157"/>
      <c r="HA355" s="157"/>
      <c r="HB355" s="157"/>
      <c r="HC355" s="157"/>
      <c r="HD355" s="157"/>
      <c r="HE355" s="157"/>
      <c r="HF355" s="157"/>
      <c r="HG355" s="157"/>
      <c r="HH355" s="157"/>
      <c r="HI355" s="157"/>
      <c r="HJ355" s="157"/>
      <c r="HK355" s="157"/>
      <c r="HL355" s="157"/>
      <c r="HM355" s="157"/>
      <c r="HN355" s="157"/>
      <c r="HO355" s="157"/>
      <c r="HP355" s="157"/>
      <c r="HQ355" s="157"/>
      <c r="HR355" s="157"/>
      <c r="HS355" s="157"/>
      <c r="HT355" s="157"/>
      <c r="HU355" s="157"/>
      <c r="HV355" s="157"/>
      <c r="HW355" s="157"/>
      <c r="HX355" s="157"/>
      <c r="HY355" s="157"/>
      <c r="HZ355" s="157"/>
      <c r="IA355" s="157"/>
      <c r="IB355" s="157"/>
      <c r="IC355" s="157"/>
      <c r="ID355" s="157"/>
      <c r="IE355" s="157"/>
      <c r="IF355" s="157"/>
      <c r="IG355" s="157"/>
      <c r="IH355" s="157"/>
      <c r="II355" s="157"/>
      <c r="IJ355" s="157"/>
      <c r="IK355" s="157"/>
      <c r="IL355" s="157"/>
      <c r="IM355" s="157"/>
      <c r="IN355" s="157"/>
      <c r="IO355" s="157"/>
      <c r="IP355" s="157"/>
      <c r="IQ355" s="157"/>
      <c r="IR355" s="157"/>
      <c r="IS355" s="157"/>
      <c r="IT355" s="157"/>
      <c r="IU355" s="157"/>
      <c r="IV355" s="157"/>
    </row>
    <row r="356" spans="1:256" ht="15" customHeight="1">
      <c r="A356" s="146"/>
      <c r="B356" s="238"/>
      <c r="C356" s="157"/>
      <c r="D356" s="157"/>
      <c r="E356" s="157"/>
      <c r="F356" s="157"/>
      <c r="G356" s="157"/>
      <c r="H356" s="157"/>
      <c r="I356" s="157"/>
      <c r="J356" s="157"/>
      <c r="K356" s="157"/>
      <c r="L356" s="157"/>
      <c r="M356" s="157"/>
      <c r="N356" s="157"/>
      <c r="O356" s="157"/>
      <c r="P356" s="157"/>
      <c r="Q356" s="157"/>
      <c r="R356" s="157"/>
      <c r="S356" s="157"/>
      <c r="T356" s="157"/>
      <c r="U356" s="157"/>
      <c r="V356" s="157"/>
      <c r="W356" s="157"/>
      <c r="X356" s="157"/>
      <c r="Y356" s="157"/>
      <c r="Z356" s="157"/>
      <c r="AA356" s="157"/>
      <c r="AB356" s="157"/>
      <c r="AC356" s="157"/>
      <c r="AD356" s="157"/>
      <c r="AE356" s="157"/>
      <c r="AF356" s="157"/>
      <c r="AG356" s="157"/>
      <c r="AH356" s="157"/>
      <c r="AI356" s="157"/>
      <c r="AJ356" s="157"/>
      <c r="AK356" s="157"/>
      <c r="AL356" s="157"/>
      <c r="AM356" s="157"/>
      <c r="AN356" s="157"/>
      <c r="AO356" s="157"/>
      <c r="AP356" s="157"/>
      <c r="AQ356" s="157"/>
      <c r="AR356" s="157"/>
      <c r="AS356" s="157"/>
      <c r="AT356" s="157"/>
      <c r="AU356" s="157"/>
      <c r="AV356" s="157"/>
      <c r="AW356" s="157"/>
      <c r="AX356" s="157"/>
      <c r="AY356" s="157"/>
      <c r="AZ356" s="157"/>
      <c r="BA356" s="157"/>
      <c r="BB356" s="157"/>
      <c r="BC356" s="157"/>
      <c r="BD356" s="157"/>
      <c r="BE356" s="157"/>
      <c r="BF356" s="157"/>
      <c r="BG356" s="157"/>
      <c r="BH356" s="157"/>
      <c r="BI356" s="157"/>
      <c r="BJ356" s="157"/>
      <c r="BK356" s="157"/>
      <c r="BL356" s="157"/>
      <c r="BM356" s="157"/>
      <c r="BN356" s="157"/>
      <c r="BO356" s="157"/>
      <c r="BP356" s="157"/>
      <c r="BQ356" s="157"/>
      <c r="BR356" s="157"/>
      <c r="BS356" s="157"/>
      <c r="BT356" s="157"/>
      <c r="BU356" s="157"/>
      <c r="BV356" s="157"/>
      <c r="BW356" s="157"/>
      <c r="BX356" s="157"/>
      <c r="BY356" s="157"/>
      <c r="BZ356" s="157"/>
      <c r="CA356" s="157"/>
      <c r="CB356" s="157"/>
      <c r="CC356" s="157"/>
      <c r="CD356" s="157"/>
      <c r="CE356" s="157"/>
      <c r="CF356" s="157"/>
      <c r="CG356" s="157"/>
      <c r="CH356" s="157"/>
      <c r="CI356" s="157"/>
      <c r="CJ356" s="157"/>
      <c r="CK356" s="157"/>
      <c r="CL356" s="157"/>
      <c r="CM356" s="157"/>
      <c r="CN356" s="157"/>
      <c r="CO356" s="157"/>
      <c r="CP356" s="157"/>
      <c r="CQ356" s="157"/>
      <c r="CR356" s="157"/>
      <c r="CS356" s="157"/>
      <c r="CT356" s="157"/>
      <c r="CU356" s="157"/>
      <c r="CV356" s="157"/>
      <c r="CW356" s="157"/>
      <c r="CX356" s="157"/>
      <c r="CY356" s="157"/>
      <c r="CZ356" s="157"/>
      <c r="DA356" s="157"/>
      <c r="DB356" s="157"/>
      <c r="DC356" s="157"/>
      <c r="DD356" s="157"/>
      <c r="DE356" s="157"/>
      <c r="DF356" s="157"/>
      <c r="DG356" s="157"/>
      <c r="DH356" s="157"/>
      <c r="DI356" s="157"/>
      <c r="DJ356" s="157"/>
      <c r="DK356" s="157"/>
      <c r="DL356" s="157"/>
      <c r="DM356" s="157"/>
      <c r="DN356" s="157"/>
      <c r="DO356" s="157"/>
      <c r="DP356" s="157"/>
      <c r="DQ356" s="157"/>
      <c r="DR356" s="157"/>
      <c r="DS356" s="157"/>
      <c r="DT356" s="157"/>
      <c r="DU356" s="157"/>
      <c r="DV356" s="157"/>
      <c r="DW356" s="157"/>
      <c r="DX356" s="157"/>
      <c r="DY356" s="157"/>
      <c r="DZ356" s="157"/>
      <c r="EA356" s="157"/>
      <c r="EB356" s="157"/>
      <c r="EC356" s="157"/>
      <c r="ED356" s="157"/>
      <c r="EE356" s="157"/>
      <c r="EF356" s="157"/>
      <c r="EG356" s="157"/>
      <c r="EH356" s="157"/>
      <c r="EI356" s="157"/>
      <c r="EJ356" s="157"/>
      <c r="EK356" s="157"/>
      <c r="EL356" s="157"/>
      <c r="EM356" s="157"/>
      <c r="EN356" s="157"/>
      <c r="EO356" s="157"/>
      <c r="EP356" s="157"/>
      <c r="EQ356" s="157"/>
      <c r="ER356" s="157"/>
      <c r="ES356" s="157"/>
      <c r="ET356" s="157"/>
      <c r="EU356" s="157"/>
      <c r="EV356" s="157"/>
      <c r="EW356" s="157"/>
      <c r="EX356" s="157"/>
      <c r="EY356" s="157"/>
      <c r="EZ356" s="157"/>
      <c r="FA356" s="157"/>
      <c r="FB356" s="157"/>
      <c r="FC356" s="157"/>
      <c r="FD356" s="157"/>
      <c r="FE356" s="157"/>
      <c r="FF356" s="157"/>
      <c r="FG356" s="157"/>
      <c r="FH356" s="157"/>
      <c r="FI356" s="157"/>
      <c r="FJ356" s="157"/>
      <c r="FK356" s="157"/>
      <c r="FL356" s="157"/>
      <c r="FM356" s="157"/>
      <c r="FN356" s="157"/>
      <c r="FO356" s="157"/>
      <c r="FP356" s="157"/>
      <c r="FQ356" s="157"/>
      <c r="FR356" s="157"/>
      <c r="FS356" s="157"/>
      <c r="FT356" s="157"/>
      <c r="FU356" s="157"/>
      <c r="FV356" s="157"/>
      <c r="FW356" s="157"/>
      <c r="FX356" s="157"/>
      <c r="FY356" s="157"/>
      <c r="FZ356" s="157"/>
      <c r="GA356" s="157"/>
      <c r="GB356" s="157"/>
      <c r="GC356" s="157"/>
      <c r="GD356" s="157"/>
      <c r="GE356" s="157"/>
      <c r="GF356" s="157"/>
      <c r="GG356" s="157"/>
      <c r="GH356" s="157"/>
      <c r="GI356" s="157"/>
      <c r="GJ356" s="157"/>
      <c r="GK356" s="157"/>
      <c r="GL356" s="157"/>
      <c r="GM356" s="157"/>
      <c r="GN356" s="157"/>
      <c r="GO356" s="157"/>
      <c r="GP356" s="157"/>
      <c r="GQ356" s="157"/>
      <c r="GR356" s="157"/>
      <c r="GS356" s="157"/>
      <c r="GT356" s="157"/>
      <c r="GU356" s="157"/>
      <c r="GV356" s="157"/>
      <c r="GW356" s="157"/>
      <c r="GX356" s="157"/>
      <c r="GY356" s="157"/>
      <c r="GZ356" s="157"/>
      <c r="HA356" s="157"/>
      <c r="HB356" s="157"/>
      <c r="HC356" s="157"/>
      <c r="HD356" s="157"/>
      <c r="HE356" s="157"/>
      <c r="HF356" s="157"/>
      <c r="HG356" s="157"/>
      <c r="HH356" s="157"/>
      <c r="HI356" s="157"/>
      <c r="HJ356" s="157"/>
      <c r="HK356" s="157"/>
      <c r="HL356" s="157"/>
      <c r="HM356" s="157"/>
      <c r="HN356" s="157"/>
      <c r="HO356" s="157"/>
      <c r="HP356" s="157"/>
      <c r="HQ356" s="157"/>
      <c r="HR356" s="157"/>
      <c r="HS356" s="157"/>
      <c r="HT356" s="157"/>
      <c r="HU356" s="157"/>
      <c r="HV356" s="157"/>
      <c r="HW356" s="157"/>
      <c r="HX356" s="157"/>
      <c r="HY356" s="157"/>
      <c r="HZ356" s="157"/>
      <c r="IA356" s="157"/>
      <c r="IB356" s="157"/>
      <c r="IC356" s="157"/>
      <c r="ID356" s="157"/>
      <c r="IE356" s="157"/>
      <c r="IF356" s="157"/>
      <c r="IG356" s="157"/>
      <c r="IH356" s="157"/>
      <c r="II356" s="157"/>
      <c r="IJ356" s="157"/>
      <c r="IK356" s="157"/>
      <c r="IL356" s="157"/>
      <c r="IM356" s="157"/>
      <c r="IN356" s="157"/>
      <c r="IO356" s="157"/>
      <c r="IP356" s="157"/>
      <c r="IQ356" s="157"/>
      <c r="IR356" s="157"/>
      <c r="IS356" s="157"/>
      <c r="IT356" s="157"/>
      <c r="IU356" s="157"/>
      <c r="IV356" s="157"/>
    </row>
    <row r="357" spans="1:256" ht="15" customHeight="1">
      <c r="A357" s="146"/>
      <c r="B357" s="238"/>
      <c r="C357" s="157"/>
      <c r="D357" s="157"/>
      <c r="E357" s="157"/>
      <c r="F357" s="157"/>
      <c r="G357" s="157"/>
      <c r="H357" s="157"/>
      <c r="I357" s="157"/>
      <c r="J357" s="157"/>
      <c r="K357" s="157"/>
      <c r="L357" s="157"/>
      <c r="M357" s="157"/>
      <c r="N357" s="157"/>
      <c r="O357" s="157"/>
      <c r="P357" s="157"/>
      <c r="Q357" s="157"/>
      <c r="R357" s="157"/>
      <c r="S357" s="157"/>
      <c r="T357" s="157"/>
      <c r="U357" s="157"/>
      <c r="V357" s="157"/>
      <c r="W357" s="157"/>
      <c r="X357" s="157"/>
      <c r="Y357" s="157"/>
      <c r="Z357" s="157"/>
      <c r="AA357" s="157"/>
      <c r="AB357" s="157"/>
      <c r="AC357" s="157"/>
      <c r="AD357" s="157"/>
      <c r="AE357" s="157"/>
      <c r="AF357" s="157"/>
      <c r="AG357" s="157"/>
      <c r="AH357" s="157"/>
      <c r="AI357" s="157"/>
      <c r="AJ357" s="157"/>
      <c r="AK357" s="157"/>
      <c r="AL357" s="157"/>
      <c r="AM357" s="157"/>
      <c r="AN357" s="157"/>
      <c r="AO357" s="157"/>
      <c r="AP357" s="157"/>
      <c r="AQ357" s="157"/>
      <c r="AR357" s="157"/>
      <c r="AS357" s="157"/>
      <c r="AT357" s="157"/>
      <c r="AU357" s="157"/>
      <c r="AV357" s="157"/>
      <c r="AW357" s="157"/>
      <c r="AX357" s="157"/>
      <c r="AY357" s="157"/>
      <c r="AZ357" s="157"/>
      <c r="BA357" s="157"/>
      <c r="BB357" s="157"/>
      <c r="BC357" s="157"/>
      <c r="BD357" s="157"/>
      <c r="BE357" s="157"/>
      <c r="BF357" s="157"/>
      <c r="BG357" s="157"/>
      <c r="BH357" s="157"/>
      <c r="BI357" s="157"/>
      <c r="BJ357" s="157"/>
      <c r="BK357" s="157"/>
      <c r="BL357" s="157"/>
      <c r="BM357" s="157"/>
      <c r="BN357" s="157"/>
      <c r="BO357" s="157"/>
      <c r="BP357" s="157"/>
      <c r="BQ357" s="157"/>
      <c r="BR357" s="157"/>
      <c r="BS357" s="157"/>
      <c r="BT357" s="157"/>
      <c r="BU357" s="157"/>
      <c r="BV357" s="157"/>
      <c r="BW357" s="157"/>
      <c r="BX357" s="157"/>
      <c r="BY357" s="157"/>
      <c r="BZ357" s="157"/>
      <c r="CA357" s="157"/>
      <c r="CB357" s="157"/>
      <c r="CC357" s="157"/>
      <c r="CD357" s="157"/>
      <c r="CE357" s="157"/>
      <c r="CF357" s="157"/>
      <c r="CG357" s="157"/>
      <c r="CH357" s="157"/>
      <c r="CI357" s="157"/>
      <c r="CJ357" s="157"/>
      <c r="CK357" s="157"/>
      <c r="CL357" s="157"/>
      <c r="CM357" s="157"/>
      <c r="CN357" s="157"/>
      <c r="CO357" s="157"/>
      <c r="CP357" s="157"/>
      <c r="CQ357" s="157"/>
      <c r="CR357" s="157"/>
      <c r="CS357" s="157"/>
      <c r="CT357" s="157"/>
      <c r="CU357" s="157"/>
      <c r="CV357" s="157"/>
      <c r="CW357" s="157"/>
      <c r="CX357" s="157"/>
      <c r="CY357" s="157"/>
      <c r="CZ357" s="157"/>
      <c r="DA357" s="157"/>
      <c r="DB357" s="157"/>
      <c r="DC357" s="157"/>
      <c r="DD357" s="157"/>
      <c r="DE357" s="157"/>
      <c r="DF357" s="157"/>
      <c r="DG357" s="157"/>
      <c r="DH357" s="157"/>
      <c r="DI357" s="157"/>
      <c r="DJ357" s="157"/>
      <c r="DK357" s="157"/>
      <c r="DL357" s="157"/>
      <c r="DM357" s="157"/>
      <c r="DN357" s="157"/>
      <c r="DO357" s="157"/>
      <c r="DP357" s="157"/>
      <c r="DQ357" s="157"/>
      <c r="DR357" s="157"/>
      <c r="DS357" s="157"/>
      <c r="DT357" s="157"/>
      <c r="DU357" s="157"/>
      <c r="DV357" s="157"/>
      <c r="DW357" s="157"/>
      <c r="DX357" s="157"/>
      <c r="DY357" s="157"/>
      <c r="DZ357" s="157"/>
      <c r="EA357" s="157"/>
      <c r="EB357" s="157"/>
      <c r="EC357" s="157"/>
      <c r="ED357" s="157"/>
      <c r="EE357" s="157"/>
      <c r="EF357" s="157"/>
      <c r="EG357" s="157"/>
      <c r="EH357" s="157"/>
      <c r="EI357" s="157"/>
      <c r="EJ357" s="157"/>
      <c r="EK357" s="157"/>
      <c r="EL357" s="157"/>
      <c r="EM357" s="157"/>
      <c r="EN357" s="157"/>
      <c r="EO357" s="157"/>
      <c r="EP357" s="157"/>
      <c r="EQ357" s="157"/>
      <c r="ER357" s="157"/>
      <c r="ES357" s="157"/>
      <c r="ET357" s="157"/>
      <c r="EU357" s="157"/>
      <c r="EV357" s="157"/>
      <c r="EW357" s="157"/>
      <c r="EX357" s="157"/>
      <c r="EY357" s="157"/>
      <c r="EZ357" s="157"/>
      <c r="FA357" s="157"/>
      <c r="FB357" s="157"/>
      <c r="FC357" s="157"/>
      <c r="FD357" s="157"/>
      <c r="FE357" s="157"/>
      <c r="FF357" s="157"/>
      <c r="FG357" s="157"/>
      <c r="FH357" s="157"/>
      <c r="FI357" s="157"/>
      <c r="FJ357" s="157"/>
      <c r="FK357" s="157"/>
      <c r="FL357" s="157"/>
      <c r="FM357" s="157"/>
      <c r="FN357" s="157"/>
      <c r="FO357" s="157"/>
      <c r="FP357" s="157"/>
      <c r="FQ357" s="157"/>
      <c r="FR357" s="157"/>
      <c r="FS357" s="157"/>
      <c r="FT357" s="157"/>
      <c r="FU357" s="157"/>
      <c r="FV357" s="157"/>
      <c r="FW357" s="157"/>
      <c r="FX357" s="157"/>
      <c r="FY357" s="157"/>
      <c r="FZ357" s="157"/>
      <c r="GA357" s="157"/>
      <c r="GB357" s="157"/>
      <c r="GC357" s="157"/>
      <c r="GD357" s="157"/>
      <c r="GE357" s="157"/>
      <c r="GF357" s="157"/>
      <c r="GG357" s="157"/>
      <c r="GH357" s="157"/>
      <c r="GI357" s="157"/>
      <c r="GJ357" s="157"/>
      <c r="GK357" s="157"/>
      <c r="GL357" s="157"/>
      <c r="GM357" s="157"/>
      <c r="GN357" s="157"/>
      <c r="GO357" s="157"/>
      <c r="GP357" s="157"/>
      <c r="GQ357" s="157"/>
      <c r="GR357" s="157"/>
      <c r="GS357" s="157"/>
      <c r="GT357" s="157"/>
      <c r="GU357" s="157"/>
      <c r="GV357" s="157"/>
      <c r="GW357" s="157"/>
      <c r="GX357" s="157"/>
      <c r="GY357" s="157"/>
      <c r="GZ357" s="157"/>
      <c r="HA357" s="157"/>
      <c r="HB357" s="157"/>
      <c r="HC357" s="157"/>
      <c r="HD357" s="157"/>
      <c r="HE357" s="157"/>
      <c r="HF357" s="157"/>
      <c r="HG357" s="157"/>
      <c r="HH357" s="157"/>
      <c r="HI357" s="157"/>
      <c r="HJ357" s="157"/>
      <c r="HK357" s="157"/>
      <c r="HL357" s="157"/>
      <c r="HM357" s="157"/>
      <c r="HN357" s="157"/>
      <c r="HO357" s="157"/>
      <c r="HP357" s="157"/>
      <c r="HQ357" s="157"/>
      <c r="HR357" s="157"/>
      <c r="HS357" s="157"/>
      <c r="HT357" s="157"/>
      <c r="HU357" s="157"/>
      <c r="HV357" s="157"/>
      <c r="HW357" s="157"/>
      <c r="HX357" s="157"/>
      <c r="HY357" s="157"/>
      <c r="HZ357" s="157"/>
      <c r="IA357" s="157"/>
      <c r="IB357" s="157"/>
      <c r="IC357" s="157"/>
      <c r="ID357" s="157"/>
      <c r="IE357" s="157"/>
      <c r="IF357" s="157"/>
      <c r="IG357" s="157"/>
      <c r="IH357" s="157"/>
      <c r="II357" s="157"/>
      <c r="IJ357" s="157"/>
      <c r="IK357" s="157"/>
      <c r="IL357" s="157"/>
      <c r="IM357" s="157"/>
      <c r="IN357" s="157"/>
      <c r="IO357" s="157"/>
      <c r="IP357" s="157"/>
      <c r="IQ357" s="157"/>
      <c r="IR357" s="157"/>
      <c r="IS357" s="157"/>
      <c r="IT357" s="157"/>
      <c r="IU357" s="157"/>
      <c r="IV357" s="157"/>
    </row>
    <row r="358" spans="1:256" s="2" customFormat="1" ht="15" customHeight="1">
      <c r="A358" s="146"/>
      <c r="B358" s="238"/>
      <c r="C358" s="157"/>
      <c r="D358" s="157"/>
      <c r="E358" s="157"/>
      <c r="F358" s="157"/>
      <c r="G358" s="157"/>
      <c r="H358" s="157"/>
      <c r="I358" s="157"/>
      <c r="J358" s="157"/>
      <c r="K358" s="157"/>
      <c r="L358" s="157"/>
      <c r="M358" s="157"/>
      <c r="N358" s="157"/>
      <c r="O358" s="157"/>
      <c r="P358" s="157"/>
      <c r="Q358" s="157"/>
      <c r="R358" s="157"/>
      <c r="S358" s="157"/>
      <c r="T358" s="157"/>
      <c r="U358" s="157"/>
      <c r="V358" s="157"/>
      <c r="W358" s="157"/>
      <c r="X358" s="157"/>
      <c r="Y358" s="157"/>
      <c r="Z358" s="157"/>
      <c r="AA358" s="157"/>
      <c r="AB358" s="157"/>
      <c r="AC358" s="157"/>
      <c r="AD358" s="157"/>
      <c r="AE358" s="157"/>
      <c r="AF358" s="157"/>
      <c r="AG358" s="157"/>
      <c r="AH358" s="157"/>
      <c r="AI358" s="157"/>
      <c r="AJ358" s="157"/>
      <c r="AK358" s="157"/>
      <c r="AL358" s="157"/>
      <c r="AM358" s="157"/>
      <c r="AN358" s="157"/>
      <c r="AO358" s="157"/>
      <c r="AP358" s="157"/>
      <c r="AQ358" s="157"/>
      <c r="AR358" s="157"/>
      <c r="AS358" s="157"/>
      <c r="AT358" s="157"/>
      <c r="AU358" s="157"/>
      <c r="AV358" s="157"/>
      <c r="AW358" s="157"/>
      <c r="AX358" s="157"/>
      <c r="AY358" s="157"/>
      <c r="AZ358" s="157"/>
      <c r="BA358" s="157"/>
      <c r="BB358" s="157"/>
      <c r="BC358" s="157"/>
      <c r="BD358" s="157"/>
      <c r="BE358" s="157"/>
      <c r="BF358" s="157"/>
      <c r="BG358" s="157"/>
      <c r="BH358" s="157"/>
      <c r="BI358" s="157"/>
      <c r="BJ358" s="157"/>
      <c r="BK358" s="157"/>
      <c r="BL358" s="157"/>
      <c r="BM358" s="157"/>
      <c r="BN358" s="157"/>
      <c r="BO358" s="157"/>
      <c r="BP358" s="157"/>
      <c r="BQ358" s="157"/>
      <c r="BR358" s="157"/>
      <c r="BS358" s="157"/>
      <c r="BT358" s="157"/>
      <c r="BU358" s="157"/>
      <c r="BV358" s="157"/>
      <c r="BW358" s="157"/>
      <c r="BX358" s="157"/>
      <c r="BY358" s="157"/>
      <c r="BZ358" s="157"/>
      <c r="CA358" s="157"/>
      <c r="CB358" s="157"/>
      <c r="CC358" s="157"/>
      <c r="CD358" s="157"/>
      <c r="CE358" s="157"/>
      <c r="CF358" s="157"/>
      <c r="CG358" s="157"/>
      <c r="CH358" s="157"/>
      <c r="CI358" s="157"/>
      <c r="CJ358" s="157"/>
      <c r="CK358" s="157"/>
      <c r="CL358" s="157"/>
      <c r="CM358" s="157"/>
      <c r="CN358" s="157"/>
      <c r="CO358" s="157"/>
      <c r="CP358" s="157"/>
      <c r="CQ358" s="157"/>
      <c r="CR358" s="157"/>
      <c r="CS358" s="157"/>
      <c r="CT358" s="157"/>
      <c r="CU358" s="157"/>
      <c r="CV358" s="157"/>
      <c r="CW358" s="157"/>
      <c r="CX358" s="157"/>
      <c r="CY358" s="157"/>
      <c r="CZ358" s="157"/>
      <c r="DA358" s="157"/>
      <c r="DB358" s="157"/>
      <c r="DC358" s="157"/>
      <c r="DD358" s="157"/>
      <c r="DE358" s="157"/>
      <c r="DF358" s="157"/>
      <c r="DG358" s="157"/>
      <c r="DH358" s="157"/>
      <c r="DI358" s="157"/>
      <c r="DJ358" s="157"/>
      <c r="DK358" s="157"/>
      <c r="DL358" s="157"/>
      <c r="DM358" s="157"/>
      <c r="DN358" s="157"/>
      <c r="DO358" s="157"/>
      <c r="DP358" s="157"/>
      <c r="DQ358" s="157"/>
      <c r="DR358" s="157"/>
      <c r="DS358" s="157"/>
      <c r="DT358" s="157"/>
      <c r="DU358" s="157"/>
      <c r="DV358" s="157"/>
      <c r="DW358" s="157"/>
      <c r="DX358" s="157"/>
      <c r="DY358" s="157"/>
      <c r="DZ358" s="157"/>
      <c r="EA358" s="157"/>
      <c r="EB358" s="157"/>
      <c r="EC358" s="157"/>
      <c r="ED358" s="157"/>
      <c r="EE358" s="157"/>
      <c r="EF358" s="157"/>
      <c r="EG358" s="157"/>
      <c r="EH358" s="157"/>
      <c r="EI358" s="157"/>
      <c r="EJ358" s="157"/>
      <c r="EK358" s="157"/>
      <c r="EL358" s="157"/>
      <c r="EM358" s="157"/>
      <c r="EN358" s="157"/>
      <c r="EO358" s="157"/>
      <c r="EP358" s="157"/>
      <c r="EQ358" s="157"/>
      <c r="ER358" s="157"/>
      <c r="ES358" s="157"/>
      <c r="ET358" s="157"/>
      <c r="EU358" s="157"/>
      <c r="EV358" s="157"/>
      <c r="EW358" s="157"/>
      <c r="EX358" s="157"/>
      <c r="EY358" s="157"/>
      <c r="EZ358" s="157"/>
      <c r="FA358" s="157"/>
      <c r="FB358" s="157"/>
      <c r="FC358" s="157"/>
      <c r="FD358" s="157"/>
      <c r="FE358" s="157"/>
      <c r="FF358" s="157"/>
      <c r="FG358" s="157"/>
      <c r="FH358" s="157"/>
      <c r="FI358" s="157"/>
      <c r="FJ358" s="157"/>
      <c r="FK358" s="157"/>
      <c r="FL358" s="157"/>
      <c r="FM358" s="157"/>
      <c r="FN358" s="157"/>
      <c r="FO358" s="157"/>
      <c r="FP358" s="157"/>
      <c r="FQ358" s="157"/>
      <c r="FR358" s="157"/>
      <c r="FS358" s="157"/>
      <c r="FT358" s="157"/>
      <c r="FU358" s="157"/>
      <c r="FV358" s="157"/>
      <c r="FW358" s="157"/>
      <c r="FX358" s="157"/>
      <c r="FY358" s="157"/>
      <c r="FZ358" s="157"/>
      <c r="GA358" s="157"/>
      <c r="GB358" s="157"/>
      <c r="GC358" s="157"/>
      <c r="GD358" s="157"/>
      <c r="GE358" s="157"/>
      <c r="GF358" s="157"/>
      <c r="GG358" s="157"/>
      <c r="GH358" s="157"/>
      <c r="GI358" s="157"/>
      <c r="GJ358" s="157"/>
      <c r="GK358" s="157"/>
      <c r="GL358" s="157"/>
      <c r="GM358" s="157"/>
      <c r="GN358" s="157"/>
      <c r="GO358" s="157"/>
      <c r="GP358" s="157"/>
      <c r="GQ358" s="157"/>
      <c r="GR358" s="157"/>
      <c r="GS358" s="157"/>
      <c r="GT358" s="157"/>
      <c r="GU358" s="157"/>
      <c r="GV358" s="157"/>
      <c r="GW358" s="157"/>
      <c r="GX358" s="157"/>
      <c r="GY358" s="157"/>
      <c r="GZ358" s="157"/>
      <c r="HA358" s="157"/>
      <c r="HB358" s="157"/>
      <c r="HC358" s="157"/>
      <c r="HD358" s="157"/>
      <c r="HE358" s="157"/>
      <c r="HF358" s="157"/>
      <c r="HG358" s="157"/>
      <c r="HH358" s="157"/>
      <c r="HI358" s="157"/>
      <c r="HJ358" s="157"/>
      <c r="HK358" s="157"/>
      <c r="HL358" s="157"/>
      <c r="HM358" s="157"/>
      <c r="HN358" s="157"/>
      <c r="HO358" s="157"/>
      <c r="HP358" s="157"/>
      <c r="HQ358" s="157"/>
      <c r="HR358" s="157"/>
      <c r="HS358" s="157"/>
      <c r="HT358" s="157"/>
      <c r="HU358" s="157"/>
      <c r="HV358" s="157"/>
      <c r="HW358" s="157"/>
      <c r="HX358" s="157"/>
      <c r="HY358" s="157"/>
      <c r="HZ358" s="157"/>
      <c r="IA358" s="157"/>
      <c r="IB358" s="157"/>
      <c r="IC358" s="157"/>
      <c r="ID358" s="157"/>
      <c r="IE358" s="157"/>
      <c r="IF358" s="157"/>
      <c r="IG358" s="157"/>
      <c r="IH358" s="157"/>
      <c r="II358" s="157"/>
      <c r="IJ358" s="157"/>
      <c r="IK358" s="157"/>
      <c r="IL358" s="157"/>
      <c r="IM358" s="157"/>
      <c r="IN358" s="157"/>
      <c r="IO358" s="157"/>
      <c r="IP358" s="157"/>
      <c r="IQ358" s="157"/>
      <c r="IR358" s="157"/>
      <c r="IS358" s="157"/>
      <c r="IT358" s="157"/>
      <c r="IU358" s="157"/>
      <c r="IV358" s="157"/>
    </row>
    <row r="359" spans="1:256" s="2" customFormat="1" ht="15" customHeight="1">
      <c r="A359" s="158"/>
      <c r="B359" s="145"/>
      <c r="C359" s="157"/>
      <c r="D359" s="157"/>
      <c r="E359" s="157"/>
      <c r="F359" s="157"/>
      <c r="G359" s="157"/>
      <c r="H359" s="157"/>
      <c r="I359" s="157"/>
      <c r="J359" s="157"/>
      <c r="K359" s="157"/>
      <c r="L359" s="157"/>
      <c r="M359" s="157"/>
      <c r="N359" s="157"/>
      <c r="O359" s="157"/>
      <c r="P359" s="157"/>
      <c r="Q359" s="157"/>
      <c r="R359" s="157"/>
      <c r="S359" s="157"/>
      <c r="T359" s="157"/>
      <c r="U359" s="157"/>
      <c r="V359" s="157"/>
      <c r="W359" s="157"/>
      <c r="X359" s="157"/>
      <c r="Y359" s="157"/>
      <c r="Z359" s="157"/>
      <c r="AA359" s="157"/>
      <c r="AB359" s="157"/>
      <c r="AC359" s="157"/>
      <c r="AD359" s="157"/>
      <c r="AE359" s="157"/>
      <c r="AF359" s="157"/>
      <c r="AG359" s="157"/>
      <c r="AH359" s="157"/>
      <c r="AI359" s="157"/>
      <c r="AJ359" s="157"/>
      <c r="AK359" s="157"/>
      <c r="AL359" s="157"/>
      <c r="AM359" s="157"/>
      <c r="AN359" s="157"/>
      <c r="AO359" s="157"/>
      <c r="AP359" s="157"/>
      <c r="AQ359" s="157"/>
      <c r="AR359" s="157"/>
      <c r="AS359" s="157"/>
      <c r="AT359" s="157"/>
      <c r="AU359" s="157"/>
      <c r="AV359" s="157"/>
      <c r="AW359" s="157"/>
      <c r="AX359" s="157"/>
      <c r="AY359" s="157"/>
      <c r="AZ359" s="157"/>
      <c r="BA359" s="157"/>
      <c r="BB359" s="157"/>
      <c r="BC359" s="157"/>
      <c r="BD359" s="157"/>
      <c r="BE359" s="157"/>
      <c r="BF359" s="157"/>
      <c r="BG359" s="157"/>
      <c r="BH359" s="157"/>
      <c r="BI359" s="157"/>
      <c r="BJ359" s="157"/>
      <c r="BK359" s="157"/>
      <c r="BL359" s="157"/>
      <c r="BM359" s="157"/>
      <c r="BN359" s="157"/>
      <c r="BO359" s="157"/>
      <c r="BP359" s="157"/>
      <c r="BQ359" s="157"/>
      <c r="BR359" s="157"/>
      <c r="BS359" s="157"/>
      <c r="BT359" s="157"/>
      <c r="BU359" s="157"/>
      <c r="BV359" s="157"/>
      <c r="BW359" s="157"/>
      <c r="BX359" s="157"/>
      <c r="BY359" s="157"/>
      <c r="BZ359" s="157"/>
      <c r="CA359" s="157"/>
      <c r="CB359" s="157"/>
      <c r="CC359" s="157"/>
      <c r="CD359" s="157"/>
      <c r="CE359" s="157"/>
      <c r="CF359" s="157"/>
      <c r="CG359" s="157"/>
      <c r="CH359" s="157"/>
      <c r="CI359" s="157"/>
      <c r="CJ359" s="157"/>
      <c r="CK359" s="157"/>
      <c r="CL359" s="157"/>
      <c r="CM359" s="157"/>
      <c r="CN359" s="157"/>
      <c r="CO359" s="157"/>
      <c r="CP359" s="157"/>
      <c r="CQ359" s="157"/>
      <c r="CR359" s="157"/>
      <c r="CS359" s="157"/>
      <c r="CT359" s="157"/>
      <c r="CU359" s="157"/>
      <c r="CV359" s="157"/>
      <c r="CW359" s="157"/>
      <c r="CX359" s="157"/>
      <c r="CY359" s="157"/>
      <c r="CZ359" s="157"/>
      <c r="DA359" s="157"/>
      <c r="DB359" s="157"/>
      <c r="DC359" s="157"/>
      <c r="DD359" s="157"/>
      <c r="DE359" s="157"/>
      <c r="DF359" s="157"/>
      <c r="DG359" s="157"/>
      <c r="DH359" s="157"/>
      <c r="DI359" s="157"/>
      <c r="DJ359" s="157"/>
      <c r="DK359" s="157"/>
      <c r="DL359" s="157"/>
      <c r="DM359" s="157"/>
      <c r="DN359" s="157"/>
      <c r="DO359" s="157"/>
      <c r="DP359" s="157"/>
      <c r="DQ359" s="157"/>
      <c r="DR359" s="157"/>
      <c r="DS359" s="157"/>
      <c r="DT359" s="157"/>
      <c r="DU359" s="157"/>
      <c r="DV359" s="157"/>
      <c r="DW359" s="157"/>
      <c r="DX359" s="157"/>
      <c r="DY359" s="157"/>
      <c r="DZ359" s="157"/>
      <c r="EA359" s="157"/>
      <c r="EB359" s="157"/>
      <c r="EC359" s="157"/>
      <c r="ED359" s="157"/>
      <c r="EE359" s="157"/>
      <c r="EF359" s="157"/>
      <c r="EG359" s="157"/>
      <c r="EH359" s="157"/>
      <c r="EI359" s="157"/>
      <c r="EJ359" s="157"/>
      <c r="EK359" s="157"/>
      <c r="EL359" s="157"/>
      <c r="EM359" s="157"/>
      <c r="EN359" s="157"/>
      <c r="EO359" s="157"/>
      <c r="EP359" s="157"/>
      <c r="EQ359" s="157"/>
      <c r="ER359" s="157"/>
      <c r="ES359" s="157"/>
      <c r="ET359" s="157"/>
      <c r="EU359" s="157"/>
      <c r="EV359" s="157"/>
      <c r="EW359" s="157"/>
      <c r="EX359" s="157"/>
      <c r="EY359" s="157"/>
      <c r="EZ359" s="157"/>
      <c r="FA359" s="157"/>
      <c r="FB359" s="157"/>
      <c r="FC359" s="157"/>
      <c r="FD359" s="157"/>
      <c r="FE359" s="157"/>
      <c r="FF359" s="157"/>
      <c r="FG359" s="157"/>
      <c r="FH359" s="157"/>
      <c r="FI359" s="157"/>
      <c r="FJ359" s="157"/>
      <c r="FK359" s="157"/>
      <c r="FL359" s="157"/>
      <c r="FM359" s="157"/>
      <c r="FN359" s="157"/>
      <c r="FO359" s="157"/>
      <c r="FP359" s="157"/>
      <c r="FQ359" s="157"/>
      <c r="FR359" s="157"/>
      <c r="FS359" s="157"/>
      <c r="FT359" s="157"/>
      <c r="FU359" s="157"/>
      <c r="FV359" s="157"/>
      <c r="FW359" s="157"/>
      <c r="FX359" s="157"/>
      <c r="FY359" s="157"/>
      <c r="FZ359" s="157"/>
      <c r="GA359" s="157"/>
      <c r="GB359" s="157"/>
      <c r="GC359" s="157"/>
      <c r="GD359" s="157"/>
      <c r="GE359" s="157"/>
      <c r="GF359" s="157"/>
      <c r="GG359" s="157"/>
      <c r="GH359" s="157"/>
      <c r="GI359" s="157"/>
      <c r="GJ359" s="157"/>
      <c r="GK359" s="157"/>
      <c r="GL359" s="157"/>
      <c r="GM359" s="157"/>
      <c r="GN359" s="157"/>
      <c r="GO359" s="157"/>
      <c r="GP359" s="157"/>
      <c r="GQ359" s="157"/>
      <c r="GR359" s="157"/>
      <c r="GS359" s="157"/>
      <c r="GT359" s="157"/>
      <c r="GU359" s="157"/>
      <c r="GV359" s="157"/>
      <c r="GW359" s="157"/>
      <c r="GX359" s="157"/>
      <c r="GY359" s="157"/>
      <c r="GZ359" s="157"/>
      <c r="HA359" s="157"/>
      <c r="HB359" s="157"/>
      <c r="HC359" s="157"/>
      <c r="HD359" s="157"/>
      <c r="HE359" s="157"/>
      <c r="HF359" s="157"/>
      <c r="HG359" s="157"/>
      <c r="HH359" s="157"/>
      <c r="HI359" s="157"/>
      <c r="HJ359" s="157"/>
      <c r="HK359" s="157"/>
      <c r="HL359" s="157"/>
      <c r="HM359" s="157"/>
      <c r="HN359" s="157"/>
      <c r="HO359" s="157"/>
      <c r="HP359" s="157"/>
      <c r="HQ359" s="157"/>
      <c r="HR359" s="157"/>
      <c r="HS359" s="157"/>
      <c r="HT359" s="157"/>
      <c r="HU359" s="157"/>
      <c r="HV359" s="157"/>
      <c r="HW359" s="157"/>
      <c r="HX359" s="157"/>
      <c r="HY359" s="157"/>
      <c r="HZ359" s="157"/>
      <c r="IA359" s="157"/>
      <c r="IB359" s="157"/>
      <c r="IC359" s="157"/>
      <c r="ID359" s="157"/>
      <c r="IE359" s="157"/>
      <c r="IF359" s="157"/>
      <c r="IG359" s="157"/>
      <c r="IH359" s="157"/>
      <c r="II359" s="157"/>
      <c r="IJ359" s="157"/>
      <c r="IK359" s="157"/>
      <c r="IL359" s="157"/>
      <c r="IM359" s="157"/>
      <c r="IN359" s="157"/>
      <c r="IO359" s="157"/>
      <c r="IP359" s="157"/>
      <c r="IQ359" s="157"/>
      <c r="IR359" s="157"/>
      <c r="IS359" s="157"/>
      <c r="IT359" s="157"/>
      <c r="IU359" s="157"/>
      <c r="IV359" s="157"/>
    </row>
    <row r="360" spans="1:256" s="2" customFormat="1" ht="15" customHeight="1">
      <c r="A360" s="146"/>
      <c r="B360" s="238"/>
      <c r="C360" s="157"/>
      <c r="D360" s="157"/>
      <c r="E360" s="157"/>
      <c r="F360" s="157"/>
      <c r="G360" s="157"/>
      <c r="H360" s="157"/>
      <c r="I360" s="157"/>
      <c r="J360" s="157"/>
      <c r="K360" s="157"/>
      <c r="L360" s="157"/>
      <c r="M360" s="157"/>
      <c r="N360" s="157"/>
      <c r="O360" s="157"/>
      <c r="P360" s="157"/>
      <c r="Q360" s="157"/>
      <c r="R360" s="157"/>
      <c r="S360" s="157"/>
      <c r="T360" s="157"/>
      <c r="U360" s="157"/>
      <c r="V360" s="157"/>
      <c r="W360" s="157"/>
      <c r="X360" s="157"/>
      <c r="Y360" s="157"/>
      <c r="Z360" s="157"/>
      <c r="AA360" s="157"/>
      <c r="AB360" s="157"/>
      <c r="AC360" s="157"/>
      <c r="AD360" s="157"/>
      <c r="AE360" s="157"/>
      <c r="AF360" s="157"/>
      <c r="AG360" s="157"/>
      <c r="AH360" s="157"/>
      <c r="AI360" s="157"/>
      <c r="AJ360" s="157"/>
      <c r="AK360" s="157"/>
      <c r="AL360" s="157"/>
      <c r="AM360" s="157"/>
      <c r="AN360" s="157"/>
      <c r="AO360" s="157"/>
      <c r="AP360" s="157"/>
      <c r="AQ360" s="157"/>
      <c r="AR360" s="157"/>
      <c r="AS360" s="157"/>
      <c r="AT360" s="157"/>
      <c r="AU360" s="157"/>
      <c r="AV360" s="157"/>
      <c r="AW360" s="157"/>
      <c r="AX360" s="157"/>
      <c r="AY360" s="157"/>
      <c r="AZ360" s="157"/>
      <c r="BA360" s="157"/>
      <c r="BB360" s="157"/>
      <c r="BC360" s="157"/>
      <c r="BD360" s="157"/>
      <c r="BE360" s="157"/>
      <c r="BF360" s="157"/>
      <c r="BG360" s="157"/>
      <c r="BH360" s="157"/>
      <c r="BI360" s="157"/>
      <c r="BJ360" s="157"/>
      <c r="BK360" s="157"/>
      <c r="BL360" s="157"/>
      <c r="BM360" s="157"/>
      <c r="BN360" s="157"/>
      <c r="BO360" s="157"/>
      <c r="BP360" s="157"/>
      <c r="BQ360" s="157"/>
      <c r="BR360" s="157"/>
      <c r="BS360" s="157"/>
      <c r="BT360" s="157"/>
      <c r="BU360" s="157"/>
      <c r="BV360" s="157"/>
      <c r="BW360" s="157"/>
      <c r="BX360" s="157"/>
      <c r="BY360" s="157"/>
      <c r="BZ360" s="157"/>
      <c r="CA360" s="157"/>
      <c r="CB360" s="157"/>
      <c r="CC360" s="157"/>
      <c r="CD360" s="157"/>
      <c r="CE360" s="157"/>
      <c r="CF360" s="157"/>
      <c r="CG360" s="157"/>
      <c r="CH360" s="157"/>
      <c r="CI360" s="157"/>
      <c r="CJ360" s="157"/>
      <c r="CK360" s="157"/>
      <c r="CL360" s="157"/>
      <c r="CM360" s="157"/>
      <c r="CN360" s="157"/>
      <c r="CO360" s="157"/>
      <c r="CP360" s="157"/>
      <c r="CQ360" s="157"/>
      <c r="CR360" s="157"/>
      <c r="CS360" s="157"/>
      <c r="CT360" s="157"/>
      <c r="CU360" s="157"/>
      <c r="CV360" s="157"/>
      <c r="CW360" s="157"/>
      <c r="CX360" s="157"/>
      <c r="CY360" s="157"/>
      <c r="CZ360" s="157"/>
      <c r="DA360" s="157"/>
      <c r="DB360" s="157"/>
      <c r="DC360" s="157"/>
      <c r="DD360" s="157"/>
      <c r="DE360" s="157"/>
      <c r="DF360" s="157"/>
      <c r="DG360" s="157"/>
      <c r="DH360" s="157"/>
      <c r="DI360" s="157"/>
      <c r="DJ360" s="157"/>
      <c r="DK360" s="157"/>
      <c r="DL360" s="157"/>
      <c r="DM360" s="157"/>
      <c r="DN360" s="157"/>
      <c r="DO360" s="157"/>
      <c r="DP360" s="157"/>
      <c r="DQ360" s="157"/>
      <c r="DR360" s="157"/>
      <c r="DS360" s="157"/>
      <c r="DT360" s="157"/>
      <c r="DU360" s="157"/>
      <c r="DV360" s="157"/>
      <c r="DW360" s="157"/>
      <c r="DX360" s="157"/>
      <c r="DY360" s="157"/>
      <c r="DZ360" s="157"/>
      <c r="EA360" s="157"/>
      <c r="EB360" s="157"/>
      <c r="EC360" s="157"/>
      <c r="ED360" s="157"/>
      <c r="EE360" s="157"/>
      <c r="EF360" s="157"/>
      <c r="EG360" s="157"/>
      <c r="EH360" s="157"/>
      <c r="EI360" s="157"/>
      <c r="EJ360" s="157"/>
      <c r="EK360" s="157"/>
      <c r="EL360" s="157"/>
      <c r="EM360" s="157"/>
      <c r="EN360" s="157"/>
      <c r="EO360" s="157"/>
      <c r="EP360" s="157"/>
      <c r="EQ360" s="157"/>
      <c r="ER360" s="157"/>
      <c r="ES360" s="157"/>
      <c r="ET360" s="157"/>
      <c r="EU360" s="157"/>
      <c r="EV360" s="157"/>
      <c r="EW360" s="157"/>
      <c r="EX360" s="157"/>
      <c r="EY360" s="157"/>
      <c r="EZ360" s="157"/>
      <c r="FA360" s="157"/>
      <c r="FB360" s="157"/>
      <c r="FC360" s="157"/>
      <c r="FD360" s="157"/>
      <c r="FE360" s="157"/>
      <c r="FF360" s="157"/>
      <c r="FG360" s="157"/>
      <c r="FH360" s="157"/>
      <c r="FI360" s="157"/>
      <c r="FJ360" s="157"/>
      <c r="FK360" s="157"/>
      <c r="FL360" s="157"/>
      <c r="FM360" s="157"/>
      <c r="FN360" s="157"/>
      <c r="FO360" s="157"/>
      <c r="FP360" s="157"/>
      <c r="FQ360" s="157"/>
      <c r="FR360" s="157"/>
      <c r="FS360" s="157"/>
      <c r="FT360" s="157"/>
      <c r="FU360" s="157"/>
      <c r="FV360" s="157"/>
      <c r="FW360" s="157"/>
      <c r="FX360" s="157"/>
      <c r="FY360" s="157"/>
      <c r="FZ360" s="157"/>
      <c r="GA360" s="157"/>
      <c r="GB360" s="157"/>
      <c r="GC360" s="157"/>
      <c r="GD360" s="157"/>
      <c r="GE360" s="157"/>
      <c r="GF360" s="157"/>
      <c r="GG360" s="157"/>
      <c r="GH360" s="157"/>
      <c r="GI360" s="157"/>
      <c r="GJ360" s="157"/>
      <c r="GK360" s="157"/>
      <c r="GL360" s="157"/>
      <c r="GM360" s="157"/>
      <c r="GN360" s="157"/>
      <c r="GO360" s="157"/>
      <c r="GP360" s="157"/>
      <c r="GQ360" s="157"/>
      <c r="GR360" s="157"/>
      <c r="GS360" s="157"/>
      <c r="GT360" s="157"/>
      <c r="GU360" s="157"/>
      <c r="GV360" s="157"/>
      <c r="GW360" s="157"/>
      <c r="GX360" s="157"/>
      <c r="GY360" s="157"/>
      <c r="GZ360" s="157"/>
      <c r="HA360" s="157"/>
      <c r="HB360" s="157"/>
      <c r="HC360" s="157"/>
      <c r="HD360" s="157"/>
      <c r="HE360" s="157"/>
      <c r="HF360" s="157"/>
      <c r="HG360" s="157"/>
      <c r="HH360" s="157"/>
      <c r="HI360" s="157"/>
      <c r="HJ360" s="157"/>
      <c r="HK360" s="157"/>
      <c r="HL360" s="157"/>
      <c r="HM360" s="157"/>
      <c r="HN360" s="157"/>
      <c r="HO360" s="157"/>
      <c r="HP360" s="157"/>
      <c r="HQ360" s="157"/>
      <c r="HR360" s="157"/>
      <c r="HS360" s="157"/>
      <c r="HT360" s="157"/>
      <c r="HU360" s="157"/>
      <c r="HV360" s="157"/>
      <c r="HW360" s="157"/>
      <c r="HX360" s="157"/>
      <c r="HY360" s="157"/>
      <c r="HZ360" s="157"/>
      <c r="IA360" s="157"/>
      <c r="IB360" s="157"/>
      <c r="IC360" s="157"/>
      <c r="ID360" s="157"/>
      <c r="IE360" s="157"/>
      <c r="IF360" s="157"/>
      <c r="IG360" s="157"/>
      <c r="IH360" s="157"/>
      <c r="II360" s="157"/>
      <c r="IJ360" s="157"/>
      <c r="IK360" s="157"/>
      <c r="IL360" s="157"/>
      <c r="IM360" s="157"/>
      <c r="IN360" s="157"/>
      <c r="IO360" s="157"/>
      <c r="IP360" s="157"/>
      <c r="IQ360" s="157"/>
      <c r="IR360" s="157"/>
      <c r="IS360" s="157"/>
      <c r="IT360" s="157"/>
      <c r="IU360" s="157"/>
      <c r="IV360" s="157"/>
    </row>
    <row r="361" spans="1:256" s="2" customFormat="1" ht="15" customHeight="1">
      <c r="A361" s="146"/>
      <c r="B361" s="238"/>
      <c r="D361" s="157"/>
      <c r="E361" s="157"/>
      <c r="F361" s="157"/>
      <c r="G361" s="157"/>
      <c r="H361" s="157"/>
      <c r="I361" s="157"/>
      <c r="J361" s="157"/>
      <c r="K361" s="157"/>
      <c r="L361" s="157"/>
      <c r="M361" s="157"/>
      <c r="N361" s="157"/>
      <c r="O361" s="157"/>
      <c r="P361" s="157"/>
      <c r="Q361" s="157"/>
      <c r="R361" s="157"/>
      <c r="S361" s="157"/>
      <c r="T361" s="157"/>
      <c r="U361" s="157"/>
      <c r="V361" s="157"/>
      <c r="W361" s="157"/>
      <c r="X361" s="157"/>
      <c r="Y361" s="157"/>
      <c r="Z361" s="157"/>
      <c r="AA361" s="157"/>
      <c r="AB361" s="157"/>
      <c r="AC361" s="157"/>
      <c r="AD361" s="157"/>
      <c r="AE361" s="157"/>
      <c r="AF361" s="157"/>
      <c r="AG361" s="157"/>
      <c r="AH361" s="157"/>
      <c r="AI361" s="157"/>
      <c r="AJ361" s="157"/>
      <c r="AK361" s="157"/>
      <c r="AL361" s="157"/>
      <c r="AM361" s="157"/>
      <c r="AN361" s="157"/>
      <c r="AO361" s="157"/>
      <c r="AP361" s="157"/>
      <c r="AQ361" s="157"/>
      <c r="AR361" s="157"/>
      <c r="AS361" s="157"/>
      <c r="AT361" s="157"/>
      <c r="AU361" s="157"/>
      <c r="AV361" s="157"/>
      <c r="AW361" s="157"/>
      <c r="AX361" s="157"/>
      <c r="AY361" s="157"/>
      <c r="AZ361" s="157"/>
      <c r="BA361" s="157"/>
      <c r="BB361" s="157"/>
      <c r="BC361" s="157"/>
      <c r="BD361" s="157"/>
      <c r="BE361" s="157"/>
      <c r="BF361" s="157"/>
      <c r="BG361" s="157"/>
      <c r="BH361" s="157"/>
      <c r="BI361" s="157"/>
      <c r="BJ361" s="157"/>
      <c r="BK361" s="157"/>
      <c r="BL361" s="157"/>
      <c r="BM361" s="157"/>
      <c r="BN361" s="157"/>
      <c r="BO361" s="157"/>
      <c r="BP361" s="157"/>
      <c r="BQ361" s="157"/>
      <c r="BR361" s="157"/>
      <c r="BS361" s="157"/>
      <c r="BT361" s="157"/>
      <c r="BU361" s="157"/>
      <c r="BV361" s="157"/>
      <c r="BW361" s="157"/>
      <c r="BX361" s="157"/>
      <c r="BY361" s="157"/>
      <c r="BZ361" s="157"/>
      <c r="CA361" s="157"/>
      <c r="CB361" s="157"/>
      <c r="CC361" s="157"/>
      <c r="CD361" s="157"/>
      <c r="CE361" s="157"/>
      <c r="CF361" s="157"/>
      <c r="CG361" s="157"/>
      <c r="CH361" s="157"/>
      <c r="CI361" s="157"/>
      <c r="CJ361" s="157"/>
      <c r="CK361" s="157"/>
      <c r="CL361" s="157"/>
      <c r="CM361" s="157"/>
      <c r="CN361" s="157"/>
      <c r="CO361" s="157"/>
      <c r="CP361" s="157"/>
      <c r="CQ361" s="157"/>
      <c r="CR361" s="157"/>
      <c r="CS361" s="157"/>
      <c r="CT361" s="157"/>
      <c r="CU361" s="157"/>
      <c r="CV361" s="157"/>
      <c r="CW361" s="157"/>
      <c r="CX361" s="157"/>
      <c r="CY361" s="157"/>
      <c r="CZ361" s="157"/>
      <c r="DA361" s="157"/>
      <c r="DB361" s="157"/>
      <c r="DC361" s="157"/>
      <c r="DD361" s="157"/>
      <c r="DE361" s="157"/>
      <c r="DF361" s="157"/>
      <c r="DG361" s="157"/>
      <c r="DH361" s="157"/>
      <c r="DI361" s="157"/>
      <c r="DJ361" s="157"/>
      <c r="DK361" s="157"/>
      <c r="DL361" s="157"/>
      <c r="DM361" s="157"/>
      <c r="DN361" s="157"/>
      <c r="DO361" s="157"/>
      <c r="DP361" s="157"/>
      <c r="DQ361" s="157"/>
      <c r="DR361" s="157"/>
      <c r="DS361" s="157"/>
      <c r="DT361" s="157"/>
      <c r="DU361" s="157"/>
      <c r="DV361" s="157"/>
      <c r="DW361" s="157"/>
      <c r="DX361" s="157"/>
      <c r="DY361" s="157"/>
      <c r="DZ361" s="157"/>
      <c r="EA361" s="157"/>
      <c r="EB361" s="157"/>
      <c r="EC361" s="157"/>
      <c r="ED361" s="157"/>
      <c r="EE361" s="157"/>
      <c r="EF361" s="157"/>
      <c r="EG361" s="157"/>
      <c r="EH361" s="157"/>
      <c r="EI361" s="157"/>
      <c r="EJ361" s="157"/>
      <c r="EK361" s="157"/>
      <c r="EL361" s="157"/>
      <c r="EM361" s="157"/>
      <c r="EN361" s="157"/>
      <c r="EO361" s="157"/>
      <c r="EP361" s="157"/>
      <c r="EQ361" s="157"/>
      <c r="ER361" s="157"/>
      <c r="ES361" s="157"/>
      <c r="ET361" s="157"/>
      <c r="EU361" s="157"/>
      <c r="EV361" s="157"/>
      <c r="EW361" s="157"/>
      <c r="EX361" s="157"/>
      <c r="EY361" s="157"/>
      <c r="EZ361" s="157"/>
      <c r="FA361" s="157"/>
      <c r="FB361" s="157"/>
      <c r="FC361" s="157"/>
      <c r="FD361" s="157"/>
      <c r="FE361" s="157"/>
      <c r="FF361" s="157"/>
      <c r="FG361" s="157"/>
      <c r="FH361" s="157"/>
      <c r="FI361" s="157"/>
      <c r="FJ361" s="157"/>
      <c r="FK361" s="157"/>
      <c r="FL361" s="157"/>
      <c r="FM361" s="157"/>
      <c r="FN361" s="157"/>
      <c r="FO361" s="157"/>
      <c r="FP361" s="157"/>
      <c r="FQ361" s="157"/>
      <c r="FR361" s="157"/>
      <c r="FS361" s="157"/>
      <c r="FT361" s="157"/>
      <c r="FU361" s="157"/>
      <c r="FV361" s="157"/>
      <c r="FW361" s="157"/>
      <c r="FX361" s="157"/>
      <c r="FY361" s="157"/>
      <c r="FZ361" s="157"/>
      <c r="GA361" s="157"/>
      <c r="GB361" s="157"/>
      <c r="GC361" s="157"/>
      <c r="GD361" s="157"/>
      <c r="GE361" s="157"/>
      <c r="GF361" s="157"/>
      <c r="GG361" s="157"/>
      <c r="GH361" s="157"/>
      <c r="GI361" s="157"/>
      <c r="GJ361" s="157"/>
      <c r="GK361" s="157"/>
      <c r="GL361" s="157"/>
      <c r="GM361" s="157"/>
      <c r="GN361" s="157"/>
      <c r="GO361" s="157"/>
      <c r="GP361" s="157"/>
      <c r="GQ361" s="157"/>
      <c r="GR361" s="157"/>
      <c r="GS361" s="157"/>
      <c r="GT361" s="157"/>
      <c r="GU361" s="157"/>
      <c r="GV361" s="157"/>
      <c r="GW361" s="157"/>
      <c r="GX361" s="157"/>
      <c r="GY361" s="157"/>
      <c r="GZ361" s="157"/>
      <c r="HA361" s="157"/>
      <c r="HB361" s="157"/>
      <c r="HC361" s="157"/>
      <c r="HD361" s="157"/>
      <c r="HE361" s="157"/>
      <c r="HF361" s="157"/>
      <c r="HG361" s="157"/>
      <c r="HH361" s="157"/>
      <c r="HI361" s="157"/>
      <c r="HJ361" s="157"/>
      <c r="HK361" s="157"/>
      <c r="HL361" s="157"/>
      <c r="HM361" s="157"/>
      <c r="HN361" s="157"/>
      <c r="HO361" s="157"/>
      <c r="HP361" s="157"/>
      <c r="HQ361" s="157"/>
      <c r="HR361" s="157"/>
      <c r="HS361" s="157"/>
      <c r="HT361" s="157"/>
      <c r="HU361" s="157"/>
      <c r="HV361" s="157"/>
      <c r="HW361" s="157"/>
      <c r="HX361" s="157"/>
      <c r="HY361" s="157"/>
      <c r="HZ361" s="157"/>
      <c r="IA361" s="157"/>
      <c r="IB361" s="157"/>
      <c r="IC361" s="157"/>
      <c r="ID361" s="157"/>
      <c r="IE361" s="157"/>
      <c r="IF361" s="157"/>
      <c r="IG361" s="157"/>
      <c r="IH361" s="157"/>
      <c r="II361" s="157"/>
      <c r="IJ361" s="157"/>
      <c r="IK361" s="157"/>
      <c r="IL361" s="157"/>
      <c r="IM361" s="157"/>
      <c r="IN361" s="157"/>
      <c r="IO361" s="157"/>
      <c r="IP361" s="157"/>
      <c r="IQ361" s="157"/>
      <c r="IR361" s="157"/>
      <c r="IS361" s="157"/>
      <c r="IT361" s="157"/>
      <c r="IU361" s="157"/>
      <c r="IV361" s="157"/>
    </row>
    <row r="362" spans="1:256" s="2" customFormat="1" ht="15" customHeight="1">
      <c r="A362" s="146"/>
      <c r="B362" s="238"/>
      <c r="C362" s="157"/>
      <c r="D362" s="157"/>
      <c r="E362" s="157"/>
      <c r="F362" s="157"/>
      <c r="G362" s="157"/>
      <c r="H362" s="157"/>
      <c r="I362" s="157"/>
      <c r="J362" s="157"/>
      <c r="K362" s="157"/>
      <c r="L362" s="157"/>
      <c r="M362" s="157"/>
      <c r="N362" s="157"/>
      <c r="O362" s="157"/>
      <c r="P362" s="157"/>
      <c r="Q362" s="157"/>
      <c r="R362" s="157"/>
      <c r="S362" s="157"/>
      <c r="T362" s="157"/>
      <c r="U362" s="157"/>
      <c r="V362" s="157"/>
      <c r="W362" s="157"/>
      <c r="X362" s="157"/>
      <c r="Y362" s="157"/>
      <c r="Z362" s="157"/>
      <c r="AA362" s="157"/>
      <c r="AB362" s="157"/>
      <c r="AC362" s="157"/>
      <c r="AD362" s="157"/>
      <c r="AE362" s="157"/>
      <c r="AF362" s="157"/>
      <c r="AG362" s="157"/>
      <c r="AH362" s="157"/>
      <c r="AI362" s="157"/>
      <c r="AJ362" s="157"/>
      <c r="AK362" s="157"/>
      <c r="AL362" s="157"/>
      <c r="AM362" s="157"/>
      <c r="AN362" s="157"/>
      <c r="AO362" s="157"/>
      <c r="AP362" s="157"/>
      <c r="AQ362" s="157"/>
      <c r="AR362" s="157"/>
      <c r="AS362" s="157"/>
      <c r="AT362" s="157"/>
      <c r="AU362" s="157"/>
      <c r="AV362" s="157"/>
      <c r="AW362" s="157"/>
      <c r="AX362" s="157"/>
      <c r="AY362" s="157"/>
      <c r="AZ362" s="157"/>
      <c r="BA362" s="157"/>
      <c r="BB362" s="157"/>
      <c r="BC362" s="157"/>
      <c r="BD362" s="157"/>
      <c r="BE362" s="157"/>
      <c r="BF362" s="157"/>
      <c r="BG362" s="157"/>
      <c r="BH362" s="157"/>
      <c r="BI362" s="157"/>
      <c r="BJ362" s="157"/>
      <c r="BK362" s="157"/>
      <c r="BL362" s="157"/>
      <c r="BM362" s="157"/>
      <c r="BN362" s="157"/>
      <c r="BO362" s="157"/>
      <c r="BP362" s="157"/>
      <c r="BQ362" s="157"/>
      <c r="BR362" s="157"/>
      <c r="BS362" s="157"/>
      <c r="BT362" s="157"/>
      <c r="BU362" s="157"/>
      <c r="BV362" s="157"/>
      <c r="BW362" s="157"/>
      <c r="BX362" s="157"/>
      <c r="BY362" s="157"/>
      <c r="BZ362" s="157"/>
      <c r="CA362" s="157"/>
      <c r="CB362" s="157"/>
      <c r="CC362" s="157"/>
      <c r="CD362" s="157"/>
      <c r="CE362" s="157"/>
      <c r="CF362" s="157"/>
      <c r="CG362" s="157"/>
      <c r="CH362" s="157"/>
      <c r="CI362" s="157"/>
      <c r="CJ362" s="157"/>
      <c r="CK362" s="157"/>
      <c r="CL362" s="157"/>
      <c r="CM362" s="157"/>
      <c r="CN362" s="157"/>
      <c r="CO362" s="157"/>
      <c r="CP362" s="157"/>
      <c r="CQ362" s="157"/>
      <c r="CR362" s="157"/>
      <c r="CS362" s="157"/>
      <c r="CT362" s="157"/>
      <c r="CU362" s="157"/>
      <c r="CV362" s="157"/>
      <c r="CW362" s="157"/>
      <c r="CX362" s="157"/>
      <c r="CY362" s="157"/>
      <c r="CZ362" s="157"/>
      <c r="DA362" s="157"/>
      <c r="DB362" s="157"/>
      <c r="DC362" s="157"/>
      <c r="DD362" s="157"/>
      <c r="DE362" s="157"/>
      <c r="DF362" s="157"/>
      <c r="DG362" s="157"/>
      <c r="DH362" s="157"/>
      <c r="DI362" s="157"/>
      <c r="DJ362" s="157"/>
      <c r="DK362" s="157"/>
      <c r="DL362" s="157"/>
      <c r="DM362" s="157"/>
      <c r="DN362" s="157"/>
      <c r="DO362" s="157"/>
      <c r="DP362" s="157"/>
      <c r="DQ362" s="157"/>
      <c r="DR362" s="157"/>
      <c r="DS362" s="157"/>
      <c r="DT362" s="157"/>
      <c r="DU362" s="157"/>
      <c r="DV362" s="157"/>
      <c r="DW362" s="157"/>
      <c r="DX362" s="157"/>
      <c r="DY362" s="157"/>
      <c r="DZ362" s="157"/>
      <c r="EA362" s="157"/>
      <c r="EB362" s="157"/>
      <c r="EC362" s="157"/>
      <c r="ED362" s="157"/>
      <c r="EE362" s="157"/>
      <c r="EF362" s="157"/>
      <c r="EG362" s="157"/>
      <c r="EH362" s="157"/>
      <c r="EI362" s="157"/>
      <c r="EJ362" s="157"/>
      <c r="EK362" s="157"/>
      <c r="EL362" s="157"/>
      <c r="EM362" s="157"/>
      <c r="EN362" s="157"/>
      <c r="EO362" s="157"/>
      <c r="EP362" s="157"/>
      <c r="EQ362" s="157"/>
      <c r="ER362" s="157"/>
      <c r="ES362" s="157"/>
      <c r="ET362" s="157"/>
      <c r="EU362" s="157"/>
      <c r="EV362" s="157"/>
      <c r="EW362" s="157"/>
      <c r="EX362" s="157"/>
      <c r="EY362" s="157"/>
      <c r="EZ362" s="157"/>
      <c r="FA362" s="157"/>
      <c r="FB362" s="157"/>
      <c r="FC362" s="157"/>
      <c r="FD362" s="157"/>
      <c r="FE362" s="157"/>
      <c r="FF362" s="157"/>
      <c r="FG362" s="157"/>
      <c r="FH362" s="157"/>
      <c r="FI362" s="157"/>
      <c r="FJ362" s="157"/>
      <c r="FK362" s="157"/>
      <c r="FL362" s="157"/>
      <c r="FM362" s="157"/>
      <c r="FN362" s="157"/>
      <c r="FO362" s="157"/>
      <c r="FP362" s="157"/>
      <c r="FQ362" s="157"/>
      <c r="FR362" s="157"/>
      <c r="FS362" s="157"/>
      <c r="FT362" s="157"/>
      <c r="FU362" s="157"/>
      <c r="FV362" s="157"/>
      <c r="FW362" s="157"/>
      <c r="FX362" s="157"/>
      <c r="FY362" s="157"/>
      <c r="FZ362" s="157"/>
      <c r="GA362" s="157"/>
      <c r="GB362" s="157"/>
      <c r="GC362" s="157"/>
      <c r="GD362" s="157"/>
      <c r="GE362" s="157"/>
      <c r="GF362" s="157"/>
      <c r="GG362" s="157"/>
      <c r="GH362" s="157"/>
      <c r="GI362" s="157"/>
      <c r="GJ362" s="157"/>
      <c r="GK362" s="157"/>
      <c r="GL362" s="157"/>
      <c r="GM362" s="157"/>
      <c r="GN362" s="157"/>
      <c r="GO362" s="157"/>
      <c r="GP362" s="157"/>
      <c r="GQ362" s="157"/>
      <c r="GR362" s="157"/>
      <c r="GS362" s="157"/>
      <c r="GT362" s="157"/>
      <c r="GU362" s="157"/>
      <c r="GV362" s="157"/>
      <c r="GW362" s="157"/>
      <c r="GX362" s="157"/>
      <c r="GY362" s="157"/>
      <c r="GZ362" s="157"/>
      <c r="HA362" s="157"/>
      <c r="HB362" s="157"/>
      <c r="HC362" s="157"/>
      <c r="HD362" s="157"/>
      <c r="HE362" s="157"/>
      <c r="HF362" s="157"/>
      <c r="HG362" s="157"/>
      <c r="HH362" s="157"/>
      <c r="HI362" s="157"/>
      <c r="HJ362" s="157"/>
      <c r="HK362" s="157"/>
      <c r="HL362" s="157"/>
      <c r="HM362" s="157"/>
      <c r="HN362" s="157"/>
      <c r="HO362" s="157"/>
      <c r="HP362" s="157"/>
      <c r="HQ362" s="157"/>
      <c r="HR362" s="157"/>
      <c r="HS362" s="157"/>
      <c r="HT362" s="157"/>
      <c r="HU362" s="157"/>
      <c r="HV362" s="157"/>
      <c r="HW362" s="157"/>
      <c r="HX362" s="157"/>
      <c r="HY362" s="157"/>
      <c r="HZ362" s="157"/>
      <c r="IA362" s="157"/>
      <c r="IB362" s="157"/>
      <c r="IC362" s="157"/>
      <c r="ID362" s="157"/>
      <c r="IE362" s="157"/>
      <c r="IF362" s="157"/>
      <c r="IG362" s="157"/>
      <c r="IH362" s="157"/>
      <c r="II362" s="157"/>
      <c r="IJ362" s="157"/>
      <c r="IK362" s="157"/>
      <c r="IL362" s="157"/>
      <c r="IM362" s="157"/>
      <c r="IN362" s="157"/>
      <c r="IO362" s="157"/>
      <c r="IP362" s="157"/>
      <c r="IQ362" s="157"/>
      <c r="IR362" s="157"/>
      <c r="IS362" s="157"/>
      <c r="IT362" s="157"/>
      <c r="IU362" s="157"/>
      <c r="IV362" s="157"/>
    </row>
    <row r="363" spans="1:256" s="2" customFormat="1" ht="15" customHeight="1">
      <c r="A363" s="146"/>
      <c r="B363" s="238"/>
      <c r="C363" s="157"/>
      <c r="D363" s="157"/>
      <c r="E363" s="157"/>
      <c r="F363" s="157"/>
      <c r="G363" s="157"/>
      <c r="H363" s="157"/>
      <c r="I363" s="157"/>
      <c r="J363" s="157"/>
      <c r="K363" s="157"/>
      <c r="L363" s="157"/>
      <c r="M363" s="157"/>
      <c r="N363" s="157"/>
      <c r="O363" s="157"/>
      <c r="P363" s="157"/>
      <c r="Q363" s="157"/>
      <c r="R363" s="157"/>
      <c r="S363" s="157"/>
      <c r="T363" s="157"/>
      <c r="U363" s="157"/>
      <c r="V363" s="157"/>
      <c r="W363" s="157"/>
      <c r="X363" s="157"/>
      <c r="Y363" s="157"/>
      <c r="Z363" s="157"/>
      <c r="AA363" s="157"/>
      <c r="AB363" s="157"/>
      <c r="AC363" s="157"/>
      <c r="AD363" s="157"/>
      <c r="AE363" s="157"/>
      <c r="AF363" s="157"/>
      <c r="AG363" s="157"/>
      <c r="AH363" s="157"/>
      <c r="AI363" s="157"/>
      <c r="AJ363" s="157"/>
      <c r="AK363" s="157"/>
      <c r="AL363" s="157"/>
      <c r="AM363" s="157"/>
      <c r="AN363" s="157"/>
      <c r="AO363" s="157"/>
      <c r="AP363" s="157"/>
      <c r="AQ363" s="157"/>
      <c r="AR363" s="157"/>
      <c r="AS363" s="157"/>
      <c r="AT363" s="157"/>
      <c r="AU363" s="157"/>
      <c r="AV363" s="157"/>
      <c r="AW363" s="157"/>
      <c r="AX363" s="157"/>
      <c r="AY363" s="157"/>
      <c r="AZ363" s="157"/>
      <c r="BA363" s="157"/>
      <c r="BB363" s="157"/>
      <c r="BC363" s="157"/>
      <c r="BD363" s="157"/>
      <c r="BE363" s="157"/>
      <c r="BF363" s="157"/>
      <c r="BG363" s="157"/>
      <c r="BH363" s="157"/>
      <c r="BI363" s="157"/>
      <c r="BJ363" s="157"/>
      <c r="BK363" s="157"/>
      <c r="BL363" s="157"/>
      <c r="BM363" s="157"/>
      <c r="BN363" s="157"/>
      <c r="BO363" s="157"/>
      <c r="BP363" s="157"/>
      <c r="BQ363" s="157"/>
      <c r="BR363" s="157"/>
      <c r="BS363" s="157"/>
      <c r="BT363" s="157"/>
      <c r="BU363" s="157"/>
      <c r="BV363" s="157"/>
      <c r="BW363" s="157"/>
      <c r="BX363" s="157"/>
      <c r="BY363" s="157"/>
      <c r="BZ363" s="157"/>
      <c r="CA363" s="157"/>
      <c r="CB363" s="157"/>
      <c r="CC363" s="157"/>
      <c r="CD363" s="157"/>
      <c r="CE363" s="157"/>
      <c r="CF363" s="157"/>
      <c r="CG363" s="157"/>
      <c r="CH363" s="157"/>
      <c r="CI363" s="157"/>
      <c r="CJ363" s="157"/>
      <c r="CK363" s="157"/>
      <c r="CL363" s="157"/>
      <c r="CM363" s="157"/>
      <c r="CN363" s="157"/>
      <c r="CO363" s="157"/>
      <c r="CP363" s="157"/>
      <c r="CQ363" s="157"/>
      <c r="CR363" s="157"/>
      <c r="CS363" s="157"/>
      <c r="CT363" s="157"/>
      <c r="CU363" s="157"/>
      <c r="CV363" s="157"/>
      <c r="CW363" s="157"/>
      <c r="CX363" s="157"/>
      <c r="CY363" s="157"/>
      <c r="CZ363" s="157"/>
      <c r="DA363" s="157"/>
      <c r="DB363" s="157"/>
      <c r="DC363" s="157"/>
      <c r="DD363" s="157"/>
      <c r="DE363" s="157"/>
      <c r="DF363" s="157"/>
      <c r="DG363" s="157"/>
      <c r="DH363" s="157"/>
      <c r="DI363" s="157"/>
      <c r="DJ363" s="157"/>
      <c r="DK363" s="157"/>
      <c r="DL363" s="157"/>
      <c r="DM363" s="157"/>
      <c r="DN363" s="157"/>
      <c r="DO363" s="157"/>
      <c r="DP363" s="157"/>
      <c r="DQ363" s="157"/>
      <c r="DR363" s="157"/>
      <c r="DS363" s="157"/>
      <c r="DT363" s="157"/>
      <c r="DU363" s="157"/>
      <c r="DV363" s="157"/>
      <c r="DW363" s="157"/>
      <c r="DX363" s="157"/>
      <c r="DY363" s="157"/>
      <c r="DZ363" s="157"/>
      <c r="EA363" s="157"/>
      <c r="EB363" s="157"/>
      <c r="EC363" s="157"/>
      <c r="ED363" s="157"/>
      <c r="EE363" s="157"/>
      <c r="EF363" s="157"/>
      <c r="EG363" s="157"/>
      <c r="EH363" s="157"/>
      <c r="EI363" s="157"/>
      <c r="EJ363" s="157"/>
      <c r="EK363" s="157"/>
      <c r="EL363" s="157"/>
      <c r="EM363" s="157"/>
      <c r="EN363" s="157"/>
      <c r="EO363" s="157"/>
      <c r="EP363" s="157"/>
      <c r="EQ363" s="157"/>
      <c r="ER363" s="157"/>
      <c r="ES363" s="157"/>
      <c r="ET363" s="157"/>
      <c r="EU363" s="157"/>
      <c r="EV363" s="157"/>
      <c r="EW363" s="157"/>
      <c r="EX363" s="157"/>
      <c r="EY363" s="157"/>
      <c r="EZ363" s="157"/>
      <c r="FA363" s="157"/>
      <c r="FB363" s="157"/>
      <c r="FC363" s="157"/>
      <c r="FD363" s="157"/>
      <c r="FE363" s="157"/>
      <c r="FF363" s="157"/>
      <c r="FG363" s="157"/>
      <c r="FH363" s="157"/>
      <c r="FI363" s="157"/>
      <c r="FJ363" s="157"/>
      <c r="FK363" s="157"/>
      <c r="FL363" s="157"/>
      <c r="FM363" s="157"/>
      <c r="FN363" s="157"/>
      <c r="FO363" s="157"/>
      <c r="FP363" s="157"/>
      <c r="FQ363" s="157"/>
      <c r="FR363" s="157"/>
      <c r="FS363" s="157"/>
      <c r="FT363" s="157"/>
      <c r="FU363" s="157"/>
      <c r="FV363" s="157"/>
      <c r="FW363" s="157"/>
      <c r="FX363" s="157"/>
      <c r="FY363" s="157"/>
      <c r="FZ363" s="157"/>
      <c r="GA363" s="157"/>
      <c r="GB363" s="157"/>
      <c r="GC363" s="157"/>
      <c r="GD363" s="157"/>
      <c r="GE363" s="157"/>
      <c r="GF363" s="157"/>
      <c r="GG363" s="157"/>
      <c r="GH363" s="157"/>
      <c r="GI363" s="157"/>
      <c r="GJ363" s="157"/>
      <c r="GK363" s="157"/>
      <c r="GL363" s="157"/>
      <c r="GM363" s="157"/>
      <c r="GN363" s="157"/>
      <c r="GO363" s="157"/>
      <c r="GP363" s="157"/>
      <c r="GQ363" s="157"/>
      <c r="GR363" s="157"/>
      <c r="GS363" s="157"/>
      <c r="GT363" s="157"/>
      <c r="GU363" s="157"/>
      <c r="GV363" s="157"/>
      <c r="GW363" s="157"/>
      <c r="GX363" s="157"/>
      <c r="GY363" s="157"/>
      <c r="GZ363" s="157"/>
      <c r="HA363" s="157"/>
      <c r="HB363" s="157"/>
      <c r="HC363" s="157"/>
      <c r="HD363" s="157"/>
      <c r="HE363" s="157"/>
      <c r="HF363" s="157"/>
      <c r="HG363" s="157"/>
      <c r="HH363" s="157"/>
      <c r="HI363" s="157"/>
      <c r="HJ363" s="157"/>
      <c r="HK363" s="157"/>
      <c r="HL363" s="157"/>
      <c r="HM363" s="157"/>
      <c r="HN363" s="157"/>
      <c r="HO363" s="157"/>
      <c r="HP363" s="157"/>
      <c r="HQ363" s="157"/>
      <c r="HR363" s="157"/>
      <c r="HS363" s="157"/>
      <c r="HT363" s="157"/>
      <c r="HU363" s="157"/>
      <c r="HV363" s="157"/>
      <c r="HW363" s="157"/>
      <c r="HX363" s="157"/>
      <c r="HY363" s="157"/>
      <c r="HZ363" s="157"/>
      <c r="IA363" s="157"/>
      <c r="IB363" s="157"/>
      <c r="IC363" s="157"/>
      <c r="ID363" s="157"/>
      <c r="IE363" s="157"/>
      <c r="IF363" s="157"/>
      <c r="IG363" s="157"/>
      <c r="IH363" s="157"/>
      <c r="II363" s="157"/>
      <c r="IJ363" s="157"/>
      <c r="IK363" s="157"/>
      <c r="IL363" s="157"/>
      <c r="IM363" s="157"/>
      <c r="IN363" s="157"/>
      <c r="IO363" s="157"/>
      <c r="IP363" s="157"/>
      <c r="IQ363" s="157"/>
      <c r="IR363" s="157"/>
      <c r="IS363" s="157"/>
      <c r="IT363" s="157"/>
      <c r="IU363" s="157"/>
      <c r="IV363" s="157"/>
    </row>
    <row r="364" spans="1:256" s="2" customFormat="1" ht="15" customHeight="1">
      <c r="A364" s="146"/>
      <c r="B364" s="238"/>
      <c r="C364" s="157"/>
      <c r="D364" s="157"/>
      <c r="E364" s="157"/>
      <c r="F364" s="157"/>
      <c r="G364" s="157"/>
      <c r="H364" s="157"/>
      <c r="I364" s="157"/>
      <c r="J364" s="157"/>
      <c r="K364" s="157"/>
      <c r="L364" s="157"/>
      <c r="M364" s="157"/>
      <c r="N364" s="157"/>
      <c r="O364" s="157"/>
      <c r="P364" s="157"/>
      <c r="Q364" s="157"/>
      <c r="R364" s="157"/>
      <c r="S364" s="157"/>
      <c r="T364" s="157"/>
      <c r="U364" s="157"/>
      <c r="V364" s="157"/>
      <c r="W364" s="157"/>
      <c r="X364" s="157"/>
      <c r="Y364" s="157"/>
      <c r="Z364" s="157"/>
      <c r="AA364" s="157"/>
      <c r="AB364" s="157"/>
      <c r="AC364" s="157"/>
      <c r="AD364" s="157"/>
      <c r="AE364" s="157"/>
      <c r="AF364" s="157"/>
      <c r="AG364" s="157"/>
      <c r="AH364" s="157"/>
      <c r="AI364" s="157"/>
      <c r="AJ364" s="157"/>
      <c r="AK364" s="157"/>
      <c r="AL364" s="157"/>
      <c r="AM364" s="157"/>
      <c r="AN364" s="157"/>
      <c r="AO364" s="157"/>
      <c r="AP364" s="157"/>
      <c r="AQ364" s="157"/>
      <c r="AR364" s="157"/>
      <c r="AS364" s="157"/>
      <c r="AT364" s="157"/>
      <c r="AU364" s="157"/>
      <c r="AV364" s="157"/>
      <c r="AW364" s="157"/>
      <c r="AX364" s="157"/>
      <c r="AY364" s="157"/>
      <c r="AZ364" s="157"/>
      <c r="BA364" s="157"/>
      <c r="BB364" s="157"/>
      <c r="BC364" s="157"/>
      <c r="BD364" s="157"/>
      <c r="BE364" s="157"/>
      <c r="BF364" s="157"/>
      <c r="BG364" s="157"/>
      <c r="BH364" s="157"/>
      <c r="BI364" s="157"/>
      <c r="BJ364" s="157"/>
      <c r="BK364" s="157"/>
      <c r="BL364" s="157"/>
      <c r="BM364" s="157"/>
      <c r="BN364" s="157"/>
      <c r="BO364" s="157"/>
      <c r="BP364" s="157"/>
      <c r="BQ364" s="157"/>
      <c r="BR364" s="157"/>
      <c r="BS364" s="157"/>
      <c r="BT364" s="157"/>
      <c r="BU364" s="157"/>
      <c r="BV364" s="157"/>
      <c r="BW364" s="157"/>
      <c r="BX364" s="157"/>
      <c r="BY364" s="157"/>
      <c r="BZ364" s="157"/>
      <c r="CA364" s="157"/>
      <c r="CB364" s="157"/>
      <c r="CC364" s="157"/>
      <c r="CD364" s="157"/>
      <c r="CE364" s="157"/>
      <c r="CF364" s="157"/>
      <c r="CG364" s="157"/>
      <c r="CH364" s="157"/>
      <c r="CI364" s="157"/>
      <c r="CJ364" s="157"/>
      <c r="CK364" s="157"/>
      <c r="CL364" s="157"/>
      <c r="CM364" s="157"/>
      <c r="CN364" s="157"/>
      <c r="CO364" s="157"/>
      <c r="CP364" s="157"/>
      <c r="CQ364" s="157"/>
      <c r="CR364" s="157"/>
      <c r="CS364" s="157"/>
      <c r="CT364" s="157"/>
      <c r="CU364" s="157"/>
      <c r="CV364" s="157"/>
      <c r="CW364" s="157"/>
      <c r="CX364" s="157"/>
      <c r="CY364" s="157"/>
      <c r="CZ364" s="157"/>
      <c r="DA364" s="157"/>
      <c r="DB364" s="157"/>
      <c r="DC364" s="157"/>
      <c r="DD364" s="157"/>
      <c r="DE364" s="157"/>
      <c r="DF364" s="157"/>
      <c r="DG364" s="157"/>
      <c r="DH364" s="157"/>
      <c r="DI364" s="157"/>
      <c r="DJ364" s="157"/>
      <c r="DK364" s="157"/>
      <c r="DL364" s="157"/>
      <c r="DM364" s="157"/>
      <c r="DN364" s="157"/>
      <c r="DO364" s="157"/>
      <c r="DP364" s="157"/>
      <c r="DQ364" s="157"/>
      <c r="DR364" s="157"/>
      <c r="DS364" s="157"/>
      <c r="DT364" s="157"/>
      <c r="DU364" s="157"/>
      <c r="DV364" s="157"/>
      <c r="DW364" s="157"/>
      <c r="DX364" s="157"/>
      <c r="DY364" s="157"/>
      <c r="DZ364" s="157"/>
      <c r="EA364" s="157"/>
      <c r="EB364" s="157"/>
      <c r="EC364" s="157"/>
      <c r="ED364" s="157"/>
      <c r="EE364" s="157"/>
      <c r="EF364" s="157"/>
      <c r="EG364" s="157"/>
      <c r="EH364" s="157"/>
      <c r="EI364" s="157"/>
      <c r="EJ364" s="157"/>
      <c r="EK364" s="157"/>
      <c r="EL364" s="157"/>
      <c r="EM364" s="157"/>
      <c r="EN364" s="157"/>
      <c r="EO364" s="157"/>
      <c r="EP364" s="157"/>
      <c r="EQ364" s="157"/>
      <c r="ER364" s="157"/>
      <c r="ES364" s="157"/>
      <c r="ET364" s="157"/>
      <c r="EU364" s="157"/>
      <c r="EV364" s="157"/>
      <c r="EW364" s="157"/>
      <c r="EX364" s="157"/>
      <c r="EY364" s="157"/>
      <c r="EZ364" s="157"/>
      <c r="FA364" s="157"/>
      <c r="FB364" s="157"/>
      <c r="FC364" s="157"/>
      <c r="FD364" s="157"/>
      <c r="FE364" s="157"/>
      <c r="FF364" s="157"/>
      <c r="FG364" s="157"/>
      <c r="FH364" s="157"/>
      <c r="FI364" s="157"/>
      <c r="FJ364" s="157"/>
      <c r="FK364" s="157"/>
      <c r="FL364" s="157"/>
      <c r="FM364" s="157"/>
      <c r="FN364" s="157"/>
      <c r="FO364" s="157"/>
      <c r="FP364" s="157"/>
      <c r="FQ364" s="157"/>
      <c r="FR364" s="157"/>
      <c r="FS364" s="157"/>
      <c r="FT364" s="157"/>
      <c r="FU364" s="157"/>
      <c r="FV364" s="157"/>
      <c r="FW364" s="157"/>
      <c r="FX364" s="157"/>
      <c r="FY364" s="157"/>
      <c r="FZ364" s="157"/>
      <c r="GA364" s="157"/>
      <c r="GB364" s="157"/>
      <c r="GC364" s="157"/>
      <c r="GD364" s="157"/>
      <c r="GE364" s="157"/>
      <c r="GF364" s="157"/>
      <c r="GG364" s="157"/>
      <c r="GH364" s="157"/>
      <c r="GI364" s="157"/>
      <c r="GJ364" s="157"/>
      <c r="GK364" s="157"/>
      <c r="GL364" s="157"/>
      <c r="GM364" s="157"/>
      <c r="GN364" s="157"/>
      <c r="GO364" s="157"/>
      <c r="GP364" s="157"/>
      <c r="GQ364" s="157"/>
      <c r="GR364" s="157"/>
      <c r="GS364" s="157"/>
      <c r="GT364" s="157"/>
      <c r="GU364" s="157"/>
      <c r="GV364" s="157"/>
      <c r="GW364" s="157"/>
      <c r="GX364" s="157"/>
      <c r="GY364" s="157"/>
      <c r="GZ364" s="157"/>
      <c r="HA364" s="157"/>
      <c r="HB364" s="157"/>
      <c r="HC364" s="157"/>
      <c r="HD364" s="157"/>
      <c r="HE364" s="157"/>
      <c r="HF364" s="157"/>
      <c r="HG364" s="157"/>
      <c r="HH364" s="157"/>
      <c r="HI364" s="157"/>
      <c r="HJ364" s="157"/>
      <c r="HK364" s="157"/>
      <c r="HL364" s="157"/>
      <c r="HM364" s="157"/>
      <c r="HN364" s="157"/>
      <c r="HO364" s="157"/>
      <c r="HP364" s="157"/>
      <c r="HQ364" s="157"/>
      <c r="HR364" s="157"/>
      <c r="HS364" s="157"/>
      <c r="HT364" s="157"/>
      <c r="HU364" s="157"/>
      <c r="HV364" s="157"/>
      <c r="HW364" s="157"/>
      <c r="HX364" s="157"/>
      <c r="HY364" s="157"/>
      <c r="HZ364" s="157"/>
      <c r="IA364" s="157"/>
      <c r="IB364" s="157"/>
      <c r="IC364" s="157"/>
      <c r="ID364" s="157"/>
      <c r="IE364" s="157"/>
      <c r="IF364" s="157"/>
      <c r="IG364" s="157"/>
      <c r="IH364" s="157"/>
      <c r="II364" s="157"/>
      <c r="IJ364" s="157"/>
      <c r="IK364" s="157"/>
      <c r="IL364" s="157"/>
      <c r="IM364" s="157"/>
      <c r="IN364" s="157"/>
      <c r="IO364" s="157"/>
      <c r="IP364" s="157"/>
      <c r="IQ364" s="157"/>
      <c r="IR364" s="157"/>
      <c r="IS364" s="157"/>
      <c r="IT364" s="157"/>
      <c r="IU364" s="157"/>
      <c r="IV364" s="157"/>
    </row>
    <row r="365" spans="1:256" s="2" customFormat="1" ht="15" customHeight="1">
      <c r="A365" s="146"/>
      <c r="B365" s="238"/>
      <c r="C365" s="157"/>
      <c r="D365" s="157"/>
      <c r="E365" s="157"/>
      <c r="F365" s="157"/>
      <c r="G365" s="157"/>
      <c r="H365" s="157"/>
      <c r="I365" s="157"/>
      <c r="J365" s="157"/>
      <c r="K365" s="157"/>
      <c r="L365" s="157"/>
      <c r="M365" s="157"/>
      <c r="N365" s="157"/>
      <c r="O365" s="157"/>
      <c r="P365" s="157"/>
      <c r="Q365" s="157"/>
      <c r="R365" s="157"/>
      <c r="S365" s="157"/>
      <c r="T365" s="157"/>
      <c r="U365" s="157"/>
      <c r="V365" s="157"/>
      <c r="W365" s="157"/>
      <c r="X365" s="157"/>
      <c r="Y365" s="157"/>
      <c r="Z365" s="157"/>
      <c r="AA365" s="157"/>
      <c r="AB365" s="157"/>
      <c r="AC365" s="157"/>
      <c r="AD365" s="157"/>
      <c r="AE365" s="157"/>
      <c r="AF365" s="157"/>
      <c r="AG365" s="157"/>
      <c r="AH365" s="157"/>
      <c r="AI365" s="157"/>
      <c r="AJ365" s="157"/>
      <c r="AK365" s="157"/>
      <c r="AL365" s="157"/>
      <c r="AM365" s="157"/>
      <c r="AN365" s="157"/>
      <c r="AO365" s="157"/>
      <c r="AP365" s="157"/>
      <c r="AQ365" s="157"/>
      <c r="AR365" s="157"/>
      <c r="AS365" s="157"/>
      <c r="AT365" s="157"/>
      <c r="AU365" s="157"/>
      <c r="AV365" s="157"/>
      <c r="AW365" s="157"/>
      <c r="AX365" s="157"/>
      <c r="AY365" s="157"/>
      <c r="AZ365" s="157"/>
      <c r="BA365" s="157"/>
      <c r="BB365" s="157"/>
      <c r="BC365" s="157"/>
      <c r="BD365" s="157"/>
      <c r="BE365" s="157"/>
      <c r="BF365" s="157"/>
      <c r="BG365" s="157"/>
      <c r="BH365" s="157"/>
      <c r="BI365" s="157"/>
      <c r="BJ365" s="157"/>
      <c r="BK365" s="157"/>
      <c r="BL365" s="157"/>
      <c r="BM365" s="157"/>
      <c r="BN365" s="157"/>
      <c r="BO365" s="157"/>
      <c r="BP365" s="157"/>
      <c r="BQ365" s="157"/>
      <c r="BR365" s="157"/>
      <c r="BS365" s="157"/>
      <c r="BT365" s="157"/>
      <c r="BU365" s="157"/>
      <c r="BV365" s="157"/>
      <c r="BW365" s="157"/>
      <c r="BX365" s="157"/>
      <c r="BY365" s="157"/>
      <c r="BZ365" s="157"/>
      <c r="CA365" s="157"/>
      <c r="CB365" s="157"/>
      <c r="CC365" s="157"/>
      <c r="CD365" s="157"/>
      <c r="CE365" s="157"/>
      <c r="CF365" s="157"/>
      <c r="CG365" s="157"/>
      <c r="CH365" s="157"/>
      <c r="CI365" s="157"/>
      <c r="CJ365" s="157"/>
      <c r="CK365" s="157"/>
      <c r="CL365" s="157"/>
      <c r="CM365" s="157"/>
      <c r="CN365" s="157"/>
      <c r="CO365" s="157"/>
      <c r="CP365" s="157"/>
      <c r="CQ365" s="157"/>
      <c r="CR365" s="157"/>
      <c r="CS365" s="157"/>
      <c r="CT365" s="157"/>
      <c r="CU365" s="157"/>
      <c r="CV365" s="157"/>
      <c r="CW365" s="157"/>
      <c r="CX365" s="157"/>
      <c r="CY365" s="157"/>
      <c r="CZ365" s="157"/>
      <c r="DA365" s="157"/>
      <c r="DB365" s="157"/>
      <c r="DC365" s="157"/>
      <c r="DD365" s="157"/>
      <c r="DE365" s="157"/>
      <c r="DF365" s="157"/>
      <c r="DG365" s="157"/>
      <c r="DH365" s="157"/>
      <c r="DI365" s="157"/>
      <c r="DJ365" s="157"/>
      <c r="DK365" s="157"/>
      <c r="DL365" s="157"/>
      <c r="DM365" s="157"/>
      <c r="DN365" s="157"/>
      <c r="DO365" s="157"/>
      <c r="DP365" s="157"/>
      <c r="DQ365" s="157"/>
      <c r="DR365" s="157"/>
      <c r="DS365" s="157"/>
      <c r="DT365" s="157"/>
      <c r="DU365" s="157"/>
      <c r="DV365" s="157"/>
      <c r="DW365" s="157"/>
      <c r="DX365" s="157"/>
      <c r="DY365" s="157"/>
      <c r="DZ365" s="157"/>
      <c r="EA365" s="157"/>
      <c r="EB365" s="157"/>
      <c r="EC365" s="157"/>
      <c r="ED365" s="157"/>
      <c r="EE365" s="157"/>
      <c r="EF365" s="157"/>
      <c r="EG365" s="157"/>
      <c r="EH365" s="157"/>
      <c r="EI365" s="157"/>
      <c r="EJ365" s="157"/>
      <c r="EK365" s="157"/>
      <c r="EL365" s="157"/>
      <c r="EM365" s="157"/>
      <c r="EN365" s="157"/>
      <c r="EO365" s="157"/>
      <c r="EP365" s="157"/>
      <c r="EQ365" s="157"/>
      <c r="ER365" s="157"/>
      <c r="ES365" s="157"/>
      <c r="ET365" s="157"/>
      <c r="EU365" s="157"/>
      <c r="EV365" s="157"/>
      <c r="EW365" s="157"/>
      <c r="EX365" s="157"/>
      <c r="EY365" s="157"/>
      <c r="EZ365" s="157"/>
      <c r="FA365" s="157"/>
      <c r="FB365" s="157"/>
      <c r="FC365" s="157"/>
      <c r="FD365" s="157"/>
      <c r="FE365" s="157"/>
      <c r="FF365" s="157"/>
      <c r="FG365" s="157"/>
      <c r="FH365" s="157"/>
      <c r="FI365" s="157"/>
      <c r="FJ365" s="157"/>
      <c r="FK365" s="157"/>
      <c r="FL365" s="157"/>
      <c r="FM365" s="157"/>
      <c r="FN365" s="157"/>
      <c r="FO365" s="157"/>
      <c r="FP365" s="157"/>
      <c r="FQ365" s="157"/>
      <c r="FR365" s="157"/>
      <c r="FS365" s="157"/>
      <c r="FT365" s="157"/>
      <c r="FU365" s="157"/>
      <c r="FV365" s="157"/>
      <c r="FW365" s="157"/>
      <c r="FX365" s="157"/>
      <c r="FY365" s="157"/>
      <c r="FZ365" s="157"/>
      <c r="GA365" s="157"/>
      <c r="GB365" s="157"/>
      <c r="GC365" s="157"/>
      <c r="GD365" s="157"/>
      <c r="GE365" s="157"/>
      <c r="GF365" s="157"/>
      <c r="GG365" s="157"/>
      <c r="GH365" s="157"/>
      <c r="GI365" s="157"/>
      <c r="GJ365" s="157"/>
      <c r="GK365" s="157"/>
      <c r="GL365" s="157"/>
      <c r="GM365" s="157"/>
      <c r="GN365" s="157"/>
      <c r="GO365" s="157"/>
      <c r="GP365" s="157"/>
      <c r="GQ365" s="157"/>
      <c r="GR365" s="157"/>
      <c r="GS365" s="157"/>
      <c r="GT365" s="157"/>
      <c r="GU365" s="157"/>
      <c r="GV365" s="157"/>
      <c r="GW365" s="157"/>
      <c r="GX365" s="157"/>
      <c r="GY365" s="157"/>
      <c r="GZ365" s="157"/>
      <c r="HA365" s="157"/>
      <c r="HB365" s="157"/>
      <c r="HC365" s="157"/>
      <c r="HD365" s="157"/>
      <c r="HE365" s="157"/>
      <c r="HF365" s="157"/>
      <c r="HG365" s="157"/>
      <c r="HH365" s="157"/>
      <c r="HI365" s="157"/>
      <c r="HJ365" s="157"/>
      <c r="HK365" s="157"/>
      <c r="HL365" s="157"/>
      <c r="HM365" s="157"/>
      <c r="HN365" s="157"/>
      <c r="HO365" s="157"/>
      <c r="HP365" s="157"/>
      <c r="HQ365" s="157"/>
      <c r="HR365" s="157"/>
      <c r="HS365" s="157"/>
      <c r="HT365" s="157"/>
      <c r="HU365" s="157"/>
      <c r="HV365" s="157"/>
      <c r="HW365" s="157"/>
      <c r="HX365" s="157"/>
      <c r="HY365" s="157"/>
      <c r="HZ365" s="157"/>
      <c r="IA365" s="157"/>
      <c r="IB365" s="157"/>
      <c r="IC365" s="157"/>
      <c r="ID365" s="157"/>
      <c r="IE365" s="157"/>
      <c r="IF365" s="157"/>
      <c r="IG365" s="157"/>
      <c r="IH365" s="157"/>
      <c r="II365" s="157"/>
      <c r="IJ365" s="157"/>
      <c r="IK365" s="157"/>
      <c r="IL365" s="157"/>
      <c r="IM365" s="157"/>
      <c r="IN365" s="157"/>
      <c r="IO365" s="157"/>
      <c r="IP365" s="157"/>
      <c r="IQ365" s="157"/>
      <c r="IR365" s="157"/>
      <c r="IS365" s="157"/>
      <c r="IT365" s="157"/>
      <c r="IU365" s="157"/>
      <c r="IV365" s="157"/>
    </row>
    <row r="366" spans="1:256" s="2" customFormat="1" ht="15" customHeight="1">
      <c r="A366" s="146"/>
      <c r="B366" s="238"/>
      <c r="C366" s="157"/>
      <c r="D366" s="157"/>
      <c r="E366" s="157"/>
      <c r="F366" s="157"/>
      <c r="G366" s="157"/>
      <c r="H366" s="157"/>
      <c r="I366" s="157"/>
      <c r="J366" s="157"/>
      <c r="K366" s="157"/>
      <c r="L366" s="157"/>
      <c r="M366" s="157"/>
      <c r="N366" s="157"/>
      <c r="O366" s="157"/>
      <c r="P366" s="157"/>
      <c r="Q366" s="157"/>
      <c r="R366" s="157"/>
      <c r="S366" s="157"/>
      <c r="T366" s="157"/>
      <c r="U366" s="157"/>
      <c r="V366" s="157"/>
      <c r="W366" s="157"/>
      <c r="X366" s="157"/>
      <c r="Y366" s="157"/>
      <c r="Z366" s="157"/>
      <c r="AA366" s="157"/>
      <c r="AB366" s="157"/>
      <c r="AC366" s="157"/>
      <c r="AD366" s="157"/>
      <c r="AE366" s="157"/>
      <c r="AF366" s="157"/>
      <c r="AG366" s="157"/>
      <c r="AH366" s="157"/>
      <c r="AI366" s="157"/>
      <c r="AJ366" s="157"/>
      <c r="AK366" s="157"/>
      <c r="AL366" s="157"/>
      <c r="AM366" s="157"/>
      <c r="AN366" s="157"/>
      <c r="AO366" s="157"/>
      <c r="AP366" s="157"/>
      <c r="AQ366" s="157"/>
      <c r="AR366" s="157"/>
      <c r="AS366" s="157"/>
      <c r="AT366" s="157"/>
      <c r="AU366" s="157"/>
      <c r="AV366" s="157"/>
      <c r="AW366" s="157"/>
      <c r="AX366" s="157"/>
      <c r="AY366" s="157"/>
      <c r="AZ366" s="157"/>
      <c r="BA366" s="157"/>
      <c r="BB366" s="157"/>
      <c r="BC366" s="157"/>
      <c r="BD366" s="157"/>
      <c r="BE366" s="157"/>
      <c r="BF366" s="157"/>
      <c r="BG366" s="157"/>
      <c r="BH366" s="157"/>
      <c r="BI366" s="157"/>
      <c r="BJ366" s="157"/>
      <c r="BK366" s="157"/>
      <c r="BL366" s="157"/>
      <c r="BM366" s="157"/>
      <c r="BN366" s="157"/>
      <c r="BO366" s="157"/>
      <c r="BP366" s="157"/>
      <c r="BQ366" s="157"/>
      <c r="BR366" s="157"/>
      <c r="BS366" s="157"/>
      <c r="BT366" s="157"/>
      <c r="BU366" s="157"/>
      <c r="BV366" s="157"/>
      <c r="BW366" s="157"/>
      <c r="BX366" s="157"/>
      <c r="BY366" s="157"/>
      <c r="BZ366" s="157"/>
      <c r="CA366" s="157"/>
      <c r="CB366" s="157"/>
      <c r="CC366" s="157"/>
      <c r="CD366" s="157"/>
      <c r="CE366" s="157"/>
      <c r="CF366" s="157"/>
      <c r="CG366" s="157"/>
      <c r="CH366" s="157"/>
      <c r="CI366" s="157"/>
      <c r="CJ366" s="157"/>
      <c r="CK366" s="157"/>
      <c r="CL366" s="157"/>
      <c r="CM366" s="157"/>
      <c r="CN366" s="157"/>
      <c r="CO366" s="157"/>
      <c r="CP366" s="157"/>
      <c r="CQ366" s="157"/>
      <c r="CR366" s="157"/>
      <c r="CS366" s="157"/>
      <c r="CT366" s="157"/>
      <c r="CU366" s="157"/>
      <c r="CV366" s="157"/>
      <c r="CW366" s="157"/>
      <c r="CX366" s="157"/>
      <c r="CY366" s="157"/>
      <c r="CZ366" s="157"/>
      <c r="DA366" s="157"/>
      <c r="DB366" s="157"/>
      <c r="DC366" s="157"/>
      <c r="DD366" s="157"/>
      <c r="DE366" s="157"/>
      <c r="DF366" s="157"/>
      <c r="DG366" s="157"/>
      <c r="DH366" s="157"/>
      <c r="DI366" s="157"/>
      <c r="DJ366" s="157"/>
      <c r="DK366" s="157"/>
      <c r="DL366" s="157"/>
      <c r="DM366" s="157"/>
      <c r="DN366" s="157"/>
      <c r="DO366" s="157"/>
      <c r="DP366" s="157"/>
      <c r="DQ366" s="157"/>
      <c r="DR366" s="157"/>
      <c r="DS366" s="157"/>
      <c r="DT366" s="157"/>
      <c r="DU366" s="157"/>
      <c r="DV366" s="157"/>
      <c r="DW366" s="157"/>
      <c r="DX366" s="157"/>
      <c r="DY366" s="157"/>
      <c r="DZ366" s="157"/>
      <c r="EA366" s="157"/>
      <c r="EB366" s="157"/>
      <c r="EC366" s="157"/>
      <c r="ED366" s="157"/>
      <c r="EE366" s="157"/>
      <c r="EF366" s="157"/>
      <c r="EG366" s="157"/>
      <c r="EH366" s="157"/>
      <c r="EI366" s="157"/>
      <c r="EJ366" s="157"/>
      <c r="EK366" s="157"/>
      <c r="EL366" s="157"/>
      <c r="EM366" s="157"/>
      <c r="EN366" s="157"/>
      <c r="EO366" s="157"/>
      <c r="EP366" s="157"/>
      <c r="EQ366" s="157"/>
      <c r="ER366" s="157"/>
      <c r="ES366" s="157"/>
      <c r="ET366" s="157"/>
      <c r="EU366" s="157"/>
      <c r="EV366" s="157"/>
      <c r="EW366" s="157"/>
      <c r="EX366" s="157"/>
      <c r="EY366" s="157"/>
      <c r="EZ366" s="157"/>
      <c r="FA366" s="157"/>
      <c r="FB366" s="157"/>
      <c r="FC366" s="157"/>
      <c r="FD366" s="157"/>
      <c r="FE366" s="157"/>
      <c r="FF366" s="157"/>
      <c r="FG366" s="157"/>
      <c r="FH366" s="157"/>
      <c r="FI366" s="157"/>
      <c r="FJ366" s="157"/>
      <c r="FK366" s="157"/>
      <c r="FL366" s="157"/>
      <c r="FM366" s="157"/>
      <c r="FN366" s="157"/>
      <c r="FO366" s="157"/>
      <c r="FP366" s="157"/>
      <c r="FQ366" s="157"/>
      <c r="FR366" s="157"/>
      <c r="FS366" s="157"/>
      <c r="FT366" s="157"/>
      <c r="FU366" s="157"/>
      <c r="FV366" s="157"/>
      <c r="FW366" s="157"/>
      <c r="FX366" s="157"/>
      <c r="FY366" s="157"/>
      <c r="FZ366" s="157"/>
      <c r="GA366" s="157"/>
      <c r="GB366" s="157"/>
      <c r="GC366" s="157"/>
      <c r="GD366" s="157"/>
      <c r="GE366" s="157"/>
      <c r="GF366" s="157"/>
      <c r="GG366" s="157"/>
      <c r="GH366" s="157"/>
      <c r="GI366" s="157"/>
      <c r="GJ366" s="157"/>
      <c r="GK366" s="157"/>
      <c r="GL366" s="157"/>
      <c r="GM366" s="157"/>
      <c r="GN366" s="157"/>
      <c r="GO366" s="157"/>
      <c r="GP366" s="157"/>
      <c r="GQ366" s="157"/>
      <c r="GR366" s="157"/>
      <c r="GS366" s="157"/>
      <c r="GT366" s="157"/>
      <c r="GU366" s="157"/>
      <c r="GV366" s="157"/>
      <c r="GW366" s="157"/>
      <c r="GX366" s="157"/>
      <c r="GY366" s="157"/>
      <c r="GZ366" s="157"/>
      <c r="HA366" s="157"/>
      <c r="HB366" s="157"/>
      <c r="HC366" s="157"/>
      <c r="HD366" s="157"/>
      <c r="HE366" s="157"/>
      <c r="HF366" s="157"/>
      <c r="HG366" s="157"/>
      <c r="HH366" s="157"/>
      <c r="HI366" s="157"/>
      <c r="HJ366" s="157"/>
      <c r="HK366" s="157"/>
      <c r="HL366" s="157"/>
      <c r="HM366" s="157"/>
      <c r="HN366" s="157"/>
      <c r="HO366" s="157"/>
      <c r="HP366" s="157"/>
      <c r="HQ366" s="157"/>
      <c r="HR366" s="157"/>
      <c r="HS366" s="157"/>
      <c r="HT366" s="157"/>
      <c r="HU366" s="157"/>
      <c r="HV366" s="157"/>
      <c r="HW366" s="157"/>
      <c r="HX366" s="157"/>
      <c r="HY366" s="157"/>
      <c r="HZ366" s="157"/>
      <c r="IA366" s="157"/>
      <c r="IB366" s="157"/>
      <c r="IC366" s="157"/>
      <c r="ID366" s="157"/>
      <c r="IE366" s="157"/>
      <c r="IF366" s="157"/>
      <c r="IG366" s="157"/>
      <c r="IH366" s="157"/>
      <c r="II366" s="157"/>
      <c r="IJ366" s="157"/>
      <c r="IK366" s="157"/>
      <c r="IL366" s="157"/>
      <c r="IM366" s="157"/>
      <c r="IN366" s="157"/>
      <c r="IO366" s="157"/>
      <c r="IP366" s="157"/>
      <c r="IQ366" s="157"/>
      <c r="IR366" s="157"/>
      <c r="IS366" s="157"/>
      <c r="IT366" s="157"/>
      <c r="IU366" s="157"/>
      <c r="IV366" s="157"/>
    </row>
    <row r="367" spans="1:256" s="2" customFormat="1" ht="15" customHeight="1">
      <c r="A367" s="146"/>
      <c r="B367" s="238"/>
      <c r="C367" s="157"/>
      <c r="D367" s="157"/>
      <c r="E367" s="157"/>
      <c r="F367" s="157"/>
      <c r="G367" s="157"/>
      <c r="H367" s="157"/>
      <c r="I367" s="157"/>
      <c r="J367" s="157"/>
      <c r="K367" s="157"/>
      <c r="L367" s="157"/>
      <c r="M367" s="157"/>
      <c r="N367" s="157"/>
      <c r="O367" s="157"/>
      <c r="P367" s="157"/>
      <c r="Q367" s="157"/>
      <c r="R367" s="157"/>
      <c r="S367" s="157"/>
      <c r="T367" s="157"/>
      <c r="U367" s="157"/>
      <c r="V367" s="157"/>
      <c r="W367" s="157"/>
      <c r="X367" s="157"/>
      <c r="Y367" s="157"/>
      <c r="Z367" s="157"/>
      <c r="AA367" s="157"/>
      <c r="AB367" s="157"/>
      <c r="AC367" s="157"/>
      <c r="AD367" s="157"/>
      <c r="AE367" s="157"/>
      <c r="AF367" s="157"/>
      <c r="AG367" s="157"/>
      <c r="AH367" s="157"/>
      <c r="AI367" s="157"/>
      <c r="AJ367" s="157"/>
      <c r="AK367" s="157"/>
      <c r="AL367" s="157"/>
      <c r="AM367" s="157"/>
      <c r="AN367" s="157"/>
      <c r="AO367" s="157"/>
      <c r="AP367" s="157"/>
      <c r="AQ367" s="157"/>
      <c r="AR367" s="157"/>
      <c r="AS367" s="157"/>
      <c r="AT367" s="157"/>
      <c r="AU367" s="157"/>
      <c r="AV367" s="157"/>
      <c r="AW367" s="157"/>
      <c r="AX367" s="157"/>
      <c r="AY367" s="157"/>
      <c r="AZ367" s="157"/>
      <c r="BA367" s="157"/>
      <c r="BB367" s="157"/>
      <c r="BC367" s="157"/>
      <c r="BD367" s="157"/>
      <c r="BE367" s="157"/>
      <c r="BF367" s="157"/>
      <c r="BG367" s="157"/>
      <c r="BH367" s="157"/>
      <c r="BI367" s="157"/>
      <c r="BJ367" s="157"/>
      <c r="BK367" s="157"/>
      <c r="BL367" s="157"/>
      <c r="BM367" s="157"/>
      <c r="BN367" s="157"/>
      <c r="BO367" s="157"/>
      <c r="BP367" s="157"/>
      <c r="BQ367" s="157"/>
      <c r="BR367" s="157"/>
      <c r="BS367" s="157"/>
      <c r="BT367" s="157"/>
      <c r="BU367" s="157"/>
      <c r="BV367" s="157"/>
      <c r="BW367" s="157"/>
      <c r="BX367" s="157"/>
      <c r="BY367" s="157"/>
      <c r="BZ367" s="157"/>
      <c r="CA367" s="157"/>
      <c r="CB367" s="157"/>
      <c r="CC367" s="157"/>
      <c r="CD367" s="157"/>
      <c r="CE367" s="157"/>
      <c r="CF367" s="157"/>
      <c r="CG367" s="157"/>
      <c r="CH367" s="157"/>
      <c r="CI367" s="157"/>
      <c r="CJ367" s="157"/>
      <c r="CK367" s="157"/>
      <c r="CL367" s="157"/>
      <c r="CM367" s="157"/>
      <c r="CN367" s="157"/>
      <c r="CO367" s="157"/>
      <c r="CP367" s="157"/>
      <c r="CQ367" s="157"/>
      <c r="CR367" s="157"/>
      <c r="CS367" s="157"/>
      <c r="CT367" s="157"/>
      <c r="CU367" s="157"/>
      <c r="CV367" s="157"/>
      <c r="CW367" s="157"/>
      <c r="CX367" s="157"/>
      <c r="CY367" s="157"/>
      <c r="CZ367" s="157"/>
      <c r="DA367" s="157"/>
      <c r="DB367" s="157"/>
      <c r="DC367" s="157"/>
      <c r="DD367" s="157"/>
      <c r="DE367" s="157"/>
      <c r="DF367" s="157"/>
      <c r="DG367" s="157"/>
      <c r="DH367" s="157"/>
      <c r="DI367" s="157"/>
      <c r="DJ367" s="157"/>
      <c r="DK367" s="157"/>
      <c r="DL367" s="157"/>
      <c r="DM367" s="157"/>
      <c r="DN367" s="157"/>
      <c r="DO367" s="157"/>
      <c r="DP367" s="157"/>
      <c r="DQ367" s="157"/>
      <c r="DR367" s="157"/>
      <c r="DS367" s="157"/>
      <c r="DT367" s="157"/>
      <c r="DU367" s="157"/>
      <c r="DV367" s="157"/>
      <c r="DW367" s="157"/>
      <c r="DX367" s="157"/>
      <c r="DY367" s="157"/>
      <c r="DZ367" s="157"/>
      <c r="EA367" s="157"/>
      <c r="EB367" s="157"/>
      <c r="EC367" s="157"/>
      <c r="ED367" s="157"/>
      <c r="EE367" s="157"/>
      <c r="EF367" s="157"/>
      <c r="EG367" s="157"/>
      <c r="EH367" s="157"/>
      <c r="EI367" s="157"/>
      <c r="EJ367" s="157"/>
      <c r="EK367" s="157"/>
      <c r="EL367" s="157"/>
      <c r="EM367" s="157"/>
      <c r="EN367" s="157"/>
      <c r="EO367" s="157"/>
      <c r="EP367" s="157"/>
      <c r="EQ367" s="157"/>
      <c r="ER367" s="157"/>
      <c r="ES367" s="157"/>
      <c r="ET367" s="157"/>
      <c r="EU367" s="157"/>
      <c r="EV367" s="157"/>
      <c r="EW367" s="157"/>
      <c r="EX367" s="157"/>
      <c r="EY367" s="157"/>
      <c r="EZ367" s="157"/>
      <c r="FA367" s="157"/>
      <c r="FB367" s="157"/>
      <c r="FC367" s="157"/>
      <c r="FD367" s="157"/>
      <c r="FE367" s="157"/>
      <c r="FF367" s="157"/>
      <c r="FG367" s="157"/>
      <c r="FH367" s="157"/>
      <c r="FI367" s="157"/>
      <c r="FJ367" s="157"/>
      <c r="FK367" s="157"/>
      <c r="FL367" s="157"/>
      <c r="FM367" s="157"/>
      <c r="FN367" s="157"/>
      <c r="FO367" s="157"/>
      <c r="FP367" s="157"/>
      <c r="FQ367" s="157"/>
      <c r="FR367" s="157"/>
      <c r="FS367" s="157"/>
      <c r="FT367" s="157"/>
      <c r="FU367" s="157"/>
      <c r="FV367" s="157"/>
      <c r="FW367" s="157"/>
      <c r="FX367" s="157"/>
      <c r="FY367" s="157"/>
      <c r="FZ367" s="157"/>
      <c r="GA367" s="157"/>
      <c r="GB367" s="157"/>
      <c r="GC367" s="157"/>
      <c r="GD367" s="157"/>
      <c r="GE367" s="157"/>
      <c r="GF367" s="157"/>
      <c r="GG367" s="157"/>
      <c r="GH367" s="157"/>
      <c r="GI367" s="157"/>
      <c r="GJ367" s="157"/>
      <c r="GK367" s="157"/>
      <c r="GL367" s="157"/>
      <c r="GM367" s="157"/>
      <c r="GN367" s="157"/>
      <c r="GO367" s="157"/>
      <c r="GP367" s="157"/>
      <c r="GQ367" s="157"/>
      <c r="GR367" s="157"/>
      <c r="GS367" s="157"/>
      <c r="GT367" s="157"/>
      <c r="GU367" s="157"/>
      <c r="GV367" s="157"/>
      <c r="GW367" s="157"/>
      <c r="GX367" s="157"/>
      <c r="GY367" s="157"/>
      <c r="GZ367" s="157"/>
      <c r="HA367" s="157"/>
      <c r="HB367" s="157"/>
      <c r="HC367" s="157"/>
      <c r="HD367" s="157"/>
      <c r="HE367" s="157"/>
      <c r="HF367" s="157"/>
      <c r="HG367" s="157"/>
      <c r="HH367" s="157"/>
      <c r="HI367" s="157"/>
      <c r="HJ367" s="157"/>
      <c r="HK367" s="157"/>
      <c r="HL367" s="157"/>
      <c r="HM367" s="157"/>
      <c r="HN367" s="157"/>
      <c r="HO367" s="157"/>
      <c r="HP367" s="157"/>
      <c r="HQ367" s="157"/>
      <c r="HR367" s="157"/>
      <c r="HS367" s="157"/>
      <c r="HT367" s="157"/>
      <c r="HU367" s="157"/>
      <c r="HV367" s="157"/>
      <c r="HW367" s="157"/>
      <c r="HX367" s="157"/>
      <c r="HY367" s="157"/>
      <c r="HZ367" s="157"/>
      <c r="IA367" s="157"/>
      <c r="IB367" s="157"/>
      <c r="IC367" s="157"/>
      <c r="ID367" s="157"/>
      <c r="IE367" s="157"/>
      <c r="IF367" s="157"/>
      <c r="IG367" s="157"/>
      <c r="IH367" s="157"/>
      <c r="II367" s="157"/>
      <c r="IJ367" s="157"/>
      <c r="IK367" s="157"/>
      <c r="IL367" s="157"/>
      <c r="IM367" s="157"/>
      <c r="IN367" s="157"/>
      <c r="IO367" s="157"/>
      <c r="IP367" s="157"/>
      <c r="IQ367" s="157"/>
      <c r="IR367" s="157"/>
      <c r="IS367" s="157"/>
      <c r="IT367" s="157"/>
      <c r="IU367" s="157"/>
      <c r="IV367" s="157"/>
    </row>
    <row r="368" spans="1:256" s="2" customFormat="1" ht="15" customHeight="1">
      <c r="A368" s="146"/>
      <c r="B368" s="238"/>
      <c r="C368" s="157"/>
      <c r="D368" s="157"/>
      <c r="E368" s="157"/>
      <c r="F368" s="157"/>
      <c r="G368" s="157"/>
      <c r="H368" s="157"/>
      <c r="I368" s="157"/>
      <c r="J368" s="157"/>
      <c r="K368" s="157"/>
      <c r="L368" s="157"/>
      <c r="M368" s="157"/>
      <c r="N368" s="157"/>
      <c r="O368" s="157"/>
      <c r="P368" s="157"/>
      <c r="Q368" s="157"/>
      <c r="R368" s="157"/>
      <c r="S368" s="157"/>
      <c r="T368" s="157"/>
      <c r="U368" s="157"/>
      <c r="V368" s="157"/>
      <c r="W368" s="157"/>
      <c r="X368" s="157"/>
      <c r="Y368" s="157"/>
      <c r="Z368" s="157"/>
      <c r="AA368" s="157"/>
      <c r="AB368" s="157"/>
      <c r="AC368" s="157"/>
      <c r="AD368" s="157"/>
      <c r="AE368" s="157"/>
      <c r="AF368" s="157"/>
      <c r="AG368" s="157"/>
      <c r="AH368" s="157"/>
      <c r="AI368" s="157"/>
      <c r="AJ368" s="157"/>
      <c r="AK368" s="157"/>
      <c r="AL368" s="157"/>
      <c r="AM368" s="157"/>
      <c r="AN368" s="157"/>
      <c r="AO368" s="157"/>
      <c r="AP368" s="157"/>
      <c r="AQ368" s="157"/>
      <c r="AR368" s="157"/>
      <c r="AS368" s="157"/>
      <c r="AT368" s="157"/>
      <c r="AU368" s="157"/>
      <c r="AV368" s="157"/>
      <c r="AW368" s="157"/>
      <c r="AX368" s="157"/>
      <c r="AY368" s="157"/>
      <c r="AZ368" s="157"/>
      <c r="BA368" s="157"/>
      <c r="BB368" s="157"/>
      <c r="BC368" s="157"/>
      <c r="BD368" s="157"/>
      <c r="BE368" s="157"/>
      <c r="BF368" s="157"/>
      <c r="BG368" s="157"/>
      <c r="BH368" s="157"/>
      <c r="BI368" s="157"/>
      <c r="BJ368" s="157"/>
      <c r="BK368" s="157"/>
      <c r="BL368" s="157"/>
      <c r="BM368" s="157"/>
      <c r="BN368" s="157"/>
      <c r="BO368" s="157"/>
      <c r="BP368" s="157"/>
      <c r="BQ368" s="157"/>
      <c r="BR368" s="157"/>
      <c r="BS368" s="157"/>
      <c r="BT368" s="157"/>
      <c r="BU368" s="157"/>
      <c r="BV368" s="157"/>
      <c r="BW368" s="157"/>
      <c r="BX368" s="157"/>
      <c r="BY368" s="157"/>
      <c r="BZ368" s="157"/>
      <c r="CA368" s="157"/>
      <c r="CB368" s="157"/>
      <c r="CC368" s="157"/>
      <c r="CD368" s="157"/>
      <c r="CE368" s="157"/>
      <c r="CF368" s="157"/>
      <c r="CG368" s="157"/>
      <c r="CH368" s="157"/>
      <c r="CI368" s="157"/>
      <c r="CJ368" s="157"/>
      <c r="CK368" s="157"/>
      <c r="CL368" s="157"/>
      <c r="CM368" s="157"/>
      <c r="CN368" s="157"/>
      <c r="CO368" s="157"/>
      <c r="CP368" s="157"/>
      <c r="CQ368" s="157"/>
      <c r="CR368" s="157"/>
      <c r="CS368" s="157"/>
      <c r="CT368" s="157"/>
      <c r="CU368" s="157"/>
      <c r="CV368" s="157"/>
      <c r="CW368" s="157"/>
      <c r="CX368" s="157"/>
      <c r="CY368" s="157"/>
      <c r="CZ368" s="157"/>
      <c r="DA368" s="157"/>
      <c r="DB368" s="157"/>
      <c r="DC368" s="157"/>
      <c r="DD368" s="157"/>
      <c r="DE368" s="157"/>
      <c r="DF368" s="157"/>
      <c r="DG368" s="157"/>
      <c r="DH368" s="157"/>
      <c r="DI368" s="157"/>
      <c r="DJ368" s="157"/>
      <c r="DK368" s="157"/>
      <c r="DL368" s="157"/>
      <c r="DM368" s="157"/>
      <c r="DN368" s="157"/>
      <c r="DO368" s="157"/>
      <c r="DP368" s="157"/>
      <c r="DQ368" s="157"/>
      <c r="DR368" s="157"/>
      <c r="DS368" s="157"/>
      <c r="DT368" s="157"/>
      <c r="DU368" s="157"/>
      <c r="DV368" s="157"/>
      <c r="DW368" s="157"/>
      <c r="DX368" s="157"/>
      <c r="DY368" s="157"/>
      <c r="DZ368" s="157"/>
      <c r="EA368" s="157"/>
      <c r="EB368" s="157"/>
      <c r="EC368" s="157"/>
      <c r="ED368" s="157"/>
      <c r="EE368" s="157"/>
      <c r="EF368" s="157"/>
      <c r="EG368" s="157"/>
      <c r="EH368" s="157"/>
      <c r="EI368" s="157"/>
      <c r="EJ368" s="157"/>
      <c r="EK368" s="157"/>
      <c r="EL368" s="157"/>
      <c r="EM368" s="157"/>
      <c r="EN368" s="157"/>
      <c r="EO368" s="157"/>
      <c r="EP368" s="157"/>
      <c r="EQ368" s="157"/>
      <c r="ER368" s="157"/>
      <c r="ES368" s="157"/>
      <c r="ET368" s="157"/>
      <c r="EU368" s="157"/>
      <c r="EV368" s="157"/>
      <c r="EW368" s="157"/>
      <c r="EX368" s="157"/>
      <c r="EY368" s="157"/>
      <c r="EZ368" s="157"/>
      <c r="FA368" s="157"/>
      <c r="FB368" s="157"/>
      <c r="FC368" s="157"/>
      <c r="FD368" s="157"/>
      <c r="FE368" s="157"/>
      <c r="FF368" s="157"/>
      <c r="FG368" s="157"/>
      <c r="FH368" s="157"/>
      <c r="FI368" s="157"/>
      <c r="FJ368" s="157"/>
      <c r="FK368" s="157"/>
      <c r="FL368" s="157"/>
      <c r="FM368" s="157"/>
      <c r="FN368" s="157"/>
      <c r="FO368" s="157"/>
      <c r="FP368" s="157"/>
      <c r="FQ368" s="157"/>
      <c r="FR368" s="157"/>
      <c r="FS368" s="157"/>
      <c r="FT368" s="157"/>
      <c r="FU368" s="157"/>
      <c r="FV368" s="157"/>
      <c r="FW368" s="157"/>
      <c r="FX368" s="157"/>
      <c r="FY368" s="157"/>
      <c r="FZ368" s="157"/>
      <c r="GA368" s="157"/>
      <c r="GB368" s="157"/>
      <c r="GC368" s="157"/>
      <c r="GD368" s="157"/>
      <c r="GE368" s="157"/>
      <c r="GF368" s="157"/>
      <c r="GG368" s="157"/>
      <c r="GH368" s="157"/>
      <c r="GI368" s="157"/>
      <c r="GJ368" s="157"/>
      <c r="GK368" s="157"/>
      <c r="GL368" s="157"/>
      <c r="GM368" s="157"/>
      <c r="GN368" s="157"/>
      <c r="GO368" s="157"/>
      <c r="GP368" s="157"/>
      <c r="GQ368" s="157"/>
      <c r="GR368" s="157"/>
      <c r="GS368" s="157"/>
      <c r="GT368" s="157"/>
      <c r="GU368" s="157"/>
      <c r="GV368" s="157"/>
      <c r="GW368" s="157"/>
      <c r="GX368" s="157"/>
      <c r="GY368" s="157"/>
      <c r="GZ368" s="157"/>
      <c r="HA368" s="157"/>
      <c r="HB368" s="157"/>
      <c r="HC368" s="157"/>
      <c r="HD368" s="157"/>
      <c r="HE368" s="157"/>
      <c r="HF368" s="157"/>
      <c r="HG368" s="157"/>
      <c r="HH368" s="157"/>
      <c r="HI368" s="157"/>
      <c r="HJ368" s="157"/>
      <c r="HK368" s="157"/>
      <c r="HL368" s="157"/>
      <c r="HM368" s="157"/>
      <c r="HN368" s="157"/>
      <c r="HO368" s="157"/>
      <c r="HP368" s="157"/>
      <c r="HQ368" s="157"/>
      <c r="HR368" s="157"/>
      <c r="HS368" s="157"/>
      <c r="HT368" s="157"/>
      <c r="HU368" s="157"/>
      <c r="HV368" s="157"/>
      <c r="HW368" s="157"/>
      <c r="HX368" s="157"/>
      <c r="HY368" s="157"/>
      <c r="HZ368" s="157"/>
      <c r="IA368" s="157"/>
      <c r="IB368" s="157"/>
      <c r="IC368" s="157"/>
      <c r="ID368" s="157"/>
      <c r="IE368" s="157"/>
      <c r="IF368" s="157"/>
      <c r="IG368" s="157"/>
      <c r="IH368" s="157"/>
      <c r="II368" s="157"/>
      <c r="IJ368" s="157"/>
      <c r="IK368" s="157"/>
      <c r="IL368" s="157"/>
      <c r="IM368" s="157"/>
      <c r="IN368" s="157"/>
      <c r="IO368" s="157"/>
      <c r="IP368" s="157"/>
      <c r="IQ368" s="157"/>
      <c r="IR368" s="157"/>
      <c r="IS368" s="157"/>
      <c r="IT368" s="157"/>
      <c r="IU368" s="157"/>
      <c r="IV368" s="157"/>
    </row>
    <row r="369" spans="1:256" s="2" customFormat="1" ht="15" customHeight="1">
      <c r="A369" s="146"/>
      <c r="B369" s="238"/>
      <c r="C369" s="157"/>
      <c r="D369" s="157"/>
      <c r="E369" s="157"/>
      <c r="F369" s="157"/>
      <c r="G369" s="157"/>
      <c r="H369" s="157"/>
      <c r="I369" s="157"/>
      <c r="J369" s="157"/>
      <c r="K369" s="157"/>
      <c r="L369" s="157"/>
      <c r="M369" s="157"/>
      <c r="N369" s="157"/>
      <c r="O369" s="157"/>
      <c r="P369" s="157"/>
      <c r="Q369" s="157"/>
      <c r="R369" s="157"/>
      <c r="S369" s="157"/>
      <c r="T369" s="157"/>
      <c r="U369" s="157"/>
      <c r="V369" s="157"/>
      <c r="W369" s="157"/>
      <c r="X369" s="157"/>
      <c r="Y369" s="157"/>
      <c r="Z369" s="157"/>
      <c r="AA369" s="157"/>
      <c r="AB369" s="157"/>
      <c r="AC369" s="157"/>
      <c r="AD369" s="157"/>
      <c r="AE369" s="157"/>
      <c r="AF369" s="157"/>
      <c r="AG369" s="157"/>
      <c r="AH369" s="157"/>
      <c r="AI369" s="157"/>
      <c r="AJ369" s="157"/>
      <c r="AK369" s="157"/>
      <c r="AL369" s="157"/>
      <c r="AM369" s="157"/>
      <c r="AN369" s="157"/>
      <c r="AO369" s="157"/>
      <c r="AP369" s="157"/>
      <c r="AQ369" s="157"/>
      <c r="AR369" s="157"/>
      <c r="AS369" s="157"/>
      <c r="AT369" s="157"/>
      <c r="AU369" s="157"/>
      <c r="AV369" s="157"/>
      <c r="AW369" s="157"/>
      <c r="AX369" s="157"/>
      <c r="AY369" s="157"/>
      <c r="AZ369" s="157"/>
      <c r="BA369" s="157"/>
      <c r="BB369" s="157"/>
      <c r="BC369" s="157"/>
      <c r="BD369" s="157"/>
      <c r="BE369" s="157"/>
      <c r="BF369" s="157"/>
      <c r="BG369" s="157"/>
      <c r="BH369" s="157"/>
      <c r="BI369" s="157"/>
      <c r="BJ369" s="157"/>
      <c r="BK369" s="157"/>
      <c r="BL369" s="157"/>
      <c r="BM369" s="157"/>
      <c r="BN369" s="157"/>
      <c r="BO369" s="157"/>
      <c r="BP369" s="157"/>
      <c r="BQ369" s="157"/>
      <c r="BR369" s="157"/>
      <c r="BS369" s="157"/>
      <c r="BT369" s="157"/>
      <c r="BU369" s="157"/>
      <c r="BV369" s="157"/>
      <c r="BW369" s="157"/>
      <c r="BX369" s="157"/>
      <c r="BY369" s="157"/>
      <c r="BZ369" s="157"/>
      <c r="CA369" s="157"/>
      <c r="CB369" s="157"/>
      <c r="CC369" s="157"/>
      <c r="CD369" s="157"/>
      <c r="CE369" s="157"/>
      <c r="CF369" s="157"/>
      <c r="CG369" s="157"/>
      <c r="CH369" s="157"/>
      <c r="CI369" s="157"/>
      <c r="CJ369" s="157"/>
      <c r="CK369" s="157"/>
      <c r="CL369" s="157"/>
      <c r="CM369" s="157"/>
      <c r="CN369" s="157"/>
      <c r="CO369" s="157"/>
      <c r="CP369" s="157"/>
      <c r="CQ369" s="157"/>
      <c r="CR369" s="157"/>
      <c r="CS369" s="157"/>
      <c r="CT369" s="157"/>
      <c r="CU369" s="157"/>
      <c r="CV369" s="157"/>
      <c r="CW369" s="157"/>
      <c r="CX369" s="157"/>
      <c r="CY369" s="157"/>
      <c r="CZ369" s="157"/>
      <c r="DA369" s="157"/>
      <c r="DB369" s="157"/>
      <c r="DC369" s="157"/>
      <c r="DD369" s="157"/>
      <c r="DE369" s="157"/>
      <c r="DF369" s="157"/>
      <c r="DG369" s="157"/>
      <c r="DH369" s="157"/>
      <c r="DI369" s="157"/>
      <c r="DJ369" s="157"/>
      <c r="DK369" s="157"/>
      <c r="DL369" s="157"/>
      <c r="DM369" s="157"/>
      <c r="DN369" s="157"/>
      <c r="DO369" s="157"/>
      <c r="DP369" s="157"/>
      <c r="DQ369" s="157"/>
      <c r="DR369" s="157"/>
      <c r="DS369" s="157"/>
      <c r="DT369" s="157"/>
      <c r="DU369" s="157"/>
      <c r="DV369" s="157"/>
      <c r="DW369" s="157"/>
      <c r="DX369" s="157"/>
      <c r="DY369" s="157"/>
      <c r="DZ369" s="157"/>
      <c r="EA369" s="157"/>
      <c r="EB369" s="157"/>
      <c r="EC369" s="157"/>
      <c r="ED369" s="157"/>
      <c r="EE369" s="157"/>
      <c r="EF369" s="157"/>
      <c r="EG369" s="157"/>
      <c r="EH369" s="157"/>
      <c r="EI369" s="157"/>
      <c r="EJ369" s="157"/>
      <c r="EK369" s="157"/>
      <c r="EL369" s="157"/>
      <c r="EM369" s="157"/>
      <c r="EN369" s="157"/>
      <c r="EO369" s="157"/>
      <c r="EP369" s="157"/>
      <c r="EQ369" s="157"/>
      <c r="ER369" s="157"/>
      <c r="ES369" s="157"/>
      <c r="ET369" s="157"/>
      <c r="EU369" s="157"/>
      <c r="EV369" s="157"/>
      <c r="EW369" s="157"/>
      <c r="EX369" s="157"/>
      <c r="EY369" s="157"/>
      <c r="EZ369" s="157"/>
      <c r="FA369" s="157"/>
      <c r="FB369" s="157"/>
      <c r="FC369" s="157"/>
      <c r="FD369" s="157"/>
      <c r="FE369" s="157"/>
      <c r="FF369" s="157"/>
      <c r="FG369" s="157"/>
      <c r="FH369" s="157"/>
      <c r="FI369" s="157"/>
      <c r="FJ369" s="157"/>
      <c r="FK369" s="157"/>
      <c r="FL369" s="157"/>
      <c r="FM369" s="157"/>
      <c r="FN369" s="157"/>
      <c r="FO369" s="157"/>
      <c r="FP369" s="157"/>
      <c r="FQ369" s="157"/>
      <c r="FR369" s="157"/>
      <c r="FS369" s="157"/>
      <c r="FT369" s="157"/>
      <c r="FU369" s="157"/>
      <c r="FV369" s="157"/>
      <c r="FW369" s="157"/>
      <c r="FX369" s="157"/>
      <c r="FY369" s="157"/>
      <c r="FZ369" s="157"/>
      <c r="GA369" s="157"/>
      <c r="GB369" s="157"/>
      <c r="GC369" s="157"/>
      <c r="GD369" s="157"/>
      <c r="GE369" s="157"/>
      <c r="GF369" s="157"/>
      <c r="GG369" s="157"/>
      <c r="GH369" s="157"/>
      <c r="GI369" s="157"/>
      <c r="GJ369" s="157"/>
      <c r="GK369" s="157"/>
      <c r="GL369" s="157"/>
      <c r="GM369" s="157"/>
      <c r="GN369" s="157"/>
      <c r="GO369" s="157"/>
      <c r="GP369" s="157"/>
      <c r="GQ369" s="157"/>
      <c r="GR369" s="157"/>
      <c r="GS369" s="157"/>
      <c r="GT369" s="157"/>
      <c r="GU369" s="157"/>
      <c r="GV369" s="157"/>
      <c r="GW369" s="157"/>
      <c r="GX369" s="157"/>
      <c r="GY369" s="157"/>
      <c r="GZ369" s="157"/>
      <c r="HA369" s="157"/>
      <c r="HB369" s="157"/>
      <c r="HC369" s="157"/>
      <c r="HD369" s="157"/>
      <c r="HE369" s="157"/>
      <c r="HF369" s="157"/>
      <c r="HG369" s="157"/>
      <c r="HH369" s="157"/>
      <c r="HI369" s="157"/>
      <c r="HJ369" s="157"/>
      <c r="HK369" s="157"/>
      <c r="HL369" s="157"/>
      <c r="HM369" s="157"/>
      <c r="HN369" s="157"/>
      <c r="HO369" s="157"/>
      <c r="HP369" s="157"/>
      <c r="HQ369" s="157"/>
      <c r="HR369" s="157"/>
      <c r="HS369" s="157"/>
      <c r="HT369" s="157"/>
      <c r="HU369" s="157"/>
      <c r="HV369" s="157"/>
      <c r="HW369" s="157"/>
      <c r="HX369" s="157"/>
      <c r="HY369" s="157"/>
      <c r="HZ369" s="157"/>
      <c r="IA369" s="157"/>
      <c r="IB369" s="157"/>
      <c r="IC369" s="157"/>
      <c r="ID369" s="157"/>
      <c r="IE369" s="157"/>
      <c r="IF369" s="157"/>
      <c r="IG369" s="157"/>
      <c r="IH369" s="157"/>
      <c r="II369" s="157"/>
      <c r="IJ369" s="157"/>
      <c r="IK369" s="157"/>
      <c r="IL369" s="157"/>
      <c r="IM369" s="157"/>
      <c r="IN369" s="157"/>
      <c r="IO369" s="157"/>
      <c r="IP369" s="157"/>
      <c r="IQ369" s="157"/>
      <c r="IR369" s="157"/>
      <c r="IS369" s="157"/>
      <c r="IT369" s="157"/>
      <c r="IU369" s="157"/>
      <c r="IV369" s="157"/>
    </row>
    <row r="370" spans="1:256" s="2" customFormat="1" ht="15" customHeight="1">
      <c r="A370" s="146"/>
      <c r="B370" s="238"/>
      <c r="C370" s="157"/>
      <c r="D370" s="157"/>
      <c r="E370" s="157"/>
      <c r="F370" s="157"/>
      <c r="G370" s="157"/>
      <c r="H370" s="157"/>
      <c r="I370" s="157"/>
      <c r="J370" s="157"/>
      <c r="K370" s="157"/>
      <c r="L370" s="157"/>
      <c r="M370" s="157"/>
      <c r="N370" s="157"/>
      <c r="O370" s="157"/>
      <c r="P370" s="157"/>
      <c r="Q370" s="157"/>
      <c r="R370" s="157"/>
      <c r="S370" s="157"/>
      <c r="T370" s="157"/>
      <c r="U370" s="157"/>
      <c r="V370" s="157"/>
      <c r="W370" s="157"/>
      <c r="X370" s="157"/>
      <c r="Y370" s="157"/>
      <c r="Z370" s="157"/>
      <c r="AA370" s="157"/>
      <c r="AB370" s="157"/>
      <c r="AC370" s="157"/>
      <c r="AD370" s="157"/>
      <c r="AE370" s="157"/>
      <c r="AF370" s="157"/>
      <c r="AG370" s="157"/>
      <c r="AH370" s="157"/>
      <c r="AI370" s="157"/>
      <c r="AJ370" s="157"/>
      <c r="AK370" s="157"/>
      <c r="AL370" s="157"/>
      <c r="AM370" s="157"/>
      <c r="AN370" s="157"/>
      <c r="AO370" s="157"/>
      <c r="AP370" s="157"/>
      <c r="AQ370" s="157"/>
      <c r="AR370" s="157"/>
      <c r="AS370" s="157"/>
      <c r="AT370" s="157"/>
      <c r="AU370" s="157"/>
      <c r="AV370" s="157"/>
      <c r="AW370" s="157"/>
      <c r="AX370" s="157"/>
      <c r="AY370" s="157"/>
      <c r="AZ370" s="157"/>
      <c r="BA370" s="157"/>
      <c r="BB370" s="157"/>
      <c r="BC370" s="157"/>
      <c r="BD370" s="157"/>
      <c r="BE370" s="157"/>
      <c r="BF370" s="157"/>
      <c r="BG370" s="157"/>
      <c r="BH370" s="157"/>
      <c r="BI370" s="157"/>
      <c r="BJ370" s="157"/>
      <c r="BK370" s="157"/>
      <c r="BL370" s="157"/>
      <c r="BM370" s="157"/>
      <c r="BN370" s="157"/>
      <c r="BO370" s="157"/>
      <c r="BP370" s="157"/>
      <c r="BQ370" s="157"/>
      <c r="BR370" s="157"/>
      <c r="BS370" s="157"/>
      <c r="BT370" s="157"/>
      <c r="BU370" s="157"/>
      <c r="BV370" s="157"/>
      <c r="BW370" s="157"/>
      <c r="BX370" s="157"/>
      <c r="BY370" s="157"/>
      <c r="BZ370" s="157"/>
      <c r="CA370" s="157"/>
      <c r="CB370" s="157"/>
      <c r="CC370" s="157"/>
      <c r="CD370" s="157"/>
      <c r="CE370" s="157"/>
      <c r="CF370" s="157"/>
      <c r="CG370" s="157"/>
      <c r="CH370" s="157"/>
      <c r="CI370" s="157"/>
      <c r="CJ370" s="157"/>
      <c r="CK370" s="157"/>
      <c r="CL370" s="157"/>
      <c r="CM370" s="157"/>
      <c r="CN370" s="157"/>
      <c r="CO370" s="157"/>
      <c r="CP370" s="157"/>
      <c r="CQ370" s="157"/>
      <c r="CR370" s="157"/>
      <c r="CS370" s="157"/>
      <c r="CT370" s="157"/>
      <c r="CU370" s="157"/>
      <c r="CV370" s="157"/>
      <c r="CW370" s="157"/>
      <c r="CX370" s="157"/>
      <c r="CY370" s="157"/>
      <c r="CZ370" s="157"/>
      <c r="DA370" s="157"/>
      <c r="DB370" s="157"/>
      <c r="DC370" s="157"/>
      <c r="DD370" s="157"/>
      <c r="DE370" s="157"/>
      <c r="DF370" s="157"/>
      <c r="DG370" s="157"/>
      <c r="DH370" s="157"/>
      <c r="DI370" s="157"/>
      <c r="DJ370" s="157"/>
      <c r="DK370" s="157"/>
      <c r="DL370" s="157"/>
      <c r="DM370" s="157"/>
      <c r="DN370" s="157"/>
      <c r="DO370" s="157"/>
      <c r="DP370" s="157"/>
      <c r="DQ370" s="157"/>
      <c r="DR370" s="157"/>
      <c r="DS370" s="157"/>
      <c r="DT370" s="157"/>
      <c r="DU370" s="157"/>
      <c r="DV370" s="157"/>
      <c r="DW370" s="157"/>
      <c r="DX370" s="157"/>
      <c r="DY370" s="157"/>
      <c r="DZ370" s="157"/>
      <c r="EA370" s="157"/>
      <c r="EB370" s="157"/>
      <c r="EC370" s="157"/>
      <c r="ED370" s="157"/>
      <c r="EE370" s="157"/>
      <c r="EF370" s="157"/>
      <c r="EG370" s="157"/>
      <c r="EH370" s="157"/>
      <c r="EI370" s="157"/>
      <c r="EJ370" s="157"/>
      <c r="EK370" s="157"/>
      <c r="EL370" s="157"/>
      <c r="EM370" s="157"/>
      <c r="EN370" s="157"/>
      <c r="EO370" s="157"/>
      <c r="EP370" s="157"/>
      <c r="EQ370" s="157"/>
      <c r="ER370" s="157"/>
      <c r="ES370" s="157"/>
      <c r="ET370" s="157"/>
      <c r="EU370" s="157"/>
      <c r="EV370" s="157"/>
      <c r="EW370" s="157"/>
      <c r="EX370" s="157"/>
      <c r="EY370" s="157"/>
      <c r="EZ370" s="157"/>
      <c r="FA370" s="157"/>
      <c r="FB370" s="157"/>
      <c r="FC370" s="157"/>
      <c r="FD370" s="157"/>
      <c r="FE370" s="157"/>
      <c r="FF370" s="157"/>
      <c r="FG370" s="157"/>
      <c r="FH370" s="157"/>
      <c r="FI370" s="157"/>
      <c r="FJ370" s="157"/>
      <c r="FK370" s="157"/>
      <c r="FL370" s="157"/>
      <c r="FM370" s="157"/>
      <c r="FN370" s="157"/>
      <c r="FO370" s="157"/>
      <c r="FP370" s="157"/>
      <c r="FQ370" s="157"/>
      <c r="FR370" s="157"/>
      <c r="FS370" s="157"/>
      <c r="FT370" s="157"/>
      <c r="FU370" s="157"/>
      <c r="FV370" s="157"/>
      <c r="FW370" s="157"/>
      <c r="FX370" s="157"/>
      <c r="FY370" s="157"/>
      <c r="FZ370" s="157"/>
      <c r="GA370" s="157"/>
      <c r="GB370" s="157"/>
      <c r="GC370" s="157"/>
      <c r="GD370" s="157"/>
      <c r="GE370" s="157"/>
      <c r="GF370" s="157"/>
      <c r="GG370" s="157"/>
      <c r="GH370" s="157"/>
      <c r="GI370" s="157"/>
      <c r="GJ370" s="157"/>
      <c r="GK370" s="157"/>
      <c r="GL370" s="157"/>
      <c r="GM370" s="157"/>
      <c r="GN370" s="157"/>
      <c r="GO370" s="157"/>
      <c r="GP370" s="157"/>
      <c r="GQ370" s="157"/>
      <c r="GR370" s="157"/>
      <c r="GS370" s="157"/>
      <c r="GT370" s="157"/>
      <c r="GU370" s="157"/>
      <c r="GV370" s="157"/>
      <c r="GW370" s="157"/>
      <c r="GX370" s="157"/>
      <c r="GY370" s="157"/>
      <c r="GZ370" s="157"/>
      <c r="HA370" s="157"/>
      <c r="HB370" s="157"/>
      <c r="HC370" s="157"/>
      <c r="HD370" s="157"/>
      <c r="HE370" s="157"/>
      <c r="HF370" s="157"/>
      <c r="HG370" s="157"/>
      <c r="HH370" s="157"/>
      <c r="HI370" s="157"/>
      <c r="HJ370" s="157"/>
      <c r="HK370" s="157"/>
      <c r="HL370" s="157"/>
      <c r="HM370" s="157"/>
      <c r="HN370" s="157"/>
      <c r="HO370" s="157"/>
      <c r="HP370" s="157"/>
      <c r="HQ370" s="157"/>
      <c r="HR370" s="157"/>
      <c r="HS370" s="157"/>
      <c r="HT370" s="157"/>
      <c r="HU370" s="157"/>
      <c r="HV370" s="157"/>
      <c r="HW370" s="157"/>
      <c r="HX370" s="157"/>
      <c r="HY370" s="157"/>
      <c r="HZ370" s="157"/>
      <c r="IA370" s="157"/>
      <c r="IB370" s="157"/>
      <c r="IC370" s="157"/>
      <c r="ID370" s="157"/>
      <c r="IE370" s="157"/>
      <c r="IF370" s="157"/>
      <c r="IG370" s="157"/>
      <c r="IH370" s="157"/>
      <c r="II370" s="157"/>
      <c r="IJ370" s="157"/>
      <c r="IK370" s="157"/>
      <c r="IL370" s="157"/>
      <c r="IM370" s="157"/>
      <c r="IN370" s="157"/>
      <c r="IO370" s="157"/>
      <c r="IP370" s="157"/>
      <c r="IQ370" s="157"/>
      <c r="IR370" s="157"/>
      <c r="IS370" s="157"/>
      <c r="IT370" s="157"/>
      <c r="IU370" s="157"/>
      <c r="IV370" s="157"/>
    </row>
    <row r="371" spans="1:256" s="2" customFormat="1" ht="15" customHeight="1">
      <c r="A371" s="146"/>
      <c r="B371" s="238"/>
      <c r="C371" s="157"/>
      <c r="D371" s="157"/>
      <c r="E371" s="157"/>
      <c r="F371" s="157"/>
      <c r="G371" s="157"/>
      <c r="H371" s="157"/>
      <c r="I371" s="157"/>
      <c r="J371" s="157"/>
      <c r="K371" s="157"/>
      <c r="L371" s="157"/>
      <c r="M371" s="157"/>
      <c r="N371" s="157"/>
      <c r="O371" s="157"/>
      <c r="P371" s="157"/>
      <c r="Q371" s="157"/>
      <c r="R371" s="157"/>
      <c r="S371" s="157"/>
      <c r="T371" s="157"/>
      <c r="U371" s="157"/>
      <c r="V371" s="157"/>
      <c r="W371" s="157"/>
      <c r="X371" s="157"/>
      <c r="Y371" s="157"/>
      <c r="Z371" s="157"/>
      <c r="AA371" s="157"/>
      <c r="AB371" s="157"/>
      <c r="AC371" s="157"/>
      <c r="AD371" s="157"/>
      <c r="AE371" s="157"/>
      <c r="AF371" s="157"/>
      <c r="AG371" s="157"/>
      <c r="AH371" s="157"/>
      <c r="AI371" s="157"/>
      <c r="AJ371" s="157"/>
      <c r="AK371" s="157"/>
      <c r="AL371" s="157"/>
      <c r="AM371" s="157"/>
      <c r="AN371" s="157"/>
      <c r="AO371" s="157"/>
      <c r="AP371" s="157"/>
      <c r="AQ371" s="157"/>
      <c r="AR371" s="157"/>
      <c r="AS371" s="157"/>
      <c r="AT371" s="157"/>
      <c r="AU371" s="157"/>
      <c r="AV371" s="157"/>
      <c r="AW371" s="157"/>
      <c r="AX371" s="157"/>
      <c r="AY371" s="157"/>
      <c r="AZ371" s="157"/>
      <c r="BA371" s="157"/>
      <c r="BB371" s="157"/>
      <c r="BC371" s="157"/>
      <c r="BD371" s="157"/>
      <c r="BE371" s="157"/>
      <c r="BF371" s="157"/>
      <c r="BG371" s="157"/>
      <c r="BH371" s="157"/>
      <c r="BI371" s="157"/>
      <c r="BJ371" s="157"/>
      <c r="BK371" s="157"/>
      <c r="BL371" s="157"/>
      <c r="BM371" s="157"/>
      <c r="BN371" s="157"/>
      <c r="BO371" s="157"/>
      <c r="BP371" s="157"/>
      <c r="BQ371" s="157"/>
      <c r="BR371" s="157"/>
      <c r="BS371" s="157"/>
      <c r="BT371" s="157"/>
      <c r="BU371" s="157"/>
      <c r="BV371" s="157"/>
      <c r="BW371" s="157"/>
      <c r="BX371" s="157"/>
      <c r="BY371" s="157"/>
      <c r="BZ371" s="157"/>
      <c r="CA371" s="157"/>
      <c r="CB371" s="157"/>
      <c r="CC371" s="157"/>
      <c r="CD371" s="157"/>
      <c r="CE371" s="157"/>
      <c r="CF371" s="157"/>
      <c r="CG371" s="157"/>
      <c r="CH371" s="157"/>
      <c r="CI371" s="157"/>
      <c r="CJ371" s="157"/>
      <c r="CK371" s="157"/>
      <c r="CL371" s="157"/>
      <c r="CM371" s="157"/>
      <c r="CN371" s="157"/>
      <c r="CO371" s="157"/>
      <c r="CP371" s="157"/>
      <c r="CQ371" s="157"/>
      <c r="CR371" s="157"/>
      <c r="CS371" s="157"/>
      <c r="CT371" s="157"/>
      <c r="CU371" s="157"/>
      <c r="CV371" s="157"/>
      <c r="CW371" s="157"/>
      <c r="CX371" s="157"/>
      <c r="CY371" s="157"/>
      <c r="CZ371" s="157"/>
      <c r="DA371" s="157"/>
      <c r="DB371" s="157"/>
      <c r="DC371" s="157"/>
      <c r="DD371" s="157"/>
      <c r="DE371" s="157"/>
      <c r="DF371" s="157"/>
      <c r="DG371" s="157"/>
      <c r="DH371" s="157"/>
      <c r="DI371" s="157"/>
      <c r="DJ371" s="157"/>
      <c r="DK371" s="157"/>
      <c r="DL371" s="157"/>
      <c r="DM371" s="157"/>
      <c r="DN371" s="157"/>
      <c r="DO371" s="157"/>
      <c r="DP371" s="157"/>
      <c r="DQ371" s="157"/>
      <c r="DR371" s="157"/>
      <c r="DS371" s="157"/>
      <c r="DT371" s="157"/>
      <c r="DU371" s="157"/>
      <c r="DV371" s="157"/>
      <c r="DW371" s="157"/>
      <c r="DX371" s="157"/>
      <c r="DY371" s="157"/>
      <c r="DZ371" s="157"/>
      <c r="EA371" s="157"/>
      <c r="EB371" s="157"/>
      <c r="EC371" s="157"/>
      <c r="ED371" s="157"/>
      <c r="EE371" s="157"/>
      <c r="EF371" s="157"/>
      <c r="EG371" s="157"/>
      <c r="EH371" s="157"/>
      <c r="EI371" s="157"/>
      <c r="EJ371" s="157"/>
      <c r="EK371" s="157"/>
      <c r="EL371" s="157"/>
      <c r="EM371" s="157"/>
      <c r="EN371" s="157"/>
      <c r="EO371" s="157"/>
      <c r="EP371" s="157"/>
      <c r="EQ371" s="157"/>
      <c r="ER371" s="157"/>
      <c r="ES371" s="157"/>
      <c r="ET371" s="157"/>
      <c r="EU371" s="157"/>
      <c r="EV371" s="157"/>
      <c r="EW371" s="157"/>
      <c r="EX371" s="157"/>
      <c r="EY371" s="157"/>
      <c r="EZ371" s="157"/>
      <c r="FA371" s="157"/>
      <c r="FB371" s="157"/>
      <c r="FC371" s="157"/>
      <c r="FD371" s="157"/>
      <c r="FE371" s="157"/>
      <c r="FF371" s="157"/>
      <c r="FG371" s="157"/>
      <c r="FH371" s="157"/>
      <c r="FI371" s="157"/>
      <c r="FJ371" s="157"/>
      <c r="FK371" s="157"/>
      <c r="FL371" s="157"/>
      <c r="FM371" s="157"/>
      <c r="FN371" s="157"/>
      <c r="FO371" s="157"/>
      <c r="FP371" s="157"/>
      <c r="FQ371" s="157"/>
      <c r="FR371" s="157"/>
      <c r="FS371" s="157"/>
      <c r="FT371" s="157"/>
      <c r="FU371" s="157"/>
      <c r="FV371" s="157"/>
      <c r="FW371" s="157"/>
      <c r="FX371" s="157"/>
      <c r="FY371" s="157"/>
      <c r="FZ371" s="157"/>
      <c r="GA371" s="157"/>
      <c r="GB371" s="157"/>
      <c r="GC371" s="157"/>
      <c r="GD371" s="157"/>
      <c r="GE371" s="157"/>
      <c r="GF371" s="157"/>
      <c r="GG371" s="157"/>
      <c r="GH371" s="157"/>
      <c r="GI371" s="157"/>
      <c r="GJ371" s="157"/>
      <c r="GK371" s="157"/>
      <c r="GL371" s="157"/>
      <c r="GM371" s="157"/>
      <c r="GN371" s="157"/>
      <c r="GO371" s="157"/>
      <c r="GP371" s="157"/>
      <c r="GQ371" s="157"/>
      <c r="GR371" s="157"/>
      <c r="GS371" s="157"/>
      <c r="GT371" s="157"/>
      <c r="GU371" s="157"/>
      <c r="GV371" s="157"/>
      <c r="GW371" s="157"/>
      <c r="GX371" s="157"/>
      <c r="GY371" s="157"/>
      <c r="GZ371" s="157"/>
      <c r="HA371" s="157"/>
      <c r="HB371" s="157"/>
      <c r="HC371" s="157"/>
      <c r="HD371" s="157"/>
      <c r="HE371" s="157"/>
      <c r="HF371" s="157"/>
      <c r="HG371" s="157"/>
      <c r="HH371" s="157"/>
      <c r="HI371" s="157"/>
      <c r="HJ371" s="157"/>
      <c r="HK371" s="157"/>
      <c r="HL371" s="157"/>
      <c r="HM371" s="157"/>
      <c r="HN371" s="157"/>
      <c r="HO371" s="157"/>
      <c r="HP371" s="157"/>
      <c r="HQ371" s="157"/>
      <c r="HR371" s="157"/>
      <c r="HS371" s="157"/>
      <c r="HT371" s="157"/>
      <c r="HU371" s="157"/>
      <c r="HV371" s="157"/>
      <c r="HW371" s="157"/>
      <c r="HX371" s="157"/>
      <c r="HY371" s="157"/>
      <c r="HZ371" s="157"/>
      <c r="IA371" s="157"/>
      <c r="IB371" s="157"/>
      <c r="IC371" s="157"/>
      <c r="ID371" s="157"/>
      <c r="IE371" s="157"/>
      <c r="IF371" s="157"/>
      <c r="IG371" s="157"/>
      <c r="IH371" s="157"/>
      <c r="II371" s="157"/>
      <c r="IJ371" s="157"/>
      <c r="IK371" s="157"/>
      <c r="IL371" s="157"/>
      <c r="IM371" s="157"/>
      <c r="IN371" s="157"/>
      <c r="IO371" s="157"/>
      <c r="IP371" s="157"/>
      <c r="IQ371" s="157"/>
      <c r="IR371" s="157"/>
      <c r="IS371" s="157"/>
      <c r="IT371" s="157"/>
      <c r="IU371" s="157"/>
      <c r="IV371" s="157"/>
    </row>
    <row r="372" spans="1:256" s="2" customFormat="1" ht="15" customHeight="1">
      <c r="A372" s="146"/>
      <c r="B372" s="238"/>
      <c r="C372" s="157"/>
      <c r="D372" s="157"/>
      <c r="E372" s="157"/>
      <c r="F372" s="157"/>
      <c r="G372" s="157"/>
      <c r="H372" s="157"/>
      <c r="I372" s="157"/>
      <c r="J372" s="157"/>
      <c r="K372" s="157"/>
      <c r="L372" s="157"/>
      <c r="M372" s="157"/>
      <c r="N372" s="157"/>
      <c r="O372" s="157"/>
      <c r="P372" s="157"/>
      <c r="Q372" s="157"/>
      <c r="R372" s="157"/>
      <c r="S372" s="157"/>
      <c r="T372" s="157"/>
      <c r="U372" s="157"/>
      <c r="V372" s="157"/>
      <c r="W372" s="157"/>
      <c r="X372" s="157"/>
      <c r="Y372" s="157"/>
      <c r="Z372" s="157"/>
      <c r="AA372" s="157"/>
      <c r="AB372" s="157"/>
      <c r="AC372" s="157"/>
      <c r="AD372" s="157"/>
      <c r="AE372" s="157"/>
      <c r="AF372" s="157"/>
      <c r="AG372" s="157"/>
      <c r="AH372" s="157"/>
      <c r="AI372" s="157"/>
      <c r="AJ372" s="157"/>
      <c r="AK372" s="157"/>
      <c r="AL372" s="157"/>
      <c r="AM372" s="157"/>
      <c r="AN372" s="157"/>
      <c r="AO372" s="157"/>
      <c r="AP372" s="157"/>
      <c r="AQ372" s="157"/>
      <c r="AR372" s="157"/>
      <c r="AS372" s="157"/>
      <c r="AT372" s="157"/>
      <c r="AU372" s="157"/>
      <c r="AV372" s="157"/>
      <c r="AW372" s="157"/>
      <c r="AX372" s="157"/>
      <c r="AY372" s="157"/>
      <c r="AZ372" s="157"/>
      <c r="BA372" s="157"/>
      <c r="BB372" s="157"/>
      <c r="BC372" s="157"/>
      <c r="BD372" s="157"/>
      <c r="BE372" s="157"/>
      <c r="BF372" s="157"/>
      <c r="BG372" s="157"/>
      <c r="BH372" s="157"/>
      <c r="BI372" s="157"/>
      <c r="BJ372" s="157"/>
      <c r="BK372" s="157"/>
      <c r="BL372" s="157"/>
      <c r="BM372" s="157"/>
      <c r="BN372" s="157"/>
      <c r="BO372" s="157"/>
      <c r="BP372" s="157"/>
      <c r="BQ372" s="157"/>
      <c r="BR372" s="157"/>
      <c r="BS372" s="157"/>
      <c r="BT372" s="157"/>
      <c r="BU372" s="157"/>
      <c r="BV372" s="157"/>
      <c r="BW372" s="157"/>
      <c r="BX372" s="157"/>
      <c r="BY372" s="157"/>
      <c r="BZ372" s="157"/>
      <c r="CA372" s="157"/>
      <c r="CB372" s="157"/>
      <c r="CC372" s="157"/>
      <c r="CD372" s="157"/>
      <c r="CE372" s="157"/>
      <c r="CF372" s="157"/>
      <c r="CG372" s="157"/>
      <c r="CH372" s="157"/>
      <c r="CI372" s="157"/>
      <c r="CJ372" s="157"/>
      <c r="CK372" s="157"/>
      <c r="CL372" s="157"/>
      <c r="CM372" s="157"/>
      <c r="CN372" s="157"/>
      <c r="CO372" s="157"/>
      <c r="CP372" s="157"/>
      <c r="CQ372" s="157"/>
      <c r="CR372" s="157"/>
      <c r="CS372" s="157"/>
      <c r="CT372" s="157"/>
      <c r="CU372" s="157"/>
      <c r="CV372" s="157"/>
      <c r="CW372" s="157"/>
      <c r="CX372" s="157"/>
      <c r="CY372" s="157"/>
      <c r="CZ372" s="157"/>
      <c r="DA372" s="157"/>
      <c r="DB372" s="157"/>
      <c r="DC372" s="157"/>
      <c r="DD372" s="157"/>
      <c r="DE372" s="157"/>
      <c r="DF372" s="157"/>
      <c r="DG372" s="157"/>
      <c r="DH372" s="157"/>
      <c r="DI372" s="157"/>
      <c r="DJ372" s="157"/>
      <c r="DK372" s="157"/>
      <c r="DL372" s="157"/>
      <c r="DM372" s="157"/>
      <c r="DN372" s="157"/>
      <c r="DO372" s="157"/>
      <c r="DP372" s="157"/>
      <c r="DQ372" s="157"/>
      <c r="DR372" s="157"/>
      <c r="DS372" s="157"/>
      <c r="DT372" s="157"/>
      <c r="DU372" s="157"/>
      <c r="DV372" s="157"/>
      <c r="DW372" s="157"/>
      <c r="DX372" s="157"/>
      <c r="DY372" s="157"/>
      <c r="DZ372" s="157"/>
      <c r="EA372" s="157"/>
      <c r="EB372" s="157"/>
      <c r="EC372" s="157"/>
      <c r="ED372" s="157"/>
      <c r="EE372" s="157"/>
      <c r="EF372" s="157"/>
      <c r="EG372" s="157"/>
      <c r="EH372" s="157"/>
      <c r="EI372" s="157"/>
      <c r="EJ372" s="157"/>
      <c r="EK372" s="157"/>
      <c r="EL372" s="157"/>
      <c r="EM372" s="157"/>
      <c r="EN372" s="157"/>
      <c r="EO372" s="157"/>
      <c r="EP372" s="157"/>
      <c r="EQ372" s="157"/>
      <c r="ER372" s="157"/>
      <c r="ES372" s="157"/>
      <c r="ET372" s="157"/>
      <c r="EU372" s="157"/>
      <c r="EV372" s="157"/>
      <c r="EW372" s="157"/>
      <c r="EX372" s="157"/>
      <c r="EY372" s="157"/>
      <c r="EZ372" s="157"/>
      <c r="FA372" s="157"/>
      <c r="FB372" s="157"/>
      <c r="FC372" s="157"/>
      <c r="FD372" s="157"/>
      <c r="FE372" s="157"/>
      <c r="FF372" s="157"/>
      <c r="FG372" s="157"/>
      <c r="FH372" s="157"/>
      <c r="FI372" s="157"/>
      <c r="FJ372" s="157"/>
      <c r="FK372" s="157"/>
      <c r="FL372" s="157"/>
      <c r="FM372" s="157"/>
      <c r="FN372" s="157"/>
      <c r="FO372" s="157"/>
      <c r="FP372" s="157"/>
      <c r="FQ372" s="157"/>
      <c r="FR372" s="157"/>
      <c r="FS372" s="157"/>
      <c r="FT372" s="157"/>
      <c r="FU372" s="157"/>
      <c r="FV372" s="157"/>
      <c r="FW372" s="157"/>
      <c r="FX372" s="157"/>
      <c r="FY372" s="157"/>
      <c r="FZ372" s="157"/>
      <c r="GA372" s="157"/>
      <c r="GB372" s="157"/>
      <c r="GC372" s="157"/>
      <c r="GD372" s="157"/>
      <c r="GE372" s="157"/>
      <c r="GF372" s="157"/>
      <c r="GG372" s="157"/>
      <c r="GH372" s="157"/>
      <c r="GI372" s="157"/>
      <c r="GJ372" s="157"/>
      <c r="GK372" s="157"/>
      <c r="GL372" s="157"/>
      <c r="GM372" s="157"/>
      <c r="GN372" s="157"/>
      <c r="GO372" s="157"/>
      <c r="GP372" s="157"/>
      <c r="GQ372" s="157"/>
      <c r="GR372" s="157"/>
      <c r="GS372" s="157"/>
      <c r="GT372" s="157"/>
      <c r="GU372" s="157"/>
      <c r="GV372" s="157"/>
      <c r="GW372" s="157"/>
      <c r="GX372" s="157"/>
      <c r="GY372" s="157"/>
      <c r="GZ372" s="157"/>
      <c r="HA372" s="157"/>
      <c r="HB372" s="157"/>
      <c r="HC372" s="157"/>
      <c r="HD372" s="157"/>
      <c r="HE372" s="157"/>
      <c r="HF372" s="157"/>
      <c r="HG372" s="157"/>
      <c r="HH372" s="157"/>
      <c r="HI372" s="157"/>
      <c r="HJ372" s="157"/>
      <c r="HK372" s="157"/>
      <c r="HL372" s="157"/>
      <c r="HM372" s="157"/>
      <c r="HN372" s="157"/>
      <c r="HO372" s="157"/>
      <c r="HP372" s="157"/>
      <c r="HQ372" s="157"/>
      <c r="HR372" s="157"/>
      <c r="HS372" s="157"/>
      <c r="HT372" s="157"/>
      <c r="HU372" s="157"/>
      <c r="HV372" s="157"/>
      <c r="HW372" s="157"/>
      <c r="HX372" s="157"/>
      <c r="HY372" s="157"/>
      <c r="HZ372" s="157"/>
      <c r="IA372" s="157"/>
      <c r="IB372" s="157"/>
      <c r="IC372" s="157"/>
      <c r="ID372" s="157"/>
      <c r="IE372" s="157"/>
      <c r="IF372" s="157"/>
      <c r="IG372" s="157"/>
      <c r="IH372" s="157"/>
      <c r="II372" s="157"/>
      <c r="IJ372" s="157"/>
      <c r="IK372" s="157"/>
      <c r="IL372" s="157"/>
      <c r="IM372" s="157"/>
      <c r="IN372" s="157"/>
      <c r="IO372" s="157"/>
      <c r="IP372" s="157"/>
      <c r="IQ372" s="157"/>
      <c r="IR372" s="157"/>
      <c r="IS372" s="157"/>
      <c r="IT372" s="157"/>
      <c r="IU372" s="157"/>
      <c r="IV372" s="157"/>
    </row>
    <row r="373" spans="1:256" s="2" customFormat="1" ht="15" customHeight="1">
      <c r="A373" s="146"/>
      <c r="B373" s="238"/>
      <c r="C373" s="157"/>
      <c r="D373" s="157"/>
      <c r="E373" s="157"/>
      <c r="F373" s="157"/>
      <c r="G373" s="157"/>
      <c r="H373" s="157"/>
      <c r="I373" s="157"/>
      <c r="J373" s="157"/>
      <c r="K373" s="157"/>
      <c r="L373" s="157"/>
      <c r="M373" s="157"/>
      <c r="N373" s="157"/>
      <c r="O373" s="157"/>
      <c r="P373" s="157"/>
      <c r="Q373" s="157"/>
      <c r="R373" s="157"/>
      <c r="S373" s="157"/>
      <c r="T373" s="157"/>
      <c r="U373" s="157"/>
      <c r="V373" s="157"/>
      <c r="W373" s="157"/>
      <c r="X373" s="157"/>
      <c r="Y373" s="157"/>
      <c r="Z373" s="157"/>
      <c r="AA373" s="157"/>
      <c r="AB373" s="157"/>
      <c r="AC373" s="157"/>
      <c r="AD373" s="157"/>
      <c r="AE373" s="157"/>
      <c r="AF373" s="157"/>
      <c r="AG373" s="157"/>
      <c r="AH373" s="157"/>
      <c r="AI373" s="157"/>
      <c r="AJ373" s="157"/>
      <c r="AK373" s="157"/>
      <c r="AL373" s="157"/>
      <c r="AM373" s="157"/>
      <c r="AN373" s="157"/>
      <c r="AO373" s="157"/>
      <c r="AP373" s="157"/>
      <c r="AQ373" s="157"/>
      <c r="AR373" s="157"/>
      <c r="AS373" s="157"/>
      <c r="AT373" s="157"/>
      <c r="AU373" s="157"/>
      <c r="AV373" s="157"/>
      <c r="AW373" s="157"/>
      <c r="AX373" s="157"/>
      <c r="AY373" s="157"/>
      <c r="AZ373" s="157"/>
      <c r="BA373" s="157"/>
      <c r="BB373" s="157"/>
      <c r="BC373" s="157"/>
      <c r="BD373" s="157"/>
      <c r="BE373" s="157"/>
      <c r="BF373" s="157"/>
      <c r="BG373" s="157"/>
      <c r="BH373" s="157"/>
      <c r="BI373" s="157"/>
      <c r="BJ373" s="157"/>
      <c r="BK373" s="157"/>
      <c r="BL373" s="157"/>
      <c r="BM373" s="157"/>
      <c r="BN373" s="157"/>
      <c r="BO373" s="157"/>
      <c r="BP373" s="157"/>
      <c r="BQ373" s="157"/>
      <c r="BR373" s="157"/>
      <c r="BS373" s="157"/>
      <c r="BT373" s="157"/>
      <c r="BU373" s="157"/>
      <c r="BV373" s="157"/>
      <c r="BW373" s="157"/>
      <c r="BX373" s="157"/>
      <c r="BY373" s="157"/>
      <c r="BZ373" s="157"/>
      <c r="CA373" s="157"/>
      <c r="CB373" s="157"/>
      <c r="CC373" s="157"/>
      <c r="CD373" s="157"/>
      <c r="CE373" s="157"/>
      <c r="CF373" s="157"/>
      <c r="CG373" s="157"/>
      <c r="CH373" s="157"/>
      <c r="CI373" s="157"/>
      <c r="CJ373" s="157"/>
      <c r="CK373" s="157"/>
      <c r="CL373" s="157"/>
      <c r="CM373" s="157"/>
      <c r="CN373" s="157"/>
      <c r="CO373" s="157"/>
      <c r="CP373" s="157"/>
      <c r="CQ373" s="157"/>
      <c r="CR373" s="157"/>
      <c r="CS373" s="157"/>
      <c r="CT373" s="157"/>
      <c r="CU373" s="157"/>
      <c r="CV373" s="157"/>
      <c r="CW373" s="157"/>
      <c r="CX373" s="157"/>
      <c r="CY373" s="157"/>
      <c r="CZ373" s="157"/>
      <c r="DA373" s="157"/>
      <c r="DB373" s="157"/>
      <c r="DC373" s="157"/>
      <c r="DD373" s="157"/>
      <c r="DE373" s="157"/>
      <c r="DF373" s="157"/>
      <c r="DG373" s="157"/>
      <c r="DH373" s="157"/>
      <c r="DI373" s="157"/>
      <c r="DJ373" s="157"/>
      <c r="DK373" s="157"/>
      <c r="DL373" s="157"/>
      <c r="DM373" s="157"/>
      <c r="DN373" s="157"/>
      <c r="DO373" s="157"/>
      <c r="DP373" s="157"/>
      <c r="DQ373" s="157"/>
      <c r="DR373" s="157"/>
      <c r="DS373" s="157"/>
      <c r="DT373" s="157"/>
      <c r="DU373" s="157"/>
      <c r="DV373" s="157"/>
      <c r="DW373" s="157"/>
      <c r="DX373" s="157"/>
      <c r="DY373" s="157"/>
      <c r="DZ373" s="157"/>
      <c r="EA373" s="157"/>
      <c r="EB373" s="157"/>
      <c r="EC373" s="157"/>
      <c r="ED373" s="157"/>
      <c r="EE373" s="157"/>
      <c r="EF373" s="157"/>
      <c r="EG373" s="157"/>
      <c r="EH373" s="157"/>
      <c r="EI373" s="157"/>
      <c r="EJ373" s="157"/>
      <c r="EK373" s="157"/>
      <c r="EL373" s="157"/>
      <c r="EM373" s="157"/>
      <c r="EN373" s="157"/>
      <c r="EO373" s="157"/>
      <c r="EP373" s="157"/>
      <c r="EQ373" s="157"/>
      <c r="ER373" s="157"/>
      <c r="ES373" s="157"/>
      <c r="ET373" s="157"/>
      <c r="EU373" s="157"/>
      <c r="EV373" s="157"/>
      <c r="EW373" s="157"/>
      <c r="EX373" s="157"/>
      <c r="EY373" s="157"/>
      <c r="EZ373" s="157"/>
      <c r="FA373" s="157"/>
      <c r="FB373" s="157"/>
      <c r="FC373" s="157"/>
      <c r="FD373" s="157"/>
      <c r="FE373" s="157"/>
      <c r="FF373" s="157"/>
      <c r="FG373" s="157"/>
      <c r="FH373" s="157"/>
      <c r="FI373" s="157"/>
      <c r="FJ373" s="157"/>
      <c r="FK373" s="157"/>
      <c r="FL373" s="157"/>
      <c r="FM373" s="157"/>
      <c r="FN373" s="157"/>
      <c r="FO373" s="157"/>
      <c r="FP373" s="157"/>
      <c r="FQ373" s="157"/>
      <c r="FR373" s="157"/>
      <c r="FS373" s="157"/>
      <c r="FT373" s="157"/>
      <c r="FU373" s="157"/>
      <c r="FV373" s="157"/>
      <c r="FW373" s="157"/>
      <c r="FX373" s="157"/>
      <c r="FY373" s="157"/>
      <c r="FZ373" s="157"/>
      <c r="GA373" s="157"/>
      <c r="GB373" s="157"/>
      <c r="GC373" s="157"/>
      <c r="GD373" s="157"/>
      <c r="GE373" s="157"/>
      <c r="GF373" s="157"/>
      <c r="GG373" s="157"/>
      <c r="GH373" s="157"/>
      <c r="GI373" s="157"/>
      <c r="GJ373" s="157"/>
      <c r="GK373" s="157"/>
      <c r="GL373" s="157"/>
      <c r="GM373" s="157"/>
      <c r="GN373" s="157"/>
      <c r="GO373" s="157"/>
      <c r="GP373" s="157"/>
      <c r="GQ373" s="157"/>
      <c r="GR373" s="157"/>
      <c r="GS373" s="157"/>
      <c r="GT373" s="157"/>
      <c r="GU373" s="157"/>
      <c r="GV373" s="157"/>
      <c r="GW373" s="157"/>
      <c r="GX373" s="157"/>
      <c r="GY373" s="157"/>
      <c r="GZ373" s="157"/>
      <c r="HA373" s="157"/>
      <c r="HB373" s="157"/>
      <c r="HC373" s="157"/>
      <c r="HD373" s="157"/>
      <c r="HE373" s="157"/>
      <c r="HF373" s="157"/>
      <c r="HG373" s="157"/>
      <c r="HH373" s="157"/>
      <c r="HI373" s="157"/>
      <c r="HJ373" s="157"/>
      <c r="HK373" s="157"/>
      <c r="HL373" s="157"/>
      <c r="HM373" s="157"/>
      <c r="HN373" s="157"/>
      <c r="HO373" s="157"/>
      <c r="HP373" s="157"/>
      <c r="HQ373" s="157"/>
      <c r="HR373" s="157"/>
      <c r="HS373" s="157"/>
      <c r="HT373" s="157"/>
      <c r="HU373" s="157"/>
      <c r="HV373" s="157"/>
      <c r="HW373" s="157"/>
      <c r="HX373" s="157"/>
      <c r="HY373" s="157"/>
      <c r="HZ373" s="157"/>
      <c r="IA373" s="157"/>
      <c r="IB373" s="157"/>
      <c r="IC373" s="157"/>
      <c r="ID373" s="157"/>
      <c r="IE373" s="157"/>
      <c r="IF373" s="157"/>
      <c r="IG373" s="157"/>
      <c r="IH373" s="157"/>
      <c r="II373" s="157"/>
      <c r="IJ373" s="157"/>
      <c r="IK373" s="157"/>
      <c r="IL373" s="157"/>
      <c r="IM373" s="157"/>
      <c r="IN373" s="157"/>
      <c r="IO373" s="157"/>
      <c r="IP373" s="157"/>
      <c r="IQ373" s="157"/>
      <c r="IR373" s="157"/>
      <c r="IS373" s="157"/>
      <c r="IT373" s="157"/>
      <c r="IU373" s="157"/>
      <c r="IV373" s="157"/>
    </row>
    <row r="374" spans="1:256" s="2" customFormat="1" ht="15" customHeight="1">
      <c r="A374" s="146"/>
      <c r="B374" s="238"/>
      <c r="C374" s="157"/>
      <c r="D374" s="157"/>
      <c r="E374" s="157"/>
      <c r="F374" s="157"/>
      <c r="G374" s="157"/>
      <c r="H374" s="157"/>
      <c r="I374" s="157"/>
      <c r="J374" s="157"/>
      <c r="K374" s="157"/>
      <c r="L374" s="157"/>
      <c r="M374" s="157"/>
      <c r="N374" s="157"/>
      <c r="O374" s="157"/>
      <c r="P374" s="157"/>
      <c r="Q374" s="157"/>
      <c r="R374" s="157"/>
      <c r="S374" s="157"/>
      <c r="T374" s="157"/>
      <c r="U374" s="157"/>
      <c r="V374" s="157"/>
      <c r="W374" s="157"/>
      <c r="X374" s="157"/>
      <c r="Y374" s="157"/>
      <c r="Z374" s="157"/>
      <c r="AA374" s="157"/>
      <c r="AB374" s="157"/>
      <c r="AC374" s="157"/>
      <c r="AD374" s="157"/>
      <c r="AE374" s="157"/>
      <c r="AF374" s="157"/>
      <c r="AG374" s="157"/>
      <c r="AH374" s="157"/>
      <c r="AI374" s="157"/>
      <c r="AJ374" s="157"/>
      <c r="AK374" s="157"/>
      <c r="AL374" s="157"/>
      <c r="AM374" s="157"/>
      <c r="AN374" s="157"/>
      <c r="AO374" s="157"/>
      <c r="AP374" s="157"/>
      <c r="AQ374" s="157"/>
      <c r="AR374" s="157"/>
      <c r="AS374" s="157"/>
      <c r="AT374" s="157"/>
      <c r="AU374" s="157"/>
      <c r="AV374" s="157"/>
      <c r="AW374" s="157"/>
      <c r="AX374" s="157"/>
      <c r="AY374" s="157"/>
      <c r="AZ374" s="157"/>
      <c r="BA374" s="157"/>
      <c r="BB374" s="157"/>
      <c r="BC374" s="157"/>
      <c r="BD374" s="157"/>
      <c r="BE374" s="157"/>
      <c r="BF374" s="157"/>
      <c r="BG374" s="157"/>
      <c r="BH374" s="157"/>
      <c r="BI374" s="157"/>
      <c r="BJ374" s="157"/>
      <c r="BK374" s="157"/>
      <c r="BL374" s="157"/>
      <c r="BM374" s="157"/>
      <c r="BN374" s="157"/>
      <c r="BO374" s="157"/>
      <c r="BP374" s="157"/>
      <c r="BQ374" s="157"/>
      <c r="BR374" s="157"/>
      <c r="BS374" s="157"/>
      <c r="BT374" s="157"/>
      <c r="BU374" s="157"/>
      <c r="BV374" s="157"/>
      <c r="BW374" s="157"/>
      <c r="BX374" s="157"/>
      <c r="BY374" s="157"/>
      <c r="BZ374" s="157"/>
      <c r="CA374" s="157"/>
      <c r="CB374" s="157"/>
      <c r="CC374" s="157"/>
      <c r="CD374" s="157"/>
      <c r="CE374" s="157"/>
      <c r="CF374" s="157"/>
      <c r="CG374" s="157"/>
      <c r="CH374" s="157"/>
      <c r="CI374" s="157"/>
      <c r="CJ374" s="157"/>
      <c r="CK374" s="157"/>
      <c r="CL374" s="157"/>
      <c r="CM374" s="157"/>
      <c r="CN374" s="157"/>
      <c r="CO374" s="157"/>
      <c r="CP374" s="157"/>
      <c r="CQ374" s="157"/>
      <c r="CR374" s="157"/>
      <c r="CS374" s="157"/>
      <c r="CT374" s="157"/>
      <c r="CU374" s="157"/>
      <c r="CV374" s="157"/>
      <c r="CW374" s="157"/>
      <c r="CX374" s="157"/>
      <c r="CY374" s="157"/>
      <c r="CZ374" s="157"/>
      <c r="DA374" s="157"/>
      <c r="DB374" s="157"/>
      <c r="DC374" s="157"/>
      <c r="DD374" s="157"/>
      <c r="DE374" s="157"/>
      <c r="DF374" s="157"/>
      <c r="DG374" s="157"/>
      <c r="DH374" s="157"/>
      <c r="DI374" s="157"/>
      <c r="DJ374" s="157"/>
      <c r="DK374" s="157"/>
      <c r="DL374" s="157"/>
      <c r="DM374" s="157"/>
      <c r="DN374" s="157"/>
      <c r="DO374" s="157"/>
      <c r="DP374" s="157"/>
      <c r="DQ374" s="157"/>
      <c r="DR374" s="157"/>
      <c r="DS374" s="157"/>
      <c r="DT374" s="157"/>
      <c r="DU374" s="157"/>
      <c r="DV374" s="157"/>
      <c r="DW374" s="157"/>
      <c r="DX374" s="157"/>
      <c r="DY374" s="157"/>
      <c r="DZ374" s="157"/>
      <c r="EA374" s="157"/>
      <c r="EB374" s="157"/>
      <c r="EC374" s="157"/>
      <c r="ED374" s="157"/>
      <c r="EE374" s="157"/>
      <c r="EF374" s="157"/>
      <c r="EG374" s="157"/>
      <c r="EH374" s="157"/>
      <c r="EI374" s="157"/>
      <c r="EJ374" s="157"/>
      <c r="EK374" s="157"/>
      <c r="EL374" s="157"/>
      <c r="EM374" s="157"/>
      <c r="EN374" s="157"/>
      <c r="EO374" s="157"/>
      <c r="EP374" s="157"/>
      <c r="EQ374" s="157"/>
      <c r="ER374" s="157"/>
      <c r="ES374" s="157"/>
      <c r="ET374" s="157"/>
      <c r="EU374" s="157"/>
      <c r="EV374" s="157"/>
      <c r="EW374" s="157"/>
      <c r="EX374" s="157"/>
      <c r="EY374" s="157"/>
      <c r="EZ374" s="157"/>
      <c r="FA374" s="157"/>
      <c r="FB374" s="157"/>
      <c r="FC374" s="157"/>
      <c r="FD374" s="157"/>
      <c r="FE374" s="157"/>
      <c r="FF374" s="157"/>
      <c r="FG374" s="157"/>
      <c r="FH374" s="157"/>
      <c r="FI374" s="157"/>
      <c r="FJ374" s="157"/>
      <c r="FK374" s="157"/>
      <c r="FL374" s="157"/>
      <c r="FM374" s="157"/>
      <c r="FN374" s="157"/>
      <c r="FO374" s="157"/>
      <c r="FP374" s="157"/>
      <c r="FQ374" s="157"/>
      <c r="FR374" s="157"/>
      <c r="FS374" s="157"/>
      <c r="FT374" s="157"/>
      <c r="FU374" s="157"/>
      <c r="FV374" s="157"/>
      <c r="FW374" s="157"/>
      <c r="FX374" s="157"/>
      <c r="FY374" s="157"/>
      <c r="FZ374" s="157"/>
      <c r="GA374" s="157"/>
      <c r="GB374" s="157"/>
      <c r="GC374" s="157"/>
      <c r="GD374" s="157"/>
      <c r="GE374" s="157"/>
      <c r="GF374" s="157"/>
      <c r="GG374" s="157"/>
      <c r="GH374" s="157"/>
      <c r="GI374" s="157"/>
      <c r="GJ374" s="157"/>
      <c r="GK374" s="157"/>
      <c r="GL374" s="157"/>
      <c r="GM374" s="157"/>
      <c r="GN374" s="157"/>
      <c r="GO374" s="157"/>
      <c r="GP374" s="157"/>
      <c r="GQ374" s="157"/>
      <c r="GR374" s="157"/>
      <c r="GS374" s="157"/>
      <c r="GT374" s="157"/>
      <c r="GU374" s="157"/>
      <c r="GV374" s="157"/>
      <c r="GW374" s="157"/>
      <c r="GX374" s="157"/>
      <c r="GY374" s="157"/>
      <c r="GZ374" s="157"/>
      <c r="HA374" s="157"/>
      <c r="HB374" s="157"/>
      <c r="HC374" s="157"/>
      <c r="HD374" s="157"/>
      <c r="HE374" s="157"/>
      <c r="HF374" s="157"/>
      <c r="HG374" s="157"/>
      <c r="HH374" s="157"/>
      <c r="HI374" s="157"/>
      <c r="HJ374" s="157"/>
      <c r="HK374" s="157"/>
      <c r="HL374" s="157"/>
      <c r="HM374" s="157"/>
      <c r="HN374" s="157"/>
      <c r="HO374" s="157"/>
      <c r="HP374" s="157"/>
      <c r="HQ374" s="157"/>
      <c r="HR374" s="157"/>
      <c r="HS374" s="157"/>
      <c r="HT374" s="157"/>
      <c r="HU374" s="157"/>
      <c r="HV374" s="157"/>
      <c r="HW374" s="157"/>
      <c r="HX374" s="157"/>
      <c r="HY374" s="157"/>
      <c r="HZ374" s="157"/>
      <c r="IA374" s="157"/>
      <c r="IB374" s="157"/>
      <c r="IC374" s="157"/>
      <c r="ID374" s="157"/>
      <c r="IE374" s="157"/>
      <c r="IF374" s="157"/>
      <c r="IG374" s="157"/>
      <c r="IH374" s="157"/>
      <c r="II374" s="157"/>
      <c r="IJ374" s="157"/>
      <c r="IK374" s="157"/>
      <c r="IL374" s="157"/>
      <c r="IM374" s="157"/>
      <c r="IN374" s="157"/>
      <c r="IO374" s="157"/>
      <c r="IP374" s="157"/>
      <c r="IQ374" s="157"/>
      <c r="IR374" s="157"/>
      <c r="IS374" s="157"/>
      <c r="IT374" s="157"/>
      <c r="IU374" s="157"/>
      <c r="IV374" s="157"/>
    </row>
    <row r="375" spans="1:256" s="2" customFormat="1" ht="15" customHeight="1">
      <c r="A375" s="146"/>
      <c r="B375" s="238"/>
      <c r="C375" s="157"/>
      <c r="D375" s="157"/>
      <c r="E375" s="157"/>
      <c r="F375" s="157"/>
      <c r="G375" s="157"/>
      <c r="H375" s="157"/>
      <c r="I375" s="157"/>
      <c r="J375" s="157"/>
      <c r="K375" s="157"/>
      <c r="L375" s="157"/>
      <c r="M375" s="157"/>
      <c r="N375" s="157"/>
      <c r="O375" s="157"/>
      <c r="P375" s="157"/>
      <c r="Q375" s="157"/>
      <c r="R375" s="157"/>
      <c r="S375" s="157"/>
      <c r="T375" s="157"/>
      <c r="U375" s="157"/>
      <c r="V375" s="157"/>
      <c r="W375" s="157"/>
      <c r="X375" s="157"/>
      <c r="Y375" s="157"/>
      <c r="Z375" s="157"/>
      <c r="AA375" s="157"/>
      <c r="AB375" s="157"/>
      <c r="AC375" s="157"/>
      <c r="AD375" s="157"/>
      <c r="AE375" s="157"/>
      <c r="AF375" s="157"/>
      <c r="AG375" s="157"/>
      <c r="AH375" s="157"/>
      <c r="AI375" s="157"/>
      <c r="AJ375" s="157"/>
      <c r="AK375" s="157"/>
      <c r="AL375" s="157"/>
      <c r="AM375" s="157"/>
      <c r="AN375" s="157"/>
      <c r="AO375" s="157"/>
      <c r="AP375" s="157"/>
      <c r="AQ375" s="157"/>
      <c r="AR375" s="157"/>
      <c r="AS375" s="157"/>
      <c r="AT375" s="157"/>
      <c r="AU375" s="157"/>
      <c r="AV375" s="157"/>
      <c r="AW375" s="157"/>
      <c r="AX375" s="157"/>
      <c r="AY375" s="157"/>
      <c r="AZ375" s="157"/>
      <c r="BA375" s="157"/>
      <c r="BB375" s="157"/>
      <c r="BC375" s="157"/>
      <c r="BD375" s="157"/>
      <c r="BE375" s="157"/>
      <c r="BF375" s="157"/>
      <c r="BG375" s="157"/>
      <c r="BH375" s="157"/>
      <c r="BI375" s="157"/>
      <c r="BJ375" s="157"/>
      <c r="BK375" s="157"/>
      <c r="BL375" s="157"/>
      <c r="BM375" s="157"/>
      <c r="BN375" s="157"/>
      <c r="BO375" s="157"/>
      <c r="BP375" s="157"/>
      <c r="BQ375" s="157"/>
      <c r="BR375" s="157"/>
      <c r="BS375" s="157"/>
      <c r="BT375" s="157"/>
      <c r="BU375" s="157"/>
      <c r="BV375" s="157"/>
      <c r="BW375" s="157"/>
      <c r="BX375" s="157"/>
      <c r="BY375" s="157"/>
      <c r="BZ375" s="157"/>
      <c r="CA375" s="157"/>
      <c r="CB375" s="157"/>
      <c r="CC375" s="157"/>
      <c r="CD375" s="157"/>
      <c r="CE375" s="157"/>
      <c r="CF375" s="157"/>
      <c r="CG375" s="157"/>
      <c r="CH375" s="157"/>
      <c r="CI375" s="157"/>
      <c r="CJ375" s="157"/>
      <c r="CK375" s="157"/>
      <c r="CL375" s="157"/>
      <c r="CM375" s="157"/>
      <c r="CN375" s="157"/>
      <c r="CO375" s="157"/>
      <c r="CP375" s="157"/>
      <c r="CQ375" s="157"/>
      <c r="CR375" s="157"/>
      <c r="CS375" s="157"/>
      <c r="CT375" s="157"/>
      <c r="CU375" s="157"/>
      <c r="CV375" s="157"/>
      <c r="CW375" s="157"/>
      <c r="CX375" s="157"/>
      <c r="CY375" s="157"/>
      <c r="CZ375" s="157"/>
      <c r="DA375" s="157"/>
      <c r="DB375" s="157"/>
      <c r="DC375" s="157"/>
      <c r="DD375" s="157"/>
      <c r="DE375" s="157"/>
      <c r="DF375" s="157"/>
      <c r="DG375" s="157"/>
      <c r="DH375" s="157"/>
      <c r="DI375" s="157"/>
      <c r="DJ375" s="157"/>
      <c r="DK375" s="157"/>
      <c r="DL375" s="157"/>
      <c r="DM375" s="157"/>
      <c r="DN375" s="157"/>
      <c r="DO375" s="157"/>
      <c r="DP375" s="157"/>
      <c r="DQ375" s="157"/>
      <c r="DR375" s="157"/>
      <c r="DS375" s="157"/>
      <c r="DT375" s="157"/>
      <c r="DU375" s="157"/>
      <c r="DV375" s="157"/>
      <c r="DW375" s="157"/>
      <c r="DX375" s="157"/>
      <c r="DY375" s="157"/>
      <c r="DZ375" s="157"/>
      <c r="EA375" s="157"/>
      <c r="EB375" s="157"/>
      <c r="EC375" s="157"/>
      <c r="ED375" s="157"/>
      <c r="EE375" s="157"/>
      <c r="EF375" s="157"/>
      <c r="EG375" s="157"/>
      <c r="EH375" s="157"/>
      <c r="EI375" s="157"/>
      <c r="EJ375" s="157"/>
      <c r="EK375" s="157"/>
      <c r="EL375" s="157"/>
      <c r="EM375" s="157"/>
      <c r="EN375" s="157"/>
      <c r="EO375" s="157"/>
      <c r="EP375" s="157"/>
      <c r="EQ375" s="157"/>
      <c r="ER375" s="157"/>
      <c r="ES375" s="157"/>
      <c r="ET375" s="157"/>
      <c r="EU375" s="157"/>
      <c r="EV375" s="157"/>
      <c r="EW375" s="157"/>
      <c r="EX375" s="157"/>
      <c r="EY375" s="157"/>
      <c r="EZ375" s="157"/>
      <c r="FA375" s="157"/>
      <c r="FB375" s="157"/>
      <c r="FC375" s="157"/>
      <c r="FD375" s="157"/>
      <c r="FE375" s="157"/>
      <c r="FF375" s="157"/>
      <c r="FG375" s="157"/>
      <c r="FH375" s="157"/>
      <c r="FI375" s="157"/>
      <c r="FJ375" s="157"/>
      <c r="FK375" s="157"/>
      <c r="FL375" s="157"/>
      <c r="FM375" s="157"/>
      <c r="FN375" s="157"/>
      <c r="FO375" s="157"/>
      <c r="FP375" s="157"/>
      <c r="FQ375" s="157"/>
      <c r="FR375" s="157"/>
      <c r="FS375" s="157"/>
      <c r="FT375" s="157"/>
      <c r="FU375" s="157"/>
      <c r="FV375" s="157"/>
      <c r="FW375" s="157"/>
      <c r="FX375" s="157"/>
      <c r="FY375" s="157"/>
      <c r="FZ375" s="157"/>
      <c r="GA375" s="157"/>
      <c r="GB375" s="157"/>
      <c r="GC375" s="157"/>
      <c r="GD375" s="157"/>
      <c r="GE375" s="157"/>
      <c r="GF375" s="157"/>
      <c r="GG375" s="157"/>
      <c r="GH375" s="157"/>
      <c r="GI375" s="157"/>
      <c r="GJ375" s="157"/>
      <c r="GK375" s="157"/>
      <c r="GL375" s="157"/>
      <c r="GM375" s="157"/>
      <c r="GN375" s="157"/>
      <c r="GO375" s="157"/>
      <c r="GP375" s="157"/>
      <c r="GQ375" s="157"/>
      <c r="GR375" s="157"/>
      <c r="GS375" s="157"/>
      <c r="GT375" s="157"/>
      <c r="GU375" s="157"/>
      <c r="GV375" s="157"/>
      <c r="GW375" s="157"/>
      <c r="GX375" s="157"/>
      <c r="GY375" s="157"/>
      <c r="GZ375" s="157"/>
      <c r="HA375" s="157"/>
      <c r="HB375" s="157"/>
      <c r="HC375" s="157"/>
      <c r="HD375" s="157"/>
      <c r="HE375" s="157"/>
      <c r="HF375" s="157"/>
      <c r="HG375" s="157"/>
      <c r="HH375" s="157"/>
      <c r="HI375" s="157"/>
      <c r="HJ375" s="157"/>
      <c r="HK375" s="157"/>
      <c r="HL375" s="157"/>
      <c r="HM375" s="157"/>
      <c r="HN375" s="157"/>
      <c r="HO375" s="157"/>
      <c r="HP375" s="157"/>
      <c r="HQ375" s="157"/>
      <c r="HR375" s="157"/>
      <c r="HS375" s="157"/>
      <c r="HT375" s="157"/>
      <c r="HU375" s="157"/>
      <c r="HV375" s="157"/>
      <c r="HW375" s="157"/>
      <c r="HX375" s="157"/>
      <c r="HY375" s="157"/>
      <c r="HZ375" s="157"/>
      <c r="IA375" s="157"/>
      <c r="IB375" s="157"/>
      <c r="IC375" s="157"/>
      <c r="ID375" s="157"/>
      <c r="IE375" s="157"/>
      <c r="IF375" s="157"/>
      <c r="IG375" s="157"/>
      <c r="IH375" s="157"/>
      <c r="II375" s="157"/>
      <c r="IJ375" s="157"/>
      <c r="IK375" s="157"/>
      <c r="IL375" s="157"/>
      <c r="IM375" s="157"/>
      <c r="IN375" s="157"/>
      <c r="IO375" s="157"/>
      <c r="IP375" s="157"/>
      <c r="IQ375" s="157"/>
      <c r="IR375" s="157"/>
      <c r="IS375" s="157"/>
      <c r="IT375" s="157"/>
      <c r="IU375" s="157"/>
      <c r="IV375" s="157"/>
    </row>
    <row r="376" spans="1:256" s="2" customFormat="1" ht="15" customHeight="1">
      <c r="A376" s="146"/>
      <c r="B376" s="238"/>
      <c r="C376" s="157"/>
      <c r="D376" s="157"/>
      <c r="E376" s="157"/>
      <c r="F376" s="157"/>
      <c r="G376" s="157"/>
      <c r="H376" s="157"/>
      <c r="I376" s="157"/>
      <c r="J376" s="157"/>
      <c r="K376" s="157"/>
      <c r="L376" s="157"/>
      <c r="M376" s="157"/>
      <c r="N376" s="157"/>
      <c r="O376" s="157"/>
      <c r="P376" s="157"/>
      <c r="Q376" s="157"/>
      <c r="R376" s="157"/>
      <c r="S376" s="157"/>
      <c r="T376" s="157"/>
      <c r="U376" s="157"/>
      <c r="V376" s="157"/>
      <c r="W376" s="157"/>
      <c r="X376" s="157"/>
      <c r="Y376" s="157"/>
      <c r="Z376" s="157"/>
      <c r="AA376" s="157"/>
      <c r="AB376" s="157"/>
      <c r="AC376" s="157"/>
      <c r="AD376" s="157"/>
      <c r="AE376" s="157"/>
      <c r="AF376" s="157"/>
      <c r="AG376" s="157"/>
      <c r="AH376" s="157"/>
      <c r="AI376" s="157"/>
      <c r="AJ376" s="157"/>
      <c r="AK376" s="157"/>
      <c r="AL376" s="157"/>
      <c r="AM376" s="157"/>
      <c r="AN376" s="157"/>
      <c r="AO376" s="157"/>
      <c r="AP376" s="157"/>
      <c r="AQ376" s="157"/>
      <c r="AR376" s="157"/>
      <c r="AS376" s="157"/>
      <c r="AT376" s="157"/>
      <c r="AU376" s="157"/>
      <c r="AV376" s="157"/>
      <c r="AW376" s="157"/>
      <c r="AX376" s="157"/>
      <c r="AY376" s="157"/>
      <c r="AZ376" s="157"/>
      <c r="BA376" s="157"/>
      <c r="BB376" s="157"/>
      <c r="BC376" s="157"/>
      <c r="BD376" s="157"/>
      <c r="BE376" s="157"/>
      <c r="BF376" s="157"/>
      <c r="BG376" s="157"/>
      <c r="BH376" s="157"/>
      <c r="BI376" s="157"/>
      <c r="BJ376" s="157"/>
      <c r="BK376" s="157"/>
      <c r="BL376" s="157"/>
      <c r="BM376" s="157"/>
      <c r="BN376" s="157"/>
      <c r="BO376" s="157"/>
      <c r="BP376" s="157"/>
      <c r="BQ376" s="157"/>
      <c r="BR376" s="157"/>
      <c r="BS376" s="157"/>
      <c r="BT376" s="157"/>
      <c r="BU376" s="157"/>
      <c r="BV376" s="157"/>
      <c r="BW376" s="157"/>
      <c r="BX376" s="157"/>
      <c r="BY376" s="157"/>
      <c r="BZ376" s="157"/>
      <c r="CA376" s="157"/>
      <c r="CB376" s="157"/>
      <c r="CC376" s="157"/>
      <c r="CD376" s="157"/>
      <c r="CE376" s="157"/>
      <c r="CF376" s="157"/>
      <c r="CG376" s="157"/>
      <c r="CH376" s="157"/>
      <c r="CI376" s="157"/>
      <c r="CJ376" s="157"/>
      <c r="CK376" s="157"/>
      <c r="CL376" s="157"/>
      <c r="CM376" s="157"/>
      <c r="CN376" s="157"/>
      <c r="CO376" s="157"/>
      <c r="CP376" s="157"/>
      <c r="CQ376" s="157"/>
      <c r="CR376" s="157"/>
      <c r="CS376" s="157"/>
      <c r="CT376" s="157"/>
      <c r="CU376" s="157"/>
      <c r="CV376" s="157"/>
      <c r="CW376" s="157"/>
      <c r="CX376" s="157"/>
      <c r="CY376" s="157"/>
      <c r="CZ376" s="157"/>
      <c r="DA376" s="157"/>
      <c r="DB376" s="157"/>
      <c r="DC376" s="157"/>
      <c r="DD376" s="157"/>
      <c r="DE376" s="157"/>
      <c r="DF376" s="157"/>
      <c r="DG376" s="157"/>
      <c r="DH376" s="157"/>
      <c r="DI376" s="157"/>
      <c r="DJ376" s="157"/>
      <c r="DK376" s="157"/>
      <c r="DL376" s="157"/>
      <c r="DM376" s="157"/>
      <c r="DN376" s="157"/>
      <c r="DO376" s="157"/>
      <c r="DP376" s="157"/>
      <c r="DQ376" s="157"/>
      <c r="DR376" s="157"/>
      <c r="DS376" s="157"/>
      <c r="DT376" s="157"/>
      <c r="DU376" s="157"/>
      <c r="DV376" s="157"/>
      <c r="DW376" s="157"/>
      <c r="DX376" s="157"/>
      <c r="DY376" s="157"/>
      <c r="DZ376" s="157"/>
      <c r="EA376" s="157"/>
      <c r="EB376" s="157"/>
      <c r="EC376" s="157"/>
      <c r="ED376" s="157"/>
      <c r="EE376" s="157"/>
      <c r="EF376" s="157"/>
      <c r="EG376" s="157"/>
      <c r="EH376" s="157"/>
      <c r="EI376" s="157"/>
      <c r="EJ376" s="157"/>
      <c r="EK376" s="157"/>
      <c r="EL376" s="157"/>
      <c r="EM376" s="157"/>
      <c r="EN376" s="157"/>
      <c r="EO376" s="157"/>
      <c r="EP376" s="157"/>
      <c r="EQ376" s="157"/>
      <c r="ER376" s="157"/>
      <c r="ES376" s="157"/>
      <c r="ET376" s="157"/>
      <c r="EU376" s="157"/>
      <c r="EV376" s="157"/>
      <c r="EW376" s="157"/>
      <c r="EX376" s="157"/>
      <c r="EY376" s="157"/>
      <c r="EZ376" s="157"/>
      <c r="FA376" s="157"/>
      <c r="FB376" s="157"/>
      <c r="FC376" s="157"/>
      <c r="FD376" s="157"/>
      <c r="FE376" s="157"/>
      <c r="FF376" s="157"/>
      <c r="FG376" s="157"/>
      <c r="FH376" s="157"/>
      <c r="FI376" s="157"/>
      <c r="FJ376" s="157"/>
      <c r="FK376" s="157"/>
      <c r="FL376" s="157"/>
      <c r="FM376" s="157"/>
      <c r="FN376" s="157"/>
      <c r="FO376" s="157"/>
      <c r="FP376" s="157"/>
      <c r="FQ376" s="157"/>
      <c r="FR376" s="157"/>
      <c r="FS376" s="157"/>
      <c r="FT376" s="157"/>
      <c r="FU376" s="157"/>
      <c r="FV376" s="157"/>
      <c r="FW376" s="157"/>
      <c r="FX376" s="157"/>
      <c r="FY376" s="157"/>
      <c r="FZ376" s="157"/>
      <c r="GA376" s="157"/>
      <c r="GB376" s="157"/>
      <c r="GC376" s="157"/>
      <c r="GD376" s="157"/>
      <c r="GE376" s="157"/>
      <c r="GF376" s="157"/>
      <c r="GG376" s="157"/>
      <c r="GH376" s="157"/>
      <c r="GI376" s="157"/>
      <c r="GJ376" s="157"/>
      <c r="GK376" s="157"/>
      <c r="GL376" s="157"/>
      <c r="GM376" s="157"/>
      <c r="GN376" s="157"/>
      <c r="GO376" s="157"/>
      <c r="GP376" s="157"/>
      <c r="GQ376" s="157"/>
      <c r="GR376" s="157"/>
      <c r="GS376" s="157"/>
      <c r="GT376" s="157"/>
      <c r="GU376" s="157"/>
      <c r="GV376" s="157"/>
      <c r="GW376" s="157"/>
      <c r="GX376" s="157"/>
      <c r="GY376" s="157"/>
      <c r="GZ376" s="157"/>
      <c r="HA376" s="157"/>
      <c r="HB376" s="157"/>
      <c r="HC376" s="157"/>
      <c r="HD376" s="157"/>
      <c r="HE376" s="157"/>
      <c r="HF376" s="157"/>
      <c r="HG376" s="157"/>
      <c r="HH376" s="157"/>
      <c r="HI376" s="157"/>
      <c r="HJ376" s="157"/>
      <c r="HK376" s="157"/>
      <c r="HL376" s="157"/>
      <c r="HM376" s="157"/>
      <c r="HN376" s="157"/>
      <c r="HO376" s="157"/>
      <c r="HP376" s="157"/>
      <c r="HQ376" s="157"/>
      <c r="HR376" s="157"/>
      <c r="HS376" s="157"/>
      <c r="HT376" s="157"/>
      <c r="HU376" s="157"/>
      <c r="HV376" s="157"/>
      <c r="HW376" s="157"/>
      <c r="HX376" s="157"/>
      <c r="HY376" s="157"/>
      <c r="HZ376" s="157"/>
      <c r="IA376" s="157"/>
      <c r="IB376" s="157"/>
      <c r="IC376" s="157"/>
      <c r="ID376" s="157"/>
      <c r="IE376" s="157"/>
      <c r="IF376" s="157"/>
      <c r="IG376" s="157"/>
      <c r="IH376" s="157"/>
      <c r="II376" s="157"/>
      <c r="IJ376" s="157"/>
      <c r="IK376" s="157"/>
      <c r="IL376" s="157"/>
      <c r="IM376" s="157"/>
      <c r="IN376" s="157"/>
      <c r="IO376" s="157"/>
      <c r="IP376" s="157"/>
      <c r="IQ376" s="157"/>
      <c r="IR376" s="157"/>
      <c r="IS376" s="157"/>
      <c r="IT376" s="157"/>
      <c r="IU376" s="157"/>
      <c r="IV376" s="157"/>
    </row>
    <row r="377" spans="1:256" s="2" customFormat="1" ht="15" customHeight="1">
      <c r="A377" s="146"/>
      <c r="B377" s="238"/>
      <c r="C377" s="157"/>
      <c r="D377" s="157"/>
      <c r="E377" s="157"/>
      <c r="F377" s="157"/>
      <c r="G377" s="157"/>
      <c r="H377" s="157"/>
      <c r="I377" s="157"/>
      <c r="J377" s="157"/>
      <c r="K377" s="157"/>
      <c r="L377" s="157"/>
      <c r="M377" s="157"/>
      <c r="N377" s="157"/>
      <c r="O377" s="157"/>
      <c r="P377" s="157"/>
      <c r="Q377" s="157"/>
      <c r="R377" s="157"/>
      <c r="S377" s="157"/>
      <c r="T377" s="157"/>
      <c r="U377" s="157"/>
      <c r="V377" s="157"/>
      <c r="W377" s="157"/>
      <c r="X377" s="157"/>
      <c r="Y377" s="157"/>
      <c r="Z377" s="157"/>
      <c r="AA377" s="157"/>
      <c r="AB377" s="157"/>
      <c r="AC377" s="157"/>
      <c r="AD377" s="157"/>
      <c r="AE377" s="157"/>
      <c r="AF377" s="157"/>
      <c r="AG377" s="157"/>
      <c r="AH377" s="157"/>
      <c r="AI377" s="157"/>
      <c r="AJ377" s="157"/>
      <c r="AK377" s="157"/>
      <c r="AL377" s="157"/>
      <c r="AM377" s="157"/>
      <c r="AN377" s="157"/>
      <c r="AO377" s="157"/>
      <c r="AP377" s="157"/>
      <c r="AQ377" s="157"/>
      <c r="AR377" s="157"/>
      <c r="AS377" s="157"/>
      <c r="AT377" s="157"/>
      <c r="AU377" s="157"/>
      <c r="AV377" s="157"/>
      <c r="AW377" s="157"/>
      <c r="AX377" s="157"/>
      <c r="AY377" s="157"/>
      <c r="AZ377" s="157"/>
      <c r="BA377" s="157"/>
      <c r="BB377" s="157"/>
      <c r="BC377" s="157"/>
      <c r="BD377" s="157"/>
      <c r="BE377" s="157"/>
      <c r="BF377" s="157"/>
      <c r="BG377" s="157"/>
      <c r="BH377" s="157"/>
      <c r="BI377" s="157"/>
      <c r="BJ377" s="157"/>
      <c r="BK377" s="157"/>
      <c r="BL377" s="157"/>
      <c r="BM377" s="157"/>
      <c r="BN377" s="157"/>
      <c r="BO377" s="157"/>
      <c r="BP377" s="157"/>
      <c r="BQ377" s="157"/>
      <c r="BR377" s="157"/>
      <c r="BS377" s="157"/>
      <c r="BT377" s="157"/>
      <c r="BU377" s="157"/>
      <c r="BV377" s="157"/>
      <c r="BW377" s="157"/>
      <c r="BX377" s="157"/>
      <c r="BY377" s="157"/>
      <c r="BZ377" s="157"/>
      <c r="CA377" s="157"/>
      <c r="CB377" s="157"/>
      <c r="CC377" s="157"/>
      <c r="CD377" s="157"/>
      <c r="CE377" s="157"/>
      <c r="CF377" s="157"/>
      <c r="CG377" s="157"/>
      <c r="CH377" s="157"/>
      <c r="CI377" s="157"/>
      <c r="CJ377" s="157"/>
      <c r="CK377" s="157"/>
      <c r="CL377" s="157"/>
      <c r="CM377" s="157"/>
      <c r="CN377" s="157"/>
      <c r="CO377" s="157"/>
      <c r="CP377" s="157"/>
      <c r="CQ377" s="157"/>
      <c r="CR377" s="157"/>
      <c r="CS377" s="157"/>
      <c r="CT377" s="157"/>
      <c r="CU377" s="157"/>
      <c r="CV377" s="157"/>
      <c r="CW377" s="157"/>
      <c r="CX377" s="157"/>
      <c r="CY377" s="157"/>
      <c r="CZ377" s="157"/>
      <c r="DA377" s="157"/>
      <c r="DB377" s="157"/>
      <c r="DC377" s="157"/>
      <c r="DD377" s="157"/>
      <c r="DE377" s="157"/>
      <c r="DF377" s="157"/>
      <c r="DG377" s="157"/>
      <c r="DH377" s="157"/>
      <c r="DI377" s="157"/>
      <c r="DJ377" s="157"/>
      <c r="DK377" s="157"/>
      <c r="DL377" s="157"/>
      <c r="DM377" s="157"/>
      <c r="DN377" s="157"/>
      <c r="DO377" s="157"/>
      <c r="DP377" s="157"/>
      <c r="DQ377" s="157"/>
      <c r="DR377" s="157"/>
      <c r="DS377" s="157"/>
      <c r="DT377" s="157"/>
      <c r="DU377" s="157"/>
      <c r="DV377" s="157"/>
      <c r="DW377" s="157"/>
      <c r="DX377" s="157"/>
      <c r="DY377" s="157"/>
      <c r="DZ377" s="157"/>
      <c r="EA377" s="157"/>
      <c r="EB377" s="157"/>
      <c r="EC377" s="157"/>
      <c r="ED377" s="157"/>
      <c r="EE377" s="157"/>
      <c r="EF377" s="157"/>
      <c r="EG377" s="157"/>
      <c r="EH377" s="157"/>
      <c r="EI377" s="157"/>
      <c r="EJ377" s="157"/>
      <c r="EK377" s="157"/>
      <c r="EL377" s="157"/>
      <c r="EM377" s="157"/>
      <c r="EN377" s="157"/>
      <c r="EO377" s="157"/>
      <c r="EP377" s="157"/>
      <c r="EQ377" s="157"/>
      <c r="ER377" s="157"/>
      <c r="ES377" s="157"/>
      <c r="ET377" s="157"/>
      <c r="EU377" s="157"/>
      <c r="EV377" s="157"/>
      <c r="EW377" s="157"/>
      <c r="EX377" s="157"/>
      <c r="EY377" s="157"/>
      <c r="EZ377" s="157"/>
      <c r="FA377" s="157"/>
      <c r="FB377" s="157"/>
      <c r="FC377" s="157"/>
      <c r="FD377" s="157"/>
      <c r="FE377" s="157"/>
      <c r="FF377" s="157"/>
      <c r="FG377" s="157"/>
      <c r="FH377" s="157"/>
      <c r="FI377" s="157"/>
      <c r="FJ377" s="157"/>
      <c r="FK377" s="157"/>
      <c r="FL377" s="157"/>
      <c r="FM377" s="157"/>
      <c r="FN377" s="157"/>
      <c r="FO377" s="157"/>
      <c r="FP377" s="157"/>
      <c r="FQ377" s="157"/>
      <c r="FR377" s="157"/>
      <c r="FS377" s="157"/>
      <c r="FT377" s="157"/>
      <c r="FU377" s="157"/>
      <c r="FV377" s="157"/>
      <c r="FW377" s="157"/>
      <c r="FX377" s="157"/>
      <c r="FY377" s="157"/>
      <c r="FZ377" s="157"/>
      <c r="GA377" s="157"/>
      <c r="GB377" s="157"/>
      <c r="GC377" s="157"/>
      <c r="GD377" s="157"/>
      <c r="GE377" s="157"/>
      <c r="GF377" s="157"/>
      <c r="GG377" s="157"/>
      <c r="GH377" s="157"/>
      <c r="GI377" s="157"/>
      <c r="GJ377" s="157"/>
      <c r="GK377" s="157"/>
      <c r="GL377" s="157"/>
      <c r="GM377" s="157"/>
      <c r="GN377" s="157"/>
      <c r="GO377" s="157"/>
      <c r="GP377" s="157"/>
      <c r="GQ377" s="157"/>
      <c r="GR377" s="157"/>
      <c r="GS377" s="157"/>
      <c r="GT377" s="157"/>
      <c r="GU377" s="157"/>
      <c r="GV377" s="157"/>
      <c r="GW377" s="157"/>
      <c r="GX377" s="157"/>
      <c r="GY377" s="157"/>
      <c r="GZ377" s="157"/>
      <c r="HA377" s="157"/>
      <c r="HB377" s="157"/>
      <c r="HC377" s="157"/>
      <c r="HD377" s="157"/>
      <c r="HE377" s="157"/>
      <c r="HF377" s="157"/>
      <c r="HG377" s="157"/>
      <c r="HH377" s="157"/>
      <c r="HI377" s="157"/>
      <c r="HJ377" s="157"/>
      <c r="HK377" s="157"/>
      <c r="HL377" s="157"/>
      <c r="HM377" s="157"/>
      <c r="HN377" s="157"/>
      <c r="HO377" s="157"/>
      <c r="HP377" s="157"/>
      <c r="HQ377" s="157"/>
      <c r="HR377" s="157"/>
      <c r="HS377" s="157"/>
      <c r="HT377" s="157"/>
      <c r="HU377" s="157"/>
      <c r="HV377" s="157"/>
      <c r="HW377" s="157"/>
      <c r="HX377" s="157"/>
      <c r="HY377" s="157"/>
      <c r="HZ377" s="157"/>
      <c r="IA377" s="157"/>
      <c r="IB377" s="157"/>
      <c r="IC377" s="157"/>
      <c r="ID377" s="157"/>
      <c r="IE377" s="157"/>
      <c r="IF377" s="157"/>
      <c r="IG377" s="157"/>
      <c r="IH377" s="157"/>
      <c r="II377" s="157"/>
      <c r="IJ377" s="157"/>
      <c r="IK377" s="157"/>
      <c r="IL377" s="157"/>
      <c r="IM377" s="157"/>
      <c r="IN377" s="157"/>
      <c r="IO377" s="157"/>
      <c r="IP377" s="157"/>
      <c r="IQ377" s="157"/>
      <c r="IR377" s="157"/>
      <c r="IS377" s="157"/>
      <c r="IT377" s="157"/>
      <c r="IU377" s="157"/>
      <c r="IV377" s="157"/>
    </row>
    <row r="378" spans="1:256" s="2" customFormat="1" ht="15" customHeight="1">
      <c r="A378" s="146"/>
      <c r="B378" s="238"/>
      <c r="C378" s="157"/>
      <c r="D378" s="157"/>
      <c r="E378" s="157"/>
      <c r="F378" s="157"/>
      <c r="G378" s="157"/>
      <c r="H378" s="157"/>
      <c r="I378" s="157"/>
      <c r="J378" s="157"/>
      <c r="K378" s="157"/>
      <c r="L378" s="157"/>
      <c r="M378" s="157"/>
      <c r="N378" s="157"/>
      <c r="O378" s="157"/>
      <c r="P378" s="157"/>
      <c r="Q378" s="157"/>
      <c r="R378" s="157"/>
      <c r="S378" s="157"/>
      <c r="T378" s="157"/>
      <c r="U378" s="157"/>
      <c r="V378" s="157"/>
      <c r="W378" s="157"/>
      <c r="X378" s="157"/>
      <c r="Y378" s="157"/>
      <c r="Z378" s="157"/>
      <c r="AA378" s="157"/>
      <c r="AB378" s="157"/>
      <c r="AC378" s="157"/>
      <c r="AD378" s="157"/>
      <c r="AE378" s="157"/>
      <c r="AF378" s="157"/>
      <c r="AG378" s="157"/>
      <c r="AH378" s="157"/>
      <c r="AI378" s="157"/>
      <c r="AJ378" s="157"/>
      <c r="AK378" s="157"/>
      <c r="AL378" s="157"/>
      <c r="AM378" s="157"/>
      <c r="AN378" s="157"/>
      <c r="AO378" s="157"/>
      <c r="AP378" s="157"/>
      <c r="AQ378" s="157"/>
      <c r="AR378" s="157"/>
      <c r="AS378" s="157"/>
      <c r="AT378" s="157"/>
      <c r="AU378" s="157"/>
      <c r="AV378" s="157"/>
      <c r="AW378" s="157"/>
      <c r="AX378" s="157"/>
      <c r="AY378" s="157"/>
      <c r="AZ378" s="157"/>
      <c r="BA378" s="157"/>
      <c r="BB378" s="157"/>
      <c r="BC378" s="157"/>
      <c r="BD378" s="157"/>
      <c r="BE378" s="157"/>
      <c r="BF378" s="157"/>
      <c r="BG378" s="157"/>
      <c r="BH378" s="157"/>
      <c r="BI378" s="157"/>
      <c r="BJ378" s="157"/>
      <c r="BK378" s="157"/>
      <c r="BL378" s="157"/>
      <c r="BM378" s="157"/>
      <c r="BN378" s="157"/>
      <c r="BO378" s="157"/>
      <c r="BP378" s="157"/>
      <c r="BQ378" s="157"/>
      <c r="BR378" s="157"/>
      <c r="BS378" s="157"/>
      <c r="BT378" s="157"/>
      <c r="BU378" s="157"/>
      <c r="BV378" s="157"/>
      <c r="BW378" s="157"/>
      <c r="BX378" s="157"/>
      <c r="BY378" s="157"/>
      <c r="BZ378" s="157"/>
      <c r="CA378" s="157"/>
      <c r="CB378" s="157"/>
      <c r="CC378" s="157"/>
      <c r="CD378" s="157"/>
      <c r="CE378" s="157"/>
      <c r="CF378" s="157"/>
      <c r="CG378" s="157"/>
      <c r="CH378" s="157"/>
      <c r="CI378" s="157"/>
      <c r="CJ378" s="157"/>
      <c r="CK378" s="157"/>
      <c r="CL378" s="157"/>
      <c r="CM378" s="157"/>
      <c r="CN378" s="157"/>
      <c r="CO378" s="157"/>
      <c r="CP378" s="157"/>
      <c r="CQ378" s="157"/>
      <c r="CR378" s="157"/>
      <c r="CS378" s="157"/>
      <c r="CT378" s="157"/>
      <c r="CU378" s="157"/>
      <c r="CV378" s="157"/>
      <c r="CW378" s="157"/>
      <c r="CX378" s="157"/>
      <c r="CY378" s="157"/>
      <c r="CZ378" s="157"/>
      <c r="DA378" s="157"/>
      <c r="DB378" s="157"/>
      <c r="DC378" s="157"/>
      <c r="DD378" s="157"/>
      <c r="DE378" s="157"/>
      <c r="DF378" s="157"/>
      <c r="DG378" s="157"/>
      <c r="DH378" s="157"/>
      <c r="DI378" s="157"/>
      <c r="DJ378" s="157"/>
      <c r="DK378" s="157"/>
      <c r="DL378" s="157"/>
      <c r="DM378" s="157"/>
      <c r="DN378" s="157"/>
      <c r="DO378" s="157"/>
      <c r="DP378" s="157"/>
      <c r="DQ378" s="157"/>
      <c r="DR378" s="157"/>
      <c r="DS378" s="157"/>
      <c r="DT378" s="157"/>
      <c r="DU378" s="157"/>
      <c r="DV378" s="157"/>
      <c r="DW378" s="157"/>
      <c r="DX378" s="157"/>
      <c r="DY378" s="157"/>
      <c r="DZ378" s="157"/>
      <c r="EA378" s="157"/>
      <c r="EB378" s="157"/>
      <c r="EC378" s="157"/>
      <c r="ED378" s="157"/>
      <c r="EE378" s="157"/>
      <c r="EF378" s="157"/>
      <c r="EG378" s="157"/>
      <c r="EH378" s="157"/>
      <c r="EI378" s="157"/>
      <c r="EJ378" s="157"/>
      <c r="EK378" s="157"/>
      <c r="EL378" s="157"/>
      <c r="EM378" s="157"/>
      <c r="EN378" s="157"/>
      <c r="EO378" s="157"/>
      <c r="EP378" s="157"/>
      <c r="EQ378" s="157"/>
      <c r="ER378" s="157"/>
      <c r="ES378" s="157"/>
      <c r="ET378" s="157"/>
      <c r="EU378" s="157"/>
      <c r="EV378" s="157"/>
      <c r="EW378" s="157"/>
      <c r="EX378" s="157"/>
      <c r="EY378" s="157"/>
      <c r="EZ378" s="157"/>
      <c r="FA378" s="157"/>
      <c r="FB378" s="157"/>
      <c r="FC378" s="157"/>
      <c r="FD378" s="157"/>
      <c r="FE378" s="157"/>
      <c r="FF378" s="157"/>
      <c r="FG378" s="157"/>
      <c r="FH378" s="157"/>
      <c r="FI378" s="157"/>
      <c r="FJ378" s="157"/>
      <c r="FK378" s="157"/>
      <c r="FL378" s="157"/>
      <c r="FM378" s="157"/>
      <c r="FN378" s="157"/>
      <c r="FO378" s="157"/>
      <c r="FP378" s="157"/>
      <c r="FQ378" s="157"/>
      <c r="FR378" s="157"/>
      <c r="FS378" s="157"/>
      <c r="FT378" s="157"/>
      <c r="FU378" s="157"/>
      <c r="FV378" s="157"/>
      <c r="FW378" s="157"/>
      <c r="FX378" s="157"/>
      <c r="FY378" s="157"/>
      <c r="FZ378" s="157"/>
      <c r="GA378" s="157"/>
      <c r="GB378" s="157"/>
      <c r="GC378" s="157"/>
      <c r="GD378" s="157"/>
      <c r="GE378" s="157"/>
      <c r="GF378" s="157"/>
      <c r="GG378" s="157"/>
      <c r="GH378" s="157"/>
      <c r="GI378" s="157"/>
      <c r="GJ378" s="157"/>
      <c r="GK378" s="157"/>
      <c r="GL378" s="157"/>
      <c r="GM378" s="157"/>
      <c r="GN378" s="157"/>
      <c r="GO378" s="157"/>
      <c r="GP378" s="157"/>
      <c r="GQ378" s="157"/>
      <c r="GR378" s="157"/>
      <c r="GS378" s="157"/>
      <c r="GT378" s="157"/>
      <c r="GU378" s="157"/>
      <c r="GV378" s="157"/>
      <c r="GW378" s="157"/>
      <c r="GX378" s="157"/>
      <c r="GY378" s="157"/>
      <c r="GZ378" s="157"/>
      <c r="HA378" s="157"/>
      <c r="HB378" s="157"/>
      <c r="HC378" s="157"/>
      <c r="HD378" s="157"/>
      <c r="HE378" s="157"/>
      <c r="HF378" s="157"/>
      <c r="HG378" s="157"/>
      <c r="HH378" s="157"/>
      <c r="HI378" s="157"/>
      <c r="HJ378" s="157"/>
      <c r="HK378" s="157"/>
      <c r="HL378" s="157"/>
      <c r="HM378" s="157"/>
      <c r="HN378" s="157"/>
      <c r="HO378" s="157"/>
      <c r="HP378" s="157"/>
      <c r="HQ378" s="157"/>
      <c r="HR378" s="157"/>
      <c r="HS378" s="157"/>
      <c r="HT378" s="157"/>
      <c r="HU378" s="157"/>
      <c r="HV378" s="157"/>
      <c r="HW378" s="157"/>
      <c r="HX378" s="157"/>
      <c r="HY378" s="157"/>
      <c r="HZ378" s="157"/>
      <c r="IA378" s="157"/>
      <c r="IB378" s="157"/>
      <c r="IC378" s="157"/>
      <c r="ID378" s="157"/>
      <c r="IE378" s="157"/>
      <c r="IF378" s="157"/>
      <c r="IG378" s="157"/>
      <c r="IH378" s="157"/>
      <c r="II378" s="157"/>
      <c r="IJ378" s="157"/>
      <c r="IK378" s="157"/>
      <c r="IL378" s="157"/>
      <c r="IM378" s="157"/>
      <c r="IN378" s="157"/>
      <c r="IO378" s="157"/>
      <c r="IP378" s="157"/>
      <c r="IQ378" s="157"/>
      <c r="IR378" s="157"/>
      <c r="IS378" s="157"/>
      <c r="IT378" s="157"/>
      <c r="IU378" s="157"/>
      <c r="IV378" s="157"/>
    </row>
    <row r="379" spans="1:256" ht="15" customHeight="1">
      <c r="A379" s="146"/>
      <c r="B379" s="238"/>
      <c r="C379" s="157"/>
      <c r="D379" s="157"/>
      <c r="E379" s="157"/>
      <c r="F379" s="157"/>
      <c r="G379" s="157"/>
      <c r="H379" s="157"/>
      <c r="I379" s="157"/>
      <c r="J379" s="157"/>
      <c r="K379" s="157"/>
      <c r="L379" s="157"/>
      <c r="M379" s="157"/>
      <c r="N379" s="157"/>
      <c r="O379" s="157"/>
      <c r="P379" s="157"/>
      <c r="Q379" s="157"/>
      <c r="R379" s="157"/>
      <c r="S379" s="157"/>
      <c r="T379" s="157"/>
      <c r="U379" s="157"/>
      <c r="V379" s="157"/>
      <c r="W379" s="157"/>
      <c r="X379" s="157"/>
      <c r="Y379" s="157"/>
      <c r="Z379" s="157"/>
      <c r="AA379" s="157"/>
      <c r="AB379" s="157"/>
      <c r="AC379" s="157"/>
      <c r="AD379" s="157"/>
      <c r="AE379" s="157"/>
      <c r="AF379" s="157"/>
      <c r="AG379" s="157"/>
      <c r="AH379" s="157"/>
      <c r="AI379" s="157"/>
      <c r="AJ379" s="157"/>
      <c r="AK379" s="157"/>
      <c r="AL379" s="157"/>
      <c r="AM379" s="157"/>
      <c r="AN379" s="157"/>
      <c r="AO379" s="157"/>
      <c r="AP379" s="157"/>
      <c r="AQ379" s="157"/>
      <c r="AR379" s="157"/>
      <c r="AS379" s="157"/>
      <c r="AT379" s="157"/>
      <c r="AU379" s="157"/>
      <c r="AV379" s="157"/>
      <c r="AW379" s="157"/>
      <c r="AX379" s="157"/>
      <c r="AY379" s="157"/>
      <c r="AZ379" s="157"/>
      <c r="BA379" s="157"/>
      <c r="BB379" s="157"/>
      <c r="BC379" s="157"/>
      <c r="BD379" s="157"/>
      <c r="BE379" s="157"/>
      <c r="BF379" s="157"/>
      <c r="BG379" s="157"/>
      <c r="BH379" s="157"/>
      <c r="BI379" s="157"/>
      <c r="BJ379" s="157"/>
      <c r="BK379" s="157"/>
      <c r="BL379" s="157"/>
      <c r="BM379" s="157"/>
      <c r="BN379" s="157"/>
      <c r="BO379" s="157"/>
      <c r="BP379" s="157"/>
      <c r="BQ379" s="157"/>
      <c r="BR379" s="157"/>
      <c r="BS379" s="157"/>
      <c r="BT379" s="157"/>
      <c r="BU379" s="157"/>
      <c r="BV379" s="157"/>
      <c r="BW379" s="157"/>
      <c r="BX379" s="157"/>
      <c r="BY379" s="157"/>
      <c r="BZ379" s="157"/>
      <c r="CA379" s="157"/>
      <c r="CB379" s="157"/>
      <c r="CC379" s="157"/>
      <c r="CD379" s="157"/>
      <c r="CE379" s="157"/>
      <c r="CF379" s="157"/>
      <c r="CG379" s="157"/>
      <c r="CH379" s="157"/>
      <c r="CI379" s="157"/>
      <c r="CJ379" s="157"/>
      <c r="CK379" s="157"/>
      <c r="CL379" s="157"/>
      <c r="CM379" s="157"/>
      <c r="CN379" s="157"/>
      <c r="CO379" s="157"/>
      <c r="CP379" s="157"/>
      <c r="CQ379" s="157"/>
      <c r="CR379" s="157"/>
      <c r="CS379" s="157"/>
      <c r="CT379" s="157"/>
      <c r="CU379" s="157"/>
      <c r="CV379" s="157"/>
      <c r="CW379" s="157"/>
      <c r="CX379" s="157"/>
      <c r="CY379" s="157"/>
      <c r="CZ379" s="157"/>
      <c r="DA379" s="157"/>
      <c r="DB379" s="157"/>
      <c r="DC379" s="157"/>
      <c r="DD379" s="157"/>
      <c r="DE379" s="157"/>
      <c r="DF379" s="157"/>
      <c r="DG379" s="157"/>
      <c r="DH379" s="157"/>
      <c r="DI379" s="157"/>
      <c r="DJ379" s="157"/>
      <c r="DK379" s="157"/>
      <c r="DL379" s="157"/>
      <c r="DM379" s="157"/>
      <c r="DN379" s="157"/>
      <c r="DO379" s="157"/>
      <c r="DP379" s="157"/>
      <c r="DQ379" s="157"/>
      <c r="DR379" s="157"/>
      <c r="DS379" s="157"/>
      <c r="DT379" s="157"/>
      <c r="DU379" s="157"/>
      <c r="DV379" s="157"/>
      <c r="DW379" s="157"/>
      <c r="DX379" s="157"/>
      <c r="DY379" s="157"/>
      <c r="DZ379" s="157"/>
      <c r="EA379" s="157"/>
      <c r="EB379" s="157"/>
      <c r="EC379" s="157"/>
      <c r="ED379" s="157"/>
      <c r="EE379" s="157"/>
      <c r="EF379" s="157"/>
      <c r="EG379" s="157"/>
      <c r="EH379" s="157"/>
      <c r="EI379" s="157"/>
      <c r="EJ379" s="157"/>
      <c r="EK379" s="157"/>
      <c r="EL379" s="157"/>
      <c r="EM379" s="157"/>
      <c r="EN379" s="157"/>
      <c r="EO379" s="157"/>
      <c r="EP379" s="157"/>
      <c r="EQ379" s="157"/>
      <c r="ER379" s="157"/>
      <c r="ES379" s="157"/>
      <c r="ET379" s="157"/>
      <c r="EU379" s="157"/>
      <c r="EV379" s="157"/>
      <c r="EW379" s="157"/>
      <c r="EX379" s="157"/>
      <c r="EY379" s="157"/>
      <c r="EZ379" s="157"/>
      <c r="FA379" s="157"/>
      <c r="FB379" s="157"/>
      <c r="FC379" s="157"/>
      <c r="FD379" s="157"/>
      <c r="FE379" s="157"/>
      <c r="FF379" s="157"/>
      <c r="FG379" s="157"/>
      <c r="FH379" s="157"/>
      <c r="FI379" s="157"/>
      <c r="FJ379" s="157"/>
      <c r="FK379" s="157"/>
      <c r="FL379" s="157"/>
      <c r="FM379" s="157"/>
      <c r="FN379" s="157"/>
      <c r="FO379" s="157"/>
      <c r="FP379" s="157"/>
      <c r="FQ379" s="157"/>
      <c r="FR379" s="157"/>
      <c r="FS379" s="157"/>
      <c r="FT379" s="157"/>
      <c r="FU379" s="157"/>
      <c r="FV379" s="157"/>
      <c r="FW379" s="157"/>
      <c r="FX379" s="157"/>
      <c r="FY379" s="157"/>
      <c r="FZ379" s="157"/>
      <c r="GA379" s="157"/>
      <c r="GB379" s="157"/>
      <c r="GC379" s="157"/>
      <c r="GD379" s="157"/>
      <c r="GE379" s="157"/>
      <c r="GF379" s="157"/>
      <c r="GG379" s="157"/>
      <c r="GH379" s="157"/>
      <c r="GI379" s="157"/>
      <c r="GJ379" s="157"/>
      <c r="GK379" s="157"/>
      <c r="GL379" s="157"/>
      <c r="GM379" s="157"/>
      <c r="GN379" s="157"/>
      <c r="GO379" s="157"/>
      <c r="GP379" s="157"/>
      <c r="GQ379" s="157"/>
      <c r="GR379" s="157"/>
      <c r="GS379" s="157"/>
      <c r="GT379" s="157"/>
      <c r="GU379" s="157"/>
      <c r="GV379" s="157"/>
      <c r="GW379" s="157"/>
      <c r="GX379" s="157"/>
      <c r="GY379" s="157"/>
      <c r="GZ379" s="157"/>
      <c r="HA379" s="157"/>
      <c r="HB379" s="157"/>
      <c r="HC379" s="157"/>
      <c r="HD379" s="157"/>
      <c r="HE379" s="157"/>
      <c r="HF379" s="157"/>
      <c r="HG379" s="157"/>
      <c r="HH379" s="157"/>
      <c r="HI379" s="157"/>
      <c r="HJ379" s="157"/>
      <c r="HK379" s="157"/>
      <c r="HL379" s="157"/>
      <c r="HM379" s="157"/>
      <c r="HN379" s="157"/>
      <c r="HO379" s="157"/>
      <c r="HP379" s="157"/>
      <c r="HQ379" s="157"/>
      <c r="HR379" s="157"/>
      <c r="HS379" s="157"/>
      <c r="HT379" s="157"/>
      <c r="HU379" s="157"/>
      <c r="HV379" s="157"/>
      <c r="HW379" s="157"/>
      <c r="HX379" s="157"/>
      <c r="HY379" s="157"/>
      <c r="HZ379" s="157"/>
      <c r="IA379" s="157"/>
      <c r="IB379" s="157"/>
      <c r="IC379" s="157"/>
      <c r="ID379" s="157"/>
      <c r="IE379" s="157"/>
      <c r="IF379" s="157"/>
      <c r="IG379" s="157"/>
      <c r="IH379" s="157"/>
      <c r="II379" s="157"/>
      <c r="IJ379" s="157"/>
      <c r="IK379" s="157"/>
      <c r="IL379" s="157"/>
      <c r="IM379" s="157"/>
      <c r="IN379" s="157"/>
      <c r="IO379" s="157"/>
      <c r="IP379" s="157"/>
      <c r="IQ379" s="157"/>
      <c r="IR379" s="157"/>
      <c r="IS379" s="157"/>
      <c r="IT379" s="157"/>
      <c r="IU379" s="157"/>
      <c r="IV379" s="157"/>
    </row>
    <row r="380" spans="1:256" s="2" customFormat="1" ht="15" customHeight="1">
      <c r="A380" s="146"/>
      <c r="B380" s="238"/>
      <c r="C380" s="157"/>
      <c r="D380" s="157"/>
      <c r="E380" s="157"/>
      <c r="F380" s="157"/>
      <c r="G380" s="157"/>
      <c r="H380" s="157"/>
      <c r="I380" s="157"/>
      <c r="J380" s="157"/>
      <c r="K380" s="157"/>
      <c r="L380" s="157"/>
      <c r="M380" s="157"/>
      <c r="N380" s="157"/>
      <c r="O380" s="157"/>
      <c r="P380" s="157"/>
      <c r="Q380" s="157"/>
      <c r="R380" s="157"/>
      <c r="S380" s="157"/>
      <c r="T380" s="157"/>
      <c r="U380" s="157"/>
      <c r="V380" s="157"/>
      <c r="W380" s="157"/>
      <c r="X380" s="157"/>
      <c r="Y380" s="157"/>
      <c r="Z380" s="157"/>
      <c r="AA380" s="157"/>
      <c r="AB380" s="157"/>
      <c r="AC380" s="157"/>
      <c r="AD380" s="157"/>
      <c r="AE380" s="157"/>
      <c r="AF380" s="157"/>
      <c r="AG380" s="157"/>
      <c r="AH380" s="157"/>
      <c r="AI380" s="157"/>
      <c r="AJ380" s="157"/>
      <c r="AK380" s="157"/>
      <c r="AL380" s="157"/>
      <c r="AM380" s="157"/>
      <c r="AN380" s="157"/>
      <c r="AO380" s="157"/>
      <c r="AP380" s="157"/>
      <c r="AQ380" s="157"/>
      <c r="AR380" s="157"/>
      <c r="AS380" s="157"/>
      <c r="AT380" s="157"/>
      <c r="AU380" s="157"/>
      <c r="AV380" s="157"/>
      <c r="AW380" s="157"/>
      <c r="AX380" s="157"/>
      <c r="AY380" s="157"/>
      <c r="AZ380" s="157"/>
      <c r="BA380" s="157"/>
      <c r="BB380" s="157"/>
      <c r="BC380" s="157"/>
      <c r="BD380" s="157"/>
      <c r="BE380" s="157"/>
      <c r="BF380" s="157"/>
      <c r="BG380" s="157"/>
      <c r="BH380" s="157"/>
      <c r="BI380" s="157"/>
      <c r="BJ380" s="157"/>
      <c r="BK380" s="157"/>
      <c r="BL380" s="157"/>
      <c r="BM380" s="157"/>
      <c r="BN380" s="157"/>
      <c r="BO380" s="157"/>
      <c r="BP380" s="157"/>
      <c r="BQ380" s="157"/>
      <c r="BR380" s="157"/>
      <c r="BS380" s="157"/>
      <c r="BT380" s="157"/>
      <c r="BU380" s="157"/>
      <c r="BV380" s="157"/>
      <c r="BW380" s="157"/>
      <c r="BX380" s="157"/>
      <c r="BY380" s="157"/>
      <c r="BZ380" s="157"/>
      <c r="CA380" s="157"/>
      <c r="CB380" s="157"/>
      <c r="CC380" s="157"/>
      <c r="CD380" s="157"/>
      <c r="CE380" s="157"/>
      <c r="CF380" s="157"/>
      <c r="CG380" s="157"/>
      <c r="CH380" s="157"/>
      <c r="CI380" s="157"/>
      <c r="CJ380" s="157"/>
      <c r="CK380" s="157"/>
      <c r="CL380" s="157"/>
      <c r="CM380" s="157"/>
      <c r="CN380" s="157"/>
      <c r="CO380" s="157"/>
      <c r="CP380" s="157"/>
      <c r="CQ380" s="157"/>
      <c r="CR380" s="157"/>
      <c r="CS380" s="157"/>
      <c r="CT380" s="157"/>
      <c r="CU380" s="157"/>
      <c r="CV380" s="157"/>
      <c r="CW380" s="157"/>
      <c r="CX380" s="157"/>
      <c r="CY380" s="157"/>
      <c r="CZ380" s="157"/>
      <c r="DA380" s="157"/>
      <c r="DB380" s="157"/>
      <c r="DC380" s="157"/>
      <c r="DD380" s="157"/>
      <c r="DE380" s="157"/>
      <c r="DF380" s="157"/>
      <c r="DG380" s="157"/>
      <c r="DH380" s="157"/>
      <c r="DI380" s="157"/>
      <c r="DJ380" s="157"/>
      <c r="DK380" s="157"/>
      <c r="DL380" s="157"/>
      <c r="DM380" s="157"/>
      <c r="DN380" s="157"/>
      <c r="DO380" s="157"/>
      <c r="DP380" s="157"/>
      <c r="DQ380" s="157"/>
      <c r="DR380" s="157"/>
      <c r="DS380" s="157"/>
      <c r="DT380" s="157"/>
      <c r="DU380" s="157"/>
      <c r="DV380" s="157"/>
      <c r="DW380" s="157"/>
      <c r="DX380" s="157"/>
      <c r="DY380" s="157"/>
      <c r="DZ380" s="157"/>
      <c r="EA380" s="157"/>
      <c r="EB380" s="157"/>
      <c r="EC380" s="157"/>
      <c r="ED380" s="157"/>
      <c r="EE380" s="157"/>
      <c r="EF380" s="157"/>
      <c r="EG380" s="157"/>
      <c r="EH380" s="157"/>
      <c r="EI380" s="157"/>
      <c r="EJ380" s="157"/>
      <c r="EK380" s="157"/>
      <c r="EL380" s="157"/>
      <c r="EM380" s="157"/>
      <c r="EN380" s="157"/>
      <c r="EO380" s="157"/>
      <c r="EP380" s="157"/>
      <c r="EQ380" s="157"/>
      <c r="ER380" s="157"/>
      <c r="ES380" s="157"/>
      <c r="ET380" s="157"/>
      <c r="EU380" s="157"/>
      <c r="EV380" s="157"/>
      <c r="EW380" s="157"/>
      <c r="EX380" s="157"/>
      <c r="EY380" s="157"/>
      <c r="EZ380" s="157"/>
      <c r="FA380" s="157"/>
      <c r="FB380" s="157"/>
      <c r="FC380" s="157"/>
      <c r="FD380" s="157"/>
      <c r="FE380" s="157"/>
      <c r="FF380" s="157"/>
      <c r="FG380" s="157"/>
      <c r="FH380" s="157"/>
      <c r="FI380" s="157"/>
      <c r="FJ380" s="157"/>
      <c r="FK380" s="157"/>
      <c r="FL380" s="157"/>
      <c r="FM380" s="157"/>
      <c r="FN380" s="157"/>
      <c r="FO380" s="157"/>
      <c r="FP380" s="157"/>
      <c r="FQ380" s="157"/>
      <c r="FR380" s="157"/>
      <c r="FS380" s="157"/>
      <c r="FT380" s="157"/>
      <c r="FU380" s="157"/>
      <c r="FV380" s="157"/>
      <c r="FW380" s="157"/>
      <c r="FX380" s="157"/>
      <c r="FY380" s="157"/>
      <c r="FZ380" s="157"/>
      <c r="GA380" s="157"/>
      <c r="GB380" s="157"/>
      <c r="GC380" s="157"/>
      <c r="GD380" s="157"/>
      <c r="GE380" s="157"/>
      <c r="GF380" s="157"/>
      <c r="GG380" s="157"/>
      <c r="GH380" s="157"/>
      <c r="GI380" s="157"/>
      <c r="GJ380" s="157"/>
      <c r="GK380" s="157"/>
      <c r="GL380" s="157"/>
      <c r="GM380" s="157"/>
      <c r="GN380" s="157"/>
      <c r="GO380" s="157"/>
      <c r="GP380" s="157"/>
      <c r="GQ380" s="157"/>
      <c r="GR380" s="157"/>
      <c r="GS380" s="157"/>
      <c r="GT380" s="157"/>
      <c r="GU380" s="157"/>
      <c r="GV380" s="157"/>
      <c r="GW380" s="157"/>
      <c r="GX380" s="157"/>
      <c r="GY380" s="157"/>
      <c r="GZ380" s="157"/>
      <c r="HA380" s="157"/>
      <c r="HB380" s="157"/>
      <c r="HC380" s="157"/>
      <c r="HD380" s="157"/>
      <c r="HE380" s="157"/>
      <c r="HF380" s="157"/>
      <c r="HG380" s="157"/>
      <c r="HH380" s="157"/>
      <c r="HI380" s="157"/>
      <c r="HJ380" s="157"/>
      <c r="HK380" s="157"/>
      <c r="HL380" s="157"/>
      <c r="HM380" s="157"/>
      <c r="HN380" s="157"/>
      <c r="HO380" s="157"/>
      <c r="HP380" s="157"/>
      <c r="HQ380" s="157"/>
      <c r="HR380" s="157"/>
      <c r="HS380" s="157"/>
      <c r="HT380" s="157"/>
      <c r="HU380" s="157"/>
      <c r="HV380" s="157"/>
      <c r="HW380" s="157"/>
      <c r="HX380" s="157"/>
      <c r="HY380" s="157"/>
      <c r="HZ380" s="157"/>
      <c r="IA380" s="157"/>
      <c r="IB380" s="157"/>
      <c r="IC380" s="157"/>
      <c r="ID380" s="157"/>
      <c r="IE380" s="157"/>
      <c r="IF380" s="157"/>
      <c r="IG380" s="157"/>
      <c r="IH380" s="157"/>
      <c r="II380" s="157"/>
      <c r="IJ380" s="157"/>
      <c r="IK380" s="157"/>
      <c r="IL380" s="157"/>
      <c r="IM380" s="157"/>
      <c r="IN380" s="157"/>
      <c r="IO380" s="157"/>
      <c r="IP380" s="157"/>
      <c r="IQ380" s="157"/>
      <c r="IR380" s="157"/>
      <c r="IS380" s="157"/>
      <c r="IT380" s="157"/>
      <c r="IU380" s="157"/>
      <c r="IV380" s="157"/>
    </row>
    <row r="381" spans="1:256" s="2" customFormat="1" ht="15" customHeight="1">
      <c r="A381" s="146"/>
      <c r="B381" s="238"/>
      <c r="C381" s="157"/>
      <c r="D381" s="157"/>
      <c r="E381" s="157"/>
      <c r="F381" s="157"/>
      <c r="G381" s="157"/>
      <c r="H381" s="157"/>
      <c r="I381" s="157"/>
      <c r="J381" s="157"/>
      <c r="K381" s="157"/>
      <c r="L381" s="157"/>
      <c r="M381" s="157"/>
      <c r="N381" s="157"/>
      <c r="O381" s="157"/>
      <c r="P381" s="157"/>
      <c r="Q381" s="157"/>
      <c r="R381" s="157"/>
      <c r="S381" s="157"/>
      <c r="T381" s="157"/>
      <c r="U381" s="157"/>
      <c r="V381" s="157"/>
      <c r="W381" s="157"/>
      <c r="X381" s="157"/>
      <c r="Y381" s="157"/>
      <c r="Z381" s="157"/>
      <c r="AA381" s="157"/>
      <c r="AB381" s="157"/>
      <c r="AC381" s="157"/>
      <c r="AD381" s="157"/>
      <c r="AE381" s="157"/>
      <c r="AF381" s="157"/>
      <c r="AG381" s="157"/>
      <c r="AH381" s="157"/>
      <c r="AI381" s="157"/>
      <c r="AJ381" s="157"/>
      <c r="AK381" s="157"/>
      <c r="AL381" s="157"/>
      <c r="AM381" s="157"/>
      <c r="AN381" s="157"/>
      <c r="AO381" s="157"/>
      <c r="AP381" s="157"/>
      <c r="AQ381" s="157"/>
      <c r="AR381" s="157"/>
      <c r="AS381" s="157"/>
      <c r="AT381" s="157"/>
      <c r="AU381" s="157"/>
      <c r="AV381" s="157"/>
      <c r="AW381" s="157"/>
      <c r="AX381" s="157"/>
      <c r="AY381" s="157"/>
      <c r="AZ381" s="157"/>
      <c r="BA381" s="157"/>
      <c r="BB381" s="157"/>
      <c r="BC381" s="157"/>
      <c r="BD381" s="157"/>
      <c r="BE381" s="157"/>
      <c r="BF381" s="157"/>
      <c r="BG381" s="157"/>
      <c r="BH381" s="157"/>
      <c r="BI381" s="157"/>
      <c r="BJ381" s="157"/>
      <c r="BK381" s="157"/>
      <c r="BL381" s="157"/>
      <c r="BM381" s="157"/>
      <c r="BN381" s="157"/>
      <c r="BO381" s="157"/>
      <c r="BP381" s="157"/>
      <c r="BQ381" s="157"/>
      <c r="BR381" s="157"/>
      <c r="BS381" s="157"/>
      <c r="BT381" s="157"/>
      <c r="BU381" s="157"/>
      <c r="BV381" s="157"/>
      <c r="BW381" s="157"/>
      <c r="BX381" s="157"/>
      <c r="BY381" s="157"/>
      <c r="BZ381" s="157"/>
      <c r="CA381" s="157"/>
      <c r="CB381" s="157"/>
      <c r="CC381" s="157"/>
      <c r="CD381" s="157"/>
      <c r="CE381" s="157"/>
      <c r="CF381" s="157"/>
      <c r="CG381" s="157"/>
      <c r="CH381" s="157"/>
      <c r="CI381" s="157"/>
      <c r="CJ381" s="157"/>
      <c r="CK381" s="157"/>
      <c r="CL381" s="157"/>
      <c r="CM381" s="157"/>
      <c r="CN381" s="157"/>
      <c r="CO381" s="157"/>
      <c r="CP381" s="157"/>
      <c r="CQ381" s="157"/>
      <c r="CR381" s="157"/>
      <c r="CS381" s="157"/>
      <c r="CT381" s="157"/>
      <c r="CU381" s="157"/>
      <c r="CV381" s="157"/>
      <c r="CW381" s="157"/>
      <c r="CX381" s="157"/>
      <c r="CY381" s="157"/>
      <c r="CZ381" s="157"/>
      <c r="DA381" s="157"/>
      <c r="DB381" s="157"/>
      <c r="DC381" s="157"/>
      <c r="DD381" s="157"/>
      <c r="DE381" s="157"/>
      <c r="DF381" s="157"/>
      <c r="DG381" s="157"/>
      <c r="DH381" s="157"/>
      <c r="DI381" s="157"/>
      <c r="DJ381" s="157"/>
      <c r="DK381" s="157"/>
      <c r="DL381" s="157"/>
      <c r="DM381" s="157"/>
      <c r="DN381" s="157"/>
      <c r="DO381" s="157"/>
      <c r="DP381" s="157"/>
      <c r="DQ381" s="157"/>
      <c r="DR381" s="157"/>
      <c r="DS381" s="157"/>
      <c r="DT381" s="157"/>
      <c r="DU381" s="157"/>
      <c r="DV381" s="157"/>
      <c r="DW381" s="157"/>
      <c r="DX381" s="157"/>
      <c r="DY381" s="157"/>
      <c r="DZ381" s="157"/>
      <c r="EA381" s="157"/>
      <c r="EB381" s="157"/>
      <c r="EC381" s="157"/>
      <c r="ED381" s="157"/>
      <c r="EE381" s="157"/>
      <c r="EF381" s="157"/>
      <c r="EG381" s="157"/>
      <c r="EH381" s="157"/>
      <c r="EI381" s="157"/>
      <c r="EJ381" s="157"/>
      <c r="EK381" s="157"/>
      <c r="EL381" s="157"/>
      <c r="EM381" s="157"/>
      <c r="EN381" s="157"/>
      <c r="EO381" s="157"/>
      <c r="EP381" s="157"/>
      <c r="EQ381" s="157"/>
      <c r="ER381" s="157"/>
      <c r="ES381" s="157"/>
      <c r="ET381" s="157"/>
      <c r="EU381" s="157"/>
      <c r="EV381" s="157"/>
      <c r="EW381" s="157"/>
      <c r="EX381" s="157"/>
      <c r="EY381" s="157"/>
      <c r="EZ381" s="157"/>
      <c r="FA381" s="157"/>
      <c r="FB381" s="157"/>
      <c r="FC381" s="157"/>
      <c r="FD381" s="157"/>
      <c r="FE381" s="157"/>
      <c r="FF381" s="157"/>
      <c r="FG381" s="157"/>
      <c r="FH381" s="157"/>
      <c r="FI381" s="157"/>
      <c r="FJ381" s="157"/>
      <c r="FK381" s="157"/>
      <c r="FL381" s="157"/>
      <c r="FM381" s="157"/>
      <c r="FN381" s="157"/>
      <c r="FO381" s="157"/>
      <c r="FP381" s="157"/>
      <c r="FQ381" s="157"/>
      <c r="FR381" s="157"/>
      <c r="FS381" s="157"/>
      <c r="FT381" s="157"/>
      <c r="FU381" s="157"/>
      <c r="FV381" s="157"/>
      <c r="FW381" s="157"/>
      <c r="FX381" s="157"/>
      <c r="FY381" s="157"/>
      <c r="FZ381" s="157"/>
      <c r="GA381" s="157"/>
      <c r="GB381" s="157"/>
      <c r="GC381" s="157"/>
      <c r="GD381" s="157"/>
      <c r="GE381" s="157"/>
      <c r="GF381" s="157"/>
      <c r="GG381" s="157"/>
      <c r="GH381" s="157"/>
      <c r="GI381" s="157"/>
      <c r="GJ381" s="157"/>
      <c r="GK381" s="157"/>
      <c r="GL381" s="157"/>
      <c r="GM381" s="157"/>
      <c r="GN381" s="157"/>
      <c r="GO381" s="157"/>
      <c r="GP381" s="157"/>
      <c r="GQ381" s="157"/>
      <c r="GR381" s="157"/>
      <c r="GS381" s="157"/>
      <c r="GT381" s="157"/>
      <c r="GU381" s="157"/>
      <c r="GV381" s="157"/>
      <c r="GW381" s="157"/>
      <c r="GX381" s="157"/>
      <c r="GY381" s="157"/>
      <c r="GZ381" s="157"/>
      <c r="HA381" s="157"/>
      <c r="HB381" s="157"/>
      <c r="HC381" s="157"/>
      <c r="HD381" s="157"/>
      <c r="HE381" s="157"/>
      <c r="HF381" s="157"/>
      <c r="HG381" s="157"/>
      <c r="HH381" s="157"/>
      <c r="HI381" s="157"/>
      <c r="HJ381" s="157"/>
      <c r="HK381" s="157"/>
      <c r="HL381" s="157"/>
      <c r="HM381" s="157"/>
      <c r="HN381" s="157"/>
      <c r="HO381" s="157"/>
      <c r="HP381" s="157"/>
      <c r="HQ381" s="157"/>
      <c r="HR381" s="157"/>
      <c r="HS381" s="157"/>
      <c r="HT381" s="157"/>
      <c r="HU381" s="157"/>
      <c r="HV381" s="157"/>
      <c r="HW381" s="157"/>
      <c r="HX381" s="157"/>
      <c r="HY381" s="157"/>
      <c r="HZ381" s="157"/>
      <c r="IA381" s="157"/>
      <c r="IB381" s="157"/>
      <c r="IC381" s="157"/>
      <c r="ID381" s="157"/>
      <c r="IE381" s="157"/>
      <c r="IF381" s="157"/>
      <c r="IG381" s="157"/>
      <c r="IH381" s="157"/>
      <c r="II381" s="157"/>
      <c r="IJ381" s="157"/>
      <c r="IK381" s="157"/>
      <c r="IL381" s="157"/>
      <c r="IM381" s="157"/>
      <c r="IN381" s="157"/>
      <c r="IO381" s="157"/>
      <c r="IP381" s="157"/>
      <c r="IQ381" s="157"/>
      <c r="IR381" s="157"/>
      <c r="IS381" s="157"/>
      <c r="IT381" s="157"/>
      <c r="IU381" s="157"/>
      <c r="IV381" s="157"/>
    </row>
    <row r="382" spans="1:256" s="2" customFormat="1" ht="15" customHeight="1">
      <c r="A382" s="146"/>
      <c r="B382" s="238"/>
      <c r="C382" s="157"/>
      <c r="D382" s="157"/>
      <c r="E382" s="157"/>
      <c r="F382" s="157"/>
      <c r="G382" s="157"/>
      <c r="H382" s="157"/>
      <c r="I382" s="157"/>
      <c r="J382" s="157"/>
      <c r="K382" s="157"/>
      <c r="L382" s="157"/>
      <c r="M382" s="157"/>
      <c r="N382" s="157"/>
      <c r="O382" s="157"/>
      <c r="P382" s="157"/>
      <c r="Q382" s="157"/>
      <c r="R382" s="157"/>
      <c r="S382" s="157"/>
      <c r="T382" s="157"/>
      <c r="U382" s="157"/>
      <c r="V382" s="157"/>
      <c r="W382" s="157"/>
      <c r="X382" s="157"/>
      <c r="Y382" s="157"/>
      <c r="Z382" s="157"/>
      <c r="AA382" s="157"/>
      <c r="AB382" s="157"/>
      <c r="AC382" s="157"/>
      <c r="AD382" s="157"/>
      <c r="AE382" s="157"/>
      <c r="AF382" s="157"/>
      <c r="AG382" s="157"/>
      <c r="AH382" s="157"/>
      <c r="AI382" s="157"/>
      <c r="AJ382" s="157"/>
      <c r="AK382" s="157"/>
      <c r="AL382" s="157"/>
      <c r="AM382" s="157"/>
      <c r="AN382" s="157"/>
      <c r="AO382" s="157"/>
      <c r="AP382" s="157"/>
      <c r="AQ382" s="157"/>
      <c r="AR382" s="157"/>
      <c r="AS382" s="157"/>
      <c r="AT382" s="157"/>
      <c r="AU382" s="157"/>
      <c r="AV382" s="157"/>
      <c r="AW382" s="157"/>
      <c r="AX382" s="157"/>
      <c r="AY382" s="157"/>
      <c r="AZ382" s="157"/>
      <c r="BA382" s="157"/>
      <c r="BB382" s="157"/>
      <c r="BC382" s="157"/>
      <c r="BD382" s="157"/>
      <c r="BE382" s="157"/>
      <c r="BF382" s="157"/>
      <c r="BG382" s="157"/>
      <c r="BH382" s="157"/>
      <c r="BI382" s="157"/>
      <c r="BJ382" s="157"/>
      <c r="BK382" s="157"/>
      <c r="BL382" s="157"/>
      <c r="BM382" s="157"/>
      <c r="BN382" s="157"/>
      <c r="BO382" s="157"/>
      <c r="BP382" s="157"/>
      <c r="BQ382" s="157"/>
      <c r="BR382" s="157"/>
      <c r="BS382" s="157"/>
      <c r="BT382" s="157"/>
      <c r="BU382" s="157"/>
      <c r="BV382" s="157"/>
      <c r="BW382" s="157"/>
      <c r="BX382" s="157"/>
      <c r="BY382" s="157"/>
      <c r="BZ382" s="157"/>
      <c r="CA382" s="157"/>
      <c r="CB382" s="157"/>
      <c r="CC382" s="157"/>
      <c r="CD382" s="157"/>
      <c r="CE382" s="157"/>
      <c r="CF382" s="157"/>
      <c r="CG382" s="157"/>
      <c r="CH382" s="157"/>
      <c r="CI382" s="157"/>
      <c r="CJ382" s="157"/>
      <c r="CK382" s="157"/>
      <c r="CL382" s="157"/>
      <c r="CM382" s="157"/>
      <c r="CN382" s="157"/>
      <c r="CO382" s="157"/>
      <c r="CP382" s="157"/>
      <c r="CQ382" s="157"/>
      <c r="CR382" s="157"/>
      <c r="CS382" s="157"/>
      <c r="CT382" s="157"/>
      <c r="CU382" s="157"/>
      <c r="CV382" s="157"/>
      <c r="CW382" s="157"/>
      <c r="CX382" s="157"/>
      <c r="CY382" s="157"/>
      <c r="CZ382" s="157"/>
      <c r="DA382" s="157"/>
      <c r="DB382" s="157"/>
      <c r="DC382" s="157"/>
      <c r="DD382" s="157"/>
      <c r="DE382" s="157"/>
      <c r="DF382" s="157"/>
      <c r="DG382" s="157"/>
      <c r="DH382" s="157"/>
      <c r="DI382" s="157"/>
      <c r="DJ382" s="157"/>
      <c r="DK382" s="157"/>
      <c r="DL382" s="157"/>
      <c r="DM382" s="157"/>
      <c r="DN382" s="157"/>
      <c r="DO382" s="157"/>
      <c r="DP382" s="157"/>
      <c r="DQ382" s="157"/>
      <c r="DR382" s="157"/>
      <c r="DS382" s="157"/>
      <c r="DT382" s="157"/>
      <c r="DU382" s="157"/>
      <c r="DV382" s="157"/>
      <c r="DW382" s="157"/>
      <c r="DX382" s="157"/>
      <c r="DY382" s="157"/>
      <c r="DZ382" s="157"/>
      <c r="EA382" s="157"/>
      <c r="EB382" s="157"/>
      <c r="EC382" s="157"/>
      <c r="ED382" s="157"/>
      <c r="EE382" s="157"/>
      <c r="EF382" s="157"/>
      <c r="EG382" s="157"/>
      <c r="EH382" s="157"/>
      <c r="EI382" s="157"/>
      <c r="EJ382" s="157"/>
      <c r="EK382" s="157"/>
      <c r="EL382" s="157"/>
      <c r="EM382" s="157"/>
      <c r="EN382" s="157"/>
      <c r="EO382" s="157"/>
      <c r="EP382" s="157"/>
      <c r="EQ382" s="157"/>
      <c r="ER382" s="157"/>
      <c r="ES382" s="157"/>
      <c r="ET382" s="157"/>
      <c r="EU382" s="157"/>
      <c r="EV382" s="157"/>
      <c r="EW382" s="157"/>
      <c r="EX382" s="157"/>
      <c r="EY382" s="157"/>
      <c r="EZ382" s="157"/>
      <c r="FA382" s="157"/>
      <c r="FB382" s="157"/>
      <c r="FC382" s="157"/>
      <c r="FD382" s="157"/>
      <c r="FE382" s="157"/>
      <c r="FF382" s="157"/>
      <c r="FG382" s="157"/>
      <c r="FH382" s="157"/>
      <c r="FI382" s="157"/>
      <c r="FJ382" s="157"/>
      <c r="FK382" s="157"/>
      <c r="FL382" s="157"/>
      <c r="FM382" s="157"/>
      <c r="FN382" s="157"/>
      <c r="FO382" s="157"/>
      <c r="FP382" s="157"/>
      <c r="FQ382" s="157"/>
      <c r="FR382" s="157"/>
      <c r="FS382" s="157"/>
      <c r="FT382" s="157"/>
      <c r="FU382" s="157"/>
      <c r="FV382" s="157"/>
      <c r="FW382" s="157"/>
      <c r="FX382" s="157"/>
      <c r="FY382" s="157"/>
      <c r="FZ382" s="157"/>
      <c r="GA382" s="157"/>
      <c r="GB382" s="157"/>
      <c r="GC382" s="157"/>
      <c r="GD382" s="157"/>
      <c r="GE382" s="157"/>
      <c r="GF382" s="157"/>
      <c r="GG382" s="157"/>
      <c r="GH382" s="157"/>
      <c r="GI382" s="157"/>
      <c r="GJ382" s="157"/>
      <c r="GK382" s="157"/>
      <c r="GL382" s="157"/>
      <c r="GM382" s="157"/>
      <c r="GN382" s="157"/>
      <c r="GO382" s="157"/>
      <c r="GP382" s="157"/>
      <c r="GQ382" s="157"/>
      <c r="GR382" s="157"/>
      <c r="GS382" s="157"/>
      <c r="GT382" s="157"/>
      <c r="GU382" s="157"/>
      <c r="GV382" s="157"/>
      <c r="GW382" s="157"/>
      <c r="GX382" s="157"/>
      <c r="GY382" s="157"/>
      <c r="GZ382" s="157"/>
      <c r="HA382" s="157"/>
      <c r="HB382" s="157"/>
      <c r="HC382" s="157"/>
      <c r="HD382" s="157"/>
      <c r="HE382" s="157"/>
      <c r="HF382" s="157"/>
      <c r="HG382" s="157"/>
      <c r="HH382" s="157"/>
      <c r="HI382" s="157"/>
      <c r="HJ382" s="157"/>
      <c r="HK382" s="157"/>
      <c r="HL382" s="157"/>
      <c r="HM382" s="157"/>
      <c r="HN382" s="157"/>
      <c r="HO382" s="157"/>
      <c r="HP382" s="157"/>
      <c r="HQ382" s="157"/>
      <c r="HR382" s="157"/>
      <c r="HS382" s="157"/>
      <c r="HT382" s="157"/>
      <c r="HU382" s="157"/>
      <c r="HV382" s="157"/>
      <c r="HW382" s="157"/>
      <c r="HX382" s="157"/>
      <c r="HY382" s="157"/>
      <c r="HZ382" s="157"/>
      <c r="IA382" s="157"/>
      <c r="IB382" s="157"/>
      <c r="IC382" s="157"/>
      <c r="ID382" s="157"/>
      <c r="IE382" s="157"/>
      <c r="IF382" s="157"/>
      <c r="IG382" s="157"/>
      <c r="IH382" s="157"/>
      <c r="II382" s="157"/>
      <c r="IJ382" s="157"/>
      <c r="IK382" s="157"/>
      <c r="IL382" s="157"/>
      <c r="IM382" s="157"/>
      <c r="IN382" s="157"/>
      <c r="IO382" s="157"/>
      <c r="IP382" s="157"/>
      <c r="IQ382" s="157"/>
      <c r="IR382" s="157"/>
      <c r="IS382" s="157"/>
      <c r="IT382" s="157"/>
      <c r="IU382" s="157"/>
      <c r="IV382" s="157"/>
    </row>
    <row r="383" spans="1:256" s="2" customFormat="1" ht="15" customHeight="1">
      <c r="A383" s="146"/>
      <c r="B383" s="238"/>
      <c r="C383" s="157"/>
      <c r="D383" s="157"/>
      <c r="E383" s="157"/>
      <c r="F383" s="157"/>
      <c r="G383" s="157"/>
      <c r="H383" s="157"/>
      <c r="I383" s="157"/>
      <c r="J383" s="157"/>
      <c r="K383" s="157"/>
      <c r="L383" s="157"/>
      <c r="M383" s="157"/>
      <c r="N383" s="157"/>
      <c r="O383" s="157"/>
      <c r="P383" s="157"/>
      <c r="Q383" s="157"/>
      <c r="R383" s="157"/>
      <c r="S383" s="157"/>
      <c r="T383" s="157"/>
      <c r="U383" s="157"/>
      <c r="V383" s="157"/>
      <c r="W383" s="157"/>
      <c r="X383" s="157"/>
      <c r="Y383" s="157"/>
      <c r="Z383" s="157"/>
      <c r="AA383" s="157"/>
      <c r="AB383" s="157"/>
      <c r="AC383" s="157"/>
      <c r="AD383" s="157"/>
      <c r="AE383" s="157"/>
      <c r="AF383" s="157"/>
      <c r="AG383" s="157"/>
      <c r="AH383" s="157"/>
      <c r="AI383" s="157"/>
      <c r="AJ383" s="157"/>
      <c r="AK383" s="157"/>
      <c r="AL383" s="157"/>
      <c r="AM383" s="157"/>
      <c r="AN383" s="157"/>
      <c r="AO383" s="157"/>
      <c r="AP383" s="157"/>
      <c r="AQ383" s="157"/>
      <c r="AR383" s="157"/>
      <c r="AS383" s="157"/>
      <c r="AT383" s="157"/>
      <c r="AU383" s="157"/>
      <c r="AV383" s="157"/>
      <c r="AW383" s="157"/>
      <c r="AX383" s="157"/>
      <c r="AY383" s="157"/>
      <c r="AZ383" s="157"/>
      <c r="BA383" s="157"/>
      <c r="BB383" s="157"/>
      <c r="BC383" s="157"/>
      <c r="BD383" s="157"/>
      <c r="BE383" s="157"/>
      <c r="BF383" s="157"/>
      <c r="BG383" s="157"/>
      <c r="BH383" s="157"/>
      <c r="BI383" s="157"/>
      <c r="BJ383" s="157"/>
      <c r="BK383" s="157"/>
      <c r="BL383" s="157"/>
      <c r="BM383" s="157"/>
      <c r="BN383" s="157"/>
      <c r="BO383" s="157"/>
      <c r="BP383" s="157"/>
      <c r="BQ383" s="157"/>
      <c r="BR383" s="157"/>
      <c r="BS383" s="157"/>
      <c r="BT383" s="157"/>
      <c r="BU383" s="157"/>
      <c r="BV383" s="157"/>
      <c r="BW383" s="157"/>
      <c r="BX383" s="157"/>
      <c r="BY383" s="157"/>
      <c r="BZ383" s="157"/>
      <c r="CA383" s="157"/>
      <c r="CB383" s="157"/>
      <c r="CC383" s="157"/>
      <c r="CD383" s="157"/>
      <c r="CE383" s="157"/>
      <c r="CF383" s="157"/>
      <c r="CG383" s="157"/>
      <c r="CH383" s="157"/>
      <c r="CI383" s="157"/>
      <c r="CJ383" s="157"/>
      <c r="CK383" s="157"/>
      <c r="CL383" s="157"/>
      <c r="CM383" s="157"/>
      <c r="CN383" s="157"/>
      <c r="CO383" s="157"/>
      <c r="CP383" s="157"/>
      <c r="CQ383" s="157"/>
      <c r="CR383" s="157"/>
      <c r="CS383" s="157"/>
      <c r="CT383" s="157"/>
      <c r="CU383" s="157"/>
      <c r="CV383" s="157"/>
      <c r="CW383" s="157"/>
      <c r="CX383" s="157"/>
      <c r="CY383" s="157"/>
      <c r="CZ383" s="157"/>
      <c r="DA383" s="157"/>
      <c r="DB383" s="157"/>
      <c r="DC383" s="157"/>
      <c r="DD383" s="157"/>
      <c r="DE383" s="157"/>
      <c r="DF383" s="157"/>
      <c r="DG383" s="157"/>
      <c r="DH383" s="157"/>
      <c r="DI383" s="157"/>
      <c r="DJ383" s="157"/>
      <c r="DK383" s="157"/>
      <c r="DL383" s="157"/>
      <c r="DM383" s="157"/>
      <c r="DN383" s="157"/>
      <c r="DO383" s="157"/>
      <c r="DP383" s="157"/>
      <c r="DQ383" s="157"/>
      <c r="DR383" s="157"/>
      <c r="DS383" s="157"/>
      <c r="DT383" s="157"/>
      <c r="DU383" s="157"/>
      <c r="DV383" s="157"/>
      <c r="DW383" s="157"/>
      <c r="DX383" s="157"/>
      <c r="DY383" s="157"/>
      <c r="DZ383" s="157"/>
      <c r="EA383" s="157"/>
      <c r="EB383" s="157"/>
      <c r="EC383" s="157"/>
      <c r="ED383" s="157"/>
      <c r="EE383" s="157"/>
      <c r="EF383" s="157"/>
      <c r="EG383" s="157"/>
      <c r="EH383" s="157"/>
      <c r="EI383" s="157"/>
      <c r="EJ383" s="157"/>
      <c r="EK383" s="157"/>
      <c r="EL383" s="157"/>
      <c r="EM383" s="157"/>
      <c r="EN383" s="157"/>
      <c r="EO383" s="157"/>
      <c r="EP383" s="157"/>
      <c r="EQ383" s="157"/>
      <c r="ER383" s="157"/>
      <c r="ES383" s="157"/>
      <c r="ET383" s="157"/>
      <c r="EU383" s="157"/>
      <c r="EV383" s="157"/>
      <c r="EW383" s="157"/>
      <c r="EX383" s="157"/>
      <c r="EY383" s="157"/>
      <c r="EZ383" s="157"/>
      <c r="FA383" s="157"/>
      <c r="FB383" s="157"/>
      <c r="FC383" s="157"/>
      <c r="FD383" s="157"/>
      <c r="FE383" s="157"/>
      <c r="FF383" s="157"/>
      <c r="FG383" s="157"/>
      <c r="FH383" s="157"/>
      <c r="FI383" s="157"/>
      <c r="FJ383" s="157"/>
      <c r="FK383" s="157"/>
      <c r="FL383" s="157"/>
      <c r="FM383" s="157"/>
      <c r="FN383" s="157"/>
      <c r="FO383" s="157"/>
      <c r="FP383" s="157"/>
      <c r="FQ383" s="157"/>
      <c r="FR383" s="157"/>
      <c r="FS383" s="157"/>
      <c r="FT383" s="157"/>
      <c r="FU383" s="157"/>
      <c r="FV383" s="157"/>
      <c r="FW383" s="157"/>
      <c r="FX383" s="157"/>
      <c r="FY383" s="157"/>
      <c r="FZ383" s="157"/>
      <c r="GA383" s="157"/>
      <c r="GB383" s="157"/>
      <c r="GC383" s="157"/>
      <c r="GD383" s="157"/>
      <c r="GE383" s="157"/>
      <c r="GF383" s="157"/>
      <c r="GG383" s="157"/>
      <c r="GH383" s="157"/>
      <c r="GI383" s="157"/>
      <c r="GJ383" s="157"/>
      <c r="GK383" s="157"/>
      <c r="GL383" s="157"/>
      <c r="GM383" s="157"/>
      <c r="GN383" s="157"/>
      <c r="GO383" s="157"/>
      <c r="GP383" s="157"/>
      <c r="GQ383" s="157"/>
      <c r="GR383" s="157"/>
      <c r="GS383" s="157"/>
      <c r="GT383" s="157"/>
      <c r="GU383" s="157"/>
      <c r="GV383" s="157"/>
      <c r="GW383" s="157"/>
      <c r="GX383" s="157"/>
      <c r="GY383" s="157"/>
      <c r="GZ383" s="157"/>
      <c r="HA383" s="157"/>
      <c r="HB383" s="157"/>
      <c r="HC383" s="157"/>
      <c r="HD383" s="157"/>
      <c r="HE383" s="157"/>
      <c r="HF383" s="157"/>
      <c r="HG383" s="157"/>
      <c r="HH383" s="157"/>
      <c r="HI383" s="157"/>
      <c r="HJ383" s="157"/>
      <c r="HK383" s="157"/>
      <c r="HL383" s="157"/>
      <c r="HM383" s="157"/>
      <c r="HN383" s="157"/>
      <c r="HO383" s="157"/>
      <c r="HP383" s="157"/>
      <c r="HQ383" s="157"/>
      <c r="HR383" s="157"/>
      <c r="HS383" s="157"/>
      <c r="HT383" s="157"/>
      <c r="HU383" s="157"/>
      <c r="HV383" s="157"/>
      <c r="HW383" s="157"/>
      <c r="HX383" s="157"/>
      <c r="HY383" s="157"/>
      <c r="HZ383" s="157"/>
      <c r="IA383" s="157"/>
      <c r="IB383" s="157"/>
      <c r="IC383" s="157"/>
      <c r="ID383" s="157"/>
      <c r="IE383" s="157"/>
      <c r="IF383" s="157"/>
      <c r="IG383" s="157"/>
      <c r="IH383" s="157"/>
      <c r="II383" s="157"/>
      <c r="IJ383" s="157"/>
      <c r="IK383" s="157"/>
      <c r="IL383" s="157"/>
      <c r="IM383" s="157"/>
      <c r="IN383" s="157"/>
      <c r="IO383" s="157"/>
      <c r="IP383" s="157"/>
      <c r="IQ383" s="157"/>
      <c r="IR383" s="157"/>
      <c r="IS383" s="157"/>
      <c r="IT383" s="157"/>
      <c r="IU383" s="157"/>
      <c r="IV383" s="157"/>
    </row>
    <row r="384" spans="1:256" ht="15" customHeight="1">
      <c r="A384" s="146"/>
      <c r="B384" s="238"/>
      <c r="C384" s="157"/>
      <c r="D384" s="157"/>
      <c r="E384" s="157"/>
      <c r="F384" s="157"/>
      <c r="G384" s="157"/>
      <c r="H384" s="157"/>
      <c r="I384" s="157"/>
      <c r="J384" s="157"/>
      <c r="K384" s="157"/>
      <c r="L384" s="157"/>
      <c r="M384" s="157"/>
      <c r="N384" s="157"/>
      <c r="O384" s="157"/>
      <c r="P384" s="157"/>
      <c r="Q384" s="157"/>
      <c r="R384" s="157"/>
      <c r="S384" s="157"/>
      <c r="T384" s="157"/>
      <c r="U384" s="157"/>
      <c r="V384" s="157"/>
      <c r="W384" s="157"/>
      <c r="X384" s="157"/>
      <c r="Y384" s="157"/>
      <c r="Z384" s="157"/>
      <c r="AA384" s="157"/>
      <c r="AB384" s="157"/>
      <c r="AC384" s="157"/>
      <c r="AD384" s="157"/>
      <c r="AE384" s="157"/>
      <c r="AF384" s="157"/>
      <c r="AG384" s="157"/>
      <c r="AH384" s="157"/>
      <c r="AI384" s="157"/>
      <c r="AJ384" s="157"/>
      <c r="AK384" s="157"/>
      <c r="AL384" s="157"/>
      <c r="AM384" s="157"/>
      <c r="AN384" s="157"/>
      <c r="AO384" s="157"/>
      <c r="AP384" s="157"/>
      <c r="AQ384" s="157"/>
      <c r="AR384" s="157"/>
      <c r="AS384" s="157"/>
      <c r="AT384" s="157"/>
      <c r="AU384" s="157"/>
      <c r="AV384" s="157"/>
      <c r="AW384" s="157"/>
      <c r="AX384" s="157"/>
      <c r="AY384" s="157"/>
      <c r="AZ384" s="157"/>
      <c r="BA384" s="157"/>
      <c r="BB384" s="157"/>
      <c r="BC384" s="157"/>
      <c r="BD384" s="157"/>
      <c r="BE384" s="157"/>
      <c r="BF384" s="157"/>
      <c r="BG384" s="157"/>
      <c r="BH384" s="157"/>
      <c r="BI384" s="157"/>
      <c r="BJ384" s="157"/>
      <c r="BK384" s="157"/>
      <c r="BL384" s="157"/>
      <c r="BM384" s="157"/>
      <c r="BN384" s="157"/>
      <c r="BO384" s="157"/>
      <c r="BP384" s="157"/>
      <c r="BQ384" s="157"/>
      <c r="BR384" s="157"/>
      <c r="BS384" s="157"/>
      <c r="BT384" s="157"/>
      <c r="BU384" s="157"/>
      <c r="BV384" s="157"/>
      <c r="BW384" s="157"/>
      <c r="BX384" s="157"/>
      <c r="BY384" s="157"/>
      <c r="BZ384" s="157"/>
      <c r="CA384" s="157"/>
      <c r="CB384" s="157"/>
      <c r="CC384" s="157"/>
      <c r="CD384" s="157"/>
      <c r="CE384" s="157"/>
      <c r="CF384" s="157"/>
      <c r="CG384" s="157"/>
      <c r="CH384" s="157"/>
      <c r="CI384" s="157"/>
      <c r="CJ384" s="157"/>
      <c r="CK384" s="157"/>
      <c r="CL384" s="157"/>
      <c r="CM384" s="157"/>
      <c r="CN384" s="157"/>
      <c r="CO384" s="157"/>
      <c r="CP384" s="157"/>
      <c r="CQ384" s="157"/>
      <c r="CR384" s="157"/>
      <c r="CS384" s="157"/>
      <c r="CT384" s="157"/>
      <c r="CU384" s="157"/>
      <c r="CV384" s="157"/>
      <c r="CW384" s="157"/>
      <c r="CX384" s="157"/>
      <c r="CY384" s="157"/>
      <c r="CZ384" s="157"/>
      <c r="DA384" s="157"/>
      <c r="DB384" s="157"/>
      <c r="DC384" s="157"/>
      <c r="DD384" s="157"/>
      <c r="DE384" s="157"/>
      <c r="DF384" s="157"/>
      <c r="DG384" s="157"/>
      <c r="DH384" s="157"/>
      <c r="DI384" s="157"/>
      <c r="DJ384" s="157"/>
      <c r="DK384" s="157"/>
      <c r="DL384" s="157"/>
      <c r="DM384" s="157"/>
      <c r="DN384" s="157"/>
      <c r="DO384" s="157"/>
      <c r="DP384" s="157"/>
      <c r="DQ384" s="157"/>
      <c r="DR384" s="157"/>
      <c r="DS384" s="157"/>
      <c r="DT384" s="157"/>
      <c r="DU384" s="157"/>
      <c r="DV384" s="157"/>
      <c r="DW384" s="157"/>
      <c r="DX384" s="157"/>
      <c r="DY384" s="157"/>
      <c r="DZ384" s="157"/>
      <c r="EA384" s="157"/>
      <c r="EB384" s="157"/>
      <c r="EC384" s="157"/>
      <c r="ED384" s="157"/>
      <c r="EE384" s="157"/>
      <c r="EF384" s="157"/>
      <c r="EG384" s="157"/>
      <c r="EH384" s="157"/>
      <c r="EI384" s="157"/>
      <c r="EJ384" s="157"/>
      <c r="EK384" s="157"/>
      <c r="EL384" s="157"/>
      <c r="EM384" s="157"/>
      <c r="EN384" s="157"/>
      <c r="EO384" s="157"/>
      <c r="EP384" s="157"/>
      <c r="EQ384" s="157"/>
      <c r="ER384" s="157"/>
      <c r="ES384" s="157"/>
      <c r="ET384" s="157"/>
      <c r="EU384" s="157"/>
      <c r="EV384" s="157"/>
      <c r="EW384" s="157"/>
      <c r="EX384" s="157"/>
      <c r="EY384" s="157"/>
      <c r="EZ384" s="157"/>
      <c r="FA384" s="157"/>
      <c r="FB384" s="157"/>
      <c r="FC384" s="157"/>
      <c r="FD384" s="157"/>
      <c r="FE384" s="157"/>
      <c r="FF384" s="157"/>
      <c r="FG384" s="157"/>
      <c r="FH384" s="157"/>
      <c r="FI384" s="157"/>
      <c r="FJ384" s="157"/>
      <c r="FK384" s="157"/>
      <c r="FL384" s="157"/>
      <c r="FM384" s="157"/>
      <c r="FN384" s="157"/>
      <c r="FO384" s="157"/>
      <c r="FP384" s="157"/>
      <c r="FQ384" s="157"/>
      <c r="FR384" s="157"/>
      <c r="FS384" s="157"/>
      <c r="FT384" s="157"/>
      <c r="FU384" s="157"/>
      <c r="FV384" s="157"/>
      <c r="FW384" s="157"/>
      <c r="FX384" s="157"/>
      <c r="FY384" s="157"/>
      <c r="FZ384" s="157"/>
      <c r="GA384" s="157"/>
      <c r="GB384" s="157"/>
      <c r="GC384" s="157"/>
      <c r="GD384" s="157"/>
      <c r="GE384" s="157"/>
      <c r="GF384" s="157"/>
      <c r="GG384" s="157"/>
      <c r="GH384" s="157"/>
      <c r="GI384" s="157"/>
      <c r="GJ384" s="157"/>
      <c r="GK384" s="157"/>
      <c r="GL384" s="157"/>
      <c r="GM384" s="157"/>
      <c r="GN384" s="157"/>
      <c r="GO384" s="157"/>
      <c r="GP384" s="157"/>
      <c r="GQ384" s="157"/>
      <c r="GR384" s="157"/>
      <c r="GS384" s="157"/>
      <c r="GT384" s="157"/>
      <c r="GU384" s="157"/>
      <c r="GV384" s="157"/>
      <c r="GW384" s="157"/>
      <c r="GX384" s="157"/>
      <c r="GY384" s="157"/>
      <c r="GZ384" s="157"/>
      <c r="HA384" s="157"/>
      <c r="HB384" s="157"/>
      <c r="HC384" s="157"/>
      <c r="HD384" s="157"/>
      <c r="HE384" s="157"/>
      <c r="HF384" s="157"/>
      <c r="HG384" s="157"/>
      <c r="HH384" s="157"/>
      <c r="HI384" s="157"/>
      <c r="HJ384" s="157"/>
      <c r="HK384" s="157"/>
      <c r="HL384" s="157"/>
      <c r="HM384" s="157"/>
      <c r="HN384" s="157"/>
      <c r="HO384" s="157"/>
      <c r="HP384" s="157"/>
      <c r="HQ384" s="157"/>
      <c r="HR384" s="157"/>
      <c r="HS384" s="157"/>
      <c r="HT384" s="157"/>
      <c r="HU384" s="157"/>
      <c r="HV384" s="157"/>
      <c r="HW384" s="157"/>
      <c r="HX384" s="157"/>
      <c r="HY384" s="157"/>
      <c r="HZ384" s="157"/>
      <c r="IA384" s="157"/>
      <c r="IB384" s="157"/>
      <c r="IC384" s="157"/>
      <c r="ID384" s="157"/>
      <c r="IE384" s="157"/>
      <c r="IF384" s="157"/>
      <c r="IG384" s="157"/>
      <c r="IH384" s="157"/>
      <c r="II384" s="157"/>
      <c r="IJ384" s="157"/>
      <c r="IK384" s="157"/>
      <c r="IL384" s="157"/>
      <c r="IM384" s="157"/>
      <c r="IN384" s="157"/>
      <c r="IO384" s="157"/>
      <c r="IP384" s="157"/>
      <c r="IQ384" s="157"/>
      <c r="IR384" s="157"/>
      <c r="IS384" s="157"/>
      <c r="IT384" s="157"/>
      <c r="IU384" s="157"/>
      <c r="IV384" s="157"/>
    </row>
    <row r="385" spans="1:256" ht="15" customHeight="1">
      <c r="A385" s="146"/>
      <c r="B385" s="238"/>
      <c r="C385" s="157"/>
      <c r="D385" s="157"/>
      <c r="E385" s="157"/>
      <c r="F385" s="157"/>
      <c r="G385" s="157"/>
      <c r="H385" s="157"/>
      <c r="I385" s="157"/>
      <c r="J385" s="157"/>
      <c r="K385" s="157"/>
      <c r="L385" s="157"/>
      <c r="M385" s="157"/>
      <c r="N385" s="157"/>
      <c r="O385" s="157"/>
      <c r="P385" s="157"/>
      <c r="Q385" s="157"/>
      <c r="R385" s="157"/>
      <c r="S385" s="157"/>
      <c r="T385" s="157"/>
      <c r="U385" s="157"/>
      <c r="V385" s="157"/>
      <c r="W385" s="157"/>
      <c r="X385" s="157"/>
      <c r="Y385" s="157"/>
      <c r="Z385" s="157"/>
      <c r="AA385" s="157"/>
      <c r="AB385" s="157"/>
      <c r="AC385" s="157"/>
      <c r="AD385" s="157"/>
      <c r="AE385" s="157"/>
      <c r="AF385" s="157"/>
      <c r="AG385" s="157"/>
      <c r="AH385" s="157"/>
      <c r="AI385" s="157"/>
      <c r="AJ385" s="157"/>
      <c r="AK385" s="157"/>
      <c r="AL385" s="157"/>
      <c r="AM385" s="157"/>
      <c r="AN385" s="157"/>
      <c r="AO385" s="157"/>
      <c r="AP385" s="157"/>
      <c r="AQ385" s="157"/>
      <c r="AR385" s="157"/>
      <c r="AS385" s="157"/>
      <c r="AT385" s="157"/>
      <c r="AU385" s="157"/>
      <c r="AV385" s="157"/>
      <c r="AW385" s="157"/>
      <c r="AX385" s="157"/>
      <c r="AY385" s="157"/>
      <c r="AZ385" s="157"/>
      <c r="BA385" s="157"/>
      <c r="BB385" s="157"/>
      <c r="BC385" s="157"/>
      <c r="BD385" s="157"/>
      <c r="BE385" s="157"/>
      <c r="BF385" s="157"/>
      <c r="BG385" s="157"/>
      <c r="BH385" s="157"/>
      <c r="BI385" s="157"/>
      <c r="BJ385" s="157"/>
      <c r="BK385" s="157"/>
      <c r="BL385" s="157"/>
      <c r="BM385" s="157"/>
      <c r="BN385" s="157"/>
      <c r="BO385" s="157"/>
      <c r="BP385" s="157"/>
      <c r="BQ385" s="157"/>
      <c r="BR385" s="157"/>
      <c r="BS385" s="157"/>
      <c r="BT385" s="157"/>
      <c r="BU385" s="157"/>
      <c r="BV385" s="157"/>
      <c r="BW385" s="157"/>
      <c r="BX385" s="157"/>
      <c r="BY385" s="157"/>
      <c r="BZ385" s="157"/>
      <c r="CA385" s="157"/>
      <c r="CB385" s="157"/>
      <c r="CC385" s="157"/>
      <c r="CD385" s="157"/>
      <c r="CE385" s="157"/>
      <c r="CF385" s="157"/>
      <c r="CG385" s="157"/>
      <c r="CH385" s="157"/>
      <c r="CI385" s="157"/>
      <c r="CJ385" s="157"/>
      <c r="CK385" s="157"/>
      <c r="CL385" s="157"/>
      <c r="CM385" s="157"/>
      <c r="CN385" s="157"/>
      <c r="CO385" s="157"/>
      <c r="CP385" s="157"/>
      <c r="CQ385" s="157"/>
      <c r="CR385" s="157"/>
      <c r="CS385" s="157"/>
      <c r="CT385" s="157"/>
      <c r="CU385" s="157"/>
      <c r="CV385" s="157"/>
      <c r="CW385" s="157"/>
      <c r="CX385" s="157"/>
      <c r="CY385" s="157"/>
      <c r="CZ385" s="157"/>
      <c r="DA385" s="157"/>
      <c r="DB385" s="157"/>
      <c r="DC385" s="157"/>
      <c r="DD385" s="157"/>
      <c r="DE385" s="157"/>
      <c r="DF385" s="157"/>
      <c r="DG385" s="157"/>
      <c r="DH385" s="157"/>
      <c r="DI385" s="157"/>
      <c r="DJ385" s="157"/>
      <c r="DK385" s="157"/>
      <c r="DL385" s="157"/>
      <c r="DM385" s="157"/>
      <c r="DN385" s="157"/>
      <c r="DO385" s="157"/>
      <c r="DP385" s="157"/>
      <c r="DQ385" s="157"/>
      <c r="DR385" s="157"/>
      <c r="DS385" s="157"/>
      <c r="DT385" s="157"/>
      <c r="DU385" s="157"/>
      <c r="DV385" s="157"/>
      <c r="DW385" s="157"/>
      <c r="DX385" s="157"/>
      <c r="DY385" s="157"/>
      <c r="DZ385" s="157"/>
      <c r="EA385" s="157"/>
      <c r="EB385" s="157"/>
      <c r="EC385" s="157"/>
      <c r="ED385" s="157"/>
      <c r="EE385" s="157"/>
      <c r="EF385" s="157"/>
      <c r="EG385" s="157"/>
      <c r="EH385" s="157"/>
      <c r="EI385" s="157"/>
      <c r="EJ385" s="157"/>
      <c r="EK385" s="157"/>
      <c r="EL385" s="157"/>
      <c r="EM385" s="157"/>
      <c r="EN385" s="157"/>
      <c r="EO385" s="157"/>
      <c r="EP385" s="157"/>
      <c r="EQ385" s="157"/>
      <c r="ER385" s="157"/>
      <c r="ES385" s="157"/>
      <c r="ET385" s="157"/>
      <c r="EU385" s="157"/>
      <c r="EV385" s="157"/>
      <c r="EW385" s="157"/>
      <c r="EX385" s="157"/>
      <c r="EY385" s="157"/>
      <c r="EZ385" s="157"/>
      <c r="FA385" s="157"/>
      <c r="FB385" s="157"/>
      <c r="FC385" s="157"/>
      <c r="FD385" s="157"/>
      <c r="FE385" s="157"/>
      <c r="FF385" s="157"/>
      <c r="FG385" s="157"/>
      <c r="FH385" s="157"/>
      <c r="FI385" s="157"/>
      <c r="FJ385" s="157"/>
      <c r="FK385" s="157"/>
      <c r="FL385" s="157"/>
      <c r="FM385" s="157"/>
      <c r="FN385" s="157"/>
      <c r="FO385" s="157"/>
      <c r="FP385" s="157"/>
      <c r="FQ385" s="157"/>
      <c r="FR385" s="157"/>
      <c r="FS385" s="157"/>
      <c r="FT385" s="157"/>
      <c r="FU385" s="157"/>
      <c r="FV385" s="157"/>
      <c r="FW385" s="157"/>
      <c r="FX385" s="157"/>
      <c r="FY385" s="157"/>
      <c r="FZ385" s="157"/>
      <c r="GA385" s="157"/>
      <c r="GB385" s="157"/>
      <c r="GC385" s="157"/>
      <c r="GD385" s="157"/>
      <c r="GE385" s="157"/>
      <c r="GF385" s="157"/>
      <c r="GG385" s="157"/>
      <c r="GH385" s="157"/>
      <c r="GI385" s="157"/>
      <c r="GJ385" s="157"/>
      <c r="GK385" s="157"/>
      <c r="GL385" s="157"/>
      <c r="GM385" s="157"/>
      <c r="GN385" s="157"/>
      <c r="GO385" s="157"/>
      <c r="GP385" s="157"/>
      <c r="GQ385" s="157"/>
      <c r="GR385" s="157"/>
      <c r="GS385" s="157"/>
      <c r="GT385" s="157"/>
      <c r="GU385" s="157"/>
      <c r="GV385" s="157"/>
      <c r="GW385" s="157"/>
      <c r="GX385" s="157"/>
      <c r="GY385" s="157"/>
      <c r="GZ385" s="157"/>
      <c r="HA385" s="157"/>
      <c r="HB385" s="157"/>
      <c r="HC385" s="157"/>
      <c r="HD385" s="157"/>
      <c r="HE385" s="157"/>
      <c r="HF385" s="157"/>
      <c r="HG385" s="157"/>
      <c r="HH385" s="157"/>
      <c r="HI385" s="157"/>
      <c r="HJ385" s="157"/>
      <c r="HK385" s="157"/>
      <c r="HL385" s="157"/>
      <c r="HM385" s="157"/>
      <c r="HN385" s="157"/>
      <c r="HO385" s="157"/>
      <c r="HP385" s="157"/>
      <c r="HQ385" s="157"/>
      <c r="HR385" s="157"/>
      <c r="HS385" s="157"/>
      <c r="HT385" s="157"/>
      <c r="HU385" s="157"/>
      <c r="HV385" s="157"/>
      <c r="HW385" s="157"/>
      <c r="HX385" s="157"/>
      <c r="HY385" s="157"/>
      <c r="HZ385" s="157"/>
      <c r="IA385" s="157"/>
      <c r="IB385" s="157"/>
      <c r="IC385" s="157"/>
      <c r="ID385" s="157"/>
      <c r="IE385" s="157"/>
      <c r="IF385" s="157"/>
      <c r="IG385" s="157"/>
      <c r="IH385" s="157"/>
      <c r="II385" s="157"/>
      <c r="IJ385" s="157"/>
      <c r="IK385" s="157"/>
      <c r="IL385" s="157"/>
      <c r="IM385" s="157"/>
      <c r="IN385" s="157"/>
      <c r="IO385" s="157"/>
      <c r="IP385" s="157"/>
      <c r="IQ385" s="157"/>
      <c r="IR385" s="157"/>
      <c r="IS385" s="157"/>
      <c r="IT385" s="157"/>
      <c r="IU385" s="157"/>
      <c r="IV385" s="157"/>
    </row>
    <row r="386" spans="1:256" ht="15" customHeight="1">
      <c r="A386" s="146"/>
      <c r="B386" s="238"/>
      <c r="C386" s="157"/>
      <c r="D386" s="157"/>
      <c r="E386" s="157"/>
      <c r="F386" s="157"/>
      <c r="G386" s="157"/>
      <c r="H386" s="157"/>
      <c r="I386" s="157"/>
      <c r="J386" s="157"/>
      <c r="K386" s="157"/>
      <c r="L386" s="157"/>
      <c r="M386" s="157"/>
      <c r="N386" s="157"/>
      <c r="O386" s="157"/>
      <c r="P386" s="157"/>
      <c r="Q386" s="157"/>
      <c r="R386" s="157"/>
      <c r="S386" s="157"/>
      <c r="T386" s="157"/>
      <c r="U386" s="157"/>
      <c r="V386" s="157"/>
      <c r="W386" s="157"/>
      <c r="X386" s="157"/>
      <c r="Y386" s="157"/>
      <c r="Z386" s="157"/>
      <c r="AA386" s="157"/>
      <c r="AB386" s="157"/>
      <c r="AC386" s="157"/>
      <c r="AD386" s="157"/>
      <c r="AE386" s="157"/>
      <c r="AF386" s="157"/>
      <c r="AG386" s="157"/>
      <c r="AH386" s="157"/>
      <c r="AI386" s="157"/>
      <c r="AJ386" s="157"/>
      <c r="AK386" s="157"/>
      <c r="AL386" s="157"/>
      <c r="AM386" s="157"/>
      <c r="AN386" s="157"/>
      <c r="AO386" s="157"/>
      <c r="AP386" s="157"/>
      <c r="AQ386" s="157"/>
      <c r="AR386" s="157"/>
      <c r="AS386" s="157"/>
      <c r="AT386" s="157"/>
      <c r="AU386" s="157"/>
      <c r="AV386" s="157"/>
      <c r="AW386" s="157"/>
      <c r="AX386" s="157"/>
      <c r="AY386" s="157"/>
      <c r="AZ386" s="157"/>
      <c r="BA386" s="157"/>
      <c r="BB386" s="157"/>
      <c r="BC386" s="157"/>
      <c r="BD386" s="157"/>
      <c r="BE386" s="157"/>
      <c r="BF386" s="157"/>
      <c r="BG386" s="157"/>
      <c r="BH386" s="157"/>
      <c r="BI386" s="157"/>
      <c r="BJ386" s="157"/>
      <c r="BK386" s="157"/>
      <c r="BL386" s="157"/>
      <c r="BM386" s="157"/>
      <c r="BN386" s="157"/>
      <c r="BO386" s="157"/>
      <c r="BP386" s="157"/>
      <c r="BQ386" s="157"/>
      <c r="BR386" s="157"/>
      <c r="BS386" s="157"/>
      <c r="BT386" s="157"/>
      <c r="BU386" s="157"/>
      <c r="BV386" s="157"/>
      <c r="BW386" s="157"/>
      <c r="BX386" s="157"/>
      <c r="BY386" s="157"/>
      <c r="BZ386" s="157"/>
      <c r="CA386" s="157"/>
      <c r="CB386" s="157"/>
      <c r="CC386" s="157"/>
      <c r="CD386" s="157"/>
      <c r="CE386" s="157"/>
      <c r="CF386" s="157"/>
      <c r="CG386" s="157"/>
      <c r="CH386" s="157"/>
      <c r="CI386" s="157"/>
      <c r="CJ386" s="157"/>
      <c r="CK386" s="157"/>
      <c r="CL386" s="157"/>
      <c r="CM386" s="157"/>
      <c r="CN386" s="157"/>
      <c r="CO386" s="157"/>
      <c r="CP386" s="157"/>
      <c r="CQ386" s="157"/>
      <c r="CR386" s="157"/>
      <c r="CS386" s="157"/>
      <c r="CT386" s="157"/>
      <c r="CU386" s="157"/>
      <c r="CV386" s="157"/>
      <c r="CW386" s="157"/>
      <c r="CX386" s="157"/>
      <c r="CY386" s="157"/>
      <c r="CZ386" s="157"/>
      <c r="DA386" s="157"/>
      <c r="DB386" s="157"/>
      <c r="DC386" s="157"/>
      <c r="DD386" s="157"/>
      <c r="DE386" s="157"/>
      <c r="DF386" s="157"/>
      <c r="DG386" s="157"/>
      <c r="DH386" s="157"/>
      <c r="DI386" s="157"/>
      <c r="DJ386" s="157"/>
      <c r="DK386" s="157"/>
      <c r="DL386" s="157"/>
      <c r="DM386" s="157"/>
      <c r="DN386" s="157"/>
      <c r="DO386" s="157"/>
      <c r="DP386" s="157"/>
      <c r="DQ386" s="157"/>
      <c r="DR386" s="157"/>
      <c r="DS386" s="157"/>
      <c r="DT386" s="157"/>
      <c r="DU386" s="157"/>
      <c r="DV386" s="157"/>
      <c r="DW386" s="157"/>
      <c r="DX386" s="157"/>
      <c r="DY386" s="157"/>
      <c r="DZ386" s="157"/>
      <c r="EA386" s="157"/>
      <c r="EB386" s="157"/>
      <c r="EC386" s="157"/>
      <c r="ED386" s="157"/>
      <c r="EE386" s="157"/>
      <c r="EF386" s="157"/>
      <c r="EG386" s="157"/>
      <c r="EH386" s="157"/>
      <c r="EI386" s="157"/>
      <c r="EJ386" s="157"/>
      <c r="EK386" s="157"/>
      <c r="EL386" s="157"/>
      <c r="EM386" s="157"/>
      <c r="EN386" s="157"/>
      <c r="EO386" s="157"/>
      <c r="EP386" s="157"/>
      <c r="EQ386" s="157"/>
      <c r="ER386" s="157"/>
      <c r="ES386" s="157"/>
      <c r="ET386" s="157"/>
      <c r="EU386" s="157"/>
      <c r="EV386" s="157"/>
      <c r="EW386" s="157"/>
      <c r="EX386" s="157"/>
      <c r="EY386" s="157"/>
      <c r="EZ386" s="157"/>
      <c r="FA386" s="157"/>
      <c r="FB386" s="157"/>
      <c r="FC386" s="157"/>
      <c r="FD386" s="157"/>
      <c r="FE386" s="157"/>
      <c r="FF386" s="157"/>
      <c r="FG386" s="157"/>
      <c r="FH386" s="157"/>
      <c r="FI386" s="157"/>
      <c r="FJ386" s="157"/>
      <c r="FK386" s="157"/>
      <c r="FL386" s="157"/>
      <c r="FM386" s="157"/>
      <c r="FN386" s="157"/>
      <c r="FO386" s="157"/>
      <c r="FP386" s="157"/>
      <c r="FQ386" s="157"/>
      <c r="FR386" s="157"/>
      <c r="FS386" s="157"/>
      <c r="FT386" s="157"/>
      <c r="FU386" s="157"/>
      <c r="FV386" s="157"/>
      <c r="FW386" s="157"/>
      <c r="FX386" s="157"/>
      <c r="FY386" s="157"/>
      <c r="FZ386" s="157"/>
      <c r="GA386" s="157"/>
      <c r="GB386" s="157"/>
      <c r="GC386" s="157"/>
      <c r="GD386" s="157"/>
      <c r="GE386" s="157"/>
      <c r="GF386" s="157"/>
      <c r="GG386" s="157"/>
      <c r="GH386" s="157"/>
      <c r="GI386" s="157"/>
      <c r="GJ386" s="157"/>
      <c r="GK386" s="157"/>
      <c r="GL386" s="157"/>
      <c r="GM386" s="157"/>
      <c r="GN386" s="157"/>
      <c r="GO386" s="157"/>
      <c r="GP386" s="157"/>
      <c r="GQ386" s="157"/>
      <c r="GR386" s="157"/>
      <c r="GS386" s="157"/>
      <c r="GT386" s="157"/>
      <c r="GU386" s="157"/>
      <c r="GV386" s="157"/>
      <c r="GW386" s="157"/>
      <c r="GX386" s="157"/>
      <c r="GY386" s="157"/>
      <c r="GZ386" s="157"/>
      <c r="HA386" s="157"/>
      <c r="HB386" s="157"/>
      <c r="HC386" s="157"/>
      <c r="HD386" s="157"/>
      <c r="HE386" s="157"/>
      <c r="HF386" s="157"/>
      <c r="HG386" s="157"/>
      <c r="HH386" s="157"/>
      <c r="HI386" s="157"/>
      <c r="HJ386" s="157"/>
      <c r="HK386" s="157"/>
      <c r="HL386" s="157"/>
      <c r="HM386" s="157"/>
      <c r="HN386" s="157"/>
      <c r="HO386" s="157"/>
      <c r="HP386" s="157"/>
      <c r="HQ386" s="157"/>
      <c r="HR386" s="157"/>
      <c r="HS386" s="157"/>
      <c r="HT386" s="157"/>
      <c r="HU386" s="157"/>
      <c r="HV386" s="157"/>
      <c r="HW386" s="157"/>
      <c r="HX386" s="157"/>
      <c r="HY386" s="157"/>
      <c r="HZ386" s="157"/>
      <c r="IA386" s="157"/>
      <c r="IB386" s="157"/>
      <c r="IC386" s="157"/>
      <c r="ID386" s="157"/>
      <c r="IE386" s="157"/>
      <c r="IF386" s="157"/>
      <c r="IG386" s="157"/>
      <c r="IH386" s="157"/>
      <c r="II386" s="157"/>
      <c r="IJ386" s="157"/>
      <c r="IK386" s="157"/>
      <c r="IL386" s="157"/>
      <c r="IM386" s="157"/>
      <c r="IN386" s="157"/>
      <c r="IO386" s="157"/>
      <c r="IP386" s="157"/>
      <c r="IQ386" s="157"/>
      <c r="IR386" s="157"/>
      <c r="IS386" s="157"/>
      <c r="IT386" s="157"/>
      <c r="IU386" s="157"/>
      <c r="IV386" s="157"/>
    </row>
    <row r="387" spans="1:256" ht="15" customHeight="1">
      <c r="A387" s="146"/>
      <c r="B387" s="238"/>
      <c r="C387" s="157"/>
      <c r="D387" s="157"/>
      <c r="E387" s="157"/>
      <c r="F387" s="157"/>
      <c r="G387" s="157"/>
      <c r="H387" s="157"/>
      <c r="I387" s="157"/>
      <c r="J387" s="157"/>
      <c r="K387" s="157"/>
      <c r="L387" s="157"/>
      <c r="M387" s="157"/>
      <c r="N387" s="157"/>
      <c r="O387" s="157"/>
      <c r="P387" s="157"/>
      <c r="Q387" s="157"/>
      <c r="R387" s="157"/>
      <c r="S387" s="157"/>
      <c r="T387" s="157"/>
      <c r="U387" s="157"/>
      <c r="V387" s="157"/>
      <c r="W387" s="157"/>
      <c r="X387" s="157"/>
      <c r="Y387" s="157"/>
      <c r="Z387" s="157"/>
      <c r="AA387" s="157"/>
      <c r="AB387" s="157"/>
      <c r="AC387" s="157"/>
      <c r="AD387" s="157"/>
      <c r="AE387" s="157"/>
      <c r="AF387" s="157"/>
      <c r="AG387" s="157"/>
      <c r="AH387" s="157"/>
      <c r="AI387" s="157"/>
      <c r="AJ387" s="157"/>
      <c r="AK387" s="157"/>
      <c r="AL387" s="157"/>
      <c r="AM387" s="157"/>
      <c r="AN387" s="157"/>
      <c r="AO387" s="157"/>
      <c r="AP387" s="157"/>
      <c r="AQ387" s="157"/>
      <c r="AR387" s="157"/>
      <c r="AS387" s="157"/>
      <c r="AT387" s="157"/>
      <c r="AU387" s="157"/>
      <c r="AV387" s="157"/>
      <c r="AW387" s="157"/>
      <c r="AX387" s="157"/>
      <c r="AY387" s="157"/>
      <c r="AZ387" s="157"/>
      <c r="BA387" s="157"/>
      <c r="BB387" s="157"/>
      <c r="BC387" s="157"/>
      <c r="BD387" s="157"/>
      <c r="BE387" s="157"/>
      <c r="BF387" s="157"/>
      <c r="BG387" s="157"/>
      <c r="BH387" s="157"/>
      <c r="BI387" s="157"/>
      <c r="BJ387" s="157"/>
      <c r="BK387" s="157"/>
      <c r="BL387" s="157"/>
      <c r="BM387" s="157"/>
      <c r="BN387" s="157"/>
      <c r="BO387" s="157"/>
      <c r="BP387" s="157"/>
      <c r="BQ387" s="157"/>
      <c r="BR387" s="157"/>
      <c r="BS387" s="157"/>
      <c r="BT387" s="157"/>
      <c r="BU387" s="157"/>
      <c r="BV387" s="157"/>
      <c r="BW387" s="157"/>
      <c r="BX387" s="157"/>
      <c r="BY387" s="157"/>
      <c r="BZ387" s="157"/>
      <c r="CA387" s="157"/>
      <c r="CB387" s="157"/>
      <c r="CC387" s="157"/>
      <c r="CD387" s="157"/>
      <c r="CE387" s="157"/>
      <c r="CF387" s="157"/>
      <c r="CG387" s="157"/>
      <c r="CH387" s="157"/>
      <c r="CI387" s="157"/>
      <c r="CJ387" s="157"/>
      <c r="CK387" s="157"/>
      <c r="CL387" s="157"/>
      <c r="CM387" s="157"/>
      <c r="CN387" s="157"/>
      <c r="CO387" s="157"/>
      <c r="CP387" s="157"/>
      <c r="CQ387" s="157"/>
      <c r="CR387" s="157"/>
      <c r="CS387" s="157"/>
      <c r="CT387" s="157"/>
      <c r="CU387" s="157"/>
      <c r="CV387" s="157"/>
      <c r="CW387" s="157"/>
      <c r="CX387" s="157"/>
      <c r="CY387" s="157"/>
      <c r="CZ387" s="157"/>
      <c r="DA387" s="157"/>
      <c r="DB387" s="157"/>
      <c r="DC387" s="157"/>
      <c r="DD387" s="157"/>
      <c r="DE387" s="157"/>
      <c r="DF387" s="157"/>
      <c r="DG387" s="157"/>
      <c r="DH387" s="157"/>
      <c r="DI387" s="157"/>
      <c r="DJ387" s="157"/>
      <c r="DK387" s="157"/>
      <c r="DL387" s="157"/>
      <c r="DM387" s="157"/>
      <c r="DN387" s="157"/>
      <c r="DO387" s="157"/>
      <c r="DP387" s="157"/>
      <c r="DQ387" s="157"/>
      <c r="DR387" s="157"/>
      <c r="DS387" s="157"/>
      <c r="DT387" s="157"/>
      <c r="DU387" s="157"/>
      <c r="DV387" s="157"/>
      <c r="DW387" s="157"/>
      <c r="DX387" s="157"/>
      <c r="DY387" s="157"/>
      <c r="DZ387" s="157"/>
      <c r="EA387" s="157"/>
      <c r="EB387" s="157"/>
      <c r="EC387" s="157"/>
      <c r="ED387" s="157"/>
      <c r="EE387" s="157"/>
      <c r="EF387" s="157"/>
      <c r="EG387" s="157"/>
      <c r="EH387" s="157"/>
      <c r="EI387" s="157"/>
      <c r="EJ387" s="157"/>
      <c r="EK387" s="157"/>
      <c r="EL387" s="157"/>
      <c r="EM387" s="157"/>
      <c r="EN387" s="157"/>
      <c r="EO387" s="157"/>
      <c r="EP387" s="157"/>
      <c r="EQ387" s="157"/>
      <c r="ER387" s="157"/>
      <c r="ES387" s="157"/>
      <c r="ET387" s="157"/>
      <c r="EU387" s="157"/>
      <c r="EV387" s="157"/>
      <c r="EW387" s="157"/>
      <c r="EX387" s="157"/>
      <c r="EY387" s="157"/>
      <c r="EZ387" s="157"/>
      <c r="FA387" s="157"/>
      <c r="FB387" s="157"/>
      <c r="FC387" s="157"/>
      <c r="FD387" s="157"/>
      <c r="FE387" s="157"/>
      <c r="FF387" s="157"/>
      <c r="FG387" s="157"/>
      <c r="FH387" s="157"/>
      <c r="FI387" s="157"/>
      <c r="FJ387" s="157"/>
      <c r="FK387" s="157"/>
      <c r="FL387" s="157"/>
      <c r="FM387" s="157"/>
      <c r="FN387" s="157"/>
      <c r="FO387" s="157"/>
      <c r="FP387" s="157"/>
      <c r="FQ387" s="157"/>
      <c r="FR387" s="157"/>
      <c r="FS387" s="157"/>
      <c r="FT387" s="157"/>
      <c r="FU387" s="157"/>
      <c r="FV387" s="157"/>
      <c r="FW387" s="157"/>
      <c r="FX387" s="157"/>
      <c r="FY387" s="157"/>
      <c r="FZ387" s="157"/>
      <c r="GA387" s="157"/>
      <c r="GB387" s="157"/>
      <c r="GC387" s="157"/>
      <c r="GD387" s="157"/>
      <c r="GE387" s="157"/>
      <c r="GF387" s="157"/>
      <c r="GG387" s="157"/>
      <c r="GH387" s="157"/>
      <c r="GI387" s="157"/>
      <c r="GJ387" s="157"/>
      <c r="GK387" s="157"/>
      <c r="GL387" s="157"/>
      <c r="GM387" s="157"/>
      <c r="GN387" s="157"/>
      <c r="GO387" s="157"/>
      <c r="GP387" s="157"/>
      <c r="GQ387" s="157"/>
      <c r="GR387" s="157"/>
      <c r="GS387" s="157"/>
      <c r="GT387" s="157"/>
      <c r="GU387" s="157"/>
      <c r="GV387" s="157"/>
      <c r="GW387" s="157"/>
      <c r="GX387" s="157"/>
      <c r="GY387" s="157"/>
      <c r="GZ387" s="157"/>
      <c r="HA387" s="157"/>
      <c r="HB387" s="157"/>
      <c r="HC387" s="157"/>
      <c r="HD387" s="157"/>
      <c r="HE387" s="157"/>
      <c r="HF387" s="157"/>
      <c r="HG387" s="157"/>
      <c r="HH387" s="157"/>
      <c r="HI387" s="157"/>
      <c r="HJ387" s="157"/>
      <c r="HK387" s="157"/>
      <c r="HL387" s="157"/>
      <c r="HM387" s="157"/>
      <c r="HN387" s="157"/>
      <c r="HO387" s="157"/>
      <c r="HP387" s="157"/>
      <c r="HQ387" s="157"/>
      <c r="HR387" s="157"/>
      <c r="HS387" s="157"/>
      <c r="HT387" s="157"/>
      <c r="HU387" s="157"/>
      <c r="HV387" s="157"/>
      <c r="HW387" s="157"/>
      <c r="HX387" s="157"/>
      <c r="HY387" s="157"/>
      <c r="HZ387" s="157"/>
      <c r="IA387" s="157"/>
      <c r="IB387" s="157"/>
      <c r="IC387" s="157"/>
      <c r="ID387" s="157"/>
      <c r="IE387" s="157"/>
      <c r="IF387" s="157"/>
      <c r="IG387" s="157"/>
      <c r="IH387" s="157"/>
      <c r="II387" s="157"/>
      <c r="IJ387" s="157"/>
      <c r="IK387" s="157"/>
      <c r="IL387" s="157"/>
      <c r="IM387" s="157"/>
      <c r="IN387" s="157"/>
      <c r="IO387" s="157"/>
      <c r="IP387" s="157"/>
      <c r="IQ387" s="157"/>
      <c r="IR387" s="157"/>
      <c r="IS387" s="157"/>
      <c r="IT387" s="157"/>
      <c r="IU387" s="157"/>
      <c r="IV387" s="157"/>
    </row>
    <row r="388" spans="1:256" ht="15" customHeight="1">
      <c r="A388" s="146"/>
      <c r="B388" s="238"/>
      <c r="C388" s="157"/>
      <c r="D388" s="157"/>
      <c r="E388" s="157"/>
      <c r="F388" s="157"/>
      <c r="G388" s="157"/>
      <c r="H388" s="157"/>
      <c r="I388" s="157"/>
      <c r="J388" s="157"/>
      <c r="K388" s="157"/>
      <c r="L388" s="157"/>
      <c r="M388" s="157"/>
      <c r="N388" s="157"/>
      <c r="O388" s="157"/>
      <c r="P388" s="157"/>
      <c r="Q388" s="157"/>
      <c r="R388" s="157"/>
      <c r="S388" s="157"/>
      <c r="T388" s="157"/>
      <c r="U388" s="157"/>
      <c r="V388" s="157"/>
      <c r="W388" s="157"/>
      <c r="X388" s="157"/>
      <c r="Y388" s="157"/>
      <c r="Z388" s="157"/>
      <c r="AA388" s="157"/>
      <c r="AB388" s="157"/>
      <c r="AC388" s="157"/>
      <c r="AD388" s="157"/>
      <c r="AE388" s="157"/>
      <c r="AF388" s="157"/>
      <c r="AG388" s="157"/>
      <c r="AH388" s="157"/>
      <c r="AI388" s="157"/>
      <c r="AJ388" s="157"/>
      <c r="AK388" s="157"/>
      <c r="AL388" s="157"/>
      <c r="AM388" s="157"/>
      <c r="AN388" s="157"/>
      <c r="AO388" s="157"/>
      <c r="AP388" s="157"/>
      <c r="AQ388" s="157"/>
      <c r="AR388" s="157"/>
      <c r="AS388" s="157"/>
      <c r="AT388" s="157"/>
      <c r="AU388" s="157"/>
      <c r="AV388" s="157"/>
      <c r="AW388" s="157"/>
      <c r="AX388" s="157"/>
      <c r="AY388" s="157"/>
      <c r="AZ388" s="157"/>
      <c r="BA388" s="157"/>
      <c r="BB388" s="157"/>
      <c r="BC388" s="157"/>
      <c r="BD388" s="157"/>
      <c r="BE388" s="157"/>
      <c r="BF388" s="157"/>
      <c r="BG388" s="157"/>
      <c r="BH388" s="157"/>
      <c r="BI388" s="157"/>
      <c r="BJ388" s="157"/>
      <c r="BK388" s="157"/>
      <c r="BL388" s="157"/>
      <c r="BM388" s="157"/>
      <c r="BN388" s="157"/>
      <c r="BO388" s="157"/>
      <c r="BP388" s="157"/>
      <c r="BQ388" s="157"/>
      <c r="BR388" s="157"/>
      <c r="BS388" s="157"/>
      <c r="BT388" s="157"/>
      <c r="BU388" s="157"/>
      <c r="BV388" s="157"/>
      <c r="BW388" s="157"/>
      <c r="BX388" s="157"/>
      <c r="BY388" s="157"/>
      <c r="BZ388" s="157"/>
      <c r="CA388" s="157"/>
      <c r="CB388" s="157"/>
      <c r="CC388" s="157"/>
      <c r="CD388" s="157"/>
      <c r="CE388" s="157"/>
      <c r="CF388" s="157"/>
      <c r="CG388" s="157"/>
      <c r="CH388" s="157"/>
      <c r="CI388" s="157"/>
      <c r="CJ388" s="157"/>
      <c r="CK388" s="157"/>
      <c r="CL388" s="157"/>
      <c r="CM388" s="157"/>
      <c r="CN388" s="157"/>
      <c r="CO388" s="157"/>
      <c r="CP388" s="157"/>
      <c r="CQ388" s="157"/>
      <c r="CR388" s="157"/>
      <c r="CS388" s="157"/>
      <c r="CT388" s="157"/>
      <c r="CU388" s="157"/>
      <c r="CV388" s="157"/>
      <c r="CW388" s="157"/>
      <c r="CX388" s="157"/>
      <c r="CY388" s="157"/>
      <c r="CZ388" s="157"/>
      <c r="DA388" s="157"/>
      <c r="DB388" s="157"/>
      <c r="DC388" s="157"/>
      <c r="DD388" s="157"/>
      <c r="DE388" s="157"/>
      <c r="DF388" s="157"/>
      <c r="DG388" s="157"/>
      <c r="DH388" s="157"/>
      <c r="DI388" s="157"/>
      <c r="DJ388" s="157"/>
      <c r="DK388" s="157"/>
      <c r="DL388" s="157"/>
      <c r="DM388" s="157"/>
      <c r="DN388" s="157"/>
      <c r="DO388" s="157"/>
      <c r="DP388" s="157"/>
      <c r="DQ388" s="157"/>
      <c r="DR388" s="157"/>
      <c r="DS388" s="157"/>
      <c r="DT388" s="157"/>
      <c r="DU388" s="157"/>
      <c r="DV388" s="157"/>
      <c r="DW388" s="157"/>
      <c r="DX388" s="157"/>
      <c r="DY388" s="157"/>
      <c r="DZ388" s="157"/>
      <c r="EA388" s="157"/>
      <c r="EB388" s="157"/>
      <c r="EC388" s="157"/>
      <c r="ED388" s="157"/>
      <c r="EE388" s="157"/>
      <c r="EF388" s="157"/>
      <c r="EG388" s="157"/>
      <c r="EH388" s="157"/>
      <c r="EI388" s="157"/>
      <c r="EJ388" s="157"/>
      <c r="EK388" s="157"/>
      <c r="EL388" s="157"/>
      <c r="EM388" s="157"/>
      <c r="EN388" s="157"/>
      <c r="EO388" s="157"/>
      <c r="EP388" s="157"/>
      <c r="EQ388" s="157"/>
      <c r="ER388" s="157"/>
      <c r="ES388" s="157"/>
      <c r="ET388" s="157"/>
      <c r="EU388" s="157"/>
      <c r="EV388" s="157"/>
      <c r="EW388" s="157"/>
      <c r="EX388" s="157"/>
      <c r="EY388" s="157"/>
      <c r="EZ388" s="157"/>
      <c r="FA388" s="157"/>
      <c r="FB388" s="157"/>
      <c r="FC388" s="157"/>
      <c r="FD388" s="157"/>
      <c r="FE388" s="157"/>
      <c r="FF388" s="157"/>
      <c r="FG388" s="157"/>
      <c r="FH388" s="157"/>
      <c r="FI388" s="157"/>
      <c r="FJ388" s="157"/>
      <c r="FK388" s="157"/>
      <c r="FL388" s="157"/>
      <c r="FM388" s="157"/>
      <c r="FN388" s="157"/>
      <c r="FO388" s="157"/>
      <c r="FP388" s="157"/>
      <c r="FQ388" s="157"/>
      <c r="FR388" s="157"/>
      <c r="FS388" s="157"/>
      <c r="FT388" s="157"/>
      <c r="FU388" s="157"/>
      <c r="FV388" s="157"/>
      <c r="FW388" s="157"/>
      <c r="FX388" s="157"/>
      <c r="FY388" s="157"/>
      <c r="FZ388" s="157"/>
      <c r="GA388" s="157"/>
      <c r="GB388" s="157"/>
      <c r="GC388" s="157"/>
      <c r="GD388" s="157"/>
      <c r="GE388" s="157"/>
      <c r="GF388" s="157"/>
      <c r="GG388" s="157"/>
      <c r="GH388" s="157"/>
      <c r="GI388" s="157"/>
      <c r="GJ388" s="157"/>
      <c r="GK388" s="157"/>
      <c r="GL388" s="157"/>
      <c r="GM388" s="157"/>
      <c r="GN388" s="157"/>
      <c r="GO388" s="157"/>
      <c r="GP388" s="157"/>
      <c r="GQ388" s="157"/>
      <c r="GR388" s="157"/>
      <c r="GS388" s="157"/>
      <c r="GT388" s="157"/>
      <c r="GU388" s="157"/>
      <c r="GV388" s="157"/>
      <c r="GW388" s="157"/>
      <c r="GX388" s="157"/>
      <c r="GY388" s="157"/>
      <c r="GZ388" s="157"/>
      <c r="HA388" s="157"/>
      <c r="HB388" s="157"/>
      <c r="HC388" s="157"/>
      <c r="HD388" s="157"/>
      <c r="HE388" s="157"/>
      <c r="HF388" s="157"/>
      <c r="HG388" s="157"/>
      <c r="HH388" s="157"/>
      <c r="HI388" s="157"/>
      <c r="HJ388" s="157"/>
      <c r="HK388" s="157"/>
      <c r="HL388" s="157"/>
      <c r="HM388" s="157"/>
      <c r="HN388" s="157"/>
      <c r="HO388" s="157"/>
      <c r="HP388" s="157"/>
      <c r="HQ388" s="157"/>
      <c r="HR388" s="157"/>
      <c r="HS388" s="157"/>
      <c r="HT388" s="157"/>
      <c r="HU388" s="157"/>
      <c r="HV388" s="157"/>
      <c r="HW388" s="157"/>
      <c r="HX388" s="157"/>
      <c r="HY388" s="157"/>
      <c r="HZ388" s="157"/>
      <c r="IA388" s="157"/>
      <c r="IB388" s="157"/>
      <c r="IC388" s="157"/>
      <c r="ID388" s="157"/>
      <c r="IE388" s="157"/>
      <c r="IF388" s="157"/>
      <c r="IG388" s="157"/>
      <c r="IH388" s="157"/>
      <c r="II388" s="157"/>
      <c r="IJ388" s="157"/>
      <c r="IK388" s="157"/>
      <c r="IL388" s="157"/>
      <c r="IM388" s="157"/>
      <c r="IN388" s="157"/>
      <c r="IO388" s="157"/>
      <c r="IP388" s="157"/>
      <c r="IQ388" s="157"/>
      <c r="IR388" s="157"/>
      <c r="IS388" s="157"/>
      <c r="IT388" s="157"/>
      <c r="IU388" s="157"/>
      <c r="IV388" s="157"/>
    </row>
    <row r="389" spans="1:256" ht="15" customHeight="1">
      <c r="A389" s="146"/>
      <c r="B389" s="238"/>
      <c r="C389" s="157"/>
      <c r="D389" s="157"/>
      <c r="E389" s="157"/>
      <c r="F389" s="157"/>
      <c r="G389" s="157"/>
      <c r="H389" s="157"/>
      <c r="I389" s="157"/>
      <c r="J389" s="157"/>
      <c r="K389" s="157"/>
      <c r="L389" s="157"/>
      <c r="M389" s="157"/>
      <c r="N389" s="157"/>
      <c r="O389" s="157"/>
      <c r="P389" s="157"/>
      <c r="Q389" s="157"/>
      <c r="R389" s="157"/>
      <c r="S389" s="157"/>
      <c r="T389" s="157"/>
      <c r="U389" s="157"/>
      <c r="V389" s="157"/>
      <c r="W389" s="157"/>
      <c r="X389" s="157"/>
      <c r="Y389" s="157"/>
      <c r="Z389" s="157"/>
      <c r="AA389" s="157"/>
      <c r="AB389" s="157"/>
      <c r="AC389" s="157"/>
      <c r="AD389" s="157"/>
      <c r="AE389" s="157"/>
      <c r="AF389" s="157"/>
      <c r="AG389" s="157"/>
      <c r="AH389" s="157"/>
      <c r="AI389" s="157"/>
      <c r="AJ389" s="157"/>
      <c r="AK389" s="157"/>
      <c r="AL389" s="157"/>
      <c r="AM389" s="157"/>
      <c r="AN389" s="157"/>
      <c r="AO389" s="157"/>
      <c r="AP389" s="157"/>
      <c r="AQ389" s="157"/>
      <c r="AR389" s="157"/>
      <c r="AS389" s="157"/>
      <c r="AT389" s="157"/>
      <c r="AU389" s="157"/>
      <c r="AV389" s="157"/>
      <c r="AW389" s="157"/>
      <c r="AX389" s="157"/>
      <c r="AY389" s="157"/>
      <c r="AZ389" s="157"/>
      <c r="BA389" s="157"/>
      <c r="BB389" s="157"/>
      <c r="BC389" s="157"/>
      <c r="BD389" s="157"/>
      <c r="BE389" s="157"/>
      <c r="BF389" s="157"/>
      <c r="BG389" s="157"/>
      <c r="BH389" s="157"/>
      <c r="BI389" s="157"/>
      <c r="BJ389" s="157"/>
      <c r="BK389" s="157"/>
      <c r="BL389" s="157"/>
      <c r="BM389" s="157"/>
      <c r="BN389" s="157"/>
      <c r="BO389" s="157"/>
      <c r="BP389" s="157"/>
      <c r="BQ389" s="157"/>
      <c r="BR389" s="157"/>
      <c r="BS389" s="157"/>
      <c r="BT389" s="157"/>
      <c r="BU389" s="157"/>
      <c r="BV389" s="157"/>
      <c r="BW389" s="157"/>
      <c r="BX389" s="157"/>
      <c r="BY389" s="157"/>
      <c r="BZ389" s="157"/>
      <c r="CA389" s="157"/>
      <c r="CB389" s="157"/>
      <c r="CC389" s="157"/>
      <c r="CD389" s="157"/>
      <c r="CE389" s="157"/>
      <c r="CF389" s="157"/>
      <c r="CG389" s="157"/>
      <c r="CH389" s="157"/>
      <c r="CI389" s="157"/>
      <c r="CJ389" s="157"/>
      <c r="CK389" s="157"/>
      <c r="CL389" s="157"/>
      <c r="CM389" s="157"/>
      <c r="CN389" s="157"/>
      <c r="CO389" s="157"/>
      <c r="CP389" s="157"/>
      <c r="CQ389" s="157"/>
      <c r="CR389" s="157"/>
      <c r="CS389" s="157"/>
      <c r="CT389" s="157"/>
      <c r="CU389" s="157"/>
      <c r="CV389" s="157"/>
      <c r="CW389" s="157"/>
      <c r="CX389" s="157"/>
      <c r="CY389" s="157"/>
      <c r="CZ389" s="157"/>
      <c r="DA389" s="157"/>
      <c r="DB389" s="157"/>
      <c r="DC389" s="157"/>
      <c r="DD389" s="157"/>
      <c r="DE389" s="157"/>
      <c r="DF389" s="157"/>
      <c r="DG389" s="157"/>
      <c r="DH389" s="157"/>
      <c r="DI389" s="157"/>
      <c r="DJ389" s="157"/>
      <c r="DK389" s="157"/>
      <c r="DL389" s="157"/>
      <c r="DM389" s="157"/>
      <c r="DN389" s="157"/>
      <c r="DO389" s="157"/>
      <c r="DP389" s="157"/>
      <c r="DQ389" s="157"/>
      <c r="DR389" s="157"/>
      <c r="DS389" s="157"/>
      <c r="DT389" s="157"/>
      <c r="DU389" s="157"/>
      <c r="DV389" s="157"/>
      <c r="DW389" s="157"/>
      <c r="DX389" s="157"/>
      <c r="DY389" s="157"/>
      <c r="DZ389" s="157"/>
      <c r="EA389" s="157"/>
      <c r="EB389" s="157"/>
      <c r="EC389" s="157"/>
      <c r="ED389" s="157"/>
      <c r="EE389" s="157"/>
      <c r="EF389" s="157"/>
      <c r="EG389" s="157"/>
      <c r="EH389" s="157"/>
      <c r="EI389" s="157"/>
      <c r="EJ389" s="157"/>
      <c r="EK389" s="157"/>
      <c r="EL389" s="157"/>
      <c r="EM389" s="157"/>
      <c r="EN389" s="157"/>
      <c r="EO389" s="157"/>
      <c r="EP389" s="157"/>
      <c r="EQ389" s="157"/>
      <c r="ER389" s="157"/>
      <c r="ES389" s="157"/>
      <c r="ET389" s="157"/>
      <c r="EU389" s="157"/>
      <c r="EV389" s="157"/>
      <c r="EW389" s="157"/>
      <c r="EX389" s="157"/>
      <c r="EY389" s="157"/>
      <c r="EZ389" s="157"/>
      <c r="FA389" s="157"/>
      <c r="FB389" s="157"/>
      <c r="FC389" s="157"/>
      <c r="FD389" s="157"/>
      <c r="FE389" s="157"/>
      <c r="FF389" s="157"/>
      <c r="FG389" s="157"/>
      <c r="FH389" s="157"/>
      <c r="FI389" s="157"/>
      <c r="FJ389" s="157"/>
      <c r="FK389" s="157"/>
      <c r="FL389" s="157"/>
      <c r="FM389" s="157"/>
      <c r="FN389" s="157"/>
      <c r="FO389" s="157"/>
      <c r="FP389" s="157"/>
      <c r="FQ389" s="157"/>
      <c r="FR389" s="157"/>
      <c r="FS389" s="157"/>
      <c r="FT389" s="157"/>
      <c r="FU389" s="157"/>
      <c r="FV389" s="157"/>
      <c r="FW389" s="157"/>
      <c r="FX389" s="157"/>
      <c r="FY389" s="157"/>
      <c r="FZ389" s="157"/>
      <c r="GA389" s="157"/>
      <c r="GB389" s="157"/>
      <c r="GC389" s="157"/>
      <c r="GD389" s="157"/>
      <c r="GE389" s="157"/>
      <c r="GF389" s="157"/>
      <c r="GG389" s="157"/>
      <c r="GH389" s="157"/>
      <c r="GI389" s="157"/>
      <c r="GJ389" s="157"/>
      <c r="GK389" s="157"/>
      <c r="GL389" s="157"/>
      <c r="GM389" s="157"/>
      <c r="GN389" s="157"/>
      <c r="GO389" s="157"/>
      <c r="GP389" s="157"/>
      <c r="GQ389" s="157"/>
      <c r="GR389" s="157"/>
      <c r="GS389" s="157"/>
      <c r="GT389" s="157"/>
      <c r="GU389" s="157"/>
      <c r="GV389" s="157"/>
      <c r="GW389" s="157"/>
      <c r="GX389" s="157"/>
      <c r="GY389" s="157"/>
      <c r="GZ389" s="157"/>
      <c r="HA389" s="157"/>
      <c r="HB389" s="157"/>
      <c r="HC389" s="157"/>
      <c r="HD389" s="157"/>
      <c r="HE389" s="157"/>
      <c r="HF389" s="157"/>
      <c r="HG389" s="157"/>
      <c r="HH389" s="157"/>
      <c r="HI389" s="157"/>
      <c r="HJ389" s="157"/>
      <c r="HK389" s="157"/>
      <c r="HL389" s="157"/>
      <c r="HM389" s="157"/>
      <c r="HN389" s="157"/>
      <c r="HO389" s="157"/>
      <c r="HP389" s="157"/>
      <c r="HQ389" s="157"/>
      <c r="HR389" s="157"/>
      <c r="HS389" s="157"/>
      <c r="HT389" s="157"/>
      <c r="HU389" s="157"/>
      <c r="HV389" s="157"/>
      <c r="HW389" s="157"/>
      <c r="HX389" s="157"/>
      <c r="HY389" s="157"/>
      <c r="HZ389" s="157"/>
      <c r="IA389" s="157"/>
      <c r="IB389" s="157"/>
      <c r="IC389" s="157"/>
      <c r="ID389" s="157"/>
      <c r="IE389" s="157"/>
      <c r="IF389" s="157"/>
      <c r="IG389" s="157"/>
      <c r="IH389" s="157"/>
      <c r="II389" s="157"/>
      <c r="IJ389" s="157"/>
      <c r="IK389" s="157"/>
      <c r="IL389" s="157"/>
      <c r="IM389" s="157"/>
      <c r="IN389" s="157"/>
      <c r="IO389" s="157"/>
      <c r="IP389" s="157"/>
      <c r="IQ389" s="157"/>
      <c r="IR389" s="157"/>
      <c r="IS389" s="157"/>
      <c r="IT389" s="157"/>
      <c r="IU389" s="157"/>
      <c r="IV389" s="157"/>
    </row>
    <row r="390" spans="1:256" ht="15" customHeight="1">
      <c r="A390" s="146"/>
      <c r="B390" s="238"/>
      <c r="C390" s="157"/>
      <c r="D390" s="157"/>
      <c r="E390" s="157"/>
      <c r="F390" s="157"/>
      <c r="G390" s="157"/>
      <c r="H390" s="157"/>
      <c r="I390" s="157"/>
      <c r="J390" s="157"/>
      <c r="K390" s="157"/>
      <c r="L390" s="157"/>
      <c r="M390" s="157"/>
      <c r="N390" s="157"/>
      <c r="O390" s="157"/>
      <c r="P390" s="157"/>
      <c r="Q390" s="157"/>
      <c r="R390" s="157"/>
      <c r="S390" s="157"/>
      <c r="T390" s="157"/>
      <c r="U390" s="157"/>
      <c r="V390" s="157"/>
      <c r="W390" s="157"/>
      <c r="X390" s="157"/>
      <c r="Y390" s="157"/>
      <c r="Z390" s="157"/>
      <c r="AA390" s="157"/>
      <c r="AB390" s="157"/>
      <c r="AC390" s="157"/>
      <c r="AD390" s="157"/>
      <c r="AE390" s="157"/>
      <c r="AF390" s="157"/>
      <c r="AG390" s="157"/>
      <c r="AH390" s="157"/>
      <c r="AI390" s="157"/>
      <c r="AJ390" s="157"/>
      <c r="AK390" s="157"/>
      <c r="AL390" s="157"/>
      <c r="AM390" s="157"/>
      <c r="AN390" s="157"/>
      <c r="AO390" s="157"/>
      <c r="AP390" s="157"/>
      <c r="AQ390" s="157"/>
      <c r="AR390" s="157"/>
      <c r="AS390" s="157"/>
      <c r="AT390" s="157"/>
      <c r="AU390" s="157"/>
      <c r="AV390" s="157"/>
      <c r="AW390" s="157"/>
      <c r="AX390" s="157"/>
      <c r="AY390" s="157"/>
      <c r="AZ390" s="157"/>
      <c r="BA390" s="157"/>
      <c r="BB390" s="157"/>
      <c r="BC390" s="157"/>
      <c r="BD390" s="157"/>
      <c r="BE390" s="157"/>
      <c r="BF390" s="157"/>
      <c r="BG390" s="157"/>
      <c r="BH390" s="157"/>
      <c r="BI390" s="157"/>
      <c r="BJ390" s="157"/>
      <c r="BK390" s="157"/>
      <c r="BL390" s="157"/>
      <c r="BM390" s="157"/>
      <c r="BN390" s="157"/>
      <c r="BO390" s="157"/>
      <c r="BP390" s="157"/>
      <c r="BQ390" s="157"/>
      <c r="BR390" s="157"/>
      <c r="BS390" s="157"/>
      <c r="BT390" s="157"/>
      <c r="BU390" s="157"/>
      <c r="BV390" s="157"/>
      <c r="BW390" s="157"/>
      <c r="BX390" s="157"/>
      <c r="BY390" s="157"/>
      <c r="BZ390" s="157"/>
      <c r="CA390" s="157"/>
      <c r="CB390" s="157"/>
      <c r="CC390" s="157"/>
      <c r="CD390" s="157"/>
      <c r="CE390" s="157"/>
      <c r="CF390" s="157"/>
      <c r="CG390" s="157"/>
      <c r="CH390" s="157"/>
      <c r="CI390" s="157"/>
      <c r="CJ390" s="157"/>
      <c r="CK390" s="157"/>
      <c r="CL390" s="157"/>
      <c r="CM390" s="157"/>
      <c r="CN390" s="157"/>
      <c r="CO390" s="157"/>
      <c r="CP390" s="157"/>
      <c r="CQ390" s="157"/>
      <c r="CR390" s="157"/>
      <c r="CS390" s="157"/>
      <c r="CT390" s="157"/>
      <c r="CU390" s="157"/>
      <c r="CV390" s="157"/>
      <c r="CW390" s="157"/>
      <c r="CX390" s="157"/>
      <c r="CY390" s="157"/>
      <c r="CZ390" s="157"/>
      <c r="DA390" s="157"/>
      <c r="DB390" s="157"/>
      <c r="DC390" s="157"/>
      <c r="DD390" s="157"/>
      <c r="DE390" s="157"/>
      <c r="DF390" s="157"/>
      <c r="DG390" s="157"/>
      <c r="DH390" s="157"/>
      <c r="DI390" s="157"/>
      <c r="DJ390" s="157"/>
      <c r="DK390" s="157"/>
      <c r="DL390" s="157"/>
      <c r="DM390" s="157"/>
      <c r="DN390" s="157"/>
      <c r="DO390" s="157"/>
      <c r="DP390" s="157"/>
      <c r="DQ390" s="157"/>
      <c r="DR390" s="157"/>
      <c r="DS390" s="157"/>
      <c r="DT390" s="157"/>
      <c r="DU390" s="157"/>
      <c r="DV390" s="157"/>
      <c r="DW390" s="157"/>
      <c r="DX390" s="157"/>
      <c r="DY390" s="157"/>
      <c r="DZ390" s="157"/>
      <c r="EA390" s="157"/>
      <c r="EB390" s="157"/>
      <c r="EC390" s="157"/>
      <c r="ED390" s="157"/>
      <c r="EE390" s="157"/>
      <c r="EF390" s="157"/>
      <c r="EG390" s="157"/>
      <c r="EH390" s="157"/>
      <c r="EI390" s="157"/>
      <c r="EJ390" s="157"/>
      <c r="EK390" s="157"/>
      <c r="EL390" s="157"/>
      <c r="EM390" s="157"/>
      <c r="EN390" s="157"/>
      <c r="EO390" s="157"/>
      <c r="EP390" s="157"/>
      <c r="EQ390" s="157"/>
      <c r="ER390" s="157"/>
      <c r="ES390" s="157"/>
      <c r="ET390" s="157"/>
      <c r="EU390" s="157"/>
      <c r="EV390" s="157"/>
      <c r="EW390" s="157"/>
      <c r="EX390" s="157"/>
      <c r="EY390" s="157"/>
      <c r="EZ390" s="157"/>
      <c r="FA390" s="157"/>
      <c r="FB390" s="157"/>
      <c r="FC390" s="157"/>
      <c r="FD390" s="157"/>
      <c r="FE390" s="157"/>
      <c r="FF390" s="157"/>
      <c r="FG390" s="157"/>
      <c r="FH390" s="157"/>
      <c r="FI390" s="157"/>
      <c r="FJ390" s="157"/>
      <c r="FK390" s="157"/>
      <c r="FL390" s="157"/>
      <c r="FM390" s="157"/>
      <c r="FN390" s="157"/>
      <c r="FO390" s="157"/>
      <c r="FP390" s="157"/>
      <c r="FQ390" s="157"/>
      <c r="FR390" s="157"/>
      <c r="FS390" s="157"/>
      <c r="FT390" s="157"/>
      <c r="FU390" s="157"/>
      <c r="FV390" s="157"/>
      <c r="FW390" s="157"/>
      <c r="FX390" s="157"/>
      <c r="FY390" s="157"/>
      <c r="FZ390" s="157"/>
      <c r="GA390" s="157"/>
      <c r="GB390" s="157"/>
      <c r="GC390" s="157"/>
      <c r="GD390" s="157"/>
      <c r="GE390" s="157"/>
      <c r="GF390" s="157"/>
      <c r="GG390" s="157"/>
      <c r="GH390" s="157"/>
      <c r="GI390" s="157"/>
      <c r="GJ390" s="157"/>
      <c r="GK390" s="157"/>
      <c r="GL390" s="157"/>
      <c r="GM390" s="157"/>
      <c r="GN390" s="157"/>
      <c r="GO390" s="157"/>
      <c r="GP390" s="157"/>
      <c r="GQ390" s="157"/>
      <c r="GR390" s="157"/>
      <c r="GS390" s="157"/>
      <c r="GT390" s="157"/>
      <c r="GU390" s="157"/>
      <c r="GV390" s="157"/>
      <c r="GW390" s="157"/>
      <c r="GX390" s="157"/>
      <c r="GY390" s="157"/>
      <c r="GZ390" s="157"/>
      <c r="HA390" s="157"/>
      <c r="HB390" s="157"/>
      <c r="HC390" s="157"/>
      <c r="HD390" s="157"/>
      <c r="HE390" s="157"/>
      <c r="HF390" s="157"/>
      <c r="HG390" s="157"/>
      <c r="HH390" s="157"/>
      <c r="HI390" s="157"/>
      <c r="HJ390" s="157"/>
      <c r="HK390" s="157"/>
      <c r="HL390" s="157"/>
      <c r="HM390" s="157"/>
      <c r="HN390" s="157"/>
      <c r="HO390" s="157"/>
      <c r="HP390" s="157"/>
      <c r="HQ390" s="157"/>
      <c r="HR390" s="157"/>
      <c r="HS390" s="157"/>
      <c r="HT390" s="157"/>
      <c r="HU390" s="157"/>
      <c r="HV390" s="157"/>
      <c r="HW390" s="157"/>
      <c r="HX390" s="157"/>
      <c r="HY390" s="157"/>
      <c r="HZ390" s="157"/>
      <c r="IA390" s="157"/>
      <c r="IB390" s="157"/>
      <c r="IC390" s="157"/>
      <c r="ID390" s="157"/>
      <c r="IE390" s="157"/>
      <c r="IF390" s="157"/>
      <c r="IG390" s="157"/>
      <c r="IH390" s="157"/>
      <c r="II390" s="157"/>
      <c r="IJ390" s="157"/>
      <c r="IK390" s="157"/>
      <c r="IL390" s="157"/>
      <c r="IM390" s="157"/>
      <c r="IN390" s="157"/>
      <c r="IO390" s="157"/>
      <c r="IP390" s="157"/>
      <c r="IQ390" s="157"/>
      <c r="IR390" s="157"/>
      <c r="IS390" s="157"/>
      <c r="IT390" s="157"/>
      <c r="IU390" s="157"/>
      <c r="IV390" s="157"/>
    </row>
    <row r="391" spans="1:256" ht="15" customHeight="1">
      <c r="A391" s="146"/>
      <c r="B391" s="238"/>
      <c r="C391" s="157"/>
      <c r="D391" s="157"/>
      <c r="E391" s="157"/>
      <c r="F391" s="157"/>
      <c r="G391" s="157"/>
      <c r="H391" s="157"/>
      <c r="I391" s="157"/>
      <c r="J391" s="157"/>
      <c r="K391" s="157"/>
      <c r="L391" s="157"/>
      <c r="M391" s="157"/>
      <c r="N391" s="157"/>
      <c r="O391" s="157"/>
      <c r="P391" s="157"/>
      <c r="Q391" s="157"/>
      <c r="R391" s="157"/>
      <c r="S391" s="157"/>
      <c r="T391" s="157"/>
      <c r="U391" s="157"/>
      <c r="V391" s="157"/>
      <c r="W391" s="157"/>
      <c r="X391" s="157"/>
      <c r="Y391" s="157"/>
      <c r="Z391" s="157"/>
      <c r="AA391" s="157"/>
      <c r="AB391" s="157"/>
      <c r="AC391" s="157"/>
      <c r="AD391" s="157"/>
      <c r="AE391" s="157"/>
      <c r="AF391" s="157"/>
      <c r="AG391" s="157"/>
      <c r="AH391" s="157"/>
      <c r="AI391" s="157"/>
      <c r="AJ391" s="157"/>
      <c r="AK391" s="157"/>
      <c r="AL391" s="157"/>
      <c r="AM391" s="157"/>
      <c r="AN391" s="157"/>
      <c r="AO391" s="157"/>
      <c r="AP391" s="157"/>
      <c r="AQ391" s="157"/>
      <c r="AR391" s="157"/>
      <c r="AS391" s="157"/>
      <c r="AT391" s="157"/>
      <c r="AU391" s="157"/>
      <c r="AV391" s="157"/>
      <c r="AW391" s="157"/>
      <c r="AX391" s="157"/>
      <c r="AY391" s="157"/>
      <c r="AZ391" s="157"/>
      <c r="BA391" s="157"/>
      <c r="BB391" s="157"/>
      <c r="BC391" s="157"/>
      <c r="BD391" s="157"/>
      <c r="BE391" s="157"/>
      <c r="BF391" s="157"/>
      <c r="BG391" s="157"/>
      <c r="BH391" s="157"/>
      <c r="BI391" s="157"/>
      <c r="BJ391" s="157"/>
      <c r="BK391" s="157"/>
      <c r="BL391" s="157"/>
      <c r="BM391" s="157"/>
      <c r="BN391" s="157"/>
      <c r="BO391" s="157"/>
      <c r="BP391" s="157"/>
      <c r="BQ391" s="157"/>
      <c r="BR391" s="157"/>
      <c r="BS391" s="157"/>
      <c r="BT391" s="157"/>
      <c r="BU391" s="157"/>
      <c r="BV391" s="157"/>
      <c r="BW391" s="157"/>
      <c r="BX391" s="157"/>
      <c r="BY391" s="157"/>
      <c r="BZ391" s="157"/>
      <c r="CA391" s="157"/>
      <c r="CB391" s="157"/>
      <c r="CC391" s="157"/>
      <c r="CD391" s="157"/>
      <c r="CE391" s="157"/>
      <c r="CF391" s="157"/>
      <c r="CG391" s="157"/>
      <c r="CH391" s="157"/>
      <c r="CI391" s="157"/>
      <c r="CJ391" s="157"/>
      <c r="CK391" s="157"/>
      <c r="CL391" s="157"/>
      <c r="CM391" s="157"/>
      <c r="CN391" s="157"/>
      <c r="CO391" s="157"/>
      <c r="CP391" s="157"/>
      <c r="CQ391" s="157"/>
      <c r="CR391" s="157"/>
      <c r="CS391" s="157"/>
      <c r="CT391" s="157"/>
      <c r="CU391" s="157"/>
      <c r="CV391" s="157"/>
      <c r="CW391" s="157"/>
      <c r="CX391" s="157"/>
      <c r="CY391" s="157"/>
      <c r="CZ391" s="157"/>
      <c r="DA391" s="157"/>
      <c r="DB391" s="157"/>
      <c r="DC391" s="157"/>
      <c r="DD391" s="157"/>
      <c r="DE391" s="157"/>
      <c r="DF391" s="157"/>
      <c r="DG391" s="157"/>
      <c r="DH391" s="157"/>
      <c r="DI391" s="157"/>
      <c r="DJ391" s="157"/>
      <c r="DK391" s="157"/>
      <c r="DL391" s="157"/>
      <c r="DM391" s="157"/>
      <c r="DN391" s="157"/>
      <c r="DO391" s="157"/>
      <c r="DP391" s="157"/>
      <c r="DQ391" s="157"/>
      <c r="DR391" s="157"/>
      <c r="DS391" s="157"/>
      <c r="DT391" s="157"/>
      <c r="DU391" s="157"/>
      <c r="DV391" s="157"/>
      <c r="DW391" s="157"/>
      <c r="DX391" s="157"/>
      <c r="DY391" s="157"/>
      <c r="DZ391" s="157"/>
      <c r="EA391" s="157"/>
      <c r="EB391" s="157"/>
      <c r="EC391" s="157"/>
      <c r="ED391" s="157"/>
      <c r="EE391" s="157"/>
      <c r="EF391" s="157"/>
      <c r="EG391" s="157"/>
      <c r="EH391" s="157"/>
      <c r="EI391" s="157"/>
      <c r="EJ391" s="157"/>
      <c r="EK391" s="157"/>
      <c r="EL391" s="157"/>
      <c r="EM391" s="157"/>
      <c r="EN391" s="157"/>
      <c r="EO391" s="157"/>
      <c r="EP391" s="157"/>
      <c r="EQ391" s="157"/>
      <c r="ER391" s="157"/>
      <c r="ES391" s="157"/>
      <c r="ET391" s="157"/>
      <c r="EU391" s="157"/>
      <c r="EV391" s="157"/>
      <c r="EW391" s="157"/>
      <c r="EX391" s="157"/>
      <c r="EY391" s="157"/>
      <c r="EZ391" s="157"/>
      <c r="FA391" s="157"/>
      <c r="FB391" s="157"/>
      <c r="FC391" s="157"/>
      <c r="FD391" s="157"/>
      <c r="FE391" s="157"/>
      <c r="FF391" s="157"/>
      <c r="FG391" s="157"/>
      <c r="FH391" s="157"/>
      <c r="FI391" s="157"/>
      <c r="FJ391" s="157"/>
      <c r="FK391" s="157"/>
      <c r="FL391" s="157"/>
      <c r="FM391" s="157"/>
      <c r="FN391" s="157"/>
      <c r="FO391" s="157"/>
      <c r="FP391" s="157"/>
      <c r="FQ391" s="157"/>
      <c r="FR391" s="157"/>
      <c r="FS391" s="157"/>
      <c r="FT391" s="157"/>
      <c r="FU391" s="157"/>
      <c r="FV391" s="157"/>
      <c r="FW391" s="157"/>
      <c r="FX391" s="157"/>
      <c r="FY391" s="157"/>
      <c r="FZ391" s="157"/>
      <c r="GA391" s="157"/>
      <c r="GB391" s="157"/>
      <c r="GC391" s="157"/>
      <c r="GD391" s="157"/>
      <c r="GE391" s="157"/>
      <c r="GF391" s="157"/>
      <c r="GG391" s="157"/>
      <c r="GH391" s="157"/>
      <c r="GI391" s="157"/>
      <c r="GJ391" s="157"/>
      <c r="GK391" s="157"/>
      <c r="GL391" s="157"/>
      <c r="GM391" s="157"/>
      <c r="GN391" s="157"/>
      <c r="GO391" s="157"/>
      <c r="GP391" s="157"/>
      <c r="GQ391" s="157"/>
      <c r="GR391" s="157"/>
      <c r="GS391" s="157"/>
      <c r="GT391" s="157"/>
      <c r="GU391" s="157"/>
      <c r="GV391" s="157"/>
      <c r="GW391" s="157"/>
      <c r="GX391" s="157"/>
      <c r="GY391" s="157"/>
      <c r="GZ391" s="157"/>
      <c r="HA391" s="157"/>
      <c r="HB391" s="157"/>
      <c r="HC391" s="157"/>
      <c r="HD391" s="157"/>
      <c r="HE391" s="157"/>
      <c r="HF391" s="157"/>
      <c r="HG391" s="157"/>
      <c r="HH391" s="157"/>
      <c r="HI391" s="157"/>
      <c r="HJ391" s="157"/>
      <c r="HK391" s="157"/>
      <c r="HL391" s="157"/>
      <c r="HM391" s="157"/>
      <c r="HN391" s="157"/>
      <c r="HO391" s="157"/>
      <c r="HP391" s="157"/>
      <c r="HQ391" s="157"/>
      <c r="HR391" s="157"/>
      <c r="HS391" s="157"/>
      <c r="HT391" s="157"/>
      <c r="HU391" s="157"/>
      <c r="HV391" s="157"/>
      <c r="HW391" s="157"/>
      <c r="HX391" s="157"/>
      <c r="HY391" s="157"/>
      <c r="HZ391" s="157"/>
      <c r="IA391" s="157"/>
      <c r="IB391" s="157"/>
      <c r="IC391" s="157"/>
      <c r="ID391" s="157"/>
      <c r="IE391" s="157"/>
      <c r="IF391" s="157"/>
      <c r="IG391" s="157"/>
      <c r="IH391" s="157"/>
      <c r="II391" s="157"/>
      <c r="IJ391" s="157"/>
      <c r="IK391" s="157"/>
      <c r="IL391" s="157"/>
      <c r="IM391" s="157"/>
      <c r="IN391" s="157"/>
      <c r="IO391" s="157"/>
      <c r="IP391" s="157"/>
      <c r="IQ391" s="157"/>
      <c r="IR391" s="157"/>
      <c r="IS391" s="157"/>
      <c r="IT391" s="157"/>
      <c r="IU391" s="157"/>
      <c r="IV391" s="157"/>
    </row>
    <row r="392" spans="1:256" ht="15" customHeight="1">
      <c r="A392" s="146"/>
      <c r="B392" s="238"/>
      <c r="C392" s="157"/>
      <c r="D392" s="157"/>
      <c r="E392" s="157"/>
      <c r="F392" s="157"/>
      <c r="G392" s="157"/>
      <c r="H392" s="157"/>
      <c r="I392" s="157"/>
      <c r="J392" s="157"/>
      <c r="K392" s="157"/>
      <c r="L392" s="157"/>
      <c r="M392" s="157"/>
      <c r="N392" s="157"/>
      <c r="O392" s="157"/>
      <c r="P392" s="157"/>
      <c r="Q392" s="157"/>
      <c r="R392" s="157"/>
      <c r="S392" s="157"/>
      <c r="T392" s="157"/>
      <c r="U392" s="157"/>
      <c r="V392" s="157"/>
      <c r="W392" s="157"/>
      <c r="X392" s="157"/>
      <c r="Y392" s="157"/>
      <c r="Z392" s="157"/>
      <c r="AA392" s="157"/>
      <c r="AB392" s="157"/>
      <c r="AC392" s="157"/>
      <c r="AD392" s="157"/>
      <c r="AE392" s="157"/>
      <c r="AF392" s="157"/>
      <c r="AG392" s="157"/>
      <c r="AH392" s="157"/>
      <c r="AI392" s="157"/>
      <c r="AJ392" s="157"/>
      <c r="AK392" s="157"/>
      <c r="AL392" s="157"/>
      <c r="AM392" s="157"/>
      <c r="AN392" s="157"/>
      <c r="AO392" s="157"/>
      <c r="AP392" s="157"/>
      <c r="AQ392" s="157"/>
      <c r="AR392" s="157"/>
      <c r="AS392" s="157"/>
      <c r="AT392" s="157"/>
      <c r="AU392" s="157"/>
      <c r="AV392" s="157"/>
      <c r="AW392" s="157"/>
      <c r="AX392" s="157"/>
      <c r="AY392" s="157"/>
      <c r="AZ392" s="157"/>
      <c r="BA392" s="157"/>
      <c r="BB392" s="157"/>
      <c r="BC392" s="157"/>
      <c r="BD392" s="157"/>
      <c r="BE392" s="157"/>
      <c r="BF392" s="157"/>
      <c r="BG392" s="157"/>
      <c r="BH392" s="157"/>
      <c r="BI392" s="157"/>
      <c r="BJ392" s="157"/>
      <c r="BK392" s="157"/>
      <c r="BL392" s="157"/>
      <c r="BM392" s="157"/>
      <c r="BN392" s="157"/>
      <c r="BO392" s="157"/>
      <c r="BP392" s="157"/>
      <c r="BQ392" s="157"/>
      <c r="BR392" s="157"/>
      <c r="BS392" s="157"/>
      <c r="BT392" s="157"/>
      <c r="BU392" s="157"/>
      <c r="BV392" s="157"/>
      <c r="BW392" s="157"/>
      <c r="BX392" s="157"/>
      <c r="BY392" s="157"/>
      <c r="BZ392" s="157"/>
      <c r="CA392" s="157"/>
      <c r="CB392" s="157"/>
      <c r="CC392" s="157"/>
      <c r="CD392" s="157"/>
      <c r="CE392" s="157"/>
      <c r="CF392" s="157"/>
      <c r="CG392" s="157"/>
      <c r="CH392" s="157"/>
      <c r="CI392" s="157"/>
      <c r="CJ392" s="157"/>
      <c r="CK392" s="157"/>
      <c r="CL392" s="157"/>
      <c r="CM392" s="157"/>
      <c r="CN392" s="157"/>
      <c r="CO392" s="157"/>
      <c r="CP392" s="157"/>
      <c r="CQ392" s="157"/>
      <c r="CR392" s="157"/>
      <c r="CS392" s="157"/>
      <c r="CT392" s="157"/>
      <c r="CU392" s="157"/>
      <c r="CV392" s="157"/>
      <c r="CW392" s="157"/>
      <c r="CX392" s="157"/>
      <c r="CY392" s="157"/>
      <c r="CZ392" s="157"/>
      <c r="DA392" s="157"/>
      <c r="DB392" s="157"/>
      <c r="DC392" s="157"/>
      <c r="DD392" s="157"/>
      <c r="DE392" s="157"/>
      <c r="DF392" s="157"/>
      <c r="DG392" s="157"/>
      <c r="DH392" s="157"/>
      <c r="DI392" s="157"/>
      <c r="DJ392" s="157"/>
      <c r="DK392" s="157"/>
      <c r="DL392" s="157"/>
      <c r="DM392" s="157"/>
      <c r="DN392" s="157"/>
      <c r="DO392" s="157"/>
      <c r="DP392" s="157"/>
      <c r="DQ392" s="157"/>
      <c r="DR392" s="157"/>
      <c r="DS392" s="157"/>
      <c r="DT392" s="157"/>
      <c r="DU392" s="157"/>
      <c r="DV392" s="157"/>
      <c r="DW392" s="157"/>
      <c r="DX392" s="157"/>
      <c r="DY392" s="157"/>
      <c r="DZ392" s="157"/>
      <c r="EA392" s="157"/>
      <c r="EB392" s="157"/>
      <c r="EC392" s="157"/>
      <c r="ED392" s="157"/>
      <c r="EE392" s="157"/>
      <c r="EF392" s="157"/>
      <c r="EG392" s="157"/>
      <c r="EH392" s="157"/>
      <c r="EI392" s="157"/>
      <c r="EJ392" s="157"/>
      <c r="EK392" s="157"/>
      <c r="EL392" s="157"/>
      <c r="EM392" s="157"/>
      <c r="EN392" s="157"/>
      <c r="EO392" s="157"/>
      <c r="EP392" s="157"/>
      <c r="EQ392" s="157"/>
      <c r="ER392" s="157"/>
      <c r="ES392" s="157"/>
      <c r="ET392" s="157"/>
      <c r="EU392" s="157"/>
      <c r="EV392" s="157"/>
      <c r="EW392" s="157"/>
      <c r="EX392" s="157"/>
      <c r="EY392" s="157"/>
      <c r="EZ392" s="157"/>
      <c r="FA392" s="157"/>
      <c r="FB392" s="157"/>
      <c r="FC392" s="157"/>
      <c r="FD392" s="157"/>
      <c r="FE392" s="157"/>
      <c r="FF392" s="157"/>
      <c r="FG392" s="157"/>
      <c r="FH392" s="157"/>
      <c r="FI392" s="157"/>
      <c r="FJ392" s="157"/>
      <c r="FK392" s="157"/>
      <c r="FL392" s="157"/>
      <c r="FM392" s="157"/>
      <c r="FN392" s="157"/>
      <c r="FO392" s="157"/>
      <c r="FP392" s="157"/>
      <c r="FQ392" s="157"/>
      <c r="FR392" s="157"/>
      <c r="FS392" s="157"/>
      <c r="FT392" s="157"/>
      <c r="FU392" s="157"/>
      <c r="FV392" s="157"/>
      <c r="FW392" s="157"/>
      <c r="FX392" s="157"/>
      <c r="FY392" s="157"/>
      <c r="FZ392" s="157"/>
      <c r="GA392" s="157"/>
      <c r="GB392" s="157"/>
      <c r="GC392" s="157"/>
      <c r="GD392" s="157"/>
      <c r="GE392" s="157"/>
      <c r="GF392" s="157"/>
      <c r="GG392" s="157"/>
      <c r="GH392" s="157"/>
      <c r="GI392" s="157"/>
      <c r="GJ392" s="157"/>
      <c r="GK392" s="157"/>
      <c r="GL392" s="157"/>
      <c r="GM392" s="157"/>
      <c r="GN392" s="157"/>
      <c r="GO392" s="157"/>
      <c r="GP392" s="157"/>
      <c r="GQ392" s="157"/>
      <c r="GR392" s="157"/>
      <c r="GS392" s="157"/>
      <c r="GT392" s="157"/>
      <c r="GU392" s="157"/>
      <c r="GV392" s="157"/>
      <c r="GW392" s="157"/>
      <c r="GX392" s="157"/>
      <c r="GY392" s="157"/>
      <c r="GZ392" s="157"/>
      <c r="HA392" s="157"/>
      <c r="HB392" s="157"/>
      <c r="HC392" s="157"/>
      <c r="HD392" s="157"/>
      <c r="HE392" s="157"/>
      <c r="HF392" s="157"/>
      <c r="HG392" s="157"/>
      <c r="HH392" s="157"/>
      <c r="HI392" s="157"/>
      <c r="HJ392" s="157"/>
      <c r="HK392" s="157"/>
      <c r="HL392" s="157"/>
      <c r="HM392" s="157"/>
      <c r="HN392" s="157"/>
      <c r="HO392" s="157"/>
      <c r="HP392" s="157"/>
      <c r="HQ392" s="157"/>
      <c r="HR392" s="157"/>
      <c r="HS392" s="157"/>
      <c r="HT392" s="157"/>
      <c r="HU392" s="157"/>
      <c r="HV392" s="157"/>
      <c r="HW392" s="157"/>
      <c r="HX392" s="157"/>
      <c r="HY392" s="157"/>
      <c r="HZ392" s="157"/>
      <c r="IA392" s="157"/>
      <c r="IB392" s="157"/>
      <c r="IC392" s="157"/>
      <c r="ID392" s="157"/>
      <c r="IE392" s="157"/>
      <c r="IF392" s="157"/>
      <c r="IG392" s="157"/>
      <c r="IH392" s="157"/>
      <c r="II392" s="157"/>
      <c r="IJ392" s="157"/>
      <c r="IK392" s="157"/>
      <c r="IL392" s="157"/>
      <c r="IM392" s="157"/>
      <c r="IN392" s="157"/>
      <c r="IO392" s="157"/>
      <c r="IP392" s="157"/>
      <c r="IQ392" s="157"/>
      <c r="IR392" s="157"/>
      <c r="IS392" s="157"/>
      <c r="IT392" s="157"/>
      <c r="IU392" s="157"/>
      <c r="IV392" s="157"/>
    </row>
    <row r="393" spans="1:256" ht="15" customHeight="1">
      <c r="A393" s="146"/>
      <c r="B393" s="238"/>
      <c r="C393" s="157"/>
      <c r="D393" s="157"/>
      <c r="E393" s="157"/>
      <c r="F393" s="157"/>
      <c r="G393" s="157"/>
      <c r="H393" s="157"/>
      <c r="I393" s="157"/>
      <c r="J393" s="157"/>
      <c r="K393" s="157"/>
      <c r="L393" s="157"/>
      <c r="M393" s="157"/>
      <c r="N393" s="157"/>
      <c r="O393" s="157"/>
      <c r="P393" s="157"/>
      <c r="Q393" s="157"/>
      <c r="R393" s="157"/>
      <c r="S393" s="157"/>
      <c r="T393" s="157"/>
      <c r="U393" s="157"/>
      <c r="V393" s="157"/>
      <c r="W393" s="157"/>
      <c r="X393" s="157"/>
      <c r="Y393" s="157"/>
      <c r="Z393" s="157"/>
      <c r="AA393" s="157"/>
      <c r="AB393" s="157"/>
      <c r="AC393" s="157"/>
      <c r="AD393" s="157"/>
      <c r="AE393" s="157"/>
      <c r="AF393" s="157"/>
      <c r="AG393" s="157"/>
      <c r="AH393" s="157"/>
      <c r="AI393" s="157"/>
      <c r="AJ393" s="157"/>
      <c r="AK393" s="157"/>
      <c r="AL393" s="157"/>
      <c r="AM393" s="157"/>
      <c r="AN393" s="157"/>
      <c r="AO393" s="157"/>
      <c r="AP393" s="157"/>
      <c r="AQ393" s="157"/>
      <c r="AR393" s="157"/>
      <c r="AS393" s="157"/>
      <c r="AT393" s="157"/>
      <c r="AU393" s="157"/>
      <c r="AV393" s="157"/>
      <c r="AW393" s="157"/>
      <c r="AX393" s="157"/>
      <c r="AY393" s="157"/>
      <c r="AZ393" s="157"/>
      <c r="BA393" s="157"/>
      <c r="BB393" s="157"/>
      <c r="BC393" s="157"/>
      <c r="BD393" s="157"/>
      <c r="BE393" s="157"/>
      <c r="BF393" s="157"/>
      <c r="BG393" s="157"/>
      <c r="BH393" s="157"/>
      <c r="BI393" s="157"/>
      <c r="BJ393" s="157"/>
      <c r="BK393" s="157"/>
      <c r="BL393" s="157"/>
      <c r="BM393" s="157"/>
      <c r="BN393" s="157"/>
      <c r="BO393" s="157"/>
      <c r="BP393" s="157"/>
      <c r="BQ393" s="157"/>
      <c r="BR393" s="157"/>
      <c r="BS393" s="157"/>
      <c r="BT393" s="157"/>
      <c r="BU393" s="157"/>
      <c r="BV393" s="157"/>
      <c r="BW393" s="157"/>
      <c r="BX393" s="157"/>
      <c r="BY393" s="157"/>
      <c r="BZ393" s="157"/>
      <c r="CA393" s="157"/>
      <c r="CB393" s="157"/>
      <c r="CC393" s="157"/>
      <c r="CD393" s="157"/>
      <c r="CE393" s="157"/>
      <c r="CF393" s="157"/>
      <c r="CG393" s="157"/>
      <c r="CH393" s="157"/>
      <c r="CI393" s="157"/>
      <c r="CJ393" s="157"/>
      <c r="CK393" s="157"/>
      <c r="CL393" s="157"/>
      <c r="CM393" s="157"/>
      <c r="CN393" s="157"/>
      <c r="CO393" s="157"/>
      <c r="CP393" s="157"/>
      <c r="CQ393" s="157"/>
      <c r="CR393" s="157"/>
      <c r="CS393" s="157"/>
      <c r="CT393" s="157"/>
      <c r="CU393" s="157"/>
      <c r="CV393" s="157"/>
      <c r="CW393" s="157"/>
      <c r="CX393" s="157"/>
      <c r="CY393" s="157"/>
      <c r="CZ393" s="157"/>
      <c r="DA393" s="157"/>
      <c r="DB393" s="157"/>
      <c r="DC393" s="157"/>
      <c r="DD393" s="157"/>
      <c r="DE393" s="157"/>
      <c r="DF393" s="157"/>
      <c r="DG393" s="157"/>
      <c r="DH393" s="157"/>
      <c r="DI393" s="157"/>
      <c r="DJ393" s="157"/>
      <c r="DK393" s="157"/>
      <c r="DL393" s="157"/>
      <c r="DM393" s="157"/>
      <c r="DN393" s="157"/>
      <c r="DO393" s="157"/>
      <c r="DP393" s="157"/>
      <c r="DQ393" s="157"/>
      <c r="DR393" s="157"/>
      <c r="DS393" s="157"/>
      <c r="DT393" s="157"/>
      <c r="DU393" s="157"/>
      <c r="DV393" s="157"/>
      <c r="DW393" s="157"/>
      <c r="DX393" s="157"/>
      <c r="DY393" s="157"/>
      <c r="DZ393" s="157"/>
      <c r="EA393" s="157"/>
      <c r="EB393" s="157"/>
      <c r="EC393" s="157"/>
      <c r="ED393" s="157"/>
      <c r="EE393" s="157"/>
      <c r="EF393" s="157"/>
      <c r="EG393" s="157"/>
      <c r="EH393" s="157"/>
      <c r="EI393" s="157"/>
      <c r="EJ393" s="157"/>
      <c r="EK393" s="157"/>
      <c r="EL393" s="157"/>
      <c r="EM393" s="157"/>
      <c r="EN393" s="157"/>
      <c r="EO393" s="157"/>
      <c r="EP393" s="157"/>
      <c r="EQ393" s="157"/>
      <c r="ER393" s="157"/>
      <c r="ES393" s="157"/>
      <c r="ET393" s="157"/>
      <c r="EU393" s="157"/>
      <c r="EV393" s="157"/>
      <c r="EW393" s="157"/>
      <c r="EX393" s="157"/>
      <c r="EY393" s="157"/>
      <c r="EZ393" s="157"/>
      <c r="FA393" s="157"/>
      <c r="FB393" s="157"/>
      <c r="FC393" s="157"/>
      <c r="FD393" s="157"/>
      <c r="FE393" s="157"/>
      <c r="FF393" s="157"/>
      <c r="FG393" s="157"/>
      <c r="FH393" s="157"/>
      <c r="FI393" s="157"/>
      <c r="FJ393" s="157"/>
      <c r="FK393" s="157"/>
      <c r="FL393" s="157"/>
      <c r="FM393" s="157"/>
      <c r="FN393" s="157"/>
      <c r="FO393" s="157"/>
      <c r="FP393" s="157"/>
      <c r="FQ393" s="157"/>
      <c r="FR393" s="157"/>
      <c r="FS393" s="157"/>
      <c r="FT393" s="157"/>
      <c r="FU393" s="157"/>
      <c r="FV393" s="157"/>
      <c r="FW393" s="157"/>
      <c r="FX393" s="157"/>
      <c r="FY393" s="157"/>
      <c r="FZ393" s="157"/>
      <c r="GA393" s="157"/>
      <c r="GB393" s="157"/>
      <c r="GC393" s="157"/>
      <c r="GD393" s="157"/>
      <c r="GE393" s="157"/>
      <c r="GF393" s="157"/>
      <c r="GG393" s="157"/>
      <c r="GH393" s="157"/>
      <c r="GI393" s="157"/>
      <c r="GJ393" s="157"/>
      <c r="GK393" s="157"/>
      <c r="GL393" s="157"/>
      <c r="GM393" s="157"/>
      <c r="GN393" s="157"/>
      <c r="GO393" s="157"/>
      <c r="GP393" s="157"/>
      <c r="GQ393" s="157"/>
      <c r="GR393" s="157"/>
      <c r="GS393" s="157"/>
      <c r="GT393" s="157"/>
      <c r="GU393" s="157"/>
      <c r="GV393" s="157"/>
      <c r="GW393" s="157"/>
      <c r="GX393" s="157"/>
      <c r="GY393" s="157"/>
      <c r="GZ393" s="157"/>
      <c r="HA393" s="157"/>
      <c r="HB393" s="157"/>
      <c r="HC393" s="157"/>
      <c r="HD393" s="157"/>
      <c r="HE393" s="157"/>
      <c r="HF393" s="157"/>
      <c r="HG393" s="157"/>
      <c r="HH393" s="157"/>
      <c r="HI393" s="157"/>
      <c r="HJ393" s="157"/>
      <c r="HK393" s="157"/>
      <c r="HL393" s="157"/>
      <c r="HM393" s="157"/>
      <c r="HN393" s="157"/>
      <c r="HO393" s="157"/>
      <c r="HP393" s="157"/>
      <c r="HQ393" s="157"/>
      <c r="HR393" s="157"/>
      <c r="HS393" s="157"/>
      <c r="HT393" s="157"/>
      <c r="HU393" s="157"/>
      <c r="HV393" s="157"/>
      <c r="HW393" s="157"/>
      <c r="HX393" s="157"/>
      <c r="HY393" s="157"/>
      <c r="HZ393" s="157"/>
      <c r="IA393" s="157"/>
      <c r="IB393" s="157"/>
      <c r="IC393" s="157"/>
      <c r="ID393" s="157"/>
      <c r="IE393" s="157"/>
      <c r="IF393" s="157"/>
      <c r="IG393" s="157"/>
      <c r="IH393" s="157"/>
      <c r="II393" s="157"/>
      <c r="IJ393" s="157"/>
      <c r="IK393" s="157"/>
      <c r="IL393" s="157"/>
      <c r="IM393" s="157"/>
      <c r="IN393" s="157"/>
      <c r="IO393" s="157"/>
      <c r="IP393" s="157"/>
      <c r="IQ393" s="157"/>
      <c r="IR393" s="157"/>
      <c r="IS393" s="157"/>
      <c r="IT393" s="157"/>
      <c r="IU393" s="157"/>
      <c r="IV393" s="157"/>
    </row>
    <row r="394" spans="1:256" ht="15" customHeight="1">
      <c r="A394" s="146"/>
      <c r="B394" s="238"/>
      <c r="C394" s="157"/>
      <c r="D394" s="157"/>
      <c r="E394" s="157"/>
      <c r="F394" s="157"/>
      <c r="G394" s="157"/>
      <c r="H394" s="157"/>
      <c r="I394" s="157"/>
      <c r="J394" s="157"/>
      <c r="K394" s="157"/>
      <c r="L394" s="157"/>
      <c r="M394" s="157"/>
      <c r="N394" s="157"/>
      <c r="O394" s="157"/>
      <c r="P394" s="157"/>
      <c r="Q394" s="157"/>
      <c r="R394" s="157"/>
      <c r="S394" s="157"/>
      <c r="T394" s="157"/>
      <c r="U394" s="157"/>
      <c r="V394" s="157"/>
      <c r="W394" s="157"/>
      <c r="X394" s="157"/>
      <c r="Y394" s="157"/>
      <c r="Z394" s="157"/>
      <c r="AA394" s="157"/>
      <c r="AB394" s="157"/>
      <c r="AC394" s="157"/>
      <c r="AD394" s="157"/>
      <c r="AE394" s="157"/>
      <c r="AF394" s="157"/>
      <c r="AG394" s="157"/>
      <c r="AH394" s="157"/>
      <c r="AI394" s="157"/>
      <c r="AJ394" s="157"/>
      <c r="AK394" s="157"/>
      <c r="AL394" s="157"/>
      <c r="AM394" s="157"/>
      <c r="AN394" s="157"/>
      <c r="AO394" s="157"/>
      <c r="AP394" s="157"/>
      <c r="AQ394" s="157"/>
      <c r="AR394" s="157"/>
      <c r="AS394" s="157"/>
      <c r="AT394" s="157"/>
      <c r="AU394" s="157"/>
      <c r="AV394" s="157"/>
      <c r="AW394" s="157"/>
      <c r="AX394" s="157"/>
      <c r="AY394" s="157"/>
      <c r="AZ394" s="157"/>
      <c r="BA394" s="157"/>
      <c r="BB394" s="157"/>
      <c r="BC394" s="157"/>
      <c r="BD394" s="157"/>
      <c r="BE394" s="157"/>
      <c r="BF394" s="157"/>
      <c r="BG394" s="157"/>
      <c r="BH394" s="157"/>
      <c r="BI394" s="157"/>
      <c r="BJ394" s="157"/>
      <c r="BK394" s="157"/>
      <c r="BL394" s="157"/>
      <c r="BM394" s="157"/>
      <c r="BN394" s="157"/>
      <c r="BO394" s="157"/>
      <c r="BP394" s="157"/>
      <c r="BQ394" s="157"/>
      <c r="BR394" s="157"/>
      <c r="BS394" s="157"/>
      <c r="BT394" s="157"/>
      <c r="BU394" s="157"/>
      <c r="BV394" s="157"/>
      <c r="BW394" s="157"/>
      <c r="BX394" s="157"/>
      <c r="BY394" s="157"/>
      <c r="BZ394" s="157"/>
      <c r="CA394" s="157"/>
      <c r="CB394" s="157"/>
      <c r="CC394" s="157"/>
      <c r="CD394" s="157"/>
      <c r="CE394" s="157"/>
      <c r="CF394" s="157"/>
      <c r="CG394" s="157"/>
      <c r="CH394" s="157"/>
      <c r="CI394" s="157"/>
      <c r="CJ394" s="157"/>
      <c r="CK394" s="157"/>
      <c r="CL394" s="157"/>
      <c r="CM394" s="157"/>
      <c r="CN394" s="157"/>
      <c r="CO394" s="157"/>
      <c r="CP394" s="157"/>
      <c r="CQ394" s="157"/>
      <c r="CR394" s="157"/>
      <c r="CS394" s="157"/>
      <c r="CT394" s="157"/>
      <c r="CU394" s="157"/>
      <c r="CV394" s="157"/>
      <c r="CW394" s="157"/>
      <c r="CX394" s="157"/>
      <c r="CY394" s="157"/>
      <c r="CZ394" s="157"/>
      <c r="DA394" s="157"/>
      <c r="DB394" s="157"/>
      <c r="DC394" s="157"/>
      <c r="DD394" s="157"/>
      <c r="DE394" s="157"/>
      <c r="DF394" s="157"/>
      <c r="DG394" s="157"/>
      <c r="DH394" s="157"/>
      <c r="DI394" s="157"/>
      <c r="DJ394" s="157"/>
      <c r="DK394" s="157"/>
      <c r="DL394" s="157"/>
      <c r="DM394" s="157"/>
      <c r="DN394" s="157"/>
      <c r="DO394" s="157"/>
      <c r="DP394" s="157"/>
      <c r="DQ394" s="157"/>
      <c r="DR394" s="157"/>
      <c r="DS394" s="157"/>
      <c r="DT394" s="157"/>
      <c r="DU394" s="157"/>
      <c r="DV394" s="157"/>
      <c r="DW394" s="157"/>
      <c r="DX394" s="157"/>
      <c r="DY394" s="157"/>
      <c r="DZ394" s="157"/>
      <c r="EA394" s="157"/>
      <c r="EB394" s="157"/>
      <c r="EC394" s="157"/>
      <c r="ED394" s="157"/>
      <c r="EE394" s="157"/>
      <c r="EF394" s="157"/>
      <c r="EG394" s="157"/>
      <c r="EH394" s="157"/>
      <c r="EI394" s="157"/>
      <c r="EJ394" s="157"/>
      <c r="EK394" s="157"/>
      <c r="EL394" s="157"/>
      <c r="EM394" s="157"/>
      <c r="EN394" s="157"/>
      <c r="EO394" s="157"/>
      <c r="EP394" s="157"/>
      <c r="EQ394" s="157"/>
      <c r="ER394" s="157"/>
      <c r="ES394" s="157"/>
      <c r="ET394" s="157"/>
      <c r="EU394" s="157"/>
      <c r="EV394" s="157"/>
      <c r="EW394" s="157"/>
      <c r="EX394" s="157"/>
      <c r="EY394" s="157"/>
      <c r="EZ394" s="157"/>
      <c r="FA394" s="157"/>
      <c r="FB394" s="157"/>
      <c r="FC394" s="157"/>
      <c r="FD394" s="157"/>
      <c r="FE394" s="157"/>
      <c r="FF394" s="157"/>
      <c r="FG394" s="157"/>
      <c r="FH394" s="157"/>
      <c r="FI394" s="157"/>
      <c r="FJ394" s="157"/>
      <c r="FK394" s="157"/>
      <c r="FL394" s="157"/>
      <c r="FM394" s="157"/>
      <c r="FN394" s="157"/>
      <c r="FO394" s="157"/>
      <c r="FP394" s="157"/>
      <c r="FQ394" s="157"/>
      <c r="FR394" s="157"/>
      <c r="FS394" s="157"/>
      <c r="FT394" s="157"/>
      <c r="FU394" s="157"/>
      <c r="FV394" s="157"/>
      <c r="FW394" s="157"/>
      <c r="FX394" s="157"/>
      <c r="FY394" s="157"/>
      <c r="FZ394" s="157"/>
      <c r="GA394" s="157"/>
      <c r="GB394" s="157"/>
      <c r="GC394" s="157"/>
      <c r="GD394" s="157"/>
      <c r="GE394" s="157"/>
      <c r="GF394" s="157"/>
      <c r="GG394" s="157"/>
      <c r="GH394" s="157"/>
      <c r="GI394" s="157"/>
      <c r="GJ394" s="157"/>
      <c r="GK394" s="157"/>
      <c r="GL394" s="157"/>
      <c r="GM394" s="157"/>
      <c r="GN394" s="157"/>
      <c r="GO394" s="157"/>
      <c r="GP394" s="157"/>
      <c r="GQ394" s="157"/>
      <c r="GR394" s="157"/>
      <c r="GS394" s="157"/>
      <c r="GT394" s="157"/>
      <c r="GU394" s="157"/>
      <c r="GV394" s="157"/>
      <c r="GW394" s="157"/>
      <c r="GX394" s="157"/>
      <c r="GY394" s="157"/>
      <c r="GZ394" s="157"/>
      <c r="HA394" s="157"/>
      <c r="HB394" s="157"/>
      <c r="HC394" s="157"/>
      <c r="HD394" s="157"/>
      <c r="HE394" s="157"/>
      <c r="HF394" s="157"/>
      <c r="HG394" s="157"/>
      <c r="HH394" s="157"/>
      <c r="HI394" s="157"/>
      <c r="HJ394" s="157"/>
      <c r="HK394" s="157"/>
      <c r="HL394" s="157"/>
      <c r="HM394" s="157"/>
      <c r="HN394" s="157"/>
      <c r="HO394" s="157"/>
      <c r="HP394" s="157"/>
      <c r="HQ394" s="157"/>
      <c r="HR394" s="157"/>
      <c r="HS394" s="157"/>
      <c r="HT394" s="157"/>
      <c r="HU394" s="157"/>
      <c r="HV394" s="157"/>
      <c r="HW394" s="157"/>
      <c r="HX394" s="157"/>
      <c r="HY394" s="157"/>
      <c r="HZ394" s="157"/>
      <c r="IA394" s="157"/>
      <c r="IB394" s="157"/>
      <c r="IC394" s="157"/>
      <c r="ID394" s="157"/>
      <c r="IE394" s="157"/>
      <c r="IF394" s="157"/>
      <c r="IG394" s="157"/>
      <c r="IH394" s="157"/>
      <c r="II394" s="157"/>
      <c r="IJ394" s="157"/>
      <c r="IK394" s="157"/>
      <c r="IL394" s="157"/>
      <c r="IM394" s="157"/>
      <c r="IN394" s="157"/>
      <c r="IO394" s="157"/>
      <c r="IP394" s="157"/>
      <c r="IQ394" s="157"/>
      <c r="IR394" s="157"/>
      <c r="IS394" s="157"/>
      <c r="IT394" s="157"/>
      <c r="IU394" s="157"/>
      <c r="IV394" s="157"/>
    </row>
    <row r="395" spans="1:256" ht="15" customHeight="1">
      <c r="A395" s="146"/>
      <c r="B395" s="238"/>
      <c r="C395" s="157"/>
      <c r="D395" s="157"/>
      <c r="E395" s="157"/>
      <c r="F395" s="157"/>
      <c r="G395" s="157"/>
      <c r="H395" s="157"/>
      <c r="I395" s="157"/>
      <c r="J395" s="157"/>
      <c r="K395" s="157"/>
      <c r="L395" s="157"/>
      <c r="M395" s="157"/>
      <c r="N395" s="157"/>
      <c r="O395" s="157"/>
      <c r="P395" s="157"/>
      <c r="Q395" s="157"/>
      <c r="R395" s="157"/>
      <c r="S395" s="157"/>
      <c r="T395" s="157"/>
      <c r="U395" s="157"/>
      <c r="V395" s="157"/>
      <c r="W395" s="157"/>
      <c r="X395" s="157"/>
      <c r="Y395" s="157"/>
      <c r="Z395" s="157"/>
      <c r="AA395" s="157"/>
      <c r="AB395" s="157"/>
      <c r="AC395" s="157"/>
      <c r="AD395" s="157"/>
      <c r="AE395" s="157"/>
      <c r="AF395" s="157"/>
      <c r="AG395" s="157"/>
      <c r="AH395" s="157"/>
      <c r="AI395" s="157"/>
      <c r="AJ395" s="157"/>
      <c r="AK395" s="157"/>
      <c r="AL395" s="157"/>
      <c r="AM395" s="157"/>
      <c r="AN395" s="157"/>
      <c r="AO395" s="157"/>
      <c r="AP395" s="157"/>
      <c r="AQ395" s="157"/>
      <c r="AR395" s="157"/>
      <c r="AS395" s="157"/>
      <c r="AT395" s="157"/>
      <c r="AU395" s="157"/>
      <c r="AV395" s="157"/>
      <c r="AW395" s="157"/>
      <c r="AX395" s="157"/>
      <c r="AY395" s="157"/>
      <c r="AZ395" s="157"/>
      <c r="BA395" s="157"/>
      <c r="BB395" s="157"/>
      <c r="BC395" s="157"/>
      <c r="BD395" s="157"/>
      <c r="BE395" s="157"/>
      <c r="BF395" s="157"/>
      <c r="BG395" s="157"/>
      <c r="BH395" s="157"/>
      <c r="BI395" s="157"/>
      <c r="BJ395" s="157"/>
      <c r="BK395" s="157"/>
      <c r="BL395" s="157"/>
      <c r="BM395" s="157"/>
      <c r="BN395" s="157"/>
      <c r="BO395" s="157"/>
      <c r="BP395" s="157"/>
      <c r="BQ395" s="157"/>
      <c r="BR395" s="157"/>
      <c r="BS395" s="157"/>
      <c r="BT395" s="157"/>
      <c r="BU395" s="157"/>
      <c r="BV395" s="157"/>
      <c r="BW395" s="157"/>
      <c r="BX395" s="157"/>
      <c r="BY395" s="157"/>
      <c r="BZ395" s="157"/>
      <c r="CA395" s="157"/>
      <c r="CB395" s="157"/>
      <c r="CC395" s="157"/>
      <c r="CD395" s="157"/>
      <c r="CE395" s="157"/>
      <c r="CF395" s="157"/>
      <c r="CG395" s="157"/>
      <c r="CH395" s="157"/>
      <c r="CI395" s="157"/>
      <c r="CJ395" s="157"/>
      <c r="CK395" s="157"/>
      <c r="CL395" s="157"/>
      <c r="CM395" s="157"/>
      <c r="CN395" s="157"/>
      <c r="CO395" s="157"/>
      <c r="CP395" s="157"/>
      <c r="CQ395" s="157"/>
      <c r="CR395" s="157"/>
      <c r="CS395" s="157"/>
      <c r="CT395" s="157"/>
      <c r="CU395" s="157"/>
      <c r="CV395" s="157"/>
      <c r="CW395" s="157"/>
      <c r="CX395" s="157"/>
      <c r="CY395" s="157"/>
      <c r="CZ395" s="157"/>
      <c r="DA395" s="157"/>
      <c r="DB395" s="157"/>
      <c r="DC395" s="157"/>
      <c r="DD395" s="157"/>
      <c r="DE395" s="157"/>
      <c r="DF395" s="157"/>
      <c r="DG395" s="157"/>
      <c r="DH395" s="157"/>
      <c r="DI395" s="157"/>
      <c r="DJ395" s="157"/>
      <c r="DK395" s="157"/>
      <c r="DL395" s="157"/>
      <c r="DM395" s="157"/>
      <c r="DN395" s="157"/>
      <c r="DO395" s="157"/>
      <c r="DP395" s="157"/>
      <c r="DQ395" s="157"/>
      <c r="DR395" s="157"/>
      <c r="DS395" s="157"/>
      <c r="DT395" s="157"/>
      <c r="DU395" s="157"/>
      <c r="DV395" s="157"/>
      <c r="DW395" s="157"/>
      <c r="DX395" s="157"/>
      <c r="DY395" s="157"/>
      <c r="DZ395" s="157"/>
      <c r="EA395" s="157"/>
      <c r="EB395" s="157"/>
      <c r="EC395" s="157"/>
      <c r="ED395" s="157"/>
      <c r="EE395" s="157"/>
      <c r="EF395" s="157"/>
      <c r="EG395" s="157"/>
      <c r="EH395" s="157"/>
      <c r="EI395" s="157"/>
      <c r="EJ395" s="157"/>
      <c r="EK395" s="157"/>
      <c r="EL395" s="157"/>
      <c r="EM395" s="157"/>
      <c r="EN395" s="157"/>
      <c r="EO395" s="157"/>
      <c r="EP395" s="157"/>
      <c r="EQ395" s="157"/>
      <c r="ER395" s="157"/>
      <c r="ES395" s="157"/>
      <c r="ET395" s="157"/>
      <c r="EU395" s="157"/>
      <c r="EV395" s="157"/>
      <c r="EW395" s="157"/>
      <c r="EX395" s="157"/>
      <c r="EY395" s="157"/>
      <c r="EZ395" s="157"/>
      <c r="FA395" s="157"/>
      <c r="FB395" s="157"/>
      <c r="FC395" s="157"/>
      <c r="FD395" s="157"/>
      <c r="FE395" s="157"/>
      <c r="FF395" s="157"/>
      <c r="FG395" s="157"/>
      <c r="FH395" s="157"/>
      <c r="FI395" s="157"/>
      <c r="FJ395" s="157"/>
      <c r="FK395" s="157"/>
      <c r="FL395" s="157"/>
      <c r="FM395" s="157"/>
      <c r="FN395" s="157"/>
      <c r="FO395" s="157"/>
      <c r="FP395" s="157"/>
      <c r="FQ395" s="157"/>
      <c r="FR395" s="157"/>
      <c r="FS395" s="157"/>
      <c r="FT395" s="157"/>
      <c r="FU395" s="157"/>
      <c r="FV395" s="157"/>
      <c r="FW395" s="157"/>
      <c r="FX395" s="157"/>
      <c r="FY395" s="157"/>
      <c r="FZ395" s="157"/>
      <c r="GA395" s="157"/>
      <c r="GB395" s="157"/>
      <c r="GC395" s="157"/>
      <c r="GD395" s="157"/>
      <c r="GE395" s="157"/>
      <c r="GF395" s="157"/>
      <c r="GG395" s="157"/>
      <c r="GH395" s="157"/>
      <c r="GI395" s="157"/>
      <c r="GJ395" s="157"/>
      <c r="GK395" s="157"/>
      <c r="GL395" s="157"/>
      <c r="GM395" s="157"/>
      <c r="GN395" s="157"/>
      <c r="GO395" s="157"/>
      <c r="GP395" s="157"/>
      <c r="GQ395" s="157"/>
      <c r="GR395" s="157"/>
      <c r="GS395" s="157"/>
      <c r="GT395" s="157"/>
      <c r="GU395" s="157"/>
      <c r="GV395" s="157"/>
      <c r="GW395" s="157"/>
      <c r="GX395" s="157"/>
      <c r="GY395" s="157"/>
      <c r="GZ395" s="157"/>
      <c r="HA395" s="157"/>
      <c r="HB395" s="157"/>
      <c r="HC395" s="157"/>
      <c r="HD395" s="157"/>
      <c r="HE395" s="157"/>
      <c r="HF395" s="157"/>
      <c r="HG395" s="157"/>
      <c r="HH395" s="157"/>
      <c r="HI395" s="157"/>
      <c r="HJ395" s="157"/>
      <c r="HK395" s="157"/>
      <c r="HL395" s="157"/>
      <c r="HM395" s="157"/>
      <c r="HN395" s="157"/>
      <c r="HO395" s="157"/>
      <c r="HP395" s="157"/>
      <c r="HQ395" s="157"/>
      <c r="HR395" s="157"/>
      <c r="HS395" s="157"/>
      <c r="HT395" s="157"/>
      <c r="HU395" s="157"/>
      <c r="HV395" s="157"/>
      <c r="HW395" s="157"/>
      <c r="HX395" s="157"/>
      <c r="HY395" s="157"/>
      <c r="HZ395" s="157"/>
      <c r="IA395" s="157"/>
      <c r="IB395" s="157"/>
      <c r="IC395" s="157"/>
      <c r="ID395" s="157"/>
      <c r="IE395" s="157"/>
      <c r="IF395" s="157"/>
      <c r="IG395" s="157"/>
      <c r="IH395" s="157"/>
      <c r="II395" s="157"/>
      <c r="IJ395" s="157"/>
      <c r="IK395" s="157"/>
      <c r="IL395" s="157"/>
      <c r="IM395" s="157"/>
      <c r="IN395" s="157"/>
      <c r="IO395" s="157"/>
      <c r="IP395" s="157"/>
      <c r="IQ395" s="157"/>
      <c r="IR395" s="157"/>
      <c r="IS395" s="157"/>
      <c r="IT395" s="157"/>
      <c r="IU395" s="157"/>
      <c r="IV395" s="157"/>
    </row>
    <row r="396" spans="1:256" ht="15" customHeight="1">
      <c r="A396" s="146"/>
      <c r="B396" s="238"/>
      <c r="C396" s="9"/>
      <c r="D396" s="157"/>
      <c r="E396" s="157"/>
      <c r="F396" s="157"/>
      <c r="G396" s="157"/>
      <c r="H396" s="157"/>
      <c r="I396" s="157"/>
      <c r="J396" s="157"/>
      <c r="K396" s="157"/>
      <c r="L396" s="157"/>
      <c r="M396" s="157"/>
      <c r="N396" s="157"/>
      <c r="O396" s="157"/>
      <c r="P396" s="157"/>
      <c r="Q396" s="157"/>
      <c r="R396" s="157"/>
      <c r="S396" s="157"/>
      <c r="T396" s="157"/>
      <c r="U396" s="157"/>
      <c r="V396" s="157"/>
      <c r="W396" s="157"/>
      <c r="X396" s="157"/>
      <c r="Y396" s="157"/>
      <c r="Z396" s="157"/>
      <c r="AA396" s="157"/>
      <c r="AB396" s="157"/>
      <c r="AC396" s="157"/>
      <c r="AD396" s="157"/>
      <c r="AE396" s="157"/>
      <c r="AF396" s="157"/>
      <c r="AG396" s="157"/>
      <c r="AH396" s="157"/>
      <c r="AI396" s="157"/>
      <c r="AJ396" s="157"/>
      <c r="AK396" s="157"/>
      <c r="AL396" s="157"/>
      <c r="AM396" s="157"/>
      <c r="AN396" s="157"/>
      <c r="AO396" s="157"/>
      <c r="AP396" s="157"/>
      <c r="AQ396" s="157"/>
      <c r="AR396" s="157"/>
      <c r="AS396" s="157"/>
      <c r="AT396" s="157"/>
      <c r="AU396" s="157"/>
      <c r="AV396" s="157"/>
      <c r="AW396" s="157"/>
      <c r="AX396" s="157"/>
      <c r="AY396" s="157"/>
      <c r="AZ396" s="157"/>
      <c r="BA396" s="157"/>
      <c r="BB396" s="157"/>
      <c r="BC396" s="157"/>
      <c r="BD396" s="157"/>
      <c r="BE396" s="157"/>
      <c r="BF396" s="157"/>
      <c r="BG396" s="157"/>
      <c r="BH396" s="157"/>
      <c r="BI396" s="157"/>
      <c r="BJ396" s="157"/>
      <c r="BK396" s="157"/>
      <c r="BL396" s="157"/>
      <c r="BM396" s="157"/>
      <c r="BN396" s="157"/>
      <c r="BO396" s="157"/>
      <c r="BP396" s="157"/>
      <c r="BQ396" s="157"/>
      <c r="BR396" s="157"/>
      <c r="BS396" s="157"/>
      <c r="BT396" s="157"/>
      <c r="BU396" s="157"/>
      <c r="BV396" s="157"/>
      <c r="BW396" s="157"/>
      <c r="BX396" s="157"/>
      <c r="BY396" s="157"/>
      <c r="BZ396" s="157"/>
      <c r="CA396" s="157"/>
      <c r="CB396" s="157"/>
      <c r="CC396" s="157"/>
      <c r="CD396" s="157"/>
      <c r="CE396" s="157"/>
      <c r="CF396" s="157"/>
      <c r="CG396" s="157"/>
      <c r="CH396" s="157"/>
      <c r="CI396" s="157"/>
      <c r="CJ396" s="157"/>
      <c r="CK396" s="157"/>
      <c r="CL396" s="157"/>
      <c r="CM396" s="157"/>
      <c r="CN396" s="157"/>
      <c r="CO396" s="157"/>
      <c r="CP396" s="157"/>
      <c r="CQ396" s="157"/>
      <c r="CR396" s="157"/>
      <c r="CS396" s="157"/>
      <c r="CT396" s="157"/>
      <c r="CU396" s="157"/>
      <c r="CV396" s="157"/>
      <c r="CW396" s="157"/>
      <c r="CX396" s="157"/>
      <c r="CY396" s="157"/>
      <c r="CZ396" s="157"/>
      <c r="DA396" s="157"/>
      <c r="DB396" s="157"/>
      <c r="DC396" s="157"/>
      <c r="DD396" s="157"/>
      <c r="DE396" s="157"/>
      <c r="DF396" s="157"/>
      <c r="DG396" s="157"/>
      <c r="DH396" s="157"/>
      <c r="DI396" s="157"/>
      <c r="DJ396" s="157"/>
      <c r="DK396" s="157"/>
      <c r="DL396" s="157"/>
      <c r="DM396" s="157"/>
      <c r="DN396" s="157"/>
      <c r="DO396" s="157"/>
      <c r="DP396" s="157"/>
      <c r="DQ396" s="157"/>
      <c r="DR396" s="157"/>
      <c r="DS396" s="157"/>
      <c r="DT396" s="157"/>
      <c r="DU396" s="157"/>
      <c r="DV396" s="157"/>
      <c r="DW396" s="157"/>
      <c r="DX396" s="157"/>
      <c r="DY396" s="157"/>
      <c r="DZ396" s="157"/>
      <c r="EA396" s="157"/>
      <c r="EB396" s="157"/>
      <c r="EC396" s="157"/>
      <c r="ED396" s="157"/>
      <c r="EE396" s="157"/>
      <c r="EF396" s="157"/>
      <c r="EG396" s="157"/>
      <c r="EH396" s="157"/>
      <c r="EI396" s="157"/>
      <c r="EJ396" s="157"/>
      <c r="EK396" s="157"/>
      <c r="EL396" s="157"/>
      <c r="EM396" s="157"/>
      <c r="EN396" s="157"/>
      <c r="EO396" s="157"/>
      <c r="EP396" s="157"/>
      <c r="EQ396" s="157"/>
      <c r="ER396" s="157"/>
      <c r="ES396" s="157"/>
      <c r="ET396" s="157"/>
      <c r="EU396" s="157"/>
      <c r="EV396" s="157"/>
      <c r="EW396" s="157"/>
      <c r="EX396" s="157"/>
      <c r="EY396" s="157"/>
      <c r="EZ396" s="157"/>
      <c r="FA396" s="157"/>
      <c r="FB396" s="157"/>
      <c r="FC396" s="157"/>
      <c r="FD396" s="157"/>
      <c r="FE396" s="157"/>
      <c r="FF396" s="157"/>
      <c r="FG396" s="157"/>
      <c r="FH396" s="157"/>
      <c r="FI396" s="157"/>
      <c r="FJ396" s="157"/>
      <c r="FK396" s="157"/>
      <c r="FL396" s="157"/>
      <c r="FM396" s="157"/>
      <c r="FN396" s="157"/>
      <c r="FO396" s="157"/>
      <c r="FP396" s="157"/>
      <c r="FQ396" s="157"/>
      <c r="FR396" s="157"/>
      <c r="FS396" s="157"/>
      <c r="FT396" s="157"/>
      <c r="FU396" s="157"/>
      <c r="FV396" s="157"/>
      <c r="FW396" s="157"/>
      <c r="FX396" s="157"/>
      <c r="FY396" s="157"/>
      <c r="FZ396" s="157"/>
      <c r="GA396" s="157"/>
      <c r="GB396" s="157"/>
      <c r="GC396" s="157"/>
      <c r="GD396" s="157"/>
      <c r="GE396" s="157"/>
      <c r="GF396" s="157"/>
      <c r="GG396" s="157"/>
      <c r="GH396" s="157"/>
      <c r="GI396" s="157"/>
      <c r="GJ396" s="157"/>
      <c r="GK396" s="157"/>
      <c r="GL396" s="157"/>
      <c r="GM396" s="157"/>
      <c r="GN396" s="157"/>
      <c r="GO396" s="157"/>
      <c r="GP396" s="157"/>
      <c r="GQ396" s="157"/>
      <c r="GR396" s="157"/>
      <c r="GS396" s="157"/>
      <c r="GT396" s="157"/>
      <c r="GU396" s="157"/>
      <c r="GV396" s="157"/>
      <c r="GW396" s="157"/>
      <c r="GX396" s="157"/>
      <c r="GY396" s="157"/>
      <c r="GZ396" s="157"/>
      <c r="HA396" s="157"/>
      <c r="HB396" s="157"/>
      <c r="HC396" s="157"/>
      <c r="HD396" s="157"/>
      <c r="HE396" s="157"/>
      <c r="HF396" s="157"/>
      <c r="HG396" s="157"/>
      <c r="HH396" s="157"/>
      <c r="HI396" s="157"/>
      <c r="HJ396" s="157"/>
      <c r="HK396" s="157"/>
      <c r="HL396" s="157"/>
      <c r="HM396" s="157"/>
      <c r="HN396" s="157"/>
      <c r="HO396" s="157"/>
      <c r="HP396" s="157"/>
      <c r="HQ396" s="157"/>
      <c r="HR396" s="157"/>
      <c r="HS396" s="157"/>
      <c r="HT396" s="157"/>
      <c r="HU396" s="157"/>
      <c r="HV396" s="157"/>
      <c r="HW396" s="157"/>
      <c r="HX396" s="157"/>
      <c r="HY396" s="157"/>
      <c r="HZ396" s="157"/>
      <c r="IA396" s="157"/>
      <c r="IB396" s="157"/>
      <c r="IC396" s="157"/>
      <c r="ID396" s="157"/>
      <c r="IE396" s="157"/>
      <c r="IF396" s="157"/>
      <c r="IG396" s="157"/>
      <c r="IH396" s="157"/>
      <c r="II396" s="157"/>
      <c r="IJ396" s="157"/>
      <c r="IK396" s="157"/>
      <c r="IL396" s="157"/>
      <c r="IM396" s="157"/>
      <c r="IN396" s="157"/>
      <c r="IO396" s="157"/>
      <c r="IP396" s="157"/>
      <c r="IQ396" s="157"/>
      <c r="IR396" s="157"/>
      <c r="IS396" s="157"/>
      <c r="IT396" s="157"/>
      <c r="IU396" s="157"/>
      <c r="IV396" s="157"/>
    </row>
    <row r="397" spans="1:256" ht="15" customHeight="1">
      <c r="A397" s="146"/>
      <c r="B397" s="238"/>
      <c r="C397" s="9"/>
      <c r="D397" s="157"/>
      <c r="E397" s="157"/>
      <c r="F397" s="157"/>
      <c r="G397" s="157"/>
      <c r="H397" s="157"/>
      <c r="I397" s="157"/>
      <c r="J397" s="157"/>
      <c r="K397" s="157"/>
      <c r="L397" s="157"/>
      <c r="M397" s="157"/>
      <c r="N397" s="157"/>
      <c r="O397" s="157"/>
      <c r="P397" s="157"/>
      <c r="Q397" s="157"/>
      <c r="R397" s="157"/>
      <c r="S397" s="157"/>
      <c r="T397" s="157"/>
      <c r="U397" s="157"/>
      <c r="V397" s="157"/>
      <c r="W397" s="157"/>
      <c r="X397" s="157"/>
      <c r="Y397" s="157"/>
      <c r="Z397" s="157"/>
      <c r="AA397" s="157"/>
      <c r="AB397" s="157"/>
      <c r="AC397" s="157"/>
      <c r="AD397" s="157"/>
      <c r="AE397" s="157"/>
      <c r="AF397" s="157"/>
      <c r="AG397" s="157"/>
      <c r="AH397" s="157"/>
      <c r="AI397" s="157"/>
      <c r="AJ397" s="157"/>
      <c r="AK397" s="157"/>
      <c r="AL397" s="157"/>
      <c r="AM397" s="157"/>
      <c r="AN397" s="157"/>
      <c r="AO397" s="157"/>
      <c r="AP397" s="157"/>
      <c r="AQ397" s="157"/>
      <c r="AR397" s="157"/>
      <c r="AS397" s="157"/>
      <c r="AT397" s="157"/>
      <c r="AU397" s="157"/>
      <c r="AV397" s="157"/>
      <c r="AW397" s="157"/>
      <c r="AX397" s="157"/>
      <c r="AY397" s="157"/>
      <c r="AZ397" s="157"/>
      <c r="BA397" s="157"/>
      <c r="BB397" s="157"/>
      <c r="BC397" s="157"/>
      <c r="BD397" s="157"/>
      <c r="BE397" s="157"/>
      <c r="BF397" s="157"/>
      <c r="BG397" s="157"/>
      <c r="BH397" s="157"/>
      <c r="BI397" s="157"/>
      <c r="BJ397" s="157"/>
      <c r="BK397" s="157"/>
      <c r="BL397" s="157"/>
      <c r="BM397" s="157"/>
      <c r="BN397" s="157"/>
      <c r="BO397" s="157"/>
      <c r="BP397" s="157"/>
      <c r="BQ397" s="157"/>
      <c r="BR397" s="157"/>
      <c r="BS397" s="157"/>
      <c r="BT397" s="157"/>
      <c r="BU397" s="157"/>
      <c r="BV397" s="157"/>
      <c r="BW397" s="157"/>
      <c r="BX397" s="157"/>
      <c r="BY397" s="157"/>
      <c r="BZ397" s="157"/>
      <c r="CA397" s="157"/>
      <c r="CB397" s="157"/>
      <c r="CC397" s="157"/>
      <c r="CD397" s="157"/>
      <c r="CE397" s="157"/>
      <c r="CF397" s="157"/>
      <c r="CG397" s="157"/>
      <c r="CH397" s="157"/>
      <c r="CI397" s="157"/>
      <c r="CJ397" s="157"/>
      <c r="CK397" s="157"/>
      <c r="CL397" s="157"/>
      <c r="CM397" s="157"/>
      <c r="CN397" s="157"/>
      <c r="CO397" s="157"/>
      <c r="CP397" s="157"/>
      <c r="CQ397" s="157"/>
      <c r="CR397" s="157"/>
      <c r="CS397" s="157"/>
      <c r="CT397" s="157"/>
      <c r="CU397" s="157"/>
      <c r="CV397" s="157"/>
      <c r="CW397" s="157"/>
      <c r="CX397" s="157"/>
      <c r="CY397" s="157"/>
      <c r="CZ397" s="157"/>
      <c r="DA397" s="157"/>
      <c r="DB397" s="157"/>
      <c r="DC397" s="157"/>
      <c r="DD397" s="157"/>
      <c r="DE397" s="157"/>
      <c r="DF397" s="157"/>
      <c r="DG397" s="157"/>
      <c r="DH397" s="157"/>
      <c r="DI397" s="157"/>
      <c r="DJ397" s="157"/>
      <c r="DK397" s="157"/>
      <c r="DL397" s="157"/>
      <c r="DM397" s="157"/>
      <c r="DN397" s="157"/>
      <c r="DO397" s="157"/>
      <c r="DP397" s="157"/>
      <c r="DQ397" s="157"/>
      <c r="DR397" s="157"/>
      <c r="DS397" s="157"/>
      <c r="DT397" s="157"/>
      <c r="DU397" s="157"/>
      <c r="DV397" s="157"/>
      <c r="DW397" s="157"/>
      <c r="DX397" s="157"/>
      <c r="DY397" s="157"/>
      <c r="DZ397" s="157"/>
      <c r="EA397" s="157"/>
      <c r="EB397" s="157"/>
      <c r="EC397" s="157"/>
      <c r="ED397" s="157"/>
      <c r="EE397" s="157"/>
      <c r="EF397" s="157"/>
      <c r="EG397" s="157"/>
      <c r="EH397" s="157"/>
      <c r="EI397" s="157"/>
      <c r="EJ397" s="157"/>
      <c r="EK397" s="157"/>
      <c r="EL397" s="157"/>
      <c r="EM397" s="157"/>
      <c r="EN397" s="157"/>
      <c r="EO397" s="157"/>
      <c r="EP397" s="157"/>
      <c r="EQ397" s="157"/>
      <c r="ER397" s="157"/>
      <c r="ES397" s="157"/>
      <c r="ET397" s="157"/>
      <c r="EU397" s="157"/>
      <c r="EV397" s="157"/>
      <c r="EW397" s="157"/>
      <c r="EX397" s="157"/>
      <c r="EY397" s="157"/>
      <c r="EZ397" s="157"/>
      <c r="FA397" s="157"/>
      <c r="FB397" s="157"/>
      <c r="FC397" s="157"/>
      <c r="FD397" s="157"/>
      <c r="FE397" s="157"/>
      <c r="FF397" s="157"/>
      <c r="FG397" s="157"/>
      <c r="FH397" s="157"/>
      <c r="FI397" s="157"/>
      <c r="FJ397" s="157"/>
      <c r="FK397" s="157"/>
      <c r="FL397" s="157"/>
      <c r="FM397" s="157"/>
      <c r="FN397" s="157"/>
      <c r="FO397" s="157"/>
      <c r="FP397" s="157"/>
      <c r="FQ397" s="157"/>
      <c r="FR397" s="157"/>
      <c r="FS397" s="157"/>
      <c r="FT397" s="157"/>
      <c r="FU397" s="157"/>
      <c r="FV397" s="157"/>
      <c r="FW397" s="157"/>
      <c r="FX397" s="157"/>
      <c r="FY397" s="157"/>
      <c r="FZ397" s="157"/>
      <c r="GA397" s="157"/>
      <c r="GB397" s="157"/>
      <c r="GC397" s="157"/>
      <c r="GD397" s="157"/>
      <c r="GE397" s="157"/>
      <c r="GF397" s="157"/>
      <c r="GG397" s="157"/>
      <c r="GH397" s="157"/>
      <c r="GI397" s="157"/>
      <c r="GJ397" s="157"/>
      <c r="GK397" s="157"/>
      <c r="GL397" s="157"/>
      <c r="GM397" s="157"/>
      <c r="GN397" s="157"/>
      <c r="GO397" s="157"/>
      <c r="GP397" s="157"/>
      <c r="GQ397" s="157"/>
      <c r="GR397" s="157"/>
      <c r="GS397" s="157"/>
      <c r="GT397" s="157"/>
      <c r="GU397" s="157"/>
      <c r="GV397" s="157"/>
      <c r="GW397" s="157"/>
      <c r="GX397" s="157"/>
      <c r="GY397" s="157"/>
      <c r="GZ397" s="157"/>
      <c r="HA397" s="157"/>
      <c r="HB397" s="157"/>
      <c r="HC397" s="157"/>
      <c r="HD397" s="157"/>
      <c r="HE397" s="157"/>
      <c r="HF397" s="157"/>
      <c r="HG397" s="157"/>
      <c r="HH397" s="157"/>
      <c r="HI397" s="157"/>
      <c r="HJ397" s="157"/>
      <c r="HK397" s="157"/>
      <c r="HL397" s="157"/>
      <c r="HM397" s="157"/>
      <c r="HN397" s="157"/>
      <c r="HO397" s="157"/>
      <c r="HP397" s="157"/>
      <c r="HQ397" s="157"/>
      <c r="HR397" s="157"/>
      <c r="HS397" s="157"/>
      <c r="HT397" s="157"/>
      <c r="HU397" s="157"/>
      <c r="HV397" s="157"/>
      <c r="HW397" s="157"/>
      <c r="HX397" s="157"/>
      <c r="HY397" s="157"/>
      <c r="HZ397" s="157"/>
      <c r="IA397" s="157"/>
      <c r="IB397" s="157"/>
      <c r="IC397" s="157"/>
      <c r="ID397" s="157"/>
      <c r="IE397" s="157"/>
      <c r="IF397" s="157"/>
      <c r="IG397" s="157"/>
      <c r="IH397" s="157"/>
      <c r="II397" s="157"/>
      <c r="IJ397" s="157"/>
      <c r="IK397" s="157"/>
      <c r="IL397" s="157"/>
      <c r="IM397" s="157"/>
      <c r="IN397" s="157"/>
      <c r="IO397" s="157"/>
      <c r="IP397" s="157"/>
      <c r="IQ397" s="157"/>
      <c r="IR397" s="157"/>
      <c r="IS397" s="157"/>
      <c r="IT397" s="157"/>
      <c r="IU397" s="157"/>
      <c r="IV397" s="157"/>
    </row>
    <row r="398" spans="1:256" ht="15" customHeight="1">
      <c r="A398" s="146"/>
      <c r="B398" s="238"/>
      <c r="C398" s="9"/>
      <c r="D398" s="157"/>
      <c r="E398" s="157"/>
      <c r="F398" s="157"/>
      <c r="G398" s="157"/>
      <c r="H398" s="157"/>
      <c r="I398" s="157"/>
      <c r="J398" s="157"/>
      <c r="K398" s="157"/>
      <c r="L398" s="157"/>
      <c r="M398" s="157"/>
      <c r="N398" s="157"/>
      <c r="O398" s="157"/>
      <c r="P398" s="157"/>
      <c r="Q398" s="157"/>
      <c r="R398" s="157"/>
      <c r="S398" s="157"/>
      <c r="T398" s="157"/>
      <c r="U398" s="157"/>
      <c r="V398" s="157"/>
      <c r="W398" s="157"/>
      <c r="X398" s="157"/>
      <c r="Y398" s="157"/>
      <c r="Z398" s="157"/>
      <c r="AA398" s="157"/>
      <c r="AB398" s="157"/>
      <c r="AC398" s="157"/>
      <c r="AD398" s="157"/>
      <c r="AE398" s="157"/>
      <c r="AF398" s="157"/>
      <c r="AG398" s="157"/>
      <c r="AH398" s="157"/>
      <c r="AI398" s="157"/>
      <c r="AJ398" s="157"/>
      <c r="AK398" s="157"/>
      <c r="AL398" s="157"/>
      <c r="AM398" s="157"/>
      <c r="AN398" s="157"/>
      <c r="AO398" s="157"/>
      <c r="AP398" s="157"/>
      <c r="AQ398" s="157"/>
      <c r="AR398" s="157"/>
      <c r="AS398" s="157"/>
      <c r="AT398" s="157"/>
      <c r="AU398" s="157"/>
      <c r="AV398" s="157"/>
      <c r="AW398" s="157"/>
      <c r="AX398" s="157"/>
      <c r="AY398" s="157"/>
      <c r="AZ398" s="157"/>
      <c r="BA398" s="157"/>
      <c r="BB398" s="157"/>
      <c r="BC398" s="157"/>
      <c r="BD398" s="157"/>
      <c r="BE398" s="157"/>
      <c r="BF398" s="157"/>
      <c r="BG398" s="157"/>
      <c r="BH398" s="157"/>
      <c r="BI398" s="157"/>
      <c r="BJ398" s="157"/>
      <c r="BK398" s="157"/>
      <c r="BL398" s="157"/>
      <c r="BM398" s="157"/>
      <c r="BN398" s="157"/>
      <c r="BO398" s="157"/>
      <c r="BP398" s="157"/>
      <c r="BQ398" s="157"/>
      <c r="BR398" s="157"/>
      <c r="BS398" s="157"/>
      <c r="BT398" s="157"/>
      <c r="BU398" s="157"/>
      <c r="BV398" s="157"/>
      <c r="BW398" s="157"/>
      <c r="BX398" s="157"/>
      <c r="BY398" s="157"/>
      <c r="BZ398" s="157"/>
      <c r="CA398" s="157"/>
      <c r="CB398" s="157"/>
      <c r="CC398" s="157"/>
      <c r="CD398" s="157"/>
      <c r="CE398" s="157"/>
      <c r="CF398" s="157"/>
      <c r="CG398" s="157"/>
      <c r="CH398" s="157"/>
      <c r="CI398" s="157"/>
      <c r="CJ398" s="157"/>
      <c r="CK398" s="157"/>
      <c r="CL398" s="157"/>
      <c r="CM398" s="157"/>
      <c r="CN398" s="157"/>
      <c r="CO398" s="157"/>
      <c r="CP398" s="157"/>
      <c r="CQ398" s="157"/>
      <c r="CR398" s="157"/>
      <c r="CS398" s="157"/>
      <c r="CT398" s="157"/>
      <c r="CU398" s="157"/>
      <c r="CV398" s="157"/>
      <c r="CW398" s="157"/>
      <c r="CX398" s="157"/>
      <c r="CY398" s="157"/>
      <c r="CZ398" s="157"/>
      <c r="DA398" s="157"/>
      <c r="DB398" s="157"/>
      <c r="DC398" s="157"/>
      <c r="DD398" s="157"/>
      <c r="DE398" s="157"/>
      <c r="DF398" s="157"/>
      <c r="DG398" s="157"/>
      <c r="DH398" s="157"/>
      <c r="DI398" s="157"/>
      <c r="DJ398" s="157"/>
      <c r="DK398" s="157"/>
      <c r="DL398" s="157"/>
      <c r="DM398" s="157"/>
      <c r="DN398" s="157"/>
      <c r="DO398" s="157"/>
      <c r="DP398" s="157"/>
      <c r="DQ398" s="157"/>
      <c r="DR398" s="157"/>
      <c r="DS398" s="157"/>
      <c r="DT398" s="157"/>
      <c r="DU398" s="157"/>
      <c r="DV398" s="157"/>
      <c r="DW398" s="157"/>
      <c r="DX398" s="157"/>
      <c r="DY398" s="157"/>
      <c r="DZ398" s="157"/>
      <c r="EA398" s="157"/>
      <c r="EB398" s="157"/>
      <c r="EC398" s="157"/>
      <c r="ED398" s="157"/>
      <c r="EE398" s="157"/>
      <c r="EF398" s="157"/>
      <c r="EG398" s="157"/>
      <c r="EH398" s="157"/>
      <c r="EI398" s="157"/>
      <c r="EJ398" s="157"/>
      <c r="EK398" s="157"/>
      <c r="EL398" s="157"/>
      <c r="EM398" s="157"/>
      <c r="EN398" s="157"/>
      <c r="EO398" s="157"/>
      <c r="EP398" s="157"/>
      <c r="EQ398" s="157"/>
      <c r="ER398" s="157"/>
      <c r="ES398" s="157"/>
      <c r="ET398" s="157"/>
      <c r="EU398" s="157"/>
      <c r="EV398" s="157"/>
      <c r="EW398" s="157"/>
      <c r="EX398" s="157"/>
      <c r="EY398" s="157"/>
      <c r="EZ398" s="157"/>
      <c r="FA398" s="157"/>
      <c r="FB398" s="157"/>
      <c r="FC398" s="157"/>
      <c r="FD398" s="157"/>
      <c r="FE398" s="157"/>
      <c r="FF398" s="157"/>
      <c r="FG398" s="157"/>
      <c r="FH398" s="157"/>
      <c r="FI398" s="157"/>
      <c r="FJ398" s="157"/>
      <c r="FK398" s="157"/>
      <c r="FL398" s="157"/>
      <c r="FM398" s="157"/>
      <c r="FN398" s="157"/>
      <c r="FO398" s="157"/>
      <c r="FP398" s="157"/>
      <c r="FQ398" s="157"/>
      <c r="FR398" s="157"/>
      <c r="FS398" s="157"/>
      <c r="FT398" s="157"/>
      <c r="FU398" s="157"/>
      <c r="FV398" s="157"/>
      <c r="FW398" s="157"/>
      <c r="FX398" s="157"/>
      <c r="FY398" s="157"/>
      <c r="FZ398" s="157"/>
      <c r="GA398" s="157"/>
      <c r="GB398" s="157"/>
      <c r="GC398" s="157"/>
      <c r="GD398" s="157"/>
      <c r="GE398" s="157"/>
      <c r="GF398" s="157"/>
      <c r="GG398" s="157"/>
      <c r="GH398" s="157"/>
      <c r="GI398" s="157"/>
      <c r="GJ398" s="157"/>
      <c r="GK398" s="157"/>
      <c r="GL398" s="157"/>
      <c r="GM398" s="157"/>
      <c r="GN398" s="157"/>
      <c r="GO398" s="157"/>
      <c r="GP398" s="157"/>
      <c r="GQ398" s="157"/>
      <c r="GR398" s="157"/>
      <c r="GS398" s="157"/>
      <c r="GT398" s="157"/>
      <c r="GU398" s="157"/>
      <c r="GV398" s="157"/>
      <c r="GW398" s="157"/>
      <c r="GX398" s="157"/>
      <c r="GY398" s="157"/>
      <c r="GZ398" s="157"/>
      <c r="HA398" s="157"/>
      <c r="HB398" s="157"/>
      <c r="HC398" s="157"/>
      <c r="HD398" s="157"/>
      <c r="HE398" s="157"/>
      <c r="HF398" s="157"/>
      <c r="HG398" s="157"/>
      <c r="HH398" s="157"/>
      <c r="HI398" s="157"/>
      <c r="HJ398" s="157"/>
      <c r="HK398" s="157"/>
      <c r="HL398" s="157"/>
      <c r="HM398" s="157"/>
      <c r="HN398" s="157"/>
      <c r="HO398" s="157"/>
      <c r="HP398" s="157"/>
      <c r="HQ398" s="157"/>
      <c r="HR398" s="157"/>
      <c r="HS398" s="157"/>
      <c r="HT398" s="157"/>
      <c r="HU398" s="157"/>
      <c r="HV398" s="157"/>
      <c r="HW398" s="157"/>
      <c r="HX398" s="157"/>
      <c r="HY398" s="157"/>
      <c r="HZ398" s="157"/>
      <c r="IA398" s="157"/>
      <c r="IB398" s="157"/>
      <c r="IC398" s="157"/>
      <c r="ID398" s="157"/>
      <c r="IE398" s="157"/>
      <c r="IF398" s="157"/>
      <c r="IG398" s="157"/>
      <c r="IH398" s="157"/>
      <c r="II398" s="157"/>
      <c r="IJ398" s="157"/>
      <c r="IK398" s="157"/>
      <c r="IL398" s="157"/>
      <c r="IM398" s="157"/>
      <c r="IN398" s="157"/>
      <c r="IO398" s="157"/>
      <c r="IP398" s="157"/>
      <c r="IQ398" s="157"/>
      <c r="IR398" s="157"/>
      <c r="IS398" s="157"/>
      <c r="IT398" s="157"/>
      <c r="IU398" s="157"/>
      <c r="IV398" s="157"/>
    </row>
    <row r="399" spans="1:256" ht="15" customHeight="1">
      <c r="A399" s="146"/>
      <c r="B399" s="238"/>
      <c r="C399" s="109"/>
      <c r="D399" s="157"/>
      <c r="E399" s="157"/>
      <c r="F399" s="157"/>
      <c r="G399" s="157"/>
      <c r="H399" s="157"/>
      <c r="I399" s="157"/>
      <c r="J399" s="157"/>
      <c r="K399" s="157"/>
      <c r="L399" s="157"/>
      <c r="M399" s="157"/>
      <c r="N399" s="157"/>
      <c r="O399" s="157"/>
      <c r="P399" s="157"/>
      <c r="Q399" s="157"/>
      <c r="R399" s="157"/>
      <c r="S399" s="157"/>
      <c r="T399" s="157"/>
      <c r="U399" s="157"/>
      <c r="V399" s="157"/>
      <c r="W399" s="157"/>
      <c r="X399" s="157"/>
      <c r="Y399" s="157"/>
      <c r="Z399" s="157"/>
      <c r="AA399" s="157"/>
      <c r="AB399" s="157"/>
      <c r="AC399" s="157"/>
      <c r="AD399" s="157"/>
      <c r="AE399" s="157"/>
      <c r="AF399" s="157"/>
      <c r="AG399" s="157"/>
      <c r="AH399" s="157"/>
      <c r="AI399" s="157"/>
      <c r="AJ399" s="157"/>
      <c r="AK399" s="157"/>
      <c r="AL399" s="157"/>
      <c r="AM399" s="157"/>
      <c r="AN399" s="157"/>
      <c r="AO399" s="157"/>
      <c r="AP399" s="157"/>
      <c r="AQ399" s="157"/>
      <c r="AR399" s="157"/>
      <c r="AS399" s="157"/>
      <c r="AT399" s="157"/>
      <c r="AU399" s="157"/>
      <c r="AV399" s="157"/>
      <c r="AW399" s="157"/>
      <c r="AX399" s="157"/>
      <c r="AY399" s="157"/>
      <c r="AZ399" s="157"/>
      <c r="BA399" s="157"/>
      <c r="BB399" s="157"/>
      <c r="BC399" s="157"/>
      <c r="BD399" s="157"/>
      <c r="BE399" s="157"/>
      <c r="BF399" s="157"/>
      <c r="BG399" s="157"/>
      <c r="BH399" s="157"/>
      <c r="BI399" s="157"/>
      <c r="BJ399" s="157"/>
      <c r="BK399" s="157"/>
      <c r="BL399" s="157"/>
      <c r="BM399" s="157"/>
      <c r="BN399" s="157"/>
      <c r="BO399" s="157"/>
      <c r="BP399" s="157"/>
      <c r="BQ399" s="157"/>
      <c r="BR399" s="157"/>
      <c r="BS399" s="157"/>
      <c r="BT399" s="157"/>
      <c r="BU399" s="157"/>
      <c r="BV399" s="157"/>
      <c r="BW399" s="157"/>
      <c r="BX399" s="157"/>
      <c r="BY399" s="157"/>
      <c r="BZ399" s="157"/>
      <c r="CA399" s="157"/>
      <c r="CB399" s="157"/>
      <c r="CC399" s="157"/>
      <c r="CD399" s="157"/>
      <c r="CE399" s="157"/>
      <c r="CF399" s="157"/>
      <c r="CG399" s="157"/>
      <c r="CH399" s="157"/>
      <c r="CI399" s="157"/>
      <c r="CJ399" s="157"/>
      <c r="CK399" s="157"/>
      <c r="CL399" s="157"/>
      <c r="CM399" s="157"/>
      <c r="CN399" s="157"/>
      <c r="CO399" s="157"/>
      <c r="CP399" s="157"/>
      <c r="CQ399" s="157"/>
      <c r="CR399" s="157"/>
      <c r="CS399" s="157"/>
      <c r="CT399" s="157"/>
      <c r="CU399" s="157"/>
      <c r="CV399" s="157"/>
      <c r="CW399" s="157"/>
      <c r="CX399" s="157"/>
      <c r="CY399" s="157"/>
      <c r="CZ399" s="157"/>
      <c r="DA399" s="157"/>
      <c r="DB399" s="157"/>
      <c r="DC399" s="157"/>
      <c r="DD399" s="157"/>
      <c r="DE399" s="157"/>
      <c r="DF399" s="157"/>
      <c r="DG399" s="157"/>
      <c r="DH399" s="157"/>
      <c r="DI399" s="157"/>
      <c r="DJ399" s="157"/>
      <c r="DK399" s="157"/>
      <c r="DL399" s="157"/>
      <c r="DM399" s="157"/>
      <c r="DN399" s="157"/>
      <c r="DO399" s="157"/>
      <c r="DP399" s="157"/>
      <c r="DQ399" s="157"/>
      <c r="DR399" s="157"/>
      <c r="DS399" s="157"/>
      <c r="DT399" s="157"/>
      <c r="DU399" s="157"/>
      <c r="DV399" s="157"/>
      <c r="DW399" s="157"/>
      <c r="DX399" s="157"/>
      <c r="DY399" s="157"/>
      <c r="DZ399" s="157"/>
      <c r="EA399" s="157"/>
      <c r="EB399" s="157"/>
      <c r="EC399" s="157"/>
      <c r="ED399" s="157"/>
      <c r="EE399" s="157"/>
      <c r="EF399" s="157"/>
      <c r="EG399" s="157"/>
      <c r="EH399" s="157"/>
      <c r="EI399" s="157"/>
      <c r="EJ399" s="157"/>
      <c r="EK399" s="157"/>
      <c r="EL399" s="157"/>
      <c r="EM399" s="157"/>
      <c r="EN399" s="157"/>
      <c r="EO399" s="157"/>
      <c r="EP399" s="157"/>
      <c r="EQ399" s="157"/>
      <c r="ER399" s="157"/>
      <c r="ES399" s="157"/>
      <c r="ET399" s="157"/>
      <c r="EU399" s="157"/>
      <c r="EV399" s="157"/>
      <c r="EW399" s="157"/>
      <c r="EX399" s="157"/>
      <c r="EY399" s="157"/>
      <c r="EZ399" s="157"/>
      <c r="FA399" s="157"/>
      <c r="FB399" s="157"/>
      <c r="FC399" s="157"/>
      <c r="FD399" s="157"/>
      <c r="FE399" s="157"/>
      <c r="FF399" s="157"/>
      <c r="FG399" s="157"/>
      <c r="FH399" s="157"/>
      <c r="FI399" s="157"/>
      <c r="FJ399" s="157"/>
      <c r="FK399" s="157"/>
      <c r="FL399" s="157"/>
      <c r="FM399" s="157"/>
      <c r="FN399" s="157"/>
      <c r="FO399" s="157"/>
      <c r="FP399" s="157"/>
      <c r="FQ399" s="157"/>
      <c r="FR399" s="157"/>
      <c r="FS399" s="157"/>
      <c r="FT399" s="157"/>
      <c r="FU399" s="157"/>
      <c r="FV399" s="157"/>
      <c r="FW399" s="157"/>
      <c r="FX399" s="157"/>
      <c r="FY399" s="157"/>
      <c r="FZ399" s="157"/>
      <c r="GA399" s="157"/>
      <c r="GB399" s="157"/>
      <c r="GC399" s="157"/>
      <c r="GD399" s="157"/>
      <c r="GE399" s="157"/>
      <c r="GF399" s="157"/>
      <c r="GG399" s="157"/>
      <c r="GH399" s="157"/>
      <c r="GI399" s="157"/>
      <c r="GJ399" s="157"/>
      <c r="GK399" s="157"/>
      <c r="GL399" s="157"/>
      <c r="GM399" s="157"/>
      <c r="GN399" s="157"/>
      <c r="GO399" s="157"/>
      <c r="GP399" s="157"/>
      <c r="GQ399" s="157"/>
      <c r="GR399" s="157"/>
      <c r="GS399" s="157"/>
      <c r="GT399" s="157"/>
      <c r="GU399" s="157"/>
      <c r="GV399" s="157"/>
      <c r="GW399" s="157"/>
      <c r="GX399" s="157"/>
      <c r="GY399" s="157"/>
      <c r="GZ399" s="157"/>
      <c r="HA399" s="157"/>
      <c r="HB399" s="157"/>
      <c r="HC399" s="157"/>
      <c r="HD399" s="157"/>
      <c r="HE399" s="157"/>
      <c r="HF399" s="157"/>
      <c r="HG399" s="157"/>
      <c r="HH399" s="157"/>
      <c r="HI399" s="157"/>
      <c r="HJ399" s="157"/>
      <c r="HK399" s="157"/>
      <c r="HL399" s="157"/>
      <c r="HM399" s="157"/>
      <c r="HN399" s="157"/>
      <c r="HO399" s="157"/>
      <c r="HP399" s="157"/>
      <c r="HQ399" s="157"/>
      <c r="HR399" s="157"/>
      <c r="HS399" s="157"/>
      <c r="HT399" s="157"/>
      <c r="HU399" s="157"/>
      <c r="HV399" s="157"/>
      <c r="HW399" s="157"/>
      <c r="HX399" s="157"/>
      <c r="HY399" s="157"/>
      <c r="HZ399" s="157"/>
      <c r="IA399" s="157"/>
      <c r="IB399" s="157"/>
      <c r="IC399" s="157"/>
      <c r="ID399" s="157"/>
      <c r="IE399" s="157"/>
      <c r="IF399" s="157"/>
      <c r="IG399" s="157"/>
      <c r="IH399" s="157"/>
      <c r="II399" s="157"/>
      <c r="IJ399" s="157"/>
      <c r="IK399" s="157"/>
      <c r="IL399" s="157"/>
      <c r="IM399" s="157"/>
      <c r="IN399" s="157"/>
      <c r="IO399" s="157"/>
      <c r="IP399" s="157"/>
      <c r="IQ399" s="157"/>
      <c r="IR399" s="157"/>
      <c r="IS399" s="157"/>
      <c r="IT399" s="157"/>
      <c r="IU399" s="157"/>
      <c r="IV399" s="157"/>
    </row>
    <row r="400" spans="1:256" ht="15" customHeight="1">
      <c r="A400" s="146"/>
      <c r="B400" s="238"/>
      <c r="C400" s="109"/>
      <c r="D400" s="157"/>
      <c r="E400" s="157"/>
      <c r="F400" s="157"/>
      <c r="G400" s="157"/>
      <c r="H400" s="157"/>
      <c r="I400" s="157"/>
      <c r="J400" s="157"/>
      <c r="K400" s="157"/>
      <c r="L400" s="157"/>
      <c r="M400" s="157"/>
      <c r="N400" s="157"/>
      <c r="O400" s="157"/>
      <c r="P400" s="157"/>
      <c r="Q400" s="157"/>
      <c r="R400" s="157"/>
      <c r="S400" s="157"/>
      <c r="T400" s="157"/>
      <c r="U400" s="157"/>
      <c r="V400" s="157"/>
      <c r="W400" s="157"/>
      <c r="X400" s="157"/>
      <c r="Y400" s="157"/>
      <c r="Z400" s="157"/>
      <c r="AA400" s="157"/>
      <c r="AB400" s="157"/>
      <c r="AC400" s="157"/>
      <c r="AD400" s="157"/>
      <c r="AE400" s="157"/>
      <c r="AF400" s="157"/>
      <c r="AG400" s="157"/>
      <c r="AH400" s="157"/>
      <c r="AI400" s="157"/>
      <c r="AJ400" s="157"/>
      <c r="AK400" s="157"/>
      <c r="AL400" s="157"/>
      <c r="AM400" s="157"/>
      <c r="AN400" s="157"/>
      <c r="AO400" s="157"/>
      <c r="AP400" s="157"/>
      <c r="AQ400" s="157"/>
      <c r="AR400" s="157"/>
      <c r="AS400" s="157"/>
      <c r="AT400" s="157"/>
      <c r="AU400" s="157"/>
      <c r="AV400" s="157"/>
      <c r="AW400" s="157"/>
      <c r="AX400" s="157"/>
      <c r="AY400" s="157"/>
      <c r="AZ400" s="157"/>
      <c r="BA400" s="157"/>
      <c r="BB400" s="157"/>
      <c r="BC400" s="157"/>
      <c r="BD400" s="157"/>
      <c r="BE400" s="157"/>
      <c r="BF400" s="157"/>
      <c r="BG400" s="157"/>
      <c r="BH400" s="157"/>
      <c r="BI400" s="157"/>
      <c r="BJ400" s="157"/>
      <c r="BK400" s="157"/>
      <c r="BL400" s="157"/>
      <c r="BM400" s="157"/>
      <c r="BN400" s="157"/>
      <c r="BO400" s="157"/>
      <c r="BP400" s="157"/>
      <c r="BQ400" s="157"/>
      <c r="BR400" s="157"/>
      <c r="BS400" s="157"/>
      <c r="BT400" s="157"/>
      <c r="BU400" s="157"/>
      <c r="BV400" s="157"/>
      <c r="BW400" s="157"/>
      <c r="BX400" s="157"/>
      <c r="BY400" s="157"/>
      <c r="BZ400" s="157"/>
      <c r="CA400" s="157"/>
      <c r="CB400" s="157"/>
      <c r="CC400" s="157"/>
      <c r="CD400" s="157"/>
      <c r="CE400" s="157"/>
      <c r="CF400" s="157"/>
      <c r="CG400" s="157"/>
      <c r="CH400" s="157"/>
      <c r="CI400" s="157"/>
      <c r="CJ400" s="157"/>
      <c r="CK400" s="157"/>
      <c r="CL400" s="157"/>
      <c r="CM400" s="157"/>
      <c r="CN400" s="157"/>
      <c r="CO400" s="157"/>
      <c r="CP400" s="157"/>
      <c r="CQ400" s="157"/>
      <c r="CR400" s="157"/>
      <c r="CS400" s="157"/>
      <c r="CT400" s="157"/>
      <c r="CU400" s="157"/>
      <c r="CV400" s="157"/>
      <c r="CW400" s="157"/>
      <c r="CX400" s="157"/>
      <c r="CY400" s="157"/>
      <c r="CZ400" s="157"/>
      <c r="DA400" s="157"/>
      <c r="DB400" s="157"/>
      <c r="DC400" s="157"/>
      <c r="DD400" s="157"/>
      <c r="DE400" s="157"/>
      <c r="DF400" s="157"/>
      <c r="DG400" s="157"/>
      <c r="DH400" s="157"/>
      <c r="DI400" s="157"/>
      <c r="DJ400" s="157"/>
      <c r="DK400" s="157"/>
      <c r="DL400" s="157"/>
      <c r="DM400" s="157"/>
      <c r="DN400" s="157"/>
      <c r="DO400" s="157"/>
      <c r="DP400" s="157"/>
      <c r="DQ400" s="157"/>
      <c r="DR400" s="157"/>
      <c r="DS400" s="157"/>
      <c r="DT400" s="157"/>
      <c r="DU400" s="157"/>
      <c r="DV400" s="157"/>
      <c r="DW400" s="157"/>
      <c r="DX400" s="157"/>
      <c r="DY400" s="157"/>
      <c r="DZ400" s="157"/>
      <c r="EA400" s="157"/>
      <c r="EB400" s="157"/>
      <c r="EC400" s="157"/>
      <c r="ED400" s="157"/>
      <c r="EE400" s="157"/>
      <c r="EF400" s="157"/>
      <c r="EG400" s="157"/>
      <c r="EH400" s="157"/>
      <c r="EI400" s="157"/>
      <c r="EJ400" s="157"/>
      <c r="EK400" s="157"/>
      <c r="EL400" s="157"/>
      <c r="EM400" s="157"/>
      <c r="EN400" s="157"/>
      <c r="EO400" s="157"/>
      <c r="EP400" s="157"/>
      <c r="EQ400" s="157"/>
      <c r="ER400" s="157"/>
      <c r="ES400" s="157"/>
      <c r="ET400" s="157"/>
      <c r="EU400" s="157"/>
      <c r="EV400" s="157"/>
      <c r="EW400" s="157"/>
      <c r="EX400" s="157"/>
      <c r="EY400" s="157"/>
      <c r="EZ400" s="157"/>
      <c r="FA400" s="157"/>
      <c r="FB400" s="157"/>
      <c r="FC400" s="157"/>
      <c r="FD400" s="157"/>
      <c r="FE400" s="157"/>
      <c r="FF400" s="157"/>
      <c r="FG400" s="157"/>
      <c r="FH400" s="157"/>
      <c r="FI400" s="157"/>
      <c r="FJ400" s="157"/>
      <c r="FK400" s="157"/>
      <c r="FL400" s="157"/>
      <c r="FM400" s="157"/>
      <c r="FN400" s="157"/>
      <c r="FO400" s="157"/>
      <c r="FP400" s="157"/>
      <c r="FQ400" s="157"/>
      <c r="FR400" s="157"/>
      <c r="FS400" s="157"/>
      <c r="FT400" s="157"/>
      <c r="FU400" s="157"/>
      <c r="FV400" s="157"/>
      <c r="FW400" s="157"/>
      <c r="FX400" s="157"/>
      <c r="FY400" s="157"/>
      <c r="FZ400" s="157"/>
      <c r="GA400" s="157"/>
      <c r="GB400" s="157"/>
      <c r="GC400" s="157"/>
      <c r="GD400" s="157"/>
      <c r="GE400" s="157"/>
      <c r="GF400" s="157"/>
      <c r="GG400" s="157"/>
      <c r="GH400" s="157"/>
      <c r="GI400" s="157"/>
      <c r="GJ400" s="157"/>
      <c r="GK400" s="157"/>
      <c r="GL400" s="157"/>
      <c r="GM400" s="157"/>
      <c r="GN400" s="157"/>
      <c r="GO400" s="157"/>
      <c r="GP400" s="157"/>
      <c r="GQ400" s="157"/>
      <c r="GR400" s="157"/>
      <c r="GS400" s="157"/>
      <c r="GT400" s="157"/>
      <c r="GU400" s="157"/>
      <c r="GV400" s="157"/>
      <c r="GW400" s="157"/>
      <c r="GX400" s="157"/>
      <c r="GY400" s="157"/>
      <c r="GZ400" s="157"/>
      <c r="HA400" s="157"/>
      <c r="HB400" s="157"/>
      <c r="HC400" s="157"/>
      <c r="HD400" s="157"/>
      <c r="HE400" s="157"/>
      <c r="HF400" s="157"/>
      <c r="HG400" s="157"/>
      <c r="HH400" s="157"/>
      <c r="HI400" s="157"/>
      <c r="HJ400" s="157"/>
      <c r="HK400" s="157"/>
      <c r="HL400" s="157"/>
      <c r="HM400" s="157"/>
      <c r="HN400" s="157"/>
      <c r="HO400" s="157"/>
      <c r="HP400" s="157"/>
      <c r="HQ400" s="157"/>
      <c r="HR400" s="157"/>
      <c r="HS400" s="157"/>
      <c r="HT400" s="157"/>
      <c r="HU400" s="157"/>
      <c r="HV400" s="157"/>
      <c r="HW400" s="157"/>
      <c r="HX400" s="157"/>
      <c r="HY400" s="157"/>
      <c r="HZ400" s="157"/>
      <c r="IA400" s="157"/>
      <c r="IB400" s="157"/>
      <c r="IC400" s="157"/>
      <c r="ID400" s="157"/>
      <c r="IE400" s="157"/>
      <c r="IF400" s="157"/>
      <c r="IG400" s="157"/>
      <c r="IH400" s="157"/>
      <c r="II400" s="157"/>
      <c r="IJ400" s="157"/>
      <c r="IK400" s="157"/>
      <c r="IL400" s="157"/>
      <c r="IM400" s="157"/>
      <c r="IN400" s="157"/>
      <c r="IO400" s="157"/>
      <c r="IP400" s="157"/>
      <c r="IQ400" s="157"/>
      <c r="IR400" s="157"/>
      <c r="IS400" s="157"/>
      <c r="IT400" s="157"/>
      <c r="IU400" s="157"/>
      <c r="IV400" s="157"/>
    </row>
    <row r="401" spans="1:256" ht="15" customHeight="1">
      <c r="A401" s="146"/>
      <c r="B401" s="238"/>
      <c r="C401" s="109"/>
      <c r="D401" s="157"/>
      <c r="E401" s="157"/>
      <c r="F401" s="157"/>
      <c r="G401" s="157"/>
      <c r="H401" s="157"/>
      <c r="I401" s="157"/>
      <c r="J401" s="157"/>
      <c r="K401" s="157"/>
      <c r="L401" s="157"/>
      <c r="M401" s="157"/>
      <c r="N401" s="157"/>
      <c r="O401" s="157"/>
      <c r="P401" s="157"/>
      <c r="Q401" s="157"/>
      <c r="R401" s="157"/>
      <c r="S401" s="157"/>
      <c r="T401" s="157"/>
      <c r="U401" s="157"/>
      <c r="V401" s="157"/>
      <c r="W401" s="157"/>
      <c r="X401" s="157"/>
      <c r="Y401" s="157"/>
      <c r="Z401" s="157"/>
      <c r="AA401" s="157"/>
      <c r="AB401" s="157"/>
      <c r="AC401" s="157"/>
      <c r="AD401" s="157"/>
      <c r="AE401" s="157"/>
      <c r="AF401" s="157"/>
      <c r="AG401" s="157"/>
      <c r="AH401" s="157"/>
      <c r="AI401" s="157"/>
      <c r="AJ401" s="157"/>
      <c r="AK401" s="157"/>
      <c r="AL401" s="157"/>
      <c r="AM401" s="157"/>
      <c r="AN401" s="157"/>
      <c r="AO401" s="157"/>
      <c r="AP401" s="157"/>
      <c r="AQ401" s="157"/>
      <c r="AR401" s="157"/>
      <c r="AS401" s="157"/>
      <c r="AT401" s="157"/>
      <c r="AU401" s="157"/>
      <c r="AV401" s="157"/>
      <c r="AW401" s="157"/>
      <c r="AX401" s="157"/>
      <c r="AY401" s="157"/>
      <c r="AZ401" s="157"/>
      <c r="BA401" s="157"/>
      <c r="BB401" s="157"/>
      <c r="BC401" s="157"/>
      <c r="BD401" s="157"/>
      <c r="BE401" s="157"/>
      <c r="BF401" s="157"/>
      <c r="BG401" s="157"/>
      <c r="BH401" s="157"/>
      <c r="BI401" s="157"/>
      <c r="BJ401" s="157"/>
      <c r="BK401" s="157"/>
      <c r="BL401" s="157"/>
      <c r="BM401" s="157"/>
      <c r="BN401" s="157"/>
      <c r="BO401" s="157"/>
      <c r="BP401" s="157"/>
      <c r="BQ401" s="157"/>
      <c r="BR401" s="157"/>
      <c r="BS401" s="157"/>
      <c r="BT401" s="157"/>
      <c r="BU401" s="157"/>
      <c r="BV401" s="157"/>
      <c r="BW401" s="157"/>
      <c r="BX401" s="157"/>
      <c r="BY401" s="157"/>
      <c r="BZ401" s="157"/>
      <c r="CA401" s="157"/>
      <c r="CB401" s="157"/>
      <c r="CC401" s="157"/>
      <c r="CD401" s="157"/>
      <c r="CE401" s="157"/>
      <c r="CF401" s="157"/>
      <c r="CG401" s="157"/>
      <c r="CH401" s="157"/>
      <c r="CI401" s="157"/>
      <c r="CJ401" s="157"/>
      <c r="CK401" s="157"/>
      <c r="CL401" s="157"/>
      <c r="CM401" s="157"/>
      <c r="CN401" s="157"/>
      <c r="CO401" s="157"/>
      <c r="CP401" s="157"/>
      <c r="CQ401" s="157"/>
      <c r="CR401" s="157"/>
      <c r="CS401" s="157"/>
      <c r="CT401" s="157"/>
      <c r="CU401" s="157"/>
      <c r="CV401" s="157"/>
      <c r="CW401" s="157"/>
      <c r="CX401" s="157"/>
      <c r="CY401" s="157"/>
      <c r="CZ401" s="157"/>
      <c r="DA401" s="157"/>
      <c r="DB401" s="157"/>
      <c r="DC401" s="157"/>
      <c r="DD401" s="157"/>
      <c r="DE401" s="157"/>
      <c r="DF401" s="157"/>
      <c r="DG401" s="157"/>
      <c r="DH401" s="157"/>
      <c r="DI401" s="157"/>
      <c r="DJ401" s="157"/>
      <c r="DK401" s="157"/>
      <c r="DL401" s="157"/>
      <c r="DM401" s="157"/>
      <c r="DN401" s="157"/>
      <c r="DO401" s="157"/>
      <c r="DP401" s="157"/>
      <c r="DQ401" s="157"/>
      <c r="DR401" s="157"/>
      <c r="DS401" s="157"/>
      <c r="DT401" s="157"/>
      <c r="DU401" s="157"/>
      <c r="DV401" s="157"/>
      <c r="DW401" s="157"/>
      <c r="DX401" s="157"/>
      <c r="DY401" s="157"/>
      <c r="DZ401" s="157"/>
      <c r="EA401" s="157"/>
      <c r="EB401" s="157"/>
      <c r="EC401" s="157"/>
      <c r="ED401" s="157"/>
      <c r="EE401" s="157"/>
      <c r="EF401" s="157"/>
      <c r="EG401" s="157"/>
      <c r="EH401" s="157"/>
      <c r="EI401" s="157"/>
      <c r="EJ401" s="157"/>
      <c r="EK401" s="157"/>
      <c r="EL401" s="157"/>
      <c r="EM401" s="157"/>
      <c r="EN401" s="157"/>
      <c r="EO401" s="157"/>
      <c r="EP401" s="157"/>
      <c r="EQ401" s="157"/>
      <c r="ER401" s="157"/>
      <c r="ES401" s="157"/>
      <c r="ET401" s="157"/>
      <c r="EU401" s="157"/>
      <c r="EV401" s="157"/>
      <c r="EW401" s="157"/>
      <c r="EX401" s="157"/>
      <c r="EY401" s="157"/>
      <c r="EZ401" s="157"/>
      <c r="FA401" s="157"/>
      <c r="FB401" s="157"/>
      <c r="FC401" s="157"/>
      <c r="FD401" s="157"/>
      <c r="FE401" s="157"/>
      <c r="FF401" s="157"/>
      <c r="FG401" s="157"/>
      <c r="FH401" s="157"/>
      <c r="FI401" s="157"/>
      <c r="FJ401" s="157"/>
      <c r="FK401" s="157"/>
      <c r="FL401" s="157"/>
      <c r="FM401" s="157"/>
      <c r="FN401" s="157"/>
      <c r="FO401" s="157"/>
      <c r="FP401" s="157"/>
      <c r="FQ401" s="157"/>
      <c r="FR401" s="157"/>
      <c r="FS401" s="157"/>
      <c r="FT401" s="157"/>
      <c r="FU401" s="157"/>
      <c r="FV401" s="157"/>
      <c r="FW401" s="157"/>
      <c r="FX401" s="157"/>
      <c r="FY401" s="157"/>
      <c r="FZ401" s="157"/>
      <c r="GA401" s="157"/>
      <c r="GB401" s="157"/>
      <c r="GC401" s="157"/>
      <c r="GD401" s="157"/>
      <c r="GE401" s="157"/>
      <c r="GF401" s="157"/>
      <c r="GG401" s="157"/>
      <c r="GH401" s="157"/>
      <c r="GI401" s="157"/>
      <c r="GJ401" s="157"/>
      <c r="GK401" s="157"/>
      <c r="GL401" s="157"/>
      <c r="GM401" s="157"/>
      <c r="GN401" s="157"/>
      <c r="GO401" s="157"/>
      <c r="GP401" s="157"/>
      <c r="GQ401" s="157"/>
      <c r="GR401" s="157"/>
      <c r="GS401" s="157"/>
      <c r="GT401" s="157"/>
      <c r="GU401" s="157"/>
      <c r="GV401" s="157"/>
      <c r="GW401" s="157"/>
      <c r="GX401" s="157"/>
      <c r="GY401" s="157"/>
      <c r="GZ401" s="157"/>
      <c r="HA401" s="157"/>
      <c r="HB401" s="157"/>
      <c r="HC401" s="157"/>
      <c r="HD401" s="157"/>
      <c r="HE401" s="157"/>
      <c r="HF401" s="157"/>
      <c r="HG401" s="157"/>
      <c r="HH401" s="157"/>
      <c r="HI401" s="157"/>
      <c r="HJ401" s="157"/>
      <c r="HK401" s="157"/>
      <c r="HL401" s="157"/>
      <c r="HM401" s="157"/>
      <c r="HN401" s="157"/>
      <c r="HO401" s="157"/>
      <c r="HP401" s="157"/>
      <c r="HQ401" s="157"/>
      <c r="HR401" s="157"/>
      <c r="HS401" s="157"/>
      <c r="HT401" s="157"/>
      <c r="HU401" s="157"/>
      <c r="HV401" s="157"/>
      <c r="HW401" s="157"/>
      <c r="HX401" s="157"/>
      <c r="HY401" s="157"/>
      <c r="HZ401" s="157"/>
      <c r="IA401" s="157"/>
      <c r="IB401" s="157"/>
      <c r="IC401" s="157"/>
      <c r="ID401" s="157"/>
      <c r="IE401" s="157"/>
      <c r="IF401" s="157"/>
      <c r="IG401" s="157"/>
      <c r="IH401" s="157"/>
      <c r="II401" s="157"/>
      <c r="IJ401" s="157"/>
      <c r="IK401" s="157"/>
      <c r="IL401" s="157"/>
      <c r="IM401" s="157"/>
      <c r="IN401" s="157"/>
      <c r="IO401" s="157"/>
      <c r="IP401" s="157"/>
      <c r="IQ401" s="157"/>
      <c r="IR401" s="157"/>
      <c r="IS401" s="157"/>
      <c r="IT401" s="157"/>
      <c r="IU401" s="157"/>
      <c r="IV401" s="157"/>
    </row>
    <row r="402" spans="1:256" ht="15" customHeight="1">
      <c r="A402" s="146"/>
      <c r="B402" s="238"/>
      <c r="C402" s="109"/>
      <c r="D402" s="157"/>
      <c r="E402" s="157"/>
      <c r="F402" s="157"/>
      <c r="G402" s="157"/>
      <c r="H402" s="157"/>
      <c r="I402" s="157"/>
      <c r="J402" s="157"/>
      <c r="K402" s="157"/>
      <c r="L402" s="157"/>
      <c r="M402" s="157"/>
      <c r="N402" s="157"/>
      <c r="O402" s="157"/>
      <c r="P402" s="157"/>
      <c r="Q402" s="157"/>
      <c r="R402" s="157"/>
      <c r="S402" s="157"/>
      <c r="T402" s="157"/>
      <c r="U402" s="157"/>
      <c r="V402" s="157"/>
      <c r="W402" s="157"/>
      <c r="X402" s="157"/>
      <c r="Y402" s="157"/>
      <c r="Z402" s="157"/>
      <c r="AA402" s="157"/>
      <c r="AB402" s="157"/>
      <c r="AC402" s="157"/>
      <c r="AD402" s="157"/>
      <c r="AE402" s="157"/>
      <c r="AF402" s="157"/>
      <c r="AG402" s="157"/>
      <c r="AH402" s="157"/>
      <c r="AI402" s="157"/>
      <c r="AJ402" s="157"/>
      <c r="AK402" s="157"/>
      <c r="AL402" s="157"/>
      <c r="AM402" s="157"/>
      <c r="AN402" s="157"/>
      <c r="AO402" s="157"/>
      <c r="AP402" s="157"/>
      <c r="AQ402" s="157"/>
      <c r="AR402" s="157"/>
      <c r="AS402" s="157"/>
      <c r="AT402" s="157"/>
      <c r="AU402" s="157"/>
      <c r="AV402" s="157"/>
      <c r="AW402" s="157"/>
      <c r="AX402" s="157"/>
      <c r="AY402" s="157"/>
      <c r="AZ402" s="157"/>
      <c r="BA402" s="157"/>
      <c r="BB402" s="157"/>
      <c r="BC402" s="157"/>
      <c r="BD402" s="157"/>
      <c r="BE402" s="157"/>
      <c r="BF402" s="157"/>
      <c r="BG402" s="157"/>
      <c r="BH402" s="157"/>
      <c r="BI402" s="157"/>
      <c r="BJ402" s="157"/>
      <c r="BK402" s="157"/>
      <c r="BL402" s="157"/>
      <c r="BM402" s="157"/>
      <c r="BN402" s="157"/>
      <c r="BO402" s="157"/>
      <c r="BP402" s="157"/>
      <c r="BQ402" s="157"/>
      <c r="BR402" s="157"/>
      <c r="BS402" s="157"/>
      <c r="BT402" s="157"/>
      <c r="BU402" s="157"/>
      <c r="BV402" s="157"/>
      <c r="BW402" s="157"/>
      <c r="BX402" s="157"/>
      <c r="BY402" s="157"/>
      <c r="BZ402" s="157"/>
      <c r="CA402" s="157"/>
      <c r="CB402" s="157"/>
      <c r="CC402" s="157"/>
      <c r="CD402" s="157"/>
      <c r="CE402" s="157"/>
      <c r="CF402" s="157"/>
      <c r="CG402" s="157"/>
      <c r="CH402" s="157"/>
      <c r="CI402" s="157"/>
      <c r="CJ402" s="157"/>
      <c r="CK402" s="157"/>
      <c r="CL402" s="157"/>
      <c r="CM402" s="157"/>
      <c r="CN402" s="157"/>
      <c r="CO402" s="157"/>
      <c r="CP402" s="157"/>
      <c r="CQ402" s="157"/>
      <c r="CR402" s="157"/>
      <c r="CS402" s="157"/>
      <c r="CT402" s="157"/>
      <c r="CU402" s="157"/>
      <c r="CV402" s="157"/>
      <c r="CW402" s="157"/>
      <c r="CX402" s="157"/>
      <c r="CY402" s="157"/>
      <c r="CZ402" s="157"/>
      <c r="DA402" s="157"/>
      <c r="DB402" s="157"/>
      <c r="DC402" s="157"/>
      <c r="DD402" s="157"/>
      <c r="DE402" s="157"/>
      <c r="DF402" s="157"/>
      <c r="DG402" s="157"/>
      <c r="DH402" s="157"/>
      <c r="DI402" s="157"/>
      <c r="DJ402" s="157"/>
      <c r="DK402" s="157"/>
      <c r="DL402" s="157"/>
      <c r="DM402" s="157"/>
      <c r="DN402" s="157"/>
      <c r="DO402" s="157"/>
      <c r="DP402" s="157"/>
      <c r="DQ402" s="157"/>
      <c r="DR402" s="157"/>
      <c r="DS402" s="157"/>
      <c r="DT402" s="157"/>
      <c r="DU402" s="157"/>
      <c r="DV402" s="157"/>
      <c r="DW402" s="157"/>
      <c r="DX402" s="157"/>
      <c r="DY402" s="157"/>
      <c r="DZ402" s="157"/>
      <c r="EA402" s="157"/>
      <c r="EB402" s="157"/>
      <c r="EC402" s="157"/>
      <c r="ED402" s="157"/>
      <c r="EE402" s="157"/>
      <c r="EF402" s="157"/>
      <c r="EG402" s="157"/>
      <c r="EH402" s="157"/>
      <c r="EI402" s="157"/>
      <c r="EJ402" s="157"/>
      <c r="EK402" s="157"/>
      <c r="EL402" s="157"/>
      <c r="EM402" s="157"/>
      <c r="EN402" s="157"/>
      <c r="EO402" s="157"/>
      <c r="EP402" s="157"/>
      <c r="EQ402" s="157"/>
      <c r="ER402" s="157"/>
      <c r="ES402" s="157"/>
      <c r="ET402" s="157"/>
      <c r="EU402" s="157"/>
      <c r="EV402" s="157"/>
      <c r="EW402" s="157"/>
      <c r="EX402" s="157"/>
      <c r="EY402" s="157"/>
      <c r="EZ402" s="157"/>
      <c r="FA402" s="157"/>
      <c r="FB402" s="157"/>
      <c r="FC402" s="157"/>
      <c r="FD402" s="157"/>
      <c r="FE402" s="157"/>
      <c r="FF402" s="157"/>
      <c r="FG402" s="157"/>
      <c r="FH402" s="157"/>
      <c r="FI402" s="157"/>
      <c r="FJ402" s="157"/>
      <c r="FK402" s="157"/>
      <c r="FL402" s="157"/>
      <c r="FM402" s="157"/>
      <c r="FN402" s="157"/>
      <c r="FO402" s="157"/>
      <c r="FP402" s="157"/>
      <c r="FQ402" s="157"/>
      <c r="FR402" s="157"/>
      <c r="FS402" s="157"/>
      <c r="FT402" s="157"/>
      <c r="FU402" s="157"/>
      <c r="FV402" s="157"/>
      <c r="FW402" s="157"/>
      <c r="FX402" s="157"/>
      <c r="FY402" s="157"/>
      <c r="FZ402" s="157"/>
      <c r="GA402" s="157"/>
      <c r="GB402" s="157"/>
      <c r="GC402" s="157"/>
      <c r="GD402" s="157"/>
      <c r="GE402" s="157"/>
      <c r="GF402" s="157"/>
      <c r="GG402" s="157"/>
      <c r="GH402" s="157"/>
      <c r="GI402" s="157"/>
      <c r="GJ402" s="157"/>
      <c r="GK402" s="157"/>
      <c r="GL402" s="157"/>
      <c r="GM402" s="157"/>
      <c r="GN402" s="157"/>
      <c r="GO402" s="157"/>
      <c r="GP402" s="157"/>
      <c r="GQ402" s="157"/>
      <c r="GR402" s="157"/>
      <c r="GS402" s="157"/>
      <c r="GT402" s="157"/>
      <c r="GU402" s="157"/>
      <c r="GV402" s="157"/>
      <c r="GW402" s="157"/>
      <c r="GX402" s="157"/>
      <c r="GY402" s="157"/>
      <c r="GZ402" s="157"/>
      <c r="HA402" s="157"/>
      <c r="HB402" s="157"/>
      <c r="HC402" s="157"/>
      <c r="HD402" s="157"/>
      <c r="HE402" s="157"/>
      <c r="HF402" s="157"/>
      <c r="HG402" s="157"/>
      <c r="HH402" s="157"/>
      <c r="HI402" s="157"/>
      <c r="HJ402" s="157"/>
      <c r="HK402" s="157"/>
      <c r="HL402" s="157"/>
      <c r="HM402" s="157"/>
      <c r="HN402" s="157"/>
      <c r="HO402" s="157"/>
      <c r="HP402" s="157"/>
      <c r="HQ402" s="157"/>
      <c r="HR402" s="157"/>
      <c r="HS402" s="157"/>
      <c r="HT402" s="157"/>
      <c r="HU402" s="157"/>
      <c r="HV402" s="157"/>
      <c r="HW402" s="157"/>
      <c r="HX402" s="157"/>
      <c r="HY402" s="157"/>
      <c r="HZ402" s="157"/>
      <c r="IA402" s="157"/>
      <c r="IB402" s="157"/>
      <c r="IC402" s="157"/>
      <c r="ID402" s="157"/>
      <c r="IE402" s="157"/>
      <c r="IF402" s="157"/>
      <c r="IG402" s="157"/>
      <c r="IH402" s="157"/>
      <c r="II402" s="157"/>
      <c r="IJ402" s="157"/>
      <c r="IK402" s="157"/>
      <c r="IL402" s="157"/>
      <c r="IM402" s="157"/>
      <c r="IN402" s="157"/>
      <c r="IO402" s="157"/>
      <c r="IP402" s="157"/>
      <c r="IQ402" s="157"/>
      <c r="IR402" s="157"/>
      <c r="IS402" s="157"/>
      <c r="IT402" s="157"/>
      <c r="IU402" s="157"/>
      <c r="IV402" s="157"/>
    </row>
    <row r="403" spans="1:256" ht="15" customHeight="1">
      <c r="A403" s="107"/>
      <c r="B403" s="108"/>
      <c r="C403" s="109"/>
      <c r="D403" s="190"/>
      <c r="E403" s="7"/>
      <c r="F403" s="7"/>
      <c r="G403" s="7"/>
      <c r="H403" s="7"/>
      <c r="I403" s="7"/>
      <c r="K403" s="2"/>
      <c r="L403" s="2"/>
      <c r="Q403" s="2"/>
      <c r="R403" s="2"/>
      <c r="S403" s="2"/>
      <c r="T403" s="2"/>
      <c r="U403" s="2"/>
      <c r="V403" s="2"/>
      <c r="W403" s="2"/>
      <c r="AE403" s="2"/>
      <c r="AF403" s="2"/>
      <c r="AG403" s="2"/>
      <c r="AH403" s="2"/>
      <c r="AI403" s="2"/>
      <c r="AJ403" s="2"/>
      <c r="AK403" s="2"/>
      <c r="AP403" s="2"/>
      <c r="AS403" s="2"/>
      <c r="AT403" s="2"/>
      <c r="AU403" s="2"/>
      <c r="AW403" s="2"/>
      <c r="AZ403" s="2"/>
      <c r="BB403" s="2"/>
      <c r="BC403" s="2"/>
      <c r="BD403" s="2"/>
      <c r="BE403" s="2"/>
      <c r="BF403" s="2"/>
      <c r="BH403" s="2"/>
      <c r="BJ403" s="2"/>
      <c r="BL403" s="2"/>
      <c r="BM403" s="2"/>
      <c r="BN403" s="2"/>
      <c r="BO403" s="2"/>
      <c r="BP403" s="2"/>
      <c r="BR403" s="2"/>
      <c r="BS403" s="2"/>
      <c r="BV403" s="2"/>
      <c r="BX403" s="2"/>
      <c r="BY403" s="2"/>
      <c r="BZ403" s="2"/>
      <c r="CA403" s="2"/>
      <c r="CB403" s="2"/>
      <c r="CF403" s="2"/>
      <c r="CU403"/>
      <c r="CV403"/>
      <c r="CW403"/>
      <c r="DA403" s="2"/>
    </row>
    <row r="404" spans="1:256" ht="15" customHeight="1">
      <c r="A404" s="107"/>
      <c r="B404" s="108"/>
      <c r="C404" s="109"/>
      <c r="D404" s="190"/>
      <c r="E404" s="7"/>
      <c r="F404" s="7"/>
      <c r="G404" s="7"/>
      <c r="H404" s="7"/>
      <c r="I404" s="7"/>
      <c r="K404" s="2"/>
      <c r="L404" s="2"/>
      <c r="Q404" s="2"/>
      <c r="R404" s="2"/>
      <c r="S404" s="2"/>
      <c r="T404" s="2"/>
      <c r="U404" s="2"/>
      <c r="V404" s="2"/>
      <c r="W404" s="2"/>
      <c r="AE404" s="2"/>
      <c r="AF404" s="2"/>
      <c r="AG404" s="2"/>
      <c r="AH404" s="2"/>
      <c r="AI404" s="2"/>
      <c r="AJ404" s="2"/>
      <c r="AK404" s="2"/>
      <c r="AP404" s="2"/>
      <c r="AS404" s="2"/>
      <c r="AT404" s="2"/>
      <c r="AU404" s="2"/>
      <c r="AW404" s="2"/>
      <c r="AZ404" s="2"/>
      <c r="BB404" s="2"/>
      <c r="BC404" s="2"/>
      <c r="BD404" s="2"/>
      <c r="BE404" s="2"/>
      <c r="BF404" s="2"/>
      <c r="BH404" s="2"/>
      <c r="BJ404" s="2"/>
      <c r="BL404" s="2"/>
      <c r="BM404" s="2"/>
      <c r="BN404" s="2"/>
      <c r="BO404" s="2"/>
      <c r="BP404" s="2"/>
      <c r="BR404" s="2"/>
      <c r="BS404" s="2"/>
      <c r="BV404" s="2"/>
      <c r="BX404" s="2"/>
      <c r="BY404" s="2"/>
      <c r="BZ404" s="2"/>
      <c r="CA404" s="2"/>
      <c r="CB404" s="2"/>
      <c r="CF404" s="2"/>
      <c r="CU404"/>
      <c r="CV404"/>
      <c r="CW404"/>
      <c r="DA404" s="2"/>
    </row>
    <row r="405" spans="1:256" ht="15" customHeight="1">
      <c r="A405" s="107"/>
      <c r="B405" s="108"/>
      <c r="C405" s="109"/>
      <c r="D405" s="190"/>
      <c r="E405" s="7"/>
      <c r="F405" s="7"/>
      <c r="G405" s="7"/>
      <c r="H405" s="7"/>
      <c r="I405" s="7"/>
      <c r="K405" s="2"/>
      <c r="L405" s="2"/>
      <c r="Q405" s="2"/>
      <c r="R405" s="2"/>
      <c r="S405" s="2"/>
      <c r="T405" s="2"/>
      <c r="U405" s="2"/>
      <c r="V405" s="2"/>
      <c r="W405" s="2"/>
      <c r="AE405" s="2"/>
      <c r="AF405" s="2"/>
      <c r="AG405" s="2"/>
      <c r="AH405" s="2"/>
      <c r="AI405" s="2"/>
      <c r="AJ405" s="2"/>
      <c r="AK405" s="2"/>
      <c r="AP405" s="2"/>
      <c r="AS405" s="2"/>
      <c r="AT405" s="2"/>
      <c r="AU405" s="2"/>
      <c r="AW405" s="2"/>
      <c r="AZ405" s="2"/>
      <c r="BB405" s="2"/>
      <c r="BC405" s="2"/>
      <c r="BD405" s="2"/>
      <c r="BE405" s="2"/>
      <c r="BF405" s="2"/>
      <c r="BH405" s="2"/>
      <c r="BJ405" s="2"/>
      <c r="BL405" s="2"/>
      <c r="BM405" s="2"/>
      <c r="BN405" s="2"/>
      <c r="BO405" s="2"/>
      <c r="BP405" s="2"/>
      <c r="BR405" s="2"/>
      <c r="BS405" s="2"/>
      <c r="BV405" s="2"/>
      <c r="BX405" s="2"/>
      <c r="BY405" s="2"/>
      <c r="BZ405" s="2"/>
      <c r="CA405" s="2"/>
      <c r="CB405" s="2"/>
      <c r="CF405" s="2"/>
      <c r="CU405"/>
      <c r="CV405"/>
      <c r="CW405"/>
      <c r="DA405" s="2"/>
    </row>
    <row r="406" spans="1:256" ht="15" customHeight="1">
      <c r="B406" s="108"/>
      <c r="C406" s="2"/>
      <c r="E406" s="2"/>
      <c r="F406" s="2"/>
      <c r="G406" s="2"/>
      <c r="K406" s="2"/>
      <c r="L406" s="2"/>
      <c r="Q406" s="2"/>
      <c r="R406" s="2"/>
      <c r="S406" s="157"/>
      <c r="T406" s="2"/>
      <c r="U406" s="2"/>
      <c r="V406" s="2"/>
      <c r="W406" s="2"/>
      <c r="AE406" s="2"/>
      <c r="AF406" s="2"/>
      <c r="AG406" s="2"/>
      <c r="AH406" s="2"/>
      <c r="AI406" s="2"/>
      <c r="AJ406" s="2"/>
      <c r="AK406" s="2"/>
      <c r="AL406" s="157"/>
      <c r="AP406" s="2"/>
      <c r="AS406" s="2"/>
      <c r="AT406" s="2"/>
      <c r="AU406" s="2"/>
      <c r="AW406" s="2"/>
      <c r="AY406" s="2"/>
      <c r="AZ406" s="2"/>
      <c r="BA406" s="2"/>
      <c r="BB406" s="2"/>
      <c r="BC406" s="2"/>
      <c r="BD406" s="2"/>
      <c r="BE406" s="2"/>
      <c r="BF406" s="2"/>
      <c r="BH406" s="2"/>
      <c r="BJ406" s="2"/>
      <c r="BL406" s="2"/>
      <c r="BM406" s="2"/>
      <c r="BN406" s="2"/>
      <c r="BO406" s="2"/>
      <c r="BP406" s="2"/>
      <c r="BR406" s="2"/>
      <c r="BS406" s="2"/>
      <c r="BV406" s="2"/>
      <c r="BX406" s="2"/>
      <c r="BY406" s="2"/>
      <c r="BZ406" s="2"/>
      <c r="CA406" s="2"/>
      <c r="CB406" s="2"/>
      <c r="CC406" s="2"/>
      <c r="CF406" s="2"/>
    </row>
    <row r="407" spans="1:256" ht="15" customHeight="1">
      <c r="B407" s="108"/>
      <c r="C407" s="109"/>
      <c r="E407" s="2"/>
      <c r="F407" s="2"/>
      <c r="G407" s="2"/>
      <c r="K407" s="2"/>
      <c r="L407" s="2"/>
      <c r="Q407" s="2"/>
      <c r="R407" s="2"/>
      <c r="S407" s="157"/>
      <c r="T407" s="2"/>
      <c r="U407" s="2"/>
      <c r="V407" s="2"/>
      <c r="W407" s="2"/>
      <c r="AE407" s="2"/>
      <c r="AF407" s="2"/>
      <c r="AG407" s="2"/>
      <c r="AH407" s="2"/>
      <c r="AI407" s="2"/>
      <c r="AJ407" s="2"/>
      <c r="AK407" s="2"/>
      <c r="AL407" s="157"/>
      <c r="AP407" s="2"/>
      <c r="AS407" s="2"/>
      <c r="AT407" s="2"/>
      <c r="AU407" s="2"/>
      <c r="AW407" s="2"/>
      <c r="AY407" s="2"/>
      <c r="AZ407" s="2"/>
      <c r="BA407" s="2"/>
      <c r="BB407" s="2"/>
      <c r="BC407" s="2"/>
      <c r="BD407" s="2"/>
      <c r="BE407" s="2"/>
      <c r="BF407" s="2"/>
      <c r="BH407" s="2"/>
      <c r="BJ407" s="2"/>
      <c r="BL407" s="2"/>
      <c r="BM407" s="2"/>
      <c r="BN407" s="2"/>
      <c r="BO407" s="2"/>
      <c r="BP407" s="2"/>
      <c r="BR407" s="2"/>
      <c r="BS407" s="2"/>
      <c r="BV407" s="2"/>
      <c r="BX407" s="2"/>
      <c r="BY407" s="2"/>
      <c r="BZ407" s="2"/>
      <c r="CA407" s="2"/>
      <c r="CB407" s="2"/>
      <c r="CC407" s="2"/>
      <c r="CF407" s="2"/>
    </row>
    <row r="408" spans="1:256" ht="15" customHeight="1">
      <c r="B408" s="108"/>
      <c r="C408" s="109"/>
      <c r="E408" s="2"/>
      <c r="F408" s="2"/>
      <c r="G408" s="2"/>
      <c r="K408" s="2"/>
      <c r="L408" s="2"/>
      <c r="Q408" s="2"/>
      <c r="R408" s="2"/>
      <c r="S408" s="157"/>
      <c r="T408" s="2"/>
      <c r="U408" s="2"/>
      <c r="V408" s="2"/>
      <c r="W408" s="2"/>
      <c r="AE408" s="2"/>
      <c r="AF408" s="2"/>
      <c r="AG408" s="2"/>
      <c r="AH408" s="2"/>
      <c r="AI408" s="2"/>
      <c r="AJ408" s="2"/>
      <c r="AK408" s="2"/>
      <c r="AL408" s="157"/>
      <c r="AP408" s="2"/>
      <c r="AS408" s="2"/>
      <c r="AT408" s="2"/>
      <c r="AU408" s="2"/>
      <c r="AW408" s="2"/>
      <c r="AY408" s="2"/>
      <c r="AZ408" s="2"/>
      <c r="BA408" s="2"/>
      <c r="BB408" s="2"/>
      <c r="BC408" s="2"/>
      <c r="BD408" s="2"/>
      <c r="BE408" s="2"/>
      <c r="BF408" s="2"/>
      <c r="BH408" s="2"/>
      <c r="BJ408" s="2"/>
      <c r="BL408" s="2"/>
      <c r="BM408" s="2"/>
      <c r="BN408" s="2"/>
      <c r="BO408" s="2"/>
      <c r="BP408" s="2"/>
      <c r="BR408" s="2"/>
      <c r="BS408" s="2"/>
      <c r="BV408" s="2"/>
      <c r="BX408" s="2"/>
      <c r="BY408" s="2"/>
      <c r="BZ408" s="2"/>
      <c r="CA408" s="2"/>
      <c r="CB408" s="2"/>
      <c r="CC408" s="2"/>
      <c r="CF408" s="2"/>
    </row>
    <row r="409" spans="1:256" ht="15" customHeight="1">
      <c r="B409" s="108"/>
      <c r="C409" s="9"/>
      <c r="E409" s="2"/>
      <c r="F409" s="2"/>
      <c r="G409" s="2"/>
      <c r="K409" s="2"/>
      <c r="L409" s="2"/>
      <c r="Q409" s="2"/>
      <c r="R409" s="2"/>
      <c r="S409" s="157"/>
      <c r="T409" s="2"/>
      <c r="U409" s="2"/>
      <c r="V409" s="2"/>
      <c r="W409" s="2"/>
      <c r="AE409" s="2"/>
      <c r="AF409" s="2"/>
      <c r="AG409" s="2"/>
      <c r="AH409" s="2"/>
      <c r="AI409" s="2"/>
      <c r="AJ409" s="2"/>
      <c r="AK409" s="2"/>
      <c r="AL409" s="157"/>
      <c r="AP409" s="2"/>
      <c r="AS409" s="2"/>
      <c r="AT409" s="2"/>
      <c r="AU409" s="2"/>
      <c r="AW409" s="2"/>
      <c r="AY409" s="2"/>
      <c r="AZ409" s="2"/>
      <c r="BA409" s="2"/>
      <c r="BB409" s="2"/>
      <c r="BC409" s="2"/>
      <c r="BD409" s="2"/>
      <c r="BE409" s="2"/>
      <c r="BF409" s="2"/>
      <c r="BH409" s="2"/>
      <c r="BJ409" s="2"/>
      <c r="BL409" s="2"/>
      <c r="BM409" s="2"/>
      <c r="BN409" s="2"/>
      <c r="BO409" s="2"/>
      <c r="BP409" s="2"/>
      <c r="BR409" s="2"/>
      <c r="BS409" s="2"/>
      <c r="BV409" s="2"/>
      <c r="BX409" s="2"/>
      <c r="BY409" s="2"/>
      <c r="BZ409" s="2"/>
      <c r="CA409" s="2"/>
      <c r="CB409" s="2"/>
      <c r="CC409" s="2"/>
      <c r="CF409" s="2"/>
    </row>
    <row r="410" spans="1:256" ht="15" customHeight="1">
      <c r="B410" s="108"/>
      <c r="C410" s="109"/>
      <c r="E410" s="2"/>
      <c r="F410" s="2"/>
      <c r="G410" s="2"/>
      <c r="K410" s="2"/>
      <c r="L410" s="2"/>
      <c r="Q410" s="2"/>
      <c r="R410" s="2"/>
      <c r="S410" s="157"/>
      <c r="T410" s="2"/>
      <c r="U410" s="2"/>
      <c r="V410" s="2"/>
      <c r="W410" s="2"/>
      <c r="AE410" s="2"/>
      <c r="AF410" s="2"/>
      <c r="AG410" s="2"/>
      <c r="AH410" s="2"/>
      <c r="AI410" s="2"/>
      <c r="AJ410" s="2"/>
      <c r="AK410" s="2"/>
      <c r="AL410" s="157"/>
      <c r="AP410" s="2"/>
      <c r="AS410" s="2"/>
      <c r="AT410" s="2"/>
      <c r="AU410" s="2"/>
      <c r="AW410" s="2"/>
      <c r="AY410" s="2"/>
      <c r="AZ410" s="2"/>
      <c r="BA410" s="2"/>
      <c r="BB410" s="2"/>
      <c r="BC410" s="2"/>
      <c r="BD410" s="2"/>
      <c r="BE410" s="2"/>
      <c r="BF410" s="2"/>
      <c r="BH410" s="2"/>
      <c r="BJ410" s="2"/>
      <c r="BL410" s="2"/>
      <c r="BM410" s="2"/>
      <c r="BN410" s="2"/>
      <c r="BO410" s="2"/>
      <c r="BP410" s="2"/>
      <c r="BR410" s="2"/>
      <c r="BS410" s="2"/>
      <c r="BV410" s="2"/>
      <c r="BX410" s="2"/>
      <c r="BY410" s="2"/>
      <c r="BZ410" s="2"/>
      <c r="CA410" s="2"/>
      <c r="CB410" s="2"/>
      <c r="CC410" s="2"/>
      <c r="CF410" s="2"/>
    </row>
    <row r="411" spans="1:256" ht="15" customHeight="1">
      <c r="B411" s="108"/>
      <c r="C411" s="109"/>
      <c r="E411" s="2"/>
      <c r="F411" s="2"/>
      <c r="G411" s="2"/>
      <c r="K411" s="2"/>
      <c r="L411" s="2"/>
      <c r="Q411" s="2"/>
      <c r="R411" s="2"/>
      <c r="S411" s="157"/>
      <c r="T411" s="2"/>
      <c r="U411" s="2"/>
      <c r="V411" s="2"/>
      <c r="W411" s="2"/>
      <c r="AE411" s="2"/>
      <c r="AF411" s="2"/>
      <c r="AG411" s="2"/>
      <c r="AH411" s="2"/>
      <c r="AI411" s="2"/>
      <c r="AJ411" s="2"/>
      <c r="AK411" s="2"/>
      <c r="AL411" s="157"/>
      <c r="AP411" s="2"/>
      <c r="AS411" s="2"/>
      <c r="AT411" s="2"/>
      <c r="AU411" s="2"/>
      <c r="AW411" s="2"/>
      <c r="AY411" s="2"/>
      <c r="AZ411" s="2"/>
      <c r="BA411" s="2"/>
      <c r="BB411" s="2"/>
      <c r="BC411" s="2"/>
      <c r="BD411" s="2"/>
      <c r="BE411" s="2"/>
      <c r="BF411" s="2"/>
      <c r="BH411" s="2"/>
      <c r="BJ411" s="2"/>
      <c r="BL411" s="2"/>
      <c r="BM411" s="2"/>
      <c r="BN411" s="2"/>
      <c r="BO411" s="2"/>
      <c r="BP411" s="2"/>
      <c r="BR411" s="2"/>
      <c r="BS411" s="2"/>
      <c r="BV411" s="2"/>
      <c r="BX411" s="2"/>
      <c r="BY411" s="2"/>
      <c r="BZ411" s="2"/>
      <c r="CA411" s="2"/>
      <c r="CB411" s="2"/>
      <c r="CC411" s="2"/>
      <c r="CF411" s="2"/>
    </row>
    <row r="412" spans="1:256" ht="15" customHeight="1">
      <c r="B412" s="108"/>
      <c r="C412" s="109"/>
      <c r="E412" s="2"/>
      <c r="F412" s="2"/>
      <c r="G412" s="2"/>
      <c r="K412" s="2"/>
      <c r="L412" s="2"/>
      <c r="Q412" s="2"/>
      <c r="R412" s="2"/>
      <c r="S412" s="157"/>
      <c r="T412" s="2"/>
      <c r="U412" s="2"/>
      <c r="V412" s="2"/>
      <c r="W412" s="2"/>
      <c r="AE412" s="2"/>
      <c r="AF412" s="2"/>
      <c r="AG412" s="2"/>
      <c r="AH412" s="2"/>
      <c r="AI412" s="2"/>
      <c r="AJ412" s="2"/>
      <c r="AK412" s="2"/>
      <c r="AL412" s="157"/>
      <c r="AP412" s="2"/>
      <c r="AS412" s="2"/>
      <c r="AT412" s="2"/>
      <c r="AU412" s="2"/>
      <c r="AW412" s="2"/>
      <c r="AY412" s="2"/>
      <c r="AZ412" s="2"/>
      <c r="BA412" s="2"/>
      <c r="BB412" s="2"/>
      <c r="BC412" s="2"/>
      <c r="BD412" s="2"/>
      <c r="BE412" s="2"/>
      <c r="BF412" s="2"/>
      <c r="BH412" s="2"/>
      <c r="BJ412" s="2"/>
      <c r="BL412" s="2"/>
      <c r="BM412" s="2"/>
      <c r="BN412" s="2"/>
      <c r="BO412" s="2"/>
      <c r="BP412" s="2"/>
      <c r="BR412" s="2"/>
      <c r="BS412" s="2"/>
      <c r="BV412" s="2"/>
      <c r="BX412" s="2"/>
      <c r="BY412" s="2"/>
      <c r="BZ412" s="2"/>
      <c r="CA412" s="2"/>
      <c r="CB412" s="2"/>
      <c r="CC412" s="2"/>
      <c r="CF412" s="2"/>
    </row>
    <row r="413" spans="1:256" ht="15" customHeight="1">
      <c r="A413" s="83"/>
      <c r="B413" s="108"/>
      <c r="C413" s="109"/>
      <c r="E413" s="2"/>
      <c r="F413" s="2"/>
      <c r="G413" s="2"/>
      <c r="K413" s="2"/>
      <c r="L413" s="2"/>
      <c r="Q413" s="2"/>
      <c r="R413" s="2"/>
      <c r="S413" s="2"/>
      <c r="T413" s="2"/>
      <c r="U413" s="2"/>
      <c r="V413" s="2"/>
      <c r="W413" s="2"/>
      <c r="AE413" s="2"/>
      <c r="AF413" s="2"/>
      <c r="AG413" s="2"/>
      <c r="AH413" s="2"/>
      <c r="AI413" s="2"/>
      <c r="AJ413" s="2"/>
      <c r="AK413" s="2"/>
      <c r="AP413" s="2"/>
      <c r="AS413" s="2"/>
      <c r="AT413" s="2"/>
      <c r="AU413" s="2"/>
      <c r="AW413" s="2"/>
      <c r="AY413" s="2"/>
      <c r="AZ413" s="2"/>
      <c r="BA413" s="2"/>
      <c r="BB413" s="2"/>
      <c r="BC413" s="2"/>
      <c r="BD413" s="2"/>
      <c r="BE413" s="2"/>
      <c r="BF413" s="2"/>
      <c r="BH413" s="2"/>
      <c r="BJ413" s="2"/>
      <c r="BL413" s="2"/>
      <c r="BM413" s="2"/>
      <c r="BN413" s="2"/>
      <c r="BO413" s="2"/>
      <c r="BP413" s="2"/>
      <c r="BR413" s="2"/>
      <c r="BS413" s="2"/>
      <c r="BV413" s="2"/>
      <c r="BX413" s="2"/>
      <c r="BY413" s="2"/>
      <c r="BZ413" s="2"/>
      <c r="CA413" s="2"/>
      <c r="CB413" s="2"/>
      <c r="CC413" s="2"/>
      <c r="CF413" s="2"/>
    </row>
    <row r="414" spans="1:256" ht="15" customHeight="1">
      <c r="B414" s="108"/>
      <c r="C414" s="109"/>
      <c r="E414" s="2"/>
      <c r="F414" s="2"/>
      <c r="G414" s="2"/>
      <c r="K414" s="2"/>
      <c r="L414" s="2"/>
      <c r="Q414" s="2"/>
      <c r="R414" s="2"/>
      <c r="S414" s="157"/>
      <c r="T414" s="2"/>
      <c r="U414" s="2"/>
      <c r="V414" s="2"/>
      <c r="W414" s="2"/>
      <c r="AE414" s="2"/>
      <c r="AF414" s="2"/>
      <c r="AG414" s="2"/>
      <c r="AH414" s="2"/>
      <c r="AI414" s="2"/>
      <c r="AJ414" s="2"/>
      <c r="AK414" s="2"/>
      <c r="AL414" s="157"/>
      <c r="AP414" s="2"/>
      <c r="AS414" s="2"/>
      <c r="AT414" s="2"/>
      <c r="AU414" s="2"/>
      <c r="AW414" s="2"/>
      <c r="AY414" s="2"/>
      <c r="AZ414" s="2"/>
      <c r="BA414" s="2"/>
      <c r="BB414" s="2"/>
      <c r="BC414" s="2"/>
      <c r="BD414" s="2"/>
      <c r="BE414" s="2"/>
      <c r="BF414" s="2"/>
      <c r="BH414" s="2"/>
      <c r="BJ414" s="2"/>
      <c r="BL414" s="2"/>
      <c r="BM414" s="2"/>
      <c r="BN414" s="2"/>
      <c r="BO414" s="2"/>
      <c r="BP414" s="2"/>
      <c r="BR414" s="2"/>
      <c r="BS414" s="2"/>
      <c r="BV414" s="2"/>
      <c r="BX414" s="2"/>
      <c r="BY414" s="2"/>
      <c r="BZ414" s="2"/>
      <c r="CA414" s="2"/>
      <c r="CB414" s="2"/>
      <c r="CC414" s="2"/>
      <c r="CF414" s="2"/>
    </row>
    <row r="415" spans="1:256" ht="15" customHeight="1">
      <c r="B415" s="108"/>
      <c r="C415" s="9"/>
      <c r="E415" s="2"/>
      <c r="F415" s="2"/>
      <c r="G415" s="2"/>
      <c r="K415" s="2"/>
      <c r="L415" s="2"/>
      <c r="Q415" s="2"/>
      <c r="R415" s="2"/>
      <c r="S415" s="157"/>
      <c r="T415" s="2"/>
      <c r="U415" s="2"/>
      <c r="V415" s="2"/>
      <c r="W415" s="2"/>
      <c r="AE415" s="2"/>
      <c r="AF415" s="2"/>
      <c r="AG415" s="2"/>
      <c r="AH415" s="2"/>
      <c r="AI415" s="2"/>
      <c r="AJ415" s="2"/>
      <c r="AK415" s="2"/>
      <c r="AL415" s="157"/>
      <c r="AP415" s="2"/>
      <c r="AS415" s="2"/>
      <c r="AT415" s="2"/>
      <c r="AU415" s="2"/>
      <c r="AW415" s="2"/>
      <c r="AY415" s="2"/>
      <c r="AZ415" s="2"/>
      <c r="BA415" s="2"/>
      <c r="BB415" s="2"/>
      <c r="BC415" s="2"/>
      <c r="BD415" s="2"/>
      <c r="BE415" s="2"/>
      <c r="BF415" s="2"/>
      <c r="BH415" s="2"/>
      <c r="BJ415" s="2"/>
      <c r="BL415" s="2"/>
      <c r="BM415" s="2"/>
      <c r="BN415" s="2"/>
      <c r="BO415" s="2"/>
      <c r="BP415" s="2"/>
      <c r="BR415" s="2"/>
      <c r="BS415" s="2"/>
      <c r="BV415" s="2"/>
      <c r="BX415" s="2"/>
      <c r="BY415" s="2"/>
      <c r="BZ415" s="2"/>
      <c r="CA415" s="2"/>
      <c r="CB415" s="2"/>
      <c r="CC415" s="2"/>
      <c r="CF415" s="2"/>
    </row>
    <row r="416" spans="1:256" ht="15" customHeight="1">
      <c r="B416" s="108"/>
      <c r="C416" s="109"/>
      <c r="E416" s="2"/>
      <c r="F416" s="2"/>
      <c r="G416" s="2"/>
      <c r="K416" s="2"/>
      <c r="L416" s="2"/>
      <c r="Q416" s="2"/>
      <c r="R416" s="2"/>
      <c r="S416" s="157"/>
      <c r="T416" s="2"/>
      <c r="U416" s="2"/>
      <c r="V416" s="2"/>
      <c r="W416" s="2"/>
      <c r="AE416" s="2"/>
      <c r="AF416" s="2"/>
      <c r="AG416" s="2"/>
      <c r="AH416" s="2"/>
      <c r="AI416" s="2"/>
      <c r="AJ416" s="2"/>
      <c r="AK416" s="2"/>
      <c r="AL416" s="157"/>
      <c r="AP416" s="2"/>
      <c r="AS416" s="2"/>
      <c r="AT416" s="2"/>
      <c r="AU416" s="2"/>
      <c r="AW416" s="2"/>
      <c r="AY416" s="2"/>
      <c r="AZ416" s="2"/>
      <c r="BA416" s="2"/>
      <c r="BB416" s="2"/>
      <c r="BC416" s="2"/>
      <c r="BD416" s="2"/>
      <c r="BE416" s="2"/>
      <c r="BF416" s="2"/>
      <c r="BH416" s="2"/>
      <c r="BJ416" s="2"/>
      <c r="BL416" s="2"/>
      <c r="BM416" s="2"/>
      <c r="BN416" s="2"/>
      <c r="BO416" s="2"/>
      <c r="BP416" s="2"/>
      <c r="BR416" s="2"/>
      <c r="BS416" s="2"/>
      <c r="BV416" s="2"/>
      <c r="BX416" s="2"/>
      <c r="BY416" s="2"/>
      <c r="BZ416" s="2"/>
      <c r="CA416" s="2"/>
      <c r="CB416" s="2"/>
      <c r="CC416" s="2"/>
      <c r="CF416" s="2"/>
    </row>
    <row r="417" spans="1:105" ht="15" customHeight="1">
      <c r="B417" s="108"/>
      <c r="C417" s="109"/>
      <c r="E417" s="2"/>
      <c r="F417" s="2"/>
      <c r="G417" s="2"/>
      <c r="K417" s="2"/>
      <c r="L417" s="2"/>
      <c r="Q417" s="2"/>
      <c r="R417" s="2"/>
      <c r="S417" s="157"/>
      <c r="T417" s="2"/>
      <c r="U417" s="2"/>
      <c r="V417" s="2"/>
      <c r="W417" s="2"/>
      <c r="AE417" s="2"/>
      <c r="AF417" s="2"/>
      <c r="AG417" s="2"/>
      <c r="AH417" s="2"/>
      <c r="AI417" s="2"/>
      <c r="AJ417" s="2"/>
      <c r="AK417" s="2"/>
      <c r="AL417" s="157"/>
      <c r="AP417" s="2"/>
      <c r="AS417" s="2"/>
      <c r="AT417" s="2"/>
      <c r="AU417" s="2"/>
      <c r="AW417" s="2"/>
      <c r="AY417" s="2"/>
      <c r="AZ417" s="2"/>
      <c r="BA417" s="2"/>
      <c r="BB417" s="2"/>
      <c r="BC417" s="2"/>
      <c r="BD417" s="2"/>
      <c r="BE417" s="2"/>
      <c r="BF417" s="2"/>
      <c r="BH417" s="2"/>
      <c r="BJ417" s="2"/>
      <c r="BL417" s="2"/>
      <c r="BM417" s="2"/>
      <c r="BN417" s="2"/>
      <c r="BO417" s="2"/>
      <c r="BP417" s="2"/>
      <c r="BR417" s="2"/>
      <c r="BS417" s="2"/>
      <c r="BV417" s="2"/>
      <c r="BX417" s="2"/>
      <c r="BY417" s="2"/>
      <c r="BZ417" s="2"/>
      <c r="CA417" s="2"/>
      <c r="CB417" s="2"/>
      <c r="CC417" s="2"/>
      <c r="CF417" s="2"/>
    </row>
    <row r="418" spans="1:105" ht="15" customHeight="1">
      <c r="B418" s="108"/>
      <c r="C418" s="109"/>
      <c r="E418" s="2"/>
      <c r="F418" s="2"/>
      <c r="G418" s="2"/>
      <c r="K418" s="2"/>
      <c r="L418" s="2"/>
      <c r="Q418" s="2"/>
      <c r="R418" s="2"/>
      <c r="S418" s="157"/>
      <c r="T418" s="2"/>
      <c r="U418" s="2"/>
      <c r="V418" s="2"/>
      <c r="W418" s="2"/>
      <c r="AE418" s="2"/>
      <c r="AF418" s="2"/>
      <c r="AG418" s="2"/>
      <c r="AH418" s="2"/>
      <c r="AI418" s="2"/>
      <c r="AJ418" s="2"/>
      <c r="AK418" s="2"/>
      <c r="AL418" s="157"/>
      <c r="AP418" s="2"/>
      <c r="AS418" s="2"/>
      <c r="AT418" s="2"/>
      <c r="AU418" s="2"/>
      <c r="AW418" s="2"/>
      <c r="AY418" s="2"/>
      <c r="AZ418" s="2"/>
      <c r="BA418" s="2"/>
      <c r="BB418" s="2"/>
      <c r="BC418" s="2"/>
      <c r="BD418" s="2"/>
      <c r="BE418" s="2"/>
      <c r="BF418" s="2"/>
      <c r="BH418" s="2"/>
      <c r="BJ418" s="2"/>
      <c r="BL418" s="2"/>
      <c r="BM418" s="2"/>
      <c r="BN418" s="2"/>
      <c r="BO418" s="2"/>
      <c r="BP418" s="2"/>
      <c r="BR418" s="2"/>
      <c r="BS418" s="2"/>
      <c r="BV418" s="2"/>
      <c r="BX418" s="2"/>
      <c r="BY418" s="2"/>
      <c r="BZ418" s="2"/>
      <c r="CA418" s="2"/>
      <c r="CB418" s="2"/>
      <c r="CC418" s="2"/>
      <c r="CF418" s="2"/>
    </row>
    <row r="419" spans="1:105" ht="15" customHeight="1">
      <c r="B419" s="108"/>
      <c r="C419" s="109"/>
      <c r="E419" s="2"/>
      <c r="F419" s="2"/>
      <c r="G419" s="2"/>
      <c r="K419" s="2"/>
      <c r="L419" s="2"/>
      <c r="Q419" s="2"/>
      <c r="R419" s="2"/>
      <c r="S419" s="157"/>
      <c r="T419" s="2"/>
      <c r="U419" s="2"/>
      <c r="V419" s="2"/>
      <c r="W419" s="2"/>
      <c r="AE419" s="2"/>
      <c r="AF419" s="2"/>
      <c r="AG419" s="2"/>
      <c r="AH419" s="2"/>
      <c r="AI419" s="2"/>
      <c r="AJ419" s="2"/>
      <c r="AK419" s="2"/>
      <c r="AL419" s="157"/>
      <c r="AP419" s="2"/>
      <c r="AS419" s="2"/>
      <c r="AT419" s="2"/>
      <c r="AU419" s="2"/>
      <c r="AW419" s="2"/>
      <c r="AY419" s="2"/>
      <c r="AZ419" s="2"/>
      <c r="BA419" s="2"/>
      <c r="BB419" s="2"/>
      <c r="BC419" s="2"/>
      <c r="BD419" s="2"/>
      <c r="BE419" s="2"/>
      <c r="BF419" s="2"/>
      <c r="BH419" s="2"/>
      <c r="BJ419" s="2"/>
      <c r="BL419" s="2"/>
      <c r="BM419" s="2"/>
      <c r="BN419" s="2"/>
      <c r="BO419" s="2"/>
      <c r="BP419" s="2"/>
      <c r="BR419" s="2"/>
      <c r="BS419" s="2"/>
      <c r="BV419" s="2"/>
      <c r="BX419" s="2"/>
      <c r="BY419" s="2"/>
      <c r="BZ419" s="2"/>
      <c r="CA419" s="2"/>
      <c r="CB419" s="2"/>
      <c r="CC419" s="2"/>
      <c r="CF419" s="2"/>
    </row>
    <row r="420" spans="1:105" ht="15" customHeight="1">
      <c r="B420" s="108"/>
      <c r="C420" s="109"/>
      <c r="E420" s="2"/>
      <c r="F420" s="2"/>
      <c r="G420" s="2"/>
      <c r="K420" s="2"/>
      <c r="L420" s="2"/>
      <c r="Q420" s="2"/>
      <c r="R420" s="2"/>
      <c r="S420" s="157"/>
      <c r="T420" s="2"/>
      <c r="U420" s="2"/>
      <c r="V420" s="2"/>
      <c r="W420" s="2"/>
      <c r="AE420" s="2"/>
      <c r="AF420" s="2"/>
      <c r="AG420" s="2"/>
      <c r="AH420" s="2"/>
      <c r="AI420" s="2"/>
      <c r="AJ420" s="2"/>
      <c r="AK420" s="2"/>
      <c r="AL420" s="157"/>
      <c r="AP420" s="2"/>
      <c r="AS420" s="2"/>
      <c r="AT420" s="2"/>
      <c r="AU420" s="2"/>
      <c r="AW420" s="2"/>
      <c r="AY420" s="2"/>
      <c r="AZ420" s="2"/>
      <c r="BA420" s="2"/>
      <c r="BB420" s="2"/>
      <c r="BC420" s="2"/>
      <c r="BD420" s="2"/>
      <c r="BE420" s="2"/>
      <c r="BF420" s="2"/>
      <c r="BH420" s="2"/>
      <c r="BJ420" s="2"/>
      <c r="BL420" s="2"/>
      <c r="BM420" s="2"/>
      <c r="BN420" s="2"/>
      <c r="BO420" s="2"/>
      <c r="BP420" s="2"/>
      <c r="BR420" s="2"/>
      <c r="BS420" s="2"/>
      <c r="BV420" s="2"/>
      <c r="BX420" s="2"/>
      <c r="BY420" s="2"/>
      <c r="BZ420" s="2"/>
      <c r="CA420" s="2"/>
      <c r="CB420" s="2"/>
      <c r="CC420" s="2"/>
      <c r="CF420" s="2"/>
    </row>
    <row r="421" spans="1:105" ht="15" customHeight="1">
      <c r="B421" s="108"/>
      <c r="C421" s="109"/>
      <c r="E421" s="2"/>
      <c r="F421" s="2"/>
      <c r="G421" s="2"/>
      <c r="K421" s="2"/>
      <c r="L421" s="2"/>
      <c r="Q421" s="2"/>
      <c r="R421" s="2"/>
      <c r="S421" s="157"/>
      <c r="T421" s="2"/>
      <c r="U421" s="2"/>
      <c r="V421" s="2"/>
      <c r="W421" s="2"/>
      <c r="AE421" s="2"/>
      <c r="AF421" s="2"/>
      <c r="AG421" s="2"/>
      <c r="AH421" s="2"/>
      <c r="AI421" s="2"/>
      <c r="AJ421" s="2"/>
      <c r="AK421" s="2"/>
      <c r="AL421" s="157"/>
      <c r="AP421" s="2"/>
      <c r="AS421" s="2"/>
      <c r="AT421" s="2"/>
      <c r="AU421" s="2"/>
      <c r="AW421" s="2"/>
      <c r="AY421" s="2"/>
      <c r="AZ421" s="2"/>
      <c r="BA421" s="2"/>
      <c r="BB421" s="2"/>
      <c r="BC421" s="2"/>
      <c r="BD421" s="2"/>
      <c r="BE421" s="2"/>
      <c r="BF421" s="2"/>
      <c r="BH421" s="2"/>
      <c r="BJ421" s="2"/>
      <c r="BL421" s="2"/>
      <c r="BM421" s="2"/>
      <c r="BN421" s="2"/>
      <c r="BO421" s="2"/>
      <c r="BP421" s="2"/>
      <c r="BR421" s="2"/>
      <c r="BS421" s="2"/>
      <c r="BV421" s="2"/>
      <c r="BX421" s="2"/>
      <c r="BY421" s="2"/>
      <c r="BZ421" s="2"/>
      <c r="CA421" s="2"/>
      <c r="CB421" s="2"/>
      <c r="CC421" s="2"/>
      <c r="CF421" s="2"/>
    </row>
    <row r="422" spans="1:105" ht="15" customHeight="1">
      <c r="A422" s="107"/>
      <c r="B422" s="108"/>
      <c r="C422" s="109"/>
      <c r="D422" s="190"/>
      <c r="E422" s="7"/>
      <c r="F422" s="7"/>
      <c r="G422" s="7"/>
      <c r="H422" s="7"/>
      <c r="I422" s="7"/>
      <c r="K422" s="2"/>
      <c r="L422" s="2"/>
      <c r="Q422" s="2"/>
      <c r="R422" s="2"/>
      <c r="S422" s="2"/>
      <c r="T422" s="2"/>
      <c r="U422" s="2"/>
      <c r="V422" s="2"/>
      <c r="W422" s="2"/>
      <c r="AE422" s="2"/>
      <c r="AF422" s="2"/>
      <c r="AG422" s="2"/>
      <c r="AH422" s="2"/>
      <c r="AI422" s="2"/>
      <c r="AJ422" s="2"/>
      <c r="AK422" s="2"/>
      <c r="AP422" s="2"/>
      <c r="AS422" s="2"/>
      <c r="AT422" s="2"/>
      <c r="AU422" s="2"/>
      <c r="AW422" s="2"/>
      <c r="AZ422" s="2"/>
      <c r="BB422" s="2"/>
      <c r="BC422" s="2"/>
      <c r="BD422" s="2"/>
      <c r="BE422" s="2"/>
      <c r="BF422" s="2"/>
      <c r="BH422" s="2"/>
      <c r="BJ422" s="2"/>
      <c r="BL422" s="2"/>
      <c r="BM422" s="2"/>
      <c r="BN422" s="2"/>
      <c r="BO422" s="2"/>
      <c r="BP422" s="2"/>
      <c r="BR422" s="2"/>
      <c r="BS422" s="2"/>
      <c r="BV422" s="2"/>
      <c r="BX422" s="2"/>
      <c r="BY422" s="2"/>
      <c r="BZ422" s="2"/>
      <c r="CA422" s="2"/>
      <c r="CB422" s="2"/>
      <c r="CF422" s="2"/>
      <c r="CU422"/>
      <c r="CV422"/>
      <c r="CW422"/>
      <c r="DA422" s="2"/>
    </row>
    <row r="423" spans="1:105" ht="15" customHeight="1">
      <c r="B423" s="108"/>
      <c r="C423" s="109"/>
      <c r="E423" s="2"/>
      <c r="F423" s="2"/>
      <c r="G423" s="2"/>
      <c r="K423" s="2"/>
      <c r="L423" s="2"/>
      <c r="Q423" s="2"/>
      <c r="R423" s="2"/>
      <c r="S423" s="157"/>
      <c r="T423" s="2"/>
      <c r="U423" s="2"/>
      <c r="V423" s="2"/>
      <c r="W423" s="2"/>
      <c r="AE423" s="2"/>
      <c r="AF423" s="2"/>
      <c r="AG423" s="2"/>
      <c r="AH423" s="2"/>
      <c r="AI423" s="2"/>
      <c r="AJ423" s="2"/>
      <c r="AK423" s="2"/>
      <c r="AL423" s="157"/>
      <c r="AP423" s="2"/>
      <c r="AS423" s="2"/>
      <c r="AT423" s="2"/>
      <c r="AU423" s="2"/>
      <c r="AW423" s="2"/>
      <c r="AY423" s="2"/>
      <c r="AZ423" s="2"/>
      <c r="BA423" s="2"/>
      <c r="BB423" s="2"/>
      <c r="BC423" s="2"/>
      <c r="BD423" s="2"/>
      <c r="BE423" s="2"/>
      <c r="BF423" s="2"/>
      <c r="BH423" s="2"/>
      <c r="BJ423" s="2"/>
      <c r="BL423" s="2"/>
      <c r="BM423" s="2"/>
      <c r="BN423" s="2"/>
      <c r="BO423" s="2"/>
      <c r="BP423" s="2"/>
      <c r="BR423" s="2"/>
      <c r="BS423" s="2"/>
      <c r="BV423" s="2"/>
      <c r="BX423" s="2"/>
      <c r="BY423" s="2"/>
      <c r="BZ423" s="2"/>
      <c r="CA423" s="2"/>
      <c r="CB423" s="2"/>
      <c r="CC423" s="2"/>
      <c r="CF423" s="2"/>
    </row>
    <row r="424" spans="1:105" ht="15" customHeight="1">
      <c r="B424" s="108"/>
      <c r="C424" s="109"/>
      <c r="E424" s="2"/>
      <c r="F424" s="2"/>
      <c r="G424" s="2"/>
      <c r="K424" s="2"/>
      <c r="L424" s="2"/>
      <c r="Q424" s="2"/>
      <c r="R424" s="2"/>
      <c r="S424" s="157"/>
      <c r="T424" s="2"/>
      <c r="U424" s="2"/>
      <c r="V424" s="2"/>
      <c r="W424" s="2"/>
      <c r="AE424" s="2"/>
      <c r="AF424" s="2"/>
      <c r="AG424" s="2"/>
      <c r="AH424" s="2"/>
      <c r="AI424" s="2"/>
      <c r="AJ424" s="2"/>
      <c r="AK424" s="2"/>
      <c r="AL424" s="157"/>
      <c r="AP424" s="2"/>
      <c r="AS424" s="2"/>
      <c r="AT424" s="2"/>
      <c r="AU424" s="2"/>
      <c r="AW424" s="2"/>
      <c r="AY424" s="2"/>
      <c r="AZ424" s="2"/>
      <c r="BA424" s="2"/>
      <c r="BB424" s="2"/>
      <c r="BC424" s="2"/>
      <c r="BD424" s="2"/>
      <c r="BE424" s="2"/>
      <c r="BF424" s="2"/>
      <c r="BH424" s="2"/>
      <c r="BJ424" s="2"/>
      <c r="BL424" s="2"/>
      <c r="BM424" s="2"/>
      <c r="BN424" s="2"/>
      <c r="BO424" s="2"/>
      <c r="BP424" s="2"/>
      <c r="BR424" s="2"/>
      <c r="BS424" s="2"/>
      <c r="BV424" s="2"/>
      <c r="BX424" s="2"/>
      <c r="BY424" s="2"/>
      <c r="BZ424" s="2"/>
      <c r="CA424" s="2"/>
      <c r="CB424" s="2"/>
      <c r="CC424" s="2"/>
      <c r="CF424" s="2"/>
    </row>
    <row r="425" spans="1:105" ht="15" customHeight="1">
      <c r="B425" s="108"/>
      <c r="C425" s="109"/>
      <c r="E425" s="2"/>
      <c r="F425" s="2"/>
      <c r="G425" s="2"/>
      <c r="K425" s="2"/>
      <c r="L425" s="2"/>
      <c r="Q425" s="2"/>
      <c r="R425" s="2"/>
      <c r="S425" s="157"/>
      <c r="T425" s="2"/>
      <c r="U425" s="2"/>
      <c r="V425" s="2"/>
      <c r="W425" s="2"/>
      <c r="AE425" s="2"/>
      <c r="AF425" s="2"/>
      <c r="AG425" s="2"/>
      <c r="AH425" s="2"/>
      <c r="AI425" s="2"/>
      <c r="AJ425" s="2"/>
      <c r="AK425" s="2"/>
      <c r="AL425" s="157"/>
      <c r="AP425" s="2"/>
      <c r="AS425" s="2"/>
      <c r="AT425" s="2"/>
      <c r="AU425" s="2"/>
      <c r="AW425" s="2"/>
      <c r="AY425" s="2"/>
      <c r="AZ425" s="2"/>
      <c r="BA425" s="2"/>
      <c r="BB425" s="2"/>
      <c r="BC425" s="2"/>
      <c r="BD425" s="2"/>
      <c r="BE425" s="2"/>
      <c r="BF425" s="2"/>
      <c r="BH425" s="2"/>
      <c r="BJ425" s="2"/>
      <c r="BL425" s="2"/>
      <c r="BM425" s="2"/>
      <c r="BN425" s="2"/>
      <c r="BO425" s="2"/>
      <c r="BP425" s="2"/>
      <c r="BR425" s="2"/>
      <c r="BS425" s="2"/>
      <c r="BV425" s="2"/>
      <c r="BX425" s="2"/>
      <c r="BY425" s="2"/>
      <c r="BZ425" s="2"/>
      <c r="CA425" s="2"/>
      <c r="CB425" s="2"/>
      <c r="CC425" s="2"/>
      <c r="CF425" s="2"/>
    </row>
    <row r="426" spans="1:105" ht="15" customHeight="1">
      <c r="B426" s="108"/>
      <c r="C426" s="109"/>
      <c r="E426" s="2"/>
      <c r="F426" s="2"/>
      <c r="G426" s="2"/>
      <c r="K426" s="2"/>
      <c r="L426" s="2"/>
      <c r="Q426" s="2"/>
      <c r="R426" s="2"/>
      <c r="S426" s="157"/>
      <c r="T426" s="2"/>
      <c r="U426" s="2"/>
      <c r="V426" s="2"/>
      <c r="W426" s="2"/>
      <c r="AE426" s="2"/>
      <c r="AF426" s="2"/>
      <c r="AG426" s="2"/>
      <c r="AH426" s="2"/>
      <c r="AI426" s="2"/>
      <c r="AJ426" s="2"/>
      <c r="AK426" s="2"/>
      <c r="AL426" s="157"/>
      <c r="AP426" s="2"/>
      <c r="AS426" s="2"/>
      <c r="AT426" s="2"/>
      <c r="AU426" s="2"/>
      <c r="AW426" s="2"/>
      <c r="AY426" s="2"/>
      <c r="AZ426" s="2"/>
      <c r="BA426" s="2"/>
      <c r="BB426" s="2"/>
      <c r="BC426" s="2"/>
      <c r="BD426" s="2"/>
      <c r="BE426" s="2"/>
      <c r="BF426" s="2"/>
      <c r="BH426" s="2"/>
      <c r="BJ426" s="2"/>
      <c r="BL426" s="2"/>
      <c r="BM426" s="2"/>
      <c r="BN426" s="2"/>
      <c r="BO426" s="2"/>
      <c r="BP426" s="2"/>
      <c r="BR426" s="2"/>
      <c r="BS426" s="2"/>
      <c r="BV426" s="2"/>
      <c r="BX426" s="2"/>
      <c r="BY426" s="2"/>
      <c r="BZ426" s="2"/>
      <c r="CA426" s="2"/>
      <c r="CB426" s="2"/>
      <c r="CC426" s="2"/>
      <c r="CF426" s="2"/>
    </row>
    <row r="427" spans="1:105" ht="15" customHeight="1">
      <c r="B427" s="108"/>
      <c r="C427" s="109"/>
      <c r="E427" s="2"/>
      <c r="F427" s="2"/>
      <c r="G427" s="2"/>
      <c r="K427" s="2"/>
      <c r="L427" s="2"/>
      <c r="Q427" s="2"/>
      <c r="R427" s="2"/>
      <c r="S427" s="157"/>
      <c r="T427" s="2"/>
      <c r="U427" s="2"/>
      <c r="V427" s="2"/>
      <c r="W427" s="2"/>
      <c r="AE427" s="2"/>
      <c r="AF427" s="2"/>
      <c r="AG427" s="2"/>
      <c r="AH427" s="2"/>
      <c r="AI427" s="2"/>
      <c r="AJ427" s="2"/>
      <c r="AK427" s="2"/>
      <c r="AL427" s="157"/>
      <c r="AP427" s="2"/>
      <c r="AS427" s="2"/>
      <c r="AT427" s="2"/>
      <c r="AU427" s="2"/>
      <c r="AW427" s="2"/>
      <c r="AY427" s="2"/>
      <c r="AZ427" s="2"/>
      <c r="BA427" s="2"/>
      <c r="BB427" s="2"/>
      <c r="BC427" s="2"/>
      <c r="BD427" s="2"/>
      <c r="BE427" s="2"/>
      <c r="BF427" s="2"/>
      <c r="BH427" s="2"/>
      <c r="BJ427" s="2"/>
      <c r="BL427" s="2"/>
      <c r="BM427" s="2"/>
      <c r="BN427" s="2"/>
      <c r="BO427" s="2"/>
      <c r="BP427" s="2"/>
      <c r="BR427" s="2"/>
      <c r="BS427" s="2"/>
      <c r="BV427" s="2"/>
      <c r="BX427" s="2"/>
      <c r="BY427" s="2"/>
      <c r="BZ427" s="2"/>
      <c r="CA427" s="2"/>
      <c r="CB427" s="2"/>
      <c r="CC427" s="2"/>
      <c r="CF427" s="2"/>
    </row>
    <row r="428" spans="1:105" ht="15" customHeight="1">
      <c r="B428" s="108"/>
      <c r="C428" s="109"/>
      <c r="E428" s="2"/>
      <c r="F428" s="2"/>
      <c r="G428" s="2"/>
      <c r="K428" s="2"/>
      <c r="L428" s="2"/>
      <c r="Q428" s="2"/>
      <c r="R428" s="2"/>
      <c r="S428" s="157"/>
      <c r="T428" s="2"/>
      <c r="U428" s="2"/>
      <c r="V428" s="2"/>
      <c r="W428" s="2"/>
      <c r="AE428" s="2"/>
      <c r="AF428" s="2"/>
      <c r="AG428" s="2"/>
      <c r="AH428" s="2"/>
      <c r="AI428" s="2"/>
      <c r="AJ428" s="2"/>
      <c r="AK428" s="2"/>
      <c r="AL428" s="157"/>
      <c r="AP428" s="2"/>
      <c r="AS428" s="2"/>
      <c r="AT428" s="2"/>
      <c r="AU428" s="2"/>
      <c r="AW428" s="2"/>
      <c r="AY428" s="2"/>
      <c r="AZ428" s="2"/>
      <c r="BA428" s="2"/>
      <c r="BB428" s="2"/>
      <c r="BC428" s="2"/>
      <c r="BD428" s="2"/>
      <c r="BE428" s="2"/>
      <c r="BF428" s="2"/>
      <c r="BH428" s="2"/>
      <c r="BJ428" s="2"/>
      <c r="BL428" s="2"/>
      <c r="BM428" s="2"/>
      <c r="BN428" s="2"/>
      <c r="BO428" s="2"/>
      <c r="BP428" s="2"/>
      <c r="BR428" s="2"/>
      <c r="BS428" s="2"/>
      <c r="BV428" s="2"/>
      <c r="BX428" s="2"/>
      <c r="BY428" s="2"/>
      <c r="BZ428" s="2"/>
      <c r="CA428" s="2"/>
      <c r="CB428" s="2"/>
      <c r="CC428" s="2"/>
      <c r="CF428" s="2"/>
    </row>
    <row r="429" spans="1:105" ht="15" customHeight="1">
      <c r="B429" s="108"/>
      <c r="C429" s="109"/>
      <c r="E429" s="2"/>
      <c r="F429" s="2"/>
      <c r="G429" s="2"/>
      <c r="K429" s="2"/>
      <c r="L429" s="2"/>
      <c r="Q429" s="2"/>
      <c r="R429" s="2"/>
      <c r="S429" s="157"/>
      <c r="T429" s="2"/>
      <c r="U429" s="2"/>
      <c r="V429" s="2"/>
      <c r="W429" s="2"/>
      <c r="AE429" s="2"/>
      <c r="AF429" s="2"/>
      <c r="AG429" s="2"/>
      <c r="AH429" s="2"/>
      <c r="AI429" s="2"/>
      <c r="AJ429" s="2"/>
      <c r="AK429" s="2"/>
      <c r="AL429" s="157"/>
      <c r="AP429" s="2"/>
      <c r="AS429" s="2"/>
      <c r="AT429" s="2"/>
      <c r="AU429" s="2"/>
      <c r="AW429" s="2"/>
      <c r="AY429" s="2"/>
      <c r="AZ429" s="2"/>
      <c r="BA429" s="2"/>
      <c r="BB429" s="2"/>
      <c r="BC429" s="2"/>
      <c r="BD429" s="2"/>
      <c r="BE429" s="2"/>
      <c r="BF429" s="2"/>
      <c r="BH429" s="2"/>
      <c r="BJ429" s="2"/>
      <c r="BL429" s="2"/>
      <c r="BM429" s="2"/>
      <c r="BN429" s="2"/>
      <c r="BO429" s="2"/>
      <c r="BP429" s="2"/>
      <c r="BR429" s="2"/>
      <c r="BS429" s="2"/>
      <c r="BV429" s="2"/>
      <c r="BX429" s="2"/>
      <c r="BY429" s="2"/>
      <c r="BZ429" s="2"/>
      <c r="CA429" s="2"/>
      <c r="CB429" s="2"/>
      <c r="CC429" s="2"/>
      <c r="CF429" s="2"/>
    </row>
    <row r="430" spans="1:105" ht="15" customHeight="1">
      <c r="B430" s="108"/>
      <c r="C430" s="109"/>
      <c r="E430" s="2"/>
      <c r="F430" s="2"/>
      <c r="G430" s="2"/>
      <c r="K430" s="2"/>
      <c r="L430" s="2"/>
      <c r="Q430" s="2"/>
      <c r="R430" s="2"/>
      <c r="S430" s="157"/>
      <c r="T430" s="2"/>
      <c r="U430" s="2"/>
      <c r="V430" s="2"/>
      <c r="W430" s="2"/>
      <c r="AE430" s="2"/>
      <c r="AF430" s="2"/>
      <c r="AG430" s="2"/>
      <c r="AH430" s="2"/>
      <c r="AI430" s="2"/>
      <c r="AJ430" s="2"/>
      <c r="AK430" s="2"/>
      <c r="AL430" s="157"/>
      <c r="AP430" s="2"/>
      <c r="AS430" s="2"/>
      <c r="AT430" s="2"/>
      <c r="AU430" s="2"/>
      <c r="AW430" s="2"/>
      <c r="AY430" s="2"/>
      <c r="AZ430" s="2"/>
      <c r="BA430" s="2"/>
      <c r="BB430" s="2"/>
      <c r="BC430" s="2"/>
      <c r="BD430" s="2"/>
      <c r="BE430" s="2"/>
      <c r="BF430" s="2"/>
      <c r="BH430" s="2"/>
      <c r="BJ430" s="2"/>
      <c r="BL430" s="2"/>
      <c r="BM430" s="2"/>
      <c r="BN430" s="2"/>
      <c r="BO430" s="2"/>
      <c r="BP430" s="2"/>
      <c r="BR430" s="2"/>
      <c r="BS430" s="2"/>
      <c r="BV430" s="2"/>
      <c r="BX430" s="2"/>
      <c r="BY430" s="2"/>
      <c r="BZ430" s="2"/>
      <c r="CA430" s="2"/>
      <c r="CB430" s="2"/>
      <c r="CC430" s="2"/>
      <c r="CF430" s="2"/>
    </row>
    <row r="431" spans="1:105" ht="15" customHeight="1">
      <c r="B431" s="108"/>
      <c r="C431" s="109"/>
      <c r="E431" s="2"/>
      <c r="F431" s="2"/>
      <c r="G431" s="2"/>
      <c r="K431" s="2"/>
      <c r="L431" s="2"/>
      <c r="Q431" s="2"/>
      <c r="R431" s="2"/>
      <c r="S431" s="157"/>
      <c r="T431" s="2"/>
      <c r="U431" s="2"/>
      <c r="V431" s="2"/>
      <c r="W431" s="2"/>
      <c r="AE431" s="2"/>
      <c r="AF431" s="2"/>
      <c r="AG431" s="2"/>
      <c r="AH431" s="2"/>
      <c r="AI431" s="2"/>
      <c r="AJ431" s="2"/>
      <c r="AK431" s="2"/>
      <c r="AL431" s="157"/>
      <c r="AP431" s="2"/>
      <c r="AS431" s="2"/>
      <c r="AT431" s="2"/>
      <c r="AU431" s="2"/>
      <c r="AW431" s="2"/>
      <c r="AY431" s="2"/>
      <c r="AZ431" s="2"/>
      <c r="BA431" s="2"/>
      <c r="BB431" s="2"/>
      <c r="BC431" s="2"/>
      <c r="BD431" s="2"/>
      <c r="BE431" s="2"/>
      <c r="BF431" s="2"/>
      <c r="BH431" s="2"/>
      <c r="BJ431" s="2"/>
      <c r="BL431" s="2"/>
      <c r="BM431" s="2"/>
      <c r="BN431" s="2"/>
      <c r="BO431" s="2"/>
      <c r="BP431" s="2"/>
      <c r="BR431" s="2"/>
      <c r="BS431" s="2"/>
      <c r="BV431" s="2"/>
      <c r="BX431" s="2"/>
      <c r="BY431" s="2"/>
      <c r="BZ431" s="2"/>
      <c r="CA431" s="2"/>
      <c r="CB431" s="2"/>
      <c r="CC431" s="2"/>
      <c r="CF431" s="2"/>
    </row>
    <row r="432" spans="1:105" ht="15" customHeight="1">
      <c r="B432" s="108"/>
      <c r="C432" s="109"/>
      <c r="E432" s="2"/>
      <c r="F432" s="2"/>
      <c r="G432" s="2"/>
      <c r="K432" s="2"/>
      <c r="L432" s="2"/>
      <c r="Q432" s="2"/>
      <c r="R432" s="2"/>
      <c r="S432" s="157"/>
      <c r="T432" s="2"/>
      <c r="U432" s="2"/>
      <c r="V432" s="2"/>
      <c r="W432" s="2"/>
      <c r="AE432" s="2"/>
      <c r="AF432" s="2"/>
      <c r="AG432" s="2"/>
      <c r="AH432" s="2"/>
      <c r="AI432" s="2"/>
      <c r="AJ432" s="2"/>
      <c r="AK432" s="2"/>
      <c r="AL432" s="157"/>
      <c r="AP432" s="2"/>
      <c r="AS432" s="2"/>
      <c r="AT432" s="2"/>
      <c r="AU432" s="2"/>
      <c r="AW432" s="2"/>
      <c r="AY432" s="2"/>
      <c r="AZ432" s="2"/>
      <c r="BA432" s="2"/>
      <c r="BB432" s="2"/>
      <c r="BC432" s="2"/>
      <c r="BD432" s="2"/>
      <c r="BE432" s="2"/>
      <c r="BF432" s="2"/>
      <c r="BH432" s="2"/>
      <c r="BJ432" s="2"/>
      <c r="BL432" s="2"/>
      <c r="BM432" s="2"/>
      <c r="BN432" s="2"/>
      <c r="BO432" s="2"/>
      <c r="BP432" s="2"/>
      <c r="BR432" s="2"/>
      <c r="BS432" s="2"/>
      <c r="BV432" s="2"/>
      <c r="BX432" s="2"/>
      <c r="BY432" s="2"/>
      <c r="BZ432" s="2"/>
      <c r="CA432" s="2"/>
      <c r="CB432" s="2"/>
      <c r="CC432" s="2"/>
      <c r="CF432" s="2"/>
    </row>
    <row r="433" spans="2:84" ht="15" customHeight="1">
      <c r="B433" s="108"/>
      <c r="C433" s="109"/>
      <c r="E433" s="2"/>
      <c r="F433" s="2"/>
      <c r="G433" s="2"/>
      <c r="K433" s="2"/>
      <c r="L433" s="2"/>
      <c r="Q433" s="2"/>
      <c r="R433" s="2"/>
      <c r="S433" s="157"/>
      <c r="T433" s="2"/>
      <c r="U433" s="2"/>
      <c r="V433" s="2"/>
      <c r="W433" s="2"/>
      <c r="AE433" s="2"/>
      <c r="AF433" s="2"/>
      <c r="AG433" s="2"/>
      <c r="AH433" s="2"/>
      <c r="AI433" s="2"/>
      <c r="AJ433" s="2"/>
      <c r="AK433" s="2"/>
      <c r="AL433" s="157"/>
      <c r="AP433" s="2"/>
      <c r="AS433" s="2"/>
      <c r="AT433" s="2"/>
      <c r="AU433" s="2"/>
      <c r="AW433" s="2"/>
      <c r="AY433" s="2"/>
      <c r="AZ433" s="2"/>
      <c r="BA433" s="2"/>
      <c r="BB433" s="2"/>
      <c r="BC433" s="2"/>
      <c r="BD433" s="2"/>
      <c r="BE433" s="2"/>
      <c r="BF433" s="2"/>
      <c r="BH433" s="2"/>
      <c r="BJ433" s="2"/>
      <c r="BL433" s="2"/>
      <c r="BM433" s="2"/>
      <c r="BN433" s="2"/>
      <c r="BO433" s="2"/>
      <c r="BP433" s="2"/>
      <c r="BR433" s="2"/>
      <c r="BS433" s="2"/>
      <c r="BV433" s="2"/>
      <c r="BX433" s="2"/>
      <c r="BY433" s="2"/>
      <c r="BZ433" s="2"/>
      <c r="CA433" s="2"/>
      <c r="CB433" s="2"/>
      <c r="CC433" s="2"/>
      <c r="CF433" s="2"/>
    </row>
    <row r="434" spans="2:84" ht="15" customHeight="1">
      <c r="B434" s="108"/>
      <c r="C434" s="109"/>
      <c r="E434" s="2"/>
      <c r="F434" s="2"/>
      <c r="G434" s="2"/>
      <c r="K434" s="2"/>
      <c r="L434" s="2"/>
      <c r="Q434" s="2"/>
      <c r="R434" s="2"/>
      <c r="S434" s="157"/>
      <c r="T434" s="2"/>
      <c r="U434" s="2"/>
      <c r="V434" s="2"/>
      <c r="W434" s="2"/>
      <c r="AE434" s="2"/>
      <c r="AF434" s="2"/>
      <c r="AG434" s="2"/>
      <c r="AH434" s="2"/>
      <c r="AI434" s="2"/>
      <c r="AJ434" s="2"/>
      <c r="AK434" s="2"/>
      <c r="AL434" s="157"/>
      <c r="AP434" s="2"/>
      <c r="AS434" s="2"/>
      <c r="AT434" s="2"/>
      <c r="AU434" s="2"/>
      <c r="AW434" s="2"/>
      <c r="AY434" s="2"/>
      <c r="AZ434" s="2"/>
      <c r="BA434" s="2"/>
      <c r="BB434" s="2"/>
      <c r="BC434" s="2"/>
      <c r="BD434" s="2"/>
      <c r="BE434" s="2"/>
      <c r="BF434" s="2"/>
      <c r="BH434" s="2"/>
      <c r="BJ434" s="2"/>
      <c r="BL434" s="2"/>
      <c r="BM434" s="2"/>
      <c r="BN434" s="2"/>
      <c r="BO434" s="2"/>
      <c r="BP434" s="2"/>
      <c r="BR434" s="2"/>
      <c r="BS434" s="2"/>
      <c r="BV434" s="2"/>
      <c r="BX434" s="2"/>
      <c r="BY434" s="2"/>
      <c r="BZ434" s="2"/>
      <c r="CA434" s="2"/>
      <c r="CB434" s="2"/>
      <c r="CC434" s="2"/>
      <c r="CF434" s="2"/>
    </row>
    <row r="435" spans="2:84" ht="15" customHeight="1">
      <c r="B435" s="108"/>
      <c r="C435" s="109"/>
      <c r="E435" s="2"/>
      <c r="F435" s="2"/>
      <c r="G435" s="2"/>
      <c r="K435" s="2"/>
      <c r="L435" s="2"/>
      <c r="Q435" s="2"/>
      <c r="R435" s="2"/>
      <c r="S435" s="157"/>
      <c r="T435" s="2"/>
      <c r="U435" s="2"/>
      <c r="V435" s="2"/>
      <c r="W435" s="2"/>
      <c r="AE435" s="2"/>
      <c r="AF435" s="2"/>
      <c r="AG435" s="2"/>
      <c r="AH435" s="2"/>
      <c r="AI435" s="2"/>
      <c r="AJ435" s="2"/>
      <c r="AK435" s="2"/>
      <c r="AL435" s="157"/>
      <c r="AP435" s="2"/>
      <c r="AS435" s="2"/>
      <c r="AT435" s="2"/>
      <c r="AU435" s="2"/>
      <c r="AW435" s="2"/>
      <c r="AY435" s="2"/>
      <c r="AZ435" s="2"/>
      <c r="BA435" s="2"/>
      <c r="BB435" s="2"/>
      <c r="BC435" s="2"/>
      <c r="BD435" s="2"/>
      <c r="BE435" s="2"/>
      <c r="BF435" s="2"/>
      <c r="BH435" s="2"/>
      <c r="BJ435" s="2"/>
      <c r="BL435" s="2"/>
      <c r="BM435" s="2"/>
      <c r="BN435" s="2"/>
      <c r="BO435" s="2"/>
      <c r="BP435" s="2"/>
      <c r="BR435" s="2"/>
      <c r="BS435" s="2"/>
      <c r="BV435" s="2"/>
      <c r="BX435" s="2"/>
      <c r="BY435" s="2"/>
      <c r="BZ435" s="2"/>
      <c r="CA435" s="2"/>
      <c r="CB435" s="2"/>
      <c r="CC435" s="2"/>
      <c r="CF435" s="2"/>
    </row>
    <row r="436" spans="2:84" ht="15" customHeight="1">
      <c r="B436" s="108"/>
      <c r="C436" s="109"/>
      <c r="E436" s="2"/>
      <c r="F436" s="2"/>
      <c r="G436" s="2"/>
      <c r="K436" s="2"/>
      <c r="L436" s="2"/>
      <c r="Q436" s="2"/>
      <c r="R436" s="2"/>
      <c r="S436" s="157"/>
      <c r="T436" s="2"/>
      <c r="U436" s="2"/>
      <c r="V436" s="2"/>
      <c r="W436" s="2"/>
      <c r="AE436" s="2"/>
      <c r="AF436" s="2"/>
      <c r="AG436" s="2"/>
      <c r="AH436" s="2"/>
      <c r="AI436" s="2"/>
      <c r="AJ436" s="2"/>
      <c r="AK436" s="2"/>
      <c r="AL436" s="157"/>
      <c r="AP436" s="2"/>
      <c r="AS436" s="2"/>
      <c r="AT436" s="2"/>
      <c r="AU436" s="2"/>
      <c r="AW436" s="2"/>
      <c r="AY436" s="2"/>
      <c r="AZ436" s="2"/>
      <c r="BA436" s="2"/>
      <c r="BB436" s="2"/>
      <c r="BC436" s="2"/>
      <c r="BD436" s="2"/>
      <c r="BE436" s="2"/>
      <c r="BF436" s="2"/>
      <c r="BH436" s="2"/>
      <c r="BJ436" s="2"/>
      <c r="BL436" s="2"/>
      <c r="BM436" s="2"/>
      <c r="BN436" s="2"/>
      <c r="BO436" s="2"/>
      <c r="BP436" s="2"/>
      <c r="BR436" s="2"/>
      <c r="BS436" s="2"/>
      <c r="BV436" s="2"/>
      <c r="BX436" s="2"/>
      <c r="BY436" s="2"/>
      <c r="BZ436" s="2"/>
      <c r="CA436" s="2"/>
      <c r="CB436" s="2"/>
      <c r="CC436" s="2"/>
      <c r="CF436" s="2"/>
    </row>
    <row r="437" spans="2:84" ht="15" customHeight="1">
      <c r="B437" s="108"/>
      <c r="C437" s="109"/>
      <c r="E437" s="2"/>
      <c r="F437" s="2"/>
      <c r="G437" s="2"/>
      <c r="K437" s="2"/>
      <c r="L437" s="2"/>
      <c r="Q437" s="2"/>
      <c r="R437" s="2"/>
      <c r="S437" s="157"/>
      <c r="T437" s="2"/>
      <c r="U437" s="2"/>
      <c r="V437" s="2"/>
      <c r="W437" s="2"/>
      <c r="AE437" s="2"/>
      <c r="AF437" s="2"/>
      <c r="AG437" s="2"/>
      <c r="AH437" s="2"/>
      <c r="AI437" s="2"/>
      <c r="AJ437" s="2"/>
      <c r="AK437" s="2"/>
      <c r="AL437" s="157"/>
      <c r="AP437" s="2"/>
      <c r="AS437" s="2"/>
      <c r="AT437" s="2"/>
      <c r="AU437" s="2"/>
      <c r="AW437" s="2"/>
      <c r="AY437" s="2"/>
      <c r="AZ437" s="2"/>
      <c r="BA437" s="2"/>
      <c r="BB437" s="2"/>
      <c r="BC437" s="2"/>
      <c r="BD437" s="2"/>
      <c r="BE437" s="2"/>
      <c r="BF437" s="2"/>
      <c r="BH437" s="2"/>
      <c r="BJ437" s="2"/>
      <c r="BL437" s="2"/>
      <c r="BM437" s="2"/>
      <c r="BN437" s="2"/>
      <c r="BO437" s="2"/>
      <c r="BP437" s="2"/>
      <c r="BR437" s="2"/>
      <c r="BS437" s="2"/>
      <c r="BV437" s="2"/>
      <c r="BX437" s="2"/>
      <c r="BY437" s="2"/>
      <c r="BZ437" s="2"/>
      <c r="CA437" s="2"/>
      <c r="CB437" s="2"/>
      <c r="CC437" s="2"/>
      <c r="CF437" s="2"/>
    </row>
    <row r="438" spans="2:84" ht="15" customHeight="1">
      <c r="B438" s="108"/>
      <c r="C438" s="109"/>
      <c r="E438" s="2"/>
      <c r="F438" s="2"/>
      <c r="G438" s="2"/>
      <c r="K438" s="2"/>
      <c r="L438" s="2"/>
      <c r="Q438" s="2"/>
      <c r="R438" s="2"/>
      <c r="S438" s="157"/>
      <c r="T438" s="2"/>
      <c r="U438" s="2"/>
      <c r="V438" s="2"/>
      <c r="W438" s="2"/>
      <c r="AE438" s="2"/>
      <c r="AF438" s="2"/>
      <c r="AG438" s="2"/>
      <c r="AH438" s="2"/>
      <c r="AI438" s="2"/>
      <c r="AJ438" s="2"/>
      <c r="AK438" s="2"/>
      <c r="AL438" s="157"/>
      <c r="AP438" s="2"/>
      <c r="AS438" s="2"/>
      <c r="AT438" s="2"/>
      <c r="AU438" s="2"/>
      <c r="AW438" s="2"/>
      <c r="AY438" s="2"/>
      <c r="AZ438" s="2"/>
      <c r="BA438" s="2"/>
      <c r="BB438" s="2"/>
      <c r="BC438" s="2"/>
      <c r="BD438" s="2"/>
      <c r="BE438" s="2"/>
      <c r="BF438" s="2"/>
      <c r="BH438" s="2"/>
      <c r="BJ438" s="2"/>
      <c r="BL438" s="2"/>
      <c r="BM438" s="2"/>
      <c r="BN438" s="2"/>
      <c r="BO438" s="2"/>
      <c r="BP438" s="2"/>
      <c r="BR438" s="2"/>
      <c r="BS438" s="2"/>
      <c r="BV438" s="2"/>
      <c r="BX438" s="2"/>
      <c r="BY438" s="2"/>
      <c r="BZ438" s="2"/>
      <c r="CA438" s="2"/>
      <c r="CB438" s="2"/>
      <c r="CC438" s="2"/>
      <c r="CF438" s="2"/>
    </row>
    <row r="439" spans="2:84" ht="15" customHeight="1">
      <c r="B439" s="108"/>
      <c r="C439" s="109"/>
      <c r="E439" s="2"/>
      <c r="F439" s="2"/>
      <c r="G439" s="2"/>
      <c r="K439" s="2"/>
      <c r="L439" s="2"/>
      <c r="Q439" s="2"/>
      <c r="R439" s="2"/>
      <c r="S439" s="157"/>
      <c r="T439" s="2"/>
      <c r="U439" s="2"/>
      <c r="V439" s="2"/>
      <c r="W439" s="2"/>
      <c r="AE439" s="2"/>
      <c r="AF439" s="2"/>
      <c r="AG439" s="2"/>
      <c r="AH439" s="2"/>
      <c r="AI439" s="2"/>
      <c r="AJ439" s="2"/>
      <c r="AK439" s="2"/>
      <c r="AL439" s="157"/>
      <c r="AP439" s="2"/>
      <c r="AS439" s="2"/>
      <c r="AT439" s="2"/>
      <c r="AU439" s="2"/>
      <c r="AW439" s="2"/>
      <c r="AY439" s="2"/>
      <c r="AZ439" s="2"/>
      <c r="BA439" s="2"/>
      <c r="BB439" s="2"/>
      <c r="BC439" s="2"/>
      <c r="BD439" s="2"/>
      <c r="BE439" s="2"/>
      <c r="BF439" s="2"/>
      <c r="BH439" s="2"/>
      <c r="BJ439" s="2"/>
      <c r="BL439" s="2"/>
      <c r="BM439" s="2"/>
      <c r="BN439" s="2"/>
      <c r="BO439" s="2"/>
      <c r="BP439" s="2"/>
      <c r="BR439" s="2"/>
      <c r="BS439" s="2"/>
      <c r="BV439" s="2"/>
      <c r="BX439" s="2"/>
      <c r="BY439" s="2"/>
      <c r="BZ439" s="2"/>
      <c r="CA439" s="2"/>
      <c r="CB439" s="2"/>
      <c r="CC439" s="2"/>
      <c r="CF439" s="2"/>
    </row>
    <row r="440" spans="2:84" ht="15" customHeight="1">
      <c r="B440" s="108"/>
      <c r="C440" s="109"/>
      <c r="E440" s="2"/>
      <c r="F440" s="2"/>
      <c r="G440" s="2"/>
      <c r="K440" s="2"/>
      <c r="L440" s="2"/>
      <c r="Q440" s="2"/>
      <c r="R440" s="2"/>
      <c r="S440" s="157"/>
      <c r="T440" s="2"/>
      <c r="U440" s="2"/>
      <c r="V440" s="2"/>
      <c r="W440" s="2"/>
      <c r="AE440" s="2"/>
      <c r="AF440" s="2"/>
      <c r="AG440" s="2"/>
      <c r="AH440" s="2"/>
      <c r="AI440" s="2"/>
      <c r="AJ440" s="2"/>
      <c r="AK440" s="2"/>
      <c r="AL440" s="157"/>
      <c r="AP440" s="2"/>
      <c r="AS440" s="2"/>
      <c r="AT440" s="2"/>
      <c r="AU440" s="2"/>
      <c r="AW440" s="2"/>
      <c r="AY440" s="2"/>
      <c r="AZ440" s="2"/>
      <c r="BA440" s="2"/>
      <c r="BB440" s="2"/>
      <c r="BC440" s="2"/>
      <c r="BD440" s="2"/>
      <c r="BE440" s="2"/>
      <c r="BF440" s="2"/>
      <c r="BH440" s="2"/>
      <c r="BJ440" s="2"/>
      <c r="BL440" s="2"/>
      <c r="BM440" s="2"/>
      <c r="BN440" s="2"/>
      <c r="BO440" s="2"/>
      <c r="BP440" s="2"/>
      <c r="BR440" s="2"/>
      <c r="BS440" s="2"/>
      <c r="BV440" s="2"/>
      <c r="BX440" s="2"/>
      <c r="BY440" s="2"/>
      <c r="BZ440" s="2"/>
      <c r="CA440" s="2"/>
      <c r="CB440" s="2"/>
      <c r="CC440" s="2"/>
      <c r="CF440" s="2"/>
    </row>
    <row r="441" spans="2:84" ht="15" customHeight="1">
      <c r="B441" s="108"/>
      <c r="C441" s="109"/>
      <c r="E441" s="2"/>
      <c r="F441" s="2"/>
      <c r="G441" s="2"/>
      <c r="K441" s="2"/>
      <c r="L441" s="2"/>
      <c r="Q441" s="2"/>
      <c r="R441" s="2"/>
      <c r="S441" s="157"/>
      <c r="T441" s="2"/>
      <c r="U441" s="2"/>
      <c r="V441" s="2"/>
      <c r="W441" s="2"/>
      <c r="AE441" s="2"/>
      <c r="AF441" s="2"/>
      <c r="AG441" s="2"/>
      <c r="AH441" s="2"/>
      <c r="AI441" s="2"/>
      <c r="AJ441" s="2"/>
      <c r="AK441" s="2"/>
      <c r="AL441" s="157"/>
      <c r="AP441" s="2"/>
      <c r="AS441" s="2"/>
      <c r="AT441" s="2"/>
      <c r="AU441" s="2"/>
      <c r="AW441" s="2"/>
      <c r="AY441" s="2"/>
      <c r="AZ441" s="2"/>
      <c r="BA441" s="2"/>
      <c r="BB441" s="2"/>
      <c r="BC441" s="2"/>
      <c r="BD441" s="2"/>
      <c r="BE441" s="2"/>
      <c r="BF441" s="2"/>
      <c r="BH441" s="2"/>
      <c r="BJ441" s="2"/>
      <c r="BL441" s="2"/>
      <c r="BM441" s="2"/>
      <c r="BN441" s="2"/>
      <c r="BO441" s="2"/>
      <c r="BP441" s="2"/>
      <c r="BR441" s="2"/>
      <c r="BS441" s="2"/>
      <c r="BV441" s="2"/>
      <c r="BX441" s="2"/>
      <c r="BY441" s="2"/>
      <c r="BZ441" s="2"/>
      <c r="CA441" s="2"/>
      <c r="CB441" s="2"/>
      <c r="CC441" s="2"/>
      <c r="CF441" s="2"/>
    </row>
    <row r="442" spans="2:84" ht="15" customHeight="1">
      <c r="B442" s="108"/>
      <c r="C442" s="109"/>
      <c r="E442" s="2"/>
      <c r="F442" s="2"/>
      <c r="G442" s="2"/>
      <c r="K442" s="2"/>
      <c r="L442" s="2"/>
      <c r="Q442" s="2"/>
      <c r="R442" s="2"/>
      <c r="S442" s="157"/>
      <c r="T442" s="2"/>
      <c r="U442" s="2"/>
      <c r="V442" s="2"/>
      <c r="W442" s="2"/>
      <c r="AE442" s="2"/>
      <c r="AF442" s="2"/>
      <c r="AG442" s="2"/>
      <c r="AH442" s="2"/>
      <c r="AI442" s="2"/>
      <c r="AJ442" s="2"/>
      <c r="AK442" s="2"/>
      <c r="AL442" s="157"/>
      <c r="AP442" s="2"/>
      <c r="AS442" s="2"/>
      <c r="AT442" s="2"/>
      <c r="AU442" s="2"/>
      <c r="AW442" s="2"/>
      <c r="AY442" s="2"/>
      <c r="AZ442" s="2"/>
      <c r="BA442" s="2"/>
      <c r="BB442" s="2"/>
      <c r="BC442" s="2"/>
      <c r="BD442" s="2"/>
      <c r="BE442" s="2"/>
      <c r="BF442" s="2"/>
      <c r="BH442" s="2"/>
      <c r="BJ442" s="2"/>
      <c r="BL442" s="2"/>
      <c r="BM442" s="2"/>
      <c r="BN442" s="2"/>
      <c r="BO442" s="2"/>
      <c r="BP442" s="2"/>
      <c r="BR442" s="2"/>
      <c r="BS442" s="2"/>
      <c r="BV442" s="2"/>
      <c r="BX442" s="2"/>
      <c r="BY442" s="2"/>
      <c r="BZ442" s="2"/>
      <c r="CA442" s="2"/>
      <c r="CB442" s="2"/>
      <c r="CC442" s="2"/>
      <c r="CF442" s="2"/>
    </row>
    <row r="443" spans="2:84" ht="15" customHeight="1">
      <c r="B443" s="108"/>
      <c r="C443" s="109"/>
      <c r="E443" s="2"/>
      <c r="F443" s="2"/>
      <c r="G443" s="2"/>
      <c r="K443" s="2"/>
      <c r="L443" s="2"/>
      <c r="Q443" s="2"/>
      <c r="R443" s="2"/>
      <c r="S443" s="157"/>
      <c r="T443" s="2"/>
      <c r="U443" s="2"/>
      <c r="V443" s="2"/>
      <c r="W443" s="2"/>
      <c r="AE443" s="2"/>
      <c r="AF443" s="2"/>
      <c r="AG443" s="2"/>
      <c r="AH443" s="2"/>
      <c r="AI443" s="2"/>
      <c r="AJ443" s="2"/>
      <c r="AK443" s="2"/>
      <c r="AL443" s="157"/>
      <c r="AP443" s="2"/>
      <c r="AS443" s="2"/>
      <c r="AT443" s="2"/>
      <c r="AU443" s="2"/>
      <c r="AW443" s="2"/>
      <c r="AY443" s="2"/>
      <c r="AZ443" s="2"/>
      <c r="BA443" s="2"/>
      <c r="BB443" s="2"/>
      <c r="BC443" s="2"/>
      <c r="BD443" s="2"/>
      <c r="BE443" s="2"/>
      <c r="BF443" s="2"/>
      <c r="BH443" s="2"/>
      <c r="BJ443" s="2"/>
      <c r="BL443" s="2"/>
      <c r="BM443" s="2"/>
      <c r="BN443" s="2"/>
      <c r="BO443" s="2"/>
      <c r="BP443" s="2"/>
      <c r="BR443" s="2"/>
      <c r="BS443" s="2"/>
      <c r="BV443" s="2"/>
      <c r="BX443" s="2"/>
      <c r="BY443" s="2"/>
      <c r="BZ443" s="2"/>
      <c r="CA443" s="2"/>
      <c r="CB443" s="2"/>
      <c r="CC443" s="2"/>
      <c r="CF443" s="2"/>
    </row>
    <row r="444" spans="2:84" ht="15" customHeight="1">
      <c r="B444" s="108"/>
      <c r="C444" s="109"/>
      <c r="E444" s="2"/>
      <c r="F444" s="2"/>
      <c r="G444" s="2"/>
      <c r="K444" s="2"/>
      <c r="L444" s="2"/>
      <c r="Q444" s="2"/>
      <c r="R444" s="2"/>
      <c r="S444" s="157"/>
      <c r="T444" s="2"/>
      <c r="U444" s="2"/>
      <c r="V444" s="2"/>
      <c r="W444" s="2"/>
      <c r="AE444" s="2"/>
      <c r="AF444" s="2"/>
      <c r="AG444" s="2"/>
      <c r="AH444" s="2"/>
      <c r="AI444" s="2"/>
      <c r="AJ444" s="2"/>
      <c r="AK444" s="2"/>
      <c r="AL444" s="157"/>
      <c r="AP444" s="2"/>
      <c r="AS444" s="2"/>
      <c r="AT444" s="2"/>
      <c r="AU444" s="2"/>
      <c r="AW444" s="2"/>
      <c r="AY444" s="2"/>
      <c r="AZ444" s="2"/>
      <c r="BA444" s="2"/>
      <c r="BB444" s="2"/>
      <c r="BC444" s="2"/>
      <c r="BD444" s="2"/>
      <c r="BE444" s="2"/>
      <c r="BF444" s="2"/>
      <c r="BH444" s="2"/>
      <c r="BJ444" s="2"/>
      <c r="BL444" s="2"/>
      <c r="BM444" s="2"/>
      <c r="BN444" s="2"/>
      <c r="BO444" s="2"/>
      <c r="BP444" s="2"/>
      <c r="BR444" s="2"/>
      <c r="BS444" s="2"/>
      <c r="BV444" s="2"/>
      <c r="BX444" s="2"/>
      <c r="BY444" s="2"/>
      <c r="BZ444" s="2"/>
      <c r="CA444" s="2"/>
      <c r="CB444" s="2"/>
      <c r="CC444" s="2"/>
      <c r="CF444" s="2"/>
    </row>
    <row r="445" spans="2:84" ht="15" customHeight="1">
      <c r="B445" s="108"/>
      <c r="C445" s="2"/>
      <c r="E445" s="2"/>
      <c r="F445" s="2"/>
      <c r="G445" s="2"/>
      <c r="K445" s="2"/>
      <c r="L445" s="2"/>
      <c r="Q445" s="2"/>
      <c r="R445" s="2"/>
      <c r="S445" s="157"/>
      <c r="T445" s="2"/>
      <c r="U445" s="2"/>
      <c r="V445" s="2"/>
      <c r="W445" s="2"/>
      <c r="AE445" s="2"/>
      <c r="AF445" s="2"/>
      <c r="AG445" s="2"/>
      <c r="AH445" s="2"/>
      <c r="AI445" s="2"/>
      <c r="AJ445" s="2"/>
      <c r="AK445" s="2"/>
      <c r="AL445" s="157"/>
      <c r="AP445" s="2"/>
      <c r="AS445" s="2"/>
      <c r="AT445" s="2"/>
      <c r="AU445" s="2"/>
      <c r="AW445" s="2"/>
      <c r="AY445" s="2"/>
      <c r="AZ445" s="2"/>
      <c r="BA445" s="2"/>
      <c r="BB445" s="2"/>
      <c r="BC445" s="2"/>
      <c r="BD445" s="2"/>
      <c r="BE445" s="2"/>
      <c r="BF445" s="2"/>
      <c r="BH445" s="2"/>
      <c r="BJ445" s="2"/>
      <c r="BL445" s="2"/>
      <c r="BM445" s="2"/>
      <c r="BN445" s="2"/>
      <c r="BO445" s="2"/>
      <c r="BP445" s="2"/>
      <c r="BR445" s="2"/>
      <c r="BS445" s="2"/>
      <c r="BV445" s="2"/>
      <c r="BX445" s="2"/>
      <c r="BY445" s="2"/>
      <c r="BZ445" s="2"/>
      <c r="CA445" s="2"/>
      <c r="CB445" s="2"/>
      <c r="CC445" s="2"/>
      <c r="CF445" s="2"/>
    </row>
    <row r="446" spans="2:84" ht="15" customHeight="1">
      <c r="B446" s="108"/>
      <c r="C446" s="109"/>
      <c r="E446" s="2"/>
      <c r="F446" s="2"/>
      <c r="G446" s="2"/>
      <c r="K446" s="2"/>
      <c r="L446" s="2"/>
      <c r="Q446" s="2"/>
      <c r="R446" s="2"/>
      <c r="S446" s="157"/>
      <c r="T446" s="2"/>
      <c r="U446" s="2"/>
      <c r="V446" s="2"/>
      <c r="W446" s="2"/>
      <c r="AE446" s="2"/>
      <c r="AF446" s="2"/>
      <c r="AG446" s="2"/>
      <c r="AH446" s="2"/>
      <c r="AI446" s="2"/>
      <c r="AJ446" s="2"/>
      <c r="AK446" s="2"/>
      <c r="AL446" s="157"/>
      <c r="AP446" s="2"/>
      <c r="AS446" s="2"/>
      <c r="AT446" s="2"/>
      <c r="AU446" s="2"/>
      <c r="AW446" s="2"/>
      <c r="AY446" s="2"/>
      <c r="AZ446" s="2"/>
      <c r="BA446" s="2"/>
      <c r="BB446" s="2"/>
      <c r="BC446" s="2"/>
      <c r="BD446" s="2"/>
      <c r="BE446" s="2"/>
      <c r="BF446" s="2"/>
      <c r="BH446" s="2"/>
      <c r="BJ446" s="2"/>
      <c r="BL446" s="2"/>
      <c r="BM446" s="2"/>
      <c r="BN446" s="2"/>
      <c r="BO446" s="2"/>
      <c r="BP446" s="2"/>
      <c r="BR446" s="2"/>
      <c r="BS446" s="2"/>
      <c r="BV446" s="2"/>
      <c r="BX446" s="2"/>
      <c r="BY446" s="2"/>
      <c r="BZ446" s="2"/>
      <c r="CA446" s="2"/>
      <c r="CB446" s="2"/>
      <c r="CC446" s="2"/>
      <c r="CF446" s="2"/>
    </row>
    <row r="447" spans="2:84" ht="15" customHeight="1">
      <c r="B447" s="108"/>
      <c r="C447" s="109"/>
      <c r="E447" s="2"/>
      <c r="F447" s="2"/>
      <c r="G447" s="2"/>
      <c r="K447" s="2"/>
      <c r="L447" s="2"/>
      <c r="Q447" s="2"/>
      <c r="R447" s="2"/>
      <c r="S447" s="157"/>
      <c r="T447" s="2"/>
      <c r="U447" s="2"/>
      <c r="V447" s="2"/>
      <c r="W447" s="2"/>
      <c r="AE447" s="2"/>
      <c r="AF447" s="2"/>
      <c r="AG447" s="2"/>
      <c r="AH447" s="2"/>
      <c r="AI447" s="2"/>
      <c r="AJ447" s="2"/>
      <c r="AK447" s="2"/>
      <c r="AL447" s="157"/>
      <c r="AP447" s="2"/>
      <c r="AS447" s="2"/>
      <c r="AT447" s="2"/>
      <c r="AU447" s="2"/>
      <c r="AW447" s="2"/>
      <c r="AY447" s="2"/>
      <c r="AZ447" s="2"/>
      <c r="BA447" s="2"/>
      <c r="BB447" s="2"/>
      <c r="BC447" s="2"/>
      <c r="BD447" s="2"/>
      <c r="BE447" s="2"/>
      <c r="BF447" s="2"/>
      <c r="BH447" s="2"/>
      <c r="BJ447" s="2"/>
      <c r="BL447" s="2"/>
      <c r="BM447" s="2"/>
      <c r="BN447" s="2"/>
      <c r="BO447" s="2"/>
      <c r="BP447" s="2"/>
      <c r="BR447" s="2"/>
      <c r="BS447" s="2"/>
      <c r="BV447" s="2"/>
      <c r="BX447" s="2"/>
      <c r="BY447" s="2"/>
      <c r="BZ447" s="2"/>
      <c r="CA447" s="2"/>
      <c r="CB447" s="2"/>
      <c r="CC447" s="2"/>
      <c r="CF447" s="2"/>
    </row>
    <row r="448" spans="2:84" ht="15" customHeight="1">
      <c r="B448" s="108"/>
      <c r="C448" s="109"/>
      <c r="E448" s="2"/>
      <c r="F448" s="2"/>
      <c r="G448" s="2"/>
      <c r="K448" s="2"/>
      <c r="L448" s="2"/>
      <c r="Q448" s="2"/>
      <c r="R448" s="2"/>
      <c r="S448" s="157"/>
      <c r="T448" s="2"/>
      <c r="U448" s="2"/>
      <c r="V448" s="2"/>
      <c r="W448" s="2"/>
      <c r="AE448" s="2"/>
      <c r="AF448" s="2"/>
      <c r="AG448" s="2"/>
      <c r="AH448" s="2"/>
      <c r="AI448" s="2"/>
      <c r="AJ448" s="2"/>
      <c r="AK448" s="2"/>
      <c r="AL448" s="157"/>
      <c r="AP448" s="2"/>
      <c r="AS448" s="2"/>
      <c r="AT448" s="2"/>
      <c r="AU448" s="2"/>
      <c r="AW448" s="2"/>
      <c r="AY448" s="2"/>
      <c r="AZ448" s="2"/>
      <c r="BA448" s="2"/>
      <c r="BB448" s="2"/>
      <c r="BC448" s="2"/>
      <c r="BD448" s="2"/>
      <c r="BE448" s="2"/>
      <c r="BF448" s="2"/>
      <c r="BH448" s="2"/>
      <c r="BJ448" s="2"/>
      <c r="BL448" s="2"/>
      <c r="BM448" s="2"/>
      <c r="BN448" s="2"/>
      <c r="BO448" s="2"/>
      <c r="BP448" s="2"/>
      <c r="BR448" s="2"/>
      <c r="BS448" s="2"/>
      <c r="BV448" s="2"/>
      <c r="BX448" s="2"/>
      <c r="BY448" s="2"/>
      <c r="BZ448" s="2"/>
      <c r="CA448" s="2"/>
      <c r="CB448" s="2"/>
      <c r="CC448" s="2"/>
      <c r="CF448" s="2"/>
    </row>
    <row r="449" spans="1:105" ht="15" customHeight="1">
      <c r="B449" s="108"/>
      <c r="C449" s="109"/>
      <c r="E449" s="2"/>
      <c r="F449" s="2"/>
      <c r="G449" s="2"/>
      <c r="K449" s="2"/>
      <c r="L449" s="2"/>
      <c r="Q449" s="2"/>
      <c r="R449" s="2"/>
      <c r="S449" s="157"/>
      <c r="T449" s="2"/>
      <c r="U449" s="2"/>
      <c r="V449" s="2"/>
      <c r="W449" s="2"/>
      <c r="AE449" s="2"/>
      <c r="AF449" s="2"/>
      <c r="AG449" s="2"/>
      <c r="AH449" s="2"/>
      <c r="AI449" s="2"/>
      <c r="AJ449" s="2"/>
      <c r="AK449" s="2"/>
      <c r="AL449" s="157"/>
      <c r="AP449" s="2"/>
      <c r="AS449" s="2"/>
      <c r="AT449" s="2"/>
      <c r="AU449" s="2"/>
      <c r="AW449" s="2"/>
      <c r="AY449" s="2"/>
      <c r="AZ449" s="2"/>
      <c r="BA449" s="2"/>
      <c r="BB449" s="2"/>
      <c r="BC449" s="2"/>
      <c r="BD449" s="2"/>
      <c r="BE449" s="2"/>
      <c r="BF449" s="2"/>
      <c r="BH449" s="2"/>
      <c r="BJ449" s="2"/>
      <c r="BL449" s="2"/>
      <c r="BM449" s="2"/>
      <c r="BN449" s="2"/>
      <c r="BO449" s="2"/>
      <c r="BP449" s="2"/>
      <c r="BR449" s="2"/>
      <c r="BS449" s="2"/>
      <c r="BV449" s="2"/>
      <c r="BX449" s="2"/>
      <c r="BY449" s="2"/>
      <c r="BZ449" s="2"/>
      <c r="CA449" s="2"/>
      <c r="CB449" s="2"/>
      <c r="CC449" s="2"/>
      <c r="CF449" s="2"/>
    </row>
    <row r="450" spans="1:105" ht="15" customHeight="1">
      <c r="B450" s="108"/>
      <c r="C450" s="109"/>
      <c r="E450" s="2"/>
      <c r="F450" s="2"/>
      <c r="G450" s="2"/>
      <c r="K450" s="2"/>
      <c r="L450" s="2"/>
      <c r="Q450" s="2"/>
      <c r="R450" s="2"/>
      <c r="S450" s="157"/>
      <c r="T450" s="2"/>
      <c r="U450" s="2"/>
      <c r="V450" s="2"/>
      <c r="W450" s="2"/>
      <c r="AE450" s="2"/>
      <c r="AF450" s="2"/>
      <c r="AG450" s="2"/>
      <c r="AH450" s="2"/>
      <c r="AI450" s="2"/>
      <c r="AJ450" s="2"/>
      <c r="AK450" s="2"/>
      <c r="AL450" s="157"/>
      <c r="AP450" s="2"/>
      <c r="AS450" s="2"/>
      <c r="AT450" s="2"/>
      <c r="AU450" s="2"/>
      <c r="AW450" s="2"/>
      <c r="AY450" s="2"/>
      <c r="AZ450" s="2"/>
      <c r="BA450" s="2"/>
      <c r="BB450" s="2"/>
      <c r="BC450" s="2"/>
      <c r="BD450" s="2"/>
      <c r="BE450" s="2"/>
      <c r="BF450" s="2"/>
      <c r="BH450" s="2"/>
      <c r="BJ450" s="2"/>
      <c r="BL450" s="2"/>
      <c r="BM450" s="2"/>
      <c r="BN450" s="2"/>
      <c r="BO450" s="2"/>
      <c r="BP450" s="2"/>
      <c r="BR450" s="2"/>
      <c r="BS450" s="2"/>
      <c r="BV450" s="2"/>
      <c r="BX450" s="2"/>
      <c r="BY450" s="2"/>
      <c r="BZ450" s="2"/>
      <c r="CA450" s="2"/>
      <c r="CB450" s="2"/>
      <c r="CC450" s="2"/>
      <c r="CF450" s="2"/>
    </row>
    <row r="451" spans="1:105" ht="15" customHeight="1">
      <c r="B451" s="108"/>
      <c r="C451" s="109"/>
      <c r="E451" s="2"/>
      <c r="F451" s="2"/>
      <c r="G451" s="2"/>
      <c r="K451" s="2"/>
      <c r="L451" s="2"/>
      <c r="Q451" s="2"/>
      <c r="R451" s="2"/>
      <c r="S451" s="157"/>
      <c r="T451" s="2"/>
      <c r="U451" s="2"/>
      <c r="V451" s="2"/>
      <c r="W451" s="2"/>
      <c r="AE451" s="2"/>
      <c r="AF451" s="2"/>
      <c r="AG451" s="2"/>
      <c r="AH451" s="2"/>
      <c r="AI451" s="2"/>
      <c r="AJ451" s="2"/>
      <c r="AK451" s="2"/>
      <c r="AL451" s="157"/>
      <c r="AP451" s="2"/>
      <c r="AS451" s="2"/>
      <c r="AT451" s="2"/>
      <c r="AU451" s="2"/>
      <c r="AW451" s="2"/>
      <c r="AY451" s="2"/>
      <c r="AZ451" s="2"/>
      <c r="BA451" s="2"/>
      <c r="BB451" s="2"/>
      <c r="BC451" s="2"/>
      <c r="BD451" s="2"/>
      <c r="BE451" s="2"/>
      <c r="BF451" s="2"/>
      <c r="BH451" s="2"/>
      <c r="BJ451" s="2"/>
      <c r="BL451" s="2"/>
      <c r="BM451" s="2"/>
      <c r="BN451" s="2"/>
      <c r="BO451" s="2"/>
      <c r="BP451" s="2"/>
      <c r="BR451" s="2"/>
      <c r="BS451" s="2"/>
      <c r="BV451" s="2"/>
      <c r="BX451" s="2"/>
      <c r="BY451" s="2"/>
      <c r="BZ451" s="2"/>
      <c r="CA451" s="2"/>
      <c r="CB451" s="2"/>
      <c r="CC451" s="2"/>
      <c r="CF451" s="2"/>
    </row>
    <row r="452" spans="1:105" ht="15" customHeight="1">
      <c r="A452" s="83"/>
      <c r="B452" s="108"/>
      <c r="C452" s="2"/>
      <c r="E452" s="2"/>
      <c r="F452" s="2"/>
      <c r="G452" s="2"/>
      <c r="K452" s="2"/>
      <c r="L452" s="2"/>
      <c r="Q452" s="2"/>
      <c r="R452" s="2"/>
      <c r="S452" s="2"/>
      <c r="T452" s="2"/>
      <c r="U452" s="2"/>
      <c r="V452" s="2"/>
      <c r="W452" s="2"/>
      <c r="AE452" s="2"/>
      <c r="AF452" s="2"/>
      <c r="AG452" s="2"/>
      <c r="AH452" s="2"/>
      <c r="AI452" s="2"/>
      <c r="AJ452" s="2"/>
      <c r="AK452" s="2"/>
      <c r="AP452" s="2"/>
      <c r="AS452" s="2"/>
      <c r="AT452" s="2"/>
      <c r="AU452" s="2"/>
      <c r="AW452" s="2"/>
      <c r="AZ452" s="2"/>
      <c r="BB452" s="2"/>
      <c r="BC452" s="2"/>
      <c r="BD452" s="2"/>
      <c r="BE452" s="2"/>
      <c r="BF452" s="2"/>
      <c r="BH452" s="2"/>
      <c r="BJ452" s="2"/>
      <c r="BL452" s="2"/>
      <c r="BM452" s="2"/>
      <c r="BN452" s="2"/>
      <c r="BO452" s="2"/>
      <c r="BP452" s="2"/>
      <c r="BR452" s="2"/>
      <c r="BS452" s="2"/>
      <c r="BV452" s="2"/>
      <c r="BX452" s="2"/>
      <c r="BY452" s="2"/>
      <c r="BZ452" s="2"/>
      <c r="CA452" s="2"/>
      <c r="CB452" s="2"/>
      <c r="CF452" s="2"/>
      <c r="CP452"/>
      <c r="CQ452"/>
      <c r="CR452"/>
      <c r="CS452"/>
      <c r="CT452"/>
      <c r="CU452"/>
      <c r="CV452"/>
      <c r="CW452"/>
      <c r="DA452" s="2"/>
    </row>
    <row r="453" spans="1:105" ht="15" customHeight="1">
      <c r="B453" s="108"/>
      <c r="C453" s="109"/>
      <c r="E453" s="2"/>
      <c r="F453" s="2"/>
      <c r="G453" s="2"/>
      <c r="K453" s="2"/>
      <c r="L453" s="2"/>
      <c r="Q453" s="2"/>
      <c r="R453" s="2"/>
      <c r="S453" s="157"/>
      <c r="T453" s="2"/>
      <c r="U453" s="2"/>
      <c r="V453" s="2"/>
      <c r="W453" s="2"/>
      <c r="AE453" s="2"/>
      <c r="AF453" s="2"/>
      <c r="AG453" s="2"/>
      <c r="AH453" s="2"/>
      <c r="AI453" s="2"/>
      <c r="AJ453" s="2"/>
      <c r="AK453" s="2"/>
      <c r="AL453" s="157"/>
      <c r="AP453" s="2"/>
      <c r="AS453" s="2"/>
      <c r="AT453" s="2"/>
      <c r="AU453" s="2"/>
      <c r="AW453" s="2"/>
      <c r="AY453" s="2"/>
      <c r="AZ453" s="2"/>
      <c r="BA453" s="2"/>
      <c r="BB453" s="2"/>
      <c r="BC453" s="2"/>
      <c r="BD453" s="2"/>
      <c r="BE453" s="2"/>
      <c r="BF453" s="2"/>
      <c r="BH453" s="2"/>
      <c r="BJ453" s="2"/>
      <c r="BL453" s="2"/>
      <c r="BM453" s="2"/>
      <c r="BN453" s="2"/>
      <c r="BO453" s="2"/>
      <c r="BP453" s="2"/>
      <c r="BR453" s="2"/>
      <c r="BS453" s="2"/>
      <c r="BV453" s="2"/>
      <c r="BX453" s="2"/>
      <c r="BY453" s="2"/>
      <c r="BZ453" s="2"/>
      <c r="CA453" s="2"/>
      <c r="CB453" s="2"/>
      <c r="CC453" s="2"/>
      <c r="CF453" s="2"/>
    </row>
    <row r="454" spans="1:105" ht="15" customHeight="1">
      <c r="B454" s="108"/>
      <c r="C454" s="109"/>
      <c r="E454" s="2"/>
      <c r="F454" s="2"/>
      <c r="G454" s="2"/>
      <c r="K454" s="2"/>
      <c r="L454" s="2"/>
      <c r="Q454" s="2"/>
      <c r="R454" s="2"/>
      <c r="S454" s="157"/>
      <c r="T454" s="2"/>
      <c r="U454" s="2"/>
      <c r="V454" s="2"/>
      <c r="W454" s="2"/>
      <c r="AE454" s="2"/>
      <c r="AF454" s="2"/>
      <c r="AG454" s="2"/>
      <c r="AH454" s="2"/>
      <c r="AI454" s="2"/>
      <c r="AJ454" s="2"/>
      <c r="AK454" s="2"/>
      <c r="AL454" s="157"/>
      <c r="AP454" s="2"/>
      <c r="AS454" s="2"/>
      <c r="AT454" s="2"/>
      <c r="AU454" s="2"/>
      <c r="AW454" s="2"/>
      <c r="AY454" s="2"/>
      <c r="AZ454" s="2"/>
      <c r="BA454" s="2"/>
      <c r="BB454" s="2"/>
      <c r="BC454" s="2"/>
      <c r="BD454" s="2"/>
      <c r="BE454" s="2"/>
      <c r="BF454" s="2"/>
      <c r="BH454" s="2"/>
      <c r="BJ454" s="2"/>
      <c r="BL454" s="2"/>
      <c r="BM454" s="2"/>
      <c r="BN454" s="2"/>
      <c r="BO454" s="2"/>
      <c r="BP454" s="2"/>
      <c r="BR454" s="2"/>
      <c r="BS454" s="2"/>
      <c r="BV454" s="2"/>
      <c r="BX454" s="2"/>
      <c r="BY454" s="2"/>
      <c r="BZ454" s="2"/>
      <c r="CA454" s="2"/>
      <c r="CB454" s="2"/>
      <c r="CC454" s="2"/>
      <c r="CF454" s="2"/>
    </row>
    <row r="455" spans="1:105" ht="15" customHeight="1">
      <c r="B455" s="108"/>
      <c r="C455" s="109"/>
      <c r="E455" s="2"/>
      <c r="F455" s="2"/>
      <c r="G455" s="2"/>
      <c r="K455" s="2"/>
      <c r="L455" s="2"/>
      <c r="Q455" s="2"/>
      <c r="R455" s="2"/>
      <c r="S455" s="157"/>
      <c r="T455" s="2"/>
      <c r="U455" s="2"/>
      <c r="V455" s="2"/>
      <c r="W455" s="2"/>
      <c r="AE455" s="2"/>
      <c r="AF455" s="2"/>
      <c r="AG455" s="2"/>
      <c r="AH455" s="2"/>
      <c r="AI455" s="2"/>
      <c r="AJ455" s="2"/>
      <c r="AK455" s="2"/>
      <c r="AL455" s="157"/>
      <c r="AP455" s="2"/>
      <c r="AS455" s="2"/>
      <c r="AT455" s="2"/>
      <c r="AU455" s="2"/>
      <c r="AW455" s="2"/>
      <c r="AY455" s="2"/>
      <c r="AZ455" s="2"/>
      <c r="BA455" s="2"/>
      <c r="BB455" s="2"/>
      <c r="BC455" s="2"/>
      <c r="BD455" s="2"/>
      <c r="BE455" s="2"/>
      <c r="BF455" s="2"/>
      <c r="BH455" s="2"/>
      <c r="BJ455" s="2"/>
      <c r="BL455" s="2"/>
      <c r="BM455" s="2"/>
      <c r="BN455" s="2"/>
      <c r="BO455" s="2"/>
      <c r="BP455" s="2"/>
      <c r="BR455" s="2"/>
      <c r="BS455" s="2"/>
      <c r="BV455" s="2"/>
      <c r="BX455" s="2"/>
      <c r="BY455" s="2"/>
      <c r="BZ455" s="2"/>
      <c r="CA455" s="2"/>
      <c r="CB455" s="2"/>
      <c r="CC455" s="2"/>
      <c r="CF455" s="2"/>
    </row>
    <row r="456" spans="1:105" ht="15" customHeight="1">
      <c r="B456" s="108"/>
      <c r="C456" s="109"/>
      <c r="E456" s="2"/>
      <c r="F456" s="2"/>
      <c r="G456" s="2"/>
      <c r="K456" s="2"/>
      <c r="L456" s="2"/>
      <c r="Q456" s="2"/>
      <c r="R456" s="2"/>
      <c r="S456" s="157"/>
      <c r="T456" s="2"/>
      <c r="U456" s="2"/>
      <c r="V456" s="2"/>
      <c r="W456" s="2"/>
      <c r="AE456" s="2"/>
      <c r="AF456" s="2"/>
      <c r="AG456" s="2"/>
      <c r="AH456" s="2"/>
      <c r="AI456" s="2"/>
      <c r="AJ456" s="2"/>
      <c r="AK456" s="2"/>
      <c r="AL456" s="157"/>
      <c r="AP456" s="2"/>
      <c r="AS456" s="2"/>
      <c r="AT456" s="2"/>
      <c r="AU456" s="2"/>
      <c r="AW456" s="2"/>
      <c r="AY456" s="2"/>
      <c r="AZ456" s="2"/>
      <c r="BA456" s="2"/>
      <c r="BB456" s="2"/>
      <c r="BC456" s="2"/>
      <c r="BD456" s="2"/>
      <c r="BE456" s="2"/>
      <c r="BF456" s="2"/>
      <c r="BH456" s="2"/>
      <c r="BJ456" s="2"/>
      <c r="BL456" s="2"/>
      <c r="BM456" s="2"/>
      <c r="BN456" s="2"/>
      <c r="BO456" s="2"/>
      <c r="BP456" s="2"/>
      <c r="BR456" s="2"/>
      <c r="BS456" s="2"/>
      <c r="BV456" s="2"/>
      <c r="BX456" s="2"/>
      <c r="BY456" s="2"/>
      <c r="BZ456" s="2"/>
      <c r="CA456" s="2"/>
      <c r="CB456" s="2"/>
      <c r="CC456" s="2"/>
      <c r="CF456" s="2"/>
    </row>
    <row r="457" spans="1:105" ht="15" customHeight="1">
      <c r="B457" s="108"/>
      <c r="C457" s="109"/>
      <c r="E457" s="2"/>
      <c r="F457" s="2"/>
      <c r="G457" s="2"/>
      <c r="K457" s="2"/>
      <c r="L457" s="2"/>
      <c r="Q457" s="2"/>
      <c r="R457" s="2"/>
      <c r="S457" s="157"/>
      <c r="T457" s="2"/>
      <c r="U457" s="2"/>
      <c r="V457" s="2"/>
      <c r="W457" s="2"/>
      <c r="AE457" s="2"/>
      <c r="AF457" s="2"/>
      <c r="AG457" s="2"/>
      <c r="AH457" s="2"/>
      <c r="AI457" s="2"/>
      <c r="AJ457" s="2"/>
      <c r="AK457" s="2"/>
      <c r="AL457" s="157"/>
      <c r="AP457" s="2"/>
      <c r="AS457" s="2"/>
      <c r="AT457" s="2"/>
      <c r="AU457" s="2"/>
      <c r="AW457" s="2"/>
      <c r="AY457" s="2"/>
      <c r="AZ457" s="2"/>
      <c r="BA457" s="2"/>
      <c r="BB457" s="2"/>
      <c r="BC457" s="2"/>
      <c r="BD457" s="2"/>
      <c r="BE457" s="2"/>
      <c r="BF457" s="2"/>
      <c r="BH457" s="2"/>
      <c r="BJ457" s="2"/>
      <c r="BL457" s="2"/>
      <c r="BM457" s="2"/>
      <c r="BN457" s="2"/>
      <c r="BO457" s="2"/>
      <c r="BP457" s="2"/>
      <c r="BR457" s="2"/>
      <c r="BS457" s="2"/>
      <c r="BV457" s="2"/>
      <c r="BX457" s="2"/>
      <c r="BY457" s="2"/>
      <c r="BZ457" s="2"/>
      <c r="CA457" s="2"/>
      <c r="CB457" s="2"/>
      <c r="CC457" s="2"/>
      <c r="CF457" s="2"/>
    </row>
    <row r="458" spans="1:105" ht="15" customHeight="1">
      <c r="B458" s="108"/>
      <c r="C458" s="109"/>
      <c r="E458" s="2"/>
      <c r="F458" s="2"/>
      <c r="G458" s="2"/>
      <c r="K458" s="2"/>
      <c r="L458" s="2"/>
      <c r="Q458" s="2"/>
      <c r="R458" s="2"/>
      <c r="S458" s="157"/>
      <c r="T458" s="2"/>
      <c r="U458" s="2"/>
      <c r="V458" s="2"/>
      <c r="W458" s="2"/>
      <c r="AE458" s="2"/>
      <c r="AF458" s="2"/>
      <c r="AG458" s="2"/>
      <c r="AH458" s="2"/>
      <c r="AI458" s="2"/>
      <c r="AJ458" s="2"/>
      <c r="AK458" s="2"/>
      <c r="AL458" s="157"/>
      <c r="AP458" s="2"/>
      <c r="AS458" s="2"/>
      <c r="AT458" s="2"/>
      <c r="AU458" s="2"/>
      <c r="AW458" s="2"/>
      <c r="AY458" s="2"/>
      <c r="AZ458" s="2"/>
      <c r="BA458" s="2"/>
      <c r="BB458" s="2"/>
      <c r="BC458" s="2"/>
      <c r="BD458" s="2"/>
      <c r="BE458" s="2"/>
      <c r="BF458" s="2"/>
      <c r="BH458" s="2"/>
      <c r="BJ458" s="2"/>
      <c r="BL458" s="2"/>
      <c r="BM458" s="2"/>
      <c r="BN458" s="2"/>
      <c r="BO458" s="2"/>
      <c r="BP458" s="2"/>
      <c r="BR458" s="2"/>
      <c r="BS458" s="2"/>
      <c r="BV458" s="2"/>
      <c r="BX458" s="2"/>
      <c r="BY458" s="2"/>
      <c r="BZ458" s="2"/>
      <c r="CA458" s="2"/>
      <c r="CB458" s="2"/>
      <c r="CC458" s="2"/>
      <c r="CF458" s="2"/>
    </row>
    <row r="459" spans="1:105" ht="15" customHeight="1">
      <c r="A459" s="83"/>
      <c r="B459" s="108"/>
      <c r="C459" s="109"/>
      <c r="E459" s="2"/>
      <c r="F459" s="2"/>
      <c r="G459" s="2"/>
      <c r="K459" s="2"/>
      <c r="L459" s="2"/>
      <c r="Q459" s="2"/>
      <c r="R459" s="2"/>
      <c r="S459" s="2"/>
      <c r="T459" s="2"/>
      <c r="U459" s="2"/>
      <c r="V459" s="2"/>
      <c r="W459" s="2"/>
      <c r="AE459" s="2"/>
      <c r="AF459" s="2"/>
      <c r="AG459" s="2"/>
      <c r="AH459" s="2"/>
      <c r="AI459" s="2"/>
      <c r="AJ459" s="2"/>
      <c r="AK459" s="2"/>
      <c r="AP459" s="2"/>
      <c r="AS459" s="2"/>
      <c r="AT459" s="2"/>
      <c r="AU459" s="2"/>
      <c r="AW459" s="2"/>
      <c r="AZ459" s="2"/>
      <c r="BB459" s="2"/>
      <c r="BC459" s="2"/>
      <c r="BD459" s="2"/>
      <c r="BE459" s="2"/>
      <c r="BF459" s="2"/>
      <c r="BH459" s="2"/>
      <c r="BJ459" s="2"/>
      <c r="BL459" s="2"/>
      <c r="BM459" s="2"/>
      <c r="BN459" s="2"/>
      <c r="BO459" s="2"/>
      <c r="BP459" s="2"/>
      <c r="BR459" s="2"/>
      <c r="BS459" s="2"/>
      <c r="BV459" s="2"/>
      <c r="BX459" s="2"/>
      <c r="BY459" s="2"/>
      <c r="BZ459" s="2"/>
      <c r="CA459" s="2"/>
      <c r="CB459" s="2"/>
      <c r="CF459" s="2"/>
      <c r="CP459"/>
      <c r="CQ459"/>
      <c r="CR459"/>
      <c r="CS459"/>
      <c r="CT459"/>
      <c r="CU459"/>
      <c r="CV459"/>
      <c r="CW459"/>
      <c r="DA459" s="2"/>
    </row>
    <row r="460" spans="1:105" ht="15" customHeight="1">
      <c r="B460" s="108"/>
      <c r="C460" s="109"/>
      <c r="E460" s="2"/>
      <c r="F460" s="2"/>
      <c r="G460" s="2"/>
      <c r="K460" s="2"/>
      <c r="L460" s="2"/>
      <c r="Q460" s="2"/>
      <c r="R460" s="2"/>
      <c r="S460" s="157"/>
      <c r="T460" s="2"/>
      <c r="U460" s="2"/>
      <c r="V460" s="2"/>
      <c r="W460" s="2"/>
      <c r="AE460" s="2"/>
      <c r="AF460" s="2"/>
      <c r="AG460" s="2"/>
      <c r="AH460" s="2"/>
      <c r="AI460" s="2"/>
      <c r="AJ460" s="2"/>
      <c r="AK460" s="2"/>
      <c r="AL460" s="157"/>
      <c r="AP460" s="2"/>
      <c r="AS460" s="2"/>
      <c r="AT460" s="2"/>
      <c r="AU460" s="2"/>
      <c r="AW460" s="2"/>
      <c r="AY460" s="2"/>
      <c r="AZ460" s="2"/>
      <c r="BA460" s="2"/>
      <c r="BB460" s="2"/>
      <c r="BC460" s="2"/>
      <c r="BD460" s="2"/>
      <c r="BE460" s="2"/>
      <c r="BF460" s="2"/>
      <c r="BH460" s="2"/>
      <c r="BJ460" s="2"/>
      <c r="BL460" s="2"/>
      <c r="BM460" s="2"/>
      <c r="BN460" s="2"/>
      <c r="BO460" s="2"/>
      <c r="BP460" s="2"/>
      <c r="BR460" s="2"/>
      <c r="BS460" s="2"/>
      <c r="BV460" s="2"/>
      <c r="BX460" s="2"/>
      <c r="BY460" s="2"/>
      <c r="BZ460" s="2"/>
      <c r="CA460" s="2"/>
      <c r="CB460" s="2"/>
      <c r="CC460" s="2"/>
      <c r="CF460" s="2"/>
    </row>
    <row r="461" spans="1:105" ht="15" customHeight="1">
      <c r="B461" s="108"/>
      <c r="C461" s="2"/>
      <c r="E461" s="2"/>
      <c r="F461" s="2"/>
      <c r="G461" s="2"/>
      <c r="K461" s="2"/>
      <c r="L461" s="2"/>
      <c r="Q461" s="2"/>
      <c r="R461" s="2"/>
      <c r="S461" s="157"/>
      <c r="T461" s="2"/>
      <c r="U461" s="2"/>
      <c r="V461" s="2"/>
      <c r="W461" s="2"/>
      <c r="AE461" s="2"/>
      <c r="AF461" s="2"/>
      <c r="AG461" s="2"/>
      <c r="AH461" s="2"/>
      <c r="AI461" s="2"/>
      <c r="AJ461" s="2"/>
      <c r="AK461" s="2"/>
      <c r="AL461" s="157"/>
      <c r="AP461" s="2"/>
      <c r="AS461" s="2"/>
      <c r="AT461" s="2"/>
      <c r="AU461" s="2"/>
      <c r="AW461" s="2"/>
      <c r="AY461" s="2"/>
      <c r="AZ461" s="2"/>
      <c r="BA461" s="2"/>
      <c r="BB461" s="2"/>
      <c r="BC461" s="2"/>
      <c r="BD461" s="2"/>
      <c r="BE461" s="2"/>
      <c r="BF461" s="2"/>
      <c r="BH461" s="2"/>
      <c r="BJ461" s="2"/>
      <c r="BL461" s="2"/>
      <c r="BM461" s="2"/>
      <c r="BN461" s="2"/>
      <c r="BO461" s="2"/>
      <c r="BP461" s="2"/>
      <c r="BR461" s="2"/>
      <c r="BS461" s="2"/>
      <c r="BV461" s="2"/>
      <c r="BX461" s="2"/>
      <c r="BY461" s="2"/>
      <c r="BZ461" s="2"/>
      <c r="CA461" s="2"/>
      <c r="CB461" s="2"/>
      <c r="CC461" s="2"/>
      <c r="CF461" s="2"/>
    </row>
    <row r="462" spans="1:105" ht="15" customHeight="1">
      <c r="B462" s="108"/>
      <c r="C462" s="2"/>
      <c r="E462" s="2"/>
      <c r="F462" s="2"/>
      <c r="G462" s="2"/>
      <c r="K462" s="2"/>
      <c r="L462" s="2"/>
      <c r="Q462" s="2"/>
      <c r="R462" s="2"/>
      <c r="S462" s="157"/>
      <c r="T462" s="2"/>
      <c r="U462" s="2"/>
      <c r="V462" s="2"/>
      <c r="W462" s="2"/>
      <c r="AE462" s="2"/>
      <c r="AF462" s="2"/>
      <c r="AG462" s="2"/>
      <c r="AH462" s="2"/>
      <c r="AI462" s="2"/>
      <c r="AJ462" s="2"/>
      <c r="AK462" s="2"/>
      <c r="AL462" s="157"/>
      <c r="AP462" s="2"/>
      <c r="AS462" s="2"/>
      <c r="AT462" s="2"/>
      <c r="AU462" s="2"/>
      <c r="AW462" s="2"/>
      <c r="AY462" s="2"/>
      <c r="AZ462" s="2"/>
      <c r="BA462" s="2"/>
      <c r="BB462" s="2"/>
      <c r="BC462" s="2"/>
      <c r="BD462" s="2"/>
      <c r="BE462" s="2"/>
      <c r="BF462" s="2"/>
      <c r="BH462" s="2"/>
      <c r="BJ462" s="2"/>
      <c r="BL462" s="2"/>
      <c r="BM462" s="2"/>
      <c r="BN462" s="2"/>
      <c r="BO462" s="2"/>
      <c r="BP462" s="2"/>
      <c r="BR462" s="2"/>
      <c r="BS462" s="2"/>
      <c r="BV462" s="2"/>
      <c r="BX462" s="2"/>
      <c r="BY462" s="2"/>
      <c r="BZ462" s="2"/>
      <c r="CA462" s="2"/>
      <c r="CB462" s="2"/>
      <c r="CC462" s="2"/>
      <c r="CF462" s="2"/>
    </row>
    <row r="463" spans="1:105" ht="15" customHeight="1" thickBot="1">
      <c r="B463" s="108"/>
      <c r="C463" s="208"/>
      <c r="E463" s="2"/>
      <c r="F463" s="2"/>
      <c r="G463" s="2"/>
      <c r="K463" s="2"/>
      <c r="L463" s="2"/>
      <c r="Q463" s="2"/>
      <c r="R463" s="2"/>
      <c r="S463" s="157"/>
      <c r="T463" s="2"/>
      <c r="U463" s="2"/>
      <c r="V463" s="2"/>
      <c r="W463" s="2"/>
      <c r="AE463" s="2"/>
      <c r="AF463" s="2"/>
      <c r="AG463" s="2"/>
      <c r="AH463" s="2"/>
      <c r="AI463" s="2"/>
      <c r="AJ463" s="2"/>
      <c r="AK463" s="2"/>
      <c r="AL463" s="157"/>
      <c r="AP463" s="2"/>
      <c r="AS463" s="2"/>
      <c r="AT463" s="2"/>
      <c r="AU463" s="2"/>
      <c r="AW463" s="2"/>
      <c r="AY463" s="2"/>
      <c r="AZ463" s="2"/>
      <c r="BA463" s="2"/>
      <c r="BB463" s="2"/>
      <c r="BC463" s="2"/>
      <c r="BD463" s="2"/>
      <c r="BE463" s="2"/>
      <c r="BF463" s="2"/>
      <c r="BH463" s="2"/>
      <c r="BJ463" s="2"/>
      <c r="BL463" s="2"/>
      <c r="BM463" s="2"/>
      <c r="BN463" s="2"/>
      <c r="BO463" s="2"/>
      <c r="BP463" s="2"/>
      <c r="BR463" s="2"/>
      <c r="BS463" s="2"/>
      <c r="BV463" s="2"/>
      <c r="BX463" s="2"/>
      <c r="BY463" s="2"/>
      <c r="BZ463" s="2"/>
      <c r="CA463" s="2"/>
      <c r="CB463" s="2"/>
      <c r="CC463" s="2"/>
      <c r="CF463" s="2"/>
    </row>
    <row r="464" spans="1:105" ht="15" customHeight="1" thickTop="1">
      <c r="B464" s="108"/>
      <c r="C464" s="12"/>
      <c r="E464" s="2"/>
      <c r="F464" s="2"/>
      <c r="G464" s="2"/>
      <c r="K464" s="2"/>
      <c r="L464" s="2"/>
      <c r="Q464" s="2"/>
      <c r="R464" s="2"/>
      <c r="S464" s="157"/>
      <c r="T464" s="2"/>
      <c r="U464" s="2"/>
      <c r="V464" s="2"/>
      <c r="W464" s="2"/>
      <c r="AE464" s="2"/>
      <c r="AF464" s="2"/>
      <c r="AG464" s="2"/>
      <c r="AH464" s="2"/>
      <c r="AI464" s="2"/>
      <c r="AJ464" s="2"/>
      <c r="AK464" s="2"/>
      <c r="AL464" s="157"/>
      <c r="AP464" s="2"/>
      <c r="AS464" s="2"/>
      <c r="AT464" s="2"/>
      <c r="AU464" s="2"/>
      <c r="AW464" s="2"/>
      <c r="AY464" s="2"/>
      <c r="AZ464" s="2"/>
      <c r="BA464" s="2"/>
      <c r="BB464" s="2"/>
      <c r="BC464" s="2"/>
      <c r="BD464" s="2"/>
      <c r="BE464" s="2"/>
      <c r="BF464" s="2"/>
      <c r="BH464" s="2"/>
      <c r="BJ464" s="2"/>
      <c r="BL464" s="2"/>
      <c r="BM464" s="2"/>
      <c r="BN464" s="2"/>
      <c r="BO464" s="2"/>
      <c r="BP464" s="2"/>
      <c r="BR464" s="2"/>
      <c r="BS464" s="2"/>
      <c r="BV464" s="2"/>
      <c r="BX464" s="2"/>
      <c r="BY464" s="2"/>
      <c r="BZ464" s="2"/>
      <c r="CA464" s="2"/>
      <c r="CB464" s="2"/>
      <c r="CC464" s="2"/>
      <c r="CF464" s="2"/>
    </row>
    <row r="465" spans="1:99" ht="15" customHeight="1">
      <c r="B465" s="108"/>
      <c r="C465" s="3"/>
      <c r="E465" s="2"/>
      <c r="F465" s="2"/>
      <c r="G465" s="2"/>
      <c r="K465" s="2"/>
      <c r="L465" s="2"/>
      <c r="Q465" s="2"/>
      <c r="R465" s="2"/>
      <c r="S465" s="157"/>
      <c r="T465" s="2"/>
      <c r="U465" s="2"/>
      <c r="V465" s="2"/>
      <c r="W465" s="2"/>
      <c r="AE465" s="2"/>
      <c r="AF465" s="2"/>
      <c r="AG465" s="2"/>
      <c r="AH465" s="2"/>
      <c r="AI465" s="2"/>
      <c r="AJ465" s="2"/>
      <c r="AK465" s="2"/>
      <c r="AL465" s="157"/>
      <c r="AP465" s="2"/>
      <c r="AS465" s="2"/>
      <c r="AT465" s="2"/>
      <c r="AU465" s="2"/>
      <c r="AW465" s="2"/>
      <c r="AY465" s="2"/>
      <c r="AZ465" s="2"/>
      <c r="BA465" s="2"/>
      <c r="BB465" s="2"/>
      <c r="BC465" s="2"/>
      <c r="BD465" s="2"/>
      <c r="BE465" s="2"/>
      <c r="BF465" s="2"/>
      <c r="BH465" s="2"/>
      <c r="BJ465" s="2"/>
      <c r="BL465" s="2"/>
      <c r="BM465" s="2"/>
      <c r="BN465" s="2"/>
      <c r="BO465" s="2"/>
      <c r="BP465" s="2"/>
      <c r="BR465" s="2"/>
      <c r="BS465" s="2"/>
      <c r="BV465" s="2"/>
      <c r="BX465" s="2"/>
      <c r="BY465" s="2"/>
      <c r="BZ465" s="2"/>
      <c r="CA465" s="2"/>
      <c r="CB465" s="2"/>
      <c r="CC465" s="2"/>
      <c r="CF465" s="2"/>
    </row>
    <row r="466" spans="1:99" s="2" customFormat="1" ht="15" customHeight="1">
      <c r="A466" s="82"/>
      <c r="B466" s="108"/>
      <c r="C466" s="3"/>
      <c r="D466" s="142"/>
      <c r="M466" s="142"/>
      <c r="N466" s="142"/>
      <c r="O466" s="142"/>
      <c r="P466" s="142"/>
      <c r="S466" s="157"/>
      <c r="X466" s="142"/>
      <c r="Y466" s="142"/>
      <c r="Z466" s="142"/>
      <c r="AA466" s="142"/>
      <c r="AB466" s="142"/>
      <c r="AC466" s="142"/>
      <c r="AD466" s="142"/>
      <c r="AL466" s="157"/>
      <c r="AM466" s="142"/>
      <c r="AN466" s="188"/>
      <c r="AO466" s="188"/>
      <c r="AQ466" s="188"/>
      <c r="AR466" s="188"/>
      <c r="AV466" s="188"/>
      <c r="AX466" s="188"/>
      <c r="BG466" s="188"/>
      <c r="BI466" s="188"/>
      <c r="BK466" s="188"/>
      <c r="BQ466" s="188"/>
      <c r="BT466" s="188"/>
      <c r="BU466" s="188"/>
      <c r="BW466" s="188"/>
      <c r="CD466" s="188"/>
      <c r="CE466" s="188"/>
    </row>
    <row r="467" spans="1:99" s="2" customFormat="1" ht="15" customHeight="1">
      <c r="A467" s="82"/>
      <c r="B467" s="108"/>
      <c r="C467" s="3"/>
      <c r="D467" s="142"/>
      <c r="M467" s="142"/>
      <c r="N467" s="142"/>
      <c r="O467" s="142"/>
      <c r="P467" s="142"/>
      <c r="S467" s="157"/>
      <c r="X467" s="142"/>
      <c r="Y467" s="142"/>
      <c r="Z467" s="142"/>
      <c r="AA467" s="142"/>
      <c r="AB467" s="142"/>
      <c r="AC467" s="142"/>
      <c r="AD467" s="142"/>
      <c r="AL467" s="142"/>
      <c r="AM467" s="142"/>
      <c r="AN467" s="192"/>
      <c r="AO467" s="192"/>
      <c r="AP467" s="36"/>
      <c r="AQ467" s="192"/>
      <c r="AR467" s="192"/>
      <c r="AS467" s="36"/>
      <c r="AT467" s="36"/>
      <c r="AU467" s="36"/>
      <c r="AV467" s="192"/>
      <c r="AW467" s="36"/>
      <c r="AX467" s="192"/>
      <c r="AY467" s="36"/>
      <c r="AZ467" s="36"/>
      <c r="BA467" s="36"/>
      <c r="BB467" s="36"/>
      <c r="BC467" s="36"/>
      <c r="BD467" s="36"/>
      <c r="BE467" s="36"/>
      <c r="BF467" s="36"/>
      <c r="BG467" s="192"/>
      <c r="BH467" s="36"/>
      <c r="BI467" s="192"/>
      <c r="BJ467" s="36"/>
      <c r="BK467" s="192"/>
      <c r="BL467" s="36"/>
      <c r="BM467" s="36"/>
      <c r="BN467" s="36"/>
      <c r="BO467" s="36"/>
      <c r="BP467" s="36"/>
      <c r="BQ467" s="192"/>
      <c r="BR467" s="36"/>
      <c r="BS467" s="36"/>
      <c r="BT467" s="192"/>
      <c r="BU467" s="192"/>
      <c r="BV467" s="36"/>
      <c r="BW467" s="192"/>
      <c r="BX467" s="36"/>
      <c r="BY467" s="36"/>
      <c r="BZ467" s="36"/>
      <c r="CA467" s="36"/>
      <c r="CB467" s="36"/>
      <c r="CC467" s="36"/>
      <c r="CD467" s="192"/>
      <c r="CE467" s="192"/>
      <c r="CF467" s="36"/>
      <c r="CG467" s="36"/>
      <c r="CH467" s="36"/>
      <c r="CI467" s="36"/>
      <c r="CJ467" s="36"/>
      <c r="CK467" s="36"/>
      <c r="CL467" s="36"/>
      <c r="CM467" s="36"/>
      <c r="CN467" s="36"/>
      <c r="CO467" s="36"/>
      <c r="CP467" s="36"/>
      <c r="CQ467" s="36"/>
      <c r="CR467" s="36"/>
      <c r="CS467" s="36"/>
      <c r="CT467" s="36"/>
      <c r="CU467" s="36"/>
    </row>
    <row r="468" spans="1:99" s="2" customFormat="1">
      <c r="A468" s="82"/>
      <c r="B468" s="14"/>
      <c r="C468" s="3"/>
      <c r="D468" s="142"/>
      <c r="M468" s="142"/>
      <c r="N468" s="142"/>
      <c r="O468" s="142"/>
      <c r="P468" s="142"/>
      <c r="X468" s="142"/>
      <c r="Y468" s="142"/>
      <c r="Z468" s="142"/>
      <c r="AA468" s="142"/>
      <c r="AB468" s="142"/>
      <c r="AC468" s="142"/>
      <c r="AD468" s="142"/>
      <c r="AL468" s="142"/>
      <c r="AM468" s="142"/>
      <c r="AN468" s="142"/>
      <c r="AO468" s="142"/>
      <c r="AQ468" s="142"/>
      <c r="AR468" s="142"/>
      <c r="AV468" s="142"/>
      <c r="AX468" s="142"/>
      <c r="BG468" s="142"/>
      <c r="BI468" s="142"/>
      <c r="BK468" s="142"/>
      <c r="BQ468" s="142"/>
      <c r="BT468" s="142"/>
      <c r="BU468" s="142"/>
      <c r="BW468" s="142"/>
      <c r="CD468" s="142"/>
      <c r="CE468" s="142"/>
    </row>
    <row r="469" spans="1:99" s="2" customFormat="1">
      <c r="A469" s="82"/>
      <c r="B469" s="14"/>
      <c r="C469" s="3"/>
      <c r="D469" s="190"/>
      <c r="M469" s="142"/>
      <c r="N469" s="142"/>
      <c r="O469" s="142"/>
      <c r="P469" s="142"/>
      <c r="X469" s="142"/>
      <c r="Y469" s="142"/>
      <c r="Z469" s="142"/>
      <c r="AA469" s="142"/>
      <c r="AB469" s="188"/>
      <c r="AC469" s="188"/>
      <c r="AD469" s="142"/>
      <c r="AL469" s="142"/>
      <c r="AM469" s="142"/>
      <c r="AN469" s="142"/>
      <c r="AO469" s="142"/>
      <c r="AQ469" s="142"/>
      <c r="AR469" s="142"/>
      <c r="AV469" s="142"/>
      <c r="AX469" s="142"/>
      <c r="BG469" s="142"/>
      <c r="BI469" s="142"/>
      <c r="BK469" s="142"/>
      <c r="BQ469" s="142"/>
      <c r="BT469" s="142"/>
      <c r="BU469" s="142"/>
      <c r="BW469" s="142"/>
      <c r="CD469" s="142"/>
      <c r="CE469" s="142"/>
    </row>
    <row r="470" spans="1:99" s="2" customFormat="1">
      <c r="A470" s="82"/>
      <c r="B470" s="14"/>
      <c r="C470" s="3"/>
      <c r="D470" s="190"/>
      <c r="M470" s="142"/>
      <c r="N470" s="142"/>
      <c r="O470" s="142"/>
      <c r="P470" s="142"/>
      <c r="X470" s="142"/>
      <c r="Y470" s="142"/>
      <c r="Z470" s="142"/>
      <c r="AA470" s="142"/>
      <c r="AB470" s="188"/>
      <c r="AC470" s="188"/>
      <c r="AD470" s="142"/>
      <c r="AL470" s="142"/>
      <c r="AM470" s="142"/>
      <c r="AN470" s="142"/>
      <c r="AO470" s="142"/>
      <c r="AQ470" s="142"/>
      <c r="AR470" s="142"/>
      <c r="AV470" s="142"/>
      <c r="AX470" s="142"/>
      <c r="BG470" s="142"/>
      <c r="BI470" s="142"/>
      <c r="BK470" s="142"/>
      <c r="BQ470" s="142"/>
      <c r="BT470" s="142"/>
      <c r="BU470" s="142"/>
      <c r="BW470" s="142"/>
      <c r="CD470" s="142"/>
      <c r="CE470" s="142"/>
    </row>
    <row r="471" spans="1:99" s="2" customFormat="1">
      <c r="A471" s="82"/>
      <c r="B471" s="14"/>
      <c r="C471" s="3"/>
      <c r="D471" s="190"/>
      <c r="M471" s="142"/>
      <c r="N471" s="142"/>
      <c r="O471" s="142"/>
      <c r="P471" s="142"/>
      <c r="X471" s="142"/>
      <c r="Y471" s="142"/>
      <c r="Z471" s="142"/>
      <c r="AA471" s="142"/>
      <c r="AB471" s="188"/>
      <c r="AC471" s="188"/>
      <c r="AD471" s="142"/>
      <c r="AL471" s="142"/>
      <c r="AM471" s="142"/>
      <c r="AN471" s="142"/>
      <c r="AO471" s="142"/>
      <c r="AQ471" s="142"/>
      <c r="AR471" s="142"/>
      <c r="AV471" s="142"/>
      <c r="AX471" s="142"/>
      <c r="BG471" s="142"/>
      <c r="BI471" s="142"/>
      <c r="BK471" s="142"/>
      <c r="BQ471" s="142"/>
      <c r="BT471" s="142"/>
      <c r="BU471" s="142"/>
      <c r="BW471" s="142"/>
      <c r="CD471" s="142"/>
      <c r="CE471" s="142"/>
    </row>
    <row r="472" spans="1:99" s="2" customFormat="1">
      <c r="A472" s="82"/>
      <c r="B472" s="14"/>
      <c r="C472" s="3"/>
      <c r="D472" s="190"/>
      <c r="M472" s="142"/>
      <c r="N472" s="142"/>
      <c r="O472" s="142"/>
      <c r="P472" s="142"/>
      <c r="X472" s="142"/>
      <c r="Y472" s="142"/>
      <c r="Z472" s="142"/>
      <c r="AA472" s="142"/>
      <c r="AB472" s="142"/>
      <c r="AC472" s="142"/>
      <c r="AD472" s="142"/>
      <c r="AL472" s="142"/>
      <c r="AM472" s="142"/>
      <c r="AN472" s="142"/>
      <c r="AO472" s="142"/>
      <c r="AQ472" s="142"/>
      <c r="AR472" s="142"/>
      <c r="AV472" s="142"/>
      <c r="AX472" s="142"/>
      <c r="BG472" s="142"/>
      <c r="BI472" s="142"/>
      <c r="BK472" s="142"/>
      <c r="BQ472" s="142"/>
      <c r="BT472" s="142"/>
      <c r="BU472" s="142"/>
      <c r="BW472" s="142"/>
      <c r="CD472" s="142"/>
      <c r="CE472" s="142"/>
    </row>
    <row r="473" spans="1:99" s="2" customFormat="1">
      <c r="A473" s="82"/>
      <c r="B473" s="14"/>
      <c r="C473" s="3"/>
      <c r="D473" s="190"/>
      <c r="M473" s="142"/>
      <c r="N473" s="142"/>
      <c r="O473" s="142"/>
      <c r="P473" s="142"/>
      <c r="X473" s="142"/>
      <c r="Y473" s="142"/>
      <c r="Z473" s="142"/>
      <c r="AA473" s="142"/>
      <c r="AB473" s="142"/>
      <c r="AC473" s="142"/>
      <c r="AD473" s="142"/>
      <c r="AL473" s="142"/>
      <c r="AM473" s="142"/>
      <c r="AN473" s="142"/>
      <c r="AO473" s="142"/>
      <c r="AQ473" s="142"/>
      <c r="AR473" s="142"/>
      <c r="AV473" s="142"/>
      <c r="AX473" s="142"/>
      <c r="BG473" s="142"/>
      <c r="BI473" s="142"/>
      <c r="BK473" s="142"/>
      <c r="BQ473" s="142"/>
      <c r="BT473" s="142"/>
      <c r="BU473" s="142"/>
      <c r="BW473" s="142"/>
      <c r="CD473" s="142"/>
      <c r="CE473" s="142"/>
    </row>
    <row r="474" spans="1:99" s="2" customFormat="1">
      <c r="A474" s="82"/>
      <c r="B474" s="14"/>
      <c r="C474" s="3"/>
      <c r="D474" s="190"/>
      <c r="M474" s="142"/>
      <c r="N474" s="142"/>
      <c r="O474" s="142"/>
      <c r="P474" s="142"/>
      <c r="X474" s="142"/>
      <c r="Y474" s="142"/>
      <c r="Z474" s="142"/>
      <c r="AA474" s="142"/>
      <c r="AB474" s="142"/>
      <c r="AC474" s="142"/>
      <c r="AD474" s="142"/>
      <c r="AL474" s="142"/>
      <c r="AM474" s="142"/>
      <c r="AN474" s="142"/>
      <c r="AO474" s="142"/>
      <c r="AQ474" s="142"/>
      <c r="AR474" s="142"/>
      <c r="AV474" s="142"/>
      <c r="AX474" s="142"/>
      <c r="BG474" s="142"/>
      <c r="BI474" s="142"/>
      <c r="BK474" s="142"/>
      <c r="BQ474" s="142"/>
      <c r="BT474" s="142"/>
      <c r="BU474" s="142"/>
      <c r="BW474" s="142"/>
      <c r="CD474" s="142"/>
      <c r="CE474" s="142"/>
    </row>
    <row r="475" spans="1:99" s="2" customFormat="1">
      <c r="A475" s="82"/>
      <c r="B475" s="14"/>
      <c r="C475" s="3"/>
      <c r="D475" s="190"/>
      <c r="M475" s="142"/>
      <c r="N475" s="142"/>
      <c r="O475" s="142"/>
      <c r="P475" s="142"/>
      <c r="X475" s="142"/>
      <c r="Y475" s="142"/>
      <c r="Z475" s="142"/>
      <c r="AA475" s="142"/>
      <c r="AB475" s="142"/>
      <c r="AC475" s="142"/>
      <c r="AD475" s="142"/>
      <c r="AL475" s="142"/>
      <c r="AM475" s="142"/>
      <c r="AN475" s="188"/>
      <c r="AO475" s="188"/>
      <c r="AQ475" s="188"/>
      <c r="AR475" s="188"/>
      <c r="AV475" s="188"/>
      <c r="AX475" s="188"/>
      <c r="BG475" s="188"/>
      <c r="BI475" s="188"/>
      <c r="BK475" s="188"/>
      <c r="BQ475" s="188"/>
      <c r="BT475" s="188"/>
      <c r="BU475" s="188"/>
      <c r="BW475" s="188"/>
      <c r="CD475" s="188"/>
      <c r="CE475" s="188"/>
    </row>
    <row r="476" spans="1:99" s="2" customFormat="1">
      <c r="A476" s="82"/>
      <c r="B476" s="14"/>
      <c r="C476" s="3"/>
      <c r="D476" s="190"/>
      <c r="M476" s="188"/>
      <c r="N476" s="188"/>
      <c r="O476" s="188"/>
      <c r="P476" s="188"/>
      <c r="X476" s="188"/>
      <c r="Y476" s="142"/>
      <c r="Z476" s="188"/>
      <c r="AA476" s="188"/>
      <c r="AB476" s="188"/>
      <c r="AC476" s="188"/>
      <c r="AD476" s="188"/>
      <c r="AL476" s="188"/>
      <c r="AM476" s="188"/>
      <c r="AN476" s="188"/>
      <c r="AO476" s="188"/>
      <c r="AQ476" s="188"/>
      <c r="AR476" s="188"/>
      <c r="AV476" s="188"/>
      <c r="AX476" s="188"/>
      <c r="BG476" s="188"/>
      <c r="BI476" s="188"/>
      <c r="BK476" s="188"/>
      <c r="BQ476" s="188"/>
      <c r="BT476" s="188"/>
      <c r="BU476" s="188"/>
      <c r="BW476" s="188"/>
      <c r="CD476" s="188"/>
      <c r="CE476" s="188"/>
    </row>
    <row r="477" spans="1:99" s="2" customFormat="1">
      <c r="A477" s="82"/>
      <c r="B477" s="14"/>
      <c r="C477" s="3"/>
      <c r="D477" s="190"/>
      <c r="M477" s="188"/>
      <c r="N477" s="188"/>
      <c r="O477" s="188"/>
      <c r="P477" s="188"/>
      <c r="X477" s="188"/>
      <c r="Y477" s="142"/>
      <c r="Z477" s="188"/>
      <c r="AA477" s="188"/>
      <c r="AB477" s="188"/>
      <c r="AC477" s="188"/>
      <c r="AD477" s="188"/>
      <c r="AL477" s="188"/>
      <c r="AM477" s="188"/>
      <c r="AN477" s="188"/>
      <c r="AO477" s="188"/>
      <c r="AQ477" s="188"/>
      <c r="AR477" s="188"/>
      <c r="AV477" s="188"/>
      <c r="AX477" s="188"/>
      <c r="BG477" s="188"/>
      <c r="BI477" s="188"/>
      <c r="BK477" s="188"/>
      <c r="BQ477" s="188"/>
      <c r="BT477" s="188"/>
      <c r="BU477" s="188"/>
      <c r="BW477" s="188"/>
      <c r="CD477" s="188"/>
      <c r="CE477" s="188"/>
    </row>
    <row r="478" spans="1:99" s="2" customFormat="1">
      <c r="A478" s="82"/>
      <c r="B478" s="14"/>
      <c r="C478" s="3"/>
      <c r="D478" s="190"/>
      <c r="M478" s="188"/>
      <c r="N478" s="188"/>
      <c r="O478" s="188"/>
      <c r="P478" s="188"/>
      <c r="X478" s="188"/>
      <c r="Y478" s="142"/>
      <c r="Z478" s="188"/>
      <c r="AA478" s="188"/>
      <c r="AB478" s="188"/>
      <c r="AC478" s="188"/>
      <c r="AD478" s="188"/>
      <c r="AL478" s="188"/>
      <c r="AM478" s="188"/>
      <c r="AN478" s="142"/>
      <c r="AO478" s="142"/>
      <c r="AQ478" s="142"/>
      <c r="AR478" s="142"/>
      <c r="AV478" s="142"/>
      <c r="AX478" s="142"/>
      <c r="BG478" s="142"/>
      <c r="BI478" s="142"/>
      <c r="BK478" s="142"/>
      <c r="BQ478" s="142"/>
      <c r="BT478" s="142"/>
      <c r="BU478" s="142"/>
      <c r="BW478" s="142"/>
      <c r="CD478" s="142"/>
      <c r="CE478" s="142"/>
    </row>
    <row r="479" spans="1:99" s="2" customFormat="1">
      <c r="A479" s="82"/>
      <c r="B479" s="14"/>
      <c r="C479" s="3"/>
      <c r="D479" s="190"/>
      <c r="F479" s="3"/>
      <c r="G479" s="3"/>
      <c r="M479" s="142"/>
      <c r="N479" s="142"/>
      <c r="O479" s="142"/>
      <c r="P479" s="142"/>
      <c r="X479" s="142"/>
      <c r="Y479" s="142"/>
      <c r="Z479" s="142"/>
      <c r="AA479" s="142"/>
      <c r="AB479" s="188"/>
      <c r="AC479" s="188"/>
      <c r="AD479" s="142"/>
      <c r="AG479" s="3"/>
      <c r="AH479" s="3"/>
      <c r="AI479" s="3"/>
      <c r="AJ479" s="3"/>
      <c r="AK479" s="3"/>
      <c r="AL479" s="142"/>
      <c r="AM479" s="142"/>
      <c r="AN479" s="142"/>
      <c r="AO479" s="142"/>
      <c r="AQ479" s="142"/>
      <c r="AR479" s="142"/>
      <c r="AV479" s="142"/>
      <c r="AX479" s="142"/>
      <c r="BG479" s="142"/>
      <c r="BI479" s="142"/>
      <c r="BK479" s="142"/>
      <c r="BQ479" s="142"/>
      <c r="BT479" s="142"/>
      <c r="BU479" s="142"/>
      <c r="BW479" s="142"/>
      <c r="CD479" s="142"/>
      <c r="CE479" s="142"/>
    </row>
    <row r="480" spans="1:99" s="2" customFormat="1">
      <c r="A480" s="82"/>
      <c r="B480" s="14"/>
      <c r="C480" s="3"/>
      <c r="D480" s="190"/>
      <c r="F480" s="3"/>
      <c r="G480" s="3"/>
      <c r="M480" s="142"/>
      <c r="N480" s="142"/>
      <c r="O480" s="142"/>
      <c r="P480" s="142"/>
      <c r="X480" s="142"/>
      <c r="Y480" s="142"/>
      <c r="Z480" s="142"/>
      <c r="AA480" s="142"/>
      <c r="AB480" s="188"/>
      <c r="AC480" s="188"/>
      <c r="AD480" s="142"/>
      <c r="AG480" s="3"/>
      <c r="AH480" s="3"/>
      <c r="AI480" s="3"/>
      <c r="AJ480" s="3"/>
      <c r="AK480" s="3"/>
      <c r="AL480" s="142"/>
      <c r="AM480" s="142"/>
      <c r="AN480" s="142"/>
      <c r="AO480" s="142"/>
      <c r="AQ480" s="142"/>
      <c r="AR480" s="142"/>
      <c r="AV480" s="142"/>
      <c r="AX480" s="142"/>
      <c r="BG480" s="142"/>
      <c r="BI480" s="142"/>
      <c r="BK480" s="142"/>
      <c r="BQ480" s="142"/>
      <c r="BT480" s="142"/>
      <c r="BU480" s="142"/>
      <c r="BW480" s="142"/>
      <c r="CD480" s="142"/>
      <c r="CE480" s="142"/>
    </row>
    <row r="481" spans="1:83" s="2" customFormat="1">
      <c r="A481" s="82"/>
      <c r="B481" s="14"/>
      <c r="C481" s="1"/>
      <c r="D481" s="190"/>
      <c r="F481" s="3"/>
      <c r="G481" s="3"/>
      <c r="M481" s="142"/>
      <c r="N481" s="142"/>
      <c r="O481" s="142"/>
      <c r="P481" s="142"/>
      <c r="X481" s="142"/>
      <c r="Y481" s="142"/>
      <c r="Z481" s="142"/>
      <c r="AA481" s="142"/>
      <c r="AB481" s="188"/>
      <c r="AC481" s="188"/>
      <c r="AD481" s="142"/>
      <c r="AG481" s="3"/>
      <c r="AH481" s="3"/>
      <c r="AI481" s="3"/>
      <c r="AJ481" s="3"/>
      <c r="AK481" s="3"/>
      <c r="AL481" s="142"/>
      <c r="AM481" s="142"/>
      <c r="AN481" s="142"/>
      <c r="AO481" s="142"/>
      <c r="AQ481" s="142"/>
      <c r="AR481" s="142"/>
      <c r="AV481" s="142"/>
      <c r="AX481" s="142"/>
      <c r="BG481" s="142"/>
      <c r="BI481" s="142"/>
      <c r="BK481" s="142"/>
      <c r="BQ481" s="142"/>
      <c r="BT481" s="142"/>
      <c r="BU481" s="142"/>
      <c r="BW481" s="142"/>
      <c r="CD481" s="142"/>
      <c r="CE481" s="142"/>
    </row>
    <row r="482" spans="1:83" s="2" customFormat="1">
      <c r="A482" s="82"/>
      <c r="B482" s="14"/>
      <c r="C482" s="1"/>
      <c r="D482" s="190"/>
      <c r="F482" s="3"/>
      <c r="G482" s="3"/>
      <c r="M482" s="142"/>
      <c r="N482" s="142"/>
      <c r="O482" s="142"/>
      <c r="P482" s="142"/>
      <c r="X482" s="142"/>
      <c r="Y482" s="142"/>
      <c r="Z482" s="142"/>
      <c r="AA482" s="142"/>
      <c r="AB482" s="188"/>
      <c r="AC482" s="188"/>
      <c r="AD482" s="142"/>
      <c r="AG482" s="3"/>
      <c r="AH482" s="3"/>
      <c r="AI482" s="3"/>
      <c r="AJ482" s="3"/>
      <c r="AK482" s="3"/>
      <c r="AL482" s="142"/>
      <c r="AM482" s="142"/>
      <c r="AN482" s="142"/>
      <c r="AO482" s="142"/>
      <c r="AQ482" s="142"/>
      <c r="AR482" s="142"/>
      <c r="AV482" s="142"/>
      <c r="AX482" s="142"/>
      <c r="BG482" s="142"/>
      <c r="BI482" s="142"/>
      <c r="BK482" s="142"/>
      <c r="BQ482" s="142"/>
      <c r="BT482" s="142"/>
      <c r="BU482" s="142"/>
      <c r="BW482" s="142"/>
      <c r="CD482" s="142"/>
      <c r="CE482" s="142"/>
    </row>
    <row r="483" spans="1:83" s="2" customFormat="1">
      <c r="A483" s="82"/>
      <c r="B483" s="14"/>
      <c r="C483" s="1"/>
      <c r="D483" s="190"/>
      <c r="F483" s="3"/>
      <c r="G483" s="3"/>
      <c r="M483" s="142"/>
      <c r="N483" s="142"/>
      <c r="O483" s="142"/>
      <c r="P483" s="142"/>
      <c r="X483" s="142"/>
      <c r="Y483" s="142"/>
      <c r="Z483" s="142"/>
      <c r="AA483" s="142"/>
      <c r="AB483" s="188"/>
      <c r="AC483" s="188"/>
      <c r="AD483" s="142"/>
      <c r="AG483" s="3"/>
      <c r="AH483" s="3"/>
      <c r="AI483" s="3"/>
      <c r="AJ483" s="3"/>
      <c r="AK483" s="3"/>
      <c r="AL483" s="142"/>
      <c r="AM483" s="142"/>
      <c r="AN483" s="142"/>
      <c r="AO483" s="142"/>
      <c r="AQ483" s="142"/>
      <c r="AR483" s="142"/>
      <c r="AV483" s="142"/>
      <c r="AX483" s="142"/>
      <c r="BG483" s="142"/>
      <c r="BI483" s="142"/>
      <c r="BK483" s="142"/>
      <c r="BQ483" s="142"/>
      <c r="BT483" s="142"/>
      <c r="BU483" s="142"/>
      <c r="BW483" s="142"/>
      <c r="CD483" s="142"/>
      <c r="CE483" s="142"/>
    </row>
    <row r="484" spans="1:83" s="2" customFormat="1">
      <c r="A484" s="82"/>
      <c r="B484" s="14"/>
      <c r="C484" s="1"/>
      <c r="D484" s="190"/>
      <c r="F484" s="3"/>
      <c r="G484" s="3"/>
      <c r="M484" s="142"/>
      <c r="N484" s="142"/>
      <c r="O484" s="142"/>
      <c r="P484" s="142"/>
      <c r="X484" s="142"/>
      <c r="Y484" s="142"/>
      <c r="Z484" s="142"/>
      <c r="AA484" s="142"/>
      <c r="AB484" s="188"/>
      <c r="AC484" s="188"/>
      <c r="AD484" s="142"/>
      <c r="AG484" s="3"/>
      <c r="AH484" s="3"/>
      <c r="AI484" s="3"/>
      <c r="AJ484" s="3"/>
      <c r="AK484" s="3"/>
      <c r="AL484" s="142"/>
      <c r="AM484" s="142"/>
      <c r="AN484" s="142"/>
      <c r="AO484" s="142"/>
      <c r="AQ484" s="142"/>
      <c r="AR484" s="142"/>
      <c r="AV484" s="142"/>
      <c r="AX484" s="142"/>
      <c r="BG484" s="142"/>
      <c r="BI484" s="142"/>
      <c r="BK484" s="142"/>
      <c r="BQ484" s="142"/>
      <c r="BT484" s="142"/>
      <c r="BU484" s="142"/>
      <c r="BW484" s="142"/>
      <c r="CD484" s="142"/>
      <c r="CE484" s="142"/>
    </row>
    <row r="485" spans="1:83" s="2" customFormat="1">
      <c r="A485" s="82"/>
      <c r="B485" s="14"/>
      <c r="C485" s="1"/>
      <c r="D485" s="190"/>
      <c r="M485" s="142"/>
      <c r="N485" s="142"/>
      <c r="O485" s="142"/>
      <c r="P485" s="142"/>
      <c r="X485" s="142"/>
      <c r="Y485" s="142"/>
      <c r="Z485" s="142"/>
      <c r="AA485" s="142"/>
      <c r="AB485" s="188"/>
      <c r="AC485" s="188"/>
      <c r="AD485" s="142"/>
      <c r="AL485" s="142"/>
      <c r="AM485" s="142"/>
      <c r="AN485" s="142"/>
      <c r="AO485" s="142"/>
      <c r="AQ485" s="142"/>
      <c r="AR485" s="142"/>
      <c r="AV485" s="142"/>
      <c r="AX485" s="142"/>
      <c r="BG485" s="142"/>
      <c r="BI485" s="142"/>
      <c r="BK485" s="142"/>
      <c r="BQ485" s="142"/>
      <c r="BT485" s="142"/>
      <c r="BU485" s="142"/>
      <c r="BW485" s="142"/>
      <c r="CD485" s="142"/>
      <c r="CE485" s="142"/>
    </row>
    <row r="486" spans="1:83" s="2" customFormat="1">
      <c r="A486" s="82"/>
      <c r="B486" s="14"/>
      <c r="C486" s="1"/>
      <c r="D486" s="190"/>
      <c r="M486" s="142"/>
      <c r="N486" s="142"/>
      <c r="O486" s="142"/>
      <c r="P486" s="142"/>
      <c r="X486" s="142"/>
      <c r="Y486" s="142"/>
      <c r="Z486" s="142"/>
      <c r="AA486" s="142"/>
      <c r="AB486" s="188"/>
      <c r="AC486" s="188"/>
      <c r="AD486" s="142"/>
      <c r="AL486" s="142"/>
      <c r="AM486" s="142"/>
      <c r="AN486" s="142"/>
      <c r="AO486" s="142"/>
      <c r="AQ486" s="142"/>
      <c r="AR486" s="142"/>
      <c r="AV486" s="142"/>
      <c r="AX486" s="142"/>
      <c r="BG486" s="142"/>
      <c r="BI486" s="142"/>
      <c r="BK486" s="142"/>
      <c r="BQ486" s="142"/>
      <c r="BT486" s="142"/>
      <c r="BU486" s="142"/>
      <c r="BW486" s="157"/>
      <c r="CD486" s="142"/>
      <c r="CE486" s="142"/>
    </row>
    <row r="487" spans="1:83">
      <c r="D487" s="157"/>
      <c r="E487" s="109"/>
      <c r="F487" s="2"/>
      <c r="G487" s="2"/>
      <c r="K487" s="2"/>
      <c r="L487" s="2"/>
      <c r="Q487" s="2"/>
      <c r="R487" s="2"/>
      <c r="S487" s="2"/>
      <c r="T487" s="2"/>
      <c r="U487" s="2"/>
      <c r="V487" s="2"/>
      <c r="W487" s="2"/>
      <c r="AE487" s="2"/>
      <c r="AF487" s="2"/>
      <c r="AG487" s="2"/>
      <c r="AH487" s="2"/>
      <c r="AI487" s="2"/>
      <c r="AJ487" s="2"/>
      <c r="AK487" s="2"/>
    </row>
    <row r="496" spans="1:83">
      <c r="C496" s="3"/>
    </row>
    <row r="497" spans="1:83">
      <c r="C497" s="3"/>
    </row>
    <row r="498" spans="1:83">
      <c r="C498" s="3"/>
    </row>
    <row r="499" spans="1:83">
      <c r="C499" s="3"/>
    </row>
    <row r="500" spans="1:83">
      <c r="C500" s="3"/>
    </row>
    <row r="501" spans="1:83">
      <c r="C501" s="3"/>
    </row>
    <row r="502" spans="1:83" s="2" customFormat="1">
      <c r="A502" s="82"/>
      <c r="B502" s="14"/>
      <c r="C502" s="3"/>
      <c r="D502" s="142"/>
      <c r="E502"/>
      <c r="F502"/>
      <c r="G502"/>
      <c r="K502"/>
      <c r="L502"/>
      <c r="M502" s="142"/>
      <c r="N502" s="142"/>
      <c r="O502" s="142"/>
      <c r="P502" s="142"/>
      <c r="Q502"/>
      <c r="R502"/>
      <c r="S502"/>
      <c r="T502"/>
      <c r="U502"/>
      <c r="V502"/>
      <c r="W502"/>
      <c r="X502" s="142"/>
      <c r="Y502" s="142"/>
      <c r="Z502" s="142"/>
      <c r="AA502" s="142"/>
      <c r="AB502" s="142"/>
      <c r="AC502" s="142"/>
      <c r="AD502" s="142"/>
      <c r="AE502"/>
      <c r="AF502"/>
      <c r="AG502"/>
      <c r="AH502"/>
      <c r="AI502"/>
      <c r="AJ502"/>
      <c r="AK502"/>
      <c r="AL502" s="142"/>
      <c r="AM502" s="142"/>
      <c r="AN502" s="142"/>
      <c r="AO502" s="142"/>
      <c r="AQ502" s="142"/>
      <c r="AR502" s="142"/>
      <c r="AV502" s="142"/>
      <c r="AX502" s="142"/>
      <c r="BG502" s="142"/>
      <c r="BI502" s="142"/>
      <c r="BK502" s="142"/>
      <c r="BQ502" s="142"/>
      <c r="BT502" s="142"/>
      <c r="BU502" s="142"/>
      <c r="BW502" s="142"/>
      <c r="CD502" s="142"/>
      <c r="CE502" s="142"/>
    </row>
    <row r="503" spans="1:83" s="2" customFormat="1">
      <c r="A503" s="82"/>
      <c r="B503" s="14"/>
      <c r="C503" s="3"/>
      <c r="D503" s="190"/>
      <c r="M503" s="142"/>
      <c r="N503" s="142"/>
      <c r="O503" s="142"/>
      <c r="P503" s="142"/>
      <c r="X503" s="142"/>
      <c r="Y503" s="142"/>
      <c r="Z503" s="142"/>
      <c r="AA503" s="142"/>
      <c r="AB503" s="188"/>
      <c r="AC503" s="188"/>
      <c r="AD503" s="142"/>
      <c r="AL503" s="142"/>
      <c r="AM503" s="142"/>
      <c r="AN503" s="142"/>
      <c r="AO503" s="142"/>
      <c r="AQ503" s="142"/>
      <c r="AR503" s="142"/>
      <c r="AV503" s="142"/>
      <c r="AX503" s="142"/>
      <c r="BG503" s="142"/>
      <c r="BI503" s="142"/>
      <c r="BK503" s="142"/>
      <c r="BQ503" s="142"/>
      <c r="BT503" s="142"/>
      <c r="BU503" s="142"/>
      <c r="BW503" s="142"/>
      <c r="CD503" s="142"/>
      <c r="CE503" s="142"/>
    </row>
    <row r="504" spans="1:83" s="2" customFormat="1">
      <c r="A504" s="82"/>
      <c r="B504" s="14"/>
      <c r="C504" s="3"/>
      <c r="D504" s="190"/>
      <c r="M504" s="142"/>
      <c r="N504" s="142"/>
      <c r="O504" s="142"/>
      <c r="P504" s="142"/>
      <c r="X504" s="142"/>
      <c r="Y504" s="142"/>
      <c r="Z504" s="142"/>
      <c r="AA504" s="142"/>
      <c r="AB504" s="188"/>
      <c r="AC504" s="188"/>
      <c r="AD504" s="142"/>
      <c r="AL504" s="142"/>
      <c r="AM504" s="142"/>
      <c r="AN504" s="142"/>
      <c r="AO504" s="142"/>
      <c r="AQ504" s="142"/>
      <c r="AR504" s="142"/>
      <c r="AV504" s="142"/>
      <c r="AX504" s="142"/>
      <c r="BG504" s="142"/>
      <c r="BI504" s="142"/>
      <c r="BK504" s="142"/>
      <c r="BQ504" s="142"/>
      <c r="BT504" s="142"/>
      <c r="BU504" s="142"/>
      <c r="BW504" s="142"/>
      <c r="CD504" s="142"/>
      <c r="CE504" s="142"/>
    </row>
    <row r="505" spans="1:83" s="2" customFormat="1">
      <c r="A505" s="82"/>
      <c r="B505" s="14"/>
      <c r="C505" s="3"/>
      <c r="D505" s="190"/>
      <c r="M505" s="142"/>
      <c r="N505" s="142"/>
      <c r="O505" s="142"/>
      <c r="P505" s="142"/>
      <c r="X505" s="142"/>
      <c r="Y505" s="142"/>
      <c r="Z505" s="142"/>
      <c r="AA505" s="142"/>
      <c r="AB505" s="188"/>
      <c r="AC505" s="188"/>
      <c r="AD505" s="142"/>
      <c r="AL505" s="142"/>
      <c r="AM505" s="142"/>
      <c r="AN505" s="142"/>
      <c r="AO505" s="142"/>
      <c r="AQ505" s="142"/>
      <c r="AR505" s="142"/>
      <c r="AV505" s="142"/>
      <c r="AX505" s="142"/>
      <c r="BG505" s="142"/>
      <c r="BI505" s="142"/>
      <c r="BK505" s="142"/>
      <c r="BQ505" s="142"/>
      <c r="BT505" s="142"/>
      <c r="BU505" s="142"/>
      <c r="BW505" s="142"/>
      <c r="CD505" s="142"/>
      <c r="CE505" s="142"/>
    </row>
    <row r="506" spans="1:83" s="2" customFormat="1">
      <c r="A506" s="82"/>
      <c r="B506" s="14"/>
      <c r="C506" s="3"/>
      <c r="D506" s="190"/>
      <c r="M506" s="142"/>
      <c r="N506" s="142"/>
      <c r="O506" s="142"/>
      <c r="P506" s="142"/>
      <c r="X506" s="142"/>
      <c r="Y506" s="142"/>
      <c r="Z506" s="142"/>
      <c r="AA506" s="142"/>
      <c r="AB506" s="188"/>
      <c r="AC506" s="188"/>
      <c r="AD506" s="142"/>
      <c r="AL506" s="142"/>
      <c r="AM506" s="142"/>
      <c r="AN506" s="142"/>
      <c r="AO506" s="142"/>
      <c r="AQ506" s="142"/>
      <c r="AR506" s="142"/>
      <c r="AV506" s="142"/>
      <c r="AX506" s="142"/>
      <c r="BG506" s="142"/>
      <c r="BI506" s="142"/>
      <c r="BK506" s="142"/>
      <c r="BQ506" s="142"/>
      <c r="BT506" s="142"/>
      <c r="BU506" s="142"/>
      <c r="BW506" s="142"/>
      <c r="CD506" s="142"/>
      <c r="CE506" s="142"/>
    </row>
    <row r="507" spans="1:83" s="2" customFormat="1">
      <c r="A507" s="82"/>
      <c r="B507" s="14"/>
      <c r="C507" s="3"/>
      <c r="D507" s="190"/>
      <c r="M507" s="142"/>
      <c r="N507" s="142"/>
      <c r="O507" s="142"/>
      <c r="P507" s="142"/>
      <c r="X507" s="142"/>
      <c r="Y507" s="142"/>
      <c r="Z507" s="142"/>
      <c r="AA507" s="142"/>
      <c r="AB507" s="188"/>
      <c r="AC507" s="188"/>
      <c r="AD507" s="142"/>
      <c r="AL507" s="142"/>
      <c r="AM507" s="142"/>
      <c r="AN507" s="142"/>
      <c r="AO507" s="142"/>
      <c r="AQ507" s="142"/>
      <c r="AR507" s="142"/>
      <c r="AV507" s="142"/>
      <c r="AX507" s="142"/>
      <c r="BG507" s="142"/>
      <c r="BI507" s="142"/>
      <c r="BK507" s="142"/>
      <c r="BQ507" s="142"/>
      <c r="BT507" s="142"/>
      <c r="BU507" s="142"/>
      <c r="BW507" s="142"/>
      <c r="CD507" s="142"/>
      <c r="CE507" s="142"/>
    </row>
    <row r="508" spans="1:83" s="2" customFormat="1">
      <c r="A508" s="82"/>
      <c r="B508" s="14"/>
      <c r="C508" s="3"/>
      <c r="D508" s="142"/>
      <c r="M508" s="142"/>
      <c r="N508" s="142"/>
      <c r="O508" s="142"/>
      <c r="P508" s="142"/>
      <c r="X508" s="142"/>
      <c r="Y508" s="142"/>
      <c r="Z508" s="142"/>
      <c r="AA508" s="142"/>
      <c r="AB508" s="188"/>
      <c r="AC508" s="188"/>
      <c r="AD508" s="142"/>
      <c r="AL508" s="142"/>
      <c r="AM508" s="142"/>
      <c r="AN508" s="142"/>
      <c r="AO508" s="142"/>
      <c r="AQ508" s="142"/>
      <c r="AR508" s="142"/>
      <c r="AV508" s="142"/>
      <c r="AX508" s="142"/>
      <c r="BG508" s="142"/>
      <c r="BI508" s="142"/>
      <c r="BK508" s="142"/>
      <c r="BQ508" s="142"/>
      <c r="BT508" s="142"/>
      <c r="BU508" s="142"/>
      <c r="BW508" s="142"/>
      <c r="CD508" s="142"/>
      <c r="CE508" s="142"/>
    </row>
    <row r="509" spans="1:83" s="2" customFormat="1">
      <c r="A509" s="82"/>
      <c r="B509" s="14"/>
      <c r="C509" s="3"/>
      <c r="D509" s="216"/>
      <c r="E509" s="3"/>
      <c r="M509" s="142"/>
      <c r="N509" s="142"/>
      <c r="O509" s="142"/>
      <c r="P509" s="142"/>
      <c r="X509" s="142"/>
      <c r="Y509" s="142"/>
      <c r="Z509" s="142"/>
      <c r="AA509" s="142"/>
      <c r="AB509" s="188"/>
      <c r="AC509" s="188"/>
      <c r="AD509" s="142"/>
      <c r="AL509" s="142"/>
      <c r="AM509" s="142"/>
      <c r="AN509" s="142"/>
      <c r="AO509" s="142"/>
      <c r="AQ509" s="142"/>
      <c r="AR509" s="142"/>
      <c r="AV509" s="142"/>
      <c r="AX509" s="142"/>
      <c r="BG509" s="142"/>
      <c r="BI509" s="142"/>
      <c r="BK509" s="142"/>
      <c r="BQ509" s="142"/>
      <c r="BT509" s="142"/>
      <c r="BU509" s="142"/>
      <c r="BW509" s="142"/>
      <c r="CD509" s="142"/>
      <c r="CE509" s="142"/>
    </row>
    <row r="510" spans="1:83" s="2" customFormat="1">
      <c r="A510" s="82"/>
      <c r="B510" s="14"/>
      <c r="C510" s="3"/>
      <c r="D510" s="190"/>
      <c r="M510" s="142"/>
      <c r="N510" s="142"/>
      <c r="O510" s="142"/>
      <c r="P510" s="142"/>
      <c r="X510" s="142"/>
      <c r="Y510" s="142"/>
      <c r="Z510" s="142"/>
      <c r="AA510" s="142"/>
      <c r="AB510" s="188"/>
      <c r="AC510" s="188"/>
      <c r="AD510" s="142"/>
      <c r="AL510" s="142"/>
      <c r="AM510" s="142"/>
      <c r="AN510" s="142"/>
      <c r="AO510" s="142"/>
      <c r="AQ510" s="142"/>
      <c r="AR510" s="142"/>
      <c r="AV510" s="142"/>
      <c r="AX510" s="142"/>
      <c r="BG510" s="142"/>
      <c r="BI510" s="142"/>
      <c r="BK510" s="142"/>
      <c r="BQ510" s="142"/>
      <c r="BT510" s="142"/>
      <c r="BU510" s="142"/>
      <c r="BW510" s="142"/>
      <c r="CD510" s="142"/>
      <c r="CE510" s="142"/>
    </row>
    <row r="511" spans="1:83" s="2" customFormat="1">
      <c r="A511" s="82"/>
      <c r="B511" s="14"/>
      <c r="C511" s="3"/>
      <c r="D511" s="190"/>
      <c r="M511" s="142"/>
      <c r="N511" s="142"/>
      <c r="O511" s="142"/>
      <c r="P511" s="142"/>
      <c r="X511" s="142"/>
      <c r="Y511" s="142"/>
      <c r="Z511" s="142"/>
      <c r="AA511" s="142"/>
      <c r="AB511" s="188"/>
      <c r="AC511" s="188"/>
      <c r="AD511" s="142"/>
      <c r="AL511" s="142"/>
      <c r="AM511" s="142"/>
      <c r="AN511" s="142"/>
      <c r="AO511" s="142"/>
      <c r="AQ511" s="142"/>
      <c r="AR511" s="142"/>
      <c r="AV511" s="142"/>
      <c r="AX511" s="142"/>
      <c r="BG511" s="142"/>
      <c r="BI511" s="142"/>
      <c r="BK511" s="142"/>
      <c r="BQ511" s="142"/>
      <c r="BT511" s="142"/>
      <c r="BU511" s="142"/>
      <c r="BW511" s="142"/>
      <c r="CD511" s="142"/>
      <c r="CE511" s="142"/>
    </row>
    <row r="512" spans="1:83" s="2" customFormat="1">
      <c r="A512" s="82"/>
      <c r="B512" s="14"/>
      <c r="C512" s="3"/>
      <c r="D512" s="190"/>
      <c r="M512" s="142"/>
      <c r="N512" s="142"/>
      <c r="O512" s="142"/>
      <c r="P512" s="142"/>
      <c r="X512" s="142"/>
      <c r="Y512" s="142"/>
      <c r="Z512" s="142"/>
      <c r="AA512" s="142"/>
      <c r="AB512" s="188"/>
      <c r="AC512" s="188"/>
      <c r="AD512" s="142"/>
      <c r="AL512" s="142"/>
      <c r="AM512" s="142"/>
      <c r="AN512" s="142"/>
      <c r="AO512" s="142"/>
      <c r="AQ512" s="142"/>
      <c r="AR512" s="142"/>
      <c r="AV512" s="142"/>
      <c r="AX512" s="142"/>
      <c r="BG512" s="142"/>
      <c r="BI512" s="142"/>
      <c r="BK512" s="142"/>
      <c r="BQ512" s="142"/>
      <c r="BT512" s="142"/>
      <c r="BU512" s="142"/>
      <c r="BW512" s="142"/>
      <c r="CD512" s="142"/>
      <c r="CE512" s="142"/>
    </row>
    <row r="513" spans="1:83" s="2" customFormat="1">
      <c r="A513" s="82"/>
      <c r="B513" s="14"/>
      <c r="C513" s="3"/>
      <c r="D513" s="142"/>
      <c r="M513" s="142"/>
      <c r="N513" s="142"/>
      <c r="O513" s="142"/>
      <c r="P513" s="142"/>
      <c r="X513" s="142"/>
      <c r="Y513" s="142"/>
      <c r="Z513" s="142"/>
      <c r="AA513" s="142"/>
      <c r="AB513" s="188"/>
      <c r="AC513" s="188"/>
      <c r="AD513" s="142"/>
      <c r="AL513" s="142"/>
      <c r="AM513" s="142"/>
      <c r="AN513" s="142"/>
      <c r="AO513" s="142"/>
      <c r="AQ513" s="142"/>
      <c r="AR513" s="142"/>
      <c r="AV513" s="142"/>
      <c r="AX513" s="142"/>
      <c r="BG513" s="142"/>
      <c r="BI513" s="142"/>
      <c r="BK513" s="142"/>
      <c r="BQ513" s="142"/>
      <c r="BT513" s="142"/>
      <c r="BU513" s="142"/>
      <c r="BW513" s="142"/>
      <c r="CD513" s="142"/>
      <c r="CE513" s="142"/>
    </row>
    <row r="514" spans="1:83" s="2" customFormat="1">
      <c r="A514" s="82"/>
      <c r="B514" s="14"/>
      <c r="C514" s="3"/>
      <c r="D514" s="190"/>
      <c r="M514" s="142"/>
      <c r="N514" s="142"/>
      <c r="O514" s="142"/>
      <c r="P514" s="142"/>
      <c r="X514" s="142"/>
      <c r="Y514" s="142"/>
      <c r="Z514" s="142"/>
      <c r="AA514" s="142"/>
      <c r="AB514" s="188"/>
      <c r="AC514" s="188"/>
      <c r="AD514" s="142"/>
      <c r="AL514" s="142"/>
      <c r="AM514" s="142"/>
      <c r="AN514" s="142"/>
      <c r="AO514" s="142"/>
      <c r="AQ514" s="142"/>
      <c r="AR514" s="142"/>
      <c r="AV514" s="142"/>
      <c r="AX514" s="142"/>
      <c r="BG514" s="142"/>
      <c r="BI514" s="142"/>
      <c r="BK514" s="142"/>
      <c r="BQ514" s="142"/>
      <c r="BT514" s="142"/>
      <c r="BU514" s="142"/>
      <c r="BW514" s="142"/>
      <c r="CD514" s="142"/>
      <c r="CE514" s="142"/>
    </row>
    <row r="515" spans="1:83" s="2" customFormat="1">
      <c r="A515" s="82"/>
      <c r="B515" s="14"/>
      <c r="C515" s="3"/>
      <c r="D515" s="190"/>
      <c r="M515" s="142"/>
      <c r="N515" s="142"/>
      <c r="O515" s="142"/>
      <c r="P515" s="142"/>
      <c r="X515" s="142"/>
      <c r="Y515" s="142"/>
      <c r="Z515" s="142"/>
      <c r="AA515" s="142"/>
      <c r="AB515" s="188"/>
      <c r="AC515" s="188"/>
      <c r="AD515" s="142"/>
      <c r="AL515" s="142"/>
      <c r="AM515" s="142"/>
      <c r="AN515" s="142"/>
      <c r="AO515" s="142"/>
      <c r="AQ515" s="142"/>
      <c r="AR515" s="142"/>
      <c r="AV515" s="142"/>
      <c r="AX515" s="142"/>
      <c r="BG515" s="142"/>
      <c r="BI515" s="142"/>
      <c r="BK515" s="142"/>
      <c r="BQ515" s="142"/>
      <c r="BT515" s="142"/>
      <c r="BU515" s="142"/>
      <c r="BW515" s="142"/>
      <c r="CD515" s="142"/>
      <c r="CE515" s="142"/>
    </row>
    <row r="516" spans="1:83" s="2" customFormat="1">
      <c r="A516" s="82"/>
      <c r="B516" s="14"/>
      <c r="C516" s="3"/>
      <c r="D516" s="190"/>
      <c r="M516" s="142"/>
      <c r="N516" s="142"/>
      <c r="O516" s="142"/>
      <c r="P516" s="142"/>
      <c r="X516" s="142"/>
      <c r="Y516" s="142"/>
      <c r="Z516" s="142"/>
      <c r="AA516" s="142"/>
      <c r="AB516" s="188"/>
      <c r="AC516" s="188"/>
      <c r="AD516" s="142"/>
      <c r="AL516" s="142"/>
      <c r="AM516" s="142"/>
      <c r="AN516" s="142"/>
      <c r="AO516" s="142"/>
      <c r="AQ516" s="142"/>
      <c r="AR516" s="142"/>
      <c r="AV516" s="142"/>
      <c r="AX516" s="142"/>
      <c r="BG516" s="142"/>
      <c r="BI516" s="142"/>
      <c r="BK516" s="142"/>
      <c r="BQ516" s="142"/>
      <c r="BT516" s="142"/>
      <c r="BU516" s="142"/>
      <c r="BW516" s="142"/>
      <c r="CD516" s="142"/>
      <c r="CE516" s="142"/>
    </row>
    <row r="517" spans="1:83" s="2" customFormat="1" ht="24" customHeight="1">
      <c r="A517" s="82"/>
      <c r="B517" s="14"/>
      <c r="C517" s="3"/>
      <c r="D517" s="142"/>
      <c r="M517" s="142"/>
      <c r="N517" s="142"/>
      <c r="O517" s="142"/>
      <c r="P517" s="142"/>
      <c r="X517" s="142"/>
      <c r="Y517" s="142"/>
      <c r="Z517" s="142"/>
      <c r="AA517" s="142"/>
      <c r="AB517" s="188"/>
      <c r="AC517" s="188"/>
      <c r="AD517" s="142"/>
      <c r="AL517" s="142"/>
      <c r="AM517" s="142"/>
      <c r="AN517" s="142"/>
      <c r="AO517" s="142"/>
      <c r="AQ517" s="142"/>
      <c r="AR517" s="142"/>
      <c r="AV517" s="142"/>
      <c r="AX517" s="142"/>
      <c r="BG517" s="142"/>
      <c r="BI517" s="142"/>
      <c r="BK517" s="142"/>
      <c r="BQ517" s="142"/>
      <c r="BT517" s="142"/>
      <c r="BU517" s="142"/>
      <c r="BW517" s="142"/>
      <c r="CD517" s="142"/>
      <c r="CE517" s="142"/>
    </row>
    <row r="518" spans="1:83" s="2" customFormat="1">
      <c r="A518" s="82"/>
      <c r="B518" s="14"/>
      <c r="C518" s="3"/>
      <c r="D518" s="142"/>
      <c r="M518" s="142"/>
      <c r="N518" s="142"/>
      <c r="O518" s="142"/>
      <c r="P518" s="142"/>
      <c r="X518" s="142"/>
      <c r="Y518" s="142"/>
      <c r="Z518" s="142"/>
      <c r="AA518" s="142"/>
      <c r="AB518" s="188"/>
      <c r="AC518" s="188"/>
      <c r="AD518" s="142"/>
      <c r="AL518" s="142"/>
      <c r="AM518" s="142"/>
      <c r="AN518" s="142"/>
      <c r="AO518" s="142"/>
      <c r="AQ518" s="142"/>
      <c r="AR518" s="142"/>
      <c r="AV518" s="142"/>
      <c r="AX518" s="142"/>
      <c r="BG518" s="142"/>
      <c r="BI518" s="142"/>
      <c r="BK518" s="142"/>
      <c r="BQ518" s="142"/>
      <c r="BT518" s="142"/>
      <c r="BU518" s="142"/>
      <c r="BW518" s="142"/>
      <c r="CD518" s="142"/>
      <c r="CE518" s="142"/>
    </row>
    <row r="519" spans="1:83" s="2" customFormat="1">
      <c r="A519" s="82"/>
      <c r="B519" s="14"/>
      <c r="C519" s="3"/>
      <c r="D519" s="142"/>
      <c r="M519" s="142"/>
      <c r="N519" s="142"/>
      <c r="O519" s="142"/>
      <c r="P519" s="142"/>
      <c r="X519" s="142"/>
      <c r="Y519" s="142"/>
      <c r="Z519" s="142"/>
      <c r="AA519" s="142"/>
      <c r="AB519" s="188"/>
      <c r="AC519" s="188"/>
      <c r="AD519" s="142"/>
      <c r="AL519" s="142"/>
      <c r="AM519" s="142"/>
      <c r="AN519" s="142"/>
      <c r="AO519" s="142"/>
      <c r="AQ519" s="142"/>
      <c r="AR519" s="142"/>
      <c r="AV519" s="142"/>
      <c r="AX519" s="142"/>
      <c r="BG519" s="142"/>
      <c r="BI519" s="142"/>
      <c r="BK519" s="142"/>
      <c r="BQ519" s="142"/>
      <c r="BT519" s="142"/>
      <c r="BU519" s="142"/>
      <c r="BW519" s="142"/>
      <c r="CD519" s="142"/>
      <c r="CE519" s="142"/>
    </row>
    <row r="520" spans="1:83" s="2" customFormat="1">
      <c r="A520" s="82"/>
      <c r="B520" s="14"/>
      <c r="C520" s="3"/>
      <c r="D520" s="142"/>
      <c r="M520" s="142"/>
      <c r="N520" s="142"/>
      <c r="O520" s="142"/>
      <c r="P520" s="142"/>
      <c r="X520" s="142"/>
      <c r="Y520" s="142"/>
      <c r="Z520" s="142"/>
      <c r="AA520" s="142"/>
      <c r="AB520" s="188"/>
      <c r="AC520" s="188"/>
      <c r="AD520" s="142"/>
      <c r="AL520" s="142"/>
      <c r="AM520" s="142"/>
      <c r="AN520" s="142"/>
      <c r="AO520" s="142"/>
      <c r="AQ520" s="142"/>
      <c r="AR520" s="142"/>
      <c r="AV520" s="142"/>
      <c r="AX520" s="142"/>
      <c r="BG520" s="142"/>
      <c r="BI520" s="142"/>
      <c r="BK520" s="142"/>
      <c r="BQ520" s="142"/>
      <c r="BT520" s="142"/>
      <c r="BU520" s="142"/>
      <c r="BW520" s="142"/>
      <c r="CD520" s="142"/>
      <c r="CE520" s="142"/>
    </row>
    <row r="521" spans="1:83" s="2" customFormat="1">
      <c r="A521" s="82"/>
      <c r="B521" s="14"/>
      <c r="C521" s="3"/>
      <c r="D521" s="142"/>
      <c r="M521" s="142"/>
      <c r="N521" s="142"/>
      <c r="O521" s="142"/>
      <c r="P521" s="142"/>
      <c r="X521" s="142"/>
      <c r="Y521" s="142"/>
      <c r="Z521" s="142"/>
      <c r="AA521" s="142"/>
      <c r="AB521" s="188"/>
      <c r="AC521" s="188"/>
      <c r="AD521" s="142"/>
      <c r="AL521" s="142"/>
      <c r="AM521" s="142"/>
      <c r="AN521" s="142"/>
      <c r="AO521" s="142"/>
      <c r="AQ521" s="142"/>
      <c r="AR521" s="142"/>
      <c r="AV521" s="142"/>
      <c r="AX521" s="142"/>
      <c r="BG521" s="142"/>
      <c r="BI521" s="142"/>
      <c r="BK521" s="142"/>
      <c r="BQ521" s="142"/>
      <c r="BT521" s="142"/>
      <c r="BU521" s="142"/>
      <c r="BW521" s="142"/>
      <c r="CD521" s="142"/>
      <c r="CE521" s="142"/>
    </row>
    <row r="522" spans="1:83" s="2" customFormat="1">
      <c r="A522" s="82"/>
      <c r="B522" s="14"/>
      <c r="C522" s="3"/>
      <c r="D522" s="142"/>
      <c r="M522" s="142"/>
      <c r="N522" s="142"/>
      <c r="O522" s="142"/>
      <c r="P522" s="142"/>
      <c r="X522" s="142"/>
      <c r="Y522" s="142"/>
      <c r="Z522" s="142"/>
      <c r="AA522" s="142"/>
      <c r="AB522" s="188"/>
      <c r="AC522" s="188"/>
      <c r="AD522" s="142"/>
      <c r="AL522" s="142"/>
      <c r="AM522" s="142"/>
      <c r="AN522" s="142"/>
      <c r="AO522" s="142"/>
      <c r="AQ522" s="142"/>
      <c r="AR522" s="142"/>
      <c r="AV522" s="142"/>
      <c r="AX522" s="142"/>
      <c r="BG522" s="142"/>
      <c r="BI522" s="142"/>
      <c r="BK522" s="142"/>
      <c r="BQ522" s="142"/>
      <c r="BT522" s="142"/>
      <c r="BU522" s="142"/>
      <c r="BW522" s="142"/>
      <c r="CD522" s="142"/>
      <c r="CE522" s="142"/>
    </row>
    <row r="523" spans="1:83" s="2" customFormat="1">
      <c r="A523" s="82"/>
      <c r="B523" s="14"/>
      <c r="C523" s="3"/>
      <c r="D523" s="190"/>
      <c r="M523" s="142"/>
      <c r="N523" s="142"/>
      <c r="O523" s="142"/>
      <c r="P523" s="142"/>
      <c r="X523" s="142"/>
      <c r="Y523" s="142"/>
      <c r="Z523" s="142"/>
      <c r="AA523" s="142"/>
      <c r="AB523" s="188"/>
      <c r="AC523" s="188"/>
      <c r="AD523" s="142"/>
      <c r="AL523" s="142"/>
      <c r="AM523" s="142"/>
      <c r="AN523" s="142"/>
      <c r="AO523" s="142"/>
      <c r="AQ523" s="142"/>
      <c r="AR523" s="142"/>
      <c r="AV523" s="142"/>
      <c r="AX523" s="142"/>
      <c r="BG523" s="142"/>
      <c r="BI523" s="142"/>
      <c r="BK523" s="142"/>
      <c r="BQ523" s="142"/>
      <c r="BT523" s="142"/>
      <c r="BU523" s="142"/>
      <c r="BW523" s="142"/>
      <c r="CD523" s="142"/>
      <c r="CE523" s="142"/>
    </row>
    <row r="524" spans="1:83" s="2" customFormat="1">
      <c r="A524" s="82"/>
      <c r="B524" s="14"/>
      <c r="C524" s="3"/>
      <c r="D524" s="190"/>
      <c r="M524" s="142"/>
      <c r="N524" s="142"/>
      <c r="O524" s="142"/>
      <c r="P524" s="142"/>
      <c r="X524" s="142"/>
      <c r="Y524" s="142"/>
      <c r="Z524" s="142"/>
      <c r="AA524" s="142"/>
      <c r="AB524" s="188"/>
      <c r="AC524" s="188"/>
      <c r="AD524" s="142"/>
      <c r="AL524" s="142"/>
      <c r="AM524" s="142"/>
      <c r="AN524" s="142"/>
      <c r="AO524" s="142"/>
      <c r="AQ524" s="142"/>
      <c r="AR524" s="142"/>
      <c r="AV524" s="142"/>
      <c r="AX524" s="142"/>
      <c r="BG524" s="142"/>
      <c r="BI524" s="142"/>
      <c r="BK524" s="142"/>
      <c r="BQ524" s="142"/>
      <c r="BT524" s="142"/>
      <c r="BU524" s="142"/>
      <c r="BW524" s="142"/>
      <c r="CD524" s="142"/>
      <c r="CE524" s="142"/>
    </row>
    <row r="525" spans="1:83" s="2" customFormat="1">
      <c r="A525" s="82"/>
      <c r="B525" s="14"/>
      <c r="C525" s="10"/>
      <c r="D525" s="190"/>
      <c r="M525" s="142"/>
      <c r="N525" s="142"/>
      <c r="O525" s="142"/>
      <c r="P525" s="142"/>
      <c r="X525" s="142"/>
      <c r="Y525" s="142"/>
      <c r="Z525" s="142"/>
      <c r="AA525" s="142"/>
      <c r="AB525" s="188"/>
      <c r="AC525" s="188"/>
      <c r="AD525" s="142"/>
      <c r="AL525" s="142"/>
      <c r="AM525" s="142"/>
      <c r="AN525" s="142"/>
      <c r="AO525" s="142"/>
      <c r="AQ525" s="142"/>
      <c r="AR525" s="142"/>
      <c r="AV525" s="142"/>
      <c r="AX525" s="142"/>
      <c r="BG525" s="142"/>
      <c r="BI525" s="142"/>
      <c r="BK525" s="142"/>
      <c r="BQ525" s="142"/>
      <c r="BT525" s="142"/>
      <c r="BU525" s="142"/>
      <c r="BW525" s="142"/>
      <c r="CD525" s="142"/>
      <c r="CE525" s="142"/>
    </row>
    <row r="526" spans="1:83" s="2" customFormat="1">
      <c r="A526" s="82"/>
      <c r="B526" s="14"/>
      <c r="C526" s="3"/>
      <c r="D526" s="190"/>
      <c r="M526" s="142"/>
      <c r="N526" s="142"/>
      <c r="O526" s="142"/>
      <c r="P526" s="142"/>
      <c r="X526" s="142"/>
      <c r="Y526" s="142"/>
      <c r="Z526" s="142"/>
      <c r="AA526" s="142"/>
      <c r="AB526" s="188"/>
      <c r="AC526" s="188"/>
      <c r="AD526" s="142"/>
      <c r="AL526" s="142"/>
      <c r="AM526" s="142"/>
      <c r="AN526" s="142"/>
      <c r="AO526" s="142"/>
      <c r="AQ526" s="142"/>
      <c r="AR526" s="142"/>
      <c r="AV526" s="142"/>
      <c r="AX526" s="142"/>
      <c r="BG526" s="142"/>
      <c r="BI526" s="142"/>
      <c r="BK526" s="142"/>
      <c r="BQ526" s="142"/>
      <c r="BT526" s="142"/>
      <c r="BU526" s="142"/>
      <c r="BW526" s="142"/>
      <c r="CD526" s="142"/>
      <c r="CE526" s="142"/>
    </row>
    <row r="527" spans="1:83" s="2" customFormat="1">
      <c r="A527" s="82"/>
      <c r="B527" s="14"/>
      <c r="C527" s="10"/>
      <c r="D527" s="142"/>
      <c r="M527" s="142"/>
      <c r="N527" s="142"/>
      <c r="O527" s="142"/>
      <c r="P527" s="142"/>
      <c r="X527" s="142"/>
      <c r="Y527" s="142"/>
      <c r="Z527" s="142"/>
      <c r="AA527" s="142"/>
      <c r="AB527" s="188"/>
      <c r="AC527" s="188"/>
      <c r="AD527" s="142"/>
      <c r="AL527" s="142"/>
      <c r="AM527" s="142"/>
      <c r="AN527" s="142"/>
      <c r="AO527" s="142"/>
      <c r="AQ527" s="142"/>
      <c r="AR527" s="142"/>
      <c r="AV527" s="142"/>
      <c r="AX527" s="142"/>
      <c r="BG527" s="142"/>
      <c r="BI527" s="142"/>
      <c r="BK527" s="142"/>
      <c r="BQ527" s="142"/>
      <c r="BT527" s="142"/>
      <c r="BU527" s="142"/>
      <c r="BW527" s="142"/>
      <c r="CD527" s="142"/>
      <c r="CE527" s="142"/>
    </row>
    <row r="528" spans="1:83" s="2" customFormat="1">
      <c r="A528" s="82"/>
      <c r="B528" s="14"/>
      <c r="C528" s="10"/>
      <c r="D528" s="142"/>
      <c r="M528" s="142"/>
      <c r="N528" s="142"/>
      <c r="O528" s="142"/>
      <c r="P528" s="142"/>
      <c r="X528" s="142"/>
      <c r="Y528" s="142"/>
      <c r="Z528" s="142"/>
      <c r="AA528" s="142"/>
      <c r="AB528" s="188"/>
      <c r="AC528" s="188"/>
      <c r="AD528" s="142"/>
      <c r="AL528" s="142"/>
      <c r="AM528" s="142"/>
      <c r="AN528" s="142"/>
      <c r="AO528" s="142"/>
      <c r="AQ528" s="142"/>
      <c r="AR528" s="142"/>
      <c r="AV528" s="142"/>
      <c r="AX528" s="142"/>
      <c r="BG528" s="142"/>
      <c r="BI528" s="142"/>
      <c r="BK528" s="142"/>
      <c r="BQ528" s="142"/>
      <c r="BT528" s="142"/>
      <c r="BU528" s="142"/>
      <c r="BW528" s="142"/>
      <c r="CD528" s="142"/>
      <c r="CE528" s="142"/>
    </row>
    <row r="529" spans="1:83" s="2" customFormat="1">
      <c r="A529" s="82"/>
      <c r="B529" s="14"/>
      <c r="C529" s="3"/>
      <c r="D529" s="142"/>
      <c r="M529" s="142"/>
      <c r="N529" s="142"/>
      <c r="O529" s="142"/>
      <c r="P529" s="142"/>
      <c r="X529" s="142"/>
      <c r="Y529" s="142"/>
      <c r="Z529" s="142"/>
      <c r="AA529" s="142"/>
      <c r="AB529" s="188"/>
      <c r="AC529" s="188"/>
      <c r="AD529" s="142"/>
      <c r="AL529" s="142"/>
      <c r="AM529" s="142"/>
      <c r="AN529" s="142"/>
      <c r="AO529" s="142"/>
      <c r="AQ529" s="142"/>
      <c r="AR529" s="142"/>
      <c r="AV529" s="142"/>
      <c r="AX529" s="142"/>
      <c r="BG529" s="142"/>
      <c r="BI529" s="142"/>
      <c r="BK529" s="142"/>
      <c r="BQ529" s="142"/>
      <c r="BT529" s="142"/>
      <c r="BU529" s="142"/>
      <c r="BW529" s="142"/>
      <c r="CD529" s="142"/>
      <c r="CE529" s="142"/>
    </row>
    <row r="530" spans="1:83" s="2" customFormat="1">
      <c r="A530" s="82"/>
      <c r="B530" s="14"/>
      <c r="C530" s="3"/>
      <c r="D530" s="142"/>
      <c r="M530" s="142"/>
      <c r="N530" s="142"/>
      <c r="O530" s="142"/>
      <c r="P530" s="142"/>
      <c r="X530" s="142"/>
      <c r="Y530" s="142"/>
      <c r="Z530" s="142"/>
      <c r="AA530" s="142"/>
      <c r="AB530" s="188"/>
      <c r="AC530" s="188"/>
      <c r="AD530" s="142"/>
      <c r="AL530" s="142"/>
      <c r="AM530" s="142"/>
      <c r="AN530" s="142"/>
      <c r="AO530" s="142"/>
      <c r="AQ530" s="142"/>
      <c r="AR530" s="142"/>
      <c r="AV530" s="142"/>
      <c r="AX530" s="142"/>
      <c r="BG530" s="142"/>
      <c r="BI530" s="142"/>
      <c r="BK530" s="142"/>
      <c r="BQ530" s="142"/>
      <c r="BT530" s="142"/>
      <c r="BU530" s="142"/>
      <c r="BW530" s="142"/>
      <c r="CD530" s="142"/>
      <c r="CE530" s="142"/>
    </row>
    <row r="531" spans="1:83" s="2" customFormat="1">
      <c r="A531" s="82"/>
      <c r="B531" s="14"/>
      <c r="C531" s="3"/>
      <c r="D531" s="142"/>
      <c r="M531" s="142"/>
      <c r="N531" s="142"/>
      <c r="O531" s="142"/>
      <c r="P531" s="142"/>
      <c r="X531" s="142"/>
      <c r="Y531" s="142"/>
      <c r="Z531" s="142"/>
      <c r="AA531" s="142"/>
      <c r="AB531" s="188"/>
      <c r="AC531" s="188"/>
      <c r="AD531" s="142"/>
      <c r="AL531" s="142"/>
      <c r="AM531" s="142"/>
      <c r="AN531" s="142"/>
      <c r="AO531" s="142"/>
      <c r="AQ531" s="142"/>
      <c r="AR531" s="142"/>
      <c r="AV531" s="142"/>
      <c r="AX531" s="142"/>
      <c r="BG531" s="142"/>
      <c r="BI531" s="142"/>
      <c r="BK531" s="142"/>
      <c r="BQ531" s="142"/>
      <c r="BT531" s="142"/>
      <c r="BU531" s="142"/>
      <c r="BW531" s="142"/>
      <c r="CD531" s="142"/>
      <c r="CE531" s="142"/>
    </row>
    <row r="532" spans="1:83" s="2" customFormat="1">
      <c r="A532" s="82"/>
      <c r="B532" s="14"/>
      <c r="C532" s="3"/>
      <c r="D532" s="142"/>
      <c r="M532" s="142"/>
      <c r="N532" s="142"/>
      <c r="O532" s="142"/>
      <c r="P532" s="142"/>
      <c r="X532" s="142"/>
      <c r="Y532" s="142"/>
      <c r="Z532" s="142"/>
      <c r="AA532" s="142"/>
      <c r="AB532" s="188"/>
      <c r="AC532" s="188"/>
      <c r="AD532" s="142"/>
      <c r="AL532" s="142"/>
      <c r="AM532" s="142"/>
      <c r="AN532" s="142"/>
      <c r="AO532" s="142"/>
      <c r="AQ532" s="142"/>
      <c r="AR532" s="142"/>
      <c r="AV532" s="142"/>
      <c r="AX532" s="142"/>
      <c r="BG532" s="142"/>
      <c r="BI532" s="142"/>
      <c r="BK532" s="142"/>
      <c r="BQ532" s="142"/>
      <c r="BT532" s="142"/>
      <c r="BU532" s="142"/>
      <c r="BW532" s="142"/>
      <c r="CD532" s="142"/>
      <c r="CE532" s="142"/>
    </row>
    <row r="533" spans="1:83" s="2" customFormat="1">
      <c r="A533" s="82"/>
      <c r="B533" s="14"/>
      <c r="C533" s="3"/>
      <c r="D533" s="142"/>
      <c r="M533" s="142"/>
      <c r="N533" s="142"/>
      <c r="O533" s="142"/>
      <c r="P533" s="142"/>
      <c r="X533" s="142"/>
      <c r="Y533" s="142"/>
      <c r="Z533" s="142"/>
      <c r="AA533" s="142"/>
      <c r="AB533" s="188"/>
      <c r="AC533" s="188"/>
      <c r="AD533" s="142"/>
      <c r="AL533" s="142"/>
      <c r="AM533" s="142"/>
      <c r="AN533" s="142"/>
      <c r="AO533" s="142"/>
      <c r="AQ533" s="142"/>
      <c r="AR533" s="142"/>
      <c r="AV533" s="142"/>
      <c r="AX533" s="142"/>
      <c r="BG533" s="142"/>
      <c r="BI533" s="142"/>
      <c r="BK533" s="142"/>
      <c r="BQ533" s="142"/>
      <c r="BT533" s="142"/>
      <c r="BU533" s="142"/>
      <c r="BW533" s="142"/>
      <c r="CD533" s="142"/>
      <c r="CE533" s="142"/>
    </row>
    <row r="534" spans="1:83" s="2" customFormat="1">
      <c r="A534" s="82"/>
      <c r="B534" s="14"/>
      <c r="C534" s="3"/>
      <c r="D534" s="142"/>
      <c r="M534" s="142"/>
      <c r="N534" s="142"/>
      <c r="O534" s="142"/>
      <c r="P534" s="142"/>
      <c r="X534" s="142"/>
      <c r="Y534" s="142"/>
      <c r="Z534" s="142"/>
      <c r="AA534" s="142"/>
      <c r="AB534" s="188"/>
      <c r="AC534" s="188"/>
      <c r="AD534" s="142"/>
      <c r="AL534" s="142"/>
      <c r="AM534" s="142"/>
      <c r="AN534" s="142"/>
      <c r="AO534" s="142"/>
      <c r="AQ534" s="142"/>
      <c r="AR534" s="142"/>
      <c r="AV534" s="142"/>
      <c r="AX534" s="142"/>
      <c r="BG534" s="142"/>
      <c r="BI534" s="142"/>
      <c r="BK534" s="142"/>
      <c r="BQ534" s="142"/>
      <c r="BT534" s="142"/>
      <c r="BU534" s="142"/>
      <c r="BW534" s="142"/>
      <c r="CD534" s="142"/>
      <c r="CE534" s="142"/>
    </row>
    <row r="535" spans="1:83" s="2" customFormat="1">
      <c r="A535" s="82"/>
      <c r="B535" s="14"/>
      <c r="C535" s="3"/>
      <c r="D535" s="142"/>
      <c r="M535" s="142"/>
      <c r="N535" s="142"/>
      <c r="O535" s="142"/>
      <c r="P535" s="142"/>
      <c r="X535" s="142"/>
      <c r="Y535" s="142"/>
      <c r="Z535" s="142"/>
      <c r="AA535" s="142"/>
      <c r="AB535" s="188"/>
      <c r="AC535" s="188"/>
      <c r="AD535" s="142"/>
      <c r="AL535" s="142"/>
      <c r="AM535" s="142"/>
      <c r="AN535" s="142"/>
      <c r="AO535" s="142"/>
      <c r="AQ535" s="142"/>
      <c r="AR535" s="142"/>
      <c r="AV535" s="142"/>
      <c r="AX535" s="142"/>
      <c r="BG535" s="142"/>
      <c r="BI535" s="142"/>
      <c r="BK535" s="142"/>
      <c r="BQ535" s="142"/>
      <c r="BT535" s="142"/>
      <c r="BU535" s="142"/>
      <c r="BW535" s="142"/>
      <c r="CD535" s="142"/>
      <c r="CE535" s="142"/>
    </row>
    <row r="536" spans="1:83" s="2" customFormat="1">
      <c r="A536" s="82"/>
      <c r="B536" s="14"/>
      <c r="C536" s="10"/>
      <c r="D536" s="142"/>
      <c r="M536" s="142"/>
      <c r="N536" s="142"/>
      <c r="O536" s="142"/>
      <c r="P536" s="142"/>
      <c r="X536" s="142"/>
      <c r="Y536" s="142"/>
      <c r="Z536" s="142"/>
      <c r="AA536" s="142"/>
      <c r="AB536" s="188"/>
      <c r="AC536" s="188"/>
      <c r="AD536" s="142"/>
      <c r="AL536" s="142"/>
      <c r="AM536" s="142"/>
      <c r="AN536" s="142"/>
      <c r="AO536" s="142"/>
      <c r="AQ536" s="142"/>
      <c r="AR536" s="142"/>
      <c r="AV536" s="142"/>
      <c r="AX536" s="142"/>
      <c r="BG536" s="142"/>
      <c r="BI536" s="142"/>
      <c r="BK536" s="142"/>
      <c r="BQ536" s="142"/>
      <c r="BT536" s="142"/>
      <c r="BU536" s="142"/>
      <c r="BW536" s="142"/>
      <c r="CD536" s="142"/>
      <c r="CE536" s="142"/>
    </row>
    <row r="537" spans="1:83" s="2" customFormat="1">
      <c r="A537" s="82"/>
      <c r="B537" s="14"/>
      <c r="C537" s="10"/>
      <c r="D537" s="142"/>
      <c r="M537" s="142"/>
      <c r="N537" s="142"/>
      <c r="O537" s="142"/>
      <c r="P537" s="142"/>
      <c r="X537" s="142"/>
      <c r="Y537" s="142"/>
      <c r="Z537" s="142"/>
      <c r="AA537" s="142"/>
      <c r="AB537" s="188"/>
      <c r="AC537" s="188"/>
      <c r="AD537" s="142"/>
      <c r="AL537" s="142"/>
      <c r="AM537" s="142"/>
      <c r="AN537" s="142"/>
      <c r="AO537" s="142"/>
      <c r="AQ537" s="142"/>
      <c r="AR537" s="142"/>
      <c r="AV537" s="142"/>
      <c r="AX537" s="142"/>
      <c r="BG537" s="142"/>
      <c r="BI537" s="142"/>
      <c r="BK537" s="142"/>
      <c r="BQ537" s="142"/>
      <c r="BT537" s="142"/>
      <c r="BU537" s="142"/>
      <c r="BW537" s="142"/>
      <c r="CD537" s="142"/>
      <c r="CE537" s="142"/>
    </row>
    <row r="538" spans="1:83" s="2" customFormat="1">
      <c r="A538" s="82"/>
      <c r="B538" s="14"/>
      <c r="C538" s="10"/>
      <c r="D538" s="142"/>
      <c r="M538" s="142"/>
      <c r="N538" s="142"/>
      <c r="O538" s="142"/>
      <c r="P538" s="142"/>
      <c r="X538" s="142"/>
      <c r="Y538" s="142"/>
      <c r="Z538" s="142"/>
      <c r="AA538" s="142"/>
      <c r="AB538" s="188"/>
      <c r="AC538" s="188"/>
      <c r="AD538" s="142"/>
      <c r="AL538" s="142"/>
      <c r="AM538" s="142"/>
      <c r="AN538" s="142"/>
      <c r="AO538" s="142"/>
      <c r="AQ538" s="142"/>
      <c r="AR538" s="142"/>
      <c r="AV538" s="142"/>
      <c r="AX538" s="142"/>
      <c r="BG538" s="142"/>
      <c r="BI538" s="142"/>
      <c r="BK538" s="142"/>
      <c r="BQ538" s="142"/>
      <c r="BT538" s="142"/>
      <c r="BU538" s="142"/>
      <c r="BW538" s="142"/>
      <c r="CD538" s="142"/>
      <c r="CE538" s="142"/>
    </row>
    <row r="539" spans="1:83" s="2" customFormat="1">
      <c r="A539" s="82"/>
      <c r="B539" s="14"/>
      <c r="C539" s="10"/>
      <c r="D539" s="142"/>
      <c r="M539" s="142"/>
      <c r="N539" s="142"/>
      <c r="O539" s="142"/>
      <c r="P539" s="142"/>
      <c r="X539" s="142"/>
      <c r="Y539" s="142"/>
      <c r="Z539" s="142"/>
      <c r="AA539" s="142"/>
      <c r="AB539" s="188"/>
      <c r="AC539" s="188"/>
      <c r="AD539" s="142"/>
      <c r="AL539" s="142"/>
      <c r="AM539" s="142"/>
      <c r="AN539" s="142"/>
      <c r="AO539" s="142"/>
      <c r="AQ539" s="142"/>
      <c r="AR539" s="142"/>
      <c r="AV539" s="142"/>
      <c r="AX539" s="142"/>
      <c r="BG539" s="142"/>
      <c r="BI539" s="142"/>
      <c r="BK539" s="142"/>
      <c r="BQ539" s="142"/>
      <c r="BT539" s="142"/>
      <c r="BU539" s="142"/>
      <c r="BW539" s="142"/>
      <c r="CD539" s="142"/>
      <c r="CE539" s="142"/>
    </row>
    <row r="540" spans="1:83" s="2" customFormat="1">
      <c r="A540" s="82"/>
      <c r="B540" s="106"/>
      <c r="C540" s="3"/>
      <c r="D540" s="190"/>
      <c r="M540" s="142"/>
      <c r="N540" s="142"/>
      <c r="O540" s="142"/>
      <c r="P540" s="142"/>
      <c r="X540" s="142"/>
      <c r="Y540" s="142"/>
      <c r="Z540" s="142"/>
      <c r="AA540" s="142"/>
      <c r="AB540" s="188"/>
      <c r="AC540" s="188"/>
      <c r="AD540" s="142"/>
      <c r="AL540" s="142"/>
      <c r="AM540" s="142"/>
      <c r="AN540" s="142"/>
      <c r="AO540" s="142"/>
      <c r="AQ540" s="142"/>
      <c r="AR540" s="142"/>
      <c r="AV540" s="142"/>
      <c r="AX540" s="142"/>
      <c r="BG540" s="142"/>
      <c r="BI540" s="142"/>
      <c r="BK540" s="142"/>
      <c r="BQ540" s="142"/>
      <c r="BT540" s="142"/>
      <c r="BU540" s="142"/>
      <c r="BW540" s="142"/>
      <c r="CD540" s="142"/>
      <c r="CE540" s="142"/>
    </row>
    <row r="541" spans="1:83" s="2" customFormat="1">
      <c r="A541" s="82"/>
      <c r="B541" s="106"/>
      <c r="C541" s="3"/>
      <c r="D541" s="190"/>
      <c r="M541" s="142"/>
      <c r="N541" s="142"/>
      <c r="O541" s="142"/>
      <c r="P541" s="142"/>
      <c r="X541" s="142"/>
      <c r="Y541" s="142"/>
      <c r="Z541" s="142"/>
      <c r="AA541" s="142"/>
      <c r="AB541" s="188"/>
      <c r="AC541" s="188"/>
      <c r="AD541" s="142"/>
      <c r="AL541" s="142"/>
      <c r="AM541" s="142"/>
      <c r="AN541" s="142"/>
      <c r="AO541" s="142"/>
      <c r="AQ541" s="142"/>
      <c r="AR541" s="142"/>
      <c r="AV541" s="142"/>
      <c r="AX541" s="142"/>
      <c r="BG541" s="142"/>
      <c r="BI541" s="142"/>
      <c r="BK541" s="142"/>
      <c r="BQ541" s="142"/>
      <c r="BT541" s="142"/>
      <c r="BU541" s="142"/>
      <c r="BW541" s="142"/>
      <c r="CD541" s="142"/>
      <c r="CE541" s="142"/>
    </row>
    <row r="542" spans="1:83" s="2" customFormat="1">
      <c r="A542" s="82"/>
      <c r="B542" s="14"/>
      <c r="C542" s="3"/>
      <c r="D542" s="142"/>
      <c r="M542" s="142"/>
      <c r="N542" s="142"/>
      <c r="O542" s="142"/>
      <c r="P542" s="142"/>
      <c r="X542" s="142"/>
      <c r="Y542" s="142"/>
      <c r="Z542" s="142"/>
      <c r="AA542" s="142"/>
      <c r="AB542" s="188"/>
      <c r="AC542" s="188"/>
      <c r="AD542" s="142"/>
      <c r="AL542" s="142"/>
      <c r="AM542" s="142"/>
      <c r="AN542" s="142"/>
      <c r="AO542" s="142"/>
      <c r="AQ542" s="142"/>
      <c r="AR542" s="142"/>
      <c r="AV542" s="142"/>
      <c r="AX542" s="142"/>
      <c r="BG542" s="142"/>
      <c r="BI542" s="142"/>
      <c r="BK542" s="142"/>
      <c r="BQ542" s="142"/>
      <c r="BT542" s="142"/>
      <c r="BU542" s="142"/>
      <c r="BW542" s="142"/>
      <c r="CD542" s="142"/>
      <c r="CE542" s="142"/>
    </row>
    <row r="543" spans="1:83" s="2" customFormat="1">
      <c r="A543" s="82"/>
      <c r="B543" s="14"/>
      <c r="C543" s="3"/>
      <c r="D543" s="142"/>
      <c r="M543" s="142"/>
      <c r="N543" s="142"/>
      <c r="O543" s="142"/>
      <c r="P543" s="142"/>
      <c r="X543" s="142"/>
      <c r="Y543" s="142"/>
      <c r="Z543" s="142"/>
      <c r="AA543" s="142"/>
      <c r="AB543" s="188"/>
      <c r="AC543" s="188"/>
      <c r="AD543" s="142"/>
      <c r="AL543" s="142"/>
      <c r="AM543" s="142"/>
      <c r="AN543" s="142"/>
      <c r="AO543" s="142"/>
      <c r="AQ543" s="142"/>
      <c r="AR543" s="142"/>
      <c r="AV543" s="142"/>
      <c r="AX543" s="142"/>
      <c r="BG543" s="142"/>
      <c r="BI543" s="142"/>
      <c r="BK543" s="142"/>
      <c r="BQ543" s="142"/>
      <c r="BT543" s="142"/>
      <c r="BU543" s="142"/>
      <c r="BW543" s="142"/>
      <c r="CD543" s="142"/>
      <c r="CE543" s="142"/>
    </row>
    <row r="544" spans="1:83" s="2" customFormat="1">
      <c r="A544" s="82"/>
      <c r="B544" s="14"/>
      <c r="C544" s="3"/>
      <c r="D544" s="142"/>
      <c r="M544" s="142"/>
      <c r="N544" s="142"/>
      <c r="O544" s="142"/>
      <c r="P544" s="142"/>
      <c r="X544" s="142"/>
      <c r="Y544" s="142"/>
      <c r="Z544" s="142"/>
      <c r="AA544" s="142"/>
      <c r="AB544" s="188"/>
      <c r="AC544" s="188"/>
      <c r="AD544" s="142"/>
      <c r="AL544" s="142"/>
      <c r="AM544" s="142"/>
      <c r="AN544" s="142"/>
      <c r="AO544" s="142"/>
      <c r="AQ544" s="142"/>
      <c r="AR544" s="142"/>
      <c r="AV544" s="142"/>
      <c r="AX544" s="142"/>
      <c r="BG544" s="142"/>
      <c r="BI544" s="142"/>
      <c r="BK544" s="142"/>
      <c r="BQ544" s="142"/>
      <c r="BT544" s="142"/>
      <c r="BU544" s="142"/>
      <c r="BW544" s="142"/>
      <c r="CD544" s="142"/>
      <c r="CE544" s="142"/>
    </row>
    <row r="545" spans="1:83" s="2" customFormat="1">
      <c r="A545" s="82"/>
      <c r="B545" s="14"/>
      <c r="C545" s="3"/>
      <c r="D545" s="142"/>
      <c r="M545" s="142"/>
      <c r="N545" s="142"/>
      <c r="O545" s="142"/>
      <c r="P545" s="142"/>
      <c r="X545" s="142"/>
      <c r="Y545" s="142"/>
      <c r="Z545" s="142"/>
      <c r="AA545" s="142"/>
      <c r="AB545" s="188"/>
      <c r="AC545" s="188"/>
      <c r="AD545" s="142"/>
      <c r="AL545" s="142"/>
      <c r="AM545" s="142"/>
      <c r="AN545" s="142"/>
      <c r="AO545" s="142"/>
      <c r="AQ545" s="142"/>
      <c r="AR545" s="142"/>
      <c r="AV545" s="142"/>
      <c r="AX545" s="142"/>
      <c r="BG545" s="142"/>
      <c r="BI545" s="142"/>
      <c r="BK545" s="142"/>
      <c r="BQ545" s="142"/>
      <c r="BT545" s="142"/>
      <c r="BU545" s="142"/>
      <c r="BW545" s="142"/>
      <c r="CD545" s="142"/>
      <c r="CE545" s="142"/>
    </row>
    <row r="546" spans="1:83" s="2" customFormat="1">
      <c r="A546" s="82"/>
      <c r="B546" s="14"/>
      <c r="C546" s="3"/>
      <c r="D546" s="142"/>
      <c r="M546" s="142"/>
      <c r="N546" s="142"/>
      <c r="O546" s="142"/>
      <c r="P546" s="142"/>
      <c r="X546" s="142"/>
      <c r="Y546" s="142"/>
      <c r="Z546" s="142"/>
      <c r="AA546" s="142"/>
      <c r="AB546" s="188"/>
      <c r="AC546" s="188"/>
      <c r="AD546" s="142"/>
      <c r="AL546" s="142"/>
      <c r="AM546" s="142"/>
      <c r="AN546" s="142"/>
      <c r="AO546" s="142"/>
      <c r="AQ546" s="142"/>
      <c r="AR546" s="142"/>
      <c r="AV546" s="142"/>
      <c r="AX546" s="142"/>
      <c r="BG546" s="142"/>
      <c r="BI546" s="142"/>
      <c r="BK546" s="142"/>
      <c r="BQ546" s="142"/>
      <c r="BT546" s="142"/>
      <c r="BU546" s="142"/>
      <c r="BW546" s="142"/>
      <c r="CD546" s="142"/>
      <c r="CE546" s="142"/>
    </row>
    <row r="547" spans="1:83" s="2" customFormat="1">
      <c r="A547" s="82"/>
      <c r="B547" s="14"/>
      <c r="C547" s="3"/>
      <c r="D547" s="142"/>
      <c r="M547" s="142"/>
      <c r="N547" s="142"/>
      <c r="O547" s="142"/>
      <c r="P547" s="142"/>
      <c r="X547" s="142"/>
      <c r="Y547" s="142"/>
      <c r="Z547" s="142"/>
      <c r="AA547" s="142"/>
      <c r="AB547" s="188"/>
      <c r="AC547" s="188"/>
      <c r="AD547" s="142"/>
      <c r="AL547" s="142"/>
      <c r="AM547" s="142"/>
      <c r="AN547" s="142"/>
      <c r="AO547" s="142"/>
      <c r="AQ547" s="142"/>
      <c r="AR547" s="142"/>
      <c r="AV547" s="142"/>
      <c r="AX547" s="142"/>
      <c r="BG547" s="142"/>
      <c r="BI547" s="142"/>
      <c r="BK547" s="142"/>
      <c r="BQ547" s="142"/>
      <c r="BT547" s="142"/>
      <c r="BU547" s="142"/>
      <c r="BW547" s="142"/>
      <c r="CD547" s="142"/>
      <c r="CE547" s="142"/>
    </row>
    <row r="548" spans="1:83" s="2" customFormat="1">
      <c r="A548" s="82"/>
      <c r="B548" s="14"/>
      <c r="C548" s="3"/>
      <c r="D548" s="142"/>
      <c r="M548" s="142"/>
      <c r="N548" s="142"/>
      <c r="O548" s="142"/>
      <c r="P548" s="142"/>
      <c r="X548" s="142"/>
      <c r="Y548" s="142"/>
      <c r="Z548" s="142"/>
      <c r="AA548" s="142"/>
      <c r="AB548" s="188"/>
      <c r="AC548" s="188"/>
      <c r="AD548" s="142"/>
      <c r="AL548" s="142"/>
      <c r="AM548" s="142"/>
      <c r="AN548" s="142"/>
      <c r="AO548" s="142"/>
      <c r="AQ548" s="142"/>
      <c r="AR548" s="142"/>
      <c r="AV548" s="142"/>
      <c r="AX548" s="142"/>
      <c r="BG548" s="142"/>
      <c r="BI548" s="142"/>
      <c r="BK548" s="142"/>
      <c r="BQ548" s="142"/>
      <c r="BT548" s="142"/>
      <c r="BU548" s="142"/>
      <c r="BW548" s="142"/>
      <c r="CD548" s="142"/>
      <c r="CE548" s="142"/>
    </row>
    <row r="549" spans="1:83" s="2" customFormat="1">
      <c r="A549" s="82"/>
      <c r="B549" s="14"/>
      <c r="C549" s="3"/>
      <c r="D549" s="142"/>
      <c r="M549" s="142"/>
      <c r="N549" s="142"/>
      <c r="O549" s="142"/>
      <c r="P549" s="142"/>
      <c r="X549" s="142"/>
      <c r="Y549" s="142"/>
      <c r="Z549" s="142"/>
      <c r="AA549" s="142"/>
      <c r="AB549" s="188"/>
      <c r="AC549" s="188"/>
      <c r="AD549" s="142"/>
      <c r="AL549" s="142"/>
      <c r="AM549" s="142"/>
      <c r="AN549" s="142"/>
      <c r="AO549" s="142"/>
      <c r="AQ549" s="142"/>
      <c r="AR549" s="142"/>
      <c r="AV549" s="142"/>
      <c r="AX549" s="142"/>
      <c r="BG549" s="142"/>
      <c r="BI549" s="142"/>
      <c r="BK549" s="142"/>
      <c r="BQ549" s="142"/>
      <c r="BT549" s="142"/>
      <c r="BU549" s="142"/>
      <c r="BW549" s="142"/>
      <c r="CD549" s="142"/>
      <c r="CE549" s="142"/>
    </row>
    <row r="550" spans="1:83" s="2" customFormat="1">
      <c r="A550" s="82"/>
      <c r="B550" s="14"/>
      <c r="C550" s="3"/>
      <c r="D550" s="142"/>
      <c r="M550" s="142"/>
      <c r="N550" s="142"/>
      <c r="O550" s="142"/>
      <c r="P550" s="142"/>
      <c r="X550" s="142"/>
      <c r="Y550" s="142"/>
      <c r="Z550" s="142"/>
      <c r="AA550" s="142"/>
      <c r="AB550" s="188"/>
      <c r="AC550" s="188"/>
      <c r="AD550" s="142"/>
      <c r="AL550" s="142"/>
      <c r="AM550" s="142"/>
      <c r="AN550" s="142"/>
      <c r="AO550" s="142"/>
      <c r="AQ550" s="142"/>
      <c r="AR550" s="142"/>
      <c r="AV550" s="142"/>
      <c r="AX550" s="142"/>
      <c r="BG550" s="142"/>
      <c r="BI550" s="142"/>
      <c r="BK550" s="142"/>
      <c r="BQ550" s="142"/>
      <c r="BT550" s="142"/>
      <c r="BU550" s="142"/>
      <c r="BW550" s="142"/>
      <c r="CD550" s="142"/>
      <c r="CE550" s="142"/>
    </row>
    <row r="551" spans="1:83" s="2" customFormat="1">
      <c r="A551" s="82"/>
      <c r="B551" s="14"/>
      <c r="C551" s="3"/>
      <c r="D551" s="142"/>
      <c r="M551" s="142"/>
      <c r="N551" s="142"/>
      <c r="O551" s="142"/>
      <c r="P551" s="142"/>
      <c r="X551" s="142"/>
      <c r="Y551" s="142"/>
      <c r="Z551" s="142"/>
      <c r="AA551" s="142"/>
      <c r="AB551" s="188"/>
      <c r="AC551" s="188"/>
      <c r="AD551" s="142"/>
      <c r="AL551" s="142"/>
      <c r="AM551" s="142"/>
      <c r="AN551" s="142"/>
      <c r="AO551" s="142"/>
      <c r="AQ551" s="142"/>
      <c r="AR551" s="142"/>
      <c r="AV551" s="142"/>
      <c r="AX551" s="142"/>
      <c r="BG551" s="142"/>
      <c r="BI551" s="142"/>
      <c r="BK551" s="142"/>
      <c r="BQ551" s="142"/>
      <c r="BT551" s="142"/>
      <c r="BU551" s="142"/>
      <c r="BW551" s="142"/>
      <c r="CD551" s="142"/>
      <c r="CE551" s="142"/>
    </row>
    <row r="552" spans="1:83" s="2" customFormat="1">
      <c r="A552" s="82"/>
      <c r="B552" s="14"/>
      <c r="C552" s="3"/>
      <c r="D552" s="142"/>
      <c r="M552" s="142"/>
      <c r="N552" s="142"/>
      <c r="O552" s="142"/>
      <c r="P552" s="142"/>
      <c r="X552" s="142"/>
      <c r="Y552" s="142"/>
      <c r="Z552" s="142"/>
      <c r="AA552" s="142"/>
      <c r="AB552" s="188"/>
      <c r="AC552" s="188"/>
      <c r="AD552" s="142"/>
      <c r="AL552" s="142"/>
      <c r="AM552" s="142"/>
      <c r="AN552" s="142"/>
      <c r="AO552" s="142"/>
      <c r="AQ552" s="142"/>
      <c r="AR552" s="142"/>
      <c r="AV552" s="142"/>
      <c r="AX552" s="142"/>
      <c r="BG552" s="142"/>
      <c r="BI552" s="142"/>
      <c r="BK552" s="142"/>
      <c r="BQ552" s="142"/>
      <c r="BT552" s="142"/>
      <c r="BU552" s="142"/>
      <c r="BW552" s="142"/>
      <c r="CD552" s="142"/>
      <c r="CE552" s="142"/>
    </row>
    <row r="553" spans="1:83" s="2" customFormat="1">
      <c r="A553" s="82"/>
      <c r="B553" s="14"/>
      <c r="C553" s="3"/>
      <c r="D553" s="142"/>
      <c r="M553" s="142"/>
      <c r="N553" s="142"/>
      <c r="O553" s="142"/>
      <c r="P553" s="142"/>
      <c r="X553" s="142"/>
      <c r="Y553" s="142"/>
      <c r="Z553" s="142"/>
      <c r="AA553" s="142"/>
      <c r="AB553" s="188"/>
      <c r="AC553" s="188"/>
      <c r="AD553" s="142"/>
      <c r="AL553" s="142"/>
      <c r="AM553" s="142"/>
      <c r="AN553" s="142"/>
      <c r="AO553" s="142"/>
      <c r="AQ553" s="142"/>
      <c r="AR553" s="142"/>
      <c r="AV553" s="142"/>
      <c r="AX553" s="142"/>
      <c r="BG553" s="142"/>
      <c r="BI553" s="142"/>
      <c r="BK553" s="142"/>
      <c r="BQ553" s="142"/>
      <c r="BT553" s="142"/>
      <c r="BU553" s="142"/>
      <c r="BW553" s="142"/>
      <c r="CD553" s="142"/>
      <c r="CE553" s="142"/>
    </row>
    <row r="554" spans="1:83" s="2" customFormat="1">
      <c r="A554" s="82"/>
      <c r="B554" s="14"/>
      <c r="C554" s="3"/>
      <c r="D554" s="142"/>
      <c r="M554" s="142"/>
      <c r="N554" s="142"/>
      <c r="O554" s="142"/>
      <c r="P554" s="142"/>
      <c r="X554" s="142"/>
      <c r="Y554" s="142"/>
      <c r="Z554" s="142"/>
      <c r="AA554" s="142"/>
      <c r="AB554" s="188"/>
      <c r="AC554" s="188"/>
      <c r="AD554" s="142"/>
      <c r="AL554" s="142"/>
      <c r="AM554" s="142"/>
      <c r="AN554" s="142"/>
      <c r="AO554" s="142"/>
      <c r="AQ554" s="142"/>
      <c r="AR554" s="142"/>
      <c r="AV554" s="142"/>
      <c r="AX554" s="142"/>
      <c r="BG554" s="142"/>
      <c r="BI554" s="142"/>
      <c r="BK554" s="142"/>
      <c r="BQ554" s="142"/>
      <c r="BT554" s="142"/>
      <c r="BU554" s="142"/>
      <c r="BW554" s="142"/>
      <c r="CD554" s="142"/>
      <c r="CE554" s="142"/>
    </row>
    <row r="555" spans="1:83" s="2" customFormat="1">
      <c r="A555" s="82"/>
      <c r="B555" s="14"/>
      <c r="C555" s="3"/>
      <c r="D555" s="142"/>
      <c r="M555" s="142"/>
      <c r="N555" s="142"/>
      <c r="O555" s="142"/>
      <c r="P555" s="142"/>
      <c r="X555" s="142"/>
      <c r="Y555" s="142"/>
      <c r="Z555" s="142"/>
      <c r="AA555" s="142"/>
      <c r="AB555" s="188"/>
      <c r="AC555" s="188"/>
      <c r="AD555" s="142"/>
      <c r="AL555" s="142"/>
      <c r="AM555" s="142"/>
      <c r="AN555" s="142"/>
      <c r="AO555" s="142"/>
      <c r="AQ555" s="142"/>
      <c r="AR555" s="142"/>
      <c r="AV555" s="142"/>
      <c r="AX555" s="142"/>
      <c r="BG555" s="142"/>
      <c r="BI555" s="142"/>
      <c r="BK555" s="142"/>
      <c r="BQ555" s="142"/>
      <c r="BT555" s="142"/>
      <c r="BU555" s="142"/>
      <c r="BW555" s="142"/>
      <c r="CD555" s="142"/>
      <c r="CE555" s="142"/>
    </row>
    <row r="556" spans="1:83" s="2" customFormat="1">
      <c r="A556" s="82"/>
      <c r="B556" s="14"/>
      <c r="C556" s="3"/>
      <c r="D556" s="142"/>
      <c r="M556" s="142"/>
      <c r="N556" s="142"/>
      <c r="O556" s="142"/>
      <c r="P556" s="142"/>
      <c r="X556" s="142"/>
      <c r="Y556" s="142"/>
      <c r="Z556" s="142"/>
      <c r="AA556" s="142"/>
      <c r="AB556" s="188"/>
      <c r="AC556" s="188"/>
      <c r="AD556" s="142"/>
      <c r="AL556" s="142"/>
      <c r="AM556" s="142"/>
      <c r="AN556" s="142"/>
      <c r="AO556" s="142"/>
      <c r="AQ556" s="142"/>
      <c r="AR556" s="142"/>
      <c r="AV556" s="142"/>
      <c r="AX556" s="142"/>
      <c r="BG556" s="142"/>
      <c r="BI556" s="142"/>
      <c r="BK556" s="142"/>
      <c r="BQ556" s="142"/>
      <c r="BT556" s="142"/>
      <c r="BU556" s="142"/>
      <c r="BW556" s="142"/>
      <c r="CD556" s="142"/>
      <c r="CE556" s="142"/>
    </row>
    <row r="557" spans="1:83" s="2" customFormat="1">
      <c r="A557" s="82"/>
      <c r="B557" s="14"/>
      <c r="C557" s="3"/>
      <c r="D557" s="142"/>
      <c r="M557" s="142"/>
      <c r="N557" s="142"/>
      <c r="O557" s="142"/>
      <c r="P557" s="142"/>
      <c r="X557" s="142"/>
      <c r="Y557" s="142"/>
      <c r="Z557" s="142"/>
      <c r="AA557" s="142"/>
      <c r="AB557" s="188"/>
      <c r="AC557" s="188"/>
      <c r="AD557" s="142"/>
      <c r="AL557" s="142"/>
      <c r="AM557" s="142"/>
      <c r="AN557" s="142"/>
      <c r="AO557" s="142"/>
      <c r="AQ557" s="142"/>
      <c r="AR557" s="142"/>
      <c r="AV557" s="142"/>
      <c r="AX557" s="142"/>
      <c r="BG557" s="142"/>
      <c r="BI557" s="142"/>
      <c r="BK557" s="142"/>
      <c r="BQ557" s="142"/>
      <c r="BT557" s="142"/>
      <c r="BU557" s="142"/>
      <c r="BW557" s="142"/>
      <c r="CD557" s="142"/>
      <c r="CE557" s="142"/>
    </row>
    <row r="558" spans="1:83" s="2" customFormat="1">
      <c r="A558" s="82"/>
      <c r="B558" s="14"/>
      <c r="C558" s="3"/>
      <c r="D558" s="142"/>
      <c r="M558" s="142"/>
      <c r="N558" s="142"/>
      <c r="O558" s="142"/>
      <c r="P558" s="142"/>
      <c r="X558" s="142"/>
      <c r="Y558" s="142"/>
      <c r="Z558" s="142"/>
      <c r="AA558" s="142"/>
      <c r="AB558" s="188"/>
      <c r="AC558" s="188"/>
      <c r="AD558" s="142"/>
      <c r="AL558" s="142"/>
      <c r="AM558" s="142"/>
      <c r="AN558" s="142"/>
      <c r="AO558" s="142"/>
      <c r="AQ558" s="142"/>
      <c r="AR558" s="142"/>
      <c r="AV558" s="142"/>
      <c r="AX558" s="142"/>
      <c r="BG558" s="142"/>
      <c r="BI558" s="142"/>
      <c r="BK558" s="142"/>
      <c r="BQ558" s="142"/>
      <c r="BT558" s="142"/>
      <c r="BU558" s="142"/>
      <c r="BW558" s="142"/>
      <c r="CD558" s="142"/>
      <c r="CE558" s="142"/>
    </row>
    <row r="559" spans="1:83" s="2" customFormat="1">
      <c r="A559" s="82"/>
      <c r="B559" s="14"/>
      <c r="C559" s="3"/>
      <c r="D559" s="142"/>
      <c r="M559" s="142"/>
      <c r="N559" s="142"/>
      <c r="O559" s="142"/>
      <c r="P559" s="142"/>
      <c r="X559" s="142"/>
      <c r="Y559" s="142"/>
      <c r="Z559" s="142"/>
      <c r="AA559" s="142"/>
      <c r="AB559" s="188"/>
      <c r="AC559" s="188"/>
      <c r="AD559" s="142"/>
      <c r="AL559" s="142"/>
      <c r="AM559" s="142"/>
      <c r="AN559" s="142"/>
      <c r="AO559" s="142"/>
      <c r="AQ559" s="142"/>
      <c r="AR559" s="142"/>
      <c r="AV559" s="142"/>
      <c r="AX559" s="142"/>
      <c r="BG559" s="142"/>
      <c r="BI559" s="142"/>
      <c r="BK559" s="142"/>
      <c r="BQ559" s="142"/>
      <c r="BT559" s="142"/>
      <c r="BU559" s="142"/>
      <c r="BW559" s="142"/>
      <c r="CD559" s="142"/>
      <c r="CE559" s="142"/>
    </row>
    <row r="560" spans="1:83" s="2" customFormat="1">
      <c r="A560" s="82"/>
      <c r="B560" s="14"/>
      <c r="C560" s="3"/>
      <c r="D560" s="142"/>
      <c r="M560" s="142"/>
      <c r="N560" s="142"/>
      <c r="O560" s="142"/>
      <c r="P560" s="142"/>
      <c r="X560" s="142"/>
      <c r="Y560" s="142"/>
      <c r="Z560" s="142"/>
      <c r="AA560" s="142"/>
      <c r="AB560" s="188"/>
      <c r="AC560" s="188"/>
      <c r="AD560" s="142"/>
      <c r="AL560" s="142"/>
      <c r="AM560" s="142"/>
      <c r="AN560" s="142"/>
      <c r="AO560" s="142"/>
      <c r="AQ560" s="142"/>
      <c r="AR560" s="142"/>
      <c r="AV560" s="142"/>
      <c r="AX560" s="142"/>
      <c r="BG560" s="142"/>
      <c r="BI560" s="142"/>
      <c r="BK560" s="142"/>
      <c r="BQ560" s="142"/>
      <c r="BT560" s="142"/>
      <c r="BU560" s="142"/>
      <c r="BW560" s="142"/>
      <c r="CD560" s="142"/>
      <c r="CE560" s="142"/>
    </row>
    <row r="561" spans="1:83" s="2" customFormat="1">
      <c r="A561" s="82"/>
      <c r="B561" s="14"/>
      <c r="C561" s="3"/>
      <c r="D561" s="142"/>
      <c r="M561" s="142"/>
      <c r="N561" s="142"/>
      <c r="O561" s="142"/>
      <c r="P561" s="142"/>
      <c r="X561" s="142"/>
      <c r="Y561" s="142"/>
      <c r="Z561" s="142"/>
      <c r="AA561" s="142"/>
      <c r="AB561" s="188"/>
      <c r="AC561" s="188"/>
      <c r="AD561" s="142"/>
      <c r="AL561" s="142"/>
      <c r="AM561" s="142"/>
      <c r="AN561" s="142"/>
      <c r="AO561" s="142"/>
      <c r="AQ561" s="142"/>
      <c r="AR561" s="142"/>
      <c r="AV561" s="142"/>
      <c r="AX561" s="142"/>
      <c r="BG561" s="142"/>
      <c r="BI561" s="142"/>
      <c r="BK561" s="142"/>
      <c r="BQ561" s="142"/>
      <c r="BT561" s="142"/>
      <c r="BU561" s="142"/>
      <c r="BW561" s="142"/>
      <c r="CD561" s="142"/>
      <c r="CE561" s="142"/>
    </row>
    <row r="562" spans="1:83" s="2" customFormat="1">
      <c r="A562" s="82"/>
      <c r="B562" s="14"/>
      <c r="C562" s="3"/>
      <c r="D562" s="142"/>
      <c r="M562" s="142"/>
      <c r="N562" s="142"/>
      <c r="O562" s="142"/>
      <c r="P562" s="142"/>
      <c r="X562" s="142"/>
      <c r="Y562" s="142"/>
      <c r="Z562" s="142"/>
      <c r="AA562" s="142"/>
      <c r="AB562" s="188"/>
      <c r="AC562" s="188"/>
      <c r="AD562" s="142"/>
      <c r="AL562" s="142"/>
      <c r="AM562" s="142"/>
      <c r="AN562" s="142"/>
      <c r="AO562" s="142"/>
      <c r="AQ562" s="142"/>
      <c r="AR562" s="142"/>
      <c r="AV562" s="142"/>
      <c r="AX562" s="142"/>
      <c r="BG562" s="142"/>
      <c r="BI562" s="142"/>
      <c r="BK562" s="142"/>
      <c r="BQ562" s="142"/>
      <c r="BT562" s="142"/>
      <c r="BU562" s="142"/>
      <c r="BW562" s="142"/>
      <c r="CD562" s="142"/>
      <c r="CE562" s="142"/>
    </row>
    <row r="563" spans="1:83" s="2" customFormat="1">
      <c r="A563" s="82"/>
      <c r="B563" s="14"/>
      <c r="C563" s="3"/>
      <c r="D563" s="142"/>
      <c r="M563" s="142"/>
      <c r="N563" s="142"/>
      <c r="O563" s="142"/>
      <c r="P563" s="142"/>
      <c r="X563" s="142"/>
      <c r="Y563" s="142"/>
      <c r="Z563" s="142"/>
      <c r="AA563" s="142"/>
      <c r="AB563" s="188"/>
      <c r="AC563" s="188"/>
      <c r="AD563" s="142"/>
      <c r="AL563" s="142"/>
      <c r="AM563" s="142"/>
      <c r="AN563" s="142"/>
      <c r="AO563" s="142"/>
      <c r="AQ563" s="142"/>
      <c r="AR563" s="142"/>
      <c r="AV563" s="142"/>
      <c r="AX563" s="142"/>
      <c r="BG563" s="142"/>
      <c r="BI563" s="142"/>
      <c r="BK563" s="142"/>
      <c r="BQ563" s="142"/>
      <c r="BT563" s="142"/>
      <c r="BU563" s="142"/>
      <c r="BW563" s="142"/>
      <c r="CD563" s="142"/>
      <c r="CE563" s="142"/>
    </row>
    <row r="564" spans="1:83" s="2" customFormat="1">
      <c r="A564" s="82"/>
      <c r="B564" s="14"/>
      <c r="C564" s="3"/>
      <c r="D564" s="142"/>
      <c r="M564" s="142"/>
      <c r="N564" s="142"/>
      <c r="O564" s="142"/>
      <c r="P564" s="142"/>
      <c r="X564" s="142"/>
      <c r="Y564" s="142"/>
      <c r="Z564" s="142"/>
      <c r="AA564" s="142"/>
      <c r="AB564" s="188"/>
      <c r="AC564" s="188"/>
      <c r="AD564" s="142"/>
      <c r="AL564" s="142"/>
      <c r="AM564" s="142"/>
      <c r="AN564" s="142"/>
      <c r="AO564" s="142"/>
      <c r="AQ564" s="142"/>
      <c r="AR564" s="142"/>
      <c r="AV564" s="142"/>
      <c r="AX564" s="142"/>
      <c r="BG564" s="142"/>
      <c r="BI564" s="142"/>
      <c r="BK564" s="142"/>
      <c r="BQ564" s="142"/>
      <c r="BT564" s="142"/>
      <c r="BU564" s="142"/>
      <c r="BW564" s="142"/>
      <c r="CD564" s="142"/>
      <c r="CE564" s="142"/>
    </row>
    <row r="565" spans="1:83" s="2" customFormat="1">
      <c r="A565" s="82"/>
      <c r="B565" s="14"/>
      <c r="C565" s="3"/>
      <c r="D565" s="142"/>
      <c r="M565" s="142"/>
      <c r="N565" s="142"/>
      <c r="O565" s="142"/>
      <c r="P565" s="142"/>
      <c r="X565" s="142"/>
      <c r="Y565" s="142"/>
      <c r="Z565" s="142"/>
      <c r="AA565" s="142"/>
      <c r="AB565" s="188"/>
      <c r="AC565" s="188"/>
      <c r="AD565" s="142"/>
      <c r="AL565" s="142"/>
      <c r="AM565" s="142"/>
      <c r="AN565" s="142"/>
      <c r="AO565" s="142"/>
      <c r="AQ565" s="142"/>
      <c r="AR565" s="142"/>
      <c r="AV565" s="142"/>
      <c r="AX565" s="142"/>
      <c r="BG565" s="142"/>
      <c r="BI565" s="142"/>
      <c r="BK565" s="142"/>
      <c r="BQ565" s="142"/>
      <c r="BT565" s="142"/>
      <c r="BU565" s="142"/>
      <c r="BW565" s="142"/>
      <c r="CD565" s="142"/>
      <c r="CE565" s="142"/>
    </row>
    <row r="566" spans="1:83" s="2" customFormat="1">
      <c r="A566" s="82"/>
      <c r="B566" s="14"/>
      <c r="C566" s="3"/>
      <c r="D566" s="142"/>
      <c r="M566" s="142"/>
      <c r="N566" s="142"/>
      <c r="O566" s="142"/>
      <c r="P566" s="142"/>
      <c r="X566" s="142"/>
      <c r="Y566" s="142"/>
      <c r="Z566" s="142"/>
      <c r="AA566" s="142"/>
      <c r="AB566" s="188"/>
      <c r="AC566" s="188"/>
      <c r="AD566" s="142"/>
      <c r="AL566" s="142"/>
      <c r="AM566" s="142"/>
      <c r="AN566" s="142"/>
      <c r="AO566" s="142"/>
      <c r="AQ566" s="142"/>
      <c r="AR566" s="142"/>
      <c r="AV566" s="142"/>
      <c r="AX566" s="142"/>
      <c r="BG566" s="142"/>
      <c r="BI566" s="142"/>
      <c r="BK566" s="142"/>
      <c r="BQ566" s="142"/>
      <c r="BT566" s="142"/>
      <c r="BU566" s="142"/>
      <c r="BW566" s="142"/>
      <c r="CD566" s="142"/>
      <c r="CE566" s="142"/>
    </row>
    <row r="567" spans="1:83" s="2" customFormat="1">
      <c r="A567" s="82"/>
      <c r="B567" s="14"/>
      <c r="C567" s="3"/>
      <c r="D567" s="142"/>
      <c r="M567" s="142"/>
      <c r="N567" s="142"/>
      <c r="O567" s="142"/>
      <c r="P567" s="142"/>
      <c r="X567" s="142"/>
      <c r="Y567" s="142"/>
      <c r="Z567" s="142"/>
      <c r="AA567" s="142"/>
      <c r="AB567" s="188"/>
      <c r="AC567" s="188"/>
      <c r="AD567" s="142"/>
      <c r="AL567" s="142"/>
      <c r="AM567" s="142"/>
      <c r="AN567" s="142"/>
      <c r="AO567" s="142"/>
      <c r="AQ567" s="142"/>
      <c r="AR567" s="142"/>
      <c r="AV567" s="142"/>
      <c r="AX567" s="142"/>
      <c r="BG567" s="142"/>
      <c r="BI567" s="142"/>
      <c r="BK567" s="142"/>
      <c r="BQ567" s="142"/>
      <c r="BT567" s="142"/>
      <c r="BU567" s="142"/>
      <c r="BW567" s="142"/>
      <c r="CD567" s="142"/>
      <c r="CE567" s="142"/>
    </row>
    <row r="568" spans="1:83" s="2" customFormat="1">
      <c r="A568" s="82"/>
      <c r="B568" s="14"/>
      <c r="C568" s="3"/>
      <c r="D568" s="142"/>
      <c r="M568" s="142"/>
      <c r="N568" s="142"/>
      <c r="O568" s="142"/>
      <c r="P568" s="142"/>
      <c r="X568" s="142"/>
      <c r="Y568" s="142"/>
      <c r="Z568" s="142"/>
      <c r="AA568" s="142"/>
      <c r="AB568" s="188"/>
      <c r="AC568" s="188"/>
      <c r="AD568" s="142"/>
      <c r="AL568" s="142"/>
      <c r="AM568" s="142"/>
      <c r="AN568" s="142"/>
      <c r="AO568" s="142"/>
      <c r="AQ568" s="142"/>
      <c r="AR568" s="142"/>
      <c r="AV568" s="142"/>
      <c r="AX568" s="142"/>
      <c r="BG568" s="142"/>
      <c r="BI568" s="142"/>
      <c r="BK568" s="142"/>
      <c r="BQ568" s="142"/>
      <c r="BT568" s="142"/>
      <c r="BU568" s="142"/>
      <c r="BW568" s="142"/>
      <c r="CD568" s="142"/>
      <c r="CE568" s="142"/>
    </row>
    <row r="569" spans="1:83" s="2" customFormat="1">
      <c r="A569" s="82"/>
      <c r="B569" s="14"/>
      <c r="C569" s="3"/>
      <c r="D569" s="142"/>
      <c r="M569" s="142"/>
      <c r="N569" s="142"/>
      <c r="O569" s="142"/>
      <c r="P569" s="142"/>
      <c r="X569" s="142"/>
      <c r="Y569" s="142"/>
      <c r="Z569" s="142"/>
      <c r="AA569" s="142"/>
      <c r="AB569" s="188"/>
      <c r="AC569" s="188"/>
      <c r="AD569" s="142"/>
      <c r="AL569" s="142"/>
      <c r="AM569" s="142"/>
      <c r="AN569" s="142"/>
      <c r="AO569" s="142"/>
      <c r="AQ569" s="142"/>
      <c r="AR569" s="142"/>
      <c r="AV569" s="142"/>
      <c r="AX569" s="142"/>
      <c r="BG569" s="142"/>
      <c r="BI569" s="142"/>
      <c r="BK569" s="142"/>
      <c r="BQ569" s="142"/>
      <c r="BT569" s="142"/>
      <c r="BU569" s="142"/>
      <c r="BW569" s="142"/>
      <c r="CD569" s="142"/>
      <c r="CE569" s="142"/>
    </row>
    <row r="570" spans="1:83" s="2" customFormat="1">
      <c r="A570" s="82"/>
      <c r="B570" s="14"/>
      <c r="C570" s="3"/>
      <c r="D570" s="142"/>
      <c r="M570" s="142"/>
      <c r="N570" s="142"/>
      <c r="O570" s="142"/>
      <c r="P570" s="142"/>
      <c r="X570" s="142"/>
      <c r="Y570" s="142"/>
      <c r="Z570" s="142"/>
      <c r="AA570" s="142"/>
      <c r="AB570" s="188"/>
      <c r="AC570" s="188"/>
      <c r="AD570" s="142"/>
      <c r="AL570" s="142"/>
      <c r="AM570" s="142"/>
      <c r="AN570" s="142"/>
      <c r="AO570" s="142"/>
      <c r="AQ570" s="142"/>
      <c r="AR570" s="142"/>
      <c r="AV570" s="142"/>
      <c r="AX570" s="142"/>
      <c r="BG570" s="142"/>
      <c r="BI570" s="142"/>
      <c r="BK570" s="142"/>
      <c r="BQ570" s="142"/>
      <c r="BT570" s="142"/>
      <c r="BU570" s="142"/>
      <c r="BW570" s="142"/>
      <c r="CD570" s="142"/>
      <c r="CE570" s="142"/>
    </row>
    <row r="571" spans="1:83" s="2" customFormat="1">
      <c r="A571" s="82"/>
      <c r="B571" s="14"/>
      <c r="C571" s="3"/>
      <c r="D571" s="142"/>
      <c r="M571" s="142"/>
      <c r="N571" s="142"/>
      <c r="O571" s="142"/>
      <c r="P571" s="142"/>
      <c r="X571" s="142"/>
      <c r="Y571" s="142"/>
      <c r="Z571" s="142"/>
      <c r="AA571" s="142"/>
      <c r="AB571" s="188"/>
      <c r="AC571" s="188"/>
      <c r="AD571" s="142"/>
      <c r="AL571" s="142"/>
      <c r="AM571" s="142"/>
      <c r="AN571" s="142"/>
      <c r="AO571" s="142"/>
      <c r="AQ571" s="142"/>
      <c r="AR571" s="142"/>
      <c r="AV571" s="142"/>
      <c r="AX571" s="142"/>
      <c r="BG571" s="142"/>
      <c r="BI571" s="142"/>
      <c r="BK571" s="142"/>
      <c r="BQ571" s="142"/>
      <c r="BT571" s="142"/>
      <c r="BU571" s="142"/>
      <c r="BW571" s="142"/>
      <c r="CD571" s="142"/>
      <c r="CE571" s="142"/>
    </row>
    <row r="572" spans="1:83" s="2" customFormat="1">
      <c r="A572" s="82"/>
      <c r="B572" s="14"/>
      <c r="C572" s="3"/>
      <c r="D572" s="142"/>
      <c r="M572" s="142"/>
      <c r="N572" s="142"/>
      <c r="O572" s="142"/>
      <c r="P572" s="142"/>
      <c r="X572" s="142"/>
      <c r="Y572" s="142"/>
      <c r="Z572" s="142"/>
      <c r="AA572" s="142"/>
      <c r="AB572" s="188"/>
      <c r="AC572" s="188"/>
      <c r="AD572" s="142"/>
      <c r="AL572" s="142"/>
      <c r="AM572" s="142"/>
      <c r="AN572" s="142"/>
      <c r="AO572" s="142"/>
      <c r="AQ572" s="142"/>
      <c r="AR572" s="142"/>
      <c r="AV572" s="142"/>
      <c r="AX572" s="142"/>
      <c r="BG572" s="142"/>
      <c r="BI572" s="142"/>
      <c r="BK572" s="142"/>
      <c r="BQ572" s="142"/>
      <c r="BT572" s="142"/>
      <c r="BU572" s="142"/>
      <c r="BW572" s="142"/>
      <c r="CD572" s="142"/>
      <c r="CE572" s="142"/>
    </row>
    <row r="573" spans="1:83" s="2" customFormat="1">
      <c r="A573" s="82"/>
      <c r="B573" s="14"/>
      <c r="C573" s="3"/>
      <c r="D573" s="142"/>
      <c r="M573" s="142"/>
      <c r="N573" s="142"/>
      <c r="O573" s="142"/>
      <c r="P573" s="142"/>
      <c r="X573" s="142"/>
      <c r="Y573" s="142"/>
      <c r="Z573" s="142"/>
      <c r="AA573" s="142"/>
      <c r="AB573" s="188"/>
      <c r="AC573" s="188"/>
      <c r="AD573" s="142"/>
      <c r="AL573" s="142"/>
      <c r="AM573" s="142"/>
      <c r="AN573" s="142"/>
      <c r="AO573" s="142"/>
      <c r="AQ573" s="142"/>
      <c r="AR573" s="142"/>
      <c r="AV573" s="142"/>
      <c r="AX573" s="142"/>
      <c r="BG573" s="142"/>
      <c r="BI573" s="142"/>
      <c r="BK573" s="142"/>
      <c r="BQ573" s="142"/>
      <c r="BT573" s="142"/>
      <c r="BU573" s="142"/>
      <c r="BW573" s="142"/>
      <c r="CD573" s="142"/>
      <c r="CE573" s="142"/>
    </row>
    <row r="574" spans="1:83" s="2" customFormat="1">
      <c r="A574" s="82"/>
      <c r="B574" s="14"/>
      <c r="C574" s="3"/>
      <c r="D574" s="142"/>
      <c r="M574" s="142"/>
      <c r="N574" s="142"/>
      <c r="O574" s="142"/>
      <c r="P574" s="142"/>
      <c r="X574" s="142"/>
      <c r="Y574" s="142"/>
      <c r="Z574" s="142"/>
      <c r="AA574" s="142"/>
      <c r="AB574" s="188"/>
      <c r="AC574" s="188"/>
      <c r="AD574" s="142"/>
      <c r="AL574" s="142"/>
      <c r="AM574" s="142"/>
      <c r="AN574" s="142"/>
      <c r="AO574" s="142"/>
      <c r="AQ574" s="142"/>
      <c r="AR574" s="142"/>
      <c r="AV574" s="142"/>
      <c r="AX574" s="142"/>
      <c r="BG574" s="142"/>
      <c r="BI574" s="142"/>
      <c r="BK574" s="142"/>
      <c r="BQ574" s="142"/>
      <c r="BT574" s="142"/>
      <c r="BU574" s="142"/>
      <c r="BW574" s="142"/>
      <c r="CD574" s="142"/>
      <c r="CE574" s="142"/>
    </row>
    <row r="575" spans="1:83" s="2" customFormat="1">
      <c r="A575" s="82"/>
      <c r="B575" s="14"/>
      <c r="C575" s="3"/>
      <c r="D575" s="142"/>
      <c r="M575" s="142"/>
      <c r="N575" s="142"/>
      <c r="O575" s="142"/>
      <c r="P575" s="142"/>
      <c r="X575" s="142"/>
      <c r="Y575" s="142"/>
      <c r="Z575" s="142"/>
      <c r="AA575" s="142"/>
      <c r="AB575" s="188"/>
      <c r="AC575" s="188"/>
      <c r="AD575" s="142"/>
      <c r="AL575" s="142"/>
      <c r="AM575" s="142"/>
      <c r="AN575" s="142"/>
      <c r="AO575" s="142"/>
      <c r="AQ575" s="142"/>
      <c r="AR575" s="142"/>
      <c r="AV575" s="142"/>
      <c r="AX575" s="142"/>
      <c r="BG575" s="142"/>
      <c r="BI575" s="142"/>
      <c r="BK575" s="142"/>
      <c r="BQ575" s="142"/>
      <c r="BT575" s="142"/>
      <c r="BU575" s="142"/>
      <c r="BW575" s="142"/>
      <c r="CD575" s="142"/>
      <c r="CE575" s="142"/>
    </row>
    <row r="576" spans="1:83" s="2" customFormat="1">
      <c r="A576" s="82"/>
      <c r="B576" s="14"/>
      <c r="C576" s="3"/>
      <c r="D576" s="142"/>
      <c r="M576" s="142"/>
      <c r="N576" s="142"/>
      <c r="O576" s="142"/>
      <c r="P576" s="142"/>
      <c r="X576" s="142"/>
      <c r="Y576" s="142"/>
      <c r="Z576" s="142"/>
      <c r="AA576" s="142"/>
      <c r="AB576" s="188"/>
      <c r="AC576" s="188"/>
      <c r="AD576" s="142"/>
      <c r="AL576" s="142"/>
      <c r="AM576" s="142"/>
      <c r="AN576" s="142"/>
      <c r="AO576" s="142"/>
      <c r="AQ576" s="142"/>
      <c r="AR576" s="142"/>
      <c r="AV576" s="142"/>
      <c r="AX576" s="142"/>
      <c r="BG576" s="142"/>
      <c r="BI576" s="142"/>
      <c r="BK576" s="142"/>
      <c r="BQ576" s="142"/>
      <c r="BT576" s="142"/>
      <c r="BU576" s="142"/>
      <c r="BW576" s="142"/>
      <c r="CD576" s="142"/>
      <c r="CE576" s="142"/>
    </row>
    <row r="577" spans="1:83" s="2" customFormat="1">
      <c r="A577" s="82"/>
      <c r="B577" s="14"/>
      <c r="C577" s="3"/>
      <c r="D577" s="142"/>
      <c r="M577" s="142"/>
      <c r="N577" s="142"/>
      <c r="O577" s="142"/>
      <c r="P577" s="142"/>
      <c r="X577" s="142"/>
      <c r="Y577" s="142"/>
      <c r="Z577" s="142"/>
      <c r="AA577" s="142"/>
      <c r="AB577" s="188"/>
      <c r="AC577" s="188"/>
      <c r="AD577" s="142"/>
      <c r="AL577" s="142"/>
      <c r="AM577" s="142"/>
      <c r="AN577" s="142"/>
      <c r="AO577" s="142"/>
      <c r="AQ577" s="142"/>
      <c r="AR577" s="142"/>
      <c r="AV577" s="142"/>
      <c r="AX577" s="142"/>
      <c r="BG577" s="142"/>
      <c r="BI577" s="142"/>
      <c r="BK577" s="142"/>
      <c r="BQ577" s="142"/>
      <c r="BT577" s="142"/>
      <c r="BU577" s="142"/>
      <c r="BW577" s="142"/>
      <c r="CD577" s="142"/>
      <c r="CE577" s="142"/>
    </row>
    <row r="578" spans="1:83" s="2" customFormat="1">
      <c r="A578" s="82"/>
      <c r="B578" s="14"/>
      <c r="C578" s="3"/>
      <c r="D578" s="142"/>
      <c r="M578" s="142"/>
      <c r="N578" s="142"/>
      <c r="O578" s="142"/>
      <c r="P578" s="142"/>
      <c r="X578" s="142"/>
      <c r="Y578" s="142"/>
      <c r="Z578" s="142"/>
      <c r="AA578" s="142"/>
      <c r="AB578" s="188"/>
      <c r="AC578" s="188"/>
      <c r="AD578" s="142"/>
      <c r="AL578" s="142"/>
      <c r="AM578" s="142"/>
      <c r="AN578" s="142"/>
      <c r="AO578" s="142"/>
      <c r="AQ578" s="142"/>
      <c r="AR578" s="142"/>
      <c r="AV578" s="142"/>
      <c r="AX578" s="142"/>
      <c r="BG578" s="142"/>
      <c r="BI578" s="142"/>
      <c r="BK578" s="142"/>
      <c r="BQ578" s="142"/>
      <c r="BT578" s="142"/>
      <c r="BU578" s="142"/>
      <c r="BW578" s="142"/>
      <c r="CD578" s="142"/>
      <c r="CE578" s="142"/>
    </row>
    <row r="579" spans="1:83" s="2" customFormat="1">
      <c r="A579" s="82"/>
      <c r="B579" s="14"/>
      <c r="C579" s="3"/>
      <c r="D579" s="142"/>
      <c r="M579" s="142"/>
      <c r="N579" s="142"/>
      <c r="O579" s="142"/>
      <c r="P579" s="142"/>
      <c r="X579" s="142"/>
      <c r="Y579" s="142"/>
      <c r="Z579" s="142"/>
      <c r="AA579" s="142"/>
      <c r="AB579" s="188"/>
      <c r="AC579" s="188"/>
      <c r="AD579" s="142"/>
      <c r="AL579" s="142"/>
      <c r="AM579" s="142"/>
      <c r="AN579" s="142"/>
      <c r="AO579" s="142"/>
      <c r="AQ579" s="142"/>
      <c r="AR579" s="142"/>
      <c r="AV579" s="142"/>
      <c r="AX579" s="142"/>
      <c r="BG579" s="142"/>
      <c r="BI579" s="142"/>
      <c r="BK579" s="142"/>
      <c r="BQ579" s="142"/>
      <c r="BT579" s="142"/>
      <c r="BU579" s="142"/>
      <c r="BW579" s="142"/>
      <c r="CD579" s="142"/>
      <c r="CE579" s="142"/>
    </row>
    <row r="580" spans="1:83" s="2" customFormat="1">
      <c r="A580" s="82"/>
      <c r="B580" s="14"/>
      <c r="C580" s="3"/>
      <c r="D580" s="142"/>
      <c r="M580" s="142"/>
      <c r="N580" s="142"/>
      <c r="O580" s="142"/>
      <c r="P580" s="142"/>
      <c r="X580" s="142"/>
      <c r="Y580" s="142"/>
      <c r="Z580" s="142"/>
      <c r="AA580" s="142"/>
      <c r="AB580" s="188"/>
      <c r="AC580" s="188"/>
      <c r="AD580" s="142"/>
      <c r="AL580" s="142"/>
      <c r="AM580" s="142"/>
      <c r="AN580" s="142"/>
      <c r="AO580" s="142"/>
      <c r="AQ580" s="142"/>
      <c r="AR580" s="142"/>
      <c r="AV580" s="142"/>
      <c r="AX580" s="142"/>
      <c r="BG580" s="142"/>
      <c r="BI580" s="142"/>
      <c r="BK580" s="142"/>
      <c r="BQ580" s="142"/>
      <c r="BT580" s="142"/>
      <c r="BU580" s="142"/>
      <c r="BW580" s="142"/>
      <c r="CD580" s="142"/>
      <c r="CE580" s="142"/>
    </row>
    <row r="581" spans="1:83" s="2" customFormat="1">
      <c r="A581" s="82"/>
      <c r="B581" s="14"/>
      <c r="C581" s="3"/>
      <c r="D581" s="142"/>
      <c r="M581" s="142"/>
      <c r="N581" s="142"/>
      <c r="O581" s="142"/>
      <c r="P581" s="142"/>
      <c r="X581" s="142"/>
      <c r="Y581" s="142"/>
      <c r="Z581" s="142"/>
      <c r="AA581" s="142"/>
      <c r="AB581" s="188"/>
      <c r="AC581" s="188"/>
      <c r="AD581" s="142"/>
      <c r="AL581" s="142"/>
      <c r="AM581" s="142"/>
      <c r="AN581" s="142"/>
      <c r="AO581" s="142"/>
      <c r="AQ581" s="142"/>
      <c r="AR581" s="142"/>
      <c r="AV581" s="142"/>
      <c r="AX581" s="142"/>
      <c r="BG581" s="142"/>
      <c r="BI581" s="142"/>
      <c r="BK581" s="142"/>
      <c r="BQ581" s="142"/>
      <c r="BT581" s="142"/>
      <c r="BU581" s="142"/>
      <c r="BW581" s="142"/>
      <c r="CD581" s="142"/>
      <c r="CE581" s="142"/>
    </row>
    <row r="582" spans="1:83" s="2" customFormat="1">
      <c r="A582" s="82"/>
      <c r="B582" s="14"/>
      <c r="C582" s="3"/>
      <c r="D582" s="142"/>
      <c r="M582" s="142"/>
      <c r="N582" s="142"/>
      <c r="O582" s="142"/>
      <c r="P582" s="142"/>
      <c r="X582" s="142"/>
      <c r="Y582" s="142"/>
      <c r="Z582" s="142"/>
      <c r="AA582" s="142"/>
      <c r="AB582" s="188"/>
      <c r="AC582" s="188"/>
      <c r="AD582" s="142"/>
      <c r="AL582" s="142"/>
      <c r="AM582" s="142"/>
      <c r="AN582" s="142"/>
      <c r="AO582" s="142"/>
      <c r="AQ582" s="142"/>
      <c r="AR582" s="142"/>
      <c r="AV582" s="142"/>
      <c r="AX582" s="142"/>
      <c r="BG582" s="142"/>
      <c r="BI582" s="142"/>
      <c r="BK582" s="142"/>
      <c r="BQ582" s="142"/>
      <c r="BT582" s="142"/>
      <c r="BU582" s="142"/>
      <c r="BW582" s="142"/>
      <c r="CD582" s="142"/>
      <c r="CE582" s="142"/>
    </row>
    <row r="583" spans="1:83" s="2" customFormat="1">
      <c r="A583" s="82"/>
      <c r="B583" s="14"/>
      <c r="C583" s="3"/>
      <c r="D583" s="142"/>
      <c r="M583" s="142"/>
      <c r="N583" s="142"/>
      <c r="O583" s="142"/>
      <c r="P583" s="142"/>
      <c r="X583" s="142"/>
      <c r="Y583" s="142"/>
      <c r="Z583" s="142"/>
      <c r="AA583" s="142"/>
      <c r="AB583" s="188"/>
      <c r="AC583" s="188"/>
      <c r="AD583" s="142"/>
      <c r="AL583" s="142"/>
      <c r="AM583" s="142"/>
      <c r="AN583" s="142"/>
      <c r="AO583" s="142"/>
      <c r="AQ583" s="142"/>
      <c r="AR583" s="142"/>
      <c r="AV583" s="142"/>
      <c r="AX583" s="142"/>
      <c r="BG583" s="142"/>
      <c r="BI583" s="142"/>
      <c r="BK583" s="142"/>
      <c r="BQ583" s="142"/>
      <c r="BT583" s="142"/>
      <c r="BU583" s="142"/>
      <c r="BW583" s="142"/>
      <c r="CD583" s="142"/>
      <c r="CE583" s="142"/>
    </row>
    <row r="584" spans="1:83" s="2" customFormat="1">
      <c r="A584" s="82"/>
      <c r="B584" s="14"/>
      <c r="C584" s="3"/>
      <c r="D584" s="142"/>
      <c r="M584" s="142"/>
      <c r="N584" s="142"/>
      <c r="O584" s="142"/>
      <c r="P584" s="142"/>
      <c r="X584" s="142"/>
      <c r="Y584" s="142"/>
      <c r="Z584" s="142"/>
      <c r="AA584" s="142"/>
      <c r="AB584" s="188"/>
      <c r="AC584" s="188"/>
      <c r="AD584" s="142"/>
      <c r="AL584" s="142"/>
      <c r="AM584" s="142"/>
      <c r="AN584" s="142"/>
      <c r="AO584" s="142"/>
      <c r="AQ584" s="142"/>
      <c r="AR584" s="142"/>
      <c r="AV584" s="142"/>
      <c r="AX584" s="142"/>
      <c r="BG584" s="142"/>
      <c r="BI584" s="142"/>
      <c r="BK584" s="142"/>
      <c r="BQ584" s="142"/>
      <c r="BT584" s="142"/>
      <c r="BU584" s="142"/>
      <c r="BW584" s="142"/>
      <c r="CD584" s="142"/>
      <c r="CE584" s="142"/>
    </row>
    <row r="585" spans="1:83" s="2" customFormat="1">
      <c r="A585" s="82"/>
      <c r="B585" s="14"/>
      <c r="C585" s="3"/>
      <c r="D585" s="142"/>
      <c r="M585" s="142"/>
      <c r="N585" s="142"/>
      <c r="O585" s="142"/>
      <c r="P585" s="142"/>
      <c r="X585" s="142"/>
      <c r="Y585" s="142"/>
      <c r="Z585" s="142"/>
      <c r="AA585" s="142"/>
      <c r="AB585" s="188"/>
      <c r="AC585" s="188"/>
      <c r="AD585" s="142"/>
      <c r="AL585" s="142"/>
      <c r="AM585" s="142"/>
      <c r="AN585" s="142"/>
      <c r="AO585" s="142"/>
      <c r="AQ585" s="142"/>
      <c r="AR585" s="142"/>
      <c r="AV585" s="142"/>
      <c r="AX585" s="142"/>
      <c r="BG585" s="142"/>
      <c r="BI585" s="142"/>
      <c r="BK585" s="142"/>
      <c r="BQ585" s="142"/>
      <c r="BT585" s="142"/>
      <c r="BU585" s="142"/>
      <c r="BW585" s="142"/>
      <c r="CD585" s="142"/>
      <c r="CE585" s="142"/>
    </row>
    <row r="586" spans="1:83" s="2" customFormat="1">
      <c r="A586" s="82"/>
      <c r="B586" s="14"/>
      <c r="C586" s="3"/>
      <c r="D586" s="142"/>
      <c r="M586" s="142"/>
      <c r="N586" s="142"/>
      <c r="O586" s="142"/>
      <c r="P586" s="142"/>
      <c r="X586" s="142"/>
      <c r="Y586" s="142"/>
      <c r="Z586" s="142"/>
      <c r="AA586" s="142"/>
      <c r="AB586" s="188"/>
      <c r="AC586" s="188"/>
      <c r="AD586" s="142"/>
      <c r="AL586" s="142"/>
      <c r="AM586" s="142"/>
      <c r="AN586" s="142"/>
      <c r="AO586" s="142"/>
      <c r="AQ586" s="142"/>
      <c r="AR586" s="142"/>
      <c r="AV586" s="142"/>
      <c r="AX586" s="142"/>
      <c r="BG586" s="142"/>
      <c r="BI586" s="142"/>
      <c r="BK586" s="142"/>
      <c r="BQ586" s="142"/>
      <c r="BT586" s="142"/>
      <c r="BU586" s="142"/>
      <c r="BW586" s="142"/>
      <c r="CD586" s="142"/>
      <c r="CE586" s="142"/>
    </row>
    <row r="587" spans="1:83" s="2" customFormat="1">
      <c r="A587" s="82"/>
      <c r="B587" s="14"/>
      <c r="C587" s="3"/>
      <c r="D587" s="142"/>
      <c r="M587" s="142"/>
      <c r="N587" s="142"/>
      <c r="O587" s="142"/>
      <c r="P587" s="142"/>
      <c r="X587" s="142"/>
      <c r="Y587" s="142"/>
      <c r="Z587" s="142"/>
      <c r="AA587" s="142"/>
      <c r="AB587" s="188"/>
      <c r="AC587" s="188"/>
      <c r="AD587" s="142"/>
      <c r="AL587" s="142"/>
      <c r="AM587" s="142"/>
      <c r="AN587" s="142"/>
      <c r="AO587" s="142"/>
      <c r="AQ587" s="142"/>
      <c r="AR587" s="142"/>
      <c r="AV587" s="142"/>
      <c r="AX587" s="142"/>
      <c r="BG587" s="142"/>
      <c r="BI587" s="142"/>
      <c r="BK587" s="142"/>
      <c r="BQ587" s="142"/>
      <c r="BT587" s="142"/>
      <c r="BU587" s="142"/>
      <c r="BW587" s="142"/>
      <c r="CD587" s="142"/>
      <c r="CE587" s="142"/>
    </row>
    <row r="588" spans="1:83" s="2" customFormat="1">
      <c r="A588" s="82"/>
      <c r="B588" s="14"/>
      <c r="C588" s="3"/>
      <c r="D588" s="142"/>
      <c r="M588" s="142"/>
      <c r="N588" s="142"/>
      <c r="O588" s="142"/>
      <c r="P588" s="142"/>
      <c r="X588" s="142"/>
      <c r="Y588" s="142"/>
      <c r="Z588" s="142"/>
      <c r="AA588" s="142"/>
      <c r="AB588" s="188"/>
      <c r="AC588" s="188"/>
      <c r="AD588" s="142"/>
      <c r="AL588" s="142"/>
      <c r="AM588" s="142"/>
      <c r="AN588" s="142"/>
      <c r="AO588" s="142"/>
      <c r="AQ588" s="142"/>
      <c r="AR588" s="142"/>
      <c r="AV588" s="142"/>
      <c r="AX588" s="142"/>
      <c r="BG588" s="142"/>
      <c r="BI588" s="142"/>
      <c r="BK588" s="142"/>
      <c r="BQ588" s="142"/>
      <c r="BT588" s="142"/>
      <c r="BU588" s="142"/>
      <c r="BW588" s="142"/>
      <c r="CD588" s="142"/>
      <c r="CE588" s="142"/>
    </row>
    <row r="589" spans="1:83" s="2" customFormat="1">
      <c r="A589" s="82"/>
      <c r="B589" s="14"/>
      <c r="C589" s="3"/>
      <c r="D589" s="142"/>
      <c r="M589" s="142"/>
      <c r="N589" s="142"/>
      <c r="O589" s="142"/>
      <c r="P589" s="142"/>
      <c r="X589" s="142"/>
      <c r="Y589" s="142"/>
      <c r="Z589" s="142"/>
      <c r="AA589" s="142"/>
      <c r="AB589" s="188"/>
      <c r="AC589" s="188"/>
      <c r="AD589" s="142"/>
      <c r="AL589" s="142"/>
      <c r="AM589" s="142"/>
      <c r="AN589" s="142"/>
      <c r="AO589" s="142"/>
      <c r="AQ589" s="142"/>
      <c r="AR589" s="142"/>
      <c r="AV589" s="142"/>
      <c r="AX589" s="142"/>
      <c r="BG589" s="142"/>
      <c r="BI589" s="142"/>
      <c r="BK589" s="142"/>
      <c r="BQ589" s="142"/>
      <c r="BT589" s="142"/>
      <c r="BU589" s="142"/>
      <c r="BW589" s="142"/>
      <c r="CD589" s="142"/>
      <c r="CE589" s="142"/>
    </row>
    <row r="590" spans="1:83" s="2" customFormat="1">
      <c r="A590" s="82"/>
      <c r="B590" s="14"/>
      <c r="C590" s="3"/>
      <c r="D590" s="142"/>
      <c r="M590" s="142"/>
      <c r="N590" s="142"/>
      <c r="O590" s="142"/>
      <c r="P590" s="142"/>
      <c r="X590" s="142"/>
      <c r="Y590" s="142"/>
      <c r="Z590" s="142"/>
      <c r="AA590" s="142"/>
      <c r="AB590" s="188"/>
      <c r="AC590" s="188"/>
      <c r="AD590" s="142"/>
      <c r="AL590" s="142"/>
      <c r="AM590" s="142"/>
      <c r="AN590" s="142"/>
      <c r="AO590" s="142"/>
      <c r="AQ590" s="142"/>
      <c r="AR590" s="142"/>
      <c r="AV590" s="142"/>
      <c r="AX590" s="142"/>
      <c r="BG590" s="142"/>
      <c r="BI590" s="142"/>
      <c r="BK590" s="142"/>
      <c r="BQ590" s="142"/>
      <c r="BT590" s="142"/>
      <c r="BU590" s="142"/>
      <c r="BW590" s="142"/>
      <c r="CD590" s="142"/>
      <c r="CE590" s="142"/>
    </row>
    <row r="591" spans="1:83" s="2" customFormat="1">
      <c r="A591" s="82"/>
      <c r="B591" s="14"/>
      <c r="C591" s="3"/>
      <c r="D591" s="142"/>
      <c r="M591" s="142"/>
      <c r="N591" s="142"/>
      <c r="O591" s="142"/>
      <c r="P591" s="142"/>
      <c r="X591" s="142"/>
      <c r="Y591" s="142"/>
      <c r="Z591" s="142"/>
      <c r="AA591" s="142"/>
      <c r="AB591" s="188"/>
      <c r="AC591" s="188"/>
      <c r="AD591" s="142"/>
      <c r="AL591" s="142"/>
      <c r="AM591" s="142"/>
      <c r="AN591" s="142"/>
      <c r="AO591" s="142"/>
      <c r="AQ591" s="142"/>
      <c r="AR591" s="142"/>
      <c r="AV591" s="142"/>
      <c r="AX591" s="142"/>
      <c r="BG591" s="142"/>
      <c r="BI591" s="142"/>
      <c r="BK591" s="142"/>
      <c r="BQ591" s="142"/>
      <c r="BT591" s="142"/>
      <c r="BU591" s="142"/>
      <c r="BW591" s="142"/>
      <c r="CD591" s="142"/>
      <c r="CE591" s="142"/>
    </row>
    <row r="592" spans="1:83" s="2" customFormat="1">
      <c r="A592" s="82"/>
      <c r="B592" s="14"/>
      <c r="C592" s="3"/>
      <c r="D592" s="142"/>
      <c r="M592" s="142"/>
      <c r="N592" s="142"/>
      <c r="O592" s="142"/>
      <c r="P592" s="142"/>
      <c r="X592" s="142"/>
      <c r="Y592" s="142"/>
      <c r="Z592" s="142"/>
      <c r="AA592" s="142"/>
      <c r="AB592" s="188"/>
      <c r="AC592" s="188"/>
      <c r="AD592" s="142"/>
      <c r="AL592" s="142"/>
      <c r="AM592" s="142"/>
      <c r="AN592" s="142"/>
      <c r="AO592" s="142"/>
      <c r="AQ592" s="142"/>
      <c r="AR592" s="142"/>
      <c r="AV592" s="142"/>
      <c r="AX592" s="142"/>
      <c r="BG592" s="142"/>
      <c r="BI592" s="142"/>
      <c r="BK592" s="142"/>
      <c r="BQ592" s="142"/>
      <c r="BT592" s="142"/>
      <c r="BU592" s="142"/>
      <c r="BW592" s="142"/>
      <c r="CD592" s="142"/>
      <c r="CE592" s="142"/>
    </row>
    <row r="593" spans="1:83" s="2" customFormat="1">
      <c r="A593" s="82"/>
      <c r="B593" s="14"/>
      <c r="C593" s="3"/>
      <c r="D593" s="142"/>
      <c r="M593" s="142"/>
      <c r="N593" s="142"/>
      <c r="O593" s="142"/>
      <c r="P593" s="142"/>
      <c r="X593" s="142"/>
      <c r="Y593" s="142"/>
      <c r="Z593" s="142"/>
      <c r="AA593" s="142"/>
      <c r="AB593" s="188"/>
      <c r="AC593" s="188"/>
      <c r="AD593" s="142"/>
      <c r="AL593" s="142"/>
      <c r="AM593" s="142"/>
      <c r="AN593" s="142"/>
      <c r="AO593" s="142"/>
      <c r="AQ593" s="142"/>
      <c r="AR593" s="142"/>
      <c r="AV593" s="142"/>
      <c r="AX593" s="142"/>
      <c r="BG593" s="142"/>
      <c r="BI593" s="142"/>
      <c r="BK593" s="142"/>
      <c r="BQ593" s="142"/>
      <c r="BT593" s="142"/>
      <c r="BU593" s="142"/>
      <c r="BW593" s="142"/>
      <c r="CD593" s="142"/>
      <c r="CE593" s="142"/>
    </row>
    <row r="594" spans="1:83" s="2" customFormat="1">
      <c r="A594" s="82"/>
      <c r="B594" s="14"/>
      <c r="C594" s="3"/>
      <c r="D594" s="142"/>
      <c r="M594" s="142"/>
      <c r="N594" s="142"/>
      <c r="O594" s="142"/>
      <c r="P594" s="142"/>
      <c r="X594" s="142"/>
      <c r="Y594" s="142"/>
      <c r="Z594" s="142"/>
      <c r="AA594" s="142"/>
      <c r="AB594" s="188"/>
      <c r="AC594" s="188"/>
      <c r="AD594" s="142"/>
      <c r="AL594" s="142"/>
      <c r="AM594" s="142"/>
      <c r="AN594" s="142"/>
      <c r="AO594" s="142"/>
      <c r="AQ594" s="142"/>
      <c r="AR594" s="142"/>
      <c r="AV594" s="142"/>
      <c r="AX594" s="142"/>
      <c r="BG594" s="142"/>
      <c r="BI594" s="142"/>
      <c r="BK594" s="142"/>
      <c r="BQ594" s="142"/>
      <c r="BT594" s="142"/>
      <c r="BU594" s="142"/>
      <c r="BW594" s="142"/>
      <c r="CD594" s="142"/>
      <c r="CE594" s="142"/>
    </row>
    <row r="595" spans="1:83" s="2" customFormat="1">
      <c r="A595" s="82"/>
      <c r="B595" s="14"/>
      <c r="C595" s="3"/>
      <c r="D595" s="142"/>
      <c r="M595" s="142"/>
      <c r="N595" s="142"/>
      <c r="O595" s="142"/>
      <c r="P595" s="142"/>
      <c r="X595" s="142"/>
      <c r="Y595" s="142"/>
      <c r="Z595" s="142"/>
      <c r="AA595" s="142"/>
      <c r="AB595" s="188"/>
      <c r="AC595" s="188"/>
      <c r="AD595" s="142"/>
      <c r="AL595" s="142"/>
      <c r="AM595" s="142"/>
      <c r="AN595" s="142"/>
      <c r="AO595" s="142"/>
      <c r="AQ595" s="142"/>
      <c r="AR595" s="142"/>
      <c r="AV595" s="142"/>
      <c r="AX595" s="142"/>
      <c r="BG595" s="142"/>
      <c r="BI595" s="142"/>
      <c r="BK595" s="142"/>
      <c r="BQ595" s="142"/>
      <c r="BT595" s="142"/>
      <c r="BU595" s="142"/>
      <c r="BW595" s="142"/>
      <c r="CD595" s="142"/>
      <c r="CE595" s="142"/>
    </row>
    <row r="596" spans="1:83" s="2" customFormat="1">
      <c r="A596" s="82"/>
      <c r="B596" s="14"/>
      <c r="C596" s="3"/>
      <c r="D596" s="142"/>
      <c r="M596" s="142"/>
      <c r="N596" s="142"/>
      <c r="O596" s="142"/>
      <c r="P596" s="142"/>
      <c r="X596" s="142"/>
      <c r="Y596" s="142"/>
      <c r="Z596" s="142"/>
      <c r="AA596" s="142"/>
      <c r="AB596" s="188"/>
      <c r="AC596" s="188"/>
      <c r="AD596" s="142"/>
      <c r="AL596" s="142"/>
      <c r="AM596" s="142"/>
      <c r="AN596" s="142"/>
      <c r="AO596" s="142"/>
      <c r="AQ596" s="142"/>
      <c r="AR596" s="142"/>
      <c r="AV596" s="142"/>
      <c r="AX596" s="142"/>
      <c r="BG596" s="142"/>
      <c r="BI596" s="142"/>
      <c r="BK596" s="142"/>
      <c r="BQ596" s="142"/>
      <c r="BT596" s="142"/>
      <c r="BU596" s="142"/>
      <c r="BW596" s="142"/>
      <c r="CD596" s="142"/>
      <c r="CE596" s="142"/>
    </row>
    <row r="597" spans="1:83" s="2" customFormat="1">
      <c r="A597" s="82"/>
      <c r="B597" s="14"/>
      <c r="C597" s="3"/>
      <c r="D597" s="142"/>
      <c r="M597" s="142"/>
      <c r="N597" s="142"/>
      <c r="O597" s="142"/>
      <c r="P597" s="142"/>
      <c r="X597" s="142"/>
      <c r="Y597" s="142"/>
      <c r="Z597" s="142"/>
      <c r="AA597" s="142"/>
      <c r="AB597" s="188"/>
      <c r="AC597" s="188"/>
      <c r="AD597" s="142"/>
      <c r="AL597" s="142"/>
      <c r="AM597" s="142"/>
      <c r="AN597" s="142"/>
      <c r="AO597" s="142"/>
      <c r="AQ597" s="142"/>
      <c r="AR597" s="142"/>
      <c r="AV597" s="142"/>
      <c r="AX597" s="142"/>
      <c r="BG597" s="142"/>
      <c r="BI597" s="142"/>
      <c r="BK597" s="142"/>
      <c r="BQ597" s="142"/>
      <c r="BT597" s="142"/>
      <c r="BU597" s="142"/>
      <c r="BW597" s="142"/>
      <c r="CD597" s="142"/>
      <c r="CE597" s="142"/>
    </row>
    <row r="598" spans="1:83" s="2" customFormat="1">
      <c r="A598" s="82"/>
      <c r="B598" s="14"/>
      <c r="C598" s="3"/>
      <c r="D598" s="142"/>
      <c r="M598" s="142"/>
      <c r="N598" s="142"/>
      <c r="O598" s="142"/>
      <c r="P598" s="142"/>
      <c r="X598" s="142"/>
      <c r="Y598" s="142"/>
      <c r="Z598" s="142"/>
      <c r="AA598" s="142"/>
      <c r="AB598" s="188"/>
      <c r="AC598" s="188"/>
      <c r="AD598" s="142"/>
      <c r="AL598" s="142"/>
      <c r="AM598" s="142"/>
      <c r="AN598" s="142"/>
      <c r="AO598" s="142"/>
      <c r="AQ598" s="142"/>
      <c r="AR598" s="142"/>
      <c r="AV598" s="142"/>
      <c r="AX598" s="142"/>
      <c r="BG598" s="142"/>
      <c r="BI598" s="142"/>
      <c r="BK598" s="142"/>
      <c r="BQ598" s="142"/>
      <c r="BT598" s="142"/>
      <c r="BU598" s="142"/>
      <c r="BW598" s="142"/>
      <c r="CD598" s="142"/>
      <c r="CE598" s="142"/>
    </row>
    <row r="599" spans="1:83" s="2" customFormat="1">
      <c r="A599" s="82"/>
      <c r="B599" s="14"/>
      <c r="C599" s="3"/>
      <c r="D599" s="142"/>
      <c r="M599" s="142"/>
      <c r="N599" s="142"/>
      <c r="O599" s="142"/>
      <c r="P599" s="142"/>
      <c r="X599" s="142"/>
      <c r="Y599" s="142"/>
      <c r="Z599" s="142"/>
      <c r="AA599" s="142"/>
      <c r="AB599" s="188"/>
      <c r="AC599" s="188"/>
      <c r="AD599" s="142"/>
      <c r="AL599" s="142"/>
      <c r="AM599" s="142"/>
      <c r="AN599" s="142"/>
      <c r="AO599" s="142"/>
      <c r="AQ599" s="142"/>
      <c r="AR599" s="142"/>
      <c r="AV599" s="142"/>
      <c r="AX599" s="142"/>
      <c r="BG599" s="142"/>
      <c r="BI599" s="142"/>
      <c r="BK599" s="142"/>
      <c r="BQ599" s="142"/>
      <c r="BT599" s="142"/>
      <c r="BU599" s="142"/>
      <c r="BW599" s="142"/>
      <c r="CD599" s="142"/>
      <c r="CE599" s="142"/>
    </row>
    <row r="600" spans="1:83" s="2" customFormat="1">
      <c r="A600" s="82"/>
      <c r="B600" s="14"/>
      <c r="C600" s="3"/>
      <c r="D600" s="142"/>
      <c r="M600" s="142"/>
      <c r="N600" s="142"/>
      <c r="O600" s="142"/>
      <c r="P600" s="142"/>
      <c r="X600" s="142"/>
      <c r="Y600" s="142"/>
      <c r="Z600" s="142"/>
      <c r="AA600" s="142"/>
      <c r="AB600" s="188"/>
      <c r="AC600" s="188"/>
      <c r="AD600" s="142"/>
      <c r="AL600" s="142"/>
      <c r="AM600" s="142"/>
      <c r="AN600" s="142"/>
      <c r="AO600" s="142"/>
      <c r="AQ600" s="142"/>
      <c r="AR600" s="142"/>
      <c r="AV600" s="142"/>
      <c r="AX600" s="142"/>
      <c r="BG600" s="142"/>
      <c r="BI600" s="142"/>
      <c r="BK600" s="142"/>
      <c r="BQ600" s="142"/>
      <c r="BT600" s="142"/>
      <c r="BU600" s="142"/>
      <c r="BW600" s="142"/>
      <c r="CD600" s="142"/>
      <c r="CE600" s="142"/>
    </row>
    <row r="601" spans="1:83" s="2" customFormat="1">
      <c r="A601" s="82"/>
      <c r="B601" s="14"/>
      <c r="C601" s="3"/>
      <c r="D601" s="142"/>
      <c r="M601" s="142"/>
      <c r="N601" s="142"/>
      <c r="O601" s="142"/>
      <c r="P601" s="142"/>
      <c r="X601" s="142"/>
      <c r="Y601" s="142"/>
      <c r="Z601" s="142"/>
      <c r="AA601" s="142"/>
      <c r="AB601" s="188"/>
      <c r="AC601" s="188"/>
      <c r="AD601" s="142"/>
      <c r="AL601" s="142"/>
      <c r="AM601" s="142"/>
      <c r="AN601" s="142"/>
      <c r="AO601" s="142"/>
      <c r="AQ601" s="142"/>
      <c r="AR601" s="142"/>
      <c r="AV601" s="142"/>
      <c r="AX601" s="142"/>
      <c r="BG601" s="142"/>
      <c r="BI601" s="142"/>
      <c r="BK601" s="142"/>
      <c r="BQ601" s="142"/>
      <c r="BT601" s="142"/>
      <c r="BU601" s="142"/>
      <c r="BW601" s="142"/>
      <c r="CD601" s="142"/>
      <c r="CE601" s="142"/>
    </row>
    <row r="602" spans="1:83" s="2" customFormat="1">
      <c r="A602" s="82"/>
      <c r="B602" s="14"/>
      <c r="C602" s="3"/>
      <c r="D602" s="142"/>
      <c r="M602" s="142"/>
      <c r="N602" s="142"/>
      <c r="O602" s="142"/>
      <c r="P602" s="142"/>
      <c r="X602" s="142"/>
      <c r="Y602" s="142"/>
      <c r="Z602" s="142"/>
      <c r="AA602" s="142"/>
      <c r="AB602" s="188"/>
      <c r="AC602" s="188"/>
      <c r="AD602" s="142"/>
      <c r="AL602" s="142"/>
      <c r="AM602" s="142"/>
      <c r="AN602" s="142"/>
      <c r="AO602" s="142"/>
      <c r="AQ602" s="142"/>
      <c r="AR602" s="142"/>
      <c r="AV602" s="142"/>
      <c r="AX602" s="142"/>
      <c r="BG602" s="142"/>
      <c r="BI602" s="142"/>
      <c r="BK602" s="142"/>
      <c r="BQ602" s="142"/>
      <c r="BT602" s="142"/>
      <c r="BU602" s="142"/>
      <c r="BW602" s="142"/>
      <c r="CD602" s="142"/>
      <c r="CE602" s="142"/>
    </row>
    <row r="603" spans="1:83" s="2" customFormat="1">
      <c r="A603" s="82"/>
      <c r="B603" s="14"/>
      <c r="C603" s="3"/>
      <c r="D603" s="142"/>
      <c r="M603" s="142"/>
      <c r="N603" s="142"/>
      <c r="O603" s="142"/>
      <c r="P603" s="142"/>
      <c r="X603" s="142"/>
      <c r="Y603" s="142"/>
      <c r="Z603" s="142"/>
      <c r="AA603" s="142"/>
      <c r="AB603" s="188"/>
      <c r="AC603" s="188"/>
      <c r="AD603" s="142"/>
      <c r="AL603" s="142"/>
      <c r="AM603" s="142"/>
      <c r="AN603" s="142"/>
      <c r="AO603" s="142"/>
      <c r="AQ603" s="142"/>
      <c r="AR603" s="142"/>
      <c r="AV603" s="142"/>
      <c r="AX603" s="142"/>
      <c r="BG603" s="142"/>
      <c r="BI603" s="142"/>
      <c r="BK603" s="142"/>
      <c r="BQ603" s="142"/>
      <c r="BT603" s="142"/>
      <c r="BU603" s="142"/>
      <c r="BW603" s="142"/>
      <c r="CD603" s="142"/>
      <c r="CE603" s="142"/>
    </row>
    <row r="604" spans="1:83" s="2" customFormat="1">
      <c r="A604" s="82"/>
      <c r="B604" s="14"/>
      <c r="C604" s="3"/>
      <c r="D604" s="142"/>
      <c r="M604" s="142"/>
      <c r="N604" s="142"/>
      <c r="O604" s="142"/>
      <c r="P604" s="142"/>
      <c r="X604" s="142"/>
      <c r="Y604" s="142"/>
      <c r="Z604" s="142"/>
      <c r="AA604" s="142"/>
      <c r="AB604" s="188"/>
      <c r="AC604" s="188"/>
      <c r="AD604" s="142"/>
      <c r="AL604" s="142"/>
      <c r="AM604" s="142"/>
      <c r="AN604" s="142"/>
      <c r="AO604" s="142"/>
      <c r="AQ604" s="142"/>
      <c r="AR604" s="142"/>
      <c r="AV604" s="142"/>
      <c r="AX604" s="142"/>
      <c r="BG604" s="142"/>
      <c r="BI604" s="142"/>
      <c r="BK604" s="142"/>
      <c r="BQ604" s="142"/>
      <c r="BT604" s="142"/>
      <c r="BU604" s="142"/>
      <c r="BW604" s="142"/>
      <c r="CD604" s="142"/>
      <c r="CE604" s="142"/>
    </row>
    <row r="605" spans="1:83" s="2" customFormat="1">
      <c r="A605" s="82"/>
      <c r="B605" s="14"/>
      <c r="C605" s="3"/>
      <c r="D605" s="142"/>
      <c r="M605" s="142"/>
      <c r="N605" s="142"/>
      <c r="O605" s="142"/>
      <c r="P605" s="142"/>
      <c r="X605" s="142"/>
      <c r="Y605" s="142"/>
      <c r="Z605" s="142"/>
      <c r="AA605" s="142"/>
      <c r="AB605" s="188"/>
      <c r="AC605" s="188"/>
      <c r="AD605" s="142"/>
      <c r="AL605" s="142"/>
      <c r="AM605" s="142"/>
      <c r="AN605" s="142"/>
      <c r="AO605" s="142"/>
      <c r="AQ605" s="142"/>
      <c r="AR605" s="142"/>
      <c r="AV605" s="142"/>
      <c r="AX605" s="142"/>
      <c r="BG605" s="142"/>
      <c r="BI605" s="142"/>
      <c r="BK605" s="142"/>
      <c r="BQ605" s="142"/>
      <c r="BT605" s="142"/>
      <c r="BU605" s="142"/>
      <c r="BW605" s="142"/>
      <c r="CD605" s="142"/>
      <c r="CE605" s="142"/>
    </row>
    <row r="606" spans="1:83" s="2" customFormat="1">
      <c r="A606" s="82"/>
      <c r="B606" s="14"/>
      <c r="C606" s="3"/>
      <c r="D606" s="142"/>
      <c r="M606" s="142"/>
      <c r="N606" s="142"/>
      <c r="O606" s="142"/>
      <c r="P606" s="142"/>
      <c r="X606" s="142"/>
      <c r="Y606" s="142"/>
      <c r="Z606" s="142"/>
      <c r="AA606" s="142"/>
      <c r="AB606" s="188"/>
      <c r="AC606" s="188"/>
      <c r="AD606" s="142"/>
      <c r="AL606" s="142"/>
      <c r="AM606" s="142"/>
      <c r="AN606" s="142"/>
      <c r="AO606" s="142"/>
      <c r="AQ606" s="142"/>
      <c r="AR606" s="142"/>
      <c r="AV606" s="142"/>
      <c r="AX606" s="142"/>
      <c r="BG606" s="142"/>
      <c r="BI606" s="142"/>
      <c r="BK606" s="142"/>
      <c r="BQ606" s="142"/>
      <c r="BT606" s="142"/>
      <c r="BU606" s="142"/>
      <c r="BW606" s="142"/>
      <c r="CD606" s="142"/>
      <c r="CE606" s="142"/>
    </row>
    <row r="607" spans="1:83" s="2" customFormat="1">
      <c r="A607" s="82"/>
      <c r="B607" s="14"/>
      <c r="C607" s="3"/>
      <c r="D607" s="142"/>
      <c r="M607" s="142"/>
      <c r="N607" s="142"/>
      <c r="O607" s="142"/>
      <c r="P607" s="142"/>
      <c r="X607" s="142"/>
      <c r="Y607" s="142"/>
      <c r="Z607" s="142"/>
      <c r="AA607" s="142"/>
      <c r="AB607" s="188"/>
      <c r="AC607" s="188"/>
      <c r="AD607" s="142"/>
      <c r="AL607" s="142"/>
      <c r="AM607" s="142"/>
      <c r="AN607" s="142"/>
      <c r="AO607" s="142"/>
      <c r="AQ607" s="142"/>
      <c r="AR607" s="142"/>
      <c r="AV607" s="142"/>
      <c r="AX607" s="142"/>
      <c r="BG607" s="142"/>
      <c r="BI607" s="142"/>
      <c r="BK607" s="142"/>
      <c r="BQ607" s="142"/>
      <c r="BT607" s="142"/>
      <c r="BU607" s="142"/>
      <c r="BW607" s="142"/>
      <c r="CD607" s="142"/>
      <c r="CE607" s="142"/>
    </row>
    <row r="608" spans="1:83" s="2" customFormat="1">
      <c r="A608" s="82"/>
      <c r="B608" s="14"/>
      <c r="C608" s="3"/>
      <c r="D608" s="142"/>
      <c r="M608" s="142"/>
      <c r="N608" s="142"/>
      <c r="O608" s="142"/>
      <c r="P608" s="142"/>
      <c r="X608" s="142"/>
      <c r="Y608" s="142"/>
      <c r="Z608" s="142"/>
      <c r="AA608" s="142"/>
      <c r="AB608" s="188"/>
      <c r="AC608" s="188"/>
      <c r="AD608" s="142"/>
      <c r="AL608" s="142"/>
      <c r="AM608" s="142"/>
      <c r="AN608" s="142"/>
      <c r="AO608" s="142"/>
      <c r="AQ608" s="142"/>
      <c r="AR608" s="142"/>
      <c r="AV608" s="142"/>
      <c r="AX608" s="142"/>
      <c r="BG608" s="142"/>
      <c r="BI608" s="142"/>
      <c r="BK608" s="142"/>
      <c r="BQ608" s="142"/>
      <c r="BT608" s="142"/>
      <c r="BU608" s="142"/>
      <c r="BW608" s="142"/>
      <c r="CD608" s="142"/>
      <c r="CE608" s="142"/>
    </row>
    <row r="609" spans="1:83" s="2" customFormat="1">
      <c r="A609" s="82"/>
      <c r="B609" s="14"/>
      <c r="C609" s="3"/>
      <c r="D609" s="142"/>
      <c r="M609" s="142"/>
      <c r="N609" s="142"/>
      <c r="O609" s="142"/>
      <c r="P609" s="142"/>
      <c r="X609" s="142"/>
      <c r="Y609" s="142"/>
      <c r="Z609" s="142"/>
      <c r="AA609" s="142"/>
      <c r="AB609" s="188"/>
      <c r="AC609" s="188"/>
      <c r="AD609" s="142"/>
      <c r="AL609" s="142"/>
      <c r="AM609" s="142"/>
      <c r="AN609" s="142"/>
      <c r="AO609" s="142"/>
      <c r="AQ609" s="142"/>
      <c r="AR609" s="142"/>
      <c r="AV609" s="142"/>
      <c r="AX609" s="142"/>
      <c r="BG609" s="142"/>
      <c r="BI609" s="142"/>
      <c r="BK609" s="142"/>
      <c r="BQ609" s="142"/>
      <c r="BT609" s="142"/>
      <c r="BU609" s="142"/>
      <c r="BW609" s="142"/>
      <c r="CD609" s="142"/>
      <c r="CE609" s="142"/>
    </row>
    <row r="610" spans="1:83" s="2" customFormat="1">
      <c r="A610" s="82"/>
      <c r="B610" s="14"/>
      <c r="C610" s="3"/>
      <c r="D610" s="142"/>
      <c r="M610" s="142"/>
      <c r="N610" s="142"/>
      <c r="O610" s="142"/>
      <c r="P610" s="142"/>
      <c r="X610" s="142"/>
      <c r="Y610" s="142"/>
      <c r="Z610" s="142"/>
      <c r="AA610" s="142"/>
      <c r="AB610" s="188"/>
      <c r="AC610" s="188"/>
      <c r="AD610" s="142"/>
      <c r="AL610" s="142"/>
      <c r="AM610" s="142"/>
      <c r="AN610" s="142"/>
      <c r="AO610" s="142"/>
      <c r="AQ610" s="142"/>
      <c r="AR610" s="142"/>
      <c r="AV610" s="142"/>
      <c r="AX610" s="142"/>
      <c r="BG610" s="142"/>
      <c r="BI610" s="142"/>
      <c r="BK610" s="142"/>
      <c r="BQ610" s="142"/>
      <c r="BT610" s="142"/>
      <c r="BU610" s="142"/>
      <c r="BW610" s="142"/>
      <c r="CD610" s="142"/>
      <c r="CE610" s="142"/>
    </row>
    <row r="611" spans="1:83" s="2" customFormat="1">
      <c r="A611" s="82"/>
      <c r="B611" s="14"/>
      <c r="C611" s="3"/>
      <c r="D611" s="142"/>
      <c r="M611" s="142"/>
      <c r="N611" s="142"/>
      <c r="O611" s="142"/>
      <c r="P611" s="142"/>
      <c r="X611" s="142"/>
      <c r="Y611" s="142"/>
      <c r="Z611" s="142"/>
      <c r="AA611" s="142"/>
      <c r="AB611" s="188"/>
      <c r="AC611" s="188"/>
      <c r="AD611" s="142"/>
      <c r="AL611" s="142"/>
      <c r="AM611" s="142"/>
      <c r="AN611" s="142"/>
      <c r="AO611" s="142"/>
      <c r="AQ611" s="142"/>
      <c r="AR611" s="142"/>
      <c r="AV611" s="142"/>
      <c r="AX611" s="142"/>
      <c r="BG611" s="142"/>
      <c r="BI611" s="142"/>
      <c r="BK611" s="142"/>
      <c r="BQ611" s="142"/>
      <c r="BT611" s="142"/>
      <c r="BU611" s="142"/>
      <c r="BW611" s="142"/>
      <c r="CD611" s="142"/>
      <c r="CE611" s="142"/>
    </row>
    <row r="612" spans="1:83" s="2" customFormat="1">
      <c r="A612" s="82"/>
      <c r="B612" s="14"/>
      <c r="C612" s="3"/>
      <c r="D612" s="142"/>
      <c r="M612" s="142"/>
      <c r="N612" s="142"/>
      <c r="O612" s="142"/>
      <c r="P612" s="142"/>
      <c r="X612" s="142"/>
      <c r="Y612" s="142"/>
      <c r="Z612" s="142"/>
      <c r="AA612" s="142"/>
      <c r="AB612" s="188"/>
      <c r="AC612" s="188"/>
      <c r="AD612" s="142"/>
      <c r="AL612" s="142"/>
      <c r="AM612" s="142"/>
      <c r="AN612" s="142"/>
      <c r="AO612" s="142"/>
      <c r="AQ612" s="142"/>
      <c r="AR612" s="142"/>
      <c r="AV612" s="142"/>
      <c r="AX612" s="142"/>
      <c r="BG612" s="142"/>
      <c r="BI612" s="142"/>
      <c r="BK612" s="142"/>
      <c r="BQ612" s="142"/>
      <c r="BT612" s="142"/>
      <c r="BU612" s="142"/>
      <c r="BW612" s="142"/>
      <c r="CD612" s="142"/>
      <c r="CE612" s="142"/>
    </row>
    <row r="613" spans="1:83" s="2" customFormat="1">
      <c r="A613" s="82"/>
      <c r="B613" s="14"/>
      <c r="C613" s="3"/>
      <c r="D613" s="142"/>
      <c r="M613" s="142"/>
      <c r="N613" s="142"/>
      <c r="O613" s="142"/>
      <c r="P613" s="142"/>
      <c r="X613" s="142"/>
      <c r="Y613" s="142"/>
      <c r="Z613" s="142"/>
      <c r="AA613" s="142"/>
      <c r="AB613" s="188"/>
      <c r="AC613" s="188"/>
      <c r="AD613" s="142"/>
      <c r="AL613" s="142"/>
      <c r="AM613" s="142"/>
      <c r="AN613" s="142"/>
      <c r="AO613" s="142"/>
      <c r="AQ613" s="142"/>
      <c r="AR613" s="142"/>
      <c r="AV613" s="142"/>
      <c r="AX613" s="142"/>
      <c r="BG613" s="142"/>
      <c r="BI613" s="142"/>
      <c r="BK613" s="142"/>
      <c r="BQ613" s="142"/>
      <c r="BT613" s="142"/>
      <c r="BU613" s="142"/>
      <c r="BW613" s="142"/>
      <c r="CD613" s="142"/>
      <c r="CE613" s="142"/>
    </row>
    <row r="614" spans="1:83" s="2" customFormat="1">
      <c r="A614" s="82"/>
      <c r="B614" s="14"/>
      <c r="C614" s="3"/>
      <c r="D614" s="142"/>
      <c r="M614" s="142"/>
      <c r="N614" s="142"/>
      <c r="O614" s="142"/>
      <c r="P614" s="142"/>
      <c r="X614" s="142"/>
      <c r="Y614" s="142"/>
      <c r="Z614" s="142"/>
      <c r="AA614" s="142"/>
      <c r="AB614" s="188"/>
      <c r="AC614" s="188"/>
      <c r="AD614" s="142"/>
      <c r="AL614" s="142"/>
      <c r="AM614" s="142"/>
      <c r="AN614" s="142"/>
      <c r="AO614" s="142"/>
      <c r="AQ614" s="142"/>
      <c r="AR614" s="142"/>
      <c r="AV614" s="142"/>
      <c r="AX614" s="142"/>
      <c r="BG614" s="142"/>
      <c r="BI614" s="142"/>
      <c r="BK614" s="142"/>
      <c r="BQ614" s="142"/>
      <c r="BT614" s="142"/>
      <c r="BU614" s="142"/>
      <c r="BW614" s="142"/>
      <c r="CD614" s="142"/>
      <c r="CE614" s="142"/>
    </row>
    <row r="615" spans="1:83" s="2" customFormat="1">
      <c r="A615" s="82"/>
      <c r="B615" s="14"/>
      <c r="C615" s="3"/>
      <c r="D615" s="142"/>
      <c r="M615" s="142"/>
      <c r="N615" s="142"/>
      <c r="O615" s="142"/>
      <c r="P615" s="142"/>
      <c r="X615" s="142"/>
      <c r="Y615" s="142"/>
      <c r="Z615" s="142"/>
      <c r="AA615" s="142"/>
      <c r="AB615" s="188"/>
      <c r="AC615" s="188"/>
      <c r="AD615" s="142"/>
      <c r="AL615" s="142"/>
      <c r="AM615" s="142"/>
      <c r="AN615" s="142"/>
      <c r="AO615" s="142"/>
      <c r="AQ615" s="142"/>
      <c r="AR615" s="142"/>
      <c r="AV615" s="142"/>
      <c r="AX615" s="142"/>
      <c r="BG615" s="142"/>
      <c r="BI615" s="142"/>
      <c r="BK615" s="142"/>
      <c r="BQ615" s="142"/>
      <c r="BT615" s="142"/>
      <c r="BU615" s="142"/>
      <c r="BW615" s="142"/>
      <c r="CD615" s="142"/>
      <c r="CE615" s="142"/>
    </row>
    <row r="616" spans="1:83" s="2" customFormat="1">
      <c r="A616" s="82"/>
      <c r="B616" s="14"/>
      <c r="C616" s="3"/>
      <c r="D616" s="142"/>
      <c r="M616" s="142"/>
      <c r="N616" s="142"/>
      <c r="O616" s="142"/>
      <c r="P616" s="142"/>
      <c r="X616" s="142"/>
      <c r="Y616" s="142"/>
      <c r="Z616" s="142"/>
      <c r="AA616" s="142"/>
      <c r="AB616" s="188"/>
      <c r="AC616" s="188"/>
      <c r="AD616" s="142"/>
      <c r="AL616" s="142"/>
      <c r="AM616" s="142"/>
      <c r="AN616" s="142"/>
      <c r="AO616" s="142"/>
      <c r="AQ616" s="142"/>
      <c r="AR616" s="142"/>
      <c r="AV616" s="142"/>
      <c r="AX616" s="142"/>
      <c r="BG616" s="142"/>
      <c r="BI616" s="142"/>
      <c r="BK616" s="142"/>
      <c r="BQ616" s="142"/>
      <c r="BT616" s="142"/>
      <c r="BU616" s="142"/>
      <c r="BW616" s="142"/>
      <c r="CD616" s="142"/>
      <c r="CE616" s="142"/>
    </row>
    <row r="617" spans="1:83" s="2" customFormat="1">
      <c r="A617" s="82"/>
      <c r="B617" s="14"/>
      <c r="C617" s="3"/>
      <c r="D617" s="142"/>
      <c r="M617" s="142"/>
      <c r="N617" s="142"/>
      <c r="O617" s="142"/>
      <c r="P617" s="142"/>
      <c r="X617" s="142"/>
      <c r="Y617" s="142"/>
      <c r="Z617" s="142"/>
      <c r="AA617" s="142"/>
      <c r="AB617" s="188"/>
      <c r="AC617" s="188"/>
      <c r="AD617" s="142"/>
      <c r="AL617" s="142"/>
      <c r="AM617" s="142"/>
      <c r="AN617" s="142"/>
      <c r="AO617" s="142"/>
      <c r="AQ617" s="142"/>
      <c r="AR617" s="142"/>
      <c r="AV617" s="142"/>
      <c r="AX617" s="142"/>
      <c r="BG617" s="142"/>
      <c r="BI617" s="142"/>
      <c r="BK617" s="142"/>
      <c r="BQ617" s="142"/>
      <c r="BT617" s="142"/>
      <c r="BU617" s="142"/>
      <c r="BW617" s="142"/>
      <c r="CD617" s="142"/>
      <c r="CE617" s="142"/>
    </row>
    <row r="618" spans="1:83" s="2" customFormat="1">
      <c r="A618" s="82"/>
      <c r="B618" s="14"/>
      <c r="C618" s="3"/>
      <c r="D618" s="142"/>
      <c r="M618" s="142"/>
      <c r="N618" s="142"/>
      <c r="O618" s="142"/>
      <c r="P618" s="142"/>
      <c r="X618" s="142"/>
      <c r="Y618" s="142"/>
      <c r="Z618" s="142"/>
      <c r="AA618" s="142"/>
      <c r="AB618" s="188"/>
      <c r="AC618" s="188"/>
      <c r="AD618" s="142"/>
      <c r="AL618" s="142"/>
      <c r="AM618" s="142"/>
      <c r="AN618" s="142"/>
      <c r="AO618" s="142"/>
      <c r="AQ618" s="142"/>
      <c r="AR618" s="142"/>
      <c r="AV618" s="142"/>
      <c r="AX618" s="142"/>
      <c r="BG618" s="142"/>
      <c r="BI618" s="142"/>
      <c r="BK618" s="142"/>
      <c r="BQ618" s="142"/>
      <c r="BT618" s="142"/>
      <c r="BU618" s="142"/>
      <c r="BW618" s="142"/>
      <c r="CD618" s="142"/>
      <c r="CE618" s="142"/>
    </row>
    <row r="619" spans="1:83" s="2" customFormat="1">
      <c r="A619" s="82"/>
      <c r="B619" s="14"/>
      <c r="C619" s="3"/>
      <c r="D619" s="142"/>
      <c r="M619" s="142"/>
      <c r="N619" s="142"/>
      <c r="O619" s="142"/>
      <c r="P619" s="142"/>
      <c r="X619" s="142"/>
      <c r="Y619" s="142"/>
      <c r="Z619" s="142"/>
      <c r="AA619" s="142"/>
      <c r="AB619" s="188"/>
      <c r="AC619" s="188"/>
      <c r="AD619" s="142"/>
      <c r="AL619" s="142"/>
      <c r="AM619" s="142"/>
      <c r="AN619" s="142"/>
      <c r="AO619" s="142"/>
      <c r="AQ619" s="142"/>
      <c r="AR619" s="142"/>
      <c r="AV619" s="142"/>
      <c r="AX619" s="142"/>
      <c r="BG619" s="142"/>
      <c r="BI619" s="142"/>
      <c r="BK619" s="142"/>
      <c r="BQ619" s="142"/>
      <c r="BT619" s="142"/>
      <c r="BU619" s="142"/>
      <c r="BW619" s="142"/>
      <c r="CD619" s="142"/>
      <c r="CE619" s="142"/>
    </row>
    <row r="620" spans="1:83" s="2" customFormat="1">
      <c r="A620" s="82"/>
      <c r="B620" s="14"/>
      <c r="C620" s="3"/>
      <c r="D620" s="142"/>
      <c r="M620" s="142"/>
      <c r="N620" s="142"/>
      <c r="O620" s="142"/>
      <c r="P620" s="142"/>
      <c r="X620" s="142"/>
      <c r="Y620" s="142"/>
      <c r="Z620" s="142"/>
      <c r="AA620" s="142"/>
      <c r="AB620" s="188"/>
      <c r="AC620" s="188"/>
      <c r="AD620" s="142"/>
      <c r="AL620" s="142"/>
      <c r="AM620" s="142"/>
      <c r="AN620" s="142"/>
      <c r="AO620" s="142"/>
      <c r="AQ620" s="142"/>
      <c r="AR620" s="142"/>
      <c r="AV620" s="142"/>
      <c r="AX620" s="142"/>
      <c r="BG620" s="142"/>
      <c r="BI620" s="142"/>
      <c r="BK620" s="142"/>
      <c r="BQ620" s="142"/>
      <c r="BT620" s="142"/>
      <c r="BU620" s="142"/>
      <c r="BW620" s="142"/>
      <c r="CD620" s="142"/>
      <c r="CE620" s="142"/>
    </row>
    <row r="621" spans="1:83" s="2" customFormat="1">
      <c r="A621" s="82"/>
      <c r="B621" s="14"/>
      <c r="C621" s="3"/>
      <c r="D621" s="142"/>
      <c r="M621" s="142"/>
      <c r="N621" s="142"/>
      <c r="O621" s="142"/>
      <c r="P621" s="142"/>
      <c r="X621" s="142"/>
      <c r="Y621" s="142"/>
      <c r="Z621" s="142"/>
      <c r="AA621" s="142"/>
      <c r="AB621" s="188"/>
      <c r="AC621" s="188"/>
      <c r="AD621" s="142"/>
      <c r="AL621" s="142"/>
      <c r="AM621" s="142"/>
      <c r="AN621" s="142"/>
      <c r="AO621" s="142"/>
      <c r="AQ621" s="142"/>
      <c r="AR621" s="142"/>
      <c r="AV621" s="142"/>
      <c r="AX621" s="142"/>
      <c r="BG621" s="142"/>
      <c r="BI621" s="142"/>
      <c r="BK621" s="142"/>
      <c r="BQ621" s="142"/>
      <c r="BT621" s="142"/>
      <c r="BU621" s="142"/>
      <c r="BW621" s="142"/>
      <c r="CD621" s="142"/>
      <c r="CE621" s="142"/>
    </row>
    <row r="622" spans="1:83" s="2" customFormat="1">
      <c r="A622" s="82"/>
      <c r="B622" s="14"/>
      <c r="C622" s="3"/>
      <c r="D622" s="142"/>
      <c r="M622" s="142"/>
      <c r="N622" s="142"/>
      <c r="O622" s="142"/>
      <c r="P622" s="142"/>
      <c r="X622" s="142"/>
      <c r="Y622" s="142"/>
      <c r="Z622" s="142"/>
      <c r="AA622" s="142"/>
      <c r="AB622" s="188"/>
      <c r="AC622" s="188"/>
      <c r="AD622" s="142"/>
      <c r="AL622" s="142"/>
      <c r="AM622" s="142"/>
      <c r="AN622" s="142"/>
      <c r="AO622" s="142"/>
      <c r="AQ622" s="142"/>
      <c r="AR622" s="142"/>
      <c r="AV622" s="142"/>
      <c r="AX622" s="142"/>
      <c r="BG622" s="142"/>
      <c r="BI622" s="142"/>
      <c r="BK622" s="142"/>
      <c r="BQ622" s="142"/>
      <c r="BT622" s="142"/>
      <c r="BU622" s="142"/>
      <c r="BW622" s="142"/>
      <c r="CD622" s="142"/>
      <c r="CE622" s="142"/>
    </row>
    <row r="623" spans="1:83" s="2" customFormat="1">
      <c r="A623" s="82"/>
      <c r="B623" s="14"/>
      <c r="C623" s="3"/>
      <c r="D623" s="142"/>
      <c r="M623" s="142"/>
      <c r="N623" s="142"/>
      <c r="O623" s="142"/>
      <c r="P623" s="142"/>
      <c r="X623" s="142"/>
      <c r="Y623" s="142"/>
      <c r="Z623" s="142"/>
      <c r="AA623" s="142"/>
      <c r="AB623" s="188"/>
      <c r="AC623" s="188"/>
      <c r="AD623" s="142"/>
      <c r="AL623" s="142"/>
      <c r="AM623" s="142"/>
      <c r="AN623" s="142"/>
      <c r="AO623" s="142"/>
      <c r="AQ623" s="142"/>
      <c r="AR623" s="142"/>
      <c r="AV623" s="142"/>
      <c r="AX623" s="142"/>
      <c r="BG623" s="142"/>
      <c r="BI623" s="142"/>
      <c r="BK623" s="142"/>
      <c r="BQ623" s="142"/>
      <c r="BT623" s="142"/>
      <c r="BU623" s="142"/>
      <c r="BW623" s="142"/>
      <c r="CD623" s="142"/>
      <c r="CE623" s="142"/>
    </row>
    <row r="624" spans="1:83" s="2" customFormat="1">
      <c r="A624" s="82"/>
      <c r="B624" s="14"/>
      <c r="C624" s="1"/>
      <c r="D624" s="142"/>
      <c r="M624" s="142"/>
      <c r="N624" s="142"/>
      <c r="O624" s="142"/>
      <c r="P624" s="142"/>
      <c r="X624" s="142"/>
      <c r="Y624" s="142"/>
      <c r="Z624" s="142"/>
      <c r="AA624" s="142"/>
      <c r="AB624" s="188"/>
      <c r="AC624" s="188"/>
      <c r="AD624" s="142"/>
      <c r="AL624" s="142"/>
      <c r="AM624" s="142"/>
      <c r="AN624" s="142"/>
      <c r="AO624" s="142"/>
      <c r="AQ624" s="142"/>
      <c r="AR624" s="142"/>
      <c r="AV624" s="142"/>
      <c r="AX624" s="142"/>
      <c r="BG624" s="142"/>
      <c r="BI624" s="142"/>
      <c r="BK624" s="142"/>
      <c r="BQ624" s="142"/>
      <c r="BT624" s="142"/>
      <c r="BU624" s="142"/>
      <c r="BW624" s="142"/>
      <c r="CD624" s="142"/>
      <c r="CE624" s="142"/>
    </row>
    <row r="625" spans="1:83" s="2" customFormat="1">
      <c r="A625" s="82"/>
      <c r="B625" s="14"/>
      <c r="C625" s="1"/>
      <c r="D625" s="142"/>
      <c r="M625" s="142"/>
      <c r="N625" s="142"/>
      <c r="O625" s="142"/>
      <c r="P625" s="142"/>
      <c r="X625" s="142"/>
      <c r="Y625" s="142"/>
      <c r="Z625" s="142"/>
      <c r="AA625" s="142"/>
      <c r="AB625" s="188"/>
      <c r="AC625" s="188"/>
      <c r="AD625" s="142"/>
      <c r="AL625" s="142"/>
      <c r="AM625" s="142"/>
      <c r="AN625" s="142"/>
      <c r="AO625" s="142"/>
      <c r="AQ625" s="142"/>
      <c r="AR625" s="142"/>
      <c r="AV625" s="142"/>
      <c r="AX625" s="142"/>
      <c r="BG625" s="142"/>
      <c r="BI625" s="142"/>
      <c r="BK625" s="142"/>
      <c r="BQ625" s="142"/>
      <c r="BT625" s="142"/>
      <c r="BU625" s="142"/>
      <c r="BW625" s="142"/>
      <c r="CD625" s="142"/>
      <c r="CE625" s="142"/>
    </row>
    <row r="626" spans="1:83" s="2" customFormat="1">
      <c r="A626" s="82"/>
      <c r="B626" s="14"/>
      <c r="C626" s="1"/>
      <c r="D626" s="142"/>
      <c r="M626" s="142"/>
      <c r="N626" s="142"/>
      <c r="O626" s="142"/>
      <c r="P626" s="142"/>
      <c r="X626" s="142"/>
      <c r="Y626" s="142"/>
      <c r="Z626" s="142"/>
      <c r="AA626" s="142"/>
      <c r="AB626" s="188"/>
      <c r="AC626" s="188"/>
      <c r="AD626" s="142"/>
      <c r="AL626" s="142"/>
      <c r="AM626" s="142"/>
      <c r="AN626" s="142"/>
      <c r="AO626" s="142"/>
      <c r="AQ626" s="142"/>
      <c r="AR626" s="142"/>
      <c r="AV626" s="142"/>
      <c r="AX626" s="142"/>
      <c r="BG626" s="142"/>
      <c r="BI626" s="142"/>
      <c r="BK626" s="142"/>
      <c r="BQ626" s="142"/>
      <c r="BT626" s="142"/>
      <c r="BU626" s="142"/>
      <c r="BW626" s="142"/>
      <c r="CD626" s="142"/>
      <c r="CE626" s="142"/>
    </row>
    <row r="627" spans="1:83" s="2" customFormat="1">
      <c r="A627" s="82"/>
      <c r="B627" s="14"/>
      <c r="C627" s="1"/>
      <c r="D627" s="142"/>
      <c r="M627" s="142"/>
      <c r="N627" s="142"/>
      <c r="O627" s="142"/>
      <c r="P627" s="142"/>
      <c r="X627" s="142"/>
      <c r="Y627" s="142"/>
      <c r="Z627" s="142"/>
      <c r="AA627" s="142"/>
      <c r="AB627" s="188"/>
      <c r="AC627" s="188"/>
      <c r="AD627" s="142"/>
      <c r="AL627" s="142"/>
      <c r="AM627" s="142"/>
      <c r="AN627" s="142"/>
      <c r="AO627" s="142"/>
      <c r="AQ627" s="142"/>
      <c r="AR627" s="142"/>
      <c r="AV627" s="142"/>
      <c r="AX627" s="142"/>
      <c r="BG627" s="142"/>
      <c r="BI627" s="142"/>
      <c r="BK627" s="142"/>
      <c r="BQ627" s="142"/>
      <c r="BT627" s="142"/>
      <c r="BU627" s="142"/>
      <c r="BW627" s="142"/>
      <c r="CD627" s="142"/>
      <c r="CE627" s="142"/>
    </row>
    <row r="628" spans="1:83" s="2" customFormat="1">
      <c r="A628" s="82"/>
      <c r="B628" s="14"/>
      <c r="C628" s="1"/>
      <c r="D628" s="142"/>
      <c r="M628" s="142"/>
      <c r="N628" s="142"/>
      <c r="O628" s="142"/>
      <c r="P628" s="142"/>
      <c r="X628" s="142"/>
      <c r="Y628" s="142"/>
      <c r="Z628" s="142"/>
      <c r="AA628" s="142"/>
      <c r="AB628" s="188"/>
      <c r="AC628" s="188"/>
      <c r="AD628" s="142"/>
      <c r="AL628" s="142"/>
      <c r="AM628" s="142"/>
      <c r="AN628" s="142"/>
      <c r="AO628" s="142"/>
      <c r="AQ628" s="142"/>
      <c r="AR628" s="142"/>
      <c r="AV628" s="142"/>
      <c r="AX628" s="142"/>
      <c r="BG628" s="142"/>
      <c r="BI628" s="142"/>
      <c r="BK628" s="142"/>
      <c r="BQ628" s="142"/>
      <c r="BT628" s="142"/>
      <c r="BU628" s="142"/>
      <c r="BW628" s="142"/>
      <c r="CD628" s="142"/>
      <c r="CE628" s="142"/>
    </row>
    <row r="629" spans="1:83" s="2" customFormat="1">
      <c r="A629" s="82"/>
      <c r="B629" s="14"/>
      <c r="C629" s="1"/>
      <c r="D629" s="142"/>
      <c r="M629" s="142"/>
      <c r="N629" s="142"/>
      <c r="O629" s="142"/>
      <c r="P629" s="142"/>
      <c r="X629" s="142"/>
      <c r="Y629" s="142"/>
      <c r="Z629" s="142"/>
      <c r="AA629" s="142"/>
      <c r="AB629" s="188"/>
      <c r="AC629" s="188"/>
      <c r="AD629" s="142"/>
      <c r="AL629" s="142"/>
      <c r="AM629" s="142"/>
      <c r="AN629" s="142"/>
      <c r="AO629" s="142"/>
      <c r="AQ629" s="142"/>
      <c r="AR629" s="142"/>
      <c r="AV629" s="142"/>
      <c r="AX629" s="142"/>
      <c r="BG629" s="142"/>
      <c r="BI629" s="142"/>
      <c r="BK629" s="142"/>
      <c r="BQ629" s="142"/>
      <c r="BT629" s="142"/>
      <c r="BU629" s="142"/>
      <c r="BW629" s="142"/>
      <c r="CD629" s="142"/>
      <c r="CE629" s="142"/>
    </row>
    <row r="630" spans="1:83" s="2" customFormat="1">
      <c r="A630" s="82"/>
      <c r="B630" s="14"/>
      <c r="C630" s="1"/>
      <c r="D630" s="142"/>
      <c r="M630" s="142"/>
      <c r="N630" s="142"/>
      <c r="O630" s="142"/>
      <c r="P630" s="142"/>
      <c r="X630" s="142"/>
      <c r="Y630" s="142"/>
      <c r="Z630" s="142"/>
      <c r="AA630" s="142"/>
      <c r="AB630" s="188"/>
      <c r="AC630" s="188"/>
      <c r="AD630" s="142"/>
      <c r="AL630" s="142"/>
      <c r="AM630" s="142"/>
      <c r="AN630" s="142"/>
      <c r="AO630" s="142"/>
      <c r="AQ630" s="142"/>
      <c r="AR630" s="142"/>
      <c r="AV630" s="142"/>
      <c r="AX630" s="142"/>
      <c r="BG630" s="142"/>
      <c r="BI630" s="142"/>
      <c r="BK630" s="142"/>
      <c r="BQ630" s="142"/>
      <c r="BT630" s="142"/>
      <c r="BU630" s="142"/>
      <c r="BW630" s="142"/>
      <c r="CD630" s="142"/>
      <c r="CE630" s="142"/>
    </row>
  </sheetData>
  <mergeCells count="2">
    <mergeCell ref="A35:C35"/>
    <mergeCell ref="A111:C111"/>
  </mergeCells>
  <phoneticPr fontId="48" type="noConversion"/>
  <conditionalFormatting sqref="M52:Q52">
    <cfRule type="cellIs" dxfId="28" priority="1" stopIfTrue="1" operator="lessThan">
      <formula>0</formula>
    </cfRule>
  </conditionalFormatting>
  <printOptions horizontalCentered="1" verticalCentered="1"/>
  <pageMargins left="0.75" right="0.75" top="1" bottom="1" header="0" footer="0"/>
  <pageSetup scale="62" orientation="portrait" horizontalDpi="120" verticalDpi="72" r:id="rId1"/>
  <headerFooter alignWithMargins="0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Hoja4">
    <tabColor theme="9"/>
  </sheetPr>
  <dimension ref="A1:IX475"/>
  <sheetViews>
    <sheetView zoomScaleNormal="100" workbookViewId="0">
      <pane xSplit="3" ySplit="10" topLeftCell="BS295" activePane="bottomRight" state="frozen"/>
      <selection pane="topRight" activeCell="D1" sqref="D1"/>
      <selection pane="bottomLeft" activeCell="A7" sqref="A7"/>
      <selection pane="bottomRight" activeCell="BT302" sqref="BT302"/>
    </sheetView>
  </sheetViews>
  <sheetFormatPr baseColWidth="10" defaultColWidth="11.44140625" defaultRowHeight="13.2"/>
  <cols>
    <col min="1" max="1" width="12.109375" style="316" customWidth="1"/>
    <col min="2" max="2" width="11.5546875" style="408" customWidth="1"/>
    <col min="3" max="3" width="43" style="445" customWidth="1"/>
    <col min="4" max="4" width="15.33203125" style="418" bestFit="1" customWidth="1"/>
    <col min="5" max="5" width="16.5546875" style="313" customWidth="1"/>
    <col min="6" max="7" width="13.6640625" style="313" customWidth="1"/>
    <col min="8" max="8" width="13.6640625" style="418" bestFit="1" customWidth="1"/>
    <col min="9" max="9" width="16.44140625" style="418" customWidth="1"/>
    <col min="10" max="10" width="13" style="418" bestFit="1" customWidth="1"/>
    <col min="11" max="11" width="13" style="313" customWidth="1"/>
    <col min="12" max="12" width="13.6640625" style="313" bestFit="1" customWidth="1"/>
    <col min="13" max="13" width="14.109375" style="313" bestFit="1" customWidth="1"/>
    <col min="14" max="14" width="13" style="313" bestFit="1" customWidth="1"/>
    <col min="15" max="16" width="14.109375" style="313" bestFit="1" customWidth="1"/>
    <col min="17" max="17" width="14.44140625" style="313" bestFit="1" customWidth="1"/>
    <col min="18" max="18" width="13.88671875" style="314" bestFit="1" customWidth="1"/>
    <col min="19" max="19" width="13.88671875" style="313" bestFit="1" customWidth="1"/>
    <col min="20" max="20" width="12.33203125" style="313" bestFit="1" customWidth="1"/>
    <col min="21" max="21" width="11.6640625" style="313" customWidth="1"/>
    <col min="22" max="22" width="13.6640625" style="313" customWidth="1"/>
    <col min="23" max="23" width="15.109375" style="313" customWidth="1"/>
    <col min="24" max="24" width="13.33203125" style="313" customWidth="1"/>
    <col min="25" max="25" width="13" style="314" bestFit="1" customWidth="1"/>
    <col min="26" max="26" width="14.109375" style="313" customWidth="1"/>
    <col min="27" max="27" width="11.6640625" style="313" bestFit="1" customWidth="1"/>
    <col min="28" max="28" width="13.88671875" style="313" customWidth="1"/>
    <col min="29" max="29" width="13.33203125" style="314" bestFit="1" customWidth="1"/>
    <col min="30" max="30" width="13.88671875" style="313" bestFit="1" customWidth="1"/>
    <col min="31" max="31" width="12.88671875" style="314" bestFit="1" customWidth="1"/>
    <col min="32" max="32" width="13.33203125" style="315" bestFit="1" customWidth="1"/>
    <col min="33" max="33" width="12.33203125" style="313" bestFit="1" customWidth="1"/>
    <col min="34" max="34" width="14.33203125" style="313" bestFit="1" customWidth="1"/>
    <col min="35" max="35" width="14" style="313" customWidth="1"/>
    <col min="36" max="36" width="14" style="313" hidden="1" customWidth="1"/>
    <col min="37" max="37" width="14.6640625" style="313" bestFit="1" customWidth="1"/>
    <col min="38" max="38" width="17.6640625" style="314" customWidth="1"/>
    <col min="39" max="39" width="13.33203125" style="313" bestFit="1" customWidth="1"/>
    <col min="40" max="40" width="13.88671875" style="314" bestFit="1" customWidth="1"/>
    <col min="41" max="42" width="13.88671875" style="313" bestFit="1" customWidth="1"/>
    <col min="43" max="43" width="14.6640625" style="313" customWidth="1"/>
    <col min="44" max="44" width="12.88671875" style="313" bestFit="1" customWidth="1"/>
    <col min="45" max="45" width="13.33203125" style="313" bestFit="1" customWidth="1"/>
    <col min="46" max="46" width="13.33203125" style="314" customWidth="1"/>
    <col min="47" max="47" width="18.88671875" style="314" customWidth="1"/>
    <col min="48" max="48" width="12.6640625" style="313" customWidth="1"/>
    <col min="49" max="49" width="13" style="314" bestFit="1" customWidth="1"/>
    <col min="50" max="50" width="12.33203125" style="313" customWidth="1"/>
    <col min="51" max="51" width="12.88671875" style="313" bestFit="1" customWidth="1"/>
    <col min="52" max="52" width="12.33203125" style="314" bestFit="1" customWidth="1"/>
    <col min="53" max="53" width="12.88671875" style="313" bestFit="1" customWidth="1"/>
    <col min="54" max="55" width="11.6640625" style="313" customWidth="1"/>
    <col min="56" max="57" width="11.6640625" style="313" bestFit="1" customWidth="1"/>
    <col min="58" max="58" width="13" style="314" bestFit="1" customWidth="1"/>
    <col min="59" max="59" width="11.5546875" style="313" bestFit="1" customWidth="1"/>
    <col min="60" max="60" width="13.33203125" style="313" bestFit="1" customWidth="1"/>
    <col min="61" max="61" width="12.6640625" style="313" bestFit="1" customWidth="1"/>
    <col min="62" max="62" width="11.6640625" style="313" bestFit="1" customWidth="1"/>
    <col min="63" max="63" width="11.44140625" style="313"/>
    <col min="64" max="64" width="12.6640625" style="313" customWidth="1"/>
    <col min="65" max="65" width="11.44140625" style="313"/>
    <col min="66" max="66" width="13.5546875" style="314" customWidth="1"/>
    <col min="67" max="68" width="11.44140625" style="313"/>
    <col min="69" max="69" width="11.6640625" style="313" bestFit="1" customWidth="1"/>
    <col min="70" max="70" width="13.6640625" style="313" bestFit="1" customWidth="1"/>
    <col min="71" max="71" width="11.6640625" style="313" bestFit="1" customWidth="1"/>
    <col min="72" max="72" width="12.88671875" style="313" bestFit="1" customWidth="1"/>
    <col min="73" max="73" width="13.33203125" style="313" bestFit="1" customWidth="1"/>
    <col min="74" max="74" width="14.33203125" style="313" customWidth="1"/>
    <col min="75" max="75" width="11.6640625" style="313" bestFit="1" customWidth="1"/>
    <col min="76" max="76" width="12.33203125" style="313" customWidth="1"/>
    <col min="77" max="77" width="15.44140625" style="313" customWidth="1"/>
    <col min="78" max="78" width="11.6640625" style="313" customWidth="1"/>
    <col min="79" max="79" width="12.33203125" style="313" bestFit="1" customWidth="1"/>
    <col min="80" max="80" width="15.44140625" style="313" customWidth="1"/>
    <col min="81" max="81" width="14.33203125" style="313" bestFit="1" customWidth="1"/>
    <col min="82" max="82" width="13.88671875" style="314" bestFit="1" customWidth="1"/>
    <col min="83" max="83" width="13.6640625" style="313" bestFit="1" customWidth="1"/>
    <col min="84" max="84" width="20.33203125" style="418" customWidth="1"/>
    <col min="85" max="85" width="13.33203125" style="418" customWidth="1"/>
    <col min="86" max="86" width="15.88671875" style="418" bestFit="1" customWidth="1"/>
    <col min="87" max="87" width="16.33203125" style="418" customWidth="1"/>
    <col min="88" max="92" width="13.5546875" style="418" customWidth="1"/>
    <col min="93" max="93" width="13.33203125" style="418" bestFit="1" customWidth="1"/>
    <col min="94" max="94" width="14.33203125" style="418" customWidth="1"/>
    <col min="95" max="95" width="11.44140625" style="418"/>
    <col min="96" max="96" width="13.44140625" style="418" customWidth="1"/>
    <col min="97" max="97" width="12.88671875" style="314" bestFit="1" customWidth="1"/>
    <col min="98" max="98" width="11.6640625" style="418" bestFit="1" customWidth="1"/>
    <col min="99" max="99" width="11.6640625" style="313" bestFit="1" customWidth="1"/>
    <col min="100" max="102" width="18.109375" style="313" customWidth="1"/>
    <col min="103" max="16384" width="11.44140625" style="313"/>
  </cols>
  <sheetData>
    <row r="1" spans="1:98">
      <c r="A1" s="407" t="s">
        <v>0</v>
      </c>
      <c r="AL1" s="438" t="s">
        <v>421</v>
      </c>
      <c r="AM1" s="315">
        <v>3791581.83</v>
      </c>
      <c r="AO1" s="282"/>
      <c r="AP1" s="315">
        <f>+AO1-AO2</f>
        <v>0</v>
      </c>
    </row>
    <row r="2" spans="1:98" ht="13.8">
      <c r="A2" s="407" t="s">
        <v>1</v>
      </c>
      <c r="Z2" s="417"/>
      <c r="AH2" s="314">
        <f>82500-24750</f>
        <v>57750</v>
      </c>
      <c r="AI2" s="314">
        <v>6265</v>
      </c>
      <c r="AJ2" s="446"/>
      <c r="AK2" s="313" t="s">
        <v>422</v>
      </c>
      <c r="AL2" s="438" t="s">
        <v>423</v>
      </c>
      <c r="AM2" s="315">
        <v>2375914.73</v>
      </c>
      <c r="AN2" s="282">
        <v>339264</v>
      </c>
      <c r="AO2" s="577"/>
      <c r="AR2" s="315">
        <f>3096216.2-AM9</f>
        <v>482990.78000000026</v>
      </c>
      <c r="AW2" s="389"/>
      <c r="BR2" s="446"/>
      <c r="CD2" s="314" t="s">
        <v>424</v>
      </c>
      <c r="CF2" s="418">
        <f>63630.25-15963.53</f>
        <v>47666.720000000001</v>
      </c>
    </row>
    <row r="3" spans="1:98">
      <c r="A3" s="407" t="s">
        <v>2</v>
      </c>
      <c r="Q3" s="314"/>
      <c r="Z3" s="417"/>
      <c r="AD3" s="315">
        <v>732980</v>
      </c>
      <c r="AH3" s="314">
        <f>+AH2*670</f>
        <v>38692500</v>
      </c>
      <c r="AI3" s="313">
        <v>594</v>
      </c>
      <c r="AK3" s="314"/>
      <c r="AL3" s="438" t="s">
        <v>425</v>
      </c>
      <c r="AM3" s="315">
        <v>464474.73</v>
      </c>
      <c r="AN3" s="282">
        <v>339264</v>
      </c>
      <c r="AO3" s="314"/>
      <c r="AU3" s="312"/>
      <c r="AW3" s="389"/>
      <c r="BP3" s="313">
        <v>25790</v>
      </c>
      <c r="BR3" s="314"/>
      <c r="BT3" s="313">
        <v>163719.83000000002</v>
      </c>
      <c r="CD3" s="314">
        <f>+CF4-CD239</f>
        <v>79597.960000000006</v>
      </c>
      <c r="CP3" s="418">
        <f>+CP4-5615034.84</f>
        <v>22131.660000000149</v>
      </c>
    </row>
    <row r="4" spans="1:98" ht="16.2">
      <c r="A4" s="407" t="s">
        <v>426</v>
      </c>
      <c r="D4" s="418">
        <v>0</v>
      </c>
      <c r="E4" s="326">
        <v>332643399.91000003</v>
      </c>
      <c r="H4" s="310">
        <v>37907146.239999995</v>
      </c>
      <c r="M4" s="418">
        <v>1437328</v>
      </c>
      <c r="O4" s="418" t="s">
        <v>427</v>
      </c>
      <c r="P4" s="418">
        <v>466161</v>
      </c>
      <c r="Q4" s="418">
        <v>233080</v>
      </c>
      <c r="S4" s="314"/>
      <c r="Y4" s="315"/>
      <c r="AI4" s="314">
        <f>+AI2*AI3</f>
        <v>3721410</v>
      </c>
      <c r="AK4" s="315">
        <f>0.61+0.05</f>
        <v>0.66</v>
      </c>
      <c r="AL4" s="438" t="s">
        <v>428</v>
      </c>
      <c r="AM4" s="315">
        <v>2143033.52</v>
      </c>
      <c r="AN4" s="282">
        <v>4066560</v>
      </c>
      <c r="AO4" s="315">
        <v>176672.94</v>
      </c>
      <c r="AP4" s="417">
        <f>900000/12</f>
        <v>75000</v>
      </c>
      <c r="AU4" s="315">
        <v>25156.1</v>
      </c>
      <c r="AW4" s="389"/>
      <c r="AY4" s="489"/>
      <c r="BR4" s="447"/>
      <c r="CE4" s="314">
        <v>800000</v>
      </c>
      <c r="CF4" s="514">
        <v>79597.960000000006</v>
      </c>
      <c r="CP4" s="418">
        <f>2106138.3+762078.2+2768950</f>
        <v>5637166.5</v>
      </c>
    </row>
    <row r="5" spans="1:98">
      <c r="A5" s="407"/>
      <c r="D5" t="s">
        <v>429</v>
      </c>
      <c r="S5" s="314"/>
      <c r="Z5" s="314"/>
      <c r="AI5" s="314"/>
      <c r="AK5" s="315"/>
      <c r="AL5" s="438" t="s">
        <v>430</v>
      </c>
      <c r="AM5" s="315">
        <v>3768639.62</v>
      </c>
      <c r="AN5" s="282">
        <v>4204800</v>
      </c>
      <c r="AO5" s="315">
        <f>+AO4+AL37</f>
        <v>-3060.6600000000035</v>
      </c>
      <c r="AP5" s="417"/>
      <c r="AW5" s="389"/>
      <c r="AY5" s="600"/>
      <c r="BB5" s="283"/>
      <c r="BC5" s="314">
        <v>32330</v>
      </c>
      <c r="BR5" s="447"/>
      <c r="BS5" s="418">
        <f>+BS81+BS234+BS244</f>
        <v>43911.4</v>
      </c>
      <c r="BT5" s="418" t="e">
        <f>+BT263+#REF!+#REF!+#REF!+BT159</f>
        <v>#REF!</v>
      </c>
      <c r="CD5" s="251">
        <v>15963.530000000042</v>
      </c>
      <c r="CE5" s="314"/>
    </row>
    <row r="6" spans="1:98">
      <c r="A6" s="407"/>
      <c r="D6"/>
      <c r="S6" s="314"/>
      <c r="Z6" s="314"/>
      <c r="AI6" s="314"/>
      <c r="AK6" s="315"/>
      <c r="AL6" s="438"/>
      <c r="AM6" s="315"/>
      <c r="AN6" s="282"/>
      <c r="AO6" s="315"/>
      <c r="AP6" s="417"/>
      <c r="AW6" s="389"/>
      <c r="AY6" s="600"/>
      <c r="BB6" s="283"/>
      <c r="BC6" s="314"/>
      <c r="BR6" s="447"/>
      <c r="BS6" s="418"/>
      <c r="BT6" s="418"/>
      <c r="CD6" s="251"/>
      <c r="CE6" s="314"/>
    </row>
    <row r="7" spans="1:98">
      <c r="A7" s="407"/>
      <c r="D7"/>
      <c r="S7" s="314"/>
      <c r="Z7" s="314"/>
      <c r="AI7" s="314"/>
      <c r="AK7" s="315"/>
      <c r="AL7" s="438"/>
      <c r="AM7" s="315"/>
      <c r="AN7" s="282">
        <v>-131142.59999999963</v>
      </c>
      <c r="AO7" s="315"/>
      <c r="AP7" s="417"/>
      <c r="AW7" s="389"/>
      <c r="AY7" s="600"/>
      <c r="BB7" s="283"/>
      <c r="BC7" s="314"/>
      <c r="BR7" s="447"/>
      <c r="BS7" s="418"/>
      <c r="BT7" s="418"/>
      <c r="CD7" s="251"/>
      <c r="CE7" s="314"/>
    </row>
    <row r="8" spans="1:98">
      <c r="A8" s="407"/>
      <c r="D8"/>
      <c r="S8" s="314"/>
      <c r="Z8" s="314">
        <v>640544.06000000052</v>
      </c>
      <c r="AI8" s="314"/>
      <c r="AK8" s="315"/>
      <c r="AL8" s="438"/>
      <c r="AM8" s="315"/>
      <c r="AN8" s="282"/>
      <c r="AO8" s="315"/>
      <c r="AP8" s="417"/>
      <c r="AW8" s="389"/>
      <c r="AY8" s="600"/>
      <c r="BB8" s="283"/>
      <c r="BC8" s="314"/>
      <c r="BR8" s="447"/>
      <c r="BS8" s="418"/>
      <c r="BT8" s="418"/>
      <c r="CD8" s="251"/>
      <c r="CE8" s="314"/>
    </row>
    <row r="9" spans="1:98">
      <c r="R9" s="317"/>
      <c r="Y9" s="317"/>
      <c r="AE9" s="317"/>
      <c r="AL9" s="438" t="s">
        <v>431</v>
      </c>
      <c r="AM9" s="315">
        <v>2613225.42</v>
      </c>
      <c r="AN9" s="317"/>
      <c r="AT9" s="317"/>
      <c r="AU9" s="317"/>
      <c r="AW9" s="389"/>
      <c r="AZ9" s="317"/>
      <c r="BF9" s="317"/>
      <c r="BN9" s="317"/>
      <c r="CE9" s="315" t="e">
        <f>+#REF!-CE4</f>
        <v>#REF!</v>
      </c>
      <c r="CF9" s="313"/>
      <c r="CM9" s="418">
        <v>200</v>
      </c>
      <c r="CN9" s="418">
        <v>202</v>
      </c>
      <c r="CS9" s="317"/>
    </row>
    <row r="10" spans="1:98" s="432" customFormat="1">
      <c r="A10" s="410" t="s">
        <v>4</v>
      </c>
      <c r="B10" s="411" t="s">
        <v>432</v>
      </c>
      <c r="C10" s="448" t="s">
        <v>6</v>
      </c>
      <c r="D10" s="411" t="s">
        <v>7</v>
      </c>
      <c r="E10" s="411" t="s">
        <v>8</v>
      </c>
      <c r="F10" s="411" t="s">
        <v>9</v>
      </c>
      <c r="G10" s="411" t="s">
        <v>10</v>
      </c>
      <c r="H10" s="411" t="s">
        <v>11</v>
      </c>
      <c r="I10" s="411" t="s">
        <v>12</v>
      </c>
      <c r="J10" s="411" t="s">
        <v>13</v>
      </c>
      <c r="K10" s="411" t="s">
        <v>14</v>
      </c>
      <c r="L10" s="411" t="s">
        <v>15</v>
      </c>
      <c r="M10" s="411" t="s">
        <v>16</v>
      </c>
      <c r="N10" s="411" t="s">
        <v>17</v>
      </c>
      <c r="O10" s="411" t="s">
        <v>18</v>
      </c>
      <c r="P10" s="411" t="s">
        <v>19</v>
      </c>
      <c r="Q10" s="411" t="s">
        <v>20</v>
      </c>
      <c r="R10" s="318" t="s">
        <v>22</v>
      </c>
      <c r="S10" s="411" t="s">
        <v>23</v>
      </c>
      <c r="T10" s="411" t="s">
        <v>24</v>
      </c>
      <c r="U10" s="411" t="s">
        <v>25</v>
      </c>
      <c r="V10" s="411" t="s">
        <v>26</v>
      </c>
      <c r="W10" s="411" t="s">
        <v>27</v>
      </c>
      <c r="X10" s="411" t="s">
        <v>28</v>
      </c>
      <c r="Y10" s="318" t="s">
        <v>29</v>
      </c>
      <c r="Z10" s="411" t="s">
        <v>30</v>
      </c>
      <c r="AA10" s="411" t="s">
        <v>31</v>
      </c>
      <c r="AB10" s="411" t="s">
        <v>32</v>
      </c>
      <c r="AC10" s="318" t="s">
        <v>33</v>
      </c>
      <c r="AD10" s="411" t="s">
        <v>34</v>
      </c>
      <c r="AE10" s="318" t="s">
        <v>35</v>
      </c>
      <c r="AF10" s="430" t="s">
        <v>36</v>
      </c>
      <c r="AG10" s="411" t="s">
        <v>37</v>
      </c>
      <c r="AH10" s="411" t="s">
        <v>38</v>
      </c>
      <c r="AI10" s="411" t="s">
        <v>39</v>
      </c>
      <c r="AJ10" s="411" t="s">
        <v>40</v>
      </c>
      <c r="AK10" s="411" t="s">
        <v>41</v>
      </c>
      <c r="AL10" s="318" t="s">
        <v>42</v>
      </c>
      <c r="AM10" s="411" t="s">
        <v>43</v>
      </c>
      <c r="AN10" s="318" t="s">
        <v>44</v>
      </c>
      <c r="AO10" s="411" t="s">
        <v>45</v>
      </c>
      <c r="AP10" s="411" t="s">
        <v>46</v>
      </c>
      <c r="AQ10" s="411" t="s">
        <v>47</v>
      </c>
      <c r="AR10" s="411" t="s">
        <v>48</v>
      </c>
      <c r="AS10" s="411" t="s">
        <v>49</v>
      </c>
      <c r="AT10" s="318" t="s">
        <v>50</v>
      </c>
      <c r="AU10" s="318" t="s">
        <v>51</v>
      </c>
      <c r="AV10" s="411" t="s">
        <v>52</v>
      </c>
      <c r="AW10" s="318" t="s">
        <v>53</v>
      </c>
      <c r="AX10" s="411" t="s">
        <v>54</v>
      </c>
      <c r="AY10" s="411" t="s">
        <v>55</v>
      </c>
      <c r="AZ10" s="318" t="s">
        <v>56</v>
      </c>
      <c r="BA10" s="411" t="s">
        <v>57</v>
      </c>
      <c r="BB10" s="411" t="s">
        <v>58</v>
      </c>
      <c r="BC10" s="411" t="s">
        <v>59</v>
      </c>
      <c r="BD10" s="411" t="s">
        <v>60</v>
      </c>
      <c r="BE10" s="411" t="s">
        <v>61</v>
      </c>
      <c r="BF10" s="318" t="s">
        <v>62</v>
      </c>
      <c r="BG10" s="411" t="s">
        <v>63</v>
      </c>
      <c r="BH10" s="411" t="s">
        <v>64</v>
      </c>
      <c r="BI10" s="411" t="s">
        <v>65</v>
      </c>
      <c r="BJ10" s="411" t="s">
        <v>66</v>
      </c>
      <c r="BK10" s="411" t="s">
        <v>67</v>
      </c>
      <c r="BL10" s="411" t="s">
        <v>68</v>
      </c>
      <c r="BM10" s="411" t="s">
        <v>69</v>
      </c>
      <c r="BN10" s="318" t="s">
        <v>70</v>
      </c>
      <c r="BO10" s="411" t="s">
        <v>71</v>
      </c>
      <c r="BP10" s="411" t="s">
        <v>72</v>
      </c>
      <c r="BQ10" s="411" t="s">
        <v>73</v>
      </c>
      <c r="BR10" s="411" t="s">
        <v>74</v>
      </c>
      <c r="BS10" s="411" t="s">
        <v>75</v>
      </c>
      <c r="BT10" s="411" t="s">
        <v>76</v>
      </c>
      <c r="BU10" s="411" t="s">
        <v>77</v>
      </c>
      <c r="BV10" s="411" t="s">
        <v>78</v>
      </c>
      <c r="BW10" s="411" t="s">
        <v>79</v>
      </c>
      <c r="BX10" s="411" t="s">
        <v>80</v>
      </c>
      <c r="BY10" s="411" t="s">
        <v>81</v>
      </c>
      <c r="BZ10" s="411" t="s">
        <v>82</v>
      </c>
      <c r="CA10" s="411" t="s">
        <v>83</v>
      </c>
      <c r="CB10" s="411" t="s">
        <v>84</v>
      </c>
      <c r="CC10" s="411" t="s">
        <v>85</v>
      </c>
      <c r="CD10" s="318" t="s">
        <v>86</v>
      </c>
      <c r="CE10" s="411" t="s">
        <v>87</v>
      </c>
      <c r="CF10" s="411" t="s">
        <v>88</v>
      </c>
      <c r="CG10" s="411" t="s">
        <v>89</v>
      </c>
      <c r="CH10" s="411" t="s">
        <v>90</v>
      </c>
      <c r="CI10" s="411" t="s">
        <v>91</v>
      </c>
      <c r="CJ10" s="411" t="s">
        <v>92</v>
      </c>
      <c r="CK10" s="411" t="s">
        <v>93</v>
      </c>
      <c r="CL10" s="411" t="s">
        <v>94</v>
      </c>
      <c r="CM10" s="411" t="s">
        <v>95</v>
      </c>
      <c r="CN10" s="411" t="s">
        <v>95</v>
      </c>
      <c r="CO10" s="411" t="s">
        <v>96</v>
      </c>
      <c r="CP10" s="411" t="s">
        <v>97</v>
      </c>
      <c r="CQ10" s="411" t="s">
        <v>98</v>
      </c>
      <c r="CR10" s="411" t="s">
        <v>433</v>
      </c>
      <c r="CS10" s="319" t="s">
        <v>434</v>
      </c>
    </row>
    <row r="11" spans="1:98" ht="15" customHeight="1">
      <c r="A11" s="281"/>
      <c r="B11" s="288"/>
      <c r="C11" s="289"/>
      <c r="D11" s="417"/>
      <c r="E11" s="417"/>
      <c r="F11" s="417"/>
      <c r="G11" s="417"/>
      <c r="H11" s="417"/>
      <c r="I11" s="417"/>
      <c r="J11" s="417"/>
      <c r="K11" s="417"/>
      <c r="L11" s="417"/>
      <c r="M11" s="417"/>
      <c r="N11" s="417"/>
      <c r="O11" s="417"/>
      <c r="P11" s="417"/>
      <c r="Q11" s="417"/>
      <c r="S11" s="417"/>
      <c r="T11" s="417"/>
      <c r="U11" s="417"/>
      <c r="V11" s="417"/>
      <c r="W11" s="417"/>
      <c r="X11" s="417"/>
      <c r="Z11" s="417"/>
      <c r="AA11" s="417"/>
      <c r="AB11" s="417"/>
      <c r="AD11" s="417"/>
      <c r="AG11" s="417"/>
      <c r="AH11" s="417"/>
      <c r="AI11" s="417"/>
      <c r="AJ11" s="417"/>
      <c r="AK11" s="417"/>
      <c r="AM11" s="417"/>
      <c r="AO11" s="417"/>
      <c r="AP11" s="417"/>
      <c r="AQ11" s="417"/>
      <c r="AR11" s="417"/>
      <c r="AS11" s="417"/>
      <c r="AV11" s="417"/>
      <c r="AX11" s="417"/>
      <c r="AY11" s="417"/>
      <c r="BA11" s="417"/>
      <c r="BB11" s="417"/>
      <c r="BC11" s="417"/>
      <c r="BD11" s="417"/>
      <c r="BE11" s="417"/>
      <c r="BG11" s="417"/>
      <c r="BH11" s="417"/>
      <c r="BI11" s="417"/>
      <c r="BJ11" s="417"/>
      <c r="BK11" s="417"/>
      <c r="BL11" s="417"/>
      <c r="BM11" s="417"/>
      <c r="BO11" s="417"/>
      <c r="BP11" s="417"/>
      <c r="BQ11" s="417"/>
      <c r="BR11" s="417"/>
      <c r="BS11" s="417"/>
      <c r="BT11" s="417"/>
      <c r="BU11" s="417"/>
      <c r="BV11" s="417"/>
      <c r="BW11" s="417"/>
      <c r="BX11" s="417"/>
      <c r="BY11" s="417"/>
      <c r="BZ11" s="417"/>
      <c r="CA11" s="417"/>
      <c r="CB11" s="417"/>
      <c r="CC11" s="417"/>
      <c r="CE11" s="417"/>
      <c r="CF11" s="417"/>
      <c r="CG11" s="417"/>
      <c r="CH11" s="417"/>
      <c r="CI11" s="417"/>
      <c r="CJ11" s="417"/>
      <c r="CK11" s="417"/>
      <c r="CL11" s="417"/>
      <c r="CM11" s="417"/>
      <c r="CN11" s="417"/>
      <c r="CO11" s="417"/>
      <c r="CP11" s="417"/>
      <c r="CQ11" s="417"/>
      <c r="CT11" s="313"/>
    </row>
    <row r="12" spans="1:98" s="284" customFormat="1">
      <c r="A12" s="281"/>
      <c r="B12" s="288"/>
      <c r="C12" s="289"/>
      <c r="D12" s="283"/>
      <c r="H12" s="283"/>
      <c r="I12" s="283"/>
      <c r="J12" s="283"/>
      <c r="R12" s="282"/>
      <c r="Y12" s="282"/>
      <c r="AC12" s="282"/>
      <c r="AE12" s="282"/>
      <c r="AF12" s="355"/>
      <c r="AL12" s="282"/>
      <c r="AN12" s="282"/>
      <c r="AT12" s="282"/>
      <c r="AU12" s="282"/>
      <c r="AW12" s="282"/>
      <c r="AZ12" s="282"/>
      <c r="BF12" s="282"/>
      <c r="BN12" s="282"/>
      <c r="CD12" s="282"/>
      <c r="CF12" s="283"/>
      <c r="CG12" s="283"/>
      <c r="CH12" s="283"/>
      <c r="CI12" s="283"/>
      <c r="CJ12" s="283"/>
      <c r="CK12" s="283"/>
      <c r="CL12" s="283"/>
      <c r="CM12" s="283"/>
      <c r="CN12" s="283"/>
      <c r="CO12" s="283"/>
      <c r="CP12" s="283"/>
      <c r="CQ12" s="283"/>
      <c r="CR12" s="283"/>
      <c r="CS12" s="282"/>
      <c r="CT12" s="283"/>
    </row>
    <row r="13" spans="1:98" ht="15" customHeight="1">
      <c r="A13" s="281">
        <v>45302</v>
      </c>
      <c r="B13" s="288" t="s">
        <v>435</v>
      </c>
      <c r="C13" s="289" t="s">
        <v>436</v>
      </c>
      <c r="D13" s="417"/>
      <c r="E13" s="417"/>
      <c r="F13" s="417"/>
      <c r="G13" s="417"/>
      <c r="H13" s="417"/>
      <c r="I13" s="417"/>
      <c r="J13" s="417"/>
      <c r="K13" s="417"/>
      <c r="L13" s="417"/>
      <c r="M13" s="417"/>
      <c r="N13" s="417"/>
      <c r="O13" s="417"/>
      <c r="P13" s="417"/>
      <c r="Q13" s="417"/>
      <c r="R13" s="282"/>
      <c r="S13" s="417"/>
      <c r="T13" s="417"/>
      <c r="U13" s="417"/>
      <c r="V13" s="417"/>
      <c r="W13" s="417"/>
      <c r="X13" s="417"/>
      <c r="Y13" s="282"/>
      <c r="Z13" s="417"/>
      <c r="AA13" s="417"/>
      <c r="AB13" s="417"/>
      <c r="AC13" s="282"/>
      <c r="AD13" s="417"/>
      <c r="AE13" s="282"/>
      <c r="AG13" s="417"/>
      <c r="AH13" s="417"/>
      <c r="AI13" s="417"/>
      <c r="AJ13" s="417"/>
      <c r="AK13" s="417"/>
      <c r="AL13" s="282">
        <v>2000000</v>
      </c>
      <c r="AM13" s="417"/>
      <c r="AN13" s="282"/>
      <c r="AO13" s="417"/>
      <c r="AP13" s="417"/>
      <c r="AQ13" s="417"/>
      <c r="AR13" s="417"/>
      <c r="AS13" s="417"/>
      <c r="AT13" s="282"/>
      <c r="AU13" s="282"/>
      <c r="AV13" s="417"/>
      <c r="AW13" s="282"/>
      <c r="AX13" s="417"/>
      <c r="AY13" s="417"/>
      <c r="AZ13" s="282"/>
      <c r="BA13" s="417"/>
      <c r="BB13" s="417"/>
      <c r="BC13" s="417"/>
      <c r="BD13" s="417"/>
      <c r="BE13" s="417"/>
      <c r="BF13" s="282"/>
      <c r="BG13" s="417"/>
      <c r="BH13" s="417"/>
      <c r="BI13" s="417"/>
      <c r="BJ13" s="417"/>
      <c r="BK13" s="417"/>
      <c r="BL13" s="417"/>
      <c r="BM13" s="417"/>
      <c r="BN13" s="282"/>
      <c r="BO13" s="417"/>
      <c r="BP13" s="417"/>
      <c r="BQ13" s="417"/>
      <c r="BR13" s="417"/>
      <c r="BS13" s="417"/>
      <c r="BT13" s="282"/>
      <c r="BU13" s="417"/>
      <c r="BV13" s="417"/>
      <c r="BW13" s="417"/>
      <c r="BX13" s="417"/>
      <c r="BY13" s="417"/>
      <c r="BZ13" s="417"/>
      <c r="CA13" s="417"/>
      <c r="CB13" s="417"/>
      <c r="CC13" s="417"/>
      <c r="CD13" s="282"/>
      <c r="CE13" s="417"/>
      <c r="CF13" s="417"/>
      <c r="CG13" s="417"/>
      <c r="CH13" s="417"/>
      <c r="CI13" s="417"/>
      <c r="CJ13" s="417"/>
      <c r="CK13" s="417"/>
      <c r="CL13" s="417"/>
      <c r="CM13" s="417"/>
      <c r="CN13" s="417"/>
      <c r="CO13" s="417"/>
      <c r="CP13" s="417"/>
      <c r="CQ13" s="417"/>
      <c r="CR13" s="417"/>
      <c r="CS13" s="282"/>
    </row>
    <row r="14" spans="1:98" ht="15" customHeight="1">
      <c r="A14" s="281">
        <v>45303</v>
      </c>
      <c r="B14" s="288" t="s">
        <v>437</v>
      </c>
      <c r="C14" s="289" t="s">
        <v>438</v>
      </c>
      <c r="D14" s="417"/>
      <c r="E14" s="417"/>
      <c r="F14" s="417"/>
      <c r="G14" s="417"/>
      <c r="H14" s="417"/>
      <c r="I14" s="417"/>
      <c r="J14" s="417"/>
      <c r="K14" s="417"/>
      <c r="L14" s="417"/>
      <c r="M14" s="417"/>
      <c r="N14" s="417"/>
      <c r="O14" s="417"/>
      <c r="P14" s="417"/>
      <c r="Q14" s="417"/>
      <c r="R14" s="282"/>
      <c r="S14" s="417"/>
      <c r="T14" s="417"/>
      <c r="U14" s="417"/>
      <c r="V14" s="417"/>
      <c r="W14" s="417"/>
      <c r="X14" s="417"/>
      <c r="Y14" s="282"/>
      <c r="Z14" s="417"/>
      <c r="AA14" s="417"/>
      <c r="AB14" s="417"/>
      <c r="AC14" s="282"/>
      <c r="AD14" s="417"/>
      <c r="AE14" s="282"/>
      <c r="AG14" s="417"/>
      <c r="AH14" s="417"/>
      <c r="AI14" s="417"/>
      <c r="AJ14" s="417"/>
      <c r="AK14" s="417"/>
      <c r="AL14" s="282"/>
      <c r="AM14" s="417">
        <v>9500000</v>
      </c>
      <c r="AN14" s="282"/>
      <c r="AO14" s="417"/>
      <c r="AP14" s="417"/>
      <c r="AQ14" s="417"/>
      <c r="AR14" s="417"/>
      <c r="AS14" s="417"/>
      <c r="AT14" s="282"/>
      <c r="AU14" s="282"/>
      <c r="AV14" s="417"/>
      <c r="AW14" s="282"/>
      <c r="AX14" s="417"/>
      <c r="AY14" s="417"/>
      <c r="AZ14" s="282"/>
      <c r="BA14" s="417"/>
      <c r="BB14" s="417"/>
      <c r="BC14" s="417"/>
      <c r="BD14" s="417"/>
      <c r="BE14" s="417"/>
      <c r="BF14" s="282"/>
      <c r="BG14" s="417"/>
      <c r="BH14" s="417"/>
      <c r="BI14" s="417"/>
      <c r="BJ14" s="417"/>
      <c r="BK14" s="417"/>
      <c r="BL14" s="417"/>
      <c r="BM14" s="417"/>
      <c r="BN14" s="282"/>
      <c r="BO14" s="417"/>
      <c r="BP14" s="417"/>
      <c r="BQ14" s="417"/>
      <c r="BR14" s="417"/>
      <c r="BS14" s="417"/>
      <c r="BT14" s="282"/>
      <c r="BU14" s="417"/>
      <c r="BV14" s="417"/>
      <c r="BW14" s="417"/>
      <c r="BX14" s="417"/>
      <c r="BY14" s="417"/>
      <c r="BZ14" s="417"/>
      <c r="CA14" s="417"/>
      <c r="CB14" s="417"/>
      <c r="CC14" s="417"/>
      <c r="CD14" s="282"/>
      <c r="CE14" s="417"/>
      <c r="CF14" s="417"/>
      <c r="CG14" s="417"/>
      <c r="CH14" s="417"/>
      <c r="CI14" s="417"/>
      <c r="CJ14" s="417"/>
      <c r="CK14" s="417"/>
      <c r="CL14" s="417"/>
      <c r="CM14" s="417"/>
      <c r="CN14" s="417"/>
      <c r="CO14" s="417"/>
      <c r="CP14" s="417"/>
      <c r="CQ14" s="417"/>
      <c r="CR14" s="417"/>
      <c r="CS14" s="282"/>
    </row>
    <row r="15" spans="1:98" ht="15" customHeight="1">
      <c r="A15" s="316">
        <v>45320</v>
      </c>
      <c r="B15" s="288" t="s">
        <v>439</v>
      </c>
      <c r="C15" s="289" t="s">
        <v>440</v>
      </c>
      <c r="D15" s="417"/>
      <c r="E15" s="417"/>
      <c r="F15" s="417"/>
      <c r="G15" s="417"/>
      <c r="H15" s="417"/>
      <c r="I15" s="417"/>
      <c r="J15" s="417"/>
      <c r="K15" s="417"/>
      <c r="L15" s="417"/>
      <c r="M15" s="417"/>
      <c r="N15" s="417"/>
      <c r="O15" s="417"/>
      <c r="P15" s="417"/>
      <c r="Q15" s="417"/>
      <c r="R15" s="282"/>
      <c r="S15" s="417"/>
      <c r="T15" s="417"/>
      <c r="U15" s="417"/>
      <c r="V15" s="417"/>
      <c r="W15" s="417"/>
      <c r="X15" s="417"/>
      <c r="Y15" s="282"/>
      <c r="Z15" s="417"/>
      <c r="AA15" s="417"/>
      <c r="AB15" s="417"/>
      <c r="AC15" s="282"/>
      <c r="AD15" s="417"/>
      <c r="AE15" s="282"/>
      <c r="AG15" s="417"/>
      <c r="AH15" s="417"/>
      <c r="AI15" s="417"/>
      <c r="AJ15" s="417"/>
      <c r="AK15" s="417"/>
      <c r="AL15" s="282">
        <v>7910000</v>
      </c>
      <c r="AM15" s="417"/>
      <c r="AN15" s="282"/>
      <c r="AO15" s="417"/>
      <c r="AP15" s="417"/>
      <c r="AQ15" s="417"/>
      <c r="AR15" s="417"/>
      <c r="AS15" s="417"/>
      <c r="AT15" s="282"/>
      <c r="AU15" s="282"/>
      <c r="AV15" s="417"/>
      <c r="AW15" s="282"/>
      <c r="AX15" s="417"/>
      <c r="AY15" s="417"/>
      <c r="AZ15" s="282"/>
      <c r="BA15" s="417"/>
      <c r="BB15" s="417"/>
      <c r="BC15" s="417"/>
      <c r="BD15" s="417"/>
      <c r="BE15" s="417"/>
      <c r="BF15" s="282"/>
      <c r="BG15" s="417"/>
      <c r="BH15" s="417"/>
      <c r="BI15" s="417"/>
      <c r="BJ15" s="417"/>
      <c r="BK15" s="417"/>
      <c r="BL15" s="417"/>
      <c r="BM15" s="417"/>
      <c r="BN15" s="282"/>
      <c r="BO15" s="417"/>
      <c r="BP15" s="417"/>
      <c r="BQ15" s="417"/>
      <c r="BR15" s="417"/>
      <c r="BS15" s="417"/>
      <c r="BT15" s="282"/>
      <c r="BU15" s="417"/>
      <c r="BV15" s="417"/>
      <c r="BW15" s="417"/>
      <c r="BX15" s="417"/>
      <c r="BY15" s="417"/>
      <c r="BZ15" s="417"/>
      <c r="CA15" s="417"/>
      <c r="CB15" s="417"/>
      <c r="CC15" s="417"/>
      <c r="CD15" s="282"/>
      <c r="CE15" s="417"/>
      <c r="CF15" s="417"/>
      <c r="CG15" s="417"/>
      <c r="CH15" s="417"/>
      <c r="CI15" s="417"/>
      <c r="CJ15" s="417"/>
      <c r="CK15" s="417"/>
      <c r="CL15" s="417"/>
      <c r="CM15" s="417"/>
      <c r="CN15" s="417"/>
      <c r="CO15" s="417"/>
      <c r="CP15" s="417"/>
      <c r="CQ15" s="417"/>
      <c r="CR15" s="417"/>
      <c r="CS15" s="282"/>
    </row>
    <row r="16" spans="1:98" s="466" customFormat="1" ht="15" customHeight="1">
      <c r="A16" s="462">
        <v>45320</v>
      </c>
      <c r="B16" s="463" t="s">
        <v>441</v>
      </c>
      <c r="C16" s="470" t="s">
        <v>442</v>
      </c>
      <c r="D16" s="472"/>
      <c r="E16" s="472"/>
      <c r="F16" s="472"/>
      <c r="G16" s="472"/>
      <c r="H16" s="472"/>
      <c r="I16" s="472"/>
      <c r="J16" s="472"/>
      <c r="K16" s="472"/>
      <c r="L16" s="472"/>
      <c r="M16" s="472"/>
      <c r="N16" s="472"/>
      <c r="O16" s="472"/>
      <c r="P16" s="472"/>
      <c r="Q16" s="472"/>
      <c r="R16" s="473"/>
      <c r="S16" s="472"/>
      <c r="T16" s="472"/>
      <c r="U16" s="472"/>
      <c r="V16" s="472"/>
      <c r="W16" s="472"/>
      <c r="X16" s="472"/>
      <c r="Y16" s="473"/>
      <c r="Z16" s="472"/>
      <c r="AA16" s="472"/>
      <c r="AB16" s="472"/>
      <c r="AC16" s="473"/>
      <c r="AD16" s="472"/>
      <c r="AE16" s="473"/>
      <c r="AF16" s="468"/>
      <c r="AG16" s="472"/>
      <c r="AH16" s="472"/>
      <c r="AI16" s="472"/>
      <c r="AJ16" s="472"/>
      <c r="AK16" s="472"/>
      <c r="AL16" s="473">
        <v>3955000</v>
      </c>
      <c r="AM16" s="472"/>
      <c r="AN16" s="473"/>
      <c r="AO16" s="472"/>
      <c r="AP16" s="472"/>
      <c r="AQ16" s="472"/>
      <c r="AR16" s="472"/>
      <c r="AS16" s="472"/>
      <c r="AT16" s="473"/>
      <c r="AU16" s="473"/>
      <c r="AV16" s="472"/>
      <c r="AW16" s="473"/>
      <c r="AX16" s="472"/>
      <c r="AY16" s="472"/>
      <c r="AZ16" s="473"/>
      <c r="BA16" s="472"/>
      <c r="BB16" s="472"/>
      <c r="BC16" s="472"/>
      <c r="BD16" s="472"/>
      <c r="BE16" s="472"/>
      <c r="BF16" s="473"/>
      <c r="BG16" s="472"/>
      <c r="BH16" s="472"/>
      <c r="BI16" s="472"/>
      <c r="BJ16" s="472"/>
      <c r="BK16" s="472"/>
      <c r="BL16" s="472"/>
      <c r="BM16" s="472"/>
      <c r="BN16" s="473"/>
      <c r="BO16" s="472"/>
      <c r="BP16" s="472"/>
      <c r="BQ16" s="472"/>
      <c r="BR16" s="472"/>
      <c r="BS16" s="472"/>
      <c r="BT16" s="473"/>
      <c r="BU16" s="472"/>
      <c r="BV16" s="472"/>
      <c r="BW16" s="472"/>
      <c r="BX16" s="472"/>
      <c r="BY16" s="472"/>
      <c r="BZ16" s="472"/>
      <c r="CA16" s="472"/>
      <c r="CB16" s="472"/>
      <c r="CC16" s="472"/>
      <c r="CD16" s="473"/>
      <c r="CE16" s="472"/>
      <c r="CF16" s="472"/>
      <c r="CG16" s="472"/>
      <c r="CH16" s="472"/>
      <c r="CI16" s="472"/>
      <c r="CJ16" s="472"/>
      <c r="CK16" s="472"/>
      <c r="CL16" s="472"/>
      <c r="CM16" s="472"/>
      <c r="CN16" s="472"/>
      <c r="CO16" s="472"/>
      <c r="CP16" s="472"/>
      <c r="CQ16" s="472"/>
      <c r="CR16" s="472"/>
      <c r="CS16" s="473"/>
      <c r="CT16" s="465"/>
    </row>
    <row r="17" spans="1:98" s="466" customFormat="1" ht="15" customHeight="1">
      <c r="A17" s="462"/>
      <c r="B17" s="463"/>
      <c r="C17" s="470" t="s">
        <v>443</v>
      </c>
      <c r="D17" s="472"/>
      <c r="E17" s="472"/>
      <c r="F17" s="472"/>
      <c r="G17" s="472"/>
      <c r="H17" s="472"/>
      <c r="I17" s="472"/>
      <c r="J17" s="472"/>
      <c r="K17" s="472"/>
      <c r="L17" s="472"/>
      <c r="M17" s="472"/>
      <c r="N17" s="472"/>
      <c r="O17" s="472"/>
      <c r="P17" s="472"/>
      <c r="Q17" s="472"/>
      <c r="R17" s="473"/>
      <c r="S17" s="472"/>
      <c r="T17" s="472"/>
      <c r="U17" s="472"/>
      <c r="V17" s="472"/>
      <c r="W17" s="472"/>
      <c r="X17" s="472"/>
      <c r="Y17" s="473"/>
      <c r="Z17" s="472"/>
      <c r="AA17" s="472"/>
      <c r="AB17" s="472"/>
      <c r="AC17" s="473"/>
      <c r="AD17" s="472"/>
      <c r="AE17" s="473"/>
      <c r="AF17" s="468"/>
      <c r="AG17" s="472"/>
      <c r="AH17" s="472"/>
      <c r="AI17" s="472"/>
      <c r="AJ17" s="472"/>
      <c r="AK17" s="472"/>
      <c r="AL17" s="506">
        <v>-2260000</v>
      </c>
      <c r="AM17" s="472"/>
      <c r="AN17" s="473"/>
      <c r="AO17" s="472"/>
      <c r="AP17" s="472"/>
      <c r="AQ17" s="472"/>
      <c r="AR17" s="472"/>
      <c r="AS17" s="472"/>
      <c r="AT17" s="473"/>
      <c r="AU17" s="473"/>
      <c r="AV17" s="472"/>
      <c r="AW17" s="473"/>
      <c r="AX17" s="472"/>
      <c r="AY17" s="472"/>
      <c r="AZ17" s="473"/>
      <c r="BA17" s="472"/>
      <c r="BB17" s="472"/>
      <c r="BC17" s="472"/>
      <c r="BD17" s="472"/>
      <c r="BE17" s="472"/>
      <c r="BF17" s="473"/>
      <c r="BG17" s="472"/>
      <c r="BH17" s="472"/>
      <c r="BI17" s="472"/>
      <c r="BJ17" s="472"/>
      <c r="BK17" s="472"/>
      <c r="BL17" s="472"/>
      <c r="BM17" s="472"/>
      <c r="BN17" s="473"/>
      <c r="BO17" s="472"/>
      <c r="BP17" s="472"/>
      <c r="BQ17" s="472"/>
      <c r="BR17" s="472"/>
      <c r="BS17" s="472"/>
      <c r="BT17" s="473"/>
      <c r="BU17" s="472"/>
      <c r="BV17" s="472"/>
      <c r="BW17" s="472"/>
      <c r="BX17" s="472"/>
      <c r="BY17" s="472"/>
      <c r="BZ17" s="472"/>
      <c r="CA17" s="472"/>
      <c r="CB17" s="472"/>
      <c r="CC17" s="472"/>
      <c r="CD17" s="473"/>
      <c r="CE17" s="472"/>
      <c r="CF17" s="472"/>
      <c r="CG17" s="472"/>
      <c r="CH17" s="472"/>
      <c r="CI17" s="472"/>
      <c r="CJ17" s="472"/>
      <c r="CK17" s="472"/>
      <c r="CL17" s="472"/>
      <c r="CM17" s="472"/>
      <c r="CN17" s="472"/>
      <c r="CO17" s="472"/>
      <c r="CP17" s="472"/>
      <c r="CQ17" s="472"/>
      <c r="CR17" s="472"/>
      <c r="CS17" s="473"/>
      <c r="CT17" s="465"/>
    </row>
    <row r="18" spans="1:98" ht="15" customHeight="1">
      <c r="A18" s="316">
        <v>45607</v>
      </c>
      <c r="B18" s="288" t="s">
        <v>444</v>
      </c>
      <c r="C18" s="289" t="s">
        <v>445</v>
      </c>
      <c r="D18" s="417"/>
      <c r="E18" s="417"/>
      <c r="F18" s="417"/>
      <c r="G18" s="417"/>
      <c r="H18" s="417"/>
      <c r="I18" s="417"/>
      <c r="J18" s="417"/>
      <c r="K18" s="417"/>
      <c r="L18" s="417"/>
      <c r="M18" s="417"/>
      <c r="N18" s="417"/>
      <c r="O18" s="417"/>
      <c r="P18" s="417"/>
      <c r="Q18" s="417"/>
      <c r="R18" s="282"/>
      <c r="S18" s="417"/>
      <c r="T18" s="417"/>
      <c r="U18" s="417"/>
      <c r="V18" s="417"/>
      <c r="W18" s="417"/>
      <c r="X18" s="417"/>
      <c r="Y18" s="282"/>
      <c r="Z18" s="417"/>
      <c r="AA18" s="417"/>
      <c r="AB18" s="417"/>
      <c r="AC18" s="282"/>
      <c r="AD18" s="417"/>
      <c r="AE18" s="282"/>
      <c r="AG18" s="417"/>
      <c r="AH18" s="417"/>
      <c r="AI18" s="417"/>
      <c r="AJ18" s="417"/>
      <c r="AK18" s="417"/>
      <c r="AL18" s="282">
        <f>2260000-106668.7</f>
        <v>2153331.2999999998</v>
      </c>
      <c r="AM18" s="417"/>
      <c r="AN18" s="282"/>
      <c r="AO18" s="417"/>
      <c r="AP18" s="417"/>
      <c r="AQ18" s="417"/>
      <c r="AR18" s="417"/>
      <c r="AS18" s="417"/>
      <c r="AT18" s="282"/>
      <c r="AU18" s="282"/>
      <c r="AV18" s="417"/>
      <c r="AW18" s="282"/>
      <c r="AX18" s="417"/>
      <c r="AY18" s="417"/>
      <c r="AZ18" s="282"/>
      <c r="BA18" s="417"/>
      <c r="BB18" s="417"/>
      <c r="BC18" s="417"/>
      <c r="BD18" s="417"/>
      <c r="BE18" s="417"/>
      <c r="BF18" s="282"/>
      <c r="BG18" s="417"/>
      <c r="BH18" s="417"/>
      <c r="BI18" s="417"/>
      <c r="BJ18" s="417"/>
      <c r="BK18" s="417"/>
      <c r="BL18" s="417"/>
      <c r="BM18" s="417"/>
      <c r="BN18" s="282"/>
      <c r="BO18" s="417"/>
      <c r="BP18" s="417"/>
      <c r="BQ18" s="417"/>
      <c r="BR18" s="417"/>
      <c r="BS18" s="417"/>
      <c r="BT18" s="282"/>
      <c r="BU18" s="417"/>
      <c r="BV18" s="417"/>
      <c r="BW18" s="417"/>
      <c r="BX18" s="417"/>
      <c r="BY18" s="417"/>
      <c r="BZ18" s="417"/>
      <c r="CA18" s="417"/>
      <c r="CB18" s="417"/>
      <c r="CC18" s="417"/>
      <c r="CD18" s="282"/>
      <c r="CE18" s="417"/>
      <c r="CF18" s="417"/>
      <c r="CG18" s="417"/>
      <c r="CH18" s="417"/>
      <c r="CI18" s="417"/>
      <c r="CJ18" s="417"/>
      <c r="CK18" s="417"/>
      <c r="CL18" s="417"/>
      <c r="CM18" s="417"/>
      <c r="CN18" s="417"/>
      <c r="CO18" s="417"/>
      <c r="CP18" s="417"/>
      <c r="CQ18" s="417"/>
      <c r="CR18" s="417"/>
      <c r="CS18" s="282"/>
    </row>
    <row r="19" spans="1:98" s="284" customFormat="1">
      <c r="A19" s="281">
        <v>45320</v>
      </c>
      <c r="B19" s="288" t="s">
        <v>446</v>
      </c>
      <c r="C19" s="320" t="s">
        <v>447</v>
      </c>
      <c r="D19" s="283"/>
      <c r="H19" s="283"/>
      <c r="I19" s="283"/>
      <c r="J19" s="283"/>
      <c r="R19" s="282"/>
      <c r="AF19" s="355"/>
      <c r="AJ19" s="282"/>
      <c r="AK19" s="282"/>
      <c r="AP19" s="282"/>
      <c r="AS19" s="282"/>
      <c r="BF19" s="282"/>
      <c r="BQ19" s="282"/>
      <c r="BR19" s="282"/>
      <c r="CD19" s="282">
        <v>152593.74</v>
      </c>
      <c r="CE19" s="283"/>
      <c r="CF19" s="283"/>
      <c r="CG19" s="283"/>
      <c r="CH19" s="283"/>
      <c r="CI19" s="283"/>
      <c r="CJ19" s="283"/>
      <c r="CK19" s="283"/>
      <c r="CL19" s="283"/>
      <c r="CM19" s="283"/>
      <c r="CN19" s="283"/>
      <c r="CO19" s="283"/>
      <c r="CP19" s="283"/>
      <c r="CQ19" s="283"/>
      <c r="CR19" s="283"/>
    </row>
    <row r="20" spans="1:98" s="284" customFormat="1">
      <c r="A20" s="281"/>
      <c r="B20" s="288"/>
      <c r="C20" s="289" t="s">
        <v>448</v>
      </c>
      <c r="D20" s="283"/>
      <c r="H20" s="283"/>
      <c r="I20" s="283"/>
      <c r="J20" s="283"/>
      <c r="R20" s="282"/>
      <c r="AF20" s="355"/>
      <c r="AJ20" s="282"/>
      <c r="AK20" s="282"/>
      <c r="AP20" s="282"/>
      <c r="AS20" s="282"/>
      <c r="BF20" s="282"/>
      <c r="BQ20" s="282"/>
      <c r="BR20" s="282"/>
      <c r="CD20" s="578">
        <v>-42664.39</v>
      </c>
      <c r="CE20" s="283"/>
      <c r="CF20" s="283"/>
      <c r="CG20" s="283"/>
      <c r="CH20" s="283"/>
      <c r="CI20" s="283"/>
      <c r="CJ20" s="283"/>
      <c r="CK20" s="283"/>
      <c r="CL20" s="283"/>
      <c r="CM20" s="283"/>
      <c r="CN20" s="283"/>
      <c r="CO20" s="283"/>
      <c r="CP20" s="283"/>
      <c r="CQ20" s="283"/>
      <c r="CR20" s="283"/>
    </row>
    <row r="21" spans="1:98" s="284" customFormat="1">
      <c r="A21" s="281">
        <v>45320</v>
      </c>
      <c r="B21" s="288" t="s">
        <v>449</v>
      </c>
      <c r="C21" s="289" t="s">
        <v>450</v>
      </c>
      <c r="D21" s="283"/>
      <c r="H21" s="283"/>
      <c r="I21" s="283"/>
      <c r="J21" s="283"/>
      <c r="R21" s="282"/>
      <c r="AD21" s="282">
        <v>7000000</v>
      </c>
      <c r="AF21" s="355"/>
      <c r="AJ21" s="282"/>
      <c r="AK21" s="282"/>
      <c r="AP21" s="282"/>
      <c r="AS21" s="282"/>
      <c r="BF21" s="282"/>
      <c r="BR21" s="282"/>
      <c r="CD21" s="283"/>
      <c r="CE21" s="283"/>
      <c r="CF21" s="283"/>
      <c r="CG21" s="283"/>
      <c r="CH21" s="283"/>
      <c r="CI21" s="283"/>
      <c r="CJ21" s="283"/>
      <c r="CK21" s="283"/>
      <c r="CL21" s="283"/>
      <c r="CM21" s="283"/>
      <c r="CN21" s="283"/>
      <c r="CO21" s="283"/>
      <c r="CP21" s="283"/>
      <c r="CQ21" s="283"/>
      <c r="CR21" s="283"/>
    </row>
    <row r="22" spans="1:98" s="466" customFormat="1" ht="15" customHeight="1">
      <c r="A22" s="462">
        <v>45322</v>
      </c>
      <c r="B22" s="463" t="s">
        <v>451</v>
      </c>
      <c r="C22" s="470" t="s">
        <v>452</v>
      </c>
      <c r="D22" s="472"/>
      <c r="E22" s="472"/>
      <c r="F22" s="472"/>
      <c r="G22" s="472"/>
      <c r="H22" s="472"/>
      <c r="I22" s="472"/>
      <c r="J22" s="472"/>
      <c r="K22" s="472"/>
      <c r="L22" s="472"/>
      <c r="M22" s="472"/>
      <c r="N22" s="472"/>
      <c r="O22" s="472"/>
      <c r="P22" s="472"/>
      <c r="Q22" s="472"/>
      <c r="R22" s="473"/>
      <c r="S22" s="472"/>
      <c r="T22" s="472"/>
      <c r="U22" s="472"/>
      <c r="V22" s="472"/>
      <c r="W22" s="472"/>
      <c r="X22" s="472"/>
      <c r="Y22" s="473"/>
      <c r="Z22" s="472"/>
      <c r="AA22" s="472"/>
      <c r="AB22" s="472"/>
      <c r="AC22" s="473"/>
      <c r="AD22" s="472"/>
      <c r="AE22" s="473"/>
      <c r="AF22" s="468"/>
      <c r="AG22" s="472"/>
      <c r="AH22" s="472"/>
      <c r="AI22" s="472"/>
      <c r="AJ22" s="472"/>
      <c r="AK22" s="472"/>
      <c r="AL22" s="473"/>
      <c r="AM22" s="472"/>
      <c r="AN22" s="473">
        <v>1000000</v>
      </c>
      <c r="AO22" s="472"/>
      <c r="AP22" s="472"/>
      <c r="AQ22" s="472"/>
      <c r="AR22" s="472"/>
      <c r="AS22" s="472"/>
      <c r="AT22" s="473"/>
      <c r="AU22" s="473"/>
      <c r="AV22" s="472"/>
      <c r="AW22" s="473"/>
      <c r="AX22" s="472"/>
      <c r="AY22" s="472"/>
      <c r="AZ22" s="473"/>
      <c r="BA22" s="472"/>
      <c r="BB22" s="472"/>
      <c r="BC22" s="472"/>
      <c r="BD22" s="472"/>
      <c r="BE22" s="472"/>
      <c r="BF22" s="473"/>
      <c r="BG22" s="472"/>
      <c r="BH22" s="472"/>
      <c r="BI22" s="472"/>
      <c r="BJ22" s="472"/>
      <c r="BK22" s="472"/>
      <c r="BL22" s="472"/>
      <c r="BM22" s="472"/>
      <c r="BN22" s="473"/>
      <c r="BO22" s="472"/>
      <c r="BP22" s="472"/>
      <c r="BQ22" s="472"/>
      <c r="BR22" s="472"/>
      <c r="BS22" s="472"/>
      <c r="BT22" s="473"/>
      <c r="BU22" s="472"/>
      <c r="BV22" s="472"/>
      <c r="BW22" s="472"/>
      <c r="BX22" s="472"/>
      <c r="BY22" s="472"/>
      <c r="BZ22" s="472"/>
      <c r="CA22" s="472"/>
      <c r="CB22" s="472"/>
      <c r="CC22" s="472"/>
      <c r="CD22" s="473"/>
      <c r="CE22" s="472"/>
      <c r="CF22" s="472"/>
      <c r="CG22" s="472"/>
      <c r="CH22" s="472"/>
      <c r="CI22" s="472"/>
      <c r="CJ22" s="472"/>
      <c r="CK22" s="472"/>
      <c r="CL22" s="472"/>
      <c r="CM22" s="472"/>
      <c r="CN22" s="472"/>
      <c r="CO22" s="472"/>
      <c r="CP22" s="472"/>
      <c r="CQ22" s="472"/>
      <c r="CR22" s="472"/>
      <c r="CS22" s="473"/>
      <c r="CT22" s="465"/>
    </row>
    <row r="23" spans="1:98" s="466" customFormat="1" ht="15" customHeight="1">
      <c r="A23" s="462"/>
      <c r="B23" s="463"/>
      <c r="C23" s="470"/>
      <c r="D23" s="472"/>
      <c r="E23" s="472"/>
      <c r="F23" s="472"/>
      <c r="G23" s="472"/>
      <c r="H23" s="472"/>
      <c r="I23" s="472"/>
      <c r="J23" s="472"/>
      <c r="K23" s="472"/>
      <c r="L23" s="472"/>
      <c r="M23" s="472"/>
      <c r="N23" s="472"/>
      <c r="O23" s="472"/>
      <c r="P23" s="472"/>
      <c r="Q23" s="472"/>
      <c r="R23" s="473"/>
      <c r="S23" s="472"/>
      <c r="T23" s="472"/>
      <c r="U23" s="472"/>
      <c r="V23" s="472"/>
      <c r="W23" s="472"/>
      <c r="X23" s="472"/>
      <c r="Y23" s="473"/>
      <c r="Z23" s="472"/>
      <c r="AA23" s="472"/>
      <c r="AB23" s="472"/>
      <c r="AC23" s="473"/>
      <c r="AD23" s="472"/>
      <c r="AE23" s="473"/>
      <c r="AF23" s="468"/>
      <c r="AG23" s="472"/>
      <c r="AH23" s="472"/>
      <c r="AI23" s="472"/>
      <c r="AJ23" s="472"/>
      <c r="AK23" s="472"/>
      <c r="AL23" s="473"/>
      <c r="AM23" s="472"/>
      <c r="AN23" s="473">
        <v>-376500</v>
      </c>
      <c r="AO23" s="472"/>
      <c r="AP23" s="472"/>
      <c r="AQ23" s="472"/>
      <c r="AR23" s="472"/>
      <c r="AS23" s="472"/>
      <c r="AT23" s="473"/>
      <c r="AU23" s="473"/>
      <c r="AV23" s="472"/>
      <c r="AW23" s="473"/>
      <c r="AX23" s="472"/>
      <c r="AY23" s="472"/>
      <c r="AZ23" s="473"/>
      <c r="BA23" s="472"/>
      <c r="BB23" s="472"/>
      <c r="BC23" s="472"/>
      <c r="BD23" s="472"/>
      <c r="BE23" s="472"/>
      <c r="BF23" s="473"/>
      <c r="BG23" s="472"/>
      <c r="BH23" s="472"/>
      <c r="BI23" s="472"/>
      <c r="BJ23" s="472"/>
      <c r="BK23" s="472"/>
      <c r="BL23" s="472"/>
      <c r="BM23" s="472"/>
      <c r="BN23" s="473"/>
      <c r="BO23" s="472"/>
      <c r="BP23" s="472"/>
      <c r="BQ23" s="472"/>
      <c r="BR23" s="472"/>
      <c r="BS23" s="472"/>
      <c r="BT23" s="473"/>
      <c r="BU23" s="472"/>
      <c r="BV23" s="472"/>
      <c r="BW23" s="472"/>
      <c r="BX23" s="472"/>
      <c r="BY23" s="472"/>
      <c r="BZ23" s="472"/>
      <c r="CA23" s="472"/>
      <c r="CB23" s="472"/>
      <c r="CC23" s="472"/>
      <c r="CD23" s="473"/>
      <c r="CE23" s="472"/>
      <c r="CF23" s="472"/>
      <c r="CG23" s="472"/>
      <c r="CH23" s="472"/>
      <c r="CI23" s="472"/>
      <c r="CJ23" s="472"/>
      <c r="CK23" s="472"/>
      <c r="CL23" s="472"/>
      <c r="CM23" s="472"/>
      <c r="CN23" s="472"/>
      <c r="CO23" s="472"/>
      <c r="CP23" s="472"/>
      <c r="CQ23" s="472"/>
      <c r="CR23" s="472"/>
      <c r="CS23" s="473"/>
      <c r="CT23" s="465"/>
    </row>
    <row r="24" spans="1:98" ht="15" customHeight="1">
      <c r="A24" s="281">
        <v>45331</v>
      </c>
      <c r="B24" s="288" t="s">
        <v>453</v>
      </c>
      <c r="C24" s="289" t="s">
        <v>454</v>
      </c>
      <c r="D24" s="417"/>
      <c r="E24" s="417"/>
      <c r="F24" s="417"/>
      <c r="G24" s="417"/>
      <c r="H24" s="417"/>
      <c r="I24" s="417"/>
      <c r="J24" s="417"/>
      <c r="K24" s="417"/>
      <c r="L24" s="417"/>
      <c r="M24" s="417"/>
      <c r="N24" s="417"/>
      <c r="O24" s="417"/>
      <c r="P24" s="417"/>
      <c r="Q24" s="417"/>
      <c r="R24" s="282"/>
      <c r="S24" s="417"/>
      <c r="T24" s="417"/>
      <c r="U24" s="417"/>
      <c r="V24" s="417"/>
      <c r="W24" s="417"/>
      <c r="X24" s="417"/>
      <c r="Y24" s="282"/>
      <c r="Z24" s="417">
        <f>11839774-4000000</f>
        <v>7839774</v>
      </c>
      <c r="AA24" s="417"/>
      <c r="AB24" s="417"/>
      <c r="AC24" s="282"/>
      <c r="AD24" s="417"/>
      <c r="AE24" s="282"/>
      <c r="AG24" s="417"/>
      <c r="AH24" s="417"/>
      <c r="AI24" s="417"/>
      <c r="AJ24" s="417"/>
      <c r="AK24" s="417"/>
      <c r="AL24" s="282"/>
      <c r="AM24" s="417"/>
      <c r="AN24" s="282"/>
      <c r="AO24" s="417"/>
      <c r="AP24" s="417"/>
      <c r="AQ24" s="417"/>
      <c r="AR24" s="417"/>
      <c r="AS24" s="417"/>
      <c r="AT24" s="282"/>
      <c r="AU24" s="282"/>
      <c r="AV24" s="417"/>
      <c r="AW24" s="282"/>
      <c r="AX24" s="417"/>
      <c r="AY24" s="417"/>
      <c r="AZ24" s="282"/>
      <c r="BA24" s="417"/>
      <c r="BB24" s="417"/>
      <c r="BC24" s="417"/>
      <c r="BD24" s="417"/>
      <c r="BE24" s="417"/>
      <c r="BF24" s="282"/>
      <c r="BG24" s="417"/>
      <c r="BH24" s="417"/>
      <c r="BI24" s="417"/>
      <c r="BJ24" s="417"/>
      <c r="BK24" s="417"/>
      <c r="BL24" s="417"/>
      <c r="BM24" s="417"/>
      <c r="BN24" s="282"/>
      <c r="BO24" s="417"/>
      <c r="BP24" s="417"/>
      <c r="BQ24" s="417"/>
      <c r="BR24" s="417"/>
      <c r="BS24" s="417"/>
      <c r="BT24" s="282"/>
      <c r="BU24" s="417"/>
      <c r="BV24" s="282"/>
      <c r="BW24" s="417"/>
      <c r="BX24" s="417"/>
      <c r="BY24" s="417"/>
      <c r="BZ24" s="417"/>
      <c r="CA24" s="417"/>
      <c r="CB24" s="417"/>
      <c r="CC24" s="417"/>
      <c r="CD24" s="282"/>
      <c r="CE24" s="417"/>
      <c r="CF24" s="417"/>
      <c r="CG24" s="417"/>
      <c r="CH24" s="417"/>
      <c r="CI24" s="417"/>
      <c r="CJ24" s="417"/>
      <c r="CK24" s="417"/>
      <c r="CL24" s="417"/>
      <c r="CM24" s="417"/>
      <c r="CN24" s="417"/>
      <c r="CO24" s="417"/>
      <c r="CP24" s="417"/>
      <c r="CQ24" s="417"/>
      <c r="CR24" s="417"/>
      <c r="CS24" s="282"/>
    </row>
    <row r="25" spans="1:98" s="510" customFormat="1" ht="15" customHeight="1">
      <c r="A25" s="325"/>
      <c r="B25" s="504"/>
      <c r="C25" s="364" t="s">
        <v>455</v>
      </c>
      <c r="D25" s="505"/>
      <c r="E25" s="505"/>
      <c r="F25" s="505"/>
      <c r="G25" s="505"/>
      <c r="H25" s="505"/>
      <c r="I25" s="505"/>
      <c r="J25" s="505"/>
      <c r="K25" s="505"/>
      <c r="L25" s="505"/>
      <c r="M25" s="505"/>
      <c r="N25" s="505"/>
      <c r="O25" s="505"/>
      <c r="P25" s="505"/>
      <c r="Q25" s="505"/>
      <c r="R25" s="506"/>
      <c r="S25" s="505"/>
      <c r="T25" s="505"/>
      <c r="U25" s="505"/>
      <c r="V25" s="505"/>
      <c r="W25" s="505"/>
      <c r="X25" s="505"/>
      <c r="Y25" s="506"/>
      <c r="Z25" s="505"/>
      <c r="AA25" s="505"/>
      <c r="AB25" s="505"/>
      <c r="AC25" s="506"/>
      <c r="AD25" s="505"/>
      <c r="AE25" s="506"/>
      <c r="AF25" s="507"/>
      <c r="AG25" s="505"/>
      <c r="AH25" s="505"/>
      <c r="AI25" s="505"/>
      <c r="AJ25" s="505"/>
      <c r="AK25" s="505"/>
      <c r="AL25" s="506"/>
      <c r="AM25" s="505"/>
      <c r="AN25" s="506"/>
      <c r="AO25" s="505"/>
      <c r="AP25" s="505"/>
      <c r="AQ25" s="505"/>
      <c r="AR25" s="505"/>
      <c r="AS25" s="505"/>
      <c r="AT25" s="506"/>
      <c r="AU25" s="506"/>
      <c r="AV25" s="505"/>
      <c r="AW25" s="506"/>
      <c r="AX25" s="505"/>
      <c r="AY25" s="505"/>
      <c r="AZ25" s="506"/>
      <c r="BA25" s="505"/>
      <c r="BB25" s="505"/>
      <c r="BC25" s="505"/>
      <c r="BD25" s="505"/>
      <c r="BE25" s="505"/>
      <c r="BF25" s="506"/>
      <c r="BG25" s="505"/>
      <c r="BH25" s="505"/>
      <c r="BI25" s="505"/>
      <c r="BJ25" s="505"/>
      <c r="BK25" s="505"/>
      <c r="BL25" s="505"/>
      <c r="BM25" s="505"/>
      <c r="BN25" s="506"/>
      <c r="BO25" s="505"/>
      <c r="BP25" s="505"/>
      <c r="BQ25" s="505"/>
      <c r="BR25" s="505"/>
      <c r="BS25" s="505"/>
      <c r="BT25" s="506"/>
      <c r="BU25" s="505"/>
      <c r="BV25" s="506"/>
      <c r="BW25" s="505"/>
      <c r="BX25" s="505"/>
      <c r="BY25" s="505"/>
      <c r="BZ25" s="505"/>
      <c r="CA25" s="505"/>
      <c r="CB25" s="505"/>
      <c r="CC25" s="505"/>
      <c r="CD25" s="506"/>
      <c r="CE25" s="505"/>
      <c r="CF25" s="505"/>
      <c r="CG25" s="505"/>
      <c r="CH25" s="505"/>
      <c r="CI25" s="505"/>
      <c r="CJ25" s="505"/>
      <c r="CK25" s="505"/>
      <c r="CL25" s="505"/>
      <c r="CM25" s="505"/>
      <c r="CN25" s="505"/>
      <c r="CO25" s="505"/>
      <c r="CP25" s="505"/>
      <c r="CQ25" s="505"/>
      <c r="CR25" s="505"/>
      <c r="CS25" s="506"/>
      <c r="CT25" s="509"/>
    </row>
    <row r="26" spans="1:98">
      <c r="A26" s="316">
        <v>45331</v>
      </c>
      <c r="B26" s="288" t="s">
        <v>456</v>
      </c>
      <c r="C26" s="320" t="s">
        <v>457</v>
      </c>
      <c r="AU26" s="314">
        <v>4930288.88</v>
      </c>
    </row>
    <row r="27" spans="1:98">
      <c r="B27" s="288"/>
      <c r="C27" s="320" t="s">
        <v>458</v>
      </c>
      <c r="AU27" s="314">
        <v>-11.31</v>
      </c>
    </row>
    <row r="28" spans="1:98" s="466" customFormat="1">
      <c r="A28" s="462">
        <v>45334</v>
      </c>
      <c r="B28" s="463" t="s">
        <v>459</v>
      </c>
      <c r="C28" s="464" t="s">
        <v>460</v>
      </c>
      <c r="D28" s="465"/>
      <c r="H28" s="465"/>
      <c r="I28" s="465"/>
      <c r="J28" s="465"/>
      <c r="R28" s="467"/>
      <c r="Y28" s="467"/>
      <c r="AC28" s="467"/>
      <c r="AE28" s="467"/>
      <c r="AF28" s="468"/>
      <c r="AL28" s="467">
        <v>5056725</v>
      </c>
      <c r="AN28" s="467"/>
      <c r="AT28" s="467"/>
      <c r="AU28" s="467"/>
      <c r="AW28" s="467"/>
      <c r="AZ28" s="467"/>
      <c r="BF28" s="467"/>
      <c r="BN28" s="467"/>
      <c r="CD28" s="467"/>
      <c r="CF28" s="465"/>
      <c r="CG28" s="465"/>
      <c r="CH28" s="465"/>
      <c r="CI28" s="465"/>
      <c r="CJ28" s="465"/>
      <c r="CK28" s="465"/>
      <c r="CL28" s="465"/>
      <c r="CM28" s="465"/>
      <c r="CN28" s="465"/>
      <c r="CO28" s="465"/>
      <c r="CP28" s="465"/>
      <c r="CQ28" s="465"/>
      <c r="CR28" s="465"/>
      <c r="CS28" s="467"/>
      <c r="CT28" s="465"/>
    </row>
    <row r="29" spans="1:98" s="466" customFormat="1" ht="52.8">
      <c r="A29" s="462"/>
      <c r="B29" s="463"/>
      <c r="C29" s="469" t="s">
        <v>461</v>
      </c>
      <c r="D29" s="465"/>
      <c r="H29" s="465"/>
      <c r="I29" s="465"/>
      <c r="J29" s="465"/>
      <c r="R29" s="467"/>
      <c r="Y29" s="467"/>
      <c r="AC29" s="467"/>
      <c r="AE29" s="467"/>
      <c r="AF29" s="468"/>
      <c r="AL29" s="508">
        <f>-596040.5</f>
        <v>-596040.5</v>
      </c>
      <c r="AN29" s="467"/>
      <c r="AT29" s="467"/>
      <c r="AU29" s="467"/>
      <c r="AW29" s="467"/>
      <c r="AZ29" s="467"/>
      <c r="BF29" s="467"/>
      <c r="BN29" s="467"/>
      <c r="CD29" s="467"/>
      <c r="CF29" s="465"/>
      <c r="CG29" s="465"/>
      <c r="CH29" s="465"/>
      <c r="CI29" s="465"/>
      <c r="CJ29" s="465"/>
      <c r="CK29" s="465"/>
      <c r="CL29" s="465"/>
      <c r="CM29" s="465"/>
      <c r="CN29" s="465"/>
      <c r="CO29" s="465"/>
      <c r="CP29" s="465"/>
      <c r="CQ29" s="465"/>
      <c r="CR29" s="465"/>
      <c r="CS29" s="467"/>
      <c r="CT29" s="465"/>
    </row>
    <row r="30" spans="1:98" s="466" customFormat="1">
      <c r="A30" s="462"/>
      <c r="B30" s="463"/>
      <c r="C30" s="469" t="s">
        <v>462</v>
      </c>
      <c r="D30" s="465"/>
      <c r="H30" s="465"/>
      <c r="I30" s="465"/>
      <c r="J30" s="465"/>
      <c r="R30" s="467"/>
      <c r="Y30" s="467"/>
      <c r="AC30" s="467"/>
      <c r="AE30" s="467"/>
      <c r="AF30" s="468"/>
      <c r="AL30" s="508">
        <v>-11913.75</v>
      </c>
      <c r="AN30" s="467"/>
      <c r="AT30" s="467"/>
      <c r="AU30" s="467"/>
      <c r="AW30" s="467"/>
      <c r="AZ30" s="467"/>
      <c r="BF30" s="467"/>
      <c r="BN30" s="467"/>
      <c r="CD30" s="467"/>
      <c r="CF30" s="465"/>
      <c r="CG30" s="465"/>
      <c r="CH30" s="465"/>
      <c r="CI30" s="465"/>
      <c r="CJ30" s="465"/>
      <c r="CK30" s="465"/>
      <c r="CL30" s="465"/>
      <c r="CM30" s="465"/>
      <c r="CN30" s="465"/>
      <c r="CO30" s="465"/>
      <c r="CP30" s="465"/>
      <c r="CQ30" s="465"/>
      <c r="CR30" s="465"/>
      <c r="CS30" s="467"/>
      <c r="CT30" s="465"/>
    </row>
    <row r="31" spans="1:98">
      <c r="A31" s="316">
        <v>45331</v>
      </c>
      <c r="B31" s="288" t="s">
        <v>463</v>
      </c>
      <c r="C31" s="320" t="s">
        <v>464</v>
      </c>
      <c r="CP31" s="418">
        <v>5682236.0499999998</v>
      </c>
    </row>
    <row r="32" spans="1:98" s="466" customFormat="1">
      <c r="A32" s="462">
        <v>45334</v>
      </c>
      <c r="B32" s="463" t="s">
        <v>465</v>
      </c>
      <c r="C32" s="470" t="s">
        <v>466</v>
      </c>
      <c r="D32" s="465"/>
      <c r="H32" s="465"/>
      <c r="I32" s="465"/>
      <c r="J32" s="465"/>
      <c r="R32" s="467"/>
      <c r="X32" s="467"/>
      <c r="Y32" s="467"/>
      <c r="AC32" s="467"/>
      <c r="AE32" s="467"/>
      <c r="AF32" s="468"/>
      <c r="AL32" s="467">
        <v>3168690</v>
      </c>
      <c r="AN32" s="467"/>
      <c r="AT32" s="467"/>
      <c r="AU32" s="467"/>
      <c r="AW32" s="467"/>
      <c r="AZ32" s="467"/>
      <c r="BF32" s="467"/>
      <c r="BJ32" s="467"/>
      <c r="BN32" s="467"/>
      <c r="CD32" s="467"/>
      <c r="CF32" s="465"/>
      <c r="CG32" s="465"/>
      <c r="CH32" s="465"/>
      <c r="CI32" s="465"/>
      <c r="CJ32" s="465"/>
      <c r="CK32" s="465"/>
      <c r="CL32" s="465"/>
      <c r="CM32" s="465"/>
      <c r="CN32" s="465"/>
      <c r="CO32" s="465"/>
      <c r="CP32" s="465"/>
      <c r="CQ32" s="465"/>
      <c r="CR32" s="465"/>
      <c r="CS32" s="467"/>
      <c r="CT32" s="465"/>
    </row>
    <row r="33" spans="1:102" s="466" customFormat="1">
      <c r="A33" s="462"/>
      <c r="B33" s="463"/>
      <c r="C33" s="470" t="s">
        <v>467</v>
      </c>
      <c r="D33" s="465"/>
      <c r="H33" s="465"/>
      <c r="I33" s="465"/>
      <c r="J33" s="465"/>
      <c r="R33" s="467"/>
      <c r="X33" s="467"/>
      <c r="Y33" s="467"/>
      <c r="AC33" s="467"/>
      <c r="AE33" s="467"/>
      <c r="AF33" s="468"/>
      <c r="AL33" s="508">
        <v>-373496.2</v>
      </c>
      <c r="AN33" s="467"/>
      <c r="AT33" s="467"/>
      <c r="AU33" s="467"/>
      <c r="AW33" s="467"/>
      <c r="AZ33" s="467"/>
      <c r="BF33" s="467"/>
      <c r="BJ33" s="467"/>
      <c r="BN33" s="467"/>
      <c r="CD33" s="467"/>
      <c r="CF33" s="465"/>
      <c r="CG33" s="465"/>
      <c r="CH33" s="465"/>
      <c r="CI33" s="465"/>
      <c r="CJ33" s="465"/>
      <c r="CK33" s="465"/>
      <c r="CL33" s="465"/>
      <c r="CM33" s="465"/>
      <c r="CN33" s="465"/>
      <c r="CO33" s="465"/>
      <c r="CP33" s="465"/>
      <c r="CQ33" s="465"/>
      <c r="CR33" s="465"/>
      <c r="CS33" s="467"/>
      <c r="CT33" s="465"/>
    </row>
    <row r="34" spans="1:102" s="466" customFormat="1">
      <c r="A34" s="462"/>
      <c r="B34" s="463"/>
      <c r="C34" s="470" t="s">
        <v>468</v>
      </c>
      <c r="D34" s="465"/>
      <c r="H34" s="465"/>
      <c r="I34" s="465"/>
      <c r="J34" s="465"/>
      <c r="R34" s="467"/>
      <c r="X34" s="467"/>
      <c r="Y34" s="467"/>
      <c r="AC34" s="467"/>
      <c r="AE34" s="467"/>
      <c r="AF34" s="468"/>
      <c r="AL34" s="508">
        <v>-7465.5</v>
      </c>
      <c r="AN34" s="467"/>
      <c r="AT34" s="467"/>
      <c r="AU34" s="467"/>
      <c r="AW34" s="467"/>
      <c r="AZ34" s="467"/>
      <c r="BF34" s="467"/>
      <c r="BJ34" s="467"/>
      <c r="BN34" s="467"/>
      <c r="CD34" s="467"/>
      <c r="CF34" s="465"/>
      <c r="CG34" s="465"/>
      <c r="CH34" s="465"/>
      <c r="CI34" s="465"/>
      <c r="CJ34" s="465"/>
      <c r="CK34" s="465"/>
      <c r="CL34" s="465"/>
      <c r="CM34" s="465"/>
      <c r="CN34" s="465"/>
      <c r="CO34" s="465"/>
      <c r="CP34" s="465"/>
      <c r="CQ34" s="465"/>
      <c r="CR34" s="465"/>
      <c r="CS34" s="467"/>
      <c r="CT34" s="465"/>
    </row>
    <row r="35" spans="1:102" ht="15" customHeight="1">
      <c r="A35" s="281">
        <v>45334</v>
      </c>
      <c r="B35" s="288" t="s">
        <v>469</v>
      </c>
      <c r="C35" s="289" t="s">
        <v>470</v>
      </c>
      <c r="D35" s="417"/>
      <c r="E35" s="417"/>
      <c r="F35" s="417"/>
      <c r="G35" s="417"/>
      <c r="H35" s="417"/>
      <c r="I35" s="417"/>
      <c r="J35" s="417"/>
      <c r="K35" s="417"/>
      <c r="L35" s="417"/>
      <c r="M35" s="417"/>
      <c r="N35" s="417"/>
      <c r="O35" s="417"/>
      <c r="P35" s="417"/>
      <c r="Q35" s="417"/>
      <c r="R35" s="282"/>
      <c r="S35" s="417"/>
      <c r="T35" s="417"/>
      <c r="U35" s="417"/>
      <c r="V35" s="417"/>
      <c r="W35" s="417"/>
      <c r="X35" s="417"/>
      <c r="Y35" s="282"/>
      <c r="Z35" s="417"/>
      <c r="AA35" s="417"/>
      <c r="AB35" s="417"/>
      <c r="AC35" s="282"/>
      <c r="AD35" s="417"/>
      <c r="AE35" s="282"/>
      <c r="AG35" s="417"/>
      <c r="AH35" s="417"/>
      <c r="AI35" s="417"/>
      <c r="AJ35" s="417"/>
      <c r="AK35" s="417"/>
      <c r="AL35" s="282">
        <v>4520000</v>
      </c>
      <c r="AM35" s="417"/>
      <c r="AN35" s="282"/>
      <c r="AO35" s="417"/>
      <c r="AP35" s="417"/>
      <c r="AQ35" s="417"/>
      <c r="AR35" s="417"/>
      <c r="AS35" s="417"/>
      <c r="AT35" s="282"/>
      <c r="AU35" s="282"/>
      <c r="AV35" s="417"/>
      <c r="AW35" s="282"/>
      <c r="AX35" s="417"/>
      <c r="AY35" s="417"/>
      <c r="AZ35" s="282"/>
      <c r="BA35" s="417"/>
      <c r="BB35" s="417"/>
      <c r="BC35" s="417"/>
      <c r="BD35" s="417"/>
      <c r="BE35" s="417"/>
      <c r="BF35" s="282"/>
      <c r="BG35" s="417"/>
      <c r="BI35" s="417"/>
      <c r="BJ35" s="417"/>
      <c r="BK35" s="417"/>
      <c r="BL35" s="417"/>
      <c r="BM35" s="417"/>
      <c r="BN35" s="282"/>
      <c r="BO35" s="417"/>
      <c r="BP35" s="417"/>
      <c r="BQ35" s="417"/>
      <c r="BR35" s="417"/>
      <c r="BS35" s="417"/>
      <c r="BT35" s="417"/>
      <c r="BU35" s="417"/>
      <c r="BV35" s="417"/>
      <c r="BW35" s="417"/>
      <c r="BX35" s="417"/>
      <c r="BY35" s="417"/>
      <c r="BZ35" s="417"/>
      <c r="CA35" s="417"/>
      <c r="CB35" s="417"/>
      <c r="CC35" s="417"/>
      <c r="CD35" s="282"/>
      <c r="CE35" s="417"/>
      <c r="CF35" s="417"/>
      <c r="CG35" s="417"/>
      <c r="CH35" s="417"/>
      <c r="CI35" s="417"/>
      <c r="CJ35" s="417"/>
      <c r="CK35" s="417"/>
      <c r="CL35" s="417"/>
      <c r="CM35" s="417"/>
      <c r="CN35" s="417"/>
      <c r="CO35" s="417"/>
      <c r="CP35" s="417"/>
      <c r="CQ35" s="417"/>
      <c r="CR35" s="417"/>
      <c r="CS35" s="282"/>
    </row>
    <row r="36" spans="1:102" s="466" customFormat="1" ht="15" customHeight="1">
      <c r="A36" s="471">
        <v>45334</v>
      </c>
      <c r="B36" s="463" t="s">
        <v>471</v>
      </c>
      <c r="C36" s="470" t="s">
        <v>472</v>
      </c>
      <c r="D36" s="472"/>
      <c r="E36" s="472"/>
      <c r="F36" s="472"/>
      <c r="G36" s="472"/>
      <c r="H36" s="472"/>
      <c r="I36" s="472"/>
      <c r="J36" s="472"/>
      <c r="K36" s="472"/>
      <c r="L36" s="472"/>
      <c r="M36" s="472"/>
      <c r="N36" s="472"/>
      <c r="O36" s="472"/>
      <c r="P36" s="472"/>
      <c r="Q36" s="472"/>
      <c r="R36" s="473"/>
      <c r="S36" s="472"/>
      <c r="T36" s="472"/>
      <c r="U36" s="472"/>
      <c r="V36" s="472"/>
      <c r="W36" s="472"/>
      <c r="X36" s="472"/>
      <c r="Y36" s="473"/>
      <c r="Z36" s="472"/>
      <c r="AA36" s="472"/>
      <c r="AB36" s="472"/>
      <c r="AC36" s="473"/>
      <c r="AD36" s="472"/>
      <c r="AE36" s="473"/>
      <c r="AF36" s="468"/>
      <c r="AG36" s="472"/>
      <c r="AH36" s="472"/>
      <c r="AI36" s="472"/>
      <c r="AJ36" s="472"/>
      <c r="AK36" s="472"/>
      <c r="AL36" s="473">
        <v>2698830</v>
      </c>
      <c r="AM36" s="472"/>
      <c r="AN36" s="473"/>
      <c r="AO36" s="472"/>
      <c r="AP36" s="472"/>
      <c r="AQ36" s="472"/>
      <c r="AR36" s="472"/>
      <c r="AS36" s="472"/>
      <c r="AT36" s="473"/>
      <c r="AU36" s="473"/>
      <c r="AV36" s="472"/>
      <c r="AW36" s="473"/>
      <c r="AX36" s="472"/>
      <c r="AY36" s="472"/>
      <c r="AZ36" s="473"/>
      <c r="BA36" s="472"/>
      <c r="BB36" s="472"/>
      <c r="BC36" s="472"/>
      <c r="BD36" s="472"/>
      <c r="BE36" s="472"/>
      <c r="BF36" s="473"/>
      <c r="BG36" s="472"/>
      <c r="BH36" s="472"/>
      <c r="BI36" s="472"/>
      <c r="BJ36" s="472"/>
      <c r="BK36" s="472"/>
      <c r="BL36" s="472"/>
      <c r="BM36" s="472"/>
      <c r="BN36" s="473"/>
      <c r="BO36" s="472"/>
      <c r="BP36" s="472"/>
      <c r="BQ36" s="472"/>
      <c r="BR36" s="472"/>
      <c r="BS36" s="472"/>
      <c r="BT36" s="472"/>
      <c r="BU36" s="472"/>
      <c r="BV36" s="472"/>
      <c r="BW36" s="472"/>
      <c r="BX36" s="472"/>
      <c r="BY36" s="472"/>
      <c r="BZ36" s="472"/>
      <c r="CA36" s="472"/>
      <c r="CB36" s="472"/>
      <c r="CC36" s="472"/>
      <c r="CD36" s="473"/>
      <c r="CE36" s="472"/>
      <c r="CF36" s="472"/>
      <c r="CG36" s="472"/>
      <c r="CH36" s="472"/>
      <c r="CI36" s="472"/>
      <c r="CJ36" s="472"/>
      <c r="CK36" s="472"/>
      <c r="CL36" s="472"/>
      <c r="CM36" s="472"/>
      <c r="CN36" s="472"/>
      <c r="CO36" s="472"/>
      <c r="CP36" s="472"/>
      <c r="CQ36" s="472"/>
      <c r="CR36" s="472"/>
      <c r="CS36" s="473"/>
      <c r="CT36" s="465"/>
    </row>
    <row r="37" spans="1:102" s="466" customFormat="1" ht="15" customHeight="1">
      <c r="A37" s="471"/>
      <c r="B37" s="463"/>
      <c r="C37" s="470" t="s">
        <v>473</v>
      </c>
      <c r="D37" s="472"/>
      <c r="E37" s="472"/>
      <c r="F37" s="472"/>
      <c r="G37" s="472"/>
      <c r="H37" s="472"/>
      <c r="I37" s="472"/>
      <c r="J37" s="472"/>
      <c r="K37" s="472"/>
      <c r="L37" s="472"/>
      <c r="M37" s="472"/>
      <c r="N37" s="472"/>
      <c r="O37" s="472"/>
      <c r="P37" s="472"/>
      <c r="Q37" s="472"/>
      <c r="R37" s="473"/>
      <c r="S37" s="472"/>
      <c r="T37" s="472"/>
      <c r="U37" s="472"/>
      <c r="V37" s="472"/>
      <c r="W37" s="472"/>
      <c r="X37" s="472"/>
      <c r="Y37" s="473"/>
      <c r="Z37" s="472"/>
      <c r="AA37" s="472"/>
      <c r="AB37" s="472"/>
      <c r="AC37" s="473"/>
      <c r="AD37" s="472"/>
      <c r="AE37" s="473"/>
      <c r="AF37" s="468"/>
      <c r="AG37" s="472"/>
      <c r="AH37" s="472"/>
      <c r="AI37" s="472"/>
      <c r="AJ37" s="472"/>
      <c r="AK37" s="472"/>
      <c r="AL37" s="473">
        <v>-179733.6</v>
      </c>
      <c r="AM37" s="472"/>
      <c r="AN37" s="473"/>
      <c r="AO37" s="472"/>
      <c r="AP37" s="472"/>
      <c r="AQ37" s="472"/>
      <c r="AR37" s="472"/>
      <c r="AS37" s="472"/>
      <c r="AT37" s="473"/>
      <c r="AU37" s="473"/>
      <c r="AV37" s="472"/>
      <c r="AW37" s="473"/>
      <c r="AX37" s="472"/>
      <c r="AY37" s="472"/>
      <c r="AZ37" s="473"/>
      <c r="BA37" s="472"/>
      <c r="BB37" s="472"/>
      <c r="BC37" s="472"/>
      <c r="BD37" s="472"/>
      <c r="BE37" s="472"/>
      <c r="BF37" s="473"/>
      <c r="BG37" s="472"/>
      <c r="BH37" s="472"/>
      <c r="BI37" s="472"/>
      <c r="BJ37" s="472"/>
      <c r="BK37" s="472"/>
      <c r="BL37" s="472"/>
      <c r="BM37" s="472"/>
      <c r="BN37" s="473"/>
      <c r="BO37" s="472"/>
      <c r="BP37" s="472"/>
      <c r="BQ37" s="472"/>
      <c r="BR37" s="472"/>
      <c r="BS37" s="472"/>
      <c r="BT37" s="472"/>
      <c r="BU37" s="472"/>
      <c r="BV37" s="472"/>
      <c r="BW37" s="472"/>
      <c r="BX37" s="472"/>
      <c r="BY37" s="472"/>
      <c r="BZ37" s="472"/>
      <c r="CA37" s="472"/>
      <c r="CB37" s="472"/>
      <c r="CC37" s="472"/>
      <c r="CD37" s="473"/>
      <c r="CE37" s="472"/>
      <c r="CF37" s="472"/>
      <c r="CG37" s="472"/>
      <c r="CH37" s="472"/>
      <c r="CI37" s="472"/>
      <c r="CJ37" s="472"/>
      <c r="CK37" s="472"/>
      <c r="CL37" s="472"/>
      <c r="CM37" s="472"/>
      <c r="CN37" s="472"/>
      <c r="CO37" s="472"/>
      <c r="CP37" s="472"/>
      <c r="CQ37" s="472"/>
      <c r="CR37" s="472"/>
      <c r="CS37" s="473"/>
      <c r="CT37" s="465"/>
    </row>
    <row r="38" spans="1:102" ht="16.5" customHeight="1">
      <c r="A38" s="281">
        <v>45337</v>
      </c>
      <c r="B38" s="288" t="s">
        <v>474</v>
      </c>
      <c r="C38" s="320" t="s">
        <v>475</v>
      </c>
      <c r="D38" s="314"/>
      <c r="K38" s="314"/>
      <c r="L38" s="314"/>
      <c r="M38" s="314"/>
      <c r="N38" s="314"/>
      <c r="O38" s="314"/>
      <c r="P38" s="314"/>
      <c r="Q38" s="418"/>
      <c r="R38" s="418"/>
      <c r="S38" s="314"/>
      <c r="V38" s="314"/>
      <c r="Z38" s="314"/>
      <c r="AD38" s="314"/>
      <c r="AF38" s="356"/>
      <c r="AK38" s="314"/>
      <c r="AM38" s="314"/>
      <c r="AS38" s="314"/>
      <c r="AZ38" s="313"/>
      <c r="BC38" s="314"/>
      <c r="BD38" s="314"/>
      <c r="BE38" s="314"/>
      <c r="BF38" s="314">
        <v>2900000</v>
      </c>
      <c r="BJ38" s="314"/>
      <c r="BK38" s="314"/>
      <c r="BL38" s="314"/>
      <c r="BM38" s="314"/>
      <c r="BR38" s="314"/>
      <c r="BV38" s="314"/>
      <c r="BW38" s="314"/>
      <c r="BY38" s="314"/>
      <c r="CD38" s="313"/>
      <c r="CS38" s="418"/>
      <c r="CU38" s="418"/>
      <c r="CV38" s="418"/>
      <c r="CW38" s="418"/>
      <c r="CX38" s="418"/>
    </row>
    <row r="39" spans="1:102" ht="16.5" customHeight="1">
      <c r="A39" s="281"/>
      <c r="B39" s="288"/>
      <c r="C39" s="320" t="s">
        <v>476</v>
      </c>
      <c r="D39" s="314"/>
      <c r="K39" s="314"/>
      <c r="L39" s="314"/>
      <c r="M39" s="314"/>
      <c r="N39" s="314"/>
      <c r="O39" s="314"/>
      <c r="P39" s="314"/>
      <c r="Q39" s="418"/>
      <c r="R39" s="418"/>
      <c r="S39" s="314"/>
      <c r="V39" s="314"/>
      <c r="Z39" s="314"/>
      <c r="AD39" s="314"/>
      <c r="AF39" s="356"/>
      <c r="AK39" s="314"/>
      <c r="AM39" s="314"/>
      <c r="AS39" s="314"/>
      <c r="AZ39" s="313"/>
      <c r="BC39" s="314"/>
      <c r="BD39" s="314"/>
      <c r="BE39" s="314"/>
      <c r="BJ39" s="314">
        <v>3400</v>
      </c>
      <c r="BK39" s="314"/>
      <c r="BL39" s="314"/>
      <c r="BM39" s="314"/>
      <c r="BR39" s="314"/>
      <c r="BV39" s="314"/>
      <c r="BW39" s="314"/>
      <c r="BY39" s="314"/>
      <c r="CD39" s="313"/>
      <c r="CS39" s="418"/>
      <c r="CU39" s="418"/>
      <c r="CV39" s="418"/>
      <c r="CW39" s="418"/>
      <c r="CX39" s="418"/>
    </row>
    <row r="40" spans="1:102" ht="15" customHeight="1">
      <c r="A40" s="281">
        <v>45341</v>
      </c>
      <c r="B40" s="288" t="s">
        <v>477</v>
      </c>
      <c r="C40" s="289" t="s">
        <v>478</v>
      </c>
      <c r="D40" s="417"/>
      <c r="E40" s="417"/>
      <c r="F40" s="417"/>
      <c r="G40" s="417"/>
      <c r="H40" s="417"/>
      <c r="I40" s="417"/>
      <c r="J40" s="417"/>
      <c r="K40" s="417"/>
      <c r="L40" s="417"/>
      <c r="M40" s="417"/>
      <c r="N40" s="282"/>
      <c r="O40" s="417"/>
      <c r="P40" s="417"/>
      <c r="Q40" s="417"/>
      <c r="R40" s="417"/>
      <c r="S40" s="417"/>
      <c r="T40" s="417"/>
      <c r="U40" s="417"/>
      <c r="V40" s="417"/>
      <c r="W40" s="417"/>
      <c r="X40" s="417"/>
      <c r="Y40" s="282"/>
      <c r="Z40" s="282"/>
      <c r="AA40" s="417"/>
      <c r="AB40" s="417"/>
      <c r="AC40" s="282"/>
      <c r="AD40" s="417"/>
      <c r="AE40" s="282"/>
      <c r="AG40" s="417"/>
      <c r="AH40" s="417"/>
      <c r="AI40" s="417"/>
      <c r="AJ40" s="417"/>
      <c r="AK40" s="417"/>
      <c r="AL40" s="282"/>
      <c r="AM40" s="417"/>
      <c r="AN40" s="282">
        <v>8151000</v>
      </c>
      <c r="AO40" s="417"/>
      <c r="AP40" s="282"/>
      <c r="AQ40" s="417"/>
      <c r="AR40" s="417"/>
      <c r="AS40" s="417"/>
      <c r="AT40" s="282"/>
      <c r="AU40" s="282"/>
      <c r="AV40" s="417"/>
      <c r="AW40" s="282"/>
      <c r="AX40" s="417"/>
      <c r="AY40" s="417"/>
      <c r="AZ40" s="282"/>
      <c r="BA40" s="417"/>
      <c r="BB40" s="417"/>
      <c r="BC40" s="417"/>
      <c r="BD40" s="417"/>
      <c r="BE40" s="282"/>
      <c r="BF40" s="282"/>
      <c r="BG40" s="417"/>
      <c r="BH40" s="417"/>
      <c r="BI40" s="417"/>
      <c r="BJ40" s="417"/>
      <c r="BK40" s="417"/>
      <c r="BL40" s="417"/>
      <c r="BM40" s="417"/>
      <c r="BN40" s="417"/>
      <c r="BO40" s="417"/>
      <c r="BP40" s="417"/>
      <c r="BQ40" s="417"/>
      <c r="BR40" s="417"/>
      <c r="BS40" s="282"/>
      <c r="BT40" s="417"/>
      <c r="BU40" s="417"/>
      <c r="BV40" s="417"/>
      <c r="BW40" s="417"/>
      <c r="BX40" s="417"/>
      <c r="BY40" s="417"/>
      <c r="BZ40" s="417"/>
      <c r="CA40" s="417"/>
      <c r="CB40" s="417"/>
      <c r="CC40" s="417"/>
      <c r="CD40" s="417"/>
      <c r="CE40" s="417"/>
      <c r="CF40" s="417"/>
      <c r="CG40" s="417"/>
      <c r="CH40" s="417"/>
      <c r="CI40" s="417"/>
      <c r="CJ40" s="417"/>
      <c r="CK40" s="417"/>
      <c r="CL40" s="417"/>
      <c r="CM40" s="417"/>
      <c r="CN40" s="417"/>
      <c r="CO40" s="417"/>
      <c r="CP40" s="417"/>
      <c r="CQ40" s="417"/>
      <c r="CR40" s="417"/>
      <c r="CS40" s="418"/>
    </row>
    <row r="41" spans="1:102" s="284" customFormat="1" ht="15" customHeight="1">
      <c r="A41" s="281">
        <v>45343</v>
      </c>
      <c r="B41" s="288" t="s">
        <v>479</v>
      </c>
      <c r="C41" s="289" t="s">
        <v>480</v>
      </c>
      <c r="D41" s="412"/>
      <c r="E41" s="412"/>
      <c r="F41" s="412"/>
      <c r="G41" s="412"/>
      <c r="H41" s="412"/>
      <c r="I41" s="412"/>
      <c r="J41" s="412"/>
      <c r="K41" s="412"/>
      <c r="L41" s="412"/>
      <c r="M41" s="412"/>
      <c r="N41" s="282"/>
      <c r="O41" s="412"/>
      <c r="P41" s="412"/>
      <c r="Q41" s="412"/>
      <c r="R41" s="412"/>
      <c r="S41" s="412"/>
      <c r="T41" s="412"/>
      <c r="U41" s="412"/>
      <c r="V41" s="412"/>
      <c r="W41" s="412"/>
      <c r="X41" s="412"/>
      <c r="Y41" s="282"/>
      <c r="Z41" s="282"/>
      <c r="AA41" s="412"/>
      <c r="AB41" s="412"/>
      <c r="AC41" s="282"/>
      <c r="AD41" s="412"/>
      <c r="AE41" s="282"/>
      <c r="AF41" s="355"/>
      <c r="AG41" s="412"/>
      <c r="AH41" s="412"/>
      <c r="AI41" s="412"/>
      <c r="AJ41" s="412"/>
      <c r="AK41" s="412"/>
      <c r="AL41" s="282"/>
      <c r="AM41" s="412"/>
      <c r="AN41" s="282"/>
      <c r="AO41" s="412"/>
      <c r="AP41" s="282"/>
      <c r="AQ41" s="412"/>
      <c r="AR41" s="412"/>
      <c r="AS41" s="412"/>
      <c r="AT41" s="282"/>
      <c r="AU41" s="412"/>
      <c r="AW41" s="282">
        <v>3000000</v>
      </c>
      <c r="AX41" s="412"/>
      <c r="AY41" s="412"/>
      <c r="AZ41" s="282"/>
      <c r="BA41" s="412"/>
      <c r="BB41" s="412"/>
      <c r="BC41" s="282"/>
      <c r="BD41" s="412"/>
      <c r="BE41" s="282"/>
      <c r="BF41" s="282"/>
      <c r="BG41" s="412"/>
      <c r="BH41" s="412"/>
      <c r="BI41" s="412"/>
      <c r="BJ41" s="412"/>
      <c r="BK41" s="412"/>
      <c r="BL41" s="412"/>
      <c r="BM41" s="412"/>
      <c r="BN41" s="412"/>
      <c r="BO41" s="412"/>
      <c r="BP41" s="412"/>
      <c r="BQ41" s="412"/>
      <c r="BR41" s="412"/>
      <c r="BS41" s="282"/>
      <c r="BT41" s="412"/>
      <c r="BU41" s="412"/>
      <c r="BV41" s="412"/>
      <c r="BW41" s="412"/>
      <c r="BX41" s="412"/>
      <c r="BY41" s="412"/>
      <c r="BZ41" s="412"/>
      <c r="CA41" s="412"/>
      <c r="CB41" s="412"/>
      <c r="CC41" s="412"/>
      <c r="CD41" s="412"/>
      <c r="CE41" s="412"/>
      <c r="CF41" s="412"/>
      <c r="CG41" s="412"/>
      <c r="CH41" s="412"/>
      <c r="CI41" s="412"/>
      <c r="CJ41" s="412"/>
      <c r="CK41" s="412"/>
      <c r="CL41" s="412"/>
      <c r="CM41" s="412"/>
      <c r="CN41" s="412"/>
      <c r="CO41" s="412"/>
      <c r="CP41" s="412"/>
      <c r="CQ41" s="412"/>
      <c r="CR41" s="412"/>
      <c r="CS41" s="283"/>
      <c r="CT41" s="283"/>
    </row>
    <row r="42" spans="1:102" s="284" customFormat="1" ht="15" customHeight="1">
      <c r="A42" s="281"/>
      <c r="B42" s="288"/>
      <c r="C42" s="289" t="s">
        <v>481</v>
      </c>
      <c r="D42" s="412"/>
      <c r="E42" s="412"/>
      <c r="F42" s="412"/>
      <c r="G42" s="412"/>
      <c r="H42" s="412"/>
      <c r="I42" s="412"/>
      <c r="J42" s="412"/>
      <c r="K42" s="412"/>
      <c r="L42" s="412"/>
      <c r="M42" s="412"/>
      <c r="N42" s="282"/>
      <c r="O42" s="412"/>
      <c r="P42" s="412"/>
      <c r="Q42" s="412"/>
      <c r="R42" s="412"/>
      <c r="S42" s="412"/>
      <c r="T42" s="412"/>
      <c r="U42" s="412"/>
      <c r="V42" s="412"/>
      <c r="W42" s="412"/>
      <c r="X42" s="412"/>
      <c r="Y42" s="282"/>
      <c r="Z42" s="282"/>
      <c r="AA42" s="412"/>
      <c r="AB42" s="412"/>
      <c r="AC42" s="282"/>
      <c r="AD42" s="412"/>
      <c r="AE42" s="282"/>
      <c r="AF42" s="355"/>
      <c r="AG42" s="412"/>
      <c r="AH42" s="412"/>
      <c r="AI42" s="412"/>
      <c r="AJ42" s="412"/>
      <c r="AK42" s="412"/>
      <c r="AL42" s="282"/>
      <c r="AM42" s="412"/>
      <c r="AN42" s="282"/>
      <c r="AO42" s="412"/>
      <c r="AP42" s="282"/>
      <c r="AQ42" s="412"/>
      <c r="AR42" s="412"/>
      <c r="AS42" s="412"/>
      <c r="AT42" s="282"/>
      <c r="AU42" s="412"/>
      <c r="AW42" s="282">
        <v>-44428.63</v>
      </c>
      <c r="AX42" s="412"/>
      <c r="AY42" s="412"/>
      <c r="AZ42" s="282"/>
      <c r="BA42" s="412"/>
      <c r="BB42" s="412"/>
      <c r="BC42" s="282"/>
      <c r="BD42" s="412"/>
      <c r="BE42" s="282"/>
      <c r="BF42" s="282"/>
      <c r="BG42" s="412"/>
      <c r="BH42" s="412"/>
      <c r="BI42" s="412"/>
      <c r="BJ42" s="412"/>
      <c r="BK42" s="412"/>
      <c r="BL42" s="412"/>
      <c r="BM42" s="412"/>
      <c r="BN42" s="412"/>
      <c r="BO42" s="412"/>
      <c r="BP42" s="412"/>
      <c r="BQ42" s="412"/>
      <c r="BR42" s="412"/>
      <c r="BS42" s="282"/>
      <c r="BT42" s="412"/>
      <c r="BU42" s="412"/>
      <c r="BV42" s="412"/>
      <c r="BW42" s="412"/>
      <c r="BX42" s="412"/>
      <c r="BY42" s="412"/>
      <c r="BZ42" s="412"/>
      <c r="CA42" s="412"/>
      <c r="CB42" s="412"/>
      <c r="CC42" s="412"/>
      <c r="CD42" s="412"/>
      <c r="CE42" s="412"/>
      <c r="CF42" s="412"/>
      <c r="CG42" s="412"/>
      <c r="CH42" s="412"/>
      <c r="CI42" s="412"/>
      <c r="CJ42" s="412"/>
      <c r="CK42" s="412"/>
      <c r="CL42" s="412"/>
      <c r="CM42" s="412"/>
      <c r="CN42" s="412"/>
      <c r="CO42" s="412"/>
      <c r="CP42" s="412"/>
      <c r="CQ42" s="412"/>
      <c r="CR42" s="412"/>
      <c r="CS42" s="283"/>
      <c r="CT42" s="283"/>
    </row>
    <row r="43" spans="1:102" s="284" customFormat="1" ht="15" customHeight="1">
      <c r="A43" s="281">
        <v>45358</v>
      </c>
      <c r="B43" s="288" t="s">
        <v>482</v>
      </c>
      <c r="C43" s="289" t="s">
        <v>483</v>
      </c>
      <c r="D43" s="412"/>
      <c r="E43" s="412"/>
      <c r="F43" s="412"/>
      <c r="G43" s="412"/>
      <c r="H43" s="412"/>
      <c r="I43" s="412"/>
      <c r="J43" s="412"/>
      <c r="K43" s="412"/>
      <c r="L43" s="412"/>
      <c r="M43" s="412"/>
      <c r="N43" s="282"/>
      <c r="O43" s="412"/>
      <c r="P43" s="412"/>
      <c r="Q43" s="412"/>
      <c r="R43" s="412"/>
      <c r="S43" s="412"/>
      <c r="T43" s="412"/>
      <c r="U43" s="412"/>
      <c r="V43" s="412"/>
      <c r="W43" s="412"/>
      <c r="X43" s="412"/>
      <c r="Y43" s="282"/>
      <c r="Z43" s="282"/>
      <c r="AA43" s="412"/>
      <c r="AB43" s="412"/>
      <c r="AC43" s="282"/>
      <c r="AD43" s="412"/>
      <c r="AE43" s="412"/>
      <c r="AF43" s="355"/>
      <c r="AG43" s="412"/>
      <c r="AH43" s="412"/>
      <c r="AI43" s="412"/>
      <c r="AJ43" s="412"/>
      <c r="AK43" s="412"/>
      <c r="AL43" s="282"/>
      <c r="AM43" s="282"/>
      <c r="AN43" s="412"/>
      <c r="AO43" s="282"/>
      <c r="AP43" s="282"/>
      <c r="AQ43" s="282">
        <v>1471660</v>
      </c>
      <c r="AR43" s="282"/>
      <c r="AS43" s="282"/>
      <c r="AT43" s="282"/>
      <c r="AU43" s="282"/>
      <c r="AV43" s="412"/>
      <c r="AW43" s="282"/>
      <c r="AX43" s="412"/>
      <c r="AY43" s="412"/>
      <c r="AZ43" s="282"/>
      <c r="BA43" s="412"/>
      <c r="BB43" s="412"/>
      <c r="BC43" s="412"/>
      <c r="BD43" s="412"/>
      <c r="BE43" s="412"/>
      <c r="BF43" s="282"/>
      <c r="BG43" s="412"/>
      <c r="BH43" s="412"/>
      <c r="BI43" s="412"/>
      <c r="BJ43" s="412"/>
      <c r="BK43" s="412"/>
      <c r="BL43" s="412"/>
      <c r="BM43" s="412"/>
      <c r="BN43" s="412"/>
      <c r="BO43" s="412"/>
      <c r="BP43" s="412"/>
      <c r="BQ43" s="412"/>
      <c r="BR43" s="412"/>
      <c r="BS43" s="282"/>
      <c r="BT43" s="412"/>
      <c r="BU43" s="412"/>
      <c r="BV43" s="412"/>
      <c r="BW43" s="412"/>
      <c r="BX43" s="412"/>
      <c r="BY43" s="412"/>
      <c r="BZ43" s="412"/>
      <c r="CA43" s="412"/>
      <c r="CB43" s="412"/>
      <c r="CC43" s="412"/>
      <c r="CD43" s="412"/>
      <c r="CE43" s="412"/>
      <c r="CF43" s="412"/>
      <c r="CG43" s="412"/>
      <c r="CH43" s="412"/>
      <c r="CI43" s="412"/>
      <c r="CJ43" s="412"/>
      <c r="CK43" s="412"/>
      <c r="CL43" s="412"/>
      <c r="CM43" s="412"/>
      <c r="CN43" s="412"/>
      <c r="CO43" s="412"/>
      <c r="CP43" s="412"/>
      <c r="CQ43" s="412"/>
      <c r="CR43" s="412"/>
      <c r="CS43" s="283"/>
      <c r="CT43" s="283"/>
    </row>
    <row r="44" spans="1:102" s="284" customFormat="1" ht="15" customHeight="1">
      <c r="A44" s="281"/>
      <c r="B44" s="288"/>
      <c r="C44" s="289"/>
      <c r="D44" s="412"/>
      <c r="E44" s="412"/>
      <c r="F44" s="412"/>
      <c r="G44" s="412"/>
      <c r="H44" s="412"/>
      <c r="I44" s="412"/>
      <c r="J44" s="412"/>
      <c r="K44" s="412"/>
      <c r="L44" s="412"/>
      <c r="M44" s="412"/>
      <c r="N44" s="282"/>
      <c r="O44" s="412"/>
      <c r="P44" s="412"/>
      <c r="Q44" s="412"/>
      <c r="R44" s="412"/>
      <c r="S44" s="412"/>
      <c r="T44" s="412"/>
      <c r="U44" s="412"/>
      <c r="V44" s="412"/>
      <c r="W44" s="412"/>
      <c r="X44" s="412"/>
      <c r="Y44" s="282"/>
      <c r="Z44" s="282"/>
      <c r="AA44" s="412"/>
      <c r="AB44" s="412"/>
      <c r="AC44" s="282"/>
      <c r="AD44" s="412"/>
      <c r="AE44" s="412"/>
      <c r="AF44" s="355"/>
      <c r="AG44" s="412"/>
      <c r="AH44" s="412"/>
      <c r="AI44" s="412"/>
      <c r="AJ44" s="412"/>
      <c r="AK44" s="412"/>
      <c r="AL44" s="282"/>
      <c r="AM44" s="282"/>
      <c r="AN44" s="412"/>
      <c r="AO44" s="282"/>
      <c r="AP44" s="282"/>
      <c r="AQ44" s="282"/>
      <c r="AR44" s="282"/>
      <c r="AS44" s="282"/>
      <c r="AT44" s="282"/>
      <c r="AU44" s="282"/>
      <c r="AV44" s="412"/>
      <c r="AW44" s="282"/>
      <c r="AX44" s="412"/>
      <c r="AY44" s="412"/>
      <c r="AZ44" s="282"/>
      <c r="BA44" s="412"/>
      <c r="BB44" s="412"/>
      <c r="BC44" s="412"/>
      <c r="BD44" s="412"/>
      <c r="BE44" s="412"/>
      <c r="BF44" s="282"/>
      <c r="BG44" s="412"/>
      <c r="BH44" s="412"/>
      <c r="BI44" s="412"/>
      <c r="BJ44" s="412"/>
      <c r="BK44" s="412"/>
      <c r="BL44" s="412"/>
      <c r="BM44" s="412"/>
      <c r="BN44" s="412"/>
      <c r="BO44" s="412"/>
      <c r="BP44" s="412"/>
      <c r="BQ44" s="412"/>
      <c r="BR44" s="412"/>
      <c r="BS44" s="282"/>
      <c r="BT44" s="412"/>
      <c r="BU44" s="412"/>
      <c r="BV44" s="412"/>
      <c r="BW44" s="412"/>
      <c r="BX44" s="412"/>
      <c r="BY44" s="412"/>
      <c r="BZ44" s="412"/>
      <c r="CA44" s="412"/>
      <c r="CB44" s="412"/>
      <c r="CC44" s="412"/>
      <c r="CD44" s="412"/>
      <c r="CE44" s="412"/>
      <c r="CF44" s="412"/>
      <c r="CG44" s="412"/>
      <c r="CH44" s="412"/>
      <c r="CI44" s="412"/>
      <c r="CJ44" s="412"/>
      <c r="CK44" s="412"/>
      <c r="CL44" s="412"/>
      <c r="CM44" s="412"/>
      <c r="CN44" s="412"/>
      <c r="CO44" s="412"/>
      <c r="CP44" s="412"/>
      <c r="CQ44" s="412"/>
      <c r="CR44" s="412"/>
      <c r="CS44" s="283"/>
      <c r="CT44" s="283"/>
    </row>
    <row r="45" spans="1:102" s="476" customFormat="1" ht="15" customHeight="1">
      <c r="A45" s="471">
        <v>45358</v>
      </c>
      <c r="B45" s="463" t="s">
        <v>484</v>
      </c>
      <c r="C45" s="470" t="s">
        <v>485</v>
      </c>
      <c r="D45" s="480"/>
      <c r="E45" s="480"/>
      <c r="F45" s="480"/>
      <c r="G45" s="480"/>
      <c r="H45" s="480"/>
      <c r="I45" s="480"/>
      <c r="J45" s="480"/>
      <c r="K45" s="480"/>
      <c r="L45" s="480"/>
      <c r="M45" s="480"/>
      <c r="N45" s="473"/>
      <c r="O45" s="480"/>
      <c r="P45" s="480"/>
      <c r="Q45" s="480"/>
      <c r="R45" s="480"/>
      <c r="S45" s="480"/>
      <c r="T45" s="480"/>
      <c r="U45" s="480"/>
      <c r="V45" s="480"/>
      <c r="W45" s="480"/>
      <c r="X45" s="480"/>
      <c r="Y45" s="473"/>
      <c r="Z45" s="473"/>
      <c r="AA45" s="480"/>
      <c r="AB45" s="480"/>
      <c r="AC45" s="473"/>
      <c r="AD45" s="480"/>
      <c r="AE45" s="480"/>
      <c r="AF45" s="477"/>
      <c r="AG45" s="480"/>
      <c r="AH45" s="480"/>
      <c r="AI45" s="480"/>
      <c r="AJ45" s="480"/>
      <c r="AK45" s="480"/>
      <c r="AL45" s="473"/>
      <c r="AM45" s="473"/>
      <c r="AN45" s="480">
        <v>5082200</v>
      </c>
      <c r="AO45" s="473"/>
      <c r="AP45" s="473"/>
      <c r="AQ45" s="473"/>
      <c r="AR45" s="473"/>
      <c r="AS45" s="473"/>
      <c r="AT45" s="473"/>
      <c r="AU45" s="473"/>
      <c r="AV45" s="480"/>
      <c r="AW45" s="473"/>
      <c r="AX45" s="480"/>
      <c r="AY45" s="480"/>
      <c r="AZ45" s="473"/>
      <c r="BA45" s="480"/>
      <c r="BB45" s="480"/>
      <c r="BC45" s="480"/>
      <c r="BD45" s="480"/>
      <c r="BE45" s="480"/>
      <c r="BF45" s="473"/>
      <c r="BG45" s="480"/>
      <c r="BH45" s="480"/>
      <c r="BI45" s="480"/>
      <c r="BJ45" s="480"/>
      <c r="BK45" s="480"/>
      <c r="BL45" s="480"/>
      <c r="BM45" s="480"/>
      <c r="BN45" s="480"/>
      <c r="BO45" s="480"/>
      <c r="BP45" s="480"/>
      <c r="BQ45" s="480"/>
      <c r="BR45" s="480"/>
      <c r="BS45" s="473"/>
      <c r="BT45" s="480"/>
      <c r="BU45" s="480"/>
      <c r="BV45" s="480"/>
      <c r="BW45" s="480"/>
      <c r="BX45" s="480"/>
      <c r="BY45" s="480"/>
      <c r="BZ45" s="480"/>
      <c r="CA45" s="480"/>
      <c r="CB45" s="480"/>
      <c r="CC45" s="480"/>
      <c r="CD45" s="480"/>
      <c r="CE45" s="480"/>
      <c r="CF45" s="480"/>
      <c r="CG45" s="480"/>
      <c r="CH45" s="480"/>
      <c r="CI45" s="480"/>
      <c r="CJ45" s="480"/>
      <c r="CK45" s="480"/>
      <c r="CL45" s="480"/>
      <c r="CM45" s="480"/>
      <c r="CN45" s="480"/>
      <c r="CO45" s="480"/>
      <c r="CP45" s="480"/>
      <c r="CQ45" s="480"/>
      <c r="CR45" s="480"/>
      <c r="CS45" s="475"/>
      <c r="CT45" s="475"/>
    </row>
    <row r="46" spans="1:102" s="476" customFormat="1" ht="15" customHeight="1">
      <c r="A46" s="471"/>
      <c r="B46" s="463"/>
      <c r="C46" s="470" t="s">
        <v>486</v>
      </c>
      <c r="D46" s="480"/>
      <c r="E46" s="480"/>
      <c r="F46" s="480"/>
      <c r="G46" s="480"/>
      <c r="H46" s="480"/>
      <c r="I46" s="480"/>
      <c r="J46" s="480"/>
      <c r="K46" s="480"/>
      <c r="L46" s="480"/>
      <c r="M46" s="480"/>
      <c r="N46" s="473"/>
      <c r="O46" s="480"/>
      <c r="P46" s="480"/>
      <c r="Q46" s="480"/>
      <c r="R46" s="480"/>
      <c r="S46" s="480"/>
      <c r="T46" s="480"/>
      <c r="U46" s="480"/>
      <c r="V46" s="480"/>
      <c r="W46" s="480"/>
      <c r="X46" s="480"/>
      <c r="Y46" s="473"/>
      <c r="Z46" s="473"/>
      <c r="AA46" s="480"/>
      <c r="AB46" s="480"/>
      <c r="AC46" s="473"/>
      <c r="AD46" s="480"/>
      <c r="AE46" s="480"/>
      <c r="AF46" s="477"/>
      <c r="AG46" s="480"/>
      <c r="AH46" s="480"/>
      <c r="AI46" s="480"/>
      <c r="AJ46" s="480"/>
      <c r="AK46" s="480"/>
      <c r="AL46" s="473"/>
      <c r="AM46" s="473"/>
      <c r="AN46" s="480">
        <v>-1058.8499999999999</v>
      </c>
      <c r="AO46" s="473"/>
      <c r="AP46" s="473"/>
      <c r="AQ46" s="473"/>
      <c r="AR46" s="473"/>
      <c r="AS46" s="473"/>
      <c r="AT46" s="473"/>
      <c r="AU46" s="473"/>
      <c r="AV46" s="480"/>
      <c r="AW46" s="473"/>
      <c r="AX46" s="480"/>
      <c r="AY46" s="480"/>
      <c r="AZ46" s="473"/>
      <c r="BA46" s="480"/>
      <c r="BB46" s="480"/>
      <c r="BC46" s="480"/>
      <c r="BD46" s="480"/>
      <c r="BE46" s="480"/>
      <c r="BF46" s="473"/>
      <c r="BG46" s="480"/>
      <c r="BH46" s="480"/>
      <c r="BI46" s="480"/>
      <c r="BJ46" s="480"/>
      <c r="BK46" s="480"/>
      <c r="BL46" s="480"/>
      <c r="BM46" s="480"/>
      <c r="BN46" s="480"/>
      <c r="BO46" s="480"/>
      <c r="BP46" s="480"/>
      <c r="BQ46" s="480"/>
      <c r="BR46" s="480"/>
      <c r="BS46" s="473"/>
      <c r="BT46" s="480"/>
      <c r="BU46" s="480"/>
      <c r="BV46" s="480"/>
      <c r="BW46" s="480"/>
      <c r="BX46" s="480"/>
      <c r="BY46" s="480"/>
      <c r="BZ46" s="480"/>
      <c r="CA46" s="480"/>
      <c r="CB46" s="480"/>
      <c r="CC46" s="480"/>
      <c r="CD46" s="480"/>
      <c r="CE46" s="480"/>
      <c r="CF46" s="480"/>
      <c r="CG46" s="480"/>
      <c r="CH46" s="480"/>
      <c r="CI46" s="480"/>
      <c r="CJ46" s="480"/>
      <c r="CK46" s="480"/>
      <c r="CL46" s="480"/>
      <c r="CM46" s="480"/>
      <c r="CN46" s="480"/>
      <c r="CO46" s="480"/>
      <c r="CP46" s="480"/>
      <c r="CQ46" s="480"/>
      <c r="CR46" s="480"/>
      <c r="CS46" s="475"/>
      <c r="CT46" s="475"/>
    </row>
    <row r="47" spans="1:102" s="284" customFormat="1" ht="15" customHeight="1">
      <c r="A47" s="281">
        <v>45358</v>
      </c>
      <c r="B47" s="288" t="s">
        <v>487</v>
      </c>
      <c r="C47" s="289" t="s">
        <v>488</v>
      </c>
      <c r="D47" s="412"/>
      <c r="E47" s="412"/>
      <c r="F47" s="412"/>
      <c r="G47" s="412"/>
      <c r="H47" s="412"/>
      <c r="I47" s="412"/>
      <c r="J47" s="412"/>
      <c r="K47" s="412"/>
      <c r="L47" s="412"/>
      <c r="M47" s="412"/>
      <c r="N47" s="282"/>
      <c r="O47" s="412"/>
      <c r="P47" s="412"/>
      <c r="Q47" s="412"/>
      <c r="R47" s="412"/>
      <c r="S47" s="412"/>
      <c r="T47" s="412"/>
      <c r="U47" s="412"/>
      <c r="V47" s="412"/>
      <c r="W47" s="412"/>
      <c r="X47" s="412"/>
      <c r="Y47" s="282"/>
      <c r="Z47" s="282"/>
      <c r="AA47" s="412"/>
      <c r="AB47" s="412"/>
      <c r="AC47" s="282"/>
      <c r="AD47" s="412"/>
      <c r="AE47" s="412"/>
      <c r="AF47" s="355"/>
      <c r="AG47" s="412"/>
      <c r="AH47" s="412"/>
      <c r="AI47" s="412"/>
      <c r="AJ47" s="412"/>
      <c r="AK47" s="412"/>
      <c r="AL47" s="282"/>
      <c r="AM47" s="282"/>
      <c r="AN47" s="412">
        <v>60000</v>
      </c>
      <c r="AO47" s="282"/>
      <c r="AP47" s="282"/>
      <c r="AQ47" s="282"/>
      <c r="AR47" s="282"/>
      <c r="AS47" s="282"/>
      <c r="AT47" s="282"/>
      <c r="AU47" s="282"/>
      <c r="AV47" s="412"/>
      <c r="AW47" s="282"/>
      <c r="AX47" s="412"/>
      <c r="AY47" s="412"/>
      <c r="AZ47" s="282"/>
      <c r="BA47" s="412"/>
      <c r="BB47" s="412"/>
      <c r="BC47" s="412"/>
      <c r="BD47" s="412"/>
      <c r="BE47" s="412"/>
      <c r="BF47" s="282"/>
      <c r="BG47" s="412"/>
      <c r="BH47" s="412"/>
      <c r="BI47" s="412"/>
      <c r="BJ47" s="412"/>
      <c r="BK47" s="412"/>
      <c r="BL47" s="412"/>
      <c r="BM47" s="412"/>
      <c r="BN47" s="412"/>
      <c r="BO47" s="412"/>
      <c r="BP47" s="412"/>
      <c r="BQ47" s="412"/>
      <c r="BR47" s="412"/>
      <c r="BS47" s="282"/>
      <c r="BT47" s="412"/>
      <c r="BU47" s="412"/>
      <c r="BV47" s="412"/>
      <c r="BW47" s="412"/>
      <c r="BX47" s="412"/>
      <c r="BY47" s="412"/>
      <c r="BZ47" s="412"/>
      <c r="CA47" s="412"/>
      <c r="CB47" s="412"/>
      <c r="CC47" s="412"/>
      <c r="CD47" s="412"/>
      <c r="CE47" s="412"/>
      <c r="CF47" s="412"/>
      <c r="CG47" s="412"/>
      <c r="CH47" s="412"/>
      <c r="CI47" s="412"/>
      <c r="CJ47" s="412"/>
      <c r="CK47" s="412"/>
      <c r="CL47" s="412"/>
      <c r="CM47" s="412"/>
      <c r="CN47" s="412"/>
      <c r="CO47" s="412"/>
      <c r="CP47" s="412"/>
      <c r="CQ47" s="412"/>
      <c r="CR47" s="412"/>
      <c r="CS47" s="283"/>
      <c r="CT47" s="283"/>
    </row>
    <row r="48" spans="1:102" s="476" customFormat="1" ht="15" customHeight="1">
      <c r="A48" s="471">
        <v>45358</v>
      </c>
      <c r="B48" s="819" t="s">
        <v>489</v>
      </c>
      <c r="C48" s="479" t="s">
        <v>490</v>
      </c>
      <c r="D48" s="480"/>
      <c r="E48" s="480"/>
      <c r="F48" s="480"/>
      <c r="G48" s="480"/>
      <c r="H48" s="480"/>
      <c r="I48" s="480"/>
      <c r="J48" s="480"/>
      <c r="K48" s="480"/>
      <c r="L48" s="480"/>
      <c r="M48" s="480"/>
      <c r="N48" s="480"/>
      <c r="O48" s="480"/>
      <c r="P48" s="480"/>
      <c r="Q48" s="480"/>
      <c r="R48" s="473"/>
      <c r="S48" s="480"/>
      <c r="T48" s="480"/>
      <c r="U48" s="480"/>
      <c r="V48" s="480"/>
      <c r="W48" s="480"/>
      <c r="X48" s="480"/>
      <c r="Y48" s="473"/>
      <c r="Z48" s="480"/>
      <c r="AA48" s="480"/>
      <c r="AB48" s="481"/>
      <c r="AC48" s="473"/>
      <c r="AD48" s="480"/>
      <c r="AE48" s="473"/>
      <c r="AF48" s="477"/>
      <c r="AG48" s="480"/>
      <c r="AH48" s="480"/>
      <c r="AI48" s="480"/>
      <c r="AJ48" s="480"/>
      <c r="AK48" s="480"/>
      <c r="AL48" s="473"/>
      <c r="AM48" s="480"/>
      <c r="AN48" s="473"/>
      <c r="AO48" s="480"/>
      <c r="AP48" s="480"/>
      <c r="AQ48" s="480"/>
      <c r="AR48" s="480"/>
      <c r="AS48" s="480"/>
      <c r="AT48" s="473"/>
      <c r="AU48" s="473"/>
      <c r="AV48" s="480"/>
      <c r="AW48" s="473"/>
      <c r="AX48" s="480"/>
      <c r="AY48" s="480"/>
      <c r="AZ48" s="473"/>
      <c r="BA48" s="480"/>
      <c r="BB48" s="480"/>
      <c r="BC48" s="480"/>
      <c r="BD48" s="480"/>
      <c r="BE48" s="480"/>
      <c r="BF48" s="473"/>
      <c r="BG48" s="480"/>
      <c r="BH48" s="480"/>
      <c r="BI48" s="480"/>
      <c r="BJ48" s="480"/>
      <c r="BK48" s="480"/>
      <c r="BL48" s="480"/>
      <c r="BM48" s="480"/>
      <c r="BN48" s="473"/>
      <c r="BO48" s="480"/>
      <c r="BP48" s="480"/>
      <c r="BQ48" s="480"/>
      <c r="BR48" s="480"/>
      <c r="BS48" s="480"/>
      <c r="BT48" s="480"/>
      <c r="BU48" s="480"/>
      <c r="BV48" s="480"/>
      <c r="BW48" s="480"/>
      <c r="BX48" s="480"/>
      <c r="BY48" s="480"/>
      <c r="BZ48" s="480"/>
      <c r="CA48" s="480"/>
      <c r="CB48" s="480"/>
      <c r="CC48" s="480"/>
      <c r="CD48" s="473">
        <v>300000</v>
      </c>
      <c r="CE48" s="480"/>
      <c r="CF48" s="480"/>
      <c r="CG48" s="480"/>
      <c r="CH48" s="480"/>
      <c r="CI48" s="480"/>
      <c r="CJ48" s="480"/>
      <c r="CK48" s="480"/>
      <c r="CL48" s="480"/>
      <c r="CM48" s="480"/>
      <c r="CN48" s="480"/>
      <c r="CO48" s="480"/>
      <c r="CP48" s="480"/>
      <c r="CQ48" s="480"/>
      <c r="CR48" s="480"/>
      <c r="CS48" s="473"/>
      <c r="CT48" s="475"/>
    </row>
    <row r="49" spans="1:100" s="476" customFormat="1" ht="15" customHeight="1">
      <c r="A49" s="471"/>
      <c r="B49" s="819"/>
      <c r="C49" s="479" t="s">
        <v>491</v>
      </c>
      <c r="D49" s="480"/>
      <c r="E49" s="480"/>
      <c r="F49" s="480"/>
      <c r="G49" s="480"/>
      <c r="H49" s="480"/>
      <c r="I49" s="480"/>
      <c r="J49" s="480"/>
      <c r="K49" s="480"/>
      <c r="L49" s="480"/>
      <c r="M49" s="480"/>
      <c r="N49" s="480"/>
      <c r="O49" s="480"/>
      <c r="P49" s="480"/>
      <c r="Q49" s="480"/>
      <c r="R49" s="473"/>
      <c r="S49" s="480"/>
      <c r="T49" s="480"/>
      <c r="U49" s="480"/>
      <c r="V49" s="480"/>
      <c r="W49" s="480"/>
      <c r="X49" s="480"/>
      <c r="Y49" s="473"/>
      <c r="Z49" s="480"/>
      <c r="AA49" s="480"/>
      <c r="AB49" s="481"/>
      <c r="AC49" s="473"/>
      <c r="AD49" s="480"/>
      <c r="AE49" s="473"/>
      <c r="AF49" s="477"/>
      <c r="AG49" s="480"/>
      <c r="AH49" s="480"/>
      <c r="AI49" s="480"/>
      <c r="AJ49" s="480"/>
      <c r="AK49" s="480"/>
      <c r="AL49" s="473"/>
      <c r="AM49" s="480"/>
      <c r="AN49" s="473"/>
      <c r="AO49" s="480"/>
      <c r="AP49" s="480"/>
      <c r="AQ49" s="480"/>
      <c r="AR49" s="480"/>
      <c r="AS49" s="480"/>
      <c r="AT49" s="473"/>
      <c r="AU49" s="473"/>
      <c r="AV49" s="480"/>
      <c r="AW49" s="473"/>
      <c r="AX49" s="480"/>
      <c r="AY49" s="480"/>
      <c r="AZ49" s="473"/>
      <c r="BA49" s="480"/>
      <c r="BB49" s="480"/>
      <c r="BC49" s="480"/>
      <c r="BD49" s="480"/>
      <c r="BE49" s="480"/>
      <c r="BF49" s="473"/>
      <c r="BG49" s="480"/>
      <c r="BH49" s="480"/>
      <c r="BI49" s="480"/>
      <c r="BJ49" s="480"/>
      <c r="BK49" s="480"/>
      <c r="BL49" s="480"/>
      <c r="BM49" s="480"/>
      <c r="BN49" s="473"/>
      <c r="BO49" s="480"/>
      <c r="BP49" s="480"/>
      <c r="BQ49" s="480"/>
      <c r="BR49" s="480"/>
      <c r="BS49" s="480"/>
      <c r="BT49" s="480"/>
      <c r="BU49" s="480"/>
      <c r="BV49" s="480"/>
      <c r="BW49" s="480"/>
      <c r="BX49" s="480"/>
      <c r="BY49" s="480"/>
      <c r="BZ49" s="480"/>
      <c r="CA49" s="480"/>
      <c r="CB49" s="480"/>
      <c r="CC49" s="480"/>
      <c r="CD49" s="473">
        <f>-107810.59</f>
        <v>-107810.59</v>
      </c>
      <c r="CE49" s="480"/>
      <c r="CF49" s="480"/>
      <c r="CG49" s="480"/>
      <c r="CH49" s="480"/>
      <c r="CI49" s="480"/>
      <c r="CJ49" s="480"/>
      <c r="CK49" s="480"/>
      <c r="CL49" s="480"/>
      <c r="CM49" s="480"/>
      <c r="CN49" s="480"/>
      <c r="CO49" s="480"/>
      <c r="CP49" s="480"/>
      <c r="CQ49" s="480"/>
      <c r="CR49" s="480"/>
      <c r="CS49" s="473"/>
      <c r="CT49" s="475"/>
    </row>
    <row r="50" spans="1:100" s="476" customFormat="1" ht="15" customHeight="1">
      <c r="A50" s="471">
        <v>45358</v>
      </c>
      <c r="B50" s="494" t="s">
        <v>492</v>
      </c>
      <c r="C50" s="464" t="s">
        <v>493</v>
      </c>
      <c r="D50" s="480"/>
      <c r="E50" s="480"/>
      <c r="F50" s="480"/>
      <c r="G50" s="480"/>
      <c r="H50" s="480"/>
      <c r="I50" s="480"/>
      <c r="J50" s="480"/>
      <c r="K50" s="480"/>
      <c r="L50" s="480"/>
      <c r="M50" s="480"/>
      <c r="N50" s="480"/>
      <c r="O50" s="480"/>
      <c r="P50" s="480"/>
      <c r="Q50" s="480"/>
      <c r="R50" s="473"/>
      <c r="S50" s="480"/>
      <c r="T50" s="480"/>
      <c r="U50" s="480"/>
      <c r="V50" s="480"/>
      <c r="W50" s="480"/>
      <c r="X50" s="480"/>
      <c r="Y50" s="473"/>
      <c r="Z50" s="480"/>
      <c r="AA50" s="480"/>
      <c r="AB50" s="481"/>
      <c r="AC50" s="473"/>
      <c r="AD50" s="480"/>
      <c r="AE50" s="473"/>
      <c r="AF50" s="477"/>
      <c r="AG50" s="480"/>
      <c r="AH50" s="480"/>
      <c r="AI50" s="480"/>
      <c r="AJ50" s="480"/>
      <c r="AK50" s="480"/>
      <c r="AL50" s="473"/>
      <c r="AM50" s="480"/>
      <c r="AN50" s="473"/>
      <c r="AO50" s="480"/>
      <c r="AP50" s="480"/>
      <c r="AQ50" s="480"/>
      <c r="AR50" s="480"/>
      <c r="AS50" s="480"/>
      <c r="AT50" s="473"/>
      <c r="AU50" s="473"/>
      <c r="AV50" s="480"/>
      <c r="AW50" s="473"/>
      <c r="AX50" s="480"/>
      <c r="AY50" s="480"/>
      <c r="AZ50" s="473"/>
      <c r="BA50" s="480"/>
      <c r="BB50" s="480"/>
      <c r="BC50" s="480"/>
      <c r="BD50" s="480"/>
      <c r="BE50" s="480"/>
      <c r="BF50" s="473"/>
      <c r="BG50" s="480"/>
      <c r="BH50" s="480"/>
      <c r="BI50" s="480"/>
      <c r="BJ50" s="480"/>
      <c r="BK50" s="480"/>
      <c r="BL50" s="480"/>
      <c r="BM50" s="480"/>
      <c r="BN50" s="473"/>
      <c r="BO50" s="480"/>
      <c r="BP50" s="480"/>
      <c r="BQ50" s="480"/>
      <c r="BR50" s="480"/>
      <c r="BS50" s="480"/>
      <c r="BT50" s="480"/>
      <c r="BU50" s="480"/>
      <c r="BV50" s="480"/>
      <c r="BW50" s="480"/>
      <c r="BX50" s="480"/>
      <c r="BY50" s="480"/>
      <c r="BZ50" s="480"/>
      <c r="CA50" s="480"/>
      <c r="CB50" s="480"/>
      <c r="CC50" s="480"/>
      <c r="CD50" s="473"/>
      <c r="CE50" s="480">
        <v>4000000</v>
      </c>
      <c r="CF50" s="480"/>
      <c r="CG50" s="480"/>
      <c r="CH50" s="480"/>
      <c r="CI50" s="480"/>
      <c r="CJ50" s="480"/>
      <c r="CK50" s="480"/>
      <c r="CL50" s="480"/>
      <c r="CM50" s="480"/>
      <c r="CN50" s="480"/>
      <c r="CO50" s="480"/>
      <c r="CP50" s="480"/>
      <c r="CQ50" s="480"/>
      <c r="CR50" s="480"/>
      <c r="CS50" s="473"/>
      <c r="CT50" s="475"/>
    </row>
    <row r="51" spans="1:100" s="476" customFormat="1" ht="15" customHeight="1">
      <c r="A51" s="471"/>
      <c r="B51" s="494"/>
      <c r="C51" s="464" t="s">
        <v>494</v>
      </c>
      <c r="D51" s="480"/>
      <c r="E51" s="480"/>
      <c r="F51" s="480"/>
      <c r="G51" s="480"/>
      <c r="H51" s="480"/>
      <c r="I51" s="480"/>
      <c r="J51" s="480"/>
      <c r="K51" s="480"/>
      <c r="L51" s="480"/>
      <c r="M51" s="480"/>
      <c r="N51" s="480"/>
      <c r="O51" s="480"/>
      <c r="P51" s="480"/>
      <c r="Q51" s="480"/>
      <c r="R51" s="473"/>
      <c r="S51" s="480"/>
      <c r="T51" s="480"/>
      <c r="U51" s="480"/>
      <c r="V51" s="480"/>
      <c r="W51" s="480"/>
      <c r="X51" s="480"/>
      <c r="Y51" s="473"/>
      <c r="Z51" s="480"/>
      <c r="AA51" s="480"/>
      <c r="AB51" s="481"/>
      <c r="AC51" s="473"/>
      <c r="AD51" s="480"/>
      <c r="AE51" s="473"/>
      <c r="AF51" s="477"/>
      <c r="AG51" s="480"/>
      <c r="AH51" s="480"/>
      <c r="AI51" s="480"/>
      <c r="AJ51" s="480"/>
      <c r="AK51" s="480"/>
      <c r="AL51" s="473"/>
      <c r="AM51" s="480"/>
      <c r="AN51" s="473"/>
      <c r="AO51" s="480"/>
      <c r="AP51" s="480"/>
      <c r="AQ51" s="480"/>
      <c r="AR51" s="480"/>
      <c r="AS51" s="480"/>
      <c r="AT51" s="473"/>
      <c r="AU51" s="473"/>
      <c r="AV51" s="480"/>
      <c r="AW51" s="473"/>
      <c r="AX51" s="480"/>
      <c r="AY51" s="480"/>
      <c r="AZ51" s="473"/>
      <c r="BA51" s="480"/>
      <c r="BB51" s="480"/>
      <c r="BC51" s="480"/>
      <c r="BD51" s="480"/>
      <c r="BE51" s="480"/>
      <c r="BF51" s="473"/>
      <c r="BG51" s="480"/>
      <c r="BH51" s="480"/>
      <c r="BI51" s="480"/>
      <c r="BJ51" s="480"/>
      <c r="BK51" s="480"/>
      <c r="BL51" s="480"/>
      <c r="BM51" s="480"/>
      <c r="BN51" s="473"/>
      <c r="BO51" s="480"/>
      <c r="BP51" s="480"/>
      <c r="BQ51" s="480"/>
      <c r="BR51" s="480"/>
      <c r="BS51" s="480"/>
      <c r="BT51" s="480"/>
      <c r="BU51" s="480"/>
      <c r="BV51" s="480"/>
      <c r="BW51" s="480"/>
      <c r="BX51" s="480"/>
      <c r="BY51" s="480"/>
      <c r="BZ51" s="480"/>
      <c r="CA51" s="480"/>
      <c r="CB51" s="480"/>
      <c r="CC51" s="480"/>
      <c r="CD51" s="473"/>
      <c r="CE51" s="480">
        <v>-1204517.6200000001</v>
      </c>
      <c r="CF51" s="480"/>
      <c r="CG51" s="480"/>
      <c r="CH51" s="480"/>
      <c r="CI51" s="480"/>
      <c r="CJ51" s="480"/>
      <c r="CK51" s="480"/>
      <c r="CL51" s="480"/>
      <c r="CM51" s="480"/>
      <c r="CN51" s="480"/>
      <c r="CO51" s="480"/>
      <c r="CP51" s="480"/>
      <c r="CQ51" s="480"/>
      <c r="CR51" s="480"/>
      <c r="CS51" s="473"/>
      <c r="CT51" s="475"/>
    </row>
    <row r="52" spans="1:100" s="284" customFormat="1" ht="15" customHeight="1">
      <c r="A52" s="281">
        <v>45358</v>
      </c>
      <c r="B52" s="420" t="s">
        <v>495</v>
      </c>
      <c r="C52" s="289" t="s">
        <v>496</v>
      </c>
      <c r="D52" s="412"/>
      <c r="E52" s="412"/>
      <c r="F52" s="412"/>
      <c r="G52" s="412"/>
      <c r="H52" s="412"/>
      <c r="I52" s="412"/>
      <c r="J52" s="412"/>
      <c r="K52" s="412"/>
      <c r="L52" s="412"/>
      <c r="M52" s="412"/>
      <c r="N52" s="412"/>
      <c r="O52" s="412"/>
      <c r="P52" s="412"/>
      <c r="Q52" s="412"/>
      <c r="R52" s="282"/>
      <c r="S52" s="412"/>
      <c r="T52" s="412"/>
      <c r="U52" s="412"/>
      <c r="V52" s="412"/>
      <c r="W52" s="412"/>
      <c r="X52" s="412"/>
      <c r="Y52" s="282"/>
      <c r="Z52" s="412"/>
      <c r="AA52" s="412"/>
      <c r="AB52" s="412"/>
      <c r="AC52" s="282"/>
      <c r="AD52" s="412"/>
      <c r="AE52" s="282"/>
      <c r="AF52" s="355"/>
      <c r="AG52" s="412"/>
      <c r="AH52" s="412"/>
      <c r="AI52" s="412"/>
      <c r="AJ52" s="412"/>
      <c r="AK52" s="412"/>
      <c r="AL52" s="282"/>
      <c r="AM52" s="412"/>
      <c r="AN52" s="282"/>
      <c r="AO52" s="412"/>
      <c r="AP52" s="412"/>
      <c r="AQ52" s="321"/>
      <c r="AR52" s="412"/>
      <c r="AS52" s="412"/>
      <c r="AT52" s="282"/>
      <c r="AU52" s="282"/>
      <c r="AV52" s="412"/>
      <c r="AW52" s="282"/>
      <c r="AX52" s="412"/>
      <c r="AY52" s="412"/>
      <c r="AZ52" s="282"/>
      <c r="BA52" s="412"/>
      <c r="BB52" s="412"/>
      <c r="BC52" s="412"/>
      <c r="BD52" s="412"/>
      <c r="BE52" s="412"/>
      <c r="BF52" s="282"/>
      <c r="BG52" s="412"/>
      <c r="BH52" s="412">
        <f>300000-0.39</f>
        <v>299999.61</v>
      </c>
      <c r="BI52" s="412"/>
      <c r="BJ52" s="412"/>
      <c r="BK52" s="412"/>
      <c r="BL52" s="412"/>
      <c r="BM52" s="412"/>
      <c r="BN52" s="282"/>
      <c r="BO52" s="412"/>
      <c r="BQ52" s="412"/>
      <c r="BR52" s="412"/>
      <c r="BS52" s="412"/>
      <c r="BT52" s="412"/>
      <c r="BU52" s="412"/>
      <c r="BV52" s="412"/>
      <c r="BW52" s="412"/>
      <c r="BX52" s="412"/>
      <c r="BY52" s="412"/>
      <c r="BZ52" s="412"/>
      <c r="CA52" s="412"/>
      <c r="CB52" s="412"/>
      <c r="CC52" s="412"/>
      <c r="CD52" s="282"/>
      <c r="CE52" s="412"/>
      <c r="CF52" s="412"/>
      <c r="CG52" s="412"/>
      <c r="CH52" s="412"/>
      <c r="CI52" s="412"/>
      <c r="CJ52" s="412"/>
      <c r="CK52" s="412"/>
      <c r="CL52" s="412"/>
      <c r="CM52" s="412"/>
      <c r="CN52" s="412"/>
      <c r="CO52" s="412"/>
      <c r="CP52" s="412"/>
      <c r="CQ52" s="412"/>
      <c r="CR52" s="412"/>
      <c r="CS52" s="282"/>
      <c r="CT52" s="283"/>
    </row>
    <row r="53" spans="1:100" s="284" customFormat="1" ht="15" customHeight="1">
      <c r="A53" s="281">
        <v>45358</v>
      </c>
      <c r="B53" s="288" t="s">
        <v>497</v>
      </c>
      <c r="C53" s="450" t="s">
        <v>498</v>
      </c>
      <c r="D53" s="414"/>
      <c r="E53" s="412"/>
      <c r="F53" s="412"/>
      <c r="G53" s="412"/>
      <c r="H53" s="412"/>
      <c r="I53" s="412"/>
      <c r="J53" s="412"/>
      <c r="K53" s="412"/>
      <c r="L53" s="412"/>
      <c r="M53" s="412"/>
      <c r="N53" s="412"/>
      <c r="O53" s="412"/>
      <c r="P53" s="412"/>
      <c r="Q53" s="412"/>
      <c r="R53" s="282"/>
      <c r="S53" s="412"/>
      <c r="T53" s="412"/>
      <c r="U53" s="412"/>
      <c r="V53" s="412"/>
      <c r="W53" s="412"/>
      <c r="X53" s="412"/>
      <c r="Y53" s="282"/>
      <c r="Z53" s="412"/>
      <c r="AA53" s="412">
        <v>200000</v>
      </c>
      <c r="AB53" s="412"/>
      <c r="AC53" s="282"/>
      <c r="AD53" s="412"/>
      <c r="AE53" s="282"/>
      <c r="AF53" s="355"/>
      <c r="AG53" s="412"/>
      <c r="AH53" s="412"/>
      <c r="AI53" s="412"/>
      <c r="AJ53" s="412"/>
      <c r="AK53" s="412"/>
      <c r="AL53" s="282"/>
      <c r="AM53" s="412"/>
      <c r="AN53" s="282"/>
      <c r="AO53" s="412"/>
      <c r="AP53" s="412"/>
      <c r="AQ53" s="412"/>
      <c r="AR53" s="412"/>
      <c r="AS53" s="412"/>
      <c r="AT53" s="282"/>
      <c r="AU53" s="282"/>
      <c r="AV53" s="412"/>
      <c r="AW53" s="282"/>
      <c r="AX53" s="412"/>
      <c r="AY53" s="412"/>
      <c r="AZ53" s="282"/>
      <c r="BA53" s="412"/>
      <c r="BB53" s="412"/>
      <c r="BC53" s="412"/>
      <c r="BD53" s="412"/>
      <c r="BE53" s="412"/>
      <c r="BF53" s="282"/>
      <c r="BG53" s="412"/>
      <c r="BH53" s="412"/>
      <c r="BI53" s="412"/>
      <c r="BJ53" s="412"/>
      <c r="BK53" s="412"/>
      <c r="BL53" s="412"/>
      <c r="BM53" s="412"/>
      <c r="BN53" s="282"/>
      <c r="BO53" s="412"/>
      <c r="BP53" s="412"/>
      <c r="BQ53" s="412"/>
      <c r="BR53" s="412"/>
      <c r="BS53" s="412"/>
      <c r="BT53" s="412"/>
      <c r="BU53" s="412"/>
      <c r="BV53" s="412"/>
      <c r="BW53" s="412"/>
      <c r="BX53" s="412"/>
      <c r="BY53" s="412"/>
      <c r="BZ53" s="412"/>
      <c r="CA53" s="412"/>
      <c r="CB53" s="412"/>
      <c r="CC53" s="412"/>
      <c r="CD53" s="282"/>
      <c r="CE53" s="412"/>
      <c r="CF53" s="412"/>
      <c r="CG53" s="412"/>
      <c r="CH53" s="412"/>
      <c r="CI53" s="412"/>
      <c r="CJ53" s="412"/>
      <c r="CK53" s="412"/>
      <c r="CL53" s="412"/>
      <c r="CM53" s="412"/>
      <c r="CN53" s="412"/>
      <c r="CO53" s="412"/>
      <c r="CP53" s="412"/>
      <c r="CQ53" s="412"/>
      <c r="CR53" s="412"/>
      <c r="CS53" s="282"/>
      <c r="CT53" s="283"/>
    </row>
    <row r="54" spans="1:100" s="284" customFormat="1" ht="15" customHeight="1">
      <c r="A54" s="281">
        <v>45358</v>
      </c>
      <c r="B54" s="288" t="s">
        <v>499</v>
      </c>
      <c r="C54" s="289" t="s">
        <v>500</v>
      </c>
      <c r="D54" s="414"/>
      <c r="E54" s="412"/>
      <c r="F54" s="412"/>
      <c r="G54" s="412"/>
      <c r="H54" s="412"/>
      <c r="I54" s="412"/>
      <c r="J54" s="412"/>
      <c r="K54" s="412"/>
      <c r="L54" s="412"/>
      <c r="M54" s="412"/>
      <c r="N54" s="412"/>
      <c r="O54" s="412"/>
      <c r="P54" s="412"/>
      <c r="Q54" s="412"/>
      <c r="R54" s="282"/>
      <c r="S54" s="412"/>
      <c r="T54" s="412"/>
      <c r="U54" s="412"/>
      <c r="V54" s="412"/>
      <c r="W54" s="412"/>
      <c r="X54" s="412"/>
      <c r="Y54" s="282"/>
      <c r="Z54" s="412"/>
      <c r="AA54" s="412"/>
      <c r="AB54" s="412"/>
      <c r="AC54" s="282"/>
      <c r="AD54" s="412"/>
      <c r="AE54" s="282"/>
      <c r="AF54" s="355"/>
      <c r="AG54" s="412"/>
      <c r="AH54" s="412"/>
      <c r="AI54" s="412"/>
      <c r="AJ54" s="412"/>
      <c r="AK54" s="412"/>
      <c r="AL54" s="282"/>
      <c r="AM54" s="412"/>
      <c r="AN54" s="282"/>
      <c r="AO54" s="412"/>
      <c r="AP54" s="412"/>
      <c r="AQ54" s="412"/>
      <c r="AR54" s="412"/>
      <c r="AS54" s="412"/>
      <c r="AT54" s="282"/>
      <c r="AU54" s="282"/>
      <c r="AV54" s="412"/>
      <c r="AW54" s="282"/>
      <c r="AX54" s="412"/>
      <c r="AY54" s="412">
        <v>200000</v>
      </c>
      <c r="AZ54" s="282"/>
      <c r="BA54" s="412"/>
      <c r="BB54" s="412"/>
      <c r="BC54" s="412"/>
      <c r="BD54" s="412"/>
      <c r="BE54" s="412"/>
      <c r="BF54" s="282"/>
      <c r="BG54" s="412"/>
      <c r="BH54" s="412"/>
      <c r="BI54" s="412"/>
      <c r="BJ54" s="412"/>
      <c r="BK54" s="412"/>
      <c r="BL54" s="412"/>
      <c r="BM54" s="412"/>
      <c r="BN54" s="282"/>
      <c r="BO54" s="412"/>
      <c r="BP54" s="412"/>
      <c r="BQ54" s="412"/>
      <c r="BR54" s="412"/>
      <c r="BS54" s="412"/>
      <c r="BT54" s="412"/>
      <c r="BU54" s="412"/>
      <c r="BV54" s="412"/>
      <c r="BW54" s="412"/>
      <c r="BX54" s="412"/>
      <c r="BY54" s="412"/>
      <c r="BZ54" s="412"/>
      <c r="CA54" s="412"/>
      <c r="CB54" s="412"/>
      <c r="CC54" s="412"/>
      <c r="CD54" s="282"/>
      <c r="CE54" s="412"/>
      <c r="CF54" s="412"/>
      <c r="CG54" s="412"/>
      <c r="CH54" s="412"/>
      <c r="CI54" s="412"/>
      <c r="CJ54" s="412"/>
      <c r="CK54" s="412"/>
      <c r="CL54" s="412"/>
      <c r="CM54" s="412"/>
      <c r="CN54" s="412"/>
      <c r="CO54" s="412"/>
      <c r="CP54" s="412"/>
      <c r="CQ54" s="412"/>
      <c r="CR54" s="412"/>
      <c r="CS54" s="282"/>
      <c r="CT54" s="283"/>
    </row>
    <row r="55" spans="1:100" s="284" customFormat="1" ht="15" customHeight="1">
      <c r="A55" s="281"/>
      <c r="B55" s="288"/>
      <c r="C55" s="450" t="s">
        <v>501</v>
      </c>
      <c r="D55" s="414"/>
      <c r="E55" s="412"/>
      <c r="F55" s="412"/>
      <c r="G55" s="412"/>
      <c r="H55" s="412"/>
      <c r="I55" s="412"/>
      <c r="J55" s="412"/>
      <c r="K55" s="412"/>
      <c r="L55" s="412"/>
      <c r="M55" s="412"/>
      <c r="N55" s="412"/>
      <c r="O55" s="412"/>
      <c r="P55" s="412"/>
      <c r="Q55" s="412"/>
      <c r="R55" s="282"/>
      <c r="S55" s="412"/>
      <c r="T55" s="412"/>
      <c r="U55" s="412"/>
      <c r="V55" s="412"/>
      <c r="W55" s="412"/>
      <c r="X55" s="412"/>
      <c r="Y55" s="282"/>
      <c r="Z55" s="412"/>
      <c r="AA55" s="412"/>
      <c r="AB55" s="412"/>
      <c r="AC55" s="282"/>
      <c r="AD55" s="412"/>
      <c r="AE55" s="282"/>
      <c r="AF55" s="355"/>
      <c r="AG55" s="412"/>
      <c r="AH55" s="412"/>
      <c r="AI55" s="412"/>
      <c r="AJ55" s="412"/>
      <c r="AK55" s="412"/>
      <c r="AL55" s="282"/>
      <c r="AM55" s="412"/>
      <c r="AN55" s="282"/>
      <c r="AO55" s="412"/>
      <c r="AP55" s="412"/>
      <c r="AQ55" s="412"/>
      <c r="AR55" s="412"/>
      <c r="AS55" s="412"/>
      <c r="AT55" s="282"/>
      <c r="AU55" s="282"/>
      <c r="AV55" s="412"/>
      <c r="AW55" s="282"/>
      <c r="AX55" s="412"/>
      <c r="AY55" s="575">
        <v>-30500</v>
      </c>
      <c r="AZ55" s="282"/>
      <c r="BA55" s="412"/>
      <c r="BB55" s="412"/>
      <c r="BC55" s="412"/>
      <c r="BD55" s="412"/>
      <c r="BE55" s="412"/>
      <c r="BF55" s="282"/>
      <c r="BG55" s="412"/>
      <c r="BH55" s="412"/>
      <c r="BI55" s="412"/>
      <c r="BJ55" s="412"/>
      <c r="BK55" s="412"/>
      <c r="BL55" s="412"/>
      <c r="BM55" s="412"/>
      <c r="BN55" s="282"/>
      <c r="BO55" s="412"/>
      <c r="BP55" s="412"/>
      <c r="BQ55" s="412"/>
      <c r="BR55" s="412"/>
      <c r="BS55" s="412"/>
      <c r="BT55" s="412"/>
      <c r="BU55" s="412"/>
      <c r="BV55" s="412"/>
      <c r="BW55" s="412"/>
      <c r="BX55" s="412"/>
      <c r="BY55" s="412"/>
      <c r="BZ55" s="412"/>
      <c r="CA55" s="412"/>
      <c r="CB55" s="412"/>
      <c r="CC55" s="412"/>
      <c r="CD55" s="282"/>
      <c r="CE55" s="412"/>
      <c r="CF55" s="412"/>
      <c r="CG55" s="412"/>
      <c r="CH55" s="412"/>
      <c r="CI55" s="412"/>
      <c r="CJ55" s="412"/>
      <c r="CK55" s="412"/>
      <c r="CL55" s="412"/>
      <c r="CM55" s="412"/>
      <c r="CN55" s="412"/>
      <c r="CO55" s="412"/>
      <c r="CP55" s="412"/>
      <c r="CQ55" s="412"/>
      <c r="CR55" s="412"/>
      <c r="CS55" s="282"/>
      <c r="CT55" s="283"/>
    </row>
    <row r="56" spans="1:100" s="476" customFormat="1" ht="15" customHeight="1">
      <c r="A56" s="471">
        <v>45358</v>
      </c>
      <c r="B56" s="463" t="s">
        <v>502</v>
      </c>
      <c r="C56" s="470" t="s">
        <v>503</v>
      </c>
      <c r="D56" s="483"/>
      <c r="E56" s="480"/>
      <c r="F56" s="480"/>
      <c r="G56" s="480"/>
      <c r="H56" s="480"/>
      <c r="I56" s="480"/>
      <c r="J56" s="480"/>
      <c r="K56" s="480"/>
      <c r="L56" s="480"/>
      <c r="M56" s="480"/>
      <c r="N56" s="480"/>
      <c r="O56" s="480"/>
      <c r="P56" s="480"/>
      <c r="Q56" s="480"/>
      <c r="R56" s="473"/>
      <c r="S56" s="480"/>
      <c r="T56" s="480"/>
      <c r="U56" s="480"/>
      <c r="V56" s="480"/>
      <c r="W56" s="480"/>
      <c r="X56" s="480"/>
      <c r="Y56" s="473"/>
      <c r="Z56" s="480"/>
      <c r="AA56" s="480"/>
      <c r="AB56" s="480"/>
      <c r="AC56" s="473"/>
      <c r="AD56" s="480"/>
      <c r="AE56" s="473"/>
      <c r="AF56" s="477"/>
      <c r="AG56" s="480"/>
      <c r="AH56" s="480"/>
      <c r="AI56" s="480"/>
      <c r="AJ56" s="480"/>
      <c r="AK56" s="480"/>
      <c r="AL56" s="473"/>
      <c r="AM56" s="480"/>
      <c r="AN56" s="473"/>
      <c r="AO56" s="480"/>
      <c r="AP56" s="480"/>
      <c r="AQ56" s="480"/>
      <c r="AR56" s="480"/>
      <c r="AS56" s="480"/>
      <c r="AT56" s="473"/>
      <c r="AU56" s="473"/>
      <c r="AV56" s="480"/>
      <c r="AW56" s="473"/>
      <c r="AX56" s="480"/>
      <c r="AY56" s="480">
        <v>800000</v>
      </c>
      <c r="AZ56" s="473"/>
      <c r="BA56" s="480"/>
      <c r="BB56" s="480"/>
      <c r="BC56" s="480"/>
      <c r="BD56" s="480"/>
      <c r="BE56" s="480"/>
      <c r="BF56" s="473"/>
      <c r="BG56" s="480"/>
      <c r="BH56" s="480"/>
      <c r="BI56" s="480"/>
      <c r="BJ56" s="480"/>
      <c r="BK56" s="480"/>
      <c r="BL56" s="480"/>
      <c r="BM56" s="480"/>
      <c r="BN56" s="473"/>
      <c r="BO56" s="480"/>
      <c r="BP56" s="480"/>
      <c r="BQ56" s="480"/>
      <c r="BR56" s="480"/>
      <c r="BS56" s="480"/>
      <c r="BT56" s="480"/>
      <c r="BU56" s="480"/>
      <c r="BV56" s="480"/>
      <c r="BW56" s="480"/>
      <c r="BX56" s="480"/>
      <c r="BY56" s="480"/>
      <c r="BZ56" s="480"/>
      <c r="CA56" s="480"/>
      <c r="CB56" s="480"/>
      <c r="CC56" s="480"/>
      <c r="CD56" s="473"/>
      <c r="CE56" s="480"/>
      <c r="CF56" s="480"/>
      <c r="CG56" s="480"/>
      <c r="CH56" s="480"/>
      <c r="CI56" s="480"/>
      <c r="CJ56" s="480"/>
      <c r="CK56" s="480"/>
      <c r="CL56" s="480"/>
      <c r="CM56" s="480"/>
      <c r="CN56" s="480"/>
      <c r="CO56" s="480"/>
      <c r="CP56" s="480"/>
      <c r="CQ56" s="480"/>
      <c r="CR56" s="480"/>
      <c r="CS56" s="473"/>
      <c r="CT56" s="475"/>
    </row>
    <row r="57" spans="1:100" s="476" customFormat="1" ht="15" customHeight="1">
      <c r="A57" s="471"/>
      <c r="B57" s="463"/>
      <c r="C57" s="479" t="s">
        <v>504</v>
      </c>
      <c r="D57" s="483"/>
      <c r="E57" s="480"/>
      <c r="F57" s="480"/>
      <c r="G57" s="480"/>
      <c r="H57" s="480"/>
      <c r="I57" s="480"/>
      <c r="J57" s="480"/>
      <c r="K57" s="480"/>
      <c r="L57" s="480"/>
      <c r="M57" s="480"/>
      <c r="N57" s="480"/>
      <c r="O57" s="480"/>
      <c r="P57" s="480"/>
      <c r="Q57" s="480"/>
      <c r="R57" s="473"/>
      <c r="S57" s="480"/>
      <c r="T57" s="480"/>
      <c r="U57" s="480"/>
      <c r="V57" s="480"/>
      <c r="W57" s="480"/>
      <c r="X57" s="480"/>
      <c r="Y57" s="473"/>
      <c r="Z57" s="480"/>
      <c r="AA57" s="480"/>
      <c r="AB57" s="480"/>
      <c r="AC57" s="473"/>
      <c r="AD57" s="480"/>
      <c r="AE57" s="473"/>
      <c r="AF57" s="477"/>
      <c r="AG57" s="480"/>
      <c r="AH57" s="480"/>
      <c r="AI57" s="480"/>
      <c r="AJ57" s="480"/>
      <c r="AK57" s="480"/>
      <c r="AL57" s="473"/>
      <c r="AM57" s="480"/>
      <c r="AN57" s="473"/>
      <c r="AO57" s="480"/>
      <c r="AP57" s="480"/>
      <c r="AQ57" s="480"/>
      <c r="AR57" s="480"/>
      <c r="AS57" s="480"/>
      <c r="AT57" s="473"/>
      <c r="AU57" s="473"/>
      <c r="AV57" s="480"/>
      <c r="AW57" s="473"/>
      <c r="AX57" s="480"/>
      <c r="AY57" s="575">
        <v>-624340.34</v>
      </c>
      <c r="AZ57" s="473"/>
      <c r="BA57" s="480"/>
      <c r="BB57" s="480"/>
      <c r="BC57" s="480"/>
      <c r="BD57" s="480"/>
      <c r="BE57" s="480"/>
      <c r="BF57" s="473"/>
      <c r="BG57" s="480"/>
      <c r="BH57" s="480"/>
      <c r="BI57" s="480"/>
      <c r="BJ57" s="480"/>
      <c r="BK57" s="480"/>
      <c r="BL57" s="480"/>
      <c r="BM57" s="480"/>
      <c r="BN57" s="473"/>
      <c r="BO57" s="480"/>
      <c r="BP57" s="480"/>
      <c r="BQ57" s="480"/>
      <c r="BR57" s="480"/>
      <c r="BS57" s="480"/>
      <c r="BT57" s="480"/>
      <c r="BU57" s="480"/>
      <c r="BV57" s="480"/>
      <c r="BW57" s="480"/>
      <c r="BX57" s="480"/>
      <c r="BY57" s="480"/>
      <c r="BZ57" s="480"/>
      <c r="CA57" s="480"/>
      <c r="CB57" s="480"/>
      <c r="CC57" s="480"/>
      <c r="CD57" s="473"/>
      <c r="CE57" s="480"/>
      <c r="CF57" s="480"/>
      <c r="CG57" s="480"/>
      <c r="CH57" s="480"/>
      <c r="CI57" s="480"/>
      <c r="CJ57" s="480"/>
      <c r="CK57" s="480"/>
      <c r="CL57" s="480"/>
      <c r="CM57" s="480"/>
      <c r="CN57" s="480"/>
      <c r="CO57" s="480"/>
      <c r="CP57" s="480"/>
      <c r="CQ57" s="480"/>
      <c r="CR57" s="480"/>
      <c r="CS57" s="473"/>
      <c r="CT57" s="475"/>
    </row>
    <row r="58" spans="1:100" s="476" customFormat="1" ht="15" customHeight="1">
      <c r="A58" s="471"/>
      <c r="B58" s="463"/>
      <c r="C58" s="479"/>
      <c r="D58" s="483"/>
      <c r="E58" s="480"/>
      <c r="F58" s="480"/>
      <c r="G58" s="480"/>
      <c r="H58" s="480"/>
      <c r="I58" s="480"/>
      <c r="J58" s="480"/>
      <c r="K58" s="480"/>
      <c r="L58" s="480"/>
      <c r="M58" s="480"/>
      <c r="N58" s="480"/>
      <c r="O58" s="480"/>
      <c r="P58" s="480"/>
      <c r="Q58" s="480"/>
      <c r="R58" s="473"/>
      <c r="S58" s="480"/>
      <c r="T58" s="480"/>
      <c r="U58" s="480"/>
      <c r="V58" s="480"/>
      <c r="W58" s="480"/>
      <c r="X58" s="480"/>
      <c r="Y58" s="473"/>
      <c r="Z58" s="480"/>
      <c r="AA58" s="480"/>
      <c r="AB58" s="480"/>
      <c r="AC58" s="473"/>
      <c r="AD58" s="480"/>
      <c r="AE58" s="473"/>
      <c r="AF58" s="477"/>
      <c r="AG58" s="480"/>
      <c r="AH58" s="480"/>
      <c r="AI58" s="480"/>
      <c r="AJ58" s="480"/>
      <c r="AK58" s="480"/>
      <c r="AL58" s="473"/>
      <c r="AM58" s="480"/>
      <c r="AN58" s="473"/>
      <c r="AO58" s="480"/>
      <c r="AP58" s="480"/>
      <c r="AQ58" s="480"/>
      <c r="AR58" s="480"/>
      <c r="AS58" s="480"/>
      <c r="AT58" s="473"/>
      <c r="AU58" s="473"/>
      <c r="AV58" s="480"/>
      <c r="AW58" s="473"/>
      <c r="AX58" s="480"/>
      <c r="AY58" s="575">
        <v>-91520</v>
      </c>
      <c r="AZ58" s="473"/>
      <c r="BA58" s="480"/>
      <c r="BB58" s="480"/>
      <c r="BC58" s="480"/>
      <c r="BD58" s="480"/>
      <c r="BE58" s="480"/>
      <c r="BF58" s="473"/>
      <c r="BG58" s="480"/>
      <c r="BH58" s="480"/>
      <c r="BI58" s="480"/>
      <c r="BJ58" s="480"/>
      <c r="BK58" s="480"/>
      <c r="BL58" s="480"/>
      <c r="BM58" s="480"/>
      <c r="BN58" s="473"/>
      <c r="BO58" s="480"/>
      <c r="BP58" s="480"/>
      <c r="BQ58" s="480"/>
      <c r="BR58" s="480"/>
      <c r="BS58" s="480"/>
      <c r="BT58" s="480"/>
      <c r="BU58" s="480"/>
      <c r="BV58" s="480"/>
      <c r="BW58" s="480"/>
      <c r="BX58" s="480"/>
      <c r="BY58" s="480"/>
      <c r="BZ58" s="480"/>
      <c r="CA58" s="480"/>
      <c r="CB58" s="480"/>
      <c r="CC58" s="480"/>
      <c r="CD58" s="473"/>
      <c r="CE58" s="480"/>
      <c r="CF58" s="480"/>
      <c r="CG58" s="480"/>
      <c r="CH58" s="480"/>
      <c r="CI58" s="480"/>
      <c r="CJ58" s="480"/>
      <c r="CK58" s="480"/>
      <c r="CL58" s="480"/>
      <c r="CM58" s="480"/>
      <c r="CN58" s="480"/>
      <c r="CO58" s="480"/>
      <c r="CP58" s="480"/>
      <c r="CQ58" s="480"/>
      <c r="CR58" s="480"/>
      <c r="CS58" s="473"/>
      <c r="CT58" s="475"/>
    </row>
    <row r="59" spans="1:100" s="284" customFormat="1" ht="15" customHeight="1">
      <c r="A59" s="281">
        <v>45610</v>
      </c>
      <c r="B59" s="288" t="s">
        <v>505</v>
      </c>
      <c r="C59" s="450" t="s">
        <v>506</v>
      </c>
      <c r="D59" s="414"/>
      <c r="E59" s="412"/>
      <c r="F59" s="412"/>
      <c r="G59" s="412"/>
      <c r="H59" s="412"/>
      <c r="I59" s="412"/>
      <c r="J59" s="412"/>
      <c r="K59" s="412"/>
      <c r="L59" s="412"/>
      <c r="M59" s="412"/>
      <c r="N59" s="412"/>
      <c r="O59" s="412"/>
      <c r="P59" s="412"/>
      <c r="Q59" s="412"/>
      <c r="R59" s="282"/>
      <c r="S59" s="412"/>
      <c r="T59" s="412"/>
      <c r="U59" s="412"/>
      <c r="V59" s="412"/>
      <c r="W59" s="412"/>
      <c r="X59" s="412"/>
      <c r="Y59" s="282"/>
      <c r="Z59" s="412"/>
      <c r="AA59" s="412"/>
      <c r="AB59" s="412"/>
      <c r="AC59" s="282"/>
      <c r="AD59" s="412"/>
      <c r="AE59" s="282"/>
      <c r="AF59" s="355"/>
      <c r="AG59" s="412"/>
      <c r="AH59" s="412"/>
      <c r="AI59" s="412"/>
      <c r="AJ59" s="412"/>
      <c r="AK59" s="412"/>
      <c r="AL59" s="282"/>
      <c r="AM59" s="412"/>
      <c r="AN59" s="282"/>
      <c r="AO59" s="412"/>
      <c r="AP59" s="412"/>
      <c r="AQ59" s="412"/>
      <c r="AR59" s="412"/>
      <c r="AS59" s="412"/>
      <c r="AT59" s="282"/>
      <c r="AU59" s="282"/>
      <c r="AV59" s="412"/>
      <c r="AW59" s="282"/>
      <c r="AX59" s="412"/>
      <c r="AY59" s="412">
        <v>83000</v>
      </c>
      <c r="AZ59" s="282"/>
      <c r="BA59" s="412"/>
      <c r="BB59" s="412"/>
      <c r="BC59" s="412"/>
      <c r="BD59" s="412"/>
      <c r="BE59" s="412"/>
      <c r="BF59" s="282"/>
      <c r="BG59" s="412"/>
      <c r="BH59" s="412"/>
      <c r="BI59" s="412"/>
      <c r="BJ59" s="412"/>
      <c r="BK59" s="412"/>
      <c r="BL59" s="412"/>
      <c r="BM59" s="412"/>
      <c r="BN59" s="282"/>
      <c r="BO59" s="412"/>
      <c r="BP59" s="412"/>
      <c r="BQ59" s="412"/>
      <c r="BR59" s="412"/>
      <c r="BS59" s="412"/>
      <c r="BT59" s="412"/>
      <c r="BU59" s="412"/>
      <c r="BV59" s="412"/>
      <c r="BW59" s="412"/>
      <c r="BX59" s="412"/>
      <c r="BY59" s="412"/>
      <c r="BZ59" s="412"/>
      <c r="CA59" s="412"/>
      <c r="CB59" s="412"/>
      <c r="CC59" s="412"/>
      <c r="CD59" s="282"/>
      <c r="CE59" s="412"/>
      <c r="CF59" s="412"/>
      <c r="CG59" s="412"/>
      <c r="CH59" s="412"/>
      <c r="CI59" s="412"/>
      <c r="CJ59" s="412"/>
      <c r="CK59" s="412"/>
      <c r="CL59" s="412"/>
      <c r="CM59" s="412"/>
      <c r="CN59" s="412"/>
      <c r="CO59" s="412"/>
      <c r="CP59" s="412"/>
      <c r="CQ59" s="412"/>
      <c r="CR59" s="412"/>
      <c r="CS59" s="282"/>
      <c r="CT59" s="283"/>
    </row>
    <row r="60" spans="1:100" s="466" customFormat="1" ht="15" customHeight="1">
      <c r="A60" s="471">
        <v>45358</v>
      </c>
      <c r="B60" s="463" t="s">
        <v>507</v>
      </c>
      <c r="C60" s="470" t="s">
        <v>508</v>
      </c>
      <c r="D60" s="480"/>
      <c r="E60" s="480"/>
      <c r="F60" s="480"/>
      <c r="G60" s="480"/>
      <c r="H60" s="480"/>
      <c r="I60" s="480"/>
      <c r="J60" s="480"/>
      <c r="K60" s="480"/>
      <c r="L60" s="480"/>
      <c r="M60" s="480"/>
      <c r="N60" s="480"/>
      <c r="O60" s="480"/>
      <c r="P60" s="480"/>
      <c r="Q60" s="480"/>
      <c r="R60" s="473"/>
      <c r="S60" s="480"/>
      <c r="T60" s="480"/>
      <c r="U60" s="480"/>
      <c r="V60" s="480"/>
      <c r="W60" s="480"/>
      <c r="X60" s="480"/>
      <c r="Y60" s="480"/>
      <c r="Z60" s="480"/>
      <c r="AA60" s="480"/>
      <c r="AB60" s="473"/>
      <c r="AC60" s="480"/>
      <c r="AD60" s="480"/>
      <c r="AE60" s="473"/>
      <c r="AF60" s="477"/>
      <c r="AG60" s="480"/>
      <c r="AH60" s="480"/>
      <c r="AI60" s="480"/>
      <c r="AJ60" s="480"/>
      <c r="AK60" s="476"/>
      <c r="AL60" s="473">
        <v>450000</v>
      </c>
      <c r="AM60" s="480"/>
      <c r="AN60" s="473"/>
      <c r="AO60" s="480"/>
      <c r="AP60" s="473"/>
      <c r="AQ60" s="473"/>
      <c r="AR60" s="480"/>
      <c r="AS60" s="473"/>
      <c r="AT60" s="480"/>
      <c r="AU60" s="473"/>
      <c r="AV60" s="480"/>
      <c r="AW60" s="480"/>
      <c r="AX60" s="480"/>
      <c r="AY60" s="480"/>
      <c r="AZ60" s="480"/>
      <c r="BA60" s="473"/>
      <c r="BB60" s="480"/>
      <c r="BC60" s="480"/>
      <c r="BD60" s="480"/>
      <c r="BE60" s="480"/>
      <c r="BF60" s="480"/>
      <c r="BG60" s="480"/>
      <c r="BH60" s="480"/>
      <c r="BI60" s="480"/>
      <c r="BJ60" s="480"/>
      <c r="BK60" s="480"/>
      <c r="BL60" s="480"/>
      <c r="BM60" s="480"/>
      <c r="BN60" s="480"/>
      <c r="BO60" s="480"/>
      <c r="BP60" s="480"/>
      <c r="BQ60" s="473"/>
      <c r="BR60" s="480"/>
      <c r="BS60" s="473"/>
      <c r="BT60" s="480"/>
      <c r="BU60" s="473"/>
      <c r="BV60" s="480"/>
      <c r="BW60" s="480"/>
      <c r="BX60" s="480"/>
      <c r="BY60" s="480"/>
      <c r="BZ60" s="480"/>
      <c r="CA60" s="480"/>
      <c r="CB60" s="480"/>
      <c r="CC60" s="473"/>
      <c r="CD60" s="480"/>
      <c r="CE60" s="480"/>
      <c r="CF60" s="480"/>
      <c r="CG60" s="480"/>
      <c r="CH60" s="480"/>
      <c r="CI60" s="480"/>
      <c r="CJ60" s="480"/>
      <c r="CK60" s="480"/>
      <c r="CL60" s="480"/>
      <c r="CM60" s="480"/>
      <c r="CN60" s="480"/>
      <c r="CO60" s="480"/>
      <c r="CP60" s="480"/>
      <c r="CQ60" s="480"/>
      <c r="CR60" s="480"/>
      <c r="CS60" s="480"/>
      <c r="CT60" s="480"/>
      <c r="CU60" s="475"/>
      <c r="CV60" s="475"/>
    </row>
    <row r="61" spans="1:100" s="466" customFormat="1" ht="15" customHeight="1">
      <c r="A61" s="471"/>
      <c r="B61" s="463"/>
      <c r="C61" s="470" t="s">
        <v>509</v>
      </c>
      <c r="D61" s="480"/>
      <c r="E61" s="480"/>
      <c r="F61" s="480"/>
      <c r="G61" s="480"/>
      <c r="H61" s="480"/>
      <c r="I61" s="480"/>
      <c r="J61" s="480"/>
      <c r="K61" s="480"/>
      <c r="L61" s="480"/>
      <c r="M61" s="480"/>
      <c r="N61" s="480"/>
      <c r="O61" s="480"/>
      <c r="P61" s="480"/>
      <c r="Q61" s="480"/>
      <c r="R61" s="473"/>
      <c r="S61" s="480"/>
      <c r="T61" s="480"/>
      <c r="U61" s="480"/>
      <c r="V61" s="480"/>
      <c r="W61" s="480"/>
      <c r="X61" s="480"/>
      <c r="Y61" s="480"/>
      <c r="Z61" s="480"/>
      <c r="AA61" s="480"/>
      <c r="AB61" s="473"/>
      <c r="AC61" s="480"/>
      <c r="AD61" s="480"/>
      <c r="AE61" s="473"/>
      <c r="AF61" s="477"/>
      <c r="AG61" s="480"/>
      <c r="AH61" s="480"/>
      <c r="AI61" s="480"/>
      <c r="AJ61" s="480"/>
      <c r="AK61" s="476"/>
      <c r="AL61" s="506">
        <v>-76892.56</v>
      </c>
      <c r="AM61" s="480"/>
      <c r="AN61" s="473"/>
      <c r="AO61" s="480"/>
      <c r="AP61" s="473"/>
      <c r="AQ61" s="473"/>
      <c r="AR61" s="480"/>
      <c r="AS61" s="473"/>
      <c r="AT61" s="480"/>
      <c r="AU61" s="473"/>
      <c r="AV61" s="480"/>
      <c r="AW61" s="480"/>
      <c r="AX61" s="480"/>
      <c r="AY61" s="480"/>
      <c r="AZ61" s="480"/>
      <c r="BA61" s="473"/>
      <c r="BB61" s="480"/>
      <c r="BC61" s="480"/>
      <c r="BD61" s="480"/>
      <c r="BE61" s="480"/>
      <c r="BF61" s="480"/>
      <c r="BG61" s="480"/>
      <c r="BH61" s="480"/>
      <c r="BI61" s="480"/>
      <c r="BJ61" s="480"/>
      <c r="BK61" s="480"/>
      <c r="BL61" s="480"/>
      <c r="BM61" s="480"/>
      <c r="BN61" s="480"/>
      <c r="BO61" s="480"/>
      <c r="BP61" s="480"/>
      <c r="BQ61" s="473"/>
      <c r="BR61" s="480"/>
      <c r="BS61" s="473"/>
      <c r="BT61" s="480"/>
      <c r="BU61" s="473"/>
      <c r="BV61" s="480"/>
      <c r="BW61" s="480"/>
      <c r="BX61" s="480"/>
      <c r="BY61" s="480"/>
      <c r="BZ61" s="480"/>
      <c r="CA61" s="480"/>
      <c r="CB61" s="480"/>
      <c r="CC61" s="473"/>
      <c r="CD61" s="480"/>
      <c r="CE61" s="480"/>
      <c r="CF61" s="480"/>
      <c r="CG61" s="480"/>
      <c r="CH61" s="480"/>
      <c r="CI61" s="480"/>
      <c r="CJ61" s="480"/>
      <c r="CK61" s="480"/>
      <c r="CL61" s="480"/>
      <c r="CM61" s="480"/>
      <c r="CN61" s="480"/>
      <c r="CO61" s="480"/>
      <c r="CP61" s="480"/>
      <c r="CQ61" s="480"/>
      <c r="CR61" s="480"/>
      <c r="CS61" s="480"/>
      <c r="CT61" s="480"/>
      <c r="CU61" s="475"/>
      <c r="CV61" s="475"/>
    </row>
    <row r="62" spans="1:100" s="284" customFormat="1" ht="15" customHeight="1">
      <c r="A62" s="281">
        <v>45359</v>
      </c>
      <c r="B62" s="288" t="s">
        <v>510</v>
      </c>
      <c r="C62" s="289" t="s">
        <v>511</v>
      </c>
      <c r="D62" s="414"/>
      <c r="E62" s="412"/>
      <c r="F62" s="412"/>
      <c r="G62" s="412"/>
      <c r="H62" s="412"/>
      <c r="I62" s="412"/>
      <c r="J62" s="412"/>
      <c r="K62" s="412"/>
      <c r="L62" s="412"/>
      <c r="M62" s="412"/>
      <c r="N62" s="412"/>
      <c r="O62" s="412"/>
      <c r="P62" s="412"/>
      <c r="Q62" s="412"/>
      <c r="R62" s="282"/>
      <c r="S62" s="412"/>
      <c r="T62" s="412"/>
      <c r="U62" s="412"/>
      <c r="V62" s="412"/>
      <c r="W62" s="412"/>
      <c r="X62" s="412"/>
      <c r="Y62" s="282"/>
      <c r="Z62" s="412"/>
      <c r="AA62" s="412"/>
      <c r="AB62" s="412"/>
      <c r="AC62" s="282"/>
      <c r="AD62" s="412"/>
      <c r="AE62" s="282"/>
      <c r="AF62" s="355"/>
      <c r="AG62" s="412"/>
      <c r="AH62" s="412"/>
      <c r="AI62" s="412"/>
      <c r="AJ62" s="412"/>
      <c r="AK62" s="412"/>
      <c r="AL62" s="282"/>
      <c r="AM62" s="412"/>
      <c r="AN62" s="282"/>
      <c r="AO62" s="412"/>
      <c r="AP62" s="412"/>
      <c r="AQ62" s="412"/>
      <c r="AR62" s="412"/>
      <c r="AS62" s="412"/>
      <c r="AT62" s="282"/>
      <c r="AU62" s="282"/>
      <c r="AV62" s="412"/>
      <c r="AW62" s="282"/>
      <c r="AX62" s="412"/>
      <c r="AY62" s="412"/>
      <c r="AZ62" s="282"/>
      <c r="BA62" s="412"/>
      <c r="BB62" s="412"/>
      <c r="BC62" s="412"/>
      <c r="BD62" s="412"/>
      <c r="BE62" s="412"/>
      <c r="BF62" s="282"/>
      <c r="BG62" s="412"/>
      <c r="BH62" s="412"/>
      <c r="BI62" s="412"/>
      <c r="BJ62" s="412"/>
      <c r="BK62" s="412"/>
      <c r="BL62" s="412"/>
      <c r="BM62" s="412"/>
      <c r="BN62" s="282"/>
      <c r="BO62" s="412"/>
      <c r="BP62" s="412"/>
      <c r="BQ62" s="412"/>
      <c r="BR62" s="412"/>
      <c r="BS62" s="412"/>
      <c r="BT62" s="412"/>
      <c r="BU62" s="412"/>
      <c r="BV62" s="412"/>
      <c r="BW62" s="412"/>
      <c r="BX62" s="412"/>
      <c r="BY62" s="412"/>
      <c r="BZ62" s="412"/>
      <c r="CA62" s="412"/>
      <c r="CB62" s="412"/>
      <c r="CC62" s="412"/>
      <c r="CD62" s="282">
        <v>1000000</v>
      </c>
      <c r="CE62" s="412"/>
      <c r="CF62" s="412"/>
      <c r="CG62" s="412"/>
      <c r="CH62" s="412"/>
      <c r="CI62" s="412"/>
      <c r="CJ62" s="412"/>
      <c r="CK62" s="412"/>
      <c r="CL62" s="412"/>
      <c r="CM62" s="412"/>
      <c r="CN62" s="412"/>
      <c r="CO62" s="412"/>
      <c r="CP62" s="412"/>
      <c r="CQ62" s="412"/>
      <c r="CR62" s="412"/>
      <c r="CS62" s="282"/>
      <c r="CT62" s="283"/>
    </row>
    <row r="63" spans="1:100" s="284" customFormat="1">
      <c r="A63" s="281"/>
      <c r="B63" s="451" t="s">
        <v>512</v>
      </c>
      <c r="C63" s="289" t="s">
        <v>513</v>
      </c>
      <c r="D63" s="414"/>
      <c r="E63" s="412"/>
      <c r="F63" s="412"/>
      <c r="G63" s="412"/>
      <c r="H63" s="412"/>
      <c r="I63" s="412"/>
      <c r="J63" s="412"/>
      <c r="K63" s="412"/>
      <c r="L63" s="412"/>
      <c r="M63" s="412"/>
      <c r="N63" s="412"/>
      <c r="O63" s="412"/>
      <c r="P63" s="412"/>
      <c r="Q63" s="412"/>
      <c r="R63" s="282"/>
      <c r="S63" s="412"/>
      <c r="T63" s="412"/>
      <c r="U63" s="412"/>
      <c r="V63" s="412"/>
      <c r="W63" s="412"/>
      <c r="X63" s="412"/>
      <c r="Y63" s="282"/>
      <c r="Z63" s="412"/>
      <c r="AA63" s="412"/>
      <c r="AB63" s="412"/>
      <c r="AC63" s="282"/>
      <c r="AD63" s="412"/>
      <c r="AE63" s="282"/>
      <c r="AF63" s="355"/>
      <c r="AG63" s="412"/>
      <c r="AH63" s="412"/>
      <c r="AI63" s="412"/>
      <c r="AJ63" s="412"/>
      <c r="AK63" s="412"/>
      <c r="AL63" s="282"/>
      <c r="AM63" s="412"/>
      <c r="AN63" s="282"/>
      <c r="AO63" s="412"/>
      <c r="AP63" s="412"/>
      <c r="AQ63" s="412"/>
      <c r="AR63" s="412"/>
      <c r="AS63" s="412"/>
      <c r="AT63" s="282"/>
      <c r="AU63" s="282"/>
      <c r="AV63" s="412"/>
      <c r="AW63" s="282"/>
      <c r="AX63" s="412"/>
      <c r="AY63" s="412"/>
      <c r="AZ63" s="282"/>
      <c r="BA63" s="412"/>
      <c r="BB63" s="412"/>
      <c r="BC63" s="412"/>
      <c r="BD63" s="412"/>
      <c r="BE63" s="412"/>
      <c r="BF63" s="282"/>
      <c r="BG63" s="412"/>
      <c r="BH63" s="412"/>
      <c r="BI63" s="412"/>
      <c r="BJ63" s="412"/>
      <c r="BK63" s="412"/>
      <c r="BL63" s="412"/>
      <c r="BM63" s="412"/>
      <c r="BN63" s="282"/>
      <c r="BO63" s="412"/>
      <c r="BP63" s="412"/>
      <c r="BQ63" s="412"/>
      <c r="BR63" s="412"/>
      <c r="BS63" s="412"/>
      <c r="BT63" s="412"/>
      <c r="BU63" s="412"/>
      <c r="BV63" s="412"/>
      <c r="BW63" s="412"/>
      <c r="BX63" s="412"/>
      <c r="BY63" s="412"/>
      <c r="BZ63" s="412"/>
      <c r="CA63" s="412"/>
      <c r="CB63" s="412"/>
      <c r="CC63" s="412"/>
      <c r="CD63" s="282">
        <v>100000</v>
      </c>
      <c r="CE63" s="412"/>
      <c r="CF63" s="412"/>
      <c r="CG63" s="412"/>
      <c r="CH63" s="412"/>
      <c r="CI63" s="412"/>
      <c r="CJ63" s="412"/>
      <c r="CK63" s="412"/>
      <c r="CL63" s="412"/>
      <c r="CM63" s="412"/>
      <c r="CN63" s="412"/>
      <c r="CO63" s="412"/>
      <c r="CP63" s="412"/>
      <c r="CQ63" s="412"/>
      <c r="CR63" s="412"/>
      <c r="CS63" s="282"/>
      <c r="CT63" s="283"/>
    </row>
    <row r="64" spans="1:100" s="284" customFormat="1">
      <c r="A64" s="281">
        <v>45520</v>
      </c>
      <c r="B64" s="451"/>
      <c r="C64" s="289" t="s">
        <v>514</v>
      </c>
      <c r="D64" s="414"/>
      <c r="E64" s="412"/>
      <c r="F64" s="412"/>
      <c r="G64" s="412"/>
      <c r="H64" s="412"/>
      <c r="I64" s="412"/>
      <c r="J64" s="412"/>
      <c r="K64" s="412"/>
      <c r="L64" s="412"/>
      <c r="M64" s="412"/>
      <c r="N64" s="412"/>
      <c r="O64" s="412"/>
      <c r="P64" s="412"/>
      <c r="Q64" s="412"/>
      <c r="R64" s="282"/>
      <c r="S64" s="412"/>
      <c r="T64" s="412"/>
      <c r="U64" s="412"/>
      <c r="V64" s="412"/>
      <c r="W64" s="412"/>
      <c r="X64" s="412"/>
      <c r="Y64" s="282"/>
      <c r="Z64" s="412"/>
      <c r="AA64" s="412"/>
      <c r="AB64" s="412"/>
      <c r="AC64" s="282"/>
      <c r="AD64" s="412"/>
      <c r="AE64" s="282"/>
      <c r="AF64" s="355"/>
      <c r="AG64" s="412"/>
      <c r="AH64" s="412"/>
      <c r="AI64" s="412"/>
      <c r="AJ64" s="412"/>
      <c r="AK64" s="412"/>
      <c r="AL64" s="282"/>
      <c r="AM64" s="412"/>
      <c r="AN64" s="282"/>
      <c r="AO64" s="412"/>
      <c r="AP64" s="412"/>
      <c r="AQ64" s="412"/>
      <c r="AR64" s="412"/>
      <c r="AS64" s="412"/>
      <c r="AT64" s="282"/>
      <c r="AU64" s="282"/>
      <c r="AV64" s="412"/>
      <c r="AW64" s="282"/>
      <c r="AX64" s="412"/>
      <c r="AY64" s="412"/>
      <c r="AZ64" s="282"/>
      <c r="BA64" s="412"/>
      <c r="BB64" s="412"/>
      <c r="BC64" s="412"/>
      <c r="BD64" s="412"/>
      <c r="BE64" s="412"/>
      <c r="BF64" s="282"/>
      <c r="BG64" s="412"/>
      <c r="BH64" s="412"/>
      <c r="BI64" s="412"/>
      <c r="BJ64" s="412"/>
      <c r="BK64" s="412"/>
      <c r="BL64" s="412"/>
      <c r="BM64" s="412"/>
      <c r="BN64" s="282"/>
      <c r="BO64" s="412"/>
      <c r="BP64" s="412"/>
      <c r="BQ64" s="412"/>
      <c r="BR64" s="412"/>
      <c r="BS64" s="412"/>
      <c r="BT64" s="412"/>
      <c r="BU64" s="412"/>
      <c r="BV64" s="412"/>
      <c r="BW64" s="412"/>
      <c r="BX64" s="412"/>
      <c r="BY64" s="412"/>
      <c r="BZ64" s="412"/>
      <c r="CA64" s="412"/>
      <c r="CB64" s="412"/>
      <c r="CC64" s="412"/>
      <c r="CD64" s="282">
        <v>-1100000</v>
      </c>
      <c r="CE64" s="412"/>
      <c r="CF64" s="412"/>
      <c r="CG64" s="412"/>
      <c r="CH64" s="412"/>
      <c r="CI64" s="412"/>
      <c r="CJ64" s="412"/>
      <c r="CK64" s="412"/>
      <c r="CL64" s="412"/>
      <c r="CM64" s="412"/>
      <c r="CN64" s="412"/>
      <c r="CO64" s="412"/>
      <c r="CP64" s="412"/>
      <c r="CQ64" s="412"/>
      <c r="CR64" s="412"/>
      <c r="CS64" s="282"/>
      <c r="CT64" s="283"/>
    </row>
    <row r="65" spans="1:258" s="502" customFormat="1" ht="15" customHeight="1">
      <c r="A65" s="495">
        <v>45359</v>
      </c>
      <c r="B65" s="820" t="s">
        <v>515</v>
      </c>
      <c r="C65" s="496" t="s">
        <v>516</v>
      </c>
      <c r="D65" s="497"/>
      <c r="E65" s="498"/>
      <c r="F65" s="498"/>
      <c r="G65" s="498"/>
      <c r="H65" s="498"/>
      <c r="I65" s="498"/>
      <c r="J65" s="498"/>
      <c r="K65" s="498"/>
      <c r="L65" s="498"/>
      <c r="M65" s="498"/>
      <c r="N65" s="498"/>
      <c r="O65" s="498"/>
      <c r="P65" s="498"/>
      <c r="Q65" s="498"/>
      <c r="R65" s="499"/>
      <c r="S65" s="498"/>
      <c r="T65" s="498"/>
      <c r="U65" s="498"/>
      <c r="V65" s="498"/>
      <c r="W65" s="498"/>
      <c r="X65" s="498"/>
      <c r="Y65" s="499"/>
      <c r="Z65" s="498"/>
      <c r="AA65" s="498"/>
      <c r="AB65" s="498"/>
      <c r="AC65" s="499"/>
      <c r="AD65" s="498"/>
      <c r="AE65" s="499"/>
      <c r="AF65" s="500"/>
      <c r="AG65" s="498"/>
      <c r="AH65" s="498"/>
      <c r="AI65" s="498"/>
      <c r="AJ65" s="498"/>
      <c r="AK65" s="498"/>
      <c r="AL65" s="499"/>
      <c r="AM65" s="498"/>
      <c r="AN65" s="499"/>
      <c r="AO65" s="498"/>
      <c r="AP65" s="498"/>
      <c r="AQ65" s="498"/>
      <c r="AR65" s="498"/>
      <c r="AS65" s="498"/>
      <c r="AT65" s="499"/>
      <c r="AU65" s="499"/>
      <c r="AV65" s="498"/>
      <c r="AW65" s="499"/>
      <c r="AX65" s="498"/>
      <c r="AY65" s="498"/>
      <c r="AZ65" s="499"/>
      <c r="BA65" s="498"/>
      <c r="BB65" s="498"/>
      <c r="BC65" s="498"/>
      <c r="BD65" s="498"/>
      <c r="BE65" s="498"/>
      <c r="BF65" s="499"/>
      <c r="BG65" s="498"/>
      <c r="BH65" s="498"/>
      <c r="BI65" s="498"/>
      <c r="BJ65" s="498"/>
      <c r="BK65" s="498"/>
      <c r="BL65" s="498"/>
      <c r="BM65" s="498"/>
      <c r="BN65" s="499"/>
      <c r="BO65" s="498"/>
      <c r="BP65" s="498"/>
      <c r="BQ65" s="498"/>
      <c r="BR65" s="498"/>
      <c r="BS65" s="498"/>
      <c r="BT65" s="498"/>
      <c r="BU65" s="498"/>
      <c r="BV65" s="498"/>
      <c r="BW65" s="498">
        <v>90000</v>
      </c>
      <c r="BX65" s="498"/>
      <c r="BY65" s="498"/>
      <c r="BZ65" s="498"/>
      <c r="CA65" s="498"/>
      <c r="CB65" s="498"/>
      <c r="CC65" s="498"/>
      <c r="CD65" s="499"/>
      <c r="CE65" s="498"/>
      <c r="CF65" s="498"/>
      <c r="CG65" s="498"/>
      <c r="CH65" s="498"/>
      <c r="CI65" s="498"/>
      <c r="CJ65" s="498"/>
      <c r="CK65" s="498"/>
      <c r="CL65" s="498"/>
      <c r="CM65" s="498"/>
      <c r="CN65" s="498"/>
      <c r="CO65" s="498"/>
      <c r="CP65" s="498"/>
      <c r="CQ65" s="498"/>
      <c r="CR65" s="498"/>
      <c r="CS65" s="499"/>
      <c r="CT65" s="501"/>
    </row>
    <row r="66" spans="1:258" s="502" customFormat="1" ht="15" customHeight="1">
      <c r="A66" s="495">
        <v>45533</v>
      </c>
      <c r="B66" s="820"/>
      <c r="C66" s="503" t="s">
        <v>517</v>
      </c>
      <c r="D66" s="497"/>
      <c r="E66" s="498"/>
      <c r="F66" s="498"/>
      <c r="G66" s="498"/>
      <c r="H66" s="498"/>
      <c r="I66" s="498"/>
      <c r="J66" s="498"/>
      <c r="K66" s="498"/>
      <c r="L66" s="498"/>
      <c r="M66" s="498"/>
      <c r="N66" s="498"/>
      <c r="O66" s="498"/>
      <c r="P66" s="498"/>
      <c r="Q66" s="498"/>
      <c r="R66" s="499"/>
      <c r="S66" s="498"/>
      <c r="T66" s="498"/>
      <c r="U66" s="498"/>
      <c r="V66" s="498"/>
      <c r="W66" s="498"/>
      <c r="X66" s="498"/>
      <c r="Y66" s="499"/>
      <c r="Z66" s="498"/>
      <c r="AA66" s="498"/>
      <c r="AB66" s="498"/>
      <c r="AC66" s="499"/>
      <c r="AD66" s="498"/>
      <c r="AE66" s="499"/>
      <c r="AF66" s="500"/>
      <c r="AG66" s="498"/>
      <c r="AH66" s="498"/>
      <c r="AI66" s="498"/>
      <c r="AJ66" s="498"/>
      <c r="AK66" s="498"/>
      <c r="AL66" s="499"/>
      <c r="AM66" s="498"/>
      <c r="AN66" s="499"/>
      <c r="AO66" s="498"/>
      <c r="AP66" s="498"/>
      <c r="AQ66" s="498"/>
      <c r="AR66" s="498"/>
      <c r="AS66" s="498"/>
      <c r="AT66" s="499"/>
      <c r="AU66" s="499"/>
      <c r="AV66" s="498"/>
      <c r="AW66" s="499"/>
      <c r="AX66" s="498"/>
      <c r="AY66" s="498"/>
      <c r="AZ66" s="499"/>
      <c r="BA66" s="498"/>
      <c r="BB66" s="498"/>
      <c r="BC66" s="498"/>
      <c r="BD66" s="498"/>
      <c r="BE66" s="498"/>
      <c r="BF66" s="499"/>
      <c r="BG66" s="498"/>
      <c r="BH66" s="498"/>
      <c r="BI66" s="498"/>
      <c r="BJ66" s="498"/>
      <c r="BK66" s="498"/>
      <c r="BL66" s="498"/>
      <c r="BM66" s="498"/>
      <c r="BN66" s="499"/>
      <c r="BO66" s="498"/>
      <c r="BP66" s="498"/>
      <c r="BQ66" s="498"/>
      <c r="BR66" s="498"/>
      <c r="BS66" s="498"/>
      <c r="BT66" s="498"/>
      <c r="BU66" s="498"/>
      <c r="BV66" s="498"/>
      <c r="BW66" s="575">
        <v>-39150</v>
      </c>
      <c r="BX66" s="498"/>
      <c r="BY66" s="498"/>
      <c r="BZ66" s="498"/>
      <c r="CA66" s="498"/>
      <c r="CB66" s="498"/>
      <c r="CC66" s="498"/>
      <c r="CD66" s="499"/>
      <c r="CE66" s="498"/>
      <c r="CF66" s="498"/>
      <c r="CG66" s="498"/>
      <c r="CH66" s="498"/>
      <c r="CI66" s="498"/>
      <c r="CJ66" s="498"/>
      <c r="CK66" s="498"/>
      <c r="CL66" s="498"/>
      <c r="CM66" s="498"/>
      <c r="CN66" s="498"/>
      <c r="CO66" s="498"/>
      <c r="CP66" s="498"/>
      <c r="CQ66" s="498"/>
      <c r="CR66" s="498"/>
      <c r="CS66" s="499"/>
      <c r="CT66" s="501"/>
    </row>
    <row r="67" spans="1:258" s="284" customFormat="1" ht="15" customHeight="1">
      <c r="A67" s="281">
        <v>45359</v>
      </c>
      <c r="B67" s="288" t="s">
        <v>518</v>
      </c>
      <c r="C67" s="289" t="s">
        <v>519</v>
      </c>
      <c r="D67" s="414"/>
      <c r="E67" s="412"/>
      <c r="F67" s="412"/>
      <c r="G67" s="412"/>
      <c r="H67" s="412"/>
      <c r="I67" s="412"/>
      <c r="J67" s="412"/>
      <c r="K67" s="412"/>
      <c r="L67" s="412"/>
      <c r="M67" s="412"/>
      <c r="N67" s="412"/>
      <c r="O67" s="412"/>
      <c r="P67" s="412"/>
      <c r="Q67" s="412"/>
      <c r="R67" s="282"/>
      <c r="S67" s="412"/>
      <c r="T67" s="412"/>
      <c r="U67" s="412"/>
      <c r="V67" s="412"/>
      <c r="W67" s="412"/>
      <c r="X67" s="412"/>
      <c r="Y67" s="282"/>
      <c r="Z67" s="412"/>
      <c r="AA67" s="412"/>
      <c r="AB67" s="412"/>
      <c r="AC67" s="282"/>
      <c r="AD67" s="412"/>
      <c r="AE67" s="282"/>
      <c r="AF67" s="355"/>
      <c r="AG67" s="412"/>
      <c r="AH67" s="412"/>
      <c r="AI67" s="412"/>
      <c r="AJ67" s="412"/>
      <c r="AK67" s="282"/>
      <c r="AM67" s="412"/>
      <c r="AN67" s="282"/>
      <c r="AO67" s="412"/>
      <c r="AP67" s="412"/>
      <c r="AQ67" s="412"/>
      <c r="AR67" s="412"/>
      <c r="AS67" s="412"/>
      <c r="AT67" s="282"/>
      <c r="AU67" s="282"/>
      <c r="AV67" s="412"/>
      <c r="AW67" s="282"/>
      <c r="AX67" s="412"/>
      <c r="AY67" s="412"/>
      <c r="AZ67" s="282"/>
      <c r="BA67" s="412"/>
      <c r="BB67" s="412"/>
      <c r="BC67" s="412"/>
      <c r="BD67" s="412"/>
      <c r="BE67" s="412"/>
      <c r="BF67" s="282"/>
      <c r="BG67" s="412"/>
      <c r="BH67" s="412"/>
      <c r="BI67" s="412"/>
      <c r="BJ67" s="412"/>
      <c r="BK67" s="412"/>
      <c r="BL67" s="412"/>
      <c r="BM67" s="412"/>
      <c r="BN67" s="282"/>
      <c r="BO67" s="412"/>
      <c r="BP67" s="412"/>
      <c r="BQ67" s="412"/>
      <c r="BR67" s="412"/>
      <c r="BS67" s="412"/>
      <c r="BT67" s="412">
        <v>150000</v>
      </c>
      <c r="BU67" s="412"/>
      <c r="BV67" s="412"/>
      <c r="BW67" s="412"/>
      <c r="BX67" s="412"/>
      <c r="BY67" s="412"/>
      <c r="BZ67" s="412"/>
      <c r="CA67" s="412"/>
      <c r="CB67" s="412"/>
      <c r="CC67" s="412"/>
      <c r="CD67" s="282"/>
      <c r="CE67" s="412"/>
      <c r="CF67" s="412"/>
      <c r="CG67" s="412"/>
      <c r="CH67" s="412"/>
      <c r="CI67" s="412"/>
      <c r="CJ67" s="412"/>
      <c r="CK67" s="412"/>
      <c r="CL67" s="412"/>
      <c r="CM67" s="412"/>
      <c r="CN67" s="412"/>
      <c r="CO67" s="412"/>
      <c r="CP67" s="412"/>
      <c r="CQ67" s="412"/>
      <c r="CR67" s="412"/>
      <c r="CS67" s="282"/>
      <c r="CT67" s="283"/>
    </row>
    <row r="68" spans="1:258" s="284" customFormat="1" ht="15" customHeight="1">
      <c r="A68" s="281"/>
      <c r="B68" s="288"/>
      <c r="C68" s="289"/>
      <c r="D68" s="414"/>
      <c r="E68" s="412"/>
      <c r="F68" s="412"/>
      <c r="G68" s="412"/>
      <c r="H68" s="412"/>
      <c r="I68" s="412"/>
      <c r="J68" s="412"/>
      <c r="K68" s="412"/>
      <c r="L68" s="412"/>
      <c r="M68" s="412"/>
      <c r="N68" s="412"/>
      <c r="O68" s="412"/>
      <c r="P68" s="412"/>
      <c r="Q68" s="412"/>
      <c r="R68" s="282"/>
      <c r="S68" s="412"/>
      <c r="T68" s="412"/>
      <c r="U68" s="412"/>
      <c r="V68" s="412"/>
      <c r="W68" s="412"/>
      <c r="X68" s="412"/>
      <c r="Y68" s="282"/>
      <c r="Z68" s="412"/>
      <c r="AA68" s="412"/>
      <c r="AB68" s="412"/>
      <c r="AC68" s="282"/>
      <c r="AD68" s="412"/>
      <c r="AE68" s="282"/>
      <c r="AF68" s="355"/>
      <c r="AG68" s="412"/>
      <c r="AH68" s="412"/>
      <c r="AI68" s="412"/>
      <c r="AJ68" s="412"/>
      <c r="AK68" s="282"/>
      <c r="AM68" s="412"/>
      <c r="AN68" s="282"/>
      <c r="AO68" s="412"/>
      <c r="AP68" s="412"/>
      <c r="AQ68" s="412"/>
      <c r="AR68" s="412"/>
      <c r="AS68" s="412"/>
      <c r="AT68" s="282"/>
      <c r="AU68" s="282"/>
      <c r="AV68" s="412"/>
      <c r="AW68" s="282"/>
      <c r="AX68" s="412"/>
      <c r="AY68" s="412"/>
      <c r="AZ68" s="282"/>
      <c r="BA68" s="412"/>
      <c r="BB68" s="412"/>
      <c r="BC68" s="412"/>
      <c r="BD68" s="412"/>
      <c r="BE68" s="412"/>
      <c r="BF68" s="282"/>
      <c r="BG68" s="412"/>
      <c r="BH68" s="412"/>
      <c r="BI68" s="412"/>
      <c r="BJ68" s="412"/>
      <c r="BK68" s="412"/>
      <c r="BL68" s="412"/>
      <c r="BM68" s="412"/>
      <c r="BN68" s="282"/>
      <c r="BO68" s="412"/>
      <c r="BP68" s="412"/>
      <c r="BQ68" s="412"/>
      <c r="BR68" s="412"/>
      <c r="BS68" s="412"/>
      <c r="BT68" s="412"/>
      <c r="BU68" s="412"/>
      <c r="BV68" s="412"/>
      <c r="BW68" s="412"/>
      <c r="BX68" s="412"/>
      <c r="BY68" s="412"/>
      <c r="BZ68" s="412"/>
      <c r="CA68" s="412"/>
      <c r="CB68" s="412"/>
      <c r="CC68" s="412"/>
      <c r="CD68" s="282"/>
      <c r="CE68" s="412"/>
      <c r="CF68" s="412"/>
      <c r="CG68" s="412"/>
      <c r="CH68" s="412"/>
      <c r="CI68" s="412"/>
      <c r="CJ68" s="412"/>
      <c r="CK68" s="412"/>
      <c r="CL68" s="412"/>
      <c r="CM68" s="412"/>
      <c r="CN68" s="412"/>
      <c r="CO68" s="412"/>
      <c r="CP68" s="412"/>
      <c r="CQ68" s="412"/>
      <c r="CR68" s="412"/>
      <c r="CS68" s="282"/>
      <c r="CT68" s="283"/>
    </row>
    <row r="69" spans="1:258" s="284" customFormat="1" ht="15" customHeight="1">
      <c r="A69" s="281">
        <v>45359</v>
      </c>
      <c r="B69" s="288" t="s">
        <v>520</v>
      </c>
      <c r="C69" s="322" t="s">
        <v>521</v>
      </c>
      <c r="D69" s="414"/>
      <c r="E69" s="412"/>
      <c r="F69" s="412"/>
      <c r="G69" s="412"/>
      <c r="H69" s="412"/>
      <c r="I69" s="412"/>
      <c r="J69" s="412"/>
      <c r="K69" s="412"/>
      <c r="L69" s="412"/>
      <c r="M69" s="412"/>
      <c r="N69" s="412"/>
      <c r="O69" s="412"/>
      <c r="P69" s="412"/>
      <c r="Q69" s="412"/>
      <c r="R69" s="282"/>
      <c r="S69" s="412"/>
      <c r="T69" s="412"/>
      <c r="U69" s="412"/>
      <c r="V69" s="412"/>
      <c r="W69" s="412"/>
      <c r="X69" s="412"/>
      <c r="Y69" s="282"/>
      <c r="Z69" s="321"/>
      <c r="AA69" s="412"/>
      <c r="AB69" s="282"/>
      <c r="AC69" s="282"/>
      <c r="AD69" s="412"/>
      <c r="AE69" s="412"/>
      <c r="AF69" s="355"/>
      <c r="AG69" s="412"/>
      <c r="AH69" s="412"/>
      <c r="AI69" s="412"/>
      <c r="AJ69" s="412"/>
      <c r="AK69" s="412"/>
      <c r="AL69" s="282"/>
      <c r="AM69" s="412"/>
      <c r="AN69" s="282"/>
      <c r="AO69" s="412"/>
      <c r="AP69" s="412"/>
      <c r="AQ69" s="412"/>
      <c r="AR69" s="412"/>
      <c r="AS69" s="321"/>
      <c r="AT69" s="282"/>
      <c r="AU69" s="282"/>
      <c r="AV69" s="412"/>
      <c r="AW69" s="282"/>
      <c r="AX69" s="412"/>
      <c r="AY69" s="412"/>
      <c r="AZ69" s="282"/>
      <c r="BA69" s="412"/>
      <c r="BB69" s="412"/>
      <c r="BC69" s="412"/>
      <c r="BD69" s="412"/>
      <c r="BE69" s="412"/>
      <c r="BF69" s="282"/>
      <c r="BG69" s="412"/>
      <c r="BH69" s="412"/>
      <c r="BI69" s="412"/>
      <c r="BJ69" s="412"/>
      <c r="BK69" s="412"/>
      <c r="BL69" s="412"/>
      <c r="BM69" s="412"/>
      <c r="BN69" s="412"/>
      <c r="BO69" s="412"/>
      <c r="BP69" s="412"/>
      <c r="BQ69" s="282"/>
      <c r="BR69" s="412"/>
      <c r="BS69" s="282"/>
      <c r="BT69" s="412"/>
      <c r="BU69" s="412">
        <v>255000</v>
      </c>
      <c r="BV69" s="412"/>
      <c r="BW69" s="412"/>
      <c r="BX69" s="412"/>
      <c r="BY69" s="412"/>
      <c r="BZ69" s="412"/>
      <c r="CA69" s="412"/>
      <c r="CB69" s="412"/>
      <c r="CC69" s="412"/>
      <c r="CD69" s="412"/>
      <c r="CE69" s="412"/>
      <c r="CF69" s="412"/>
      <c r="CG69" s="412"/>
      <c r="CH69" s="412"/>
      <c r="CI69" s="412"/>
      <c r="CJ69" s="412"/>
      <c r="CK69" s="412"/>
      <c r="CL69" s="412"/>
      <c r="CM69" s="412"/>
      <c r="CN69" s="412"/>
      <c r="CO69" s="412"/>
      <c r="CP69" s="412"/>
      <c r="CQ69" s="412"/>
      <c r="CR69" s="412"/>
      <c r="CS69" s="283"/>
      <c r="CT69" s="283"/>
    </row>
    <row r="70" spans="1:258" s="284" customFormat="1" ht="15" customHeight="1">
      <c r="A70" s="281"/>
      <c r="B70" s="288"/>
      <c r="C70" s="322" t="s">
        <v>522</v>
      </c>
      <c r="D70" s="414"/>
      <c r="E70" s="412"/>
      <c r="F70" s="412"/>
      <c r="G70" s="412"/>
      <c r="H70" s="412"/>
      <c r="I70" s="412"/>
      <c r="J70" s="412"/>
      <c r="K70" s="412"/>
      <c r="L70" s="412"/>
      <c r="M70" s="412"/>
      <c r="N70" s="412"/>
      <c r="O70" s="412"/>
      <c r="P70" s="412"/>
      <c r="Q70" s="412"/>
      <c r="R70" s="282"/>
      <c r="S70" s="412"/>
      <c r="T70" s="412"/>
      <c r="U70" s="412"/>
      <c r="V70" s="412"/>
      <c r="W70" s="412"/>
      <c r="X70" s="412"/>
      <c r="Y70" s="282"/>
      <c r="Z70" s="321"/>
      <c r="AA70" s="412"/>
      <c r="AB70" s="282"/>
      <c r="AC70" s="282"/>
      <c r="AD70" s="412"/>
      <c r="AE70" s="412"/>
      <c r="AF70" s="355"/>
      <c r="AG70" s="412"/>
      <c r="AH70" s="412"/>
      <c r="AI70" s="412"/>
      <c r="AJ70" s="412"/>
      <c r="AK70" s="412"/>
      <c r="AL70" s="282"/>
      <c r="AM70" s="412"/>
      <c r="AN70" s="282"/>
      <c r="AO70" s="412"/>
      <c r="AP70" s="412"/>
      <c r="AQ70" s="412"/>
      <c r="AR70" s="412"/>
      <c r="AS70" s="321"/>
      <c r="AT70" s="282"/>
      <c r="AU70" s="282"/>
      <c r="AV70" s="412"/>
      <c r="AW70" s="282"/>
      <c r="AX70" s="412"/>
      <c r="AY70" s="412"/>
      <c r="AZ70" s="282"/>
      <c r="BA70" s="412"/>
      <c r="BB70" s="412"/>
      <c r="BC70" s="412"/>
      <c r="BD70" s="412"/>
      <c r="BE70" s="412"/>
      <c r="BF70" s="282"/>
      <c r="BG70" s="412"/>
      <c r="BH70" s="412"/>
      <c r="BI70" s="412"/>
      <c r="BJ70" s="412"/>
      <c r="BK70" s="412"/>
      <c r="BL70" s="412"/>
      <c r="BM70" s="412"/>
      <c r="BN70" s="412"/>
      <c r="BO70" s="412"/>
      <c r="BP70" s="412"/>
      <c r="BQ70" s="282"/>
      <c r="BR70" s="412"/>
      <c r="BS70" s="282"/>
      <c r="BT70" s="412"/>
      <c r="BU70" s="412">
        <v>-2919.6</v>
      </c>
      <c r="BV70" s="412"/>
      <c r="BW70" s="412"/>
      <c r="BX70" s="412"/>
      <c r="BY70" s="412"/>
      <c r="BZ70" s="412"/>
      <c r="CA70" s="412"/>
      <c r="CB70" s="412"/>
      <c r="CC70" s="412"/>
      <c r="CD70" s="412"/>
      <c r="CE70" s="412"/>
      <c r="CF70" s="412"/>
      <c r="CG70" s="412"/>
      <c r="CH70" s="412"/>
      <c r="CI70" s="412"/>
      <c r="CJ70" s="412"/>
      <c r="CK70" s="412"/>
      <c r="CL70" s="412"/>
      <c r="CM70" s="412"/>
      <c r="CN70" s="412"/>
      <c r="CO70" s="412"/>
      <c r="CP70" s="412"/>
      <c r="CQ70" s="412"/>
      <c r="CR70" s="412"/>
      <c r="CS70" s="283"/>
      <c r="CT70" s="283"/>
    </row>
    <row r="71" spans="1:258" s="476" customFormat="1" ht="15" customHeight="1">
      <c r="A71" s="471">
        <v>45359</v>
      </c>
      <c r="B71" s="463" t="s">
        <v>523</v>
      </c>
      <c r="C71" s="482" t="s">
        <v>524</v>
      </c>
      <c r="D71" s="483"/>
      <c r="E71" s="480"/>
      <c r="F71" s="480"/>
      <c r="G71" s="480"/>
      <c r="H71" s="480"/>
      <c r="I71" s="480"/>
      <c r="J71" s="480"/>
      <c r="K71" s="480"/>
      <c r="L71" s="480"/>
      <c r="M71" s="480"/>
      <c r="N71" s="480"/>
      <c r="O71" s="480"/>
      <c r="P71" s="480"/>
      <c r="Q71" s="480"/>
      <c r="R71" s="473"/>
      <c r="S71" s="480"/>
      <c r="T71" s="480"/>
      <c r="U71" s="480"/>
      <c r="V71" s="480"/>
      <c r="W71" s="480"/>
      <c r="X71" s="480"/>
      <c r="Y71" s="473"/>
      <c r="Z71" s="481"/>
      <c r="AA71" s="480"/>
      <c r="AB71" s="473"/>
      <c r="AC71" s="473"/>
      <c r="AD71" s="480"/>
      <c r="AE71" s="480"/>
      <c r="AF71" s="477"/>
      <c r="AG71" s="480"/>
      <c r="AH71" s="480"/>
      <c r="AI71" s="480"/>
      <c r="AJ71" s="480"/>
      <c r="AK71" s="480"/>
      <c r="AL71" s="473"/>
      <c r="AM71" s="480"/>
      <c r="AN71" s="473"/>
      <c r="AO71" s="480"/>
      <c r="AP71" s="480"/>
      <c r="AQ71" s="480"/>
      <c r="AR71" s="480"/>
      <c r="AS71" s="481"/>
      <c r="AT71" s="473"/>
      <c r="AU71" s="473"/>
      <c r="AV71" s="480"/>
      <c r="AW71" s="473"/>
      <c r="AX71" s="480"/>
      <c r="AY71" s="480"/>
      <c r="AZ71" s="473"/>
      <c r="BA71" s="480"/>
      <c r="BB71" s="480"/>
      <c r="BC71" s="480"/>
      <c r="BD71" s="480"/>
      <c r="BE71" s="480"/>
      <c r="BF71" s="473"/>
      <c r="BG71" s="480"/>
      <c r="BH71" s="480"/>
      <c r="BI71" s="480"/>
      <c r="BJ71" s="480">
        <v>90000</v>
      </c>
      <c r="BK71" s="480"/>
      <c r="BL71" s="480"/>
      <c r="BM71" s="480"/>
      <c r="BN71" s="480"/>
      <c r="BO71" s="480"/>
      <c r="BP71" s="480"/>
      <c r="BQ71" s="473"/>
      <c r="BR71" s="480"/>
      <c r="BS71" s="473"/>
      <c r="BT71" s="480"/>
      <c r="BU71" s="480"/>
      <c r="BV71" s="480"/>
      <c r="BW71" s="480"/>
      <c r="BX71" s="480"/>
      <c r="BY71" s="480"/>
      <c r="BZ71" s="480"/>
      <c r="CA71" s="480"/>
      <c r="CB71" s="480"/>
      <c r="CC71" s="480"/>
      <c r="CD71" s="480"/>
      <c r="CE71" s="480"/>
      <c r="CF71" s="480"/>
      <c r="CG71" s="480"/>
      <c r="CH71" s="480"/>
      <c r="CI71" s="480"/>
      <c r="CJ71" s="480"/>
      <c r="CK71" s="480"/>
      <c r="CL71" s="480"/>
      <c r="CM71" s="480"/>
      <c r="CN71" s="480"/>
      <c r="CO71" s="480"/>
      <c r="CP71" s="480"/>
      <c r="CQ71" s="480"/>
      <c r="CR71" s="480"/>
      <c r="CS71" s="475"/>
      <c r="CT71" s="475"/>
    </row>
    <row r="72" spans="1:258" s="476" customFormat="1" ht="15" customHeight="1">
      <c r="A72" s="471"/>
      <c r="B72" s="463"/>
      <c r="C72" s="482" t="s">
        <v>525</v>
      </c>
      <c r="D72" s="483"/>
      <c r="E72" s="480"/>
      <c r="F72" s="480"/>
      <c r="G72" s="480"/>
      <c r="H72" s="480"/>
      <c r="I72" s="480"/>
      <c r="J72" s="480"/>
      <c r="K72" s="480"/>
      <c r="L72" s="480"/>
      <c r="M72" s="480"/>
      <c r="N72" s="480"/>
      <c r="O72" s="480"/>
      <c r="P72" s="480"/>
      <c r="Q72" s="480"/>
      <c r="R72" s="473"/>
      <c r="S72" s="480"/>
      <c r="T72" s="480"/>
      <c r="U72" s="480"/>
      <c r="V72" s="480"/>
      <c r="W72" s="480"/>
      <c r="X72" s="480"/>
      <c r="Y72" s="473"/>
      <c r="Z72" s="481"/>
      <c r="AA72" s="480"/>
      <c r="AB72" s="473"/>
      <c r="AC72" s="473"/>
      <c r="AD72" s="480"/>
      <c r="AE72" s="480"/>
      <c r="AF72" s="477"/>
      <c r="AG72" s="480"/>
      <c r="AH72" s="480"/>
      <c r="AI72" s="480"/>
      <c r="AJ72" s="480"/>
      <c r="AK72" s="480"/>
      <c r="AL72" s="473"/>
      <c r="AM72" s="480"/>
      <c r="AN72" s="473"/>
      <c r="AO72" s="480"/>
      <c r="AP72" s="480"/>
      <c r="AQ72" s="480"/>
      <c r="AR72" s="480"/>
      <c r="AS72" s="481"/>
      <c r="AT72" s="473"/>
      <c r="AU72" s="473"/>
      <c r="AV72" s="480"/>
      <c r="AW72" s="473"/>
      <c r="AX72" s="480"/>
      <c r="AY72" s="480"/>
      <c r="AZ72" s="473"/>
      <c r="BA72" s="480"/>
      <c r="BB72" s="480"/>
      <c r="BC72" s="480"/>
      <c r="BD72" s="480"/>
      <c r="BE72" s="480"/>
      <c r="BF72" s="473"/>
      <c r="BG72" s="480"/>
      <c r="BH72" s="480"/>
      <c r="BI72" s="480"/>
      <c r="BJ72" s="480">
        <v>-20081.25</v>
      </c>
      <c r="BK72" s="480"/>
      <c r="BL72" s="480"/>
      <c r="BM72" s="480"/>
      <c r="BN72" s="480"/>
      <c r="BO72" s="480"/>
      <c r="BP72" s="480"/>
      <c r="BQ72" s="473"/>
      <c r="BR72" s="480"/>
      <c r="BS72" s="473"/>
      <c r="BT72" s="480"/>
      <c r="BU72" s="480"/>
      <c r="BV72" s="480"/>
      <c r="BW72" s="480"/>
      <c r="BX72" s="480"/>
      <c r="BY72" s="480"/>
      <c r="BZ72" s="480"/>
      <c r="CA72" s="480"/>
      <c r="CB72" s="480"/>
      <c r="CC72" s="480"/>
      <c r="CD72" s="480"/>
      <c r="CE72" s="480"/>
      <c r="CF72" s="480"/>
      <c r="CG72" s="480"/>
      <c r="CH72" s="480"/>
      <c r="CI72" s="480"/>
      <c r="CJ72" s="480"/>
      <c r="CK72" s="480"/>
      <c r="CL72" s="480"/>
      <c r="CM72" s="480"/>
      <c r="CN72" s="480"/>
      <c r="CO72" s="480"/>
      <c r="CP72" s="480"/>
      <c r="CQ72" s="480"/>
      <c r="CR72" s="480"/>
      <c r="CS72" s="475"/>
      <c r="CT72" s="475"/>
    </row>
    <row r="73" spans="1:258" ht="15" customHeight="1">
      <c r="A73" s="281"/>
      <c r="B73" s="288"/>
      <c r="C73" s="289" t="s">
        <v>526</v>
      </c>
      <c r="D73" s="417"/>
      <c r="E73" s="417"/>
      <c r="F73" s="417"/>
      <c r="G73" s="417"/>
      <c r="H73" s="417"/>
      <c r="I73" s="417"/>
      <c r="J73" s="417"/>
      <c r="K73" s="417"/>
      <c r="L73" s="417"/>
      <c r="M73" s="417"/>
      <c r="N73" s="417"/>
      <c r="O73" s="417"/>
      <c r="P73" s="417"/>
      <c r="Q73" s="417"/>
      <c r="S73" s="417"/>
      <c r="T73" s="417"/>
      <c r="U73" s="417"/>
      <c r="V73" s="417"/>
      <c r="W73" s="417"/>
      <c r="X73" s="417"/>
      <c r="Y73" s="417"/>
      <c r="Z73" s="417"/>
      <c r="AA73" s="417"/>
      <c r="AB73" s="417"/>
      <c r="AC73" s="417"/>
      <c r="AD73" s="417"/>
      <c r="AE73" s="417"/>
      <c r="AG73" s="417"/>
      <c r="AH73" s="417"/>
      <c r="AI73" s="417"/>
      <c r="AJ73" s="314"/>
      <c r="AK73" s="282"/>
      <c r="AL73" s="417"/>
      <c r="AM73" s="417"/>
      <c r="AN73" s="417"/>
      <c r="AO73" s="417"/>
      <c r="AP73" s="417"/>
      <c r="AQ73" s="417"/>
      <c r="AR73" s="417"/>
      <c r="AS73" s="314"/>
      <c r="AT73" s="417"/>
      <c r="AU73" s="417"/>
      <c r="AV73" s="417"/>
      <c r="AW73" s="417"/>
      <c r="AX73" s="417"/>
      <c r="AY73" s="417"/>
      <c r="AZ73" s="417"/>
      <c r="BA73" s="637">
        <v>220350</v>
      </c>
      <c r="BC73" s="417"/>
      <c r="BD73" s="417"/>
      <c r="BE73" s="417"/>
      <c r="BF73" s="417"/>
      <c r="BG73" s="417"/>
      <c r="BH73" s="417"/>
      <c r="BI73" s="417"/>
      <c r="BJ73" s="417"/>
      <c r="BK73" s="417"/>
      <c r="BL73" s="417"/>
      <c r="BM73" s="417"/>
      <c r="BN73" s="417"/>
      <c r="BO73" s="417"/>
      <c r="BP73" s="417"/>
      <c r="BQ73" s="417"/>
      <c r="BR73" s="282"/>
      <c r="BS73" s="417"/>
      <c r="BT73" s="417"/>
      <c r="BU73" s="417"/>
      <c r="BV73" s="417"/>
      <c r="BW73" s="417"/>
      <c r="BX73" s="417"/>
      <c r="BY73" s="417"/>
      <c r="BZ73" s="417"/>
      <c r="CA73" s="417"/>
      <c r="CB73" s="417"/>
      <c r="CC73" s="417"/>
      <c r="CD73" s="417"/>
      <c r="CE73" s="417"/>
      <c r="CF73" s="417"/>
      <c r="CG73" s="417"/>
      <c r="CH73" s="417"/>
      <c r="CI73" s="417"/>
      <c r="CJ73" s="417"/>
      <c r="CK73" s="417"/>
      <c r="CL73" s="417"/>
      <c r="CM73" s="417"/>
      <c r="CN73" s="417"/>
      <c r="CO73" s="417"/>
      <c r="CP73" s="417"/>
      <c r="CS73" s="313"/>
      <c r="CT73" s="313"/>
    </row>
    <row r="74" spans="1:258" ht="15" customHeight="1">
      <c r="A74" s="281">
        <v>45478</v>
      </c>
      <c r="B74" s="451" t="s">
        <v>527</v>
      </c>
      <c r="C74" s="284" t="s">
        <v>528</v>
      </c>
      <c r="D74" s="355"/>
      <c r="E74" s="355"/>
      <c r="F74" s="355"/>
      <c r="G74" s="355"/>
      <c r="H74" s="355"/>
      <c r="I74" s="355"/>
      <c r="J74" s="355"/>
      <c r="K74" s="355"/>
      <c r="L74" s="355"/>
      <c r="M74" s="355"/>
      <c r="N74" s="355"/>
      <c r="O74" s="355"/>
      <c r="P74" s="355"/>
      <c r="Q74" s="355"/>
      <c r="R74" s="357"/>
      <c r="S74" s="355"/>
      <c r="T74" s="355"/>
      <c r="U74" s="355"/>
      <c r="V74" s="355"/>
      <c r="W74" s="355"/>
      <c r="X74" s="355"/>
      <c r="Y74" s="355"/>
      <c r="Z74" s="355"/>
      <c r="AA74" s="355"/>
      <c r="AB74" s="357"/>
      <c r="AC74" s="355"/>
      <c r="AD74" s="355"/>
      <c r="AE74" s="357"/>
      <c r="AF74" s="355"/>
      <c r="AG74" s="355"/>
      <c r="AH74" s="355"/>
      <c r="AI74" s="355"/>
      <c r="AJ74" s="355"/>
      <c r="AK74" s="357"/>
      <c r="AL74" s="357"/>
      <c r="AM74" s="355"/>
      <c r="AN74" s="357"/>
      <c r="AO74" s="355"/>
      <c r="AP74" s="357"/>
      <c r="AQ74" s="357"/>
      <c r="AR74" s="355"/>
      <c r="AS74" s="357"/>
      <c r="AT74" s="355"/>
      <c r="AU74" s="357"/>
      <c r="AV74" s="355"/>
      <c r="AW74" s="355"/>
      <c r="AX74" s="355"/>
      <c r="AY74" s="355"/>
      <c r="AZ74" s="355"/>
      <c r="BA74" s="357">
        <v>500000</v>
      </c>
      <c r="BB74" s="355"/>
      <c r="BC74" s="355"/>
      <c r="BD74" s="355"/>
      <c r="BE74" s="355"/>
      <c r="BF74" s="355"/>
      <c r="BG74" s="355"/>
      <c r="BH74" s="355"/>
      <c r="BI74" s="355"/>
      <c r="BJ74" s="355"/>
      <c r="BK74" s="355"/>
      <c r="BL74" s="355"/>
      <c r="BM74" s="355"/>
      <c r="BN74" s="355"/>
      <c r="BO74" s="355"/>
      <c r="BP74" s="355"/>
      <c r="BQ74" s="357"/>
      <c r="BR74" s="355"/>
      <c r="BS74" s="357"/>
      <c r="BT74" s="355"/>
      <c r="BU74" s="357"/>
      <c r="BV74" s="355"/>
      <c r="BW74" s="355"/>
      <c r="BX74" s="355"/>
      <c r="BY74" s="355"/>
      <c r="BZ74" s="355"/>
      <c r="CA74" s="355"/>
      <c r="CB74" s="355"/>
      <c r="CC74" s="357"/>
      <c r="CD74" s="355"/>
      <c r="CE74" s="355"/>
      <c r="CF74" s="355"/>
      <c r="CG74" s="355"/>
      <c r="CH74" s="355"/>
      <c r="CI74" s="355"/>
      <c r="CJ74" s="355"/>
      <c r="CK74" s="355"/>
      <c r="CL74" s="355"/>
      <c r="CM74" s="355"/>
      <c r="CN74" s="355"/>
      <c r="CO74" s="355"/>
      <c r="CP74" s="355"/>
      <c r="CQ74" s="355"/>
      <c r="CR74" s="355"/>
      <c r="CS74" s="355"/>
      <c r="CT74" s="355"/>
      <c r="CU74" s="355"/>
      <c r="CV74" s="355"/>
      <c r="CW74" s="355"/>
      <c r="CX74" s="355"/>
      <c r="CY74" s="355"/>
      <c r="CZ74" s="355"/>
      <c r="DA74" s="355"/>
      <c r="DB74" s="355"/>
      <c r="DC74" s="355"/>
      <c r="DD74" s="355"/>
      <c r="DE74" s="355"/>
      <c r="DF74" s="284"/>
      <c r="DG74" s="284"/>
      <c r="DH74" s="284"/>
      <c r="DI74" s="284"/>
      <c r="DJ74" s="284"/>
      <c r="DK74" s="284"/>
      <c r="DL74" s="284"/>
      <c r="DM74" s="284"/>
      <c r="DN74" s="284"/>
      <c r="DO74" s="284"/>
      <c r="DP74" s="284"/>
      <c r="DQ74" s="284"/>
      <c r="DR74" s="284"/>
      <c r="DS74" s="284"/>
      <c r="DT74" s="284"/>
      <c r="DU74" s="284"/>
      <c r="DV74" s="284"/>
      <c r="DW74" s="284"/>
      <c r="DX74" s="284"/>
      <c r="DY74" s="284"/>
      <c r="DZ74" s="284"/>
      <c r="EA74" s="284"/>
      <c r="EB74" s="284"/>
      <c r="EC74" s="284"/>
      <c r="ED74" s="284"/>
      <c r="EE74" s="284"/>
      <c r="EF74" s="284"/>
      <c r="EG74" s="284"/>
      <c r="EH74" s="284"/>
      <c r="EI74" s="284"/>
      <c r="EJ74" s="284"/>
      <c r="EK74" s="284"/>
      <c r="EL74" s="284"/>
      <c r="EM74" s="284"/>
      <c r="EN74" s="284"/>
      <c r="EO74" s="284"/>
      <c r="EP74" s="284"/>
      <c r="EQ74" s="284"/>
      <c r="ER74" s="284"/>
      <c r="ES74" s="284"/>
      <c r="ET74" s="284"/>
      <c r="EU74" s="284"/>
      <c r="EV74" s="284"/>
      <c r="EW74" s="284"/>
      <c r="EX74" s="284"/>
      <c r="EY74" s="284"/>
      <c r="EZ74" s="284"/>
      <c r="FA74" s="284"/>
      <c r="FB74" s="284"/>
      <c r="FC74" s="284"/>
      <c r="FD74" s="284"/>
      <c r="FE74" s="284"/>
      <c r="FF74" s="284"/>
      <c r="FG74" s="284"/>
      <c r="FH74" s="284"/>
      <c r="FI74" s="284"/>
      <c r="FJ74" s="284"/>
      <c r="FK74" s="284"/>
      <c r="FL74" s="284"/>
      <c r="FM74" s="284"/>
      <c r="FN74" s="284"/>
      <c r="FO74" s="284"/>
      <c r="FP74" s="284"/>
      <c r="FQ74" s="284"/>
      <c r="FR74" s="284"/>
      <c r="FS74" s="284"/>
      <c r="FT74" s="284"/>
      <c r="FU74" s="284"/>
      <c r="FV74" s="284"/>
      <c r="FW74" s="284"/>
      <c r="FX74" s="284"/>
      <c r="FY74" s="284"/>
      <c r="FZ74" s="284"/>
      <c r="GA74" s="284"/>
      <c r="GB74" s="284"/>
      <c r="GC74" s="284"/>
      <c r="GD74" s="284"/>
      <c r="GE74" s="284"/>
      <c r="GF74" s="284"/>
      <c r="GG74" s="284"/>
      <c r="GH74" s="284"/>
      <c r="GI74" s="284"/>
      <c r="GJ74" s="284"/>
      <c r="GK74" s="284"/>
      <c r="GL74" s="284"/>
      <c r="GM74" s="284"/>
      <c r="GN74" s="284"/>
      <c r="GO74" s="284"/>
      <c r="GP74" s="284"/>
      <c r="GQ74" s="284"/>
      <c r="GR74" s="284"/>
      <c r="GS74" s="284"/>
      <c r="GT74" s="284"/>
      <c r="GU74" s="284"/>
      <c r="GV74" s="284"/>
      <c r="GW74" s="284"/>
      <c r="GX74" s="284"/>
      <c r="GY74" s="284"/>
      <c r="GZ74" s="284"/>
      <c r="HA74" s="284"/>
      <c r="HB74" s="284"/>
      <c r="HC74" s="284"/>
      <c r="HD74" s="284"/>
      <c r="HE74" s="284"/>
      <c r="HF74" s="284"/>
      <c r="HG74" s="284"/>
      <c r="HH74" s="284"/>
      <c r="HI74" s="284"/>
      <c r="HJ74" s="284"/>
      <c r="HK74" s="284"/>
      <c r="HL74" s="284"/>
      <c r="HM74" s="284"/>
      <c r="HN74" s="284"/>
      <c r="HO74" s="284"/>
      <c r="HP74" s="284"/>
      <c r="HQ74" s="284"/>
      <c r="HR74" s="284"/>
      <c r="HS74" s="284"/>
      <c r="HT74" s="284"/>
      <c r="HU74" s="284"/>
      <c r="HV74" s="284"/>
      <c r="HW74" s="284"/>
      <c r="HX74" s="284"/>
      <c r="HY74" s="284"/>
      <c r="HZ74" s="284"/>
      <c r="IA74" s="284"/>
      <c r="IB74" s="284"/>
      <c r="IC74" s="284"/>
      <c r="ID74" s="284"/>
      <c r="IE74" s="284"/>
      <c r="IF74" s="284"/>
      <c r="IG74" s="284"/>
      <c r="IH74" s="284"/>
      <c r="II74" s="284"/>
      <c r="IJ74" s="284"/>
      <c r="IK74" s="284"/>
      <c r="IL74" s="284"/>
      <c r="IM74" s="284"/>
      <c r="IN74" s="284"/>
      <c r="IO74" s="284"/>
      <c r="IP74" s="284"/>
      <c r="IQ74" s="284"/>
      <c r="IR74" s="284"/>
      <c r="IS74" s="284"/>
      <c r="IT74" s="284"/>
      <c r="IU74" s="284"/>
      <c r="IV74" s="284"/>
      <c r="IW74" s="284"/>
      <c r="IX74" s="284"/>
    </row>
    <row r="75" spans="1:258" s="428" customFormat="1" ht="15" customHeight="1">
      <c r="A75" s="279">
        <v>45363</v>
      </c>
      <c r="B75" s="277" t="s">
        <v>529</v>
      </c>
      <c r="C75" s="443" t="s">
        <v>530</v>
      </c>
      <c r="D75" s="461"/>
      <c r="E75" s="280"/>
      <c r="F75" s="280"/>
      <c r="G75" s="280"/>
      <c r="H75" s="280"/>
      <c r="I75" s="280"/>
      <c r="J75" s="280"/>
      <c r="K75" s="280"/>
      <c r="L75" s="280"/>
      <c r="M75" s="280"/>
      <c r="N75" s="280"/>
      <c r="O75" s="280"/>
      <c r="P75" s="280"/>
      <c r="Q75" s="280"/>
      <c r="R75" s="194"/>
      <c r="S75" s="280"/>
      <c r="T75" s="280"/>
      <c r="U75" s="280"/>
      <c r="V75" s="280"/>
      <c r="W75" s="280"/>
      <c r="X75" s="280"/>
      <c r="Y75" s="194"/>
      <c r="Z75" s="358"/>
      <c r="AA75" s="280"/>
      <c r="AB75" s="194"/>
      <c r="AC75" s="194"/>
      <c r="AD75" s="280"/>
      <c r="AE75" s="280"/>
      <c r="AF75" s="444"/>
      <c r="AG75" s="280"/>
      <c r="AH75" s="280"/>
      <c r="AI75" s="280"/>
      <c r="AJ75" s="280"/>
      <c r="AK75" s="280"/>
      <c r="AL75" s="194"/>
      <c r="AM75" s="280"/>
      <c r="AN75" s="194"/>
      <c r="AO75" s="280"/>
      <c r="AP75" s="280"/>
      <c r="AQ75" s="280"/>
      <c r="AR75" s="280"/>
      <c r="AS75" s="358"/>
      <c r="AT75" s="194"/>
      <c r="AU75" s="194"/>
      <c r="AV75" s="280"/>
      <c r="AW75" s="194"/>
      <c r="AX75" s="280"/>
      <c r="AY75" s="280"/>
      <c r="AZ75" s="194"/>
      <c r="BB75" s="280"/>
      <c r="BC75" s="280"/>
      <c r="BD75" s="280"/>
      <c r="BE75" s="280"/>
      <c r="BF75" s="194"/>
      <c r="BG75" s="280"/>
      <c r="BH75" s="280"/>
      <c r="BI75" s="280"/>
      <c r="BJ75" s="280"/>
      <c r="BK75" s="280"/>
      <c r="BL75" s="280"/>
      <c r="BM75" s="280"/>
      <c r="BN75" s="280"/>
      <c r="BO75" s="280"/>
      <c r="BP75" s="280"/>
      <c r="BQ75" s="194"/>
      <c r="BR75" s="280"/>
      <c r="BS75" s="194"/>
      <c r="BT75" s="280">
        <v>-175000</v>
      </c>
      <c r="BU75" s="280"/>
      <c r="BV75" s="280"/>
      <c r="BW75" s="280"/>
      <c r="BX75" s="280"/>
      <c r="BY75" s="280"/>
      <c r="BZ75" s="280"/>
      <c r="CA75" s="280"/>
      <c r="CB75" s="280"/>
      <c r="CC75" s="280"/>
      <c r="CD75" s="280"/>
      <c r="CE75" s="280"/>
      <c r="CF75" s="280"/>
      <c r="CG75" s="280"/>
      <c r="CH75" s="280"/>
      <c r="CI75" s="280"/>
      <c r="CJ75" s="280"/>
      <c r="CK75" s="280"/>
      <c r="CL75" s="280"/>
      <c r="CM75" s="280"/>
      <c r="CN75" s="280"/>
      <c r="CO75" s="280"/>
      <c r="CP75" s="280"/>
      <c r="CQ75" s="280"/>
      <c r="CR75" s="280"/>
      <c r="CS75" s="278"/>
      <c r="CT75" s="278"/>
    </row>
    <row r="76" spans="1:258" s="476" customFormat="1">
      <c r="A76" s="471">
        <v>45364</v>
      </c>
      <c r="B76" s="463" t="s">
        <v>531</v>
      </c>
      <c r="C76" s="464" t="s">
        <v>532</v>
      </c>
      <c r="D76" s="475"/>
      <c r="H76" s="475"/>
      <c r="I76" s="475"/>
      <c r="J76" s="475"/>
      <c r="R76" s="473"/>
      <c r="V76" s="473"/>
      <c r="Y76" s="473"/>
      <c r="AC76" s="473"/>
      <c r="AE76" s="473"/>
      <c r="AF76" s="477"/>
      <c r="AL76" s="473">
        <v>587852</v>
      </c>
      <c r="AN76" s="473"/>
      <c r="AT76" s="473"/>
      <c r="AU76" s="473"/>
      <c r="AW76" s="473"/>
      <c r="AZ76" s="473"/>
      <c r="BF76" s="473"/>
      <c r="BN76" s="473"/>
      <c r="CD76" s="473"/>
      <c r="CF76" s="475"/>
      <c r="CG76" s="475"/>
      <c r="CH76" s="475"/>
      <c r="CI76" s="475"/>
      <c r="CJ76" s="475"/>
      <c r="CK76" s="475"/>
      <c r="CL76" s="475"/>
      <c r="CM76" s="475"/>
      <c r="CN76" s="475"/>
      <c r="CO76" s="475"/>
      <c r="CP76" s="475"/>
      <c r="CQ76" s="475"/>
      <c r="CR76" s="475"/>
      <c r="CS76" s="473"/>
      <c r="CT76" s="475"/>
    </row>
    <row r="77" spans="1:258" s="476" customFormat="1">
      <c r="A77" s="471"/>
      <c r="B77" s="463"/>
      <c r="C77" s="470" t="s">
        <v>533</v>
      </c>
      <c r="D77" s="475"/>
      <c r="H77" s="475"/>
      <c r="I77" s="475"/>
      <c r="J77" s="475"/>
      <c r="R77" s="473"/>
      <c r="V77" s="473"/>
      <c r="Y77" s="473"/>
      <c r="AC77" s="473"/>
      <c r="AE77" s="473"/>
      <c r="AF77" s="477"/>
      <c r="AL77" s="473">
        <v>-37530.480000000003</v>
      </c>
      <c r="AN77" s="473"/>
      <c r="AT77" s="473"/>
      <c r="AU77" s="473"/>
      <c r="AW77" s="473"/>
      <c r="AZ77" s="473"/>
      <c r="BF77" s="473"/>
      <c r="BN77" s="473"/>
      <c r="CD77" s="473"/>
      <c r="CF77" s="475"/>
      <c r="CG77" s="475"/>
      <c r="CH77" s="475"/>
      <c r="CI77" s="475"/>
      <c r="CJ77" s="475"/>
      <c r="CK77" s="475"/>
      <c r="CL77" s="475"/>
      <c r="CM77" s="475"/>
      <c r="CN77" s="475"/>
      <c r="CO77" s="475"/>
      <c r="CP77" s="475"/>
      <c r="CQ77" s="475"/>
      <c r="CR77" s="475"/>
      <c r="CS77" s="473"/>
      <c r="CT77" s="475"/>
    </row>
    <row r="78" spans="1:258" s="476" customFormat="1">
      <c r="A78" s="471">
        <v>45364</v>
      </c>
      <c r="B78" s="463" t="s">
        <v>534</v>
      </c>
      <c r="C78" s="470" t="s">
        <v>535</v>
      </c>
      <c r="D78" s="475"/>
      <c r="H78" s="475"/>
      <c r="I78" s="475"/>
      <c r="J78" s="475"/>
      <c r="R78" s="473"/>
      <c r="Y78" s="473"/>
      <c r="AB78" s="473"/>
      <c r="AC78" s="473"/>
      <c r="AF78" s="477"/>
      <c r="AK78" s="473"/>
      <c r="AL78" s="473"/>
      <c r="AN78" s="473"/>
      <c r="AT78" s="473"/>
      <c r="AU78" s="473"/>
      <c r="AW78" s="473"/>
      <c r="AZ78" s="473"/>
      <c r="BF78" s="473"/>
      <c r="BQ78" s="473"/>
      <c r="BS78" s="473"/>
      <c r="CE78" s="475"/>
      <c r="CF78" s="475"/>
      <c r="CG78" s="475">
        <v>1000000</v>
      </c>
      <c r="CH78" s="475"/>
      <c r="CI78" s="475"/>
      <c r="CJ78" s="475"/>
      <c r="CK78" s="475"/>
      <c r="CL78" s="475"/>
      <c r="CM78" s="475"/>
      <c r="CN78" s="475"/>
      <c r="CO78" s="475"/>
      <c r="CP78" s="475"/>
      <c r="CQ78" s="475"/>
      <c r="CR78" s="475"/>
      <c r="CS78" s="475"/>
      <c r="CT78" s="475"/>
    </row>
    <row r="79" spans="1:258" s="493" customFormat="1" ht="15" customHeight="1">
      <c r="A79" s="471"/>
      <c r="B79" s="463" t="s">
        <v>536</v>
      </c>
      <c r="C79" s="470" t="s">
        <v>537</v>
      </c>
      <c r="D79" s="490"/>
      <c r="E79" s="490"/>
      <c r="F79" s="490"/>
      <c r="G79" s="490"/>
      <c r="H79" s="490"/>
      <c r="I79" s="490"/>
      <c r="J79" s="490"/>
      <c r="K79" s="490"/>
      <c r="L79" s="490"/>
      <c r="M79" s="490"/>
      <c r="N79" s="490"/>
      <c r="O79" s="490"/>
      <c r="P79" s="490"/>
      <c r="Q79" s="490"/>
      <c r="R79" s="491"/>
      <c r="S79" s="490"/>
      <c r="T79" s="490"/>
      <c r="U79" s="490"/>
      <c r="V79" s="490"/>
      <c r="W79" s="490"/>
      <c r="X79" s="490"/>
      <c r="Y79" s="491"/>
      <c r="Z79" s="490"/>
      <c r="AA79" s="480"/>
      <c r="AB79" s="490"/>
      <c r="AC79" s="491"/>
      <c r="AD79" s="490"/>
      <c r="AE79" s="491"/>
      <c r="AF79" s="492"/>
      <c r="AG79" s="490"/>
      <c r="AH79" s="490"/>
      <c r="AI79" s="490"/>
      <c r="AJ79" s="490"/>
      <c r="AK79" s="490"/>
      <c r="AL79" s="473"/>
      <c r="AM79" s="490"/>
      <c r="AN79" s="491"/>
      <c r="AO79" s="490"/>
      <c r="AP79" s="490"/>
      <c r="AQ79" s="490"/>
      <c r="AR79" s="490"/>
      <c r="AS79" s="490"/>
      <c r="AT79" s="491"/>
      <c r="AU79" s="491"/>
      <c r="AV79" s="490"/>
      <c r="AW79" s="491"/>
      <c r="AX79" s="490"/>
      <c r="AY79" s="490"/>
      <c r="AZ79" s="491"/>
      <c r="BA79" s="490"/>
      <c r="BB79" s="490"/>
      <c r="BC79" s="490"/>
      <c r="BD79" s="490"/>
      <c r="BE79" s="490"/>
      <c r="BF79" s="491"/>
      <c r="BG79" s="480"/>
      <c r="BH79" s="490"/>
      <c r="BI79" s="490"/>
      <c r="BJ79" s="490"/>
      <c r="BK79" s="490"/>
      <c r="BL79" s="490"/>
      <c r="BM79" s="490"/>
      <c r="BN79" s="491"/>
      <c r="BO79" s="490"/>
      <c r="BP79" s="490"/>
      <c r="BQ79" s="490"/>
      <c r="BR79" s="490"/>
      <c r="BS79" s="490"/>
      <c r="BT79" s="480"/>
      <c r="BU79" s="490"/>
      <c r="BV79" s="490"/>
      <c r="BW79" s="490"/>
      <c r="BX79" s="490"/>
      <c r="BY79" s="490"/>
      <c r="BZ79" s="490"/>
      <c r="CA79" s="490"/>
      <c r="CB79" s="490"/>
      <c r="CC79" s="490"/>
      <c r="CD79" s="491"/>
      <c r="CE79" s="490"/>
      <c r="CF79" s="490"/>
      <c r="CG79" s="490">
        <v>-171710</v>
      </c>
      <c r="CH79" s="490"/>
      <c r="CI79" s="490"/>
      <c r="CJ79" s="490"/>
      <c r="CK79" s="490"/>
      <c r="CL79" s="490"/>
      <c r="CM79" s="490"/>
      <c r="CN79" s="490"/>
      <c r="CO79" s="490"/>
      <c r="CP79" s="490"/>
      <c r="CQ79" s="490"/>
      <c r="CR79" s="490"/>
      <c r="CS79" s="491"/>
    </row>
    <row r="80" spans="1:258" s="284" customFormat="1">
      <c r="A80" s="281"/>
      <c r="B80" s="288"/>
      <c r="C80" s="289"/>
      <c r="D80" s="283"/>
      <c r="H80" s="283"/>
      <c r="I80" s="283"/>
      <c r="J80" s="283"/>
      <c r="R80" s="282"/>
      <c r="Y80" s="282"/>
      <c r="AB80" s="282"/>
      <c r="AC80" s="282"/>
      <c r="AF80" s="355"/>
      <c r="AK80" s="282"/>
      <c r="AL80" s="282"/>
      <c r="AN80" s="282"/>
      <c r="AT80" s="282"/>
      <c r="AU80" s="282"/>
      <c r="AW80" s="282"/>
      <c r="AZ80" s="282"/>
      <c r="BF80" s="282"/>
      <c r="BQ80" s="282"/>
      <c r="BS80" s="282"/>
      <c r="CE80" s="283"/>
      <c r="CF80" s="283"/>
      <c r="CG80" s="283"/>
      <c r="CH80" s="283"/>
      <c r="CI80" s="283"/>
      <c r="CJ80" s="283"/>
      <c r="CK80" s="283"/>
      <c r="CL80" s="283"/>
      <c r="CM80" s="283"/>
      <c r="CN80" s="283"/>
      <c r="CO80" s="283"/>
      <c r="CP80" s="283"/>
      <c r="CQ80" s="283"/>
      <c r="CR80" s="283"/>
      <c r="CS80" s="283"/>
      <c r="CT80" s="283"/>
    </row>
    <row r="81" spans="1:257" ht="15" customHeight="1">
      <c r="A81" s="281"/>
      <c r="B81" s="288"/>
      <c r="C81" s="452" t="s">
        <v>538</v>
      </c>
      <c r="D81" s="417"/>
      <c r="E81" s="417"/>
      <c r="F81" s="417"/>
      <c r="G81" s="417"/>
      <c r="H81" s="314"/>
      <c r="I81" s="314"/>
      <c r="J81" s="417"/>
      <c r="K81" s="417"/>
      <c r="L81" s="417"/>
      <c r="M81" s="314"/>
      <c r="N81" s="314"/>
      <c r="O81" s="314"/>
      <c r="P81" s="417"/>
      <c r="Q81" s="417"/>
      <c r="R81" s="417"/>
      <c r="S81" s="417"/>
      <c r="T81" s="417"/>
      <c r="U81" s="417"/>
      <c r="V81" s="417"/>
      <c r="W81" s="417"/>
      <c r="X81" s="417"/>
      <c r="Z81" s="417"/>
      <c r="AA81" s="417"/>
      <c r="AB81" s="321"/>
      <c r="AD81" s="417"/>
      <c r="AE81" s="417"/>
      <c r="AG81" s="417"/>
      <c r="AH81" s="417"/>
      <c r="AI81" s="417"/>
      <c r="AJ81" s="417"/>
      <c r="AL81" s="282"/>
      <c r="AM81" s="417"/>
      <c r="AN81" s="417"/>
      <c r="AO81" s="417"/>
      <c r="AP81" s="417"/>
      <c r="AQ81" s="417"/>
      <c r="AR81" s="417"/>
      <c r="AS81" s="417"/>
      <c r="AV81" s="417"/>
      <c r="AX81" s="417"/>
      <c r="AY81" s="417"/>
      <c r="BA81" s="417"/>
      <c r="BB81" s="417"/>
      <c r="BC81" s="417"/>
      <c r="BD81" s="417"/>
      <c r="BE81" s="417"/>
      <c r="BG81" s="417"/>
      <c r="BH81" s="417"/>
      <c r="BI81" s="417"/>
      <c r="BJ81" s="417"/>
      <c r="BK81" s="417"/>
      <c r="BL81" s="417"/>
      <c r="BM81" s="417"/>
      <c r="BN81" s="417"/>
      <c r="BO81" s="417"/>
      <c r="BP81" s="417"/>
      <c r="BQ81" s="417"/>
      <c r="BR81" s="417"/>
      <c r="BS81" s="417">
        <f>17000+5600</f>
        <v>22600</v>
      </c>
      <c r="BU81" s="417"/>
      <c r="BV81" s="417"/>
      <c r="BW81" s="417"/>
      <c r="BX81" s="417"/>
      <c r="BY81" s="417"/>
      <c r="BZ81" s="417"/>
      <c r="CA81" s="417"/>
      <c r="CB81" s="417"/>
      <c r="CC81" s="417"/>
      <c r="CD81" s="417"/>
      <c r="CE81" s="417"/>
      <c r="CF81" s="417"/>
      <c r="CG81" s="417"/>
      <c r="CH81" s="417"/>
      <c r="CI81" s="417"/>
      <c r="CJ81" s="417"/>
      <c r="CK81" s="417"/>
      <c r="CL81" s="417"/>
      <c r="CM81" s="417"/>
      <c r="CN81" s="417"/>
      <c r="CO81" s="417"/>
      <c r="CP81" s="417"/>
      <c r="CQ81" s="417"/>
      <c r="CS81" s="418"/>
      <c r="CT81" s="313"/>
    </row>
    <row r="82" spans="1:257" s="284" customFormat="1" ht="15" customHeight="1">
      <c r="A82" s="281"/>
      <c r="B82" s="288"/>
      <c r="C82" s="452" t="s">
        <v>539</v>
      </c>
      <c r="D82" s="412"/>
      <c r="E82" s="412"/>
      <c r="F82" s="412"/>
      <c r="G82" s="412"/>
      <c r="H82" s="282"/>
      <c r="I82" s="282"/>
      <c r="J82" s="412"/>
      <c r="K82" s="412"/>
      <c r="L82" s="412"/>
      <c r="M82" s="282"/>
      <c r="N82" s="282"/>
      <c r="O82" s="282"/>
      <c r="P82" s="412"/>
      <c r="Q82" s="412"/>
      <c r="R82" s="412"/>
      <c r="S82" s="412"/>
      <c r="T82" s="412"/>
      <c r="U82" s="412"/>
      <c r="V82" s="412"/>
      <c r="W82" s="412"/>
      <c r="X82" s="412"/>
      <c r="Y82" s="282"/>
      <c r="Z82" s="412"/>
      <c r="AA82" s="412"/>
      <c r="AB82" s="321"/>
      <c r="AC82" s="282"/>
      <c r="AD82" s="412"/>
      <c r="AE82" s="412"/>
      <c r="AF82" s="355"/>
      <c r="AG82" s="412"/>
      <c r="AH82" s="412"/>
      <c r="AI82" s="412"/>
      <c r="AJ82" s="412"/>
      <c r="AL82" s="282"/>
      <c r="AM82" s="412"/>
      <c r="AN82" s="412"/>
      <c r="AO82" s="412"/>
      <c r="AP82" s="412"/>
      <c r="AQ82" s="412"/>
      <c r="AR82" s="412"/>
      <c r="AS82" s="412"/>
      <c r="AT82" s="282"/>
      <c r="AU82" s="282"/>
      <c r="AV82" s="412"/>
      <c r="AW82" s="282"/>
      <c r="AX82" s="412"/>
      <c r="AY82" s="412"/>
      <c r="AZ82" s="282"/>
      <c r="BA82" s="412"/>
      <c r="BB82" s="412"/>
      <c r="BC82" s="412"/>
      <c r="BD82" s="412"/>
      <c r="BE82" s="412"/>
      <c r="BF82" s="282"/>
      <c r="BG82" s="412"/>
      <c r="BH82" s="412"/>
      <c r="BI82" s="412"/>
      <c r="BJ82" s="412">
        <f>10200+10200</f>
        <v>20400</v>
      </c>
      <c r="BK82" s="412"/>
      <c r="BL82" s="412"/>
      <c r="BM82" s="412"/>
      <c r="BN82" s="412"/>
      <c r="BO82" s="412"/>
      <c r="BP82" s="412"/>
      <c r="BQ82" s="412"/>
      <c r="BR82" s="412"/>
      <c r="BT82" s="412"/>
      <c r="BU82" s="412"/>
      <c r="BV82" s="412"/>
      <c r="BW82" s="412"/>
      <c r="BX82" s="412"/>
      <c r="BY82" s="412"/>
      <c r="BZ82" s="412"/>
      <c r="CA82" s="412"/>
      <c r="CB82" s="412"/>
      <c r="CC82" s="412"/>
      <c r="CD82" s="412"/>
      <c r="CE82" s="412"/>
      <c r="CF82" s="412"/>
      <c r="CG82" s="412"/>
      <c r="CH82" s="412"/>
      <c r="CI82" s="412"/>
      <c r="CJ82" s="412"/>
      <c r="CK82" s="412"/>
      <c r="CL82" s="412"/>
      <c r="CM82" s="412"/>
      <c r="CN82" s="412"/>
      <c r="CO82" s="412"/>
      <c r="CP82" s="412"/>
      <c r="CQ82" s="412"/>
      <c r="CR82" s="283"/>
      <c r="CS82" s="283"/>
    </row>
    <row r="83" spans="1:257" ht="15" customHeight="1">
      <c r="A83" s="281"/>
      <c r="B83" s="288"/>
      <c r="C83" s="289" t="s">
        <v>540</v>
      </c>
      <c r="D83" s="453"/>
      <c r="E83" s="417"/>
      <c r="F83" s="417"/>
      <c r="G83" s="417"/>
      <c r="H83" s="417"/>
      <c r="I83" s="417"/>
      <c r="J83" s="417"/>
      <c r="K83" s="417"/>
      <c r="L83" s="417"/>
      <c r="M83" s="417"/>
      <c r="N83" s="417"/>
      <c r="O83" s="417"/>
      <c r="P83" s="417"/>
      <c r="Q83" s="417"/>
      <c r="R83" s="417"/>
      <c r="S83" s="417"/>
      <c r="T83" s="417"/>
      <c r="U83" s="417"/>
      <c r="V83" s="417"/>
      <c r="W83" s="417"/>
      <c r="X83" s="417"/>
      <c r="Y83" s="282"/>
      <c r="Z83" s="321"/>
      <c r="AA83" s="417"/>
      <c r="AB83" s="417"/>
      <c r="AC83" s="282"/>
      <c r="AD83" s="417"/>
      <c r="AE83" s="417"/>
      <c r="AG83" s="417"/>
      <c r="AH83" s="417"/>
      <c r="AI83" s="417"/>
      <c r="AJ83" s="417"/>
      <c r="AL83" s="282"/>
      <c r="AM83" s="417"/>
      <c r="AN83" s="417"/>
      <c r="AO83" s="417"/>
      <c r="AP83" s="417"/>
      <c r="AQ83" s="417"/>
      <c r="AR83" s="282"/>
      <c r="AS83" s="417"/>
      <c r="AT83" s="282"/>
      <c r="AU83" s="282"/>
      <c r="AV83" s="417"/>
      <c r="AW83" s="282"/>
      <c r="AX83" s="417"/>
      <c r="AY83" s="417"/>
      <c r="AZ83" s="282"/>
      <c r="BA83" s="417"/>
      <c r="BB83" s="417"/>
      <c r="BC83" s="417"/>
      <c r="BD83" s="417"/>
      <c r="BE83" s="417"/>
      <c r="BF83" s="282"/>
      <c r="BG83" s="417"/>
      <c r="BH83" s="417"/>
      <c r="BI83" s="417"/>
      <c r="BJ83" s="417"/>
      <c r="BK83" s="417"/>
      <c r="BL83" s="417"/>
      <c r="BM83" s="417"/>
      <c r="BN83" s="417"/>
      <c r="BO83" s="417"/>
      <c r="BP83" s="417"/>
      <c r="BQ83" s="417"/>
      <c r="BR83" s="417">
        <f>60500+5800+7825.75</f>
        <v>74125.75</v>
      </c>
      <c r="BS83" s="417"/>
      <c r="BT83" s="417"/>
      <c r="BU83" s="417"/>
      <c r="BV83" s="417"/>
      <c r="BW83" s="417"/>
      <c r="BX83" s="417"/>
      <c r="BY83" s="417"/>
      <c r="BZ83" s="417"/>
      <c r="CA83" s="417"/>
      <c r="CB83" s="417"/>
      <c r="CC83" s="417"/>
      <c r="CD83" s="417"/>
      <c r="CE83" s="417"/>
      <c r="CF83" s="417"/>
      <c r="CG83" s="417"/>
      <c r="CH83" s="417"/>
      <c r="CI83" s="417"/>
      <c r="CJ83" s="417"/>
      <c r="CK83" s="417"/>
      <c r="CL83" s="417"/>
      <c r="CM83" s="417"/>
      <c r="CN83" s="417"/>
      <c r="CO83" s="417"/>
      <c r="CP83" s="417"/>
      <c r="CS83" s="313"/>
      <c r="CT83" s="313"/>
    </row>
    <row r="84" spans="1:257" ht="15" customHeight="1">
      <c r="A84" s="281"/>
      <c r="B84" s="288"/>
      <c r="C84" s="289" t="s">
        <v>541</v>
      </c>
      <c r="D84" s="453"/>
      <c r="E84" s="417"/>
      <c r="F84" s="417"/>
      <c r="G84" s="417"/>
      <c r="H84" s="417"/>
      <c r="I84" s="417"/>
      <c r="J84" s="417"/>
      <c r="K84" s="417"/>
      <c r="L84" s="417"/>
      <c r="M84" s="417"/>
      <c r="N84" s="417"/>
      <c r="O84" s="417"/>
      <c r="P84" s="417"/>
      <c r="Q84" s="417"/>
      <c r="R84" s="417"/>
      <c r="S84" s="417"/>
      <c r="T84" s="417"/>
      <c r="U84" s="417"/>
      <c r="V84" s="417"/>
      <c r="W84" s="417"/>
      <c r="X84" s="417"/>
      <c r="Y84" s="282"/>
      <c r="Z84" s="321"/>
      <c r="AA84" s="417"/>
      <c r="AB84" s="417"/>
      <c r="AC84" s="282"/>
      <c r="AD84" s="417"/>
      <c r="AE84" s="417"/>
      <c r="AG84" s="417"/>
      <c r="AH84" s="417"/>
      <c r="AI84" s="417"/>
      <c r="AJ84" s="417"/>
      <c r="AL84" s="282"/>
      <c r="AM84" s="417"/>
      <c r="AN84" s="417"/>
      <c r="AO84" s="417"/>
      <c r="AP84" s="417"/>
      <c r="AQ84" s="417"/>
      <c r="AR84" s="282"/>
      <c r="AS84" s="417"/>
      <c r="AT84" s="282"/>
      <c r="AU84" s="282"/>
      <c r="AV84" s="417"/>
      <c r="AW84" s="282"/>
      <c r="AX84" s="417"/>
      <c r="AY84" s="417"/>
      <c r="AZ84" s="282"/>
      <c r="BA84" s="417"/>
      <c r="BB84" s="417"/>
      <c r="BC84" s="417"/>
      <c r="BD84" s="417"/>
      <c r="BE84" s="417"/>
      <c r="BF84" s="282"/>
      <c r="BG84" s="417"/>
      <c r="BH84" s="417"/>
      <c r="BI84" s="417"/>
      <c r="BJ84" s="417"/>
      <c r="BK84" s="417"/>
      <c r="BL84" s="417"/>
      <c r="BM84" s="417"/>
      <c r="BN84" s="417"/>
      <c r="BO84" s="417"/>
      <c r="BP84" s="417">
        <f>25790+30618.75+18500</f>
        <v>74908.75</v>
      </c>
      <c r="BQ84" s="417"/>
      <c r="BR84" s="417"/>
      <c r="BS84" s="417"/>
      <c r="BT84" s="417"/>
      <c r="BU84" s="417"/>
      <c r="BV84" s="417"/>
      <c r="BW84" s="417"/>
      <c r="BX84" s="417"/>
      <c r="BY84" s="417"/>
      <c r="BZ84" s="417"/>
      <c r="CA84" s="417"/>
      <c r="CB84" s="417"/>
      <c r="CC84" s="417"/>
      <c r="CD84" s="417"/>
      <c r="CE84" s="417"/>
      <c r="CF84" s="417"/>
      <c r="CG84" s="417"/>
      <c r="CH84" s="417"/>
      <c r="CI84" s="417"/>
      <c r="CJ84" s="417"/>
      <c r="CK84" s="417"/>
      <c r="CL84" s="417"/>
      <c r="CM84" s="417"/>
      <c r="CN84" s="417"/>
      <c r="CO84" s="417"/>
      <c r="CP84" s="417"/>
      <c r="CS84" s="313"/>
      <c r="CT84" s="313"/>
    </row>
    <row r="85" spans="1:257" s="283" customFormat="1" ht="15" customHeight="1">
      <c r="A85" s="323"/>
      <c r="B85" s="282">
        <v>1050</v>
      </c>
      <c r="C85" s="289" t="s">
        <v>542</v>
      </c>
      <c r="D85" s="282"/>
      <c r="E85" s="282"/>
      <c r="F85" s="282"/>
      <c r="G85" s="282"/>
      <c r="H85" s="282"/>
      <c r="I85" s="282"/>
      <c r="J85" s="282"/>
      <c r="K85" s="282"/>
      <c r="L85" s="282"/>
      <c r="M85" s="282"/>
      <c r="N85" s="282"/>
      <c r="O85" s="282"/>
      <c r="P85" s="282"/>
      <c r="Q85" s="282"/>
      <c r="R85" s="282"/>
      <c r="S85" s="282"/>
      <c r="T85" s="282"/>
      <c r="U85" s="282"/>
      <c r="V85" s="282"/>
      <c r="W85" s="282"/>
      <c r="X85" s="282"/>
      <c r="Y85" s="282"/>
      <c r="Z85" s="282"/>
      <c r="AA85" s="282"/>
      <c r="AB85" s="282"/>
      <c r="AC85" s="282"/>
      <c r="AD85" s="282"/>
      <c r="AE85" s="282"/>
      <c r="AF85" s="357"/>
      <c r="AG85" s="282"/>
      <c r="AH85" s="282"/>
      <c r="AI85" s="282"/>
      <c r="AJ85" s="282"/>
      <c r="AK85" s="282"/>
      <c r="AN85" s="282"/>
      <c r="AO85" s="282"/>
      <c r="AP85" s="282"/>
      <c r="AQ85" s="282"/>
      <c r="AR85" s="282"/>
      <c r="AS85" s="282"/>
      <c r="AT85" s="282"/>
      <c r="AU85" s="282"/>
      <c r="AV85" s="282"/>
      <c r="AW85" s="282"/>
      <c r="AX85" s="282"/>
      <c r="AY85" s="282"/>
      <c r="AZ85" s="282"/>
      <c r="BA85" s="282"/>
      <c r="BB85" s="282"/>
      <c r="BC85" s="282"/>
      <c r="BD85" s="282"/>
      <c r="BE85" s="282"/>
      <c r="BF85" s="282"/>
      <c r="BG85" s="282"/>
      <c r="BH85" s="282"/>
      <c r="BI85" s="282"/>
      <c r="BJ85" s="282"/>
      <c r="BK85" s="282"/>
      <c r="BL85" s="282"/>
      <c r="BM85" s="282"/>
      <c r="BN85" s="282"/>
      <c r="BO85" s="282"/>
      <c r="BP85" s="282"/>
      <c r="BQ85" s="282"/>
      <c r="BR85" s="282"/>
      <c r="BS85" s="282"/>
      <c r="BU85" s="282"/>
      <c r="BV85" s="282"/>
      <c r="BW85" s="282"/>
      <c r="BX85" s="282"/>
      <c r="BY85" s="282"/>
      <c r="BZ85" s="282"/>
      <c r="CA85" s="282"/>
      <c r="CB85" s="282"/>
      <c r="CC85" s="282"/>
      <c r="CD85" s="282"/>
      <c r="CE85" s="282"/>
      <c r="CG85" s="282"/>
      <c r="CH85" s="282"/>
      <c r="CI85" s="282"/>
      <c r="CJ85" s="282"/>
      <c r="CK85" s="282"/>
      <c r="CL85" s="282"/>
      <c r="CM85" s="282"/>
      <c r="CN85" s="282"/>
      <c r="CO85" s="282"/>
      <c r="CP85" s="282"/>
      <c r="CQ85" s="282"/>
      <c r="CR85" s="282"/>
      <c r="CS85" s="282"/>
      <c r="CT85" s="282"/>
      <c r="CU85" s="282"/>
      <c r="CV85" s="282"/>
      <c r="CW85" s="282"/>
      <c r="CX85" s="282"/>
      <c r="CY85" s="282"/>
      <c r="CZ85" s="282"/>
      <c r="DA85" s="282"/>
      <c r="DB85" s="282"/>
      <c r="DC85" s="282"/>
      <c r="DD85" s="282"/>
      <c r="DE85" s="282"/>
      <c r="DF85" s="282"/>
      <c r="DG85" s="282"/>
      <c r="DH85" s="282"/>
      <c r="DI85" s="282"/>
      <c r="DJ85" s="282"/>
      <c r="DK85" s="282"/>
      <c r="DL85" s="282"/>
      <c r="DM85" s="282"/>
      <c r="DN85" s="282"/>
      <c r="DO85" s="282"/>
      <c r="DP85" s="282"/>
      <c r="DQ85" s="282"/>
      <c r="DR85" s="282"/>
      <c r="DS85" s="282"/>
      <c r="DT85" s="282"/>
      <c r="DU85" s="282"/>
      <c r="DV85" s="282"/>
      <c r="DW85" s="282"/>
      <c r="DX85" s="282"/>
      <c r="DY85" s="282"/>
      <c r="DZ85" s="282"/>
      <c r="EA85" s="282"/>
      <c r="EB85" s="282"/>
      <c r="EC85" s="282"/>
      <c r="ED85" s="282"/>
      <c r="EE85" s="282"/>
      <c r="EF85" s="282"/>
      <c r="EG85" s="282"/>
      <c r="EH85" s="282"/>
      <c r="EI85" s="282"/>
      <c r="EJ85" s="282"/>
      <c r="EK85" s="282"/>
      <c r="EL85" s="282"/>
      <c r="EM85" s="282"/>
      <c r="EN85" s="282"/>
      <c r="EO85" s="282"/>
      <c r="EP85" s="282"/>
      <c r="EQ85" s="282"/>
      <c r="ER85" s="282"/>
      <c r="ES85" s="282"/>
      <c r="ET85" s="282"/>
      <c r="EU85" s="282"/>
      <c r="EV85" s="282"/>
      <c r="EW85" s="282"/>
      <c r="EX85" s="282"/>
      <c r="EY85" s="282"/>
      <c r="EZ85" s="282"/>
      <c r="FA85" s="282"/>
      <c r="FB85" s="282"/>
      <c r="FC85" s="282"/>
      <c r="FD85" s="282"/>
      <c r="FE85" s="282"/>
      <c r="FF85" s="282"/>
      <c r="FG85" s="282"/>
      <c r="FH85" s="282"/>
      <c r="FI85" s="282"/>
      <c r="FJ85" s="282"/>
      <c r="FK85" s="282"/>
      <c r="FL85" s="282"/>
      <c r="FM85" s="282"/>
      <c r="FN85" s="282"/>
      <c r="FO85" s="282"/>
      <c r="FP85" s="282"/>
      <c r="FQ85" s="282"/>
      <c r="FR85" s="282"/>
      <c r="FS85" s="282"/>
      <c r="FT85" s="282"/>
      <c r="FU85" s="282"/>
      <c r="FV85" s="282"/>
      <c r="FW85" s="282"/>
      <c r="FX85" s="282"/>
      <c r="FY85" s="282"/>
      <c r="FZ85" s="282"/>
      <c r="GA85" s="282"/>
      <c r="GB85" s="282"/>
      <c r="GC85" s="282"/>
      <c r="GD85" s="282"/>
      <c r="GE85" s="282"/>
      <c r="GF85" s="282"/>
      <c r="GG85" s="282"/>
      <c r="GH85" s="282"/>
      <c r="GI85" s="282"/>
      <c r="GJ85" s="282"/>
      <c r="GK85" s="282"/>
      <c r="GL85" s="282"/>
      <c r="GM85" s="282"/>
      <c r="GN85" s="282"/>
      <c r="GO85" s="282"/>
      <c r="GP85" s="282"/>
      <c r="GQ85" s="282"/>
      <c r="GR85" s="282"/>
      <c r="GS85" s="282"/>
      <c r="GT85" s="282"/>
      <c r="GU85" s="282"/>
      <c r="GV85" s="282"/>
      <c r="GW85" s="282"/>
      <c r="GX85" s="282"/>
      <c r="GY85" s="282"/>
      <c r="GZ85" s="282"/>
      <c r="HA85" s="282"/>
      <c r="HB85" s="282"/>
      <c r="HC85" s="282"/>
      <c r="HD85" s="282"/>
      <c r="HE85" s="282"/>
      <c r="HF85" s="282"/>
      <c r="HG85" s="282"/>
      <c r="HH85" s="282"/>
      <c r="HI85" s="282"/>
      <c r="HJ85" s="282"/>
      <c r="HK85" s="282"/>
      <c r="HL85" s="282"/>
      <c r="HM85" s="282"/>
      <c r="HN85" s="282"/>
      <c r="HO85" s="282"/>
      <c r="HP85" s="282"/>
      <c r="HQ85" s="282"/>
      <c r="HR85" s="282"/>
      <c r="HS85" s="282"/>
      <c r="HT85" s="282"/>
      <c r="HU85" s="282"/>
      <c r="HV85" s="282"/>
      <c r="HW85" s="282"/>
      <c r="HX85" s="282"/>
      <c r="HY85" s="282"/>
      <c r="HZ85" s="282"/>
      <c r="IA85" s="282"/>
      <c r="IB85" s="282"/>
      <c r="IC85" s="282"/>
      <c r="ID85" s="282"/>
      <c r="IE85" s="282"/>
      <c r="IF85" s="282"/>
      <c r="IG85" s="282"/>
      <c r="IH85" s="282"/>
      <c r="II85" s="282"/>
      <c r="IJ85" s="282"/>
      <c r="IK85" s="282"/>
      <c r="IL85" s="282"/>
      <c r="IM85" s="282"/>
      <c r="IN85" s="282"/>
      <c r="IO85" s="282"/>
      <c r="IP85" s="282"/>
      <c r="IQ85" s="282"/>
      <c r="IR85" s="282"/>
      <c r="IS85" s="282"/>
      <c r="IT85" s="282"/>
      <c r="IU85" s="282"/>
      <c r="IV85" s="282"/>
      <c r="IW85" s="282"/>
    </row>
    <row r="86" spans="1:257" s="284" customFormat="1" ht="15" customHeight="1">
      <c r="A86" s="281"/>
      <c r="B86" s="288"/>
      <c r="C86" s="289" t="s">
        <v>543</v>
      </c>
      <c r="D86" s="412"/>
      <c r="E86" s="412"/>
      <c r="F86" s="412"/>
      <c r="G86" s="412"/>
      <c r="H86" s="412"/>
      <c r="I86" s="412"/>
      <c r="J86" s="412"/>
      <c r="K86" s="412"/>
      <c r="L86" s="282"/>
      <c r="M86" s="282"/>
      <c r="N86" s="282"/>
      <c r="O86" s="282"/>
      <c r="P86" s="282"/>
      <c r="Q86" s="282"/>
      <c r="R86" s="282"/>
      <c r="S86" s="412"/>
      <c r="T86" s="412"/>
      <c r="U86" s="412"/>
      <c r="V86" s="412"/>
      <c r="W86" s="412"/>
      <c r="X86" s="412"/>
      <c r="Y86" s="282"/>
      <c r="Z86" s="282"/>
      <c r="AA86" s="412"/>
      <c r="AB86" s="412"/>
      <c r="AC86" s="282">
        <v>16500</v>
      </c>
      <c r="AD86" s="282"/>
      <c r="AE86" s="282"/>
      <c r="AF86" s="355"/>
      <c r="AG86" s="412"/>
      <c r="AH86" s="412"/>
      <c r="AI86" s="412"/>
      <c r="AJ86" s="412"/>
      <c r="AK86" s="282"/>
      <c r="AL86" s="282"/>
      <c r="AM86" s="282"/>
      <c r="AN86" s="282"/>
      <c r="AO86" s="412"/>
      <c r="AP86" s="412"/>
      <c r="AQ86" s="412"/>
      <c r="AR86" s="412"/>
      <c r="AS86" s="412"/>
      <c r="AT86" s="282"/>
      <c r="AU86" s="282"/>
      <c r="AV86" s="412"/>
      <c r="AW86" s="282"/>
      <c r="AX86" s="412"/>
      <c r="AY86" s="412"/>
      <c r="AZ86" s="282"/>
      <c r="BA86" s="412"/>
      <c r="BB86" s="412"/>
      <c r="BC86" s="412"/>
      <c r="BD86" s="412"/>
      <c r="BE86" s="282"/>
      <c r="BF86" s="282"/>
      <c r="BG86" s="412"/>
      <c r="BH86" s="412"/>
      <c r="BI86" s="282"/>
      <c r="BJ86" s="282"/>
      <c r="BK86" s="412"/>
      <c r="BL86" s="412"/>
      <c r="BM86" s="282"/>
      <c r="BN86" s="412"/>
      <c r="BO86" s="412"/>
      <c r="BP86" s="412"/>
      <c r="BQ86" s="412"/>
      <c r="BR86" s="412"/>
      <c r="BS86" s="412"/>
      <c r="BT86" s="412"/>
      <c r="BU86" s="412"/>
      <c r="BV86" s="412"/>
      <c r="BW86" s="412"/>
      <c r="BX86" s="412"/>
      <c r="BY86" s="412"/>
      <c r="BZ86" s="412"/>
      <c r="CA86" s="412"/>
      <c r="CB86" s="412"/>
      <c r="CC86" s="412"/>
      <c r="CD86" s="412"/>
      <c r="CE86" s="412"/>
      <c r="CF86" s="412"/>
      <c r="CG86" s="412"/>
      <c r="CH86" s="412"/>
      <c r="CI86" s="412"/>
      <c r="CJ86" s="412"/>
      <c r="CK86" s="412"/>
      <c r="CL86" s="412"/>
      <c r="CM86" s="412"/>
      <c r="CN86" s="412"/>
      <c r="CO86" s="412"/>
      <c r="CP86" s="412"/>
      <c r="CQ86" s="412"/>
      <c r="CR86" s="412"/>
      <c r="CS86" s="283"/>
      <c r="CT86" s="283"/>
    </row>
    <row r="87" spans="1:257" s="476" customFormat="1" ht="15" customHeight="1">
      <c r="A87" s="471">
        <v>45370</v>
      </c>
      <c r="B87" s="463" t="s">
        <v>544</v>
      </c>
      <c r="C87" s="470" t="s">
        <v>506</v>
      </c>
      <c r="D87" s="483"/>
      <c r="E87" s="480"/>
      <c r="F87" s="480"/>
      <c r="G87" s="480"/>
      <c r="H87" s="480"/>
      <c r="I87" s="480"/>
      <c r="J87" s="480"/>
      <c r="K87" s="480"/>
      <c r="L87" s="480"/>
      <c r="M87" s="480"/>
      <c r="N87" s="480"/>
      <c r="O87" s="480"/>
      <c r="P87" s="480"/>
      <c r="Q87" s="480"/>
      <c r="R87" s="473"/>
      <c r="S87" s="480"/>
      <c r="T87" s="480"/>
      <c r="U87" s="480"/>
      <c r="V87" s="480"/>
      <c r="W87" s="480"/>
      <c r="X87" s="480"/>
      <c r="Y87" s="473"/>
      <c r="Z87" s="480"/>
      <c r="AA87" s="480"/>
      <c r="AB87" s="480"/>
      <c r="AC87" s="473"/>
      <c r="AD87" s="480"/>
      <c r="AE87" s="473"/>
      <c r="AF87" s="477"/>
      <c r="AG87" s="480"/>
      <c r="AH87" s="480"/>
      <c r="AI87" s="480"/>
      <c r="AJ87" s="480"/>
      <c r="AK87" s="480"/>
      <c r="AL87" s="473"/>
      <c r="AM87" s="473"/>
      <c r="AN87" s="473"/>
      <c r="AO87" s="480"/>
      <c r="AP87" s="480"/>
      <c r="AQ87" s="480"/>
      <c r="AR87" s="480"/>
      <c r="AS87" s="480"/>
      <c r="AT87" s="473"/>
      <c r="AU87" s="473"/>
      <c r="AV87" s="480"/>
      <c r="AW87" s="473"/>
      <c r="AX87" s="480"/>
      <c r="AY87" s="480">
        <v>400000</v>
      </c>
      <c r="AZ87" s="473"/>
      <c r="BA87" s="480"/>
      <c r="BB87" s="480"/>
      <c r="BC87" s="480"/>
      <c r="BD87" s="480"/>
      <c r="BE87" s="480"/>
      <c r="BF87" s="473"/>
      <c r="BG87" s="480"/>
      <c r="BH87" s="480"/>
      <c r="BI87" s="480"/>
      <c r="BJ87" s="480"/>
      <c r="BK87" s="480"/>
      <c r="BL87" s="480"/>
      <c r="BM87" s="480"/>
      <c r="BN87" s="473"/>
      <c r="BO87" s="480"/>
      <c r="BP87" s="480"/>
      <c r="BQ87" s="480"/>
      <c r="BR87" s="480"/>
      <c r="BS87" s="480"/>
      <c r="BT87" s="480"/>
      <c r="BU87" s="480"/>
      <c r="BV87" s="480"/>
      <c r="BW87" s="480"/>
      <c r="BX87" s="480"/>
      <c r="BY87" s="480"/>
      <c r="BZ87" s="480"/>
      <c r="CA87" s="480"/>
      <c r="CB87" s="480"/>
      <c r="CC87" s="480"/>
      <c r="CD87" s="473"/>
      <c r="CE87" s="480"/>
      <c r="CF87" s="480"/>
      <c r="CG87" s="480"/>
      <c r="CH87" s="480"/>
      <c r="CI87" s="480"/>
      <c r="CJ87" s="480"/>
      <c r="CK87" s="480"/>
      <c r="CL87" s="480"/>
      <c r="CM87" s="480"/>
      <c r="CN87" s="480"/>
      <c r="CO87" s="480"/>
      <c r="CP87" s="480"/>
      <c r="CQ87" s="480"/>
      <c r="CR87" s="480"/>
      <c r="CS87" s="473"/>
      <c r="CT87" s="475"/>
    </row>
    <row r="88" spans="1:257" s="476" customFormat="1" ht="15" customHeight="1">
      <c r="A88" s="471"/>
      <c r="B88" s="463"/>
      <c r="C88" s="470" t="s">
        <v>545</v>
      </c>
      <c r="D88" s="483"/>
      <c r="E88" s="480"/>
      <c r="F88" s="480"/>
      <c r="G88" s="480"/>
      <c r="H88" s="480"/>
      <c r="I88" s="480"/>
      <c r="J88" s="480"/>
      <c r="K88" s="480"/>
      <c r="L88" s="480"/>
      <c r="M88" s="480"/>
      <c r="N88" s="480"/>
      <c r="O88" s="480"/>
      <c r="P88" s="480"/>
      <c r="Q88" s="480"/>
      <c r="R88" s="473"/>
      <c r="S88" s="480"/>
      <c r="T88" s="480"/>
      <c r="U88" s="480"/>
      <c r="V88" s="480"/>
      <c r="W88" s="480"/>
      <c r="X88" s="480"/>
      <c r="Y88" s="473"/>
      <c r="Z88" s="480"/>
      <c r="AA88" s="480"/>
      <c r="AB88" s="480"/>
      <c r="AC88" s="473"/>
      <c r="AD88" s="480"/>
      <c r="AE88" s="473"/>
      <c r="AF88" s="477"/>
      <c r="AG88" s="480"/>
      <c r="AH88" s="480"/>
      <c r="AI88" s="480"/>
      <c r="AJ88" s="480"/>
      <c r="AK88" s="480"/>
      <c r="AL88" s="473"/>
      <c r="AM88" s="473"/>
      <c r="AN88" s="473"/>
      <c r="AO88" s="480"/>
      <c r="AP88" s="480"/>
      <c r="AQ88" s="480"/>
      <c r="AR88" s="480"/>
      <c r="AS88" s="480"/>
      <c r="AT88" s="473"/>
      <c r="AU88" s="473"/>
      <c r="AV88" s="480"/>
      <c r="AW88" s="473"/>
      <c r="AX88" s="480"/>
      <c r="AY88" s="575">
        <v>-4500</v>
      </c>
      <c r="AZ88" s="473"/>
      <c r="BA88" s="480"/>
      <c r="BB88" s="480"/>
      <c r="BC88" s="480"/>
      <c r="BD88" s="480"/>
      <c r="BE88" s="480"/>
      <c r="BF88" s="473"/>
      <c r="BG88" s="480"/>
      <c r="BH88" s="480"/>
      <c r="BI88" s="480"/>
      <c r="BJ88" s="480"/>
      <c r="BK88" s="480"/>
      <c r="BL88" s="480"/>
      <c r="BM88" s="480"/>
      <c r="BN88" s="473"/>
      <c r="BO88" s="480"/>
      <c r="BP88" s="480"/>
      <c r="BQ88" s="480"/>
      <c r="BR88" s="480"/>
      <c r="BS88" s="480"/>
      <c r="BT88" s="480"/>
      <c r="BU88" s="480"/>
      <c r="BV88" s="480"/>
      <c r="BW88" s="480"/>
      <c r="BX88" s="480"/>
      <c r="BY88" s="480"/>
      <c r="BZ88" s="480"/>
      <c r="CA88" s="480"/>
      <c r="CB88" s="480"/>
      <c r="CC88" s="480"/>
      <c r="CD88" s="473"/>
      <c r="CE88" s="480"/>
      <c r="CF88" s="480"/>
      <c r="CG88" s="480"/>
      <c r="CH88" s="480"/>
      <c r="CI88" s="480"/>
      <c r="CJ88" s="480"/>
      <c r="CK88" s="480"/>
      <c r="CL88" s="480"/>
      <c r="CM88" s="480"/>
      <c r="CN88" s="480"/>
      <c r="CO88" s="480"/>
      <c r="CP88" s="480"/>
      <c r="CQ88" s="480"/>
      <c r="CR88" s="480"/>
      <c r="CS88" s="473"/>
      <c r="CT88" s="475"/>
    </row>
    <row r="89" spans="1:257" ht="45" customHeight="1">
      <c r="A89" s="281">
        <v>45370</v>
      </c>
      <c r="B89" s="288" t="s">
        <v>546</v>
      </c>
      <c r="C89" s="449" t="s">
        <v>547</v>
      </c>
      <c r="D89" s="453"/>
      <c r="E89" s="417"/>
      <c r="F89" s="417"/>
      <c r="G89" s="417"/>
      <c r="H89" s="417"/>
      <c r="I89" s="417"/>
      <c r="J89" s="417"/>
      <c r="K89" s="417"/>
      <c r="L89" s="417"/>
      <c r="M89" s="417"/>
      <c r="N89" s="417"/>
      <c r="O89" s="417"/>
      <c r="P89" s="417"/>
      <c r="Q89" s="417"/>
      <c r="R89" s="282"/>
      <c r="S89" s="417"/>
      <c r="T89" s="417"/>
      <c r="U89" s="417"/>
      <c r="V89" s="417"/>
      <c r="W89" s="417"/>
      <c r="X89" s="417"/>
      <c r="Y89" s="282"/>
      <c r="Z89" s="417"/>
      <c r="AA89" s="417"/>
      <c r="AB89" s="417"/>
      <c r="AC89" s="282"/>
      <c r="AD89" s="417"/>
      <c r="AE89" s="282"/>
      <c r="AG89" s="417"/>
      <c r="AH89" s="417"/>
      <c r="AI89" s="417"/>
      <c r="AJ89" s="417"/>
      <c r="AK89" s="417"/>
      <c r="AL89" s="282"/>
      <c r="AM89" s="282"/>
      <c r="AN89" s="282"/>
      <c r="AO89" s="417"/>
      <c r="AP89" s="417"/>
      <c r="AQ89" s="412">
        <v>2671912</v>
      </c>
      <c r="AR89" s="417"/>
      <c r="AS89" s="417"/>
      <c r="AT89" s="282"/>
      <c r="AU89" s="282"/>
      <c r="AV89" s="417"/>
      <c r="AW89" s="282"/>
      <c r="AX89" s="417"/>
      <c r="AY89" s="417"/>
      <c r="AZ89" s="282"/>
      <c r="BA89" s="417"/>
      <c r="BB89" s="417"/>
      <c r="BC89" s="417"/>
      <c r="BD89" s="417"/>
      <c r="BE89" s="417"/>
      <c r="BF89" s="282"/>
      <c r="BG89" s="417"/>
      <c r="BH89" s="417"/>
      <c r="BI89" s="417"/>
      <c r="BJ89" s="417"/>
      <c r="BK89" s="417"/>
      <c r="BL89" s="417"/>
      <c r="BM89" s="417"/>
      <c r="BN89" s="282"/>
      <c r="BO89" s="417"/>
      <c r="BP89" s="417"/>
      <c r="BQ89" s="417"/>
      <c r="BR89" s="417"/>
      <c r="BS89" s="417"/>
      <c r="BT89" s="417"/>
      <c r="BU89" s="417"/>
      <c r="BV89" s="417"/>
      <c r="BW89" s="417"/>
      <c r="BX89" s="417"/>
      <c r="BY89" s="417"/>
      <c r="BZ89" s="417"/>
      <c r="CA89" s="417"/>
      <c r="CB89" s="417"/>
      <c r="CC89" s="417"/>
      <c r="CD89" s="282"/>
      <c r="CE89" s="417"/>
      <c r="CF89" s="417"/>
      <c r="CG89" s="417"/>
      <c r="CH89" s="417"/>
      <c r="CI89" s="417"/>
      <c r="CJ89" s="417"/>
      <c r="CK89" s="417"/>
      <c r="CL89" s="417"/>
      <c r="CM89" s="417"/>
      <c r="CN89" s="417"/>
      <c r="CO89" s="417"/>
      <c r="CP89" s="417"/>
      <c r="CQ89" s="417"/>
      <c r="CR89" s="417"/>
      <c r="CS89" s="282"/>
    </row>
    <row r="90" spans="1:257" s="284" customFormat="1">
      <c r="A90" s="281">
        <v>45371</v>
      </c>
      <c r="B90" s="288" t="s">
        <v>548</v>
      </c>
      <c r="C90" s="327" t="s">
        <v>549</v>
      </c>
      <c r="D90" s="282"/>
      <c r="H90" s="283"/>
      <c r="I90" s="283"/>
      <c r="J90" s="283"/>
      <c r="L90" s="282"/>
      <c r="M90" s="282"/>
      <c r="N90" s="282"/>
      <c r="O90" s="282"/>
      <c r="P90" s="282"/>
      <c r="Q90" s="282"/>
      <c r="R90" s="282"/>
      <c r="S90" s="282"/>
      <c r="Y90" s="282"/>
      <c r="Z90" s="282"/>
      <c r="AC90" s="282"/>
      <c r="AD90" s="282"/>
      <c r="AE90" s="282"/>
      <c r="AF90" s="357"/>
      <c r="AK90" s="282"/>
      <c r="AL90" s="282"/>
      <c r="AM90" s="282"/>
      <c r="AN90" s="282"/>
      <c r="AW90" s="282"/>
      <c r="BF90" s="282"/>
      <c r="BJ90" s="282"/>
      <c r="BK90" s="282"/>
      <c r="BN90" s="282"/>
      <c r="BR90" s="282"/>
      <c r="BT90" s="282"/>
      <c r="CF90" s="283"/>
      <c r="CG90" s="283"/>
      <c r="CH90" s="283"/>
      <c r="CI90" s="283"/>
      <c r="CJ90" s="283"/>
      <c r="CK90" s="283"/>
      <c r="CL90" s="283"/>
      <c r="CM90" s="283"/>
      <c r="CN90" s="283"/>
      <c r="CO90" s="283"/>
      <c r="CP90" s="283"/>
      <c r="CQ90" s="283"/>
      <c r="CR90" s="283"/>
      <c r="CS90" s="283"/>
      <c r="CT90" s="283"/>
      <c r="CU90" s="283"/>
      <c r="CV90" s="283"/>
      <c r="CW90" s="283"/>
      <c r="CX90" s="283"/>
    </row>
    <row r="91" spans="1:257" s="583" customFormat="1" ht="15" customHeight="1">
      <c r="A91" s="579">
        <v>45373</v>
      </c>
      <c r="B91" s="580" t="s">
        <v>550</v>
      </c>
      <c r="C91" s="581" t="s">
        <v>551</v>
      </c>
      <c r="D91" s="575"/>
      <c r="E91" s="575"/>
      <c r="F91" s="575"/>
      <c r="G91" s="575"/>
      <c r="H91" s="575"/>
      <c r="I91" s="575"/>
      <c r="J91" s="575"/>
      <c r="K91" s="575"/>
      <c r="L91" s="578"/>
      <c r="M91" s="578"/>
      <c r="N91" s="578"/>
      <c r="O91" s="578"/>
      <c r="P91" s="578"/>
      <c r="Q91" s="578"/>
      <c r="R91" s="578"/>
      <c r="S91" s="575"/>
      <c r="T91" s="575"/>
      <c r="U91" s="575"/>
      <c r="V91" s="575"/>
      <c r="W91" s="575"/>
      <c r="X91" s="575"/>
      <c r="Y91" s="578"/>
      <c r="Z91" s="578"/>
      <c r="AA91" s="575"/>
      <c r="AB91" s="575"/>
      <c r="AC91" s="578"/>
      <c r="AD91" s="578"/>
      <c r="AE91" s="578"/>
      <c r="AF91" s="582"/>
      <c r="AG91" s="575"/>
      <c r="AH91" s="575"/>
      <c r="AI91" s="575"/>
      <c r="AJ91" s="575"/>
      <c r="AK91" s="578"/>
      <c r="AL91" s="578"/>
      <c r="AM91" s="578"/>
      <c r="AN91" s="578"/>
      <c r="AO91" s="575"/>
      <c r="AP91" s="575"/>
      <c r="AQ91" s="575"/>
      <c r="AR91" s="575"/>
      <c r="AS91" s="575"/>
      <c r="AT91" s="578"/>
      <c r="AU91" s="578">
        <v>889395</v>
      </c>
      <c r="AV91" s="575"/>
      <c r="AW91" s="578"/>
      <c r="AX91" s="575"/>
      <c r="AY91" s="575"/>
      <c r="AZ91" s="578"/>
      <c r="BA91" s="575"/>
      <c r="BB91" s="575"/>
      <c r="BC91" s="575"/>
      <c r="BD91" s="575"/>
      <c r="BE91" s="578"/>
      <c r="BF91" s="578"/>
      <c r="BG91" s="575"/>
      <c r="BH91" s="575"/>
      <c r="BI91" s="578"/>
      <c r="BJ91" s="578"/>
      <c r="BK91" s="575"/>
      <c r="BL91" s="575"/>
      <c r="BM91" s="578"/>
      <c r="BN91" s="575"/>
      <c r="BO91" s="575"/>
      <c r="BP91" s="575"/>
      <c r="BQ91" s="575"/>
      <c r="BR91" s="578"/>
      <c r="BT91" s="575"/>
      <c r="BU91" s="575"/>
      <c r="BV91" s="575"/>
      <c r="BW91" s="575"/>
      <c r="BX91" s="575"/>
      <c r="BY91" s="575"/>
      <c r="BZ91" s="575"/>
      <c r="CA91" s="575"/>
      <c r="CB91" s="575"/>
      <c r="CC91" s="575"/>
      <c r="CD91" s="575"/>
      <c r="CE91" s="575"/>
      <c r="CF91" s="575"/>
      <c r="CG91" s="575"/>
      <c r="CH91" s="575"/>
      <c r="CI91" s="575"/>
      <c r="CJ91" s="575"/>
      <c r="CK91" s="575"/>
      <c r="CL91" s="575"/>
      <c r="CM91" s="575"/>
      <c r="CN91" s="575"/>
      <c r="CO91" s="575"/>
      <c r="CP91" s="575"/>
      <c r="CQ91" s="575"/>
      <c r="CR91" s="575"/>
      <c r="CS91" s="584"/>
      <c r="CT91" s="584"/>
    </row>
    <row r="92" spans="1:257" s="583" customFormat="1" ht="15" customHeight="1">
      <c r="A92" s="579"/>
      <c r="B92" s="580"/>
      <c r="C92" s="581" t="s">
        <v>552</v>
      </c>
      <c r="D92" s="575"/>
      <c r="E92" s="575"/>
      <c r="F92" s="575"/>
      <c r="G92" s="575"/>
      <c r="H92" s="575"/>
      <c r="I92" s="575"/>
      <c r="J92" s="575"/>
      <c r="K92" s="575"/>
      <c r="L92" s="578"/>
      <c r="M92" s="578"/>
      <c r="N92" s="578"/>
      <c r="O92" s="578"/>
      <c r="P92" s="578"/>
      <c r="Q92" s="578"/>
      <c r="R92" s="578"/>
      <c r="S92" s="575"/>
      <c r="T92" s="575"/>
      <c r="U92" s="575"/>
      <c r="V92" s="575"/>
      <c r="W92" s="575"/>
      <c r="X92" s="575"/>
      <c r="Y92" s="578"/>
      <c r="Z92" s="578"/>
      <c r="AA92" s="575"/>
      <c r="AB92" s="575"/>
      <c r="AC92" s="578"/>
      <c r="AD92" s="578"/>
      <c r="AE92" s="578"/>
      <c r="AF92" s="582"/>
      <c r="AG92" s="575"/>
      <c r="AH92" s="575"/>
      <c r="AI92" s="575"/>
      <c r="AJ92" s="575"/>
      <c r="AK92" s="578"/>
      <c r="AL92" s="578"/>
      <c r="AM92" s="578"/>
      <c r="AN92" s="578"/>
      <c r="AO92" s="575"/>
      <c r="AP92" s="575"/>
      <c r="AQ92" s="575"/>
      <c r="AR92" s="575"/>
      <c r="AS92" s="575"/>
      <c r="AT92" s="578"/>
      <c r="AU92" s="578">
        <v>-0.25</v>
      </c>
      <c r="AV92" s="575"/>
      <c r="AW92" s="578"/>
      <c r="AX92" s="575"/>
      <c r="AY92" s="575"/>
      <c r="AZ92" s="578"/>
      <c r="BA92" s="575"/>
      <c r="BB92" s="575"/>
      <c r="BC92" s="575"/>
      <c r="BD92" s="575"/>
      <c r="BE92" s="578"/>
      <c r="BF92" s="578"/>
      <c r="BG92" s="575"/>
      <c r="BH92" s="575"/>
      <c r="BI92" s="578"/>
      <c r="BJ92" s="578"/>
      <c r="BK92" s="575"/>
      <c r="BL92" s="575"/>
      <c r="BM92" s="578"/>
      <c r="BN92" s="575"/>
      <c r="BO92" s="575"/>
      <c r="BP92" s="575"/>
      <c r="BQ92" s="575"/>
      <c r="BR92" s="578"/>
      <c r="BT92" s="575"/>
      <c r="BU92" s="575"/>
      <c r="BV92" s="575"/>
      <c r="BW92" s="575"/>
      <c r="BX92" s="575"/>
      <c r="BY92" s="575"/>
      <c r="BZ92" s="575"/>
      <c r="CA92" s="575"/>
      <c r="CB92" s="575"/>
      <c r="CC92" s="575"/>
      <c r="CD92" s="575"/>
      <c r="CE92" s="575"/>
      <c r="CF92" s="575"/>
      <c r="CG92" s="575"/>
      <c r="CH92" s="575"/>
      <c r="CI92" s="575"/>
      <c r="CJ92" s="575"/>
      <c r="CK92" s="575"/>
      <c r="CL92" s="575"/>
      <c r="CM92" s="575"/>
      <c r="CN92" s="575"/>
      <c r="CO92" s="575"/>
      <c r="CP92" s="575"/>
      <c r="CQ92" s="575"/>
      <c r="CR92" s="575"/>
      <c r="CS92" s="584"/>
      <c r="CT92" s="584"/>
    </row>
    <row r="93" spans="1:257">
      <c r="A93" s="281"/>
      <c r="B93" s="288"/>
      <c r="C93" s="327" t="s">
        <v>553</v>
      </c>
      <c r="R93" s="282"/>
      <c r="Y93" s="313"/>
      <c r="AB93" s="282"/>
      <c r="AC93" s="313">
        <v>21000</v>
      </c>
      <c r="AE93" s="282"/>
      <c r="AL93" s="282"/>
      <c r="AN93" s="282"/>
      <c r="AP93" s="282"/>
      <c r="AQ93" s="282"/>
      <c r="AS93" s="282"/>
      <c r="AT93" s="313"/>
      <c r="AU93" s="282"/>
      <c r="AW93" s="313"/>
      <c r="AZ93" s="313"/>
      <c r="BA93" s="282"/>
      <c r="BF93" s="313"/>
      <c r="BN93" s="313"/>
      <c r="BQ93" s="282"/>
      <c r="BR93" s="314"/>
      <c r="BS93" s="282"/>
      <c r="BU93" s="282"/>
      <c r="CC93" s="282"/>
      <c r="CD93" s="313"/>
      <c r="CE93" s="418"/>
      <c r="CS93" s="418"/>
      <c r="CU93" s="418"/>
    </row>
    <row r="94" spans="1:257" ht="15.6">
      <c r="A94" s="822" t="s">
        <v>554</v>
      </c>
      <c r="B94" s="822"/>
      <c r="C94" s="822"/>
      <c r="R94" s="282"/>
      <c r="Y94" s="313"/>
      <c r="AB94" s="282"/>
      <c r="AC94" s="313"/>
      <c r="AE94" s="282"/>
      <c r="AL94" s="282"/>
      <c r="AN94" s="282"/>
      <c r="AP94" s="282"/>
      <c r="AQ94" s="282"/>
      <c r="AS94" s="282"/>
      <c r="AT94" s="313"/>
      <c r="AU94" s="282"/>
      <c r="AW94" s="313"/>
      <c r="AZ94" s="313"/>
      <c r="BA94" s="282"/>
      <c r="BF94" s="313"/>
      <c r="BN94" s="313"/>
      <c r="BQ94" s="282"/>
      <c r="BR94" s="314"/>
      <c r="BS94" s="282"/>
      <c r="BU94" s="282"/>
      <c r="CC94" s="282"/>
      <c r="CD94" s="313"/>
      <c r="CE94" s="418"/>
      <c r="CS94" s="418"/>
      <c r="CU94" s="418"/>
    </row>
    <row r="95" spans="1:257" ht="15.6">
      <c r="A95" s="454"/>
      <c r="B95" s="454"/>
      <c r="C95" s="454" t="s">
        <v>555</v>
      </c>
      <c r="J95" s="282"/>
      <c r="R95" s="282"/>
      <c r="Y95" s="313"/>
      <c r="AB95" s="282"/>
      <c r="AC95" s="313"/>
      <c r="AE95" s="282"/>
      <c r="AL95" s="282"/>
      <c r="AN95" s="282"/>
      <c r="AP95" s="282"/>
      <c r="AQ95" s="282"/>
      <c r="AS95" s="282"/>
      <c r="AT95" s="313"/>
      <c r="AU95" s="282"/>
      <c r="AW95" s="313"/>
      <c r="AZ95" s="313"/>
      <c r="BA95" s="282"/>
      <c r="BF95" s="313"/>
      <c r="BN95" s="313"/>
      <c r="BQ95" s="282"/>
      <c r="BR95" s="314"/>
      <c r="BS95" s="282"/>
      <c r="BU95" s="282"/>
      <c r="CC95" s="282"/>
      <c r="CD95" s="313"/>
      <c r="CE95" s="418"/>
      <c r="CS95" s="418"/>
      <c r="CU95" s="418"/>
    </row>
    <row r="96" spans="1:257" s="466" customFormat="1" ht="15" customHeight="1">
      <c r="A96" s="471">
        <v>45386</v>
      </c>
      <c r="B96" s="463" t="s">
        <v>556</v>
      </c>
      <c r="C96" s="470" t="s">
        <v>557</v>
      </c>
      <c r="D96" s="472"/>
      <c r="E96" s="472"/>
      <c r="F96" s="472"/>
      <c r="G96" s="472"/>
      <c r="H96" s="472"/>
      <c r="I96" s="472"/>
      <c r="J96" s="472"/>
      <c r="K96" s="472"/>
      <c r="L96" s="472"/>
      <c r="M96" s="472"/>
      <c r="N96" s="472"/>
      <c r="O96" s="472"/>
      <c r="P96" s="472"/>
      <c r="Q96" s="472"/>
      <c r="R96" s="486"/>
      <c r="S96" s="472"/>
      <c r="T96" s="472"/>
      <c r="U96" s="472"/>
      <c r="V96" s="472"/>
      <c r="W96" s="472"/>
      <c r="X96" s="472"/>
      <c r="Y96" s="467"/>
      <c r="Z96" s="472"/>
      <c r="AA96" s="472"/>
      <c r="AB96" s="472"/>
      <c r="AC96" s="467"/>
      <c r="AD96" s="472"/>
      <c r="AE96" s="486"/>
      <c r="AF96" s="468"/>
      <c r="AG96" s="472"/>
      <c r="AH96" s="472"/>
      <c r="AI96" s="472"/>
      <c r="AJ96" s="472"/>
      <c r="AK96" s="472"/>
      <c r="AL96" s="486">
        <v>3275532.15</v>
      </c>
      <c r="AM96" s="472"/>
      <c r="AN96" s="486"/>
      <c r="AO96" s="472"/>
      <c r="AP96" s="472"/>
      <c r="AQ96" s="472"/>
      <c r="AR96" s="472"/>
      <c r="AS96" s="472"/>
      <c r="AT96" s="467"/>
      <c r="AU96" s="467"/>
      <c r="AV96" s="472"/>
      <c r="AW96" s="467"/>
      <c r="AX96" s="472"/>
      <c r="AY96" s="472"/>
      <c r="AZ96" s="467"/>
      <c r="BA96" s="472"/>
      <c r="BB96" s="472"/>
      <c r="BC96" s="472"/>
      <c r="BD96" s="472"/>
      <c r="BE96" s="472"/>
      <c r="BF96" s="467"/>
      <c r="BG96" s="472"/>
      <c r="BH96" s="472"/>
      <c r="BI96" s="472"/>
      <c r="BJ96" s="472"/>
      <c r="BK96" s="472"/>
      <c r="BL96" s="472"/>
      <c r="BM96" s="472"/>
      <c r="BN96" s="486"/>
      <c r="BO96" s="472"/>
      <c r="BP96" s="472"/>
      <c r="BQ96" s="472"/>
      <c r="BR96" s="472"/>
      <c r="BS96" s="472"/>
      <c r="BT96" s="486"/>
      <c r="BU96" s="472"/>
      <c r="BV96" s="472"/>
      <c r="BW96" s="472"/>
      <c r="BX96" s="472"/>
      <c r="BY96" s="472"/>
      <c r="BZ96" s="472"/>
      <c r="CA96" s="472"/>
      <c r="CB96" s="472"/>
      <c r="CC96" s="472"/>
      <c r="CD96" s="486"/>
      <c r="CE96" s="472"/>
      <c r="CF96" s="472"/>
      <c r="CG96" s="472"/>
      <c r="CH96" s="472"/>
      <c r="CI96" s="472"/>
      <c r="CJ96" s="472"/>
      <c r="CK96" s="472"/>
      <c r="CL96" s="472"/>
      <c r="CM96" s="472"/>
      <c r="CN96" s="472"/>
      <c r="CO96" s="472"/>
      <c r="CP96" s="472"/>
      <c r="CQ96" s="472"/>
      <c r="CR96" s="472"/>
      <c r="CS96" s="486"/>
      <c r="CT96" s="465"/>
    </row>
    <row r="97" spans="1:103" s="466" customFormat="1" ht="15" customHeight="1">
      <c r="A97" s="471"/>
      <c r="B97" s="463"/>
      <c r="C97" s="470" t="s">
        <v>558</v>
      </c>
      <c r="D97" s="472"/>
      <c r="E97" s="472"/>
      <c r="F97" s="472"/>
      <c r="G97" s="472"/>
      <c r="H97" s="472"/>
      <c r="I97" s="472"/>
      <c r="J97" s="472"/>
      <c r="K97" s="472"/>
      <c r="L97" s="472"/>
      <c r="M97" s="472"/>
      <c r="N97" s="472"/>
      <c r="O97" s="472"/>
      <c r="P97" s="472"/>
      <c r="Q97" s="472"/>
      <c r="R97" s="486"/>
      <c r="S97" s="472"/>
      <c r="T97" s="472"/>
      <c r="U97" s="472"/>
      <c r="V97" s="472"/>
      <c r="W97" s="472"/>
      <c r="X97" s="472"/>
      <c r="Y97" s="467"/>
      <c r="Z97" s="472"/>
      <c r="AA97" s="472"/>
      <c r="AB97" s="472"/>
      <c r="AC97" s="467"/>
      <c r="AD97" s="472"/>
      <c r="AE97" s="486"/>
      <c r="AF97" s="468"/>
      <c r="AG97" s="472"/>
      <c r="AH97" s="472"/>
      <c r="AI97" s="472"/>
      <c r="AJ97" s="472"/>
      <c r="AK97" s="472"/>
      <c r="AL97" s="635">
        <v>-179315.95</v>
      </c>
      <c r="AM97" s="472"/>
      <c r="AN97" s="486"/>
      <c r="AO97" s="472"/>
      <c r="AP97" s="472"/>
      <c r="AQ97" s="472"/>
      <c r="AR97" s="472"/>
      <c r="AS97" s="472"/>
      <c r="AT97" s="467"/>
      <c r="AU97" s="467"/>
      <c r="AV97" s="472"/>
      <c r="AW97" s="467"/>
      <c r="AX97" s="472"/>
      <c r="AY97" s="472"/>
      <c r="AZ97" s="467"/>
      <c r="BA97" s="472"/>
      <c r="BB97" s="472"/>
      <c r="BC97" s="472"/>
      <c r="BD97" s="472"/>
      <c r="BE97" s="472"/>
      <c r="BF97" s="467"/>
      <c r="BG97" s="472"/>
      <c r="BH97" s="472"/>
      <c r="BI97" s="472"/>
      <c r="BJ97" s="472"/>
      <c r="BK97" s="472"/>
      <c r="BL97" s="472"/>
      <c r="BM97" s="472"/>
      <c r="BN97" s="486"/>
      <c r="BO97" s="472"/>
      <c r="BP97" s="472"/>
      <c r="BQ97" s="472"/>
      <c r="BR97" s="472"/>
      <c r="BS97" s="472"/>
      <c r="BT97" s="486"/>
      <c r="BU97" s="472"/>
      <c r="BV97" s="472"/>
      <c r="BW97" s="472"/>
      <c r="BX97" s="472"/>
      <c r="BY97" s="472"/>
      <c r="BZ97" s="472"/>
      <c r="CA97" s="472"/>
      <c r="CB97" s="472"/>
      <c r="CC97" s="472"/>
      <c r="CD97" s="486"/>
      <c r="CE97" s="472"/>
      <c r="CF97" s="472"/>
      <c r="CG97" s="472"/>
      <c r="CH97" s="472"/>
      <c r="CI97" s="472"/>
      <c r="CJ97" s="472"/>
      <c r="CK97" s="472"/>
      <c r="CL97" s="472"/>
      <c r="CM97" s="472"/>
      <c r="CN97" s="472"/>
      <c r="CO97" s="472"/>
      <c r="CP97" s="472"/>
      <c r="CQ97" s="472"/>
      <c r="CR97" s="472"/>
      <c r="CS97" s="486"/>
      <c r="CT97" s="465"/>
    </row>
    <row r="98" spans="1:103" ht="15" customHeight="1">
      <c r="A98" s="281"/>
      <c r="B98" s="288"/>
      <c r="C98" s="289" t="s">
        <v>559</v>
      </c>
      <c r="D98" s="417"/>
      <c r="E98" s="417"/>
      <c r="F98" s="417"/>
      <c r="G98" s="417"/>
      <c r="H98" s="417"/>
      <c r="I98" s="417"/>
      <c r="J98" s="417"/>
      <c r="K98" s="417"/>
      <c r="L98" s="417"/>
      <c r="M98" s="417"/>
      <c r="N98" s="417"/>
      <c r="O98" s="417"/>
      <c r="P98" s="417"/>
      <c r="Q98" s="417"/>
      <c r="R98" s="328"/>
      <c r="S98" s="417"/>
      <c r="T98" s="417"/>
      <c r="U98" s="417"/>
      <c r="V98" s="417"/>
      <c r="W98" s="417"/>
      <c r="X98" s="417"/>
      <c r="Z98" s="417"/>
      <c r="AA98" s="417"/>
      <c r="AB98" s="417"/>
      <c r="AD98" s="417"/>
      <c r="AE98" s="328"/>
      <c r="AG98" s="417"/>
      <c r="AH98" s="417"/>
      <c r="AI98" s="417"/>
      <c r="AJ98" s="417"/>
      <c r="AK98" s="328"/>
      <c r="AL98" s="635">
        <v>-482990.78</v>
      </c>
      <c r="AM98" s="417"/>
      <c r="AN98" s="328"/>
      <c r="AO98" s="417"/>
      <c r="AP98" s="417"/>
      <c r="AQ98" s="417"/>
      <c r="AR98" s="417"/>
      <c r="AS98" s="417"/>
      <c r="AV98" s="417"/>
      <c r="AX98" s="417"/>
      <c r="AY98" s="417"/>
      <c r="BA98" s="417"/>
      <c r="BB98" s="417"/>
      <c r="BC98" s="417"/>
      <c r="BD98" s="417"/>
      <c r="BE98" s="417"/>
      <c r="BG98" s="417"/>
      <c r="BH98" s="417"/>
      <c r="BI98" s="417"/>
      <c r="BJ98" s="417"/>
      <c r="BK98" s="417"/>
      <c r="BL98" s="417"/>
      <c r="BM98" s="417"/>
      <c r="BN98" s="328"/>
      <c r="BO98" s="417"/>
      <c r="BP98" s="417"/>
      <c r="BQ98" s="417"/>
      <c r="BR98" s="417"/>
      <c r="BS98" s="417"/>
      <c r="BT98" s="328"/>
      <c r="BU98" s="417"/>
      <c r="BV98" s="417"/>
      <c r="BW98" s="417"/>
      <c r="BX98" s="417"/>
      <c r="BY98" s="417"/>
      <c r="BZ98" s="417"/>
      <c r="CA98" s="417"/>
      <c r="CB98" s="417"/>
      <c r="CC98" s="417"/>
      <c r="CD98" s="328"/>
      <c r="CE98" s="417"/>
      <c r="CF98" s="417"/>
      <c r="CG98" s="417"/>
      <c r="CH98" s="417"/>
      <c r="CI98" s="417"/>
      <c r="CJ98" s="417"/>
      <c r="CK98" s="417"/>
      <c r="CL98" s="417"/>
      <c r="CM98" s="417"/>
      <c r="CN98" s="417"/>
      <c r="CO98" s="417"/>
      <c r="CP98" s="417"/>
      <c r="CQ98" s="417"/>
      <c r="CR98" s="417"/>
      <c r="CS98" s="328"/>
    </row>
    <row r="99" spans="1:103">
      <c r="A99" s="316">
        <v>45391</v>
      </c>
      <c r="B99" s="288" t="s">
        <v>560</v>
      </c>
      <c r="C99" s="289" t="s">
        <v>561</v>
      </c>
      <c r="AL99" s="314">
        <v>4718822.92</v>
      </c>
      <c r="BR99" s="314"/>
      <c r="BS99" s="314"/>
    </row>
    <row r="100" spans="1:103">
      <c r="B100" s="288"/>
      <c r="C100" s="289" t="s">
        <v>562</v>
      </c>
      <c r="AL100" s="314">
        <v>-253642.48</v>
      </c>
      <c r="BR100" s="314"/>
      <c r="BS100" s="314"/>
    </row>
    <row r="101" spans="1:103" ht="15" customHeight="1">
      <c r="A101" s="281">
        <v>45387</v>
      </c>
      <c r="B101" s="288" t="s">
        <v>563</v>
      </c>
      <c r="C101" s="289" t="s">
        <v>564</v>
      </c>
      <c r="D101" s="417"/>
      <c r="E101" s="417"/>
      <c r="F101" s="417"/>
      <c r="G101" s="417"/>
      <c r="H101" s="417"/>
      <c r="I101" s="417"/>
      <c r="J101" s="417"/>
      <c r="K101" s="417"/>
      <c r="L101" s="417"/>
      <c r="M101" s="328"/>
      <c r="N101" s="328"/>
      <c r="O101" s="328"/>
      <c r="P101" s="328"/>
      <c r="Q101" s="417"/>
      <c r="R101" s="417"/>
      <c r="S101" s="417"/>
      <c r="T101" s="417"/>
      <c r="U101" s="417"/>
      <c r="V101" s="417"/>
      <c r="W101" s="417"/>
      <c r="X101" s="328"/>
      <c r="Z101" s="328"/>
      <c r="AA101" s="328"/>
      <c r="AB101" s="328"/>
      <c r="AD101" s="417"/>
      <c r="AE101" s="417"/>
      <c r="AG101" s="417"/>
      <c r="AH101" s="417"/>
      <c r="AI101" s="417"/>
      <c r="AJ101" s="417"/>
      <c r="AK101" s="328">
        <v>10000000</v>
      </c>
      <c r="AL101" s="329"/>
      <c r="AM101" s="328"/>
      <c r="AN101" s="330"/>
      <c r="AO101" s="417"/>
      <c r="AP101" s="328"/>
      <c r="AQ101" s="328"/>
      <c r="AR101" s="417"/>
      <c r="AS101" s="417"/>
      <c r="AV101" s="417"/>
      <c r="AX101" s="417"/>
      <c r="AY101" s="417"/>
      <c r="BA101" s="417"/>
      <c r="BB101" s="417"/>
      <c r="BC101" s="417"/>
      <c r="BD101" s="417"/>
      <c r="BE101" s="328"/>
      <c r="BG101" s="328"/>
      <c r="BH101" s="417"/>
      <c r="BI101" s="417"/>
      <c r="BJ101" s="417"/>
      <c r="BK101" s="417"/>
      <c r="BL101" s="417"/>
      <c r="BM101" s="417"/>
      <c r="BN101" s="417"/>
      <c r="BO101" s="417"/>
      <c r="BP101" s="417"/>
      <c r="BQ101" s="417"/>
      <c r="BR101" s="417"/>
      <c r="BS101" s="328"/>
      <c r="BT101" s="417"/>
      <c r="BU101" s="417"/>
      <c r="BV101" s="417"/>
      <c r="BW101" s="417"/>
      <c r="BX101" s="417"/>
      <c r="BY101" s="417"/>
      <c r="BZ101" s="417"/>
      <c r="CA101" s="417"/>
      <c r="CB101" s="328"/>
      <c r="CC101" s="328"/>
      <c r="CD101" s="328"/>
      <c r="CE101" s="417"/>
      <c r="CF101" s="417"/>
      <c r="CG101" s="417"/>
      <c r="CH101" s="417"/>
      <c r="CI101" s="417"/>
      <c r="CJ101" s="417"/>
      <c r="CK101" s="417"/>
      <c r="CL101" s="417"/>
      <c r="CM101" s="417"/>
      <c r="CN101" s="417"/>
      <c r="CO101" s="417"/>
      <c r="CP101" s="417"/>
      <c r="CQ101" s="417"/>
      <c r="CS101" s="418"/>
      <c r="CT101" s="313"/>
    </row>
    <row r="102" spans="1:103" ht="15" customHeight="1">
      <c r="A102" s="281">
        <v>45392</v>
      </c>
      <c r="B102" s="288" t="s">
        <v>565</v>
      </c>
      <c r="C102" s="289" t="s">
        <v>566</v>
      </c>
      <c r="D102" s="417"/>
      <c r="E102" s="417"/>
      <c r="F102" s="417"/>
      <c r="G102" s="417"/>
      <c r="H102" s="417"/>
      <c r="I102" s="417"/>
      <c r="J102" s="417"/>
      <c r="K102" s="417"/>
      <c r="L102" s="417"/>
      <c r="M102" s="328"/>
      <c r="N102" s="328"/>
      <c r="O102" s="328"/>
      <c r="P102" s="328"/>
      <c r="Q102" s="417"/>
      <c r="R102" s="417"/>
      <c r="S102" s="417"/>
      <c r="T102" s="417"/>
      <c r="U102" s="417"/>
      <c r="V102" s="417"/>
      <c r="W102" s="417"/>
      <c r="X102" s="328"/>
      <c r="Z102" s="328"/>
      <c r="AA102" s="328"/>
      <c r="AB102" s="328"/>
      <c r="AD102" s="417"/>
      <c r="AE102" s="417"/>
      <c r="AF102" s="315">
        <v>5000000</v>
      </c>
      <c r="AG102" s="417"/>
      <c r="AH102" s="417"/>
      <c r="AI102" s="417"/>
      <c r="AJ102" s="417"/>
      <c r="AK102" s="328"/>
      <c r="AL102" s="329"/>
      <c r="AM102" s="328"/>
      <c r="AN102" s="330"/>
      <c r="AO102" s="417"/>
      <c r="AP102" s="328"/>
      <c r="AQ102" s="328"/>
      <c r="AR102" s="417"/>
      <c r="AS102" s="417"/>
      <c r="AV102" s="417"/>
      <c r="AX102" s="417"/>
      <c r="AY102" s="417"/>
      <c r="BA102" s="417"/>
      <c r="BB102" s="417"/>
      <c r="BC102" s="417"/>
      <c r="BD102" s="417"/>
      <c r="BE102" s="328"/>
      <c r="BG102" s="328"/>
      <c r="BH102" s="417"/>
      <c r="BI102" s="417"/>
      <c r="BJ102" s="417"/>
      <c r="BK102" s="417"/>
      <c r="BL102" s="417"/>
      <c r="BM102" s="417"/>
      <c r="BN102" s="417"/>
      <c r="BO102" s="417"/>
      <c r="BP102" s="417"/>
      <c r="BQ102" s="417"/>
      <c r="BR102" s="417"/>
      <c r="BS102" s="328"/>
      <c r="BT102" s="417"/>
      <c r="BU102" s="417"/>
      <c r="BV102" s="417"/>
      <c r="BW102" s="417"/>
      <c r="BX102" s="417"/>
      <c r="BY102" s="417"/>
      <c r="BZ102" s="417"/>
      <c r="CA102" s="417"/>
      <c r="CB102" s="328"/>
      <c r="CC102" s="328"/>
      <c r="CD102" s="328"/>
      <c r="CE102" s="417"/>
      <c r="CF102" s="417"/>
      <c r="CG102" s="417"/>
      <c r="CH102" s="417"/>
      <c r="CI102" s="417"/>
      <c r="CJ102" s="417"/>
      <c r="CK102" s="417"/>
      <c r="CL102" s="417"/>
      <c r="CM102" s="417"/>
      <c r="CN102" s="417"/>
      <c r="CO102" s="417"/>
      <c r="CP102" s="417"/>
      <c r="CQ102" s="417"/>
      <c r="CS102" s="418"/>
      <c r="CT102" s="313"/>
    </row>
    <row r="103" spans="1:103" s="455" customFormat="1" ht="15" customHeight="1">
      <c r="A103" s="455">
        <v>45469</v>
      </c>
      <c r="B103" s="288">
        <v>103</v>
      </c>
      <c r="C103" s="455" t="s">
        <v>567</v>
      </c>
      <c r="AF103" s="315">
        <v>170000</v>
      </c>
    </row>
    <row r="104" spans="1:103" s="690" customFormat="1" ht="15" customHeight="1">
      <c r="A104" s="825">
        <v>45405</v>
      </c>
      <c r="B104" s="824" t="s">
        <v>568</v>
      </c>
      <c r="C104" s="823" t="s">
        <v>569</v>
      </c>
      <c r="D104" s="683"/>
      <c r="E104" s="683"/>
      <c r="F104" s="683"/>
      <c r="G104" s="683"/>
      <c r="H104" s="683"/>
      <c r="I104" s="683"/>
      <c r="J104" s="683"/>
      <c r="K104" s="683"/>
      <c r="L104" s="683"/>
      <c r="M104" s="694"/>
      <c r="N104" s="694"/>
      <c r="O104" s="694"/>
      <c r="P104" s="694"/>
      <c r="Q104" s="683"/>
      <c r="R104" s="683"/>
      <c r="S104" s="683"/>
      <c r="T104" s="683"/>
      <c r="U104" s="683"/>
      <c r="V104" s="683"/>
      <c r="W104" s="683"/>
      <c r="X104" s="694"/>
      <c r="Y104" s="687"/>
      <c r="Z104" s="694"/>
      <c r="AA104" s="694"/>
      <c r="AB104" s="694"/>
      <c r="AC104" s="687"/>
      <c r="AD104" s="683"/>
      <c r="AE104" s="683"/>
      <c r="AF104" s="682"/>
      <c r="AG104" s="683"/>
      <c r="AH104" s="683"/>
      <c r="AI104" s="683"/>
      <c r="AJ104" s="683"/>
      <c r="AK104" s="694"/>
      <c r="AL104" s="695"/>
      <c r="AM104" s="694"/>
      <c r="AN104" s="696"/>
      <c r="AO104" s="683"/>
      <c r="AP104" s="694"/>
      <c r="AQ104" s="694"/>
      <c r="AR104" s="683"/>
      <c r="AS104" s="683"/>
      <c r="AT104" s="687"/>
      <c r="AU104" s="687"/>
      <c r="AV104" s="683"/>
      <c r="AW104" s="687"/>
      <c r="AX104" s="683"/>
      <c r="AY104" s="683"/>
      <c r="AZ104" s="687"/>
      <c r="BA104" s="683"/>
      <c r="BB104" s="683"/>
      <c r="BC104" s="683"/>
      <c r="BD104" s="683"/>
      <c r="BE104" s="694"/>
      <c r="BF104" s="687"/>
      <c r="BG104" s="694"/>
      <c r="BH104" s="683"/>
      <c r="BI104" s="683"/>
      <c r="BJ104" s="683"/>
      <c r="BK104" s="683"/>
      <c r="BL104" s="683"/>
      <c r="BM104" s="683"/>
      <c r="BN104" s="683"/>
      <c r="BO104" s="683"/>
      <c r="BP104" s="683"/>
      <c r="BQ104" s="683"/>
      <c r="BR104" s="683"/>
      <c r="BS104" s="694"/>
      <c r="BT104" s="683"/>
      <c r="BU104" s="683"/>
      <c r="BV104" s="683"/>
      <c r="BW104" s="683"/>
      <c r="BX104" s="683"/>
      <c r="BY104" s="683"/>
      <c r="BZ104" s="683"/>
      <c r="CA104" s="683"/>
      <c r="CB104" s="694"/>
      <c r="CC104" s="694"/>
      <c r="CD104" s="694"/>
      <c r="CE104" s="683"/>
      <c r="CF104" s="683"/>
      <c r="CG104" s="683"/>
      <c r="CH104" s="683"/>
      <c r="CI104" s="683"/>
      <c r="CJ104" s="683"/>
      <c r="CK104" s="683"/>
      <c r="CL104" s="683"/>
      <c r="CM104" s="683"/>
      <c r="CN104" s="683"/>
      <c r="CO104" s="683"/>
      <c r="CP104" s="683"/>
      <c r="CQ104" s="683"/>
      <c r="CR104" s="685"/>
      <c r="CS104" s="685"/>
    </row>
    <row r="105" spans="1:103" s="690" customFormat="1" ht="15" customHeight="1">
      <c r="A105" s="825"/>
      <c r="B105" s="824"/>
      <c r="C105" s="823"/>
      <c r="D105" s="683"/>
      <c r="E105" s="683"/>
      <c r="F105" s="683"/>
      <c r="G105" s="683"/>
      <c r="H105" s="683"/>
      <c r="I105" s="683"/>
      <c r="J105" s="683"/>
      <c r="K105" s="683"/>
      <c r="L105" s="683"/>
      <c r="M105" s="683"/>
      <c r="N105" s="683"/>
      <c r="O105" s="683"/>
      <c r="P105" s="683"/>
      <c r="Q105" s="683"/>
      <c r="R105" s="683"/>
      <c r="S105" s="683"/>
      <c r="T105" s="683"/>
      <c r="U105" s="683"/>
      <c r="V105" s="683"/>
      <c r="W105" s="683"/>
      <c r="X105" s="683"/>
      <c r="Y105" s="683"/>
      <c r="Z105" s="683"/>
      <c r="AA105" s="683"/>
      <c r="AB105" s="683"/>
      <c r="AC105" s="683"/>
      <c r="AD105" s="683"/>
      <c r="AE105" s="683"/>
      <c r="AF105" s="682"/>
      <c r="AG105" s="683"/>
      <c r="AH105" s="683"/>
      <c r="AI105" s="683"/>
      <c r="AJ105" s="683"/>
      <c r="AK105" s="683"/>
      <c r="AL105" s="683"/>
      <c r="AM105" s="683"/>
      <c r="AN105" s="683"/>
      <c r="AO105" s="683"/>
      <c r="AP105" s="683"/>
      <c r="AQ105" s="683"/>
      <c r="AR105" s="683"/>
      <c r="AS105" s="683"/>
      <c r="AT105" s="683"/>
      <c r="AU105" s="683"/>
      <c r="AV105" s="683"/>
      <c r="AW105" s="683"/>
      <c r="AX105" s="683"/>
      <c r="AY105" s="683"/>
      <c r="AZ105" s="683"/>
      <c r="BA105" s="683"/>
      <c r="BB105" s="683"/>
      <c r="BC105" s="683"/>
      <c r="BD105" s="683"/>
      <c r="BE105" s="683"/>
      <c r="BF105" s="683"/>
      <c r="BG105" s="683"/>
      <c r="BH105" s="683"/>
      <c r="BI105" s="683"/>
      <c r="BJ105" s="683"/>
      <c r="BK105" s="683"/>
      <c r="BL105" s="683"/>
      <c r="BM105" s="683"/>
      <c r="BN105" s="683"/>
      <c r="BO105" s="683"/>
      <c r="BQ105" s="683"/>
      <c r="BR105" s="683"/>
      <c r="BS105" s="683"/>
      <c r="BT105" s="683"/>
      <c r="BU105" s="683"/>
      <c r="BV105" s="683"/>
      <c r="BW105" s="683"/>
      <c r="BX105" s="683"/>
      <c r="BY105" s="683"/>
      <c r="BZ105" s="683"/>
      <c r="CA105" s="683"/>
      <c r="CB105" s="683"/>
      <c r="CC105" s="683"/>
      <c r="CD105" s="683"/>
      <c r="CE105" s="683"/>
      <c r="CF105" s="683"/>
      <c r="CG105" s="683"/>
      <c r="CH105" s="683"/>
      <c r="CI105" s="683"/>
      <c r="CJ105" s="683"/>
      <c r="CK105" s="683"/>
      <c r="CL105" s="685"/>
      <c r="CM105" s="685"/>
      <c r="CN105" s="685"/>
      <c r="CO105" s="685"/>
    </row>
    <row r="106" spans="1:103" ht="13.2" customHeight="1">
      <c r="A106" s="281">
        <v>45414</v>
      </c>
      <c r="B106" s="288" t="s">
        <v>570</v>
      </c>
      <c r="C106" s="327" t="s">
        <v>571</v>
      </c>
      <c r="D106" s="314"/>
      <c r="F106" s="417"/>
      <c r="G106" s="417"/>
      <c r="H106" s="417"/>
      <c r="I106" s="417"/>
      <c r="J106" s="417"/>
      <c r="K106" s="417"/>
      <c r="L106" s="417"/>
      <c r="M106" s="314"/>
      <c r="N106" s="314"/>
      <c r="O106" s="314"/>
      <c r="P106" s="314"/>
      <c r="Q106" s="417"/>
      <c r="R106" s="417"/>
      <c r="S106" s="314"/>
      <c r="T106" s="314"/>
      <c r="U106" s="314"/>
      <c r="V106" s="417"/>
      <c r="W106" s="417"/>
      <c r="X106" s="314"/>
      <c r="Z106" s="314"/>
      <c r="AA106" s="282"/>
      <c r="AB106" s="314"/>
      <c r="AD106" s="282"/>
      <c r="AE106" s="313"/>
      <c r="AG106" s="417"/>
      <c r="AH106" s="417"/>
      <c r="AI106" s="417"/>
      <c r="AJ106" s="417"/>
      <c r="AK106" s="417"/>
      <c r="AO106" s="282"/>
      <c r="AP106" s="417"/>
      <c r="AQ106" s="314"/>
      <c r="AR106" s="314"/>
      <c r="AS106" s="417"/>
      <c r="AT106" s="417"/>
      <c r="AU106" s="314">
        <v>247685</v>
      </c>
      <c r="AV106" s="314"/>
      <c r="AW106" s="417"/>
      <c r="AX106" s="314"/>
      <c r="AY106" s="417"/>
      <c r="AZ106" s="417"/>
      <c r="BA106" s="314"/>
      <c r="BB106" s="417"/>
      <c r="BC106" s="417"/>
      <c r="BD106" s="417"/>
      <c r="BE106" s="417"/>
      <c r="BF106" s="417"/>
      <c r="BG106" s="314"/>
      <c r="BH106" s="412"/>
      <c r="BI106" s="314"/>
      <c r="BJ106" s="417"/>
      <c r="BK106" s="314"/>
      <c r="BL106" s="314"/>
      <c r="BM106" s="314"/>
      <c r="BO106" s="417"/>
      <c r="BP106" s="417"/>
      <c r="BQ106" s="314"/>
      <c r="BR106" s="417"/>
      <c r="BS106" s="417"/>
      <c r="BT106" s="282"/>
      <c r="BU106" s="282"/>
      <c r="BV106" s="314"/>
      <c r="BW106" s="417"/>
      <c r="BX106" s="417"/>
      <c r="BY106" s="417"/>
      <c r="BZ106" s="417"/>
      <c r="CA106" s="417"/>
      <c r="CB106" s="417"/>
      <c r="CC106" s="417"/>
      <c r="CE106" s="314"/>
      <c r="CF106" s="417"/>
      <c r="CG106" s="417"/>
      <c r="CH106" s="417"/>
      <c r="CI106" s="417"/>
      <c r="CJ106" s="417"/>
      <c r="CK106" s="417"/>
      <c r="CL106" s="417"/>
      <c r="CM106" s="417"/>
      <c r="CN106" s="417"/>
      <c r="CO106" s="417"/>
      <c r="CP106" s="417"/>
      <c r="CQ106" s="417"/>
      <c r="CR106" s="417"/>
      <c r="CS106" s="417"/>
      <c r="CT106" s="417"/>
      <c r="CU106" s="417"/>
      <c r="CV106" s="417"/>
      <c r="CW106" s="417"/>
      <c r="CX106" s="418"/>
      <c r="CY106" s="418"/>
    </row>
    <row r="107" spans="1:103" ht="13.2" customHeight="1">
      <c r="A107" s="281"/>
      <c r="B107" s="288"/>
      <c r="C107" s="327" t="s">
        <v>572</v>
      </c>
      <c r="D107" s="314"/>
      <c r="F107" s="417"/>
      <c r="G107" s="417"/>
      <c r="H107" s="417"/>
      <c r="I107" s="417"/>
      <c r="J107" s="417"/>
      <c r="K107" s="417"/>
      <c r="L107" s="417"/>
      <c r="M107" s="314"/>
      <c r="N107" s="314"/>
      <c r="O107" s="314"/>
      <c r="P107" s="314"/>
      <c r="Q107" s="417"/>
      <c r="R107" s="417"/>
      <c r="S107" s="314"/>
      <c r="T107" s="314"/>
      <c r="U107" s="314"/>
      <c r="V107" s="417"/>
      <c r="W107" s="417"/>
      <c r="X107" s="314"/>
      <c r="Z107" s="314"/>
      <c r="AA107" s="282"/>
      <c r="AB107" s="314"/>
      <c r="AD107" s="282"/>
      <c r="AE107" s="313"/>
      <c r="AG107" s="417"/>
      <c r="AH107" s="417"/>
      <c r="AI107" s="417"/>
      <c r="AJ107" s="417"/>
      <c r="AK107" s="417"/>
      <c r="AO107" s="282"/>
      <c r="AP107" s="417"/>
      <c r="AQ107" s="314"/>
      <c r="AR107" s="314"/>
      <c r="AS107" s="417"/>
      <c r="AT107" s="417"/>
      <c r="AU107" s="574">
        <v>-205744.75</v>
      </c>
      <c r="AV107" s="314"/>
      <c r="AW107" s="417"/>
      <c r="AX107" s="314"/>
      <c r="AY107" s="417"/>
      <c r="AZ107" s="417"/>
      <c r="BA107" s="314"/>
      <c r="BB107" s="417"/>
      <c r="BC107" s="417"/>
      <c r="BD107" s="417"/>
      <c r="BE107" s="417"/>
      <c r="BF107" s="417"/>
      <c r="BG107" s="314"/>
      <c r="BH107" s="412"/>
      <c r="BI107" s="314"/>
      <c r="BJ107" s="417"/>
      <c r="BK107" s="314"/>
      <c r="BL107" s="314"/>
      <c r="BM107" s="314"/>
      <c r="BO107" s="417"/>
      <c r="BP107" s="417"/>
      <c r="BQ107" s="314"/>
      <c r="BR107" s="417"/>
      <c r="BS107" s="417"/>
      <c r="BT107" s="282"/>
      <c r="BU107" s="282"/>
      <c r="BV107" s="314"/>
      <c r="BW107" s="417"/>
      <c r="BX107" s="417"/>
      <c r="BY107" s="417"/>
      <c r="BZ107" s="417"/>
      <c r="CA107" s="417"/>
      <c r="CB107" s="417"/>
      <c r="CC107" s="417"/>
      <c r="CE107" s="314"/>
      <c r="CF107" s="417"/>
      <c r="CG107" s="417"/>
      <c r="CH107" s="417"/>
      <c r="CI107" s="417"/>
      <c r="CJ107" s="417"/>
      <c r="CK107" s="417"/>
      <c r="CL107" s="417"/>
      <c r="CM107" s="417"/>
      <c r="CN107" s="417"/>
      <c r="CO107" s="417"/>
      <c r="CP107" s="417"/>
      <c r="CQ107" s="417"/>
      <c r="CR107" s="417"/>
      <c r="CS107" s="417"/>
      <c r="CT107" s="417"/>
      <c r="CU107" s="417"/>
      <c r="CV107" s="417"/>
      <c r="CW107" s="417"/>
      <c r="CX107" s="418"/>
      <c r="CY107" s="418"/>
    </row>
    <row r="108" spans="1:103" ht="13.2" customHeight="1">
      <c r="A108" s="281"/>
      <c r="B108" s="288"/>
      <c r="C108" s="327" t="s">
        <v>573</v>
      </c>
      <c r="D108" s="314"/>
      <c r="F108" s="417"/>
      <c r="G108" s="417"/>
      <c r="H108" s="417"/>
      <c r="I108" s="417"/>
      <c r="J108" s="417"/>
      <c r="K108" s="417"/>
      <c r="L108" s="417"/>
      <c r="M108" s="314"/>
      <c r="N108" s="314"/>
      <c r="O108" s="314"/>
      <c r="P108" s="314"/>
      <c r="Q108" s="417"/>
      <c r="R108" s="417"/>
      <c r="S108" s="314"/>
      <c r="T108" s="314"/>
      <c r="U108" s="314"/>
      <c r="V108" s="417"/>
      <c r="W108" s="417"/>
      <c r="X108" s="314"/>
      <c r="Z108" s="314"/>
      <c r="AA108" s="282"/>
      <c r="AB108" s="314"/>
      <c r="AD108" s="282"/>
      <c r="AE108" s="313"/>
      <c r="AG108" s="417"/>
      <c r="AH108" s="417"/>
      <c r="AI108" s="417"/>
      <c r="AJ108" s="417"/>
      <c r="AK108" s="417"/>
      <c r="AO108" s="282"/>
      <c r="AP108" s="417"/>
      <c r="AQ108" s="314"/>
      <c r="AR108" s="314"/>
      <c r="AS108" s="417"/>
      <c r="AT108" s="417"/>
      <c r="AU108" s="314">
        <v>-0.3</v>
      </c>
      <c r="AV108" s="314"/>
      <c r="AW108" s="417"/>
      <c r="AX108" s="314"/>
      <c r="AY108" s="417"/>
      <c r="AZ108" s="417"/>
      <c r="BA108" s="314"/>
      <c r="BB108" s="417"/>
      <c r="BC108" s="417"/>
      <c r="BD108" s="417"/>
      <c r="BE108" s="417"/>
      <c r="BF108" s="417"/>
      <c r="BG108" s="314"/>
      <c r="BH108" s="412"/>
      <c r="BI108" s="314"/>
      <c r="BJ108" s="417"/>
      <c r="BK108" s="314"/>
      <c r="BL108" s="314"/>
      <c r="BM108" s="314"/>
      <c r="BO108" s="417"/>
      <c r="BP108" s="417"/>
      <c r="BQ108" s="314"/>
      <c r="BR108" s="417"/>
      <c r="BS108" s="417"/>
      <c r="BT108" s="282"/>
      <c r="BU108" s="282"/>
      <c r="BV108" s="314"/>
      <c r="BW108" s="417"/>
      <c r="BX108" s="417"/>
      <c r="BY108" s="417"/>
      <c r="BZ108" s="417"/>
      <c r="CA108" s="417"/>
      <c r="CB108" s="417"/>
      <c r="CC108" s="417"/>
      <c r="CE108" s="314"/>
      <c r="CF108" s="417"/>
      <c r="CG108" s="417"/>
      <c r="CH108" s="417"/>
      <c r="CI108" s="417"/>
      <c r="CJ108" s="417"/>
      <c r="CK108" s="417"/>
      <c r="CL108" s="417"/>
      <c r="CM108" s="417"/>
      <c r="CN108" s="417"/>
      <c r="CO108" s="417"/>
      <c r="CP108" s="417"/>
      <c r="CQ108" s="417"/>
      <c r="CR108" s="417"/>
      <c r="CS108" s="417"/>
      <c r="CT108" s="417"/>
      <c r="CU108" s="417"/>
      <c r="CV108" s="417"/>
      <c r="CW108" s="417"/>
      <c r="CX108" s="418"/>
      <c r="CY108" s="418"/>
    </row>
    <row r="109" spans="1:103" ht="15" customHeight="1">
      <c r="A109" s="281"/>
      <c r="B109" s="288"/>
      <c r="C109" s="289" t="s">
        <v>574</v>
      </c>
      <c r="D109" s="417"/>
      <c r="E109" s="417"/>
      <c r="F109" s="417"/>
      <c r="G109" s="417"/>
      <c r="H109" s="417"/>
      <c r="I109" s="417"/>
      <c r="J109" s="417"/>
      <c r="K109" s="417"/>
      <c r="L109" s="417"/>
      <c r="M109" s="329"/>
      <c r="N109" s="329"/>
      <c r="O109" s="329"/>
      <c r="P109" s="329"/>
      <c r="Q109" s="417"/>
      <c r="R109" s="417"/>
      <c r="S109" s="417"/>
      <c r="T109" s="417"/>
      <c r="U109" s="417"/>
      <c r="V109" s="417"/>
      <c r="W109" s="417"/>
      <c r="X109" s="329"/>
      <c r="Y109" s="282"/>
      <c r="Z109" s="329"/>
      <c r="AA109" s="329"/>
      <c r="AB109" s="329"/>
      <c r="AC109" s="282"/>
      <c r="AD109" s="417"/>
      <c r="AE109" s="417"/>
      <c r="AG109" s="417"/>
      <c r="AH109" s="417"/>
      <c r="AI109" s="417"/>
      <c r="AJ109" s="417"/>
      <c r="AK109" s="329"/>
      <c r="AL109" s="329"/>
      <c r="AM109" s="417"/>
      <c r="AN109" s="331"/>
      <c r="AO109" s="417"/>
      <c r="AP109" s="329"/>
      <c r="AQ109" s="329"/>
      <c r="AR109" s="417"/>
      <c r="AS109" s="417"/>
      <c r="AT109" s="282"/>
      <c r="AU109" s="282"/>
      <c r="AV109" s="417"/>
      <c r="AW109" s="282"/>
      <c r="AX109" s="417"/>
      <c r="AY109" s="417"/>
      <c r="BA109" s="282">
        <v>101700</v>
      </c>
      <c r="BC109" s="417"/>
      <c r="BD109" s="417"/>
      <c r="BE109" s="329"/>
      <c r="BF109" s="282"/>
      <c r="BG109" s="329"/>
      <c r="BH109" s="417"/>
      <c r="BI109" s="417"/>
      <c r="BJ109" s="417"/>
      <c r="BK109" s="417"/>
      <c r="BL109" s="417"/>
      <c r="BM109" s="417"/>
      <c r="BN109" s="417"/>
      <c r="BO109" s="417"/>
      <c r="BP109" s="417"/>
      <c r="BQ109" s="417"/>
      <c r="BR109" s="417"/>
      <c r="BS109" s="329"/>
      <c r="BT109" s="417"/>
      <c r="BU109" s="417"/>
      <c r="BV109" s="417"/>
      <c r="BW109" s="417"/>
      <c r="BX109" s="417"/>
      <c r="BY109" s="417"/>
      <c r="BZ109" s="417"/>
      <c r="CA109" s="417"/>
      <c r="CB109" s="329"/>
      <c r="CC109" s="329"/>
      <c r="CD109" s="329"/>
      <c r="CE109" s="417"/>
      <c r="CF109" s="417"/>
      <c r="CG109" s="417"/>
      <c r="CH109" s="417"/>
      <c r="CI109" s="417"/>
      <c r="CJ109" s="417"/>
      <c r="CK109" s="417"/>
      <c r="CL109" s="417"/>
      <c r="CM109" s="417"/>
      <c r="CN109" s="417"/>
      <c r="CO109" s="417"/>
      <c r="CP109" s="417"/>
      <c r="CQ109" s="417"/>
      <c r="CS109" s="418"/>
      <c r="CT109" s="313"/>
    </row>
    <row r="110" spans="1:103">
      <c r="B110" s="288"/>
      <c r="C110" s="327" t="s">
        <v>575</v>
      </c>
      <c r="D110" s="314"/>
      <c r="L110" s="282"/>
      <c r="M110" s="282"/>
      <c r="N110" s="282"/>
      <c r="O110" s="282"/>
      <c r="P110" s="282"/>
      <c r="Q110" s="282"/>
      <c r="R110" s="282"/>
      <c r="S110" s="282"/>
      <c r="Y110" s="282"/>
      <c r="Z110" s="282"/>
      <c r="AA110" s="314"/>
      <c r="AC110" s="313"/>
      <c r="AD110" s="282"/>
      <c r="AE110" s="282"/>
      <c r="AK110" s="282"/>
      <c r="AL110" s="282"/>
      <c r="AM110" s="282"/>
      <c r="AN110" s="282"/>
      <c r="AT110" s="313"/>
      <c r="AU110" s="313"/>
      <c r="AW110" s="282"/>
      <c r="AY110" s="282"/>
      <c r="AZ110" s="313"/>
      <c r="BF110" s="282"/>
      <c r="BJ110" s="282"/>
      <c r="BK110" s="282"/>
      <c r="BN110" s="313"/>
      <c r="BO110" s="282"/>
      <c r="BP110" s="282"/>
      <c r="BR110" s="315">
        <v>18499.5</v>
      </c>
      <c r="CD110" s="313"/>
      <c r="CS110" s="418"/>
      <c r="CU110" s="418"/>
      <c r="CV110" s="418"/>
      <c r="CW110" s="418"/>
      <c r="CX110" s="418"/>
    </row>
    <row r="111" spans="1:103" s="466" customFormat="1">
      <c r="A111" s="462">
        <v>45427</v>
      </c>
      <c r="B111" s="463" t="s">
        <v>576</v>
      </c>
      <c r="C111" s="474" t="s">
        <v>577</v>
      </c>
      <c r="D111" s="467"/>
      <c r="H111" s="465"/>
      <c r="I111" s="465"/>
      <c r="J111" s="465"/>
      <c r="L111" s="473"/>
      <c r="M111" s="473"/>
      <c r="N111" s="473"/>
      <c r="O111" s="473"/>
      <c r="P111" s="473"/>
      <c r="Q111" s="473"/>
      <c r="R111" s="473"/>
      <c r="S111" s="473"/>
      <c r="Y111" s="473"/>
      <c r="Z111" s="473"/>
      <c r="AA111" s="467"/>
      <c r="AD111" s="473"/>
      <c r="AE111" s="473"/>
      <c r="AF111" s="468"/>
      <c r="AK111" s="473"/>
      <c r="AL111" s="467">
        <v>4333725</v>
      </c>
      <c r="AM111" s="473"/>
      <c r="AN111" s="473"/>
      <c r="AW111" s="473"/>
      <c r="AY111" s="473"/>
      <c r="BF111" s="473"/>
      <c r="BJ111" s="473"/>
      <c r="BK111" s="473"/>
      <c r="BO111" s="473"/>
      <c r="BP111" s="473"/>
      <c r="CF111" s="465"/>
      <c r="CG111" s="465"/>
      <c r="CH111" s="465"/>
      <c r="CI111" s="465"/>
      <c r="CJ111" s="465"/>
      <c r="CK111" s="465"/>
      <c r="CL111" s="465"/>
      <c r="CM111" s="465"/>
      <c r="CN111" s="465"/>
      <c r="CO111" s="465"/>
      <c r="CP111" s="465"/>
      <c r="CQ111" s="465"/>
      <c r="CR111" s="465"/>
      <c r="CS111" s="465"/>
      <c r="CT111" s="465"/>
      <c r="CU111" s="465"/>
      <c r="CV111" s="465"/>
      <c r="CW111" s="465"/>
      <c r="CX111" s="465"/>
    </row>
    <row r="112" spans="1:103" s="466" customFormat="1">
      <c r="A112" s="462"/>
      <c r="B112" s="463"/>
      <c r="C112" s="474" t="s">
        <v>578</v>
      </c>
      <c r="D112" s="467"/>
      <c r="H112" s="465"/>
      <c r="I112" s="465"/>
      <c r="J112" s="465"/>
      <c r="L112" s="473"/>
      <c r="M112" s="473"/>
      <c r="N112" s="473"/>
      <c r="O112" s="473"/>
      <c r="P112" s="473"/>
      <c r="Q112" s="473"/>
      <c r="R112" s="473"/>
      <c r="S112" s="473"/>
      <c r="Y112" s="473"/>
      <c r="Z112" s="473"/>
      <c r="AA112" s="467"/>
      <c r="AD112" s="473"/>
      <c r="AE112" s="473"/>
      <c r="AF112" s="468"/>
      <c r="AK112" s="473"/>
      <c r="AL112" s="633">
        <v>-276090.53000000003</v>
      </c>
      <c r="AM112" s="473"/>
      <c r="AN112" s="473"/>
      <c r="AW112" s="473"/>
      <c r="AY112" s="473"/>
      <c r="BF112" s="473"/>
      <c r="BJ112" s="473"/>
      <c r="BK112" s="473"/>
      <c r="BO112" s="473"/>
      <c r="BP112" s="473"/>
      <c r="CF112" s="465"/>
      <c r="CG112" s="465"/>
      <c r="CH112" s="465"/>
      <c r="CI112" s="465"/>
      <c r="CJ112" s="465"/>
      <c r="CK112" s="465"/>
      <c r="CL112" s="465"/>
      <c r="CM112" s="465"/>
      <c r="CN112" s="465"/>
      <c r="CO112" s="465"/>
      <c r="CP112" s="465"/>
      <c r="CQ112" s="465"/>
      <c r="CR112" s="465"/>
      <c r="CS112" s="465"/>
      <c r="CT112" s="465"/>
      <c r="CU112" s="465"/>
      <c r="CV112" s="465"/>
      <c r="CW112" s="465"/>
      <c r="CX112" s="465"/>
    </row>
    <row r="113" spans="1:103" ht="13.2" customHeight="1">
      <c r="A113" s="316">
        <v>45397</v>
      </c>
      <c r="B113" s="288" t="s">
        <v>579</v>
      </c>
      <c r="C113" s="327" t="s">
        <v>580</v>
      </c>
      <c r="D113" s="314"/>
      <c r="E113" s="417"/>
      <c r="F113" s="417"/>
      <c r="G113" s="417"/>
      <c r="H113" s="417"/>
      <c r="I113" s="417"/>
      <c r="J113" s="417"/>
      <c r="K113" s="417"/>
      <c r="L113" s="417"/>
      <c r="M113" s="314"/>
      <c r="N113" s="314"/>
      <c r="O113" s="314"/>
      <c r="P113" s="314"/>
      <c r="Q113" s="417"/>
      <c r="R113" s="417"/>
      <c r="S113" s="314"/>
      <c r="T113" s="314"/>
      <c r="U113" s="314"/>
      <c r="V113" s="417"/>
      <c r="W113" s="417"/>
      <c r="X113" s="314"/>
      <c r="Z113" s="314"/>
      <c r="AA113" s="282"/>
      <c r="AB113" s="314"/>
      <c r="AD113" s="282"/>
      <c r="AE113" s="417"/>
      <c r="AG113" s="417"/>
      <c r="AH113" s="417"/>
      <c r="AI113" s="417"/>
      <c r="AJ113" s="417"/>
      <c r="AL113" s="313"/>
      <c r="AM113" s="282"/>
      <c r="AO113" s="282"/>
      <c r="AP113" s="417"/>
      <c r="AQ113" s="314"/>
      <c r="AR113" s="314"/>
      <c r="AS113" s="417"/>
      <c r="AT113" s="417"/>
      <c r="AV113" s="314"/>
      <c r="AW113" s="417"/>
      <c r="AX113" s="314"/>
      <c r="AY113" s="314"/>
      <c r="AZ113" s="313"/>
      <c r="BA113" s="417"/>
      <c r="BB113" s="417"/>
      <c r="BC113" s="417"/>
      <c r="BD113" s="417"/>
      <c r="BE113" s="417"/>
      <c r="BF113" s="417"/>
      <c r="BG113" s="314"/>
      <c r="BH113" s="412"/>
      <c r="BI113" s="314"/>
      <c r="BJ113" s="417"/>
      <c r="BK113" s="314"/>
      <c r="BL113" s="314"/>
      <c r="BM113" s="314"/>
      <c r="BO113" s="417"/>
      <c r="BP113" s="417"/>
      <c r="BQ113" s="314"/>
      <c r="BR113" s="417"/>
      <c r="BS113" s="417">
        <v>350000</v>
      </c>
      <c r="BT113" s="282"/>
      <c r="BU113" s="282"/>
      <c r="BV113" s="314"/>
      <c r="BW113" s="314"/>
      <c r="BX113" s="417"/>
      <c r="BY113" s="417"/>
      <c r="BZ113" s="417"/>
      <c r="CA113" s="417"/>
      <c r="CB113" s="417"/>
      <c r="CC113" s="417"/>
      <c r="CE113" s="314"/>
      <c r="CF113" s="417"/>
      <c r="CG113" s="417"/>
      <c r="CH113" s="417"/>
      <c r="CI113" s="417"/>
      <c r="CJ113" s="417"/>
      <c r="CK113" s="417"/>
      <c r="CL113" s="417"/>
      <c r="CM113" s="417"/>
      <c r="CN113" s="417"/>
      <c r="CO113" s="417"/>
      <c r="CP113" s="417"/>
      <c r="CQ113" s="417"/>
      <c r="CR113" s="417"/>
      <c r="CS113" s="417"/>
      <c r="CT113" s="417"/>
      <c r="CU113" s="417"/>
      <c r="CV113" s="417"/>
      <c r="CW113" s="417"/>
      <c r="CX113" s="418"/>
      <c r="CY113" s="418"/>
    </row>
    <row r="114" spans="1:103" s="466" customFormat="1" ht="15" customHeight="1">
      <c r="A114" s="471">
        <v>45397</v>
      </c>
      <c r="B114" s="463" t="s">
        <v>581</v>
      </c>
      <c r="C114" s="470" t="s">
        <v>582</v>
      </c>
      <c r="D114" s="472"/>
      <c r="E114" s="472"/>
      <c r="F114" s="472"/>
      <c r="G114" s="472"/>
      <c r="H114" s="472"/>
      <c r="I114" s="472"/>
      <c r="J114" s="472"/>
      <c r="K114" s="472"/>
      <c r="L114" s="472"/>
      <c r="M114" s="486"/>
      <c r="N114" s="486"/>
      <c r="O114" s="486"/>
      <c r="P114" s="486"/>
      <c r="Q114" s="472"/>
      <c r="R114" s="472"/>
      <c r="S114" s="472"/>
      <c r="T114" s="472"/>
      <c r="U114" s="472"/>
      <c r="V114" s="472">
        <v>3435965</v>
      </c>
      <c r="W114" s="472"/>
      <c r="X114" s="486"/>
      <c r="Y114" s="467"/>
      <c r="Z114" s="486"/>
      <c r="AA114" s="486"/>
      <c r="AB114" s="486"/>
      <c r="AC114" s="467"/>
      <c r="AD114" s="472"/>
      <c r="AE114" s="472"/>
      <c r="AF114" s="468"/>
      <c r="AG114" s="472"/>
      <c r="AH114" s="472"/>
      <c r="AI114" s="472"/>
      <c r="AJ114" s="472"/>
      <c r="AK114" s="486"/>
      <c r="AL114" s="487"/>
      <c r="AM114" s="486"/>
      <c r="AN114" s="488"/>
      <c r="AO114" s="472"/>
      <c r="AP114" s="486"/>
      <c r="AQ114" s="486"/>
      <c r="AR114" s="472"/>
      <c r="AS114" s="472"/>
      <c r="AT114" s="467"/>
      <c r="AU114" s="467"/>
      <c r="AV114" s="472"/>
      <c r="AW114" s="467"/>
      <c r="AX114" s="472"/>
      <c r="AY114" s="472"/>
      <c r="AZ114" s="467"/>
      <c r="BA114" s="472"/>
      <c r="BB114" s="472"/>
      <c r="BC114" s="472"/>
      <c r="BD114" s="472"/>
      <c r="BE114" s="486"/>
      <c r="BF114" s="467"/>
      <c r="BG114" s="486"/>
      <c r="BH114" s="472"/>
      <c r="BI114" s="472"/>
      <c r="BJ114" s="472"/>
      <c r="BK114" s="472"/>
      <c r="BL114" s="472"/>
      <c r="BM114" s="472"/>
      <c r="BN114" s="472"/>
      <c r="BO114" s="472"/>
      <c r="BP114" s="472"/>
      <c r="BQ114" s="472"/>
      <c r="BR114" s="472"/>
      <c r="BS114" s="486"/>
      <c r="BT114" s="472"/>
      <c r="BU114" s="472"/>
      <c r="BV114" s="472"/>
      <c r="BW114" s="472"/>
      <c r="BY114" s="472"/>
      <c r="BZ114" s="472"/>
      <c r="CA114" s="472"/>
      <c r="CB114" s="486"/>
      <c r="CC114" s="486"/>
      <c r="CD114" s="486"/>
      <c r="CE114" s="472"/>
      <c r="CF114" s="472"/>
      <c r="CG114" s="472"/>
      <c r="CH114" s="472"/>
      <c r="CI114" s="472"/>
      <c r="CJ114" s="472"/>
      <c r="CK114" s="472"/>
      <c r="CL114" s="472"/>
      <c r="CM114" s="472"/>
      <c r="CN114" s="472"/>
      <c r="CO114" s="472"/>
      <c r="CP114" s="472"/>
      <c r="CQ114" s="472"/>
      <c r="CR114" s="465"/>
      <c r="CS114" s="465"/>
    </row>
    <row r="115" spans="1:103" s="466" customFormat="1" ht="15" customHeight="1">
      <c r="A115" s="471"/>
      <c r="B115" s="463"/>
      <c r="C115" s="470" t="s">
        <v>583</v>
      </c>
      <c r="D115" s="472"/>
      <c r="E115" s="472"/>
      <c r="F115" s="472"/>
      <c r="G115" s="472"/>
      <c r="H115" s="472"/>
      <c r="I115" s="472"/>
      <c r="J115" s="472"/>
      <c r="K115" s="472"/>
      <c r="L115" s="472"/>
      <c r="M115" s="486"/>
      <c r="N115" s="486"/>
      <c r="O115" s="486"/>
      <c r="P115" s="486"/>
      <c r="Q115" s="472"/>
      <c r="R115" s="472"/>
      <c r="S115" s="472"/>
      <c r="T115" s="472"/>
      <c r="U115" s="472"/>
      <c r="V115" s="472">
        <v>-11</v>
      </c>
      <c r="W115" s="472"/>
      <c r="X115" s="486"/>
      <c r="Y115" s="467"/>
      <c r="Z115" s="486"/>
      <c r="AA115" s="486"/>
      <c r="AB115" s="486"/>
      <c r="AC115" s="467"/>
      <c r="AD115" s="472"/>
      <c r="AE115" s="472"/>
      <c r="AF115" s="468"/>
      <c r="AG115" s="472"/>
      <c r="AH115" s="472"/>
      <c r="AI115" s="472"/>
      <c r="AJ115" s="472"/>
      <c r="AK115" s="486"/>
      <c r="AL115" s="487"/>
      <c r="AM115" s="486"/>
      <c r="AN115" s="488"/>
      <c r="AO115" s="472"/>
      <c r="AP115" s="486"/>
      <c r="AQ115" s="486"/>
      <c r="AR115" s="472"/>
      <c r="AS115" s="472"/>
      <c r="AT115" s="467"/>
      <c r="AU115" s="467"/>
      <c r="AV115" s="472"/>
      <c r="AW115" s="467"/>
      <c r="AX115" s="472"/>
      <c r="AY115" s="472"/>
      <c r="AZ115" s="467"/>
      <c r="BA115" s="472"/>
      <c r="BB115" s="472"/>
      <c r="BC115" s="472"/>
      <c r="BD115" s="472"/>
      <c r="BE115" s="486"/>
      <c r="BF115" s="467"/>
      <c r="BG115" s="486"/>
      <c r="BH115" s="472"/>
      <c r="BI115" s="472"/>
      <c r="BJ115" s="472"/>
      <c r="BK115" s="472"/>
      <c r="BL115" s="472"/>
      <c r="BM115" s="472"/>
      <c r="BN115" s="472"/>
      <c r="BO115" s="472"/>
      <c r="BP115" s="472"/>
      <c r="BQ115" s="472"/>
      <c r="BR115" s="472"/>
      <c r="BS115" s="486"/>
      <c r="BT115" s="472"/>
      <c r="BU115" s="472"/>
      <c r="BV115" s="472"/>
      <c r="BW115" s="472"/>
      <c r="BY115" s="472"/>
      <c r="BZ115" s="472"/>
      <c r="CA115" s="472"/>
      <c r="CB115" s="486"/>
      <c r="CC115" s="486"/>
      <c r="CD115" s="486"/>
      <c r="CE115" s="472"/>
      <c r="CF115" s="472"/>
      <c r="CG115" s="472"/>
      <c r="CH115" s="472"/>
      <c r="CI115" s="472"/>
      <c r="CJ115" s="472"/>
      <c r="CK115" s="472"/>
      <c r="CL115" s="472"/>
      <c r="CM115" s="472"/>
      <c r="CN115" s="472"/>
      <c r="CO115" s="472"/>
      <c r="CP115" s="472"/>
      <c r="CQ115" s="472"/>
      <c r="CR115" s="465"/>
      <c r="CS115" s="465"/>
    </row>
    <row r="116" spans="1:103" s="466" customFormat="1" ht="15" customHeight="1">
      <c r="A116" s="462">
        <v>45397</v>
      </c>
      <c r="B116" s="821" t="s">
        <v>584</v>
      </c>
      <c r="C116" s="470" t="s">
        <v>585</v>
      </c>
      <c r="D116" s="472"/>
      <c r="E116" s="472"/>
      <c r="F116" s="472"/>
      <c r="G116" s="472"/>
      <c r="H116" s="472"/>
      <c r="I116" s="472"/>
      <c r="J116" s="472"/>
      <c r="K116" s="472"/>
      <c r="L116" s="472"/>
      <c r="M116" s="467"/>
      <c r="N116" s="467"/>
      <c r="O116" s="467"/>
      <c r="P116" s="467"/>
      <c r="Q116" s="472"/>
      <c r="R116" s="472"/>
      <c r="S116" s="472"/>
      <c r="T116" s="472"/>
      <c r="U116" s="472"/>
      <c r="V116" s="472"/>
      <c r="W116" s="467"/>
      <c r="X116" s="467"/>
      <c r="Y116" s="467"/>
      <c r="Z116" s="467"/>
      <c r="AA116" s="467"/>
      <c r="AB116" s="467"/>
      <c r="AC116" s="467"/>
      <c r="AD116" s="472"/>
      <c r="AE116" s="472"/>
      <c r="AF116" s="468"/>
      <c r="AG116" s="472"/>
      <c r="AH116" s="472"/>
      <c r="AI116" s="472"/>
      <c r="AJ116" s="472"/>
      <c r="AK116" s="467"/>
      <c r="AL116" s="473"/>
      <c r="AM116" s="467"/>
      <c r="AN116" s="467">
        <v>3450000</v>
      </c>
      <c r="AO116" s="472"/>
      <c r="AP116" s="467"/>
      <c r="AQ116" s="467"/>
      <c r="AR116" s="472"/>
      <c r="AS116" s="472"/>
      <c r="AT116" s="467"/>
      <c r="AU116" s="467"/>
      <c r="AV116" s="472"/>
      <c r="AW116" s="467"/>
      <c r="AX116" s="472"/>
      <c r="AY116" s="472"/>
      <c r="AZ116" s="467"/>
      <c r="BA116" s="472"/>
      <c r="BB116" s="472"/>
      <c r="BC116" s="472"/>
      <c r="BD116" s="472"/>
      <c r="BE116" s="467"/>
      <c r="BF116" s="473"/>
      <c r="BG116" s="467"/>
      <c r="BH116" s="472"/>
      <c r="BI116" s="472"/>
      <c r="BJ116" s="472"/>
      <c r="BK116" s="472"/>
      <c r="BL116" s="472"/>
      <c r="BM116" s="472"/>
      <c r="BN116" s="472"/>
      <c r="BO116" s="472"/>
      <c r="BP116" s="472"/>
      <c r="BQ116" s="472"/>
      <c r="BR116" s="467"/>
      <c r="BS116" s="473"/>
      <c r="BT116" s="472"/>
      <c r="BU116" s="472"/>
      <c r="BV116" s="472"/>
      <c r="BW116" s="472"/>
      <c r="BX116" s="472"/>
      <c r="BY116" s="472"/>
      <c r="BZ116" s="472"/>
      <c r="CA116" s="472"/>
      <c r="CB116" s="467"/>
      <c r="CC116" s="467"/>
      <c r="CD116" s="472"/>
      <c r="CE116" s="472"/>
      <c r="CF116" s="472"/>
      <c r="CG116" s="472"/>
      <c r="CH116" s="472"/>
      <c r="CI116" s="472"/>
      <c r="CJ116" s="472"/>
      <c r="CK116" s="472"/>
      <c r="CL116" s="472"/>
      <c r="CM116" s="472"/>
      <c r="CN116" s="472"/>
      <c r="CO116" s="472"/>
      <c r="CP116" s="472"/>
      <c r="CQ116" s="472"/>
      <c r="CR116" s="472"/>
      <c r="CS116" s="465"/>
      <c r="CT116" s="465"/>
    </row>
    <row r="117" spans="1:103" s="466" customFormat="1" ht="15" customHeight="1">
      <c r="A117" s="462">
        <v>45533</v>
      </c>
      <c r="B117" s="821"/>
      <c r="C117" s="470" t="s">
        <v>586</v>
      </c>
      <c r="D117" s="472"/>
      <c r="E117" s="472"/>
      <c r="F117" s="472"/>
      <c r="G117" s="472"/>
      <c r="H117" s="472"/>
      <c r="I117" s="472"/>
      <c r="J117" s="472"/>
      <c r="K117" s="472"/>
      <c r="L117" s="472"/>
      <c r="M117" s="467"/>
      <c r="N117" s="467"/>
      <c r="O117" s="467"/>
      <c r="P117" s="467"/>
      <c r="Q117" s="472"/>
      <c r="R117" s="472"/>
      <c r="S117" s="472"/>
      <c r="T117" s="472"/>
      <c r="U117" s="472"/>
      <c r="V117" s="472"/>
      <c r="W117" s="467"/>
      <c r="X117" s="467"/>
      <c r="Y117" s="467"/>
      <c r="Z117" s="467"/>
      <c r="AA117" s="467"/>
      <c r="AB117" s="467"/>
      <c r="AC117" s="467"/>
      <c r="AD117" s="472"/>
      <c r="AE117" s="472"/>
      <c r="AF117" s="468"/>
      <c r="AG117" s="472"/>
      <c r="AH117" s="472"/>
      <c r="AI117" s="472"/>
      <c r="AJ117" s="472"/>
      <c r="AK117" s="467"/>
      <c r="AL117" s="473"/>
      <c r="AM117" s="467"/>
      <c r="AN117" s="586">
        <v>-215000</v>
      </c>
      <c r="AO117" s="472"/>
      <c r="AP117" s="467"/>
      <c r="AQ117" s="467"/>
      <c r="AR117" s="472"/>
      <c r="AS117" s="472"/>
      <c r="AT117" s="467"/>
      <c r="AU117" s="467"/>
      <c r="AV117" s="472"/>
      <c r="AW117" s="467"/>
      <c r="AX117" s="472"/>
      <c r="AY117" s="472"/>
      <c r="AZ117" s="467"/>
      <c r="BA117" s="472"/>
      <c r="BB117" s="472"/>
      <c r="BC117" s="472"/>
      <c r="BD117" s="472"/>
      <c r="BE117" s="467"/>
      <c r="BF117" s="473"/>
      <c r="BG117" s="467"/>
      <c r="BH117" s="472"/>
      <c r="BI117" s="472"/>
      <c r="BJ117" s="472"/>
      <c r="BK117" s="472"/>
      <c r="BL117" s="472"/>
      <c r="BM117" s="472"/>
      <c r="BN117" s="472"/>
      <c r="BO117" s="472"/>
      <c r="BP117" s="472"/>
      <c r="BQ117" s="472"/>
      <c r="BR117" s="467"/>
      <c r="BS117" s="473"/>
      <c r="BT117" s="472"/>
      <c r="BU117" s="472"/>
      <c r="BV117" s="472"/>
      <c r="BW117" s="472"/>
      <c r="BX117" s="472"/>
      <c r="BY117" s="472"/>
      <c r="BZ117" s="472"/>
      <c r="CA117" s="472"/>
      <c r="CB117" s="467"/>
      <c r="CC117" s="467"/>
      <c r="CD117" s="472"/>
      <c r="CE117" s="472"/>
      <c r="CF117" s="472"/>
      <c r="CG117" s="472"/>
      <c r="CH117" s="472"/>
      <c r="CI117" s="472"/>
      <c r="CJ117" s="472"/>
      <c r="CK117" s="472"/>
      <c r="CL117" s="472"/>
      <c r="CM117" s="472"/>
      <c r="CN117" s="472"/>
      <c r="CO117" s="472"/>
      <c r="CP117" s="472"/>
      <c r="CQ117" s="472"/>
      <c r="CR117" s="472"/>
      <c r="CS117" s="465"/>
      <c r="CT117" s="465"/>
    </row>
    <row r="118" spans="1:103" s="466" customFormat="1" ht="15" customHeight="1">
      <c r="A118" s="471">
        <v>45397</v>
      </c>
      <c r="B118" s="463" t="s">
        <v>587</v>
      </c>
      <c r="C118" s="470" t="s">
        <v>588</v>
      </c>
      <c r="D118" s="594"/>
      <c r="E118" s="472"/>
      <c r="F118" s="467"/>
      <c r="G118" s="472"/>
      <c r="H118" s="472"/>
      <c r="I118" s="472"/>
      <c r="J118" s="472"/>
      <c r="K118" s="472"/>
      <c r="L118" s="467"/>
      <c r="M118" s="472"/>
      <c r="N118" s="472"/>
      <c r="O118" s="472"/>
      <c r="P118" s="472"/>
      <c r="Q118" s="472"/>
      <c r="R118" s="467"/>
      <c r="S118" s="472"/>
      <c r="T118" s="472"/>
      <c r="U118" s="472"/>
      <c r="V118" s="472"/>
      <c r="W118" s="467"/>
      <c r="X118" s="472"/>
      <c r="Y118" s="467"/>
      <c r="Z118" s="472"/>
      <c r="AA118" s="472"/>
      <c r="AB118" s="472">
        <v>700000</v>
      </c>
      <c r="AC118" s="467"/>
      <c r="AD118" s="472"/>
      <c r="AE118" s="472"/>
      <c r="AF118" s="468"/>
      <c r="AG118" s="472"/>
      <c r="AH118" s="472"/>
      <c r="AI118" s="472"/>
      <c r="AJ118" s="472"/>
      <c r="AK118" s="472"/>
      <c r="AL118" s="480"/>
      <c r="AM118" s="472"/>
      <c r="AN118" s="472"/>
      <c r="AO118" s="472"/>
      <c r="AP118" s="472"/>
      <c r="AQ118" s="472"/>
      <c r="AR118" s="472"/>
      <c r="AS118" s="472"/>
      <c r="AT118" s="467"/>
      <c r="AU118" s="467"/>
      <c r="AV118" s="472"/>
      <c r="AW118" s="467"/>
      <c r="AX118" s="472"/>
      <c r="AY118" s="472"/>
      <c r="AZ118" s="467"/>
      <c r="BA118" s="472"/>
      <c r="BB118" s="472"/>
      <c r="BC118" s="472"/>
      <c r="BD118" s="472"/>
      <c r="BE118" s="472"/>
      <c r="BF118" s="467"/>
      <c r="BG118" s="472"/>
      <c r="BH118" s="472"/>
      <c r="BJ118" s="472"/>
      <c r="BK118" s="472"/>
      <c r="BL118" s="472"/>
      <c r="BM118" s="472"/>
      <c r="BN118" s="472"/>
      <c r="BO118" s="472"/>
      <c r="BP118" s="472"/>
      <c r="BQ118" s="472"/>
      <c r="BR118" s="467"/>
      <c r="BS118" s="472"/>
      <c r="BT118" s="472"/>
      <c r="BU118" s="472"/>
      <c r="BV118" s="472"/>
      <c r="BW118" s="472"/>
      <c r="BX118" s="472"/>
      <c r="BY118" s="472"/>
      <c r="BZ118" s="472"/>
      <c r="CA118" s="472"/>
      <c r="CB118" s="472"/>
      <c r="CC118" s="472"/>
      <c r="CD118" s="472"/>
      <c r="CE118" s="472"/>
      <c r="CF118" s="472"/>
      <c r="CG118" s="472"/>
      <c r="CH118" s="472"/>
      <c r="CI118" s="472"/>
      <c r="CJ118" s="472"/>
      <c r="CK118" s="472"/>
      <c r="CL118" s="472"/>
      <c r="CM118" s="472"/>
      <c r="CN118" s="472"/>
      <c r="CO118" s="472"/>
      <c r="CP118" s="472"/>
      <c r="CQ118" s="472"/>
      <c r="CR118" s="465"/>
      <c r="CS118" s="465"/>
    </row>
    <row r="119" spans="1:103" s="466" customFormat="1" ht="15" customHeight="1">
      <c r="A119" s="471"/>
      <c r="B119" s="463"/>
      <c r="C119" s="470" t="s">
        <v>589</v>
      </c>
      <c r="D119" s="594"/>
      <c r="E119" s="472"/>
      <c r="F119" s="467"/>
      <c r="G119" s="472"/>
      <c r="H119" s="472"/>
      <c r="I119" s="472"/>
      <c r="J119" s="472"/>
      <c r="K119" s="472"/>
      <c r="L119" s="467"/>
      <c r="M119" s="472"/>
      <c r="N119" s="472"/>
      <c r="O119" s="472"/>
      <c r="P119" s="472"/>
      <c r="Q119" s="472"/>
      <c r="R119" s="467"/>
      <c r="S119" s="472"/>
      <c r="T119" s="472"/>
      <c r="U119" s="472"/>
      <c r="V119" s="472"/>
      <c r="W119" s="467"/>
      <c r="X119" s="472"/>
      <c r="Y119" s="467"/>
      <c r="Z119" s="472"/>
      <c r="AA119" s="472"/>
      <c r="AB119" s="576">
        <v>-2095.92</v>
      </c>
      <c r="AC119" s="467"/>
      <c r="AD119" s="472"/>
      <c r="AE119" s="472"/>
      <c r="AF119" s="468"/>
      <c r="AG119" s="472"/>
      <c r="AH119" s="472"/>
      <c r="AI119" s="472"/>
      <c r="AJ119" s="472"/>
      <c r="AK119" s="472"/>
      <c r="AL119" s="480"/>
      <c r="AM119" s="472"/>
      <c r="AN119" s="472"/>
      <c r="AO119" s="472"/>
      <c r="AP119" s="472"/>
      <c r="AQ119" s="472"/>
      <c r="AR119" s="472"/>
      <c r="AS119" s="472"/>
      <c r="AT119" s="467"/>
      <c r="AU119" s="467"/>
      <c r="AV119" s="472"/>
      <c r="AW119" s="467"/>
      <c r="AX119" s="472"/>
      <c r="AY119" s="472"/>
      <c r="AZ119" s="467"/>
      <c r="BA119" s="472"/>
      <c r="BB119" s="472"/>
      <c r="BC119" s="472"/>
      <c r="BD119" s="472"/>
      <c r="BE119" s="472"/>
      <c r="BF119" s="467"/>
      <c r="BG119" s="472"/>
      <c r="BH119" s="472"/>
      <c r="BJ119" s="472"/>
      <c r="BK119" s="472"/>
      <c r="BL119" s="472"/>
      <c r="BM119" s="472"/>
      <c r="BN119" s="472"/>
      <c r="BO119" s="472"/>
      <c r="BP119" s="472"/>
      <c r="BQ119" s="472"/>
      <c r="BR119" s="467"/>
      <c r="BS119" s="472"/>
      <c r="BT119" s="472"/>
      <c r="BU119" s="472"/>
      <c r="BV119" s="472"/>
      <c r="BW119" s="472"/>
      <c r="BX119" s="472"/>
      <c r="BY119" s="472"/>
      <c r="BZ119" s="472"/>
      <c r="CA119" s="472"/>
      <c r="CB119" s="472"/>
      <c r="CC119" s="472"/>
      <c r="CD119" s="472"/>
      <c r="CE119" s="472"/>
      <c r="CF119" s="472"/>
      <c r="CG119" s="472"/>
      <c r="CH119" s="472"/>
      <c r="CI119" s="472"/>
      <c r="CJ119" s="472"/>
      <c r="CK119" s="472"/>
      <c r="CL119" s="472"/>
      <c r="CM119" s="472"/>
      <c r="CN119" s="472"/>
      <c r="CO119" s="472"/>
      <c r="CP119" s="472"/>
      <c r="CQ119" s="472"/>
      <c r="CR119" s="465"/>
      <c r="CS119" s="465"/>
    </row>
    <row r="120" spans="1:103" s="416" customFormat="1" ht="15" customHeight="1">
      <c r="A120" s="281">
        <v>45398</v>
      </c>
      <c r="B120" s="288" t="s">
        <v>590</v>
      </c>
      <c r="C120" s="333" t="s">
        <v>591</v>
      </c>
      <c r="D120" s="415"/>
      <c r="E120" s="415"/>
      <c r="F120" s="415"/>
      <c r="G120" s="415"/>
      <c r="H120" s="415"/>
      <c r="I120" s="415"/>
      <c r="J120" s="412"/>
      <c r="K120" s="415"/>
      <c r="L120" s="415"/>
      <c r="M120" s="299"/>
      <c r="N120" s="299"/>
      <c r="O120" s="299"/>
      <c r="P120" s="299"/>
      <c r="Q120" s="415"/>
      <c r="R120" s="412"/>
      <c r="S120" s="415"/>
      <c r="T120" s="415"/>
      <c r="U120" s="415"/>
      <c r="V120" s="415"/>
      <c r="W120" s="299"/>
      <c r="X120" s="299"/>
      <c r="Y120" s="299"/>
      <c r="Z120" s="299"/>
      <c r="AA120" s="299"/>
      <c r="AB120" s="299"/>
      <c r="AC120" s="299"/>
      <c r="AD120" s="415"/>
      <c r="AE120" s="415"/>
      <c r="AF120" s="436"/>
      <c r="AG120" s="415"/>
      <c r="AH120" s="415"/>
      <c r="AI120" s="415"/>
      <c r="AJ120" s="415"/>
      <c r="AK120" s="282"/>
      <c r="AL120" s="299"/>
      <c r="AM120" s="282"/>
      <c r="AN120" s="282"/>
      <c r="AO120" s="415"/>
      <c r="AP120" s="299"/>
      <c r="AQ120" s="299"/>
      <c r="AR120" s="415"/>
      <c r="AS120" s="415"/>
      <c r="AT120" s="299"/>
      <c r="AU120" s="299"/>
      <c r="AV120" s="415"/>
      <c r="AW120" s="299"/>
      <c r="AX120" s="415"/>
      <c r="AY120" s="412"/>
      <c r="AZ120" s="299"/>
      <c r="BA120" s="415"/>
      <c r="BB120" s="415"/>
      <c r="BC120" s="415"/>
      <c r="BD120" s="415"/>
      <c r="BE120" s="282"/>
      <c r="BF120" s="299"/>
      <c r="BG120" s="299"/>
      <c r="BH120" s="415"/>
      <c r="BI120" s="415"/>
      <c r="BJ120" s="415"/>
      <c r="BK120" s="415"/>
      <c r="BL120" s="415"/>
      <c r="BM120" s="415"/>
      <c r="BN120" s="415"/>
      <c r="BO120" s="415"/>
      <c r="BP120" s="415"/>
      <c r="BQ120" s="415"/>
      <c r="BR120" s="299"/>
      <c r="BS120" s="299"/>
      <c r="BT120" s="415"/>
      <c r="BU120" s="415"/>
      <c r="BV120" s="415"/>
      <c r="BW120" s="415"/>
      <c r="BX120" s="415"/>
      <c r="BY120" s="415"/>
      <c r="BZ120" s="415"/>
      <c r="CA120" s="415"/>
      <c r="CB120" s="299"/>
      <c r="CC120" s="299"/>
      <c r="CD120" s="415"/>
      <c r="CE120" s="415"/>
      <c r="CF120" s="415"/>
      <c r="CG120" s="415"/>
      <c r="CH120" s="415"/>
      <c r="CI120" s="415"/>
      <c r="CJ120" s="415"/>
      <c r="CK120" s="415"/>
      <c r="CL120" s="415"/>
      <c r="CM120" s="415"/>
      <c r="CN120" s="415"/>
      <c r="CO120" s="415"/>
      <c r="CP120" s="415">
        <v>11387920.199999999</v>
      </c>
      <c r="CQ120" s="415"/>
      <c r="CR120" s="415"/>
    </row>
    <row r="121" spans="1:103" ht="15" customHeight="1">
      <c r="A121" s="281">
        <v>45398</v>
      </c>
      <c r="B121" s="288" t="s">
        <v>592</v>
      </c>
      <c r="C121" s="289" t="s">
        <v>593</v>
      </c>
      <c r="D121" s="417"/>
      <c r="E121" s="417"/>
      <c r="F121" s="417"/>
      <c r="G121" s="417"/>
      <c r="H121" s="417"/>
      <c r="I121" s="417"/>
      <c r="J121" s="417"/>
      <c r="K121" s="417"/>
      <c r="L121" s="417"/>
      <c r="M121" s="314"/>
      <c r="N121" s="314"/>
      <c r="O121" s="314"/>
      <c r="P121" s="314"/>
      <c r="Q121" s="417"/>
      <c r="R121" s="417"/>
      <c r="S121" s="417"/>
      <c r="T121" s="417"/>
      <c r="U121" s="417"/>
      <c r="V121" s="417"/>
      <c r="W121" s="314"/>
      <c r="X121" s="314"/>
      <c r="Z121" s="314"/>
      <c r="AA121" s="314"/>
      <c r="AB121" s="314"/>
      <c r="AD121" s="417"/>
      <c r="AE121" s="417"/>
      <c r="AG121" s="417"/>
      <c r="AH121" s="417"/>
      <c r="AI121" s="417"/>
      <c r="AJ121" s="417"/>
      <c r="AK121" s="314"/>
      <c r="AM121" s="314"/>
      <c r="AO121" s="417"/>
      <c r="AP121" s="314"/>
      <c r="AQ121" s="314"/>
      <c r="AR121" s="417"/>
      <c r="AS121" s="417"/>
      <c r="AV121" s="417"/>
      <c r="AX121" s="417"/>
      <c r="AY121" s="417"/>
      <c r="BA121" s="417"/>
      <c r="BB121" s="417"/>
      <c r="BC121" s="417"/>
      <c r="BD121" s="417"/>
      <c r="BE121" s="314"/>
      <c r="BG121" s="314"/>
      <c r="BH121" s="417"/>
      <c r="BI121" s="417"/>
      <c r="BJ121" s="417"/>
      <c r="BK121" s="417"/>
      <c r="BL121" s="417"/>
      <c r="BM121" s="417"/>
      <c r="BN121" s="417"/>
      <c r="BO121" s="417"/>
      <c r="BP121" s="417"/>
      <c r="BQ121" s="417"/>
      <c r="BR121" s="314"/>
      <c r="BS121" s="314"/>
      <c r="BT121" s="417"/>
      <c r="BV121" s="417"/>
      <c r="BW121" s="417"/>
      <c r="BX121" s="417"/>
      <c r="BY121" s="417"/>
      <c r="BZ121" s="417"/>
      <c r="CA121" s="417"/>
      <c r="CB121" s="314"/>
      <c r="CC121" s="314"/>
      <c r="CD121" s="417"/>
      <c r="CE121" s="417"/>
      <c r="CF121" s="417"/>
      <c r="CG121" s="417"/>
      <c r="CH121" s="417"/>
      <c r="CI121" s="417"/>
      <c r="CJ121" s="417"/>
      <c r="CK121" s="417"/>
      <c r="CL121" s="417"/>
      <c r="CM121" s="417"/>
      <c r="CN121" s="417"/>
      <c r="CO121" s="417"/>
      <c r="CP121" s="417">
        <v>7350822.29</v>
      </c>
      <c r="CQ121" s="417"/>
      <c r="CR121" s="417"/>
      <c r="CS121" s="418"/>
    </row>
    <row r="122" spans="1:103" ht="13.2" customHeight="1">
      <c r="A122" s="316">
        <v>45432</v>
      </c>
      <c r="B122" s="288" t="s">
        <v>594</v>
      </c>
      <c r="C122" s="313" t="s">
        <v>595</v>
      </c>
      <c r="D122" s="314"/>
      <c r="E122" s="417"/>
      <c r="F122" s="417"/>
      <c r="G122" s="417"/>
      <c r="H122" s="417"/>
      <c r="I122" s="417"/>
      <c r="J122" s="417"/>
      <c r="K122" s="417"/>
      <c r="L122" s="417"/>
      <c r="M122" s="314"/>
      <c r="N122" s="314"/>
      <c r="O122" s="314"/>
      <c r="P122" s="314"/>
      <c r="Q122" s="417"/>
      <c r="R122" s="417"/>
      <c r="S122" s="314"/>
      <c r="T122" s="314"/>
      <c r="U122" s="314"/>
      <c r="V122" s="417"/>
      <c r="W122" s="417"/>
      <c r="X122" s="314"/>
      <c r="Z122" s="314"/>
      <c r="AA122" s="282"/>
      <c r="AB122" s="314"/>
      <c r="AD122" s="282"/>
      <c r="AE122" s="417"/>
      <c r="AG122" s="417"/>
      <c r="AH122" s="417"/>
      <c r="AI122" s="417"/>
      <c r="AJ122" s="417"/>
      <c r="AK122" s="417"/>
      <c r="AM122" s="282"/>
      <c r="AO122" s="282"/>
      <c r="AP122" s="417"/>
      <c r="AQ122" s="314"/>
      <c r="AR122" s="314"/>
      <c r="AS122" s="417"/>
      <c r="AT122" s="417"/>
      <c r="AV122" s="314"/>
      <c r="AW122" s="417"/>
      <c r="AX122" s="314"/>
      <c r="AY122" s="417"/>
      <c r="AZ122" s="417"/>
      <c r="BA122" s="417">
        <v>130000</v>
      </c>
      <c r="BB122" s="417"/>
      <c r="BC122" s="417"/>
      <c r="BD122" s="417"/>
      <c r="BE122" s="417"/>
      <c r="BF122" s="417"/>
      <c r="BG122" s="314"/>
      <c r="BH122" s="412"/>
      <c r="BI122" s="314"/>
      <c r="BJ122" s="417"/>
      <c r="BK122" s="314"/>
      <c r="BL122" s="314"/>
      <c r="BM122" s="314"/>
      <c r="BO122" s="417"/>
      <c r="BP122" s="417"/>
      <c r="BQ122" s="314"/>
      <c r="BR122" s="417"/>
      <c r="BS122" s="417"/>
      <c r="BT122" s="282"/>
      <c r="BU122" s="314"/>
      <c r="BW122" s="314"/>
      <c r="BX122" s="417"/>
      <c r="BY122" s="417"/>
      <c r="BZ122" s="417"/>
      <c r="CA122" s="417"/>
      <c r="CB122" s="417"/>
      <c r="CC122" s="417"/>
      <c r="CE122" s="314"/>
      <c r="CF122" s="417"/>
      <c r="CG122" s="417"/>
      <c r="CH122" s="417"/>
      <c r="CI122" s="417"/>
      <c r="CJ122" s="417"/>
      <c r="CK122" s="417"/>
      <c r="CL122" s="417"/>
      <c r="CM122" s="417"/>
      <c r="CN122" s="417"/>
      <c r="CO122" s="417"/>
      <c r="CP122" s="417"/>
      <c r="CQ122" s="417"/>
      <c r="CR122" s="417"/>
      <c r="CS122" s="417"/>
      <c r="CT122" s="417"/>
      <c r="CU122" s="417"/>
      <c r="CV122" s="417"/>
      <c r="CW122" s="417"/>
      <c r="CX122" s="418"/>
      <c r="CY122" s="418"/>
    </row>
    <row r="123" spans="1:103" ht="13.2" customHeight="1">
      <c r="A123" s="316">
        <v>45525</v>
      </c>
      <c r="B123" s="288"/>
      <c r="C123" s="289" t="s">
        <v>596</v>
      </c>
      <c r="D123" s="314"/>
      <c r="E123" s="417"/>
      <c r="F123" s="417"/>
      <c r="G123" s="417"/>
      <c r="H123" s="417"/>
      <c r="I123" s="417"/>
      <c r="J123" s="417"/>
      <c r="K123" s="417"/>
      <c r="L123" s="417"/>
      <c r="M123" s="314"/>
      <c r="N123" s="314"/>
      <c r="O123" s="314"/>
      <c r="P123" s="314"/>
      <c r="Q123" s="417"/>
      <c r="R123" s="417"/>
      <c r="S123" s="314"/>
      <c r="T123" s="314"/>
      <c r="U123" s="314"/>
      <c r="V123" s="417"/>
      <c r="W123" s="417"/>
      <c r="X123" s="314"/>
      <c r="Z123" s="314"/>
      <c r="AA123" s="282"/>
      <c r="AB123" s="314"/>
      <c r="AD123" s="282"/>
      <c r="AE123" s="417"/>
      <c r="AG123" s="417"/>
      <c r="AH123" s="417"/>
      <c r="AI123" s="417"/>
      <c r="AJ123" s="417"/>
      <c r="AK123" s="417"/>
      <c r="AM123" s="282"/>
      <c r="AO123" s="282"/>
      <c r="AP123" s="417"/>
      <c r="AQ123" s="314"/>
      <c r="AR123" s="314"/>
      <c r="AS123" s="417"/>
      <c r="AT123" s="417"/>
      <c r="AV123" s="314"/>
      <c r="AW123" s="417"/>
      <c r="AX123" s="314"/>
      <c r="AY123" s="417"/>
      <c r="AZ123" s="417"/>
      <c r="BA123" s="576">
        <v>-70813.149999999994</v>
      </c>
      <c r="BB123" s="417"/>
      <c r="BC123" s="417"/>
      <c r="BD123" s="417"/>
      <c r="BE123" s="417"/>
      <c r="BF123" s="417"/>
      <c r="BG123" s="314"/>
      <c r="BH123" s="412"/>
      <c r="BI123" s="314"/>
      <c r="BJ123" s="417"/>
      <c r="BK123" s="314"/>
      <c r="BL123" s="314"/>
      <c r="BM123" s="314"/>
      <c r="BO123" s="417"/>
      <c r="BP123" s="417"/>
      <c r="BQ123" s="314"/>
      <c r="BR123" s="417"/>
      <c r="BS123" s="417"/>
      <c r="BT123" s="282"/>
      <c r="BU123" s="314"/>
      <c r="BW123" s="314"/>
      <c r="BX123" s="417"/>
      <c r="BY123" s="417"/>
      <c r="BZ123" s="417"/>
      <c r="CA123" s="417"/>
      <c r="CB123" s="417"/>
      <c r="CC123" s="417"/>
      <c r="CE123" s="314"/>
      <c r="CF123" s="417"/>
      <c r="CG123" s="417"/>
      <c r="CH123" s="417"/>
      <c r="CI123" s="417"/>
      <c r="CJ123" s="417"/>
      <c r="CK123" s="417"/>
      <c r="CL123" s="417"/>
      <c r="CM123" s="417"/>
      <c r="CN123" s="417"/>
      <c r="CO123" s="417"/>
      <c r="CP123" s="417"/>
      <c r="CQ123" s="417"/>
      <c r="CR123" s="417"/>
      <c r="CS123" s="417"/>
      <c r="CT123" s="417"/>
      <c r="CU123" s="417"/>
      <c r="CV123" s="417"/>
      <c r="CW123" s="417"/>
      <c r="CX123" s="418"/>
      <c r="CY123" s="418"/>
    </row>
    <row r="124" spans="1:103" ht="13.2" customHeight="1">
      <c r="B124" s="288" t="s">
        <v>597</v>
      </c>
      <c r="C124" s="289" t="s">
        <v>598</v>
      </c>
      <c r="D124" s="314"/>
      <c r="E124" s="417"/>
      <c r="F124" s="417"/>
      <c r="G124" s="417"/>
      <c r="H124" s="417"/>
      <c r="I124" s="417"/>
      <c r="J124" s="417"/>
      <c r="K124" s="417"/>
      <c r="L124" s="417"/>
      <c r="M124" s="314"/>
      <c r="N124" s="314"/>
      <c r="O124" s="314"/>
      <c r="P124" s="314"/>
      <c r="Q124" s="417"/>
      <c r="R124" s="417"/>
      <c r="S124" s="314"/>
      <c r="T124" s="314"/>
      <c r="U124" s="314"/>
      <c r="V124" s="417"/>
      <c r="W124" s="417"/>
      <c r="X124" s="314"/>
      <c r="Z124" s="314"/>
      <c r="AA124" s="282"/>
      <c r="AB124" s="314"/>
      <c r="AD124" s="282"/>
      <c r="AE124" s="417"/>
      <c r="AG124" s="417"/>
      <c r="AH124" s="417"/>
      <c r="AI124" s="417"/>
      <c r="AJ124" s="417"/>
      <c r="AK124" s="417"/>
      <c r="AM124" s="282"/>
      <c r="AO124" s="282"/>
      <c r="AP124" s="417"/>
      <c r="AQ124" s="314"/>
      <c r="AR124" s="314"/>
      <c r="AS124" s="417"/>
      <c r="AT124" s="417"/>
      <c r="AV124" s="314"/>
      <c r="AW124" s="417"/>
      <c r="AX124" s="314"/>
      <c r="AY124" s="417"/>
      <c r="AZ124" s="417"/>
      <c r="BA124" s="395">
        <v>60563.149999999907</v>
      </c>
      <c r="BB124" s="417"/>
      <c r="BC124" s="417"/>
      <c r="BD124" s="417"/>
      <c r="BE124" s="417"/>
      <c r="BF124" s="417"/>
      <c r="BG124" s="314"/>
      <c r="BH124" s="412"/>
      <c r="BI124" s="314"/>
      <c r="BJ124" s="417"/>
      <c r="BK124" s="314"/>
      <c r="BL124" s="314"/>
      <c r="BM124" s="314"/>
      <c r="BO124" s="417"/>
      <c r="BP124" s="417"/>
      <c r="BQ124" s="314"/>
      <c r="BR124" s="417"/>
      <c r="BS124" s="417"/>
      <c r="BT124" s="282"/>
      <c r="BU124" s="314"/>
      <c r="BW124" s="314"/>
      <c r="BX124" s="417"/>
      <c r="BY124" s="417"/>
      <c r="BZ124" s="417"/>
      <c r="CA124" s="417"/>
      <c r="CB124" s="417"/>
      <c r="CC124" s="417"/>
      <c r="CE124" s="314"/>
      <c r="CF124" s="417"/>
      <c r="CG124" s="417"/>
      <c r="CH124" s="417"/>
      <c r="CI124" s="417"/>
      <c r="CJ124" s="417"/>
      <c r="CK124" s="417"/>
      <c r="CL124" s="417"/>
      <c r="CM124" s="417"/>
      <c r="CN124" s="417"/>
      <c r="CO124" s="417"/>
      <c r="CP124" s="417"/>
      <c r="CQ124" s="417"/>
      <c r="CR124" s="417"/>
      <c r="CS124" s="417"/>
      <c r="CT124" s="417"/>
      <c r="CU124" s="417"/>
      <c r="CV124" s="417"/>
      <c r="CW124" s="417"/>
      <c r="CX124" s="418"/>
      <c r="CY124" s="418"/>
    </row>
    <row r="125" spans="1:103" ht="15" customHeight="1">
      <c r="A125" s="281"/>
      <c r="B125" s="288"/>
      <c r="C125" s="313" t="s">
        <v>599</v>
      </c>
      <c r="D125" s="417"/>
      <c r="E125" s="417"/>
      <c r="F125" s="417"/>
      <c r="G125" s="417"/>
      <c r="H125" s="417"/>
      <c r="I125" s="417"/>
      <c r="J125" s="417"/>
      <c r="K125" s="417"/>
      <c r="L125" s="314"/>
      <c r="M125" s="314"/>
      <c r="N125" s="314"/>
      <c r="O125" s="314"/>
      <c r="P125" s="314"/>
      <c r="Q125" s="314"/>
      <c r="R125" s="417"/>
      <c r="S125" s="417"/>
      <c r="T125" s="417"/>
      <c r="U125" s="417"/>
      <c r="V125" s="417"/>
      <c r="W125" s="417"/>
      <c r="X125" s="314"/>
      <c r="Z125" s="417"/>
      <c r="AA125" s="314"/>
      <c r="AB125" s="417"/>
      <c r="AD125" s="417"/>
      <c r="AG125" s="417"/>
      <c r="AH125" s="417"/>
      <c r="AI125" s="417"/>
      <c r="AJ125" s="417"/>
      <c r="AM125" s="314"/>
      <c r="AN125" s="332"/>
      <c r="AO125" s="417"/>
      <c r="AP125" s="314"/>
      <c r="AQ125" s="417"/>
      <c r="AR125" s="417"/>
      <c r="AS125" s="417"/>
      <c r="AV125" s="417"/>
      <c r="AX125" s="417"/>
      <c r="AY125" s="637">
        <v>31000</v>
      </c>
      <c r="BA125" s="417"/>
      <c r="BB125" s="417"/>
      <c r="BC125" s="417"/>
      <c r="BD125" s="417"/>
      <c r="BE125" s="314"/>
      <c r="BG125" s="417"/>
      <c r="BH125" s="417"/>
      <c r="BI125" s="417"/>
      <c r="BJ125" s="417"/>
      <c r="BK125" s="417"/>
      <c r="BL125" s="417"/>
      <c r="BM125" s="314"/>
      <c r="BN125" s="417"/>
      <c r="BO125" s="417"/>
      <c r="BP125" s="417"/>
      <c r="BQ125" s="417"/>
      <c r="BR125" s="417"/>
      <c r="BS125" s="314"/>
      <c r="BT125" s="417"/>
      <c r="BU125" s="417"/>
      <c r="BV125" s="417"/>
      <c r="BW125" s="417"/>
      <c r="BX125" s="417"/>
      <c r="BY125" s="417"/>
      <c r="BZ125" s="417"/>
      <c r="CA125" s="417"/>
      <c r="CB125" s="417"/>
      <c r="CC125" s="417"/>
      <c r="CE125" s="417"/>
      <c r="CF125" s="417"/>
      <c r="CG125" s="417"/>
      <c r="CH125" s="417"/>
      <c r="CI125" s="417"/>
      <c r="CJ125" s="417"/>
      <c r="CK125" s="417"/>
      <c r="CL125" s="417"/>
      <c r="CM125" s="417"/>
      <c r="CN125" s="417"/>
      <c r="CO125" s="417"/>
      <c r="CP125" s="417"/>
      <c r="CQ125" s="417"/>
      <c r="CS125" s="418"/>
      <c r="CT125" s="313"/>
    </row>
    <row r="126" spans="1:103" ht="15" customHeight="1">
      <c r="A126" s="281">
        <v>45439</v>
      </c>
      <c r="B126" s="288" t="s">
        <v>600</v>
      </c>
      <c r="C126" s="313" t="s">
        <v>601</v>
      </c>
      <c r="D126" s="417"/>
      <c r="E126" s="417"/>
      <c r="F126" s="417"/>
      <c r="G126" s="417"/>
      <c r="H126" s="417"/>
      <c r="I126" s="417"/>
      <c r="J126" s="417"/>
      <c r="K126" s="417"/>
      <c r="L126" s="314"/>
      <c r="M126" s="314"/>
      <c r="N126" s="314"/>
      <c r="O126" s="314"/>
      <c r="P126" s="314"/>
      <c r="Q126" s="314"/>
      <c r="R126" s="417"/>
      <c r="S126" s="417"/>
      <c r="T126" s="417"/>
      <c r="U126" s="417"/>
      <c r="V126" s="417"/>
      <c r="W126" s="417"/>
      <c r="X126" s="314"/>
      <c r="Z126" s="417"/>
      <c r="AA126" s="314"/>
      <c r="AB126" s="417"/>
      <c r="AD126" s="417"/>
      <c r="AG126" s="417"/>
      <c r="AH126" s="417"/>
      <c r="AI126" s="417"/>
      <c r="AJ126" s="417"/>
      <c r="AK126" s="417"/>
      <c r="AM126" s="314"/>
      <c r="AN126" s="332"/>
      <c r="AO126" s="417"/>
      <c r="AP126" s="314"/>
      <c r="AQ126" s="417"/>
      <c r="AR126" s="417"/>
      <c r="AS126" s="417"/>
      <c r="AV126" s="417"/>
      <c r="AX126" s="417"/>
      <c r="AY126" s="417"/>
      <c r="BA126" s="417"/>
      <c r="BB126" s="417"/>
      <c r="BC126" s="417"/>
      <c r="BD126" s="417"/>
      <c r="BE126" s="314"/>
      <c r="BG126" s="417"/>
      <c r="BH126" s="417"/>
      <c r="BI126" s="417"/>
      <c r="BJ126" s="417"/>
      <c r="BK126" s="417"/>
      <c r="BL126" s="417"/>
      <c r="BM126" s="314"/>
      <c r="BN126" s="417"/>
      <c r="BO126" s="417"/>
      <c r="BP126" s="417"/>
      <c r="BQ126" s="417"/>
      <c r="BR126" s="417"/>
      <c r="BS126" s="314"/>
      <c r="BT126" s="417"/>
      <c r="BU126" s="417"/>
      <c r="BV126" s="417"/>
      <c r="BW126" s="417"/>
      <c r="BX126" s="417"/>
      <c r="BY126" s="417"/>
      <c r="BZ126" s="417"/>
      <c r="CA126" s="417"/>
      <c r="CB126" s="417"/>
      <c r="CC126" s="417"/>
      <c r="CE126" s="417"/>
      <c r="CF126" s="417"/>
      <c r="CG126" s="417"/>
      <c r="CH126" s="417"/>
      <c r="CI126" s="417"/>
      <c r="CJ126" s="417"/>
      <c r="CK126" s="417"/>
      <c r="CL126" s="417"/>
      <c r="CM126" s="417"/>
      <c r="CN126" s="417"/>
      <c r="CO126" s="417"/>
      <c r="CP126" s="417">
        <v>11236434.630000001</v>
      </c>
      <c r="CQ126" s="417"/>
      <c r="CS126" s="418"/>
      <c r="CT126" s="313"/>
    </row>
    <row r="127" spans="1:103" ht="15" customHeight="1">
      <c r="A127" s="281">
        <v>45439</v>
      </c>
      <c r="B127" s="288" t="s">
        <v>602</v>
      </c>
      <c r="C127" s="313" t="s">
        <v>603</v>
      </c>
      <c r="D127" s="417"/>
      <c r="E127" s="417"/>
      <c r="F127" s="417"/>
      <c r="G127" s="417"/>
      <c r="H127" s="417"/>
      <c r="I127" s="417"/>
      <c r="J127" s="417"/>
      <c r="K127" s="417"/>
      <c r="L127" s="314"/>
      <c r="M127" s="314"/>
      <c r="N127" s="314"/>
      <c r="O127" s="314"/>
      <c r="P127" s="314"/>
      <c r="Q127" s="314"/>
      <c r="R127" s="417"/>
      <c r="S127" s="417"/>
      <c r="T127" s="417"/>
      <c r="U127" s="417"/>
      <c r="V127" s="417"/>
      <c r="W127" s="417"/>
      <c r="X127" s="314"/>
      <c r="Z127" s="417"/>
      <c r="AA127" s="314"/>
      <c r="AB127" s="417"/>
      <c r="AD127" s="417"/>
      <c r="AG127" s="417"/>
      <c r="AH127" s="417"/>
      <c r="AI127" s="417"/>
      <c r="AJ127" s="417"/>
      <c r="AK127" s="417"/>
      <c r="AM127" s="314"/>
      <c r="AN127" s="332"/>
      <c r="AO127" s="417"/>
      <c r="AP127" s="314"/>
      <c r="AQ127" s="417"/>
      <c r="AR127" s="417"/>
      <c r="AS127" s="417"/>
      <c r="AV127" s="417"/>
      <c r="AX127" s="417"/>
      <c r="AY127" s="417"/>
      <c r="BA127" s="417"/>
      <c r="BB127" s="417"/>
      <c r="BC127" s="417"/>
      <c r="BD127" s="417"/>
      <c r="BE127" s="314"/>
      <c r="BG127" s="417"/>
      <c r="BH127" s="417"/>
      <c r="BI127" s="417"/>
      <c r="BJ127" s="417"/>
      <c r="BK127" s="417"/>
      <c r="BL127" s="417"/>
      <c r="BM127" s="314"/>
      <c r="BN127" s="417"/>
      <c r="BO127" s="417"/>
      <c r="BP127" s="417"/>
      <c r="BQ127" s="417"/>
      <c r="BR127" s="417"/>
      <c r="BS127" s="314"/>
      <c r="BT127" s="417"/>
      <c r="BU127" s="417"/>
      <c r="BV127" s="417"/>
      <c r="BW127" s="417"/>
      <c r="BX127" s="417"/>
      <c r="BY127" s="417"/>
      <c r="BZ127" s="417"/>
      <c r="CA127" s="417"/>
      <c r="CB127" s="417"/>
      <c r="CC127" s="417"/>
      <c r="CE127" s="417"/>
      <c r="CF127" s="417"/>
      <c r="CG127" s="417"/>
      <c r="CH127" s="417"/>
      <c r="CI127" s="417"/>
      <c r="CJ127" s="417"/>
      <c r="CK127" s="417"/>
      <c r="CL127" s="417"/>
      <c r="CM127" s="417"/>
      <c r="CN127" s="417"/>
      <c r="CO127" s="417"/>
      <c r="CP127" s="417">
        <v>10003179.470000001</v>
      </c>
      <c r="CQ127" s="417"/>
      <c r="CS127" s="418"/>
      <c r="CT127" s="313"/>
    </row>
    <row r="128" spans="1:103" ht="15" customHeight="1">
      <c r="A128" s="281">
        <v>45439</v>
      </c>
      <c r="B128" s="288" t="s">
        <v>604</v>
      </c>
      <c r="C128" s="313" t="s">
        <v>605</v>
      </c>
      <c r="D128" s="417"/>
      <c r="E128" s="417"/>
      <c r="F128" s="417"/>
      <c r="G128" s="417"/>
      <c r="H128" s="417"/>
      <c r="I128" s="417"/>
      <c r="J128" s="417"/>
      <c r="K128" s="417"/>
      <c r="L128" s="417"/>
      <c r="M128" s="282"/>
      <c r="N128" s="282"/>
      <c r="O128" s="282"/>
      <c r="P128" s="282"/>
      <c r="Q128" s="417"/>
      <c r="R128" s="417"/>
      <c r="S128" s="417"/>
      <c r="T128" s="417"/>
      <c r="U128" s="417"/>
      <c r="V128" s="417"/>
      <c r="W128" s="282"/>
      <c r="X128" s="282"/>
      <c r="Y128" s="282"/>
      <c r="Z128" s="282"/>
      <c r="AA128" s="282"/>
      <c r="AB128" s="282"/>
      <c r="AC128" s="282"/>
      <c r="AD128" s="417"/>
      <c r="AE128" s="417"/>
      <c r="AG128" s="417"/>
      <c r="AH128" s="417"/>
      <c r="AI128" s="417"/>
      <c r="AJ128" s="417"/>
      <c r="AK128" s="282"/>
      <c r="AM128" s="282"/>
      <c r="AN128" s="282"/>
      <c r="AO128" s="417"/>
      <c r="AP128" s="282"/>
      <c r="AQ128" s="282"/>
      <c r="AR128" s="417"/>
      <c r="AS128" s="417"/>
      <c r="AT128" s="282"/>
      <c r="AU128" s="282"/>
      <c r="AV128" s="417"/>
      <c r="AW128" s="282"/>
      <c r="AX128" s="417"/>
      <c r="AY128" s="417"/>
      <c r="AZ128" s="282"/>
      <c r="BA128" s="417"/>
      <c r="BB128" s="417"/>
      <c r="BC128" s="417"/>
      <c r="BD128" s="417"/>
      <c r="BE128" s="282"/>
      <c r="BF128" s="282"/>
      <c r="BG128" s="282"/>
      <c r="BH128" s="417"/>
      <c r="BI128" s="417"/>
      <c r="BJ128" s="417"/>
      <c r="BK128" s="417"/>
      <c r="BL128" s="417"/>
      <c r="BM128" s="417"/>
      <c r="BN128" s="417"/>
      <c r="BO128" s="417"/>
      <c r="BP128" s="417"/>
      <c r="BQ128" s="417"/>
      <c r="BR128" s="282"/>
      <c r="BT128" s="282"/>
      <c r="BU128" s="417"/>
      <c r="BV128" s="417"/>
      <c r="BW128" s="417"/>
      <c r="BX128" s="417"/>
      <c r="BY128" s="417"/>
      <c r="BZ128" s="417"/>
      <c r="CA128" s="417"/>
      <c r="CB128" s="282"/>
      <c r="CC128" s="282"/>
      <c r="CD128" s="417"/>
      <c r="CE128" s="417"/>
      <c r="CF128" s="417"/>
      <c r="CG128" s="417"/>
      <c r="CH128" s="417"/>
      <c r="CI128" s="417"/>
      <c r="CJ128" s="417"/>
      <c r="CK128" s="417"/>
      <c r="CL128" s="417"/>
      <c r="CM128" s="417"/>
      <c r="CN128" s="417"/>
      <c r="CO128" s="417"/>
      <c r="CP128" s="417">
        <v>11653782.57</v>
      </c>
      <c r="CQ128" s="417"/>
      <c r="CR128" s="417"/>
      <c r="CS128" s="418"/>
    </row>
    <row r="129" spans="1:258">
      <c r="A129" s="281">
        <v>45441</v>
      </c>
      <c r="B129" s="288" t="s">
        <v>606</v>
      </c>
      <c r="C129" s="289" t="s">
        <v>607</v>
      </c>
      <c r="M129" s="314"/>
      <c r="N129" s="314"/>
      <c r="O129" s="314"/>
      <c r="P129" s="314"/>
      <c r="W129" s="314"/>
      <c r="X129" s="314"/>
      <c r="Z129" s="314"/>
      <c r="AA129" s="314"/>
      <c r="AB129" s="314"/>
      <c r="AE129" s="313"/>
      <c r="AK129" s="314"/>
      <c r="AM129" s="314"/>
      <c r="AN129" s="314">
        <v>6632600</v>
      </c>
      <c r="AP129" s="314"/>
      <c r="AQ129" s="314"/>
      <c r="BE129" s="314"/>
      <c r="BG129" s="314"/>
      <c r="BN129" s="313"/>
      <c r="BR129" s="314"/>
      <c r="BS129" s="314"/>
      <c r="CB129" s="314"/>
      <c r="CC129" s="314"/>
      <c r="CD129" s="313"/>
      <c r="CE129" s="418"/>
      <c r="CS129" s="418"/>
    </row>
    <row r="130" spans="1:258">
      <c r="A130" s="281"/>
      <c r="B130" s="288"/>
      <c r="C130" s="289" t="s">
        <v>608</v>
      </c>
      <c r="M130" s="314"/>
      <c r="N130" s="314"/>
      <c r="O130" s="314"/>
      <c r="P130" s="314"/>
      <c r="W130" s="314"/>
      <c r="X130" s="314"/>
      <c r="Z130" s="314"/>
      <c r="AA130" s="314"/>
      <c r="AB130" s="314"/>
      <c r="AE130" s="313"/>
      <c r="AK130" s="314"/>
      <c r="AM130" s="314"/>
      <c r="AN130" s="314">
        <v>-4000</v>
      </c>
      <c r="AP130" s="314"/>
      <c r="AQ130" s="314"/>
      <c r="BE130" s="314"/>
      <c r="BG130" s="314"/>
      <c r="BN130" s="313"/>
      <c r="BR130" s="314"/>
      <c r="BS130" s="314"/>
      <c r="CB130" s="314"/>
      <c r="CC130" s="314"/>
      <c r="CD130" s="313"/>
      <c r="CE130" s="418"/>
      <c r="CS130" s="418"/>
    </row>
    <row r="131" spans="1:258" s="466" customFormat="1" ht="15" customHeight="1">
      <c r="A131" s="462">
        <v>45453</v>
      </c>
      <c r="B131" s="463" t="s">
        <v>609</v>
      </c>
      <c r="C131" s="470" t="s">
        <v>610</v>
      </c>
      <c r="D131" s="472"/>
      <c r="E131" s="472"/>
      <c r="F131" s="472"/>
      <c r="G131" s="472"/>
      <c r="H131" s="472"/>
      <c r="I131" s="472"/>
      <c r="J131" s="472"/>
      <c r="K131" s="472"/>
      <c r="L131" s="472"/>
      <c r="M131" s="467"/>
      <c r="N131" s="467"/>
      <c r="O131" s="467"/>
      <c r="P131" s="467"/>
      <c r="Q131" s="472"/>
      <c r="R131" s="472"/>
      <c r="S131" s="472"/>
      <c r="T131" s="472"/>
      <c r="U131" s="472"/>
      <c r="V131" s="472"/>
      <c r="W131" s="467"/>
      <c r="X131" s="467"/>
      <c r="Y131" s="467"/>
      <c r="Z131" s="467"/>
      <c r="AA131" s="467"/>
      <c r="AB131" s="467"/>
      <c r="AC131" s="467"/>
      <c r="AD131" s="472"/>
      <c r="AE131" s="472"/>
      <c r="AF131" s="468"/>
      <c r="AG131" s="472"/>
      <c r="AH131" s="472"/>
      <c r="AI131" s="472"/>
      <c r="AJ131" s="472"/>
      <c r="AK131" s="467"/>
      <c r="AL131" s="467"/>
      <c r="AM131" s="467"/>
      <c r="AN131" s="467"/>
      <c r="AO131" s="472"/>
      <c r="AP131" s="467"/>
      <c r="AQ131" s="467"/>
      <c r="AR131" s="472"/>
      <c r="AS131" s="472"/>
      <c r="AT131" s="467"/>
      <c r="AU131" s="467"/>
      <c r="AV131" s="472"/>
      <c r="AW131" s="467"/>
      <c r="AX131" s="472"/>
      <c r="AY131" s="472"/>
      <c r="AZ131" s="467"/>
      <c r="BA131" s="472"/>
      <c r="BB131" s="472"/>
      <c r="BC131" s="472"/>
      <c r="BD131" s="472"/>
      <c r="BE131" s="467"/>
      <c r="BF131" s="467"/>
      <c r="BG131" s="467"/>
      <c r="BH131" s="472"/>
      <c r="BI131" s="472"/>
      <c r="BJ131" s="472"/>
      <c r="BK131" s="472"/>
      <c r="BL131" s="472"/>
      <c r="BM131" s="472"/>
      <c r="BN131" s="472"/>
      <c r="BO131" s="472"/>
      <c r="BP131" s="472"/>
      <c r="BQ131" s="472"/>
      <c r="BR131" s="467"/>
      <c r="BS131" s="467"/>
      <c r="BT131" s="472">
        <v>55000</v>
      </c>
      <c r="BU131" s="472"/>
      <c r="BV131" s="472"/>
      <c r="BW131" s="472"/>
      <c r="BX131" s="472"/>
      <c r="BY131" s="472"/>
      <c r="BZ131" s="472"/>
      <c r="CA131" s="472"/>
      <c r="CB131" s="467"/>
      <c r="CC131" s="467"/>
      <c r="CD131" s="472"/>
      <c r="CE131" s="472"/>
      <c r="CF131" s="472"/>
      <c r="CG131" s="472"/>
      <c r="CH131" s="472"/>
      <c r="CI131" s="472"/>
      <c r="CJ131" s="472"/>
      <c r="CK131" s="472"/>
      <c r="CL131" s="472"/>
      <c r="CM131" s="472"/>
      <c r="CN131" s="472"/>
      <c r="CO131" s="472"/>
      <c r="CP131" s="472"/>
      <c r="CQ131" s="472"/>
      <c r="CR131" s="472"/>
      <c r="CS131" s="465"/>
      <c r="CT131" s="465"/>
    </row>
    <row r="132" spans="1:258" s="466" customFormat="1" ht="15" customHeight="1">
      <c r="A132" s="462"/>
      <c r="B132" s="463"/>
      <c r="C132" s="470" t="s">
        <v>611</v>
      </c>
      <c r="D132" s="472"/>
      <c r="E132" s="472"/>
      <c r="F132" s="472"/>
      <c r="G132" s="472"/>
      <c r="H132" s="472"/>
      <c r="I132" s="472"/>
      <c r="J132" s="472"/>
      <c r="K132" s="472"/>
      <c r="L132" s="472"/>
      <c r="M132" s="467"/>
      <c r="N132" s="467"/>
      <c r="O132" s="467"/>
      <c r="P132" s="467"/>
      <c r="Q132" s="472"/>
      <c r="R132" s="472"/>
      <c r="S132" s="472"/>
      <c r="T132" s="472"/>
      <c r="U132" s="472"/>
      <c r="V132" s="472"/>
      <c r="W132" s="467"/>
      <c r="X132" s="467"/>
      <c r="Y132" s="467"/>
      <c r="Z132" s="467"/>
      <c r="AA132" s="467"/>
      <c r="AB132" s="467"/>
      <c r="AC132" s="467"/>
      <c r="AD132" s="472"/>
      <c r="AE132" s="472"/>
      <c r="AF132" s="468"/>
      <c r="AG132" s="472"/>
      <c r="AH132" s="472"/>
      <c r="AI132" s="472"/>
      <c r="AJ132" s="472"/>
      <c r="AK132" s="467"/>
      <c r="AL132" s="467"/>
      <c r="AM132" s="467"/>
      <c r="AN132" s="467"/>
      <c r="AO132" s="472"/>
      <c r="AP132" s="467"/>
      <c r="AQ132" s="467"/>
      <c r="AR132" s="472"/>
      <c r="AS132" s="472"/>
      <c r="AT132" s="467"/>
      <c r="AU132" s="467"/>
      <c r="AV132" s="472"/>
      <c r="AW132" s="467"/>
      <c r="AX132" s="472"/>
      <c r="AY132" s="472"/>
      <c r="AZ132" s="467"/>
      <c r="BA132" s="472"/>
      <c r="BB132" s="472"/>
      <c r="BC132" s="472"/>
      <c r="BD132" s="472"/>
      <c r="BE132" s="467"/>
      <c r="BF132" s="467"/>
      <c r="BG132" s="467"/>
      <c r="BH132" s="472"/>
      <c r="BI132" s="472"/>
      <c r="BJ132" s="472"/>
      <c r="BK132" s="472"/>
      <c r="BL132" s="472"/>
      <c r="BM132" s="472"/>
      <c r="BN132" s="472"/>
      <c r="BO132" s="472"/>
      <c r="BP132" s="472"/>
      <c r="BQ132" s="472"/>
      <c r="BR132" s="467"/>
      <c r="BS132" s="467"/>
      <c r="BT132" s="576">
        <v>-55000</v>
      </c>
      <c r="BU132" s="472"/>
      <c r="BV132" s="472"/>
      <c r="BW132" s="472"/>
      <c r="BX132" s="472"/>
      <c r="BY132" s="472"/>
      <c r="BZ132" s="472"/>
      <c r="CA132" s="472"/>
      <c r="CB132" s="467"/>
      <c r="CC132" s="467"/>
      <c r="CD132" s="472"/>
      <c r="CE132" s="472"/>
      <c r="CF132" s="472"/>
      <c r="CG132" s="472"/>
      <c r="CH132" s="472"/>
      <c r="CI132" s="472"/>
      <c r="CJ132" s="472"/>
      <c r="CK132" s="472"/>
      <c r="CL132" s="472"/>
      <c r="CM132" s="472"/>
      <c r="CN132" s="472"/>
      <c r="CO132" s="472"/>
      <c r="CP132" s="472"/>
      <c r="CQ132" s="472"/>
      <c r="CR132" s="472"/>
      <c r="CS132" s="465"/>
      <c r="CT132" s="465"/>
    </row>
    <row r="133" spans="1:258" ht="15" customHeight="1">
      <c r="A133" s="316">
        <v>45453</v>
      </c>
      <c r="B133" s="288" t="s">
        <v>612</v>
      </c>
      <c r="C133" s="289" t="s">
        <v>613</v>
      </c>
      <c r="D133" s="417"/>
      <c r="E133" s="417"/>
      <c r="F133" s="417"/>
      <c r="G133" s="417"/>
      <c r="H133" s="417"/>
      <c r="I133" s="417"/>
      <c r="J133" s="417"/>
      <c r="K133" s="417"/>
      <c r="L133" s="417"/>
      <c r="M133" s="314"/>
      <c r="N133" s="314"/>
      <c r="O133" s="314"/>
      <c r="P133" s="314"/>
      <c r="Q133" s="417"/>
      <c r="R133" s="417"/>
      <c r="S133" s="417"/>
      <c r="T133" s="417"/>
      <c r="U133" s="417"/>
      <c r="V133" s="417"/>
      <c r="W133" s="314"/>
      <c r="X133" s="314"/>
      <c r="Z133" s="314"/>
      <c r="AA133" s="314"/>
      <c r="AB133" s="314"/>
      <c r="AD133" s="417"/>
      <c r="AE133" s="417"/>
      <c r="AG133" s="417"/>
      <c r="AH133" s="417"/>
      <c r="AI133" s="417"/>
      <c r="AJ133" s="417"/>
      <c r="AK133" s="314"/>
      <c r="AM133" s="314"/>
      <c r="AO133" s="417"/>
      <c r="AP133" s="314"/>
      <c r="AQ133" s="314"/>
      <c r="AR133" s="417"/>
      <c r="AS133" s="417"/>
      <c r="AU133" s="314">
        <v>516000</v>
      </c>
      <c r="AV133" s="417"/>
      <c r="AX133" s="417"/>
      <c r="AY133" s="417"/>
      <c r="BA133" s="417"/>
      <c r="BB133" s="417"/>
      <c r="BC133" s="417"/>
      <c r="BD133" s="417"/>
      <c r="BE133" s="314"/>
      <c r="BG133" s="314"/>
      <c r="BH133" s="417"/>
      <c r="BI133" s="417"/>
      <c r="BJ133" s="417"/>
      <c r="BK133" s="417"/>
      <c r="BL133" s="417"/>
      <c r="BM133" s="417"/>
      <c r="BN133" s="417"/>
      <c r="BO133" s="417"/>
      <c r="BP133" s="417"/>
      <c r="BQ133" s="417"/>
      <c r="BR133" s="314"/>
      <c r="BS133" s="314"/>
      <c r="BT133" s="417"/>
      <c r="BU133" s="417"/>
      <c r="BV133" s="417"/>
      <c r="BW133" s="417"/>
      <c r="BX133" s="417"/>
      <c r="BY133" s="417"/>
      <c r="BZ133" s="417"/>
      <c r="CA133" s="417"/>
      <c r="CB133" s="314"/>
      <c r="CC133" s="314"/>
      <c r="CD133" s="417"/>
      <c r="CE133" s="417"/>
      <c r="CF133" s="417"/>
      <c r="CG133" s="417"/>
      <c r="CH133" s="417"/>
      <c r="CI133" s="417"/>
      <c r="CJ133" s="417"/>
      <c r="CK133" s="417"/>
      <c r="CL133" s="417"/>
      <c r="CM133" s="417"/>
      <c r="CN133" s="417"/>
      <c r="CO133" s="417"/>
      <c r="CP133" s="417"/>
      <c r="CQ133" s="417"/>
      <c r="CR133" s="417"/>
      <c r="CS133" s="418"/>
    </row>
    <row r="134" spans="1:258" ht="15" customHeight="1">
      <c r="B134" s="288"/>
      <c r="C134" s="289" t="s">
        <v>614</v>
      </c>
      <c r="D134" s="417"/>
      <c r="E134" s="417"/>
      <c r="F134" s="417"/>
      <c r="G134" s="417"/>
      <c r="H134" s="417"/>
      <c r="I134" s="417"/>
      <c r="J134" s="417"/>
      <c r="K134" s="417"/>
      <c r="L134" s="417"/>
      <c r="M134" s="314"/>
      <c r="N134" s="314"/>
      <c r="O134" s="314"/>
      <c r="P134" s="314"/>
      <c r="Q134" s="417"/>
      <c r="R134" s="417"/>
      <c r="S134" s="417"/>
      <c r="T134" s="417"/>
      <c r="U134" s="417"/>
      <c r="V134" s="417"/>
      <c r="W134" s="314"/>
      <c r="X134" s="314"/>
      <c r="Z134" s="314"/>
      <c r="AA134" s="314"/>
      <c r="AB134" s="314"/>
      <c r="AD134" s="417"/>
      <c r="AE134" s="417"/>
      <c r="AG134" s="417"/>
      <c r="AH134" s="417"/>
      <c r="AI134" s="417"/>
      <c r="AJ134" s="417"/>
      <c r="AK134" s="314"/>
      <c r="AM134" s="314"/>
      <c r="AO134" s="417"/>
      <c r="AP134" s="314"/>
      <c r="AQ134" s="314"/>
      <c r="AR134" s="417"/>
      <c r="AS134" s="417"/>
      <c r="AU134" s="314">
        <v>-929.05</v>
      </c>
      <c r="AV134" s="417"/>
      <c r="AX134" s="417"/>
      <c r="AY134" s="417"/>
      <c r="BA134" s="417"/>
      <c r="BB134" s="417"/>
      <c r="BC134" s="417"/>
      <c r="BD134" s="417"/>
      <c r="BE134" s="314"/>
      <c r="BG134" s="314"/>
      <c r="BH134" s="417"/>
      <c r="BI134" s="417"/>
      <c r="BJ134" s="417"/>
      <c r="BK134" s="417"/>
      <c r="BL134" s="417"/>
      <c r="BM134" s="417"/>
      <c r="BN134" s="417"/>
      <c r="BO134" s="417"/>
      <c r="BP134" s="417"/>
      <c r="BQ134" s="417"/>
      <c r="BR134" s="314"/>
      <c r="BS134" s="314"/>
      <c r="BT134" s="417"/>
      <c r="BU134" s="417"/>
      <c r="BV134" s="417"/>
      <c r="BW134" s="417"/>
      <c r="BX134" s="417"/>
      <c r="BY134" s="417"/>
      <c r="BZ134" s="417"/>
      <c r="CA134" s="417"/>
      <c r="CB134" s="314"/>
      <c r="CC134" s="314"/>
      <c r="CD134" s="417"/>
      <c r="CE134" s="417"/>
      <c r="CF134" s="417"/>
      <c r="CG134" s="417"/>
      <c r="CH134" s="417"/>
      <c r="CI134" s="417"/>
      <c r="CJ134" s="417"/>
      <c r="CK134" s="417"/>
      <c r="CL134" s="417"/>
      <c r="CM134" s="417"/>
      <c r="CN134" s="417"/>
      <c r="CO134" s="417"/>
      <c r="CP134" s="417"/>
      <c r="CQ134" s="417"/>
      <c r="CR134" s="417"/>
      <c r="CS134" s="418"/>
    </row>
    <row r="135" spans="1:258" s="465" customFormat="1" ht="15" customHeight="1">
      <c r="A135" s="589">
        <v>45453</v>
      </c>
      <c r="B135" s="590" t="s">
        <v>615</v>
      </c>
      <c r="C135" s="470" t="s">
        <v>616</v>
      </c>
      <c r="D135" s="473"/>
      <c r="E135" s="473"/>
      <c r="F135" s="473"/>
      <c r="G135" s="473"/>
      <c r="H135" s="473"/>
      <c r="I135" s="473"/>
      <c r="J135" s="473"/>
      <c r="K135" s="473"/>
      <c r="L135" s="473"/>
      <c r="M135" s="473"/>
      <c r="N135" s="473"/>
      <c r="O135" s="473"/>
      <c r="P135" s="473"/>
      <c r="Q135" s="473"/>
      <c r="R135" s="473"/>
      <c r="S135" s="473"/>
      <c r="T135" s="473"/>
      <c r="U135" s="473"/>
      <c r="V135" s="473"/>
      <c r="W135" s="473"/>
      <c r="X135" s="473"/>
      <c r="Y135" s="473"/>
      <c r="Z135" s="473"/>
      <c r="AA135" s="473"/>
      <c r="AB135" s="473"/>
      <c r="AC135" s="473"/>
      <c r="AD135" s="473"/>
      <c r="AE135" s="473"/>
      <c r="AF135" s="478"/>
      <c r="AG135" s="473"/>
      <c r="AH135" s="473"/>
      <c r="AI135" s="473"/>
      <c r="AJ135" s="473"/>
      <c r="AK135" s="473"/>
      <c r="AL135" s="473">
        <v>2432502.6</v>
      </c>
      <c r="AM135" s="473"/>
      <c r="AN135" s="473"/>
      <c r="AO135" s="473"/>
      <c r="AP135" s="473"/>
      <c r="AQ135" s="473"/>
      <c r="AR135" s="473"/>
      <c r="AS135" s="473"/>
      <c r="AT135" s="473"/>
      <c r="AU135" s="473"/>
      <c r="AV135" s="473"/>
      <c r="AW135" s="473"/>
      <c r="AX135" s="473"/>
      <c r="AY135" s="473"/>
      <c r="AZ135" s="473"/>
      <c r="BA135" s="473"/>
      <c r="BB135" s="473"/>
      <c r="BC135" s="473"/>
      <c r="BD135" s="473"/>
      <c r="BE135" s="473"/>
      <c r="BF135" s="473"/>
      <c r="BG135" s="473"/>
      <c r="BH135" s="473"/>
      <c r="BI135" s="473"/>
      <c r="BJ135" s="473"/>
      <c r="BK135" s="473"/>
      <c r="BL135" s="473"/>
      <c r="BM135" s="473"/>
      <c r="BN135" s="473"/>
      <c r="BO135" s="473"/>
      <c r="BP135" s="473"/>
      <c r="BQ135" s="473"/>
      <c r="BR135" s="473"/>
      <c r="BS135" s="473"/>
      <c r="BT135" s="473"/>
      <c r="BU135" s="473"/>
      <c r="BV135" s="473"/>
      <c r="BW135" s="473"/>
      <c r="BX135" s="473"/>
      <c r="BY135" s="473"/>
      <c r="BZ135" s="473"/>
      <c r="CA135" s="473"/>
      <c r="CB135" s="473"/>
      <c r="CC135" s="473"/>
      <c r="CD135" s="473"/>
      <c r="CE135" s="473"/>
      <c r="CF135" s="473"/>
      <c r="CG135" s="473"/>
      <c r="CH135" s="473"/>
      <c r="CI135" s="473"/>
      <c r="CJ135" s="473"/>
      <c r="CK135" s="473"/>
      <c r="CL135" s="473"/>
      <c r="CM135" s="473"/>
      <c r="CN135" s="473"/>
      <c r="CO135" s="473"/>
      <c r="CP135" s="473"/>
      <c r="CQ135" s="473"/>
      <c r="CR135" s="473"/>
      <c r="CS135" s="473"/>
      <c r="CT135" s="473"/>
      <c r="CU135" s="473"/>
      <c r="CV135" s="473"/>
      <c r="CW135" s="473"/>
      <c r="CX135" s="473"/>
      <c r="CY135" s="473"/>
      <c r="CZ135" s="473"/>
      <c r="DA135" s="473"/>
      <c r="DB135" s="473"/>
      <c r="DC135" s="473"/>
      <c r="DD135" s="473"/>
      <c r="DE135" s="473"/>
      <c r="DF135" s="473"/>
      <c r="DG135" s="473"/>
      <c r="DH135" s="473"/>
      <c r="DI135" s="473"/>
      <c r="DJ135" s="473"/>
      <c r="DK135" s="473"/>
      <c r="DL135" s="473"/>
      <c r="DM135" s="473"/>
      <c r="DN135" s="473"/>
      <c r="DO135" s="473"/>
      <c r="DP135" s="473"/>
      <c r="DQ135" s="473"/>
      <c r="DR135" s="473"/>
      <c r="DS135" s="473"/>
      <c r="DT135" s="473"/>
      <c r="DU135" s="473"/>
      <c r="DV135" s="473"/>
      <c r="DW135" s="473"/>
      <c r="DX135" s="473"/>
      <c r="DY135" s="473"/>
      <c r="DZ135" s="473"/>
      <c r="EA135" s="473"/>
      <c r="EB135" s="473"/>
      <c r="EC135" s="473"/>
      <c r="ED135" s="473"/>
      <c r="EE135" s="473"/>
      <c r="EF135" s="473"/>
      <c r="EG135" s="473"/>
      <c r="EH135" s="473"/>
      <c r="EI135" s="473"/>
      <c r="EJ135" s="473"/>
      <c r="EK135" s="473"/>
      <c r="EL135" s="473"/>
      <c r="EM135" s="473"/>
      <c r="EN135" s="473"/>
      <c r="EO135" s="473"/>
      <c r="EP135" s="473"/>
      <c r="EQ135" s="473"/>
      <c r="ER135" s="473"/>
      <c r="ES135" s="473"/>
      <c r="ET135" s="473"/>
      <c r="EU135" s="473"/>
      <c r="EV135" s="473"/>
      <c r="EW135" s="473"/>
      <c r="EX135" s="473"/>
      <c r="EY135" s="473"/>
      <c r="EZ135" s="473"/>
      <c r="FA135" s="473"/>
      <c r="FB135" s="473"/>
      <c r="FC135" s="473"/>
      <c r="FD135" s="473"/>
      <c r="FE135" s="473"/>
      <c r="FF135" s="473"/>
      <c r="FG135" s="473"/>
      <c r="FH135" s="473"/>
      <c r="FI135" s="473"/>
      <c r="FJ135" s="473"/>
      <c r="FK135" s="473"/>
      <c r="FL135" s="473"/>
      <c r="FM135" s="473"/>
      <c r="FN135" s="473"/>
      <c r="FO135" s="473"/>
      <c r="FP135" s="473"/>
      <c r="FQ135" s="473"/>
      <c r="FR135" s="473"/>
      <c r="FS135" s="473"/>
      <c r="FT135" s="473"/>
      <c r="FU135" s="473"/>
      <c r="FV135" s="473"/>
      <c r="FW135" s="473"/>
      <c r="FX135" s="473"/>
      <c r="FY135" s="473"/>
      <c r="FZ135" s="473"/>
      <c r="GA135" s="473"/>
      <c r="GB135" s="473"/>
      <c r="GC135" s="473"/>
      <c r="GD135" s="473"/>
      <c r="GE135" s="473"/>
      <c r="GF135" s="473"/>
      <c r="GG135" s="473"/>
      <c r="GH135" s="473"/>
      <c r="GI135" s="473"/>
      <c r="GJ135" s="473"/>
      <c r="GK135" s="473"/>
      <c r="GL135" s="473"/>
      <c r="GM135" s="473"/>
      <c r="GN135" s="473"/>
      <c r="GO135" s="473"/>
      <c r="GP135" s="473"/>
      <c r="GQ135" s="473"/>
      <c r="GR135" s="473"/>
      <c r="GS135" s="473"/>
      <c r="GT135" s="473"/>
      <c r="GU135" s="473"/>
      <c r="GV135" s="473"/>
      <c r="GW135" s="473"/>
      <c r="GX135" s="473"/>
      <c r="GY135" s="473"/>
      <c r="GZ135" s="473"/>
      <c r="HA135" s="473"/>
      <c r="HB135" s="473"/>
      <c r="HC135" s="473"/>
      <c r="HD135" s="473"/>
      <c r="HE135" s="473"/>
      <c r="HF135" s="473"/>
      <c r="HG135" s="473"/>
      <c r="HH135" s="473"/>
      <c r="HI135" s="473"/>
      <c r="HJ135" s="473"/>
      <c r="HK135" s="473"/>
      <c r="HL135" s="473"/>
      <c r="HM135" s="473"/>
      <c r="HN135" s="473"/>
      <c r="HO135" s="473"/>
      <c r="HP135" s="473"/>
      <c r="HQ135" s="473"/>
      <c r="HR135" s="473"/>
      <c r="HS135" s="473"/>
      <c r="HT135" s="473"/>
      <c r="HU135" s="473"/>
      <c r="HV135" s="473"/>
      <c r="HW135" s="473"/>
      <c r="HX135" s="473"/>
      <c r="HY135" s="473"/>
      <c r="HZ135" s="473"/>
      <c r="IA135" s="473"/>
      <c r="IB135" s="473"/>
      <c r="IC135" s="473"/>
      <c r="ID135" s="473"/>
      <c r="IE135" s="473"/>
      <c r="IF135" s="473"/>
      <c r="IG135" s="473"/>
      <c r="IH135" s="473"/>
      <c r="II135" s="473"/>
      <c r="IJ135" s="473"/>
      <c r="IK135" s="473"/>
      <c r="IL135" s="473"/>
      <c r="IM135" s="473"/>
      <c r="IN135" s="473"/>
      <c r="IO135" s="473"/>
      <c r="IP135" s="473"/>
      <c r="IQ135" s="473"/>
      <c r="IR135" s="473"/>
      <c r="IS135" s="473"/>
      <c r="IT135" s="473"/>
      <c r="IU135" s="473"/>
      <c r="IV135" s="473"/>
      <c r="IW135" s="473"/>
      <c r="IX135" s="473"/>
    </row>
    <row r="136" spans="1:258" s="465" customFormat="1" ht="15" customHeight="1">
      <c r="A136" s="589"/>
      <c r="B136" s="590"/>
      <c r="C136" s="470" t="s">
        <v>617</v>
      </c>
      <c r="D136" s="473"/>
      <c r="E136" s="473"/>
      <c r="F136" s="473"/>
      <c r="G136" s="473"/>
      <c r="H136" s="473"/>
      <c r="I136" s="473"/>
      <c r="J136" s="473"/>
      <c r="K136" s="473"/>
      <c r="L136" s="473"/>
      <c r="M136" s="473"/>
      <c r="N136" s="473"/>
      <c r="O136" s="473"/>
      <c r="P136" s="473"/>
      <c r="Q136" s="473"/>
      <c r="R136" s="473"/>
      <c r="S136" s="473"/>
      <c r="T136" s="473"/>
      <c r="U136" s="473"/>
      <c r="V136" s="473"/>
      <c r="W136" s="473"/>
      <c r="X136" s="473"/>
      <c r="Y136" s="473"/>
      <c r="Z136" s="473"/>
      <c r="AA136" s="473"/>
      <c r="AB136" s="473"/>
      <c r="AC136" s="473"/>
      <c r="AD136" s="473"/>
      <c r="AE136" s="473"/>
      <c r="AF136" s="478"/>
      <c r="AG136" s="473"/>
      <c r="AH136" s="473"/>
      <c r="AI136" s="473"/>
      <c r="AJ136" s="473"/>
      <c r="AK136" s="473"/>
      <c r="AL136" s="634">
        <v>-253709.98</v>
      </c>
      <c r="AM136" s="473"/>
      <c r="AN136" s="473"/>
      <c r="AO136" s="473"/>
      <c r="AP136" s="473"/>
      <c r="AQ136" s="473"/>
      <c r="AR136" s="473"/>
      <c r="AS136" s="473"/>
      <c r="AT136" s="473"/>
      <c r="AU136" s="473"/>
      <c r="AV136" s="473"/>
      <c r="AW136" s="473"/>
      <c r="AX136" s="473"/>
      <c r="AY136" s="473"/>
      <c r="AZ136" s="473"/>
      <c r="BA136" s="473"/>
      <c r="BB136" s="473"/>
      <c r="BC136" s="473"/>
      <c r="BD136" s="473"/>
      <c r="BE136" s="473"/>
      <c r="BF136" s="473"/>
      <c r="BG136" s="473"/>
      <c r="BH136" s="473"/>
      <c r="BI136" s="473"/>
      <c r="BJ136" s="473"/>
      <c r="BK136" s="473"/>
      <c r="BL136" s="473"/>
      <c r="BM136" s="473"/>
      <c r="BN136" s="473"/>
      <c r="BO136" s="473"/>
      <c r="BP136" s="473"/>
      <c r="BQ136" s="473"/>
      <c r="BR136" s="473"/>
      <c r="BS136" s="473"/>
      <c r="BT136" s="473"/>
      <c r="BU136" s="473"/>
      <c r="BV136" s="473"/>
      <c r="BW136" s="473"/>
      <c r="BX136" s="473"/>
      <c r="BY136" s="473"/>
      <c r="BZ136" s="473"/>
      <c r="CA136" s="473"/>
      <c r="CB136" s="473"/>
      <c r="CC136" s="473"/>
      <c r="CD136" s="473"/>
      <c r="CE136" s="473"/>
      <c r="CF136" s="473"/>
      <c r="CG136" s="473"/>
      <c r="CH136" s="473"/>
      <c r="CI136" s="473"/>
      <c r="CJ136" s="473"/>
      <c r="CK136" s="473"/>
      <c r="CL136" s="473"/>
      <c r="CM136" s="473"/>
      <c r="CN136" s="473"/>
      <c r="CO136" s="473"/>
      <c r="CP136" s="473"/>
      <c r="CQ136" s="473"/>
      <c r="CR136" s="473"/>
      <c r="CS136" s="473"/>
      <c r="CT136" s="473"/>
      <c r="CU136" s="473"/>
      <c r="CV136" s="473"/>
      <c r="CW136" s="473"/>
      <c r="CX136" s="473"/>
      <c r="CY136" s="473"/>
      <c r="CZ136" s="473"/>
      <c r="DA136" s="473"/>
      <c r="DB136" s="473"/>
      <c r="DC136" s="473"/>
      <c r="DD136" s="473"/>
      <c r="DE136" s="473"/>
      <c r="DF136" s="473"/>
      <c r="DG136" s="473"/>
      <c r="DH136" s="473"/>
      <c r="DI136" s="473"/>
      <c r="DJ136" s="473"/>
      <c r="DK136" s="473"/>
      <c r="DL136" s="473"/>
      <c r="DM136" s="473"/>
      <c r="DN136" s="473"/>
      <c r="DO136" s="473"/>
      <c r="DP136" s="473"/>
      <c r="DQ136" s="473"/>
      <c r="DR136" s="473"/>
      <c r="DS136" s="473"/>
      <c r="DT136" s="473"/>
      <c r="DU136" s="473"/>
      <c r="DV136" s="473"/>
      <c r="DW136" s="473"/>
      <c r="DX136" s="473"/>
      <c r="DY136" s="473"/>
      <c r="DZ136" s="473"/>
      <c r="EA136" s="473"/>
      <c r="EB136" s="473"/>
      <c r="EC136" s="473"/>
      <c r="ED136" s="473"/>
      <c r="EE136" s="473"/>
      <c r="EF136" s="473"/>
      <c r="EG136" s="473"/>
      <c r="EH136" s="473"/>
      <c r="EI136" s="473"/>
      <c r="EJ136" s="473"/>
      <c r="EK136" s="473"/>
      <c r="EL136" s="473"/>
      <c r="EM136" s="473"/>
      <c r="EN136" s="473"/>
      <c r="EO136" s="473"/>
      <c r="EP136" s="473"/>
      <c r="EQ136" s="473"/>
      <c r="ER136" s="473"/>
      <c r="ES136" s="473"/>
      <c r="ET136" s="473"/>
      <c r="EU136" s="473"/>
      <c r="EV136" s="473"/>
      <c r="EW136" s="473"/>
      <c r="EX136" s="473"/>
      <c r="EY136" s="473"/>
      <c r="EZ136" s="473"/>
      <c r="FA136" s="473"/>
      <c r="FB136" s="473"/>
      <c r="FC136" s="473"/>
      <c r="FD136" s="473"/>
      <c r="FE136" s="473"/>
      <c r="FF136" s="473"/>
      <c r="FG136" s="473"/>
      <c r="FH136" s="473"/>
      <c r="FI136" s="473"/>
      <c r="FJ136" s="473"/>
      <c r="FK136" s="473"/>
      <c r="FL136" s="473"/>
      <c r="FM136" s="473"/>
      <c r="FN136" s="473"/>
      <c r="FO136" s="473"/>
      <c r="FP136" s="473"/>
      <c r="FQ136" s="473"/>
      <c r="FR136" s="473"/>
      <c r="FS136" s="473"/>
      <c r="FT136" s="473"/>
      <c r="FU136" s="473"/>
      <c r="FV136" s="473"/>
      <c r="FW136" s="473"/>
      <c r="FX136" s="473"/>
      <c r="FY136" s="473"/>
      <c r="FZ136" s="473"/>
      <c r="GA136" s="473"/>
      <c r="GB136" s="473"/>
      <c r="GC136" s="473"/>
      <c r="GD136" s="473"/>
      <c r="GE136" s="473"/>
      <c r="GF136" s="473"/>
      <c r="GG136" s="473"/>
      <c r="GH136" s="473"/>
      <c r="GI136" s="473"/>
      <c r="GJ136" s="473"/>
      <c r="GK136" s="473"/>
      <c r="GL136" s="473"/>
      <c r="GM136" s="473"/>
      <c r="GN136" s="473"/>
      <c r="GO136" s="473"/>
      <c r="GP136" s="473"/>
      <c r="GQ136" s="473"/>
      <c r="GR136" s="473"/>
      <c r="GS136" s="473"/>
      <c r="GT136" s="473"/>
      <c r="GU136" s="473"/>
      <c r="GV136" s="473"/>
      <c r="GW136" s="473"/>
      <c r="GX136" s="473"/>
      <c r="GY136" s="473"/>
      <c r="GZ136" s="473"/>
      <c r="HA136" s="473"/>
      <c r="HB136" s="473"/>
      <c r="HC136" s="473"/>
      <c r="HD136" s="473"/>
      <c r="HE136" s="473"/>
      <c r="HF136" s="473"/>
      <c r="HG136" s="473"/>
      <c r="HH136" s="473"/>
      <c r="HI136" s="473"/>
      <c r="HJ136" s="473"/>
      <c r="HK136" s="473"/>
      <c r="HL136" s="473"/>
      <c r="HM136" s="473"/>
      <c r="HN136" s="473"/>
      <c r="HO136" s="473"/>
      <c r="HP136" s="473"/>
      <c r="HQ136" s="473"/>
      <c r="HR136" s="473"/>
      <c r="HS136" s="473"/>
      <c r="HT136" s="473"/>
      <c r="HU136" s="473"/>
      <c r="HV136" s="473"/>
      <c r="HW136" s="473"/>
      <c r="HX136" s="473"/>
      <c r="HY136" s="473"/>
      <c r="HZ136" s="473"/>
      <c r="IA136" s="473"/>
      <c r="IB136" s="473"/>
      <c r="IC136" s="473"/>
      <c r="ID136" s="473"/>
      <c r="IE136" s="473"/>
      <c r="IF136" s="473"/>
      <c r="IG136" s="473"/>
      <c r="IH136" s="473"/>
      <c r="II136" s="473"/>
      <c r="IJ136" s="473"/>
      <c r="IK136" s="473"/>
      <c r="IL136" s="473"/>
      <c r="IM136" s="473"/>
      <c r="IN136" s="473"/>
      <c r="IO136" s="473"/>
      <c r="IP136" s="473"/>
      <c r="IQ136" s="473"/>
      <c r="IR136" s="473"/>
      <c r="IS136" s="473"/>
      <c r="IT136" s="473"/>
      <c r="IU136" s="473"/>
      <c r="IV136" s="473"/>
      <c r="IW136" s="473"/>
      <c r="IX136" s="473"/>
    </row>
    <row r="137" spans="1:258" ht="15" customHeight="1">
      <c r="A137" s="281">
        <v>45453</v>
      </c>
      <c r="B137" s="288" t="s">
        <v>618</v>
      </c>
      <c r="C137" s="289" t="s">
        <v>619</v>
      </c>
      <c r="D137" s="417"/>
      <c r="E137" s="417"/>
      <c r="F137" s="417"/>
      <c r="G137" s="417"/>
      <c r="H137" s="417"/>
      <c r="I137" s="417"/>
      <c r="J137" s="417"/>
      <c r="K137" s="417"/>
      <c r="L137" s="417"/>
      <c r="M137" s="314"/>
      <c r="N137" s="314"/>
      <c r="O137" s="314"/>
      <c r="P137" s="314"/>
      <c r="Q137" s="417"/>
      <c r="R137" s="417"/>
      <c r="S137" s="417"/>
      <c r="T137" s="417"/>
      <c r="U137" s="417"/>
      <c r="V137" s="417"/>
      <c r="W137" s="314"/>
      <c r="X137" s="314"/>
      <c r="Z137" s="314"/>
      <c r="AA137" s="314"/>
      <c r="AB137" s="314"/>
      <c r="AD137" s="417"/>
      <c r="AE137" s="417"/>
      <c r="AG137" s="417"/>
      <c r="AH137" s="417"/>
      <c r="AI137" s="417"/>
      <c r="AJ137" s="417"/>
      <c r="AK137" s="314"/>
      <c r="AL137" s="314">
        <v>4169363</v>
      </c>
      <c r="AM137" s="314"/>
      <c r="AO137" s="417"/>
      <c r="AP137" s="314"/>
      <c r="AQ137" s="314"/>
      <c r="AR137" s="417"/>
      <c r="AS137" s="417"/>
      <c r="AV137" s="417"/>
      <c r="AX137" s="417"/>
      <c r="AY137" s="417"/>
      <c r="BA137" s="417"/>
      <c r="BB137" s="417"/>
      <c r="BC137" s="417"/>
      <c r="BD137" s="417"/>
      <c r="BE137" s="314"/>
      <c r="BG137" s="314"/>
      <c r="BH137" s="417"/>
      <c r="BI137" s="417"/>
      <c r="BJ137" s="417"/>
      <c r="BK137" s="417"/>
      <c r="BL137" s="417"/>
      <c r="BM137" s="417"/>
      <c r="BN137" s="417"/>
      <c r="BO137" s="417"/>
      <c r="BP137" s="417"/>
      <c r="BQ137" s="417"/>
      <c r="BR137" s="314"/>
      <c r="BS137" s="314"/>
      <c r="BT137" s="417"/>
      <c r="BU137" s="417"/>
      <c r="BV137" s="417"/>
      <c r="BW137" s="417"/>
      <c r="BX137" s="417"/>
      <c r="BY137" s="417"/>
      <c r="BZ137" s="417"/>
      <c r="CA137" s="417"/>
      <c r="CB137" s="314"/>
      <c r="CC137" s="314"/>
      <c r="CD137" s="417"/>
      <c r="CE137" s="417"/>
      <c r="CF137" s="417"/>
      <c r="CG137" s="417"/>
      <c r="CH137" s="417"/>
      <c r="CI137" s="417"/>
      <c r="CJ137" s="417"/>
      <c r="CK137" s="417"/>
      <c r="CL137" s="417"/>
      <c r="CM137" s="417"/>
      <c r="CN137" s="417"/>
      <c r="CO137" s="417"/>
      <c r="CP137" s="417"/>
      <c r="CQ137" s="417"/>
      <c r="CR137" s="417"/>
      <c r="CS137" s="418"/>
    </row>
    <row r="138" spans="1:258" ht="15" customHeight="1">
      <c r="A138" s="281"/>
      <c r="B138" s="288"/>
      <c r="C138" s="289" t="s">
        <v>620</v>
      </c>
      <c r="D138" s="417"/>
      <c r="E138" s="417"/>
      <c r="F138" s="417"/>
      <c r="G138" s="417"/>
      <c r="H138" s="417"/>
      <c r="I138" s="417"/>
      <c r="J138" s="417"/>
      <c r="K138" s="417"/>
      <c r="L138" s="417"/>
      <c r="M138" s="314"/>
      <c r="N138" s="314"/>
      <c r="O138" s="314"/>
      <c r="P138" s="314"/>
      <c r="Q138" s="417"/>
      <c r="R138" s="417"/>
      <c r="S138" s="417"/>
      <c r="T138" s="417"/>
      <c r="U138" s="417"/>
      <c r="V138" s="417"/>
      <c r="W138" s="314"/>
      <c r="X138" s="314"/>
      <c r="Z138" s="314"/>
      <c r="AA138" s="314"/>
      <c r="AB138" s="314"/>
      <c r="AD138" s="417"/>
      <c r="AE138" s="417"/>
      <c r="AG138" s="417"/>
      <c r="AH138" s="417"/>
      <c r="AI138" s="417"/>
      <c r="AJ138" s="417"/>
      <c r="AK138" s="314"/>
      <c r="AL138" s="633">
        <v>-434260.6</v>
      </c>
      <c r="AM138" s="314"/>
      <c r="AO138" s="417"/>
      <c r="AP138" s="314"/>
      <c r="AQ138" s="314"/>
      <c r="AR138" s="417"/>
      <c r="AS138" s="417"/>
      <c r="AV138" s="417"/>
      <c r="AX138" s="417"/>
      <c r="AY138" s="417"/>
      <c r="BA138" s="417"/>
      <c r="BB138" s="417"/>
      <c r="BC138" s="417"/>
      <c r="BD138" s="417"/>
      <c r="BE138" s="314"/>
      <c r="BG138" s="314"/>
      <c r="BH138" s="417"/>
      <c r="BI138" s="417"/>
      <c r="BJ138" s="417"/>
      <c r="BK138" s="417"/>
      <c r="BL138" s="417"/>
      <c r="BM138" s="417"/>
      <c r="BN138" s="417"/>
      <c r="BO138" s="417"/>
      <c r="BP138" s="417"/>
      <c r="BQ138" s="417"/>
      <c r="BR138" s="314"/>
      <c r="BS138" s="314"/>
      <c r="BT138" s="417"/>
      <c r="BU138" s="417"/>
      <c r="BV138" s="417"/>
      <c r="BW138" s="417"/>
      <c r="BX138" s="417"/>
      <c r="BY138" s="417"/>
      <c r="BZ138" s="417"/>
      <c r="CA138" s="417"/>
      <c r="CB138" s="314"/>
      <c r="CC138" s="314"/>
      <c r="CD138" s="417"/>
      <c r="CE138" s="417"/>
      <c r="CF138" s="417"/>
      <c r="CG138" s="417"/>
      <c r="CH138" s="417"/>
      <c r="CI138" s="417"/>
      <c r="CJ138" s="417"/>
      <c r="CK138" s="417"/>
      <c r="CL138" s="417"/>
      <c r="CM138" s="417"/>
      <c r="CN138" s="417"/>
      <c r="CO138" s="417"/>
      <c r="CP138" s="417"/>
      <c r="CQ138" s="417"/>
      <c r="CR138" s="417"/>
      <c r="CS138" s="418"/>
    </row>
    <row r="139" spans="1:258" ht="15" customHeight="1">
      <c r="A139" s="281">
        <v>45443</v>
      </c>
      <c r="B139" s="288" t="s">
        <v>621</v>
      </c>
      <c r="C139" s="289" t="s">
        <v>622</v>
      </c>
      <c r="D139" s="417"/>
      <c r="E139" s="417"/>
      <c r="F139" s="417"/>
      <c r="G139" s="417"/>
      <c r="H139" s="417"/>
      <c r="I139" s="417"/>
      <c r="J139" s="417"/>
      <c r="K139" s="417"/>
      <c r="L139" s="417"/>
      <c r="M139" s="314"/>
      <c r="N139" s="314"/>
      <c r="O139" s="314"/>
      <c r="P139" s="314"/>
      <c r="Q139" s="417"/>
      <c r="R139" s="417"/>
      <c r="S139" s="417"/>
      <c r="T139" s="417"/>
      <c r="U139" s="417"/>
      <c r="V139" s="417"/>
      <c r="W139" s="314"/>
      <c r="X139" s="314"/>
      <c r="Z139" s="314"/>
      <c r="AA139" s="314"/>
      <c r="AB139" s="314"/>
      <c r="AD139" s="417"/>
      <c r="AE139" s="417"/>
      <c r="AF139" s="315">
        <v>200000</v>
      </c>
      <c r="AG139" s="417"/>
      <c r="AH139" s="417"/>
      <c r="AI139" s="417"/>
      <c r="AJ139" s="417"/>
      <c r="AK139" s="314"/>
      <c r="AM139" s="314"/>
      <c r="AO139" s="417"/>
      <c r="AP139" s="314"/>
      <c r="AQ139" s="314"/>
      <c r="AR139" s="417"/>
      <c r="AS139" s="417"/>
      <c r="AV139" s="417"/>
      <c r="AX139" s="417"/>
      <c r="AY139" s="417"/>
      <c r="BA139" s="417"/>
      <c r="BB139" s="417"/>
      <c r="BC139" s="417"/>
      <c r="BD139" s="417"/>
      <c r="BE139" s="314"/>
      <c r="BG139" s="314"/>
      <c r="BH139" s="417"/>
      <c r="BI139" s="417"/>
      <c r="BJ139" s="417"/>
      <c r="BK139" s="417"/>
      <c r="BL139" s="417"/>
      <c r="BM139" s="417"/>
      <c r="BN139" s="417"/>
      <c r="BO139" s="417"/>
      <c r="BP139" s="417"/>
      <c r="BQ139" s="417"/>
      <c r="BR139" s="314"/>
      <c r="BS139" s="314"/>
      <c r="BT139" s="417"/>
      <c r="BU139" s="417"/>
      <c r="BV139" s="417"/>
      <c r="BW139" s="417"/>
      <c r="BX139" s="417"/>
      <c r="BY139" s="417"/>
      <c r="BZ139" s="417"/>
      <c r="CA139" s="417"/>
      <c r="CB139" s="314"/>
      <c r="CC139" s="314"/>
      <c r="CD139" s="417"/>
      <c r="CE139" s="417"/>
      <c r="CF139" s="417"/>
      <c r="CG139" s="417"/>
      <c r="CH139" s="417"/>
      <c r="CI139" s="417"/>
      <c r="CJ139" s="417"/>
      <c r="CK139" s="417"/>
      <c r="CL139" s="417"/>
      <c r="CM139" s="417"/>
      <c r="CN139" s="417"/>
      <c r="CO139" s="417"/>
      <c r="CP139" s="417"/>
      <c r="CQ139" s="417"/>
      <c r="CR139" s="417"/>
      <c r="CS139" s="418"/>
    </row>
    <row r="140" spans="1:258">
      <c r="A140" s="316">
        <v>45454</v>
      </c>
      <c r="B140" s="288" t="s">
        <v>623</v>
      </c>
      <c r="C140" s="289" t="s">
        <v>624</v>
      </c>
      <c r="M140" s="314"/>
      <c r="N140" s="314"/>
      <c r="O140" s="314"/>
      <c r="P140" s="314"/>
      <c r="R140" s="313"/>
      <c r="W140" s="314"/>
      <c r="X140" s="314"/>
      <c r="Z140" s="314"/>
      <c r="AA140" s="314"/>
      <c r="AB140" s="314"/>
      <c r="AE140" s="313"/>
      <c r="AK140" s="314"/>
      <c r="AL140" s="314">
        <v>1407120</v>
      </c>
      <c r="AM140" s="314"/>
      <c r="AN140" s="314">
        <v>0</v>
      </c>
      <c r="AP140" s="314"/>
      <c r="AQ140" s="314"/>
      <c r="BE140" s="314"/>
      <c r="BG140" s="314"/>
      <c r="BN140" s="313"/>
      <c r="BR140" s="314"/>
      <c r="BS140" s="314"/>
      <c r="CB140" s="314"/>
      <c r="CC140" s="314"/>
      <c r="CD140" s="313"/>
      <c r="CE140" s="418"/>
      <c r="CS140" s="418"/>
    </row>
    <row r="141" spans="1:258">
      <c r="B141" s="288"/>
      <c r="C141" s="289"/>
      <c r="M141" s="314"/>
      <c r="N141" s="314"/>
      <c r="O141" s="314"/>
      <c r="P141" s="314"/>
      <c r="R141" s="313"/>
      <c r="W141" s="314"/>
      <c r="X141" s="314"/>
      <c r="Z141" s="314"/>
      <c r="AA141" s="314"/>
      <c r="AB141" s="314"/>
      <c r="AE141" s="313"/>
      <c r="AK141" s="314"/>
      <c r="AL141" s="508">
        <v>-135888</v>
      </c>
      <c r="AM141" s="314"/>
      <c r="AP141" s="314"/>
      <c r="AQ141" s="314"/>
      <c r="BE141" s="314"/>
      <c r="BG141" s="314"/>
      <c r="BN141" s="313"/>
      <c r="BR141" s="314"/>
      <c r="BS141" s="314"/>
      <c r="CB141" s="314"/>
      <c r="CC141" s="314"/>
      <c r="CD141" s="313"/>
      <c r="CE141" s="418"/>
      <c r="CS141" s="418"/>
    </row>
    <row r="142" spans="1:258" s="416" customFormat="1" ht="15" customHeight="1">
      <c r="A142" s="281">
        <v>45461</v>
      </c>
      <c r="B142" s="288" t="s">
        <v>625</v>
      </c>
      <c r="C142" s="413" t="s">
        <v>626</v>
      </c>
      <c r="D142" s="415"/>
      <c r="E142" s="415"/>
      <c r="F142" s="415"/>
      <c r="G142" s="415"/>
      <c r="H142" s="415"/>
      <c r="I142" s="415"/>
      <c r="J142" s="415"/>
      <c r="K142" s="415"/>
      <c r="L142" s="415"/>
      <c r="M142" s="299"/>
      <c r="N142" s="299"/>
      <c r="O142" s="282"/>
      <c r="P142" s="282"/>
      <c r="Q142" s="415"/>
      <c r="R142" s="415"/>
      <c r="S142" s="415"/>
      <c r="T142" s="415"/>
      <c r="U142" s="415"/>
      <c r="V142" s="415"/>
      <c r="W142" s="299"/>
      <c r="X142" s="299"/>
      <c r="Y142" s="299"/>
      <c r="Z142" s="299"/>
      <c r="AA142" s="299"/>
      <c r="AB142" s="282"/>
      <c r="AC142" s="299"/>
      <c r="AD142" s="412"/>
      <c r="AE142" s="415"/>
      <c r="AF142" s="436"/>
      <c r="AG142" s="415"/>
      <c r="AH142" s="415"/>
      <c r="AI142" s="415"/>
      <c r="AJ142" s="415"/>
      <c r="AK142" s="299"/>
      <c r="AL142" s="282">
        <v>11895285</v>
      </c>
      <c r="AM142" s="299"/>
      <c r="AN142" s="299"/>
      <c r="AO142" s="415"/>
      <c r="AP142" s="299"/>
      <c r="AQ142" s="282"/>
      <c r="AR142" s="415"/>
      <c r="AS142" s="415"/>
      <c r="AT142" s="299"/>
      <c r="AU142" s="299"/>
      <c r="AV142" s="415"/>
      <c r="AW142" s="299"/>
      <c r="AX142" s="415"/>
      <c r="AY142" s="415"/>
      <c r="AZ142" s="299"/>
      <c r="BA142" s="415"/>
      <c r="BB142" s="415"/>
      <c r="BC142" s="415"/>
      <c r="BD142" s="415"/>
      <c r="BE142" s="299"/>
      <c r="BF142" s="282"/>
      <c r="BG142" s="299"/>
      <c r="BH142" s="415"/>
      <c r="BI142" s="415"/>
      <c r="BJ142" s="415"/>
      <c r="BK142" s="415"/>
      <c r="BL142" s="415"/>
      <c r="BM142" s="415"/>
      <c r="BN142" s="415"/>
      <c r="BO142" s="415"/>
      <c r="BP142" s="415"/>
      <c r="BQ142" s="415"/>
      <c r="BR142" s="299"/>
      <c r="BS142" s="282"/>
      <c r="BT142" s="415"/>
      <c r="BU142" s="412"/>
      <c r="BV142" s="415"/>
      <c r="BW142" s="415"/>
      <c r="BX142" s="415"/>
      <c r="BY142" s="415"/>
      <c r="BZ142" s="415"/>
      <c r="CA142" s="415"/>
      <c r="CB142" s="299"/>
      <c r="CC142" s="299"/>
      <c r="CD142" s="415"/>
      <c r="CE142" s="412"/>
      <c r="CF142" s="415"/>
      <c r="CG142" s="415"/>
      <c r="CH142" s="415"/>
      <c r="CI142" s="415"/>
      <c r="CJ142" s="415"/>
      <c r="CK142" s="415"/>
      <c r="CL142" s="415"/>
      <c r="CM142" s="415"/>
      <c r="CN142" s="415"/>
      <c r="CO142" s="415"/>
      <c r="CP142" s="415"/>
      <c r="CQ142" s="415"/>
      <c r="CR142" s="415"/>
    </row>
    <row r="143" spans="1:258" s="416" customFormat="1" ht="15" customHeight="1">
      <c r="A143" s="281"/>
      <c r="B143" s="288"/>
      <c r="C143" s="413" t="s">
        <v>627</v>
      </c>
      <c r="D143" s="415"/>
      <c r="E143" s="415"/>
      <c r="F143" s="415"/>
      <c r="G143" s="415"/>
      <c r="H143" s="415"/>
      <c r="I143" s="415"/>
      <c r="J143" s="415"/>
      <c r="K143" s="415"/>
      <c r="L143" s="415"/>
      <c r="M143" s="299"/>
      <c r="N143" s="299"/>
      <c r="O143" s="282"/>
      <c r="P143" s="282"/>
      <c r="Q143" s="415"/>
      <c r="R143" s="415"/>
      <c r="S143" s="415"/>
      <c r="T143" s="415"/>
      <c r="U143" s="415"/>
      <c r="V143" s="415"/>
      <c r="W143" s="299"/>
      <c r="X143" s="299"/>
      <c r="Y143" s="299"/>
      <c r="Z143" s="299"/>
      <c r="AA143" s="299"/>
      <c r="AB143" s="282"/>
      <c r="AC143" s="299"/>
      <c r="AD143" s="412"/>
      <c r="AE143" s="415"/>
      <c r="AF143" s="436"/>
      <c r="AG143" s="415"/>
      <c r="AH143" s="415"/>
      <c r="AI143" s="415"/>
      <c r="AJ143" s="415"/>
      <c r="AK143" s="299"/>
      <c r="AL143" s="634">
        <v>-0.66</v>
      </c>
      <c r="AM143" s="299"/>
      <c r="AN143" s="299"/>
      <c r="AO143" s="415"/>
      <c r="AP143" s="299"/>
      <c r="AQ143" s="282"/>
      <c r="AR143" s="415"/>
      <c r="AS143" s="415"/>
      <c r="AT143" s="299"/>
      <c r="AU143" s="299"/>
      <c r="AV143" s="415"/>
      <c r="AW143" s="299"/>
      <c r="AX143" s="415"/>
      <c r="AY143" s="415"/>
      <c r="AZ143" s="299"/>
      <c r="BA143" s="415"/>
      <c r="BB143" s="415"/>
      <c r="BC143" s="415"/>
      <c r="BD143" s="415"/>
      <c r="BE143" s="299"/>
      <c r="BF143" s="282"/>
      <c r="BG143" s="299"/>
      <c r="BH143" s="415"/>
      <c r="BI143" s="415"/>
      <c r="BJ143" s="415"/>
      <c r="BK143" s="415"/>
      <c r="BL143" s="415"/>
      <c r="BM143" s="415"/>
      <c r="BN143" s="415"/>
      <c r="BO143" s="415"/>
      <c r="BP143" s="415"/>
      <c r="BQ143" s="415"/>
      <c r="BR143" s="299"/>
      <c r="BS143" s="282"/>
      <c r="BT143" s="415"/>
      <c r="BU143" s="412"/>
      <c r="BV143" s="415"/>
      <c r="BW143" s="415"/>
      <c r="BX143" s="415"/>
      <c r="BY143" s="415"/>
      <c r="BZ143" s="415"/>
      <c r="CA143" s="415"/>
      <c r="CB143" s="299"/>
      <c r="CC143" s="299"/>
      <c r="CD143" s="415"/>
      <c r="CE143" s="412"/>
      <c r="CF143" s="415"/>
      <c r="CG143" s="415"/>
      <c r="CH143" s="415"/>
      <c r="CI143" s="415"/>
      <c r="CJ143" s="415"/>
      <c r="CK143" s="415"/>
      <c r="CL143" s="415"/>
      <c r="CM143" s="415"/>
      <c r="CN143" s="415"/>
      <c r="CO143" s="415"/>
      <c r="CP143" s="415"/>
      <c r="CQ143" s="415"/>
      <c r="CR143" s="415"/>
    </row>
    <row r="144" spans="1:258" ht="15.6">
      <c r="A144" s="281">
        <v>45828</v>
      </c>
      <c r="B144" s="288" t="s">
        <v>628</v>
      </c>
      <c r="C144" s="456" t="s">
        <v>629</v>
      </c>
      <c r="Y144" s="313"/>
      <c r="AA144" s="314"/>
      <c r="AB144" s="314"/>
      <c r="AC144" s="313"/>
      <c r="AL144" s="314">
        <v>5476842.7999999998</v>
      </c>
      <c r="AP144" s="314"/>
      <c r="AS144" s="314"/>
      <c r="AW144" s="313"/>
      <c r="AZ144" s="313"/>
      <c r="BF144" s="313"/>
      <c r="BN144" s="313"/>
      <c r="BQ144" s="314"/>
      <c r="BT144" s="282"/>
      <c r="CD144" s="313"/>
      <c r="CE144" s="418"/>
      <c r="CS144" s="418"/>
      <c r="CU144" s="418"/>
    </row>
    <row r="145" spans="1:258" ht="15.6">
      <c r="A145" s="281"/>
      <c r="B145" s="288"/>
      <c r="C145" s="456" t="s">
        <v>630</v>
      </c>
      <c r="Y145" s="313"/>
      <c r="AA145" s="314"/>
      <c r="AB145" s="314"/>
      <c r="AC145" s="313"/>
      <c r="AL145" s="633">
        <v>-556343.31999999995</v>
      </c>
      <c r="AP145" s="314"/>
      <c r="AS145" s="314"/>
      <c r="AW145" s="313"/>
      <c r="AZ145" s="313"/>
      <c r="BF145" s="313"/>
      <c r="BN145" s="313"/>
      <c r="BQ145" s="314"/>
      <c r="BT145" s="282"/>
      <c r="CD145" s="313"/>
      <c r="CE145" s="418"/>
      <c r="CS145" s="418"/>
      <c r="CU145" s="418"/>
    </row>
    <row r="146" spans="1:258" ht="15.6">
      <c r="A146" s="281">
        <v>45463</v>
      </c>
      <c r="B146" s="288" t="s">
        <v>631</v>
      </c>
      <c r="C146" s="456" t="s">
        <v>632</v>
      </c>
      <c r="Y146" s="313"/>
      <c r="AA146" s="314"/>
      <c r="AB146" s="314"/>
      <c r="AC146" s="313"/>
      <c r="AL146" s="314">
        <v>1745700</v>
      </c>
      <c r="AP146" s="314"/>
      <c r="AS146" s="314"/>
      <c r="AW146" s="313"/>
      <c r="AZ146" s="313"/>
      <c r="BF146" s="313"/>
      <c r="BN146" s="313"/>
      <c r="BQ146" s="314"/>
      <c r="BT146" s="282"/>
      <c r="CD146" s="313"/>
      <c r="CE146" s="418"/>
      <c r="CS146" s="418"/>
      <c r="CU146" s="418"/>
    </row>
    <row r="147" spans="1:258" ht="15.6">
      <c r="A147" s="281"/>
      <c r="B147" s="288"/>
      <c r="C147" s="456" t="s">
        <v>633</v>
      </c>
      <c r="Y147" s="313"/>
      <c r="AA147" s="314"/>
      <c r="AB147" s="314"/>
      <c r="AC147" s="313"/>
      <c r="AL147" s="508">
        <v>-177330</v>
      </c>
      <c r="AP147" s="314"/>
      <c r="AS147" s="314"/>
      <c r="AW147" s="313"/>
      <c r="AZ147" s="313"/>
      <c r="BF147" s="313"/>
      <c r="BN147" s="313"/>
      <c r="BQ147" s="314"/>
      <c r="BT147" s="282"/>
      <c r="CD147" s="313"/>
      <c r="CE147" s="418"/>
      <c r="CS147" s="418"/>
      <c r="CU147" s="418"/>
    </row>
    <row r="148" spans="1:258" ht="15" customHeight="1">
      <c r="A148" s="281">
        <v>45463</v>
      </c>
      <c r="B148" s="288" t="s">
        <v>634</v>
      </c>
      <c r="C148" s="456" t="s">
        <v>635</v>
      </c>
      <c r="D148" s="417"/>
      <c r="E148" s="417"/>
      <c r="F148" s="417"/>
      <c r="G148" s="417"/>
      <c r="H148" s="417"/>
      <c r="I148" s="417"/>
      <c r="J148" s="417"/>
      <c r="K148" s="417"/>
      <c r="L148" s="417"/>
      <c r="M148" s="417"/>
      <c r="N148" s="417"/>
      <c r="O148" s="417"/>
      <c r="P148" s="417"/>
      <c r="Q148" s="417"/>
      <c r="R148" s="282"/>
      <c r="S148" s="417"/>
      <c r="T148" s="417"/>
      <c r="U148" s="417"/>
      <c r="V148" s="417"/>
      <c r="W148" s="417"/>
      <c r="X148" s="417"/>
      <c r="Z148" s="417"/>
      <c r="AA148" s="314"/>
      <c r="AB148" s="417"/>
      <c r="AD148" s="417"/>
      <c r="AE148" s="282"/>
      <c r="AG148" s="417"/>
      <c r="AH148" s="417"/>
      <c r="AI148" s="417"/>
      <c r="AJ148" s="417"/>
      <c r="AK148" s="417"/>
      <c r="AL148" s="282">
        <v>1338370</v>
      </c>
      <c r="AM148" s="417"/>
      <c r="AN148" s="282"/>
      <c r="AO148" s="417"/>
      <c r="AP148" s="417"/>
      <c r="AQ148" s="417"/>
      <c r="AR148" s="417"/>
      <c r="AS148" s="417"/>
      <c r="AV148" s="417"/>
      <c r="AX148" s="417"/>
      <c r="AY148" s="417"/>
      <c r="BA148" s="417"/>
      <c r="BB148" s="417"/>
      <c r="BC148" s="417"/>
      <c r="BD148" s="417"/>
      <c r="BE148" s="417"/>
      <c r="BG148" s="417"/>
      <c r="BH148" s="417"/>
      <c r="BI148" s="417"/>
      <c r="BJ148" s="417"/>
      <c r="BK148" s="417"/>
      <c r="BL148" s="417"/>
      <c r="BM148" s="417"/>
      <c r="BN148" s="282"/>
      <c r="BO148" s="417"/>
      <c r="BP148" s="417"/>
      <c r="BQ148" s="417"/>
      <c r="BR148" s="417"/>
      <c r="BT148" s="417"/>
      <c r="BU148" s="417"/>
      <c r="BV148" s="417"/>
      <c r="BW148" s="417"/>
      <c r="BX148" s="417"/>
      <c r="BY148" s="417"/>
      <c r="BZ148" s="417"/>
      <c r="CA148" s="417"/>
      <c r="CB148" s="417"/>
      <c r="CC148" s="417"/>
      <c r="CD148" s="282"/>
      <c r="CE148" s="417"/>
      <c r="CF148" s="417"/>
      <c r="CG148" s="417"/>
      <c r="CH148" s="417"/>
      <c r="CI148" s="417"/>
      <c r="CJ148" s="417"/>
      <c r="CK148" s="417"/>
      <c r="CL148" s="417"/>
      <c r="CM148" s="417"/>
      <c r="CN148" s="417"/>
      <c r="CO148" s="417"/>
      <c r="CP148" s="417"/>
      <c r="CQ148" s="417"/>
      <c r="CR148" s="417"/>
      <c r="CS148" s="282"/>
    </row>
    <row r="149" spans="1:258" ht="15" customHeight="1">
      <c r="A149" s="281"/>
      <c r="B149" s="288"/>
      <c r="C149" s="456"/>
      <c r="D149" s="417"/>
      <c r="E149" s="417"/>
      <c r="F149" s="417"/>
      <c r="G149" s="417"/>
      <c r="H149" s="417"/>
      <c r="I149" s="417"/>
      <c r="J149" s="417"/>
      <c r="K149" s="417"/>
      <c r="L149" s="417"/>
      <c r="M149" s="417"/>
      <c r="N149" s="417"/>
      <c r="O149" s="417"/>
      <c r="P149" s="417"/>
      <c r="Q149" s="417"/>
      <c r="R149" s="282"/>
      <c r="S149" s="417"/>
      <c r="T149" s="417"/>
      <c r="U149" s="417"/>
      <c r="V149" s="417"/>
      <c r="W149" s="417"/>
      <c r="X149" s="417"/>
      <c r="Z149" s="417"/>
      <c r="AA149" s="314"/>
      <c r="AB149" s="417"/>
      <c r="AD149" s="417"/>
      <c r="AE149" s="282"/>
      <c r="AG149" s="417"/>
      <c r="AH149" s="417"/>
      <c r="AI149" s="417"/>
      <c r="AJ149" s="417"/>
      <c r="AK149" s="417"/>
      <c r="AL149" s="506">
        <v>-124867</v>
      </c>
      <c r="AM149" s="417"/>
      <c r="AN149" s="282"/>
      <c r="AO149" s="417"/>
      <c r="AP149" s="417"/>
      <c r="AQ149" s="417"/>
      <c r="AR149" s="417"/>
      <c r="AS149" s="417"/>
      <c r="AV149" s="417"/>
      <c r="AX149" s="417"/>
      <c r="AY149" s="417"/>
      <c r="BA149" s="417"/>
      <c r="BB149" s="417"/>
      <c r="BC149" s="417"/>
      <c r="BD149" s="417"/>
      <c r="BE149" s="417"/>
      <c r="BG149" s="417"/>
      <c r="BH149" s="417"/>
      <c r="BI149" s="417"/>
      <c r="BJ149" s="417"/>
      <c r="BK149" s="417"/>
      <c r="BL149" s="417"/>
      <c r="BM149" s="417"/>
      <c r="BN149" s="282"/>
      <c r="BO149" s="417"/>
      <c r="BP149" s="417"/>
      <c r="BQ149" s="417"/>
      <c r="BR149" s="417"/>
      <c r="BT149" s="417"/>
      <c r="BU149" s="417"/>
      <c r="BV149" s="417"/>
      <c r="BW149" s="417"/>
      <c r="BX149" s="417"/>
      <c r="BY149" s="417"/>
      <c r="BZ149" s="417"/>
      <c r="CA149" s="417"/>
      <c r="CB149" s="417"/>
      <c r="CC149" s="417"/>
      <c r="CD149" s="282"/>
      <c r="CE149" s="417"/>
      <c r="CF149" s="417"/>
      <c r="CG149" s="417"/>
      <c r="CH149" s="417"/>
      <c r="CI149" s="417"/>
      <c r="CJ149" s="417"/>
      <c r="CK149" s="417"/>
      <c r="CL149" s="417"/>
      <c r="CM149" s="417"/>
      <c r="CN149" s="417"/>
      <c r="CO149" s="417"/>
      <c r="CP149" s="417"/>
      <c r="CQ149" s="417"/>
      <c r="CR149" s="417"/>
      <c r="CS149" s="282"/>
    </row>
    <row r="150" spans="1:258" ht="15" customHeight="1">
      <c r="A150" s="281">
        <v>45469</v>
      </c>
      <c r="B150" s="288" t="s">
        <v>636</v>
      </c>
      <c r="C150" s="456" t="s">
        <v>637</v>
      </c>
      <c r="D150" s="417"/>
      <c r="E150" s="417"/>
      <c r="F150" s="417"/>
      <c r="G150" s="417"/>
      <c r="H150" s="417"/>
      <c r="I150" s="417"/>
      <c r="J150" s="417"/>
      <c r="K150" s="417"/>
      <c r="L150" s="417"/>
      <c r="M150" s="417"/>
      <c r="N150" s="417"/>
      <c r="O150" s="417"/>
      <c r="P150" s="417"/>
      <c r="Q150" s="417"/>
      <c r="R150" s="282"/>
      <c r="S150" s="417"/>
      <c r="T150" s="417"/>
      <c r="U150" s="417"/>
      <c r="V150" s="417"/>
      <c r="W150" s="417"/>
      <c r="X150" s="417"/>
      <c r="Z150" s="417"/>
      <c r="AA150" s="314"/>
      <c r="AB150" s="417"/>
      <c r="AD150" s="417"/>
      <c r="AE150" s="282"/>
      <c r="AG150" s="417"/>
      <c r="AH150" s="417"/>
      <c r="AI150" s="417"/>
      <c r="AJ150" s="417"/>
      <c r="AK150" s="417"/>
      <c r="AL150" s="282"/>
      <c r="AM150" s="417"/>
      <c r="AN150" s="282"/>
      <c r="AO150" s="417"/>
      <c r="AP150" s="417"/>
      <c r="AQ150" s="417"/>
      <c r="AR150" s="417"/>
      <c r="AS150" s="417"/>
      <c r="AV150" s="417"/>
      <c r="AX150" s="417"/>
      <c r="AY150" s="417"/>
      <c r="BA150" s="417"/>
      <c r="BB150" s="417"/>
      <c r="BC150" s="417"/>
      <c r="BD150" s="417"/>
      <c r="BE150" s="417"/>
      <c r="BG150" s="417"/>
      <c r="BH150" s="417"/>
      <c r="BI150" s="417"/>
      <c r="BJ150" s="417">
        <v>90000</v>
      </c>
      <c r="BK150" s="417"/>
      <c r="BL150" s="417"/>
      <c r="BM150" s="417"/>
      <c r="BN150" s="282"/>
      <c r="BO150" s="417"/>
      <c r="BP150" s="417"/>
      <c r="BQ150" s="417"/>
      <c r="BR150" s="417"/>
      <c r="BT150" s="417"/>
      <c r="BU150" s="417"/>
      <c r="BV150" s="417"/>
      <c r="BW150" s="417"/>
      <c r="BX150" s="417"/>
      <c r="BY150" s="417"/>
      <c r="BZ150" s="417"/>
      <c r="CA150" s="417"/>
      <c r="CB150" s="417"/>
      <c r="CC150" s="417"/>
      <c r="CD150" s="282"/>
      <c r="CE150" s="417"/>
      <c r="CF150" s="417"/>
      <c r="CG150" s="417"/>
      <c r="CH150" s="417"/>
      <c r="CI150" s="417"/>
      <c r="CJ150" s="417"/>
      <c r="CK150" s="417"/>
      <c r="CL150" s="417"/>
      <c r="CM150" s="417"/>
      <c r="CN150" s="417"/>
      <c r="CO150" s="417"/>
      <c r="CP150" s="417"/>
      <c r="CQ150" s="417"/>
      <c r="CR150" s="417"/>
      <c r="CS150" s="282"/>
    </row>
    <row r="151" spans="1:258" ht="15" customHeight="1">
      <c r="A151" s="281"/>
      <c r="B151" s="288"/>
      <c r="C151" s="456" t="s">
        <v>638</v>
      </c>
      <c r="D151" s="417"/>
      <c r="E151" s="417"/>
      <c r="F151" s="417"/>
      <c r="G151" s="417"/>
      <c r="H151" s="417"/>
      <c r="I151" s="417"/>
      <c r="J151" s="417"/>
      <c r="K151" s="417"/>
      <c r="L151" s="417"/>
      <c r="M151" s="417"/>
      <c r="N151" s="417"/>
      <c r="O151" s="417"/>
      <c r="P151" s="417"/>
      <c r="Q151" s="417"/>
      <c r="R151" s="282"/>
      <c r="S151" s="417"/>
      <c r="T151" s="417"/>
      <c r="U151" s="417"/>
      <c r="V151" s="417"/>
      <c r="W151" s="417"/>
      <c r="X151" s="417"/>
      <c r="Z151" s="417"/>
      <c r="AA151" s="314"/>
      <c r="AB151" s="417"/>
      <c r="AD151" s="417"/>
      <c r="AE151" s="282"/>
      <c r="AG151" s="417"/>
      <c r="AH151" s="417"/>
      <c r="AI151" s="417"/>
      <c r="AJ151" s="417"/>
      <c r="AK151" s="417"/>
      <c r="AL151" s="282"/>
      <c r="AM151" s="417"/>
      <c r="AN151" s="282"/>
      <c r="AO151" s="417"/>
      <c r="AP151" s="417"/>
      <c r="AQ151" s="417"/>
      <c r="AR151" s="417"/>
      <c r="AS151" s="417"/>
      <c r="AV151" s="417"/>
      <c r="AX151" s="417"/>
      <c r="AY151" s="417"/>
      <c r="BA151" s="417"/>
      <c r="BB151" s="417"/>
      <c r="BC151" s="417"/>
      <c r="BD151" s="417"/>
      <c r="BE151" s="417"/>
      <c r="BG151" s="417"/>
      <c r="BH151" s="417"/>
      <c r="BI151" s="417"/>
      <c r="BJ151" s="417">
        <v>-22200</v>
      </c>
      <c r="BK151" s="417"/>
      <c r="BL151" s="417"/>
      <c r="BM151" s="417"/>
      <c r="BN151" s="282"/>
      <c r="BO151" s="417"/>
      <c r="BP151" s="417"/>
      <c r="BQ151" s="417"/>
      <c r="BR151" s="417"/>
      <c r="BT151" s="417"/>
      <c r="BU151" s="417"/>
      <c r="BV151" s="417"/>
      <c r="BW151" s="417"/>
      <c r="BX151" s="417"/>
      <c r="BY151" s="417"/>
      <c r="BZ151" s="417"/>
      <c r="CA151" s="417"/>
      <c r="CB151" s="417"/>
      <c r="CC151" s="417"/>
      <c r="CD151" s="282"/>
      <c r="CE151" s="417"/>
      <c r="CF151" s="417"/>
      <c r="CG151" s="417"/>
      <c r="CH151" s="417"/>
      <c r="CI151" s="417"/>
      <c r="CJ151" s="417"/>
      <c r="CK151" s="417"/>
      <c r="CL151" s="417"/>
      <c r="CM151" s="417"/>
      <c r="CN151" s="417"/>
      <c r="CO151" s="417"/>
      <c r="CP151" s="417"/>
      <c r="CQ151" s="417"/>
      <c r="CR151" s="417"/>
      <c r="CS151" s="282"/>
    </row>
    <row r="152" spans="1:258" ht="15" customHeight="1">
      <c r="A152" s="281">
        <v>45468</v>
      </c>
      <c r="B152" s="288" t="s">
        <v>639</v>
      </c>
      <c r="C152" s="456" t="s">
        <v>640</v>
      </c>
      <c r="D152" s="417"/>
      <c r="E152" s="417"/>
      <c r="F152" s="417"/>
      <c r="G152" s="417"/>
      <c r="H152" s="417"/>
      <c r="I152" s="417"/>
      <c r="J152" s="417"/>
      <c r="K152" s="417"/>
      <c r="L152" s="417"/>
      <c r="M152" s="417"/>
      <c r="N152" s="417"/>
      <c r="O152" s="417"/>
      <c r="P152" s="417"/>
      <c r="Q152" s="417"/>
      <c r="R152" s="282"/>
      <c r="S152" s="417"/>
      <c r="T152" s="417"/>
      <c r="U152" s="417"/>
      <c r="V152" s="417"/>
      <c r="W152" s="417"/>
      <c r="X152" s="417"/>
      <c r="Z152" s="417"/>
      <c r="AA152" s="314"/>
      <c r="AB152" s="417"/>
      <c r="AD152" s="417"/>
      <c r="AE152" s="282"/>
      <c r="AG152" s="417"/>
      <c r="AH152" s="417"/>
      <c r="AI152" s="417"/>
      <c r="AJ152" s="417"/>
      <c r="AK152" s="417"/>
      <c r="AL152" s="282">
        <v>1460250</v>
      </c>
      <c r="AM152" s="417"/>
      <c r="AN152" s="282"/>
      <c r="AO152" s="417"/>
      <c r="AP152" s="417"/>
      <c r="AQ152" s="417"/>
      <c r="AR152" s="417"/>
      <c r="AS152" s="417"/>
      <c r="AV152" s="417"/>
      <c r="AX152" s="417"/>
      <c r="AY152" s="417"/>
      <c r="BA152" s="417"/>
      <c r="BB152" s="417"/>
      <c r="BC152" s="417"/>
      <c r="BD152" s="417"/>
      <c r="BE152" s="417"/>
      <c r="BG152" s="417"/>
      <c r="BH152" s="417"/>
      <c r="BI152" s="417"/>
      <c r="BJ152" s="417"/>
      <c r="BK152" s="417"/>
      <c r="BL152" s="417"/>
      <c r="BM152" s="417"/>
      <c r="BN152" s="282"/>
      <c r="BO152" s="417"/>
      <c r="BP152" s="417"/>
      <c r="BQ152" s="417"/>
      <c r="BR152" s="417"/>
      <c r="BT152" s="417"/>
      <c r="BU152" s="417"/>
      <c r="BV152" s="417"/>
      <c r="BW152" s="417"/>
      <c r="BX152" s="417"/>
      <c r="BY152" s="417"/>
      <c r="BZ152" s="417"/>
      <c r="CA152" s="417"/>
      <c r="CB152" s="417"/>
      <c r="CC152" s="417"/>
      <c r="CD152" s="282"/>
      <c r="CE152" s="417"/>
      <c r="CF152" s="417"/>
      <c r="CG152" s="417"/>
      <c r="CH152" s="417"/>
      <c r="CI152" s="417"/>
      <c r="CJ152" s="417"/>
      <c r="CK152" s="417"/>
      <c r="CL152" s="417"/>
      <c r="CM152" s="417"/>
      <c r="CN152" s="417"/>
      <c r="CO152" s="417"/>
      <c r="CP152" s="417"/>
      <c r="CQ152" s="417"/>
      <c r="CR152" s="417"/>
      <c r="CS152" s="282"/>
    </row>
    <row r="153" spans="1:258" ht="15" customHeight="1">
      <c r="A153" s="281"/>
      <c r="B153" s="288"/>
      <c r="C153" s="456" t="s">
        <v>641</v>
      </c>
      <c r="D153" s="417"/>
      <c r="E153" s="417"/>
      <c r="F153" s="417"/>
      <c r="G153" s="417"/>
      <c r="H153" s="417"/>
      <c r="I153" s="417"/>
      <c r="J153" s="417"/>
      <c r="K153" s="417"/>
      <c r="L153" s="417"/>
      <c r="M153" s="417"/>
      <c r="N153" s="417"/>
      <c r="O153" s="417"/>
      <c r="P153" s="417"/>
      <c r="Q153" s="417"/>
      <c r="R153" s="282"/>
      <c r="S153" s="417"/>
      <c r="T153" s="417"/>
      <c r="U153" s="417"/>
      <c r="V153" s="417"/>
      <c r="W153" s="417"/>
      <c r="X153" s="417"/>
      <c r="Z153" s="417"/>
      <c r="AA153" s="314"/>
      <c r="AB153" s="417"/>
      <c r="AD153" s="417"/>
      <c r="AE153" s="282"/>
      <c r="AG153" s="417"/>
      <c r="AH153" s="417"/>
      <c r="AI153" s="417"/>
      <c r="AJ153" s="417"/>
      <c r="AK153" s="417"/>
      <c r="AL153" s="506">
        <v>-154100</v>
      </c>
      <c r="AM153" s="417"/>
      <c r="AN153" s="282"/>
      <c r="AO153" s="417"/>
      <c r="AP153" s="417"/>
      <c r="AQ153" s="417"/>
      <c r="AR153" s="417"/>
      <c r="AS153" s="417"/>
      <c r="AV153" s="417"/>
      <c r="AX153" s="417"/>
      <c r="AY153" s="417"/>
      <c r="BA153" s="417"/>
      <c r="BB153" s="417"/>
      <c r="BC153" s="417"/>
      <c r="BD153" s="417"/>
      <c r="BE153" s="417"/>
      <c r="BG153" s="417"/>
      <c r="BH153" s="417"/>
      <c r="BI153" s="417"/>
      <c r="BJ153" s="417"/>
      <c r="BK153" s="417"/>
      <c r="BL153" s="417"/>
      <c r="BM153" s="417"/>
      <c r="BN153" s="282"/>
      <c r="BO153" s="417"/>
      <c r="BP153" s="417"/>
      <c r="BQ153" s="417"/>
      <c r="BR153" s="417"/>
      <c r="BT153" s="417"/>
      <c r="BU153" s="417"/>
      <c r="BV153" s="417"/>
      <c r="BW153" s="417"/>
      <c r="BX153" s="417"/>
      <c r="BY153" s="417"/>
      <c r="BZ153" s="417"/>
      <c r="CA153" s="417"/>
      <c r="CB153" s="417"/>
      <c r="CC153" s="417"/>
      <c r="CD153" s="282"/>
      <c r="CE153" s="417"/>
      <c r="CF153" s="417"/>
      <c r="CG153" s="417"/>
      <c r="CH153" s="417"/>
      <c r="CI153" s="417"/>
      <c r="CJ153" s="417"/>
      <c r="CK153" s="417"/>
      <c r="CL153" s="417"/>
      <c r="CM153" s="417"/>
      <c r="CN153" s="417"/>
      <c r="CO153" s="417"/>
      <c r="CP153" s="417"/>
      <c r="CQ153" s="417"/>
      <c r="CR153" s="417"/>
      <c r="CS153" s="282"/>
    </row>
    <row r="154" spans="1:258" s="466" customFormat="1" ht="31.5" customHeight="1">
      <c r="A154" s="462">
        <v>45469</v>
      </c>
      <c r="B154" s="591" t="s">
        <v>642</v>
      </c>
      <c r="C154" s="592" t="s">
        <v>643</v>
      </c>
      <c r="D154" s="472"/>
      <c r="E154" s="472"/>
      <c r="F154" s="472"/>
      <c r="G154" s="472"/>
      <c r="H154" s="472"/>
      <c r="I154" s="472"/>
      <c r="J154" s="472"/>
      <c r="K154" s="472"/>
      <c r="L154" s="472"/>
      <c r="M154" s="467"/>
      <c r="N154" s="467"/>
      <c r="O154" s="467"/>
      <c r="P154" s="467"/>
      <c r="Q154" s="472"/>
      <c r="R154" s="472"/>
      <c r="S154" s="472"/>
      <c r="T154" s="472"/>
      <c r="U154" s="472"/>
      <c r="V154" s="472"/>
      <c r="W154" s="467"/>
      <c r="X154" s="467"/>
      <c r="Y154" s="467"/>
      <c r="Z154" s="467"/>
      <c r="AA154" s="467"/>
      <c r="AB154" s="467"/>
      <c r="AC154" s="467"/>
      <c r="AD154" s="472"/>
      <c r="AE154" s="472"/>
      <c r="AF154" s="468"/>
      <c r="AG154" s="472"/>
      <c r="AH154" s="472"/>
      <c r="AI154" s="472"/>
      <c r="AJ154" s="472"/>
      <c r="AK154" s="467"/>
      <c r="AL154" s="467"/>
      <c r="AM154" s="467"/>
      <c r="AN154" s="467"/>
      <c r="AO154" s="472"/>
      <c r="AP154" s="467"/>
      <c r="AQ154" s="467"/>
      <c r="AR154" s="472"/>
      <c r="AS154" s="472"/>
      <c r="AT154" s="467"/>
      <c r="AU154" s="467"/>
      <c r="AV154" s="472"/>
      <c r="AW154" s="467"/>
      <c r="AX154" s="472"/>
      <c r="AY154" s="472"/>
      <c r="AZ154" s="467"/>
      <c r="BA154" s="472"/>
      <c r="BB154" s="472"/>
      <c r="BC154" s="472"/>
      <c r="BD154" s="472"/>
      <c r="BE154" s="467"/>
      <c r="BF154" s="467"/>
      <c r="BG154" s="467"/>
      <c r="BH154" s="472"/>
      <c r="BI154" s="472"/>
      <c r="BJ154" s="472"/>
      <c r="BK154" s="472"/>
      <c r="BL154" s="472"/>
      <c r="BM154" s="472"/>
      <c r="BN154" s="472"/>
      <c r="BO154" s="472"/>
      <c r="BP154" s="472"/>
      <c r="BQ154" s="472"/>
      <c r="BR154" s="467"/>
      <c r="BS154" s="467"/>
      <c r="BT154" s="472"/>
      <c r="BU154" s="472"/>
      <c r="BV154" s="472"/>
      <c r="BW154" s="472"/>
      <c r="BX154" s="472"/>
      <c r="BY154" s="472"/>
      <c r="BZ154" s="472"/>
      <c r="CA154" s="472"/>
      <c r="CB154" s="467"/>
      <c r="CC154" s="467"/>
      <c r="CD154" s="472"/>
      <c r="CE154" s="472"/>
      <c r="CF154" s="472"/>
      <c r="CG154" s="472">
        <v>1050000</v>
      </c>
      <c r="CH154" s="472"/>
      <c r="CI154" s="472"/>
      <c r="CJ154" s="472"/>
      <c r="CK154" s="472"/>
      <c r="CL154" s="472"/>
      <c r="CM154" s="472"/>
      <c r="CN154" s="472"/>
      <c r="CO154" s="472"/>
      <c r="CP154" s="472"/>
      <c r="CQ154" s="472"/>
      <c r="CR154" s="472"/>
      <c r="CS154" s="465"/>
      <c r="CT154" s="465"/>
    </row>
    <row r="155" spans="1:258" s="466" customFormat="1" ht="21.75" customHeight="1">
      <c r="A155" s="462"/>
      <c r="B155" s="591"/>
      <c r="C155" s="592" t="s">
        <v>644</v>
      </c>
      <c r="D155" s="472"/>
      <c r="E155" s="472"/>
      <c r="F155" s="472"/>
      <c r="G155" s="472"/>
      <c r="H155" s="472"/>
      <c r="I155" s="472"/>
      <c r="J155" s="472"/>
      <c r="K155" s="472"/>
      <c r="L155" s="472"/>
      <c r="M155" s="467"/>
      <c r="N155" s="467"/>
      <c r="O155" s="467"/>
      <c r="P155" s="467"/>
      <c r="Q155" s="472"/>
      <c r="R155" s="472"/>
      <c r="S155" s="472"/>
      <c r="T155" s="472"/>
      <c r="U155" s="472"/>
      <c r="V155" s="472"/>
      <c r="W155" s="467"/>
      <c r="X155" s="467"/>
      <c r="Y155" s="467"/>
      <c r="Z155" s="467"/>
      <c r="AA155" s="467"/>
      <c r="AB155" s="467"/>
      <c r="AC155" s="467"/>
      <c r="AD155" s="472"/>
      <c r="AE155" s="472"/>
      <c r="AF155" s="468"/>
      <c r="AG155" s="472"/>
      <c r="AH155" s="472"/>
      <c r="AI155" s="472"/>
      <c r="AJ155" s="472"/>
      <c r="AK155" s="467"/>
      <c r="AL155" s="467"/>
      <c r="AM155" s="467"/>
      <c r="AN155" s="467"/>
      <c r="AO155" s="472"/>
      <c r="AP155" s="467"/>
      <c r="AQ155" s="467"/>
      <c r="AR155" s="472"/>
      <c r="AS155" s="472"/>
      <c r="AT155" s="467"/>
      <c r="AU155" s="467"/>
      <c r="AV155" s="472"/>
      <c r="AW155" s="467"/>
      <c r="AX155" s="472"/>
      <c r="AY155" s="472"/>
      <c r="AZ155" s="467"/>
      <c r="BA155" s="472"/>
      <c r="BB155" s="472"/>
      <c r="BC155" s="472"/>
      <c r="BD155" s="472"/>
      <c r="BE155" s="467"/>
      <c r="BF155" s="467"/>
      <c r="BG155" s="467"/>
      <c r="BH155" s="472"/>
      <c r="BI155" s="472"/>
      <c r="BJ155" s="472"/>
      <c r="BK155" s="472"/>
      <c r="BL155" s="472"/>
      <c r="BM155" s="472"/>
      <c r="BN155" s="472"/>
      <c r="BO155" s="472"/>
      <c r="BP155" s="472"/>
      <c r="BQ155" s="472"/>
      <c r="BR155" s="467"/>
      <c r="BS155" s="467"/>
      <c r="BT155" s="472"/>
      <c r="BU155" s="472"/>
      <c r="BV155" s="472"/>
      <c r="BW155" s="472"/>
      <c r="BX155" s="472"/>
      <c r="BY155" s="472"/>
      <c r="BZ155" s="472"/>
      <c r="CA155" s="472"/>
      <c r="CB155" s="467"/>
      <c r="CC155" s="467"/>
      <c r="CD155" s="472"/>
      <c r="CE155" s="472"/>
      <c r="CF155" s="472"/>
      <c r="CG155" s="472">
        <v>-39780</v>
      </c>
      <c r="CH155" s="472"/>
      <c r="CI155" s="472"/>
      <c r="CJ155" s="472"/>
      <c r="CK155" s="472"/>
      <c r="CL155" s="472"/>
      <c r="CM155" s="472"/>
      <c r="CN155" s="472"/>
      <c r="CO155" s="472"/>
      <c r="CP155" s="472"/>
      <c r="CQ155" s="472"/>
      <c r="CR155" s="472"/>
      <c r="CS155" s="465"/>
      <c r="CT155" s="465"/>
    </row>
    <row r="156" spans="1:258" s="418" customFormat="1" ht="15" customHeight="1">
      <c r="A156" s="316">
        <v>45469</v>
      </c>
      <c r="B156" s="288" t="s">
        <v>645</v>
      </c>
      <c r="C156" s="456" t="s">
        <v>646</v>
      </c>
      <c r="D156" s="282"/>
      <c r="E156" s="282"/>
      <c r="F156" s="282"/>
      <c r="G156" s="282"/>
      <c r="H156" s="282"/>
      <c r="I156" s="282"/>
      <c r="J156" s="282"/>
      <c r="K156" s="282"/>
      <c r="L156" s="282"/>
      <c r="M156" s="282"/>
      <c r="N156" s="282"/>
      <c r="O156" s="282"/>
      <c r="P156" s="282"/>
      <c r="Q156" s="282"/>
      <c r="R156" s="282"/>
      <c r="S156" s="282"/>
      <c r="T156" s="282"/>
      <c r="U156" s="282"/>
      <c r="V156" s="282"/>
      <c r="W156" s="282"/>
      <c r="X156" s="282"/>
      <c r="Y156" s="282"/>
      <c r="Z156" s="282"/>
      <c r="AA156" s="282"/>
      <c r="AB156" s="282"/>
      <c r="AC156" s="282"/>
      <c r="AD156" s="282"/>
      <c r="AE156" s="282"/>
      <c r="AF156" s="357"/>
      <c r="AG156" s="282"/>
      <c r="AH156" s="282"/>
      <c r="AI156" s="282"/>
      <c r="AJ156" s="282"/>
      <c r="AK156" s="282"/>
      <c r="AL156" s="282">
        <v>500000</v>
      </c>
      <c r="AM156" s="282"/>
      <c r="AN156" s="282"/>
      <c r="AO156" s="282"/>
      <c r="AP156" s="282"/>
      <c r="AQ156" s="282"/>
      <c r="AR156" s="282"/>
      <c r="AS156" s="282"/>
      <c r="AT156" s="282"/>
      <c r="AU156" s="282"/>
      <c r="AV156" s="282"/>
      <c r="AW156" s="282"/>
      <c r="AX156" s="282"/>
      <c r="AY156" s="282"/>
      <c r="AZ156" s="282"/>
      <c r="BA156" s="282"/>
      <c r="BB156" s="282"/>
      <c r="BC156" s="282"/>
      <c r="BD156" s="282"/>
      <c r="BE156" s="282"/>
      <c r="BF156" s="282"/>
      <c r="BG156" s="282"/>
      <c r="BH156" s="282"/>
      <c r="BI156" s="282"/>
      <c r="BJ156" s="282"/>
      <c r="BK156" s="282"/>
      <c r="BL156" s="282"/>
      <c r="BM156" s="282"/>
      <c r="BN156" s="282"/>
      <c r="BO156" s="282"/>
      <c r="BP156" s="282"/>
      <c r="BQ156" s="282"/>
      <c r="BR156" s="282"/>
      <c r="BS156" s="282"/>
      <c r="BT156" s="282"/>
      <c r="BU156" s="282"/>
      <c r="BV156" s="282"/>
      <c r="BW156" s="282"/>
      <c r="BX156" s="282"/>
      <c r="BY156" s="282"/>
      <c r="BZ156" s="282"/>
      <c r="CA156" s="282"/>
      <c r="CB156" s="282"/>
      <c r="CC156" s="282"/>
      <c r="CD156" s="282"/>
      <c r="CE156" s="282"/>
      <c r="CF156" s="282"/>
      <c r="CG156" s="282"/>
      <c r="CH156" s="282"/>
      <c r="CI156" s="282"/>
      <c r="CJ156" s="282"/>
      <c r="CK156" s="282"/>
      <c r="CL156" s="282"/>
      <c r="CM156" s="282"/>
      <c r="CN156" s="282"/>
      <c r="CO156" s="282"/>
      <c r="CP156" s="282"/>
      <c r="CQ156" s="282"/>
      <c r="CR156" s="282"/>
      <c r="CS156" s="282"/>
      <c r="CT156" s="282"/>
      <c r="CU156" s="282"/>
      <c r="CV156" s="282"/>
      <c r="CW156" s="282"/>
      <c r="CX156" s="282"/>
      <c r="CY156" s="282"/>
      <c r="CZ156" s="282"/>
      <c r="DA156" s="282"/>
      <c r="DB156" s="282"/>
      <c r="DC156" s="282"/>
      <c r="DD156" s="282"/>
      <c r="DE156" s="282"/>
      <c r="DF156" s="282"/>
      <c r="DG156" s="282"/>
      <c r="DH156" s="282"/>
      <c r="DI156" s="282"/>
      <c r="DJ156" s="282"/>
      <c r="DK156" s="282"/>
      <c r="DL156" s="282"/>
      <c r="DM156" s="282"/>
      <c r="DN156" s="282"/>
      <c r="DO156" s="282"/>
      <c r="DP156" s="282"/>
      <c r="DQ156" s="282"/>
      <c r="DR156" s="282"/>
      <c r="DS156" s="282"/>
      <c r="DT156" s="282"/>
      <c r="DU156" s="282"/>
      <c r="DV156" s="282"/>
      <c r="DW156" s="282"/>
      <c r="DX156" s="282"/>
      <c r="DY156" s="282"/>
      <c r="DZ156" s="282"/>
      <c r="EA156" s="282"/>
      <c r="EB156" s="282"/>
      <c r="EC156" s="282"/>
      <c r="ED156" s="282"/>
      <c r="EE156" s="282"/>
      <c r="EF156" s="282"/>
      <c r="EG156" s="282"/>
      <c r="EH156" s="282"/>
      <c r="EI156" s="282"/>
      <c r="EJ156" s="282"/>
      <c r="EK156" s="282"/>
      <c r="EL156" s="282"/>
      <c r="EM156" s="282"/>
      <c r="EN156" s="282"/>
      <c r="EO156" s="282"/>
      <c r="EP156" s="282"/>
      <c r="EQ156" s="282"/>
      <c r="ER156" s="282"/>
      <c r="ES156" s="282"/>
      <c r="ET156" s="282"/>
      <c r="EU156" s="282"/>
      <c r="EV156" s="282"/>
      <c r="EW156" s="282"/>
      <c r="EX156" s="282"/>
      <c r="EY156" s="282"/>
      <c r="EZ156" s="282"/>
      <c r="FA156" s="282"/>
      <c r="FB156" s="282"/>
      <c r="FC156" s="282"/>
      <c r="FD156" s="282"/>
      <c r="FE156" s="282"/>
      <c r="FF156" s="282"/>
      <c r="FG156" s="282"/>
      <c r="FH156" s="282"/>
      <c r="FI156" s="282"/>
      <c r="FJ156" s="282"/>
      <c r="FK156" s="282"/>
      <c r="FL156" s="282"/>
      <c r="FM156" s="282"/>
      <c r="FN156" s="282"/>
      <c r="FO156" s="282"/>
      <c r="FP156" s="282"/>
      <c r="FQ156" s="282"/>
      <c r="FR156" s="282"/>
      <c r="FS156" s="282"/>
      <c r="FT156" s="282"/>
      <c r="FU156" s="282"/>
      <c r="FV156" s="282"/>
      <c r="FW156" s="282"/>
      <c r="FX156" s="282"/>
      <c r="FY156" s="282"/>
      <c r="FZ156" s="282"/>
      <c r="GA156" s="282"/>
      <c r="GB156" s="282"/>
      <c r="GC156" s="282"/>
      <c r="GD156" s="282"/>
      <c r="GE156" s="282"/>
      <c r="GF156" s="282"/>
      <c r="GG156" s="282"/>
      <c r="GH156" s="282"/>
      <c r="GI156" s="282"/>
      <c r="GJ156" s="282"/>
      <c r="GK156" s="282"/>
      <c r="GL156" s="282"/>
      <c r="GM156" s="282"/>
      <c r="GN156" s="282"/>
      <c r="GO156" s="282"/>
      <c r="GP156" s="282"/>
      <c r="GQ156" s="282"/>
      <c r="GR156" s="282"/>
      <c r="GS156" s="282"/>
      <c r="GT156" s="282"/>
      <c r="GU156" s="282"/>
      <c r="GV156" s="282"/>
      <c r="GW156" s="282"/>
      <c r="GX156" s="282"/>
      <c r="GY156" s="282"/>
      <c r="GZ156" s="282"/>
      <c r="HA156" s="282"/>
      <c r="HB156" s="282"/>
      <c r="HC156" s="282"/>
      <c r="HD156" s="282"/>
      <c r="HE156" s="282"/>
      <c r="HF156" s="282"/>
      <c r="HG156" s="282"/>
      <c r="HH156" s="282"/>
      <c r="HI156" s="282"/>
      <c r="HJ156" s="282"/>
      <c r="HK156" s="282"/>
      <c r="HL156" s="282"/>
      <c r="HM156" s="282"/>
      <c r="HN156" s="282"/>
      <c r="HO156" s="282"/>
      <c r="HP156" s="282"/>
      <c r="HQ156" s="282"/>
      <c r="HR156" s="282"/>
      <c r="HS156" s="282"/>
      <c r="HT156" s="282"/>
      <c r="HU156" s="282"/>
      <c r="HV156" s="282"/>
      <c r="HW156" s="282"/>
      <c r="HX156" s="282"/>
      <c r="HY156" s="282"/>
      <c r="HZ156" s="282"/>
      <c r="IA156" s="282"/>
      <c r="IB156" s="282"/>
      <c r="IC156" s="282"/>
      <c r="ID156" s="282"/>
      <c r="IE156" s="282"/>
      <c r="IF156" s="282"/>
      <c r="IG156" s="282"/>
      <c r="IH156" s="282"/>
      <c r="II156" s="282"/>
      <c r="IJ156" s="282"/>
      <c r="IK156" s="282"/>
      <c r="IL156" s="282"/>
      <c r="IM156" s="282"/>
      <c r="IN156" s="282"/>
      <c r="IO156" s="282"/>
      <c r="IP156" s="282"/>
      <c r="IQ156" s="282"/>
      <c r="IR156" s="282"/>
      <c r="IS156" s="282"/>
      <c r="IT156" s="282"/>
      <c r="IU156" s="282"/>
      <c r="IV156" s="282"/>
      <c r="IW156" s="282"/>
      <c r="IX156" s="282"/>
    </row>
    <row r="157" spans="1:258" s="418" customFormat="1" ht="15" customHeight="1">
      <c r="A157" s="316"/>
      <c r="B157" s="288"/>
      <c r="C157" s="456" t="s">
        <v>647</v>
      </c>
      <c r="D157" s="282"/>
      <c r="E157" s="282"/>
      <c r="F157" s="282"/>
      <c r="G157" s="282"/>
      <c r="H157" s="282"/>
      <c r="I157" s="282"/>
      <c r="J157" s="282"/>
      <c r="K157" s="282"/>
      <c r="L157" s="282"/>
      <c r="M157" s="282"/>
      <c r="N157" s="282"/>
      <c r="O157" s="282"/>
      <c r="P157" s="282"/>
      <c r="Q157" s="282"/>
      <c r="R157" s="282"/>
      <c r="S157" s="282"/>
      <c r="T157" s="282"/>
      <c r="U157" s="282"/>
      <c r="V157" s="282"/>
      <c r="W157" s="282"/>
      <c r="X157" s="282"/>
      <c r="Y157" s="282"/>
      <c r="Z157" s="282"/>
      <c r="AA157" s="282"/>
      <c r="AB157" s="282"/>
      <c r="AC157" s="282"/>
      <c r="AD157" s="282"/>
      <c r="AE157" s="282"/>
      <c r="AF157" s="357"/>
      <c r="AG157" s="282"/>
      <c r="AH157" s="282"/>
      <c r="AI157" s="282"/>
      <c r="AJ157" s="282"/>
      <c r="AK157" s="282"/>
      <c r="AL157" s="506">
        <v>-0.99</v>
      </c>
      <c r="AM157" s="282"/>
      <c r="AN157" s="282"/>
      <c r="AO157" s="282"/>
      <c r="AP157" s="282"/>
      <c r="AQ157" s="282"/>
      <c r="AR157" s="282"/>
      <c r="AS157" s="282"/>
      <c r="AT157" s="282"/>
      <c r="AU157" s="282"/>
      <c r="AV157" s="282"/>
      <c r="AW157" s="282"/>
      <c r="AX157" s="282"/>
      <c r="AY157" s="282"/>
      <c r="AZ157" s="282"/>
      <c r="BA157" s="282"/>
      <c r="BB157" s="282"/>
      <c r="BC157" s="282"/>
      <c r="BD157" s="282"/>
      <c r="BE157" s="282"/>
      <c r="BF157" s="282"/>
      <c r="BG157" s="282"/>
      <c r="BH157" s="282"/>
      <c r="BI157" s="282"/>
      <c r="BJ157" s="282"/>
      <c r="BK157" s="282"/>
      <c r="BL157" s="282"/>
      <c r="BM157" s="282"/>
      <c r="BN157" s="282"/>
      <c r="BO157" s="282"/>
      <c r="BP157" s="282"/>
      <c r="BQ157" s="282"/>
      <c r="BR157" s="282"/>
      <c r="BS157" s="282"/>
      <c r="BT157" s="282"/>
      <c r="BU157" s="282"/>
      <c r="BV157" s="282"/>
      <c r="BW157" s="282"/>
      <c r="BX157" s="282"/>
      <c r="BY157" s="282"/>
      <c r="BZ157" s="282"/>
      <c r="CA157" s="282"/>
      <c r="CB157" s="282"/>
      <c r="CC157" s="282"/>
      <c r="CD157" s="282"/>
      <c r="CE157" s="282"/>
      <c r="CF157" s="282"/>
      <c r="CG157" s="282"/>
      <c r="CH157" s="282"/>
      <c r="CI157" s="282"/>
      <c r="CJ157" s="282"/>
      <c r="CK157" s="282"/>
      <c r="CL157" s="282"/>
      <c r="CM157" s="282"/>
      <c r="CN157" s="282"/>
      <c r="CO157" s="282"/>
      <c r="CP157" s="282"/>
      <c r="CQ157" s="282"/>
      <c r="CR157" s="282"/>
      <c r="CS157" s="282"/>
      <c r="CT157" s="282"/>
      <c r="CU157" s="282"/>
      <c r="CV157" s="282"/>
      <c r="CW157" s="282"/>
      <c r="CX157" s="282"/>
      <c r="CY157" s="282"/>
      <c r="CZ157" s="282"/>
      <c r="DA157" s="282"/>
      <c r="DB157" s="282"/>
      <c r="DC157" s="282"/>
      <c r="DD157" s="282"/>
      <c r="DE157" s="282"/>
      <c r="DF157" s="282"/>
      <c r="DG157" s="282"/>
      <c r="DH157" s="282"/>
      <c r="DI157" s="282"/>
      <c r="DJ157" s="282"/>
      <c r="DK157" s="282"/>
      <c r="DL157" s="282"/>
      <c r="DM157" s="282"/>
      <c r="DN157" s="282"/>
      <c r="DO157" s="282"/>
      <c r="DP157" s="282"/>
      <c r="DQ157" s="282"/>
      <c r="DR157" s="282"/>
      <c r="DS157" s="282"/>
      <c r="DT157" s="282"/>
      <c r="DU157" s="282"/>
      <c r="DV157" s="282"/>
      <c r="DW157" s="282"/>
      <c r="DX157" s="282"/>
      <c r="DY157" s="282"/>
      <c r="DZ157" s="282"/>
      <c r="EA157" s="282"/>
      <c r="EB157" s="282"/>
      <c r="EC157" s="282"/>
      <c r="ED157" s="282"/>
      <c r="EE157" s="282"/>
      <c r="EF157" s="282"/>
      <c r="EG157" s="282"/>
      <c r="EH157" s="282"/>
      <c r="EI157" s="282"/>
      <c r="EJ157" s="282"/>
      <c r="EK157" s="282"/>
      <c r="EL157" s="282"/>
      <c r="EM157" s="282"/>
      <c r="EN157" s="282"/>
      <c r="EO157" s="282"/>
      <c r="EP157" s="282"/>
      <c r="EQ157" s="282"/>
      <c r="ER157" s="282"/>
      <c r="ES157" s="282"/>
      <c r="ET157" s="282"/>
      <c r="EU157" s="282"/>
      <c r="EV157" s="282"/>
      <c r="EW157" s="282"/>
      <c r="EX157" s="282"/>
      <c r="EY157" s="282"/>
      <c r="EZ157" s="282"/>
      <c r="FA157" s="282"/>
      <c r="FB157" s="282"/>
      <c r="FC157" s="282"/>
      <c r="FD157" s="282"/>
      <c r="FE157" s="282"/>
      <c r="FF157" s="282"/>
      <c r="FG157" s="282"/>
      <c r="FH157" s="282"/>
      <c r="FI157" s="282"/>
      <c r="FJ157" s="282"/>
      <c r="FK157" s="282"/>
      <c r="FL157" s="282"/>
      <c r="FM157" s="282"/>
      <c r="FN157" s="282"/>
      <c r="FO157" s="282"/>
      <c r="FP157" s="282"/>
      <c r="FQ157" s="282"/>
      <c r="FR157" s="282"/>
      <c r="FS157" s="282"/>
      <c r="FT157" s="282"/>
      <c r="FU157" s="282"/>
      <c r="FV157" s="282"/>
      <c r="FW157" s="282"/>
      <c r="FX157" s="282"/>
      <c r="FY157" s="282"/>
      <c r="FZ157" s="282"/>
      <c r="GA157" s="282"/>
      <c r="GB157" s="282"/>
      <c r="GC157" s="282"/>
      <c r="GD157" s="282"/>
      <c r="GE157" s="282"/>
      <c r="GF157" s="282"/>
      <c r="GG157" s="282"/>
      <c r="GH157" s="282"/>
      <c r="GI157" s="282"/>
      <c r="GJ157" s="282"/>
      <c r="GK157" s="282"/>
      <c r="GL157" s="282"/>
      <c r="GM157" s="282"/>
      <c r="GN157" s="282"/>
      <c r="GO157" s="282"/>
      <c r="GP157" s="282"/>
      <c r="GQ157" s="282"/>
      <c r="GR157" s="282"/>
      <c r="GS157" s="282"/>
      <c r="GT157" s="282"/>
      <c r="GU157" s="282"/>
      <c r="GV157" s="282"/>
      <c r="GW157" s="282"/>
      <c r="GX157" s="282"/>
      <c r="GY157" s="282"/>
      <c r="GZ157" s="282"/>
      <c r="HA157" s="282"/>
      <c r="HB157" s="282"/>
      <c r="HC157" s="282"/>
      <c r="HD157" s="282"/>
      <c r="HE157" s="282"/>
      <c r="HF157" s="282"/>
      <c r="HG157" s="282"/>
      <c r="HH157" s="282"/>
      <c r="HI157" s="282"/>
      <c r="HJ157" s="282"/>
      <c r="HK157" s="282"/>
      <c r="HL157" s="282"/>
      <c r="HM157" s="282"/>
      <c r="HN157" s="282"/>
      <c r="HO157" s="282"/>
      <c r="HP157" s="282"/>
      <c r="HQ157" s="282"/>
      <c r="HR157" s="282"/>
      <c r="HS157" s="282"/>
      <c r="HT157" s="282"/>
      <c r="HU157" s="282"/>
      <c r="HV157" s="282"/>
      <c r="HW157" s="282"/>
      <c r="HX157" s="282"/>
      <c r="HY157" s="282"/>
      <c r="HZ157" s="282"/>
      <c r="IA157" s="282"/>
      <c r="IB157" s="282"/>
      <c r="IC157" s="282"/>
      <c r="ID157" s="282"/>
      <c r="IE157" s="282"/>
      <c r="IF157" s="282"/>
      <c r="IG157" s="282"/>
      <c r="IH157" s="282"/>
      <c r="II157" s="282"/>
      <c r="IJ157" s="282"/>
      <c r="IK157" s="282"/>
      <c r="IL157" s="282"/>
      <c r="IM157" s="282"/>
      <c r="IN157" s="282"/>
      <c r="IO157" s="282"/>
      <c r="IP157" s="282"/>
      <c r="IQ157" s="282"/>
      <c r="IR157" s="282"/>
      <c r="IS157" s="282"/>
      <c r="IT157" s="282"/>
      <c r="IU157" s="282"/>
      <c r="IV157" s="282"/>
      <c r="IW157" s="282"/>
      <c r="IX157" s="282"/>
    </row>
    <row r="158" spans="1:258" ht="15" customHeight="1">
      <c r="A158" s="281">
        <v>45469</v>
      </c>
      <c r="B158" s="288" t="s">
        <v>648</v>
      </c>
      <c r="C158" s="456" t="s">
        <v>649</v>
      </c>
      <c r="D158" s="417"/>
      <c r="E158" s="417"/>
      <c r="F158" s="417"/>
      <c r="G158" s="417"/>
      <c r="H158" s="417"/>
      <c r="I158" s="417"/>
      <c r="J158" s="417"/>
      <c r="K158" s="417"/>
      <c r="L158" s="417"/>
      <c r="M158" s="417"/>
      <c r="N158" s="417"/>
      <c r="O158" s="417"/>
      <c r="P158" s="417"/>
      <c r="Q158" s="417"/>
      <c r="R158" s="282"/>
      <c r="S158" s="417"/>
      <c r="T158" s="417"/>
      <c r="U158" s="417"/>
      <c r="V158" s="417"/>
      <c r="W158" s="417"/>
      <c r="X158" s="417"/>
      <c r="Z158" s="417"/>
      <c r="AA158" s="417"/>
      <c r="AB158" s="417"/>
      <c r="AD158" s="417"/>
      <c r="AE158" s="282"/>
      <c r="AG158" s="417"/>
      <c r="AH158" s="417"/>
      <c r="AI158" s="417"/>
      <c r="AJ158" s="417"/>
      <c r="AK158" s="417"/>
      <c r="AL158" s="282">
        <v>550000</v>
      </c>
      <c r="AM158" s="417"/>
      <c r="AN158" s="282"/>
      <c r="AO158" s="417"/>
      <c r="AP158" s="417"/>
      <c r="AQ158" s="417"/>
      <c r="AR158" s="417"/>
      <c r="AS158" s="417"/>
      <c r="AV158" s="417"/>
      <c r="AX158" s="417"/>
      <c r="AY158" s="417"/>
      <c r="BA158" s="417"/>
      <c r="BB158" s="417"/>
      <c r="BC158" s="417"/>
      <c r="BD158" s="417"/>
      <c r="BE158" s="417"/>
      <c r="BG158" s="417"/>
      <c r="BH158" s="417"/>
      <c r="BI158" s="417"/>
      <c r="BJ158" s="417"/>
      <c r="BK158" s="417"/>
      <c r="BL158" s="417"/>
      <c r="BM158" s="417"/>
      <c r="BN158" s="282"/>
      <c r="BO158" s="417"/>
      <c r="BP158" s="417"/>
      <c r="BQ158" s="417"/>
      <c r="BR158" s="417"/>
      <c r="BS158" s="417"/>
      <c r="BU158" s="417"/>
      <c r="BV158" s="417"/>
      <c r="BW158" s="417"/>
      <c r="BX158" s="417"/>
      <c r="BY158" s="417"/>
      <c r="BZ158" s="417"/>
      <c r="CA158" s="417"/>
      <c r="CB158" s="417"/>
      <c r="CC158" s="417"/>
      <c r="CD158" s="282"/>
      <c r="CE158" s="417"/>
      <c r="CF158" s="417"/>
      <c r="CG158" s="417"/>
      <c r="CH158" s="417"/>
      <c r="CI158" s="417"/>
      <c r="CJ158" s="417"/>
      <c r="CK158" s="417"/>
      <c r="CL158" s="417"/>
      <c r="CM158" s="417"/>
      <c r="CN158" s="417"/>
      <c r="CO158" s="417"/>
      <c r="CP158" s="417"/>
      <c r="CQ158" s="417"/>
      <c r="CR158" s="417"/>
      <c r="CS158" s="282"/>
    </row>
    <row r="159" spans="1:258" ht="15" customHeight="1">
      <c r="A159" s="281"/>
      <c r="B159" s="288"/>
      <c r="C159" s="289" t="s">
        <v>650</v>
      </c>
      <c r="D159" s="417"/>
      <c r="E159" s="417"/>
      <c r="F159" s="417"/>
      <c r="G159" s="417"/>
      <c r="H159" s="417"/>
      <c r="I159" s="417"/>
      <c r="J159" s="417"/>
      <c r="K159" s="417"/>
      <c r="L159" s="417"/>
      <c r="M159" s="417"/>
      <c r="N159" s="417"/>
      <c r="O159" s="417"/>
      <c r="P159" s="417"/>
      <c r="Q159" s="417"/>
      <c r="R159" s="282"/>
      <c r="S159" s="417"/>
      <c r="T159" s="417"/>
      <c r="U159" s="417"/>
      <c r="V159" s="417"/>
      <c r="W159" s="417"/>
      <c r="X159" s="417"/>
      <c r="Z159" s="417"/>
      <c r="AA159" s="417"/>
      <c r="AB159" s="417"/>
      <c r="AD159" s="417"/>
      <c r="AE159" s="282"/>
      <c r="AG159" s="417"/>
      <c r="AH159" s="417"/>
      <c r="AI159" s="417"/>
      <c r="AJ159" s="417"/>
      <c r="AK159" s="417"/>
      <c r="AL159" s="282"/>
      <c r="AM159" s="417"/>
      <c r="AN159" s="282"/>
      <c r="AO159" s="417"/>
      <c r="AP159" s="417"/>
      <c r="AQ159" s="417"/>
      <c r="AR159" s="417"/>
      <c r="AS159" s="417"/>
      <c r="AV159" s="417"/>
      <c r="AX159" s="417"/>
      <c r="AY159" s="417"/>
      <c r="BA159" s="417"/>
      <c r="BB159" s="417"/>
      <c r="BC159" s="417"/>
      <c r="BD159" s="417"/>
      <c r="BE159" s="417"/>
      <c r="BG159" s="417"/>
      <c r="BH159" s="417"/>
      <c r="BI159" s="417"/>
      <c r="BJ159" s="417"/>
      <c r="BK159" s="417"/>
      <c r="BL159" s="417"/>
      <c r="BM159" s="417"/>
      <c r="BN159" s="282"/>
      <c r="BO159" s="417"/>
      <c r="BP159" s="417">
        <v>30785</v>
      </c>
      <c r="BQ159" s="417"/>
      <c r="BR159" s="417">
        <v>227513.01</v>
      </c>
      <c r="BS159" s="417"/>
      <c r="BT159" s="321">
        <v>66280.17</v>
      </c>
      <c r="BU159" s="417"/>
      <c r="BV159" s="417"/>
      <c r="BW159" s="417"/>
      <c r="BX159" s="417"/>
      <c r="BY159" s="417"/>
      <c r="BZ159" s="417"/>
      <c r="CA159" s="417"/>
      <c r="CB159" s="417"/>
      <c r="CC159" s="417"/>
      <c r="CD159" s="282"/>
      <c r="CE159" s="417"/>
      <c r="CF159" s="417"/>
      <c r="CG159" s="417"/>
      <c r="CH159" s="417"/>
      <c r="CI159" s="417"/>
      <c r="CJ159" s="417"/>
      <c r="CK159" s="417"/>
      <c r="CL159" s="417"/>
      <c r="CM159" s="417"/>
      <c r="CN159" s="417"/>
      <c r="CO159" s="417"/>
      <c r="CP159" s="417"/>
      <c r="CQ159" s="417"/>
      <c r="CR159" s="417"/>
      <c r="CS159" s="282"/>
    </row>
    <row r="160" spans="1:258" ht="15" customHeight="1">
      <c r="A160" s="281">
        <v>45470</v>
      </c>
      <c r="B160" s="288" t="s">
        <v>651</v>
      </c>
      <c r="C160" s="456" t="s">
        <v>652</v>
      </c>
      <c r="D160" s="417"/>
      <c r="E160" s="417"/>
      <c r="F160" s="417"/>
      <c r="G160" s="417"/>
      <c r="H160" s="417"/>
      <c r="I160" s="417"/>
      <c r="J160" s="417"/>
      <c r="K160" s="417"/>
      <c r="L160" s="417"/>
      <c r="M160" s="417"/>
      <c r="N160" s="417"/>
      <c r="O160" s="417"/>
      <c r="P160" s="417"/>
      <c r="Q160" s="417"/>
      <c r="R160" s="282"/>
      <c r="S160" s="417"/>
      <c r="T160" s="417"/>
      <c r="U160" s="417"/>
      <c r="V160" s="417"/>
      <c r="W160" s="417"/>
      <c r="X160" s="417"/>
      <c r="Z160" s="417"/>
      <c r="AA160" s="417"/>
      <c r="AB160" s="417"/>
      <c r="AD160" s="417"/>
      <c r="AE160" s="282"/>
      <c r="AG160" s="417"/>
      <c r="AH160" s="417"/>
      <c r="AI160" s="417"/>
      <c r="AJ160" s="417"/>
      <c r="AK160" s="417"/>
      <c r="AL160" s="282">
        <v>1130000</v>
      </c>
      <c r="AM160" s="417"/>
      <c r="AN160" s="282"/>
      <c r="AO160" s="417"/>
      <c r="AP160" s="417"/>
      <c r="AQ160" s="417"/>
      <c r="AR160" s="417"/>
      <c r="AS160" s="417"/>
      <c r="AV160" s="417"/>
      <c r="AX160" s="417"/>
      <c r="AY160" s="417"/>
      <c r="BA160" s="417"/>
      <c r="BB160" s="417"/>
      <c r="BC160" s="417"/>
      <c r="BD160" s="417"/>
      <c r="BE160" s="417"/>
      <c r="BG160" s="417"/>
      <c r="BH160" s="417"/>
      <c r="BI160" s="417"/>
      <c r="BJ160" s="417"/>
      <c r="BK160" s="417"/>
      <c r="BL160" s="417"/>
      <c r="BM160" s="417"/>
      <c r="BN160" s="282"/>
      <c r="BO160" s="417"/>
      <c r="BP160" s="417"/>
      <c r="BQ160" s="417"/>
      <c r="BR160" s="417"/>
      <c r="BS160" s="417"/>
      <c r="BT160" s="321"/>
      <c r="BU160" s="417"/>
      <c r="BV160" s="417"/>
      <c r="BW160" s="417"/>
      <c r="BX160" s="417"/>
      <c r="BY160" s="417"/>
      <c r="BZ160" s="417"/>
      <c r="CA160" s="417"/>
      <c r="CB160" s="417"/>
      <c r="CC160" s="417"/>
      <c r="CD160" s="282"/>
      <c r="CE160" s="417"/>
      <c r="CF160" s="417"/>
      <c r="CG160" s="417"/>
      <c r="CH160" s="417"/>
      <c r="CI160" s="417"/>
      <c r="CJ160" s="417"/>
      <c r="CK160" s="417"/>
      <c r="CL160" s="417"/>
      <c r="CM160" s="417"/>
      <c r="CN160" s="417"/>
      <c r="CO160" s="417"/>
      <c r="CP160" s="417"/>
      <c r="CQ160" s="417"/>
      <c r="CR160" s="417"/>
      <c r="CS160" s="282"/>
    </row>
    <row r="161" spans="1:98" ht="15" customHeight="1">
      <c r="A161" s="281">
        <v>45470</v>
      </c>
      <c r="B161" s="288" t="s">
        <v>653</v>
      </c>
      <c r="C161" s="456" t="s">
        <v>654</v>
      </c>
      <c r="D161" s="417"/>
      <c r="E161" s="417"/>
      <c r="F161" s="417"/>
      <c r="G161" s="417"/>
      <c r="H161" s="417"/>
      <c r="I161" s="417"/>
      <c r="J161" s="417"/>
      <c r="K161" s="417"/>
      <c r="L161" s="417"/>
      <c r="M161" s="417"/>
      <c r="N161" s="417"/>
      <c r="O161" s="417"/>
      <c r="P161" s="417"/>
      <c r="Q161" s="417"/>
      <c r="R161" s="282"/>
      <c r="S161" s="417"/>
      <c r="T161" s="417"/>
      <c r="U161" s="417"/>
      <c r="V161" s="417"/>
      <c r="W161" s="417"/>
      <c r="X161" s="417"/>
      <c r="Y161" s="282"/>
      <c r="Z161" s="417"/>
      <c r="AA161" s="417"/>
      <c r="AB161" s="417"/>
      <c r="AC161" s="282"/>
      <c r="AD161" s="417"/>
      <c r="AE161" s="282"/>
      <c r="AG161" s="417"/>
      <c r="AH161" s="417"/>
      <c r="AI161" s="417"/>
      <c r="AJ161" s="417"/>
      <c r="AK161" s="417"/>
      <c r="AL161" s="282">
        <v>2069639</v>
      </c>
      <c r="AM161" s="417"/>
      <c r="AN161" s="282"/>
      <c r="AO161" s="417"/>
      <c r="AP161" s="417"/>
      <c r="AQ161" s="417"/>
      <c r="AR161" s="417"/>
      <c r="AS161" s="417"/>
      <c r="AT161" s="282"/>
      <c r="AU161" s="282"/>
      <c r="AV161" s="417"/>
      <c r="AW161" s="282"/>
      <c r="AX161" s="417"/>
      <c r="AY161" s="417"/>
      <c r="AZ161" s="282"/>
      <c r="BA161" s="417"/>
      <c r="BB161" s="417"/>
      <c r="BC161" s="417"/>
      <c r="BD161" s="417"/>
      <c r="BE161" s="417"/>
      <c r="BF161" s="282"/>
      <c r="BG161" s="417"/>
      <c r="BH161" s="417"/>
      <c r="BI161" s="417"/>
      <c r="BJ161" s="417"/>
      <c r="BK161" s="417"/>
      <c r="BL161" s="417"/>
      <c r="BM161" s="417"/>
      <c r="BN161" s="282"/>
      <c r="BO161" s="417"/>
      <c r="BP161" s="417"/>
      <c r="BQ161" s="417"/>
      <c r="BR161" s="417"/>
      <c r="BS161" s="417"/>
      <c r="BT161" s="321"/>
      <c r="BU161" s="417"/>
      <c r="BV161" s="417"/>
      <c r="BW161" s="417"/>
      <c r="BX161" s="417"/>
      <c r="BY161" s="417"/>
      <c r="BZ161" s="417"/>
      <c r="CA161" s="417"/>
      <c r="CB161" s="417"/>
      <c r="CC161" s="417"/>
      <c r="CD161" s="282"/>
      <c r="CE161" s="417"/>
      <c r="CF161" s="417"/>
      <c r="CG161" s="417"/>
      <c r="CH161" s="417"/>
      <c r="CI161" s="417"/>
      <c r="CJ161" s="417"/>
      <c r="CK161" s="417"/>
      <c r="CL161" s="417"/>
      <c r="CM161" s="417"/>
      <c r="CN161" s="417"/>
      <c r="CO161" s="417"/>
      <c r="CP161" s="417"/>
      <c r="CQ161" s="417"/>
      <c r="CR161" s="417"/>
      <c r="CS161" s="282"/>
    </row>
    <row r="162" spans="1:98" ht="15" customHeight="1">
      <c r="A162" s="281"/>
      <c r="B162" s="288"/>
      <c r="C162" s="456" t="s">
        <v>655</v>
      </c>
      <c r="D162" s="417"/>
      <c r="E162" s="417"/>
      <c r="F162" s="417"/>
      <c r="G162" s="417"/>
      <c r="H162" s="417"/>
      <c r="I162" s="417"/>
      <c r="J162" s="417"/>
      <c r="K162" s="417"/>
      <c r="L162" s="417"/>
      <c r="M162" s="417"/>
      <c r="N162" s="417"/>
      <c r="O162" s="417"/>
      <c r="P162" s="417"/>
      <c r="Q162" s="417"/>
      <c r="R162" s="282"/>
      <c r="S162" s="417"/>
      <c r="T162" s="417"/>
      <c r="U162" s="417"/>
      <c r="V162" s="417"/>
      <c r="W162" s="417"/>
      <c r="X162" s="417"/>
      <c r="Y162" s="282"/>
      <c r="Z162" s="417"/>
      <c r="AA162" s="417"/>
      <c r="AB162" s="417"/>
      <c r="AC162" s="282"/>
      <c r="AD162" s="417"/>
      <c r="AE162" s="282"/>
      <c r="AG162" s="417"/>
      <c r="AH162" s="417"/>
      <c r="AI162" s="417"/>
      <c r="AJ162" s="417"/>
      <c r="AK162" s="417"/>
      <c r="AL162" s="506">
        <v>-216494.9</v>
      </c>
      <c r="AM162" s="417"/>
      <c r="AN162" s="282"/>
      <c r="AO162" s="417"/>
      <c r="AP162" s="417"/>
      <c r="AQ162" s="417"/>
      <c r="AR162" s="417"/>
      <c r="AS162" s="417"/>
      <c r="AT162" s="282"/>
      <c r="AU162" s="282"/>
      <c r="AV162" s="417"/>
      <c r="AW162" s="282"/>
      <c r="AX162" s="417"/>
      <c r="AY162" s="417"/>
      <c r="AZ162" s="282"/>
      <c r="BA162" s="417"/>
      <c r="BB162" s="417"/>
      <c r="BC162" s="417"/>
      <c r="BD162" s="417"/>
      <c r="BE162" s="417"/>
      <c r="BF162" s="282"/>
      <c r="BG162" s="417"/>
      <c r="BH162" s="417"/>
      <c r="BI162" s="417"/>
      <c r="BJ162" s="417"/>
      <c r="BK162" s="417"/>
      <c r="BL162" s="417"/>
      <c r="BM162" s="417"/>
      <c r="BN162" s="282"/>
      <c r="BO162" s="417"/>
      <c r="BP162" s="417"/>
      <c r="BQ162" s="417"/>
      <c r="BR162" s="417"/>
      <c r="BS162" s="417"/>
      <c r="BT162" s="321"/>
      <c r="BU162" s="417"/>
      <c r="BV162" s="417"/>
      <c r="BW162" s="417"/>
      <c r="BX162" s="417"/>
      <c r="BY162" s="417"/>
      <c r="BZ162" s="417"/>
      <c r="CA162" s="417"/>
      <c r="CB162" s="417"/>
      <c r="CC162" s="417"/>
      <c r="CD162" s="282"/>
      <c r="CE162" s="417"/>
      <c r="CF162" s="417"/>
      <c r="CG162" s="417"/>
      <c r="CH162" s="417"/>
      <c r="CI162" s="417"/>
      <c r="CJ162" s="417"/>
      <c r="CK162" s="417"/>
      <c r="CL162" s="417"/>
      <c r="CM162" s="417"/>
      <c r="CN162" s="417"/>
      <c r="CO162" s="417"/>
      <c r="CP162" s="417"/>
      <c r="CQ162" s="417"/>
      <c r="CR162" s="417"/>
      <c r="CS162" s="282"/>
    </row>
    <row r="163" spans="1:98" s="603" customFormat="1" ht="15" customHeight="1">
      <c r="A163" s="366">
        <v>45470</v>
      </c>
      <c r="B163" s="311" t="s">
        <v>656</v>
      </c>
      <c r="C163" s="599" t="s">
        <v>657</v>
      </c>
      <c r="D163" s="600"/>
      <c r="E163" s="600"/>
      <c r="F163" s="600"/>
      <c r="G163" s="600"/>
      <c r="H163" s="600"/>
      <c r="I163" s="600"/>
      <c r="J163" s="600"/>
      <c r="K163" s="600"/>
      <c r="L163" s="600"/>
      <c r="M163" s="600"/>
      <c r="N163" s="600"/>
      <c r="O163" s="600"/>
      <c r="P163" s="600"/>
      <c r="Q163" s="600"/>
      <c r="R163" s="312"/>
      <c r="S163" s="600"/>
      <c r="T163" s="600"/>
      <c r="U163" s="600"/>
      <c r="V163" s="600"/>
      <c r="W163" s="600"/>
      <c r="X163" s="600"/>
      <c r="Y163" s="312"/>
      <c r="Z163" s="600"/>
      <c r="AA163" s="600"/>
      <c r="AB163" s="600"/>
      <c r="AC163" s="312"/>
      <c r="AD163" s="600"/>
      <c r="AE163" s="312"/>
      <c r="AF163" s="601"/>
      <c r="AG163" s="600"/>
      <c r="AH163" s="600"/>
      <c r="AI163" s="600"/>
      <c r="AJ163" s="600"/>
      <c r="AK163" s="600"/>
      <c r="AL163" s="312">
        <f>4139278-4139278</f>
        <v>0</v>
      </c>
      <c r="AM163" s="600"/>
      <c r="AN163" s="312"/>
      <c r="AO163" s="600"/>
      <c r="AP163" s="600"/>
      <c r="AQ163" s="600"/>
      <c r="AR163" s="600"/>
      <c r="AS163" s="600"/>
      <c r="AT163" s="312"/>
      <c r="AU163" s="312"/>
      <c r="AV163" s="600"/>
      <c r="AW163" s="312"/>
      <c r="AX163" s="600"/>
      <c r="AY163" s="600"/>
      <c r="AZ163" s="312"/>
      <c r="BA163" s="600"/>
      <c r="BB163" s="600"/>
      <c r="BC163" s="600"/>
      <c r="BD163" s="600"/>
      <c r="BE163" s="600"/>
      <c r="BF163" s="312"/>
      <c r="BG163" s="600"/>
      <c r="BH163" s="600"/>
      <c r="BI163" s="600"/>
      <c r="BJ163" s="600"/>
      <c r="BK163" s="600"/>
      <c r="BL163" s="600"/>
      <c r="BM163" s="600"/>
      <c r="BN163" s="312"/>
      <c r="BO163" s="600"/>
      <c r="BP163" s="600"/>
      <c r="BQ163" s="600"/>
      <c r="BR163" s="600"/>
      <c r="BS163" s="600"/>
      <c r="BT163" s="600"/>
      <c r="BU163" s="600"/>
      <c r="BV163" s="600"/>
      <c r="BW163" s="600"/>
      <c r="BX163" s="600"/>
      <c r="BY163" s="600"/>
      <c r="BZ163" s="600"/>
      <c r="CA163" s="600"/>
      <c r="CB163" s="600"/>
      <c r="CC163" s="600"/>
      <c r="CD163" s="312"/>
      <c r="CE163" s="600"/>
      <c r="CF163" s="600"/>
      <c r="CG163" s="600"/>
      <c r="CH163" s="600"/>
      <c r="CI163" s="600"/>
      <c r="CJ163" s="600"/>
      <c r="CK163" s="600"/>
      <c r="CL163" s="600"/>
      <c r="CM163" s="600"/>
      <c r="CN163" s="600"/>
      <c r="CO163" s="600"/>
      <c r="CP163" s="600"/>
      <c r="CQ163" s="600"/>
      <c r="CR163" s="600"/>
      <c r="CS163" s="312"/>
      <c r="CT163" s="602"/>
    </row>
    <row r="164" spans="1:98" s="416" customFormat="1" ht="15" customHeight="1">
      <c r="A164" s="281"/>
      <c r="B164" s="288"/>
      <c r="C164" s="289" t="s">
        <v>658</v>
      </c>
      <c r="D164" s="415"/>
      <c r="E164" s="415"/>
      <c r="F164" s="415"/>
      <c r="G164" s="415"/>
      <c r="H164" s="415"/>
      <c r="I164" s="415"/>
      <c r="J164" s="415"/>
      <c r="K164" s="415"/>
      <c r="L164" s="415"/>
      <c r="M164" s="415"/>
      <c r="N164" s="415"/>
      <c r="O164" s="415"/>
      <c r="P164" s="415"/>
      <c r="Q164" s="415"/>
      <c r="R164" s="299"/>
      <c r="S164" s="415"/>
      <c r="T164" s="415"/>
      <c r="U164" s="415"/>
      <c r="V164" s="415"/>
      <c r="W164" s="415"/>
      <c r="X164" s="415"/>
      <c r="Y164" s="299"/>
      <c r="Z164" s="415"/>
      <c r="AA164" s="415"/>
      <c r="AB164" s="415"/>
      <c r="AC164" s="299"/>
      <c r="AD164" s="415"/>
      <c r="AE164" s="299"/>
      <c r="AF164" s="436"/>
      <c r="AG164" s="415"/>
      <c r="AH164" s="415"/>
      <c r="AI164" s="415"/>
      <c r="AJ164" s="415"/>
      <c r="AK164" s="415"/>
      <c r="AL164" s="282"/>
      <c r="AM164" s="415"/>
      <c r="AN164" s="299"/>
      <c r="AO164" s="415"/>
      <c r="AP164" s="299"/>
      <c r="AQ164" s="415"/>
      <c r="AR164" s="415"/>
      <c r="AS164" s="415"/>
      <c r="AT164" s="299"/>
      <c r="AU164" s="299"/>
      <c r="AV164" s="415"/>
      <c r="AW164" s="299"/>
      <c r="AX164" s="415"/>
      <c r="AY164" s="412"/>
      <c r="AZ164" s="299"/>
      <c r="BA164" s="415"/>
      <c r="BB164" s="415"/>
      <c r="BC164" s="415"/>
      <c r="BD164" s="415"/>
      <c r="BE164" s="415"/>
      <c r="BF164" s="299"/>
      <c r="BG164" s="412"/>
      <c r="BH164" s="415"/>
      <c r="BI164" s="415"/>
      <c r="BJ164" s="415"/>
      <c r="BK164" s="415"/>
      <c r="BL164" s="415"/>
      <c r="BM164" s="415"/>
      <c r="BN164" s="299"/>
      <c r="BO164" s="415"/>
      <c r="BP164" s="415"/>
      <c r="BQ164" s="415"/>
      <c r="BR164" s="415"/>
      <c r="BS164" s="415"/>
      <c r="BT164" s="415"/>
      <c r="BU164" s="415"/>
      <c r="BV164" s="415"/>
      <c r="BW164" s="415"/>
      <c r="BX164" s="415"/>
      <c r="BY164" s="415"/>
      <c r="BZ164" s="415"/>
      <c r="CA164" s="415"/>
      <c r="CB164" s="415"/>
      <c r="CC164" s="415"/>
      <c r="CD164" s="299"/>
      <c r="CE164" s="415"/>
      <c r="CF164" s="415"/>
      <c r="CG164" s="412"/>
      <c r="CH164" s="415"/>
      <c r="CI164" s="415"/>
      <c r="CJ164" s="415"/>
      <c r="CK164" s="415"/>
      <c r="CL164" s="415"/>
      <c r="CM164" s="415"/>
      <c r="CN164" s="415"/>
      <c r="CO164" s="415"/>
      <c r="CP164" s="415"/>
      <c r="CQ164" s="415"/>
      <c r="CR164" s="415"/>
      <c r="CS164" s="299"/>
    </row>
    <row r="165" spans="1:98" ht="15" customHeight="1">
      <c r="A165" s="281">
        <v>45478</v>
      </c>
      <c r="B165" s="387">
        <v>114</v>
      </c>
      <c r="C165" s="372" t="s">
        <v>659</v>
      </c>
      <c r="D165" s="417"/>
      <c r="E165" s="417"/>
      <c r="F165" s="417"/>
      <c r="G165" s="417"/>
      <c r="H165" s="417"/>
      <c r="I165" s="417"/>
      <c r="J165" s="417"/>
      <c r="K165" s="417"/>
      <c r="L165" s="417"/>
      <c r="M165" s="417"/>
      <c r="N165" s="417"/>
      <c r="O165" s="417"/>
      <c r="P165" s="417"/>
      <c r="Q165" s="417"/>
      <c r="R165" s="282"/>
      <c r="S165" s="417"/>
      <c r="T165" s="417"/>
      <c r="U165" s="417"/>
      <c r="V165" s="417"/>
      <c r="W165" s="417"/>
      <c r="X165" s="417"/>
      <c r="Y165" s="282"/>
      <c r="Z165" s="417"/>
      <c r="AA165" s="417"/>
      <c r="AB165" s="417"/>
      <c r="AC165" s="282"/>
      <c r="AD165" s="417"/>
      <c r="AE165" s="282"/>
      <c r="AG165" s="417"/>
      <c r="AH165" s="417"/>
      <c r="AI165" s="417"/>
      <c r="AJ165" s="417"/>
      <c r="AK165" s="417"/>
      <c r="AL165" s="282"/>
      <c r="AM165" s="417"/>
      <c r="AN165" s="282"/>
      <c r="AO165" s="417"/>
      <c r="AP165" s="314"/>
      <c r="AQ165" s="417"/>
      <c r="AR165" s="417"/>
      <c r="AS165" s="321"/>
      <c r="AT165" s="282"/>
      <c r="AU165" s="282"/>
      <c r="AV165" s="417"/>
      <c r="AW165" s="282"/>
      <c r="AX165" s="417"/>
      <c r="AY165" s="417"/>
      <c r="AZ165" s="282"/>
      <c r="BA165" s="417">
        <v>645000</v>
      </c>
      <c r="BB165" s="417"/>
      <c r="BC165" s="417"/>
      <c r="BD165" s="417"/>
      <c r="BE165" s="417"/>
      <c r="BF165" s="282"/>
      <c r="BG165" s="417"/>
      <c r="BH165" s="417"/>
      <c r="BI165" s="417"/>
      <c r="BJ165" s="417"/>
      <c r="BK165" s="417"/>
      <c r="BL165" s="417"/>
      <c r="BM165" s="417"/>
      <c r="BN165" s="282"/>
      <c r="BO165" s="417"/>
      <c r="BP165" s="417"/>
      <c r="BQ165" s="417"/>
      <c r="BR165" s="417"/>
      <c r="BS165" s="417"/>
      <c r="BT165" s="417"/>
      <c r="BU165" s="417"/>
      <c r="BV165" s="417"/>
      <c r="BW165" s="417"/>
      <c r="BX165" s="417"/>
      <c r="BY165" s="417"/>
      <c r="BZ165" s="417"/>
      <c r="CA165" s="417"/>
      <c r="CB165" s="417"/>
      <c r="CC165" s="417"/>
      <c r="CD165" s="282"/>
      <c r="CE165" s="417"/>
      <c r="CF165" s="417"/>
      <c r="CG165" s="417"/>
      <c r="CH165" s="417"/>
      <c r="CI165" s="417"/>
      <c r="CJ165" s="417"/>
      <c r="CK165" s="417"/>
      <c r="CL165" s="417"/>
      <c r="CM165" s="417"/>
      <c r="CN165" s="417"/>
      <c r="CO165" s="417"/>
      <c r="CP165" s="417"/>
      <c r="CQ165" s="417"/>
      <c r="CR165" s="417"/>
      <c r="CS165" s="282"/>
    </row>
    <row r="166" spans="1:98" ht="15" customHeight="1">
      <c r="A166" s="281">
        <v>45478</v>
      </c>
      <c r="B166" s="288" t="s">
        <v>660</v>
      </c>
      <c r="C166" s="456" t="s">
        <v>661</v>
      </c>
      <c r="D166" s="417"/>
      <c r="E166" s="417"/>
      <c r="F166" s="417"/>
      <c r="G166" s="417"/>
      <c r="H166" s="417"/>
      <c r="I166" s="417"/>
      <c r="J166" s="417"/>
      <c r="K166" s="417"/>
      <c r="L166" s="417"/>
      <c r="M166" s="417"/>
      <c r="N166" s="417"/>
      <c r="O166" s="417"/>
      <c r="P166" s="417"/>
      <c r="Q166" s="417"/>
      <c r="R166" s="282"/>
      <c r="S166" s="417"/>
      <c r="T166" s="417"/>
      <c r="U166" s="417"/>
      <c r="V166" s="417"/>
      <c r="W166" s="417"/>
      <c r="X166" s="417"/>
      <c r="Y166" s="282"/>
      <c r="Z166" s="417"/>
      <c r="AA166" s="417"/>
      <c r="AB166" s="417"/>
      <c r="AC166" s="282"/>
      <c r="AD166" s="417"/>
      <c r="AE166" s="282"/>
      <c r="AG166" s="417"/>
      <c r="AH166" s="417"/>
      <c r="AI166" s="417"/>
      <c r="AJ166" s="417"/>
      <c r="AK166" s="417"/>
      <c r="AL166" s="282">
        <v>1000000</v>
      </c>
      <c r="AM166" s="417"/>
      <c r="AN166" s="282"/>
      <c r="AO166" s="417"/>
      <c r="AP166" s="314"/>
      <c r="AQ166" s="417"/>
      <c r="AR166" s="417"/>
      <c r="AS166" s="417"/>
      <c r="AT166" s="282"/>
      <c r="AU166" s="282"/>
      <c r="AV166" s="417"/>
      <c r="AW166" s="282"/>
      <c r="AX166" s="417"/>
      <c r="AY166" s="417"/>
      <c r="AZ166" s="282"/>
      <c r="BA166" s="417"/>
      <c r="BB166" s="417"/>
      <c r="BC166" s="417"/>
      <c r="BD166" s="417"/>
      <c r="BE166" s="417"/>
      <c r="BF166" s="282"/>
      <c r="BG166" s="417"/>
      <c r="BH166" s="321"/>
      <c r="BI166" s="417"/>
      <c r="BJ166" s="417"/>
      <c r="BK166" s="417"/>
      <c r="BL166" s="417"/>
      <c r="BM166" s="417"/>
      <c r="BN166" s="282"/>
      <c r="BO166" s="417"/>
      <c r="BP166" s="417"/>
      <c r="BQ166" s="417"/>
      <c r="BR166" s="417"/>
      <c r="BS166" s="417"/>
      <c r="BT166" s="417"/>
      <c r="BU166" s="417"/>
      <c r="BV166" s="417"/>
      <c r="BW166" s="417"/>
      <c r="BX166" s="417"/>
      <c r="BY166" s="417"/>
      <c r="BZ166" s="417"/>
      <c r="CA166" s="417"/>
      <c r="CB166" s="417"/>
      <c r="CC166" s="417"/>
      <c r="CD166" s="282"/>
      <c r="CE166" s="417"/>
      <c r="CF166" s="417"/>
      <c r="CG166" s="417"/>
      <c r="CH166" s="417"/>
      <c r="CI166" s="417"/>
      <c r="CJ166" s="417"/>
      <c r="CK166" s="417"/>
      <c r="CL166" s="417"/>
      <c r="CM166" s="417"/>
      <c r="CN166" s="417"/>
      <c r="CO166" s="417"/>
      <c r="CP166" s="417"/>
      <c r="CQ166" s="417"/>
      <c r="CR166" s="417"/>
      <c r="CS166" s="282"/>
    </row>
    <row r="167" spans="1:98" s="466" customFormat="1" ht="15" customHeight="1">
      <c r="A167" s="471">
        <v>45481</v>
      </c>
      <c r="B167" s="463" t="s">
        <v>662</v>
      </c>
      <c r="C167" s="470" t="s">
        <v>663</v>
      </c>
      <c r="D167" s="465"/>
      <c r="E167" s="472"/>
      <c r="F167" s="472"/>
      <c r="G167" s="472"/>
      <c r="H167" s="472"/>
      <c r="I167" s="472"/>
      <c r="J167" s="472"/>
      <c r="K167" s="472"/>
      <c r="L167" s="472"/>
      <c r="M167" s="472"/>
      <c r="N167" s="472"/>
      <c r="O167" s="472"/>
      <c r="P167" s="472"/>
      <c r="Q167" s="472"/>
      <c r="R167" s="467"/>
      <c r="S167" s="472"/>
      <c r="T167" s="472"/>
      <c r="U167" s="472"/>
      <c r="V167" s="472"/>
      <c r="W167" s="472"/>
      <c r="X167" s="472"/>
      <c r="Y167" s="467"/>
      <c r="Z167" s="472"/>
      <c r="AA167" s="472"/>
      <c r="AB167" s="467"/>
      <c r="AC167" s="467"/>
      <c r="AD167" s="472"/>
      <c r="AE167" s="467"/>
      <c r="AF167" s="468"/>
      <c r="AG167" s="472"/>
      <c r="AH167" s="472"/>
      <c r="AI167" s="472"/>
      <c r="AJ167" s="472"/>
      <c r="AK167" s="472"/>
      <c r="AL167" s="473"/>
      <c r="AM167" s="472"/>
      <c r="AN167" s="467"/>
      <c r="AO167" s="472"/>
      <c r="AP167" s="467"/>
      <c r="AQ167" s="472"/>
      <c r="AR167" s="472"/>
      <c r="AS167" s="472"/>
      <c r="AT167" s="467"/>
      <c r="AU167" s="467">
        <v>495050</v>
      </c>
      <c r="AV167" s="472"/>
      <c r="AW167" s="467"/>
      <c r="AX167" s="472"/>
      <c r="AY167" s="472"/>
      <c r="AZ167" s="467"/>
      <c r="BA167" s="472"/>
      <c r="BB167" s="472"/>
      <c r="BC167" s="472"/>
      <c r="BD167" s="472"/>
      <c r="BE167" s="472"/>
      <c r="BF167" s="467"/>
      <c r="BG167" s="472"/>
      <c r="BH167" s="472"/>
      <c r="BI167" s="472"/>
      <c r="BJ167" s="472"/>
      <c r="BK167" s="472"/>
      <c r="BL167" s="472"/>
      <c r="BM167" s="472"/>
      <c r="BN167" s="472"/>
      <c r="BO167" s="472"/>
      <c r="BP167" s="467"/>
      <c r="BQ167" s="472"/>
      <c r="BR167" s="467"/>
      <c r="BS167" s="472"/>
      <c r="BT167" s="472"/>
      <c r="BU167" s="472"/>
      <c r="BV167" s="472"/>
      <c r="BW167" s="472"/>
      <c r="BX167" s="472"/>
      <c r="BY167" s="472"/>
      <c r="BZ167" s="472"/>
      <c r="CA167" s="472"/>
      <c r="CB167" s="472"/>
      <c r="CC167" s="472"/>
      <c r="CD167" s="472"/>
      <c r="CE167" s="472"/>
      <c r="CF167" s="472"/>
      <c r="CG167" s="472"/>
      <c r="CH167" s="472"/>
      <c r="CI167" s="472"/>
      <c r="CJ167" s="472"/>
      <c r="CK167" s="472"/>
      <c r="CL167" s="472"/>
      <c r="CM167" s="472"/>
      <c r="CN167" s="472"/>
      <c r="CO167" s="472"/>
      <c r="CP167" s="472"/>
      <c r="CQ167" s="472"/>
      <c r="CR167" s="472"/>
      <c r="CS167" s="465"/>
      <c r="CT167" s="465"/>
    </row>
    <row r="168" spans="1:98" s="466" customFormat="1" ht="15" customHeight="1">
      <c r="A168" s="471"/>
      <c r="B168" s="463"/>
      <c r="C168" s="470" t="s">
        <v>664</v>
      </c>
      <c r="D168" s="465"/>
      <c r="E168" s="472"/>
      <c r="F168" s="472"/>
      <c r="G168" s="472"/>
      <c r="H168" s="472"/>
      <c r="I168" s="472"/>
      <c r="J168" s="472"/>
      <c r="K168" s="472"/>
      <c r="L168" s="472"/>
      <c r="M168" s="472"/>
      <c r="N168" s="472"/>
      <c r="O168" s="472"/>
      <c r="P168" s="472"/>
      <c r="Q168" s="472"/>
      <c r="R168" s="467"/>
      <c r="S168" s="472"/>
      <c r="T168" s="472"/>
      <c r="U168" s="472"/>
      <c r="V168" s="472"/>
      <c r="W168" s="472"/>
      <c r="X168" s="472"/>
      <c r="Y168" s="467"/>
      <c r="Z168" s="472"/>
      <c r="AA168" s="472"/>
      <c r="AB168" s="467"/>
      <c r="AC168" s="467"/>
      <c r="AD168" s="472"/>
      <c r="AE168" s="467"/>
      <c r="AF168" s="468"/>
      <c r="AG168" s="472"/>
      <c r="AH168" s="472"/>
      <c r="AI168" s="472"/>
      <c r="AJ168" s="472"/>
      <c r="AK168" s="472"/>
      <c r="AL168" s="473"/>
      <c r="AM168" s="472"/>
      <c r="AN168" s="467"/>
      <c r="AO168" s="472"/>
      <c r="AP168" s="467"/>
      <c r="AQ168" s="472"/>
      <c r="AR168" s="472"/>
      <c r="AS168" s="472"/>
      <c r="AT168" s="467"/>
      <c r="AU168" s="467">
        <v>-387697.35</v>
      </c>
      <c r="AV168" s="472"/>
      <c r="AW168" s="467"/>
      <c r="AX168" s="472"/>
      <c r="AY168" s="472"/>
      <c r="AZ168" s="467"/>
      <c r="BA168" s="472"/>
      <c r="BB168" s="472"/>
      <c r="BC168" s="472"/>
      <c r="BD168" s="472"/>
      <c r="BE168" s="472"/>
      <c r="BF168" s="467"/>
      <c r="BG168" s="472"/>
      <c r="BH168" s="472"/>
      <c r="BI168" s="472"/>
      <c r="BJ168" s="472"/>
      <c r="BK168" s="472"/>
      <c r="BL168" s="472"/>
      <c r="BM168" s="472"/>
      <c r="BN168" s="472"/>
      <c r="BO168" s="472"/>
      <c r="BP168" s="467"/>
      <c r="BQ168" s="472"/>
      <c r="BR168" s="467"/>
      <c r="BS168" s="472"/>
      <c r="BT168" s="472"/>
      <c r="BU168" s="472"/>
      <c r="BV168" s="472"/>
      <c r="BW168" s="472"/>
      <c r="BX168" s="472"/>
      <c r="BY168" s="472"/>
      <c r="BZ168" s="472"/>
      <c r="CA168" s="472"/>
      <c r="CB168" s="472"/>
      <c r="CC168" s="472"/>
      <c r="CD168" s="472"/>
      <c r="CE168" s="472"/>
      <c r="CF168" s="472"/>
      <c r="CG168" s="472"/>
      <c r="CH168" s="472"/>
      <c r="CI168" s="472"/>
      <c r="CJ168" s="472"/>
      <c r="CK168" s="472"/>
      <c r="CL168" s="472"/>
      <c r="CM168" s="472"/>
      <c r="CN168" s="472"/>
      <c r="CO168" s="472"/>
      <c r="CP168" s="472"/>
      <c r="CQ168" s="472"/>
      <c r="CR168" s="472"/>
      <c r="CS168" s="465"/>
      <c r="CT168" s="465"/>
    </row>
    <row r="169" spans="1:98" s="466" customFormat="1" ht="15" customHeight="1">
      <c r="A169" s="471"/>
      <c r="B169" s="463"/>
      <c r="C169" s="470"/>
      <c r="D169" s="465"/>
      <c r="E169" s="472"/>
      <c r="F169" s="472"/>
      <c r="G169" s="472"/>
      <c r="H169" s="472"/>
      <c r="I169" s="472"/>
      <c r="J169" s="472"/>
      <c r="K169" s="472"/>
      <c r="L169" s="472"/>
      <c r="M169" s="472"/>
      <c r="N169" s="472"/>
      <c r="O169" s="472"/>
      <c r="P169" s="472"/>
      <c r="Q169" s="472"/>
      <c r="R169" s="467"/>
      <c r="S169" s="472"/>
      <c r="T169" s="472"/>
      <c r="U169" s="472"/>
      <c r="V169" s="472"/>
      <c r="W169" s="472"/>
      <c r="X169" s="472"/>
      <c r="Y169" s="467"/>
      <c r="Z169" s="472"/>
      <c r="AA169" s="472"/>
      <c r="AB169" s="467"/>
      <c r="AC169" s="467"/>
      <c r="AD169" s="472"/>
      <c r="AE169" s="467"/>
      <c r="AF169" s="468"/>
      <c r="AG169" s="472"/>
      <c r="AH169" s="472"/>
      <c r="AI169" s="472"/>
      <c r="AJ169" s="472"/>
      <c r="AK169" s="472"/>
      <c r="AL169" s="473"/>
      <c r="AM169" s="472"/>
      <c r="AN169" s="467"/>
      <c r="AO169" s="472"/>
      <c r="AP169" s="467"/>
      <c r="AQ169" s="472"/>
      <c r="AR169" s="472"/>
      <c r="AS169" s="472"/>
      <c r="AT169" s="467"/>
      <c r="AU169" s="467">
        <v>-2.65</v>
      </c>
      <c r="AV169" s="472"/>
      <c r="AW169" s="467"/>
      <c r="AX169" s="472"/>
      <c r="AY169" s="472"/>
      <c r="AZ169" s="467"/>
      <c r="BA169" s="472"/>
      <c r="BB169" s="472"/>
      <c r="BC169" s="472"/>
      <c r="BD169" s="472"/>
      <c r="BE169" s="472"/>
      <c r="BF169" s="467"/>
      <c r="BG169" s="472"/>
      <c r="BH169" s="472"/>
      <c r="BI169" s="472"/>
      <c r="BJ169" s="472"/>
      <c r="BK169" s="472"/>
      <c r="BL169" s="472"/>
      <c r="BM169" s="472"/>
      <c r="BN169" s="472"/>
      <c r="BO169" s="472"/>
      <c r="BP169" s="467"/>
      <c r="BQ169" s="472"/>
      <c r="BR169" s="467"/>
      <c r="BS169" s="472"/>
      <c r="BT169" s="472"/>
      <c r="BU169" s="472"/>
      <c r="BV169" s="472"/>
      <c r="BW169" s="472"/>
      <c r="BX169" s="472"/>
      <c r="BY169" s="472"/>
      <c r="BZ169" s="472"/>
      <c r="CA169" s="472"/>
      <c r="CB169" s="472"/>
      <c r="CC169" s="472"/>
      <c r="CD169" s="472"/>
      <c r="CE169" s="472"/>
      <c r="CF169" s="472"/>
      <c r="CG169" s="472"/>
      <c r="CH169" s="472"/>
      <c r="CI169" s="472"/>
      <c r="CJ169" s="472"/>
      <c r="CK169" s="472"/>
      <c r="CL169" s="472"/>
      <c r="CM169" s="472"/>
      <c r="CN169" s="472"/>
      <c r="CO169" s="472"/>
      <c r="CP169" s="472"/>
      <c r="CQ169" s="472"/>
      <c r="CR169" s="472"/>
      <c r="CS169" s="465"/>
      <c r="CT169" s="465"/>
    </row>
    <row r="170" spans="1:98" ht="15" customHeight="1">
      <c r="A170" s="281">
        <v>45485</v>
      </c>
      <c r="B170" s="288" t="s">
        <v>665</v>
      </c>
      <c r="C170" s="289" t="s">
        <v>666</v>
      </c>
      <c r="D170" s="417"/>
      <c r="E170" s="417"/>
      <c r="F170" s="314"/>
      <c r="G170" s="417"/>
      <c r="H170" s="417"/>
      <c r="I170" s="417"/>
      <c r="J170" s="417"/>
      <c r="K170" s="417"/>
      <c r="L170" s="314"/>
      <c r="M170" s="417"/>
      <c r="N170" s="417"/>
      <c r="O170" s="417"/>
      <c r="P170" s="417"/>
      <c r="Q170" s="417"/>
      <c r="S170" s="417"/>
      <c r="T170" s="417"/>
      <c r="U170" s="417"/>
      <c r="V170" s="417"/>
      <c r="W170" s="417"/>
      <c r="X170" s="417"/>
      <c r="Y170" s="417"/>
      <c r="Z170" s="417"/>
      <c r="AA170" s="417"/>
      <c r="AB170" s="417"/>
      <c r="AC170" s="417"/>
      <c r="AD170" s="417"/>
      <c r="AG170" s="417"/>
      <c r="AH170" s="417"/>
      <c r="AI170" s="417"/>
      <c r="AJ170" s="417"/>
      <c r="AK170" s="417"/>
      <c r="AL170" s="321">
        <v>600000</v>
      </c>
      <c r="AM170" s="417"/>
      <c r="AN170" s="417"/>
      <c r="AO170" s="417"/>
      <c r="AP170" s="314"/>
      <c r="AQ170" s="314"/>
      <c r="AR170" s="417"/>
      <c r="AS170" s="314"/>
      <c r="AT170" s="417"/>
      <c r="AV170" s="417"/>
      <c r="AW170" s="417"/>
      <c r="AX170" s="417"/>
      <c r="AY170" s="417"/>
      <c r="AZ170" s="417"/>
      <c r="BA170" s="314"/>
      <c r="BB170" s="417"/>
      <c r="BC170" s="417"/>
      <c r="BD170" s="417"/>
      <c r="BE170" s="417"/>
      <c r="BF170" s="417"/>
      <c r="BG170" s="417"/>
      <c r="BH170" s="417"/>
      <c r="BI170" s="417"/>
      <c r="BJ170" s="417"/>
      <c r="BK170" s="417"/>
      <c r="BL170" s="417"/>
      <c r="BM170" s="417"/>
      <c r="BN170" s="417"/>
      <c r="BO170" s="417"/>
      <c r="BP170" s="417"/>
      <c r="BQ170" s="314"/>
      <c r="BR170" s="417"/>
      <c r="BS170" s="417"/>
      <c r="BT170" s="417"/>
      <c r="BU170" s="314"/>
      <c r="BV170" s="417"/>
      <c r="BW170" s="417"/>
      <c r="BX170" s="417"/>
      <c r="BY170" s="417"/>
      <c r="BZ170" s="417"/>
      <c r="CA170" s="417"/>
      <c r="CB170" s="417"/>
      <c r="CC170" s="314"/>
      <c r="CD170" s="417"/>
      <c r="CE170" s="417"/>
      <c r="CF170" s="417"/>
      <c r="CG170" s="417"/>
      <c r="CH170" s="417"/>
      <c r="CI170" s="417"/>
      <c r="CJ170" s="417"/>
      <c r="CK170" s="417"/>
      <c r="CL170" s="417"/>
      <c r="CM170" s="417"/>
      <c r="CN170" s="417"/>
      <c r="CO170" s="417"/>
      <c r="CP170" s="417"/>
      <c r="CQ170" s="417"/>
      <c r="CR170" s="417"/>
      <c r="CS170" s="418"/>
    </row>
    <row r="171" spans="1:98" s="466" customFormat="1" ht="15" customHeight="1">
      <c r="A171" s="471">
        <v>45485</v>
      </c>
      <c r="B171" s="463" t="s">
        <v>667</v>
      </c>
      <c r="C171" s="482" t="s">
        <v>668</v>
      </c>
      <c r="D171" s="472"/>
      <c r="E171" s="472"/>
      <c r="F171" s="472"/>
      <c r="G171" s="472"/>
      <c r="H171" s="472"/>
      <c r="I171" s="472"/>
      <c r="J171" s="472"/>
      <c r="K171" s="472"/>
      <c r="L171" s="467"/>
      <c r="M171" s="472"/>
      <c r="N171" s="472"/>
      <c r="O171" s="472"/>
      <c r="P171" s="472"/>
      <c r="Q171" s="472"/>
      <c r="R171" s="467"/>
      <c r="S171" s="472"/>
      <c r="T171" s="472"/>
      <c r="U171" s="472"/>
      <c r="V171" s="472"/>
      <c r="W171" s="472"/>
      <c r="X171" s="472"/>
      <c r="Y171" s="467"/>
      <c r="Z171" s="472"/>
      <c r="AA171" s="472"/>
      <c r="AB171" s="472"/>
      <c r="AC171" s="467"/>
      <c r="AD171" s="472"/>
      <c r="AE171" s="467"/>
      <c r="AF171" s="468"/>
      <c r="AG171" s="472"/>
      <c r="AH171" s="472"/>
      <c r="AI171" s="472"/>
      <c r="AJ171" s="472"/>
      <c r="AK171" s="472"/>
      <c r="AL171" s="467"/>
      <c r="AM171" s="467"/>
      <c r="AN171" s="467"/>
      <c r="AO171" s="472"/>
      <c r="AP171" s="467"/>
      <c r="AQ171" s="472"/>
      <c r="AR171" s="472"/>
      <c r="AS171" s="472"/>
      <c r="AT171" s="473"/>
      <c r="AU171" s="467"/>
      <c r="AV171" s="472"/>
      <c r="AW171" s="467"/>
      <c r="AX171" s="472"/>
      <c r="AY171" s="472">
        <v>269000</v>
      </c>
      <c r="AZ171" s="467"/>
      <c r="BA171" s="472"/>
      <c r="BB171" s="472"/>
      <c r="BC171" s="472"/>
      <c r="BD171" s="472"/>
      <c r="BE171" s="467"/>
      <c r="BF171" s="467"/>
      <c r="BG171" s="472"/>
      <c r="BH171" s="472"/>
      <c r="BI171" s="472"/>
      <c r="BJ171" s="472"/>
      <c r="BK171" s="472"/>
      <c r="BL171" s="472"/>
      <c r="BM171" s="467"/>
      <c r="BN171" s="467"/>
      <c r="BO171" s="472"/>
      <c r="BP171" s="472"/>
      <c r="BQ171" s="472"/>
      <c r="BR171" s="472"/>
      <c r="BS171" s="472"/>
      <c r="BT171" s="472"/>
      <c r="BU171" s="472"/>
      <c r="BV171" s="472"/>
      <c r="BW171" s="472"/>
      <c r="BX171" s="472"/>
      <c r="BY171" s="472"/>
      <c r="BZ171" s="472"/>
      <c r="CA171" s="472"/>
      <c r="CB171" s="472"/>
      <c r="CC171" s="472"/>
      <c r="CD171" s="467"/>
      <c r="CE171" s="472"/>
      <c r="CF171" s="472"/>
      <c r="CG171" s="472"/>
      <c r="CH171" s="472"/>
      <c r="CI171" s="472"/>
      <c r="CJ171" s="472"/>
      <c r="CK171" s="472"/>
      <c r="CL171" s="472"/>
      <c r="CM171" s="472"/>
      <c r="CN171" s="472"/>
      <c r="CO171" s="472"/>
      <c r="CP171" s="472"/>
      <c r="CQ171" s="472"/>
      <c r="CR171" s="465"/>
      <c r="CS171" s="467"/>
    </row>
    <row r="172" spans="1:98" s="466" customFormat="1" ht="15" customHeight="1">
      <c r="A172" s="471"/>
      <c r="B172" s="463"/>
      <c r="C172" s="482" t="s">
        <v>669</v>
      </c>
      <c r="D172" s="472"/>
      <c r="E172" s="472"/>
      <c r="F172" s="472"/>
      <c r="G172" s="472"/>
      <c r="H172" s="472"/>
      <c r="I172" s="472"/>
      <c r="J172" s="472"/>
      <c r="K172" s="472"/>
      <c r="L172" s="467"/>
      <c r="M172" s="472"/>
      <c r="N172" s="472"/>
      <c r="O172" s="472"/>
      <c r="P172" s="472"/>
      <c r="Q172" s="472"/>
      <c r="R172" s="467"/>
      <c r="S172" s="472"/>
      <c r="T172" s="472"/>
      <c r="U172" s="472"/>
      <c r="V172" s="472"/>
      <c r="W172" s="472"/>
      <c r="X172" s="472"/>
      <c r="Y172" s="467"/>
      <c r="Z172" s="472"/>
      <c r="AA172" s="472"/>
      <c r="AB172" s="472"/>
      <c r="AC172" s="467"/>
      <c r="AD172" s="472"/>
      <c r="AE172" s="467"/>
      <c r="AF172" s="468"/>
      <c r="AG172" s="472"/>
      <c r="AH172" s="472"/>
      <c r="AI172" s="472"/>
      <c r="AJ172" s="472"/>
      <c r="AK172" s="472"/>
      <c r="AL172" s="467"/>
      <c r="AM172" s="467"/>
      <c r="AN172" s="467"/>
      <c r="AO172" s="472"/>
      <c r="AP172" s="467"/>
      <c r="AQ172" s="472"/>
      <c r="AR172" s="472"/>
      <c r="AS172" s="472"/>
      <c r="AT172" s="473"/>
      <c r="AU172" s="467"/>
      <c r="AV172" s="472"/>
      <c r="AW172" s="467"/>
      <c r="AX172" s="472"/>
      <c r="AY172" s="576">
        <v>-269000</v>
      </c>
      <c r="AZ172" s="467"/>
      <c r="BA172" s="472"/>
      <c r="BB172" s="472"/>
      <c r="BC172" s="472"/>
      <c r="BD172" s="472"/>
      <c r="BE172" s="467"/>
      <c r="BF172" s="467"/>
      <c r="BG172" s="472"/>
      <c r="BH172" s="472"/>
      <c r="BI172" s="472"/>
      <c r="BJ172" s="472"/>
      <c r="BK172" s="472"/>
      <c r="BL172" s="472"/>
      <c r="BM172" s="467"/>
      <c r="BN172" s="467"/>
      <c r="BO172" s="472"/>
      <c r="BP172" s="472"/>
      <c r="BQ172" s="472"/>
      <c r="BR172" s="472"/>
      <c r="BS172" s="472"/>
      <c r="BT172" s="472"/>
      <c r="BU172" s="472"/>
      <c r="BV172" s="472"/>
      <c r="BW172" s="472"/>
      <c r="BX172" s="472"/>
      <c r="BY172" s="472"/>
      <c r="BZ172" s="472"/>
      <c r="CA172" s="472"/>
      <c r="CB172" s="472"/>
      <c r="CC172" s="472"/>
      <c r="CD172" s="467"/>
      <c r="CE172" s="472"/>
      <c r="CF172" s="472"/>
      <c r="CG172" s="472"/>
      <c r="CH172" s="472"/>
      <c r="CI172" s="472"/>
      <c r="CJ172" s="472"/>
      <c r="CK172" s="472"/>
      <c r="CL172" s="472"/>
      <c r="CM172" s="472"/>
      <c r="CN172" s="472"/>
      <c r="CO172" s="472"/>
      <c r="CP172" s="472"/>
      <c r="CQ172" s="472"/>
      <c r="CR172" s="465"/>
      <c r="CS172" s="467"/>
    </row>
    <row r="173" spans="1:98" ht="15" customHeight="1">
      <c r="A173" s="281"/>
      <c r="B173" s="288" t="s">
        <v>670</v>
      </c>
      <c r="C173" s="322" t="s">
        <v>671</v>
      </c>
      <c r="D173" s="417"/>
      <c r="E173" s="417"/>
      <c r="F173" s="417"/>
      <c r="G173" s="417"/>
      <c r="H173" s="417"/>
      <c r="I173" s="417"/>
      <c r="J173" s="417"/>
      <c r="K173" s="417"/>
      <c r="L173" s="314"/>
      <c r="M173" s="417"/>
      <c r="N173" s="417"/>
      <c r="O173" s="417"/>
      <c r="P173" s="417"/>
      <c r="Q173" s="417"/>
      <c r="S173" s="417"/>
      <c r="T173" s="417"/>
      <c r="U173" s="417"/>
      <c r="V173" s="417"/>
      <c r="W173" s="417"/>
      <c r="X173" s="417"/>
      <c r="Z173" s="417"/>
      <c r="AA173" s="417"/>
      <c r="AB173" s="417"/>
      <c r="AD173" s="417"/>
      <c r="AG173" s="417"/>
      <c r="AH173" s="417"/>
      <c r="AI173" s="417"/>
      <c r="AJ173" s="417"/>
      <c r="AK173" s="417"/>
      <c r="AM173" s="314"/>
      <c r="AO173" s="417"/>
      <c r="AP173" s="314"/>
      <c r="AQ173" s="417"/>
      <c r="AR173" s="417"/>
      <c r="AS173" s="417"/>
      <c r="AT173" s="282"/>
      <c r="AV173" s="417"/>
      <c r="AX173" s="417"/>
      <c r="AY173" s="417">
        <v>230014.8</v>
      </c>
      <c r="BA173" s="417"/>
      <c r="BB173" s="417"/>
      <c r="BC173" s="417"/>
      <c r="BD173" s="417"/>
      <c r="BE173" s="314"/>
      <c r="BG173" s="417"/>
      <c r="BH173" s="417"/>
      <c r="BI173" s="417"/>
      <c r="BJ173" s="417"/>
      <c r="BK173" s="417"/>
      <c r="BL173" s="417"/>
      <c r="BM173" s="314"/>
      <c r="BO173" s="417"/>
      <c r="BP173" s="417"/>
      <c r="BQ173" s="417"/>
      <c r="BR173" s="417"/>
      <c r="BS173" s="417"/>
      <c r="BT173" s="417"/>
      <c r="BU173" s="417"/>
      <c r="BV173" s="417"/>
      <c r="BW173" s="417"/>
      <c r="BX173" s="417"/>
      <c r="BY173" s="417"/>
      <c r="BZ173" s="417"/>
      <c r="CA173" s="417"/>
      <c r="CB173" s="417"/>
      <c r="CC173" s="417"/>
      <c r="CE173" s="417"/>
      <c r="CF173" s="417"/>
      <c r="CG173" s="417"/>
      <c r="CH173" s="417"/>
      <c r="CI173" s="417"/>
      <c r="CJ173" s="417"/>
      <c r="CK173" s="417"/>
      <c r="CL173" s="417"/>
      <c r="CM173" s="417"/>
      <c r="CN173" s="417"/>
      <c r="CO173" s="417"/>
      <c r="CP173" s="417"/>
      <c r="CQ173" s="417"/>
      <c r="CT173" s="313"/>
    </row>
    <row r="174" spans="1:98" ht="15" customHeight="1">
      <c r="A174" s="281">
        <v>45488</v>
      </c>
      <c r="B174" s="288" t="s">
        <v>672</v>
      </c>
      <c r="C174" s="289" t="s">
        <v>673</v>
      </c>
      <c r="D174" s="417"/>
      <c r="E174" s="417"/>
      <c r="F174" s="417"/>
      <c r="G174" s="417"/>
      <c r="H174" s="417"/>
      <c r="I174" s="417"/>
      <c r="J174" s="417"/>
      <c r="K174" s="417"/>
      <c r="L174" s="417"/>
      <c r="M174" s="417"/>
      <c r="N174" s="417"/>
      <c r="O174" s="417"/>
      <c r="P174" s="417"/>
      <c r="Q174" s="417"/>
      <c r="R174" s="417"/>
      <c r="S174" s="417"/>
      <c r="T174" s="417"/>
      <c r="U174" s="417"/>
      <c r="V174" s="417"/>
      <c r="W174" s="417"/>
      <c r="X174" s="417"/>
      <c r="Z174" s="417"/>
      <c r="AA174" s="417"/>
      <c r="AB174" s="417"/>
      <c r="AD174" s="417"/>
      <c r="AE174" s="417"/>
      <c r="AG174" s="417"/>
      <c r="AH174" s="417"/>
      <c r="AI174" s="417"/>
      <c r="AJ174" s="417"/>
      <c r="AK174" s="417"/>
      <c r="AL174" s="417"/>
      <c r="AM174" s="417"/>
      <c r="AN174" s="417"/>
      <c r="AO174" s="417"/>
      <c r="AP174" s="314"/>
      <c r="AQ174" s="417"/>
      <c r="AR174" s="417"/>
      <c r="AS174" s="417"/>
      <c r="AT174" s="282"/>
      <c r="AU174" s="314">
        <v>1066788.47</v>
      </c>
      <c r="AV174" s="417"/>
      <c r="AX174" s="417"/>
      <c r="AY174" s="417"/>
      <c r="BA174" s="417"/>
      <c r="BB174" s="417"/>
      <c r="BC174" s="417"/>
      <c r="BD174" s="417"/>
      <c r="BE174" s="417"/>
      <c r="BG174" s="417"/>
      <c r="BH174" s="417"/>
      <c r="BI174" s="417"/>
      <c r="BJ174" s="417"/>
      <c r="BK174" s="417"/>
      <c r="BL174" s="417"/>
      <c r="BM174" s="417"/>
      <c r="BN174" s="417"/>
      <c r="BO174" s="417"/>
      <c r="BP174" s="314"/>
      <c r="BQ174" s="417"/>
      <c r="BR174" s="417"/>
      <c r="BS174" s="417"/>
      <c r="BT174" s="417"/>
      <c r="BU174" s="417"/>
      <c r="BV174" s="417"/>
      <c r="BW174" s="417"/>
      <c r="BX174" s="417"/>
      <c r="BY174" s="417"/>
      <c r="BZ174" s="417"/>
      <c r="CA174" s="417"/>
      <c r="CB174" s="417"/>
      <c r="CC174" s="417"/>
      <c r="CD174" s="417"/>
      <c r="CE174" s="417"/>
      <c r="CF174" s="417"/>
      <c r="CG174" s="417"/>
      <c r="CH174" s="417"/>
      <c r="CI174" s="417"/>
      <c r="CJ174" s="417"/>
      <c r="CK174" s="417"/>
      <c r="CL174" s="313"/>
      <c r="CM174" s="313"/>
      <c r="CN174" s="313"/>
      <c r="CP174" s="417"/>
      <c r="CQ174" s="313"/>
      <c r="CR174" s="313"/>
      <c r="CS174" s="313"/>
      <c r="CT174" s="313"/>
    </row>
    <row r="175" spans="1:98" ht="15" customHeight="1">
      <c r="A175" s="281">
        <v>45488</v>
      </c>
      <c r="B175" s="288" t="s">
        <v>674</v>
      </c>
      <c r="C175" s="386" t="s">
        <v>675</v>
      </c>
      <c r="D175" s="417"/>
      <c r="E175" s="417"/>
      <c r="F175" s="417"/>
      <c r="G175" s="417"/>
      <c r="H175" s="417"/>
      <c r="I175" s="417"/>
      <c r="J175" s="417"/>
      <c r="K175" s="417"/>
      <c r="L175" s="417"/>
      <c r="M175" s="417"/>
      <c r="N175" s="417"/>
      <c r="O175" s="417"/>
      <c r="P175" s="417"/>
      <c r="Q175" s="417"/>
      <c r="R175" s="282"/>
      <c r="S175" s="417"/>
      <c r="T175" s="417"/>
      <c r="U175" s="417"/>
      <c r="V175" s="417"/>
      <c r="W175" s="417"/>
      <c r="X175" s="417"/>
      <c r="Z175" s="417"/>
      <c r="AA175" s="417"/>
      <c r="AB175" s="417"/>
      <c r="AD175" s="417"/>
      <c r="AE175" s="282"/>
      <c r="AG175" s="417"/>
      <c r="AH175" s="417">
        <v>1463000</v>
      </c>
      <c r="AI175" s="417"/>
      <c r="AJ175" s="417"/>
      <c r="AK175" s="417"/>
      <c r="AL175" s="282"/>
      <c r="AM175" s="417"/>
      <c r="AN175" s="282"/>
      <c r="AO175" s="417"/>
      <c r="AP175" s="314"/>
      <c r="AQ175" s="417"/>
      <c r="AR175" s="417"/>
      <c r="AS175" s="417"/>
      <c r="AT175" s="282"/>
      <c r="AV175" s="417"/>
      <c r="AX175" s="417"/>
      <c r="AY175" s="417"/>
      <c r="BA175" s="417"/>
      <c r="BB175" s="417"/>
      <c r="BC175" s="417"/>
      <c r="BD175" s="417"/>
      <c r="BE175" s="417"/>
      <c r="BG175" s="412"/>
      <c r="BH175" s="417"/>
      <c r="BI175" s="417"/>
      <c r="BJ175" s="417"/>
      <c r="BK175" s="417"/>
      <c r="BL175" s="417"/>
      <c r="BM175" s="417"/>
      <c r="BN175" s="282"/>
      <c r="BO175" s="417"/>
      <c r="BP175" s="417"/>
      <c r="BQ175" s="417"/>
      <c r="BR175" s="417"/>
      <c r="BS175" s="417"/>
      <c r="BT175" s="412"/>
      <c r="BU175" s="417"/>
      <c r="BV175" s="417"/>
      <c r="BW175" s="417"/>
      <c r="BX175" s="417"/>
      <c r="BY175" s="417"/>
      <c r="BZ175" s="417"/>
      <c r="CA175" s="417"/>
      <c r="CB175" s="417"/>
      <c r="CC175" s="417"/>
      <c r="CD175" s="282"/>
      <c r="CE175" s="417"/>
      <c r="CF175" s="417"/>
      <c r="CG175" s="417"/>
      <c r="CH175" s="417"/>
      <c r="CI175" s="417"/>
      <c r="CJ175" s="417"/>
      <c r="CK175" s="417"/>
      <c r="CL175" s="417"/>
      <c r="CM175" s="417"/>
      <c r="CN175" s="417"/>
      <c r="CO175" s="417"/>
      <c r="CP175" s="417"/>
      <c r="CQ175" s="417"/>
      <c r="CR175" s="417"/>
      <c r="CS175" s="282"/>
    </row>
    <row r="176" spans="1:98" ht="15" customHeight="1">
      <c r="A176" s="281">
        <v>45490</v>
      </c>
      <c r="B176" s="288" t="s">
        <v>676</v>
      </c>
      <c r="C176" s="289" t="s">
        <v>677</v>
      </c>
      <c r="D176" s="417"/>
      <c r="E176" s="417"/>
      <c r="F176" s="417"/>
      <c r="G176" s="417"/>
      <c r="H176" s="417"/>
      <c r="I176" s="417"/>
      <c r="J176" s="417"/>
      <c r="K176" s="417"/>
      <c r="L176" s="417"/>
      <c r="M176" s="417"/>
      <c r="N176" s="417"/>
      <c r="O176" s="417"/>
      <c r="P176" s="417"/>
      <c r="Q176" s="417"/>
      <c r="R176" s="282"/>
      <c r="S176" s="417"/>
      <c r="T176" s="417"/>
      <c r="U176" s="417"/>
      <c r="V176" s="417"/>
      <c r="W176" s="417"/>
      <c r="X176" s="417"/>
      <c r="Z176" s="417"/>
      <c r="AA176" s="417"/>
      <c r="AB176" s="417"/>
      <c r="AD176" s="417"/>
      <c r="AE176" s="282"/>
      <c r="AG176" s="417"/>
      <c r="AH176" s="417"/>
      <c r="AI176" s="417"/>
      <c r="AJ176" s="417"/>
      <c r="AK176" s="417"/>
      <c r="AL176" s="282">
        <f>2000000-0.02</f>
        <v>1999999.98</v>
      </c>
      <c r="AM176" s="417"/>
      <c r="AN176" s="282"/>
      <c r="AO176" s="417"/>
      <c r="AP176" s="314"/>
      <c r="AQ176" s="417"/>
      <c r="AR176" s="417"/>
      <c r="AS176" s="417"/>
      <c r="AT176" s="282"/>
      <c r="AV176" s="417"/>
      <c r="AX176" s="417"/>
      <c r="AY176" s="417"/>
      <c r="BA176" s="417"/>
      <c r="BB176" s="417"/>
      <c r="BC176" s="417"/>
      <c r="BD176" s="417"/>
      <c r="BE176" s="417"/>
      <c r="BG176" s="412"/>
      <c r="BH176" s="417"/>
      <c r="BI176" s="417"/>
      <c r="BJ176" s="417"/>
      <c r="BK176" s="417"/>
      <c r="BL176" s="417"/>
      <c r="BM176" s="417"/>
      <c r="BN176" s="282"/>
      <c r="BO176" s="417"/>
      <c r="BP176" s="417"/>
      <c r="BQ176" s="417"/>
      <c r="BR176" s="417"/>
      <c r="BS176" s="417"/>
      <c r="BT176" s="412"/>
      <c r="BU176" s="417"/>
      <c r="BV176" s="417"/>
      <c r="BW176" s="417"/>
      <c r="BX176" s="417"/>
      <c r="BY176" s="417"/>
      <c r="BZ176" s="417"/>
      <c r="CA176" s="417"/>
      <c r="CB176" s="417"/>
      <c r="CC176" s="417"/>
      <c r="CD176" s="282"/>
      <c r="CE176" s="417"/>
      <c r="CF176" s="417"/>
      <c r="CG176" s="417"/>
      <c r="CH176" s="417"/>
      <c r="CI176" s="417"/>
      <c r="CJ176" s="417"/>
      <c r="CK176" s="417"/>
      <c r="CL176" s="417"/>
      <c r="CM176" s="417"/>
      <c r="CN176" s="417"/>
      <c r="CO176" s="417"/>
      <c r="CP176" s="417"/>
      <c r="CQ176" s="417"/>
      <c r="CR176" s="417"/>
      <c r="CS176" s="282"/>
    </row>
    <row r="177" spans="1:98" s="416" customFormat="1" ht="15" customHeight="1">
      <c r="A177" s="281">
        <v>45497</v>
      </c>
      <c r="B177" s="288" t="s">
        <v>678</v>
      </c>
      <c r="C177" s="289" t="s">
        <v>679</v>
      </c>
      <c r="D177" s="415"/>
      <c r="E177" s="415"/>
      <c r="F177" s="415"/>
      <c r="G177" s="415"/>
      <c r="H177" s="415"/>
      <c r="I177" s="415"/>
      <c r="J177" s="415"/>
      <c r="K177" s="415"/>
      <c r="L177" s="415"/>
      <c r="M177" s="415"/>
      <c r="N177" s="415"/>
      <c r="O177" s="415"/>
      <c r="P177" s="415"/>
      <c r="Q177" s="415"/>
      <c r="R177" s="282"/>
      <c r="S177" s="415"/>
      <c r="T177" s="415"/>
      <c r="U177" s="415"/>
      <c r="V177" s="415"/>
      <c r="W177" s="415"/>
      <c r="X177" s="415"/>
      <c r="Y177" s="299"/>
      <c r="Z177" s="415"/>
      <c r="AA177" s="415"/>
      <c r="AB177" s="412"/>
      <c r="AC177" s="299"/>
      <c r="AD177" s="412"/>
      <c r="AE177" s="299"/>
      <c r="AF177" s="436"/>
      <c r="AG177" s="415"/>
      <c r="AH177" s="415"/>
      <c r="AI177" s="415"/>
      <c r="AJ177" s="415"/>
      <c r="AK177" s="415"/>
      <c r="AL177" s="282"/>
      <c r="AM177" s="415"/>
      <c r="AN177" s="299"/>
      <c r="AO177" s="415"/>
      <c r="AP177" s="299"/>
      <c r="AQ177" s="412">
        <f>1581404-0.01</f>
        <v>1581403.99</v>
      </c>
      <c r="AR177" s="415"/>
      <c r="AS177" s="415"/>
      <c r="AT177" s="282"/>
      <c r="AU177" s="299"/>
      <c r="AV177" s="415"/>
      <c r="AW177" s="299"/>
      <c r="AX177" s="415"/>
      <c r="AY177" s="415"/>
      <c r="AZ177" s="299"/>
      <c r="BA177" s="415"/>
      <c r="BB177" s="415"/>
      <c r="BC177" s="415"/>
      <c r="BD177" s="415"/>
      <c r="BE177" s="415"/>
      <c r="BF177" s="299"/>
      <c r="BG177" s="412"/>
      <c r="BH177" s="415"/>
      <c r="BI177" s="415"/>
      <c r="BJ177" s="415"/>
      <c r="BK177" s="415"/>
      <c r="BL177" s="415"/>
      <c r="BM177" s="415"/>
      <c r="BN177" s="299"/>
      <c r="BO177" s="415"/>
      <c r="BP177" s="415"/>
      <c r="BQ177" s="415"/>
      <c r="BR177" s="415"/>
      <c r="BS177" s="415"/>
      <c r="BT177" s="412"/>
      <c r="BU177" s="415"/>
      <c r="BV177" s="415"/>
      <c r="BW177" s="415"/>
      <c r="BX177" s="415"/>
      <c r="BY177" s="415"/>
      <c r="BZ177" s="415"/>
      <c r="CA177" s="415"/>
      <c r="CB177" s="415"/>
      <c r="CC177" s="415"/>
      <c r="CD177" s="299"/>
      <c r="CE177" s="415"/>
      <c r="CF177" s="415"/>
      <c r="CG177" s="415"/>
      <c r="CH177" s="415"/>
      <c r="CI177" s="415"/>
      <c r="CJ177" s="415"/>
      <c r="CK177" s="415"/>
      <c r="CL177" s="415"/>
      <c r="CM177" s="415"/>
      <c r="CN177" s="415"/>
      <c r="CO177" s="415"/>
      <c r="CP177" s="415"/>
      <c r="CQ177" s="415"/>
      <c r="CR177" s="415"/>
      <c r="CS177" s="299"/>
    </row>
    <row r="178" spans="1:98" s="493" customFormat="1" ht="15" customHeight="1">
      <c r="A178" s="471">
        <v>45503</v>
      </c>
      <c r="B178" s="463" t="s">
        <v>680</v>
      </c>
      <c r="C178" s="482" t="s">
        <v>681</v>
      </c>
      <c r="D178" s="490"/>
      <c r="E178" s="490"/>
      <c r="F178" s="490"/>
      <c r="G178" s="490"/>
      <c r="H178" s="490"/>
      <c r="I178" s="490"/>
      <c r="J178" s="490"/>
      <c r="K178" s="490"/>
      <c r="L178" s="490"/>
      <c r="M178" s="490"/>
      <c r="N178" s="490"/>
      <c r="O178" s="490"/>
      <c r="P178" s="490"/>
      <c r="Q178" s="490"/>
      <c r="R178" s="491"/>
      <c r="S178" s="490"/>
      <c r="T178" s="490"/>
      <c r="U178" s="490"/>
      <c r="V178" s="490"/>
      <c r="W178" s="490"/>
      <c r="X178" s="490"/>
      <c r="Y178" s="491"/>
      <c r="Z178" s="490"/>
      <c r="AA178" s="490"/>
      <c r="AB178" s="490"/>
      <c r="AC178" s="491"/>
      <c r="AD178" s="490"/>
      <c r="AE178" s="491"/>
      <c r="AF178" s="492"/>
      <c r="AG178" s="490"/>
      <c r="AH178" s="490"/>
      <c r="AI178" s="490"/>
      <c r="AJ178" s="490"/>
      <c r="AK178" s="480"/>
      <c r="AL178" s="473"/>
      <c r="AM178" s="490"/>
      <c r="AN178" s="491"/>
      <c r="AO178" s="490"/>
      <c r="AP178" s="491"/>
      <c r="AQ178" s="490"/>
      <c r="AR178" s="490"/>
      <c r="AS178" s="490"/>
      <c r="AT178" s="473"/>
      <c r="AU178" s="467">
        <v>480400</v>
      </c>
      <c r="AV178" s="490"/>
      <c r="AW178" s="491"/>
      <c r="AX178" s="490"/>
      <c r="AY178" s="490"/>
      <c r="AZ178" s="491"/>
      <c r="BA178" s="490"/>
      <c r="BB178" s="490"/>
      <c r="BC178" s="490"/>
      <c r="BD178" s="490"/>
      <c r="BE178" s="490"/>
      <c r="BF178" s="491"/>
      <c r="BG178" s="480"/>
      <c r="BH178" s="480"/>
      <c r="BI178" s="490"/>
      <c r="BJ178" s="490"/>
      <c r="BK178" s="490"/>
      <c r="BL178" s="490"/>
      <c r="BM178" s="490"/>
      <c r="BN178" s="491"/>
      <c r="BO178" s="490"/>
      <c r="BP178" s="490"/>
      <c r="BQ178" s="490"/>
      <c r="BR178" s="490"/>
      <c r="BS178" s="490"/>
      <c r="BT178" s="480"/>
      <c r="BU178" s="490"/>
      <c r="BV178" s="490"/>
      <c r="BW178" s="490"/>
      <c r="BX178" s="490"/>
      <c r="BY178" s="490"/>
      <c r="BZ178" s="490"/>
      <c r="CA178" s="490"/>
      <c r="CB178" s="490"/>
      <c r="CC178" s="490"/>
      <c r="CD178" s="491"/>
      <c r="CE178" s="490"/>
      <c r="CF178" s="490"/>
      <c r="CG178" s="490"/>
      <c r="CH178" s="490"/>
      <c r="CI178" s="490"/>
      <c r="CJ178" s="490"/>
      <c r="CK178" s="490"/>
      <c r="CL178" s="490"/>
      <c r="CM178" s="490"/>
      <c r="CN178" s="490"/>
      <c r="CO178" s="490"/>
      <c r="CP178" s="490"/>
      <c r="CQ178" s="490"/>
      <c r="CR178" s="490"/>
      <c r="CS178" s="491"/>
    </row>
    <row r="179" spans="1:98" s="493" customFormat="1" ht="15" customHeight="1">
      <c r="A179" s="471"/>
      <c r="B179" s="463"/>
      <c r="C179" s="482" t="s">
        <v>682</v>
      </c>
      <c r="D179" s="490"/>
      <c r="E179" s="490"/>
      <c r="F179" s="490"/>
      <c r="G179" s="490"/>
      <c r="H179" s="490"/>
      <c r="I179" s="490"/>
      <c r="J179" s="490"/>
      <c r="K179" s="490"/>
      <c r="L179" s="490"/>
      <c r="M179" s="490"/>
      <c r="N179" s="490"/>
      <c r="O179" s="490"/>
      <c r="P179" s="490"/>
      <c r="Q179" s="490"/>
      <c r="R179" s="491"/>
      <c r="S179" s="490"/>
      <c r="T179" s="490"/>
      <c r="U179" s="490"/>
      <c r="V179" s="490"/>
      <c r="W179" s="490"/>
      <c r="X179" s="490"/>
      <c r="Y179" s="491"/>
      <c r="Z179" s="490"/>
      <c r="AA179" s="490"/>
      <c r="AB179" s="490"/>
      <c r="AC179" s="491"/>
      <c r="AD179" s="490"/>
      <c r="AE179" s="491"/>
      <c r="AF179" s="492"/>
      <c r="AG179" s="490"/>
      <c r="AH179" s="490"/>
      <c r="AI179" s="490"/>
      <c r="AJ179" s="490"/>
      <c r="AK179" s="480"/>
      <c r="AL179" s="473"/>
      <c r="AM179" s="490"/>
      <c r="AN179" s="491"/>
      <c r="AO179" s="490"/>
      <c r="AP179" s="491"/>
      <c r="AQ179" s="490"/>
      <c r="AR179" s="490"/>
      <c r="AS179" s="490"/>
      <c r="AT179" s="473"/>
      <c r="AU179" s="586">
        <v>-90456.5</v>
      </c>
      <c r="AV179" s="490"/>
      <c r="AW179" s="491"/>
      <c r="AX179" s="490"/>
      <c r="AY179" s="490"/>
      <c r="AZ179" s="491"/>
      <c r="BA179" s="490"/>
      <c r="BB179" s="490"/>
      <c r="BC179" s="490"/>
      <c r="BD179" s="490"/>
      <c r="BE179" s="490"/>
      <c r="BF179" s="491"/>
      <c r="BG179" s="480"/>
      <c r="BH179" s="480"/>
      <c r="BI179" s="490"/>
      <c r="BJ179" s="490"/>
      <c r="BK179" s="490"/>
      <c r="BL179" s="490"/>
      <c r="BM179" s="490"/>
      <c r="BN179" s="491"/>
      <c r="BO179" s="490"/>
      <c r="BP179" s="490"/>
      <c r="BQ179" s="490"/>
      <c r="BR179" s="490"/>
      <c r="BS179" s="490"/>
      <c r="BT179" s="480"/>
      <c r="BU179" s="490"/>
      <c r="BV179" s="490"/>
      <c r="BW179" s="490"/>
      <c r="BX179" s="490"/>
      <c r="BY179" s="490"/>
      <c r="BZ179" s="490"/>
      <c r="CA179" s="490"/>
      <c r="CB179" s="490"/>
      <c r="CC179" s="490"/>
      <c r="CD179" s="491"/>
      <c r="CE179" s="490"/>
      <c r="CF179" s="490"/>
      <c r="CG179" s="490"/>
      <c r="CH179" s="490"/>
      <c r="CI179" s="490"/>
      <c r="CJ179" s="490"/>
      <c r="CK179" s="490"/>
      <c r="CL179" s="490"/>
      <c r="CM179" s="490"/>
      <c r="CN179" s="490"/>
      <c r="CO179" s="490"/>
      <c r="CP179" s="490"/>
      <c r="CQ179" s="490"/>
      <c r="CR179" s="490"/>
      <c r="CS179" s="491"/>
    </row>
    <row r="180" spans="1:98" ht="16.5" customHeight="1">
      <c r="A180" s="316">
        <v>45503</v>
      </c>
      <c r="B180" s="288" t="s">
        <v>683</v>
      </c>
      <c r="C180" s="289" t="s">
        <v>684</v>
      </c>
      <c r="K180" s="314"/>
      <c r="L180" s="314"/>
      <c r="M180" s="314"/>
      <c r="N180" s="314"/>
      <c r="O180" s="314"/>
      <c r="P180" s="314"/>
      <c r="Q180" s="314"/>
      <c r="X180" s="314"/>
      <c r="AD180" s="314"/>
      <c r="AE180" s="313"/>
      <c r="AJ180" s="314"/>
      <c r="AK180" s="314"/>
      <c r="AM180" s="314"/>
      <c r="AN180" s="313"/>
      <c r="AT180" s="313"/>
      <c r="AU180" s="313"/>
      <c r="AW180" s="313"/>
      <c r="AZ180" s="313"/>
      <c r="BE180" s="314"/>
      <c r="BF180" s="313"/>
      <c r="BH180" s="284"/>
      <c r="BI180" s="314"/>
      <c r="BJ180" s="314"/>
      <c r="BK180" s="314"/>
      <c r="BL180" s="314"/>
      <c r="BM180" s="314"/>
      <c r="BN180" s="313"/>
      <c r="BR180" s="315">
        <v>919861.74</v>
      </c>
      <c r="BY180" s="314"/>
      <c r="CD180" s="313"/>
      <c r="CE180" s="418"/>
      <c r="CS180" s="418"/>
    </row>
    <row r="181" spans="1:98" ht="16.5" customHeight="1">
      <c r="A181" s="316">
        <v>45611</v>
      </c>
      <c r="B181" s="288"/>
      <c r="C181" s="289" t="s">
        <v>685</v>
      </c>
      <c r="K181" s="314"/>
      <c r="L181" s="314"/>
      <c r="M181" s="314"/>
      <c r="N181" s="314"/>
      <c r="O181" s="314"/>
      <c r="P181" s="314"/>
      <c r="Q181" s="314"/>
      <c r="X181" s="314"/>
      <c r="AD181" s="314"/>
      <c r="AE181" s="313"/>
      <c r="AJ181" s="314"/>
      <c r="AK181" s="314"/>
      <c r="AM181" s="314"/>
      <c r="AN181" s="313"/>
      <c r="AT181" s="313"/>
      <c r="AU181" s="313"/>
      <c r="AW181" s="313"/>
      <c r="AZ181" s="313"/>
      <c r="BE181" s="314"/>
      <c r="BF181" s="313"/>
      <c r="BH181" s="284"/>
      <c r="BI181" s="314"/>
      <c r="BJ181" s="314"/>
      <c r="BK181" s="314"/>
      <c r="BL181" s="314"/>
      <c r="BM181" s="314"/>
      <c r="BN181" s="313"/>
      <c r="BR181" s="315">
        <v>-0.74</v>
      </c>
      <c r="BY181" s="314"/>
      <c r="CD181" s="313"/>
      <c r="CE181" s="418"/>
      <c r="CS181" s="418"/>
    </row>
    <row r="182" spans="1:98" s="416" customFormat="1" ht="15" customHeight="1">
      <c r="A182" s="281"/>
      <c r="B182" s="288"/>
      <c r="C182" s="289" t="s">
        <v>686</v>
      </c>
      <c r="D182" s="415"/>
      <c r="E182" s="415"/>
      <c r="F182" s="415"/>
      <c r="G182" s="415"/>
      <c r="H182" s="415"/>
      <c r="I182" s="415"/>
      <c r="J182" s="415"/>
      <c r="K182" s="415"/>
      <c r="L182" s="415"/>
      <c r="M182" s="415"/>
      <c r="N182" s="415"/>
      <c r="O182" s="415"/>
      <c r="P182" s="415"/>
      <c r="Q182" s="415"/>
      <c r="R182" s="299"/>
      <c r="S182" s="415"/>
      <c r="T182" s="415"/>
      <c r="U182" s="415"/>
      <c r="V182" s="415"/>
      <c r="W182" s="415"/>
      <c r="X182" s="415"/>
      <c r="Y182" s="299"/>
      <c r="Z182" s="415"/>
      <c r="AA182" s="415"/>
      <c r="AB182" s="415"/>
      <c r="AC182" s="299"/>
      <c r="AD182" s="415"/>
      <c r="AE182" s="299"/>
      <c r="AF182" s="436"/>
      <c r="AG182" s="415"/>
      <c r="AH182" s="415"/>
      <c r="AI182" s="415"/>
      <c r="AJ182" s="415"/>
      <c r="AK182" s="412"/>
      <c r="AL182" s="282"/>
      <c r="AM182" s="415"/>
      <c r="AN182" s="299"/>
      <c r="AO182" s="415"/>
      <c r="AP182" s="415"/>
      <c r="AQ182" s="415"/>
      <c r="AR182" s="415"/>
      <c r="AS182" s="415"/>
      <c r="AT182" s="299"/>
      <c r="AU182" s="299"/>
      <c r="AV182" s="415"/>
      <c r="AW182" s="299"/>
      <c r="AX182" s="415"/>
      <c r="AY182" s="415"/>
      <c r="AZ182" s="282"/>
      <c r="BA182" s="415"/>
      <c r="BB182" s="415"/>
      <c r="BC182" s="415"/>
      <c r="BD182" s="415"/>
      <c r="BE182" s="415"/>
      <c r="BF182" s="299"/>
      <c r="BG182" s="412"/>
      <c r="BH182" s="412"/>
      <c r="BI182" s="415"/>
      <c r="BJ182" s="415"/>
      <c r="BK182" s="415"/>
      <c r="BL182" s="415"/>
      <c r="BM182" s="415"/>
      <c r="BN182" s="299"/>
      <c r="BO182" s="415"/>
      <c r="BP182" s="415">
        <v>86960.53</v>
      </c>
      <c r="BQ182" s="415"/>
      <c r="BR182" s="415"/>
      <c r="BS182" s="415"/>
      <c r="BT182" s="412"/>
      <c r="BU182" s="415"/>
      <c r="BV182" s="415"/>
      <c r="BW182" s="415"/>
      <c r="BX182" s="415"/>
      <c r="BY182" s="415"/>
      <c r="BZ182" s="415"/>
      <c r="CA182" s="415"/>
      <c r="CB182" s="415"/>
      <c r="CC182" s="415"/>
      <c r="CD182" s="299"/>
      <c r="CE182" s="415"/>
      <c r="CF182" s="415"/>
      <c r="CG182" s="415"/>
      <c r="CH182" s="415"/>
      <c r="CI182" s="415"/>
      <c r="CJ182" s="415"/>
      <c r="CK182" s="415"/>
      <c r="CL182" s="415"/>
      <c r="CM182" s="415"/>
      <c r="CN182" s="415"/>
      <c r="CO182" s="415"/>
      <c r="CP182" s="415"/>
      <c r="CQ182" s="415"/>
      <c r="CR182" s="415"/>
      <c r="CS182" s="299"/>
    </row>
    <row r="183" spans="1:98" s="416" customFormat="1" ht="15" customHeight="1">
      <c r="A183" s="281"/>
      <c r="B183" s="288"/>
      <c r="C183" s="289" t="s">
        <v>687</v>
      </c>
      <c r="D183" s="415"/>
      <c r="E183" s="415"/>
      <c r="F183" s="415"/>
      <c r="G183" s="415"/>
      <c r="H183" s="415"/>
      <c r="I183" s="415"/>
      <c r="J183" s="415"/>
      <c r="K183" s="415"/>
      <c r="L183" s="415"/>
      <c r="M183" s="415"/>
      <c r="N183" s="415"/>
      <c r="O183" s="415"/>
      <c r="P183" s="415"/>
      <c r="Q183" s="415"/>
      <c r="R183" s="299"/>
      <c r="S183" s="415"/>
      <c r="T183" s="415"/>
      <c r="U183" s="415"/>
      <c r="V183" s="415"/>
      <c r="W183" s="415"/>
      <c r="X183" s="415"/>
      <c r="Y183" s="282"/>
      <c r="Z183" s="415"/>
      <c r="AA183" s="415"/>
      <c r="AB183" s="415"/>
      <c r="AC183" s="299">
        <v>650</v>
      </c>
      <c r="AD183" s="415"/>
      <c r="AE183" s="299"/>
      <c r="AF183" s="436"/>
      <c r="AG183" s="415"/>
      <c r="AH183" s="415"/>
      <c r="AI183" s="415"/>
      <c r="AJ183" s="415"/>
      <c r="AK183" s="412"/>
      <c r="AL183" s="282"/>
      <c r="AM183" s="415"/>
      <c r="AN183" s="299"/>
      <c r="AO183" s="415"/>
      <c r="AP183" s="415"/>
      <c r="AQ183" s="415"/>
      <c r="AR183" s="415"/>
      <c r="AS183" s="415"/>
      <c r="AT183" s="299"/>
      <c r="AU183" s="299"/>
      <c r="AV183" s="415"/>
      <c r="AW183" s="299"/>
      <c r="AX183" s="415"/>
      <c r="AY183" s="415"/>
      <c r="AZ183" s="282"/>
      <c r="BA183" s="415"/>
      <c r="BB183" s="415"/>
      <c r="BC183" s="415"/>
      <c r="BD183" s="415"/>
      <c r="BE183" s="415"/>
      <c r="BF183" s="299"/>
      <c r="BG183" s="412"/>
      <c r="BH183" s="412"/>
      <c r="BI183" s="415"/>
      <c r="BJ183" s="415"/>
      <c r="BK183" s="415"/>
      <c r="BL183" s="415"/>
      <c r="BM183" s="415"/>
      <c r="BN183" s="299"/>
      <c r="BO183" s="415"/>
      <c r="BP183" s="415"/>
      <c r="BQ183" s="415"/>
      <c r="BR183" s="415"/>
      <c r="BS183" s="415"/>
      <c r="BT183" s="412"/>
      <c r="BU183" s="415"/>
      <c r="BV183" s="415"/>
      <c r="BW183" s="415"/>
      <c r="BX183" s="415"/>
      <c r="BY183" s="415"/>
      <c r="BZ183" s="415"/>
      <c r="CA183" s="415"/>
      <c r="CB183" s="415"/>
      <c r="CC183" s="415"/>
      <c r="CD183" s="299"/>
      <c r="CE183" s="415"/>
      <c r="CF183" s="415"/>
      <c r="CG183" s="415"/>
      <c r="CH183" s="415"/>
      <c r="CI183" s="415"/>
      <c r="CJ183" s="415"/>
      <c r="CK183" s="415"/>
      <c r="CL183" s="415"/>
      <c r="CM183" s="415"/>
      <c r="CN183" s="415"/>
      <c r="CO183" s="415"/>
      <c r="CP183" s="415"/>
      <c r="CQ183" s="415"/>
      <c r="CR183" s="415"/>
      <c r="CS183" s="299"/>
    </row>
    <row r="184" spans="1:98" s="416" customFormat="1" ht="15" customHeight="1">
      <c r="A184" s="281"/>
      <c r="B184" s="288"/>
      <c r="C184" s="289" t="s">
        <v>541</v>
      </c>
      <c r="D184" s="415"/>
      <c r="E184" s="415"/>
      <c r="F184" s="415"/>
      <c r="G184" s="415"/>
      <c r="H184" s="415"/>
      <c r="I184" s="415"/>
      <c r="J184" s="415"/>
      <c r="K184" s="415"/>
      <c r="L184" s="415"/>
      <c r="M184" s="415"/>
      <c r="N184" s="415"/>
      <c r="O184" s="415"/>
      <c r="P184" s="415"/>
      <c r="Q184" s="415"/>
      <c r="R184" s="282"/>
      <c r="S184" s="415"/>
      <c r="T184" s="415"/>
      <c r="U184" s="415"/>
      <c r="V184" s="415"/>
      <c r="W184" s="415"/>
      <c r="X184" s="415"/>
      <c r="Y184" s="299"/>
      <c r="Z184" s="415"/>
      <c r="AA184" s="415"/>
      <c r="AB184" s="415"/>
      <c r="AC184" s="299"/>
      <c r="AD184" s="415"/>
      <c r="AE184" s="299"/>
      <c r="AF184" s="436"/>
      <c r="AG184" s="415"/>
      <c r="AH184" s="415"/>
      <c r="AI184" s="415"/>
      <c r="AJ184" s="415"/>
      <c r="AK184" s="412"/>
      <c r="AL184" s="282"/>
      <c r="AM184" s="415"/>
      <c r="AN184" s="282"/>
      <c r="AO184" s="415"/>
      <c r="AP184" s="415"/>
      <c r="AQ184" s="415"/>
      <c r="AR184" s="415"/>
      <c r="AS184" s="415"/>
      <c r="AT184" s="299"/>
      <c r="AU184" s="299"/>
      <c r="AV184" s="415"/>
      <c r="AW184" s="299"/>
      <c r="AX184" s="415"/>
      <c r="AY184" s="415"/>
      <c r="AZ184" s="282"/>
      <c r="BA184" s="415"/>
      <c r="BB184" s="415"/>
      <c r="BC184" s="415"/>
      <c r="BD184" s="415"/>
      <c r="BE184" s="415"/>
      <c r="BF184" s="299"/>
      <c r="BG184" s="412"/>
      <c r="BH184" s="412"/>
      <c r="BI184" s="415"/>
      <c r="BJ184" s="415"/>
      <c r="BK184" s="415"/>
      <c r="BL184" s="415"/>
      <c r="BM184" s="415"/>
      <c r="BN184" s="299"/>
      <c r="BO184" s="415"/>
      <c r="BP184" s="415">
        <v>5000</v>
      </c>
      <c r="BQ184" s="415"/>
      <c r="BR184" s="415"/>
      <c r="BS184" s="415"/>
      <c r="BT184" s="412"/>
      <c r="BU184" s="415"/>
      <c r="BV184" s="415"/>
      <c r="BW184" s="415"/>
      <c r="BX184" s="415"/>
      <c r="BY184" s="415"/>
      <c r="BZ184" s="415"/>
      <c r="CA184" s="415"/>
      <c r="CB184" s="415"/>
      <c r="CC184" s="415"/>
      <c r="CD184" s="299"/>
      <c r="CE184" s="415"/>
      <c r="CF184" s="415"/>
      <c r="CG184" s="415"/>
      <c r="CH184" s="415"/>
      <c r="CI184" s="415"/>
      <c r="CJ184" s="415"/>
      <c r="CK184" s="415"/>
      <c r="CL184" s="415"/>
      <c r="CM184" s="415"/>
      <c r="CN184" s="415"/>
      <c r="CO184" s="415"/>
      <c r="CP184" s="415"/>
      <c r="CQ184" s="415"/>
      <c r="CR184" s="415"/>
      <c r="CS184" s="299"/>
    </row>
    <row r="185" spans="1:98" s="724" customFormat="1" ht="15" customHeight="1">
      <c r="A185" s="716"/>
      <c r="B185" s="717"/>
      <c r="C185" s="718"/>
      <c r="D185" s="719"/>
      <c r="E185" s="719"/>
      <c r="F185" s="719"/>
      <c r="G185" s="719"/>
      <c r="H185" s="719"/>
      <c r="I185" s="719"/>
      <c r="J185" s="719"/>
      <c r="K185" s="719"/>
      <c r="L185" s="719"/>
      <c r="M185" s="719"/>
      <c r="N185" s="719"/>
      <c r="O185" s="719"/>
      <c r="P185" s="719"/>
      <c r="Q185" s="719"/>
      <c r="R185" s="720"/>
      <c r="S185" s="719"/>
      <c r="T185" s="719"/>
      <c r="U185" s="719"/>
      <c r="V185" s="721"/>
      <c r="W185" s="719"/>
      <c r="X185" s="719"/>
      <c r="Y185" s="720"/>
      <c r="Z185" s="719"/>
      <c r="AA185" s="722"/>
      <c r="AB185" s="719"/>
      <c r="AC185" s="720"/>
      <c r="AD185" s="719"/>
      <c r="AE185" s="720"/>
      <c r="AF185" s="723"/>
      <c r="AG185" s="719"/>
      <c r="AH185" s="719"/>
      <c r="AI185" s="719"/>
      <c r="AJ185" s="719"/>
      <c r="AK185" s="719"/>
      <c r="AL185" s="721"/>
      <c r="AM185" s="719"/>
      <c r="AN185" s="720"/>
      <c r="AO185" s="719"/>
      <c r="AP185" s="719"/>
      <c r="AQ185" s="719"/>
      <c r="AR185" s="719"/>
      <c r="AS185" s="719"/>
      <c r="AT185" s="720"/>
      <c r="AU185" s="720"/>
      <c r="AV185" s="719"/>
      <c r="AW185" s="720"/>
      <c r="AX185" s="719"/>
      <c r="AY185" s="719"/>
      <c r="AZ185" s="720"/>
      <c r="BA185" s="719"/>
      <c r="BB185" s="719"/>
      <c r="BC185" s="719"/>
      <c r="BD185" s="719"/>
      <c r="BE185" s="719"/>
      <c r="BF185" s="720"/>
      <c r="BG185" s="722"/>
      <c r="BI185" s="719"/>
      <c r="BJ185" s="719"/>
      <c r="BK185" s="719"/>
      <c r="BL185" s="719"/>
      <c r="BM185" s="719"/>
      <c r="BN185" s="720"/>
      <c r="BO185" s="719"/>
      <c r="BP185" s="719"/>
      <c r="BQ185" s="719"/>
      <c r="BR185" s="719"/>
      <c r="BS185" s="719"/>
      <c r="BT185" s="722"/>
      <c r="BU185" s="719"/>
      <c r="BV185" s="719"/>
      <c r="BW185" s="719"/>
      <c r="BX185" s="719"/>
      <c r="BY185" s="719"/>
      <c r="BZ185" s="719"/>
      <c r="CA185" s="719"/>
      <c r="CB185" s="719"/>
      <c r="CC185" s="719"/>
      <c r="CD185" s="720"/>
      <c r="CE185" s="719"/>
      <c r="CF185" s="719"/>
      <c r="CG185" s="719"/>
      <c r="CH185" s="719"/>
      <c r="CI185" s="719"/>
      <c r="CJ185" s="719"/>
      <c r="CK185" s="719"/>
      <c r="CL185" s="719"/>
      <c r="CM185" s="719"/>
      <c r="CN185" s="719"/>
      <c r="CO185" s="719"/>
      <c r="CP185" s="719"/>
      <c r="CQ185" s="719"/>
      <c r="CR185" s="719"/>
      <c r="CS185" s="720"/>
    </row>
    <row r="186" spans="1:98" s="416" customFormat="1" ht="15" customHeight="1">
      <c r="A186" s="281"/>
      <c r="B186" s="288"/>
      <c r="C186" s="289" t="s">
        <v>688</v>
      </c>
      <c r="D186" s="415"/>
      <c r="E186" s="415"/>
      <c r="F186" s="415"/>
      <c r="G186" s="415"/>
      <c r="H186" s="415"/>
      <c r="I186" s="415"/>
      <c r="J186" s="415"/>
      <c r="K186" s="415"/>
      <c r="L186" s="415"/>
      <c r="M186" s="415"/>
      <c r="N186" s="415"/>
      <c r="O186" s="415"/>
      <c r="P186" s="415"/>
      <c r="Q186" s="415"/>
      <c r="R186" s="299"/>
      <c r="S186" s="415"/>
      <c r="T186" s="415"/>
      <c r="U186" s="415"/>
      <c r="V186" s="415"/>
      <c r="W186" s="415"/>
      <c r="X186" s="415"/>
      <c r="Y186" s="299"/>
      <c r="Z186" s="415"/>
      <c r="AA186" s="412"/>
      <c r="AB186" s="415"/>
      <c r="AC186" s="299"/>
      <c r="AD186" s="415"/>
      <c r="AE186" s="299"/>
      <c r="AF186" s="436"/>
      <c r="AG186" s="415"/>
      <c r="AH186" s="415"/>
      <c r="AI186" s="415"/>
      <c r="AJ186" s="415"/>
      <c r="AK186" s="415"/>
      <c r="AL186" s="282"/>
      <c r="AM186" s="415"/>
      <c r="AN186" s="299"/>
      <c r="AO186" s="415"/>
      <c r="AP186" s="415"/>
      <c r="AQ186" s="415"/>
      <c r="AR186" s="415"/>
      <c r="AS186" s="415"/>
      <c r="AT186" s="299"/>
      <c r="AU186" s="299"/>
      <c r="AV186" s="415"/>
      <c r="AW186" s="299"/>
      <c r="AX186" s="415"/>
      <c r="AY186" s="415"/>
      <c r="AZ186" s="299"/>
      <c r="BA186" s="415"/>
      <c r="BB186" s="415"/>
      <c r="BC186" s="415"/>
      <c r="BD186" s="415"/>
      <c r="BE186" s="415"/>
      <c r="BF186" s="299"/>
      <c r="BG186" s="412"/>
      <c r="BH186" s="283">
        <v>98556.84</v>
      </c>
      <c r="BI186" s="415"/>
      <c r="BJ186" s="415"/>
      <c r="BK186" s="415"/>
      <c r="BL186" s="415"/>
      <c r="BN186" s="299"/>
      <c r="BO186" s="415"/>
      <c r="BP186" s="415"/>
      <c r="BQ186" s="415"/>
      <c r="BR186" s="415"/>
      <c r="BS186" s="415"/>
      <c r="BT186" s="412"/>
      <c r="BU186" s="415"/>
      <c r="BV186" s="415"/>
      <c r="BW186" s="415"/>
      <c r="BX186" s="415"/>
      <c r="BY186" s="415"/>
      <c r="BZ186" s="415"/>
      <c r="CA186" s="415"/>
      <c r="CB186" s="415"/>
      <c r="CC186" s="415"/>
      <c r="CD186" s="299"/>
      <c r="CE186" s="415"/>
      <c r="CF186" s="415"/>
      <c r="CG186" s="415"/>
      <c r="CH186" s="415"/>
      <c r="CI186" s="415"/>
      <c r="CJ186" s="415"/>
      <c r="CK186" s="415"/>
      <c r="CL186" s="415"/>
      <c r="CM186" s="415"/>
      <c r="CN186" s="415"/>
      <c r="CO186" s="415"/>
      <c r="CP186" s="415"/>
      <c r="CQ186" s="415"/>
      <c r="CR186" s="415"/>
      <c r="CS186" s="299"/>
    </row>
    <row r="187" spans="1:98" ht="15" customHeight="1">
      <c r="A187" s="316">
        <v>45517</v>
      </c>
      <c r="B187" s="288" t="s">
        <v>689</v>
      </c>
      <c r="C187" s="457" t="s">
        <v>690</v>
      </c>
      <c r="D187" s="417"/>
      <c r="E187" s="417"/>
      <c r="F187" s="417"/>
      <c r="G187" s="417"/>
      <c r="H187" s="417"/>
      <c r="I187" s="417"/>
      <c r="J187" s="417"/>
      <c r="K187" s="417"/>
      <c r="L187" s="417"/>
      <c r="M187" s="417"/>
      <c r="N187" s="314"/>
      <c r="O187" s="417"/>
      <c r="P187" s="417"/>
      <c r="R187" s="417"/>
      <c r="S187" s="417"/>
      <c r="T187" s="417"/>
      <c r="U187" s="417"/>
      <c r="V187" s="417"/>
      <c r="W187" s="417"/>
      <c r="X187" s="417"/>
      <c r="Z187" s="282"/>
      <c r="AA187" s="417"/>
      <c r="AB187" s="417"/>
      <c r="AD187" s="417"/>
      <c r="AE187" s="417"/>
      <c r="AG187" s="417"/>
      <c r="AH187" s="417"/>
      <c r="AI187" s="417"/>
      <c r="AJ187" s="417"/>
      <c r="AK187" s="417"/>
      <c r="AL187" s="417">
        <v>2409853.6</v>
      </c>
      <c r="AM187" s="314"/>
      <c r="AO187" s="314"/>
      <c r="AP187" s="314"/>
      <c r="AQ187" s="314"/>
      <c r="AR187" s="314"/>
      <c r="AV187" s="417"/>
      <c r="AX187" s="417"/>
      <c r="AY187" s="417"/>
      <c r="BA187" s="417"/>
      <c r="BB187" s="417"/>
      <c r="BC187" s="417"/>
      <c r="BD187" s="417"/>
      <c r="BE187" s="417"/>
      <c r="BG187" s="417"/>
      <c r="BH187" s="417"/>
      <c r="BI187" s="417"/>
      <c r="BJ187" s="417"/>
      <c r="BK187" s="417"/>
      <c r="BL187" s="417"/>
      <c r="BM187" s="417"/>
      <c r="BN187" s="417"/>
      <c r="BO187" s="417"/>
      <c r="BP187" s="417"/>
      <c r="BQ187" s="417"/>
      <c r="BR187" s="417"/>
      <c r="BS187" s="314"/>
      <c r="BT187" s="417"/>
      <c r="BU187" s="417"/>
      <c r="BV187" s="417"/>
      <c r="BW187" s="417"/>
      <c r="BX187" s="417"/>
      <c r="BY187" s="417"/>
      <c r="BZ187" s="417"/>
      <c r="CA187" s="417"/>
      <c r="CB187" s="417"/>
      <c r="CC187" s="417"/>
      <c r="CD187" s="417"/>
      <c r="CE187" s="417"/>
      <c r="CF187" s="417"/>
      <c r="CG187" s="417"/>
      <c r="CH187" s="417"/>
      <c r="CI187" s="417"/>
      <c r="CJ187" s="417"/>
      <c r="CK187" s="417"/>
      <c r="CL187" s="417"/>
      <c r="CM187" s="417"/>
      <c r="CN187" s="417"/>
      <c r="CO187" s="417"/>
      <c r="CP187" s="417"/>
      <c r="CQ187" s="417"/>
      <c r="CR187" s="417"/>
      <c r="CS187" s="418"/>
    </row>
    <row r="188" spans="1:98" ht="15" customHeight="1">
      <c r="A188" s="316">
        <v>45517</v>
      </c>
      <c r="B188" s="288" t="s">
        <v>691</v>
      </c>
      <c r="C188" s="289" t="s">
        <v>692</v>
      </c>
      <c r="D188" s="417"/>
      <c r="E188" s="417"/>
      <c r="F188" s="417"/>
      <c r="G188" s="417"/>
      <c r="H188" s="417"/>
      <c r="I188" s="417"/>
      <c r="J188" s="417"/>
      <c r="K188" s="417"/>
      <c r="L188" s="417"/>
      <c r="M188" s="417"/>
      <c r="N188" s="314"/>
      <c r="O188" s="417"/>
      <c r="P188" s="417"/>
      <c r="Q188" s="417"/>
      <c r="R188" s="417"/>
      <c r="S188" s="417"/>
      <c r="T188" s="417"/>
      <c r="U188" s="417"/>
      <c r="V188" s="417"/>
      <c r="W188" s="417"/>
      <c r="X188" s="417"/>
      <c r="Z188" s="282"/>
      <c r="AA188" s="417"/>
      <c r="AB188" s="417"/>
      <c r="AD188" s="417"/>
      <c r="AG188" s="417"/>
      <c r="AH188" s="417"/>
      <c r="AI188" s="417"/>
      <c r="AJ188" s="417"/>
      <c r="AK188" s="417"/>
      <c r="AM188" s="417"/>
      <c r="AN188" s="314">
        <v>234000</v>
      </c>
      <c r="AO188" s="417"/>
      <c r="AP188" s="314"/>
      <c r="AQ188" s="417"/>
      <c r="AR188" s="417"/>
      <c r="AS188" s="417"/>
      <c r="AV188" s="417"/>
      <c r="AX188" s="417"/>
      <c r="AY188" s="417"/>
      <c r="BA188" s="417"/>
      <c r="BB188" s="417"/>
      <c r="BC188" s="417"/>
      <c r="BD188" s="417"/>
      <c r="BE188" s="314"/>
      <c r="BG188" s="417"/>
      <c r="BH188" s="417"/>
      <c r="BI188" s="417"/>
      <c r="BJ188" s="417"/>
      <c r="BK188" s="417"/>
      <c r="BL188" s="417"/>
      <c r="BM188" s="417"/>
      <c r="BN188" s="417"/>
      <c r="BO188" s="417"/>
      <c r="BP188" s="417"/>
      <c r="BQ188" s="417"/>
      <c r="BR188" s="417"/>
      <c r="BS188" s="314"/>
      <c r="BT188" s="417"/>
      <c r="BU188" s="417"/>
      <c r="BV188" s="417"/>
      <c r="BW188" s="417"/>
      <c r="BX188" s="417"/>
      <c r="BY188" s="417"/>
      <c r="BZ188" s="417"/>
      <c r="CA188" s="417"/>
      <c r="CB188" s="417"/>
      <c r="CC188" s="417"/>
      <c r="CD188" s="417"/>
      <c r="CE188" s="417"/>
      <c r="CF188" s="417"/>
      <c r="CG188" s="417"/>
      <c r="CH188" s="417"/>
      <c r="CI188" s="417"/>
      <c r="CJ188" s="417"/>
      <c r="CK188" s="417"/>
      <c r="CL188" s="417"/>
      <c r="CM188" s="417"/>
      <c r="CN188" s="417"/>
      <c r="CO188" s="417"/>
      <c r="CP188" s="417"/>
      <c r="CQ188" s="417"/>
      <c r="CR188" s="417"/>
      <c r="CS188" s="418"/>
    </row>
    <row r="189" spans="1:98" ht="15" customHeight="1">
      <c r="A189" s="281"/>
      <c r="B189" s="288"/>
      <c r="C189" s="289" t="s">
        <v>693</v>
      </c>
      <c r="D189" s="417"/>
      <c r="E189" s="417"/>
      <c r="F189" s="282"/>
      <c r="G189" s="417"/>
      <c r="H189" s="417"/>
      <c r="I189" s="417"/>
      <c r="J189" s="417"/>
      <c r="K189" s="417"/>
      <c r="L189" s="314"/>
      <c r="M189" s="417"/>
      <c r="N189" s="417"/>
      <c r="O189" s="417"/>
      <c r="P189" s="417"/>
      <c r="Q189" s="417"/>
      <c r="S189" s="417"/>
      <c r="T189" s="417"/>
      <c r="U189" s="417"/>
      <c r="V189" s="314"/>
      <c r="W189" s="314"/>
      <c r="X189" s="417"/>
      <c r="Z189" s="417"/>
      <c r="AA189" s="417"/>
      <c r="AB189" s="417"/>
      <c r="AD189" s="314"/>
      <c r="AE189" s="417"/>
      <c r="AG189" s="417"/>
      <c r="AH189" s="417"/>
      <c r="AI189" s="417"/>
      <c r="AJ189" s="314"/>
      <c r="AK189" s="314"/>
      <c r="AL189" s="417"/>
      <c r="AM189" s="417"/>
      <c r="AN189" s="417"/>
      <c r="AP189" s="417"/>
      <c r="AQ189" s="417"/>
      <c r="AR189" s="417"/>
      <c r="AS189" s="314"/>
      <c r="AT189" s="417"/>
      <c r="AV189" s="417"/>
      <c r="AW189" s="417"/>
      <c r="AX189" s="417"/>
      <c r="AY189" s="417"/>
      <c r="AZ189" s="417"/>
      <c r="BA189" s="314"/>
      <c r="BB189" s="417"/>
      <c r="BC189" s="417"/>
      <c r="BD189" s="417"/>
      <c r="BE189" s="417"/>
      <c r="BF189" s="417"/>
      <c r="BG189" s="314"/>
      <c r="BH189" s="417"/>
      <c r="BI189" s="417"/>
      <c r="BJ189" s="417"/>
      <c r="BK189" s="417"/>
      <c r="BL189" s="417"/>
      <c r="BM189" s="417"/>
      <c r="BN189" s="417"/>
      <c r="BO189" s="417"/>
      <c r="BP189" s="417"/>
      <c r="BQ189" s="417"/>
      <c r="BR189" s="417"/>
      <c r="BS189" s="417"/>
      <c r="BT189" s="417"/>
      <c r="BU189" s="314">
        <v>10400</v>
      </c>
      <c r="BV189" s="417"/>
      <c r="BW189" s="417"/>
      <c r="BX189" s="417"/>
      <c r="BY189" s="417"/>
      <c r="BZ189" s="417"/>
      <c r="CA189" s="417"/>
      <c r="CB189" s="417"/>
      <c r="CC189" s="417"/>
      <c r="CD189" s="417"/>
      <c r="CE189" s="417"/>
      <c r="CF189" s="417"/>
      <c r="CG189" s="417"/>
      <c r="CH189" s="417"/>
      <c r="CI189" s="417"/>
      <c r="CJ189" s="417"/>
      <c r="CK189" s="417"/>
      <c r="CL189" s="417"/>
      <c r="CM189" s="417"/>
      <c r="CN189" s="417"/>
      <c r="CO189" s="313"/>
      <c r="CP189" s="417"/>
      <c r="CR189" s="313"/>
      <c r="CS189" s="313"/>
      <c r="CT189" s="313"/>
    </row>
    <row r="190" spans="1:98" s="466" customFormat="1" ht="15" customHeight="1">
      <c r="A190" s="462">
        <v>45523</v>
      </c>
      <c r="B190" s="463" t="s">
        <v>694</v>
      </c>
      <c r="C190" s="470" t="s">
        <v>695</v>
      </c>
      <c r="D190" s="472"/>
      <c r="E190" s="472"/>
      <c r="F190" s="472"/>
      <c r="G190" s="472"/>
      <c r="H190" s="472"/>
      <c r="I190" s="472"/>
      <c r="J190" s="472"/>
      <c r="K190" s="472"/>
      <c r="L190" s="472"/>
      <c r="M190" s="472"/>
      <c r="N190" s="467"/>
      <c r="O190" s="472"/>
      <c r="P190" s="472"/>
      <c r="Q190" s="472"/>
      <c r="R190" s="472"/>
      <c r="S190" s="472"/>
      <c r="T190" s="472"/>
      <c r="U190" s="472"/>
      <c r="V190" s="472"/>
      <c r="W190" s="472"/>
      <c r="X190" s="472"/>
      <c r="Y190" s="467"/>
      <c r="Z190" s="473"/>
      <c r="AA190" s="472"/>
      <c r="AB190" s="472"/>
      <c r="AC190" s="467"/>
      <c r="AD190" s="472"/>
      <c r="AE190" s="467"/>
      <c r="AF190" s="468"/>
      <c r="AG190" s="472"/>
      <c r="AH190" s="472"/>
      <c r="AI190" s="472"/>
      <c r="AJ190" s="472"/>
      <c r="AK190" s="472"/>
      <c r="AL190" s="467"/>
      <c r="AM190" s="472"/>
      <c r="AN190" s="467"/>
      <c r="AO190" s="472"/>
      <c r="AP190" s="467"/>
      <c r="AQ190" s="472"/>
      <c r="AR190" s="472"/>
      <c r="AS190" s="472"/>
      <c r="AT190" s="467"/>
      <c r="AU190" s="467"/>
      <c r="AV190" s="472"/>
      <c r="AW190" s="467"/>
      <c r="AX190" s="472"/>
      <c r="AY190" s="472"/>
      <c r="AZ190" s="467"/>
      <c r="BA190" s="472"/>
      <c r="BB190" s="472"/>
      <c r="BC190" s="472"/>
      <c r="BD190" s="472"/>
      <c r="BE190" s="467"/>
      <c r="BF190" s="467"/>
      <c r="BG190" s="472"/>
      <c r="BH190" s="472"/>
      <c r="BI190" s="472"/>
      <c r="BJ190" s="472"/>
      <c r="BK190" s="472"/>
      <c r="BL190" s="472"/>
      <c r="BM190" s="472"/>
      <c r="BN190" s="472"/>
      <c r="BO190" s="472"/>
      <c r="BP190" s="472"/>
      <c r="BQ190" s="472"/>
      <c r="BR190" s="472"/>
      <c r="BS190" s="467"/>
      <c r="BT190" s="472"/>
      <c r="BU190" s="472"/>
      <c r="BV190" s="472"/>
      <c r="BW190" s="472"/>
      <c r="BX190" s="472"/>
      <c r="BY190" s="472"/>
      <c r="BZ190" s="472"/>
      <c r="CA190" s="472"/>
      <c r="CB190" s="472"/>
      <c r="CC190" s="472"/>
      <c r="CD190" s="472">
        <v>1165950</v>
      </c>
      <c r="CE190" s="472"/>
      <c r="CF190" s="472"/>
      <c r="CG190" s="472"/>
      <c r="CH190" s="472"/>
      <c r="CI190" s="472"/>
      <c r="CJ190" s="472"/>
      <c r="CK190" s="472"/>
      <c r="CL190" s="472"/>
      <c r="CM190" s="472"/>
      <c r="CN190" s="472"/>
      <c r="CO190" s="472"/>
      <c r="CP190" s="472"/>
      <c r="CQ190" s="472"/>
      <c r="CR190" s="472"/>
      <c r="CS190" s="465"/>
      <c r="CT190" s="465"/>
    </row>
    <row r="191" spans="1:98" s="466" customFormat="1" ht="15" customHeight="1">
      <c r="A191" s="462"/>
      <c r="B191" s="463"/>
      <c r="C191" s="470"/>
      <c r="D191" s="472"/>
      <c r="E191" s="472"/>
      <c r="F191" s="472"/>
      <c r="G191" s="472"/>
      <c r="H191" s="472"/>
      <c r="I191" s="472"/>
      <c r="J191" s="472"/>
      <c r="K191" s="472"/>
      <c r="L191" s="472"/>
      <c r="M191" s="472"/>
      <c r="N191" s="467"/>
      <c r="O191" s="472"/>
      <c r="P191" s="472"/>
      <c r="Q191" s="472"/>
      <c r="R191" s="472"/>
      <c r="S191" s="472"/>
      <c r="T191" s="472"/>
      <c r="U191" s="472"/>
      <c r="V191" s="472"/>
      <c r="W191" s="472"/>
      <c r="X191" s="472"/>
      <c r="Y191" s="467"/>
      <c r="Z191" s="473"/>
      <c r="AA191" s="472"/>
      <c r="AB191" s="472"/>
      <c r="AC191" s="467"/>
      <c r="AD191" s="472"/>
      <c r="AE191" s="467"/>
      <c r="AF191" s="468"/>
      <c r="AG191" s="472"/>
      <c r="AH191" s="472"/>
      <c r="AI191" s="472"/>
      <c r="AJ191" s="472"/>
      <c r="AK191" s="472"/>
      <c r="AL191" s="467"/>
      <c r="AM191" s="472"/>
      <c r="AN191" s="467"/>
      <c r="AO191" s="472"/>
      <c r="AP191" s="467"/>
      <c r="AQ191" s="472"/>
      <c r="AR191" s="472"/>
      <c r="AS191" s="472"/>
      <c r="AT191" s="467"/>
      <c r="AU191" s="467"/>
      <c r="AV191" s="472"/>
      <c r="AW191" s="467"/>
      <c r="AX191" s="472"/>
      <c r="AY191" s="472"/>
      <c r="AZ191" s="467"/>
      <c r="BA191" s="472"/>
      <c r="BB191" s="472"/>
      <c r="BC191" s="472"/>
      <c r="BD191" s="472"/>
      <c r="BE191" s="467"/>
      <c r="BF191" s="467"/>
      <c r="BG191" s="472"/>
      <c r="BH191" s="472"/>
      <c r="BI191" s="472"/>
      <c r="BJ191" s="472"/>
      <c r="BK191" s="472"/>
      <c r="BL191" s="472"/>
      <c r="BM191" s="472"/>
      <c r="BN191" s="472"/>
      <c r="BO191" s="472"/>
      <c r="BP191" s="472"/>
      <c r="BQ191" s="472"/>
      <c r="BR191" s="472"/>
      <c r="BS191" s="467"/>
      <c r="BT191" s="472"/>
      <c r="BU191" s="472"/>
      <c r="BV191" s="472"/>
      <c r="BW191" s="472"/>
      <c r="BX191" s="472"/>
      <c r="BY191" s="472"/>
      <c r="BZ191" s="472"/>
      <c r="CA191" s="472"/>
      <c r="CB191" s="472"/>
      <c r="CC191" s="472"/>
      <c r="CD191" s="472">
        <v>-63630.25</v>
      </c>
      <c r="CE191" s="472"/>
      <c r="CF191" s="472"/>
      <c r="CG191" s="472"/>
      <c r="CH191" s="472"/>
      <c r="CI191" s="472"/>
      <c r="CJ191" s="472"/>
      <c r="CK191" s="472"/>
      <c r="CL191" s="472"/>
      <c r="CM191" s="472"/>
      <c r="CN191" s="472"/>
      <c r="CO191" s="472"/>
      <c r="CP191" s="472"/>
      <c r="CQ191" s="472"/>
      <c r="CR191" s="472"/>
      <c r="CS191" s="465"/>
      <c r="CT191" s="465"/>
    </row>
    <row r="192" spans="1:98" ht="15" customHeight="1">
      <c r="A192" s="281">
        <v>45525</v>
      </c>
      <c r="B192" s="288" t="s">
        <v>696</v>
      </c>
      <c r="C192" s="456" t="s">
        <v>697</v>
      </c>
      <c r="N192" s="314"/>
      <c r="R192" s="313"/>
      <c r="Z192" s="282"/>
      <c r="AK192" s="282"/>
      <c r="AL192" s="622">
        <v>4123746</v>
      </c>
      <c r="AM192" s="314"/>
      <c r="AP192" s="314"/>
      <c r="AZ192" s="282"/>
      <c r="BE192" s="314"/>
      <c r="BN192" s="313"/>
      <c r="BS192" s="314"/>
      <c r="BU192" s="314"/>
      <c r="CD192" s="313"/>
      <c r="CE192" s="418"/>
      <c r="CS192" s="418"/>
    </row>
    <row r="193" spans="1:99" ht="15" customHeight="1">
      <c r="A193" s="281"/>
      <c r="B193" s="288"/>
      <c r="C193" s="456"/>
      <c r="N193" s="314"/>
      <c r="R193" s="313"/>
      <c r="Z193" s="282"/>
      <c r="AK193" s="282"/>
      <c r="AL193" s="508">
        <v>-442379.6</v>
      </c>
      <c r="AM193" s="314"/>
      <c r="AP193" s="314"/>
      <c r="AZ193" s="282"/>
      <c r="BE193" s="314"/>
      <c r="BN193" s="313"/>
      <c r="BS193" s="314"/>
      <c r="BU193" s="314"/>
      <c r="CD193" s="313"/>
      <c r="CE193" s="418"/>
      <c r="CS193" s="418"/>
    </row>
    <row r="194" spans="1:99" ht="15" customHeight="1">
      <c r="A194" s="281">
        <v>45525</v>
      </c>
      <c r="B194" s="288" t="s">
        <v>698</v>
      </c>
      <c r="C194" s="456" t="s">
        <v>699</v>
      </c>
      <c r="E194" s="418"/>
      <c r="F194" s="418"/>
      <c r="G194" s="418"/>
      <c r="K194" s="418"/>
      <c r="L194" s="418"/>
      <c r="M194" s="418"/>
      <c r="N194" s="314"/>
      <c r="O194" s="418"/>
      <c r="P194" s="418"/>
      <c r="Q194" s="418"/>
      <c r="R194" s="418"/>
      <c r="S194" s="418"/>
      <c r="T194" s="418"/>
      <c r="U194" s="418"/>
      <c r="V194" s="418"/>
      <c r="W194" s="418"/>
      <c r="X194" s="418"/>
      <c r="Z194" s="282"/>
      <c r="AA194" s="418"/>
      <c r="AB194" s="418"/>
      <c r="AD194" s="418"/>
      <c r="AG194" s="418"/>
      <c r="AH194" s="418"/>
      <c r="AI194" s="418"/>
      <c r="AJ194" s="418"/>
      <c r="AK194" s="418"/>
      <c r="AL194" s="622">
        <v>4261009.5</v>
      </c>
      <c r="AM194" s="418"/>
      <c r="AO194" s="418"/>
      <c r="AP194" s="314"/>
      <c r="AQ194" s="418"/>
      <c r="AR194" s="418"/>
      <c r="AS194" s="418"/>
      <c r="AV194" s="418"/>
      <c r="AX194" s="418"/>
      <c r="AY194" s="418"/>
      <c r="BA194" s="418"/>
      <c r="BB194" s="418"/>
      <c r="BC194" s="418"/>
      <c r="BD194" s="418"/>
      <c r="BE194" s="314"/>
      <c r="BG194" s="418"/>
      <c r="BH194" s="418"/>
      <c r="BI194" s="418"/>
      <c r="BJ194" s="418"/>
      <c r="BK194" s="418"/>
      <c r="BL194" s="418"/>
      <c r="BM194" s="418"/>
      <c r="BN194" s="418"/>
      <c r="BO194" s="418"/>
      <c r="BP194" s="418"/>
      <c r="BQ194" s="418"/>
      <c r="BR194" s="418"/>
      <c r="BS194" s="314"/>
      <c r="BT194" s="418"/>
      <c r="BU194" s="314"/>
      <c r="BV194" s="418"/>
      <c r="BW194" s="418"/>
      <c r="BX194" s="418"/>
      <c r="BY194" s="418"/>
      <c r="BZ194" s="418"/>
      <c r="CA194" s="418"/>
      <c r="CB194" s="418"/>
      <c r="CC194" s="418"/>
      <c r="CD194" s="418"/>
      <c r="CE194" s="418"/>
      <c r="CS194" s="418"/>
    </row>
    <row r="195" spans="1:99" ht="15" customHeight="1">
      <c r="A195" s="281"/>
      <c r="B195" s="288"/>
      <c r="C195" s="456"/>
      <c r="E195" s="418"/>
      <c r="F195" s="418"/>
      <c r="G195" s="418"/>
      <c r="K195" s="418"/>
      <c r="L195" s="418"/>
      <c r="M195" s="418"/>
      <c r="N195" s="314"/>
      <c r="O195" s="418"/>
      <c r="P195" s="418"/>
      <c r="Q195" s="418"/>
      <c r="R195" s="418"/>
      <c r="S195" s="418"/>
      <c r="T195" s="418"/>
      <c r="U195" s="418"/>
      <c r="V195" s="418"/>
      <c r="W195" s="418"/>
      <c r="X195" s="418"/>
      <c r="Z195" s="282"/>
      <c r="AA195" s="418"/>
      <c r="AB195" s="418"/>
      <c r="AD195" s="418"/>
      <c r="AG195" s="418"/>
      <c r="AH195" s="418"/>
      <c r="AI195" s="418"/>
      <c r="AJ195" s="418"/>
      <c r="AK195" s="418"/>
      <c r="AL195" s="508">
        <v>-480668</v>
      </c>
      <c r="AM195" s="418"/>
      <c r="AO195" s="418"/>
      <c r="AP195" s="314"/>
      <c r="AQ195" s="418"/>
      <c r="AR195" s="418"/>
      <c r="AS195" s="418"/>
      <c r="AV195" s="418"/>
      <c r="AX195" s="418"/>
      <c r="AY195" s="418"/>
      <c r="BA195" s="418"/>
      <c r="BB195" s="418"/>
      <c r="BC195" s="418"/>
      <c r="BD195" s="418"/>
      <c r="BE195" s="314"/>
      <c r="BG195" s="418"/>
      <c r="BH195" s="418"/>
      <c r="BI195" s="418"/>
      <c r="BJ195" s="418"/>
      <c r="BK195" s="418"/>
      <c r="BL195" s="418"/>
      <c r="BM195" s="418"/>
      <c r="BN195" s="418"/>
      <c r="BO195" s="418"/>
      <c r="BP195" s="418"/>
      <c r="BQ195" s="418"/>
      <c r="BR195" s="418"/>
      <c r="BS195" s="314"/>
      <c r="BT195" s="418"/>
      <c r="BU195" s="314"/>
      <c r="BV195" s="418"/>
      <c r="BW195" s="418"/>
      <c r="BX195" s="418"/>
      <c r="BY195" s="418"/>
      <c r="BZ195" s="418"/>
      <c r="CA195" s="418"/>
      <c r="CB195" s="418"/>
      <c r="CC195" s="418"/>
      <c r="CD195" s="418"/>
      <c r="CE195" s="418"/>
      <c r="CS195" s="418"/>
    </row>
    <row r="196" spans="1:99" ht="15" customHeight="1">
      <c r="A196" s="281"/>
      <c r="B196" s="288"/>
      <c r="C196" s="320" t="s">
        <v>700</v>
      </c>
      <c r="E196" s="418"/>
      <c r="F196" s="418"/>
      <c r="G196" s="418"/>
      <c r="K196" s="418"/>
      <c r="L196" s="418"/>
      <c r="M196" s="418"/>
      <c r="N196" s="314"/>
      <c r="O196" s="418"/>
      <c r="P196" s="418"/>
      <c r="Q196" s="418"/>
      <c r="R196" s="418"/>
      <c r="S196" s="418"/>
      <c r="T196" s="418"/>
      <c r="U196" s="418"/>
      <c r="V196" s="418"/>
      <c r="W196" s="418"/>
      <c r="X196" s="418"/>
      <c r="Z196" s="282"/>
      <c r="AA196" s="418"/>
      <c r="AB196" s="418"/>
      <c r="AD196" s="418"/>
      <c r="AG196" s="418"/>
      <c r="AH196" s="418"/>
      <c r="AI196" s="418"/>
      <c r="AJ196" s="418"/>
      <c r="AK196" s="418"/>
      <c r="AM196" s="418"/>
      <c r="AO196" s="418"/>
      <c r="AP196" s="314"/>
      <c r="AQ196" s="418"/>
      <c r="AR196" s="418"/>
      <c r="AS196" s="418"/>
      <c r="AV196" s="418"/>
      <c r="AX196" s="418"/>
      <c r="AY196" s="418"/>
      <c r="BA196" s="283">
        <v>45200</v>
      </c>
      <c r="BB196" s="418"/>
      <c r="BC196" s="418"/>
      <c r="BD196" s="418"/>
      <c r="BE196" s="314"/>
      <c r="BG196" s="418"/>
      <c r="BH196" s="418"/>
      <c r="BI196" s="418"/>
      <c r="BJ196" s="418"/>
      <c r="BK196" s="418"/>
      <c r="BL196" s="418"/>
      <c r="BM196" s="418"/>
      <c r="BN196" s="418"/>
      <c r="BO196" s="418"/>
      <c r="BP196" s="418"/>
      <c r="BQ196" s="418"/>
      <c r="BR196" s="418"/>
      <c r="BS196" s="314"/>
      <c r="BT196" s="418"/>
      <c r="BU196" s="314"/>
      <c r="BV196" s="418"/>
      <c r="BW196" s="418"/>
      <c r="BX196" s="418"/>
      <c r="BY196" s="418"/>
      <c r="BZ196" s="418"/>
      <c r="CA196" s="418"/>
      <c r="CB196" s="418"/>
      <c r="CC196" s="418"/>
      <c r="CD196" s="418"/>
      <c r="CE196" s="418"/>
      <c r="CS196" s="418"/>
    </row>
    <row r="197" spans="1:99" ht="15" customHeight="1">
      <c r="A197" s="281"/>
      <c r="B197" s="288"/>
      <c r="C197" s="322"/>
      <c r="D197" s="417"/>
      <c r="E197" s="417"/>
      <c r="F197" s="417"/>
      <c r="G197" s="417"/>
      <c r="H197" s="417"/>
      <c r="I197" s="417"/>
      <c r="J197" s="417"/>
      <c r="K197" s="417"/>
      <c r="L197" s="417"/>
      <c r="M197" s="417"/>
      <c r="N197" s="417"/>
      <c r="O197" s="417"/>
      <c r="P197" s="417"/>
      <c r="Q197" s="417"/>
      <c r="R197" s="417"/>
      <c r="S197" s="417"/>
      <c r="T197" s="417"/>
      <c r="U197" s="417"/>
      <c r="V197" s="417"/>
      <c r="W197" s="417"/>
      <c r="X197" s="417"/>
      <c r="Z197" s="314"/>
      <c r="AA197" s="417"/>
      <c r="AB197" s="417"/>
      <c r="AD197" s="417"/>
      <c r="AG197" s="417"/>
      <c r="AH197" s="417"/>
      <c r="AI197" s="417"/>
      <c r="AJ197" s="417"/>
      <c r="AK197" s="417"/>
      <c r="AL197" s="282"/>
      <c r="AM197" s="417"/>
      <c r="AO197" s="417"/>
      <c r="AP197" s="314"/>
      <c r="AQ197" s="417"/>
      <c r="AR197" s="417"/>
      <c r="AS197" s="417"/>
      <c r="AV197" s="417"/>
      <c r="AX197" s="417"/>
      <c r="AY197" s="417"/>
      <c r="BA197" s="283"/>
      <c r="BB197" s="417"/>
      <c r="BC197" s="417"/>
      <c r="BD197" s="417"/>
      <c r="BE197" s="314"/>
      <c r="BG197" s="417"/>
      <c r="BH197" s="417"/>
      <c r="BI197" s="417"/>
      <c r="BJ197" s="417"/>
      <c r="BK197" s="417"/>
      <c r="BL197" s="417"/>
      <c r="BM197" s="417"/>
      <c r="BN197" s="417"/>
      <c r="BO197" s="417"/>
      <c r="BP197" s="417"/>
      <c r="BQ197" s="417"/>
      <c r="BR197" s="417"/>
      <c r="BS197" s="314"/>
      <c r="BT197" s="417"/>
      <c r="BU197" s="417"/>
      <c r="BV197" s="417"/>
      <c r="BW197" s="417"/>
      <c r="BX197" s="417"/>
      <c r="BY197" s="417"/>
      <c r="BZ197" s="417"/>
      <c r="CA197" s="417"/>
      <c r="CB197" s="417"/>
      <c r="CC197" s="417"/>
      <c r="CD197" s="417"/>
      <c r="CE197" s="417"/>
      <c r="CF197" s="417"/>
      <c r="CG197" s="417"/>
      <c r="CH197" s="417"/>
      <c r="CI197" s="417"/>
      <c r="CJ197" s="417"/>
      <c r="CK197" s="417"/>
      <c r="CL197" s="417"/>
      <c r="CM197" s="417"/>
      <c r="CN197" s="417"/>
      <c r="CO197" s="417"/>
      <c r="CP197" s="417"/>
      <c r="CQ197" s="417"/>
      <c r="CR197" s="417"/>
      <c r="CS197" s="418"/>
    </row>
    <row r="198" spans="1:99" ht="15" customHeight="1">
      <c r="A198" s="281">
        <v>45527</v>
      </c>
      <c r="B198" s="287">
        <v>135</v>
      </c>
      <c r="C198" s="322" t="s">
        <v>701</v>
      </c>
      <c r="D198" s="417"/>
      <c r="E198" s="417"/>
      <c r="F198" s="417"/>
      <c r="G198" s="417"/>
      <c r="H198" s="417"/>
      <c r="I198" s="417"/>
      <c r="J198" s="417"/>
      <c r="K198" s="417"/>
      <c r="L198" s="417"/>
      <c r="M198" s="417"/>
      <c r="N198" s="417"/>
      <c r="O198" s="417"/>
      <c r="P198" s="417"/>
      <c r="Q198" s="417"/>
      <c r="R198" s="417"/>
      <c r="S198" s="417"/>
      <c r="T198" s="417"/>
      <c r="U198" s="417"/>
      <c r="V198" s="417"/>
      <c r="W198" s="417"/>
      <c r="X198" s="417"/>
      <c r="Y198" s="282"/>
      <c r="Z198" s="282"/>
      <c r="AA198" s="417"/>
      <c r="AB198" s="417"/>
      <c r="AC198" s="282"/>
      <c r="AD198" s="417"/>
      <c r="AE198" s="282"/>
      <c r="AG198" s="417"/>
      <c r="AH198" s="417"/>
      <c r="AI198" s="417"/>
      <c r="AJ198" s="417"/>
      <c r="AK198" s="417"/>
      <c r="AL198" s="282"/>
      <c r="AM198" s="417"/>
      <c r="AN198" s="282"/>
      <c r="AO198" s="417"/>
      <c r="AP198" s="282"/>
      <c r="AQ198" s="417"/>
      <c r="AR198" s="417"/>
      <c r="AS198" s="417"/>
      <c r="AT198" s="282"/>
      <c r="AU198" s="282">
        <v>568280</v>
      </c>
      <c r="AV198" s="417"/>
      <c r="AW198" s="282"/>
      <c r="AX198" s="417"/>
      <c r="AY198" s="417"/>
      <c r="AZ198" s="282"/>
      <c r="BA198" s="417"/>
      <c r="BB198" s="417"/>
      <c r="BC198" s="417"/>
      <c r="BD198" s="417"/>
      <c r="BE198" s="282"/>
      <c r="BF198" s="282"/>
      <c r="BG198" s="417"/>
      <c r="BH198" s="417"/>
      <c r="BI198" s="417"/>
      <c r="BJ198" s="417"/>
      <c r="BK198" s="417"/>
      <c r="BL198" s="417"/>
      <c r="BM198" s="417"/>
      <c r="BN198" s="417"/>
      <c r="BO198" s="417"/>
      <c r="BP198" s="417"/>
      <c r="BQ198" s="417"/>
      <c r="BR198" s="417"/>
      <c r="BS198" s="282"/>
      <c r="BT198" s="417"/>
      <c r="BU198" s="417"/>
      <c r="BV198" s="417"/>
      <c r="BW198" s="417"/>
      <c r="BX198" s="417"/>
      <c r="BY198" s="417"/>
      <c r="BZ198" s="417"/>
      <c r="CA198" s="417"/>
      <c r="CB198" s="417"/>
      <c r="CC198" s="417"/>
      <c r="CD198" s="417"/>
      <c r="CE198" s="417"/>
      <c r="CF198" s="417"/>
      <c r="CG198" s="417"/>
      <c r="CH198" s="417"/>
      <c r="CI198" s="417"/>
      <c r="CJ198" s="417"/>
      <c r="CK198" s="417"/>
      <c r="CL198" s="417"/>
      <c r="CM198" s="417"/>
      <c r="CN198" s="417"/>
      <c r="CO198" s="417"/>
      <c r="CP198" s="417"/>
      <c r="CQ198" s="417"/>
      <c r="CR198" s="417"/>
      <c r="CS198" s="418"/>
    </row>
    <row r="199" spans="1:99" ht="15" customHeight="1">
      <c r="A199" s="281">
        <v>45531</v>
      </c>
      <c r="B199" s="287"/>
      <c r="C199" s="458" t="s">
        <v>702</v>
      </c>
      <c r="D199" s="417"/>
      <c r="E199" s="417"/>
      <c r="F199" s="417"/>
      <c r="G199" s="417"/>
      <c r="H199" s="417"/>
      <c r="I199" s="417"/>
      <c r="J199" s="417"/>
      <c r="K199" s="417"/>
      <c r="L199" s="417"/>
      <c r="M199" s="417"/>
      <c r="N199" s="417"/>
      <c r="O199" s="417"/>
      <c r="P199" s="417"/>
      <c r="Q199" s="417"/>
      <c r="R199" s="417"/>
      <c r="S199" s="417"/>
      <c r="T199" s="417"/>
      <c r="U199" s="417"/>
      <c r="V199" s="417"/>
      <c r="W199" s="417"/>
      <c r="X199" s="417"/>
      <c r="Y199" s="282">
        <v>105730</v>
      </c>
      <c r="Z199" s="282"/>
      <c r="AA199" s="417"/>
      <c r="AB199" s="417"/>
      <c r="AC199" s="282"/>
      <c r="AD199" s="417"/>
      <c r="AE199" s="282"/>
      <c r="AG199" s="417"/>
      <c r="AH199" s="417"/>
      <c r="AI199" s="417"/>
      <c r="AJ199" s="417"/>
      <c r="AK199" s="417"/>
      <c r="AL199" s="282"/>
      <c r="AM199" s="417"/>
      <c r="AN199" s="282"/>
      <c r="AO199" s="417"/>
      <c r="AP199" s="282"/>
      <c r="AQ199" s="417"/>
      <c r="AR199" s="417"/>
      <c r="AS199" s="417"/>
      <c r="AT199" s="282"/>
      <c r="AU199" s="282"/>
      <c r="AV199" s="417"/>
      <c r="AW199" s="282"/>
      <c r="AX199" s="417"/>
      <c r="AY199" s="417"/>
      <c r="AZ199" s="282"/>
      <c r="BA199" s="417"/>
      <c r="BB199" s="417"/>
      <c r="BC199" s="417"/>
      <c r="BD199" s="417"/>
      <c r="BE199" s="282"/>
      <c r="BF199" s="282"/>
      <c r="BG199" s="417"/>
      <c r="BH199" s="417"/>
      <c r="BI199" s="417"/>
      <c r="BJ199" s="417"/>
      <c r="BK199" s="417"/>
      <c r="BL199" s="417"/>
      <c r="BM199" s="417"/>
      <c r="BN199" s="417"/>
      <c r="BO199" s="417"/>
      <c r="BP199" s="417"/>
      <c r="BQ199" s="417"/>
      <c r="BR199" s="417"/>
      <c r="BS199" s="282"/>
      <c r="BT199" s="417"/>
      <c r="BU199" s="417"/>
      <c r="BV199" s="417"/>
      <c r="BW199" s="417"/>
      <c r="BX199" s="417"/>
      <c r="BY199" s="417"/>
      <c r="BZ199" s="417"/>
      <c r="CA199" s="417"/>
      <c r="CB199" s="417"/>
      <c r="CC199" s="417"/>
      <c r="CD199" s="417"/>
      <c r="CE199" s="417"/>
      <c r="CF199" s="417"/>
      <c r="CG199" s="417"/>
      <c r="CH199" s="417"/>
      <c r="CI199" s="417"/>
      <c r="CJ199" s="417"/>
      <c r="CK199" s="417"/>
      <c r="CL199" s="417"/>
      <c r="CM199" s="417"/>
      <c r="CN199" s="417"/>
      <c r="CO199" s="417"/>
      <c r="CP199" s="417"/>
      <c r="CQ199" s="417"/>
      <c r="CR199" s="417"/>
      <c r="CS199" s="418"/>
    </row>
    <row r="200" spans="1:99" ht="15" customHeight="1">
      <c r="A200" s="316">
        <v>45531</v>
      </c>
      <c r="B200" s="288"/>
      <c r="C200" s="458" t="s">
        <v>703</v>
      </c>
      <c r="D200" s="417"/>
      <c r="E200" s="417"/>
      <c r="F200" s="417"/>
      <c r="G200" s="417"/>
      <c r="H200" s="417"/>
      <c r="I200" s="417"/>
      <c r="J200" s="417"/>
      <c r="K200" s="417"/>
      <c r="L200" s="417"/>
      <c r="M200" s="417"/>
      <c r="N200" s="417"/>
      <c r="O200" s="417"/>
      <c r="P200" s="417"/>
      <c r="Q200" s="417"/>
      <c r="S200" s="417"/>
      <c r="T200" s="417"/>
      <c r="U200" s="417"/>
      <c r="V200" s="417"/>
      <c r="W200" s="417"/>
      <c r="X200" s="417"/>
      <c r="Y200" s="395">
        <v>52235</v>
      </c>
      <c r="Z200" s="417"/>
      <c r="AA200" s="417"/>
      <c r="AB200" s="417"/>
      <c r="AD200" s="417"/>
      <c r="AG200" s="417"/>
      <c r="AH200" s="417"/>
      <c r="AI200" s="417"/>
      <c r="AJ200" s="417"/>
      <c r="AK200" s="417"/>
      <c r="AL200" s="282"/>
      <c r="AM200" s="417"/>
      <c r="AO200" s="417"/>
      <c r="AP200" s="417"/>
      <c r="AQ200" s="417"/>
      <c r="AR200" s="417"/>
      <c r="AS200" s="417"/>
      <c r="AV200" s="417"/>
      <c r="AX200" s="417"/>
      <c r="AY200" s="417"/>
      <c r="BA200" s="417"/>
      <c r="BB200" s="417"/>
      <c r="BC200" s="417"/>
      <c r="BD200" s="417"/>
      <c r="BE200" s="417"/>
      <c r="BG200" s="417"/>
      <c r="BH200" s="417"/>
      <c r="BI200" s="417"/>
      <c r="BJ200" s="417"/>
      <c r="BK200" s="417"/>
      <c r="BL200" s="417"/>
      <c r="BM200" s="417"/>
      <c r="BO200" s="417"/>
      <c r="BP200" s="417"/>
      <c r="BQ200" s="417"/>
      <c r="BR200" s="417"/>
      <c r="BS200" s="417"/>
      <c r="BT200" s="417"/>
      <c r="BU200" s="417"/>
      <c r="BV200" s="417"/>
      <c r="BW200" s="417"/>
      <c r="BX200" s="417"/>
      <c r="BY200" s="417"/>
      <c r="BZ200" s="417"/>
      <c r="CA200" s="417"/>
      <c r="CB200" s="417"/>
      <c r="CC200" s="417"/>
      <c r="CE200" s="417"/>
      <c r="CF200" s="417"/>
      <c r="CG200" s="417"/>
      <c r="CH200" s="417"/>
      <c r="CI200" s="417"/>
      <c r="CJ200" s="417"/>
      <c r="CK200" s="417"/>
      <c r="CL200" s="417"/>
      <c r="CM200" s="417"/>
      <c r="CN200" s="417"/>
      <c r="CO200" s="417"/>
      <c r="CP200" s="417"/>
      <c r="CQ200" s="417"/>
      <c r="CR200" s="417"/>
    </row>
    <row r="201" spans="1:99" ht="15" customHeight="1">
      <c r="A201" s="316">
        <v>45531</v>
      </c>
      <c r="B201" s="288"/>
      <c r="C201" s="289" t="s">
        <v>704</v>
      </c>
      <c r="D201" s="417"/>
      <c r="E201" s="417"/>
      <c r="F201" s="417"/>
      <c r="G201" s="417"/>
      <c r="H201" s="417"/>
      <c r="I201" s="417"/>
      <c r="J201" s="417"/>
      <c r="K201" s="417"/>
      <c r="L201" s="417"/>
      <c r="M201" s="417"/>
      <c r="N201" s="417"/>
      <c r="O201" s="417"/>
      <c r="P201" s="417"/>
      <c r="Q201" s="417"/>
      <c r="S201" s="417"/>
      <c r="T201" s="417"/>
      <c r="U201" s="417"/>
      <c r="V201" s="417"/>
      <c r="W201" s="417"/>
      <c r="X201" s="417"/>
      <c r="Z201" s="417"/>
      <c r="AA201" s="417"/>
      <c r="AB201" s="417"/>
      <c r="AD201" s="417"/>
      <c r="AG201" s="417"/>
      <c r="AH201" s="417"/>
      <c r="AI201" s="417"/>
      <c r="AJ201" s="417"/>
      <c r="AK201" s="417"/>
      <c r="AL201" s="282"/>
      <c r="AM201" s="417"/>
      <c r="AO201" s="417"/>
      <c r="AP201" s="417"/>
      <c r="AQ201" s="417"/>
      <c r="AR201" s="417"/>
      <c r="AS201" s="417"/>
      <c r="AV201" s="417"/>
      <c r="AX201" s="417"/>
      <c r="AY201" s="417"/>
      <c r="BA201" s="417"/>
      <c r="BB201" s="417"/>
      <c r="BC201" s="417"/>
      <c r="BD201" s="417"/>
      <c r="BE201" s="417"/>
      <c r="BG201" s="417"/>
      <c r="BH201" s="417"/>
      <c r="BI201" s="417"/>
      <c r="BJ201" s="417"/>
      <c r="BK201" s="417"/>
      <c r="BL201" s="417"/>
      <c r="BM201" s="417"/>
      <c r="BO201" s="417"/>
      <c r="BP201" s="417">
        <v>7300</v>
      </c>
      <c r="BQ201" s="417"/>
      <c r="BR201" s="417"/>
      <c r="BS201" s="417"/>
      <c r="BT201" s="417"/>
      <c r="BU201" s="417"/>
      <c r="BV201" s="417"/>
      <c r="BW201" s="417"/>
      <c r="BX201" s="417"/>
      <c r="BY201" s="417"/>
      <c r="BZ201" s="417"/>
      <c r="CA201" s="417"/>
      <c r="CB201" s="417"/>
      <c r="CC201" s="417"/>
      <c r="CE201" s="417"/>
      <c r="CF201" s="417"/>
      <c r="CG201" s="417"/>
      <c r="CH201" s="417"/>
      <c r="CI201" s="417"/>
      <c r="CJ201" s="417"/>
      <c r="CK201" s="417"/>
      <c r="CL201" s="417"/>
      <c r="CM201" s="417"/>
      <c r="CN201" s="417"/>
      <c r="CO201" s="417"/>
      <c r="CP201" s="417"/>
      <c r="CQ201" s="417"/>
      <c r="CR201" s="417"/>
    </row>
    <row r="202" spans="1:99" ht="15" customHeight="1">
      <c r="A202" s="316">
        <v>45544</v>
      </c>
      <c r="B202" s="288" t="s">
        <v>705</v>
      </c>
      <c r="C202" s="289" t="s">
        <v>706</v>
      </c>
      <c r="D202" s="417"/>
      <c r="E202" s="417"/>
      <c r="F202" s="417"/>
      <c r="G202" s="417"/>
      <c r="H202" s="417"/>
      <c r="I202" s="417"/>
      <c r="J202" s="417"/>
      <c r="K202" s="417"/>
      <c r="L202" s="417"/>
      <c r="M202" s="417"/>
      <c r="N202" s="417"/>
      <c r="O202" s="417"/>
      <c r="P202" s="417"/>
      <c r="Q202" s="417"/>
      <c r="R202" s="282"/>
      <c r="S202" s="417"/>
      <c r="T202" s="417"/>
      <c r="U202" s="417"/>
      <c r="V202" s="417"/>
      <c r="W202" s="417"/>
      <c r="X202" s="417"/>
      <c r="Y202" s="282"/>
      <c r="Z202" s="417"/>
      <c r="AA202" s="417"/>
      <c r="AB202" s="417"/>
      <c r="AC202" s="282"/>
      <c r="AD202" s="417"/>
      <c r="AE202" s="282"/>
      <c r="AG202" s="417"/>
      <c r="AH202" s="417"/>
      <c r="AI202" s="417"/>
      <c r="AJ202" s="417"/>
      <c r="AK202" s="417"/>
      <c r="AM202" s="417"/>
      <c r="AN202" s="282"/>
      <c r="AO202" s="417"/>
      <c r="AP202" s="417"/>
      <c r="AQ202" s="417"/>
      <c r="AR202" s="417">
        <v>1000000</v>
      </c>
      <c r="AS202" s="417"/>
      <c r="AT202" s="282"/>
      <c r="AU202" s="282"/>
      <c r="AV202" s="417"/>
      <c r="AW202" s="282"/>
      <c r="AX202" s="417"/>
      <c r="AY202" s="417"/>
      <c r="AZ202" s="282"/>
      <c r="BA202" s="417"/>
      <c r="BB202" s="417"/>
      <c r="BC202" s="417"/>
      <c r="BD202" s="417"/>
      <c r="BE202" s="417"/>
      <c r="BF202" s="282"/>
      <c r="BG202" s="417"/>
      <c r="BH202" s="417"/>
      <c r="BI202" s="417"/>
      <c r="BJ202" s="417"/>
      <c r="BK202" s="417"/>
      <c r="BL202" s="417"/>
      <c r="BM202" s="417"/>
      <c r="BN202" s="282"/>
      <c r="BO202" s="417"/>
      <c r="BP202" s="417"/>
      <c r="BQ202" s="417"/>
      <c r="BR202" s="417"/>
      <c r="BS202" s="417"/>
      <c r="BT202" s="417"/>
      <c r="BU202" s="417"/>
      <c r="BV202" s="417"/>
      <c r="BW202" s="417"/>
      <c r="BX202" s="417"/>
      <c r="BY202" s="417"/>
      <c r="BZ202" s="417"/>
      <c r="CA202" s="417"/>
      <c r="CB202" s="417"/>
      <c r="CC202" s="417"/>
      <c r="CD202" s="282"/>
      <c r="CE202" s="417"/>
      <c r="CF202" s="417"/>
      <c r="CG202" s="417"/>
      <c r="CH202" s="417"/>
      <c r="CI202" s="417"/>
      <c r="CJ202" s="417"/>
      <c r="CK202" s="417"/>
      <c r="CL202" s="417"/>
      <c r="CM202" s="417"/>
      <c r="CN202" s="417"/>
      <c r="CO202" s="417"/>
      <c r="CP202" s="417"/>
      <c r="CQ202" s="417"/>
      <c r="CR202" s="417"/>
      <c r="CS202" s="282"/>
    </row>
    <row r="203" spans="1:99" s="690" customFormat="1" ht="15" customHeight="1">
      <c r="A203" s="697"/>
      <c r="B203" s="680"/>
      <c r="C203" s="681" t="s">
        <v>707</v>
      </c>
      <c r="D203" s="683"/>
      <c r="E203" s="683"/>
      <c r="F203" s="683"/>
      <c r="G203" s="683"/>
      <c r="H203" s="683"/>
      <c r="I203" s="683"/>
      <c r="J203" s="683"/>
      <c r="K203" s="683"/>
      <c r="L203" s="683"/>
      <c r="M203" s="683"/>
      <c r="N203" s="683"/>
      <c r="O203" s="683"/>
      <c r="P203" s="683"/>
      <c r="Q203" s="683"/>
      <c r="R203" s="693"/>
      <c r="S203" s="683"/>
      <c r="T203" s="683"/>
      <c r="U203" s="683"/>
      <c r="V203" s="683"/>
      <c r="W203" s="683"/>
      <c r="X203" s="683"/>
      <c r="Y203" s="693"/>
      <c r="AA203" s="683"/>
      <c r="AB203" s="683"/>
      <c r="AC203" s="693"/>
      <c r="AD203" s="683"/>
      <c r="AE203" s="693"/>
      <c r="AF203" s="682"/>
      <c r="AG203" s="683"/>
      <c r="AH203" s="683"/>
      <c r="AI203" s="683"/>
      <c r="AJ203" s="683"/>
      <c r="AK203" s="683"/>
      <c r="AL203" s="687"/>
      <c r="AM203" s="683"/>
      <c r="AN203" s="693"/>
      <c r="AO203" s="683"/>
      <c r="AP203" s="683"/>
      <c r="AQ203" s="683"/>
      <c r="AR203" s="683"/>
      <c r="AS203" s="683"/>
      <c r="AT203" s="693"/>
      <c r="AU203" s="693"/>
      <c r="AV203" s="683"/>
      <c r="AW203" s="693"/>
      <c r="AX203" s="683"/>
      <c r="AY203" s="683"/>
      <c r="AZ203" s="693"/>
      <c r="BA203" s="683"/>
      <c r="BB203" s="683"/>
      <c r="BC203" s="683"/>
      <c r="BD203" s="683"/>
      <c r="BE203" s="683"/>
      <c r="BF203" s="693"/>
      <c r="BG203" s="683"/>
      <c r="BH203" s="683"/>
      <c r="BI203" s="683"/>
      <c r="BJ203" s="683"/>
      <c r="BK203" s="683"/>
      <c r="BL203" s="683"/>
      <c r="BM203" s="683"/>
      <c r="BN203" s="693"/>
      <c r="BO203" s="683"/>
      <c r="BP203" s="683"/>
      <c r="BQ203" s="683"/>
      <c r="BR203" s="683"/>
      <c r="BS203" s="683"/>
      <c r="BT203" s="683"/>
      <c r="BU203" s="683"/>
      <c r="BV203" s="683"/>
      <c r="BW203" s="683"/>
      <c r="BX203" s="683"/>
      <c r="BY203" s="683"/>
      <c r="BZ203" s="683"/>
      <c r="CA203" s="683"/>
      <c r="CB203" s="683"/>
      <c r="CC203" s="683"/>
      <c r="CD203" s="693"/>
      <c r="CE203" s="683"/>
      <c r="CF203" s="683"/>
      <c r="CG203" s="683"/>
      <c r="CH203" s="683"/>
      <c r="CI203" s="683"/>
      <c r="CJ203" s="683"/>
      <c r="CK203" s="683"/>
      <c r="CL203" s="683"/>
      <c r="CM203" s="683"/>
      <c r="CN203" s="683"/>
      <c r="CO203" s="683"/>
      <c r="CP203" s="683"/>
      <c r="CQ203" s="683"/>
      <c r="CR203" s="683"/>
      <c r="CS203" s="693"/>
      <c r="CT203" s="685"/>
    </row>
    <row r="204" spans="1:99" s="690" customFormat="1" ht="15" customHeight="1">
      <c r="A204" s="679"/>
      <c r="B204" s="680"/>
      <c r="C204" s="698" t="s">
        <v>708</v>
      </c>
      <c r="D204" s="683"/>
      <c r="E204" s="683"/>
      <c r="F204" s="683"/>
      <c r="G204" s="683"/>
      <c r="H204" s="683"/>
      <c r="I204" s="683"/>
      <c r="J204" s="683"/>
      <c r="K204" s="683"/>
      <c r="L204" s="683"/>
      <c r="M204" s="683"/>
      <c r="N204" s="683"/>
      <c r="O204" s="683"/>
      <c r="P204" s="683"/>
      <c r="Q204" s="683"/>
      <c r="R204" s="687"/>
      <c r="S204" s="683"/>
      <c r="T204" s="683"/>
      <c r="U204" s="683"/>
      <c r="V204" s="683"/>
      <c r="W204" s="683"/>
      <c r="X204" s="683"/>
      <c r="Y204" s="687"/>
      <c r="Z204" s="683"/>
      <c r="AA204" s="683"/>
      <c r="AB204" s="683"/>
      <c r="AC204" s="684"/>
      <c r="AD204" s="688"/>
      <c r="AE204" s="687"/>
      <c r="AF204" s="682"/>
      <c r="AG204" s="683"/>
      <c r="AH204" s="683"/>
      <c r="AI204" s="683"/>
      <c r="AJ204" s="683"/>
      <c r="AK204" s="683"/>
      <c r="AL204" s="687"/>
      <c r="AM204" s="683"/>
      <c r="AN204" s="687"/>
      <c r="AO204" s="683"/>
      <c r="AP204" s="683"/>
      <c r="AQ204" s="683"/>
      <c r="AR204" s="683"/>
      <c r="AS204" s="683"/>
      <c r="AT204" s="687"/>
      <c r="AU204" s="687"/>
      <c r="AV204" s="683"/>
      <c r="AW204" s="687"/>
      <c r="AX204" s="683"/>
      <c r="AY204" s="683"/>
      <c r="AZ204" s="687"/>
      <c r="BA204" s="683"/>
      <c r="BB204" s="683"/>
      <c r="BC204" s="683"/>
      <c r="BD204" s="683"/>
      <c r="BE204" s="683"/>
      <c r="BF204" s="687"/>
      <c r="BG204" s="683"/>
      <c r="BH204" s="683"/>
      <c r="BI204" s="683"/>
      <c r="BJ204" s="683"/>
      <c r="BK204" s="683"/>
      <c r="BL204" s="683"/>
      <c r="BM204" s="683"/>
      <c r="BN204" s="687"/>
      <c r="BO204" s="683"/>
      <c r="BP204" s="683"/>
      <c r="BQ204" s="683"/>
      <c r="BR204" s="683"/>
      <c r="BS204" s="683"/>
      <c r="BT204" s="683"/>
      <c r="BU204" s="683"/>
      <c r="BV204" s="683"/>
      <c r="BW204" s="683"/>
      <c r="BX204" s="683"/>
      <c r="BY204" s="683"/>
      <c r="BZ204" s="683"/>
      <c r="CA204" s="683"/>
      <c r="CB204" s="683"/>
      <c r="CC204" s="683"/>
      <c r="CD204" s="687"/>
      <c r="CE204" s="683"/>
      <c r="CF204" s="683"/>
      <c r="CG204" s="683"/>
      <c r="CH204" s="683"/>
      <c r="CI204" s="683"/>
      <c r="CJ204" s="683"/>
      <c r="CK204" s="683"/>
      <c r="CL204" s="683"/>
      <c r="CM204" s="683"/>
      <c r="CN204" s="683"/>
      <c r="CO204" s="683"/>
      <c r="CP204" s="683"/>
      <c r="CQ204" s="683"/>
      <c r="CR204" s="683"/>
      <c r="CS204" s="687"/>
      <c r="CT204" s="685"/>
    </row>
    <row r="205" spans="1:99" ht="15" customHeight="1">
      <c r="A205" s="334"/>
      <c r="B205" s="324"/>
      <c r="C205" s="289" t="s">
        <v>709</v>
      </c>
      <c r="D205" s="417"/>
      <c r="E205" s="417"/>
      <c r="F205" s="417"/>
      <c r="G205" s="417"/>
      <c r="H205" s="417"/>
      <c r="I205" s="417"/>
      <c r="J205" s="417"/>
      <c r="K205" s="417"/>
      <c r="L205" s="417"/>
      <c r="M205" s="417"/>
      <c r="N205" s="417"/>
      <c r="O205" s="417"/>
      <c r="P205" s="417"/>
      <c r="Q205" s="417"/>
      <c r="S205" s="417"/>
      <c r="T205" s="417"/>
      <c r="U205" s="417"/>
      <c r="V205" s="417"/>
      <c r="W205" s="417"/>
      <c r="X205" s="417"/>
      <c r="Y205" s="417"/>
      <c r="Z205" s="417"/>
      <c r="AA205" s="417"/>
      <c r="AB205" s="314"/>
      <c r="AC205" s="417"/>
      <c r="AD205" s="417"/>
      <c r="AG205" s="417"/>
      <c r="AH205" s="417"/>
      <c r="AI205" s="417"/>
      <c r="AJ205" s="417"/>
      <c r="AK205" s="417"/>
      <c r="AM205" s="417"/>
      <c r="AO205" s="417"/>
      <c r="AP205" s="314"/>
      <c r="AQ205" s="314"/>
      <c r="AR205" s="417"/>
      <c r="AS205" s="314"/>
      <c r="AT205" s="417"/>
      <c r="AV205" s="417"/>
      <c r="AW205" s="417"/>
      <c r="AX205" s="417"/>
      <c r="AY205" s="417"/>
      <c r="AZ205" s="417"/>
      <c r="BA205" s="314"/>
      <c r="BB205" s="417"/>
      <c r="BC205" s="417"/>
      <c r="BD205" s="417"/>
      <c r="BE205" s="417"/>
      <c r="BF205" s="417"/>
      <c r="BG205" s="417"/>
      <c r="BH205" s="417"/>
      <c r="BI205" s="417"/>
      <c r="BJ205" s="417"/>
      <c r="BK205" s="417"/>
      <c r="BL205" s="417"/>
      <c r="BM205" s="417"/>
      <c r="BN205" s="417"/>
      <c r="BO205" s="417"/>
      <c r="BP205" s="417"/>
      <c r="BQ205" s="314"/>
      <c r="BR205" s="417"/>
      <c r="BS205" s="314"/>
      <c r="BT205" s="417"/>
      <c r="BU205" s="314"/>
      <c r="BV205" s="417"/>
      <c r="BW205" s="417"/>
      <c r="BX205" s="417"/>
      <c r="BY205" s="417"/>
      <c r="BZ205" s="417"/>
      <c r="CA205" s="417"/>
      <c r="CB205" s="417"/>
      <c r="CC205" s="314"/>
      <c r="CD205" s="417"/>
      <c r="CE205" s="417"/>
      <c r="CF205" s="417"/>
      <c r="CG205" s="417"/>
      <c r="CH205" s="417"/>
      <c r="CI205" s="417"/>
      <c r="CJ205" s="417"/>
      <c r="CK205" s="417"/>
      <c r="CL205" s="417"/>
      <c r="CM205" s="417"/>
      <c r="CN205" s="417"/>
      <c r="CO205" s="417"/>
      <c r="CP205" s="417"/>
      <c r="CQ205" s="417"/>
      <c r="CR205" s="417"/>
      <c r="CS205" s="417"/>
      <c r="CU205" s="418"/>
    </row>
    <row r="206" spans="1:99" ht="15" customHeight="1">
      <c r="A206" s="281"/>
      <c r="B206" s="288"/>
      <c r="C206" s="284"/>
      <c r="D206" s="417"/>
      <c r="E206" s="417"/>
      <c r="F206" s="417"/>
      <c r="G206" s="417"/>
      <c r="H206" s="417"/>
      <c r="I206" s="417"/>
      <c r="J206" s="417"/>
      <c r="K206" s="417"/>
      <c r="L206" s="417"/>
      <c r="M206" s="417"/>
      <c r="N206" s="417"/>
      <c r="O206" s="417"/>
      <c r="P206" s="417"/>
      <c r="Q206" s="417"/>
      <c r="S206" s="417"/>
      <c r="T206" s="417"/>
      <c r="U206" s="417"/>
      <c r="V206" s="417"/>
      <c r="W206" s="417"/>
      <c r="X206" s="417"/>
      <c r="Z206" s="417"/>
      <c r="AA206" s="417"/>
      <c r="AB206" s="417"/>
      <c r="AC206" s="314">
        <v>91830</v>
      </c>
      <c r="AD206" s="412"/>
      <c r="AG206" s="417"/>
      <c r="AH206" s="417"/>
      <c r="AI206" s="417"/>
      <c r="AJ206" s="417"/>
      <c r="AK206" s="417"/>
      <c r="AM206" s="417"/>
      <c r="AO206" s="417"/>
      <c r="AP206" s="417"/>
      <c r="AQ206" s="417"/>
      <c r="AR206" s="417"/>
      <c r="AS206" s="417"/>
      <c r="AV206" s="417"/>
      <c r="AX206" s="417"/>
      <c r="AY206" s="417"/>
      <c r="BA206" s="417"/>
      <c r="BB206" s="417"/>
      <c r="BC206" s="417"/>
      <c r="BD206" s="417"/>
      <c r="BE206" s="417"/>
      <c r="BG206" s="417"/>
      <c r="BH206" s="417"/>
      <c r="BI206" s="417"/>
      <c r="BJ206" s="417"/>
      <c r="BK206" s="417"/>
      <c r="BL206" s="417"/>
      <c r="BM206" s="417"/>
      <c r="BO206" s="417"/>
      <c r="BP206" s="417"/>
      <c r="BQ206" s="417"/>
      <c r="BR206" s="417"/>
      <c r="BS206" s="417"/>
      <c r="BT206" s="417"/>
      <c r="BU206" s="417"/>
      <c r="BV206" s="417"/>
      <c r="BW206" s="417"/>
      <c r="BX206" s="417"/>
      <c r="BY206" s="417"/>
      <c r="BZ206" s="417"/>
      <c r="CA206" s="417"/>
      <c r="CB206" s="417"/>
      <c r="CC206" s="417"/>
      <c r="CE206" s="417"/>
      <c r="CF206" s="417"/>
      <c r="CG206" s="417"/>
      <c r="CH206" s="417"/>
      <c r="CI206" s="417"/>
      <c r="CJ206" s="417"/>
      <c r="CK206" s="417"/>
      <c r="CL206" s="417"/>
      <c r="CM206" s="417"/>
      <c r="CN206" s="417"/>
      <c r="CO206" s="417"/>
      <c r="CP206" s="417"/>
      <c r="CQ206" s="417"/>
      <c r="CR206" s="417"/>
    </row>
    <row r="207" spans="1:99" ht="15" customHeight="1">
      <c r="A207" s="281"/>
      <c r="B207" s="288"/>
      <c r="C207" s="289"/>
      <c r="D207" s="417"/>
      <c r="E207" s="417"/>
      <c r="F207" s="417"/>
      <c r="G207" s="417"/>
      <c r="H207" s="417"/>
      <c r="I207" s="417"/>
      <c r="J207" s="417"/>
      <c r="K207" s="417"/>
      <c r="L207" s="417"/>
      <c r="M207" s="417"/>
      <c r="N207" s="417"/>
      <c r="O207" s="417"/>
      <c r="P207" s="417"/>
      <c r="Q207" s="417"/>
      <c r="S207" s="417"/>
      <c r="T207" s="417"/>
      <c r="U207" s="417"/>
      <c r="V207" s="417"/>
      <c r="W207" s="417"/>
      <c r="X207" s="417"/>
      <c r="Z207" s="417"/>
      <c r="AA207" s="417"/>
      <c r="AB207" s="417"/>
      <c r="AD207" s="412"/>
      <c r="AG207" s="417"/>
      <c r="AH207" s="417"/>
      <c r="AI207" s="417"/>
      <c r="AJ207" s="417"/>
      <c r="AK207" s="417"/>
      <c r="AL207" s="282"/>
      <c r="AM207" s="417"/>
      <c r="AO207" s="417"/>
      <c r="AP207" s="417"/>
      <c r="AQ207" s="417"/>
      <c r="AR207" s="417"/>
      <c r="AS207" s="417"/>
      <c r="AV207" s="417"/>
      <c r="AX207" s="417"/>
      <c r="AY207" s="417"/>
      <c r="BA207" s="417"/>
      <c r="BB207" s="417"/>
      <c r="BC207" s="417"/>
      <c r="BD207" s="417"/>
      <c r="BE207" s="417"/>
      <c r="BG207" s="417"/>
      <c r="BH207" s="417"/>
      <c r="BI207" s="417"/>
      <c r="BJ207" s="417"/>
      <c r="BK207" s="417"/>
      <c r="BL207" s="417"/>
      <c r="BM207" s="417"/>
      <c r="BO207" s="417"/>
      <c r="BP207" s="417"/>
      <c r="BQ207" s="417"/>
      <c r="BR207" s="417"/>
      <c r="BS207" s="417"/>
      <c r="BT207" s="417"/>
      <c r="BU207" s="417"/>
      <c r="BV207" s="417"/>
      <c r="BW207" s="417"/>
      <c r="BX207" s="417"/>
      <c r="BY207" s="417"/>
      <c r="BZ207" s="417"/>
      <c r="CA207" s="417"/>
      <c r="CB207" s="417"/>
      <c r="CC207" s="417"/>
      <c r="CE207" s="417"/>
      <c r="CF207" s="417"/>
      <c r="CG207" s="417"/>
      <c r="CH207" s="417"/>
      <c r="CI207" s="417"/>
      <c r="CJ207" s="417"/>
      <c r="CK207" s="417"/>
      <c r="CL207" s="417"/>
      <c r="CM207" s="417"/>
      <c r="CN207" s="417"/>
      <c r="CO207" s="417"/>
      <c r="CP207" s="417"/>
      <c r="CQ207" s="417"/>
      <c r="CR207" s="417"/>
    </row>
    <row r="208" spans="1:99" s="525" customFormat="1" ht="15" customHeight="1">
      <c r="A208" s="515"/>
      <c r="B208" s="516"/>
      <c r="C208" s="517" t="s">
        <v>710</v>
      </c>
      <c r="D208" s="518"/>
      <c r="E208" s="518"/>
      <c r="F208" s="518"/>
      <c r="G208" s="518"/>
      <c r="H208" s="518"/>
      <c r="I208" s="518"/>
      <c r="J208" s="518"/>
      <c r="K208" s="518"/>
      <c r="L208" s="518"/>
      <c r="M208" s="518"/>
      <c r="N208" s="518"/>
      <c r="O208" s="518"/>
      <c r="P208" s="518"/>
      <c r="Q208" s="518"/>
      <c r="R208" s="519"/>
      <c r="S208" s="518"/>
      <c r="T208" s="518"/>
      <c r="U208" s="518"/>
      <c r="V208" s="518"/>
      <c r="W208" s="518"/>
      <c r="X208" s="518"/>
      <c r="Y208" s="519"/>
      <c r="Z208" s="518"/>
      <c r="AA208" s="518"/>
      <c r="AB208" s="518"/>
      <c r="AC208" s="519">
        <v>20020</v>
      </c>
      <c r="AD208" s="520"/>
      <c r="AE208" s="519"/>
      <c r="AF208" s="521"/>
      <c r="AG208" s="518"/>
      <c r="AH208" s="518"/>
      <c r="AI208" s="518"/>
      <c r="AJ208" s="518"/>
      <c r="AK208" s="518"/>
      <c r="AL208" s="522"/>
      <c r="AM208" s="518"/>
      <c r="AN208" s="519"/>
      <c r="AO208" s="518"/>
      <c r="AP208" s="518"/>
      <c r="AQ208" s="518"/>
      <c r="AR208" s="518"/>
      <c r="AS208" s="518"/>
      <c r="AT208" s="519"/>
      <c r="AU208" s="519"/>
      <c r="AV208" s="518"/>
      <c r="AW208" s="521"/>
      <c r="AX208" s="518"/>
      <c r="AY208" s="518"/>
      <c r="AZ208" s="519"/>
      <c r="BA208" s="518"/>
      <c r="BB208" s="518"/>
      <c r="BC208" s="518"/>
      <c r="BD208" s="518"/>
      <c r="BE208" s="518"/>
      <c r="BF208" s="519"/>
      <c r="BG208" s="518"/>
      <c r="BH208" s="518"/>
      <c r="BI208" s="518"/>
      <c r="BJ208" s="518"/>
      <c r="BK208" s="518"/>
      <c r="BL208" s="518"/>
      <c r="BM208" s="518"/>
      <c r="BN208" s="519"/>
      <c r="BO208" s="518"/>
      <c r="BP208" s="518"/>
      <c r="BQ208" s="518"/>
      <c r="BR208" s="518"/>
      <c r="BS208" s="518"/>
      <c r="BT208" s="518"/>
      <c r="BU208" s="518"/>
      <c r="BV208" s="518"/>
      <c r="BW208" s="523">
        <v>18883.78</v>
      </c>
      <c r="BX208" s="518"/>
      <c r="BY208" s="518"/>
      <c r="BZ208" s="518"/>
      <c r="CA208" s="518"/>
      <c r="CB208" s="518"/>
      <c r="CC208" s="518"/>
      <c r="CD208" s="519"/>
      <c r="CE208" s="518"/>
      <c r="CF208" s="518"/>
      <c r="CG208" s="518"/>
      <c r="CH208" s="518"/>
      <c r="CI208" s="518"/>
      <c r="CJ208" s="518"/>
      <c r="CK208" s="518"/>
      <c r="CL208" s="518"/>
      <c r="CM208" s="518"/>
      <c r="CN208" s="518"/>
      <c r="CO208" s="518"/>
      <c r="CP208" s="518"/>
      <c r="CQ208" s="518"/>
      <c r="CR208" s="518"/>
      <c r="CS208" s="519"/>
      <c r="CT208" s="524"/>
    </row>
    <row r="209" spans="1:257" ht="15" customHeight="1">
      <c r="A209" s="281"/>
      <c r="B209" s="324"/>
      <c r="C209" s="289" t="s">
        <v>711</v>
      </c>
      <c r="D209" s="417"/>
      <c r="E209" s="417"/>
      <c r="F209" s="417"/>
      <c r="G209" s="417"/>
      <c r="H209" s="417"/>
      <c r="I209" s="417"/>
      <c r="J209" s="417"/>
      <c r="K209" s="417"/>
      <c r="L209" s="417"/>
      <c r="M209" s="417"/>
      <c r="N209" s="417"/>
      <c r="O209" s="417"/>
      <c r="P209" s="417"/>
      <c r="Q209" s="417"/>
      <c r="S209" s="417"/>
      <c r="T209" s="417"/>
      <c r="U209" s="417"/>
      <c r="V209" s="417"/>
      <c r="W209" s="417"/>
      <c r="X209" s="417"/>
      <c r="Z209" s="417"/>
      <c r="AA209" s="417"/>
      <c r="AB209" s="417"/>
      <c r="AD209" s="412"/>
      <c r="AG209" s="417"/>
      <c r="AH209" s="417"/>
      <c r="AI209" s="417"/>
      <c r="AJ209" s="417"/>
      <c r="AK209" s="417"/>
      <c r="AL209" s="282"/>
      <c r="AM209" s="417"/>
      <c r="AN209" s="638">
        <v>14260</v>
      </c>
      <c r="AO209" s="417"/>
      <c r="AP209" s="417"/>
      <c r="AQ209" s="417"/>
      <c r="AR209" s="417"/>
      <c r="AS209" s="417"/>
      <c r="AV209" s="417"/>
      <c r="AX209" s="417"/>
      <c r="AY209" s="417"/>
      <c r="BA209" s="417"/>
      <c r="BB209" s="417"/>
      <c r="BC209" s="417"/>
      <c r="BD209" s="417"/>
      <c r="BE209" s="417"/>
      <c r="BG209" s="417"/>
      <c r="BH209" s="417"/>
      <c r="BI209" s="417"/>
      <c r="BJ209" s="417"/>
      <c r="BK209" s="417"/>
      <c r="BL209" s="417"/>
      <c r="BM209" s="417"/>
      <c r="BO209" s="417"/>
      <c r="BP209" s="417"/>
      <c r="BQ209" s="417"/>
      <c r="BR209" s="417"/>
      <c r="BS209" s="417"/>
      <c r="BT209" s="417"/>
      <c r="BU209" s="417"/>
      <c r="BV209" s="417"/>
      <c r="BW209" s="417"/>
      <c r="BX209" s="417"/>
      <c r="BY209" s="417"/>
      <c r="BZ209" s="417"/>
      <c r="CA209" s="417"/>
      <c r="CB209" s="417"/>
      <c r="CC209" s="417"/>
      <c r="CE209" s="417"/>
      <c r="CF209" s="417"/>
      <c r="CG209" s="417"/>
      <c r="CH209" s="417"/>
      <c r="CI209" s="417"/>
      <c r="CJ209" s="417"/>
      <c r="CK209" s="417"/>
      <c r="CL209" s="417"/>
      <c r="CM209" s="417"/>
      <c r="CN209" s="417"/>
      <c r="CO209" s="417"/>
      <c r="CP209" s="417"/>
      <c r="CQ209" s="417"/>
      <c r="CR209" s="417"/>
    </row>
    <row r="210" spans="1:257" ht="15" customHeight="1">
      <c r="B210" s="288"/>
      <c r="C210" s="313" t="s">
        <v>712</v>
      </c>
      <c r="D210" s="417"/>
      <c r="E210" s="417"/>
      <c r="F210" s="417"/>
      <c r="G210" s="417"/>
      <c r="H210" s="417"/>
      <c r="I210" s="417"/>
      <c r="J210" s="417"/>
      <c r="K210" s="417"/>
      <c r="L210" s="417"/>
      <c r="M210" s="417"/>
      <c r="N210" s="417"/>
      <c r="O210" s="417"/>
      <c r="P210" s="417"/>
      <c r="Q210" s="417"/>
      <c r="R210" s="282"/>
      <c r="S210" s="417"/>
      <c r="T210" s="417"/>
      <c r="U210" s="417"/>
      <c r="V210" s="417"/>
      <c r="W210" s="417"/>
      <c r="X210" s="417"/>
      <c r="Y210" s="282"/>
      <c r="Z210" s="417"/>
      <c r="AA210" s="417"/>
      <c r="AB210" s="417"/>
      <c r="AC210" s="282"/>
      <c r="AD210" s="417"/>
      <c r="AE210" s="282"/>
      <c r="AG210" s="417"/>
      <c r="AH210" s="417"/>
      <c r="AI210" s="417"/>
      <c r="AJ210" s="417"/>
      <c r="AK210" s="417"/>
      <c r="AL210" s="282"/>
      <c r="AM210" s="417"/>
      <c r="AN210" s="282"/>
      <c r="AO210" s="417"/>
      <c r="AP210" s="417"/>
      <c r="AQ210" s="417"/>
      <c r="AR210" s="417"/>
      <c r="AS210" s="417"/>
      <c r="AT210" s="282"/>
      <c r="AU210" s="282"/>
      <c r="AV210" s="417"/>
      <c r="AW210" s="282"/>
      <c r="AX210" s="417"/>
      <c r="AY210" s="417"/>
      <c r="AZ210" s="282"/>
      <c r="BA210" s="417"/>
      <c r="BB210" s="417"/>
      <c r="BC210" s="417"/>
      <c r="BD210" s="417"/>
      <c r="BE210" s="417"/>
      <c r="BF210" s="282"/>
      <c r="BG210" s="417"/>
      <c r="BH210" s="417"/>
      <c r="BI210" s="417"/>
      <c r="BJ210" s="417"/>
      <c r="BK210" s="417"/>
      <c r="BL210" s="417"/>
      <c r="BM210" s="417"/>
      <c r="BN210" s="282"/>
      <c r="BO210" s="417"/>
      <c r="BP210" s="417"/>
      <c r="BQ210" s="417"/>
      <c r="BR210" s="417"/>
      <c r="BS210" s="417"/>
      <c r="BT210" s="417"/>
      <c r="BU210" s="417">
        <v>11070</v>
      </c>
      <c r="BV210" s="417"/>
      <c r="BW210" s="417"/>
      <c r="BX210" s="417"/>
      <c r="BY210" s="417"/>
      <c r="BZ210" s="417"/>
      <c r="CA210" s="417"/>
      <c r="CB210" s="417"/>
      <c r="CC210" s="417"/>
      <c r="CD210" s="282"/>
      <c r="CE210" s="417"/>
      <c r="CF210" s="417"/>
      <c r="CG210" s="417"/>
      <c r="CH210" s="417"/>
      <c r="CI210" s="417"/>
      <c r="CJ210" s="417"/>
      <c r="CK210" s="417"/>
      <c r="CL210" s="417"/>
      <c r="CM210" s="417"/>
      <c r="CN210" s="417"/>
      <c r="CO210" s="417"/>
      <c r="CP210" s="417"/>
      <c r="CQ210" s="417"/>
      <c r="CR210" s="417"/>
      <c r="CS210" s="282"/>
    </row>
    <row r="211" spans="1:257" ht="15" customHeight="1">
      <c r="D211" s="417"/>
      <c r="E211" s="417"/>
      <c r="F211" s="417"/>
      <c r="G211" s="417"/>
      <c r="H211" s="417"/>
      <c r="I211" s="417"/>
      <c r="J211" s="417"/>
      <c r="K211" s="417"/>
      <c r="L211" s="417"/>
      <c r="M211" s="417"/>
      <c r="N211" s="417"/>
      <c r="O211" s="417"/>
      <c r="P211" s="417"/>
      <c r="Q211" s="417"/>
      <c r="R211" s="282"/>
      <c r="S211" s="417"/>
      <c r="T211" s="417"/>
      <c r="U211" s="417"/>
      <c r="V211" s="417"/>
      <c r="W211" s="417"/>
      <c r="X211" s="417"/>
      <c r="Y211" s="282"/>
      <c r="Z211" s="417"/>
      <c r="AA211" s="417"/>
      <c r="AB211" s="417"/>
      <c r="AC211" s="282"/>
      <c r="AD211" s="417"/>
      <c r="AE211" s="282"/>
      <c r="AG211" s="417"/>
      <c r="AH211" s="417"/>
      <c r="AI211" s="417"/>
      <c r="AJ211" s="417"/>
      <c r="AK211" s="417"/>
      <c r="AL211" s="282"/>
      <c r="AM211" s="417"/>
      <c r="AN211" s="282"/>
      <c r="AO211" s="417"/>
      <c r="AP211" s="417"/>
      <c r="AQ211" s="417"/>
      <c r="AR211" s="417"/>
      <c r="AS211" s="417"/>
      <c r="AT211" s="282"/>
      <c r="AU211" s="282"/>
      <c r="AV211" s="417"/>
      <c r="AW211" s="282"/>
      <c r="AX211" s="417"/>
      <c r="AY211" s="417"/>
      <c r="AZ211" s="282"/>
      <c r="BA211" s="417"/>
      <c r="BB211" s="417"/>
      <c r="BC211" s="417"/>
      <c r="BD211" s="417"/>
      <c r="BE211" s="417"/>
      <c r="BF211" s="282"/>
      <c r="BG211" s="417"/>
      <c r="BH211" s="417"/>
      <c r="BI211" s="417"/>
      <c r="BJ211" s="417"/>
      <c r="BK211" s="417"/>
      <c r="BL211" s="417"/>
      <c r="BM211" s="417"/>
      <c r="BN211" s="282"/>
      <c r="BO211" s="417"/>
      <c r="BP211" s="417"/>
      <c r="BQ211" s="417"/>
      <c r="BR211" s="417"/>
      <c r="BS211" s="417"/>
      <c r="BT211" s="417"/>
      <c r="BU211" s="417"/>
      <c r="BV211" s="417"/>
      <c r="BW211" s="417"/>
      <c r="BX211" s="417"/>
      <c r="BY211" s="417"/>
      <c r="BZ211" s="417"/>
      <c r="CA211" s="417"/>
      <c r="CB211" s="417"/>
      <c r="CC211" s="417"/>
      <c r="CD211" s="282"/>
      <c r="CE211" s="417"/>
      <c r="CF211" s="417"/>
      <c r="CG211" s="417"/>
      <c r="CH211" s="417"/>
      <c r="CI211" s="417"/>
      <c r="CJ211" s="417"/>
      <c r="CK211" s="417"/>
      <c r="CL211" s="417"/>
      <c r="CM211" s="417"/>
      <c r="CN211" s="417"/>
      <c r="CO211" s="417"/>
      <c r="CP211" s="417"/>
      <c r="CQ211" s="417"/>
      <c r="CR211" s="417"/>
      <c r="CS211" s="282"/>
    </row>
    <row r="212" spans="1:257" ht="15" customHeight="1">
      <c r="A212" s="323">
        <v>45546</v>
      </c>
      <c r="B212" s="324" t="s">
        <v>713</v>
      </c>
      <c r="C212" s="413" t="s">
        <v>714</v>
      </c>
      <c r="D212" s="282"/>
      <c r="E212" s="282"/>
      <c r="F212" s="282"/>
      <c r="G212" s="282"/>
      <c r="H212" s="282"/>
      <c r="I212" s="282"/>
      <c r="J212" s="282"/>
      <c r="K212" s="282"/>
      <c r="L212" s="282"/>
      <c r="M212" s="282"/>
      <c r="N212" s="282"/>
      <c r="O212" s="282"/>
      <c r="P212" s="282"/>
      <c r="Q212" s="282"/>
      <c r="R212" s="282"/>
      <c r="S212" s="282"/>
      <c r="T212" s="282"/>
      <c r="U212" s="282"/>
      <c r="V212" s="282"/>
      <c r="W212" s="282"/>
      <c r="X212" s="282"/>
      <c r="Y212" s="282"/>
      <c r="Z212" s="282"/>
      <c r="AA212" s="282"/>
      <c r="AB212" s="282"/>
      <c r="AC212" s="282"/>
      <c r="AD212" s="282">
        <v>1680000</v>
      </c>
      <c r="AE212" s="282"/>
      <c r="AF212" s="357"/>
      <c r="AG212" s="282"/>
      <c r="AH212" s="282"/>
      <c r="AI212" s="282"/>
      <c r="AJ212" s="282"/>
      <c r="AK212" s="282"/>
      <c r="AL212" s="282"/>
      <c r="AM212" s="282"/>
      <c r="AN212" s="282"/>
      <c r="AO212" s="282"/>
      <c r="AP212" s="282"/>
      <c r="AQ212" s="282"/>
      <c r="AR212" s="282"/>
      <c r="AS212" s="282"/>
      <c r="AT212" s="282"/>
      <c r="AU212" s="282"/>
      <c r="AV212" s="282"/>
      <c r="AW212" s="282"/>
      <c r="AX212" s="282"/>
      <c r="AY212" s="282"/>
      <c r="AZ212" s="282"/>
      <c r="BA212" s="282"/>
      <c r="BB212" s="282"/>
      <c r="BC212" s="282"/>
      <c r="BD212" s="282"/>
      <c r="BE212" s="282"/>
      <c r="BF212" s="282"/>
      <c r="BG212" s="282"/>
      <c r="BH212" s="282"/>
      <c r="BI212" s="282"/>
      <c r="BJ212" s="282"/>
      <c r="BK212" s="282"/>
      <c r="BL212" s="282"/>
      <c r="BM212" s="282"/>
      <c r="BN212" s="282"/>
      <c r="BO212" s="282"/>
      <c r="BP212" s="282"/>
      <c r="BQ212" s="282"/>
      <c r="BS212" s="282"/>
      <c r="BT212" s="282"/>
      <c r="BU212" s="282"/>
      <c r="BV212" s="282"/>
      <c r="BW212" s="282"/>
      <c r="BX212" s="282"/>
      <c r="BY212" s="282"/>
      <c r="BZ212" s="282"/>
      <c r="CA212" s="282"/>
      <c r="CB212" s="282"/>
      <c r="CC212" s="282"/>
      <c r="CD212" s="282"/>
      <c r="CE212" s="282"/>
      <c r="CF212" s="282"/>
      <c r="CG212" s="282"/>
      <c r="CH212" s="282"/>
      <c r="CI212" s="282"/>
      <c r="CJ212" s="282"/>
      <c r="CK212" s="282"/>
      <c r="CL212" s="282"/>
      <c r="CM212" s="282"/>
      <c r="CN212" s="282"/>
      <c r="CO212" s="282"/>
      <c r="CP212" s="282"/>
      <c r="CQ212" s="282"/>
      <c r="CR212" s="282"/>
      <c r="CS212" s="282"/>
      <c r="CT212" s="282"/>
      <c r="CU212" s="282"/>
      <c r="CV212" s="282"/>
      <c r="CW212" s="282"/>
      <c r="CX212" s="282"/>
      <c r="CY212" s="282"/>
      <c r="CZ212" s="282"/>
      <c r="DA212" s="282"/>
      <c r="DB212" s="282"/>
      <c r="DC212" s="282"/>
      <c r="DD212" s="282"/>
      <c r="DE212" s="282"/>
      <c r="DF212" s="282"/>
      <c r="DG212" s="282"/>
      <c r="DH212" s="282"/>
      <c r="DI212" s="282"/>
      <c r="DJ212" s="282"/>
      <c r="DK212" s="282"/>
      <c r="DL212" s="282"/>
      <c r="DM212" s="282"/>
      <c r="DN212" s="282"/>
      <c r="DO212" s="282"/>
      <c r="DP212" s="282"/>
      <c r="DQ212" s="282"/>
      <c r="DR212" s="282"/>
      <c r="DS212" s="282"/>
      <c r="DT212" s="282"/>
      <c r="DU212" s="282"/>
      <c r="DV212" s="282"/>
      <c r="DW212" s="282"/>
      <c r="DX212" s="282"/>
      <c r="DY212" s="282"/>
      <c r="DZ212" s="282"/>
      <c r="EA212" s="282"/>
      <c r="EB212" s="282"/>
      <c r="EC212" s="282"/>
      <c r="ED212" s="282"/>
      <c r="EE212" s="282"/>
      <c r="EF212" s="282"/>
      <c r="EG212" s="282"/>
      <c r="EH212" s="282"/>
      <c r="EI212" s="282"/>
      <c r="EJ212" s="282"/>
      <c r="EK212" s="282"/>
      <c r="EL212" s="282"/>
      <c r="EM212" s="282"/>
      <c r="EN212" s="282"/>
      <c r="EO212" s="282"/>
      <c r="EP212" s="282"/>
      <c r="EQ212" s="282"/>
      <c r="ER212" s="282"/>
      <c r="ES212" s="282"/>
      <c r="ET212" s="282"/>
      <c r="EU212" s="282"/>
      <c r="EV212" s="282"/>
      <c r="EW212" s="282"/>
      <c r="EX212" s="282"/>
      <c r="EY212" s="282"/>
      <c r="EZ212" s="282"/>
      <c r="FA212" s="282"/>
      <c r="FB212" s="282"/>
      <c r="FC212" s="282"/>
      <c r="FD212" s="282"/>
      <c r="FE212" s="282"/>
      <c r="FF212" s="282"/>
      <c r="FG212" s="282"/>
      <c r="FH212" s="282"/>
      <c r="FI212" s="282"/>
      <c r="FJ212" s="282"/>
      <c r="FK212" s="282"/>
      <c r="FL212" s="282"/>
      <c r="FM212" s="282"/>
      <c r="FN212" s="282"/>
      <c r="FO212" s="282"/>
      <c r="FP212" s="282"/>
      <c r="FQ212" s="282"/>
      <c r="FR212" s="282"/>
      <c r="FS212" s="282"/>
      <c r="FT212" s="282"/>
      <c r="FU212" s="282"/>
      <c r="FV212" s="282"/>
      <c r="FW212" s="282"/>
      <c r="FX212" s="282"/>
      <c r="FY212" s="282"/>
      <c r="FZ212" s="282"/>
      <c r="GA212" s="282"/>
      <c r="GB212" s="282"/>
      <c r="GC212" s="282"/>
      <c r="GD212" s="282"/>
      <c r="GE212" s="282"/>
      <c r="GF212" s="282"/>
      <c r="GG212" s="282"/>
      <c r="GH212" s="282"/>
      <c r="GI212" s="282"/>
      <c r="GJ212" s="282"/>
      <c r="GK212" s="282"/>
      <c r="GL212" s="282"/>
      <c r="GM212" s="282"/>
      <c r="GN212" s="282"/>
      <c r="GO212" s="282"/>
      <c r="GP212" s="282"/>
      <c r="GQ212" s="282"/>
      <c r="GR212" s="282"/>
      <c r="GS212" s="282"/>
      <c r="GT212" s="282"/>
      <c r="GU212" s="282"/>
      <c r="GV212" s="282"/>
      <c r="GW212" s="282"/>
      <c r="GX212" s="282"/>
      <c r="GY212" s="282"/>
      <c r="GZ212" s="282"/>
      <c r="HA212" s="282"/>
      <c r="HB212" s="282"/>
      <c r="HC212" s="282"/>
      <c r="HD212" s="282"/>
      <c r="HE212" s="282"/>
      <c r="HF212" s="282"/>
      <c r="HG212" s="282"/>
      <c r="HH212" s="282"/>
      <c r="HI212" s="282"/>
      <c r="HJ212" s="282"/>
      <c r="HK212" s="282"/>
      <c r="HL212" s="282"/>
      <c r="HM212" s="282"/>
      <c r="HN212" s="282"/>
      <c r="HO212" s="282"/>
      <c r="HP212" s="282"/>
      <c r="HQ212" s="282"/>
      <c r="HR212" s="282"/>
      <c r="HS212" s="282"/>
      <c r="HT212" s="282"/>
      <c r="HU212" s="282"/>
      <c r="HV212" s="282"/>
      <c r="HW212" s="282"/>
      <c r="HX212" s="282"/>
      <c r="HY212" s="282"/>
      <c r="HZ212" s="282"/>
      <c r="IA212" s="282"/>
      <c r="IB212" s="282"/>
      <c r="IC212" s="282"/>
      <c r="ID212" s="282"/>
      <c r="IE212" s="282"/>
      <c r="IF212" s="282"/>
      <c r="IG212" s="282"/>
      <c r="IH212" s="282"/>
      <c r="II212" s="282"/>
      <c r="IJ212" s="282"/>
      <c r="IK212" s="282"/>
      <c r="IL212" s="282"/>
      <c r="IM212" s="282"/>
      <c r="IN212" s="282"/>
      <c r="IO212" s="282"/>
      <c r="IP212" s="282"/>
      <c r="IQ212" s="282"/>
      <c r="IR212" s="282"/>
      <c r="IS212" s="282"/>
      <c r="IT212" s="282"/>
      <c r="IU212" s="282"/>
      <c r="IV212" s="282"/>
      <c r="IW212" s="282"/>
    </row>
    <row r="213" spans="1:257" s="466" customFormat="1" ht="15" customHeight="1">
      <c r="A213" s="462"/>
      <c r="B213" s="463"/>
      <c r="C213" s="470" t="s">
        <v>715</v>
      </c>
      <c r="D213" s="472"/>
      <c r="E213" s="472"/>
      <c r="F213" s="472"/>
      <c r="G213" s="472"/>
      <c r="H213" s="472"/>
      <c r="I213" s="472"/>
      <c r="J213" s="472"/>
      <c r="K213" s="472"/>
      <c r="L213" s="472"/>
      <c r="M213" s="472"/>
      <c r="N213" s="472"/>
      <c r="O213" s="472"/>
      <c r="P213" s="472"/>
      <c r="Q213" s="472"/>
      <c r="R213" s="473"/>
      <c r="S213" s="472"/>
      <c r="T213" s="472"/>
      <c r="U213" s="472"/>
      <c r="V213" s="472"/>
      <c r="W213" s="472"/>
      <c r="X213" s="472"/>
      <c r="Y213" s="473"/>
      <c r="Z213" s="472"/>
      <c r="AA213" s="472"/>
      <c r="AB213" s="472"/>
      <c r="AC213" s="473"/>
      <c r="AD213" s="472"/>
      <c r="AE213" s="473"/>
      <c r="AF213" s="468"/>
      <c r="AG213" s="472"/>
      <c r="AH213" s="472"/>
      <c r="AI213" s="472"/>
      <c r="AJ213" s="472"/>
      <c r="AK213" s="472"/>
      <c r="AL213" s="473"/>
      <c r="AM213" s="472"/>
      <c r="AN213" s="473"/>
      <c r="AO213" s="472"/>
      <c r="AP213" s="472"/>
      <c r="AQ213" s="472"/>
      <c r="AR213" s="472"/>
      <c r="AS213" s="472"/>
      <c r="AT213" s="473"/>
      <c r="AU213" s="473"/>
      <c r="AV213" s="472"/>
      <c r="AW213" s="473"/>
      <c r="AX213" s="472"/>
      <c r="AY213" s="472"/>
      <c r="AZ213" s="473"/>
      <c r="BA213" s="472"/>
      <c r="BB213" s="472"/>
      <c r="BC213" s="472"/>
      <c r="BD213" s="472"/>
      <c r="BE213" s="472"/>
      <c r="BF213" s="473"/>
      <c r="BG213" s="472"/>
      <c r="BH213" s="472"/>
      <c r="BI213" s="472"/>
      <c r="BJ213" s="472"/>
      <c r="BK213" s="472"/>
      <c r="BL213" s="472"/>
      <c r="BM213" s="472"/>
      <c r="BN213" s="473"/>
      <c r="BO213" s="472"/>
      <c r="BP213" s="472">
        <v>4200</v>
      </c>
      <c r="BQ213" s="472"/>
      <c r="BR213" s="472"/>
      <c r="BS213" s="472"/>
      <c r="BT213" s="472"/>
      <c r="BU213" s="472"/>
      <c r="BV213" s="472"/>
      <c r="BW213" s="472"/>
      <c r="BX213" s="472"/>
      <c r="BY213" s="472"/>
      <c r="BZ213" s="472"/>
      <c r="CA213" s="472"/>
      <c r="CB213" s="472"/>
      <c r="CC213" s="472"/>
      <c r="CD213" s="473"/>
      <c r="CE213" s="472"/>
      <c r="CF213" s="472"/>
      <c r="CG213" s="472"/>
      <c r="CH213" s="472"/>
      <c r="CI213" s="472"/>
      <c r="CJ213" s="472"/>
      <c r="CK213" s="472"/>
      <c r="CL213" s="472"/>
      <c r="CM213" s="472"/>
      <c r="CN213" s="472"/>
      <c r="CO213" s="472"/>
      <c r="CP213" s="472"/>
      <c r="CQ213" s="472"/>
      <c r="CR213" s="472"/>
      <c r="CS213" s="473"/>
      <c r="CT213" s="465"/>
    </row>
    <row r="214" spans="1:257" s="466" customFormat="1">
      <c r="A214" s="462"/>
      <c r="B214" s="463"/>
      <c r="C214" s="470" t="s">
        <v>716</v>
      </c>
      <c r="D214" s="465"/>
      <c r="H214" s="465"/>
      <c r="I214" s="465"/>
      <c r="J214" s="465"/>
      <c r="R214" s="467"/>
      <c r="Y214" s="467"/>
      <c r="AB214" s="467"/>
      <c r="AC214" s="467"/>
      <c r="AE214" s="467"/>
      <c r="AF214" s="468"/>
      <c r="AL214" s="467"/>
      <c r="AN214" s="467"/>
      <c r="AT214" s="467"/>
      <c r="AU214" s="467"/>
      <c r="AW214" s="467"/>
      <c r="AZ214" s="467"/>
      <c r="BF214" s="467"/>
      <c r="BN214" s="467"/>
      <c r="BQ214" s="468">
        <v>64000</v>
      </c>
      <c r="CD214" s="467"/>
      <c r="CF214" s="465"/>
      <c r="CG214" s="465"/>
      <c r="CH214" s="465"/>
      <c r="CI214" s="465"/>
      <c r="CJ214" s="465"/>
      <c r="CK214" s="465"/>
      <c r="CL214" s="465"/>
      <c r="CM214" s="465"/>
      <c r="CN214" s="465"/>
      <c r="CO214" s="465"/>
      <c r="CP214" s="465"/>
      <c r="CQ214" s="465"/>
      <c r="CR214" s="465"/>
      <c r="CS214" s="467"/>
      <c r="CT214" s="465"/>
    </row>
    <row r="215" spans="1:257" ht="15" customHeight="1">
      <c r="B215" s="288"/>
      <c r="C215" s="289" t="s">
        <v>553</v>
      </c>
      <c r="D215" s="417"/>
      <c r="E215" s="417"/>
      <c r="F215" s="417"/>
      <c r="G215" s="417"/>
      <c r="H215" s="417"/>
      <c r="I215" s="417"/>
      <c r="J215" s="417"/>
      <c r="K215" s="417"/>
      <c r="L215" s="417"/>
      <c r="M215" s="417"/>
      <c r="N215" s="417"/>
      <c r="O215" s="417"/>
      <c r="P215" s="417"/>
      <c r="Q215" s="417"/>
      <c r="R215" s="282"/>
      <c r="S215" s="417"/>
      <c r="T215" s="417"/>
      <c r="U215" s="417"/>
      <c r="V215" s="417"/>
      <c r="W215" s="417"/>
      <c r="X215" s="417"/>
      <c r="Z215" s="417"/>
      <c r="AA215" s="417"/>
      <c r="AB215" s="417"/>
      <c r="AD215" s="417"/>
      <c r="AE215" s="282"/>
      <c r="AG215" s="417"/>
      <c r="AH215" s="417"/>
      <c r="AI215" s="417"/>
      <c r="AJ215" s="417"/>
      <c r="AK215" s="417"/>
      <c r="AL215" s="282"/>
      <c r="AM215" s="417"/>
      <c r="AN215" s="282"/>
      <c r="AO215" s="417"/>
      <c r="AP215" s="417"/>
      <c r="AR215" s="417"/>
      <c r="AS215" s="417"/>
      <c r="AV215" s="417"/>
      <c r="AX215" s="417"/>
      <c r="AY215" s="417"/>
      <c r="BA215" s="417"/>
      <c r="BB215" s="417"/>
      <c r="BC215" s="417"/>
      <c r="BD215" s="417"/>
      <c r="BE215" s="417"/>
      <c r="BG215" s="417"/>
      <c r="BH215" s="417"/>
      <c r="BI215" s="417"/>
      <c r="BJ215" s="417"/>
      <c r="BK215" s="417"/>
      <c r="BL215" s="417"/>
      <c r="BM215" s="417"/>
      <c r="BN215" s="282"/>
      <c r="BO215" s="417"/>
      <c r="BP215" s="417"/>
      <c r="BQ215" s="283">
        <v>52100</v>
      </c>
      <c r="BR215" s="417"/>
      <c r="BS215" s="417"/>
      <c r="BT215" s="417"/>
      <c r="BU215" s="417"/>
      <c r="BV215" s="417"/>
      <c r="BW215" s="417"/>
      <c r="BX215" s="417"/>
      <c r="BY215" s="417"/>
      <c r="BZ215" s="417"/>
      <c r="CA215" s="417"/>
      <c r="CB215" s="417"/>
      <c r="CC215" s="417"/>
      <c r="CD215" s="282"/>
      <c r="CE215" s="417"/>
      <c r="CF215" s="417"/>
      <c r="CG215" s="417"/>
      <c r="CH215" s="417"/>
      <c r="CI215" s="417"/>
      <c r="CJ215" s="417"/>
      <c r="CK215" s="417"/>
      <c r="CL215" s="417"/>
      <c r="CM215" s="417"/>
      <c r="CN215" s="417"/>
      <c r="CO215" s="417"/>
      <c r="CP215" s="417"/>
      <c r="CQ215" s="417"/>
      <c r="CR215" s="417"/>
      <c r="CS215" s="282"/>
    </row>
    <row r="216" spans="1:257" ht="15" customHeight="1">
      <c r="A216" s="316">
        <v>45548</v>
      </c>
      <c r="B216" s="288" t="s">
        <v>717</v>
      </c>
      <c r="C216" s="289" t="s">
        <v>718</v>
      </c>
      <c r="D216" s="417"/>
      <c r="E216" s="417"/>
      <c r="F216" s="417"/>
      <c r="G216" s="417"/>
      <c r="H216" s="417"/>
      <c r="I216" s="417"/>
      <c r="J216" s="417"/>
      <c r="K216" s="417"/>
      <c r="L216" s="417"/>
      <c r="M216" s="417"/>
      <c r="N216" s="417"/>
      <c r="O216" s="417"/>
      <c r="P216" s="417"/>
      <c r="Q216" s="417"/>
      <c r="R216" s="282"/>
      <c r="S216" s="417"/>
      <c r="T216" s="417"/>
      <c r="U216" s="417"/>
      <c r="V216" s="417"/>
      <c r="W216" s="417"/>
      <c r="X216" s="417"/>
      <c r="Z216" s="417"/>
      <c r="AA216" s="417"/>
      <c r="AB216" s="417"/>
      <c r="AD216" s="417"/>
      <c r="AE216" s="282"/>
      <c r="AG216" s="417"/>
      <c r="AH216" s="417"/>
      <c r="AI216" s="417"/>
      <c r="AJ216" s="417"/>
      <c r="AK216" s="417"/>
      <c r="AL216" s="506">
        <v>4024203</v>
      </c>
      <c r="AM216" s="417"/>
      <c r="AN216" s="282"/>
      <c r="AO216" s="417"/>
      <c r="AP216" s="417"/>
      <c r="AQ216" s="417"/>
      <c r="AR216" s="417"/>
      <c r="AS216" s="417"/>
      <c r="AV216" s="417"/>
      <c r="AX216" s="417"/>
      <c r="AY216" s="417"/>
      <c r="BA216" s="417"/>
      <c r="BB216" s="417"/>
      <c r="BC216" s="417"/>
      <c r="BD216" s="417"/>
      <c r="BE216" s="417"/>
      <c r="BG216" s="417"/>
      <c r="BH216" s="417"/>
      <c r="BI216" s="417"/>
      <c r="BJ216" s="417"/>
      <c r="BK216" s="417"/>
      <c r="BL216" s="417"/>
      <c r="BM216" s="417"/>
      <c r="BN216" s="282"/>
      <c r="BO216" s="417"/>
      <c r="BP216" s="417"/>
      <c r="BQ216" s="417"/>
      <c r="BR216" s="417"/>
      <c r="BS216" s="417"/>
      <c r="BT216" s="417"/>
      <c r="BU216" s="417"/>
      <c r="BV216" s="417"/>
      <c r="BW216" s="417"/>
      <c r="BX216" s="417"/>
      <c r="BY216" s="417"/>
      <c r="BZ216" s="417"/>
      <c r="CA216" s="417"/>
      <c r="CB216" s="417"/>
      <c r="CC216" s="417"/>
      <c r="CD216" s="282"/>
      <c r="CE216" s="417"/>
      <c r="CF216" s="417"/>
      <c r="CG216" s="417"/>
      <c r="CH216" s="417"/>
      <c r="CI216" s="417"/>
      <c r="CJ216" s="417"/>
      <c r="CK216" s="417"/>
      <c r="CL216" s="417"/>
      <c r="CM216" s="417"/>
      <c r="CN216" s="417"/>
      <c r="CO216" s="417"/>
      <c r="CP216" s="417"/>
      <c r="CQ216" s="417"/>
      <c r="CR216" s="417"/>
      <c r="CS216" s="282"/>
    </row>
    <row r="217" spans="1:257" ht="15" customHeight="1">
      <c r="A217" s="316">
        <v>45548</v>
      </c>
      <c r="B217" s="288" t="s">
        <v>719</v>
      </c>
      <c r="C217" s="289" t="s">
        <v>720</v>
      </c>
      <c r="D217" s="417"/>
      <c r="E217" s="417"/>
      <c r="F217" s="417"/>
      <c r="G217" s="417"/>
      <c r="H217" s="417"/>
      <c r="I217" s="417"/>
      <c r="J217" s="417"/>
      <c r="K217" s="417"/>
      <c r="L217" s="417"/>
      <c r="M217" s="417"/>
      <c r="N217" s="417"/>
      <c r="O217" s="417"/>
      <c r="P217" s="417"/>
      <c r="Q217" s="417"/>
      <c r="R217" s="282"/>
      <c r="S217" s="417"/>
      <c r="T217" s="417"/>
      <c r="U217" s="417"/>
      <c r="V217" s="417"/>
      <c r="W217" s="417"/>
      <c r="X217" s="417"/>
      <c r="Z217" s="417"/>
      <c r="AA217" s="417"/>
      <c r="AB217" s="417"/>
      <c r="AD217" s="417"/>
      <c r="AE217" s="282"/>
      <c r="AG217" s="417"/>
      <c r="AH217" s="417"/>
      <c r="AI217" s="417"/>
      <c r="AJ217" s="417"/>
      <c r="AK217" s="417"/>
      <c r="AL217" s="506">
        <v>4179615</v>
      </c>
      <c r="AM217" s="417"/>
      <c r="AN217" s="282"/>
      <c r="AO217" s="417"/>
      <c r="AP217" s="417"/>
      <c r="AQ217" s="417"/>
      <c r="AR217" s="417"/>
      <c r="AS217" s="417"/>
      <c r="AV217" s="417"/>
      <c r="AX217" s="417"/>
      <c r="AY217" s="417"/>
      <c r="BA217" s="417"/>
      <c r="BB217" s="417"/>
      <c r="BC217" s="417"/>
      <c r="BD217" s="417"/>
      <c r="BE217" s="417"/>
      <c r="BG217" s="417"/>
      <c r="BH217" s="417"/>
      <c r="BI217" s="417"/>
      <c r="BJ217" s="417"/>
      <c r="BK217" s="417"/>
      <c r="BL217" s="417"/>
      <c r="BM217" s="417"/>
      <c r="BN217" s="282"/>
      <c r="BO217" s="417"/>
      <c r="BP217" s="417"/>
      <c r="BQ217" s="417"/>
      <c r="BR217" s="417"/>
      <c r="BS217" s="417"/>
      <c r="BT217" s="417"/>
      <c r="BU217" s="417"/>
      <c r="BV217" s="417"/>
      <c r="BW217" s="417"/>
      <c r="BX217" s="417"/>
      <c r="BY217" s="417"/>
      <c r="BZ217" s="417"/>
      <c r="CA217" s="417"/>
      <c r="CB217" s="417"/>
      <c r="CC217" s="417"/>
      <c r="CD217" s="282"/>
      <c r="CE217" s="417"/>
      <c r="CF217" s="417"/>
      <c r="CG217" s="417"/>
      <c r="CH217" s="417"/>
      <c r="CI217" s="417"/>
      <c r="CJ217" s="417"/>
      <c r="CK217" s="417"/>
      <c r="CL217" s="417"/>
      <c r="CM217" s="417"/>
      <c r="CN217" s="417"/>
      <c r="CO217" s="417"/>
      <c r="CP217" s="417"/>
      <c r="CQ217" s="417"/>
      <c r="CR217" s="417"/>
      <c r="CS217" s="282"/>
    </row>
    <row r="218" spans="1:257" ht="15" customHeight="1">
      <c r="A218" s="316">
        <v>45548</v>
      </c>
      <c r="B218" s="419" t="s">
        <v>721</v>
      </c>
      <c r="C218" s="289" t="s">
        <v>722</v>
      </c>
      <c r="D218" s="417"/>
      <c r="E218" s="417"/>
      <c r="F218" s="417"/>
      <c r="G218" s="417"/>
      <c r="H218" s="417"/>
      <c r="I218" s="417"/>
      <c r="J218" s="417"/>
      <c r="K218" s="417"/>
      <c r="L218" s="417"/>
      <c r="M218" s="417"/>
      <c r="N218" s="417"/>
      <c r="O218" s="417"/>
      <c r="P218" s="417"/>
      <c r="Q218" s="417"/>
      <c r="R218" s="282"/>
      <c r="S218" s="417"/>
      <c r="T218" s="417"/>
      <c r="U218" s="417"/>
      <c r="V218" s="417"/>
      <c r="W218" s="417"/>
      <c r="X218" s="417"/>
      <c r="Z218" s="417"/>
      <c r="AA218" s="417"/>
      <c r="AB218" s="417"/>
      <c r="AD218" s="417"/>
      <c r="AE218" s="282"/>
      <c r="AG218" s="417"/>
      <c r="AH218" s="417"/>
      <c r="AI218" s="417"/>
      <c r="AJ218" s="417"/>
      <c r="AK218" s="417"/>
      <c r="AL218" s="282">
        <v>100196.25</v>
      </c>
      <c r="AM218" s="417"/>
      <c r="AN218" s="282"/>
      <c r="AO218" s="417"/>
      <c r="AP218" s="417"/>
      <c r="AQ218" s="417"/>
      <c r="AR218" s="417"/>
      <c r="AS218" s="417"/>
      <c r="AV218" s="417"/>
      <c r="AX218" s="417"/>
      <c r="AY218" s="417"/>
      <c r="BA218" s="417"/>
      <c r="BB218" s="417"/>
      <c r="BC218" s="417"/>
      <c r="BD218" s="417"/>
      <c r="BE218" s="417"/>
      <c r="BG218" s="417"/>
      <c r="BH218" s="417"/>
      <c r="BI218" s="417"/>
      <c r="BJ218" s="417"/>
      <c r="BK218" s="417"/>
      <c r="BL218" s="417"/>
      <c r="BM218" s="417"/>
      <c r="BN218" s="282"/>
      <c r="BO218" s="417"/>
      <c r="BP218" s="417"/>
      <c r="BQ218" s="417"/>
      <c r="BR218" s="417"/>
      <c r="BS218" s="417"/>
      <c r="BT218" s="417"/>
      <c r="BU218" s="417"/>
      <c r="BV218" s="417"/>
      <c r="BW218" s="417"/>
      <c r="BX218" s="417"/>
      <c r="BY218" s="417"/>
      <c r="BZ218" s="417"/>
      <c r="CA218" s="417"/>
      <c r="CB218" s="417"/>
      <c r="CC218" s="417"/>
      <c r="CD218" s="282"/>
      <c r="CE218" s="417"/>
      <c r="CF218" s="417"/>
      <c r="CG218" s="417"/>
      <c r="CH218" s="417"/>
      <c r="CI218" s="417"/>
      <c r="CJ218" s="417"/>
      <c r="CK218" s="417"/>
      <c r="CL218" s="417"/>
      <c r="CM218" s="417"/>
      <c r="CN218" s="417"/>
      <c r="CO218" s="417"/>
      <c r="CP218" s="417"/>
      <c r="CQ218" s="417"/>
      <c r="CR218" s="417"/>
      <c r="CS218" s="282"/>
    </row>
    <row r="219" spans="1:257" ht="15" customHeight="1">
      <c r="A219" s="316">
        <v>45548</v>
      </c>
      <c r="B219" s="419" t="s">
        <v>723</v>
      </c>
      <c r="C219" s="289" t="s">
        <v>724</v>
      </c>
      <c r="D219" s="417"/>
      <c r="E219" s="417"/>
      <c r="F219" s="417"/>
      <c r="G219" s="417"/>
      <c r="H219" s="417"/>
      <c r="I219" s="417"/>
      <c r="J219" s="417"/>
      <c r="K219" s="417"/>
      <c r="L219" s="314"/>
      <c r="M219" s="314"/>
      <c r="N219" s="314"/>
      <c r="O219" s="314"/>
      <c r="P219" s="314"/>
      <c r="Q219" s="314"/>
      <c r="S219" s="417"/>
      <c r="T219" s="417"/>
      <c r="U219" s="417"/>
      <c r="V219" s="417"/>
      <c r="W219" s="417"/>
      <c r="X219" s="417"/>
      <c r="Z219" s="314"/>
      <c r="AA219" s="417"/>
      <c r="AB219" s="417"/>
      <c r="AD219" s="314"/>
      <c r="AG219" s="417"/>
      <c r="AH219" s="417"/>
      <c r="AI219" s="417"/>
      <c r="AJ219" s="417"/>
      <c r="AK219" s="314"/>
      <c r="AL219" s="314">
        <v>100196.25</v>
      </c>
      <c r="AM219" s="314"/>
      <c r="AO219" s="417"/>
      <c r="AP219" s="417"/>
      <c r="AQ219" s="417"/>
      <c r="AR219" s="417"/>
      <c r="AS219" s="417"/>
      <c r="AV219" s="417"/>
      <c r="AX219" s="417"/>
      <c r="AY219" s="417"/>
      <c r="BA219" s="417"/>
      <c r="BB219" s="417"/>
      <c r="BC219" s="417"/>
      <c r="BD219" s="417"/>
      <c r="BE219" s="314"/>
      <c r="BG219" s="417"/>
      <c r="BH219" s="417"/>
      <c r="BI219" s="314"/>
      <c r="BJ219" s="314"/>
      <c r="BK219" s="417"/>
      <c r="BL219" s="417"/>
      <c r="BM219" s="314"/>
      <c r="BN219" s="417"/>
      <c r="BO219" s="417"/>
      <c r="BP219" s="417"/>
      <c r="BQ219" s="417"/>
      <c r="BR219" s="417"/>
      <c r="BS219" s="417"/>
      <c r="BT219" s="417"/>
      <c r="BU219" s="417"/>
      <c r="BV219" s="417"/>
      <c r="BW219" s="417"/>
      <c r="BX219" s="417"/>
      <c r="BY219" s="417"/>
      <c r="BZ219" s="417"/>
      <c r="CA219" s="417"/>
      <c r="CB219" s="417"/>
      <c r="CC219" s="417"/>
      <c r="CD219" s="417"/>
      <c r="CE219" s="417"/>
      <c r="CF219" s="417"/>
      <c r="CG219" s="417"/>
      <c r="CH219" s="417"/>
      <c r="CI219" s="417"/>
      <c r="CJ219" s="417"/>
      <c r="CK219" s="417"/>
      <c r="CL219" s="417"/>
      <c r="CM219" s="417"/>
      <c r="CN219" s="417"/>
      <c r="CO219" s="417"/>
      <c r="CP219" s="417"/>
      <c r="CQ219" s="417"/>
      <c r="CR219" s="417"/>
      <c r="CS219" s="418"/>
    </row>
    <row r="220" spans="1:257" ht="15" customHeight="1">
      <c r="B220" s="419"/>
      <c r="C220" s="289" t="s">
        <v>725</v>
      </c>
      <c r="D220" s="417"/>
      <c r="E220" s="417"/>
      <c r="F220" s="417"/>
      <c r="G220" s="417"/>
      <c r="H220" s="417"/>
      <c r="I220" s="417"/>
      <c r="J220" s="417"/>
      <c r="K220" s="417"/>
      <c r="L220" s="314"/>
      <c r="M220" s="314"/>
      <c r="N220" s="314"/>
      <c r="O220" s="314"/>
      <c r="P220" s="314"/>
      <c r="Q220" s="314"/>
      <c r="S220" s="417"/>
      <c r="T220" s="417"/>
      <c r="U220" s="417"/>
      <c r="V220" s="417"/>
      <c r="W220" s="417"/>
      <c r="X220" s="417"/>
      <c r="Z220" s="314"/>
      <c r="AA220" s="417"/>
      <c r="AB220" s="417"/>
      <c r="AD220" s="314"/>
      <c r="AG220" s="417"/>
      <c r="AH220" s="417"/>
      <c r="AI220" s="417"/>
      <c r="AJ220" s="417"/>
      <c r="AK220" s="314"/>
      <c r="AM220" s="314"/>
      <c r="AO220" s="417"/>
      <c r="AP220" s="417"/>
      <c r="AQ220" s="417"/>
      <c r="AR220" s="417"/>
      <c r="AS220" s="417"/>
      <c r="AV220" s="417"/>
      <c r="AX220" s="417"/>
      <c r="AY220" s="417"/>
      <c r="BA220" s="417"/>
      <c r="BB220" s="417"/>
      <c r="BC220" s="417"/>
      <c r="BD220" s="417"/>
      <c r="BE220" s="314"/>
      <c r="BG220" s="417"/>
      <c r="BH220" s="417"/>
      <c r="BI220" s="314"/>
      <c r="BJ220" s="314"/>
      <c r="BK220" s="417"/>
      <c r="BL220" s="417"/>
      <c r="BM220" s="314"/>
      <c r="BN220" s="417"/>
      <c r="BO220" s="417"/>
      <c r="BP220" s="283">
        <v>15045.720000000001</v>
      </c>
      <c r="BQ220" s="417"/>
      <c r="BR220" s="417"/>
      <c r="BS220" s="417"/>
      <c r="BT220" s="417"/>
      <c r="BU220" s="417"/>
      <c r="BV220" s="417"/>
      <c r="BW220" s="417"/>
      <c r="BX220" s="417"/>
      <c r="BY220" s="417"/>
      <c r="BZ220" s="417"/>
      <c r="CA220" s="417"/>
      <c r="CB220" s="417"/>
      <c r="CC220" s="417"/>
      <c r="CD220" s="417"/>
      <c r="CE220" s="417"/>
      <c r="CF220" s="417"/>
      <c r="CG220" s="417"/>
      <c r="CH220" s="417"/>
      <c r="CI220" s="417"/>
      <c r="CJ220" s="417"/>
      <c r="CK220" s="417"/>
      <c r="CL220" s="417"/>
      <c r="CM220" s="417"/>
      <c r="CN220" s="417"/>
      <c r="CO220" s="417"/>
      <c r="CP220" s="417"/>
      <c r="CQ220" s="417"/>
      <c r="CR220" s="417"/>
      <c r="CS220" s="418"/>
    </row>
    <row r="221" spans="1:257" s="603" customFormat="1" ht="14.25" customHeight="1">
      <c r="A221" s="604">
        <v>45558</v>
      </c>
      <c r="B221" s="311" t="s">
        <v>726</v>
      </c>
      <c r="C221" s="367" t="s">
        <v>727</v>
      </c>
      <c r="D221" s="600"/>
      <c r="E221" s="600"/>
      <c r="F221" s="600"/>
      <c r="G221" s="600"/>
      <c r="H221" s="600"/>
      <c r="I221" s="600"/>
      <c r="J221" s="600"/>
      <c r="K221" s="600"/>
      <c r="L221" s="605"/>
      <c r="M221" s="605"/>
      <c r="N221" s="605"/>
      <c r="O221" s="605"/>
      <c r="P221" s="605"/>
      <c r="Q221" s="605"/>
      <c r="R221" s="605"/>
      <c r="S221" s="600"/>
      <c r="T221" s="600"/>
      <c r="U221" s="600"/>
      <c r="V221" s="600"/>
      <c r="W221" s="600"/>
      <c r="X221" s="600"/>
      <c r="Y221" s="605"/>
      <c r="Z221" s="605"/>
      <c r="AA221" s="600"/>
      <c r="AB221" s="600"/>
      <c r="AC221" s="605"/>
      <c r="AD221" s="605"/>
      <c r="AE221" s="605"/>
      <c r="AF221" s="601"/>
      <c r="AG221" s="600"/>
      <c r="AH221" s="600"/>
      <c r="AI221" s="600"/>
      <c r="AJ221" s="600"/>
      <c r="AK221" s="605"/>
      <c r="AL221" s="605"/>
      <c r="AM221" s="605"/>
      <c r="AN221" s="605"/>
      <c r="AO221" s="600"/>
      <c r="AP221" s="600"/>
      <c r="AQ221" s="600"/>
      <c r="AR221" s="600"/>
      <c r="AS221" s="600"/>
      <c r="AT221" s="605"/>
      <c r="AU221" s="605"/>
      <c r="AV221" s="600"/>
      <c r="AW221" s="605"/>
      <c r="AX221" s="600"/>
      <c r="AY221" s="603" t="s">
        <v>728</v>
      </c>
      <c r="AZ221" s="605"/>
      <c r="BA221" s="600"/>
      <c r="BB221" s="600"/>
      <c r="BC221" s="600"/>
      <c r="BD221" s="600"/>
      <c r="BE221" s="605"/>
      <c r="BF221" s="605"/>
      <c r="BG221" s="600"/>
      <c r="BH221" s="600"/>
      <c r="BI221" s="605"/>
      <c r="BJ221" s="605"/>
      <c r="BK221" s="600"/>
      <c r="BL221" s="600"/>
      <c r="BM221" s="605"/>
      <c r="BN221" s="600"/>
      <c r="BO221" s="600"/>
      <c r="BP221" s="600"/>
      <c r="BQ221" s="600"/>
      <c r="BR221" s="600"/>
      <c r="BS221" s="600"/>
      <c r="BT221" s="600"/>
      <c r="BU221" s="600"/>
      <c r="BV221" s="600"/>
      <c r="BW221" s="600"/>
      <c r="BX221" s="600"/>
      <c r="BY221" s="600"/>
      <c r="BZ221" s="600"/>
      <c r="CA221" s="600"/>
      <c r="CB221" s="600"/>
      <c r="CC221" s="600"/>
      <c r="CD221" s="600"/>
      <c r="CE221" s="600"/>
      <c r="CF221" s="600"/>
      <c r="CG221" s="600"/>
      <c r="CH221" s="600"/>
      <c r="CI221" s="600"/>
      <c r="CJ221" s="600"/>
      <c r="CK221" s="600"/>
      <c r="CL221" s="600"/>
      <c r="CM221" s="600"/>
      <c r="CN221" s="600"/>
      <c r="CO221" s="600"/>
      <c r="CP221" s="600"/>
      <c r="CQ221" s="600"/>
      <c r="CR221" s="600"/>
      <c r="CS221" s="602"/>
      <c r="CT221" s="602"/>
    </row>
    <row r="222" spans="1:257">
      <c r="B222" s="288"/>
      <c r="C222" s="289"/>
    </row>
    <row r="223" spans="1:257" s="466" customFormat="1">
      <c r="A223" s="462">
        <v>45560</v>
      </c>
      <c r="B223" s="463" t="s">
        <v>729</v>
      </c>
      <c r="C223" s="294" t="s">
        <v>730</v>
      </c>
      <c r="D223" s="465"/>
      <c r="H223" s="465"/>
      <c r="I223" s="465"/>
      <c r="J223" s="465"/>
      <c r="R223" s="467"/>
      <c r="Y223" s="467"/>
      <c r="Z223" s="467"/>
      <c r="AC223" s="467"/>
      <c r="AE223" s="467"/>
      <c r="AF223" s="468"/>
      <c r="AL223" s="473"/>
      <c r="AN223" s="467"/>
      <c r="AP223" s="467"/>
      <c r="AT223" s="467"/>
      <c r="AU223" s="467"/>
      <c r="AW223" s="467"/>
      <c r="AZ223" s="467"/>
      <c r="BE223" s="467"/>
      <c r="BF223" s="467"/>
      <c r="BN223" s="467"/>
      <c r="BS223" s="467"/>
      <c r="BU223" s="468">
        <v>21450</v>
      </c>
      <c r="CD223" s="467"/>
      <c r="CE223" s="465"/>
      <c r="CF223" s="465"/>
      <c r="CG223" s="465"/>
      <c r="CH223" s="465"/>
      <c r="CI223" s="465"/>
      <c r="CJ223" s="465"/>
      <c r="CK223" s="465"/>
      <c r="CL223" s="465"/>
      <c r="CM223" s="465"/>
      <c r="CN223" s="465"/>
      <c r="CO223" s="465"/>
      <c r="CP223" s="465"/>
      <c r="CQ223" s="465"/>
      <c r="CR223" s="465"/>
      <c r="CS223" s="467"/>
    </row>
    <row r="224" spans="1:257">
      <c r="A224" s="316">
        <v>45562</v>
      </c>
      <c r="B224" s="288" t="s">
        <v>731</v>
      </c>
      <c r="C224" s="289" t="s">
        <v>732</v>
      </c>
      <c r="Z224" s="314"/>
      <c r="AL224" s="282"/>
      <c r="AP224" s="314"/>
      <c r="BE224" s="314"/>
      <c r="BS224" s="314"/>
      <c r="CE224" s="418">
        <v>1000000</v>
      </c>
      <c r="CT224" s="313"/>
    </row>
    <row r="225" spans="1:98">
      <c r="B225" s="288"/>
      <c r="C225" s="289"/>
      <c r="Z225" s="314"/>
      <c r="AP225" s="314"/>
      <c r="BE225" s="314"/>
      <c r="BS225" s="314"/>
      <c r="CE225" s="283"/>
      <c r="CT225" s="313"/>
    </row>
    <row r="226" spans="1:98" ht="15" customHeight="1">
      <c r="A226" s="818">
        <v>45565</v>
      </c>
      <c r="B226" s="288"/>
      <c r="C226" s="322" t="s">
        <v>733</v>
      </c>
      <c r="D226" s="417"/>
      <c r="E226" s="417"/>
      <c r="F226" s="417"/>
      <c r="G226" s="417"/>
      <c r="H226" s="417"/>
      <c r="I226" s="417"/>
      <c r="J226" s="417"/>
      <c r="K226" s="417"/>
      <c r="L226" s="314"/>
      <c r="M226" s="314"/>
      <c r="N226" s="314"/>
      <c r="O226" s="314"/>
      <c r="P226" s="314"/>
      <c r="Q226" s="314"/>
      <c r="S226" s="417"/>
      <c r="T226" s="417"/>
      <c r="U226" s="417"/>
      <c r="V226" s="417"/>
      <c r="W226" s="417"/>
      <c r="X226" s="417"/>
      <c r="Z226" s="314"/>
      <c r="AA226" s="417"/>
      <c r="AB226" s="417"/>
      <c r="AD226" s="314"/>
      <c r="AG226" s="417"/>
      <c r="AH226" s="417"/>
      <c r="AI226" s="417"/>
      <c r="AJ226" s="417"/>
      <c r="AK226" s="314"/>
      <c r="AM226" s="314"/>
      <c r="AO226" s="417"/>
      <c r="AP226" s="417"/>
      <c r="AQ226" s="417"/>
      <c r="AR226" s="417"/>
      <c r="AS226" s="417"/>
      <c r="AV226" s="417"/>
      <c r="AX226" s="417"/>
      <c r="AY226" s="417"/>
      <c r="BA226" s="417"/>
      <c r="BB226" s="417"/>
      <c r="BC226" s="417"/>
      <c r="BD226" s="314"/>
      <c r="BE226" s="417"/>
      <c r="BG226" s="417"/>
      <c r="BH226" s="314"/>
      <c r="BI226" s="314"/>
      <c r="BJ226" s="417"/>
      <c r="BK226" s="417">
        <v>1000</v>
      </c>
      <c r="BL226" s="314"/>
      <c r="BM226" s="417"/>
      <c r="BN226" s="417"/>
      <c r="BO226" s="417"/>
      <c r="BP226" s="417"/>
      <c r="BQ226" s="417"/>
      <c r="BR226" s="417"/>
      <c r="BS226" s="417"/>
      <c r="BT226" s="417"/>
      <c r="BU226" s="417"/>
      <c r="BV226" s="417"/>
      <c r="BW226" s="417"/>
      <c r="BX226" s="417"/>
      <c r="BY226" s="417"/>
      <c r="BZ226" s="417"/>
      <c r="CA226" s="417"/>
      <c r="CB226" s="417"/>
      <c r="CC226" s="417"/>
      <c r="CD226" s="417"/>
      <c r="CE226" s="417"/>
      <c r="CF226" s="417"/>
      <c r="CG226" s="417"/>
      <c r="CH226" s="417"/>
      <c r="CI226" s="417"/>
      <c r="CJ226" s="417"/>
      <c r="CK226" s="417"/>
      <c r="CL226" s="417"/>
      <c r="CM226" s="417"/>
      <c r="CN226" s="417"/>
      <c r="CO226" s="417"/>
      <c r="CP226" s="417"/>
      <c r="CQ226" s="417"/>
      <c r="CS226" s="418"/>
      <c r="CT226" s="313"/>
    </row>
    <row r="227" spans="1:98" s="510" customFormat="1" ht="15" customHeight="1">
      <c r="A227" s="818"/>
      <c r="B227" s="512"/>
      <c r="C227" s="364" t="s">
        <v>734</v>
      </c>
      <c r="D227" s="505"/>
      <c r="E227" s="505"/>
      <c r="F227" s="505"/>
      <c r="G227" s="505"/>
      <c r="H227" s="505"/>
      <c r="I227" s="505"/>
      <c r="J227" s="505"/>
      <c r="K227" s="505"/>
      <c r="L227" s="508"/>
      <c r="M227" s="508"/>
      <c r="N227" s="508"/>
      <c r="O227" s="508"/>
      <c r="P227" s="508"/>
      <c r="Q227" s="508"/>
      <c r="R227" s="508"/>
      <c r="S227" s="505"/>
      <c r="T227" s="505"/>
      <c r="U227" s="505"/>
      <c r="V227" s="505"/>
      <c r="W227" s="505"/>
      <c r="X227" s="505"/>
      <c r="Y227" s="508"/>
      <c r="Z227" s="508"/>
      <c r="AA227" s="505"/>
      <c r="AB227" s="505"/>
      <c r="AC227" s="508"/>
      <c r="AD227" s="508"/>
      <c r="AE227" s="508"/>
      <c r="AF227" s="507"/>
      <c r="AG227" s="505"/>
      <c r="AH227" s="505"/>
      <c r="AI227" s="505"/>
      <c r="AJ227" s="505"/>
      <c r="AK227" s="508"/>
      <c r="AL227" s="506"/>
      <c r="AM227" s="508"/>
      <c r="AN227" s="508"/>
      <c r="AO227" s="505"/>
      <c r="AP227" s="505"/>
      <c r="AQ227" s="505"/>
      <c r="AR227" s="505"/>
      <c r="AS227" s="505"/>
      <c r="AT227" s="508"/>
      <c r="AU227" s="508"/>
      <c r="AV227" s="505"/>
      <c r="AW227" s="508"/>
      <c r="AX227" s="505"/>
      <c r="AY227" s="505"/>
      <c r="AZ227" s="508"/>
      <c r="BA227" s="505"/>
      <c r="BB227" s="505"/>
      <c r="BC227" s="505"/>
      <c r="BD227" s="505"/>
      <c r="BE227" s="508"/>
      <c r="BF227" s="508"/>
      <c r="BG227" s="505"/>
      <c r="BH227" s="505"/>
      <c r="BI227" s="508"/>
      <c r="BJ227" s="508"/>
      <c r="BK227" s="505">
        <v>9160</v>
      </c>
      <c r="BL227" s="505"/>
      <c r="BM227" s="508"/>
      <c r="BN227" s="505"/>
      <c r="BO227" s="505"/>
      <c r="BP227" s="505"/>
      <c r="BQ227" s="505"/>
      <c r="BR227" s="505"/>
      <c r="BS227" s="505"/>
      <c r="BT227" s="505"/>
      <c r="BU227" s="505"/>
      <c r="BV227" s="505"/>
      <c r="BW227" s="505"/>
      <c r="BX227" s="505"/>
      <c r="BY227" s="505"/>
      <c r="BZ227" s="505"/>
      <c r="CA227" s="505"/>
      <c r="CB227" s="505"/>
      <c r="CC227" s="505"/>
      <c r="CD227" s="505"/>
      <c r="CE227" s="505"/>
      <c r="CF227" s="505"/>
      <c r="CG227" s="505"/>
      <c r="CH227" s="505"/>
      <c r="CI227" s="505"/>
      <c r="CJ227" s="505"/>
      <c r="CK227" s="505"/>
      <c r="CL227" s="505"/>
      <c r="CM227" s="505"/>
      <c r="CN227" s="505"/>
      <c r="CO227" s="505"/>
      <c r="CP227" s="505"/>
      <c r="CQ227" s="505"/>
      <c r="CR227" s="505"/>
      <c r="CS227" s="509"/>
      <c r="CT227" s="509"/>
    </row>
    <row r="228" spans="1:98" ht="15" customHeight="1">
      <c r="A228" s="316">
        <v>45568</v>
      </c>
      <c r="B228" s="324" t="s">
        <v>735</v>
      </c>
      <c r="C228" s="289" t="s">
        <v>736</v>
      </c>
      <c r="D228" s="417"/>
      <c r="E228" s="417"/>
      <c r="F228" s="417"/>
      <c r="G228" s="417"/>
      <c r="H228" s="417"/>
      <c r="I228" s="417"/>
      <c r="J228" s="417"/>
      <c r="K228" s="417"/>
      <c r="L228" s="314"/>
      <c r="M228" s="314"/>
      <c r="N228" s="314"/>
      <c r="O228" s="314"/>
      <c r="P228" s="314"/>
      <c r="Q228" s="314"/>
      <c r="S228" s="417"/>
      <c r="T228" s="417"/>
      <c r="U228" s="417"/>
      <c r="V228" s="417"/>
      <c r="W228" s="417"/>
      <c r="X228" s="417"/>
      <c r="Z228" s="314"/>
      <c r="AA228" s="417"/>
      <c r="AB228" s="417"/>
      <c r="AD228" s="314"/>
      <c r="AG228" s="417"/>
      <c r="AH228" s="417"/>
      <c r="AI228" s="417"/>
      <c r="AJ228" s="417"/>
      <c r="AK228" s="314"/>
      <c r="AL228" s="282">
        <v>1149425.29</v>
      </c>
      <c r="AM228" s="314"/>
      <c r="AO228" s="417"/>
      <c r="AP228" s="417"/>
      <c r="AQ228" s="417"/>
      <c r="AR228" s="417"/>
      <c r="AS228" s="417"/>
      <c r="AV228" s="417"/>
      <c r="AX228" s="417"/>
      <c r="AY228" s="417"/>
      <c r="BA228" s="417"/>
      <c r="BB228" s="417"/>
      <c r="BC228" s="417"/>
      <c r="BD228" s="417"/>
      <c r="BE228" s="314"/>
      <c r="BG228" s="417"/>
      <c r="BH228" s="417"/>
      <c r="BI228" s="314"/>
      <c r="BJ228" s="314"/>
      <c r="BK228" s="417"/>
      <c r="BL228" s="417"/>
      <c r="BM228" s="314"/>
      <c r="BN228" s="417"/>
      <c r="BO228" s="417"/>
      <c r="BP228" s="417"/>
      <c r="BQ228" s="417"/>
      <c r="BR228" s="417"/>
      <c r="BS228" s="417"/>
      <c r="BT228" s="417"/>
      <c r="BU228" s="417"/>
      <c r="BV228" s="417"/>
      <c r="BW228" s="417"/>
      <c r="BX228" s="417"/>
      <c r="BY228" s="417"/>
      <c r="BZ228" s="417"/>
      <c r="CA228" s="417"/>
      <c r="CB228" s="417"/>
      <c r="CC228" s="417"/>
      <c r="CD228" s="417"/>
      <c r="CE228" s="417"/>
      <c r="CF228" s="417"/>
      <c r="CG228" s="417"/>
      <c r="CH228" s="417"/>
      <c r="CI228" s="417"/>
      <c r="CJ228" s="417"/>
      <c r="CK228" s="417"/>
      <c r="CL228" s="417"/>
      <c r="CM228" s="417"/>
      <c r="CN228" s="417"/>
      <c r="CO228" s="417"/>
      <c r="CP228" s="417"/>
      <c r="CQ228" s="417"/>
      <c r="CR228" s="417"/>
      <c r="CS228" s="418"/>
    </row>
    <row r="229" spans="1:98" ht="15" customHeight="1">
      <c r="A229" s="316">
        <v>45568</v>
      </c>
      <c r="B229" s="324" t="s">
        <v>737</v>
      </c>
      <c r="C229" s="289" t="s">
        <v>738</v>
      </c>
      <c r="D229" s="417"/>
      <c r="E229" s="417"/>
      <c r="F229" s="417"/>
      <c r="G229" s="417"/>
      <c r="H229" s="417"/>
      <c r="I229" s="417"/>
      <c r="J229" s="417"/>
      <c r="K229" s="417"/>
      <c r="L229" s="314"/>
      <c r="M229" s="314"/>
      <c r="N229" s="314"/>
      <c r="O229" s="314"/>
      <c r="P229" s="314"/>
      <c r="Q229" s="314"/>
      <c r="S229" s="417"/>
      <c r="T229" s="417"/>
      <c r="U229" s="417"/>
      <c r="V229" s="417"/>
      <c r="W229" s="417"/>
      <c r="X229" s="417"/>
      <c r="Z229" s="314"/>
      <c r="AA229" s="417"/>
      <c r="AB229" s="417"/>
      <c r="AD229" s="314"/>
      <c r="AG229" s="417"/>
      <c r="AH229" s="417"/>
      <c r="AI229" s="417"/>
      <c r="AJ229" s="417"/>
      <c r="AK229" s="314"/>
      <c r="AL229" s="314">
        <v>1149425.29</v>
      </c>
      <c r="AM229" s="314"/>
      <c r="AO229" s="417"/>
      <c r="AP229" s="417"/>
      <c r="AQ229" s="417"/>
      <c r="AR229" s="417"/>
      <c r="AS229" s="417"/>
      <c r="AV229" s="417"/>
      <c r="AX229" s="417"/>
      <c r="AY229" s="417"/>
      <c r="BA229" s="417"/>
      <c r="BB229" s="417"/>
      <c r="BC229" s="417"/>
      <c r="BD229" s="417"/>
      <c r="BE229" s="314"/>
      <c r="BG229" s="417"/>
      <c r="BH229" s="417"/>
      <c r="BI229" s="314"/>
      <c r="BJ229" s="314"/>
      <c r="BK229" s="417"/>
      <c r="BL229" s="417"/>
      <c r="BM229" s="314"/>
      <c r="BN229" s="417"/>
      <c r="BO229" s="417"/>
      <c r="BP229" s="417"/>
      <c r="BQ229" s="417"/>
      <c r="BR229" s="417"/>
      <c r="BS229" s="417"/>
      <c r="BT229" s="417"/>
      <c r="BU229" s="417"/>
      <c r="BV229" s="417"/>
      <c r="BW229" s="417"/>
      <c r="BX229" s="417"/>
      <c r="BY229" s="417"/>
      <c r="BZ229" s="417"/>
      <c r="CA229" s="417"/>
      <c r="CB229" s="417"/>
      <c r="CC229" s="417"/>
      <c r="CD229" s="417"/>
      <c r="CE229" s="417"/>
      <c r="CF229" s="417"/>
      <c r="CG229" s="417"/>
      <c r="CH229" s="417"/>
      <c r="CI229" s="417"/>
      <c r="CJ229" s="417"/>
      <c r="CK229" s="417"/>
      <c r="CL229" s="417"/>
      <c r="CM229" s="417"/>
      <c r="CN229" s="417"/>
      <c r="CO229" s="417"/>
      <c r="CP229" s="417"/>
      <c r="CQ229" s="417"/>
      <c r="CR229" s="417"/>
      <c r="CS229" s="418"/>
    </row>
    <row r="230" spans="1:98" ht="15" customHeight="1">
      <c r="A230" s="316">
        <v>45568</v>
      </c>
      <c r="B230" s="288" t="s">
        <v>739</v>
      </c>
      <c r="C230" s="289" t="s">
        <v>740</v>
      </c>
      <c r="D230" s="417"/>
      <c r="E230" s="417"/>
      <c r="F230" s="417"/>
      <c r="G230" s="417"/>
      <c r="H230" s="417"/>
      <c r="I230" s="417"/>
      <c r="J230" s="417"/>
      <c r="K230" s="417"/>
      <c r="L230" s="314"/>
      <c r="M230" s="314"/>
      <c r="N230" s="314"/>
      <c r="O230" s="314"/>
      <c r="P230" s="314"/>
      <c r="Q230" s="314"/>
      <c r="S230" s="417"/>
      <c r="T230" s="417"/>
      <c r="U230" s="417"/>
      <c r="V230" s="417"/>
      <c r="W230" s="417"/>
      <c r="X230" s="417"/>
      <c r="Z230" s="314"/>
      <c r="AA230" s="417"/>
      <c r="AB230" s="417"/>
      <c r="AD230" s="314"/>
      <c r="AG230" s="417"/>
      <c r="AH230" s="417"/>
      <c r="AI230" s="417"/>
      <c r="AJ230" s="417"/>
      <c r="AK230" s="314"/>
      <c r="AL230" s="282">
        <v>1149425.29</v>
      </c>
      <c r="AM230" s="314"/>
      <c r="AO230" s="417"/>
      <c r="AP230" s="417"/>
      <c r="AQ230" s="417"/>
      <c r="AR230" s="417"/>
      <c r="AS230" s="417"/>
      <c r="AV230" s="417"/>
      <c r="AX230" s="417"/>
      <c r="AY230" s="417"/>
      <c r="BA230" s="417"/>
      <c r="BB230" s="417"/>
      <c r="BC230" s="417"/>
      <c r="BD230" s="417"/>
      <c r="BE230" s="314"/>
      <c r="BG230" s="417"/>
      <c r="BH230" s="417"/>
      <c r="BI230" s="314"/>
      <c r="BJ230" s="314"/>
      <c r="BK230" s="417"/>
      <c r="BL230" s="417"/>
      <c r="BM230" s="314"/>
      <c r="BN230" s="417"/>
      <c r="BO230" s="417"/>
      <c r="BP230" s="417"/>
      <c r="BQ230" s="417"/>
      <c r="BR230" s="417"/>
      <c r="BS230" s="417"/>
      <c r="BT230" s="417"/>
      <c r="BU230" s="417"/>
      <c r="BV230" s="417"/>
      <c r="BW230" s="417"/>
      <c r="BX230" s="417"/>
      <c r="BY230" s="417"/>
      <c r="BZ230" s="417"/>
      <c r="CA230" s="417"/>
      <c r="CB230" s="417"/>
      <c r="CC230" s="417"/>
      <c r="CD230" s="417"/>
      <c r="CE230" s="417"/>
      <c r="CF230" s="417"/>
      <c r="CG230" s="417"/>
      <c r="CH230" s="417"/>
      <c r="CI230" s="417"/>
      <c r="CJ230" s="417"/>
      <c r="CK230" s="417"/>
      <c r="CL230" s="417"/>
      <c r="CM230" s="417"/>
      <c r="CN230" s="417"/>
      <c r="CO230" s="417"/>
      <c r="CP230" s="417"/>
      <c r="CQ230" s="417"/>
      <c r="CR230" s="417"/>
      <c r="CS230" s="418"/>
    </row>
    <row r="231" spans="1:98" ht="15" customHeight="1">
      <c r="A231" s="316">
        <v>45568</v>
      </c>
      <c r="B231" s="288" t="s">
        <v>741</v>
      </c>
      <c r="C231" s="289" t="s">
        <v>742</v>
      </c>
      <c r="D231" s="417"/>
      <c r="E231" s="417"/>
      <c r="F231" s="417"/>
      <c r="G231" s="417"/>
      <c r="H231" s="417"/>
      <c r="I231" s="417"/>
      <c r="J231" s="417"/>
      <c r="K231" s="417"/>
      <c r="L231" s="417"/>
      <c r="M231" s="314"/>
      <c r="N231" s="314"/>
      <c r="O231" s="314"/>
      <c r="P231" s="314"/>
      <c r="Q231" s="417"/>
      <c r="R231" s="417"/>
      <c r="S231" s="417"/>
      <c r="T231" s="417"/>
      <c r="U231" s="417"/>
      <c r="V231" s="314"/>
      <c r="W231" s="314"/>
      <c r="X231" s="417"/>
      <c r="Z231" s="314"/>
      <c r="AA231" s="314"/>
      <c r="AB231" s="314"/>
      <c r="AD231" s="417"/>
      <c r="AE231" s="417"/>
      <c r="AG231" s="417"/>
      <c r="AH231" s="417"/>
      <c r="AI231" s="417"/>
      <c r="AJ231" s="314"/>
      <c r="AK231" s="314"/>
      <c r="AL231" s="282">
        <v>1099784</v>
      </c>
      <c r="AM231" s="314"/>
      <c r="AO231" s="314"/>
      <c r="AP231" s="314"/>
      <c r="AQ231" s="417"/>
      <c r="AR231" s="417"/>
      <c r="AS231" s="417"/>
      <c r="AV231" s="417"/>
      <c r="AX231" s="417"/>
      <c r="AY231" s="417"/>
      <c r="BA231" s="417"/>
      <c r="BB231" s="417"/>
      <c r="BC231" s="417"/>
      <c r="BD231" s="314"/>
      <c r="BE231" s="417"/>
      <c r="BG231" s="417"/>
      <c r="BH231" s="417"/>
      <c r="BI231" s="417"/>
      <c r="BJ231" s="417"/>
      <c r="BK231" s="417"/>
      <c r="BL231" s="417"/>
      <c r="BM231" s="417"/>
      <c r="BN231" s="417"/>
      <c r="BO231" s="417"/>
      <c r="BP231" s="417"/>
      <c r="BQ231" s="314"/>
      <c r="BR231" s="314"/>
      <c r="BS231" s="417"/>
      <c r="BT231" s="417"/>
      <c r="BU231" s="417"/>
      <c r="BV231" s="417"/>
      <c r="BW231" s="417"/>
      <c r="BX231" s="417"/>
      <c r="BY231" s="417"/>
      <c r="BZ231" s="417"/>
      <c r="CA231" s="314"/>
      <c r="CB231" s="314"/>
      <c r="CC231" s="417"/>
      <c r="CD231" s="417"/>
      <c r="CE231" s="417"/>
      <c r="CF231" s="417"/>
      <c r="CG231" s="417"/>
      <c r="CH231" s="417"/>
      <c r="CI231" s="417"/>
      <c r="CJ231" s="417"/>
      <c r="CK231" s="417"/>
      <c r="CL231" s="417"/>
      <c r="CM231" s="417"/>
      <c r="CN231" s="417"/>
      <c r="CO231" s="417"/>
      <c r="CP231" s="417"/>
      <c r="CQ231" s="417"/>
      <c r="CS231" s="418"/>
      <c r="CT231" s="313"/>
    </row>
    <row r="232" spans="1:98" ht="15" customHeight="1">
      <c r="A232" s="316">
        <v>45573</v>
      </c>
      <c r="B232" s="288" t="s">
        <v>743</v>
      </c>
      <c r="C232" s="572" t="s">
        <v>744</v>
      </c>
      <c r="D232" s="417"/>
      <c r="E232" s="417"/>
      <c r="F232" s="417"/>
      <c r="G232" s="417"/>
      <c r="H232" s="417"/>
      <c r="I232" s="417"/>
      <c r="J232" s="417"/>
      <c r="K232" s="417"/>
      <c r="L232" s="417"/>
      <c r="M232" s="314"/>
      <c r="N232" s="314"/>
      <c r="O232" s="314"/>
      <c r="P232" s="314"/>
      <c r="Q232" s="417"/>
      <c r="R232" s="417"/>
      <c r="S232" s="417"/>
      <c r="T232" s="417"/>
      <c r="U232" s="417"/>
      <c r="V232" s="314"/>
      <c r="W232" s="314"/>
      <c r="X232" s="417"/>
      <c r="Z232" s="314"/>
      <c r="AA232" s="314"/>
      <c r="AB232" s="314"/>
      <c r="AD232" s="417"/>
      <c r="AE232" s="417"/>
      <c r="AG232" s="417"/>
      <c r="AH232" s="417"/>
      <c r="AI232" s="417"/>
      <c r="AJ232" s="314"/>
      <c r="AK232" s="314"/>
      <c r="AL232" s="313"/>
      <c r="AM232" s="314"/>
      <c r="AO232" s="314"/>
      <c r="AP232" s="314"/>
      <c r="AQ232" s="417"/>
      <c r="AR232" s="417"/>
      <c r="AS232" s="417"/>
      <c r="AU232" s="315">
        <v>977090</v>
      </c>
      <c r="AX232" s="417"/>
      <c r="AY232" s="417"/>
      <c r="BA232" s="417"/>
      <c r="BB232" s="417"/>
      <c r="BC232" s="417"/>
      <c r="BD232" s="314"/>
      <c r="BE232" s="417"/>
      <c r="BG232" s="417"/>
      <c r="BH232" s="417"/>
      <c r="BI232" s="417"/>
      <c r="BJ232" s="417"/>
      <c r="BK232" s="417"/>
      <c r="BL232" s="417"/>
      <c r="BM232" s="417"/>
      <c r="BN232" s="417"/>
      <c r="BO232" s="417"/>
      <c r="BP232" s="417"/>
      <c r="BQ232" s="314"/>
      <c r="BR232" s="314"/>
      <c r="BS232" s="417"/>
      <c r="BT232" s="417"/>
      <c r="BU232" s="417"/>
      <c r="BV232" s="417"/>
      <c r="BW232" s="417"/>
      <c r="BX232" s="417"/>
      <c r="BY232" s="417"/>
      <c r="BZ232" s="417"/>
      <c r="CA232" s="314"/>
      <c r="CB232" s="314"/>
      <c r="CC232" s="417"/>
      <c r="CD232" s="417"/>
      <c r="CE232" s="417"/>
      <c r="CF232" s="417"/>
      <c r="CG232" s="417"/>
      <c r="CH232" s="417"/>
      <c r="CI232" s="417"/>
      <c r="CJ232" s="417"/>
      <c r="CK232" s="417"/>
      <c r="CL232" s="417"/>
      <c r="CM232" s="417"/>
      <c r="CN232" s="417"/>
      <c r="CO232" s="417"/>
      <c r="CP232" s="417"/>
      <c r="CQ232" s="417"/>
      <c r="CS232" s="418"/>
      <c r="CT232" s="313"/>
    </row>
    <row r="233" spans="1:98">
      <c r="B233" s="288"/>
      <c r="C233" s="289" t="s">
        <v>745</v>
      </c>
      <c r="AM233" s="314"/>
      <c r="AU233" s="314">
        <v>4200</v>
      </c>
      <c r="BV233" s="314"/>
    </row>
    <row r="234" spans="1:98" ht="15" customHeight="1">
      <c r="A234" s="281"/>
      <c r="B234" s="288"/>
      <c r="C234" s="289" t="s">
        <v>746</v>
      </c>
      <c r="D234" s="417"/>
      <c r="E234" s="417"/>
      <c r="F234" s="417"/>
      <c r="G234" s="417"/>
      <c r="H234" s="417"/>
      <c r="I234" s="417"/>
      <c r="J234" s="417"/>
      <c r="K234" s="417"/>
      <c r="L234" s="417"/>
      <c r="M234" s="314"/>
      <c r="N234" s="314"/>
      <c r="O234" s="314"/>
      <c r="P234" s="314"/>
      <c r="Q234" s="417"/>
      <c r="R234" s="417"/>
      <c r="S234" s="417"/>
      <c r="T234" s="417"/>
      <c r="U234" s="417"/>
      <c r="V234" s="314"/>
      <c r="W234" s="314"/>
      <c r="X234" s="417"/>
      <c r="Z234" s="314"/>
      <c r="AA234" s="314"/>
      <c r="AB234" s="314"/>
      <c r="AD234" s="417"/>
      <c r="AE234" s="417"/>
      <c r="AG234" s="417"/>
      <c r="AH234" s="417"/>
      <c r="AI234" s="417"/>
      <c r="AJ234" s="314"/>
      <c r="AK234" s="282"/>
      <c r="AL234" s="313"/>
      <c r="AM234" s="314"/>
      <c r="AN234" s="417"/>
      <c r="AO234" s="314"/>
      <c r="AP234" s="314"/>
      <c r="AQ234" s="417"/>
      <c r="AR234" s="417"/>
      <c r="AS234" s="417"/>
      <c r="AV234" s="417"/>
      <c r="AX234" s="417"/>
      <c r="AY234" s="417"/>
      <c r="BA234" s="417"/>
      <c r="BB234" s="417"/>
      <c r="BC234" s="417"/>
      <c r="BD234" s="314"/>
      <c r="BE234" s="412"/>
      <c r="BG234" s="417"/>
      <c r="BH234" s="417"/>
      <c r="BI234" s="417"/>
      <c r="BJ234" s="417"/>
      <c r="BK234" s="417"/>
      <c r="BL234" s="417"/>
      <c r="BM234" s="417"/>
      <c r="BN234" s="417"/>
      <c r="BO234" s="417"/>
      <c r="BP234" s="417"/>
      <c r="BQ234" s="314"/>
      <c r="BR234" s="282"/>
      <c r="BS234" s="417">
        <v>13800</v>
      </c>
      <c r="BT234" s="417"/>
      <c r="BU234" s="417"/>
      <c r="BV234" s="417"/>
      <c r="BW234" s="417"/>
      <c r="BX234" s="417"/>
      <c r="BY234" s="417"/>
      <c r="BZ234" s="417"/>
      <c r="CA234" s="314"/>
      <c r="CB234" s="314"/>
      <c r="CC234" s="417"/>
      <c r="CD234" s="417"/>
      <c r="CE234" s="417"/>
      <c r="CF234" s="417"/>
      <c r="CG234" s="417"/>
      <c r="CH234" s="417"/>
      <c r="CI234" s="417"/>
      <c r="CJ234" s="417"/>
      <c r="CK234" s="417"/>
      <c r="CL234" s="417"/>
      <c r="CM234" s="417"/>
      <c r="CN234" s="417"/>
      <c r="CO234" s="417"/>
      <c r="CP234" s="417"/>
      <c r="CQ234" s="417"/>
      <c r="CS234" s="418"/>
      <c r="CT234" s="313"/>
    </row>
    <row r="235" spans="1:98" ht="15" customHeight="1">
      <c r="A235" s="281">
        <v>45576</v>
      </c>
      <c r="B235" s="288" t="s">
        <v>747</v>
      </c>
      <c r="C235" s="289" t="s">
        <v>748</v>
      </c>
      <c r="D235" s="417"/>
      <c r="E235" s="417"/>
      <c r="F235" s="417"/>
      <c r="G235" s="417"/>
      <c r="H235" s="417"/>
      <c r="I235" s="417"/>
      <c r="J235" s="417"/>
      <c r="K235" s="417"/>
      <c r="L235" s="417"/>
      <c r="M235" s="314"/>
      <c r="N235" s="314"/>
      <c r="O235" s="314"/>
      <c r="P235" s="314"/>
      <c r="Q235" s="417"/>
      <c r="R235" s="417"/>
      <c r="S235" s="417"/>
      <c r="T235" s="417"/>
      <c r="U235" s="417"/>
      <c r="V235" s="314"/>
      <c r="W235" s="314"/>
      <c r="X235" s="417"/>
      <c r="Z235" s="314"/>
      <c r="AA235" s="314"/>
      <c r="AB235" s="314"/>
      <c r="AD235" s="417"/>
      <c r="AE235" s="417"/>
      <c r="AG235" s="417"/>
      <c r="AH235" s="417"/>
      <c r="AI235" s="417"/>
      <c r="AJ235" s="314"/>
      <c r="AK235" s="282"/>
      <c r="AL235" s="313"/>
      <c r="AM235" s="314">
        <v>800000</v>
      </c>
      <c r="AN235" s="417"/>
      <c r="AO235" s="314"/>
      <c r="AP235" s="314"/>
      <c r="AQ235" s="417"/>
      <c r="AR235" s="417"/>
      <c r="AS235" s="417"/>
      <c r="AV235" s="417"/>
      <c r="AX235" s="417"/>
      <c r="AY235" s="417"/>
      <c r="BA235" s="417"/>
      <c r="BB235" s="417"/>
      <c r="BC235" s="417"/>
      <c r="BD235" s="314"/>
      <c r="BE235" s="412"/>
      <c r="BG235" s="417"/>
      <c r="BH235" s="417"/>
      <c r="BI235" s="417"/>
      <c r="BJ235" s="417"/>
      <c r="BK235" s="417"/>
      <c r="BL235" s="417"/>
      <c r="BM235" s="417"/>
      <c r="BN235" s="417"/>
      <c r="BO235" s="417"/>
      <c r="BP235" s="417"/>
      <c r="BQ235" s="314"/>
      <c r="BR235" s="282"/>
      <c r="BS235" s="417"/>
      <c r="BT235" s="417"/>
      <c r="BU235" s="417"/>
      <c r="BV235" s="417"/>
      <c r="BW235" s="417"/>
      <c r="BX235" s="417"/>
      <c r="BY235" s="417"/>
      <c r="BZ235" s="417"/>
      <c r="CA235" s="314"/>
      <c r="CB235" s="314"/>
      <c r="CC235" s="417"/>
      <c r="CD235" s="417"/>
      <c r="CE235" s="417"/>
      <c r="CF235" s="417"/>
      <c r="CG235" s="417"/>
      <c r="CH235" s="417"/>
      <c r="CI235" s="417"/>
      <c r="CJ235" s="417"/>
      <c r="CK235" s="417"/>
      <c r="CL235" s="417"/>
      <c r="CM235" s="417"/>
      <c r="CN235" s="417"/>
      <c r="CO235" s="417"/>
      <c r="CP235" s="417"/>
      <c r="CQ235" s="417"/>
      <c r="CS235" s="418"/>
      <c r="CT235" s="313"/>
    </row>
    <row r="236" spans="1:98" ht="15" customHeight="1">
      <c r="A236" s="281">
        <v>45579</v>
      </c>
      <c r="B236" s="288" t="s">
        <v>749</v>
      </c>
      <c r="C236" s="289" t="s">
        <v>750</v>
      </c>
      <c r="D236" s="417"/>
      <c r="E236" s="417"/>
      <c r="F236" s="417"/>
      <c r="G236" s="417"/>
      <c r="H236" s="417"/>
      <c r="I236" s="417"/>
      <c r="J236" s="417"/>
      <c r="K236" s="417"/>
      <c r="L236" s="417"/>
      <c r="M236" s="417"/>
      <c r="N236" s="417"/>
      <c r="O236" s="417"/>
      <c r="P236" s="417"/>
      <c r="Q236" s="417"/>
      <c r="S236" s="417"/>
      <c r="T236" s="417"/>
      <c r="U236" s="417"/>
      <c r="V236" s="417"/>
      <c r="W236" s="417"/>
      <c r="X236" s="417"/>
      <c r="Z236" s="417"/>
      <c r="AA236" s="417"/>
      <c r="AB236" s="417"/>
      <c r="AD236" s="314"/>
      <c r="AE236" s="417"/>
      <c r="AG236" s="417"/>
      <c r="AH236" s="417"/>
      <c r="AI236" s="417"/>
      <c r="AJ236" s="417"/>
      <c r="AK236" s="314"/>
      <c r="AL236" s="313"/>
      <c r="AM236" s="417"/>
      <c r="AN236" s="417"/>
      <c r="AO236" s="417"/>
      <c r="AP236" s="417"/>
      <c r="AQ236" s="417"/>
      <c r="AR236" s="417"/>
      <c r="AS236" s="417"/>
      <c r="AV236" s="417"/>
      <c r="AX236" s="417"/>
      <c r="AY236" s="417"/>
      <c r="BA236" s="417"/>
      <c r="BB236" s="417"/>
      <c r="BC236" s="417"/>
      <c r="BD236" s="417"/>
      <c r="BE236" s="417"/>
      <c r="BG236" s="417"/>
      <c r="BH236" s="417"/>
      <c r="BI236" s="417"/>
      <c r="BJ236" s="417"/>
      <c r="BK236" s="417"/>
      <c r="BL236" s="417"/>
      <c r="BM236" s="314"/>
      <c r="BN236" s="417"/>
      <c r="BO236" s="417"/>
      <c r="BP236" s="417"/>
      <c r="BQ236" s="417"/>
      <c r="BR236" s="417"/>
      <c r="BS236" s="417"/>
      <c r="BT236" s="417"/>
      <c r="BU236" s="417"/>
      <c r="BV236" s="417"/>
      <c r="BW236" s="417"/>
      <c r="BX236" s="417"/>
      <c r="BY236" s="417"/>
      <c r="BZ236" s="417"/>
      <c r="CA236" s="417"/>
      <c r="CB236" s="417"/>
      <c r="CC236" s="314"/>
      <c r="CD236" s="417">
        <f>63500-63500</f>
        <v>0</v>
      </c>
      <c r="CE236" s="417"/>
      <c r="CF236" s="417"/>
      <c r="CG236" s="417"/>
      <c r="CH236" s="417"/>
      <c r="CI236" s="417"/>
      <c r="CJ236" s="417"/>
      <c r="CK236" s="417"/>
      <c r="CL236" s="417"/>
      <c r="CM236" s="417"/>
      <c r="CN236" s="417"/>
      <c r="CO236" s="417"/>
      <c r="CP236" s="417"/>
      <c r="CQ236" s="417"/>
      <c r="CR236" s="314"/>
      <c r="CS236" s="418"/>
      <c r="CT236" s="313"/>
    </row>
    <row r="237" spans="1:98" ht="15" customHeight="1">
      <c r="A237" s="316">
        <v>45579</v>
      </c>
      <c r="B237" s="288" t="s">
        <v>751</v>
      </c>
      <c r="C237" s="289" t="s">
        <v>752</v>
      </c>
      <c r="D237" s="417"/>
      <c r="E237" s="417"/>
      <c r="F237" s="417"/>
      <c r="G237" s="417"/>
      <c r="H237" s="417"/>
      <c r="I237" s="417"/>
      <c r="J237" s="417"/>
      <c r="K237" s="417"/>
      <c r="L237" s="314"/>
      <c r="M237" s="314"/>
      <c r="N237" s="314"/>
      <c r="O237" s="314"/>
      <c r="P237" s="314"/>
      <c r="Q237" s="314"/>
      <c r="S237" s="417"/>
      <c r="T237" s="417"/>
      <c r="U237" s="417"/>
      <c r="V237" s="417"/>
      <c r="W237" s="417"/>
      <c r="X237" s="417"/>
      <c r="Z237" s="314"/>
      <c r="AA237" s="417"/>
      <c r="AB237" s="417"/>
      <c r="AD237" s="314"/>
      <c r="AG237" s="417"/>
      <c r="AH237" s="417"/>
      <c r="AI237" s="417"/>
      <c r="AJ237" s="417"/>
      <c r="AK237" s="314"/>
      <c r="AL237" s="282"/>
      <c r="AM237" s="314"/>
      <c r="AO237" s="417"/>
      <c r="AP237" s="417"/>
      <c r="AQ237" s="417"/>
      <c r="AR237" s="417"/>
      <c r="AS237" s="417"/>
      <c r="AV237" s="417"/>
      <c r="AX237" s="417"/>
      <c r="AY237" s="417"/>
      <c r="BA237" s="417"/>
      <c r="BB237" s="417"/>
      <c r="BC237" s="417"/>
      <c r="BD237" s="417"/>
      <c r="BE237" s="314"/>
      <c r="BF237" s="282"/>
      <c r="BG237" s="417"/>
      <c r="BH237" s="417"/>
      <c r="BI237" s="314"/>
      <c r="BJ237" s="314"/>
      <c r="BK237" s="417"/>
      <c r="BL237" s="417"/>
      <c r="BM237" s="314"/>
      <c r="BN237" s="417"/>
      <c r="BO237" s="417"/>
      <c r="BP237" s="417"/>
      <c r="BQ237" s="417"/>
      <c r="BR237" s="417"/>
      <c r="BS237" s="412"/>
      <c r="BT237" s="417"/>
      <c r="BU237" s="417"/>
      <c r="BV237" s="417"/>
      <c r="BW237" s="417"/>
      <c r="BX237" s="417"/>
      <c r="BY237" s="417"/>
      <c r="BZ237" s="417"/>
      <c r="CA237" s="417"/>
      <c r="CB237" s="417"/>
      <c r="CC237" s="417"/>
      <c r="CD237" s="417"/>
      <c r="CE237" s="417"/>
      <c r="CF237" s="417"/>
      <c r="CG237" s="417">
        <f>161400-161400</f>
        <v>0</v>
      </c>
      <c r="CH237" s="417"/>
      <c r="CI237" s="417"/>
      <c r="CJ237" s="417"/>
      <c r="CK237" s="417"/>
      <c r="CL237" s="417"/>
      <c r="CM237" s="417"/>
      <c r="CN237" s="417"/>
      <c r="CO237" s="417"/>
      <c r="CP237" s="417"/>
      <c r="CQ237" s="417"/>
      <c r="CR237" s="417"/>
      <c r="CS237" s="418"/>
    </row>
    <row r="238" spans="1:98" ht="15" customHeight="1">
      <c r="A238" s="316">
        <v>45580</v>
      </c>
      <c r="B238" s="288"/>
      <c r="C238" s="289"/>
      <c r="D238" s="283"/>
      <c r="E238" s="283"/>
      <c r="F238" s="283"/>
      <c r="G238" s="283"/>
      <c r="H238" s="283"/>
      <c r="I238" s="283"/>
      <c r="J238" s="283"/>
      <c r="K238" s="283"/>
      <c r="L238" s="282"/>
      <c r="M238" s="282"/>
      <c r="N238" s="282"/>
      <c r="O238" s="282"/>
      <c r="P238" s="282"/>
      <c r="Q238" s="282"/>
      <c r="R238" s="282"/>
      <c r="S238" s="283"/>
      <c r="T238" s="283"/>
      <c r="U238" s="283"/>
      <c r="V238" s="283"/>
      <c r="W238" s="283"/>
      <c r="X238" s="283"/>
      <c r="Y238" s="282"/>
      <c r="Z238" s="282"/>
      <c r="AA238" s="283"/>
      <c r="AB238" s="283"/>
      <c r="AC238" s="282"/>
      <c r="AD238" s="282"/>
      <c r="AE238" s="282"/>
      <c r="AF238" s="355"/>
      <c r="AG238" s="283"/>
      <c r="AH238" s="283"/>
      <c r="AI238" s="283"/>
      <c r="AJ238" s="283"/>
      <c r="AK238" s="282"/>
      <c r="AL238" s="282"/>
      <c r="AM238" s="282"/>
      <c r="AN238" s="282"/>
      <c r="AO238" s="283"/>
      <c r="AP238" s="283"/>
      <c r="AQ238" s="283"/>
      <c r="AR238" s="283"/>
      <c r="AS238" s="283"/>
      <c r="AT238" s="282"/>
      <c r="AU238" s="282"/>
      <c r="AV238" s="283"/>
      <c r="AW238" s="282"/>
      <c r="AX238" s="283"/>
      <c r="AY238" s="283"/>
      <c r="AZ238" s="282"/>
      <c r="BA238" s="283"/>
      <c r="BB238" s="283"/>
      <c r="BC238" s="283"/>
      <c r="BD238" s="283"/>
      <c r="BE238" s="282"/>
      <c r="BF238" s="282"/>
      <c r="BG238" s="283"/>
      <c r="BH238" s="283"/>
      <c r="BI238" s="282"/>
      <c r="BJ238" s="282"/>
      <c r="BK238" s="283"/>
      <c r="BL238" s="283"/>
      <c r="BM238" s="282"/>
      <c r="BN238" s="283"/>
      <c r="BO238" s="283"/>
      <c r="BP238" s="283"/>
      <c r="BQ238" s="283"/>
      <c r="BR238" s="283"/>
      <c r="BS238" s="283"/>
      <c r="BT238" s="283"/>
      <c r="BU238" s="418"/>
      <c r="BV238" s="418"/>
      <c r="BW238" s="418"/>
      <c r="BX238" s="418"/>
      <c r="BY238" s="418"/>
      <c r="BZ238" s="418"/>
      <c r="CA238" s="418"/>
      <c r="CB238" s="418"/>
      <c r="CC238" s="418"/>
      <c r="CD238" s="418"/>
      <c r="CE238" s="418"/>
      <c r="CS238" s="418"/>
    </row>
    <row r="239" spans="1:98" s="360" customFormat="1" ht="15" customHeight="1">
      <c r="A239" s="623">
        <v>45580</v>
      </c>
      <c r="B239" s="624"/>
      <c r="C239" s="625" t="s">
        <v>753</v>
      </c>
      <c r="D239" s="626"/>
      <c r="E239" s="626"/>
      <c r="F239" s="626"/>
      <c r="G239" s="626"/>
      <c r="H239" s="626"/>
      <c r="I239" s="626"/>
      <c r="J239" s="626"/>
      <c r="K239" s="626"/>
      <c r="L239" s="362"/>
      <c r="M239" s="362"/>
      <c r="N239" s="362"/>
      <c r="O239" s="362"/>
      <c r="P239" s="362"/>
      <c r="Q239" s="362"/>
      <c r="R239" s="362"/>
      <c r="S239" s="626"/>
      <c r="T239" s="626"/>
      <c r="U239" s="626"/>
      <c r="V239" s="626"/>
      <c r="W239" s="626"/>
      <c r="X239" s="626"/>
      <c r="Y239" s="362"/>
      <c r="Z239" s="362"/>
      <c r="AA239" s="626"/>
      <c r="AB239" s="626"/>
      <c r="AC239" s="362"/>
      <c r="AD239" s="362"/>
      <c r="AE239" s="362"/>
      <c r="AF239" s="363"/>
      <c r="AG239" s="626"/>
      <c r="AH239" s="626"/>
      <c r="AI239" s="626"/>
      <c r="AJ239" s="626"/>
      <c r="AK239" s="362"/>
      <c r="AL239" s="361"/>
      <c r="AM239" s="362"/>
      <c r="AN239" s="362"/>
      <c r="AO239" s="626"/>
      <c r="AP239" s="626"/>
      <c r="AQ239" s="626"/>
      <c r="AR239" s="626"/>
      <c r="AS239" s="626"/>
      <c r="AT239" s="362"/>
      <c r="AU239" s="362"/>
      <c r="AV239" s="626"/>
      <c r="AW239" s="362"/>
      <c r="AX239" s="626"/>
      <c r="AY239" s="626"/>
      <c r="AZ239" s="362"/>
      <c r="BA239" s="626"/>
      <c r="BB239" s="626"/>
      <c r="BC239" s="626"/>
      <c r="BD239" s="626"/>
      <c r="BE239" s="362"/>
      <c r="BF239" s="361"/>
      <c r="BG239" s="626"/>
      <c r="BH239" s="626"/>
      <c r="BI239" s="362"/>
      <c r="BJ239" s="362"/>
      <c r="BK239" s="626"/>
      <c r="BL239" s="626"/>
      <c r="BM239" s="362"/>
      <c r="BN239" s="626"/>
      <c r="BO239" s="626"/>
      <c r="BP239" s="626"/>
      <c r="BQ239" s="626"/>
      <c r="BR239" s="626"/>
      <c r="BS239" s="627"/>
      <c r="BT239" s="626"/>
      <c r="BU239" s="626"/>
      <c r="BV239" s="626"/>
      <c r="BW239" s="626"/>
      <c r="BX239" s="626"/>
      <c r="BY239" s="626"/>
      <c r="BZ239" s="626"/>
      <c r="CA239" s="626"/>
      <c r="CB239" s="626"/>
      <c r="CC239" s="626"/>
      <c r="CD239" s="626"/>
      <c r="CE239" s="626"/>
      <c r="CF239" s="626"/>
      <c r="CG239" s="626"/>
      <c r="CH239" s="626"/>
      <c r="CI239" s="626"/>
      <c r="CJ239" s="626"/>
      <c r="CK239" s="626"/>
      <c r="CL239" s="626"/>
      <c r="CM239" s="626"/>
      <c r="CN239" s="626"/>
      <c r="CO239" s="626"/>
      <c r="CP239" s="626"/>
      <c r="CQ239" s="626"/>
      <c r="CR239" s="626"/>
      <c r="CS239" s="628"/>
      <c r="CT239" s="628"/>
    </row>
    <row r="240" spans="1:98" ht="15" customHeight="1">
      <c r="A240" s="281">
        <v>45580</v>
      </c>
      <c r="B240" s="288"/>
      <c r="C240" s="289" t="s">
        <v>754</v>
      </c>
      <c r="D240" s="453"/>
      <c r="E240" s="417"/>
      <c r="F240" s="314"/>
      <c r="G240" s="417"/>
      <c r="H240" s="417"/>
      <c r="I240" s="417"/>
      <c r="J240" s="417"/>
      <c r="K240" s="417"/>
      <c r="L240" s="314"/>
      <c r="M240" s="417"/>
      <c r="N240" s="417"/>
      <c r="O240" s="417"/>
      <c r="P240" s="417"/>
      <c r="Q240" s="417"/>
      <c r="S240" s="417"/>
      <c r="T240" s="417"/>
      <c r="U240" s="417"/>
      <c r="V240" s="314"/>
      <c r="W240" s="417"/>
      <c r="Z240" s="417"/>
      <c r="AA240" s="417"/>
      <c r="AB240" s="417"/>
      <c r="AD240" s="417"/>
      <c r="AE240" s="417"/>
      <c r="AG240" s="417"/>
      <c r="AH240" s="417"/>
      <c r="AI240" s="417"/>
      <c r="AJ240" s="417"/>
      <c r="AK240" s="412"/>
      <c r="AL240" s="417"/>
      <c r="AM240" s="417"/>
      <c r="AN240" s="417"/>
      <c r="AO240" s="417"/>
      <c r="AP240" s="417"/>
      <c r="AQ240" s="417"/>
      <c r="AR240" s="417"/>
      <c r="AS240" s="417"/>
      <c r="AV240" s="417"/>
      <c r="AW240" s="314">
        <v>10825</v>
      </c>
      <c r="AX240" s="417"/>
      <c r="AY240" s="417"/>
      <c r="BA240" s="417"/>
      <c r="BB240" s="417"/>
      <c r="BC240" s="417"/>
      <c r="BD240" s="417"/>
      <c r="BE240" s="417"/>
      <c r="BG240" s="417"/>
      <c r="BH240" s="417"/>
      <c r="BI240" s="417"/>
      <c r="BJ240" s="417"/>
      <c r="BK240" s="417"/>
      <c r="BL240" s="417"/>
      <c r="BM240" s="417"/>
      <c r="BN240" s="417"/>
      <c r="BO240" s="417"/>
      <c r="BP240" s="417"/>
      <c r="BQ240" s="314"/>
      <c r="BR240" s="417"/>
      <c r="BS240" s="417"/>
      <c r="BT240" s="417"/>
      <c r="BU240" s="417"/>
      <c r="BV240" s="417"/>
      <c r="BW240" s="417"/>
      <c r="BX240" s="417"/>
      <c r="BY240" s="417"/>
      <c r="BZ240" s="417"/>
      <c r="CA240" s="417"/>
      <c r="CB240" s="417"/>
      <c r="CC240" s="417"/>
      <c r="CD240" s="417"/>
      <c r="CE240" s="417"/>
      <c r="CF240" s="417"/>
      <c r="CG240" s="417"/>
      <c r="CH240" s="417"/>
      <c r="CI240" s="417"/>
      <c r="CJ240" s="417"/>
      <c r="CK240" s="417"/>
      <c r="CL240" s="417"/>
      <c r="CM240" s="417"/>
      <c r="CN240" s="417"/>
      <c r="CO240" s="417"/>
      <c r="CP240" s="417"/>
      <c r="CS240" s="313"/>
      <c r="CT240" s="313"/>
    </row>
    <row r="241" spans="1:98" ht="15" customHeight="1">
      <c r="A241" s="323">
        <v>45580</v>
      </c>
      <c r="B241" s="324" t="s">
        <v>755</v>
      </c>
      <c r="C241" s="289" t="s">
        <v>756</v>
      </c>
      <c r="D241" s="417"/>
      <c r="E241" s="417"/>
      <c r="F241" s="417"/>
      <c r="G241" s="417"/>
      <c r="H241" s="417"/>
      <c r="I241" s="417"/>
      <c r="J241" s="417"/>
      <c r="K241" s="417"/>
      <c r="L241" s="417"/>
      <c r="M241" s="417"/>
      <c r="N241" s="417"/>
      <c r="O241" s="417"/>
      <c r="P241" s="417"/>
      <c r="Q241" s="417"/>
      <c r="S241" s="417"/>
      <c r="T241" s="417"/>
      <c r="U241" s="417"/>
      <c r="V241" s="417"/>
      <c r="W241" s="417"/>
      <c r="X241" s="417"/>
      <c r="Z241" s="417"/>
      <c r="AA241" s="417"/>
      <c r="AB241" s="417"/>
      <c r="AD241" s="314"/>
      <c r="AE241" s="417"/>
      <c r="AG241" s="417"/>
      <c r="AH241" s="417"/>
      <c r="AI241" s="417"/>
      <c r="AJ241" s="417"/>
      <c r="AL241" s="417"/>
      <c r="AM241" s="314"/>
      <c r="AN241" s="315">
        <v>122400</v>
      </c>
      <c r="AO241" s="417"/>
      <c r="AP241" s="417"/>
      <c r="AQ241" s="417"/>
      <c r="AR241" s="417"/>
      <c r="AS241" s="417"/>
      <c r="AV241" s="417"/>
      <c r="AX241" s="417"/>
      <c r="AY241" s="417"/>
      <c r="BA241" s="417"/>
      <c r="BB241" s="417"/>
      <c r="BC241" s="417"/>
      <c r="BD241" s="417"/>
      <c r="BE241" s="417"/>
      <c r="BG241" s="417"/>
      <c r="BH241" s="417"/>
      <c r="BI241" s="417"/>
      <c r="BJ241" s="417"/>
      <c r="BK241" s="417"/>
      <c r="BL241" s="417"/>
      <c r="BM241" s="314"/>
      <c r="BN241" s="417"/>
      <c r="BO241" s="417"/>
      <c r="BP241" s="417"/>
      <c r="BQ241" s="417"/>
      <c r="BR241" s="417"/>
      <c r="BS241" s="417"/>
      <c r="BT241" s="417"/>
      <c r="BU241" s="417"/>
      <c r="BV241" s="417"/>
      <c r="BW241" s="417"/>
      <c r="BX241" s="417"/>
      <c r="BY241" s="417"/>
      <c r="BZ241" s="417"/>
      <c r="CA241" s="417"/>
      <c r="CB241" s="417"/>
      <c r="CC241" s="314"/>
      <c r="CD241" s="417"/>
      <c r="CE241" s="417"/>
      <c r="CF241" s="417"/>
      <c r="CG241" s="417"/>
      <c r="CH241" s="417"/>
      <c r="CI241" s="417"/>
      <c r="CJ241" s="417"/>
      <c r="CK241" s="417"/>
      <c r="CL241" s="417"/>
      <c r="CM241" s="417"/>
      <c r="CN241" s="417"/>
      <c r="CO241" s="417"/>
      <c r="CP241" s="417"/>
      <c r="CQ241" s="417"/>
      <c r="CR241" s="314"/>
      <c r="CS241" s="418"/>
      <c r="CT241" s="313"/>
    </row>
    <row r="242" spans="1:98" s="466" customFormat="1" ht="15" customHeight="1">
      <c r="A242" s="462"/>
      <c r="B242" s="596"/>
      <c r="C242" s="470" t="s">
        <v>757</v>
      </c>
      <c r="D242" s="472"/>
      <c r="E242" s="472"/>
      <c r="F242" s="472"/>
      <c r="G242" s="472"/>
      <c r="H242" s="472"/>
      <c r="I242" s="472"/>
      <c r="J242" s="472"/>
      <c r="K242" s="472"/>
      <c r="L242" s="467"/>
      <c r="M242" s="467"/>
      <c r="N242" s="467"/>
      <c r="O242" s="467"/>
      <c r="P242" s="467"/>
      <c r="Q242" s="467"/>
      <c r="R242" s="467"/>
      <c r="S242" s="472"/>
      <c r="T242" s="472"/>
      <c r="U242" s="472"/>
      <c r="V242" s="472"/>
      <c r="W242" s="472"/>
      <c r="X242" s="472"/>
      <c r="Y242" s="467"/>
      <c r="Z242" s="467"/>
      <c r="AA242" s="472"/>
      <c r="AB242" s="472"/>
      <c r="AC242" s="467"/>
      <c r="AD242" s="467"/>
      <c r="AE242" s="467"/>
      <c r="AF242" s="468"/>
      <c r="AG242" s="472"/>
      <c r="AH242" s="472"/>
      <c r="AI242" s="472"/>
      <c r="AJ242" s="472"/>
      <c r="AK242" s="467"/>
      <c r="AL242" s="473"/>
      <c r="AM242" s="467"/>
      <c r="AN242" s="467"/>
      <c r="AO242" s="472"/>
      <c r="AP242" s="472"/>
      <c r="AQ242" s="472"/>
      <c r="AR242" s="472"/>
      <c r="AS242" s="472"/>
      <c r="AT242" s="467"/>
      <c r="AU242" s="467"/>
      <c r="AV242" s="472"/>
      <c r="AW242" s="467"/>
      <c r="AX242" s="472"/>
      <c r="AY242" s="472"/>
      <c r="AZ242" s="467"/>
      <c r="BA242" s="472"/>
      <c r="BB242" s="472"/>
      <c r="BC242" s="472"/>
      <c r="BD242" s="472"/>
      <c r="BE242" s="467"/>
      <c r="BF242" s="467"/>
      <c r="BG242" s="472"/>
      <c r="BH242" s="472"/>
      <c r="BI242" s="467"/>
      <c r="BJ242" s="467"/>
      <c r="BK242" s="472"/>
      <c r="BL242" s="472"/>
      <c r="BM242" s="467"/>
      <c r="BN242" s="472"/>
      <c r="BO242" s="472"/>
      <c r="BP242" s="472"/>
      <c r="BQ242" s="472"/>
      <c r="BR242" s="472"/>
      <c r="BS242" s="480"/>
      <c r="BT242" s="472"/>
      <c r="BU242" s="472"/>
      <c r="BV242" s="472"/>
      <c r="BW242" s="472">
        <v>7200.01</v>
      </c>
      <c r="BX242" s="472"/>
      <c r="BY242" s="472"/>
      <c r="BZ242" s="472"/>
      <c r="CA242" s="472"/>
      <c r="CB242" s="472"/>
      <c r="CC242" s="472"/>
      <c r="CD242" s="472"/>
      <c r="CE242" s="472"/>
      <c r="CF242" s="472"/>
      <c r="CG242" s="472"/>
      <c r="CH242" s="472"/>
      <c r="CI242" s="472"/>
      <c r="CJ242" s="472"/>
      <c r="CK242" s="472"/>
      <c r="CL242" s="472"/>
      <c r="CM242" s="472"/>
      <c r="CN242" s="472"/>
      <c r="CO242" s="472"/>
      <c r="CP242" s="472"/>
      <c r="CQ242" s="472"/>
      <c r="CR242" s="472"/>
      <c r="CS242" s="465"/>
      <c r="CT242" s="465"/>
    </row>
    <row r="243" spans="1:98" ht="15" customHeight="1">
      <c r="B243" s="437"/>
      <c r="C243" s="289" t="s">
        <v>758</v>
      </c>
      <c r="D243" s="417"/>
      <c r="E243" s="417"/>
      <c r="F243" s="417"/>
      <c r="G243" s="417"/>
      <c r="H243" s="417"/>
      <c r="I243" s="417"/>
      <c r="J243" s="417"/>
      <c r="K243" s="417"/>
      <c r="L243" s="282"/>
      <c r="M243" s="282"/>
      <c r="N243" s="282"/>
      <c r="O243" s="282"/>
      <c r="P243" s="282"/>
      <c r="Q243" s="282"/>
      <c r="R243" s="282"/>
      <c r="S243" s="417"/>
      <c r="T243" s="417"/>
      <c r="U243" s="417"/>
      <c r="V243" s="417"/>
      <c r="W243" s="417"/>
      <c r="X243" s="417"/>
      <c r="Y243" s="282"/>
      <c r="Z243" s="282"/>
      <c r="AA243" s="417"/>
      <c r="AB243" s="417"/>
      <c r="AC243" s="282"/>
      <c r="AD243" s="282"/>
      <c r="AE243" s="282"/>
      <c r="AG243" s="417"/>
      <c r="AH243" s="417"/>
      <c r="AI243" s="417"/>
      <c r="AJ243" s="417"/>
      <c r="AK243" s="282"/>
      <c r="AL243" s="282"/>
      <c r="AM243" s="282"/>
      <c r="AN243" s="282"/>
      <c r="AO243" s="417"/>
      <c r="AP243" s="417"/>
      <c r="AQ243" s="417"/>
      <c r="AR243" s="417"/>
      <c r="AS243" s="417"/>
      <c r="AU243" s="282"/>
      <c r="AV243" s="417"/>
      <c r="AW243" s="282"/>
      <c r="AX243" s="417"/>
      <c r="AY243" s="417"/>
      <c r="AZ243" s="282"/>
      <c r="BA243" s="417"/>
      <c r="BB243" s="417"/>
      <c r="BC243" s="417"/>
      <c r="BD243" s="417"/>
      <c r="BE243" s="282"/>
      <c r="BF243" s="282"/>
      <c r="BG243" s="417"/>
      <c r="BH243" s="417"/>
      <c r="BI243" s="282"/>
      <c r="BJ243" s="282"/>
      <c r="BK243" s="417"/>
      <c r="BL243" s="417"/>
      <c r="BM243" s="282"/>
      <c r="BN243" s="417"/>
      <c r="BO243" s="417"/>
      <c r="BP243" s="417">
        <v>800</v>
      </c>
      <c r="BQ243" s="417"/>
      <c r="BR243" s="417"/>
      <c r="BS243" s="412"/>
      <c r="BT243" s="417"/>
      <c r="BU243" s="417"/>
      <c r="BV243" s="417"/>
      <c r="BW243" s="417"/>
      <c r="BX243" s="417"/>
      <c r="BY243" s="417"/>
      <c r="BZ243" s="417"/>
      <c r="CA243" s="417"/>
      <c r="CB243" s="417"/>
      <c r="CC243" s="417"/>
      <c r="CD243" s="417"/>
      <c r="CE243" s="417"/>
      <c r="CF243" s="417"/>
      <c r="CG243" s="417"/>
      <c r="CH243" s="417"/>
      <c r="CI243" s="417"/>
      <c r="CJ243" s="417"/>
      <c r="CK243" s="417"/>
      <c r="CL243" s="417"/>
      <c r="CM243" s="417"/>
      <c r="CN243" s="417"/>
      <c r="CO243" s="417"/>
      <c r="CP243" s="417"/>
      <c r="CQ243" s="417"/>
      <c r="CR243" s="417"/>
      <c r="CS243" s="418"/>
    </row>
    <row r="244" spans="1:98" ht="15" customHeight="1">
      <c r="B244" s="437"/>
      <c r="C244" s="289" t="s">
        <v>759</v>
      </c>
      <c r="D244" s="417"/>
      <c r="E244" s="417"/>
      <c r="F244" s="417"/>
      <c r="G244" s="417"/>
      <c r="H244" s="417"/>
      <c r="I244" s="417"/>
      <c r="J244" s="417"/>
      <c r="K244" s="417"/>
      <c r="L244" s="282"/>
      <c r="M244" s="282"/>
      <c r="N244" s="282"/>
      <c r="O244" s="282"/>
      <c r="P244" s="282"/>
      <c r="Q244" s="282"/>
      <c r="R244" s="282"/>
      <c r="S244" s="417"/>
      <c r="T244" s="417"/>
      <c r="U244" s="417"/>
      <c r="V244" s="417"/>
      <c r="W244" s="417"/>
      <c r="X244" s="417"/>
      <c r="Y244" s="282"/>
      <c r="Z244" s="282"/>
      <c r="AA244" s="417"/>
      <c r="AB244" s="417"/>
      <c r="AC244" s="282"/>
      <c r="AD244" s="282"/>
      <c r="AE244" s="282"/>
      <c r="AG244" s="417"/>
      <c r="AH244" s="417"/>
      <c r="AI244" s="417"/>
      <c r="AJ244" s="417"/>
      <c r="AK244" s="282"/>
      <c r="AL244" s="282"/>
      <c r="AM244" s="282"/>
      <c r="AN244" s="282"/>
      <c r="AO244" s="417"/>
      <c r="AP244" s="417"/>
      <c r="AQ244" s="417"/>
      <c r="AR244" s="417"/>
      <c r="AS244" s="417"/>
      <c r="AU244" s="282"/>
      <c r="AV244" s="417"/>
      <c r="AW244" s="282"/>
      <c r="AX244" s="417"/>
      <c r="AY244" s="417"/>
      <c r="AZ244" s="282"/>
      <c r="BA244" s="417"/>
      <c r="BB244" s="417"/>
      <c r="BC244" s="417"/>
      <c r="BD244" s="417"/>
      <c r="BE244" s="282"/>
      <c r="BF244" s="282"/>
      <c r="BG244" s="417"/>
      <c r="BH244" s="417"/>
      <c r="BI244" s="282"/>
      <c r="BJ244" s="282"/>
      <c r="BK244" s="417"/>
      <c r="BL244" s="417"/>
      <c r="BM244" s="282"/>
      <c r="BN244" s="417"/>
      <c r="BO244" s="417"/>
      <c r="BP244" s="417"/>
      <c r="BQ244" s="417"/>
      <c r="BR244" s="417"/>
      <c r="BS244" s="412">
        <v>7511.4</v>
      </c>
      <c r="BT244" s="417"/>
      <c r="BU244" s="417"/>
      <c r="BV244" s="417"/>
      <c r="BW244" s="417"/>
      <c r="BX244" s="417"/>
      <c r="BY244" s="417"/>
      <c r="BZ244" s="417"/>
      <c r="CA244" s="417"/>
      <c r="CB244" s="417"/>
      <c r="CC244" s="417"/>
      <c r="CD244" s="417"/>
      <c r="CE244" s="417"/>
      <c r="CF244" s="417"/>
      <c r="CG244" s="417"/>
      <c r="CH244" s="417"/>
      <c r="CI244" s="417"/>
      <c r="CJ244" s="417"/>
      <c r="CK244" s="417"/>
      <c r="CL244" s="417"/>
      <c r="CM244" s="417"/>
      <c r="CN244" s="417"/>
      <c r="CO244" s="417"/>
      <c r="CP244" s="417"/>
      <c r="CQ244" s="417"/>
      <c r="CR244" s="417"/>
      <c r="CS244" s="418"/>
    </row>
    <row r="245" spans="1:98" ht="15" customHeight="1">
      <c r="A245" s="316">
        <v>45583</v>
      </c>
      <c r="B245" s="288" t="s">
        <v>760</v>
      </c>
      <c r="C245" s="289" t="s">
        <v>761</v>
      </c>
      <c r="D245" s="417"/>
      <c r="E245" s="417"/>
      <c r="F245" s="417"/>
      <c r="G245" s="417"/>
      <c r="H245" s="417"/>
      <c r="I245" s="417"/>
      <c r="J245" s="417"/>
      <c r="K245" s="417"/>
      <c r="L245" s="417"/>
      <c r="M245" s="314"/>
      <c r="N245" s="314"/>
      <c r="O245" s="314"/>
      <c r="P245" s="314"/>
      <c r="Q245" s="417"/>
      <c r="R245" s="417"/>
      <c r="S245" s="417"/>
      <c r="T245" s="417"/>
      <c r="U245" s="417"/>
      <c r="V245" s="314"/>
      <c r="W245" s="314"/>
      <c r="X245" s="417"/>
      <c r="Z245" s="314"/>
      <c r="AA245" s="314"/>
      <c r="AB245" s="314"/>
      <c r="AD245" s="417"/>
      <c r="AE245" s="417"/>
      <c r="AG245" s="417"/>
      <c r="AH245" s="417"/>
      <c r="AI245" s="417"/>
      <c r="AJ245" s="314"/>
      <c r="AK245" s="314"/>
      <c r="AM245" s="314"/>
      <c r="AN245" s="417">
        <v>10000</v>
      </c>
      <c r="AO245" s="314"/>
      <c r="AP245" s="314"/>
      <c r="AQ245" s="417"/>
      <c r="AR245" s="417"/>
      <c r="AS245" s="417"/>
      <c r="AV245" s="417"/>
      <c r="AX245" s="417"/>
      <c r="AY245" s="417"/>
      <c r="BA245" s="417"/>
      <c r="BB245" s="417"/>
      <c r="BC245" s="417"/>
      <c r="BD245" s="314"/>
      <c r="BE245" s="417"/>
      <c r="BG245" s="417"/>
      <c r="BH245" s="417"/>
      <c r="BI245" s="417"/>
      <c r="BJ245" s="417"/>
      <c r="BK245" s="417"/>
      <c r="BL245" s="417"/>
      <c r="BM245" s="417"/>
      <c r="BN245" s="417"/>
      <c r="BO245" s="417"/>
      <c r="BP245" s="417"/>
      <c r="BQ245" s="314"/>
      <c r="BR245" s="314"/>
      <c r="BU245" s="417"/>
      <c r="BV245" s="417"/>
      <c r="BW245" s="417"/>
      <c r="BX245" s="417"/>
      <c r="BY245" s="417"/>
      <c r="BZ245" s="417"/>
      <c r="CA245" s="314"/>
      <c r="CB245" s="314"/>
      <c r="CC245" s="417"/>
      <c r="CD245" s="417"/>
      <c r="CE245" s="417"/>
      <c r="CF245" s="417"/>
      <c r="CG245" s="417"/>
      <c r="CH245" s="417"/>
      <c r="CI245" s="417"/>
      <c r="CJ245" s="417"/>
      <c r="CK245" s="417"/>
      <c r="CL245" s="417"/>
      <c r="CM245" s="417"/>
      <c r="CN245" s="417"/>
      <c r="CO245" s="417"/>
      <c r="CP245" s="417"/>
      <c r="CQ245" s="417"/>
      <c r="CS245" s="418"/>
      <c r="CT245" s="313"/>
    </row>
    <row r="246" spans="1:98" ht="15" customHeight="1">
      <c r="A246" s="316">
        <v>45583</v>
      </c>
      <c r="B246" s="288" t="s">
        <v>762</v>
      </c>
      <c r="C246" s="289" t="s">
        <v>763</v>
      </c>
      <c r="D246" s="417"/>
      <c r="E246" s="417"/>
      <c r="F246" s="417"/>
      <c r="G246" s="417"/>
      <c r="H246" s="417"/>
      <c r="I246" s="417"/>
      <c r="J246" s="417"/>
      <c r="K246" s="417"/>
      <c r="L246" s="417"/>
      <c r="M246" s="314"/>
      <c r="N246" s="314"/>
      <c r="O246" s="314"/>
      <c r="P246" s="314"/>
      <c r="Q246" s="417"/>
      <c r="R246" s="417"/>
      <c r="S246" s="417"/>
      <c r="T246" s="417"/>
      <c r="U246" s="417"/>
      <c r="V246" s="314"/>
      <c r="W246" s="314"/>
      <c r="X246" s="417"/>
      <c r="Z246" s="314"/>
      <c r="AA246" s="314"/>
      <c r="AB246" s="314"/>
      <c r="AD246" s="417"/>
      <c r="AE246" s="417"/>
      <c r="AG246" s="417"/>
      <c r="AH246" s="417"/>
      <c r="AI246" s="417"/>
      <c r="AJ246" s="314"/>
      <c r="AK246" s="314"/>
      <c r="AN246" s="417"/>
      <c r="AO246" s="314"/>
      <c r="AP246" s="314"/>
      <c r="AQ246" s="417"/>
      <c r="AR246" s="417"/>
      <c r="AS246" s="417"/>
      <c r="AU246" s="314">
        <v>416000</v>
      </c>
      <c r="AV246" s="417"/>
      <c r="AX246" s="417"/>
      <c r="AY246" s="417"/>
      <c r="BA246" s="417"/>
      <c r="BB246" s="417"/>
      <c r="BC246" s="417"/>
      <c r="BD246" s="314"/>
      <c r="BE246" s="417"/>
      <c r="BG246" s="417"/>
      <c r="BH246" s="417"/>
      <c r="BI246" s="417"/>
      <c r="BJ246" s="417"/>
      <c r="BK246" s="417"/>
      <c r="BL246" s="417"/>
      <c r="BM246" s="417"/>
      <c r="BN246" s="417"/>
      <c r="BO246" s="417"/>
      <c r="BP246" s="417"/>
      <c r="BQ246" s="314"/>
      <c r="BR246" s="314"/>
      <c r="BU246" s="417"/>
      <c r="BV246" s="417"/>
      <c r="BW246" s="417"/>
      <c r="BX246" s="417"/>
      <c r="BY246" s="417"/>
      <c r="BZ246" s="417"/>
      <c r="CA246" s="314"/>
      <c r="CB246" s="314"/>
      <c r="CC246" s="417"/>
      <c r="CD246" s="417"/>
      <c r="CE246" s="417"/>
      <c r="CF246" s="417"/>
      <c r="CG246" s="417"/>
      <c r="CH246" s="417"/>
      <c r="CI246" s="417"/>
      <c r="CJ246" s="417"/>
      <c r="CK246" s="417"/>
      <c r="CL246" s="417"/>
      <c r="CM246" s="417"/>
      <c r="CN246" s="417"/>
      <c r="CO246" s="417"/>
      <c r="CP246" s="417"/>
      <c r="CQ246" s="417"/>
      <c r="CS246" s="418"/>
      <c r="CT246" s="313"/>
    </row>
    <row r="247" spans="1:98" ht="15" customHeight="1">
      <c r="A247" s="316">
        <v>45589</v>
      </c>
      <c r="B247" s="288" t="s">
        <v>764</v>
      </c>
      <c r="C247" s="289" t="s">
        <v>765</v>
      </c>
      <c r="D247" s="417"/>
      <c r="E247" s="417"/>
      <c r="F247" s="417"/>
      <c r="G247" s="417"/>
      <c r="H247" s="417"/>
      <c r="I247" s="417"/>
      <c r="J247" s="417"/>
      <c r="K247" s="417"/>
      <c r="L247" s="417"/>
      <c r="M247" s="314"/>
      <c r="N247" s="314"/>
      <c r="O247" s="314"/>
      <c r="P247" s="314"/>
      <c r="Q247" s="417"/>
      <c r="R247" s="417"/>
      <c r="S247" s="417"/>
      <c r="T247" s="417"/>
      <c r="U247" s="417"/>
      <c r="V247" s="314"/>
      <c r="W247" s="314"/>
      <c r="X247" s="417"/>
      <c r="Z247" s="314"/>
      <c r="AA247" s="314"/>
      <c r="AB247" s="314"/>
      <c r="AD247" s="417"/>
      <c r="AE247" s="417"/>
      <c r="AG247" s="417"/>
      <c r="AH247" s="417"/>
      <c r="AI247" s="417"/>
      <c r="AJ247" s="314"/>
      <c r="AK247" s="314"/>
      <c r="AM247" s="314"/>
      <c r="AN247" s="417">
        <v>20000</v>
      </c>
      <c r="AO247" s="314"/>
      <c r="AP247" s="314"/>
      <c r="AQ247" s="417"/>
      <c r="AR247" s="417"/>
      <c r="AS247" s="417"/>
      <c r="AX247" s="417"/>
      <c r="AY247" s="417"/>
      <c r="BA247" s="417"/>
      <c r="BB247" s="417"/>
      <c r="BC247" s="417"/>
      <c r="BD247" s="314"/>
      <c r="BE247" s="417"/>
      <c r="BG247" s="417"/>
      <c r="BH247" s="417"/>
      <c r="BI247" s="417"/>
      <c r="BJ247" s="417"/>
      <c r="BK247" s="417"/>
      <c r="BL247" s="417"/>
      <c r="BM247" s="417"/>
      <c r="BN247" s="417"/>
      <c r="BO247" s="417"/>
      <c r="BP247" s="417"/>
      <c r="BQ247" s="314"/>
      <c r="BR247" s="314"/>
      <c r="BS247" s="417"/>
      <c r="BT247" s="417"/>
      <c r="BU247" s="417"/>
      <c r="BV247" s="417"/>
      <c r="BW247" s="417"/>
      <c r="BX247" s="417"/>
      <c r="BY247" s="417"/>
      <c r="BZ247" s="417"/>
      <c r="CA247" s="314"/>
      <c r="CB247" s="314"/>
      <c r="CC247" s="417"/>
      <c r="CD247" s="417"/>
      <c r="CE247" s="417"/>
      <c r="CF247" s="417"/>
      <c r="CG247" s="417"/>
      <c r="CH247" s="417"/>
      <c r="CI247" s="417"/>
      <c r="CJ247" s="417"/>
      <c r="CK247" s="417"/>
      <c r="CL247" s="417"/>
      <c r="CM247" s="417"/>
      <c r="CN247" s="417"/>
      <c r="CO247" s="417"/>
      <c r="CP247" s="417"/>
      <c r="CQ247" s="417"/>
      <c r="CS247" s="418"/>
      <c r="CT247" s="313"/>
    </row>
    <row r="248" spans="1:98" ht="15" customHeight="1">
      <c r="A248" s="316">
        <v>45589</v>
      </c>
      <c r="B248" s="288" t="s">
        <v>766</v>
      </c>
      <c r="C248" s="289" t="s">
        <v>767</v>
      </c>
      <c r="D248" s="417"/>
      <c r="E248" s="417"/>
      <c r="F248" s="417"/>
      <c r="G248" s="417"/>
      <c r="H248" s="417"/>
      <c r="I248" s="417"/>
      <c r="J248" s="417"/>
      <c r="K248" s="417"/>
      <c r="L248" s="417"/>
      <c r="M248" s="314"/>
      <c r="N248" s="314"/>
      <c r="O248" s="314"/>
      <c r="P248" s="314"/>
      <c r="Q248" s="417"/>
      <c r="R248" s="417"/>
      <c r="S248" s="417"/>
      <c r="T248" s="417"/>
      <c r="U248" s="417"/>
      <c r="V248" s="314"/>
      <c r="W248" s="314"/>
      <c r="X248" s="417"/>
      <c r="Z248" s="314"/>
      <c r="AA248" s="314"/>
      <c r="AB248" s="314"/>
      <c r="AD248" s="417"/>
      <c r="AE248" s="417"/>
      <c r="AG248" s="417"/>
      <c r="AH248" s="417"/>
      <c r="AI248" s="417"/>
      <c r="AJ248" s="314"/>
      <c r="AK248" s="314"/>
      <c r="AL248" s="314">
        <v>800000</v>
      </c>
      <c r="AM248" s="314"/>
      <c r="AN248" s="417"/>
      <c r="AO248" s="314"/>
      <c r="AP248" s="314"/>
      <c r="AQ248" s="417"/>
      <c r="AR248" s="417"/>
      <c r="AS248" s="417"/>
      <c r="AX248" s="417"/>
      <c r="AY248" s="417"/>
      <c r="BA248" s="417"/>
      <c r="BB248" s="417"/>
      <c r="BC248" s="417"/>
      <c r="BD248" s="314"/>
      <c r="BE248" s="417"/>
      <c r="BG248" s="417"/>
      <c r="BH248" s="417"/>
      <c r="BI248" s="417"/>
      <c r="BJ248" s="417"/>
      <c r="BK248" s="417"/>
      <c r="BL248" s="417"/>
      <c r="BM248" s="417"/>
      <c r="BN248" s="417"/>
      <c r="BO248" s="417"/>
      <c r="BP248" s="417"/>
      <c r="BQ248" s="314"/>
      <c r="BR248" s="314"/>
      <c r="BS248" s="417"/>
      <c r="BT248" s="417"/>
      <c r="BU248" s="417"/>
      <c r="BV248" s="417"/>
      <c r="BW248" s="417"/>
      <c r="BX248" s="417"/>
      <c r="BY248" s="417"/>
      <c r="BZ248" s="417"/>
      <c r="CA248" s="314"/>
      <c r="CB248" s="314"/>
      <c r="CC248" s="417"/>
      <c r="CD248" s="417"/>
      <c r="CE248" s="417"/>
      <c r="CF248" s="417"/>
      <c r="CG248" s="417"/>
      <c r="CH248" s="417"/>
      <c r="CI248" s="417"/>
      <c r="CJ248" s="417"/>
      <c r="CK248" s="417"/>
      <c r="CL248" s="417"/>
      <c r="CM248" s="417"/>
      <c r="CN248" s="417"/>
      <c r="CO248" s="417"/>
      <c r="CP248" s="417"/>
      <c r="CQ248" s="417"/>
      <c r="CS248" s="418"/>
      <c r="CT248" s="313"/>
    </row>
    <row r="249" spans="1:98">
      <c r="B249" s="288"/>
      <c r="C249" s="289" t="s">
        <v>768</v>
      </c>
      <c r="M249" s="314"/>
      <c r="N249" s="314"/>
      <c r="O249" s="314"/>
      <c r="P249" s="314"/>
      <c r="V249" s="417"/>
      <c r="AA249" s="314"/>
      <c r="AB249" s="314"/>
      <c r="AE249" s="313"/>
      <c r="AJ249" s="314"/>
      <c r="AK249" s="314"/>
      <c r="AM249" s="314"/>
      <c r="AN249" s="313"/>
      <c r="AO249" s="314"/>
      <c r="AP249" s="314"/>
      <c r="BD249" s="417"/>
      <c r="BN249" s="313"/>
      <c r="BW249" s="636">
        <v>3000</v>
      </c>
      <c r="CA249" s="314"/>
      <c r="CB249" s="314"/>
      <c r="CC249" s="314"/>
      <c r="CD249" s="418"/>
      <c r="CE249" s="418"/>
      <c r="CR249" s="314"/>
      <c r="CS249" s="313"/>
      <c r="CT249" s="313"/>
    </row>
    <row r="250" spans="1:98" ht="15" customHeight="1">
      <c r="A250" s="316">
        <v>45590</v>
      </c>
      <c r="B250" s="288" t="s">
        <v>769</v>
      </c>
      <c r="C250" s="289" t="s">
        <v>770</v>
      </c>
      <c r="D250" s="417"/>
      <c r="E250" s="417"/>
      <c r="F250" s="417"/>
      <c r="G250" s="417"/>
      <c r="H250" s="417"/>
      <c r="I250" s="417"/>
      <c r="J250" s="417"/>
      <c r="K250" s="417"/>
      <c r="L250" s="417"/>
      <c r="M250" s="314"/>
      <c r="N250" s="314"/>
      <c r="O250" s="314"/>
      <c r="P250" s="314"/>
      <c r="Q250" s="417"/>
      <c r="R250" s="417"/>
      <c r="S250" s="417"/>
      <c r="T250" s="417"/>
      <c r="U250" s="417"/>
      <c r="V250" s="314"/>
      <c r="W250" s="314"/>
      <c r="X250" s="417"/>
      <c r="Z250" s="314"/>
      <c r="AA250" s="314"/>
      <c r="AB250" s="314"/>
      <c r="AD250" s="417"/>
      <c r="AE250" s="417"/>
      <c r="AG250" s="417"/>
      <c r="AH250" s="417"/>
      <c r="AI250" s="417"/>
      <c r="AJ250" s="314"/>
      <c r="AK250" s="282"/>
      <c r="AM250" s="314"/>
      <c r="AN250" s="417"/>
      <c r="AO250" s="314"/>
      <c r="AP250" s="314"/>
      <c r="AQ250" s="417"/>
      <c r="AR250" s="417"/>
      <c r="AS250" s="417"/>
      <c r="AV250" s="314"/>
      <c r="AX250" s="417"/>
      <c r="AY250" s="315">
        <v>622000</v>
      </c>
      <c r="BA250" s="417"/>
      <c r="BB250" s="417"/>
      <c r="BC250" s="417"/>
      <c r="BD250" s="314"/>
      <c r="BE250" s="417"/>
      <c r="BG250" s="417"/>
      <c r="BH250" s="417"/>
      <c r="BI250" s="417"/>
      <c r="BJ250" s="417"/>
      <c r="BK250" s="417"/>
      <c r="BL250" s="417"/>
      <c r="BM250" s="417"/>
      <c r="BN250" s="417"/>
      <c r="BO250" s="417"/>
      <c r="BP250" s="417"/>
      <c r="BQ250" s="314"/>
      <c r="BR250" s="314"/>
      <c r="BS250" s="417"/>
      <c r="BT250" s="417"/>
      <c r="BU250" s="417"/>
      <c r="BV250" s="417"/>
      <c r="BW250" s="417"/>
      <c r="BX250" s="417"/>
      <c r="BY250" s="417"/>
      <c r="BZ250" s="417"/>
      <c r="CA250" s="314"/>
      <c r="CB250" s="314"/>
      <c r="CC250" s="417"/>
      <c r="CD250" s="417"/>
      <c r="CE250" s="417"/>
      <c r="CF250" s="417"/>
      <c r="CG250" s="417"/>
      <c r="CH250" s="417"/>
      <c r="CI250" s="417"/>
      <c r="CJ250" s="417"/>
      <c r="CK250" s="417"/>
      <c r="CL250" s="417"/>
      <c r="CM250" s="417"/>
      <c r="CN250" s="417"/>
      <c r="CO250" s="417"/>
      <c r="CP250" s="417"/>
      <c r="CQ250" s="417"/>
      <c r="CS250" s="418"/>
      <c r="CT250" s="313"/>
    </row>
    <row r="251" spans="1:98">
      <c r="B251" s="288"/>
      <c r="C251" s="289" t="s">
        <v>771</v>
      </c>
      <c r="M251" s="314"/>
      <c r="N251" s="314"/>
      <c r="O251" s="314"/>
      <c r="P251" s="314"/>
      <c r="R251" s="313"/>
      <c r="V251" s="314"/>
      <c r="W251" s="314"/>
      <c r="Z251" s="314"/>
      <c r="AA251" s="314"/>
      <c r="AB251" s="314"/>
      <c r="AE251" s="313"/>
      <c r="AJ251" s="314"/>
      <c r="AK251" s="314"/>
      <c r="AM251" s="314"/>
      <c r="AN251" s="313"/>
      <c r="AO251" s="314"/>
      <c r="AP251" s="314"/>
      <c r="AV251" s="314"/>
      <c r="BD251" s="314"/>
      <c r="BK251" s="315">
        <v>1840</v>
      </c>
      <c r="BN251" s="313"/>
      <c r="BQ251" s="314"/>
      <c r="BR251" s="314"/>
      <c r="BV251" s="314"/>
      <c r="CA251" s="314"/>
      <c r="CB251" s="314"/>
      <c r="CD251" s="418"/>
      <c r="CE251" s="418"/>
      <c r="CS251" s="418"/>
      <c r="CT251" s="313"/>
    </row>
    <row r="252" spans="1:98">
      <c r="A252" s="316">
        <v>45594</v>
      </c>
      <c r="B252" s="288" t="s">
        <v>772</v>
      </c>
      <c r="C252" s="289" t="s">
        <v>773</v>
      </c>
      <c r="M252" s="314"/>
      <c r="N252" s="314"/>
      <c r="O252" s="314"/>
      <c r="P252" s="314"/>
      <c r="R252" s="313"/>
      <c r="V252" s="314"/>
      <c r="W252" s="314"/>
      <c r="Z252" s="314"/>
      <c r="AA252" s="314"/>
      <c r="AB252" s="314"/>
      <c r="AE252" s="313"/>
      <c r="AJ252" s="314"/>
      <c r="AK252" s="314"/>
      <c r="AL252" s="314">
        <v>100000</v>
      </c>
      <c r="AM252" s="314"/>
      <c r="AN252" s="313"/>
      <c r="AO252" s="314"/>
      <c r="AP252" s="314"/>
      <c r="AV252" s="314"/>
      <c r="BD252" s="314"/>
      <c r="BN252" s="313"/>
      <c r="BQ252" s="314"/>
      <c r="BT252" s="314"/>
      <c r="CA252" s="314"/>
      <c r="CB252" s="314"/>
      <c r="CD252" s="418"/>
      <c r="CE252" s="418"/>
      <c r="CS252" s="418"/>
      <c r="CT252" s="313"/>
    </row>
    <row r="253" spans="1:98" s="416" customFormat="1" ht="15" customHeight="1">
      <c r="A253" s="281">
        <v>45608</v>
      </c>
      <c r="B253" s="288" t="s">
        <v>774</v>
      </c>
      <c r="C253" s="289" t="s">
        <v>775</v>
      </c>
      <c r="D253" s="415"/>
      <c r="E253" s="415"/>
      <c r="F253" s="415"/>
      <c r="G253" s="415"/>
      <c r="H253" s="415"/>
      <c r="I253" s="415"/>
      <c r="J253" s="415"/>
      <c r="K253" s="415"/>
      <c r="L253" s="415"/>
      <c r="M253" s="299"/>
      <c r="N253" s="299"/>
      <c r="O253" s="299"/>
      <c r="P253" s="299"/>
      <c r="Q253" s="415"/>
      <c r="R253" s="412"/>
      <c r="S253" s="415"/>
      <c r="T253" s="415"/>
      <c r="U253" s="415"/>
      <c r="V253" s="415"/>
      <c r="W253" s="299"/>
      <c r="X253" s="299"/>
      <c r="Y253" s="299"/>
      <c r="Z253" s="299"/>
      <c r="AA253" s="299"/>
      <c r="AB253" s="299"/>
      <c r="AC253" s="299"/>
      <c r="AD253" s="415"/>
      <c r="AE253" s="415"/>
      <c r="AF253" s="436"/>
      <c r="AG253" s="415"/>
      <c r="AH253" s="415"/>
      <c r="AI253" s="415"/>
      <c r="AJ253" s="415"/>
      <c r="AK253" s="299"/>
      <c r="AL253" s="299"/>
      <c r="AM253" s="299"/>
      <c r="AN253" s="282"/>
      <c r="AO253" s="415"/>
      <c r="AP253" s="299"/>
      <c r="AQ253" s="299"/>
      <c r="AR253" s="415"/>
      <c r="AS253" s="415"/>
      <c r="AT253" s="299"/>
      <c r="AU253" s="299"/>
      <c r="AV253" s="415"/>
      <c r="AW253" s="299"/>
      <c r="AX253" s="415"/>
      <c r="AY253" s="412"/>
      <c r="AZ253" s="299"/>
      <c r="BA253" s="415"/>
      <c r="BB253" s="415"/>
      <c r="BC253" s="415"/>
      <c r="BD253" s="415"/>
      <c r="BE253" s="282"/>
      <c r="BF253" s="299"/>
      <c r="BG253" s="299"/>
      <c r="BH253" s="415"/>
      <c r="BI253" s="415"/>
      <c r="BJ253" s="415"/>
      <c r="BK253" s="415"/>
      <c r="BL253" s="415"/>
      <c r="BM253" s="415"/>
      <c r="BN253" s="415"/>
      <c r="BO253" s="415"/>
      <c r="BP253" s="415"/>
      <c r="BQ253" s="415"/>
      <c r="BR253" s="299"/>
      <c r="BS253" s="299"/>
      <c r="BT253" s="415"/>
      <c r="BU253" s="415"/>
      <c r="BV253" s="415"/>
      <c r="BW253" s="415"/>
      <c r="BX253" s="415"/>
      <c r="BY253" s="415"/>
      <c r="BZ253" s="415"/>
      <c r="CA253" s="415"/>
      <c r="CB253" s="299"/>
      <c r="CC253" s="299"/>
      <c r="CD253" s="326">
        <f>79597.96-16076.93-1732.74</f>
        <v>61788.290000000008</v>
      </c>
      <c r="CE253" s="415"/>
      <c r="CF253" s="415"/>
      <c r="CG253" s="415"/>
      <c r="CH253" s="415"/>
      <c r="CI253" s="415"/>
      <c r="CJ253" s="415"/>
      <c r="CK253" s="415"/>
      <c r="CL253" s="415"/>
      <c r="CM253" s="415"/>
      <c r="CN253" s="415"/>
      <c r="CO253" s="415"/>
      <c r="CP253" s="415"/>
      <c r="CQ253" s="415"/>
      <c r="CR253" s="415"/>
    </row>
    <row r="254" spans="1:98" ht="15" customHeight="1">
      <c r="A254" s="281">
        <v>45608</v>
      </c>
      <c r="B254" s="288" t="s">
        <v>776</v>
      </c>
      <c r="C254" s="289" t="s">
        <v>777</v>
      </c>
      <c r="D254" s="417"/>
      <c r="E254" s="417"/>
      <c r="F254" s="417"/>
      <c r="G254" s="417"/>
      <c r="H254" s="417"/>
      <c r="I254" s="417"/>
      <c r="J254" s="417"/>
      <c r="K254" s="417"/>
      <c r="L254" s="417"/>
      <c r="M254" s="314"/>
      <c r="N254" s="314"/>
      <c r="O254" s="314"/>
      <c r="P254" s="314"/>
      <c r="Q254" s="417"/>
      <c r="R254" s="417"/>
      <c r="S254" s="417"/>
      <c r="T254" s="417"/>
      <c r="U254" s="417"/>
      <c r="V254" s="417"/>
      <c r="W254" s="314"/>
      <c r="X254" s="314"/>
      <c r="Z254" s="314"/>
      <c r="AA254" s="314"/>
      <c r="AB254" s="314"/>
      <c r="AD254" s="417"/>
      <c r="AE254" s="417"/>
      <c r="AG254" s="417"/>
      <c r="AH254" s="417"/>
      <c r="AI254" s="417"/>
      <c r="AJ254" s="417"/>
      <c r="AK254" s="314"/>
      <c r="AM254" s="314"/>
      <c r="AO254" s="417"/>
      <c r="AP254" s="314"/>
      <c r="AQ254" s="314"/>
      <c r="AR254" s="417"/>
      <c r="AS254" s="417"/>
      <c r="AV254" s="417"/>
      <c r="AW254" s="314">
        <v>439175</v>
      </c>
      <c r="AX254" s="417"/>
      <c r="AY254" s="417"/>
      <c r="BA254" s="417"/>
      <c r="BB254" s="417"/>
      <c r="BC254" s="417"/>
      <c r="BD254" s="417"/>
      <c r="BE254" s="314"/>
      <c r="BG254" s="314"/>
      <c r="BH254" s="417"/>
      <c r="BI254" s="417"/>
      <c r="BJ254" s="417"/>
      <c r="BK254" s="417"/>
      <c r="BL254" s="417"/>
      <c r="BM254" s="417"/>
      <c r="BN254" s="417"/>
      <c r="BO254" s="417"/>
      <c r="BP254" s="417"/>
      <c r="BQ254" s="417"/>
      <c r="BR254" s="314"/>
      <c r="BS254" s="314"/>
      <c r="BT254" s="417"/>
      <c r="BU254" s="417"/>
      <c r="BV254" s="417"/>
      <c r="BW254" s="417"/>
      <c r="BX254" s="417"/>
      <c r="BY254" s="417"/>
      <c r="BZ254" s="417"/>
      <c r="CA254" s="417"/>
      <c r="CB254" s="314"/>
      <c r="CC254" s="314"/>
      <c r="CD254" s="417"/>
      <c r="CE254" s="417"/>
      <c r="CF254" s="417"/>
      <c r="CG254" s="417"/>
      <c r="CH254" s="417"/>
      <c r="CI254" s="417"/>
      <c r="CJ254" s="417"/>
      <c r="CK254" s="417"/>
      <c r="CL254" s="417"/>
      <c r="CM254" s="417"/>
      <c r="CN254" s="417"/>
      <c r="CO254" s="417"/>
      <c r="CP254" s="417"/>
      <c r="CQ254" s="417"/>
      <c r="CR254" s="417"/>
      <c r="CS254" s="418"/>
    </row>
    <row r="255" spans="1:98" ht="15" customHeight="1">
      <c r="A255" s="281"/>
      <c r="B255" s="288"/>
      <c r="C255" s="289" t="s">
        <v>778</v>
      </c>
      <c r="D255" s="417"/>
      <c r="E255" s="417"/>
      <c r="F255" s="417"/>
      <c r="G255" s="417"/>
      <c r="H255" s="417"/>
      <c r="I255" s="417"/>
      <c r="J255" s="417"/>
      <c r="K255" s="417"/>
      <c r="L255" s="417"/>
      <c r="M255" s="417"/>
      <c r="N255" s="417"/>
      <c r="O255" s="417"/>
      <c r="P255" s="417"/>
      <c r="Q255" s="417"/>
      <c r="S255" s="417"/>
      <c r="T255" s="417"/>
      <c r="U255" s="417"/>
      <c r="V255" s="417"/>
      <c r="W255" s="417"/>
      <c r="X255" s="417"/>
      <c r="Z255" s="417"/>
      <c r="AA255" s="417"/>
      <c r="AB255" s="417"/>
      <c r="AD255" s="417"/>
      <c r="AG255" s="417"/>
      <c r="AH255" s="417"/>
      <c r="AI255" s="417"/>
      <c r="AJ255" s="417"/>
      <c r="AK255" s="417"/>
      <c r="AM255" s="637">
        <v>50000</v>
      </c>
      <c r="AO255" s="417"/>
      <c r="AP255" s="417"/>
      <c r="AQ255" s="417"/>
      <c r="AR255" s="417"/>
      <c r="AS255" s="417"/>
      <c r="AV255" s="417"/>
      <c r="AX255" s="417"/>
      <c r="AY255" s="417"/>
      <c r="BA255" s="417"/>
      <c r="BB255" s="417"/>
      <c r="BC255" s="417"/>
      <c r="BD255" s="417"/>
      <c r="BE255" s="417"/>
      <c r="BG255" s="417"/>
      <c r="BH255" s="417"/>
      <c r="BI255" s="417"/>
      <c r="BJ255" s="417"/>
      <c r="BK255" s="417"/>
      <c r="BL255" s="417"/>
      <c r="BM255" s="417"/>
      <c r="BO255" s="417"/>
      <c r="BP255" s="417"/>
      <c r="BQ255" s="417"/>
      <c r="BR255" s="417"/>
      <c r="BS255" s="417"/>
      <c r="BT255" s="417"/>
      <c r="BU255" s="417"/>
      <c r="BV255" s="417"/>
      <c r="BW255" s="417"/>
      <c r="BX255" s="417"/>
      <c r="BY255" s="417"/>
      <c r="BZ255" s="417"/>
      <c r="CA255" s="417"/>
      <c r="CB255" s="417"/>
      <c r="CC255" s="417"/>
      <c r="CE255" s="417"/>
      <c r="CF255" s="417"/>
      <c r="CG255" s="417"/>
      <c r="CH255" s="417"/>
      <c r="CI255" s="417"/>
      <c r="CJ255" s="417"/>
      <c r="CK255" s="417"/>
      <c r="CL255" s="417"/>
      <c r="CM255" s="417"/>
      <c r="CN255" s="417"/>
      <c r="CO255" s="417"/>
      <c r="CP255" s="417"/>
      <c r="CQ255" s="417"/>
      <c r="CR255" s="417"/>
    </row>
    <row r="256" spans="1:98" ht="15" customHeight="1">
      <c r="A256" s="281">
        <v>45610</v>
      </c>
      <c r="B256" s="288"/>
      <c r="C256" s="313" t="s">
        <v>779</v>
      </c>
      <c r="D256" s="417"/>
      <c r="E256" s="417"/>
      <c r="F256" s="417"/>
      <c r="G256" s="417"/>
      <c r="H256" s="417"/>
      <c r="I256" s="417"/>
      <c r="J256" s="417"/>
      <c r="K256" s="417"/>
      <c r="L256" s="417"/>
      <c r="M256" s="417"/>
      <c r="N256" s="417"/>
      <c r="O256" s="417"/>
      <c r="P256" s="417"/>
      <c r="Q256" s="417"/>
      <c r="S256" s="417"/>
      <c r="T256" s="417"/>
      <c r="U256" s="417"/>
      <c r="V256" s="417"/>
      <c r="W256" s="417"/>
      <c r="X256" s="417"/>
      <c r="Z256" s="417"/>
      <c r="AA256" s="417"/>
      <c r="AB256" s="417"/>
      <c r="AD256" s="417"/>
      <c r="AG256" s="417"/>
      <c r="AH256" s="417"/>
      <c r="AI256" s="417"/>
      <c r="AJ256" s="417"/>
      <c r="AK256" s="417"/>
      <c r="AM256" s="417"/>
      <c r="AO256" s="417"/>
      <c r="AP256" s="417"/>
      <c r="AQ256" s="417"/>
      <c r="AR256" s="417"/>
      <c r="AS256" s="417"/>
      <c r="AV256" s="417"/>
      <c r="AX256" s="417"/>
      <c r="AY256" s="417"/>
      <c r="BA256" s="417"/>
      <c r="BB256" s="417"/>
      <c r="BC256" s="417"/>
      <c r="BD256" s="417"/>
      <c r="BE256" s="417"/>
      <c r="BG256" s="417"/>
      <c r="BH256" s="417"/>
      <c r="BI256" s="417"/>
      <c r="BJ256" s="417"/>
      <c r="BK256" s="417"/>
      <c r="BL256" s="417"/>
      <c r="BM256" s="417"/>
      <c r="BO256" s="417"/>
      <c r="BP256" s="417"/>
      <c r="BQ256" s="417"/>
      <c r="BR256" s="417"/>
      <c r="BS256" s="417"/>
      <c r="BT256" s="417"/>
      <c r="BU256" s="417"/>
      <c r="BV256" s="417"/>
      <c r="BW256" s="417"/>
      <c r="BX256" s="417"/>
      <c r="BY256" s="417"/>
      <c r="BZ256" s="417"/>
      <c r="CA256" s="417"/>
      <c r="CB256" s="417"/>
      <c r="CC256" s="417"/>
      <c r="CD256" s="293">
        <v>15963.530000000028</v>
      </c>
      <c r="CE256" s="417"/>
      <c r="CF256" s="417"/>
      <c r="CG256" s="417"/>
      <c r="CH256" s="417"/>
      <c r="CI256" s="417"/>
      <c r="CJ256" s="417"/>
      <c r="CK256" s="417"/>
      <c r="CL256" s="417"/>
      <c r="CM256" s="417"/>
      <c r="CN256" s="417"/>
      <c r="CO256" s="417"/>
      <c r="CP256" s="417"/>
      <c r="CQ256" s="417"/>
      <c r="CR256" s="417"/>
    </row>
    <row r="257" spans="1:257" ht="15" customHeight="1">
      <c r="A257" s="281">
        <v>45608</v>
      </c>
      <c r="B257" s="288" t="s">
        <v>780</v>
      </c>
      <c r="C257" s="322" t="s">
        <v>261</v>
      </c>
      <c r="E257" s="418"/>
      <c r="F257" s="418"/>
      <c r="G257" s="418"/>
      <c r="K257" s="418"/>
      <c r="L257" s="418"/>
      <c r="M257" s="418"/>
      <c r="N257" s="418"/>
      <c r="O257" s="418"/>
      <c r="P257" s="418"/>
      <c r="Q257" s="418"/>
      <c r="S257" s="418"/>
      <c r="T257" s="418"/>
      <c r="U257" s="418"/>
      <c r="V257" s="418"/>
      <c r="W257" s="418"/>
      <c r="X257" s="418"/>
      <c r="Z257" s="418"/>
      <c r="AA257" s="418"/>
      <c r="AB257" s="418"/>
      <c r="AD257" s="418"/>
      <c r="AG257" s="418"/>
      <c r="AH257" s="418"/>
      <c r="AI257" s="418"/>
      <c r="AJ257" s="418"/>
      <c r="AK257" s="418"/>
      <c r="AM257" s="418"/>
      <c r="AO257" s="418"/>
      <c r="AP257" s="418"/>
      <c r="AQ257" s="418"/>
      <c r="AR257" s="418"/>
      <c r="AS257" s="418"/>
      <c r="AV257" s="418"/>
      <c r="AX257" s="418"/>
      <c r="AY257" s="418"/>
      <c r="BA257" s="418"/>
      <c r="BB257" s="418"/>
      <c r="BC257" s="418"/>
      <c r="BD257" s="418"/>
      <c r="BE257" s="418"/>
      <c r="BG257" s="418"/>
      <c r="BH257" s="418"/>
      <c r="BI257" s="418"/>
      <c r="BJ257" s="418"/>
      <c r="BK257" s="418"/>
      <c r="BL257" s="418"/>
      <c r="BM257" s="418"/>
      <c r="BO257" s="418"/>
      <c r="BP257" s="418"/>
      <c r="BQ257" s="418"/>
      <c r="BR257" s="418"/>
      <c r="BS257" s="418"/>
      <c r="BT257" s="418"/>
      <c r="BU257" s="418"/>
      <c r="BV257" s="418">
        <v>68186</v>
      </c>
      <c r="BW257" s="418"/>
      <c r="BX257" s="418"/>
      <c r="BY257" s="418"/>
      <c r="BZ257" s="418"/>
      <c r="CA257" s="418"/>
      <c r="CB257" s="418"/>
      <c r="CC257" s="418"/>
      <c r="CE257" s="417"/>
    </row>
    <row r="258" spans="1:257" ht="15" customHeight="1">
      <c r="A258" s="316">
        <v>45608</v>
      </c>
      <c r="B258" s="288" t="s">
        <v>781</v>
      </c>
      <c r="C258" s="289" t="s">
        <v>782</v>
      </c>
      <c r="D258" s="417"/>
      <c r="E258" s="417"/>
      <c r="F258" s="417"/>
      <c r="G258" s="417"/>
      <c r="H258" s="417"/>
      <c r="I258" s="417"/>
      <c r="J258" s="417"/>
      <c r="K258" s="417"/>
      <c r="L258" s="417"/>
      <c r="M258" s="314"/>
      <c r="N258" s="314"/>
      <c r="O258" s="314"/>
      <c r="P258" s="314"/>
      <c r="Q258" s="417"/>
      <c r="R258" s="417"/>
      <c r="S258" s="417"/>
      <c r="T258" s="417"/>
      <c r="U258" s="417"/>
      <c r="V258" s="417"/>
      <c r="W258" s="314"/>
      <c r="X258" s="314"/>
      <c r="Z258" s="314"/>
      <c r="AA258" s="314"/>
      <c r="AB258" s="314"/>
      <c r="AD258" s="417"/>
      <c r="AE258" s="417"/>
      <c r="AG258" s="417"/>
      <c r="AH258" s="417"/>
      <c r="AI258" s="417"/>
      <c r="AJ258" s="417"/>
      <c r="AK258" s="314"/>
      <c r="AM258" s="314"/>
      <c r="AO258" s="417"/>
      <c r="AP258" s="314"/>
      <c r="AQ258" s="314"/>
      <c r="AR258" s="417"/>
      <c r="AS258" s="417"/>
      <c r="AV258" s="417"/>
      <c r="AX258" s="417"/>
      <c r="AY258" s="417"/>
      <c r="BA258" s="417"/>
      <c r="BB258" s="417"/>
      <c r="BC258" s="417"/>
      <c r="BD258" s="417"/>
      <c r="BE258" s="314"/>
      <c r="BG258" s="314"/>
      <c r="BH258" s="417"/>
      <c r="BI258" s="417"/>
      <c r="BJ258" s="417"/>
      <c r="BK258" s="417"/>
      <c r="BL258" s="417"/>
      <c r="BM258" s="417"/>
      <c r="BN258" s="417"/>
      <c r="BO258" s="417"/>
      <c r="BP258" s="417"/>
      <c r="BQ258" s="417"/>
      <c r="BR258" s="314"/>
      <c r="BS258" s="314"/>
      <c r="BT258" s="417"/>
      <c r="BU258" s="417"/>
      <c r="BV258" s="417"/>
      <c r="BX258" s="417"/>
      <c r="BY258" s="417"/>
      <c r="BZ258" s="417"/>
      <c r="CA258" s="417"/>
      <c r="CB258" s="314"/>
      <c r="CC258" s="314"/>
      <c r="CD258" s="417"/>
      <c r="CE258" s="417"/>
      <c r="CF258" s="417"/>
      <c r="CG258" s="417"/>
      <c r="CH258" s="417"/>
      <c r="CI258" s="417"/>
      <c r="CJ258" s="417"/>
      <c r="CK258" s="417"/>
      <c r="CL258" s="417"/>
      <c r="CM258" s="417"/>
      <c r="CN258" s="417"/>
      <c r="CO258" s="417"/>
      <c r="CP258" s="417"/>
      <c r="CQ258" s="417"/>
      <c r="CR258" s="417"/>
      <c r="CS258" s="418"/>
    </row>
    <row r="259" spans="1:257" ht="15" customHeight="1">
      <c r="B259" s="288"/>
      <c r="C259" s="289"/>
      <c r="D259" s="417"/>
      <c r="E259" s="417"/>
      <c r="F259" s="417"/>
      <c r="G259" s="417"/>
      <c r="H259" s="417"/>
      <c r="I259" s="417"/>
      <c r="J259" s="417"/>
      <c r="K259" s="417"/>
      <c r="L259" s="417"/>
      <c r="M259" s="314"/>
      <c r="N259" s="314"/>
      <c r="O259" s="314"/>
      <c r="P259" s="314"/>
      <c r="Q259" s="417"/>
      <c r="R259" s="417"/>
      <c r="S259" s="417"/>
      <c r="T259" s="417"/>
      <c r="U259" s="417"/>
      <c r="V259" s="417"/>
      <c r="W259" s="314"/>
      <c r="X259" s="314"/>
      <c r="Z259" s="314"/>
      <c r="AA259" s="314"/>
      <c r="AB259" s="314"/>
      <c r="AD259" s="417"/>
      <c r="AE259" s="417"/>
      <c r="AG259" s="417"/>
      <c r="AH259" s="417"/>
      <c r="AI259" s="417"/>
      <c r="AJ259" s="417"/>
      <c r="AK259" s="314"/>
      <c r="AM259" s="314"/>
      <c r="AO259" s="417"/>
      <c r="AP259" s="314"/>
      <c r="AQ259" s="314"/>
      <c r="AR259" s="417"/>
      <c r="AS259" s="417"/>
      <c r="AV259" s="417"/>
      <c r="AX259" s="417"/>
      <c r="AY259" s="417"/>
      <c r="BA259" s="417"/>
      <c r="BB259" s="417"/>
      <c r="BC259" s="417"/>
      <c r="BD259" s="417"/>
      <c r="BE259" s="314"/>
      <c r="BG259" s="314"/>
      <c r="BI259" s="417"/>
      <c r="BJ259" s="417"/>
      <c r="BK259" s="417"/>
      <c r="BL259" s="417"/>
      <c r="BM259" s="417"/>
      <c r="BN259" s="417"/>
      <c r="BO259" s="417"/>
      <c r="BP259" s="417"/>
      <c r="BQ259" s="417"/>
      <c r="BR259" s="314"/>
      <c r="BS259" s="314"/>
      <c r="BT259" s="417"/>
      <c r="BU259" s="417"/>
      <c r="BV259" s="417"/>
      <c r="BW259" s="417"/>
      <c r="BX259" s="417"/>
      <c r="BY259" s="417"/>
      <c r="BZ259" s="417"/>
      <c r="CA259" s="417"/>
      <c r="CB259" s="314"/>
      <c r="CC259" s="314"/>
      <c r="CD259" s="417"/>
      <c r="CE259" s="417"/>
      <c r="CF259" s="417"/>
      <c r="CG259" s="417"/>
      <c r="CH259" s="417"/>
      <c r="CI259" s="417"/>
      <c r="CJ259" s="417"/>
      <c r="CK259" s="417"/>
      <c r="CL259" s="417"/>
      <c r="CM259" s="417"/>
      <c r="CN259" s="417"/>
      <c r="CO259" s="417"/>
      <c r="CP259" s="417"/>
      <c r="CQ259" s="417"/>
      <c r="CR259" s="417"/>
      <c r="CS259" s="418"/>
    </row>
    <row r="260" spans="1:257" ht="15" customHeight="1">
      <c r="B260" s="288"/>
      <c r="C260" s="322" t="s">
        <v>783</v>
      </c>
      <c r="D260" s="417"/>
      <c r="E260" s="417"/>
      <c r="F260" s="417"/>
      <c r="G260" s="417"/>
      <c r="H260" s="417"/>
      <c r="I260" s="417"/>
      <c r="J260" s="417"/>
      <c r="K260" s="417"/>
      <c r="L260" s="417"/>
      <c r="M260" s="314"/>
      <c r="N260" s="314"/>
      <c r="O260" s="314"/>
      <c r="P260" s="314"/>
      <c r="Q260" s="417"/>
      <c r="R260" s="417"/>
      <c r="S260" s="417"/>
      <c r="T260" s="417"/>
      <c r="U260" s="417"/>
      <c r="V260" s="417"/>
      <c r="W260" s="314"/>
      <c r="X260" s="314"/>
      <c r="Z260" s="314"/>
      <c r="AA260" s="314"/>
      <c r="AB260" s="314"/>
      <c r="AD260" s="417"/>
      <c r="AE260" s="417"/>
      <c r="AG260" s="417"/>
      <c r="AH260" s="417"/>
      <c r="AI260" s="417"/>
      <c r="AJ260" s="417"/>
      <c r="AK260" s="314"/>
      <c r="AM260" s="314"/>
      <c r="AO260" s="417"/>
      <c r="AP260" s="314"/>
      <c r="AQ260" s="314"/>
      <c r="AR260" s="417"/>
      <c r="AS260" s="417"/>
      <c r="AV260" s="417"/>
      <c r="AX260" s="417"/>
      <c r="AY260" s="472">
        <v>80000</v>
      </c>
      <c r="BA260" s="417"/>
      <c r="BB260" s="417"/>
      <c r="BC260" s="417"/>
      <c r="BD260" s="417"/>
      <c r="BE260" s="314"/>
      <c r="BG260" s="314"/>
      <c r="BH260" s="417"/>
      <c r="BI260" s="417"/>
      <c r="BJ260" s="417"/>
      <c r="BK260" s="417"/>
      <c r="BL260" s="417"/>
      <c r="BM260" s="417"/>
      <c r="BN260" s="417"/>
      <c r="BO260" s="417"/>
      <c r="BP260" s="417"/>
      <c r="BQ260" s="417"/>
      <c r="BR260" s="314"/>
      <c r="BS260" s="314"/>
      <c r="BT260" s="417"/>
      <c r="BU260" s="417"/>
      <c r="BV260" s="417"/>
      <c r="BW260" s="417"/>
      <c r="BX260" s="417"/>
      <c r="BY260" s="417"/>
      <c r="BZ260" s="417"/>
      <c r="CA260" s="417"/>
      <c r="CB260" s="314"/>
      <c r="CC260" s="314"/>
      <c r="CD260" s="417"/>
      <c r="CE260" s="417"/>
      <c r="CF260" s="417"/>
      <c r="CG260" s="417"/>
      <c r="CH260" s="417"/>
      <c r="CI260" s="417"/>
      <c r="CJ260" s="417"/>
      <c r="CK260" s="417"/>
      <c r="CL260" s="417"/>
      <c r="CM260" s="417"/>
      <c r="CN260" s="417"/>
      <c r="CO260" s="417"/>
      <c r="CP260" s="417"/>
      <c r="CQ260" s="417"/>
      <c r="CR260" s="417"/>
      <c r="CS260" s="418"/>
    </row>
    <row r="261" spans="1:257" ht="15" customHeight="1">
      <c r="B261" s="288"/>
      <c r="C261" s="322" t="s">
        <v>784</v>
      </c>
      <c r="D261" s="417"/>
      <c r="E261" s="417"/>
      <c r="F261" s="417"/>
      <c r="G261" s="417"/>
      <c r="H261" s="417"/>
      <c r="I261" s="417"/>
      <c r="J261" s="417"/>
      <c r="K261" s="417"/>
      <c r="L261" s="417"/>
      <c r="M261" s="314"/>
      <c r="N261" s="314"/>
      <c r="O261" s="314"/>
      <c r="P261" s="314"/>
      <c r="Q261" s="417"/>
      <c r="R261" s="417"/>
      <c r="S261" s="417"/>
      <c r="T261" s="417"/>
      <c r="U261" s="417"/>
      <c r="V261" s="417"/>
      <c r="W261" s="314"/>
      <c r="X261" s="314"/>
      <c r="Z261" s="314"/>
      <c r="AA261" s="314"/>
      <c r="AB261" s="314"/>
      <c r="AD261" s="417"/>
      <c r="AE261" s="417"/>
      <c r="AG261" s="417"/>
      <c r="AH261" s="417"/>
      <c r="AI261" s="417"/>
      <c r="AJ261" s="417"/>
      <c r="AK261" s="314"/>
      <c r="AM261" s="314"/>
      <c r="AO261" s="417"/>
      <c r="AP261" s="314"/>
      <c r="AQ261" s="314"/>
      <c r="AR261" s="417"/>
      <c r="AS261" s="417"/>
      <c r="AV261" s="417"/>
      <c r="AX261" s="417"/>
      <c r="AY261" s="472">
        <v>22600</v>
      </c>
      <c r="BA261" s="417"/>
      <c r="BB261" s="417"/>
      <c r="BC261" s="417"/>
      <c r="BD261" s="417"/>
      <c r="BE261" s="314"/>
      <c r="BG261" s="314"/>
      <c r="BH261" s="417"/>
      <c r="BI261" s="417"/>
      <c r="BJ261" s="417"/>
      <c r="BK261" s="417"/>
      <c r="BL261" s="417"/>
      <c r="BM261" s="417"/>
      <c r="BN261" s="417"/>
      <c r="BO261" s="417"/>
      <c r="BP261" s="417"/>
      <c r="BQ261" s="417"/>
      <c r="BR261" s="314"/>
      <c r="BS261" s="314"/>
      <c r="BT261" s="417"/>
      <c r="BU261" s="417"/>
      <c r="BV261" s="417"/>
      <c r="BW261" s="417"/>
      <c r="BX261" s="417"/>
      <c r="BY261" s="417"/>
      <c r="BZ261" s="417"/>
      <c r="CA261" s="417"/>
      <c r="CB261" s="314"/>
      <c r="CC261" s="314"/>
      <c r="CD261" s="417"/>
      <c r="CE261" s="417"/>
      <c r="CF261" s="417"/>
      <c r="CG261" s="417"/>
      <c r="CH261" s="417"/>
      <c r="CI261" s="417"/>
      <c r="CJ261" s="417"/>
      <c r="CK261" s="417"/>
      <c r="CL261" s="417"/>
      <c r="CM261" s="417"/>
      <c r="CN261" s="417"/>
      <c r="CO261" s="417"/>
      <c r="CP261" s="417"/>
      <c r="CQ261" s="417"/>
      <c r="CR261" s="417"/>
      <c r="CS261" s="418"/>
    </row>
    <row r="262" spans="1:257" ht="15" customHeight="1">
      <c r="B262" s="288"/>
      <c r="C262" s="289" t="s">
        <v>785</v>
      </c>
      <c r="D262" s="417"/>
      <c r="E262" s="417"/>
      <c r="F262" s="417"/>
      <c r="G262" s="417"/>
      <c r="H262" s="417"/>
      <c r="I262" s="417"/>
      <c r="J262" s="417"/>
      <c r="K262" s="417"/>
      <c r="L262" s="417"/>
      <c r="M262" s="314"/>
      <c r="N262" s="314"/>
      <c r="O262" s="314"/>
      <c r="P262" s="314"/>
      <c r="Q262" s="417"/>
      <c r="R262" s="417"/>
      <c r="S262" s="417"/>
      <c r="T262" s="417"/>
      <c r="U262" s="417"/>
      <c r="V262" s="417"/>
      <c r="W262" s="314"/>
      <c r="X262" s="314"/>
      <c r="Z262" s="314"/>
      <c r="AA262" s="314"/>
      <c r="AB262" s="314"/>
      <c r="AD262" s="417"/>
      <c r="AE262" s="417"/>
      <c r="AG262" s="417"/>
      <c r="AH262" s="417"/>
      <c r="AI262" s="417"/>
      <c r="AJ262" s="417"/>
      <c r="AK262" s="314"/>
      <c r="AM262" s="314"/>
      <c r="AO262" s="417"/>
      <c r="AP262" s="314"/>
      <c r="AQ262" s="314"/>
      <c r="AR262" s="417"/>
      <c r="AS262" s="417"/>
      <c r="AV262" s="417"/>
      <c r="AX262" s="417"/>
      <c r="AY262" s="472">
        <v>22399.56</v>
      </c>
      <c r="BA262" s="417"/>
      <c r="BB262" s="417"/>
      <c r="BC262" s="417"/>
      <c r="BD262" s="417"/>
      <c r="BE262" s="314"/>
      <c r="BG262" s="314"/>
      <c r="BH262" s="417"/>
      <c r="BI262" s="417"/>
      <c r="BJ262" s="417"/>
      <c r="BK262" s="417"/>
      <c r="BL262" s="417"/>
      <c r="BM262" s="417"/>
      <c r="BN262" s="417"/>
      <c r="BO262" s="417"/>
      <c r="BP262" s="417"/>
      <c r="BQ262" s="417"/>
      <c r="BR262" s="314"/>
      <c r="BS262" s="314"/>
      <c r="BT262" s="417"/>
      <c r="BU262" s="417"/>
      <c r="BV262" s="417"/>
      <c r="BW262" s="417"/>
      <c r="BX262" s="417"/>
      <c r="BY262" s="417"/>
      <c r="BZ262" s="417"/>
      <c r="CA262" s="417"/>
      <c r="CB262" s="314"/>
      <c r="CC262" s="314"/>
      <c r="CD262" s="417"/>
      <c r="CE262" s="417"/>
      <c r="CF262" s="417"/>
      <c r="CG262" s="417"/>
      <c r="CH262" s="417"/>
      <c r="CI262" s="417"/>
      <c r="CJ262" s="417"/>
      <c r="CK262" s="417"/>
      <c r="CL262" s="417"/>
      <c r="CM262" s="417"/>
      <c r="CN262" s="417"/>
      <c r="CO262" s="417"/>
      <c r="CP262" s="417"/>
      <c r="CQ262" s="417"/>
      <c r="CR262" s="417"/>
      <c r="CS262" s="418"/>
    </row>
    <row r="263" spans="1:257" ht="15" customHeight="1">
      <c r="B263" s="288" t="s">
        <v>786</v>
      </c>
      <c r="C263" s="289" t="s">
        <v>787</v>
      </c>
      <c r="D263" s="417"/>
      <c r="E263" s="417"/>
      <c r="F263" s="417"/>
      <c r="G263" s="417"/>
      <c r="H263" s="417"/>
      <c r="I263" s="417"/>
      <c r="J263" s="417"/>
      <c r="K263" s="417"/>
      <c r="L263" s="417"/>
      <c r="M263" s="417"/>
      <c r="N263" s="417"/>
      <c r="O263" s="417"/>
      <c r="P263" s="417"/>
      <c r="Q263" s="417"/>
      <c r="S263" s="417"/>
      <c r="T263" s="417"/>
      <c r="U263" s="417"/>
      <c r="V263" s="417"/>
      <c r="W263" s="417"/>
      <c r="X263" s="417"/>
      <c r="Z263" s="417"/>
      <c r="AA263" s="417"/>
      <c r="AB263" s="417"/>
      <c r="AD263" s="417"/>
      <c r="AE263" s="417"/>
      <c r="AG263" s="417"/>
      <c r="AH263" s="417"/>
      <c r="AI263" s="417"/>
      <c r="AJ263" s="417"/>
      <c r="AK263" s="417"/>
      <c r="AL263" s="417"/>
      <c r="AM263" s="417"/>
      <c r="AN263" s="417"/>
      <c r="AO263" s="417"/>
      <c r="AP263" s="417"/>
      <c r="AQ263" s="417"/>
      <c r="AR263" s="417"/>
      <c r="AS263" s="417"/>
      <c r="AV263" s="417"/>
      <c r="AX263" s="417"/>
      <c r="AY263" s="417"/>
      <c r="BA263" s="417"/>
      <c r="BB263" s="417"/>
      <c r="BC263" s="417"/>
      <c r="BD263" s="417"/>
      <c r="BE263" s="417"/>
      <c r="BG263" s="417"/>
      <c r="BH263" s="417"/>
      <c r="BJ263" s="417"/>
      <c r="BK263" s="417"/>
      <c r="BL263" s="417"/>
      <c r="BM263" s="417"/>
      <c r="BN263" s="417"/>
      <c r="BO263" s="417"/>
      <c r="BP263" s="417"/>
      <c r="BQ263" s="417"/>
      <c r="BR263" s="417"/>
      <c r="BS263" s="417"/>
      <c r="BT263" s="417">
        <v>6000</v>
      </c>
      <c r="BU263" s="417"/>
      <c r="BV263" s="417"/>
      <c r="BW263" s="417"/>
      <c r="BX263" s="417"/>
      <c r="BY263" s="417"/>
      <c r="BZ263" s="417"/>
      <c r="CA263" s="417"/>
      <c r="CB263" s="417"/>
      <c r="CC263" s="417"/>
      <c r="CE263" s="417"/>
      <c r="CF263" s="417"/>
      <c r="CG263" s="417"/>
      <c r="CH263" s="417"/>
      <c r="CI263" s="417"/>
      <c r="CJ263" s="417"/>
      <c r="CK263" s="417"/>
      <c r="CL263" s="417"/>
      <c r="CM263" s="417"/>
      <c r="CN263" s="417"/>
      <c r="CO263" s="417"/>
      <c r="CP263" s="417"/>
      <c r="CQ263" s="417"/>
      <c r="CT263" s="313"/>
    </row>
    <row r="264" spans="1:257" ht="15" customHeight="1">
      <c r="A264" s="316">
        <v>45611</v>
      </c>
      <c r="B264" s="288" t="s">
        <v>788</v>
      </c>
      <c r="C264" s="289" t="s">
        <v>789</v>
      </c>
      <c r="D264" s="417"/>
      <c r="E264" s="417"/>
      <c r="F264" s="417"/>
      <c r="G264" s="417"/>
      <c r="H264" s="417"/>
      <c r="I264" s="417"/>
      <c r="J264" s="417"/>
      <c r="K264" s="417"/>
      <c r="L264" s="417"/>
      <c r="M264" s="314"/>
      <c r="N264" s="314"/>
      <c r="O264" s="314"/>
      <c r="P264" s="314"/>
      <c r="Q264" s="417"/>
      <c r="R264" s="417"/>
      <c r="S264" s="417"/>
      <c r="T264" s="417"/>
      <c r="U264" s="417"/>
      <c r="V264" s="417"/>
      <c r="W264" s="314"/>
      <c r="X264" s="314"/>
      <c r="Z264" s="314"/>
      <c r="AA264" s="314"/>
      <c r="AB264" s="314"/>
      <c r="AD264" s="417"/>
      <c r="AE264" s="417"/>
      <c r="AG264" s="417"/>
      <c r="AH264" s="417"/>
      <c r="AI264" s="417"/>
      <c r="AJ264" s="417"/>
      <c r="AK264" s="314"/>
      <c r="AM264" s="314"/>
      <c r="AN264" s="314">
        <v>50000</v>
      </c>
      <c r="AO264" s="417"/>
      <c r="AP264" s="314"/>
      <c r="AQ264" s="314"/>
      <c r="AR264" s="417"/>
      <c r="AS264" s="417"/>
      <c r="AV264" s="417"/>
      <c r="AX264" s="417"/>
      <c r="AY264" s="417"/>
      <c r="BA264" s="417"/>
      <c r="BB264" s="417"/>
      <c r="BC264" s="417"/>
      <c r="BD264" s="417"/>
      <c r="BE264" s="314"/>
      <c r="BG264" s="314"/>
      <c r="BH264" s="417"/>
      <c r="BI264" s="417"/>
      <c r="BJ264" s="417"/>
      <c r="BK264" s="417"/>
      <c r="BL264" s="417"/>
      <c r="BM264" s="417"/>
      <c r="BN264" s="417"/>
      <c r="BO264" s="417"/>
      <c r="BP264" s="417"/>
      <c r="BQ264" s="417"/>
      <c r="BR264" s="314"/>
      <c r="BT264" s="314"/>
      <c r="BU264" s="417"/>
      <c r="BV264" s="417"/>
      <c r="BW264" s="417"/>
      <c r="BX264" s="417"/>
      <c r="BY264" s="417"/>
      <c r="BZ264" s="417"/>
      <c r="CA264" s="417"/>
      <c r="CB264" s="314"/>
      <c r="CC264" s="314"/>
      <c r="CD264" s="417"/>
      <c r="CE264" s="417"/>
      <c r="CF264" s="417"/>
      <c r="CG264" s="417"/>
      <c r="CH264" s="417"/>
      <c r="CI264" s="417"/>
      <c r="CJ264" s="417"/>
      <c r="CK264" s="417"/>
      <c r="CL264" s="417"/>
      <c r="CM264" s="417"/>
      <c r="CN264" s="417"/>
      <c r="CO264" s="417"/>
      <c r="CP264" s="417"/>
      <c r="CQ264" s="417"/>
      <c r="CR264" s="417"/>
      <c r="CS264" s="418"/>
    </row>
    <row r="265" spans="1:257" ht="15" customHeight="1">
      <c r="A265" s="316">
        <v>45611</v>
      </c>
      <c r="B265" s="288"/>
      <c r="C265" s="289" t="s">
        <v>790</v>
      </c>
      <c r="D265" s="417"/>
      <c r="E265" s="417"/>
      <c r="F265" s="417"/>
      <c r="G265" s="417"/>
      <c r="H265" s="417"/>
      <c r="I265" s="417"/>
      <c r="J265" s="417"/>
      <c r="K265" s="417"/>
      <c r="L265" s="417"/>
      <c r="M265" s="314"/>
      <c r="N265" s="314"/>
      <c r="O265" s="314"/>
      <c r="P265" s="314"/>
      <c r="Q265" s="417"/>
      <c r="R265" s="417"/>
      <c r="S265" s="417"/>
      <c r="T265" s="417"/>
      <c r="U265" s="417"/>
      <c r="V265" s="417"/>
      <c r="W265" s="314"/>
      <c r="X265" s="314"/>
      <c r="Z265" s="314"/>
      <c r="AA265" s="314"/>
      <c r="AB265" s="314"/>
      <c r="AD265" s="417"/>
      <c r="AE265" s="417"/>
      <c r="AG265" s="417"/>
      <c r="AH265" s="417"/>
      <c r="AI265" s="417"/>
      <c r="AJ265" s="417"/>
      <c r="AK265" s="314"/>
      <c r="AL265" s="314">
        <v>85000</v>
      </c>
      <c r="AM265" s="314"/>
      <c r="AO265" s="417"/>
      <c r="AP265" s="314"/>
      <c r="AQ265" s="314"/>
      <c r="AR265" s="417"/>
      <c r="AS265" s="417"/>
      <c r="AV265" s="417"/>
      <c r="AX265" s="417"/>
      <c r="AY265" s="417"/>
      <c r="BA265" s="417"/>
      <c r="BB265" s="417"/>
      <c r="BC265" s="417"/>
      <c r="BD265" s="417"/>
      <c r="BE265" s="314"/>
      <c r="BG265" s="314"/>
      <c r="BH265" s="417"/>
      <c r="BI265" s="417"/>
      <c r="BJ265" s="417"/>
      <c r="BK265" s="417"/>
      <c r="BL265" s="417"/>
      <c r="BM265" s="417"/>
      <c r="BN265" s="417"/>
      <c r="BO265" s="417"/>
      <c r="BP265" s="417"/>
      <c r="BQ265" s="417"/>
      <c r="BR265" s="314"/>
      <c r="BS265" s="314"/>
      <c r="BT265" s="417"/>
      <c r="BU265" s="417"/>
      <c r="BV265" s="417"/>
      <c r="BW265" s="417"/>
      <c r="BX265" s="417"/>
      <c r="BY265" s="417"/>
      <c r="BZ265" s="417"/>
      <c r="CA265" s="417"/>
      <c r="CB265" s="314"/>
      <c r="CC265" s="314"/>
      <c r="CD265" s="417"/>
      <c r="CE265" s="417"/>
      <c r="CF265" s="417"/>
      <c r="CG265" s="417"/>
      <c r="CH265" s="417"/>
      <c r="CI265" s="417"/>
      <c r="CJ265" s="417"/>
      <c r="CK265" s="417"/>
      <c r="CL265" s="417"/>
      <c r="CM265" s="417"/>
      <c r="CN265" s="417"/>
      <c r="CO265" s="417"/>
      <c r="CP265" s="417"/>
      <c r="CQ265" s="417"/>
      <c r="CR265" s="417"/>
      <c r="CS265" s="418"/>
    </row>
    <row r="266" spans="1:257" ht="15" customHeight="1">
      <c r="A266" s="316">
        <v>45611</v>
      </c>
      <c r="B266" s="288"/>
      <c r="C266" s="289" t="s">
        <v>791</v>
      </c>
      <c r="D266" s="417"/>
      <c r="E266" s="417"/>
      <c r="F266" s="417"/>
      <c r="G266" s="417"/>
      <c r="H266" s="417"/>
      <c r="I266" s="417"/>
      <c r="J266" s="417"/>
      <c r="K266" s="417"/>
      <c r="L266" s="417"/>
      <c r="M266" s="314"/>
      <c r="N266" s="314"/>
      <c r="O266" s="314"/>
      <c r="P266" s="314"/>
      <c r="Q266" s="417"/>
      <c r="R266" s="417"/>
      <c r="S266" s="417"/>
      <c r="T266" s="417"/>
      <c r="U266" s="417"/>
      <c r="V266" s="417"/>
      <c r="W266" s="314"/>
      <c r="X266" s="314"/>
      <c r="Z266" s="314"/>
      <c r="AA266" s="314"/>
      <c r="AB266" s="314"/>
      <c r="AD266" s="417"/>
      <c r="AE266" s="417"/>
      <c r="AG266" s="417"/>
      <c r="AH266" s="417"/>
      <c r="AI266" s="417"/>
      <c r="AJ266" s="417"/>
      <c r="AK266" s="314"/>
      <c r="AM266" s="314"/>
      <c r="AO266" s="417"/>
      <c r="AP266" s="314"/>
      <c r="AQ266" s="314"/>
      <c r="AR266" s="417"/>
      <c r="AS266" s="417"/>
      <c r="AV266" s="417"/>
      <c r="AW266" s="314">
        <v>44428.63</v>
      </c>
      <c r="AX266" s="417"/>
      <c r="AY266" s="314"/>
      <c r="BA266" s="417"/>
      <c r="BB266" s="417"/>
      <c r="BC266" s="417"/>
      <c r="BD266" s="417"/>
      <c r="BE266" s="314"/>
      <c r="BG266" s="314"/>
      <c r="BH266" s="417"/>
      <c r="BJ266" s="417"/>
      <c r="BK266" s="417"/>
      <c r="BL266" s="417"/>
      <c r="BM266" s="417"/>
      <c r="BN266" s="417"/>
      <c r="BO266" s="417"/>
      <c r="BP266" s="417"/>
      <c r="BQ266" s="417"/>
      <c r="BR266" s="314"/>
      <c r="BS266" s="314"/>
      <c r="BT266" s="417"/>
      <c r="BU266" s="417"/>
      <c r="BV266" s="417"/>
      <c r="BW266" s="417"/>
      <c r="BX266" s="417"/>
      <c r="BY266" s="417"/>
      <c r="BZ266" s="417"/>
      <c r="CA266" s="417"/>
      <c r="CB266" s="314"/>
      <c r="CC266" s="314"/>
      <c r="CD266" s="417"/>
      <c r="CE266" s="417"/>
      <c r="CF266" s="417"/>
      <c r="CG266" s="417"/>
      <c r="CH266" s="417"/>
      <c r="CI266" s="417"/>
      <c r="CJ266" s="417"/>
      <c r="CK266" s="417"/>
      <c r="CL266" s="417"/>
      <c r="CM266" s="417"/>
      <c r="CN266" s="417"/>
      <c r="CO266" s="417"/>
      <c r="CP266" s="417"/>
      <c r="CQ266" s="417"/>
      <c r="CR266" s="417"/>
      <c r="CS266" s="418"/>
    </row>
    <row r="267" spans="1:257">
      <c r="B267" s="288"/>
      <c r="C267" s="289" t="s">
        <v>792</v>
      </c>
      <c r="M267" s="314"/>
      <c r="N267" s="314"/>
      <c r="O267" s="314"/>
      <c r="P267" s="314"/>
      <c r="W267" s="417"/>
      <c r="Z267" s="314"/>
      <c r="AB267" s="314"/>
      <c r="AD267" s="417"/>
      <c r="AE267" s="313"/>
      <c r="AK267" s="314"/>
      <c r="AM267" s="314"/>
      <c r="AP267" s="314"/>
      <c r="AQ267" s="314"/>
      <c r="BA267" s="636">
        <v>132000</v>
      </c>
      <c r="BE267" s="417"/>
      <c r="BG267" s="314"/>
      <c r="BN267" s="313"/>
      <c r="CB267" s="314"/>
      <c r="CC267" s="314"/>
      <c r="CE267" s="418"/>
      <c r="CT267" s="313"/>
    </row>
    <row r="268" spans="1:257" ht="15" customHeight="1">
      <c r="A268" s="281"/>
      <c r="B268" s="288"/>
      <c r="C268" s="289" t="s">
        <v>793</v>
      </c>
      <c r="D268" s="417"/>
      <c r="E268" s="417"/>
      <c r="F268" s="417"/>
      <c r="G268" s="417"/>
      <c r="H268" s="417"/>
      <c r="I268" s="417"/>
      <c r="J268" s="417"/>
      <c r="K268" s="417"/>
      <c r="L268" s="417"/>
      <c r="M268" s="314"/>
      <c r="N268" s="314"/>
      <c r="O268" s="314"/>
      <c r="P268" s="314"/>
      <c r="Q268" s="417"/>
      <c r="S268" s="417"/>
      <c r="T268" s="417"/>
      <c r="U268" s="417"/>
      <c r="V268" s="417"/>
      <c r="W268" s="417"/>
      <c r="X268" s="417"/>
      <c r="Z268" s="314"/>
      <c r="AA268" s="417"/>
      <c r="AB268" s="314"/>
      <c r="AD268" s="417"/>
      <c r="AE268" s="417"/>
      <c r="AG268" s="417"/>
      <c r="AH268" s="417"/>
      <c r="AI268" s="417"/>
      <c r="AJ268" s="417"/>
      <c r="AK268" s="314"/>
      <c r="AM268" s="417"/>
      <c r="AO268" s="417"/>
      <c r="AP268" s="314"/>
      <c r="AQ268" s="314"/>
      <c r="AR268" s="417"/>
      <c r="AS268" s="417"/>
      <c r="AV268" s="417"/>
      <c r="AX268" s="417"/>
      <c r="AY268" s="417">
        <v>9944</v>
      </c>
      <c r="BA268" s="417"/>
      <c r="BB268" s="417"/>
      <c r="BC268" s="417"/>
      <c r="BD268" s="417"/>
      <c r="BE268" s="417"/>
      <c r="BG268" s="314"/>
      <c r="BH268" s="417"/>
      <c r="BI268" s="417"/>
      <c r="BJ268" s="417"/>
      <c r="BK268" s="417"/>
      <c r="BL268" s="417"/>
      <c r="BM268" s="417"/>
      <c r="BN268" s="417"/>
      <c r="BO268" s="417"/>
      <c r="BP268" s="417"/>
      <c r="BQ268" s="417"/>
      <c r="BR268" s="417"/>
      <c r="BS268" s="417"/>
      <c r="BT268" s="417"/>
      <c r="BU268" s="417"/>
      <c r="BV268" s="417"/>
      <c r="BW268" s="417"/>
      <c r="BX268" s="417"/>
      <c r="BY268" s="417"/>
      <c r="BZ268" s="417"/>
      <c r="CA268" s="417"/>
      <c r="CB268" s="314"/>
      <c r="CC268" s="314"/>
      <c r="CE268" s="417"/>
      <c r="CF268" s="417"/>
      <c r="CG268" s="417"/>
      <c r="CH268" s="417"/>
      <c r="CI268" s="417"/>
      <c r="CJ268" s="417"/>
      <c r="CK268" s="417"/>
      <c r="CL268" s="417"/>
      <c r="CM268" s="417"/>
      <c r="CN268" s="417"/>
      <c r="CO268" s="417"/>
      <c r="CP268" s="417"/>
      <c r="CQ268" s="417"/>
      <c r="CT268" s="313"/>
    </row>
    <row r="269" spans="1:257">
      <c r="A269" s="316">
        <v>45614</v>
      </c>
      <c r="B269" s="288" t="s">
        <v>794</v>
      </c>
      <c r="C269" s="289" t="s">
        <v>795</v>
      </c>
      <c r="BA269" s="315">
        <v>323000</v>
      </c>
      <c r="BT269" s="314"/>
    </row>
    <row r="270" spans="1:257">
      <c r="A270" s="323">
        <v>45615</v>
      </c>
      <c r="B270" s="288"/>
      <c r="C270" s="289" t="s">
        <v>796</v>
      </c>
      <c r="R270" s="282"/>
      <c r="AE270" s="282"/>
      <c r="AL270" s="282"/>
      <c r="AN270" s="282"/>
      <c r="BC270" s="315">
        <v>55890</v>
      </c>
      <c r="BN270" s="282"/>
      <c r="CD270" s="282"/>
      <c r="CS270" s="282"/>
    </row>
    <row r="271" spans="1:257" ht="15" customHeight="1">
      <c r="A271" s="323">
        <v>45615</v>
      </c>
      <c r="B271" s="324"/>
      <c r="C271" s="289" t="s">
        <v>797</v>
      </c>
      <c r="D271" s="314"/>
      <c r="E271" s="314"/>
      <c r="F271" s="314"/>
      <c r="G271" s="314"/>
      <c r="H271" s="314"/>
      <c r="I271" s="314"/>
      <c r="J271" s="314"/>
      <c r="K271" s="314"/>
      <c r="L271" s="314"/>
      <c r="M271" s="314"/>
      <c r="N271" s="314"/>
      <c r="O271" s="314"/>
      <c r="P271" s="314"/>
      <c r="Q271" s="314"/>
      <c r="S271" s="314"/>
      <c r="T271" s="314"/>
      <c r="U271" s="314"/>
      <c r="V271" s="314"/>
      <c r="W271" s="314"/>
      <c r="X271" s="314"/>
      <c r="Z271" s="314"/>
      <c r="AA271" s="314"/>
      <c r="AB271" s="314"/>
      <c r="AD271" s="314"/>
      <c r="AF271" s="356"/>
      <c r="AG271" s="314"/>
      <c r="AH271" s="314"/>
      <c r="AI271" s="314"/>
      <c r="AJ271" s="314"/>
      <c r="AK271" s="314"/>
      <c r="AM271" s="314"/>
      <c r="AN271" s="282"/>
      <c r="AO271" s="314"/>
      <c r="AP271" s="314"/>
      <c r="AQ271" s="314"/>
      <c r="AR271" s="314"/>
      <c r="AS271" s="314"/>
      <c r="AV271" s="314"/>
      <c r="AX271" s="314"/>
      <c r="AY271" s="314"/>
      <c r="BA271" s="314"/>
      <c r="BB271" s="314"/>
      <c r="BC271" s="315">
        <v>144110</v>
      </c>
      <c r="BD271" s="314"/>
      <c r="BE271" s="314"/>
      <c r="BG271" s="314"/>
      <c r="BH271" s="314"/>
      <c r="BI271" s="314"/>
      <c r="BJ271" s="314"/>
      <c r="BK271" s="314"/>
      <c r="BL271" s="314"/>
      <c r="BM271" s="314"/>
      <c r="BO271" s="314"/>
      <c r="BP271" s="314"/>
      <c r="BQ271" s="314"/>
      <c r="BR271" s="314"/>
      <c r="BS271" s="314"/>
      <c r="BT271" s="314"/>
      <c r="BU271" s="314"/>
      <c r="BV271" s="314"/>
      <c r="BW271" s="314"/>
      <c r="BX271" s="314"/>
      <c r="BY271" s="314"/>
      <c r="BZ271" s="314"/>
      <c r="CA271" s="314"/>
      <c r="CB271" s="314"/>
      <c r="CC271" s="314"/>
      <c r="CE271" s="314"/>
      <c r="CF271" s="314"/>
      <c r="CG271" s="314"/>
      <c r="CH271" s="314"/>
      <c r="CI271" s="314"/>
      <c r="CJ271" s="314"/>
      <c r="CK271" s="314"/>
      <c r="CL271" s="314"/>
      <c r="CM271" s="314"/>
      <c r="CN271" s="314"/>
      <c r="CO271" s="314"/>
      <c r="CP271" s="314"/>
      <c r="CQ271" s="314"/>
      <c r="CR271" s="314"/>
      <c r="CT271" s="314"/>
      <c r="CU271" s="314"/>
      <c r="CV271" s="314"/>
      <c r="CW271" s="314"/>
      <c r="CX271" s="314"/>
      <c r="CY271" s="314"/>
      <c r="CZ271" s="314"/>
      <c r="DA271" s="314"/>
      <c r="DB271" s="314"/>
      <c r="DC271" s="314"/>
      <c r="DD271" s="314"/>
      <c r="DE271" s="314"/>
      <c r="DF271" s="314"/>
      <c r="DG271" s="314"/>
      <c r="DH271" s="314"/>
      <c r="DI271" s="314"/>
      <c r="DJ271" s="314"/>
      <c r="DK271" s="314"/>
      <c r="DL271" s="314"/>
      <c r="DM271" s="314"/>
      <c r="DN271" s="314"/>
      <c r="DO271" s="314"/>
      <c r="DP271" s="314"/>
      <c r="DQ271" s="314"/>
      <c r="DR271" s="314"/>
      <c r="DS271" s="314"/>
      <c r="DT271" s="314"/>
      <c r="DU271" s="314"/>
      <c r="DV271" s="314"/>
      <c r="DW271" s="314"/>
      <c r="DX271" s="314"/>
      <c r="DY271" s="314"/>
      <c r="DZ271" s="314"/>
      <c r="EA271" s="314"/>
      <c r="EB271" s="314"/>
      <c r="EC271" s="314"/>
      <c r="ED271" s="314"/>
      <c r="EE271" s="314"/>
      <c r="EF271" s="314"/>
      <c r="EG271" s="314"/>
      <c r="EH271" s="314"/>
      <c r="EI271" s="314"/>
      <c r="EJ271" s="314"/>
      <c r="EK271" s="314"/>
      <c r="EL271" s="314"/>
      <c r="EM271" s="314"/>
      <c r="EN271" s="314"/>
      <c r="EO271" s="314"/>
      <c r="EP271" s="314"/>
      <c r="EQ271" s="314"/>
      <c r="ER271" s="314"/>
      <c r="ES271" s="314"/>
      <c r="ET271" s="314"/>
      <c r="EU271" s="314"/>
      <c r="EV271" s="314"/>
      <c r="EW271" s="314"/>
      <c r="EX271" s="314"/>
      <c r="EY271" s="314"/>
      <c r="EZ271" s="314"/>
      <c r="FA271" s="314"/>
      <c r="FB271" s="314"/>
      <c r="FC271" s="314"/>
      <c r="FD271" s="314"/>
      <c r="FE271" s="314"/>
      <c r="FF271" s="314"/>
      <c r="FG271" s="314"/>
      <c r="FH271" s="314"/>
      <c r="FI271" s="314"/>
      <c r="FJ271" s="314"/>
      <c r="FK271" s="314"/>
      <c r="FL271" s="314"/>
      <c r="FM271" s="314"/>
      <c r="FN271" s="314"/>
      <c r="FO271" s="314"/>
      <c r="FP271" s="314"/>
      <c r="FQ271" s="314"/>
      <c r="FR271" s="314"/>
      <c r="FS271" s="314"/>
      <c r="FT271" s="314"/>
      <c r="FU271" s="314"/>
      <c r="FV271" s="314"/>
      <c r="FW271" s="314"/>
      <c r="FX271" s="314"/>
      <c r="FY271" s="314"/>
      <c r="FZ271" s="314"/>
      <c r="GA271" s="314"/>
      <c r="GB271" s="314"/>
      <c r="GC271" s="314"/>
      <c r="GD271" s="314"/>
      <c r="GE271" s="314"/>
      <c r="GF271" s="314"/>
      <c r="GG271" s="314"/>
      <c r="GH271" s="314"/>
      <c r="GI271" s="314"/>
      <c r="GJ271" s="314"/>
      <c r="GK271" s="314"/>
      <c r="GL271" s="314"/>
      <c r="GM271" s="314"/>
      <c r="GN271" s="314"/>
      <c r="GO271" s="314"/>
      <c r="GP271" s="314"/>
      <c r="GQ271" s="314"/>
      <c r="GR271" s="314"/>
      <c r="GS271" s="314"/>
      <c r="GT271" s="314"/>
      <c r="GU271" s="314"/>
      <c r="GV271" s="314"/>
      <c r="GW271" s="314"/>
      <c r="GX271" s="314"/>
      <c r="GY271" s="314"/>
      <c r="GZ271" s="314"/>
      <c r="HA271" s="314"/>
      <c r="HB271" s="314"/>
      <c r="HC271" s="314"/>
      <c r="HD271" s="314"/>
      <c r="HE271" s="314"/>
      <c r="HF271" s="314"/>
      <c r="HG271" s="314"/>
      <c r="HH271" s="314"/>
      <c r="HI271" s="314"/>
      <c r="HJ271" s="314"/>
      <c r="HK271" s="314"/>
      <c r="HL271" s="314"/>
      <c r="HM271" s="314"/>
      <c r="HN271" s="314"/>
      <c r="HO271" s="314"/>
      <c r="HP271" s="314"/>
      <c r="HQ271" s="314"/>
      <c r="HR271" s="314"/>
      <c r="HS271" s="314"/>
      <c r="HT271" s="314"/>
      <c r="HU271" s="314"/>
      <c r="HV271" s="314"/>
      <c r="HW271" s="314"/>
      <c r="HX271" s="314"/>
      <c r="HY271" s="314"/>
      <c r="HZ271" s="314"/>
      <c r="IA271" s="314"/>
      <c r="IB271" s="314"/>
      <c r="IC271" s="314"/>
      <c r="ID271" s="314"/>
      <c r="IE271" s="314"/>
      <c r="IF271" s="314"/>
      <c r="IG271" s="314"/>
      <c r="IH271" s="314"/>
      <c r="II271" s="314"/>
      <c r="IJ271" s="314"/>
      <c r="IK271" s="314"/>
      <c r="IL271" s="314"/>
      <c r="IM271" s="314"/>
      <c r="IN271" s="314"/>
      <c r="IO271" s="314"/>
      <c r="IP271" s="314"/>
      <c r="IQ271" s="314"/>
      <c r="IR271" s="314"/>
      <c r="IS271" s="314"/>
      <c r="IT271" s="314"/>
      <c r="IU271" s="314"/>
      <c r="IV271" s="314"/>
      <c r="IW271" s="314"/>
    </row>
    <row r="272" spans="1:257" ht="15" customHeight="1">
      <c r="A272" s="323"/>
      <c r="B272" s="324"/>
      <c r="C272" s="289" t="s">
        <v>798</v>
      </c>
      <c r="D272" s="314"/>
      <c r="E272" s="314"/>
      <c r="F272" s="314"/>
      <c r="G272" s="314"/>
      <c r="H272" s="314"/>
      <c r="I272" s="314"/>
      <c r="J272" s="314"/>
      <c r="K272" s="314"/>
      <c r="L272" s="314"/>
      <c r="M272" s="314"/>
      <c r="N272" s="314"/>
      <c r="O272" s="314"/>
      <c r="P272" s="314"/>
      <c r="Q272" s="314"/>
      <c r="S272" s="314"/>
      <c r="T272" s="314"/>
      <c r="U272" s="314"/>
      <c r="V272" s="314"/>
      <c r="W272" s="314"/>
      <c r="X272" s="314"/>
      <c r="Z272" s="314"/>
      <c r="AA272" s="314"/>
      <c r="AB272" s="314"/>
      <c r="AD272" s="314"/>
      <c r="AF272" s="356"/>
      <c r="AG272" s="314"/>
      <c r="AH272" s="314"/>
      <c r="AI272" s="314"/>
      <c r="AJ272" s="314"/>
      <c r="AK272" s="314"/>
      <c r="AM272" s="314"/>
      <c r="AN272" s="282"/>
      <c r="AO272" s="314"/>
      <c r="AP272" s="314"/>
      <c r="AQ272" s="314"/>
      <c r="AR272" s="314"/>
      <c r="AS272" s="314"/>
      <c r="AV272" s="314"/>
      <c r="AX272" s="314"/>
      <c r="AY272" s="314"/>
      <c r="BA272" s="314"/>
      <c r="BB272" s="314"/>
      <c r="BC272" s="314"/>
      <c r="BD272" s="314"/>
      <c r="BE272" s="418">
        <v>159392.95000000001</v>
      </c>
      <c r="BG272" s="314"/>
      <c r="BH272" s="314"/>
      <c r="BI272" s="314"/>
      <c r="BJ272" s="314"/>
      <c r="BK272" s="314"/>
      <c r="BL272" s="314"/>
      <c r="BM272" s="314"/>
      <c r="BO272" s="314"/>
      <c r="BP272" s="314"/>
      <c r="BQ272" s="314"/>
      <c r="BR272" s="314"/>
      <c r="BS272" s="314"/>
      <c r="BT272" s="314"/>
      <c r="BU272" s="314"/>
      <c r="BV272" s="314"/>
      <c r="BW272" s="314"/>
      <c r="BX272" s="314"/>
      <c r="BY272" s="314"/>
      <c r="BZ272" s="314"/>
      <c r="CA272" s="314"/>
      <c r="CB272" s="314"/>
      <c r="CC272" s="314"/>
      <c r="CE272" s="314"/>
      <c r="CF272" s="314"/>
      <c r="CG272" s="314"/>
      <c r="CH272" s="314"/>
      <c r="CI272" s="314"/>
      <c r="CJ272" s="314"/>
      <c r="CK272" s="314"/>
      <c r="CL272" s="314"/>
      <c r="CM272" s="314"/>
      <c r="CN272" s="314"/>
      <c r="CO272" s="314"/>
      <c r="CP272" s="314"/>
      <c r="CQ272" s="314"/>
      <c r="CR272" s="314"/>
      <c r="CT272" s="314"/>
      <c r="CU272" s="314"/>
      <c r="CV272" s="314"/>
      <c r="CW272" s="314"/>
      <c r="CX272" s="314"/>
      <c r="CY272" s="314"/>
      <c r="CZ272" s="314"/>
      <c r="DA272" s="314"/>
      <c r="DB272" s="314"/>
      <c r="DC272" s="314"/>
      <c r="DD272" s="314"/>
      <c r="DE272" s="314"/>
      <c r="DF272" s="314"/>
      <c r="DG272" s="314"/>
      <c r="DH272" s="314"/>
      <c r="DI272" s="314"/>
      <c r="DJ272" s="314"/>
      <c r="DK272" s="314"/>
      <c r="DL272" s="314"/>
      <c r="DM272" s="314"/>
      <c r="DN272" s="314"/>
      <c r="DO272" s="314"/>
      <c r="DP272" s="314"/>
      <c r="DQ272" s="314"/>
      <c r="DR272" s="314"/>
      <c r="DS272" s="314"/>
      <c r="DT272" s="314"/>
      <c r="DU272" s="314"/>
      <c r="DV272" s="314"/>
      <c r="DW272" s="314"/>
      <c r="DX272" s="314"/>
      <c r="DY272" s="314"/>
      <c r="DZ272" s="314"/>
      <c r="EA272" s="314"/>
      <c r="EB272" s="314"/>
      <c r="EC272" s="314"/>
      <c r="ED272" s="314"/>
      <c r="EE272" s="314"/>
      <c r="EF272" s="314"/>
      <c r="EG272" s="314"/>
      <c r="EH272" s="314"/>
      <c r="EI272" s="314"/>
      <c r="EJ272" s="314"/>
      <c r="EK272" s="314"/>
      <c r="EL272" s="314"/>
      <c r="EM272" s="314"/>
      <c r="EN272" s="314"/>
      <c r="EO272" s="314"/>
      <c r="EP272" s="314"/>
      <c r="EQ272" s="314"/>
      <c r="ER272" s="314"/>
      <c r="ES272" s="314"/>
      <c r="ET272" s="314"/>
      <c r="EU272" s="314"/>
      <c r="EV272" s="314"/>
      <c r="EW272" s="314"/>
      <c r="EX272" s="314"/>
      <c r="EY272" s="314"/>
      <c r="EZ272" s="314"/>
      <c r="FA272" s="314"/>
      <c r="FB272" s="314"/>
      <c r="FC272" s="314"/>
      <c r="FD272" s="314"/>
      <c r="FE272" s="314"/>
      <c r="FF272" s="314"/>
      <c r="FG272" s="314"/>
      <c r="FH272" s="314"/>
      <c r="FI272" s="314"/>
      <c r="FJ272" s="314"/>
      <c r="FK272" s="314"/>
      <c r="FL272" s="314"/>
      <c r="FM272" s="314"/>
      <c r="FN272" s="314"/>
      <c r="FO272" s="314"/>
      <c r="FP272" s="314"/>
      <c r="FQ272" s="314"/>
      <c r="FR272" s="314"/>
      <c r="FS272" s="314"/>
      <c r="FT272" s="314"/>
      <c r="FU272" s="314"/>
      <c r="FV272" s="314"/>
      <c r="FW272" s="314"/>
      <c r="FX272" s="314"/>
      <c r="FY272" s="314"/>
      <c r="FZ272" s="314"/>
      <c r="GA272" s="314"/>
      <c r="GB272" s="314"/>
      <c r="GC272" s="314"/>
      <c r="GD272" s="314"/>
      <c r="GE272" s="314"/>
      <c r="GF272" s="314"/>
      <c r="GG272" s="314"/>
      <c r="GH272" s="314"/>
      <c r="GI272" s="314"/>
      <c r="GJ272" s="314"/>
      <c r="GK272" s="314"/>
      <c r="GL272" s="314"/>
      <c r="GM272" s="314"/>
      <c r="GN272" s="314"/>
      <c r="GO272" s="314"/>
      <c r="GP272" s="314"/>
      <c r="GQ272" s="314"/>
      <c r="GR272" s="314"/>
      <c r="GS272" s="314"/>
      <c r="GT272" s="314"/>
      <c r="GU272" s="314"/>
      <c r="GV272" s="314"/>
      <c r="GW272" s="314"/>
      <c r="GX272" s="314"/>
      <c r="GY272" s="314"/>
      <c r="GZ272" s="314"/>
      <c r="HA272" s="314"/>
      <c r="HB272" s="314"/>
      <c r="HC272" s="314"/>
      <c r="HD272" s="314"/>
      <c r="HE272" s="314"/>
      <c r="HF272" s="314"/>
      <c r="HG272" s="314"/>
      <c r="HH272" s="314"/>
      <c r="HI272" s="314"/>
      <c r="HJ272" s="314"/>
      <c r="HK272" s="314"/>
      <c r="HL272" s="314"/>
      <c r="HM272" s="314"/>
      <c r="HN272" s="314"/>
      <c r="HO272" s="314"/>
      <c r="HP272" s="314"/>
      <c r="HQ272" s="314"/>
      <c r="HR272" s="314"/>
      <c r="HS272" s="314"/>
      <c r="HT272" s="314"/>
      <c r="HU272" s="314"/>
      <c r="HV272" s="314"/>
      <c r="HW272" s="314"/>
      <c r="HX272" s="314"/>
      <c r="HY272" s="314"/>
      <c r="HZ272" s="314"/>
      <c r="IA272" s="314"/>
      <c r="IB272" s="314"/>
      <c r="IC272" s="314"/>
      <c r="ID272" s="314"/>
      <c r="IE272" s="314"/>
      <c r="IF272" s="314"/>
      <c r="IG272" s="314"/>
      <c r="IH272" s="314"/>
      <c r="II272" s="314"/>
      <c r="IJ272" s="314"/>
      <c r="IK272" s="314"/>
      <c r="IL272" s="314"/>
      <c r="IM272" s="314"/>
      <c r="IN272" s="314"/>
      <c r="IO272" s="314"/>
      <c r="IP272" s="314"/>
      <c r="IQ272" s="314"/>
      <c r="IR272" s="314"/>
      <c r="IS272" s="314"/>
      <c r="IT272" s="314"/>
      <c r="IU272" s="314"/>
      <c r="IV272" s="314"/>
      <c r="IW272" s="314"/>
    </row>
    <row r="273" spans="1:257" ht="15" customHeight="1">
      <c r="A273" s="323"/>
      <c r="B273" s="288"/>
      <c r="C273" s="289" t="s">
        <v>799</v>
      </c>
      <c r="D273" s="314"/>
      <c r="E273" s="314"/>
      <c r="F273" s="314"/>
      <c r="G273" s="314"/>
      <c r="H273" s="314"/>
      <c r="I273" s="314"/>
      <c r="J273" s="314"/>
      <c r="K273" s="314"/>
      <c r="L273" s="314"/>
      <c r="M273" s="314"/>
      <c r="N273" s="314"/>
      <c r="O273" s="314"/>
      <c r="P273" s="314"/>
      <c r="Q273" s="314"/>
      <c r="S273" s="314"/>
      <c r="T273" s="314"/>
      <c r="U273" s="314"/>
      <c r="V273" s="314"/>
      <c r="W273" s="314"/>
      <c r="X273" s="314"/>
      <c r="Z273" s="314"/>
      <c r="AA273" s="314"/>
      <c r="AB273" s="314"/>
      <c r="AD273" s="314"/>
      <c r="AF273" s="356">
        <v>26847.78</v>
      </c>
      <c r="AG273" s="314"/>
      <c r="AH273" s="314"/>
      <c r="AI273" s="314"/>
      <c r="AJ273" s="314"/>
      <c r="AK273" s="314"/>
      <c r="AL273" s="282"/>
      <c r="AM273" s="314"/>
      <c r="AO273" s="314"/>
      <c r="AP273" s="314"/>
      <c r="AQ273" s="314"/>
      <c r="AR273" s="314"/>
      <c r="AS273" s="314"/>
      <c r="AV273" s="314"/>
      <c r="AX273" s="314"/>
      <c r="AY273" s="314"/>
      <c r="BA273" s="314"/>
      <c r="BB273" s="314"/>
      <c r="BC273" s="314"/>
      <c r="BD273" s="314"/>
      <c r="BE273" s="314"/>
      <c r="BG273" s="314"/>
      <c r="BH273" s="314"/>
      <c r="BI273" s="314"/>
      <c r="BJ273" s="314"/>
      <c r="BK273" s="314"/>
      <c r="BL273" s="314"/>
      <c r="BM273" s="314"/>
      <c r="BO273" s="314"/>
      <c r="BP273" s="314"/>
      <c r="BQ273" s="314"/>
      <c r="BR273" s="314"/>
      <c r="BS273" s="314"/>
      <c r="BT273" s="314"/>
      <c r="BU273" s="314"/>
      <c r="BV273" s="314"/>
      <c r="BW273" s="314"/>
      <c r="BX273" s="314"/>
      <c r="BY273" s="314"/>
      <c r="BZ273" s="314"/>
      <c r="CA273" s="314"/>
      <c r="CB273" s="314"/>
      <c r="CC273" s="314"/>
      <c r="CE273" s="314"/>
      <c r="CF273" s="314"/>
      <c r="CG273" s="314"/>
      <c r="CH273" s="314"/>
      <c r="CI273" s="314"/>
      <c r="CJ273" s="314"/>
      <c r="CK273" s="314"/>
      <c r="CL273" s="314"/>
      <c r="CM273" s="314"/>
      <c r="CN273" s="314"/>
      <c r="CO273" s="314"/>
      <c r="CP273" s="314"/>
      <c r="CQ273" s="314"/>
      <c r="CR273" s="314"/>
      <c r="CT273" s="314"/>
      <c r="CU273" s="314"/>
      <c r="CV273" s="314"/>
      <c r="CW273" s="314"/>
      <c r="CX273" s="314"/>
      <c r="CY273" s="314"/>
      <c r="CZ273" s="314"/>
      <c r="DA273" s="314"/>
      <c r="DB273" s="314"/>
      <c r="DC273" s="314"/>
      <c r="DD273" s="314"/>
      <c r="DE273" s="314"/>
      <c r="DF273" s="314"/>
      <c r="DG273" s="314"/>
      <c r="DH273" s="314"/>
      <c r="DI273" s="314"/>
      <c r="DJ273" s="314"/>
      <c r="DK273" s="314"/>
      <c r="DL273" s="314"/>
      <c r="DM273" s="314"/>
      <c r="DN273" s="314"/>
      <c r="DO273" s="314"/>
      <c r="DP273" s="314"/>
      <c r="DQ273" s="314"/>
      <c r="DR273" s="314"/>
      <c r="DS273" s="314"/>
      <c r="DT273" s="314"/>
      <c r="DU273" s="314"/>
      <c r="DV273" s="314"/>
      <c r="DW273" s="314"/>
      <c r="DX273" s="314"/>
      <c r="DY273" s="314"/>
      <c r="DZ273" s="314"/>
      <c r="EA273" s="314"/>
      <c r="EB273" s="314"/>
      <c r="EC273" s="314"/>
      <c r="ED273" s="314"/>
      <c r="EE273" s="314"/>
      <c r="EF273" s="314"/>
      <c r="EG273" s="314"/>
      <c r="EH273" s="314"/>
      <c r="EI273" s="314"/>
      <c r="EJ273" s="314"/>
      <c r="EK273" s="314"/>
      <c r="EL273" s="314"/>
      <c r="EM273" s="314"/>
      <c r="EN273" s="314"/>
      <c r="EO273" s="314"/>
      <c r="EP273" s="314"/>
      <c r="EQ273" s="314"/>
      <c r="ER273" s="314"/>
      <c r="ES273" s="314"/>
      <c r="ET273" s="314"/>
      <c r="EU273" s="314"/>
      <c r="EV273" s="314"/>
      <c r="EW273" s="314"/>
      <c r="EX273" s="314"/>
      <c r="EY273" s="314"/>
      <c r="EZ273" s="314"/>
      <c r="FA273" s="314"/>
      <c r="FB273" s="314"/>
      <c r="FC273" s="314"/>
      <c r="FD273" s="314"/>
      <c r="FE273" s="314"/>
      <c r="FF273" s="314"/>
      <c r="FG273" s="314"/>
      <c r="FH273" s="314"/>
      <c r="FI273" s="314"/>
      <c r="FJ273" s="314"/>
      <c r="FK273" s="314"/>
      <c r="FL273" s="314"/>
      <c r="FM273" s="314"/>
      <c r="FN273" s="314"/>
      <c r="FO273" s="314"/>
      <c r="FP273" s="314"/>
      <c r="FQ273" s="314"/>
      <c r="FR273" s="314"/>
      <c r="FS273" s="314"/>
      <c r="FT273" s="314"/>
      <c r="FU273" s="314"/>
      <c r="FV273" s="314"/>
      <c r="FW273" s="314"/>
      <c r="FX273" s="314"/>
      <c r="FY273" s="314"/>
      <c r="FZ273" s="314"/>
      <c r="GA273" s="314"/>
      <c r="GB273" s="314"/>
      <c r="GC273" s="314"/>
      <c r="GD273" s="314"/>
      <c r="GE273" s="314"/>
      <c r="GF273" s="314"/>
      <c r="GG273" s="314"/>
      <c r="GH273" s="314"/>
      <c r="GI273" s="314"/>
      <c r="GJ273" s="314"/>
      <c r="GK273" s="314"/>
      <c r="GL273" s="314"/>
      <c r="GM273" s="314"/>
      <c r="GN273" s="314"/>
      <c r="GO273" s="314"/>
      <c r="GP273" s="314"/>
      <c r="GQ273" s="314"/>
      <c r="GR273" s="314"/>
      <c r="GS273" s="314"/>
      <c r="GT273" s="314"/>
      <c r="GU273" s="314"/>
      <c r="GV273" s="314"/>
      <c r="GW273" s="314"/>
      <c r="GX273" s="314"/>
      <c r="GY273" s="314"/>
      <c r="GZ273" s="314"/>
      <c r="HA273" s="314"/>
      <c r="HB273" s="314"/>
      <c r="HC273" s="314"/>
      <c r="HD273" s="314"/>
      <c r="HE273" s="314"/>
      <c r="HF273" s="314"/>
      <c r="HG273" s="314"/>
      <c r="HH273" s="314"/>
      <c r="HI273" s="314"/>
      <c r="HJ273" s="314"/>
      <c r="HK273" s="314"/>
      <c r="HL273" s="314"/>
      <c r="HM273" s="314"/>
      <c r="HN273" s="314"/>
      <c r="HO273" s="314"/>
      <c r="HP273" s="314"/>
      <c r="HQ273" s="314"/>
      <c r="HR273" s="314"/>
      <c r="HS273" s="314"/>
      <c r="HT273" s="314"/>
      <c r="HU273" s="314"/>
      <c r="HV273" s="314"/>
      <c r="HW273" s="314"/>
      <c r="HX273" s="314"/>
      <c r="HY273" s="314"/>
      <c r="HZ273" s="314"/>
      <c r="IA273" s="314"/>
      <c r="IB273" s="314"/>
      <c r="IC273" s="314"/>
      <c r="ID273" s="314"/>
      <c r="IE273" s="314"/>
      <c r="IF273" s="314"/>
      <c r="IG273" s="314"/>
      <c r="IH273" s="314"/>
      <c r="II273" s="314"/>
      <c r="IJ273" s="314"/>
      <c r="IK273" s="314"/>
      <c r="IL273" s="314"/>
      <c r="IM273" s="314"/>
      <c r="IN273" s="314"/>
      <c r="IO273" s="314"/>
      <c r="IP273" s="314"/>
      <c r="IQ273" s="314"/>
      <c r="IR273" s="314"/>
      <c r="IS273" s="314"/>
      <c r="IT273" s="314"/>
      <c r="IU273" s="314"/>
      <c r="IV273" s="314"/>
      <c r="IW273" s="314"/>
    </row>
    <row r="274" spans="1:257" ht="15" customHeight="1">
      <c r="A274" s="323" t="s">
        <v>800</v>
      </c>
      <c r="B274" s="288"/>
      <c r="C274" s="289" t="s">
        <v>801</v>
      </c>
      <c r="D274" s="314"/>
      <c r="E274" s="314"/>
      <c r="F274" s="314"/>
      <c r="G274" s="314"/>
      <c r="H274" s="314"/>
      <c r="I274" s="314"/>
      <c r="J274" s="314"/>
      <c r="K274" s="314"/>
      <c r="L274" s="314"/>
      <c r="M274" s="314"/>
      <c r="N274" s="314"/>
      <c r="O274" s="314"/>
      <c r="P274" s="314"/>
      <c r="Q274" s="314"/>
      <c r="S274" s="314"/>
      <c r="T274" s="314"/>
      <c r="U274" s="314"/>
      <c r="V274" s="314"/>
      <c r="W274" s="314"/>
      <c r="X274" s="314"/>
      <c r="Z274" s="314"/>
      <c r="AA274" s="314"/>
      <c r="AB274" s="314"/>
      <c r="AD274" s="314"/>
      <c r="AF274" s="356"/>
      <c r="AG274" s="314"/>
      <c r="AH274" s="314"/>
      <c r="AI274" s="314"/>
      <c r="AJ274" s="314"/>
      <c r="AK274" s="314"/>
      <c r="AL274" s="282"/>
      <c r="AM274" s="314"/>
      <c r="AO274" s="314"/>
      <c r="AP274" s="314"/>
      <c r="AQ274" s="314"/>
      <c r="AR274" s="314"/>
      <c r="AS274" s="314"/>
      <c r="AV274" s="314"/>
      <c r="AX274" s="314"/>
      <c r="AY274" s="314"/>
      <c r="AZ274" s="314">
        <v>39490</v>
      </c>
      <c r="BA274" s="314"/>
      <c r="BB274" s="314"/>
      <c r="BC274" s="314"/>
      <c r="BD274" s="314"/>
      <c r="BE274" s="314"/>
      <c r="BG274" s="314"/>
      <c r="BH274" s="314"/>
      <c r="BI274" s="314"/>
      <c r="BJ274" s="314"/>
      <c r="BK274" s="314"/>
      <c r="BL274" s="314"/>
      <c r="BM274" s="314"/>
      <c r="BO274" s="314"/>
      <c r="BP274" s="314"/>
      <c r="BQ274" s="314"/>
      <c r="BR274" s="314"/>
      <c r="BS274" s="314"/>
      <c r="BT274" s="314"/>
      <c r="BU274" s="314"/>
      <c r="BV274" s="314"/>
      <c r="BW274" s="314"/>
      <c r="BX274" s="314"/>
      <c r="BY274" s="314"/>
      <c r="BZ274" s="314"/>
      <c r="CA274" s="314"/>
      <c r="CB274" s="314"/>
      <c r="CC274" s="314"/>
      <c r="CE274" s="314"/>
      <c r="CF274" s="314"/>
      <c r="CG274" s="314"/>
      <c r="CH274" s="314"/>
      <c r="CI274" s="314"/>
      <c r="CJ274" s="314"/>
      <c r="CK274" s="314"/>
      <c r="CL274" s="314"/>
      <c r="CM274" s="314"/>
      <c r="CN274" s="314"/>
      <c r="CO274" s="314"/>
      <c r="CP274" s="314"/>
      <c r="CQ274" s="314"/>
      <c r="CR274" s="314"/>
      <c r="CT274" s="314"/>
      <c r="CU274" s="314"/>
      <c r="CV274" s="314"/>
      <c r="CW274" s="314"/>
      <c r="CX274" s="314"/>
      <c r="CY274" s="314"/>
      <c r="CZ274" s="314"/>
      <c r="DA274" s="314"/>
      <c r="DB274" s="314"/>
      <c r="DC274" s="314"/>
      <c r="DD274" s="314"/>
      <c r="DE274" s="314"/>
      <c r="DF274" s="314"/>
      <c r="DG274" s="314"/>
      <c r="DH274" s="314"/>
      <c r="DI274" s="314"/>
      <c r="DJ274" s="314"/>
      <c r="DK274" s="314"/>
      <c r="DL274" s="314"/>
      <c r="DM274" s="314"/>
      <c r="DN274" s="314"/>
      <c r="DO274" s="314"/>
      <c r="DP274" s="314"/>
      <c r="DQ274" s="314"/>
      <c r="DR274" s="314"/>
      <c r="DS274" s="314"/>
      <c r="DT274" s="314"/>
      <c r="DU274" s="314"/>
      <c r="DV274" s="314"/>
      <c r="DW274" s="314"/>
      <c r="DX274" s="314"/>
      <c r="DY274" s="314"/>
      <c r="DZ274" s="314"/>
      <c r="EA274" s="314"/>
      <c r="EB274" s="314"/>
      <c r="EC274" s="314"/>
      <c r="ED274" s="314"/>
      <c r="EE274" s="314"/>
      <c r="EF274" s="314"/>
      <c r="EG274" s="314"/>
      <c r="EH274" s="314"/>
      <c r="EI274" s="314"/>
      <c r="EJ274" s="314"/>
      <c r="EK274" s="314"/>
      <c r="EL274" s="314"/>
      <c r="EM274" s="314"/>
      <c r="EN274" s="314"/>
      <c r="EO274" s="314"/>
      <c r="EP274" s="314"/>
      <c r="EQ274" s="314"/>
      <c r="ER274" s="314"/>
      <c r="ES274" s="314"/>
      <c r="ET274" s="314"/>
      <c r="EU274" s="314"/>
      <c r="EV274" s="314"/>
      <c r="EW274" s="314"/>
      <c r="EX274" s="314"/>
      <c r="EY274" s="314"/>
      <c r="EZ274" s="314"/>
      <c r="FA274" s="314"/>
      <c r="FB274" s="314"/>
      <c r="FC274" s="314"/>
      <c r="FD274" s="314"/>
      <c r="FE274" s="314"/>
      <c r="FF274" s="314"/>
      <c r="FG274" s="314"/>
      <c r="FH274" s="314"/>
      <c r="FI274" s="314"/>
      <c r="FJ274" s="314"/>
      <c r="FK274" s="314"/>
      <c r="FL274" s="314"/>
      <c r="FM274" s="314"/>
      <c r="FN274" s="314"/>
      <c r="FO274" s="314"/>
      <c r="FP274" s="314"/>
      <c r="FQ274" s="314"/>
      <c r="FR274" s="314"/>
      <c r="FS274" s="314"/>
      <c r="FT274" s="314"/>
      <c r="FU274" s="314"/>
      <c r="FV274" s="314"/>
      <c r="FW274" s="314"/>
      <c r="FX274" s="314"/>
      <c r="FY274" s="314"/>
      <c r="FZ274" s="314"/>
      <c r="GA274" s="314"/>
      <c r="GB274" s="314"/>
      <c r="GC274" s="314"/>
      <c r="GD274" s="314"/>
      <c r="GE274" s="314"/>
      <c r="GF274" s="314"/>
      <c r="GG274" s="314"/>
      <c r="GH274" s="314"/>
      <c r="GI274" s="314"/>
      <c r="GJ274" s="314"/>
      <c r="GK274" s="314"/>
      <c r="GL274" s="314"/>
      <c r="GM274" s="314"/>
      <c r="GN274" s="314"/>
      <c r="GO274" s="314"/>
      <c r="GP274" s="314"/>
      <c r="GQ274" s="314"/>
      <c r="GR274" s="314"/>
      <c r="GS274" s="314"/>
      <c r="GT274" s="314"/>
      <c r="GU274" s="314"/>
      <c r="GV274" s="314"/>
      <c r="GW274" s="314"/>
      <c r="GX274" s="314"/>
      <c r="GY274" s="314"/>
      <c r="GZ274" s="314"/>
      <c r="HA274" s="314"/>
      <c r="HB274" s="314"/>
      <c r="HC274" s="314"/>
      <c r="HD274" s="314"/>
      <c r="HE274" s="314"/>
      <c r="HF274" s="314"/>
      <c r="HG274" s="314"/>
      <c r="HH274" s="314"/>
      <c r="HI274" s="314"/>
      <c r="HJ274" s="314"/>
      <c r="HK274" s="314"/>
      <c r="HL274" s="314"/>
      <c r="HM274" s="314"/>
      <c r="HN274" s="314"/>
      <c r="HO274" s="314"/>
      <c r="HP274" s="314"/>
      <c r="HQ274" s="314"/>
      <c r="HR274" s="314"/>
      <c r="HS274" s="314"/>
      <c r="HT274" s="314"/>
      <c r="HU274" s="314"/>
      <c r="HV274" s="314"/>
      <c r="HW274" s="314"/>
      <c r="HX274" s="314"/>
      <c r="HY274" s="314"/>
      <c r="HZ274" s="314"/>
      <c r="IA274" s="314"/>
      <c r="IB274" s="314"/>
      <c r="IC274" s="314"/>
      <c r="ID274" s="314"/>
      <c r="IE274" s="314"/>
      <c r="IF274" s="314"/>
      <c r="IG274" s="314"/>
      <c r="IH274" s="314"/>
      <c r="II274" s="314"/>
      <c r="IJ274" s="314"/>
      <c r="IK274" s="314"/>
      <c r="IL274" s="314"/>
      <c r="IM274" s="314"/>
      <c r="IN274" s="314"/>
      <c r="IO274" s="314"/>
      <c r="IP274" s="314"/>
      <c r="IQ274" s="314"/>
      <c r="IR274" s="314"/>
      <c r="IS274" s="314"/>
      <c r="IT274" s="314"/>
      <c r="IU274" s="314"/>
      <c r="IV274" s="314"/>
      <c r="IW274" s="314"/>
    </row>
    <row r="275" spans="1:257" ht="15" customHeight="1">
      <c r="A275" s="323"/>
      <c r="B275" s="288"/>
      <c r="C275" s="322" t="s">
        <v>802</v>
      </c>
      <c r="D275" s="314"/>
      <c r="E275" s="314"/>
      <c r="F275" s="314"/>
      <c r="G275" s="314"/>
      <c r="H275" s="314"/>
      <c r="I275" s="314"/>
      <c r="J275" s="314"/>
      <c r="K275" s="314"/>
      <c r="L275" s="314"/>
      <c r="M275" s="314"/>
      <c r="N275" s="314"/>
      <c r="O275" s="314"/>
      <c r="P275" s="314"/>
      <c r="Q275" s="314"/>
      <c r="S275" s="314"/>
      <c r="T275" s="314"/>
      <c r="U275" s="314"/>
      <c r="V275" s="314"/>
      <c r="W275" s="314"/>
      <c r="X275" s="314"/>
      <c r="Z275" s="314"/>
      <c r="AA275" s="314"/>
      <c r="AB275" s="314"/>
      <c r="AD275" s="314"/>
      <c r="AF275" s="356"/>
      <c r="AG275" s="314"/>
      <c r="AH275" s="314"/>
      <c r="AI275" s="314"/>
      <c r="AJ275" s="314"/>
      <c r="AK275" s="314"/>
      <c r="AM275" s="314"/>
      <c r="AO275" s="314"/>
      <c r="AP275" s="314"/>
      <c r="AQ275" s="314"/>
      <c r="AR275" s="314"/>
      <c r="AS275" s="314"/>
      <c r="AV275" s="314"/>
      <c r="AX275" s="314"/>
      <c r="AY275" s="314"/>
      <c r="BA275" s="314"/>
      <c r="BB275" s="314"/>
      <c r="BC275" s="314"/>
      <c r="BD275" s="314"/>
      <c r="BE275" s="314"/>
      <c r="BG275" s="314"/>
      <c r="BH275" s="314"/>
      <c r="BI275" s="314"/>
      <c r="BJ275" s="314"/>
      <c r="BK275" s="314"/>
      <c r="BL275" s="314">
        <v>20000</v>
      </c>
      <c r="BM275" s="314"/>
      <c r="BO275" s="314"/>
      <c r="BP275" s="314"/>
      <c r="BQ275" s="314"/>
      <c r="BR275" s="314"/>
      <c r="BS275" s="314"/>
      <c r="BT275" s="314"/>
      <c r="BU275" s="314"/>
      <c r="BV275" s="314"/>
      <c r="BW275" s="314"/>
      <c r="BX275" s="314"/>
      <c r="BY275" s="314"/>
      <c r="BZ275" s="314"/>
      <c r="CA275" s="314"/>
      <c r="CB275" s="314"/>
      <c r="CC275" s="314"/>
      <c r="CE275" s="314"/>
      <c r="CF275" s="314"/>
      <c r="CG275" s="314"/>
      <c r="CH275" s="314"/>
      <c r="CI275" s="314"/>
      <c r="CJ275" s="314"/>
      <c r="CK275" s="314"/>
      <c r="CL275" s="314"/>
      <c r="CM275" s="314"/>
      <c r="CN275" s="314"/>
      <c r="CO275" s="314"/>
      <c r="CP275" s="314"/>
      <c r="CQ275" s="314"/>
      <c r="CR275" s="314"/>
      <c r="CT275" s="314"/>
      <c r="CU275" s="314"/>
      <c r="CV275" s="314"/>
      <c r="CW275" s="314"/>
      <c r="CX275" s="314"/>
      <c r="CY275" s="314"/>
      <c r="CZ275" s="314"/>
      <c r="DA275" s="314"/>
      <c r="DB275" s="314"/>
      <c r="DC275" s="314"/>
      <c r="DD275" s="314"/>
      <c r="DE275" s="314"/>
      <c r="DF275" s="314"/>
      <c r="DG275" s="314"/>
      <c r="DH275" s="314"/>
      <c r="DI275" s="314"/>
      <c r="DJ275" s="314"/>
      <c r="DK275" s="314"/>
      <c r="DL275" s="314"/>
      <c r="DM275" s="314"/>
      <c r="DN275" s="314"/>
      <c r="DO275" s="314"/>
      <c r="DP275" s="314"/>
      <c r="DQ275" s="314"/>
      <c r="DR275" s="314"/>
      <c r="DS275" s="314"/>
      <c r="DT275" s="314"/>
      <c r="DU275" s="314"/>
      <c r="DV275" s="314"/>
      <c r="DW275" s="314"/>
      <c r="DX275" s="314"/>
      <c r="DY275" s="314"/>
      <c r="DZ275" s="314"/>
      <c r="EA275" s="314"/>
      <c r="EB275" s="314"/>
      <c r="EC275" s="314"/>
      <c r="ED275" s="314"/>
      <c r="EE275" s="314"/>
      <c r="EF275" s="314"/>
      <c r="EG275" s="314"/>
      <c r="EH275" s="314"/>
      <c r="EI275" s="314"/>
      <c r="EJ275" s="314"/>
      <c r="EK275" s="314"/>
      <c r="EL275" s="314"/>
      <c r="EM275" s="314"/>
      <c r="EN275" s="314"/>
      <c r="EO275" s="314"/>
      <c r="EP275" s="314"/>
      <c r="EQ275" s="314"/>
      <c r="ER275" s="314"/>
      <c r="ES275" s="314"/>
      <c r="ET275" s="314"/>
      <c r="EU275" s="314"/>
      <c r="EV275" s="314"/>
      <c r="EW275" s="314"/>
      <c r="EX275" s="314"/>
      <c r="EY275" s="314"/>
      <c r="EZ275" s="314"/>
      <c r="FA275" s="314"/>
      <c r="FB275" s="314"/>
      <c r="FC275" s="314"/>
      <c r="FD275" s="314"/>
      <c r="FE275" s="314"/>
      <c r="FF275" s="314"/>
      <c r="FG275" s="314"/>
      <c r="FH275" s="314"/>
      <c r="FI275" s="314"/>
      <c r="FJ275" s="314"/>
      <c r="FK275" s="314"/>
      <c r="FL275" s="314"/>
      <c r="FM275" s="314"/>
      <c r="FN275" s="314"/>
      <c r="FO275" s="314"/>
      <c r="FP275" s="314"/>
      <c r="FQ275" s="314"/>
      <c r="FR275" s="314"/>
      <c r="FS275" s="314"/>
      <c r="FT275" s="314"/>
      <c r="FU275" s="314"/>
      <c r="FV275" s="314"/>
      <c r="FW275" s="314"/>
      <c r="FX275" s="314"/>
      <c r="FY275" s="314"/>
      <c r="FZ275" s="314"/>
      <c r="GA275" s="314"/>
      <c r="GB275" s="314"/>
      <c r="GC275" s="314"/>
      <c r="GD275" s="314"/>
      <c r="GE275" s="314"/>
      <c r="GF275" s="314"/>
      <c r="GG275" s="314"/>
      <c r="GH275" s="314"/>
      <c r="GI275" s="314"/>
      <c r="GJ275" s="314"/>
      <c r="GK275" s="314"/>
      <c r="GL275" s="314"/>
      <c r="GM275" s="314"/>
      <c r="GN275" s="314"/>
      <c r="GO275" s="314"/>
      <c r="GP275" s="314"/>
      <c r="GQ275" s="314"/>
      <c r="GR275" s="314"/>
      <c r="GS275" s="314"/>
      <c r="GT275" s="314"/>
      <c r="GU275" s="314"/>
      <c r="GV275" s="314"/>
      <c r="GW275" s="314"/>
      <c r="GX275" s="314"/>
      <c r="GY275" s="314"/>
      <c r="GZ275" s="314"/>
      <c r="HA275" s="314"/>
      <c r="HB275" s="314"/>
      <c r="HC275" s="314"/>
      <c r="HD275" s="314"/>
      <c r="HE275" s="314"/>
      <c r="HF275" s="314"/>
      <c r="HG275" s="314"/>
      <c r="HH275" s="314"/>
      <c r="HI275" s="314"/>
      <c r="HJ275" s="314"/>
      <c r="HK275" s="314"/>
      <c r="HL275" s="314"/>
      <c r="HM275" s="314"/>
      <c r="HN275" s="314"/>
      <c r="HO275" s="314"/>
      <c r="HP275" s="314"/>
      <c r="HQ275" s="314"/>
      <c r="HR275" s="314"/>
      <c r="HS275" s="314"/>
      <c r="HT275" s="314"/>
      <c r="HU275" s="314"/>
      <c r="HV275" s="314"/>
      <c r="HW275" s="314"/>
      <c r="HX275" s="314"/>
      <c r="HY275" s="314"/>
      <c r="HZ275" s="314"/>
      <c r="IA275" s="314"/>
      <c r="IB275" s="314"/>
      <c r="IC275" s="314"/>
      <c r="ID275" s="314"/>
      <c r="IE275" s="314"/>
      <c r="IF275" s="314"/>
      <c r="IG275" s="314"/>
      <c r="IH275" s="314"/>
      <c r="II275" s="314"/>
      <c r="IJ275" s="314"/>
      <c r="IK275" s="314"/>
      <c r="IL275" s="314"/>
      <c r="IM275" s="314"/>
      <c r="IN275" s="314"/>
      <c r="IO275" s="314"/>
      <c r="IP275" s="314"/>
      <c r="IQ275" s="314"/>
      <c r="IR275" s="314"/>
      <c r="IS275" s="314"/>
      <c r="IT275" s="314"/>
      <c r="IU275" s="314"/>
      <c r="IV275" s="314"/>
      <c r="IW275" s="314"/>
    </row>
    <row r="276" spans="1:257" ht="15" customHeight="1">
      <c r="A276" s="439"/>
      <c r="B276" s="287"/>
      <c r="C276" s="289" t="s">
        <v>803</v>
      </c>
      <c r="D276" s="314"/>
      <c r="E276" s="314"/>
      <c r="F276" s="314"/>
      <c r="G276" s="314"/>
      <c r="H276" s="314"/>
      <c r="I276" s="314"/>
      <c r="J276" s="314"/>
      <c r="K276" s="314"/>
      <c r="L276" s="314"/>
      <c r="M276" s="314"/>
      <c r="N276" s="314"/>
      <c r="O276" s="314"/>
      <c r="P276" s="314"/>
      <c r="Q276" s="314"/>
      <c r="S276" s="314"/>
      <c r="T276" s="314"/>
      <c r="U276" s="314"/>
      <c r="V276" s="314"/>
      <c r="W276" s="314"/>
      <c r="X276" s="314"/>
      <c r="Z276" s="314"/>
      <c r="AA276" s="314"/>
      <c r="AB276" s="314"/>
      <c r="AD276" s="314"/>
      <c r="AF276" s="356"/>
      <c r="AG276" s="314"/>
      <c r="AH276" s="314"/>
      <c r="AI276" s="314"/>
      <c r="AJ276" s="314"/>
      <c r="AK276" s="314"/>
      <c r="AL276" s="282"/>
      <c r="AM276" s="314"/>
      <c r="AO276" s="314"/>
      <c r="AP276" s="314"/>
      <c r="AQ276" s="314"/>
      <c r="AR276" s="314"/>
      <c r="AS276" s="314"/>
      <c r="AV276" s="314"/>
      <c r="AX276" s="314"/>
      <c r="AY276" s="314"/>
      <c r="BA276" s="314"/>
      <c r="BB276" s="314"/>
      <c r="BC276" s="314"/>
      <c r="BD276" s="314"/>
      <c r="BE276" s="314"/>
      <c r="BG276" s="314"/>
      <c r="BH276" s="314"/>
      <c r="BI276" s="314"/>
      <c r="BJ276" s="314"/>
      <c r="BK276" s="314"/>
      <c r="BL276" s="314"/>
      <c r="BM276" s="314">
        <v>43605.87</v>
      </c>
      <c r="BO276" s="314"/>
      <c r="BP276" s="314"/>
      <c r="BQ276" s="314"/>
      <c r="BR276" s="314"/>
      <c r="BS276" s="314"/>
      <c r="BT276" s="314"/>
      <c r="BU276" s="314"/>
      <c r="BV276" s="314"/>
      <c r="BW276" s="314"/>
      <c r="BX276" s="314"/>
      <c r="BY276" s="314"/>
      <c r="BZ276" s="314"/>
      <c r="CA276" s="314"/>
      <c r="CB276" s="314"/>
      <c r="CC276" s="314"/>
      <c r="CE276" s="314"/>
      <c r="CF276" s="314"/>
      <c r="CG276" s="314"/>
      <c r="CH276" s="314"/>
      <c r="CI276" s="314"/>
      <c r="CJ276" s="314"/>
      <c r="CK276" s="314"/>
      <c r="CL276" s="314"/>
      <c r="CM276" s="314"/>
      <c r="CN276" s="314"/>
      <c r="CO276" s="314"/>
      <c r="CP276" s="314"/>
      <c r="CQ276" s="314"/>
      <c r="CR276" s="314"/>
      <c r="CT276" s="314"/>
      <c r="CU276" s="314"/>
      <c r="CV276" s="314"/>
      <c r="CW276" s="314"/>
      <c r="CX276" s="314"/>
      <c r="CY276" s="314"/>
      <c r="CZ276" s="314"/>
      <c r="DA276" s="314"/>
      <c r="DB276" s="314"/>
      <c r="DC276" s="314"/>
      <c r="DD276" s="314"/>
      <c r="DE276" s="314"/>
      <c r="DF276" s="314"/>
      <c r="DG276" s="314"/>
      <c r="DH276" s="314"/>
      <c r="DI276" s="314"/>
      <c r="DJ276" s="314"/>
      <c r="DK276" s="314"/>
      <c r="DL276" s="314"/>
      <c r="DM276" s="314"/>
      <c r="DN276" s="314"/>
      <c r="DO276" s="314"/>
      <c r="DP276" s="314"/>
      <c r="DQ276" s="314"/>
      <c r="DR276" s="314"/>
      <c r="DS276" s="314"/>
      <c r="DT276" s="314"/>
      <c r="DU276" s="314"/>
      <c r="DV276" s="314"/>
      <c r="DW276" s="314"/>
      <c r="DX276" s="314"/>
      <c r="DY276" s="314"/>
      <c r="DZ276" s="314"/>
      <c r="EA276" s="314"/>
      <c r="EB276" s="314"/>
      <c r="EC276" s="314"/>
      <c r="ED276" s="314"/>
      <c r="EE276" s="314"/>
      <c r="EF276" s="314"/>
      <c r="EG276" s="314"/>
      <c r="EH276" s="314"/>
      <c r="EI276" s="314"/>
      <c r="EJ276" s="314"/>
      <c r="EK276" s="314"/>
      <c r="EL276" s="314"/>
      <c r="EM276" s="314"/>
      <c r="EN276" s="314"/>
      <c r="EO276" s="314"/>
      <c r="EP276" s="314"/>
      <c r="EQ276" s="314"/>
      <c r="ER276" s="314"/>
      <c r="ES276" s="314"/>
      <c r="ET276" s="314"/>
      <c r="EU276" s="314"/>
      <c r="EV276" s="314"/>
      <c r="EW276" s="314"/>
      <c r="EX276" s="314"/>
      <c r="EY276" s="314"/>
      <c r="EZ276" s="314"/>
      <c r="FA276" s="314"/>
      <c r="FB276" s="314"/>
      <c r="FC276" s="314"/>
      <c r="FD276" s="314"/>
      <c r="FE276" s="314"/>
      <c r="FF276" s="314"/>
      <c r="FG276" s="314"/>
      <c r="FH276" s="314"/>
      <c r="FI276" s="314"/>
      <c r="FJ276" s="314"/>
      <c r="FK276" s="314"/>
      <c r="FL276" s="314"/>
      <c r="FM276" s="314"/>
      <c r="FN276" s="314"/>
      <c r="FO276" s="314"/>
      <c r="FP276" s="314"/>
      <c r="FQ276" s="314"/>
      <c r="FR276" s="314"/>
      <c r="FS276" s="314"/>
      <c r="FT276" s="314"/>
      <c r="FU276" s="314"/>
      <c r="FV276" s="314"/>
      <c r="FW276" s="314"/>
      <c r="FX276" s="314"/>
      <c r="FY276" s="314"/>
      <c r="FZ276" s="314"/>
      <c r="GA276" s="314"/>
      <c r="GB276" s="314"/>
      <c r="GC276" s="314"/>
      <c r="GD276" s="314"/>
      <c r="GE276" s="314"/>
      <c r="GF276" s="314"/>
      <c r="GG276" s="314"/>
      <c r="GH276" s="314"/>
      <c r="GI276" s="314"/>
      <c r="GJ276" s="314"/>
      <c r="GK276" s="314"/>
      <c r="GL276" s="314"/>
      <c r="GM276" s="314"/>
      <c r="GN276" s="314"/>
      <c r="GO276" s="314"/>
      <c r="GP276" s="314"/>
      <c r="GQ276" s="314"/>
      <c r="GR276" s="314"/>
      <c r="GS276" s="314"/>
      <c r="GT276" s="314"/>
      <c r="GU276" s="314"/>
      <c r="GV276" s="314"/>
      <c r="GW276" s="314"/>
      <c r="GX276" s="314"/>
      <c r="GY276" s="314"/>
      <c r="GZ276" s="314"/>
      <c r="HA276" s="314"/>
      <c r="HB276" s="314"/>
      <c r="HC276" s="314"/>
      <c r="HD276" s="314"/>
      <c r="HE276" s="314"/>
      <c r="HF276" s="314"/>
      <c r="HG276" s="314"/>
      <c r="HH276" s="314"/>
      <c r="HI276" s="314"/>
      <c r="HJ276" s="314"/>
      <c r="HK276" s="314"/>
      <c r="HL276" s="314"/>
      <c r="HM276" s="314"/>
      <c r="HN276" s="314"/>
      <c r="HO276" s="314"/>
      <c r="HP276" s="314"/>
      <c r="HQ276" s="314"/>
      <c r="HR276" s="314"/>
      <c r="HS276" s="314"/>
      <c r="HT276" s="314"/>
      <c r="HU276" s="314"/>
      <c r="HV276" s="314"/>
      <c r="HW276" s="314"/>
      <c r="HX276" s="314"/>
      <c r="HY276" s="314"/>
      <c r="HZ276" s="314"/>
      <c r="IA276" s="314"/>
      <c r="IB276" s="314"/>
      <c r="IC276" s="314"/>
      <c r="ID276" s="314"/>
      <c r="IE276" s="314"/>
      <c r="IF276" s="314"/>
      <c r="IG276" s="314"/>
      <c r="IH276" s="314"/>
      <c r="II276" s="314"/>
      <c r="IJ276" s="314"/>
      <c r="IK276" s="314"/>
      <c r="IL276" s="314"/>
      <c r="IM276" s="314"/>
      <c r="IN276" s="314"/>
      <c r="IO276" s="314"/>
      <c r="IP276" s="314"/>
      <c r="IQ276" s="314"/>
      <c r="IR276" s="314"/>
      <c r="IS276" s="314"/>
      <c r="IT276" s="314"/>
      <c r="IU276" s="314"/>
      <c r="IV276" s="314"/>
      <c r="IW276" s="314"/>
    </row>
    <row r="277" spans="1:257" ht="15" customHeight="1">
      <c r="B277" s="288"/>
      <c r="C277" s="322" t="s">
        <v>804</v>
      </c>
      <c r="D277" s="314"/>
      <c r="E277" s="314"/>
      <c r="F277" s="314"/>
      <c r="G277" s="314"/>
      <c r="H277" s="314"/>
      <c r="I277" s="314"/>
      <c r="J277" s="314"/>
      <c r="K277" s="314"/>
      <c r="L277" s="314"/>
      <c r="M277" s="314"/>
      <c r="N277" s="314"/>
      <c r="O277" s="314"/>
      <c r="P277" s="314"/>
      <c r="Q277" s="314"/>
      <c r="S277" s="314"/>
      <c r="T277" s="314"/>
      <c r="U277" s="314"/>
      <c r="V277" s="314"/>
      <c r="W277" s="314"/>
      <c r="X277" s="314"/>
      <c r="Z277" s="314"/>
      <c r="AA277" s="314"/>
      <c r="AB277" s="314"/>
      <c r="AD277" s="314"/>
      <c r="AF277" s="356"/>
      <c r="AG277" s="314"/>
      <c r="AH277" s="314"/>
      <c r="AI277" s="314"/>
      <c r="AJ277" s="314"/>
      <c r="AK277" s="314"/>
      <c r="AL277" s="282"/>
      <c r="AM277" s="314"/>
      <c r="AO277" s="314"/>
      <c r="AP277" s="314"/>
      <c r="AQ277" s="314"/>
      <c r="AR277" s="314"/>
      <c r="AS277" s="314"/>
      <c r="AV277" s="314"/>
      <c r="AX277" s="314"/>
      <c r="AY277" s="314"/>
      <c r="BA277" s="314"/>
      <c r="BB277" s="314"/>
      <c r="BC277" s="314"/>
      <c r="BD277" s="314"/>
      <c r="BE277" s="314"/>
      <c r="BG277" s="314"/>
      <c r="BH277" s="314"/>
      <c r="BI277" s="314"/>
      <c r="BJ277" s="314"/>
      <c r="BK277" s="314"/>
      <c r="BL277" s="314"/>
      <c r="BM277" s="314"/>
      <c r="BN277" s="314">
        <v>70000</v>
      </c>
      <c r="BO277" s="314"/>
      <c r="BP277" s="314"/>
      <c r="BQ277" s="314"/>
      <c r="BR277" s="314"/>
      <c r="BS277" s="314"/>
      <c r="BT277" s="314"/>
      <c r="BU277" s="314"/>
      <c r="BV277" s="314"/>
      <c r="BW277" s="314"/>
      <c r="BX277" s="314"/>
      <c r="BY277" s="314">
        <v>46278.01</v>
      </c>
      <c r="BZ277" s="314"/>
      <c r="CA277" s="314"/>
      <c r="CB277" s="314"/>
      <c r="CC277" s="314"/>
      <c r="CE277" s="314"/>
      <c r="CF277" s="314"/>
      <c r="CG277" s="314"/>
      <c r="CH277" s="314"/>
      <c r="CI277" s="314"/>
      <c r="CJ277" s="314"/>
      <c r="CK277" s="314"/>
      <c r="CL277" s="314"/>
      <c r="CM277" s="314"/>
      <c r="CN277" s="314"/>
      <c r="CO277" s="314"/>
      <c r="CP277" s="314"/>
      <c r="CQ277" s="314"/>
      <c r="CR277" s="314"/>
      <c r="CT277" s="314"/>
      <c r="CU277" s="314"/>
      <c r="CV277" s="314"/>
      <c r="CW277" s="314"/>
      <c r="CX277" s="314"/>
      <c r="CY277" s="314"/>
      <c r="CZ277" s="314"/>
      <c r="DA277" s="314"/>
      <c r="DB277" s="314"/>
      <c r="DC277" s="314"/>
      <c r="DD277" s="314"/>
      <c r="DE277" s="314"/>
      <c r="DF277" s="314"/>
      <c r="DG277" s="314"/>
      <c r="DH277" s="314"/>
      <c r="DI277" s="314"/>
      <c r="DJ277" s="314"/>
      <c r="DK277" s="314"/>
      <c r="DL277" s="314"/>
      <c r="DM277" s="314"/>
      <c r="DN277" s="314"/>
      <c r="DO277" s="314"/>
      <c r="DP277" s="314"/>
      <c r="DQ277" s="314"/>
      <c r="DR277" s="314"/>
      <c r="DS277" s="314"/>
      <c r="DT277" s="314"/>
      <c r="DU277" s="314"/>
      <c r="DV277" s="314"/>
      <c r="DW277" s="314"/>
      <c r="DX277" s="314"/>
      <c r="DY277" s="314"/>
      <c r="DZ277" s="314"/>
      <c r="EA277" s="314"/>
      <c r="EB277" s="314"/>
      <c r="EC277" s="314"/>
      <c r="ED277" s="314"/>
      <c r="EE277" s="314"/>
      <c r="EF277" s="314"/>
      <c r="EG277" s="314"/>
      <c r="EH277" s="314"/>
      <c r="EI277" s="314"/>
      <c r="EJ277" s="314"/>
      <c r="EK277" s="314"/>
      <c r="EL277" s="314"/>
      <c r="EM277" s="314"/>
      <c r="EN277" s="314"/>
      <c r="EO277" s="314"/>
      <c r="EP277" s="314"/>
      <c r="EQ277" s="314"/>
      <c r="ER277" s="314"/>
      <c r="ES277" s="314"/>
      <c r="ET277" s="314"/>
      <c r="EU277" s="314"/>
      <c r="EV277" s="314"/>
      <c r="EW277" s="314"/>
      <c r="EX277" s="314"/>
      <c r="EY277" s="314"/>
      <c r="EZ277" s="314"/>
      <c r="FA277" s="314"/>
      <c r="FB277" s="314"/>
      <c r="FC277" s="314"/>
      <c r="FD277" s="314"/>
      <c r="FE277" s="314"/>
      <c r="FF277" s="314"/>
      <c r="FG277" s="314"/>
      <c r="FH277" s="314"/>
      <c r="FI277" s="314"/>
      <c r="FJ277" s="314"/>
      <c r="FK277" s="314"/>
      <c r="FL277" s="314"/>
      <c r="FM277" s="314"/>
      <c r="FN277" s="314"/>
      <c r="FO277" s="314"/>
      <c r="FP277" s="314"/>
      <c r="FQ277" s="314"/>
      <c r="FR277" s="314"/>
      <c r="FS277" s="314"/>
      <c r="FT277" s="314"/>
      <c r="FU277" s="314"/>
      <c r="FV277" s="314"/>
      <c r="FW277" s="314"/>
      <c r="FX277" s="314"/>
      <c r="FY277" s="314"/>
      <c r="FZ277" s="314"/>
      <c r="GA277" s="314"/>
      <c r="GB277" s="314"/>
      <c r="GC277" s="314"/>
      <c r="GD277" s="314"/>
      <c r="GE277" s="314"/>
      <c r="GF277" s="314"/>
      <c r="GG277" s="314"/>
      <c r="GH277" s="314"/>
      <c r="GI277" s="314"/>
      <c r="GJ277" s="314"/>
      <c r="GK277" s="314"/>
      <c r="GL277" s="314"/>
      <c r="GM277" s="314"/>
      <c r="GN277" s="314"/>
      <c r="GO277" s="314"/>
      <c r="GP277" s="314"/>
      <c r="GQ277" s="314"/>
      <c r="GR277" s="314"/>
      <c r="GS277" s="314"/>
      <c r="GT277" s="314"/>
      <c r="GU277" s="314"/>
      <c r="GV277" s="314"/>
      <c r="GW277" s="314"/>
      <c r="GX277" s="314"/>
      <c r="GY277" s="314"/>
      <c r="GZ277" s="314"/>
      <c r="HA277" s="314"/>
      <c r="HB277" s="314"/>
      <c r="HC277" s="314"/>
      <c r="HD277" s="314"/>
      <c r="HE277" s="314"/>
      <c r="HF277" s="314"/>
      <c r="HG277" s="314"/>
      <c r="HH277" s="314"/>
      <c r="HI277" s="314"/>
      <c r="HJ277" s="314"/>
      <c r="HK277" s="314"/>
      <c r="HL277" s="314"/>
      <c r="HM277" s="314"/>
      <c r="HN277" s="314"/>
      <c r="HO277" s="314"/>
      <c r="HP277" s="314"/>
      <c r="HQ277" s="314"/>
      <c r="HR277" s="314"/>
      <c r="HS277" s="314"/>
      <c r="HT277" s="314"/>
      <c r="HU277" s="314"/>
      <c r="HV277" s="314"/>
      <c r="HW277" s="314"/>
      <c r="HX277" s="314"/>
      <c r="HY277" s="314"/>
      <c r="HZ277" s="314"/>
      <c r="IA277" s="314"/>
      <c r="IB277" s="314"/>
      <c r="IC277" s="314"/>
      <c r="ID277" s="314"/>
      <c r="IE277" s="314"/>
      <c r="IF277" s="314"/>
      <c r="IG277" s="314"/>
      <c r="IH277" s="314"/>
      <c r="II277" s="314"/>
      <c r="IJ277" s="314"/>
      <c r="IK277" s="314"/>
      <c r="IL277" s="314"/>
      <c r="IM277" s="314"/>
      <c r="IN277" s="314"/>
      <c r="IO277" s="314"/>
      <c r="IP277" s="314"/>
      <c r="IQ277" s="314"/>
      <c r="IR277" s="314"/>
      <c r="IS277" s="314"/>
      <c r="IT277" s="314"/>
      <c r="IU277" s="314"/>
      <c r="IV277" s="314"/>
      <c r="IW277" s="314"/>
    </row>
    <row r="278" spans="1:257" ht="15" customHeight="1">
      <c r="B278" s="288"/>
      <c r="C278" s="289" t="s">
        <v>805</v>
      </c>
      <c r="D278" s="314"/>
      <c r="E278" s="314"/>
      <c r="F278" s="314"/>
      <c r="G278" s="314"/>
      <c r="H278" s="314"/>
      <c r="I278" s="314"/>
      <c r="J278" s="314"/>
      <c r="K278" s="314"/>
      <c r="L278" s="314"/>
      <c r="M278" s="314"/>
      <c r="N278" s="314"/>
      <c r="O278" s="314"/>
      <c r="P278" s="314"/>
      <c r="Q278" s="314"/>
      <c r="S278" s="314"/>
      <c r="T278" s="314"/>
      <c r="U278" s="314"/>
      <c r="V278" s="314"/>
      <c r="W278" s="314"/>
      <c r="X278" s="314"/>
      <c r="Z278" s="314"/>
      <c r="AA278" s="314"/>
      <c r="AB278" s="314"/>
      <c r="AD278" s="314"/>
      <c r="AF278" s="356"/>
      <c r="AG278" s="314"/>
      <c r="AH278" s="314"/>
      <c r="AI278" s="314"/>
      <c r="AJ278" s="314"/>
      <c r="AK278" s="314"/>
      <c r="AL278" s="282"/>
      <c r="AM278" s="314"/>
      <c r="AO278" s="314"/>
      <c r="AP278" s="314"/>
      <c r="AQ278" s="314"/>
      <c r="AR278" s="314"/>
      <c r="AS278" s="314"/>
      <c r="AV278" s="314"/>
      <c r="AX278" s="314"/>
      <c r="AY278" s="314"/>
      <c r="BA278" s="314"/>
      <c r="BB278" s="314"/>
      <c r="BC278" s="314"/>
      <c r="BD278" s="314"/>
      <c r="BE278" s="314"/>
      <c r="BG278" s="314"/>
      <c r="BH278" s="314"/>
      <c r="BI278" s="314"/>
      <c r="BJ278" s="314"/>
      <c r="BK278" s="314"/>
      <c r="BL278" s="314"/>
      <c r="BM278" s="314"/>
      <c r="BO278" s="418">
        <f>65974.13+BO307</f>
        <v>69840</v>
      </c>
      <c r="BP278" s="314"/>
      <c r="BQ278" s="314"/>
      <c r="BR278" s="314"/>
      <c r="BS278" s="314"/>
      <c r="BT278" s="313">
        <v>5280.17</v>
      </c>
      <c r="BU278" s="314"/>
      <c r="BV278" s="314"/>
      <c r="BW278" s="314"/>
      <c r="BX278" s="314"/>
      <c r="BY278" s="314"/>
      <c r="BZ278" s="314"/>
      <c r="CA278" s="314"/>
      <c r="CB278" s="314"/>
      <c r="CC278" s="314"/>
      <c r="CE278" s="314"/>
      <c r="CF278" s="314"/>
      <c r="CG278" s="314"/>
      <c r="CH278" s="314"/>
      <c r="CI278" s="314"/>
      <c r="CJ278" s="314"/>
      <c r="CK278" s="314"/>
      <c r="CL278" s="314"/>
      <c r="CM278" s="314"/>
      <c r="CN278" s="314"/>
      <c r="CO278" s="314"/>
      <c r="CP278" s="314"/>
      <c r="CQ278" s="314"/>
      <c r="CR278" s="314"/>
      <c r="CT278" s="314"/>
      <c r="CU278" s="314"/>
      <c r="CV278" s="314"/>
      <c r="CW278" s="314"/>
      <c r="CX278" s="314"/>
      <c r="CY278" s="314"/>
      <c r="CZ278" s="314"/>
      <c r="DA278" s="314"/>
      <c r="DB278" s="314"/>
      <c r="DC278" s="314"/>
      <c r="DD278" s="314"/>
      <c r="DE278" s="314"/>
      <c r="DF278" s="314"/>
      <c r="DG278" s="314"/>
      <c r="DH278" s="314"/>
      <c r="DI278" s="314"/>
      <c r="DJ278" s="314"/>
      <c r="DK278" s="314"/>
      <c r="DL278" s="314"/>
      <c r="DM278" s="314"/>
      <c r="DN278" s="314"/>
      <c r="DO278" s="314"/>
      <c r="DP278" s="314"/>
      <c r="DQ278" s="314"/>
      <c r="DR278" s="314"/>
      <c r="DS278" s="314"/>
      <c r="DT278" s="314"/>
      <c r="DU278" s="314"/>
      <c r="DV278" s="314"/>
      <c r="DW278" s="314"/>
      <c r="DX278" s="314"/>
      <c r="DY278" s="314"/>
      <c r="DZ278" s="314"/>
      <c r="EA278" s="314"/>
      <c r="EB278" s="314"/>
      <c r="EC278" s="314"/>
      <c r="ED278" s="314"/>
      <c r="EE278" s="314"/>
      <c r="EF278" s="314"/>
      <c r="EG278" s="314"/>
      <c r="EH278" s="314"/>
      <c r="EI278" s="314"/>
      <c r="EJ278" s="314"/>
      <c r="EK278" s="314"/>
      <c r="EL278" s="314"/>
      <c r="EM278" s="314"/>
      <c r="EN278" s="314"/>
      <c r="EO278" s="314"/>
      <c r="EP278" s="314"/>
      <c r="EQ278" s="314"/>
      <c r="ER278" s="314"/>
      <c r="ES278" s="314"/>
      <c r="ET278" s="314"/>
      <c r="EU278" s="314"/>
      <c r="EV278" s="314"/>
      <c r="EW278" s="314"/>
      <c r="EX278" s="314"/>
      <c r="EY278" s="314"/>
      <c r="EZ278" s="314"/>
      <c r="FA278" s="314"/>
      <c r="FB278" s="314"/>
      <c r="FC278" s="314"/>
      <c r="FD278" s="314"/>
      <c r="FE278" s="314"/>
      <c r="FF278" s="314"/>
      <c r="FG278" s="314"/>
      <c r="FH278" s="314"/>
      <c r="FI278" s="314"/>
      <c r="FJ278" s="314"/>
      <c r="FK278" s="314"/>
      <c r="FL278" s="314"/>
      <c r="FM278" s="314"/>
      <c r="FN278" s="314"/>
      <c r="FO278" s="314"/>
      <c r="FP278" s="314"/>
      <c r="FQ278" s="314"/>
      <c r="FR278" s="314"/>
      <c r="FS278" s="314"/>
      <c r="FT278" s="314"/>
      <c r="FU278" s="314"/>
      <c r="FV278" s="314"/>
      <c r="FW278" s="314"/>
      <c r="FX278" s="314"/>
      <c r="FY278" s="314"/>
      <c r="FZ278" s="314"/>
      <c r="GA278" s="314"/>
      <c r="GB278" s="314"/>
      <c r="GC278" s="314"/>
      <c r="GD278" s="314"/>
      <c r="GE278" s="314"/>
      <c r="GF278" s="314"/>
      <c r="GG278" s="314"/>
      <c r="GH278" s="314"/>
      <c r="GI278" s="314"/>
      <c r="GJ278" s="314"/>
      <c r="GK278" s="314"/>
      <c r="GL278" s="314"/>
      <c r="GM278" s="314"/>
      <c r="GN278" s="314"/>
      <c r="GO278" s="314"/>
      <c r="GP278" s="314"/>
      <c r="GQ278" s="314"/>
      <c r="GR278" s="314"/>
      <c r="GS278" s="314"/>
      <c r="GT278" s="314"/>
      <c r="GU278" s="314"/>
      <c r="GV278" s="314"/>
      <c r="GW278" s="314"/>
      <c r="GX278" s="314"/>
      <c r="GY278" s="314"/>
      <c r="GZ278" s="314"/>
      <c r="HA278" s="314"/>
      <c r="HB278" s="314"/>
      <c r="HC278" s="314"/>
      <c r="HD278" s="314"/>
      <c r="HE278" s="314"/>
      <c r="HF278" s="314"/>
      <c r="HG278" s="314"/>
      <c r="HH278" s="314"/>
      <c r="HI278" s="314"/>
      <c r="HJ278" s="314"/>
      <c r="HK278" s="314"/>
      <c r="HL278" s="314"/>
      <c r="HM278" s="314"/>
      <c r="HN278" s="314"/>
      <c r="HO278" s="314"/>
      <c r="HP278" s="314"/>
      <c r="HQ278" s="314"/>
      <c r="HR278" s="314"/>
      <c r="HS278" s="314"/>
      <c r="HT278" s="314"/>
      <c r="HU278" s="314"/>
      <c r="HV278" s="314"/>
      <c r="HW278" s="314"/>
      <c r="HX278" s="314"/>
      <c r="HY278" s="314"/>
      <c r="HZ278" s="314"/>
      <c r="IA278" s="314"/>
      <c r="IB278" s="314"/>
      <c r="IC278" s="314"/>
      <c r="ID278" s="314"/>
      <c r="IE278" s="314"/>
      <c r="IF278" s="314"/>
      <c r="IG278" s="314"/>
      <c r="IH278" s="314"/>
      <c r="II278" s="314"/>
      <c r="IJ278" s="314"/>
      <c r="IK278" s="314"/>
      <c r="IL278" s="314"/>
      <c r="IM278" s="314"/>
      <c r="IN278" s="314"/>
      <c r="IO278" s="314"/>
      <c r="IP278" s="314"/>
      <c r="IQ278" s="314"/>
      <c r="IR278" s="314"/>
      <c r="IS278" s="314"/>
      <c r="IT278" s="314"/>
      <c r="IU278" s="314"/>
      <c r="IV278" s="314"/>
      <c r="IW278" s="314"/>
    </row>
    <row r="279" spans="1:257" ht="15" customHeight="1">
      <c r="B279" s="288"/>
      <c r="C279" s="289" t="s">
        <v>805</v>
      </c>
      <c r="D279" s="417"/>
      <c r="E279" s="417"/>
      <c r="F279" s="417"/>
      <c r="G279" s="417"/>
      <c r="H279" s="417"/>
      <c r="I279" s="417"/>
      <c r="J279" s="417"/>
      <c r="K279" s="417"/>
      <c r="L279" s="417"/>
      <c r="M279" s="417"/>
      <c r="N279" s="314"/>
      <c r="O279" s="417"/>
      <c r="P279" s="417"/>
      <c r="Q279" s="417"/>
      <c r="R279" s="417"/>
      <c r="S279" s="417"/>
      <c r="T279" s="417"/>
      <c r="U279" s="417"/>
      <c r="V279" s="417"/>
      <c r="W279" s="417"/>
      <c r="X279" s="417"/>
      <c r="Y279" s="282"/>
      <c r="Z279" s="417"/>
      <c r="AA279" s="417"/>
      <c r="AB279" s="314"/>
      <c r="AC279" s="417"/>
      <c r="AD279" s="417"/>
      <c r="AE279" s="417"/>
      <c r="AG279" s="417"/>
      <c r="AH279" s="417"/>
      <c r="AI279" s="417"/>
      <c r="AJ279" s="417"/>
      <c r="AK279" s="417"/>
      <c r="AM279" s="314"/>
      <c r="AO279" s="314"/>
      <c r="AP279" s="314"/>
      <c r="AQ279" s="314"/>
      <c r="AV279" s="417"/>
      <c r="AW279" s="417"/>
      <c r="AX279" s="417"/>
      <c r="AY279" s="417"/>
      <c r="BA279" s="417"/>
      <c r="BB279" s="417"/>
      <c r="BC279" s="417"/>
      <c r="BD279" s="417"/>
      <c r="BE279" s="417"/>
      <c r="BG279" s="417"/>
      <c r="BH279" s="417"/>
      <c r="BI279" s="417"/>
      <c r="BJ279" s="417"/>
      <c r="BK279" s="417"/>
      <c r="BL279" s="417"/>
      <c r="BM279" s="417"/>
      <c r="BN279" s="417"/>
      <c r="BO279" s="417"/>
      <c r="BP279" s="417"/>
      <c r="BQ279" s="417"/>
      <c r="BR279" s="417"/>
      <c r="BS279" s="314"/>
      <c r="BT279" s="313">
        <v>163719.83000000002</v>
      </c>
      <c r="BU279" s="417"/>
      <c r="BV279" s="417"/>
      <c r="BW279" s="417"/>
      <c r="BX279" s="417"/>
      <c r="BY279" s="417"/>
      <c r="BZ279" s="417"/>
      <c r="CA279" s="417"/>
      <c r="CB279" s="417"/>
      <c r="CC279" s="417"/>
      <c r="CD279" s="417"/>
      <c r="CE279" s="417"/>
      <c r="CF279" s="417"/>
      <c r="CG279" s="417"/>
      <c r="CH279" s="417"/>
      <c r="CI279" s="417"/>
      <c r="CJ279" s="417"/>
      <c r="CK279" s="417"/>
      <c r="CL279" s="417"/>
      <c r="CM279" s="417"/>
      <c r="CN279" s="417"/>
      <c r="CO279" s="417"/>
      <c r="CP279" s="417"/>
      <c r="CQ279" s="417"/>
      <c r="CR279" s="417"/>
      <c r="CS279" s="418"/>
    </row>
    <row r="280" spans="1:257" ht="15" customHeight="1">
      <c r="B280" s="288"/>
      <c r="C280" s="289" t="s">
        <v>806</v>
      </c>
      <c r="D280" s="314"/>
      <c r="E280" s="314"/>
      <c r="F280" s="314"/>
      <c r="G280" s="314"/>
      <c r="H280" s="314"/>
      <c r="I280" s="314"/>
      <c r="J280" s="314"/>
      <c r="K280" s="314"/>
      <c r="L280" s="314"/>
      <c r="M280" s="314"/>
      <c r="N280" s="314"/>
      <c r="O280" s="314"/>
      <c r="P280" s="314"/>
      <c r="Q280" s="314"/>
      <c r="S280" s="314"/>
      <c r="T280" s="314"/>
      <c r="U280" s="314"/>
      <c r="V280" s="314"/>
      <c r="W280" s="314"/>
      <c r="X280" s="314"/>
      <c r="Z280" s="314"/>
      <c r="AA280" s="314"/>
      <c r="AB280" s="314"/>
      <c r="AD280" s="314"/>
      <c r="AF280" s="356"/>
      <c r="AG280" s="314"/>
      <c r="AH280" s="314"/>
      <c r="AI280" s="314"/>
      <c r="AJ280" s="314"/>
      <c r="AK280" s="314"/>
      <c r="AL280" s="282"/>
      <c r="AM280" s="314"/>
      <c r="AO280" s="314"/>
      <c r="AP280" s="314"/>
      <c r="AQ280" s="314"/>
      <c r="AR280" s="314"/>
      <c r="AS280" s="314"/>
      <c r="AV280" s="314"/>
      <c r="AX280" s="314"/>
      <c r="AY280" s="314"/>
      <c r="BA280" s="314"/>
      <c r="BB280" s="314"/>
      <c r="BC280" s="314"/>
      <c r="BD280" s="314"/>
      <c r="BE280" s="314">
        <v>90607.05</v>
      </c>
      <c r="BG280" s="314"/>
      <c r="BH280" s="314"/>
      <c r="BI280" s="314"/>
      <c r="BJ280" s="314"/>
      <c r="BK280" s="314"/>
      <c r="BL280" s="314"/>
      <c r="BM280" s="314"/>
      <c r="BO280" s="314"/>
      <c r="BP280" s="314"/>
      <c r="BQ280" s="314"/>
      <c r="BR280" s="314"/>
      <c r="BS280" s="314"/>
      <c r="BT280" s="314"/>
      <c r="BU280" s="314"/>
      <c r="BV280" s="314"/>
      <c r="BW280" s="314"/>
      <c r="BX280" s="314"/>
      <c r="BY280" s="314"/>
      <c r="BZ280" s="314"/>
      <c r="CA280" s="314"/>
      <c r="CB280" s="314"/>
      <c r="CC280" s="314"/>
      <c r="CE280" s="314"/>
      <c r="CF280" s="314"/>
      <c r="CG280" s="314"/>
      <c r="CH280" s="314"/>
      <c r="CI280" s="314"/>
      <c r="CJ280" s="314"/>
      <c r="CK280" s="314"/>
      <c r="CL280" s="314"/>
      <c r="CM280" s="314"/>
      <c r="CN280" s="314"/>
      <c r="CO280" s="314"/>
      <c r="CP280" s="314"/>
      <c r="CQ280" s="314"/>
      <c r="CR280" s="314"/>
      <c r="CT280" s="314"/>
      <c r="CU280" s="314"/>
      <c r="CV280" s="314"/>
      <c r="CW280" s="314"/>
      <c r="CX280" s="314"/>
      <c r="CY280" s="314"/>
      <c r="CZ280" s="314"/>
      <c r="DA280" s="314"/>
      <c r="DB280" s="314"/>
      <c r="DC280" s="314"/>
      <c r="DD280" s="314"/>
      <c r="DE280" s="314"/>
      <c r="DF280" s="314"/>
      <c r="DG280" s="314"/>
      <c r="DH280" s="314"/>
      <c r="DI280" s="314"/>
      <c r="DJ280" s="314"/>
      <c r="DK280" s="314"/>
      <c r="DL280" s="314"/>
      <c r="DM280" s="314"/>
      <c r="DN280" s="314"/>
      <c r="DO280" s="314"/>
      <c r="DP280" s="314"/>
      <c r="DQ280" s="314"/>
      <c r="DR280" s="314"/>
      <c r="DS280" s="314"/>
      <c r="DT280" s="314"/>
      <c r="DU280" s="314"/>
      <c r="DV280" s="314"/>
      <c r="DW280" s="314"/>
      <c r="DX280" s="314"/>
      <c r="DY280" s="314"/>
      <c r="DZ280" s="314"/>
      <c r="EA280" s="314"/>
      <c r="EB280" s="314"/>
      <c r="EC280" s="314"/>
      <c r="ED280" s="314"/>
      <c r="EE280" s="314"/>
      <c r="EF280" s="314"/>
      <c r="EG280" s="314"/>
      <c r="EH280" s="314"/>
      <c r="EI280" s="314"/>
      <c r="EJ280" s="314"/>
      <c r="EK280" s="314"/>
      <c r="EL280" s="314"/>
      <c r="EM280" s="314"/>
      <c r="EN280" s="314"/>
      <c r="EO280" s="314"/>
      <c r="EP280" s="314"/>
      <c r="EQ280" s="314"/>
      <c r="ER280" s="314"/>
      <c r="ES280" s="314"/>
      <c r="ET280" s="314"/>
      <c r="EU280" s="314"/>
      <c r="EV280" s="314"/>
      <c r="EW280" s="314"/>
      <c r="EX280" s="314"/>
      <c r="EY280" s="314"/>
      <c r="EZ280" s="314"/>
      <c r="FA280" s="314"/>
      <c r="FB280" s="314"/>
      <c r="FC280" s="314"/>
      <c r="FD280" s="314"/>
      <c r="FE280" s="314"/>
      <c r="FF280" s="314"/>
      <c r="FG280" s="314"/>
      <c r="FH280" s="314"/>
      <c r="FI280" s="314"/>
      <c r="FJ280" s="314"/>
      <c r="FK280" s="314"/>
      <c r="FL280" s="314"/>
      <c r="FM280" s="314"/>
      <c r="FN280" s="314"/>
      <c r="FO280" s="314"/>
      <c r="FP280" s="314"/>
      <c r="FQ280" s="314"/>
      <c r="FR280" s="314"/>
      <c r="FS280" s="314"/>
      <c r="FT280" s="314"/>
      <c r="FU280" s="314"/>
      <c r="FV280" s="314"/>
      <c r="FW280" s="314"/>
      <c r="FX280" s="314"/>
      <c r="FY280" s="314"/>
      <c r="FZ280" s="314"/>
      <c r="GA280" s="314"/>
      <c r="GB280" s="314"/>
      <c r="GC280" s="314"/>
      <c r="GD280" s="314"/>
      <c r="GE280" s="314"/>
      <c r="GF280" s="314"/>
      <c r="GG280" s="314"/>
      <c r="GH280" s="314"/>
      <c r="GI280" s="314"/>
      <c r="GJ280" s="314"/>
      <c r="GK280" s="314"/>
      <c r="GL280" s="314"/>
      <c r="GM280" s="314"/>
      <c r="GN280" s="314"/>
      <c r="GO280" s="314"/>
      <c r="GP280" s="314"/>
      <c r="GQ280" s="314"/>
      <c r="GR280" s="314"/>
      <c r="GS280" s="314"/>
      <c r="GT280" s="314"/>
      <c r="GU280" s="314"/>
      <c r="GV280" s="314"/>
      <c r="GW280" s="314"/>
      <c r="GX280" s="314"/>
      <c r="GY280" s="314"/>
      <c r="GZ280" s="314"/>
      <c r="HA280" s="314"/>
      <c r="HB280" s="314"/>
      <c r="HC280" s="314"/>
      <c r="HD280" s="314"/>
      <c r="HE280" s="314"/>
      <c r="HF280" s="314"/>
      <c r="HG280" s="314"/>
      <c r="HH280" s="314"/>
      <c r="HI280" s="314"/>
      <c r="HJ280" s="314"/>
      <c r="HK280" s="314"/>
      <c r="HL280" s="314"/>
      <c r="HM280" s="314"/>
      <c r="HN280" s="314"/>
      <c r="HO280" s="314"/>
      <c r="HP280" s="314"/>
      <c r="HQ280" s="314"/>
      <c r="HR280" s="314"/>
      <c r="HS280" s="314"/>
      <c r="HT280" s="314"/>
      <c r="HU280" s="314"/>
      <c r="HV280" s="314"/>
      <c r="HW280" s="314"/>
      <c r="HX280" s="314"/>
      <c r="HY280" s="314"/>
      <c r="HZ280" s="314"/>
      <c r="IA280" s="314"/>
      <c r="IB280" s="314"/>
      <c r="IC280" s="314"/>
      <c r="ID280" s="314"/>
      <c r="IE280" s="314"/>
      <c r="IF280" s="314"/>
      <c r="IG280" s="314"/>
      <c r="IH280" s="314"/>
      <c r="II280" s="314"/>
      <c r="IJ280" s="314"/>
      <c r="IK280" s="314"/>
      <c r="IL280" s="314"/>
      <c r="IM280" s="314"/>
      <c r="IN280" s="314"/>
      <c r="IO280" s="314"/>
      <c r="IP280" s="314"/>
      <c r="IQ280" s="314"/>
      <c r="IR280" s="314"/>
      <c r="IS280" s="314"/>
      <c r="IT280" s="314"/>
      <c r="IU280" s="314"/>
      <c r="IV280" s="314"/>
      <c r="IW280" s="314"/>
    </row>
    <row r="281" spans="1:257" ht="15" customHeight="1">
      <c r="A281" s="316">
        <v>45616</v>
      </c>
      <c r="B281" s="288" t="s">
        <v>807</v>
      </c>
      <c r="C281" s="289" t="s">
        <v>808</v>
      </c>
      <c r="D281" s="314"/>
      <c r="E281" s="314"/>
      <c r="F281" s="314"/>
      <c r="G281" s="314"/>
      <c r="H281" s="314"/>
      <c r="I281" s="314"/>
      <c r="J281" s="314"/>
      <c r="K281" s="314"/>
      <c r="L281" s="314"/>
      <c r="M281" s="314"/>
      <c r="N281" s="314"/>
      <c r="O281" s="314"/>
      <c r="P281" s="314"/>
      <c r="Q281" s="314"/>
      <c r="S281" s="314"/>
      <c r="T281" s="314"/>
      <c r="U281" s="314"/>
      <c r="V281" s="314"/>
      <c r="W281" s="314"/>
      <c r="X281" s="314"/>
      <c r="Z281" s="314"/>
      <c r="AA281" s="314"/>
      <c r="AB281" s="314"/>
      <c r="AD281" s="314"/>
      <c r="AF281" s="356"/>
      <c r="AG281" s="314"/>
      <c r="AH281" s="314"/>
      <c r="AI281" s="314"/>
      <c r="AJ281" s="314"/>
      <c r="AK281" s="314"/>
      <c r="AL281" s="282"/>
      <c r="AM281" s="314"/>
      <c r="AO281" s="314"/>
      <c r="AP281" s="314"/>
      <c r="AQ281" s="314"/>
      <c r="AR281" s="314"/>
      <c r="AS281" s="314"/>
      <c r="AV281" s="314"/>
      <c r="AX281" s="314"/>
      <c r="AY281" s="314"/>
      <c r="AZ281" s="314">
        <v>10510</v>
      </c>
      <c r="BA281" s="314"/>
      <c r="BB281" s="314"/>
      <c r="BC281" s="314"/>
      <c r="BD281" s="314"/>
      <c r="BE281" s="314"/>
      <c r="BG281" s="314"/>
      <c r="BH281" s="314"/>
      <c r="BI281" s="314"/>
      <c r="BJ281" s="314"/>
      <c r="BK281" s="314"/>
      <c r="BL281" s="314"/>
      <c r="BM281" s="314"/>
      <c r="BO281" s="314"/>
      <c r="BP281" s="314"/>
      <c r="BQ281" s="314"/>
      <c r="BR281" s="314"/>
      <c r="BS281" s="314"/>
      <c r="BT281" s="314"/>
      <c r="BU281" s="314"/>
      <c r="BV281" s="314"/>
      <c r="BW281" s="314"/>
      <c r="BX281" s="314"/>
      <c r="BY281" s="314"/>
      <c r="BZ281" s="314"/>
      <c r="CA281" s="314"/>
      <c r="CB281" s="314"/>
      <c r="CC281" s="314"/>
      <c r="CE281" s="314"/>
      <c r="CF281" s="314"/>
      <c r="CG281" s="314"/>
      <c r="CH281" s="314"/>
      <c r="CI281" s="314"/>
      <c r="CJ281" s="314"/>
      <c r="CK281" s="314"/>
      <c r="CL281" s="314"/>
      <c r="CM281" s="314"/>
      <c r="CN281" s="314"/>
      <c r="CO281" s="314"/>
      <c r="CP281" s="314"/>
      <c r="CQ281" s="314"/>
      <c r="CR281" s="314"/>
      <c r="CT281" s="314"/>
      <c r="CU281" s="314"/>
      <c r="CV281" s="314"/>
      <c r="CW281" s="314"/>
      <c r="CX281" s="314"/>
      <c r="CY281" s="314"/>
      <c r="CZ281" s="314"/>
      <c r="DA281" s="314"/>
      <c r="DB281" s="314"/>
      <c r="DC281" s="314"/>
      <c r="DD281" s="314"/>
      <c r="DE281" s="314"/>
      <c r="DF281" s="314"/>
      <c r="DG281" s="314"/>
      <c r="DH281" s="314"/>
      <c r="DI281" s="314"/>
      <c r="DJ281" s="314"/>
      <c r="DK281" s="314"/>
      <c r="DL281" s="314"/>
      <c r="DM281" s="314"/>
      <c r="DN281" s="314"/>
      <c r="DO281" s="314"/>
      <c r="DP281" s="314"/>
      <c r="DQ281" s="314"/>
      <c r="DR281" s="314"/>
      <c r="DS281" s="314"/>
      <c r="DT281" s="314"/>
      <c r="DU281" s="314"/>
      <c r="DV281" s="314"/>
      <c r="DW281" s="314"/>
      <c r="DX281" s="314"/>
      <c r="DY281" s="314"/>
      <c r="DZ281" s="314"/>
      <c r="EA281" s="314"/>
      <c r="EB281" s="314"/>
      <c r="EC281" s="314"/>
      <c r="ED281" s="314"/>
      <c r="EE281" s="314"/>
      <c r="EF281" s="314"/>
      <c r="EG281" s="314"/>
      <c r="EH281" s="314"/>
      <c r="EI281" s="314"/>
      <c r="EJ281" s="314"/>
      <c r="EK281" s="314"/>
      <c r="EL281" s="314"/>
      <c r="EM281" s="314"/>
      <c r="EN281" s="314"/>
      <c r="EO281" s="314"/>
      <c r="EP281" s="314"/>
      <c r="EQ281" s="314"/>
      <c r="ER281" s="314"/>
      <c r="ES281" s="314"/>
      <c r="ET281" s="314"/>
      <c r="EU281" s="314"/>
      <c r="EV281" s="314"/>
      <c r="EW281" s="314"/>
      <c r="EX281" s="314"/>
      <c r="EY281" s="314"/>
      <c r="EZ281" s="314"/>
      <c r="FA281" s="314"/>
      <c r="FB281" s="314"/>
      <c r="FC281" s="314"/>
      <c r="FD281" s="314"/>
      <c r="FE281" s="314"/>
      <c r="FF281" s="314"/>
      <c r="FG281" s="314"/>
      <c r="FH281" s="314"/>
      <c r="FI281" s="314"/>
      <c r="FJ281" s="314"/>
      <c r="FK281" s="314"/>
      <c r="FL281" s="314"/>
      <c r="FM281" s="314"/>
      <c r="FN281" s="314"/>
      <c r="FO281" s="314"/>
      <c r="FP281" s="314"/>
      <c r="FQ281" s="314"/>
      <c r="FR281" s="314"/>
      <c r="FS281" s="314"/>
      <c r="FT281" s="314"/>
      <c r="FU281" s="314"/>
      <c r="FV281" s="314"/>
      <c r="FW281" s="314"/>
      <c r="FX281" s="314"/>
      <c r="FY281" s="314"/>
      <c r="FZ281" s="314"/>
      <c r="GA281" s="314"/>
      <c r="GB281" s="314"/>
      <c r="GC281" s="314"/>
      <c r="GD281" s="314"/>
      <c r="GE281" s="314"/>
      <c r="GF281" s="314"/>
      <c r="GG281" s="314"/>
      <c r="GH281" s="314"/>
      <c r="GI281" s="314"/>
      <c r="GJ281" s="314"/>
      <c r="GK281" s="314"/>
      <c r="GL281" s="314"/>
      <c r="GM281" s="314"/>
      <c r="GN281" s="314"/>
      <c r="GO281" s="314"/>
      <c r="GP281" s="314"/>
      <c r="GQ281" s="314"/>
      <c r="GR281" s="314"/>
      <c r="GS281" s="314"/>
      <c r="GT281" s="314"/>
      <c r="GU281" s="314"/>
      <c r="GV281" s="314"/>
      <c r="GW281" s="314"/>
      <c r="GX281" s="314"/>
      <c r="GY281" s="314"/>
      <c r="GZ281" s="314"/>
      <c r="HA281" s="314"/>
      <c r="HB281" s="314"/>
      <c r="HC281" s="314"/>
      <c r="HD281" s="314"/>
      <c r="HE281" s="314"/>
      <c r="HF281" s="314"/>
      <c r="HG281" s="314"/>
      <c r="HH281" s="314"/>
      <c r="HI281" s="314"/>
      <c r="HJ281" s="314"/>
      <c r="HK281" s="314"/>
      <c r="HL281" s="314"/>
      <c r="HM281" s="314"/>
      <c r="HN281" s="314"/>
      <c r="HO281" s="314"/>
      <c r="HP281" s="314"/>
      <c r="HQ281" s="314"/>
      <c r="HR281" s="314"/>
      <c r="HS281" s="314"/>
      <c r="HT281" s="314"/>
      <c r="HU281" s="314"/>
      <c r="HV281" s="314"/>
      <c r="HW281" s="314"/>
      <c r="HX281" s="314"/>
      <c r="HY281" s="314"/>
      <c r="HZ281" s="314"/>
      <c r="IA281" s="314"/>
      <c r="IB281" s="314"/>
      <c r="IC281" s="314"/>
      <c r="ID281" s="314"/>
      <c r="IE281" s="314"/>
      <c r="IF281" s="314"/>
      <c r="IG281" s="314"/>
      <c r="IH281" s="314"/>
      <c r="II281" s="314"/>
      <c r="IJ281" s="314"/>
      <c r="IK281" s="314"/>
      <c r="IL281" s="314"/>
      <c r="IM281" s="314"/>
      <c r="IN281" s="314"/>
      <c r="IO281" s="314"/>
      <c r="IP281" s="314"/>
      <c r="IQ281" s="314"/>
      <c r="IR281" s="314"/>
      <c r="IS281" s="314"/>
      <c r="IT281" s="314"/>
      <c r="IU281" s="314"/>
      <c r="IV281" s="314"/>
      <c r="IW281" s="314"/>
    </row>
    <row r="282" spans="1:257" ht="15" customHeight="1">
      <c r="A282" s="316">
        <v>45616</v>
      </c>
      <c r="B282" s="288" t="s">
        <v>809</v>
      </c>
      <c r="C282" s="289" t="s">
        <v>810</v>
      </c>
      <c r="D282" s="314"/>
      <c r="E282" s="314"/>
      <c r="F282" s="314"/>
      <c r="G282" s="314"/>
      <c r="H282" s="314"/>
      <c r="I282" s="314"/>
      <c r="J282" s="314"/>
      <c r="K282" s="314"/>
      <c r="L282" s="314"/>
      <c r="M282" s="314"/>
      <c r="N282" s="314"/>
      <c r="O282" s="314"/>
      <c r="P282" s="314"/>
      <c r="Q282" s="314"/>
      <c r="S282" s="314"/>
      <c r="T282" s="314"/>
      <c r="U282" s="314"/>
      <c r="V282" s="314"/>
      <c r="W282" s="314"/>
      <c r="X282" s="314"/>
      <c r="Z282" s="314"/>
      <c r="AA282" s="314"/>
      <c r="AB282" s="314"/>
      <c r="AD282" s="314"/>
      <c r="AF282" s="356"/>
      <c r="AG282" s="314"/>
      <c r="AH282" s="314"/>
      <c r="AI282" s="314"/>
      <c r="AJ282" s="314"/>
      <c r="AK282" s="314"/>
      <c r="AL282" s="282"/>
      <c r="AM282" s="314"/>
      <c r="AO282" s="314"/>
      <c r="AP282" s="314"/>
      <c r="AQ282" s="314"/>
      <c r="AR282" s="314"/>
      <c r="AS282" s="314"/>
      <c r="AV282" s="314"/>
      <c r="AX282" s="314"/>
      <c r="AY282" s="314"/>
      <c r="BA282" s="314"/>
      <c r="BB282" s="314"/>
      <c r="BC282" s="314"/>
      <c r="BD282" s="314"/>
      <c r="BE282" s="314"/>
      <c r="BG282" s="314"/>
      <c r="BH282" s="314"/>
      <c r="BI282" s="314"/>
      <c r="BJ282" s="314"/>
      <c r="BK282" s="314"/>
      <c r="BL282" s="314"/>
      <c r="BM282" s="314">
        <v>6394.13</v>
      </c>
      <c r="BO282" s="314"/>
      <c r="BP282" s="314"/>
      <c r="BQ282" s="314"/>
      <c r="BR282" s="314"/>
      <c r="BS282" s="314"/>
      <c r="BT282" s="314"/>
      <c r="BU282" s="314"/>
      <c r="BV282" s="314"/>
      <c r="BW282" s="314"/>
      <c r="BX282" s="314"/>
      <c r="BY282" s="314"/>
      <c r="BZ282" s="314"/>
      <c r="CA282" s="314"/>
      <c r="CB282" s="314"/>
      <c r="CC282" s="314"/>
      <c r="CE282" s="314"/>
      <c r="CF282" s="314"/>
      <c r="CG282" s="314"/>
      <c r="CH282" s="314"/>
      <c r="CI282" s="314"/>
      <c r="CJ282" s="314"/>
      <c r="CK282" s="314"/>
      <c r="CL282" s="314"/>
      <c r="CM282" s="314"/>
      <c r="CN282" s="314"/>
      <c r="CO282" s="314"/>
      <c r="CP282" s="314"/>
      <c r="CQ282" s="314"/>
      <c r="CR282" s="314"/>
      <c r="CT282" s="314"/>
      <c r="CU282" s="314"/>
      <c r="CV282" s="314"/>
      <c r="CW282" s="314"/>
      <c r="CX282" s="314"/>
      <c r="CY282" s="314"/>
      <c r="CZ282" s="314"/>
      <c r="DA282" s="314"/>
      <c r="DB282" s="314"/>
      <c r="DC282" s="314"/>
      <c r="DD282" s="314"/>
      <c r="DE282" s="314"/>
      <c r="DF282" s="314"/>
      <c r="DG282" s="314"/>
      <c r="DH282" s="314"/>
      <c r="DI282" s="314"/>
      <c r="DJ282" s="314"/>
      <c r="DK282" s="314"/>
      <c r="DL282" s="314"/>
      <c r="DM282" s="314"/>
      <c r="DN282" s="314"/>
      <c r="DO282" s="314"/>
      <c r="DP282" s="314"/>
      <c r="DQ282" s="314"/>
      <c r="DR282" s="314"/>
      <c r="DS282" s="314"/>
      <c r="DT282" s="314"/>
      <c r="DU282" s="314"/>
      <c r="DV282" s="314"/>
      <c r="DW282" s="314"/>
      <c r="DX282" s="314"/>
      <c r="DY282" s="314"/>
      <c r="DZ282" s="314"/>
      <c r="EA282" s="314"/>
      <c r="EB282" s="314"/>
      <c r="EC282" s="314"/>
      <c r="ED282" s="314"/>
      <c r="EE282" s="314"/>
      <c r="EF282" s="314"/>
      <c r="EG282" s="314"/>
      <c r="EH282" s="314"/>
      <c r="EI282" s="314"/>
      <c r="EJ282" s="314"/>
      <c r="EK282" s="314"/>
      <c r="EL282" s="314"/>
      <c r="EM282" s="314"/>
      <c r="EN282" s="314"/>
      <c r="EO282" s="314"/>
      <c r="EP282" s="314"/>
      <c r="EQ282" s="314"/>
      <c r="ER282" s="314"/>
      <c r="ES282" s="314"/>
      <c r="ET282" s="314"/>
      <c r="EU282" s="314"/>
      <c r="EV282" s="314"/>
      <c r="EW282" s="314"/>
      <c r="EX282" s="314"/>
      <c r="EY282" s="314"/>
      <c r="EZ282" s="314"/>
      <c r="FA282" s="314"/>
      <c r="FB282" s="314"/>
      <c r="FC282" s="314"/>
      <c r="FD282" s="314"/>
      <c r="FE282" s="314"/>
      <c r="FF282" s="314"/>
      <c r="FG282" s="314"/>
      <c r="FH282" s="314"/>
      <c r="FI282" s="314"/>
      <c r="FJ282" s="314"/>
      <c r="FK282" s="314"/>
      <c r="FL282" s="314"/>
      <c r="FM282" s="314"/>
      <c r="FN282" s="314"/>
      <c r="FO282" s="314"/>
      <c r="FP282" s="314"/>
      <c r="FQ282" s="314"/>
      <c r="FR282" s="314"/>
      <c r="FS282" s="314"/>
      <c r="FT282" s="314"/>
      <c r="FU282" s="314"/>
      <c r="FV282" s="314"/>
      <c r="FW282" s="314"/>
      <c r="FX282" s="314"/>
      <c r="FY282" s="314"/>
      <c r="FZ282" s="314"/>
      <c r="GA282" s="314"/>
      <c r="GB282" s="314"/>
      <c r="GC282" s="314"/>
      <c r="GD282" s="314"/>
      <c r="GE282" s="314"/>
      <c r="GF282" s="314"/>
      <c r="GG282" s="314"/>
      <c r="GH282" s="314"/>
      <c r="GI282" s="314"/>
      <c r="GJ282" s="314"/>
      <c r="GK282" s="314"/>
      <c r="GL282" s="314"/>
      <c r="GM282" s="314"/>
      <c r="GN282" s="314"/>
      <c r="GO282" s="314"/>
      <c r="GP282" s="314"/>
      <c r="GQ282" s="314"/>
      <c r="GR282" s="314"/>
      <c r="GS282" s="314"/>
      <c r="GT282" s="314"/>
      <c r="GU282" s="314"/>
      <c r="GV282" s="314"/>
      <c r="GW282" s="314"/>
      <c r="GX282" s="314"/>
      <c r="GY282" s="314"/>
      <c r="GZ282" s="314"/>
      <c r="HA282" s="314"/>
      <c r="HB282" s="314"/>
      <c r="HC282" s="314"/>
      <c r="HD282" s="314"/>
      <c r="HE282" s="314"/>
      <c r="HF282" s="314"/>
      <c r="HG282" s="314"/>
      <c r="HH282" s="314"/>
      <c r="HI282" s="314"/>
      <c r="HJ282" s="314"/>
      <c r="HK282" s="314"/>
      <c r="HL282" s="314"/>
      <c r="HM282" s="314"/>
      <c r="HN282" s="314"/>
      <c r="HO282" s="314"/>
      <c r="HP282" s="314"/>
      <c r="HQ282" s="314"/>
      <c r="HR282" s="314"/>
      <c r="HS282" s="314"/>
      <c r="HT282" s="314"/>
      <c r="HU282" s="314"/>
      <c r="HV282" s="314"/>
      <c r="HW282" s="314"/>
      <c r="HX282" s="314"/>
      <c r="HY282" s="314"/>
      <c r="HZ282" s="314"/>
      <c r="IA282" s="314"/>
      <c r="IB282" s="314"/>
      <c r="IC282" s="314"/>
      <c r="ID282" s="314"/>
      <c r="IE282" s="314"/>
      <c r="IF282" s="314"/>
      <c r="IG282" s="314"/>
      <c r="IH282" s="314"/>
      <c r="II282" s="314"/>
      <c r="IJ282" s="314"/>
      <c r="IK282" s="314"/>
      <c r="IL282" s="314"/>
      <c r="IM282" s="314"/>
      <c r="IN282" s="314"/>
      <c r="IO282" s="314"/>
      <c r="IP282" s="314"/>
      <c r="IQ282" s="314"/>
      <c r="IR282" s="314"/>
      <c r="IS282" s="314"/>
      <c r="IT282" s="314"/>
      <c r="IU282" s="314"/>
      <c r="IV282" s="314"/>
      <c r="IW282" s="314"/>
    </row>
    <row r="283" spans="1:257" ht="15" customHeight="1">
      <c r="A283" s="316">
        <v>45616</v>
      </c>
      <c r="B283" s="288" t="s">
        <v>811</v>
      </c>
      <c r="C283" s="289" t="s">
        <v>812</v>
      </c>
      <c r="D283" s="314"/>
      <c r="E283" s="314"/>
      <c r="F283" s="314"/>
      <c r="G283" s="314"/>
      <c r="H283" s="314"/>
      <c r="I283" s="314"/>
      <c r="J283" s="314"/>
      <c r="K283" s="314"/>
      <c r="L283" s="314"/>
      <c r="M283" s="314"/>
      <c r="N283" s="314"/>
      <c r="O283" s="314"/>
      <c r="P283" s="314"/>
      <c r="Q283" s="314"/>
      <c r="S283" s="314"/>
      <c r="T283" s="314"/>
      <c r="U283" s="314"/>
      <c r="V283" s="314"/>
      <c r="W283" s="314"/>
      <c r="X283" s="314"/>
      <c r="Z283" s="314"/>
      <c r="AA283" s="314"/>
      <c r="AB283" s="314"/>
      <c r="AD283" s="314"/>
      <c r="AF283" s="356"/>
      <c r="AG283" s="314"/>
      <c r="AH283" s="314"/>
      <c r="AI283" s="314"/>
      <c r="AJ283" s="314"/>
      <c r="AK283" s="314"/>
      <c r="AL283" s="282"/>
      <c r="AM283" s="314"/>
      <c r="AO283" s="314"/>
      <c r="AP283" s="314"/>
      <c r="AQ283" s="314"/>
      <c r="AR283" s="314"/>
      <c r="AS283" s="314"/>
      <c r="AV283" s="314"/>
      <c r="AX283" s="314"/>
      <c r="AY283" s="314"/>
      <c r="BA283" s="314"/>
      <c r="BB283" s="314"/>
      <c r="BC283" s="314"/>
      <c r="BD283" s="314"/>
      <c r="BE283" s="314"/>
      <c r="BG283" s="314"/>
      <c r="BH283" s="314"/>
      <c r="BI283" s="314"/>
      <c r="BJ283" s="314">
        <v>22462.5</v>
      </c>
      <c r="BK283" s="314"/>
      <c r="BL283" s="314"/>
      <c r="BM283" s="314"/>
      <c r="BO283" s="314"/>
      <c r="BP283" s="314"/>
      <c r="BQ283" s="314"/>
      <c r="BR283" s="314"/>
      <c r="BS283" s="314"/>
      <c r="BT283" s="314"/>
      <c r="BU283" s="314"/>
      <c r="BV283" s="314"/>
      <c r="BW283" s="314"/>
      <c r="BX283" s="314"/>
      <c r="BY283" s="314"/>
      <c r="BZ283" s="314"/>
      <c r="CA283" s="314"/>
      <c r="CB283" s="314"/>
      <c r="CC283" s="314"/>
      <c r="CE283" s="314"/>
      <c r="CF283" s="314"/>
      <c r="CG283" s="314"/>
      <c r="CH283" s="314"/>
      <c r="CI283" s="314"/>
      <c r="CJ283" s="314"/>
      <c r="CK283" s="314"/>
      <c r="CL283" s="314"/>
      <c r="CM283" s="314"/>
      <c r="CN283" s="314"/>
      <c r="CO283" s="314"/>
      <c r="CP283" s="314"/>
      <c r="CQ283" s="314"/>
      <c r="CR283" s="314"/>
      <c r="CT283" s="314"/>
      <c r="CU283" s="314"/>
      <c r="CV283" s="314"/>
      <c r="CW283" s="314"/>
      <c r="CX283" s="314"/>
      <c r="CY283" s="314"/>
      <c r="CZ283" s="314"/>
      <c r="DA283" s="314"/>
      <c r="DB283" s="314"/>
      <c r="DC283" s="314"/>
      <c r="DD283" s="314"/>
      <c r="DE283" s="314"/>
      <c r="DF283" s="314"/>
      <c r="DG283" s="314"/>
      <c r="DH283" s="314"/>
      <c r="DI283" s="314"/>
      <c r="DJ283" s="314"/>
      <c r="DK283" s="314"/>
      <c r="DL283" s="314"/>
      <c r="DM283" s="314"/>
      <c r="DN283" s="314"/>
      <c r="DO283" s="314"/>
      <c r="DP283" s="314"/>
      <c r="DQ283" s="314"/>
      <c r="DR283" s="314"/>
      <c r="DS283" s="314"/>
      <c r="DT283" s="314"/>
      <c r="DU283" s="314"/>
      <c r="DV283" s="314"/>
      <c r="DW283" s="314"/>
      <c r="DX283" s="314"/>
      <c r="DY283" s="314"/>
      <c r="DZ283" s="314"/>
      <c r="EA283" s="314"/>
      <c r="EB283" s="314"/>
      <c r="EC283" s="314"/>
      <c r="ED283" s="314"/>
      <c r="EE283" s="314"/>
      <c r="EF283" s="314"/>
      <c r="EG283" s="314"/>
      <c r="EH283" s="314"/>
      <c r="EI283" s="314"/>
      <c r="EJ283" s="314"/>
      <c r="EK283" s="314"/>
      <c r="EL283" s="314"/>
      <c r="EM283" s="314"/>
      <c r="EN283" s="314"/>
      <c r="EO283" s="314"/>
      <c r="EP283" s="314"/>
      <c r="EQ283" s="314"/>
      <c r="ER283" s="314"/>
      <c r="ES283" s="314"/>
      <c r="ET283" s="314"/>
      <c r="EU283" s="314"/>
      <c r="EV283" s="314"/>
      <c r="EW283" s="314"/>
      <c r="EX283" s="314"/>
      <c r="EY283" s="314"/>
      <c r="EZ283" s="314"/>
      <c r="FA283" s="314"/>
      <c r="FB283" s="314"/>
      <c r="FC283" s="314"/>
      <c r="FD283" s="314"/>
      <c r="FE283" s="314"/>
      <c r="FF283" s="314"/>
      <c r="FG283" s="314"/>
      <c r="FH283" s="314"/>
      <c r="FI283" s="314"/>
      <c r="FJ283" s="314"/>
      <c r="FK283" s="314"/>
      <c r="FL283" s="314"/>
      <c r="FM283" s="314"/>
      <c r="FN283" s="314"/>
      <c r="FO283" s="314"/>
      <c r="FP283" s="314"/>
      <c r="FQ283" s="314"/>
      <c r="FR283" s="314"/>
      <c r="FS283" s="314"/>
      <c r="FT283" s="314"/>
      <c r="FU283" s="314"/>
      <c r="FV283" s="314"/>
      <c r="FW283" s="314"/>
      <c r="FX283" s="314"/>
      <c r="FY283" s="314"/>
      <c r="FZ283" s="314"/>
      <c r="GA283" s="314"/>
      <c r="GB283" s="314"/>
      <c r="GC283" s="314"/>
      <c r="GD283" s="314"/>
      <c r="GE283" s="314"/>
      <c r="GF283" s="314"/>
      <c r="GG283" s="314"/>
      <c r="GH283" s="314"/>
      <c r="GI283" s="314"/>
      <c r="GJ283" s="314"/>
      <c r="GK283" s="314"/>
      <c r="GL283" s="314"/>
      <c r="GM283" s="314"/>
      <c r="GN283" s="314"/>
      <c r="GO283" s="314"/>
      <c r="GP283" s="314"/>
      <c r="GQ283" s="314"/>
      <c r="GR283" s="314"/>
      <c r="GS283" s="314"/>
      <c r="GT283" s="314"/>
      <c r="GU283" s="314"/>
      <c r="GV283" s="314"/>
      <c r="GW283" s="314"/>
      <c r="GX283" s="314"/>
      <c r="GY283" s="314"/>
      <c r="GZ283" s="314"/>
      <c r="HA283" s="314"/>
      <c r="HB283" s="314"/>
      <c r="HC283" s="314"/>
      <c r="HD283" s="314"/>
      <c r="HE283" s="314"/>
      <c r="HF283" s="314"/>
      <c r="HG283" s="314"/>
      <c r="HH283" s="314"/>
      <c r="HI283" s="314"/>
      <c r="HJ283" s="314"/>
      <c r="HK283" s="314"/>
      <c r="HL283" s="314"/>
      <c r="HM283" s="314"/>
      <c r="HN283" s="314"/>
      <c r="HO283" s="314"/>
      <c r="HP283" s="314"/>
      <c r="HQ283" s="314"/>
      <c r="HR283" s="314"/>
      <c r="HS283" s="314"/>
      <c r="HT283" s="314"/>
      <c r="HU283" s="314"/>
      <c r="HV283" s="314"/>
      <c r="HW283" s="314"/>
      <c r="HX283" s="314"/>
      <c r="HY283" s="314"/>
      <c r="HZ283" s="314"/>
      <c r="IA283" s="314"/>
      <c r="IB283" s="314"/>
      <c r="IC283" s="314"/>
      <c r="ID283" s="314"/>
      <c r="IE283" s="314"/>
      <c r="IF283" s="314"/>
      <c r="IG283" s="314"/>
      <c r="IH283" s="314"/>
      <c r="II283" s="314"/>
      <c r="IJ283" s="314"/>
      <c r="IK283" s="314"/>
      <c r="IL283" s="314"/>
      <c r="IM283" s="314"/>
      <c r="IN283" s="314"/>
      <c r="IO283" s="314"/>
      <c r="IP283" s="314"/>
      <c r="IQ283" s="314"/>
      <c r="IR283" s="314"/>
      <c r="IS283" s="314"/>
      <c r="IT283" s="314"/>
      <c r="IU283" s="314"/>
      <c r="IV283" s="314"/>
      <c r="IW283" s="314"/>
    </row>
    <row r="284" spans="1:257" ht="15" customHeight="1">
      <c r="A284" s="316">
        <v>45616</v>
      </c>
      <c r="B284" s="288" t="s">
        <v>813</v>
      </c>
      <c r="C284" s="289" t="s">
        <v>814</v>
      </c>
      <c r="D284" s="314"/>
      <c r="E284" s="314"/>
      <c r="F284" s="314"/>
      <c r="G284" s="314"/>
      <c r="H284" s="314"/>
      <c r="I284" s="314"/>
      <c r="J284" s="314"/>
      <c r="K284" s="314"/>
      <c r="L284" s="314"/>
      <c r="M284" s="314"/>
      <c r="N284" s="314"/>
      <c r="O284" s="314"/>
      <c r="P284" s="314"/>
      <c r="Q284" s="314"/>
      <c r="S284" s="314"/>
      <c r="T284" s="314"/>
      <c r="U284" s="314"/>
      <c r="V284" s="314"/>
      <c r="W284" s="314"/>
      <c r="X284" s="314"/>
      <c r="Z284" s="314"/>
      <c r="AA284" s="314"/>
      <c r="AB284" s="314"/>
      <c r="AD284" s="314"/>
      <c r="AF284" s="356"/>
      <c r="AG284" s="314"/>
      <c r="AH284" s="314"/>
      <c r="AI284" s="314"/>
      <c r="AJ284" s="314"/>
      <c r="AK284" s="314"/>
      <c r="AL284" s="282"/>
      <c r="AM284" s="314"/>
      <c r="AO284" s="314"/>
      <c r="AP284" s="314"/>
      <c r="AQ284" s="314"/>
      <c r="AR284" s="314"/>
      <c r="AS284" s="314"/>
      <c r="AV284" s="314"/>
      <c r="AX284" s="314"/>
      <c r="AY284" s="314"/>
      <c r="BA284" s="314"/>
      <c r="BB284" s="314"/>
      <c r="BC284" s="314"/>
      <c r="BD284" s="314"/>
      <c r="BE284" s="314"/>
      <c r="BG284" s="314"/>
      <c r="BH284" s="314"/>
      <c r="BI284" s="314"/>
      <c r="BJ284" s="314"/>
      <c r="BK284" s="314"/>
      <c r="BL284" s="314"/>
      <c r="BM284" s="314"/>
      <c r="BO284" s="314"/>
      <c r="BP284" s="314"/>
      <c r="BQ284" s="314">
        <v>13900</v>
      </c>
      <c r="BR284" s="314"/>
      <c r="BS284" s="314"/>
      <c r="BT284" s="314"/>
      <c r="BU284" s="314"/>
      <c r="BV284" s="314"/>
      <c r="BW284" s="314"/>
      <c r="BX284" s="314"/>
      <c r="BY284" s="314"/>
      <c r="BZ284" s="314"/>
      <c r="CA284" s="314"/>
      <c r="CB284" s="314"/>
      <c r="CC284" s="314"/>
      <c r="CE284" s="314"/>
      <c r="CF284" s="314"/>
      <c r="CG284" s="314"/>
      <c r="CH284" s="314"/>
      <c r="CI284" s="314"/>
      <c r="CJ284" s="314"/>
      <c r="CK284" s="314"/>
      <c r="CL284" s="314"/>
      <c r="CM284" s="314"/>
      <c r="CN284" s="314"/>
      <c r="CO284" s="314"/>
      <c r="CP284" s="314"/>
      <c r="CQ284" s="314"/>
      <c r="CR284" s="314"/>
      <c r="CT284" s="314"/>
      <c r="CU284" s="314"/>
      <c r="CV284" s="314"/>
      <c r="CW284" s="314"/>
      <c r="CX284" s="314"/>
      <c r="CY284" s="314"/>
      <c r="CZ284" s="314"/>
      <c r="DA284" s="314"/>
      <c r="DB284" s="314"/>
      <c r="DC284" s="314"/>
      <c r="DD284" s="314"/>
      <c r="DE284" s="314"/>
      <c r="DF284" s="314"/>
      <c r="DG284" s="314"/>
      <c r="DH284" s="314"/>
      <c r="DI284" s="314"/>
      <c r="DJ284" s="314"/>
      <c r="DK284" s="314"/>
      <c r="DL284" s="314"/>
      <c r="DM284" s="314"/>
      <c r="DN284" s="314"/>
      <c r="DO284" s="314"/>
      <c r="DP284" s="314"/>
      <c r="DQ284" s="314"/>
      <c r="DR284" s="314"/>
      <c r="DS284" s="314"/>
      <c r="DT284" s="314"/>
      <c r="DU284" s="314"/>
      <c r="DV284" s="314"/>
      <c r="DW284" s="314"/>
      <c r="DX284" s="314"/>
      <c r="DY284" s="314"/>
      <c r="DZ284" s="314"/>
      <c r="EA284" s="314"/>
      <c r="EB284" s="314"/>
      <c r="EC284" s="314"/>
      <c r="ED284" s="314"/>
      <c r="EE284" s="314"/>
      <c r="EF284" s="314"/>
      <c r="EG284" s="314"/>
      <c r="EH284" s="314"/>
      <c r="EI284" s="314"/>
      <c r="EJ284" s="314"/>
      <c r="EK284" s="314"/>
      <c r="EL284" s="314"/>
      <c r="EM284" s="314"/>
      <c r="EN284" s="314"/>
      <c r="EO284" s="314"/>
      <c r="EP284" s="314"/>
      <c r="EQ284" s="314"/>
      <c r="ER284" s="314"/>
      <c r="ES284" s="314"/>
      <c r="ET284" s="314"/>
      <c r="EU284" s="314"/>
      <c r="EV284" s="314"/>
      <c r="EW284" s="314"/>
      <c r="EX284" s="314"/>
      <c r="EY284" s="314"/>
      <c r="EZ284" s="314"/>
      <c r="FA284" s="314"/>
      <c r="FB284" s="314"/>
      <c r="FC284" s="314"/>
      <c r="FD284" s="314"/>
      <c r="FE284" s="314"/>
      <c r="FF284" s="314"/>
      <c r="FG284" s="314"/>
      <c r="FH284" s="314"/>
      <c r="FI284" s="314"/>
      <c r="FJ284" s="314"/>
      <c r="FK284" s="314"/>
      <c r="FL284" s="314"/>
      <c r="FM284" s="314"/>
      <c r="FN284" s="314"/>
      <c r="FO284" s="314"/>
      <c r="FP284" s="314"/>
      <c r="FQ284" s="314"/>
      <c r="FR284" s="314"/>
      <c r="FS284" s="314"/>
      <c r="FT284" s="314"/>
      <c r="FU284" s="314"/>
      <c r="FV284" s="314"/>
      <c r="FW284" s="314"/>
      <c r="FX284" s="314"/>
      <c r="FY284" s="314"/>
      <c r="FZ284" s="314"/>
      <c r="GA284" s="314"/>
      <c r="GB284" s="314"/>
      <c r="GC284" s="314"/>
      <c r="GD284" s="314"/>
      <c r="GE284" s="314"/>
      <c r="GF284" s="314"/>
      <c r="GG284" s="314"/>
      <c r="GH284" s="314"/>
      <c r="GI284" s="314"/>
      <c r="GJ284" s="314"/>
      <c r="GK284" s="314"/>
      <c r="GL284" s="314"/>
      <c r="GM284" s="314"/>
      <c r="GN284" s="314"/>
      <c r="GO284" s="314"/>
      <c r="GP284" s="314"/>
      <c r="GQ284" s="314"/>
      <c r="GR284" s="314"/>
      <c r="GS284" s="314"/>
      <c r="GT284" s="314"/>
      <c r="GU284" s="314"/>
      <c r="GV284" s="314"/>
      <c r="GW284" s="314"/>
      <c r="GX284" s="314"/>
      <c r="GY284" s="314"/>
      <c r="GZ284" s="314"/>
      <c r="HA284" s="314"/>
      <c r="HB284" s="314"/>
      <c r="HC284" s="314"/>
      <c r="HD284" s="314"/>
      <c r="HE284" s="314"/>
      <c r="HF284" s="314"/>
      <c r="HG284" s="314"/>
      <c r="HH284" s="314"/>
      <c r="HI284" s="314"/>
      <c r="HJ284" s="314"/>
      <c r="HK284" s="314"/>
      <c r="HL284" s="314"/>
      <c r="HM284" s="314"/>
      <c r="HN284" s="314"/>
      <c r="HO284" s="314"/>
      <c r="HP284" s="314"/>
      <c r="HQ284" s="314"/>
      <c r="HR284" s="314"/>
      <c r="HS284" s="314"/>
      <c r="HT284" s="314"/>
      <c r="HU284" s="314"/>
      <c r="HV284" s="314"/>
      <c r="HW284" s="314"/>
      <c r="HX284" s="314"/>
      <c r="HY284" s="314"/>
      <c r="HZ284" s="314"/>
      <c r="IA284" s="314"/>
      <c r="IB284" s="314"/>
      <c r="IC284" s="314"/>
      <c r="ID284" s="314"/>
      <c r="IE284" s="314"/>
      <c r="IF284" s="314"/>
      <c r="IG284" s="314"/>
      <c r="IH284" s="314"/>
      <c r="II284" s="314"/>
      <c r="IJ284" s="314"/>
      <c r="IK284" s="314"/>
      <c r="IL284" s="314"/>
      <c r="IM284" s="314"/>
      <c r="IN284" s="314"/>
      <c r="IO284" s="314"/>
      <c r="IP284" s="314"/>
      <c r="IQ284" s="314"/>
      <c r="IR284" s="314"/>
      <c r="IS284" s="314"/>
      <c r="IT284" s="314"/>
      <c r="IU284" s="314"/>
      <c r="IV284" s="314"/>
      <c r="IW284" s="314"/>
    </row>
    <row r="285" spans="1:257" ht="15" customHeight="1">
      <c r="A285" s="316">
        <v>45621</v>
      </c>
      <c r="B285" s="288" t="s">
        <v>815</v>
      </c>
      <c r="C285" s="289" t="s">
        <v>816</v>
      </c>
      <c r="D285" s="314"/>
      <c r="E285" s="314"/>
      <c r="F285" s="314"/>
      <c r="G285" s="314"/>
      <c r="H285" s="314"/>
      <c r="I285" s="314"/>
      <c r="J285" s="314"/>
      <c r="K285" s="314"/>
      <c r="L285" s="314"/>
      <c r="M285" s="314"/>
      <c r="N285" s="314"/>
      <c r="O285" s="314"/>
      <c r="P285" s="314"/>
      <c r="Q285" s="314"/>
      <c r="S285" s="314"/>
      <c r="T285" s="314"/>
      <c r="U285" s="314"/>
      <c r="V285" s="314"/>
      <c r="W285" s="314"/>
      <c r="X285" s="314"/>
      <c r="Z285" s="314"/>
      <c r="AA285" s="314"/>
      <c r="AB285" s="314"/>
      <c r="AD285" s="314"/>
      <c r="AF285" s="356"/>
      <c r="AG285" s="314"/>
      <c r="AH285" s="314"/>
      <c r="AI285" s="314"/>
      <c r="AJ285" s="314"/>
      <c r="AK285" s="314"/>
      <c r="AL285" s="282"/>
      <c r="AM285" s="314"/>
      <c r="AO285" s="314"/>
      <c r="AP285" s="314"/>
      <c r="AQ285" s="314"/>
      <c r="AR285" s="314"/>
      <c r="AS285" s="314"/>
      <c r="AV285" s="314"/>
      <c r="AX285" s="314"/>
      <c r="AY285" s="314"/>
      <c r="BA285" s="314"/>
      <c r="BB285" s="314"/>
      <c r="BC285" s="314"/>
      <c r="BD285" s="314"/>
      <c r="BE285" s="314"/>
      <c r="BG285" s="314"/>
      <c r="BH285" s="314"/>
      <c r="BI285" s="314"/>
      <c r="BJ285" s="314"/>
      <c r="BK285" s="314"/>
      <c r="BL285" s="314"/>
      <c r="BM285" s="314"/>
      <c r="BO285" s="314"/>
      <c r="BP285" s="314"/>
      <c r="BQ285" s="314"/>
      <c r="BR285" s="314"/>
      <c r="BS285" s="314"/>
      <c r="BT285" s="314"/>
      <c r="BU285" s="314"/>
      <c r="BV285" s="314"/>
      <c r="BW285" s="314"/>
      <c r="BX285" s="314"/>
      <c r="BY285" s="314">
        <v>2700</v>
      </c>
      <c r="BZ285" s="314"/>
      <c r="CA285" s="314"/>
      <c r="CB285" s="314"/>
      <c r="CC285" s="314"/>
      <c r="CE285" s="314"/>
      <c r="CF285" s="314"/>
      <c r="CG285" s="314"/>
      <c r="CH285" s="314"/>
      <c r="CI285" s="314"/>
      <c r="CJ285" s="314"/>
      <c r="CK285" s="314"/>
      <c r="CL285" s="314"/>
      <c r="CM285" s="314"/>
      <c r="CN285" s="314"/>
      <c r="CO285" s="314"/>
      <c r="CP285" s="314"/>
      <c r="CQ285" s="314"/>
      <c r="CR285" s="314"/>
      <c r="CT285" s="314"/>
      <c r="CU285" s="314"/>
      <c r="CV285" s="314"/>
      <c r="CW285" s="314"/>
      <c r="CX285" s="314"/>
      <c r="CY285" s="314"/>
      <c r="CZ285" s="314"/>
      <c r="DA285" s="314"/>
      <c r="DB285" s="314"/>
      <c r="DC285" s="314"/>
      <c r="DD285" s="314"/>
      <c r="DE285" s="314"/>
      <c r="DF285" s="314"/>
      <c r="DG285" s="314"/>
      <c r="DH285" s="314"/>
      <c r="DI285" s="314"/>
      <c r="DJ285" s="314"/>
      <c r="DK285" s="314"/>
      <c r="DL285" s="314"/>
      <c r="DM285" s="314"/>
      <c r="DN285" s="314"/>
      <c r="DO285" s="314"/>
      <c r="DP285" s="314"/>
      <c r="DQ285" s="314"/>
      <c r="DR285" s="314"/>
      <c r="DS285" s="314"/>
      <c r="DT285" s="314"/>
      <c r="DU285" s="314"/>
      <c r="DV285" s="314"/>
      <c r="DW285" s="314"/>
      <c r="DX285" s="314"/>
      <c r="DY285" s="314"/>
      <c r="DZ285" s="314"/>
      <c r="EA285" s="314"/>
      <c r="EB285" s="314"/>
      <c r="EC285" s="314"/>
      <c r="ED285" s="314"/>
      <c r="EE285" s="314"/>
      <c r="EF285" s="314"/>
      <c r="EG285" s="314"/>
      <c r="EH285" s="314"/>
      <c r="EI285" s="314"/>
      <c r="EJ285" s="314"/>
      <c r="EK285" s="314"/>
      <c r="EL285" s="314"/>
      <c r="EM285" s="314"/>
      <c r="EN285" s="314"/>
      <c r="EO285" s="314"/>
      <c r="EP285" s="314"/>
      <c r="EQ285" s="314"/>
      <c r="ER285" s="314"/>
      <c r="ES285" s="314"/>
      <c r="ET285" s="314"/>
      <c r="EU285" s="314"/>
      <c r="EV285" s="314"/>
      <c r="EW285" s="314"/>
      <c r="EX285" s="314"/>
      <c r="EY285" s="314"/>
      <c r="EZ285" s="314"/>
      <c r="FA285" s="314"/>
      <c r="FB285" s="314"/>
      <c r="FC285" s="314"/>
      <c r="FD285" s="314"/>
      <c r="FE285" s="314"/>
      <c r="FF285" s="314"/>
      <c r="FG285" s="314"/>
      <c r="FH285" s="314"/>
      <c r="FI285" s="314"/>
      <c r="FJ285" s="314"/>
      <c r="FK285" s="314"/>
      <c r="FL285" s="314"/>
      <c r="FM285" s="314"/>
      <c r="FN285" s="314"/>
      <c r="FO285" s="314"/>
      <c r="FP285" s="314"/>
      <c r="FQ285" s="314"/>
      <c r="FR285" s="314"/>
      <c r="FS285" s="314"/>
      <c r="FT285" s="314"/>
      <c r="FU285" s="314"/>
      <c r="FV285" s="314"/>
      <c r="FW285" s="314"/>
      <c r="FX285" s="314"/>
      <c r="FY285" s="314"/>
      <c r="FZ285" s="314"/>
      <c r="GA285" s="314"/>
      <c r="GB285" s="314"/>
      <c r="GC285" s="314"/>
      <c r="GD285" s="314"/>
      <c r="GE285" s="314"/>
      <c r="GF285" s="314"/>
      <c r="GG285" s="314"/>
      <c r="GH285" s="314"/>
      <c r="GI285" s="314"/>
      <c r="GJ285" s="314"/>
      <c r="GK285" s="314"/>
      <c r="GL285" s="314"/>
      <c r="GM285" s="314"/>
      <c r="GN285" s="314"/>
      <c r="GO285" s="314"/>
      <c r="GP285" s="314"/>
      <c r="GQ285" s="314"/>
      <c r="GR285" s="314"/>
      <c r="GS285" s="314"/>
      <c r="GT285" s="314"/>
      <c r="GU285" s="314"/>
      <c r="GV285" s="314"/>
      <c r="GW285" s="314"/>
      <c r="GX285" s="314"/>
      <c r="GY285" s="314"/>
      <c r="GZ285" s="314"/>
      <c r="HA285" s="314"/>
      <c r="HB285" s="314"/>
      <c r="HC285" s="314"/>
      <c r="HD285" s="314"/>
      <c r="HE285" s="314"/>
      <c r="HF285" s="314"/>
      <c r="HG285" s="314"/>
      <c r="HH285" s="314"/>
      <c r="HI285" s="314"/>
      <c r="HJ285" s="314"/>
      <c r="HK285" s="314"/>
      <c r="HL285" s="314"/>
      <c r="HM285" s="314"/>
      <c r="HN285" s="314"/>
      <c r="HO285" s="314"/>
      <c r="HP285" s="314"/>
      <c r="HQ285" s="314"/>
      <c r="HR285" s="314"/>
      <c r="HS285" s="314"/>
      <c r="HT285" s="314"/>
      <c r="HU285" s="314"/>
      <c r="HV285" s="314"/>
      <c r="HW285" s="314"/>
      <c r="HX285" s="314"/>
      <c r="HY285" s="314"/>
      <c r="HZ285" s="314"/>
      <c r="IA285" s="314"/>
      <c r="IB285" s="314"/>
      <c r="IC285" s="314"/>
      <c r="ID285" s="314"/>
      <c r="IE285" s="314"/>
      <c r="IF285" s="314"/>
      <c r="IG285" s="314"/>
      <c r="IH285" s="314"/>
      <c r="II285" s="314"/>
      <c r="IJ285" s="314"/>
      <c r="IK285" s="314"/>
      <c r="IL285" s="314"/>
      <c r="IM285" s="314"/>
      <c r="IN285" s="314"/>
      <c r="IO285" s="314"/>
      <c r="IP285" s="314"/>
      <c r="IQ285" s="314"/>
      <c r="IR285" s="314"/>
      <c r="IS285" s="314"/>
      <c r="IT285" s="314"/>
      <c r="IU285" s="314"/>
      <c r="IV285" s="314"/>
      <c r="IW285" s="314"/>
    </row>
    <row r="286" spans="1:257" s="396" customFormat="1" ht="15" customHeight="1">
      <c r="A286" s="650">
        <v>45618</v>
      </c>
      <c r="B286" s="651" t="s">
        <v>817</v>
      </c>
      <c r="C286" s="652" t="s">
        <v>818</v>
      </c>
      <c r="D286" s="653"/>
      <c r="E286" s="653"/>
      <c r="F286" s="653"/>
      <c r="G286" s="653"/>
      <c r="H286" s="653"/>
      <c r="I286" s="653"/>
      <c r="J286" s="653"/>
      <c r="K286" s="653"/>
      <c r="L286" s="653"/>
      <c r="M286" s="653"/>
      <c r="N286" s="653"/>
      <c r="O286" s="653"/>
      <c r="P286" s="653"/>
      <c r="Q286" s="653"/>
      <c r="R286" s="653"/>
      <c r="S286" s="653"/>
      <c r="T286" s="653"/>
      <c r="U286" s="653"/>
      <c r="V286" s="653"/>
      <c r="W286" s="653"/>
      <c r="X286" s="653"/>
      <c r="Y286" s="653"/>
      <c r="Z286" s="653"/>
      <c r="AA286" s="653"/>
      <c r="AB286" s="653"/>
      <c r="AC286" s="653"/>
      <c r="AD286" s="653"/>
      <c r="AE286" s="653"/>
      <c r="AF286" s="654"/>
      <c r="AG286" s="653"/>
      <c r="AH286" s="653"/>
      <c r="AI286" s="653"/>
      <c r="AJ286" s="653"/>
      <c r="AK286" s="653"/>
      <c r="AL286" s="655"/>
      <c r="AM286" s="653"/>
      <c r="AN286" s="653">
        <v>40000</v>
      </c>
      <c r="AO286" s="653"/>
      <c r="AP286" s="653"/>
      <c r="AQ286" s="653"/>
      <c r="AR286" s="653"/>
      <c r="AS286" s="653"/>
      <c r="AT286" s="653"/>
      <c r="AU286" s="653"/>
      <c r="AV286" s="653"/>
      <c r="AW286" s="653"/>
      <c r="AX286" s="653"/>
      <c r="AY286" s="653"/>
      <c r="AZ286" s="653"/>
      <c r="BA286" s="653"/>
      <c r="BB286" s="653"/>
      <c r="BC286" s="653"/>
      <c r="BD286" s="653"/>
      <c r="BE286" s="653"/>
      <c r="BF286" s="653"/>
      <c r="BG286" s="653"/>
      <c r="BH286" s="653"/>
      <c r="BI286" s="653"/>
      <c r="BJ286" s="653"/>
      <c r="BK286" s="653"/>
      <c r="BL286" s="653"/>
      <c r="BM286" s="653"/>
      <c r="BN286" s="653"/>
      <c r="BO286" s="653"/>
      <c r="BP286" s="653"/>
      <c r="BQ286" s="653"/>
      <c r="BR286" s="653"/>
      <c r="BS286" s="653"/>
      <c r="BT286" s="653"/>
      <c r="BU286" s="653"/>
      <c r="BV286" s="653"/>
      <c r="BW286" s="653"/>
      <c r="BX286" s="653"/>
      <c r="BY286" s="653"/>
      <c r="BZ286" s="653"/>
      <c r="CA286" s="653"/>
      <c r="CB286" s="653"/>
      <c r="CC286" s="653"/>
      <c r="CD286" s="653"/>
      <c r="CE286" s="653"/>
      <c r="CF286" s="653"/>
      <c r="CG286" s="653"/>
      <c r="CH286" s="653"/>
      <c r="CI286" s="653"/>
      <c r="CJ286" s="653"/>
      <c r="CK286" s="653"/>
      <c r="CL286" s="653"/>
      <c r="CM286" s="653"/>
      <c r="CN286" s="653"/>
      <c r="CO286" s="653"/>
      <c r="CP286" s="653"/>
      <c r="CQ286" s="653"/>
      <c r="CR286" s="653"/>
      <c r="CS286" s="653"/>
      <c r="CT286" s="653"/>
      <c r="CU286" s="653"/>
      <c r="CV286" s="653"/>
      <c r="CW286" s="653"/>
      <c r="CX286" s="653"/>
      <c r="CY286" s="653"/>
      <c r="CZ286" s="653"/>
      <c r="DA286" s="653"/>
      <c r="DB286" s="653"/>
      <c r="DC286" s="653"/>
      <c r="DD286" s="653"/>
      <c r="DE286" s="653"/>
      <c r="DF286" s="653"/>
      <c r="DG286" s="653"/>
      <c r="DH286" s="653"/>
      <c r="DI286" s="653"/>
      <c r="DJ286" s="653"/>
      <c r="DK286" s="653"/>
      <c r="DL286" s="653"/>
      <c r="DM286" s="653"/>
      <c r="DN286" s="653"/>
      <c r="DO286" s="653"/>
      <c r="DP286" s="653"/>
      <c r="DQ286" s="653"/>
      <c r="DR286" s="653"/>
      <c r="DS286" s="653"/>
      <c r="DT286" s="653"/>
      <c r="DU286" s="653"/>
      <c r="DV286" s="653"/>
      <c r="DW286" s="653"/>
      <c r="DX286" s="653"/>
      <c r="DY286" s="653"/>
      <c r="DZ286" s="653"/>
      <c r="EA286" s="653"/>
      <c r="EB286" s="653"/>
      <c r="EC286" s="653"/>
      <c r="ED286" s="653"/>
      <c r="EE286" s="653"/>
      <c r="EF286" s="653"/>
      <c r="EG286" s="653"/>
      <c r="EH286" s="653"/>
      <c r="EI286" s="653"/>
      <c r="EJ286" s="653"/>
      <c r="EK286" s="653"/>
      <c r="EL286" s="653"/>
      <c r="EM286" s="653"/>
      <c r="EN286" s="653"/>
      <c r="EO286" s="653"/>
      <c r="EP286" s="653"/>
      <c r="EQ286" s="653"/>
      <c r="ER286" s="653"/>
      <c r="ES286" s="653"/>
      <c r="ET286" s="653"/>
      <c r="EU286" s="653"/>
      <c r="EV286" s="653"/>
      <c r="EW286" s="653"/>
      <c r="EX286" s="653"/>
      <c r="EY286" s="653"/>
      <c r="EZ286" s="653"/>
      <c r="FA286" s="653"/>
      <c r="FB286" s="653"/>
      <c r="FC286" s="653"/>
      <c r="FD286" s="653"/>
      <c r="FE286" s="653"/>
      <c r="FF286" s="653"/>
      <c r="FG286" s="653"/>
      <c r="FH286" s="653"/>
      <c r="FI286" s="653"/>
      <c r="FJ286" s="653"/>
      <c r="FK286" s="653"/>
      <c r="FL286" s="653"/>
      <c r="FM286" s="653"/>
      <c r="FN286" s="653"/>
      <c r="FO286" s="653"/>
      <c r="FP286" s="653"/>
      <c r="FQ286" s="653"/>
      <c r="FR286" s="653"/>
      <c r="FS286" s="653"/>
      <c r="FT286" s="653"/>
      <c r="FU286" s="653"/>
      <c r="FV286" s="653"/>
      <c r="FW286" s="653"/>
      <c r="FX286" s="653"/>
      <c r="FY286" s="653"/>
      <c r="FZ286" s="653"/>
      <c r="GA286" s="653"/>
      <c r="GB286" s="653"/>
      <c r="GC286" s="653"/>
      <c r="GD286" s="653"/>
      <c r="GE286" s="653"/>
      <c r="GF286" s="653"/>
      <c r="GG286" s="653"/>
      <c r="GH286" s="653"/>
      <c r="GI286" s="653"/>
      <c r="GJ286" s="653"/>
      <c r="GK286" s="653"/>
      <c r="GL286" s="653"/>
      <c r="GM286" s="653"/>
      <c r="GN286" s="653"/>
      <c r="GO286" s="653"/>
      <c r="GP286" s="653"/>
      <c r="GQ286" s="653"/>
      <c r="GR286" s="653"/>
      <c r="GS286" s="653"/>
      <c r="GT286" s="653"/>
      <c r="GU286" s="653"/>
      <c r="GV286" s="653"/>
      <c r="GW286" s="653"/>
      <c r="GX286" s="653"/>
      <c r="GY286" s="653"/>
      <c r="GZ286" s="653"/>
      <c r="HA286" s="653"/>
      <c r="HB286" s="653"/>
      <c r="HC286" s="653"/>
      <c r="HD286" s="653"/>
      <c r="HE286" s="653"/>
      <c r="HF286" s="653"/>
      <c r="HG286" s="653"/>
      <c r="HH286" s="653"/>
      <c r="HI286" s="653"/>
      <c r="HJ286" s="653"/>
      <c r="HK286" s="653"/>
      <c r="HL286" s="653"/>
      <c r="HM286" s="653"/>
      <c r="HN286" s="653"/>
      <c r="HO286" s="653"/>
      <c r="HP286" s="653"/>
      <c r="HQ286" s="653"/>
      <c r="HR286" s="653"/>
      <c r="HS286" s="653"/>
      <c r="HT286" s="653"/>
      <c r="HU286" s="653"/>
      <c r="HV286" s="653"/>
      <c r="HW286" s="653"/>
      <c r="HX286" s="653"/>
      <c r="HY286" s="653"/>
      <c r="HZ286" s="653"/>
      <c r="IA286" s="653"/>
      <c r="IB286" s="653"/>
      <c r="IC286" s="653"/>
      <c r="ID286" s="653"/>
      <c r="IE286" s="653"/>
      <c r="IF286" s="653"/>
      <c r="IG286" s="653"/>
      <c r="IH286" s="653"/>
      <c r="II286" s="653"/>
      <c r="IJ286" s="653"/>
      <c r="IK286" s="653"/>
      <c r="IL286" s="653"/>
      <c r="IM286" s="653"/>
      <c r="IN286" s="653"/>
      <c r="IO286" s="653"/>
      <c r="IP286" s="653"/>
      <c r="IQ286" s="653"/>
      <c r="IR286" s="653"/>
      <c r="IS286" s="653"/>
      <c r="IT286" s="653"/>
      <c r="IU286" s="653"/>
      <c r="IV286" s="653"/>
      <c r="IW286" s="653"/>
    </row>
    <row r="287" spans="1:257" s="396" customFormat="1" ht="15" customHeight="1">
      <c r="A287" s="650"/>
      <c r="B287" s="651"/>
      <c r="C287" s="652" t="s">
        <v>819</v>
      </c>
      <c r="D287" s="653"/>
      <c r="E287" s="653"/>
      <c r="F287" s="653"/>
      <c r="G287" s="653"/>
      <c r="H287" s="653"/>
      <c r="I287" s="653"/>
      <c r="J287" s="653"/>
      <c r="K287" s="653"/>
      <c r="L287" s="653"/>
      <c r="M287" s="653"/>
      <c r="N287" s="653"/>
      <c r="O287" s="653"/>
      <c r="P287" s="653"/>
      <c r="Q287" s="653"/>
      <c r="R287" s="653"/>
      <c r="S287" s="653"/>
      <c r="T287" s="653"/>
      <c r="U287" s="653"/>
      <c r="V287" s="653"/>
      <c r="W287" s="653"/>
      <c r="X287" s="653"/>
      <c r="Y287" s="653"/>
      <c r="Z287" s="653"/>
      <c r="AA287" s="653"/>
      <c r="AB287" s="653"/>
      <c r="AC287" s="653"/>
      <c r="AD287" s="653"/>
      <c r="AE287" s="653"/>
      <c r="AF287" s="654"/>
      <c r="AG287" s="653"/>
      <c r="AH287" s="653"/>
      <c r="AI287" s="653"/>
      <c r="AJ287" s="653"/>
      <c r="AK287" s="653"/>
      <c r="AL287" s="655"/>
      <c r="AM287" s="653"/>
      <c r="AN287" s="653">
        <v>-35000</v>
      </c>
      <c r="AO287" s="653"/>
      <c r="AP287" s="653"/>
      <c r="AQ287" s="653"/>
      <c r="AR287" s="653"/>
      <c r="AS287" s="653"/>
      <c r="AT287" s="653"/>
      <c r="AU287" s="653"/>
      <c r="AV287" s="653"/>
      <c r="AW287" s="653"/>
      <c r="AX287" s="653"/>
      <c r="AY287" s="653"/>
      <c r="AZ287" s="653"/>
      <c r="BA287" s="653"/>
      <c r="BB287" s="653"/>
      <c r="BC287" s="653"/>
      <c r="BD287" s="653"/>
      <c r="BE287" s="653"/>
      <c r="BF287" s="653"/>
      <c r="BG287" s="653"/>
      <c r="BH287" s="653"/>
      <c r="BI287" s="653"/>
      <c r="BJ287" s="653"/>
      <c r="BK287" s="653"/>
      <c r="BL287" s="653"/>
      <c r="BM287" s="653"/>
      <c r="BN287" s="653"/>
      <c r="BO287" s="653"/>
      <c r="BP287" s="653"/>
      <c r="BQ287" s="653"/>
      <c r="BR287" s="653"/>
      <c r="BS287" s="653"/>
      <c r="BT287" s="653"/>
      <c r="BU287" s="653"/>
      <c r="BV287" s="653"/>
      <c r="BW287" s="653"/>
      <c r="BX287" s="653"/>
      <c r="BY287" s="653"/>
      <c r="BZ287" s="653"/>
      <c r="CA287" s="653"/>
      <c r="CB287" s="653"/>
      <c r="CC287" s="653"/>
      <c r="CD287" s="653"/>
      <c r="CE287" s="653"/>
      <c r="CF287" s="653"/>
      <c r="CG287" s="653"/>
      <c r="CH287" s="653"/>
      <c r="CI287" s="653"/>
      <c r="CJ287" s="653"/>
      <c r="CK287" s="653"/>
      <c r="CL287" s="653"/>
      <c r="CM287" s="653"/>
      <c r="CN287" s="653"/>
      <c r="CO287" s="653"/>
      <c r="CP287" s="653"/>
      <c r="CQ287" s="653"/>
      <c r="CR287" s="653"/>
      <c r="CS287" s="653"/>
      <c r="CT287" s="653"/>
      <c r="CU287" s="653"/>
      <c r="CV287" s="653"/>
      <c r="CW287" s="653"/>
      <c r="CX287" s="653"/>
      <c r="CY287" s="653"/>
      <c r="CZ287" s="653"/>
      <c r="DA287" s="653"/>
      <c r="DB287" s="653"/>
      <c r="DC287" s="653"/>
      <c r="DD287" s="653"/>
      <c r="DE287" s="653"/>
      <c r="DF287" s="653"/>
      <c r="DG287" s="653"/>
      <c r="DH287" s="653"/>
      <c r="DI287" s="653"/>
      <c r="DJ287" s="653"/>
      <c r="DK287" s="653"/>
      <c r="DL287" s="653"/>
      <c r="DM287" s="653"/>
      <c r="DN287" s="653"/>
      <c r="DO287" s="653"/>
      <c r="DP287" s="653"/>
      <c r="DQ287" s="653"/>
      <c r="DR287" s="653"/>
      <c r="DS287" s="653"/>
      <c r="DT287" s="653"/>
      <c r="DU287" s="653"/>
      <c r="DV287" s="653"/>
      <c r="DW287" s="653"/>
      <c r="DX287" s="653"/>
      <c r="DY287" s="653"/>
      <c r="DZ287" s="653"/>
      <c r="EA287" s="653"/>
      <c r="EB287" s="653"/>
      <c r="EC287" s="653"/>
      <c r="ED287" s="653"/>
      <c r="EE287" s="653"/>
      <c r="EF287" s="653"/>
      <c r="EG287" s="653"/>
      <c r="EH287" s="653"/>
      <c r="EI287" s="653"/>
      <c r="EJ287" s="653"/>
      <c r="EK287" s="653"/>
      <c r="EL287" s="653"/>
      <c r="EM287" s="653"/>
      <c r="EN287" s="653"/>
      <c r="EO287" s="653"/>
      <c r="EP287" s="653"/>
      <c r="EQ287" s="653"/>
      <c r="ER287" s="653"/>
      <c r="ES287" s="653"/>
      <c r="ET287" s="653"/>
      <c r="EU287" s="653"/>
      <c r="EV287" s="653"/>
      <c r="EW287" s="653"/>
      <c r="EX287" s="653"/>
      <c r="EY287" s="653"/>
      <c r="EZ287" s="653"/>
      <c r="FA287" s="653"/>
      <c r="FB287" s="653"/>
      <c r="FC287" s="653"/>
      <c r="FD287" s="653"/>
      <c r="FE287" s="653"/>
      <c r="FF287" s="653"/>
      <c r="FG287" s="653"/>
      <c r="FH287" s="653"/>
      <c r="FI287" s="653"/>
      <c r="FJ287" s="653"/>
      <c r="FK287" s="653"/>
      <c r="FL287" s="653"/>
      <c r="FM287" s="653"/>
      <c r="FN287" s="653"/>
      <c r="FO287" s="653"/>
      <c r="FP287" s="653"/>
      <c r="FQ287" s="653"/>
      <c r="FR287" s="653"/>
      <c r="FS287" s="653"/>
      <c r="FT287" s="653"/>
      <c r="FU287" s="653"/>
      <c r="FV287" s="653"/>
      <c r="FW287" s="653"/>
      <c r="FX287" s="653"/>
      <c r="FY287" s="653"/>
      <c r="FZ287" s="653"/>
      <c r="GA287" s="653"/>
      <c r="GB287" s="653"/>
      <c r="GC287" s="653"/>
      <c r="GD287" s="653"/>
      <c r="GE287" s="653"/>
      <c r="GF287" s="653"/>
      <c r="GG287" s="653"/>
      <c r="GH287" s="653"/>
      <c r="GI287" s="653"/>
      <c r="GJ287" s="653"/>
      <c r="GK287" s="653"/>
      <c r="GL287" s="653"/>
      <c r="GM287" s="653"/>
      <c r="GN287" s="653"/>
      <c r="GO287" s="653"/>
      <c r="GP287" s="653"/>
      <c r="GQ287" s="653"/>
      <c r="GR287" s="653"/>
      <c r="GS287" s="653"/>
      <c r="GT287" s="653"/>
      <c r="GU287" s="653"/>
      <c r="GV287" s="653"/>
      <c r="GW287" s="653"/>
      <c r="GX287" s="653"/>
      <c r="GY287" s="653"/>
      <c r="GZ287" s="653"/>
      <c r="HA287" s="653"/>
      <c r="HB287" s="653"/>
      <c r="HC287" s="653"/>
      <c r="HD287" s="653"/>
      <c r="HE287" s="653"/>
      <c r="HF287" s="653"/>
      <c r="HG287" s="653"/>
      <c r="HH287" s="653"/>
      <c r="HI287" s="653"/>
      <c r="HJ287" s="653"/>
      <c r="HK287" s="653"/>
      <c r="HL287" s="653"/>
      <c r="HM287" s="653"/>
      <c r="HN287" s="653"/>
      <c r="HO287" s="653"/>
      <c r="HP287" s="653"/>
      <c r="HQ287" s="653"/>
      <c r="HR287" s="653"/>
      <c r="HS287" s="653"/>
      <c r="HT287" s="653"/>
      <c r="HU287" s="653"/>
      <c r="HV287" s="653"/>
      <c r="HW287" s="653"/>
      <c r="HX287" s="653"/>
      <c r="HY287" s="653"/>
      <c r="HZ287" s="653"/>
      <c r="IA287" s="653"/>
      <c r="IB287" s="653"/>
      <c r="IC287" s="653"/>
      <c r="ID287" s="653"/>
      <c r="IE287" s="653"/>
      <c r="IF287" s="653"/>
      <c r="IG287" s="653"/>
      <c r="IH287" s="653"/>
      <c r="II287" s="653"/>
      <c r="IJ287" s="653"/>
      <c r="IK287" s="653"/>
      <c r="IL287" s="653"/>
      <c r="IM287" s="653"/>
      <c r="IN287" s="653"/>
      <c r="IO287" s="653"/>
      <c r="IP287" s="653"/>
      <c r="IQ287" s="653"/>
      <c r="IR287" s="653"/>
      <c r="IS287" s="653"/>
      <c r="IT287" s="653"/>
      <c r="IU287" s="653"/>
      <c r="IV287" s="653"/>
      <c r="IW287" s="653"/>
    </row>
    <row r="288" spans="1:257" s="416" customFormat="1" ht="15" customHeight="1">
      <c r="A288" s="281">
        <v>45497</v>
      </c>
      <c r="B288" s="288" t="s">
        <v>820</v>
      </c>
      <c r="C288" s="289" t="s">
        <v>821</v>
      </c>
      <c r="D288" s="415"/>
      <c r="E288" s="415"/>
      <c r="F288" s="415"/>
      <c r="G288" s="415"/>
      <c r="H288" s="415"/>
      <c r="I288" s="415"/>
      <c r="J288" s="415"/>
      <c r="K288" s="415"/>
      <c r="L288" s="415"/>
      <c r="M288" s="415"/>
      <c r="N288" s="415"/>
      <c r="O288" s="415"/>
      <c r="P288" s="415"/>
      <c r="Q288" s="415"/>
      <c r="R288" s="282"/>
      <c r="S288" s="415"/>
      <c r="T288" s="415"/>
      <c r="U288" s="415"/>
      <c r="V288" s="415"/>
      <c r="W288" s="415"/>
      <c r="X288" s="415"/>
      <c r="Y288" s="299"/>
      <c r="Z288" s="415"/>
      <c r="AA288" s="415"/>
      <c r="AB288" s="415"/>
      <c r="AC288" s="299"/>
      <c r="AD288" s="412"/>
      <c r="AE288" s="299"/>
      <c r="AF288" s="436"/>
      <c r="AG288" s="415"/>
      <c r="AH288" s="415"/>
      <c r="AI288" s="415"/>
      <c r="AJ288" s="415"/>
      <c r="AK288" s="415"/>
      <c r="AL288" s="282"/>
      <c r="AM288" s="415"/>
      <c r="AN288" s="299"/>
      <c r="AO288" s="415"/>
      <c r="AP288" s="299"/>
      <c r="AQ288" s="412">
        <v>698024.01</v>
      </c>
      <c r="AR288" s="415"/>
      <c r="AS288" s="415"/>
      <c r="AT288" s="282"/>
      <c r="AU288" s="299"/>
      <c r="AV288" s="415"/>
      <c r="AW288" s="299"/>
      <c r="AX288" s="415"/>
      <c r="AY288" s="415"/>
      <c r="AZ288" s="299"/>
      <c r="BA288" s="415"/>
      <c r="BB288" s="415"/>
      <c r="BC288" s="415"/>
      <c r="BD288" s="415"/>
      <c r="BE288" s="415"/>
      <c r="BF288" s="299"/>
      <c r="BG288" s="412"/>
      <c r="BH288" s="415"/>
      <c r="BI288" s="415"/>
      <c r="BJ288" s="415"/>
      <c r="BK288" s="415"/>
      <c r="BL288" s="415"/>
      <c r="BM288" s="415"/>
      <c r="BN288" s="299"/>
      <c r="BO288" s="415"/>
      <c r="BP288" s="415"/>
      <c r="BQ288" s="415"/>
      <c r="BR288" s="415"/>
      <c r="BS288" s="415"/>
      <c r="BT288" s="412"/>
      <c r="BU288" s="415"/>
      <c r="BV288" s="415"/>
      <c r="BW288" s="415"/>
      <c r="BX288" s="415"/>
      <c r="BY288" s="415"/>
      <c r="BZ288" s="415"/>
      <c r="CA288" s="415"/>
      <c r="CB288" s="415"/>
      <c r="CC288" s="415"/>
      <c r="CD288" s="299"/>
      <c r="CE288" s="415"/>
      <c r="CF288" s="415"/>
      <c r="CG288" s="415"/>
      <c r="CH288" s="415"/>
      <c r="CI288" s="415"/>
      <c r="CJ288" s="415"/>
      <c r="CK288" s="415"/>
      <c r="CL288" s="415"/>
      <c r="CM288" s="415"/>
      <c r="CN288" s="415"/>
      <c r="CO288" s="415"/>
      <c r="CP288" s="415"/>
      <c r="CQ288" s="415"/>
      <c r="CR288" s="415"/>
      <c r="CS288" s="299"/>
    </row>
    <row r="289" spans="1:257" ht="15" customHeight="1">
      <c r="A289" s="316">
        <v>45622</v>
      </c>
      <c r="B289" s="288"/>
      <c r="C289" s="289" t="s">
        <v>822</v>
      </c>
      <c r="D289" s="314"/>
      <c r="E289" s="314"/>
      <c r="F289" s="314"/>
      <c r="G289" s="314"/>
      <c r="H289" s="314"/>
      <c r="I289" s="314"/>
      <c r="J289" s="314"/>
      <c r="K289" s="314"/>
      <c r="L289" s="314"/>
      <c r="M289" s="314"/>
      <c r="N289" s="314"/>
      <c r="O289" s="314"/>
      <c r="P289" s="314"/>
      <c r="Q289" s="314"/>
      <c r="S289" s="314"/>
      <c r="T289" s="314"/>
      <c r="U289" s="314"/>
      <c r="V289" s="314"/>
      <c r="W289" s="314"/>
      <c r="X289" s="314"/>
      <c r="Z289" s="314"/>
      <c r="AA289" s="314"/>
      <c r="AB289" s="314"/>
      <c r="AD289" s="314"/>
      <c r="AF289" s="356"/>
      <c r="AG289" s="314"/>
      <c r="AH289" s="314"/>
      <c r="AI289" s="314"/>
      <c r="AJ289" s="314"/>
      <c r="AK289" s="314"/>
      <c r="AL289" s="282"/>
      <c r="AM289" s="314"/>
      <c r="AO289" s="314"/>
      <c r="AP289" s="314"/>
      <c r="AQ289" s="314"/>
      <c r="AR289" s="314"/>
      <c r="AS289" s="314"/>
      <c r="AV289" s="314"/>
      <c r="AX289" s="314"/>
      <c r="AY289" s="314"/>
      <c r="BA289" s="314"/>
      <c r="BB289" s="314"/>
      <c r="BC289" s="314"/>
      <c r="BD289" s="314"/>
      <c r="BE289" s="314"/>
      <c r="BG289" s="314"/>
      <c r="BH289" s="314"/>
      <c r="BI289" s="314"/>
      <c r="BJ289" s="314"/>
      <c r="BK289" s="314"/>
      <c r="BL289" s="314"/>
      <c r="BM289" s="314"/>
      <c r="BO289" s="314"/>
      <c r="BP289" s="314"/>
      <c r="BQ289" s="314"/>
      <c r="BR289" s="314"/>
      <c r="BS289" s="314"/>
      <c r="BT289" s="314"/>
      <c r="BU289" s="314">
        <v>4999.6000000000004</v>
      </c>
      <c r="BV289" s="314"/>
      <c r="BW289" s="314"/>
      <c r="BX289" s="314"/>
      <c r="BY289" s="314"/>
      <c r="BZ289" s="314"/>
      <c r="CA289" s="314"/>
      <c r="CB289" s="314"/>
      <c r="CC289" s="314"/>
      <c r="CE289" s="314"/>
      <c r="CF289" s="314"/>
      <c r="CG289" s="314"/>
      <c r="CH289" s="314"/>
      <c r="CI289" s="314"/>
      <c r="CJ289" s="314"/>
      <c r="CK289" s="314"/>
      <c r="CL289" s="314"/>
      <c r="CM289" s="314"/>
      <c r="CN289" s="314"/>
      <c r="CO289" s="314"/>
      <c r="CP289" s="314"/>
      <c r="CQ289" s="314"/>
      <c r="CR289" s="314"/>
      <c r="CT289" s="314"/>
      <c r="CU289" s="314"/>
      <c r="CV289" s="314"/>
      <c r="CW289" s="314"/>
      <c r="CX289" s="314"/>
      <c r="CY289" s="314"/>
      <c r="CZ289" s="314"/>
      <c r="DA289" s="314"/>
      <c r="DB289" s="314"/>
      <c r="DC289" s="314"/>
      <c r="DD289" s="314"/>
      <c r="DE289" s="314"/>
      <c r="DF289" s="314"/>
      <c r="DG289" s="314"/>
      <c r="DH289" s="314"/>
      <c r="DI289" s="314"/>
      <c r="DJ289" s="314"/>
      <c r="DK289" s="314"/>
      <c r="DL289" s="314"/>
      <c r="DM289" s="314"/>
      <c r="DN289" s="314"/>
      <c r="DO289" s="314"/>
      <c r="DP289" s="314"/>
      <c r="DQ289" s="314"/>
      <c r="DR289" s="314"/>
      <c r="DS289" s="314"/>
      <c r="DT289" s="314"/>
      <c r="DU289" s="314"/>
      <c r="DV289" s="314"/>
      <c r="DW289" s="314"/>
      <c r="DX289" s="314"/>
      <c r="DY289" s="314"/>
      <c r="DZ289" s="314"/>
      <c r="EA289" s="314"/>
      <c r="EB289" s="314"/>
      <c r="EC289" s="314"/>
      <c r="ED289" s="314"/>
      <c r="EE289" s="314"/>
      <c r="EF289" s="314"/>
      <c r="EG289" s="314"/>
      <c r="EH289" s="314"/>
      <c r="EI289" s="314"/>
      <c r="EJ289" s="314"/>
      <c r="EK289" s="314"/>
      <c r="EL289" s="314"/>
      <c r="EM289" s="314"/>
      <c r="EN289" s="314"/>
      <c r="EO289" s="314"/>
      <c r="EP289" s="314"/>
      <c r="EQ289" s="314"/>
      <c r="ER289" s="314"/>
      <c r="ES289" s="314"/>
      <c r="ET289" s="314"/>
      <c r="EU289" s="314"/>
      <c r="EV289" s="314"/>
      <c r="EW289" s="314"/>
      <c r="EX289" s="314"/>
      <c r="EY289" s="314"/>
      <c r="EZ289" s="314"/>
      <c r="FA289" s="314"/>
      <c r="FB289" s="314"/>
      <c r="FC289" s="314"/>
      <c r="FD289" s="314"/>
      <c r="FE289" s="314"/>
      <c r="FF289" s="314"/>
      <c r="FG289" s="314"/>
      <c r="FH289" s="314"/>
      <c r="FI289" s="314"/>
      <c r="FJ289" s="314"/>
      <c r="FK289" s="314"/>
      <c r="FL289" s="314"/>
      <c r="FM289" s="314"/>
      <c r="FN289" s="314"/>
      <c r="FO289" s="314"/>
      <c r="FP289" s="314"/>
      <c r="FQ289" s="314"/>
      <c r="FR289" s="314"/>
      <c r="FS289" s="314"/>
      <c r="FT289" s="314"/>
      <c r="FU289" s="314"/>
      <c r="FV289" s="314"/>
      <c r="FW289" s="314"/>
      <c r="FX289" s="314"/>
      <c r="FY289" s="314"/>
      <c r="FZ289" s="314"/>
      <c r="GA289" s="314"/>
      <c r="GB289" s="314"/>
      <c r="GC289" s="314"/>
      <c r="GD289" s="314"/>
      <c r="GE289" s="314"/>
      <c r="GF289" s="314"/>
      <c r="GG289" s="314"/>
      <c r="GH289" s="314"/>
      <c r="GI289" s="314"/>
      <c r="GJ289" s="314"/>
      <c r="GK289" s="314"/>
      <c r="GL289" s="314"/>
      <c r="GM289" s="314"/>
      <c r="GN289" s="314"/>
      <c r="GO289" s="314"/>
      <c r="GP289" s="314"/>
      <c r="GQ289" s="314"/>
      <c r="GR289" s="314"/>
      <c r="GS289" s="314"/>
      <c r="GT289" s="314"/>
      <c r="GU289" s="314"/>
      <c r="GV289" s="314"/>
      <c r="GW289" s="314"/>
      <c r="GX289" s="314"/>
      <c r="GY289" s="314"/>
      <c r="GZ289" s="314"/>
      <c r="HA289" s="314"/>
      <c r="HB289" s="314"/>
      <c r="HC289" s="314"/>
      <c r="HD289" s="314"/>
      <c r="HE289" s="314"/>
      <c r="HF289" s="314"/>
      <c r="HG289" s="314"/>
      <c r="HH289" s="314"/>
      <c r="HI289" s="314"/>
      <c r="HJ289" s="314"/>
      <c r="HK289" s="314"/>
      <c r="HL289" s="314"/>
      <c r="HM289" s="314"/>
      <c r="HN289" s="314"/>
      <c r="HO289" s="314"/>
      <c r="HP289" s="314"/>
      <c r="HQ289" s="314"/>
      <c r="HR289" s="314"/>
      <c r="HS289" s="314"/>
      <c r="HT289" s="314"/>
      <c r="HU289" s="314"/>
      <c r="HV289" s="314"/>
      <c r="HW289" s="314"/>
      <c r="HX289" s="314"/>
      <c r="HY289" s="314"/>
      <c r="HZ289" s="314"/>
      <c r="IA289" s="314"/>
      <c r="IB289" s="314"/>
      <c r="IC289" s="314"/>
      <c r="ID289" s="314"/>
      <c r="IE289" s="314"/>
      <c r="IF289" s="314"/>
      <c r="IG289" s="314"/>
      <c r="IH289" s="314"/>
      <c r="II289" s="314"/>
      <c r="IJ289" s="314"/>
      <c r="IK289" s="314"/>
      <c r="IL289" s="314"/>
      <c r="IM289" s="314"/>
      <c r="IN289" s="314"/>
      <c r="IO289" s="314"/>
      <c r="IP289" s="314"/>
      <c r="IQ289" s="314"/>
      <c r="IR289" s="314"/>
      <c r="IS289" s="314"/>
      <c r="IT289" s="314"/>
      <c r="IU289" s="314"/>
      <c r="IV289" s="314"/>
      <c r="IW289" s="314"/>
    </row>
    <row r="290" spans="1:257" ht="15" customHeight="1">
      <c r="A290" s="316">
        <v>45624</v>
      </c>
      <c r="B290" s="288" t="s">
        <v>823</v>
      </c>
      <c r="C290" s="289" t="s">
        <v>824</v>
      </c>
      <c r="D290" s="314"/>
      <c r="E290" s="314"/>
      <c r="F290" s="314"/>
      <c r="G290" s="314"/>
      <c r="H290" s="314"/>
      <c r="I290" s="314"/>
      <c r="J290" s="314"/>
      <c r="K290" s="314"/>
      <c r="L290" s="314"/>
      <c r="M290" s="314"/>
      <c r="N290" s="314"/>
      <c r="O290" s="314"/>
      <c r="P290" s="314"/>
      <c r="Q290" s="314"/>
      <c r="S290" s="314"/>
      <c r="T290" s="314"/>
      <c r="U290" s="314"/>
      <c r="V290" s="314"/>
      <c r="W290" s="314"/>
      <c r="X290" s="314"/>
      <c r="Z290" s="314"/>
      <c r="AA290" s="314"/>
      <c r="AB290" s="314"/>
      <c r="AD290" s="314"/>
      <c r="AF290" s="356"/>
      <c r="AG290" s="314"/>
      <c r="AH290" s="314"/>
      <c r="AI290" s="314"/>
      <c r="AJ290" s="314"/>
      <c r="AK290" s="314"/>
      <c r="AL290" s="282"/>
      <c r="AM290" s="314"/>
      <c r="AN290" s="314">
        <v>200000</v>
      </c>
      <c r="AO290" s="314"/>
      <c r="AP290" s="314"/>
      <c r="AQ290" s="314"/>
      <c r="AR290" s="314"/>
      <c r="AS290" s="314"/>
      <c r="AV290" s="314"/>
      <c r="AX290" s="314"/>
      <c r="AY290" s="314"/>
      <c r="BA290" s="314"/>
      <c r="BB290" s="314"/>
      <c r="BC290" s="314"/>
      <c r="BD290" s="314"/>
      <c r="BE290" s="314"/>
      <c r="BG290" s="314"/>
      <c r="BH290" s="314"/>
      <c r="BI290" s="314"/>
      <c r="BJ290" s="314"/>
      <c r="BK290" s="314"/>
      <c r="BL290" s="314"/>
      <c r="BM290" s="314"/>
      <c r="BO290" s="314"/>
      <c r="BP290" s="314"/>
      <c r="BQ290" s="314"/>
      <c r="BR290" s="314"/>
      <c r="BS290" s="314"/>
      <c r="BT290" s="314"/>
      <c r="BU290" s="314"/>
      <c r="BV290" s="314"/>
      <c r="BW290" s="314"/>
      <c r="BX290" s="314"/>
      <c r="BY290" s="314"/>
      <c r="BZ290" s="314"/>
      <c r="CA290" s="314"/>
      <c r="CB290" s="314"/>
      <c r="CC290" s="314"/>
      <c r="CE290" s="314"/>
      <c r="CF290" s="314"/>
      <c r="CG290" s="314"/>
      <c r="CH290" s="314"/>
      <c r="CI290" s="314"/>
      <c r="CJ290" s="314"/>
      <c r="CK290" s="314"/>
      <c r="CL290" s="314"/>
      <c r="CM290" s="314"/>
      <c r="CN290" s="314"/>
      <c r="CO290" s="314"/>
      <c r="CP290" s="314"/>
      <c r="CQ290" s="314"/>
      <c r="CR290" s="314"/>
      <c r="CT290" s="314"/>
      <c r="CU290" s="314"/>
      <c r="CV290" s="314"/>
      <c r="CW290" s="314"/>
      <c r="CX290" s="314"/>
      <c r="CY290" s="314"/>
      <c r="CZ290" s="314"/>
      <c r="DA290" s="314"/>
      <c r="DB290" s="314"/>
      <c r="DC290" s="314"/>
      <c r="DD290" s="314"/>
      <c r="DE290" s="314"/>
      <c r="DF290" s="314"/>
      <c r="DG290" s="314"/>
      <c r="DH290" s="314"/>
      <c r="DI290" s="314"/>
      <c r="DJ290" s="314"/>
      <c r="DK290" s="314"/>
      <c r="DL290" s="314"/>
      <c r="DM290" s="314"/>
      <c r="DN290" s="314"/>
      <c r="DO290" s="314"/>
      <c r="DP290" s="314"/>
      <c r="DQ290" s="314"/>
      <c r="DR290" s="314"/>
      <c r="DS290" s="314"/>
      <c r="DT290" s="314"/>
      <c r="DU290" s="314"/>
      <c r="DV290" s="314"/>
      <c r="DW290" s="314"/>
      <c r="DX290" s="314"/>
      <c r="DY290" s="314"/>
      <c r="DZ290" s="314"/>
      <c r="EA290" s="314"/>
      <c r="EB290" s="314"/>
      <c r="EC290" s="314"/>
      <c r="ED290" s="314"/>
      <c r="EE290" s="314"/>
      <c r="EF290" s="314"/>
      <c r="EG290" s="314"/>
      <c r="EH290" s="314"/>
      <c r="EI290" s="314"/>
      <c r="EJ290" s="314"/>
      <c r="EK290" s="314"/>
      <c r="EL290" s="314"/>
      <c r="EM290" s="314"/>
      <c r="EN290" s="314"/>
      <c r="EO290" s="314"/>
      <c r="EP290" s="314"/>
      <c r="EQ290" s="314"/>
      <c r="ER290" s="314"/>
      <c r="ES290" s="314"/>
      <c r="ET290" s="314"/>
      <c r="EU290" s="314"/>
      <c r="EV290" s="314"/>
      <c r="EW290" s="314"/>
      <c r="EX290" s="314"/>
      <c r="EY290" s="314"/>
      <c r="EZ290" s="314"/>
      <c r="FA290" s="314"/>
      <c r="FB290" s="314"/>
      <c r="FC290" s="314"/>
      <c r="FD290" s="314"/>
      <c r="FE290" s="314"/>
      <c r="FF290" s="314"/>
      <c r="FG290" s="314"/>
      <c r="FH290" s="314"/>
      <c r="FI290" s="314"/>
      <c r="FJ290" s="314"/>
      <c r="FK290" s="314"/>
      <c r="FL290" s="314"/>
      <c r="FM290" s="314"/>
      <c r="FN290" s="314"/>
      <c r="FO290" s="314"/>
      <c r="FP290" s="314"/>
      <c r="FQ290" s="314"/>
      <c r="FR290" s="314"/>
      <c r="FS290" s="314"/>
      <c r="FT290" s="314"/>
      <c r="FU290" s="314"/>
      <c r="FV290" s="314"/>
      <c r="FW290" s="314"/>
      <c r="FX290" s="314"/>
      <c r="FY290" s="314"/>
      <c r="FZ290" s="314"/>
      <c r="GA290" s="314"/>
      <c r="GB290" s="314"/>
      <c r="GC290" s="314"/>
      <c r="GD290" s="314"/>
      <c r="GE290" s="314"/>
      <c r="GF290" s="314"/>
      <c r="GG290" s="314"/>
      <c r="GH290" s="314"/>
      <c r="GI290" s="314"/>
      <c r="GJ290" s="314"/>
      <c r="GK290" s="314"/>
      <c r="GL290" s="314"/>
      <c r="GM290" s="314"/>
      <c r="GN290" s="314"/>
      <c r="GO290" s="314"/>
      <c r="GP290" s="314"/>
      <c r="GQ290" s="314"/>
      <c r="GR290" s="314"/>
      <c r="GS290" s="314"/>
      <c r="GT290" s="314"/>
      <c r="GU290" s="314"/>
      <c r="GV290" s="314"/>
      <c r="GW290" s="314"/>
      <c r="GX290" s="314"/>
      <c r="GY290" s="314"/>
      <c r="GZ290" s="314"/>
      <c r="HA290" s="314"/>
      <c r="HB290" s="314"/>
      <c r="HC290" s="314"/>
      <c r="HD290" s="314"/>
      <c r="HE290" s="314"/>
      <c r="HF290" s="314"/>
      <c r="HG290" s="314"/>
      <c r="HH290" s="314"/>
      <c r="HI290" s="314"/>
      <c r="HJ290" s="314"/>
      <c r="HK290" s="314"/>
      <c r="HL290" s="314"/>
      <c r="HM290" s="314"/>
      <c r="HN290" s="314"/>
      <c r="HO290" s="314"/>
      <c r="HP290" s="314"/>
      <c r="HQ290" s="314"/>
      <c r="HR290" s="314"/>
      <c r="HS290" s="314"/>
      <c r="HT290" s="314"/>
      <c r="HU290" s="314"/>
      <c r="HV290" s="314"/>
      <c r="HW290" s="314"/>
      <c r="HX290" s="314"/>
      <c r="HY290" s="314"/>
      <c r="HZ290" s="314"/>
      <c r="IA290" s="314"/>
      <c r="IB290" s="314"/>
      <c r="IC290" s="314"/>
      <c r="ID290" s="314"/>
      <c r="IE290" s="314"/>
      <c r="IF290" s="314"/>
      <c r="IG290" s="314"/>
      <c r="IH290" s="314"/>
      <c r="II290" s="314"/>
      <c r="IJ290" s="314"/>
      <c r="IK290" s="314"/>
      <c r="IL290" s="314"/>
      <c r="IM290" s="314"/>
      <c r="IN290" s="314"/>
      <c r="IO290" s="314"/>
      <c r="IP290" s="314"/>
      <c r="IQ290" s="314"/>
      <c r="IR290" s="314"/>
      <c r="IS290" s="314"/>
      <c r="IT290" s="314"/>
      <c r="IU290" s="314"/>
      <c r="IV290" s="314"/>
      <c r="IW290" s="314"/>
    </row>
    <row r="291" spans="1:257" ht="15" customHeight="1">
      <c r="B291" s="288"/>
      <c r="C291" s="289"/>
      <c r="D291" s="314"/>
      <c r="E291" s="314"/>
      <c r="F291" s="314"/>
      <c r="G291" s="314"/>
      <c r="H291" s="314"/>
      <c r="I291" s="314"/>
      <c r="J291" s="314"/>
      <c r="K291" s="314"/>
      <c r="L291" s="314"/>
      <c r="M291" s="314"/>
      <c r="N291" s="314"/>
      <c r="O291" s="314"/>
      <c r="P291" s="314"/>
      <c r="Q291" s="314"/>
      <c r="S291" s="314"/>
      <c r="T291" s="314"/>
      <c r="U291" s="314"/>
      <c r="V291" s="314"/>
      <c r="W291" s="314"/>
      <c r="X291" s="314"/>
      <c r="Z291" s="314"/>
      <c r="AA291" s="314"/>
      <c r="AB291" s="314"/>
      <c r="AD291" s="314"/>
      <c r="AF291" s="356"/>
      <c r="AG291" s="314"/>
      <c r="AH291" s="314"/>
      <c r="AI291" s="314"/>
      <c r="AJ291" s="314"/>
      <c r="AK291" s="314"/>
      <c r="AL291" s="282"/>
      <c r="AM291" s="314"/>
      <c r="AO291" s="314"/>
      <c r="AP291" s="314"/>
      <c r="AQ291" s="314"/>
      <c r="AR291" s="314"/>
      <c r="AS291" s="314"/>
      <c r="AV291" s="314"/>
      <c r="AX291" s="314"/>
      <c r="AY291" s="314"/>
      <c r="BA291" s="314"/>
      <c r="BB291" s="314"/>
      <c r="BC291" s="314"/>
      <c r="BD291" s="314"/>
      <c r="BE291" s="314"/>
      <c r="BG291" s="314"/>
      <c r="BH291" s="314"/>
      <c r="BI291" s="314"/>
      <c r="BJ291" s="314"/>
      <c r="BK291" s="314"/>
      <c r="BL291" s="314"/>
      <c r="BM291" s="314"/>
      <c r="BO291" s="314"/>
      <c r="BP291" s="314"/>
      <c r="BQ291" s="314"/>
      <c r="BR291" s="314"/>
      <c r="BS291" s="314"/>
      <c r="BT291" s="314"/>
      <c r="BU291" s="314"/>
      <c r="BV291" s="314"/>
      <c r="BW291" s="314"/>
      <c r="BX291" s="314"/>
      <c r="BY291" s="314"/>
      <c r="BZ291" s="314"/>
      <c r="CA291" s="314"/>
      <c r="CB291" s="314"/>
      <c r="CC291" s="314"/>
      <c r="CE291" s="314"/>
      <c r="CF291" s="314"/>
      <c r="CG291" s="314"/>
      <c r="CH291" s="314"/>
      <c r="CI291" s="314"/>
      <c r="CJ291" s="314"/>
      <c r="CK291" s="314"/>
      <c r="CL291" s="314"/>
      <c r="CM291" s="314"/>
      <c r="CN291" s="314"/>
      <c r="CO291" s="314"/>
      <c r="CP291" s="314"/>
      <c r="CQ291" s="314"/>
      <c r="CR291" s="314"/>
      <c r="CT291" s="314"/>
      <c r="CU291" s="314"/>
      <c r="CV291" s="314"/>
      <c r="CW291" s="314"/>
      <c r="CX291" s="314"/>
      <c r="CY291" s="314"/>
      <c r="CZ291" s="314"/>
      <c r="DA291" s="314"/>
      <c r="DB291" s="314"/>
      <c r="DC291" s="314"/>
      <c r="DD291" s="314"/>
      <c r="DE291" s="314"/>
      <c r="DF291" s="314"/>
      <c r="DG291" s="314"/>
      <c r="DH291" s="314"/>
      <c r="DI291" s="314"/>
      <c r="DJ291" s="314"/>
      <c r="DK291" s="314"/>
      <c r="DL291" s="314"/>
      <c r="DM291" s="314"/>
      <c r="DN291" s="314"/>
      <c r="DO291" s="314"/>
      <c r="DP291" s="314"/>
      <c r="DQ291" s="314"/>
      <c r="DR291" s="314"/>
      <c r="DS291" s="314"/>
      <c r="DT291" s="314"/>
      <c r="DU291" s="314"/>
      <c r="DV291" s="314"/>
      <c r="DW291" s="314"/>
      <c r="DX291" s="314"/>
      <c r="DY291" s="314"/>
      <c r="DZ291" s="314"/>
      <c r="EA291" s="314"/>
      <c r="EB291" s="314"/>
      <c r="EC291" s="314"/>
      <c r="ED291" s="314"/>
      <c r="EE291" s="314"/>
      <c r="EF291" s="314"/>
      <c r="EG291" s="314"/>
      <c r="EH291" s="314"/>
      <c r="EI291" s="314"/>
      <c r="EJ291" s="314"/>
      <c r="EK291" s="314"/>
      <c r="EL291" s="314"/>
      <c r="EM291" s="314"/>
      <c r="EN291" s="314"/>
      <c r="EO291" s="314"/>
      <c r="EP291" s="314"/>
      <c r="EQ291" s="314"/>
      <c r="ER291" s="314"/>
      <c r="ES291" s="314"/>
      <c r="ET291" s="314"/>
      <c r="EU291" s="314"/>
      <c r="EV291" s="314"/>
      <c r="EW291" s="314"/>
      <c r="EX291" s="314"/>
      <c r="EY291" s="314"/>
      <c r="EZ291" s="314"/>
      <c r="FA291" s="314"/>
      <c r="FB291" s="314"/>
      <c r="FC291" s="314"/>
      <c r="FD291" s="314"/>
      <c r="FE291" s="314"/>
      <c r="FF291" s="314"/>
      <c r="FG291" s="314"/>
      <c r="FH291" s="314"/>
      <c r="FI291" s="314"/>
      <c r="FJ291" s="314"/>
      <c r="FK291" s="314"/>
      <c r="FL291" s="314"/>
      <c r="FM291" s="314"/>
      <c r="FN291" s="314"/>
      <c r="FO291" s="314"/>
      <c r="FP291" s="314"/>
      <c r="FQ291" s="314"/>
      <c r="FR291" s="314"/>
      <c r="FS291" s="314"/>
      <c r="FT291" s="314"/>
      <c r="FU291" s="314"/>
      <c r="FV291" s="314"/>
      <c r="FW291" s="314"/>
      <c r="FX291" s="314"/>
      <c r="FY291" s="314"/>
      <c r="FZ291" s="314"/>
      <c r="GA291" s="314"/>
      <c r="GB291" s="314"/>
      <c r="GC291" s="314"/>
      <c r="GD291" s="314"/>
      <c r="GE291" s="314"/>
      <c r="GF291" s="314"/>
      <c r="GG291" s="314"/>
      <c r="GH291" s="314"/>
      <c r="GI291" s="314"/>
      <c r="GJ291" s="314"/>
      <c r="GK291" s="314"/>
      <c r="GL291" s="314"/>
      <c r="GM291" s="314"/>
      <c r="GN291" s="314"/>
      <c r="GO291" s="314"/>
      <c r="GP291" s="314"/>
      <c r="GQ291" s="314"/>
      <c r="GR291" s="314"/>
      <c r="GS291" s="314"/>
      <c r="GT291" s="314"/>
      <c r="GU291" s="314"/>
      <c r="GV291" s="314"/>
      <c r="GW291" s="314"/>
      <c r="GX291" s="314"/>
      <c r="GY291" s="314"/>
      <c r="GZ291" s="314"/>
      <c r="HA291" s="314"/>
      <c r="HB291" s="314"/>
      <c r="HC291" s="314"/>
      <c r="HD291" s="314"/>
      <c r="HE291" s="314"/>
      <c r="HF291" s="314"/>
      <c r="HG291" s="314"/>
      <c r="HH291" s="314"/>
      <c r="HI291" s="314"/>
      <c r="HJ291" s="314"/>
      <c r="HK291" s="314"/>
      <c r="HL291" s="314"/>
      <c r="HM291" s="314"/>
      <c r="HN291" s="314"/>
      <c r="HO291" s="314"/>
      <c r="HP291" s="314"/>
      <c r="HQ291" s="314"/>
      <c r="HR291" s="314"/>
      <c r="HS291" s="314"/>
      <c r="HT291" s="314"/>
      <c r="HU291" s="314"/>
      <c r="HV291" s="314"/>
      <c r="HW291" s="314"/>
      <c r="HX291" s="314"/>
      <c r="HY291" s="314"/>
      <c r="HZ291" s="314"/>
      <c r="IA291" s="314"/>
      <c r="IB291" s="314"/>
      <c r="IC291" s="314"/>
      <c r="ID291" s="314"/>
      <c r="IE291" s="314"/>
      <c r="IF291" s="314"/>
      <c r="IG291" s="314"/>
      <c r="IH291" s="314"/>
      <c r="II291" s="314"/>
      <c r="IJ291" s="314"/>
      <c r="IK291" s="314"/>
      <c r="IL291" s="314"/>
      <c r="IM291" s="314"/>
      <c r="IN291" s="314"/>
      <c r="IO291" s="314"/>
      <c r="IP291" s="314"/>
      <c r="IQ291" s="314"/>
      <c r="IR291" s="314"/>
      <c r="IS291" s="314"/>
      <c r="IT291" s="314"/>
      <c r="IU291" s="314"/>
      <c r="IV291" s="314"/>
      <c r="IW291" s="314"/>
    </row>
    <row r="292" spans="1:257" ht="15" customHeight="1">
      <c r="A292" s="316">
        <v>45625</v>
      </c>
      <c r="B292" s="288"/>
      <c r="C292" s="289" t="s">
        <v>825</v>
      </c>
      <c r="D292" s="314"/>
      <c r="E292" s="314"/>
      <c r="F292" s="314"/>
      <c r="G292" s="314"/>
      <c r="H292" s="314"/>
      <c r="I292" s="314"/>
      <c r="J292" s="314"/>
      <c r="K292" s="314"/>
      <c r="L292" s="314"/>
      <c r="M292" s="314"/>
      <c r="N292" s="314"/>
      <c r="O292" s="314"/>
      <c r="P292" s="314"/>
      <c r="Q292" s="314"/>
      <c r="S292" s="314"/>
      <c r="T292" s="314"/>
      <c r="U292" s="314"/>
      <c r="V292" s="314"/>
      <c r="W292" s="314"/>
      <c r="X292" s="314"/>
      <c r="Z292" s="314"/>
      <c r="AA292" s="314"/>
      <c r="AB292" s="314"/>
      <c r="AD292" s="314"/>
      <c r="AF292" s="356"/>
      <c r="AG292" s="314"/>
      <c r="AH292" s="314"/>
      <c r="AI292" s="314"/>
      <c r="AJ292" s="314"/>
      <c r="AK292" s="314"/>
      <c r="AL292" s="282"/>
      <c r="AM292" s="314"/>
      <c r="AO292" s="314"/>
      <c r="AP292" s="314"/>
      <c r="AQ292" s="314"/>
      <c r="AR292" s="314"/>
      <c r="AS292" s="314"/>
      <c r="AV292" s="314"/>
      <c r="AX292" s="314"/>
      <c r="AY292" s="314"/>
      <c r="BA292" s="314"/>
      <c r="BB292" s="314"/>
      <c r="BC292" s="314"/>
      <c r="BD292" s="314"/>
      <c r="BE292" s="314"/>
      <c r="BG292" s="314"/>
      <c r="BH292" s="314"/>
      <c r="BI292" s="314"/>
      <c r="BJ292" s="314"/>
      <c r="BK292" s="314"/>
      <c r="BL292" s="314"/>
      <c r="BM292" s="314"/>
      <c r="BO292" s="314"/>
      <c r="BP292" s="314"/>
      <c r="BQ292" s="314"/>
      <c r="BR292" s="314"/>
      <c r="BS292" s="314"/>
      <c r="BT292" s="314">
        <v>65500</v>
      </c>
      <c r="BU292" s="314"/>
      <c r="BV292" s="314"/>
      <c r="BW292" s="314"/>
      <c r="BX292" s="314"/>
      <c r="BY292" s="314"/>
      <c r="BZ292" s="314"/>
      <c r="CA292" s="314"/>
      <c r="CB292" s="314"/>
      <c r="CC292" s="314"/>
      <c r="CE292" s="314"/>
      <c r="CF292" s="314"/>
      <c r="CG292" s="314"/>
      <c r="CH292" s="314"/>
      <c r="CI292" s="314"/>
      <c r="CJ292" s="314"/>
      <c r="CK292" s="314"/>
      <c r="CL292" s="314"/>
      <c r="CM292" s="314"/>
      <c r="CN292" s="314"/>
      <c r="CO292" s="314"/>
      <c r="CP292" s="314"/>
      <c r="CQ292" s="314"/>
      <c r="CR292" s="314"/>
      <c r="CT292" s="314"/>
      <c r="CU292" s="314"/>
      <c r="CV292" s="314"/>
      <c r="CW292" s="314"/>
      <c r="CX292" s="314"/>
      <c r="CY292" s="314"/>
      <c r="CZ292" s="314"/>
      <c r="DA292" s="314"/>
      <c r="DB292" s="314"/>
      <c r="DC292" s="314"/>
      <c r="DD292" s="314"/>
      <c r="DE292" s="314"/>
      <c r="DF292" s="314"/>
      <c r="DG292" s="314"/>
      <c r="DH292" s="314"/>
      <c r="DI292" s="314"/>
      <c r="DJ292" s="314"/>
      <c r="DK292" s="314"/>
      <c r="DL292" s="314"/>
      <c r="DM292" s="314"/>
      <c r="DN292" s="314"/>
      <c r="DO292" s="314"/>
      <c r="DP292" s="314"/>
      <c r="DQ292" s="314"/>
      <c r="DR292" s="314"/>
      <c r="DS292" s="314"/>
      <c r="DT292" s="314"/>
      <c r="DU292" s="314"/>
      <c r="DV292" s="314"/>
      <c r="DW292" s="314"/>
      <c r="DX292" s="314"/>
      <c r="DY292" s="314"/>
      <c r="DZ292" s="314"/>
      <c r="EA292" s="314"/>
      <c r="EB292" s="314"/>
      <c r="EC292" s="314"/>
      <c r="ED292" s="314"/>
      <c r="EE292" s="314"/>
      <c r="EF292" s="314"/>
      <c r="EG292" s="314"/>
      <c r="EH292" s="314"/>
      <c r="EI292" s="314"/>
      <c r="EJ292" s="314"/>
      <c r="EK292" s="314"/>
      <c r="EL292" s="314"/>
      <c r="EM292" s="314"/>
      <c r="EN292" s="314"/>
      <c r="EO292" s="314"/>
      <c r="EP292" s="314"/>
      <c r="EQ292" s="314"/>
      <c r="ER292" s="314"/>
      <c r="ES292" s="314"/>
      <c r="ET292" s="314"/>
      <c r="EU292" s="314"/>
      <c r="EV292" s="314"/>
      <c r="EW292" s="314"/>
      <c r="EX292" s="314"/>
      <c r="EY292" s="314"/>
      <c r="EZ292" s="314"/>
      <c r="FA292" s="314"/>
      <c r="FB292" s="314"/>
      <c r="FC292" s="314"/>
      <c r="FD292" s="314"/>
      <c r="FE292" s="314"/>
      <c r="FF292" s="314"/>
      <c r="FG292" s="314"/>
      <c r="FH292" s="314"/>
      <c r="FI292" s="314"/>
      <c r="FJ292" s="314"/>
      <c r="FK292" s="314"/>
      <c r="FL292" s="314"/>
      <c r="FM292" s="314"/>
      <c r="FN292" s="314"/>
      <c r="FO292" s="314"/>
      <c r="FP292" s="314"/>
      <c r="FQ292" s="314"/>
      <c r="FR292" s="314"/>
      <c r="FS292" s="314"/>
      <c r="FT292" s="314"/>
      <c r="FU292" s="314"/>
      <c r="FV292" s="314"/>
      <c r="FW292" s="314"/>
      <c r="FX292" s="314"/>
      <c r="FY292" s="314"/>
      <c r="FZ292" s="314"/>
      <c r="GA292" s="314"/>
      <c r="GB292" s="314"/>
      <c r="GC292" s="314"/>
      <c r="GD292" s="314"/>
      <c r="GE292" s="314"/>
      <c r="GF292" s="314"/>
      <c r="GG292" s="314"/>
      <c r="GH292" s="314"/>
      <c r="GI292" s="314"/>
      <c r="GJ292" s="314"/>
      <c r="GK292" s="314"/>
      <c r="GL292" s="314"/>
      <c r="GM292" s="314"/>
      <c r="GN292" s="314"/>
      <c r="GO292" s="314"/>
      <c r="GP292" s="314"/>
      <c r="GQ292" s="314"/>
      <c r="GR292" s="314"/>
      <c r="GS292" s="314"/>
      <c r="GT292" s="314"/>
      <c r="GU292" s="314"/>
      <c r="GV292" s="314"/>
      <c r="GW292" s="314"/>
      <c r="GX292" s="314"/>
      <c r="GY292" s="314"/>
      <c r="GZ292" s="314"/>
      <c r="HA292" s="314"/>
      <c r="HB292" s="314"/>
      <c r="HC292" s="314"/>
      <c r="HD292" s="314"/>
      <c r="HE292" s="314"/>
      <c r="HF292" s="314"/>
      <c r="HG292" s="314"/>
      <c r="HH292" s="314"/>
      <c r="HI292" s="314"/>
      <c r="HJ292" s="314"/>
      <c r="HK292" s="314"/>
      <c r="HL292" s="314"/>
      <c r="HM292" s="314"/>
      <c r="HN292" s="314"/>
      <c r="HO292" s="314"/>
      <c r="HP292" s="314"/>
      <c r="HQ292" s="314"/>
      <c r="HR292" s="314"/>
      <c r="HS292" s="314"/>
      <c r="HT292" s="314"/>
      <c r="HU292" s="314"/>
      <c r="HV292" s="314"/>
      <c r="HW292" s="314"/>
      <c r="HX292" s="314"/>
      <c r="HY292" s="314"/>
      <c r="HZ292" s="314"/>
      <c r="IA292" s="314"/>
      <c r="IB292" s="314"/>
      <c r="IC292" s="314"/>
      <c r="ID292" s="314"/>
      <c r="IE292" s="314"/>
      <c r="IF292" s="314"/>
      <c r="IG292" s="314"/>
      <c r="IH292" s="314"/>
      <c r="II292" s="314"/>
      <c r="IJ292" s="314"/>
      <c r="IK292" s="314"/>
      <c r="IL292" s="314"/>
      <c r="IM292" s="314"/>
      <c r="IN292" s="314"/>
      <c r="IO292" s="314"/>
      <c r="IP292" s="314"/>
      <c r="IQ292" s="314"/>
      <c r="IR292" s="314"/>
      <c r="IS292" s="314"/>
      <c r="IT292" s="314"/>
      <c r="IU292" s="314"/>
      <c r="IV292" s="314"/>
      <c r="IW292" s="314"/>
    </row>
    <row r="293" spans="1:257" ht="15" customHeight="1">
      <c r="B293" s="288" t="s">
        <v>826</v>
      </c>
      <c r="C293" s="289" t="s">
        <v>827</v>
      </c>
      <c r="D293" s="314"/>
      <c r="E293" s="314"/>
      <c r="F293" s="314"/>
      <c r="G293" s="314"/>
      <c r="H293" s="314"/>
      <c r="I293" s="314"/>
      <c r="J293" s="314"/>
      <c r="K293" s="314"/>
      <c r="L293" s="314"/>
      <c r="M293" s="314"/>
      <c r="N293" s="314"/>
      <c r="O293" s="314"/>
      <c r="P293" s="314"/>
      <c r="Q293" s="314"/>
      <c r="S293" s="314"/>
      <c r="T293" s="314"/>
      <c r="U293" s="314"/>
      <c r="V293" s="314"/>
      <c r="W293" s="314"/>
      <c r="X293" s="314"/>
      <c r="AA293" s="314"/>
      <c r="AB293" s="314"/>
      <c r="AD293" s="314"/>
      <c r="AF293" s="356"/>
      <c r="AG293" s="314"/>
      <c r="AH293" s="314"/>
      <c r="AI293" s="314"/>
      <c r="AJ293" s="314"/>
      <c r="AK293" s="314"/>
      <c r="AL293" s="282"/>
      <c r="AM293" s="314"/>
      <c r="AO293" s="314"/>
      <c r="AP293" s="314"/>
      <c r="AQ293" s="314"/>
      <c r="AR293" s="314"/>
      <c r="AS293" s="314"/>
      <c r="AV293" s="314"/>
      <c r="AX293" s="314"/>
      <c r="AY293" s="314"/>
      <c r="BA293" s="314"/>
      <c r="BB293" s="314"/>
      <c r="BC293" s="314"/>
      <c r="BD293" s="314"/>
      <c r="BE293" s="314"/>
      <c r="BG293" s="314"/>
      <c r="BH293" s="314"/>
      <c r="BI293" s="314"/>
      <c r="BJ293" s="314"/>
      <c r="BK293" s="314"/>
      <c r="BL293" s="314"/>
      <c r="BM293" s="314"/>
      <c r="BO293" s="314"/>
      <c r="BP293" s="314"/>
      <c r="BQ293" s="314"/>
      <c r="BR293" s="314"/>
      <c r="BS293" s="314"/>
      <c r="BT293" s="314"/>
      <c r="BU293" s="314"/>
      <c r="BV293" s="314"/>
      <c r="BW293" s="314"/>
      <c r="BX293" s="314"/>
      <c r="BY293" s="314"/>
      <c r="BZ293" s="314"/>
      <c r="CA293" s="314"/>
      <c r="CB293" s="314"/>
      <c r="CC293" s="314"/>
      <c r="CE293" s="314">
        <v>125519.3200000003</v>
      </c>
      <c r="CF293" s="314"/>
      <c r="CG293" s="314"/>
      <c r="CH293" s="314"/>
      <c r="CI293" s="314"/>
      <c r="CJ293" s="314"/>
      <c r="CK293" s="314"/>
      <c r="CL293" s="314"/>
      <c r="CM293" s="314"/>
      <c r="CN293" s="314"/>
      <c r="CO293" s="314"/>
      <c r="CP293" s="314"/>
      <c r="CQ293" s="314"/>
      <c r="CR293" s="314"/>
      <c r="CT293" s="314"/>
      <c r="CU293" s="314"/>
      <c r="CV293" s="314"/>
      <c r="CW293" s="314"/>
      <c r="CX293" s="314"/>
      <c r="CY293" s="314"/>
      <c r="CZ293" s="314"/>
      <c r="DA293" s="314"/>
      <c r="DB293" s="314"/>
      <c r="DC293" s="314"/>
      <c r="DD293" s="314"/>
      <c r="DE293" s="314"/>
      <c r="DF293" s="314"/>
      <c r="DG293" s="314"/>
      <c r="DH293" s="314"/>
      <c r="DI293" s="314"/>
      <c r="DJ293" s="314"/>
      <c r="DK293" s="314"/>
      <c r="DL293" s="314"/>
      <c r="DM293" s="314"/>
      <c r="DN293" s="314"/>
      <c r="DO293" s="314"/>
      <c r="DP293" s="314"/>
      <c r="DQ293" s="314"/>
      <c r="DR293" s="314"/>
      <c r="DS293" s="314"/>
      <c r="DT293" s="314"/>
      <c r="DU293" s="314"/>
      <c r="DV293" s="314"/>
      <c r="DW293" s="314"/>
      <c r="DX293" s="314"/>
      <c r="DY293" s="314"/>
      <c r="DZ293" s="314"/>
      <c r="EA293" s="314"/>
      <c r="EB293" s="314"/>
      <c r="EC293" s="314"/>
      <c r="ED293" s="314"/>
      <c r="EE293" s="314"/>
      <c r="EF293" s="314"/>
      <c r="EG293" s="314"/>
      <c r="EH293" s="314"/>
      <c r="EI293" s="314"/>
      <c r="EJ293" s="314"/>
      <c r="EK293" s="314"/>
      <c r="EL293" s="314"/>
      <c r="EM293" s="314"/>
      <c r="EN293" s="314"/>
      <c r="EO293" s="314"/>
      <c r="EP293" s="314"/>
      <c r="EQ293" s="314"/>
      <c r="ER293" s="314"/>
      <c r="ES293" s="314"/>
      <c r="ET293" s="314"/>
      <c r="EU293" s="314"/>
      <c r="EV293" s="314"/>
      <c r="EW293" s="314"/>
      <c r="EX293" s="314"/>
      <c r="EY293" s="314"/>
      <c r="EZ293" s="314"/>
      <c r="FA293" s="314"/>
      <c r="FB293" s="314"/>
      <c r="FC293" s="314"/>
      <c r="FD293" s="314"/>
      <c r="FE293" s="314"/>
      <c r="FF293" s="314"/>
      <c r="FG293" s="314"/>
      <c r="FH293" s="314"/>
      <c r="FI293" s="314"/>
      <c r="FJ293" s="314"/>
      <c r="FK293" s="314"/>
      <c r="FL293" s="314"/>
      <c r="FM293" s="314"/>
      <c r="FN293" s="314"/>
      <c r="FO293" s="314"/>
      <c r="FP293" s="314"/>
      <c r="FQ293" s="314"/>
      <c r="FR293" s="314"/>
      <c r="FS293" s="314"/>
      <c r="FT293" s="314"/>
      <c r="FU293" s="314"/>
      <c r="FV293" s="314"/>
      <c r="FW293" s="314"/>
      <c r="FX293" s="314"/>
      <c r="FY293" s="314"/>
      <c r="FZ293" s="314"/>
      <c r="GA293" s="314"/>
      <c r="GB293" s="314"/>
      <c r="GC293" s="314"/>
      <c r="GD293" s="314"/>
      <c r="GE293" s="314"/>
      <c r="GF293" s="314"/>
      <c r="GG293" s="314"/>
      <c r="GH293" s="314"/>
      <c r="GI293" s="314"/>
      <c r="GJ293" s="314"/>
      <c r="GK293" s="314"/>
      <c r="GL293" s="314"/>
      <c r="GM293" s="314"/>
      <c r="GN293" s="314"/>
      <c r="GO293" s="314"/>
      <c r="GP293" s="314"/>
      <c r="GQ293" s="314"/>
      <c r="GR293" s="314"/>
      <c r="GS293" s="314"/>
      <c r="GT293" s="314"/>
      <c r="GU293" s="314"/>
      <c r="GV293" s="314"/>
      <c r="GW293" s="314"/>
      <c r="GX293" s="314"/>
      <c r="GY293" s="314"/>
      <c r="GZ293" s="314"/>
      <c r="HA293" s="314"/>
      <c r="HB293" s="314"/>
      <c r="HC293" s="314"/>
      <c r="HD293" s="314"/>
      <c r="HE293" s="314"/>
      <c r="HF293" s="314"/>
      <c r="HG293" s="314"/>
      <c r="HH293" s="314"/>
      <c r="HI293" s="314"/>
      <c r="HJ293" s="314"/>
      <c r="HK293" s="314"/>
      <c r="HL293" s="314"/>
      <c r="HM293" s="314"/>
      <c r="HN293" s="314"/>
      <c r="HO293" s="314"/>
      <c r="HP293" s="314"/>
      <c r="HQ293" s="314"/>
      <c r="HR293" s="314"/>
      <c r="HS293" s="314"/>
      <c r="HT293" s="314"/>
      <c r="HU293" s="314"/>
      <c r="HV293" s="314"/>
      <c r="HW293" s="314"/>
      <c r="HX293" s="314"/>
      <c r="HY293" s="314"/>
      <c r="HZ293" s="314"/>
      <c r="IA293" s="314"/>
      <c r="IB293" s="314"/>
      <c r="IC293" s="314"/>
      <c r="ID293" s="314"/>
      <c r="IE293" s="314"/>
      <c r="IF293" s="314"/>
      <c r="IG293" s="314"/>
      <c r="IH293" s="314"/>
      <c r="II293" s="314"/>
      <c r="IJ293" s="314"/>
      <c r="IK293" s="314"/>
      <c r="IL293" s="314"/>
      <c r="IM293" s="314"/>
      <c r="IN293" s="314"/>
      <c r="IO293" s="314"/>
      <c r="IP293" s="314"/>
      <c r="IQ293" s="314"/>
      <c r="IR293" s="314"/>
      <c r="IS293" s="314"/>
      <c r="IT293" s="314"/>
      <c r="IU293" s="314"/>
      <c r="IV293" s="314"/>
      <c r="IW293" s="314"/>
    </row>
    <row r="294" spans="1:257" ht="15" customHeight="1">
      <c r="B294" s="288"/>
      <c r="C294" s="289" t="s">
        <v>828</v>
      </c>
      <c r="D294" s="314"/>
      <c r="E294" s="314"/>
      <c r="F294" s="314"/>
      <c r="G294" s="314"/>
      <c r="H294" s="314"/>
      <c r="I294" s="314"/>
      <c r="J294" s="314"/>
      <c r="K294" s="314"/>
      <c r="L294" s="314"/>
      <c r="M294" s="314"/>
      <c r="N294" s="314"/>
      <c r="O294" s="314"/>
      <c r="P294" s="314"/>
      <c r="Q294" s="314"/>
      <c r="S294" s="314"/>
      <c r="T294" s="314"/>
      <c r="U294" s="314"/>
      <c r="V294" s="314"/>
      <c r="W294" s="314"/>
      <c r="X294" s="314"/>
      <c r="Z294" s="314"/>
      <c r="AA294" s="314"/>
      <c r="AB294" s="314"/>
      <c r="AD294" s="314"/>
      <c r="AF294" s="356">
        <v>4630</v>
      </c>
      <c r="AG294" s="314"/>
      <c r="AH294" s="314"/>
      <c r="AI294" s="314"/>
      <c r="AJ294" s="314"/>
      <c r="AK294" s="314"/>
      <c r="AL294" s="282"/>
      <c r="AM294" s="314"/>
      <c r="AO294" s="314"/>
      <c r="AP294" s="314"/>
      <c r="AQ294" s="314"/>
      <c r="AR294" s="314"/>
      <c r="AS294" s="314"/>
      <c r="AV294" s="314"/>
      <c r="AX294" s="314"/>
      <c r="AY294" s="314"/>
      <c r="BA294" s="314"/>
      <c r="BB294" s="314"/>
      <c r="BC294" s="314"/>
      <c r="BD294" s="314"/>
      <c r="BE294" s="314"/>
      <c r="BG294" s="314"/>
      <c r="BH294" s="314"/>
      <c r="BI294" s="314"/>
      <c r="BJ294" s="314"/>
      <c r="BK294" s="314"/>
      <c r="BL294" s="314"/>
      <c r="BM294" s="314"/>
      <c r="BO294" s="314"/>
      <c r="BP294" s="314"/>
      <c r="BQ294" s="314"/>
      <c r="BR294" s="314"/>
      <c r="BS294" s="314"/>
      <c r="BT294" s="314"/>
      <c r="BU294" s="314"/>
      <c r="BV294" s="314"/>
      <c r="BW294" s="314"/>
      <c r="BX294" s="314"/>
      <c r="BY294" s="314"/>
      <c r="BZ294" s="314"/>
      <c r="CA294" s="314"/>
      <c r="CB294" s="314"/>
      <c r="CC294" s="314"/>
      <c r="CE294" s="314"/>
      <c r="CF294" s="314"/>
      <c r="CG294" s="314"/>
      <c r="CH294" s="314"/>
      <c r="CI294" s="314"/>
      <c r="CJ294" s="314"/>
      <c r="CK294" s="314"/>
      <c r="CL294" s="314"/>
      <c r="CM294" s="314"/>
      <c r="CN294" s="314"/>
      <c r="CO294" s="314"/>
      <c r="CP294" s="314"/>
      <c r="CQ294" s="314"/>
      <c r="CR294" s="314"/>
      <c r="CT294" s="314"/>
      <c r="CU294" s="314"/>
      <c r="CV294" s="314"/>
      <c r="CW294" s="314"/>
      <c r="CX294" s="314"/>
      <c r="CY294" s="314"/>
      <c r="CZ294" s="314"/>
      <c r="DA294" s="314"/>
      <c r="DB294" s="314"/>
      <c r="DC294" s="314"/>
      <c r="DD294" s="314"/>
      <c r="DE294" s="314"/>
      <c r="DF294" s="314"/>
      <c r="DG294" s="314"/>
      <c r="DH294" s="314"/>
      <c r="DI294" s="314"/>
      <c r="DJ294" s="314"/>
      <c r="DK294" s="314"/>
      <c r="DL294" s="314"/>
      <c r="DM294" s="314"/>
      <c r="DN294" s="314"/>
      <c r="DO294" s="314"/>
      <c r="DP294" s="314"/>
      <c r="DQ294" s="314"/>
      <c r="DR294" s="314"/>
      <c r="DS294" s="314"/>
      <c r="DT294" s="314"/>
      <c r="DU294" s="314"/>
      <c r="DV294" s="314"/>
      <c r="DW294" s="314"/>
      <c r="DX294" s="314"/>
      <c r="DY294" s="314"/>
      <c r="DZ294" s="314"/>
      <c r="EA294" s="314"/>
      <c r="EB294" s="314"/>
      <c r="EC294" s="314"/>
      <c r="ED294" s="314"/>
      <c r="EE294" s="314"/>
      <c r="EF294" s="314"/>
      <c r="EG294" s="314"/>
      <c r="EH294" s="314"/>
      <c r="EI294" s="314"/>
      <c r="EJ294" s="314"/>
      <c r="EK294" s="314"/>
      <c r="EL294" s="314"/>
      <c r="EM294" s="314"/>
      <c r="EN294" s="314"/>
      <c r="EO294" s="314"/>
      <c r="EP294" s="314"/>
      <c r="EQ294" s="314"/>
      <c r="ER294" s="314"/>
      <c r="ES294" s="314"/>
      <c r="ET294" s="314"/>
      <c r="EU294" s="314"/>
      <c r="EV294" s="314"/>
      <c r="EW294" s="314"/>
      <c r="EX294" s="314"/>
      <c r="EY294" s="314"/>
      <c r="EZ294" s="314"/>
      <c r="FA294" s="314"/>
      <c r="FB294" s="314"/>
      <c r="FC294" s="314"/>
      <c r="FD294" s="314"/>
      <c r="FE294" s="314"/>
      <c r="FF294" s="314"/>
      <c r="FG294" s="314"/>
      <c r="FH294" s="314"/>
      <c r="FI294" s="314"/>
      <c r="FJ294" s="314"/>
      <c r="FK294" s="314"/>
      <c r="FL294" s="314"/>
      <c r="FM294" s="314"/>
      <c r="FN294" s="314"/>
      <c r="FO294" s="314"/>
      <c r="FP294" s="314"/>
      <c r="FQ294" s="314"/>
      <c r="FR294" s="314"/>
      <c r="FS294" s="314"/>
      <c r="FT294" s="314"/>
      <c r="FU294" s="314"/>
      <c r="FV294" s="314"/>
      <c r="FW294" s="314"/>
      <c r="FX294" s="314"/>
      <c r="FY294" s="314"/>
      <c r="FZ294" s="314"/>
      <c r="GA294" s="314"/>
      <c r="GB294" s="314"/>
      <c r="GC294" s="314"/>
      <c r="GD294" s="314"/>
      <c r="GE294" s="314"/>
      <c r="GF294" s="314"/>
      <c r="GG294" s="314"/>
      <c r="GH294" s="314"/>
      <c r="GI294" s="314"/>
      <c r="GJ294" s="314"/>
      <c r="GK294" s="314"/>
      <c r="GL294" s="314"/>
      <c r="GM294" s="314"/>
      <c r="GN294" s="314"/>
      <c r="GO294" s="314"/>
      <c r="GP294" s="314"/>
      <c r="GQ294" s="314"/>
      <c r="GR294" s="314"/>
      <c r="GS294" s="314"/>
      <c r="GT294" s="314"/>
      <c r="GU294" s="314"/>
      <c r="GV294" s="314"/>
      <c r="GW294" s="314"/>
      <c r="GX294" s="314"/>
      <c r="GY294" s="314"/>
      <c r="GZ294" s="314"/>
      <c r="HA294" s="314"/>
      <c r="HB294" s="314"/>
      <c r="HC294" s="314"/>
      <c r="HD294" s="314"/>
      <c r="HE294" s="314"/>
      <c r="HF294" s="314"/>
      <c r="HG294" s="314"/>
      <c r="HH294" s="314"/>
      <c r="HI294" s="314"/>
      <c r="HJ294" s="314"/>
      <c r="HK294" s="314"/>
      <c r="HL294" s="314"/>
      <c r="HM294" s="314"/>
      <c r="HN294" s="314"/>
      <c r="HO294" s="314"/>
      <c r="HP294" s="314"/>
      <c r="HQ294" s="314"/>
      <c r="HR294" s="314"/>
      <c r="HS294" s="314"/>
      <c r="HT294" s="314"/>
      <c r="HU294" s="314"/>
      <c r="HV294" s="314"/>
      <c r="HW294" s="314"/>
      <c r="HX294" s="314"/>
      <c r="HY294" s="314"/>
      <c r="HZ294" s="314"/>
      <c r="IA294" s="314"/>
      <c r="IB294" s="314"/>
      <c r="IC294" s="314"/>
      <c r="ID294" s="314"/>
      <c r="IE294" s="314"/>
      <c r="IF294" s="314"/>
      <c r="IG294" s="314"/>
      <c r="IH294" s="314"/>
      <c r="II294" s="314"/>
      <c r="IJ294" s="314"/>
      <c r="IK294" s="314"/>
      <c r="IL294" s="314"/>
      <c r="IM294" s="314"/>
      <c r="IN294" s="314"/>
      <c r="IO294" s="314"/>
      <c r="IP294" s="314"/>
      <c r="IQ294" s="314"/>
      <c r="IR294" s="314"/>
      <c r="IS294" s="314"/>
      <c r="IT294" s="314"/>
      <c r="IU294" s="314"/>
      <c r="IV294" s="314"/>
      <c r="IW294" s="314"/>
    </row>
    <row r="295" spans="1:257" ht="15" customHeight="1">
      <c r="A295" s="316">
        <v>45558</v>
      </c>
      <c r="B295" s="288" t="s">
        <v>829</v>
      </c>
      <c r="C295" s="289" t="s">
        <v>830</v>
      </c>
      <c r="D295" s="314"/>
      <c r="E295" s="314"/>
      <c r="F295" s="314"/>
      <c r="G295" s="314"/>
      <c r="H295" s="314"/>
      <c r="I295" s="314"/>
      <c r="J295" s="314"/>
      <c r="K295" s="314"/>
      <c r="L295" s="314"/>
      <c r="M295" s="314"/>
      <c r="N295" s="314"/>
      <c r="O295" s="314"/>
      <c r="P295" s="314"/>
      <c r="Q295" s="314"/>
      <c r="S295" s="314"/>
      <c r="T295" s="314"/>
      <c r="U295" s="314"/>
      <c r="V295" s="314"/>
      <c r="W295" s="314"/>
      <c r="X295" s="314"/>
      <c r="Z295" s="314"/>
      <c r="AA295" s="314"/>
      <c r="AB295" s="314"/>
      <c r="AD295" s="314"/>
      <c r="AF295" s="356"/>
      <c r="AG295" s="314"/>
      <c r="AH295" s="314"/>
      <c r="AI295" s="314"/>
      <c r="AJ295" s="314"/>
      <c r="AK295" s="314"/>
      <c r="AL295" s="282"/>
      <c r="AM295" s="314"/>
      <c r="AO295" s="314"/>
      <c r="AP295" s="314"/>
      <c r="AQ295" s="314"/>
      <c r="AR295" s="314"/>
      <c r="AS295" s="314"/>
      <c r="AV295" s="314"/>
      <c r="AX295" s="314"/>
      <c r="AY295" s="314"/>
      <c r="BA295" s="314"/>
      <c r="BB295" s="314"/>
      <c r="BC295" s="314"/>
      <c r="BD295" s="314"/>
      <c r="BE295" s="314"/>
      <c r="BG295" s="314"/>
      <c r="BH295" s="314"/>
      <c r="BI295" s="314"/>
      <c r="BJ295" s="314"/>
      <c r="BK295" s="314"/>
      <c r="BL295" s="314"/>
      <c r="BM295" s="314"/>
      <c r="BO295" s="314"/>
      <c r="BP295" s="314"/>
      <c r="BQ295" s="314"/>
      <c r="BR295" s="314"/>
      <c r="BS295" s="314"/>
      <c r="BT295" s="314"/>
      <c r="BU295" s="314"/>
      <c r="BV295" s="314"/>
      <c r="BW295" s="314"/>
      <c r="BX295" s="314"/>
      <c r="BY295" s="314"/>
      <c r="BZ295" s="314"/>
      <c r="CA295" s="314"/>
      <c r="CB295" s="314"/>
      <c r="CC295" s="314"/>
      <c r="CE295" s="314"/>
      <c r="CF295" s="314"/>
      <c r="CG295" s="314"/>
      <c r="CH295" s="314"/>
      <c r="CI295" s="314"/>
      <c r="CJ295" s="314"/>
      <c r="CK295" s="314"/>
      <c r="CL295" s="314"/>
      <c r="CM295" s="314"/>
      <c r="CN295" s="314"/>
      <c r="CO295" s="314"/>
      <c r="CP295" s="314">
        <v>1970589.95</v>
      </c>
      <c r="CQ295" s="314"/>
      <c r="CR295" s="314"/>
      <c r="CT295" s="314"/>
      <c r="CU295" s="314"/>
      <c r="CV295" s="314"/>
      <c r="CW295" s="314"/>
      <c r="CX295" s="314"/>
      <c r="CY295" s="314"/>
      <c r="CZ295" s="314"/>
      <c r="DA295" s="314"/>
      <c r="DB295" s="314"/>
      <c r="DC295" s="314"/>
      <c r="DD295" s="314"/>
      <c r="DE295" s="314"/>
      <c r="DF295" s="314"/>
      <c r="DG295" s="314"/>
      <c r="DH295" s="314"/>
      <c r="DI295" s="314"/>
      <c r="DJ295" s="314"/>
      <c r="DK295" s="314"/>
      <c r="DL295" s="314"/>
      <c r="DM295" s="314"/>
      <c r="DN295" s="314"/>
      <c r="DO295" s="314"/>
      <c r="DP295" s="314"/>
      <c r="DQ295" s="314"/>
      <c r="DR295" s="314"/>
      <c r="DS295" s="314"/>
      <c r="DT295" s="314"/>
      <c r="DU295" s="314"/>
      <c r="DV295" s="314"/>
      <c r="DW295" s="314"/>
      <c r="DX295" s="314"/>
      <c r="DY295" s="314"/>
      <c r="DZ295" s="314"/>
      <c r="EA295" s="314"/>
      <c r="EB295" s="314"/>
      <c r="EC295" s="314"/>
      <c r="ED295" s="314"/>
      <c r="EE295" s="314"/>
      <c r="EF295" s="314"/>
      <c r="EG295" s="314"/>
      <c r="EH295" s="314"/>
      <c r="EI295" s="314"/>
      <c r="EJ295" s="314"/>
      <c r="EK295" s="314"/>
      <c r="EL295" s="314"/>
      <c r="EM295" s="314"/>
      <c r="EN295" s="314"/>
      <c r="EO295" s="314"/>
      <c r="EP295" s="314"/>
      <c r="EQ295" s="314"/>
      <c r="ER295" s="314"/>
      <c r="ES295" s="314"/>
      <c r="ET295" s="314"/>
      <c r="EU295" s="314"/>
      <c r="EV295" s="314"/>
      <c r="EW295" s="314"/>
      <c r="EX295" s="314"/>
      <c r="EY295" s="314"/>
      <c r="EZ295" s="314"/>
      <c r="FA295" s="314"/>
      <c r="FB295" s="314"/>
      <c r="FC295" s="314"/>
      <c r="FD295" s="314"/>
      <c r="FE295" s="314"/>
      <c r="FF295" s="314"/>
      <c r="FG295" s="314"/>
      <c r="FH295" s="314"/>
      <c r="FI295" s="314"/>
      <c r="FJ295" s="314"/>
      <c r="FK295" s="314"/>
      <c r="FL295" s="314"/>
      <c r="FM295" s="314"/>
      <c r="FN295" s="314"/>
      <c r="FO295" s="314"/>
      <c r="FP295" s="314"/>
      <c r="FQ295" s="314"/>
      <c r="FR295" s="314"/>
      <c r="FS295" s="314"/>
      <c r="FT295" s="314"/>
      <c r="FU295" s="314"/>
      <c r="FV295" s="314"/>
      <c r="FW295" s="314"/>
      <c r="FX295" s="314"/>
      <c r="FY295" s="314"/>
      <c r="FZ295" s="314"/>
      <c r="GA295" s="314"/>
      <c r="GB295" s="314"/>
      <c r="GC295" s="314"/>
      <c r="GD295" s="314"/>
      <c r="GE295" s="314"/>
      <c r="GF295" s="314"/>
      <c r="GG295" s="314"/>
      <c r="GH295" s="314"/>
      <c r="GI295" s="314"/>
      <c r="GJ295" s="314"/>
      <c r="GK295" s="314"/>
      <c r="GL295" s="314"/>
      <c r="GM295" s="314"/>
      <c r="GN295" s="314"/>
      <c r="GO295" s="314"/>
      <c r="GP295" s="314"/>
      <c r="GQ295" s="314"/>
      <c r="GR295" s="314"/>
      <c r="GS295" s="314"/>
      <c r="GT295" s="314"/>
      <c r="GU295" s="314"/>
      <c r="GV295" s="314"/>
      <c r="GW295" s="314"/>
      <c r="GX295" s="314"/>
      <c r="GY295" s="314"/>
      <c r="GZ295" s="314"/>
      <c r="HA295" s="314"/>
      <c r="HB295" s="314"/>
      <c r="HC295" s="314"/>
      <c r="HD295" s="314"/>
      <c r="HE295" s="314"/>
      <c r="HF295" s="314"/>
      <c r="HG295" s="314"/>
      <c r="HH295" s="314"/>
      <c r="HI295" s="314"/>
      <c r="HJ295" s="314"/>
      <c r="HK295" s="314"/>
      <c r="HL295" s="314"/>
      <c r="HM295" s="314"/>
      <c r="HN295" s="314"/>
      <c r="HO295" s="314"/>
      <c r="HP295" s="314"/>
      <c r="HQ295" s="314"/>
      <c r="HR295" s="314"/>
      <c r="HS295" s="314"/>
      <c r="HT295" s="314"/>
      <c r="HU295" s="314"/>
      <c r="HV295" s="314"/>
      <c r="HW295" s="314"/>
      <c r="HX295" s="314"/>
      <c r="HY295" s="314"/>
      <c r="HZ295" s="314"/>
      <c r="IA295" s="314"/>
      <c r="IB295" s="314"/>
      <c r="IC295" s="314"/>
      <c r="ID295" s="314"/>
      <c r="IE295" s="314"/>
      <c r="IF295" s="314"/>
      <c r="IG295" s="314"/>
      <c r="IH295" s="314"/>
      <c r="II295" s="314"/>
      <c r="IJ295" s="314"/>
      <c r="IK295" s="314"/>
      <c r="IL295" s="314"/>
      <c r="IM295" s="314"/>
      <c r="IN295" s="314"/>
      <c r="IO295" s="314"/>
      <c r="IP295" s="314"/>
      <c r="IQ295" s="314"/>
      <c r="IR295" s="314"/>
      <c r="IS295" s="314"/>
      <c r="IT295" s="314"/>
      <c r="IU295" s="314"/>
      <c r="IV295" s="314"/>
      <c r="IW295" s="314"/>
    </row>
    <row r="296" spans="1:257" ht="15" customHeight="1">
      <c r="A296" s="316">
        <v>45558</v>
      </c>
      <c r="B296" s="288" t="s">
        <v>831</v>
      </c>
      <c r="C296" s="289" t="s">
        <v>832</v>
      </c>
      <c r="D296" s="314"/>
      <c r="E296" s="314"/>
      <c r="F296" s="314"/>
      <c r="G296" s="314"/>
      <c r="H296" s="314"/>
      <c r="I296" s="314"/>
      <c r="J296" s="314"/>
      <c r="K296" s="314"/>
      <c r="L296" s="314"/>
      <c r="M296" s="314"/>
      <c r="N296" s="314"/>
      <c r="O296" s="314"/>
      <c r="P296" s="314"/>
      <c r="Q296" s="314"/>
      <c r="S296" s="314"/>
      <c r="T296" s="314"/>
      <c r="U296" s="314"/>
      <c r="V296" s="314"/>
      <c r="W296" s="314"/>
      <c r="X296" s="314"/>
      <c r="Z296" s="314"/>
      <c r="AA296" s="314"/>
      <c r="AB296" s="314"/>
      <c r="AD296" s="314"/>
      <c r="AF296" s="356"/>
      <c r="AG296" s="314"/>
      <c r="AH296" s="314"/>
      <c r="AI296" s="314"/>
      <c r="AJ296" s="314"/>
      <c r="AK296" s="314"/>
      <c r="AL296" s="282"/>
      <c r="AM296" s="314"/>
      <c r="AO296" s="314"/>
      <c r="AP296" s="314"/>
      <c r="AQ296" s="314"/>
      <c r="AR296" s="314"/>
      <c r="AS296" s="314"/>
      <c r="AV296" s="314"/>
      <c r="AX296" s="314"/>
      <c r="AY296" s="314"/>
      <c r="BA296" s="314"/>
      <c r="BB296" s="314"/>
      <c r="BC296" s="314"/>
      <c r="BD296" s="314"/>
      <c r="BE296" s="314"/>
      <c r="BG296" s="314"/>
      <c r="BH296" s="314"/>
      <c r="BI296" s="314"/>
      <c r="BJ296" s="314"/>
      <c r="BK296" s="314"/>
      <c r="BL296" s="314"/>
      <c r="BM296" s="314"/>
      <c r="BO296" s="314"/>
      <c r="BP296" s="314"/>
      <c r="BQ296" s="314"/>
      <c r="BR296" s="314"/>
      <c r="BS296" s="314"/>
      <c r="BT296" s="314"/>
      <c r="BU296" s="314"/>
      <c r="BV296" s="314"/>
      <c r="BW296" s="314"/>
      <c r="BX296" s="314"/>
      <c r="BY296" s="314"/>
      <c r="BZ296" s="314"/>
      <c r="CA296" s="314"/>
      <c r="CB296" s="314"/>
      <c r="CC296" s="314"/>
      <c r="CE296" s="314"/>
      <c r="CF296" s="314"/>
      <c r="CG296" s="314"/>
      <c r="CH296" s="314"/>
      <c r="CI296" s="314"/>
      <c r="CJ296" s="314"/>
      <c r="CK296" s="314"/>
      <c r="CL296" s="314"/>
      <c r="CM296" s="314"/>
      <c r="CN296" s="314"/>
      <c r="CO296" s="314"/>
      <c r="CP296" s="314">
        <v>5637166.5</v>
      </c>
      <c r="CQ296" s="314"/>
      <c r="CR296" s="314"/>
      <c r="CT296" s="314"/>
      <c r="CU296" s="314"/>
      <c r="CV296" s="314"/>
      <c r="CW296" s="314"/>
      <c r="CX296" s="314"/>
      <c r="CY296" s="314"/>
      <c r="CZ296" s="314"/>
      <c r="DA296" s="314"/>
      <c r="DB296" s="314"/>
      <c r="DC296" s="314"/>
      <c r="DD296" s="314"/>
      <c r="DE296" s="314"/>
      <c r="DF296" s="314"/>
      <c r="DG296" s="314"/>
      <c r="DH296" s="314"/>
      <c r="DI296" s="314"/>
      <c r="DJ296" s="314"/>
      <c r="DK296" s="314"/>
      <c r="DL296" s="314"/>
      <c r="DM296" s="314"/>
      <c r="DN296" s="314"/>
      <c r="DO296" s="314"/>
      <c r="DP296" s="314"/>
      <c r="DQ296" s="314"/>
      <c r="DR296" s="314"/>
      <c r="DS296" s="314"/>
      <c r="DT296" s="314"/>
      <c r="DU296" s="314"/>
      <c r="DV296" s="314"/>
      <c r="DW296" s="314"/>
      <c r="DX296" s="314"/>
      <c r="DY296" s="314"/>
      <c r="DZ296" s="314"/>
      <c r="EA296" s="314"/>
      <c r="EB296" s="314"/>
      <c r="EC296" s="314"/>
      <c r="ED296" s="314"/>
      <c r="EE296" s="314"/>
      <c r="EF296" s="314"/>
      <c r="EG296" s="314"/>
      <c r="EH296" s="314"/>
      <c r="EI296" s="314"/>
      <c r="EJ296" s="314"/>
      <c r="EK296" s="314"/>
      <c r="EL296" s="314"/>
      <c r="EM296" s="314"/>
      <c r="EN296" s="314"/>
      <c r="EO296" s="314"/>
      <c r="EP296" s="314"/>
      <c r="EQ296" s="314"/>
      <c r="ER296" s="314"/>
      <c r="ES296" s="314"/>
      <c r="ET296" s="314"/>
      <c r="EU296" s="314"/>
      <c r="EV296" s="314"/>
      <c r="EW296" s="314"/>
      <c r="EX296" s="314"/>
      <c r="EY296" s="314"/>
      <c r="EZ296" s="314"/>
      <c r="FA296" s="314"/>
      <c r="FB296" s="314"/>
      <c r="FC296" s="314"/>
      <c r="FD296" s="314"/>
      <c r="FE296" s="314"/>
      <c r="FF296" s="314"/>
      <c r="FG296" s="314"/>
      <c r="FH296" s="314"/>
      <c r="FI296" s="314"/>
      <c r="FJ296" s="314"/>
      <c r="FK296" s="314"/>
      <c r="FL296" s="314"/>
      <c r="FM296" s="314"/>
      <c r="FN296" s="314"/>
      <c r="FO296" s="314"/>
      <c r="FP296" s="314"/>
      <c r="FQ296" s="314"/>
      <c r="FR296" s="314"/>
      <c r="FS296" s="314"/>
      <c r="FT296" s="314"/>
      <c r="FU296" s="314"/>
      <c r="FV296" s="314"/>
      <c r="FW296" s="314"/>
      <c r="FX296" s="314"/>
      <c r="FY296" s="314"/>
      <c r="FZ296" s="314"/>
      <c r="GA296" s="314"/>
      <c r="GB296" s="314"/>
      <c r="GC296" s="314"/>
      <c r="GD296" s="314"/>
      <c r="GE296" s="314"/>
      <c r="GF296" s="314"/>
      <c r="GG296" s="314"/>
      <c r="GH296" s="314"/>
      <c r="GI296" s="314"/>
      <c r="GJ296" s="314"/>
      <c r="GK296" s="314"/>
      <c r="GL296" s="314"/>
      <c r="GM296" s="314"/>
      <c r="GN296" s="314"/>
      <c r="GO296" s="314"/>
      <c r="GP296" s="314"/>
      <c r="GQ296" s="314"/>
      <c r="GR296" s="314"/>
      <c r="GS296" s="314"/>
      <c r="GT296" s="314"/>
      <c r="GU296" s="314"/>
      <c r="GV296" s="314"/>
      <c r="GW296" s="314"/>
      <c r="GX296" s="314"/>
      <c r="GY296" s="314"/>
      <c r="GZ296" s="314"/>
      <c r="HA296" s="314"/>
      <c r="HB296" s="314"/>
      <c r="HC296" s="314"/>
      <c r="HD296" s="314"/>
      <c r="HE296" s="314"/>
      <c r="HF296" s="314"/>
      <c r="HG296" s="314"/>
      <c r="HH296" s="314"/>
      <c r="HI296" s="314"/>
      <c r="HJ296" s="314"/>
      <c r="HK296" s="314"/>
      <c r="HL296" s="314"/>
      <c r="HM296" s="314"/>
      <c r="HN296" s="314"/>
      <c r="HO296" s="314"/>
      <c r="HP296" s="314"/>
      <c r="HQ296" s="314"/>
      <c r="HR296" s="314"/>
      <c r="HS296" s="314"/>
      <c r="HT296" s="314"/>
      <c r="HU296" s="314"/>
      <c r="HV296" s="314"/>
      <c r="HW296" s="314"/>
      <c r="HX296" s="314"/>
      <c r="HY296" s="314"/>
      <c r="HZ296" s="314"/>
      <c r="IA296" s="314"/>
      <c r="IB296" s="314"/>
      <c r="IC296" s="314"/>
      <c r="ID296" s="314"/>
      <c r="IE296" s="314"/>
      <c r="IF296" s="314"/>
      <c r="IG296" s="314"/>
      <c r="IH296" s="314"/>
      <c r="II296" s="314"/>
      <c r="IJ296" s="314"/>
      <c r="IK296" s="314"/>
      <c r="IL296" s="314"/>
      <c r="IM296" s="314"/>
      <c r="IN296" s="314"/>
      <c r="IO296" s="314"/>
      <c r="IP296" s="314"/>
      <c r="IQ296" s="314"/>
      <c r="IR296" s="314"/>
      <c r="IS296" s="314"/>
      <c r="IT296" s="314"/>
      <c r="IU296" s="314"/>
      <c r="IV296" s="314"/>
      <c r="IW296" s="314"/>
    </row>
    <row r="297" spans="1:257" ht="15" customHeight="1">
      <c r="A297" s="313"/>
      <c r="B297" s="313"/>
      <c r="C297" s="313" t="s">
        <v>833</v>
      </c>
      <c r="D297" s="313"/>
      <c r="H297" s="313"/>
      <c r="I297" s="313"/>
      <c r="J297" s="313"/>
      <c r="R297" s="313"/>
      <c r="Y297" s="313"/>
      <c r="AC297" s="313"/>
      <c r="AE297" s="313"/>
      <c r="AF297" s="313"/>
      <c r="AL297" s="315">
        <v>13780.22</v>
      </c>
      <c r="AN297" s="313"/>
      <c r="AT297" s="313"/>
      <c r="AU297" s="313"/>
      <c r="AW297" s="313"/>
      <c r="AZ297" s="313"/>
      <c r="BF297" s="313"/>
      <c r="BN297" s="313"/>
      <c r="CD297" s="313"/>
      <c r="CF297" s="313"/>
      <c r="CG297" s="313"/>
      <c r="CH297" s="313"/>
      <c r="CI297" s="313"/>
      <c r="CJ297" s="313"/>
      <c r="CK297" s="313"/>
      <c r="CL297" s="313"/>
      <c r="CM297" s="313"/>
      <c r="CN297" s="313"/>
      <c r="CO297" s="313"/>
      <c r="CP297" s="313"/>
      <c r="CQ297" s="313"/>
      <c r="CR297" s="313"/>
      <c r="CS297" s="313"/>
      <c r="CT297" s="313"/>
    </row>
    <row r="298" spans="1:257" ht="15" customHeight="1">
      <c r="A298" s="316">
        <v>45642</v>
      </c>
      <c r="B298" s="288" t="s">
        <v>834</v>
      </c>
      <c r="C298" s="289" t="s">
        <v>835</v>
      </c>
      <c r="D298" s="314"/>
      <c r="E298" s="314"/>
      <c r="F298" s="314"/>
      <c r="G298" s="314"/>
      <c r="H298" s="314"/>
      <c r="I298" s="314"/>
      <c r="J298" s="314"/>
      <c r="K298" s="314"/>
      <c r="L298" s="314"/>
      <c r="M298" s="314"/>
      <c r="N298" s="314"/>
      <c r="O298" s="314"/>
      <c r="P298" s="314"/>
      <c r="Q298" s="314"/>
      <c r="S298" s="314"/>
      <c r="T298" s="314"/>
      <c r="U298" s="314"/>
      <c r="V298" s="314"/>
      <c r="W298" s="314"/>
      <c r="X298" s="314"/>
      <c r="Z298" s="314"/>
      <c r="AA298" s="314"/>
      <c r="AB298" s="314"/>
      <c r="AD298" s="314"/>
      <c r="AF298" s="356"/>
      <c r="AG298" s="314"/>
      <c r="AH298" s="314"/>
      <c r="AI298" s="314"/>
      <c r="AJ298" s="314"/>
      <c r="AK298" s="314"/>
      <c r="AL298" s="282">
        <v>259977.60000000001</v>
      </c>
      <c r="AM298" s="314"/>
      <c r="AO298" s="314"/>
      <c r="AP298" s="314"/>
      <c r="AQ298" s="314"/>
      <c r="AR298" s="314"/>
      <c r="AS298" s="314"/>
      <c r="AV298" s="314"/>
      <c r="AX298" s="314"/>
      <c r="AY298" s="314"/>
      <c r="BA298" s="314"/>
      <c r="BB298" s="314"/>
      <c r="BC298" s="314"/>
      <c r="BD298" s="314"/>
      <c r="BE298" s="314"/>
      <c r="BG298" s="314"/>
      <c r="BH298" s="314"/>
      <c r="BI298" s="314"/>
      <c r="BJ298" s="314"/>
      <c r="BK298" s="314"/>
      <c r="BL298" s="314"/>
      <c r="BM298" s="314"/>
      <c r="BO298" s="314"/>
      <c r="BP298" s="314"/>
      <c r="BQ298" s="314"/>
      <c r="BR298" s="314"/>
      <c r="BS298" s="314"/>
      <c r="BT298" s="314"/>
      <c r="BU298" s="314"/>
      <c r="BV298" s="314"/>
      <c r="BW298" s="314"/>
      <c r="BX298" s="314"/>
      <c r="BY298" s="314"/>
      <c r="BZ298" s="314"/>
      <c r="CA298" s="314"/>
      <c r="CB298" s="314"/>
      <c r="CC298" s="314"/>
      <c r="CE298" s="314"/>
      <c r="CF298" s="314"/>
      <c r="CG298" s="314"/>
      <c r="CH298" s="314"/>
      <c r="CI298" s="314"/>
      <c r="CJ298" s="314"/>
      <c r="CK298" s="314"/>
      <c r="CL298" s="314"/>
      <c r="CM298" s="314"/>
      <c r="CN298" s="314"/>
      <c r="CO298" s="314"/>
      <c r="CP298" s="314"/>
      <c r="CQ298" s="314"/>
      <c r="CR298" s="314"/>
      <c r="CT298" s="314"/>
      <c r="CU298" s="314"/>
      <c r="CV298" s="314"/>
      <c r="CW298" s="314"/>
      <c r="CX298" s="314"/>
      <c r="CY298" s="314"/>
      <c r="CZ298" s="314"/>
      <c r="DA298" s="314"/>
      <c r="DB298" s="314"/>
      <c r="DC298" s="314"/>
      <c r="DD298" s="314"/>
      <c r="DE298" s="314"/>
      <c r="DF298" s="314"/>
      <c r="DG298" s="314"/>
      <c r="DH298" s="314"/>
      <c r="DI298" s="314"/>
      <c r="DJ298" s="314"/>
      <c r="DK298" s="314"/>
      <c r="DL298" s="314"/>
      <c r="DM298" s="314"/>
      <c r="DN298" s="314"/>
      <c r="DO298" s="314"/>
      <c r="DP298" s="314"/>
      <c r="DQ298" s="314"/>
      <c r="DR298" s="314"/>
      <c r="DS298" s="314"/>
      <c r="DT298" s="314"/>
      <c r="DU298" s="314"/>
      <c r="DV298" s="314"/>
      <c r="DW298" s="314"/>
      <c r="DX298" s="314"/>
      <c r="DY298" s="314"/>
      <c r="DZ298" s="314"/>
      <c r="EA298" s="314"/>
      <c r="EB298" s="314"/>
      <c r="EC298" s="314"/>
      <c r="ED298" s="314"/>
      <c r="EE298" s="314"/>
      <c r="EF298" s="314"/>
      <c r="EG298" s="314"/>
      <c r="EH298" s="314"/>
      <c r="EI298" s="314"/>
      <c r="EJ298" s="314"/>
      <c r="EK298" s="314"/>
      <c r="EL298" s="314"/>
      <c r="EM298" s="314"/>
      <c r="EN298" s="314"/>
      <c r="EO298" s="314"/>
      <c r="EP298" s="314"/>
      <c r="EQ298" s="314"/>
      <c r="ER298" s="314"/>
      <c r="ES298" s="314"/>
      <c r="ET298" s="314"/>
      <c r="EU298" s="314"/>
      <c r="EV298" s="314"/>
      <c r="EW298" s="314"/>
      <c r="EX298" s="314"/>
      <c r="EY298" s="314"/>
      <c r="EZ298" s="314"/>
      <c r="FA298" s="314"/>
      <c r="FB298" s="314"/>
      <c r="FC298" s="314"/>
      <c r="FD298" s="314"/>
      <c r="FE298" s="314"/>
      <c r="FF298" s="314"/>
      <c r="FG298" s="314"/>
      <c r="FH298" s="314"/>
      <c r="FI298" s="314"/>
      <c r="FJ298" s="314"/>
      <c r="FK298" s="314"/>
      <c r="FL298" s="314"/>
      <c r="FM298" s="314"/>
      <c r="FN298" s="314"/>
      <c r="FO298" s="314"/>
      <c r="FP298" s="314"/>
      <c r="FQ298" s="314"/>
      <c r="FR298" s="314"/>
      <c r="FS298" s="314"/>
      <c r="FT298" s="314"/>
      <c r="FU298" s="314"/>
      <c r="FV298" s="314"/>
      <c r="FW298" s="314"/>
      <c r="FX298" s="314"/>
      <c r="FY298" s="314"/>
      <c r="FZ298" s="314"/>
      <c r="GA298" s="314"/>
      <c r="GB298" s="314"/>
      <c r="GC298" s="314"/>
      <c r="GD298" s="314"/>
      <c r="GE298" s="314"/>
      <c r="GF298" s="314"/>
      <c r="GG298" s="314"/>
      <c r="GH298" s="314"/>
      <c r="GI298" s="314"/>
      <c r="GJ298" s="314"/>
      <c r="GK298" s="314"/>
      <c r="GL298" s="314"/>
      <c r="GM298" s="314"/>
      <c r="GN298" s="314"/>
      <c r="GO298" s="314"/>
      <c r="GP298" s="314"/>
      <c r="GQ298" s="314"/>
      <c r="GR298" s="314"/>
      <c r="GS298" s="314"/>
      <c r="GT298" s="314"/>
      <c r="GU298" s="314"/>
      <c r="GV298" s="314"/>
      <c r="GW298" s="314"/>
      <c r="GX298" s="314"/>
      <c r="GY298" s="314"/>
      <c r="GZ298" s="314"/>
      <c r="HA298" s="314"/>
      <c r="HB298" s="314"/>
      <c r="HC298" s="314"/>
      <c r="HD298" s="314"/>
      <c r="HE298" s="314"/>
      <c r="HF298" s="314"/>
      <c r="HG298" s="314"/>
      <c r="HH298" s="314"/>
      <c r="HI298" s="314"/>
      <c r="HJ298" s="314"/>
      <c r="HK298" s="314"/>
      <c r="HL298" s="314"/>
      <c r="HM298" s="314"/>
      <c r="HN298" s="314"/>
      <c r="HO298" s="314"/>
      <c r="HP298" s="314"/>
      <c r="HQ298" s="314"/>
      <c r="HR298" s="314"/>
      <c r="HS298" s="314"/>
      <c r="HT298" s="314"/>
      <c r="HU298" s="314"/>
      <c r="HV298" s="314"/>
      <c r="HW298" s="314"/>
      <c r="HX298" s="314"/>
      <c r="HY298" s="314"/>
      <c r="HZ298" s="314"/>
      <c r="IA298" s="314"/>
      <c r="IB298" s="314"/>
      <c r="IC298" s="314"/>
      <c r="ID298" s="314"/>
      <c r="IE298" s="314"/>
      <c r="IF298" s="314"/>
      <c r="IG298" s="314"/>
      <c r="IH298" s="314"/>
      <c r="II298" s="314"/>
      <c r="IJ298" s="314"/>
      <c r="IK298" s="314"/>
      <c r="IL298" s="314"/>
      <c r="IM298" s="314"/>
      <c r="IN298" s="314"/>
      <c r="IO298" s="314"/>
      <c r="IP298" s="314"/>
      <c r="IQ298" s="314"/>
      <c r="IR298" s="314"/>
      <c r="IS298" s="314"/>
      <c r="IT298" s="314"/>
      <c r="IU298" s="314"/>
      <c r="IV298" s="314"/>
      <c r="IW298" s="314"/>
    </row>
    <row r="299" spans="1:257" ht="15" customHeight="1">
      <c r="B299" s="288"/>
      <c r="C299" s="289" t="s">
        <v>836</v>
      </c>
      <c r="D299" s="314"/>
      <c r="E299" s="314"/>
      <c r="F299" s="314"/>
      <c r="G299" s="314"/>
      <c r="H299" s="314"/>
      <c r="I299" s="314"/>
      <c r="J299" s="314"/>
      <c r="K299" s="314"/>
      <c r="L299" s="314"/>
      <c r="M299" s="314"/>
      <c r="N299" s="314"/>
      <c r="O299" s="314"/>
      <c r="P299" s="314"/>
      <c r="Q299" s="314"/>
      <c r="S299" s="314"/>
      <c r="T299" s="314"/>
      <c r="U299" s="314"/>
      <c r="V299" s="314"/>
      <c r="W299" s="314"/>
      <c r="X299" s="314"/>
      <c r="Z299" s="314">
        <v>361261</v>
      </c>
      <c r="AA299" s="314"/>
      <c r="AB299" s="314"/>
      <c r="AD299" s="314"/>
      <c r="AF299" s="356"/>
      <c r="AG299" s="314"/>
      <c r="AH299" s="314"/>
      <c r="AJ299" s="314"/>
      <c r="AK299" s="314"/>
      <c r="AL299" s="314">
        <v>241613.88999998569</v>
      </c>
      <c r="AM299" s="418"/>
      <c r="AO299" s="314"/>
      <c r="AP299" s="314"/>
      <c r="AQ299" s="314"/>
      <c r="AR299" s="314"/>
      <c r="AS299" s="314"/>
      <c r="AV299" s="314"/>
      <c r="AX299" s="314"/>
      <c r="AY299" s="314"/>
      <c r="BA299" s="314"/>
      <c r="BB299" s="314"/>
      <c r="BC299" s="314"/>
      <c r="BD299" s="314"/>
      <c r="BE299" s="314"/>
      <c r="BG299" s="314"/>
      <c r="BH299" s="314"/>
      <c r="BI299" s="314"/>
      <c r="BJ299" s="314"/>
      <c r="BK299" s="314"/>
      <c r="BL299" s="314"/>
      <c r="BM299" s="314"/>
      <c r="BO299" s="314"/>
      <c r="BP299" s="314"/>
      <c r="BQ299" s="314"/>
      <c r="BR299" s="314"/>
      <c r="BS299" s="314"/>
      <c r="BT299" s="314"/>
      <c r="BU299" s="314"/>
      <c r="BV299" s="314"/>
      <c r="BW299" s="314"/>
      <c r="BX299" s="314"/>
      <c r="BY299" s="314"/>
      <c r="BZ299" s="314"/>
      <c r="CA299" s="314"/>
      <c r="CB299" s="314"/>
      <c r="CC299" s="314"/>
      <c r="CE299" s="314"/>
      <c r="CF299" s="314"/>
      <c r="CG299" s="314"/>
      <c r="CH299" s="314"/>
      <c r="CI299" s="314"/>
      <c r="CJ299" s="314"/>
      <c r="CK299" s="314"/>
      <c r="CL299" s="314"/>
      <c r="CM299" s="314"/>
      <c r="CN299" s="314"/>
      <c r="CO299" s="314"/>
      <c r="CP299" s="314"/>
      <c r="CQ299" s="314"/>
      <c r="CR299" s="314"/>
      <c r="CT299" s="314"/>
      <c r="CU299" s="314"/>
      <c r="CV299" s="314"/>
      <c r="CW299" s="314"/>
      <c r="CX299" s="314"/>
      <c r="CY299" s="314"/>
      <c r="CZ299" s="314"/>
      <c r="DA299" s="314"/>
      <c r="DB299" s="314"/>
      <c r="DC299" s="314"/>
      <c r="DD299" s="314"/>
      <c r="DE299" s="314"/>
      <c r="DF299" s="314"/>
      <c r="DG299" s="314"/>
      <c r="DH299" s="314"/>
      <c r="DI299" s="314"/>
      <c r="DJ299" s="314"/>
      <c r="DK299" s="314"/>
      <c r="DL299" s="314"/>
      <c r="DM299" s="314"/>
      <c r="DN299" s="314"/>
      <c r="DO299" s="314"/>
      <c r="DP299" s="314"/>
      <c r="DQ299" s="314"/>
      <c r="DR299" s="314"/>
      <c r="DS299" s="314"/>
      <c r="DT299" s="314"/>
      <c r="DU299" s="314"/>
      <c r="DV299" s="314"/>
      <c r="DW299" s="314"/>
      <c r="DX299" s="314"/>
      <c r="DY299" s="314"/>
      <c r="DZ299" s="314"/>
      <c r="EA299" s="314"/>
      <c r="EB299" s="314"/>
      <c r="EC299" s="314"/>
      <c r="ED299" s="314"/>
      <c r="EE299" s="314"/>
      <c r="EF299" s="314"/>
      <c r="EG299" s="314"/>
      <c r="EH299" s="314"/>
      <c r="EI299" s="314"/>
      <c r="EJ299" s="314"/>
      <c r="EK299" s="314"/>
      <c r="EL299" s="314"/>
      <c r="EM299" s="314"/>
      <c r="EN299" s="314"/>
      <c r="EO299" s="314"/>
      <c r="EP299" s="314"/>
      <c r="EQ299" s="314"/>
      <c r="ER299" s="314"/>
      <c r="ES299" s="314"/>
      <c r="ET299" s="314"/>
      <c r="EU299" s="314"/>
      <c r="EV299" s="314"/>
      <c r="EW299" s="314"/>
      <c r="EX299" s="314"/>
      <c r="EY299" s="314"/>
      <c r="EZ299" s="314"/>
      <c r="FA299" s="314"/>
      <c r="FB299" s="314"/>
      <c r="FC299" s="314"/>
      <c r="FD299" s="314"/>
      <c r="FE299" s="314"/>
      <c r="FF299" s="314"/>
      <c r="FG299" s="314"/>
      <c r="FH299" s="314"/>
      <c r="FI299" s="314"/>
      <c r="FJ299" s="314"/>
      <c r="FK299" s="314"/>
      <c r="FL299" s="314"/>
      <c r="FM299" s="314"/>
      <c r="FN299" s="314"/>
      <c r="FO299" s="314"/>
      <c r="FP299" s="314"/>
      <c r="FQ299" s="314"/>
      <c r="FR299" s="314"/>
      <c r="FS299" s="314"/>
      <c r="FT299" s="314"/>
      <c r="FU299" s="314"/>
      <c r="FV299" s="314"/>
      <c r="FW299" s="314"/>
      <c r="FX299" s="314"/>
      <c r="FY299" s="314"/>
      <c r="FZ299" s="314"/>
      <c r="GA299" s="314"/>
      <c r="GB299" s="314"/>
      <c r="GC299" s="314"/>
      <c r="GD299" s="314"/>
      <c r="GE299" s="314"/>
      <c r="GF299" s="314"/>
      <c r="GG299" s="314"/>
      <c r="GH299" s="314"/>
      <c r="GI299" s="314"/>
      <c r="GJ299" s="314"/>
      <c r="GK299" s="314"/>
      <c r="GL299" s="314"/>
      <c r="GM299" s="314"/>
      <c r="GN299" s="314"/>
      <c r="GO299" s="314"/>
      <c r="GP299" s="314"/>
      <c r="GQ299" s="314"/>
      <c r="GR299" s="314"/>
      <c r="GS299" s="314"/>
      <c r="GT299" s="314"/>
      <c r="GU299" s="314"/>
      <c r="GV299" s="314"/>
      <c r="GW299" s="314"/>
      <c r="GX299" s="314"/>
      <c r="GY299" s="314"/>
      <c r="GZ299" s="314"/>
      <c r="HA299" s="314"/>
      <c r="HB299" s="314"/>
      <c r="HC299" s="314"/>
      <c r="HD299" s="314"/>
      <c r="HE299" s="314"/>
      <c r="HF299" s="314"/>
      <c r="HG299" s="314"/>
      <c r="HH299" s="314"/>
      <c r="HI299" s="314"/>
      <c r="HJ299" s="314"/>
      <c r="HK299" s="314"/>
      <c r="HL299" s="314"/>
      <c r="HM299" s="314"/>
      <c r="HN299" s="314"/>
      <c r="HO299" s="314"/>
      <c r="HP299" s="314"/>
      <c r="HQ299" s="314"/>
      <c r="HR299" s="314"/>
      <c r="HS299" s="314"/>
      <c r="HT299" s="314"/>
      <c r="HU299" s="314"/>
      <c r="HV299" s="314"/>
      <c r="HW299" s="314"/>
      <c r="HX299" s="314"/>
      <c r="HY299" s="314"/>
      <c r="HZ299" s="314"/>
      <c r="IA299" s="314"/>
      <c r="IB299" s="314"/>
      <c r="IC299" s="314"/>
      <c r="ID299" s="314"/>
      <c r="IE299" s="314"/>
      <c r="IF299" s="314"/>
      <c r="IG299" s="314"/>
      <c r="IH299" s="314"/>
      <c r="II299" s="314"/>
      <c r="IJ299" s="314"/>
      <c r="IK299" s="314"/>
      <c r="IL299" s="314"/>
      <c r="IM299" s="314"/>
      <c r="IN299" s="314"/>
      <c r="IO299" s="314"/>
      <c r="IP299" s="314"/>
      <c r="IQ299" s="314"/>
      <c r="IR299" s="314"/>
      <c r="IS299" s="314"/>
      <c r="IT299" s="314"/>
      <c r="IU299" s="314"/>
      <c r="IV299" s="314"/>
      <c r="IW299" s="314"/>
    </row>
    <row r="300" spans="1:257" ht="15" customHeight="1">
      <c r="B300" s="288"/>
      <c r="C300" s="289" t="s">
        <v>837</v>
      </c>
      <c r="D300" s="314"/>
      <c r="E300" s="314"/>
      <c r="F300" s="314"/>
      <c r="G300" s="314"/>
      <c r="H300" s="314"/>
      <c r="I300" s="314"/>
      <c r="J300" s="314"/>
      <c r="K300" s="314"/>
      <c r="L300" s="314"/>
      <c r="M300" s="314"/>
      <c r="N300" s="314"/>
      <c r="O300" s="314"/>
      <c r="P300" s="314"/>
      <c r="Q300" s="314"/>
      <c r="S300" s="314"/>
      <c r="T300" s="314"/>
      <c r="U300" s="314"/>
      <c r="V300" s="314"/>
      <c r="W300" s="314"/>
      <c r="X300" s="314"/>
      <c r="AA300" s="314"/>
      <c r="AB300" s="314"/>
      <c r="AD300" s="314"/>
      <c r="AF300" s="356"/>
      <c r="AG300" s="314"/>
      <c r="AH300" s="314"/>
      <c r="AI300" s="314"/>
      <c r="AJ300" s="314"/>
      <c r="AK300" s="314"/>
      <c r="AL300" s="282"/>
      <c r="AO300" s="314"/>
      <c r="AP300" s="314"/>
      <c r="AQ300" s="314"/>
      <c r="AR300" s="314"/>
      <c r="AS300" s="314"/>
      <c r="AV300" s="314"/>
      <c r="AX300" s="314"/>
      <c r="AY300" s="314"/>
      <c r="BA300" s="314"/>
      <c r="BB300" s="314"/>
      <c r="BC300" s="314"/>
      <c r="BD300" s="314"/>
      <c r="BE300" s="314"/>
      <c r="BG300" s="314"/>
      <c r="BH300" s="314"/>
      <c r="BI300" s="314"/>
      <c r="BJ300" s="314"/>
      <c r="BK300" s="314"/>
      <c r="BL300" s="314"/>
      <c r="BM300" s="314"/>
      <c r="BO300" s="314"/>
      <c r="BP300" s="314"/>
      <c r="BQ300" s="314"/>
      <c r="BR300" s="314"/>
      <c r="BS300" s="314"/>
      <c r="BT300" s="314"/>
      <c r="BU300" s="314"/>
      <c r="BV300" s="314"/>
      <c r="BW300" s="314"/>
      <c r="BX300" s="314"/>
      <c r="BY300" s="314"/>
      <c r="BZ300" s="314"/>
      <c r="CA300" s="314"/>
      <c r="CB300" s="314"/>
      <c r="CC300" s="314"/>
      <c r="CE300" s="314"/>
      <c r="CF300" s="314"/>
      <c r="CG300" s="314"/>
      <c r="CH300" s="314"/>
      <c r="CI300" s="314"/>
      <c r="CJ300" s="314"/>
      <c r="CK300" s="314"/>
      <c r="CL300" s="314"/>
      <c r="CM300" s="314"/>
      <c r="CN300" s="314"/>
      <c r="CO300" s="314"/>
      <c r="CP300" s="314"/>
      <c r="CQ300" s="314"/>
      <c r="CR300" s="314"/>
      <c r="CT300" s="314"/>
      <c r="CU300" s="314"/>
      <c r="CV300" s="314"/>
      <c r="CW300" s="314"/>
      <c r="CX300" s="314"/>
      <c r="CY300" s="314"/>
      <c r="CZ300" s="314"/>
      <c r="DA300" s="314"/>
      <c r="DB300" s="314"/>
      <c r="DC300" s="314"/>
      <c r="DD300" s="314"/>
      <c r="DE300" s="314"/>
      <c r="DF300" s="314"/>
      <c r="DG300" s="314"/>
      <c r="DH300" s="314"/>
      <c r="DI300" s="314"/>
      <c r="DJ300" s="314"/>
      <c r="DK300" s="314"/>
      <c r="DL300" s="314"/>
      <c r="DM300" s="314"/>
      <c r="DN300" s="314"/>
      <c r="DO300" s="314"/>
      <c r="DP300" s="314"/>
      <c r="DQ300" s="314"/>
      <c r="DR300" s="314"/>
      <c r="DS300" s="314"/>
      <c r="DT300" s="314"/>
      <c r="DU300" s="314"/>
      <c r="DV300" s="314"/>
      <c r="DW300" s="314"/>
      <c r="DX300" s="314"/>
      <c r="DY300" s="314"/>
      <c r="DZ300" s="314"/>
      <c r="EA300" s="314"/>
      <c r="EB300" s="314"/>
      <c r="EC300" s="314"/>
      <c r="ED300" s="314"/>
      <c r="EE300" s="314"/>
      <c r="EF300" s="314"/>
      <c r="EG300" s="314"/>
      <c r="EH300" s="314"/>
      <c r="EI300" s="314"/>
      <c r="EJ300" s="314"/>
      <c r="EK300" s="314"/>
      <c r="EL300" s="314"/>
      <c r="EM300" s="314"/>
      <c r="EN300" s="314"/>
      <c r="EO300" s="314"/>
      <c r="EP300" s="314"/>
      <c r="EQ300" s="314"/>
      <c r="ER300" s="314"/>
      <c r="ES300" s="314"/>
      <c r="ET300" s="314"/>
      <c r="EU300" s="314"/>
      <c r="EV300" s="314"/>
      <c r="EW300" s="314"/>
      <c r="EX300" s="314"/>
      <c r="EY300" s="314"/>
      <c r="EZ300" s="314"/>
      <c r="FA300" s="314"/>
      <c r="FB300" s="314"/>
      <c r="FC300" s="314"/>
      <c r="FD300" s="314"/>
      <c r="FE300" s="314"/>
      <c r="FF300" s="314"/>
      <c r="FG300" s="314"/>
      <c r="FH300" s="314"/>
      <c r="FI300" s="314"/>
      <c r="FJ300" s="314"/>
      <c r="FK300" s="314"/>
      <c r="FL300" s="314"/>
      <c r="FM300" s="314"/>
      <c r="FN300" s="314"/>
      <c r="FO300" s="314"/>
      <c r="FP300" s="314"/>
      <c r="FQ300" s="314"/>
      <c r="FR300" s="314"/>
      <c r="FS300" s="314"/>
      <c r="FT300" s="314"/>
      <c r="FU300" s="314"/>
      <c r="FV300" s="314"/>
      <c r="FW300" s="314"/>
      <c r="FX300" s="314"/>
      <c r="FY300" s="314"/>
      <c r="FZ300" s="314"/>
      <c r="GA300" s="314"/>
      <c r="GB300" s="314"/>
      <c r="GC300" s="314"/>
      <c r="GD300" s="314"/>
      <c r="GE300" s="314"/>
      <c r="GF300" s="314"/>
      <c r="GG300" s="314"/>
      <c r="GH300" s="314"/>
      <c r="GI300" s="314"/>
      <c r="GJ300" s="314"/>
      <c r="GK300" s="314"/>
      <c r="GL300" s="314"/>
      <c r="GM300" s="314"/>
      <c r="GN300" s="314"/>
      <c r="GO300" s="314"/>
      <c r="GP300" s="314"/>
      <c r="GQ300" s="314"/>
      <c r="GR300" s="314"/>
      <c r="GS300" s="314"/>
      <c r="GT300" s="314"/>
      <c r="GU300" s="314"/>
      <c r="GV300" s="314"/>
      <c r="GW300" s="314"/>
      <c r="GX300" s="314"/>
      <c r="GY300" s="314"/>
      <c r="GZ300" s="314"/>
      <c r="HA300" s="314"/>
      <c r="HB300" s="314"/>
      <c r="HC300" s="314"/>
      <c r="HD300" s="314"/>
      <c r="HE300" s="314"/>
      <c r="HF300" s="314"/>
      <c r="HG300" s="314"/>
      <c r="HH300" s="314"/>
      <c r="HI300" s="314"/>
      <c r="HJ300" s="314"/>
      <c r="HK300" s="314"/>
      <c r="HL300" s="314"/>
      <c r="HM300" s="314"/>
      <c r="HN300" s="314"/>
      <c r="HO300" s="314"/>
      <c r="HP300" s="314"/>
      <c r="HQ300" s="314"/>
      <c r="HR300" s="314"/>
      <c r="HS300" s="314"/>
      <c r="HT300" s="314"/>
      <c r="HU300" s="314"/>
      <c r="HV300" s="314"/>
      <c r="HW300" s="314"/>
      <c r="HX300" s="314"/>
      <c r="HY300" s="314"/>
      <c r="HZ300" s="314"/>
      <c r="IA300" s="314"/>
      <c r="IB300" s="314"/>
      <c r="IC300" s="314"/>
      <c r="ID300" s="314"/>
      <c r="IE300" s="314"/>
      <c r="IF300" s="314"/>
      <c r="IG300" s="314"/>
      <c r="IH300" s="314"/>
      <c r="II300" s="314"/>
      <c r="IJ300" s="314"/>
      <c r="IK300" s="314"/>
      <c r="IL300" s="314"/>
      <c r="IM300" s="314"/>
      <c r="IN300" s="314"/>
      <c r="IO300" s="314"/>
      <c r="IP300" s="314"/>
      <c r="IQ300" s="314"/>
      <c r="IR300" s="314"/>
      <c r="IS300" s="314"/>
      <c r="IT300" s="314"/>
      <c r="IU300" s="314"/>
      <c r="IV300" s="314"/>
      <c r="IW300" s="314"/>
    </row>
    <row r="301" spans="1:257" ht="15" customHeight="1">
      <c r="B301" s="288"/>
      <c r="C301" s="289" t="s">
        <v>838</v>
      </c>
      <c r="D301" s="314"/>
      <c r="E301" s="314"/>
      <c r="F301" s="314"/>
      <c r="G301" s="314"/>
      <c r="H301" s="314"/>
      <c r="I301" s="314"/>
      <c r="J301" s="314"/>
      <c r="K301" s="314"/>
      <c r="L301" s="314"/>
      <c r="M301" s="314"/>
      <c r="N301" s="314"/>
      <c r="O301" s="314"/>
      <c r="P301" s="314"/>
      <c r="Q301" s="314"/>
      <c r="S301" s="314"/>
      <c r="T301" s="314"/>
      <c r="U301" s="314"/>
      <c r="V301" s="314"/>
      <c r="W301" s="314"/>
      <c r="X301" s="314"/>
      <c r="Z301" s="314"/>
      <c r="AA301" s="314"/>
      <c r="AB301" s="314"/>
      <c r="AD301" s="314"/>
      <c r="AF301" s="356"/>
      <c r="AG301" s="314"/>
      <c r="AH301" s="314"/>
      <c r="AI301" s="314"/>
      <c r="AJ301" s="314"/>
      <c r="AK301" s="314"/>
      <c r="AL301" s="282"/>
      <c r="AM301" s="314"/>
      <c r="AO301" s="314"/>
      <c r="AP301" s="314"/>
      <c r="AQ301" s="314"/>
      <c r="AR301" s="314"/>
      <c r="AS301" s="314"/>
      <c r="AV301" s="314"/>
      <c r="AX301" s="314"/>
      <c r="AY301" s="314"/>
      <c r="BA301" s="314"/>
      <c r="BB301" s="314"/>
      <c r="BC301" s="314"/>
      <c r="BD301" s="314"/>
      <c r="BE301" s="314"/>
      <c r="BG301" s="314"/>
      <c r="BH301" s="314"/>
      <c r="BI301" s="314"/>
      <c r="BJ301" s="314"/>
      <c r="BK301" s="314"/>
      <c r="BL301" s="314"/>
      <c r="BM301" s="314"/>
      <c r="BO301" s="314"/>
      <c r="BP301" s="314"/>
      <c r="BQ301" s="314"/>
      <c r="BR301" s="314"/>
      <c r="BS301" s="314"/>
      <c r="BT301" s="314"/>
      <c r="BU301" s="314"/>
      <c r="BV301" s="314"/>
      <c r="BW301" s="314"/>
      <c r="BX301" s="314"/>
      <c r="BY301" s="314"/>
      <c r="BZ301" s="314"/>
      <c r="CA301" s="314"/>
      <c r="CB301" s="314"/>
      <c r="CC301" s="314"/>
      <c r="CE301" s="314"/>
      <c r="CF301" s="314"/>
      <c r="CG301" s="314"/>
      <c r="CH301" s="314"/>
      <c r="CI301" s="314"/>
      <c r="CJ301" s="314"/>
      <c r="CK301" s="314"/>
      <c r="CL301" s="314"/>
      <c r="CM301" s="314"/>
      <c r="CN301" s="314"/>
      <c r="CO301" s="314"/>
      <c r="CP301" s="314"/>
      <c r="CQ301" s="314"/>
      <c r="CR301" s="314"/>
      <c r="CT301" s="314"/>
      <c r="CU301" s="314"/>
      <c r="CV301" s="314"/>
      <c r="CW301" s="314"/>
      <c r="CX301" s="314"/>
      <c r="CY301" s="314"/>
      <c r="CZ301" s="314"/>
      <c r="DA301" s="314"/>
      <c r="DB301" s="314"/>
      <c r="DC301" s="314"/>
      <c r="DD301" s="314"/>
      <c r="DE301" s="314"/>
      <c r="DF301" s="314"/>
      <c r="DG301" s="314"/>
      <c r="DH301" s="314"/>
      <c r="DI301" s="314"/>
      <c r="DJ301" s="314"/>
      <c r="DK301" s="314"/>
      <c r="DL301" s="314"/>
      <c r="DM301" s="314"/>
      <c r="DN301" s="314"/>
      <c r="DO301" s="314"/>
      <c r="DP301" s="314"/>
      <c r="DQ301" s="314"/>
      <c r="DR301" s="314"/>
      <c r="DS301" s="314"/>
      <c r="DT301" s="314"/>
      <c r="DU301" s="314"/>
      <c r="DV301" s="314"/>
      <c r="DW301" s="314"/>
      <c r="DX301" s="314"/>
      <c r="DY301" s="314"/>
      <c r="DZ301" s="314"/>
      <c r="EA301" s="314"/>
      <c r="EB301" s="314"/>
      <c r="EC301" s="314"/>
      <c r="ED301" s="314"/>
      <c r="EE301" s="314"/>
      <c r="EF301" s="314"/>
      <c r="EG301" s="314"/>
      <c r="EH301" s="314"/>
      <c r="EI301" s="314"/>
      <c r="EJ301" s="314"/>
      <c r="EK301" s="314"/>
      <c r="EL301" s="314"/>
      <c r="EM301" s="314"/>
      <c r="EN301" s="314"/>
      <c r="EO301" s="314"/>
      <c r="EP301" s="314"/>
      <c r="EQ301" s="314"/>
      <c r="ER301" s="314"/>
      <c r="ES301" s="314"/>
      <c r="ET301" s="314"/>
      <c r="EU301" s="314"/>
      <c r="EV301" s="314"/>
      <c r="EW301" s="314"/>
      <c r="EX301" s="314"/>
      <c r="EY301" s="314"/>
      <c r="EZ301" s="314"/>
      <c r="FA301" s="314"/>
      <c r="FB301" s="314"/>
      <c r="FC301" s="314"/>
      <c r="FD301" s="314"/>
      <c r="FE301" s="314"/>
      <c r="FF301" s="314"/>
      <c r="FG301" s="314"/>
      <c r="FH301" s="314"/>
      <c r="FI301" s="314"/>
      <c r="FJ301" s="314"/>
      <c r="FK301" s="314"/>
      <c r="FL301" s="314"/>
      <c r="FM301" s="314"/>
      <c r="FN301" s="314"/>
      <c r="FO301" s="314"/>
      <c r="FP301" s="314"/>
      <c r="FQ301" s="314"/>
      <c r="FR301" s="314"/>
      <c r="FS301" s="314"/>
      <c r="FT301" s="314"/>
      <c r="FU301" s="314"/>
      <c r="FV301" s="314"/>
      <c r="FW301" s="314"/>
      <c r="FX301" s="314"/>
      <c r="FY301" s="314"/>
      <c r="FZ301" s="314"/>
      <c r="GA301" s="314"/>
      <c r="GB301" s="314"/>
      <c r="GC301" s="314"/>
      <c r="GD301" s="314"/>
      <c r="GE301" s="314"/>
      <c r="GF301" s="314"/>
      <c r="GG301" s="314"/>
      <c r="GH301" s="314"/>
      <c r="GI301" s="314"/>
      <c r="GJ301" s="314"/>
      <c r="GK301" s="314"/>
      <c r="GL301" s="314"/>
      <c r="GM301" s="314"/>
      <c r="GN301" s="314"/>
      <c r="GO301" s="314"/>
      <c r="GP301" s="314"/>
      <c r="GQ301" s="314"/>
      <c r="GR301" s="314"/>
      <c r="GS301" s="314"/>
      <c r="GT301" s="314"/>
      <c r="GU301" s="314"/>
      <c r="GV301" s="314"/>
      <c r="GW301" s="314"/>
      <c r="GX301" s="314"/>
      <c r="GY301" s="314"/>
      <c r="GZ301" s="314"/>
      <c r="HA301" s="314"/>
      <c r="HB301" s="314"/>
      <c r="HC301" s="314"/>
      <c r="HD301" s="314"/>
      <c r="HE301" s="314"/>
      <c r="HF301" s="314"/>
      <c r="HG301" s="314"/>
      <c r="HH301" s="314"/>
      <c r="HI301" s="314"/>
      <c r="HJ301" s="314"/>
      <c r="HK301" s="314"/>
      <c r="HL301" s="314"/>
      <c r="HM301" s="314"/>
      <c r="HN301" s="314"/>
      <c r="HO301" s="314"/>
      <c r="HP301" s="314"/>
      <c r="HQ301" s="314"/>
      <c r="HR301" s="314"/>
      <c r="HS301" s="314"/>
      <c r="HT301" s="314"/>
      <c r="HU301" s="314"/>
      <c r="HV301" s="314"/>
      <c r="HW301" s="314"/>
      <c r="HX301" s="314"/>
      <c r="HY301" s="314"/>
      <c r="HZ301" s="314"/>
      <c r="IA301" s="314"/>
      <c r="IB301" s="314"/>
      <c r="IC301" s="314"/>
      <c r="ID301" s="314"/>
      <c r="IE301" s="314"/>
      <c r="IF301" s="314"/>
      <c r="IG301" s="314"/>
      <c r="IH301" s="314"/>
      <c r="II301" s="314"/>
      <c r="IJ301" s="314"/>
      <c r="IK301" s="314"/>
      <c r="IL301" s="314"/>
      <c r="IM301" s="314"/>
      <c r="IN301" s="314"/>
      <c r="IO301" s="314"/>
      <c r="IP301" s="314"/>
      <c r="IQ301" s="314"/>
      <c r="IR301" s="314"/>
      <c r="IS301" s="314"/>
      <c r="IT301" s="314"/>
      <c r="IU301" s="314"/>
      <c r="IV301" s="314"/>
      <c r="IW301" s="314"/>
    </row>
    <row r="302" spans="1:257" ht="15" customHeight="1">
      <c r="B302" s="288"/>
      <c r="C302" s="289" t="s">
        <v>839</v>
      </c>
      <c r="D302" s="314"/>
      <c r="E302" s="314"/>
      <c r="F302" s="314"/>
      <c r="G302" s="314"/>
      <c r="H302" s="314"/>
      <c r="I302" s="314"/>
      <c r="J302" s="314"/>
      <c r="K302" s="314"/>
      <c r="L302" s="314"/>
      <c r="M302" s="314"/>
      <c r="N302" s="314"/>
      <c r="O302" s="314"/>
      <c r="P302" s="314"/>
      <c r="Q302" s="314"/>
      <c r="S302" s="314"/>
      <c r="T302" s="314"/>
      <c r="U302" s="314"/>
      <c r="V302" s="314"/>
      <c r="W302" s="314"/>
      <c r="X302" s="314"/>
      <c r="Z302" s="314"/>
      <c r="AA302" s="314"/>
      <c r="AB302" s="314"/>
      <c r="AD302" s="314"/>
      <c r="AF302" s="356"/>
      <c r="AG302" s="314"/>
      <c r="AH302" s="314"/>
      <c r="AI302" s="314"/>
      <c r="AJ302" s="314"/>
      <c r="AK302" s="314"/>
      <c r="AL302" s="282"/>
      <c r="AM302" s="314"/>
      <c r="AO302" s="314"/>
      <c r="AP302" s="314"/>
      <c r="AQ302" s="314"/>
      <c r="AR302" s="314"/>
      <c r="AS302" s="314"/>
      <c r="AU302" s="314">
        <v>487216.21999999881</v>
      </c>
      <c r="AV302" s="314"/>
      <c r="AX302" s="314"/>
      <c r="AY302" s="314"/>
      <c r="BA302" s="314"/>
      <c r="BB302" s="314"/>
      <c r="BC302" s="314"/>
      <c r="BD302" s="314"/>
      <c r="BE302" s="314"/>
      <c r="BG302" s="314"/>
      <c r="BH302" s="314"/>
      <c r="BI302" s="314"/>
      <c r="BJ302" s="314"/>
      <c r="BK302" s="314"/>
      <c r="BL302" s="314"/>
      <c r="BM302" s="314"/>
      <c r="BO302" s="314"/>
      <c r="BP302" s="314"/>
      <c r="BQ302" s="314"/>
      <c r="BR302" s="314"/>
      <c r="BS302" s="314"/>
      <c r="BT302" s="314">
        <v>5800.0699999999488</v>
      </c>
      <c r="BU302" s="314"/>
      <c r="BV302" s="314"/>
      <c r="BW302" s="314"/>
      <c r="BX302" s="314"/>
      <c r="BY302" s="314"/>
      <c r="BZ302" s="314"/>
      <c r="CA302" s="314"/>
      <c r="CB302" s="314"/>
      <c r="CC302" s="314"/>
      <c r="CD302" s="314">
        <v>1732.7399999999907</v>
      </c>
      <c r="CE302" s="314"/>
      <c r="CF302" s="314"/>
      <c r="CG302" s="314"/>
      <c r="CH302" s="314"/>
      <c r="CI302" s="314"/>
      <c r="CJ302" s="314"/>
      <c r="CK302" s="314"/>
      <c r="CL302" s="314"/>
      <c r="CM302" s="314"/>
      <c r="CN302" s="314"/>
      <c r="CO302" s="314"/>
      <c r="CP302" s="314"/>
      <c r="CQ302" s="314"/>
      <c r="CR302" s="314"/>
      <c r="CT302" s="314"/>
      <c r="CU302" s="314"/>
      <c r="CV302" s="314"/>
      <c r="CW302" s="314"/>
      <c r="CX302" s="314"/>
      <c r="CY302" s="314"/>
      <c r="CZ302" s="314"/>
      <c r="DA302" s="314"/>
      <c r="DB302" s="314"/>
      <c r="DC302" s="314"/>
      <c r="DD302" s="314"/>
      <c r="DE302" s="314"/>
      <c r="DF302" s="314"/>
      <c r="DG302" s="314"/>
      <c r="DH302" s="314"/>
      <c r="DI302" s="314"/>
      <c r="DJ302" s="314"/>
      <c r="DK302" s="314"/>
      <c r="DL302" s="314"/>
      <c r="DM302" s="314"/>
      <c r="DN302" s="314"/>
      <c r="DO302" s="314"/>
      <c r="DP302" s="314"/>
      <c r="DQ302" s="314"/>
      <c r="DR302" s="314"/>
      <c r="DS302" s="314"/>
      <c r="DT302" s="314"/>
      <c r="DU302" s="314"/>
      <c r="DV302" s="314"/>
      <c r="DW302" s="314"/>
      <c r="DX302" s="314"/>
      <c r="DY302" s="314"/>
      <c r="DZ302" s="314"/>
      <c r="EA302" s="314"/>
      <c r="EB302" s="314"/>
      <c r="EC302" s="314"/>
      <c r="ED302" s="314"/>
      <c r="EE302" s="314"/>
      <c r="EF302" s="314"/>
      <c r="EG302" s="314"/>
      <c r="EH302" s="314"/>
      <c r="EI302" s="314"/>
      <c r="EJ302" s="314"/>
      <c r="EK302" s="314"/>
      <c r="EL302" s="314"/>
      <c r="EM302" s="314"/>
      <c r="EN302" s="314"/>
      <c r="EO302" s="314"/>
      <c r="EP302" s="314"/>
      <c r="EQ302" s="314"/>
      <c r="ER302" s="314"/>
      <c r="ES302" s="314"/>
      <c r="ET302" s="314"/>
      <c r="EU302" s="314"/>
      <c r="EV302" s="314"/>
      <c r="EW302" s="314"/>
      <c r="EX302" s="314"/>
      <c r="EY302" s="314"/>
      <c r="EZ302" s="314"/>
      <c r="FA302" s="314"/>
      <c r="FB302" s="314"/>
      <c r="FC302" s="314"/>
      <c r="FD302" s="314"/>
      <c r="FE302" s="314"/>
      <c r="FF302" s="314"/>
      <c r="FG302" s="314"/>
      <c r="FH302" s="314"/>
      <c r="FI302" s="314"/>
      <c r="FJ302" s="314"/>
      <c r="FK302" s="314"/>
      <c r="FL302" s="314"/>
      <c r="FM302" s="314"/>
      <c r="FN302" s="314"/>
      <c r="FO302" s="314"/>
      <c r="FP302" s="314"/>
      <c r="FQ302" s="314"/>
      <c r="FR302" s="314"/>
      <c r="FS302" s="314"/>
      <c r="FT302" s="314"/>
      <c r="FU302" s="314"/>
      <c r="FV302" s="314"/>
      <c r="FW302" s="314"/>
      <c r="FX302" s="314"/>
      <c r="FY302" s="314"/>
      <c r="FZ302" s="314"/>
      <c r="GA302" s="314"/>
      <c r="GB302" s="314"/>
      <c r="GC302" s="314"/>
      <c r="GD302" s="314"/>
      <c r="GE302" s="314"/>
      <c r="GF302" s="314"/>
      <c r="GG302" s="314"/>
      <c r="GH302" s="314"/>
      <c r="GI302" s="314"/>
      <c r="GJ302" s="314"/>
      <c r="GK302" s="314"/>
      <c r="GL302" s="314"/>
      <c r="GM302" s="314"/>
      <c r="GN302" s="314"/>
      <c r="GO302" s="314"/>
      <c r="GP302" s="314"/>
      <c r="GQ302" s="314"/>
      <c r="GR302" s="314"/>
      <c r="GS302" s="314"/>
      <c r="GT302" s="314"/>
      <c r="GU302" s="314"/>
      <c r="GV302" s="314"/>
      <c r="GW302" s="314"/>
      <c r="GX302" s="314"/>
      <c r="GY302" s="314"/>
      <c r="GZ302" s="314"/>
      <c r="HA302" s="314"/>
      <c r="HB302" s="314"/>
      <c r="HC302" s="314"/>
      <c r="HD302" s="314"/>
      <c r="HE302" s="314"/>
      <c r="HF302" s="314"/>
      <c r="HG302" s="314"/>
      <c r="HH302" s="314"/>
      <c r="HI302" s="314"/>
      <c r="HJ302" s="314"/>
      <c r="HK302" s="314"/>
      <c r="HL302" s="314"/>
      <c r="HM302" s="314"/>
      <c r="HN302" s="314"/>
      <c r="HO302" s="314"/>
      <c r="HP302" s="314"/>
      <c r="HQ302" s="314"/>
      <c r="HR302" s="314"/>
      <c r="HS302" s="314"/>
      <c r="HT302" s="314"/>
      <c r="HU302" s="314"/>
      <c r="HV302" s="314"/>
      <c r="HW302" s="314"/>
      <c r="HX302" s="314"/>
      <c r="HY302" s="314"/>
      <c r="HZ302" s="314"/>
      <c r="IA302" s="314"/>
      <c r="IB302" s="314"/>
      <c r="IC302" s="314"/>
      <c r="ID302" s="314"/>
      <c r="IE302" s="314"/>
      <c r="IF302" s="314"/>
      <c r="IG302" s="314"/>
      <c r="IH302" s="314"/>
      <c r="II302" s="314"/>
      <c r="IJ302" s="314"/>
      <c r="IK302" s="314"/>
      <c r="IL302" s="314"/>
      <c r="IM302" s="314"/>
      <c r="IN302" s="314"/>
      <c r="IO302" s="314"/>
      <c r="IP302" s="314"/>
      <c r="IQ302" s="314"/>
      <c r="IR302" s="314"/>
      <c r="IS302" s="314"/>
      <c r="IT302" s="314"/>
      <c r="IU302" s="314"/>
      <c r="IV302" s="314"/>
      <c r="IW302" s="314"/>
    </row>
    <row r="303" spans="1:257" ht="15" customHeight="1">
      <c r="B303" s="288"/>
      <c r="C303" s="289"/>
      <c r="D303" s="417"/>
      <c r="E303" s="417"/>
      <c r="F303" s="417"/>
      <c r="G303" s="417"/>
      <c r="H303" s="417"/>
      <c r="I303" s="417"/>
      <c r="J303" s="417"/>
      <c r="K303" s="417"/>
      <c r="L303" s="417"/>
      <c r="M303" s="417"/>
      <c r="N303" s="314"/>
      <c r="O303" s="417"/>
      <c r="P303" s="417"/>
      <c r="Q303" s="417"/>
      <c r="R303" s="417"/>
      <c r="S303" s="417"/>
      <c r="T303" s="417"/>
      <c r="U303" s="417"/>
      <c r="V303" s="417"/>
      <c r="W303" s="417"/>
      <c r="X303" s="417"/>
      <c r="Y303" s="282"/>
      <c r="Z303" s="417"/>
      <c r="AA303" s="417"/>
      <c r="AB303" s="314"/>
      <c r="AC303" s="417"/>
      <c r="AD303" s="314"/>
      <c r="AE303" s="417"/>
      <c r="AG303" s="417"/>
      <c r="AH303" s="417"/>
      <c r="AI303" s="417"/>
      <c r="AJ303" s="417"/>
      <c r="AK303" s="314"/>
      <c r="AL303" s="417"/>
      <c r="AM303" s="314"/>
      <c r="AN303" s="417"/>
      <c r="AO303" s="314"/>
      <c r="AP303" s="417"/>
      <c r="AQ303" s="417"/>
      <c r="AR303" s="417"/>
      <c r="AS303" s="417"/>
      <c r="AV303" s="417"/>
      <c r="AW303" s="417"/>
      <c r="AX303" s="417"/>
      <c r="AY303" s="417"/>
      <c r="BA303" s="417"/>
      <c r="BB303" s="417"/>
      <c r="BC303" s="417"/>
      <c r="BD303" s="417"/>
      <c r="BE303" s="314"/>
      <c r="BG303" s="417"/>
      <c r="BH303" s="417"/>
      <c r="BI303" s="417"/>
      <c r="BJ303" s="417"/>
      <c r="BK303" s="417"/>
      <c r="BM303" s="417"/>
      <c r="BN303" s="417"/>
      <c r="BO303" s="417"/>
      <c r="BP303" s="417"/>
      <c r="BQ303" s="417"/>
      <c r="BR303" s="417"/>
      <c r="BS303" s="314"/>
      <c r="BT303" s="417"/>
      <c r="BU303" s="314"/>
      <c r="BV303" s="417"/>
      <c r="BW303" s="417"/>
      <c r="BX303" s="417"/>
      <c r="BY303" s="417"/>
      <c r="BZ303" s="417"/>
      <c r="CA303" s="417"/>
      <c r="CB303" s="417"/>
      <c r="CC303" s="417"/>
      <c r="CD303" s="417"/>
      <c r="CE303" s="417"/>
      <c r="CF303" s="417"/>
      <c r="CG303" s="417"/>
      <c r="CH303" s="417"/>
      <c r="CI303" s="417"/>
      <c r="CJ303" s="417"/>
      <c r="CK303" s="417"/>
      <c r="CL303" s="417"/>
      <c r="CM303" s="417"/>
      <c r="CN303" s="417"/>
      <c r="CO303" s="417"/>
      <c r="CP303" s="417"/>
      <c r="CQ303" s="417"/>
      <c r="CR303" s="417"/>
      <c r="CS303" s="418"/>
    </row>
    <row r="304" spans="1:257" ht="15" customHeight="1">
      <c r="A304" s="281"/>
      <c r="B304" s="288"/>
      <c r="C304" s="426"/>
      <c r="D304" s="313"/>
      <c r="E304" s="417"/>
      <c r="F304" s="417"/>
      <c r="G304" s="417"/>
      <c r="H304" s="417"/>
      <c r="I304" s="417"/>
      <c r="J304" s="417"/>
      <c r="K304" s="417"/>
      <c r="L304" s="314"/>
      <c r="M304" s="314"/>
      <c r="N304" s="314"/>
      <c r="O304" s="314"/>
      <c r="P304" s="314"/>
      <c r="Q304" s="314"/>
      <c r="S304" s="417"/>
      <c r="T304" s="417"/>
      <c r="U304" s="417"/>
      <c r="V304" s="417"/>
      <c r="W304" s="417"/>
      <c r="X304" s="417"/>
      <c r="Z304" s="417"/>
      <c r="AA304" s="417"/>
      <c r="AB304" s="417"/>
      <c r="AD304" s="417"/>
      <c r="AG304" s="417"/>
      <c r="AH304" s="417"/>
      <c r="AI304" s="417"/>
      <c r="AJ304" s="417"/>
      <c r="AK304" s="417"/>
      <c r="AM304" s="314"/>
      <c r="AO304" s="417"/>
      <c r="AP304" s="417"/>
      <c r="AQ304" s="417"/>
      <c r="AR304" s="417"/>
      <c r="AS304" s="417"/>
      <c r="AV304" s="417"/>
      <c r="AX304" s="417"/>
      <c r="AY304" s="417"/>
      <c r="BA304" s="417"/>
      <c r="BB304" s="417"/>
      <c r="BC304" s="417"/>
      <c r="BD304" s="417"/>
      <c r="BE304" s="314"/>
      <c r="BG304" s="417"/>
      <c r="BH304" s="417"/>
      <c r="BI304" s="417"/>
      <c r="BJ304" s="314"/>
      <c r="BK304" s="417"/>
      <c r="BL304" s="417"/>
      <c r="BM304" s="314"/>
      <c r="BN304" s="417"/>
      <c r="BO304" s="417"/>
      <c r="BP304" s="417"/>
      <c r="BQ304" s="417"/>
      <c r="BR304" s="314"/>
      <c r="BS304" s="417"/>
      <c r="BT304" s="417"/>
      <c r="BU304" s="417"/>
      <c r="BV304" s="417"/>
      <c r="BW304" s="417"/>
      <c r="BX304" s="417"/>
      <c r="BY304" s="417"/>
      <c r="BZ304" s="417"/>
      <c r="CA304" s="417"/>
      <c r="CB304" s="417"/>
      <c r="CC304" s="417"/>
      <c r="CD304" s="417"/>
      <c r="CE304" s="417"/>
      <c r="CF304" s="417"/>
      <c r="CG304" s="417"/>
      <c r="CH304" s="417"/>
      <c r="CI304" s="417"/>
      <c r="CJ304" s="417"/>
      <c r="CK304" s="417"/>
      <c r="CL304" s="417"/>
      <c r="CM304" s="417"/>
      <c r="CN304" s="417"/>
      <c r="CO304" s="417"/>
      <c r="CP304" s="417"/>
      <c r="CQ304" s="417"/>
      <c r="CR304" s="417"/>
      <c r="CS304" s="418"/>
    </row>
    <row r="305" spans="1:98" s="418" customFormat="1" ht="18" thickBot="1">
      <c r="A305" s="422" t="s">
        <v>840</v>
      </c>
      <c r="B305" s="422"/>
      <c r="C305" s="426"/>
      <c r="D305" s="460">
        <f t="shared" ref="D305:X305" si="0">SUM(D11:D303)</f>
        <v>0</v>
      </c>
      <c r="E305" s="460">
        <f t="shared" si="0"/>
        <v>0</v>
      </c>
      <c r="F305" s="460">
        <f t="shared" si="0"/>
        <v>0</v>
      </c>
      <c r="G305" s="460">
        <f t="shared" si="0"/>
        <v>0</v>
      </c>
      <c r="H305" s="460">
        <f t="shared" si="0"/>
        <v>0</v>
      </c>
      <c r="I305" s="460">
        <f t="shared" si="0"/>
        <v>0</v>
      </c>
      <c r="J305" s="460">
        <f t="shared" si="0"/>
        <v>0</v>
      </c>
      <c r="K305" s="460">
        <f t="shared" si="0"/>
        <v>0</v>
      </c>
      <c r="L305" s="460">
        <f t="shared" si="0"/>
        <v>0</v>
      </c>
      <c r="M305" s="460">
        <f t="shared" si="0"/>
        <v>0</v>
      </c>
      <c r="N305" s="460">
        <f t="shared" si="0"/>
        <v>0</v>
      </c>
      <c r="O305" s="460">
        <f t="shared" si="0"/>
        <v>0</v>
      </c>
      <c r="P305" s="460">
        <f t="shared" si="0"/>
        <v>0</v>
      </c>
      <c r="Q305" s="460">
        <f t="shared" si="0"/>
        <v>0</v>
      </c>
      <c r="R305" s="336">
        <f t="shared" si="0"/>
        <v>0</v>
      </c>
      <c r="S305" s="460">
        <f t="shared" si="0"/>
        <v>0</v>
      </c>
      <c r="T305" s="460">
        <f t="shared" si="0"/>
        <v>0</v>
      </c>
      <c r="U305" s="460">
        <f t="shared" si="0"/>
        <v>0</v>
      </c>
      <c r="V305" s="460">
        <f t="shared" si="0"/>
        <v>3435954</v>
      </c>
      <c r="W305" s="460">
        <f t="shared" si="0"/>
        <v>0</v>
      </c>
      <c r="X305" s="460">
        <f t="shared" si="0"/>
        <v>0</v>
      </c>
      <c r="Y305" s="336">
        <f>SUM(Y11:Y304)</f>
        <v>157965</v>
      </c>
      <c r="Z305" s="460">
        <f>SUM(Z11:Z303)</f>
        <v>8201035</v>
      </c>
      <c r="AA305" s="460">
        <f>SUM(AA11:AA303)</f>
        <v>200000</v>
      </c>
      <c r="AB305" s="460">
        <f>SUM(AB11:AB304)</f>
        <v>697904.08</v>
      </c>
      <c r="AC305" s="336">
        <f t="shared" ref="AC305:AL305" si="1">SUM(AC11:AC303)</f>
        <v>150000</v>
      </c>
      <c r="AD305" s="460">
        <f t="shared" si="1"/>
        <v>8680000</v>
      </c>
      <c r="AE305" s="336">
        <f t="shared" si="1"/>
        <v>0</v>
      </c>
      <c r="AF305" s="441">
        <f t="shared" si="1"/>
        <v>5401477.7800000003</v>
      </c>
      <c r="AG305" s="460">
        <f t="shared" si="1"/>
        <v>0</v>
      </c>
      <c r="AH305" s="460">
        <f t="shared" si="1"/>
        <v>1463000</v>
      </c>
      <c r="AI305" s="460">
        <f t="shared" si="1"/>
        <v>0</v>
      </c>
      <c r="AJ305" s="460">
        <f t="shared" si="1"/>
        <v>0</v>
      </c>
      <c r="AK305" s="460">
        <f t="shared" si="1"/>
        <v>10000000</v>
      </c>
      <c r="AL305" s="336">
        <f t="shared" si="1"/>
        <v>100139676.55</v>
      </c>
      <c r="AM305" s="460">
        <f>SUM(AM11:AM304)</f>
        <v>10350000</v>
      </c>
      <c r="AN305" s="460">
        <f>SUM(AN11:AN304)</f>
        <v>24434901.149999999</v>
      </c>
      <c r="AO305" s="460">
        <f>SUM(AO11:AO303)</f>
        <v>0</v>
      </c>
      <c r="AP305" s="460">
        <f>SUM(AP11:AP303)</f>
        <v>0</v>
      </c>
      <c r="AQ305" s="460">
        <f>SUM(AQ11:AQ304)</f>
        <v>6423000</v>
      </c>
      <c r="AR305" s="460">
        <f t="shared" ref="AR305:AX305" si="2">SUM(AR11:AR303)</f>
        <v>1000000</v>
      </c>
      <c r="AS305" s="460">
        <f t="shared" si="2"/>
        <v>0</v>
      </c>
      <c r="AT305" s="336">
        <f t="shared" si="2"/>
        <v>0</v>
      </c>
      <c r="AU305" s="336">
        <f t="shared" si="2"/>
        <v>10393551.41</v>
      </c>
      <c r="AV305" s="460">
        <f t="shared" si="2"/>
        <v>0</v>
      </c>
      <c r="AW305" s="336">
        <f t="shared" si="2"/>
        <v>3450000</v>
      </c>
      <c r="AX305" s="460">
        <f t="shared" si="2"/>
        <v>0</v>
      </c>
      <c r="AY305" s="460">
        <f>SUM(AY11:AY304)</f>
        <v>1750098.02</v>
      </c>
      <c r="AZ305" s="336">
        <f t="shared" ref="AZ305:BS305" si="3">SUM(AZ11:AZ303)</f>
        <v>50000</v>
      </c>
      <c r="BA305" s="460">
        <f t="shared" si="3"/>
        <v>2087000</v>
      </c>
      <c r="BB305" s="460">
        <f t="shared" si="3"/>
        <v>0</v>
      </c>
      <c r="BC305" s="460">
        <f t="shared" si="3"/>
        <v>200000</v>
      </c>
      <c r="BD305" s="460">
        <f t="shared" si="3"/>
        <v>0</v>
      </c>
      <c r="BE305" s="460">
        <f t="shared" si="3"/>
        <v>250000</v>
      </c>
      <c r="BF305" s="336">
        <f t="shared" si="3"/>
        <v>2900000</v>
      </c>
      <c r="BG305" s="460">
        <f t="shared" si="3"/>
        <v>0</v>
      </c>
      <c r="BH305" s="460">
        <f t="shared" si="3"/>
        <v>398556.44999999995</v>
      </c>
      <c r="BI305" s="460">
        <f t="shared" si="3"/>
        <v>0</v>
      </c>
      <c r="BJ305" s="460">
        <f t="shared" si="3"/>
        <v>183981.25</v>
      </c>
      <c r="BK305" s="460">
        <f t="shared" si="3"/>
        <v>12000</v>
      </c>
      <c r="BL305" s="460">
        <f t="shared" si="3"/>
        <v>20000</v>
      </c>
      <c r="BM305" s="460">
        <f t="shared" si="3"/>
        <v>50000</v>
      </c>
      <c r="BN305" s="336">
        <f t="shared" si="3"/>
        <v>70000</v>
      </c>
      <c r="BO305" s="460">
        <f t="shared" si="3"/>
        <v>69840</v>
      </c>
      <c r="BP305" s="460">
        <f t="shared" si="3"/>
        <v>225000</v>
      </c>
      <c r="BQ305" s="460">
        <f t="shared" si="3"/>
        <v>130000</v>
      </c>
      <c r="BR305" s="460">
        <f t="shared" si="3"/>
        <v>1239999.26</v>
      </c>
      <c r="BS305" s="460">
        <f t="shared" si="3"/>
        <v>393911.4</v>
      </c>
      <c r="BT305" s="460">
        <f>SUM(BT11:BT304)</f>
        <v>287580.24</v>
      </c>
      <c r="BU305" s="460">
        <f t="shared" ref="BU305:CL305" si="4">SUM(BU11:BU303)</f>
        <v>300000</v>
      </c>
      <c r="BV305" s="460">
        <f t="shared" si="4"/>
        <v>68186</v>
      </c>
      <c r="BW305" s="460">
        <f t="shared" si="4"/>
        <v>79933.789999999994</v>
      </c>
      <c r="BX305" s="460">
        <f t="shared" si="4"/>
        <v>0</v>
      </c>
      <c r="BY305" s="460">
        <f t="shared" si="4"/>
        <v>48978.01</v>
      </c>
      <c r="BZ305" s="460">
        <f t="shared" si="4"/>
        <v>0</v>
      </c>
      <c r="CA305" s="460">
        <f t="shared" si="4"/>
        <v>0</v>
      </c>
      <c r="CB305" s="460">
        <f t="shared" si="4"/>
        <v>0</v>
      </c>
      <c r="CC305" s="460">
        <f t="shared" si="4"/>
        <v>0</v>
      </c>
      <c r="CD305" s="336">
        <f t="shared" si="4"/>
        <v>1483923.07</v>
      </c>
      <c r="CE305" s="460">
        <f t="shared" si="4"/>
        <v>3921001.7</v>
      </c>
      <c r="CF305" s="460">
        <f t="shared" si="4"/>
        <v>0</v>
      </c>
      <c r="CG305" s="460">
        <f t="shared" si="4"/>
        <v>1838510</v>
      </c>
      <c r="CH305" s="460">
        <f t="shared" si="4"/>
        <v>0</v>
      </c>
      <c r="CI305" s="460">
        <f t="shared" si="4"/>
        <v>0</v>
      </c>
      <c r="CJ305" s="460">
        <f t="shared" si="4"/>
        <v>0</v>
      </c>
      <c r="CK305" s="460">
        <f t="shared" si="4"/>
        <v>0</v>
      </c>
      <c r="CL305" s="460">
        <f t="shared" si="4"/>
        <v>0</v>
      </c>
      <c r="CM305" s="460">
        <f>SUM(CM11:CM304)</f>
        <v>0</v>
      </c>
      <c r="CN305" s="460">
        <f>SUM(CN11:CN304)</f>
        <v>0</v>
      </c>
      <c r="CO305" s="460">
        <f>SUM(CO11:CO303)</f>
        <v>0</v>
      </c>
      <c r="CP305" s="460">
        <f>SUM(CP11:CP303)</f>
        <v>64922131.660000004</v>
      </c>
      <c r="CQ305" s="460">
        <f>SUM(CQ11:CQ303)</f>
        <v>0</v>
      </c>
      <c r="CR305" s="460">
        <f>SUM(CR11:CR303)</f>
        <v>0</v>
      </c>
      <c r="CS305" s="460">
        <f>SUM(CS11:CS303)</f>
        <v>0</v>
      </c>
    </row>
    <row r="306" spans="1:98" s="418" customFormat="1">
      <c r="A306" s="316"/>
      <c r="B306" s="408"/>
      <c r="C306" s="426"/>
      <c r="R306" s="314"/>
      <c r="Y306" s="314"/>
      <c r="AC306" s="314"/>
      <c r="AE306" s="314"/>
      <c r="AF306" s="315"/>
      <c r="AL306" s="314"/>
      <c r="AN306" s="314"/>
      <c r="AT306" s="314"/>
      <c r="AU306" s="314"/>
      <c r="AW306" s="314"/>
      <c r="AZ306" s="314"/>
      <c r="BF306" s="314"/>
      <c r="BN306" s="314"/>
      <c r="CD306" s="314"/>
      <c r="CS306" s="314"/>
    </row>
    <row r="307" spans="1:98" s="418" customFormat="1">
      <c r="A307" s="316"/>
      <c r="B307" s="408"/>
      <c r="C307" s="426"/>
      <c r="D307" s="459"/>
      <c r="R307" s="314"/>
      <c r="Y307" s="314"/>
      <c r="AC307" s="314"/>
      <c r="AE307" s="314"/>
      <c r="AF307" s="315"/>
      <c r="AL307" s="314"/>
      <c r="AN307" s="314"/>
      <c r="AT307" s="314"/>
      <c r="AU307" s="513"/>
      <c r="AW307" s="314"/>
      <c r="AZ307" s="314"/>
      <c r="BF307" s="314"/>
      <c r="BN307" s="314"/>
      <c r="BO307" s="418">
        <v>3865.8699999999953</v>
      </c>
      <c r="CD307" s="314"/>
      <c r="CS307" s="314"/>
    </row>
    <row r="308" spans="1:98" s="690" customFormat="1" ht="15" customHeight="1">
      <c r="A308" s="679"/>
      <c r="B308" s="680"/>
      <c r="C308" s="681" t="s">
        <v>841</v>
      </c>
      <c r="D308" s="682">
        <v>419400129.94000006</v>
      </c>
      <c r="E308" s="683"/>
      <c r="F308" s="683"/>
      <c r="G308" s="683"/>
      <c r="H308" s="684"/>
      <c r="I308" s="683"/>
      <c r="J308" s="683"/>
      <c r="K308" s="683"/>
      <c r="L308" s="683"/>
      <c r="M308" s="684">
        <v>81160949.900000006</v>
      </c>
      <c r="N308" s="685">
        <v>3907052.91</v>
      </c>
      <c r="O308" s="686">
        <v>42364168.519999996</v>
      </c>
      <c r="P308" s="685">
        <v>23442349.109999999</v>
      </c>
      <c r="Q308" s="686">
        <v>11721157.76</v>
      </c>
      <c r="R308" s="687"/>
      <c r="S308" s="683"/>
      <c r="T308" s="683"/>
      <c r="U308" s="683"/>
      <c r="V308" s="683"/>
      <c r="W308" s="683"/>
      <c r="X308" s="683"/>
      <c r="Y308" s="687"/>
      <c r="Z308" s="683"/>
      <c r="AA308" s="683"/>
      <c r="AB308" s="683"/>
      <c r="AC308" s="687"/>
      <c r="AD308" s="683"/>
      <c r="AE308" s="687"/>
      <c r="AF308" s="682"/>
      <c r="AG308" s="683"/>
      <c r="AH308" s="683"/>
      <c r="AI308" s="683"/>
      <c r="AJ308" s="683"/>
      <c r="AK308" s="683"/>
      <c r="AL308" s="687"/>
      <c r="AM308" s="683"/>
      <c r="AN308" s="687"/>
      <c r="AO308" s="683"/>
      <c r="AP308" s="683"/>
      <c r="AQ308" s="683"/>
      <c r="AR308" s="683"/>
      <c r="AS308" s="683"/>
      <c r="AT308" s="687"/>
      <c r="AU308" s="687"/>
      <c r="AV308" s="683"/>
      <c r="AW308" s="687"/>
      <c r="AX308" s="683"/>
      <c r="AY308" s="683"/>
      <c r="AZ308" s="687"/>
      <c r="BA308" s="683"/>
      <c r="BB308" s="683"/>
      <c r="BC308" s="683"/>
      <c r="BD308" s="683"/>
      <c r="BE308" s="683"/>
      <c r="BF308" s="687"/>
      <c r="BG308" s="688"/>
      <c r="BH308" s="683"/>
      <c r="BI308" s="683"/>
      <c r="BJ308" s="683"/>
      <c r="BK308" s="683"/>
      <c r="BL308" s="683"/>
      <c r="BM308" s="683"/>
      <c r="BN308" s="687"/>
      <c r="BO308" s="683"/>
      <c r="BP308" s="683"/>
      <c r="BQ308" s="683"/>
      <c r="BR308" s="683"/>
      <c r="BS308" s="683"/>
      <c r="BT308" s="688"/>
      <c r="BU308" s="683"/>
      <c r="BV308" s="683"/>
      <c r="BW308" s="683"/>
      <c r="BX308" s="683"/>
      <c r="BY308" s="683"/>
      <c r="BZ308" s="683"/>
      <c r="CA308" s="683"/>
      <c r="CB308" s="683"/>
      <c r="CC308" s="683"/>
      <c r="CD308" s="687"/>
      <c r="CE308" s="683"/>
      <c r="CF308" s="683"/>
      <c r="CG308" s="683"/>
      <c r="CH308" s="683"/>
      <c r="CI308" s="683"/>
      <c r="CJ308" s="683"/>
      <c r="CK308" s="683"/>
      <c r="CL308" s="683"/>
      <c r="CM308" s="685">
        <v>11727342.33</v>
      </c>
      <c r="CN308" s="689">
        <v>1867408.94</v>
      </c>
      <c r="CO308" s="683"/>
      <c r="CP308" s="683"/>
      <c r="CQ308" s="683"/>
      <c r="CR308" s="683"/>
      <c r="CS308" s="687"/>
      <c r="CT308" s="685"/>
    </row>
    <row r="309" spans="1:98" s="690" customFormat="1" ht="15" customHeight="1">
      <c r="A309" s="691">
        <v>45517</v>
      </c>
      <c r="B309" s="692" t="s">
        <v>842</v>
      </c>
      <c r="C309" s="681" t="s">
        <v>843</v>
      </c>
      <c r="D309" s="683">
        <v>15538685</v>
      </c>
      <c r="E309" s="683"/>
      <c r="F309" s="683"/>
      <c r="G309" s="683"/>
      <c r="H309" s="683"/>
      <c r="I309" s="683"/>
      <c r="J309" s="683"/>
      <c r="K309" s="683"/>
      <c r="L309" s="683"/>
      <c r="M309" s="682">
        <v>1437328</v>
      </c>
      <c r="N309" s="682">
        <v>77693</v>
      </c>
      <c r="O309" s="682">
        <v>842197</v>
      </c>
      <c r="P309" s="682">
        <v>466161</v>
      </c>
      <c r="Q309" s="682">
        <v>233080</v>
      </c>
      <c r="R309" s="683"/>
      <c r="S309" s="683"/>
      <c r="T309" s="683"/>
      <c r="U309" s="683"/>
      <c r="V309" s="683"/>
      <c r="W309" s="683"/>
      <c r="X309" s="683"/>
      <c r="Y309" s="687"/>
      <c r="Z309" s="693"/>
      <c r="AA309" s="683"/>
      <c r="AB309" s="683"/>
      <c r="AC309" s="687"/>
      <c r="AD309" s="683"/>
      <c r="AE309" s="683"/>
      <c r="AF309" s="682"/>
      <c r="AG309" s="683"/>
      <c r="AH309" s="683"/>
      <c r="AI309" s="683"/>
      <c r="AJ309" s="683"/>
      <c r="AK309" s="683"/>
      <c r="AL309" s="683"/>
      <c r="AM309" s="687"/>
      <c r="AN309" s="687"/>
      <c r="AO309" s="687"/>
      <c r="AP309" s="687"/>
      <c r="AQ309" s="687"/>
      <c r="AR309" s="687"/>
      <c r="AT309" s="687"/>
      <c r="AU309" s="687"/>
      <c r="AV309" s="683"/>
      <c r="AW309" s="687"/>
      <c r="AX309" s="683"/>
      <c r="AY309" s="683"/>
      <c r="AZ309" s="687"/>
      <c r="BA309" s="683"/>
      <c r="BB309" s="683"/>
      <c r="BC309" s="683"/>
      <c r="BD309" s="683"/>
      <c r="BE309" s="683"/>
      <c r="BF309" s="687"/>
      <c r="BG309" s="683"/>
      <c r="BH309" s="683"/>
      <c r="BI309" s="683"/>
      <c r="BJ309" s="683"/>
      <c r="BK309" s="683"/>
      <c r="BL309" s="683"/>
      <c r="BM309" s="683"/>
      <c r="BN309" s="683"/>
      <c r="BO309" s="683"/>
      <c r="BP309" s="683"/>
      <c r="BQ309" s="683"/>
      <c r="BR309" s="683"/>
      <c r="BS309" s="687"/>
      <c r="BT309" s="683"/>
      <c r="BU309" s="683"/>
      <c r="BV309" s="683"/>
      <c r="BW309" s="683"/>
      <c r="BX309" s="683"/>
      <c r="BY309" s="683"/>
      <c r="BZ309" s="683"/>
      <c r="CA309" s="683"/>
      <c r="CB309" s="683"/>
      <c r="CC309" s="683"/>
      <c r="CD309" s="683"/>
      <c r="CE309" s="683"/>
      <c r="CF309" s="683"/>
      <c r="CG309" s="683"/>
      <c r="CH309" s="683"/>
      <c r="CI309" s="683"/>
      <c r="CJ309" s="683"/>
      <c r="CK309" s="683"/>
      <c r="CL309" s="683"/>
      <c r="CM309" s="683">
        <v>243957</v>
      </c>
      <c r="CN309" s="683">
        <v>38847</v>
      </c>
      <c r="CO309" s="683"/>
      <c r="CP309" s="683"/>
      <c r="CQ309" s="683"/>
      <c r="CR309" s="683"/>
      <c r="CS309" s="685"/>
      <c r="CT309" s="685"/>
    </row>
    <row r="310" spans="1:98" s="418" customFormat="1">
      <c r="A310" s="316"/>
      <c r="B310" s="408"/>
      <c r="C310" s="426"/>
      <c r="D310" s="459"/>
      <c r="R310" s="314"/>
      <c r="Y310" s="314"/>
      <c r="AC310" s="314"/>
      <c r="AE310" s="314"/>
      <c r="AF310" s="315"/>
      <c r="AL310" s="314"/>
      <c r="AN310" s="314"/>
      <c r="AT310" s="314"/>
      <c r="AU310" s="314"/>
      <c r="AW310" s="314"/>
      <c r="AZ310" s="314"/>
      <c r="BF310" s="314"/>
      <c r="BN310" s="314"/>
      <c r="BO310" s="418">
        <v>62108.260000000009</v>
      </c>
      <c r="CD310" s="314"/>
      <c r="CS310" s="314"/>
    </row>
    <row r="311" spans="1:98" s="728" customFormat="1">
      <c r="A311" s="725">
        <v>45524</v>
      </c>
      <c r="B311" s="726" t="s">
        <v>844</v>
      </c>
      <c r="C311" s="727" t="s">
        <v>845</v>
      </c>
      <c r="D311" s="728">
        <v>4835450</v>
      </c>
      <c r="I311" s="728">
        <v>1380317</v>
      </c>
      <c r="J311" s="728">
        <v>560904</v>
      </c>
      <c r="K311" s="728">
        <f>517774+15078.02</f>
        <v>532852.02</v>
      </c>
      <c r="W311" s="729"/>
      <c r="Z311" s="729"/>
      <c r="AF311" s="730"/>
    </row>
    <row r="312" spans="1:98" s="737" customFormat="1" ht="15" customHeight="1">
      <c r="A312" s="731"/>
      <c r="B312" s="726"/>
      <c r="C312" s="732" t="s">
        <v>846</v>
      </c>
      <c r="D312" s="733">
        <v>85286512.700000003</v>
      </c>
      <c r="E312" s="734"/>
      <c r="F312" s="734"/>
      <c r="G312" s="734"/>
      <c r="H312" s="734"/>
      <c r="I312" s="734">
        <v>45300863.739999995</v>
      </c>
      <c r="J312" s="735">
        <v>2736483.0100000002</v>
      </c>
      <c r="K312" s="735">
        <v>67156896.429999992</v>
      </c>
      <c r="L312" s="734"/>
      <c r="M312" s="734"/>
      <c r="N312" s="728"/>
      <c r="O312" s="734"/>
      <c r="P312" s="734"/>
      <c r="Q312" s="734"/>
      <c r="R312" s="734"/>
      <c r="S312" s="734"/>
      <c r="T312" s="734"/>
      <c r="U312" s="734"/>
      <c r="V312" s="734"/>
      <c r="W312" s="734"/>
      <c r="X312" s="734"/>
      <c r="Y312" s="728"/>
      <c r="Z312" s="729"/>
      <c r="AA312" s="734"/>
      <c r="AB312" s="734"/>
      <c r="AC312" s="728"/>
      <c r="AD312" s="734"/>
      <c r="AE312" s="728"/>
      <c r="AF312" s="736"/>
      <c r="AG312" s="734"/>
      <c r="AH312" s="734"/>
      <c r="AI312" s="734"/>
      <c r="AJ312" s="734"/>
      <c r="AK312" s="734"/>
      <c r="AL312" s="728"/>
      <c r="AM312" s="734"/>
      <c r="AN312" s="728"/>
      <c r="AO312" s="734"/>
      <c r="AP312" s="728"/>
      <c r="AQ312" s="734"/>
      <c r="AR312" s="734"/>
      <c r="AS312" s="734"/>
      <c r="AT312" s="728"/>
      <c r="AU312" s="728"/>
      <c r="AV312" s="734"/>
      <c r="AW312" s="728"/>
      <c r="AX312" s="734"/>
      <c r="AY312" s="734"/>
      <c r="AZ312" s="728"/>
      <c r="BA312" s="734"/>
      <c r="BB312" s="734"/>
      <c r="BC312" s="734"/>
      <c r="BD312" s="734"/>
      <c r="BE312" s="728"/>
      <c r="BF312" s="728"/>
      <c r="BG312" s="734"/>
      <c r="BH312" s="734"/>
      <c r="BI312" s="734"/>
      <c r="BJ312" s="734"/>
      <c r="BK312" s="734"/>
      <c r="BL312" s="734"/>
      <c r="BM312" s="734"/>
      <c r="BN312" s="734"/>
      <c r="BO312" s="734"/>
      <c r="BP312" s="734"/>
      <c r="BQ312" s="734"/>
      <c r="BR312" s="734"/>
      <c r="BS312" s="728"/>
      <c r="BT312" s="734"/>
      <c r="BU312" s="728"/>
      <c r="BV312" s="734"/>
      <c r="BW312" s="734"/>
      <c r="BX312" s="734"/>
      <c r="BY312" s="734"/>
      <c r="BZ312" s="734"/>
      <c r="CA312" s="734"/>
      <c r="CB312" s="734"/>
      <c r="CC312" s="734"/>
      <c r="CD312" s="734"/>
      <c r="CE312" s="734"/>
      <c r="CF312" s="734"/>
      <c r="CG312" s="734"/>
      <c r="CH312" s="734"/>
      <c r="CI312" s="734"/>
      <c r="CJ312" s="734"/>
      <c r="CK312" s="734"/>
      <c r="CL312" s="734"/>
      <c r="CM312" s="734"/>
      <c r="CN312" s="734"/>
      <c r="CO312" s="734"/>
      <c r="CP312" s="734"/>
      <c r="CQ312" s="734"/>
      <c r="CR312" s="734"/>
      <c r="CS312" s="734"/>
      <c r="CT312" s="734"/>
    </row>
    <row r="313" spans="1:98" ht="15" customHeight="1">
      <c r="A313" s="316">
        <v>45558</v>
      </c>
      <c r="B313" s="288" t="s">
        <v>829</v>
      </c>
      <c r="C313" s="289" t="s">
        <v>830</v>
      </c>
      <c r="D313" s="417"/>
      <c r="E313" s="417"/>
      <c r="F313" s="417"/>
      <c r="G313" s="417"/>
      <c r="H313" s="417"/>
      <c r="I313" s="417"/>
      <c r="J313" s="417">
        <v>138737.62</v>
      </c>
      <c r="K313" s="417">
        <v>34233.129999999997</v>
      </c>
      <c r="L313" s="314"/>
      <c r="M313" s="314"/>
      <c r="N313" s="314"/>
      <c r="O313" s="314"/>
      <c r="P313" s="314"/>
      <c r="Q313" s="314"/>
      <c r="S313" s="417"/>
      <c r="T313" s="417"/>
      <c r="U313" s="417"/>
      <c r="V313" s="417"/>
      <c r="W313" s="417"/>
      <c r="X313" s="417"/>
      <c r="Z313" s="314"/>
      <c r="AA313" s="417"/>
      <c r="AB313" s="417"/>
      <c r="AD313" s="314"/>
      <c r="AG313" s="417"/>
      <c r="AH313" s="417"/>
      <c r="AI313" s="417"/>
      <c r="AJ313" s="417"/>
      <c r="AK313" s="314"/>
      <c r="AM313" s="314"/>
      <c r="AO313" s="417"/>
      <c r="AP313" s="417"/>
      <c r="AQ313" s="417"/>
      <c r="AR313" s="417"/>
      <c r="AS313" s="417"/>
      <c r="AV313" s="417"/>
      <c r="AX313" s="417"/>
      <c r="AY313" s="417"/>
      <c r="BA313" s="417"/>
      <c r="BB313" s="417"/>
      <c r="BC313" s="417"/>
      <c r="BD313" s="417"/>
      <c r="BE313" s="314"/>
      <c r="BG313" s="417"/>
      <c r="BH313" s="417"/>
      <c r="BI313" s="314"/>
      <c r="BJ313" s="314"/>
      <c r="BK313" s="417"/>
      <c r="BL313" s="417"/>
      <c r="BM313" s="314"/>
      <c r="BN313" s="417"/>
      <c r="BO313" s="417"/>
      <c r="BP313" s="283"/>
      <c r="BQ313" s="417"/>
      <c r="BR313" s="417"/>
      <c r="BS313" s="417"/>
      <c r="BT313" s="417"/>
      <c r="BU313" s="417"/>
      <c r="BV313" s="417"/>
      <c r="BW313" s="417"/>
      <c r="BX313" s="417"/>
      <c r="BY313" s="417"/>
      <c r="BZ313" s="417"/>
      <c r="CA313" s="417"/>
      <c r="CB313" s="417"/>
      <c r="CC313" s="417"/>
      <c r="CD313" s="417"/>
      <c r="CE313" s="417"/>
      <c r="CF313" s="417"/>
      <c r="CG313" s="417"/>
      <c r="CH313" s="417"/>
      <c r="CI313" s="417"/>
      <c r="CJ313" s="417"/>
      <c r="CK313" s="417"/>
      <c r="CL313" s="417"/>
      <c r="CM313" s="417"/>
      <c r="CN313" s="417"/>
      <c r="CO313" s="417"/>
      <c r="CP313" s="417">
        <v>1970589.95</v>
      </c>
      <c r="CQ313" s="417"/>
      <c r="CR313" s="417"/>
      <c r="CS313" s="418"/>
    </row>
    <row r="314" spans="1:98" ht="15" customHeight="1">
      <c r="A314" s="316">
        <v>45558</v>
      </c>
      <c r="B314" s="288" t="s">
        <v>831</v>
      </c>
      <c r="C314" s="289" t="s">
        <v>832</v>
      </c>
      <c r="D314" s="417"/>
      <c r="E314" s="417"/>
      <c r="F314" s="417"/>
      <c r="G314" s="417"/>
      <c r="H314" s="417"/>
      <c r="I314" s="417"/>
      <c r="J314" s="417">
        <v>2191107.4</v>
      </c>
      <c r="K314" s="417"/>
      <c r="L314" s="314"/>
      <c r="M314" s="314"/>
      <c r="N314" s="314"/>
      <c r="O314" s="314"/>
      <c r="P314" s="314"/>
      <c r="Q314" s="314"/>
      <c r="S314" s="417"/>
      <c r="T314" s="417"/>
      <c r="U314" s="417"/>
      <c r="V314" s="417"/>
      <c r="W314" s="417"/>
      <c r="X314" s="417"/>
      <c r="Z314" s="314"/>
      <c r="AA314" s="417"/>
      <c r="AB314" s="417"/>
      <c r="AD314" s="314"/>
      <c r="AG314" s="417"/>
      <c r="AH314" s="417"/>
      <c r="AI314" s="417"/>
      <c r="AJ314" s="417"/>
      <c r="AK314" s="314"/>
      <c r="AM314" s="314"/>
      <c r="AO314" s="417"/>
      <c r="AP314" s="417"/>
      <c r="AQ314" s="417"/>
      <c r="AR314" s="417"/>
      <c r="AS314" s="417"/>
      <c r="AV314" s="417"/>
      <c r="AX314" s="417"/>
      <c r="AY314" s="417"/>
      <c r="BA314" s="417"/>
      <c r="BB314" s="417"/>
      <c r="BC314" s="417"/>
      <c r="BD314" s="417"/>
      <c r="BE314" s="314"/>
      <c r="BG314" s="417"/>
      <c r="BH314" s="417"/>
      <c r="BI314" s="314"/>
      <c r="BJ314" s="314"/>
      <c r="BK314" s="417"/>
      <c r="BL314" s="417"/>
      <c r="BM314" s="314"/>
      <c r="BN314" s="417"/>
      <c r="BO314" s="417"/>
      <c r="BP314" s="417"/>
      <c r="BQ314" s="417"/>
      <c r="BR314" s="417"/>
      <c r="BS314" s="417"/>
      <c r="BT314" s="417"/>
      <c r="BU314" s="417"/>
      <c r="BV314" s="417"/>
      <c r="BW314" s="417"/>
      <c r="BX314" s="417"/>
      <c r="BY314" s="417"/>
      <c r="BZ314" s="417"/>
      <c r="CA314" s="417"/>
      <c r="CB314" s="417"/>
      <c r="CC314" s="417"/>
      <c r="CD314" s="417"/>
      <c r="CE314" s="417"/>
      <c r="CF314" s="417"/>
      <c r="CG314" s="417"/>
      <c r="CH314" s="417"/>
      <c r="CI314" s="417"/>
      <c r="CJ314" s="417"/>
      <c r="CK314" s="417"/>
      <c r="CL314" s="417"/>
      <c r="CM314" s="417"/>
      <c r="CN314" s="417"/>
      <c r="CO314" s="417"/>
      <c r="CP314" s="417">
        <v>5637166.5</v>
      </c>
      <c r="CQ314" s="417"/>
      <c r="CR314" s="417"/>
      <c r="CS314" s="418"/>
    </row>
    <row r="315" spans="1:98" s="418" customFormat="1">
      <c r="A315" s="316"/>
      <c r="B315" s="408"/>
      <c r="C315" s="426"/>
      <c r="D315" s="459"/>
      <c r="R315" s="314"/>
      <c r="Y315" s="314"/>
      <c r="AC315" s="314"/>
      <c r="AE315" s="314"/>
      <c r="AF315" s="315"/>
      <c r="AL315" s="314"/>
      <c r="AN315" s="314"/>
      <c r="AT315" s="314"/>
      <c r="AU315" s="314"/>
      <c r="AW315" s="314"/>
      <c r="AZ315" s="314"/>
      <c r="BF315" s="314"/>
      <c r="BN315" s="314"/>
      <c r="CD315" s="314"/>
      <c r="CS315" s="314"/>
    </row>
    <row r="316" spans="1:98" s="416" customFormat="1" ht="15" customHeight="1">
      <c r="A316" s="281"/>
      <c r="B316" s="288"/>
      <c r="C316" s="289" t="s">
        <v>847</v>
      </c>
      <c r="D316" s="415"/>
      <c r="E316" s="415"/>
      <c r="F316" s="415"/>
      <c r="G316" s="415"/>
      <c r="H316" s="415"/>
      <c r="I316" s="415"/>
      <c r="J316" s="415">
        <v>135751.81</v>
      </c>
      <c r="K316" s="415"/>
      <c r="L316" s="415"/>
      <c r="M316" s="415"/>
      <c r="N316" s="415"/>
      <c r="O316" s="415"/>
      <c r="P316" s="415"/>
      <c r="Q316" s="415"/>
      <c r="R316" s="282"/>
      <c r="S316" s="415"/>
      <c r="T316" s="415"/>
      <c r="U316" s="415"/>
      <c r="V316" s="415"/>
      <c r="W316" s="415"/>
      <c r="X316" s="415"/>
      <c r="Y316" s="299"/>
      <c r="Z316" s="415"/>
      <c r="AA316" s="412"/>
      <c r="AB316" s="415"/>
      <c r="AC316" s="299"/>
      <c r="AD316" s="415"/>
      <c r="AE316" s="299"/>
      <c r="AF316" s="436"/>
      <c r="AG316" s="415"/>
      <c r="AH316" s="415"/>
      <c r="AI316" s="415"/>
      <c r="AJ316" s="415"/>
      <c r="AK316" s="415"/>
      <c r="AL316" s="282"/>
      <c r="AM316" s="415"/>
      <c r="AN316" s="299"/>
      <c r="AO316" s="415"/>
      <c r="AP316" s="415"/>
      <c r="AQ316" s="415"/>
      <c r="AR316" s="415"/>
      <c r="AS316" s="415"/>
      <c r="AT316" s="299"/>
      <c r="AU316" s="299"/>
      <c r="AV316" s="415"/>
      <c r="AW316" s="299"/>
      <c r="AX316" s="415"/>
      <c r="AY316" s="415"/>
      <c r="AZ316" s="299"/>
      <c r="BA316" s="415"/>
      <c r="BB316" s="415"/>
      <c r="BC316" s="415"/>
      <c r="BD316" s="415"/>
      <c r="BE316" s="415"/>
      <c r="BF316" s="299"/>
      <c r="BG316" s="412"/>
      <c r="BH316" s="412"/>
      <c r="BI316" s="415"/>
      <c r="BJ316" s="415"/>
      <c r="BK316" s="415"/>
      <c r="BL316" s="415"/>
      <c r="BM316" s="415"/>
      <c r="BN316" s="299"/>
      <c r="BO316" s="415"/>
      <c r="BP316" s="415"/>
      <c r="BQ316" s="415"/>
      <c r="BR316" s="415"/>
      <c r="BS316" s="415"/>
      <c r="BT316" s="412"/>
      <c r="BU316" s="415"/>
      <c r="BV316" s="415"/>
      <c r="BW316" s="415"/>
      <c r="BX316" s="415"/>
      <c r="BY316" s="415"/>
      <c r="BZ316" s="415"/>
      <c r="CA316" s="415"/>
      <c r="CB316" s="415"/>
      <c r="CC316" s="415"/>
      <c r="CD316" s="299"/>
      <c r="CE316" s="415"/>
      <c r="CF316" s="415"/>
      <c r="CG316" s="415"/>
      <c r="CH316" s="415"/>
      <c r="CI316" s="415"/>
      <c r="CJ316" s="415"/>
      <c r="CK316" s="415"/>
      <c r="CL316" s="415"/>
      <c r="CM316" s="415"/>
      <c r="CN316" s="415"/>
      <c r="CO316" s="415"/>
      <c r="CP316" s="415"/>
      <c r="CQ316" s="415"/>
      <c r="CR316" s="415"/>
      <c r="CS316" s="299"/>
    </row>
    <row r="317" spans="1:98" s="418" customFormat="1">
      <c r="A317" s="316"/>
      <c r="B317" s="408"/>
      <c r="C317" s="426"/>
      <c r="D317" s="459"/>
      <c r="R317" s="314"/>
      <c r="Y317" s="314"/>
      <c r="AC317" s="314"/>
      <c r="AE317" s="314"/>
      <c r="AF317" s="315"/>
      <c r="AL317" s="314"/>
      <c r="AN317" s="314"/>
      <c r="AT317" s="314"/>
      <c r="AU317" s="314"/>
      <c r="AW317" s="314"/>
      <c r="AZ317" s="314"/>
      <c r="BF317" s="314"/>
      <c r="BN317" s="314"/>
      <c r="CD317" s="314"/>
      <c r="CS317" s="314"/>
    </row>
    <row r="318" spans="1:98" s="418" customFormat="1">
      <c r="A318" s="316"/>
      <c r="B318" s="408"/>
      <c r="C318" s="445"/>
      <c r="D318" s="459"/>
      <c r="R318" s="314"/>
      <c r="Y318" s="314"/>
      <c r="AC318" s="314"/>
      <c r="AE318" s="314"/>
      <c r="AF318" s="315"/>
      <c r="AL318" s="314"/>
      <c r="AN318" s="314"/>
      <c r="AT318" s="314"/>
      <c r="AU318" s="314"/>
      <c r="AW318" s="314"/>
      <c r="AZ318" s="314"/>
      <c r="BF318" s="314"/>
      <c r="BN318" s="314"/>
      <c r="CD318" s="314"/>
      <c r="CS318" s="314"/>
    </row>
    <row r="319" spans="1:98" s="418" customFormat="1">
      <c r="A319" s="316"/>
      <c r="B319" s="408"/>
      <c r="C319" s="445"/>
      <c r="D319" s="459"/>
      <c r="R319" s="314"/>
      <c r="Y319" s="314"/>
      <c r="AC319" s="314"/>
      <c r="AE319" s="314"/>
      <c r="AF319" s="315"/>
      <c r="AL319" s="314"/>
      <c r="AN319" s="314"/>
      <c r="AT319" s="314"/>
      <c r="AU319" s="314"/>
      <c r="AW319" s="314"/>
      <c r="AZ319" s="314"/>
      <c r="BF319" s="314"/>
      <c r="BN319" s="314"/>
      <c r="CD319" s="314"/>
      <c r="CS319" s="314"/>
    </row>
    <row r="320" spans="1:98" s="418" customFormat="1">
      <c r="A320" s="316"/>
      <c r="B320" s="408"/>
      <c r="C320" s="445"/>
      <c r="D320" s="459"/>
      <c r="R320" s="314"/>
      <c r="Y320" s="314"/>
      <c r="AC320" s="314"/>
      <c r="AE320" s="314"/>
      <c r="AF320" s="315"/>
      <c r="AL320" s="314"/>
      <c r="AN320" s="317"/>
      <c r="AT320" s="317"/>
      <c r="AU320" s="317"/>
      <c r="AW320" s="317"/>
      <c r="AZ320" s="317"/>
      <c r="BF320" s="317"/>
      <c r="BN320" s="317"/>
      <c r="CD320" s="317"/>
      <c r="CS320" s="317"/>
    </row>
    <row r="321" spans="1:97" s="418" customFormat="1">
      <c r="A321" s="316"/>
      <c r="B321" s="408"/>
      <c r="C321" s="445"/>
      <c r="D321" s="459"/>
      <c r="R321" s="317"/>
      <c r="Y321" s="317"/>
      <c r="AC321" s="317"/>
      <c r="AE321" s="317"/>
      <c r="AF321" s="315"/>
      <c r="AL321" s="314"/>
      <c r="AN321" s="317"/>
      <c r="AT321" s="317"/>
      <c r="AU321" s="317"/>
      <c r="AW321" s="317"/>
      <c r="AZ321" s="317"/>
      <c r="BF321" s="317"/>
      <c r="BN321" s="317"/>
      <c r="CD321" s="317"/>
      <c r="CS321" s="317"/>
    </row>
    <row r="322" spans="1:97" s="418" customFormat="1">
      <c r="A322" s="316"/>
      <c r="B322" s="408"/>
      <c r="C322" s="445"/>
      <c r="D322" s="459"/>
      <c r="R322" s="317"/>
      <c r="Y322" s="317"/>
      <c r="AC322" s="317"/>
      <c r="AE322" s="317"/>
      <c r="AF322" s="315"/>
      <c r="AL322" s="314"/>
      <c r="AN322" s="317"/>
      <c r="AT322" s="317"/>
      <c r="AU322" s="317"/>
      <c r="AW322" s="317"/>
      <c r="AZ322" s="317"/>
      <c r="BF322" s="317"/>
      <c r="BN322" s="317"/>
      <c r="CD322" s="317"/>
      <c r="CS322" s="317"/>
    </row>
    <row r="323" spans="1:97" s="418" customFormat="1">
      <c r="A323" s="316"/>
      <c r="B323" s="408"/>
      <c r="C323" s="445"/>
      <c r="D323" s="459"/>
      <c r="R323" s="317"/>
      <c r="Y323" s="317"/>
      <c r="AC323" s="317"/>
      <c r="AE323" s="317"/>
      <c r="AF323" s="315"/>
      <c r="AL323" s="314"/>
      <c r="AN323" s="314"/>
      <c r="AT323" s="314"/>
      <c r="AU323" s="314"/>
      <c r="AW323" s="314"/>
      <c r="AZ323" s="314"/>
      <c r="BF323" s="314"/>
      <c r="BN323" s="314"/>
      <c r="CD323" s="314"/>
      <c r="CS323" s="314"/>
    </row>
    <row r="324" spans="1:97" s="418" customFormat="1">
      <c r="A324" s="316"/>
      <c r="B324" s="408"/>
      <c r="C324" s="445"/>
      <c r="D324" s="459"/>
      <c r="F324" s="416"/>
      <c r="G324" s="416"/>
      <c r="R324" s="314"/>
      <c r="Y324" s="314"/>
      <c r="AC324" s="314"/>
      <c r="AE324" s="314"/>
      <c r="AF324" s="436"/>
      <c r="AG324" s="416"/>
      <c r="AH324" s="416"/>
      <c r="AI324" s="416"/>
      <c r="AJ324" s="416"/>
      <c r="AL324" s="314"/>
      <c r="AN324" s="314"/>
      <c r="AT324" s="314"/>
      <c r="AU324" s="314"/>
      <c r="AW324" s="314"/>
      <c r="AZ324" s="314"/>
      <c r="BF324" s="314"/>
      <c r="BN324" s="314"/>
      <c r="CD324" s="314"/>
      <c r="CS324" s="314"/>
    </row>
    <row r="325" spans="1:97" s="418" customFormat="1">
      <c r="A325" s="316"/>
      <c r="B325" s="408"/>
      <c r="C325" s="445"/>
      <c r="D325" s="459"/>
      <c r="F325" s="416"/>
      <c r="G325" s="416"/>
      <c r="R325" s="314"/>
      <c r="Y325" s="314"/>
      <c r="AC325" s="314"/>
      <c r="AE325" s="314"/>
      <c r="AF325" s="436"/>
      <c r="AG325" s="416"/>
      <c r="AH325" s="416"/>
      <c r="AI325" s="416"/>
      <c r="AJ325" s="416"/>
      <c r="AL325" s="314"/>
      <c r="AN325" s="314"/>
      <c r="AT325" s="314"/>
      <c r="AU325" s="314"/>
      <c r="AW325" s="314"/>
      <c r="AZ325" s="314"/>
      <c r="BF325" s="314"/>
      <c r="BN325" s="314"/>
      <c r="CD325" s="314"/>
      <c r="CS325" s="314"/>
    </row>
    <row r="326" spans="1:97" s="418" customFormat="1">
      <c r="A326" s="316"/>
      <c r="B326" s="408"/>
      <c r="C326" s="445"/>
      <c r="D326" s="459"/>
      <c r="F326" s="416"/>
      <c r="G326" s="416"/>
      <c r="R326" s="314"/>
      <c r="Y326" s="314"/>
      <c r="AC326" s="314"/>
      <c r="AE326" s="314"/>
      <c r="AF326" s="436"/>
      <c r="AG326" s="416"/>
      <c r="AH326" s="416"/>
      <c r="AI326" s="416"/>
      <c r="AJ326" s="416"/>
      <c r="AL326" s="314"/>
      <c r="AN326" s="314"/>
      <c r="AT326" s="314"/>
      <c r="AU326" s="314"/>
      <c r="AW326" s="314"/>
      <c r="AZ326" s="314"/>
      <c r="BF326" s="314"/>
      <c r="BN326" s="314"/>
      <c r="CD326" s="314"/>
      <c r="CS326" s="314"/>
    </row>
    <row r="327" spans="1:97" s="418" customFormat="1">
      <c r="A327" s="316"/>
      <c r="B327" s="408"/>
      <c r="C327" s="445"/>
      <c r="D327" s="459"/>
      <c r="F327" s="416"/>
      <c r="G327" s="416"/>
      <c r="R327" s="314"/>
      <c r="Y327" s="314"/>
      <c r="AC327" s="314"/>
      <c r="AE327" s="314"/>
      <c r="AF327" s="436"/>
      <c r="AG327" s="416"/>
      <c r="AH327" s="416"/>
      <c r="AI327" s="416"/>
      <c r="AJ327" s="416"/>
      <c r="AL327" s="314"/>
      <c r="AN327" s="314"/>
      <c r="AT327" s="314"/>
      <c r="AU327" s="314"/>
      <c r="AW327" s="314"/>
      <c r="AZ327" s="314"/>
      <c r="BF327" s="314"/>
      <c r="BN327" s="314"/>
      <c r="CD327" s="314"/>
      <c r="CS327" s="314"/>
    </row>
    <row r="328" spans="1:97" s="418" customFormat="1">
      <c r="A328" s="316"/>
      <c r="B328" s="408"/>
      <c r="C328" s="445"/>
      <c r="D328" s="459"/>
      <c r="F328" s="416"/>
      <c r="G328" s="416"/>
      <c r="R328" s="314"/>
      <c r="Y328" s="314"/>
      <c r="AC328" s="314"/>
      <c r="AE328" s="314"/>
      <c r="AF328" s="436"/>
      <c r="AG328" s="416"/>
      <c r="AH328" s="416"/>
      <c r="AI328" s="416"/>
      <c r="AJ328" s="416"/>
      <c r="AL328" s="314"/>
      <c r="AN328" s="314"/>
      <c r="AT328" s="314"/>
      <c r="AU328" s="314"/>
      <c r="AW328" s="314"/>
      <c r="AZ328" s="314"/>
      <c r="BF328" s="314"/>
      <c r="BN328" s="314"/>
      <c r="CD328" s="314"/>
      <c r="CS328" s="314"/>
    </row>
    <row r="329" spans="1:97" s="418" customFormat="1">
      <c r="A329" s="316"/>
      <c r="B329" s="408"/>
      <c r="C329" s="445"/>
      <c r="D329" s="459"/>
      <c r="F329" s="416"/>
      <c r="G329" s="416"/>
      <c r="R329" s="314"/>
      <c r="Y329" s="314"/>
      <c r="AC329" s="314"/>
      <c r="AE329" s="314"/>
      <c r="AF329" s="436"/>
      <c r="AG329" s="416"/>
      <c r="AH329" s="416"/>
      <c r="AI329" s="416"/>
      <c r="AJ329" s="416"/>
      <c r="AL329" s="314"/>
      <c r="AN329" s="314"/>
      <c r="AT329" s="314"/>
      <c r="AU329" s="314"/>
      <c r="AW329" s="314"/>
      <c r="AZ329" s="314"/>
      <c r="BF329" s="314"/>
      <c r="BN329" s="314"/>
      <c r="CD329" s="314"/>
      <c r="CS329" s="314"/>
    </row>
    <row r="330" spans="1:97" s="418" customFormat="1">
      <c r="A330" s="316"/>
      <c r="B330" s="408"/>
      <c r="C330" s="445"/>
      <c r="D330" s="459"/>
      <c r="R330" s="314"/>
      <c r="Y330" s="314"/>
      <c r="AC330" s="314"/>
      <c r="AE330" s="314"/>
      <c r="AF330" s="315"/>
      <c r="AL330" s="314"/>
      <c r="AN330" s="314"/>
      <c r="AT330" s="314"/>
      <c r="AU330" s="314"/>
      <c r="AW330" s="314"/>
      <c r="AZ330" s="314"/>
      <c r="BF330" s="314"/>
      <c r="BN330" s="314"/>
      <c r="CD330" s="314"/>
      <c r="CS330" s="314"/>
    </row>
    <row r="331" spans="1:97" s="418" customFormat="1">
      <c r="A331" s="316"/>
      <c r="B331" s="408"/>
      <c r="C331" s="445"/>
      <c r="D331" s="459"/>
      <c r="R331" s="314"/>
      <c r="Y331" s="314"/>
      <c r="AC331" s="314"/>
      <c r="AE331" s="314"/>
      <c r="AF331" s="315"/>
      <c r="AL331" s="314"/>
      <c r="AN331" s="314"/>
      <c r="AT331" s="314"/>
      <c r="AU331" s="314"/>
      <c r="AW331" s="314"/>
      <c r="AZ331" s="314"/>
      <c r="BF331" s="314"/>
      <c r="BN331" s="314"/>
      <c r="BV331" s="283"/>
      <c r="CD331" s="314"/>
      <c r="CS331" s="314"/>
    </row>
    <row r="332" spans="1:97">
      <c r="D332" s="425"/>
      <c r="E332" s="283"/>
      <c r="F332" s="418"/>
      <c r="G332" s="418"/>
      <c r="K332" s="418"/>
      <c r="L332" s="418"/>
      <c r="M332" s="418"/>
      <c r="N332" s="418"/>
      <c r="O332" s="418"/>
      <c r="P332" s="418"/>
      <c r="Q332" s="418"/>
      <c r="S332" s="418"/>
      <c r="T332" s="418"/>
      <c r="U332" s="418"/>
      <c r="V332" s="418"/>
      <c r="W332" s="418"/>
      <c r="X332" s="418"/>
      <c r="Z332" s="418"/>
      <c r="AA332" s="418"/>
      <c r="AB332" s="418"/>
      <c r="AD332" s="418"/>
      <c r="AG332" s="418"/>
      <c r="AH332" s="418"/>
      <c r="AI332" s="418"/>
      <c r="AJ332" s="418"/>
      <c r="AK332" s="418"/>
    </row>
    <row r="333" spans="1:97">
      <c r="C333" s="426"/>
      <c r="X333" s="418"/>
    </row>
    <row r="334" spans="1:97">
      <c r="C334" s="426"/>
      <c r="X334" s="418"/>
    </row>
    <row r="335" spans="1:97">
      <c r="C335" s="426"/>
      <c r="X335" s="418"/>
    </row>
    <row r="336" spans="1:97">
      <c r="C336" s="426"/>
      <c r="X336" s="418"/>
    </row>
    <row r="337" spans="1:97">
      <c r="C337" s="426"/>
      <c r="X337" s="418"/>
    </row>
    <row r="338" spans="1:97">
      <c r="C338" s="426"/>
      <c r="X338" s="418"/>
    </row>
    <row r="339" spans="1:97">
      <c r="C339" s="426"/>
      <c r="X339" s="418"/>
    </row>
    <row r="340" spans="1:97">
      <c r="C340" s="426"/>
      <c r="X340" s="418"/>
    </row>
    <row r="341" spans="1:97">
      <c r="C341" s="426"/>
      <c r="X341" s="418"/>
    </row>
    <row r="342" spans="1:97">
      <c r="C342" s="426"/>
      <c r="X342" s="418"/>
    </row>
    <row r="343" spans="1:97">
      <c r="C343" s="426"/>
      <c r="X343" s="418"/>
    </row>
    <row r="344" spans="1:97">
      <c r="C344" s="426"/>
      <c r="X344" s="418"/>
    </row>
    <row r="345" spans="1:97">
      <c r="C345" s="426"/>
      <c r="X345" s="418"/>
    </row>
    <row r="346" spans="1:97">
      <c r="C346" s="426"/>
      <c r="X346" s="418"/>
    </row>
    <row r="347" spans="1:97" s="418" customFormat="1">
      <c r="A347" s="316"/>
      <c r="B347" s="408"/>
      <c r="C347" s="426"/>
      <c r="E347" s="313"/>
      <c r="F347" s="313"/>
      <c r="G347" s="313"/>
      <c r="K347" s="313"/>
      <c r="L347" s="313"/>
      <c r="M347" s="313"/>
      <c r="N347" s="313"/>
      <c r="O347" s="313"/>
      <c r="P347" s="313"/>
      <c r="Q347" s="313"/>
      <c r="R347" s="314"/>
      <c r="S347" s="313"/>
      <c r="T347" s="313"/>
      <c r="U347" s="313"/>
      <c r="V347" s="313"/>
      <c r="W347" s="313"/>
      <c r="Y347" s="314"/>
      <c r="Z347" s="313"/>
      <c r="AA347" s="313"/>
      <c r="AB347" s="313"/>
      <c r="AC347" s="314"/>
      <c r="AD347" s="313"/>
      <c r="AE347" s="314"/>
      <c r="AF347" s="315"/>
      <c r="AG347" s="313"/>
      <c r="AH347" s="313"/>
      <c r="AI347" s="313"/>
      <c r="AJ347" s="313"/>
      <c r="AK347" s="313"/>
      <c r="AL347" s="314"/>
      <c r="AN347" s="314"/>
      <c r="AT347" s="314"/>
      <c r="AU347" s="314"/>
      <c r="AW347" s="314"/>
      <c r="AZ347" s="314"/>
      <c r="BF347" s="314"/>
      <c r="BN347" s="314"/>
      <c r="CD347" s="314"/>
      <c r="CS347" s="314"/>
    </row>
    <row r="348" spans="1:97" s="418" customFormat="1">
      <c r="A348" s="316"/>
      <c r="B348" s="408"/>
      <c r="C348" s="426"/>
      <c r="D348" s="459"/>
      <c r="R348" s="314"/>
      <c r="Y348" s="314"/>
      <c r="AC348" s="314"/>
      <c r="AE348" s="314"/>
      <c r="AF348" s="315"/>
      <c r="AL348" s="314"/>
      <c r="AN348" s="314"/>
      <c r="AT348" s="314"/>
      <c r="AU348" s="314"/>
      <c r="AW348" s="314"/>
      <c r="AZ348" s="314"/>
      <c r="BF348" s="314"/>
      <c r="BN348" s="314"/>
      <c r="CD348" s="314"/>
      <c r="CS348" s="314"/>
    </row>
    <row r="349" spans="1:97" s="418" customFormat="1">
      <c r="A349" s="316"/>
      <c r="B349" s="408"/>
      <c r="C349" s="426"/>
      <c r="D349" s="459"/>
      <c r="R349" s="314"/>
      <c r="Y349" s="314"/>
      <c r="AC349" s="314"/>
      <c r="AE349" s="314"/>
      <c r="AF349" s="315"/>
      <c r="AL349" s="314"/>
      <c r="AN349" s="314"/>
      <c r="AT349" s="314"/>
      <c r="AU349" s="314"/>
      <c r="AW349" s="314"/>
      <c r="AZ349" s="314"/>
      <c r="BF349" s="314"/>
      <c r="BN349" s="314"/>
      <c r="CD349" s="314"/>
      <c r="CS349" s="314"/>
    </row>
    <row r="350" spans="1:97" s="418" customFormat="1">
      <c r="A350" s="316"/>
      <c r="B350" s="408"/>
      <c r="C350" s="426"/>
      <c r="D350" s="459"/>
      <c r="R350" s="314"/>
      <c r="Y350" s="314"/>
      <c r="AC350" s="314"/>
      <c r="AE350" s="314"/>
      <c r="AF350" s="315"/>
      <c r="AL350" s="314"/>
      <c r="AN350" s="314"/>
      <c r="AT350" s="314"/>
      <c r="AU350" s="314"/>
      <c r="AW350" s="314"/>
      <c r="AZ350" s="314"/>
      <c r="BF350" s="314"/>
      <c r="BN350" s="314"/>
      <c r="CD350" s="314"/>
      <c r="CS350" s="314"/>
    </row>
    <row r="351" spans="1:97" s="418" customFormat="1">
      <c r="A351" s="316"/>
      <c r="B351" s="408"/>
      <c r="C351" s="426"/>
      <c r="D351" s="459"/>
      <c r="R351" s="314"/>
      <c r="Y351" s="314"/>
      <c r="AC351" s="314"/>
      <c r="AE351" s="314"/>
      <c r="AF351" s="315"/>
      <c r="AL351" s="314"/>
      <c r="AN351" s="314"/>
      <c r="AT351" s="314"/>
      <c r="AU351" s="314"/>
      <c r="AW351" s="314"/>
      <c r="AZ351" s="314"/>
      <c r="BF351" s="314"/>
      <c r="BN351" s="314"/>
      <c r="CD351" s="314"/>
      <c r="CS351" s="314"/>
    </row>
    <row r="352" spans="1:97" s="418" customFormat="1">
      <c r="A352" s="316"/>
      <c r="B352" s="408"/>
      <c r="C352" s="426"/>
      <c r="D352" s="459"/>
      <c r="R352" s="314"/>
      <c r="Y352" s="314"/>
      <c r="AC352" s="314"/>
      <c r="AE352" s="314"/>
      <c r="AF352" s="315"/>
      <c r="AL352" s="314"/>
      <c r="AN352" s="314"/>
      <c r="AT352" s="314"/>
      <c r="AU352" s="314"/>
      <c r="AW352" s="314"/>
      <c r="AZ352" s="314"/>
      <c r="BF352" s="314"/>
      <c r="BN352" s="314"/>
      <c r="CD352" s="314"/>
      <c r="CS352" s="314"/>
    </row>
    <row r="353" spans="1:97" s="418" customFormat="1">
      <c r="A353" s="316"/>
      <c r="B353" s="408"/>
      <c r="C353" s="426"/>
      <c r="R353" s="314"/>
      <c r="Y353" s="314"/>
      <c r="AC353" s="314"/>
      <c r="AE353" s="314"/>
      <c r="AF353" s="315"/>
      <c r="AL353" s="314"/>
      <c r="AN353" s="314"/>
      <c r="AT353" s="314"/>
      <c r="AU353" s="314"/>
      <c r="AW353" s="314"/>
      <c r="AZ353" s="314"/>
      <c r="BF353" s="314"/>
      <c r="BN353" s="314"/>
      <c r="CD353" s="314"/>
      <c r="CS353" s="314"/>
    </row>
    <row r="354" spans="1:97" s="418" customFormat="1">
      <c r="A354" s="316"/>
      <c r="B354" s="408"/>
      <c r="C354" s="426"/>
      <c r="D354" s="424"/>
      <c r="E354" s="416"/>
      <c r="R354" s="314"/>
      <c r="Y354" s="314"/>
      <c r="AC354" s="314"/>
      <c r="AE354" s="314"/>
      <c r="AF354" s="315"/>
      <c r="AL354" s="314"/>
      <c r="AN354" s="314"/>
      <c r="AT354" s="314"/>
      <c r="AU354" s="314"/>
      <c r="AW354" s="314"/>
      <c r="AZ354" s="314"/>
      <c r="BF354" s="314"/>
      <c r="BN354" s="314"/>
      <c r="CD354" s="314"/>
      <c r="CS354" s="314"/>
    </row>
    <row r="355" spans="1:97" s="418" customFormat="1">
      <c r="A355" s="316"/>
      <c r="B355" s="408"/>
      <c r="C355" s="426"/>
      <c r="D355" s="459"/>
      <c r="R355" s="314"/>
      <c r="Y355" s="314"/>
      <c r="AC355" s="314"/>
      <c r="AE355" s="314"/>
      <c r="AF355" s="315"/>
      <c r="AL355" s="314"/>
      <c r="AN355" s="314"/>
      <c r="AT355" s="314"/>
      <c r="AU355" s="314"/>
      <c r="AW355" s="314"/>
      <c r="AZ355" s="314"/>
      <c r="BF355" s="314"/>
      <c r="BN355" s="314"/>
      <c r="CD355" s="314"/>
      <c r="CS355" s="314"/>
    </row>
    <row r="356" spans="1:97" s="418" customFormat="1">
      <c r="A356" s="316"/>
      <c r="B356" s="408"/>
      <c r="C356" s="426"/>
      <c r="D356" s="459"/>
      <c r="R356" s="314"/>
      <c r="Y356" s="314"/>
      <c r="AC356" s="314"/>
      <c r="AE356" s="314"/>
      <c r="AF356" s="315"/>
      <c r="AL356" s="314"/>
      <c r="AN356" s="314"/>
      <c r="AT356" s="314"/>
      <c r="AU356" s="314"/>
      <c r="AW356" s="314"/>
      <c r="AZ356" s="314"/>
      <c r="BF356" s="314"/>
      <c r="BN356" s="314"/>
      <c r="CD356" s="314"/>
      <c r="CS356" s="314"/>
    </row>
    <row r="357" spans="1:97" s="418" customFormat="1">
      <c r="A357" s="316"/>
      <c r="B357" s="408"/>
      <c r="C357" s="426"/>
      <c r="D357" s="459"/>
      <c r="R357" s="314"/>
      <c r="Y357" s="314"/>
      <c r="AC357" s="314"/>
      <c r="AE357" s="314"/>
      <c r="AF357" s="315"/>
      <c r="AL357" s="314"/>
      <c r="AN357" s="314"/>
      <c r="AT357" s="314"/>
      <c r="AU357" s="314"/>
      <c r="AW357" s="314"/>
      <c r="AZ357" s="314"/>
      <c r="BF357" s="314"/>
      <c r="BN357" s="314"/>
      <c r="CD357" s="314"/>
      <c r="CS357" s="314"/>
    </row>
    <row r="358" spans="1:97" s="418" customFormat="1">
      <c r="A358" s="316"/>
      <c r="B358" s="408"/>
      <c r="C358" s="426"/>
      <c r="R358" s="314"/>
      <c r="Y358" s="314"/>
      <c r="AC358" s="314"/>
      <c r="AE358" s="314"/>
      <c r="AF358" s="315"/>
      <c r="AL358" s="314"/>
      <c r="AN358" s="314"/>
      <c r="AT358" s="314"/>
      <c r="AU358" s="314"/>
      <c r="AW358" s="314"/>
      <c r="AZ358" s="314"/>
      <c r="BF358" s="314"/>
      <c r="BN358" s="314"/>
      <c r="CD358" s="314"/>
      <c r="CS358" s="314"/>
    </row>
    <row r="359" spans="1:97" s="418" customFormat="1">
      <c r="A359" s="316"/>
      <c r="B359" s="408"/>
      <c r="C359" s="426"/>
      <c r="D359" s="459"/>
      <c r="R359" s="314"/>
      <c r="Y359" s="314"/>
      <c r="AC359" s="314"/>
      <c r="AE359" s="314"/>
      <c r="AF359" s="315"/>
      <c r="AL359" s="314"/>
      <c r="AN359" s="314"/>
      <c r="AT359" s="314"/>
      <c r="AU359" s="314"/>
      <c r="AW359" s="314"/>
      <c r="AZ359" s="314"/>
      <c r="BF359" s="314"/>
      <c r="BN359" s="314"/>
      <c r="CD359" s="314"/>
      <c r="CS359" s="314"/>
    </row>
    <row r="360" spans="1:97" s="418" customFormat="1">
      <c r="A360" s="316"/>
      <c r="B360" s="408"/>
      <c r="C360" s="426"/>
      <c r="D360" s="459"/>
      <c r="R360" s="314"/>
      <c r="Y360" s="314"/>
      <c r="AC360" s="314"/>
      <c r="AE360" s="314"/>
      <c r="AF360" s="315"/>
      <c r="AL360" s="314"/>
      <c r="AN360" s="314"/>
      <c r="AT360" s="314"/>
      <c r="AU360" s="314"/>
      <c r="AW360" s="314"/>
      <c r="AZ360" s="314"/>
      <c r="BF360" s="314"/>
      <c r="BN360" s="314"/>
      <c r="CD360" s="314"/>
      <c r="CS360" s="314"/>
    </row>
    <row r="361" spans="1:97" s="418" customFormat="1">
      <c r="A361" s="316"/>
      <c r="B361" s="408"/>
      <c r="C361" s="426"/>
      <c r="D361" s="459"/>
      <c r="R361" s="314"/>
      <c r="Y361" s="314"/>
      <c r="AC361" s="314"/>
      <c r="AE361" s="314"/>
      <c r="AF361" s="315"/>
      <c r="AL361" s="314"/>
      <c r="AN361" s="314"/>
      <c r="AT361" s="314"/>
      <c r="AU361" s="314"/>
      <c r="AW361" s="314"/>
      <c r="AZ361" s="314"/>
      <c r="BF361" s="314"/>
      <c r="BN361" s="314"/>
      <c r="CD361" s="314"/>
      <c r="CS361" s="314"/>
    </row>
    <row r="362" spans="1:97" s="418" customFormat="1" ht="24" customHeight="1">
      <c r="A362" s="316"/>
      <c r="B362" s="408"/>
      <c r="C362" s="426"/>
      <c r="R362" s="314"/>
      <c r="Y362" s="314"/>
      <c r="AC362" s="314"/>
      <c r="AE362" s="314"/>
      <c r="AF362" s="315"/>
      <c r="AL362" s="314"/>
      <c r="AN362" s="314"/>
      <c r="AT362" s="314"/>
      <c r="AU362" s="314"/>
      <c r="AW362" s="314"/>
      <c r="AZ362" s="314"/>
      <c r="BF362" s="314"/>
      <c r="BN362" s="314"/>
      <c r="CD362" s="314"/>
      <c r="CS362" s="314"/>
    </row>
    <row r="363" spans="1:97" s="418" customFormat="1">
      <c r="A363" s="316"/>
      <c r="B363" s="408"/>
      <c r="C363" s="426"/>
      <c r="R363" s="314"/>
      <c r="Y363" s="314"/>
      <c r="AC363" s="314"/>
      <c r="AE363" s="314"/>
      <c r="AF363" s="315"/>
      <c r="AL363" s="314"/>
      <c r="AN363" s="314"/>
      <c r="AT363" s="314"/>
      <c r="AU363" s="314"/>
      <c r="AW363" s="314"/>
      <c r="AZ363" s="314"/>
      <c r="BF363" s="314"/>
      <c r="BN363" s="314"/>
      <c r="CD363" s="314"/>
      <c r="CS363" s="314"/>
    </row>
    <row r="364" spans="1:97" s="418" customFormat="1">
      <c r="A364" s="316"/>
      <c r="B364" s="408"/>
      <c r="C364" s="426"/>
      <c r="R364" s="314"/>
      <c r="Y364" s="314"/>
      <c r="AC364" s="314"/>
      <c r="AE364" s="314"/>
      <c r="AF364" s="315"/>
      <c r="AL364" s="314"/>
      <c r="AN364" s="314"/>
      <c r="AT364" s="314"/>
      <c r="AU364" s="314"/>
      <c r="AW364" s="314"/>
      <c r="AZ364" s="314"/>
      <c r="BF364" s="314"/>
      <c r="BN364" s="314"/>
      <c r="CD364" s="314"/>
      <c r="CS364" s="314"/>
    </row>
    <row r="365" spans="1:97" s="418" customFormat="1">
      <c r="A365" s="316"/>
      <c r="B365" s="408"/>
      <c r="C365" s="426"/>
      <c r="R365" s="314"/>
      <c r="Y365" s="314"/>
      <c r="AC365" s="314"/>
      <c r="AE365" s="314"/>
      <c r="AF365" s="315"/>
      <c r="AL365" s="314"/>
      <c r="AN365" s="314"/>
      <c r="AT365" s="314"/>
      <c r="AU365" s="314"/>
      <c r="AW365" s="314"/>
      <c r="AZ365" s="314"/>
      <c r="BF365" s="314"/>
      <c r="BN365" s="314"/>
      <c r="CD365" s="314"/>
      <c r="CS365" s="314"/>
    </row>
    <row r="366" spans="1:97" s="418" customFormat="1">
      <c r="A366" s="316"/>
      <c r="B366" s="408"/>
      <c r="C366" s="426"/>
      <c r="R366" s="314"/>
      <c r="Y366" s="314"/>
      <c r="AC366" s="314"/>
      <c r="AE366" s="314"/>
      <c r="AF366" s="315"/>
      <c r="AL366" s="314"/>
      <c r="AN366" s="314"/>
      <c r="AT366" s="314"/>
      <c r="AU366" s="314"/>
      <c r="AW366" s="314"/>
      <c r="AZ366" s="314"/>
      <c r="BF366" s="314"/>
      <c r="BN366" s="314"/>
      <c r="CD366" s="314"/>
      <c r="CS366" s="314"/>
    </row>
    <row r="367" spans="1:97" s="418" customFormat="1">
      <c r="A367" s="316"/>
      <c r="B367" s="408"/>
      <c r="C367" s="426"/>
      <c r="R367" s="314"/>
      <c r="Y367" s="314"/>
      <c r="AC367" s="314"/>
      <c r="AE367" s="314"/>
      <c r="AF367" s="315"/>
      <c r="AL367" s="314"/>
      <c r="AN367" s="314"/>
      <c r="AT367" s="314"/>
      <c r="AU367" s="314"/>
      <c r="AW367" s="314"/>
      <c r="AZ367" s="314"/>
      <c r="BF367" s="314"/>
      <c r="BN367" s="314"/>
      <c r="CD367" s="314"/>
      <c r="CS367" s="314"/>
    </row>
    <row r="368" spans="1:97" s="418" customFormat="1">
      <c r="A368" s="316"/>
      <c r="B368" s="408"/>
      <c r="C368" s="426"/>
      <c r="D368" s="459"/>
      <c r="R368" s="314"/>
      <c r="Y368" s="314"/>
      <c r="AC368" s="314"/>
      <c r="AE368" s="314"/>
      <c r="AF368" s="315"/>
      <c r="AL368" s="314"/>
      <c r="AN368" s="314"/>
      <c r="AT368" s="314"/>
      <c r="AU368" s="314"/>
      <c r="AW368" s="314"/>
      <c r="AZ368" s="314"/>
      <c r="BF368" s="314"/>
      <c r="BN368" s="314"/>
      <c r="CD368" s="314"/>
      <c r="CS368" s="314"/>
    </row>
    <row r="369" spans="1:97" s="418" customFormat="1">
      <c r="A369" s="316"/>
      <c r="B369" s="408"/>
      <c r="C369" s="426"/>
      <c r="D369" s="459"/>
      <c r="R369" s="314"/>
      <c r="Y369" s="314"/>
      <c r="AC369" s="314"/>
      <c r="AE369" s="314"/>
      <c r="AF369" s="315"/>
      <c r="AL369" s="314"/>
      <c r="AN369" s="314"/>
      <c r="AT369" s="314"/>
      <c r="AU369" s="314"/>
      <c r="AW369" s="314"/>
      <c r="AZ369" s="314"/>
      <c r="BF369" s="314"/>
      <c r="BN369" s="314"/>
      <c r="CD369" s="314"/>
      <c r="CS369" s="314"/>
    </row>
    <row r="370" spans="1:97" s="418" customFormat="1">
      <c r="A370" s="316"/>
      <c r="B370" s="408"/>
      <c r="C370" s="426"/>
      <c r="D370" s="459"/>
      <c r="R370" s="314"/>
      <c r="Y370" s="314"/>
      <c r="AC370" s="314"/>
      <c r="AE370" s="314"/>
      <c r="AF370" s="315"/>
      <c r="AL370" s="314"/>
      <c r="AN370" s="314"/>
      <c r="AT370" s="314"/>
      <c r="AU370" s="314"/>
      <c r="AW370" s="314"/>
      <c r="AZ370" s="314"/>
      <c r="BF370" s="314"/>
      <c r="BN370" s="314"/>
      <c r="CD370" s="314"/>
      <c r="CS370" s="314"/>
    </row>
    <row r="371" spans="1:97" s="418" customFormat="1">
      <c r="A371" s="316"/>
      <c r="B371" s="408"/>
      <c r="C371" s="426"/>
      <c r="D371" s="459"/>
      <c r="R371" s="314"/>
      <c r="Y371" s="314"/>
      <c r="AC371" s="314"/>
      <c r="AE371" s="314"/>
      <c r="AF371" s="315"/>
      <c r="AL371" s="314"/>
      <c r="AN371" s="314"/>
      <c r="AT371" s="314"/>
      <c r="AU371" s="314"/>
      <c r="AW371" s="314"/>
      <c r="AZ371" s="314"/>
      <c r="BF371" s="314"/>
      <c r="BN371" s="314"/>
      <c r="CD371" s="314"/>
      <c r="CS371" s="314"/>
    </row>
    <row r="372" spans="1:97" s="418" customFormat="1">
      <c r="A372" s="316"/>
      <c r="B372" s="408"/>
      <c r="C372" s="426"/>
      <c r="R372" s="314"/>
      <c r="Y372" s="314"/>
      <c r="AC372" s="314"/>
      <c r="AE372" s="314"/>
      <c r="AF372" s="315"/>
      <c r="AL372" s="314"/>
      <c r="AN372" s="314"/>
      <c r="AT372" s="314"/>
      <c r="AU372" s="314"/>
      <c r="AW372" s="314"/>
      <c r="AZ372" s="314"/>
      <c r="BF372" s="314"/>
      <c r="BN372" s="314"/>
      <c r="CD372" s="314"/>
      <c r="CS372" s="314"/>
    </row>
    <row r="373" spans="1:97" s="418" customFormat="1">
      <c r="A373" s="316"/>
      <c r="B373" s="408"/>
      <c r="C373" s="426"/>
      <c r="R373" s="314"/>
      <c r="Y373" s="314"/>
      <c r="AC373" s="314"/>
      <c r="AE373" s="314"/>
      <c r="AF373" s="315"/>
      <c r="AL373" s="314"/>
      <c r="AN373" s="314"/>
      <c r="AT373" s="314"/>
      <c r="AU373" s="314"/>
      <c r="AW373" s="314"/>
      <c r="AZ373" s="314"/>
      <c r="BF373" s="314"/>
      <c r="BN373" s="314"/>
      <c r="CD373" s="314"/>
      <c r="CS373" s="314"/>
    </row>
    <row r="374" spans="1:97" s="418" customFormat="1">
      <c r="A374" s="316"/>
      <c r="B374" s="408"/>
      <c r="C374" s="426"/>
      <c r="R374" s="314"/>
      <c r="Y374" s="314"/>
      <c r="AC374" s="314"/>
      <c r="AE374" s="314"/>
      <c r="AF374" s="315"/>
      <c r="AL374" s="314"/>
      <c r="AN374" s="314"/>
      <c r="AT374" s="314"/>
      <c r="AU374" s="314"/>
      <c r="AW374" s="314"/>
      <c r="AZ374" s="314"/>
      <c r="BF374" s="314"/>
      <c r="BN374" s="314"/>
      <c r="CD374" s="314"/>
      <c r="CS374" s="314"/>
    </row>
    <row r="375" spans="1:97" s="418" customFormat="1">
      <c r="A375" s="316"/>
      <c r="B375" s="408"/>
      <c r="C375" s="426"/>
      <c r="R375" s="314"/>
      <c r="Y375" s="314"/>
      <c r="AC375" s="314"/>
      <c r="AE375" s="314"/>
      <c r="AF375" s="315"/>
      <c r="AL375" s="314"/>
      <c r="AN375" s="314"/>
      <c r="AT375" s="314"/>
      <c r="AU375" s="314"/>
      <c r="AW375" s="314"/>
      <c r="AZ375" s="314"/>
      <c r="BF375" s="314"/>
      <c r="BN375" s="314"/>
      <c r="CD375" s="314"/>
      <c r="CS375" s="314"/>
    </row>
    <row r="376" spans="1:97" s="418" customFormat="1">
      <c r="A376" s="316"/>
      <c r="B376" s="408"/>
      <c r="C376" s="426"/>
      <c r="R376" s="314"/>
      <c r="Y376" s="314"/>
      <c r="AC376" s="314"/>
      <c r="AE376" s="314"/>
      <c r="AF376" s="315"/>
      <c r="AL376" s="314"/>
      <c r="AN376" s="314"/>
      <c r="AT376" s="314"/>
      <c r="AU376" s="314"/>
      <c r="AW376" s="314"/>
      <c r="AZ376" s="314"/>
      <c r="BF376" s="314"/>
      <c r="BN376" s="314"/>
      <c r="CD376" s="314"/>
      <c r="CS376" s="314"/>
    </row>
    <row r="377" spans="1:97" s="418" customFormat="1">
      <c r="A377" s="316"/>
      <c r="B377" s="408"/>
      <c r="C377" s="426"/>
      <c r="R377" s="314"/>
      <c r="Y377" s="314"/>
      <c r="AC377" s="314"/>
      <c r="AE377" s="314"/>
      <c r="AF377" s="315"/>
      <c r="AL377" s="314"/>
      <c r="AN377" s="314"/>
      <c r="AT377" s="314"/>
      <c r="AU377" s="314"/>
      <c r="AW377" s="314"/>
      <c r="AZ377" s="314"/>
      <c r="BF377" s="314"/>
      <c r="BN377" s="314"/>
      <c r="CD377" s="314"/>
      <c r="CS377" s="314"/>
    </row>
    <row r="378" spans="1:97" s="418" customFormat="1">
      <c r="A378" s="316"/>
      <c r="B378" s="408"/>
      <c r="C378" s="426"/>
      <c r="R378" s="314"/>
      <c r="Y378" s="314"/>
      <c r="AC378" s="314"/>
      <c r="AE378" s="314"/>
      <c r="AF378" s="315"/>
      <c r="AL378" s="314"/>
      <c r="AN378" s="314"/>
      <c r="AT378" s="314"/>
      <c r="AU378" s="314"/>
      <c r="AW378" s="314"/>
      <c r="AZ378" s="314"/>
      <c r="BF378" s="314"/>
      <c r="BN378" s="314"/>
      <c r="CD378" s="314"/>
      <c r="CS378" s="314"/>
    </row>
    <row r="379" spans="1:97" s="418" customFormat="1">
      <c r="A379" s="316"/>
      <c r="B379" s="408"/>
      <c r="C379" s="426"/>
      <c r="R379" s="314"/>
      <c r="Y379" s="314"/>
      <c r="AC379" s="314"/>
      <c r="AE379" s="314"/>
      <c r="AF379" s="315"/>
      <c r="AL379" s="314"/>
      <c r="AN379" s="314"/>
      <c r="AT379" s="314"/>
      <c r="AU379" s="314"/>
      <c r="AW379" s="314"/>
      <c r="AZ379" s="314"/>
      <c r="BF379" s="314"/>
      <c r="BN379" s="314"/>
      <c r="CD379" s="314"/>
      <c r="CS379" s="314"/>
    </row>
    <row r="380" spans="1:97" s="418" customFormat="1">
      <c r="A380" s="316"/>
      <c r="B380" s="408"/>
      <c r="C380" s="426"/>
      <c r="R380" s="314"/>
      <c r="Y380" s="314"/>
      <c r="AC380" s="314"/>
      <c r="AE380" s="314"/>
      <c r="AF380" s="315"/>
      <c r="AL380" s="314"/>
      <c r="AN380" s="314"/>
      <c r="AT380" s="314"/>
      <c r="AU380" s="314"/>
      <c r="AW380" s="314"/>
      <c r="AZ380" s="314"/>
      <c r="BF380" s="314"/>
      <c r="BN380" s="314"/>
      <c r="CD380" s="314"/>
      <c r="CS380" s="314"/>
    </row>
    <row r="381" spans="1:97" s="418" customFormat="1">
      <c r="A381" s="316"/>
      <c r="B381" s="408"/>
      <c r="C381" s="426"/>
      <c r="R381" s="314"/>
      <c r="Y381" s="314"/>
      <c r="AC381" s="314"/>
      <c r="AE381" s="314"/>
      <c r="AF381" s="315"/>
      <c r="AL381" s="314"/>
      <c r="AN381" s="314"/>
      <c r="AT381" s="314"/>
      <c r="AU381" s="314"/>
      <c r="AW381" s="314"/>
      <c r="AZ381" s="314"/>
      <c r="BF381" s="314"/>
      <c r="BN381" s="314"/>
      <c r="CD381" s="314"/>
      <c r="CS381" s="314"/>
    </row>
    <row r="382" spans="1:97" s="418" customFormat="1">
      <c r="A382" s="316"/>
      <c r="B382" s="408"/>
      <c r="C382" s="426"/>
      <c r="R382" s="314"/>
      <c r="Y382" s="314"/>
      <c r="AC382" s="314"/>
      <c r="AE382" s="314"/>
      <c r="AF382" s="315"/>
      <c r="AL382" s="314"/>
      <c r="AN382" s="314"/>
      <c r="AT382" s="314"/>
      <c r="AU382" s="314"/>
      <c r="AW382" s="314"/>
      <c r="AZ382" s="314"/>
      <c r="BF382" s="314"/>
      <c r="BN382" s="314"/>
      <c r="CD382" s="314"/>
      <c r="CS382" s="314"/>
    </row>
    <row r="383" spans="1:97" s="418" customFormat="1">
      <c r="A383" s="316"/>
      <c r="B383" s="408"/>
      <c r="C383" s="426"/>
      <c r="R383" s="314"/>
      <c r="Y383" s="314"/>
      <c r="AC383" s="314"/>
      <c r="AE383" s="314"/>
      <c r="AF383" s="315"/>
      <c r="AL383" s="314"/>
      <c r="AN383" s="314"/>
      <c r="AT383" s="314"/>
      <c r="AU383" s="314"/>
      <c r="AW383" s="314"/>
      <c r="AZ383" s="314"/>
      <c r="BF383" s="314"/>
      <c r="BN383" s="314"/>
      <c r="CD383" s="314"/>
      <c r="CS383" s="314"/>
    </row>
    <row r="384" spans="1:97" s="418" customFormat="1">
      <c r="A384" s="316"/>
      <c r="B384" s="408"/>
      <c r="C384" s="426"/>
      <c r="R384" s="314"/>
      <c r="Y384" s="314"/>
      <c r="AC384" s="314"/>
      <c r="AE384" s="314"/>
      <c r="AF384" s="315"/>
      <c r="AL384" s="314"/>
      <c r="AN384" s="314"/>
      <c r="AT384" s="314"/>
      <c r="AU384" s="314"/>
      <c r="AW384" s="314"/>
      <c r="AZ384" s="314"/>
      <c r="BF384" s="314"/>
      <c r="BN384" s="314"/>
      <c r="CD384" s="314"/>
      <c r="CS384" s="314"/>
    </row>
    <row r="385" spans="1:97" s="418" customFormat="1">
      <c r="A385" s="316"/>
      <c r="B385" s="427"/>
      <c r="C385" s="426"/>
      <c r="D385" s="459"/>
      <c r="R385" s="314"/>
      <c r="Y385" s="314"/>
      <c r="AC385" s="314"/>
      <c r="AE385" s="314"/>
      <c r="AF385" s="315"/>
      <c r="AL385" s="314"/>
      <c r="AN385" s="314"/>
      <c r="AT385" s="314"/>
      <c r="AU385" s="314"/>
      <c r="AW385" s="314"/>
      <c r="AZ385" s="314"/>
      <c r="BF385" s="314"/>
      <c r="BN385" s="314"/>
      <c r="CD385" s="314"/>
      <c r="CS385" s="314"/>
    </row>
    <row r="386" spans="1:97" s="418" customFormat="1">
      <c r="A386" s="316"/>
      <c r="B386" s="427"/>
      <c r="C386" s="426"/>
      <c r="D386" s="459"/>
      <c r="R386" s="314"/>
      <c r="Y386" s="314"/>
      <c r="AC386" s="314"/>
      <c r="AE386" s="314"/>
      <c r="AF386" s="315"/>
      <c r="AL386" s="314"/>
      <c r="AN386" s="314"/>
      <c r="AT386" s="314"/>
      <c r="AU386" s="314"/>
      <c r="AW386" s="314"/>
      <c r="AZ386" s="314"/>
      <c r="BF386" s="314"/>
      <c r="BN386" s="314"/>
      <c r="CD386" s="314"/>
      <c r="CS386" s="314"/>
    </row>
    <row r="387" spans="1:97" s="418" customFormat="1">
      <c r="A387" s="316"/>
      <c r="B387" s="408"/>
      <c r="C387" s="426"/>
      <c r="R387" s="314"/>
      <c r="Y387" s="314"/>
      <c r="AC387" s="314"/>
      <c r="AE387" s="314"/>
      <c r="AF387" s="315"/>
      <c r="AL387" s="314"/>
      <c r="AN387" s="314"/>
      <c r="AT387" s="314"/>
      <c r="AU387" s="314"/>
      <c r="AW387" s="314"/>
      <c r="AZ387" s="314"/>
      <c r="BF387" s="314"/>
      <c r="BN387" s="314"/>
      <c r="CD387" s="314"/>
      <c r="CS387" s="314"/>
    </row>
    <row r="388" spans="1:97" s="418" customFormat="1">
      <c r="A388" s="316"/>
      <c r="B388" s="408"/>
      <c r="C388" s="426"/>
      <c r="R388" s="314"/>
      <c r="Y388" s="314"/>
      <c r="AC388" s="314"/>
      <c r="AE388" s="314"/>
      <c r="AF388" s="315"/>
      <c r="AL388" s="314"/>
      <c r="AN388" s="314"/>
      <c r="AT388" s="314"/>
      <c r="AU388" s="314"/>
      <c r="AW388" s="314"/>
      <c r="AZ388" s="314"/>
      <c r="BF388" s="314"/>
      <c r="BN388" s="314"/>
      <c r="CD388" s="314"/>
      <c r="CS388" s="314"/>
    </row>
    <row r="389" spans="1:97" s="418" customFormat="1">
      <c r="A389" s="316"/>
      <c r="B389" s="408"/>
      <c r="C389" s="426"/>
      <c r="R389" s="314"/>
      <c r="Y389" s="314"/>
      <c r="AC389" s="314"/>
      <c r="AE389" s="314"/>
      <c r="AF389" s="315"/>
      <c r="AL389" s="314"/>
      <c r="AN389" s="314"/>
      <c r="AT389" s="314"/>
      <c r="AU389" s="314"/>
      <c r="AW389" s="314"/>
      <c r="AZ389" s="314"/>
      <c r="BF389" s="314"/>
      <c r="BN389" s="314"/>
      <c r="CD389" s="314"/>
      <c r="CS389" s="314"/>
    </row>
    <row r="390" spans="1:97" s="418" customFormat="1">
      <c r="A390" s="316"/>
      <c r="B390" s="408"/>
      <c r="C390" s="426"/>
      <c r="R390" s="314"/>
      <c r="Y390" s="314"/>
      <c r="AC390" s="314"/>
      <c r="AE390" s="314"/>
      <c r="AF390" s="315"/>
      <c r="AL390" s="314"/>
      <c r="AN390" s="314"/>
      <c r="AT390" s="314"/>
      <c r="AU390" s="314"/>
      <c r="AW390" s="314"/>
      <c r="AZ390" s="314"/>
      <c r="BF390" s="314"/>
      <c r="BN390" s="314"/>
      <c r="CD390" s="314"/>
      <c r="CS390" s="314"/>
    </row>
    <row r="391" spans="1:97" s="418" customFormat="1">
      <c r="A391" s="316"/>
      <c r="B391" s="408"/>
      <c r="C391" s="426"/>
      <c r="R391" s="314"/>
      <c r="Y391" s="314"/>
      <c r="AC391" s="314"/>
      <c r="AE391" s="314"/>
      <c r="AF391" s="315"/>
      <c r="AL391" s="314"/>
      <c r="AN391" s="314"/>
      <c r="AT391" s="314"/>
      <c r="AU391" s="314"/>
      <c r="AW391" s="314"/>
      <c r="AZ391" s="314"/>
      <c r="BF391" s="314"/>
      <c r="BN391" s="314"/>
      <c r="CD391" s="314"/>
      <c r="CS391" s="314"/>
    </row>
    <row r="392" spans="1:97" s="418" customFormat="1">
      <c r="A392" s="316"/>
      <c r="B392" s="408"/>
      <c r="C392" s="426"/>
      <c r="R392" s="314"/>
      <c r="Y392" s="314"/>
      <c r="AC392" s="314"/>
      <c r="AE392" s="314"/>
      <c r="AF392" s="315"/>
      <c r="AL392" s="314"/>
      <c r="AN392" s="314"/>
      <c r="AT392" s="314"/>
      <c r="AU392" s="314"/>
      <c r="AW392" s="314"/>
      <c r="AZ392" s="314"/>
      <c r="BF392" s="314"/>
      <c r="BN392" s="314"/>
      <c r="CD392" s="314"/>
      <c r="CS392" s="314"/>
    </row>
    <row r="393" spans="1:97" s="418" customFormat="1">
      <c r="A393" s="316"/>
      <c r="B393" s="408"/>
      <c r="C393" s="426"/>
      <c r="R393" s="314"/>
      <c r="Y393" s="314"/>
      <c r="AC393" s="314"/>
      <c r="AE393" s="314"/>
      <c r="AF393" s="315"/>
      <c r="AL393" s="314"/>
      <c r="AN393" s="314"/>
      <c r="AT393" s="314"/>
      <c r="AU393" s="314"/>
      <c r="AW393" s="314"/>
      <c r="AZ393" s="314"/>
      <c r="BF393" s="314"/>
      <c r="BN393" s="314"/>
      <c r="CD393" s="314"/>
      <c r="CS393" s="314"/>
    </row>
    <row r="394" spans="1:97" s="418" customFormat="1">
      <c r="A394" s="316"/>
      <c r="B394" s="408"/>
      <c r="C394" s="426"/>
      <c r="R394" s="314"/>
      <c r="Y394" s="314"/>
      <c r="AC394" s="314"/>
      <c r="AE394" s="314"/>
      <c r="AF394" s="315"/>
      <c r="AL394" s="314"/>
      <c r="AN394" s="314"/>
      <c r="AT394" s="314"/>
      <c r="AU394" s="314"/>
      <c r="AW394" s="314"/>
      <c r="AZ394" s="314"/>
      <c r="BF394" s="314"/>
      <c r="BN394" s="314"/>
      <c r="CD394" s="314"/>
      <c r="CS394" s="314"/>
    </row>
    <row r="395" spans="1:97" s="418" customFormat="1">
      <c r="A395" s="316"/>
      <c r="B395" s="408"/>
      <c r="C395" s="426"/>
      <c r="R395" s="314"/>
      <c r="Y395" s="314"/>
      <c r="AC395" s="314"/>
      <c r="AE395" s="314"/>
      <c r="AF395" s="315"/>
      <c r="AL395" s="314"/>
      <c r="AN395" s="314"/>
      <c r="AT395" s="314"/>
      <c r="AU395" s="314"/>
      <c r="AW395" s="314"/>
      <c r="AZ395" s="314"/>
      <c r="BF395" s="314"/>
      <c r="BN395" s="314"/>
      <c r="CD395" s="314"/>
      <c r="CS395" s="314"/>
    </row>
    <row r="396" spans="1:97" s="418" customFormat="1">
      <c r="A396" s="316"/>
      <c r="B396" s="408"/>
      <c r="C396" s="426"/>
      <c r="R396" s="314"/>
      <c r="Y396" s="314"/>
      <c r="AC396" s="314"/>
      <c r="AE396" s="314"/>
      <c r="AF396" s="315"/>
      <c r="AL396" s="314"/>
      <c r="AN396" s="314"/>
      <c r="AT396" s="314"/>
      <c r="AU396" s="314"/>
      <c r="AW396" s="314"/>
      <c r="AZ396" s="314"/>
      <c r="BF396" s="314"/>
      <c r="BN396" s="314"/>
      <c r="CD396" s="314"/>
      <c r="CS396" s="314"/>
    </row>
    <row r="397" spans="1:97" s="418" customFormat="1">
      <c r="A397" s="316"/>
      <c r="B397" s="408"/>
      <c r="C397" s="426"/>
      <c r="R397" s="314"/>
      <c r="Y397" s="314"/>
      <c r="AC397" s="314"/>
      <c r="AE397" s="314"/>
      <c r="AF397" s="315"/>
      <c r="AL397" s="314"/>
      <c r="AN397" s="314"/>
      <c r="AT397" s="314"/>
      <c r="AU397" s="314"/>
      <c r="AW397" s="314"/>
      <c r="AZ397" s="314"/>
      <c r="BF397" s="314"/>
      <c r="BN397" s="314"/>
      <c r="CD397" s="314"/>
      <c r="CS397" s="314"/>
    </row>
    <row r="398" spans="1:97" s="418" customFormat="1">
      <c r="A398" s="316"/>
      <c r="B398" s="408"/>
      <c r="C398" s="426"/>
      <c r="R398" s="314"/>
      <c r="Y398" s="314"/>
      <c r="AC398" s="314"/>
      <c r="AE398" s="314"/>
      <c r="AF398" s="315"/>
      <c r="AL398" s="314"/>
      <c r="AN398" s="314"/>
      <c r="AT398" s="314"/>
      <c r="AU398" s="314"/>
      <c r="AW398" s="314"/>
      <c r="AZ398" s="314"/>
      <c r="BF398" s="314"/>
      <c r="BN398" s="314"/>
      <c r="CD398" s="314"/>
      <c r="CS398" s="314"/>
    </row>
    <row r="399" spans="1:97" s="418" customFormat="1">
      <c r="A399" s="316"/>
      <c r="B399" s="408"/>
      <c r="C399" s="426"/>
      <c r="R399" s="314"/>
      <c r="Y399" s="314"/>
      <c r="AC399" s="314"/>
      <c r="AE399" s="314"/>
      <c r="AF399" s="315"/>
      <c r="AL399" s="314"/>
      <c r="AN399" s="314"/>
      <c r="AT399" s="314"/>
      <c r="AU399" s="314"/>
      <c r="AW399" s="314"/>
      <c r="AZ399" s="314"/>
      <c r="BF399" s="314"/>
      <c r="BN399" s="314"/>
      <c r="CD399" s="314"/>
      <c r="CS399" s="314"/>
    </row>
    <row r="400" spans="1:97" s="418" customFormat="1">
      <c r="A400" s="316"/>
      <c r="B400" s="408"/>
      <c r="C400" s="426"/>
      <c r="R400" s="314"/>
      <c r="Y400" s="314"/>
      <c r="AC400" s="314"/>
      <c r="AE400" s="314"/>
      <c r="AF400" s="315"/>
      <c r="AL400" s="314"/>
      <c r="AN400" s="314"/>
      <c r="AT400" s="314"/>
      <c r="AU400" s="314"/>
      <c r="AW400" s="314"/>
      <c r="AZ400" s="314"/>
      <c r="BF400" s="314"/>
      <c r="BN400" s="314"/>
      <c r="CD400" s="314"/>
      <c r="CS400" s="314"/>
    </row>
    <row r="401" spans="1:97" s="418" customFormat="1">
      <c r="A401" s="316"/>
      <c r="B401" s="408"/>
      <c r="C401" s="426"/>
      <c r="R401" s="314"/>
      <c r="Y401" s="314"/>
      <c r="AC401" s="314"/>
      <c r="AE401" s="314"/>
      <c r="AF401" s="315"/>
      <c r="AL401" s="314"/>
      <c r="AN401" s="314"/>
      <c r="AT401" s="314"/>
      <c r="AU401" s="314"/>
      <c r="AW401" s="314"/>
      <c r="AZ401" s="314"/>
      <c r="BF401" s="314"/>
      <c r="BN401" s="314"/>
      <c r="CD401" s="314"/>
      <c r="CS401" s="314"/>
    </row>
    <row r="402" spans="1:97" s="418" customFormat="1">
      <c r="A402" s="316"/>
      <c r="B402" s="408"/>
      <c r="C402" s="426"/>
      <c r="R402" s="314"/>
      <c r="Y402" s="314"/>
      <c r="AC402" s="314"/>
      <c r="AE402" s="314"/>
      <c r="AF402" s="315"/>
      <c r="AL402" s="314"/>
      <c r="AN402" s="314"/>
      <c r="AT402" s="314"/>
      <c r="AU402" s="314"/>
      <c r="AW402" s="314"/>
      <c r="AZ402" s="314"/>
      <c r="BF402" s="314"/>
      <c r="BN402" s="314"/>
      <c r="CD402" s="314"/>
      <c r="CS402" s="314"/>
    </row>
    <row r="403" spans="1:97" s="418" customFormat="1">
      <c r="A403" s="316"/>
      <c r="B403" s="408"/>
      <c r="C403" s="426"/>
      <c r="R403" s="314"/>
      <c r="Y403" s="314"/>
      <c r="AC403" s="314"/>
      <c r="AE403" s="314"/>
      <c r="AF403" s="315"/>
      <c r="AL403" s="314"/>
      <c r="AN403" s="314"/>
      <c r="AT403" s="314"/>
      <c r="AU403" s="314"/>
      <c r="AW403" s="314"/>
      <c r="AZ403" s="314"/>
      <c r="BF403" s="314"/>
      <c r="BN403" s="314"/>
      <c r="CD403" s="314"/>
      <c r="CS403" s="314"/>
    </row>
    <row r="404" spans="1:97" s="418" customFormat="1">
      <c r="A404" s="316"/>
      <c r="B404" s="408"/>
      <c r="C404" s="426"/>
      <c r="R404" s="314"/>
      <c r="Y404" s="314"/>
      <c r="AC404" s="314"/>
      <c r="AE404" s="314"/>
      <c r="AF404" s="315"/>
      <c r="AL404" s="314"/>
      <c r="AN404" s="314"/>
      <c r="AT404" s="314"/>
      <c r="AU404" s="314"/>
      <c r="AW404" s="314"/>
      <c r="AZ404" s="314"/>
      <c r="BF404" s="314"/>
      <c r="BN404" s="314"/>
      <c r="CD404" s="314"/>
      <c r="CS404" s="314"/>
    </row>
    <row r="405" spans="1:97" s="418" customFormat="1">
      <c r="A405" s="316"/>
      <c r="B405" s="408"/>
      <c r="C405" s="426"/>
      <c r="R405" s="314"/>
      <c r="Y405" s="314"/>
      <c r="AC405" s="314"/>
      <c r="AE405" s="314"/>
      <c r="AF405" s="315"/>
      <c r="AL405" s="314"/>
      <c r="AN405" s="314"/>
      <c r="AT405" s="314"/>
      <c r="AU405" s="314"/>
      <c r="AW405" s="314"/>
      <c r="AZ405" s="314"/>
      <c r="BF405" s="314"/>
      <c r="BN405" s="314"/>
      <c r="CD405" s="314"/>
      <c r="CS405" s="314"/>
    </row>
    <row r="406" spans="1:97" s="418" customFormat="1">
      <c r="A406" s="316"/>
      <c r="B406" s="408"/>
      <c r="C406" s="426"/>
      <c r="R406" s="314"/>
      <c r="Y406" s="314"/>
      <c r="AC406" s="314"/>
      <c r="AE406" s="314"/>
      <c r="AF406" s="315"/>
      <c r="AL406" s="314"/>
      <c r="AN406" s="314"/>
      <c r="AT406" s="314"/>
      <c r="AU406" s="314"/>
      <c r="AW406" s="314"/>
      <c r="AZ406" s="314"/>
      <c r="BF406" s="314"/>
      <c r="BN406" s="314"/>
      <c r="CD406" s="314"/>
      <c r="CS406" s="314"/>
    </row>
    <row r="407" spans="1:97" s="418" customFormat="1">
      <c r="A407" s="316"/>
      <c r="B407" s="408"/>
      <c r="C407" s="426"/>
      <c r="R407" s="314"/>
      <c r="Y407" s="314"/>
      <c r="AC407" s="314"/>
      <c r="AE407" s="314"/>
      <c r="AF407" s="315"/>
      <c r="AL407" s="314"/>
      <c r="AN407" s="314"/>
      <c r="AT407" s="314"/>
      <c r="AU407" s="314"/>
      <c r="AW407" s="314"/>
      <c r="AZ407" s="314"/>
      <c r="BF407" s="314"/>
      <c r="BN407" s="314"/>
      <c r="CD407" s="314"/>
      <c r="CS407" s="314"/>
    </row>
    <row r="408" spans="1:97" s="418" customFormat="1">
      <c r="A408" s="316"/>
      <c r="B408" s="408"/>
      <c r="C408" s="426"/>
      <c r="R408" s="314"/>
      <c r="Y408" s="314"/>
      <c r="AC408" s="314"/>
      <c r="AE408" s="314"/>
      <c r="AF408" s="315"/>
      <c r="AL408" s="314"/>
      <c r="AN408" s="314"/>
      <c r="AT408" s="314"/>
      <c r="AU408" s="314"/>
      <c r="AW408" s="314"/>
      <c r="AZ408" s="314"/>
      <c r="BF408" s="314"/>
      <c r="BN408" s="314"/>
      <c r="CD408" s="314"/>
      <c r="CS408" s="314"/>
    </row>
    <row r="409" spans="1:97" s="418" customFormat="1">
      <c r="A409" s="316"/>
      <c r="B409" s="408"/>
      <c r="C409" s="426"/>
      <c r="R409" s="314"/>
      <c r="Y409" s="314"/>
      <c r="AC409" s="314"/>
      <c r="AE409" s="314"/>
      <c r="AF409" s="315"/>
      <c r="AL409" s="314"/>
      <c r="AN409" s="314"/>
      <c r="AT409" s="314"/>
      <c r="AU409" s="314"/>
      <c r="AW409" s="314"/>
      <c r="AZ409" s="314"/>
      <c r="BF409" s="314"/>
      <c r="BN409" s="314"/>
      <c r="CD409" s="314"/>
      <c r="CS409" s="314"/>
    </row>
    <row r="410" spans="1:97" s="418" customFormat="1">
      <c r="A410" s="316"/>
      <c r="B410" s="408"/>
      <c r="C410" s="426"/>
      <c r="R410" s="314"/>
      <c r="Y410" s="314"/>
      <c r="AC410" s="314"/>
      <c r="AE410" s="314"/>
      <c r="AF410" s="315"/>
      <c r="AL410" s="314"/>
      <c r="AN410" s="314"/>
      <c r="AT410" s="314"/>
      <c r="AU410" s="314"/>
      <c r="AW410" s="314"/>
      <c r="AZ410" s="314"/>
      <c r="BF410" s="314"/>
      <c r="BN410" s="314"/>
      <c r="CD410" s="314"/>
      <c r="CS410" s="314"/>
    </row>
    <row r="411" spans="1:97" s="418" customFormat="1">
      <c r="A411" s="316"/>
      <c r="B411" s="408"/>
      <c r="C411" s="426"/>
      <c r="R411" s="314"/>
      <c r="Y411" s="314"/>
      <c r="AC411" s="314"/>
      <c r="AE411" s="314"/>
      <c r="AF411" s="315"/>
      <c r="AL411" s="314"/>
      <c r="AN411" s="314"/>
      <c r="AT411" s="314"/>
      <c r="AU411" s="314"/>
      <c r="AW411" s="314"/>
      <c r="AZ411" s="314"/>
      <c r="BF411" s="314"/>
      <c r="BN411" s="314"/>
      <c r="CD411" s="314"/>
      <c r="CS411" s="314"/>
    </row>
    <row r="412" spans="1:97" s="418" customFormat="1">
      <c r="A412" s="316"/>
      <c r="B412" s="408"/>
      <c r="C412" s="426"/>
      <c r="R412" s="314"/>
      <c r="Y412" s="314"/>
      <c r="AC412" s="314"/>
      <c r="AE412" s="314"/>
      <c r="AF412" s="315"/>
      <c r="AL412" s="314"/>
      <c r="AN412" s="314"/>
      <c r="AT412" s="314"/>
      <c r="AU412" s="314"/>
      <c r="AW412" s="314"/>
      <c r="AZ412" s="314"/>
      <c r="BF412" s="314"/>
      <c r="BN412" s="314"/>
      <c r="CD412" s="314"/>
      <c r="CS412" s="314"/>
    </row>
    <row r="413" spans="1:97" s="418" customFormat="1">
      <c r="A413" s="316"/>
      <c r="B413" s="408"/>
      <c r="C413" s="426"/>
      <c r="R413" s="314"/>
      <c r="Y413" s="314"/>
      <c r="AC413" s="314"/>
      <c r="AE413" s="314"/>
      <c r="AF413" s="315"/>
      <c r="AL413" s="314"/>
      <c r="AN413" s="314"/>
      <c r="AT413" s="314"/>
      <c r="AU413" s="314"/>
      <c r="AW413" s="314"/>
      <c r="AZ413" s="314"/>
      <c r="BF413" s="314"/>
      <c r="BN413" s="314"/>
      <c r="CD413" s="314"/>
      <c r="CS413" s="314"/>
    </row>
    <row r="414" spans="1:97" s="418" customFormat="1">
      <c r="A414" s="316"/>
      <c r="B414" s="408"/>
      <c r="C414" s="426"/>
      <c r="R414" s="314"/>
      <c r="Y414" s="314"/>
      <c r="AC414" s="314"/>
      <c r="AE414" s="314"/>
      <c r="AF414" s="315"/>
      <c r="AL414" s="314"/>
      <c r="AN414" s="314"/>
      <c r="AT414" s="314"/>
      <c r="AU414" s="314"/>
      <c r="AW414" s="314"/>
      <c r="AZ414" s="314"/>
      <c r="BF414" s="314"/>
      <c r="BN414" s="314"/>
      <c r="CD414" s="314"/>
      <c r="CS414" s="314"/>
    </row>
    <row r="415" spans="1:97" s="418" customFormat="1">
      <c r="A415" s="316"/>
      <c r="B415" s="408"/>
      <c r="C415" s="426"/>
      <c r="R415" s="314"/>
      <c r="Y415" s="314"/>
      <c r="AC415" s="314"/>
      <c r="AE415" s="314"/>
      <c r="AF415" s="315"/>
      <c r="AL415" s="314"/>
      <c r="AN415" s="314"/>
      <c r="AT415" s="314"/>
      <c r="AU415" s="314"/>
      <c r="AW415" s="314"/>
      <c r="AZ415" s="314"/>
      <c r="BF415" s="314"/>
      <c r="BN415" s="314"/>
      <c r="CD415" s="314"/>
      <c r="CS415" s="314"/>
    </row>
    <row r="416" spans="1:97" s="418" customFormat="1">
      <c r="A416" s="316"/>
      <c r="B416" s="408"/>
      <c r="C416" s="426"/>
      <c r="R416" s="314"/>
      <c r="Y416" s="314"/>
      <c r="AC416" s="314"/>
      <c r="AE416" s="314"/>
      <c r="AF416" s="315"/>
      <c r="AL416" s="314"/>
      <c r="AN416" s="314"/>
      <c r="AT416" s="314"/>
      <c r="AU416" s="314"/>
      <c r="AW416" s="314"/>
      <c r="AZ416" s="314"/>
      <c r="BF416" s="314"/>
      <c r="BN416" s="314"/>
      <c r="CD416" s="314"/>
      <c r="CS416" s="314"/>
    </row>
    <row r="417" spans="1:97" s="418" customFormat="1">
      <c r="A417" s="316"/>
      <c r="B417" s="408"/>
      <c r="C417" s="426"/>
      <c r="R417" s="314"/>
      <c r="Y417" s="314"/>
      <c r="AC417" s="314"/>
      <c r="AE417" s="314"/>
      <c r="AF417" s="315"/>
      <c r="AL417" s="314"/>
      <c r="AN417" s="314"/>
      <c r="AT417" s="314"/>
      <c r="AU417" s="314"/>
      <c r="AW417" s="314"/>
      <c r="AZ417" s="314"/>
      <c r="BF417" s="314"/>
      <c r="BN417" s="314"/>
      <c r="CD417" s="314"/>
      <c r="CS417" s="314"/>
    </row>
    <row r="418" spans="1:97" s="418" customFormat="1">
      <c r="A418" s="316"/>
      <c r="B418" s="408"/>
      <c r="C418" s="426"/>
      <c r="R418" s="314"/>
      <c r="Y418" s="314"/>
      <c r="AC418" s="314"/>
      <c r="AE418" s="314"/>
      <c r="AF418" s="315"/>
      <c r="AL418" s="314"/>
      <c r="AN418" s="314"/>
      <c r="AT418" s="314"/>
      <c r="AU418" s="314"/>
      <c r="AW418" s="314"/>
      <c r="AZ418" s="314"/>
      <c r="BF418" s="314"/>
      <c r="BN418" s="314"/>
      <c r="CD418" s="314"/>
      <c r="CS418" s="314"/>
    </row>
    <row r="419" spans="1:97" s="418" customFormat="1">
      <c r="A419" s="316"/>
      <c r="B419" s="408"/>
      <c r="C419" s="426"/>
      <c r="R419" s="314"/>
      <c r="Y419" s="314"/>
      <c r="AC419" s="314"/>
      <c r="AE419" s="314"/>
      <c r="AF419" s="315"/>
      <c r="AL419" s="314"/>
      <c r="AN419" s="314"/>
      <c r="AT419" s="314"/>
      <c r="AU419" s="314"/>
      <c r="AW419" s="314"/>
      <c r="AZ419" s="314"/>
      <c r="BF419" s="314"/>
      <c r="BN419" s="314"/>
      <c r="CD419" s="314"/>
      <c r="CS419" s="314"/>
    </row>
    <row r="420" spans="1:97" s="418" customFormat="1">
      <c r="A420" s="316"/>
      <c r="B420" s="408"/>
      <c r="C420" s="426"/>
      <c r="R420" s="314"/>
      <c r="Y420" s="314"/>
      <c r="AC420" s="314"/>
      <c r="AE420" s="314"/>
      <c r="AF420" s="315"/>
      <c r="AL420" s="314"/>
      <c r="AN420" s="314"/>
      <c r="AT420" s="314"/>
      <c r="AU420" s="314"/>
      <c r="AW420" s="314"/>
      <c r="AZ420" s="314"/>
      <c r="BF420" s="314"/>
      <c r="BN420" s="314"/>
      <c r="CD420" s="314"/>
      <c r="CS420" s="314"/>
    </row>
    <row r="421" spans="1:97" s="418" customFormat="1">
      <c r="A421" s="316"/>
      <c r="B421" s="408"/>
      <c r="C421" s="426"/>
      <c r="R421" s="314"/>
      <c r="Y421" s="314"/>
      <c r="AC421" s="314"/>
      <c r="AE421" s="314"/>
      <c r="AF421" s="315"/>
      <c r="AL421" s="314"/>
      <c r="AN421" s="314"/>
      <c r="AT421" s="314"/>
      <c r="AU421" s="314"/>
      <c r="AW421" s="314"/>
      <c r="AZ421" s="314"/>
      <c r="BF421" s="314"/>
      <c r="BN421" s="314"/>
      <c r="CD421" s="314"/>
      <c r="CS421" s="314"/>
    </row>
    <row r="422" spans="1:97" s="418" customFormat="1">
      <c r="A422" s="316"/>
      <c r="B422" s="408"/>
      <c r="C422" s="426"/>
      <c r="R422" s="314"/>
      <c r="Y422" s="314"/>
      <c r="AC422" s="314"/>
      <c r="AE422" s="314"/>
      <c r="AF422" s="315"/>
      <c r="AL422" s="314"/>
      <c r="AN422" s="314"/>
      <c r="AT422" s="314"/>
      <c r="AU422" s="314"/>
      <c r="AW422" s="314"/>
      <c r="AZ422" s="314"/>
      <c r="BF422" s="314"/>
      <c r="BN422" s="314"/>
      <c r="CD422" s="314"/>
      <c r="CS422" s="314"/>
    </row>
    <row r="423" spans="1:97" s="418" customFormat="1">
      <c r="A423" s="316"/>
      <c r="B423" s="408"/>
      <c r="C423" s="426"/>
      <c r="R423" s="314"/>
      <c r="Y423" s="314"/>
      <c r="AC423" s="314"/>
      <c r="AE423" s="314"/>
      <c r="AF423" s="315"/>
      <c r="AL423" s="314"/>
      <c r="AN423" s="314"/>
      <c r="AT423" s="314"/>
      <c r="AU423" s="314"/>
      <c r="AW423" s="314"/>
      <c r="AZ423" s="314"/>
      <c r="BF423" s="314"/>
      <c r="BN423" s="314"/>
      <c r="CD423" s="314"/>
      <c r="CS423" s="314"/>
    </row>
    <row r="424" spans="1:97" s="418" customFormat="1">
      <c r="A424" s="316"/>
      <c r="B424" s="408"/>
      <c r="C424" s="426"/>
      <c r="R424" s="314"/>
      <c r="Y424" s="314"/>
      <c r="AC424" s="314"/>
      <c r="AE424" s="314"/>
      <c r="AF424" s="315"/>
      <c r="AL424" s="314"/>
      <c r="AN424" s="314"/>
      <c r="AT424" s="314"/>
      <c r="AU424" s="314"/>
      <c r="AW424" s="314"/>
      <c r="AZ424" s="314"/>
      <c r="BF424" s="314"/>
      <c r="BN424" s="314"/>
      <c r="CD424" s="314"/>
      <c r="CS424" s="314"/>
    </row>
    <row r="425" spans="1:97" s="418" customFormat="1">
      <c r="A425" s="316"/>
      <c r="B425" s="408"/>
      <c r="C425" s="426"/>
      <c r="R425" s="314"/>
      <c r="Y425" s="314"/>
      <c r="AC425" s="314"/>
      <c r="AE425" s="314"/>
      <c r="AF425" s="315"/>
      <c r="AL425" s="314"/>
      <c r="AN425" s="314"/>
      <c r="AT425" s="314"/>
      <c r="AU425" s="314"/>
      <c r="AW425" s="314"/>
      <c r="AZ425" s="314"/>
      <c r="BF425" s="314"/>
      <c r="BN425" s="314"/>
      <c r="CD425" s="314"/>
      <c r="CS425" s="314"/>
    </row>
    <row r="426" spans="1:97" s="418" customFormat="1">
      <c r="A426" s="316"/>
      <c r="B426" s="408"/>
      <c r="C426" s="426"/>
      <c r="R426" s="314"/>
      <c r="Y426" s="314"/>
      <c r="AC426" s="314"/>
      <c r="AE426" s="314"/>
      <c r="AF426" s="315"/>
      <c r="AL426" s="314"/>
      <c r="AN426" s="314"/>
      <c r="AT426" s="314"/>
      <c r="AU426" s="314"/>
      <c r="AW426" s="314"/>
      <c r="AZ426" s="314"/>
      <c r="BF426" s="314"/>
      <c r="BN426" s="314"/>
      <c r="CD426" s="314"/>
      <c r="CS426" s="314"/>
    </row>
    <row r="427" spans="1:97" s="418" customFormat="1">
      <c r="A427" s="316"/>
      <c r="B427" s="408"/>
      <c r="C427" s="426"/>
      <c r="R427" s="314"/>
      <c r="Y427" s="314"/>
      <c r="AC427" s="314"/>
      <c r="AE427" s="314"/>
      <c r="AF427" s="315"/>
      <c r="AL427" s="314"/>
      <c r="AN427" s="314"/>
      <c r="AT427" s="314"/>
      <c r="AU427" s="314"/>
      <c r="AW427" s="314"/>
      <c r="AZ427" s="314"/>
      <c r="BF427" s="314"/>
      <c r="BN427" s="314"/>
      <c r="CD427" s="314"/>
      <c r="CS427" s="314"/>
    </row>
    <row r="428" spans="1:97" s="418" customFormat="1">
      <c r="A428" s="316"/>
      <c r="B428" s="408"/>
      <c r="C428" s="426"/>
      <c r="R428" s="314"/>
      <c r="Y428" s="314"/>
      <c r="AC428" s="314"/>
      <c r="AE428" s="314"/>
      <c r="AF428" s="315"/>
      <c r="AL428" s="314"/>
      <c r="AN428" s="314"/>
      <c r="AT428" s="314"/>
      <c r="AU428" s="314"/>
      <c r="AW428" s="314"/>
      <c r="AZ428" s="314"/>
      <c r="BF428" s="314"/>
      <c r="BN428" s="314"/>
      <c r="CD428" s="314"/>
      <c r="CS428" s="314"/>
    </row>
    <row r="429" spans="1:97" s="418" customFormat="1">
      <c r="A429" s="316"/>
      <c r="B429" s="408"/>
      <c r="C429" s="426"/>
      <c r="R429" s="314"/>
      <c r="Y429" s="314"/>
      <c r="AC429" s="314"/>
      <c r="AE429" s="314"/>
      <c r="AF429" s="315"/>
      <c r="AL429" s="314"/>
      <c r="AN429" s="314"/>
      <c r="AT429" s="314"/>
      <c r="AU429" s="314"/>
      <c r="AW429" s="314"/>
      <c r="AZ429" s="314"/>
      <c r="BF429" s="314"/>
      <c r="BN429" s="314"/>
      <c r="CD429" s="314"/>
      <c r="CS429" s="314"/>
    </row>
    <row r="430" spans="1:97" s="418" customFormat="1">
      <c r="A430" s="316"/>
      <c r="B430" s="408"/>
      <c r="C430" s="426"/>
      <c r="R430" s="314"/>
      <c r="Y430" s="314"/>
      <c r="AC430" s="314"/>
      <c r="AE430" s="314"/>
      <c r="AF430" s="315"/>
      <c r="AL430" s="314"/>
      <c r="AN430" s="314"/>
      <c r="AT430" s="314"/>
      <c r="AU430" s="314"/>
      <c r="AW430" s="314"/>
      <c r="AZ430" s="314"/>
      <c r="BF430" s="314"/>
      <c r="BN430" s="314"/>
      <c r="CD430" s="314"/>
      <c r="CS430" s="314"/>
    </row>
    <row r="431" spans="1:97" s="418" customFormat="1">
      <c r="A431" s="316"/>
      <c r="B431" s="408"/>
      <c r="C431" s="426"/>
      <c r="R431" s="314"/>
      <c r="Y431" s="314"/>
      <c r="AC431" s="314"/>
      <c r="AE431" s="314"/>
      <c r="AF431" s="315"/>
      <c r="AL431" s="314"/>
      <c r="AN431" s="314"/>
      <c r="AT431" s="314"/>
      <c r="AU431" s="314"/>
      <c r="AW431" s="314"/>
      <c r="AZ431" s="314"/>
      <c r="BF431" s="314"/>
      <c r="BN431" s="314"/>
      <c r="CD431" s="314"/>
      <c r="CS431" s="314"/>
    </row>
    <row r="432" spans="1:97" s="418" customFormat="1">
      <c r="A432" s="316"/>
      <c r="B432" s="408"/>
      <c r="C432" s="426"/>
      <c r="R432" s="314"/>
      <c r="Y432" s="314"/>
      <c r="AC432" s="314"/>
      <c r="AE432" s="314"/>
      <c r="AF432" s="315"/>
      <c r="AL432" s="314"/>
      <c r="AN432" s="314"/>
      <c r="AT432" s="314"/>
      <c r="AU432" s="314"/>
      <c r="AW432" s="314"/>
      <c r="AZ432" s="314"/>
      <c r="BF432" s="314"/>
      <c r="BN432" s="314"/>
      <c r="CD432" s="314"/>
      <c r="CS432" s="314"/>
    </row>
    <row r="433" spans="1:97" s="418" customFormat="1">
      <c r="A433" s="316"/>
      <c r="B433" s="408"/>
      <c r="C433" s="426"/>
      <c r="R433" s="314"/>
      <c r="Y433" s="314"/>
      <c r="AC433" s="314"/>
      <c r="AE433" s="314"/>
      <c r="AF433" s="315"/>
      <c r="AL433" s="314"/>
      <c r="AN433" s="314"/>
      <c r="AT433" s="314"/>
      <c r="AU433" s="314"/>
      <c r="AW433" s="314"/>
      <c r="AZ433" s="314"/>
      <c r="BF433" s="314"/>
      <c r="BN433" s="314"/>
      <c r="CD433" s="314"/>
      <c r="CS433" s="314"/>
    </row>
    <row r="434" spans="1:97" s="418" customFormat="1">
      <c r="A434" s="316"/>
      <c r="B434" s="408"/>
      <c r="C434" s="426"/>
      <c r="R434" s="314"/>
      <c r="Y434" s="314"/>
      <c r="AC434" s="314"/>
      <c r="AE434" s="314"/>
      <c r="AF434" s="315"/>
      <c r="AL434" s="314"/>
      <c r="AN434" s="314"/>
      <c r="AT434" s="314"/>
      <c r="AU434" s="314"/>
      <c r="AW434" s="314"/>
      <c r="AZ434" s="314"/>
      <c r="BF434" s="314"/>
      <c r="BN434" s="314"/>
      <c r="CD434" s="314"/>
      <c r="CS434" s="314"/>
    </row>
    <row r="435" spans="1:97" s="418" customFormat="1">
      <c r="A435" s="316"/>
      <c r="B435" s="408"/>
      <c r="C435" s="426"/>
      <c r="R435" s="314"/>
      <c r="Y435" s="314"/>
      <c r="AC435" s="314"/>
      <c r="AE435" s="314"/>
      <c r="AF435" s="315"/>
      <c r="AL435" s="314"/>
      <c r="AN435" s="314"/>
      <c r="AT435" s="314"/>
      <c r="AU435" s="314"/>
      <c r="AW435" s="314"/>
      <c r="AZ435" s="314"/>
      <c r="BF435" s="314"/>
      <c r="BN435" s="314"/>
      <c r="CD435" s="314"/>
      <c r="CS435" s="314"/>
    </row>
    <row r="436" spans="1:97" s="418" customFormat="1">
      <c r="A436" s="316"/>
      <c r="B436" s="408"/>
      <c r="C436" s="426"/>
      <c r="R436" s="314"/>
      <c r="Y436" s="314"/>
      <c r="AC436" s="314"/>
      <c r="AE436" s="314"/>
      <c r="AF436" s="315"/>
      <c r="AL436" s="314"/>
      <c r="AN436" s="314"/>
      <c r="AT436" s="314"/>
      <c r="AU436" s="314"/>
      <c r="AW436" s="314"/>
      <c r="AZ436" s="314"/>
      <c r="BF436" s="314"/>
      <c r="BN436" s="314"/>
      <c r="CD436" s="314"/>
      <c r="CS436" s="314"/>
    </row>
    <row r="437" spans="1:97" s="418" customFormat="1">
      <c r="A437" s="316"/>
      <c r="B437" s="408"/>
      <c r="C437" s="426"/>
      <c r="R437" s="314"/>
      <c r="Y437" s="314"/>
      <c r="AC437" s="314"/>
      <c r="AE437" s="314"/>
      <c r="AF437" s="315"/>
      <c r="AL437" s="314"/>
      <c r="AN437" s="314"/>
      <c r="AT437" s="314"/>
      <c r="AU437" s="314"/>
      <c r="AW437" s="314"/>
      <c r="AZ437" s="314"/>
      <c r="BF437" s="314"/>
      <c r="BN437" s="314"/>
      <c r="CD437" s="314"/>
      <c r="CS437" s="314"/>
    </row>
    <row r="438" spans="1:97" s="418" customFormat="1">
      <c r="A438" s="316"/>
      <c r="B438" s="408"/>
      <c r="C438" s="426"/>
      <c r="R438" s="314"/>
      <c r="Y438" s="314"/>
      <c r="AC438" s="314"/>
      <c r="AE438" s="314"/>
      <c r="AF438" s="315"/>
      <c r="AL438" s="314"/>
      <c r="AN438" s="314"/>
      <c r="AT438" s="314"/>
      <c r="AU438" s="314"/>
      <c r="AW438" s="314"/>
      <c r="AZ438" s="314"/>
      <c r="BF438" s="314"/>
      <c r="BN438" s="314"/>
      <c r="CD438" s="314"/>
      <c r="CS438" s="314"/>
    </row>
    <row r="439" spans="1:97" s="418" customFormat="1">
      <c r="A439" s="316"/>
      <c r="B439" s="408"/>
      <c r="C439" s="426"/>
      <c r="R439" s="314"/>
      <c r="Y439" s="314"/>
      <c r="AC439" s="314"/>
      <c r="AE439" s="314"/>
      <c r="AF439" s="315"/>
      <c r="AL439" s="314"/>
      <c r="AN439" s="314"/>
      <c r="AT439" s="314"/>
      <c r="AU439" s="314"/>
      <c r="AW439" s="314"/>
      <c r="AZ439" s="314"/>
      <c r="BF439" s="314"/>
      <c r="BN439" s="314"/>
      <c r="CD439" s="314"/>
      <c r="CS439" s="314"/>
    </row>
    <row r="440" spans="1:97" s="418" customFormat="1">
      <c r="A440" s="316"/>
      <c r="B440" s="408"/>
      <c r="C440" s="426"/>
      <c r="R440" s="314"/>
      <c r="Y440" s="314"/>
      <c r="AC440" s="314"/>
      <c r="AE440" s="314"/>
      <c r="AF440" s="315"/>
      <c r="AL440" s="314"/>
      <c r="AN440" s="314"/>
      <c r="AT440" s="314"/>
      <c r="AU440" s="314"/>
      <c r="AW440" s="314"/>
      <c r="AZ440" s="314"/>
      <c r="BF440" s="314"/>
      <c r="BN440" s="314"/>
      <c r="CD440" s="314"/>
      <c r="CS440" s="314"/>
    </row>
    <row r="441" spans="1:97" s="418" customFormat="1">
      <c r="A441" s="316"/>
      <c r="B441" s="408"/>
      <c r="C441" s="426"/>
      <c r="R441" s="314"/>
      <c r="Y441" s="314"/>
      <c r="AC441" s="314"/>
      <c r="AE441" s="314"/>
      <c r="AF441" s="315"/>
      <c r="AL441" s="314"/>
      <c r="AN441" s="314"/>
      <c r="AT441" s="314"/>
      <c r="AU441" s="314"/>
      <c r="AW441" s="314"/>
      <c r="AZ441" s="314"/>
      <c r="BF441" s="314"/>
      <c r="BN441" s="314"/>
      <c r="CD441" s="314"/>
      <c r="CS441" s="314"/>
    </row>
    <row r="442" spans="1:97" s="418" customFormat="1">
      <c r="A442" s="316"/>
      <c r="B442" s="408"/>
      <c r="C442" s="426"/>
      <c r="R442" s="314"/>
      <c r="Y442" s="314"/>
      <c r="AC442" s="314"/>
      <c r="AE442" s="314"/>
      <c r="AF442" s="315"/>
      <c r="AL442" s="314"/>
      <c r="AN442" s="314"/>
      <c r="AT442" s="314"/>
      <c r="AU442" s="314"/>
      <c r="AW442" s="314"/>
      <c r="AZ442" s="314"/>
      <c r="BF442" s="314"/>
      <c r="BN442" s="314"/>
      <c r="CD442" s="314"/>
      <c r="CS442" s="314"/>
    </row>
    <row r="443" spans="1:97" s="418" customFormat="1">
      <c r="A443" s="316"/>
      <c r="B443" s="408"/>
      <c r="C443" s="426"/>
      <c r="R443" s="314"/>
      <c r="Y443" s="314"/>
      <c r="AC443" s="314"/>
      <c r="AE443" s="314"/>
      <c r="AF443" s="315"/>
      <c r="AL443" s="314"/>
      <c r="AN443" s="314"/>
      <c r="AT443" s="314"/>
      <c r="AU443" s="314"/>
      <c r="AW443" s="314"/>
      <c r="AZ443" s="314"/>
      <c r="BF443" s="314"/>
      <c r="BN443" s="314"/>
      <c r="CD443" s="314"/>
      <c r="CS443" s="314"/>
    </row>
    <row r="444" spans="1:97" s="418" customFormat="1">
      <c r="A444" s="316"/>
      <c r="B444" s="408"/>
      <c r="C444" s="426"/>
      <c r="R444" s="314"/>
      <c r="Y444" s="314"/>
      <c r="AC444" s="314"/>
      <c r="AE444" s="314"/>
      <c r="AF444" s="315"/>
      <c r="AL444" s="314"/>
      <c r="AN444" s="314"/>
      <c r="AT444" s="314"/>
      <c r="AU444" s="314"/>
      <c r="AW444" s="314"/>
      <c r="AZ444" s="314"/>
      <c r="BF444" s="314"/>
      <c r="BN444" s="314"/>
      <c r="CD444" s="314"/>
      <c r="CS444" s="314"/>
    </row>
    <row r="445" spans="1:97" s="418" customFormat="1">
      <c r="A445" s="316"/>
      <c r="B445" s="408"/>
      <c r="C445" s="426"/>
      <c r="R445" s="314"/>
      <c r="Y445" s="314"/>
      <c r="AC445" s="314"/>
      <c r="AE445" s="314"/>
      <c r="AF445" s="315"/>
      <c r="AL445" s="314"/>
      <c r="AN445" s="314"/>
      <c r="AT445" s="314"/>
      <c r="AU445" s="314"/>
      <c r="AW445" s="314"/>
      <c r="AZ445" s="314"/>
      <c r="BF445" s="314"/>
      <c r="BN445" s="314"/>
      <c r="CD445" s="314"/>
      <c r="CS445" s="314"/>
    </row>
    <row r="446" spans="1:97" s="418" customFormat="1">
      <c r="A446" s="316"/>
      <c r="B446" s="408"/>
      <c r="C446" s="426"/>
      <c r="R446" s="314"/>
      <c r="Y446" s="314"/>
      <c r="AC446" s="314"/>
      <c r="AE446" s="314"/>
      <c r="AF446" s="315"/>
      <c r="AL446" s="314"/>
      <c r="AN446" s="314"/>
      <c r="AT446" s="314"/>
      <c r="AU446" s="314"/>
      <c r="AW446" s="314"/>
      <c r="AZ446" s="314"/>
      <c r="BF446" s="314"/>
      <c r="BN446" s="314"/>
      <c r="CD446" s="314"/>
      <c r="CS446" s="314"/>
    </row>
    <row r="447" spans="1:97" s="418" customFormat="1">
      <c r="A447" s="316"/>
      <c r="B447" s="408"/>
      <c r="C447" s="426"/>
      <c r="R447" s="314"/>
      <c r="Y447" s="314"/>
      <c r="AC447" s="314"/>
      <c r="AE447" s="314"/>
      <c r="AF447" s="315"/>
      <c r="AL447" s="314"/>
      <c r="AN447" s="314"/>
      <c r="AT447" s="314"/>
      <c r="AU447" s="314"/>
      <c r="AW447" s="314"/>
      <c r="AZ447" s="314"/>
      <c r="BF447" s="314"/>
      <c r="BN447" s="314"/>
      <c r="CD447" s="314"/>
      <c r="CS447" s="314"/>
    </row>
    <row r="448" spans="1:97" s="418" customFormat="1">
      <c r="A448" s="316"/>
      <c r="B448" s="408"/>
      <c r="C448" s="426"/>
      <c r="R448" s="314"/>
      <c r="Y448" s="314"/>
      <c r="AC448" s="314"/>
      <c r="AE448" s="314"/>
      <c r="AF448" s="315"/>
      <c r="AL448" s="314"/>
      <c r="AN448" s="314"/>
      <c r="AT448" s="314"/>
      <c r="AU448" s="314"/>
      <c r="AW448" s="314"/>
      <c r="AZ448" s="314"/>
      <c r="BF448" s="314"/>
      <c r="BN448" s="314"/>
      <c r="CD448" s="314"/>
      <c r="CS448" s="314"/>
    </row>
    <row r="449" spans="1:97" s="418" customFormat="1">
      <c r="A449" s="316"/>
      <c r="B449" s="408"/>
      <c r="C449" s="426"/>
      <c r="R449" s="314"/>
      <c r="Y449" s="314"/>
      <c r="AC449" s="314"/>
      <c r="AE449" s="314"/>
      <c r="AF449" s="315"/>
      <c r="AL449" s="314"/>
      <c r="AN449" s="314"/>
      <c r="AT449" s="314"/>
      <c r="AU449" s="314"/>
      <c r="AW449" s="314"/>
      <c r="AZ449" s="314"/>
      <c r="BF449" s="314"/>
      <c r="BN449" s="314"/>
      <c r="CD449" s="314"/>
      <c r="CS449" s="314"/>
    </row>
    <row r="450" spans="1:97" s="418" customFormat="1">
      <c r="A450" s="316"/>
      <c r="B450" s="408"/>
      <c r="C450" s="426"/>
      <c r="R450" s="314"/>
      <c r="Y450" s="314"/>
      <c r="AC450" s="314"/>
      <c r="AE450" s="314"/>
      <c r="AF450" s="315"/>
      <c r="AL450" s="314"/>
      <c r="AN450" s="314"/>
      <c r="AT450" s="314"/>
      <c r="AU450" s="314"/>
      <c r="AW450" s="314"/>
      <c r="AZ450" s="314"/>
      <c r="BF450" s="314"/>
      <c r="BN450" s="314"/>
      <c r="CD450" s="314"/>
      <c r="CS450" s="314"/>
    </row>
    <row r="451" spans="1:97" s="418" customFormat="1">
      <c r="A451" s="316"/>
      <c r="B451" s="408"/>
      <c r="C451" s="426"/>
      <c r="R451" s="314"/>
      <c r="Y451" s="314"/>
      <c r="AC451" s="314"/>
      <c r="AE451" s="314"/>
      <c r="AF451" s="315"/>
      <c r="AL451" s="314"/>
      <c r="AN451" s="314"/>
      <c r="AT451" s="314"/>
      <c r="AU451" s="314"/>
      <c r="AW451" s="314"/>
      <c r="AZ451" s="314"/>
      <c r="BF451" s="314"/>
      <c r="BN451" s="314"/>
      <c r="CD451" s="314"/>
      <c r="CS451" s="314"/>
    </row>
    <row r="452" spans="1:97" s="418" customFormat="1">
      <c r="A452" s="316"/>
      <c r="B452" s="408"/>
      <c r="C452" s="426"/>
      <c r="R452" s="314"/>
      <c r="Y452" s="314"/>
      <c r="AC452" s="314"/>
      <c r="AE452" s="314"/>
      <c r="AF452" s="315"/>
      <c r="AL452" s="314"/>
      <c r="AN452" s="314"/>
      <c r="AT452" s="314"/>
      <c r="AU452" s="314"/>
      <c r="AW452" s="314"/>
      <c r="AZ452" s="314"/>
      <c r="BF452" s="314"/>
      <c r="BN452" s="314"/>
      <c r="CD452" s="314"/>
      <c r="CS452" s="314"/>
    </row>
    <row r="453" spans="1:97" s="418" customFormat="1">
      <c r="A453" s="316"/>
      <c r="B453" s="408"/>
      <c r="C453" s="426"/>
      <c r="R453" s="314"/>
      <c r="Y453" s="314"/>
      <c r="AC453" s="314"/>
      <c r="AE453" s="314"/>
      <c r="AF453" s="315"/>
      <c r="AL453" s="314"/>
      <c r="AN453" s="314"/>
      <c r="AT453" s="314"/>
      <c r="AU453" s="314"/>
      <c r="AW453" s="314"/>
      <c r="AZ453" s="314"/>
      <c r="BF453" s="314"/>
      <c r="BN453" s="314"/>
      <c r="CD453" s="314"/>
      <c r="CS453" s="314"/>
    </row>
    <row r="454" spans="1:97" s="418" customFormat="1">
      <c r="A454" s="316"/>
      <c r="B454" s="408"/>
      <c r="C454" s="426"/>
      <c r="R454" s="314"/>
      <c r="Y454" s="314"/>
      <c r="AC454" s="314"/>
      <c r="AE454" s="314"/>
      <c r="AF454" s="315"/>
      <c r="AL454" s="314"/>
      <c r="AN454" s="314"/>
      <c r="AT454" s="314"/>
      <c r="AU454" s="314"/>
      <c r="AW454" s="314"/>
      <c r="AZ454" s="314"/>
      <c r="BF454" s="314"/>
      <c r="BN454" s="314"/>
      <c r="CD454" s="314"/>
      <c r="CS454" s="314"/>
    </row>
    <row r="455" spans="1:97" s="418" customFormat="1">
      <c r="A455" s="316"/>
      <c r="B455" s="408"/>
      <c r="C455" s="426"/>
      <c r="R455" s="314"/>
      <c r="Y455" s="314"/>
      <c r="AC455" s="314"/>
      <c r="AE455" s="314"/>
      <c r="AF455" s="315"/>
      <c r="AL455" s="314"/>
      <c r="AN455" s="314"/>
      <c r="AT455" s="314"/>
      <c r="AU455" s="314"/>
      <c r="AW455" s="314"/>
      <c r="AZ455" s="314"/>
      <c r="BF455" s="314"/>
      <c r="BN455" s="314"/>
      <c r="CD455" s="314"/>
      <c r="CS455" s="314"/>
    </row>
    <row r="456" spans="1:97" s="418" customFormat="1">
      <c r="A456" s="316"/>
      <c r="B456" s="408"/>
      <c r="C456" s="426"/>
      <c r="R456" s="314"/>
      <c r="Y456" s="314"/>
      <c r="AC456" s="314"/>
      <c r="AE456" s="314"/>
      <c r="AF456" s="315"/>
      <c r="AL456" s="314"/>
      <c r="AN456" s="314"/>
      <c r="AT456" s="314"/>
      <c r="AU456" s="314"/>
      <c r="AW456" s="314"/>
      <c r="AZ456" s="314"/>
      <c r="BF456" s="314"/>
      <c r="BN456" s="314"/>
      <c r="CD456" s="314"/>
      <c r="CS456" s="314"/>
    </row>
    <row r="457" spans="1:97" s="418" customFormat="1">
      <c r="A457" s="316"/>
      <c r="B457" s="408"/>
      <c r="C457" s="426"/>
      <c r="R457" s="314"/>
      <c r="Y457" s="314"/>
      <c r="AC457" s="314"/>
      <c r="AE457" s="314"/>
      <c r="AF457" s="315"/>
      <c r="AL457" s="314"/>
      <c r="AN457" s="314"/>
      <c r="AT457" s="314"/>
      <c r="AU457" s="314"/>
      <c r="AW457" s="314"/>
      <c r="AZ457" s="314"/>
      <c r="BF457" s="314"/>
      <c r="BN457" s="314"/>
      <c r="CD457" s="314"/>
      <c r="CS457" s="314"/>
    </row>
    <row r="458" spans="1:97" s="418" customFormat="1">
      <c r="A458" s="316"/>
      <c r="B458" s="408"/>
      <c r="C458" s="426"/>
      <c r="R458" s="314"/>
      <c r="Y458" s="314"/>
      <c r="AC458" s="314"/>
      <c r="AE458" s="314"/>
      <c r="AF458" s="315"/>
      <c r="AL458" s="314"/>
      <c r="AN458" s="314"/>
      <c r="AT458" s="314"/>
      <c r="AU458" s="314"/>
      <c r="AW458" s="314"/>
      <c r="AZ458" s="314"/>
      <c r="BF458" s="314"/>
      <c r="BN458" s="314"/>
      <c r="CD458" s="314"/>
      <c r="CS458" s="314"/>
    </row>
    <row r="459" spans="1:97" s="418" customFormat="1">
      <c r="A459" s="316"/>
      <c r="B459" s="408"/>
      <c r="C459" s="426"/>
      <c r="R459" s="314"/>
      <c r="Y459" s="314"/>
      <c r="AC459" s="314"/>
      <c r="AE459" s="314"/>
      <c r="AF459" s="315"/>
      <c r="AL459" s="314"/>
      <c r="AN459" s="314"/>
      <c r="AT459" s="314"/>
      <c r="AU459" s="314"/>
      <c r="AW459" s="314"/>
      <c r="AZ459" s="314"/>
      <c r="BF459" s="314"/>
      <c r="BN459" s="314"/>
      <c r="CD459" s="314"/>
      <c r="CS459" s="314"/>
    </row>
    <row r="460" spans="1:97" s="418" customFormat="1">
      <c r="A460" s="316"/>
      <c r="B460" s="408"/>
      <c r="C460" s="426"/>
      <c r="R460" s="314"/>
      <c r="Y460" s="314"/>
      <c r="AC460" s="314"/>
      <c r="AE460" s="314"/>
      <c r="AF460" s="315"/>
      <c r="AL460" s="314"/>
      <c r="AN460" s="314"/>
      <c r="AT460" s="314"/>
      <c r="AU460" s="314"/>
      <c r="AW460" s="314"/>
      <c r="AZ460" s="314"/>
      <c r="BF460" s="314"/>
      <c r="BN460" s="314"/>
      <c r="CD460" s="314"/>
      <c r="CS460" s="314"/>
    </row>
    <row r="461" spans="1:97" s="418" customFormat="1">
      <c r="A461" s="316"/>
      <c r="B461" s="408"/>
      <c r="C461" s="445"/>
      <c r="R461" s="314"/>
      <c r="Y461" s="314"/>
      <c r="AC461" s="314"/>
      <c r="AE461" s="314"/>
      <c r="AF461" s="315"/>
      <c r="AL461" s="314"/>
      <c r="AN461" s="314"/>
      <c r="AT461" s="314"/>
      <c r="AU461" s="314"/>
      <c r="AW461" s="314"/>
      <c r="AZ461" s="314"/>
      <c r="BF461" s="314"/>
      <c r="BN461" s="314"/>
      <c r="CD461" s="314"/>
      <c r="CS461" s="314"/>
    </row>
    <row r="462" spans="1:97" s="418" customFormat="1">
      <c r="A462" s="316"/>
      <c r="B462" s="408"/>
      <c r="C462" s="445"/>
      <c r="R462" s="314"/>
      <c r="Y462" s="314"/>
      <c r="AC462" s="314"/>
      <c r="AE462" s="314"/>
      <c r="AF462" s="315"/>
      <c r="AL462" s="314"/>
      <c r="AN462" s="314"/>
      <c r="AT462" s="314"/>
      <c r="AU462" s="314"/>
      <c r="AW462" s="314"/>
      <c r="AZ462" s="314"/>
      <c r="BF462" s="314"/>
      <c r="BN462" s="314"/>
      <c r="CD462" s="314"/>
      <c r="CS462" s="314"/>
    </row>
    <row r="463" spans="1:97" s="418" customFormat="1">
      <c r="A463" s="316"/>
      <c r="B463" s="408"/>
      <c r="C463" s="445"/>
      <c r="R463" s="314"/>
      <c r="Y463" s="314"/>
      <c r="AC463" s="314"/>
      <c r="AE463" s="314"/>
      <c r="AF463" s="315"/>
      <c r="AL463" s="314"/>
      <c r="AN463" s="314"/>
      <c r="AT463" s="314"/>
      <c r="AU463" s="314"/>
      <c r="AW463" s="314"/>
      <c r="AZ463" s="314"/>
      <c r="BF463" s="314"/>
      <c r="BN463" s="314"/>
      <c r="CD463" s="314"/>
      <c r="CS463" s="314"/>
    </row>
    <row r="464" spans="1:97" s="418" customFormat="1">
      <c r="A464" s="316"/>
      <c r="B464" s="408"/>
      <c r="C464" s="445"/>
      <c r="R464" s="314"/>
      <c r="Y464" s="314"/>
      <c r="AC464" s="314"/>
      <c r="AE464" s="314"/>
      <c r="AF464" s="315"/>
      <c r="AL464" s="314"/>
      <c r="AN464" s="314"/>
      <c r="AT464" s="314"/>
      <c r="AU464" s="314"/>
      <c r="AW464" s="314"/>
      <c r="AZ464" s="314"/>
      <c r="BF464" s="314"/>
      <c r="BN464" s="314"/>
      <c r="CD464" s="314"/>
      <c r="CS464" s="314"/>
    </row>
    <row r="465" spans="1:97" s="418" customFormat="1">
      <c r="A465" s="316"/>
      <c r="B465" s="408"/>
      <c r="C465" s="445"/>
      <c r="R465" s="314"/>
      <c r="Y465" s="314"/>
      <c r="AC465" s="314"/>
      <c r="AE465" s="314"/>
      <c r="AF465" s="315"/>
      <c r="AL465" s="314"/>
      <c r="AN465" s="314"/>
      <c r="AT465" s="314"/>
      <c r="AU465" s="314"/>
      <c r="AW465" s="314"/>
      <c r="AZ465" s="314"/>
      <c r="BF465" s="314"/>
      <c r="BN465" s="314"/>
      <c r="CD465" s="314"/>
      <c r="CS465" s="314"/>
    </row>
    <row r="466" spans="1:97" s="418" customFormat="1">
      <c r="A466" s="316"/>
      <c r="B466" s="408"/>
      <c r="C466" s="445"/>
      <c r="R466" s="314"/>
      <c r="Y466" s="314"/>
      <c r="AC466" s="314"/>
      <c r="AE466" s="314"/>
      <c r="AF466" s="315"/>
      <c r="AL466" s="314"/>
      <c r="AN466" s="314"/>
      <c r="AT466" s="314"/>
      <c r="AU466" s="314"/>
      <c r="AW466" s="314"/>
      <c r="AZ466" s="314"/>
      <c r="BF466" s="314"/>
      <c r="BN466" s="314"/>
      <c r="CD466" s="314"/>
      <c r="CS466" s="314"/>
    </row>
    <row r="467" spans="1:97" s="418" customFormat="1">
      <c r="A467" s="316"/>
      <c r="B467" s="408"/>
      <c r="C467" s="445"/>
      <c r="R467" s="314"/>
      <c r="Y467" s="314"/>
      <c r="AC467" s="314"/>
      <c r="AE467" s="314"/>
      <c r="AF467" s="315"/>
      <c r="AL467" s="314"/>
      <c r="AN467" s="314"/>
      <c r="AT467" s="314"/>
      <c r="AU467" s="314"/>
      <c r="AW467" s="314"/>
      <c r="AZ467" s="314"/>
      <c r="BF467" s="314"/>
      <c r="BN467" s="314"/>
      <c r="CD467" s="314"/>
      <c r="CS467" s="314"/>
    </row>
    <row r="468" spans="1:97" s="418" customFormat="1">
      <c r="A468" s="316"/>
      <c r="B468" s="408"/>
      <c r="C468" s="445"/>
      <c r="R468" s="314"/>
      <c r="Y468" s="314"/>
      <c r="AC468" s="314"/>
      <c r="AE468" s="314"/>
      <c r="AF468" s="315"/>
      <c r="AL468" s="314"/>
      <c r="AN468" s="314"/>
      <c r="AT468" s="314"/>
      <c r="AU468" s="314"/>
      <c r="AW468" s="314"/>
      <c r="AZ468" s="314"/>
      <c r="BF468" s="314"/>
      <c r="BN468" s="314"/>
      <c r="CD468" s="314"/>
      <c r="CS468" s="314"/>
    </row>
    <row r="469" spans="1:97" s="418" customFormat="1">
      <c r="A469" s="316"/>
      <c r="B469" s="408"/>
      <c r="C469" s="445"/>
      <c r="R469" s="314"/>
      <c r="Y469" s="314"/>
      <c r="AC469" s="314"/>
      <c r="AE469" s="314"/>
      <c r="AF469" s="315"/>
      <c r="AL469" s="314"/>
      <c r="AN469" s="314"/>
      <c r="AT469" s="314"/>
      <c r="AU469" s="314"/>
      <c r="AW469" s="314"/>
      <c r="AZ469" s="314"/>
      <c r="BF469" s="314"/>
      <c r="BN469" s="314"/>
      <c r="CD469" s="314"/>
      <c r="CS469" s="314"/>
    </row>
    <row r="470" spans="1:97" s="418" customFormat="1">
      <c r="A470" s="316"/>
      <c r="B470" s="408"/>
      <c r="C470" s="445"/>
      <c r="R470" s="314"/>
      <c r="Y470" s="314"/>
      <c r="AC470" s="314"/>
      <c r="AE470" s="314"/>
      <c r="AF470" s="315"/>
      <c r="AL470" s="314"/>
      <c r="AN470" s="314"/>
      <c r="AT470" s="314"/>
      <c r="AU470" s="314"/>
      <c r="AW470" s="314"/>
      <c r="AZ470" s="314"/>
      <c r="BF470" s="314"/>
      <c r="BN470" s="314"/>
      <c r="CD470" s="314"/>
      <c r="CS470" s="314"/>
    </row>
    <row r="471" spans="1:97" s="418" customFormat="1">
      <c r="A471" s="316"/>
      <c r="B471" s="408"/>
      <c r="C471" s="445"/>
      <c r="R471" s="314"/>
      <c r="Y471" s="314"/>
      <c r="AC471" s="314"/>
      <c r="AE471" s="314"/>
      <c r="AF471" s="315"/>
      <c r="AL471" s="314"/>
      <c r="AN471" s="314"/>
      <c r="AT471" s="314"/>
      <c r="AU471" s="314"/>
      <c r="AW471" s="314"/>
      <c r="AZ471" s="314"/>
      <c r="BF471" s="314"/>
      <c r="BN471" s="314"/>
      <c r="CD471" s="314"/>
      <c r="CS471" s="314"/>
    </row>
    <row r="472" spans="1:97" s="418" customFormat="1">
      <c r="A472" s="316"/>
      <c r="B472" s="408"/>
      <c r="C472" s="445"/>
      <c r="R472" s="314"/>
      <c r="Y472" s="314"/>
      <c r="AC472" s="314"/>
      <c r="AE472" s="314"/>
      <c r="AF472" s="315"/>
      <c r="AL472" s="314"/>
      <c r="AN472" s="314"/>
      <c r="AT472" s="314"/>
      <c r="AU472" s="314"/>
      <c r="AW472" s="314"/>
      <c r="AZ472" s="314"/>
      <c r="BF472" s="314"/>
      <c r="BN472" s="314"/>
      <c r="CD472" s="314"/>
      <c r="CS472" s="314"/>
    </row>
    <row r="473" spans="1:97" s="418" customFormat="1">
      <c r="A473" s="316"/>
      <c r="B473" s="408"/>
      <c r="C473" s="445"/>
      <c r="R473" s="314"/>
      <c r="Y473" s="314"/>
      <c r="AC473" s="314"/>
      <c r="AE473" s="314"/>
      <c r="AF473" s="315"/>
      <c r="AL473" s="314"/>
      <c r="AN473" s="314"/>
      <c r="AT473" s="314"/>
      <c r="AU473" s="314"/>
      <c r="AW473" s="314"/>
      <c r="AZ473" s="314"/>
      <c r="BF473" s="314"/>
      <c r="BN473" s="314"/>
      <c r="CD473" s="314"/>
      <c r="CS473" s="314"/>
    </row>
    <row r="474" spans="1:97" s="418" customFormat="1">
      <c r="A474" s="316"/>
      <c r="B474" s="408"/>
      <c r="C474" s="445"/>
      <c r="R474" s="314"/>
      <c r="Y474" s="314"/>
      <c r="AC474" s="314"/>
      <c r="AE474" s="314"/>
      <c r="AF474" s="315"/>
      <c r="AL474" s="314"/>
      <c r="AN474" s="314"/>
      <c r="AT474" s="314"/>
      <c r="AU474" s="314"/>
      <c r="AW474" s="314"/>
      <c r="AZ474" s="314"/>
      <c r="BF474" s="314"/>
      <c r="BN474" s="314"/>
      <c r="CD474" s="314"/>
      <c r="CS474" s="314"/>
    </row>
    <row r="475" spans="1:97" s="418" customFormat="1">
      <c r="A475" s="316"/>
      <c r="B475" s="408"/>
      <c r="C475" s="445"/>
      <c r="R475" s="314"/>
      <c r="Y475" s="314"/>
      <c r="AC475" s="314"/>
      <c r="AE475" s="314"/>
      <c r="AF475" s="315"/>
      <c r="AL475" s="314"/>
      <c r="AN475" s="314"/>
      <c r="AT475" s="314"/>
      <c r="AU475" s="314"/>
      <c r="AW475" s="314"/>
      <c r="AZ475" s="314"/>
      <c r="BF475" s="314"/>
      <c r="BN475" s="314"/>
      <c r="CD475" s="314"/>
      <c r="CS475" s="314"/>
    </row>
  </sheetData>
  <mergeCells count="8">
    <mergeCell ref="A226:A227"/>
    <mergeCell ref="B48:B49"/>
    <mergeCell ref="B65:B66"/>
    <mergeCell ref="B116:B117"/>
    <mergeCell ref="A94:C94"/>
    <mergeCell ref="C104:C105"/>
    <mergeCell ref="B104:B105"/>
    <mergeCell ref="A104:A105"/>
  </mergeCells>
  <phoneticPr fontId="0" type="noConversion"/>
  <conditionalFormatting sqref="E4">
    <cfRule type="cellIs" dxfId="27" priority="9" stopIfTrue="1" operator="lessThan">
      <formula>0</formula>
    </cfRule>
  </conditionalFormatting>
  <conditionalFormatting sqref="H4">
    <cfRule type="cellIs" dxfId="26" priority="4" stopIfTrue="1" operator="lessThan">
      <formula>0</formula>
    </cfRule>
  </conditionalFormatting>
  <conditionalFormatting sqref="H308">
    <cfRule type="cellIs" dxfId="25" priority="17" stopIfTrue="1" operator="lessThan">
      <formula>0</formula>
    </cfRule>
  </conditionalFormatting>
  <conditionalFormatting sqref="M308:Q308 D308:D309 J308:K309 D312:D314 J312:K314">
    <cfRule type="cellIs" dxfId="24" priority="20" stopIfTrue="1" operator="lessThan">
      <formula>0</formula>
    </cfRule>
  </conditionalFormatting>
  <conditionalFormatting sqref="BQ215">
    <cfRule type="cellIs" dxfId="23" priority="6" stopIfTrue="1" operator="lessThan">
      <formula>0</formula>
    </cfRule>
  </conditionalFormatting>
  <conditionalFormatting sqref="CM308:CN308">
    <cfRule type="cellIs" dxfId="22" priority="1" stopIfTrue="1" operator="lessThan">
      <formula>0</formula>
    </cfRule>
  </conditionalFormatting>
  <printOptions horizontalCentered="1" verticalCentered="1"/>
  <pageMargins left="0.75" right="0.75" top="1" bottom="1" header="0" footer="0"/>
  <pageSetup scale="62" orientation="portrait" horizontalDpi="120" verticalDpi="72" r:id="rId1"/>
  <headerFooter alignWithMargins="0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Hoja5">
    <tabColor theme="9" tint="0.39997558519241921"/>
    <pageSetUpPr fitToPage="1"/>
  </sheetPr>
  <dimension ref="A1:CC398"/>
  <sheetViews>
    <sheetView zoomScaleNormal="100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H1" sqref="H1:J1048576"/>
    </sheetView>
  </sheetViews>
  <sheetFormatPr baseColWidth="10" defaultColWidth="11.5546875" defaultRowHeight="13.2"/>
  <cols>
    <col min="1" max="1" width="11.6640625" customWidth="1"/>
    <col min="2" max="2" width="34" customWidth="1"/>
    <col min="3" max="3" width="15.21875" bestFit="1" customWidth="1"/>
    <col min="4" max="4" width="16.5546875" hidden="1" customWidth="1"/>
    <col min="5" max="5" width="15.5546875" bestFit="1" customWidth="1"/>
    <col min="6" max="6" width="15.21875" bestFit="1" customWidth="1"/>
    <col min="7" max="7" width="15.21875" style="227" bestFit="1" customWidth="1"/>
    <col min="8" max="8" width="13.6640625" style="227" hidden="1" customWidth="1"/>
    <col min="9" max="9" width="15" style="157" hidden="1" customWidth="1"/>
    <col min="10" max="10" width="13.6640625" style="227" hidden="1" customWidth="1"/>
    <col min="11" max="11" width="13.6640625" style="227" customWidth="1"/>
    <col min="12" max="12" width="15.21875" style="227" bestFit="1" customWidth="1"/>
    <col min="13" max="13" width="15.5546875" style="227" hidden="1" customWidth="1"/>
    <col min="14" max="14" width="15" style="227" bestFit="1" customWidth="1"/>
    <col min="15" max="15" width="18.44140625" style="753" hidden="1" customWidth="1"/>
    <col min="16" max="16" width="17.5546875" style="753" hidden="1" customWidth="1"/>
    <col min="17" max="17" width="15" style="753" bestFit="1" customWidth="1"/>
    <col min="18" max="18" width="15.5546875" hidden="1" customWidth="1"/>
    <col min="19" max="19" width="13.5546875" hidden="1" customWidth="1"/>
    <col min="20" max="20" width="14.6640625" hidden="1" customWidth="1"/>
    <col min="21" max="21" width="17.33203125" hidden="1" customWidth="1"/>
    <col min="22" max="22" width="13.88671875" hidden="1" customWidth="1"/>
    <col min="23" max="26" width="14.88671875" hidden="1" customWidth="1"/>
    <col min="27" max="27" width="15.88671875" hidden="1" customWidth="1"/>
    <col min="28" max="31" width="14.88671875" hidden="1" customWidth="1"/>
    <col min="32" max="32" width="14.88671875" style="142" hidden="1" customWidth="1"/>
    <col min="33" max="44" width="14.88671875" hidden="1" customWidth="1"/>
    <col min="45" max="45" width="16.5546875" hidden="1" customWidth="1"/>
    <col min="46" max="46" width="13.88671875" hidden="1" customWidth="1"/>
    <col min="47" max="50" width="11.5546875" hidden="1" customWidth="1"/>
    <col min="51" max="51" width="15.33203125" hidden="1" customWidth="1"/>
    <col min="52" max="52" width="15.88671875" hidden="1" customWidth="1"/>
    <col min="53" max="53" width="14.33203125" style="2" hidden="1" customWidth="1"/>
    <col min="54" max="54" width="13.33203125" hidden="1" customWidth="1"/>
    <col min="55" max="55" width="15.33203125" hidden="1" customWidth="1"/>
    <col min="56" max="58" width="14.33203125" hidden="1" customWidth="1"/>
    <col min="59" max="59" width="15.33203125" hidden="1" customWidth="1"/>
    <col min="60" max="60" width="0" hidden="1" customWidth="1"/>
  </cols>
  <sheetData>
    <row r="1" spans="1:59" hidden="1">
      <c r="A1" s="210" t="s">
        <v>848</v>
      </c>
      <c r="B1" s="227"/>
      <c r="C1" s="109"/>
      <c r="H1" s="109"/>
      <c r="I1" s="752"/>
      <c r="J1" s="157"/>
      <c r="L1" s="109"/>
      <c r="R1" s="1"/>
    </row>
    <row r="2" spans="1:59" hidden="1">
      <c r="A2" s="229" t="s">
        <v>849</v>
      </c>
      <c r="B2" s="227"/>
      <c r="C2" s="754"/>
      <c r="F2" s="252"/>
      <c r="G2" s="157"/>
      <c r="H2" s="157"/>
      <c r="I2" s="109"/>
      <c r="J2" s="109"/>
      <c r="K2" s="109"/>
      <c r="L2" s="109"/>
      <c r="M2" s="755"/>
      <c r="N2" s="756"/>
      <c r="R2" s="1"/>
      <c r="V2" s="2"/>
      <c r="W2" s="2"/>
    </row>
    <row r="3" spans="1:59" ht="14.4" hidden="1">
      <c r="A3" s="210" t="s">
        <v>850</v>
      </c>
      <c r="B3" s="227"/>
      <c r="C3" s="754"/>
      <c r="F3" s="179"/>
      <c r="H3" s="109"/>
      <c r="J3" s="109"/>
      <c r="K3" s="109"/>
      <c r="L3" s="209"/>
      <c r="M3" s="109"/>
      <c r="N3" s="157"/>
      <c r="R3" s="751"/>
      <c r="S3" s="2"/>
      <c r="U3" s="757"/>
      <c r="V3" s="142"/>
      <c r="Y3" s="157"/>
    </row>
    <row r="4" spans="1:59">
      <c r="A4" s="210" t="s">
        <v>851</v>
      </c>
      <c r="B4" s="227"/>
      <c r="C4" s="754"/>
      <c r="D4" s="142"/>
      <c r="E4" s="179"/>
      <c r="F4" s="142"/>
      <c r="G4" s="109"/>
      <c r="H4" s="2"/>
      <c r="I4" s="142"/>
      <c r="J4" s="2"/>
      <c r="K4" s="252"/>
      <c r="L4" s="109"/>
      <c r="M4" s="109"/>
      <c r="N4" s="109"/>
      <c r="O4" s="209"/>
      <c r="R4" s="142"/>
      <c r="S4" s="758"/>
      <c r="U4" s="142"/>
      <c r="V4" s="2"/>
    </row>
    <row r="5" spans="1:59" ht="18" customHeight="1">
      <c r="A5" s="210" t="s">
        <v>852</v>
      </c>
      <c r="B5" s="227"/>
      <c r="C5" s="109"/>
      <c r="D5" s="179"/>
      <c r="F5" s="2"/>
      <c r="G5" s="109"/>
      <c r="H5" s="109"/>
      <c r="I5" s="109"/>
      <c r="J5" s="109"/>
      <c r="K5" s="109"/>
      <c r="L5" s="756"/>
      <c r="M5" s="755"/>
      <c r="N5" s="157"/>
      <c r="O5" s="755"/>
      <c r="R5" s="758"/>
      <c r="S5" s="759"/>
    </row>
    <row r="6" spans="1:59">
      <c r="B6" s="109"/>
      <c r="C6" s="109"/>
      <c r="F6" s="142"/>
      <c r="N6" s="109"/>
    </row>
    <row r="7" spans="1:59" s="1" customFormat="1" ht="26.25" customHeight="1">
      <c r="A7" s="760"/>
      <c r="B7" s="760"/>
      <c r="C7" s="826" t="s">
        <v>853</v>
      </c>
      <c r="D7" s="826"/>
      <c r="E7" s="826"/>
      <c r="F7" s="826"/>
      <c r="G7" s="836" t="s">
        <v>854</v>
      </c>
      <c r="H7" s="836" t="s">
        <v>855</v>
      </c>
      <c r="I7" s="836" t="s">
        <v>856</v>
      </c>
      <c r="J7" s="838" t="s">
        <v>857</v>
      </c>
      <c r="K7" s="834" t="s">
        <v>4316</v>
      </c>
      <c r="L7" s="834" t="s">
        <v>859</v>
      </c>
      <c r="M7" s="834" t="s">
        <v>860</v>
      </c>
      <c r="N7" s="834" t="s">
        <v>861</v>
      </c>
      <c r="O7" s="832" t="s">
        <v>862</v>
      </c>
      <c r="P7" s="832" t="s">
        <v>863</v>
      </c>
      <c r="Q7" s="832" t="s">
        <v>864</v>
      </c>
      <c r="R7" s="829" t="s">
        <v>865</v>
      </c>
      <c r="S7" s="830"/>
      <c r="T7" s="830"/>
      <c r="U7" s="830"/>
      <c r="V7" s="830"/>
      <c r="W7" s="830"/>
      <c r="X7" s="830"/>
      <c r="Y7" s="830"/>
      <c r="Z7" s="830"/>
      <c r="AA7" s="830"/>
      <c r="AB7" s="830"/>
      <c r="AC7" s="830"/>
      <c r="AD7" s="830"/>
      <c r="AE7" s="830"/>
      <c r="AF7" s="830"/>
      <c r="AG7" s="830"/>
      <c r="AH7" s="830"/>
      <c r="AI7" s="830"/>
      <c r="AJ7" s="830"/>
      <c r="AK7" s="830"/>
      <c r="AL7" s="830"/>
      <c r="AM7" s="830"/>
      <c r="AN7" s="830"/>
      <c r="AO7" s="830"/>
      <c r="AP7" s="830"/>
      <c r="AQ7" s="830"/>
      <c r="AR7" s="830"/>
      <c r="AS7" s="831"/>
      <c r="AT7" s="828" t="s">
        <v>866</v>
      </c>
      <c r="AU7" s="828"/>
      <c r="AV7" s="828"/>
      <c r="AW7" s="828"/>
      <c r="AX7" s="828"/>
      <c r="AY7" s="828"/>
      <c r="AZ7" s="827" t="s">
        <v>867</v>
      </c>
      <c r="BA7" s="827"/>
      <c r="BB7" s="827"/>
      <c r="BC7" s="827"/>
      <c r="BD7" s="827"/>
      <c r="BE7" s="827"/>
      <c r="BF7" s="827"/>
      <c r="BG7" s="827"/>
    </row>
    <row r="8" spans="1:59" s="1" customFormat="1" ht="53.25" customHeight="1">
      <c r="A8" s="762" t="s">
        <v>868</v>
      </c>
      <c r="B8" s="762"/>
      <c r="C8" s="763" t="s">
        <v>869</v>
      </c>
      <c r="D8" s="764" t="s">
        <v>870</v>
      </c>
      <c r="E8" s="761" t="s">
        <v>871</v>
      </c>
      <c r="F8" s="763" t="s">
        <v>872</v>
      </c>
      <c r="G8" s="837"/>
      <c r="H8" s="837"/>
      <c r="I8" s="837"/>
      <c r="J8" s="839"/>
      <c r="K8" s="835"/>
      <c r="L8" s="835"/>
      <c r="M8" s="835"/>
      <c r="N8" s="835"/>
      <c r="O8" s="833"/>
      <c r="P8" s="833"/>
      <c r="Q8" s="833"/>
      <c r="R8" s="765" t="s">
        <v>873</v>
      </c>
      <c r="S8" s="761" t="s">
        <v>874</v>
      </c>
      <c r="T8" s="766" t="s">
        <v>875</v>
      </c>
      <c r="U8" s="766" t="s">
        <v>876</v>
      </c>
      <c r="V8" s="766" t="s">
        <v>877</v>
      </c>
      <c r="W8" s="761" t="s">
        <v>878</v>
      </c>
      <c r="X8" s="761" t="s">
        <v>879</v>
      </c>
      <c r="Y8" s="761" t="s">
        <v>880</v>
      </c>
      <c r="Z8" s="761" t="s">
        <v>881</v>
      </c>
      <c r="AA8" s="761" t="s">
        <v>882</v>
      </c>
      <c r="AB8" s="761" t="s">
        <v>883</v>
      </c>
      <c r="AC8" s="761" t="s">
        <v>884</v>
      </c>
      <c r="AD8" s="761" t="s">
        <v>885</v>
      </c>
      <c r="AE8" s="761" t="s">
        <v>886</v>
      </c>
      <c r="AF8" s="767" t="s">
        <v>887</v>
      </c>
      <c r="AG8" s="761" t="s">
        <v>888</v>
      </c>
      <c r="AH8" s="761" t="s">
        <v>889</v>
      </c>
      <c r="AI8" s="761" t="s">
        <v>890</v>
      </c>
      <c r="AJ8" s="761" t="s">
        <v>891</v>
      </c>
      <c r="AK8" s="761" t="s">
        <v>892</v>
      </c>
      <c r="AL8" s="761" t="s">
        <v>893</v>
      </c>
      <c r="AM8" s="761" t="s">
        <v>894</v>
      </c>
      <c r="AN8" s="761" t="s">
        <v>895</v>
      </c>
      <c r="AO8" s="761" t="s">
        <v>896</v>
      </c>
      <c r="AP8" s="761" t="s">
        <v>897</v>
      </c>
      <c r="AQ8" s="761" t="s">
        <v>898</v>
      </c>
      <c r="AR8" s="761" t="s">
        <v>899</v>
      </c>
      <c r="AS8" s="761" t="s">
        <v>900</v>
      </c>
      <c r="AT8" s="761" t="s">
        <v>901</v>
      </c>
      <c r="AU8" s="761" t="s">
        <v>902</v>
      </c>
      <c r="AV8" s="761" t="s">
        <v>903</v>
      </c>
      <c r="AW8" s="761" t="s">
        <v>904</v>
      </c>
      <c r="AX8" s="761" t="s">
        <v>905</v>
      </c>
      <c r="AY8" s="761" t="s">
        <v>906</v>
      </c>
      <c r="AZ8" s="768" t="s">
        <v>907</v>
      </c>
      <c r="BA8" s="768" t="s">
        <v>908</v>
      </c>
      <c r="BB8" s="761" t="s">
        <v>909</v>
      </c>
      <c r="BC8" s="761" t="s">
        <v>910</v>
      </c>
      <c r="BD8" s="761" t="s">
        <v>911</v>
      </c>
      <c r="BE8" s="768" t="s">
        <v>912</v>
      </c>
      <c r="BF8" s="768" t="s">
        <v>913</v>
      </c>
      <c r="BG8" s="761" t="s">
        <v>914</v>
      </c>
    </row>
    <row r="9" spans="1:59" s="1" customFormat="1" ht="16.5" customHeight="1">
      <c r="A9" s="762"/>
      <c r="B9" s="769"/>
      <c r="C9" s="770"/>
      <c r="D9" s="92"/>
      <c r="E9" s="92"/>
      <c r="F9" s="770"/>
      <c r="G9" s="771"/>
      <c r="H9" s="109"/>
      <c r="I9" s="157"/>
      <c r="J9" s="109"/>
      <c r="K9" s="92"/>
      <c r="L9" s="92"/>
      <c r="M9" s="92"/>
      <c r="N9" s="92"/>
      <c r="O9" s="772"/>
      <c r="P9" s="772"/>
      <c r="Q9" s="753"/>
      <c r="R9" s="92"/>
      <c r="S9" s="92"/>
      <c r="T9" s="92"/>
      <c r="U9" s="92"/>
      <c r="V9" s="92"/>
      <c r="W9" s="92"/>
      <c r="X9" s="92"/>
      <c r="Y9" s="92"/>
      <c r="Z9" s="92"/>
      <c r="AA9" s="92"/>
      <c r="AB9" s="92"/>
      <c r="AC9" s="92"/>
      <c r="AD9" s="92"/>
      <c r="AE9" s="92"/>
      <c r="AF9" s="773"/>
      <c r="AG9" s="92"/>
      <c r="AH9" s="92"/>
      <c r="AI9" s="92"/>
      <c r="AJ9" s="92"/>
      <c r="AK9" s="92"/>
      <c r="AL9" s="92"/>
      <c r="AM9" s="92"/>
      <c r="AN9" s="92"/>
      <c r="AO9" s="761"/>
      <c r="AP9" s="92"/>
      <c r="AQ9" s="92"/>
      <c r="AR9" s="92"/>
      <c r="AS9" s="92"/>
      <c r="AT9" s="92"/>
      <c r="AU9" s="92"/>
      <c r="AV9" s="92"/>
      <c r="AW9" s="92"/>
      <c r="AX9" s="92"/>
      <c r="AY9" s="92"/>
      <c r="AZ9" s="92"/>
      <c r="BA9" s="770"/>
      <c r="BB9" s="92"/>
      <c r="BC9" s="92"/>
      <c r="BD9" s="92"/>
      <c r="BE9" s="92"/>
      <c r="BF9" s="92"/>
      <c r="BG9" s="92"/>
    </row>
    <row r="10" spans="1:59">
      <c r="A10" s="774">
        <v>0</v>
      </c>
      <c r="B10" s="775" t="s">
        <v>915</v>
      </c>
      <c r="C10" s="771">
        <f>SUM(C12:C26)</f>
        <v>1397402114</v>
      </c>
      <c r="D10" s="771">
        <f>SUM(D12:D25)</f>
        <v>0</v>
      </c>
      <c r="E10" s="771">
        <f>SUM(E12:E25)</f>
        <v>-148161612.09999999</v>
      </c>
      <c r="F10" s="771">
        <f>SUM(F12:F26)</f>
        <v>1249240501.9000001</v>
      </c>
      <c r="G10" s="771">
        <v>810109024.18999982</v>
      </c>
      <c r="H10" s="771">
        <f t="shared" ref="H10:L10" si="0">SUM(H12:H26)</f>
        <v>88329712.629999995</v>
      </c>
      <c r="I10" s="285">
        <f>SUM(I12:I26)</f>
        <v>93835543.340000004</v>
      </c>
      <c r="J10" s="771">
        <f t="shared" si="0"/>
        <v>164866629.29999998</v>
      </c>
      <c r="K10" s="771">
        <f t="shared" si="0"/>
        <v>347031885.26999998</v>
      </c>
      <c r="L10" s="771">
        <f t="shared" si="0"/>
        <v>1157140909.4599998</v>
      </c>
      <c r="M10" s="771">
        <f>SUM(M12:M25)</f>
        <v>0</v>
      </c>
      <c r="N10" s="771">
        <f>SUM(N12:N27)</f>
        <v>0</v>
      </c>
      <c r="O10" s="771">
        <f>SUM(O12:O26)</f>
        <v>92099592.439999953</v>
      </c>
      <c r="P10" s="771">
        <f>SUM(P12:P26)</f>
        <v>1249240501.9000001</v>
      </c>
      <c r="Q10" s="771">
        <f>SUM(Q12:Q26)</f>
        <v>92099592.439999953</v>
      </c>
      <c r="R10" s="771">
        <f t="shared" ref="R10:BG10" si="1">SUM(R12:R25)</f>
        <v>-17282564</v>
      </c>
      <c r="S10" s="771">
        <f t="shared" si="1"/>
        <v>0</v>
      </c>
      <c r="T10" s="771">
        <f t="shared" si="1"/>
        <v>0</v>
      </c>
      <c r="U10" s="771">
        <f>SUM(U12:U25)</f>
        <v>0</v>
      </c>
      <c r="V10" s="771">
        <f>SUM(V12:V26)</f>
        <v>-35460000</v>
      </c>
      <c r="W10" s="771">
        <f>SUM(W12:W25)</f>
        <v>-81323904.099999994</v>
      </c>
      <c r="X10" s="771">
        <f>SUM(X12:X25)</f>
        <v>-18595144</v>
      </c>
      <c r="Y10" s="771">
        <f t="shared" si="1"/>
        <v>0</v>
      </c>
      <c r="Z10" s="771">
        <f t="shared" si="1"/>
        <v>0</v>
      </c>
      <c r="AA10" s="771">
        <f t="shared" si="1"/>
        <v>0</v>
      </c>
      <c r="AB10" s="771">
        <f t="shared" si="1"/>
        <v>0</v>
      </c>
      <c r="AC10" s="771">
        <f t="shared" si="1"/>
        <v>0</v>
      </c>
      <c r="AD10" s="771">
        <f t="shared" si="1"/>
        <v>0</v>
      </c>
      <c r="AE10" s="771">
        <f t="shared" si="1"/>
        <v>0</v>
      </c>
      <c r="AF10" s="285">
        <f t="shared" si="1"/>
        <v>0</v>
      </c>
      <c r="AG10" s="771">
        <f t="shared" si="1"/>
        <v>0</v>
      </c>
      <c r="AH10" s="771">
        <f t="shared" si="1"/>
        <v>0</v>
      </c>
      <c r="AI10" s="771">
        <f t="shared" si="1"/>
        <v>0</v>
      </c>
      <c r="AJ10" s="771">
        <f t="shared" si="1"/>
        <v>0</v>
      </c>
      <c r="AK10" s="771">
        <f t="shared" si="1"/>
        <v>0</v>
      </c>
      <c r="AL10" s="771">
        <f t="shared" si="1"/>
        <v>0</v>
      </c>
      <c r="AM10" s="771">
        <f t="shared" si="1"/>
        <v>0</v>
      </c>
      <c r="AN10" s="771">
        <f t="shared" si="1"/>
        <v>0</v>
      </c>
      <c r="AO10" s="771">
        <f t="shared" si="1"/>
        <v>0</v>
      </c>
      <c r="AP10" s="771">
        <f t="shared" si="1"/>
        <v>0</v>
      </c>
      <c r="AQ10" s="771">
        <f t="shared" si="1"/>
        <v>0</v>
      </c>
      <c r="AR10" s="771">
        <f t="shared" si="1"/>
        <v>0</v>
      </c>
      <c r="AS10" s="771">
        <f t="shared" si="1"/>
        <v>-148161612.09999999</v>
      </c>
      <c r="AT10" s="771">
        <f>SUM(AT12:AT25)</f>
        <v>0</v>
      </c>
      <c r="AU10" s="771">
        <f t="shared" si="1"/>
        <v>0</v>
      </c>
      <c r="AV10" s="771">
        <f t="shared" si="1"/>
        <v>0</v>
      </c>
      <c r="AW10" s="771">
        <f t="shared" si="1"/>
        <v>0</v>
      </c>
      <c r="AX10" s="771">
        <f t="shared" si="1"/>
        <v>0</v>
      </c>
      <c r="AY10" s="771">
        <f t="shared" si="1"/>
        <v>0</v>
      </c>
      <c r="AZ10" s="771">
        <f>SUM(AZ12:AZ25)</f>
        <v>0</v>
      </c>
      <c r="BA10" s="771">
        <f t="shared" si="1"/>
        <v>0</v>
      </c>
      <c r="BB10" s="771">
        <f t="shared" si="1"/>
        <v>0</v>
      </c>
      <c r="BC10" s="771">
        <f t="shared" si="1"/>
        <v>0</v>
      </c>
      <c r="BD10" s="771">
        <f t="shared" si="1"/>
        <v>0</v>
      </c>
      <c r="BE10" s="771">
        <f t="shared" si="1"/>
        <v>0</v>
      </c>
      <c r="BF10" s="771">
        <f t="shared" si="1"/>
        <v>0</v>
      </c>
      <c r="BG10" s="771">
        <f t="shared" si="1"/>
        <v>0</v>
      </c>
    </row>
    <row r="11" spans="1:59" s="1" customFormat="1">
      <c r="A11" s="210"/>
      <c r="C11" s="109"/>
      <c r="D11" s="3"/>
      <c r="E11" s="3"/>
      <c r="F11" s="3"/>
      <c r="G11" s="3"/>
      <c r="H11" s="3"/>
      <c r="I11" s="181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181"/>
      <c r="AG11" s="3"/>
      <c r="AH11" s="3"/>
      <c r="AI11" s="3"/>
      <c r="AJ11" s="3"/>
      <c r="AK11" s="3"/>
      <c r="AL11" s="3"/>
      <c r="AM11" s="3"/>
      <c r="AN11" s="3"/>
      <c r="AO11" s="109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</row>
    <row r="12" spans="1:59" ht="12" customHeight="1">
      <c r="A12" s="229" t="s">
        <v>7</v>
      </c>
      <c r="B12" s="227" t="s">
        <v>121</v>
      </c>
      <c r="C12" s="109">
        <v>598074463</v>
      </c>
      <c r="D12" s="109">
        <f>+BG12</f>
        <v>0</v>
      </c>
      <c r="E12" s="109">
        <f>+AS12+AY12</f>
        <v>-27299291</v>
      </c>
      <c r="F12" s="109">
        <f t="shared" ref="F12:F26" si="2">+C12+D12+E12</f>
        <v>570775172</v>
      </c>
      <c r="G12" s="109">
        <v>374252906.96000004</v>
      </c>
      <c r="H12" s="109">
        <f>'CK GASTOS OSN PD MES 1'!D123</f>
        <v>45147222.979999997</v>
      </c>
      <c r="I12" s="109">
        <f>+'CK GASTOS OSN PD MES 2'!D127</f>
        <v>48433899.5</v>
      </c>
      <c r="J12" s="109">
        <f>+'CK GASTOS OSN PD MES 3'!D137</f>
        <v>52836973.390000001</v>
      </c>
      <c r="K12" s="109">
        <f t="shared" ref="K12:K26" si="3">SUM(H12:J12)</f>
        <v>146418095.87</v>
      </c>
      <c r="L12" s="109">
        <f>+K12+G12</f>
        <v>520671002.83000004</v>
      </c>
      <c r="M12" s="776">
        <f>'Cert.OSN PD'!D305</f>
        <v>0</v>
      </c>
      <c r="N12" s="109">
        <f t="shared" ref="N12:N25" si="4">IF(M12&gt;0,(L12-M12),0)</f>
        <v>0</v>
      </c>
      <c r="O12" s="753">
        <f t="shared" ref="O12:O25" si="5">F12-L12</f>
        <v>50104169.169999957</v>
      </c>
      <c r="P12" s="753">
        <f t="shared" ref="P12:P25" si="6">F12-M12</f>
        <v>570775172</v>
      </c>
      <c r="Q12" s="753">
        <f t="shared" ref="Q12:Q25" si="7">IF(N12&gt;0,(F12-L12-N12),(F12-L12+N12))</f>
        <v>50104169.169999957</v>
      </c>
      <c r="R12" s="109">
        <v>39645344</v>
      </c>
      <c r="S12" s="109"/>
      <c r="T12" s="109">
        <v>-2362500</v>
      </c>
      <c r="U12" s="109"/>
      <c r="V12" s="109">
        <v>-2000000</v>
      </c>
      <c r="W12" s="109">
        <v>-47043450</v>
      </c>
      <c r="X12" s="109">
        <v>-15538685</v>
      </c>
      <c r="Y12" s="109"/>
      <c r="Z12" s="109"/>
      <c r="AA12" s="109"/>
      <c r="AB12" s="109"/>
      <c r="AC12" s="109"/>
      <c r="AD12" s="109"/>
      <c r="AE12" s="109"/>
      <c r="AF12" s="157"/>
      <c r="AG12" s="109"/>
      <c r="AH12" s="109"/>
      <c r="AI12" s="109"/>
      <c r="AJ12" s="109"/>
      <c r="AK12" s="109"/>
      <c r="AL12" s="109"/>
      <c r="AM12" s="109"/>
      <c r="AN12" s="109"/>
      <c r="AO12" s="109"/>
      <c r="AP12" s="109"/>
      <c r="AQ12" s="109"/>
      <c r="AR12" s="109"/>
      <c r="AS12" s="109">
        <f>SUM(R12:AR12)</f>
        <v>-27299291</v>
      </c>
      <c r="AT12" s="109">
        <v>0</v>
      </c>
      <c r="AU12" s="109"/>
      <c r="AV12" s="109"/>
      <c r="AW12" s="109"/>
      <c r="AX12" s="109"/>
      <c r="AY12" s="109">
        <f t="shared" ref="AY12:AY25" si="8">+AT12+AU12+AV12+AW12+AX12</f>
        <v>0</v>
      </c>
      <c r="AZ12" s="109"/>
      <c r="BA12" s="109"/>
      <c r="BB12" s="227"/>
      <c r="BC12" s="227"/>
      <c r="BD12" s="227"/>
      <c r="BE12" s="227"/>
      <c r="BF12" s="227"/>
      <c r="BG12" s="109">
        <f t="shared" ref="BG12:BG24" si="9">SUM(AZ12:BD12)</f>
        <v>0</v>
      </c>
    </row>
    <row r="13" spans="1:59" ht="12" customHeight="1">
      <c r="A13" s="229" t="s">
        <v>8</v>
      </c>
      <c r="B13" s="227" t="s">
        <v>129</v>
      </c>
      <c r="C13" s="109"/>
      <c r="D13" s="109">
        <f t="shared" ref="D13:D26" si="10">+BG13</f>
        <v>0</v>
      </c>
      <c r="E13" s="109">
        <f t="shared" ref="E13:E26" si="11">+AS13+AY13</f>
        <v>0</v>
      </c>
      <c r="F13" s="109">
        <f t="shared" si="2"/>
        <v>0</v>
      </c>
      <c r="G13" s="109">
        <v>0</v>
      </c>
      <c r="H13" s="109">
        <f>'CK GASTOS OSN PD MES 1'!E123</f>
        <v>0</v>
      </c>
      <c r="I13" s="109">
        <f>'CK GASTOS OSN PD MES 2'!E127</f>
        <v>0</v>
      </c>
      <c r="J13" s="109">
        <f>'CK GASTOS OSN PD MES 3'!E137</f>
        <v>0</v>
      </c>
      <c r="K13" s="109">
        <f t="shared" si="3"/>
        <v>0</v>
      </c>
      <c r="L13" s="109">
        <f>+K13+G13</f>
        <v>0</v>
      </c>
      <c r="M13" s="109">
        <f>+'Cert.OSN PD'!E305</f>
        <v>0</v>
      </c>
      <c r="N13" s="109">
        <f t="shared" si="4"/>
        <v>0</v>
      </c>
      <c r="O13" s="753">
        <f t="shared" si="5"/>
        <v>0</v>
      </c>
      <c r="P13" s="753">
        <f t="shared" si="6"/>
        <v>0</v>
      </c>
      <c r="Q13" s="753">
        <f t="shared" si="7"/>
        <v>0</v>
      </c>
      <c r="R13" s="109"/>
      <c r="S13" s="109"/>
      <c r="T13" s="109"/>
      <c r="U13" s="109"/>
      <c r="V13" s="109"/>
      <c r="W13" s="109"/>
      <c r="X13" s="109"/>
      <c r="Y13" s="109"/>
      <c r="Z13" s="109"/>
      <c r="AA13" s="109"/>
      <c r="AB13" s="109"/>
      <c r="AC13" s="109"/>
      <c r="AD13" s="109"/>
      <c r="AE13" s="109"/>
      <c r="AF13" s="157"/>
      <c r="AG13" s="109"/>
      <c r="AH13" s="109"/>
      <c r="AI13" s="109"/>
      <c r="AJ13" s="109"/>
      <c r="AK13" s="109"/>
      <c r="AL13" s="109"/>
      <c r="AM13" s="109"/>
      <c r="AN13" s="109"/>
      <c r="AO13" s="109"/>
      <c r="AP13" s="109"/>
      <c r="AQ13" s="109"/>
      <c r="AR13" s="109"/>
      <c r="AS13" s="109">
        <f t="shared" ref="AS13:AS25" si="12">SUM(R13:AR13)</f>
        <v>0</v>
      </c>
      <c r="AT13" s="109">
        <v>0</v>
      </c>
      <c r="AU13" s="109"/>
      <c r="AV13" s="109"/>
      <c r="AW13" s="109"/>
      <c r="AX13" s="109"/>
      <c r="AY13" s="109">
        <f t="shared" si="8"/>
        <v>0</v>
      </c>
      <c r="AZ13" s="109"/>
      <c r="BA13" s="109"/>
      <c r="BB13" s="227"/>
      <c r="BC13" s="227"/>
      <c r="BD13" s="227"/>
      <c r="BE13" s="227"/>
      <c r="BF13" s="227"/>
      <c r="BG13" s="109">
        <f t="shared" si="9"/>
        <v>0</v>
      </c>
    </row>
    <row r="14" spans="1:59">
      <c r="A14" s="229" t="s">
        <v>9</v>
      </c>
      <c r="B14" s="227" t="s">
        <v>125</v>
      </c>
      <c r="C14" s="109"/>
      <c r="D14" s="109">
        <f t="shared" si="10"/>
        <v>0</v>
      </c>
      <c r="E14" s="109">
        <f t="shared" si="11"/>
        <v>0</v>
      </c>
      <c r="F14" s="109">
        <f t="shared" si="2"/>
        <v>0</v>
      </c>
      <c r="G14" s="109">
        <v>0</v>
      </c>
      <c r="H14" s="109">
        <f>'CK GASTOS OSN PD MES 1'!F123</f>
        <v>0</v>
      </c>
      <c r="I14" s="109">
        <f>'CK GASTOS OSN PD MES 2'!F127</f>
        <v>0</v>
      </c>
      <c r="J14" s="109">
        <f>'CK GASTOS OSN PD MES 3'!F137</f>
        <v>0</v>
      </c>
      <c r="K14" s="109">
        <f t="shared" si="3"/>
        <v>0</v>
      </c>
      <c r="L14" s="109">
        <f t="shared" ref="L14:L26" si="13">+K14+G14</f>
        <v>0</v>
      </c>
      <c r="M14" s="109">
        <f>+'Cert.OSN PD'!F305</f>
        <v>0</v>
      </c>
      <c r="N14" s="109">
        <f t="shared" si="4"/>
        <v>0</v>
      </c>
      <c r="O14" s="753">
        <f t="shared" si="5"/>
        <v>0</v>
      </c>
      <c r="P14" s="753">
        <f t="shared" si="6"/>
        <v>0</v>
      </c>
      <c r="Q14" s="753">
        <f t="shared" si="7"/>
        <v>0</v>
      </c>
      <c r="R14" s="109"/>
      <c r="S14" s="109"/>
      <c r="T14" s="109"/>
      <c r="U14" s="109"/>
      <c r="V14" s="109"/>
      <c r="W14" s="109"/>
      <c r="X14" s="109"/>
      <c r="Y14" s="109"/>
      <c r="Z14" s="109"/>
      <c r="AA14" s="109"/>
      <c r="AB14" s="109"/>
      <c r="AC14" s="109"/>
      <c r="AD14" s="109"/>
      <c r="AE14" s="109"/>
      <c r="AF14" s="157"/>
      <c r="AG14" s="109"/>
      <c r="AH14" s="109"/>
      <c r="AI14" s="109"/>
      <c r="AJ14" s="109"/>
      <c r="AK14" s="109"/>
      <c r="AL14" s="109"/>
      <c r="AM14" s="109"/>
      <c r="AN14" s="109"/>
      <c r="AO14" s="109"/>
      <c r="AP14" s="109"/>
      <c r="AQ14" s="109"/>
      <c r="AR14" s="109"/>
      <c r="AS14" s="109">
        <f t="shared" si="12"/>
        <v>0</v>
      </c>
      <c r="AT14" s="109">
        <v>0</v>
      </c>
      <c r="AU14" s="109"/>
      <c r="AV14" s="109"/>
      <c r="AW14" s="109"/>
      <c r="AX14" s="109"/>
      <c r="AY14" s="109">
        <f t="shared" si="8"/>
        <v>0</v>
      </c>
      <c r="AZ14" s="109"/>
      <c r="BA14" s="109"/>
      <c r="BB14" s="227"/>
      <c r="BC14" s="227"/>
      <c r="BD14" s="227"/>
      <c r="BE14" s="227"/>
      <c r="BF14" s="227"/>
      <c r="BG14" s="109">
        <f t="shared" si="9"/>
        <v>0</v>
      </c>
    </row>
    <row r="15" spans="1:59">
      <c r="A15" s="229" t="s">
        <v>10</v>
      </c>
      <c r="B15" s="227" t="s">
        <v>916</v>
      </c>
      <c r="C15" s="109"/>
      <c r="D15" s="109">
        <f>+BG15</f>
        <v>0</v>
      </c>
      <c r="E15" s="109">
        <f t="shared" si="11"/>
        <v>0</v>
      </c>
      <c r="F15" s="109">
        <f t="shared" si="2"/>
        <v>0</v>
      </c>
      <c r="G15" s="109">
        <v>0</v>
      </c>
      <c r="H15" s="109">
        <f>'CK GASTOS OSN PD MES 1'!G123</f>
        <v>0</v>
      </c>
      <c r="I15" s="109">
        <f>'CK GASTOS OSN PD MES 2'!G127</f>
        <v>0</v>
      </c>
      <c r="J15" s="109">
        <f>'CK GASTOS OSN PD MES 3'!G137</f>
        <v>0</v>
      </c>
      <c r="K15" s="109">
        <f t="shared" si="3"/>
        <v>0</v>
      </c>
      <c r="L15" s="109">
        <f t="shared" si="13"/>
        <v>0</v>
      </c>
      <c r="M15" s="109">
        <f>+'Cert.OSN PD'!G305</f>
        <v>0</v>
      </c>
      <c r="N15" s="109">
        <f t="shared" si="4"/>
        <v>0</v>
      </c>
      <c r="O15" s="753">
        <f t="shared" si="5"/>
        <v>0</v>
      </c>
      <c r="P15" s="753">
        <f t="shared" si="6"/>
        <v>0</v>
      </c>
      <c r="Q15" s="753">
        <f t="shared" si="7"/>
        <v>0</v>
      </c>
      <c r="R15" s="109"/>
      <c r="S15" s="109"/>
      <c r="T15" s="109"/>
      <c r="U15" s="109"/>
      <c r="V15" s="109"/>
      <c r="W15" s="109"/>
      <c r="X15" s="109"/>
      <c r="Y15" s="109"/>
      <c r="Z15" s="109"/>
      <c r="AA15" s="109"/>
      <c r="AB15" s="109"/>
      <c r="AC15" s="109"/>
      <c r="AD15" s="109"/>
      <c r="AE15" s="109"/>
      <c r="AF15" s="157"/>
      <c r="AG15" s="109"/>
      <c r="AH15" s="109"/>
      <c r="AI15" s="109"/>
      <c r="AJ15" s="109"/>
      <c r="AK15" s="109"/>
      <c r="AL15" s="109"/>
      <c r="AM15" s="109"/>
      <c r="AN15" s="109"/>
      <c r="AO15" s="109"/>
      <c r="AP15" s="109"/>
      <c r="AQ15" s="109"/>
      <c r="AR15" s="109"/>
      <c r="AS15" s="109">
        <f t="shared" si="12"/>
        <v>0</v>
      </c>
      <c r="AT15" s="109">
        <v>0</v>
      </c>
      <c r="AU15" s="109"/>
      <c r="AV15" s="109"/>
      <c r="AW15" s="109"/>
      <c r="AX15" s="109"/>
      <c r="AY15" s="109">
        <f t="shared" si="8"/>
        <v>0</v>
      </c>
      <c r="AZ15" s="109"/>
      <c r="BA15" s="109"/>
      <c r="BB15" s="227"/>
      <c r="BC15" s="227"/>
      <c r="BD15" s="227"/>
      <c r="BE15" s="227"/>
      <c r="BF15" s="227"/>
      <c r="BG15" s="109">
        <f t="shared" si="9"/>
        <v>0</v>
      </c>
    </row>
    <row r="16" spans="1:59">
      <c r="A16" s="229" t="s">
        <v>11</v>
      </c>
      <c r="B16" s="227" t="s">
        <v>917</v>
      </c>
      <c r="C16" s="109">
        <v>234900000</v>
      </c>
      <c r="D16" s="109">
        <f t="shared" si="10"/>
        <v>0</v>
      </c>
      <c r="E16" s="109">
        <f>+AS16+AY16</f>
        <v>-61156795</v>
      </c>
      <c r="F16" s="109">
        <f t="shared" si="2"/>
        <v>173743205</v>
      </c>
      <c r="G16" s="109">
        <v>135325197.69999999</v>
      </c>
      <c r="H16" s="109">
        <f>'CK GASTOS OSN PD MES 1'!H123</f>
        <v>16014119.300000001</v>
      </c>
      <c r="I16" s="109">
        <f>'CK GASTOS OSN PD MES 2'!H127</f>
        <v>15461683.449999999</v>
      </c>
      <c r="J16" s="109">
        <f>'CK GASTOS OSN PD MES 3'!H137</f>
        <v>6942204.5499999998</v>
      </c>
      <c r="K16" s="109">
        <f t="shared" si="3"/>
        <v>38418007.299999997</v>
      </c>
      <c r="L16" s="109">
        <f t="shared" si="13"/>
        <v>173743205</v>
      </c>
      <c r="M16" s="109">
        <f>+'Cert.OSN PD'!H305</f>
        <v>0</v>
      </c>
      <c r="N16" s="109">
        <f t="shared" si="4"/>
        <v>0</v>
      </c>
      <c r="O16" s="753">
        <f t="shared" si="5"/>
        <v>0</v>
      </c>
      <c r="P16" s="753">
        <f t="shared" si="6"/>
        <v>173743205</v>
      </c>
      <c r="Q16" s="753">
        <f t="shared" si="7"/>
        <v>0</v>
      </c>
      <c r="R16" s="109">
        <v>-36246795</v>
      </c>
      <c r="S16" s="109"/>
      <c r="T16" s="109"/>
      <c r="U16" s="109"/>
      <c r="V16" s="109">
        <v>-15000000</v>
      </c>
      <c r="W16" s="109">
        <v>-9910000</v>
      </c>
      <c r="X16" s="109"/>
      <c r="Y16" s="109"/>
      <c r="Z16" s="109"/>
      <c r="AA16" s="109"/>
      <c r="AB16" s="109"/>
      <c r="AC16" s="109"/>
      <c r="AD16" s="109"/>
      <c r="AE16" s="109"/>
      <c r="AF16" s="157"/>
      <c r="AG16" s="109"/>
      <c r="AH16" s="109"/>
      <c r="AI16" s="109"/>
      <c r="AJ16" s="109"/>
      <c r="AK16" s="109"/>
      <c r="AL16" s="109"/>
      <c r="AM16" s="109"/>
      <c r="AN16" s="109"/>
      <c r="AO16" s="109"/>
      <c r="AP16" s="109"/>
      <c r="AQ16" s="109"/>
      <c r="AR16" s="109"/>
      <c r="AS16" s="109">
        <f>SUM(R16:AR16)</f>
        <v>-61156795</v>
      </c>
      <c r="AT16" s="109">
        <v>0</v>
      </c>
      <c r="AU16" s="109"/>
      <c r="AV16" s="109"/>
      <c r="AW16" s="109"/>
      <c r="AX16" s="109"/>
      <c r="AY16" s="109">
        <f t="shared" si="8"/>
        <v>0</v>
      </c>
      <c r="AZ16" s="109"/>
      <c r="BA16" s="109"/>
      <c r="BB16" s="227"/>
      <c r="BC16" s="227"/>
      <c r="BD16" s="227"/>
      <c r="BE16" s="227"/>
      <c r="BF16" s="227"/>
      <c r="BG16" s="109">
        <f t="shared" si="9"/>
        <v>0</v>
      </c>
    </row>
    <row r="17" spans="1:81">
      <c r="A17" s="229" t="s">
        <v>12</v>
      </c>
      <c r="B17" s="227" t="s">
        <v>918</v>
      </c>
      <c r="C17" s="109">
        <v>60192330</v>
      </c>
      <c r="D17" s="109">
        <f t="shared" si="10"/>
        <v>0</v>
      </c>
      <c r="E17" s="109">
        <f t="shared" si="11"/>
        <v>-12839535</v>
      </c>
      <c r="F17" s="109">
        <f t="shared" si="2"/>
        <v>47352795</v>
      </c>
      <c r="G17" s="109">
        <v>36042560.089999996</v>
      </c>
      <c r="H17" s="109">
        <f>'CK GASTOS OSN PD MES 1'!I123</f>
        <v>3802146.15</v>
      </c>
      <c r="I17" s="109">
        <f>'CK GASTOS OSN PD MES 2'!I127</f>
        <v>5466157.25</v>
      </c>
      <c r="J17" s="109">
        <f>'CK GASTOS OSN PD MES 3'!I137</f>
        <v>2041931.26</v>
      </c>
      <c r="K17" s="109">
        <f t="shared" si="3"/>
        <v>11310234.66</v>
      </c>
      <c r="L17" s="109">
        <f t="shared" si="13"/>
        <v>47352794.75</v>
      </c>
      <c r="M17" s="109">
        <f>+'Cert.OSN PD'!I305</f>
        <v>0</v>
      </c>
      <c r="N17" s="109">
        <f t="shared" si="4"/>
        <v>0</v>
      </c>
      <c r="O17" s="753">
        <f t="shared" si="5"/>
        <v>0.25</v>
      </c>
      <c r="P17" s="753">
        <f t="shared" si="6"/>
        <v>47352795</v>
      </c>
      <c r="Q17" s="753">
        <f t="shared" si="7"/>
        <v>0.25</v>
      </c>
      <c r="R17" s="109">
        <v>-8669680</v>
      </c>
      <c r="S17" s="109"/>
      <c r="T17" s="109"/>
      <c r="U17" s="109"/>
      <c r="V17" s="109">
        <v>-1000000</v>
      </c>
      <c r="W17" s="109">
        <v>-3169855</v>
      </c>
      <c r="X17" s="109"/>
      <c r="Y17" s="109"/>
      <c r="Z17" s="109"/>
      <c r="AA17" s="109"/>
      <c r="AB17" s="109"/>
      <c r="AC17" s="109"/>
      <c r="AD17" s="109"/>
      <c r="AE17" s="109"/>
      <c r="AF17" s="157"/>
      <c r="AG17" s="109"/>
      <c r="AH17" s="109"/>
      <c r="AI17" s="109"/>
      <c r="AJ17" s="109"/>
      <c r="AK17" s="109"/>
      <c r="AL17" s="109"/>
      <c r="AM17" s="109"/>
      <c r="AN17" s="109"/>
      <c r="AO17" s="109"/>
      <c r="AP17" s="109"/>
      <c r="AQ17" s="109"/>
      <c r="AR17" s="109"/>
      <c r="AS17" s="109">
        <f t="shared" si="12"/>
        <v>-12839535</v>
      </c>
      <c r="AT17" s="109">
        <v>0</v>
      </c>
      <c r="AU17" s="109"/>
      <c r="AV17" s="109"/>
      <c r="AW17" s="109"/>
      <c r="AX17" s="109"/>
      <c r="AY17" s="109">
        <f t="shared" si="8"/>
        <v>0</v>
      </c>
      <c r="AZ17" s="109"/>
      <c r="BA17" s="109"/>
      <c r="BB17" s="227"/>
      <c r="BC17" s="227"/>
      <c r="BD17" s="227"/>
      <c r="BE17" s="227"/>
      <c r="BF17" s="227"/>
      <c r="BG17" s="109">
        <f t="shared" si="9"/>
        <v>0</v>
      </c>
    </row>
    <row r="18" spans="1:81">
      <c r="A18" s="229" t="s">
        <v>13</v>
      </c>
      <c r="B18" s="227" t="s">
        <v>919</v>
      </c>
      <c r="C18" s="109">
        <v>99826152</v>
      </c>
      <c r="D18" s="109">
        <f t="shared" si="10"/>
        <v>0</v>
      </c>
      <c r="E18" s="109">
        <f t="shared" si="11"/>
        <v>-7928600</v>
      </c>
      <c r="F18" s="109">
        <f t="shared" si="2"/>
        <v>91897552</v>
      </c>
      <c r="G18" s="109">
        <v>5066328.03</v>
      </c>
      <c r="H18" s="109">
        <f>'CK GASTOS OSN PD MES 1'!J123</f>
        <v>0</v>
      </c>
      <c r="I18" s="109">
        <f>'CK GASTOS OSN PD MES 2'!J127</f>
        <v>0</v>
      </c>
      <c r="J18" s="109">
        <f>'CK GASTOS OSN PD MES 3'!J137</f>
        <v>76038493.530000001</v>
      </c>
      <c r="K18" s="109">
        <f t="shared" si="3"/>
        <v>76038493.530000001</v>
      </c>
      <c r="L18" s="109">
        <f t="shared" si="13"/>
        <v>81104821.560000002</v>
      </c>
      <c r="M18" s="109">
        <f>+'Cert.OSN PD'!J305</f>
        <v>0</v>
      </c>
      <c r="N18" s="109">
        <f t="shared" si="4"/>
        <v>0</v>
      </c>
      <c r="O18" s="753">
        <f t="shared" si="5"/>
        <v>10792730.439999998</v>
      </c>
      <c r="P18" s="753">
        <f t="shared" si="6"/>
        <v>91897552</v>
      </c>
      <c r="Q18" s="753">
        <f t="shared" si="7"/>
        <v>10792730.439999998</v>
      </c>
      <c r="R18" s="109"/>
      <c r="S18" s="109"/>
      <c r="T18" s="109"/>
      <c r="U18" s="109"/>
      <c r="V18" s="109">
        <v>-2665600</v>
      </c>
      <c r="W18" s="109">
        <v>-5263000</v>
      </c>
      <c r="X18" s="109"/>
      <c r="Y18" s="109"/>
      <c r="Z18" s="109"/>
      <c r="AA18" s="109"/>
      <c r="AB18" s="109"/>
      <c r="AC18" s="109"/>
      <c r="AD18" s="109"/>
      <c r="AE18" s="109"/>
      <c r="AF18" s="157"/>
      <c r="AG18" s="109"/>
      <c r="AH18" s="109"/>
      <c r="AI18" s="109"/>
      <c r="AJ18" s="109"/>
      <c r="AK18" s="109"/>
      <c r="AL18" s="109"/>
      <c r="AM18" s="109"/>
      <c r="AN18" s="109"/>
      <c r="AO18" s="109"/>
      <c r="AP18" s="109"/>
      <c r="AQ18" s="109"/>
      <c r="AR18" s="109"/>
      <c r="AS18" s="109">
        <f t="shared" si="12"/>
        <v>-7928600</v>
      </c>
      <c r="AT18" s="109">
        <v>0</v>
      </c>
      <c r="AU18" s="109"/>
      <c r="AV18" s="109"/>
      <c r="AW18" s="109"/>
      <c r="AX18" s="109"/>
      <c r="AY18" s="109">
        <f t="shared" si="8"/>
        <v>0</v>
      </c>
      <c r="AZ18" s="109"/>
      <c r="BA18" s="109"/>
      <c r="BB18" s="109"/>
      <c r="BC18" s="109"/>
      <c r="BD18" s="109"/>
      <c r="BE18" s="109"/>
      <c r="BF18" s="109"/>
      <c r="BG18" s="109">
        <f t="shared" si="9"/>
        <v>0</v>
      </c>
    </row>
    <row r="19" spans="1:81">
      <c r="A19" s="229" t="s">
        <v>14</v>
      </c>
      <c r="B19" s="227" t="s">
        <v>920</v>
      </c>
      <c r="C19" s="109">
        <v>71459964</v>
      </c>
      <c r="D19" s="109">
        <f t="shared" si="10"/>
        <v>0</v>
      </c>
      <c r="E19" s="109">
        <f t="shared" si="11"/>
        <v>-3399769</v>
      </c>
      <c r="F19" s="109">
        <f t="shared" si="2"/>
        <v>68060195</v>
      </c>
      <c r="G19" s="109">
        <v>67191129.560000002</v>
      </c>
      <c r="H19" s="109">
        <f>'CK GASTOS OSN PD MES 1'!K123</f>
        <v>0</v>
      </c>
      <c r="I19" s="109">
        <f>'CK GASTOS OSN PD MES 2'!K127</f>
        <v>0</v>
      </c>
      <c r="J19" s="109">
        <f>'CK GASTOS OSN PD MES 3'!K137</f>
        <v>0</v>
      </c>
      <c r="K19" s="109">
        <f t="shared" si="3"/>
        <v>0</v>
      </c>
      <c r="L19" s="109">
        <f t="shared" si="13"/>
        <v>67191129.560000002</v>
      </c>
      <c r="M19" s="109">
        <f>+'Cert.OSN PD'!K305</f>
        <v>0</v>
      </c>
      <c r="N19" s="109">
        <f t="shared" si="4"/>
        <v>0</v>
      </c>
      <c r="O19" s="753">
        <f t="shared" si="5"/>
        <v>869065.43999999762</v>
      </c>
      <c r="P19" s="753">
        <f t="shared" si="6"/>
        <v>68060195</v>
      </c>
      <c r="Q19" s="753">
        <f t="shared" si="7"/>
        <v>869065.43999999762</v>
      </c>
      <c r="R19" s="109">
        <v>-5762269</v>
      </c>
      <c r="S19" s="109"/>
      <c r="T19" s="109">
        <v>2362500</v>
      </c>
      <c r="U19" s="109"/>
      <c r="V19" s="109"/>
      <c r="W19" s="109"/>
      <c r="X19" s="109"/>
      <c r="Y19" s="109"/>
      <c r="Z19" s="109"/>
      <c r="AA19" s="109"/>
      <c r="AB19" s="109"/>
      <c r="AC19" s="109"/>
      <c r="AD19" s="109"/>
      <c r="AE19" s="109"/>
      <c r="AF19" s="157"/>
      <c r="AG19" s="109"/>
      <c r="AH19" s="109"/>
      <c r="AI19" s="109"/>
      <c r="AJ19" s="109"/>
      <c r="AK19" s="109"/>
      <c r="AL19" s="109"/>
      <c r="AM19" s="109"/>
      <c r="AN19" s="109"/>
      <c r="AO19" s="109"/>
      <c r="AP19" s="109"/>
      <c r="AQ19" s="109"/>
      <c r="AR19" s="109"/>
      <c r="AS19" s="109">
        <f t="shared" si="12"/>
        <v>-3399769</v>
      </c>
      <c r="AT19" s="109">
        <v>0</v>
      </c>
      <c r="AU19" s="109"/>
      <c r="AV19" s="109"/>
      <c r="AW19" s="109"/>
      <c r="AX19" s="109"/>
      <c r="AY19" s="109">
        <f t="shared" si="8"/>
        <v>0</v>
      </c>
      <c r="AZ19" s="3"/>
      <c r="BA19" s="109"/>
      <c r="BB19" s="109"/>
      <c r="BC19" s="109"/>
      <c r="BD19" s="109"/>
      <c r="BE19" s="109"/>
      <c r="BF19" s="109"/>
      <c r="BG19" s="109">
        <f t="shared" si="9"/>
        <v>0</v>
      </c>
    </row>
    <row r="20" spans="1:81">
      <c r="A20" s="229" t="s">
        <v>15</v>
      </c>
      <c r="B20" s="227" t="s">
        <v>123</v>
      </c>
      <c r="C20" s="109">
        <v>91694420</v>
      </c>
      <c r="D20" s="109">
        <f t="shared" si="10"/>
        <v>0</v>
      </c>
      <c r="E20" s="109">
        <f t="shared" si="11"/>
        <v>-11751110</v>
      </c>
      <c r="F20" s="109">
        <f t="shared" si="2"/>
        <v>79943310</v>
      </c>
      <c r="G20" s="109">
        <v>60097210.849999994</v>
      </c>
      <c r="H20" s="109">
        <f>'CK GASTOS OSN PD MES 1'!L123</f>
        <v>6914579.6500000004</v>
      </c>
      <c r="I20" s="109">
        <f>'CK GASTOS OSN PD MES 2'!L127</f>
        <v>6855746.8499999996</v>
      </c>
      <c r="J20" s="109">
        <f>'CK GASTOS OSN PD MES 3'!L137</f>
        <v>6075772.6500000004</v>
      </c>
      <c r="K20" s="109">
        <f t="shared" si="3"/>
        <v>19846099.149999999</v>
      </c>
      <c r="L20" s="109">
        <f t="shared" si="13"/>
        <v>79943310</v>
      </c>
      <c r="M20" s="109">
        <f>+'Cert.OSN PD'!L305</f>
        <v>0</v>
      </c>
      <c r="N20" s="109">
        <f t="shared" si="4"/>
        <v>0</v>
      </c>
      <c r="O20" s="753">
        <f t="shared" si="5"/>
        <v>0</v>
      </c>
      <c r="P20" s="753">
        <f t="shared" si="6"/>
        <v>79943310</v>
      </c>
      <c r="Q20" s="753">
        <f t="shared" si="7"/>
        <v>0</v>
      </c>
      <c r="R20" s="109">
        <v>-6249164</v>
      </c>
      <c r="S20" s="109"/>
      <c r="T20" s="109"/>
      <c r="U20" s="109"/>
      <c r="V20" s="109">
        <v>-4000000</v>
      </c>
      <c r="W20" s="109">
        <v>-1501946</v>
      </c>
      <c r="X20" s="109"/>
      <c r="Y20" s="109"/>
      <c r="Z20" s="109"/>
      <c r="AA20" s="109"/>
      <c r="AB20" s="109"/>
      <c r="AC20" s="109"/>
      <c r="AD20" s="109"/>
      <c r="AE20" s="109"/>
      <c r="AF20" s="157"/>
      <c r="AG20" s="109"/>
      <c r="AH20" s="109"/>
      <c r="AI20" s="109"/>
      <c r="AJ20" s="109"/>
      <c r="AK20" s="109"/>
      <c r="AL20" s="109"/>
      <c r="AM20" s="109"/>
      <c r="AN20" s="109"/>
      <c r="AO20" s="109"/>
      <c r="AP20" s="109"/>
      <c r="AQ20" s="109"/>
      <c r="AR20" s="109"/>
      <c r="AS20" s="109">
        <f t="shared" si="12"/>
        <v>-11751110</v>
      </c>
      <c r="AT20" s="109">
        <v>0</v>
      </c>
      <c r="AU20" s="109"/>
      <c r="AV20" s="109"/>
      <c r="AW20" s="109"/>
      <c r="AX20" s="109"/>
      <c r="AY20" s="109">
        <f t="shared" si="8"/>
        <v>0</v>
      </c>
      <c r="AZ20" s="109"/>
      <c r="BA20" s="109"/>
      <c r="BB20" s="109"/>
      <c r="BC20" s="109"/>
      <c r="BD20" s="109"/>
      <c r="BE20" s="109"/>
      <c r="BF20" s="109"/>
      <c r="BG20" s="109">
        <f t="shared" si="9"/>
        <v>0</v>
      </c>
    </row>
    <row r="21" spans="1:81">
      <c r="A21" s="229" t="s">
        <v>16</v>
      </c>
      <c r="B21" s="227" t="s">
        <v>921</v>
      </c>
      <c r="C21" s="109">
        <v>119159763</v>
      </c>
      <c r="D21" s="109">
        <f t="shared" si="10"/>
        <v>0</v>
      </c>
      <c r="E21" s="109">
        <f t="shared" si="11"/>
        <v>-12106866.1</v>
      </c>
      <c r="F21" s="109">
        <f t="shared" si="2"/>
        <v>107052896.90000001</v>
      </c>
      <c r="G21" s="109">
        <v>62388586.899999999</v>
      </c>
      <c r="H21" s="109">
        <f>'CK GASTOS OSN PD MES 1'!M123</f>
        <v>9207483</v>
      </c>
      <c r="I21" s="109">
        <f>'CK GASTOS OSN PD MES 2'!M127</f>
        <v>9564880</v>
      </c>
      <c r="J21" s="109">
        <f>'CK GASTOS OSN PD MES 3'!M137</f>
        <v>12325186</v>
      </c>
      <c r="K21" s="109">
        <f>SUM(H21:J21)</f>
        <v>31097549</v>
      </c>
      <c r="L21" s="109">
        <f t="shared" si="13"/>
        <v>93486135.900000006</v>
      </c>
      <c r="M21" s="109">
        <f>+'Cert.OSN PD'!M305</f>
        <v>0</v>
      </c>
      <c r="N21" s="109">
        <f t="shared" si="4"/>
        <v>0</v>
      </c>
      <c r="O21" s="753">
        <f t="shared" si="5"/>
        <v>13566761</v>
      </c>
      <c r="P21" s="753">
        <f t="shared" si="6"/>
        <v>107052896.90000001</v>
      </c>
      <c r="Q21" s="753">
        <f t="shared" si="7"/>
        <v>13566761</v>
      </c>
      <c r="R21" s="109"/>
      <c r="S21" s="109"/>
      <c r="T21" s="109"/>
      <c r="U21" s="109"/>
      <c r="V21" s="109">
        <v>-2960000</v>
      </c>
      <c r="W21" s="109">
        <v>-7709538.0999999996</v>
      </c>
      <c r="X21" s="109">
        <v>-1437328</v>
      </c>
      <c r="Y21" s="109"/>
      <c r="Z21" s="109"/>
      <c r="AA21" s="109"/>
      <c r="AB21" s="109"/>
      <c r="AC21" s="109"/>
      <c r="AD21" s="109"/>
      <c r="AE21" s="109"/>
      <c r="AF21" s="157"/>
      <c r="AG21" s="109"/>
      <c r="AH21" s="109"/>
      <c r="AI21" s="109"/>
      <c r="AJ21" s="109"/>
      <c r="AK21" s="109"/>
      <c r="AL21" s="109"/>
      <c r="AM21" s="109"/>
      <c r="AN21" s="109"/>
      <c r="AO21" s="109"/>
      <c r="AP21" s="109"/>
      <c r="AQ21" s="109"/>
      <c r="AR21" s="109"/>
      <c r="AS21" s="109">
        <f t="shared" si="12"/>
        <v>-12106866.1</v>
      </c>
      <c r="AT21" s="109">
        <v>0</v>
      </c>
      <c r="AU21" s="109"/>
      <c r="AV21" s="109"/>
      <c r="AW21" s="109"/>
      <c r="AX21" s="109"/>
      <c r="AY21" s="109">
        <f t="shared" si="8"/>
        <v>0</v>
      </c>
      <c r="AZ21" s="109"/>
      <c r="BA21" s="109"/>
      <c r="BB21" s="109"/>
      <c r="BC21" s="109"/>
      <c r="BD21" s="109"/>
      <c r="BE21" s="109"/>
      <c r="BF21" s="109"/>
      <c r="BG21" s="109">
        <f t="shared" si="9"/>
        <v>0</v>
      </c>
    </row>
    <row r="22" spans="1:81">
      <c r="A22" s="229" t="s">
        <v>17</v>
      </c>
      <c r="B22" s="227" t="s">
        <v>922</v>
      </c>
      <c r="C22" s="109">
        <v>5704983</v>
      </c>
      <c r="D22" s="109">
        <f t="shared" si="10"/>
        <v>0</v>
      </c>
      <c r="E22" s="109">
        <f t="shared" si="11"/>
        <v>-584918</v>
      </c>
      <c r="F22" s="109">
        <f t="shared" si="2"/>
        <v>5120065</v>
      </c>
      <c r="G22" s="109">
        <v>3214425.91</v>
      </c>
      <c r="H22" s="109">
        <f>'CK GASTOS OSN PD MES 1'!N123</f>
        <v>335825</v>
      </c>
      <c r="I22" s="109">
        <f>'CK GASTOS OSN PD MES 2'!N127</f>
        <v>390647</v>
      </c>
      <c r="J22" s="109">
        <f>'CK GASTOS OSN PD MES 3'!N137</f>
        <v>548756</v>
      </c>
      <c r="K22" s="109">
        <f t="shared" si="3"/>
        <v>1275228</v>
      </c>
      <c r="L22" s="109">
        <f t="shared" si="13"/>
        <v>4489653.91</v>
      </c>
      <c r="M22" s="109">
        <f>+'Cert.OSN PD'!N305</f>
        <v>0</v>
      </c>
      <c r="N22" s="109">
        <f t="shared" si="4"/>
        <v>0</v>
      </c>
      <c r="O22" s="753">
        <f t="shared" si="5"/>
        <v>630411.08999999985</v>
      </c>
      <c r="P22" s="753">
        <f t="shared" si="6"/>
        <v>5120065</v>
      </c>
      <c r="Q22" s="753">
        <f t="shared" si="7"/>
        <v>630411.08999999985</v>
      </c>
      <c r="R22" s="109"/>
      <c r="S22" s="109"/>
      <c r="T22" s="109"/>
      <c r="U22" s="109"/>
      <c r="V22" s="109">
        <v>-160000</v>
      </c>
      <c r="W22" s="109">
        <v>-347225</v>
      </c>
      <c r="X22" s="109">
        <v>-77693</v>
      </c>
      <c r="Y22" s="109"/>
      <c r="Z22" s="109"/>
      <c r="AA22" s="109"/>
      <c r="AB22" s="109"/>
      <c r="AC22" s="109"/>
      <c r="AD22" s="109"/>
      <c r="AE22" s="109"/>
      <c r="AF22" s="157"/>
      <c r="AG22" s="109"/>
      <c r="AH22" s="109"/>
      <c r="AI22" s="109"/>
      <c r="AJ22" s="109"/>
      <c r="AK22" s="109"/>
      <c r="AL22" s="109"/>
      <c r="AM22" s="109"/>
      <c r="AN22" s="109"/>
      <c r="AO22" s="109"/>
      <c r="AP22" s="109"/>
      <c r="AQ22" s="109"/>
      <c r="AR22" s="109"/>
      <c r="AS22" s="109">
        <f t="shared" si="12"/>
        <v>-584918</v>
      </c>
      <c r="AT22" s="109">
        <v>0</v>
      </c>
      <c r="AU22" s="109"/>
      <c r="AV22" s="109"/>
      <c r="AW22" s="109"/>
      <c r="AX22" s="109"/>
      <c r="AY22" s="109">
        <f t="shared" si="8"/>
        <v>0</v>
      </c>
      <c r="AZ22" s="109"/>
      <c r="BA22" s="109"/>
      <c r="BB22" s="109"/>
      <c r="BC22" s="109"/>
      <c r="BD22" s="109"/>
      <c r="BE22" s="109"/>
      <c r="BF22" s="109"/>
      <c r="BG22" s="109">
        <f t="shared" si="9"/>
        <v>0</v>
      </c>
    </row>
    <row r="23" spans="1:81">
      <c r="A23" s="229" t="s">
        <v>18</v>
      </c>
      <c r="B23" s="227" t="s">
        <v>923</v>
      </c>
      <c r="C23" s="109">
        <v>56871776</v>
      </c>
      <c r="D23" s="109">
        <f t="shared" si="10"/>
        <v>0</v>
      </c>
      <c r="E23" s="109">
        <f t="shared" si="11"/>
        <v>-6276507</v>
      </c>
      <c r="F23" s="109">
        <f t="shared" si="2"/>
        <v>50595269</v>
      </c>
      <c r="G23" s="109">
        <v>34856094.519999996</v>
      </c>
      <c r="H23" s="109">
        <f>'CK GASTOS OSN PD MES 1'!O123</f>
        <v>3640351</v>
      </c>
      <c r="I23" s="109">
        <f>'CK GASTOS OSN PD MES 2'!O127</f>
        <v>4092416</v>
      </c>
      <c r="J23" s="109">
        <f>'CK GASTOS OSN PD MES 3'!O137</f>
        <v>4151903</v>
      </c>
      <c r="K23" s="109">
        <f t="shared" si="3"/>
        <v>11884670</v>
      </c>
      <c r="L23" s="109">
        <f t="shared" si="13"/>
        <v>46740764.519999996</v>
      </c>
      <c r="M23" s="109">
        <f>+'Cert.OSN PD'!O305</f>
        <v>0</v>
      </c>
      <c r="N23" s="109">
        <f t="shared" si="4"/>
        <v>0</v>
      </c>
      <c r="O23" s="753">
        <f t="shared" si="5"/>
        <v>3854504.4800000042</v>
      </c>
      <c r="P23" s="753">
        <f t="shared" si="6"/>
        <v>50595269</v>
      </c>
      <c r="Q23" s="753">
        <f t="shared" si="7"/>
        <v>3854504.4800000042</v>
      </c>
      <c r="R23" s="109"/>
      <c r="S23" s="109"/>
      <c r="T23" s="109"/>
      <c r="U23" s="109"/>
      <c r="V23" s="109">
        <v>-1734400</v>
      </c>
      <c r="W23" s="109">
        <v>-3699910</v>
      </c>
      <c r="X23" s="109">
        <v>-842197</v>
      </c>
      <c r="Y23" s="109"/>
      <c r="Z23" s="109"/>
      <c r="AA23" s="109"/>
      <c r="AB23" s="109"/>
      <c r="AC23" s="109"/>
      <c r="AD23" s="109"/>
      <c r="AE23" s="109"/>
      <c r="AF23" s="157"/>
      <c r="AG23" s="109"/>
      <c r="AH23" s="109"/>
      <c r="AI23" s="109"/>
      <c r="AJ23" s="109"/>
      <c r="AK23" s="109"/>
      <c r="AL23" s="109"/>
      <c r="AM23" s="109"/>
      <c r="AN23" s="109"/>
      <c r="AO23" s="109"/>
      <c r="AP23" s="109"/>
      <c r="AQ23" s="109"/>
      <c r="AR23" s="109"/>
      <c r="AS23" s="109">
        <f t="shared" si="12"/>
        <v>-6276507</v>
      </c>
      <c r="AT23" s="109">
        <v>0</v>
      </c>
      <c r="AU23" s="109"/>
      <c r="AV23" s="109"/>
      <c r="AW23" s="109"/>
      <c r="AX23" s="109"/>
      <c r="AY23" s="109">
        <f t="shared" si="8"/>
        <v>0</v>
      </c>
      <c r="AZ23" s="109"/>
      <c r="BA23" s="109"/>
      <c r="BB23" s="109"/>
      <c r="BC23" s="109"/>
      <c r="BD23" s="109"/>
      <c r="BE23" s="109"/>
      <c r="BF23" s="109"/>
      <c r="BG23" s="109">
        <f t="shared" si="9"/>
        <v>0</v>
      </c>
    </row>
    <row r="24" spans="1:81" s="1" customFormat="1">
      <c r="A24" s="229" t="s">
        <v>19</v>
      </c>
      <c r="B24" s="227" t="s">
        <v>924</v>
      </c>
      <c r="C24" s="109">
        <v>31478842</v>
      </c>
      <c r="D24" s="109">
        <f t="shared" si="10"/>
        <v>0</v>
      </c>
      <c r="E24" s="109">
        <f t="shared" si="11"/>
        <v>-3226161</v>
      </c>
      <c r="F24" s="109">
        <f t="shared" si="2"/>
        <v>28252681</v>
      </c>
      <c r="G24" s="109">
        <v>19286583.109999999</v>
      </c>
      <c r="H24" s="109">
        <f>'CK GASTOS OSN PD MES 1'!P123</f>
        <v>2014957</v>
      </c>
      <c r="I24" s="109">
        <f>'CK GASTOS OSN PD MES 2'!P127</f>
        <v>2265005</v>
      </c>
      <c r="J24" s="109">
        <f>'CK GASTOS OSN PD MES 3'!P137</f>
        <v>2298100</v>
      </c>
      <c r="K24" s="109">
        <f t="shared" si="3"/>
        <v>6578062</v>
      </c>
      <c r="L24" s="109">
        <f t="shared" si="13"/>
        <v>25864645.109999999</v>
      </c>
      <c r="M24" s="109">
        <f>+'Cert.OSN PD'!P305</f>
        <v>0</v>
      </c>
      <c r="N24" s="109">
        <f t="shared" si="4"/>
        <v>0</v>
      </c>
      <c r="O24" s="753">
        <f t="shared" si="5"/>
        <v>2388035.8900000006</v>
      </c>
      <c r="P24" s="753">
        <f t="shared" si="6"/>
        <v>28252681</v>
      </c>
      <c r="Q24" s="753">
        <f t="shared" si="7"/>
        <v>2388035.8900000006</v>
      </c>
      <c r="R24" s="109"/>
      <c r="S24" s="109"/>
      <c r="T24" s="109"/>
      <c r="U24" s="109"/>
      <c r="V24" s="109">
        <v>-960000</v>
      </c>
      <c r="W24" s="109">
        <v>-1800000</v>
      </c>
      <c r="X24" s="109">
        <v>-466161</v>
      </c>
      <c r="Y24" s="109"/>
      <c r="Z24" s="109"/>
      <c r="AA24" s="109"/>
      <c r="AB24" s="109"/>
      <c r="AC24" s="109"/>
      <c r="AD24" s="109"/>
      <c r="AE24" s="109"/>
      <c r="AF24" s="157"/>
      <c r="AG24" s="109"/>
      <c r="AH24" s="109"/>
      <c r="AI24" s="109"/>
      <c r="AJ24" s="109"/>
      <c r="AK24" s="109"/>
      <c r="AL24" s="109"/>
      <c r="AM24" s="109"/>
      <c r="AN24" s="109"/>
      <c r="AO24" s="109"/>
      <c r="AP24" s="109"/>
      <c r="AQ24" s="109"/>
      <c r="AR24" s="109"/>
      <c r="AS24" s="109">
        <f t="shared" si="12"/>
        <v>-3226161</v>
      </c>
      <c r="AT24" s="109">
        <v>0</v>
      </c>
      <c r="AU24" s="109"/>
      <c r="AV24" s="109"/>
      <c r="AW24" s="109"/>
      <c r="AX24" s="109"/>
      <c r="AY24" s="109">
        <f t="shared" si="8"/>
        <v>0</v>
      </c>
      <c r="AZ24" s="109"/>
      <c r="BA24" s="109"/>
      <c r="BB24" s="109"/>
      <c r="BC24" s="109"/>
      <c r="BD24" s="109"/>
      <c r="BE24" s="109"/>
      <c r="BF24" s="109"/>
      <c r="BG24" s="109">
        <f t="shared" si="9"/>
        <v>0</v>
      </c>
      <c r="BH24"/>
      <c r="BI24"/>
      <c r="BJ24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</row>
    <row r="25" spans="1:81">
      <c r="A25" s="229" t="s">
        <v>20</v>
      </c>
      <c r="B25" s="227" t="s">
        <v>925</v>
      </c>
      <c r="C25" s="109">
        <v>15739421</v>
      </c>
      <c r="D25" s="109">
        <f t="shared" si="10"/>
        <v>0</v>
      </c>
      <c r="E25" s="109">
        <f t="shared" si="11"/>
        <v>-1592060</v>
      </c>
      <c r="F25" s="109">
        <f t="shared" si="2"/>
        <v>14147361</v>
      </c>
      <c r="G25" s="157">
        <v>9643276.7599999998</v>
      </c>
      <c r="H25" s="109">
        <f>'CK GASTOS OSN PD MES 1'!Q123</f>
        <v>1007479</v>
      </c>
      <c r="I25" s="109">
        <f>'CK GASTOS OSN PD MES 2'!Q127</f>
        <v>1132500</v>
      </c>
      <c r="J25" s="109">
        <f>'CK GASTOS OSN PD MES 3'!Q137</f>
        <v>1149053</v>
      </c>
      <c r="K25" s="109">
        <f t="shared" si="3"/>
        <v>3289032</v>
      </c>
      <c r="L25" s="109">
        <f t="shared" si="13"/>
        <v>12932308.76</v>
      </c>
      <c r="M25" s="109">
        <f>+'Cert.OSN PD'!Q305</f>
        <v>0</v>
      </c>
      <c r="N25" s="109">
        <f t="shared" si="4"/>
        <v>0</v>
      </c>
      <c r="O25" s="753">
        <f t="shared" si="5"/>
        <v>1215052.2400000002</v>
      </c>
      <c r="P25" s="753">
        <f t="shared" si="6"/>
        <v>14147361</v>
      </c>
      <c r="Q25" s="753">
        <f t="shared" si="7"/>
        <v>1215052.2400000002</v>
      </c>
      <c r="R25" s="109"/>
      <c r="S25" s="109"/>
      <c r="T25" s="109"/>
      <c r="U25" s="109"/>
      <c r="V25" s="109">
        <v>-480000</v>
      </c>
      <c r="W25" s="109">
        <v>-878980</v>
      </c>
      <c r="X25" s="109">
        <v>-233080</v>
      </c>
      <c r="Y25" s="109"/>
      <c r="Z25" s="109"/>
      <c r="AA25" s="109"/>
      <c r="AB25" s="109"/>
      <c r="AC25" s="109"/>
      <c r="AD25" s="109"/>
      <c r="AE25" s="109"/>
      <c r="AF25" s="157"/>
      <c r="AG25" s="109"/>
      <c r="AH25" s="109"/>
      <c r="AI25" s="109"/>
      <c r="AJ25" s="109"/>
      <c r="AK25" s="109"/>
      <c r="AL25" s="109"/>
      <c r="AM25" s="109"/>
      <c r="AN25" s="109"/>
      <c r="AO25" s="109"/>
      <c r="AP25" s="109"/>
      <c r="AQ25" s="109"/>
      <c r="AR25" s="109"/>
      <c r="AS25" s="109">
        <f t="shared" si="12"/>
        <v>-1592060</v>
      </c>
      <c r="AT25" s="109">
        <v>0</v>
      </c>
      <c r="AU25" s="109"/>
      <c r="AV25" s="109"/>
      <c r="AW25" s="109"/>
      <c r="AX25" s="109"/>
      <c r="AY25" s="109">
        <f t="shared" si="8"/>
        <v>0</v>
      </c>
      <c r="AZ25" s="109"/>
      <c r="BA25" s="109"/>
      <c r="BB25" s="109"/>
      <c r="BC25" s="109"/>
      <c r="BD25" s="109"/>
      <c r="BE25" s="109"/>
      <c r="BF25" s="109"/>
      <c r="BG25" s="109">
        <f>SUM(AZ25:BF25)</f>
        <v>0</v>
      </c>
    </row>
    <row r="26" spans="1:81">
      <c r="A26" s="229" t="s">
        <v>21</v>
      </c>
      <c r="B26" s="227" t="s">
        <v>926</v>
      </c>
      <c r="C26" s="109">
        <v>12300000</v>
      </c>
      <c r="D26" s="109">
        <f t="shared" si="10"/>
        <v>0</v>
      </c>
      <c r="E26" s="109">
        <f t="shared" si="11"/>
        <v>0</v>
      </c>
      <c r="F26" s="109">
        <f t="shared" si="2"/>
        <v>12300000</v>
      </c>
      <c r="G26" s="157">
        <v>2744723.8</v>
      </c>
      <c r="H26" s="109">
        <f>+'CK GASTOS OSN PD MES 1'!R123</f>
        <v>245549.55</v>
      </c>
      <c r="I26" s="109">
        <f>+'CK GASTOS OSN PD MES 2'!R127</f>
        <v>172608.29</v>
      </c>
      <c r="J26" s="109">
        <f>+'CK GASTOS OSN PD MES 3'!R137</f>
        <v>458255.92</v>
      </c>
      <c r="K26" s="109">
        <f t="shared" si="3"/>
        <v>876413.76</v>
      </c>
      <c r="L26" s="109">
        <f t="shared" si="13"/>
        <v>3621137.5599999996</v>
      </c>
      <c r="M26" s="109">
        <f>+'Cert.OSN PD'!Q306</f>
        <v>0</v>
      </c>
      <c r="N26" s="109">
        <f>IF(M26&gt;0,(L26-M26),0)</f>
        <v>0</v>
      </c>
      <c r="O26" s="753">
        <f>F26-L26</f>
        <v>8678862.4400000013</v>
      </c>
      <c r="P26" s="753">
        <f>F26-M26</f>
        <v>12300000</v>
      </c>
      <c r="Q26" s="753">
        <f>IF(N26&gt;0,(F26-L26-N26),(F26-L26+N26))</f>
        <v>8678862.4400000013</v>
      </c>
      <c r="R26" s="109"/>
      <c r="S26" s="109"/>
      <c r="T26" s="109"/>
      <c r="U26" s="109"/>
      <c r="V26" s="109">
        <v>-4500000</v>
      </c>
      <c r="W26" s="109"/>
      <c r="X26" s="109"/>
      <c r="Y26" s="109"/>
      <c r="Z26" s="109"/>
      <c r="AA26" s="109"/>
      <c r="AB26" s="109"/>
      <c r="AC26" s="109"/>
      <c r="AD26" s="109"/>
      <c r="AE26" s="109"/>
      <c r="AF26" s="157"/>
      <c r="AG26" s="109"/>
      <c r="AH26" s="109"/>
      <c r="AI26" s="109"/>
      <c r="AJ26" s="109"/>
      <c r="AK26" s="109"/>
      <c r="AL26" s="109"/>
      <c r="AM26" s="109"/>
      <c r="AN26" s="109"/>
      <c r="AO26" s="109"/>
      <c r="AP26" s="109"/>
      <c r="AQ26" s="109"/>
      <c r="AR26" s="109"/>
      <c r="AS26" s="109"/>
      <c r="AT26" s="109">
        <v>0</v>
      </c>
      <c r="AU26" s="109"/>
      <c r="AV26" s="109"/>
      <c r="AW26" s="109"/>
      <c r="AX26" s="109"/>
      <c r="AY26" s="109"/>
      <c r="AZ26" s="109"/>
      <c r="BA26" s="109"/>
      <c r="BB26" s="109"/>
      <c r="BC26" s="109"/>
      <c r="BD26" s="109"/>
      <c r="BE26" s="109"/>
      <c r="BF26" s="109"/>
      <c r="BG26" s="109"/>
    </row>
    <row r="27" spans="1:81">
      <c r="A27" s="229"/>
      <c r="B27" s="227"/>
      <c r="D27" s="3"/>
      <c r="E27" s="3"/>
      <c r="F27" s="109"/>
      <c r="G27" s="181"/>
      <c r="H27" s="109"/>
      <c r="J27" s="109"/>
      <c r="M27" s="109"/>
      <c r="N27" s="109"/>
      <c r="R27" s="109"/>
      <c r="S27" s="109"/>
      <c r="T27" s="109"/>
      <c r="U27" s="109"/>
      <c r="V27" s="109"/>
      <c r="W27" s="109"/>
      <c r="X27" s="109"/>
      <c r="Y27" s="109"/>
      <c r="Z27" s="109"/>
      <c r="AA27" s="109"/>
      <c r="AB27" s="109"/>
      <c r="AC27" s="109"/>
      <c r="AD27" s="109"/>
      <c r="AE27" s="109"/>
      <c r="AF27" s="157"/>
      <c r="AG27" s="109"/>
      <c r="AH27" s="109"/>
      <c r="AI27" s="109"/>
      <c r="AJ27" s="109"/>
      <c r="AK27" s="109"/>
      <c r="AL27" s="109"/>
      <c r="AM27" s="109"/>
      <c r="AN27" s="109"/>
      <c r="AO27" s="109"/>
      <c r="AP27" s="109"/>
      <c r="AQ27" s="109"/>
      <c r="AR27" s="109"/>
      <c r="AS27" s="109"/>
      <c r="AT27" s="109">
        <v>0</v>
      </c>
      <c r="AU27" s="109"/>
      <c r="AV27" s="109"/>
      <c r="AW27" s="109"/>
      <c r="AX27" s="109"/>
      <c r="AY27" s="109"/>
      <c r="AZ27" s="109"/>
      <c r="BA27" s="109"/>
      <c r="BB27" s="109"/>
      <c r="BC27" s="109"/>
      <c r="BD27" s="109"/>
      <c r="BE27" s="109"/>
      <c r="BF27" s="109"/>
      <c r="BG27" s="3"/>
    </row>
    <row r="28" spans="1:81">
      <c r="A28" s="774" t="s">
        <v>927</v>
      </c>
      <c r="B28" s="207" t="s">
        <v>928</v>
      </c>
      <c r="C28" s="771">
        <f>SUM(C30:C69)</f>
        <v>198563426</v>
      </c>
      <c r="D28" s="771">
        <f>SUM(D30:D69)</f>
        <v>0</v>
      </c>
      <c r="E28" s="771">
        <f>SUM(E30:E69)</f>
        <v>16095359</v>
      </c>
      <c r="F28" s="771">
        <f>SUM(F30:F69)</f>
        <v>214658785</v>
      </c>
      <c r="G28" s="771">
        <v>155977451.84999999</v>
      </c>
      <c r="H28" s="771">
        <f>SUM(H29:H69)</f>
        <v>17317654.75</v>
      </c>
      <c r="I28" s="285">
        <f>SUM(I29:I69)</f>
        <v>15414783.950000001</v>
      </c>
      <c r="J28" s="771">
        <f>SUM(J29:J69)</f>
        <v>15701267.790000001</v>
      </c>
      <c r="K28" s="771">
        <f>SUM(K29:K69)</f>
        <v>48433706.490000002</v>
      </c>
      <c r="L28" s="771">
        <f>SUM(L29:L69)</f>
        <v>204411158.34000003</v>
      </c>
      <c r="M28" s="771">
        <f>SUM(M30:M69)</f>
        <v>198915562.99000001</v>
      </c>
      <c r="N28" s="771">
        <f>SUM(N30:N69)</f>
        <v>-3803973.2899999963</v>
      </c>
      <c r="O28" s="771">
        <f t="shared" ref="O28:AS28" si="14">SUM(O30:O69)</f>
        <v>10247626.660000002</v>
      </c>
      <c r="P28" s="771">
        <f t="shared" si="14"/>
        <v>15743222.010000005</v>
      </c>
      <c r="Q28" s="771">
        <f t="shared" si="14"/>
        <v>6443653.3700000048</v>
      </c>
      <c r="R28" s="771">
        <f t="shared" si="14"/>
        <v>0</v>
      </c>
      <c r="S28" s="771">
        <f t="shared" si="14"/>
        <v>-177630</v>
      </c>
      <c r="T28" s="771">
        <f t="shared" si="14"/>
        <v>11273000</v>
      </c>
      <c r="U28" s="771">
        <f t="shared" si="14"/>
        <v>-11</v>
      </c>
      <c r="V28" s="771">
        <f t="shared" si="14"/>
        <v>0</v>
      </c>
      <c r="W28" s="771">
        <f>SUM(W30:W69)</f>
        <v>5000000</v>
      </c>
      <c r="X28" s="771">
        <f t="shared" si="14"/>
        <v>0</v>
      </c>
      <c r="Y28" s="771">
        <f>SUM(Y30:Y69)</f>
        <v>0</v>
      </c>
      <c r="Z28" s="771">
        <f t="shared" si="14"/>
        <v>0</v>
      </c>
      <c r="AA28" s="771">
        <f t="shared" si="14"/>
        <v>0</v>
      </c>
      <c r="AB28" s="771">
        <f t="shared" si="14"/>
        <v>0</v>
      </c>
      <c r="AC28" s="771">
        <f t="shared" si="14"/>
        <v>0</v>
      </c>
      <c r="AD28" s="771">
        <f t="shared" si="14"/>
        <v>0</v>
      </c>
      <c r="AE28" s="771">
        <f t="shared" si="14"/>
        <v>0</v>
      </c>
      <c r="AF28" s="285">
        <f t="shared" si="14"/>
        <v>0</v>
      </c>
      <c r="AG28" s="771">
        <f t="shared" si="14"/>
        <v>0</v>
      </c>
      <c r="AH28" s="771">
        <f t="shared" si="14"/>
        <v>0</v>
      </c>
      <c r="AI28" s="771">
        <f t="shared" si="14"/>
        <v>0</v>
      </c>
      <c r="AJ28" s="771">
        <f t="shared" si="14"/>
        <v>0</v>
      </c>
      <c r="AK28" s="771">
        <f t="shared" si="14"/>
        <v>0</v>
      </c>
      <c r="AL28" s="771">
        <f t="shared" si="14"/>
        <v>0</v>
      </c>
      <c r="AM28" s="771">
        <f t="shared" si="14"/>
        <v>0</v>
      </c>
      <c r="AN28" s="771">
        <f t="shared" si="14"/>
        <v>0</v>
      </c>
      <c r="AO28" s="771">
        <f t="shared" si="14"/>
        <v>0</v>
      </c>
      <c r="AP28" s="771">
        <f t="shared" si="14"/>
        <v>0</v>
      </c>
      <c r="AQ28" s="771">
        <f t="shared" si="14"/>
        <v>0</v>
      </c>
      <c r="AR28" s="771">
        <f t="shared" si="14"/>
        <v>0</v>
      </c>
      <c r="AS28" s="771">
        <f t="shared" si="14"/>
        <v>16095359</v>
      </c>
      <c r="AT28" s="771">
        <v>0</v>
      </c>
      <c r="AU28" s="771">
        <f t="shared" ref="AU28:BG28" si="15">SUM(AU31:AU70)</f>
        <v>0</v>
      </c>
      <c r="AV28" s="771">
        <f t="shared" si="15"/>
        <v>0</v>
      </c>
      <c r="AW28" s="771">
        <f t="shared" si="15"/>
        <v>0</v>
      </c>
      <c r="AX28" s="771">
        <f t="shared" si="15"/>
        <v>0</v>
      </c>
      <c r="AY28" s="771">
        <f t="shared" si="15"/>
        <v>0</v>
      </c>
      <c r="AZ28" s="771">
        <f>SUM(AZ30:AZ70)</f>
        <v>0</v>
      </c>
      <c r="BA28" s="771">
        <f t="shared" si="15"/>
        <v>0</v>
      </c>
      <c r="BB28" s="771">
        <f t="shared" si="15"/>
        <v>0</v>
      </c>
      <c r="BC28" s="771">
        <f>SUM(BC30:BC70)</f>
        <v>0</v>
      </c>
      <c r="BD28" s="771">
        <f t="shared" si="15"/>
        <v>0</v>
      </c>
      <c r="BE28" s="771">
        <f t="shared" si="15"/>
        <v>0</v>
      </c>
      <c r="BF28" s="771">
        <f t="shared" si="15"/>
        <v>0</v>
      </c>
      <c r="BG28" s="771">
        <f t="shared" si="15"/>
        <v>0</v>
      </c>
    </row>
    <row r="29" spans="1:81">
      <c r="A29" s="229"/>
      <c r="B29" s="227"/>
      <c r="C29" s="109"/>
      <c r="D29" s="3"/>
      <c r="E29" s="3"/>
      <c r="F29" s="3"/>
      <c r="G29" s="3"/>
      <c r="H29" s="3"/>
      <c r="I29" s="181"/>
      <c r="J29" s="3"/>
      <c r="K29" s="3"/>
      <c r="L29" s="3"/>
      <c r="M29" s="777"/>
      <c r="AO29" s="109"/>
      <c r="AT29" s="3">
        <v>0</v>
      </c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</row>
    <row r="30" spans="1:81">
      <c r="A30" s="229" t="s">
        <v>22</v>
      </c>
      <c r="B30" s="227" t="s">
        <v>929</v>
      </c>
      <c r="C30" s="109"/>
      <c r="D30" s="109">
        <f>+BG30</f>
        <v>0</v>
      </c>
      <c r="E30" s="109">
        <f>+AS30+AY30</f>
        <v>0</v>
      </c>
      <c r="F30" s="109">
        <f t="shared" ref="F30:F69" si="16">+C30+D30+E30</f>
        <v>0</v>
      </c>
      <c r="G30" s="109">
        <v>0</v>
      </c>
      <c r="H30" s="109">
        <f>'CK GASTOS OSN PD MES 1'!S$123</f>
        <v>0</v>
      </c>
      <c r="I30" s="109">
        <f>'CK GASTOS OSN PD MES 2'!S$127</f>
        <v>0</v>
      </c>
      <c r="J30" s="109">
        <f>+'CK GASTOS OSN PD MES 3'!S137</f>
        <v>0</v>
      </c>
      <c r="K30" s="109">
        <f>SUM(H30:J30)</f>
        <v>0</v>
      </c>
      <c r="L30" s="109">
        <f t="shared" ref="L30:L69" si="17">+K30+G30</f>
        <v>0</v>
      </c>
      <c r="M30" s="109">
        <f>+'Cert.OSN PD'!R305</f>
        <v>0</v>
      </c>
      <c r="N30" s="109">
        <f t="shared" ref="N30:N69" si="18">IF(M30&gt;0,(L30-M30),0)</f>
        <v>0</v>
      </c>
      <c r="O30" s="753">
        <f t="shared" ref="O30:O69" si="19">F30-L30</f>
        <v>0</v>
      </c>
      <c r="P30" s="753">
        <f t="shared" ref="P30:P69" si="20">F30-M30</f>
        <v>0</v>
      </c>
      <c r="Q30" s="753">
        <f t="shared" ref="Q30:Q69" si="21">IF(N30&gt;0,(F30-L30-N30),(F30-L30+N30))</f>
        <v>0</v>
      </c>
      <c r="R30" s="109"/>
      <c r="S30" s="109"/>
      <c r="T30" s="109"/>
      <c r="U30" s="109"/>
      <c r="V30" s="109"/>
      <c r="W30" s="109"/>
      <c r="X30" s="109"/>
      <c r="Y30" s="109"/>
      <c r="Z30" s="109"/>
      <c r="AA30" s="109"/>
      <c r="AB30" s="109"/>
      <c r="AC30" s="142"/>
      <c r="AD30" s="109"/>
      <c r="AE30" s="109"/>
      <c r="AF30" s="157"/>
      <c r="AG30" s="109"/>
      <c r="AH30" s="109"/>
      <c r="AI30" s="109"/>
      <c r="AJ30" s="109"/>
      <c r="AK30" s="109"/>
      <c r="AL30" s="109"/>
      <c r="AM30" s="109"/>
      <c r="AN30" s="109"/>
      <c r="AO30" s="109"/>
      <c r="AP30" s="109"/>
      <c r="AQ30" s="109"/>
      <c r="AR30" s="109"/>
      <c r="AS30" s="109">
        <f>SUM(R30:AR30)</f>
        <v>0</v>
      </c>
      <c r="AT30">
        <v>0</v>
      </c>
      <c r="AZ30" s="142"/>
      <c r="BC30" s="142"/>
      <c r="BG30" s="109">
        <f>SUM(AZ30:BF30)</f>
        <v>0</v>
      </c>
    </row>
    <row r="31" spans="1:81">
      <c r="A31" s="229" t="s">
        <v>23</v>
      </c>
      <c r="B31" s="227" t="s">
        <v>930</v>
      </c>
      <c r="C31" s="109"/>
      <c r="D31" s="109">
        <f t="shared" ref="D31:D69" si="22">+BG31</f>
        <v>0</v>
      </c>
      <c r="E31" s="109">
        <f>+AS31+AY33</f>
        <v>0</v>
      </c>
      <c r="F31" s="109">
        <f t="shared" si="16"/>
        <v>0</v>
      </c>
      <c r="G31" s="109">
        <v>0</v>
      </c>
      <c r="H31" s="109">
        <f>'CK GASTOS OSN PD MES 1'!T$123</f>
        <v>0</v>
      </c>
      <c r="I31" s="109">
        <f>'CK GASTOS OSN PD MES 2'!T$127</f>
        <v>0</v>
      </c>
      <c r="J31" s="109">
        <f>'CK GASTOS OSN PD MES 3'!T$137</f>
        <v>0</v>
      </c>
      <c r="K31" s="109">
        <f t="shared" ref="K31:K69" si="23">SUM(H31:J31)</f>
        <v>0</v>
      </c>
      <c r="L31" s="109">
        <f t="shared" si="17"/>
        <v>0</v>
      </c>
      <c r="M31" s="109">
        <f>+'Cert.OSN PD'!S305</f>
        <v>0</v>
      </c>
      <c r="N31" s="109">
        <f t="shared" si="18"/>
        <v>0</v>
      </c>
      <c r="O31" s="753">
        <f t="shared" si="19"/>
        <v>0</v>
      </c>
      <c r="P31" s="753">
        <f t="shared" si="20"/>
        <v>0</v>
      </c>
      <c r="Q31" s="753">
        <f t="shared" si="21"/>
        <v>0</v>
      </c>
      <c r="R31" s="109"/>
      <c r="S31" s="109"/>
      <c r="T31" s="109"/>
      <c r="U31" s="109"/>
      <c r="V31" s="109"/>
      <c r="W31" s="109"/>
      <c r="X31" s="109"/>
      <c r="Y31" s="109"/>
      <c r="Z31" s="109"/>
      <c r="AA31" s="109"/>
      <c r="AB31" s="109"/>
      <c r="AC31" s="142"/>
      <c r="AD31" s="109"/>
      <c r="AE31" s="109"/>
      <c r="AF31" s="157"/>
      <c r="AG31" s="109"/>
      <c r="AH31" s="109"/>
      <c r="AI31" s="109"/>
      <c r="AJ31" s="109"/>
      <c r="AK31" s="109"/>
      <c r="AL31" s="109"/>
      <c r="AM31" s="109"/>
      <c r="AN31" s="109"/>
      <c r="AO31" s="109"/>
      <c r="AP31" s="109"/>
      <c r="AQ31" s="109"/>
      <c r="AR31" s="109"/>
      <c r="AS31" s="109">
        <f t="shared" ref="AS31:AS69" si="24">SUM(R31:AR31)</f>
        <v>0</v>
      </c>
      <c r="AT31" s="109">
        <v>0</v>
      </c>
      <c r="AU31" s="109"/>
      <c r="AV31" s="109"/>
      <c r="AW31" s="109"/>
      <c r="AX31" s="109"/>
      <c r="AY31" s="109">
        <f t="shared" ref="AY31:AY70" si="25">+AT31+AU31+AV31+AW31+AX31</f>
        <v>0</v>
      </c>
      <c r="AZ31" s="109"/>
      <c r="BA31" s="109"/>
      <c r="BB31" s="109"/>
      <c r="BC31" s="109"/>
      <c r="BD31" s="109"/>
      <c r="BE31" s="109"/>
      <c r="BF31" s="109"/>
      <c r="BG31" s="109">
        <f t="shared" ref="BG31:BG69" si="26">SUM(AZ31:BF31)</f>
        <v>0</v>
      </c>
    </row>
    <row r="32" spans="1:81">
      <c r="A32" s="229" t="s">
        <v>24</v>
      </c>
      <c r="B32" s="227" t="s">
        <v>931</v>
      </c>
      <c r="C32" s="109"/>
      <c r="D32" s="109">
        <f t="shared" si="22"/>
        <v>0</v>
      </c>
      <c r="E32" s="109">
        <f>+AS32+AY34</f>
        <v>0</v>
      </c>
      <c r="F32" s="109">
        <f t="shared" si="16"/>
        <v>0</v>
      </c>
      <c r="G32" s="109">
        <v>0</v>
      </c>
      <c r="H32" s="109">
        <f>'CK GASTOS OSN PD MES 1'!T$123</f>
        <v>0</v>
      </c>
      <c r="I32" s="109">
        <f>'CK GASTOS OSN PD MES 2'!T$127</f>
        <v>0</v>
      </c>
      <c r="J32" s="109">
        <f>+'CK GASTOS OSN PD MES 3'!U137</f>
        <v>0</v>
      </c>
      <c r="K32" s="109">
        <f t="shared" si="23"/>
        <v>0</v>
      </c>
      <c r="L32" s="109">
        <f t="shared" si="17"/>
        <v>0</v>
      </c>
      <c r="M32" s="109">
        <f>+'Cert.OSN PD'!T305</f>
        <v>0</v>
      </c>
      <c r="N32" s="109">
        <f t="shared" si="18"/>
        <v>0</v>
      </c>
      <c r="O32" s="753">
        <f t="shared" si="19"/>
        <v>0</v>
      </c>
      <c r="P32" s="753">
        <f t="shared" si="20"/>
        <v>0</v>
      </c>
      <c r="Q32" s="753">
        <f t="shared" si="21"/>
        <v>0</v>
      </c>
      <c r="R32" s="109"/>
      <c r="S32" s="109"/>
      <c r="T32" s="109"/>
      <c r="U32" s="109"/>
      <c r="V32" s="109"/>
      <c r="W32" s="109"/>
      <c r="X32" s="109"/>
      <c r="Y32" s="109"/>
      <c r="Z32" s="109"/>
      <c r="AA32" s="109"/>
      <c r="AB32" s="109"/>
      <c r="AC32" s="142"/>
      <c r="AD32" s="109"/>
      <c r="AE32" s="109"/>
      <c r="AF32" s="157"/>
      <c r="AG32" s="109"/>
      <c r="AH32" s="109"/>
      <c r="AI32" s="109"/>
      <c r="AJ32" s="109"/>
      <c r="AK32" s="109"/>
      <c r="AL32" s="109"/>
      <c r="AM32" s="109"/>
      <c r="AN32" s="109"/>
      <c r="AO32" s="109"/>
      <c r="AP32" s="109"/>
      <c r="AQ32" s="109"/>
      <c r="AR32" s="109"/>
      <c r="AS32" s="109">
        <f>SUM(R32:AR32)</f>
        <v>0</v>
      </c>
      <c r="AT32" s="109">
        <v>0</v>
      </c>
      <c r="AU32" s="109"/>
      <c r="AV32" s="109"/>
      <c r="AW32" s="109"/>
      <c r="AX32" s="109"/>
      <c r="AY32" s="109"/>
      <c r="AZ32" s="109"/>
      <c r="BA32" s="109"/>
      <c r="BB32" s="109"/>
      <c r="BC32" s="109"/>
      <c r="BD32" s="109"/>
      <c r="BE32" s="109"/>
      <c r="BF32" s="109"/>
      <c r="BG32" s="109"/>
    </row>
    <row r="33" spans="1:59">
      <c r="A33" s="229" t="s">
        <v>25</v>
      </c>
      <c r="B33" s="227" t="s">
        <v>932</v>
      </c>
      <c r="C33" s="109"/>
      <c r="D33" s="109">
        <f t="shared" si="22"/>
        <v>0</v>
      </c>
      <c r="E33" s="109">
        <f t="shared" ref="E33:E69" si="27">+AS33+AY34</f>
        <v>0</v>
      </c>
      <c r="F33" s="109">
        <f t="shared" si="16"/>
        <v>0</v>
      </c>
      <c r="G33" s="109">
        <v>0</v>
      </c>
      <c r="H33" s="109">
        <f>'CK GASTOS OSN PD MES 1'!V$123</f>
        <v>0</v>
      </c>
      <c r="I33" s="109">
        <f>'CK GASTOS OSN PD MES 2'!V$127</f>
        <v>0</v>
      </c>
      <c r="J33" s="109">
        <f>'CK GASTOS OSN PD MES 3'!V$137</f>
        <v>0</v>
      </c>
      <c r="K33" s="109">
        <f t="shared" si="23"/>
        <v>0</v>
      </c>
      <c r="L33" s="109">
        <f t="shared" si="17"/>
        <v>0</v>
      </c>
      <c r="M33" s="109">
        <f>+'Cert.OSN PD'!U305</f>
        <v>0</v>
      </c>
      <c r="N33" s="109">
        <f t="shared" si="18"/>
        <v>0</v>
      </c>
      <c r="O33" s="753">
        <f t="shared" si="19"/>
        <v>0</v>
      </c>
      <c r="P33" s="753">
        <f t="shared" si="20"/>
        <v>0</v>
      </c>
      <c r="Q33" s="753">
        <f t="shared" si="21"/>
        <v>0</v>
      </c>
      <c r="R33" s="109"/>
      <c r="S33" s="109"/>
      <c r="T33" s="109"/>
      <c r="U33" s="109"/>
      <c r="V33" s="109"/>
      <c r="W33" s="109"/>
      <c r="X33" s="109"/>
      <c r="Y33" s="109"/>
      <c r="Z33" s="109"/>
      <c r="AA33" s="109"/>
      <c r="AB33" s="109"/>
      <c r="AC33" s="142"/>
      <c r="AD33" s="109"/>
      <c r="AE33" s="109"/>
      <c r="AF33" s="157"/>
      <c r="AG33" s="109"/>
      <c r="AH33" s="109"/>
      <c r="AI33" s="109"/>
      <c r="AJ33" s="109"/>
      <c r="AK33" s="109"/>
      <c r="AL33" s="109"/>
      <c r="AM33" s="109"/>
      <c r="AN33" s="109"/>
      <c r="AO33" s="109"/>
      <c r="AP33" s="109"/>
      <c r="AQ33" s="109"/>
      <c r="AR33" s="109"/>
      <c r="AS33" s="109">
        <f t="shared" si="24"/>
        <v>0</v>
      </c>
      <c r="AT33" s="109">
        <v>0</v>
      </c>
      <c r="AU33" s="109"/>
      <c r="AV33" s="109"/>
      <c r="AW33" s="109"/>
      <c r="AX33" s="109"/>
      <c r="AY33" s="109">
        <f t="shared" si="25"/>
        <v>0</v>
      </c>
      <c r="AZ33" s="109"/>
      <c r="BA33" s="109"/>
      <c r="BB33" s="109"/>
      <c r="BC33" s="109"/>
      <c r="BD33" s="109"/>
      <c r="BE33" s="109"/>
      <c r="BF33" s="109"/>
      <c r="BG33" s="109">
        <f t="shared" si="26"/>
        <v>0</v>
      </c>
    </row>
    <row r="34" spans="1:59">
      <c r="A34" s="229" t="s">
        <v>26</v>
      </c>
      <c r="B34" s="227" t="s">
        <v>933</v>
      </c>
      <c r="C34" s="109"/>
      <c r="D34" s="109">
        <f t="shared" si="22"/>
        <v>0</v>
      </c>
      <c r="E34" s="109">
        <f t="shared" si="27"/>
        <v>3435954</v>
      </c>
      <c r="F34" s="109">
        <f t="shared" si="16"/>
        <v>3435954</v>
      </c>
      <c r="G34" s="109">
        <v>3435954</v>
      </c>
      <c r="H34" s="109">
        <f>'CK GASTOS OSN PD MES 1'!W$123</f>
        <v>0</v>
      </c>
      <c r="I34" s="109">
        <f>'CK GASTOS OSN PD MES 2'!W$127</f>
        <v>0</v>
      </c>
      <c r="J34" s="109">
        <f>'CK GASTOS OSN PD MES 3'!W$137</f>
        <v>0</v>
      </c>
      <c r="K34" s="109">
        <f t="shared" si="23"/>
        <v>0</v>
      </c>
      <c r="L34" s="109">
        <f t="shared" si="17"/>
        <v>3435954</v>
      </c>
      <c r="M34" s="109">
        <f>+'Cert.OSN PD'!V305</f>
        <v>3435954</v>
      </c>
      <c r="N34" s="109">
        <f t="shared" si="18"/>
        <v>0</v>
      </c>
      <c r="O34" s="753">
        <f t="shared" si="19"/>
        <v>0</v>
      </c>
      <c r="P34" s="753">
        <f t="shared" si="20"/>
        <v>0</v>
      </c>
      <c r="Q34" s="753">
        <f t="shared" si="21"/>
        <v>0</v>
      </c>
      <c r="R34" s="109"/>
      <c r="S34" s="109">
        <f>3135965+300000</f>
        <v>3435965</v>
      </c>
      <c r="T34" s="109"/>
      <c r="U34" s="109">
        <v>-11</v>
      </c>
      <c r="V34" s="109"/>
      <c r="W34" s="109"/>
      <c r="X34" s="109"/>
      <c r="Y34" s="109"/>
      <c r="Z34" s="109"/>
      <c r="AA34" s="109"/>
      <c r="AB34" s="109"/>
      <c r="AC34" s="142"/>
      <c r="AD34" s="109"/>
      <c r="AE34" s="109"/>
      <c r="AF34" s="157"/>
      <c r="AG34" s="109"/>
      <c r="AH34" s="109"/>
      <c r="AI34" s="109"/>
      <c r="AJ34" s="109"/>
      <c r="AK34" s="109"/>
      <c r="AL34" s="109"/>
      <c r="AM34" s="109"/>
      <c r="AN34" s="109"/>
      <c r="AO34" s="109"/>
      <c r="AP34" s="109"/>
      <c r="AQ34" s="109"/>
      <c r="AR34" s="109"/>
      <c r="AS34" s="109">
        <f>SUM(R34:AR34)</f>
        <v>3435954</v>
      </c>
      <c r="AT34" s="109">
        <v>0</v>
      </c>
      <c r="AU34" s="109"/>
      <c r="AV34" s="109"/>
      <c r="AW34" s="109"/>
      <c r="AX34" s="109"/>
      <c r="AY34" s="109"/>
      <c r="AZ34" s="109"/>
      <c r="BA34" s="109"/>
      <c r="BB34" s="109"/>
      <c r="BC34" s="109"/>
      <c r="BD34" s="109"/>
      <c r="BE34" s="109"/>
      <c r="BF34" s="109"/>
      <c r="BG34" s="109">
        <f t="shared" si="26"/>
        <v>0</v>
      </c>
    </row>
    <row r="35" spans="1:59">
      <c r="A35" s="229" t="s">
        <v>27</v>
      </c>
      <c r="B35" s="227" t="s">
        <v>934</v>
      </c>
      <c r="C35" s="109">
        <v>6600020</v>
      </c>
      <c r="D35" s="109">
        <f t="shared" si="22"/>
        <v>0</v>
      </c>
      <c r="E35" s="109">
        <f t="shared" si="27"/>
        <v>0</v>
      </c>
      <c r="F35" s="109">
        <f t="shared" si="16"/>
        <v>6600020</v>
      </c>
      <c r="G35" s="109">
        <v>5368347.6399999997</v>
      </c>
      <c r="H35" s="109">
        <f>'CK GASTOS OSN PD MES 1'!X$123</f>
        <v>757680</v>
      </c>
      <c r="I35" s="109">
        <f>'CK GASTOS OSN PD MES 2'!X$127</f>
        <v>184680</v>
      </c>
      <c r="J35" s="109">
        <f>'CK GASTOS OSN PD MES 3'!X$137</f>
        <v>12861</v>
      </c>
      <c r="K35" s="109">
        <f t="shared" si="23"/>
        <v>955221</v>
      </c>
      <c r="L35" s="109">
        <f t="shared" si="17"/>
        <v>6323568.6399999997</v>
      </c>
      <c r="M35" s="109">
        <f>+'Cert.OSN PD'!W305</f>
        <v>0</v>
      </c>
      <c r="N35" s="109">
        <f t="shared" si="18"/>
        <v>0</v>
      </c>
      <c r="O35" s="753">
        <f t="shared" si="19"/>
        <v>276451.36000000034</v>
      </c>
      <c r="P35" s="753">
        <f t="shared" si="20"/>
        <v>6600020</v>
      </c>
      <c r="Q35" s="753">
        <f t="shared" si="21"/>
        <v>276451.36000000034</v>
      </c>
      <c r="R35" s="109"/>
      <c r="S35" s="109"/>
      <c r="T35" s="109"/>
      <c r="V35" s="109"/>
      <c r="W35" s="109"/>
      <c r="X35" s="109"/>
      <c r="Y35" s="109"/>
      <c r="Z35" s="109"/>
      <c r="AA35" s="109"/>
      <c r="AB35" s="109"/>
      <c r="AC35" s="142"/>
      <c r="AD35" s="109"/>
      <c r="AE35" s="109"/>
      <c r="AG35" s="109"/>
      <c r="AH35" s="109"/>
      <c r="AI35" s="109"/>
      <c r="AJ35" s="109"/>
      <c r="AK35" s="109"/>
      <c r="AL35" s="109"/>
      <c r="AM35" s="109"/>
      <c r="AN35" s="109"/>
      <c r="AO35" s="109"/>
      <c r="AP35" s="109"/>
      <c r="AQ35" s="109"/>
      <c r="AR35" s="109"/>
      <c r="AS35" s="109">
        <f t="shared" si="24"/>
        <v>0</v>
      </c>
      <c r="AT35" s="109">
        <v>0</v>
      </c>
      <c r="AU35" s="109"/>
      <c r="AV35" s="109"/>
      <c r="AW35" s="109"/>
      <c r="AX35" s="109"/>
      <c r="AY35" s="109">
        <f t="shared" si="25"/>
        <v>0</v>
      </c>
      <c r="AZ35" s="109"/>
      <c r="BA35" s="109"/>
      <c r="BB35" s="109"/>
      <c r="BC35" s="109"/>
      <c r="BD35" s="109"/>
      <c r="BE35" s="109"/>
      <c r="BF35" s="109"/>
      <c r="BG35" s="109">
        <f t="shared" si="26"/>
        <v>0</v>
      </c>
    </row>
    <row r="36" spans="1:59">
      <c r="A36" s="229" t="s">
        <v>28</v>
      </c>
      <c r="B36" s="227" t="s">
        <v>935</v>
      </c>
      <c r="C36" s="109">
        <v>5236000</v>
      </c>
      <c r="D36" s="109">
        <f t="shared" si="22"/>
        <v>0</v>
      </c>
      <c r="E36" s="109">
        <f t="shared" si="27"/>
        <v>-2260000</v>
      </c>
      <c r="F36" s="109">
        <f t="shared" si="16"/>
        <v>2976000</v>
      </c>
      <c r="G36" s="109">
        <v>2976000</v>
      </c>
      <c r="H36" s="109">
        <f>'CK GASTOS OSN PD MES 1'!Y$123</f>
        <v>0</v>
      </c>
      <c r="I36" s="109">
        <f>'CK GASTOS OSN PD MES 2'!Y$127</f>
        <v>0</v>
      </c>
      <c r="J36" s="109">
        <f>'CK GASTOS OSN PD MES 3'!Y$137</f>
        <v>0</v>
      </c>
      <c r="K36" s="109">
        <f t="shared" si="23"/>
        <v>0</v>
      </c>
      <c r="L36" s="109">
        <f t="shared" si="17"/>
        <v>2976000</v>
      </c>
      <c r="M36" s="109">
        <f>+'Cert.OSN PD'!X305</f>
        <v>0</v>
      </c>
      <c r="N36" s="109">
        <f t="shared" si="18"/>
        <v>0</v>
      </c>
      <c r="O36" s="753">
        <f t="shared" si="19"/>
        <v>0</v>
      </c>
      <c r="P36" s="753">
        <f t="shared" si="20"/>
        <v>2976000</v>
      </c>
      <c r="Q36" s="753">
        <f t="shared" si="21"/>
        <v>0</v>
      </c>
      <c r="R36" s="109"/>
      <c r="S36" s="109">
        <v>-2260000</v>
      </c>
      <c r="T36" s="109"/>
      <c r="U36" s="109"/>
      <c r="V36" s="109"/>
      <c r="W36" s="109"/>
      <c r="X36" s="109"/>
      <c r="Y36" s="109"/>
      <c r="Z36" s="109"/>
      <c r="AA36" s="109"/>
      <c r="AB36" s="109"/>
      <c r="AC36" s="142"/>
      <c r="AD36" s="109"/>
      <c r="AE36" s="109"/>
      <c r="AG36" s="109"/>
      <c r="AH36" s="109"/>
      <c r="AI36" s="109"/>
      <c r="AJ36" s="109"/>
      <c r="AK36" s="109"/>
      <c r="AL36" s="109"/>
      <c r="AM36" s="109"/>
      <c r="AN36" s="109"/>
      <c r="AO36" s="109"/>
      <c r="AP36" s="109"/>
      <c r="AQ36" s="109"/>
      <c r="AR36" s="109"/>
      <c r="AS36" s="109">
        <f t="shared" si="24"/>
        <v>-2260000</v>
      </c>
      <c r="AT36" s="109">
        <v>0</v>
      </c>
      <c r="AU36" s="109"/>
      <c r="AV36" s="109"/>
      <c r="AW36" s="109"/>
      <c r="AX36" s="109"/>
      <c r="AY36" s="109">
        <f t="shared" si="25"/>
        <v>0</v>
      </c>
      <c r="AZ36" s="109"/>
      <c r="BA36" s="109"/>
      <c r="BB36" s="109"/>
      <c r="BC36" s="109"/>
      <c r="BD36" s="109"/>
      <c r="BE36" s="109"/>
      <c r="BF36" s="109"/>
      <c r="BG36" s="109">
        <f t="shared" si="26"/>
        <v>0</v>
      </c>
    </row>
    <row r="37" spans="1:59">
      <c r="A37" s="229" t="s">
        <v>29</v>
      </c>
      <c r="B37" s="227" t="s">
        <v>936</v>
      </c>
      <c r="C37" s="109">
        <v>480000</v>
      </c>
      <c r="D37" s="109">
        <f t="shared" si="22"/>
        <v>0</v>
      </c>
      <c r="E37" s="109">
        <f>+AS37+AY38</f>
        <v>-280000</v>
      </c>
      <c r="F37" s="109">
        <f t="shared" si="16"/>
        <v>200000</v>
      </c>
      <c r="G37" s="109">
        <v>157965</v>
      </c>
      <c r="H37" s="109">
        <f>'CK GASTOS OSN PD MES 1'!Z$123</f>
        <v>0</v>
      </c>
      <c r="I37" s="109">
        <f>'CK GASTOS OSN PD MES 2'!Z$127</f>
        <v>0</v>
      </c>
      <c r="J37" s="109">
        <f>'CK GASTOS OSN PD MES 3'!Z$137</f>
        <v>0</v>
      </c>
      <c r="K37" s="109">
        <f t="shared" si="23"/>
        <v>0</v>
      </c>
      <c r="L37" s="109">
        <f t="shared" si="17"/>
        <v>157965</v>
      </c>
      <c r="M37" s="109">
        <f>+'Cert.OSN PD'!Y305</f>
        <v>157965</v>
      </c>
      <c r="N37" s="109">
        <f t="shared" si="18"/>
        <v>0</v>
      </c>
      <c r="O37" s="753">
        <f t="shared" si="19"/>
        <v>42035</v>
      </c>
      <c r="P37" s="753">
        <f t="shared" si="20"/>
        <v>42035</v>
      </c>
      <c r="Q37" s="753">
        <f t="shared" si="21"/>
        <v>42035</v>
      </c>
      <c r="R37" s="109"/>
      <c r="S37" s="109">
        <v>-280000</v>
      </c>
      <c r="T37" s="109"/>
      <c r="U37" s="109"/>
      <c r="V37" s="109"/>
      <c r="W37" s="109"/>
      <c r="X37" s="109"/>
      <c r="Y37" s="109"/>
      <c r="Z37" s="109"/>
      <c r="AA37" s="109"/>
      <c r="AB37" s="109"/>
      <c r="AC37" s="142"/>
      <c r="AD37" s="109"/>
      <c r="AE37" s="109"/>
      <c r="AG37" s="109"/>
      <c r="AH37" s="109"/>
      <c r="AI37" s="109"/>
      <c r="AJ37" s="109"/>
      <c r="AK37" s="109"/>
      <c r="AL37" s="109"/>
      <c r="AM37" s="109"/>
      <c r="AN37" s="109"/>
      <c r="AO37" s="109"/>
      <c r="AP37" s="109"/>
      <c r="AQ37" s="109"/>
      <c r="AR37" s="109"/>
      <c r="AS37" s="109">
        <f>SUM(R37:AR37)</f>
        <v>-280000</v>
      </c>
      <c r="AT37" s="109">
        <v>0</v>
      </c>
      <c r="AU37" s="109"/>
      <c r="AV37" s="109"/>
      <c r="AW37" s="109"/>
      <c r="AX37" s="109"/>
      <c r="AY37" s="109">
        <f t="shared" si="25"/>
        <v>0</v>
      </c>
      <c r="AZ37" s="109"/>
      <c r="BA37" s="109"/>
      <c r="BB37" s="109"/>
      <c r="BC37" s="109"/>
      <c r="BD37" s="109"/>
      <c r="BE37" s="109"/>
      <c r="BF37" s="109"/>
      <c r="BG37" s="109">
        <f t="shared" si="26"/>
        <v>0</v>
      </c>
    </row>
    <row r="38" spans="1:59">
      <c r="A38" s="229" t="s">
        <v>30</v>
      </c>
      <c r="B38" s="227" t="s">
        <v>383</v>
      </c>
      <c r="C38" s="109">
        <v>12537320</v>
      </c>
      <c r="D38" s="109">
        <f>+BG38</f>
        <v>0</v>
      </c>
      <c r="E38" s="109">
        <f>+AS38+AY39</f>
        <v>-4336275</v>
      </c>
      <c r="F38" s="109">
        <f t="shared" si="16"/>
        <v>8201045</v>
      </c>
      <c r="G38" s="109">
        <v>6725167.0899999999</v>
      </c>
      <c r="H38" s="109">
        <f>'CK GASTOS OSN PD MES 1'!AA$123</f>
        <v>887805.26</v>
      </c>
      <c r="I38" s="109">
        <f>'CK GASTOS OSN PD MES 2'!AA$127</f>
        <v>0</v>
      </c>
      <c r="J38" s="109">
        <f>'CK GASTOS OSN PD MES 3'!AA$137</f>
        <v>588062.64999999991</v>
      </c>
      <c r="K38" s="109">
        <f>SUM(H38:J38)</f>
        <v>1475867.91</v>
      </c>
      <c r="L38" s="109">
        <f>+K38+G38</f>
        <v>8201035</v>
      </c>
      <c r="M38" s="109">
        <f>+'Cert.OSN PD'!Z305</f>
        <v>8201035</v>
      </c>
      <c r="N38" s="109">
        <f>IF(M38&gt;0,(L38-M38),0)</f>
        <v>0</v>
      </c>
      <c r="O38" s="753">
        <f>F38-L38</f>
        <v>10</v>
      </c>
      <c r="P38" s="753">
        <f>F38-M38</f>
        <v>10</v>
      </c>
      <c r="Q38" s="753">
        <f>IF(N38&gt;0,(F38-L38-N38),(F38-L38+N38))</f>
        <v>10</v>
      </c>
      <c r="R38" s="109"/>
      <c r="S38" s="109">
        <f>-3135965-177630</f>
        <v>-3313595</v>
      </c>
      <c r="T38" s="109"/>
      <c r="U38" s="74">
        <v>-1022680</v>
      </c>
      <c r="V38" s="109"/>
      <c r="W38" s="109"/>
      <c r="X38" s="109"/>
      <c r="Y38" s="109"/>
      <c r="Z38" s="109"/>
      <c r="AA38" s="109"/>
      <c r="AB38" s="109"/>
      <c r="AC38" s="142"/>
      <c r="AD38" s="109"/>
      <c r="AE38" s="109"/>
      <c r="AG38" s="109"/>
      <c r="AH38" s="109"/>
      <c r="AI38" s="109"/>
      <c r="AJ38" s="109"/>
      <c r="AK38" s="109"/>
      <c r="AL38" s="109"/>
      <c r="AM38" s="109"/>
      <c r="AN38" s="109"/>
      <c r="AO38" s="109"/>
      <c r="AP38" s="109"/>
      <c r="AQ38" s="109"/>
      <c r="AR38" s="109"/>
      <c r="AS38" s="109">
        <f>SUM(R38:AR38)</f>
        <v>-4336275</v>
      </c>
      <c r="AT38" s="109">
        <v>0</v>
      </c>
      <c r="AU38" s="109"/>
      <c r="AV38" s="109"/>
      <c r="AW38" s="109"/>
      <c r="AX38" s="109"/>
      <c r="AY38" s="109">
        <f>+AT38+AU38+AV38+AW38+AX38</f>
        <v>0</v>
      </c>
      <c r="AZ38" s="109"/>
      <c r="BA38" s="109"/>
      <c r="BB38" s="109"/>
      <c r="BC38" s="109"/>
      <c r="BD38" s="109"/>
      <c r="BE38" s="109"/>
      <c r="BF38" s="109"/>
      <c r="BG38" s="109">
        <f>SUM(AZ38:BF38)</f>
        <v>0</v>
      </c>
    </row>
    <row r="39" spans="1:59">
      <c r="A39" s="229" t="s">
        <v>31</v>
      </c>
      <c r="B39" s="227" t="s">
        <v>937</v>
      </c>
      <c r="C39" s="109">
        <v>500000</v>
      </c>
      <c r="D39" s="109">
        <f t="shared" si="22"/>
        <v>0</v>
      </c>
      <c r="E39" s="109">
        <f>+AS39+AY40</f>
        <v>-300000</v>
      </c>
      <c r="F39" s="109">
        <f t="shared" si="16"/>
        <v>200000</v>
      </c>
      <c r="G39" s="109">
        <v>0</v>
      </c>
      <c r="H39" s="109">
        <f>'CK GASTOS OSN PD MES 1'!AB$123</f>
        <v>0</v>
      </c>
      <c r="I39" s="109">
        <f>'CK GASTOS OSN PD MES 2'!AB$127</f>
        <v>0</v>
      </c>
      <c r="J39" s="109">
        <f>'CK GASTOS OSN PD MES 3'!AB$137</f>
        <v>0</v>
      </c>
      <c r="K39" s="109">
        <f t="shared" si="23"/>
        <v>0</v>
      </c>
      <c r="L39" s="109">
        <f t="shared" si="17"/>
        <v>0</v>
      </c>
      <c r="M39" s="109">
        <f>+'Cert.OSN PD'!AA305</f>
        <v>200000</v>
      </c>
      <c r="N39" s="109">
        <f t="shared" si="18"/>
        <v>-200000</v>
      </c>
      <c r="O39" s="753">
        <f t="shared" si="19"/>
        <v>200000</v>
      </c>
      <c r="P39" s="753">
        <f t="shared" si="20"/>
        <v>0</v>
      </c>
      <c r="Q39" s="753">
        <f t="shared" si="21"/>
        <v>0</v>
      </c>
      <c r="R39" s="109"/>
      <c r="S39" s="109">
        <v>-300000</v>
      </c>
      <c r="T39" s="109"/>
      <c r="U39" s="109"/>
      <c r="V39" s="109"/>
      <c r="W39" s="109"/>
      <c r="X39" s="109"/>
      <c r="Y39" s="109"/>
      <c r="Z39" s="109"/>
      <c r="AA39" s="109"/>
      <c r="AB39" s="109"/>
      <c r="AC39" s="142"/>
      <c r="AD39" s="109"/>
      <c r="AE39" s="109"/>
      <c r="AG39" s="109"/>
      <c r="AH39" s="109"/>
      <c r="AI39" s="109"/>
      <c r="AJ39" s="109"/>
      <c r="AK39" s="109"/>
      <c r="AL39" s="109"/>
      <c r="AM39" s="109"/>
      <c r="AN39" s="109"/>
      <c r="AO39" s="109"/>
      <c r="AP39" s="109"/>
      <c r="AQ39" s="109"/>
      <c r="AR39" s="109"/>
      <c r="AS39" s="109">
        <f t="shared" si="24"/>
        <v>-300000</v>
      </c>
      <c r="AT39" s="109">
        <v>0</v>
      </c>
      <c r="AU39" s="109"/>
      <c r="AV39" s="109"/>
      <c r="AW39" s="109"/>
      <c r="AX39" s="109"/>
      <c r="AY39" s="109">
        <f t="shared" si="25"/>
        <v>0</v>
      </c>
      <c r="AZ39" s="109"/>
      <c r="BA39" s="109"/>
      <c r="BB39" s="109"/>
      <c r="BC39" s="109"/>
      <c r="BD39" s="109"/>
      <c r="BE39" s="109"/>
      <c r="BF39" s="109"/>
      <c r="BG39" s="109">
        <f t="shared" si="26"/>
        <v>0</v>
      </c>
    </row>
    <row r="40" spans="1:59">
      <c r="A40" s="229" t="s">
        <v>32</v>
      </c>
      <c r="B40" s="227" t="s">
        <v>938</v>
      </c>
      <c r="C40" s="109">
        <v>700000</v>
      </c>
      <c r="D40" s="109">
        <f t="shared" si="22"/>
        <v>0</v>
      </c>
      <c r="E40" s="109">
        <f t="shared" si="27"/>
        <v>0</v>
      </c>
      <c r="F40" s="109">
        <f t="shared" si="16"/>
        <v>700000</v>
      </c>
      <c r="G40" s="109">
        <v>697904.08</v>
      </c>
      <c r="H40" s="109">
        <f>'CK GASTOS OSN PD MES 1'!AC$123</f>
        <v>0</v>
      </c>
      <c r="I40" s="109">
        <f>'CK GASTOS OSN PD MES 2'!AC$127</f>
        <v>0</v>
      </c>
      <c r="J40" s="109">
        <f>'CK GASTOS OSN PD MES 3'!AC$137</f>
        <v>0</v>
      </c>
      <c r="K40" s="109">
        <f t="shared" si="23"/>
        <v>0</v>
      </c>
      <c r="L40" s="109">
        <f t="shared" si="17"/>
        <v>697904.08</v>
      </c>
      <c r="M40" s="109">
        <f>+'Cert.OSN PD'!AB305</f>
        <v>697904.08</v>
      </c>
      <c r="N40" s="109">
        <f t="shared" si="18"/>
        <v>0</v>
      </c>
      <c r="O40" s="753">
        <f t="shared" si="19"/>
        <v>2095.9200000000419</v>
      </c>
      <c r="P40" s="753">
        <f t="shared" si="20"/>
        <v>2095.9200000000419</v>
      </c>
      <c r="Q40" s="753">
        <f t="shared" si="21"/>
        <v>2095.9200000000419</v>
      </c>
      <c r="R40" s="109"/>
      <c r="S40" s="109"/>
      <c r="T40" s="109"/>
      <c r="U40" s="109"/>
      <c r="V40" s="109"/>
      <c r="W40" s="109"/>
      <c r="X40" s="109"/>
      <c r="Y40" s="109"/>
      <c r="Z40" s="109"/>
      <c r="AA40" s="109"/>
      <c r="AB40" s="109"/>
      <c r="AC40" s="142"/>
      <c r="AD40" s="109"/>
      <c r="AE40" s="109"/>
      <c r="AG40" s="109"/>
      <c r="AH40" s="109"/>
      <c r="AI40" s="109"/>
      <c r="AJ40" s="109"/>
      <c r="AK40" s="109"/>
      <c r="AL40" s="109"/>
      <c r="AM40" s="109"/>
      <c r="AN40" s="109"/>
      <c r="AO40" s="109"/>
      <c r="AP40" s="109"/>
      <c r="AQ40" s="109"/>
      <c r="AR40" s="109"/>
      <c r="AS40" s="109">
        <f t="shared" si="24"/>
        <v>0</v>
      </c>
      <c r="AT40" s="109">
        <v>0</v>
      </c>
      <c r="AU40" s="109"/>
      <c r="AV40" s="109"/>
      <c r="AW40" s="109"/>
      <c r="AX40" s="109"/>
      <c r="AY40" s="109">
        <f t="shared" si="25"/>
        <v>0</v>
      </c>
      <c r="AZ40" s="109"/>
      <c r="BA40" s="109"/>
      <c r="BB40" s="109"/>
      <c r="BC40" s="109"/>
      <c r="BD40" s="109"/>
      <c r="BE40" s="109"/>
      <c r="BF40" s="109"/>
      <c r="BG40" s="109">
        <f t="shared" si="26"/>
        <v>0</v>
      </c>
    </row>
    <row r="41" spans="1:59">
      <c r="A41" s="229" t="s">
        <v>33</v>
      </c>
      <c r="B41" s="227" t="s">
        <v>939</v>
      </c>
      <c r="C41" s="109">
        <v>150000</v>
      </c>
      <c r="D41" s="109">
        <f t="shared" si="22"/>
        <v>0</v>
      </c>
      <c r="E41" s="109">
        <f t="shared" si="27"/>
        <v>0</v>
      </c>
      <c r="F41" s="109">
        <f t="shared" si="16"/>
        <v>150000</v>
      </c>
      <c r="G41" s="109">
        <v>150000</v>
      </c>
      <c r="H41" s="109">
        <f>'CK GASTOS OSN PD MES 1'!AD$123</f>
        <v>0</v>
      </c>
      <c r="I41" s="109">
        <f>'CK GASTOS OSN PD MES 2'!AD$127</f>
        <v>0</v>
      </c>
      <c r="J41" s="109">
        <f>'CK GASTOS OSN PD MES 3'!AD$137</f>
        <v>0</v>
      </c>
      <c r="K41" s="109">
        <f t="shared" si="23"/>
        <v>0</v>
      </c>
      <c r="L41" s="109">
        <f t="shared" si="17"/>
        <v>150000</v>
      </c>
      <c r="M41" s="109">
        <f>+'Cert.OSN PD'!AC305</f>
        <v>150000</v>
      </c>
      <c r="N41" s="109">
        <f t="shared" si="18"/>
        <v>0</v>
      </c>
      <c r="O41" s="753">
        <f t="shared" si="19"/>
        <v>0</v>
      </c>
      <c r="P41" s="753">
        <f t="shared" si="20"/>
        <v>0</v>
      </c>
      <c r="Q41" s="753">
        <f t="shared" si="21"/>
        <v>0</v>
      </c>
      <c r="R41" s="109"/>
      <c r="S41" s="109"/>
      <c r="T41" s="109"/>
      <c r="U41" s="109"/>
      <c r="V41" s="109"/>
      <c r="W41" s="109"/>
      <c r="X41" s="109"/>
      <c r="Y41" s="109"/>
      <c r="Z41" s="109"/>
      <c r="AA41" s="109"/>
      <c r="AB41" s="109"/>
      <c r="AC41" s="109"/>
      <c r="AD41" s="109"/>
      <c r="AE41" s="109"/>
      <c r="AG41" s="109"/>
      <c r="AH41" s="109"/>
      <c r="AI41" s="109"/>
      <c r="AJ41" s="109"/>
      <c r="AK41" s="109"/>
      <c r="AL41" s="109"/>
      <c r="AM41" s="109"/>
      <c r="AN41" s="109"/>
      <c r="AO41" s="109"/>
      <c r="AP41" s="109"/>
      <c r="AQ41" s="109"/>
      <c r="AR41" s="109"/>
      <c r="AS41" s="109">
        <f t="shared" si="24"/>
        <v>0</v>
      </c>
      <c r="AT41" s="109">
        <v>0</v>
      </c>
      <c r="AU41" s="109"/>
      <c r="AV41" s="109"/>
      <c r="AW41" s="109"/>
      <c r="AX41" s="109"/>
      <c r="AY41" s="109">
        <f t="shared" si="25"/>
        <v>0</v>
      </c>
      <c r="AZ41" s="109"/>
      <c r="BA41" s="109"/>
      <c r="BB41" s="109"/>
      <c r="BC41" s="109"/>
      <c r="BD41" s="109"/>
      <c r="BE41" s="109"/>
      <c r="BF41" s="109"/>
      <c r="BG41" s="109">
        <f t="shared" si="26"/>
        <v>0</v>
      </c>
    </row>
    <row r="42" spans="1:59">
      <c r="A42" s="229" t="s">
        <v>34</v>
      </c>
      <c r="B42" s="227" t="s">
        <v>940</v>
      </c>
      <c r="C42" s="109">
        <v>7000000</v>
      </c>
      <c r="D42" s="109">
        <f t="shared" si="22"/>
        <v>0</v>
      </c>
      <c r="E42" s="109">
        <f t="shared" si="27"/>
        <v>1680000</v>
      </c>
      <c r="F42" s="109">
        <f t="shared" si="16"/>
        <v>8680000</v>
      </c>
      <c r="G42" s="109">
        <v>6785989</v>
      </c>
      <c r="H42" s="109">
        <f>'CK GASTOS OSN PD MES 1'!AE$123</f>
        <v>732918</v>
      </c>
      <c r="I42" s="109">
        <f>'CK GASTOS OSN PD MES 2'!AE$127</f>
        <v>748512</v>
      </c>
      <c r="J42" s="109">
        <f>'CK GASTOS OSN PD MES 3'!AE$137</f>
        <v>0</v>
      </c>
      <c r="K42" s="109">
        <f t="shared" si="23"/>
        <v>1481430</v>
      </c>
      <c r="L42" s="109">
        <f t="shared" si="17"/>
        <v>8267419</v>
      </c>
      <c r="M42" s="109">
        <f>+'Cert.OSN PD'!AD305</f>
        <v>8680000</v>
      </c>
      <c r="N42" s="109">
        <f t="shared" si="18"/>
        <v>-412581</v>
      </c>
      <c r="O42" s="753">
        <f t="shared" si="19"/>
        <v>412581</v>
      </c>
      <c r="P42" s="753">
        <f t="shared" si="20"/>
        <v>0</v>
      </c>
      <c r="Q42" s="753">
        <f t="shared" si="21"/>
        <v>0</v>
      </c>
      <c r="R42" s="109"/>
      <c r="S42" s="109">
        <v>1680000</v>
      </c>
      <c r="T42" s="109"/>
      <c r="U42" s="109"/>
      <c r="V42" s="109"/>
      <c r="W42" s="109"/>
      <c r="X42" s="109"/>
      <c r="Y42" s="109"/>
      <c r="Z42" s="109"/>
      <c r="AA42" s="109"/>
      <c r="AB42" s="109"/>
      <c r="AC42" s="109"/>
      <c r="AD42" s="109"/>
      <c r="AE42" s="109"/>
      <c r="AG42" s="109"/>
      <c r="AH42" s="109"/>
      <c r="AI42" s="109"/>
      <c r="AJ42" s="109"/>
      <c r="AK42" s="109"/>
      <c r="AL42" s="109"/>
      <c r="AM42" s="109"/>
      <c r="AN42" s="109"/>
      <c r="AO42" s="109"/>
      <c r="AP42" s="109"/>
      <c r="AQ42" s="109"/>
      <c r="AR42" s="109"/>
      <c r="AS42" s="109">
        <f t="shared" si="24"/>
        <v>1680000</v>
      </c>
      <c r="AT42" s="109">
        <v>0</v>
      </c>
      <c r="AU42" s="109"/>
      <c r="AV42" s="109"/>
      <c r="AW42" s="109"/>
      <c r="AX42" s="109"/>
      <c r="AY42" s="109">
        <f t="shared" si="25"/>
        <v>0</v>
      </c>
      <c r="AZ42" s="109"/>
      <c r="BA42" s="109"/>
      <c r="BB42" s="109"/>
      <c r="BC42" s="109"/>
      <c r="BD42" s="109"/>
      <c r="BE42" s="109"/>
      <c r="BF42" s="109"/>
      <c r="BG42" s="109">
        <f t="shared" si="26"/>
        <v>0</v>
      </c>
    </row>
    <row r="43" spans="1:59">
      <c r="A43" s="229" t="s">
        <v>35</v>
      </c>
      <c r="B43" s="227" t="s">
        <v>941</v>
      </c>
      <c r="C43" s="109">
        <v>0</v>
      </c>
      <c r="D43" s="109">
        <f t="shared" si="22"/>
        <v>0</v>
      </c>
      <c r="E43" s="109">
        <f t="shared" si="27"/>
        <v>0</v>
      </c>
      <c r="F43" s="109">
        <f t="shared" si="16"/>
        <v>0</v>
      </c>
      <c r="G43" s="109">
        <v>0</v>
      </c>
      <c r="H43" s="109">
        <f>'CK GASTOS OSN PD MES 1'!AF$123</f>
        <v>0</v>
      </c>
      <c r="I43" s="109">
        <f>'CK GASTOS OSN PD MES 2'!AF$127</f>
        <v>0</v>
      </c>
      <c r="J43" s="109">
        <f>'CK GASTOS OSN PD MES 3'!AF$137</f>
        <v>0</v>
      </c>
      <c r="K43" s="109">
        <f t="shared" si="23"/>
        <v>0</v>
      </c>
      <c r="L43" s="109">
        <f t="shared" si="17"/>
        <v>0</v>
      </c>
      <c r="M43" s="109">
        <f>+'Cert.OSN PD'!AE305</f>
        <v>0</v>
      </c>
      <c r="N43" s="109">
        <f t="shared" si="18"/>
        <v>0</v>
      </c>
      <c r="O43" s="753">
        <f t="shared" si="19"/>
        <v>0</v>
      </c>
      <c r="P43" s="753">
        <f t="shared" si="20"/>
        <v>0</v>
      </c>
      <c r="Q43" s="753">
        <f t="shared" si="21"/>
        <v>0</v>
      </c>
      <c r="R43" s="109"/>
      <c r="S43" s="109"/>
      <c r="T43" s="109"/>
      <c r="U43" s="109"/>
      <c r="V43" s="109"/>
      <c r="W43" s="109"/>
      <c r="X43" s="109"/>
      <c r="Y43" s="109"/>
      <c r="Z43" s="109"/>
      <c r="AA43" s="109"/>
      <c r="AB43" s="109"/>
      <c r="AC43" s="109"/>
      <c r="AD43" s="109"/>
      <c r="AE43" s="109"/>
      <c r="AG43" s="109"/>
      <c r="AH43" s="109"/>
      <c r="AI43" s="109"/>
      <c r="AJ43" s="109"/>
      <c r="AK43" s="109"/>
      <c r="AL43" s="109"/>
      <c r="AM43" s="109"/>
      <c r="AN43" s="109"/>
      <c r="AO43" s="109"/>
      <c r="AP43" s="109"/>
      <c r="AQ43" s="109"/>
      <c r="AR43" s="109"/>
      <c r="AS43" s="109">
        <f t="shared" si="24"/>
        <v>0</v>
      </c>
      <c r="AT43" s="109">
        <v>0</v>
      </c>
      <c r="AU43" s="109"/>
      <c r="AV43" s="109"/>
      <c r="AW43" s="109"/>
      <c r="AX43" s="109"/>
      <c r="AY43" s="109">
        <f t="shared" si="25"/>
        <v>0</v>
      </c>
      <c r="AZ43" s="109"/>
      <c r="BA43" s="109"/>
      <c r="BB43" s="109"/>
      <c r="BC43" s="109"/>
      <c r="BD43" s="109"/>
      <c r="BE43" s="109"/>
      <c r="BF43" s="109"/>
      <c r="BG43" s="109">
        <f t="shared" si="26"/>
        <v>0</v>
      </c>
    </row>
    <row r="44" spans="1:59">
      <c r="A44" s="229" t="s">
        <v>36</v>
      </c>
      <c r="B44" s="227" t="s">
        <v>942</v>
      </c>
      <c r="C44" s="109">
        <v>5470086</v>
      </c>
      <c r="D44" s="109">
        <f t="shared" si="22"/>
        <v>0</v>
      </c>
      <c r="E44" s="109">
        <f>+AS44+AY45</f>
        <v>-50000</v>
      </c>
      <c r="F44" s="109">
        <f t="shared" si="16"/>
        <v>5420086</v>
      </c>
      <c r="G44" s="109">
        <v>3749135.68</v>
      </c>
      <c r="H44" s="109">
        <f>'CK GASTOS OSN PD MES 1'!AG$123</f>
        <v>417586.56</v>
      </c>
      <c r="I44" s="109">
        <f>'CK GASTOS OSN PD MES 2'!AG$127</f>
        <v>397958.22</v>
      </c>
      <c r="J44" s="109">
        <f>'CK GASTOS OSN PD MES 3'!AG$137</f>
        <v>395652.38</v>
      </c>
      <c r="K44" s="109">
        <f t="shared" si="23"/>
        <v>1211197.1600000001</v>
      </c>
      <c r="L44" s="109">
        <f t="shared" si="17"/>
        <v>4960332.84</v>
      </c>
      <c r="M44" s="109">
        <f>+'Cert.OSN PD'!AF305</f>
        <v>5401477.7800000003</v>
      </c>
      <c r="N44" s="109">
        <f t="shared" si="18"/>
        <v>-441144.94000000041</v>
      </c>
      <c r="O44" s="753">
        <f t="shared" si="19"/>
        <v>459753.16000000015</v>
      </c>
      <c r="P44" s="753">
        <f t="shared" si="20"/>
        <v>18608.219999999739</v>
      </c>
      <c r="Q44" s="753">
        <f t="shared" si="21"/>
        <v>18608.219999999739</v>
      </c>
      <c r="R44" s="109"/>
      <c r="S44" s="109"/>
      <c r="T44" s="109">
        <v>-50000</v>
      </c>
      <c r="U44" s="109"/>
      <c r="V44" s="109"/>
      <c r="W44" s="109"/>
      <c r="X44" s="109"/>
      <c r="Y44" s="109"/>
      <c r="Z44" s="109"/>
      <c r="AA44" s="109"/>
      <c r="AB44" s="109"/>
      <c r="AC44" s="109"/>
      <c r="AD44" s="109"/>
      <c r="AE44" s="109"/>
      <c r="AG44" s="109"/>
      <c r="AH44" s="109"/>
      <c r="AI44" s="109"/>
      <c r="AJ44" s="109"/>
      <c r="AK44" s="109"/>
      <c r="AL44" s="109"/>
      <c r="AM44" s="109"/>
      <c r="AN44" s="109"/>
      <c r="AO44" s="109"/>
      <c r="AP44" s="109"/>
      <c r="AQ44" s="109"/>
      <c r="AR44" s="109"/>
      <c r="AS44" s="109">
        <f t="shared" si="24"/>
        <v>-50000</v>
      </c>
      <c r="AT44" s="109">
        <v>0</v>
      </c>
      <c r="AU44" s="109"/>
      <c r="AV44" s="109"/>
      <c r="AW44" s="109"/>
      <c r="AX44" s="109"/>
      <c r="AY44" s="109">
        <f t="shared" si="25"/>
        <v>0</v>
      </c>
      <c r="AZ44" s="109"/>
      <c r="BA44" s="109"/>
      <c r="BB44" s="109"/>
      <c r="BC44" s="109"/>
      <c r="BD44" s="109"/>
      <c r="BE44" s="109"/>
      <c r="BF44" s="109"/>
      <c r="BG44" s="109">
        <f t="shared" si="26"/>
        <v>0</v>
      </c>
    </row>
    <row r="45" spans="1:59">
      <c r="A45" s="229" t="s">
        <v>37</v>
      </c>
      <c r="B45" s="227" t="s">
        <v>943</v>
      </c>
      <c r="C45" s="109"/>
      <c r="D45" s="109">
        <f t="shared" si="22"/>
        <v>0</v>
      </c>
      <c r="E45" s="109">
        <f t="shared" si="27"/>
        <v>0</v>
      </c>
      <c r="F45" s="109">
        <f t="shared" si="16"/>
        <v>0</v>
      </c>
      <c r="G45" s="109">
        <v>0</v>
      </c>
      <c r="H45" s="109">
        <f>'CK GASTOS OSN PD MES 1'!AH$123</f>
        <v>0</v>
      </c>
      <c r="I45" s="109">
        <f>'CK GASTOS OSN PD MES 2'!AH$127</f>
        <v>0</v>
      </c>
      <c r="J45" s="109">
        <f>'CK GASTOS OSN PD MES 3'!AH$137</f>
        <v>0</v>
      </c>
      <c r="K45" s="109">
        <f t="shared" si="23"/>
        <v>0</v>
      </c>
      <c r="L45" s="109">
        <f t="shared" si="17"/>
        <v>0</v>
      </c>
      <c r="M45" s="109">
        <f>+'Cert.OSN PD'!AG305</f>
        <v>0</v>
      </c>
      <c r="N45" s="109">
        <f t="shared" si="18"/>
        <v>0</v>
      </c>
      <c r="O45" s="753">
        <f t="shared" si="19"/>
        <v>0</v>
      </c>
      <c r="P45" s="753">
        <f t="shared" si="20"/>
        <v>0</v>
      </c>
      <c r="Q45" s="753">
        <f t="shared" si="21"/>
        <v>0</v>
      </c>
      <c r="R45" s="109"/>
      <c r="S45" s="109"/>
      <c r="T45" s="109"/>
      <c r="U45" s="109"/>
      <c r="V45" s="109"/>
      <c r="W45" s="109"/>
      <c r="X45" s="109"/>
      <c r="Y45" s="109"/>
      <c r="Z45" s="109"/>
      <c r="AA45" s="109"/>
      <c r="AB45" s="109"/>
      <c r="AC45" s="109"/>
      <c r="AD45" s="109"/>
      <c r="AE45" s="109"/>
      <c r="AG45" s="109"/>
      <c r="AH45" s="109"/>
      <c r="AI45" s="109"/>
      <c r="AJ45" s="109"/>
      <c r="AK45" s="109"/>
      <c r="AL45" s="109"/>
      <c r="AM45" s="109"/>
      <c r="AN45" s="109"/>
      <c r="AO45" s="109"/>
      <c r="AP45" s="109"/>
      <c r="AQ45" s="109"/>
      <c r="AR45" s="109"/>
      <c r="AS45" s="109">
        <f t="shared" si="24"/>
        <v>0</v>
      </c>
      <c r="AT45" s="109">
        <v>0</v>
      </c>
      <c r="AU45" s="109"/>
      <c r="AV45" s="109"/>
      <c r="AW45" s="109"/>
      <c r="AX45" s="109"/>
      <c r="AY45" s="109">
        <f t="shared" si="25"/>
        <v>0</v>
      </c>
      <c r="AZ45" s="109"/>
      <c r="BA45" s="109"/>
      <c r="BB45" s="109"/>
      <c r="BC45" s="109"/>
      <c r="BD45" s="109"/>
      <c r="BE45" s="109"/>
      <c r="BF45" s="109"/>
      <c r="BG45" s="109">
        <f t="shared" si="26"/>
        <v>0</v>
      </c>
    </row>
    <row r="46" spans="1:59">
      <c r="A46" s="229" t="s">
        <v>38</v>
      </c>
      <c r="B46" s="227" t="s">
        <v>944</v>
      </c>
      <c r="C46" s="109"/>
      <c r="D46" s="109">
        <f t="shared" si="22"/>
        <v>0</v>
      </c>
      <c r="E46" s="109">
        <f t="shared" si="27"/>
        <v>1463000</v>
      </c>
      <c r="F46" s="109">
        <f t="shared" si="16"/>
        <v>1463000</v>
      </c>
      <c r="G46" s="109">
        <v>0</v>
      </c>
      <c r="H46" s="109">
        <f>'CK GASTOS OSN PD MES 1'!AI$123</f>
        <v>0</v>
      </c>
      <c r="I46" s="109">
        <f>'CK GASTOS OSN PD MES 2'!AI$127</f>
        <v>0</v>
      </c>
      <c r="J46" s="109">
        <f>'CK GASTOS OSN PD MES 3'!AI$137</f>
        <v>1462500</v>
      </c>
      <c r="K46" s="109">
        <f t="shared" si="23"/>
        <v>1462500</v>
      </c>
      <c r="L46" s="109">
        <f t="shared" si="17"/>
        <v>1462500</v>
      </c>
      <c r="M46" s="109">
        <f>+'Cert.OSN PD'!AH305</f>
        <v>1463000</v>
      </c>
      <c r="N46" s="109">
        <f t="shared" si="18"/>
        <v>-500</v>
      </c>
      <c r="O46" s="753">
        <f t="shared" si="19"/>
        <v>500</v>
      </c>
      <c r="P46" s="753">
        <f t="shared" si="20"/>
        <v>0</v>
      </c>
      <c r="Q46" s="753">
        <f t="shared" si="21"/>
        <v>0</v>
      </c>
      <c r="R46" s="109"/>
      <c r="S46" s="109"/>
      <c r="T46" s="109">
        <v>1463000</v>
      </c>
      <c r="U46" s="109"/>
      <c r="V46" s="109"/>
      <c r="W46" s="109"/>
      <c r="X46" s="109"/>
      <c r="Y46" s="109"/>
      <c r="Z46" s="109"/>
      <c r="AA46" s="109"/>
      <c r="AB46" s="109"/>
      <c r="AC46" s="109"/>
      <c r="AD46" s="109"/>
      <c r="AE46" s="109"/>
      <c r="AG46" s="109"/>
      <c r="AH46" s="109"/>
      <c r="AI46" s="109"/>
      <c r="AJ46" s="109"/>
      <c r="AK46" s="109"/>
      <c r="AL46" s="109"/>
      <c r="AM46" s="109"/>
      <c r="AN46" s="109"/>
      <c r="AO46" s="109"/>
      <c r="AP46" s="109"/>
      <c r="AQ46" s="109"/>
      <c r="AR46" s="109"/>
      <c r="AS46" s="109">
        <f t="shared" si="24"/>
        <v>1463000</v>
      </c>
      <c r="AT46" s="109">
        <v>0</v>
      </c>
      <c r="AU46" s="109"/>
      <c r="AV46" s="109"/>
      <c r="AW46" s="109"/>
      <c r="AX46" s="109"/>
      <c r="AY46" s="109"/>
      <c r="AZ46" s="109"/>
      <c r="BA46" s="109"/>
      <c r="BB46" s="109"/>
      <c r="BC46" s="109"/>
      <c r="BD46" s="109"/>
      <c r="BE46" s="109"/>
      <c r="BF46" s="109"/>
      <c r="BG46" s="109">
        <f t="shared" si="26"/>
        <v>0</v>
      </c>
    </row>
    <row r="47" spans="1:59">
      <c r="A47" s="229" t="s">
        <v>39</v>
      </c>
      <c r="B47" s="227" t="s">
        <v>945</v>
      </c>
      <c r="C47" s="109"/>
      <c r="D47" s="109">
        <f t="shared" si="22"/>
        <v>0</v>
      </c>
      <c r="E47" s="109">
        <f t="shared" si="27"/>
        <v>0</v>
      </c>
      <c r="F47" s="109">
        <f t="shared" si="16"/>
        <v>0</v>
      </c>
      <c r="G47" s="109">
        <v>0</v>
      </c>
      <c r="H47" s="109">
        <f>'CK GASTOS OSN PD MES 1'!AJ$123</f>
        <v>0</v>
      </c>
      <c r="I47" s="109">
        <f>'CK GASTOS OSN PD MES 2'!AJ$127</f>
        <v>0</v>
      </c>
      <c r="J47" s="109">
        <f>'CK GASTOS OSN PD MES 3'!AJ$137</f>
        <v>0</v>
      </c>
      <c r="K47" s="109">
        <f t="shared" si="23"/>
        <v>0</v>
      </c>
      <c r="L47" s="109">
        <f t="shared" si="17"/>
        <v>0</v>
      </c>
      <c r="M47" s="109">
        <f>+'Cert.OSN PD'!AI305</f>
        <v>0</v>
      </c>
      <c r="N47" s="109">
        <f t="shared" si="18"/>
        <v>0</v>
      </c>
      <c r="O47" s="753">
        <f t="shared" si="19"/>
        <v>0</v>
      </c>
      <c r="P47" s="753">
        <f t="shared" si="20"/>
        <v>0</v>
      </c>
      <c r="Q47" s="753">
        <f t="shared" si="21"/>
        <v>0</v>
      </c>
      <c r="R47" s="109"/>
      <c r="S47" s="109"/>
      <c r="T47" s="109"/>
      <c r="U47" s="109"/>
      <c r="V47" s="109"/>
      <c r="W47" s="109"/>
      <c r="X47" s="109"/>
      <c r="Y47" s="109"/>
      <c r="Z47" s="109"/>
      <c r="AA47" s="109"/>
      <c r="AB47" s="109"/>
      <c r="AC47" s="109"/>
      <c r="AD47" s="109"/>
      <c r="AE47" s="109"/>
      <c r="AG47" s="109"/>
      <c r="AH47" s="109"/>
      <c r="AI47" s="109"/>
      <c r="AJ47" s="109"/>
      <c r="AK47" s="109"/>
      <c r="AL47" s="109"/>
      <c r="AM47" s="109"/>
      <c r="AN47" s="109"/>
      <c r="AO47" s="109"/>
      <c r="AP47" s="109"/>
      <c r="AQ47" s="109"/>
      <c r="AR47" s="109"/>
      <c r="AS47" s="109">
        <f t="shared" si="24"/>
        <v>0</v>
      </c>
      <c r="AT47" s="109">
        <v>0</v>
      </c>
      <c r="AU47" s="109"/>
      <c r="AV47" s="109"/>
      <c r="AW47" s="109"/>
      <c r="AX47" s="109"/>
      <c r="AY47" s="109">
        <f t="shared" si="25"/>
        <v>0</v>
      </c>
      <c r="AZ47" s="109"/>
      <c r="BA47" s="109"/>
      <c r="BB47" s="109"/>
      <c r="BC47" s="109"/>
      <c r="BD47" s="109"/>
      <c r="BE47" s="109"/>
      <c r="BF47" s="109"/>
      <c r="BG47" s="109">
        <f t="shared" si="26"/>
        <v>0</v>
      </c>
    </row>
    <row r="48" spans="1:59">
      <c r="A48" s="229" t="s">
        <v>40</v>
      </c>
      <c r="B48" s="227" t="s">
        <v>946</v>
      </c>
      <c r="C48" s="109"/>
      <c r="D48" s="109">
        <f t="shared" si="22"/>
        <v>0</v>
      </c>
      <c r="E48" s="109">
        <f t="shared" si="27"/>
        <v>0</v>
      </c>
      <c r="F48" s="109">
        <f t="shared" si="16"/>
        <v>0</v>
      </c>
      <c r="G48" s="109">
        <v>0</v>
      </c>
      <c r="H48" s="109">
        <f>'CK GASTOS OSN PD MES 1'!AK$123</f>
        <v>0</v>
      </c>
      <c r="I48" s="109">
        <f>'CK GASTOS OSN PD MES 2'!AK$127</f>
        <v>0</v>
      </c>
      <c r="J48" s="109">
        <f>'CK GASTOS OSN PD MES 3'!AK$137</f>
        <v>0</v>
      </c>
      <c r="K48" s="109">
        <f t="shared" si="23"/>
        <v>0</v>
      </c>
      <c r="L48" s="109">
        <f t="shared" si="17"/>
        <v>0</v>
      </c>
      <c r="M48" s="109">
        <f>+'Cert.OSN PD'!AJ305</f>
        <v>0</v>
      </c>
      <c r="N48" s="109">
        <f t="shared" si="18"/>
        <v>0</v>
      </c>
      <c r="O48" s="753">
        <f t="shared" si="19"/>
        <v>0</v>
      </c>
      <c r="P48" s="753">
        <f t="shared" si="20"/>
        <v>0</v>
      </c>
      <c r="Q48" s="753">
        <f t="shared" si="21"/>
        <v>0</v>
      </c>
      <c r="R48" s="109"/>
      <c r="S48" s="109"/>
      <c r="T48" s="109"/>
      <c r="U48" s="109"/>
      <c r="V48" s="109"/>
      <c r="W48" s="109"/>
      <c r="X48" s="109"/>
      <c r="Y48" s="109"/>
      <c r="Z48" s="109"/>
      <c r="AA48" s="109"/>
      <c r="AB48" s="109"/>
      <c r="AC48" s="109"/>
      <c r="AD48" s="109"/>
      <c r="AE48" s="109"/>
      <c r="AG48" s="109"/>
      <c r="AH48" s="109"/>
      <c r="AI48" s="109"/>
      <c r="AJ48" s="109"/>
      <c r="AK48" s="109"/>
      <c r="AL48" s="109"/>
      <c r="AM48" s="109"/>
      <c r="AN48" s="109"/>
      <c r="AO48" s="109"/>
      <c r="AP48" s="109"/>
      <c r="AQ48" s="109"/>
      <c r="AR48" s="109"/>
      <c r="AS48" s="109">
        <f t="shared" si="24"/>
        <v>0</v>
      </c>
      <c r="AT48" s="109">
        <v>0</v>
      </c>
      <c r="AU48" s="109"/>
      <c r="AV48" s="109"/>
      <c r="AW48" s="109"/>
      <c r="AX48" s="109"/>
      <c r="AY48" s="109">
        <f t="shared" si="25"/>
        <v>0</v>
      </c>
      <c r="AZ48" s="109"/>
      <c r="BA48" s="109"/>
      <c r="BB48" s="109"/>
      <c r="BC48" s="109"/>
      <c r="BD48" s="109"/>
      <c r="BE48" s="109"/>
      <c r="BF48" s="109"/>
      <c r="BG48" s="109">
        <f t="shared" si="26"/>
        <v>0</v>
      </c>
    </row>
    <row r="49" spans="1:62">
      <c r="A49" s="229" t="s">
        <v>41</v>
      </c>
      <c r="B49" s="227" t="s">
        <v>947</v>
      </c>
      <c r="C49" s="109">
        <v>10000000</v>
      </c>
      <c r="D49" s="109">
        <f t="shared" si="22"/>
        <v>0</v>
      </c>
      <c r="E49" s="109">
        <f t="shared" si="27"/>
        <v>1022680</v>
      </c>
      <c r="F49" s="109">
        <f t="shared" si="16"/>
        <v>11022680</v>
      </c>
      <c r="G49" s="109">
        <v>10000000</v>
      </c>
      <c r="H49" s="109">
        <f>'CK GASTOS OSN PD MES 1'!AL$123</f>
        <v>0</v>
      </c>
      <c r="I49" s="109">
        <f>'CK GASTOS OSN PD MES 2'!AL$127</f>
        <v>0</v>
      </c>
      <c r="J49" s="109">
        <f>'CK GASTOS OSN PD MES 3'!AL$137</f>
        <v>0</v>
      </c>
      <c r="K49" s="109">
        <f t="shared" si="23"/>
        <v>0</v>
      </c>
      <c r="L49" s="109">
        <f t="shared" si="17"/>
        <v>10000000</v>
      </c>
      <c r="M49" s="109">
        <f>+'Cert.OSN PD'!AK305</f>
        <v>10000000</v>
      </c>
      <c r="N49" s="109">
        <f t="shared" si="18"/>
        <v>0</v>
      </c>
      <c r="O49" s="753">
        <f t="shared" si="19"/>
        <v>1022680</v>
      </c>
      <c r="P49" s="753">
        <f t="shared" si="20"/>
        <v>1022680</v>
      </c>
      <c r="Q49" s="753">
        <f t="shared" si="21"/>
        <v>1022680</v>
      </c>
      <c r="R49" s="109"/>
      <c r="S49" s="109"/>
      <c r="T49" s="109"/>
      <c r="U49" s="109">
        <v>1022680</v>
      </c>
      <c r="V49" s="109"/>
      <c r="W49" s="109"/>
      <c r="X49" s="109"/>
      <c r="Y49" s="109"/>
      <c r="Z49" s="109"/>
      <c r="AA49" s="109"/>
      <c r="AB49" s="109"/>
      <c r="AC49" s="109"/>
      <c r="AD49" s="109"/>
      <c r="AE49" s="109"/>
      <c r="AG49" s="109"/>
      <c r="AH49" s="109"/>
      <c r="AI49" s="109"/>
      <c r="AJ49" s="109"/>
      <c r="AK49" s="109"/>
      <c r="AL49" s="109"/>
      <c r="AM49" s="109"/>
      <c r="AN49" s="109"/>
      <c r="AO49" s="109"/>
      <c r="AP49" s="109"/>
      <c r="AQ49" s="109"/>
      <c r="AR49" s="109"/>
      <c r="AS49" s="109">
        <f t="shared" si="24"/>
        <v>1022680</v>
      </c>
      <c r="AT49" s="109">
        <v>0</v>
      </c>
      <c r="AU49" s="109"/>
      <c r="AV49" s="109"/>
      <c r="AW49" s="109"/>
      <c r="AX49" s="109"/>
      <c r="AY49" s="109">
        <f t="shared" si="25"/>
        <v>0</v>
      </c>
      <c r="AZ49" s="109"/>
      <c r="BA49" s="109"/>
      <c r="BB49" s="109"/>
      <c r="BC49" s="109"/>
      <c r="BD49" s="109"/>
      <c r="BE49" s="109"/>
      <c r="BF49" s="109"/>
      <c r="BG49" s="109">
        <f t="shared" si="26"/>
        <v>0</v>
      </c>
    </row>
    <row r="50" spans="1:62">
      <c r="A50" s="229" t="s">
        <v>42</v>
      </c>
      <c r="B50" s="227" t="s">
        <v>393</v>
      </c>
      <c r="C50" s="109">
        <v>90000000</v>
      </c>
      <c r="D50" s="109">
        <f t="shared" si="22"/>
        <v>0</v>
      </c>
      <c r="E50" s="109">
        <f t="shared" si="27"/>
        <v>15000000</v>
      </c>
      <c r="F50" s="109">
        <f t="shared" si="16"/>
        <v>105000000</v>
      </c>
      <c r="G50" s="109">
        <v>72851614.379999995</v>
      </c>
      <c r="H50" s="109">
        <f>'CK GASTOS OSN PD MES 1'!AM$123</f>
        <v>10517687.93</v>
      </c>
      <c r="I50" s="109">
        <f>'CK GASTOS OSN PD MES 2'!AM$127</f>
        <v>8523881.8899999987</v>
      </c>
      <c r="J50" s="109">
        <f>'CK GASTOS OSN PD MES 3'!AM$137</f>
        <v>8246492.3500000006</v>
      </c>
      <c r="K50" s="109">
        <f t="shared" si="23"/>
        <v>27288062.170000002</v>
      </c>
      <c r="L50" s="109">
        <f t="shared" si="17"/>
        <v>100139676.55</v>
      </c>
      <c r="M50" s="109">
        <f>+'Cert.OSN PD'!AL305</f>
        <v>100139676.55</v>
      </c>
      <c r="N50" s="109">
        <f t="shared" si="18"/>
        <v>0</v>
      </c>
      <c r="O50" s="753">
        <f t="shared" si="19"/>
        <v>4860323.450000003</v>
      </c>
      <c r="P50" s="753">
        <f t="shared" si="20"/>
        <v>4860323.450000003</v>
      </c>
      <c r="Q50" s="753">
        <f t="shared" si="21"/>
        <v>4860323.450000003</v>
      </c>
      <c r="R50" s="109"/>
      <c r="S50" s="109"/>
      <c r="T50" s="109">
        <v>10000000</v>
      </c>
      <c r="U50" s="109"/>
      <c r="V50" s="109"/>
      <c r="W50" s="109">
        <v>5000000</v>
      </c>
      <c r="X50" s="109"/>
      <c r="Y50" s="109"/>
      <c r="Z50" s="109"/>
      <c r="AA50" s="109"/>
      <c r="AB50" s="109"/>
      <c r="AC50" s="109"/>
      <c r="AD50" s="109"/>
      <c r="AE50" s="109"/>
      <c r="AF50" s="157"/>
      <c r="AG50" s="109"/>
      <c r="AH50" s="109"/>
      <c r="AI50" s="109"/>
      <c r="AJ50" s="109"/>
      <c r="AK50" s="109"/>
      <c r="AL50" s="109"/>
      <c r="AM50" s="109"/>
      <c r="AN50" s="109"/>
      <c r="AO50" s="109"/>
      <c r="AP50" s="109"/>
      <c r="AQ50" s="109"/>
      <c r="AR50" s="109"/>
      <c r="AS50" s="109">
        <f t="shared" si="24"/>
        <v>15000000</v>
      </c>
      <c r="AT50" s="109">
        <v>0</v>
      </c>
      <c r="AU50" s="109"/>
      <c r="AV50" s="109"/>
      <c r="AW50" s="109"/>
      <c r="AX50" s="109"/>
      <c r="AY50" s="109">
        <f t="shared" si="25"/>
        <v>0</v>
      </c>
      <c r="AZ50" s="109"/>
      <c r="BA50" s="109"/>
      <c r="BB50" s="109"/>
      <c r="BC50" s="109"/>
      <c r="BD50" s="109"/>
      <c r="BE50" s="109"/>
      <c r="BF50" s="109"/>
      <c r="BG50" s="109">
        <f t="shared" si="26"/>
        <v>0</v>
      </c>
    </row>
    <row r="51" spans="1:62">
      <c r="A51" s="229" t="s">
        <v>43</v>
      </c>
      <c r="B51" s="227" t="s">
        <v>408</v>
      </c>
      <c r="C51" s="109">
        <v>10350000</v>
      </c>
      <c r="D51" s="109">
        <f t="shared" si="22"/>
        <v>0</v>
      </c>
      <c r="E51" s="109">
        <f t="shared" si="27"/>
        <v>0</v>
      </c>
      <c r="F51" s="109">
        <f t="shared" si="16"/>
        <v>10350000</v>
      </c>
      <c r="G51" s="109">
        <v>5559870</v>
      </c>
      <c r="H51" s="109">
        <f>'CK GASTOS OSN PD MES 1'!AN$123</f>
        <v>564315</v>
      </c>
      <c r="I51" s="109">
        <f>'CK GASTOS OSN PD MES 2'!AN$127</f>
        <v>2034000</v>
      </c>
      <c r="J51" s="109">
        <f>'CK GASTOS OSN PD MES 3'!AN$137</f>
        <v>2191815</v>
      </c>
      <c r="K51" s="109">
        <f t="shared" si="23"/>
        <v>4790130</v>
      </c>
      <c r="L51" s="109">
        <f t="shared" si="17"/>
        <v>10350000</v>
      </c>
      <c r="M51" s="109">
        <f>+'Cert.OSN PD'!AM305</f>
        <v>10350000</v>
      </c>
      <c r="N51" s="109">
        <f t="shared" si="18"/>
        <v>0</v>
      </c>
      <c r="O51" s="753">
        <f t="shared" si="19"/>
        <v>0</v>
      </c>
      <c r="P51" s="753">
        <f t="shared" si="20"/>
        <v>0</v>
      </c>
      <c r="Q51" s="753">
        <f t="shared" si="21"/>
        <v>0</v>
      </c>
      <c r="R51" s="109"/>
      <c r="S51" s="109"/>
      <c r="T51" s="109"/>
      <c r="U51" s="109"/>
      <c r="V51" s="109"/>
      <c r="W51" s="109"/>
      <c r="X51" s="109"/>
      <c r="Y51" s="109"/>
      <c r="Z51" s="109"/>
      <c r="AA51" s="109"/>
      <c r="AB51" s="109"/>
      <c r="AC51" s="109"/>
      <c r="AD51" s="109"/>
      <c r="AE51" s="109"/>
      <c r="AG51" s="109"/>
      <c r="AH51" s="109"/>
      <c r="AI51" s="109"/>
      <c r="AJ51" s="109"/>
      <c r="AK51" s="109"/>
      <c r="AL51" s="109"/>
      <c r="AM51" s="109"/>
      <c r="AN51" s="109"/>
      <c r="AO51" s="109"/>
      <c r="AP51" s="109"/>
      <c r="AQ51" s="109"/>
      <c r="AR51" s="109"/>
      <c r="AS51" s="109">
        <f t="shared" si="24"/>
        <v>0</v>
      </c>
      <c r="AT51" s="109">
        <v>0</v>
      </c>
      <c r="AU51" s="109"/>
      <c r="AV51" s="109"/>
      <c r="AW51" s="109"/>
      <c r="AX51" s="109"/>
      <c r="AY51" s="109">
        <f t="shared" si="25"/>
        <v>0</v>
      </c>
      <c r="AZ51" s="109"/>
      <c r="BA51" s="109"/>
      <c r="BB51" s="109"/>
      <c r="BC51" s="109"/>
      <c r="BD51" s="109"/>
      <c r="BE51" s="109"/>
      <c r="BF51" s="109"/>
      <c r="BG51" s="109">
        <f t="shared" si="26"/>
        <v>0</v>
      </c>
    </row>
    <row r="52" spans="1:62">
      <c r="A52" s="229" t="s">
        <v>44</v>
      </c>
      <c r="B52" s="227" t="s">
        <v>385</v>
      </c>
      <c r="C52" s="109">
        <v>24500000</v>
      </c>
      <c r="D52" s="109">
        <f t="shared" si="22"/>
        <v>0</v>
      </c>
      <c r="E52" s="109">
        <f t="shared" si="27"/>
        <v>0</v>
      </c>
      <c r="F52" s="109">
        <f t="shared" si="16"/>
        <v>24500000</v>
      </c>
      <c r="G52" s="109">
        <v>19636143.740000002</v>
      </c>
      <c r="H52" s="109">
        <f>'CK GASTOS OSN PD MES 1'!AO$123</f>
        <v>1427158.8599999999</v>
      </c>
      <c r="I52" s="109">
        <f>'CK GASTOS OSN PD MES 2'!AO$127</f>
        <v>730173.1</v>
      </c>
      <c r="J52" s="109">
        <f>'CK GASTOS OSN PD MES 3'!AO$137</f>
        <v>781732.47</v>
      </c>
      <c r="K52" s="109">
        <f t="shared" si="23"/>
        <v>2939064.4299999997</v>
      </c>
      <c r="L52" s="109">
        <f t="shared" si="17"/>
        <v>22575208.170000002</v>
      </c>
      <c r="M52" s="109">
        <f>+'Cert.OSN PD'!AN305</f>
        <v>24434901.149999999</v>
      </c>
      <c r="N52" s="109">
        <f t="shared" si="18"/>
        <v>-1859692.9799999967</v>
      </c>
      <c r="O52" s="753">
        <f t="shared" si="19"/>
        <v>1924791.8299999982</v>
      </c>
      <c r="P52" s="753">
        <f t="shared" si="20"/>
        <v>65098.85000000149</v>
      </c>
      <c r="Q52" s="753">
        <f t="shared" si="21"/>
        <v>65098.85000000149</v>
      </c>
      <c r="R52" s="109"/>
      <c r="S52" s="109"/>
      <c r="T52" s="109"/>
      <c r="U52" s="109"/>
      <c r="V52" s="109"/>
      <c r="W52" s="109"/>
      <c r="X52" s="109"/>
      <c r="Y52" s="109"/>
      <c r="Z52" s="109"/>
      <c r="AA52" s="109"/>
      <c r="AB52" s="109"/>
      <c r="AC52" s="109"/>
      <c r="AD52" s="109"/>
      <c r="AE52" s="109"/>
      <c r="AG52" s="109"/>
      <c r="AH52" s="109"/>
      <c r="AI52" s="109"/>
      <c r="AJ52" s="109"/>
      <c r="AK52" s="109"/>
      <c r="AL52" s="109"/>
      <c r="AM52" s="109"/>
      <c r="AN52" s="109"/>
      <c r="AO52" s="109"/>
      <c r="AP52" s="109"/>
      <c r="AQ52" s="109"/>
      <c r="AR52" s="109"/>
      <c r="AS52" s="109">
        <f t="shared" si="24"/>
        <v>0</v>
      </c>
      <c r="AT52" s="109">
        <v>0</v>
      </c>
      <c r="AU52" s="109"/>
      <c r="AV52" s="109"/>
      <c r="AW52" s="109"/>
      <c r="AX52" s="109"/>
      <c r="AY52" s="109">
        <f t="shared" si="25"/>
        <v>0</v>
      </c>
      <c r="AZ52" s="109"/>
      <c r="BA52" s="109"/>
      <c r="BB52" s="109"/>
      <c r="BC52" s="109"/>
      <c r="BD52" s="109"/>
      <c r="BE52" s="109"/>
      <c r="BF52" s="109"/>
      <c r="BG52" s="109">
        <f t="shared" si="26"/>
        <v>0</v>
      </c>
    </row>
    <row r="53" spans="1:62">
      <c r="A53" s="229" t="s">
        <v>45</v>
      </c>
      <c r="B53" s="778" t="s">
        <v>948</v>
      </c>
      <c r="C53" s="109"/>
      <c r="D53" s="109">
        <f t="shared" si="22"/>
        <v>0</v>
      </c>
      <c r="E53" s="109">
        <f t="shared" si="27"/>
        <v>0</v>
      </c>
      <c r="F53" s="109">
        <f t="shared" si="16"/>
        <v>0</v>
      </c>
      <c r="G53" s="109">
        <v>0</v>
      </c>
      <c r="H53" s="109">
        <f>'CK GASTOS OSN PD MES 1'!AP$123</f>
        <v>0</v>
      </c>
      <c r="I53" s="109">
        <f>'CK GASTOS OSN PD MES 2'!AP$127</f>
        <v>0</v>
      </c>
      <c r="J53" s="109">
        <f>'CK GASTOS OSN PD MES 3'!AP$137</f>
        <v>0</v>
      </c>
      <c r="K53" s="109">
        <f t="shared" si="23"/>
        <v>0</v>
      </c>
      <c r="L53" s="109">
        <f t="shared" si="17"/>
        <v>0</v>
      </c>
      <c r="M53" s="109">
        <f>+'Cert.OSN PD'!AO305</f>
        <v>0</v>
      </c>
      <c r="N53" s="109">
        <f t="shared" si="18"/>
        <v>0</v>
      </c>
      <c r="O53" s="753">
        <f t="shared" si="19"/>
        <v>0</v>
      </c>
      <c r="P53" s="753">
        <f t="shared" si="20"/>
        <v>0</v>
      </c>
      <c r="Q53" s="753">
        <f t="shared" si="21"/>
        <v>0</v>
      </c>
      <c r="R53" s="109"/>
      <c r="S53" s="109"/>
      <c r="T53" s="109"/>
      <c r="U53" s="109"/>
      <c r="V53" s="109"/>
      <c r="W53" s="109"/>
      <c r="X53" s="109"/>
      <c r="Y53" s="109"/>
      <c r="Z53" s="109"/>
      <c r="AA53" s="109"/>
      <c r="AB53" s="109"/>
      <c r="AC53" s="109"/>
      <c r="AD53" s="109"/>
      <c r="AE53" s="109"/>
      <c r="AG53" s="109"/>
      <c r="AH53" s="109"/>
      <c r="AI53" s="109"/>
      <c r="AJ53" s="109"/>
      <c r="AK53" s="109"/>
      <c r="AL53" s="109"/>
      <c r="AM53" s="109"/>
      <c r="AN53" s="109"/>
      <c r="AO53" s="109"/>
      <c r="AP53" s="109"/>
      <c r="AQ53" s="109"/>
      <c r="AR53" s="109"/>
      <c r="AS53" s="109">
        <f>SUM(R53:AR53)</f>
        <v>0</v>
      </c>
      <c r="AT53" s="109">
        <v>0</v>
      </c>
      <c r="AU53" s="109"/>
      <c r="AV53" s="109"/>
      <c r="AW53" s="109"/>
      <c r="AX53" s="109"/>
      <c r="AY53" s="109">
        <f t="shared" si="25"/>
        <v>0</v>
      </c>
      <c r="AZ53" s="109"/>
      <c r="BA53" s="109"/>
      <c r="BB53" s="109"/>
      <c r="BC53" s="109"/>
      <c r="BD53" s="109"/>
      <c r="BE53" s="109"/>
      <c r="BF53" s="109"/>
      <c r="BG53" s="109">
        <f t="shared" si="26"/>
        <v>0</v>
      </c>
    </row>
    <row r="54" spans="1:62">
      <c r="A54" s="229" t="s">
        <v>46</v>
      </c>
      <c r="B54" s="227" t="s">
        <v>949</v>
      </c>
      <c r="C54" s="109"/>
      <c r="D54" s="109">
        <f t="shared" si="22"/>
        <v>0</v>
      </c>
      <c r="E54" s="109">
        <f t="shared" si="27"/>
        <v>0</v>
      </c>
      <c r="F54" s="109">
        <f t="shared" si="16"/>
        <v>0</v>
      </c>
      <c r="G54" s="109">
        <v>0</v>
      </c>
      <c r="H54" s="109">
        <f>'CK GASTOS OSN PD MES 1'!AQ$123</f>
        <v>0</v>
      </c>
      <c r="I54" s="109">
        <f>'CK GASTOS OSN PD MES 2'!AQ$127</f>
        <v>0</v>
      </c>
      <c r="J54" s="109">
        <f>'CK GASTOS OSN PD MES 3'!AQ$137</f>
        <v>0</v>
      </c>
      <c r="K54" s="109">
        <f t="shared" si="23"/>
        <v>0</v>
      </c>
      <c r="L54" s="109">
        <f t="shared" si="17"/>
        <v>0</v>
      </c>
      <c r="M54" s="109">
        <f>+'Cert.OSN PD'!AP305</f>
        <v>0</v>
      </c>
      <c r="N54" s="109">
        <f t="shared" si="18"/>
        <v>0</v>
      </c>
      <c r="O54" s="753">
        <f t="shared" si="19"/>
        <v>0</v>
      </c>
      <c r="P54" s="753">
        <f t="shared" si="20"/>
        <v>0</v>
      </c>
      <c r="Q54" s="753">
        <f t="shared" si="21"/>
        <v>0</v>
      </c>
      <c r="R54" s="109"/>
      <c r="S54" s="109"/>
      <c r="T54" s="109"/>
      <c r="U54" s="109"/>
      <c r="V54" s="109"/>
      <c r="W54" s="109"/>
      <c r="X54" s="109"/>
      <c r="Y54" s="109"/>
      <c r="Z54" s="109"/>
      <c r="AA54" s="109"/>
      <c r="AB54" s="109"/>
      <c r="AC54" s="109"/>
      <c r="AD54" s="109"/>
      <c r="AE54" s="109"/>
      <c r="AG54" s="109"/>
      <c r="AH54" s="109"/>
      <c r="AI54" s="109"/>
      <c r="AJ54" s="109"/>
      <c r="AK54" s="109"/>
      <c r="AL54" s="109"/>
      <c r="AM54" s="109"/>
      <c r="AN54" s="109"/>
      <c r="AO54" s="109"/>
      <c r="AP54" s="109"/>
      <c r="AQ54" s="109"/>
      <c r="AR54" s="109"/>
      <c r="AS54" s="109">
        <f t="shared" si="24"/>
        <v>0</v>
      </c>
      <c r="AT54" s="109">
        <v>0</v>
      </c>
      <c r="AU54" s="109"/>
      <c r="AV54" s="109"/>
      <c r="AW54" s="109"/>
      <c r="AX54" s="109"/>
      <c r="AY54" s="109">
        <f t="shared" si="25"/>
        <v>0</v>
      </c>
      <c r="AZ54" s="109"/>
      <c r="BA54" s="109"/>
      <c r="BB54" s="109"/>
      <c r="BC54" s="109"/>
      <c r="BD54" s="109"/>
      <c r="BE54" s="109"/>
      <c r="BF54" s="109"/>
      <c r="BG54" s="109">
        <f t="shared" si="26"/>
        <v>0</v>
      </c>
    </row>
    <row r="55" spans="1:62">
      <c r="A55" s="229" t="s">
        <v>47</v>
      </c>
      <c r="B55" s="227" t="s">
        <v>950</v>
      </c>
      <c r="C55" s="109">
        <v>7150000</v>
      </c>
      <c r="D55" s="109">
        <f t="shared" si="22"/>
        <v>0</v>
      </c>
      <c r="E55" s="109">
        <f t="shared" si="27"/>
        <v>-727000</v>
      </c>
      <c r="F55" s="109">
        <f t="shared" si="16"/>
        <v>6423000</v>
      </c>
      <c r="G55" s="109">
        <v>5068736.9000000004</v>
      </c>
      <c r="H55" s="109">
        <f>'CK GASTOS OSN PD MES 1'!AR$123</f>
        <v>446259</v>
      </c>
      <c r="I55" s="109">
        <f>'CK GASTOS OSN PD MES 2'!AR$127</f>
        <v>187793.25</v>
      </c>
      <c r="J55" s="109">
        <f>'CK GASTOS OSN PD MES 3'!AR$137</f>
        <v>100297</v>
      </c>
      <c r="K55" s="109">
        <f t="shared" si="23"/>
        <v>734349.25</v>
      </c>
      <c r="L55" s="109">
        <f t="shared" si="17"/>
        <v>5803086.1500000004</v>
      </c>
      <c r="M55" s="109">
        <f>+'Cert.OSN PD'!AQ305</f>
        <v>6423000</v>
      </c>
      <c r="N55" s="109">
        <f t="shared" si="18"/>
        <v>-619913.84999999963</v>
      </c>
      <c r="O55" s="753">
        <f t="shared" si="19"/>
        <v>619913.84999999963</v>
      </c>
      <c r="P55" s="753">
        <f t="shared" si="20"/>
        <v>0</v>
      </c>
      <c r="Q55" s="753">
        <f t="shared" si="21"/>
        <v>0</v>
      </c>
      <c r="R55" s="109"/>
      <c r="S55" s="109">
        <v>-727000</v>
      </c>
      <c r="T55" s="109"/>
      <c r="U55" s="109"/>
      <c r="V55" s="109"/>
      <c r="W55" s="109"/>
      <c r="X55" s="109"/>
      <c r="Y55" s="109"/>
      <c r="Z55" s="109"/>
      <c r="AA55" s="109"/>
      <c r="AB55" s="109"/>
      <c r="AC55" s="109"/>
      <c r="AD55" s="109"/>
      <c r="AE55" s="109"/>
      <c r="AG55" s="109"/>
      <c r="AH55" s="109"/>
      <c r="AI55" s="109"/>
      <c r="AJ55" s="109"/>
      <c r="AK55" s="109"/>
      <c r="AL55" s="109"/>
      <c r="AM55" s="109"/>
      <c r="AN55" s="109"/>
      <c r="AO55" s="109"/>
      <c r="AP55" s="109"/>
      <c r="AQ55" s="109"/>
      <c r="AR55" s="109"/>
      <c r="AS55" s="109">
        <f t="shared" si="24"/>
        <v>-727000</v>
      </c>
      <c r="AT55" s="109">
        <v>0</v>
      </c>
      <c r="AU55" s="109"/>
      <c r="AV55" s="109"/>
      <c r="AW55" s="109"/>
      <c r="AX55" s="109"/>
      <c r="AY55" s="109">
        <f t="shared" si="25"/>
        <v>0</v>
      </c>
      <c r="AZ55" s="109"/>
      <c r="BA55" s="109"/>
      <c r="BB55" s="109"/>
      <c r="BC55" s="109"/>
      <c r="BD55" s="109"/>
      <c r="BE55" s="109"/>
      <c r="BF55" s="109"/>
      <c r="BG55" s="109">
        <f t="shared" si="26"/>
        <v>0</v>
      </c>
    </row>
    <row r="56" spans="1:62">
      <c r="A56" s="229" t="s">
        <v>48</v>
      </c>
      <c r="B56" s="227" t="s">
        <v>951</v>
      </c>
      <c r="C56" s="109">
        <v>1050000</v>
      </c>
      <c r="D56" s="109">
        <f t="shared" si="22"/>
        <v>0</v>
      </c>
      <c r="E56" s="109">
        <f t="shared" si="27"/>
        <v>-50000</v>
      </c>
      <c r="F56" s="109">
        <f t="shared" si="16"/>
        <v>1000000</v>
      </c>
      <c r="G56" s="109">
        <v>0</v>
      </c>
      <c r="H56" s="109">
        <f>'CK GASTOS OSN PD MES 1'!AS$123</f>
        <v>0</v>
      </c>
      <c r="I56" s="109">
        <f>'CK GASTOS OSN PD MES 2'!AS$127</f>
        <v>1000000</v>
      </c>
      <c r="J56" s="109">
        <f>'CK GASTOS OSN PD MES 3'!AS$137</f>
        <v>0</v>
      </c>
      <c r="K56" s="109">
        <f t="shared" si="23"/>
        <v>1000000</v>
      </c>
      <c r="L56" s="109">
        <f t="shared" si="17"/>
        <v>1000000</v>
      </c>
      <c r="M56" s="109">
        <f>+'Cert.OSN PD'!AR305</f>
        <v>1000000</v>
      </c>
      <c r="N56" s="109">
        <f t="shared" si="18"/>
        <v>0</v>
      </c>
      <c r="O56" s="753">
        <f t="shared" si="19"/>
        <v>0</v>
      </c>
      <c r="P56" s="753">
        <f t="shared" si="20"/>
        <v>0</v>
      </c>
      <c r="Q56" s="753">
        <f t="shared" si="21"/>
        <v>0</v>
      </c>
      <c r="R56" s="109"/>
      <c r="S56" s="109"/>
      <c r="T56" s="109">
        <v>-50000</v>
      </c>
      <c r="U56" s="109"/>
      <c r="V56" s="109"/>
      <c r="W56" s="109"/>
      <c r="X56" s="109"/>
      <c r="Y56" s="109"/>
      <c r="Z56" s="109"/>
      <c r="AA56" s="109"/>
      <c r="AB56" s="109"/>
      <c r="AC56" s="109"/>
      <c r="AD56" s="109"/>
      <c r="AE56" s="109"/>
      <c r="AG56" s="109"/>
      <c r="AH56" s="109"/>
      <c r="AI56" s="109"/>
      <c r="AJ56" s="109"/>
      <c r="AK56" s="109"/>
      <c r="AL56" s="109"/>
      <c r="AM56" s="109"/>
      <c r="AN56" s="109"/>
      <c r="AO56" s="109"/>
      <c r="AP56" s="109"/>
      <c r="AQ56" s="109"/>
      <c r="AR56" s="109"/>
      <c r="AS56" s="109">
        <f t="shared" si="24"/>
        <v>-50000</v>
      </c>
      <c r="AT56" s="109">
        <v>0</v>
      </c>
      <c r="AU56" s="109"/>
      <c r="AV56" s="109"/>
      <c r="AW56" s="109"/>
      <c r="AX56" s="109"/>
      <c r="AY56" s="109">
        <f t="shared" si="25"/>
        <v>0</v>
      </c>
      <c r="AZ56" s="109"/>
      <c r="BA56" s="109"/>
      <c r="BB56" s="109"/>
      <c r="BC56" s="109"/>
      <c r="BD56" s="109"/>
      <c r="BE56" s="109"/>
      <c r="BF56" s="109"/>
      <c r="BG56" s="109">
        <f t="shared" si="26"/>
        <v>0</v>
      </c>
    </row>
    <row r="57" spans="1:62" ht="14.25" customHeight="1">
      <c r="A57" s="229" t="s">
        <v>49</v>
      </c>
      <c r="B57" s="227" t="s">
        <v>952</v>
      </c>
      <c r="C57" s="109">
        <v>0</v>
      </c>
      <c r="D57" s="109">
        <f t="shared" si="22"/>
        <v>0</v>
      </c>
      <c r="E57" s="109">
        <f>+AS57+AY59</f>
        <v>0</v>
      </c>
      <c r="F57" s="109">
        <f t="shared" si="16"/>
        <v>0</v>
      </c>
      <c r="G57" s="109">
        <v>0</v>
      </c>
      <c r="H57" s="109">
        <f>'CK GASTOS OSN PD MES 1'!AT$123</f>
        <v>0</v>
      </c>
      <c r="I57" s="109">
        <f>'CK GASTOS OSN PD MES 2'!AT$127</f>
        <v>0</v>
      </c>
      <c r="J57" s="109">
        <f>'CK GASTOS OSN PD MES 3'!AT$137</f>
        <v>0</v>
      </c>
      <c r="K57" s="109">
        <f t="shared" si="23"/>
        <v>0</v>
      </c>
      <c r="L57" s="109">
        <f t="shared" si="17"/>
        <v>0</v>
      </c>
      <c r="M57" s="109">
        <f>+'Cert.OSN PD'!AS305</f>
        <v>0</v>
      </c>
      <c r="N57" s="109">
        <f t="shared" si="18"/>
        <v>0</v>
      </c>
      <c r="O57" s="753">
        <f t="shared" si="19"/>
        <v>0</v>
      </c>
      <c r="P57" s="753">
        <f t="shared" si="20"/>
        <v>0</v>
      </c>
      <c r="Q57" s="753">
        <f t="shared" si="21"/>
        <v>0</v>
      </c>
      <c r="R57" s="109"/>
      <c r="S57" s="109"/>
      <c r="T57" s="109"/>
      <c r="U57" s="109"/>
      <c r="V57" s="109"/>
      <c r="W57" s="109"/>
      <c r="X57" s="109"/>
      <c r="Y57" s="109"/>
      <c r="Z57" s="109"/>
      <c r="AA57" s="109"/>
      <c r="AB57" s="109"/>
      <c r="AC57" s="109"/>
      <c r="AD57" s="109"/>
      <c r="AE57" s="109"/>
      <c r="AF57" s="157"/>
      <c r="AG57" s="109"/>
      <c r="AH57" s="109"/>
      <c r="AI57" s="109"/>
      <c r="AJ57" s="109"/>
      <c r="AK57" s="109"/>
      <c r="AL57" s="109"/>
      <c r="AM57" s="109"/>
      <c r="AN57" s="109"/>
      <c r="AO57" s="109"/>
      <c r="AP57" s="109"/>
      <c r="AQ57" s="109"/>
      <c r="AR57" s="109"/>
      <c r="AS57" s="109">
        <f t="shared" si="24"/>
        <v>0</v>
      </c>
      <c r="AT57" s="109">
        <v>0</v>
      </c>
      <c r="AU57" s="109"/>
      <c r="AV57" s="109"/>
      <c r="AW57" s="109"/>
      <c r="AX57" s="109"/>
      <c r="AY57" s="109">
        <f t="shared" si="25"/>
        <v>0</v>
      </c>
      <c r="AZ57" s="109"/>
      <c r="BA57" s="109"/>
      <c r="BB57" s="109"/>
      <c r="BC57" s="109"/>
      <c r="BD57" s="109"/>
      <c r="BE57" s="109"/>
      <c r="BF57" s="109"/>
      <c r="BG57" s="109">
        <f t="shared" si="26"/>
        <v>0</v>
      </c>
    </row>
    <row r="58" spans="1:62" ht="14.25" customHeight="1">
      <c r="A58" s="229" t="s">
        <v>50</v>
      </c>
      <c r="B58" s="779" t="s">
        <v>953</v>
      </c>
      <c r="C58" s="109">
        <v>50000</v>
      </c>
      <c r="D58" s="109">
        <f t="shared" si="22"/>
        <v>0</v>
      </c>
      <c r="E58" s="109">
        <f>+AS58+AY60</f>
        <v>-50000</v>
      </c>
      <c r="F58" s="109">
        <f t="shared" si="16"/>
        <v>0</v>
      </c>
      <c r="G58" s="109">
        <v>0</v>
      </c>
      <c r="H58" s="109">
        <f>+'CK GASTOS OSN PD MES 1'!AU123</f>
        <v>0</v>
      </c>
      <c r="I58" s="109">
        <f>+'CK GASTOS OSN PD MES 2'!AU127</f>
        <v>0</v>
      </c>
      <c r="J58" s="109">
        <f>+'CK GASTOS OSN PD MES 3'!AU137</f>
        <v>0</v>
      </c>
      <c r="K58" s="109">
        <f t="shared" si="23"/>
        <v>0</v>
      </c>
      <c r="L58" s="109">
        <f t="shared" si="17"/>
        <v>0</v>
      </c>
      <c r="M58" s="109">
        <f>+'Cert.OSN PD'!AT305</f>
        <v>0</v>
      </c>
      <c r="N58" s="109">
        <f t="shared" si="18"/>
        <v>0</v>
      </c>
      <c r="O58" s="753">
        <f t="shared" si="19"/>
        <v>0</v>
      </c>
      <c r="P58" s="753">
        <f t="shared" si="20"/>
        <v>0</v>
      </c>
      <c r="Q58" s="753">
        <f t="shared" si="21"/>
        <v>0</v>
      </c>
      <c r="R58" s="109"/>
      <c r="S58" s="109"/>
      <c r="T58" s="109">
        <v>-50000</v>
      </c>
      <c r="U58" s="109"/>
      <c r="V58" s="109"/>
      <c r="W58" s="109"/>
      <c r="X58" s="109"/>
      <c r="Y58" s="109"/>
      <c r="Z58" s="109"/>
      <c r="AA58" s="109"/>
      <c r="AB58" s="109"/>
      <c r="AC58" s="109"/>
      <c r="AD58" s="109"/>
      <c r="AE58" s="109"/>
      <c r="AF58" s="157"/>
      <c r="AG58" s="109"/>
      <c r="AH58" s="109"/>
      <c r="AI58" s="109"/>
      <c r="AJ58" s="109"/>
      <c r="AK58" s="109"/>
      <c r="AL58" s="109"/>
      <c r="AM58" s="109"/>
      <c r="AN58" s="109"/>
      <c r="AO58" s="109"/>
      <c r="AP58" s="109"/>
      <c r="AQ58" s="109"/>
      <c r="AR58" s="109"/>
      <c r="AS58" s="109">
        <f t="shared" si="24"/>
        <v>-50000</v>
      </c>
      <c r="AT58" s="109">
        <v>0</v>
      </c>
      <c r="AU58" s="109"/>
      <c r="AV58" s="109"/>
      <c r="AW58" s="109"/>
      <c r="AX58" s="109"/>
      <c r="AY58" s="109"/>
      <c r="AZ58" s="109"/>
      <c r="BA58" s="109"/>
      <c r="BB58" s="109"/>
      <c r="BC58" s="109"/>
      <c r="BD58" s="109"/>
      <c r="BE58" s="109"/>
      <c r="BF58" s="109"/>
      <c r="BG58" s="109"/>
    </row>
    <row r="59" spans="1:62">
      <c r="A59" s="229" t="s">
        <v>51</v>
      </c>
      <c r="B59" s="227" t="s">
        <v>954</v>
      </c>
      <c r="C59" s="109">
        <v>10500000</v>
      </c>
      <c r="D59" s="109">
        <f t="shared" si="22"/>
        <v>0</v>
      </c>
      <c r="E59" s="109">
        <f t="shared" si="27"/>
        <v>0</v>
      </c>
      <c r="F59" s="109">
        <f t="shared" si="16"/>
        <v>10500000</v>
      </c>
      <c r="G59" s="109">
        <v>8534204.1899999995</v>
      </c>
      <c r="H59" s="109">
        <f>'CK GASTOS OSN PD MES 1'!AV$123</f>
        <v>635471.66999999993</v>
      </c>
      <c r="I59" s="109">
        <f>'CK GASTOS OSN PD MES 2'!AV$127</f>
        <v>415925.55</v>
      </c>
      <c r="J59" s="109">
        <f>'CK GASTOS OSN PD MES 3'!AV$137</f>
        <v>807950</v>
      </c>
      <c r="K59" s="109">
        <f t="shared" si="23"/>
        <v>1859347.22</v>
      </c>
      <c r="L59" s="109">
        <f t="shared" si="17"/>
        <v>10393551.41</v>
      </c>
      <c r="M59" s="109">
        <f>+'Cert.OSN PD'!AU305</f>
        <v>10393551.41</v>
      </c>
      <c r="N59" s="109">
        <f t="shared" si="18"/>
        <v>0</v>
      </c>
      <c r="O59" s="753">
        <f t="shared" si="19"/>
        <v>106448.58999999985</v>
      </c>
      <c r="P59" s="753">
        <f t="shared" si="20"/>
        <v>106448.58999999985</v>
      </c>
      <c r="Q59" s="753">
        <f>IF(N59&gt;0,(F59-L59-N59),(F59-L59+N59))</f>
        <v>106448.58999999985</v>
      </c>
      <c r="R59" s="109"/>
      <c r="S59" s="109"/>
      <c r="T59" s="109"/>
      <c r="U59" s="109"/>
      <c r="V59" s="109"/>
      <c r="W59" s="109"/>
      <c r="X59" s="109"/>
      <c r="Y59" s="109"/>
      <c r="Z59" s="109"/>
      <c r="AA59" s="109"/>
      <c r="AB59" s="109"/>
      <c r="AC59" s="109"/>
      <c r="AD59" s="109"/>
      <c r="AE59" s="109"/>
      <c r="AF59" s="157"/>
      <c r="AG59" s="109"/>
      <c r="AH59" s="109"/>
      <c r="AI59" s="109"/>
      <c r="AJ59" s="109"/>
      <c r="AK59" s="109"/>
      <c r="AL59" s="109"/>
      <c r="AM59" s="109"/>
      <c r="AN59" s="109"/>
      <c r="AO59" s="109"/>
      <c r="AP59" s="109"/>
      <c r="AQ59" s="109"/>
      <c r="AR59" s="109"/>
      <c r="AS59" s="109">
        <f t="shared" si="24"/>
        <v>0</v>
      </c>
      <c r="AT59" s="109">
        <v>0</v>
      </c>
      <c r="AU59" s="109"/>
      <c r="AV59" s="109"/>
      <c r="AW59" s="109"/>
      <c r="AX59" s="109"/>
      <c r="AY59" s="109">
        <f t="shared" si="25"/>
        <v>0</v>
      </c>
      <c r="AZ59" s="109"/>
      <c r="BA59" s="109"/>
      <c r="BB59" s="109"/>
      <c r="BC59" s="109"/>
      <c r="BD59" s="109"/>
      <c r="BE59" s="109"/>
      <c r="BF59" s="109"/>
      <c r="BG59" s="109">
        <f t="shared" si="26"/>
        <v>0</v>
      </c>
    </row>
    <row r="60" spans="1:62">
      <c r="A60" s="229" t="s">
        <v>52</v>
      </c>
      <c r="B60" s="227" t="s">
        <v>955</v>
      </c>
      <c r="C60" s="109">
        <v>0</v>
      </c>
      <c r="D60" s="109">
        <f t="shared" si="22"/>
        <v>0</v>
      </c>
      <c r="E60" s="109">
        <f t="shared" si="27"/>
        <v>0</v>
      </c>
      <c r="F60" s="109">
        <f t="shared" si="16"/>
        <v>0</v>
      </c>
      <c r="G60" s="109">
        <v>0</v>
      </c>
      <c r="H60" s="109">
        <f>'CK GASTOS OSN PD MES 1'!AW$123</f>
        <v>0</v>
      </c>
      <c r="I60" s="109">
        <f>'CK GASTOS OSN PD MES 2'!AW$127</f>
        <v>0</v>
      </c>
      <c r="J60" s="109">
        <f>'CK GASTOS OSN PD MES 3'!AW$137</f>
        <v>0</v>
      </c>
      <c r="K60" s="109">
        <f t="shared" si="23"/>
        <v>0</v>
      </c>
      <c r="L60" s="109">
        <f t="shared" si="17"/>
        <v>0</v>
      </c>
      <c r="M60" s="109">
        <f>+'Cert.OSN PD'!AU306</f>
        <v>0</v>
      </c>
      <c r="N60" s="109">
        <f t="shared" si="18"/>
        <v>0</v>
      </c>
      <c r="O60" s="753">
        <f t="shared" si="19"/>
        <v>0</v>
      </c>
      <c r="P60" s="753">
        <f t="shared" si="20"/>
        <v>0</v>
      </c>
      <c r="Q60" s="753">
        <f t="shared" si="21"/>
        <v>0</v>
      </c>
      <c r="R60" s="109"/>
      <c r="S60" s="109"/>
      <c r="T60" s="109"/>
      <c r="U60" s="109"/>
      <c r="V60" s="109"/>
      <c r="W60" s="109"/>
      <c r="X60" s="109"/>
      <c r="Y60" s="109"/>
      <c r="Z60" s="109"/>
      <c r="AA60" s="109"/>
      <c r="AB60" s="109"/>
      <c r="AC60" s="109"/>
      <c r="AD60" s="109"/>
      <c r="AE60" s="109"/>
      <c r="AF60" s="157"/>
      <c r="AG60" s="109"/>
      <c r="AH60" s="109"/>
      <c r="AI60" s="109"/>
      <c r="AJ60" s="109"/>
      <c r="AK60" s="109"/>
      <c r="AL60" s="109"/>
      <c r="AM60" s="109"/>
      <c r="AN60" s="109"/>
      <c r="AO60" s="109"/>
      <c r="AP60" s="109"/>
      <c r="AQ60" s="109"/>
      <c r="AR60" s="109"/>
      <c r="AS60" s="109">
        <f t="shared" si="24"/>
        <v>0</v>
      </c>
      <c r="AT60" s="109">
        <v>0</v>
      </c>
      <c r="AU60" s="109"/>
      <c r="AV60" s="109"/>
      <c r="AW60" s="109"/>
      <c r="AX60" s="109"/>
      <c r="AY60" s="109">
        <f t="shared" si="25"/>
        <v>0</v>
      </c>
      <c r="AZ60" s="109"/>
      <c r="BA60" s="109"/>
      <c r="BB60" s="109"/>
      <c r="BC60" s="109"/>
      <c r="BD60" s="109"/>
      <c r="BE60" s="109"/>
      <c r="BF60" s="109"/>
      <c r="BG60" s="109">
        <f t="shared" si="26"/>
        <v>0</v>
      </c>
    </row>
    <row r="61" spans="1:62">
      <c r="A61" s="229" t="s">
        <v>53</v>
      </c>
      <c r="B61" s="227" t="s">
        <v>391</v>
      </c>
      <c r="C61" s="109">
        <v>3000000</v>
      </c>
      <c r="D61" s="109">
        <f t="shared" si="22"/>
        <v>0</v>
      </c>
      <c r="E61" s="109">
        <f t="shared" si="27"/>
        <v>450000</v>
      </c>
      <c r="F61" s="109">
        <f t="shared" si="16"/>
        <v>3450000</v>
      </c>
      <c r="G61" s="109">
        <v>2795364.49</v>
      </c>
      <c r="H61" s="109">
        <f>'CK GASTOS OSN PD MES 1'!AX$123</f>
        <v>171031.88</v>
      </c>
      <c r="I61" s="109">
        <f>'CK GASTOS OSN PD MES 2'!AX$127</f>
        <v>259393.76</v>
      </c>
      <c r="J61" s="109">
        <f>'CK GASTOS OSN PD MES 3'!AX$137</f>
        <v>213715.77</v>
      </c>
      <c r="K61" s="109">
        <f t="shared" si="23"/>
        <v>644141.41</v>
      </c>
      <c r="L61" s="109">
        <f>+K61+G61</f>
        <v>3439505.9000000004</v>
      </c>
      <c r="M61" s="109">
        <f>+'Cert.OSN PD'!AW305</f>
        <v>3450000</v>
      </c>
      <c r="N61" s="109">
        <f t="shared" si="18"/>
        <v>-10494.099999999627</v>
      </c>
      <c r="O61" s="753">
        <f>F61-L61</f>
        <v>10494.099999999627</v>
      </c>
      <c r="P61" s="753">
        <f t="shared" si="20"/>
        <v>0</v>
      </c>
      <c r="Q61" s="753">
        <f t="shared" si="21"/>
        <v>0</v>
      </c>
      <c r="R61" s="109"/>
      <c r="S61" s="109"/>
      <c r="T61" s="109">
        <v>450000</v>
      </c>
      <c r="U61" s="109"/>
      <c r="V61" s="109"/>
      <c r="W61" s="109"/>
      <c r="X61" s="109"/>
      <c r="Y61" s="109"/>
      <c r="Z61" s="109"/>
      <c r="AA61" s="109"/>
      <c r="AB61" s="109"/>
      <c r="AC61" s="109"/>
      <c r="AD61" s="109"/>
      <c r="AE61" s="109"/>
      <c r="AF61" s="157"/>
      <c r="AG61" s="109"/>
      <c r="AH61" s="109"/>
      <c r="AI61" s="109"/>
      <c r="AJ61" s="109"/>
      <c r="AK61" s="109"/>
      <c r="AL61" s="109"/>
      <c r="AM61" s="109"/>
      <c r="AN61" s="109"/>
      <c r="AO61" s="109"/>
      <c r="AP61" s="109"/>
      <c r="AQ61" s="109"/>
      <c r="AR61" s="109"/>
      <c r="AS61" s="109">
        <f t="shared" si="24"/>
        <v>450000</v>
      </c>
      <c r="AT61" s="109">
        <v>0</v>
      </c>
      <c r="AU61" s="109"/>
      <c r="AV61" s="109"/>
      <c r="AW61" s="109"/>
      <c r="AX61" s="109"/>
      <c r="AY61" s="109">
        <f t="shared" si="25"/>
        <v>0</v>
      </c>
      <c r="AZ61" s="109"/>
      <c r="BA61" s="109"/>
      <c r="BB61" s="109"/>
      <c r="BC61" s="109"/>
      <c r="BD61" s="109"/>
      <c r="BE61" s="109"/>
      <c r="BF61" s="109"/>
      <c r="BG61" s="109">
        <f t="shared" si="26"/>
        <v>0</v>
      </c>
    </row>
    <row r="62" spans="1:62">
      <c r="A62" s="229" t="s">
        <v>54</v>
      </c>
      <c r="B62" s="227" t="s">
        <v>956</v>
      </c>
      <c r="C62" s="109">
        <v>0</v>
      </c>
      <c r="D62" s="109">
        <f t="shared" si="22"/>
        <v>0</v>
      </c>
      <c r="E62" s="109">
        <f t="shared" si="27"/>
        <v>0</v>
      </c>
      <c r="F62" s="109">
        <f t="shared" si="16"/>
        <v>0</v>
      </c>
      <c r="G62" s="109">
        <v>0</v>
      </c>
      <c r="H62" s="109">
        <f>'CK GASTOS OSN PD MES 1'!AY$123</f>
        <v>0</v>
      </c>
      <c r="I62" s="109">
        <f>'CK GASTOS OSN PD MES 2'!AY$127</f>
        <v>0</v>
      </c>
      <c r="J62" s="109">
        <f>'CK GASTOS OSN PD MES 3'!AY$137</f>
        <v>0</v>
      </c>
      <c r="K62" s="109">
        <f t="shared" si="23"/>
        <v>0</v>
      </c>
      <c r="L62" s="109">
        <f t="shared" si="17"/>
        <v>0</v>
      </c>
      <c r="M62" s="109">
        <f>+'Cert.OSN PD'!AW306</f>
        <v>0</v>
      </c>
      <c r="N62" s="109">
        <f t="shared" si="18"/>
        <v>0</v>
      </c>
      <c r="O62" s="753">
        <f t="shared" si="19"/>
        <v>0</v>
      </c>
      <c r="P62" s="753">
        <f t="shared" si="20"/>
        <v>0</v>
      </c>
      <c r="Q62" s="753">
        <f t="shared" si="21"/>
        <v>0</v>
      </c>
      <c r="R62" s="109"/>
      <c r="S62" s="109"/>
      <c r="T62" s="109"/>
      <c r="U62" s="109"/>
      <c r="V62" s="109"/>
      <c r="W62" s="109"/>
      <c r="X62" s="109"/>
      <c r="Y62" s="109"/>
      <c r="Z62" s="109"/>
      <c r="AA62" s="109"/>
      <c r="AB62" s="109"/>
      <c r="AC62" s="109"/>
      <c r="AD62" s="109"/>
      <c r="AE62" s="109"/>
      <c r="AF62" s="157"/>
      <c r="AG62" s="109"/>
      <c r="AH62" s="109"/>
      <c r="AI62" s="109"/>
      <c r="AJ62" s="109"/>
      <c r="AK62" s="109"/>
      <c r="AL62" s="109"/>
      <c r="AM62" s="109"/>
      <c r="AN62" s="109"/>
      <c r="AO62" s="109"/>
      <c r="AP62" s="109"/>
      <c r="AQ62" s="109"/>
      <c r="AR62" s="109"/>
      <c r="AS62" s="109">
        <f t="shared" si="24"/>
        <v>0</v>
      </c>
      <c r="AT62" s="109">
        <v>0</v>
      </c>
      <c r="AU62" s="109"/>
      <c r="AV62" s="109"/>
      <c r="AW62" s="109"/>
      <c r="AX62" s="109"/>
      <c r="AY62" s="109">
        <f t="shared" si="25"/>
        <v>0</v>
      </c>
      <c r="AZ62" s="109"/>
      <c r="BA62" s="109"/>
      <c r="BB62" s="109"/>
      <c r="BC62" s="109"/>
      <c r="BD62" s="109"/>
      <c r="BE62" s="109"/>
      <c r="BF62" s="109"/>
      <c r="BG62" s="109">
        <f t="shared" si="26"/>
        <v>0</v>
      </c>
    </row>
    <row r="63" spans="1:62" s="1" customFormat="1">
      <c r="A63" s="229" t="s">
        <v>55</v>
      </c>
      <c r="B63" s="227" t="s">
        <v>389</v>
      </c>
      <c r="C63" s="109">
        <v>1700000</v>
      </c>
      <c r="D63" s="109">
        <f t="shared" si="22"/>
        <v>0</v>
      </c>
      <c r="E63" s="109">
        <f t="shared" si="27"/>
        <v>100000</v>
      </c>
      <c r="F63" s="109">
        <f t="shared" si="16"/>
        <v>1800000</v>
      </c>
      <c r="G63" s="109">
        <v>782739.66</v>
      </c>
      <c r="H63" s="109">
        <f>'CK GASTOS OSN PD MES 1'!AZ$123</f>
        <v>252413.63999999998</v>
      </c>
      <c r="I63" s="109">
        <f>'CK GASTOS OSN PD MES 2'!AZ$127</f>
        <v>92095.31</v>
      </c>
      <c r="J63" s="109">
        <f>'CK GASTOS OSN PD MES 3'!AZ$137</f>
        <v>621500</v>
      </c>
      <c r="K63" s="109">
        <f t="shared" si="23"/>
        <v>966008.95</v>
      </c>
      <c r="L63" s="109">
        <f>+K63+G63</f>
        <v>1748748.6099999999</v>
      </c>
      <c r="M63" s="109">
        <f>+'Cert.OSN PD'!AY305</f>
        <v>1750098.02</v>
      </c>
      <c r="N63" s="109">
        <f t="shared" si="18"/>
        <v>-1349.410000000149</v>
      </c>
      <c r="O63" s="753">
        <f t="shared" si="19"/>
        <v>51251.39000000013</v>
      </c>
      <c r="P63" s="753">
        <f t="shared" si="20"/>
        <v>49901.979999999981</v>
      </c>
      <c r="Q63" s="753">
        <f t="shared" si="21"/>
        <v>49901.979999999981</v>
      </c>
      <c r="R63" s="109"/>
      <c r="S63" s="109"/>
      <c r="T63" s="109">
        <v>100000</v>
      </c>
      <c r="U63" s="109"/>
      <c r="V63" s="109"/>
      <c r="W63" s="109"/>
      <c r="X63" s="109"/>
      <c r="Y63" s="109"/>
      <c r="Z63" s="109"/>
      <c r="AA63" s="109"/>
      <c r="AB63" s="109"/>
      <c r="AC63" s="109"/>
      <c r="AD63" s="109"/>
      <c r="AE63" s="109"/>
      <c r="AF63" s="157"/>
      <c r="AG63" s="109"/>
      <c r="AH63" s="109"/>
      <c r="AI63" s="109"/>
      <c r="AJ63" s="109"/>
      <c r="AK63" s="109"/>
      <c r="AL63" s="109"/>
      <c r="AM63" s="109"/>
      <c r="AN63" s="109"/>
      <c r="AO63" s="109"/>
      <c r="AP63" s="109"/>
      <c r="AQ63" s="109"/>
      <c r="AR63" s="109"/>
      <c r="AS63" s="109">
        <f t="shared" si="24"/>
        <v>100000</v>
      </c>
      <c r="AT63" s="109">
        <v>0</v>
      </c>
      <c r="AU63" s="109"/>
      <c r="AV63" s="109"/>
      <c r="AW63" s="109"/>
      <c r="AX63" s="109"/>
      <c r="AY63" s="109">
        <f t="shared" si="25"/>
        <v>0</v>
      </c>
      <c r="AZ63" s="109"/>
      <c r="BA63" s="109"/>
      <c r="BB63" s="109"/>
      <c r="BC63" s="109"/>
      <c r="BD63" s="109"/>
      <c r="BE63" s="109"/>
      <c r="BF63" s="109"/>
      <c r="BG63" s="109">
        <f t="shared" si="26"/>
        <v>0</v>
      </c>
      <c r="BH63"/>
      <c r="BI63"/>
      <c r="BJ63"/>
    </row>
    <row r="64" spans="1:62" ht="13.5" customHeight="1">
      <c r="A64" s="229" t="s">
        <v>957</v>
      </c>
      <c r="B64" s="227" t="s">
        <v>958</v>
      </c>
      <c r="C64" s="109">
        <v>500000</v>
      </c>
      <c r="D64" s="109">
        <f t="shared" si="22"/>
        <v>0</v>
      </c>
      <c r="E64" s="109">
        <f>+AS64+AY65</f>
        <v>-450000</v>
      </c>
      <c r="F64" s="109">
        <f t="shared" si="16"/>
        <v>50000</v>
      </c>
      <c r="G64" s="109">
        <v>39490</v>
      </c>
      <c r="H64" s="109">
        <f>'CK GASTOS OSN PD MES 1'!BA$123</f>
        <v>0</v>
      </c>
      <c r="I64" s="109">
        <f>'CK GASTOS OSN PD MES 2'!BA$127</f>
        <v>10499.96</v>
      </c>
      <c r="J64" s="109">
        <f>'CK GASTOS OSN PD MES 3'!BA$137</f>
        <v>0</v>
      </c>
      <c r="K64" s="109">
        <f t="shared" si="23"/>
        <v>10499.96</v>
      </c>
      <c r="L64" s="109">
        <f t="shared" si="17"/>
        <v>49989.96</v>
      </c>
      <c r="M64" s="109">
        <f>+'Cert.OSN PD'!AZ305</f>
        <v>50000</v>
      </c>
      <c r="N64" s="109">
        <f t="shared" si="18"/>
        <v>-10.040000000000873</v>
      </c>
      <c r="O64" s="753">
        <f t="shared" si="19"/>
        <v>10.040000000000873</v>
      </c>
      <c r="P64" s="753">
        <f t="shared" si="20"/>
        <v>0</v>
      </c>
      <c r="Q64" s="753">
        <f t="shared" si="21"/>
        <v>0</v>
      </c>
      <c r="R64" s="109"/>
      <c r="S64" s="109"/>
      <c r="T64" s="109">
        <v>-450000</v>
      </c>
      <c r="U64" s="109"/>
      <c r="V64" s="109"/>
      <c r="W64" s="109"/>
      <c r="X64" s="109"/>
      <c r="Y64" s="109"/>
      <c r="Z64" s="109"/>
      <c r="AA64" s="109"/>
      <c r="AB64" s="109"/>
      <c r="AC64" s="109"/>
      <c r="AD64" s="109"/>
      <c r="AE64" s="109"/>
      <c r="AF64" s="157"/>
      <c r="AG64" s="109"/>
      <c r="AH64" s="109"/>
      <c r="AI64" s="109"/>
      <c r="AJ64" s="109"/>
      <c r="AK64" s="109"/>
      <c r="AL64" s="109"/>
      <c r="AM64" s="109"/>
      <c r="AN64" s="109"/>
      <c r="AO64" s="109"/>
      <c r="AP64" s="109"/>
      <c r="AQ64" s="109"/>
      <c r="AR64" s="109"/>
      <c r="AS64" s="109">
        <f t="shared" si="24"/>
        <v>-450000</v>
      </c>
      <c r="AT64" s="109">
        <v>0</v>
      </c>
      <c r="AU64" s="109"/>
      <c r="AV64" s="109"/>
      <c r="AW64" s="109"/>
      <c r="AX64" s="109"/>
      <c r="AY64" s="109">
        <f t="shared" si="25"/>
        <v>0</v>
      </c>
      <c r="AZ64" s="109"/>
      <c r="BA64" s="109"/>
      <c r="BB64" s="109"/>
      <c r="BC64" s="109"/>
      <c r="BD64" s="109"/>
      <c r="BE64" s="109"/>
      <c r="BF64" s="109"/>
      <c r="BG64" s="109">
        <f t="shared" si="26"/>
        <v>0</v>
      </c>
    </row>
    <row r="65" spans="1:59" ht="26.4">
      <c r="A65" s="229" t="s">
        <v>57</v>
      </c>
      <c r="B65" s="778" t="s">
        <v>959</v>
      </c>
      <c r="C65" s="109">
        <v>500000</v>
      </c>
      <c r="D65" s="109">
        <f>+BG65</f>
        <v>0</v>
      </c>
      <c r="E65" s="109">
        <f>+AS65+AY68</f>
        <v>1587000</v>
      </c>
      <c r="F65" s="109">
        <f t="shared" si="16"/>
        <v>2087000</v>
      </c>
      <c r="G65" s="109">
        <v>367250</v>
      </c>
      <c r="H65" s="109">
        <f>'CK GASTOS OSN PD MES 1'!BB$123</f>
        <v>499400</v>
      </c>
      <c r="I65" s="109">
        <f>'CK GASTOS OSN PD MES 2'!BB$127</f>
        <v>776640</v>
      </c>
      <c r="J65" s="109">
        <f>'CK GASTOS OSN PD MES 3'!BB$137</f>
        <v>193689.16999999998</v>
      </c>
      <c r="K65" s="109">
        <f>SUM(H65:J65)</f>
        <v>1469729.17</v>
      </c>
      <c r="L65" s="109">
        <f>+K65+G65</f>
        <v>1836979.17</v>
      </c>
      <c r="M65" s="109">
        <f>+'Cert.OSN PD'!BA305</f>
        <v>2087000</v>
      </c>
      <c r="N65" s="109">
        <f>IF(M65&gt;0,(L65-M65),0)</f>
        <v>-250020.83000000007</v>
      </c>
      <c r="O65" s="753">
        <f>F65-L65</f>
        <v>250020.83000000007</v>
      </c>
      <c r="P65" s="753">
        <f>F65-M65</f>
        <v>0</v>
      </c>
      <c r="Q65" s="753">
        <f>IF(N65&gt;0,(F65-L65-N65),(F65-L65+N65))</f>
        <v>0</v>
      </c>
      <c r="R65" s="109"/>
      <c r="S65" s="109">
        <f>580000+280000+727000</f>
        <v>1587000</v>
      </c>
      <c r="T65" s="109"/>
      <c r="U65" s="109"/>
      <c r="V65" s="109"/>
      <c r="W65" s="109"/>
      <c r="X65" s="109"/>
      <c r="Y65" s="109"/>
      <c r="Z65" s="109"/>
      <c r="AA65" s="109"/>
      <c r="AB65" s="109"/>
      <c r="AC65" s="109"/>
      <c r="AD65" s="109"/>
      <c r="AE65" s="109"/>
      <c r="AF65" s="157"/>
      <c r="AG65" s="109"/>
      <c r="AH65" s="109"/>
      <c r="AI65" s="109"/>
      <c r="AJ65" s="109"/>
      <c r="AK65" s="109"/>
      <c r="AL65" s="109"/>
      <c r="AM65" s="109"/>
      <c r="AN65" s="109"/>
      <c r="AO65" s="109"/>
      <c r="AP65" s="109"/>
      <c r="AQ65" s="109"/>
      <c r="AR65" s="109"/>
      <c r="AS65" s="109">
        <f>SUM(R65:AR65)</f>
        <v>1587000</v>
      </c>
      <c r="AT65" s="109">
        <v>0</v>
      </c>
      <c r="AU65" s="109"/>
      <c r="AV65" s="109"/>
      <c r="AW65" s="109"/>
      <c r="AX65" s="109"/>
      <c r="AY65" s="109">
        <f>+AT65+AU65+AV65+AW65+AX65</f>
        <v>0</v>
      </c>
      <c r="AZ65" s="109"/>
      <c r="BA65" s="109"/>
      <c r="BB65" s="109"/>
      <c r="BC65" s="109"/>
      <c r="BD65" s="109"/>
      <c r="BE65" s="109"/>
      <c r="BF65" s="109"/>
      <c r="BG65" s="109">
        <f>SUM(AZ65:BF65)</f>
        <v>0</v>
      </c>
    </row>
    <row r="66" spans="1:59" ht="13.5" customHeight="1">
      <c r="A66" s="229" t="s">
        <v>58</v>
      </c>
      <c r="B66" s="778" t="s">
        <v>960</v>
      </c>
      <c r="C66" s="109"/>
      <c r="D66" s="109">
        <f t="shared" si="22"/>
        <v>0</v>
      </c>
      <c r="E66" s="109">
        <f>+AS66+AY69</f>
        <v>0</v>
      </c>
      <c r="F66" s="109">
        <f t="shared" si="16"/>
        <v>0</v>
      </c>
      <c r="G66" s="109">
        <v>0</v>
      </c>
      <c r="H66" s="109">
        <f>'CK GASTOS OSN PD MES 1'!BC$123</f>
        <v>0</v>
      </c>
      <c r="I66" s="109">
        <f>+'CK GASTOS OSN PD MES 2'!BC127</f>
        <v>0</v>
      </c>
      <c r="J66" s="109">
        <f>'CK GASTOS OSN PD MES 3'!BF$452</f>
        <v>0</v>
      </c>
      <c r="K66" s="109">
        <f t="shared" si="23"/>
        <v>0</v>
      </c>
      <c r="L66" s="109">
        <f t="shared" si="17"/>
        <v>0</v>
      </c>
      <c r="M66" s="109">
        <f>+'Cert.OSN PD'!AW317</f>
        <v>0</v>
      </c>
      <c r="N66" s="109">
        <f t="shared" si="18"/>
        <v>0</v>
      </c>
      <c r="O66" s="753">
        <f t="shared" si="19"/>
        <v>0</v>
      </c>
      <c r="P66" s="753">
        <f t="shared" si="20"/>
        <v>0</v>
      </c>
      <c r="Q66" s="753">
        <f t="shared" si="21"/>
        <v>0</v>
      </c>
      <c r="R66" s="109"/>
      <c r="S66" s="109"/>
      <c r="T66" s="109"/>
      <c r="U66" s="109"/>
      <c r="V66" s="109"/>
      <c r="W66" s="109"/>
      <c r="X66" s="109"/>
      <c r="Y66" s="109"/>
      <c r="Z66" s="109"/>
      <c r="AA66" s="109"/>
      <c r="AB66" s="109"/>
      <c r="AC66" s="109"/>
      <c r="AD66" s="109"/>
      <c r="AE66" s="109"/>
      <c r="AF66" s="157"/>
      <c r="AG66" s="109"/>
      <c r="AH66" s="109"/>
      <c r="AI66" s="109"/>
      <c r="AJ66" s="109"/>
      <c r="AK66" s="109"/>
      <c r="AL66" s="109"/>
      <c r="AM66" s="109"/>
      <c r="AN66" s="109"/>
      <c r="AO66" s="109"/>
      <c r="AP66" s="109"/>
      <c r="AQ66" s="109"/>
      <c r="AR66" s="109"/>
      <c r="AS66" s="109">
        <f t="shared" si="24"/>
        <v>0</v>
      </c>
      <c r="AT66" s="109">
        <v>0</v>
      </c>
      <c r="AU66" s="109"/>
      <c r="AV66" s="109"/>
      <c r="AW66" s="109"/>
      <c r="AX66" s="109"/>
      <c r="AY66" s="109"/>
      <c r="AZ66" s="109"/>
      <c r="BA66" s="109"/>
      <c r="BB66" s="109"/>
      <c r="BC66" s="109"/>
      <c r="BD66" s="109"/>
      <c r="BE66" s="109"/>
      <c r="BF66" s="109"/>
      <c r="BG66" s="109">
        <f t="shared" si="26"/>
        <v>0</v>
      </c>
    </row>
    <row r="67" spans="1:59">
      <c r="A67" s="229" t="s">
        <v>59</v>
      </c>
      <c r="B67" s="780" t="s">
        <v>961</v>
      </c>
      <c r="C67" s="109">
        <v>200000</v>
      </c>
      <c r="D67" s="109">
        <f t="shared" si="22"/>
        <v>0</v>
      </c>
      <c r="E67" s="109">
        <f>+AS67+AY70</f>
        <v>0</v>
      </c>
      <c r="F67" s="109">
        <f t="shared" si="16"/>
        <v>200000</v>
      </c>
      <c r="G67" s="109">
        <v>144110</v>
      </c>
      <c r="H67" s="109">
        <f>+'CK GASTOS OSN PD MES 1'!BD123</f>
        <v>0</v>
      </c>
      <c r="I67" s="109">
        <f>+'CK GASTOS OSN PD MES 2'!BD127</f>
        <v>53230.91</v>
      </c>
      <c r="J67" s="109">
        <f>+'CK GASTOS OSN PD MES 3'!BD137</f>
        <v>0</v>
      </c>
      <c r="K67" s="109">
        <f t="shared" si="23"/>
        <v>53230.91</v>
      </c>
      <c r="L67" s="109">
        <f t="shared" si="17"/>
        <v>197340.91</v>
      </c>
      <c r="M67" s="109">
        <f>+'Cert.OSN PD'!BC305</f>
        <v>200000</v>
      </c>
      <c r="N67" s="109">
        <f t="shared" si="18"/>
        <v>-2659.0899999999965</v>
      </c>
      <c r="O67" s="753">
        <f t="shared" si="19"/>
        <v>2659.0899999999965</v>
      </c>
      <c r="P67" s="753">
        <f t="shared" si="20"/>
        <v>0</v>
      </c>
      <c r="Q67" s="753">
        <f t="shared" si="21"/>
        <v>0</v>
      </c>
      <c r="R67" s="109"/>
      <c r="S67" s="109"/>
      <c r="T67" s="109"/>
      <c r="U67" s="109"/>
      <c r="V67" s="109"/>
      <c r="W67" s="109"/>
      <c r="X67" s="109"/>
      <c r="Y67" s="109"/>
      <c r="Z67" s="109"/>
      <c r="AA67" s="109"/>
      <c r="AB67" s="109"/>
      <c r="AC67" s="109"/>
      <c r="AD67" s="109"/>
      <c r="AE67" s="109"/>
      <c r="AF67" s="157"/>
      <c r="AG67" s="109"/>
      <c r="AH67" s="109"/>
      <c r="AI67" s="109"/>
      <c r="AJ67" s="109"/>
      <c r="AK67" s="109"/>
      <c r="AL67" s="109"/>
      <c r="AM67" s="109"/>
      <c r="AN67" s="109"/>
      <c r="AO67" s="109"/>
      <c r="AP67" s="109"/>
      <c r="AQ67" s="109"/>
      <c r="AR67" s="109"/>
      <c r="AS67" s="109">
        <f t="shared" si="24"/>
        <v>0</v>
      </c>
      <c r="AT67" s="109">
        <v>0</v>
      </c>
      <c r="AU67" s="109"/>
      <c r="AV67" s="109"/>
      <c r="AW67" s="109"/>
      <c r="AX67" s="109"/>
      <c r="AY67" s="109"/>
      <c r="AZ67" s="109"/>
      <c r="BA67" s="109"/>
      <c r="BB67" s="109"/>
      <c r="BC67" s="109"/>
      <c r="BD67" s="109"/>
      <c r="BE67" s="109"/>
      <c r="BF67" s="109"/>
      <c r="BG67" s="109"/>
    </row>
    <row r="68" spans="1:59" ht="13.5" customHeight="1">
      <c r="A68" s="229" t="s">
        <v>60</v>
      </c>
      <c r="B68" s="778" t="s">
        <v>962</v>
      </c>
      <c r="C68" s="109"/>
      <c r="D68" s="109">
        <f t="shared" si="22"/>
        <v>0</v>
      </c>
      <c r="E68" s="109">
        <f t="shared" si="27"/>
        <v>0</v>
      </c>
      <c r="F68" s="109">
        <f t="shared" si="16"/>
        <v>0</v>
      </c>
      <c r="G68" s="109">
        <v>0</v>
      </c>
      <c r="H68" s="109">
        <f>'CK GASTOS OSN PD MES 1'!BE$123</f>
        <v>0</v>
      </c>
      <c r="I68" s="109">
        <f>+'CK GASTOS OSN PD MES 2'!BE127</f>
        <v>0</v>
      </c>
      <c r="J68" s="109">
        <f>+'CK GASTOS OSN PD MES 3'!BE137</f>
        <v>0</v>
      </c>
      <c r="K68" s="109">
        <f t="shared" si="23"/>
        <v>0</v>
      </c>
      <c r="L68" s="109">
        <f t="shared" si="17"/>
        <v>0</v>
      </c>
      <c r="M68" s="109">
        <f>+'Cert.OSN PD'!AW318</f>
        <v>0</v>
      </c>
      <c r="N68" s="109">
        <f t="shared" si="18"/>
        <v>0</v>
      </c>
      <c r="O68" s="753">
        <f t="shared" si="19"/>
        <v>0</v>
      </c>
      <c r="P68" s="753">
        <f t="shared" si="20"/>
        <v>0</v>
      </c>
      <c r="Q68" s="753">
        <f t="shared" si="21"/>
        <v>0</v>
      </c>
      <c r="R68" s="109"/>
      <c r="S68" s="109"/>
      <c r="T68" s="109"/>
      <c r="U68" s="109"/>
      <c r="V68" s="109"/>
      <c r="W68" s="109"/>
      <c r="X68" s="109"/>
      <c r="Y68" s="109"/>
      <c r="Z68" s="109"/>
      <c r="AA68" s="109"/>
      <c r="AB68" s="109"/>
      <c r="AC68" s="109"/>
      <c r="AD68" s="109"/>
      <c r="AE68" s="109"/>
      <c r="AF68" s="157"/>
      <c r="AG68" s="109"/>
      <c r="AH68" s="109"/>
      <c r="AI68" s="109"/>
      <c r="AJ68" s="109"/>
      <c r="AK68" s="109"/>
      <c r="AL68" s="109"/>
      <c r="AM68" s="109"/>
      <c r="AN68" s="109"/>
      <c r="AO68" s="109"/>
      <c r="AP68" s="109"/>
      <c r="AQ68" s="109"/>
      <c r="AR68" s="109"/>
      <c r="AS68" s="109">
        <f t="shared" si="24"/>
        <v>0</v>
      </c>
      <c r="AT68" s="109">
        <v>0</v>
      </c>
      <c r="AU68" s="109"/>
      <c r="AV68" s="109"/>
      <c r="AW68" s="109"/>
      <c r="AX68" s="109"/>
      <c r="AY68" s="109">
        <f t="shared" si="25"/>
        <v>0</v>
      </c>
      <c r="AZ68" s="109"/>
      <c r="BA68" s="109"/>
      <c r="BB68" s="109"/>
      <c r="BC68" s="109"/>
      <c r="BD68" s="109"/>
      <c r="BE68" s="109"/>
      <c r="BF68" s="109"/>
      <c r="BG68" s="109">
        <f t="shared" si="26"/>
        <v>0</v>
      </c>
    </row>
    <row r="69" spans="1:59">
      <c r="A69" s="229" t="s">
        <v>61</v>
      </c>
      <c r="B69" s="227" t="s">
        <v>963</v>
      </c>
      <c r="C69" s="109">
        <v>390000</v>
      </c>
      <c r="D69" s="109">
        <f t="shared" si="22"/>
        <v>0</v>
      </c>
      <c r="E69" s="109">
        <f t="shared" si="27"/>
        <v>-140000</v>
      </c>
      <c r="F69" s="109">
        <f t="shared" si="16"/>
        <v>250000</v>
      </c>
      <c r="G69" s="109">
        <v>151466</v>
      </c>
      <c r="H69" s="109">
        <f>'CK GASTOS OSN PD MES 1'!BF$123</f>
        <v>7926.95</v>
      </c>
      <c r="I69" s="109">
        <f>+'CK GASTOS OSN PD MES 2'!BF127</f>
        <v>0</v>
      </c>
      <c r="J69" s="109">
        <f>+'CK GASTOS OSN PD MES 3'!BF137</f>
        <v>85000</v>
      </c>
      <c r="K69" s="109">
        <f t="shared" si="23"/>
        <v>92926.95</v>
      </c>
      <c r="L69" s="109">
        <f t="shared" si="17"/>
        <v>244392.95</v>
      </c>
      <c r="M69" s="109">
        <f>+'Cert.OSN PD'!BE305</f>
        <v>250000</v>
      </c>
      <c r="N69" s="109">
        <f t="shared" si="18"/>
        <v>-5607.0499999999884</v>
      </c>
      <c r="O69" s="753">
        <f t="shared" si="19"/>
        <v>5607.0499999999884</v>
      </c>
      <c r="P69" s="753">
        <f t="shared" si="20"/>
        <v>0</v>
      </c>
      <c r="Q69" s="753">
        <f t="shared" si="21"/>
        <v>0</v>
      </c>
      <c r="R69" s="109"/>
      <c r="S69" s="109"/>
      <c r="T69" s="109">
        <v>-140000</v>
      </c>
      <c r="U69" s="109"/>
      <c r="V69" s="109"/>
      <c r="W69" s="109"/>
      <c r="X69" s="109"/>
      <c r="Y69" s="109"/>
      <c r="Z69" s="109"/>
      <c r="AA69" s="109"/>
      <c r="AB69" s="109"/>
      <c r="AC69" s="109"/>
      <c r="AD69" s="109"/>
      <c r="AE69" s="109"/>
      <c r="AF69" s="157"/>
      <c r="AG69" s="109"/>
      <c r="AH69" s="109"/>
      <c r="AI69" s="109"/>
      <c r="AJ69" s="109"/>
      <c r="AK69" s="109"/>
      <c r="AL69" s="109"/>
      <c r="AM69" s="109"/>
      <c r="AN69" s="109"/>
      <c r="AO69" s="109"/>
      <c r="AP69" s="109"/>
      <c r="AQ69" s="109"/>
      <c r="AR69" s="109"/>
      <c r="AS69" s="109">
        <f t="shared" si="24"/>
        <v>-140000</v>
      </c>
      <c r="AT69" s="109">
        <v>0</v>
      </c>
      <c r="AU69" s="109"/>
      <c r="AV69" s="109"/>
      <c r="AW69" s="109"/>
      <c r="AX69" s="109"/>
      <c r="AY69" s="109">
        <f t="shared" si="25"/>
        <v>0</v>
      </c>
      <c r="AZ69" s="109"/>
      <c r="BA69" s="109"/>
      <c r="BB69" s="109"/>
      <c r="BC69" s="109"/>
      <c r="BD69" s="109"/>
      <c r="BE69" s="109"/>
      <c r="BF69" s="109"/>
      <c r="BG69" s="109">
        <f t="shared" si="26"/>
        <v>0</v>
      </c>
    </row>
    <row r="70" spans="1:59">
      <c r="A70" s="229"/>
      <c r="B70" s="227"/>
      <c r="C70" s="109"/>
      <c r="D70" s="109"/>
      <c r="E70" s="109"/>
      <c r="F70" s="109"/>
      <c r="G70" s="3"/>
      <c r="AT70" s="109">
        <v>0</v>
      </c>
      <c r="AU70" s="109"/>
      <c r="AV70" s="109"/>
      <c r="AW70" s="109"/>
      <c r="AX70" s="109"/>
      <c r="AY70" s="109">
        <f t="shared" si="25"/>
        <v>0</v>
      </c>
      <c r="AZ70" s="109"/>
      <c r="BA70" s="109"/>
      <c r="BB70" s="109"/>
      <c r="BC70" s="109"/>
      <c r="BD70" s="109"/>
      <c r="BE70" s="109"/>
      <c r="BF70" s="109"/>
      <c r="BG70" s="109"/>
    </row>
    <row r="71" spans="1:59">
      <c r="A71" s="774" t="s">
        <v>964</v>
      </c>
      <c r="B71" s="207" t="s">
        <v>965</v>
      </c>
      <c r="C71" s="771">
        <f>SUM(C73:C92)</f>
        <v>6665863</v>
      </c>
      <c r="D71" s="771">
        <f>SUM(D73:D92)</f>
        <v>0</v>
      </c>
      <c r="E71" s="771">
        <f>SUM(E73:E92)</f>
        <v>0</v>
      </c>
      <c r="F71" s="771">
        <f>SUM(F73:F92)</f>
        <v>6665863</v>
      </c>
      <c r="G71" s="771">
        <v>3069036.71</v>
      </c>
      <c r="H71" s="771">
        <f t="shared" ref="H71:N71" si="28">SUM(H73:H92)</f>
        <v>1512971.41</v>
      </c>
      <c r="I71" s="285">
        <f t="shared" si="28"/>
        <v>388187.05</v>
      </c>
      <c r="J71" s="771">
        <f t="shared" si="28"/>
        <v>323792.15999999997</v>
      </c>
      <c r="K71" s="771">
        <f t="shared" si="28"/>
        <v>2224950.62</v>
      </c>
      <c r="L71" s="771">
        <f t="shared" si="28"/>
        <v>5293987.33</v>
      </c>
      <c r="M71" s="771">
        <f t="shared" si="28"/>
        <v>6477966.4000000004</v>
      </c>
      <c r="N71" s="771">
        <f t="shared" si="28"/>
        <v>-1203979.07</v>
      </c>
      <c r="O71" s="771">
        <f t="shared" ref="O71:U71" si="29">SUM(O73:O92)</f>
        <v>1371875.67</v>
      </c>
      <c r="P71" s="771">
        <f t="shared" si="29"/>
        <v>187896.60000000003</v>
      </c>
      <c r="Q71" s="771">
        <f>SUM(Q73:Q92)</f>
        <v>167896.5999999998</v>
      </c>
      <c r="R71" s="771">
        <f t="shared" si="29"/>
        <v>0</v>
      </c>
      <c r="S71" s="771">
        <f t="shared" si="29"/>
        <v>0</v>
      </c>
      <c r="T71" s="771">
        <f t="shared" si="29"/>
        <v>0</v>
      </c>
      <c r="U71" s="771">
        <f t="shared" si="29"/>
        <v>0</v>
      </c>
      <c r="V71" s="771">
        <f t="shared" ref="V71:AS71" si="30">SUM(V73:V92)</f>
        <v>0</v>
      </c>
      <c r="W71" s="771">
        <f t="shared" si="30"/>
        <v>0</v>
      </c>
      <c r="X71" s="771">
        <f t="shared" si="30"/>
        <v>0</v>
      </c>
      <c r="Y71" s="771">
        <f>SUM(Y73:Y92)</f>
        <v>0</v>
      </c>
      <c r="Z71" s="771">
        <f t="shared" si="30"/>
        <v>0</v>
      </c>
      <c r="AA71" s="771">
        <f t="shared" si="30"/>
        <v>0</v>
      </c>
      <c r="AB71" s="771">
        <f t="shared" si="30"/>
        <v>0</v>
      </c>
      <c r="AC71" s="771">
        <f t="shared" si="30"/>
        <v>0</v>
      </c>
      <c r="AD71" s="771">
        <f t="shared" si="30"/>
        <v>0</v>
      </c>
      <c r="AE71" s="771">
        <f t="shared" si="30"/>
        <v>0</v>
      </c>
      <c r="AF71" s="285">
        <f t="shared" si="30"/>
        <v>0</v>
      </c>
      <c r="AG71" s="771">
        <f t="shared" si="30"/>
        <v>0</v>
      </c>
      <c r="AH71" s="771">
        <f t="shared" si="30"/>
        <v>0</v>
      </c>
      <c r="AI71" s="771">
        <f t="shared" si="30"/>
        <v>0</v>
      </c>
      <c r="AJ71" s="771">
        <f t="shared" si="30"/>
        <v>0</v>
      </c>
      <c r="AK71" s="771">
        <f t="shared" si="30"/>
        <v>0</v>
      </c>
      <c r="AL71" s="771">
        <f t="shared" si="30"/>
        <v>0</v>
      </c>
      <c r="AM71" s="771">
        <f t="shared" si="30"/>
        <v>0</v>
      </c>
      <c r="AN71" s="771">
        <f t="shared" si="30"/>
        <v>0</v>
      </c>
      <c r="AO71" s="771">
        <f t="shared" si="30"/>
        <v>0</v>
      </c>
      <c r="AP71" s="771">
        <f t="shared" si="30"/>
        <v>0</v>
      </c>
      <c r="AQ71" s="771">
        <f t="shared" si="30"/>
        <v>0</v>
      </c>
      <c r="AR71" s="771">
        <f t="shared" si="30"/>
        <v>0</v>
      </c>
      <c r="AS71" s="771">
        <f t="shared" si="30"/>
        <v>0</v>
      </c>
      <c r="AT71" s="771">
        <v>0</v>
      </c>
      <c r="AU71" s="771">
        <f t="shared" ref="AU71:BG71" si="31">SUM(AU73:AU92)</f>
        <v>0</v>
      </c>
      <c r="AV71" s="771">
        <f t="shared" si="31"/>
        <v>0</v>
      </c>
      <c r="AW71" s="771">
        <f t="shared" si="31"/>
        <v>0</v>
      </c>
      <c r="AX71" s="771">
        <f t="shared" si="31"/>
        <v>0</v>
      </c>
      <c r="AY71" s="771">
        <f t="shared" si="31"/>
        <v>0</v>
      </c>
      <c r="AZ71" s="771">
        <f t="shared" si="31"/>
        <v>0</v>
      </c>
      <c r="BA71" s="771">
        <f t="shared" si="31"/>
        <v>0</v>
      </c>
      <c r="BB71" s="771">
        <f t="shared" si="31"/>
        <v>0</v>
      </c>
      <c r="BC71" s="771">
        <f t="shared" si="31"/>
        <v>0</v>
      </c>
      <c r="BD71" s="771">
        <f t="shared" si="31"/>
        <v>0</v>
      </c>
      <c r="BE71" s="771">
        <f t="shared" si="31"/>
        <v>0</v>
      </c>
      <c r="BF71" s="771">
        <f t="shared" si="31"/>
        <v>0</v>
      </c>
      <c r="BG71" s="771">
        <f t="shared" si="31"/>
        <v>0</v>
      </c>
    </row>
    <row r="72" spans="1:59">
      <c r="A72" s="229"/>
      <c r="B72" s="227"/>
      <c r="C72" s="109"/>
      <c r="D72" s="109"/>
      <c r="E72" s="109"/>
      <c r="F72" s="109"/>
      <c r="G72" s="109"/>
      <c r="H72" s="109"/>
      <c r="J72" s="109"/>
      <c r="K72" s="109"/>
      <c r="L72" s="109"/>
      <c r="M72" s="109"/>
      <c r="N72" s="109"/>
      <c r="R72" s="109"/>
      <c r="S72" s="109"/>
      <c r="T72" s="109"/>
      <c r="U72" s="109"/>
      <c r="V72" s="109"/>
      <c r="W72" s="109"/>
      <c r="X72" s="109"/>
      <c r="Y72" s="109"/>
      <c r="Z72" s="109"/>
      <c r="AA72" s="109"/>
      <c r="AB72" s="109"/>
      <c r="AC72" s="109"/>
      <c r="AD72" s="109"/>
      <c r="AE72" s="109"/>
      <c r="AF72" s="157"/>
      <c r="AG72" s="109"/>
      <c r="AH72" s="109"/>
      <c r="AI72" s="109"/>
      <c r="AJ72" s="109"/>
      <c r="AK72" s="109"/>
      <c r="AL72" s="109"/>
      <c r="AM72" s="109"/>
      <c r="AN72" s="109"/>
      <c r="AO72" s="109"/>
      <c r="AP72" s="109"/>
      <c r="AQ72" s="109"/>
      <c r="AR72" s="109"/>
      <c r="AS72" s="109"/>
      <c r="AT72" s="109">
        <v>0</v>
      </c>
      <c r="AU72" s="109"/>
      <c r="AV72" s="109"/>
      <c r="AW72" s="109"/>
      <c r="AX72" s="109"/>
      <c r="AY72" s="109"/>
      <c r="AZ72" s="109"/>
      <c r="BA72" s="109"/>
      <c r="BB72" s="109"/>
      <c r="BC72" s="109"/>
      <c r="BD72" s="109"/>
      <c r="BE72" s="109"/>
      <c r="BF72" s="109"/>
      <c r="BG72" s="3"/>
    </row>
    <row r="73" spans="1:59">
      <c r="A73" s="229" t="s">
        <v>62</v>
      </c>
      <c r="B73" s="227" t="s">
        <v>966</v>
      </c>
      <c r="C73" s="109">
        <v>3500000</v>
      </c>
      <c r="D73" s="109">
        <f t="shared" ref="D73:D92" si="32">+BG73</f>
        <v>0</v>
      </c>
      <c r="E73" s="109">
        <f t="shared" ref="E73:E92" si="33">+AS73+AY73</f>
        <v>-600000</v>
      </c>
      <c r="F73" s="109">
        <f t="shared" ref="F73:F92" si="34">+C73+D73+E73</f>
        <v>2900000</v>
      </c>
      <c r="G73" s="109">
        <v>1258015</v>
      </c>
      <c r="H73" s="109">
        <f>'CK GASTOS OSN PD MES 1'!BG$123</f>
        <v>215500</v>
      </c>
      <c r="I73" s="109">
        <f>'CK GASTOS OSN PD MES 2'!BG$127</f>
        <v>265669</v>
      </c>
      <c r="J73" s="109">
        <f>'CK GASTOS OSN PD MES 3'!BG$137</f>
        <v>125000</v>
      </c>
      <c r="K73" s="109">
        <f t="shared" ref="K73:K92" si="35">SUM(H73:J73)</f>
        <v>606169</v>
      </c>
      <c r="L73" s="109">
        <f t="shared" ref="L73:L92" si="36">+K73+G73</f>
        <v>1864184</v>
      </c>
      <c r="M73" s="109">
        <f>+'Cert.OSN PD'!BF305</f>
        <v>2900000</v>
      </c>
      <c r="N73" s="109">
        <f t="shared" ref="N73:N92" si="37">IF(M73&gt;0,(L73-M73),0)</f>
        <v>-1035816</v>
      </c>
      <c r="O73" s="753">
        <f t="shared" ref="O73:O92" si="38">F73-L73</f>
        <v>1035816</v>
      </c>
      <c r="P73" s="753">
        <f t="shared" ref="P73:P92" si="39">F73-M73</f>
        <v>0</v>
      </c>
      <c r="Q73" s="753">
        <f t="shared" ref="Q73:Q92" si="40">IF(N73&gt;0,(F73-L73-N73),(F73-L73+N73))</f>
        <v>0</v>
      </c>
      <c r="R73" s="109"/>
      <c r="S73" s="109">
        <v>-600000</v>
      </c>
      <c r="T73" s="109"/>
      <c r="U73" s="109"/>
      <c r="V73" s="109"/>
      <c r="W73" s="109"/>
      <c r="X73" s="109"/>
      <c r="Y73" s="109"/>
      <c r="Z73" s="109"/>
      <c r="AA73" s="109"/>
      <c r="AB73" s="109"/>
      <c r="AC73" s="109"/>
      <c r="AD73" s="109"/>
      <c r="AE73" s="109"/>
      <c r="AF73" s="157"/>
      <c r="AG73" s="109"/>
      <c r="AH73" s="109"/>
      <c r="AI73" s="109"/>
      <c r="AJ73" s="109"/>
      <c r="AK73" s="109"/>
      <c r="AL73" s="109"/>
      <c r="AM73" s="109"/>
      <c r="AN73" s="109"/>
      <c r="AO73" s="109"/>
      <c r="AP73" s="109"/>
      <c r="AQ73" s="109"/>
      <c r="AR73" s="109"/>
      <c r="AS73" s="109">
        <f t="shared" ref="AS73:AS92" si="41">SUM(R73:AR73)</f>
        <v>-600000</v>
      </c>
      <c r="AT73" s="109">
        <v>0</v>
      </c>
      <c r="AU73" s="109"/>
      <c r="AV73" s="109"/>
      <c r="AW73" s="109"/>
      <c r="AX73" s="109"/>
      <c r="AY73" s="109">
        <f t="shared" ref="AY73:AY92" si="42">+AT73+AU73+AV73+AW73+AX73</f>
        <v>0</v>
      </c>
      <c r="AZ73" s="109"/>
      <c r="BA73" s="109"/>
      <c r="BB73" s="109"/>
      <c r="BC73" s="109"/>
      <c r="BD73" s="109"/>
      <c r="BE73" s="109"/>
      <c r="BF73" s="109"/>
      <c r="BG73" s="109">
        <f t="shared" ref="BG73:BG92" si="43">SUM(AZ73:BF73)</f>
        <v>0</v>
      </c>
    </row>
    <row r="74" spans="1:59">
      <c r="A74" s="229" t="s">
        <v>63</v>
      </c>
      <c r="B74" s="227" t="s">
        <v>967</v>
      </c>
      <c r="C74" s="109"/>
      <c r="D74" s="109">
        <f t="shared" si="32"/>
        <v>0</v>
      </c>
      <c r="E74" s="109">
        <f t="shared" si="33"/>
        <v>0</v>
      </c>
      <c r="F74" s="109">
        <f t="shared" si="34"/>
        <v>0</v>
      </c>
      <c r="G74" s="109">
        <v>0</v>
      </c>
      <c r="H74" s="109">
        <f>'CK GASTOS OSN PD MES 1'!BH$123</f>
        <v>0</v>
      </c>
      <c r="I74" s="109">
        <f>'CK GASTOS OSN PD MES 2'!BH$127</f>
        <v>0</v>
      </c>
      <c r="J74" s="109">
        <f>'CK GASTOS OSN PD MES 3'!BH$137</f>
        <v>0</v>
      </c>
      <c r="K74" s="109">
        <f t="shared" si="35"/>
        <v>0</v>
      </c>
      <c r="L74" s="109">
        <f t="shared" si="36"/>
        <v>0</v>
      </c>
      <c r="M74" s="109">
        <f>+'Cert.OSN PD'!BG305</f>
        <v>0</v>
      </c>
      <c r="N74" s="109">
        <f t="shared" si="37"/>
        <v>0</v>
      </c>
      <c r="O74" s="753">
        <f t="shared" si="38"/>
        <v>0</v>
      </c>
      <c r="P74" s="753">
        <f t="shared" si="39"/>
        <v>0</v>
      </c>
      <c r="Q74" s="753">
        <f t="shared" si="40"/>
        <v>0</v>
      </c>
      <c r="R74" s="109"/>
      <c r="S74" s="109"/>
      <c r="T74" s="109"/>
      <c r="U74" s="109"/>
      <c r="V74" s="109"/>
      <c r="W74" s="109"/>
      <c r="X74" s="109"/>
      <c r="Y74" s="109"/>
      <c r="Z74" s="109"/>
      <c r="AA74" s="109"/>
      <c r="AB74" s="109"/>
      <c r="AC74" s="109"/>
      <c r="AD74" s="109"/>
      <c r="AE74" s="109"/>
      <c r="AF74" s="157"/>
      <c r="AG74" s="109"/>
      <c r="AH74" s="109"/>
      <c r="AI74" s="109"/>
      <c r="AJ74" s="109"/>
      <c r="AK74" s="109"/>
      <c r="AL74" s="109"/>
      <c r="AM74" s="109"/>
      <c r="AN74" s="109"/>
      <c r="AO74" s="109"/>
      <c r="AP74" s="109"/>
      <c r="AQ74" s="109"/>
      <c r="AR74" s="109"/>
      <c r="AS74" s="109">
        <f t="shared" si="41"/>
        <v>0</v>
      </c>
      <c r="AT74" s="109">
        <v>0</v>
      </c>
      <c r="AU74" s="109"/>
      <c r="AV74" s="109"/>
      <c r="AW74" s="109"/>
      <c r="AX74" s="109"/>
      <c r="AY74" s="109">
        <f t="shared" si="42"/>
        <v>0</v>
      </c>
      <c r="AZ74" s="109"/>
      <c r="BA74" s="109"/>
      <c r="BB74" s="109"/>
      <c r="BC74" s="109"/>
      <c r="BD74" s="109"/>
      <c r="BE74" s="109"/>
      <c r="BF74" s="109"/>
      <c r="BG74" s="109">
        <f t="shared" si="43"/>
        <v>0</v>
      </c>
    </row>
    <row r="75" spans="1:59">
      <c r="A75" s="229" t="s">
        <v>64</v>
      </c>
      <c r="B75" s="227" t="s">
        <v>968</v>
      </c>
      <c r="C75" s="109">
        <v>400000</v>
      </c>
      <c r="D75" s="109">
        <f t="shared" si="32"/>
        <v>0</v>
      </c>
      <c r="E75" s="109">
        <f t="shared" si="33"/>
        <v>0</v>
      </c>
      <c r="F75" s="109">
        <f t="shared" si="34"/>
        <v>400000</v>
      </c>
      <c r="G75" s="109">
        <v>398556.45000000007</v>
      </c>
      <c r="H75" s="109">
        <f>'CK GASTOS OSN PD MES 1'!BI$123</f>
        <v>0</v>
      </c>
      <c r="I75" s="109">
        <f>'CK GASTOS OSN PD MES 2'!BI$127</f>
        <v>0</v>
      </c>
      <c r="J75" s="109">
        <f>'CK GASTOS OSN PD MES 3'!BI$137</f>
        <v>0</v>
      </c>
      <c r="K75" s="109">
        <f t="shared" si="35"/>
        <v>0</v>
      </c>
      <c r="L75" s="109">
        <f t="shared" si="36"/>
        <v>398556.45000000007</v>
      </c>
      <c r="M75" s="109">
        <f>+'Cert.OSN PD'!BH305</f>
        <v>398556.44999999995</v>
      </c>
      <c r="N75" s="109">
        <f t="shared" si="37"/>
        <v>1.1641532182693481E-10</v>
      </c>
      <c r="O75" s="753">
        <f t="shared" si="38"/>
        <v>1443.5499999999302</v>
      </c>
      <c r="P75" s="753">
        <f t="shared" si="39"/>
        <v>1443.5500000000466</v>
      </c>
      <c r="Q75" s="753">
        <f t="shared" si="40"/>
        <v>1443.5499999998137</v>
      </c>
      <c r="R75" s="109"/>
      <c r="S75" s="109"/>
      <c r="T75" s="109"/>
      <c r="U75" s="109"/>
      <c r="V75" s="109"/>
      <c r="W75" s="109"/>
      <c r="X75" s="109"/>
      <c r="Y75" s="109"/>
      <c r="Z75" s="109"/>
      <c r="AA75" s="109"/>
      <c r="AB75" s="109"/>
      <c r="AC75" s="109"/>
      <c r="AD75" s="109"/>
      <c r="AE75" s="109"/>
      <c r="AF75" s="157"/>
      <c r="AG75" s="109"/>
      <c r="AH75" s="109"/>
      <c r="AI75" s="109"/>
      <c r="AJ75" s="109"/>
      <c r="AK75" s="109"/>
      <c r="AL75" s="109"/>
      <c r="AM75" s="109"/>
      <c r="AN75" s="109"/>
      <c r="AO75" s="109"/>
      <c r="AP75" s="109"/>
      <c r="AQ75" s="109"/>
      <c r="AR75" s="109"/>
      <c r="AS75" s="109">
        <f t="shared" si="41"/>
        <v>0</v>
      </c>
      <c r="AT75" s="109">
        <v>0</v>
      </c>
      <c r="AU75" s="109"/>
      <c r="AV75" s="109"/>
      <c r="AW75" s="109"/>
      <c r="AX75" s="109"/>
      <c r="AY75" s="109">
        <f t="shared" si="42"/>
        <v>0</v>
      </c>
      <c r="AZ75" s="109"/>
      <c r="BA75" s="109"/>
      <c r="BB75" s="109"/>
      <c r="BC75" s="109"/>
      <c r="BD75" s="109"/>
      <c r="BE75" s="109"/>
      <c r="BF75" s="109"/>
      <c r="BG75" s="109">
        <f t="shared" si="43"/>
        <v>0</v>
      </c>
    </row>
    <row r="76" spans="1:59">
      <c r="A76" s="229" t="s">
        <v>65</v>
      </c>
      <c r="B76" s="227" t="s">
        <v>969</v>
      </c>
      <c r="C76" s="109">
        <v>20000</v>
      </c>
      <c r="D76" s="109">
        <f t="shared" si="32"/>
        <v>0</v>
      </c>
      <c r="E76" s="109">
        <f t="shared" si="33"/>
        <v>0</v>
      </c>
      <c r="F76" s="109">
        <f t="shared" si="34"/>
        <v>20000</v>
      </c>
      <c r="G76" s="109">
        <v>20000</v>
      </c>
      <c r="H76" s="109">
        <f>'CK GASTOS OSN PD MES 1'!BJ$123</f>
        <v>0</v>
      </c>
      <c r="I76" s="109">
        <f>'CK GASTOS OSN PD MES 2'!BJ$127</f>
        <v>0</v>
      </c>
      <c r="J76" s="109">
        <f>'CK GASTOS OSN PD MES 3'!BJ$137</f>
        <v>0</v>
      </c>
      <c r="K76" s="109">
        <f t="shared" si="35"/>
        <v>0</v>
      </c>
      <c r="L76" s="109">
        <f t="shared" si="36"/>
        <v>20000</v>
      </c>
      <c r="M76" s="109">
        <f>+'Cert.OSN PD'!BI305</f>
        <v>0</v>
      </c>
      <c r="N76" s="109">
        <f t="shared" si="37"/>
        <v>0</v>
      </c>
      <c r="O76" s="753">
        <f t="shared" si="38"/>
        <v>0</v>
      </c>
      <c r="P76" s="753">
        <f t="shared" si="39"/>
        <v>20000</v>
      </c>
      <c r="Q76" s="753">
        <f t="shared" si="40"/>
        <v>0</v>
      </c>
      <c r="R76" s="109"/>
      <c r="S76" s="109"/>
      <c r="T76" s="109"/>
      <c r="U76" s="109"/>
      <c r="V76" s="109"/>
      <c r="W76" s="109"/>
      <c r="X76" s="109"/>
      <c r="Y76" s="109"/>
      <c r="Z76" s="109"/>
      <c r="AA76" s="109"/>
      <c r="AB76" s="109"/>
      <c r="AC76" s="109"/>
      <c r="AD76" s="109"/>
      <c r="AE76" s="109"/>
      <c r="AF76" s="157"/>
      <c r="AG76" s="109"/>
      <c r="AH76" s="109"/>
      <c r="AI76" s="109"/>
      <c r="AJ76" s="109"/>
      <c r="AK76" s="109"/>
      <c r="AL76" s="109"/>
      <c r="AM76" s="109"/>
      <c r="AN76" s="109"/>
      <c r="AO76" s="109"/>
      <c r="AP76" s="109"/>
      <c r="AQ76" s="109"/>
      <c r="AR76" s="109"/>
      <c r="AS76" s="109">
        <f t="shared" si="41"/>
        <v>0</v>
      </c>
      <c r="AT76" s="109">
        <v>0</v>
      </c>
      <c r="AU76" s="109"/>
      <c r="AV76" s="109"/>
      <c r="AW76" s="109"/>
      <c r="AX76" s="109"/>
      <c r="AY76" s="109">
        <f t="shared" si="42"/>
        <v>0</v>
      </c>
      <c r="AZ76" s="109"/>
      <c r="BA76" s="109"/>
      <c r="BB76" s="109"/>
      <c r="BC76" s="109"/>
      <c r="BD76" s="109"/>
      <c r="BE76" s="109"/>
      <c r="BF76" s="109"/>
      <c r="BG76" s="109">
        <f t="shared" si="43"/>
        <v>0</v>
      </c>
    </row>
    <row r="77" spans="1:59">
      <c r="A77" s="229" t="s">
        <v>66</v>
      </c>
      <c r="B77" s="227" t="s">
        <v>970</v>
      </c>
      <c r="C77" s="109">
        <v>118863</v>
      </c>
      <c r="D77" s="109">
        <f t="shared" si="32"/>
        <v>0</v>
      </c>
      <c r="E77" s="109">
        <f t="shared" si="33"/>
        <v>111814</v>
      </c>
      <c r="F77" s="109">
        <f t="shared" si="34"/>
        <v>230677</v>
      </c>
      <c r="G77" s="109">
        <v>161518.75</v>
      </c>
      <c r="H77" s="109">
        <f>'CK GASTOS OSN PD MES 1'!BK$123</f>
        <v>0</v>
      </c>
      <c r="I77" s="109">
        <f>'CK GASTOS OSN PD MES 2'!BK$127</f>
        <v>0</v>
      </c>
      <c r="J77" s="109">
        <f>'CK GASTOS OSN PD MES 3'!BK$137</f>
        <v>22462.5</v>
      </c>
      <c r="K77" s="109">
        <f t="shared" si="35"/>
        <v>22462.5</v>
      </c>
      <c r="L77" s="109">
        <f t="shared" si="36"/>
        <v>183981.25</v>
      </c>
      <c r="M77" s="109">
        <f>+'Cert.OSN PD'!BJ305</f>
        <v>183981.25</v>
      </c>
      <c r="N77" s="109">
        <f t="shared" si="37"/>
        <v>0</v>
      </c>
      <c r="O77" s="753">
        <f t="shared" si="38"/>
        <v>46695.75</v>
      </c>
      <c r="P77" s="753">
        <f t="shared" si="39"/>
        <v>46695.75</v>
      </c>
      <c r="Q77" s="753">
        <f t="shared" si="40"/>
        <v>46695.75</v>
      </c>
      <c r="R77" s="109"/>
      <c r="S77" s="109">
        <f>60000+120000</f>
        <v>180000</v>
      </c>
      <c r="T77" s="109"/>
      <c r="U77" s="109">
        <v>-68186</v>
      </c>
      <c r="V77" s="109"/>
      <c r="W77" s="109"/>
      <c r="X77" s="109"/>
      <c r="Y77" s="109"/>
      <c r="Z77" s="109"/>
      <c r="AA77" s="109"/>
      <c r="AB77" s="109"/>
      <c r="AC77" s="109"/>
      <c r="AD77" s="109"/>
      <c r="AE77" s="109"/>
      <c r="AF77" s="157"/>
      <c r="AG77" s="109"/>
      <c r="AH77" s="109"/>
      <c r="AI77" s="109"/>
      <c r="AJ77" s="109"/>
      <c r="AK77" s="109"/>
      <c r="AL77" s="109"/>
      <c r="AM77" s="109"/>
      <c r="AN77" s="109"/>
      <c r="AO77" s="109"/>
      <c r="AP77" s="109"/>
      <c r="AQ77" s="109"/>
      <c r="AR77" s="109"/>
      <c r="AS77" s="109">
        <f t="shared" si="41"/>
        <v>111814</v>
      </c>
      <c r="AT77" s="109">
        <v>0</v>
      </c>
      <c r="AU77" s="109"/>
      <c r="AV77" s="109"/>
      <c r="AW77" s="109"/>
      <c r="AX77" s="109"/>
      <c r="AY77" s="109">
        <f t="shared" si="42"/>
        <v>0</v>
      </c>
      <c r="AZ77" s="109"/>
      <c r="BA77" s="109"/>
      <c r="BB77" s="109"/>
      <c r="BC77" s="109"/>
      <c r="BD77" s="109"/>
      <c r="BE77" s="109"/>
      <c r="BF77" s="109"/>
      <c r="BG77" s="109">
        <f t="shared" si="43"/>
        <v>0</v>
      </c>
    </row>
    <row r="78" spans="1:59">
      <c r="A78" s="229" t="s">
        <v>67</v>
      </c>
      <c r="B78" s="227" t="s">
        <v>971</v>
      </c>
      <c r="C78" s="109">
        <v>12000</v>
      </c>
      <c r="D78" s="109">
        <f t="shared" si="32"/>
        <v>0</v>
      </c>
      <c r="E78" s="109">
        <f t="shared" si="33"/>
        <v>0</v>
      </c>
      <c r="F78" s="109">
        <f t="shared" si="34"/>
        <v>12000</v>
      </c>
      <c r="G78" s="109">
        <v>9160</v>
      </c>
      <c r="H78" s="109">
        <f>'CK GASTOS OSN PD MES 1'!BL$123</f>
        <v>2840</v>
      </c>
      <c r="I78" s="109">
        <f>'CK GASTOS OSN PD MES 2'!BL$127</f>
        <v>0</v>
      </c>
      <c r="J78" s="109">
        <f>'CK GASTOS OSN PD MES 3'!BL$137</f>
        <v>0</v>
      </c>
      <c r="K78" s="109">
        <f t="shared" si="35"/>
        <v>2840</v>
      </c>
      <c r="L78" s="109">
        <f t="shared" si="36"/>
        <v>12000</v>
      </c>
      <c r="M78" s="109">
        <f>+'Cert.OSN PD'!BK305</f>
        <v>12000</v>
      </c>
      <c r="N78" s="109">
        <f t="shared" si="37"/>
        <v>0</v>
      </c>
      <c r="O78" s="753">
        <f t="shared" si="38"/>
        <v>0</v>
      </c>
      <c r="P78" s="753">
        <f t="shared" si="39"/>
        <v>0</v>
      </c>
      <c r="Q78" s="753">
        <f t="shared" si="40"/>
        <v>0</v>
      </c>
      <c r="R78" s="109"/>
      <c r="S78" s="109"/>
      <c r="T78" s="109"/>
      <c r="U78" s="109"/>
      <c r="V78" s="109"/>
      <c r="W78" s="109"/>
      <c r="X78" s="109"/>
      <c r="Y78" s="109"/>
      <c r="Z78" s="109"/>
      <c r="AA78" s="109"/>
      <c r="AB78" s="109"/>
      <c r="AC78" s="109"/>
      <c r="AD78" s="109"/>
      <c r="AE78" s="109"/>
      <c r="AF78" s="157"/>
      <c r="AG78" s="109"/>
      <c r="AH78" s="109"/>
      <c r="AI78" s="109"/>
      <c r="AJ78" s="109"/>
      <c r="AK78" s="109"/>
      <c r="AL78" s="109"/>
      <c r="AM78" s="109"/>
      <c r="AN78" s="109"/>
      <c r="AO78" s="109"/>
      <c r="AP78" s="109"/>
      <c r="AQ78" s="109"/>
      <c r="AR78" s="109"/>
      <c r="AS78" s="109">
        <f t="shared" si="41"/>
        <v>0</v>
      </c>
      <c r="AT78" s="109">
        <v>0</v>
      </c>
      <c r="AU78" s="109"/>
      <c r="AV78" s="109"/>
      <c r="AW78" s="109"/>
      <c r="AX78" s="109"/>
      <c r="AY78" s="109">
        <f t="shared" si="42"/>
        <v>0</v>
      </c>
      <c r="AZ78" s="109"/>
      <c r="BA78" s="109"/>
      <c r="BB78" s="109"/>
      <c r="BC78" s="109"/>
      <c r="BD78" s="109"/>
      <c r="BE78" s="109"/>
      <c r="BF78" s="109"/>
      <c r="BG78" s="109">
        <f t="shared" si="43"/>
        <v>0</v>
      </c>
    </row>
    <row r="79" spans="1:59">
      <c r="A79" s="229" t="s">
        <v>68</v>
      </c>
      <c r="B79" s="227" t="s">
        <v>972</v>
      </c>
      <c r="C79" s="109">
        <v>20000</v>
      </c>
      <c r="D79" s="109">
        <f t="shared" si="32"/>
        <v>0</v>
      </c>
      <c r="E79" s="109">
        <f t="shared" si="33"/>
        <v>0</v>
      </c>
      <c r="F79" s="109">
        <f t="shared" si="34"/>
        <v>20000</v>
      </c>
      <c r="G79" s="109">
        <v>5700</v>
      </c>
      <c r="H79" s="109">
        <f>'CK GASTOS OSN PD MES 1'!BM$123</f>
        <v>14300</v>
      </c>
      <c r="I79" s="109">
        <f>'CK GASTOS OSN PD MES 2'!BM$127</f>
        <v>0</v>
      </c>
      <c r="J79" s="109">
        <f>'CK GASTOS OSN PD MES 3'!BM$137</f>
        <v>0</v>
      </c>
      <c r="K79" s="109">
        <f t="shared" si="35"/>
        <v>14300</v>
      </c>
      <c r="L79" s="109">
        <f t="shared" si="36"/>
        <v>20000</v>
      </c>
      <c r="M79" s="109">
        <f>+'Cert.OSN PD'!BL305</f>
        <v>20000</v>
      </c>
      <c r="N79" s="109">
        <f t="shared" si="37"/>
        <v>0</v>
      </c>
      <c r="O79" s="753">
        <f t="shared" si="38"/>
        <v>0</v>
      </c>
      <c r="P79" s="753">
        <f t="shared" si="39"/>
        <v>0</v>
      </c>
      <c r="Q79" s="753">
        <f t="shared" si="40"/>
        <v>0</v>
      </c>
      <c r="R79" s="109"/>
      <c r="S79" s="109"/>
      <c r="T79" s="109"/>
      <c r="U79" s="109"/>
      <c r="V79" s="109"/>
      <c r="W79" s="109"/>
      <c r="X79" s="109"/>
      <c r="Y79" s="109"/>
      <c r="Z79" s="109"/>
      <c r="AA79" s="109"/>
      <c r="AB79" s="109"/>
      <c r="AC79" s="109"/>
      <c r="AD79" s="109"/>
      <c r="AE79" s="109"/>
      <c r="AF79" s="157"/>
      <c r="AG79" s="109"/>
      <c r="AH79" s="109"/>
      <c r="AI79" s="109"/>
      <c r="AJ79" s="109"/>
      <c r="AK79" s="109"/>
      <c r="AL79" s="109"/>
      <c r="AM79" s="109"/>
      <c r="AN79" s="109"/>
      <c r="AO79" s="109"/>
      <c r="AP79" s="109"/>
      <c r="AQ79" s="109"/>
      <c r="AR79" s="109"/>
      <c r="AS79" s="109">
        <f t="shared" si="41"/>
        <v>0</v>
      </c>
      <c r="AT79" s="109">
        <v>0</v>
      </c>
      <c r="AU79" s="109"/>
      <c r="AV79" s="109"/>
      <c r="AW79" s="109"/>
      <c r="AX79" s="109"/>
      <c r="AY79" s="109">
        <f t="shared" si="42"/>
        <v>0</v>
      </c>
      <c r="AZ79" s="109"/>
      <c r="BA79" s="109"/>
      <c r="BB79" s="109"/>
      <c r="BC79" s="109"/>
      <c r="BD79" s="109"/>
      <c r="BE79" s="109"/>
      <c r="BF79" s="109"/>
      <c r="BG79" s="109">
        <f t="shared" si="43"/>
        <v>0</v>
      </c>
    </row>
    <row r="80" spans="1:59">
      <c r="A80" s="229" t="s">
        <v>69</v>
      </c>
      <c r="B80" s="227" t="s">
        <v>973</v>
      </c>
      <c r="C80" s="109">
        <v>50000</v>
      </c>
      <c r="D80" s="109">
        <f t="shared" si="32"/>
        <v>0</v>
      </c>
      <c r="E80" s="109">
        <f t="shared" si="33"/>
        <v>0</v>
      </c>
      <c r="F80" s="109">
        <f t="shared" si="34"/>
        <v>50000</v>
      </c>
      <c r="G80" s="109">
        <v>43605.87</v>
      </c>
      <c r="H80" s="109">
        <f>'CK GASTOS OSN PD MES 1'!BN$123</f>
        <v>0</v>
      </c>
      <c r="I80" s="109">
        <f>'CK GASTOS OSN PD MES 2'!BN$127</f>
        <v>6394.13</v>
      </c>
      <c r="J80" s="109">
        <f>'CK GASTOS OSN PD MES 3'!BN$137</f>
        <v>0</v>
      </c>
      <c r="K80" s="109">
        <f t="shared" si="35"/>
        <v>6394.13</v>
      </c>
      <c r="L80" s="109">
        <f t="shared" si="36"/>
        <v>50000</v>
      </c>
      <c r="M80" s="109">
        <f>+'Cert.OSN PD'!BM305</f>
        <v>50000</v>
      </c>
      <c r="N80" s="109">
        <f t="shared" si="37"/>
        <v>0</v>
      </c>
      <c r="O80" s="753">
        <f t="shared" si="38"/>
        <v>0</v>
      </c>
      <c r="P80" s="753">
        <f t="shared" si="39"/>
        <v>0</v>
      </c>
      <c r="Q80" s="753">
        <f t="shared" si="40"/>
        <v>0</v>
      </c>
      <c r="R80" s="109"/>
      <c r="S80" s="109"/>
      <c r="T80" s="109"/>
      <c r="U80" s="109"/>
      <c r="V80" s="109"/>
      <c r="W80" s="109"/>
      <c r="X80" s="109"/>
      <c r="Y80" s="109"/>
      <c r="Z80" s="109"/>
      <c r="AA80" s="109"/>
      <c r="AB80" s="109"/>
      <c r="AC80" s="109"/>
      <c r="AD80" s="109"/>
      <c r="AE80" s="109"/>
      <c r="AF80" s="157"/>
      <c r="AG80" s="109"/>
      <c r="AH80" s="109"/>
      <c r="AI80" s="109"/>
      <c r="AJ80" s="109"/>
      <c r="AK80" s="109"/>
      <c r="AL80" s="109"/>
      <c r="AM80" s="109"/>
      <c r="AN80" s="109"/>
      <c r="AO80" s="109"/>
      <c r="AP80" s="109"/>
      <c r="AQ80" s="109"/>
      <c r="AR80" s="109"/>
      <c r="AS80" s="109">
        <f t="shared" si="41"/>
        <v>0</v>
      </c>
      <c r="AT80" s="109">
        <v>0</v>
      </c>
      <c r="AU80" s="109"/>
      <c r="AV80" s="109"/>
      <c r="AW80" s="109"/>
      <c r="AX80" s="109"/>
      <c r="AY80" s="109">
        <f t="shared" si="42"/>
        <v>0</v>
      </c>
      <c r="AZ80" s="109"/>
      <c r="BA80" s="109"/>
      <c r="BB80" s="109"/>
      <c r="BC80" s="109"/>
      <c r="BD80" s="109"/>
      <c r="BE80" s="109"/>
      <c r="BF80" s="109"/>
      <c r="BG80" s="109">
        <f t="shared" si="43"/>
        <v>0</v>
      </c>
    </row>
    <row r="81" spans="1:62">
      <c r="A81" s="229" t="s">
        <v>70</v>
      </c>
      <c r="B81" s="227" t="s">
        <v>974</v>
      </c>
      <c r="C81" s="109">
        <v>70000</v>
      </c>
      <c r="D81" s="109">
        <f t="shared" si="32"/>
        <v>0</v>
      </c>
      <c r="E81" s="109">
        <f t="shared" si="33"/>
        <v>0</v>
      </c>
      <c r="F81" s="109">
        <f t="shared" si="34"/>
        <v>70000</v>
      </c>
      <c r="G81" s="109">
        <v>60000</v>
      </c>
      <c r="H81" s="109">
        <f>'CK GASTOS OSN PD MES 1'!BO$123</f>
        <v>10000</v>
      </c>
      <c r="I81" s="109">
        <f>'CK GASTOS OSN PD MES 2'!BO$127</f>
        <v>0</v>
      </c>
      <c r="J81" s="109">
        <f>'CK GASTOS OSN PD MES 3'!BO$137</f>
        <v>0</v>
      </c>
      <c r="K81" s="109">
        <f t="shared" si="35"/>
        <v>10000</v>
      </c>
      <c r="L81" s="109">
        <f t="shared" si="36"/>
        <v>70000</v>
      </c>
      <c r="M81" s="109">
        <f>+'Cert.OSN PD'!BN305</f>
        <v>70000</v>
      </c>
      <c r="N81" s="109">
        <f t="shared" si="37"/>
        <v>0</v>
      </c>
      <c r="O81" s="753">
        <f t="shared" si="38"/>
        <v>0</v>
      </c>
      <c r="P81" s="753">
        <f t="shared" si="39"/>
        <v>0</v>
      </c>
      <c r="Q81" s="753">
        <f t="shared" si="40"/>
        <v>0</v>
      </c>
      <c r="R81" s="109"/>
      <c r="S81" s="109"/>
      <c r="T81" s="109"/>
      <c r="U81" s="109"/>
      <c r="V81" s="109"/>
      <c r="W81" s="109"/>
      <c r="X81" s="109"/>
      <c r="Y81" s="109"/>
      <c r="Z81" s="109"/>
      <c r="AA81" s="109"/>
      <c r="AB81" s="109"/>
      <c r="AC81" s="109"/>
      <c r="AD81" s="109"/>
      <c r="AE81" s="109"/>
      <c r="AF81" s="157"/>
      <c r="AG81" s="109"/>
      <c r="AH81" s="109"/>
      <c r="AI81" s="109"/>
      <c r="AJ81" s="109"/>
      <c r="AK81" s="109"/>
      <c r="AL81" s="109"/>
      <c r="AM81" s="109"/>
      <c r="AN81" s="109"/>
      <c r="AO81" s="109"/>
      <c r="AP81" s="109"/>
      <c r="AQ81" s="109"/>
      <c r="AR81" s="109"/>
      <c r="AS81" s="109">
        <f t="shared" si="41"/>
        <v>0</v>
      </c>
      <c r="AT81" s="109">
        <v>0</v>
      </c>
      <c r="AU81" s="109"/>
      <c r="AV81" s="109"/>
      <c r="AW81" s="109"/>
      <c r="AX81" s="109"/>
      <c r="AY81" s="109">
        <f t="shared" si="42"/>
        <v>0</v>
      </c>
      <c r="AZ81" s="109"/>
      <c r="BA81" s="109"/>
      <c r="BB81" s="109"/>
      <c r="BC81" s="109"/>
      <c r="BD81" s="109"/>
      <c r="BE81" s="109"/>
      <c r="BF81" s="109"/>
      <c r="BG81" s="109">
        <f t="shared" si="43"/>
        <v>0</v>
      </c>
    </row>
    <row r="82" spans="1:62">
      <c r="A82" s="229" t="s">
        <v>71</v>
      </c>
      <c r="B82" s="227" t="s">
        <v>975</v>
      </c>
      <c r="C82" s="109">
        <v>70000</v>
      </c>
      <c r="D82" s="109">
        <f t="shared" si="32"/>
        <v>0</v>
      </c>
      <c r="E82" s="109">
        <f t="shared" si="33"/>
        <v>0</v>
      </c>
      <c r="F82" s="109">
        <f t="shared" si="34"/>
        <v>70000</v>
      </c>
      <c r="G82" s="109">
        <v>68900</v>
      </c>
      <c r="H82" s="109">
        <f>'CK GASTOS OSN PD MES 1'!BP$123</f>
        <v>940</v>
      </c>
      <c r="I82" s="109">
        <f>'CK GASTOS OSN PD MES 2'!BP$127</f>
        <v>0</v>
      </c>
      <c r="J82" s="109">
        <f>'CK GASTOS OSN PD MES 3'!BP$137</f>
        <v>0</v>
      </c>
      <c r="K82" s="109">
        <f t="shared" si="35"/>
        <v>940</v>
      </c>
      <c r="L82" s="109">
        <f t="shared" si="36"/>
        <v>69840</v>
      </c>
      <c r="M82" s="109">
        <f>+'Cert.OSN PD'!BO305</f>
        <v>69840</v>
      </c>
      <c r="N82" s="109">
        <f t="shared" si="37"/>
        <v>0</v>
      </c>
      <c r="O82" s="753">
        <f t="shared" si="38"/>
        <v>160</v>
      </c>
      <c r="P82" s="753">
        <f t="shared" si="39"/>
        <v>160</v>
      </c>
      <c r="Q82" s="753">
        <f t="shared" si="40"/>
        <v>160</v>
      </c>
      <c r="R82" s="109"/>
      <c r="S82" s="109"/>
      <c r="T82" s="109"/>
      <c r="U82" s="109"/>
      <c r="V82" s="109"/>
      <c r="W82" s="109"/>
      <c r="X82" s="109"/>
      <c r="Y82" s="109"/>
      <c r="Z82" s="109"/>
      <c r="AA82" s="109"/>
      <c r="AB82" s="109"/>
      <c r="AC82" s="109"/>
      <c r="AD82" s="109"/>
      <c r="AE82" s="109"/>
      <c r="AF82" s="157"/>
      <c r="AG82" s="109"/>
      <c r="AH82" s="109"/>
      <c r="AI82" s="109"/>
      <c r="AJ82" s="109"/>
      <c r="AK82" s="109"/>
      <c r="AL82" s="109"/>
      <c r="AM82" s="109"/>
      <c r="AN82" s="109"/>
      <c r="AO82" s="109"/>
      <c r="AP82" s="109"/>
      <c r="AQ82" s="109"/>
      <c r="AR82" s="109"/>
      <c r="AS82" s="109">
        <f t="shared" si="41"/>
        <v>0</v>
      </c>
      <c r="AT82" s="109">
        <v>0</v>
      </c>
      <c r="AU82" s="109"/>
      <c r="AV82" s="109"/>
      <c r="AW82" s="109"/>
      <c r="AX82" s="109"/>
      <c r="AY82" s="109">
        <f t="shared" si="42"/>
        <v>0</v>
      </c>
      <c r="AZ82" s="109"/>
      <c r="BA82" s="109"/>
      <c r="BB82" s="109"/>
      <c r="BC82" s="109"/>
      <c r="BD82" s="109"/>
      <c r="BE82" s="109"/>
      <c r="BF82" s="109"/>
      <c r="BG82" s="109">
        <f t="shared" si="43"/>
        <v>0</v>
      </c>
    </row>
    <row r="83" spans="1:62">
      <c r="A83" s="229" t="s">
        <v>72</v>
      </c>
      <c r="B83" s="227" t="s">
        <v>976</v>
      </c>
      <c r="C83" s="109">
        <v>225000</v>
      </c>
      <c r="D83" s="109">
        <f t="shared" si="32"/>
        <v>0</v>
      </c>
      <c r="E83" s="109">
        <f t="shared" si="33"/>
        <v>0</v>
      </c>
      <c r="F83" s="109">
        <f t="shared" si="34"/>
        <v>225000</v>
      </c>
      <c r="G83" s="109">
        <v>225000</v>
      </c>
      <c r="H83" s="109">
        <f>'CK GASTOS OSN PD MES 1'!BQ$123</f>
        <v>0</v>
      </c>
      <c r="I83" s="109">
        <f>'CK GASTOS OSN PD MES 2'!BQ$127</f>
        <v>0</v>
      </c>
      <c r="J83" s="109">
        <f>'CK GASTOS OSN PD MES 3'!BQ$137</f>
        <v>0</v>
      </c>
      <c r="K83" s="109">
        <f t="shared" si="35"/>
        <v>0</v>
      </c>
      <c r="L83" s="109">
        <f t="shared" si="36"/>
        <v>225000</v>
      </c>
      <c r="M83" s="109">
        <f>+'Cert.OSN PD'!BP305</f>
        <v>225000</v>
      </c>
      <c r="N83" s="109">
        <f t="shared" si="37"/>
        <v>0</v>
      </c>
      <c r="O83" s="753">
        <f t="shared" si="38"/>
        <v>0</v>
      </c>
      <c r="P83" s="753">
        <f t="shared" si="39"/>
        <v>0</v>
      </c>
      <c r="Q83" s="753">
        <f t="shared" si="40"/>
        <v>0</v>
      </c>
      <c r="R83" s="109"/>
      <c r="S83" s="109"/>
      <c r="T83" s="109"/>
      <c r="U83" s="109"/>
      <c r="V83" s="109"/>
      <c r="W83" s="109"/>
      <c r="X83" s="109"/>
      <c r="Y83" s="109"/>
      <c r="Z83" s="109"/>
      <c r="AA83" s="109"/>
      <c r="AB83" s="109"/>
      <c r="AC83" s="109"/>
      <c r="AD83" s="109"/>
      <c r="AE83" s="109"/>
      <c r="AF83" s="157"/>
      <c r="AG83" s="109"/>
      <c r="AH83" s="109"/>
      <c r="AI83" s="109"/>
      <c r="AJ83" s="109"/>
      <c r="AK83" s="109"/>
      <c r="AL83" s="109"/>
      <c r="AM83" s="109"/>
      <c r="AN83" s="109"/>
      <c r="AO83" s="109"/>
      <c r="AP83" s="109"/>
      <c r="AQ83" s="109"/>
      <c r="AR83" s="109"/>
      <c r="AS83" s="109">
        <f t="shared" si="41"/>
        <v>0</v>
      </c>
      <c r="AT83" s="109">
        <v>0</v>
      </c>
      <c r="AU83" s="109"/>
      <c r="AV83" s="109"/>
      <c r="AW83" s="109"/>
      <c r="AX83" s="109"/>
      <c r="AY83" s="109">
        <f t="shared" si="42"/>
        <v>0</v>
      </c>
      <c r="AZ83" s="109"/>
      <c r="BA83" s="109"/>
      <c r="BB83" s="109"/>
      <c r="BC83" s="109"/>
      <c r="BD83" s="109"/>
      <c r="BE83" s="109"/>
      <c r="BF83" s="109"/>
      <c r="BG83" s="109">
        <f t="shared" si="43"/>
        <v>0</v>
      </c>
    </row>
    <row r="84" spans="1:62">
      <c r="A84" s="229" t="s">
        <v>73</v>
      </c>
      <c r="B84" s="227" t="s">
        <v>977</v>
      </c>
      <c r="C84" s="109">
        <v>130000</v>
      </c>
      <c r="D84" s="109">
        <f t="shared" si="32"/>
        <v>0</v>
      </c>
      <c r="E84" s="109">
        <f t="shared" si="33"/>
        <v>0</v>
      </c>
      <c r="F84" s="109">
        <f t="shared" si="34"/>
        <v>130000</v>
      </c>
      <c r="G84" s="109">
        <v>52100</v>
      </c>
      <c r="H84" s="109">
        <f>'CK GASTOS OSN PD MES 1'!BR$123</f>
        <v>64000</v>
      </c>
      <c r="I84" s="109">
        <f>'CK GASTOS OSN PD MES 2'!BR$127</f>
        <v>13899.99</v>
      </c>
      <c r="J84" s="109">
        <f>'CK GASTOS OSN PD MES 3'!BR$137</f>
        <v>0</v>
      </c>
      <c r="K84" s="109">
        <f t="shared" si="35"/>
        <v>77899.990000000005</v>
      </c>
      <c r="L84" s="109">
        <f t="shared" si="36"/>
        <v>129999.99</v>
      </c>
      <c r="M84" s="109">
        <f>+'Cert.OSN PD'!BQ305</f>
        <v>130000</v>
      </c>
      <c r="N84" s="109">
        <f t="shared" si="37"/>
        <v>-9.9999999947613105E-3</v>
      </c>
      <c r="O84" s="753">
        <f t="shared" si="38"/>
        <v>9.9999999947613105E-3</v>
      </c>
      <c r="P84" s="753">
        <f t="shared" si="39"/>
        <v>0</v>
      </c>
      <c r="Q84" s="753">
        <f t="shared" si="40"/>
        <v>0</v>
      </c>
      <c r="R84" s="109"/>
      <c r="S84" s="109"/>
      <c r="T84" s="109"/>
      <c r="U84" s="109"/>
      <c r="V84" s="109"/>
      <c r="W84" s="109"/>
      <c r="X84" s="109"/>
      <c r="Y84" s="109"/>
      <c r="Z84" s="109"/>
      <c r="AA84" s="109"/>
      <c r="AB84" s="109"/>
      <c r="AC84" s="109"/>
      <c r="AD84" s="109"/>
      <c r="AE84" s="109"/>
      <c r="AF84" s="157"/>
      <c r="AG84" s="109"/>
      <c r="AH84" s="109"/>
      <c r="AI84" s="109"/>
      <c r="AJ84" s="109"/>
      <c r="AK84" s="109"/>
      <c r="AL84" s="109"/>
      <c r="AM84" s="109"/>
      <c r="AN84" s="109"/>
      <c r="AO84" s="109"/>
      <c r="AP84" s="109"/>
      <c r="AQ84" s="109"/>
      <c r="AR84" s="109"/>
      <c r="AS84" s="109">
        <f t="shared" si="41"/>
        <v>0</v>
      </c>
      <c r="AT84" s="109">
        <v>0</v>
      </c>
      <c r="AU84" s="109"/>
      <c r="AV84" s="109"/>
      <c r="AW84" s="109"/>
      <c r="AX84" s="109"/>
      <c r="AY84" s="109">
        <f t="shared" si="42"/>
        <v>0</v>
      </c>
      <c r="AZ84" s="109"/>
      <c r="BA84" s="109"/>
      <c r="BB84" s="109"/>
      <c r="BC84" s="109"/>
      <c r="BD84" s="109"/>
      <c r="BE84" s="109"/>
      <c r="BF84" s="109"/>
      <c r="BG84" s="109">
        <f t="shared" si="43"/>
        <v>0</v>
      </c>
    </row>
    <row r="85" spans="1:62">
      <c r="A85" s="229" t="s">
        <v>74</v>
      </c>
      <c r="B85" s="227" t="s">
        <v>978</v>
      </c>
      <c r="C85" s="109">
        <v>500000</v>
      </c>
      <c r="D85" s="109">
        <f t="shared" si="32"/>
        <v>0</v>
      </c>
      <c r="E85" s="109">
        <f t="shared" si="33"/>
        <v>740000</v>
      </c>
      <c r="F85" s="109">
        <f t="shared" si="34"/>
        <v>1240000</v>
      </c>
      <c r="G85" s="109">
        <v>320138.26</v>
      </c>
      <c r="H85" s="109">
        <f>'CK GASTOS OSN PD MES 1'!BS$123</f>
        <v>919861</v>
      </c>
      <c r="I85" s="109">
        <f>'CK GASTOS OSN PD MES 2'!BS$127</f>
        <v>0</v>
      </c>
      <c r="J85" s="109">
        <f>'CK GASTOS OSN PD MES 3'!BS$137</f>
        <v>0</v>
      </c>
      <c r="K85" s="109">
        <f t="shared" si="35"/>
        <v>919861</v>
      </c>
      <c r="L85" s="109">
        <f t="shared" si="36"/>
        <v>1239999.26</v>
      </c>
      <c r="M85" s="109">
        <f>+'Cert.OSN PD'!BR305</f>
        <v>1239999.26</v>
      </c>
      <c r="N85" s="109">
        <f t="shared" si="37"/>
        <v>0</v>
      </c>
      <c r="O85" s="753">
        <f t="shared" si="38"/>
        <v>0.73999999999068677</v>
      </c>
      <c r="P85" s="753">
        <f t="shared" si="39"/>
        <v>0.73999999999068677</v>
      </c>
      <c r="Q85" s="753">
        <f t="shared" si="40"/>
        <v>0.73999999999068677</v>
      </c>
      <c r="R85" s="109"/>
      <c r="S85" s="109">
        <f>600000+140000</f>
        <v>740000</v>
      </c>
      <c r="T85" s="109"/>
      <c r="U85" s="109"/>
      <c r="V85" s="109"/>
      <c r="W85" s="109"/>
      <c r="X85" s="109"/>
      <c r="Y85" s="109"/>
      <c r="Z85" s="109"/>
      <c r="AA85" s="109"/>
      <c r="AB85" s="109"/>
      <c r="AC85" s="109"/>
      <c r="AD85" s="109"/>
      <c r="AE85" s="109"/>
      <c r="AF85" s="157"/>
      <c r="AG85" s="109"/>
      <c r="AH85" s="109"/>
      <c r="AI85" s="109"/>
      <c r="AJ85" s="109"/>
      <c r="AK85" s="109"/>
      <c r="AL85" s="109"/>
      <c r="AM85" s="109"/>
      <c r="AN85" s="109"/>
      <c r="AO85" s="109"/>
      <c r="AP85" s="109"/>
      <c r="AQ85" s="109"/>
      <c r="AR85" s="109"/>
      <c r="AS85" s="109">
        <f t="shared" si="41"/>
        <v>740000</v>
      </c>
      <c r="AT85" s="109">
        <v>0</v>
      </c>
      <c r="AU85" s="109"/>
      <c r="AV85" s="109"/>
      <c r="AW85" s="109"/>
      <c r="AX85" s="109"/>
      <c r="AY85" s="109">
        <f t="shared" si="42"/>
        <v>0</v>
      </c>
      <c r="AZ85" s="109"/>
      <c r="BA85" s="109"/>
      <c r="BB85" s="109"/>
      <c r="BC85" s="109"/>
      <c r="BD85" s="109"/>
      <c r="BE85" s="109"/>
      <c r="BF85" s="109"/>
      <c r="BG85" s="109">
        <f t="shared" si="43"/>
        <v>0</v>
      </c>
    </row>
    <row r="86" spans="1:62">
      <c r="A86" s="229" t="s">
        <v>75</v>
      </c>
      <c r="B86" s="227" t="s">
        <v>979</v>
      </c>
      <c r="C86" s="109">
        <v>600000</v>
      </c>
      <c r="D86" s="109">
        <f t="shared" si="32"/>
        <v>0</v>
      </c>
      <c r="E86" s="109">
        <f t="shared" si="33"/>
        <v>-200000</v>
      </c>
      <c r="F86" s="109">
        <f t="shared" si="34"/>
        <v>400000</v>
      </c>
      <c r="G86" s="109">
        <v>92580.489999999991</v>
      </c>
      <c r="H86" s="109">
        <f>'CK GASTOS OSN PD MES 1'!BT$123</f>
        <v>1800</v>
      </c>
      <c r="I86" s="109">
        <f>'CK GASTOS OSN PD MES 2'!BT$127</f>
        <v>34037.93</v>
      </c>
      <c r="J86" s="109">
        <f>'CK GASTOS OSN PD MES 3'!BT$137</f>
        <v>98330</v>
      </c>
      <c r="K86" s="109">
        <f t="shared" si="35"/>
        <v>134167.93</v>
      </c>
      <c r="L86" s="109">
        <f t="shared" si="36"/>
        <v>226748.41999999998</v>
      </c>
      <c r="M86" s="109">
        <f>+'Cert.OSN PD'!BS305</f>
        <v>393911.4</v>
      </c>
      <c r="N86" s="109">
        <f t="shared" si="37"/>
        <v>-167162.98000000004</v>
      </c>
      <c r="O86" s="753">
        <f t="shared" si="38"/>
        <v>173251.58000000002</v>
      </c>
      <c r="P86" s="753">
        <f t="shared" si="39"/>
        <v>6088.5999999999767</v>
      </c>
      <c r="Q86" s="753">
        <f t="shared" si="40"/>
        <v>6088.5999999999767</v>
      </c>
      <c r="R86" s="109"/>
      <c r="S86" s="109">
        <f>-140000+-60000</f>
        <v>-200000</v>
      </c>
      <c r="T86" s="109"/>
      <c r="U86" s="109"/>
      <c r="V86" s="109"/>
      <c r="W86" s="109"/>
      <c r="X86" s="109"/>
      <c r="Y86" s="109"/>
      <c r="Z86" s="109"/>
      <c r="AA86" s="109"/>
      <c r="AB86" s="109"/>
      <c r="AC86" s="109"/>
      <c r="AD86" s="109"/>
      <c r="AE86" s="109"/>
      <c r="AF86" s="157"/>
      <c r="AG86" s="109"/>
      <c r="AH86" s="109"/>
      <c r="AI86" s="109"/>
      <c r="AJ86" s="109"/>
      <c r="AK86" s="109"/>
      <c r="AL86" s="109"/>
      <c r="AM86" s="109"/>
      <c r="AN86" s="109"/>
      <c r="AO86" s="109"/>
      <c r="AP86" s="109"/>
      <c r="AQ86" s="109"/>
      <c r="AR86" s="109"/>
      <c r="AS86" s="109">
        <f t="shared" si="41"/>
        <v>-200000</v>
      </c>
      <c r="AT86" s="109">
        <v>0</v>
      </c>
      <c r="AU86" s="109"/>
      <c r="AV86" s="109"/>
      <c r="AW86" s="109"/>
      <c r="AX86" s="109"/>
      <c r="AY86" s="109">
        <f t="shared" si="42"/>
        <v>0</v>
      </c>
      <c r="AZ86" s="109"/>
      <c r="BA86" s="109"/>
      <c r="BB86" s="109"/>
      <c r="BC86" s="109"/>
      <c r="BD86" s="109"/>
      <c r="BE86" s="109"/>
      <c r="BF86" s="109"/>
      <c r="BG86" s="109">
        <f t="shared" si="43"/>
        <v>0</v>
      </c>
    </row>
    <row r="87" spans="1:62">
      <c r="A87" s="229" t="s">
        <v>76</v>
      </c>
      <c r="B87" s="227" t="s">
        <v>980</v>
      </c>
      <c r="C87" s="109">
        <v>500000</v>
      </c>
      <c r="D87" s="109">
        <f t="shared" si="32"/>
        <v>0</v>
      </c>
      <c r="E87" s="109">
        <f t="shared" si="33"/>
        <v>-120000</v>
      </c>
      <c r="F87" s="109">
        <f t="shared" si="34"/>
        <v>380000</v>
      </c>
      <c r="G87" s="109">
        <v>216280.17</v>
      </c>
      <c r="H87" s="109">
        <f>'CK GASTOS OSN PD MES 1'!BU$123</f>
        <v>0</v>
      </c>
      <c r="I87" s="109">
        <f>'CK GASTOS OSN PD MES 2'!BU$127</f>
        <v>0</v>
      </c>
      <c r="J87" s="109">
        <f>'CK GASTOS OSN PD MES 3'!BU$137</f>
        <v>71300.070000000007</v>
      </c>
      <c r="K87" s="109">
        <f t="shared" si="35"/>
        <v>71300.070000000007</v>
      </c>
      <c r="L87" s="109">
        <f t="shared" si="36"/>
        <v>287580.24</v>
      </c>
      <c r="M87" s="109">
        <f>+'Cert.OSN PD'!BT305</f>
        <v>287580.24</v>
      </c>
      <c r="N87" s="109">
        <f t="shared" si="37"/>
        <v>0</v>
      </c>
      <c r="O87" s="753">
        <f t="shared" si="38"/>
        <v>92419.760000000009</v>
      </c>
      <c r="P87" s="753">
        <f t="shared" si="39"/>
        <v>92419.760000000009</v>
      </c>
      <c r="Q87" s="753">
        <f t="shared" si="40"/>
        <v>92419.760000000009</v>
      </c>
      <c r="R87" s="109"/>
      <c r="S87" s="109">
        <v>-120000</v>
      </c>
      <c r="T87" s="109"/>
      <c r="U87" s="109"/>
      <c r="V87" s="109"/>
      <c r="W87" s="109"/>
      <c r="X87" s="109"/>
      <c r="Y87" s="109"/>
      <c r="Z87" s="109"/>
      <c r="AA87" s="109"/>
      <c r="AB87" s="109"/>
      <c r="AC87" s="109"/>
      <c r="AD87" s="109"/>
      <c r="AE87" s="109"/>
      <c r="AF87" s="157"/>
      <c r="AG87" s="109"/>
      <c r="AH87" s="109"/>
      <c r="AI87" s="109"/>
      <c r="AJ87" s="109"/>
      <c r="AK87" s="109"/>
      <c r="AL87" s="109"/>
      <c r="AM87" s="109"/>
      <c r="AN87" s="109"/>
      <c r="AO87" s="109"/>
      <c r="AP87" s="109"/>
      <c r="AQ87" s="109"/>
      <c r="AR87" s="109"/>
      <c r="AS87" s="109">
        <f>SUM(R87:AR87)</f>
        <v>-120000</v>
      </c>
      <c r="AT87" s="109">
        <v>0</v>
      </c>
      <c r="AU87" s="109"/>
      <c r="AV87" s="109"/>
      <c r="AW87" s="109"/>
      <c r="AX87" s="109"/>
      <c r="AY87" s="109">
        <f t="shared" si="42"/>
        <v>0</v>
      </c>
      <c r="AZ87" s="109"/>
      <c r="BA87" s="109"/>
      <c r="BB87" s="109"/>
      <c r="BC87" s="109"/>
      <c r="BD87" s="109"/>
      <c r="BE87" s="109"/>
      <c r="BF87" s="109"/>
      <c r="BG87" s="109">
        <f t="shared" si="43"/>
        <v>0</v>
      </c>
    </row>
    <row r="88" spans="1:62">
      <c r="A88" s="229" t="s">
        <v>77</v>
      </c>
      <c r="B88" s="227" t="s">
        <v>981</v>
      </c>
      <c r="C88" s="109">
        <v>300000</v>
      </c>
      <c r="D88" s="109">
        <f t="shared" si="32"/>
        <v>0</v>
      </c>
      <c r="E88" s="109">
        <f t="shared" si="33"/>
        <v>0</v>
      </c>
      <c r="F88" s="109">
        <f t="shared" si="34"/>
        <v>300000</v>
      </c>
      <c r="G88" s="109">
        <v>21469.93</v>
      </c>
      <c r="H88" s="109">
        <f>'CK GASTOS OSN PD MES 1'!BV$123</f>
        <v>273530.40000000002</v>
      </c>
      <c r="I88" s="109">
        <f>'CK GASTOS OSN PD MES 2'!BV$127</f>
        <v>0</v>
      </c>
      <c r="J88" s="109">
        <f>'CK GASTOS OSN PD MES 3'!BV$137</f>
        <v>4999.6000000000004</v>
      </c>
      <c r="K88" s="109">
        <f t="shared" si="35"/>
        <v>278530</v>
      </c>
      <c r="L88" s="109">
        <f t="shared" si="36"/>
        <v>299999.93</v>
      </c>
      <c r="M88" s="109">
        <f>+'Cert.OSN PD'!BU305</f>
        <v>300000</v>
      </c>
      <c r="N88" s="109">
        <f t="shared" si="37"/>
        <v>-7.0000000006984919E-2</v>
      </c>
      <c r="O88" s="753">
        <f t="shared" si="38"/>
        <v>7.0000000006984919E-2</v>
      </c>
      <c r="P88" s="753">
        <f t="shared" si="39"/>
        <v>0</v>
      </c>
      <c r="Q88" s="753">
        <f t="shared" si="40"/>
        <v>0</v>
      </c>
      <c r="R88" s="109"/>
      <c r="S88" s="109"/>
      <c r="T88" s="109"/>
      <c r="U88" s="109"/>
      <c r="V88" s="109"/>
      <c r="W88" s="109"/>
      <c r="X88" s="109"/>
      <c r="Y88" s="109"/>
      <c r="Z88" s="109"/>
      <c r="AA88" s="109"/>
      <c r="AB88" s="109"/>
      <c r="AC88" s="109"/>
      <c r="AD88" s="109"/>
      <c r="AE88" s="109"/>
      <c r="AF88" s="157"/>
      <c r="AG88" s="109"/>
      <c r="AH88" s="109"/>
      <c r="AI88" s="109"/>
      <c r="AJ88" s="109"/>
      <c r="AK88" s="109"/>
      <c r="AL88" s="109"/>
      <c r="AM88" s="109"/>
      <c r="AN88" s="109"/>
      <c r="AO88" s="109"/>
      <c r="AP88" s="109"/>
      <c r="AQ88" s="109"/>
      <c r="AR88" s="109"/>
      <c r="AS88" s="109">
        <f t="shared" si="41"/>
        <v>0</v>
      </c>
      <c r="AT88" s="109">
        <v>0</v>
      </c>
      <c r="AU88" s="109"/>
      <c r="AV88" s="109"/>
      <c r="AW88" s="109"/>
      <c r="AX88" s="109"/>
      <c r="AY88" s="109">
        <f t="shared" si="42"/>
        <v>0</v>
      </c>
      <c r="AZ88" s="109"/>
      <c r="BA88" s="109"/>
      <c r="BB88" s="109"/>
      <c r="BC88" s="109"/>
      <c r="BD88" s="109"/>
      <c r="BE88" s="109"/>
      <c r="BF88" s="109"/>
      <c r="BG88" s="109">
        <f t="shared" si="43"/>
        <v>0</v>
      </c>
    </row>
    <row r="89" spans="1:62">
      <c r="A89" s="229" t="s">
        <v>78</v>
      </c>
      <c r="B89" s="227" t="s">
        <v>982</v>
      </c>
      <c r="C89" s="109">
        <v>0</v>
      </c>
      <c r="D89" s="109">
        <f t="shared" si="32"/>
        <v>0</v>
      </c>
      <c r="E89" s="109">
        <f t="shared" si="33"/>
        <v>68186</v>
      </c>
      <c r="F89" s="109">
        <f t="shared" si="34"/>
        <v>68186</v>
      </c>
      <c r="G89" s="109">
        <v>0</v>
      </c>
      <c r="H89" s="109">
        <f>'CK GASTOS OSN PD MES 1'!BW$123</f>
        <v>0</v>
      </c>
      <c r="I89" s="109">
        <f>'CK GASTOS OSN PD MES 2'!BW$127</f>
        <v>68186</v>
      </c>
      <c r="J89" s="109">
        <f>'CK GASTOS OSN PD MES 3'!BW$137</f>
        <v>0</v>
      </c>
      <c r="K89" s="109">
        <f t="shared" si="35"/>
        <v>68186</v>
      </c>
      <c r="L89" s="109">
        <f t="shared" si="36"/>
        <v>68186</v>
      </c>
      <c r="M89" s="109">
        <f>+'Cert.OSN PD'!BV305</f>
        <v>68186</v>
      </c>
      <c r="N89" s="109">
        <f t="shared" si="37"/>
        <v>0</v>
      </c>
      <c r="O89" s="753">
        <f t="shared" si="38"/>
        <v>0</v>
      </c>
      <c r="P89" s="753">
        <f t="shared" si="39"/>
        <v>0</v>
      </c>
      <c r="Q89" s="753">
        <f t="shared" si="40"/>
        <v>0</v>
      </c>
      <c r="R89" s="109"/>
      <c r="S89" s="109"/>
      <c r="T89" s="109"/>
      <c r="U89" s="109">
        <v>68186</v>
      </c>
      <c r="V89" s="109"/>
      <c r="W89" s="109"/>
      <c r="X89" s="109"/>
      <c r="Y89" s="109"/>
      <c r="Z89" s="109"/>
      <c r="AA89" s="109"/>
      <c r="AB89" s="109"/>
      <c r="AC89" s="109"/>
      <c r="AD89" s="109"/>
      <c r="AE89" s="109"/>
      <c r="AF89" s="157"/>
      <c r="AG89" s="109"/>
      <c r="AH89" s="109"/>
      <c r="AI89" s="109"/>
      <c r="AJ89" s="109"/>
      <c r="AK89" s="109"/>
      <c r="AL89" s="109"/>
      <c r="AM89" s="109"/>
      <c r="AN89" s="109"/>
      <c r="AO89" s="109"/>
      <c r="AP89" s="109"/>
      <c r="AQ89" s="109"/>
      <c r="AR89" s="109"/>
      <c r="AS89" s="109">
        <f t="shared" si="41"/>
        <v>68186</v>
      </c>
      <c r="AT89" s="109">
        <v>0</v>
      </c>
      <c r="AU89" s="109"/>
      <c r="AV89" s="109"/>
      <c r="AW89" s="109"/>
      <c r="AX89" s="109"/>
      <c r="AY89" s="109">
        <f t="shared" si="42"/>
        <v>0</v>
      </c>
      <c r="AZ89" s="109"/>
      <c r="BA89" s="109"/>
      <c r="BB89" s="109"/>
      <c r="BC89" s="109"/>
      <c r="BD89" s="109"/>
      <c r="BE89" s="109"/>
      <c r="BF89" s="109"/>
      <c r="BG89" s="109">
        <f t="shared" si="43"/>
        <v>0</v>
      </c>
    </row>
    <row r="90" spans="1:62">
      <c r="A90" s="229" t="s">
        <v>79</v>
      </c>
      <c r="B90" s="227" t="s">
        <v>983</v>
      </c>
      <c r="C90" s="109">
        <v>100000</v>
      </c>
      <c r="D90" s="109">
        <f t="shared" si="32"/>
        <v>0</v>
      </c>
      <c r="E90" s="109">
        <f t="shared" si="33"/>
        <v>0</v>
      </c>
      <c r="F90" s="109">
        <f t="shared" si="34"/>
        <v>100000</v>
      </c>
      <c r="G90" s="109">
        <v>69733.78</v>
      </c>
      <c r="H90" s="109">
        <f>'CK GASTOS OSN PD MES 1'!BX$123</f>
        <v>10200.01</v>
      </c>
      <c r="I90" s="109">
        <f>'CK GASTOS OSN PD MES 2'!BX$127</f>
        <v>0</v>
      </c>
      <c r="J90" s="109">
        <f>'CK GASTOS OSN PD MES 3'!BX$137</f>
        <v>0</v>
      </c>
      <c r="K90" s="109">
        <f t="shared" si="35"/>
        <v>10200.01</v>
      </c>
      <c r="L90" s="109">
        <f t="shared" si="36"/>
        <v>79933.789999999994</v>
      </c>
      <c r="M90" s="109">
        <f>+'Cert.OSN PD'!BW305</f>
        <v>79933.789999999994</v>
      </c>
      <c r="N90" s="109">
        <f t="shared" si="37"/>
        <v>0</v>
      </c>
      <c r="O90" s="753">
        <f t="shared" si="38"/>
        <v>20066.210000000006</v>
      </c>
      <c r="P90" s="753">
        <f t="shared" si="39"/>
        <v>20066.210000000006</v>
      </c>
      <c r="Q90" s="753">
        <f t="shared" si="40"/>
        <v>20066.210000000006</v>
      </c>
      <c r="R90" s="109"/>
      <c r="S90" s="109"/>
      <c r="T90" s="109"/>
      <c r="U90" s="109"/>
      <c r="V90" s="109"/>
      <c r="W90" s="109"/>
      <c r="X90" s="109"/>
      <c r="Y90" s="109"/>
      <c r="Z90" s="109"/>
      <c r="AA90" s="109"/>
      <c r="AB90" s="109"/>
      <c r="AC90" s="109"/>
      <c r="AD90" s="109"/>
      <c r="AE90" s="109"/>
      <c r="AF90" s="157"/>
      <c r="AG90" s="109"/>
      <c r="AH90" s="109"/>
      <c r="AI90" s="109"/>
      <c r="AJ90" s="109"/>
      <c r="AK90" s="109"/>
      <c r="AL90" s="109"/>
      <c r="AM90" s="109"/>
      <c r="AN90" s="109"/>
      <c r="AO90" s="109"/>
      <c r="AP90" s="109"/>
      <c r="AQ90" s="109"/>
      <c r="AR90" s="109"/>
      <c r="AS90" s="109">
        <f t="shared" si="41"/>
        <v>0</v>
      </c>
      <c r="AT90" s="109"/>
      <c r="AU90" s="109"/>
      <c r="AV90" s="109"/>
      <c r="AW90" s="109"/>
      <c r="AX90" s="109"/>
      <c r="AY90" s="109">
        <f t="shared" si="42"/>
        <v>0</v>
      </c>
      <c r="AZ90" s="109"/>
      <c r="BA90" s="109"/>
      <c r="BB90" s="109"/>
      <c r="BC90" s="109"/>
      <c r="BD90" s="109"/>
      <c r="BE90" s="109"/>
      <c r="BF90" s="109"/>
      <c r="BG90" s="109">
        <f t="shared" si="43"/>
        <v>0</v>
      </c>
    </row>
    <row r="91" spans="1:62">
      <c r="A91" s="229" t="s">
        <v>80</v>
      </c>
      <c r="B91" s="227" t="s">
        <v>984</v>
      </c>
      <c r="C91" s="109">
        <v>0</v>
      </c>
      <c r="D91" s="109">
        <f t="shared" si="32"/>
        <v>0</v>
      </c>
      <c r="E91" s="109">
        <f t="shared" si="33"/>
        <v>0</v>
      </c>
      <c r="F91" s="109">
        <f t="shared" si="34"/>
        <v>0</v>
      </c>
      <c r="G91" s="109">
        <v>0</v>
      </c>
      <c r="H91" s="109">
        <f>'CK GASTOS OSN PD MES 1'!BY$123</f>
        <v>0</v>
      </c>
      <c r="I91" s="109">
        <f>'CK GASTOS OSN PD MES 2'!BY$127</f>
        <v>0</v>
      </c>
      <c r="J91" s="109">
        <f>'CK GASTOS OSN PD MES 3'!BY$137</f>
        <v>0</v>
      </c>
      <c r="K91" s="109">
        <f t="shared" si="35"/>
        <v>0</v>
      </c>
      <c r="L91" s="109">
        <f t="shared" si="36"/>
        <v>0</v>
      </c>
      <c r="M91" s="109">
        <f>+'Cert.OSN PD'!BX305</f>
        <v>0</v>
      </c>
      <c r="N91" s="109">
        <f t="shared" si="37"/>
        <v>0</v>
      </c>
      <c r="O91" s="753">
        <f t="shared" si="38"/>
        <v>0</v>
      </c>
      <c r="P91" s="753">
        <f t="shared" si="39"/>
        <v>0</v>
      </c>
      <c r="Q91" s="753">
        <f t="shared" si="40"/>
        <v>0</v>
      </c>
      <c r="R91" s="109"/>
      <c r="S91" s="109"/>
      <c r="T91" s="109"/>
      <c r="U91" s="109"/>
      <c r="V91" s="109"/>
      <c r="W91" s="109"/>
      <c r="X91" s="109"/>
      <c r="Y91" s="109"/>
      <c r="Z91" s="109"/>
      <c r="AA91" s="109"/>
      <c r="AB91" s="109"/>
      <c r="AC91" s="109"/>
      <c r="AD91" s="109"/>
      <c r="AE91" s="109"/>
      <c r="AF91" s="157"/>
      <c r="AG91" s="109"/>
      <c r="AH91" s="109"/>
      <c r="AI91" s="109"/>
      <c r="AJ91" s="109"/>
      <c r="AK91" s="109"/>
      <c r="AL91" s="109"/>
      <c r="AM91" s="109"/>
      <c r="AN91" s="109"/>
      <c r="AO91" s="109"/>
      <c r="AP91" s="109"/>
      <c r="AQ91" s="109"/>
      <c r="AR91" s="109"/>
      <c r="AS91" s="109">
        <f t="shared" si="41"/>
        <v>0</v>
      </c>
      <c r="AT91" s="109">
        <v>0</v>
      </c>
      <c r="AU91" s="109"/>
      <c r="AV91" s="109"/>
      <c r="AW91" s="109"/>
      <c r="AX91" s="109"/>
      <c r="AY91" s="109">
        <f t="shared" si="42"/>
        <v>0</v>
      </c>
      <c r="AZ91" s="109"/>
      <c r="BA91" s="109"/>
      <c r="BB91" s="109"/>
      <c r="BC91" s="109"/>
      <c r="BD91" s="109"/>
      <c r="BE91" s="109"/>
      <c r="BF91" s="109"/>
      <c r="BG91" s="109">
        <f t="shared" si="43"/>
        <v>0</v>
      </c>
    </row>
    <row r="92" spans="1:62" s="1" customFormat="1">
      <c r="A92" s="229" t="s">
        <v>81</v>
      </c>
      <c r="B92" s="227" t="s">
        <v>985</v>
      </c>
      <c r="C92" s="109">
        <v>50000</v>
      </c>
      <c r="D92" s="109">
        <f t="shared" si="32"/>
        <v>0</v>
      </c>
      <c r="E92" s="109">
        <f t="shared" si="33"/>
        <v>0</v>
      </c>
      <c r="F92" s="109">
        <f t="shared" si="34"/>
        <v>50000</v>
      </c>
      <c r="G92" s="109">
        <v>46278.009999999995</v>
      </c>
      <c r="H92" s="109">
        <f>'CK GASTOS OSN PD MES 1'!BZ$123</f>
        <v>0</v>
      </c>
      <c r="I92" s="109">
        <f>'CK GASTOS OSN PD MES 2'!BZ$127</f>
        <v>0</v>
      </c>
      <c r="J92" s="109">
        <f>'CK GASTOS OSN PD MES 3'!BZ$137</f>
        <v>1699.99</v>
      </c>
      <c r="K92" s="109">
        <f t="shared" si="35"/>
        <v>1699.99</v>
      </c>
      <c r="L92" s="109">
        <f t="shared" si="36"/>
        <v>47977.999999999993</v>
      </c>
      <c r="M92" s="109">
        <f>+'Cert.OSN PD'!BY305</f>
        <v>48978.01</v>
      </c>
      <c r="N92" s="109">
        <f t="shared" si="37"/>
        <v>-1000.0100000000093</v>
      </c>
      <c r="O92" s="753">
        <f t="shared" si="38"/>
        <v>2022.0000000000073</v>
      </c>
      <c r="P92" s="753">
        <f t="shared" si="39"/>
        <v>1021.989999999998</v>
      </c>
      <c r="Q92" s="753">
        <f t="shared" si="40"/>
        <v>1021.989999999998</v>
      </c>
      <c r="R92" s="109"/>
      <c r="S92" s="109"/>
      <c r="T92" s="109"/>
      <c r="U92" s="109"/>
      <c r="V92" s="109"/>
      <c r="W92" s="109"/>
      <c r="X92" s="109"/>
      <c r="Y92" s="109"/>
      <c r="Z92" s="109"/>
      <c r="AA92" s="109"/>
      <c r="AB92" s="109"/>
      <c r="AC92" s="109"/>
      <c r="AD92" s="109"/>
      <c r="AE92" s="109"/>
      <c r="AF92" s="157"/>
      <c r="AG92" s="109"/>
      <c r="AH92" s="109"/>
      <c r="AI92" s="109"/>
      <c r="AJ92" s="109"/>
      <c r="AK92" s="109"/>
      <c r="AL92" s="109"/>
      <c r="AM92" s="109"/>
      <c r="AN92" s="109"/>
      <c r="AO92" s="109"/>
      <c r="AP92" s="109"/>
      <c r="AQ92" s="109"/>
      <c r="AR92" s="109"/>
      <c r="AS92" s="109">
        <f t="shared" si="41"/>
        <v>0</v>
      </c>
      <c r="AT92" s="109">
        <v>0</v>
      </c>
      <c r="AU92" s="109"/>
      <c r="AV92" s="109"/>
      <c r="AW92" s="109"/>
      <c r="AX92" s="109"/>
      <c r="AY92" s="109">
        <f t="shared" si="42"/>
        <v>0</v>
      </c>
      <c r="AZ92" s="109"/>
      <c r="BA92" s="109"/>
      <c r="BB92" s="109"/>
      <c r="BC92" s="109"/>
      <c r="BD92" s="109"/>
      <c r="BE92" s="109"/>
      <c r="BF92" s="109"/>
      <c r="BG92" s="109">
        <f t="shared" si="43"/>
        <v>0</v>
      </c>
      <c r="BH92"/>
      <c r="BI92"/>
      <c r="BJ92"/>
    </row>
    <row r="93" spans="1:62">
      <c r="A93" s="229"/>
      <c r="B93" s="227"/>
      <c r="C93" s="109"/>
      <c r="D93" s="109"/>
      <c r="E93" s="109"/>
      <c r="F93" s="109"/>
      <c r="G93" s="109"/>
      <c r="H93" s="109"/>
      <c r="J93" s="109"/>
      <c r="K93" s="109"/>
      <c r="L93" s="109"/>
      <c r="M93" s="109"/>
      <c r="N93" s="109"/>
      <c r="R93" s="109"/>
      <c r="S93" s="109"/>
      <c r="T93" s="109"/>
      <c r="U93" s="109"/>
      <c r="V93" s="109"/>
      <c r="W93" s="109"/>
      <c r="X93" s="109"/>
      <c r="Y93" s="109"/>
      <c r="Z93" s="109"/>
      <c r="AA93" s="109"/>
      <c r="AB93" s="109"/>
      <c r="AC93" s="109"/>
      <c r="AD93" s="109"/>
      <c r="AE93" s="109"/>
      <c r="AF93" s="157"/>
      <c r="AG93" s="109"/>
      <c r="AH93" s="109"/>
      <c r="AI93" s="109"/>
      <c r="AJ93" s="109"/>
      <c r="AK93" s="109"/>
      <c r="AL93" s="109"/>
      <c r="AM93" s="109"/>
      <c r="AN93" s="109"/>
      <c r="AO93" s="109"/>
      <c r="AP93" s="109"/>
      <c r="AQ93" s="109"/>
      <c r="AR93" s="109"/>
      <c r="AS93" s="109"/>
      <c r="AT93" s="109">
        <v>0</v>
      </c>
      <c r="AU93" s="109"/>
      <c r="AV93" s="109"/>
      <c r="AW93" s="109"/>
      <c r="AX93" s="109"/>
      <c r="AY93" s="109"/>
      <c r="AZ93" s="109"/>
      <c r="BA93" s="109"/>
      <c r="BB93" s="109"/>
      <c r="BC93" s="109"/>
      <c r="BD93" s="109"/>
      <c r="BE93" s="109"/>
      <c r="BF93" s="109"/>
      <c r="BG93" s="3"/>
    </row>
    <row r="94" spans="1:62">
      <c r="A94" s="774">
        <v>3</v>
      </c>
      <c r="B94" s="207" t="s">
        <v>986</v>
      </c>
      <c r="C94" s="771">
        <f>SUM(C96:C96)</f>
        <v>0</v>
      </c>
      <c r="D94" s="771">
        <f>SUM(D96:D96)</f>
        <v>0</v>
      </c>
      <c r="E94" s="771">
        <f>SUM(E96:E96)</f>
        <v>0</v>
      </c>
      <c r="F94" s="771">
        <f>SUM(F96:F96)</f>
        <v>0</v>
      </c>
      <c r="G94" s="771">
        <v>0</v>
      </c>
      <c r="H94" s="771">
        <f>SUM(H96:H96)</f>
        <v>0</v>
      </c>
      <c r="I94" s="285">
        <f>SUM(I96:I96)</f>
        <v>0</v>
      </c>
      <c r="J94" s="771">
        <f>SUM(J96:J96)</f>
        <v>0</v>
      </c>
      <c r="K94" s="771">
        <f>SUM(K96:K96)</f>
        <v>0</v>
      </c>
      <c r="L94" s="771">
        <f>SUM(L96:L96)</f>
        <v>0</v>
      </c>
      <c r="M94" s="771">
        <f t="shared" ref="M94:BG94" si="44">SUM(M96:M96)</f>
        <v>0</v>
      </c>
      <c r="N94" s="771">
        <f t="shared" si="44"/>
        <v>0</v>
      </c>
      <c r="O94" s="771">
        <f t="shared" si="44"/>
        <v>0</v>
      </c>
      <c r="P94" s="771">
        <f t="shared" si="44"/>
        <v>0</v>
      </c>
      <c r="Q94" s="771">
        <f t="shared" si="44"/>
        <v>0</v>
      </c>
      <c r="R94" s="771">
        <f t="shared" si="44"/>
        <v>0</v>
      </c>
      <c r="S94" s="771">
        <f t="shared" si="44"/>
        <v>0</v>
      </c>
      <c r="T94" s="771">
        <f t="shared" si="44"/>
        <v>0</v>
      </c>
      <c r="U94" s="771">
        <f t="shared" si="44"/>
        <v>0</v>
      </c>
      <c r="V94" s="771">
        <f t="shared" si="44"/>
        <v>0</v>
      </c>
      <c r="W94" s="771">
        <f t="shared" si="44"/>
        <v>0</v>
      </c>
      <c r="X94" s="771">
        <f t="shared" si="44"/>
        <v>0</v>
      </c>
      <c r="Y94" s="771">
        <f t="shared" si="44"/>
        <v>0</v>
      </c>
      <c r="Z94" s="771">
        <f t="shared" si="44"/>
        <v>0</v>
      </c>
      <c r="AA94" s="771">
        <f t="shared" si="44"/>
        <v>0</v>
      </c>
      <c r="AB94" s="771">
        <f t="shared" si="44"/>
        <v>0</v>
      </c>
      <c r="AC94" s="771">
        <f t="shared" ref="AC94:AL94" si="45">SUM(AC96:AC96)</f>
        <v>0</v>
      </c>
      <c r="AD94" s="771">
        <f t="shared" si="45"/>
        <v>0</v>
      </c>
      <c r="AE94" s="771">
        <f t="shared" si="45"/>
        <v>0</v>
      </c>
      <c r="AF94" s="285">
        <f t="shared" si="45"/>
        <v>0</v>
      </c>
      <c r="AG94" s="771">
        <f t="shared" si="45"/>
        <v>0</v>
      </c>
      <c r="AH94" s="771">
        <f t="shared" si="45"/>
        <v>0</v>
      </c>
      <c r="AI94" s="771">
        <f t="shared" si="45"/>
        <v>0</v>
      </c>
      <c r="AJ94" s="771">
        <f t="shared" si="45"/>
        <v>0</v>
      </c>
      <c r="AK94" s="771">
        <f t="shared" si="45"/>
        <v>0</v>
      </c>
      <c r="AL94" s="771">
        <f t="shared" si="45"/>
        <v>0</v>
      </c>
      <c r="AM94" s="771"/>
      <c r="AN94" s="771"/>
      <c r="AO94" s="771"/>
      <c r="AP94" s="771"/>
      <c r="AQ94" s="771"/>
      <c r="AR94" s="771"/>
      <c r="AS94" s="771">
        <f t="shared" si="44"/>
        <v>0</v>
      </c>
      <c r="AT94" s="771">
        <v>0</v>
      </c>
      <c r="AU94" s="771">
        <f t="shared" si="44"/>
        <v>0</v>
      </c>
      <c r="AV94" s="771">
        <f t="shared" si="44"/>
        <v>0</v>
      </c>
      <c r="AW94" s="771">
        <f t="shared" si="44"/>
        <v>0</v>
      </c>
      <c r="AX94" s="771">
        <f t="shared" si="44"/>
        <v>0</v>
      </c>
      <c r="AY94" s="771">
        <f t="shared" si="44"/>
        <v>0</v>
      </c>
      <c r="AZ94" s="771">
        <f t="shared" si="44"/>
        <v>0</v>
      </c>
      <c r="BA94" s="771">
        <f t="shared" si="44"/>
        <v>0</v>
      </c>
      <c r="BB94" s="771">
        <f t="shared" si="44"/>
        <v>0</v>
      </c>
      <c r="BC94" s="771">
        <f t="shared" si="44"/>
        <v>0</v>
      </c>
      <c r="BD94" s="771">
        <f t="shared" si="44"/>
        <v>0</v>
      </c>
      <c r="BE94" s="771">
        <f t="shared" si="44"/>
        <v>0</v>
      </c>
      <c r="BF94" s="771">
        <f t="shared" si="44"/>
        <v>0</v>
      </c>
      <c r="BG94" s="771">
        <f t="shared" si="44"/>
        <v>0</v>
      </c>
    </row>
    <row r="95" spans="1:62">
      <c r="A95" s="229"/>
      <c r="B95" s="109"/>
      <c r="C95" s="109"/>
      <c r="D95" s="109"/>
      <c r="E95" s="109"/>
      <c r="F95" s="109"/>
      <c r="G95" s="109"/>
      <c r="H95" s="109"/>
      <c r="J95" s="109"/>
      <c r="K95" s="109"/>
      <c r="L95" s="109"/>
      <c r="M95" s="109"/>
      <c r="N95" s="109"/>
      <c r="R95" s="109"/>
      <c r="S95" s="109"/>
      <c r="T95" s="109"/>
      <c r="U95" s="109"/>
      <c r="V95" s="109"/>
      <c r="W95" s="109"/>
      <c r="X95" s="109"/>
      <c r="Y95" s="109"/>
      <c r="Z95" s="109"/>
      <c r="AA95" s="109"/>
      <c r="AB95" s="109"/>
      <c r="AC95" s="109"/>
      <c r="AD95" s="109"/>
      <c r="AE95" s="109"/>
      <c r="AF95" s="157"/>
      <c r="AG95" s="109"/>
      <c r="AH95" s="109"/>
      <c r="AI95" s="109"/>
      <c r="AJ95" s="109"/>
      <c r="AK95" s="109"/>
      <c r="AL95" s="109"/>
      <c r="AM95" s="109"/>
      <c r="AN95" s="109"/>
      <c r="AO95" s="109"/>
      <c r="AP95" s="109"/>
      <c r="AQ95" s="109"/>
      <c r="AR95" s="109"/>
      <c r="AS95" s="109"/>
      <c r="AT95" s="109">
        <v>0</v>
      </c>
      <c r="AU95" s="109"/>
      <c r="AV95" s="109"/>
      <c r="AW95" s="109"/>
      <c r="AX95" s="109"/>
      <c r="AY95" s="109"/>
      <c r="AZ95" s="109"/>
      <c r="BA95" s="109"/>
      <c r="BB95" s="109"/>
      <c r="BC95" s="109"/>
      <c r="BD95" s="109"/>
      <c r="BE95" s="109"/>
      <c r="BF95" s="109"/>
      <c r="BG95" s="3"/>
      <c r="BH95" s="1"/>
      <c r="BI95" s="1"/>
      <c r="BJ95" s="1"/>
    </row>
    <row r="96" spans="1:62">
      <c r="A96" s="229" t="s">
        <v>82</v>
      </c>
      <c r="B96" s="227" t="s">
        <v>987</v>
      </c>
      <c r="C96" s="109">
        <v>0</v>
      </c>
      <c r="D96" s="109">
        <f>+BG96</f>
        <v>0</v>
      </c>
      <c r="E96" s="109">
        <f>+AS96+AY96</f>
        <v>0</v>
      </c>
      <c r="F96" s="109">
        <f>+C96+D96+E96</f>
        <v>0</v>
      </c>
      <c r="G96" s="109">
        <v>0</v>
      </c>
      <c r="H96" s="109">
        <f>'CK GASTOS OSN PD MES 1'!CA123</f>
        <v>0</v>
      </c>
      <c r="I96" s="157">
        <f>'CK GASTOS OSN PD MES 2'!CA$127</f>
        <v>0</v>
      </c>
      <c r="J96" s="109">
        <f>'CK GASTOS OSN PD MES 3'!CA$137</f>
        <v>0</v>
      </c>
      <c r="K96" s="109">
        <v>0</v>
      </c>
      <c r="L96" s="109">
        <f>+K96+G96</f>
        <v>0</v>
      </c>
      <c r="M96" s="109">
        <f>+'Cert.OSN PD'!BZ305</f>
        <v>0</v>
      </c>
      <c r="N96" s="109">
        <f>IF(M96&gt;0,(L96-M96),0)</f>
        <v>0</v>
      </c>
      <c r="O96" s="753">
        <f>F96-L96</f>
        <v>0</v>
      </c>
      <c r="P96" s="753">
        <f>F96-M96</f>
        <v>0</v>
      </c>
      <c r="Q96" s="753">
        <f>IF(N96&gt;0,(F96-L96-N96),(F96-L96+N96))</f>
        <v>0</v>
      </c>
      <c r="R96" s="3"/>
      <c r="S96" s="3"/>
      <c r="T96" s="3"/>
      <c r="U96" s="3"/>
      <c r="V96" s="109"/>
      <c r="W96" s="109"/>
      <c r="X96" s="109"/>
      <c r="Y96" s="109"/>
      <c r="Z96" s="109"/>
      <c r="AA96" s="109"/>
      <c r="AB96" s="109"/>
      <c r="AC96" s="109"/>
      <c r="AD96" s="109"/>
      <c r="AE96" s="109"/>
      <c r="AF96" s="157"/>
      <c r="AG96" s="109"/>
      <c r="AH96" s="109"/>
      <c r="AI96" s="109"/>
      <c r="AJ96" s="109"/>
      <c r="AK96" s="109"/>
      <c r="AL96" s="109"/>
      <c r="AM96" s="109"/>
      <c r="AN96" s="109"/>
      <c r="AO96" s="109"/>
      <c r="AP96" s="109"/>
      <c r="AQ96" s="109"/>
      <c r="AR96" s="109"/>
      <c r="AS96" s="109">
        <f>SUM(R96:AL96)</f>
        <v>0</v>
      </c>
      <c r="AT96" s="3">
        <v>0</v>
      </c>
      <c r="AU96" s="3"/>
      <c r="AV96" s="3"/>
      <c r="AW96" s="3"/>
      <c r="AX96" s="3"/>
      <c r="AY96" s="109">
        <f>+AT96+AU96+AV96+AW96+AX96</f>
        <v>0</v>
      </c>
      <c r="AZ96" s="3"/>
      <c r="BA96" s="3"/>
      <c r="BB96" s="3"/>
      <c r="BC96" s="3"/>
      <c r="BD96" s="3"/>
      <c r="BE96" s="3"/>
      <c r="BF96" s="3"/>
      <c r="BG96" s="109">
        <f>SUM(AZ96:BB96)</f>
        <v>0</v>
      </c>
    </row>
    <row r="97" spans="1:62">
      <c r="A97" s="229"/>
      <c r="B97" s="227"/>
      <c r="C97" s="109"/>
      <c r="D97" s="109"/>
      <c r="E97" s="109"/>
      <c r="F97" s="109"/>
      <c r="G97" s="3"/>
      <c r="H97" s="109"/>
      <c r="J97" s="109"/>
      <c r="K97" s="109"/>
      <c r="L97" s="109"/>
      <c r="M97" s="109"/>
      <c r="N97" s="109"/>
      <c r="R97" s="109"/>
      <c r="S97" s="109"/>
      <c r="T97" s="109"/>
      <c r="U97" s="109"/>
      <c r="V97" s="109"/>
      <c r="W97" s="109"/>
      <c r="X97" s="109"/>
      <c r="Y97" s="109"/>
      <c r="Z97" s="109"/>
      <c r="AA97" s="109"/>
      <c r="AB97" s="109"/>
      <c r="AC97" s="109"/>
      <c r="AD97" s="109"/>
      <c r="AE97" s="109"/>
      <c r="AF97" s="157"/>
      <c r="AG97" s="109"/>
      <c r="AH97" s="109"/>
      <c r="AI97" s="109"/>
      <c r="AJ97" s="109"/>
      <c r="AK97" s="109"/>
      <c r="AL97" s="109"/>
      <c r="AM97" s="109"/>
      <c r="AN97" s="109"/>
      <c r="AO97" s="109"/>
      <c r="AP97" s="109"/>
      <c r="AQ97" s="109"/>
      <c r="AR97" s="109"/>
      <c r="AS97" s="109"/>
      <c r="AT97" s="109">
        <v>0</v>
      </c>
      <c r="AU97" s="109"/>
      <c r="AV97" s="109"/>
      <c r="AW97" s="109"/>
      <c r="AX97" s="109"/>
      <c r="AY97" s="109"/>
      <c r="AZ97" s="109"/>
      <c r="BA97" s="109"/>
      <c r="BB97" s="109"/>
      <c r="BC97" s="109"/>
      <c r="BD97" s="109"/>
      <c r="BE97" s="109"/>
      <c r="BF97" s="109"/>
      <c r="BG97" s="3"/>
    </row>
    <row r="98" spans="1:62">
      <c r="A98" s="774">
        <v>5</v>
      </c>
      <c r="B98" s="207" t="s">
        <v>988</v>
      </c>
      <c r="C98" s="771">
        <f>SUM(C100:C110)</f>
        <v>8500000</v>
      </c>
      <c r="D98" s="771">
        <f>SUM(D100:D110)</f>
        <v>0</v>
      </c>
      <c r="E98" s="771">
        <f>SUM(E100:E110)</f>
        <v>61000000</v>
      </c>
      <c r="F98" s="771">
        <f>SUM(F100:F110)</f>
        <v>69500000</v>
      </c>
      <c r="G98" s="771">
        <v>3792295.79</v>
      </c>
      <c r="H98" s="771">
        <f>SUM(H101:H110)</f>
        <v>2262098.63</v>
      </c>
      <c r="I98" s="285">
        <f>SUM(I101:I109)</f>
        <v>1189040.3500000001</v>
      </c>
      <c r="J98" s="771">
        <f>SUM(J101:J109)</f>
        <v>0</v>
      </c>
      <c r="K98" s="771">
        <f>SUM(K101:K110)</f>
        <v>3451138.98</v>
      </c>
      <c r="L98" s="771">
        <f t="shared" ref="L98:Q98" si="46">SUM(L100:L110)</f>
        <v>7243434.7700000005</v>
      </c>
      <c r="M98" s="771">
        <f t="shared" si="46"/>
        <v>7243434.7700000005</v>
      </c>
      <c r="N98" s="771">
        <f>SUM(N100:N110)</f>
        <v>0</v>
      </c>
      <c r="O98" s="771">
        <f t="shared" si="46"/>
        <v>62256565.229999997</v>
      </c>
      <c r="P98" s="771">
        <f t="shared" si="46"/>
        <v>62256565.229999997</v>
      </c>
      <c r="Q98" s="771">
        <f t="shared" si="46"/>
        <v>62256565.229999997</v>
      </c>
      <c r="R98" s="771">
        <f>SUM(R101:R109)</f>
        <v>0</v>
      </c>
      <c r="S98" s="771">
        <f>SUM(S101:S109)</f>
        <v>-1000000</v>
      </c>
      <c r="T98" s="771">
        <f>SUM(T100:T110)</f>
        <v>0</v>
      </c>
      <c r="U98" s="771">
        <f>SUM(U100:U110)</f>
        <v>0</v>
      </c>
      <c r="V98" s="771">
        <f>SUM(V101:V111)</f>
        <v>0</v>
      </c>
      <c r="W98" s="771">
        <f>SUM(W101:W109)</f>
        <v>62000000</v>
      </c>
      <c r="X98" s="771">
        <f>SUM(X100:X110)</f>
        <v>0</v>
      </c>
      <c r="Y98" s="771">
        <f>SUM(Y101:Y109)</f>
        <v>0</v>
      </c>
      <c r="Z98" s="771">
        <f t="shared" ref="Z98:AB98" si="47">SUM(Z101:Z109)</f>
        <v>0</v>
      </c>
      <c r="AA98" s="771">
        <f t="shared" si="47"/>
        <v>0</v>
      </c>
      <c r="AB98" s="771">
        <f t="shared" si="47"/>
        <v>0</v>
      </c>
      <c r="AC98" s="771">
        <f>SUM(AC100:AC110)</f>
        <v>0</v>
      </c>
      <c r="AD98" s="771">
        <f t="shared" ref="AD98:AQ98" si="48">SUM(AD100:AD109)</f>
        <v>0</v>
      </c>
      <c r="AE98" s="771">
        <f t="shared" si="48"/>
        <v>0</v>
      </c>
      <c r="AF98" s="285">
        <f t="shared" si="48"/>
        <v>0</v>
      </c>
      <c r="AG98" s="771">
        <f t="shared" si="48"/>
        <v>0</v>
      </c>
      <c r="AH98" s="771">
        <f t="shared" si="48"/>
        <v>0</v>
      </c>
      <c r="AI98" s="771">
        <f t="shared" si="48"/>
        <v>0</v>
      </c>
      <c r="AJ98" s="771">
        <f t="shared" si="48"/>
        <v>0</v>
      </c>
      <c r="AK98" s="771">
        <f t="shared" si="48"/>
        <v>0</v>
      </c>
      <c r="AL98" s="771">
        <f t="shared" si="48"/>
        <v>0</v>
      </c>
      <c r="AM98" s="771">
        <f t="shared" si="48"/>
        <v>0</v>
      </c>
      <c r="AN98" s="771">
        <f t="shared" si="48"/>
        <v>0</v>
      </c>
      <c r="AO98" s="771">
        <f t="shared" si="48"/>
        <v>0</v>
      </c>
      <c r="AP98" s="771">
        <f t="shared" si="48"/>
        <v>0</v>
      </c>
      <c r="AQ98" s="771">
        <f t="shared" si="48"/>
        <v>0</v>
      </c>
      <c r="AR98" s="771">
        <f>SUM(AR100:AR110)</f>
        <v>0</v>
      </c>
      <c r="AS98" s="771">
        <f>SUM(AS100:AS110)</f>
        <v>61000000</v>
      </c>
      <c r="AT98" s="771">
        <v>0</v>
      </c>
      <c r="AU98" s="771">
        <f t="shared" ref="AU98:BG98" si="49">SUM(AU101:AU109)</f>
        <v>0</v>
      </c>
      <c r="AV98" s="771">
        <f t="shared" si="49"/>
        <v>0</v>
      </c>
      <c r="AW98" s="771">
        <f t="shared" si="49"/>
        <v>0</v>
      </c>
      <c r="AX98" s="771">
        <f t="shared" si="49"/>
        <v>0</v>
      </c>
      <c r="AY98" s="771">
        <f t="shared" si="49"/>
        <v>0</v>
      </c>
      <c r="AZ98" s="771">
        <f t="shared" si="49"/>
        <v>0</v>
      </c>
      <c r="BA98" s="771">
        <f t="shared" si="49"/>
        <v>0</v>
      </c>
      <c r="BB98" s="771">
        <f t="shared" si="49"/>
        <v>0</v>
      </c>
      <c r="BC98" s="771">
        <f t="shared" si="49"/>
        <v>0</v>
      </c>
      <c r="BD98" s="771">
        <f t="shared" si="49"/>
        <v>0</v>
      </c>
      <c r="BE98" s="771">
        <f t="shared" si="49"/>
        <v>0</v>
      </c>
      <c r="BF98" s="771">
        <f t="shared" si="49"/>
        <v>0</v>
      </c>
      <c r="BG98" s="771">
        <f t="shared" si="49"/>
        <v>0</v>
      </c>
    </row>
    <row r="99" spans="1:62">
      <c r="A99" s="291"/>
      <c r="B99" s="1"/>
      <c r="C99" s="3"/>
      <c r="D99" s="3"/>
      <c r="E99" s="3"/>
      <c r="F99" s="3"/>
      <c r="G99" s="109"/>
      <c r="H99" s="109"/>
      <c r="J99" s="109"/>
      <c r="K99" s="109"/>
      <c r="L99" s="109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286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>
        <v>0</v>
      </c>
      <c r="AU99" s="3"/>
      <c r="AV99" s="3"/>
      <c r="AW99" s="3"/>
      <c r="AX99" s="3"/>
      <c r="AY99" s="3"/>
      <c r="AZ99" s="3"/>
      <c r="BA99" s="3"/>
      <c r="BB99" s="3"/>
      <c r="BC99" s="3"/>
      <c r="BD99" s="3"/>
      <c r="BE99" s="3"/>
      <c r="BF99" s="3"/>
      <c r="BG99" s="3"/>
    </row>
    <row r="100" spans="1:62" s="1" customFormat="1">
      <c r="A100" s="229" t="s">
        <v>83</v>
      </c>
      <c r="B100" s="227" t="s">
        <v>989</v>
      </c>
      <c r="C100" s="109"/>
      <c r="D100" s="109">
        <f t="shared" ref="D100:D110" si="50">+BG100</f>
        <v>0</v>
      </c>
      <c r="E100" s="109">
        <f t="shared" ref="E100:E110" si="51">+AS100+AY100</f>
        <v>0</v>
      </c>
      <c r="F100" s="109">
        <f t="shared" ref="F100:F110" si="52">+C100+D100+E100</f>
        <v>0</v>
      </c>
      <c r="G100" s="109">
        <v>0</v>
      </c>
      <c r="H100" s="109">
        <f>'CK GASTOS OSN PD MES 1'!CB123</f>
        <v>0</v>
      </c>
      <c r="I100" s="109">
        <f>'CK GASTOS OSN PD MES 2'!CB127</f>
        <v>0</v>
      </c>
      <c r="J100" s="109">
        <f>'CK GASTOS OSN PD MES 3'!CB137</f>
        <v>0</v>
      </c>
      <c r="K100" s="109">
        <f t="shared" ref="K100:K110" si="53">SUM(H100:J100)</f>
        <v>0</v>
      </c>
      <c r="L100" s="109">
        <f t="shared" ref="L100:L110" si="54">+K100+G100</f>
        <v>0</v>
      </c>
      <c r="M100" s="109">
        <f>+'Cert.OSN PD'!CA305</f>
        <v>0</v>
      </c>
      <c r="N100" s="109">
        <f t="shared" ref="N100:N110" si="55">IF(M100&gt;0,(L100-M100),0)</f>
        <v>0</v>
      </c>
      <c r="O100" s="753">
        <f t="shared" ref="O100:O110" si="56">F100-L100</f>
        <v>0</v>
      </c>
      <c r="P100" s="753">
        <f t="shared" ref="P100:P110" si="57">F100-M100</f>
        <v>0</v>
      </c>
      <c r="Q100" s="753">
        <f t="shared" ref="Q100:Q110" si="58">IF(N100&gt;0,(F100-L100-N100),(F100-L100+N100))</f>
        <v>0</v>
      </c>
      <c r="R100" s="109"/>
      <c r="S100" s="109"/>
      <c r="T100" s="109"/>
      <c r="U100" s="109"/>
      <c r="V100" s="109"/>
      <c r="W100" s="109"/>
      <c r="X100" s="109"/>
      <c r="Y100" s="109"/>
      <c r="Z100" s="109"/>
      <c r="AA100" s="109"/>
      <c r="AB100" s="109"/>
      <c r="AC100" s="109"/>
      <c r="AD100" s="109"/>
      <c r="AE100" s="109"/>
      <c r="AF100" s="157"/>
      <c r="AG100" s="109"/>
      <c r="AH100" s="109"/>
      <c r="AI100" s="109"/>
      <c r="AJ100" s="109"/>
      <c r="AK100" s="109"/>
      <c r="AL100" s="109"/>
      <c r="AM100" s="109"/>
      <c r="AN100" s="109"/>
      <c r="AO100" s="109"/>
      <c r="AP100" s="109"/>
      <c r="AQ100" s="109"/>
      <c r="AR100" s="109"/>
      <c r="AS100" s="109">
        <f t="shared" ref="AS100:AS110" si="59">SUM(R100:AR100)</f>
        <v>0</v>
      </c>
      <c r="AT100" s="109">
        <v>0</v>
      </c>
      <c r="AU100" s="109"/>
      <c r="AV100" s="109"/>
      <c r="AW100" s="109"/>
      <c r="AX100" s="109"/>
      <c r="AY100" s="109">
        <f t="shared" ref="AY100:AY110" si="60">+AT100+AU100+AV100+AW100+AX100</f>
        <v>0</v>
      </c>
      <c r="AZ100" s="109"/>
      <c r="BA100" s="109"/>
      <c r="BB100" s="109"/>
      <c r="BC100" s="109"/>
      <c r="BD100" s="109"/>
      <c r="BE100" s="109"/>
      <c r="BF100" s="109"/>
      <c r="BG100" s="109">
        <f t="shared" ref="BG100:BG110" si="61">SUM(AZ100:BF100)</f>
        <v>0</v>
      </c>
      <c r="BH100"/>
      <c r="BI100"/>
      <c r="BJ100"/>
    </row>
    <row r="101" spans="1:62" s="1" customFormat="1">
      <c r="A101" s="229" t="s">
        <v>84</v>
      </c>
      <c r="B101" s="227" t="s">
        <v>990</v>
      </c>
      <c r="C101" s="109"/>
      <c r="D101" s="109">
        <f t="shared" si="50"/>
        <v>0</v>
      </c>
      <c r="E101" s="109">
        <f t="shared" si="51"/>
        <v>62000000</v>
      </c>
      <c r="F101" s="109">
        <f t="shared" si="52"/>
        <v>62000000</v>
      </c>
      <c r="G101" s="109">
        <v>0</v>
      </c>
      <c r="H101" s="109">
        <f>'CK GASTOS OSN PD MES 1'!CC123</f>
        <v>0</v>
      </c>
      <c r="I101" s="109">
        <f>'CK GASTOS OSN PD MES 2'!CC127</f>
        <v>0</v>
      </c>
      <c r="J101" s="109">
        <f>'CK GASTOS OSN PD MES 3'!CC137</f>
        <v>0</v>
      </c>
      <c r="K101" s="109">
        <f t="shared" si="53"/>
        <v>0</v>
      </c>
      <c r="L101" s="109">
        <f t="shared" si="54"/>
        <v>0</v>
      </c>
      <c r="M101" s="109">
        <f>+'Cert.OSN PD'!CB305</f>
        <v>0</v>
      </c>
      <c r="N101" s="109">
        <f t="shared" si="55"/>
        <v>0</v>
      </c>
      <c r="O101" s="753">
        <f t="shared" si="56"/>
        <v>62000000</v>
      </c>
      <c r="P101" s="753">
        <f t="shared" si="57"/>
        <v>62000000</v>
      </c>
      <c r="Q101" s="753">
        <f t="shared" si="58"/>
        <v>62000000</v>
      </c>
      <c r="R101" s="109"/>
      <c r="S101" s="109"/>
      <c r="T101" s="109"/>
      <c r="U101" s="109"/>
      <c r="V101" s="109"/>
      <c r="W101" s="109">
        <v>62000000</v>
      </c>
      <c r="X101" s="109"/>
      <c r="Y101" s="109"/>
      <c r="Z101" s="109"/>
      <c r="AA101" s="109"/>
      <c r="AB101" s="109"/>
      <c r="AC101" s="109"/>
      <c r="AD101" s="109"/>
      <c r="AE101" s="109"/>
      <c r="AF101" s="157"/>
      <c r="AG101" s="109"/>
      <c r="AH101" s="109"/>
      <c r="AI101" s="109"/>
      <c r="AJ101" s="109"/>
      <c r="AK101" s="109"/>
      <c r="AL101" s="109"/>
      <c r="AM101" s="109"/>
      <c r="AN101" s="109"/>
      <c r="AO101" s="109"/>
      <c r="AP101" s="109"/>
      <c r="AQ101" s="109"/>
      <c r="AR101" s="109"/>
      <c r="AS101" s="109">
        <f t="shared" si="59"/>
        <v>62000000</v>
      </c>
      <c r="AT101" s="109">
        <v>0</v>
      </c>
      <c r="AU101" s="109"/>
      <c r="AV101" s="109"/>
      <c r="AW101" s="109"/>
      <c r="AX101" s="109"/>
      <c r="AY101" s="109">
        <f t="shared" si="60"/>
        <v>0</v>
      </c>
      <c r="AZ101" s="109"/>
      <c r="BA101" s="109"/>
      <c r="BB101" s="109"/>
      <c r="BC101" s="109"/>
      <c r="BD101" s="109"/>
      <c r="BE101" s="109"/>
      <c r="BF101" s="109"/>
      <c r="BG101" s="109">
        <f t="shared" si="61"/>
        <v>0</v>
      </c>
      <c r="BH101"/>
      <c r="BI101"/>
      <c r="BJ101"/>
    </row>
    <row r="102" spans="1:62">
      <c r="A102" s="229" t="s">
        <v>85</v>
      </c>
      <c r="B102" s="227" t="s">
        <v>991</v>
      </c>
      <c r="C102" s="109"/>
      <c r="D102" s="109">
        <f t="shared" si="50"/>
        <v>0</v>
      </c>
      <c r="E102" s="109">
        <f t="shared" si="51"/>
        <v>0</v>
      </c>
      <c r="F102" s="109">
        <f t="shared" si="52"/>
        <v>0</v>
      </c>
      <c r="G102" s="109">
        <v>0</v>
      </c>
      <c r="H102" s="109">
        <f>'CK GASTOS OSN PD MES 1'!CD123</f>
        <v>0</v>
      </c>
      <c r="I102" s="109">
        <f>'CK GASTOS OSN PD MES 2'!CD127</f>
        <v>0</v>
      </c>
      <c r="J102" s="109">
        <f>'CK GASTOS OSN PD MES 3'!CD137</f>
        <v>0</v>
      </c>
      <c r="K102" s="109">
        <f t="shared" si="53"/>
        <v>0</v>
      </c>
      <c r="L102" s="109">
        <f t="shared" si="54"/>
        <v>0</v>
      </c>
      <c r="M102" s="109">
        <f>+'Cert.OSN PD'!CC305</f>
        <v>0</v>
      </c>
      <c r="N102" s="109">
        <f t="shared" si="55"/>
        <v>0</v>
      </c>
      <c r="O102" s="753">
        <f t="shared" si="56"/>
        <v>0</v>
      </c>
      <c r="P102" s="753">
        <f t="shared" si="57"/>
        <v>0</v>
      </c>
      <c r="Q102" s="753">
        <f t="shared" si="58"/>
        <v>0</v>
      </c>
      <c r="R102" s="109"/>
      <c r="S102" s="109"/>
      <c r="T102" s="109"/>
      <c r="U102" s="109"/>
      <c r="V102" s="109"/>
      <c r="W102" s="109"/>
      <c r="X102" s="109"/>
      <c r="Y102" s="109"/>
      <c r="Z102" s="109"/>
      <c r="AA102" s="109"/>
      <c r="AB102" s="109"/>
      <c r="AC102" s="109"/>
      <c r="AD102" s="109"/>
      <c r="AE102" s="109"/>
      <c r="AF102" s="157"/>
      <c r="AG102" s="109"/>
      <c r="AH102" s="109"/>
      <c r="AI102" s="109"/>
      <c r="AJ102" s="109"/>
      <c r="AK102" s="109"/>
      <c r="AL102" s="109"/>
      <c r="AM102" s="109"/>
      <c r="AN102" s="109"/>
      <c r="AO102" s="109"/>
      <c r="AP102" s="109"/>
      <c r="AQ102" s="109"/>
      <c r="AR102" s="109"/>
      <c r="AS102" s="109">
        <f t="shared" si="59"/>
        <v>0</v>
      </c>
      <c r="AT102" s="109">
        <v>0</v>
      </c>
      <c r="AU102" s="109"/>
      <c r="AV102" s="109"/>
      <c r="AW102" s="109"/>
      <c r="AX102" s="109"/>
      <c r="AY102" s="109">
        <f t="shared" si="60"/>
        <v>0</v>
      </c>
      <c r="AZ102" s="109"/>
      <c r="BA102" s="109"/>
      <c r="BB102" s="109"/>
      <c r="BC102" s="109"/>
      <c r="BD102" s="109"/>
      <c r="BE102" s="109"/>
      <c r="BF102" s="109"/>
      <c r="BG102" s="109">
        <f t="shared" si="61"/>
        <v>0</v>
      </c>
    </row>
    <row r="103" spans="1:62" s="1" customFormat="1" ht="13.5" customHeight="1">
      <c r="A103" s="229" t="s">
        <v>86</v>
      </c>
      <c r="B103" s="227" t="s">
        <v>992</v>
      </c>
      <c r="C103" s="109">
        <v>1500000</v>
      </c>
      <c r="D103" s="109">
        <f t="shared" si="50"/>
        <v>0</v>
      </c>
      <c r="E103" s="109">
        <f t="shared" si="51"/>
        <v>0</v>
      </c>
      <c r="F103" s="109">
        <f t="shared" si="52"/>
        <v>1500000</v>
      </c>
      <c r="G103" s="109">
        <v>1420402.04</v>
      </c>
      <c r="H103" s="109">
        <f>'CK GASTOS OSN PD MES 1'!CE123</f>
        <v>0</v>
      </c>
      <c r="I103" s="109">
        <f>'CK GASTOS OSN PD MES 2'!CE127</f>
        <v>63521.03</v>
      </c>
      <c r="J103" s="109">
        <f>'CK GASTOS OSN PD MES 3'!CE137</f>
        <v>0</v>
      </c>
      <c r="K103" s="109">
        <f t="shared" si="53"/>
        <v>63521.03</v>
      </c>
      <c r="L103" s="109">
        <f t="shared" si="54"/>
        <v>1483923.07</v>
      </c>
      <c r="M103" s="109">
        <f>+'Cert.OSN PD'!CD305</f>
        <v>1483923.07</v>
      </c>
      <c r="N103" s="109"/>
      <c r="O103" s="753">
        <f t="shared" si="56"/>
        <v>16076.929999999935</v>
      </c>
      <c r="P103" s="753">
        <f t="shared" si="57"/>
        <v>16076.929999999935</v>
      </c>
      <c r="Q103" s="753">
        <f t="shared" si="58"/>
        <v>16076.929999999935</v>
      </c>
      <c r="R103" s="109"/>
      <c r="S103" s="109"/>
      <c r="T103" s="109"/>
      <c r="U103" s="109"/>
      <c r="V103" s="109"/>
      <c r="W103" s="109"/>
      <c r="X103" s="109"/>
      <c r="Y103" s="109"/>
      <c r="Z103" s="109"/>
      <c r="AA103" s="109"/>
      <c r="AB103" s="109"/>
      <c r="AC103" s="109"/>
      <c r="AD103" s="109"/>
      <c r="AE103" s="109"/>
      <c r="AF103" s="157"/>
      <c r="AG103" s="109"/>
      <c r="AH103" s="109"/>
      <c r="AI103" s="109"/>
      <c r="AJ103" s="109"/>
      <c r="AK103" s="109"/>
      <c r="AL103" s="109"/>
      <c r="AM103" s="109"/>
      <c r="AN103" s="109"/>
      <c r="AO103" s="109"/>
      <c r="AP103" s="109"/>
      <c r="AQ103" s="109"/>
      <c r="AR103" s="109"/>
      <c r="AS103" s="109">
        <f t="shared" si="59"/>
        <v>0</v>
      </c>
      <c r="AT103" s="109">
        <v>0</v>
      </c>
      <c r="AU103" s="109"/>
      <c r="AV103" s="109"/>
      <c r="AW103" s="109"/>
      <c r="AX103" s="109"/>
      <c r="AY103" s="109">
        <f t="shared" si="60"/>
        <v>0</v>
      </c>
      <c r="AZ103" s="109"/>
      <c r="BA103" s="109"/>
      <c r="BB103" s="109"/>
      <c r="BC103" s="109"/>
      <c r="BD103" s="109"/>
      <c r="BE103" s="109"/>
      <c r="BF103" s="109"/>
      <c r="BG103" s="109">
        <f t="shared" si="61"/>
        <v>0</v>
      </c>
    </row>
    <row r="104" spans="1:62">
      <c r="A104" s="229" t="s">
        <v>87</v>
      </c>
      <c r="B104" s="227" t="s">
        <v>993</v>
      </c>
      <c r="C104" s="109">
        <v>5000000</v>
      </c>
      <c r="D104" s="109">
        <f t="shared" si="50"/>
        <v>0</v>
      </c>
      <c r="E104" s="109">
        <f t="shared" si="51"/>
        <v>-1000000</v>
      </c>
      <c r="F104" s="109">
        <f t="shared" si="52"/>
        <v>4000000</v>
      </c>
      <c r="G104" s="109">
        <v>533383.75</v>
      </c>
      <c r="H104" s="109">
        <f>'CK GASTOS OSN PD MES 1'!CF$123</f>
        <v>2262098.63</v>
      </c>
      <c r="I104" s="109">
        <f>'CK GASTOS OSN PD MES 2'!CF$127</f>
        <v>1125519.32</v>
      </c>
      <c r="J104" s="109">
        <f>'CK GASTOS OSN PD MES 3'!CF$137</f>
        <v>0</v>
      </c>
      <c r="K104" s="109">
        <f t="shared" si="53"/>
        <v>3387617.95</v>
      </c>
      <c r="L104" s="109">
        <f t="shared" si="54"/>
        <v>3921001.7</v>
      </c>
      <c r="M104" s="109">
        <f>+'Cert.OSN PD'!CE305</f>
        <v>3921001.7</v>
      </c>
      <c r="N104" s="109">
        <f t="shared" si="55"/>
        <v>0</v>
      </c>
      <c r="O104" s="753">
        <f t="shared" si="56"/>
        <v>78998.299999999814</v>
      </c>
      <c r="P104" s="753">
        <f t="shared" si="57"/>
        <v>78998.299999999814</v>
      </c>
      <c r="Q104" s="753">
        <f t="shared" si="58"/>
        <v>78998.299999999814</v>
      </c>
      <c r="R104" s="3"/>
      <c r="S104" s="3">
        <v>-1000000</v>
      </c>
      <c r="T104" s="109"/>
      <c r="U104" s="109"/>
      <c r="V104" s="109"/>
      <c r="W104" s="3"/>
      <c r="X104" s="3"/>
      <c r="Y104" s="3"/>
      <c r="Z104" s="3"/>
      <c r="AA104" s="3"/>
      <c r="AB104" s="3"/>
      <c r="AC104" s="109"/>
      <c r="AD104" s="109"/>
      <c r="AE104" s="109"/>
      <c r="AF104" s="157"/>
      <c r="AG104" s="109"/>
      <c r="AH104" s="109"/>
      <c r="AI104" s="109"/>
      <c r="AJ104" s="109"/>
      <c r="AK104" s="109"/>
      <c r="AL104" s="109"/>
      <c r="AM104" s="109"/>
      <c r="AN104" s="109"/>
      <c r="AO104" s="109"/>
      <c r="AP104" s="109"/>
      <c r="AQ104" s="109"/>
      <c r="AR104" s="109"/>
      <c r="AS104" s="109">
        <f t="shared" si="59"/>
        <v>-1000000</v>
      </c>
      <c r="AT104" s="109">
        <v>0</v>
      </c>
      <c r="AU104" s="3"/>
      <c r="AV104" s="3"/>
      <c r="AW104" s="3"/>
      <c r="AX104" s="3"/>
      <c r="AY104" s="109">
        <f t="shared" si="60"/>
        <v>0</v>
      </c>
      <c r="AZ104" s="3"/>
      <c r="BA104" s="109"/>
      <c r="BB104" s="3"/>
      <c r="BC104" s="3"/>
      <c r="BD104" s="3"/>
      <c r="BE104" s="3"/>
      <c r="BF104" s="109"/>
      <c r="BG104" s="109">
        <f t="shared" si="61"/>
        <v>0</v>
      </c>
      <c r="BH104" s="1"/>
      <c r="BI104" s="1"/>
      <c r="BJ104" s="1"/>
    </row>
    <row r="105" spans="1:62">
      <c r="A105" s="229" t="s">
        <v>88</v>
      </c>
      <c r="B105" s="227" t="s">
        <v>994</v>
      </c>
      <c r="C105" s="109"/>
      <c r="D105" s="109">
        <f t="shared" si="50"/>
        <v>0</v>
      </c>
      <c r="E105" s="109">
        <f t="shared" si="51"/>
        <v>0</v>
      </c>
      <c r="F105" s="109">
        <f t="shared" si="52"/>
        <v>0</v>
      </c>
      <c r="G105" s="109">
        <v>0</v>
      </c>
      <c r="H105" s="109">
        <f>'CK GASTOS OSN PD MES 1'!CG$123</f>
        <v>0</v>
      </c>
      <c r="I105" s="109">
        <f>'CK GASTOS OSN PD MES 2'!CG$127</f>
        <v>0</v>
      </c>
      <c r="J105" s="109">
        <f>'CK GASTOS OSN PD MES 3'!CG$137</f>
        <v>0</v>
      </c>
      <c r="K105" s="109">
        <f t="shared" si="53"/>
        <v>0</v>
      </c>
      <c r="L105" s="109">
        <f t="shared" si="54"/>
        <v>0</v>
      </c>
      <c r="M105" s="109">
        <f>+'Cert.OSN PD'!CF305</f>
        <v>0</v>
      </c>
      <c r="N105" s="109">
        <f t="shared" si="55"/>
        <v>0</v>
      </c>
      <c r="O105" s="753">
        <f t="shared" si="56"/>
        <v>0</v>
      </c>
      <c r="P105" s="753">
        <f t="shared" si="57"/>
        <v>0</v>
      </c>
      <c r="Q105" s="753">
        <f t="shared" si="58"/>
        <v>0</v>
      </c>
      <c r="R105" s="109"/>
      <c r="S105" s="109"/>
      <c r="T105" s="109"/>
      <c r="U105" s="109"/>
      <c r="V105" s="109"/>
      <c r="W105" s="109"/>
      <c r="X105" s="109"/>
      <c r="Y105" s="109"/>
      <c r="Z105" s="109"/>
      <c r="AA105" s="109"/>
      <c r="AB105" s="109"/>
      <c r="AC105" s="109"/>
      <c r="AD105" s="109"/>
      <c r="AE105" s="109"/>
      <c r="AF105" s="157"/>
      <c r="AG105" s="109"/>
      <c r="AH105" s="109"/>
      <c r="AI105" s="109"/>
      <c r="AJ105" s="109"/>
      <c r="AK105" s="109"/>
      <c r="AL105" s="109"/>
      <c r="AM105" s="109"/>
      <c r="AN105" s="109"/>
      <c r="AO105" s="109"/>
      <c r="AP105" s="109"/>
      <c r="AQ105" s="109"/>
      <c r="AR105" s="109"/>
      <c r="AS105" s="109">
        <f t="shared" si="59"/>
        <v>0</v>
      </c>
      <c r="AT105" s="109">
        <v>0</v>
      </c>
      <c r="AU105" s="109"/>
      <c r="AV105" s="109"/>
      <c r="AW105" s="109"/>
      <c r="AX105" s="109"/>
      <c r="AY105" s="109">
        <f t="shared" si="60"/>
        <v>0</v>
      </c>
      <c r="AZ105" s="3"/>
      <c r="BA105" s="3"/>
      <c r="BB105" s="3"/>
      <c r="BC105" s="109"/>
      <c r="BD105" s="109"/>
      <c r="BE105" s="109"/>
      <c r="BF105" s="109"/>
      <c r="BG105" s="109">
        <f t="shared" si="61"/>
        <v>0</v>
      </c>
    </row>
    <row r="106" spans="1:62">
      <c r="A106" s="229" t="s">
        <v>89</v>
      </c>
      <c r="B106" s="778" t="s">
        <v>995</v>
      </c>
      <c r="C106" s="109">
        <v>2000000</v>
      </c>
      <c r="D106" s="109">
        <f t="shared" si="50"/>
        <v>0</v>
      </c>
      <c r="E106" s="109">
        <f t="shared" si="51"/>
        <v>0</v>
      </c>
      <c r="F106" s="109">
        <f t="shared" si="52"/>
        <v>2000000</v>
      </c>
      <c r="G106" s="109">
        <v>1838510</v>
      </c>
      <c r="H106" s="109">
        <f>'CK GASTOS OSN PD MES 1'!CH$123</f>
        <v>0</v>
      </c>
      <c r="I106" s="109">
        <f>'CK GASTOS OSN PD MES 2'!CH$127</f>
        <v>0</v>
      </c>
      <c r="J106" s="109">
        <f>'CK GASTOS OSN PD MES 3'!CH$137</f>
        <v>0</v>
      </c>
      <c r="K106" s="109">
        <f t="shared" si="53"/>
        <v>0</v>
      </c>
      <c r="L106" s="109">
        <f t="shared" si="54"/>
        <v>1838510</v>
      </c>
      <c r="M106" s="109">
        <f>+'Cert.OSN PD'!CG305</f>
        <v>1838510</v>
      </c>
      <c r="N106" s="109">
        <f t="shared" si="55"/>
        <v>0</v>
      </c>
      <c r="O106" s="753">
        <f t="shared" si="56"/>
        <v>161490</v>
      </c>
      <c r="P106" s="753">
        <f t="shared" si="57"/>
        <v>161490</v>
      </c>
      <c r="Q106" s="753">
        <f t="shared" si="58"/>
        <v>161490</v>
      </c>
      <c r="R106" s="109"/>
      <c r="S106" s="109"/>
      <c r="T106" s="109"/>
      <c r="U106" s="109"/>
      <c r="V106" s="109"/>
      <c r="W106" s="109"/>
      <c r="X106" s="109"/>
      <c r="Y106" s="109"/>
      <c r="Z106" s="109"/>
      <c r="AA106" s="109"/>
      <c r="AB106" s="109"/>
      <c r="AC106" s="109"/>
      <c r="AD106" s="109"/>
      <c r="AE106" s="109"/>
      <c r="AF106" s="157"/>
      <c r="AG106" s="109"/>
      <c r="AH106" s="109"/>
      <c r="AI106" s="109"/>
      <c r="AJ106" s="109"/>
      <c r="AK106" s="109"/>
      <c r="AL106" s="109"/>
      <c r="AM106" s="109"/>
      <c r="AN106" s="109"/>
      <c r="AO106" s="109"/>
      <c r="AP106" s="109"/>
      <c r="AQ106" s="109"/>
      <c r="AR106" s="109"/>
      <c r="AS106" s="109">
        <f t="shared" si="59"/>
        <v>0</v>
      </c>
      <c r="AT106" s="109">
        <v>0</v>
      </c>
      <c r="AU106" s="109"/>
      <c r="AV106" s="109"/>
      <c r="AW106" s="109"/>
      <c r="AX106" s="109"/>
      <c r="AY106" s="109">
        <f t="shared" si="60"/>
        <v>0</v>
      </c>
      <c r="AZ106" s="109"/>
      <c r="BA106" s="109"/>
      <c r="BB106" s="109"/>
      <c r="BC106" s="109"/>
      <c r="BD106" s="109"/>
      <c r="BE106" s="109"/>
      <c r="BF106" s="109"/>
      <c r="BG106" s="109">
        <f t="shared" si="61"/>
        <v>0</v>
      </c>
      <c r="BH106" s="1"/>
      <c r="BI106" s="1"/>
      <c r="BJ106" s="1"/>
    </row>
    <row r="107" spans="1:62">
      <c r="A107" s="229" t="s">
        <v>90</v>
      </c>
      <c r="B107" s="227" t="s">
        <v>996</v>
      </c>
      <c r="C107" s="109"/>
      <c r="D107" s="109">
        <f t="shared" si="50"/>
        <v>0</v>
      </c>
      <c r="E107" s="109">
        <f t="shared" si="51"/>
        <v>0</v>
      </c>
      <c r="F107" s="109">
        <f t="shared" si="52"/>
        <v>0</v>
      </c>
      <c r="G107" s="109">
        <v>0</v>
      </c>
      <c r="H107" s="109">
        <f>'CK GASTOS OSN PD MES 1'!CI$123</f>
        <v>0</v>
      </c>
      <c r="I107" s="109">
        <f>'CK GASTOS OSN PD MES 2'!CI$127</f>
        <v>0</v>
      </c>
      <c r="J107" s="109">
        <f>'CK GASTOS OSN PD MES 3'!CI$137</f>
        <v>0</v>
      </c>
      <c r="K107" s="109">
        <f t="shared" si="53"/>
        <v>0</v>
      </c>
      <c r="L107" s="109">
        <f t="shared" si="54"/>
        <v>0</v>
      </c>
      <c r="M107" s="109">
        <f>+'Cert.OSN PD'!CH305</f>
        <v>0</v>
      </c>
      <c r="N107" s="109">
        <f t="shared" si="55"/>
        <v>0</v>
      </c>
      <c r="O107" s="753">
        <f t="shared" si="56"/>
        <v>0</v>
      </c>
      <c r="P107" s="753">
        <f t="shared" si="57"/>
        <v>0</v>
      </c>
      <c r="Q107" s="753">
        <f t="shared" si="58"/>
        <v>0</v>
      </c>
      <c r="R107" s="3"/>
      <c r="S107" s="3"/>
      <c r="T107" s="109"/>
      <c r="U107" s="109"/>
      <c r="V107" s="3"/>
      <c r="W107" s="109"/>
      <c r="X107" s="109"/>
      <c r="Y107" s="3"/>
      <c r="Z107" s="3"/>
      <c r="AA107" s="3"/>
      <c r="AB107" s="3"/>
      <c r="AC107" s="109"/>
      <c r="AD107" s="109"/>
      <c r="AE107" s="109"/>
      <c r="AF107" s="109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109">
        <f t="shared" si="59"/>
        <v>0</v>
      </c>
      <c r="AT107" s="3">
        <v>0</v>
      </c>
      <c r="AU107" s="3"/>
      <c r="AV107" s="3"/>
      <c r="AW107" s="3"/>
      <c r="AX107" s="3"/>
      <c r="AY107" s="109">
        <f t="shared" si="60"/>
        <v>0</v>
      </c>
      <c r="AZ107" s="109"/>
      <c r="BA107" s="3"/>
      <c r="BB107" s="3"/>
      <c r="BC107" s="109"/>
      <c r="BD107" s="109"/>
      <c r="BE107" s="109"/>
      <c r="BF107" s="109"/>
      <c r="BG107" s="109">
        <f t="shared" si="61"/>
        <v>0</v>
      </c>
      <c r="BH107" s="1"/>
      <c r="BI107" s="1"/>
      <c r="BJ107" s="1"/>
    </row>
    <row r="108" spans="1:62">
      <c r="A108" s="229" t="s">
        <v>91</v>
      </c>
      <c r="B108" s="227" t="s">
        <v>997</v>
      </c>
      <c r="C108" s="109"/>
      <c r="D108" s="109">
        <f t="shared" si="50"/>
        <v>0</v>
      </c>
      <c r="E108" s="109">
        <f t="shared" si="51"/>
        <v>0</v>
      </c>
      <c r="F108" s="109">
        <f t="shared" si="52"/>
        <v>0</v>
      </c>
      <c r="G108" s="109">
        <v>0</v>
      </c>
      <c r="H108" s="109">
        <f>'CK GASTOS OSN PD MES 1'!CJ$123</f>
        <v>0</v>
      </c>
      <c r="I108" s="109">
        <f>'CK GASTOS OSN PD MES 2'!CJ$127</f>
        <v>0</v>
      </c>
      <c r="J108" s="109">
        <f>'CK GASTOS OSN PD MES 3'!CJ$137</f>
        <v>0</v>
      </c>
      <c r="K108" s="109">
        <f t="shared" si="53"/>
        <v>0</v>
      </c>
      <c r="L108" s="109">
        <f t="shared" si="54"/>
        <v>0</v>
      </c>
      <c r="M108" s="109">
        <f>+'Cert.OSN PD'!CI305</f>
        <v>0</v>
      </c>
      <c r="N108" s="109">
        <f t="shared" si="55"/>
        <v>0</v>
      </c>
      <c r="O108" s="753">
        <f t="shared" si="56"/>
        <v>0</v>
      </c>
      <c r="P108" s="753">
        <f t="shared" si="57"/>
        <v>0</v>
      </c>
      <c r="Q108" s="753">
        <f t="shared" si="58"/>
        <v>0</v>
      </c>
      <c r="R108" s="3"/>
      <c r="S108" s="3"/>
      <c r="T108" s="109"/>
      <c r="U108" s="109"/>
      <c r="V108" s="109"/>
      <c r="W108" s="109"/>
      <c r="X108" s="109"/>
      <c r="Y108" s="3"/>
      <c r="Z108" s="3"/>
      <c r="AA108" s="3"/>
      <c r="AB108" s="3"/>
      <c r="AC108" s="109"/>
      <c r="AD108" s="109"/>
      <c r="AE108" s="3"/>
      <c r="AF108" s="157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109">
        <f t="shared" si="59"/>
        <v>0</v>
      </c>
      <c r="AT108" s="3">
        <v>0</v>
      </c>
      <c r="AU108" s="3"/>
      <c r="AV108" s="3"/>
      <c r="AW108" s="3"/>
      <c r="AX108" s="3"/>
      <c r="AY108" s="109">
        <f t="shared" si="60"/>
        <v>0</v>
      </c>
      <c r="AZ108" s="109"/>
      <c r="BA108" s="109"/>
      <c r="BB108" s="3"/>
      <c r="BC108" s="109"/>
      <c r="BD108" s="109"/>
      <c r="BE108" s="109"/>
      <c r="BF108" s="109"/>
      <c r="BG108" s="109">
        <f t="shared" si="61"/>
        <v>0</v>
      </c>
    </row>
    <row r="109" spans="1:62">
      <c r="A109" s="229" t="s">
        <v>92</v>
      </c>
      <c r="B109" s="227" t="s">
        <v>998</v>
      </c>
      <c r="C109" s="109"/>
      <c r="D109" s="109">
        <f t="shared" si="50"/>
        <v>0</v>
      </c>
      <c r="E109" s="109">
        <f t="shared" si="51"/>
        <v>0</v>
      </c>
      <c r="F109" s="109">
        <f t="shared" si="52"/>
        <v>0</v>
      </c>
      <c r="G109" s="109">
        <v>0</v>
      </c>
      <c r="H109" s="109">
        <f>'CK GASTOS OSN PD MES 1'!CK$123</f>
        <v>0</v>
      </c>
      <c r="I109" s="109">
        <f>'CK GASTOS OSN PD MES 2'!CK$127</f>
        <v>0</v>
      </c>
      <c r="J109" s="109">
        <f>'CK GASTOS OSN PD MES 3'!CK$137</f>
        <v>0</v>
      </c>
      <c r="K109" s="109">
        <f t="shared" si="53"/>
        <v>0</v>
      </c>
      <c r="L109" s="109">
        <f t="shared" si="54"/>
        <v>0</v>
      </c>
      <c r="M109" s="109">
        <f>+'Cert.OSN PD'!CJ305</f>
        <v>0</v>
      </c>
      <c r="N109" s="109">
        <f t="shared" si="55"/>
        <v>0</v>
      </c>
      <c r="O109" s="753">
        <f t="shared" si="56"/>
        <v>0</v>
      </c>
      <c r="P109" s="753">
        <f t="shared" si="57"/>
        <v>0</v>
      </c>
      <c r="Q109" s="753">
        <f t="shared" si="58"/>
        <v>0</v>
      </c>
      <c r="R109" s="109"/>
      <c r="S109" s="109"/>
      <c r="T109" s="109"/>
      <c r="U109" s="109"/>
      <c r="V109" s="109"/>
      <c r="W109" s="109"/>
      <c r="X109" s="109"/>
      <c r="Y109" s="109"/>
      <c r="Z109" s="109"/>
      <c r="AA109" s="109"/>
      <c r="AB109" s="109"/>
      <c r="AC109" s="109"/>
      <c r="AD109" s="109"/>
      <c r="AE109" s="109"/>
      <c r="AF109" s="157"/>
      <c r="AG109" s="109"/>
      <c r="AH109" s="109"/>
      <c r="AI109" s="109"/>
      <c r="AJ109" s="109"/>
      <c r="AK109" s="109"/>
      <c r="AL109" s="109"/>
      <c r="AM109" s="109"/>
      <c r="AN109" s="109"/>
      <c r="AO109" s="109"/>
      <c r="AP109" s="109"/>
      <c r="AQ109" s="109"/>
      <c r="AR109" s="109"/>
      <c r="AS109" s="109">
        <f t="shared" si="59"/>
        <v>0</v>
      </c>
      <c r="AT109" s="109">
        <v>0</v>
      </c>
      <c r="AU109" s="109"/>
      <c r="AV109" s="109"/>
      <c r="AW109" s="109"/>
      <c r="AX109" s="109"/>
      <c r="AY109" s="109">
        <f t="shared" si="60"/>
        <v>0</v>
      </c>
      <c r="AZ109" s="109"/>
      <c r="BA109" s="109"/>
      <c r="BB109" s="109"/>
      <c r="BC109" s="109"/>
      <c r="BD109" s="109"/>
      <c r="BE109" s="109"/>
      <c r="BF109" s="109"/>
      <c r="BG109" s="109">
        <f t="shared" si="61"/>
        <v>0</v>
      </c>
    </row>
    <row r="110" spans="1:62">
      <c r="A110" s="229" t="s">
        <v>93</v>
      </c>
      <c r="B110" s="227" t="s">
        <v>999</v>
      </c>
      <c r="C110" s="109"/>
      <c r="D110" s="109">
        <f t="shared" si="50"/>
        <v>0</v>
      </c>
      <c r="E110" s="109">
        <f t="shared" si="51"/>
        <v>0</v>
      </c>
      <c r="F110" s="109">
        <f t="shared" si="52"/>
        <v>0</v>
      </c>
      <c r="G110" s="109">
        <v>0</v>
      </c>
      <c r="H110" s="109">
        <f>'CK GASTOS OSN PD MES 1'!CL$123</f>
        <v>0</v>
      </c>
      <c r="I110" s="109">
        <f>'CK GASTOS OSN PD MES 2'!CL$127</f>
        <v>0</v>
      </c>
      <c r="J110" s="109">
        <f>'CK GASTOS OSN PD MES 3'!CL$137</f>
        <v>0</v>
      </c>
      <c r="K110" s="109">
        <f t="shared" si="53"/>
        <v>0</v>
      </c>
      <c r="L110" s="109">
        <f t="shared" si="54"/>
        <v>0</v>
      </c>
      <c r="M110" s="109">
        <f>+'Cert.OSN PD'!CK305</f>
        <v>0</v>
      </c>
      <c r="N110" s="109">
        <f t="shared" si="55"/>
        <v>0</v>
      </c>
      <c r="O110" s="753">
        <f t="shared" si="56"/>
        <v>0</v>
      </c>
      <c r="P110" s="753">
        <f t="shared" si="57"/>
        <v>0</v>
      </c>
      <c r="Q110" s="753">
        <f t="shared" si="58"/>
        <v>0</v>
      </c>
      <c r="R110" s="109"/>
      <c r="S110" s="109"/>
      <c r="T110" s="109"/>
      <c r="U110" s="109"/>
      <c r="V110" s="109"/>
      <c r="W110" s="109"/>
      <c r="X110" s="109"/>
      <c r="Y110" s="109"/>
      <c r="Z110" s="109"/>
      <c r="AA110" s="109"/>
      <c r="AB110" s="109"/>
      <c r="AC110" s="109"/>
      <c r="AD110" s="109"/>
      <c r="AE110" s="109"/>
      <c r="AF110" s="157"/>
      <c r="AG110" s="109"/>
      <c r="AH110" s="109"/>
      <c r="AI110" s="109"/>
      <c r="AJ110" s="109"/>
      <c r="AK110" s="109"/>
      <c r="AL110" s="109"/>
      <c r="AM110" s="109"/>
      <c r="AN110" s="109"/>
      <c r="AO110" s="109"/>
      <c r="AP110" s="109"/>
      <c r="AQ110" s="109"/>
      <c r="AR110" s="109"/>
      <c r="AS110" s="109">
        <f t="shared" si="59"/>
        <v>0</v>
      </c>
      <c r="AT110" s="109">
        <v>0</v>
      </c>
      <c r="AU110" s="109"/>
      <c r="AV110" s="109"/>
      <c r="AW110" s="109"/>
      <c r="AX110" s="109"/>
      <c r="AY110" s="109">
        <f t="shared" si="60"/>
        <v>0</v>
      </c>
      <c r="AZ110" s="109"/>
      <c r="BA110" s="109"/>
      <c r="BB110" s="109"/>
      <c r="BC110" s="109"/>
      <c r="BD110" s="109"/>
      <c r="BE110" s="109"/>
      <c r="BF110" s="109"/>
      <c r="BG110" s="109">
        <f t="shared" si="61"/>
        <v>0</v>
      </c>
    </row>
    <row r="111" spans="1:62">
      <c r="A111" s="229"/>
      <c r="B111" s="227"/>
      <c r="C111" s="109"/>
      <c r="D111" s="109"/>
      <c r="E111" s="109"/>
      <c r="F111" s="109"/>
      <c r="G111" s="109"/>
      <c r="H111" s="109"/>
      <c r="J111" s="109"/>
      <c r="K111" s="109"/>
      <c r="L111" s="109"/>
      <c r="M111" s="109"/>
      <c r="N111" s="109"/>
      <c r="R111" s="109"/>
      <c r="S111" s="109"/>
      <c r="T111" s="109"/>
      <c r="U111" s="109"/>
      <c r="V111" s="109"/>
      <c r="W111" s="109"/>
      <c r="X111" s="109"/>
      <c r="Y111" s="109"/>
      <c r="Z111" s="109"/>
      <c r="AA111" s="109"/>
      <c r="AB111" s="109"/>
      <c r="AC111" s="109"/>
      <c r="AD111" s="109"/>
      <c r="AE111" s="109"/>
      <c r="AF111" s="157"/>
      <c r="AG111" s="109"/>
      <c r="AH111" s="109"/>
      <c r="AI111" s="109"/>
      <c r="AJ111" s="109"/>
      <c r="AK111" s="109"/>
      <c r="AL111" s="109"/>
      <c r="AM111" s="109"/>
      <c r="AN111" s="109"/>
      <c r="AO111" s="109"/>
      <c r="AP111" s="109"/>
      <c r="AQ111" s="109"/>
      <c r="AR111" s="109"/>
      <c r="AS111" s="109"/>
      <c r="AT111" s="109">
        <v>0</v>
      </c>
      <c r="AU111" s="109"/>
      <c r="AV111" s="109"/>
      <c r="AW111" s="109"/>
      <c r="AX111" s="109"/>
      <c r="AY111" s="109"/>
      <c r="AZ111" s="109"/>
      <c r="BA111" s="109"/>
      <c r="BB111" s="109"/>
      <c r="BC111" s="109"/>
      <c r="BD111" s="109"/>
      <c r="BE111" s="109"/>
      <c r="BF111" s="109"/>
      <c r="BG111" s="3"/>
    </row>
    <row r="112" spans="1:62" ht="13.5" customHeight="1">
      <c r="A112" s="774" t="s">
        <v>1000</v>
      </c>
      <c r="B112" s="207" t="s">
        <v>1001</v>
      </c>
      <c r="C112" s="771">
        <f>SUM(C114:C123)</f>
        <v>115697162</v>
      </c>
      <c r="D112" s="771">
        <f>SUM(D114:D120)</f>
        <v>0</v>
      </c>
      <c r="E112" s="771">
        <f t="shared" ref="E112:K112" si="62">SUM(E114:E123)</f>
        <v>-11582704</v>
      </c>
      <c r="F112" s="771">
        <f t="shared" si="62"/>
        <v>104114458</v>
      </c>
      <c r="G112" s="771">
        <v>81584910.230000004</v>
      </c>
      <c r="H112" s="771">
        <f t="shared" si="62"/>
        <v>1790953.38</v>
      </c>
      <c r="I112" s="285">
        <f t="shared" si="62"/>
        <v>1828149.92</v>
      </c>
      <c r="J112" s="771">
        <f t="shared" si="62"/>
        <v>1643270.8</v>
      </c>
      <c r="K112" s="771">
        <f t="shared" si="62"/>
        <v>5262374.0999999996</v>
      </c>
      <c r="L112" s="771">
        <f>SUM(L114:L123)</f>
        <v>86847284.329999998</v>
      </c>
      <c r="M112" s="771">
        <f>SUM(M114:M122)</f>
        <v>64922131.660000004</v>
      </c>
      <c r="N112" s="771">
        <f>SUM(N114:N122)</f>
        <v>0</v>
      </c>
      <c r="O112" s="771">
        <f>SUM(O114:O123)</f>
        <v>17267173.669999998</v>
      </c>
      <c r="P112" s="771">
        <f>SUM(P114:P123)</f>
        <v>39192326.339999996</v>
      </c>
      <c r="Q112" s="771">
        <f>SUM(Q114:Q123)</f>
        <v>17267173.669999998</v>
      </c>
      <c r="R112" s="771">
        <f>SUM(R114:R120)</f>
        <v>0</v>
      </c>
      <c r="S112" s="771">
        <f>SUM(S114:S123)</f>
        <v>0</v>
      </c>
      <c r="T112" s="771">
        <f>SUM(T114:T122)</f>
        <v>0</v>
      </c>
      <c r="U112" s="771">
        <f>SUM(U114:U124)</f>
        <v>0</v>
      </c>
      <c r="V112" s="771">
        <f>SUM(V114:V123)</f>
        <v>-10182400</v>
      </c>
      <c r="W112" s="771">
        <f>SUM(W114:W120)</f>
        <v>-1117500</v>
      </c>
      <c r="X112" s="771">
        <f t="shared" ref="X112:AR112" si="63">SUM(X114:X120)</f>
        <v>-282804</v>
      </c>
      <c r="Y112" s="771">
        <f>SUM(Y114:Y120)</f>
        <v>0</v>
      </c>
      <c r="Z112" s="771">
        <f t="shared" si="63"/>
        <v>0</v>
      </c>
      <c r="AA112" s="771">
        <f>SUM(AA114:AA123)</f>
        <v>0</v>
      </c>
      <c r="AB112" s="771">
        <f t="shared" si="63"/>
        <v>0</v>
      </c>
      <c r="AC112" s="771">
        <f t="shared" si="63"/>
        <v>0</v>
      </c>
      <c r="AD112" s="771">
        <f>SUM(AD114:AD120)</f>
        <v>0</v>
      </c>
      <c r="AE112" s="771">
        <f>SUM(AE114:AE123)</f>
        <v>0</v>
      </c>
      <c r="AF112" s="285">
        <f t="shared" si="63"/>
        <v>0</v>
      </c>
      <c r="AG112" s="771">
        <f t="shared" si="63"/>
        <v>0</v>
      </c>
      <c r="AH112" s="771">
        <f t="shared" si="63"/>
        <v>0</v>
      </c>
      <c r="AI112" s="771">
        <f t="shared" si="63"/>
        <v>0</v>
      </c>
      <c r="AJ112" s="771">
        <f t="shared" si="63"/>
        <v>0</v>
      </c>
      <c r="AK112" s="771">
        <f t="shared" si="63"/>
        <v>0</v>
      </c>
      <c r="AL112" s="771">
        <f t="shared" si="63"/>
        <v>0</v>
      </c>
      <c r="AM112" s="771">
        <f t="shared" si="63"/>
        <v>0</v>
      </c>
      <c r="AN112" s="771">
        <f t="shared" si="63"/>
        <v>0</v>
      </c>
      <c r="AO112" s="771">
        <f t="shared" si="63"/>
        <v>0</v>
      </c>
      <c r="AP112" s="771">
        <f t="shared" si="63"/>
        <v>0</v>
      </c>
      <c r="AQ112" s="771">
        <f t="shared" si="63"/>
        <v>0</v>
      </c>
      <c r="AR112" s="771">
        <f t="shared" si="63"/>
        <v>0</v>
      </c>
      <c r="AS112" s="771">
        <f>SUM(AS114:AS123)</f>
        <v>-11582704</v>
      </c>
      <c r="AT112" s="771">
        <v>0</v>
      </c>
      <c r="AU112" s="771">
        <f t="shared" ref="AU112:BG112" si="64">SUM(AU114:AU120)</f>
        <v>0</v>
      </c>
      <c r="AV112" s="771">
        <f t="shared" si="64"/>
        <v>0</v>
      </c>
      <c r="AW112" s="771">
        <f t="shared" si="64"/>
        <v>0</v>
      </c>
      <c r="AX112" s="771">
        <f t="shared" si="64"/>
        <v>0</v>
      </c>
      <c r="AY112" s="771">
        <f t="shared" si="64"/>
        <v>0</v>
      </c>
      <c r="AZ112" s="771">
        <f t="shared" si="64"/>
        <v>0</v>
      </c>
      <c r="BA112" s="771">
        <f t="shared" si="64"/>
        <v>0</v>
      </c>
      <c r="BB112" s="771">
        <f t="shared" si="64"/>
        <v>0</v>
      </c>
      <c r="BC112" s="771">
        <f t="shared" si="64"/>
        <v>0</v>
      </c>
      <c r="BD112" s="771">
        <f t="shared" si="64"/>
        <v>0</v>
      </c>
      <c r="BE112" s="771">
        <f t="shared" si="64"/>
        <v>0</v>
      </c>
      <c r="BF112" s="771">
        <f t="shared" si="64"/>
        <v>0</v>
      </c>
      <c r="BG112" s="771">
        <f t="shared" si="64"/>
        <v>0</v>
      </c>
    </row>
    <row r="113" spans="1:62" ht="13.5" customHeight="1">
      <c r="A113" s="291"/>
      <c r="B113" s="1"/>
      <c r="C113" s="3"/>
      <c r="D113" s="3"/>
      <c r="E113" s="3"/>
      <c r="F113" s="3"/>
      <c r="G113" s="109"/>
      <c r="H113" s="109"/>
      <c r="J113" s="109"/>
      <c r="K113" s="109"/>
      <c r="L113" s="109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286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>
        <v>0</v>
      </c>
      <c r="AU113" s="3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</row>
    <row r="114" spans="1:62" ht="12.75" customHeight="1">
      <c r="A114" s="229" t="s">
        <v>94</v>
      </c>
      <c r="B114" s="778" t="s">
        <v>1002</v>
      </c>
      <c r="C114" s="109"/>
      <c r="D114" s="109">
        <f t="shared" ref="D114:D123" si="65">+BG114</f>
        <v>0</v>
      </c>
      <c r="E114" s="109">
        <f t="shared" ref="E114:E123" si="66">+AS114+AY114</f>
        <v>0</v>
      </c>
      <c r="F114" s="109">
        <f t="shared" ref="F114:F123" si="67">+C114+D114+E114</f>
        <v>0</v>
      </c>
      <c r="G114" s="109">
        <v>0</v>
      </c>
      <c r="H114" s="109">
        <f>'CK GASTOS OSN PD MES 1'!CM$123</f>
        <v>0</v>
      </c>
      <c r="I114" s="109">
        <f>'CK GASTOS OSN PD MES 2'!CM$127</f>
        <v>0</v>
      </c>
      <c r="J114" s="109">
        <f>'CK GASTOS OSN PD MES 3'!CM$137</f>
        <v>0</v>
      </c>
      <c r="K114" s="109">
        <f t="shared" ref="K114:K123" si="68">SUM(H114:J114)</f>
        <v>0</v>
      </c>
      <c r="L114" s="109">
        <f t="shared" ref="L114:L123" si="69">+K114+G114</f>
        <v>0</v>
      </c>
      <c r="M114" s="109">
        <f>+'Cert.OSN PD'!CL305</f>
        <v>0</v>
      </c>
      <c r="N114" s="109">
        <f t="shared" ref="N114:N123" si="70">IF(M114&gt;0,(L114-M114),0)</f>
        <v>0</v>
      </c>
      <c r="O114" s="753">
        <f t="shared" ref="O114:O123" si="71">F114-L114</f>
        <v>0</v>
      </c>
      <c r="P114" s="753">
        <f t="shared" ref="P114:P123" si="72">F114-M114</f>
        <v>0</v>
      </c>
      <c r="Q114" s="753">
        <f t="shared" ref="Q114:Q123" si="73">IF(N114&gt;0,(F114-L114-N114),(F114-L114+N114))</f>
        <v>0</v>
      </c>
      <c r="R114" s="109"/>
      <c r="S114" s="109"/>
      <c r="T114" s="109"/>
      <c r="U114" s="109"/>
      <c r="V114" s="109"/>
      <c r="W114" s="109"/>
      <c r="X114" s="109"/>
      <c r="Y114" s="109"/>
      <c r="Z114" s="109"/>
      <c r="AA114" s="109"/>
      <c r="AB114" s="109"/>
      <c r="AC114" s="109"/>
      <c r="AD114" s="109"/>
      <c r="AE114" s="109"/>
      <c r="AF114" s="244"/>
      <c r="AG114" s="109"/>
      <c r="AH114" s="109"/>
      <c r="AI114" s="109"/>
      <c r="AJ114" s="109"/>
      <c r="AK114" s="109"/>
      <c r="AL114" s="109"/>
      <c r="AM114" s="109"/>
      <c r="AN114" s="109"/>
      <c r="AO114" s="109"/>
      <c r="AP114" s="109"/>
      <c r="AQ114" s="109"/>
      <c r="AR114" s="109"/>
      <c r="AS114" s="109">
        <f t="shared" ref="AS114:AS124" si="74">SUM(R114:AR114)</f>
        <v>0</v>
      </c>
      <c r="AT114" s="109">
        <v>0</v>
      </c>
      <c r="AU114" s="109"/>
      <c r="AV114" s="109"/>
      <c r="AW114" s="109"/>
      <c r="AX114" s="109"/>
      <c r="AY114" s="109">
        <f>+AT114+AU114+AV114+AW114+AX114</f>
        <v>0</v>
      </c>
      <c r="AZ114" s="109"/>
      <c r="BA114" s="109"/>
      <c r="BB114" s="109"/>
      <c r="BC114" s="109"/>
      <c r="BD114" s="109"/>
      <c r="BE114" s="109"/>
      <c r="BF114" s="109"/>
      <c r="BG114" s="109">
        <f t="shared" ref="BG114:BG123" si="75">SUM(AZ114:BF114)</f>
        <v>0</v>
      </c>
    </row>
    <row r="115" spans="1:62" ht="23.4" customHeight="1">
      <c r="A115" s="229" t="s">
        <v>1003</v>
      </c>
      <c r="B115" s="778" t="s">
        <v>1004</v>
      </c>
      <c r="C115" s="109">
        <v>16473926</v>
      </c>
      <c r="D115" s="109">
        <f t="shared" si="65"/>
        <v>0</v>
      </c>
      <c r="E115" s="109">
        <f t="shared" si="66"/>
        <v>-1701357</v>
      </c>
      <c r="F115" s="109">
        <f t="shared" si="67"/>
        <v>14772569</v>
      </c>
      <c r="G115" s="109">
        <v>9480882.3399999999</v>
      </c>
      <c r="H115" s="109">
        <f>+'CK GASTOS OSN PD MES 1'!CN123</f>
        <v>1059609.33</v>
      </c>
      <c r="I115" s="109">
        <f>+'CK GASTOS OSN PD MES 2'!CN127</f>
        <v>1186850.6599999999</v>
      </c>
      <c r="J115" s="109">
        <f>+'CK GASTOS OSN PD MES 3'!CN137</f>
        <v>1202673.01</v>
      </c>
      <c r="K115" s="109">
        <f>SUM(H115:J115)</f>
        <v>3449133</v>
      </c>
      <c r="L115" s="109">
        <f t="shared" si="69"/>
        <v>12930015.34</v>
      </c>
      <c r="M115" s="109">
        <f>+'Cert.OSN PD'!CM305</f>
        <v>0</v>
      </c>
      <c r="N115" s="109">
        <f t="shared" si="70"/>
        <v>0</v>
      </c>
      <c r="O115" s="753">
        <f t="shared" si="71"/>
        <v>1842553.6600000001</v>
      </c>
      <c r="P115" s="753">
        <f>F115-M115</f>
        <v>14772569</v>
      </c>
      <c r="Q115" s="753">
        <f t="shared" si="73"/>
        <v>1842553.6600000001</v>
      </c>
      <c r="R115" s="109"/>
      <c r="S115" s="109"/>
      <c r="T115" s="109"/>
      <c r="U115" s="109"/>
      <c r="V115" s="109">
        <v>-502400</v>
      </c>
      <c r="W115" s="109">
        <v>-955000</v>
      </c>
      <c r="X115" s="109">
        <v>-243957</v>
      </c>
      <c r="Y115" s="109"/>
      <c r="Z115" s="109"/>
      <c r="AA115" s="109"/>
      <c r="AB115" s="109"/>
      <c r="AC115" s="109"/>
      <c r="AD115" s="109"/>
      <c r="AE115" s="109"/>
      <c r="AF115" s="244"/>
      <c r="AG115" s="109"/>
      <c r="AH115" s="109"/>
      <c r="AI115" s="109"/>
      <c r="AJ115" s="109"/>
      <c r="AK115" s="109"/>
      <c r="AL115" s="109"/>
      <c r="AM115" s="109"/>
      <c r="AN115" s="109"/>
      <c r="AO115" s="109"/>
      <c r="AP115" s="109"/>
      <c r="AQ115" s="109"/>
      <c r="AR115" s="109"/>
      <c r="AS115" s="109">
        <f t="shared" si="74"/>
        <v>-1701357</v>
      </c>
      <c r="AT115" s="109">
        <v>0</v>
      </c>
      <c r="AU115" s="109"/>
      <c r="AV115" s="109"/>
      <c r="AW115" s="109"/>
      <c r="AX115" s="109"/>
      <c r="AY115" s="109">
        <f t="shared" ref="AY115:AY119" si="76">+AT115+AU115+AV115+AW115+AX115</f>
        <v>0</v>
      </c>
      <c r="AZ115" s="109"/>
      <c r="BA115" s="109"/>
      <c r="BB115" s="109"/>
      <c r="BC115" s="109"/>
      <c r="BD115" s="109"/>
      <c r="BE115" s="109"/>
      <c r="BF115" s="109"/>
      <c r="BG115" s="109">
        <f t="shared" si="75"/>
        <v>0</v>
      </c>
    </row>
    <row r="116" spans="1:62" ht="22.2" customHeight="1">
      <c r="A116" s="229" t="s">
        <v>1005</v>
      </c>
      <c r="B116" s="778" t="s">
        <v>1004</v>
      </c>
      <c r="C116" s="109">
        <v>2623236</v>
      </c>
      <c r="D116" s="109">
        <f t="shared" si="65"/>
        <v>0</v>
      </c>
      <c r="E116" s="109">
        <f t="shared" si="66"/>
        <v>-281347</v>
      </c>
      <c r="F116" s="109">
        <f t="shared" si="67"/>
        <v>2341889</v>
      </c>
      <c r="G116" s="109">
        <v>1509692.73</v>
      </c>
      <c r="H116" s="109">
        <f>+'CK GASTOS OSN PD MES 1'!CO123</f>
        <v>168727.25</v>
      </c>
      <c r="I116" s="109">
        <f>+'CK GASTOS OSN PD MES 2'!CO127</f>
        <v>188988.96</v>
      </c>
      <c r="J116" s="109">
        <f>+'CK GASTOS OSN PD MES 3'!CO137</f>
        <v>191508.44</v>
      </c>
      <c r="K116" s="109">
        <f>SUM(H116:J116)</f>
        <v>549224.64999999991</v>
      </c>
      <c r="L116" s="109">
        <f t="shared" si="69"/>
        <v>2058917.38</v>
      </c>
      <c r="M116" s="109">
        <f>+'Cert.OSN PD'!CN305</f>
        <v>0</v>
      </c>
      <c r="N116" s="109">
        <f t="shared" si="70"/>
        <v>0</v>
      </c>
      <c r="O116" s="753">
        <f t="shared" si="71"/>
        <v>282971.62000000011</v>
      </c>
      <c r="P116" s="753">
        <f>F116-M116</f>
        <v>2341889</v>
      </c>
      <c r="Q116" s="753">
        <f t="shared" si="73"/>
        <v>282971.62000000011</v>
      </c>
      <c r="R116" s="109"/>
      <c r="S116" s="109"/>
      <c r="T116" s="109"/>
      <c r="U116" s="109"/>
      <c r="V116" s="109">
        <v>-80000</v>
      </c>
      <c r="W116" s="109">
        <v>-162500</v>
      </c>
      <c r="X116" s="109">
        <v>-38847</v>
      </c>
      <c r="Y116" s="109"/>
      <c r="Z116" s="109"/>
      <c r="AA116" s="109"/>
      <c r="AB116" s="109"/>
      <c r="AC116" s="109"/>
      <c r="AD116" s="109"/>
      <c r="AE116" s="109"/>
      <c r="AF116" s="244"/>
      <c r="AG116" s="109"/>
      <c r="AH116" s="109"/>
      <c r="AI116" s="109"/>
      <c r="AJ116" s="109"/>
      <c r="AK116" s="109"/>
      <c r="AL116" s="109"/>
      <c r="AM116" s="109"/>
      <c r="AN116" s="109"/>
      <c r="AO116" s="109"/>
      <c r="AP116" s="109"/>
      <c r="AQ116" s="109"/>
      <c r="AR116" s="109"/>
      <c r="AS116" s="109">
        <f t="shared" si="74"/>
        <v>-281347</v>
      </c>
      <c r="AT116" s="109">
        <v>0</v>
      </c>
      <c r="AU116" s="109"/>
      <c r="AV116" s="109"/>
      <c r="AW116" s="109"/>
      <c r="AX116" s="109"/>
      <c r="AY116" s="109">
        <f t="shared" si="76"/>
        <v>0</v>
      </c>
      <c r="AZ116" s="109"/>
      <c r="BA116" s="109"/>
      <c r="BB116" s="109"/>
      <c r="BC116" s="109"/>
      <c r="BD116" s="109"/>
      <c r="BE116" s="109"/>
      <c r="BF116" s="109"/>
      <c r="BG116" s="109">
        <f t="shared" si="75"/>
        <v>0</v>
      </c>
    </row>
    <row r="117" spans="1:62" ht="12.75" customHeight="1">
      <c r="A117" s="229" t="s">
        <v>1006</v>
      </c>
      <c r="B117" s="778" t="s">
        <v>1007</v>
      </c>
      <c r="C117" s="109"/>
      <c r="D117" s="109">
        <f t="shared" si="65"/>
        <v>0</v>
      </c>
      <c r="E117" s="109">
        <f t="shared" si="66"/>
        <v>0</v>
      </c>
      <c r="F117" s="109">
        <f t="shared" si="67"/>
        <v>0</v>
      </c>
      <c r="G117" s="109">
        <v>0</v>
      </c>
      <c r="H117" s="109"/>
      <c r="I117" s="109"/>
      <c r="J117" s="109"/>
      <c r="K117" s="109">
        <f>SUM(H117:J117)</f>
        <v>0</v>
      </c>
      <c r="L117" s="109">
        <f t="shared" si="69"/>
        <v>0</v>
      </c>
      <c r="M117" s="109">
        <f>+'Cert.OSN PD'!CL310</f>
        <v>0</v>
      </c>
      <c r="N117" s="109">
        <f t="shared" si="70"/>
        <v>0</v>
      </c>
      <c r="O117" s="753">
        <f t="shared" si="71"/>
        <v>0</v>
      </c>
      <c r="P117" s="753">
        <f>F117-M117</f>
        <v>0</v>
      </c>
      <c r="Q117" s="753">
        <f t="shared" si="73"/>
        <v>0</v>
      </c>
      <c r="R117" s="109"/>
      <c r="S117" s="109"/>
      <c r="T117" s="109"/>
      <c r="U117" s="109"/>
      <c r="V117" s="109"/>
      <c r="W117" s="109"/>
      <c r="X117" s="109"/>
      <c r="Y117" s="109"/>
      <c r="Z117" s="109"/>
      <c r="AA117" s="109"/>
      <c r="AB117" s="109"/>
      <c r="AC117" s="109"/>
      <c r="AD117" s="109"/>
      <c r="AE117" s="109"/>
      <c r="AF117" s="244"/>
      <c r="AG117" s="109"/>
      <c r="AH117" s="109"/>
      <c r="AI117" s="109"/>
      <c r="AJ117" s="109"/>
      <c r="AK117" s="109"/>
      <c r="AL117" s="109"/>
      <c r="AM117" s="109"/>
      <c r="AN117" s="109"/>
      <c r="AO117" s="109"/>
      <c r="AP117" s="109"/>
      <c r="AQ117" s="109"/>
      <c r="AR117" s="109"/>
      <c r="AS117" s="109">
        <f t="shared" si="74"/>
        <v>0</v>
      </c>
      <c r="AT117" s="109">
        <v>0</v>
      </c>
      <c r="AU117" s="109"/>
      <c r="AV117" s="109"/>
      <c r="AW117" s="109"/>
      <c r="AX117" s="109"/>
      <c r="AY117" s="109">
        <f t="shared" si="76"/>
        <v>0</v>
      </c>
      <c r="AZ117" s="109"/>
      <c r="BA117" s="109"/>
      <c r="BB117" s="109"/>
      <c r="BC117" s="109"/>
      <c r="BD117" s="109"/>
      <c r="BE117" s="109"/>
      <c r="BF117" s="109"/>
      <c r="BG117" s="109">
        <f t="shared" si="75"/>
        <v>0</v>
      </c>
    </row>
    <row r="118" spans="1:62" s="1" customFormat="1">
      <c r="A118" s="229" t="s">
        <v>96</v>
      </c>
      <c r="B118" s="227" t="s">
        <v>1008</v>
      </c>
      <c r="C118" s="109"/>
      <c r="D118" s="109">
        <f t="shared" si="65"/>
        <v>0</v>
      </c>
      <c r="E118" s="109">
        <f t="shared" si="66"/>
        <v>0</v>
      </c>
      <c r="F118" s="109">
        <f t="shared" si="67"/>
        <v>0</v>
      </c>
      <c r="G118" s="109">
        <v>0</v>
      </c>
      <c r="H118" s="109">
        <f>'CK GASTOS OSN PD MES 1'!CP$123</f>
        <v>0</v>
      </c>
      <c r="I118" s="109">
        <f>'CK GASTOS OSN PD MES 2'!CP$127</f>
        <v>0</v>
      </c>
      <c r="J118" s="109">
        <f>'CK GASTOS OSN PD MES 3'!CP$137</f>
        <v>0</v>
      </c>
      <c r="K118" s="109">
        <f t="shared" si="68"/>
        <v>0</v>
      </c>
      <c r="L118" s="109">
        <f t="shared" si="69"/>
        <v>0</v>
      </c>
      <c r="M118" s="109">
        <f>+'Cert.OSN PD'!CO305</f>
        <v>0</v>
      </c>
      <c r="N118" s="109">
        <f t="shared" si="70"/>
        <v>0</v>
      </c>
      <c r="O118" s="753">
        <f t="shared" si="71"/>
        <v>0</v>
      </c>
      <c r="P118" s="753">
        <f t="shared" si="72"/>
        <v>0</v>
      </c>
      <c r="Q118" s="753">
        <f t="shared" si="73"/>
        <v>0</v>
      </c>
      <c r="R118" s="109"/>
      <c r="S118" s="109"/>
      <c r="T118" s="109"/>
      <c r="U118" s="109"/>
      <c r="V118" s="109"/>
      <c r="W118" s="109"/>
      <c r="X118" s="109"/>
      <c r="Y118" s="109"/>
      <c r="Z118" s="109"/>
      <c r="AA118" s="109"/>
      <c r="AB118" s="109"/>
      <c r="AC118" s="109"/>
      <c r="AD118" s="109"/>
      <c r="AE118" s="109"/>
      <c r="AF118" s="244"/>
      <c r="AG118" s="109"/>
      <c r="AH118" s="109"/>
      <c r="AI118" s="109"/>
      <c r="AJ118" s="109"/>
      <c r="AK118" s="109"/>
      <c r="AL118" s="109"/>
      <c r="AM118" s="109"/>
      <c r="AN118" s="109"/>
      <c r="AO118" s="109"/>
      <c r="AP118" s="109"/>
      <c r="AQ118" s="109"/>
      <c r="AR118" s="109"/>
      <c r="AS118" s="109">
        <f t="shared" si="74"/>
        <v>0</v>
      </c>
      <c r="AT118" s="109">
        <v>0</v>
      </c>
      <c r="AU118" s="109"/>
      <c r="AV118" s="109"/>
      <c r="AW118" s="109"/>
      <c r="AX118" s="109"/>
      <c r="AY118" s="109">
        <f t="shared" si="76"/>
        <v>0</v>
      </c>
      <c r="AZ118" s="109"/>
      <c r="BA118" s="109"/>
      <c r="BB118" s="109"/>
      <c r="BC118" s="109"/>
      <c r="BD118" s="109"/>
      <c r="BE118" s="109"/>
      <c r="BF118" s="109"/>
      <c r="BG118" s="109">
        <f t="shared" si="75"/>
        <v>0</v>
      </c>
      <c r="BH118"/>
      <c r="BI118"/>
      <c r="BJ118"/>
    </row>
    <row r="119" spans="1:62" s="1" customFormat="1">
      <c r="A119" s="229" t="s">
        <v>97</v>
      </c>
      <c r="B119" s="227" t="s">
        <v>1009</v>
      </c>
      <c r="C119" s="109">
        <v>79900000</v>
      </c>
      <c r="D119" s="109">
        <f t="shared" si="65"/>
        <v>0</v>
      </c>
      <c r="E119" s="109">
        <f t="shared" si="66"/>
        <v>-9600000</v>
      </c>
      <c r="F119" s="109">
        <f t="shared" si="67"/>
        <v>70300000</v>
      </c>
      <c r="G119" s="109">
        <v>64922131.660000004</v>
      </c>
      <c r="H119" s="109">
        <f>'CK GASTOS OSN PD MES 1'!CQ$123</f>
        <v>0</v>
      </c>
      <c r="I119" s="109">
        <f>+'CK GASTOS OSN PD MES 2'!CQ127</f>
        <v>0</v>
      </c>
      <c r="J119" s="109">
        <f>+'CK GASTOS OSN PD MES 3'!CQ137</f>
        <v>0</v>
      </c>
      <c r="K119" s="109">
        <f>SUM(H119:J119)</f>
        <v>0</v>
      </c>
      <c r="L119" s="109">
        <f t="shared" si="69"/>
        <v>64922131.660000004</v>
      </c>
      <c r="M119" s="109">
        <f>+'Cert.OSN PD'!CP305</f>
        <v>64922131.660000004</v>
      </c>
      <c r="N119" s="109">
        <f t="shared" si="70"/>
        <v>0</v>
      </c>
      <c r="O119" s="753">
        <f t="shared" si="71"/>
        <v>5377868.3399999961</v>
      </c>
      <c r="P119" s="753">
        <f t="shared" si="72"/>
        <v>5377868.3399999961</v>
      </c>
      <c r="Q119" s="753">
        <f t="shared" si="73"/>
        <v>5377868.3399999961</v>
      </c>
      <c r="R119" s="109"/>
      <c r="S119" s="109"/>
      <c r="T119" s="109"/>
      <c r="U119" s="109"/>
      <c r="V119" s="109">
        <v>-9600000</v>
      </c>
      <c r="W119" s="109"/>
      <c r="X119" s="109"/>
      <c r="Y119" s="109"/>
      <c r="Z119" s="109"/>
      <c r="AA119" s="109"/>
      <c r="AB119" s="109"/>
      <c r="AC119" s="109"/>
      <c r="AD119" s="109"/>
      <c r="AE119" s="109"/>
      <c r="AF119" s="244"/>
      <c r="AG119" s="109"/>
      <c r="AH119" s="109"/>
      <c r="AI119" s="109"/>
      <c r="AJ119" s="109"/>
      <c r="AK119" s="109"/>
      <c r="AL119" s="109"/>
      <c r="AM119" s="109"/>
      <c r="AN119" s="109"/>
      <c r="AO119" s="109"/>
      <c r="AP119" s="109"/>
      <c r="AQ119" s="109"/>
      <c r="AR119" s="109"/>
      <c r="AS119" s="109">
        <f t="shared" si="74"/>
        <v>-9600000</v>
      </c>
      <c r="AT119" s="109">
        <v>0</v>
      </c>
      <c r="AU119" s="109"/>
      <c r="AV119" s="109"/>
      <c r="AW119" s="109"/>
      <c r="AX119" s="109"/>
      <c r="AY119" s="109">
        <f t="shared" si="76"/>
        <v>0</v>
      </c>
      <c r="AZ119" s="109"/>
      <c r="BA119" s="109"/>
      <c r="BB119" s="109"/>
      <c r="BC119" s="109"/>
      <c r="BD119" s="109"/>
      <c r="BE119" s="109"/>
      <c r="BF119" s="109"/>
      <c r="BG119" s="109">
        <f t="shared" si="75"/>
        <v>0</v>
      </c>
      <c r="BH119"/>
      <c r="BI119"/>
      <c r="BJ119"/>
    </row>
    <row r="120" spans="1:62">
      <c r="A120" s="229" t="s">
        <v>98</v>
      </c>
      <c r="B120" s="227" t="s">
        <v>127</v>
      </c>
      <c r="C120" s="109">
        <v>16700000</v>
      </c>
      <c r="D120" s="109">
        <f t="shared" si="65"/>
        <v>0</v>
      </c>
      <c r="E120" s="109">
        <f t="shared" si="66"/>
        <v>0</v>
      </c>
      <c r="F120" s="109">
        <f t="shared" si="67"/>
        <v>16700000</v>
      </c>
      <c r="G120" s="109">
        <v>5672203.5</v>
      </c>
      <c r="H120" s="109">
        <f>+'CK GASTOS OSN PD MES 1'!CR123</f>
        <v>562616.79999999993</v>
      </c>
      <c r="I120" s="109">
        <f>+'CK GASTOS OSN PD MES 2'!CR127</f>
        <v>452310.3</v>
      </c>
      <c r="J120" s="109">
        <f>+'CK GASTOS OSN PD MES 3'!CR137</f>
        <v>249089.35</v>
      </c>
      <c r="K120" s="109">
        <f t="shared" si="68"/>
        <v>1264016.45</v>
      </c>
      <c r="L120" s="109">
        <f t="shared" si="69"/>
        <v>6936219.9500000002</v>
      </c>
      <c r="M120" s="109">
        <f>+'Cert.OSN PD'!CL310</f>
        <v>0</v>
      </c>
      <c r="N120" s="109">
        <f t="shared" si="70"/>
        <v>0</v>
      </c>
      <c r="O120" s="753">
        <f t="shared" si="71"/>
        <v>9763780.0500000007</v>
      </c>
      <c r="P120" s="753">
        <f t="shared" si="72"/>
        <v>16700000</v>
      </c>
      <c r="Q120" s="753">
        <f t="shared" si="73"/>
        <v>9763780.0500000007</v>
      </c>
      <c r="R120" s="109"/>
      <c r="S120" s="109"/>
      <c r="T120" s="109"/>
      <c r="U120" s="109"/>
      <c r="V120" s="109"/>
      <c r="W120" s="109"/>
      <c r="X120" s="109"/>
      <c r="Y120" s="109"/>
      <c r="Z120" s="109"/>
      <c r="AA120" s="109"/>
      <c r="AB120" s="109"/>
      <c r="AC120" s="109"/>
      <c r="AD120" s="109"/>
      <c r="AE120" s="109"/>
      <c r="AF120" s="244"/>
      <c r="AG120" s="109"/>
      <c r="AH120" s="109"/>
      <c r="AI120" s="109"/>
      <c r="AJ120" s="109"/>
      <c r="AK120" s="109"/>
      <c r="AL120" s="109"/>
      <c r="AM120" s="109"/>
      <c r="AN120" s="109"/>
      <c r="AO120" s="109"/>
      <c r="AP120" s="109"/>
      <c r="AQ120" s="109"/>
      <c r="AR120" s="109"/>
      <c r="AS120" s="109">
        <f t="shared" si="74"/>
        <v>0</v>
      </c>
      <c r="AT120" s="109">
        <v>0</v>
      </c>
      <c r="AU120" s="109"/>
      <c r="AV120" s="109"/>
      <c r="AW120" s="109"/>
      <c r="AX120" s="109"/>
      <c r="AY120" s="109">
        <f>+AT120+AU120+AV120+AW120+AX120</f>
        <v>0</v>
      </c>
      <c r="AZ120" s="109"/>
      <c r="BA120" s="109"/>
      <c r="BB120" s="109"/>
      <c r="BC120" s="109"/>
      <c r="BD120" s="109"/>
      <c r="BE120" s="109"/>
      <c r="BF120" s="109"/>
      <c r="BG120" s="109">
        <f t="shared" si="75"/>
        <v>0</v>
      </c>
    </row>
    <row r="121" spans="1:62">
      <c r="A121" s="229" t="s">
        <v>99</v>
      </c>
      <c r="B121" s="227" t="s">
        <v>1010</v>
      </c>
      <c r="C121" s="109"/>
      <c r="D121" s="109">
        <f t="shared" si="65"/>
        <v>0</v>
      </c>
      <c r="E121" s="109">
        <f t="shared" si="66"/>
        <v>0</v>
      </c>
      <c r="F121" s="109">
        <f t="shared" si="67"/>
        <v>0</v>
      </c>
      <c r="G121" s="109">
        <v>0</v>
      </c>
      <c r="H121" s="109">
        <f>+'CK GASTOS OSN PD MES 1'!CS123</f>
        <v>0</v>
      </c>
      <c r="I121" s="109">
        <f>+'CK GASTOS OSN PD MES 2'!CS127</f>
        <v>0</v>
      </c>
      <c r="J121" s="109">
        <f>+'CK GASTOS OSN PD MES 3'!CS137</f>
        <v>0</v>
      </c>
      <c r="K121" s="109">
        <f t="shared" si="68"/>
        <v>0</v>
      </c>
      <c r="L121" s="109">
        <f t="shared" si="69"/>
        <v>0</v>
      </c>
      <c r="M121" s="109">
        <f>+'Cert.OSN PD'!CS305</f>
        <v>0</v>
      </c>
      <c r="N121" s="109">
        <f t="shared" si="70"/>
        <v>0</v>
      </c>
      <c r="O121" s="753">
        <f t="shared" si="71"/>
        <v>0</v>
      </c>
      <c r="P121" s="753">
        <f t="shared" si="72"/>
        <v>0</v>
      </c>
      <c r="Q121" s="753">
        <f t="shared" si="73"/>
        <v>0</v>
      </c>
      <c r="R121" s="109"/>
      <c r="S121" s="109"/>
      <c r="T121" s="109"/>
      <c r="U121" s="109"/>
      <c r="V121" s="109"/>
      <c r="W121" s="109"/>
      <c r="X121" s="109"/>
      <c r="Y121" s="109"/>
      <c r="Z121" s="109"/>
      <c r="AA121" s="109"/>
      <c r="AB121" s="109"/>
      <c r="AC121" s="109"/>
      <c r="AD121" s="109"/>
      <c r="AE121" s="109"/>
      <c r="AF121" s="244"/>
      <c r="AG121" s="109"/>
      <c r="AH121" s="109"/>
      <c r="AI121" s="109"/>
      <c r="AJ121" s="109"/>
      <c r="AK121" s="109"/>
      <c r="AL121" s="109"/>
      <c r="AM121" s="109"/>
      <c r="AN121" s="109"/>
      <c r="AO121" s="109"/>
      <c r="AP121" s="109"/>
      <c r="AQ121" s="109"/>
      <c r="AR121" s="109"/>
      <c r="AS121" s="109">
        <f t="shared" si="74"/>
        <v>0</v>
      </c>
      <c r="AT121" s="109">
        <v>0</v>
      </c>
      <c r="AU121" s="109"/>
      <c r="AV121" s="109"/>
      <c r="AW121" s="109"/>
      <c r="AX121" s="109"/>
      <c r="AY121" s="109"/>
      <c r="AZ121" s="109"/>
      <c r="BA121" s="109"/>
      <c r="BB121" s="109"/>
      <c r="BC121" s="109"/>
      <c r="BD121" s="109"/>
      <c r="BE121" s="109"/>
      <c r="BF121" s="109"/>
      <c r="BG121" s="109">
        <f t="shared" si="75"/>
        <v>0</v>
      </c>
    </row>
    <row r="122" spans="1:62">
      <c r="A122" s="229" t="s">
        <v>433</v>
      </c>
      <c r="B122" s="227" t="s">
        <v>1011</v>
      </c>
      <c r="C122" s="109"/>
      <c r="D122" s="109">
        <f t="shared" si="65"/>
        <v>0</v>
      </c>
      <c r="E122" s="109">
        <f t="shared" si="66"/>
        <v>0</v>
      </c>
      <c r="F122" s="109">
        <f t="shared" si="67"/>
        <v>0</v>
      </c>
      <c r="G122" s="109">
        <v>0</v>
      </c>
      <c r="H122" s="109"/>
      <c r="I122" s="109"/>
      <c r="J122" s="109">
        <f>+'CK GASTOS OSN PD MES 3'!CT137</f>
        <v>0</v>
      </c>
      <c r="K122" s="109">
        <f t="shared" si="68"/>
        <v>0</v>
      </c>
      <c r="L122" s="109">
        <f t="shared" si="69"/>
        <v>0</v>
      </c>
      <c r="M122" s="109">
        <f>+'Cert.OSN PD'!CR305</f>
        <v>0</v>
      </c>
      <c r="N122" s="109">
        <f t="shared" si="70"/>
        <v>0</v>
      </c>
      <c r="O122" s="753">
        <f t="shared" si="71"/>
        <v>0</v>
      </c>
      <c r="P122" s="753">
        <f t="shared" si="72"/>
        <v>0</v>
      </c>
      <c r="Q122" s="753">
        <f t="shared" si="73"/>
        <v>0</v>
      </c>
      <c r="R122" s="109"/>
      <c r="S122" s="109"/>
      <c r="T122" s="109"/>
      <c r="U122" s="109"/>
      <c r="V122" s="109"/>
      <c r="W122" s="109"/>
      <c r="X122" s="109"/>
      <c r="Y122" s="109"/>
      <c r="Z122" s="109"/>
      <c r="AA122" s="109"/>
      <c r="AB122" s="109"/>
      <c r="AC122" s="109"/>
      <c r="AD122" s="109"/>
      <c r="AE122" s="109"/>
      <c r="AF122" s="244"/>
      <c r="AG122" s="109"/>
      <c r="AH122" s="109"/>
      <c r="AI122" s="109"/>
      <c r="AJ122" s="109"/>
      <c r="AK122" s="109"/>
      <c r="AL122" s="109"/>
      <c r="AM122" s="109"/>
      <c r="AN122" s="109"/>
      <c r="AO122" s="109"/>
      <c r="AP122" s="109"/>
      <c r="AQ122" s="109"/>
      <c r="AR122" s="109"/>
      <c r="AS122" s="109">
        <f t="shared" si="74"/>
        <v>0</v>
      </c>
      <c r="AT122" s="109">
        <v>0</v>
      </c>
      <c r="AU122" s="109"/>
      <c r="AV122" s="109"/>
      <c r="AW122" s="109"/>
      <c r="AX122" s="109"/>
      <c r="AY122" s="109">
        <f>+AT122+AU122+AV122+AW122+AX122</f>
        <v>0</v>
      </c>
      <c r="AZ122" s="109"/>
      <c r="BA122" s="109"/>
      <c r="BB122" s="109"/>
      <c r="BC122" s="109"/>
      <c r="BD122" s="109"/>
      <c r="BE122" s="109"/>
      <c r="BF122" s="109"/>
      <c r="BG122" s="109">
        <f t="shared" si="75"/>
        <v>0</v>
      </c>
    </row>
    <row r="123" spans="1:62">
      <c r="A123" s="229" t="s">
        <v>100</v>
      </c>
      <c r="B123" s="227" t="s">
        <v>1012</v>
      </c>
      <c r="C123" s="109"/>
      <c r="D123" s="109">
        <f t="shared" si="65"/>
        <v>0</v>
      </c>
      <c r="E123" s="109">
        <f t="shared" si="66"/>
        <v>0</v>
      </c>
      <c r="F123" s="109">
        <f t="shared" si="67"/>
        <v>0</v>
      </c>
      <c r="G123" s="109">
        <v>0</v>
      </c>
      <c r="H123" s="109">
        <f>'CK GASTOS OSN PD MES 1'!CT$123</f>
        <v>0</v>
      </c>
      <c r="I123" s="109">
        <f>'CK GASTOS OSN PD MES 2'!CT$127</f>
        <v>0</v>
      </c>
      <c r="J123" s="109">
        <v>0</v>
      </c>
      <c r="K123" s="109">
        <f t="shared" si="68"/>
        <v>0</v>
      </c>
      <c r="L123" s="109">
        <f t="shared" si="69"/>
        <v>0</v>
      </c>
      <c r="M123" s="109">
        <f>+'Cert.OSN PD'!CR306</f>
        <v>0</v>
      </c>
      <c r="N123" s="109">
        <f t="shared" si="70"/>
        <v>0</v>
      </c>
      <c r="O123" s="753">
        <f t="shared" si="71"/>
        <v>0</v>
      </c>
      <c r="P123" s="753">
        <f t="shared" si="72"/>
        <v>0</v>
      </c>
      <c r="Q123" s="753">
        <f t="shared" si="73"/>
        <v>0</v>
      </c>
      <c r="R123" s="109"/>
      <c r="S123" s="109"/>
      <c r="T123" s="109"/>
      <c r="U123" s="109"/>
      <c r="V123" s="109"/>
      <c r="W123" s="109"/>
      <c r="X123" s="109"/>
      <c r="Y123" s="109"/>
      <c r="Z123" s="109"/>
      <c r="AA123" s="109"/>
      <c r="AB123" s="109"/>
      <c r="AC123" s="109"/>
      <c r="AD123" s="109"/>
      <c r="AE123" s="109"/>
      <c r="AF123" s="157"/>
      <c r="AG123" s="109"/>
      <c r="AH123" s="109"/>
      <c r="AI123" s="109"/>
      <c r="AJ123" s="109"/>
      <c r="AK123" s="109"/>
      <c r="AL123" s="109"/>
      <c r="AM123" s="109"/>
      <c r="AN123" s="109"/>
      <c r="AO123" s="109"/>
      <c r="AP123" s="109"/>
      <c r="AQ123" s="109"/>
      <c r="AR123" s="109"/>
      <c r="AS123" s="109">
        <f t="shared" si="74"/>
        <v>0</v>
      </c>
      <c r="AT123" s="109">
        <v>0</v>
      </c>
      <c r="AU123" s="109"/>
      <c r="AV123" s="109"/>
      <c r="AW123" s="109"/>
      <c r="AX123" s="109"/>
      <c r="AY123" s="109"/>
      <c r="AZ123" s="109"/>
      <c r="BA123" s="109"/>
      <c r="BB123" s="109"/>
      <c r="BC123" s="109"/>
      <c r="BD123" s="109"/>
      <c r="BE123" s="109"/>
      <c r="BF123" s="109"/>
      <c r="BG123" s="109">
        <f t="shared" si="75"/>
        <v>0</v>
      </c>
    </row>
    <row r="124" spans="1:62" s="1" customFormat="1">
      <c r="C124" s="109"/>
      <c r="D124" s="109"/>
      <c r="E124" s="109"/>
      <c r="F124" s="109"/>
      <c r="G124" s="3"/>
      <c r="H124" s="3"/>
      <c r="I124" s="286"/>
      <c r="J124" s="3"/>
      <c r="K124" s="3"/>
      <c r="L124" s="3"/>
      <c r="AF124" s="181"/>
      <c r="AS124" s="109">
        <f t="shared" si="74"/>
        <v>0</v>
      </c>
      <c r="AT124" s="1">
        <v>0</v>
      </c>
    </row>
    <row r="125" spans="1:62" s="1" customFormat="1">
      <c r="A125" s="200">
        <v>7</v>
      </c>
      <c r="B125" s="201" t="s">
        <v>1013</v>
      </c>
      <c r="C125" s="781">
        <f>+C127</f>
        <v>0</v>
      </c>
      <c r="D125" s="782">
        <f>+D127</f>
        <v>0</v>
      </c>
      <c r="E125" s="782">
        <f>+E127</f>
        <v>0</v>
      </c>
      <c r="F125" s="782">
        <f>+F127</f>
        <v>0</v>
      </c>
      <c r="G125" s="782">
        <v>0</v>
      </c>
      <c r="H125" s="782">
        <f t="shared" ref="H125:Q125" si="77">+H127</f>
        <v>0</v>
      </c>
      <c r="I125" s="783">
        <f t="shared" si="77"/>
        <v>0</v>
      </c>
      <c r="J125" s="782">
        <f t="shared" si="77"/>
        <v>0</v>
      </c>
      <c r="K125" s="782">
        <f t="shared" si="77"/>
        <v>0</v>
      </c>
      <c r="L125" s="782">
        <f t="shared" si="77"/>
        <v>0</v>
      </c>
      <c r="M125" s="782">
        <f t="shared" si="77"/>
        <v>0</v>
      </c>
      <c r="N125" s="782">
        <f t="shared" si="77"/>
        <v>0</v>
      </c>
      <c r="O125" s="784">
        <f t="shared" si="77"/>
        <v>0</v>
      </c>
      <c r="P125" s="782">
        <f t="shared" si="77"/>
        <v>0</v>
      </c>
      <c r="Q125" s="782">
        <f t="shared" si="77"/>
        <v>0</v>
      </c>
      <c r="R125" s="782"/>
      <c r="S125" s="782"/>
      <c r="T125" s="782"/>
      <c r="U125" s="782"/>
      <c r="V125" s="782"/>
      <c r="W125" s="782"/>
      <c r="X125" s="782"/>
      <c r="Y125" s="782"/>
      <c r="Z125" s="782">
        <f>+Z127</f>
        <v>0</v>
      </c>
      <c r="AA125" s="782">
        <f>+AA127</f>
        <v>0</v>
      </c>
      <c r="AB125" s="782"/>
      <c r="AC125" s="782"/>
      <c r="AD125" s="782"/>
      <c r="AE125" s="782"/>
      <c r="AF125" s="782"/>
      <c r="AG125" s="782"/>
      <c r="AH125" s="782"/>
      <c r="AI125" s="782"/>
      <c r="AJ125" s="782"/>
      <c r="AK125" s="782"/>
      <c r="AL125" s="782"/>
      <c r="AM125" s="782"/>
      <c r="AN125" s="782"/>
      <c r="AO125" s="782"/>
      <c r="AP125" s="782"/>
      <c r="AQ125" s="782"/>
      <c r="AR125" s="782">
        <f>+AR127</f>
        <v>0</v>
      </c>
      <c r="AS125" s="782">
        <f>+AS127</f>
        <v>0</v>
      </c>
      <c r="AT125" s="782">
        <v>0</v>
      </c>
      <c r="AU125" s="782"/>
      <c r="AV125" s="782"/>
      <c r="AW125" s="782"/>
      <c r="AX125" s="782"/>
      <c r="AY125" s="782"/>
      <c r="AZ125" s="782"/>
      <c r="BA125" s="782"/>
      <c r="BB125" s="782"/>
      <c r="BC125" s="782"/>
      <c r="BD125" s="782"/>
      <c r="BE125" s="782"/>
      <c r="BF125" s="785"/>
      <c r="BG125"/>
      <c r="BH125"/>
      <c r="BI125"/>
    </row>
    <row r="126" spans="1:62" s="1" customFormat="1">
      <c r="A126" s="253"/>
      <c r="B126" s="254"/>
      <c r="C126" s="109"/>
      <c r="D126" s="109"/>
      <c r="E126" s="109"/>
      <c r="F126" s="109"/>
      <c r="G126" s="109"/>
      <c r="H126" s="109"/>
      <c r="I126" s="157"/>
      <c r="J126" s="109"/>
      <c r="K126" s="109"/>
      <c r="L126" s="109"/>
      <c r="M126" s="109"/>
      <c r="N126" s="109"/>
      <c r="O126" s="753"/>
      <c r="P126" s="109"/>
      <c r="Q126" s="109"/>
      <c r="R126" s="109"/>
      <c r="S126" s="109"/>
      <c r="T126" s="109"/>
      <c r="U126" s="109"/>
      <c r="V126" s="109"/>
      <c r="W126" s="109"/>
      <c r="X126" s="109"/>
      <c r="Y126" s="109"/>
      <c r="Z126" s="109"/>
      <c r="AA126" s="109"/>
      <c r="AB126" s="109"/>
      <c r="AC126" s="109"/>
      <c r="AD126" s="109"/>
      <c r="AE126" s="109"/>
      <c r="AF126" s="109"/>
      <c r="AG126" s="109"/>
      <c r="AH126" s="109"/>
      <c r="AI126" s="109"/>
      <c r="AJ126" s="109"/>
      <c r="AK126" s="109"/>
      <c r="AL126" s="109"/>
      <c r="AM126" s="109"/>
      <c r="AN126" s="109"/>
      <c r="AO126" s="109"/>
      <c r="AP126" s="109"/>
      <c r="AQ126" s="109"/>
      <c r="AR126" s="109"/>
      <c r="AS126" s="109"/>
      <c r="AT126" s="109">
        <v>0</v>
      </c>
      <c r="AU126" s="109"/>
      <c r="AV126" s="109"/>
      <c r="AW126" s="109"/>
      <c r="AX126" s="109"/>
      <c r="AY126" s="109"/>
      <c r="AZ126" s="109"/>
      <c r="BA126" s="109"/>
      <c r="BB126" s="109"/>
      <c r="BC126" s="109"/>
      <c r="BD126" s="109"/>
      <c r="BE126" s="109"/>
      <c r="BF126" s="3"/>
      <c r="BG126"/>
      <c r="BH126"/>
      <c r="BI126"/>
    </row>
    <row r="127" spans="1:62" s="1" customFormat="1" ht="26.4">
      <c r="A127" s="253" t="s">
        <v>1014</v>
      </c>
      <c r="B127" s="255" t="s">
        <v>1015</v>
      </c>
      <c r="C127" s="109">
        <v>0</v>
      </c>
      <c r="D127" s="109">
        <v>0</v>
      </c>
      <c r="E127" s="109">
        <f>+AS127+AY127</f>
        <v>0</v>
      </c>
      <c r="F127" s="109">
        <f>+C127+D127+E127</f>
        <v>0</v>
      </c>
      <c r="G127" s="109">
        <v>0</v>
      </c>
      <c r="H127" s="109">
        <v>0</v>
      </c>
      <c r="I127" s="157">
        <v>0</v>
      </c>
      <c r="J127" s="109"/>
      <c r="K127" s="109">
        <f>SUM(H127:J127)</f>
        <v>0</v>
      </c>
      <c r="L127" s="109">
        <f>+K127+G127</f>
        <v>0</v>
      </c>
      <c r="M127" s="109">
        <v>0</v>
      </c>
      <c r="N127" s="109">
        <f>IF(M127&gt;0,(L127-M127),0)</f>
        <v>0</v>
      </c>
      <c r="O127" s="753">
        <f>F127-L127</f>
        <v>0</v>
      </c>
      <c r="P127" s="753">
        <f>F127-M127</f>
        <v>0</v>
      </c>
      <c r="Q127" s="753">
        <f>IF(N127&gt;0,(F127-L127-N127),(F127-L127+N127))</f>
        <v>0</v>
      </c>
      <c r="R127" s="109"/>
      <c r="S127" s="109"/>
      <c r="T127" s="109"/>
      <c r="U127" s="109"/>
      <c r="V127" s="109"/>
      <c r="W127" s="109"/>
      <c r="X127" s="109"/>
      <c r="Y127" s="109"/>
      <c r="Z127" s="109"/>
      <c r="AA127" s="109"/>
      <c r="AB127" s="109"/>
      <c r="AC127" s="109"/>
      <c r="AD127" s="109"/>
      <c r="AE127" s="109"/>
      <c r="AF127" s="109"/>
      <c r="AG127" s="109"/>
      <c r="AH127" s="109"/>
      <c r="AI127" s="109"/>
      <c r="AJ127" s="109"/>
      <c r="AK127" s="109"/>
      <c r="AL127" s="109"/>
      <c r="AM127" s="109"/>
      <c r="AN127" s="109"/>
      <c r="AO127" s="109"/>
      <c r="AP127" s="109"/>
      <c r="AQ127" s="109"/>
      <c r="AR127" s="109"/>
      <c r="AS127" s="109">
        <f>SUM(R127:AR127)</f>
        <v>0</v>
      </c>
      <c r="AT127" s="109">
        <v>0</v>
      </c>
      <c r="AU127" s="109"/>
      <c r="AV127" s="109"/>
      <c r="AW127" s="109"/>
      <c r="AX127" s="109"/>
      <c r="AY127" s="109"/>
      <c r="AZ127" s="109"/>
      <c r="BA127" s="109"/>
      <c r="BB127" s="109"/>
      <c r="BC127" s="109"/>
      <c r="BD127" s="109"/>
      <c r="BE127" s="109"/>
      <c r="BF127" s="3"/>
      <c r="BG127"/>
      <c r="BH127"/>
      <c r="BI127"/>
    </row>
    <row r="128" spans="1:62" s="1" customFormat="1">
      <c r="C128" s="109"/>
      <c r="D128" s="109"/>
      <c r="E128" s="109"/>
      <c r="F128" s="109"/>
      <c r="G128" s="3"/>
      <c r="H128" s="3"/>
      <c r="I128" s="286"/>
      <c r="J128" s="3"/>
      <c r="K128" s="3"/>
      <c r="L128" s="3"/>
      <c r="AF128" s="181"/>
      <c r="AT128" s="1">
        <v>0</v>
      </c>
    </row>
    <row r="129" spans="1:64">
      <c r="A129" s="774" t="s">
        <v>1016</v>
      </c>
      <c r="B129" s="207" t="s">
        <v>1017</v>
      </c>
      <c r="C129" s="771">
        <f>SUM(C131)</f>
        <v>0</v>
      </c>
      <c r="D129" s="771">
        <f>SUM(D131)</f>
        <v>0</v>
      </c>
      <c r="E129" s="771">
        <f>SUM(E131)</f>
        <v>0</v>
      </c>
      <c r="F129" s="771">
        <f>SUM(F131)</f>
        <v>0</v>
      </c>
      <c r="G129" s="771">
        <v>0</v>
      </c>
      <c r="H129" s="771">
        <f t="shared" ref="H129:L129" si="78">SUM(H131)</f>
        <v>0</v>
      </c>
      <c r="I129" s="285">
        <f t="shared" si="78"/>
        <v>0</v>
      </c>
      <c r="J129" s="771">
        <f t="shared" si="78"/>
        <v>0</v>
      </c>
      <c r="K129" s="771">
        <f t="shared" si="78"/>
        <v>0</v>
      </c>
      <c r="L129" s="771">
        <f t="shared" si="78"/>
        <v>0</v>
      </c>
      <c r="M129" s="771">
        <f t="shared" ref="M129:BG129" si="79">SUM(M131)</f>
        <v>0</v>
      </c>
      <c r="N129" s="771">
        <f t="shared" si="79"/>
        <v>0</v>
      </c>
      <c r="O129" s="771">
        <f t="shared" si="79"/>
        <v>0</v>
      </c>
      <c r="P129" s="771">
        <f t="shared" si="79"/>
        <v>0</v>
      </c>
      <c r="Q129" s="771">
        <f t="shared" si="79"/>
        <v>0</v>
      </c>
      <c r="R129" s="771">
        <f t="shared" si="79"/>
        <v>0</v>
      </c>
      <c r="S129" s="771">
        <f t="shared" si="79"/>
        <v>0</v>
      </c>
      <c r="T129" s="771">
        <f t="shared" si="79"/>
        <v>0</v>
      </c>
      <c r="U129" s="771">
        <f t="shared" si="79"/>
        <v>0</v>
      </c>
      <c r="V129" s="771">
        <f t="shared" si="79"/>
        <v>0</v>
      </c>
      <c r="W129" s="771">
        <f t="shared" si="79"/>
        <v>0</v>
      </c>
      <c r="X129" s="771">
        <f t="shared" si="79"/>
        <v>0</v>
      </c>
      <c r="Y129" s="771">
        <f t="shared" si="79"/>
        <v>0</v>
      </c>
      <c r="Z129" s="771">
        <f t="shared" si="79"/>
        <v>0</v>
      </c>
      <c r="AA129" s="771">
        <f t="shared" si="79"/>
        <v>0</v>
      </c>
      <c r="AB129" s="771">
        <f t="shared" si="79"/>
        <v>0</v>
      </c>
      <c r="AC129" s="771">
        <f t="shared" si="79"/>
        <v>0</v>
      </c>
      <c r="AD129" s="771">
        <f>SUM(AD131)</f>
        <v>0</v>
      </c>
      <c r="AE129" s="771">
        <f>SUM(AE131)</f>
        <v>0</v>
      </c>
      <c r="AF129" s="285">
        <f t="shared" si="79"/>
        <v>0</v>
      </c>
      <c r="AG129" s="771">
        <f t="shared" si="79"/>
        <v>0</v>
      </c>
      <c r="AH129" s="771">
        <f t="shared" si="79"/>
        <v>0</v>
      </c>
      <c r="AI129" s="771">
        <f t="shared" si="79"/>
        <v>0</v>
      </c>
      <c r="AJ129" s="771">
        <f t="shared" si="79"/>
        <v>0</v>
      </c>
      <c r="AK129" s="771">
        <f t="shared" si="79"/>
        <v>0</v>
      </c>
      <c r="AL129" s="771">
        <f t="shared" si="79"/>
        <v>0</v>
      </c>
      <c r="AM129" s="771">
        <f t="shared" si="79"/>
        <v>0</v>
      </c>
      <c r="AN129" s="771">
        <f t="shared" si="79"/>
        <v>0</v>
      </c>
      <c r="AO129" s="771">
        <f t="shared" si="79"/>
        <v>0</v>
      </c>
      <c r="AP129" s="771">
        <f t="shared" si="79"/>
        <v>0</v>
      </c>
      <c r="AQ129" s="771">
        <f t="shared" si="79"/>
        <v>0</v>
      </c>
      <c r="AR129" s="771">
        <f t="shared" si="79"/>
        <v>0</v>
      </c>
      <c r="AS129" s="771">
        <f t="shared" si="79"/>
        <v>0</v>
      </c>
      <c r="AT129" s="771">
        <v>0</v>
      </c>
      <c r="AU129" s="771">
        <f t="shared" si="79"/>
        <v>0</v>
      </c>
      <c r="AV129" s="771">
        <f t="shared" si="79"/>
        <v>0</v>
      </c>
      <c r="AW129" s="771">
        <f t="shared" si="79"/>
        <v>0</v>
      </c>
      <c r="AX129" s="771">
        <f t="shared" si="79"/>
        <v>0</v>
      </c>
      <c r="AY129" s="771">
        <f t="shared" si="79"/>
        <v>0</v>
      </c>
      <c r="AZ129" s="771">
        <f t="shared" si="79"/>
        <v>0</v>
      </c>
      <c r="BA129" s="771">
        <f t="shared" si="79"/>
        <v>0</v>
      </c>
      <c r="BB129" s="771">
        <f t="shared" si="79"/>
        <v>0</v>
      </c>
      <c r="BC129" s="771">
        <f t="shared" si="79"/>
        <v>0</v>
      </c>
      <c r="BD129" s="771">
        <f t="shared" si="79"/>
        <v>0</v>
      </c>
      <c r="BE129" s="771">
        <f t="shared" si="79"/>
        <v>0</v>
      </c>
      <c r="BF129" s="771">
        <f t="shared" si="79"/>
        <v>0</v>
      </c>
      <c r="BG129" s="771">
        <f t="shared" si="79"/>
        <v>0</v>
      </c>
      <c r="BK129" s="1"/>
      <c r="BL129" s="1"/>
    </row>
    <row r="130" spans="1:64">
      <c r="A130" s="229"/>
      <c r="B130" s="227"/>
      <c r="C130" s="109"/>
      <c r="D130" s="3"/>
      <c r="E130" s="3"/>
      <c r="F130" s="3"/>
      <c r="G130" s="109"/>
      <c r="H130" s="109"/>
      <c r="J130" s="109"/>
      <c r="K130" s="109"/>
      <c r="L130" s="109"/>
      <c r="M130" s="3"/>
      <c r="N130" s="3"/>
      <c r="O130" s="6"/>
      <c r="P130" s="6"/>
      <c r="Q130" s="6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181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>
        <v>0</v>
      </c>
      <c r="AU130" s="3"/>
      <c r="AV130" s="3"/>
      <c r="AW130" s="3"/>
      <c r="AX130" s="3"/>
      <c r="AY130" s="3"/>
      <c r="AZ130" s="3"/>
      <c r="BA130" s="3"/>
      <c r="BB130" s="3"/>
      <c r="BC130" s="3"/>
      <c r="BD130" s="3"/>
      <c r="BE130" s="3"/>
      <c r="BF130" s="3"/>
      <c r="BG130" s="3"/>
      <c r="BH130" s="1"/>
      <c r="BI130" s="1"/>
      <c r="BJ130" s="1"/>
    </row>
    <row r="131" spans="1:64" s="1" customFormat="1">
      <c r="A131" s="229" t="s">
        <v>101</v>
      </c>
      <c r="B131" s="227" t="s">
        <v>1018</v>
      </c>
      <c r="C131" s="109"/>
      <c r="D131" s="109">
        <f>+BG131</f>
        <v>0</v>
      </c>
      <c r="E131" s="109">
        <f>+AS131+AY131</f>
        <v>0</v>
      </c>
      <c r="F131" s="109">
        <f>+C131+D131+E131</f>
        <v>0</v>
      </c>
      <c r="G131" s="109">
        <v>0</v>
      </c>
      <c r="H131" s="109">
        <f>'CK GASTOS OSN PD MES 1'!CU123</f>
        <v>0</v>
      </c>
      <c r="I131" s="157">
        <f>'CK GASTOS OSN PD MES 2'!CU127</f>
        <v>0</v>
      </c>
      <c r="J131" s="109">
        <f>'CK GASTOS OSN PD MES 3'!CU137</f>
        <v>0</v>
      </c>
      <c r="K131" s="109">
        <f>SUM(H131:J131)</f>
        <v>0</v>
      </c>
      <c r="L131" s="109">
        <f>+K131+G131</f>
        <v>0</v>
      </c>
      <c r="M131" s="109">
        <v>0</v>
      </c>
      <c r="N131" s="109">
        <f>IF(M131&gt;0,(L131-M131),0)</f>
        <v>0</v>
      </c>
      <c r="O131" s="753">
        <f>F131-L131</f>
        <v>0</v>
      </c>
      <c r="P131" s="753">
        <f>F131-M131</f>
        <v>0</v>
      </c>
      <c r="Q131" s="753">
        <f>IF(N131&gt;0,(F131-L131-N131),(F131-L131+N131))</f>
        <v>0</v>
      </c>
      <c r="R131" s="109"/>
      <c r="S131" s="109"/>
      <c r="T131" s="109"/>
      <c r="U131" s="109"/>
      <c r="V131" s="109"/>
      <c r="W131" s="109"/>
      <c r="X131" s="109"/>
      <c r="Y131" s="109"/>
      <c r="Z131" s="109"/>
      <c r="AA131" s="109"/>
      <c r="AB131" s="109"/>
      <c r="AC131" s="109"/>
      <c r="AD131" s="109"/>
      <c r="AE131" s="109"/>
      <c r="AF131" s="157"/>
      <c r="AG131" s="109"/>
      <c r="AH131" s="109"/>
      <c r="AI131" s="109"/>
      <c r="AJ131" s="109"/>
      <c r="AK131" s="109"/>
      <c r="AL131" s="109"/>
      <c r="AM131" s="109"/>
      <c r="AN131" s="109"/>
      <c r="AO131" s="109"/>
      <c r="AP131" s="109"/>
      <c r="AQ131" s="109"/>
      <c r="AR131" s="109"/>
      <c r="AS131" s="109">
        <f>SUM(R131:AR131)</f>
        <v>0</v>
      </c>
      <c r="AT131" s="109">
        <v>0</v>
      </c>
      <c r="AU131" s="109"/>
      <c r="AV131" s="109"/>
      <c r="AW131" s="109"/>
      <c r="AX131" s="109"/>
      <c r="AY131" s="109">
        <f>+AT131+AU131+AV131+AW131+AX131</f>
        <v>0</v>
      </c>
      <c r="AZ131" s="109"/>
      <c r="BA131" s="109"/>
      <c r="BB131" s="109"/>
      <c r="BC131" s="109"/>
      <c r="BD131" s="109">
        <v>0</v>
      </c>
      <c r="BE131" s="109"/>
      <c r="BF131" s="109"/>
      <c r="BG131" s="109">
        <f>SUM(AZ131:BF131)</f>
        <v>0</v>
      </c>
      <c r="BH131"/>
      <c r="BI131"/>
      <c r="BJ131"/>
      <c r="BK131"/>
      <c r="BL131"/>
    </row>
    <row r="132" spans="1:64">
      <c r="A132" s="229"/>
      <c r="B132" s="227"/>
      <c r="C132" s="109"/>
      <c r="D132" s="3"/>
      <c r="E132" s="3"/>
      <c r="F132" s="3"/>
      <c r="K132" s="109"/>
      <c r="L132" s="109"/>
      <c r="M132" s="3"/>
      <c r="N132" s="3"/>
      <c r="O132" s="6"/>
      <c r="P132" s="6"/>
      <c r="Q132" s="6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181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>
        <v>0</v>
      </c>
      <c r="AU132" s="3"/>
      <c r="AV132" s="3"/>
      <c r="AW132" s="3"/>
      <c r="AX132" s="3"/>
      <c r="AY132" s="3"/>
      <c r="AZ132" s="3"/>
      <c r="BA132" s="3"/>
      <c r="BB132" s="3"/>
      <c r="BC132" s="3"/>
      <c r="BD132" s="3"/>
      <c r="BE132" s="3"/>
      <c r="BF132" s="3"/>
      <c r="BG132" s="3"/>
      <c r="BH132" s="1"/>
      <c r="BI132" s="1"/>
      <c r="BJ132" s="1"/>
      <c r="BK132" s="1"/>
      <c r="BL132" s="1"/>
    </row>
    <row r="133" spans="1:64">
      <c r="A133" s="207" t="s">
        <v>1019</v>
      </c>
      <c r="B133" s="207"/>
      <c r="C133" s="771">
        <f>C129+C112+C98+C94+C71+C28+C10</f>
        <v>1726828565</v>
      </c>
      <c r="D133" s="771">
        <f>D129+D112+D98+D94+D71+D28+D10</f>
        <v>0</v>
      </c>
      <c r="E133" s="771">
        <f>E129+E112+E98+E94+E71+E28+E10+E125</f>
        <v>-82648957.099999994</v>
      </c>
      <c r="F133" s="771">
        <f>F129+F112+F98+F94+F71+F28+F10+F125</f>
        <v>1644179607.9000001</v>
      </c>
      <c r="G133" s="771">
        <v>1054532718.7699997</v>
      </c>
      <c r="H133" s="771">
        <f>H129+H112+H98+H94+H71+H28+H10</f>
        <v>111213390.8</v>
      </c>
      <c r="I133" s="285">
        <f>I129+I112+I98+I94+I71+I28+I10</f>
        <v>112655704.61</v>
      </c>
      <c r="J133" s="771">
        <f>J129+J112+J98+J94+J71+J28+J10+J125</f>
        <v>182534960.04999998</v>
      </c>
      <c r="K133" s="771">
        <f>K129+K112+K98+K94+K71+K28+K10+K125</f>
        <v>406404055.45999998</v>
      </c>
      <c r="L133" s="771">
        <f>L129+L112+L98+L94+L71+L28+L10+L125</f>
        <v>1460936774.2299998</v>
      </c>
      <c r="M133" s="771">
        <f>M129+M112+M98+M94+M71+M28+M10</f>
        <v>277559095.82000005</v>
      </c>
      <c r="N133" s="771">
        <f>N129+N112+N98+N94+N71+N28+N10</f>
        <v>-5007952.3599999966</v>
      </c>
      <c r="O133" s="771">
        <f>O129+O112+O98+O94+O71+O28+O10</f>
        <v>183242833.66999996</v>
      </c>
      <c r="P133" s="771">
        <f>P129+P112+P98+P94+P71+P28+P10</f>
        <v>1366620512.0800002</v>
      </c>
      <c r="Q133" s="771">
        <f>Q129+Q112+Q98+Q94+Q71+Q28+Q10+Q125</f>
        <v>178234881.30999994</v>
      </c>
      <c r="R133" s="771">
        <f t="shared" ref="R133:Z133" si="80">R129+R112+R98+R94+R71+R28+R10</f>
        <v>-17282564</v>
      </c>
      <c r="S133" s="771">
        <f t="shared" si="80"/>
        <v>-1177630</v>
      </c>
      <c r="T133" s="771">
        <f t="shared" si="80"/>
        <v>11273000</v>
      </c>
      <c r="U133" s="771">
        <f t="shared" si="80"/>
        <v>-11</v>
      </c>
      <c r="V133" s="771">
        <f t="shared" si="80"/>
        <v>-45642400</v>
      </c>
      <c r="W133" s="771">
        <f t="shared" si="80"/>
        <v>-15441404.099999994</v>
      </c>
      <c r="X133" s="771">
        <f t="shared" si="80"/>
        <v>-18877948</v>
      </c>
      <c r="Y133" s="771">
        <f t="shared" si="80"/>
        <v>0</v>
      </c>
      <c r="Z133" s="771">
        <f t="shared" si="80"/>
        <v>0</v>
      </c>
      <c r="AA133" s="771">
        <f>AA129+AA112+AA98+AA94+AA71+AA28+AA10+AA125</f>
        <v>0</v>
      </c>
      <c r="AB133" s="771">
        <f t="shared" ref="AB133:AR133" si="81">AB129+AB112+AB98+AB94+AB71+AB28+AB10</f>
        <v>0</v>
      </c>
      <c r="AC133" s="771">
        <f t="shared" si="81"/>
        <v>0</v>
      </c>
      <c r="AD133" s="771">
        <f t="shared" si="81"/>
        <v>0</v>
      </c>
      <c r="AE133" s="771">
        <f t="shared" si="81"/>
        <v>0</v>
      </c>
      <c r="AF133" s="771">
        <f t="shared" si="81"/>
        <v>0</v>
      </c>
      <c r="AG133" s="771">
        <f t="shared" si="81"/>
        <v>0</v>
      </c>
      <c r="AH133" s="771">
        <f t="shared" si="81"/>
        <v>0</v>
      </c>
      <c r="AI133" s="771">
        <f t="shared" si="81"/>
        <v>0</v>
      </c>
      <c r="AJ133" s="771">
        <f t="shared" si="81"/>
        <v>0</v>
      </c>
      <c r="AK133" s="771">
        <f t="shared" si="81"/>
        <v>0</v>
      </c>
      <c r="AL133" s="771">
        <f t="shared" si="81"/>
        <v>0</v>
      </c>
      <c r="AM133" s="771">
        <f t="shared" si="81"/>
        <v>0</v>
      </c>
      <c r="AN133" s="771">
        <f t="shared" si="81"/>
        <v>0</v>
      </c>
      <c r="AO133" s="771">
        <f t="shared" si="81"/>
        <v>0</v>
      </c>
      <c r="AP133" s="771">
        <f t="shared" si="81"/>
        <v>0</v>
      </c>
      <c r="AQ133" s="771">
        <f t="shared" si="81"/>
        <v>0</v>
      </c>
      <c r="AR133" s="771">
        <f t="shared" si="81"/>
        <v>0</v>
      </c>
      <c r="AS133" s="771">
        <f>AS129+AS112+AS98+AS94+AS71+AS28+AS10+AS125</f>
        <v>-82648957.099999994</v>
      </c>
      <c r="AT133" s="771">
        <f t="shared" ref="AT133:BG133" si="82">AT129+AT112+AT98+AT94+AT71+AT28+AT10</f>
        <v>0</v>
      </c>
      <c r="AU133" s="771">
        <f t="shared" si="82"/>
        <v>0</v>
      </c>
      <c r="AV133" s="771">
        <f t="shared" si="82"/>
        <v>0</v>
      </c>
      <c r="AW133" s="771">
        <f t="shared" si="82"/>
        <v>0</v>
      </c>
      <c r="AX133" s="771">
        <f t="shared" si="82"/>
        <v>0</v>
      </c>
      <c r="AY133" s="771">
        <f t="shared" si="82"/>
        <v>0</v>
      </c>
      <c r="AZ133" s="771">
        <f t="shared" si="82"/>
        <v>0</v>
      </c>
      <c r="BA133" s="771">
        <f t="shared" si="82"/>
        <v>0</v>
      </c>
      <c r="BB133" s="771">
        <f t="shared" si="82"/>
        <v>0</v>
      </c>
      <c r="BC133" s="771">
        <f t="shared" si="82"/>
        <v>0</v>
      </c>
      <c r="BD133" s="771">
        <f t="shared" si="82"/>
        <v>0</v>
      </c>
      <c r="BE133" s="771">
        <f t="shared" si="82"/>
        <v>0</v>
      </c>
      <c r="BF133" s="771">
        <f t="shared" si="82"/>
        <v>0</v>
      </c>
      <c r="BG133" s="771">
        <f t="shared" si="82"/>
        <v>0</v>
      </c>
    </row>
    <row r="134" spans="1:64">
      <c r="F134" s="142"/>
      <c r="G134" s="157"/>
      <c r="L134" s="157"/>
      <c r="M134" s="252"/>
      <c r="AZ134" s="2"/>
      <c r="BB134" s="2"/>
      <c r="BC134" s="2"/>
      <c r="BD134" s="2"/>
      <c r="BE134" s="2"/>
      <c r="BF134" s="2"/>
    </row>
    <row r="135" spans="1:64">
      <c r="G135" s="157"/>
      <c r="AZ135" s="2"/>
      <c r="BB135" s="2"/>
      <c r="BC135" s="2"/>
      <c r="BD135" s="2"/>
      <c r="BE135" s="2"/>
      <c r="BF135" s="2"/>
    </row>
    <row r="136" spans="1:64">
      <c r="G136" s="302"/>
      <c r="H136" s="109"/>
      <c r="AZ136" s="2"/>
      <c r="BB136" s="2"/>
      <c r="BC136" s="2"/>
      <c r="BD136" s="2"/>
      <c r="BE136" s="2"/>
      <c r="BF136" s="2"/>
    </row>
    <row r="137" spans="1:64">
      <c r="H137" s="786"/>
      <c r="I137" s="755"/>
      <c r="J137" s="755"/>
      <c r="K137" s="787"/>
      <c r="AZ137" s="2"/>
      <c r="BB137" s="2"/>
      <c r="BC137" s="2"/>
      <c r="BD137" s="2"/>
      <c r="BE137" s="2"/>
      <c r="BF137" s="2"/>
    </row>
    <row r="138" spans="1:64">
      <c r="H138" s="786"/>
      <c r="I138" s="755"/>
      <c r="J138" s="755"/>
      <c r="K138" s="787"/>
      <c r="AZ138" s="2"/>
      <c r="BB138" s="2"/>
      <c r="BC138" s="2"/>
      <c r="BD138" s="2"/>
      <c r="BE138" s="2"/>
      <c r="BF138" s="2"/>
    </row>
    <row r="139" spans="1:64">
      <c r="H139" s="786"/>
      <c r="I139" s="755"/>
      <c r="J139" s="755"/>
      <c r="K139" s="787"/>
      <c r="AZ139" s="2"/>
      <c r="BB139" s="2"/>
      <c r="BC139" s="2"/>
      <c r="BD139" s="2"/>
      <c r="BE139" s="2"/>
      <c r="BF139" s="2"/>
    </row>
    <row r="140" spans="1:64">
      <c r="H140" s="786"/>
      <c r="I140" s="755"/>
      <c r="J140" s="755"/>
      <c r="K140" s="787"/>
      <c r="AZ140" s="2"/>
      <c r="BB140" s="2"/>
      <c r="BC140" s="2"/>
      <c r="BD140" s="2"/>
      <c r="BE140" s="2"/>
      <c r="BF140" s="2"/>
    </row>
    <row r="141" spans="1:64">
      <c r="K141" s="302"/>
      <c r="L141" s="302"/>
      <c r="AZ141" s="2"/>
      <c r="BB141" s="2"/>
      <c r="BC141" s="2"/>
      <c r="BD141" s="2"/>
      <c r="BE141" s="2"/>
      <c r="BF141" s="2"/>
    </row>
    <row r="142" spans="1:64">
      <c r="L142" s="302"/>
      <c r="AZ142" s="2"/>
      <c r="BB142" s="2"/>
      <c r="BC142" s="2"/>
      <c r="BD142" s="2"/>
      <c r="BE142" s="2"/>
      <c r="BF142" s="2"/>
    </row>
    <row r="143" spans="1:64">
      <c r="B143" s="365"/>
      <c r="C143" s="209"/>
      <c r="AZ143" s="2"/>
      <c r="BB143" s="2"/>
      <c r="BC143" s="2"/>
      <c r="BD143" s="2"/>
      <c r="BE143" s="2"/>
      <c r="BF143" s="2"/>
    </row>
    <row r="144" spans="1:64">
      <c r="B144" s="365"/>
      <c r="C144" s="209"/>
      <c r="AZ144" s="2"/>
      <c r="BB144" s="2"/>
      <c r="BC144" s="2"/>
      <c r="BD144" s="2"/>
      <c r="BE144" s="2"/>
      <c r="BF144" s="2"/>
    </row>
    <row r="145" spans="2:58">
      <c r="B145" s="365"/>
      <c r="C145" s="209"/>
      <c r="AZ145" s="2"/>
      <c r="BB145" s="2"/>
      <c r="BC145" s="2"/>
      <c r="BD145" s="2"/>
      <c r="BE145" s="2"/>
      <c r="BF145" s="2"/>
    </row>
    <row r="146" spans="2:58">
      <c r="B146" s="365"/>
      <c r="C146" s="209"/>
      <c r="AZ146" s="2"/>
      <c r="BB146" s="2"/>
      <c r="BC146" s="2"/>
      <c r="BD146" s="2"/>
      <c r="BE146" s="2"/>
      <c r="BF146" s="2"/>
    </row>
    <row r="147" spans="2:58">
      <c r="B147" s="209"/>
      <c r="C147" s="209"/>
      <c r="AZ147" s="2"/>
      <c r="BB147" s="2"/>
      <c r="BC147" s="2"/>
      <c r="BD147" s="2"/>
      <c r="BE147" s="2"/>
      <c r="BF147" s="2"/>
    </row>
    <row r="148" spans="2:58">
      <c r="AZ148" s="2"/>
      <c r="BB148" s="2"/>
      <c r="BC148" s="2"/>
      <c r="BD148" s="2"/>
      <c r="BE148" s="2"/>
      <c r="BF148" s="2"/>
    </row>
    <row r="149" spans="2:58">
      <c r="AZ149" s="2"/>
      <c r="BB149" s="2"/>
      <c r="BC149" s="2"/>
      <c r="BD149" s="2"/>
      <c r="BE149" s="2"/>
      <c r="BF149" s="2"/>
    </row>
    <row r="150" spans="2:58">
      <c r="AZ150" s="2"/>
    </row>
    <row r="151" spans="2:58">
      <c r="AZ151" s="2"/>
    </row>
    <row r="152" spans="2:58">
      <c r="AZ152" s="2"/>
    </row>
    <row r="153" spans="2:58">
      <c r="AZ153" s="2"/>
    </row>
    <row r="154" spans="2:58">
      <c r="AZ154" s="2"/>
    </row>
    <row r="155" spans="2:58">
      <c r="AZ155" s="2"/>
    </row>
    <row r="156" spans="2:58">
      <c r="AZ156" s="2"/>
    </row>
    <row r="157" spans="2:58">
      <c r="AZ157" s="2"/>
    </row>
    <row r="158" spans="2:58">
      <c r="AZ158" s="2"/>
    </row>
    <row r="159" spans="2:58">
      <c r="AZ159" s="2"/>
    </row>
    <row r="160" spans="2:58">
      <c r="AZ160" s="2"/>
    </row>
    <row r="161" spans="52:52">
      <c r="AZ161" s="2"/>
    </row>
    <row r="162" spans="52:52">
      <c r="AZ162" s="2"/>
    </row>
    <row r="163" spans="52:52">
      <c r="AZ163" s="2"/>
    </row>
    <row r="164" spans="52:52">
      <c r="AZ164" s="2"/>
    </row>
    <row r="165" spans="52:52">
      <c r="AZ165" s="2"/>
    </row>
    <row r="166" spans="52:52">
      <c r="AZ166" s="2"/>
    </row>
    <row r="167" spans="52:52">
      <c r="AZ167" s="2"/>
    </row>
    <row r="168" spans="52:52">
      <c r="AZ168" s="2"/>
    </row>
    <row r="169" spans="52:52">
      <c r="AZ169" s="2"/>
    </row>
    <row r="170" spans="52:52">
      <c r="AZ170" s="2"/>
    </row>
    <row r="171" spans="52:52">
      <c r="AZ171" s="2"/>
    </row>
    <row r="172" spans="52:52">
      <c r="AZ172" s="2"/>
    </row>
    <row r="173" spans="52:52">
      <c r="AZ173" s="2"/>
    </row>
    <row r="174" spans="52:52">
      <c r="AZ174" s="2"/>
    </row>
    <row r="175" spans="52:52">
      <c r="AZ175" s="2"/>
    </row>
    <row r="176" spans="52:52">
      <c r="AZ176" s="2"/>
    </row>
    <row r="177" spans="52:52">
      <c r="AZ177" s="2"/>
    </row>
    <row r="178" spans="52:52">
      <c r="AZ178" s="2"/>
    </row>
    <row r="179" spans="52:52">
      <c r="AZ179" s="2"/>
    </row>
    <row r="180" spans="52:52">
      <c r="AZ180" s="2"/>
    </row>
    <row r="181" spans="52:52">
      <c r="AZ181" s="2"/>
    </row>
    <row r="182" spans="52:52">
      <c r="AZ182" s="2"/>
    </row>
    <row r="183" spans="52:52">
      <c r="AZ183" s="2"/>
    </row>
    <row r="184" spans="52:52">
      <c r="AZ184" s="2"/>
    </row>
    <row r="185" spans="52:52">
      <c r="AZ185" s="2"/>
    </row>
    <row r="186" spans="52:52">
      <c r="AZ186" s="2"/>
    </row>
    <row r="187" spans="52:52">
      <c r="AZ187" s="2"/>
    </row>
    <row r="188" spans="52:52">
      <c r="AZ188" s="2"/>
    </row>
    <row r="189" spans="52:52">
      <c r="AZ189" s="2"/>
    </row>
    <row r="190" spans="52:52">
      <c r="AZ190" s="2"/>
    </row>
    <row r="191" spans="52:52">
      <c r="AZ191" s="2"/>
    </row>
    <row r="192" spans="52:52">
      <c r="AZ192" s="2"/>
    </row>
    <row r="193" spans="52:52">
      <c r="AZ193" s="2"/>
    </row>
    <row r="194" spans="52:52">
      <c r="AZ194" s="2"/>
    </row>
    <row r="195" spans="52:52">
      <c r="AZ195" s="2"/>
    </row>
    <row r="196" spans="52:52">
      <c r="AZ196" s="2"/>
    </row>
    <row r="197" spans="52:52">
      <c r="AZ197" s="2"/>
    </row>
    <row r="198" spans="52:52">
      <c r="AZ198" s="2"/>
    </row>
    <row r="199" spans="52:52">
      <c r="AZ199" s="2"/>
    </row>
    <row r="200" spans="52:52">
      <c r="AZ200" s="2"/>
    </row>
    <row r="201" spans="52:52">
      <c r="AZ201" s="2"/>
    </row>
    <row r="202" spans="52:52">
      <c r="AZ202" s="2"/>
    </row>
    <row r="203" spans="52:52">
      <c r="AZ203" s="2"/>
    </row>
    <row r="204" spans="52:52">
      <c r="AZ204" s="2"/>
    </row>
    <row r="205" spans="52:52">
      <c r="AZ205" s="2"/>
    </row>
    <row r="206" spans="52:52">
      <c r="AZ206" s="2"/>
    </row>
    <row r="207" spans="52:52">
      <c r="AZ207" s="2"/>
    </row>
    <row r="208" spans="52:52">
      <c r="AZ208" s="2"/>
    </row>
    <row r="209" spans="52:52">
      <c r="AZ209" s="2"/>
    </row>
    <row r="210" spans="52:52">
      <c r="AZ210" s="2"/>
    </row>
    <row r="211" spans="52:52">
      <c r="AZ211" s="2"/>
    </row>
    <row r="212" spans="52:52">
      <c r="AZ212" s="2"/>
    </row>
    <row r="213" spans="52:52">
      <c r="AZ213" s="2"/>
    </row>
    <row r="214" spans="52:52">
      <c r="AZ214" s="2"/>
    </row>
    <row r="215" spans="52:52">
      <c r="AZ215" s="2"/>
    </row>
    <row r="216" spans="52:52">
      <c r="AZ216" s="2"/>
    </row>
    <row r="217" spans="52:52">
      <c r="AZ217" s="2"/>
    </row>
    <row r="218" spans="52:52">
      <c r="AZ218" s="2"/>
    </row>
    <row r="219" spans="52:52">
      <c r="AZ219" s="2"/>
    </row>
    <row r="220" spans="52:52">
      <c r="AZ220" s="2"/>
    </row>
    <row r="221" spans="52:52">
      <c r="AZ221" s="2"/>
    </row>
    <row r="222" spans="52:52">
      <c r="AZ222" s="2"/>
    </row>
    <row r="223" spans="52:52">
      <c r="AZ223" s="2"/>
    </row>
    <row r="224" spans="52:52">
      <c r="AZ224" s="2"/>
    </row>
    <row r="225" spans="52:52">
      <c r="AZ225" s="2"/>
    </row>
    <row r="226" spans="52:52">
      <c r="AZ226" s="2"/>
    </row>
    <row r="227" spans="52:52">
      <c r="AZ227" s="2"/>
    </row>
    <row r="228" spans="52:52">
      <c r="AZ228" s="2"/>
    </row>
    <row r="229" spans="52:52">
      <c r="AZ229" s="2"/>
    </row>
    <row r="230" spans="52:52">
      <c r="AZ230" s="2"/>
    </row>
    <row r="231" spans="52:52">
      <c r="AZ231" s="2"/>
    </row>
    <row r="232" spans="52:52">
      <c r="AZ232" s="2"/>
    </row>
    <row r="233" spans="52:52">
      <c r="AZ233" s="2"/>
    </row>
    <row r="234" spans="52:52">
      <c r="AZ234" s="2"/>
    </row>
    <row r="235" spans="52:52">
      <c r="AZ235" s="2"/>
    </row>
    <row r="236" spans="52:52">
      <c r="AZ236" s="2"/>
    </row>
    <row r="237" spans="52:52">
      <c r="AZ237" s="2"/>
    </row>
    <row r="238" spans="52:52">
      <c r="AZ238" s="2"/>
    </row>
    <row r="239" spans="52:52">
      <c r="AZ239" s="2"/>
    </row>
    <row r="240" spans="52:52">
      <c r="AZ240" s="2"/>
    </row>
    <row r="241" spans="52:52">
      <c r="AZ241" s="2"/>
    </row>
    <row r="242" spans="52:52">
      <c r="AZ242" s="2"/>
    </row>
    <row r="243" spans="52:52">
      <c r="AZ243" s="2"/>
    </row>
    <row r="244" spans="52:52">
      <c r="AZ244" s="2"/>
    </row>
    <row r="245" spans="52:52">
      <c r="AZ245" s="2"/>
    </row>
    <row r="246" spans="52:52">
      <c r="AZ246" s="2"/>
    </row>
    <row r="247" spans="52:52">
      <c r="AZ247" s="2"/>
    </row>
    <row r="248" spans="52:52">
      <c r="AZ248" s="2"/>
    </row>
    <row r="249" spans="52:52">
      <c r="AZ249" s="2"/>
    </row>
    <row r="250" spans="52:52">
      <c r="AZ250" s="2"/>
    </row>
    <row r="251" spans="52:52">
      <c r="AZ251" s="2"/>
    </row>
    <row r="252" spans="52:52">
      <c r="AZ252" s="2"/>
    </row>
    <row r="253" spans="52:52">
      <c r="AZ253" s="2"/>
    </row>
    <row r="254" spans="52:52">
      <c r="AZ254" s="2"/>
    </row>
    <row r="255" spans="52:52">
      <c r="AZ255" s="2"/>
    </row>
    <row r="256" spans="52:52">
      <c r="AZ256" s="2"/>
    </row>
    <row r="257" spans="52:52">
      <c r="AZ257" s="2"/>
    </row>
    <row r="258" spans="52:52">
      <c r="AZ258" s="2"/>
    </row>
    <row r="259" spans="52:52">
      <c r="AZ259" s="2"/>
    </row>
    <row r="260" spans="52:52">
      <c r="AZ260" s="2"/>
    </row>
    <row r="261" spans="52:52">
      <c r="AZ261" s="2"/>
    </row>
    <row r="262" spans="52:52">
      <c r="AZ262" s="2"/>
    </row>
    <row r="263" spans="52:52">
      <c r="AZ263" s="2"/>
    </row>
    <row r="264" spans="52:52">
      <c r="AZ264" s="2"/>
    </row>
    <row r="265" spans="52:52">
      <c r="AZ265" s="2"/>
    </row>
    <row r="266" spans="52:52">
      <c r="AZ266" s="2"/>
    </row>
    <row r="267" spans="52:52">
      <c r="AZ267" s="2"/>
    </row>
    <row r="268" spans="52:52">
      <c r="AZ268" s="2"/>
    </row>
    <row r="269" spans="52:52">
      <c r="AZ269" s="2"/>
    </row>
    <row r="270" spans="52:52">
      <c r="AZ270" s="2"/>
    </row>
    <row r="271" spans="52:52">
      <c r="AZ271" s="2"/>
    </row>
    <row r="272" spans="52:52">
      <c r="AZ272" s="2"/>
    </row>
    <row r="273" spans="52:52">
      <c r="AZ273" s="2"/>
    </row>
    <row r="274" spans="52:52">
      <c r="AZ274" s="2"/>
    </row>
    <row r="275" spans="52:52">
      <c r="AZ275" s="2"/>
    </row>
    <row r="276" spans="52:52">
      <c r="AZ276" s="2"/>
    </row>
    <row r="277" spans="52:52">
      <c r="AZ277" s="2"/>
    </row>
    <row r="278" spans="52:52">
      <c r="AZ278" s="2"/>
    </row>
    <row r="279" spans="52:52">
      <c r="AZ279" s="2"/>
    </row>
    <row r="280" spans="52:52">
      <c r="AZ280" s="2"/>
    </row>
    <row r="281" spans="52:52">
      <c r="AZ281" s="2"/>
    </row>
    <row r="282" spans="52:52">
      <c r="AZ282" s="2"/>
    </row>
    <row r="283" spans="52:52">
      <c r="AZ283" s="2"/>
    </row>
    <row r="284" spans="52:52">
      <c r="AZ284" s="2"/>
    </row>
    <row r="285" spans="52:52">
      <c r="AZ285" s="2"/>
    </row>
    <row r="286" spans="52:52">
      <c r="AZ286" s="2"/>
    </row>
    <row r="287" spans="52:52">
      <c r="AZ287" s="2"/>
    </row>
    <row r="288" spans="52:52">
      <c r="AZ288" s="2"/>
    </row>
    <row r="289" spans="52:52">
      <c r="AZ289" s="2"/>
    </row>
    <row r="290" spans="52:52">
      <c r="AZ290" s="2"/>
    </row>
    <row r="291" spans="52:52">
      <c r="AZ291" s="2"/>
    </row>
    <row r="292" spans="52:52">
      <c r="AZ292" s="2"/>
    </row>
    <row r="293" spans="52:52">
      <c r="AZ293" s="2"/>
    </row>
    <row r="294" spans="52:52">
      <c r="AZ294" s="2"/>
    </row>
    <row r="295" spans="52:52">
      <c r="AZ295" s="2"/>
    </row>
    <row r="296" spans="52:52">
      <c r="AZ296" s="2"/>
    </row>
    <row r="297" spans="52:52">
      <c r="AZ297" s="2"/>
    </row>
    <row r="298" spans="52:52">
      <c r="AZ298" s="2"/>
    </row>
    <row r="299" spans="52:52">
      <c r="AZ299" s="2"/>
    </row>
    <row r="300" spans="52:52">
      <c r="AZ300" s="2"/>
    </row>
    <row r="301" spans="52:52">
      <c r="AZ301" s="2"/>
    </row>
    <row r="302" spans="52:52">
      <c r="AZ302" s="2"/>
    </row>
    <row r="303" spans="52:52">
      <c r="AZ303" s="2"/>
    </row>
    <row r="304" spans="52:52">
      <c r="AZ304" s="2"/>
    </row>
    <row r="305" spans="52:52">
      <c r="AZ305" s="2"/>
    </row>
    <row r="306" spans="52:52">
      <c r="AZ306" s="2"/>
    </row>
    <row r="307" spans="52:52">
      <c r="AZ307" s="2"/>
    </row>
    <row r="308" spans="52:52">
      <c r="AZ308" s="2"/>
    </row>
    <row r="309" spans="52:52">
      <c r="AZ309" s="2"/>
    </row>
    <row r="310" spans="52:52">
      <c r="AZ310" s="2"/>
    </row>
    <row r="311" spans="52:52">
      <c r="AZ311" s="2"/>
    </row>
    <row r="312" spans="52:52">
      <c r="AZ312" s="2"/>
    </row>
    <row r="313" spans="52:52">
      <c r="AZ313" s="2"/>
    </row>
    <row r="314" spans="52:52">
      <c r="AZ314" s="2"/>
    </row>
    <row r="315" spans="52:52">
      <c r="AZ315" s="2"/>
    </row>
    <row r="316" spans="52:52">
      <c r="AZ316" s="2"/>
    </row>
    <row r="317" spans="52:52">
      <c r="AZ317" s="2"/>
    </row>
    <row r="318" spans="52:52">
      <c r="AZ318" s="2"/>
    </row>
    <row r="319" spans="52:52">
      <c r="AZ319" s="2"/>
    </row>
    <row r="320" spans="52:52">
      <c r="AZ320" s="2"/>
    </row>
    <row r="321" spans="52:52">
      <c r="AZ321" s="2"/>
    </row>
    <row r="322" spans="52:52">
      <c r="AZ322" s="2"/>
    </row>
    <row r="323" spans="52:52">
      <c r="AZ323" s="2"/>
    </row>
    <row r="324" spans="52:52">
      <c r="AZ324" s="2"/>
    </row>
    <row r="325" spans="52:52">
      <c r="AZ325" s="2"/>
    </row>
    <row r="326" spans="52:52">
      <c r="AZ326" s="2"/>
    </row>
    <row r="327" spans="52:52">
      <c r="AZ327" s="2"/>
    </row>
    <row r="328" spans="52:52">
      <c r="AZ328" s="2"/>
    </row>
    <row r="329" spans="52:52">
      <c r="AZ329" s="2"/>
    </row>
    <row r="330" spans="52:52">
      <c r="AZ330" s="2"/>
    </row>
    <row r="331" spans="52:52">
      <c r="AZ331" s="2"/>
    </row>
    <row r="332" spans="52:52">
      <c r="AZ332" s="2"/>
    </row>
    <row r="333" spans="52:52">
      <c r="AZ333" s="2"/>
    </row>
    <row r="334" spans="52:52">
      <c r="AZ334" s="2"/>
    </row>
    <row r="335" spans="52:52">
      <c r="AZ335" s="2"/>
    </row>
    <row r="336" spans="52:52">
      <c r="AZ336" s="2"/>
    </row>
    <row r="337" spans="52:52">
      <c r="AZ337" s="2"/>
    </row>
    <row r="338" spans="52:52">
      <c r="AZ338" s="2"/>
    </row>
    <row r="339" spans="52:52">
      <c r="AZ339" s="2"/>
    </row>
    <row r="340" spans="52:52">
      <c r="AZ340" s="2"/>
    </row>
    <row r="341" spans="52:52">
      <c r="AZ341" s="2"/>
    </row>
    <row r="342" spans="52:52">
      <c r="AZ342" s="2"/>
    </row>
    <row r="343" spans="52:52">
      <c r="AZ343" s="2"/>
    </row>
    <row r="344" spans="52:52">
      <c r="AZ344" s="2"/>
    </row>
    <row r="345" spans="52:52">
      <c r="AZ345" s="2"/>
    </row>
    <row r="346" spans="52:52">
      <c r="AZ346" s="2"/>
    </row>
    <row r="347" spans="52:52">
      <c r="AZ347" s="2"/>
    </row>
    <row r="348" spans="52:52">
      <c r="AZ348" s="2"/>
    </row>
    <row r="349" spans="52:52">
      <c r="AZ349" s="2"/>
    </row>
    <row r="350" spans="52:52">
      <c r="AZ350" s="2"/>
    </row>
    <row r="351" spans="52:52">
      <c r="AZ351" s="2"/>
    </row>
    <row r="352" spans="52:52">
      <c r="AZ352" s="2"/>
    </row>
    <row r="353" spans="52:52">
      <c r="AZ353" s="2"/>
    </row>
    <row r="354" spans="52:52">
      <c r="AZ354" s="2"/>
    </row>
    <row r="355" spans="52:52">
      <c r="AZ355" s="2"/>
    </row>
    <row r="356" spans="52:52">
      <c r="AZ356" s="2"/>
    </row>
    <row r="357" spans="52:52">
      <c r="AZ357" s="2"/>
    </row>
    <row r="358" spans="52:52">
      <c r="AZ358" s="2"/>
    </row>
    <row r="359" spans="52:52">
      <c r="AZ359" s="2"/>
    </row>
    <row r="360" spans="52:52">
      <c r="AZ360" s="2"/>
    </row>
    <row r="361" spans="52:52">
      <c r="AZ361" s="2"/>
    </row>
    <row r="362" spans="52:52">
      <c r="AZ362" s="2"/>
    </row>
    <row r="363" spans="52:52">
      <c r="AZ363" s="2"/>
    </row>
    <row r="364" spans="52:52">
      <c r="AZ364" s="2"/>
    </row>
    <row r="365" spans="52:52">
      <c r="AZ365" s="2"/>
    </row>
    <row r="366" spans="52:52">
      <c r="AZ366" s="2"/>
    </row>
    <row r="367" spans="52:52">
      <c r="AZ367" s="2"/>
    </row>
    <row r="368" spans="52:52">
      <c r="AZ368" s="2"/>
    </row>
    <row r="369" spans="52:52">
      <c r="AZ369" s="2"/>
    </row>
    <row r="370" spans="52:52">
      <c r="AZ370" s="2"/>
    </row>
    <row r="371" spans="52:52">
      <c r="AZ371" s="2"/>
    </row>
    <row r="372" spans="52:52">
      <c r="AZ372" s="2"/>
    </row>
    <row r="373" spans="52:52">
      <c r="AZ373" s="2"/>
    </row>
    <row r="374" spans="52:52">
      <c r="AZ374" s="2"/>
    </row>
    <row r="375" spans="52:52">
      <c r="AZ375" s="2"/>
    </row>
    <row r="376" spans="52:52">
      <c r="AZ376" s="2"/>
    </row>
    <row r="377" spans="52:52">
      <c r="AZ377" s="2"/>
    </row>
    <row r="378" spans="52:52">
      <c r="AZ378" s="2"/>
    </row>
    <row r="379" spans="52:52">
      <c r="AZ379" s="2"/>
    </row>
    <row r="380" spans="52:52">
      <c r="AZ380" s="2"/>
    </row>
    <row r="381" spans="52:52">
      <c r="AZ381" s="2"/>
    </row>
    <row r="382" spans="52:52">
      <c r="AZ382" s="2"/>
    </row>
    <row r="383" spans="52:52">
      <c r="AZ383" s="2"/>
    </row>
    <row r="384" spans="52:52">
      <c r="AZ384" s="2"/>
    </row>
    <row r="385" spans="52:52">
      <c r="AZ385" s="2"/>
    </row>
    <row r="386" spans="52:52">
      <c r="AZ386" s="2"/>
    </row>
    <row r="387" spans="52:52">
      <c r="AZ387" s="2"/>
    </row>
    <row r="388" spans="52:52">
      <c r="AZ388" s="2"/>
    </row>
    <row r="389" spans="52:52">
      <c r="AZ389" s="2"/>
    </row>
    <row r="390" spans="52:52">
      <c r="AZ390" s="2"/>
    </row>
    <row r="391" spans="52:52">
      <c r="AZ391" s="2"/>
    </row>
    <row r="392" spans="52:52">
      <c r="AZ392" s="2"/>
    </row>
    <row r="393" spans="52:52">
      <c r="AZ393" s="2"/>
    </row>
    <row r="394" spans="52:52">
      <c r="AZ394" s="2"/>
    </row>
    <row r="395" spans="52:52">
      <c r="AZ395" s="2"/>
    </row>
    <row r="396" spans="52:52">
      <c r="AZ396" s="2"/>
    </row>
    <row r="397" spans="52:52">
      <c r="AZ397" s="2"/>
    </row>
    <row r="398" spans="52:52">
      <c r="AZ398" s="2"/>
    </row>
  </sheetData>
  <mergeCells count="15">
    <mergeCell ref="C7:F7"/>
    <mergeCell ref="AZ7:BG7"/>
    <mergeCell ref="AT7:AY7"/>
    <mergeCell ref="R7:AS7"/>
    <mergeCell ref="O7:O8"/>
    <mergeCell ref="P7:P8"/>
    <mergeCell ref="Q7:Q8"/>
    <mergeCell ref="K7:K8"/>
    <mergeCell ref="L7:L8"/>
    <mergeCell ref="N7:N8"/>
    <mergeCell ref="G7:G8"/>
    <mergeCell ref="M7:M8"/>
    <mergeCell ref="H7:H8"/>
    <mergeCell ref="I7:I8"/>
    <mergeCell ref="J7:J8"/>
  </mergeCells>
  <phoneticPr fontId="0" type="noConversion"/>
  <conditionalFormatting sqref="L10:L26 L29:L69">
    <cfRule type="cellIs" dxfId="21" priority="26" stopIfTrue="1" operator="lessThan">
      <formula>0</formula>
    </cfRule>
  </conditionalFormatting>
  <conditionalFormatting sqref="L71:L133">
    <cfRule type="cellIs" dxfId="20" priority="6" stopIfTrue="1" operator="lessThan">
      <formula>0</formula>
    </cfRule>
  </conditionalFormatting>
  <conditionalFormatting sqref="R15:R16">
    <cfRule type="cellIs" dxfId="19" priority="1" stopIfTrue="1" operator="lessThan">
      <formula>0</formula>
    </cfRule>
  </conditionalFormatting>
  <printOptions horizontalCentered="1"/>
  <pageMargins left="0.7" right="0.7" top="0.75" bottom="0.75" header="0.3" footer="0.3"/>
  <pageSetup scale="21" orientation="landscape" r:id="rId1"/>
  <headerFooter alignWithMargins="0"/>
  <colBreaks count="1" manualBreakCount="1">
    <brk id="17" max="106" man="1"/>
  </colBreaks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Hoja6">
    <tabColor theme="6" tint="0.39997558519241921"/>
  </sheetPr>
  <dimension ref="A1:IV426"/>
  <sheetViews>
    <sheetView zoomScaleNormal="100" workbookViewId="0">
      <pane xSplit="3" ySplit="6" topLeftCell="E25" activePane="bottomRight" state="frozen"/>
      <selection pane="topRight" activeCell="D1" sqref="D1"/>
      <selection pane="bottomLeft" activeCell="A7" sqref="A7"/>
      <selection pane="bottomRight" activeCell="F15" sqref="F15"/>
    </sheetView>
  </sheetViews>
  <sheetFormatPr baseColWidth="10" defaultColWidth="11.44140625" defaultRowHeight="13.2"/>
  <cols>
    <col min="1" max="1" width="15.44140625" style="84" customWidth="1"/>
    <col min="2" max="2" width="14.6640625" style="14" customWidth="1"/>
    <col min="3" max="3" width="42.6640625" style="1" customWidth="1"/>
    <col min="4" max="4" width="14.109375" style="72" bestFit="1" customWidth="1"/>
    <col min="5" max="5" width="16.5546875" style="5" customWidth="1"/>
    <col min="6" max="6" width="13.6640625" style="72" customWidth="1"/>
    <col min="7" max="7" width="13.6640625" style="5" customWidth="1"/>
    <col min="8" max="8" width="14" style="72" bestFit="1" customWidth="1"/>
    <col min="9" max="9" width="15.33203125" style="4" customWidth="1"/>
    <col min="10" max="10" width="12" style="4" bestFit="1" customWidth="1"/>
    <col min="11" max="11" width="13.88671875" style="5" bestFit="1" customWidth="1"/>
    <col min="12" max="12" width="13" style="72" bestFit="1" customWidth="1"/>
    <col min="13" max="13" width="13.33203125" style="5" customWidth="1"/>
    <col min="14" max="14" width="12.5546875" style="5" customWidth="1"/>
    <col min="15" max="15" width="13.44140625" style="5" bestFit="1" customWidth="1"/>
    <col min="16" max="16" width="11.6640625" style="5" customWidth="1"/>
    <col min="17" max="17" width="12.33203125" style="5" bestFit="1" customWidth="1"/>
    <col min="18" max="18" width="12.33203125" style="5" customWidth="1"/>
    <col min="19" max="19" width="13" style="5" customWidth="1"/>
    <col min="20" max="21" width="11.6640625" style="5" customWidth="1"/>
    <col min="22" max="22" width="13.6640625" style="5" customWidth="1"/>
    <col min="23" max="23" width="15.109375" style="5" customWidth="1"/>
    <col min="24" max="24" width="13.33203125" style="5" customWidth="1"/>
    <col min="25" max="25" width="11.6640625" style="5" bestFit="1" customWidth="1"/>
    <col min="26" max="26" width="14.109375" style="5" customWidth="1"/>
    <col min="27" max="27" width="11.44140625" style="5"/>
    <col min="28" max="28" width="13.88671875" style="5" customWidth="1"/>
    <col min="29" max="29" width="13.33203125" style="5" bestFit="1" customWidth="1"/>
    <col min="30" max="30" width="13.109375" style="5" customWidth="1"/>
    <col min="31" max="31" width="11.44140625" style="5"/>
    <col min="32" max="34" width="11.6640625" style="5" customWidth="1"/>
    <col min="35" max="35" width="14" style="5" customWidth="1"/>
    <col min="36" max="36" width="11.6640625" style="5" customWidth="1"/>
    <col min="37" max="37" width="13.33203125" style="5" bestFit="1" customWidth="1"/>
    <col min="38" max="38" width="14.6640625" style="5" customWidth="1"/>
    <col min="39" max="39" width="11.88671875" style="5" bestFit="1" customWidth="1"/>
    <col min="40" max="40" width="13.33203125" style="5" bestFit="1" customWidth="1"/>
    <col min="41" max="42" width="11.6640625" style="5" bestFit="1" customWidth="1"/>
    <col min="43" max="43" width="14.6640625" style="5" customWidth="1"/>
    <col min="44" max="44" width="11.44140625" style="5"/>
    <col min="45" max="45" width="13.33203125" style="5" bestFit="1" customWidth="1"/>
    <col min="46" max="46" width="14.33203125" style="5" bestFit="1" customWidth="1"/>
    <col min="47" max="47" width="12.6640625" style="5" customWidth="1"/>
    <col min="48" max="48" width="11.5546875" style="5" bestFit="1" customWidth="1"/>
    <col min="49" max="49" width="12.33203125" style="5" customWidth="1"/>
    <col min="50" max="50" width="11.5546875" style="5" bestFit="1" customWidth="1"/>
    <col min="51" max="51" width="11.44140625" style="5"/>
    <col min="52" max="54" width="11.6640625" style="5" bestFit="1" customWidth="1"/>
    <col min="55" max="55" width="11.44140625" style="5"/>
    <col min="56" max="56" width="11.5546875" style="5" bestFit="1" customWidth="1"/>
    <col min="57" max="57" width="13.33203125" style="5" bestFit="1" customWidth="1"/>
    <col min="58" max="58" width="12.6640625" style="5" bestFit="1" customWidth="1"/>
    <col min="59" max="59" width="11.6640625" style="5" bestFit="1" customWidth="1"/>
    <col min="60" max="60" width="11.44140625" style="5"/>
    <col min="61" max="61" width="12.6640625" style="5" customWidth="1"/>
    <col min="62" max="62" width="11.44140625" style="5"/>
    <col min="63" max="63" width="13.5546875" style="5" customWidth="1"/>
    <col min="64" max="66" width="11.44140625" style="5"/>
    <col min="67" max="67" width="11.6640625" style="5" bestFit="1" customWidth="1"/>
    <col min="68" max="68" width="11.44140625" style="5"/>
    <col min="69" max="69" width="11.6640625" style="5" bestFit="1" customWidth="1"/>
    <col min="70" max="70" width="13.33203125" style="5" bestFit="1" customWidth="1"/>
    <col min="71" max="71" width="14.33203125" style="5" customWidth="1"/>
    <col min="72" max="72" width="11.6640625" style="5" bestFit="1" customWidth="1"/>
    <col min="73" max="73" width="12.33203125" style="5" customWidth="1"/>
    <col min="74" max="74" width="15.44140625" style="5" customWidth="1"/>
    <col min="75" max="76" width="11.6640625" style="5" customWidth="1"/>
    <col min="77" max="77" width="15.44140625" style="5" customWidth="1"/>
    <col min="78" max="78" width="14.33203125" style="5" bestFit="1" customWidth="1"/>
    <col min="79" max="79" width="13.33203125" style="5" bestFit="1" customWidth="1"/>
    <col min="80" max="80" width="11.6640625" style="5" bestFit="1" customWidth="1"/>
    <col min="81" max="81" width="13.5546875" style="4" customWidth="1"/>
    <col min="82" max="82" width="13.33203125" style="4" customWidth="1"/>
    <col min="83" max="84" width="14.88671875" style="4" customWidth="1"/>
    <col min="85" max="89" width="13.5546875" style="4" customWidth="1"/>
    <col min="90" max="90" width="12.88671875" style="4" bestFit="1" customWidth="1"/>
    <col min="91" max="94" width="14.33203125" style="4" customWidth="1"/>
    <col min="95" max="95" width="11.44140625" style="4"/>
    <col min="96" max="96" width="13.44140625" style="4" customWidth="1"/>
    <col min="97" max="97" width="11.44140625" style="4"/>
    <col min="98" max="98" width="11.6640625" style="4" bestFit="1" customWidth="1"/>
    <col min="99" max="99" width="11.6640625" style="5" bestFit="1" customWidth="1"/>
    <col min="100" max="102" width="18.109375" style="5" customWidth="1"/>
    <col min="103" max="16384" width="11.44140625" style="5"/>
  </cols>
  <sheetData>
    <row r="1" spans="1:256">
      <c r="A1" s="115" t="s">
        <v>0</v>
      </c>
      <c r="D1" s="159"/>
      <c r="E1" s="227"/>
      <c r="F1" s="159"/>
      <c r="G1" s="227"/>
      <c r="H1" s="159"/>
      <c r="I1" s="109"/>
      <c r="J1" s="109"/>
      <c r="K1" s="227"/>
      <c r="L1" s="159"/>
      <c r="M1" s="227"/>
      <c r="N1" s="227"/>
      <c r="O1" s="227"/>
      <c r="P1" s="227"/>
      <c r="Q1" s="227"/>
      <c r="R1" s="227"/>
      <c r="S1" s="227"/>
      <c r="T1" s="227"/>
      <c r="U1" s="227"/>
      <c r="V1" s="227"/>
      <c r="W1" s="227"/>
      <c r="X1" s="227"/>
      <c r="Y1" s="227"/>
      <c r="Z1" s="227"/>
      <c r="AA1" s="227"/>
      <c r="AB1" s="227"/>
      <c r="AC1" s="227"/>
      <c r="AD1" s="227"/>
      <c r="AE1" s="227"/>
      <c r="AF1" s="227"/>
      <c r="AG1" s="227"/>
      <c r="AH1" s="227"/>
      <c r="AI1" s="227"/>
      <c r="AJ1" s="227"/>
      <c r="AK1" s="227"/>
      <c r="AL1" s="227"/>
      <c r="AM1" s="227"/>
      <c r="AN1" s="227"/>
      <c r="AO1" s="227"/>
      <c r="AP1" s="227"/>
      <c r="AQ1" s="227"/>
      <c r="AR1" s="227"/>
      <c r="AS1" s="227"/>
      <c r="AT1" s="227"/>
      <c r="AU1" s="227"/>
      <c r="AV1" s="227"/>
      <c r="AW1" s="227"/>
      <c r="AX1" s="227"/>
      <c r="AY1" s="227"/>
      <c r="AZ1" s="227"/>
      <c r="BA1" s="227"/>
      <c r="BB1" s="227"/>
      <c r="BC1" s="227"/>
      <c r="BD1" s="227"/>
      <c r="BE1" s="227"/>
      <c r="BF1" s="227"/>
      <c r="BG1" s="227"/>
      <c r="BH1" s="227"/>
      <c r="BI1" s="227"/>
      <c r="BJ1" s="227"/>
      <c r="BK1" s="227"/>
      <c r="BL1" s="227"/>
      <c r="BM1" s="227"/>
      <c r="BN1" s="227"/>
      <c r="BO1" s="227"/>
      <c r="BP1" s="227"/>
      <c r="BQ1" s="227"/>
      <c r="BR1" s="227"/>
      <c r="BS1" s="227"/>
      <c r="BT1" s="227"/>
      <c r="BU1" s="227"/>
      <c r="BV1" s="227"/>
      <c r="BW1" s="227"/>
      <c r="BX1" s="227"/>
      <c r="BY1" s="227"/>
      <c r="BZ1" s="227"/>
      <c r="CA1" s="227"/>
      <c r="CB1" s="227"/>
      <c r="CC1" s="109"/>
      <c r="CD1" s="109"/>
      <c r="CE1" s="109"/>
      <c r="CF1" s="109"/>
      <c r="CG1" s="109"/>
      <c r="CH1" s="109"/>
      <c r="CI1" s="109"/>
      <c r="CJ1" s="109"/>
      <c r="CK1" s="109"/>
      <c r="CL1" s="109"/>
      <c r="CM1" s="109"/>
      <c r="CN1" s="109"/>
      <c r="CO1" s="109"/>
      <c r="CP1" s="109"/>
      <c r="CQ1" s="109"/>
      <c r="CR1" s="109"/>
      <c r="CS1" s="109"/>
      <c r="CT1" s="109"/>
      <c r="CU1" s="227"/>
      <c r="CV1" s="227"/>
      <c r="CW1" s="227"/>
      <c r="CX1" s="227"/>
      <c r="CY1" s="227"/>
      <c r="CZ1" s="227"/>
      <c r="DA1" s="227"/>
      <c r="DB1" s="227"/>
      <c r="DC1" s="227"/>
      <c r="DD1" s="227"/>
      <c r="DE1" s="227"/>
      <c r="DF1" s="227"/>
      <c r="DG1" s="227"/>
      <c r="DH1" s="227"/>
      <c r="DI1" s="227"/>
      <c r="DJ1" s="227"/>
      <c r="DK1" s="227"/>
      <c r="DL1" s="227"/>
      <c r="DM1" s="227"/>
      <c r="DN1" s="227"/>
      <c r="DO1" s="227"/>
      <c r="DP1" s="227"/>
      <c r="DQ1" s="227"/>
      <c r="DR1" s="227"/>
      <c r="DS1" s="227"/>
      <c r="DT1" s="227"/>
      <c r="DU1" s="227"/>
      <c r="DV1" s="227"/>
      <c r="DW1" s="227"/>
      <c r="DX1" s="227"/>
      <c r="DY1" s="227"/>
      <c r="DZ1" s="227"/>
      <c r="EA1" s="227"/>
      <c r="EB1" s="227"/>
      <c r="EC1" s="227"/>
      <c r="ED1" s="227"/>
      <c r="EE1" s="227"/>
      <c r="EF1" s="227"/>
      <c r="EG1" s="227"/>
      <c r="EH1" s="227"/>
      <c r="EI1" s="227"/>
      <c r="EJ1" s="227"/>
      <c r="EK1" s="227"/>
      <c r="EL1" s="227"/>
      <c r="EM1" s="227"/>
      <c r="EN1" s="227"/>
      <c r="EO1" s="227"/>
      <c r="EP1" s="227"/>
      <c r="EQ1" s="227"/>
      <c r="ER1" s="227"/>
      <c r="ES1" s="227"/>
      <c r="ET1" s="227"/>
      <c r="EU1" s="227"/>
      <c r="EV1" s="227"/>
      <c r="EW1" s="227"/>
      <c r="EX1" s="227"/>
      <c r="EY1" s="227"/>
      <c r="EZ1" s="227"/>
      <c r="FA1" s="227"/>
      <c r="FB1" s="227"/>
      <c r="FC1" s="227"/>
      <c r="FD1" s="227"/>
      <c r="FE1" s="227"/>
      <c r="FF1" s="227"/>
      <c r="FG1" s="227"/>
      <c r="FH1" s="227"/>
      <c r="FI1" s="227"/>
      <c r="FJ1" s="227"/>
      <c r="FK1" s="227"/>
      <c r="FL1" s="227"/>
      <c r="FM1" s="227"/>
      <c r="FN1" s="227"/>
      <c r="FO1" s="227"/>
      <c r="FP1" s="227"/>
      <c r="FQ1" s="227"/>
      <c r="FR1" s="227"/>
      <c r="FS1" s="227"/>
      <c r="FT1" s="227"/>
      <c r="FU1" s="227"/>
      <c r="FV1" s="227"/>
      <c r="FW1" s="227"/>
      <c r="FX1" s="227"/>
      <c r="FY1" s="227"/>
      <c r="FZ1" s="227"/>
      <c r="GA1" s="227"/>
      <c r="GB1" s="227"/>
      <c r="GC1" s="227"/>
      <c r="GD1" s="227"/>
      <c r="GE1" s="227"/>
      <c r="GF1" s="227"/>
      <c r="GG1" s="227"/>
      <c r="GH1" s="227"/>
      <c r="GI1" s="227"/>
      <c r="GJ1" s="227"/>
      <c r="GK1" s="227"/>
      <c r="GL1" s="227"/>
      <c r="GM1" s="227"/>
      <c r="GN1" s="227"/>
      <c r="GO1" s="227"/>
      <c r="GP1" s="227"/>
      <c r="GQ1" s="227"/>
      <c r="GR1" s="227"/>
      <c r="GS1" s="227"/>
      <c r="GT1" s="227"/>
      <c r="GU1" s="227"/>
      <c r="GV1" s="227"/>
      <c r="GW1" s="227"/>
      <c r="GX1" s="227"/>
      <c r="GY1" s="227"/>
      <c r="GZ1" s="227"/>
      <c r="HA1" s="227"/>
      <c r="HB1" s="227"/>
      <c r="HC1" s="227"/>
      <c r="HD1" s="227"/>
      <c r="HE1" s="227"/>
      <c r="HF1" s="227"/>
      <c r="HG1" s="227"/>
      <c r="HH1" s="227"/>
      <c r="HI1" s="227"/>
      <c r="HJ1" s="227"/>
      <c r="HK1" s="227"/>
      <c r="HL1" s="227"/>
      <c r="HM1" s="227"/>
      <c r="HN1" s="227"/>
      <c r="HO1" s="227"/>
      <c r="HP1" s="227"/>
      <c r="HQ1" s="227"/>
      <c r="HR1" s="227"/>
      <c r="HS1" s="227"/>
      <c r="HT1" s="227"/>
      <c r="HU1" s="227"/>
      <c r="HV1" s="227"/>
      <c r="HW1" s="227"/>
      <c r="HX1" s="227"/>
      <c r="HY1" s="227"/>
      <c r="HZ1" s="227"/>
      <c r="IA1" s="227"/>
      <c r="IB1" s="227"/>
      <c r="IC1" s="227"/>
      <c r="ID1" s="227"/>
      <c r="IE1" s="227"/>
      <c r="IF1" s="227"/>
      <c r="IG1" s="227"/>
      <c r="IH1" s="227"/>
      <c r="II1" s="227"/>
      <c r="IJ1" s="227"/>
      <c r="IK1" s="227"/>
      <c r="IL1" s="227"/>
      <c r="IM1" s="227"/>
      <c r="IN1" s="227"/>
      <c r="IO1" s="227"/>
      <c r="IP1" s="227"/>
      <c r="IQ1" s="227"/>
      <c r="IR1" s="227"/>
      <c r="IS1" s="227"/>
      <c r="IT1" s="227"/>
      <c r="IU1" s="227"/>
      <c r="IV1" s="227"/>
    </row>
    <row r="2" spans="1:256">
      <c r="A2" s="115" t="s">
        <v>1</v>
      </c>
      <c r="D2" s="159"/>
      <c r="E2" s="227"/>
      <c r="F2" s="209">
        <v>106256.95</v>
      </c>
      <c r="G2" s="227"/>
      <c r="H2" s="159"/>
      <c r="I2" s="109"/>
      <c r="J2" s="109"/>
      <c r="K2" s="227"/>
      <c r="L2" s="159"/>
      <c r="M2" s="227"/>
      <c r="N2" s="227"/>
      <c r="O2" s="227"/>
      <c r="P2" s="227"/>
      <c r="Q2" s="227"/>
      <c r="R2" s="227"/>
      <c r="S2" s="227"/>
      <c r="T2" s="227"/>
      <c r="U2" s="227"/>
      <c r="V2" s="227"/>
      <c r="W2" s="227"/>
      <c r="X2" s="227"/>
      <c r="Y2" s="227"/>
      <c r="Z2" s="227"/>
      <c r="AA2" s="227"/>
      <c r="AB2" s="227"/>
      <c r="AC2" s="227"/>
      <c r="AD2" s="227"/>
      <c r="AE2" s="227"/>
      <c r="AF2" s="227"/>
      <c r="AG2" s="227"/>
      <c r="AH2" s="227"/>
      <c r="AI2" s="227"/>
      <c r="AJ2" s="227"/>
      <c r="AK2" s="227"/>
      <c r="AL2" s="227"/>
      <c r="AM2" s="227"/>
      <c r="AN2" s="227"/>
      <c r="AO2" s="227"/>
      <c r="AP2" s="227"/>
      <c r="AQ2" s="227"/>
      <c r="AR2" s="227"/>
      <c r="AS2" s="227"/>
      <c r="AT2" s="227"/>
      <c r="AU2" s="227"/>
      <c r="AV2" s="227"/>
      <c r="AW2" s="227"/>
      <c r="AX2" s="227"/>
      <c r="AY2" s="227"/>
      <c r="AZ2" s="227"/>
      <c r="BA2" s="227"/>
      <c r="BB2" s="227"/>
      <c r="BC2" s="227"/>
      <c r="BD2" s="227"/>
      <c r="BE2" s="227"/>
      <c r="BF2" s="227"/>
      <c r="BG2" s="227"/>
      <c r="BH2" s="227"/>
      <c r="BI2" s="227"/>
      <c r="BJ2" s="227"/>
      <c r="BK2" s="227"/>
      <c r="BL2" s="227"/>
      <c r="BM2" s="227"/>
      <c r="BN2" s="227"/>
      <c r="BO2" s="227"/>
      <c r="BP2" s="227"/>
      <c r="BQ2" s="227"/>
      <c r="BR2" s="227"/>
      <c r="BS2" s="227"/>
      <c r="BT2" s="227"/>
      <c r="BU2" s="227"/>
      <c r="BV2" s="227"/>
      <c r="BW2" s="227"/>
      <c r="BX2" s="227"/>
      <c r="BY2" s="227"/>
      <c r="BZ2" s="227"/>
      <c r="CA2" s="227"/>
      <c r="CB2" s="227"/>
      <c r="CC2" s="109"/>
      <c r="CD2" s="109"/>
      <c r="CE2" s="109"/>
      <c r="CF2" s="109"/>
      <c r="CG2" s="109"/>
      <c r="CH2" s="109"/>
      <c r="CI2" s="109"/>
      <c r="CJ2" s="109"/>
      <c r="CK2" s="109"/>
      <c r="CL2" s="109"/>
      <c r="CM2" s="109"/>
      <c r="CN2" s="109"/>
      <c r="CO2" s="109"/>
      <c r="CP2" s="109"/>
      <c r="CQ2" s="109"/>
      <c r="CR2" s="109"/>
      <c r="CS2" s="109"/>
      <c r="CT2" s="109"/>
      <c r="CU2" s="227"/>
      <c r="CV2" s="227"/>
      <c r="CW2" s="227"/>
      <c r="CX2" s="227"/>
      <c r="CY2" s="227"/>
      <c r="CZ2" s="227"/>
      <c r="DA2" s="227"/>
      <c r="DB2" s="227"/>
      <c r="DC2" s="227"/>
      <c r="DD2" s="227"/>
      <c r="DE2" s="227"/>
      <c r="DF2" s="227"/>
      <c r="DG2" s="227"/>
      <c r="DH2" s="227"/>
      <c r="DI2" s="227"/>
      <c r="DJ2" s="227"/>
      <c r="DK2" s="227"/>
      <c r="DL2" s="227"/>
      <c r="DM2" s="227"/>
      <c r="DN2" s="227"/>
      <c r="DO2" s="227"/>
      <c r="DP2" s="227"/>
      <c r="DQ2" s="227"/>
      <c r="DR2" s="227"/>
      <c r="DS2" s="227"/>
      <c r="DT2" s="227"/>
      <c r="DU2" s="227"/>
      <c r="DV2" s="227"/>
      <c r="DW2" s="227"/>
      <c r="DX2" s="227"/>
      <c r="DY2" s="227"/>
      <c r="DZ2" s="227"/>
      <c r="EA2" s="227"/>
      <c r="EB2" s="227"/>
      <c r="EC2" s="227"/>
      <c r="ED2" s="227"/>
      <c r="EE2" s="227"/>
      <c r="EF2" s="227"/>
      <c r="EG2" s="227"/>
      <c r="EH2" s="227"/>
      <c r="EI2" s="227"/>
      <c r="EJ2" s="227"/>
      <c r="EK2" s="227"/>
      <c r="EL2" s="227"/>
      <c r="EM2" s="227"/>
      <c r="EN2" s="227"/>
      <c r="EO2" s="227"/>
      <c r="EP2" s="227"/>
      <c r="EQ2" s="227"/>
      <c r="ER2" s="227"/>
      <c r="ES2" s="227"/>
      <c r="ET2" s="227"/>
      <c r="EU2" s="227"/>
      <c r="EV2" s="227"/>
      <c r="EW2" s="227"/>
      <c r="EX2" s="227"/>
      <c r="EY2" s="227"/>
      <c r="EZ2" s="227"/>
      <c r="FA2" s="227"/>
      <c r="FB2" s="227"/>
      <c r="FC2" s="227"/>
      <c r="FD2" s="227"/>
      <c r="FE2" s="227"/>
      <c r="FF2" s="227"/>
      <c r="FG2" s="227"/>
      <c r="FH2" s="227"/>
      <c r="FI2" s="227"/>
      <c r="FJ2" s="227"/>
      <c r="FK2" s="227"/>
      <c r="FL2" s="227"/>
      <c r="FM2" s="227"/>
      <c r="FN2" s="227"/>
      <c r="FO2" s="227"/>
      <c r="FP2" s="227"/>
      <c r="FQ2" s="227"/>
      <c r="FR2" s="227"/>
      <c r="FS2" s="227"/>
      <c r="FT2" s="227"/>
      <c r="FU2" s="227"/>
      <c r="FV2" s="227"/>
      <c r="FW2" s="227"/>
      <c r="FX2" s="227"/>
      <c r="FY2" s="227"/>
      <c r="FZ2" s="227"/>
      <c r="GA2" s="227"/>
      <c r="GB2" s="227"/>
      <c r="GC2" s="227"/>
      <c r="GD2" s="227"/>
      <c r="GE2" s="227"/>
      <c r="GF2" s="227"/>
      <c r="GG2" s="227"/>
      <c r="GH2" s="227"/>
      <c r="GI2" s="227"/>
      <c r="GJ2" s="227"/>
      <c r="GK2" s="227"/>
      <c r="GL2" s="227"/>
      <c r="GM2" s="227"/>
      <c r="GN2" s="227"/>
      <c r="GO2" s="227"/>
      <c r="GP2" s="227"/>
      <c r="GQ2" s="227"/>
      <c r="GR2" s="227"/>
      <c r="GS2" s="227"/>
      <c r="GT2" s="227"/>
      <c r="GU2" s="227"/>
      <c r="GV2" s="227"/>
      <c r="GW2" s="227"/>
      <c r="GX2" s="227"/>
      <c r="GY2" s="227"/>
      <c r="GZ2" s="227"/>
      <c r="HA2" s="227"/>
      <c r="HB2" s="227"/>
      <c r="HC2" s="227"/>
      <c r="HD2" s="227"/>
      <c r="HE2" s="227"/>
      <c r="HF2" s="227"/>
      <c r="HG2" s="227"/>
      <c r="HH2" s="227"/>
      <c r="HI2" s="227"/>
      <c r="HJ2" s="227"/>
      <c r="HK2" s="227"/>
      <c r="HL2" s="227"/>
      <c r="HM2" s="227"/>
      <c r="HN2" s="227"/>
      <c r="HO2" s="227"/>
      <c r="HP2" s="227"/>
      <c r="HQ2" s="227"/>
      <c r="HR2" s="227"/>
      <c r="HS2" s="227"/>
      <c r="HT2" s="227"/>
      <c r="HU2" s="227"/>
      <c r="HV2" s="227"/>
      <c r="HW2" s="227"/>
      <c r="HX2" s="227"/>
      <c r="HY2" s="227"/>
      <c r="HZ2" s="227"/>
      <c r="IA2" s="227"/>
      <c r="IB2" s="227"/>
      <c r="IC2" s="227"/>
      <c r="ID2" s="227"/>
      <c r="IE2" s="227"/>
      <c r="IF2" s="227"/>
      <c r="IG2" s="227"/>
      <c r="IH2" s="227"/>
      <c r="II2" s="227"/>
      <c r="IJ2" s="227"/>
      <c r="IK2" s="227"/>
      <c r="IL2" s="227"/>
      <c r="IM2" s="227"/>
      <c r="IN2" s="227"/>
      <c r="IO2" s="227"/>
      <c r="IP2" s="227"/>
      <c r="IQ2" s="227"/>
      <c r="IR2" s="227"/>
      <c r="IS2" s="227"/>
      <c r="IT2" s="227"/>
      <c r="IU2" s="227"/>
      <c r="IV2" s="227"/>
    </row>
    <row r="3" spans="1:256">
      <c r="A3" s="115" t="s">
        <v>1020</v>
      </c>
      <c r="D3" s="159"/>
      <c r="E3" s="227"/>
      <c r="F3" s="159"/>
      <c r="G3" s="227"/>
      <c r="H3" s="159"/>
      <c r="I3" s="109"/>
      <c r="J3" s="109"/>
      <c r="K3" s="252"/>
      <c r="L3" s="159"/>
      <c r="M3" s="227"/>
      <c r="N3" s="302">
        <f>+N9+M10+O11+P12+Q15</f>
        <v>0</v>
      </c>
      <c r="O3" s="227"/>
      <c r="P3" s="227"/>
      <c r="Q3" s="227"/>
      <c r="R3" s="227"/>
      <c r="S3" s="227"/>
      <c r="T3" s="227"/>
      <c r="U3" s="227"/>
      <c r="V3" s="227"/>
      <c r="W3" s="227"/>
      <c r="X3" s="227"/>
      <c r="Y3" s="227"/>
      <c r="Z3" s="227"/>
      <c r="AA3" s="227"/>
      <c r="AB3" s="227"/>
      <c r="AC3" s="227"/>
      <c r="AD3" s="227"/>
      <c r="AE3" s="227"/>
      <c r="AF3" s="227"/>
      <c r="AG3" s="227"/>
      <c r="AH3" s="227"/>
      <c r="AI3" s="227"/>
      <c r="AJ3" s="227"/>
      <c r="AK3" s="227"/>
      <c r="AL3" s="227"/>
      <c r="AM3" s="227"/>
      <c r="AN3" s="227"/>
      <c r="AO3" s="227"/>
      <c r="AP3" s="227"/>
      <c r="AQ3" s="227"/>
      <c r="AR3" s="227"/>
      <c r="AS3" s="227"/>
      <c r="AT3" s="227"/>
      <c r="AU3" s="227"/>
      <c r="AV3" s="227"/>
      <c r="AW3" s="227"/>
      <c r="AX3" s="227"/>
      <c r="AY3" s="227"/>
      <c r="AZ3" s="227"/>
      <c r="BA3" s="227"/>
      <c r="BB3" s="227"/>
      <c r="BC3" s="227"/>
      <c r="BD3" s="227"/>
      <c r="BE3" s="227"/>
      <c r="BF3" s="227"/>
      <c r="BG3" s="227"/>
      <c r="BH3" s="227"/>
      <c r="BI3" s="227"/>
      <c r="BJ3" s="227"/>
      <c r="BK3" s="227"/>
      <c r="BL3" s="227"/>
      <c r="BM3" s="227"/>
      <c r="BN3" s="227"/>
      <c r="BO3" s="227"/>
      <c r="BP3" s="227"/>
      <c r="BQ3" s="227"/>
      <c r="BR3" s="227"/>
      <c r="BS3" s="227"/>
      <c r="BT3" s="227"/>
      <c r="BU3" s="227"/>
      <c r="BV3" s="227"/>
      <c r="BW3" s="227"/>
      <c r="BX3" s="227"/>
      <c r="BY3" s="227"/>
      <c r="BZ3" s="227"/>
      <c r="CA3" s="227"/>
      <c r="CB3" s="227"/>
      <c r="CC3" s="109"/>
      <c r="CD3" s="109"/>
      <c r="CE3" s="109"/>
      <c r="CF3" s="109"/>
      <c r="CG3" s="109"/>
      <c r="CH3" s="109"/>
      <c r="CI3" s="109"/>
      <c r="CJ3" s="109"/>
      <c r="CK3" s="109"/>
      <c r="CL3" s="109"/>
      <c r="CM3" s="109"/>
      <c r="CN3" s="109"/>
      <c r="CO3" s="109"/>
      <c r="CP3" s="109"/>
      <c r="CQ3" s="109"/>
      <c r="CR3" s="109"/>
      <c r="CS3" s="109"/>
      <c r="CT3" s="109"/>
      <c r="CU3" s="227"/>
      <c r="CV3" s="227"/>
      <c r="CW3" s="227"/>
      <c r="CX3" s="227"/>
      <c r="CY3" s="227"/>
      <c r="CZ3" s="227"/>
      <c r="DA3" s="227"/>
      <c r="DB3" s="227"/>
      <c r="DC3" s="227"/>
      <c r="DD3" s="227"/>
      <c r="DE3" s="227"/>
      <c r="DF3" s="227"/>
      <c r="DG3" s="227"/>
      <c r="DH3" s="227"/>
      <c r="DI3" s="227"/>
      <c r="DJ3" s="227"/>
      <c r="DK3" s="227"/>
      <c r="DL3" s="227"/>
      <c r="DM3" s="227"/>
      <c r="DN3" s="227"/>
      <c r="DO3" s="227"/>
      <c r="DP3" s="227"/>
      <c r="DQ3" s="227"/>
      <c r="DR3" s="227"/>
      <c r="DS3" s="227"/>
      <c r="DT3" s="227"/>
      <c r="DU3" s="227"/>
      <c r="DV3" s="227"/>
      <c r="DW3" s="227"/>
      <c r="DX3" s="227"/>
      <c r="DY3" s="227"/>
      <c r="DZ3" s="227"/>
      <c r="EA3" s="227"/>
      <c r="EB3" s="227"/>
      <c r="EC3" s="227"/>
      <c r="ED3" s="227"/>
      <c r="EE3" s="227"/>
      <c r="EF3" s="227"/>
      <c r="EG3" s="227"/>
      <c r="EH3" s="227"/>
      <c r="EI3" s="227"/>
      <c r="EJ3" s="227"/>
      <c r="EK3" s="227"/>
      <c r="EL3" s="227"/>
      <c r="EM3" s="227"/>
      <c r="EN3" s="227"/>
      <c r="EO3" s="227"/>
      <c r="EP3" s="227"/>
      <c r="EQ3" s="227"/>
      <c r="ER3" s="227"/>
      <c r="ES3" s="227"/>
      <c r="ET3" s="227"/>
      <c r="EU3" s="227"/>
      <c r="EV3" s="227"/>
      <c r="EW3" s="227"/>
      <c r="EX3" s="227"/>
      <c r="EY3" s="227"/>
      <c r="EZ3" s="227"/>
      <c r="FA3" s="227"/>
      <c r="FB3" s="227"/>
      <c r="FC3" s="227"/>
      <c r="FD3" s="227"/>
      <c r="FE3" s="227"/>
      <c r="FF3" s="227"/>
      <c r="FG3" s="227"/>
      <c r="FH3" s="227"/>
      <c r="FI3" s="227"/>
      <c r="FJ3" s="227"/>
      <c r="FK3" s="227"/>
      <c r="FL3" s="227"/>
      <c r="FM3" s="227"/>
      <c r="FN3" s="227"/>
      <c r="FO3" s="227"/>
      <c r="FP3" s="227"/>
      <c r="FQ3" s="227"/>
      <c r="FR3" s="227"/>
      <c r="FS3" s="227"/>
      <c r="FT3" s="227"/>
      <c r="FU3" s="227"/>
      <c r="FV3" s="227"/>
      <c r="FW3" s="227"/>
      <c r="FX3" s="227"/>
      <c r="FY3" s="227"/>
      <c r="FZ3" s="227"/>
      <c r="GA3" s="227"/>
      <c r="GB3" s="227"/>
      <c r="GC3" s="227"/>
      <c r="GD3" s="227"/>
      <c r="GE3" s="227"/>
      <c r="GF3" s="227"/>
      <c r="GG3" s="227"/>
      <c r="GH3" s="227"/>
      <c r="GI3" s="227"/>
      <c r="GJ3" s="227"/>
      <c r="GK3" s="227"/>
      <c r="GL3" s="227"/>
      <c r="GM3" s="227"/>
      <c r="GN3" s="227"/>
      <c r="GO3" s="227"/>
      <c r="GP3" s="227"/>
      <c r="GQ3" s="227"/>
      <c r="GR3" s="227"/>
      <c r="GS3" s="227"/>
      <c r="GT3" s="227"/>
      <c r="GU3" s="227"/>
      <c r="GV3" s="227"/>
      <c r="GW3" s="227"/>
      <c r="GX3" s="227"/>
      <c r="GY3" s="227"/>
      <c r="GZ3" s="227"/>
      <c r="HA3" s="227"/>
      <c r="HB3" s="227"/>
      <c r="HC3" s="227"/>
      <c r="HD3" s="227"/>
      <c r="HE3" s="227"/>
      <c r="HF3" s="227"/>
      <c r="HG3" s="227"/>
      <c r="HH3" s="227"/>
      <c r="HI3" s="227"/>
      <c r="HJ3" s="227"/>
      <c r="HK3" s="227"/>
      <c r="HL3" s="227"/>
      <c r="HM3" s="227"/>
      <c r="HN3" s="227"/>
      <c r="HO3" s="227"/>
      <c r="HP3" s="227"/>
      <c r="HQ3" s="227"/>
      <c r="HR3" s="227"/>
      <c r="HS3" s="227"/>
      <c r="HT3" s="227"/>
      <c r="HU3" s="227"/>
      <c r="HV3" s="227"/>
      <c r="HW3" s="227"/>
      <c r="HX3" s="227"/>
      <c r="HY3" s="227"/>
      <c r="HZ3" s="227"/>
      <c r="IA3" s="227"/>
      <c r="IB3" s="227"/>
      <c r="IC3" s="227"/>
      <c r="ID3" s="227"/>
      <c r="IE3" s="227"/>
      <c r="IF3" s="227"/>
      <c r="IG3" s="227"/>
      <c r="IH3" s="227"/>
      <c r="II3" s="227"/>
      <c r="IJ3" s="227"/>
      <c r="IK3" s="227"/>
      <c r="IL3" s="227"/>
      <c r="IM3" s="227"/>
      <c r="IN3" s="227"/>
      <c r="IO3" s="227"/>
      <c r="IP3" s="227"/>
      <c r="IQ3" s="227"/>
      <c r="IR3" s="227"/>
      <c r="IS3" s="227"/>
      <c r="IT3" s="227"/>
      <c r="IU3" s="227"/>
      <c r="IV3" s="227"/>
    </row>
    <row r="4" spans="1:256">
      <c r="A4" s="115" t="str">
        <f>+'CK GASTOS OSN PD MES 1'!A4</f>
        <v>INFORME DE EJECUCION PRESUPUESTARIO 2024, EGRESOS</v>
      </c>
      <c r="D4" s="159"/>
      <c r="E4" s="227"/>
      <c r="F4" s="159"/>
      <c r="G4" s="227"/>
      <c r="H4" s="159"/>
      <c r="I4" s="109"/>
      <c r="J4" s="109"/>
      <c r="K4" s="109"/>
      <c r="L4" s="159"/>
      <c r="M4" s="227"/>
      <c r="N4" s="227"/>
      <c r="O4" s="227"/>
      <c r="P4" s="227"/>
      <c r="Q4" s="227"/>
      <c r="R4" s="227"/>
      <c r="S4" s="227"/>
      <c r="T4" s="227"/>
      <c r="U4" s="227"/>
      <c r="V4" s="227"/>
      <c r="W4" s="227"/>
      <c r="X4" s="227"/>
      <c r="Y4" s="227"/>
      <c r="Z4" s="227"/>
      <c r="AA4" s="227"/>
      <c r="AB4" s="227"/>
      <c r="AC4" s="227"/>
      <c r="AD4" s="227"/>
      <c r="AE4" s="227"/>
      <c r="AF4" s="227"/>
      <c r="AG4" s="227"/>
      <c r="AH4" s="227"/>
      <c r="AI4" s="227"/>
      <c r="AJ4" s="227"/>
      <c r="AK4" s="227"/>
      <c r="AL4" s="227"/>
      <c r="AM4" s="227"/>
      <c r="AN4" s="227"/>
      <c r="AO4" s="227"/>
      <c r="AP4" s="227"/>
      <c r="AQ4" s="227"/>
      <c r="AR4" s="227"/>
      <c r="AS4" s="227"/>
      <c r="AT4" s="227"/>
      <c r="AU4" s="227"/>
      <c r="AV4" s="227"/>
      <c r="AW4" s="227"/>
      <c r="AX4" s="227"/>
      <c r="AY4" s="227"/>
      <c r="AZ4" s="227"/>
      <c r="BA4" s="227"/>
      <c r="BB4" s="227"/>
      <c r="BC4" s="227"/>
      <c r="BD4" s="227"/>
      <c r="BE4" s="227"/>
      <c r="BF4" s="227"/>
      <c r="BG4" s="227"/>
      <c r="BH4" s="227"/>
      <c r="BI4" s="227"/>
      <c r="BJ4" s="227"/>
      <c r="BK4" s="227"/>
      <c r="BL4" s="227"/>
      <c r="BM4" s="227"/>
      <c r="BN4" s="227"/>
      <c r="BO4" s="227"/>
      <c r="BP4" s="227"/>
      <c r="BQ4" s="227"/>
      <c r="BR4" s="227"/>
      <c r="BS4" s="227"/>
      <c r="BT4" s="227"/>
      <c r="BU4" s="227"/>
      <c r="BV4" s="227"/>
      <c r="BW4" s="227"/>
      <c r="BX4" s="227"/>
      <c r="BY4" s="227"/>
      <c r="BZ4" s="227"/>
      <c r="CA4" s="227"/>
      <c r="CB4" s="227"/>
      <c r="CC4" s="109"/>
      <c r="CD4" s="109"/>
      <c r="CE4" s="109"/>
      <c r="CF4" s="109"/>
      <c r="CG4" s="109"/>
      <c r="CH4" s="109"/>
      <c r="CI4" s="109"/>
      <c r="CJ4" s="109"/>
      <c r="CK4" s="109"/>
      <c r="CL4" s="109"/>
      <c r="CM4" s="109"/>
      <c r="CN4" s="109"/>
      <c r="CO4" s="109"/>
      <c r="CP4" s="109"/>
      <c r="CQ4" s="109"/>
      <c r="CR4" s="109"/>
      <c r="CS4" s="109"/>
      <c r="CT4" s="109"/>
      <c r="CU4" s="227"/>
      <c r="CV4" s="227"/>
      <c r="CW4" s="227"/>
      <c r="CX4" s="227"/>
      <c r="CY4" s="227"/>
      <c r="CZ4" s="227"/>
      <c r="DA4" s="227"/>
      <c r="DB4" s="227"/>
      <c r="DC4" s="227"/>
      <c r="DD4" s="227"/>
      <c r="DE4" s="227"/>
      <c r="DF4" s="227"/>
      <c r="DG4" s="227"/>
      <c r="DH4" s="227"/>
      <c r="DI4" s="227"/>
      <c r="DJ4" s="227"/>
      <c r="DK4" s="227"/>
      <c r="DL4" s="227"/>
      <c r="DM4" s="227"/>
      <c r="DN4" s="227"/>
      <c r="DO4" s="227"/>
      <c r="DP4" s="227"/>
      <c r="DQ4" s="227"/>
      <c r="DR4" s="227"/>
      <c r="DS4" s="227"/>
      <c r="DT4" s="227"/>
      <c r="DU4" s="227"/>
      <c r="DV4" s="227"/>
      <c r="DW4" s="227"/>
      <c r="DX4" s="227"/>
      <c r="DY4" s="227"/>
      <c r="DZ4" s="227"/>
      <c r="EA4" s="227"/>
      <c r="EB4" s="227"/>
      <c r="EC4" s="227"/>
      <c r="ED4" s="227"/>
      <c r="EE4" s="227"/>
      <c r="EF4" s="227"/>
      <c r="EG4" s="227"/>
      <c r="EH4" s="227"/>
      <c r="EI4" s="227"/>
      <c r="EJ4" s="227"/>
      <c r="EK4" s="227"/>
      <c r="EL4" s="227"/>
      <c r="EM4" s="227"/>
      <c r="EN4" s="227"/>
      <c r="EO4" s="227"/>
      <c r="EP4" s="227"/>
      <c r="EQ4" s="227"/>
      <c r="ER4" s="227"/>
      <c r="ES4" s="227"/>
      <c r="ET4" s="227"/>
      <c r="EU4" s="227"/>
      <c r="EV4" s="227"/>
      <c r="EW4" s="227"/>
      <c r="EX4" s="227"/>
      <c r="EY4" s="227"/>
      <c r="EZ4" s="227"/>
      <c r="FA4" s="227"/>
      <c r="FB4" s="227"/>
      <c r="FC4" s="227"/>
      <c r="FD4" s="227"/>
      <c r="FE4" s="227"/>
      <c r="FF4" s="227"/>
      <c r="FG4" s="227"/>
      <c r="FH4" s="227"/>
      <c r="FI4" s="227"/>
      <c r="FJ4" s="227"/>
      <c r="FK4" s="227"/>
      <c r="FL4" s="227"/>
      <c r="FM4" s="227"/>
      <c r="FN4" s="227"/>
      <c r="FO4" s="227"/>
      <c r="FP4" s="227"/>
      <c r="FQ4" s="227"/>
      <c r="FR4" s="227"/>
      <c r="FS4" s="227"/>
      <c r="FT4" s="227"/>
      <c r="FU4" s="227"/>
      <c r="FV4" s="227"/>
      <c r="FW4" s="227"/>
      <c r="FX4" s="227"/>
      <c r="FY4" s="227"/>
      <c r="FZ4" s="227"/>
      <c r="GA4" s="227"/>
      <c r="GB4" s="227"/>
      <c r="GC4" s="227"/>
      <c r="GD4" s="227"/>
      <c r="GE4" s="227"/>
      <c r="GF4" s="227"/>
      <c r="GG4" s="227"/>
      <c r="GH4" s="227"/>
      <c r="GI4" s="227"/>
      <c r="GJ4" s="227"/>
      <c r="GK4" s="227"/>
      <c r="GL4" s="227"/>
      <c r="GM4" s="227"/>
      <c r="GN4" s="227"/>
      <c r="GO4" s="227"/>
      <c r="GP4" s="227"/>
      <c r="GQ4" s="227"/>
      <c r="GR4" s="227"/>
      <c r="GS4" s="227"/>
      <c r="GT4" s="227"/>
      <c r="GU4" s="227"/>
      <c r="GV4" s="227"/>
      <c r="GW4" s="227"/>
      <c r="GX4" s="227"/>
      <c r="GY4" s="227"/>
      <c r="GZ4" s="227"/>
      <c r="HA4" s="227"/>
      <c r="HB4" s="227"/>
      <c r="HC4" s="227"/>
      <c r="HD4" s="227"/>
      <c r="HE4" s="227"/>
      <c r="HF4" s="227"/>
      <c r="HG4" s="227"/>
      <c r="HH4" s="227"/>
      <c r="HI4" s="227"/>
      <c r="HJ4" s="227"/>
      <c r="HK4" s="227"/>
      <c r="HL4" s="227"/>
      <c r="HM4" s="227"/>
      <c r="HN4" s="227"/>
      <c r="HO4" s="227"/>
      <c r="HP4" s="227"/>
      <c r="HQ4" s="227"/>
      <c r="HR4" s="227"/>
      <c r="HS4" s="227"/>
      <c r="HT4" s="227"/>
      <c r="HU4" s="227"/>
      <c r="HV4" s="227"/>
      <c r="HW4" s="227"/>
      <c r="HX4" s="227"/>
      <c r="HY4" s="227"/>
      <c r="HZ4" s="227"/>
      <c r="IA4" s="227"/>
      <c r="IB4" s="227"/>
      <c r="IC4" s="227"/>
      <c r="ID4" s="227"/>
      <c r="IE4" s="227"/>
      <c r="IF4" s="227"/>
      <c r="IG4" s="227"/>
      <c r="IH4" s="227"/>
      <c r="II4" s="227"/>
      <c r="IJ4" s="227"/>
      <c r="IK4" s="227"/>
      <c r="IL4" s="227"/>
      <c r="IM4" s="227"/>
      <c r="IN4" s="227"/>
      <c r="IO4" s="227"/>
      <c r="IP4" s="227"/>
      <c r="IQ4" s="227"/>
      <c r="IR4" s="227"/>
      <c r="IS4" s="227"/>
      <c r="IT4" s="227"/>
      <c r="IU4" s="227"/>
      <c r="IV4" s="227"/>
    </row>
    <row r="5" spans="1:256">
      <c r="A5" s="107"/>
      <c r="D5" s="257"/>
      <c r="E5" s="227"/>
      <c r="F5" s="257"/>
      <c r="G5" s="227"/>
      <c r="H5" s="257"/>
      <c r="I5" s="109"/>
      <c r="J5" s="109"/>
      <c r="K5" s="227"/>
      <c r="L5" s="257"/>
      <c r="M5" s="227"/>
      <c r="N5" s="227"/>
      <c r="O5" s="227"/>
      <c r="P5" s="227"/>
      <c r="Q5" s="227"/>
      <c r="R5" s="227"/>
      <c r="S5" s="227"/>
      <c r="T5" s="227"/>
      <c r="U5" s="227"/>
      <c r="V5" s="227"/>
      <c r="W5" s="227"/>
      <c r="X5" s="227"/>
      <c r="Y5" s="227"/>
      <c r="Z5" s="227"/>
      <c r="AA5" s="227"/>
      <c r="AB5" s="227"/>
      <c r="AC5" s="227"/>
      <c r="AD5" s="227"/>
      <c r="AE5" s="227"/>
      <c r="AF5" s="227"/>
      <c r="AG5" s="227"/>
      <c r="AH5" s="227"/>
      <c r="AI5" s="227"/>
      <c r="AJ5" s="227"/>
      <c r="AK5" s="227"/>
      <c r="AL5" s="227"/>
      <c r="AM5" s="227"/>
      <c r="AN5" s="227"/>
      <c r="AO5" s="227"/>
      <c r="AP5" s="227"/>
      <c r="AQ5" s="227"/>
      <c r="AR5" s="227"/>
      <c r="AS5" s="227"/>
      <c r="AT5" s="227"/>
      <c r="AU5" s="227"/>
      <c r="AV5" s="227"/>
      <c r="AW5" s="227"/>
      <c r="AX5" s="227"/>
      <c r="AY5" s="227"/>
      <c r="AZ5" s="227"/>
      <c r="BA5" s="227"/>
      <c r="BB5" s="227"/>
      <c r="BC5" s="227"/>
      <c r="BD5" s="227"/>
      <c r="BE5" s="227"/>
      <c r="BF5" s="227"/>
      <c r="BG5" s="227"/>
      <c r="BH5" s="227"/>
      <c r="BI5" s="227"/>
      <c r="BJ5" s="227"/>
      <c r="BK5" s="227"/>
      <c r="BL5" s="227"/>
      <c r="BM5" s="227"/>
      <c r="BN5" s="227"/>
      <c r="BO5" s="227"/>
      <c r="BP5" s="227"/>
      <c r="BQ5" s="227"/>
      <c r="BR5" s="227"/>
      <c r="BS5" s="227"/>
      <c r="BT5" s="227"/>
      <c r="BU5" s="227"/>
      <c r="BV5" s="227"/>
      <c r="BW5" s="227"/>
      <c r="BX5" s="227"/>
      <c r="BY5" s="227"/>
      <c r="BZ5" s="227"/>
      <c r="CA5" s="227"/>
      <c r="CB5" s="227"/>
      <c r="CC5" s="227"/>
      <c r="CD5" s="109"/>
      <c r="CE5" s="109"/>
      <c r="CF5" s="109"/>
      <c r="CG5" s="109"/>
      <c r="CH5" s="109"/>
      <c r="CI5" s="109"/>
      <c r="CJ5" s="109"/>
      <c r="CK5" s="109"/>
      <c r="CL5" s="109"/>
      <c r="CM5" s="109"/>
      <c r="CN5" s="109"/>
      <c r="CO5" s="109"/>
      <c r="CP5" s="109"/>
      <c r="CQ5" s="109"/>
      <c r="CR5" s="109"/>
      <c r="CS5" s="109"/>
      <c r="CT5" s="109"/>
      <c r="CU5" s="227"/>
      <c r="CV5" s="227"/>
      <c r="CW5" s="227"/>
      <c r="CX5" s="227"/>
      <c r="CY5" s="227"/>
      <c r="CZ5" s="227"/>
      <c r="DA5" s="227"/>
      <c r="DB5" s="227"/>
      <c r="DC5" s="227"/>
      <c r="DD5" s="227"/>
      <c r="DE5" s="227"/>
      <c r="DF5" s="227"/>
      <c r="DG5" s="227"/>
      <c r="DH5" s="227"/>
      <c r="DI5" s="227"/>
      <c r="DJ5" s="227"/>
      <c r="DK5" s="227"/>
      <c r="DL5" s="227"/>
      <c r="DM5" s="227"/>
      <c r="DN5" s="227"/>
      <c r="DO5" s="227"/>
      <c r="DP5" s="227"/>
      <c r="DQ5" s="227"/>
      <c r="DR5" s="227"/>
      <c r="DS5" s="227"/>
      <c r="DT5" s="227"/>
      <c r="DU5" s="227"/>
      <c r="DV5" s="227"/>
      <c r="DW5" s="227"/>
      <c r="DX5" s="227"/>
      <c r="DY5" s="227"/>
      <c r="DZ5" s="227"/>
      <c r="EA5" s="227"/>
      <c r="EB5" s="227"/>
      <c r="EC5" s="227"/>
      <c r="ED5" s="227"/>
      <c r="EE5" s="227"/>
      <c r="EF5" s="227"/>
      <c r="EG5" s="227"/>
      <c r="EH5" s="227"/>
      <c r="EI5" s="227"/>
      <c r="EJ5" s="227"/>
      <c r="EK5" s="227"/>
      <c r="EL5" s="227"/>
      <c r="EM5" s="227"/>
      <c r="EN5" s="227"/>
      <c r="EO5" s="227"/>
      <c r="EP5" s="227"/>
      <c r="EQ5" s="227"/>
      <c r="ER5" s="227"/>
      <c r="ES5" s="227"/>
      <c r="ET5" s="227"/>
      <c r="EU5" s="227"/>
      <c r="EV5" s="227"/>
      <c r="EW5" s="227"/>
      <c r="EX5" s="227"/>
      <c r="EY5" s="227"/>
      <c r="EZ5" s="227"/>
      <c r="FA5" s="227"/>
      <c r="FB5" s="227"/>
      <c r="FC5" s="227"/>
      <c r="FD5" s="227"/>
      <c r="FE5" s="227"/>
      <c r="FF5" s="227"/>
      <c r="FG5" s="227"/>
      <c r="FH5" s="227"/>
      <c r="FI5" s="227"/>
      <c r="FJ5" s="227"/>
      <c r="FK5" s="227"/>
      <c r="FL5" s="227"/>
      <c r="FM5" s="227"/>
      <c r="FN5" s="227"/>
      <c r="FO5" s="227"/>
      <c r="FP5" s="227"/>
      <c r="FQ5" s="227"/>
      <c r="FR5" s="227"/>
      <c r="FS5" s="227"/>
      <c r="FT5" s="227"/>
      <c r="FU5" s="227"/>
      <c r="FV5" s="227"/>
      <c r="FW5" s="227"/>
      <c r="FX5" s="227"/>
      <c r="FY5" s="227"/>
      <c r="FZ5" s="227"/>
      <c r="GA5" s="227"/>
      <c r="GB5" s="227"/>
      <c r="GC5" s="227"/>
      <c r="GD5" s="227"/>
      <c r="GE5" s="227"/>
      <c r="GF5" s="227"/>
      <c r="GG5" s="227"/>
      <c r="GH5" s="227"/>
      <c r="GI5" s="227"/>
      <c r="GJ5" s="227"/>
      <c r="GK5" s="227"/>
      <c r="GL5" s="227"/>
      <c r="GM5" s="227"/>
      <c r="GN5" s="227"/>
      <c r="GO5" s="227"/>
      <c r="GP5" s="227"/>
      <c r="GQ5" s="227"/>
      <c r="GR5" s="227"/>
      <c r="GS5" s="227"/>
      <c r="GT5" s="227"/>
      <c r="GU5" s="227"/>
      <c r="GV5" s="227"/>
      <c r="GW5" s="227"/>
      <c r="GX5" s="227"/>
      <c r="GY5" s="227"/>
      <c r="GZ5" s="227"/>
      <c r="HA5" s="227"/>
      <c r="HB5" s="227"/>
      <c r="HC5" s="227"/>
      <c r="HD5" s="227"/>
      <c r="HE5" s="227"/>
      <c r="HF5" s="227"/>
      <c r="HG5" s="227"/>
      <c r="HH5" s="227"/>
      <c r="HI5" s="227"/>
      <c r="HJ5" s="227"/>
      <c r="HK5" s="227"/>
      <c r="HL5" s="227"/>
      <c r="HM5" s="227"/>
      <c r="HN5" s="227"/>
      <c r="HO5" s="227"/>
      <c r="HP5" s="227"/>
      <c r="HQ5" s="227"/>
      <c r="HR5" s="227"/>
      <c r="HS5" s="227"/>
      <c r="HT5" s="227"/>
      <c r="HU5" s="227"/>
      <c r="HV5" s="227"/>
      <c r="HW5" s="227"/>
      <c r="HX5" s="227"/>
      <c r="HY5" s="227"/>
      <c r="HZ5" s="227"/>
      <c r="IA5" s="227"/>
      <c r="IB5" s="227"/>
      <c r="IC5" s="227"/>
      <c r="ID5" s="227"/>
      <c r="IE5" s="227"/>
      <c r="IF5" s="227"/>
      <c r="IG5" s="227"/>
      <c r="IH5" s="227"/>
      <c r="II5" s="227"/>
      <c r="IJ5" s="227"/>
      <c r="IK5" s="227"/>
      <c r="IL5" s="227"/>
      <c r="IM5" s="227"/>
      <c r="IN5" s="227"/>
      <c r="IO5" s="227"/>
      <c r="IP5" s="227"/>
      <c r="IQ5" s="227"/>
      <c r="IR5" s="227"/>
      <c r="IS5" s="227"/>
      <c r="IT5" s="227"/>
      <c r="IU5" s="227"/>
      <c r="IV5" s="227"/>
    </row>
    <row r="6" spans="1:256" s="34" customFormat="1">
      <c r="A6" s="116" t="s">
        <v>4</v>
      </c>
      <c r="B6" s="113" t="s">
        <v>5</v>
      </c>
      <c r="C6" s="113" t="s">
        <v>6</v>
      </c>
      <c r="D6" s="180" t="s">
        <v>7</v>
      </c>
      <c r="E6" s="113" t="s">
        <v>8</v>
      </c>
      <c r="F6" s="180" t="s">
        <v>9</v>
      </c>
      <c r="G6" s="113" t="s">
        <v>10</v>
      </c>
      <c r="H6" s="180" t="s">
        <v>11</v>
      </c>
      <c r="I6" s="113" t="s">
        <v>12</v>
      </c>
      <c r="J6" s="113" t="s">
        <v>13</v>
      </c>
      <c r="K6" s="113" t="s">
        <v>14</v>
      </c>
      <c r="L6" s="180" t="s">
        <v>15</v>
      </c>
      <c r="M6" s="113" t="s">
        <v>16</v>
      </c>
      <c r="N6" s="113" t="s">
        <v>17</v>
      </c>
      <c r="O6" s="113" t="s">
        <v>18</v>
      </c>
      <c r="P6" s="113" t="s">
        <v>19</v>
      </c>
      <c r="Q6" s="113" t="s">
        <v>20</v>
      </c>
      <c r="R6" s="113" t="s">
        <v>21</v>
      </c>
      <c r="S6" s="113" t="s">
        <v>22</v>
      </c>
      <c r="T6" s="113" t="s">
        <v>23</v>
      </c>
      <c r="U6" s="113" t="s">
        <v>25</v>
      </c>
      <c r="V6" s="113" t="s">
        <v>26</v>
      </c>
      <c r="W6" s="113" t="s">
        <v>27</v>
      </c>
      <c r="X6" s="113" t="s">
        <v>28</v>
      </c>
      <c r="Y6" s="113" t="s">
        <v>29</v>
      </c>
      <c r="Z6" s="113" t="s">
        <v>30</v>
      </c>
      <c r="AA6" s="113" t="s">
        <v>31</v>
      </c>
      <c r="AB6" s="113" t="s">
        <v>32</v>
      </c>
      <c r="AC6" s="113" t="s">
        <v>33</v>
      </c>
      <c r="AD6" s="113" t="s">
        <v>34</v>
      </c>
      <c r="AE6" s="113" t="s">
        <v>35</v>
      </c>
      <c r="AF6" s="113" t="s">
        <v>36</v>
      </c>
      <c r="AG6" s="113" t="s">
        <v>37</v>
      </c>
      <c r="AH6" s="113" t="s">
        <v>38</v>
      </c>
      <c r="AI6" s="113" t="s">
        <v>39</v>
      </c>
      <c r="AJ6" s="113" t="s">
        <v>40</v>
      </c>
      <c r="AK6" s="113" t="s">
        <v>41</v>
      </c>
      <c r="AL6" s="113" t="s">
        <v>42</v>
      </c>
      <c r="AM6" s="113" t="s">
        <v>43</v>
      </c>
      <c r="AN6" s="113" t="s">
        <v>44</v>
      </c>
      <c r="AO6" s="113" t="s">
        <v>45</v>
      </c>
      <c r="AP6" s="113" t="s">
        <v>46</v>
      </c>
      <c r="AQ6" s="113" t="s">
        <v>47</v>
      </c>
      <c r="AR6" s="113" t="s">
        <v>48</v>
      </c>
      <c r="AS6" s="113" t="s">
        <v>49</v>
      </c>
      <c r="AT6" s="113" t="s">
        <v>51</v>
      </c>
      <c r="AU6" s="113" t="s">
        <v>52</v>
      </c>
      <c r="AV6" s="113" t="s">
        <v>53</v>
      </c>
      <c r="AW6" s="113" t="s">
        <v>54</v>
      </c>
      <c r="AX6" s="113" t="s">
        <v>55</v>
      </c>
      <c r="AY6" s="113" t="s">
        <v>56</v>
      </c>
      <c r="AZ6" s="113" t="s">
        <v>57</v>
      </c>
      <c r="BA6" s="113" t="s">
        <v>60</v>
      </c>
      <c r="BB6" s="113" t="s">
        <v>61</v>
      </c>
      <c r="BC6" s="113" t="s">
        <v>62</v>
      </c>
      <c r="BD6" s="113" t="s">
        <v>63</v>
      </c>
      <c r="BE6" s="113" t="s">
        <v>64</v>
      </c>
      <c r="BF6" s="113" t="s">
        <v>65</v>
      </c>
      <c r="BG6" s="113" t="s">
        <v>66</v>
      </c>
      <c r="BH6" s="113" t="s">
        <v>67</v>
      </c>
      <c r="BI6" s="113" t="s">
        <v>68</v>
      </c>
      <c r="BJ6" s="113" t="s">
        <v>69</v>
      </c>
      <c r="BK6" s="113" t="s">
        <v>70</v>
      </c>
      <c r="BL6" s="113" t="s">
        <v>71</v>
      </c>
      <c r="BM6" s="113" t="s">
        <v>72</v>
      </c>
      <c r="BN6" s="113" t="s">
        <v>73</v>
      </c>
      <c r="BO6" s="113" t="s">
        <v>74</v>
      </c>
      <c r="BP6" s="113" t="s">
        <v>75</v>
      </c>
      <c r="BQ6" s="113" t="s">
        <v>76</v>
      </c>
      <c r="BR6" s="113" t="s">
        <v>77</v>
      </c>
      <c r="BS6" s="113" t="s">
        <v>78</v>
      </c>
      <c r="BT6" s="113" t="s">
        <v>79</v>
      </c>
      <c r="BU6" s="113" t="s">
        <v>80</v>
      </c>
      <c r="BV6" s="113" t="s">
        <v>81</v>
      </c>
      <c r="BW6" s="113" t="s">
        <v>82</v>
      </c>
      <c r="BX6" s="113" t="s">
        <v>83</v>
      </c>
      <c r="BY6" s="113" t="s">
        <v>84</v>
      </c>
      <c r="BZ6" s="113" t="s">
        <v>85</v>
      </c>
      <c r="CA6" s="113" t="s">
        <v>86</v>
      </c>
      <c r="CB6" s="113" t="s">
        <v>87</v>
      </c>
      <c r="CC6" s="113" t="s">
        <v>88</v>
      </c>
      <c r="CD6" s="113" t="s">
        <v>89</v>
      </c>
      <c r="CE6" s="113" t="s">
        <v>90</v>
      </c>
      <c r="CF6" s="113" t="s">
        <v>91</v>
      </c>
      <c r="CG6" s="113" t="s">
        <v>92</v>
      </c>
      <c r="CH6" s="113" t="s">
        <v>93</v>
      </c>
      <c r="CI6" s="113" t="s">
        <v>94</v>
      </c>
      <c r="CJ6" s="113" t="s">
        <v>1021</v>
      </c>
      <c r="CK6" s="113" t="s">
        <v>1022</v>
      </c>
      <c r="CL6" s="113" t="s">
        <v>96</v>
      </c>
      <c r="CM6" s="113" t="s">
        <v>97</v>
      </c>
      <c r="CN6" s="113" t="s">
        <v>98</v>
      </c>
      <c r="CO6" s="113" t="s">
        <v>99</v>
      </c>
      <c r="CP6" s="113" t="s">
        <v>433</v>
      </c>
      <c r="CQ6" s="113" t="s">
        <v>100</v>
      </c>
      <c r="CR6" s="113" t="s">
        <v>101</v>
      </c>
      <c r="CS6" s="108"/>
      <c r="CT6" s="108"/>
      <c r="CU6" s="108"/>
      <c r="CV6" s="108"/>
      <c r="CW6" s="108"/>
      <c r="CX6" s="108"/>
      <c r="CY6" s="108"/>
      <c r="CZ6" s="108"/>
      <c r="DA6" s="108"/>
      <c r="DB6" s="108"/>
      <c r="DC6" s="108"/>
      <c r="DD6" s="108"/>
      <c r="DE6" s="108"/>
      <c r="DF6" s="108"/>
      <c r="DG6" s="108"/>
      <c r="DH6" s="108"/>
      <c r="DI6" s="108"/>
      <c r="DJ6" s="108"/>
      <c r="DK6" s="108"/>
      <c r="DL6" s="108"/>
      <c r="DM6" s="108"/>
      <c r="DN6" s="108"/>
      <c r="DO6" s="108"/>
      <c r="DP6" s="108"/>
      <c r="DQ6" s="108"/>
      <c r="DR6" s="108"/>
      <c r="DS6" s="108"/>
      <c r="DT6" s="108"/>
      <c r="DU6" s="108"/>
      <c r="DV6" s="108"/>
      <c r="DW6" s="108"/>
      <c r="DX6" s="108"/>
      <c r="DY6" s="108"/>
      <c r="DZ6" s="108"/>
      <c r="EA6" s="108"/>
      <c r="EB6" s="108"/>
      <c r="EC6" s="108"/>
      <c r="ED6" s="108"/>
      <c r="EE6" s="108"/>
      <c r="EF6" s="108"/>
      <c r="EG6" s="108"/>
      <c r="EH6" s="108"/>
      <c r="EI6" s="108"/>
      <c r="EJ6" s="108"/>
      <c r="EK6" s="108"/>
      <c r="EL6" s="108"/>
      <c r="EM6" s="108"/>
      <c r="EN6" s="108"/>
      <c r="EO6" s="108"/>
      <c r="EP6" s="108"/>
      <c r="EQ6" s="108"/>
      <c r="ER6" s="108"/>
      <c r="ES6" s="108"/>
      <c r="ET6" s="108"/>
      <c r="EU6" s="108"/>
      <c r="EV6" s="108"/>
      <c r="EW6" s="108"/>
      <c r="EX6" s="108"/>
      <c r="EY6" s="108"/>
      <c r="EZ6" s="108"/>
      <c r="FA6" s="108"/>
      <c r="FB6" s="108"/>
      <c r="FC6" s="108"/>
      <c r="FD6" s="108"/>
      <c r="FE6" s="108"/>
      <c r="FF6" s="108"/>
      <c r="FG6" s="108"/>
      <c r="FH6" s="108"/>
      <c r="FI6" s="108"/>
      <c r="FJ6" s="108"/>
      <c r="FK6" s="108"/>
      <c r="FL6" s="108"/>
      <c r="FM6" s="108"/>
      <c r="FN6" s="108"/>
      <c r="FO6" s="108"/>
      <c r="FP6" s="108"/>
      <c r="FQ6" s="108"/>
      <c r="FR6" s="108"/>
      <c r="FS6" s="108"/>
      <c r="FT6" s="108"/>
      <c r="FU6" s="108"/>
      <c r="FV6" s="108"/>
      <c r="FW6" s="108"/>
      <c r="FX6" s="108"/>
      <c r="FY6" s="108"/>
      <c r="FZ6" s="108"/>
      <c r="GA6" s="108"/>
      <c r="GB6" s="108"/>
      <c r="GC6" s="108"/>
      <c r="GD6" s="108"/>
      <c r="GE6" s="108"/>
      <c r="GF6" s="108"/>
      <c r="GG6" s="108"/>
      <c r="GH6" s="108"/>
      <c r="GI6" s="108"/>
      <c r="GJ6" s="108"/>
      <c r="GK6" s="108"/>
      <c r="GL6" s="108"/>
      <c r="GM6" s="108"/>
      <c r="GN6" s="108"/>
      <c r="GO6" s="108"/>
      <c r="GP6" s="108"/>
      <c r="GQ6" s="108"/>
      <c r="GR6" s="108"/>
      <c r="GS6" s="108"/>
      <c r="GT6" s="108"/>
      <c r="GU6" s="108"/>
      <c r="GV6" s="108"/>
      <c r="GW6" s="108"/>
      <c r="GX6" s="108"/>
      <c r="GY6" s="108"/>
      <c r="GZ6" s="108"/>
      <c r="HA6" s="108"/>
      <c r="HB6" s="108"/>
      <c r="HC6" s="108"/>
      <c r="HD6" s="108"/>
      <c r="HE6" s="108"/>
      <c r="HF6" s="108"/>
      <c r="HG6" s="108"/>
      <c r="HH6" s="108"/>
      <c r="HI6" s="108"/>
      <c r="HJ6" s="108"/>
      <c r="HK6" s="108"/>
      <c r="HL6" s="108"/>
      <c r="HM6" s="108"/>
      <c r="HN6" s="108"/>
      <c r="HO6" s="108"/>
      <c r="HP6" s="108"/>
      <c r="HQ6" s="108"/>
      <c r="HR6" s="108"/>
      <c r="HS6" s="108"/>
      <c r="HT6" s="108"/>
      <c r="HU6" s="108"/>
      <c r="HV6" s="108"/>
      <c r="HW6" s="108"/>
      <c r="HX6" s="108"/>
      <c r="HY6" s="108"/>
      <c r="HZ6" s="108"/>
      <c r="IA6" s="108"/>
      <c r="IB6" s="108"/>
      <c r="IC6" s="108"/>
      <c r="ID6" s="108"/>
      <c r="IE6" s="108"/>
      <c r="IF6" s="108"/>
      <c r="IG6" s="108"/>
      <c r="IH6" s="108"/>
      <c r="II6" s="108"/>
      <c r="IJ6" s="108"/>
      <c r="IK6" s="108"/>
      <c r="IL6" s="108"/>
      <c r="IM6" s="108"/>
      <c r="IN6" s="108"/>
      <c r="IO6" s="108"/>
      <c r="IP6" s="108"/>
      <c r="IQ6" s="108"/>
      <c r="IR6" s="108"/>
      <c r="IS6" s="108"/>
      <c r="IT6" s="108"/>
      <c r="IU6" s="108"/>
      <c r="IV6" s="108"/>
    </row>
    <row r="7" spans="1:256" ht="15" customHeight="1">
      <c r="A7" s="235"/>
      <c r="B7" s="235"/>
      <c r="C7" s="228"/>
      <c r="D7" s="157"/>
      <c r="E7" s="80"/>
      <c r="F7" s="157"/>
      <c r="G7" s="80"/>
      <c r="H7" s="157"/>
      <c r="I7" s="80"/>
      <c r="J7" s="80"/>
      <c r="K7" s="80"/>
      <c r="L7" s="157"/>
      <c r="M7" s="80"/>
      <c r="N7" s="80"/>
      <c r="O7" s="80"/>
      <c r="P7" s="80"/>
      <c r="Q7" s="80"/>
      <c r="R7" s="80"/>
      <c r="S7" s="80"/>
      <c r="T7" s="80"/>
      <c r="U7" s="80"/>
      <c r="V7" s="80"/>
      <c r="W7" s="80"/>
      <c r="X7" s="80"/>
      <c r="Y7" s="80"/>
      <c r="Z7" s="80"/>
      <c r="AA7" s="80"/>
      <c r="AB7" s="80"/>
      <c r="AC7" s="80"/>
      <c r="AD7" s="80"/>
      <c r="AE7" s="80"/>
      <c r="AF7" s="80"/>
      <c r="AG7" s="80"/>
      <c r="AH7" s="80"/>
      <c r="AI7" s="80"/>
      <c r="AJ7" s="80"/>
      <c r="AK7" s="80"/>
      <c r="AL7" s="80"/>
      <c r="AM7" s="80"/>
      <c r="AN7" s="80"/>
      <c r="AO7" s="80"/>
      <c r="AP7" s="80"/>
      <c r="AQ7" s="80"/>
      <c r="AR7" s="80"/>
      <c r="AS7" s="80"/>
      <c r="AT7" s="80"/>
      <c r="AU7" s="80"/>
      <c r="AV7" s="80"/>
      <c r="AW7" s="80"/>
      <c r="AX7" s="80"/>
      <c r="AY7" s="80"/>
      <c r="AZ7" s="80"/>
      <c r="BA7" s="80"/>
      <c r="BB7" s="80"/>
      <c r="BC7" s="80"/>
      <c r="BD7" s="80"/>
      <c r="BE7" s="80"/>
      <c r="BF7" s="80"/>
      <c r="BG7" s="80"/>
      <c r="BH7" s="80"/>
      <c r="BI7" s="80"/>
      <c r="BJ7" s="80"/>
      <c r="BK7" s="80"/>
      <c r="BL7" s="80"/>
      <c r="BM7" s="80"/>
      <c r="BN7" s="80"/>
      <c r="BO7" s="80"/>
      <c r="BP7" s="80"/>
      <c r="BQ7" s="80"/>
      <c r="BR7" s="80"/>
      <c r="BS7" s="80"/>
      <c r="BT7" s="80"/>
      <c r="BU7" s="80"/>
      <c r="BV7" s="80"/>
      <c r="BW7" s="80"/>
      <c r="BX7" s="80"/>
      <c r="BY7" s="80"/>
      <c r="BZ7" s="80"/>
      <c r="CA7" s="80"/>
      <c r="CB7" s="80"/>
      <c r="CC7" s="80"/>
      <c r="CD7" s="80"/>
      <c r="CE7" s="80"/>
      <c r="CF7" s="80"/>
      <c r="CG7" s="80"/>
      <c r="CH7" s="80"/>
      <c r="CI7" s="80"/>
      <c r="CJ7" s="80"/>
      <c r="CK7" s="80"/>
      <c r="CL7" s="80"/>
      <c r="CM7" s="80"/>
      <c r="CN7" s="80"/>
      <c r="CO7" s="80"/>
      <c r="CP7" s="80"/>
      <c r="CQ7" s="80"/>
      <c r="CR7" s="80"/>
      <c r="CS7" s="109"/>
      <c r="CT7" s="109"/>
      <c r="CU7" s="227"/>
      <c r="CV7" s="227"/>
      <c r="CW7" s="227"/>
      <c r="CX7" s="227"/>
      <c r="CY7" s="227"/>
      <c r="CZ7" s="227"/>
      <c r="DA7" s="227"/>
      <c r="DB7" s="227"/>
      <c r="DC7" s="227"/>
      <c r="DD7" s="227"/>
      <c r="DE7" s="227"/>
      <c r="DF7" s="227"/>
      <c r="DG7" s="227"/>
      <c r="DH7" s="227"/>
      <c r="DI7" s="227"/>
      <c r="DJ7" s="227"/>
      <c r="DK7" s="227"/>
      <c r="DL7" s="227"/>
      <c r="DM7" s="227"/>
      <c r="DN7" s="227"/>
      <c r="DO7" s="227"/>
      <c r="DP7" s="227"/>
      <c r="DQ7" s="227"/>
      <c r="DR7" s="227"/>
      <c r="DS7" s="227"/>
      <c r="DT7" s="227"/>
      <c r="DU7" s="227"/>
      <c r="DV7" s="227"/>
      <c r="DW7" s="227"/>
      <c r="DX7" s="227"/>
      <c r="DY7" s="227"/>
      <c r="DZ7" s="227"/>
      <c r="EA7" s="227"/>
      <c r="EB7" s="227"/>
      <c r="EC7" s="227"/>
      <c r="ED7" s="227"/>
      <c r="EE7" s="227"/>
      <c r="EF7" s="227"/>
      <c r="EG7" s="227"/>
      <c r="EH7" s="227"/>
      <c r="EI7" s="227"/>
      <c r="EJ7" s="227"/>
      <c r="EK7" s="227"/>
      <c r="EL7" s="227"/>
      <c r="EM7" s="227"/>
      <c r="EN7" s="227"/>
      <c r="EO7" s="227"/>
      <c r="EP7" s="227"/>
      <c r="EQ7" s="227"/>
      <c r="ER7" s="227"/>
      <c r="ES7" s="227"/>
      <c r="ET7" s="227"/>
      <c r="EU7" s="227"/>
      <c r="EV7" s="227"/>
      <c r="EW7" s="227"/>
      <c r="EX7" s="227"/>
      <c r="EY7" s="227"/>
      <c r="EZ7" s="227"/>
      <c r="FA7" s="227"/>
      <c r="FB7" s="227"/>
      <c r="FC7" s="227"/>
      <c r="FD7" s="227"/>
      <c r="FE7" s="227"/>
      <c r="FF7" s="227"/>
      <c r="FG7" s="227"/>
      <c r="FH7" s="227"/>
      <c r="FI7" s="227"/>
      <c r="FJ7" s="227"/>
      <c r="FK7" s="227"/>
      <c r="FL7" s="227"/>
      <c r="FM7" s="227"/>
      <c r="FN7" s="227"/>
      <c r="FO7" s="227"/>
      <c r="FP7" s="227"/>
      <c r="FQ7" s="227"/>
      <c r="FR7" s="227"/>
      <c r="FS7" s="227"/>
      <c r="FT7" s="227"/>
      <c r="FU7" s="227"/>
      <c r="FV7" s="227"/>
      <c r="FW7" s="227"/>
      <c r="FX7" s="227"/>
      <c r="FY7" s="227"/>
      <c r="FZ7" s="227"/>
      <c r="GA7" s="227"/>
      <c r="GB7" s="227"/>
      <c r="GC7" s="227"/>
      <c r="GD7" s="227"/>
      <c r="GE7" s="227"/>
      <c r="GF7" s="227"/>
      <c r="GG7" s="227"/>
      <c r="GH7" s="227"/>
      <c r="GI7" s="227"/>
      <c r="GJ7" s="227"/>
      <c r="GK7" s="227"/>
      <c r="GL7" s="227"/>
      <c r="GM7" s="227"/>
      <c r="GN7" s="227"/>
      <c r="GO7" s="227"/>
      <c r="GP7" s="227"/>
      <c r="GQ7" s="227"/>
      <c r="GR7" s="227"/>
      <c r="GS7" s="227"/>
      <c r="GT7" s="227"/>
      <c r="GU7" s="227"/>
      <c r="GV7" s="227"/>
      <c r="GW7" s="227"/>
      <c r="GX7" s="227"/>
      <c r="GY7" s="227"/>
      <c r="GZ7" s="227"/>
      <c r="HA7" s="227"/>
      <c r="HB7" s="227"/>
      <c r="HC7" s="227"/>
      <c r="HD7" s="227"/>
      <c r="HE7" s="227"/>
      <c r="HF7" s="227"/>
      <c r="HG7" s="227"/>
      <c r="HH7" s="227"/>
      <c r="HI7" s="227"/>
      <c r="HJ7" s="227"/>
      <c r="HK7" s="227"/>
      <c r="HL7" s="227"/>
      <c r="HM7" s="227"/>
      <c r="HN7" s="227"/>
      <c r="HO7" s="227"/>
      <c r="HP7" s="227"/>
      <c r="HQ7" s="227"/>
      <c r="HR7" s="227"/>
      <c r="HS7" s="227"/>
      <c r="HT7" s="227"/>
      <c r="HU7" s="227"/>
      <c r="HV7" s="227"/>
      <c r="HW7" s="227"/>
      <c r="HX7" s="227"/>
      <c r="HY7" s="227"/>
      <c r="HZ7" s="227"/>
      <c r="IA7" s="227"/>
      <c r="IB7" s="227"/>
      <c r="IC7" s="227"/>
      <c r="ID7" s="227"/>
      <c r="IE7" s="227"/>
      <c r="IF7" s="227"/>
      <c r="IG7" s="227"/>
      <c r="IH7" s="227"/>
      <c r="II7" s="227"/>
      <c r="IJ7" s="227"/>
      <c r="IK7" s="227"/>
      <c r="IL7" s="227"/>
      <c r="IM7" s="227"/>
      <c r="IN7" s="227"/>
      <c r="IO7" s="227"/>
      <c r="IP7" s="227"/>
      <c r="IQ7" s="227"/>
      <c r="IR7" s="227"/>
      <c r="IS7" s="227"/>
      <c r="IT7" s="227"/>
      <c r="IU7" s="227"/>
      <c r="IV7" s="227"/>
    </row>
    <row r="8" spans="1:256" ht="17.25" customHeight="1">
      <c r="A8" s="235"/>
      <c r="B8" s="284" t="s">
        <v>7</v>
      </c>
      <c r="C8" s="284" t="s">
        <v>121</v>
      </c>
      <c r="D8" s="244">
        <v>6980760.5</v>
      </c>
      <c r="E8" s="80"/>
      <c r="F8" s="80"/>
      <c r="G8" s="80"/>
      <c r="H8" s="80"/>
      <c r="I8" s="80"/>
      <c r="J8" s="80"/>
      <c r="K8" s="80"/>
      <c r="L8" s="80"/>
      <c r="M8" s="80"/>
      <c r="N8" s="80"/>
      <c r="O8" s="80"/>
      <c r="P8" s="80"/>
      <c r="Q8" s="80"/>
      <c r="R8" s="80"/>
      <c r="S8" s="80"/>
      <c r="T8" s="80"/>
      <c r="U8" s="80"/>
      <c r="V8" s="80"/>
      <c r="W8" s="80"/>
      <c r="X8" s="80"/>
      <c r="Y8" s="80"/>
      <c r="Z8" s="80"/>
      <c r="AA8" s="80"/>
      <c r="AB8" s="80"/>
      <c r="AC8" s="80"/>
      <c r="AD8" s="80"/>
      <c r="AE8" s="80"/>
      <c r="AF8" s="80"/>
      <c r="AG8" s="80"/>
      <c r="AH8" s="80"/>
      <c r="AI8" s="80"/>
      <c r="AJ8" s="80"/>
      <c r="AK8" s="80"/>
      <c r="AL8" s="80"/>
      <c r="AM8" s="80"/>
      <c r="AN8" s="80"/>
      <c r="AO8" s="80"/>
      <c r="AP8" s="80"/>
      <c r="AQ8" s="80"/>
      <c r="AR8" s="80"/>
      <c r="AS8" s="80"/>
      <c r="AT8" s="80"/>
      <c r="AU8" s="80"/>
      <c r="AV8" s="80"/>
      <c r="AW8" s="80"/>
      <c r="AX8" s="80"/>
      <c r="AY8" s="80"/>
      <c r="AZ8" s="80"/>
      <c r="BA8" s="80"/>
      <c r="BB8" s="80"/>
      <c r="BC8" s="80"/>
      <c r="BD8" s="80"/>
      <c r="BE8" s="80"/>
      <c r="BF8" s="80"/>
      <c r="BG8" s="80"/>
      <c r="BH8" s="80"/>
      <c r="BI8" s="80"/>
      <c r="BJ8" s="80"/>
      <c r="BK8" s="80"/>
      <c r="BL8" s="80"/>
      <c r="BM8" s="80"/>
      <c r="BN8" s="80"/>
      <c r="BO8" s="80"/>
      <c r="BP8" s="80"/>
      <c r="BQ8" s="80"/>
      <c r="BR8" s="80"/>
      <c r="BS8" s="80"/>
      <c r="BT8" s="80"/>
      <c r="BU8" s="80"/>
      <c r="BV8" s="80"/>
      <c r="BW8" s="80"/>
      <c r="BX8" s="80"/>
      <c r="BY8" s="80"/>
      <c r="BZ8" s="80"/>
      <c r="CA8" s="80"/>
      <c r="CB8" s="80"/>
      <c r="CC8" s="80"/>
      <c r="CD8" s="80"/>
      <c r="CE8" s="80"/>
      <c r="CF8" s="80"/>
      <c r="CG8" s="80"/>
      <c r="CH8" s="80"/>
      <c r="CI8" s="80"/>
      <c r="CJ8" s="80"/>
      <c r="CK8" s="80"/>
      <c r="CL8" s="109"/>
      <c r="CM8" s="109"/>
      <c r="CN8" s="227"/>
      <c r="CO8" s="227"/>
      <c r="CP8" s="227"/>
      <c r="CQ8" s="227"/>
      <c r="CR8" s="227"/>
      <c r="CS8" s="227"/>
      <c r="CT8" s="227"/>
      <c r="CU8" s="227"/>
      <c r="CV8" s="227"/>
      <c r="CW8" s="227"/>
      <c r="CX8" s="227"/>
      <c r="CY8" s="227"/>
      <c r="CZ8" s="227"/>
      <c r="DA8" s="227"/>
      <c r="DB8" s="227"/>
      <c r="DC8" s="227"/>
      <c r="DD8" s="227"/>
      <c r="DE8" s="227"/>
      <c r="DF8" s="227"/>
      <c r="DG8" s="227"/>
      <c r="DH8" s="227"/>
      <c r="DI8" s="227"/>
      <c r="DJ8" s="227"/>
      <c r="DK8" s="227"/>
      <c r="DL8" s="227"/>
      <c r="DM8" s="227"/>
      <c r="DN8" s="227"/>
      <c r="DO8" s="227"/>
      <c r="DP8" s="227"/>
      <c r="DQ8" s="227"/>
      <c r="DR8" s="227"/>
      <c r="DS8" s="227"/>
      <c r="DT8" s="227"/>
      <c r="DU8" s="227"/>
      <c r="DV8" s="227"/>
      <c r="DW8" s="227"/>
      <c r="DX8" s="227"/>
      <c r="DY8" s="227"/>
      <c r="DZ8" s="227"/>
      <c r="EA8" s="227"/>
      <c r="EB8" s="227"/>
      <c r="EC8" s="227"/>
      <c r="ED8" s="227"/>
      <c r="EE8" s="227"/>
      <c r="EF8" s="227"/>
      <c r="EG8" s="227"/>
      <c r="EH8" s="227"/>
      <c r="EI8" s="227"/>
      <c r="EJ8" s="227"/>
      <c r="EK8" s="227"/>
      <c r="EL8" s="227"/>
      <c r="EM8" s="227"/>
      <c r="EN8" s="227"/>
      <c r="EO8" s="227"/>
      <c r="EP8" s="227"/>
      <c r="EQ8" s="227"/>
      <c r="ER8" s="227"/>
      <c r="ES8" s="227"/>
      <c r="ET8" s="227"/>
      <c r="EU8" s="227"/>
      <c r="EV8" s="227"/>
      <c r="EW8" s="227"/>
      <c r="EX8" s="227"/>
      <c r="EY8" s="227"/>
      <c r="EZ8" s="227"/>
      <c r="FA8" s="227"/>
      <c r="FB8" s="227"/>
      <c r="FC8" s="227"/>
      <c r="FD8" s="227"/>
      <c r="FE8" s="227"/>
      <c r="FF8" s="227"/>
      <c r="FG8" s="227"/>
      <c r="FH8" s="227"/>
      <c r="FI8" s="227"/>
      <c r="FJ8" s="227"/>
      <c r="FK8" s="227"/>
      <c r="FL8" s="227"/>
      <c r="FM8" s="227"/>
      <c r="FN8" s="227"/>
      <c r="FO8" s="227"/>
      <c r="FP8" s="227"/>
      <c r="FQ8" s="227"/>
      <c r="FR8" s="227"/>
      <c r="FS8" s="227"/>
      <c r="FT8" s="227"/>
      <c r="FU8" s="227"/>
      <c r="FV8" s="227"/>
      <c r="FW8" s="227"/>
      <c r="FX8" s="227"/>
      <c r="FY8" s="227"/>
      <c r="FZ8" s="227"/>
      <c r="GA8" s="227"/>
      <c r="GB8" s="227"/>
      <c r="GC8" s="227"/>
      <c r="GD8" s="227"/>
      <c r="GE8" s="227"/>
      <c r="GF8" s="227"/>
      <c r="GG8" s="227"/>
      <c r="GH8" s="227"/>
      <c r="GI8" s="227"/>
      <c r="GJ8" s="227"/>
      <c r="GK8" s="227"/>
      <c r="GL8" s="227"/>
      <c r="GM8" s="227"/>
      <c r="GN8" s="227"/>
      <c r="GO8" s="227"/>
      <c r="GP8" s="227"/>
      <c r="GQ8" s="227"/>
      <c r="GR8" s="227"/>
      <c r="GS8" s="227"/>
      <c r="GT8" s="227"/>
      <c r="GU8" s="227"/>
      <c r="GV8" s="227"/>
      <c r="GW8" s="227"/>
      <c r="GX8" s="227"/>
      <c r="GY8" s="227"/>
      <c r="GZ8" s="227"/>
      <c r="HA8" s="227"/>
      <c r="HB8" s="227"/>
      <c r="HC8" s="227"/>
      <c r="HD8" s="227"/>
      <c r="HE8" s="227"/>
      <c r="HF8" s="227"/>
      <c r="HG8" s="227"/>
      <c r="HH8" s="227"/>
      <c r="HI8" s="227"/>
      <c r="HJ8" s="227"/>
      <c r="HK8" s="227"/>
      <c r="HL8" s="227"/>
      <c r="HM8" s="227"/>
      <c r="HN8" s="227"/>
      <c r="HO8" s="227"/>
      <c r="HP8" s="227"/>
      <c r="HQ8" s="227"/>
      <c r="HR8" s="227"/>
      <c r="HS8" s="227"/>
      <c r="HT8" s="227"/>
      <c r="HU8" s="227"/>
      <c r="HV8" s="227"/>
      <c r="HW8" s="227"/>
      <c r="HX8" s="227"/>
      <c r="HY8" s="227"/>
      <c r="HZ8" s="227"/>
      <c r="IA8" s="227"/>
      <c r="IB8" s="227"/>
      <c r="IC8" s="227"/>
      <c r="ID8" s="227"/>
      <c r="IE8" s="227"/>
      <c r="IF8" s="227"/>
      <c r="IG8" s="227"/>
      <c r="IH8" s="227"/>
      <c r="II8" s="227"/>
      <c r="IJ8" s="227"/>
      <c r="IK8" s="227"/>
      <c r="IL8" s="227"/>
      <c r="IM8" s="227"/>
      <c r="IN8" s="227"/>
      <c r="IO8" s="227"/>
      <c r="IP8" s="227"/>
      <c r="IQ8" s="227"/>
      <c r="IR8" s="227"/>
      <c r="IS8" s="227"/>
      <c r="IT8" s="227"/>
      <c r="IU8" s="227"/>
      <c r="IV8" s="227"/>
    </row>
    <row r="9" spans="1:256" s="4" customFormat="1" ht="15" customHeight="1">
      <c r="A9" s="107"/>
      <c r="B9" s="284" t="s">
        <v>11</v>
      </c>
      <c r="C9" s="284" t="s">
        <v>122</v>
      </c>
      <c r="D9" s="109"/>
      <c r="E9" s="80"/>
      <c r="F9" s="80"/>
      <c r="G9" s="80"/>
      <c r="H9" s="157">
        <v>1461789.8</v>
      </c>
      <c r="I9" s="80"/>
      <c r="J9" s="80"/>
      <c r="K9" s="80"/>
      <c r="L9" s="80"/>
      <c r="M9" s="80"/>
      <c r="N9" s="109"/>
      <c r="O9" s="80"/>
      <c r="P9" s="80"/>
      <c r="Q9" s="80"/>
      <c r="R9" s="80"/>
      <c r="S9" s="80"/>
      <c r="T9" s="80"/>
      <c r="U9" s="80"/>
      <c r="V9" s="80"/>
      <c r="W9" s="80"/>
      <c r="X9" s="80"/>
      <c r="Y9" s="80"/>
      <c r="Z9" s="80"/>
      <c r="AA9" s="80"/>
      <c r="AB9" s="80"/>
      <c r="AC9" s="80"/>
      <c r="AD9" s="80"/>
      <c r="AE9" s="80"/>
      <c r="AF9" s="80"/>
      <c r="AG9" s="80"/>
      <c r="AH9" s="80"/>
      <c r="AI9" s="80"/>
      <c r="AJ9" s="80"/>
      <c r="AK9" s="80"/>
      <c r="AL9" s="80"/>
      <c r="AM9" s="80"/>
      <c r="AN9" s="80"/>
      <c r="AO9" s="80"/>
      <c r="AP9" s="80"/>
      <c r="AQ9" s="80"/>
      <c r="AR9" s="80"/>
      <c r="AS9" s="80"/>
      <c r="AT9" s="80"/>
      <c r="AU9" s="80"/>
      <c r="AV9" s="80"/>
      <c r="AW9" s="80"/>
      <c r="AX9" s="80"/>
      <c r="AY9" s="80"/>
      <c r="AZ9" s="80"/>
      <c r="BA9" s="80"/>
      <c r="BB9" s="80"/>
      <c r="BC9" s="80"/>
      <c r="BD9" s="80"/>
      <c r="BE9" s="80"/>
      <c r="BF9" s="80"/>
      <c r="BG9" s="80"/>
      <c r="BH9" s="80"/>
      <c r="BI9" s="80"/>
      <c r="BJ9" s="80"/>
      <c r="BK9" s="80"/>
      <c r="BL9" s="80"/>
      <c r="BM9" s="80"/>
      <c r="BN9" s="80"/>
      <c r="BO9" s="80"/>
      <c r="BP9" s="80"/>
      <c r="BQ9" s="80"/>
      <c r="BR9" s="80"/>
      <c r="BS9" s="80"/>
      <c r="BT9" s="80"/>
      <c r="BU9" s="80"/>
      <c r="BV9" s="80"/>
      <c r="BW9" s="80"/>
      <c r="BX9" s="80"/>
      <c r="BY9" s="80"/>
      <c r="BZ9" s="80"/>
      <c r="CA9" s="80"/>
      <c r="CB9" s="80"/>
      <c r="CC9" s="80"/>
      <c r="CD9" s="80"/>
      <c r="CE9" s="80"/>
      <c r="CF9" s="80"/>
      <c r="CG9" s="80"/>
      <c r="CH9" s="80"/>
      <c r="CI9" s="80"/>
      <c r="CJ9" s="80"/>
      <c r="CK9" s="80"/>
      <c r="CL9" s="109"/>
      <c r="CM9" s="109"/>
      <c r="CN9" s="109"/>
      <c r="CO9" s="109"/>
      <c r="CP9" s="109"/>
      <c r="CQ9" s="109"/>
      <c r="CR9" s="109"/>
      <c r="CS9" s="109"/>
      <c r="CT9" s="109"/>
      <c r="CU9" s="109"/>
      <c r="CV9" s="109"/>
      <c r="CW9" s="109"/>
      <c r="CX9" s="109"/>
      <c r="CY9" s="109"/>
      <c r="CZ9" s="109"/>
      <c r="DA9" s="109"/>
      <c r="DB9" s="109"/>
      <c r="DC9" s="109"/>
      <c r="DD9" s="109"/>
      <c r="DE9" s="109"/>
      <c r="DF9" s="109"/>
      <c r="DG9" s="109"/>
      <c r="DH9" s="109"/>
      <c r="DI9" s="109"/>
      <c r="DJ9" s="109"/>
      <c r="DK9" s="109"/>
      <c r="DL9" s="109"/>
      <c r="DM9" s="109"/>
      <c r="DN9" s="109"/>
      <c r="DO9" s="109"/>
      <c r="DP9" s="109"/>
      <c r="DQ9" s="109"/>
      <c r="DR9" s="109"/>
      <c r="DS9" s="109"/>
      <c r="DT9" s="109"/>
      <c r="DU9" s="109"/>
      <c r="DV9" s="109"/>
      <c r="DW9" s="109"/>
      <c r="DX9" s="109"/>
      <c r="DY9" s="109"/>
      <c r="DZ9" s="109"/>
      <c r="EA9" s="109"/>
      <c r="EB9" s="109"/>
      <c r="EC9" s="109"/>
      <c r="ED9" s="109"/>
      <c r="EE9" s="109"/>
      <c r="EF9" s="109"/>
      <c r="EG9" s="109"/>
      <c r="EH9" s="109"/>
      <c r="EI9" s="109"/>
      <c r="EJ9" s="109"/>
      <c r="EK9" s="109"/>
      <c r="EL9" s="109"/>
      <c r="EM9" s="109"/>
      <c r="EN9" s="109"/>
      <c r="EO9" s="109"/>
      <c r="EP9" s="109"/>
      <c r="EQ9" s="109"/>
      <c r="ER9" s="109"/>
      <c r="ES9" s="109"/>
      <c r="ET9" s="109"/>
      <c r="EU9" s="109"/>
      <c r="EV9" s="109"/>
      <c r="EW9" s="109"/>
      <c r="EX9" s="109"/>
      <c r="EY9" s="109"/>
      <c r="EZ9" s="109"/>
      <c r="FA9" s="109"/>
      <c r="FB9" s="109"/>
      <c r="FC9" s="109"/>
      <c r="FD9" s="109"/>
      <c r="FE9" s="109"/>
      <c r="FF9" s="109"/>
      <c r="FG9" s="109"/>
      <c r="FH9" s="109"/>
      <c r="FI9" s="109"/>
      <c r="FJ9" s="109"/>
      <c r="FK9" s="109"/>
      <c r="FL9" s="109"/>
      <c r="FM9" s="109"/>
      <c r="FN9" s="109"/>
      <c r="FO9" s="109"/>
      <c r="FP9" s="109"/>
      <c r="FQ9" s="109"/>
      <c r="FR9" s="109"/>
      <c r="FS9" s="109"/>
      <c r="FT9" s="109"/>
      <c r="FU9" s="109"/>
      <c r="FV9" s="109"/>
      <c r="FW9" s="109"/>
      <c r="FX9" s="109"/>
      <c r="FY9" s="109"/>
      <c r="FZ9" s="109"/>
      <c r="GA9" s="109"/>
      <c r="GB9" s="109"/>
      <c r="GC9" s="109"/>
      <c r="GD9" s="109"/>
      <c r="GE9" s="109"/>
      <c r="GF9" s="109"/>
      <c r="GG9" s="109"/>
      <c r="GH9" s="109"/>
      <c r="GI9" s="109"/>
      <c r="GJ9" s="109"/>
      <c r="GK9" s="109"/>
      <c r="GL9" s="109"/>
      <c r="GM9" s="109"/>
      <c r="GN9" s="109"/>
      <c r="GO9" s="109"/>
      <c r="GP9" s="109"/>
      <c r="GQ9" s="109"/>
      <c r="GR9" s="109"/>
      <c r="GS9" s="109"/>
      <c r="GT9" s="109"/>
      <c r="GU9" s="109"/>
      <c r="GV9" s="109"/>
      <c r="GW9" s="109"/>
      <c r="GX9" s="109"/>
      <c r="GY9" s="109"/>
      <c r="GZ9" s="109"/>
      <c r="HA9" s="109"/>
      <c r="HB9" s="109"/>
      <c r="HC9" s="109"/>
      <c r="HD9" s="109"/>
      <c r="HE9" s="109"/>
      <c r="HF9" s="109"/>
      <c r="HG9" s="109"/>
      <c r="HH9" s="109"/>
      <c r="HI9" s="109"/>
      <c r="HJ9" s="109"/>
      <c r="HK9" s="109"/>
      <c r="HL9" s="109"/>
      <c r="HM9" s="109"/>
      <c r="HN9" s="109"/>
      <c r="HO9" s="109"/>
      <c r="HP9" s="109"/>
      <c r="HQ9" s="109"/>
      <c r="HR9" s="109"/>
      <c r="HS9" s="109"/>
      <c r="HT9" s="109"/>
      <c r="HU9" s="109"/>
      <c r="HV9" s="109"/>
      <c r="HW9" s="109"/>
      <c r="HX9" s="109"/>
      <c r="HY9" s="109"/>
      <c r="HZ9" s="109"/>
      <c r="IA9" s="109"/>
      <c r="IB9" s="109"/>
      <c r="IC9" s="109"/>
      <c r="ID9" s="109"/>
      <c r="IE9" s="109"/>
      <c r="IF9" s="109"/>
      <c r="IG9" s="109"/>
      <c r="IH9" s="109"/>
      <c r="II9" s="109"/>
      <c r="IJ9" s="109"/>
      <c r="IK9" s="109"/>
      <c r="IL9" s="109"/>
      <c r="IM9" s="109"/>
      <c r="IN9" s="109"/>
      <c r="IO9" s="109"/>
      <c r="IP9" s="109"/>
      <c r="IQ9" s="109"/>
      <c r="IR9" s="109"/>
      <c r="IS9" s="109"/>
      <c r="IT9" s="109"/>
      <c r="IU9" s="109"/>
      <c r="IV9" s="109"/>
    </row>
    <row r="10" spans="1:256" ht="15" customHeight="1">
      <c r="A10" s="107"/>
      <c r="B10" s="284" t="s">
        <v>15</v>
      </c>
      <c r="C10" s="284" t="s">
        <v>123</v>
      </c>
      <c r="D10" s="227"/>
      <c r="E10" s="80"/>
      <c r="F10" s="80"/>
      <c r="G10" s="80"/>
      <c r="H10" s="80"/>
      <c r="I10" s="80"/>
      <c r="J10" s="80"/>
      <c r="K10" s="80"/>
      <c r="L10" s="157">
        <v>314242.25</v>
      </c>
      <c r="M10" s="157"/>
      <c r="N10" s="80"/>
      <c r="O10" s="80"/>
      <c r="P10" s="80"/>
      <c r="Q10" s="80"/>
      <c r="R10" s="80"/>
      <c r="S10" s="80"/>
      <c r="T10" s="80"/>
      <c r="U10" s="80"/>
      <c r="V10" s="80"/>
      <c r="W10" s="80"/>
      <c r="X10" s="80"/>
      <c r="Y10" s="80"/>
      <c r="Z10" s="80"/>
      <c r="AA10" s="80"/>
      <c r="AB10" s="80"/>
      <c r="AC10" s="80"/>
      <c r="AD10" s="80"/>
      <c r="AE10" s="80"/>
      <c r="AF10" s="80"/>
      <c r="AG10" s="80"/>
      <c r="AH10" s="80"/>
      <c r="AI10" s="80"/>
      <c r="AJ10" s="80"/>
      <c r="AK10" s="80"/>
      <c r="AL10" s="80"/>
      <c r="AM10" s="80"/>
      <c r="AN10" s="80"/>
      <c r="AO10" s="80"/>
      <c r="AP10" s="80"/>
      <c r="AQ10" s="80"/>
      <c r="AR10" s="80"/>
      <c r="AS10" s="80"/>
      <c r="AT10" s="80"/>
      <c r="AU10" s="80"/>
      <c r="AV10" s="80"/>
      <c r="AW10" s="80"/>
      <c r="AX10" s="80"/>
      <c r="AY10" s="80"/>
      <c r="AZ10" s="80"/>
      <c r="BA10" s="80"/>
      <c r="BB10" s="80"/>
      <c r="BC10" s="80"/>
      <c r="BD10" s="80"/>
      <c r="BE10" s="80"/>
      <c r="BF10" s="80"/>
      <c r="BG10" s="80"/>
      <c r="BH10" s="80"/>
      <c r="BI10" s="80"/>
      <c r="BJ10" s="80"/>
      <c r="BK10" s="80"/>
      <c r="BL10" s="80"/>
      <c r="BM10" s="80"/>
      <c r="BN10" s="80"/>
      <c r="BO10" s="80"/>
      <c r="BP10" s="80"/>
      <c r="BQ10" s="80"/>
      <c r="BR10" s="80"/>
      <c r="BS10" s="80"/>
      <c r="BT10" s="80"/>
      <c r="BU10" s="80"/>
      <c r="BV10" s="80"/>
      <c r="BW10" s="80"/>
      <c r="BX10" s="80"/>
      <c r="BY10" s="80"/>
      <c r="BZ10" s="80"/>
      <c r="CA10" s="80"/>
      <c r="CB10" s="80"/>
      <c r="CC10" s="80"/>
      <c r="CD10" s="80"/>
      <c r="CE10" s="80"/>
      <c r="CF10" s="80"/>
      <c r="CG10" s="80"/>
      <c r="CH10" s="80"/>
      <c r="CI10" s="80"/>
      <c r="CJ10" s="80"/>
      <c r="CK10" s="80"/>
      <c r="CL10" s="109"/>
      <c r="CM10" s="109"/>
      <c r="CN10" s="109"/>
      <c r="CO10" s="109"/>
      <c r="CP10" s="109"/>
      <c r="CQ10" s="109"/>
      <c r="CR10" s="109"/>
      <c r="CS10" s="227"/>
      <c r="CT10" s="227"/>
      <c r="CU10" s="227"/>
      <c r="CV10" s="227"/>
      <c r="CW10" s="227"/>
      <c r="CX10" s="227"/>
      <c r="CY10" s="227"/>
      <c r="CZ10" s="227"/>
      <c r="DA10" s="227"/>
      <c r="DB10" s="227"/>
      <c r="DC10" s="227"/>
      <c r="DD10" s="227"/>
      <c r="DE10" s="227"/>
      <c r="DF10" s="227"/>
      <c r="DG10" s="227"/>
      <c r="DH10" s="227"/>
      <c r="DI10" s="227"/>
      <c r="DJ10" s="227"/>
      <c r="DK10" s="227"/>
      <c r="DL10" s="227"/>
      <c r="DM10" s="227"/>
      <c r="DN10" s="227"/>
      <c r="DO10" s="227"/>
      <c r="DP10" s="227"/>
      <c r="DQ10" s="227"/>
      <c r="DR10" s="227"/>
      <c r="DS10" s="227"/>
      <c r="DT10" s="227"/>
      <c r="DU10" s="227"/>
      <c r="DV10" s="227"/>
      <c r="DW10" s="227"/>
      <c r="DX10" s="227"/>
      <c r="DY10" s="227"/>
      <c r="DZ10" s="227"/>
      <c r="EA10" s="227"/>
      <c r="EB10" s="227"/>
      <c r="EC10" s="227"/>
      <c r="ED10" s="227"/>
      <c r="EE10" s="227"/>
      <c r="EF10" s="227"/>
      <c r="EG10" s="227"/>
      <c r="EH10" s="227"/>
      <c r="EI10" s="227"/>
      <c r="EJ10" s="227"/>
      <c r="EK10" s="227"/>
      <c r="EL10" s="227"/>
      <c r="EM10" s="227"/>
      <c r="EN10" s="227"/>
      <c r="EO10" s="227"/>
      <c r="EP10" s="227"/>
      <c r="EQ10" s="227"/>
      <c r="ER10" s="227"/>
      <c r="ES10" s="227"/>
      <c r="ET10" s="227"/>
      <c r="EU10" s="227"/>
      <c r="EV10" s="227"/>
      <c r="EW10" s="227"/>
      <c r="EX10" s="227"/>
      <c r="EY10" s="227"/>
      <c r="EZ10" s="227"/>
      <c r="FA10" s="227"/>
      <c r="FB10" s="227"/>
      <c r="FC10" s="227"/>
      <c r="FD10" s="227"/>
      <c r="FE10" s="227"/>
      <c r="FF10" s="227"/>
      <c r="FG10" s="227"/>
      <c r="FH10" s="227"/>
      <c r="FI10" s="227"/>
      <c r="FJ10" s="227"/>
      <c r="FK10" s="227"/>
      <c r="FL10" s="227"/>
      <c r="FM10" s="227"/>
      <c r="FN10" s="227"/>
      <c r="FO10" s="227"/>
      <c r="FP10" s="227"/>
      <c r="FQ10" s="227"/>
      <c r="FR10" s="227"/>
      <c r="FS10" s="227"/>
      <c r="FT10" s="227"/>
      <c r="FU10" s="227"/>
      <c r="FV10" s="227"/>
      <c r="FW10" s="227"/>
      <c r="FX10" s="227"/>
      <c r="FY10" s="227"/>
      <c r="FZ10" s="227"/>
      <c r="GA10" s="227"/>
      <c r="GB10" s="227"/>
      <c r="GC10" s="227"/>
      <c r="GD10" s="227"/>
      <c r="GE10" s="227"/>
      <c r="GF10" s="227"/>
      <c r="GG10" s="227"/>
      <c r="GH10" s="227"/>
      <c r="GI10" s="227"/>
      <c r="GJ10" s="227"/>
      <c r="GK10" s="227"/>
      <c r="GL10" s="227"/>
      <c r="GM10" s="227"/>
      <c r="GN10" s="227"/>
      <c r="GO10" s="227"/>
      <c r="GP10" s="227"/>
      <c r="GQ10" s="227"/>
      <c r="GR10" s="227"/>
      <c r="GS10" s="227"/>
      <c r="GT10" s="227"/>
      <c r="GU10" s="227"/>
      <c r="GV10" s="227"/>
      <c r="GW10" s="227"/>
      <c r="GX10" s="227"/>
      <c r="GY10" s="227"/>
      <c r="GZ10" s="227"/>
      <c r="HA10" s="227"/>
      <c r="HB10" s="227"/>
      <c r="HC10" s="227"/>
      <c r="HD10" s="227"/>
      <c r="HE10" s="227"/>
      <c r="HF10" s="227"/>
      <c r="HG10" s="227"/>
      <c r="HH10" s="227"/>
      <c r="HI10" s="227"/>
      <c r="HJ10" s="227"/>
      <c r="HK10" s="227"/>
      <c r="HL10" s="227"/>
      <c r="HM10" s="227"/>
      <c r="HN10" s="227"/>
      <c r="HO10" s="227"/>
      <c r="HP10" s="227"/>
      <c r="HQ10" s="227"/>
      <c r="HR10" s="227"/>
      <c r="HS10" s="227"/>
      <c r="HT10" s="227"/>
      <c r="HU10" s="227"/>
      <c r="HV10" s="227"/>
      <c r="HW10" s="227"/>
      <c r="HX10" s="227"/>
      <c r="HY10" s="227"/>
      <c r="HZ10" s="227"/>
      <c r="IA10" s="227"/>
      <c r="IB10" s="227"/>
      <c r="IC10" s="227"/>
      <c r="ID10" s="227"/>
      <c r="IE10" s="227"/>
      <c r="IF10" s="227"/>
      <c r="IG10" s="227"/>
      <c r="IH10" s="227"/>
      <c r="II10" s="227"/>
      <c r="IJ10" s="227"/>
      <c r="IK10" s="227"/>
      <c r="IL10" s="227"/>
      <c r="IM10" s="227"/>
      <c r="IN10" s="227"/>
      <c r="IO10" s="227"/>
      <c r="IP10" s="227"/>
      <c r="IQ10" s="227"/>
      <c r="IR10" s="227"/>
      <c r="IS10" s="227"/>
      <c r="IT10" s="227"/>
      <c r="IU10" s="227"/>
      <c r="IV10" s="227"/>
    </row>
    <row r="11" spans="1:256" s="526" customFormat="1" ht="15" customHeight="1">
      <c r="A11" s="279"/>
      <c r="B11" s="428" t="s">
        <v>13</v>
      </c>
      <c r="C11" s="428" t="s">
        <v>124</v>
      </c>
      <c r="E11" s="608"/>
      <c r="F11" s="609"/>
      <c r="G11" s="608"/>
      <c r="H11" s="608"/>
      <c r="I11" s="532"/>
      <c r="J11" s="608"/>
      <c r="K11" s="608"/>
      <c r="L11" s="608"/>
      <c r="M11" s="608"/>
      <c r="N11" s="608"/>
      <c r="O11" s="532"/>
      <c r="P11" s="608"/>
      <c r="Q11" s="608"/>
      <c r="R11" s="608"/>
      <c r="S11" s="608"/>
      <c r="T11" s="608"/>
      <c r="U11" s="608"/>
      <c r="V11" s="608"/>
      <c r="W11" s="608"/>
      <c r="X11" s="608"/>
      <c r="Y11" s="608"/>
      <c r="Z11" s="608"/>
      <c r="AA11" s="608"/>
      <c r="AB11" s="608"/>
      <c r="AC11" s="608"/>
      <c r="AD11" s="608"/>
      <c r="AE11" s="608"/>
      <c r="AF11" s="608"/>
      <c r="AG11" s="608"/>
      <c r="AH11" s="608"/>
      <c r="AI11" s="608"/>
      <c r="AJ11" s="608"/>
      <c r="AK11" s="608"/>
      <c r="AL11" s="608"/>
      <c r="AM11" s="608"/>
      <c r="AN11" s="608"/>
      <c r="AO11" s="608"/>
      <c r="AP11" s="608"/>
      <c r="AQ11" s="608"/>
      <c r="AR11" s="608"/>
      <c r="AS11" s="608"/>
      <c r="AT11" s="608"/>
      <c r="AU11" s="608"/>
      <c r="AV11" s="608"/>
      <c r="AW11" s="608"/>
      <c r="AX11" s="608"/>
      <c r="AY11" s="608"/>
      <c r="AZ11" s="608"/>
      <c r="BA11" s="608"/>
      <c r="BB11" s="608"/>
      <c r="BC11" s="608"/>
      <c r="BD11" s="608"/>
      <c r="BE11" s="608"/>
      <c r="BF11" s="608"/>
      <c r="BG11" s="608"/>
      <c r="BH11" s="608"/>
      <c r="BI11" s="608"/>
      <c r="BJ11" s="608"/>
      <c r="BK11" s="608"/>
      <c r="BL11" s="608"/>
      <c r="BM11" s="608"/>
      <c r="BN11" s="608"/>
      <c r="BO11" s="608"/>
      <c r="BP11" s="608"/>
      <c r="BQ11" s="608"/>
      <c r="BR11" s="608"/>
      <c r="BS11" s="608"/>
      <c r="BT11" s="608"/>
      <c r="BU11" s="608"/>
      <c r="BV11" s="608"/>
      <c r="BW11" s="608"/>
      <c r="BX11" s="608"/>
      <c r="BY11" s="608"/>
      <c r="BZ11" s="608"/>
      <c r="CA11" s="608"/>
      <c r="CB11" s="608"/>
      <c r="CC11" s="608"/>
      <c r="CD11" s="608"/>
      <c r="CE11" s="608"/>
      <c r="CF11" s="608"/>
      <c r="CG11" s="608"/>
      <c r="CH11" s="608"/>
      <c r="CI11" s="608"/>
      <c r="CJ11" s="608"/>
      <c r="CK11" s="608"/>
      <c r="CL11" s="539"/>
      <c r="CM11" s="539"/>
    </row>
    <row r="12" spans="1:256" customFormat="1" ht="15" customHeight="1">
      <c r="A12" s="107"/>
      <c r="B12" s="284" t="s">
        <v>9</v>
      </c>
      <c r="C12" s="284" t="s">
        <v>125</v>
      </c>
      <c r="E12" s="74"/>
      <c r="F12" s="74">
        <v>120774.5</v>
      </c>
      <c r="G12" s="74"/>
      <c r="H12" s="142"/>
      <c r="I12" s="74"/>
      <c r="J12" s="74"/>
      <c r="K12" s="74"/>
      <c r="L12" s="74"/>
      <c r="M12" s="74"/>
      <c r="N12" s="74"/>
      <c r="O12" s="74"/>
      <c r="P12" s="142"/>
      <c r="Q12" s="74"/>
      <c r="R12" s="74"/>
      <c r="S12" s="74"/>
      <c r="T12" s="74"/>
      <c r="U12" s="74"/>
      <c r="V12" s="74"/>
      <c r="W12" s="74"/>
      <c r="X12" s="74"/>
      <c r="Y12" s="74"/>
      <c r="Z12" s="74"/>
      <c r="AA12" s="74"/>
      <c r="AB12" s="74"/>
      <c r="AC12" s="74"/>
      <c r="AD12" s="74"/>
      <c r="AE12" s="74"/>
      <c r="AF12" s="74"/>
      <c r="AG12" s="74"/>
      <c r="AH12" s="74"/>
      <c r="AI12" s="74"/>
      <c r="AJ12" s="74"/>
      <c r="AK12" s="74"/>
      <c r="AL12" s="74"/>
      <c r="AM12" s="74"/>
      <c r="AN12" s="74"/>
      <c r="AO12" s="74"/>
      <c r="AP12" s="74"/>
      <c r="AQ12" s="74"/>
      <c r="AR12" s="74"/>
      <c r="AS12" s="74"/>
      <c r="AT12" s="74"/>
      <c r="AU12" s="74"/>
      <c r="AV12" s="74"/>
      <c r="AW12" s="74"/>
      <c r="AX12" s="74"/>
      <c r="AY12" s="74"/>
      <c r="AZ12" s="74"/>
      <c r="BA12" s="74"/>
      <c r="BB12" s="74"/>
      <c r="BC12" s="74"/>
      <c r="BD12" s="74"/>
      <c r="BE12" s="74"/>
      <c r="BF12" s="74"/>
      <c r="BG12" s="74"/>
      <c r="BH12" s="74"/>
      <c r="BI12" s="74"/>
      <c r="BJ12" s="74"/>
      <c r="BK12" s="74"/>
      <c r="BL12" s="74"/>
      <c r="BM12" s="74"/>
      <c r="BN12" s="74"/>
      <c r="BO12" s="74"/>
      <c r="BP12" s="74"/>
      <c r="BQ12" s="74"/>
      <c r="BR12" s="74"/>
      <c r="BS12" s="74"/>
      <c r="BT12" s="74"/>
      <c r="BU12" s="74"/>
      <c r="BV12" s="74"/>
      <c r="BW12" s="74"/>
      <c r="BX12" s="74"/>
      <c r="BY12" s="74"/>
      <c r="BZ12" s="74"/>
      <c r="CA12" s="74"/>
      <c r="CB12" s="74"/>
      <c r="CC12" s="74"/>
      <c r="CD12" s="74"/>
      <c r="CE12" s="74"/>
      <c r="CF12" s="74"/>
      <c r="CG12" s="74"/>
      <c r="CH12" s="74"/>
      <c r="CI12" s="74"/>
      <c r="CJ12" s="74"/>
      <c r="CK12" s="74"/>
      <c r="CL12" s="2"/>
      <c r="CM12" s="2"/>
    </row>
    <row r="13" spans="1:256" customFormat="1" ht="15" customHeight="1">
      <c r="A13" s="107"/>
      <c r="B13" s="284"/>
      <c r="C13" s="284" t="s">
        <v>1023</v>
      </c>
      <c r="E13" s="74"/>
      <c r="F13" s="74">
        <v>75941.600000000006</v>
      </c>
      <c r="G13" s="74"/>
      <c r="H13" s="142"/>
      <c r="I13" s="74"/>
      <c r="J13" s="74"/>
      <c r="K13" s="74"/>
      <c r="L13" s="74"/>
      <c r="M13" s="74"/>
      <c r="N13" s="74"/>
      <c r="O13" s="74"/>
      <c r="P13" s="142"/>
      <c r="Q13" s="74"/>
      <c r="R13" s="74"/>
      <c r="S13" s="74"/>
      <c r="T13" s="74"/>
      <c r="U13" s="74"/>
      <c r="V13" s="74"/>
      <c r="W13" s="74"/>
      <c r="X13" s="74"/>
      <c r="Y13" s="74"/>
      <c r="Z13" s="74"/>
      <c r="AA13" s="74"/>
      <c r="AB13" s="74"/>
      <c r="AC13" s="74"/>
      <c r="AD13" s="74"/>
      <c r="AE13" s="74"/>
      <c r="AF13" s="74"/>
      <c r="AG13" s="74"/>
      <c r="AH13" s="74"/>
      <c r="AI13" s="74"/>
      <c r="AJ13" s="74"/>
      <c r="AK13" s="74"/>
      <c r="AL13" s="74"/>
      <c r="AM13" s="74"/>
      <c r="AN13" s="74"/>
      <c r="AO13" s="74"/>
      <c r="AP13" s="74"/>
      <c r="AQ13" s="74"/>
      <c r="AR13" s="74"/>
      <c r="AS13" s="74"/>
      <c r="AT13" s="74"/>
      <c r="AU13" s="74"/>
      <c r="AV13" s="74"/>
      <c r="AW13" s="74"/>
      <c r="AX13" s="74"/>
      <c r="AY13" s="74"/>
      <c r="AZ13" s="74"/>
      <c r="BA13" s="74"/>
      <c r="BB13" s="74"/>
      <c r="BC13" s="74"/>
      <c r="BD13" s="74"/>
      <c r="BE13" s="74"/>
      <c r="BF13" s="74"/>
      <c r="BG13" s="74"/>
      <c r="BH13" s="74"/>
      <c r="BI13" s="74"/>
      <c r="BJ13" s="74"/>
      <c r="BK13" s="74"/>
      <c r="BL13" s="74"/>
      <c r="BM13" s="74"/>
      <c r="BN13" s="74"/>
      <c r="BO13" s="74"/>
      <c r="BP13" s="74"/>
      <c r="BQ13" s="74"/>
      <c r="BR13" s="74"/>
      <c r="BS13" s="74"/>
      <c r="BT13" s="74"/>
      <c r="BU13" s="74"/>
      <c r="BV13" s="74"/>
      <c r="BW13" s="74"/>
      <c r="BX13" s="74"/>
      <c r="BY13" s="74"/>
      <c r="BZ13" s="74"/>
      <c r="CA13" s="74"/>
      <c r="CB13" s="74"/>
      <c r="CC13" s="74"/>
      <c r="CD13" s="74"/>
      <c r="CE13" s="74"/>
      <c r="CF13" s="74"/>
      <c r="CG13" s="74"/>
      <c r="CH13" s="74"/>
      <c r="CI13" s="74"/>
      <c r="CJ13" s="74"/>
      <c r="CK13" s="74"/>
      <c r="CL13" s="2"/>
      <c r="CM13" s="2"/>
    </row>
    <row r="14" spans="1:256" customFormat="1" ht="15" customHeight="1">
      <c r="A14" s="107"/>
      <c r="B14" s="284"/>
      <c r="C14" s="284" t="s">
        <v>1024</v>
      </c>
      <c r="E14" s="74"/>
      <c r="F14" s="74">
        <v>106256.95</v>
      </c>
      <c r="G14" s="74"/>
      <c r="H14" s="142"/>
      <c r="I14" s="74"/>
      <c r="J14" s="74"/>
      <c r="K14" s="74"/>
      <c r="L14" s="74"/>
      <c r="M14" s="74"/>
      <c r="N14" s="74"/>
      <c r="O14" s="74"/>
      <c r="P14" s="142"/>
      <c r="Q14" s="74"/>
      <c r="R14" s="74"/>
      <c r="S14" s="74"/>
      <c r="T14" s="74"/>
      <c r="U14" s="74"/>
      <c r="V14" s="74"/>
      <c r="W14" s="74"/>
      <c r="X14" s="74"/>
      <c r="Y14" s="74"/>
      <c r="Z14" s="74"/>
      <c r="AA14" s="74"/>
      <c r="AB14" s="74"/>
      <c r="AC14" s="74"/>
      <c r="AD14" s="74"/>
      <c r="AE14" s="74"/>
      <c r="AF14" s="74"/>
      <c r="AG14" s="74"/>
      <c r="AH14" s="74"/>
      <c r="AI14" s="74"/>
      <c r="AJ14" s="74"/>
      <c r="AK14" s="74"/>
      <c r="AL14" s="74"/>
      <c r="AM14" s="74"/>
      <c r="AN14" s="74"/>
      <c r="AO14" s="74"/>
      <c r="AP14" s="74"/>
      <c r="AQ14" s="74"/>
      <c r="AR14" s="74"/>
      <c r="AS14" s="74"/>
      <c r="AT14" s="74"/>
      <c r="AU14" s="74"/>
      <c r="AV14" s="74"/>
      <c r="AW14" s="74"/>
      <c r="AX14" s="74"/>
      <c r="AY14" s="74"/>
      <c r="AZ14" s="74"/>
      <c r="BA14" s="74"/>
      <c r="BB14" s="74"/>
      <c r="BC14" s="74"/>
      <c r="BD14" s="74"/>
      <c r="BE14" s="74"/>
      <c r="BF14" s="74"/>
      <c r="BG14" s="74"/>
      <c r="BH14" s="74"/>
      <c r="BI14" s="74"/>
      <c r="BJ14" s="74"/>
      <c r="BK14" s="74"/>
      <c r="BL14" s="74"/>
      <c r="BM14" s="74"/>
      <c r="BN14" s="74"/>
      <c r="BO14" s="74"/>
      <c r="BP14" s="74"/>
      <c r="BQ14" s="74"/>
      <c r="BR14" s="74"/>
      <c r="BS14" s="74"/>
      <c r="BT14" s="74"/>
      <c r="BU14" s="74"/>
      <c r="BV14" s="74"/>
      <c r="BW14" s="74"/>
      <c r="BX14" s="74"/>
      <c r="BY14" s="74"/>
      <c r="BZ14" s="74"/>
      <c r="CA14" s="74"/>
      <c r="CB14" s="74"/>
      <c r="CC14" s="74"/>
      <c r="CD14" s="74"/>
      <c r="CE14" s="74"/>
      <c r="CF14" s="74"/>
      <c r="CG14" s="74"/>
      <c r="CH14" s="74"/>
      <c r="CI14" s="74"/>
      <c r="CJ14" s="74"/>
      <c r="CK14" s="74"/>
      <c r="CL14" s="2"/>
      <c r="CM14" s="2"/>
    </row>
    <row r="15" spans="1:256">
      <c r="A15" s="82"/>
      <c r="B15" s="284" t="s">
        <v>12</v>
      </c>
      <c r="C15" s="284" t="s">
        <v>126</v>
      </c>
      <c r="D15" s="157"/>
      <c r="E15" s="227"/>
      <c r="F15" s="227"/>
      <c r="G15" s="227"/>
      <c r="H15" s="109"/>
      <c r="I15" s="109">
        <v>1633236.25</v>
      </c>
      <c r="J15" s="109"/>
      <c r="K15" s="227"/>
      <c r="L15" s="157"/>
      <c r="M15" s="227"/>
      <c r="N15" s="227"/>
      <c r="O15" s="227"/>
      <c r="P15" s="227"/>
      <c r="Q15" s="157"/>
      <c r="R15" s="227"/>
      <c r="S15" s="227"/>
      <c r="T15" s="227"/>
      <c r="U15" s="227"/>
      <c r="V15" s="227"/>
      <c r="W15" s="227"/>
      <c r="X15" s="227"/>
      <c r="Y15" s="227"/>
      <c r="Z15" s="227"/>
      <c r="AA15" s="227"/>
      <c r="AB15" s="227"/>
      <c r="AC15" s="227"/>
      <c r="AD15" s="227"/>
      <c r="AE15" s="227"/>
      <c r="AF15" s="227"/>
      <c r="AG15" s="227"/>
      <c r="AH15" s="227"/>
      <c r="AI15" s="227"/>
      <c r="AJ15" s="227"/>
      <c r="AK15" s="227"/>
      <c r="AL15" s="227"/>
      <c r="AM15" s="227"/>
      <c r="AN15" s="227"/>
      <c r="AO15" s="227"/>
      <c r="AP15" s="227"/>
      <c r="AQ15" s="227"/>
      <c r="AR15" s="227"/>
      <c r="AS15" s="227"/>
      <c r="AT15" s="227"/>
      <c r="AU15" s="227"/>
      <c r="AV15" s="227"/>
      <c r="AW15" s="227"/>
      <c r="AX15" s="227"/>
      <c r="AY15" s="227"/>
      <c r="AZ15" s="227"/>
      <c r="BA15" s="227"/>
      <c r="BB15" s="227"/>
      <c r="BC15" s="227"/>
      <c r="BD15" s="227"/>
      <c r="BE15" s="227"/>
      <c r="BF15" s="227"/>
      <c r="BG15" s="227"/>
      <c r="BH15" s="227"/>
      <c r="BI15" s="227"/>
      <c r="BJ15" s="227"/>
      <c r="BK15" s="227"/>
      <c r="BL15" s="227"/>
      <c r="BM15" s="227"/>
      <c r="BN15" s="227"/>
      <c r="BO15" s="227"/>
      <c r="BP15" s="227"/>
      <c r="BQ15" s="227"/>
      <c r="BR15" s="227"/>
      <c r="BS15" s="227"/>
      <c r="BT15" s="227"/>
      <c r="BU15" s="227"/>
      <c r="BV15" s="227"/>
      <c r="BW15" s="227"/>
      <c r="BX15" s="227"/>
      <c r="BY15" s="227"/>
      <c r="BZ15" s="109"/>
      <c r="CA15" s="109"/>
      <c r="CB15" s="109"/>
      <c r="CC15" s="109"/>
      <c r="CD15" s="109"/>
      <c r="CE15" s="109"/>
      <c r="CF15" s="109"/>
      <c r="CG15" s="109"/>
      <c r="CH15" s="109"/>
      <c r="CI15" s="109"/>
      <c r="CJ15" s="109"/>
      <c r="CK15" s="109"/>
      <c r="CL15" s="109"/>
      <c r="CM15" s="109"/>
      <c r="CN15" s="227"/>
      <c r="CO15" s="227"/>
      <c r="CP15" s="227"/>
      <c r="CQ15" s="227"/>
      <c r="CR15" s="227"/>
      <c r="CS15" s="227"/>
      <c r="CT15" s="227"/>
      <c r="CU15" s="227"/>
      <c r="CV15" s="227"/>
      <c r="CW15" s="227"/>
      <c r="CX15" s="227"/>
      <c r="CY15" s="227"/>
      <c r="CZ15" s="227"/>
      <c r="DA15" s="227"/>
      <c r="DB15" s="227"/>
      <c r="DC15" s="227"/>
      <c r="DD15" s="227"/>
      <c r="DE15" s="227"/>
      <c r="DF15" s="227"/>
      <c r="DG15" s="227"/>
      <c r="DH15" s="227"/>
      <c r="DI15" s="227"/>
      <c r="DJ15" s="227"/>
      <c r="DK15" s="227"/>
      <c r="DL15" s="227"/>
      <c r="DM15" s="227"/>
      <c r="DN15" s="227"/>
      <c r="DO15" s="227"/>
      <c r="DP15" s="227"/>
      <c r="DQ15" s="227"/>
      <c r="DR15" s="227"/>
      <c r="DS15" s="227"/>
      <c r="DT15" s="227"/>
      <c r="DU15" s="227"/>
      <c r="DV15" s="227"/>
      <c r="DW15" s="227"/>
      <c r="DX15" s="227"/>
      <c r="DY15" s="227"/>
      <c r="DZ15" s="227"/>
      <c r="EA15" s="227"/>
      <c r="EB15" s="227"/>
      <c r="EC15" s="227"/>
      <c r="ED15" s="227"/>
      <c r="EE15" s="227"/>
      <c r="EF15" s="227"/>
      <c r="EG15" s="227"/>
      <c r="EH15" s="227"/>
      <c r="EI15" s="227"/>
      <c r="EJ15" s="227"/>
      <c r="EK15" s="227"/>
      <c r="EL15" s="227"/>
      <c r="EM15" s="227"/>
      <c r="EN15" s="227"/>
      <c r="EO15" s="227"/>
      <c r="EP15" s="227"/>
      <c r="EQ15" s="227"/>
      <c r="ER15" s="227"/>
      <c r="ES15" s="227"/>
      <c r="ET15" s="227"/>
      <c r="EU15" s="227"/>
      <c r="EV15" s="227"/>
      <c r="EW15" s="227"/>
      <c r="EX15" s="227"/>
      <c r="EY15" s="227"/>
      <c r="EZ15" s="227"/>
      <c r="FA15" s="227"/>
      <c r="FB15" s="227"/>
      <c r="FC15" s="227"/>
      <c r="FD15" s="227"/>
      <c r="FE15" s="227"/>
      <c r="FF15" s="227"/>
      <c r="FG15" s="227"/>
      <c r="FH15" s="227"/>
      <c r="FI15" s="227"/>
      <c r="FJ15" s="227"/>
      <c r="FK15" s="227"/>
      <c r="FL15" s="227"/>
      <c r="FM15" s="227"/>
      <c r="FN15" s="227"/>
      <c r="FO15" s="227"/>
      <c r="FP15" s="227"/>
      <c r="FQ15" s="227"/>
      <c r="FR15" s="227"/>
      <c r="FS15" s="227"/>
      <c r="FT15" s="227"/>
      <c r="FU15" s="227"/>
      <c r="FV15" s="227"/>
      <c r="FW15" s="227"/>
      <c r="FX15" s="227"/>
      <c r="FY15" s="227"/>
      <c r="FZ15" s="227"/>
      <c r="GA15" s="227"/>
      <c r="GB15" s="227"/>
      <c r="GC15" s="227"/>
      <c r="GD15" s="227"/>
      <c r="GE15" s="227"/>
      <c r="GF15" s="227"/>
      <c r="GG15" s="227"/>
      <c r="GH15" s="227"/>
      <c r="GI15" s="227"/>
      <c r="GJ15" s="227"/>
      <c r="GK15" s="227"/>
      <c r="GL15" s="227"/>
      <c r="GM15" s="227"/>
      <c r="GN15" s="227"/>
      <c r="GO15" s="227"/>
      <c r="GP15" s="227"/>
      <c r="GQ15" s="227"/>
      <c r="GR15" s="227"/>
      <c r="GS15" s="227"/>
      <c r="GT15" s="227"/>
      <c r="GU15" s="227"/>
      <c r="GV15" s="227"/>
      <c r="GW15" s="227"/>
      <c r="GX15" s="227"/>
      <c r="GY15" s="227"/>
      <c r="GZ15" s="227"/>
      <c r="HA15" s="227"/>
      <c r="HB15" s="227"/>
      <c r="HC15" s="227"/>
      <c r="HD15" s="227"/>
      <c r="HE15" s="227"/>
      <c r="HF15" s="227"/>
      <c r="HG15" s="227"/>
      <c r="HH15" s="227"/>
      <c r="HI15" s="227"/>
      <c r="HJ15" s="227"/>
      <c r="HK15" s="227"/>
      <c r="HL15" s="227"/>
      <c r="HM15" s="227"/>
      <c r="HN15" s="227"/>
      <c r="HO15" s="227"/>
      <c r="HP15" s="227"/>
      <c r="HQ15" s="227"/>
      <c r="HR15" s="227"/>
      <c r="HS15" s="227"/>
      <c r="HT15" s="227"/>
      <c r="HU15" s="227"/>
      <c r="HV15" s="227"/>
      <c r="HW15" s="227"/>
      <c r="HX15" s="227"/>
      <c r="HY15" s="227"/>
      <c r="HZ15" s="227"/>
      <c r="IA15" s="227"/>
      <c r="IB15" s="227"/>
      <c r="IC15" s="227"/>
      <c r="ID15" s="227"/>
      <c r="IE15" s="227"/>
      <c r="IF15" s="227"/>
      <c r="IG15" s="227"/>
      <c r="IH15" s="227"/>
      <c r="II15" s="227"/>
      <c r="IJ15" s="227"/>
      <c r="IK15" s="227"/>
      <c r="IL15" s="227"/>
      <c r="IM15" s="227"/>
      <c r="IN15" s="227"/>
      <c r="IO15" s="227"/>
      <c r="IP15" s="227"/>
      <c r="IQ15" s="227"/>
      <c r="IR15" s="227"/>
      <c r="IS15" s="227"/>
      <c r="IT15" s="227"/>
      <c r="IU15" s="227"/>
      <c r="IV15" s="227"/>
    </row>
    <row r="16" spans="1:256">
      <c r="A16" s="82"/>
      <c r="B16" s="284"/>
      <c r="C16" s="284" t="s">
        <v>1025</v>
      </c>
      <c r="D16" s="157"/>
      <c r="E16" s="227"/>
      <c r="F16" s="227"/>
      <c r="G16" s="227"/>
      <c r="H16" s="109"/>
      <c r="I16" s="109">
        <v>78050</v>
      </c>
      <c r="J16" s="109"/>
      <c r="K16" s="227"/>
      <c r="L16" s="157"/>
      <c r="M16" s="227"/>
      <c r="N16" s="227"/>
      <c r="O16" s="227"/>
      <c r="P16" s="227"/>
      <c r="Q16" s="157"/>
      <c r="R16" s="227"/>
      <c r="S16" s="227"/>
      <c r="T16" s="227"/>
      <c r="U16" s="227"/>
      <c r="V16" s="227"/>
      <c r="W16" s="227"/>
      <c r="X16" s="227"/>
      <c r="Y16" s="227"/>
      <c r="Z16" s="227"/>
      <c r="AA16" s="227"/>
      <c r="AB16" s="227"/>
      <c r="AC16" s="227"/>
      <c r="AD16" s="227"/>
      <c r="AE16" s="227"/>
      <c r="AF16" s="227"/>
      <c r="AG16" s="227"/>
      <c r="AH16" s="227"/>
      <c r="AI16" s="227"/>
      <c r="AJ16" s="227"/>
      <c r="AK16" s="227"/>
      <c r="AL16" s="227"/>
      <c r="AM16" s="227"/>
      <c r="AN16" s="227"/>
      <c r="AO16" s="227"/>
      <c r="AP16" s="227"/>
      <c r="AQ16" s="227"/>
      <c r="AR16" s="227"/>
      <c r="AS16" s="227"/>
      <c r="AT16" s="227"/>
      <c r="AU16" s="227"/>
      <c r="AV16" s="227"/>
      <c r="AW16" s="227"/>
      <c r="AX16" s="227"/>
      <c r="AY16" s="227"/>
      <c r="AZ16" s="227"/>
      <c r="BA16" s="227"/>
      <c r="BB16" s="227"/>
      <c r="BC16" s="227"/>
      <c r="BD16" s="227"/>
      <c r="BE16" s="227"/>
      <c r="BF16" s="227"/>
      <c r="BG16" s="227"/>
      <c r="BH16" s="227"/>
      <c r="BI16" s="227"/>
      <c r="BJ16" s="227"/>
      <c r="BK16" s="227"/>
      <c r="BL16" s="227"/>
      <c r="BM16" s="227"/>
      <c r="BN16" s="227"/>
      <c r="BO16" s="227"/>
      <c r="BP16" s="227"/>
      <c r="BQ16" s="227"/>
      <c r="BR16" s="227"/>
      <c r="BS16" s="227"/>
      <c r="BT16" s="227"/>
      <c r="BU16" s="227"/>
      <c r="BV16" s="227"/>
      <c r="BW16" s="227"/>
      <c r="BX16" s="227"/>
      <c r="BY16" s="227"/>
      <c r="BZ16" s="109"/>
      <c r="CA16" s="109"/>
      <c r="CB16" s="109"/>
      <c r="CC16" s="109"/>
      <c r="CD16" s="109"/>
      <c r="CE16" s="109"/>
      <c r="CF16" s="109"/>
      <c r="CG16" s="109"/>
      <c r="CH16" s="109"/>
      <c r="CI16" s="109"/>
      <c r="CJ16" s="109"/>
      <c r="CK16" s="109"/>
      <c r="CL16" s="109"/>
      <c r="CM16" s="109"/>
      <c r="CN16" s="227"/>
      <c r="CO16" s="227"/>
      <c r="CP16" s="227"/>
      <c r="CQ16" s="227"/>
      <c r="CR16" s="227"/>
      <c r="CS16" s="227"/>
      <c r="CT16" s="227"/>
      <c r="CU16" s="227"/>
      <c r="CV16" s="227"/>
      <c r="CW16" s="227"/>
      <c r="CX16" s="227"/>
      <c r="CY16" s="227"/>
      <c r="CZ16" s="227"/>
      <c r="DA16" s="227"/>
      <c r="DB16" s="227"/>
      <c r="DC16" s="227"/>
      <c r="DD16" s="227"/>
      <c r="DE16" s="227"/>
      <c r="DF16" s="227"/>
      <c r="DG16" s="227"/>
      <c r="DH16" s="227"/>
      <c r="DI16" s="227"/>
      <c r="DJ16" s="227"/>
      <c r="DK16" s="227"/>
      <c r="DL16" s="227"/>
      <c r="DM16" s="227"/>
      <c r="DN16" s="227"/>
      <c r="DO16" s="227"/>
      <c r="DP16" s="227"/>
      <c r="DQ16" s="227"/>
      <c r="DR16" s="227"/>
      <c r="DS16" s="227"/>
      <c r="DT16" s="227"/>
      <c r="DU16" s="227"/>
      <c r="DV16" s="227"/>
      <c r="DW16" s="227"/>
      <c r="DX16" s="227"/>
      <c r="DY16" s="227"/>
      <c r="DZ16" s="227"/>
      <c r="EA16" s="227"/>
      <c r="EB16" s="227"/>
      <c r="EC16" s="227"/>
      <c r="ED16" s="227"/>
      <c r="EE16" s="227"/>
      <c r="EF16" s="227"/>
      <c r="EG16" s="227"/>
      <c r="EH16" s="227"/>
      <c r="EI16" s="227"/>
      <c r="EJ16" s="227"/>
      <c r="EK16" s="227"/>
      <c r="EL16" s="227"/>
      <c r="EM16" s="227"/>
      <c r="EN16" s="227"/>
      <c r="EO16" s="227"/>
      <c r="EP16" s="227"/>
      <c r="EQ16" s="227"/>
      <c r="ER16" s="227"/>
      <c r="ES16" s="227"/>
      <c r="ET16" s="227"/>
      <c r="EU16" s="227"/>
      <c r="EV16" s="227"/>
      <c r="EW16" s="227"/>
      <c r="EX16" s="227"/>
      <c r="EY16" s="227"/>
      <c r="EZ16" s="227"/>
      <c r="FA16" s="227"/>
      <c r="FB16" s="227"/>
      <c r="FC16" s="227"/>
      <c r="FD16" s="227"/>
      <c r="FE16" s="227"/>
      <c r="FF16" s="227"/>
      <c r="FG16" s="227"/>
      <c r="FH16" s="227"/>
      <c r="FI16" s="227"/>
      <c r="FJ16" s="227"/>
      <c r="FK16" s="227"/>
      <c r="FL16" s="227"/>
      <c r="FM16" s="227"/>
      <c r="FN16" s="227"/>
      <c r="FO16" s="227"/>
      <c r="FP16" s="227"/>
      <c r="FQ16" s="227"/>
      <c r="FR16" s="227"/>
      <c r="FS16" s="227"/>
      <c r="FT16" s="227"/>
      <c r="FU16" s="227"/>
      <c r="FV16" s="227"/>
      <c r="FW16" s="227"/>
      <c r="FX16" s="227"/>
      <c r="FY16" s="227"/>
      <c r="FZ16" s="227"/>
      <c r="GA16" s="227"/>
      <c r="GB16" s="227"/>
      <c r="GC16" s="227"/>
      <c r="GD16" s="227"/>
      <c r="GE16" s="227"/>
      <c r="GF16" s="227"/>
      <c r="GG16" s="227"/>
      <c r="GH16" s="227"/>
      <c r="GI16" s="227"/>
      <c r="GJ16" s="227"/>
      <c r="GK16" s="227"/>
      <c r="GL16" s="227"/>
      <c r="GM16" s="227"/>
      <c r="GN16" s="227"/>
      <c r="GO16" s="227"/>
      <c r="GP16" s="227"/>
      <c r="GQ16" s="227"/>
      <c r="GR16" s="227"/>
      <c r="GS16" s="227"/>
      <c r="GT16" s="227"/>
      <c r="GU16" s="227"/>
      <c r="GV16" s="227"/>
      <c r="GW16" s="227"/>
      <c r="GX16" s="227"/>
      <c r="GY16" s="227"/>
      <c r="GZ16" s="227"/>
      <c r="HA16" s="227"/>
      <c r="HB16" s="227"/>
      <c r="HC16" s="227"/>
      <c r="HD16" s="227"/>
      <c r="HE16" s="227"/>
      <c r="HF16" s="227"/>
      <c r="HG16" s="227"/>
      <c r="HH16" s="227"/>
      <c r="HI16" s="227"/>
      <c r="HJ16" s="227"/>
      <c r="HK16" s="227"/>
      <c r="HL16" s="227"/>
      <c r="HM16" s="227"/>
      <c r="HN16" s="227"/>
      <c r="HO16" s="227"/>
      <c r="HP16" s="227"/>
      <c r="HQ16" s="227"/>
      <c r="HR16" s="227"/>
      <c r="HS16" s="227"/>
      <c r="HT16" s="227"/>
      <c r="HU16" s="227"/>
      <c r="HV16" s="227"/>
      <c r="HW16" s="227"/>
      <c r="HX16" s="227"/>
      <c r="HY16" s="227"/>
      <c r="HZ16" s="227"/>
      <c r="IA16" s="227"/>
      <c r="IB16" s="227"/>
      <c r="IC16" s="227"/>
      <c r="ID16" s="227"/>
      <c r="IE16" s="227"/>
      <c r="IF16" s="227"/>
      <c r="IG16" s="227"/>
      <c r="IH16" s="227"/>
      <c r="II16" s="227"/>
      <c r="IJ16" s="227"/>
      <c r="IK16" s="227"/>
      <c r="IL16" s="227"/>
      <c r="IM16" s="227"/>
      <c r="IN16" s="227"/>
      <c r="IO16" s="227"/>
      <c r="IP16" s="227"/>
      <c r="IQ16" s="227"/>
      <c r="IR16" s="227"/>
      <c r="IS16" s="227"/>
      <c r="IT16" s="227"/>
      <c r="IU16" s="227"/>
      <c r="IV16" s="227"/>
    </row>
    <row r="17" spans="1:256" ht="15" customHeight="1">
      <c r="A17" s="606"/>
      <c r="B17" s="428" t="s">
        <v>98</v>
      </c>
      <c r="C17" s="428" t="s">
        <v>127</v>
      </c>
      <c r="D17" s="227"/>
      <c r="E17" s="80"/>
      <c r="F17" s="157"/>
      <c r="G17" s="80"/>
      <c r="H17" s="157"/>
      <c r="I17" s="157"/>
      <c r="J17" s="80"/>
      <c r="K17" s="80"/>
      <c r="L17" s="157"/>
      <c r="M17" s="80"/>
      <c r="N17" s="80"/>
      <c r="O17" s="80"/>
      <c r="P17" s="80"/>
      <c r="Q17" s="157"/>
      <c r="R17" s="157"/>
      <c r="S17" s="80"/>
      <c r="T17" s="80"/>
      <c r="U17" s="80"/>
      <c r="V17" s="80"/>
      <c r="W17" s="80"/>
      <c r="X17" s="80"/>
      <c r="Y17" s="80"/>
      <c r="Z17" s="80"/>
      <c r="AA17" s="80"/>
      <c r="AB17" s="80"/>
      <c r="AC17" s="80"/>
      <c r="AD17" s="80"/>
      <c r="AE17" s="80"/>
      <c r="AF17" s="80"/>
      <c r="AG17" s="80"/>
      <c r="AH17" s="80"/>
      <c r="AI17" s="80"/>
      <c r="AJ17" s="80"/>
      <c r="AK17" s="80"/>
      <c r="AL17" s="80"/>
      <c r="AM17" s="80"/>
      <c r="AN17" s="80"/>
      <c r="AO17" s="80"/>
      <c r="AP17" s="80"/>
      <c r="AQ17" s="80"/>
      <c r="AR17" s="80"/>
      <c r="AS17" s="80"/>
      <c r="AT17" s="80"/>
      <c r="AU17" s="80"/>
      <c r="AV17" s="80"/>
      <c r="AW17" s="80"/>
      <c r="AX17" s="80"/>
      <c r="AY17" s="80"/>
      <c r="AZ17" s="80"/>
      <c r="BA17" s="80"/>
      <c r="BB17" s="80"/>
      <c r="BC17" s="80"/>
      <c r="BD17" s="80"/>
      <c r="BE17" s="80"/>
      <c r="BF17" s="80"/>
      <c r="BG17" s="80"/>
      <c r="BH17" s="80"/>
      <c r="BI17" s="80"/>
      <c r="BJ17" s="80"/>
      <c r="BK17" s="80"/>
      <c r="BL17" s="80"/>
      <c r="BM17" s="80"/>
      <c r="BN17" s="80"/>
      <c r="BO17" s="80"/>
      <c r="BP17" s="80"/>
      <c r="BQ17" s="80"/>
      <c r="BR17" s="80"/>
      <c r="BS17" s="80"/>
      <c r="BT17" s="80"/>
      <c r="BU17" s="80"/>
      <c r="BV17" s="80"/>
      <c r="BW17" s="80"/>
      <c r="BX17" s="80"/>
      <c r="BY17" s="80"/>
      <c r="BZ17" s="80"/>
      <c r="CA17" s="80"/>
      <c r="CB17" s="80"/>
      <c r="CC17" s="80"/>
      <c r="CD17" s="80"/>
      <c r="CE17" s="80"/>
      <c r="CF17" s="80"/>
      <c r="CG17" s="80"/>
      <c r="CH17" s="80"/>
      <c r="CI17" s="80"/>
      <c r="CJ17" s="80"/>
      <c r="CK17" s="80"/>
      <c r="CL17" s="80"/>
      <c r="CM17" s="80"/>
      <c r="CN17" s="157" t="s">
        <v>1026</v>
      </c>
      <c r="CO17" s="80"/>
      <c r="CP17" s="80"/>
      <c r="CQ17" s="80"/>
      <c r="CR17" s="80"/>
      <c r="CS17" s="109"/>
      <c r="CT17" s="109"/>
      <c r="CU17" s="227"/>
      <c r="CV17" s="227"/>
      <c r="CW17" s="227"/>
      <c r="CX17" s="227"/>
      <c r="CY17" s="227"/>
      <c r="CZ17" s="227"/>
      <c r="DA17" s="227"/>
      <c r="DB17" s="227"/>
      <c r="DC17" s="227"/>
      <c r="DD17" s="227"/>
      <c r="DE17" s="227"/>
      <c r="DF17" s="227"/>
      <c r="DG17" s="227"/>
      <c r="DH17" s="227"/>
      <c r="DI17" s="227"/>
      <c r="DJ17" s="227"/>
      <c r="DK17" s="227"/>
      <c r="DL17" s="227"/>
      <c r="DM17" s="227"/>
      <c r="DN17" s="227"/>
      <c r="DO17" s="227"/>
      <c r="DP17" s="227"/>
      <c r="DQ17" s="227"/>
      <c r="DR17" s="227"/>
      <c r="DS17" s="227"/>
      <c r="DT17" s="227"/>
      <c r="DU17" s="227"/>
      <c r="DV17" s="227"/>
      <c r="DW17" s="227"/>
      <c r="DX17" s="227"/>
      <c r="DY17" s="227"/>
      <c r="DZ17" s="227"/>
      <c r="EA17" s="227"/>
      <c r="EB17" s="227"/>
      <c r="EC17" s="227"/>
      <c r="ED17" s="227"/>
      <c r="EE17" s="227"/>
      <c r="EF17" s="227"/>
      <c r="EG17" s="227"/>
      <c r="EH17" s="227"/>
      <c r="EI17" s="227"/>
      <c r="EJ17" s="227"/>
      <c r="EK17" s="227"/>
      <c r="EL17" s="227"/>
      <c r="EM17" s="227"/>
      <c r="EN17" s="227"/>
      <c r="EO17" s="227"/>
      <c r="EP17" s="227"/>
      <c r="EQ17" s="227"/>
      <c r="ER17" s="227"/>
      <c r="ES17" s="227"/>
      <c r="ET17" s="227"/>
      <c r="EU17" s="227"/>
      <c r="EV17" s="227"/>
      <c r="EW17" s="227"/>
      <c r="EX17" s="227"/>
      <c r="EY17" s="227"/>
      <c r="EZ17" s="227"/>
      <c r="FA17" s="227"/>
      <c r="FB17" s="227"/>
      <c r="FC17" s="227"/>
      <c r="FD17" s="227"/>
      <c r="FE17" s="227"/>
      <c r="FF17" s="227"/>
      <c r="FG17" s="227"/>
      <c r="FH17" s="227"/>
      <c r="FI17" s="227"/>
      <c r="FJ17" s="227"/>
      <c r="FK17" s="227"/>
      <c r="FL17" s="227"/>
      <c r="FM17" s="227"/>
      <c r="FN17" s="227"/>
      <c r="FO17" s="227"/>
      <c r="FP17" s="227"/>
      <c r="FQ17" s="227"/>
      <c r="FR17" s="227"/>
      <c r="FS17" s="227"/>
      <c r="FT17" s="227"/>
      <c r="FU17" s="227"/>
      <c r="FV17" s="227"/>
      <c r="FW17" s="227"/>
      <c r="FX17" s="227"/>
      <c r="FY17" s="227"/>
      <c r="FZ17" s="227"/>
      <c r="GA17" s="227"/>
      <c r="GB17" s="227"/>
      <c r="GC17" s="227"/>
      <c r="GD17" s="227"/>
      <c r="GE17" s="227"/>
      <c r="GF17" s="227"/>
      <c r="GG17" s="227"/>
      <c r="GH17" s="227"/>
      <c r="GI17" s="227"/>
      <c r="GJ17" s="227"/>
      <c r="GK17" s="227"/>
      <c r="GL17" s="227"/>
      <c r="GM17" s="227"/>
      <c r="GN17" s="227"/>
      <c r="GO17" s="227"/>
      <c r="GP17" s="227"/>
      <c r="GQ17" s="227"/>
      <c r="GR17" s="227"/>
      <c r="GS17" s="227"/>
      <c r="GT17" s="227"/>
      <c r="GU17" s="227"/>
      <c r="GV17" s="227"/>
      <c r="GW17" s="227"/>
      <c r="GX17" s="227"/>
      <c r="GY17" s="227"/>
      <c r="GZ17" s="227"/>
      <c r="HA17" s="227"/>
      <c r="HB17" s="227"/>
      <c r="HC17" s="227"/>
      <c r="HD17" s="227"/>
      <c r="HE17" s="227"/>
      <c r="HF17" s="227"/>
      <c r="HG17" s="227"/>
      <c r="HH17" s="227"/>
      <c r="HI17" s="227"/>
      <c r="HJ17" s="227"/>
      <c r="HK17" s="227"/>
      <c r="HL17" s="227"/>
      <c r="HM17" s="227"/>
      <c r="HN17" s="227"/>
      <c r="HO17" s="227"/>
      <c r="HP17" s="227"/>
      <c r="HQ17" s="227"/>
      <c r="HR17" s="227"/>
      <c r="HS17" s="227"/>
      <c r="HT17" s="227"/>
      <c r="HU17" s="227"/>
      <c r="HV17" s="227"/>
      <c r="HW17" s="227"/>
      <c r="HX17" s="227"/>
      <c r="HY17" s="227"/>
      <c r="HZ17" s="227"/>
      <c r="IA17" s="227"/>
      <c r="IB17" s="227"/>
      <c r="IC17" s="227"/>
      <c r="ID17" s="227"/>
      <c r="IE17" s="227"/>
      <c r="IF17" s="227"/>
      <c r="IG17" s="227"/>
      <c r="IH17" s="227"/>
      <c r="II17" s="227"/>
      <c r="IJ17" s="227"/>
      <c r="IK17" s="227"/>
      <c r="IL17" s="227"/>
      <c r="IM17" s="227"/>
      <c r="IN17" s="227"/>
      <c r="IO17" s="227"/>
      <c r="IP17" s="227"/>
      <c r="IQ17" s="227"/>
      <c r="IR17" s="227"/>
      <c r="IS17" s="227"/>
      <c r="IT17" s="227"/>
      <c r="IU17" s="227"/>
      <c r="IV17" s="227"/>
    </row>
    <row r="18" spans="1:256">
      <c r="A18" s="82"/>
      <c r="B18" s="284" t="s">
        <v>8</v>
      </c>
      <c r="C18" s="284" t="s">
        <v>129</v>
      </c>
      <c r="D18" s="157"/>
      <c r="E18" s="157">
        <v>421475</v>
      </c>
      <c r="F18" s="157"/>
      <c r="G18" s="227"/>
      <c r="H18" s="157"/>
      <c r="I18" s="157"/>
      <c r="J18" s="109"/>
      <c r="K18" s="157"/>
      <c r="L18" s="157"/>
      <c r="M18" s="227"/>
      <c r="N18" s="227"/>
      <c r="O18" s="227"/>
      <c r="P18" s="227"/>
      <c r="Q18" s="227"/>
      <c r="R18" s="302"/>
      <c r="S18" s="227"/>
      <c r="T18" s="227"/>
      <c r="U18" s="227"/>
      <c r="V18" s="227"/>
      <c r="W18" s="227"/>
      <c r="X18" s="227"/>
      <c r="Y18" s="227"/>
      <c r="Z18" s="227"/>
      <c r="AA18" s="227"/>
      <c r="AB18" s="227"/>
      <c r="AC18" s="227"/>
      <c r="AD18" s="227"/>
      <c r="AE18" s="227"/>
      <c r="AF18" s="227"/>
      <c r="AG18" s="227"/>
      <c r="AH18" s="227"/>
      <c r="AI18" s="227"/>
      <c r="AJ18" s="227"/>
      <c r="AK18" s="227"/>
      <c r="AL18" s="227"/>
      <c r="AM18" s="227"/>
      <c r="AN18" s="227"/>
      <c r="AO18" s="227"/>
      <c r="AP18" s="227"/>
      <c r="AQ18" s="227"/>
      <c r="AR18" s="227"/>
      <c r="AS18" s="227"/>
      <c r="AT18" s="227"/>
      <c r="AU18" s="227"/>
      <c r="AV18" s="227"/>
      <c r="AW18" s="227"/>
      <c r="AX18" s="227"/>
      <c r="AY18" s="227"/>
      <c r="AZ18" s="227"/>
      <c r="BA18" s="227"/>
      <c r="BB18" s="227"/>
      <c r="BC18" s="227"/>
      <c r="BD18" s="227"/>
      <c r="BE18" s="227"/>
      <c r="BF18" s="227"/>
      <c r="BG18" s="227"/>
      <c r="BH18" s="227"/>
      <c r="BI18" s="227"/>
      <c r="BJ18" s="227"/>
      <c r="BK18" s="227"/>
      <c r="BL18" s="227"/>
      <c r="BM18" s="227"/>
      <c r="BN18" s="227"/>
      <c r="BO18" s="227"/>
      <c r="BP18" s="227"/>
      <c r="BQ18" s="227"/>
      <c r="BR18" s="227"/>
      <c r="BS18" s="227"/>
      <c r="BT18" s="227"/>
      <c r="BU18" s="227"/>
      <c r="BV18" s="227"/>
      <c r="BW18" s="227"/>
      <c r="BX18" s="227"/>
      <c r="BY18" s="227"/>
      <c r="BZ18" s="227"/>
      <c r="CA18" s="227"/>
      <c r="CB18" s="227"/>
      <c r="CC18" s="109"/>
      <c r="CD18" s="109"/>
      <c r="CE18" s="109"/>
      <c r="CF18" s="109"/>
      <c r="CG18" s="109"/>
      <c r="CH18" s="109"/>
      <c r="CI18" s="109"/>
      <c r="CJ18" s="177"/>
      <c r="CK18" s="109"/>
      <c r="CL18" s="109"/>
      <c r="CM18" s="109"/>
      <c r="CN18" s="109"/>
      <c r="CO18" s="109"/>
      <c r="CP18" s="109"/>
      <c r="CQ18" s="109"/>
      <c r="CR18" s="109"/>
      <c r="CS18" s="109"/>
      <c r="CT18" s="109"/>
      <c r="CU18" s="227"/>
      <c r="CV18" s="227"/>
      <c r="CW18" s="227"/>
      <c r="CX18" s="227"/>
      <c r="CY18" s="227"/>
      <c r="CZ18" s="227"/>
      <c r="DA18" s="227"/>
      <c r="DB18" s="227"/>
      <c r="DC18" s="227"/>
      <c r="DD18" s="227"/>
      <c r="DE18" s="227"/>
      <c r="DF18" s="227"/>
      <c r="DG18" s="227"/>
      <c r="DH18" s="227"/>
      <c r="DI18" s="227"/>
      <c r="DJ18" s="227"/>
      <c r="DK18" s="227"/>
      <c r="DL18" s="227"/>
      <c r="DM18" s="227"/>
      <c r="DN18" s="227"/>
      <c r="DO18" s="227"/>
      <c r="DP18" s="227"/>
      <c r="DQ18" s="227"/>
      <c r="DR18" s="227"/>
      <c r="DS18" s="227"/>
      <c r="DT18" s="227"/>
      <c r="DU18" s="227"/>
      <c r="DV18" s="227"/>
      <c r="DW18" s="227"/>
      <c r="DX18" s="227"/>
      <c r="DY18" s="227"/>
      <c r="DZ18" s="227"/>
      <c r="EA18" s="227"/>
      <c r="EB18" s="227"/>
      <c r="EC18" s="227"/>
      <c r="ED18" s="227"/>
      <c r="EE18" s="227"/>
      <c r="EF18" s="227"/>
      <c r="EG18" s="227"/>
      <c r="EH18" s="227"/>
      <c r="EI18" s="227"/>
      <c r="EJ18" s="227"/>
      <c r="EK18" s="227"/>
      <c r="EL18" s="227"/>
      <c r="EM18" s="227"/>
      <c r="EN18" s="227"/>
      <c r="EO18" s="227"/>
      <c r="EP18" s="227"/>
      <c r="EQ18" s="227"/>
      <c r="ER18" s="227"/>
      <c r="ES18" s="227"/>
      <c r="ET18" s="227"/>
      <c r="EU18" s="227"/>
      <c r="EV18" s="227"/>
      <c r="EW18" s="227"/>
      <c r="EX18" s="227"/>
      <c r="EY18" s="227"/>
      <c r="EZ18" s="227"/>
      <c r="FA18" s="227"/>
      <c r="FB18" s="227"/>
      <c r="FC18" s="227"/>
      <c r="FD18" s="227"/>
      <c r="FE18" s="227"/>
      <c r="FF18" s="227"/>
      <c r="FG18" s="227"/>
      <c r="FH18" s="227"/>
      <c r="FI18" s="227"/>
      <c r="FJ18" s="227"/>
      <c r="FK18" s="227"/>
      <c r="FL18" s="227"/>
      <c r="FM18" s="227"/>
      <c r="FN18" s="227"/>
      <c r="FO18" s="227"/>
      <c r="FP18" s="227"/>
      <c r="FQ18" s="227"/>
      <c r="FR18" s="227"/>
      <c r="FS18" s="227"/>
      <c r="FT18" s="227"/>
      <c r="FU18" s="227"/>
      <c r="FV18" s="227"/>
      <c r="FW18" s="227"/>
      <c r="FX18" s="227"/>
      <c r="FY18" s="227"/>
      <c r="FZ18" s="227"/>
      <c r="GA18" s="227"/>
      <c r="GB18" s="227"/>
      <c r="GC18" s="227"/>
      <c r="GD18" s="227"/>
      <c r="GE18" s="227"/>
      <c r="GF18" s="227"/>
      <c r="GG18" s="227"/>
      <c r="GH18" s="227"/>
      <c r="GI18" s="227"/>
      <c r="GJ18" s="227"/>
      <c r="GK18" s="227"/>
      <c r="GL18" s="227"/>
      <c r="GM18" s="227"/>
      <c r="GN18" s="227"/>
      <c r="GO18" s="227"/>
      <c r="GP18" s="227"/>
      <c r="GQ18" s="227"/>
      <c r="GR18" s="227"/>
      <c r="GS18" s="227"/>
      <c r="GT18" s="227"/>
      <c r="GU18" s="227"/>
      <c r="GV18" s="227"/>
      <c r="GW18" s="227"/>
      <c r="GX18" s="227"/>
      <c r="GY18" s="227"/>
      <c r="GZ18" s="227"/>
      <c r="HA18" s="227"/>
      <c r="HB18" s="227"/>
      <c r="HC18" s="227"/>
      <c r="HD18" s="227"/>
      <c r="HE18" s="227"/>
      <c r="HF18" s="227"/>
      <c r="HG18" s="227"/>
      <c r="HH18" s="227"/>
      <c r="HI18" s="227"/>
      <c r="HJ18" s="227"/>
      <c r="HK18" s="227"/>
      <c r="HL18" s="227"/>
      <c r="HM18" s="227"/>
      <c r="HN18" s="227"/>
      <c r="HO18" s="227"/>
      <c r="HP18" s="227"/>
      <c r="HQ18" s="227"/>
      <c r="HR18" s="227"/>
      <c r="HS18" s="227"/>
      <c r="HT18" s="227"/>
      <c r="HU18" s="227"/>
      <c r="HV18" s="227"/>
      <c r="HW18" s="227"/>
      <c r="HX18" s="227"/>
      <c r="HY18" s="227"/>
      <c r="HZ18" s="227"/>
      <c r="IA18" s="227"/>
      <c r="IB18" s="227"/>
      <c r="IC18" s="227"/>
      <c r="ID18" s="227"/>
      <c r="IE18" s="227"/>
      <c r="IF18" s="227"/>
      <c r="IG18" s="227"/>
      <c r="IH18" s="227"/>
      <c r="II18" s="227"/>
      <c r="IJ18" s="227"/>
      <c r="IK18" s="227"/>
      <c r="IL18" s="227"/>
      <c r="IM18" s="227"/>
      <c r="IN18" s="227"/>
      <c r="IO18" s="227"/>
      <c r="IP18" s="227"/>
      <c r="IQ18" s="227"/>
      <c r="IR18" s="227"/>
      <c r="IS18" s="227"/>
      <c r="IT18" s="227"/>
      <c r="IU18" s="227"/>
      <c r="IV18" s="227"/>
    </row>
    <row r="19" spans="1:256" customFormat="1" ht="15" customHeight="1">
      <c r="A19" s="235"/>
      <c r="B19" s="287"/>
      <c r="C19" s="284"/>
      <c r="D19" s="209"/>
      <c r="E19" s="74"/>
      <c r="F19" s="142"/>
      <c r="G19" s="74"/>
      <c r="H19" s="74"/>
      <c r="I19" s="142"/>
      <c r="J19" s="74"/>
      <c r="K19" s="74"/>
      <c r="L19" s="74"/>
      <c r="M19" s="74"/>
      <c r="N19" s="74"/>
      <c r="O19" s="74"/>
      <c r="P19" s="142"/>
      <c r="Q19" s="74"/>
      <c r="R19" s="74"/>
      <c r="S19" s="142"/>
      <c r="T19" s="74"/>
      <c r="U19" s="74"/>
      <c r="V19" s="74"/>
      <c r="W19" s="74"/>
      <c r="X19" s="157"/>
      <c r="Y19" s="74"/>
      <c r="Z19" s="74"/>
      <c r="AA19" s="74"/>
      <c r="AB19" s="74"/>
      <c r="AC19" s="74"/>
      <c r="AD19" s="74"/>
      <c r="AF19" s="74"/>
      <c r="AG19" s="74"/>
      <c r="AH19" s="74"/>
      <c r="AI19" s="74"/>
      <c r="AJ19" s="74"/>
      <c r="AK19" s="74"/>
      <c r="AL19" s="142"/>
      <c r="AM19" s="74"/>
      <c r="AN19" s="74"/>
      <c r="AO19" s="74"/>
      <c r="AP19" s="142"/>
      <c r="AQ19" s="142"/>
      <c r="AR19" s="74"/>
      <c r="AS19" s="74"/>
      <c r="AT19" s="142"/>
      <c r="AU19" s="74"/>
      <c r="AV19" s="74"/>
      <c r="AW19" s="74"/>
      <c r="AX19" s="74"/>
      <c r="AY19" s="74"/>
      <c r="AZ19" s="74"/>
      <c r="BA19" s="74"/>
      <c r="BB19" s="74"/>
      <c r="BC19" s="74"/>
      <c r="BD19" s="74"/>
      <c r="BE19" s="74"/>
      <c r="BF19" s="74"/>
      <c r="BG19" s="74"/>
      <c r="BH19" s="74"/>
      <c r="BI19" s="74"/>
      <c r="BJ19" s="74"/>
      <c r="BK19" s="74"/>
      <c r="BL19" s="74"/>
      <c r="BM19" s="74"/>
      <c r="BN19" s="74"/>
      <c r="BO19" s="142"/>
      <c r="BP19" s="74"/>
      <c r="BQ19" s="74"/>
      <c r="BR19" s="74"/>
      <c r="BS19" s="74"/>
      <c r="BT19" s="74"/>
      <c r="BU19" s="74"/>
      <c r="BV19" s="74"/>
      <c r="BW19" s="74"/>
      <c r="BX19" s="142"/>
      <c r="BY19" s="74"/>
      <c r="BZ19" s="74"/>
      <c r="CA19" s="74"/>
      <c r="CB19" s="74"/>
      <c r="CC19" s="74"/>
      <c r="CD19" s="74"/>
      <c r="CE19" s="74"/>
      <c r="CF19" s="74"/>
      <c r="CG19" s="74"/>
      <c r="CH19" s="74"/>
      <c r="CI19" s="74"/>
      <c r="CJ19" s="142"/>
      <c r="CK19" s="142"/>
      <c r="CL19" s="74"/>
      <c r="CM19" s="74"/>
      <c r="CN19" s="74"/>
      <c r="CO19" s="74"/>
      <c r="CP19" s="142"/>
      <c r="CQ19" s="74"/>
      <c r="CR19" s="74"/>
      <c r="CS19" s="74"/>
      <c r="CT19" s="2"/>
      <c r="CU19" s="2"/>
    </row>
    <row r="20" spans="1:256" ht="15" customHeight="1">
      <c r="A20" s="235"/>
      <c r="B20" s="610" t="s">
        <v>130</v>
      </c>
      <c r="C20" s="611" t="s">
        <v>131</v>
      </c>
      <c r="D20" s="227"/>
      <c r="E20" s="157"/>
      <c r="F20" s="157"/>
      <c r="G20" s="80"/>
      <c r="H20" s="157"/>
      <c r="I20" s="80"/>
      <c r="J20" s="80"/>
      <c r="K20" s="80"/>
      <c r="L20" s="157"/>
      <c r="M20" s="80"/>
      <c r="N20" s="157">
        <v>110396</v>
      </c>
      <c r="O20" s="227"/>
      <c r="P20" s="80"/>
      <c r="Q20" s="80"/>
      <c r="R20" s="157"/>
      <c r="S20" s="80"/>
      <c r="T20" s="80"/>
      <c r="U20" s="80"/>
      <c r="V20" s="80"/>
      <c r="W20" s="80"/>
      <c r="X20" s="80"/>
      <c r="Y20" s="80"/>
      <c r="Z20" s="80"/>
      <c r="AA20" s="80"/>
      <c r="AB20" s="80"/>
      <c r="AC20" s="80"/>
      <c r="AD20" s="80"/>
      <c r="AE20" s="80"/>
      <c r="AF20" s="80"/>
      <c r="AG20" s="80"/>
      <c r="AH20" s="80"/>
      <c r="AI20" s="80"/>
      <c r="AJ20" s="80"/>
      <c r="AK20" s="80"/>
      <c r="AL20" s="80"/>
      <c r="AM20" s="80"/>
      <c r="AN20" s="80"/>
      <c r="AO20" s="80"/>
      <c r="AP20" s="80"/>
      <c r="AQ20" s="80"/>
      <c r="AR20" s="80"/>
      <c r="AS20" s="80"/>
      <c r="AT20" s="80"/>
      <c r="AU20" s="80"/>
      <c r="AV20" s="80"/>
      <c r="AW20" s="80"/>
      <c r="AX20" s="80"/>
      <c r="AY20" s="80"/>
      <c r="AZ20" s="80"/>
      <c r="BA20" s="80"/>
      <c r="BB20" s="80"/>
      <c r="BC20" s="80"/>
      <c r="BD20" s="80"/>
      <c r="BE20" s="80"/>
      <c r="BF20" s="80"/>
      <c r="BG20" s="80"/>
      <c r="BH20" s="80"/>
      <c r="BI20" s="80"/>
      <c r="BJ20" s="80"/>
      <c r="BK20" s="80"/>
      <c r="BL20" s="80"/>
      <c r="BM20" s="80"/>
      <c r="BN20" s="80"/>
      <c r="BO20" s="80"/>
      <c r="BP20" s="80"/>
      <c r="BQ20" s="80"/>
      <c r="BR20" s="80"/>
      <c r="BS20" s="80"/>
      <c r="BT20" s="80"/>
      <c r="BU20" s="80"/>
      <c r="BV20" s="80"/>
      <c r="BW20" s="80"/>
      <c r="BX20" s="80"/>
      <c r="BY20" s="80"/>
      <c r="BZ20" s="80"/>
      <c r="CA20" s="80"/>
      <c r="CB20" s="80"/>
      <c r="CC20" s="80"/>
      <c r="CD20" s="80"/>
      <c r="CE20" s="80"/>
      <c r="CF20" s="80"/>
      <c r="CG20" s="80"/>
      <c r="CH20" s="80"/>
      <c r="CI20" s="80"/>
      <c r="CJ20" s="80"/>
      <c r="CK20" s="80"/>
      <c r="CL20" s="80"/>
      <c r="CM20" s="80"/>
      <c r="CN20" s="157"/>
      <c r="CO20" s="80"/>
      <c r="CP20" s="80"/>
      <c r="CQ20" s="80"/>
      <c r="CR20" s="80"/>
      <c r="CS20" s="109"/>
      <c r="CT20" s="109"/>
      <c r="CU20" s="227"/>
      <c r="CV20" s="227"/>
      <c r="CW20" s="227"/>
      <c r="CX20" s="227"/>
      <c r="CY20" s="227"/>
      <c r="CZ20" s="227"/>
      <c r="DA20" s="227"/>
      <c r="DB20" s="227"/>
      <c r="DC20" s="227"/>
      <c r="DD20" s="227"/>
      <c r="DE20" s="227"/>
      <c r="DF20" s="227"/>
      <c r="DG20" s="227"/>
      <c r="DH20" s="227"/>
      <c r="DI20" s="227"/>
      <c r="DJ20" s="227"/>
      <c r="DK20" s="227"/>
      <c r="DL20" s="227"/>
      <c r="DM20" s="227"/>
      <c r="DN20" s="227"/>
      <c r="DO20" s="227"/>
      <c r="DP20" s="227"/>
      <c r="DQ20" s="227"/>
      <c r="DR20" s="227"/>
      <c r="DS20" s="227"/>
      <c r="DT20" s="227"/>
      <c r="DU20" s="227"/>
      <c r="DV20" s="227"/>
      <c r="DW20" s="227"/>
      <c r="DX20" s="227"/>
      <c r="DY20" s="227"/>
      <c r="DZ20" s="227"/>
      <c r="EA20" s="227"/>
      <c r="EB20" s="227"/>
      <c r="EC20" s="227"/>
      <c r="ED20" s="227"/>
      <c r="EE20" s="227"/>
      <c r="EF20" s="227"/>
      <c r="EG20" s="227"/>
      <c r="EH20" s="227"/>
      <c r="EI20" s="227"/>
      <c r="EJ20" s="227"/>
      <c r="EK20" s="227"/>
      <c r="EL20" s="227"/>
      <c r="EM20" s="227"/>
      <c r="EN20" s="227"/>
      <c r="EO20" s="227"/>
      <c r="EP20" s="227"/>
      <c r="EQ20" s="227"/>
      <c r="ER20" s="227"/>
      <c r="ES20" s="227"/>
      <c r="ET20" s="227"/>
      <c r="EU20" s="227"/>
      <c r="EV20" s="227"/>
      <c r="EW20" s="227"/>
      <c r="EX20" s="227"/>
      <c r="EY20" s="227"/>
      <c r="EZ20" s="227"/>
      <c r="FA20" s="227"/>
      <c r="FB20" s="227"/>
      <c r="FC20" s="227"/>
      <c r="FD20" s="227"/>
      <c r="FE20" s="227"/>
      <c r="FF20" s="227"/>
      <c r="FG20" s="227"/>
      <c r="FH20" s="227"/>
      <c r="FI20" s="227"/>
      <c r="FJ20" s="227"/>
      <c r="FK20" s="227"/>
      <c r="FL20" s="227"/>
      <c r="FM20" s="227"/>
      <c r="FN20" s="227"/>
      <c r="FO20" s="227"/>
      <c r="FP20" s="227"/>
      <c r="FQ20" s="227"/>
      <c r="FR20" s="227"/>
      <c r="FS20" s="227"/>
      <c r="FT20" s="227"/>
      <c r="FU20" s="227"/>
      <c r="FV20" s="227"/>
      <c r="FW20" s="227"/>
      <c r="FX20" s="227"/>
      <c r="FY20" s="227"/>
      <c r="FZ20" s="227"/>
      <c r="GA20" s="227"/>
      <c r="GB20" s="227"/>
      <c r="GC20" s="227"/>
      <c r="GD20" s="227"/>
      <c r="GE20" s="227"/>
      <c r="GF20" s="227"/>
      <c r="GG20" s="227"/>
      <c r="GH20" s="227"/>
      <c r="GI20" s="227"/>
      <c r="GJ20" s="227"/>
      <c r="GK20" s="227"/>
      <c r="GL20" s="227"/>
      <c r="GM20" s="227"/>
      <c r="GN20" s="227"/>
      <c r="GO20" s="227"/>
      <c r="GP20" s="227"/>
      <c r="GQ20" s="227"/>
      <c r="GR20" s="227"/>
      <c r="GS20" s="227"/>
      <c r="GT20" s="227"/>
      <c r="GU20" s="227"/>
      <c r="GV20" s="227"/>
      <c r="GW20" s="227"/>
      <c r="GX20" s="227"/>
      <c r="GY20" s="227"/>
      <c r="GZ20" s="227"/>
      <c r="HA20" s="227"/>
      <c r="HB20" s="227"/>
      <c r="HC20" s="227"/>
      <c r="HD20" s="227"/>
      <c r="HE20" s="227"/>
      <c r="HF20" s="227"/>
      <c r="HG20" s="227"/>
      <c r="HH20" s="227"/>
      <c r="HI20" s="227"/>
      <c r="HJ20" s="227"/>
      <c r="HK20" s="227"/>
      <c r="HL20" s="227"/>
      <c r="HM20" s="227"/>
      <c r="HN20" s="227"/>
      <c r="HO20" s="227"/>
      <c r="HP20" s="227"/>
      <c r="HQ20" s="227"/>
      <c r="HR20" s="227"/>
      <c r="HS20" s="227"/>
      <c r="HT20" s="227"/>
      <c r="HU20" s="227"/>
      <c r="HV20" s="227"/>
      <c r="HW20" s="227"/>
      <c r="HX20" s="227"/>
      <c r="HY20" s="227"/>
      <c r="HZ20" s="227"/>
      <c r="IA20" s="227"/>
      <c r="IB20" s="227"/>
      <c r="IC20" s="227"/>
      <c r="ID20" s="227"/>
      <c r="IE20" s="227"/>
      <c r="IF20" s="227"/>
      <c r="IG20" s="227"/>
      <c r="IH20" s="227"/>
      <c r="II20" s="227"/>
      <c r="IJ20" s="227"/>
      <c r="IK20" s="227"/>
      <c r="IL20" s="227"/>
      <c r="IM20" s="227"/>
      <c r="IN20" s="227"/>
      <c r="IO20" s="227"/>
      <c r="IP20" s="227"/>
      <c r="IQ20" s="227"/>
      <c r="IR20" s="227"/>
      <c r="IS20" s="227"/>
      <c r="IT20" s="227"/>
      <c r="IU20" s="227"/>
      <c r="IV20" s="227"/>
    </row>
    <row r="21" spans="1:256" ht="15" customHeight="1">
      <c r="A21" s="107"/>
      <c r="B21" s="610" t="s">
        <v>132</v>
      </c>
      <c r="C21" s="611" t="s">
        <v>133</v>
      </c>
      <c r="D21" s="157"/>
      <c r="E21" s="157"/>
      <c r="F21" s="157"/>
      <c r="G21" s="80"/>
      <c r="H21" s="157"/>
      <c r="I21" s="80"/>
      <c r="J21" s="80"/>
      <c r="K21" s="80"/>
      <c r="L21" s="157"/>
      <c r="M21" s="157">
        <v>2042339</v>
      </c>
      <c r="N21" s="157"/>
      <c r="O21" s="80"/>
      <c r="P21" s="157"/>
      <c r="Q21" s="80"/>
      <c r="R21" s="80"/>
      <c r="S21" s="80"/>
      <c r="T21" s="80"/>
      <c r="U21" s="80"/>
      <c r="V21" s="80"/>
      <c r="W21" s="80"/>
      <c r="X21" s="80"/>
      <c r="Y21" s="80"/>
      <c r="Z21" s="80"/>
      <c r="AA21" s="80"/>
      <c r="AB21" s="80"/>
      <c r="AC21" s="80"/>
      <c r="AD21" s="80"/>
      <c r="AE21" s="80"/>
      <c r="AF21" s="80"/>
      <c r="AG21" s="80"/>
      <c r="AH21" s="80"/>
      <c r="AI21" s="80"/>
      <c r="AJ21" s="80"/>
      <c r="AK21" s="80"/>
      <c r="AL21" s="80"/>
      <c r="AM21" s="80"/>
      <c r="AN21" s="80"/>
      <c r="AO21" s="80"/>
      <c r="AP21" s="80"/>
      <c r="AQ21" s="80"/>
      <c r="AR21" s="80"/>
      <c r="AS21" s="80"/>
      <c r="AT21" s="80"/>
      <c r="AU21" s="80"/>
      <c r="AV21" s="80"/>
      <c r="AW21" s="80"/>
      <c r="AX21" s="80"/>
      <c r="AY21" s="80"/>
      <c r="AZ21" s="80"/>
      <c r="BA21" s="80"/>
      <c r="BB21" s="80"/>
      <c r="BC21" s="80"/>
      <c r="BD21" s="80"/>
      <c r="BE21" s="80"/>
      <c r="BF21" s="80"/>
      <c r="BG21" s="80"/>
      <c r="BH21" s="80"/>
      <c r="BI21" s="80"/>
      <c r="BJ21" s="80"/>
      <c r="BK21" s="80"/>
      <c r="BL21" s="80"/>
      <c r="BM21" s="80"/>
      <c r="BN21" s="80"/>
      <c r="BO21" s="80"/>
      <c r="BP21" s="80"/>
      <c r="BQ21" s="80"/>
      <c r="BR21" s="80"/>
      <c r="BS21" s="80"/>
      <c r="BT21" s="80"/>
      <c r="BU21" s="80"/>
      <c r="BV21" s="80"/>
      <c r="BW21" s="80"/>
      <c r="BX21" s="80"/>
      <c r="BY21" s="80"/>
      <c r="BZ21" s="80"/>
      <c r="CA21" s="80"/>
      <c r="CB21" s="80"/>
      <c r="CC21" s="80"/>
      <c r="CD21" s="80"/>
      <c r="CE21" s="80"/>
      <c r="CF21" s="80"/>
      <c r="CG21" s="80"/>
      <c r="CH21" s="80"/>
      <c r="CI21" s="80"/>
      <c r="CJ21" s="80"/>
      <c r="CK21" s="80"/>
      <c r="CL21" s="80"/>
      <c r="CM21" s="80"/>
      <c r="CN21" s="80"/>
      <c r="CO21" s="80"/>
      <c r="CP21" s="80"/>
      <c r="CQ21" s="80"/>
      <c r="CR21" s="80"/>
      <c r="CS21" s="109"/>
      <c r="CT21" s="109"/>
      <c r="CU21" s="227"/>
      <c r="CV21" s="227"/>
      <c r="CW21" s="227"/>
      <c r="CX21" s="227"/>
      <c r="CY21" s="227"/>
      <c r="CZ21" s="227"/>
      <c r="DA21" s="227"/>
      <c r="DB21" s="227"/>
      <c r="DC21" s="227"/>
      <c r="DD21" s="227"/>
      <c r="DE21" s="227"/>
      <c r="DF21" s="227"/>
      <c r="DG21" s="227"/>
      <c r="DH21" s="227"/>
      <c r="DI21" s="227"/>
      <c r="DJ21" s="227"/>
      <c r="DK21" s="227"/>
      <c r="DL21" s="227"/>
      <c r="DM21" s="227"/>
      <c r="DN21" s="227"/>
      <c r="DO21" s="227"/>
      <c r="DP21" s="227"/>
      <c r="DQ21" s="227"/>
      <c r="DR21" s="227"/>
      <c r="DS21" s="227"/>
      <c r="DT21" s="227"/>
      <c r="DU21" s="227"/>
      <c r="DV21" s="227"/>
      <c r="DW21" s="227"/>
      <c r="DX21" s="227"/>
      <c r="DY21" s="227"/>
      <c r="DZ21" s="227"/>
      <c r="EA21" s="227"/>
      <c r="EB21" s="227"/>
      <c r="EC21" s="227"/>
      <c r="ED21" s="227"/>
      <c r="EE21" s="227"/>
      <c r="EF21" s="227"/>
      <c r="EG21" s="227"/>
      <c r="EH21" s="227"/>
      <c r="EI21" s="227"/>
      <c r="EJ21" s="227"/>
      <c r="EK21" s="227"/>
      <c r="EL21" s="227"/>
      <c r="EM21" s="227"/>
      <c r="EN21" s="227"/>
      <c r="EO21" s="227"/>
      <c r="EP21" s="227"/>
      <c r="EQ21" s="227"/>
      <c r="ER21" s="227"/>
      <c r="ES21" s="227"/>
      <c r="ET21" s="227"/>
      <c r="EU21" s="227"/>
      <c r="EV21" s="227"/>
      <c r="EW21" s="227"/>
      <c r="EX21" s="227"/>
      <c r="EY21" s="227"/>
      <c r="EZ21" s="227"/>
      <c r="FA21" s="227"/>
      <c r="FB21" s="227"/>
      <c r="FC21" s="227"/>
      <c r="FD21" s="227"/>
      <c r="FE21" s="227"/>
      <c r="FF21" s="227"/>
      <c r="FG21" s="227"/>
      <c r="FH21" s="227"/>
      <c r="FI21" s="227"/>
      <c r="FJ21" s="227"/>
      <c r="FK21" s="227"/>
      <c r="FL21" s="227"/>
      <c r="FM21" s="227"/>
      <c r="FN21" s="227"/>
      <c r="FO21" s="227"/>
      <c r="FP21" s="227"/>
      <c r="FQ21" s="227"/>
      <c r="FR21" s="227"/>
      <c r="FS21" s="227"/>
      <c r="FT21" s="227"/>
      <c r="FU21" s="227"/>
      <c r="FV21" s="227"/>
      <c r="FW21" s="227"/>
      <c r="FX21" s="227"/>
      <c r="FY21" s="227"/>
      <c r="FZ21" s="227"/>
      <c r="GA21" s="227"/>
      <c r="GB21" s="227"/>
      <c r="GC21" s="227"/>
      <c r="GD21" s="227"/>
      <c r="GE21" s="227"/>
      <c r="GF21" s="227"/>
      <c r="GG21" s="227"/>
      <c r="GH21" s="227"/>
      <c r="GI21" s="227"/>
      <c r="GJ21" s="227"/>
      <c r="GK21" s="227"/>
      <c r="GL21" s="227"/>
      <c r="GM21" s="227"/>
      <c r="GN21" s="227"/>
      <c r="GO21" s="227"/>
      <c r="GP21" s="227"/>
      <c r="GQ21" s="227"/>
      <c r="GR21" s="227"/>
      <c r="GS21" s="227"/>
      <c r="GT21" s="227"/>
      <c r="GU21" s="227"/>
      <c r="GV21" s="227"/>
      <c r="GW21" s="227"/>
      <c r="GX21" s="227"/>
      <c r="GY21" s="227"/>
      <c r="GZ21" s="227"/>
      <c r="HA21" s="227"/>
      <c r="HB21" s="227"/>
      <c r="HC21" s="227"/>
      <c r="HD21" s="227"/>
      <c r="HE21" s="227"/>
      <c r="HF21" s="227"/>
      <c r="HG21" s="227"/>
      <c r="HH21" s="227"/>
      <c r="HI21" s="227"/>
      <c r="HJ21" s="227"/>
      <c r="HK21" s="227"/>
      <c r="HL21" s="227"/>
      <c r="HM21" s="227"/>
      <c r="HN21" s="227"/>
      <c r="HO21" s="227"/>
      <c r="HP21" s="227"/>
      <c r="HQ21" s="227"/>
      <c r="HR21" s="227"/>
      <c r="HS21" s="227"/>
      <c r="HT21" s="227"/>
      <c r="HU21" s="227"/>
      <c r="HV21" s="227"/>
      <c r="HW21" s="227"/>
      <c r="HX21" s="227"/>
      <c r="HY21" s="227"/>
      <c r="HZ21" s="227"/>
      <c r="IA21" s="227"/>
      <c r="IB21" s="227"/>
      <c r="IC21" s="227"/>
      <c r="ID21" s="227"/>
      <c r="IE21" s="227"/>
      <c r="IF21" s="227"/>
      <c r="IG21" s="227"/>
      <c r="IH21" s="227"/>
      <c r="II21" s="227"/>
      <c r="IJ21" s="227"/>
      <c r="IK21" s="227"/>
      <c r="IL21" s="227"/>
      <c r="IM21" s="227"/>
      <c r="IN21" s="227"/>
      <c r="IO21" s="227"/>
      <c r="IP21" s="227"/>
      <c r="IQ21" s="227"/>
      <c r="IR21" s="227"/>
      <c r="IS21" s="227"/>
      <c r="IT21" s="227"/>
      <c r="IU21" s="227"/>
      <c r="IV21" s="227"/>
    </row>
    <row r="22" spans="1:256" customFormat="1" ht="15" customHeight="1">
      <c r="A22" s="107"/>
      <c r="B22" s="610" t="s">
        <v>134</v>
      </c>
      <c r="C22" s="611" t="s">
        <v>135</v>
      </c>
      <c r="D22" s="209"/>
      <c r="E22" s="74"/>
      <c r="F22" s="74"/>
      <c r="G22" s="74"/>
      <c r="H22" s="142"/>
      <c r="I22" s="74"/>
      <c r="J22" s="74"/>
      <c r="K22" s="74"/>
      <c r="L22" s="74"/>
      <c r="M22" s="74"/>
      <c r="N22" s="74"/>
      <c r="O22" s="74">
        <v>1196701</v>
      </c>
      <c r="P22" s="74"/>
      <c r="Q22" s="74"/>
      <c r="R22" s="74"/>
      <c r="S22" s="142"/>
      <c r="T22" s="74"/>
      <c r="U22" s="74"/>
      <c r="V22" s="74"/>
      <c r="W22" s="74"/>
      <c r="X22" s="157"/>
      <c r="Y22" s="74"/>
      <c r="Z22" s="74"/>
      <c r="AA22" s="74"/>
      <c r="AB22" s="74"/>
      <c r="AC22" s="74"/>
      <c r="AD22" s="74"/>
      <c r="AE22" s="74"/>
      <c r="AF22" s="74"/>
      <c r="AG22" s="74"/>
      <c r="AH22" s="74"/>
      <c r="AI22" s="74"/>
      <c r="AJ22" s="74"/>
      <c r="AK22" s="74"/>
      <c r="AL22" s="142"/>
      <c r="AM22" s="74"/>
      <c r="AN22" s="74"/>
      <c r="AO22" s="74"/>
      <c r="AP22" s="142"/>
      <c r="AQ22" s="142"/>
      <c r="AR22" s="74"/>
      <c r="AS22" s="74"/>
      <c r="AT22" s="142"/>
      <c r="AU22" s="74"/>
      <c r="AV22" s="74"/>
      <c r="AW22" s="74"/>
      <c r="AX22" s="74"/>
      <c r="AY22" s="74"/>
      <c r="AZ22" s="74"/>
      <c r="BA22" s="74"/>
      <c r="BB22" s="74"/>
      <c r="BC22" s="74"/>
      <c r="BD22" s="74"/>
      <c r="BE22" s="74"/>
      <c r="BF22" s="74"/>
      <c r="BG22" s="74"/>
      <c r="BH22" s="74"/>
      <c r="BI22" s="74"/>
      <c r="BJ22" s="74"/>
      <c r="BK22" s="74"/>
      <c r="BL22" s="74"/>
      <c r="BM22" s="74"/>
      <c r="BN22" s="74"/>
      <c r="BO22" s="142"/>
      <c r="BP22" s="74"/>
      <c r="BQ22" s="74"/>
      <c r="BR22" s="74"/>
      <c r="BS22" s="74"/>
      <c r="BT22" s="74"/>
      <c r="BU22" s="74"/>
      <c r="BV22" s="74"/>
      <c r="BW22" s="74"/>
      <c r="BX22" s="142"/>
      <c r="BY22" s="74"/>
      <c r="BZ22" s="74"/>
      <c r="CA22" s="74"/>
      <c r="CB22" s="74"/>
      <c r="CC22" s="74"/>
      <c r="CD22" s="74"/>
      <c r="CE22" s="74"/>
      <c r="CF22" s="74"/>
      <c r="CG22" s="74"/>
      <c r="CH22" s="74"/>
      <c r="CI22" s="74"/>
      <c r="CJ22" s="74"/>
      <c r="CK22" s="74"/>
      <c r="CL22" s="74"/>
      <c r="CM22" s="74"/>
      <c r="CN22" s="74"/>
      <c r="CO22" s="74"/>
      <c r="CP22" s="74"/>
      <c r="CQ22" s="74"/>
      <c r="CR22" s="74"/>
      <c r="CS22" s="74"/>
      <c r="CT22" s="2"/>
      <c r="CU22" s="2"/>
    </row>
    <row r="23" spans="1:256" ht="15" customHeight="1">
      <c r="A23" s="107"/>
      <c r="B23" s="610" t="s">
        <v>136</v>
      </c>
      <c r="C23" s="611" t="s">
        <v>137</v>
      </c>
      <c r="D23" s="227"/>
      <c r="E23" s="80"/>
      <c r="F23" s="157"/>
      <c r="G23" s="80"/>
      <c r="H23" s="157"/>
      <c r="I23" s="80"/>
      <c r="J23" s="80"/>
      <c r="K23" s="227"/>
      <c r="L23" s="157"/>
      <c r="M23" s="157"/>
      <c r="N23" s="157"/>
      <c r="O23" s="157"/>
      <c r="P23" s="157">
        <v>662381</v>
      </c>
      <c r="Q23" s="80"/>
      <c r="R23" s="80"/>
      <c r="S23" s="80"/>
      <c r="T23" s="80"/>
      <c r="U23" s="80"/>
      <c r="V23" s="80"/>
      <c r="W23" s="80"/>
      <c r="X23" s="80"/>
      <c r="Y23" s="80"/>
      <c r="Z23" s="80"/>
      <c r="AA23" s="80"/>
      <c r="AB23" s="80"/>
      <c r="AC23" s="80"/>
      <c r="AD23" s="80"/>
      <c r="AE23" s="80"/>
      <c r="AF23" s="80"/>
      <c r="AG23" s="80"/>
      <c r="AH23" s="80"/>
      <c r="AI23" s="80"/>
      <c r="AJ23" s="80"/>
      <c r="AK23" s="80"/>
      <c r="AL23" s="80"/>
      <c r="AM23" s="80"/>
      <c r="AN23" s="80"/>
      <c r="AO23" s="80"/>
      <c r="AP23" s="80"/>
      <c r="AQ23" s="80"/>
      <c r="AR23" s="80"/>
      <c r="AS23" s="80"/>
      <c r="AT23" s="80"/>
      <c r="AU23" s="80"/>
      <c r="AV23" s="80"/>
      <c r="AW23" s="80"/>
      <c r="AX23" s="80"/>
      <c r="AY23" s="80"/>
      <c r="AZ23" s="80"/>
      <c r="BA23" s="80"/>
      <c r="BB23" s="80"/>
      <c r="BC23" s="80"/>
      <c r="BD23" s="80"/>
      <c r="BE23" s="80"/>
      <c r="BF23" s="80"/>
      <c r="BG23" s="80"/>
      <c r="BH23" s="80"/>
      <c r="BI23" s="80"/>
      <c r="BJ23" s="80"/>
      <c r="BK23" s="80"/>
      <c r="BL23" s="80"/>
      <c r="BM23" s="80"/>
      <c r="BN23" s="80"/>
      <c r="BO23" s="80"/>
      <c r="BP23" s="80"/>
      <c r="BQ23" s="80"/>
      <c r="BR23" s="80"/>
      <c r="BS23" s="80"/>
      <c r="BT23" s="80"/>
      <c r="BU23" s="80"/>
      <c r="BV23" s="80"/>
      <c r="BW23" s="80"/>
      <c r="BX23" s="80"/>
      <c r="BY23" s="80"/>
      <c r="BZ23" s="80"/>
      <c r="CA23" s="80"/>
      <c r="CB23" s="80"/>
      <c r="CC23" s="80"/>
      <c r="CD23" s="80"/>
      <c r="CE23" s="80"/>
      <c r="CF23" s="80"/>
      <c r="CG23" s="80"/>
      <c r="CH23" s="80"/>
      <c r="CI23" s="80"/>
      <c r="CJ23" s="227"/>
      <c r="CK23" s="80"/>
      <c r="CL23" s="80"/>
      <c r="CM23" s="80"/>
      <c r="CN23" s="80"/>
      <c r="CO23" s="80"/>
      <c r="CP23" s="80"/>
      <c r="CQ23" s="80"/>
      <c r="CR23" s="80"/>
      <c r="CS23" s="109"/>
      <c r="CT23" s="109"/>
      <c r="CU23" s="227"/>
      <c r="CV23" s="227"/>
      <c r="CW23" s="227"/>
      <c r="CX23" s="227"/>
      <c r="CY23" s="227"/>
      <c r="CZ23" s="227"/>
      <c r="DA23" s="227"/>
      <c r="DB23" s="227"/>
      <c r="DC23" s="227"/>
      <c r="DD23" s="227"/>
      <c r="DE23" s="227"/>
      <c r="DF23" s="227"/>
      <c r="DG23" s="227"/>
      <c r="DH23" s="227"/>
      <c r="DI23" s="227"/>
      <c r="DJ23" s="227"/>
      <c r="DK23" s="227"/>
      <c r="DL23" s="227"/>
      <c r="DM23" s="227"/>
      <c r="DN23" s="227"/>
      <c r="DO23" s="227"/>
      <c r="DP23" s="227"/>
      <c r="DQ23" s="227"/>
      <c r="DR23" s="227"/>
      <c r="DS23" s="227"/>
      <c r="DT23" s="227"/>
      <c r="DU23" s="227"/>
      <c r="DV23" s="227"/>
      <c r="DW23" s="227"/>
      <c r="DX23" s="227"/>
      <c r="DY23" s="227"/>
      <c r="DZ23" s="227"/>
      <c r="EA23" s="227"/>
      <c r="EB23" s="227"/>
      <c r="EC23" s="227"/>
      <c r="ED23" s="227"/>
      <c r="EE23" s="227"/>
      <c r="EF23" s="227"/>
      <c r="EG23" s="227"/>
      <c r="EH23" s="227"/>
      <c r="EI23" s="227"/>
      <c r="EJ23" s="227"/>
      <c r="EK23" s="227"/>
      <c r="EL23" s="227"/>
      <c r="EM23" s="227"/>
      <c r="EN23" s="227"/>
      <c r="EO23" s="227"/>
      <c r="EP23" s="227"/>
      <c r="EQ23" s="227"/>
      <c r="ER23" s="227"/>
      <c r="ES23" s="227"/>
      <c r="ET23" s="227"/>
      <c r="EU23" s="227"/>
      <c r="EV23" s="227"/>
      <c r="EW23" s="227"/>
      <c r="EX23" s="227"/>
      <c r="EY23" s="227"/>
      <c r="EZ23" s="227"/>
      <c r="FA23" s="227"/>
      <c r="FB23" s="227"/>
      <c r="FC23" s="227"/>
      <c r="FD23" s="227"/>
      <c r="FE23" s="227"/>
      <c r="FF23" s="227"/>
      <c r="FG23" s="227"/>
      <c r="FH23" s="227"/>
      <c r="FI23" s="227"/>
      <c r="FJ23" s="227"/>
      <c r="FK23" s="227"/>
      <c r="FL23" s="227"/>
      <c r="FM23" s="227"/>
      <c r="FN23" s="227"/>
      <c r="FO23" s="227"/>
      <c r="FP23" s="227"/>
      <c r="FQ23" s="227"/>
      <c r="FR23" s="227"/>
      <c r="FS23" s="227"/>
      <c r="FT23" s="227"/>
      <c r="FU23" s="227"/>
      <c r="FV23" s="227"/>
      <c r="FW23" s="227"/>
      <c r="FX23" s="227"/>
      <c r="FY23" s="227"/>
      <c r="FZ23" s="227"/>
      <c r="GA23" s="227"/>
      <c r="GB23" s="227"/>
      <c r="GC23" s="227"/>
      <c r="GD23" s="227"/>
      <c r="GE23" s="227"/>
      <c r="GF23" s="227"/>
      <c r="GG23" s="227"/>
      <c r="GH23" s="227"/>
      <c r="GI23" s="227"/>
      <c r="GJ23" s="227"/>
      <c r="GK23" s="227"/>
      <c r="GL23" s="227"/>
      <c r="GM23" s="227"/>
      <c r="GN23" s="227"/>
      <c r="GO23" s="227"/>
      <c r="GP23" s="227"/>
      <c r="GQ23" s="227"/>
      <c r="GR23" s="227"/>
      <c r="GS23" s="227"/>
      <c r="GT23" s="227"/>
      <c r="GU23" s="227"/>
      <c r="GV23" s="227"/>
      <c r="GW23" s="227"/>
      <c r="GX23" s="227"/>
      <c r="GY23" s="227"/>
      <c r="GZ23" s="227"/>
      <c r="HA23" s="227"/>
      <c r="HB23" s="227"/>
      <c r="HC23" s="227"/>
      <c r="HD23" s="227"/>
      <c r="HE23" s="227"/>
      <c r="HF23" s="227"/>
      <c r="HG23" s="227"/>
      <c r="HH23" s="227"/>
      <c r="HI23" s="227"/>
      <c r="HJ23" s="227"/>
      <c r="HK23" s="227"/>
      <c r="HL23" s="227"/>
      <c r="HM23" s="227"/>
      <c r="HN23" s="227"/>
      <c r="HO23" s="227"/>
      <c r="HP23" s="227"/>
      <c r="HQ23" s="227"/>
      <c r="HR23" s="227"/>
      <c r="HS23" s="227"/>
      <c r="HT23" s="227"/>
      <c r="HU23" s="227"/>
      <c r="HV23" s="227"/>
      <c r="HW23" s="227"/>
      <c r="HX23" s="227"/>
      <c r="HY23" s="227"/>
      <c r="HZ23" s="227"/>
      <c r="IA23" s="227"/>
      <c r="IB23" s="227"/>
      <c r="IC23" s="227"/>
      <c r="ID23" s="227"/>
      <c r="IE23" s="227"/>
      <c r="IF23" s="227"/>
      <c r="IG23" s="227"/>
      <c r="IH23" s="227"/>
      <c r="II23" s="227"/>
      <c r="IJ23" s="227"/>
      <c r="IK23" s="227"/>
      <c r="IL23" s="227"/>
      <c r="IM23" s="227"/>
      <c r="IN23" s="227"/>
      <c r="IO23" s="227"/>
      <c r="IP23" s="227"/>
      <c r="IQ23" s="227"/>
      <c r="IR23" s="227"/>
      <c r="IS23" s="227"/>
      <c r="IT23" s="227"/>
      <c r="IU23" s="227"/>
      <c r="IV23" s="227"/>
    </row>
    <row r="24" spans="1:256" ht="15" customHeight="1">
      <c r="A24" s="107"/>
      <c r="B24" s="610" t="s">
        <v>138</v>
      </c>
      <c r="C24" s="611" t="s">
        <v>139</v>
      </c>
      <c r="D24" s="227"/>
      <c r="E24" s="80"/>
      <c r="F24" s="157"/>
      <c r="G24" s="80"/>
      <c r="H24" s="157"/>
      <c r="I24" s="157"/>
      <c r="J24" s="80"/>
      <c r="K24" s="80"/>
      <c r="L24" s="157"/>
      <c r="M24" s="157"/>
      <c r="N24" s="157"/>
      <c r="O24" s="157"/>
      <c r="P24" s="157"/>
      <c r="Q24" s="157">
        <v>331191</v>
      </c>
      <c r="R24" s="80"/>
      <c r="S24" s="80"/>
      <c r="T24" s="80"/>
      <c r="U24" s="80"/>
      <c r="V24" s="80"/>
      <c r="W24" s="80"/>
      <c r="X24" s="80"/>
      <c r="Y24" s="80"/>
      <c r="Z24" s="80"/>
      <c r="AA24" s="80"/>
      <c r="AB24" s="80"/>
      <c r="AC24" s="80"/>
      <c r="AD24" s="80"/>
      <c r="AE24" s="80"/>
      <c r="AF24" s="80"/>
      <c r="AG24" s="80"/>
      <c r="AH24" s="80"/>
      <c r="AI24" s="80"/>
      <c r="AJ24" s="80"/>
      <c r="AK24" s="80"/>
      <c r="AL24" s="80"/>
      <c r="AM24" s="80"/>
      <c r="AN24" s="80"/>
      <c r="AO24" s="80"/>
      <c r="AP24" s="80"/>
      <c r="AQ24" s="80"/>
      <c r="AR24" s="80"/>
      <c r="AS24" s="80"/>
      <c r="AT24" s="80"/>
      <c r="AU24" s="80"/>
      <c r="AV24" s="80"/>
      <c r="AW24" s="80"/>
      <c r="AX24" s="80"/>
      <c r="AY24" s="80"/>
      <c r="AZ24" s="80"/>
      <c r="BA24" s="80"/>
      <c r="BB24" s="80"/>
      <c r="BC24" s="80"/>
      <c r="BD24" s="80"/>
      <c r="BE24" s="80"/>
      <c r="BF24" s="80"/>
      <c r="BG24" s="80"/>
      <c r="BH24" s="80"/>
      <c r="BI24" s="80"/>
      <c r="BJ24" s="80"/>
      <c r="BK24" s="80"/>
      <c r="BL24" s="80"/>
      <c r="BM24" s="80"/>
      <c r="BN24" s="80"/>
      <c r="BO24" s="80"/>
      <c r="BP24" s="80"/>
      <c r="BQ24" s="80"/>
      <c r="BR24" s="80"/>
      <c r="BS24" s="80"/>
      <c r="BT24" s="80"/>
      <c r="BU24" s="80"/>
      <c r="BV24" s="80"/>
      <c r="BW24" s="80"/>
      <c r="BX24" s="80"/>
      <c r="BY24" s="80"/>
      <c r="BZ24" s="80"/>
      <c r="CA24" s="80"/>
      <c r="CB24" s="80"/>
      <c r="CC24" s="80"/>
      <c r="CD24" s="80"/>
      <c r="CE24" s="80"/>
      <c r="CF24" s="80"/>
      <c r="CG24" s="80"/>
      <c r="CH24" s="80"/>
      <c r="CI24" s="80"/>
      <c r="CJ24" s="80"/>
      <c r="CK24" s="80"/>
      <c r="CL24" s="80"/>
      <c r="CM24" s="80"/>
      <c r="CN24" s="302"/>
      <c r="CO24" s="80"/>
      <c r="CP24" s="80"/>
      <c r="CQ24" s="80"/>
      <c r="CR24" s="80"/>
      <c r="CS24" s="109"/>
      <c r="CT24" s="109"/>
      <c r="CU24" s="227"/>
      <c r="CV24" s="227"/>
      <c r="CW24" s="227"/>
      <c r="CX24" s="227"/>
      <c r="CY24" s="227"/>
      <c r="CZ24" s="227"/>
      <c r="DA24" s="227"/>
      <c r="DB24" s="227"/>
      <c r="DC24" s="227"/>
      <c r="DD24" s="227"/>
      <c r="DE24" s="227"/>
      <c r="DF24" s="227"/>
      <c r="DG24" s="227"/>
      <c r="DH24" s="227"/>
      <c r="DI24" s="227"/>
      <c r="DJ24" s="227"/>
      <c r="DK24" s="227"/>
      <c r="DL24" s="227"/>
      <c r="DM24" s="227"/>
      <c r="DN24" s="227"/>
      <c r="DO24" s="227"/>
      <c r="DP24" s="227"/>
      <c r="DQ24" s="227"/>
      <c r="DR24" s="227"/>
      <c r="DS24" s="227"/>
      <c r="DT24" s="227"/>
      <c r="DU24" s="227"/>
      <c r="DV24" s="227"/>
      <c r="DW24" s="227"/>
      <c r="DX24" s="227"/>
      <c r="DY24" s="227"/>
      <c r="DZ24" s="227"/>
      <c r="EA24" s="227"/>
      <c r="EB24" s="227"/>
      <c r="EC24" s="227"/>
      <c r="ED24" s="227"/>
      <c r="EE24" s="227"/>
      <c r="EF24" s="227"/>
      <c r="EG24" s="227"/>
      <c r="EH24" s="227"/>
      <c r="EI24" s="227"/>
      <c r="EJ24" s="227"/>
      <c r="EK24" s="227"/>
      <c r="EL24" s="227"/>
      <c r="EM24" s="227"/>
      <c r="EN24" s="227"/>
      <c r="EO24" s="227"/>
      <c r="EP24" s="227"/>
      <c r="EQ24" s="227"/>
      <c r="ER24" s="227"/>
      <c r="ES24" s="227"/>
      <c r="ET24" s="227"/>
      <c r="EU24" s="227"/>
      <c r="EV24" s="227"/>
      <c r="EW24" s="227"/>
      <c r="EX24" s="227"/>
      <c r="EY24" s="227"/>
      <c r="EZ24" s="227"/>
      <c r="FA24" s="227"/>
      <c r="FB24" s="227"/>
      <c r="FC24" s="227"/>
      <c r="FD24" s="227"/>
      <c r="FE24" s="227"/>
      <c r="FF24" s="227"/>
      <c r="FG24" s="227"/>
      <c r="FH24" s="227"/>
      <c r="FI24" s="227"/>
      <c r="FJ24" s="227"/>
      <c r="FK24" s="227"/>
      <c r="FL24" s="227"/>
      <c r="FM24" s="227"/>
      <c r="FN24" s="227"/>
      <c r="FO24" s="227"/>
      <c r="FP24" s="227"/>
      <c r="FQ24" s="227"/>
      <c r="FR24" s="227"/>
      <c r="FS24" s="227"/>
      <c r="FT24" s="227"/>
      <c r="FU24" s="227"/>
      <c r="FV24" s="227"/>
      <c r="FW24" s="227"/>
      <c r="FX24" s="227"/>
      <c r="FY24" s="227"/>
      <c r="FZ24" s="227"/>
      <c r="GA24" s="227"/>
      <c r="GB24" s="227"/>
      <c r="GC24" s="227"/>
      <c r="GD24" s="227"/>
      <c r="GE24" s="227"/>
      <c r="GF24" s="227"/>
      <c r="GG24" s="227"/>
      <c r="GH24" s="227"/>
      <c r="GI24" s="227"/>
      <c r="GJ24" s="227"/>
      <c r="GK24" s="227"/>
      <c r="GL24" s="227"/>
      <c r="GM24" s="227"/>
      <c r="GN24" s="227"/>
      <c r="GO24" s="227"/>
      <c r="GP24" s="227"/>
      <c r="GQ24" s="227"/>
      <c r="GR24" s="227"/>
      <c r="GS24" s="227"/>
      <c r="GT24" s="227"/>
      <c r="GU24" s="227"/>
      <c r="GV24" s="227"/>
      <c r="GW24" s="227"/>
      <c r="GX24" s="227"/>
      <c r="GY24" s="227"/>
      <c r="GZ24" s="227"/>
      <c r="HA24" s="227"/>
      <c r="HB24" s="227"/>
      <c r="HC24" s="227"/>
      <c r="HD24" s="227"/>
      <c r="HE24" s="227"/>
      <c r="HF24" s="227"/>
      <c r="HG24" s="227"/>
      <c r="HH24" s="227"/>
      <c r="HI24" s="227"/>
      <c r="HJ24" s="227"/>
      <c r="HK24" s="227"/>
      <c r="HL24" s="227"/>
      <c r="HM24" s="227"/>
      <c r="HN24" s="227"/>
      <c r="HO24" s="227"/>
      <c r="HP24" s="227"/>
      <c r="HQ24" s="227"/>
      <c r="HR24" s="227"/>
      <c r="HS24" s="227"/>
      <c r="HT24" s="227"/>
      <c r="HU24" s="227"/>
      <c r="HV24" s="227"/>
      <c r="HW24" s="227"/>
      <c r="HX24" s="227"/>
      <c r="HY24" s="227"/>
      <c r="HZ24" s="227"/>
      <c r="IA24" s="227"/>
      <c r="IB24" s="227"/>
      <c r="IC24" s="227"/>
      <c r="ID24" s="227"/>
      <c r="IE24" s="227"/>
      <c r="IF24" s="227"/>
      <c r="IG24" s="227"/>
      <c r="IH24" s="227"/>
      <c r="II24" s="227"/>
      <c r="IJ24" s="227"/>
      <c r="IK24" s="227"/>
      <c r="IL24" s="227"/>
      <c r="IM24" s="227"/>
      <c r="IN24" s="227"/>
      <c r="IO24" s="227"/>
      <c r="IP24" s="227"/>
      <c r="IQ24" s="227"/>
      <c r="IR24" s="227"/>
      <c r="IS24" s="227"/>
      <c r="IT24" s="227"/>
      <c r="IU24" s="227"/>
      <c r="IV24" s="227"/>
    </row>
    <row r="25" spans="1:256" ht="15" customHeight="1">
      <c r="A25" s="107"/>
      <c r="B25" s="287"/>
      <c r="C25" s="284"/>
      <c r="D25" s="227"/>
      <c r="E25" s="80"/>
      <c r="F25" s="157"/>
      <c r="G25" s="80"/>
      <c r="H25" s="157"/>
      <c r="I25" s="80"/>
      <c r="J25" s="80"/>
      <c r="K25" s="80"/>
      <c r="L25" s="157"/>
      <c r="M25" s="157"/>
      <c r="N25" s="157"/>
      <c r="O25" s="157"/>
      <c r="P25" s="157"/>
      <c r="Q25" s="157"/>
      <c r="R25" s="80"/>
      <c r="S25" s="80"/>
      <c r="T25" s="80"/>
      <c r="U25" s="80"/>
      <c r="V25" s="80"/>
      <c r="W25" s="80"/>
      <c r="X25" s="80"/>
      <c r="Y25" s="80"/>
      <c r="Z25" s="80"/>
      <c r="AA25" s="80"/>
      <c r="AB25" s="80"/>
      <c r="AC25" s="80"/>
      <c r="AD25" s="80"/>
      <c r="AE25" s="80"/>
      <c r="AF25" s="80"/>
      <c r="AG25" s="80"/>
      <c r="AH25" s="80"/>
      <c r="AI25" s="80"/>
      <c r="AJ25" s="80"/>
      <c r="AK25" s="80"/>
      <c r="AL25" s="80"/>
      <c r="AM25" s="80"/>
      <c r="AN25" s="80"/>
      <c r="AO25" s="80"/>
      <c r="AP25" s="80"/>
      <c r="AQ25" s="80"/>
      <c r="AR25" s="80"/>
      <c r="AS25" s="80"/>
      <c r="AT25" s="80"/>
      <c r="AU25" s="80"/>
      <c r="AV25" s="80"/>
      <c r="AW25" s="80"/>
      <c r="AX25" s="80"/>
      <c r="AY25" s="80"/>
      <c r="AZ25" s="80"/>
      <c r="BA25" s="80"/>
      <c r="BB25" s="80"/>
      <c r="BC25" s="80"/>
      <c r="BD25" s="80"/>
      <c r="BE25" s="80"/>
      <c r="BF25" s="80"/>
      <c r="BG25" s="80"/>
      <c r="BH25" s="80"/>
      <c r="BI25" s="80"/>
      <c r="BJ25" s="80"/>
      <c r="BK25" s="80"/>
      <c r="BL25" s="80"/>
      <c r="BM25" s="80"/>
      <c r="BN25" s="80"/>
      <c r="BO25" s="80"/>
      <c r="BP25" s="80"/>
      <c r="BQ25" s="80"/>
      <c r="BR25" s="80"/>
      <c r="BS25" s="80"/>
      <c r="BT25" s="80"/>
      <c r="BU25" s="80"/>
      <c r="BV25" s="80"/>
      <c r="BW25" s="80"/>
      <c r="BX25" s="80"/>
      <c r="BY25" s="80"/>
      <c r="BZ25" s="80"/>
      <c r="CA25" s="80"/>
      <c r="CB25" s="80"/>
      <c r="CC25" s="80"/>
      <c r="CD25" s="80"/>
      <c r="CE25" s="80"/>
      <c r="CF25" s="80"/>
      <c r="CG25" s="80"/>
      <c r="CH25" s="80"/>
      <c r="CI25" s="80"/>
      <c r="CJ25" s="80"/>
      <c r="CK25" s="80"/>
      <c r="CL25" s="80"/>
      <c r="CM25" s="80"/>
      <c r="CN25" s="109"/>
      <c r="CO25" s="80"/>
      <c r="CP25" s="80"/>
      <c r="CQ25" s="80"/>
      <c r="CR25" s="80"/>
      <c r="CS25" s="109"/>
      <c r="CT25" s="109"/>
      <c r="CU25" s="227"/>
      <c r="CV25" s="227"/>
      <c r="CW25" s="227"/>
      <c r="CX25" s="227"/>
      <c r="CY25" s="227"/>
      <c r="CZ25" s="227"/>
      <c r="DA25" s="227"/>
      <c r="DB25" s="227"/>
      <c r="DC25" s="227"/>
      <c r="DD25" s="227"/>
      <c r="DE25" s="227"/>
      <c r="DF25" s="227"/>
      <c r="DG25" s="227"/>
      <c r="DH25" s="227"/>
      <c r="DI25" s="227"/>
      <c r="DJ25" s="227"/>
      <c r="DK25" s="227"/>
      <c r="DL25" s="227"/>
      <c r="DM25" s="227"/>
      <c r="DN25" s="227"/>
      <c r="DO25" s="227"/>
      <c r="DP25" s="227"/>
      <c r="DQ25" s="227"/>
      <c r="DR25" s="227"/>
      <c r="DS25" s="227"/>
      <c r="DT25" s="227"/>
      <c r="DU25" s="227"/>
      <c r="DV25" s="227"/>
      <c r="DW25" s="227"/>
      <c r="DX25" s="227"/>
      <c r="DY25" s="227"/>
      <c r="DZ25" s="227"/>
      <c r="EA25" s="227"/>
      <c r="EB25" s="227"/>
      <c r="EC25" s="227"/>
      <c r="ED25" s="227"/>
      <c r="EE25" s="227"/>
      <c r="EF25" s="227"/>
      <c r="EG25" s="227"/>
      <c r="EH25" s="227"/>
      <c r="EI25" s="227"/>
      <c r="EJ25" s="227"/>
      <c r="EK25" s="227"/>
      <c r="EL25" s="227"/>
      <c r="EM25" s="227"/>
      <c r="EN25" s="227"/>
      <c r="EO25" s="227"/>
      <c r="EP25" s="227"/>
      <c r="EQ25" s="227"/>
      <c r="ER25" s="227"/>
      <c r="ES25" s="227"/>
      <c r="ET25" s="227"/>
      <c r="EU25" s="227"/>
      <c r="EV25" s="227"/>
      <c r="EW25" s="227"/>
      <c r="EX25" s="227"/>
      <c r="EY25" s="227"/>
      <c r="EZ25" s="227"/>
      <c r="FA25" s="227"/>
      <c r="FB25" s="227"/>
      <c r="FC25" s="227"/>
      <c r="FD25" s="227"/>
      <c r="FE25" s="227"/>
      <c r="FF25" s="227"/>
      <c r="FG25" s="227"/>
      <c r="FH25" s="227"/>
      <c r="FI25" s="227"/>
      <c r="FJ25" s="227"/>
      <c r="FK25" s="227"/>
      <c r="FL25" s="227"/>
      <c r="FM25" s="227"/>
      <c r="FN25" s="227"/>
      <c r="FO25" s="227"/>
      <c r="FP25" s="227"/>
      <c r="FQ25" s="227"/>
      <c r="FR25" s="227"/>
      <c r="FS25" s="227"/>
      <c r="FT25" s="227"/>
      <c r="FU25" s="227"/>
      <c r="FV25" s="227"/>
      <c r="FW25" s="227"/>
      <c r="FX25" s="227"/>
      <c r="FY25" s="227"/>
      <c r="FZ25" s="227"/>
      <c r="GA25" s="227"/>
      <c r="GB25" s="227"/>
      <c r="GC25" s="227"/>
      <c r="GD25" s="227"/>
      <c r="GE25" s="227"/>
      <c r="GF25" s="227"/>
      <c r="GG25" s="227"/>
      <c r="GH25" s="227"/>
      <c r="GI25" s="227"/>
      <c r="GJ25" s="227"/>
      <c r="GK25" s="227"/>
      <c r="GL25" s="227"/>
      <c r="GM25" s="227"/>
      <c r="GN25" s="227"/>
      <c r="GO25" s="227"/>
      <c r="GP25" s="227"/>
      <c r="GQ25" s="227"/>
      <c r="GR25" s="227"/>
      <c r="GS25" s="227"/>
      <c r="GT25" s="227"/>
      <c r="GU25" s="227"/>
      <c r="GV25" s="227"/>
      <c r="GW25" s="227"/>
      <c r="GX25" s="227"/>
      <c r="GY25" s="227"/>
      <c r="GZ25" s="227"/>
      <c r="HA25" s="227"/>
      <c r="HB25" s="227"/>
      <c r="HC25" s="227"/>
      <c r="HD25" s="227"/>
      <c r="HE25" s="227"/>
      <c r="HF25" s="227"/>
      <c r="HG25" s="227"/>
      <c r="HH25" s="227"/>
      <c r="HI25" s="227"/>
      <c r="HJ25" s="227"/>
      <c r="HK25" s="227"/>
      <c r="HL25" s="227"/>
      <c r="HM25" s="227"/>
      <c r="HN25" s="227"/>
      <c r="HO25" s="227"/>
      <c r="HP25" s="227"/>
      <c r="HQ25" s="227"/>
      <c r="HR25" s="227"/>
      <c r="HS25" s="227"/>
      <c r="HT25" s="227"/>
      <c r="HU25" s="227"/>
      <c r="HV25" s="227"/>
      <c r="HW25" s="227"/>
      <c r="HX25" s="227"/>
      <c r="HY25" s="227"/>
      <c r="HZ25" s="227"/>
      <c r="IA25" s="227"/>
      <c r="IB25" s="227"/>
      <c r="IC25" s="227"/>
      <c r="ID25" s="227"/>
      <c r="IE25" s="227"/>
      <c r="IF25" s="227"/>
      <c r="IG25" s="227"/>
      <c r="IH25" s="227"/>
      <c r="II25" s="227"/>
      <c r="IJ25" s="227"/>
      <c r="IK25" s="227"/>
      <c r="IL25" s="227"/>
      <c r="IM25" s="227"/>
      <c r="IN25" s="227"/>
      <c r="IO25" s="227"/>
      <c r="IP25" s="227"/>
      <c r="IQ25" s="227"/>
      <c r="IR25" s="227"/>
      <c r="IS25" s="227"/>
      <c r="IT25" s="227"/>
      <c r="IU25" s="227"/>
      <c r="IV25" s="227"/>
    </row>
    <row r="26" spans="1:256" ht="15" customHeight="1">
      <c r="A26" s="82" t="s">
        <v>218</v>
      </c>
      <c r="B26" s="284" t="s">
        <v>7</v>
      </c>
      <c r="C26" s="284" t="s">
        <v>121</v>
      </c>
      <c r="D26" s="302">
        <v>7916995.5</v>
      </c>
      <c r="E26" s="80"/>
      <c r="F26" s="157"/>
      <c r="G26" s="80"/>
      <c r="H26" s="157"/>
      <c r="I26" s="80"/>
      <c r="J26" s="80"/>
      <c r="K26" s="80"/>
      <c r="L26" s="157"/>
      <c r="M26" s="157"/>
      <c r="N26" s="157"/>
      <c r="O26" s="157"/>
      <c r="P26" s="157"/>
      <c r="Q26" s="157"/>
      <c r="R26" s="80"/>
      <c r="S26" s="80"/>
      <c r="T26" s="80"/>
      <c r="U26" s="80"/>
      <c r="V26" s="80"/>
      <c r="W26" s="80"/>
      <c r="X26" s="80"/>
      <c r="Y26" s="80"/>
      <c r="Z26" s="80"/>
      <c r="AA26" s="80"/>
      <c r="AB26" s="80"/>
      <c r="AC26" s="80"/>
      <c r="AD26" s="80"/>
      <c r="AE26" s="80"/>
      <c r="AF26" s="80"/>
      <c r="AG26" s="80"/>
      <c r="AH26" s="80"/>
      <c r="AI26" s="80"/>
      <c r="AJ26" s="80"/>
      <c r="AK26" s="80"/>
      <c r="AL26" s="80"/>
      <c r="AM26" s="80"/>
      <c r="AN26" s="80"/>
      <c r="AO26" s="80"/>
      <c r="AP26" s="80"/>
      <c r="AQ26" s="80"/>
      <c r="AR26" s="80"/>
      <c r="AS26" s="80"/>
      <c r="AT26" s="80"/>
      <c r="AU26" s="80"/>
      <c r="AV26" s="80"/>
      <c r="AW26" s="80"/>
      <c r="AX26" s="80"/>
      <c r="AY26" s="80"/>
      <c r="AZ26" s="80"/>
      <c r="BA26" s="80"/>
      <c r="BB26" s="80"/>
      <c r="BC26" s="80"/>
      <c r="BD26" s="80"/>
      <c r="BE26" s="80"/>
      <c r="BF26" s="80"/>
      <c r="BG26" s="80"/>
      <c r="BH26" s="80"/>
      <c r="BI26" s="80"/>
      <c r="BJ26" s="80"/>
      <c r="BK26" s="80"/>
      <c r="BL26" s="80"/>
      <c r="BM26" s="80"/>
      <c r="BN26" s="80"/>
      <c r="BO26" s="80"/>
      <c r="BP26" s="80"/>
      <c r="BQ26" s="80"/>
      <c r="BR26" s="80"/>
      <c r="BS26" s="80"/>
      <c r="BT26" s="80"/>
      <c r="BU26" s="80"/>
      <c r="BV26" s="80"/>
      <c r="BW26" s="80"/>
      <c r="BX26" s="80"/>
      <c r="BY26" s="80"/>
      <c r="BZ26" s="80"/>
      <c r="CA26" s="80"/>
      <c r="CB26" s="80"/>
      <c r="CC26" s="80"/>
      <c r="CD26" s="80"/>
      <c r="CE26" s="80"/>
      <c r="CF26" s="80"/>
      <c r="CG26" s="80"/>
      <c r="CH26" s="80"/>
      <c r="CI26" s="80"/>
      <c r="CJ26" s="80"/>
      <c r="CK26" s="80"/>
      <c r="CL26" s="80"/>
      <c r="CM26" s="80"/>
      <c r="CN26" s="80"/>
      <c r="CO26" s="80"/>
      <c r="CP26" s="80"/>
      <c r="CQ26" s="80"/>
      <c r="CR26" s="80"/>
      <c r="CS26" s="109"/>
      <c r="CT26" s="109"/>
      <c r="CU26" s="227"/>
      <c r="CV26" s="227"/>
      <c r="CW26" s="227"/>
      <c r="CX26" s="227"/>
      <c r="CY26" s="227"/>
      <c r="CZ26" s="227"/>
      <c r="DA26" s="227"/>
      <c r="DB26" s="227"/>
      <c r="DC26" s="227"/>
      <c r="DD26" s="227"/>
      <c r="DE26" s="227"/>
      <c r="DF26" s="227"/>
      <c r="DG26" s="227"/>
      <c r="DH26" s="227"/>
      <c r="DI26" s="227"/>
      <c r="DJ26" s="227"/>
      <c r="DK26" s="227"/>
      <c r="DL26" s="227"/>
      <c r="DM26" s="227"/>
      <c r="DN26" s="227"/>
      <c r="DO26" s="227"/>
      <c r="DP26" s="227"/>
      <c r="DQ26" s="227"/>
      <c r="DR26" s="227"/>
      <c r="DS26" s="227"/>
      <c r="DT26" s="227"/>
      <c r="DU26" s="227"/>
      <c r="DV26" s="227"/>
      <c r="DW26" s="227"/>
      <c r="DX26" s="227"/>
      <c r="DY26" s="227"/>
      <c r="DZ26" s="227"/>
      <c r="EA26" s="227"/>
      <c r="EB26" s="227"/>
      <c r="EC26" s="227"/>
      <c r="ED26" s="227"/>
      <c r="EE26" s="227"/>
      <c r="EF26" s="227"/>
      <c r="EG26" s="227"/>
      <c r="EH26" s="227"/>
      <c r="EI26" s="227"/>
      <c r="EJ26" s="227"/>
      <c r="EK26" s="227"/>
      <c r="EL26" s="227"/>
      <c r="EM26" s="227"/>
      <c r="EN26" s="227"/>
      <c r="EO26" s="227"/>
      <c r="EP26" s="227"/>
      <c r="EQ26" s="227"/>
      <c r="ER26" s="227"/>
      <c r="ES26" s="227"/>
      <c r="ET26" s="227"/>
      <c r="EU26" s="227"/>
      <c r="EV26" s="227"/>
      <c r="EW26" s="227"/>
      <c r="EX26" s="227"/>
      <c r="EY26" s="227"/>
      <c r="EZ26" s="227"/>
      <c r="FA26" s="227"/>
      <c r="FB26" s="227"/>
      <c r="FC26" s="227"/>
      <c r="FD26" s="227"/>
      <c r="FE26" s="227"/>
      <c r="FF26" s="227"/>
      <c r="FG26" s="227"/>
      <c r="FH26" s="227"/>
      <c r="FI26" s="227"/>
      <c r="FJ26" s="227"/>
      <c r="FK26" s="227"/>
      <c r="FL26" s="227"/>
      <c r="FM26" s="227"/>
      <c r="FN26" s="227"/>
      <c r="FO26" s="227"/>
      <c r="FP26" s="227"/>
      <c r="FQ26" s="227"/>
      <c r="FR26" s="227"/>
      <c r="FS26" s="227"/>
      <c r="FT26" s="227"/>
      <c r="FU26" s="227"/>
      <c r="FV26" s="227"/>
      <c r="FW26" s="227"/>
      <c r="FX26" s="227"/>
      <c r="FY26" s="227"/>
      <c r="FZ26" s="227"/>
      <c r="GA26" s="227"/>
      <c r="GB26" s="227"/>
      <c r="GC26" s="227"/>
      <c r="GD26" s="227"/>
      <c r="GE26" s="227"/>
      <c r="GF26" s="227"/>
      <c r="GG26" s="227"/>
      <c r="GH26" s="227"/>
      <c r="GI26" s="227"/>
      <c r="GJ26" s="227"/>
      <c r="GK26" s="227"/>
      <c r="GL26" s="227"/>
      <c r="GM26" s="227"/>
      <c r="GN26" s="227"/>
      <c r="GO26" s="227"/>
      <c r="GP26" s="227"/>
      <c r="GQ26" s="227"/>
      <c r="GR26" s="227"/>
      <c r="GS26" s="227"/>
      <c r="GT26" s="227"/>
      <c r="GU26" s="227"/>
      <c r="GV26" s="227"/>
      <c r="GW26" s="227"/>
      <c r="GX26" s="227"/>
      <c r="GY26" s="227"/>
      <c r="GZ26" s="227"/>
      <c r="HA26" s="227"/>
      <c r="HB26" s="227"/>
      <c r="HC26" s="227"/>
      <c r="HD26" s="227"/>
      <c r="HE26" s="227"/>
      <c r="HF26" s="227"/>
      <c r="HG26" s="227"/>
      <c r="HH26" s="227"/>
      <c r="HI26" s="227"/>
      <c r="HJ26" s="227"/>
      <c r="HK26" s="227"/>
      <c r="HL26" s="227"/>
      <c r="HM26" s="227"/>
      <c r="HN26" s="227"/>
      <c r="HO26" s="227"/>
      <c r="HP26" s="227"/>
      <c r="HQ26" s="227"/>
      <c r="HR26" s="227"/>
      <c r="HS26" s="227"/>
      <c r="HT26" s="227"/>
      <c r="HU26" s="227"/>
      <c r="HV26" s="227"/>
      <c r="HW26" s="227"/>
      <c r="HX26" s="227"/>
      <c r="HY26" s="227"/>
      <c r="HZ26" s="227"/>
      <c r="IA26" s="227"/>
      <c r="IB26" s="227"/>
      <c r="IC26" s="227"/>
      <c r="ID26" s="227"/>
      <c r="IE26" s="227"/>
      <c r="IF26" s="227"/>
      <c r="IG26" s="227"/>
      <c r="IH26" s="227"/>
      <c r="II26" s="227"/>
      <c r="IJ26" s="227"/>
      <c r="IK26" s="227"/>
      <c r="IL26" s="227"/>
      <c r="IM26" s="227"/>
      <c r="IN26" s="227"/>
      <c r="IO26" s="227"/>
      <c r="IP26" s="227"/>
      <c r="IQ26" s="227"/>
      <c r="IR26" s="227"/>
      <c r="IS26" s="227"/>
      <c r="IT26" s="227"/>
      <c r="IU26" s="227"/>
      <c r="IV26" s="227"/>
    </row>
    <row r="27" spans="1:256" ht="15" customHeight="1">
      <c r="A27" s="82" t="s">
        <v>218</v>
      </c>
      <c r="B27" s="284" t="s">
        <v>11</v>
      </c>
      <c r="C27" s="284" t="s">
        <v>122</v>
      </c>
      <c r="D27" s="227"/>
      <c r="E27" s="80"/>
      <c r="F27" s="157"/>
      <c r="G27" s="80"/>
      <c r="H27" s="157">
        <v>1447980</v>
      </c>
      <c r="I27" s="80"/>
      <c r="J27" s="80"/>
      <c r="K27" s="80"/>
      <c r="L27" s="157"/>
      <c r="M27" s="157"/>
      <c r="N27" s="157"/>
      <c r="O27" s="157"/>
      <c r="P27" s="157"/>
      <c r="Q27" s="157"/>
      <c r="R27" s="80"/>
      <c r="S27" s="80"/>
      <c r="T27" s="80"/>
      <c r="U27" s="80"/>
      <c r="V27" s="80"/>
      <c r="W27" s="80"/>
      <c r="X27" s="80"/>
      <c r="Y27" s="80"/>
      <c r="Z27" s="80"/>
      <c r="AA27" s="80"/>
      <c r="AB27" s="80"/>
      <c r="AC27" s="80"/>
      <c r="AD27" s="80"/>
      <c r="AE27" s="80"/>
      <c r="AF27" s="80"/>
      <c r="AG27" s="80"/>
      <c r="AH27" s="80"/>
      <c r="AI27" s="80"/>
      <c r="AJ27" s="80"/>
      <c r="AK27" s="80"/>
      <c r="AL27" s="80"/>
      <c r="AM27" s="80"/>
      <c r="AN27" s="80"/>
      <c r="AO27" s="80"/>
      <c r="AP27" s="80"/>
      <c r="AQ27" s="80"/>
      <c r="AR27" s="80"/>
      <c r="AS27" s="80"/>
      <c r="AT27" s="80"/>
      <c r="AU27" s="80"/>
      <c r="AV27" s="80"/>
      <c r="AW27" s="80"/>
      <c r="AX27" s="80"/>
      <c r="AY27" s="80"/>
      <c r="AZ27" s="80"/>
      <c r="BA27" s="80"/>
      <c r="BB27" s="80"/>
      <c r="BC27" s="80"/>
      <c r="BD27" s="80"/>
      <c r="BE27" s="80"/>
      <c r="BF27" s="80"/>
      <c r="BG27" s="80"/>
      <c r="BH27" s="80"/>
      <c r="BI27" s="80"/>
      <c r="BJ27" s="80"/>
      <c r="BK27" s="80"/>
      <c r="BL27" s="80"/>
      <c r="BM27" s="80"/>
      <c r="BN27" s="80"/>
      <c r="BO27" s="80"/>
      <c r="BP27" s="80"/>
      <c r="BQ27" s="80"/>
      <c r="BR27" s="80"/>
      <c r="BS27" s="80"/>
      <c r="BT27" s="80"/>
      <c r="BU27" s="80"/>
      <c r="BV27" s="80"/>
      <c r="BW27" s="80"/>
      <c r="BX27" s="80"/>
      <c r="BY27" s="80"/>
      <c r="BZ27" s="80"/>
      <c r="CA27" s="80"/>
      <c r="CB27" s="80"/>
      <c r="CC27" s="80"/>
      <c r="CD27" s="80"/>
      <c r="CE27" s="80"/>
      <c r="CF27" s="80"/>
      <c r="CG27" s="80"/>
      <c r="CH27" s="80"/>
      <c r="CI27" s="80"/>
      <c r="CJ27" s="80"/>
      <c r="CK27" s="80"/>
      <c r="CL27" s="80"/>
      <c r="CM27" s="80"/>
      <c r="CN27" s="80"/>
      <c r="CO27" s="80"/>
      <c r="CP27" s="80"/>
      <c r="CQ27" s="80"/>
      <c r="CR27" s="80"/>
      <c r="CS27" s="109"/>
      <c r="CT27" s="109"/>
      <c r="CU27" s="227"/>
      <c r="CV27" s="227"/>
      <c r="CW27" s="227"/>
      <c r="CX27" s="227"/>
      <c r="CY27" s="227"/>
      <c r="CZ27" s="227"/>
      <c r="DA27" s="227"/>
      <c r="DB27" s="227"/>
      <c r="DC27" s="227"/>
      <c r="DD27" s="227"/>
      <c r="DE27" s="227"/>
      <c r="DF27" s="227"/>
      <c r="DG27" s="227"/>
      <c r="DH27" s="227"/>
      <c r="DI27" s="227"/>
      <c r="DJ27" s="227"/>
      <c r="DK27" s="227"/>
      <c r="DL27" s="227"/>
      <c r="DM27" s="227"/>
      <c r="DN27" s="227"/>
      <c r="DO27" s="227"/>
      <c r="DP27" s="227"/>
      <c r="DQ27" s="227"/>
      <c r="DR27" s="227"/>
      <c r="DS27" s="227"/>
      <c r="DT27" s="227"/>
      <c r="DU27" s="227"/>
      <c r="DV27" s="227"/>
      <c r="DW27" s="227"/>
      <c r="DX27" s="227"/>
      <c r="DY27" s="227"/>
      <c r="DZ27" s="227"/>
      <c r="EA27" s="227"/>
      <c r="EB27" s="227"/>
      <c r="EC27" s="227"/>
      <c r="ED27" s="227"/>
      <c r="EE27" s="227"/>
      <c r="EF27" s="227"/>
      <c r="EG27" s="227"/>
      <c r="EH27" s="227"/>
      <c r="EI27" s="227"/>
      <c r="EJ27" s="227"/>
      <c r="EK27" s="227"/>
      <c r="EL27" s="227"/>
      <c r="EM27" s="227"/>
      <c r="EN27" s="227"/>
      <c r="EO27" s="227"/>
      <c r="EP27" s="227"/>
      <c r="EQ27" s="227"/>
      <c r="ER27" s="227"/>
      <c r="ES27" s="227"/>
      <c r="ET27" s="227"/>
      <c r="EU27" s="227"/>
      <c r="EV27" s="227"/>
      <c r="EW27" s="227"/>
      <c r="EX27" s="227"/>
      <c r="EY27" s="227"/>
      <c r="EZ27" s="227"/>
      <c r="FA27" s="227"/>
      <c r="FB27" s="227"/>
      <c r="FC27" s="227"/>
      <c r="FD27" s="227"/>
      <c r="FE27" s="227"/>
      <c r="FF27" s="227"/>
      <c r="FG27" s="227"/>
      <c r="FH27" s="227"/>
      <c r="FI27" s="227"/>
      <c r="FJ27" s="227"/>
      <c r="FK27" s="227"/>
      <c r="FL27" s="227"/>
      <c r="FM27" s="227"/>
      <c r="FN27" s="227"/>
      <c r="FO27" s="227"/>
      <c r="FP27" s="227"/>
      <c r="FQ27" s="227"/>
      <c r="FR27" s="227"/>
      <c r="FS27" s="227"/>
      <c r="FT27" s="227"/>
      <c r="FU27" s="227"/>
      <c r="FV27" s="227"/>
      <c r="FW27" s="227"/>
      <c r="FX27" s="227"/>
      <c r="FY27" s="227"/>
      <c r="FZ27" s="227"/>
      <c r="GA27" s="227"/>
      <c r="GB27" s="227"/>
      <c r="GC27" s="227"/>
      <c r="GD27" s="227"/>
      <c r="GE27" s="227"/>
      <c r="GF27" s="227"/>
      <c r="GG27" s="227"/>
      <c r="GH27" s="227"/>
      <c r="GI27" s="227"/>
      <c r="GJ27" s="227"/>
      <c r="GK27" s="227"/>
      <c r="GL27" s="227"/>
      <c r="GM27" s="227"/>
      <c r="GN27" s="227"/>
      <c r="GO27" s="227"/>
      <c r="GP27" s="227"/>
      <c r="GQ27" s="227"/>
      <c r="GR27" s="227"/>
      <c r="GS27" s="227"/>
      <c r="GT27" s="227"/>
      <c r="GU27" s="227"/>
      <c r="GV27" s="227"/>
      <c r="GW27" s="227"/>
      <c r="GX27" s="227"/>
      <c r="GY27" s="227"/>
      <c r="GZ27" s="227"/>
      <c r="HA27" s="227"/>
      <c r="HB27" s="227"/>
      <c r="HC27" s="227"/>
      <c r="HD27" s="227"/>
      <c r="HE27" s="227"/>
      <c r="HF27" s="227"/>
      <c r="HG27" s="227"/>
      <c r="HH27" s="227"/>
      <c r="HI27" s="227"/>
      <c r="HJ27" s="227"/>
      <c r="HK27" s="227"/>
      <c r="HL27" s="227"/>
      <c r="HM27" s="227"/>
      <c r="HN27" s="227"/>
      <c r="HO27" s="227"/>
      <c r="HP27" s="227"/>
      <c r="HQ27" s="227"/>
      <c r="HR27" s="227"/>
      <c r="HS27" s="227"/>
      <c r="HT27" s="227"/>
      <c r="HU27" s="227"/>
      <c r="HV27" s="227"/>
      <c r="HW27" s="227"/>
      <c r="HX27" s="227"/>
      <c r="HY27" s="227"/>
      <c r="HZ27" s="227"/>
      <c r="IA27" s="227"/>
      <c r="IB27" s="227"/>
      <c r="IC27" s="227"/>
      <c r="ID27" s="227"/>
      <c r="IE27" s="227"/>
      <c r="IF27" s="227"/>
      <c r="IG27" s="227"/>
      <c r="IH27" s="227"/>
      <c r="II27" s="227"/>
      <c r="IJ27" s="227"/>
      <c r="IK27" s="227"/>
      <c r="IL27" s="227"/>
      <c r="IM27" s="227"/>
      <c r="IN27" s="227"/>
      <c r="IO27" s="227"/>
      <c r="IP27" s="227"/>
      <c r="IQ27" s="227"/>
      <c r="IR27" s="227"/>
      <c r="IS27" s="227"/>
      <c r="IT27" s="227"/>
      <c r="IU27" s="227"/>
      <c r="IV27" s="227"/>
    </row>
    <row r="28" spans="1:256" ht="15" customHeight="1">
      <c r="A28" s="82" t="s">
        <v>218</v>
      </c>
      <c r="B28" s="284" t="s">
        <v>15</v>
      </c>
      <c r="C28" s="284" t="s">
        <v>123</v>
      </c>
      <c r="D28" s="227"/>
      <c r="E28" s="80"/>
      <c r="F28" s="157"/>
      <c r="G28" s="80"/>
      <c r="H28" s="157"/>
      <c r="I28" s="80"/>
      <c r="J28" s="80"/>
      <c r="K28" s="80"/>
      <c r="L28" s="157">
        <v>314242.25</v>
      </c>
      <c r="M28" s="157"/>
      <c r="N28" s="157"/>
      <c r="O28" s="157"/>
      <c r="P28" s="157"/>
      <c r="Q28" s="157"/>
      <c r="R28" s="80"/>
      <c r="S28" s="80"/>
      <c r="T28" s="80"/>
      <c r="U28" s="80"/>
      <c r="V28" s="80"/>
      <c r="W28" s="80"/>
      <c r="X28" s="80"/>
      <c r="Y28" s="80"/>
      <c r="Z28" s="80"/>
      <c r="AA28" s="80"/>
      <c r="AB28" s="80"/>
      <c r="AC28" s="80"/>
      <c r="AD28" s="80"/>
      <c r="AE28" s="80"/>
      <c r="AF28" s="80"/>
      <c r="AG28" s="80"/>
      <c r="AH28" s="80"/>
      <c r="AI28" s="80"/>
      <c r="AJ28" s="80"/>
      <c r="AK28" s="80"/>
      <c r="AL28" s="80"/>
      <c r="AM28" s="80"/>
      <c r="AN28" s="80"/>
      <c r="AO28" s="80"/>
      <c r="AP28" s="80"/>
      <c r="AQ28" s="80"/>
      <c r="AR28" s="80"/>
      <c r="AS28" s="80"/>
      <c r="AT28" s="80"/>
      <c r="AU28" s="80"/>
      <c r="AV28" s="80"/>
      <c r="AW28" s="80"/>
      <c r="AX28" s="80"/>
      <c r="AY28" s="80"/>
      <c r="AZ28" s="80"/>
      <c r="BA28" s="80"/>
      <c r="BB28" s="80"/>
      <c r="BC28" s="80"/>
      <c r="BD28" s="80"/>
      <c r="BE28" s="80"/>
      <c r="BF28" s="80"/>
      <c r="BG28" s="80"/>
      <c r="BH28" s="80"/>
      <c r="BI28" s="80"/>
      <c r="BJ28" s="80"/>
      <c r="BK28" s="80"/>
      <c r="BL28" s="80"/>
      <c r="BM28" s="80"/>
      <c r="BN28" s="80"/>
      <c r="BO28" s="80"/>
      <c r="BP28" s="80"/>
      <c r="BQ28" s="80"/>
      <c r="BR28" s="80"/>
      <c r="BS28" s="80"/>
      <c r="BT28" s="80"/>
      <c r="BU28" s="80"/>
      <c r="BV28" s="80"/>
      <c r="BW28" s="80"/>
      <c r="BX28" s="80"/>
      <c r="BY28" s="80"/>
      <c r="BZ28" s="80"/>
      <c r="CA28" s="80"/>
      <c r="CB28" s="80"/>
      <c r="CC28" s="80"/>
      <c r="CD28" s="80"/>
      <c r="CE28" s="80"/>
      <c r="CF28" s="80"/>
      <c r="CG28" s="80"/>
      <c r="CH28" s="80"/>
      <c r="CI28" s="80"/>
      <c r="CJ28" s="80"/>
      <c r="CK28" s="80"/>
      <c r="CL28" s="80"/>
      <c r="CM28" s="80"/>
      <c r="CN28" s="80"/>
      <c r="CO28" s="80"/>
      <c r="CP28" s="80"/>
      <c r="CQ28" s="80"/>
      <c r="CR28" s="80"/>
      <c r="CS28" s="109"/>
      <c r="CT28" s="109"/>
      <c r="CU28" s="227"/>
      <c r="CV28" s="227"/>
      <c r="CW28" s="227"/>
      <c r="CX28" s="227"/>
      <c r="CY28" s="227"/>
      <c r="CZ28" s="227"/>
      <c r="DA28" s="227"/>
      <c r="DB28" s="227"/>
      <c r="DC28" s="227"/>
      <c r="DD28" s="227"/>
      <c r="DE28" s="227"/>
      <c r="DF28" s="227"/>
      <c r="DG28" s="227"/>
      <c r="DH28" s="227"/>
      <c r="DI28" s="227"/>
      <c r="DJ28" s="227"/>
      <c r="DK28" s="227"/>
      <c r="DL28" s="227"/>
      <c r="DM28" s="227"/>
      <c r="DN28" s="227"/>
      <c r="DO28" s="227"/>
      <c r="DP28" s="227"/>
      <c r="DQ28" s="227"/>
      <c r="DR28" s="227"/>
      <c r="DS28" s="227"/>
      <c r="DT28" s="227"/>
      <c r="DU28" s="227"/>
      <c r="DV28" s="227"/>
      <c r="DW28" s="227"/>
      <c r="DX28" s="227"/>
      <c r="DY28" s="227"/>
      <c r="DZ28" s="227"/>
      <c r="EA28" s="227"/>
      <c r="EB28" s="227"/>
      <c r="EC28" s="227"/>
      <c r="ED28" s="227"/>
      <c r="EE28" s="227"/>
      <c r="EF28" s="227"/>
      <c r="EG28" s="227"/>
      <c r="EH28" s="227"/>
      <c r="EI28" s="227"/>
      <c r="EJ28" s="227"/>
      <c r="EK28" s="227"/>
      <c r="EL28" s="227"/>
      <c r="EM28" s="227"/>
      <c r="EN28" s="227"/>
      <c r="EO28" s="227"/>
      <c r="EP28" s="227"/>
      <c r="EQ28" s="227"/>
      <c r="ER28" s="227"/>
      <c r="ES28" s="227"/>
      <c r="ET28" s="227"/>
      <c r="EU28" s="227"/>
      <c r="EV28" s="227"/>
      <c r="EW28" s="227"/>
      <c r="EX28" s="227"/>
      <c r="EY28" s="227"/>
      <c r="EZ28" s="227"/>
      <c r="FA28" s="227"/>
      <c r="FB28" s="227"/>
      <c r="FC28" s="227"/>
      <c r="FD28" s="227"/>
      <c r="FE28" s="227"/>
      <c r="FF28" s="227"/>
      <c r="FG28" s="227"/>
      <c r="FH28" s="227"/>
      <c r="FI28" s="227"/>
      <c r="FJ28" s="227"/>
      <c r="FK28" s="227"/>
      <c r="FL28" s="227"/>
      <c r="FM28" s="227"/>
      <c r="FN28" s="227"/>
      <c r="FO28" s="227"/>
      <c r="FP28" s="227"/>
      <c r="FQ28" s="227"/>
      <c r="FR28" s="227"/>
      <c r="FS28" s="227"/>
      <c r="FT28" s="227"/>
      <c r="FU28" s="227"/>
      <c r="FV28" s="227"/>
      <c r="FW28" s="227"/>
      <c r="FX28" s="227"/>
      <c r="FY28" s="227"/>
      <c r="FZ28" s="227"/>
      <c r="GA28" s="227"/>
      <c r="GB28" s="227"/>
      <c r="GC28" s="227"/>
      <c r="GD28" s="227"/>
      <c r="GE28" s="227"/>
      <c r="GF28" s="227"/>
      <c r="GG28" s="227"/>
      <c r="GH28" s="227"/>
      <c r="GI28" s="227"/>
      <c r="GJ28" s="227"/>
      <c r="GK28" s="227"/>
      <c r="GL28" s="227"/>
      <c r="GM28" s="227"/>
      <c r="GN28" s="227"/>
      <c r="GO28" s="227"/>
      <c r="GP28" s="227"/>
      <c r="GQ28" s="227"/>
      <c r="GR28" s="227"/>
      <c r="GS28" s="227"/>
      <c r="GT28" s="227"/>
      <c r="GU28" s="227"/>
      <c r="GV28" s="227"/>
      <c r="GW28" s="227"/>
      <c r="GX28" s="227"/>
      <c r="GY28" s="227"/>
      <c r="GZ28" s="227"/>
      <c r="HA28" s="227"/>
      <c r="HB28" s="227"/>
      <c r="HC28" s="227"/>
      <c r="HD28" s="227"/>
      <c r="HE28" s="227"/>
      <c r="HF28" s="227"/>
      <c r="HG28" s="227"/>
      <c r="HH28" s="227"/>
      <c r="HI28" s="227"/>
      <c r="HJ28" s="227"/>
      <c r="HK28" s="227"/>
      <c r="HL28" s="227"/>
      <c r="HM28" s="227"/>
      <c r="HN28" s="227"/>
      <c r="HO28" s="227"/>
      <c r="HP28" s="227"/>
      <c r="HQ28" s="227"/>
      <c r="HR28" s="227"/>
      <c r="HS28" s="227"/>
      <c r="HT28" s="227"/>
      <c r="HU28" s="227"/>
      <c r="HV28" s="227"/>
      <c r="HW28" s="227"/>
      <c r="HX28" s="227"/>
      <c r="HY28" s="227"/>
      <c r="HZ28" s="227"/>
      <c r="IA28" s="227"/>
      <c r="IB28" s="227"/>
      <c r="IC28" s="227"/>
      <c r="ID28" s="227"/>
      <c r="IE28" s="227"/>
      <c r="IF28" s="227"/>
      <c r="IG28" s="227"/>
      <c r="IH28" s="227"/>
      <c r="II28" s="227"/>
      <c r="IJ28" s="227"/>
      <c r="IK28" s="227"/>
      <c r="IL28" s="227"/>
      <c r="IM28" s="227"/>
      <c r="IN28" s="227"/>
      <c r="IO28" s="227"/>
      <c r="IP28" s="227"/>
      <c r="IQ28" s="227"/>
      <c r="IR28" s="227"/>
      <c r="IS28" s="227"/>
      <c r="IT28" s="227"/>
      <c r="IU28" s="227"/>
      <c r="IV28" s="227"/>
    </row>
    <row r="29" spans="1:256" ht="15" customHeight="1">
      <c r="A29" s="82" t="s">
        <v>218</v>
      </c>
      <c r="B29" s="428" t="s">
        <v>13</v>
      </c>
      <c r="C29" s="428" t="s">
        <v>124</v>
      </c>
      <c r="D29" s="227"/>
      <c r="E29" s="80"/>
      <c r="F29" s="157"/>
      <c r="G29" s="80"/>
      <c r="H29" s="157"/>
      <c r="I29" s="227"/>
      <c r="J29" s="80"/>
      <c r="K29" s="80"/>
      <c r="L29" s="157"/>
      <c r="M29" s="157"/>
      <c r="N29" s="157"/>
      <c r="O29" s="157"/>
      <c r="P29" s="157"/>
      <c r="Q29" s="157"/>
      <c r="R29" s="80"/>
      <c r="S29" s="80"/>
      <c r="T29" s="80"/>
      <c r="U29" s="80"/>
      <c r="V29" s="80"/>
      <c r="W29" s="80"/>
      <c r="X29" s="80"/>
      <c r="Y29" s="80"/>
      <c r="Z29" s="80"/>
      <c r="AA29" s="80"/>
      <c r="AB29" s="80"/>
      <c r="AC29" s="80"/>
      <c r="AD29" s="80"/>
      <c r="AE29" s="80"/>
      <c r="AF29" s="80"/>
      <c r="AG29" s="80"/>
      <c r="AH29" s="80"/>
      <c r="AI29" s="80"/>
      <c r="AJ29" s="80"/>
      <c r="AK29" s="80"/>
      <c r="AL29" s="80"/>
      <c r="AM29" s="80"/>
      <c r="AN29" s="80"/>
      <c r="AO29" s="80"/>
      <c r="AP29" s="80"/>
      <c r="AQ29" s="80"/>
      <c r="AR29" s="80"/>
      <c r="AS29" s="80"/>
      <c r="AT29" s="80"/>
      <c r="AU29" s="80"/>
      <c r="AV29" s="80"/>
      <c r="AW29" s="80"/>
      <c r="AX29" s="80"/>
      <c r="AY29" s="80"/>
      <c r="AZ29" s="80"/>
      <c r="BA29" s="80"/>
      <c r="BB29" s="80"/>
      <c r="BC29" s="80"/>
      <c r="BD29" s="80"/>
      <c r="BE29" s="80"/>
      <c r="BF29" s="80"/>
      <c r="BG29" s="80"/>
      <c r="BH29" s="80"/>
      <c r="BI29" s="80"/>
      <c r="BJ29" s="80"/>
      <c r="BK29" s="80"/>
      <c r="BL29" s="80"/>
      <c r="BM29" s="80"/>
      <c r="BN29" s="80"/>
      <c r="BO29" s="80"/>
      <c r="BP29" s="80"/>
      <c r="BQ29" s="80"/>
      <c r="BR29" s="80"/>
      <c r="BS29" s="80"/>
      <c r="BT29" s="80"/>
      <c r="BU29" s="80"/>
      <c r="BV29" s="80"/>
      <c r="BW29" s="80"/>
      <c r="BX29" s="80"/>
      <c r="BY29" s="80"/>
      <c r="BZ29" s="80"/>
      <c r="CA29" s="80"/>
      <c r="CB29" s="80"/>
      <c r="CC29" s="80"/>
      <c r="CD29" s="80"/>
      <c r="CE29" s="80"/>
      <c r="CF29" s="80"/>
      <c r="CG29" s="80"/>
      <c r="CH29" s="80"/>
      <c r="CI29" s="80"/>
      <c r="CJ29" s="80"/>
      <c r="CK29" s="80"/>
      <c r="CL29" s="80"/>
      <c r="CM29" s="80"/>
      <c r="CN29" s="80"/>
      <c r="CO29" s="80"/>
      <c r="CP29" s="80"/>
      <c r="CQ29" s="80"/>
      <c r="CR29" s="80"/>
      <c r="CS29" s="109"/>
      <c r="CT29" s="109"/>
      <c r="CU29" s="227"/>
      <c r="CV29" s="227"/>
      <c r="CW29" s="227"/>
      <c r="CX29" s="227"/>
      <c r="CY29" s="227"/>
      <c r="CZ29" s="227"/>
      <c r="DA29" s="227"/>
      <c r="DB29" s="227"/>
      <c r="DC29" s="227"/>
      <c r="DD29" s="227"/>
      <c r="DE29" s="227"/>
      <c r="DF29" s="227"/>
      <c r="DG29" s="227"/>
      <c r="DH29" s="227"/>
      <c r="DI29" s="227"/>
      <c r="DJ29" s="227"/>
      <c r="DK29" s="227"/>
      <c r="DL29" s="227"/>
      <c r="DM29" s="227"/>
      <c r="DN29" s="227"/>
      <c r="DO29" s="227"/>
      <c r="DP29" s="227"/>
      <c r="DQ29" s="227"/>
      <c r="DR29" s="227"/>
      <c r="DS29" s="227"/>
      <c r="DT29" s="227"/>
      <c r="DU29" s="227"/>
      <c r="DV29" s="227"/>
      <c r="DW29" s="227"/>
      <c r="DX29" s="227"/>
      <c r="DY29" s="227"/>
      <c r="DZ29" s="227"/>
      <c r="EA29" s="227"/>
      <c r="EB29" s="227"/>
      <c r="EC29" s="227"/>
      <c r="ED29" s="227"/>
      <c r="EE29" s="227"/>
      <c r="EF29" s="227"/>
      <c r="EG29" s="227"/>
      <c r="EH29" s="227"/>
      <c r="EI29" s="227"/>
      <c r="EJ29" s="227"/>
      <c r="EK29" s="227"/>
      <c r="EL29" s="227"/>
      <c r="EM29" s="227"/>
      <c r="EN29" s="227"/>
      <c r="EO29" s="227"/>
      <c r="EP29" s="227"/>
      <c r="EQ29" s="227"/>
      <c r="ER29" s="227"/>
      <c r="ES29" s="227"/>
      <c r="ET29" s="227"/>
      <c r="EU29" s="227"/>
      <c r="EV29" s="227"/>
      <c r="EW29" s="227"/>
      <c r="EX29" s="227"/>
      <c r="EY29" s="227"/>
      <c r="EZ29" s="227"/>
      <c r="FA29" s="227"/>
      <c r="FB29" s="227"/>
      <c r="FC29" s="227"/>
      <c r="FD29" s="227"/>
      <c r="FE29" s="227"/>
      <c r="FF29" s="227"/>
      <c r="FG29" s="227"/>
      <c r="FH29" s="227"/>
      <c r="FI29" s="227"/>
      <c r="FJ29" s="227"/>
      <c r="FK29" s="227"/>
      <c r="FL29" s="227"/>
      <c r="FM29" s="227"/>
      <c r="FN29" s="227"/>
      <c r="FO29" s="227"/>
      <c r="FP29" s="227"/>
      <c r="FQ29" s="227"/>
      <c r="FR29" s="227"/>
      <c r="FS29" s="227"/>
      <c r="FT29" s="227"/>
      <c r="FU29" s="227"/>
      <c r="FV29" s="227"/>
      <c r="FW29" s="227"/>
      <c r="FX29" s="227"/>
      <c r="FY29" s="227"/>
      <c r="FZ29" s="227"/>
      <c r="GA29" s="227"/>
      <c r="GB29" s="227"/>
      <c r="GC29" s="227"/>
      <c r="GD29" s="227"/>
      <c r="GE29" s="227"/>
      <c r="GF29" s="227"/>
      <c r="GG29" s="227"/>
      <c r="GH29" s="227"/>
      <c r="GI29" s="227"/>
      <c r="GJ29" s="227"/>
      <c r="GK29" s="227"/>
      <c r="GL29" s="227"/>
      <c r="GM29" s="227"/>
      <c r="GN29" s="227"/>
      <c r="GO29" s="227"/>
      <c r="GP29" s="227"/>
      <c r="GQ29" s="227"/>
      <c r="GR29" s="227"/>
      <c r="GS29" s="227"/>
      <c r="GT29" s="227"/>
      <c r="GU29" s="227"/>
      <c r="GV29" s="227"/>
      <c r="GW29" s="227"/>
      <c r="GX29" s="227"/>
      <c r="GY29" s="227"/>
      <c r="GZ29" s="227"/>
      <c r="HA29" s="227"/>
      <c r="HB29" s="227"/>
      <c r="HC29" s="227"/>
      <c r="HD29" s="227"/>
      <c r="HE29" s="227"/>
      <c r="HF29" s="227"/>
      <c r="HG29" s="227"/>
      <c r="HH29" s="227"/>
      <c r="HI29" s="227"/>
      <c r="HJ29" s="227"/>
      <c r="HK29" s="227"/>
      <c r="HL29" s="227"/>
      <c r="HM29" s="227"/>
      <c r="HN29" s="227"/>
      <c r="HO29" s="227"/>
      <c r="HP29" s="227"/>
      <c r="HQ29" s="227"/>
      <c r="HR29" s="227"/>
      <c r="HS29" s="227"/>
      <c r="HT29" s="227"/>
      <c r="HU29" s="227"/>
      <c r="HV29" s="227"/>
      <c r="HW29" s="227"/>
      <c r="HX29" s="227"/>
      <c r="HY29" s="227"/>
      <c r="HZ29" s="227"/>
      <c r="IA29" s="227"/>
      <c r="IB29" s="227"/>
      <c r="IC29" s="227"/>
      <c r="ID29" s="227"/>
      <c r="IE29" s="227"/>
      <c r="IF29" s="227"/>
      <c r="IG29" s="227"/>
      <c r="IH29" s="227"/>
      <c r="II29" s="227"/>
      <c r="IJ29" s="227"/>
      <c r="IK29" s="227"/>
      <c r="IL29" s="227"/>
      <c r="IM29" s="227"/>
      <c r="IN29" s="227"/>
      <c r="IO29" s="227"/>
      <c r="IP29" s="227"/>
      <c r="IQ29" s="227"/>
      <c r="IR29" s="227"/>
      <c r="IS29" s="227"/>
      <c r="IT29" s="227"/>
      <c r="IU29" s="227"/>
      <c r="IV29" s="227"/>
    </row>
    <row r="30" spans="1:256" ht="15" customHeight="1">
      <c r="A30" s="82" t="s">
        <v>218</v>
      </c>
      <c r="B30" s="428" t="s">
        <v>9</v>
      </c>
      <c r="C30" s="428" t="s">
        <v>125</v>
      </c>
      <c r="D30" s="227"/>
      <c r="E30" s="80"/>
      <c r="F30" s="157"/>
      <c r="G30" s="80"/>
      <c r="H30" s="157"/>
      <c r="I30" s="157"/>
      <c r="J30" s="80"/>
      <c r="K30" s="80"/>
      <c r="L30" s="157"/>
      <c r="M30" s="157"/>
      <c r="N30" s="157"/>
      <c r="O30" s="157"/>
      <c r="P30" s="157"/>
      <c r="Q30" s="157"/>
      <c r="R30" s="157"/>
      <c r="S30" s="80"/>
      <c r="T30" s="80"/>
      <c r="U30" s="80"/>
      <c r="V30" s="80"/>
      <c r="W30" s="80"/>
      <c r="X30" s="80"/>
      <c r="Y30" s="80"/>
      <c r="Z30" s="80"/>
      <c r="AA30" s="80"/>
      <c r="AB30" s="80"/>
      <c r="AC30" s="80"/>
      <c r="AD30" s="80"/>
      <c r="AE30" s="80"/>
      <c r="AF30" s="80"/>
      <c r="AG30" s="80"/>
      <c r="AH30" s="80"/>
      <c r="AI30" s="80"/>
      <c r="AJ30" s="80"/>
      <c r="AK30" s="80"/>
      <c r="AL30" s="80"/>
      <c r="AM30" s="80"/>
      <c r="AN30" s="80"/>
      <c r="AO30" s="80"/>
      <c r="AP30" s="80"/>
      <c r="AQ30" s="80"/>
      <c r="AR30" s="80"/>
      <c r="AS30" s="80"/>
      <c r="AT30" s="80"/>
      <c r="AU30" s="80"/>
      <c r="AV30" s="80"/>
      <c r="AW30" s="80"/>
      <c r="AX30" s="80"/>
      <c r="AY30" s="80"/>
      <c r="AZ30" s="80"/>
      <c r="BA30" s="80"/>
      <c r="BB30" s="80"/>
      <c r="BC30" s="80"/>
      <c r="BD30" s="80"/>
      <c r="BE30" s="80"/>
      <c r="BF30" s="80"/>
      <c r="BG30" s="80"/>
      <c r="BH30" s="80"/>
      <c r="BI30" s="80"/>
      <c r="BJ30" s="80"/>
      <c r="BK30" s="80"/>
      <c r="BL30" s="80"/>
      <c r="BM30" s="80"/>
      <c r="BN30" s="80"/>
      <c r="BO30" s="80"/>
      <c r="BP30" s="80"/>
      <c r="BQ30" s="80"/>
      <c r="BR30" s="80"/>
      <c r="BS30" s="80"/>
      <c r="BT30" s="80"/>
      <c r="BU30" s="80"/>
      <c r="BV30" s="80"/>
      <c r="BW30" s="80"/>
      <c r="BX30" s="80"/>
      <c r="BY30" s="80"/>
      <c r="BZ30" s="80"/>
      <c r="CA30" s="80"/>
      <c r="CB30" s="80"/>
      <c r="CC30" s="80"/>
      <c r="CD30" s="80"/>
      <c r="CE30" s="80"/>
      <c r="CF30" s="80"/>
      <c r="CG30" s="80"/>
      <c r="CH30" s="80"/>
      <c r="CI30" s="80"/>
      <c r="CJ30" s="80"/>
      <c r="CK30" s="80"/>
      <c r="CL30" s="80"/>
      <c r="CM30" s="80"/>
      <c r="CN30" s="80"/>
      <c r="CO30" s="80"/>
      <c r="CP30" s="80"/>
      <c r="CQ30" s="80"/>
      <c r="CR30" s="80"/>
      <c r="CS30" s="109"/>
      <c r="CT30" s="109"/>
      <c r="CU30" s="227"/>
      <c r="CV30" s="227"/>
      <c r="CW30" s="227"/>
      <c r="CX30" s="227"/>
      <c r="CY30" s="227"/>
      <c r="CZ30" s="227"/>
      <c r="DA30" s="227"/>
      <c r="DB30" s="227"/>
      <c r="DC30" s="227"/>
      <c r="DD30" s="227"/>
      <c r="DE30" s="227"/>
      <c r="DF30" s="227"/>
      <c r="DG30" s="227"/>
      <c r="DH30" s="227"/>
      <c r="DI30" s="227"/>
      <c r="DJ30" s="227"/>
      <c r="DK30" s="227"/>
      <c r="DL30" s="227"/>
      <c r="DM30" s="227"/>
      <c r="DN30" s="227"/>
      <c r="DO30" s="227"/>
      <c r="DP30" s="227"/>
      <c r="DQ30" s="227"/>
      <c r="DR30" s="227"/>
      <c r="DS30" s="227"/>
      <c r="DT30" s="227"/>
      <c r="DU30" s="227"/>
      <c r="DV30" s="227"/>
      <c r="DW30" s="227"/>
      <c r="DX30" s="227"/>
      <c r="DY30" s="227"/>
      <c r="DZ30" s="227"/>
      <c r="EA30" s="227"/>
      <c r="EB30" s="227"/>
      <c r="EC30" s="227"/>
      <c r="ED30" s="227"/>
      <c r="EE30" s="227"/>
      <c r="EF30" s="227"/>
      <c r="EG30" s="227"/>
      <c r="EH30" s="227"/>
      <c r="EI30" s="227"/>
      <c r="EJ30" s="227"/>
      <c r="EK30" s="227"/>
      <c r="EL30" s="227"/>
      <c r="EM30" s="227"/>
      <c r="EN30" s="227"/>
      <c r="EO30" s="227"/>
      <c r="EP30" s="227"/>
      <c r="EQ30" s="227"/>
      <c r="ER30" s="227"/>
      <c r="ES30" s="227"/>
      <c r="ET30" s="227"/>
      <c r="EU30" s="227"/>
      <c r="EV30" s="227"/>
      <c r="EW30" s="227"/>
      <c r="EX30" s="227"/>
      <c r="EY30" s="227"/>
      <c r="EZ30" s="227"/>
      <c r="FA30" s="227"/>
      <c r="FB30" s="227"/>
      <c r="FC30" s="227"/>
      <c r="FD30" s="227"/>
      <c r="FE30" s="227"/>
      <c r="FF30" s="227"/>
      <c r="FG30" s="227"/>
      <c r="FH30" s="227"/>
      <c r="FI30" s="227"/>
      <c r="FJ30" s="227"/>
      <c r="FK30" s="227"/>
      <c r="FL30" s="227"/>
      <c r="FM30" s="227"/>
      <c r="FN30" s="227"/>
      <c r="FO30" s="227"/>
      <c r="FP30" s="227"/>
      <c r="FQ30" s="227"/>
      <c r="FR30" s="227"/>
      <c r="FS30" s="227"/>
      <c r="FT30" s="227"/>
      <c r="FU30" s="227"/>
      <c r="FV30" s="227"/>
      <c r="FW30" s="227"/>
      <c r="FX30" s="227"/>
      <c r="FY30" s="227"/>
      <c r="FZ30" s="227"/>
      <c r="GA30" s="227"/>
      <c r="GB30" s="227"/>
      <c r="GC30" s="227"/>
      <c r="GD30" s="227"/>
      <c r="GE30" s="227"/>
      <c r="GF30" s="227"/>
      <c r="GG30" s="227"/>
      <c r="GH30" s="227"/>
      <c r="GI30" s="227"/>
      <c r="GJ30" s="227"/>
      <c r="GK30" s="227"/>
      <c r="GL30" s="227"/>
      <c r="GM30" s="227"/>
      <c r="GN30" s="227"/>
      <c r="GO30" s="227"/>
      <c r="GP30" s="227"/>
      <c r="GQ30" s="227"/>
      <c r="GR30" s="227"/>
      <c r="GS30" s="227"/>
      <c r="GT30" s="227"/>
      <c r="GU30" s="227"/>
      <c r="GV30" s="227"/>
      <c r="GW30" s="227"/>
      <c r="GX30" s="227"/>
      <c r="GY30" s="227"/>
      <c r="GZ30" s="227"/>
      <c r="HA30" s="227"/>
      <c r="HB30" s="227"/>
      <c r="HC30" s="227"/>
      <c r="HD30" s="227"/>
      <c r="HE30" s="227"/>
      <c r="HF30" s="227"/>
      <c r="HG30" s="227"/>
      <c r="HH30" s="227"/>
      <c r="HI30" s="227"/>
      <c r="HJ30" s="227"/>
      <c r="HK30" s="227"/>
      <c r="HL30" s="227"/>
      <c r="HM30" s="227"/>
      <c r="HN30" s="227"/>
      <c r="HO30" s="227"/>
      <c r="HP30" s="227"/>
      <c r="HQ30" s="227"/>
      <c r="HR30" s="227"/>
      <c r="HS30" s="227"/>
      <c r="HT30" s="227"/>
      <c r="HU30" s="227"/>
      <c r="HV30" s="227"/>
      <c r="HW30" s="227"/>
      <c r="HX30" s="227"/>
      <c r="HY30" s="227"/>
      <c r="HZ30" s="227"/>
      <c r="IA30" s="227"/>
      <c r="IB30" s="227"/>
      <c r="IC30" s="227"/>
      <c r="ID30" s="227"/>
      <c r="IE30" s="227"/>
      <c r="IF30" s="227"/>
      <c r="IG30" s="227"/>
      <c r="IH30" s="227"/>
      <c r="II30" s="227"/>
      <c r="IJ30" s="227"/>
      <c r="IK30" s="227"/>
      <c r="IL30" s="227"/>
      <c r="IM30" s="227"/>
      <c r="IN30" s="227"/>
      <c r="IO30" s="227"/>
      <c r="IP30" s="227"/>
      <c r="IQ30" s="227"/>
      <c r="IR30" s="227"/>
      <c r="IS30" s="227"/>
      <c r="IT30" s="227"/>
      <c r="IU30" s="227"/>
      <c r="IV30" s="227"/>
    </row>
    <row r="31" spans="1:256">
      <c r="A31" s="82" t="s">
        <v>218</v>
      </c>
      <c r="B31" s="284" t="s">
        <v>12</v>
      </c>
      <c r="C31" s="284" t="s">
        <v>126</v>
      </c>
      <c r="D31" s="157"/>
      <c r="E31" s="227"/>
      <c r="F31" s="157"/>
      <c r="G31" s="227"/>
      <c r="H31" s="157"/>
      <c r="I31" s="80">
        <v>1633236.25</v>
      </c>
      <c r="J31" s="109"/>
      <c r="K31" s="227"/>
      <c r="L31" s="157"/>
      <c r="M31" s="227"/>
      <c r="N31" s="227"/>
      <c r="O31" s="227"/>
      <c r="P31" s="227"/>
      <c r="Q31" s="227"/>
      <c r="R31" s="227"/>
      <c r="S31" s="227"/>
      <c r="T31" s="227"/>
      <c r="U31" s="227"/>
      <c r="V31" s="227"/>
      <c r="W31" s="227"/>
      <c r="X31" s="227"/>
      <c r="Y31" s="227"/>
      <c r="Z31" s="227"/>
      <c r="AA31" s="227"/>
      <c r="AB31" s="227"/>
      <c r="AC31" s="227"/>
      <c r="AD31" s="227"/>
      <c r="AE31" s="227"/>
      <c r="AF31" s="227"/>
      <c r="AG31" s="227"/>
      <c r="AH31" s="227"/>
      <c r="AI31" s="227"/>
      <c r="AJ31" s="227"/>
      <c r="AK31" s="227"/>
      <c r="AL31" s="227"/>
      <c r="AM31" s="227"/>
      <c r="AN31" s="227"/>
      <c r="AO31" s="227"/>
      <c r="AP31" s="227"/>
      <c r="AQ31" s="227"/>
      <c r="AR31" s="227"/>
      <c r="AS31" s="227"/>
      <c r="AT31" s="227"/>
      <c r="AU31" s="227"/>
      <c r="AV31" s="227"/>
      <c r="AW31" s="227"/>
      <c r="AX31" s="227"/>
      <c r="AY31" s="227"/>
      <c r="AZ31" s="227"/>
      <c r="BA31" s="227"/>
      <c r="BB31" s="227"/>
      <c r="BC31" s="227"/>
      <c r="BD31" s="227"/>
      <c r="BE31" s="227"/>
      <c r="BF31" s="227"/>
      <c r="BG31" s="227"/>
      <c r="BH31" s="227"/>
      <c r="BI31" s="227"/>
      <c r="BJ31" s="227"/>
      <c r="BK31" s="227"/>
      <c r="BL31" s="227"/>
      <c r="BM31" s="227"/>
      <c r="BN31" s="227"/>
      <c r="BO31" s="227"/>
      <c r="BP31" s="227"/>
      <c r="BQ31" s="227"/>
      <c r="BR31" s="227"/>
      <c r="BS31" s="227"/>
      <c r="BT31" s="227"/>
      <c r="BU31" s="227"/>
      <c r="BV31" s="227"/>
      <c r="BW31" s="227"/>
      <c r="BX31" s="227"/>
      <c r="BY31" s="227"/>
      <c r="BZ31" s="227"/>
      <c r="CA31" s="227"/>
      <c r="CB31" s="227"/>
      <c r="CC31" s="109"/>
      <c r="CD31" s="109"/>
      <c r="CE31" s="109"/>
      <c r="CF31" s="109"/>
      <c r="CG31" s="109"/>
      <c r="CH31" s="109"/>
      <c r="CI31" s="109"/>
      <c r="CJ31" s="109"/>
      <c r="CK31" s="109"/>
      <c r="CL31" s="109"/>
      <c r="CM31" s="109"/>
      <c r="CN31" s="109"/>
      <c r="CO31" s="109"/>
      <c r="CP31" s="109"/>
      <c r="CQ31" s="109"/>
      <c r="CR31" s="109"/>
      <c r="CS31" s="109"/>
      <c r="CT31" s="109"/>
      <c r="CU31" s="227"/>
      <c r="CV31" s="227"/>
      <c r="CW31" s="227"/>
      <c r="CX31" s="227"/>
      <c r="CY31" s="227"/>
      <c r="CZ31" s="227"/>
      <c r="DA31" s="227"/>
      <c r="DB31" s="227"/>
      <c r="DC31" s="227"/>
      <c r="DD31" s="227"/>
      <c r="DE31" s="227"/>
      <c r="DF31" s="227"/>
      <c r="DG31" s="227"/>
      <c r="DH31" s="227"/>
      <c r="DI31" s="227"/>
      <c r="DJ31" s="227"/>
      <c r="DK31" s="227"/>
      <c r="DL31" s="227"/>
      <c r="DM31" s="227"/>
      <c r="DN31" s="227"/>
      <c r="DO31" s="227"/>
      <c r="DP31" s="227"/>
      <c r="DQ31" s="227"/>
      <c r="DR31" s="227"/>
      <c r="DS31" s="227"/>
      <c r="DT31" s="227"/>
      <c r="DU31" s="227"/>
      <c r="DV31" s="227"/>
      <c r="DW31" s="227"/>
      <c r="DX31" s="227"/>
      <c r="DY31" s="227"/>
      <c r="DZ31" s="227"/>
      <c r="EA31" s="227"/>
      <c r="EB31" s="227"/>
      <c r="EC31" s="227"/>
      <c r="ED31" s="227"/>
      <c r="EE31" s="227"/>
      <c r="EF31" s="227"/>
      <c r="EG31" s="227"/>
      <c r="EH31" s="227"/>
      <c r="EI31" s="227"/>
      <c r="EJ31" s="227"/>
      <c r="EK31" s="227"/>
      <c r="EL31" s="227"/>
      <c r="EM31" s="227"/>
      <c r="EN31" s="227"/>
      <c r="EO31" s="227"/>
      <c r="EP31" s="227"/>
      <c r="EQ31" s="227"/>
      <c r="ER31" s="227"/>
      <c r="ES31" s="227"/>
      <c r="ET31" s="227"/>
      <c r="EU31" s="227"/>
      <c r="EV31" s="227"/>
      <c r="EW31" s="227"/>
      <c r="EX31" s="227"/>
      <c r="EY31" s="227"/>
      <c r="EZ31" s="227"/>
      <c r="FA31" s="227"/>
      <c r="FB31" s="227"/>
      <c r="FC31" s="227"/>
      <c r="FD31" s="227"/>
      <c r="FE31" s="227"/>
      <c r="FF31" s="227"/>
      <c r="FG31" s="227"/>
      <c r="FH31" s="227"/>
      <c r="FI31" s="227"/>
      <c r="FJ31" s="227"/>
      <c r="FK31" s="227"/>
      <c r="FL31" s="227"/>
      <c r="FM31" s="227"/>
      <c r="FN31" s="227"/>
      <c r="FO31" s="227"/>
      <c r="FP31" s="227"/>
      <c r="FQ31" s="227"/>
      <c r="FR31" s="227"/>
      <c r="FS31" s="227"/>
      <c r="FT31" s="227"/>
      <c r="FU31" s="227"/>
      <c r="FV31" s="227"/>
      <c r="FW31" s="227"/>
      <c r="FX31" s="227"/>
      <c r="FY31" s="227"/>
      <c r="FZ31" s="227"/>
      <c r="GA31" s="227"/>
      <c r="GB31" s="227"/>
      <c r="GC31" s="227"/>
      <c r="GD31" s="227"/>
      <c r="GE31" s="227"/>
      <c r="GF31" s="227"/>
      <c r="GG31" s="227"/>
      <c r="GH31" s="227"/>
      <c r="GI31" s="227"/>
      <c r="GJ31" s="227"/>
      <c r="GK31" s="227"/>
      <c r="GL31" s="227"/>
      <c r="GM31" s="227"/>
      <c r="GN31" s="227"/>
      <c r="GO31" s="227"/>
      <c r="GP31" s="227"/>
      <c r="GQ31" s="227"/>
      <c r="GR31" s="227"/>
      <c r="GS31" s="227"/>
      <c r="GT31" s="227"/>
      <c r="GU31" s="227"/>
      <c r="GV31" s="227"/>
      <c r="GW31" s="227"/>
      <c r="GX31" s="227"/>
      <c r="GY31" s="227"/>
      <c r="GZ31" s="227"/>
      <c r="HA31" s="227"/>
      <c r="HB31" s="227"/>
      <c r="HC31" s="227"/>
      <c r="HD31" s="227"/>
      <c r="HE31" s="227"/>
      <c r="HF31" s="227"/>
      <c r="HG31" s="227"/>
      <c r="HH31" s="227"/>
      <c r="HI31" s="227"/>
      <c r="HJ31" s="227"/>
      <c r="HK31" s="227"/>
      <c r="HL31" s="227"/>
      <c r="HM31" s="227"/>
      <c r="HN31" s="227"/>
      <c r="HO31" s="227"/>
      <c r="HP31" s="227"/>
      <c r="HQ31" s="227"/>
      <c r="HR31" s="227"/>
      <c r="HS31" s="227"/>
      <c r="HT31" s="227"/>
      <c r="HU31" s="227"/>
      <c r="HV31" s="227"/>
      <c r="HW31" s="227"/>
      <c r="HX31" s="227"/>
      <c r="HY31" s="227"/>
      <c r="HZ31" s="227"/>
      <c r="IA31" s="227"/>
      <c r="IB31" s="227"/>
      <c r="IC31" s="227"/>
      <c r="ID31" s="227"/>
      <c r="IE31" s="227"/>
      <c r="IF31" s="227"/>
      <c r="IG31" s="227"/>
      <c r="IH31" s="227"/>
      <c r="II31" s="227"/>
      <c r="IJ31" s="227"/>
      <c r="IK31" s="227"/>
      <c r="IL31" s="227"/>
      <c r="IM31" s="227"/>
      <c r="IN31" s="227"/>
      <c r="IO31" s="227"/>
      <c r="IP31" s="227"/>
      <c r="IQ31" s="227"/>
      <c r="IR31" s="227"/>
      <c r="IS31" s="227"/>
      <c r="IT31" s="227"/>
      <c r="IU31" s="227"/>
      <c r="IV31" s="227"/>
    </row>
    <row r="32" spans="1:256">
      <c r="A32" s="82" t="s">
        <v>218</v>
      </c>
      <c r="B32" s="284" t="s">
        <v>98</v>
      </c>
      <c r="C32" s="284" t="s">
        <v>127</v>
      </c>
      <c r="D32" s="157"/>
      <c r="E32" s="227"/>
      <c r="F32" s="157"/>
      <c r="G32" s="227"/>
      <c r="H32" s="157"/>
      <c r="I32" s="109"/>
      <c r="J32" s="109"/>
      <c r="K32" s="227"/>
      <c r="L32" s="157"/>
      <c r="M32" s="227"/>
      <c r="N32" s="227"/>
      <c r="O32" s="227"/>
      <c r="P32" s="227"/>
      <c r="Q32" s="227"/>
      <c r="R32" s="227"/>
      <c r="S32" s="227"/>
      <c r="T32" s="227"/>
      <c r="U32" s="227"/>
      <c r="V32" s="227"/>
      <c r="W32" s="227"/>
      <c r="X32" s="227"/>
      <c r="Y32" s="227"/>
      <c r="Z32" s="227"/>
      <c r="AA32" s="227"/>
      <c r="AB32" s="227"/>
      <c r="AC32" s="227"/>
      <c r="AD32" s="227"/>
      <c r="AE32" s="227"/>
      <c r="AF32" s="227"/>
      <c r="AG32" s="227"/>
      <c r="AH32" s="227"/>
      <c r="AI32" s="227"/>
      <c r="AJ32" s="227"/>
      <c r="AK32" s="227"/>
      <c r="AL32" s="227"/>
      <c r="AM32" s="227"/>
      <c r="AN32" s="227"/>
      <c r="AO32" s="227"/>
      <c r="AP32" s="227"/>
      <c r="AQ32" s="227"/>
      <c r="AR32" s="227"/>
      <c r="AS32" s="227"/>
      <c r="AT32" s="227"/>
      <c r="AU32" s="227"/>
      <c r="AV32" s="227"/>
      <c r="AW32" s="227"/>
      <c r="AX32" s="227"/>
      <c r="AY32" s="227"/>
      <c r="AZ32" s="227"/>
      <c r="BA32" s="227"/>
      <c r="BB32" s="227"/>
      <c r="BC32" s="227"/>
      <c r="BD32" s="227"/>
      <c r="BE32" s="227"/>
      <c r="BF32" s="227"/>
      <c r="BG32" s="227"/>
      <c r="BH32" s="227"/>
      <c r="BI32" s="227"/>
      <c r="BJ32" s="227"/>
      <c r="BK32" s="227"/>
      <c r="BL32" s="227"/>
      <c r="BM32" s="227"/>
      <c r="BN32" s="227"/>
      <c r="BO32" s="227"/>
      <c r="BP32" s="227"/>
      <c r="BQ32" s="227"/>
      <c r="BR32" s="227"/>
      <c r="BS32" s="227"/>
      <c r="BT32" s="227"/>
      <c r="BU32" s="227"/>
      <c r="BV32" s="227"/>
      <c r="BW32" s="227"/>
      <c r="BX32" s="227"/>
      <c r="BY32" s="227"/>
      <c r="BZ32" s="227"/>
      <c r="CA32" s="227"/>
      <c r="CB32" s="227"/>
      <c r="CC32" s="109"/>
      <c r="CD32" s="109"/>
      <c r="CE32" s="109"/>
      <c r="CF32" s="109"/>
      <c r="CG32" s="109"/>
      <c r="CH32" s="109"/>
      <c r="CI32" s="109"/>
      <c r="CJ32" s="109"/>
      <c r="CK32" s="109"/>
      <c r="CL32" s="109"/>
      <c r="CM32" s="109"/>
      <c r="CN32" s="109"/>
      <c r="CO32" s="109"/>
      <c r="CP32" s="109"/>
      <c r="CQ32" s="109"/>
      <c r="CR32" s="109"/>
      <c r="CS32" s="109"/>
      <c r="CT32" s="109"/>
      <c r="CU32" s="227"/>
      <c r="CV32" s="227"/>
      <c r="CW32" s="227"/>
      <c r="CX32" s="227"/>
      <c r="CY32" s="227"/>
      <c r="CZ32" s="227"/>
      <c r="DA32" s="227"/>
      <c r="DB32" s="227"/>
      <c r="DC32" s="227"/>
      <c r="DD32" s="227"/>
      <c r="DE32" s="227"/>
      <c r="DF32" s="227"/>
      <c r="DG32" s="227"/>
      <c r="DH32" s="227"/>
      <c r="DI32" s="227"/>
      <c r="DJ32" s="227"/>
      <c r="DK32" s="227"/>
      <c r="DL32" s="227"/>
      <c r="DM32" s="227"/>
      <c r="DN32" s="227"/>
      <c r="DO32" s="227"/>
      <c r="DP32" s="227"/>
      <c r="DQ32" s="227"/>
      <c r="DR32" s="227"/>
      <c r="DS32" s="227"/>
      <c r="DT32" s="227"/>
      <c r="DU32" s="227"/>
      <c r="DV32" s="227"/>
      <c r="DW32" s="227"/>
      <c r="DX32" s="227"/>
      <c r="DY32" s="227"/>
      <c r="DZ32" s="227"/>
      <c r="EA32" s="227"/>
      <c r="EB32" s="227"/>
      <c r="EC32" s="227"/>
      <c r="ED32" s="227"/>
      <c r="EE32" s="227"/>
      <c r="EF32" s="227"/>
      <c r="EG32" s="227"/>
      <c r="EH32" s="227"/>
      <c r="EI32" s="227"/>
      <c r="EJ32" s="227"/>
      <c r="EK32" s="227"/>
      <c r="EL32" s="227"/>
      <c r="EM32" s="227"/>
      <c r="EN32" s="227"/>
      <c r="EO32" s="227"/>
      <c r="EP32" s="227"/>
      <c r="EQ32" s="227"/>
      <c r="ER32" s="227"/>
      <c r="ES32" s="227"/>
      <c r="ET32" s="227"/>
      <c r="EU32" s="227"/>
      <c r="EV32" s="227"/>
      <c r="EW32" s="227"/>
      <c r="EX32" s="227"/>
      <c r="EY32" s="227"/>
      <c r="EZ32" s="227"/>
      <c r="FA32" s="227"/>
      <c r="FB32" s="227"/>
      <c r="FC32" s="227"/>
      <c r="FD32" s="227"/>
      <c r="FE32" s="227"/>
      <c r="FF32" s="227"/>
      <c r="FG32" s="227"/>
      <c r="FH32" s="227"/>
      <c r="FI32" s="227"/>
      <c r="FJ32" s="227"/>
      <c r="FK32" s="227"/>
      <c r="FL32" s="227"/>
      <c r="FM32" s="227"/>
      <c r="FN32" s="227"/>
      <c r="FO32" s="227"/>
      <c r="FP32" s="227"/>
      <c r="FQ32" s="227"/>
      <c r="FR32" s="227"/>
      <c r="FS32" s="227"/>
      <c r="FT32" s="227"/>
      <c r="FU32" s="227"/>
      <c r="FV32" s="227"/>
      <c r="FW32" s="227"/>
      <c r="FX32" s="227"/>
      <c r="FY32" s="227"/>
      <c r="FZ32" s="227"/>
      <c r="GA32" s="227"/>
      <c r="GB32" s="227"/>
      <c r="GC32" s="227"/>
      <c r="GD32" s="227"/>
      <c r="GE32" s="227"/>
      <c r="GF32" s="227"/>
      <c r="GG32" s="227"/>
      <c r="GH32" s="227"/>
      <c r="GI32" s="227"/>
      <c r="GJ32" s="227"/>
      <c r="GK32" s="227"/>
      <c r="GL32" s="227"/>
      <c r="GM32" s="227"/>
      <c r="GN32" s="227"/>
      <c r="GO32" s="227"/>
      <c r="GP32" s="227"/>
      <c r="GQ32" s="227"/>
      <c r="GR32" s="227"/>
      <c r="GS32" s="227"/>
      <c r="GT32" s="227"/>
      <c r="GU32" s="227"/>
      <c r="GV32" s="227"/>
      <c r="GW32" s="227"/>
      <c r="GX32" s="227"/>
      <c r="GY32" s="227"/>
      <c r="GZ32" s="227"/>
      <c r="HA32" s="227"/>
      <c r="HB32" s="227"/>
      <c r="HC32" s="227"/>
      <c r="HD32" s="227"/>
      <c r="HE32" s="227"/>
      <c r="HF32" s="227"/>
      <c r="HG32" s="227"/>
      <c r="HH32" s="227"/>
      <c r="HI32" s="227"/>
      <c r="HJ32" s="227"/>
      <c r="HK32" s="227"/>
      <c r="HL32" s="227"/>
      <c r="HM32" s="227"/>
      <c r="HN32" s="227"/>
      <c r="HO32" s="227"/>
      <c r="HP32" s="227"/>
      <c r="HQ32" s="227"/>
      <c r="HR32" s="227"/>
      <c r="HS32" s="227"/>
      <c r="HT32" s="227"/>
      <c r="HU32" s="227"/>
      <c r="HV32" s="227"/>
      <c r="HW32" s="227"/>
      <c r="HX32" s="227"/>
      <c r="HY32" s="227"/>
      <c r="HZ32" s="227"/>
      <c r="IA32" s="227"/>
      <c r="IB32" s="227"/>
      <c r="IC32" s="227"/>
      <c r="ID32" s="227"/>
      <c r="IE32" s="227"/>
      <c r="IF32" s="227"/>
      <c r="IG32" s="227"/>
      <c r="IH32" s="227"/>
      <c r="II32" s="227"/>
      <c r="IJ32" s="227"/>
      <c r="IK32" s="227"/>
      <c r="IL32" s="227"/>
      <c r="IM32" s="227"/>
      <c r="IN32" s="227"/>
      <c r="IO32" s="227"/>
      <c r="IP32" s="227"/>
      <c r="IQ32" s="227"/>
      <c r="IR32" s="227"/>
      <c r="IS32" s="227"/>
      <c r="IT32" s="227"/>
      <c r="IU32" s="227"/>
      <c r="IV32" s="227"/>
    </row>
    <row r="33" spans="1:256" s="4" customFormat="1" ht="15" customHeight="1">
      <c r="A33" s="82" t="s">
        <v>218</v>
      </c>
      <c r="B33" s="284"/>
      <c r="C33" s="284" t="s">
        <v>128</v>
      </c>
      <c r="D33" s="157"/>
      <c r="E33" s="109"/>
      <c r="F33" s="157"/>
      <c r="G33" s="109"/>
      <c r="H33" s="157"/>
      <c r="I33" s="109"/>
      <c r="J33" s="109"/>
      <c r="K33" s="109"/>
      <c r="L33" s="157"/>
      <c r="M33" s="109"/>
      <c r="N33" s="109"/>
      <c r="O33" s="109"/>
      <c r="P33" s="109"/>
      <c r="Q33" s="109"/>
      <c r="R33" s="109"/>
      <c r="S33" s="157"/>
      <c r="T33" s="109"/>
      <c r="U33" s="109"/>
      <c r="V33" s="109"/>
      <c r="W33" s="109"/>
      <c r="X33" s="109"/>
      <c r="Y33" s="109"/>
      <c r="Z33" s="109"/>
      <c r="AA33" s="109"/>
      <c r="AB33" s="109"/>
      <c r="AC33" s="109"/>
      <c r="AD33" s="109"/>
      <c r="AE33" s="109"/>
      <c r="AF33" s="109"/>
      <c r="AG33" s="109"/>
      <c r="AH33" s="109"/>
      <c r="AI33" s="109"/>
      <c r="AJ33" s="109"/>
      <c r="AK33" s="157"/>
      <c r="AL33" s="109"/>
      <c r="AM33" s="109"/>
      <c r="AN33" s="109"/>
      <c r="AO33" s="109"/>
      <c r="AP33" s="109"/>
      <c r="AQ33" s="109"/>
      <c r="AR33" s="109"/>
      <c r="AS33" s="109"/>
      <c r="AT33" s="109"/>
      <c r="AU33" s="109"/>
      <c r="AV33" s="109"/>
      <c r="AW33" s="109"/>
      <c r="AX33" s="109"/>
      <c r="AY33" s="109"/>
      <c r="AZ33" s="109"/>
      <c r="BA33" s="109"/>
      <c r="BB33" s="109"/>
      <c r="BC33" s="109"/>
      <c r="BD33" s="109"/>
      <c r="BE33" s="109"/>
      <c r="BF33" s="109"/>
      <c r="BG33" s="109"/>
      <c r="BH33" s="109"/>
      <c r="BI33" s="109"/>
      <c r="BJ33" s="109"/>
      <c r="BK33" s="109"/>
      <c r="BL33" s="109"/>
      <c r="BM33" s="109"/>
      <c r="BN33" s="109"/>
      <c r="BO33" s="109"/>
      <c r="BP33" s="109"/>
      <c r="BQ33" s="109"/>
      <c r="BR33" s="109"/>
      <c r="BS33" s="109"/>
      <c r="BT33" s="109"/>
      <c r="BU33" s="109"/>
      <c r="BV33" s="109"/>
      <c r="BW33" s="109"/>
      <c r="BX33" s="109"/>
      <c r="BY33" s="109"/>
      <c r="BZ33" s="109"/>
      <c r="CA33" s="109"/>
      <c r="CB33" s="109"/>
      <c r="CC33" s="109"/>
      <c r="CD33" s="109"/>
      <c r="CE33" s="109"/>
      <c r="CF33" s="109"/>
      <c r="CG33" s="109"/>
      <c r="CH33" s="109"/>
      <c r="CI33" s="109"/>
      <c r="CJ33" s="109"/>
      <c r="CK33" s="109"/>
      <c r="CL33" s="109"/>
      <c r="CM33" s="109"/>
      <c r="CN33" s="109"/>
      <c r="CO33" s="109"/>
      <c r="CP33" s="109"/>
      <c r="CQ33" s="109"/>
      <c r="CR33" s="109"/>
      <c r="CS33" s="109"/>
      <c r="CT33" s="109"/>
      <c r="CU33" s="109"/>
      <c r="CV33" s="109"/>
      <c r="CW33" s="109"/>
      <c r="CX33" s="109"/>
      <c r="CY33" s="109"/>
      <c r="CZ33" s="109"/>
      <c r="DA33" s="109"/>
      <c r="DB33" s="109"/>
      <c r="DC33" s="109"/>
      <c r="DD33" s="109"/>
      <c r="DE33" s="109"/>
      <c r="DF33" s="109"/>
      <c r="DG33" s="109"/>
      <c r="DH33" s="109"/>
      <c r="DI33" s="109"/>
      <c r="DJ33" s="109"/>
      <c r="DK33" s="109"/>
      <c r="DL33" s="109"/>
      <c r="DM33" s="109"/>
      <c r="DN33" s="109"/>
      <c r="DO33" s="109"/>
      <c r="DP33" s="109"/>
      <c r="DQ33" s="109"/>
      <c r="DR33" s="109"/>
      <c r="DS33" s="109"/>
      <c r="DT33" s="109"/>
      <c r="DU33" s="109"/>
      <c r="DV33" s="109"/>
      <c r="DW33" s="109"/>
      <c r="DX33" s="109"/>
      <c r="DY33" s="109"/>
      <c r="DZ33" s="109"/>
      <c r="EA33" s="109"/>
      <c r="EB33" s="109"/>
      <c r="EC33" s="109"/>
      <c r="ED33" s="109"/>
      <c r="EE33" s="109"/>
      <c r="EF33" s="109"/>
      <c r="EG33" s="109"/>
      <c r="EH33" s="109"/>
      <c r="EI33" s="109"/>
      <c r="EJ33" s="109"/>
      <c r="EK33" s="109"/>
      <c r="EL33" s="109"/>
      <c r="EM33" s="109"/>
      <c r="EN33" s="109"/>
      <c r="EO33" s="109"/>
      <c r="EP33" s="109"/>
      <c r="EQ33" s="109"/>
      <c r="ER33" s="109"/>
      <c r="ES33" s="109"/>
      <c r="ET33" s="109"/>
      <c r="EU33" s="109"/>
      <c r="EV33" s="109"/>
      <c r="EW33" s="109"/>
      <c r="EX33" s="109"/>
      <c r="EY33" s="109"/>
      <c r="EZ33" s="109"/>
      <c r="FA33" s="109"/>
      <c r="FB33" s="109"/>
      <c r="FC33" s="109"/>
      <c r="FD33" s="109"/>
      <c r="FE33" s="109"/>
      <c r="FF33" s="109"/>
      <c r="FG33" s="109"/>
      <c r="FH33" s="109"/>
      <c r="FI33" s="109"/>
      <c r="FJ33" s="109"/>
      <c r="FK33" s="109"/>
      <c r="FL33" s="109"/>
      <c r="FM33" s="109"/>
      <c r="FN33" s="109"/>
      <c r="FO33" s="109"/>
      <c r="FP33" s="109"/>
      <c r="FQ33" s="109"/>
      <c r="FR33" s="109"/>
      <c r="FS33" s="109"/>
      <c r="FT33" s="109"/>
      <c r="FU33" s="109"/>
      <c r="FV33" s="109"/>
      <c r="FW33" s="109"/>
      <c r="FX33" s="109"/>
      <c r="FY33" s="109"/>
      <c r="FZ33" s="109"/>
      <c r="GA33" s="109"/>
      <c r="GB33" s="109"/>
      <c r="GC33" s="109"/>
      <c r="GD33" s="109"/>
      <c r="GE33" s="109"/>
      <c r="GF33" s="109"/>
      <c r="GG33" s="109"/>
      <c r="GH33" s="109"/>
      <c r="GI33" s="109"/>
      <c r="GJ33" s="109"/>
      <c r="GK33" s="109"/>
      <c r="GL33" s="109"/>
      <c r="GM33" s="109"/>
      <c r="GN33" s="109"/>
      <c r="GO33" s="109"/>
      <c r="GP33" s="109"/>
      <c r="GQ33" s="109"/>
      <c r="GR33" s="109"/>
      <c r="GS33" s="109"/>
      <c r="GT33" s="109"/>
      <c r="GU33" s="109"/>
      <c r="GV33" s="109"/>
      <c r="GW33" s="109"/>
      <c r="GX33" s="109"/>
      <c r="GY33" s="109"/>
      <c r="GZ33" s="109"/>
      <c r="HA33" s="109"/>
      <c r="HB33" s="109"/>
      <c r="HC33" s="109"/>
      <c r="HD33" s="109"/>
      <c r="HE33" s="109"/>
      <c r="HF33" s="109"/>
      <c r="HG33" s="109"/>
      <c r="HH33" s="109"/>
      <c r="HI33" s="109"/>
      <c r="HJ33" s="109"/>
      <c r="HK33" s="109"/>
      <c r="HL33" s="109"/>
      <c r="HM33" s="109"/>
      <c r="HN33" s="109"/>
      <c r="HO33" s="109"/>
      <c r="HP33" s="109"/>
      <c r="HQ33" s="109"/>
      <c r="HR33" s="109"/>
      <c r="HS33" s="109"/>
      <c r="HT33" s="109"/>
      <c r="HU33" s="109"/>
      <c r="HV33" s="109"/>
      <c r="HW33" s="109"/>
      <c r="HX33" s="109"/>
      <c r="HY33" s="109"/>
      <c r="HZ33" s="109"/>
      <c r="IA33" s="109"/>
      <c r="IB33" s="109"/>
      <c r="IC33" s="109"/>
      <c r="ID33" s="109"/>
      <c r="IE33" s="109"/>
      <c r="IF33" s="109"/>
      <c r="IG33" s="109"/>
      <c r="IH33" s="109"/>
      <c r="II33" s="109"/>
      <c r="IJ33" s="109"/>
      <c r="IK33" s="109"/>
      <c r="IL33" s="109"/>
      <c r="IM33" s="109"/>
      <c r="IN33" s="109"/>
      <c r="IO33" s="109"/>
      <c r="IP33" s="109"/>
      <c r="IQ33" s="109"/>
      <c r="IR33" s="109"/>
      <c r="IS33" s="109"/>
      <c r="IT33" s="109"/>
      <c r="IU33" s="109"/>
      <c r="IV33" s="109"/>
    </row>
    <row r="34" spans="1:256" s="4" customFormat="1" ht="15" customHeight="1">
      <c r="A34" s="82"/>
      <c r="B34" s="284"/>
      <c r="C34" s="1" t="s">
        <v>221</v>
      </c>
      <c r="D34" s="157"/>
      <c r="E34" s="109"/>
      <c r="F34" s="157"/>
      <c r="G34" s="109"/>
      <c r="H34" s="157"/>
      <c r="I34" s="109"/>
      <c r="J34" s="109"/>
      <c r="K34" s="109"/>
      <c r="L34" s="157"/>
      <c r="M34" s="109"/>
      <c r="N34" s="109"/>
      <c r="O34" s="109"/>
      <c r="P34" s="109"/>
      <c r="Q34" s="109"/>
      <c r="R34" s="109">
        <v>199347.3</v>
      </c>
      <c r="S34" s="157"/>
      <c r="T34" s="109"/>
      <c r="U34" s="109"/>
      <c r="V34" s="109"/>
      <c r="W34" s="109"/>
      <c r="X34" s="109"/>
      <c r="Y34" s="109"/>
      <c r="Z34" s="109"/>
      <c r="AA34" s="109"/>
      <c r="AB34" s="109"/>
      <c r="AC34" s="109"/>
      <c r="AD34" s="109"/>
      <c r="AE34" s="109"/>
      <c r="AF34" s="109"/>
      <c r="AG34" s="109"/>
      <c r="AH34" s="109"/>
      <c r="AI34" s="109"/>
      <c r="AJ34" s="109"/>
      <c r="AK34" s="157"/>
      <c r="AL34" s="109"/>
      <c r="AM34" s="109"/>
      <c r="AN34" s="109"/>
      <c r="AO34" s="109"/>
      <c r="AP34" s="109"/>
      <c r="AQ34" s="109"/>
      <c r="AR34" s="109"/>
      <c r="AS34" s="109"/>
      <c r="AT34" s="109"/>
      <c r="AU34" s="109"/>
      <c r="AV34" s="109"/>
      <c r="AW34" s="109"/>
      <c r="AX34" s="109"/>
      <c r="AY34" s="109"/>
      <c r="AZ34" s="109"/>
      <c r="BA34" s="109"/>
      <c r="BB34" s="109"/>
      <c r="BC34" s="109"/>
      <c r="BD34" s="109"/>
      <c r="BE34" s="109"/>
      <c r="BF34" s="109"/>
      <c r="BG34" s="109"/>
      <c r="BH34" s="109"/>
      <c r="BI34" s="109"/>
      <c r="BJ34" s="109"/>
      <c r="BK34" s="109"/>
      <c r="BL34" s="109"/>
      <c r="BM34" s="109"/>
      <c r="BN34" s="109"/>
      <c r="BO34" s="109"/>
      <c r="BP34" s="109"/>
      <c r="BQ34" s="109"/>
      <c r="BR34" s="109"/>
      <c r="BS34" s="109"/>
      <c r="BT34" s="109"/>
      <c r="BU34" s="109"/>
      <c r="BV34" s="109"/>
      <c r="BW34" s="109"/>
      <c r="BX34" s="109"/>
      <c r="BY34" s="109"/>
      <c r="BZ34" s="109"/>
      <c r="CA34" s="109"/>
      <c r="CB34" s="109"/>
      <c r="CC34" s="109"/>
      <c r="CD34" s="109"/>
      <c r="CE34" s="109"/>
      <c r="CF34" s="109"/>
      <c r="CG34" s="109"/>
      <c r="CH34" s="109"/>
      <c r="CI34" s="109"/>
      <c r="CJ34" s="109"/>
      <c r="CK34" s="109"/>
      <c r="CL34" s="109"/>
      <c r="CM34" s="109"/>
      <c r="CN34" s="109"/>
      <c r="CO34" s="109"/>
      <c r="CP34" s="109"/>
      <c r="CQ34" s="109"/>
      <c r="CR34" s="109"/>
      <c r="CS34" s="109"/>
      <c r="CT34" s="109"/>
      <c r="CU34" s="109"/>
      <c r="CV34" s="109"/>
      <c r="CW34" s="109"/>
      <c r="CX34" s="109"/>
      <c r="CY34" s="109"/>
      <c r="CZ34" s="109"/>
      <c r="DA34" s="109"/>
      <c r="DB34" s="109"/>
      <c r="DC34" s="109"/>
      <c r="DD34" s="109"/>
      <c r="DE34" s="109"/>
      <c r="DF34" s="109"/>
      <c r="DG34" s="109"/>
      <c r="DH34" s="109"/>
      <c r="DI34" s="109"/>
      <c r="DJ34" s="109"/>
      <c r="DK34" s="109"/>
      <c r="DL34" s="109"/>
      <c r="DM34" s="109"/>
      <c r="DN34" s="109"/>
      <c r="DO34" s="109"/>
      <c r="DP34" s="109"/>
      <c r="DQ34" s="109"/>
      <c r="DR34" s="109"/>
      <c r="DS34" s="109"/>
      <c r="DT34" s="109"/>
      <c r="DU34" s="109"/>
      <c r="DV34" s="109"/>
      <c r="DW34" s="109"/>
      <c r="DX34" s="109"/>
      <c r="DY34" s="109"/>
      <c r="DZ34" s="109"/>
      <c r="EA34" s="109"/>
      <c r="EB34" s="109"/>
      <c r="EC34" s="109"/>
      <c r="ED34" s="109"/>
      <c r="EE34" s="109"/>
      <c r="EF34" s="109"/>
      <c r="EG34" s="109"/>
      <c r="EH34" s="109"/>
      <c r="EI34" s="109"/>
      <c r="EJ34" s="109"/>
      <c r="EK34" s="109"/>
      <c r="EL34" s="109"/>
      <c r="EM34" s="109"/>
      <c r="EN34" s="109"/>
      <c r="EO34" s="109"/>
      <c r="EP34" s="109"/>
      <c r="EQ34" s="109"/>
      <c r="ER34" s="109"/>
      <c r="ES34" s="109"/>
      <c r="ET34" s="109"/>
      <c r="EU34" s="109"/>
      <c r="EV34" s="109"/>
      <c r="EW34" s="109"/>
      <c r="EX34" s="109"/>
      <c r="EY34" s="109"/>
      <c r="EZ34" s="109"/>
      <c r="FA34" s="109"/>
      <c r="FB34" s="109"/>
      <c r="FC34" s="109"/>
      <c r="FD34" s="109"/>
      <c r="FE34" s="109"/>
      <c r="FF34" s="109"/>
      <c r="FG34" s="109"/>
      <c r="FH34" s="109"/>
      <c r="FI34" s="109"/>
      <c r="FJ34" s="109"/>
      <c r="FK34" s="109"/>
      <c r="FL34" s="109"/>
      <c r="FM34" s="109"/>
      <c r="FN34" s="109"/>
      <c r="FO34" s="109"/>
      <c r="FP34" s="109"/>
      <c r="FQ34" s="109"/>
      <c r="FR34" s="109"/>
      <c r="FS34" s="109"/>
      <c r="FT34" s="109"/>
      <c r="FU34" s="109"/>
      <c r="FV34" s="109"/>
      <c r="FW34" s="109"/>
      <c r="FX34" s="109"/>
      <c r="FY34" s="109"/>
      <c r="FZ34" s="109"/>
      <c r="GA34" s="109"/>
      <c r="GB34" s="109"/>
      <c r="GC34" s="109"/>
      <c r="GD34" s="109"/>
      <c r="GE34" s="109"/>
      <c r="GF34" s="109"/>
      <c r="GG34" s="109"/>
      <c r="GH34" s="109"/>
      <c r="GI34" s="109"/>
      <c r="GJ34" s="109"/>
      <c r="GK34" s="109"/>
      <c r="GL34" s="109"/>
      <c r="GM34" s="109"/>
      <c r="GN34" s="109"/>
      <c r="GO34" s="109"/>
      <c r="GP34" s="109"/>
      <c r="GQ34" s="109"/>
      <c r="GR34" s="109"/>
      <c r="GS34" s="109"/>
      <c r="GT34" s="109"/>
      <c r="GU34" s="109"/>
      <c r="GV34" s="109"/>
      <c r="GW34" s="109"/>
      <c r="GX34" s="109"/>
      <c r="GY34" s="109"/>
      <c r="GZ34" s="109"/>
      <c r="HA34" s="109"/>
      <c r="HB34" s="109"/>
      <c r="HC34" s="109"/>
      <c r="HD34" s="109"/>
      <c r="HE34" s="109"/>
      <c r="HF34" s="109"/>
      <c r="HG34" s="109"/>
      <c r="HH34" s="109"/>
      <c r="HI34" s="109"/>
      <c r="HJ34" s="109"/>
      <c r="HK34" s="109"/>
      <c r="HL34" s="109"/>
      <c r="HM34" s="109"/>
      <c r="HN34" s="109"/>
      <c r="HO34" s="109"/>
      <c r="HP34" s="109"/>
      <c r="HQ34" s="109"/>
      <c r="HR34" s="109"/>
      <c r="HS34" s="109"/>
      <c r="HT34" s="109"/>
      <c r="HU34" s="109"/>
      <c r="HV34" s="109"/>
      <c r="HW34" s="109"/>
      <c r="HX34" s="109"/>
      <c r="HY34" s="109"/>
      <c r="HZ34" s="109"/>
      <c r="IA34" s="109"/>
      <c r="IB34" s="109"/>
      <c r="IC34" s="109"/>
      <c r="ID34" s="109"/>
      <c r="IE34" s="109"/>
      <c r="IF34" s="109"/>
      <c r="IG34" s="109"/>
      <c r="IH34" s="109"/>
      <c r="II34" s="109"/>
      <c r="IJ34" s="109"/>
      <c r="IK34" s="109"/>
      <c r="IL34" s="109"/>
      <c r="IM34" s="109"/>
      <c r="IN34" s="109"/>
      <c r="IO34" s="109"/>
      <c r="IP34" s="109"/>
      <c r="IQ34" s="109"/>
      <c r="IR34" s="109"/>
      <c r="IS34" s="109"/>
      <c r="IT34" s="109"/>
      <c r="IU34" s="109"/>
      <c r="IV34" s="109"/>
    </row>
    <row r="35" spans="1:256" s="4" customFormat="1" ht="15" customHeight="1">
      <c r="A35" s="82"/>
      <c r="B35" s="284"/>
      <c r="C35" s="1"/>
      <c r="D35" s="157"/>
      <c r="E35" s="109"/>
      <c r="F35" s="157"/>
      <c r="G35" s="109"/>
      <c r="H35" s="157"/>
      <c r="I35" s="109"/>
      <c r="J35" s="109"/>
      <c r="K35" s="109"/>
      <c r="L35" s="157"/>
      <c r="M35" s="109"/>
      <c r="N35" s="109"/>
      <c r="O35" s="109"/>
      <c r="P35" s="109"/>
      <c r="Q35" s="109"/>
      <c r="R35" s="109"/>
      <c r="S35" s="157"/>
      <c r="T35" s="109"/>
      <c r="U35" s="109"/>
      <c r="V35" s="109"/>
      <c r="W35" s="109"/>
      <c r="X35" s="109"/>
      <c r="Y35" s="109"/>
      <c r="Z35" s="109"/>
      <c r="AA35" s="109"/>
      <c r="AB35" s="109"/>
      <c r="AC35" s="109"/>
      <c r="AD35" s="109"/>
      <c r="AE35" s="109"/>
      <c r="AF35" s="109"/>
      <c r="AG35" s="109"/>
      <c r="AH35" s="109"/>
      <c r="AI35" s="109"/>
      <c r="AJ35" s="109"/>
      <c r="AK35" s="157"/>
      <c r="AL35" s="109"/>
      <c r="AM35" s="109"/>
      <c r="AN35" s="109"/>
      <c r="AO35" s="109"/>
      <c r="AP35" s="109"/>
      <c r="AQ35" s="109"/>
      <c r="AR35" s="109"/>
      <c r="AS35" s="109"/>
      <c r="AT35" s="109"/>
      <c r="AU35" s="109"/>
      <c r="AV35" s="109"/>
      <c r="AW35" s="109"/>
      <c r="AX35" s="109"/>
      <c r="AY35" s="109"/>
      <c r="AZ35" s="109"/>
      <c r="BA35" s="109"/>
      <c r="BB35" s="109"/>
      <c r="BC35" s="109"/>
      <c r="BD35" s="109"/>
      <c r="BE35" s="109"/>
      <c r="BF35" s="109"/>
      <c r="BG35" s="109"/>
      <c r="BH35" s="109"/>
      <c r="BI35" s="109"/>
      <c r="BJ35" s="109"/>
      <c r="BK35" s="109"/>
      <c r="BL35" s="109"/>
      <c r="BM35" s="109"/>
      <c r="BN35" s="109"/>
      <c r="BO35" s="109"/>
      <c r="BP35" s="109"/>
      <c r="BQ35" s="109"/>
      <c r="BR35" s="109"/>
      <c r="BS35" s="109"/>
      <c r="BT35" s="109"/>
      <c r="BU35" s="109"/>
      <c r="BV35" s="109"/>
      <c r="BW35" s="109"/>
      <c r="BX35" s="109"/>
      <c r="BY35" s="109"/>
      <c r="BZ35" s="109"/>
      <c r="CA35" s="109"/>
      <c r="CB35" s="109"/>
      <c r="CC35" s="109"/>
      <c r="CD35" s="109"/>
      <c r="CE35" s="109"/>
      <c r="CF35" s="109"/>
      <c r="CG35" s="109"/>
      <c r="CH35" s="109"/>
      <c r="CI35" s="109"/>
      <c r="CJ35" s="109"/>
      <c r="CK35" s="109"/>
      <c r="CL35" s="109"/>
      <c r="CM35" s="109"/>
      <c r="CN35" s="109"/>
      <c r="CO35" s="109"/>
      <c r="CP35" s="109"/>
      <c r="CQ35" s="109"/>
      <c r="CR35" s="109"/>
      <c r="CS35" s="109"/>
      <c r="CT35" s="109"/>
      <c r="CU35" s="109"/>
      <c r="CV35" s="109"/>
      <c r="CW35" s="109"/>
      <c r="CX35" s="109"/>
      <c r="CY35" s="109"/>
      <c r="CZ35" s="109"/>
      <c r="DA35" s="109"/>
      <c r="DB35" s="109"/>
      <c r="DC35" s="109"/>
      <c r="DD35" s="109"/>
      <c r="DE35" s="109"/>
      <c r="DF35" s="109"/>
      <c r="DG35" s="109"/>
      <c r="DH35" s="109"/>
      <c r="DI35" s="109"/>
      <c r="DJ35" s="109"/>
      <c r="DK35" s="109"/>
      <c r="DL35" s="109"/>
      <c r="DM35" s="109"/>
      <c r="DN35" s="109"/>
      <c r="DO35" s="109"/>
      <c r="DP35" s="109"/>
      <c r="DQ35" s="109"/>
      <c r="DR35" s="109"/>
      <c r="DS35" s="109"/>
      <c r="DT35" s="109"/>
      <c r="DU35" s="109"/>
      <c r="DV35" s="109"/>
      <c r="DW35" s="109"/>
      <c r="DX35" s="109"/>
      <c r="DY35" s="109"/>
      <c r="DZ35" s="109"/>
      <c r="EA35" s="109"/>
      <c r="EB35" s="109"/>
      <c r="EC35" s="109"/>
      <c r="ED35" s="109"/>
      <c r="EE35" s="109"/>
      <c r="EF35" s="109"/>
      <c r="EG35" s="109"/>
      <c r="EH35" s="109"/>
      <c r="EI35" s="109"/>
      <c r="EJ35" s="109"/>
      <c r="EK35" s="109"/>
      <c r="EL35" s="109"/>
      <c r="EM35" s="109"/>
      <c r="EN35" s="109"/>
      <c r="EO35" s="109"/>
      <c r="EP35" s="109"/>
      <c r="EQ35" s="109"/>
      <c r="ER35" s="109"/>
      <c r="ES35" s="109"/>
      <c r="ET35" s="109"/>
      <c r="EU35" s="109"/>
      <c r="EV35" s="109"/>
      <c r="EW35" s="109"/>
      <c r="EX35" s="109"/>
      <c r="EY35" s="109"/>
      <c r="EZ35" s="109"/>
      <c r="FA35" s="109"/>
      <c r="FB35" s="109"/>
      <c r="FC35" s="109"/>
      <c r="FD35" s="109"/>
      <c r="FE35" s="109"/>
      <c r="FF35" s="109"/>
      <c r="FG35" s="109"/>
      <c r="FH35" s="109"/>
      <c r="FI35" s="109"/>
      <c r="FJ35" s="109"/>
      <c r="FK35" s="109"/>
      <c r="FL35" s="109"/>
      <c r="FM35" s="109"/>
      <c r="FN35" s="109"/>
      <c r="FO35" s="109"/>
      <c r="FP35" s="109"/>
      <c r="FQ35" s="109"/>
      <c r="FR35" s="109"/>
      <c r="FS35" s="109"/>
      <c r="FT35" s="109"/>
      <c r="FU35" s="109"/>
      <c r="FV35" s="109"/>
      <c r="FW35" s="109"/>
      <c r="FX35" s="109"/>
      <c r="FY35" s="109"/>
      <c r="FZ35" s="109"/>
      <c r="GA35" s="109"/>
      <c r="GB35" s="109"/>
      <c r="GC35" s="109"/>
      <c r="GD35" s="109"/>
      <c r="GE35" s="109"/>
      <c r="GF35" s="109"/>
      <c r="GG35" s="109"/>
      <c r="GH35" s="109"/>
      <c r="GI35" s="109"/>
      <c r="GJ35" s="109"/>
      <c r="GK35" s="109"/>
      <c r="GL35" s="109"/>
      <c r="GM35" s="109"/>
      <c r="GN35" s="109"/>
      <c r="GO35" s="109"/>
      <c r="GP35" s="109"/>
      <c r="GQ35" s="109"/>
      <c r="GR35" s="109"/>
      <c r="GS35" s="109"/>
      <c r="GT35" s="109"/>
      <c r="GU35" s="109"/>
      <c r="GV35" s="109"/>
      <c r="GW35" s="109"/>
      <c r="GX35" s="109"/>
      <c r="GY35" s="109"/>
      <c r="GZ35" s="109"/>
      <c r="HA35" s="109"/>
      <c r="HB35" s="109"/>
      <c r="HC35" s="109"/>
      <c r="HD35" s="109"/>
      <c r="HE35" s="109"/>
      <c r="HF35" s="109"/>
      <c r="HG35" s="109"/>
      <c r="HH35" s="109"/>
      <c r="HI35" s="109"/>
      <c r="HJ35" s="109"/>
      <c r="HK35" s="109"/>
      <c r="HL35" s="109"/>
      <c r="HM35" s="109"/>
      <c r="HN35" s="109"/>
      <c r="HO35" s="109"/>
      <c r="HP35" s="109"/>
      <c r="HQ35" s="109"/>
      <c r="HR35" s="109"/>
      <c r="HS35" s="109"/>
      <c r="HT35" s="109"/>
      <c r="HU35" s="109"/>
      <c r="HV35" s="109"/>
      <c r="HW35" s="109"/>
      <c r="HX35" s="109"/>
      <c r="HY35" s="109"/>
      <c r="HZ35" s="109"/>
      <c r="IA35" s="109"/>
      <c r="IB35" s="109"/>
      <c r="IC35" s="109"/>
      <c r="ID35" s="109"/>
      <c r="IE35" s="109"/>
      <c r="IF35" s="109"/>
      <c r="IG35" s="109"/>
      <c r="IH35" s="109"/>
      <c r="II35" s="109"/>
      <c r="IJ35" s="109"/>
      <c r="IK35" s="109"/>
      <c r="IL35" s="109"/>
      <c r="IM35" s="109"/>
      <c r="IN35" s="109"/>
      <c r="IO35" s="109"/>
      <c r="IP35" s="109"/>
      <c r="IQ35" s="109"/>
      <c r="IR35" s="109"/>
      <c r="IS35" s="109"/>
      <c r="IT35" s="109"/>
      <c r="IU35" s="109"/>
      <c r="IV35" s="109"/>
    </row>
    <row r="36" spans="1:256" s="4" customFormat="1" ht="15" customHeight="1">
      <c r="A36" s="82"/>
      <c r="B36" s="235" t="s">
        <v>224</v>
      </c>
      <c r="C36" s="1"/>
      <c r="D36" s="157"/>
      <c r="E36" s="109"/>
      <c r="F36" s="157"/>
      <c r="G36" s="109"/>
      <c r="H36" s="157"/>
      <c r="I36" s="109"/>
      <c r="J36" s="109"/>
      <c r="K36" s="109"/>
      <c r="L36" s="157"/>
      <c r="M36" s="109"/>
      <c r="N36" s="109"/>
      <c r="O36" s="109"/>
      <c r="P36" s="109"/>
      <c r="Q36" s="109"/>
      <c r="R36" s="109"/>
      <c r="S36" s="157"/>
      <c r="T36" s="109"/>
      <c r="U36" s="109"/>
      <c r="V36" s="109"/>
      <c r="W36" s="109"/>
      <c r="X36" s="109"/>
      <c r="Y36" s="109"/>
      <c r="Z36" s="109"/>
      <c r="AA36" s="109"/>
      <c r="AB36" s="109"/>
      <c r="AC36" s="109"/>
      <c r="AD36" s="109"/>
      <c r="AE36" s="109"/>
      <c r="AF36" s="109"/>
      <c r="AG36" s="109"/>
      <c r="AH36" s="109"/>
      <c r="AI36" s="109"/>
      <c r="AJ36" s="109"/>
      <c r="AK36" s="157"/>
      <c r="AL36" s="109"/>
      <c r="AM36" s="109"/>
      <c r="AN36" s="109"/>
      <c r="AO36" s="109"/>
      <c r="AP36" s="109"/>
      <c r="AQ36" s="109"/>
      <c r="AR36" s="109"/>
      <c r="AS36" s="109"/>
      <c r="AT36" s="109"/>
      <c r="AU36" s="109"/>
      <c r="AV36" s="109"/>
      <c r="AW36" s="109"/>
      <c r="AX36" s="109"/>
      <c r="AY36" s="109"/>
      <c r="AZ36" s="109"/>
      <c r="BA36" s="109"/>
      <c r="BB36" s="109"/>
      <c r="BC36" s="109"/>
      <c r="BD36" s="109"/>
      <c r="BE36" s="109"/>
      <c r="BF36" s="109"/>
      <c r="BG36" s="109"/>
      <c r="BH36" s="109"/>
      <c r="BI36" s="109"/>
      <c r="BJ36" s="109"/>
      <c r="BK36" s="109"/>
      <c r="BL36" s="109"/>
      <c r="BM36" s="109"/>
      <c r="BN36" s="109"/>
      <c r="BO36" s="109"/>
      <c r="BP36" s="109"/>
      <c r="BQ36" s="109"/>
      <c r="BR36" s="109"/>
      <c r="BS36" s="109"/>
      <c r="BT36" s="109"/>
      <c r="BU36" s="109"/>
      <c r="BV36" s="109"/>
      <c r="BW36" s="109"/>
      <c r="BX36" s="109"/>
      <c r="BY36" s="109"/>
      <c r="BZ36" s="109"/>
      <c r="CA36" s="109"/>
      <c r="CB36" s="109"/>
      <c r="CC36" s="109"/>
      <c r="CD36" s="109"/>
      <c r="CE36" s="109"/>
      <c r="CF36" s="109"/>
      <c r="CG36" s="109"/>
      <c r="CH36" s="109"/>
      <c r="CI36" s="109"/>
      <c r="CJ36" s="109">
        <v>346645.68</v>
      </c>
      <c r="CK36" s="109"/>
      <c r="CL36" s="109"/>
      <c r="CM36" s="109"/>
      <c r="CN36" s="109"/>
      <c r="CO36" s="109"/>
      <c r="CP36" s="109"/>
      <c r="CQ36" s="109"/>
      <c r="CR36" s="109"/>
      <c r="CS36" s="109"/>
      <c r="CT36" s="109"/>
      <c r="CU36" s="109"/>
      <c r="CV36" s="109"/>
      <c r="CW36" s="109"/>
      <c r="CX36" s="109"/>
      <c r="CY36" s="109"/>
      <c r="CZ36" s="109"/>
      <c r="DA36" s="109"/>
      <c r="DB36" s="109"/>
      <c r="DC36" s="109"/>
      <c r="DD36" s="109"/>
      <c r="DE36" s="109"/>
      <c r="DF36" s="109"/>
      <c r="DG36" s="109"/>
      <c r="DH36" s="109"/>
      <c r="DI36" s="109"/>
      <c r="DJ36" s="109"/>
      <c r="DK36" s="109"/>
      <c r="DL36" s="109"/>
      <c r="DM36" s="109"/>
      <c r="DN36" s="109"/>
      <c r="DO36" s="109"/>
      <c r="DP36" s="109"/>
      <c r="DQ36" s="109"/>
      <c r="DR36" s="109"/>
      <c r="DS36" s="109"/>
      <c r="DT36" s="109"/>
      <c r="DU36" s="109"/>
      <c r="DV36" s="109"/>
      <c r="DW36" s="109"/>
      <c r="DX36" s="109"/>
      <c r="DY36" s="109"/>
      <c r="DZ36" s="109"/>
      <c r="EA36" s="109"/>
      <c r="EB36" s="109"/>
      <c r="EC36" s="109"/>
      <c r="ED36" s="109"/>
      <c r="EE36" s="109"/>
      <c r="EF36" s="109"/>
      <c r="EG36" s="109"/>
      <c r="EH36" s="109"/>
      <c r="EI36" s="109"/>
      <c r="EJ36" s="109"/>
      <c r="EK36" s="109"/>
      <c r="EL36" s="109"/>
      <c r="EM36" s="109"/>
      <c r="EN36" s="109"/>
      <c r="EO36" s="109"/>
      <c r="EP36" s="109"/>
      <c r="EQ36" s="109"/>
      <c r="ER36" s="109"/>
      <c r="ES36" s="109"/>
      <c r="ET36" s="109"/>
      <c r="EU36" s="109"/>
      <c r="EV36" s="109"/>
      <c r="EW36" s="109"/>
      <c r="EX36" s="109"/>
      <c r="EY36" s="109"/>
      <c r="EZ36" s="109"/>
      <c r="FA36" s="109"/>
      <c r="FB36" s="109"/>
      <c r="FC36" s="109"/>
      <c r="FD36" s="109"/>
      <c r="FE36" s="109"/>
      <c r="FF36" s="109"/>
      <c r="FG36" s="109"/>
      <c r="FH36" s="109"/>
      <c r="FI36" s="109"/>
      <c r="FJ36" s="109"/>
      <c r="FK36" s="109"/>
      <c r="FL36" s="109"/>
      <c r="FM36" s="109"/>
      <c r="FN36" s="109"/>
      <c r="FO36" s="109"/>
      <c r="FP36" s="109"/>
      <c r="FQ36" s="109"/>
      <c r="FR36" s="109"/>
      <c r="FS36" s="109"/>
      <c r="FT36" s="109"/>
      <c r="FU36" s="109"/>
      <c r="FV36" s="109"/>
      <c r="FW36" s="109"/>
      <c r="FX36" s="109"/>
      <c r="FY36" s="109"/>
      <c r="FZ36" s="109"/>
      <c r="GA36" s="109"/>
      <c r="GB36" s="109"/>
      <c r="GC36" s="109"/>
      <c r="GD36" s="109"/>
      <c r="GE36" s="109"/>
      <c r="GF36" s="109"/>
      <c r="GG36" s="109"/>
      <c r="GH36" s="109"/>
      <c r="GI36" s="109"/>
      <c r="GJ36" s="109"/>
      <c r="GK36" s="109"/>
      <c r="GL36" s="109"/>
      <c r="GM36" s="109"/>
      <c r="GN36" s="109"/>
      <c r="GO36" s="109"/>
      <c r="GP36" s="109"/>
      <c r="GQ36" s="109"/>
      <c r="GR36" s="109"/>
      <c r="GS36" s="109"/>
      <c r="GT36" s="109"/>
      <c r="GU36" s="109"/>
      <c r="GV36" s="109"/>
      <c r="GW36" s="109"/>
      <c r="GX36" s="109"/>
      <c r="GY36" s="109"/>
      <c r="GZ36" s="109"/>
      <c r="HA36" s="109"/>
      <c r="HB36" s="109"/>
      <c r="HC36" s="109"/>
      <c r="HD36" s="109"/>
      <c r="HE36" s="109"/>
      <c r="HF36" s="109"/>
      <c r="HG36" s="109"/>
      <c r="HH36" s="109"/>
      <c r="HI36" s="109"/>
      <c r="HJ36" s="109"/>
      <c r="HK36" s="109"/>
      <c r="HL36" s="109"/>
      <c r="HM36" s="109"/>
      <c r="HN36" s="109"/>
      <c r="HO36" s="109"/>
      <c r="HP36" s="109"/>
      <c r="HQ36" s="109"/>
      <c r="HR36" s="109"/>
      <c r="HS36" s="109"/>
      <c r="HT36" s="109"/>
      <c r="HU36" s="109"/>
      <c r="HV36" s="109"/>
      <c r="HW36" s="109"/>
      <c r="HX36" s="109"/>
      <c r="HY36" s="109"/>
      <c r="HZ36" s="109"/>
      <c r="IA36" s="109"/>
      <c r="IB36" s="109"/>
      <c r="IC36" s="109"/>
      <c r="ID36" s="109"/>
      <c r="IE36" s="109"/>
      <c r="IF36" s="109"/>
      <c r="IG36" s="109"/>
      <c r="IH36" s="109"/>
      <c r="II36" s="109"/>
      <c r="IJ36" s="109"/>
      <c r="IK36" s="109"/>
      <c r="IL36" s="109"/>
      <c r="IM36" s="109"/>
      <c r="IN36" s="109"/>
      <c r="IO36" s="109"/>
      <c r="IP36" s="109"/>
      <c r="IQ36" s="109"/>
      <c r="IR36" s="109"/>
      <c r="IS36" s="109"/>
      <c r="IT36" s="109"/>
      <c r="IU36" s="109"/>
      <c r="IV36" s="109"/>
    </row>
    <row r="37" spans="1:256" s="4" customFormat="1" ht="15" customHeight="1">
      <c r="A37" s="82"/>
      <c r="B37" s="235" t="s">
        <v>225</v>
      </c>
      <c r="C37" s="1"/>
      <c r="D37" s="157"/>
      <c r="E37" s="109"/>
      <c r="F37" s="157"/>
      <c r="G37" s="109"/>
      <c r="H37" s="157"/>
      <c r="I37" s="109"/>
      <c r="J37" s="109"/>
      <c r="K37" s="109"/>
      <c r="L37" s="157"/>
      <c r="M37" s="109"/>
      <c r="N37" s="109"/>
      <c r="O37" s="109"/>
      <c r="P37" s="109"/>
      <c r="Q37" s="109"/>
      <c r="R37" s="109"/>
      <c r="S37" s="157"/>
      <c r="T37" s="109"/>
      <c r="U37" s="109"/>
      <c r="V37" s="109"/>
      <c r="W37" s="109"/>
      <c r="X37" s="109"/>
      <c r="Y37" s="109"/>
      <c r="Z37" s="109"/>
      <c r="AA37" s="109"/>
      <c r="AB37" s="109"/>
      <c r="AC37" s="109"/>
      <c r="AD37" s="109"/>
      <c r="AE37" s="109"/>
      <c r="AF37" s="109"/>
      <c r="AG37" s="109"/>
      <c r="AH37" s="109"/>
      <c r="AI37" s="109"/>
      <c r="AJ37" s="109"/>
      <c r="AK37" s="157"/>
      <c r="AL37" s="109"/>
      <c r="AM37" s="109"/>
      <c r="AN37" s="109"/>
      <c r="AO37" s="109"/>
      <c r="AP37" s="109"/>
      <c r="AQ37" s="109"/>
      <c r="AR37" s="109"/>
      <c r="AS37" s="109"/>
      <c r="AT37" s="109"/>
      <c r="AU37" s="109"/>
      <c r="AV37" s="109"/>
      <c r="AW37" s="109"/>
      <c r="AX37" s="109"/>
      <c r="AY37" s="109"/>
      <c r="AZ37" s="109"/>
      <c r="BA37" s="109"/>
      <c r="BB37" s="109"/>
      <c r="BC37" s="109"/>
      <c r="BD37" s="109"/>
      <c r="BE37" s="109"/>
      <c r="BF37" s="109"/>
      <c r="BG37" s="109"/>
      <c r="BH37" s="109"/>
      <c r="BI37" s="109"/>
      <c r="BJ37" s="109"/>
      <c r="BK37" s="109"/>
      <c r="BL37" s="109"/>
      <c r="BM37" s="109"/>
      <c r="BN37" s="109"/>
      <c r="BO37" s="109"/>
      <c r="BP37" s="109"/>
      <c r="BQ37" s="109"/>
      <c r="BR37" s="109"/>
      <c r="BS37" s="109"/>
      <c r="BT37" s="109"/>
      <c r="BU37" s="109"/>
      <c r="BV37" s="109"/>
      <c r="BW37" s="109"/>
      <c r="BX37" s="109"/>
      <c r="BY37" s="109"/>
      <c r="BZ37" s="109"/>
      <c r="CA37" s="109"/>
      <c r="CB37" s="109"/>
      <c r="CC37" s="109"/>
      <c r="CD37" s="109"/>
      <c r="CE37" s="109"/>
      <c r="CF37" s="109"/>
      <c r="CG37" s="109"/>
      <c r="CH37" s="109"/>
      <c r="CI37" s="109"/>
      <c r="CJ37" s="109"/>
      <c r="CK37" s="109">
        <v>55198.36</v>
      </c>
      <c r="CL37" s="109"/>
      <c r="CM37" s="109"/>
      <c r="CN37" s="109"/>
      <c r="CO37" s="109"/>
      <c r="CP37" s="109"/>
      <c r="CQ37" s="109"/>
      <c r="CR37" s="109"/>
      <c r="CS37" s="109"/>
      <c r="CT37" s="109"/>
      <c r="CU37" s="109"/>
      <c r="CV37" s="109"/>
      <c r="CW37" s="109"/>
      <c r="CX37" s="109"/>
      <c r="CY37" s="109"/>
      <c r="CZ37" s="109"/>
      <c r="DA37" s="109"/>
      <c r="DB37" s="109"/>
      <c r="DC37" s="109"/>
      <c r="DD37" s="109"/>
      <c r="DE37" s="109"/>
      <c r="DF37" s="109"/>
      <c r="DG37" s="109"/>
      <c r="DH37" s="109"/>
      <c r="DI37" s="109"/>
      <c r="DJ37" s="109"/>
      <c r="DK37" s="109"/>
      <c r="DL37" s="109"/>
      <c r="DM37" s="109"/>
      <c r="DN37" s="109"/>
      <c r="DO37" s="109"/>
      <c r="DP37" s="109"/>
      <c r="DQ37" s="109"/>
      <c r="DR37" s="109"/>
      <c r="DS37" s="109"/>
      <c r="DT37" s="109"/>
      <c r="DU37" s="109"/>
      <c r="DV37" s="109"/>
      <c r="DW37" s="109"/>
      <c r="DX37" s="109"/>
      <c r="DY37" s="109"/>
      <c r="DZ37" s="109"/>
      <c r="EA37" s="109"/>
      <c r="EB37" s="109"/>
      <c r="EC37" s="109"/>
      <c r="ED37" s="109"/>
      <c r="EE37" s="109"/>
      <c r="EF37" s="109"/>
      <c r="EG37" s="109"/>
      <c r="EH37" s="109"/>
      <c r="EI37" s="109"/>
      <c r="EJ37" s="109"/>
      <c r="EK37" s="109"/>
      <c r="EL37" s="109"/>
      <c r="EM37" s="109"/>
      <c r="EN37" s="109"/>
      <c r="EO37" s="109"/>
      <c r="EP37" s="109"/>
      <c r="EQ37" s="109"/>
      <c r="ER37" s="109"/>
      <c r="ES37" s="109"/>
      <c r="ET37" s="109"/>
      <c r="EU37" s="109"/>
      <c r="EV37" s="109"/>
      <c r="EW37" s="109"/>
      <c r="EX37" s="109"/>
      <c r="EY37" s="109"/>
      <c r="EZ37" s="109"/>
      <c r="FA37" s="109"/>
      <c r="FB37" s="109"/>
      <c r="FC37" s="109"/>
      <c r="FD37" s="109"/>
      <c r="FE37" s="109"/>
      <c r="FF37" s="109"/>
      <c r="FG37" s="109"/>
      <c r="FH37" s="109"/>
      <c r="FI37" s="109"/>
      <c r="FJ37" s="109"/>
      <c r="FK37" s="109"/>
      <c r="FL37" s="109"/>
      <c r="FM37" s="109"/>
      <c r="FN37" s="109"/>
      <c r="FO37" s="109"/>
      <c r="FP37" s="109"/>
      <c r="FQ37" s="109"/>
      <c r="FR37" s="109"/>
      <c r="FS37" s="109"/>
      <c r="FT37" s="109"/>
      <c r="FU37" s="109"/>
      <c r="FV37" s="109"/>
      <c r="FW37" s="109"/>
      <c r="FX37" s="109"/>
      <c r="FY37" s="109"/>
      <c r="FZ37" s="109"/>
      <c r="GA37" s="109"/>
      <c r="GB37" s="109"/>
      <c r="GC37" s="109"/>
      <c r="GD37" s="109"/>
      <c r="GE37" s="109"/>
      <c r="GF37" s="109"/>
      <c r="GG37" s="109"/>
      <c r="GH37" s="109"/>
      <c r="GI37" s="109"/>
      <c r="GJ37" s="109"/>
      <c r="GK37" s="109"/>
      <c r="GL37" s="109"/>
      <c r="GM37" s="109"/>
      <c r="GN37" s="109"/>
      <c r="GO37" s="109"/>
      <c r="GP37" s="109"/>
      <c r="GQ37" s="109"/>
      <c r="GR37" s="109"/>
      <c r="GS37" s="109"/>
      <c r="GT37" s="109"/>
      <c r="GU37" s="109"/>
      <c r="GV37" s="109"/>
      <c r="GW37" s="109"/>
      <c r="GX37" s="109"/>
      <c r="GY37" s="109"/>
      <c r="GZ37" s="109"/>
      <c r="HA37" s="109"/>
      <c r="HB37" s="109"/>
      <c r="HC37" s="109"/>
      <c r="HD37" s="109"/>
      <c r="HE37" s="109"/>
      <c r="HF37" s="109"/>
      <c r="HG37" s="109"/>
      <c r="HH37" s="109"/>
      <c r="HI37" s="109"/>
      <c r="HJ37" s="109"/>
      <c r="HK37" s="109"/>
      <c r="HL37" s="109"/>
      <c r="HM37" s="109"/>
      <c r="HN37" s="109"/>
      <c r="HO37" s="109"/>
      <c r="HP37" s="109"/>
      <c r="HQ37" s="109"/>
      <c r="HR37" s="109"/>
      <c r="HS37" s="109"/>
      <c r="HT37" s="109"/>
      <c r="HU37" s="109"/>
      <c r="HV37" s="109"/>
      <c r="HW37" s="109"/>
      <c r="HX37" s="109"/>
      <c r="HY37" s="109"/>
      <c r="HZ37" s="109"/>
      <c r="IA37" s="109"/>
      <c r="IB37" s="109"/>
      <c r="IC37" s="109"/>
      <c r="ID37" s="109"/>
      <c r="IE37" s="109"/>
      <c r="IF37" s="109"/>
      <c r="IG37" s="109"/>
      <c r="IH37" s="109"/>
      <c r="II37" s="109"/>
      <c r="IJ37" s="109"/>
      <c r="IK37" s="109"/>
      <c r="IL37" s="109"/>
      <c r="IM37" s="109"/>
      <c r="IN37" s="109"/>
      <c r="IO37" s="109"/>
      <c r="IP37" s="109"/>
      <c r="IQ37" s="109"/>
      <c r="IR37" s="109"/>
      <c r="IS37" s="109"/>
      <c r="IT37" s="109"/>
      <c r="IU37" s="109"/>
      <c r="IV37" s="109"/>
    </row>
    <row r="38" spans="1:256" s="4" customFormat="1" ht="15" customHeight="1">
      <c r="A38" s="82" t="s">
        <v>218</v>
      </c>
      <c r="B38" s="428" t="s">
        <v>8</v>
      </c>
      <c r="C38" s="428" t="s">
        <v>129</v>
      </c>
      <c r="D38" s="157"/>
      <c r="E38" s="109">
        <v>421475</v>
      </c>
      <c r="F38" s="157"/>
      <c r="G38" s="109"/>
      <c r="H38" s="157"/>
      <c r="I38" s="109"/>
      <c r="J38" s="109"/>
      <c r="K38" s="109"/>
      <c r="L38" s="157"/>
      <c r="M38" s="109"/>
      <c r="N38" s="109"/>
      <c r="O38" s="109"/>
      <c r="P38" s="109"/>
      <c r="Q38" s="109"/>
      <c r="R38" s="109"/>
      <c r="S38" s="157"/>
      <c r="T38" s="109"/>
      <c r="U38" s="109"/>
      <c r="V38" s="109"/>
      <c r="W38" s="109"/>
      <c r="X38" s="109"/>
      <c r="Y38" s="109"/>
      <c r="Z38" s="109"/>
      <c r="AA38" s="109"/>
      <c r="AB38" s="109"/>
      <c r="AC38" s="109"/>
      <c r="AD38" s="109"/>
      <c r="AE38" s="109"/>
      <c r="AF38" s="109"/>
      <c r="AG38" s="109"/>
      <c r="AH38" s="109"/>
      <c r="AI38" s="109"/>
      <c r="AJ38" s="109"/>
      <c r="AK38" s="109"/>
      <c r="AL38" s="109"/>
      <c r="AM38" s="551"/>
      <c r="AN38" s="551"/>
      <c r="AO38" s="551"/>
      <c r="AP38" s="551"/>
      <c r="AQ38" s="551"/>
      <c r="AR38" s="551"/>
      <c r="AS38" s="551"/>
      <c r="AT38" s="551"/>
      <c r="AU38" s="551"/>
      <c r="AV38" s="551"/>
      <c r="AW38" s="551"/>
      <c r="AX38" s="551"/>
      <c r="AY38" s="551"/>
      <c r="AZ38" s="551"/>
      <c r="BA38" s="551"/>
      <c r="BB38" s="551"/>
      <c r="BC38" s="551"/>
      <c r="BD38" s="551"/>
      <c r="BE38" s="551"/>
      <c r="BF38" s="551"/>
      <c r="BG38" s="551"/>
      <c r="BH38" s="551"/>
      <c r="BI38" s="551"/>
      <c r="BJ38" s="551"/>
      <c r="BK38" s="551"/>
      <c r="BL38" s="551"/>
      <c r="BM38" s="551"/>
      <c r="BN38" s="551"/>
      <c r="BO38" s="551"/>
      <c r="BP38" s="551"/>
      <c r="BQ38" s="551"/>
      <c r="BR38" s="551"/>
      <c r="BS38" s="551"/>
      <c r="BT38" s="551"/>
      <c r="BU38" s="551"/>
      <c r="BV38" s="551"/>
      <c r="BW38" s="551"/>
      <c r="BX38" s="551"/>
      <c r="BY38" s="551"/>
      <c r="BZ38" s="551"/>
      <c r="CA38" s="551"/>
      <c r="CB38" s="551"/>
      <c r="CC38" s="551"/>
      <c r="CD38" s="551"/>
      <c r="CE38" s="551"/>
      <c r="CF38" s="551"/>
      <c r="CG38" s="551"/>
      <c r="CH38" s="551"/>
      <c r="CI38" s="551"/>
      <c r="CJ38" s="551"/>
      <c r="CK38" s="551"/>
      <c r="CL38" s="551"/>
      <c r="CM38" s="551"/>
      <c r="CN38" s="551"/>
      <c r="CO38" s="551"/>
      <c r="CP38" s="551"/>
      <c r="CQ38" s="551"/>
      <c r="CR38" s="551"/>
      <c r="CS38" s="109"/>
      <c r="CT38" s="109"/>
      <c r="CU38" s="109"/>
      <c r="CV38" s="109"/>
      <c r="CW38" s="109"/>
      <c r="CX38" s="109"/>
      <c r="CY38" s="109"/>
      <c r="CZ38" s="109"/>
      <c r="DA38" s="109"/>
      <c r="DB38" s="109"/>
      <c r="DC38" s="109"/>
      <c r="DD38" s="109"/>
      <c r="DE38" s="109"/>
      <c r="DF38" s="109"/>
      <c r="DG38" s="109"/>
      <c r="DH38" s="109"/>
      <c r="DI38" s="109"/>
      <c r="DJ38" s="109"/>
      <c r="DK38" s="109"/>
      <c r="DL38" s="109"/>
      <c r="DM38" s="109"/>
      <c r="DN38" s="109"/>
      <c r="DO38" s="109"/>
      <c r="DP38" s="109"/>
      <c r="DQ38" s="109"/>
      <c r="DR38" s="109"/>
      <c r="DS38" s="109"/>
      <c r="DT38" s="109"/>
      <c r="DU38" s="109"/>
      <c r="DV38" s="109"/>
      <c r="DW38" s="109"/>
      <c r="DX38" s="109"/>
      <c r="DY38" s="109"/>
      <c r="DZ38" s="109"/>
      <c r="EA38" s="109"/>
      <c r="EB38" s="109"/>
      <c r="EC38" s="109"/>
      <c r="ED38" s="109"/>
      <c r="EE38" s="109"/>
      <c r="EF38" s="109"/>
      <c r="EG38" s="109"/>
      <c r="EH38" s="109"/>
      <c r="EI38" s="109"/>
      <c r="EJ38" s="109"/>
      <c r="EK38" s="109"/>
      <c r="EL38" s="109"/>
      <c r="EM38" s="109"/>
      <c r="EN38" s="109"/>
      <c r="EO38" s="109"/>
      <c r="EP38" s="109"/>
      <c r="EQ38" s="109"/>
      <c r="ER38" s="109"/>
      <c r="ES38" s="109"/>
      <c r="ET38" s="109"/>
      <c r="EU38" s="109"/>
      <c r="EV38" s="109"/>
      <c r="EW38" s="109"/>
      <c r="EX38" s="109"/>
      <c r="EY38" s="109"/>
      <c r="EZ38" s="109"/>
      <c r="FA38" s="109"/>
      <c r="FB38" s="109"/>
      <c r="FC38" s="109"/>
      <c r="FD38" s="109"/>
      <c r="FE38" s="109"/>
      <c r="FF38" s="109"/>
      <c r="FG38" s="109"/>
      <c r="FH38" s="109"/>
      <c r="FI38" s="109"/>
      <c r="FJ38" s="109"/>
      <c r="FK38" s="109"/>
      <c r="FL38" s="109"/>
      <c r="FM38" s="109"/>
      <c r="FN38" s="109"/>
      <c r="FO38" s="109"/>
      <c r="FP38" s="109"/>
      <c r="FQ38" s="109"/>
      <c r="FR38" s="109"/>
      <c r="FS38" s="109"/>
      <c r="FT38" s="109"/>
      <c r="FU38" s="109"/>
      <c r="FV38" s="109"/>
      <c r="FW38" s="109"/>
      <c r="FX38" s="109"/>
      <c r="FY38" s="109"/>
      <c r="FZ38" s="109"/>
      <c r="GA38" s="109"/>
      <c r="GB38" s="109"/>
      <c r="GC38" s="109"/>
      <c r="GD38" s="109"/>
      <c r="GE38" s="109"/>
      <c r="GF38" s="109"/>
      <c r="GG38" s="109"/>
      <c r="GH38" s="109"/>
      <c r="GI38" s="109"/>
      <c r="GJ38" s="109"/>
      <c r="GK38" s="109"/>
      <c r="GL38" s="109"/>
      <c r="GM38" s="109"/>
      <c r="GN38" s="109"/>
      <c r="GO38" s="109"/>
      <c r="GP38" s="109"/>
      <c r="GQ38" s="109"/>
      <c r="GR38" s="109"/>
      <c r="GS38" s="109"/>
      <c r="GT38" s="109"/>
      <c r="GU38" s="109"/>
      <c r="GV38" s="109"/>
      <c r="GW38" s="109"/>
      <c r="GX38" s="109"/>
      <c r="GY38" s="109"/>
      <c r="GZ38" s="109"/>
      <c r="HA38" s="109"/>
      <c r="HB38" s="109"/>
      <c r="HC38" s="109"/>
      <c r="HD38" s="109"/>
      <c r="HE38" s="109"/>
      <c r="HF38" s="109"/>
      <c r="HG38" s="109"/>
      <c r="HH38" s="109"/>
      <c r="HI38" s="109"/>
      <c r="HJ38" s="109"/>
      <c r="HK38" s="109"/>
      <c r="HL38" s="109"/>
      <c r="HM38" s="109"/>
      <c r="HN38" s="109"/>
      <c r="HO38" s="109"/>
      <c r="HP38" s="109"/>
      <c r="HQ38" s="109"/>
      <c r="HR38" s="109"/>
      <c r="HS38" s="109"/>
      <c r="HT38" s="109"/>
      <c r="HU38" s="109"/>
      <c r="HV38" s="109"/>
      <c r="HW38" s="109"/>
      <c r="HX38" s="109"/>
      <c r="HY38" s="109"/>
      <c r="HZ38" s="109"/>
      <c r="IA38" s="109"/>
      <c r="IB38" s="109"/>
      <c r="IC38" s="109"/>
      <c r="ID38" s="109"/>
      <c r="IE38" s="109"/>
      <c r="IF38" s="109"/>
      <c r="IG38" s="109"/>
      <c r="IH38" s="109"/>
      <c r="II38" s="109"/>
      <c r="IJ38" s="109"/>
      <c r="IK38" s="109"/>
      <c r="IL38" s="109"/>
      <c r="IM38" s="109"/>
      <c r="IN38" s="109"/>
      <c r="IO38" s="109"/>
      <c r="IP38" s="109"/>
      <c r="IQ38" s="109"/>
      <c r="IR38" s="109"/>
      <c r="IS38" s="109"/>
      <c r="IT38" s="109"/>
      <c r="IU38" s="109"/>
      <c r="IV38" s="109"/>
    </row>
    <row r="39" spans="1:256" s="4" customFormat="1" ht="18.75" customHeight="1">
      <c r="A39" s="840" t="s">
        <v>226</v>
      </c>
      <c r="B39" s="840"/>
      <c r="C39" s="840"/>
      <c r="D39" s="262">
        <f t="shared" ref="D39:M39" si="0">SUM(D7:D38)</f>
        <v>14897756</v>
      </c>
      <c r="E39" s="263">
        <f t="shared" si="0"/>
        <v>842950</v>
      </c>
      <c r="F39" s="262">
        <f t="shared" si="0"/>
        <v>302973.05</v>
      </c>
      <c r="G39" s="263">
        <f t="shared" si="0"/>
        <v>0</v>
      </c>
      <c r="H39" s="262">
        <f t="shared" si="0"/>
        <v>2909769.8</v>
      </c>
      <c r="I39" s="263">
        <f t="shared" si="0"/>
        <v>3344522.5</v>
      </c>
      <c r="J39" s="263">
        <f t="shared" si="0"/>
        <v>0</v>
      </c>
      <c r="K39" s="263">
        <f t="shared" si="0"/>
        <v>0</v>
      </c>
      <c r="L39" s="262">
        <f t="shared" si="0"/>
        <v>628484.5</v>
      </c>
      <c r="M39" s="263">
        <f t="shared" si="0"/>
        <v>2042339</v>
      </c>
      <c r="N39" s="263">
        <f>SUM(N7:N33)</f>
        <v>110396</v>
      </c>
      <c r="O39" s="263">
        <f>SUM(O7:O33)</f>
        <v>1196701</v>
      </c>
      <c r="P39" s="263">
        <f t="shared" ref="P39:AU39" si="1">SUM(P7:P38)</f>
        <v>662381</v>
      </c>
      <c r="Q39" s="263">
        <f t="shared" si="1"/>
        <v>331191</v>
      </c>
      <c r="R39" s="263">
        <f t="shared" si="1"/>
        <v>199347.3</v>
      </c>
      <c r="S39" s="263">
        <f t="shared" si="1"/>
        <v>0</v>
      </c>
      <c r="T39" s="263">
        <f t="shared" si="1"/>
        <v>0</v>
      </c>
      <c r="U39" s="263">
        <f t="shared" si="1"/>
        <v>0</v>
      </c>
      <c r="V39" s="263">
        <f t="shared" si="1"/>
        <v>0</v>
      </c>
      <c r="W39" s="263">
        <f t="shared" si="1"/>
        <v>0</v>
      </c>
      <c r="X39" s="263">
        <f t="shared" si="1"/>
        <v>0</v>
      </c>
      <c r="Y39" s="263">
        <f t="shared" si="1"/>
        <v>0</v>
      </c>
      <c r="Z39" s="263">
        <f t="shared" si="1"/>
        <v>0</v>
      </c>
      <c r="AA39" s="263">
        <f t="shared" si="1"/>
        <v>0</v>
      </c>
      <c r="AB39" s="263">
        <f t="shared" si="1"/>
        <v>0</v>
      </c>
      <c r="AC39" s="263">
        <f t="shared" si="1"/>
        <v>0</v>
      </c>
      <c r="AD39" s="263">
        <f t="shared" si="1"/>
        <v>0</v>
      </c>
      <c r="AE39" s="263">
        <f t="shared" si="1"/>
        <v>0</v>
      </c>
      <c r="AF39" s="263">
        <f t="shared" si="1"/>
        <v>0</v>
      </c>
      <c r="AG39" s="263">
        <f t="shared" si="1"/>
        <v>0</v>
      </c>
      <c r="AH39" s="263">
        <f t="shared" si="1"/>
        <v>0</v>
      </c>
      <c r="AI39" s="263">
        <f t="shared" si="1"/>
        <v>0</v>
      </c>
      <c r="AJ39" s="263">
        <f t="shared" si="1"/>
        <v>0</v>
      </c>
      <c r="AK39" s="263">
        <f t="shared" si="1"/>
        <v>0</v>
      </c>
      <c r="AL39" s="263">
        <f t="shared" si="1"/>
        <v>0</v>
      </c>
      <c r="AM39" s="263">
        <f t="shared" si="1"/>
        <v>0</v>
      </c>
      <c r="AN39" s="263">
        <f t="shared" si="1"/>
        <v>0</v>
      </c>
      <c r="AO39" s="263">
        <f t="shared" si="1"/>
        <v>0</v>
      </c>
      <c r="AP39" s="263">
        <f t="shared" si="1"/>
        <v>0</v>
      </c>
      <c r="AQ39" s="263">
        <f t="shared" si="1"/>
        <v>0</v>
      </c>
      <c r="AR39" s="263">
        <f t="shared" si="1"/>
        <v>0</v>
      </c>
      <c r="AS39" s="263">
        <f t="shared" si="1"/>
        <v>0</v>
      </c>
      <c r="AT39" s="263">
        <f t="shared" si="1"/>
        <v>0</v>
      </c>
      <c r="AU39" s="263">
        <f t="shared" si="1"/>
        <v>0</v>
      </c>
      <c r="AV39" s="263">
        <f t="shared" ref="AV39:CA39" si="2">SUM(AV7:AV38)</f>
        <v>0</v>
      </c>
      <c r="AW39" s="263">
        <f t="shared" si="2"/>
        <v>0</v>
      </c>
      <c r="AX39" s="263">
        <f t="shared" si="2"/>
        <v>0</v>
      </c>
      <c r="AY39" s="263">
        <f t="shared" si="2"/>
        <v>0</v>
      </c>
      <c r="AZ39" s="263">
        <f t="shared" si="2"/>
        <v>0</v>
      </c>
      <c r="BA39" s="263">
        <f t="shared" si="2"/>
        <v>0</v>
      </c>
      <c r="BB39" s="263">
        <f t="shared" si="2"/>
        <v>0</v>
      </c>
      <c r="BC39" s="263">
        <f t="shared" si="2"/>
        <v>0</v>
      </c>
      <c r="BD39" s="263">
        <f t="shared" si="2"/>
        <v>0</v>
      </c>
      <c r="BE39" s="263">
        <f t="shared" si="2"/>
        <v>0</v>
      </c>
      <c r="BF39" s="263">
        <f t="shared" si="2"/>
        <v>0</v>
      </c>
      <c r="BG39" s="263">
        <f t="shared" si="2"/>
        <v>0</v>
      </c>
      <c r="BH39" s="263">
        <f t="shared" si="2"/>
        <v>0</v>
      </c>
      <c r="BI39" s="263">
        <f t="shared" si="2"/>
        <v>0</v>
      </c>
      <c r="BJ39" s="263">
        <f t="shared" si="2"/>
        <v>0</v>
      </c>
      <c r="BK39" s="263">
        <f t="shared" si="2"/>
        <v>0</v>
      </c>
      <c r="BL39" s="263">
        <f t="shared" si="2"/>
        <v>0</v>
      </c>
      <c r="BM39" s="263">
        <f t="shared" si="2"/>
        <v>0</v>
      </c>
      <c r="BN39" s="263">
        <f t="shared" si="2"/>
        <v>0</v>
      </c>
      <c r="BO39" s="263">
        <f t="shared" si="2"/>
        <v>0</v>
      </c>
      <c r="BP39" s="263">
        <f t="shared" si="2"/>
        <v>0</v>
      </c>
      <c r="BQ39" s="263">
        <f t="shared" si="2"/>
        <v>0</v>
      </c>
      <c r="BR39" s="263">
        <f t="shared" si="2"/>
        <v>0</v>
      </c>
      <c r="BS39" s="263">
        <f t="shared" si="2"/>
        <v>0</v>
      </c>
      <c r="BT39" s="263">
        <f t="shared" si="2"/>
        <v>0</v>
      </c>
      <c r="BU39" s="263">
        <f t="shared" si="2"/>
        <v>0</v>
      </c>
      <c r="BV39" s="263">
        <f t="shared" si="2"/>
        <v>0</v>
      </c>
      <c r="BW39" s="263">
        <f t="shared" si="2"/>
        <v>0</v>
      </c>
      <c r="BX39" s="263">
        <f t="shared" si="2"/>
        <v>0</v>
      </c>
      <c r="BY39" s="263">
        <f t="shared" si="2"/>
        <v>0</v>
      </c>
      <c r="BZ39" s="263">
        <f t="shared" si="2"/>
        <v>0</v>
      </c>
      <c r="CA39" s="263">
        <f t="shared" si="2"/>
        <v>0</v>
      </c>
      <c r="CB39" s="263">
        <f t="shared" ref="CB39:CR39" si="3">SUM(CB7:CB38)</f>
        <v>0</v>
      </c>
      <c r="CC39" s="263">
        <f t="shared" si="3"/>
        <v>0</v>
      </c>
      <c r="CD39" s="263">
        <f t="shared" si="3"/>
        <v>0</v>
      </c>
      <c r="CE39" s="263">
        <f t="shared" si="3"/>
        <v>0</v>
      </c>
      <c r="CF39" s="263">
        <f t="shared" si="3"/>
        <v>0</v>
      </c>
      <c r="CG39" s="263">
        <f t="shared" si="3"/>
        <v>0</v>
      </c>
      <c r="CH39" s="263">
        <f t="shared" si="3"/>
        <v>0</v>
      </c>
      <c r="CI39" s="263">
        <f t="shared" si="3"/>
        <v>0</v>
      </c>
      <c r="CJ39" s="263">
        <f t="shared" si="3"/>
        <v>346645.68</v>
      </c>
      <c r="CK39" s="263">
        <f t="shared" si="3"/>
        <v>55198.36</v>
      </c>
      <c r="CL39" s="263">
        <f t="shared" si="3"/>
        <v>0</v>
      </c>
      <c r="CM39" s="263">
        <f t="shared" si="3"/>
        <v>0</v>
      </c>
      <c r="CN39" s="263">
        <f t="shared" si="3"/>
        <v>0</v>
      </c>
      <c r="CO39" s="263">
        <f t="shared" si="3"/>
        <v>0</v>
      </c>
      <c r="CP39" s="263">
        <f t="shared" si="3"/>
        <v>0</v>
      </c>
      <c r="CQ39" s="263">
        <f t="shared" si="3"/>
        <v>0</v>
      </c>
      <c r="CR39" s="263">
        <f t="shared" si="3"/>
        <v>0</v>
      </c>
      <c r="CS39" s="109"/>
      <c r="CT39" s="109"/>
      <c r="CU39" s="109"/>
      <c r="CV39" s="109"/>
      <c r="CW39" s="109"/>
      <c r="CX39" s="109"/>
      <c r="CY39" s="109"/>
      <c r="CZ39" s="109"/>
      <c r="DA39" s="109"/>
      <c r="DB39" s="109"/>
      <c r="DC39" s="109"/>
      <c r="DD39" s="109"/>
      <c r="DE39" s="109"/>
      <c r="DF39" s="109"/>
      <c r="DG39" s="109"/>
      <c r="DH39" s="109"/>
      <c r="DI39" s="109"/>
      <c r="DJ39" s="109"/>
      <c r="DK39" s="109"/>
      <c r="DL39" s="109"/>
      <c r="DM39" s="109"/>
      <c r="DN39" s="109"/>
      <c r="DO39" s="109"/>
      <c r="DP39" s="109"/>
      <c r="DQ39" s="109"/>
      <c r="DR39" s="109"/>
      <c r="DS39" s="109"/>
      <c r="DT39" s="109"/>
      <c r="DU39" s="109"/>
      <c r="DV39" s="109"/>
      <c r="DW39" s="109"/>
      <c r="DX39" s="109"/>
      <c r="DY39" s="109"/>
      <c r="DZ39" s="109"/>
      <c r="EA39" s="109"/>
      <c r="EB39" s="109"/>
      <c r="EC39" s="109"/>
      <c r="ED39" s="109"/>
      <c r="EE39" s="109"/>
      <c r="EF39" s="109"/>
      <c r="EG39" s="109"/>
      <c r="EH39" s="109"/>
      <c r="EI39" s="109"/>
      <c r="EJ39" s="109"/>
      <c r="EK39" s="109"/>
      <c r="EL39" s="109"/>
      <c r="EM39" s="109"/>
      <c r="EN39" s="109"/>
      <c r="EO39" s="109"/>
      <c r="EP39" s="109"/>
      <c r="EQ39" s="109"/>
      <c r="ER39" s="109"/>
      <c r="ES39" s="109"/>
      <c r="ET39" s="109"/>
      <c r="EU39" s="109"/>
      <c r="EV39" s="109"/>
      <c r="EW39" s="109"/>
      <c r="EX39" s="109"/>
      <c r="EY39" s="109"/>
      <c r="EZ39" s="109"/>
      <c r="FA39" s="109"/>
      <c r="FB39" s="109"/>
      <c r="FC39" s="109"/>
      <c r="FD39" s="109"/>
      <c r="FE39" s="109"/>
      <c r="FF39" s="109"/>
      <c r="FG39" s="109"/>
      <c r="FH39" s="109"/>
      <c r="FI39" s="109"/>
      <c r="FJ39" s="109"/>
      <c r="FK39" s="109"/>
      <c r="FL39" s="109"/>
      <c r="FM39" s="109"/>
      <c r="FN39" s="109"/>
      <c r="FO39" s="109"/>
      <c r="FP39" s="109"/>
      <c r="FQ39" s="109"/>
      <c r="FR39" s="109"/>
      <c r="FS39" s="109"/>
      <c r="FT39" s="109"/>
      <c r="FU39" s="109"/>
      <c r="FV39" s="109"/>
      <c r="FW39" s="109"/>
      <c r="FX39" s="109"/>
      <c r="FY39" s="109"/>
      <c r="FZ39" s="109"/>
      <c r="GA39" s="109"/>
      <c r="GB39" s="109"/>
      <c r="GC39" s="109"/>
      <c r="GD39" s="109"/>
      <c r="GE39" s="109"/>
      <c r="GF39" s="109"/>
      <c r="GG39" s="109"/>
      <c r="GH39" s="109"/>
      <c r="GI39" s="109"/>
      <c r="GJ39" s="109"/>
      <c r="GK39" s="109"/>
      <c r="GL39" s="109"/>
      <c r="GM39" s="109"/>
      <c r="GN39" s="109"/>
      <c r="GO39" s="109"/>
      <c r="GP39" s="109"/>
      <c r="GQ39" s="109"/>
      <c r="GR39" s="109"/>
      <c r="GS39" s="109"/>
      <c r="GT39" s="109"/>
      <c r="GU39" s="109"/>
      <c r="GV39" s="109"/>
      <c r="GW39" s="109"/>
      <c r="GX39" s="109"/>
      <c r="GY39" s="109"/>
      <c r="GZ39" s="109"/>
      <c r="HA39" s="109"/>
      <c r="HB39" s="109"/>
      <c r="HC39" s="109"/>
      <c r="HD39" s="109"/>
      <c r="HE39" s="109"/>
      <c r="HF39" s="109"/>
      <c r="HG39" s="109"/>
      <c r="HH39" s="109"/>
      <c r="HI39" s="109"/>
      <c r="HJ39" s="109"/>
      <c r="HK39" s="109"/>
      <c r="HL39" s="109"/>
      <c r="HM39" s="109"/>
      <c r="HN39" s="109"/>
      <c r="HO39" s="109"/>
      <c r="HP39" s="109"/>
      <c r="HQ39" s="109"/>
      <c r="HR39" s="109"/>
      <c r="HS39" s="109"/>
      <c r="HT39" s="109"/>
      <c r="HU39" s="109"/>
      <c r="HV39" s="109"/>
      <c r="HW39" s="109"/>
      <c r="HX39" s="109"/>
      <c r="HY39" s="109"/>
      <c r="HZ39" s="109"/>
      <c r="IA39" s="109"/>
      <c r="IB39" s="109"/>
      <c r="IC39" s="109"/>
      <c r="ID39" s="109"/>
      <c r="IE39" s="109"/>
      <c r="IF39" s="109"/>
      <c r="IG39" s="109"/>
      <c r="IH39" s="109"/>
      <c r="II39" s="109"/>
      <c r="IJ39" s="109"/>
      <c r="IK39" s="109"/>
      <c r="IL39" s="109"/>
      <c r="IM39" s="109"/>
      <c r="IN39" s="109"/>
      <c r="IO39" s="109"/>
      <c r="IP39" s="109"/>
      <c r="IQ39" s="109"/>
      <c r="IR39" s="109"/>
      <c r="IS39" s="109"/>
      <c r="IT39" s="109"/>
      <c r="IU39" s="109"/>
      <c r="IV39" s="109"/>
    </row>
    <row r="40" spans="1:256" s="4" customFormat="1" ht="13.5" customHeight="1">
      <c r="A40" s="107"/>
      <c r="B40" s="14"/>
      <c r="C40" s="12"/>
      <c r="D40" s="159"/>
      <c r="E40" s="109"/>
      <c r="F40" s="159"/>
      <c r="G40" s="109"/>
      <c r="H40" s="159"/>
      <c r="I40" s="109"/>
      <c r="J40" s="109"/>
      <c r="K40" s="109"/>
      <c r="L40" s="159"/>
      <c r="M40" s="109"/>
      <c r="N40" s="109"/>
      <c r="O40" s="109"/>
      <c r="P40" s="109"/>
      <c r="Q40" s="109"/>
      <c r="R40" s="109"/>
      <c r="S40" s="109"/>
      <c r="T40" s="109"/>
      <c r="U40" s="109"/>
      <c r="V40" s="109"/>
      <c r="W40" s="109"/>
      <c r="X40" s="109"/>
      <c r="Y40" s="109"/>
      <c r="Z40" s="109"/>
      <c r="AA40" s="109"/>
      <c r="AB40" s="109"/>
      <c r="AC40" s="109"/>
      <c r="AD40" s="109"/>
      <c r="AE40" s="109"/>
      <c r="AF40" s="109"/>
      <c r="AG40" s="109"/>
      <c r="AH40" s="109"/>
      <c r="AI40" s="109"/>
      <c r="AJ40" s="109"/>
      <c r="AK40" s="109"/>
      <c r="AL40" s="109"/>
      <c r="AM40" s="109"/>
      <c r="AN40" s="109"/>
      <c r="AO40" s="109"/>
      <c r="AP40" s="109"/>
      <c r="AQ40" s="109"/>
      <c r="AR40" s="109"/>
      <c r="AS40" s="109"/>
      <c r="AT40" s="109"/>
      <c r="AU40" s="109"/>
      <c r="AV40" s="109"/>
      <c r="AW40" s="109"/>
      <c r="AX40" s="109"/>
      <c r="AY40" s="109"/>
      <c r="AZ40" s="109"/>
      <c r="BA40" s="109"/>
      <c r="BB40" s="109"/>
      <c r="BC40" s="109"/>
      <c r="BD40" s="109"/>
      <c r="BE40" s="109"/>
      <c r="BF40" s="109"/>
      <c r="BG40" s="109"/>
      <c r="BH40" s="109"/>
      <c r="BI40" s="109"/>
      <c r="BJ40" s="109"/>
      <c r="BK40" s="109"/>
      <c r="BL40" s="109"/>
      <c r="BM40" s="109"/>
      <c r="BN40" s="109"/>
      <c r="BO40" s="109"/>
      <c r="BP40" s="109"/>
      <c r="BQ40" s="109"/>
      <c r="BR40" s="109"/>
      <c r="BS40" s="109"/>
      <c r="BT40" s="109"/>
      <c r="BU40" s="109"/>
      <c r="BV40" s="109"/>
      <c r="BW40" s="109"/>
      <c r="BX40" s="109"/>
      <c r="BY40" s="109"/>
      <c r="BZ40" s="109"/>
      <c r="CA40" s="109"/>
      <c r="CB40" s="109"/>
      <c r="CC40" s="109"/>
      <c r="CD40" s="109"/>
      <c r="CE40" s="109"/>
      <c r="CF40" s="109"/>
      <c r="CG40" s="109"/>
      <c r="CH40" s="109"/>
      <c r="CI40" s="109"/>
      <c r="CJ40" s="109"/>
      <c r="CK40" s="109"/>
      <c r="CL40" s="109"/>
      <c r="CM40" s="109"/>
      <c r="CN40" s="109"/>
      <c r="CO40" s="109"/>
      <c r="CP40" s="109"/>
      <c r="CQ40" s="109"/>
      <c r="CR40" s="109"/>
      <c r="CS40" s="109"/>
      <c r="CT40" s="109"/>
      <c r="CU40" s="109"/>
      <c r="CV40" s="109"/>
      <c r="CW40" s="109"/>
      <c r="CX40" s="109"/>
      <c r="CY40" s="109"/>
      <c r="CZ40" s="109"/>
      <c r="DA40" s="109"/>
      <c r="DB40" s="109"/>
      <c r="DC40" s="109"/>
      <c r="DD40" s="109"/>
      <c r="DE40" s="109"/>
      <c r="DF40" s="109"/>
      <c r="DG40" s="109"/>
      <c r="DH40" s="109"/>
      <c r="DI40" s="109"/>
      <c r="DJ40" s="109"/>
      <c r="DK40" s="109"/>
      <c r="DL40" s="109"/>
      <c r="DM40" s="109"/>
      <c r="DN40" s="109"/>
      <c r="DO40" s="109"/>
      <c r="DP40" s="109"/>
      <c r="DQ40" s="109"/>
      <c r="DR40" s="109"/>
      <c r="DS40" s="109"/>
      <c r="DT40" s="109"/>
      <c r="DU40" s="109"/>
      <c r="DV40" s="109"/>
      <c r="DW40" s="109"/>
      <c r="DX40" s="109"/>
      <c r="DY40" s="109"/>
      <c r="DZ40" s="109"/>
      <c r="EA40" s="109"/>
      <c r="EB40" s="109"/>
      <c r="EC40" s="109"/>
      <c r="ED40" s="109"/>
      <c r="EE40" s="109"/>
      <c r="EF40" s="109"/>
      <c r="EG40" s="109"/>
      <c r="EH40" s="109"/>
      <c r="EI40" s="109"/>
      <c r="EJ40" s="109"/>
      <c r="EK40" s="109"/>
      <c r="EL40" s="109"/>
      <c r="EM40" s="109"/>
      <c r="EN40" s="109"/>
      <c r="EO40" s="109"/>
      <c r="EP40" s="109"/>
      <c r="EQ40" s="109"/>
      <c r="ER40" s="109"/>
      <c r="ES40" s="109"/>
      <c r="ET40" s="109"/>
      <c r="EU40" s="109"/>
      <c r="EV40" s="109"/>
      <c r="EW40" s="109"/>
      <c r="EX40" s="109"/>
      <c r="EY40" s="109"/>
      <c r="EZ40" s="109"/>
      <c r="FA40" s="109"/>
      <c r="FB40" s="109"/>
      <c r="FC40" s="109"/>
      <c r="FD40" s="109"/>
      <c r="FE40" s="109"/>
      <c r="FF40" s="109"/>
      <c r="FG40" s="109"/>
      <c r="FH40" s="109"/>
      <c r="FI40" s="109"/>
      <c r="FJ40" s="109"/>
      <c r="FK40" s="109"/>
      <c r="FL40" s="109"/>
      <c r="FM40" s="109"/>
      <c r="FN40" s="109"/>
      <c r="FO40" s="109"/>
      <c r="FP40" s="109"/>
      <c r="FQ40" s="109"/>
      <c r="FR40" s="109"/>
      <c r="FS40" s="109"/>
      <c r="FT40" s="109"/>
      <c r="FU40" s="109"/>
      <c r="FV40" s="109"/>
      <c r="FW40" s="109"/>
      <c r="FX40" s="109"/>
      <c r="FY40" s="109"/>
      <c r="FZ40" s="109"/>
      <c r="GA40" s="109"/>
      <c r="GB40" s="109"/>
      <c r="GC40" s="109"/>
      <c r="GD40" s="109"/>
      <c r="GE40" s="109"/>
      <c r="GF40" s="109"/>
      <c r="GG40" s="109"/>
      <c r="GH40" s="109"/>
      <c r="GI40" s="109"/>
      <c r="GJ40" s="109"/>
      <c r="GK40" s="109"/>
      <c r="GL40" s="109"/>
      <c r="GM40" s="109"/>
      <c r="GN40" s="109"/>
      <c r="GO40" s="109"/>
      <c r="GP40" s="109"/>
      <c r="GQ40" s="109"/>
      <c r="GR40" s="109"/>
      <c r="GS40" s="109"/>
      <c r="GT40" s="109"/>
      <c r="GU40" s="109"/>
      <c r="GV40" s="109"/>
      <c r="GW40" s="109"/>
      <c r="GX40" s="109"/>
      <c r="GY40" s="109"/>
      <c r="GZ40" s="109"/>
      <c r="HA40" s="109"/>
      <c r="HB40" s="109"/>
      <c r="HC40" s="109"/>
      <c r="HD40" s="109"/>
      <c r="HE40" s="109"/>
      <c r="HF40" s="109"/>
      <c r="HG40" s="109"/>
      <c r="HH40" s="109"/>
      <c r="HI40" s="109"/>
      <c r="HJ40" s="109"/>
      <c r="HK40" s="109"/>
      <c r="HL40" s="109"/>
      <c r="HM40" s="109"/>
      <c r="HN40" s="109"/>
      <c r="HO40" s="109"/>
      <c r="HP40" s="109"/>
      <c r="HQ40" s="109"/>
      <c r="HR40" s="109"/>
      <c r="HS40" s="109"/>
      <c r="HT40" s="109"/>
      <c r="HU40" s="109"/>
      <c r="HV40" s="109"/>
      <c r="HW40" s="109"/>
      <c r="HX40" s="109"/>
      <c r="HY40" s="109"/>
      <c r="HZ40" s="109"/>
      <c r="IA40" s="109"/>
      <c r="IB40" s="109"/>
      <c r="IC40" s="109"/>
      <c r="ID40" s="109"/>
      <c r="IE40" s="109"/>
      <c r="IF40" s="109"/>
      <c r="IG40" s="109"/>
      <c r="IH40" s="109"/>
      <c r="II40" s="109"/>
      <c r="IJ40" s="109"/>
      <c r="IK40" s="109"/>
      <c r="IL40" s="109"/>
      <c r="IM40" s="109"/>
      <c r="IN40" s="109"/>
      <c r="IO40" s="109"/>
      <c r="IP40" s="109"/>
      <c r="IQ40" s="109"/>
      <c r="IR40" s="109"/>
      <c r="IS40" s="109"/>
      <c r="IT40" s="109"/>
      <c r="IU40" s="109"/>
      <c r="IV40" s="109"/>
    </row>
    <row r="41" spans="1:256" s="4" customFormat="1">
      <c r="A41" s="107"/>
      <c r="B41" s="14"/>
      <c r="C41" s="3"/>
      <c r="D41" s="264"/>
      <c r="E41" s="109"/>
      <c r="F41" s="159"/>
      <c r="G41" s="109"/>
      <c r="H41" s="159"/>
      <c r="I41" s="109"/>
      <c r="J41" s="109"/>
      <c r="K41" s="109"/>
      <c r="L41" s="159"/>
      <c r="M41" s="109"/>
      <c r="N41" s="109"/>
      <c r="O41" s="109"/>
      <c r="P41" s="109"/>
      <c r="Q41" s="109"/>
      <c r="R41" s="109"/>
      <c r="S41" s="109"/>
      <c r="T41" s="109"/>
      <c r="U41" s="109"/>
      <c r="V41" s="109"/>
      <c r="W41" s="109"/>
      <c r="X41" s="109"/>
      <c r="Y41" s="109"/>
      <c r="Z41" s="109"/>
      <c r="AA41" s="109"/>
      <c r="AB41" s="109"/>
      <c r="AC41" s="109"/>
      <c r="AD41" s="109"/>
      <c r="AE41" s="109"/>
      <c r="AF41" s="109"/>
      <c r="AG41" s="109"/>
      <c r="AH41" s="109"/>
      <c r="AI41" s="109"/>
      <c r="AJ41" s="109"/>
      <c r="AK41" s="109"/>
      <c r="AL41" s="109"/>
      <c r="AM41" s="109"/>
      <c r="AN41" s="109"/>
      <c r="AO41" s="109"/>
      <c r="AP41" s="109"/>
      <c r="AQ41" s="109"/>
      <c r="AR41" s="109"/>
      <c r="AS41" s="109"/>
      <c r="AT41" s="109"/>
      <c r="AU41" s="109"/>
      <c r="AV41" s="109"/>
      <c r="AW41" s="109"/>
      <c r="AX41" s="109"/>
      <c r="AY41" s="109"/>
      <c r="AZ41" s="109"/>
      <c r="BA41" s="109"/>
      <c r="BB41" s="109"/>
      <c r="BC41" s="109"/>
      <c r="BD41" s="109"/>
      <c r="BE41" s="109"/>
      <c r="BF41" s="109"/>
      <c r="BG41" s="109"/>
      <c r="BH41" s="109"/>
      <c r="BI41" s="109"/>
      <c r="BJ41" s="109"/>
      <c r="BK41" s="109"/>
      <c r="BL41" s="109"/>
      <c r="BM41" s="109"/>
      <c r="BN41" s="109"/>
      <c r="BO41" s="109"/>
      <c r="BP41" s="109"/>
      <c r="BQ41" s="109"/>
      <c r="BR41" s="109"/>
      <c r="BS41" s="109"/>
      <c r="BT41" s="109"/>
      <c r="BU41" s="109"/>
      <c r="BV41" s="109"/>
      <c r="BW41" s="109"/>
      <c r="BX41" s="109"/>
      <c r="BY41" s="109"/>
      <c r="BZ41" s="109"/>
      <c r="CA41" s="109"/>
      <c r="CB41" s="109"/>
      <c r="CC41" s="109"/>
      <c r="CD41" s="109"/>
      <c r="CE41" s="109"/>
      <c r="CF41" s="109"/>
      <c r="CG41" s="109"/>
      <c r="CH41" s="109"/>
      <c r="CI41" s="109"/>
      <c r="CJ41" s="109"/>
      <c r="CK41" s="109"/>
      <c r="CL41" s="109"/>
      <c r="CM41" s="109"/>
      <c r="CN41" s="109"/>
      <c r="CO41" s="109"/>
      <c r="CP41" s="109"/>
      <c r="CQ41" s="109"/>
      <c r="CR41" s="109"/>
      <c r="CS41" s="109"/>
      <c r="CT41" s="109"/>
      <c r="CU41" s="109"/>
      <c r="CV41" s="109"/>
      <c r="CW41" s="109"/>
      <c r="CX41" s="109"/>
      <c r="CY41" s="109"/>
      <c r="CZ41" s="109"/>
      <c r="DA41" s="109"/>
      <c r="DB41" s="109"/>
      <c r="DC41" s="109"/>
      <c r="DD41" s="109"/>
      <c r="DE41" s="109"/>
      <c r="DF41" s="109"/>
      <c r="DG41" s="109"/>
      <c r="DH41" s="109"/>
      <c r="DI41" s="109"/>
      <c r="DJ41" s="109"/>
      <c r="DK41" s="109"/>
      <c r="DL41" s="109"/>
      <c r="DM41" s="109"/>
      <c r="DN41" s="109"/>
      <c r="DO41" s="109"/>
      <c r="DP41" s="109"/>
      <c r="DQ41" s="109"/>
      <c r="DR41" s="109"/>
      <c r="DS41" s="109"/>
      <c r="DT41" s="109"/>
      <c r="DU41" s="109"/>
      <c r="DV41" s="109"/>
      <c r="DW41" s="109"/>
      <c r="DX41" s="109"/>
      <c r="DY41" s="109"/>
      <c r="DZ41" s="109"/>
      <c r="EA41" s="109"/>
      <c r="EB41" s="109"/>
      <c r="EC41" s="109"/>
      <c r="ED41" s="109"/>
      <c r="EE41" s="109"/>
      <c r="EF41" s="109"/>
      <c r="EG41" s="109"/>
      <c r="EH41" s="109"/>
      <c r="EI41" s="109"/>
      <c r="EJ41" s="109"/>
      <c r="EK41" s="109"/>
      <c r="EL41" s="109"/>
      <c r="EM41" s="109"/>
      <c r="EN41" s="109"/>
      <c r="EO41" s="109"/>
      <c r="EP41" s="109"/>
      <c r="EQ41" s="109"/>
      <c r="ER41" s="109"/>
      <c r="ES41" s="109"/>
      <c r="ET41" s="109"/>
      <c r="EU41" s="109"/>
      <c r="EV41" s="109"/>
      <c r="EW41" s="109"/>
      <c r="EX41" s="109"/>
      <c r="EY41" s="109"/>
      <c r="EZ41" s="109"/>
      <c r="FA41" s="109"/>
      <c r="FB41" s="109"/>
      <c r="FC41" s="109"/>
      <c r="FD41" s="109"/>
      <c r="FE41" s="109"/>
      <c r="FF41" s="109"/>
      <c r="FG41" s="109"/>
      <c r="FH41" s="109"/>
      <c r="FI41" s="109"/>
      <c r="FJ41" s="109"/>
      <c r="FK41" s="109"/>
      <c r="FL41" s="109"/>
      <c r="FM41" s="109"/>
      <c r="FN41" s="109"/>
      <c r="FO41" s="109"/>
      <c r="FP41" s="109"/>
      <c r="FQ41" s="109"/>
      <c r="FR41" s="109"/>
      <c r="FS41" s="109"/>
      <c r="FT41" s="109"/>
      <c r="FU41" s="109"/>
      <c r="FV41" s="109"/>
      <c r="FW41" s="109"/>
      <c r="FX41" s="109"/>
      <c r="FY41" s="109"/>
      <c r="FZ41" s="109"/>
      <c r="GA41" s="109"/>
      <c r="GB41" s="109"/>
      <c r="GC41" s="109"/>
      <c r="GD41" s="109"/>
      <c r="GE41" s="109"/>
      <c r="GF41" s="109"/>
      <c r="GG41" s="109"/>
      <c r="GH41" s="109"/>
      <c r="GI41" s="109"/>
      <c r="GJ41" s="109"/>
      <c r="GK41" s="109"/>
      <c r="GL41" s="109"/>
      <c r="GM41" s="109"/>
      <c r="GN41" s="109"/>
      <c r="GO41" s="109"/>
      <c r="GP41" s="109"/>
      <c r="GQ41" s="109"/>
      <c r="GR41" s="109"/>
      <c r="GS41" s="109"/>
      <c r="GT41" s="109"/>
      <c r="GU41" s="109"/>
      <c r="GV41" s="109"/>
      <c r="GW41" s="109"/>
      <c r="GX41" s="109"/>
      <c r="GY41" s="109"/>
      <c r="GZ41" s="109"/>
      <c r="HA41" s="109"/>
      <c r="HB41" s="109"/>
      <c r="HC41" s="109"/>
      <c r="HD41" s="109"/>
      <c r="HE41" s="109"/>
      <c r="HF41" s="109"/>
      <c r="HG41" s="109"/>
      <c r="HH41" s="109"/>
      <c r="HI41" s="109"/>
      <c r="HJ41" s="109"/>
      <c r="HK41" s="109"/>
      <c r="HL41" s="109"/>
      <c r="HM41" s="109"/>
      <c r="HN41" s="109"/>
      <c r="HO41" s="109"/>
      <c r="HP41" s="109"/>
      <c r="HQ41" s="109"/>
      <c r="HR41" s="109"/>
      <c r="HS41" s="109"/>
      <c r="HT41" s="109"/>
      <c r="HU41" s="109"/>
      <c r="HV41" s="109"/>
      <c r="HW41" s="109"/>
      <c r="HX41" s="109"/>
      <c r="HY41" s="109"/>
      <c r="HZ41" s="109"/>
      <c r="IA41" s="109"/>
      <c r="IB41" s="109"/>
      <c r="IC41" s="109"/>
      <c r="ID41" s="109"/>
      <c r="IE41" s="109"/>
      <c r="IF41" s="109"/>
      <c r="IG41" s="109"/>
      <c r="IH41" s="109"/>
      <c r="II41" s="109"/>
      <c r="IJ41" s="109"/>
      <c r="IK41" s="109"/>
      <c r="IL41" s="109"/>
      <c r="IM41" s="109"/>
      <c r="IN41" s="109"/>
      <c r="IO41" s="109"/>
      <c r="IP41" s="109"/>
      <c r="IQ41" s="109"/>
      <c r="IR41" s="109"/>
      <c r="IS41" s="109"/>
      <c r="IT41" s="109"/>
      <c r="IU41" s="109"/>
      <c r="IV41" s="109"/>
    </row>
    <row r="42" spans="1:256" s="4" customFormat="1">
      <c r="A42" s="107"/>
      <c r="B42" s="14"/>
      <c r="C42" s="1"/>
      <c r="D42" s="264"/>
      <c r="E42" s="109"/>
      <c r="F42" s="159"/>
      <c r="G42" s="109"/>
      <c r="H42" s="159"/>
      <c r="I42" s="109"/>
      <c r="J42" s="109"/>
      <c r="K42" s="109"/>
      <c r="L42" s="159"/>
      <c r="M42" s="109"/>
      <c r="N42" s="109"/>
      <c r="O42" s="109"/>
      <c r="P42" s="109"/>
      <c r="Q42" s="109"/>
      <c r="R42" s="109"/>
      <c r="S42" s="109"/>
      <c r="T42" s="109"/>
      <c r="U42" s="109"/>
      <c r="V42" s="109"/>
      <c r="W42" s="109"/>
      <c r="X42" s="109"/>
      <c r="Y42" s="109"/>
      <c r="Z42" s="109"/>
      <c r="AA42" s="109"/>
      <c r="AB42" s="109"/>
      <c r="AC42" s="109"/>
      <c r="AD42" s="109"/>
      <c r="AE42" s="109"/>
      <c r="AF42" s="109"/>
      <c r="AG42" s="109"/>
      <c r="AH42" s="109"/>
      <c r="AI42" s="109"/>
      <c r="AJ42" s="109"/>
      <c r="AK42" s="109"/>
      <c r="AL42" s="109"/>
      <c r="AM42" s="109"/>
      <c r="AN42" s="109"/>
      <c r="AO42" s="109"/>
      <c r="AP42" s="109"/>
      <c r="AQ42" s="109"/>
      <c r="AR42" s="109"/>
      <c r="AS42" s="109"/>
      <c r="AT42" s="109"/>
      <c r="AU42" s="109"/>
      <c r="AV42" s="109"/>
      <c r="AW42" s="109"/>
      <c r="AX42" s="109"/>
      <c r="AY42" s="109"/>
      <c r="AZ42" s="109"/>
      <c r="BA42" s="109"/>
      <c r="BB42" s="109"/>
      <c r="BC42" s="109"/>
      <c r="BD42" s="109"/>
      <c r="BE42" s="109"/>
      <c r="BF42" s="109"/>
      <c r="BG42" s="109"/>
      <c r="BH42" s="109"/>
      <c r="BI42" s="109"/>
      <c r="BJ42" s="109"/>
      <c r="BK42" s="109"/>
      <c r="BL42" s="109"/>
      <c r="BM42" s="109"/>
      <c r="BN42" s="109"/>
      <c r="BO42" s="109"/>
      <c r="BP42" s="109"/>
      <c r="BQ42" s="109"/>
      <c r="BR42" s="109"/>
      <c r="BS42" s="109"/>
      <c r="BT42" s="109"/>
      <c r="BU42" s="109"/>
      <c r="BV42" s="109"/>
      <c r="BW42" s="109"/>
      <c r="BX42" s="109"/>
      <c r="BY42" s="109"/>
      <c r="BZ42" s="109"/>
      <c r="CA42" s="109"/>
      <c r="CB42" s="109"/>
      <c r="CC42" s="109"/>
      <c r="CD42" s="109"/>
      <c r="CE42" s="109"/>
      <c r="CF42" s="109"/>
      <c r="CG42" s="109"/>
      <c r="CH42" s="109"/>
      <c r="CI42" s="109"/>
      <c r="CJ42" s="109"/>
      <c r="CK42" s="109"/>
      <c r="CL42" s="109"/>
      <c r="CM42" s="109"/>
      <c r="CN42" s="109"/>
      <c r="CO42" s="109"/>
      <c r="CP42" s="109"/>
      <c r="CQ42" s="109"/>
      <c r="CR42" s="109"/>
      <c r="CS42" s="109"/>
      <c r="CT42" s="109"/>
      <c r="CU42" s="109"/>
      <c r="CV42" s="109"/>
      <c r="CW42" s="109"/>
      <c r="CX42" s="109"/>
      <c r="CY42" s="109"/>
      <c r="CZ42" s="109"/>
      <c r="DA42" s="109"/>
      <c r="DB42" s="109"/>
      <c r="DC42" s="109"/>
      <c r="DD42" s="109"/>
      <c r="DE42" s="109"/>
      <c r="DF42" s="109"/>
      <c r="DG42" s="109"/>
      <c r="DH42" s="109"/>
      <c r="DI42" s="109"/>
      <c r="DJ42" s="109"/>
      <c r="DK42" s="109"/>
      <c r="DL42" s="109"/>
      <c r="DM42" s="109"/>
      <c r="DN42" s="109"/>
      <c r="DO42" s="109"/>
      <c r="DP42" s="109"/>
      <c r="DQ42" s="109"/>
      <c r="DR42" s="109"/>
      <c r="DS42" s="109"/>
      <c r="DT42" s="109"/>
      <c r="DU42" s="109"/>
      <c r="DV42" s="109"/>
      <c r="DW42" s="109"/>
      <c r="DX42" s="109"/>
      <c r="DY42" s="109"/>
      <c r="DZ42" s="109"/>
      <c r="EA42" s="109"/>
      <c r="EB42" s="109"/>
      <c r="EC42" s="109"/>
      <c r="ED42" s="109"/>
      <c r="EE42" s="109"/>
      <c r="EF42" s="109"/>
      <c r="EG42" s="109"/>
      <c r="EH42" s="109"/>
      <c r="EI42" s="109"/>
      <c r="EJ42" s="109"/>
      <c r="EK42" s="109"/>
      <c r="EL42" s="109"/>
      <c r="EM42" s="109"/>
      <c r="EN42" s="109"/>
      <c r="EO42" s="109"/>
      <c r="EP42" s="109"/>
      <c r="EQ42" s="109"/>
      <c r="ER42" s="109"/>
      <c r="ES42" s="109"/>
      <c r="ET42" s="109"/>
      <c r="EU42" s="109"/>
      <c r="EV42" s="109"/>
      <c r="EW42" s="109"/>
      <c r="EX42" s="109"/>
      <c r="EY42" s="109"/>
      <c r="EZ42" s="109"/>
      <c r="FA42" s="109"/>
      <c r="FB42" s="109"/>
      <c r="FC42" s="109"/>
      <c r="FD42" s="109"/>
      <c r="FE42" s="109"/>
      <c r="FF42" s="109"/>
      <c r="FG42" s="109"/>
      <c r="FH42" s="109"/>
      <c r="FI42" s="109"/>
      <c r="FJ42" s="109"/>
      <c r="FK42" s="109"/>
      <c r="FL42" s="109"/>
      <c r="FM42" s="109"/>
      <c r="FN42" s="109"/>
      <c r="FO42" s="109"/>
      <c r="FP42" s="109"/>
      <c r="FQ42" s="109"/>
      <c r="FR42" s="109"/>
      <c r="FS42" s="109"/>
      <c r="FT42" s="109"/>
      <c r="FU42" s="109"/>
      <c r="FV42" s="109"/>
      <c r="FW42" s="109"/>
      <c r="FX42" s="109"/>
      <c r="FY42" s="109"/>
      <c r="FZ42" s="109"/>
      <c r="GA42" s="109"/>
      <c r="GB42" s="109"/>
      <c r="GC42" s="109"/>
      <c r="GD42" s="109"/>
      <c r="GE42" s="109"/>
      <c r="GF42" s="109"/>
      <c r="GG42" s="109"/>
      <c r="GH42" s="109"/>
      <c r="GI42" s="109"/>
      <c r="GJ42" s="109"/>
      <c r="GK42" s="109"/>
      <c r="GL42" s="109"/>
      <c r="GM42" s="109"/>
      <c r="GN42" s="109"/>
      <c r="GO42" s="109"/>
      <c r="GP42" s="109"/>
      <c r="GQ42" s="109"/>
      <c r="GR42" s="109"/>
      <c r="GS42" s="109"/>
      <c r="GT42" s="109"/>
      <c r="GU42" s="109"/>
      <c r="GV42" s="109"/>
      <c r="GW42" s="109"/>
      <c r="GX42" s="109"/>
      <c r="GY42" s="109"/>
      <c r="GZ42" s="109"/>
      <c r="HA42" s="109"/>
      <c r="HB42" s="109"/>
      <c r="HC42" s="109"/>
      <c r="HD42" s="109"/>
      <c r="HE42" s="109"/>
      <c r="HF42" s="109"/>
      <c r="HG42" s="109"/>
      <c r="HH42" s="109"/>
      <c r="HI42" s="109"/>
      <c r="HJ42" s="109"/>
      <c r="HK42" s="109"/>
      <c r="HL42" s="109"/>
      <c r="HM42" s="109"/>
      <c r="HN42" s="109"/>
      <c r="HO42" s="109"/>
      <c r="HP42" s="109"/>
      <c r="HQ42" s="109"/>
      <c r="HR42" s="109"/>
      <c r="HS42" s="109"/>
      <c r="HT42" s="109"/>
      <c r="HU42" s="109"/>
      <c r="HV42" s="109"/>
      <c r="HW42" s="109"/>
      <c r="HX42" s="109"/>
      <c r="HY42" s="109"/>
      <c r="HZ42" s="109"/>
      <c r="IA42" s="109"/>
      <c r="IB42" s="109"/>
      <c r="IC42" s="109"/>
      <c r="ID42" s="109"/>
      <c r="IE42" s="109"/>
      <c r="IF42" s="109"/>
      <c r="IG42" s="109"/>
      <c r="IH42" s="109"/>
      <c r="II42" s="109"/>
      <c r="IJ42" s="109"/>
      <c r="IK42" s="109"/>
      <c r="IL42" s="109"/>
      <c r="IM42" s="109"/>
      <c r="IN42" s="109"/>
      <c r="IO42" s="109"/>
      <c r="IP42" s="109"/>
      <c r="IQ42" s="109"/>
      <c r="IR42" s="109"/>
      <c r="IS42" s="109"/>
      <c r="IT42" s="109"/>
      <c r="IU42" s="109"/>
      <c r="IV42" s="109"/>
    </row>
    <row r="43" spans="1:256" s="4" customFormat="1">
      <c r="A43" s="107"/>
      <c r="B43" s="14"/>
      <c r="C43" s="3"/>
      <c r="D43" s="264"/>
      <c r="E43" s="109"/>
      <c r="F43" s="159"/>
      <c r="G43" s="109"/>
      <c r="H43" s="159"/>
      <c r="I43" s="109"/>
      <c r="J43" s="109"/>
      <c r="K43" s="109"/>
      <c r="L43" s="159"/>
      <c r="M43" s="109"/>
      <c r="N43" s="109"/>
      <c r="O43" s="109"/>
      <c r="P43" s="109"/>
      <c r="Q43" s="109"/>
      <c r="R43" s="109"/>
      <c r="S43" s="109"/>
      <c r="T43" s="109"/>
      <c r="U43" s="109"/>
      <c r="V43" s="109"/>
      <c r="W43" s="109"/>
      <c r="X43" s="109"/>
      <c r="Y43" s="109"/>
      <c r="Z43" s="109"/>
      <c r="AA43" s="109"/>
      <c r="AB43" s="109"/>
      <c r="AC43" s="109"/>
      <c r="AD43" s="109"/>
      <c r="AE43" s="109"/>
      <c r="AF43" s="109"/>
      <c r="AG43" s="109"/>
      <c r="AH43" s="109"/>
      <c r="AI43" s="109"/>
      <c r="AJ43" s="109"/>
      <c r="AK43" s="109"/>
      <c r="AL43" s="109"/>
      <c r="AM43" s="109"/>
      <c r="AN43" s="109"/>
      <c r="AO43" s="109"/>
      <c r="AP43" s="109"/>
      <c r="AQ43" s="109"/>
      <c r="AR43" s="109"/>
      <c r="AS43" s="109"/>
      <c r="AT43" s="109"/>
      <c r="AU43" s="109"/>
      <c r="AV43" s="109"/>
      <c r="AW43" s="109"/>
      <c r="AX43" s="109"/>
      <c r="AY43" s="109"/>
      <c r="AZ43" s="109"/>
      <c r="BA43" s="109"/>
      <c r="BB43" s="109"/>
      <c r="BC43" s="109"/>
      <c r="BD43" s="109"/>
      <c r="BE43" s="109"/>
      <c r="BF43" s="109"/>
      <c r="BG43" s="109"/>
      <c r="BH43" s="109"/>
      <c r="BI43" s="109"/>
      <c r="BJ43" s="109"/>
      <c r="BK43" s="109"/>
      <c r="BL43" s="109"/>
      <c r="BM43" s="109"/>
      <c r="BN43" s="109"/>
      <c r="BO43" s="109"/>
      <c r="BP43" s="109"/>
      <c r="BQ43" s="109"/>
      <c r="BR43" s="109"/>
      <c r="BS43" s="109"/>
      <c r="BT43" s="109"/>
      <c r="BU43" s="109"/>
      <c r="BV43" s="109"/>
      <c r="BW43" s="109"/>
      <c r="BX43" s="109"/>
      <c r="BY43" s="109"/>
      <c r="BZ43" s="109"/>
      <c r="CA43" s="109"/>
      <c r="CB43" s="109"/>
      <c r="CC43" s="109"/>
      <c r="CD43" s="109"/>
      <c r="CE43" s="109"/>
      <c r="CF43" s="109"/>
      <c r="CG43" s="109"/>
      <c r="CH43" s="109"/>
      <c r="CI43" s="109"/>
      <c r="CJ43" s="109"/>
      <c r="CK43" s="109"/>
      <c r="CL43" s="109"/>
      <c r="CM43" s="109"/>
      <c r="CN43" s="109"/>
      <c r="CO43" s="109"/>
      <c r="CP43" s="109"/>
      <c r="CQ43" s="109"/>
      <c r="CR43" s="109"/>
      <c r="CS43" s="109"/>
      <c r="CT43" s="109"/>
      <c r="CU43" s="109"/>
      <c r="CV43" s="109"/>
      <c r="CW43" s="109"/>
      <c r="CX43" s="109"/>
      <c r="CY43" s="109"/>
      <c r="CZ43" s="109"/>
      <c r="DA43" s="109"/>
      <c r="DB43" s="109"/>
      <c r="DC43" s="109"/>
      <c r="DD43" s="109"/>
      <c r="DE43" s="109"/>
      <c r="DF43" s="109"/>
      <c r="DG43" s="109"/>
      <c r="DH43" s="109"/>
      <c r="DI43" s="109"/>
      <c r="DJ43" s="109"/>
      <c r="DK43" s="109"/>
      <c r="DL43" s="109"/>
      <c r="DM43" s="109"/>
      <c r="DN43" s="109"/>
      <c r="DO43" s="109"/>
      <c r="DP43" s="109"/>
      <c r="DQ43" s="109"/>
      <c r="DR43" s="109"/>
      <c r="DS43" s="109"/>
      <c r="DT43" s="109"/>
      <c r="DU43" s="109"/>
      <c r="DV43" s="109"/>
      <c r="DW43" s="109"/>
      <c r="DX43" s="109"/>
      <c r="DY43" s="109"/>
      <c r="DZ43" s="109"/>
      <c r="EA43" s="109"/>
      <c r="EB43" s="109"/>
      <c r="EC43" s="109"/>
      <c r="ED43" s="109"/>
      <c r="EE43" s="109"/>
      <c r="EF43" s="109"/>
      <c r="EG43" s="109"/>
      <c r="EH43" s="109"/>
      <c r="EI43" s="109"/>
      <c r="EJ43" s="109"/>
      <c r="EK43" s="109"/>
      <c r="EL43" s="109"/>
      <c r="EM43" s="109"/>
      <c r="EN43" s="109"/>
      <c r="EO43" s="109"/>
      <c r="EP43" s="109"/>
      <c r="EQ43" s="109"/>
      <c r="ER43" s="109"/>
      <c r="ES43" s="109"/>
      <c r="ET43" s="109"/>
      <c r="EU43" s="109"/>
      <c r="EV43" s="109"/>
      <c r="EW43" s="109"/>
      <c r="EX43" s="109"/>
      <c r="EY43" s="109"/>
      <c r="EZ43" s="109"/>
      <c r="FA43" s="109"/>
      <c r="FB43" s="109"/>
      <c r="FC43" s="109"/>
      <c r="FD43" s="109"/>
      <c r="FE43" s="109"/>
      <c r="FF43" s="109"/>
      <c r="FG43" s="109"/>
      <c r="FH43" s="109"/>
      <c r="FI43" s="109"/>
      <c r="FJ43" s="109"/>
      <c r="FK43" s="109"/>
      <c r="FL43" s="109"/>
      <c r="FM43" s="109"/>
      <c r="FN43" s="109"/>
      <c r="FO43" s="109"/>
      <c r="FP43" s="109"/>
      <c r="FQ43" s="109"/>
      <c r="FR43" s="109"/>
      <c r="FS43" s="109"/>
      <c r="FT43" s="109"/>
      <c r="FU43" s="109"/>
      <c r="FV43" s="109"/>
      <c r="FW43" s="109"/>
      <c r="FX43" s="109"/>
      <c r="FY43" s="109"/>
      <c r="FZ43" s="109"/>
      <c r="GA43" s="109"/>
      <c r="GB43" s="109"/>
      <c r="GC43" s="109"/>
      <c r="GD43" s="109"/>
      <c r="GE43" s="109"/>
      <c r="GF43" s="109"/>
      <c r="GG43" s="109"/>
      <c r="GH43" s="109"/>
      <c r="GI43" s="109"/>
      <c r="GJ43" s="109"/>
      <c r="GK43" s="109"/>
      <c r="GL43" s="109"/>
      <c r="GM43" s="109"/>
      <c r="GN43" s="109"/>
      <c r="GO43" s="109"/>
      <c r="GP43" s="109"/>
      <c r="GQ43" s="109"/>
      <c r="GR43" s="109"/>
      <c r="GS43" s="109"/>
      <c r="GT43" s="109"/>
      <c r="GU43" s="109"/>
      <c r="GV43" s="109"/>
      <c r="GW43" s="109"/>
      <c r="GX43" s="109"/>
      <c r="GY43" s="109"/>
      <c r="GZ43" s="109"/>
      <c r="HA43" s="109"/>
      <c r="HB43" s="109"/>
      <c r="HC43" s="109"/>
      <c r="HD43" s="109"/>
      <c r="HE43" s="109"/>
      <c r="HF43" s="109"/>
      <c r="HG43" s="109"/>
      <c r="HH43" s="109"/>
      <c r="HI43" s="109"/>
      <c r="HJ43" s="109"/>
      <c r="HK43" s="109"/>
      <c r="HL43" s="109"/>
      <c r="HM43" s="109"/>
      <c r="HN43" s="109"/>
      <c r="HO43" s="109"/>
      <c r="HP43" s="109"/>
      <c r="HQ43" s="109"/>
      <c r="HR43" s="109"/>
      <c r="HS43" s="109"/>
      <c r="HT43" s="109"/>
      <c r="HU43" s="109"/>
      <c r="HV43" s="109"/>
      <c r="HW43" s="109"/>
      <c r="HX43" s="109"/>
      <c r="HY43" s="109"/>
      <c r="HZ43" s="109"/>
      <c r="IA43" s="109"/>
      <c r="IB43" s="109"/>
      <c r="IC43" s="109"/>
      <c r="ID43" s="109"/>
      <c r="IE43" s="109"/>
      <c r="IF43" s="109"/>
      <c r="IG43" s="109"/>
      <c r="IH43" s="109"/>
      <c r="II43" s="109"/>
      <c r="IJ43" s="109"/>
      <c r="IK43" s="109"/>
      <c r="IL43" s="109"/>
      <c r="IM43" s="109"/>
      <c r="IN43" s="109"/>
      <c r="IO43" s="109"/>
      <c r="IP43" s="109"/>
      <c r="IQ43" s="109"/>
      <c r="IR43" s="109"/>
      <c r="IS43" s="109"/>
      <c r="IT43" s="109"/>
      <c r="IU43" s="109"/>
      <c r="IV43" s="109"/>
    </row>
    <row r="44" spans="1:256" s="4" customFormat="1">
      <c r="A44" s="107"/>
      <c r="B44" s="14"/>
      <c r="C44" s="3"/>
      <c r="D44" s="264"/>
      <c r="E44" s="109"/>
      <c r="F44" s="159"/>
      <c r="G44" s="109"/>
      <c r="H44" s="159"/>
      <c r="I44" s="109"/>
      <c r="J44" s="109"/>
      <c r="K44" s="109"/>
      <c r="L44" s="159"/>
      <c r="M44" s="109"/>
      <c r="N44" s="109"/>
      <c r="O44" s="109"/>
      <c r="P44" s="109"/>
      <c r="Q44" s="109"/>
      <c r="R44" s="109"/>
      <c r="S44" s="109"/>
      <c r="T44" s="109"/>
      <c r="U44" s="109"/>
      <c r="V44" s="109"/>
      <c r="W44" s="109"/>
      <c r="X44" s="109"/>
      <c r="Y44" s="109"/>
      <c r="Z44" s="109"/>
      <c r="AA44" s="109"/>
      <c r="AB44" s="109"/>
      <c r="AC44" s="109"/>
      <c r="AD44" s="109"/>
      <c r="AE44" s="109"/>
      <c r="AF44" s="109"/>
      <c r="AG44" s="109"/>
      <c r="AH44" s="109"/>
      <c r="AI44" s="109"/>
      <c r="AJ44" s="109"/>
      <c r="AK44" s="109"/>
      <c r="AL44" s="109"/>
      <c r="AM44" s="109"/>
      <c r="AN44" s="109"/>
      <c r="AO44" s="109"/>
      <c r="AP44" s="109"/>
      <c r="AQ44" s="109"/>
      <c r="AR44" s="109"/>
      <c r="AS44" s="109"/>
      <c r="AT44" s="109"/>
      <c r="AU44" s="109"/>
      <c r="AV44" s="109"/>
      <c r="AW44" s="109"/>
      <c r="AX44" s="109"/>
      <c r="AY44" s="109"/>
      <c r="AZ44" s="109"/>
      <c r="BA44" s="109"/>
      <c r="BB44" s="109"/>
      <c r="BC44" s="109"/>
      <c r="BD44" s="109"/>
      <c r="BE44" s="109"/>
      <c r="BF44" s="109"/>
      <c r="BG44" s="109"/>
      <c r="BH44" s="109"/>
      <c r="BI44" s="109"/>
      <c r="BJ44" s="109"/>
      <c r="BK44" s="109"/>
      <c r="BL44" s="109"/>
      <c r="BM44" s="109"/>
      <c r="BN44" s="109"/>
      <c r="BO44" s="109"/>
      <c r="BP44" s="109"/>
      <c r="BQ44" s="109"/>
      <c r="BR44" s="109"/>
      <c r="BS44" s="109"/>
      <c r="BT44" s="109"/>
      <c r="BU44" s="109"/>
      <c r="BV44" s="109"/>
      <c r="BW44" s="109"/>
      <c r="BX44" s="109"/>
      <c r="BY44" s="109"/>
      <c r="BZ44" s="109"/>
      <c r="CA44" s="109"/>
      <c r="CB44" s="109"/>
      <c r="CC44" s="109"/>
      <c r="CD44" s="109"/>
      <c r="CE44" s="109"/>
      <c r="CF44" s="109"/>
      <c r="CG44" s="109"/>
      <c r="CH44" s="109"/>
      <c r="CI44" s="109"/>
      <c r="CJ44" s="109"/>
      <c r="CK44" s="109"/>
      <c r="CL44" s="109"/>
      <c r="CM44" s="109"/>
      <c r="CN44" s="109"/>
      <c r="CO44" s="109"/>
      <c r="CP44" s="109"/>
      <c r="CQ44" s="109"/>
      <c r="CR44" s="109"/>
      <c r="CS44" s="109"/>
      <c r="CT44" s="109"/>
      <c r="CU44" s="109"/>
      <c r="CV44" s="109"/>
      <c r="CW44" s="109"/>
      <c r="CX44" s="109"/>
      <c r="CY44" s="109"/>
      <c r="CZ44" s="109"/>
      <c r="DA44" s="109"/>
      <c r="DB44" s="109"/>
      <c r="DC44" s="109"/>
      <c r="DD44" s="109"/>
      <c r="DE44" s="109"/>
      <c r="DF44" s="109"/>
      <c r="DG44" s="109"/>
      <c r="DH44" s="109"/>
      <c r="DI44" s="109"/>
      <c r="DJ44" s="109"/>
      <c r="DK44" s="109"/>
      <c r="DL44" s="109"/>
      <c r="DM44" s="109"/>
      <c r="DN44" s="109"/>
      <c r="DO44" s="109"/>
      <c r="DP44" s="109"/>
      <c r="DQ44" s="109"/>
      <c r="DR44" s="109"/>
      <c r="DS44" s="109"/>
      <c r="DT44" s="109"/>
      <c r="DU44" s="109"/>
      <c r="DV44" s="109"/>
      <c r="DW44" s="109"/>
      <c r="DX44" s="109"/>
      <c r="DY44" s="109"/>
      <c r="DZ44" s="109"/>
      <c r="EA44" s="109"/>
      <c r="EB44" s="109"/>
      <c r="EC44" s="109"/>
      <c r="ED44" s="109"/>
      <c r="EE44" s="109"/>
      <c r="EF44" s="109"/>
      <c r="EG44" s="109"/>
      <c r="EH44" s="109"/>
      <c r="EI44" s="109"/>
      <c r="EJ44" s="109"/>
      <c r="EK44" s="109"/>
      <c r="EL44" s="109"/>
      <c r="EM44" s="109"/>
      <c r="EN44" s="109"/>
      <c r="EO44" s="109"/>
      <c r="EP44" s="109"/>
      <c r="EQ44" s="109"/>
      <c r="ER44" s="109"/>
      <c r="ES44" s="109"/>
      <c r="ET44" s="109"/>
      <c r="EU44" s="109"/>
      <c r="EV44" s="109"/>
      <c r="EW44" s="109"/>
      <c r="EX44" s="109"/>
      <c r="EY44" s="109"/>
      <c r="EZ44" s="109"/>
      <c r="FA44" s="109"/>
      <c r="FB44" s="109"/>
      <c r="FC44" s="109"/>
      <c r="FD44" s="109"/>
      <c r="FE44" s="109"/>
      <c r="FF44" s="109"/>
      <c r="FG44" s="109"/>
      <c r="FH44" s="109"/>
      <c r="FI44" s="109"/>
      <c r="FJ44" s="109"/>
      <c r="FK44" s="109"/>
      <c r="FL44" s="109"/>
      <c r="FM44" s="109"/>
      <c r="FN44" s="109"/>
      <c r="FO44" s="109"/>
      <c r="FP44" s="109"/>
      <c r="FQ44" s="109"/>
      <c r="FR44" s="109"/>
      <c r="FS44" s="109"/>
      <c r="FT44" s="109"/>
      <c r="FU44" s="109"/>
      <c r="FV44" s="109"/>
      <c r="FW44" s="109"/>
      <c r="FX44" s="109"/>
      <c r="FY44" s="109"/>
      <c r="FZ44" s="109"/>
      <c r="GA44" s="109"/>
      <c r="GB44" s="109"/>
      <c r="GC44" s="109"/>
      <c r="GD44" s="109"/>
      <c r="GE44" s="109"/>
      <c r="GF44" s="109"/>
      <c r="GG44" s="109"/>
      <c r="GH44" s="109"/>
      <c r="GI44" s="109"/>
      <c r="GJ44" s="109"/>
      <c r="GK44" s="109"/>
      <c r="GL44" s="109"/>
      <c r="GM44" s="109"/>
      <c r="GN44" s="109"/>
      <c r="GO44" s="109"/>
      <c r="GP44" s="109"/>
      <c r="GQ44" s="109"/>
      <c r="GR44" s="109"/>
      <c r="GS44" s="109"/>
      <c r="GT44" s="109"/>
      <c r="GU44" s="109"/>
      <c r="GV44" s="109"/>
      <c r="GW44" s="109"/>
      <c r="GX44" s="109"/>
      <c r="GY44" s="109"/>
      <c r="GZ44" s="109"/>
      <c r="HA44" s="109"/>
      <c r="HB44" s="109"/>
      <c r="HC44" s="109"/>
      <c r="HD44" s="109"/>
      <c r="HE44" s="109"/>
      <c r="HF44" s="109"/>
      <c r="HG44" s="109"/>
      <c r="HH44" s="109"/>
      <c r="HI44" s="109"/>
      <c r="HJ44" s="109"/>
      <c r="HK44" s="109"/>
      <c r="HL44" s="109"/>
      <c r="HM44" s="109"/>
      <c r="HN44" s="109"/>
      <c r="HO44" s="109"/>
      <c r="HP44" s="109"/>
      <c r="HQ44" s="109"/>
      <c r="HR44" s="109"/>
      <c r="HS44" s="109"/>
      <c r="HT44" s="109"/>
      <c r="HU44" s="109"/>
      <c r="HV44" s="109"/>
      <c r="HW44" s="109"/>
      <c r="HX44" s="109"/>
      <c r="HY44" s="109"/>
      <c r="HZ44" s="109"/>
      <c r="IA44" s="109"/>
      <c r="IB44" s="109"/>
      <c r="IC44" s="109"/>
      <c r="ID44" s="109"/>
      <c r="IE44" s="109"/>
      <c r="IF44" s="109"/>
      <c r="IG44" s="109"/>
      <c r="IH44" s="109"/>
      <c r="II44" s="109"/>
      <c r="IJ44" s="109"/>
      <c r="IK44" s="109"/>
      <c r="IL44" s="109"/>
      <c r="IM44" s="109"/>
      <c r="IN44" s="109"/>
      <c r="IO44" s="109"/>
      <c r="IP44" s="109"/>
      <c r="IQ44" s="109"/>
      <c r="IR44" s="109"/>
      <c r="IS44" s="109"/>
      <c r="IT44" s="109"/>
      <c r="IU44" s="109"/>
      <c r="IV44" s="109"/>
    </row>
    <row r="45" spans="1:256">
      <c r="A45" s="107"/>
      <c r="D45" s="159"/>
      <c r="E45" s="227"/>
      <c r="F45" s="159"/>
      <c r="G45" s="227"/>
      <c r="H45" s="159"/>
      <c r="I45" s="109"/>
      <c r="J45" s="109"/>
      <c r="K45" s="227"/>
      <c r="L45" s="159"/>
      <c r="M45" s="227"/>
      <c r="N45" s="227"/>
      <c r="O45" s="227"/>
      <c r="P45" s="227"/>
      <c r="Q45" s="227"/>
      <c r="R45" s="227"/>
      <c r="S45" s="227"/>
      <c r="T45" s="227"/>
      <c r="U45" s="227"/>
      <c r="V45" s="227"/>
      <c r="W45" s="227"/>
      <c r="X45" s="227"/>
      <c r="Y45" s="227"/>
      <c r="Z45" s="227"/>
      <c r="AA45" s="227"/>
      <c r="AB45" s="227"/>
      <c r="AC45" s="227"/>
      <c r="AD45" s="227"/>
      <c r="AE45" s="227"/>
      <c r="AF45" s="227"/>
      <c r="AG45" s="227"/>
      <c r="AH45" s="227"/>
      <c r="AI45" s="227"/>
      <c r="AJ45" s="227"/>
      <c r="AK45" s="227"/>
      <c r="AL45" s="227"/>
      <c r="AM45" s="227"/>
      <c r="AN45" s="227"/>
      <c r="AO45" s="227"/>
      <c r="AP45" s="227"/>
      <c r="AQ45" s="227"/>
      <c r="AR45" s="227"/>
      <c r="AS45" s="227"/>
      <c r="AT45" s="227"/>
      <c r="AU45" s="227"/>
      <c r="AV45" s="227"/>
      <c r="AW45" s="227"/>
      <c r="AX45" s="227"/>
      <c r="AY45" s="227"/>
      <c r="AZ45" s="227"/>
      <c r="BA45" s="227"/>
      <c r="BB45" s="227"/>
      <c r="BC45" s="227"/>
      <c r="BD45" s="227"/>
      <c r="BE45" s="227"/>
      <c r="BF45" s="227"/>
      <c r="BG45" s="227"/>
      <c r="BH45" s="227"/>
      <c r="BI45" s="227"/>
      <c r="BJ45" s="227"/>
      <c r="BK45" s="227"/>
      <c r="BL45" s="227"/>
      <c r="BM45" s="227"/>
      <c r="BN45" s="227"/>
      <c r="BO45" s="227"/>
      <c r="BP45" s="227"/>
      <c r="BQ45" s="227"/>
      <c r="BR45" s="227"/>
      <c r="BS45" s="227"/>
      <c r="BT45" s="227"/>
      <c r="BU45" s="227"/>
      <c r="BV45" s="227"/>
      <c r="BW45" s="227"/>
      <c r="BX45" s="227"/>
      <c r="BY45" s="227"/>
      <c r="BZ45" s="227"/>
      <c r="CA45" s="227"/>
      <c r="CB45" s="227"/>
      <c r="CC45" s="109"/>
      <c r="CD45" s="109"/>
      <c r="CE45" s="109"/>
      <c r="CF45" s="109"/>
      <c r="CG45" s="109"/>
      <c r="CH45" s="109"/>
      <c r="CI45" s="109"/>
      <c r="CJ45" s="109"/>
      <c r="CK45" s="109"/>
      <c r="CL45" s="109"/>
      <c r="CM45" s="109"/>
      <c r="CN45" s="109"/>
      <c r="CO45" s="109"/>
      <c r="CP45" s="109"/>
      <c r="CQ45" s="109"/>
      <c r="CR45" s="109"/>
      <c r="CS45" s="109"/>
      <c r="CT45" s="109"/>
      <c r="CU45" s="227"/>
      <c r="CV45" s="227"/>
      <c r="CW45" s="227"/>
      <c r="CX45" s="227"/>
      <c r="CY45" s="227"/>
      <c r="CZ45" s="227"/>
      <c r="DA45" s="227"/>
      <c r="DB45" s="227"/>
      <c r="DC45" s="227"/>
      <c r="DD45" s="227"/>
      <c r="DE45" s="227"/>
      <c r="DF45" s="227"/>
      <c r="DG45" s="227"/>
      <c r="DH45" s="227"/>
      <c r="DI45" s="227"/>
      <c r="DJ45" s="227"/>
      <c r="DK45" s="227"/>
      <c r="DL45" s="227"/>
      <c r="DM45" s="227"/>
      <c r="DN45" s="227"/>
      <c r="DO45" s="227"/>
      <c r="DP45" s="227"/>
      <c r="DQ45" s="227"/>
      <c r="DR45" s="227"/>
      <c r="DS45" s="227"/>
      <c r="DT45" s="227"/>
      <c r="DU45" s="227"/>
      <c r="DV45" s="227"/>
      <c r="DW45" s="227"/>
      <c r="DX45" s="227"/>
      <c r="DY45" s="227"/>
      <c r="DZ45" s="227"/>
      <c r="EA45" s="227"/>
      <c r="EB45" s="227"/>
      <c r="EC45" s="227"/>
      <c r="ED45" s="227"/>
      <c r="EE45" s="227"/>
      <c r="EF45" s="227"/>
      <c r="EG45" s="227"/>
      <c r="EH45" s="227"/>
      <c r="EI45" s="227"/>
      <c r="EJ45" s="227"/>
      <c r="EK45" s="227"/>
      <c r="EL45" s="227"/>
      <c r="EM45" s="227"/>
      <c r="EN45" s="227"/>
      <c r="EO45" s="227"/>
      <c r="EP45" s="227"/>
      <c r="EQ45" s="227"/>
      <c r="ER45" s="227"/>
      <c r="ES45" s="227"/>
      <c r="ET45" s="227"/>
      <c r="EU45" s="227"/>
      <c r="EV45" s="227"/>
      <c r="EW45" s="227"/>
      <c r="EX45" s="227"/>
      <c r="EY45" s="227"/>
      <c r="EZ45" s="227"/>
      <c r="FA45" s="227"/>
      <c r="FB45" s="227"/>
      <c r="FC45" s="227"/>
      <c r="FD45" s="227"/>
      <c r="FE45" s="227"/>
      <c r="FF45" s="227"/>
      <c r="FG45" s="227"/>
      <c r="FH45" s="227"/>
      <c r="FI45" s="227"/>
      <c r="FJ45" s="227"/>
      <c r="FK45" s="227"/>
      <c r="FL45" s="227"/>
      <c r="FM45" s="227"/>
      <c r="FN45" s="227"/>
      <c r="FO45" s="227"/>
      <c r="FP45" s="227"/>
      <c r="FQ45" s="227"/>
      <c r="FR45" s="227"/>
      <c r="FS45" s="227"/>
      <c r="FT45" s="227"/>
      <c r="FU45" s="227"/>
      <c r="FV45" s="227"/>
      <c r="FW45" s="227"/>
      <c r="FX45" s="227"/>
      <c r="FY45" s="227"/>
      <c r="FZ45" s="227"/>
      <c r="GA45" s="227"/>
      <c r="GB45" s="227"/>
      <c r="GC45" s="227"/>
      <c r="GD45" s="227"/>
      <c r="GE45" s="227"/>
      <c r="GF45" s="227"/>
      <c r="GG45" s="227"/>
      <c r="GH45" s="227"/>
      <c r="GI45" s="227"/>
      <c r="GJ45" s="227"/>
      <c r="GK45" s="227"/>
      <c r="GL45" s="227"/>
      <c r="GM45" s="227"/>
      <c r="GN45" s="227"/>
      <c r="GO45" s="227"/>
      <c r="GP45" s="227"/>
      <c r="GQ45" s="227"/>
      <c r="GR45" s="227"/>
      <c r="GS45" s="227"/>
      <c r="GT45" s="227"/>
      <c r="GU45" s="227"/>
      <c r="GV45" s="227"/>
      <c r="GW45" s="227"/>
      <c r="GX45" s="227"/>
      <c r="GY45" s="227"/>
      <c r="GZ45" s="227"/>
      <c r="HA45" s="227"/>
      <c r="HB45" s="227"/>
      <c r="HC45" s="227"/>
      <c r="HD45" s="227"/>
      <c r="HE45" s="227"/>
      <c r="HF45" s="227"/>
      <c r="HG45" s="227"/>
      <c r="HH45" s="227"/>
      <c r="HI45" s="227"/>
      <c r="HJ45" s="227"/>
      <c r="HK45" s="227"/>
      <c r="HL45" s="227"/>
      <c r="HM45" s="227"/>
      <c r="HN45" s="227"/>
      <c r="HO45" s="227"/>
      <c r="HP45" s="227"/>
      <c r="HQ45" s="227"/>
      <c r="HR45" s="227"/>
      <c r="HS45" s="227"/>
      <c r="HT45" s="227"/>
      <c r="HU45" s="227"/>
      <c r="HV45" s="227"/>
      <c r="HW45" s="227"/>
      <c r="HX45" s="227"/>
      <c r="HY45" s="227"/>
      <c r="HZ45" s="227"/>
      <c r="IA45" s="227"/>
      <c r="IB45" s="227"/>
      <c r="IC45" s="227"/>
      <c r="ID45" s="227"/>
      <c r="IE45" s="227"/>
      <c r="IF45" s="227"/>
      <c r="IG45" s="227"/>
      <c r="IH45" s="227"/>
      <c r="II45" s="227"/>
      <c r="IJ45" s="227"/>
      <c r="IK45" s="227"/>
      <c r="IL45" s="227"/>
      <c r="IM45" s="227"/>
      <c r="IN45" s="227"/>
      <c r="IO45" s="227"/>
      <c r="IP45" s="227"/>
      <c r="IQ45" s="227"/>
      <c r="IR45" s="227"/>
      <c r="IS45" s="227"/>
      <c r="IT45" s="227"/>
      <c r="IU45" s="227"/>
      <c r="IV45" s="227"/>
    </row>
    <row r="46" spans="1:256" s="4" customFormat="1">
      <c r="A46" s="107"/>
      <c r="B46" s="14"/>
      <c r="C46" s="3"/>
      <c r="D46" s="264"/>
      <c r="E46" s="109"/>
      <c r="F46" s="159"/>
      <c r="G46" s="109"/>
      <c r="H46" s="159"/>
      <c r="I46" s="109"/>
      <c r="J46" s="109"/>
      <c r="K46" s="109"/>
      <c r="L46" s="159"/>
      <c r="M46" s="109"/>
      <c r="N46" s="109"/>
      <c r="O46" s="109"/>
      <c r="P46" s="109"/>
      <c r="Q46" s="109"/>
      <c r="R46" s="109"/>
      <c r="S46" s="109"/>
      <c r="T46" s="109"/>
      <c r="U46" s="109"/>
      <c r="V46" s="109"/>
      <c r="W46" s="109"/>
      <c r="X46" s="109"/>
      <c r="Y46" s="109"/>
      <c r="Z46" s="109"/>
      <c r="AA46" s="109"/>
      <c r="AB46" s="109"/>
      <c r="AC46" s="109"/>
      <c r="AD46" s="109"/>
      <c r="AE46" s="109"/>
      <c r="AF46" s="109"/>
      <c r="AG46" s="109"/>
      <c r="AH46" s="109"/>
      <c r="AI46" s="109"/>
      <c r="AJ46" s="109"/>
      <c r="AK46" s="109"/>
      <c r="AL46" s="109"/>
      <c r="AM46" s="109"/>
      <c r="AN46" s="109"/>
      <c r="AO46" s="109"/>
      <c r="AP46" s="109"/>
      <c r="AQ46" s="109"/>
      <c r="AR46" s="109"/>
      <c r="AS46" s="109"/>
      <c r="AT46" s="109"/>
      <c r="AU46" s="109"/>
      <c r="AV46" s="109"/>
      <c r="AW46" s="109"/>
      <c r="AX46" s="109"/>
      <c r="AY46" s="109"/>
      <c r="AZ46" s="109"/>
      <c r="BA46" s="109"/>
      <c r="BB46" s="109"/>
      <c r="BC46" s="109"/>
      <c r="BD46" s="109"/>
      <c r="BE46" s="109"/>
      <c r="BF46" s="109"/>
      <c r="BG46" s="109"/>
      <c r="BH46" s="109"/>
      <c r="BI46" s="109"/>
      <c r="BJ46" s="109"/>
      <c r="BK46" s="109"/>
      <c r="BL46" s="109"/>
      <c r="BM46" s="109"/>
      <c r="BN46" s="109"/>
      <c r="BO46" s="109"/>
      <c r="BP46" s="109"/>
      <c r="BQ46" s="109"/>
      <c r="BR46" s="109"/>
      <c r="BS46" s="109"/>
      <c r="BT46" s="109"/>
      <c r="BU46" s="109"/>
      <c r="BV46" s="109"/>
      <c r="BW46" s="109"/>
      <c r="BX46" s="109"/>
      <c r="BY46" s="109"/>
      <c r="BZ46" s="109"/>
      <c r="CA46" s="109"/>
      <c r="CB46" s="109"/>
      <c r="CC46" s="109"/>
      <c r="CD46" s="109"/>
      <c r="CE46" s="109"/>
      <c r="CF46" s="109"/>
      <c r="CG46" s="109"/>
      <c r="CH46" s="109"/>
      <c r="CI46" s="109"/>
      <c r="CJ46" s="109"/>
      <c r="CK46" s="109"/>
      <c r="CL46" s="109"/>
      <c r="CM46" s="109"/>
      <c r="CN46" s="109"/>
      <c r="CO46" s="109"/>
      <c r="CP46" s="109"/>
      <c r="CQ46" s="109"/>
      <c r="CR46" s="109"/>
      <c r="CS46" s="109"/>
      <c r="CT46" s="109"/>
      <c r="CU46" s="109"/>
      <c r="CV46" s="109"/>
      <c r="CW46" s="109"/>
      <c r="CX46" s="109"/>
      <c r="CY46" s="109"/>
      <c r="CZ46" s="109"/>
      <c r="DA46" s="109"/>
      <c r="DB46" s="109"/>
      <c r="DC46" s="109"/>
      <c r="DD46" s="109"/>
      <c r="DE46" s="109"/>
      <c r="DF46" s="109"/>
      <c r="DG46" s="109"/>
      <c r="DH46" s="109"/>
      <c r="DI46" s="109"/>
      <c r="DJ46" s="109"/>
      <c r="DK46" s="109"/>
      <c r="DL46" s="109"/>
      <c r="DM46" s="109"/>
      <c r="DN46" s="109"/>
      <c r="DO46" s="109"/>
      <c r="DP46" s="109"/>
      <c r="DQ46" s="109"/>
      <c r="DR46" s="109"/>
      <c r="DS46" s="109"/>
      <c r="DT46" s="109"/>
      <c r="DU46" s="109"/>
      <c r="DV46" s="109"/>
      <c r="DW46" s="109"/>
      <c r="DX46" s="109"/>
      <c r="DY46" s="109"/>
      <c r="DZ46" s="109"/>
      <c r="EA46" s="109"/>
      <c r="EB46" s="109"/>
      <c r="EC46" s="109"/>
      <c r="ED46" s="109"/>
      <c r="EE46" s="109"/>
      <c r="EF46" s="109"/>
      <c r="EG46" s="109"/>
      <c r="EH46" s="109"/>
      <c r="EI46" s="109"/>
      <c r="EJ46" s="109"/>
      <c r="EK46" s="109"/>
      <c r="EL46" s="109"/>
      <c r="EM46" s="109"/>
      <c r="EN46" s="109"/>
      <c r="EO46" s="109"/>
      <c r="EP46" s="109"/>
      <c r="EQ46" s="109"/>
      <c r="ER46" s="109"/>
      <c r="ES46" s="109"/>
      <c r="ET46" s="109"/>
      <c r="EU46" s="109"/>
      <c r="EV46" s="109"/>
      <c r="EW46" s="109"/>
      <c r="EX46" s="109"/>
      <c r="EY46" s="109"/>
      <c r="EZ46" s="109"/>
      <c r="FA46" s="109"/>
      <c r="FB46" s="109"/>
      <c r="FC46" s="109"/>
      <c r="FD46" s="109"/>
      <c r="FE46" s="109"/>
      <c r="FF46" s="109"/>
      <c r="FG46" s="109"/>
      <c r="FH46" s="109"/>
      <c r="FI46" s="109"/>
      <c r="FJ46" s="109"/>
      <c r="FK46" s="109"/>
      <c r="FL46" s="109"/>
      <c r="FM46" s="109"/>
      <c r="FN46" s="109"/>
      <c r="FO46" s="109"/>
      <c r="FP46" s="109"/>
      <c r="FQ46" s="109"/>
      <c r="FR46" s="109"/>
      <c r="FS46" s="109"/>
      <c r="FT46" s="109"/>
      <c r="FU46" s="109"/>
      <c r="FV46" s="109"/>
      <c r="FW46" s="109"/>
      <c r="FX46" s="109"/>
      <c r="FY46" s="109"/>
      <c r="FZ46" s="109"/>
      <c r="GA46" s="109"/>
      <c r="GB46" s="109"/>
      <c r="GC46" s="109"/>
      <c r="GD46" s="109"/>
      <c r="GE46" s="109"/>
      <c r="GF46" s="109"/>
      <c r="GG46" s="109"/>
      <c r="GH46" s="109"/>
      <c r="GI46" s="109"/>
      <c r="GJ46" s="109"/>
      <c r="GK46" s="109"/>
      <c r="GL46" s="109"/>
      <c r="GM46" s="109"/>
      <c r="GN46" s="109"/>
      <c r="GO46" s="109"/>
      <c r="GP46" s="109"/>
      <c r="GQ46" s="109"/>
      <c r="GR46" s="109"/>
      <c r="GS46" s="109"/>
      <c r="GT46" s="109"/>
      <c r="GU46" s="109"/>
      <c r="GV46" s="109"/>
      <c r="GW46" s="109"/>
      <c r="GX46" s="109"/>
      <c r="GY46" s="109"/>
      <c r="GZ46" s="109"/>
      <c r="HA46" s="109"/>
      <c r="HB46" s="109"/>
      <c r="HC46" s="109"/>
      <c r="HD46" s="109"/>
      <c r="HE46" s="109"/>
      <c r="HF46" s="109"/>
      <c r="HG46" s="109"/>
      <c r="HH46" s="109"/>
      <c r="HI46" s="109"/>
      <c r="HJ46" s="109"/>
      <c r="HK46" s="109"/>
      <c r="HL46" s="109"/>
      <c r="HM46" s="109"/>
      <c r="HN46" s="109"/>
      <c r="HO46" s="109"/>
      <c r="HP46" s="109"/>
      <c r="HQ46" s="109"/>
      <c r="HR46" s="109"/>
      <c r="HS46" s="109"/>
      <c r="HT46" s="109"/>
      <c r="HU46" s="109"/>
      <c r="HV46" s="109"/>
      <c r="HW46" s="109"/>
      <c r="HX46" s="109"/>
      <c r="HY46" s="109"/>
      <c r="HZ46" s="109"/>
      <c r="IA46" s="109"/>
      <c r="IB46" s="109"/>
      <c r="IC46" s="109"/>
      <c r="ID46" s="109"/>
      <c r="IE46" s="109"/>
      <c r="IF46" s="109"/>
      <c r="IG46" s="109"/>
      <c r="IH46" s="109"/>
      <c r="II46" s="109"/>
      <c r="IJ46" s="109"/>
      <c r="IK46" s="109"/>
      <c r="IL46" s="109"/>
      <c r="IM46" s="109"/>
      <c r="IN46" s="109"/>
      <c r="IO46" s="109"/>
      <c r="IP46" s="109"/>
      <c r="IQ46" s="109"/>
      <c r="IR46" s="109"/>
      <c r="IS46" s="109"/>
      <c r="IT46" s="109"/>
      <c r="IU46" s="109"/>
      <c r="IV46" s="109"/>
    </row>
    <row r="47" spans="1:256" s="4" customFormat="1">
      <c r="A47" s="107"/>
      <c r="B47" s="14"/>
      <c r="C47" s="3"/>
      <c r="D47" s="264"/>
      <c r="E47" s="109"/>
      <c r="F47" s="159"/>
      <c r="G47" s="109"/>
      <c r="H47" s="159"/>
      <c r="I47" s="109"/>
      <c r="J47" s="109"/>
      <c r="K47" s="109"/>
      <c r="L47" s="159"/>
      <c r="M47" s="109"/>
      <c r="N47" s="109"/>
      <c r="O47" s="109"/>
      <c r="P47" s="109"/>
      <c r="Q47" s="109"/>
      <c r="R47" s="109"/>
      <c r="S47" s="109"/>
      <c r="T47" s="109"/>
      <c r="U47" s="109"/>
      <c r="V47" s="109"/>
      <c r="W47" s="109"/>
      <c r="X47" s="109"/>
      <c r="Y47" s="109"/>
      <c r="Z47" s="109"/>
      <c r="AA47" s="109"/>
      <c r="AB47" s="109"/>
      <c r="AC47" s="109"/>
      <c r="AD47" s="109"/>
      <c r="AE47" s="109"/>
      <c r="AF47" s="109"/>
      <c r="AG47" s="109"/>
      <c r="AH47" s="109"/>
      <c r="AI47" s="109"/>
      <c r="AJ47" s="109"/>
      <c r="AK47" s="109"/>
      <c r="AL47" s="109"/>
      <c r="AM47" s="109"/>
      <c r="AN47" s="109"/>
      <c r="AO47" s="109"/>
      <c r="AP47" s="109"/>
      <c r="AQ47" s="109"/>
      <c r="AR47" s="109"/>
      <c r="AS47" s="109"/>
      <c r="AT47" s="109"/>
      <c r="AU47" s="109"/>
      <c r="AV47" s="109"/>
      <c r="AW47" s="109"/>
      <c r="AX47" s="109"/>
      <c r="AY47" s="109"/>
      <c r="AZ47" s="109"/>
      <c r="BA47" s="109"/>
      <c r="BB47" s="109"/>
      <c r="BC47" s="109"/>
      <c r="BD47" s="109"/>
      <c r="BE47" s="109"/>
      <c r="BF47" s="109"/>
      <c r="BG47" s="109"/>
      <c r="BH47" s="109"/>
      <c r="BI47" s="109"/>
      <c r="BJ47" s="109"/>
      <c r="BK47" s="109"/>
      <c r="BL47" s="109"/>
      <c r="BM47" s="109"/>
      <c r="BN47" s="109"/>
      <c r="BO47" s="109"/>
      <c r="BP47" s="109"/>
      <c r="BQ47" s="109"/>
      <c r="BR47" s="109"/>
      <c r="BS47" s="109"/>
      <c r="BT47" s="109"/>
      <c r="BU47" s="109"/>
      <c r="BV47" s="109"/>
      <c r="BW47" s="109"/>
      <c r="BX47" s="109"/>
      <c r="BY47" s="109"/>
      <c r="BZ47" s="109"/>
      <c r="CA47" s="109"/>
      <c r="CB47" s="109"/>
      <c r="CC47" s="109"/>
      <c r="CD47" s="109"/>
      <c r="CE47" s="109"/>
      <c r="CF47" s="109"/>
      <c r="CG47" s="109"/>
      <c r="CH47" s="109"/>
      <c r="CI47" s="109"/>
      <c r="CJ47" s="109"/>
      <c r="CK47" s="109"/>
      <c r="CL47" s="109"/>
      <c r="CM47" s="109"/>
      <c r="CN47" s="109"/>
      <c r="CO47" s="109"/>
      <c r="CP47" s="109"/>
      <c r="CQ47" s="109"/>
      <c r="CR47" s="109"/>
      <c r="CS47" s="109"/>
      <c r="CT47" s="109"/>
      <c r="CU47" s="109"/>
      <c r="CV47" s="109"/>
      <c r="CW47" s="109"/>
      <c r="CX47" s="109"/>
      <c r="CY47" s="109"/>
      <c r="CZ47" s="109"/>
      <c r="DA47" s="109"/>
      <c r="DB47" s="109"/>
      <c r="DC47" s="109"/>
      <c r="DD47" s="109"/>
      <c r="DE47" s="109"/>
      <c r="DF47" s="109"/>
      <c r="DG47" s="109"/>
      <c r="DH47" s="109"/>
      <c r="DI47" s="109"/>
      <c r="DJ47" s="109"/>
      <c r="DK47" s="109"/>
      <c r="DL47" s="109"/>
      <c r="DM47" s="109"/>
      <c r="DN47" s="109"/>
      <c r="DO47" s="109"/>
      <c r="DP47" s="109"/>
      <c r="DQ47" s="109"/>
      <c r="DR47" s="109"/>
      <c r="DS47" s="109"/>
      <c r="DT47" s="109"/>
      <c r="DU47" s="109"/>
      <c r="DV47" s="109"/>
      <c r="DW47" s="109"/>
      <c r="DX47" s="109"/>
      <c r="DY47" s="109"/>
      <c r="DZ47" s="109"/>
      <c r="EA47" s="109"/>
      <c r="EB47" s="109"/>
      <c r="EC47" s="109"/>
      <c r="ED47" s="109"/>
      <c r="EE47" s="109"/>
      <c r="EF47" s="109"/>
      <c r="EG47" s="109"/>
      <c r="EH47" s="109"/>
      <c r="EI47" s="109"/>
      <c r="EJ47" s="109"/>
      <c r="EK47" s="109"/>
      <c r="EL47" s="109"/>
      <c r="EM47" s="109"/>
      <c r="EN47" s="109"/>
      <c r="EO47" s="109"/>
      <c r="EP47" s="109"/>
      <c r="EQ47" s="109"/>
      <c r="ER47" s="109"/>
      <c r="ES47" s="109"/>
      <c r="ET47" s="109"/>
      <c r="EU47" s="109"/>
      <c r="EV47" s="109"/>
      <c r="EW47" s="109"/>
      <c r="EX47" s="109"/>
      <c r="EY47" s="109"/>
      <c r="EZ47" s="109"/>
      <c r="FA47" s="109"/>
      <c r="FB47" s="109"/>
      <c r="FC47" s="109"/>
      <c r="FD47" s="109"/>
      <c r="FE47" s="109"/>
      <c r="FF47" s="109"/>
      <c r="FG47" s="109"/>
      <c r="FH47" s="109"/>
      <c r="FI47" s="109"/>
      <c r="FJ47" s="109"/>
      <c r="FK47" s="109"/>
      <c r="FL47" s="109"/>
      <c r="FM47" s="109"/>
      <c r="FN47" s="109"/>
      <c r="FO47" s="109"/>
      <c r="FP47" s="109"/>
      <c r="FQ47" s="109"/>
      <c r="FR47" s="109"/>
      <c r="FS47" s="109"/>
      <c r="FT47" s="109"/>
      <c r="FU47" s="109"/>
      <c r="FV47" s="109"/>
      <c r="FW47" s="109"/>
      <c r="FX47" s="109"/>
      <c r="FY47" s="109"/>
      <c r="FZ47" s="109"/>
      <c r="GA47" s="109"/>
      <c r="GB47" s="109"/>
      <c r="GC47" s="109"/>
      <c r="GD47" s="109"/>
      <c r="GE47" s="109"/>
      <c r="GF47" s="109"/>
      <c r="GG47" s="109"/>
      <c r="GH47" s="109"/>
      <c r="GI47" s="109"/>
      <c r="GJ47" s="109"/>
      <c r="GK47" s="109"/>
      <c r="GL47" s="109"/>
      <c r="GM47" s="109"/>
      <c r="GN47" s="109"/>
      <c r="GO47" s="109"/>
      <c r="GP47" s="109"/>
      <c r="GQ47" s="109"/>
      <c r="GR47" s="109"/>
      <c r="GS47" s="109"/>
      <c r="GT47" s="109"/>
      <c r="GU47" s="109"/>
      <c r="GV47" s="109"/>
      <c r="GW47" s="109"/>
      <c r="GX47" s="109"/>
      <c r="GY47" s="109"/>
      <c r="GZ47" s="109"/>
      <c r="HA47" s="109"/>
      <c r="HB47" s="109"/>
      <c r="HC47" s="109"/>
      <c r="HD47" s="109"/>
      <c r="HE47" s="109"/>
      <c r="HF47" s="109"/>
      <c r="HG47" s="109"/>
      <c r="HH47" s="109"/>
      <c r="HI47" s="109"/>
      <c r="HJ47" s="109"/>
      <c r="HK47" s="109"/>
      <c r="HL47" s="109"/>
      <c r="HM47" s="109"/>
      <c r="HN47" s="109"/>
      <c r="HO47" s="109"/>
      <c r="HP47" s="109"/>
      <c r="HQ47" s="109"/>
      <c r="HR47" s="109"/>
      <c r="HS47" s="109"/>
      <c r="HT47" s="109"/>
      <c r="HU47" s="109"/>
      <c r="HV47" s="109"/>
      <c r="HW47" s="109"/>
      <c r="HX47" s="109"/>
      <c r="HY47" s="109"/>
      <c r="HZ47" s="109"/>
      <c r="IA47" s="109"/>
      <c r="IB47" s="109"/>
      <c r="IC47" s="109"/>
      <c r="ID47" s="109"/>
      <c r="IE47" s="109"/>
      <c r="IF47" s="109"/>
      <c r="IG47" s="109"/>
      <c r="IH47" s="109"/>
      <c r="II47" s="109"/>
      <c r="IJ47" s="109"/>
      <c r="IK47" s="109"/>
      <c r="IL47" s="109"/>
      <c r="IM47" s="109"/>
      <c r="IN47" s="109"/>
      <c r="IO47" s="109"/>
      <c r="IP47" s="109"/>
      <c r="IQ47" s="109"/>
      <c r="IR47" s="109"/>
      <c r="IS47" s="109"/>
      <c r="IT47" s="109"/>
      <c r="IU47" s="109"/>
      <c r="IV47" s="109"/>
    </row>
    <row r="48" spans="1:256" s="4" customFormat="1">
      <c r="A48" s="107"/>
      <c r="B48" s="14"/>
      <c r="C48" s="3"/>
      <c r="D48" s="264"/>
      <c r="E48" s="109"/>
      <c r="F48" s="257"/>
      <c r="G48" s="109"/>
      <c r="H48" s="257"/>
      <c r="I48" s="109"/>
      <c r="J48" s="109"/>
      <c r="K48" s="109"/>
      <c r="L48" s="257"/>
      <c r="M48" s="109"/>
      <c r="N48" s="109"/>
      <c r="O48" s="109"/>
      <c r="P48" s="109"/>
      <c r="Q48" s="109"/>
      <c r="R48" s="109"/>
      <c r="S48" s="109"/>
      <c r="T48" s="109"/>
      <c r="U48" s="109"/>
      <c r="V48" s="109"/>
      <c r="W48" s="109"/>
      <c r="X48" s="109"/>
      <c r="Y48" s="109"/>
      <c r="Z48" s="109"/>
      <c r="AA48" s="109"/>
      <c r="AB48" s="109"/>
      <c r="AC48" s="109"/>
      <c r="AD48" s="109"/>
      <c r="AE48" s="109"/>
      <c r="AF48" s="109"/>
      <c r="AG48" s="109"/>
      <c r="AH48" s="109"/>
      <c r="AI48" s="109"/>
      <c r="AJ48" s="109"/>
      <c r="AK48" s="109"/>
      <c r="AL48" s="109"/>
      <c r="AM48" s="109"/>
      <c r="AN48" s="109"/>
      <c r="AO48" s="109"/>
      <c r="AP48" s="109"/>
      <c r="AQ48" s="109"/>
      <c r="AR48" s="109"/>
      <c r="AS48" s="109"/>
      <c r="AT48" s="109"/>
      <c r="AU48" s="109"/>
      <c r="AV48" s="109"/>
      <c r="AW48" s="109"/>
      <c r="AX48" s="109"/>
      <c r="AY48" s="109"/>
      <c r="AZ48" s="109"/>
      <c r="BA48" s="109"/>
      <c r="BB48" s="109"/>
      <c r="BC48" s="109"/>
      <c r="BD48" s="109"/>
      <c r="BE48" s="109"/>
      <c r="BF48" s="109"/>
      <c r="BG48" s="109"/>
      <c r="BH48" s="109"/>
      <c r="BI48" s="109"/>
      <c r="BJ48" s="109"/>
      <c r="BK48" s="109"/>
      <c r="BL48" s="109"/>
      <c r="BM48" s="109"/>
      <c r="BN48" s="109"/>
      <c r="BO48" s="109"/>
      <c r="BP48" s="109"/>
      <c r="BQ48" s="109"/>
      <c r="BR48" s="109"/>
      <c r="BS48" s="109"/>
      <c r="BT48" s="109"/>
      <c r="BU48" s="109"/>
      <c r="BV48" s="109"/>
      <c r="BW48" s="109"/>
      <c r="BX48" s="109"/>
      <c r="BY48" s="109"/>
      <c r="BZ48" s="109"/>
      <c r="CA48" s="109"/>
      <c r="CB48" s="109"/>
      <c r="CC48" s="109"/>
      <c r="CD48" s="109"/>
      <c r="CE48" s="109"/>
      <c r="CF48" s="109"/>
      <c r="CG48" s="109"/>
      <c r="CH48" s="109"/>
      <c r="CI48" s="109"/>
      <c r="CJ48" s="109"/>
      <c r="CK48" s="109"/>
      <c r="CL48" s="109"/>
      <c r="CM48" s="109"/>
      <c r="CN48" s="109"/>
      <c r="CO48" s="109"/>
      <c r="CP48" s="109"/>
      <c r="CQ48" s="109"/>
      <c r="CR48" s="109"/>
      <c r="CS48" s="109"/>
      <c r="CT48" s="109"/>
      <c r="CU48" s="109"/>
      <c r="CV48" s="109"/>
      <c r="CW48" s="109"/>
      <c r="CX48" s="109"/>
      <c r="CY48" s="109"/>
      <c r="CZ48" s="109"/>
      <c r="DA48" s="109"/>
      <c r="DB48" s="109"/>
      <c r="DC48" s="109"/>
      <c r="DD48" s="109"/>
      <c r="DE48" s="109"/>
      <c r="DF48" s="109"/>
      <c r="DG48" s="109"/>
      <c r="DH48" s="109"/>
      <c r="DI48" s="109"/>
      <c r="DJ48" s="109"/>
      <c r="DK48" s="109"/>
      <c r="DL48" s="109"/>
      <c r="DM48" s="109"/>
      <c r="DN48" s="109"/>
      <c r="DO48" s="109"/>
      <c r="DP48" s="109"/>
      <c r="DQ48" s="109"/>
      <c r="DR48" s="109"/>
      <c r="DS48" s="109"/>
      <c r="DT48" s="109"/>
      <c r="DU48" s="109"/>
      <c r="DV48" s="109"/>
      <c r="DW48" s="109"/>
      <c r="DX48" s="109"/>
      <c r="DY48" s="109"/>
      <c r="DZ48" s="109"/>
      <c r="EA48" s="109"/>
      <c r="EB48" s="109"/>
      <c r="EC48" s="109"/>
      <c r="ED48" s="109"/>
      <c r="EE48" s="109"/>
      <c r="EF48" s="109"/>
      <c r="EG48" s="109"/>
      <c r="EH48" s="109"/>
      <c r="EI48" s="109"/>
      <c r="EJ48" s="109"/>
      <c r="EK48" s="109"/>
      <c r="EL48" s="109"/>
      <c r="EM48" s="109"/>
      <c r="EN48" s="109"/>
      <c r="EO48" s="109"/>
      <c r="EP48" s="109"/>
      <c r="EQ48" s="109"/>
      <c r="ER48" s="109"/>
      <c r="ES48" s="109"/>
      <c r="ET48" s="109"/>
      <c r="EU48" s="109"/>
      <c r="EV48" s="109"/>
      <c r="EW48" s="109"/>
      <c r="EX48" s="109"/>
      <c r="EY48" s="109"/>
      <c r="EZ48" s="109"/>
      <c r="FA48" s="109"/>
      <c r="FB48" s="109"/>
      <c r="FC48" s="109"/>
      <c r="FD48" s="109"/>
      <c r="FE48" s="109"/>
      <c r="FF48" s="109"/>
      <c r="FG48" s="109"/>
      <c r="FH48" s="109"/>
      <c r="FI48" s="109"/>
      <c r="FJ48" s="109"/>
      <c r="FK48" s="109"/>
      <c r="FL48" s="109"/>
      <c r="FM48" s="109"/>
      <c r="FN48" s="109"/>
      <c r="FO48" s="109"/>
      <c r="FP48" s="109"/>
      <c r="FQ48" s="109"/>
      <c r="FR48" s="109"/>
      <c r="FS48" s="109"/>
      <c r="FT48" s="109"/>
      <c r="FU48" s="109"/>
      <c r="FV48" s="109"/>
      <c r="FW48" s="109"/>
      <c r="FX48" s="109"/>
      <c r="FY48" s="109"/>
      <c r="FZ48" s="109"/>
      <c r="GA48" s="109"/>
      <c r="GB48" s="109"/>
      <c r="GC48" s="109"/>
      <c r="GD48" s="109"/>
      <c r="GE48" s="109"/>
      <c r="GF48" s="109"/>
      <c r="GG48" s="109"/>
      <c r="GH48" s="109"/>
      <c r="GI48" s="109"/>
      <c r="GJ48" s="109"/>
      <c r="GK48" s="109"/>
      <c r="GL48" s="109"/>
      <c r="GM48" s="109"/>
      <c r="GN48" s="109"/>
      <c r="GO48" s="109"/>
      <c r="GP48" s="109"/>
      <c r="GQ48" s="109"/>
      <c r="GR48" s="109"/>
      <c r="GS48" s="109"/>
      <c r="GT48" s="109"/>
      <c r="GU48" s="109"/>
      <c r="GV48" s="109"/>
      <c r="GW48" s="109"/>
      <c r="GX48" s="109"/>
      <c r="GY48" s="109"/>
      <c r="GZ48" s="109"/>
      <c r="HA48" s="109"/>
      <c r="HB48" s="109"/>
      <c r="HC48" s="109"/>
      <c r="HD48" s="109"/>
      <c r="HE48" s="109"/>
      <c r="HF48" s="109"/>
      <c r="HG48" s="109"/>
      <c r="HH48" s="109"/>
      <c r="HI48" s="109"/>
      <c r="HJ48" s="109"/>
      <c r="HK48" s="109"/>
      <c r="HL48" s="109"/>
      <c r="HM48" s="109"/>
      <c r="HN48" s="109"/>
      <c r="HO48" s="109"/>
      <c r="HP48" s="109"/>
      <c r="HQ48" s="109"/>
      <c r="HR48" s="109"/>
      <c r="HS48" s="109"/>
      <c r="HT48" s="109"/>
      <c r="HU48" s="109"/>
      <c r="HV48" s="109"/>
      <c r="HW48" s="109"/>
      <c r="HX48" s="109"/>
      <c r="HY48" s="109"/>
      <c r="HZ48" s="109"/>
      <c r="IA48" s="109"/>
      <c r="IB48" s="109"/>
      <c r="IC48" s="109"/>
      <c r="ID48" s="109"/>
      <c r="IE48" s="109"/>
      <c r="IF48" s="109"/>
      <c r="IG48" s="109"/>
      <c r="IH48" s="109"/>
      <c r="II48" s="109"/>
      <c r="IJ48" s="109"/>
      <c r="IK48" s="109"/>
      <c r="IL48" s="109"/>
      <c r="IM48" s="109"/>
      <c r="IN48" s="109"/>
      <c r="IO48" s="109"/>
      <c r="IP48" s="109"/>
      <c r="IQ48" s="109"/>
      <c r="IR48" s="109"/>
      <c r="IS48" s="109"/>
      <c r="IT48" s="109"/>
      <c r="IU48" s="109"/>
      <c r="IV48" s="109"/>
    </row>
    <row r="49" spans="1:256" s="4" customFormat="1">
      <c r="A49" s="107"/>
      <c r="B49" s="14"/>
      <c r="C49" s="3"/>
      <c r="D49" s="264"/>
      <c r="E49" s="109"/>
      <c r="F49" s="257"/>
      <c r="G49" s="109"/>
      <c r="H49" s="257"/>
      <c r="I49" s="109"/>
      <c r="J49" s="109"/>
      <c r="K49" s="109"/>
      <c r="L49" s="257"/>
      <c r="M49" s="109"/>
      <c r="N49" s="109"/>
      <c r="O49" s="109"/>
      <c r="P49" s="109"/>
      <c r="Q49" s="109"/>
      <c r="R49" s="109"/>
      <c r="S49" s="109"/>
      <c r="T49" s="109"/>
      <c r="U49" s="109"/>
      <c r="V49" s="109"/>
      <c r="W49" s="109"/>
      <c r="X49" s="109"/>
      <c r="Y49" s="109"/>
      <c r="Z49" s="109"/>
      <c r="AA49" s="109"/>
      <c r="AB49" s="109"/>
      <c r="AC49" s="109"/>
      <c r="AD49" s="109"/>
      <c r="AE49" s="109"/>
      <c r="AF49" s="109"/>
      <c r="AG49" s="109"/>
      <c r="AH49" s="109"/>
      <c r="AI49" s="109"/>
      <c r="AJ49" s="109"/>
      <c r="AK49" s="109"/>
      <c r="AL49" s="109"/>
      <c r="AM49" s="109"/>
      <c r="AN49" s="109"/>
      <c r="AO49" s="109"/>
      <c r="AP49" s="109"/>
      <c r="AQ49" s="109"/>
      <c r="AR49" s="109"/>
      <c r="AS49" s="109"/>
      <c r="AT49" s="109"/>
      <c r="AU49" s="109"/>
      <c r="AV49" s="109"/>
      <c r="AW49" s="109"/>
      <c r="AX49" s="109"/>
      <c r="AY49" s="109"/>
      <c r="AZ49" s="109"/>
      <c r="BA49" s="109"/>
      <c r="BB49" s="109"/>
      <c r="BC49" s="109"/>
      <c r="BD49" s="109"/>
      <c r="BE49" s="109"/>
      <c r="BF49" s="109"/>
      <c r="BG49" s="109"/>
      <c r="BH49" s="109"/>
      <c r="BI49" s="109"/>
      <c r="BJ49" s="109"/>
      <c r="BK49" s="109"/>
      <c r="BL49" s="109"/>
      <c r="BM49" s="109"/>
      <c r="BN49" s="109"/>
      <c r="BO49" s="109"/>
      <c r="BP49" s="109"/>
      <c r="BQ49" s="109"/>
      <c r="BR49" s="109"/>
      <c r="BS49" s="109"/>
      <c r="BT49" s="109"/>
      <c r="BU49" s="109"/>
      <c r="BV49" s="109"/>
      <c r="BW49" s="109"/>
      <c r="BX49" s="109"/>
      <c r="BY49" s="109"/>
      <c r="BZ49" s="109"/>
      <c r="CA49" s="109"/>
      <c r="CB49" s="109"/>
      <c r="CC49" s="109"/>
      <c r="CD49" s="109"/>
      <c r="CE49" s="109"/>
      <c r="CF49" s="109"/>
      <c r="CG49" s="109"/>
      <c r="CH49" s="109"/>
      <c r="CI49" s="109"/>
      <c r="CJ49" s="109"/>
      <c r="CK49" s="109"/>
      <c r="CL49" s="109"/>
      <c r="CM49" s="109"/>
      <c r="CN49" s="109"/>
      <c r="CO49" s="109"/>
      <c r="CP49" s="109"/>
      <c r="CQ49" s="109"/>
      <c r="CR49" s="109"/>
      <c r="CS49" s="109"/>
      <c r="CT49" s="109"/>
      <c r="CU49" s="109"/>
      <c r="CV49" s="109"/>
      <c r="CW49" s="109"/>
      <c r="CX49" s="109"/>
      <c r="CY49" s="109"/>
      <c r="CZ49" s="109"/>
      <c r="DA49" s="109"/>
      <c r="DB49" s="109"/>
      <c r="DC49" s="109"/>
      <c r="DD49" s="109"/>
      <c r="DE49" s="109"/>
      <c r="DF49" s="109"/>
      <c r="DG49" s="109"/>
      <c r="DH49" s="109"/>
      <c r="DI49" s="109"/>
      <c r="DJ49" s="109"/>
      <c r="DK49" s="109"/>
      <c r="DL49" s="109"/>
      <c r="DM49" s="109"/>
      <c r="DN49" s="109"/>
      <c r="DO49" s="109"/>
      <c r="DP49" s="109"/>
      <c r="DQ49" s="109"/>
      <c r="DR49" s="109"/>
      <c r="DS49" s="109"/>
      <c r="DT49" s="109"/>
      <c r="DU49" s="109"/>
      <c r="DV49" s="109"/>
      <c r="DW49" s="109"/>
      <c r="DX49" s="109"/>
      <c r="DY49" s="109"/>
      <c r="DZ49" s="109"/>
      <c r="EA49" s="109"/>
      <c r="EB49" s="109"/>
      <c r="EC49" s="109"/>
      <c r="ED49" s="109"/>
      <c r="EE49" s="109"/>
      <c r="EF49" s="109"/>
      <c r="EG49" s="109"/>
      <c r="EH49" s="109"/>
      <c r="EI49" s="109"/>
      <c r="EJ49" s="109"/>
      <c r="EK49" s="109"/>
      <c r="EL49" s="109"/>
      <c r="EM49" s="109"/>
      <c r="EN49" s="109"/>
      <c r="EO49" s="109"/>
      <c r="EP49" s="109"/>
      <c r="EQ49" s="109"/>
      <c r="ER49" s="109"/>
      <c r="ES49" s="109"/>
      <c r="ET49" s="109"/>
      <c r="EU49" s="109"/>
      <c r="EV49" s="109"/>
      <c r="EW49" s="109"/>
      <c r="EX49" s="109"/>
      <c r="EY49" s="109"/>
      <c r="EZ49" s="109"/>
      <c r="FA49" s="109"/>
      <c r="FB49" s="109"/>
      <c r="FC49" s="109"/>
      <c r="FD49" s="109"/>
      <c r="FE49" s="109"/>
      <c r="FF49" s="109"/>
      <c r="FG49" s="109"/>
      <c r="FH49" s="109"/>
      <c r="FI49" s="109"/>
      <c r="FJ49" s="109"/>
      <c r="FK49" s="109"/>
      <c r="FL49" s="109"/>
      <c r="FM49" s="109"/>
      <c r="FN49" s="109"/>
      <c r="FO49" s="109"/>
      <c r="FP49" s="109"/>
      <c r="FQ49" s="109"/>
      <c r="FR49" s="109"/>
      <c r="FS49" s="109"/>
      <c r="FT49" s="109"/>
      <c r="FU49" s="109"/>
      <c r="FV49" s="109"/>
      <c r="FW49" s="109"/>
      <c r="FX49" s="109"/>
      <c r="FY49" s="109"/>
      <c r="FZ49" s="109"/>
      <c r="GA49" s="109"/>
      <c r="GB49" s="109"/>
      <c r="GC49" s="109"/>
      <c r="GD49" s="109"/>
      <c r="GE49" s="109"/>
      <c r="GF49" s="109"/>
      <c r="GG49" s="109"/>
      <c r="GH49" s="109"/>
      <c r="GI49" s="109"/>
      <c r="GJ49" s="109"/>
      <c r="GK49" s="109"/>
      <c r="GL49" s="109"/>
      <c r="GM49" s="109"/>
      <c r="GN49" s="109"/>
      <c r="GO49" s="109"/>
      <c r="GP49" s="109"/>
      <c r="GQ49" s="109"/>
      <c r="GR49" s="109"/>
      <c r="GS49" s="109"/>
      <c r="GT49" s="109"/>
      <c r="GU49" s="109"/>
      <c r="GV49" s="109"/>
      <c r="GW49" s="109"/>
      <c r="GX49" s="109"/>
      <c r="GY49" s="109"/>
      <c r="GZ49" s="109"/>
      <c r="HA49" s="109"/>
      <c r="HB49" s="109"/>
      <c r="HC49" s="109"/>
      <c r="HD49" s="109"/>
      <c r="HE49" s="109"/>
      <c r="HF49" s="109"/>
      <c r="HG49" s="109"/>
      <c r="HH49" s="109"/>
      <c r="HI49" s="109"/>
      <c r="HJ49" s="109"/>
      <c r="HK49" s="109"/>
      <c r="HL49" s="109"/>
      <c r="HM49" s="109"/>
      <c r="HN49" s="109"/>
      <c r="HO49" s="109"/>
      <c r="HP49" s="109"/>
      <c r="HQ49" s="109"/>
      <c r="HR49" s="109"/>
      <c r="HS49" s="109"/>
      <c r="HT49" s="109"/>
      <c r="HU49" s="109"/>
      <c r="HV49" s="109"/>
      <c r="HW49" s="109"/>
      <c r="HX49" s="109"/>
      <c r="HY49" s="109"/>
      <c r="HZ49" s="109"/>
      <c r="IA49" s="109"/>
      <c r="IB49" s="109"/>
      <c r="IC49" s="109"/>
      <c r="ID49" s="109"/>
      <c r="IE49" s="109"/>
      <c r="IF49" s="109"/>
      <c r="IG49" s="109"/>
      <c r="IH49" s="109"/>
      <c r="II49" s="109"/>
      <c r="IJ49" s="109"/>
      <c r="IK49" s="109"/>
      <c r="IL49" s="109"/>
      <c r="IM49" s="109"/>
      <c r="IN49" s="109"/>
      <c r="IO49" s="109"/>
      <c r="IP49" s="109"/>
      <c r="IQ49" s="109"/>
      <c r="IR49" s="109"/>
      <c r="IS49" s="109"/>
      <c r="IT49" s="109"/>
      <c r="IU49" s="109"/>
      <c r="IV49" s="109"/>
    </row>
    <row r="50" spans="1:256" s="4" customFormat="1">
      <c r="A50" s="107"/>
      <c r="B50" s="14"/>
      <c r="C50" s="3"/>
      <c r="D50" s="264"/>
      <c r="E50" s="109"/>
      <c r="F50" s="257"/>
      <c r="G50" s="109"/>
      <c r="H50" s="257"/>
      <c r="I50" s="109"/>
      <c r="J50" s="109"/>
      <c r="K50" s="109"/>
      <c r="L50" s="257"/>
      <c r="M50" s="109"/>
      <c r="N50" s="109"/>
      <c r="O50" s="109"/>
      <c r="P50" s="109"/>
      <c r="Q50" s="109"/>
      <c r="R50" s="109"/>
      <c r="S50" s="109"/>
      <c r="T50" s="109"/>
      <c r="U50" s="109"/>
      <c r="V50" s="109"/>
      <c r="W50" s="109"/>
      <c r="X50" s="109"/>
      <c r="Y50" s="109"/>
      <c r="Z50" s="109"/>
      <c r="AA50" s="109"/>
      <c r="AB50" s="109"/>
      <c r="AC50" s="109"/>
      <c r="AD50" s="109"/>
      <c r="AE50" s="109"/>
      <c r="AF50" s="109"/>
      <c r="AG50" s="109"/>
      <c r="AH50" s="109"/>
      <c r="AI50" s="109"/>
      <c r="AJ50" s="109"/>
      <c r="AK50" s="109"/>
      <c r="AL50" s="109"/>
      <c r="AM50" s="109"/>
      <c r="AN50" s="109"/>
      <c r="AO50" s="109"/>
      <c r="AP50" s="109"/>
      <c r="AQ50" s="109"/>
      <c r="AR50" s="109"/>
      <c r="AS50" s="109"/>
      <c r="AT50" s="109"/>
      <c r="AU50" s="109"/>
      <c r="AV50" s="109"/>
      <c r="AW50" s="109"/>
      <c r="AX50" s="109"/>
      <c r="AY50" s="109"/>
      <c r="AZ50" s="109"/>
      <c r="BA50" s="109"/>
      <c r="BB50" s="109"/>
      <c r="BC50" s="109"/>
      <c r="BD50" s="109"/>
      <c r="BE50" s="109"/>
      <c r="BF50" s="109"/>
      <c r="BG50" s="109"/>
      <c r="BH50" s="109"/>
      <c r="BI50" s="109"/>
      <c r="BJ50" s="109"/>
      <c r="BK50" s="109"/>
      <c r="BL50" s="109"/>
      <c r="BM50" s="109"/>
      <c r="BN50" s="109"/>
      <c r="BO50" s="109"/>
      <c r="BP50" s="109"/>
      <c r="BQ50" s="109"/>
      <c r="BR50" s="109"/>
      <c r="BS50" s="109"/>
      <c r="BT50" s="109"/>
      <c r="BU50" s="109"/>
      <c r="BV50" s="109"/>
      <c r="BW50" s="109"/>
      <c r="BX50" s="109"/>
      <c r="BY50" s="109"/>
      <c r="BZ50" s="109"/>
      <c r="CA50" s="109"/>
      <c r="CB50" s="109"/>
      <c r="CC50" s="109"/>
      <c r="CD50" s="109"/>
      <c r="CE50" s="109"/>
      <c r="CF50" s="109"/>
      <c r="CG50" s="109"/>
      <c r="CH50" s="109"/>
      <c r="CI50" s="109"/>
      <c r="CJ50" s="109"/>
      <c r="CK50" s="109"/>
      <c r="CL50" s="109"/>
      <c r="CM50" s="109"/>
      <c r="CN50" s="109"/>
      <c r="CO50" s="109"/>
      <c r="CP50" s="109"/>
      <c r="CQ50" s="109"/>
      <c r="CR50" s="109"/>
      <c r="CS50" s="109"/>
      <c r="CT50" s="109"/>
      <c r="CU50" s="109"/>
      <c r="CV50" s="109"/>
      <c r="CW50" s="109"/>
      <c r="CX50" s="109"/>
      <c r="CY50" s="109"/>
      <c r="CZ50" s="109"/>
      <c r="DA50" s="109"/>
      <c r="DB50" s="109"/>
      <c r="DC50" s="109"/>
      <c r="DD50" s="109"/>
      <c r="DE50" s="109"/>
      <c r="DF50" s="109"/>
      <c r="DG50" s="109"/>
      <c r="DH50" s="109"/>
      <c r="DI50" s="109"/>
      <c r="DJ50" s="109"/>
      <c r="DK50" s="109"/>
      <c r="DL50" s="109"/>
      <c r="DM50" s="109"/>
      <c r="DN50" s="109"/>
      <c r="DO50" s="109"/>
      <c r="DP50" s="109"/>
      <c r="DQ50" s="109"/>
      <c r="DR50" s="109"/>
      <c r="DS50" s="109"/>
      <c r="DT50" s="109"/>
      <c r="DU50" s="109"/>
      <c r="DV50" s="109"/>
      <c r="DW50" s="109"/>
      <c r="DX50" s="109"/>
      <c r="DY50" s="109"/>
      <c r="DZ50" s="109"/>
      <c r="EA50" s="109"/>
      <c r="EB50" s="109"/>
      <c r="EC50" s="109"/>
      <c r="ED50" s="109"/>
      <c r="EE50" s="109"/>
      <c r="EF50" s="109"/>
      <c r="EG50" s="109"/>
      <c r="EH50" s="109"/>
      <c r="EI50" s="109"/>
      <c r="EJ50" s="109"/>
      <c r="EK50" s="109"/>
      <c r="EL50" s="109"/>
      <c r="EM50" s="109"/>
      <c r="EN50" s="109"/>
      <c r="EO50" s="109"/>
      <c r="EP50" s="109"/>
      <c r="EQ50" s="109"/>
      <c r="ER50" s="109"/>
      <c r="ES50" s="109"/>
      <c r="ET50" s="109"/>
      <c r="EU50" s="109"/>
      <c r="EV50" s="109"/>
      <c r="EW50" s="109"/>
      <c r="EX50" s="109"/>
      <c r="EY50" s="109"/>
      <c r="EZ50" s="109"/>
      <c r="FA50" s="109"/>
      <c r="FB50" s="109"/>
      <c r="FC50" s="109"/>
      <c r="FD50" s="109"/>
      <c r="FE50" s="109"/>
      <c r="FF50" s="109"/>
      <c r="FG50" s="109"/>
      <c r="FH50" s="109"/>
      <c r="FI50" s="109"/>
      <c r="FJ50" s="109"/>
      <c r="FK50" s="109"/>
      <c r="FL50" s="109"/>
      <c r="FM50" s="109"/>
      <c r="FN50" s="109"/>
      <c r="FO50" s="109"/>
      <c r="FP50" s="109"/>
      <c r="FQ50" s="109"/>
      <c r="FR50" s="109"/>
      <c r="FS50" s="109"/>
      <c r="FT50" s="109"/>
      <c r="FU50" s="109"/>
      <c r="FV50" s="109"/>
      <c r="FW50" s="109"/>
      <c r="FX50" s="109"/>
      <c r="FY50" s="109"/>
      <c r="FZ50" s="109"/>
      <c r="GA50" s="109"/>
      <c r="GB50" s="109"/>
      <c r="GC50" s="109"/>
      <c r="GD50" s="109"/>
      <c r="GE50" s="109"/>
      <c r="GF50" s="109"/>
      <c r="GG50" s="109"/>
      <c r="GH50" s="109"/>
      <c r="GI50" s="109"/>
      <c r="GJ50" s="109"/>
      <c r="GK50" s="109"/>
      <c r="GL50" s="109"/>
      <c r="GM50" s="109"/>
      <c r="GN50" s="109"/>
      <c r="GO50" s="109"/>
      <c r="GP50" s="109"/>
      <c r="GQ50" s="109"/>
      <c r="GR50" s="109"/>
      <c r="GS50" s="109"/>
      <c r="GT50" s="109"/>
      <c r="GU50" s="109"/>
      <c r="GV50" s="109"/>
      <c r="GW50" s="109"/>
      <c r="GX50" s="109"/>
      <c r="GY50" s="109"/>
      <c r="GZ50" s="109"/>
      <c r="HA50" s="109"/>
      <c r="HB50" s="109"/>
      <c r="HC50" s="109"/>
      <c r="HD50" s="109"/>
      <c r="HE50" s="109"/>
      <c r="HF50" s="109"/>
      <c r="HG50" s="109"/>
      <c r="HH50" s="109"/>
      <c r="HI50" s="109"/>
      <c r="HJ50" s="109"/>
      <c r="HK50" s="109"/>
      <c r="HL50" s="109"/>
      <c r="HM50" s="109"/>
      <c r="HN50" s="109"/>
      <c r="HO50" s="109"/>
      <c r="HP50" s="109"/>
      <c r="HQ50" s="109"/>
      <c r="HR50" s="109"/>
      <c r="HS50" s="109"/>
      <c r="HT50" s="109"/>
      <c r="HU50" s="109"/>
      <c r="HV50" s="109"/>
      <c r="HW50" s="109"/>
      <c r="HX50" s="109"/>
      <c r="HY50" s="109"/>
      <c r="HZ50" s="109"/>
      <c r="IA50" s="109"/>
      <c r="IB50" s="109"/>
      <c r="IC50" s="109"/>
      <c r="ID50" s="109"/>
      <c r="IE50" s="109"/>
      <c r="IF50" s="109"/>
      <c r="IG50" s="109"/>
      <c r="IH50" s="109"/>
      <c r="II50" s="109"/>
      <c r="IJ50" s="109"/>
      <c r="IK50" s="109"/>
      <c r="IL50" s="109"/>
      <c r="IM50" s="109"/>
      <c r="IN50" s="109"/>
      <c r="IO50" s="109"/>
      <c r="IP50" s="109"/>
      <c r="IQ50" s="109"/>
      <c r="IR50" s="109"/>
      <c r="IS50" s="109"/>
      <c r="IT50" s="109"/>
      <c r="IU50" s="109"/>
      <c r="IV50" s="109"/>
    </row>
    <row r="51" spans="1:256" s="4" customFormat="1">
      <c r="A51" s="107"/>
      <c r="B51" s="14"/>
      <c r="C51" s="3"/>
      <c r="D51" s="264"/>
      <c r="E51" s="109"/>
      <c r="F51" s="178"/>
      <c r="G51" s="3"/>
      <c r="H51" s="159"/>
      <c r="I51" s="109"/>
      <c r="J51" s="109"/>
      <c r="K51" s="109"/>
      <c r="L51" s="159"/>
      <c r="M51" s="109"/>
      <c r="N51" s="109"/>
      <c r="O51" s="109"/>
      <c r="P51" s="109"/>
      <c r="Q51" s="109"/>
      <c r="R51" s="109"/>
      <c r="S51" s="109"/>
      <c r="T51" s="109"/>
      <c r="U51" s="109"/>
      <c r="V51" s="109"/>
      <c r="W51" s="109"/>
      <c r="X51" s="109"/>
      <c r="Y51" s="109"/>
      <c r="Z51" s="109"/>
      <c r="AA51" s="109"/>
      <c r="AB51" s="109"/>
      <c r="AC51" s="109"/>
      <c r="AD51" s="109"/>
      <c r="AE51" s="109"/>
      <c r="AF51" s="3"/>
      <c r="AG51" s="3"/>
      <c r="AH51" s="3"/>
      <c r="AI51" s="3"/>
      <c r="AJ51" s="3"/>
      <c r="AK51" s="109"/>
      <c r="AL51" s="109"/>
      <c r="AM51" s="109"/>
      <c r="AN51" s="109"/>
      <c r="AO51" s="109"/>
      <c r="AP51" s="109"/>
      <c r="AQ51" s="109"/>
      <c r="AR51" s="109"/>
      <c r="AS51" s="109"/>
      <c r="AT51" s="109"/>
      <c r="AU51" s="109"/>
      <c r="AV51" s="109"/>
      <c r="AW51" s="109"/>
      <c r="AX51" s="109"/>
      <c r="AY51" s="109"/>
      <c r="AZ51" s="109"/>
      <c r="BA51" s="109"/>
      <c r="BB51" s="109"/>
      <c r="BC51" s="109"/>
      <c r="BD51" s="109"/>
      <c r="BE51" s="109"/>
      <c r="BF51" s="109"/>
      <c r="BG51" s="109"/>
      <c r="BH51" s="109"/>
      <c r="BI51" s="109"/>
      <c r="BJ51" s="109"/>
      <c r="BK51" s="109"/>
      <c r="BL51" s="109"/>
      <c r="BM51" s="109"/>
      <c r="BN51" s="109"/>
      <c r="BO51" s="109"/>
      <c r="BP51" s="109"/>
      <c r="BQ51" s="109"/>
      <c r="BR51" s="109"/>
      <c r="BS51" s="109"/>
      <c r="BT51" s="109"/>
      <c r="BU51" s="109"/>
      <c r="BV51" s="109"/>
      <c r="BW51" s="109"/>
      <c r="BX51" s="109"/>
      <c r="BY51" s="109"/>
      <c r="BZ51" s="109"/>
      <c r="CA51" s="109"/>
      <c r="CB51" s="109"/>
      <c r="CC51" s="109"/>
      <c r="CD51" s="109"/>
      <c r="CE51" s="109"/>
      <c r="CF51" s="109"/>
      <c r="CG51" s="109"/>
      <c r="CH51" s="109"/>
      <c r="CI51" s="109"/>
      <c r="CJ51" s="109"/>
      <c r="CK51" s="109"/>
      <c r="CL51" s="109"/>
      <c r="CM51" s="109"/>
      <c r="CN51" s="109"/>
      <c r="CO51" s="109"/>
      <c r="CP51" s="109"/>
      <c r="CQ51" s="109"/>
      <c r="CR51" s="109"/>
      <c r="CS51" s="109"/>
      <c r="CT51" s="109"/>
      <c r="CU51" s="109"/>
      <c r="CV51" s="109"/>
      <c r="CW51" s="109"/>
      <c r="CX51" s="109"/>
      <c r="CY51" s="109"/>
      <c r="CZ51" s="109"/>
      <c r="DA51" s="109"/>
      <c r="DB51" s="109"/>
      <c r="DC51" s="109"/>
      <c r="DD51" s="109"/>
      <c r="DE51" s="109"/>
      <c r="DF51" s="109"/>
      <c r="DG51" s="109"/>
      <c r="DH51" s="109"/>
      <c r="DI51" s="109"/>
      <c r="DJ51" s="109"/>
      <c r="DK51" s="109"/>
      <c r="DL51" s="109"/>
      <c r="DM51" s="109"/>
      <c r="DN51" s="109"/>
      <c r="DO51" s="109"/>
      <c r="DP51" s="109"/>
      <c r="DQ51" s="109"/>
      <c r="DR51" s="109"/>
      <c r="DS51" s="109"/>
      <c r="DT51" s="109"/>
      <c r="DU51" s="109"/>
      <c r="DV51" s="109"/>
      <c r="DW51" s="109"/>
      <c r="DX51" s="109"/>
      <c r="DY51" s="109"/>
      <c r="DZ51" s="109"/>
      <c r="EA51" s="109"/>
      <c r="EB51" s="109"/>
      <c r="EC51" s="109"/>
      <c r="ED51" s="109"/>
      <c r="EE51" s="109"/>
      <c r="EF51" s="109"/>
      <c r="EG51" s="109"/>
      <c r="EH51" s="109"/>
      <c r="EI51" s="109"/>
      <c r="EJ51" s="109"/>
      <c r="EK51" s="109"/>
      <c r="EL51" s="109"/>
      <c r="EM51" s="109"/>
      <c r="EN51" s="109"/>
      <c r="EO51" s="109"/>
      <c r="EP51" s="109"/>
      <c r="EQ51" s="109"/>
      <c r="ER51" s="109"/>
      <c r="ES51" s="109"/>
      <c r="ET51" s="109"/>
      <c r="EU51" s="109"/>
      <c r="EV51" s="109"/>
      <c r="EW51" s="109"/>
      <c r="EX51" s="109"/>
      <c r="EY51" s="109"/>
      <c r="EZ51" s="109"/>
      <c r="FA51" s="109"/>
      <c r="FB51" s="109"/>
      <c r="FC51" s="109"/>
      <c r="FD51" s="109"/>
      <c r="FE51" s="109"/>
      <c r="FF51" s="109"/>
      <c r="FG51" s="109"/>
      <c r="FH51" s="109"/>
      <c r="FI51" s="109"/>
      <c r="FJ51" s="109"/>
      <c r="FK51" s="109"/>
      <c r="FL51" s="109"/>
      <c r="FM51" s="109"/>
      <c r="FN51" s="109"/>
      <c r="FO51" s="109"/>
      <c r="FP51" s="109"/>
      <c r="FQ51" s="109"/>
      <c r="FR51" s="109"/>
      <c r="FS51" s="109"/>
      <c r="FT51" s="109"/>
      <c r="FU51" s="109"/>
      <c r="FV51" s="109"/>
      <c r="FW51" s="109"/>
      <c r="FX51" s="109"/>
      <c r="FY51" s="109"/>
      <c r="FZ51" s="109"/>
      <c r="GA51" s="109"/>
      <c r="GB51" s="109"/>
      <c r="GC51" s="109"/>
      <c r="GD51" s="109"/>
      <c r="GE51" s="109"/>
      <c r="GF51" s="109"/>
      <c r="GG51" s="109"/>
      <c r="GH51" s="109"/>
      <c r="GI51" s="109"/>
      <c r="GJ51" s="109"/>
      <c r="GK51" s="109"/>
      <c r="GL51" s="109"/>
      <c r="GM51" s="109"/>
      <c r="GN51" s="109"/>
      <c r="GO51" s="109"/>
      <c r="GP51" s="109"/>
      <c r="GQ51" s="109"/>
      <c r="GR51" s="109"/>
      <c r="GS51" s="109"/>
      <c r="GT51" s="109"/>
      <c r="GU51" s="109"/>
      <c r="GV51" s="109"/>
      <c r="GW51" s="109"/>
      <c r="GX51" s="109"/>
      <c r="GY51" s="109"/>
      <c r="GZ51" s="109"/>
      <c r="HA51" s="109"/>
      <c r="HB51" s="109"/>
      <c r="HC51" s="109"/>
      <c r="HD51" s="109"/>
      <c r="HE51" s="109"/>
      <c r="HF51" s="109"/>
      <c r="HG51" s="109"/>
      <c r="HH51" s="109"/>
      <c r="HI51" s="109"/>
      <c r="HJ51" s="109"/>
      <c r="HK51" s="109"/>
      <c r="HL51" s="109"/>
      <c r="HM51" s="109"/>
      <c r="HN51" s="109"/>
      <c r="HO51" s="109"/>
      <c r="HP51" s="109"/>
      <c r="HQ51" s="109"/>
      <c r="HR51" s="109"/>
      <c r="HS51" s="109"/>
      <c r="HT51" s="109"/>
      <c r="HU51" s="109"/>
      <c r="HV51" s="109"/>
      <c r="HW51" s="109"/>
      <c r="HX51" s="109"/>
      <c r="HY51" s="109"/>
      <c r="HZ51" s="109"/>
      <c r="IA51" s="109"/>
      <c r="IB51" s="109"/>
      <c r="IC51" s="109"/>
      <c r="ID51" s="109"/>
      <c r="IE51" s="109"/>
      <c r="IF51" s="109"/>
      <c r="IG51" s="109"/>
      <c r="IH51" s="109"/>
      <c r="II51" s="109"/>
      <c r="IJ51" s="109"/>
      <c r="IK51" s="109"/>
      <c r="IL51" s="109"/>
      <c r="IM51" s="109"/>
      <c r="IN51" s="109"/>
      <c r="IO51" s="109"/>
      <c r="IP51" s="109"/>
      <c r="IQ51" s="109"/>
      <c r="IR51" s="109"/>
      <c r="IS51" s="109"/>
      <c r="IT51" s="109"/>
      <c r="IU51" s="109"/>
      <c r="IV51" s="109"/>
    </row>
    <row r="52" spans="1:256" s="4" customFormat="1">
      <c r="A52" s="107"/>
      <c r="B52" s="14"/>
      <c r="C52" s="3"/>
      <c r="D52" s="264"/>
      <c r="E52" s="109"/>
      <c r="F52" s="178"/>
      <c r="G52" s="3"/>
      <c r="H52" s="159"/>
      <c r="I52" s="109"/>
      <c r="J52" s="109"/>
      <c r="K52" s="109"/>
      <c r="L52" s="159"/>
      <c r="M52" s="109"/>
      <c r="N52" s="109"/>
      <c r="O52" s="109"/>
      <c r="P52" s="109"/>
      <c r="Q52" s="109"/>
      <c r="R52" s="109"/>
      <c r="S52" s="109"/>
      <c r="T52" s="109"/>
      <c r="U52" s="109"/>
      <c r="V52" s="109"/>
      <c r="W52" s="109"/>
      <c r="X52" s="109"/>
      <c r="Y52" s="109"/>
      <c r="Z52" s="109"/>
      <c r="AA52" s="109"/>
      <c r="AB52" s="109"/>
      <c r="AC52" s="109"/>
      <c r="AD52" s="109"/>
      <c r="AE52" s="109"/>
      <c r="AF52" s="3"/>
      <c r="AG52" s="3"/>
      <c r="AH52" s="3"/>
      <c r="AI52" s="3"/>
      <c r="AJ52" s="3"/>
      <c r="AK52" s="109"/>
      <c r="AL52" s="109"/>
      <c r="AM52" s="109"/>
      <c r="AN52" s="109"/>
      <c r="AO52" s="109"/>
      <c r="AP52" s="109"/>
      <c r="AQ52" s="109"/>
      <c r="AR52" s="109"/>
      <c r="AS52" s="109"/>
      <c r="AT52" s="109"/>
      <c r="AU52" s="109"/>
      <c r="AV52" s="109"/>
      <c r="AW52" s="109"/>
      <c r="AX52" s="109"/>
      <c r="AY52" s="109"/>
      <c r="AZ52" s="109"/>
      <c r="BA52" s="109"/>
      <c r="BB52" s="109"/>
      <c r="BC52" s="109"/>
      <c r="BD52" s="109"/>
      <c r="BE52" s="109"/>
      <c r="BF52" s="109"/>
      <c r="BG52" s="109"/>
      <c r="BH52" s="109"/>
      <c r="BI52" s="109"/>
      <c r="BJ52" s="109"/>
      <c r="BK52" s="109"/>
      <c r="BL52" s="109"/>
      <c r="BM52" s="109"/>
      <c r="BN52" s="109"/>
      <c r="BO52" s="109"/>
      <c r="BP52" s="109"/>
      <c r="BQ52" s="109"/>
      <c r="BR52" s="109"/>
      <c r="BS52" s="109"/>
      <c r="BT52" s="109"/>
      <c r="BU52" s="109"/>
      <c r="BV52" s="109"/>
      <c r="BW52" s="109"/>
      <c r="BX52" s="109"/>
      <c r="BY52" s="109"/>
      <c r="BZ52" s="109"/>
      <c r="CA52" s="109"/>
      <c r="CB52" s="109"/>
      <c r="CC52" s="109"/>
      <c r="CD52" s="109"/>
      <c r="CE52" s="109"/>
      <c r="CF52" s="109"/>
      <c r="CG52" s="109"/>
      <c r="CH52" s="109"/>
      <c r="CI52" s="109"/>
      <c r="CJ52" s="109"/>
      <c r="CK52" s="109"/>
      <c r="CL52" s="109"/>
      <c r="CM52" s="109"/>
      <c r="CN52" s="109"/>
      <c r="CO52" s="109"/>
      <c r="CP52" s="109"/>
      <c r="CQ52" s="109"/>
      <c r="CR52" s="109"/>
      <c r="CS52" s="109"/>
      <c r="CT52" s="109"/>
      <c r="CU52" s="109"/>
      <c r="CV52" s="109"/>
      <c r="CW52" s="109"/>
      <c r="CX52" s="109"/>
      <c r="CY52" s="109"/>
      <c r="CZ52" s="109"/>
      <c r="DA52" s="109"/>
      <c r="DB52" s="109"/>
      <c r="DC52" s="109"/>
      <c r="DD52" s="109"/>
      <c r="DE52" s="109"/>
      <c r="DF52" s="109"/>
      <c r="DG52" s="109"/>
      <c r="DH52" s="109"/>
      <c r="DI52" s="109"/>
      <c r="DJ52" s="109"/>
      <c r="DK52" s="109"/>
      <c r="DL52" s="109"/>
      <c r="DM52" s="109"/>
      <c r="DN52" s="109"/>
      <c r="DO52" s="109"/>
      <c r="DP52" s="109"/>
      <c r="DQ52" s="109"/>
      <c r="DR52" s="109"/>
      <c r="DS52" s="109"/>
      <c r="DT52" s="109"/>
      <c r="DU52" s="109"/>
      <c r="DV52" s="109"/>
      <c r="DW52" s="109"/>
      <c r="DX52" s="109"/>
      <c r="DY52" s="109"/>
      <c r="DZ52" s="109"/>
      <c r="EA52" s="109"/>
      <c r="EB52" s="109"/>
      <c r="EC52" s="109"/>
      <c r="ED52" s="109"/>
      <c r="EE52" s="109"/>
      <c r="EF52" s="109"/>
      <c r="EG52" s="109"/>
      <c r="EH52" s="109"/>
      <c r="EI52" s="109"/>
      <c r="EJ52" s="109"/>
      <c r="EK52" s="109"/>
      <c r="EL52" s="109"/>
      <c r="EM52" s="109"/>
      <c r="EN52" s="109"/>
      <c r="EO52" s="109"/>
      <c r="EP52" s="109"/>
      <c r="EQ52" s="109"/>
      <c r="ER52" s="109"/>
      <c r="ES52" s="109"/>
      <c r="ET52" s="109"/>
      <c r="EU52" s="109"/>
      <c r="EV52" s="109"/>
      <c r="EW52" s="109"/>
      <c r="EX52" s="109"/>
      <c r="EY52" s="109"/>
      <c r="EZ52" s="109"/>
      <c r="FA52" s="109"/>
      <c r="FB52" s="109"/>
      <c r="FC52" s="109"/>
      <c r="FD52" s="109"/>
      <c r="FE52" s="109"/>
      <c r="FF52" s="109"/>
      <c r="FG52" s="109"/>
      <c r="FH52" s="109"/>
      <c r="FI52" s="109"/>
      <c r="FJ52" s="109"/>
      <c r="FK52" s="109"/>
      <c r="FL52" s="109"/>
      <c r="FM52" s="109"/>
      <c r="FN52" s="109"/>
      <c r="FO52" s="109"/>
      <c r="FP52" s="109"/>
      <c r="FQ52" s="109"/>
      <c r="FR52" s="109"/>
      <c r="FS52" s="109"/>
      <c r="FT52" s="109"/>
      <c r="FU52" s="109"/>
      <c r="FV52" s="109"/>
      <c r="FW52" s="109"/>
      <c r="FX52" s="109"/>
      <c r="FY52" s="109"/>
      <c r="FZ52" s="109"/>
      <c r="GA52" s="109"/>
      <c r="GB52" s="109"/>
      <c r="GC52" s="109"/>
      <c r="GD52" s="109"/>
      <c r="GE52" s="109"/>
      <c r="GF52" s="109"/>
      <c r="GG52" s="109"/>
      <c r="GH52" s="109"/>
      <c r="GI52" s="109"/>
      <c r="GJ52" s="109"/>
      <c r="GK52" s="109"/>
      <c r="GL52" s="109"/>
      <c r="GM52" s="109"/>
      <c r="GN52" s="109"/>
      <c r="GO52" s="109"/>
      <c r="GP52" s="109"/>
      <c r="GQ52" s="109"/>
      <c r="GR52" s="109"/>
      <c r="GS52" s="109"/>
      <c r="GT52" s="109"/>
      <c r="GU52" s="109"/>
      <c r="GV52" s="109"/>
      <c r="GW52" s="109"/>
      <c r="GX52" s="109"/>
      <c r="GY52" s="109"/>
      <c r="GZ52" s="109"/>
      <c r="HA52" s="109"/>
      <c r="HB52" s="109"/>
      <c r="HC52" s="109"/>
      <c r="HD52" s="109"/>
      <c r="HE52" s="109"/>
      <c r="HF52" s="109"/>
      <c r="HG52" s="109"/>
      <c r="HH52" s="109"/>
      <c r="HI52" s="109"/>
      <c r="HJ52" s="109"/>
      <c r="HK52" s="109"/>
      <c r="HL52" s="109"/>
      <c r="HM52" s="109"/>
      <c r="HN52" s="109"/>
      <c r="HO52" s="109"/>
      <c r="HP52" s="109"/>
      <c r="HQ52" s="109"/>
      <c r="HR52" s="109"/>
      <c r="HS52" s="109"/>
      <c r="HT52" s="109"/>
      <c r="HU52" s="109"/>
      <c r="HV52" s="109"/>
      <c r="HW52" s="109"/>
      <c r="HX52" s="109"/>
      <c r="HY52" s="109"/>
      <c r="HZ52" s="109"/>
      <c r="IA52" s="109"/>
      <c r="IB52" s="109"/>
      <c r="IC52" s="109"/>
      <c r="ID52" s="109"/>
      <c r="IE52" s="109"/>
      <c r="IF52" s="109"/>
      <c r="IG52" s="109"/>
      <c r="IH52" s="109"/>
      <c r="II52" s="109"/>
      <c r="IJ52" s="109"/>
      <c r="IK52" s="109"/>
      <c r="IL52" s="109"/>
      <c r="IM52" s="109"/>
      <c r="IN52" s="109"/>
      <c r="IO52" s="109"/>
      <c r="IP52" s="109"/>
      <c r="IQ52" s="109"/>
      <c r="IR52" s="109"/>
      <c r="IS52" s="109"/>
      <c r="IT52" s="109"/>
      <c r="IU52" s="109"/>
      <c r="IV52" s="109"/>
    </row>
    <row r="53" spans="1:256" s="4" customFormat="1">
      <c r="A53" s="107"/>
      <c r="B53" s="14"/>
      <c r="C53" s="3"/>
      <c r="D53" s="264"/>
      <c r="E53" s="109"/>
      <c r="F53" s="178"/>
      <c r="G53" s="3"/>
      <c r="H53" s="159"/>
      <c r="I53" s="109"/>
      <c r="J53" s="109"/>
      <c r="K53" s="109"/>
      <c r="L53" s="159"/>
      <c r="M53" s="109"/>
      <c r="N53" s="109"/>
      <c r="O53" s="109"/>
      <c r="P53" s="109"/>
      <c r="Q53" s="109"/>
      <c r="R53" s="109"/>
      <c r="S53" s="109"/>
      <c r="T53" s="109"/>
      <c r="U53" s="109"/>
      <c r="V53" s="109"/>
      <c r="W53" s="109"/>
      <c r="X53" s="109"/>
      <c r="Y53" s="109"/>
      <c r="Z53" s="109"/>
      <c r="AA53" s="109"/>
      <c r="AB53" s="109"/>
      <c r="AC53" s="109"/>
      <c r="AD53" s="109"/>
      <c r="AE53" s="109"/>
      <c r="AF53" s="3"/>
      <c r="AG53" s="3"/>
      <c r="AH53" s="3"/>
      <c r="AI53" s="3"/>
      <c r="AJ53" s="3"/>
      <c r="AK53" s="109"/>
      <c r="AL53" s="109"/>
      <c r="AM53" s="109"/>
      <c r="AN53" s="109"/>
      <c r="AO53" s="109"/>
      <c r="AP53" s="109"/>
      <c r="AQ53" s="109"/>
      <c r="AR53" s="109"/>
      <c r="AS53" s="109"/>
      <c r="AT53" s="109"/>
      <c r="AU53" s="109"/>
      <c r="AV53" s="109"/>
      <c r="AW53" s="109"/>
      <c r="AX53" s="109"/>
      <c r="AY53" s="109"/>
      <c r="AZ53" s="109"/>
      <c r="BA53" s="109"/>
      <c r="BB53" s="109"/>
      <c r="BC53" s="109"/>
      <c r="BD53" s="109"/>
      <c r="BE53" s="109"/>
      <c r="BF53" s="109"/>
      <c r="BG53" s="109"/>
      <c r="BH53" s="109"/>
      <c r="BI53" s="109"/>
      <c r="BJ53" s="109"/>
      <c r="BK53" s="109"/>
      <c r="BL53" s="109"/>
      <c r="BM53" s="109"/>
      <c r="BN53" s="109"/>
      <c r="BO53" s="109"/>
      <c r="BP53" s="109"/>
      <c r="BQ53" s="109"/>
      <c r="BR53" s="109"/>
      <c r="BS53" s="109"/>
      <c r="BT53" s="109"/>
      <c r="BU53" s="109"/>
      <c r="BV53" s="109"/>
      <c r="BW53" s="109"/>
      <c r="BX53" s="109"/>
      <c r="BY53" s="109"/>
      <c r="BZ53" s="109"/>
      <c r="CA53" s="109"/>
      <c r="CB53" s="109"/>
      <c r="CC53" s="109"/>
      <c r="CD53" s="109"/>
      <c r="CE53" s="109"/>
      <c r="CF53" s="109"/>
      <c r="CG53" s="109"/>
      <c r="CH53" s="109"/>
      <c r="CI53" s="109"/>
      <c r="CJ53" s="109"/>
      <c r="CK53" s="109"/>
      <c r="CL53" s="109"/>
      <c r="CM53" s="109"/>
      <c r="CN53" s="109"/>
      <c r="CO53" s="109"/>
      <c r="CP53" s="109"/>
      <c r="CQ53" s="109"/>
      <c r="CR53" s="109"/>
      <c r="CS53" s="109"/>
      <c r="CT53" s="109"/>
      <c r="CU53" s="109"/>
      <c r="CV53" s="109"/>
      <c r="CW53" s="109"/>
      <c r="CX53" s="109"/>
      <c r="CY53" s="109"/>
      <c r="CZ53" s="109"/>
      <c r="DA53" s="109"/>
      <c r="DB53" s="109"/>
      <c r="DC53" s="109"/>
      <c r="DD53" s="109"/>
      <c r="DE53" s="109"/>
      <c r="DF53" s="109"/>
      <c r="DG53" s="109"/>
      <c r="DH53" s="109"/>
      <c r="DI53" s="109"/>
      <c r="DJ53" s="109"/>
      <c r="DK53" s="109"/>
      <c r="DL53" s="109"/>
      <c r="DM53" s="109"/>
      <c r="DN53" s="109"/>
      <c r="DO53" s="109"/>
      <c r="DP53" s="109"/>
      <c r="DQ53" s="109"/>
      <c r="DR53" s="109"/>
      <c r="DS53" s="109"/>
      <c r="DT53" s="109"/>
      <c r="DU53" s="109"/>
      <c r="DV53" s="109"/>
      <c r="DW53" s="109"/>
      <c r="DX53" s="109"/>
      <c r="DY53" s="109"/>
      <c r="DZ53" s="109"/>
      <c r="EA53" s="109"/>
      <c r="EB53" s="109"/>
      <c r="EC53" s="109"/>
      <c r="ED53" s="109"/>
      <c r="EE53" s="109"/>
      <c r="EF53" s="109"/>
      <c r="EG53" s="109"/>
      <c r="EH53" s="109"/>
      <c r="EI53" s="109"/>
      <c r="EJ53" s="109"/>
      <c r="EK53" s="109"/>
      <c r="EL53" s="109"/>
      <c r="EM53" s="109"/>
      <c r="EN53" s="109"/>
      <c r="EO53" s="109"/>
      <c r="EP53" s="109"/>
      <c r="EQ53" s="109"/>
      <c r="ER53" s="109"/>
      <c r="ES53" s="109"/>
      <c r="ET53" s="109"/>
      <c r="EU53" s="109"/>
      <c r="EV53" s="109"/>
      <c r="EW53" s="109"/>
      <c r="EX53" s="109"/>
      <c r="EY53" s="109"/>
      <c r="EZ53" s="109"/>
      <c r="FA53" s="109"/>
      <c r="FB53" s="109"/>
      <c r="FC53" s="109"/>
      <c r="FD53" s="109"/>
      <c r="FE53" s="109"/>
      <c r="FF53" s="109"/>
      <c r="FG53" s="109"/>
      <c r="FH53" s="109"/>
      <c r="FI53" s="109"/>
      <c r="FJ53" s="109"/>
      <c r="FK53" s="109"/>
      <c r="FL53" s="109"/>
      <c r="FM53" s="109"/>
      <c r="FN53" s="109"/>
      <c r="FO53" s="109"/>
      <c r="FP53" s="109"/>
      <c r="FQ53" s="109"/>
      <c r="FR53" s="109"/>
      <c r="FS53" s="109"/>
      <c r="FT53" s="109"/>
      <c r="FU53" s="109"/>
      <c r="FV53" s="109"/>
      <c r="FW53" s="109"/>
      <c r="FX53" s="109"/>
      <c r="FY53" s="109"/>
      <c r="FZ53" s="109"/>
      <c r="GA53" s="109"/>
      <c r="GB53" s="109"/>
      <c r="GC53" s="109"/>
      <c r="GD53" s="109"/>
      <c r="GE53" s="109"/>
      <c r="GF53" s="109"/>
      <c r="GG53" s="109"/>
      <c r="GH53" s="109"/>
      <c r="GI53" s="109"/>
      <c r="GJ53" s="109"/>
      <c r="GK53" s="109"/>
      <c r="GL53" s="109"/>
      <c r="GM53" s="109"/>
      <c r="GN53" s="109"/>
      <c r="GO53" s="109"/>
      <c r="GP53" s="109"/>
      <c r="GQ53" s="109"/>
      <c r="GR53" s="109"/>
      <c r="GS53" s="109"/>
      <c r="GT53" s="109"/>
      <c r="GU53" s="109"/>
      <c r="GV53" s="109"/>
      <c r="GW53" s="109"/>
      <c r="GX53" s="109"/>
      <c r="GY53" s="109"/>
      <c r="GZ53" s="109"/>
      <c r="HA53" s="109"/>
      <c r="HB53" s="109"/>
      <c r="HC53" s="109"/>
      <c r="HD53" s="109"/>
      <c r="HE53" s="109"/>
      <c r="HF53" s="109"/>
      <c r="HG53" s="109"/>
      <c r="HH53" s="109"/>
      <c r="HI53" s="109"/>
      <c r="HJ53" s="109"/>
      <c r="HK53" s="109"/>
      <c r="HL53" s="109"/>
      <c r="HM53" s="109"/>
      <c r="HN53" s="109"/>
      <c r="HO53" s="109"/>
      <c r="HP53" s="109"/>
      <c r="HQ53" s="109"/>
      <c r="HR53" s="109"/>
      <c r="HS53" s="109"/>
      <c r="HT53" s="109"/>
      <c r="HU53" s="109"/>
      <c r="HV53" s="109"/>
      <c r="HW53" s="109"/>
      <c r="HX53" s="109"/>
      <c r="HY53" s="109"/>
      <c r="HZ53" s="109"/>
      <c r="IA53" s="109"/>
      <c r="IB53" s="109"/>
      <c r="IC53" s="109"/>
      <c r="ID53" s="109"/>
      <c r="IE53" s="109"/>
      <c r="IF53" s="109"/>
      <c r="IG53" s="109"/>
      <c r="IH53" s="109"/>
      <c r="II53" s="109"/>
      <c r="IJ53" s="109"/>
      <c r="IK53" s="109"/>
      <c r="IL53" s="109"/>
      <c r="IM53" s="109"/>
      <c r="IN53" s="109"/>
      <c r="IO53" s="109"/>
      <c r="IP53" s="109"/>
      <c r="IQ53" s="109"/>
      <c r="IR53" s="109"/>
      <c r="IS53" s="109"/>
      <c r="IT53" s="109"/>
      <c r="IU53" s="109"/>
      <c r="IV53" s="109"/>
    </row>
    <row r="54" spans="1:256" s="4" customFormat="1">
      <c r="A54" s="107"/>
      <c r="B54" s="14"/>
      <c r="C54" s="3"/>
      <c r="D54" s="264"/>
      <c r="E54" s="109"/>
      <c r="F54" s="178"/>
      <c r="G54" s="3"/>
      <c r="H54" s="159"/>
      <c r="I54" s="109"/>
      <c r="J54" s="109"/>
      <c r="K54" s="109"/>
      <c r="L54" s="159"/>
      <c r="M54" s="109"/>
      <c r="N54" s="109"/>
      <c r="O54" s="109"/>
      <c r="P54" s="109"/>
      <c r="Q54" s="109"/>
      <c r="R54" s="109"/>
      <c r="S54" s="109"/>
      <c r="T54" s="109"/>
      <c r="U54" s="109"/>
      <c r="V54" s="109"/>
      <c r="W54" s="109"/>
      <c r="X54" s="109"/>
      <c r="Y54" s="109"/>
      <c r="Z54" s="109"/>
      <c r="AA54" s="109"/>
      <c r="AB54" s="109"/>
      <c r="AC54" s="109"/>
      <c r="AD54" s="109"/>
      <c r="AE54" s="109"/>
      <c r="AF54" s="3"/>
      <c r="AG54" s="3"/>
      <c r="AH54" s="3"/>
      <c r="AI54" s="3"/>
      <c r="AJ54" s="3"/>
      <c r="AK54" s="109"/>
      <c r="AL54" s="109"/>
      <c r="AM54" s="109"/>
      <c r="AN54" s="109"/>
      <c r="AO54" s="109"/>
      <c r="AP54" s="109"/>
      <c r="AQ54" s="109"/>
      <c r="AR54" s="109"/>
      <c r="AS54" s="109"/>
      <c r="AT54" s="109"/>
      <c r="AU54" s="109"/>
      <c r="AV54" s="109"/>
      <c r="AW54" s="109"/>
      <c r="AX54" s="109"/>
      <c r="AY54" s="109"/>
      <c r="AZ54" s="109"/>
      <c r="BA54" s="109"/>
      <c r="BB54" s="109"/>
      <c r="BC54" s="109"/>
      <c r="BD54" s="109"/>
      <c r="BE54" s="109"/>
      <c r="BF54" s="109"/>
      <c r="BG54" s="109"/>
      <c r="BH54" s="109"/>
      <c r="BI54" s="109"/>
      <c r="BJ54" s="109"/>
      <c r="BK54" s="109"/>
      <c r="BL54" s="109"/>
      <c r="BM54" s="109"/>
      <c r="BN54" s="109"/>
      <c r="BO54" s="109"/>
      <c r="BP54" s="109"/>
      <c r="BQ54" s="109"/>
      <c r="BR54" s="109"/>
      <c r="BS54" s="109"/>
      <c r="BT54" s="109"/>
      <c r="BU54" s="109"/>
      <c r="BV54" s="109"/>
      <c r="BW54" s="109"/>
      <c r="BX54" s="109"/>
      <c r="BY54" s="109"/>
      <c r="BZ54" s="109"/>
      <c r="CA54" s="109"/>
      <c r="CB54" s="109"/>
      <c r="CC54" s="109"/>
      <c r="CD54" s="109"/>
      <c r="CE54" s="109"/>
      <c r="CF54" s="109"/>
      <c r="CG54" s="109"/>
      <c r="CH54" s="109"/>
      <c r="CI54" s="109"/>
      <c r="CJ54" s="109"/>
      <c r="CK54" s="109"/>
      <c r="CL54" s="109"/>
      <c r="CM54" s="109"/>
      <c r="CN54" s="109"/>
      <c r="CO54" s="109"/>
      <c r="CP54" s="109"/>
      <c r="CQ54" s="109"/>
      <c r="CR54" s="109"/>
      <c r="CS54" s="109"/>
      <c r="CT54" s="109"/>
      <c r="CU54" s="109"/>
      <c r="CV54" s="109"/>
      <c r="CW54" s="109"/>
      <c r="CX54" s="109"/>
      <c r="CY54" s="109"/>
      <c r="CZ54" s="109"/>
      <c r="DA54" s="109"/>
      <c r="DB54" s="109"/>
      <c r="DC54" s="109"/>
      <c r="DD54" s="109"/>
      <c r="DE54" s="109"/>
      <c r="DF54" s="109"/>
      <c r="DG54" s="109"/>
      <c r="DH54" s="109"/>
      <c r="DI54" s="109"/>
      <c r="DJ54" s="109"/>
      <c r="DK54" s="109"/>
      <c r="DL54" s="109"/>
      <c r="DM54" s="109"/>
      <c r="DN54" s="109"/>
      <c r="DO54" s="109"/>
      <c r="DP54" s="109"/>
      <c r="DQ54" s="109"/>
      <c r="DR54" s="109"/>
      <c r="DS54" s="109"/>
      <c r="DT54" s="109"/>
      <c r="DU54" s="109"/>
      <c r="DV54" s="109"/>
      <c r="DW54" s="109"/>
      <c r="DX54" s="109"/>
      <c r="DY54" s="109"/>
      <c r="DZ54" s="109"/>
      <c r="EA54" s="109"/>
      <c r="EB54" s="109"/>
      <c r="EC54" s="109"/>
      <c r="ED54" s="109"/>
      <c r="EE54" s="109"/>
      <c r="EF54" s="109"/>
      <c r="EG54" s="109"/>
      <c r="EH54" s="109"/>
      <c r="EI54" s="109"/>
      <c r="EJ54" s="109"/>
      <c r="EK54" s="109"/>
      <c r="EL54" s="109"/>
      <c r="EM54" s="109"/>
      <c r="EN54" s="109"/>
      <c r="EO54" s="109"/>
      <c r="EP54" s="109"/>
      <c r="EQ54" s="109"/>
      <c r="ER54" s="109"/>
      <c r="ES54" s="109"/>
      <c r="ET54" s="109"/>
      <c r="EU54" s="109"/>
      <c r="EV54" s="109"/>
      <c r="EW54" s="109"/>
      <c r="EX54" s="109"/>
      <c r="EY54" s="109"/>
      <c r="EZ54" s="109"/>
      <c r="FA54" s="109"/>
      <c r="FB54" s="109"/>
      <c r="FC54" s="109"/>
      <c r="FD54" s="109"/>
      <c r="FE54" s="109"/>
      <c r="FF54" s="109"/>
      <c r="FG54" s="109"/>
      <c r="FH54" s="109"/>
      <c r="FI54" s="109"/>
      <c r="FJ54" s="109"/>
      <c r="FK54" s="109"/>
      <c r="FL54" s="109"/>
      <c r="FM54" s="109"/>
      <c r="FN54" s="109"/>
      <c r="FO54" s="109"/>
      <c r="FP54" s="109"/>
      <c r="FQ54" s="109"/>
      <c r="FR54" s="109"/>
      <c r="FS54" s="109"/>
      <c r="FT54" s="109"/>
      <c r="FU54" s="109"/>
      <c r="FV54" s="109"/>
      <c r="FW54" s="109"/>
      <c r="FX54" s="109"/>
      <c r="FY54" s="109"/>
      <c r="FZ54" s="109"/>
      <c r="GA54" s="109"/>
      <c r="GB54" s="109"/>
      <c r="GC54" s="109"/>
      <c r="GD54" s="109"/>
      <c r="GE54" s="109"/>
      <c r="GF54" s="109"/>
      <c r="GG54" s="109"/>
      <c r="GH54" s="109"/>
      <c r="GI54" s="109"/>
      <c r="GJ54" s="109"/>
      <c r="GK54" s="109"/>
      <c r="GL54" s="109"/>
      <c r="GM54" s="109"/>
      <c r="GN54" s="109"/>
      <c r="GO54" s="109"/>
      <c r="GP54" s="109"/>
      <c r="GQ54" s="109"/>
      <c r="GR54" s="109"/>
      <c r="GS54" s="109"/>
      <c r="GT54" s="109"/>
      <c r="GU54" s="109"/>
      <c r="GV54" s="109"/>
      <c r="GW54" s="109"/>
      <c r="GX54" s="109"/>
      <c r="GY54" s="109"/>
      <c r="GZ54" s="109"/>
      <c r="HA54" s="109"/>
      <c r="HB54" s="109"/>
      <c r="HC54" s="109"/>
      <c r="HD54" s="109"/>
      <c r="HE54" s="109"/>
      <c r="HF54" s="109"/>
      <c r="HG54" s="109"/>
      <c r="HH54" s="109"/>
      <c r="HI54" s="109"/>
      <c r="HJ54" s="109"/>
      <c r="HK54" s="109"/>
      <c r="HL54" s="109"/>
      <c r="HM54" s="109"/>
      <c r="HN54" s="109"/>
      <c r="HO54" s="109"/>
      <c r="HP54" s="109"/>
      <c r="HQ54" s="109"/>
      <c r="HR54" s="109"/>
      <c r="HS54" s="109"/>
      <c r="HT54" s="109"/>
      <c r="HU54" s="109"/>
      <c r="HV54" s="109"/>
      <c r="HW54" s="109"/>
      <c r="HX54" s="109"/>
      <c r="HY54" s="109"/>
      <c r="HZ54" s="109"/>
      <c r="IA54" s="109"/>
      <c r="IB54" s="109"/>
      <c r="IC54" s="109"/>
      <c r="ID54" s="109"/>
      <c r="IE54" s="109"/>
      <c r="IF54" s="109"/>
      <c r="IG54" s="109"/>
      <c r="IH54" s="109"/>
      <c r="II54" s="109"/>
      <c r="IJ54" s="109"/>
      <c r="IK54" s="109"/>
      <c r="IL54" s="109"/>
      <c r="IM54" s="109"/>
      <c r="IN54" s="109"/>
      <c r="IO54" s="109"/>
      <c r="IP54" s="109"/>
      <c r="IQ54" s="109"/>
      <c r="IR54" s="109"/>
      <c r="IS54" s="109"/>
      <c r="IT54" s="109"/>
      <c r="IU54" s="109"/>
      <c r="IV54" s="109"/>
    </row>
    <row r="55" spans="1:256" s="4" customFormat="1">
      <c r="A55" s="107"/>
      <c r="B55" s="14"/>
      <c r="C55" s="3"/>
      <c r="D55" s="264"/>
      <c r="E55" s="109"/>
      <c r="F55" s="178"/>
      <c r="G55" s="3"/>
      <c r="H55" s="159"/>
      <c r="I55" s="109"/>
      <c r="J55" s="109"/>
      <c r="K55" s="109"/>
      <c r="L55" s="159"/>
      <c r="M55" s="109"/>
      <c r="N55" s="109"/>
      <c r="O55" s="109"/>
      <c r="P55" s="109"/>
      <c r="Q55" s="109"/>
      <c r="R55" s="109"/>
      <c r="S55" s="109"/>
      <c r="T55" s="109"/>
      <c r="U55" s="109"/>
      <c r="V55" s="109"/>
      <c r="W55" s="109"/>
      <c r="X55" s="109"/>
      <c r="Y55" s="109"/>
      <c r="Z55" s="109"/>
      <c r="AA55" s="109"/>
      <c r="AB55" s="109"/>
      <c r="AC55" s="109"/>
      <c r="AD55" s="109"/>
      <c r="AE55" s="109"/>
      <c r="AF55" s="3"/>
      <c r="AG55" s="3"/>
      <c r="AH55" s="3"/>
      <c r="AI55" s="3"/>
      <c r="AJ55" s="3"/>
      <c r="AK55" s="109"/>
      <c r="AL55" s="109"/>
      <c r="AM55" s="109"/>
      <c r="AN55" s="109"/>
      <c r="AO55" s="109"/>
      <c r="AP55" s="109"/>
      <c r="AQ55" s="109"/>
      <c r="AR55" s="109"/>
      <c r="AS55" s="109"/>
      <c r="AT55" s="109"/>
      <c r="AU55" s="109"/>
      <c r="AV55" s="109"/>
      <c r="AW55" s="109"/>
      <c r="AX55" s="109"/>
      <c r="AY55" s="109"/>
      <c r="AZ55" s="109"/>
      <c r="BA55" s="109"/>
      <c r="BB55" s="109"/>
      <c r="BC55" s="109"/>
      <c r="BD55" s="109"/>
      <c r="BE55" s="109"/>
      <c r="BF55" s="109"/>
      <c r="BG55" s="109"/>
      <c r="BH55" s="109"/>
      <c r="BI55" s="109"/>
      <c r="BJ55" s="109"/>
      <c r="BK55" s="109"/>
      <c r="BL55" s="109"/>
      <c r="BM55" s="109"/>
      <c r="BN55" s="109"/>
      <c r="BO55" s="109"/>
      <c r="BP55" s="109"/>
      <c r="BQ55" s="109"/>
      <c r="BR55" s="109"/>
      <c r="BS55" s="109"/>
      <c r="BT55" s="109"/>
      <c r="BU55" s="109"/>
      <c r="BV55" s="109"/>
      <c r="BW55" s="109"/>
      <c r="BX55" s="109"/>
      <c r="BY55" s="109"/>
      <c r="BZ55" s="109"/>
      <c r="CA55" s="109"/>
      <c r="CB55" s="109"/>
      <c r="CC55" s="109"/>
      <c r="CD55" s="109"/>
      <c r="CE55" s="109"/>
      <c r="CF55" s="109"/>
      <c r="CG55" s="109"/>
      <c r="CH55" s="109"/>
      <c r="CI55" s="109"/>
      <c r="CJ55" s="109"/>
      <c r="CK55" s="109"/>
      <c r="CL55" s="109"/>
      <c r="CM55" s="109"/>
      <c r="CN55" s="109"/>
      <c r="CO55" s="109"/>
      <c r="CP55" s="109"/>
      <c r="CQ55" s="109"/>
      <c r="CR55" s="109"/>
      <c r="CS55" s="109"/>
      <c r="CT55" s="109"/>
      <c r="CU55" s="109"/>
      <c r="CV55" s="109"/>
      <c r="CW55" s="109"/>
      <c r="CX55" s="109"/>
      <c r="CY55" s="109"/>
      <c r="CZ55" s="109"/>
      <c r="DA55" s="109"/>
      <c r="DB55" s="109"/>
      <c r="DC55" s="109"/>
      <c r="DD55" s="109"/>
      <c r="DE55" s="109"/>
      <c r="DF55" s="109"/>
      <c r="DG55" s="109"/>
      <c r="DH55" s="109"/>
      <c r="DI55" s="109"/>
      <c r="DJ55" s="109"/>
      <c r="DK55" s="109"/>
      <c r="DL55" s="109"/>
      <c r="DM55" s="109"/>
      <c r="DN55" s="109"/>
      <c r="DO55" s="109"/>
      <c r="DP55" s="109"/>
      <c r="DQ55" s="109"/>
      <c r="DR55" s="109"/>
      <c r="DS55" s="109"/>
      <c r="DT55" s="109"/>
      <c r="DU55" s="109"/>
      <c r="DV55" s="109"/>
      <c r="DW55" s="109"/>
      <c r="DX55" s="109"/>
      <c r="DY55" s="109"/>
      <c r="DZ55" s="109"/>
      <c r="EA55" s="109"/>
      <c r="EB55" s="109"/>
      <c r="EC55" s="109"/>
      <c r="ED55" s="109"/>
      <c r="EE55" s="109"/>
      <c r="EF55" s="109"/>
      <c r="EG55" s="109"/>
      <c r="EH55" s="109"/>
      <c r="EI55" s="109"/>
      <c r="EJ55" s="109"/>
      <c r="EK55" s="109"/>
      <c r="EL55" s="109"/>
      <c r="EM55" s="109"/>
      <c r="EN55" s="109"/>
      <c r="EO55" s="109"/>
      <c r="EP55" s="109"/>
      <c r="EQ55" s="109"/>
      <c r="ER55" s="109"/>
      <c r="ES55" s="109"/>
      <c r="ET55" s="109"/>
      <c r="EU55" s="109"/>
      <c r="EV55" s="109"/>
      <c r="EW55" s="109"/>
      <c r="EX55" s="109"/>
      <c r="EY55" s="109"/>
      <c r="EZ55" s="109"/>
      <c r="FA55" s="109"/>
      <c r="FB55" s="109"/>
      <c r="FC55" s="109"/>
      <c r="FD55" s="109"/>
      <c r="FE55" s="109"/>
      <c r="FF55" s="109"/>
      <c r="FG55" s="109"/>
      <c r="FH55" s="109"/>
      <c r="FI55" s="109"/>
      <c r="FJ55" s="109"/>
      <c r="FK55" s="109"/>
      <c r="FL55" s="109"/>
      <c r="FM55" s="109"/>
      <c r="FN55" s="109"/>
      <c r="FO55" s="109"/>
      <c r="FP55" s="109"/>
      <c r="FQ55" s="109"/>
      <c r="FR55" s="109"/>
      <c r="FS55" s="109"/>
      <c r="FT55" s="109"/>
      <c r="FU55" s="109"/>
      <c r="FV55" s="109"/>
      <c r="FW55" s="109"/>
      <c r="FX55" s="109"/>
      <c r="FY55" s="109"/>
      <c r="FZ55" s="109"/>
      <c r="GA55" s="109"/>
      <c r="GB55" s="109"/>
      <c r="GC55" s="109"/>
      <c r="GD55" s="109"/>
      <c r="GE55" s="109"/>
      <c r="GF55" s="109"/>
      <c r="GG55" s="109"/>
      <c r="GH55" s="109"/>
      <c r="GI55" s="109"/>
      <c r="GJ55" s="109"/>
      <c r="GK55" s="109"/>
      <c r="GL55" s="109"/>
      <c r="GM55" s="109"/>
      <c r="GN55" s="109"/>
      <c r="GO55" s="109"/>
      <c r="GP55" s="109"/>
      <c r="GQ55" s="109"/>
      <c r="GR55" s="109"/>
      <c r="GS55" s="109"/>
      <c r="GT55" s="109"/>
      <c r="GU55" s="109"/>
      <c r="GV55" s="109"/>
      <c r="GW55" s="109"/>
      <c r="GX55" s="109"/>
      <c r="GY55" s="109"/>
      <c r="GZ55" s="109"/>
      <c r="HA55" s="109"/>
      <c r="HB55" s="109"/>
      <c r="HC55" s="109"/>
      <c r="HD55" s="109"/>
      <c r="HE55" s="109"/>
      <c r="HF55" s="109"/>
      <c r="HG55" s="109"/>
      <c r="HH55" s="109"/>
      <c r="HI55" s="109"/>
      <c r="HJ55" s="109"/>
      <c r="HK55" s="109"/>
      <c r="HL55" s="109"/>
      <c r="HM55" s="109"/>
      <c r="HN55" s="109"/>
      <c r="HO55" s="109"/>
      <c r="HP55" s="109"/>
      <c r="HQ55" s="109"/>
      <c r="HR55" s="109"/>
      <c r="HS55" s="109"/>
      <c r="HT55" s="109"/>
      <c r="HU55" s="109"/>
      <c r="HV55" s="109"/>
      <c r="HW55" s="109"/>
      <c r="HX55" s="109"/>
      <c r="HY55" s="109"/>
      <c r="HZ55" s="109"/>
      <c r="IA55" s="109"/>
      <c r="IB55" s="109"/>
      <c r="IC55" s="109"/>
      <c r="ID55" s="109"/>
      <c r="IE55" s="109"/>
      <c r="IF55" s="109"/>
      <c r="IG55" s="109"/>
      <c r="IH55" s="109"/>
      <c r="II55" s="109"/>
      <c r="IJ55" s="109"/>
      <c r="IK55" s="109"/>
      <c r="IL55" s="109"/>
      <c r="IM55" s="109"/>
      <c r="IN55" s="109"/>
      <c r="IO55" s="109"/>
      <c r="IP55" s="109"/>
      <c r="IQ55" s="109"/>
      <c r="IR55" s="109"/>
      <c r="IS55" s="109"/>
      <c r="IT55" s="109"/>
      <c r="IU55" s="109"/>
      <c r="IV55" s="109"/>
    </row>
    <row r="56" spans="1:256" s="4" customFormat="1">
      <c r="A56" s="107"/>
      <c r="B56" s="14"/>
      <c r="C56" s="3"/>
      <c r="D56" s="264"/>
      <c r="E56" s="109"/>
      <c r="F56" s="178"/>
      <c r="G56" s="3"/>
      <c r="H56" s="159"/>
      <c r="I56" s="109"/>
      <c r="J56" s="109"/>
      <c r="K56" s="109"/>
      <c r="L56" s="159"/>
      <c r="M56" s="109"/>
      <c r="N56" s="109"/>
      <c r="O56" s="109"/>
      <c r="P56" s="109"/>
      <c r="Q56" s="109"/>
      <c r="R56" s="109"/>
      <c r="S56" s="109"/>
      <c r="T56" s="109"/>
      <c r="U56" s="109"/>
      <c r="V56" s="109"/>
      <c r="W56" s="109"/>
      <c r="X56" s="109"/>
      <c r="Y56" s="109"/>
      <c r="Z56" s="109"/>
      <c r="AA56" s="109"/>
      <c r="AB56" s="109"/>
      <c r="AC56" s="109"/>
      <c r="AD56" s="109"/>
      <c r="AE56" s="109"/>
      <c r="AF56" s="3"/>
      <c r="AG56" s="3"/>
      <c r="AH56" s="3"/>
      <c r="AI56" s="3"/>
      <c r="AJ56" s="3"/>
      <c r="AK56" s="109"/>
      <c r="AL56" s="109"/>
      <c r="AM56" s="109"/>
      <c r="AN56" s="109"/>
      <c r="AO56" s="109"/>
      <c r="AP56" s="109"/>
      <c r="AQ56" s="109"/>
      <c r="AR56" s="109"/>
      <c r="AS56" s="109"/>
      <c r="AT56" s="109"/>
      <c r="AU56" s="109"/>
      <c r="AV56" s="109"/>
      <c r="AW56" s="109"/>
      <c r="AX56" s="109"/>
      <c r="AY56" s="109"/>
      <c r="AZ56" s="109"/>
      <c r="BA56" s="109"/>
      <c r="BB56" s="109"/>
      <c r="BC56" s="109"/>
      <c r="BD56" s="109"/>
      <c r="BE56" s="109"/>
      <c r="BF56" s="109"/>
      <c r="BG56" s="109"/>
      <c r="BH56" s="109"/>
      <c r="BI56" s="109"/>
      <c r="BJ56" s="109"/>
      <c r="BK56" s="109"/>
      <c r="BL56" s="109"/>
      <c r="BM56" s="109"/>
      <c r="BN56" s="109"/>
      <c r="BO56" s="109"/>
      <c r="BP56" s="109"/>
      <c r="BQ56" s="109"/>
      <c r="BR56" s="109"/>
      <c r="BS56" s="109"/>
      <c r="BT56" s="109"/>
      <c r="BU56" s="109"/>
      <c r="BV56" s="109"/>
      <c r="BW56" s="109"/>
      <c r="BX56" s="109"/>
      <c r="BY56" s="109"/>
      <c r="BZ56" s="109"/>
      <c r="CA56" s="109"/>
      <c r="CB56" s="109"/>
      <c r="CC56" s="109"/>
      <c r="CD56" s="109"/>
      <c r="CE56" s="109"/>
      <c r="CF56" s="109"/>
      <c r="CG56" s="109"/>
      <c r="CH56" s="109"/>
      <c r="CI56" s="109"/>
      <c r="CJ56" s="109"/>
      <c r="CK56" s="109"/>
      <c r="CL56" s="109"/>
      <c r="CM56" s="109"/>
      <c r="CN56" s="109"/>
      <c r="CO56" s="109"/>
      <c r="CP56" s="109"/>
      <c r="CQ56" s="109"/>
      <c r="CR56" s="109"/>
      <c r="CS56" s="109"/>
      <c r="CT56" s="109"/>
      <c r="CU56" s="109"/>
      <c r="CV56" s="109"/>
      <c r="CW56" s="109"/>
      <c r="CX56" s="109"/>
      <c r="CY56" s="109"/>
      <c r="CZ56" s="109"/>
      <c r="DA56" s="109"/>
      <c r="DB56" s="109"/>
      <c r="DC56" s="109"/>
      <c r="DD56" s="109"/>
      <c r="DE56" s="109"/>
      <c r="DF56" s="109"/>
      <c r="DG56" s="109"/>
      <c r="DH56" s="109"/>
      <c r="DI56" s="109"/>
      <c r="DJ56" s="109"/>
      <c r="DK56" s="109"/>
      <c r="DL56" s="109"/>
      <c r="DM56" s="109"/>
      <c r="DN56" s="109"/>
      <c r="DO56" s="109"/>
      <c r="DP56" s="109"/>
      <c r="DQ56" s="109"/>
      <c r="DR56" s="109"/>
      <c r="DS56" s="109"/>
      <c r="DT56" s="109"/>
      <c r="DU56" s="109"/>
      <c r="DV56" s="109"/>
      <c r="DW56" s="109"/>
      <c r="DX56" s="109"/>
      <c r="DY56" s="109"/>
      <c r="DZ56" s="109"/>
      <c r="EA56" s="109"/>
      <c r="EB56" s="109"/>
      <c r="EC56" s="109"/>
      <c r="ED56" s="109"/>
      <c r="EE56" s="109"/>
      <c r="EF56" s="109"/>
      <c r="EG56" s="109"/>
      <c r="EH56" s="109"/>
      <c r="EI56" s="109"/>
      <c r="EJ56" s="109"/>
      <c r="EK56" s="109"/>
      <c r="EL56" s="109"/>
      <c r="EM56" s="109"/>
      <c r="EN56" s="109"/>
      <c r="EO56" s="109"/>
      <c r="EP56" s="109"/>
      <c r="EQ56" s="109"/>
      <c r="ER56" s="109"/>
      <c r="ES56" s="109"/>
      <c r="ET56" s="109"/>
      <c r="EU56" s="109"/>
      <c r="EV56" s="109"/>
      <c r="EW56" s="109"/>
      <c r="EX56" s="109"/>
      <c r="EY56" s="109"/>
      <c r="EZ56" s="109"/>
      <c r="FA56" s="109"/>
      <c r="FB56" s="109"/>
      <c r="FC56" s="109"/>
      <c r="FD56" s="109"/>
      <c r="FE56" s="109"/>
      <c r="FF56" s="109"/>
      <c r="FG56" s="109"/>
      <c r="FH56" s="109"/>
      <c r="FI56" s="109"/>
      <c r="FJ56" s="109"/>
      <c r="FK56" s="109"/>
      <c r="FL56" s="109"/>
      <c r="FM56" s="109"/>
      <c r="FN56" s="109"/>
      <c r="FO56" s="109"/>
      <c r="FP56" s="109"/>
      <c r="FQ56" s="109"/>
      <c r="FR56" s="109"/>
      <c r="FS56" s="109"/>
      <c r="FT56" s="109"/>
      <c r="FU56" s="109"/>
      <c r="FV56" s="109"/>
      <c r="FW56" s="109"/>
      <c r="FX56" s="109"/>
      <c r="FY56" s="109"/>
      <c r="FZ56" s="109"/>
      <c r="GA56" s="109"/>
      <c r="GB56" s="109"/>
      <c r="GC56" s="109"/>
      <c r="GD56" s="109"/>
      <c r="GE56" s="109"/>
      <c r="GF56" s="109"/>
      <c r="GG56" s="109"/>
      <c r="GH56" s="109"/>
      <c r="GI56" s="109"/>
      <c r="GJ56" s="109"/>
      <c r="GK56" s="109"/>
      <c r="GL56" s="109"/>
      <c r="GM56" s="109"/>
      <c r="GN56" s="109"/>
      <c r="GO56" s="109"/>
      <c r="GP56" s="109"/>
      <c r="GQ56" s="109"/>
      <c r="GR56" s="109"/>
      <c r="GS56" s="109"/>
      <c r="GT56" s="109"/>
      <c r="GU56" s="109"/>
      <c r="GV56" s="109"/>
      <c r="GW56" s="109"/>
      <c r="GX56" s="109"/>
      <c r="GY56" s="109"/>
      <c r="GZ56" s="109"/>
      <c r="HA56" s="109"/>
      <c r="HB56" s="109"/>
      <c r="HC56" s="109"/>
      <c r="HD56" s="109"/>
      <c r="HE56" s="109"/>
      <c r="HF56" s="109"/>
      <c r="HG56" s="109"/>
      <c r="HH56" s="109"/>
      <c r="HI56" s="109"/>
      <c r="HJ56" s="109"/>
      <c r="HK56" s="109"/>
      <c r="HL56" s="109"/>
      <c r="HM56" s="109"/>
      <c r="HN56" s="109"/>
      <c r="HO56" s="109"/>
      <c r="HP56" s="109"/>
      <c r="HQ56" s="109"/>
      <c r="HR56" s="109"/>
      <c r="HS56" s="109"/>
      <c r="HT56" s="109"/>
      <c r="HU56" s="109"/>
      <c r="HV56" s="109"/>
      <c r="HW56" s="109"/>
      <c r="HX56" s="109"/>
      <c r="HY56" s="109"/>
      <c r="HZ56" s="109"/>
      <c r="IA56" s="109"/>
      <c r="IB56" s="109"/>
      <c r="IC56" s="109"/>
      <c r="ID56" s="109"/>
      <c r="IE56" s="109"/>
      <c r="IF56" s="109"/>
      <c r="IG56" s="109"/>
      <c r="IH56" s="109"/>
      <c r="II56" s="109"/>
      <c r="IJ56" s="109"/>
      <c r="IK56" s="109"/>
      <c r="IL56" s="109"/>
      <c r="IM56" s="109"/>
      <c r="IN56" s="109"/>
      <c r="IO56" s="109"/>
      <c r="IP56" s="109"/>
      <c r="IQ56" s="109"/>
      <c r="IR56" s="109"/>
      <c r="IS56" s="109"/>
      <c r="IT56" s="109"/>
      <c r="IU56" s="109"/>
      <c r="IV56" s="109"/>
    </row>
    <row r="57" spans="1:256" s="4" customFormat="1">
      <c r="A57" s="107"/>
      <c r="B57" s="14"/>
      <c r="C57" s="3"/>
      <c r="D57" s="264"/>
      <c r="E57" s="109"/>
      <c r="F57" s="159"/>
      <c r="G57" s="109"/>
      <c r="H57" s="159"/>
      <c r="I57" s="109"/>
      <c r="J57" s="109"/>
      <c r="K57" s="109"/>
      <c r="L57" s="159"/>
      <c r="M57" s="109"/>
      <c r="N57" s="109"/>
      <c r="O57" s="109"/>
      <c r="P57" s="109"/>
      <c r="Q57" s="109"/>
      <c r="R57" s="109"/>
      <c r="S57" s="109"/>
      <c r="T57" s="109"/>
      <c r="U57" s="109"/>
      <c r="V57" s="109"/>
      <c r="W57" s="109"/>
      <c r="X57" s="109"/>
      <c r="Y57" s="109"/>
      <c r="Z57" s="109"/>
      <c r="AA57" s="109"/>
      <c r="AB57" s="109"/>
      <c r="AC57" s="109"/>
      <c r="AD57" s="109"/>
      <c r="AE57" s="109"/>
      <c r="AF57" s="109"/>
      <c r="AG57" s="109"/>
      <c r="AH57" s="109"/>
      <c r="AI57" s="109"/>
      <c r="AJ57" s="109"/>
      <c r="AK57" s="109"/>
      <c r="AL57" s="109"/>
      <c r="AM57" s="109"/>
      <c r="AN57" s="109"/>
      <c r="AO57" s="109"/>
      <c r="AP57" s="109"/>
      <c r="AQ57" s="109"/>
      <c r="AR57" s="109"/>
      <c r="AS57" s="109"/>
      <c r="AT57" s="109"/>
      <c r="AU57" s="109"/>
      <c r="AV57" s="109"/>
      <c r="AW57" s="109"/>
      <c r="AX57" s="109"/>
      <c r="AY57" s="109"/>
      <c r="AZ57" s="109"/>
      <c r="BA57" s="109"/>
      <c r="BB57" s="109"/>
      <c r="BC57" s="109"/>
      <c r="BD57" s="109"/>
      <c r="BE57" s="109"/>
      <c r="BF57" s="109"/>
      <c r="BG57" s="109"/>
      <c r="BH57" s="109"/>
      <c r="BI57" s="109"/>
      <c r="BJ57" s="109"/>
      <c r="BK57" s="109"/>
      <c r="BL57" s="109"/>
      <c r="BM57" s="109"/>
      <c r="BN57" s="109"/>
      <c r="BO57" s="109"/>
      <c r="BP57" s="109"/>
      <c r="BQ57" s="109"/>
      <c r="BR57" s="109"/>
      <c r="BS57" s="109"/>
      <c r="BT57" s="109"/>
      <c r="BU57" s="109"/>
      <c r="BV57" s="109"/>
      <c r="BW57" s="109"/>
      <c r="BX57" s="109"/>
      <c r="BY57" s="109"/>
      <c r="BZ57" s="109"/>
      <c r="CA57" s="109"/>
      <c r="CB57" s="109"/>
      <c r="CC57" s="109"/>
      <c r="CD57" s="109"/>
      <c r="CE57" s="109"/>
      <c r="CF57" s="109"/>
      <c r="CG57" s="109"/>
      <c r="CH57" s="109"/>
      <c r="CI57" s="109"/>
      <c r="CJ57" s="109"/>
      <c r="CK57" s="109"/>
      <c r="CL57" s="109"/>
      <c r="CM57" s="109"/>
      <c r="CN57" s="109"/>
      <c r="CO57" s="109"/>
      <c r="CP57" s="109"/>
      <c r="CQ57" s="109"/>
      <c r="CR57" s="109"/>
      <c r="CS57" s="109"/>
      <c r="CT57" s="109"/>
      <c r="CU57" s="109"/>
      <c r="CV57" s="109"/>
      <c r="CW57" s="109"/>
      <c r="CX57" s="109"/>
      <c r="CY57" s="109"/>
      <c r="CZ57" s="109"/>
      <c r="DA57" s="109"/>
      <c r="DB57" s="109"/>
      <c r="DC57" s="109"/>
      <c r="DD57" s="109"/>
      <c r="DE57" s="109"/>
      <c r="DF57" s="109"/>
      <c r="DG57" s="109"/>
      <c r="DH57" s="109"/>
      <c r="DI57" s="109"/>
      <c r="DJ57" s="109"/>
      <c r="DK57" s="109"/>
      <c r="DL57" s="109"/>
      <c r="DM57" s="109"/>
      <c r="DN57" s="109"/>
      <c r="DO57" s="109"/>
      <c r="DP57" s="109"/>
      <c r="DQ57" s="109"/>
      <c r="DR57" s="109"/>
      <c r="DS57" s="109"/>
      <c r="DT57" s="109"/>
      <c r="DU57" s="109"/>
      <c r="DV57" s="109"/>
      <c r="DW57" s="109"/>
      <c r="DX57" s="109"/>
      <c r="DY57" s="109"/>
      <c r="DZ57" s="109"/>
      <c r="EA57" s="109"/>
      <c r="EB57" s="109"/>
      <c r="EC57" s="109"/>
      <c r="ED57" s="109"/>
      <c r="EE57" s="109"/>
      <c r="EF57" s="109"/>
      <c r="EG57" s="109"/>
      <c r="EH57" s="109"/>
      <c r="EI57" s="109"/>
      <c r="EJ57" s="109"/>
      <c r="EK57" s="109"/>
      <c r="EL57" s="109"/>
      <c r="EM57" s="109"/>
      <c r="EN57" s="109"/>
      <c r="EO57" s="109"/>
      <c r="EP57" s="109"/>
      <c r="EQ57" s="109"/>
      <c r="ER57" s="109"/>
      <c r="ES57" s="109"/>
      <c r="ET57" s="109"/>
      <c r="EU57" s="109"/>
      <c r="EV57" s="109"/>
      <c r="EW57" s="109"/>
      <c r="EX57" s="109"/>
      <c r="EY57" s="109"/>
      <c r="EZ57" s="109"/>
      <c r="FA57" s="109"/>
      <c r="FB57" s="109"/>
      <c r="FC57" s="109"/>
      <c r="FD57" s="109"/>
      <c r="FE57" s="109"/>
      <c r="FF57" s="109"/>
      <c r="FG57" s="109"/>
      <c r="FH57" s="109"/>
      <c r="FI57" s="109"/>
      <c r="FJ57" s="109"/>
      <c r="FK57" s="109"/>
      <c r="FL57" s="109"/>
      <c r="FM57" s="109"/>
      <c r="FN57" s="109"/>
      <c r="FO57" s="109"/>
      <c r="FP57" s="109"/>
      <c r="FQ57" s="109"/>
      <c r="FR57" s="109"/>
      <c r="FS57" s="109"/>
      <c r="FT57" s="109"/>
      <c r="FU57" s="109"/>
      <c r="FV57" s="109"/>
      <c r="FW57" s="109"/>
      <c r="FX57" s="109"/>
      <c r="FY57" s="109"/>
      <c r="FZ57" s="109"/>
      <c r="GA57" s="109"/>
      <c r="GB57" s="109"/>
      <c r="GC57" s="109"/>
      <c r="GD57" s="109"/>
      <c r="GE57" s="109"/>
      <c r="GF57" s="109"/>
      <c r="GG57" s="109"/>
      <c r="GH57" s="109"/>
      <c r="GI57" s="109"/>
      <c r="GJ57" s="109"/>
      <c r="GK57" s="109"/>
      <c r="GL57" s="109"/>
      <c r="GM57" s="109"/>
      <c r="GN57" s="109"/>
      <c r="GO57" s="109"/>
      <c r="GP57" s="109"/>
      <c r="GQ57" s="109"/>
      <c r="GR57" s="109"/>
      <c r="GS57" s="109"/>
      <c r="GT57" s="109"/>
      <c r="GU57" s="109"/>
      <c r="GV57" s="109"/>
      <c r="GW57" s="109"/>
      <c r="GX57" s="109"/>
      <c r="GY57" s="109"/>
      <c r="GZ57" s="109"/>
      <c r="HA57" s="109"/>
      <c r="HB57" s="109"/>
      <c r="HC57" s="109"/>
      <c r="HD57" s="109"/>
      <c r="HE57" s="109"/>
      <c r="HF57" s="109"/>
      <c r="HG57" s="109"/>
      <c r="HH57" s="109"/>
      <c r="HI57" s="109"/>
      <c r="HJ57" s="109"/>
      <c r="HK57" s="109"/>
      <c r="HL57" s="109"/>
      <c r="HM57" s="109"/>
      <c r="HN57" s="109"/>
      <c r="HO57" s="109"/>
      <c r="HP57" s="109"/>
      <c r="HQ57" s="109"/>
      <c r="HR57" s="109"/>
      <c r="HS57" s="109"/>
      <c r="HT57" s="109"/>
      <c r="HU57" s="109"/>
      <c r="HV57" s="109"/>
      <c r="HW57" s="109"/>
      <c r="HX57" s="109"/>
      <c r="HY57" s="109"/>
      <c r="HZ57" s="109"/>
      <c r="IA57" s="109"/>
      <c r="IB57" s="109"/>
      <c r="IC57" s="109"/>
      <c r="ID57" s="109"/>
      <c r="IE57" s="109"/>
      <c r="IF57" s="109"/>
      <c r="IG57" s="109"/>
      <c r="IH57" s="109"/>
      <c r="II57" s="109"/>
      <c r="IJ57" s="109"/>
      <c r="IK57" s="109"/>
      <c r="IL57" s="109"/>
      <c r="IM57" s="109"/>
      <c r="IN57" s="109"/>
      <c r="IO57" s="109"/>
      <c r="IP57" s="109"/>
      <c r="IQ57" s="109"/>
      <c r="IR57" s="109"/>
      <c r="IS57" s="109"/>
      <c r="IT57" s="109"/>
      <c r="IU57" s="109"/>
      <c r="IV57" s="109"/>
    </row>
    <row r="58" spans="1:256" s="4" customFormat="1">
      <c r="A58" s="107"/>
      <c r="B58" s="14"/>
      <c r="C58" s="3"/>
      <c r="D58" s="264"/>
      <c r="E58" s="109"/>
      <c r="F58" s="159"/>
      <c r="G58" s="109"/>
      <c r="H58" s="159"/>
      <c r="I58" s="109"/>
      <c r="J58" s="109"/>
      <c r="K58" s="109"/>
      <c r="L58" s="159"/>
      <c r="M58" s="109"/>
      <c r="N58" s="109"/>
      <c r="O58" s="109"/>
      <c r="P58" s="109"/>
      <c r="Q58" s="109"/>
      <c r="R58" s="109"/>
      <c r="S58" s="109"/>
      <c r="T58" s="109"/>
      <c r="U58" s="109"/>
      <c r="V58" s="109"/>
      <c r="W58" s="109"/>
      <c r="X58" s="109"/>
      <c r="Y58" s="109"/>
      <c r="Z58" s="109"/>
      <c r="AA58" s="109"/>
      <c r="AB58" s="109"/>
      <c r="AC58" s="109"/>
      <c r="AD58" s="109"/>
      <c r="AE58" s="109"/>
      <c r="AF58" s="109"/>
      <c r="AG58" s="109"/>
      <c r="AH58" s="109"/>
      <c r="AI58" s="109"/>
      <c r="AJ58" s="109"/>
      <c r="AK58" s="109"/>
      <c r="AL58" s="109"/>
      <c r="AM58" s="109"/>
      <c r="AN58" s="109"/>
      <c r="AO58" s="109"/>
      <c r="AP58" s="109"/>
      <c r="AQ58" s="109"/>
      <c r="AR58" s="109"/>
      <c r="AS58" s="109"/>
      <c r="AT58" s="109"/>
      <c r="AU58" s="109"/>
      <c r="AV58" s="109"/>
      <c r="AW58" s="109"/>
      <c r="AX58" s="109"/>
      <c r="AY58" s="109"/>
      <c r="AZ58" s="109"/>
      <c r="BA58" s="109"/>
      <c r="BB58" s="109"/>
      <c r="BC58" s="109"/>
      <c r="BD58" s="109"/>
      <c r="BE58" s="109"/>
      <c r="BF58" s="109"/>
      <c r="BG58" s="109"/>
      <c r="BH58" s="109"/>
      <c r="BI58" s="109"/>
      <c r="BJ58" s="109"/>
      <c r="BK58" s="109"/>
      <c r="BL58" s="109"/>
      <c r="BM58" s="109"/>
      <c r="BN58" s="109"/>
      <c r="BO58" s="109"/>
      <c r="BP58" s="109"/>
      <c r="BQ58" s="109"/>
      <c r="BR58" s="109"/>
      <c r="BS58" s="109"/>
      <c r="BT58" s="109"/>
      <c r="BU58" s="109"/>
      <c r="BV58" s="109"/>
      <c r="BW58" s="109"/>
      <c r="BX58" s="109"/>
      <c r="BY58" s="109"/>
      <c r="BZ58" s="109"/>
      <c r="CA58" s="109"/>
      <c r="CB58" s="109"/>
      <c r="CC58" s="109"/>
      <c r="CD58" s="109"/>
      <c r="CE58" s="109"/>
      <c r="CF58" s="109"/>
      <c r="CG58" s="109"/>
      <c r="CH58" s="109"/>
      <c r="CI58" s="109"/>
      <c r="CJ58" s="109"/>
      <c r="CK58" s="109"/>
      <c r="CL58" s="109"/>
      <c r="CM58" s="109"/>
      <c r="CN58" s="109"/>
      <c r="CO58" s="109"/>
      <c r="CP58" s="109"/>
      <c r="CQ58" s="109"/>
      <c r="CR58" s="109"/>
      <c r="CS58" s="109"/>
      <c r="CT58" s="109"/>
      <c r="CU58" s="109"/>
      <c r="CV58" s="109"/>
      <c r="CW58" s="109"/>
      <c r="CX58" s="109"/>
      <c r="CY58" s="109"/>
      <c r="CZ58" s="109"/>
      <c r="DA58" s="109"/>
      <c r="DB58" s="109"/>
      <c r="DC58" s="109"/>
      <c r="DD58" s="109"/>
      <c r="DE58" s="109"/>
      <c r="DF58" s="109"/>
      <c r="DG58" s="109"/>
      <c r="DH58" s="109"/>
      <c r="DI58" s="109"/>
      <c r="DJ58" s="109"/>
      <c r="DK58" s="109"/>
      <c r="DL58" s="109"/>
      <c r="DM58" s="109"/>
      <c r="DN58" s="109"/>
      <c r="DO58" s="109"/>
      <c r="DP58" s="109"/>
      <c r="DQ58" s="109"/>
      <c r="DR58" s="109"/>
      <c r="DS58" s="109"/>
      <c r="DT58" s="109"/>
      <c r="DU58" s="109"/>
      <c r="DV58" s="109"/>
      <c r="DW58" s="109"/>
      <c r="DX58" s="109"/>
      <c r="DY58" s="109"/>
      <c r="DZ58" s="109"/>
      <c r="EA58" s="109"/>
      <c r="EB58" s="109"/>
      <c r="EC58" s="109"/>
      <c r="ED58" s="109"/>
      <c r="EE58" s="109"/>
      <c r="EF58" s="109"/>
      <c r="EG58" s="109"/>
      <c r="EH58" s="109"/>
      <c r="EI58" s="109"/>
      <c r="EJ58" s="109"/>
      <c r="EK58" s="109"/>
      <c r="EL58" s="109"/>
      <c r="EM58" s="109"/>
      <c r="EN58" s="109"/>
      <c r="EO58" s="109"/>
      <c r="EP58" s="109"/>
      <c r="EQ58" s="109"/>
      <c r="ER58" s="109"/>
      <c r="ES58" s="109"/>
      <c r="ET58" s="109"/>
      <c r="EU58" s="109"/>
      <c r="EV58" s="109"/>
      <c r="EW58" s="109"/>
      <c r="EX58" s="109"/>
      <c r="EY58" s="109"/>
      <c r="EZ58" s="109"/>
      <c r="FA58" s="109"/>
      <c r="FB58" s="109"/>
      <c r="FC58" s="109"/>
      <c r="FD58" s="109"/>
      <c r="FE58" s="109"/>
      <c r="FF58" s="109"/>
      <c r="FG58" s="109"/>
      <c r="FH58" s="109"/>
      <c r="FI58" s="109"/>
      <c r="FJ58" s="109"/>
      <c r="FK58" s="109"/>
      <c r="FL58" s="109"/>
      <c r="FM58" s="109"/>
      <c r="FN58" s="109"/>
      <c r="FO58" s="109"/>
      <c r="FP58" s="109"/>
      <c r="FQ58" s="109"/>
      <c r="FR58" s="109"/>
      <c r="FS58" s="109"/>
      <c r="FT58" s="109"/>
      <c r="FU58" s="109"/>
      <c r="FV58" s="109"/>
      <c r="FW58" s="109"/>
      <c r="FX58" s="109"/>
      <c r="FY58" s="109"/>
      <c r="FZ58" s="109"/>
      <c r="GA58" s="109"/>
      <c r="GB58" s="109"/>
      <c r="GC58" s="109"/>
      <c r="GD58" s="109"/>
      <c r="GE58" s="109"/>
      <c r="GF58" s="109"/>
      <c r="GG58" s="109"/>
      <c r="GH58" s="109"/>
      <c r="GI58" s="109"/>
      <c r="GJ58" s="109"/>
      <c r="GK58" s="109"/>
      <c r="GL58" s="109"/>
      <c r="GM58" s="109"/>
      <c r="GN58" s="109"/>
      <c r="GO58" s="109"/>
      <c r="GP58" s="109"/>
      <c r="GQ58" s="109"/>
      <c r="GR58" s="109"/>
      <c r="GS58" s="109"/>
      <c r="GT58" s="109"/>
      <c r="GU58" s="109"/>
      <c r="GV58" s="109"/>
      <c r="GW58" s="109"/>
      <c r="GX58" s="109"/>
      <c r="GY58" s="109"/>
      <c r="GZ58" s="109"/>
      <c r="HA58" s="109"/>
      <c r="HB58" s="109"/>
      <c r="HC58" s="109"/>
      <c r="HD58" s="109"/>
      <c r="HE58" s="109"/>
      <c r="HF58" s="109"/>
      <c r="HG58" s="109"/>
      <c r="HH58" s="109"/>
      <c r="HI58" s="109"/>
      <c r="HJ58" s="109"/>
      <c r="HK58" s="109"/>
      <c r="HL58" s="109"/>
      <c r="HM58" s="109"/>
      <c r="HN58" s="109"/>
      <c r="HO58" s="109"/>
      <c r="HP58" s="109"/>
      <c r="HQ58" s="109"/>
      <c r="HR58" s="109"/>
      <c r="HS58" s="109"/>
      <c r="HT58" s="109"/>
      <c r="HU58" s="109"/>
      <c r="HV58" s="109"/>
      <c r="HW58" s="109"/>
      <c r="HX58" s="109"/>
      <c r="HY58" s="109"/>
      <c r="HZ58" s="109"/>
      <c r="IA58" s="109"/>
      <c r="IB58" s="109"/>
      <c r="IC58" s="109"/>
      <c r="ID58" s="109"/>
      <c r="IE58" s="109"/>
      <c r="IF58" s="109"/>
      <c r="IG58" s="109"/>
      <c r="IH58" s="109"/>
      <c r="II58" s="109"/>
      <c r="IJ58" s="109"/>
      <c r="IK58" s="109"/>
      <c r="IL58" s="109"/>
      <c r="IM58" s="109"/>
      <c r="IN58" s="109"/>
      <c r="IO58" s="109"/>
      <c r="IP58" s="109"/>
      <c r="IQ58" s="109"/>
      <c r="IR58" s="109"/>
      <c r="IS58" s="109"/>
      <c r="IT58" s="109"/>
      <c r="IU58" s="109"/>
      <c r="IV58" s="109"/>
    </row>
    <row r="59" spans="1:256">
      <c r="A59" s="107"/>
      <c r="C59" s="3"/>
      <c r="D59" s="159"/>
      <c r="E59" s="109"/>
      <c r="F59" s="159"/>
      <c r="G59" s="109"/>
      <c r="H59" s="159"/>
      <c r="I59" s="109"/>
      <c r="J59" s="109"/>
      <c r="K59" s="109"/>
      <c r="L59" s="159"/>
      <c r="M59" s="109"/>
      <c r="N59" s="227"/>
      <c r="O59" s="227"/>
      <c r="P59" s="109"/>
      <c r="Q59" s="109"/>
      <c r="R59" s="109"/>
      <c r="S59" s="109"/>
      <c r="T59" s="109"/>
      <c r="U59" s="109"/>
      <c r="V59" s="109"/>
      <c r="W59" s="109"/>
      <c r="X59" s="109"/>
      <c r="Y59" s="109"/>
      <c r="Z59" s="109"/>
      <c r="AA59" s="109"/>
      <c r="AB59" s="109"/>
      <c r="AC59" s="109"/>
      <c r="AD59" s="109"/>
      <c r="AE59" s="109"/>
      <c r="AF59" s="109"/>
      <c r="AG59" s="109"/>
      <c r="AH59" s="109"/>
      <c r="AI59" s="109"/>
      <c r="AJ59" s="109"/>
      <c r="AK59" s="109"/>
      <c r="AL59" s="109"/>
      <c r="AM59" s="227"/>
      <c r="AN59" s="227"/>
      <c r="AO59" s="227"/>
      <c r="AP59" s="227"/>
      <c r="AQ59" s="227"/>
      <c r="AR59" s="227"/>
      <c r="AS59" s="227"/>
      <c r="AT59" s="227"/>
      <c r="AU59" s="227"/>
      <c r="AV59" s="227"/>
      <c r="AW59" s="227"/>
      <c r="AX59" s="227"/>
      <c r="AY59" s="227"/>
      <c r="AZ59" s="227"/>
      <c r="BA59" s="227"/>
      <c r="BB59" s="227"/>
      <c r="BC59" s="227"/>
      <c r="BD59" s="227"/>
      <c r="BE59" s="227"/>
      <c r="BF59" s="227"/>
      <c r="BG59" s="227"/>
      <c r="BH59" s="227"/>
      <c r="BI59" s="227"/>
      <c r="BJ59" s="227"/>
      <c r="BK59" s="227"/>
      <c r="BL59" s="227"/>
      <c r="BM59" s="227"/>
      <c r="BN59" s="227"/>
      <c r="BO59" s="227"/>
      <c r="BP59" s="227"/>
      <c r="BQ59" s="227"/>
      <c r="BR59" s="227"/>
      <c r="BS59" s="227"/>
      <c r="BT59" s="227"/>
      <c r="BU59" s="227"/>
      <c r="BV59" s="227"/>
      <c r="BW59" s="227"/>
      <c r="BX59" s="227"/>
      <c r="BY59" s="227"/>
      <c r="BZ59" s="227"/>
      <c r="CA59" s="227"/>
      <c r="CB59" s="227"/>
      <c r="CC59" s="109"/>
      <c r="CD59" s="109"/>
      <c r="CE59" s="109"/>
      <c r="CF59" s="109"/>
      <c r="CG59" s="109"/>
      <c r="CH59" s="109"/>
      <c r="CI59" s="109"/>
      <c r="CJ59" s="109"/>
      <c r="CK59" s="109"/>
      <c r="CL59" s="109"/>
      <c r="CM59" s="109"/>
      <c r="CN59" s="109"/>
      <c r="CO59" s="109"/>
      <c r="CP59" s="109"/>
      <c r="CQ59" s="109"/>
      <c r="CR59" s="109"/>
      <c r="CS59" s="109"/>
      <c r="CT59" s="109"/>
      <c r="CU59" s="227"/>
      <c r="CV59" s="227"/>
      <c r="CW59" s="227"/>
      <c r="CX59" s="227"/>
      <c r="CY59" s="227"/>
      <c r="CZ59" s="227"/>
      <c r="DA59" s="227"/>
      <c r="DB59" s="227"/>
      <c r="DC59" s="227"/>
      <c r="DD59" s="227"/>
      <c r="DE59" s="227"/>
      <c r="DF59" s="227"/>
      <c r="DG59" s="227"/>
      <c r="DH59" s="227"/>
      <c r="DI59" s="227"/>
      <c r="DJ59" s="227"/>
      <c r="DK59" s="227"/>
      <c r="DL59" s="227"/>
      <c r="DM59" s="227"/>
      <c r="DN59" s="227"/>
      <c r="DO59" s="227"/>
      <c r="DP59" s="227"/>
      <c r="DQ59" s="227"/>
      <c r="DR59" s="227"/>
      <c r="DS59" s="227"/>
      <c r="DT59" s="227"/>
      <c r="DU59" s="227"/>
      <c r="DV59" s="227"/>
      <c r="DW59" s="227"/>
      <c r="DX59" s="227"/>
      <c r="DY59" s="227"/>
      <c r="DZ59" s="227"/>
      <c r="EA59" s="227"/>
      <c r="EB59" s="227"/>
      <c r="EC59" s="227"/>
      <c r="ED59" s="227"/>
      <c r="EE59" s="227"/>
      <c r="EF59" s="227"/>
      <c r="EG59" s="227"/>
      <c r="EH59" s="227"/>
      <c r="EI59" s="227"/>
      <c r="EJ59" s="227"/>
      <c r="EK59" s="227"/>
      <c r="EL59" s="227"/>
      <c r="EM59" s="227"/>
      <c r="EN59" s="227"/>
      <c r="EO59" s="227"/>
      <c r="EP59" s="227"/>
      <c r="EQ59" s="227"/>
      <c r="ER59" s="227"/>
      <c r="ES59" s="227"/>
      <c r="ET59" s="227"/>
      <c r="EU59" s="227"/>
      <c r="EV59" s="227"/>
      <c r="EW59" s="227"/>
      <c r="EX59" s="227"/>
      <c r="EY59" s="227"/>
      <c r="EZ59" s="227"/>
      <c r="FA59" s="227"/>
      <c r="FB59" s="227"/>
      <c r="FC59" s="227"/>
      <c r="FD59" s="227"/>
      <c r="FE59" s="227"/>
      <c r="FF59" s="227"/>
      <c r="FG59" s="227"/>
      <c r="FH59" s="227"/>
      <c r="FI59" s="227"/>
      <c r="FJ59" s="227"/>
      <c r="FK59" s="227"/>
      <c r="FL59" s="227"/>
      <c r="FM59" s="227"/>
      <c r="FN59" s="227"/>
      <c r="FO59" s="227"/>
      <c r="FP59" s="227"/>
      <c r="FQ59" s="227"/>
      <c r="FR59" s="227"/>
      <c r="FS59" s="227"/>
      <c r="FT59" s="227"/>
      <c r="FU59" s="227"/>
      <c r="FV59" s="227"/>
      <c r="FW59" s="227"/>
      <c r="FX59" s="227"/>
      <c r="FY59" s="227"/>
      <c r="FZ59" s="227"/>
      <c r="GA59" s="227"/>
      <c r="GB59" s="227"/>
      <c r="GC59" s="227"/>
      <c r="GD59" s="227"/>
      <c r="GE59" s="227"/>
      <c r="GF59" s="227"/>
      <c r="GG59" s="227"/>
      <c r="GH59" s="227"/>
      <c r="GI59" s="227"/>
      <c r="GJ59" s="227"/>
      <c r="GK59" s="227"/>
      <c r="GL59" s="227"/>
      <c r="GM59" s="227"/>
      <c r="GN59" s="227"/>
      <c r="GO59" s="227"/>
      <c r="GP59" s="227"/>
      <c r="GQ59" s="227"/>
      <c r="GR59" s="227"/>
      <c r="GS59" s="227"/>
      <c r="GT59" s="227"/>
      <c r="GU59" s="227"/>
      <c r="GV59" s="227"/>
      <c r="GW59" s="227"/>
      <c r="GX59" s="227"/>
      <c r="GY59" s="227"/>
      <c r="GZ59" s="227"/>
      <c r="HA59" s="227"/>
      <c r="HB59" s="227"/>
      <c r="HC59" s="227"/>
      <c r="HD59" s="227"/>
      <c r="HE59" s="227"/>
      <c r="HF59" s="227"/>
      <c r="HG59" s="227"/>
      <c r="HH59" s="227"/>
      <c r="HI59" s="227"/>
      <c r="HJ59" s="227"/>
      <c r="HK59" s="227"/>
      <c r="HL59" s="227"/>
      <c r="HM59" s="227"/>
      <c r="HN59" s="227"/>
      <c r="HO59" s="227"/>
      <c r="HP59" s="227"/>
      <c r="HQ59" s="227"/>
      <c r="HR59" s="227"/>
      <c r="HS59" s="227"/>
      <c r="HT59" s="227"/>
      <c r="HU59" s="227"/>
      <c r="HV59" s="227"/>
      <c r="HW59" s="227"/>
      <c r="HX59" s="227"/>
      <c r="HY59" s="227"/>
      <c r="HZ59" s="227"/>
      <c r="IA59" s="227"/>
      <c r="IB59" s="227"/>
      <c r="IC59" s="227"/>
      <c r="ID59" s="227"/>
      <c r="IE59" s="227"/>
      <c r="IF59" s="227"/>
      <c r="IG59" s="227"/>
      <c r="IH59" s="227"/>
      <c r="II59" s="227"/>
      <c r="IJ59" s="227"/>
      <c r="IK59" s="227"/>
      <c r="IL59" s="227"/>
      <c r="IM59" s="227"/>
      <c r="IN59" s="227"/>
      <c r="IO59" s="227"/>
      <c r="IP59" s="227"/>
      <c r="IQ59" s="227"/>
      <c r="IR59" s="227"/>
      <c r="IS59" s="227"/>
      <c r="IT59" s="227"/>
      <c r="IU59" s="227"/>
      <c r="IV59" s="227"/>
    </row>
    <row r="60" spans="1:256">
      <c r="A60" s="107"/>
      <c r="D60" s="159"/>
      <c r="E60" s="227"/>
      <c r="F60" s="159"/>
      <c r="G60" s="227"/>
      <c r="H60" s="159"/>
      <c r="I60" s="109"/>
      <c r="J60" s="109"/>
      <c r="K60" s="227"/>
      <c r="L60" s="159"/>
      <c r="M60" s="227"/>
      <c r="N60" s="227"/>
      <c r="O60" s="227"/>
      <c r="P60" s="227"/>
      <c r="Q60" s="227"/>
      <c r="R60" s="227"/>
      <c r="S60" s="227"/>
      <c r="T60" s="227"/>
      <c r="U60" s="227"/>
      <c r="V60" s="227"/>
      <c r="W60" s="227"/>
      <c r="X60" s="109"/>
      <c r="Y60" s="227"/>
      <c r="Z60" s="227"/>
      <c r="AA60" s="227"/>
      <c r="AB60" s="227"/>
      <c r="AC60" s="227"/>
      <c r="AD60" s="227"/>
      <c r="AE60" s="227"/>
      <c r="AF60" s="227"/>
      <c r="AG60" s="227"/>
      <c r="AH60" s="227"/>
      <c r="AI60" s="227"/>
      <c r="AJ60" s="227"/>
      <c r="AK60" s="227"/>
      <c r="AL60" s="227"/>
      <c r="AM60" s="227"/>
      <c r="AN60" s="227"/>
      <c r="AO60" s="227"/>
      <c r="AP60" s="227"/>
      <c r="AQ60" s="227"/>
      <c r="AR60" s="227"/>
      <c r="AS60" s="227"/>
      <c r="AT60" s="227"/>
      <c r="AU60" s="227"/>
      <c r="AV60" s="227"/>
      <c r="AW60" s="227"/>
      <c r="AX60" s="227"/>
      <c r="AY60" s="227"/>
      <c r="AZ60" s="227"/>
      <c r="BA60" s="227"/>
      <c r="BB60" s="227"/>
      <c r="BC60" s="227"/>
      <c r="BD60" s="227"/>
      <c r="BE60" s="227"/>
      <c r="BF60" s="227"/>
      <c r="BG60" s="227"/>
      <c r="BH60" s="227"/>
      <c r="BI60" s="227"/>
      <c r="BJ60" s="227"/>
      <c r="BK60" s="227"/>
      <c r="BL60" s="227"/>
      <c r="BM60" s="227"/>
      <c r="BN60" s="227"/>
      <c r="BO60" s="227"/>
      <c r="BP60" s="227"/>
      <c r="BQ60" s="227"/>
      <c r="BR60" s="227"/>
      <c r="BS60" s="227"/>
      <c r="BT60" s="227"/>
      <c r="BU60" s="227"/>
      <c r="BV60" s="227"/>
      <c r="BW60" s="227"/>
      <c r="BX60" s="227"/>
      <c r="BY60" s="227"/>
      <c r="BZ60" s="227"/>
      <c r="CA60" s="227"/>
      <c r="CB60" s="227"/>
      <c r="CC60" s="109"/>
      <c r="CD60" s="109"/>
      <c r="CE60" s="109"/>
      <c r="CF60" s="109"/>
      <c r="CG60" s="109"/>
      <c r="CH60" s="109"/>
      <c r="CI60" s="109"/>
      <c r="CJ60" s="109"/>
      <c r="CK60" s="109"/>
      <c r="CL60" s="109"/>
      <c r="CM60" s="109"/>
      <c r="CN60" s="109"/>
      <c r="CO60" s="109"/>
      <c r="CP60" s="109"/>
      <c r="CQ60" s="109"/>
      <c r="CR60" s="109"/>
      <c r="CS60" s="109"/>
      <c r="CT60" s="109"/>
      <c r="CU60" s="227"/>
      <c r="CV60" s="227"/>
      <c r="CW60" s="227"/>
      <c r="CX60" s="227"/>
      <c r="CY60" s="227"/>
      <c r="CZ60" s="227"/>
      <c r="DA60" s="227"/>
      <c r="DB60" s="227"/>
      <c r="DC60" s="227"/>
      <c r="DD60" s="227"/>
      <c r="DE60" s="227"/>
      <c r="DF60" s="227"/>
      <c r="DG60" s="227"/>
      <c r="DH60" s="227"/>
      <c r="DI60" s="227"/>
      <c r="DJ60" s="227"/>
      <c r="DK60" s="227"/>
      <c r="DL60" s="227"/>
      <c r="DM60" s="227"/>
      <c r="DN60" s="227"/>
      <c r="DO60" s="227"/>
      <c r="DP60" s="227"/>
      <c r="DQ60" s="227"/>
      <c r="DR60" s="227"/>
      <c r="DS60" s="227"/>
      <c r="DT60" s="227"/>
      <c r="DU60" s="227"/>
      <c r="DV60" s="227"/>
      <c r="DW60" s="227"/>
      <c r="DX60" s="227"/>
      <c r="DY60" s="227"/>
      <c r="DZ60" s="227"/>
      <c r="EA60" s="227"/>
      <c r="EB60" s="227"/>
      <c r="EC60" s="227"/>
      <c r="ED60" s="227"/>
      <c r="EE60" s="227"/>
      <c r="EF60" s="227"/>
      <c r="EG60" s="227"/>
      <c r="EH60" s="227"/>
      <c r="EI60" s="227"/>
      <c r="EJ60" s="227"/>
      <c r="EK60" s="227"/>
      <c r="EL60" s="227"/>
      <c r="EM60" s="227"/>
      <c r="EN60" s="227"/>
      <c r="EO60" s="227"/>
      <c r="EP60" s="227"/>
      <c r="EQ60" s="227"/>
      <c r="ER60" s="227"/>
      <c r="ES60" s="227"/>
      <c r="ET60" s="227"/>
      <c r="EU60" s="227"/>
      <c r="EV60" s="227"/>
      <c r="EW60" s="227"/>
      <c r="EX60" s="227"/>
      <c r="EY60" s="227"/>
      <c r="EZ60" s="227"/>
      <c r="FA60" s="227"/>
      <c r="FB60" s="227"/>
      <c r="FC60" s="227"/>
      <c r="FD60" s="227"/>
      <c r="FE60" s="227"/>
      <c r="FF60" s="227"/>
      <c r="FG60" s="227"/>
      <c r="FH60" s="227"/>
      <c r="FI60" s="227"/>
      <c r="FJ60" s="227"/>
      <c r="FK60" s="227"/>
      <c r="FL60" s="227"/>
      <c r="FM60" s="227"/>
      <c r="FN60" s="227"/>
      <c r="FO60" s="227"/>
      <c r="FP60" s="227"/>
      <c r="FQ60" s="227"/>
      <c r="FR60" s="227"/>
      <c r="FS60" s="227"/>
      <c r="FT60" s="227"/>
      <c r="FU60" s="227"/>
      <c r="FV60" s="227"/>
      <c r="FW60" s="227"/>
      <c r="FX60" s="227"/>
      <c r="FY60" s="227"/>
      <c r="FZ60" s="227"/>
      <c r="GA60" s="227"/>
      <c r="GB60" s="227"/>
      <c r="GC60" s="227"/>
      <c r="GD60" s="227"/>
      <c r="GE60" s="227"/>
      <c r="GF60" s="227"/>
      <c r="GG60" s="227"/>
      <c r="GH60" s="227"/>
      <c r="GI60" s="227"/>
      <c r="GJ60" s="227"/>
      <c r="GK60" s="227"/>
      <c r="GL60" s="227"/>
      <c r="GM60" s="227"/>
      <c r="GN60" s="227"/>
      <c r="GO60" s="227"/>
      <c r="GP60" s="227"/>
      <c r="GQ60" s="227"/>
      <c r="GR60" s="227"/>
      <c r="GS60" s="227"/>
      <c r="GT60" s="227"/>
      <c r="GU60" s="227"/>
      <c r="GV60" s="227"/>
      <c r="GW60" s="227"/>
      <c r="GX60" s="227"/>
      <c r="GY60" s="227"/>
      <c r="GZ60" s="227"/>
      <c r="HA60" s="227"/>
      <c r="HB60" s="227"/>
      <c r="HC60" s="227"/>
      <c r="HD60" s="227"/>
      <c r="HE60" s="227"/>
      <c r="HF60" s="227"/>
      <c r="HG60" s="227"/>
      <c r="HH60" s="227"/>
      <c r="HI60" s="227"/>
      <c r="HJ60" s="227"/>
      <c r="HK60" s="227"/>
      <c r="HL60" s="227"/>
      <c r="HM60" s="227"/>
      <c r="HN60" s="227"/>
      <c r="HO60" s="227"/>
      <c r="HP60" s="227"/>
      <c r="HQ60" s="227"/>
      <c r="HR60" s="227"/>
      <c r="HS60" s="227"/>
      <c r="HT60" s="227"/>
      <c r="HU60" s="227"/>
      <c r="HV60" s="227"/>
      <c r="HW60" s="227"/>
      <c r="HX60" s="227"/>
      <c r="HY60" s="227"/>
      <c r="HZ60" s="227"/>
      <c r="IA60" s="227"/>
      <c r="IB60" s="227"/>
      <c r="IC60" s="227"/>
      <c r="ID60" s="227"/>
      <c r="IE60" s="227"/>
      <c r="IF60" s="227"/>
      <c r="IG60" s="227"/>
      <c r="IH60" s="227"/>
      <c r="II60" s="227"/>
      <c r="IJ60" s="227"/>
      <c r="IK60" s="227"/>
      <c r="IL60" s="227"/>
      <c r="IM60" s="227"/>
      <c r="IN60" s="227"/>
      <c r="IO60" s="227"/>
      <c r="IP60" s="227"/>
      <c r="IQ60" s="227"/>
      <c r="IR60" s="227"/>
      <c r="IS60" s="227"/>
      <c r="IT60" s="227"/>
      <c r="IU60" s="227"/>
      <c r="IV60" s="227"/>
    </row>
    <row r="61" spans="1:256">
      <c r="A61" s="107"/>
      <c r="D61" s="159"/>
      <c r="E61" s="227"/>
      <c r="F61" s="159"/>
      <c r="G61" s="227"/>
      <c r="H61" s="159"/>
      <c r="I61" s="109"/>
      <c r="J61" s="109"/>
      <c r="K61" s="227"/>
      <c r="L61" s="159"/>
      <c r="M61" s="227"/>
      <c r="N61" s="227"/>
      <c r="O61" s="227"/>
      <c r="P61" s="227"/>
      <c r="Q61" s="227"/>
      <c r="R61" s="227"/>
      <c r="S61" s="227"/>
      <c r="T61" s="227"/>
      <c r="U61" s="227"/>
      <c r="V61" s="227"/>
      <c r="W61" s="227"/>
      <c r="X61" s="109"/>
      <c r="Y61" s="227"/>
      <c r="Z61" s="227"/>
      <c r="AA61" s="227"/>
      <c r="AB61" s="227"/>
      <c r="AC61" s="227"/>
      <c r="AD61" s="227"/>
      <c r="AE61" s="227"/>
      <c r="AF61" s="227"/>
      <c r="AG61" s="227"/>
      <c r="AH61" s="227"/>
      <c r="AI61" s="227"/>
      <c r="AJ61" s="227"/>
      <c r="AK61" s="227"/>
      <c r="AL61" s="227"/>
      <c r="AM61" s="227"/>
      <c r="AN61" s="227"/>
      <c r="AO61" s="227"/>
      <c r="AP61" s="227"/>
      <c r="AQ61" s="227"/>
      <c r="AR61" s="227"/>
      <c r="AS61" s="227"/>
      <c r="AT61" s="227"/>
      <c r="AU61" s="227"/>
      <c r="AV61" s="227"/>
      <c r="AW61" s="227"/>
      <c r="AX61" s="227"/>
      <c r="AY61" s="227"/>
      <c r="AZ61" s="227"/>
      <c r="BA61" s="227"/>
      <c r="BB61" s="227"/>
      <c r="BC61" s="227"/>
      <c r="BD61" s="227"/>
      <c r="BE61" s="227"/>
      <c r="BF61" s="227"/>
      <c r="BG61" s="227"/>
      <c r="BH61" s="227"/>
      <c r="BI61" s="227"/>
      <c r="BJ61" s="227"/>
      <c r="BK61" s="227"/>
      <c r="BL61" s="227"/>
      <c r="BM61" s="227"/>
      <c r="BN61" s="227"/>
      <c r="BO61" s="227"/>
      <c r="BP61" s="227"/>
      <c r="BQ61" s="227"/>
      <c r="BR61" s="227"/>
      <c r="BS61" s="227"/>
      <c r="BT61" s="227"/>
      <c r="BU61" s="227"/>
      <c r="BV61" s="227"/>
      <c r="BW61" s="227"/>
      <c r="BX61" s="227"/>
      <c r="BY61" s="227"/>
      <c r="BZ61" s="227"/>
      <c r="CA61" s="227"/>
      <c r="CB61" s="227"/>
      <c r="CC61" s="109"/>
      <c r="CD61" s="109"/>
      <c r="CE61" s="109"/>
      <c r="CF61" s="109"/>
      <c r="CG61" s="109"/>
      <c r="CH61" s="109"/>
      <c r="CI61" s="109"/>
      <c r="CJ61" s="109"/>
      <c r="CK61" s="109"/>
      <c r="CL61" s="109"/>
      <c r="CM61" s="109"/>
      <c r="CN61" s="109"/>
      <c r="CO61" s="109"/>
      <c r="CP61" s="109"/>
      <c r="CQ61" s="109"/>
      <c r="CR61" s="109"/>
      <c r="CS61" s="109"/>
      <c r="CT61" s="109"/>
      <c r="CU61" s="227"/>
      <c r="CV61" s="227"/>
      <c r="CW61" s="227"/>
      <c r="CX61" s="227"/>
      <c r="CY61" s="227"/>
      <c r="CZ61" s="227"/>
      <c r="DA61" s="227"/>
      <c r="DB61" s="227"/>
      <c r="DC61" s="227"/>
      <c r="DD61" s="227"/>
      <c r="DE61" s="227"/>
      <c r="DF61" s="227"/>
      <c r="DG61" s="227"/>
      <c r="DH61" s="227"/>
      <c r="DI61" s="227"/>
      <c r="DJ61" s="227"/>
      <c r="DK61" s="227"/>
      <c r="DL61" s="227"/>
      <c r="DM61" s="227"/>
      <c r="DN61" s="227"/>
      <c r="DO61" s="227"/>
      <c r="DP61" s="227"/>
      <c r="DQ61" s="227"/>
      <c r="DR61" s="227"/>
      <c r="DS61" s="227"/>
      <c r="DT61" s="227"/>
      <c r="DU61" s="227"/>
      <c r="DV61" s="227"/>
      <c r="DW61" s="227"/>
      <c r="DX61" s="227"/>
      <c r="DY61" s="227"/>
      <c r="DZ61" s="227"/>
      <c r="EA61" s="227"/>
      <c r="EB61" s="227"/>
      <c r="EC61" s="227"/>
      <c r="ED61" s="227"/>
      <c r="EE61" s="227"/>
      <c r="EF61" s="227"/>
      <c r="EG61" s="227"/>
      <c r="EH61" s="227"/>
      <c r="EI61" s="227"/>
      <c r="EJ61" s="227"/>
      <c r="EK61" s="227"/>
      <c r="EL61" s="227"/>
      <c r="EM61" s="227"/>
      <c r="EN61" s="227"/>
      <c r="EO61" s="227"/>
      <c r="EP61" s="227"/>
      <c r="EQ61" s="227"/>
      <c r="ER61" s="227"/>
      <c r="ES61" s="227"/>
      <c r="ET61" s="227"/>
      <c r="EU61" s="227"/>
      <c r="EV61" s="227"/>
      <c r="EW61" s="227"/>
      <c r="EX61" s="227"/>
      <c r="EY61" s="227"/>
      <c r="EZ61" s="227"/>
      <c r="FA61" s="227"/>
      <c r="FB61" s="227"/>
      <c r="FC61" s="227"/>
      <c r="FD61" s="227"/>
      <c r="FE61" s="227"/>
      <c r="FF61" s="227"/>
      <c r="FG61" s="227"/>
      <c r="FH61" s="227"/>
      <c r="FI61" s="227"/>
      <c r="FJ61" s="227"/>
      <c r="FK61" s="227"/>
      <c r="FL61" s="227"/>
      <c r="FM61" s="227"/>
      <c r="FN61" s="227"/>
      <c r="FO61" s="227"/>
      <c r="FP61" s="227"/>
      <c r="FQ61" s="227"/>
      <c r="FR61" s="227"/>
      <c r="FS61" s="227"/>
      <c r="FT61" s="227"/>
      <c r="FU61" s="227"/>
      <c r="FV61" s="227"/>
      <c r="FW61" s="227"/>
      <c r="FX61" s="227"/>
      <c r="FY61" s="227"/>
      <c r="FZ61" s="227"/>
      <c r="GA61" s="227"/>
      <c r="GB61" s="227"/>
      <c r="GC61" s="227"/>
      <c r="GD61" s="227"/>
      <c r="GE61" s="227"/>
      <c r="GF61" s="227"/>
      <c r="GG61" s="227"/>
      <c r="GH61" s="227"/>
      <c r="GI61" s="227"/>
      <c r="GJ61" s="227"/>
      <c r="GK61" s="227"/>
      <c r="GL61" s="227"/>
      <c r="GM61" s="227"/>
      <c r="GN61" s="227"/>
      <c r="GO61" s="227"/>
      <c r="GP61" s="227"/>
      <c r="GQ61" s="227"/>
      <c r="GR61" s="227"/>
      <c r="GS61" s="227"/>
      <c r="GT61" s="227"/>
      <c r="GU61" s="227"/>
      <c r="GV61" s="227"/>
      <c r="GW61" s="227"/>
      <c r="GX61" s="227"/>
      <c r="GY61" s="227"/>
      <c r="GZ61" s="227"/>
      <c r="HA61" s="227"/>
      <c r="HB61" s="227"/>
      <c r="HC61" s="227"/>
      <c r="HD61" s="227"/>
      <c r="HE61" s="227"/>
      <c r="HF61" s="227"/>
      <c r="HG61" s="227"/>
      <c r="HH61" s="227"/>
      <c r="HI61" s="227"/>
      <c r="HJ61" s="227"/>
      <c r="HK61" s="227"/>
      <c r="HL61" s="227"/>
      <c r="HM61" s="227"/>
      <c r="HN61" s="227"/>
      <c r="HO61" s="227"/>
      <c r="HP61" s="227"/>
      <c r="HQ61" s="227"/>
      <c r="HR61" s="227"/>
      <c r="HS61" s="227"/>
      <c r="HT61" s="227"/>
      <c r="HU61" s="227"/>
      <c r="HV61" s="227"/>
      <c r="HW61" s="227"/>
      <c r="HX61" s="227"/>
      <c r="HY61" s="227"/>
      <c r="HZ61" s="227"/>
      <c r="IA61" s="227"/>
      <c r="IB61" s="227"/>
      <c r="IC61" s="227"/>
      <c r="ID61" s="227"/>
      <c r="IE61" s="227"/>
      <c r="IF61" s="227"/>
      <c r="IG61" s="227"/>
      <c r="IH61" s="227"/>
      <c r="II61" s="227"/>
      <c r="IJ61" s="227"/>
      <c r="IK61" s="227"/>
      <c r="IL61" s="227"/>
      <c r="IM61" s="227"/>
      <c r="IN61" s="227"/>
      <c r="IO61" s="227"/>
      <c r="IP61" s="227"/>
      <c r="IQ61" s="227"/>
      <c r="IR61" s="227"/>
      <c r="IS61" s="227"/>
      <c r="IT61" s="227"/>
      <c r="IU61" s="227"/>
      <c r="IV61" s="227"/>
    </row>
    <row r="62" spans="1:256">
      <c r="A62" s="107"/>
      <c r="D62" s="159"/>
      <c r="E62" s="227"/>
      <c r="F62" s="159"/>
      <c r="G62" s="227"/>
      <c r="H62" s="159"/>
      <c r="I62" s="109"/>
      <c r="J62" s="109"/>
      <c r="K62" s="227"/>
      <c r="L62" s="159"/>
      <c r="M62" s="227"/>
      <c r="N62" s="227"/>
      <c r="O62" s="227"/>
      <c r="P62" s="227"/>
      <c r="Q62" s="227"/>
      <c r="R62" s="227"/>
      <c r="S62" s="227"/>
      <c r="T62" s="227"/>
      <c r="U62" s="227"/>
      <c r="V62" s="227"/>
      <c r="W62" s="227"/>
      <c r="X62" s="109"/>
      <c r="Y62" s="227"/>
      <c r="Z62" s="227"/>
      <c r="AA62" s="227"/>
      <c r="AB62" s="227"/>
      <c r="AC62" s="227"/>
      <c r="AD62" s="227"/>
      <c r="AE62" s="227"/>
      <c r="AF62" s="227"/>
      <c r="AG62" s="227"/>
      <c r="AH62" s="227"/>
      <c r="AI62" s="227"/>
      <c r="AJ62" s="227"/>
      <c r="AK62" s="227"/>
      <c r="AL62" s="227"/>
      <c r="AM62" s="227"/>
      <c r="AN62" s="227"/>
      <c r="AO62" s="227"/>
      <c r="AP62" s="227"/>
      <c r="AQ62" s="227"/>
      <c r="AR62" s="227"/>
      <c r="AS62" s="227"/>
      <c r="AT62" s="227"/>
      <c r="AU62" s="227"/>
      <c r="AV62" s="227"/>
      <c r="AW62" s="227"/>
      <c r="AX62" s="227"/>
      <c r="AY62" s="227"/>
      <c r="AZ62" s="227"/>
      <c r="BA62" s="227"/>
      <c r="BB62" s="227"/>
      <c r="BC62" s="227"/>
      <c r="BD62" s="227"/>
      <c r="BE62" s="227"/>
      <c r="BF62" s="227"/>
      <c r="BG62" s="227"/>
      <c r="BH62" s="227"/>
      <c r="BI62" s="227"/>
      <c r="BJ62" s="227"/>
      <c r="BK62" s="227"/>
      <c r="BL62" s="227"/>
      <c r="BM62" s="227"/>
      <c r="BN62" s="227"/>
      <c r="BO62" s="227"/>
      <c r="BP62" s="227"/>
      <c r="BQ62" s="227"/>
      <c r="BR62" s="227"/>
      <c r="BS62" s="227"/>
      <c r="BT62" s="227"/>
      <c r="BU62" s="227"/>
      <c r="BV62" s="227"/>
      <c r="BW62" s="227"/>
      <c r="BX62" s="227"/>
      <c r="BY62" s="227"/>
      <c r="BZ62" s="227"/>
      <c r="CA62" s="227"/>
      <c r="CB62" s="227"/>
      <c r="CC62" s="109"/>
      <c r="CD62" s="109"/>
      <c r="CE62" s="109"/>
      <c r="CF62" s="109"/>
      <c r="CG62" s="109"/>
      <c r="CH62" s="109"/>
      <c r="CI62" s="109"/>
      <c r="CJ62" s="109"/>
      <c r="CK62" s="109"/>
      <c r="CL62" s="109"/>
      <c r="CM62" s="109"/>
      <c r="CN62" s="109"/>
      <c r="CO62" s="109"/>
      <c r="CP62" s="109"/>
      <c r="CQ62" s="109"/>
      <c r="CR62" s="109"/>
      <c r="CS62" s="109"/>
      <c r="CT62" s="109"/>
      <c r="CU62" s="227"/>
      <c r="CV62" s="227"/>
      <c r="CW62" s="227"/>
      <c r="CX62" s="227"/>
      <c r="CY62" s="227"/>
      <c r="CZ62" s="227"/>
      <c r="DA62" s="227"/>
      <c r="DB62" s="227"/>
      <c r="DC62" s="227"/>
      <c r="DD62" s="227"/>
      <c r="DE62" s="227"/>
      <c r="DF62" s="227"/>
      <c r="DG62" s="227"/>
      <c r="DH62" s="227"/>
      <c r="DI62" s="227"/>
      <c r="DJ62" s="227"/>
      <c r="DK62" s="227"/>
      <c r="DL62" s="227"/>
      <c r="DM62" s="227"/>
      <c r="DN62" s="227"/>
      <c r="DO62" s="227"/>
      <c r="DP62" s="227"/>
      <c r="DQ62" s="227"/>
      <c r="DR62" s="227"/>
      <c r="DS62" s="227"/>
      <c r="DT62" s="227"/>
      <c r="DU62" s="227"/>
      <c r="DV62" s="227"/>
      <c r="DW62" s="227"/>
      <c r="DX62" s="227"/>
      <c r="DY62" s="227"/>
      <c r="DZ62" s="227"/>
      <c r="EA62" s="227"/>
      <c r="EB62" s="227"/>
      <c r="EC62" s="227"/>
      <c r="ED62" s="227"/>
      <c r="EE62" s="227"/>
      <c r="EF62" s="227"/>
      <c r="EG62" s="227"/>
      <c r="EH62" s="227"/>
      <c r="EI62" s="227"/>
      <c r="EJ62" s="227"/>
      <c r="EK62" s="227"/>
      <c r="EL62" s="227"/>
      <c r="EM62" s="227"/>
      <c r="EN62" s="227"/>
      <c r="EO62" s="227"/>
      <c r="EP62" s="227"/>
      <c r="EQ62" s="227"/>
      <c r="ER62" s="227"/>
      <c r="ES62" s="227"/>
      <c r="ET62" s="227"/>
      <c r="EU62" s="227"/>
      <c r="EV62" s="227"/>
      <c r="EW62" s="227"/>
      <c r="EX62" s="227"/>
      <c r="EY62" s="227"/>
      <c r="EZ62" s="227"/>
      <c r="FA62" s="227"/>
      <c r="FB62" s="227"/>
      <c r="FC62" s="227"/>
      <c r="FD62" s="227"/>
      <c r="FE62" s="227"/>
      <c r="FF62" s="227"/>
      <c r="FG62" s="227"/>
      <c r="FH62" s="227"/>
      <c r="FI62" s="227"/>
      <c r="FJ62" s="227"/>
      <c r="FK62" s="227"/>
      <c r="FL62" s="227"/>
      <c r="FM62" s="227"/>
      <c r="FN62" s="227"/>
      <c r="FO62" s="227"/>
      <c r="FP62" s="227"/>
      <c r="FQ62" s="227"/>
      <c r="FR62" s="227"/>
      <c r="FS62" s="227"/>
      <c r="FT62" s="227"/>
      <c r="FU62" s="227"/>
      <c r="FV62" s="227"/>
      <c r="FW62" s="227"/>
      <c r="FX62" s="227"/>
      <c r="FY62" s="227"/>
      <c r="FZ62" s="227"/>
      <c r="GA62" s="227"/>
      <c r="GB62" s="227"/>
      <c r="GC62" s="227"/>
      <c r="GD62" s="227"/>
      <c r="GE62" s="227"/>
      <c r="GF62" s="227"/>
      <c r="GG62" s="227"/>
      <c r="GH62" s="227"/>
      <c r="GI62" s="227"/>
      <c r="GJ62" s="227"/>
      <c r="GK62" s="227"/>
      <c r="GL62" s="227"/>
      <c r="GM62" s="227"/>
      <c r="GN62" s="227"/>
      <c r="GO62" s="227"/>
      <c r="GP62" s="227"/>
      <c r="GQ62" s="227"/>
      <c r="GR62" s="227"/>
      <c r="GS62" s="227"/>
      <c r="GT62" s="227"/>
      <c r="GU62" s="227"/>
      <c r="GV62" s="227"/>
      <c r="GW62" s="227"/>
      <c r="GX62" s="227"/>
      <c r="GY62" s="227"/>
      <c r="GZ62" s="227"/>
      <c r="HA62" s="227"/>
      <c r="HB62" s="227"/>
      <c r="HC62" s="227"/>
      <c r="HD62" s="227"/>
      <c r="HE62" s="227"/>
      <c r="HF62" s="227"/>
      <c r="HG62" s="227"/>
      <c r="HH62" s="227"/>
      <c r="HI62" s="227"/>
      <c r="HJ62" s="227"/>
      <c r="HK62" s="227"/>
      <c r="HL62" s="227"/>
      <c r="HM62" s="227"/>
      <c r="HN62" s="227"/>
      <c r="HO62" s="227"/>
      <c r="HP62" s="227"/>
      <c r="HQ62" s="227"/>
      <c r="HR62" s="227"/>
      <c r="HS62" s="227"/>
      <c r="HT62" s="227"/>
      <c r="HU62" s="227"/>
      <c r="HV62" s="227"/>
      <c r="HW62" s="227"/>
      <c r="HX62" s="227"/>
      <c r="HY62" s="227"/>
      <c r="HZ62" s="227"/>
      <c r="IA62" s="227"/>
      <c r="IB62" s="227"/>
      <c r="IC62" s="227"/>
      <c r="ID62" s="227"/>
      <c r="IE62" s="227"/>
      <c r="IF62" s="227"/>
      <c r="IG62" s="227"/>
      <c r="IH62" s="227"/>
      <c r="II62" s="227"/>
      <c r="IJ62" s="227"/>
      <c r="IK62" s="227"/>
      <c r="IL62" s="227"/>
      <c r="IM62" s="227"/>
      <c r="IN62" s="227"/>
      <c r="IO62" s="227"/>
      <c r="IP62" s="227"/>
      <c r="IQ62" s="227"/>
      <c r="IR62" s="227"/>
      <c r="IS62" s="227"/>
      <c r="IT62" s="227"/>
      <c r="IU62" s="227"/>
      <c r="IV62" s="227"/>
    </row>
    <row r="63" spans="1:256">
      <c r="A63" s="107"/>
      <c r="D63" s="159"/>
      <c r="E63" s="227"/>
      <c r="F63" s="159"/>
      <c r="G63" s="227"/>
      <c r="H63" s="159"/>
      <c r="I63" s="109"/>
      <c r="J63" s="109"/>
      <c r="K63" s="227"/>
      <c r="L63" s="159"/>
      <c r="M63" s="227"/>
      <c r="N63" s="227"/>
      <c r="O63" s="227"/>
      <c r="P63" s="227"/>
      <c r="Q63" s="227"/>
      <c r="R63" s="227"/>
      <c r="S63" s="227"/>
      <c r="T63" s="227"/>
      <c r="U63" s="227"/>
      <c r="V63" s="227"/>
      <c r="W63" s="227"/>
      <c r="X63" s="109"/>
      <c r="Y63" s="227"/>
      <c r="Z63" s="227"/>
      <c r="AA63" s="227"/>
      <c r="AB63" s="227"/>
      <c r="AC63" s="227"/>
      <c r="AD63" s="227"/>
      <c r="AE63" s="227"/>
      <c r="AF63" s="227"/>
      <c r="AG63" s="227"/>
      <c r="AH63" s="227"/>
      <c r="AI63" s="227"/>
      <c r="AJ63" s="227"/>
      <c r="AK63" s="227"/>
      <c r="AL63" s="227"/>
      <c r="AM63" s="227"/>
      <c r="AN63" s="227"/>
      <c r="AO63" s="227"/>
      <c r="AP63" s="227"/>
      <c r="AQ63" s="227"/>
      <c r="AR63" s="227"/>
      <c r="AS63" s="227"/>
      <c r="AT63" s="227"/>
      <c r="AU63" s="227"/>
      <c r="AV63" s="227"/>
      <c r="AW63" s="227"/>
      <c r="AX63" s="227"/>
      <c r="AY63" s="227"/>
      <c r="AZ63" s="227"/>
      <c r="BA63" s="227"/>
      <c r="BB63" s="227"/>
      <c r="BC63" s="227"/>
      <c r="BD63" s="227"/>
      <c r="BE63" s="227"/>
      <c r="BF63" s="227"/>
      <c r="BG63" s="227"/>
      <c r="BH63" s="227"/>
      <c r="BI63" s="227"/>
      <c r="BJ63" s="227"/>
      <c r="BK63" s="227"/>
      <c r="BL63" s="227"/>
      <c r="BM63" s="227"/>
      <c r="BN63" s="227"/>
      <c r="BO63" s="227"/>
      <c r="BP63" s="227"/>
      <c r="BQ63" s="227"/>
      <c r="BR63" s="227"/>
      <c r="BS63" s="227"/>
      <c r="BT63" s="227"/>
      <c r="BU63" s="227"/>
      <c r="BV63" s="227"/>
      <c r="BW63" s="227"/>
      <c r="BX63" s="227"/>
      <c r="BY63" s="227"/>
      <c r="BZ63" s="227"/>
      <c r="CA63" s="227"/>
      <c r="CB63" s="227"/>
      <c r="CC63" s="109"/>
      <c r="CD63" s="109"/>
      <c r="CE63" s="109"/>
      <c r="CF63" s="109"/>
      <c r="CG63" s="109"/>
      <c r="CH63" s="109"/>
      <c r="CI63" s="109"/>
      <c r="CJ63" s="109"/>
      <c r="CK63" s="109"/>
      <c r="CL63" s="109"/>
      <c r="CM63" s="109"/>
      <c r="CN63" s="109"/>
      <c r="CO63" s="109"/>
      <c r="CP63" s="109"/>
      <c r="CQ63" s="109"/>
      <c r="CR63" s="109"/>
      <c r="CS63" s="109"/>
      <c r="CT63" s="109"/>
      <c r="CU63" s="227"/>
      <c r="CV63" s="227"/>
      <c r="CW63" s="227"/>
      <c r="CX63" s="227"/>
      <c r="CY63" s="227"/>
      <c r="CZ63" s="227"/>
      <c r="DA63" s="227"/>
      <c r="DB63" s="227"/>
      <c r="DC63" s="227"/>
      <c r="DD63" s="227"/>
      <c r="DE63" s="227"/>
      <c r="DF63" s="227"/>
      <c r="DG63" s="227"/>
      <c r="DH63" s="227"/>
      <c r="DI63" s="227"/>
      <c r="DJ63" s="227"/>
      <c r="DK63" s="227"/>
      <c r="DL63" s="227"/>
      <c r="DM63" s="227"/>
      <c r="DN63" s="227"/>
      <c r="DO63" s="227"/>
      <c r="DP63" s="227"/>
      <c r="DQ63" s="227"/>
      <c r="DR63" s="227"/>
      <c r="DS63" s="227"/>
      <c r="DT63" s="227"/>
      <c r="DU63" s="227"/>
      <c r="DV63" s="227"/>
      <c r="DW63" s="227"/>
      <c r="DX63" s="227"/>
      <c r="DY63" s="227"/>
      <c r="DZ63" s="227"/>
      <c r="EA63" s="227"/>
      <c r="EB63" s="227"/>
      <c r="EC63" s="227"/>
      <c r="ED63" s="227"/>
      <c r="EE63" s="227"/>
      <c r="EF63" s="227"/>
      <c r="EG63" s="227"/>
      <c r="EH63" s="227"/>
      <c r="EI63" s="227"/>
      <c r="EJ63" s="227"/>
      <c r="EK63" s="227"/>
      <c r="EL63" s="227"/>
      <c r="EM63" s="227"/>
      <c r="EN63" s="227"/>
      <c r="EO63" s="227"/>
      <c r="EP63" s="227"/>
      <c r="EQ63" s="227"/>
      <c r="ER63" s="227"/>
      <c r="ES63" s="227"/>
      <c r="ET63" s="227"/>
      <c r="EU63" s="227"/>
      <c r="EV63" s="227"/>
      <c r="EW63" s="227"/>
      <c r="EX63" s="227"/>
      <c r="EY63" s="227"/>
      <c r="EZ63" s="227"/>
      <c r="FA63" s="227"/>
      <c r="FB63" s="227"/>
      <c r="FC63" s="227"/>
      <c r="FD63" s="227"/>
      <c r="FE63" s="227"/>
      <c r="FF63" s="227"/>
      <c r="FG63" s="227"/>
      <c r="FH63" s="227"/>
      <c r="FI63" s="227"/>
      <c r="FJ63" s="227"/>
      <c r="FK63" s="227"/>
      <c r="FL63" s="227"/>
      <c r="FM63" s="227"/>
      <c r="FN63" s="227"/>
      <c r="FO63" s="227"/>
      <c r="FP63" s="227"/>
      <c r="FQ63" s="227"/>
      <c r="FR63" s="227"/>
      <c r="FS63" s="227"/>
      <c r="FT63" s="227"/>
      <c r="FU63" s="227"/>
      <c r="FV63" s="227"/>
      <c r="FW63" s="227"/>
      <c r="FX63" s="227"/>
      <c r="FY63" s="227"/>
      <c r="FZ63" s="227"/>
      <c r="GA63" s="227"/>
      <c r="GB63" s="227"/>
      <c r="GC63" s="227"/>
      <c r="GD63" s="227"/>
      <c r="GE63" s="227"/>
      <c r="GF63" s="227"/>
      <c r="GG63" s="227"/>
      <c r="GH63" s="227"/>
      <c r="GI63" s="227"/>
      <c r="GJ63" s="227"/>
      <c r="GK63" s="227"/>
      <c r="GL63" s="227"/>
      <c r="GM63" s="227"/>
      <c r="GN63" s="227"/>
      <c r="GO63" s="227"/>
      <c r="GP63" s="227"/>
      <c r="GQ63" s="227"/>
      <c r="GR63" s="227"/>
      <c r="GS63" s="227"/>
      <c r="GT63" s="227"/>
      <c r="GU63" s="227"/>
      <c r="GV63" s="227"/>
      <c r="GW63" s="227"/>
      <c r="GX63" s="227"/>
      <c r="GY63" s="227"/>
      <c r="GZ63" s="227"/>
      <c r="HA63" s="227"/>
      <c r="HB63" s="227"/>
      <c r="HC63" s="227"/>
      <c r="HD63" s="227"/>
      <c r="HE63" s="227"/>
      <c r="HF63" s="227"/>
      <c r="HG63" s="227"/>
      <c r="HH63" s="227"/>
      <c r="HI63" s="227"/>
      <c r="HJ63" s="227"/>
      <c r="HK63" s="227"/>
      <c r="HL63" s="227"/>
      <c r="HM63" s="227"/>
      <c r="HN63" s="227"/>
      <c r="HO63" s="227"/>
      <c r="HP63" s="227"/>
      <c r="HQ63" s="227"/>
      <c r="HR63" s="227"/>
      <c r="HS63" s="227"/>
      <c r="HT63" s="227"/>
      <c r="HU63" s="227"/>
      <c r="HV63" s="227"/>
      <c r="HW63" s="227"/>
      <c r="HX63" s="227"/>
      <c r="HY63" s="227"/>
      <c r="HZ63" s="227"/>
      <c r="IA63" s="227"/>
      <c r="IB63" s="227"/>
      <c r="IC63" s="227"/>
      <c r="ID63" s="227"/>
      <c r="IE63" s="227"/>
      <c r="IF63" s="227"/>
      <c r="IG63" s="227"/>
      <c r="IH63" s="227"/>
      <c r="II63" s="227"/>
      <c r="IJ63" s="227"/>
      <c r="IK63" s="227"/>
      <c r="IL63" s="227"/>
      <c r="IM63" s="227"/>
      <c r="IN63" s="227"/>
      <c r="IO63" s="227"/>
      <c r="IP63" s="227"/>
      <c r="IQ63" s="227"/>
      <c r="IR63" s="227"/>
      <c r="IS63" s="227"/>
      <c r="IT63" s="227"/>
      <c r="IU63" s="227"/>
      <c r="IV63" s="227"/>
    </row>
    <row r="64" spans="1:256">
      <c r="A64" s="107"/>
      <c r="D64" s="159"/>
      <c r="E64" s="227"/>
      <c r="F64" s="159"/>
      <c r="G64" s="227"/>
      <c r="H64" s="159"/>
      <c r="I64" s="109"/>
      <c r="J64" s="109"/>
      <c r="K64" s="227"/>
      <c r="L64" s="159"/>
      <c r="M64" s="227"/>
      <c r="N64" s="227"/>
      <c r="O64" s="227"/>
      <c r="P64" s="227"/>
      <c r="Q64" s="227"/>
      <c r="R64" s="227"/>
      <c r="S64" s="227"/>
      <c r="T64" s="227"/>
      <c r="U64" s="227"/>
      <c r="V64" s="227"/>
      <c r="W64" s="227"/>
      <c r="X64" s="109"/>
      <c r="Y64" s="227"/>
      <c r="Z64" s="227"/>
      <c r="AA64" s="227"/>
      <c r="AB64" s="227"/>
      <c r="AC64" s="227"/>
      <c r="AD64" s="227"/>
      <c r="AE64" s="227"/>
      <c r="AF64" s="227"/>
      <c r="AG64" s="227"/>
      <c r="AH64" s="227"/>
      <c r="AI64" s="227"/>
      <c r="AJ64" s="227"/>
      <c r="AK64" s="227"/>
      <c r="AL64" s="227"/>
      <c r="AM64" s="227"/>
      <c r="AN64" s="227"/>
      <c r="AO64" s="227"/>
      <c r="AP64" s="227"/>
      <c r="AQ64" s="227"/>
      <c r="AR64" s="227"/>
      <c r="AS64" s="227"/>
      <c r="AT64" s="227"/>
      <c r="AU64" s="227"/>
      <c r="AV64" s="227"/>
      <c r="AW64" s="227"/>
      <c r="AX64" s="227"/>
      <c r="AY64" s="227"/>
      <c r="AZ64" s="227"/>
      <c r="BA64" s="227"/>
      <c r="BB64" s="227"/>
      <c r="BC64" s="227"/>
      <c r="BD64" s="227"/>
      <c r="BE64" s="227"/>
      <c r="BF64" s="227"/>
      <c r="BG64" s="227"/>
      <c r="BH64" s="227"/>
      <c r="BI64" s="227"/>
      <c r="BJ64" s="227"/>
      <c r="BK64" s="227"/>
      <c r="BL64" s="227"/>
      <c r="BM64" s="227"/>
      <c r="BN64" s="227"/>
      <c r="BO64" s="227"/>
      <c r="BP64" s="227"/>
      <c r="BQ64" s="227"/>
      <c r="BR64" s="227"/>
      <c r="BS64" s="227"/>
      <c r="BT64" s="227"/>
      <c r="BU64" s="227"/>
      <c r="BV64" s="227"/>
      <c r="BW64" s="227"/>
      <c r="BX64" s="227"/>
      <c r="BY64" s="227"/>
      <c r="BZ64" s="227"/>
      <c r="CA64" s="227"/>
      <c r="CB64" s="227"/>
      <c r="CC64" s="109"/>
      <c r="CD64" s="109"/>
      <c r="CE64" s="109"/>
      <c r="CF64" s="109"/>
      <c r="CG64" s="109"/>
      <c r="CH64" s="109"/>
      <c r="CI64" s="109"/>
      <c r="CJ64" s="109"/>
      <c r="CK64" s="109"/>
      <c r="CL64" s="109"/>
      <c r="CM64" s="109"/>
      <c r="CN64" s="109"/>
      <c r="CO64" s="109"/>
      <c r="CP64" s="109"/>
      <c r="CQ64" s="109"/>
      <c r="CR64" s="109"/>
      <c r="CS64" s="109"/>
      <c r="CT64" s="109"/>
      <c r="CU64" s="227"/>
      <c r="CV64" s="227"/>
      <c r="CW64" s="227"/>
      <c r="CX64" s="227"/>
      <c r="CY64" s="227"/>
      <c r="CZ64" s="227"/>
      <c r="DA64" s="227"/>
      <c r="DB64" s="227"/>
      <c r="DC64" s="227"/>
      <c r="DD64" s="227"/>
      <c r="DE64" s="227"/>
      <c r="DF64" s="227"/>
      <c r="DG64" s="227"/>
      <c r="DH64" s="227"/>
      <c r="DI64" s="227"/>
      <c r="DJ64" s="227"/>
      <c r="DK64" s="227"/>
      <c r="DL64" s="227"/>
      <c r="DM64" s="227"/>
      <c r="DN64" s="227"/>
      <c r="DO64" s="227"/>
      <c r="DP64" s="227"/>
      <c r="DQ64" s="227"/>
      <c r="DR64" s="227"/>
      <c r="DS64" s="227"/>
      <c r="DT64" s="227"/>
      <c r="DU64" s="227"/>
      <c r="DV64" s="227"/>
      <c r="DW64" s="227"/>
      <c r="DX64" s="227"/>
      <c r="DY64" s="227"/>
      <c r="DZ64" s="227"/>
      <c r="EA64" s="227"/>
      <c r="EB64" s="227"/>
      <c r="EC64" s="227"/>
      <c r="ED64" s="227"/>
      <c r="EE64" s="227"/>
      <c r="EF64" s="227"/>
      <c r="EG64" s="227"/>
      <c r="EH64" s="227"/>
      <c r="EI64" s="227"/>
      <c r="EJ64" s="227"/>
      <c r="EK64" s="227"/>
      <c r="EL64" s="227"/>
      <c r="EM64" s="227"/>
      <c r="EN64" s="227"/>
      <c r="EO64" s="227"/>
      <c r="EP64" s="227"/>
      <c r="EQ64" s="227"/>
      <c r="ER64" s="227"/>
      <c r="ES64" s="227"/>
      <c r="ET64" s="227"/>
      <c r="EU64" s="227"/>
      <c r="EV64" s="227"/>
      <c r="EW64" s="227"/>
      <c r="EX64" s="227"/>
      <c r="EY64" s="227"/>
      <c r="EZ64" s="227"/>
      <c r="FA64" s="227"/>
      <c r="FB64" s="227"/>
      <c r="FC64" s="227"/>
      <c r="FD64" s="227"/>
      <c r="FE64" s="227"/>
      <c r="FF64" s="227"/>
      <c r="FG64" s="227"/>
      <c r="FH64" s="227"/>
      <c r="FI64" s="227"/>
      <c r="FJ64" s="227"/>
      <c r="FK64" s="227"/>
      <c r="FL64" s="227"/>
      <c r="FM64" s="227"/>
      <c r="FN64" s="227"/>
      <c r="FO64" s="227"/>
      <c r="FP64" s="227"/>
      <c r="FQ64" s="227"/>
      <c r="FR64" s="227"/>
      <c r="FS64" s="227"/>
      <c r="FT64" s="227"/>
      <c r="FU64" s="227"/>
      <c r="FV64" s="227"/>
      <c r="FW64" s="227"/>
      <c r="FX64" s="227"/>
      <c r="FY64" s="227"/>
      <c r="FZ64" s="227"/>
      <c r="GA64" s="227"/>
      <c r="GB64" s="227"/>
      <c r="GC64" s="227"/>
      <c r="GD64" s="227"/>
      <c r="GE64" s="227"/>
      <c r="GF64" s="227"/>
      <c r="GG64" s="227"/>
      <c r="GH64" s="227"/>
      <c r="GI64" s="227"/>
      <c r="GJ64" s="227"/>
      <c r="GK64" s="227"/>
      <c r="GL64" s="227"/>
      <c r="GM64" s="227"/>
      <c r="GN64" s="227"/>
      <c r="GO64" s="227"/>
      <c r="GP64" s="227"/>
      <c r="GQ64" s="227"/>
      <c r="GR64" s="227"/>
      <c r="GS64" s="227"/>
      <c r="GT64" s="227"/>
      <c r="GU64" s="227"/>
      <c r="GV64" s="227"/>
      <c r="GW64" s="227"/>
      <c r="GX64" s="227"/>
      <c r="GY64" s="227"/>
      <c r="GZ64" s="227"/>
      <c r="HA64" s="227"/>
      <c r="HB64" s="227"/>
      <c r="HC64" s="227"/>
      <c r="HD64" s="227"/>
      <c r="HE64" s="227"/>
      <c r="HF64" s="227"/>
      <c r="HG64" s="227"/>
      <c r="HH64" s="227"/>
      <c r="HI64" s="227"/>
      <c r="HJ64" s="227"/>
      <c r="HK64" s="227"/>
      <c r="HL64" s="227"/>
      <c r="HM64" s="227"/>
      <c r="HN64" s="227"/>
      <c r="HO64" s="227"/>
      <c r="HP64" s="227"/>
      <c r="HQ64" s="227"/>
      <c r="HR64" s="227"/>
      <c r="HS64" s="227"/>
      <c r="HT64" s="227"/>
      <c r="HU64" s="227"/>
      <c r="HV64" s="227"/>
      <c r="HW64" s="227"/>
      <c r="HX64" s="227"/>
      <c r="HY64" s="227"/>
      <c r="HZ64" s="227"/>
      <c r="IA64" s="227"/>
      <c r="IB64" s="227"/>
      <c r="IC64" s="227"/>
      <c r="ID64" s="227"/>
      <c r="IE64" s="227"/>
      <c r="IF64" s="227"/>
      <c r="IG64" s="227"/>
      <c r="IH64" s="227"/>
      <c r="II64" s="227"/>
      <c r="IJ64" s="227"/>
      <c r="IK64" s="227"/>
      <c r="IL64" s="227"/>
      <c r="IM64" s="227"/>
      <c r="IN64" s="227"/>
      <c r="IO64" s="227"/>
      <c r="IP64" s="227"/>
      <c r="IQ64" s="227"/>
      <c r="IR64" s="227"/>
      <c r="IS64" s="227"/>
      <c r="IT64" s="227"/>
      <c r="IU64" s="227"/>
      <c r="IV64" s="227"/>
    </row>
    <row r="65" spans="1:256">
      <c r="A65" s="107"/>
      <c r="D65" s="159"/>
      <c r="E65" s="227"/>
      <c r="F65" s="159"/>
      <c r="G65" s="227"/>
      <c r="H65" s="159"/>
      <c r="I65" s="109"/>
      <c r="J65" s="109"/>
      <c r="K65" s="227"/>
      <c r="L65" s="159"/>
      <c r="M65" s="227"/>
      <c r="N65" s="227"/>
      <c r="O65" s="227"/>
      <c r="P65" s="227"/>
      <c r="Q65" s="227"/>
      <c r="R65" s="227"/>
      <c r="S65" s="227"/>
      <c r="T65" s="227"/>
      <c r="U65" s="227"/>
      <c r="V65" s="227"/>
      <c r="W65" s="227"/>
      <c r="X65" s="109"/>
      <c r="Y65" s="227"/>
      <c r="Z65" s="227"/>
      <c r="AA65" s="227"/>
      <c r="AB65" s="227"/>
      <c r="AC65" s="227"/>
      <c r="AD65" s="227"/>
      <c r="AE65" s="227"/>
      <c r="AF65" s="227"/>
      <c r="AG65" s="227"/>
      <c r="AH65" s="227"/>
      <c r="AI65" s="227"/>
      <c r="AJ65" s="227"/>
      <c r="AK65" s="227"/>
      <c r="AL65" s="227"/>
      <c r="AM65" s="227"/>
      <c r="AN65" s="227"/>
      <c r="AO65" s="227"/>
      <c r="AP65" s="227"/>
      <c r="AQ65" s="227"/>
      <c r="AR65" s="227"/>
      <c r="AS65" s="227"/>
      <c r="AT65" s="227"/>
      <c r="AU65" s="227"/>
      <c r="AV65" s="227"/>
      <c r="AW65" s="227"/>
      <c r="AX65" s="227"/>
      <c r="AY65" s="227"/>
      <c r="AZ65" s="227"/>
      <c r="BA65" s="227"/>
      <c r="BB65" s="227"/>
      <c r="BC65" s="227"/>
      <c r="BD65" s="227"/>
      <c r="BE65" s="227"/>
      <c r="BF65" s="227"/>
      <c r="BG65" s="227"/>
      <c r="BH65" s="227"/>
      <c r="BI65" s="227"/>
      <c r="BJ65" s="227"/>
      <c r="BK65" s="227"/>
      <c r="BL65" s="227"/>
      <c r="BM65" s="227"/>
      <c r="BN65" s="227"/>
      <c r="BO65" s="227"/>
      <c r="BP65" s="227"/>
      <c r="BQ65" s="227"/>
      <c r="BR65" s="227"/>
      <c r="BS65" s="227"/>
      <c r="BT65" s="227"/>
      <c r="BU65" s="227"/>
      <c r="BV65" s="227"/>
      <c r="BW65" s="227"/>
      <c r="BX65" s="227"/>
      <c r="BY65" s="227"/>
      <c r="BZ65" s="227"/>
      <c r="CA65" s="227"/>
      <c r="CB65" s="227"/>
      <c r="CC65" s="109"/>
      <c r="CD65" s="109"/>
      <c r="CE65" s="109"/>
      <c r="CF65" s="109"/>
      <c r="CG65" s="109"/>
      <c r="CH65" s="109"/>
      <c r="CI65" s="109"/>
      <c r="CJ65" s="109"/>
      <c r="CK65" s="109"/>
      <c r="CL65" s="109"/>
      <c r="CM65" s="109"/>
      <c r="CN65" s="109"/>
      <c r="CO65" s="109"/>
      <c r="CP65" s="109"/>
      <c r="CQ65" s="109"/>
      <c r="CR65" s="109"/>
      <c r="CS65" s="109"/>
      <c r="CT65" s="109"/>
      <c r="CU65" s="227"/>
      <c r="CV65" s="227"/>
      <c r="CW65" s="227"/>
      <c r="CX65" s="227"/>
      <c r="CY65" s="227"/>
      <c r="CZ65" s="227"/>
      <c r="DA65" s="227"/>
      <c r="DB65" s="227"/>
      <c r="DC65" s="227"/>
      <c r="DD65" s="227"/>
      <c r="DE65" s="227"/>
      <c r="DF65" s="227"/>
      <c r="DG65" s="227"/>
      <c r="DH65" s="227"/>
      <c r="DI65" s="227"/>
      <c r="DJ65" s="227"/>
      <c r="DK65" s="227"/>
      <c r="DL65" s="227"/>
      <c r="DM65" s="227"/>
      <c r="DN65" s="227"/>
      <c r="DO65" s="227"/>
      <c r="DP65" s="227"/>
      <c r="DQ65" s="227"/>
      <c r="DR65" s="227"/>
      <c r="DS65" s="227"/>
      <c r="DT65" s="227"/>
      <c r="DU65" s="227"/>
      <c r="DV65" s="227"/>
      <c r="DW65" s="227"/>
      <c r="DX65" s="227"/>
      <c r="DY65" s="227"/>
      <c r="DZ65" s="227"/>
      <c r="EA65" s="227"/>
      <c r="EB65" s="227"/>
      <c r="EC65" s="227"/>
      <c r="ED65" s="227"/>
      <c r="EE65" s="227"/>
      <c r="EF65" s="227"/>
      <c r="EG65" s="227"/>
      <c r="EH65" s="227"/>
      <c r="EI65" s="227"/>
      <c r="EJ65" s="227"/>
      <c r="EK65" s="227"/>
      <c r="EL65" s="227"/>
      <c r="EM65" s="227"/>
      <c r="EN65" s="227"/>
      <c r="EO65" s="227"/>
      <c r="EP65" s="227"/>
      <c r="EQ65" s="227"/>
      <c r="ER65" s="227"/>
      <c r="ES65" s="227"/>
      <c r="ET65" s="227"/>
      <c r="EU65" s="227"/>
      <c r="EV65" s="227"/>
      <c r="EW65" s="227"/>
      <c r="EX65" s="227"/>
      <c r="EY65" s="227"/>
      <c r="EZ65" s="227"/>
      <c r="FA65" s="227"/>
      <c r="FB65" s="227"/>
      <c r="FC65" s="227"/>
      <c r="FD65" s="227"/>
      <c r="FE65" s="227"/>
      <c r="FF65" s="227"/>
      <c r="FG65" s="227"/>
      <c r="FH65" s="227"/>
      <c r="FI65" s="227"/>
      <c r="FJ65" s="227"/>
      <c r="FK65" s="227"/>
      <c r="FL65" s="227"/>
      <c r="FM65" s="227"/>
      <c r="FN65" s="227"/>
      <c r="FO65" s="227"/>
      <c r="FP65" s="227"/>
      <c r="FQ65" s="227"/>
      <c r="FR65" s="227"/>
      <c r="FS65" s="227"/>
      <c r="FT65" s="227"/>
      <c r="FU65" s="227"/>
      <c r="FV65" s="227"/>
      <c r="FW65" s="227"/>
      <c r="FX65" s="227"/>
      <c r="FY65" s="227"/>
      <c r="FZ65" s="227"/>
      <c r="GA65" s="227"/>
      <c r="GB65" s="227"/>
      <c r="GC65" s="227"/>
      <c r="GD65" s="227"/>
      <c r="GE65" s="227"/>
      <c r="GF65" s="227"/>
      <c r="GG65" s="227"/>
      <c r="GH65" s="227"/>
      <c r="GI65" s="227"/>
      <c r="GJ65" s="227"/>
      <c r="GK65" s="227"/>
      <c r="GL65" s="227"/>
      <c r="GM65" s="227"/>
      <c r="GN65" s="227"/>
      <c r="GO65" s="227"/>
      <c r="GP65" s="227"/>
      <c r="GQ65" s="227"/>
      <c r="GR65" s="227"/>
      <c r="GS65" s="227"/>
      <c r="GT65" s="227"/>
      <c r="GU65" s="227"/>
      <c r="GV65" s="227"/>
      <c r="GW65" s="227"/>
      <c r="GX65" s="227"/>
      <c r="GY65" s="227"/>
      <c r="GZ65" s="227"/>
      <c r="HA65" s="227"/>
      <c r="HB65" s="227"/>
      <c r="HC65" s="227"/>
      <c r="HD65" s="227"/>
      <c r="HE65" s="227"/>
      <c r="HF65" s="227"/>
      <c r="HG65" s="227"/>
      <c r="HH65" s="227"/>
      <c r="HI65" s="227"/>
      <c r="HJ65" s="227"/>
      <c r="HK65" s="227"/>
      <c r="HL65" s="227"/>
      <c r="HM65" s="227"/>
      <c r="HN65" s="227"/>
      <c r="HO65" s="227"/>
      <c r="HP65" s="227"/>
      <c r="HQ65" s="227"/>
      <c r="HR65" s="227"/>
      <c r="HS65" s="227"/>
      <c r="HT65" s="227"/>
      <c r="HU65" s="227"/>
      <c r="HV65" s="227"/>
      <c r="HW65" s="227"/>
      <c r="HX65" s="227"/>
      <c r="HY65" s="227"/>
      <c r="HZ65" s="227"/>
      <c r="IA65" s="227"/>
      <c r="IB65" s="227"/>
      <c r="IC65" s="227"/>
      <c r="ID65" s="227"/>
      <c r="IE65" s="227"/>
      <c r="IF65" s="227"/>
      <c r="IG65" s="227"/>
      <c r="IH65" s="227"/>
      <c r="II65" s="227"/>
      <c r="IJ65" s="227"/>
      <c r="IK65" s="227"/>
      <c r="IL65" s="227"/>
      <c r="IM65" s="227"/>
      <c r="IN65" s="227"/>
      <c r="IO65" s="227"/>
      <c r="IP65" s="227"/>
      <c r="IQ65" s="227"/>
      <c r="IR65" s="227"/>
      <c r="IS65" s="227"/>
      <c r="IT65" s="227"/>
      <c r="IU65" s="227"/>
      <c r="IV65" s="227"/>
    </row>
    <row r="66" spans="1:256">
      <c r="A66" s="107"/>
      <c r="D66" s="159"/>
      <c r="E66" s="227"/>
      <c r="F66" s="159"/>
      <c r="G66" s="227"/>
      <c r="H66" s="159"/>
      <c r="I66" s="109"/>
      <c r="J66" s="109"/>
      <c r="K66" s="227"/>
      <c r="L66" s="159"/>
      <c r="M66" s="227"/>
      <c r="N66" s="227"/>
      <c r="O66" s="227"/>
      <c r="P66" s="227"/>
      <c r="Q66" s="227"/>
      <c r="R66" s="227"/>
      <c r="S66" s="227"/>
      <c r="T66" s="227"/>
      <c r="U66" s="227"/>
      <c r="V66" s="227"/>
      <c r="W66" s="227"/>
      <c r="X66" s="109"/>
      <c r="Y66" s="227"/>
      <c r="Z66" s="227"/>
      <c r="AA66" s="227"/>
      <c r="AB66" s="227"/>
      <c r="AC66" s="227"/>
      <c r="AD66" s="227"/>
      <c r="AE66" s="227"/>
      <c r="AF66" s="227"/>
      <c r="AG66" s="227"/>
      <c r="AH66" s="227"/>
      <c r="AI66" s="227"/>
      <c r="AJ66" s="227"/>
      <c r="AK66" s="227"/>
      <c r="AL66" s="227"/>
      <c r="AM66" s="227"/>
      <c r="AN66" s="227"/>
      <c r="AO66" s="227"/>
      <c r="AP66" s="227"/>
      <c r="AQ66" s="227"/>
      <c r="AR66" s="227"/>
      <c r="AS66" s="227"/>
      <c r="AT66" s="227"/>
      <c r="AU66" s="227"/>
      <c r="AV66" s="227"/>
      <c r="AW66" s="227"/>
      <c r="AX66" s="227"/>
      <c r="AY66" s="227"/>
      <c r="AZ66" s="227"/>
      <c r="BA66" s="227"/>
      <c r="BB66" s="227"/>
      <c r="BC66" s="227"/>
      <c r="BD66" s="227"/>
      <c r="BE66" s="227"/>
      <c r="BF66" s="227"/>
      <c r="BG66" s="227"/>
      <c r="BH66" s="227"/>
      <c r="BI66" s="227"/>
      <c r="BJ66" s="227"/>
      <c r="BK66" s="227"/>
      <c r="BL66" s="227"/>
      <c r="BM66" s="227"/>
      <c r="BN66" s="227"/>
      <c r="BO66" s="227"/>
      <c r="BP66" s="227"/>
      <c r="BQ66" s="227"/>
      <c r="BR66" s="227"/>
      <c r="BS66" s="227"/>
      <c r="BT66" s="227"/>
      <c r="BU66" s="227"/>
      <c r="BV66" s="227"/>
      <c r="BW66" s="227"/>
      <c r="BX66" s="227"/>
      <c r="BY66" s="227"/>
      <c r="BZ66" s="227"/>
      <c r="CA66" s="227"/>
      <c r="CB66" s="227"/>
      <c r="CC66" s="109"/>
      <c r="CD66" s="109"/>
      <c r="CE66" s="109"/>
      <c r="CF66" s="109"/>
      <c r="CG66" s="109"/>
      <c r="CH66" s="109"/>
      <c r="CI66" s="109"/>
      <c r="CJ66" s="109"/>
      <c r="CK66" s="109"/>
      <c r="CL66" s="109"/>
      <c r="CM66" s="109"/>
      <c r="CN66" s="109"/>
      <c r="CO66" s="109"/>
      <c r="CP66" s="109"/>
      <c r="CQ66" s="109"/>
      <c r="CR66" s="109"/>
      <c r="CS66" s="109"/>
      <c r="CT66" s="109"/>
      <c r="CU66" s="227"/>
      <c r="CV66" s="227"/>
      <c r="CW66" s="227"/>
      <c r="CX66" s="227"/>
      <c r="CY66" s="227"/>
      <c r="CZ66" s="227"/>
      <c r="DA66" s="227"/>
      <c r="DB66" s="227"/>
      <c r="DC66" s="227"/>
      <c r="DD66" s="227"/>
      <c r="DE66" s="227"/>
      <c r="DF66" s="227"/>
      <c r="DG66" s="227"/>
      <c r="DH66" s="227"/>
      <c r="DI66" s="227"/>
      <c r="DJ66" s="227"/>
      <c r="DK66" s="227"/>
      <c r="DL66" s="227"/>
      <c r="DM66" s="227"/>
      <c r="DN66" s="227"/>
      <c r="DO66" s="227"/>
      <c r="DP66" s="227"/>
      <c r="DQ66" s="227"/>
      <c r="DR66" s="227"/>
      <c r="DS66" s="227"/>
      <c r="DT66" s="227"/>
      <c r="DU66" s="227"/>
      <c r="DV66" s="227"/>
      <c r="DW66" s="227"/>
      <c r="DX66" s="227"/>
      <c r="DY66" s="227"/>
      <c r="DZ66" s="227"/>
      <c r="EA66" s="227"/>
      <c r="EB66" s="227"/>
      <c r="EC66" s="227"/>
      <c r="ED66" s="227"/>
      <c r="EE66" s="227"/>
      <c r="EF66" s="227"/>
      <c r="EG66" s="227"/>
      <c r="EH66" s="227"/>
      <c r="EI66" s="227"/>
      <c r="EJ66" s="227"/>
      <c r="EK66" s="227"/>
      <c r="EL66" s="227"/>
      <c r="EM66" s="227"/>
      <c r="EN66" s="227"/>
      <c r="EO66" s="227"/>
      <c r="EP66" s="227"/>
      <c r="EQ66" s="227"/>
      <c r="ER66" s="227"/>
      <c r="ES66" s="227"/>
      <c r="ET66" s="227"/>
      <c r="EU66" s="227"/>
      <c r="EV66" s="227"/>
      <c r="EW66" s="227"/>
      <c r="EX66" s="227"/>
      <c r="EY66" s="227"/>
      <c r="EZ66" s="227"/>
      <c r="FA66" s="227"/>
      <c r="FB66" s="227"/>
      <c r="FC66" s="227"/>
      <c r="FD66" s="227"/>
      <c r="FE66" s="227"/>
      <c r="FF66" s="227"/>
      <c r="FG66" s="227"/>
      <c r="FH66" s="227"/>
      <c r="FI66" s="227"/>
      <c r="FJ66" s="227"/>
      <c r="FK66" s="227"/>
      <c r="FL66" s="227"/>
      <c r="FM66" s="227"/>
      <c r="FN66" s="227"/>
      <c r="FO66" s="227"/>
      <c r="FP66" s="227"/>
      <c r="FQ66" s="227"/>
      <c r="FR66" s="227"/>
      <c r="FS66" s="227"/>
      <c r="FT66" s="227"/>
      <c r="FU66" s="227"/>
      <c r="FV66" s="227"/>
      <c r="FW66" s="227"/>
      <c r="FX66" s="227"/>
      <c r="FY66" s="227"/>
      <c r="FZ66" s="227"/>
      <c r="GA66" s="227"/>
      <c r="GB66" s="227"/>
      <c r="GC66" s="227"/>
      <c r="GD66" s="227"/>
      <c r="GE66" s="227"/>
      <c r="GF66" s="227"/>
      <c r="GG66" s="227"/>
      <c r="GH66" s="227"/>
      <c r="GI66" s="227"/>
      <c r="GJ66" s="227"/>
      <c r="GK66" s="227"/>
      <c r="GL66" s="227"/>
      <c r="GM66" s="227"/>
      <c r="GN66" s="227"/>
      <c r="GO66" s="227"/>
      <c r="GP66" s="227"/>
      <c r="GQ66" s="227"/>
      <c r="GR66" s="227"/>
      <c r="GS66" s="227"/>
      <c r="GT66" s="227"/>
      <c r="GU66" s="227"/>
      <c r="GV66" s="227"/>
      <c r="GW66" s="227"/>
      <c r="GX66" s="227"/>
      <c r="GY66" s="227"/>
      <c r="GZ66" s="227"/>
      <c r="HA66" s="227"/>
      <c r="HB66" s="227"/>
      <c r="HC66" s="227"/>
      <c r="HD66" s="227"/>
      <c r="HE66" s="227"/>
      <c r="HF66" s="227"/>
      <c r="HG66" s="227"/>
      <c r="HH66" s="227"/>
      <c r="HI66" s="227"/>
      <c r="HJ66" s="227"/>
      <c r="HK66" s="227"/>
      <c r="HL66" s="227"/>
      <c r="HM66" s="227"/>
      <c r="HN66" s="227"/>
      <c r="HO66" s="227"/>
      <c r="HP66" s="227"/>
      <c r="HQ66" s="227"/>
      <c r="HR66" s="227"/>
      <c r="HS66" s="227"/>
      <c r="HT66" s="227"/>
      <c r="HU66" s="227"/>
      <c r="HV66" s="227"/>
      <c r="HW66" s="227"/>
      <c r="HX66" s="227"/>
      <c r="HY66" s="227"/>
      <c r="HZ66" s="227"/>
      <c r="IA66" s="227"/>
      <c r="IB66" s="227"/>
      <c r="IC66" s="227"/>
      <c r="ID66" s="227"/>
      <c r="IE66" s="227"/>
      <c r="IF66" s="227"/>
      <c r="IG66" s="227"/>
      <c r="IH66" s="227"/>
      <c r="II66" s="227"/>
      <c r="IJ66" s="227"/>
      <c r="IK66" s="227"/>
      <c r="IL66" s="227"/>
      <c r="IM66" s="227"/>
      <c r="IN66" s="227"/>
      <c r="IO66" s="227"/>
      <c r="IP66" s="227"/>
      <c r="IQ66" s="227"/>
      <c r="IR66" s="227"/>
      <c r="IS66" s="227"/>
      <c r="IT66" s="227"/>
      <c r="IU66" s="227"/>
      <c r="IV66" s="227"/>
    </row>
    <row r="67" spans="1:256">
      <c r="A67" s="107"/>
      <c r="D67" s="159"/>
      <c r="E67" s="227"/>
      <c r="F67" s="159"/>
      <c r="G67" s="227"/>
      <c r="H67" s="159"/>
      <c r="I67" s="109"/>
      <c r="J67" s="109"/>
      <c r="K67" s="227"/>
      <c r="L67" s="159"/>
      <c r="M67" s="227"/>
      <c r="N67" s="227"/>
      <c r="O67" s="227"/>
      <c r="P67" s="227"/>
      <c r="Q67" s="227"/>
      <c r="R67" s="227"/>
      <c r="S67" s="227"/>
      <c r="T67" s="227"/>
      <c r="U67" s="227"/>
      <c r="V67" s="227"/>
      <c r="W67" s="227"/>
      <c r="X67" s="109"/>
      <c r="Y67" s="227"/>
      <c r="Z67" s="227"/>
      <c r="AA67" s="227"/>
      <c r="AB67" s="227"/>
      <c r="AC67" s="227"/>
      <c r="AD67" s="227"/>
      <c r="AE67" s="227"/>
      <c r="AF67" s="227"/>
      <c r="AG67" s="227"/>
      <c r="AH67" s="227"/>
      <c r="AI67" s="227"/>
      <c r="AJ67" s="227"/>
      <c r="AK67" s="227"/>
      <c r="AL67" s="227"/>
      <c r="AM67" s="227"/>
      <c r="AN67" s="227"/>
      <c r="AO67" s="227"/>
      <c r="AP67" s="227"/>
      <c r="AQ67" s="227"/>
      <c r="AR67" s="227"/>
      <c r="AS67" s="227"/>
      <c r="AT67" s="227"/>
      <c r="AU67" s="227"/>
      <c r="AV67" s="227"/>
      <c r="AW67" s="227"/>
      <c r="AX67" s="227"/>
      <c r="AY67" s="227"/>
      <c r="AZ67" s="227"/>
      <c r="BA67" s="227"/>
      <c r="BB67" s="227"/>
      <c r="BC67" s="227"/>
      <c r="BD67" s="227"/>
      <c r="BE67" s="227"/>
      <c r="BF67" s="227"/>
      <c r="BG67" s="227"/>
      <c r="BH67" s="227"/>
      <c r="BI67" s="227"/>
      <c r="BJ67" s="227"/>
      <c r="BK67" s="227"/>
      <c r="BL67" s="227"/>
      <c r="BM67" s="227"/>
      <c r="BN67" s="227"/>
      <c r="BO67" s="227"/>
      <c r="BP67" s="227"/>
      <c r="BQ67" s="227"/>
      <c r="BR67" s="227"/>
      <c r="BS67" s="227"/>
      <c r="BT67" s="227"/>
      <c r="BU67" s="227"/>
      <c r="BV67" s="227"/>
      <c r="BW67" s="227"/>
      <c r="BX67" s="227"/>
      <c r="BY67" s="227"/>
      <c r="BZ67" s="227"/>
      <c r="CA67" s="227"/>
      <c r="CB67" s="227"/>
      <c r="CC67" s="109"/>
      <c r="CD67" s="109"/>
      <c r="CE67" s="109"/>
      <c r="CF67" s="109"/>
      <c r="CG67" s="109"/>
      <c r="CH67" s="109"/>
      <c r="CI67" s="109"/>
      <c r="CJ67" s="109"/>
      <c r="CK67" s="109"/>
      <c r="CL67" s="109"/>
      <c r="CM67" s="109"/>
      <c r="CN67" s="109"/>
      <c r="CO67" s="109"/>
      <c r="CP67" s="109"/>
      <c r="CQ67" s="109"/>
      <c r="CR67" s="109"/>
      <c r="CS67" s="109"/>
      <c r="CT67" s="109"/>
      <c r="CU67" s="227"/>
      <c r="CV67" s="227"/>
      <c r="CW67" s="227"/>
      <c r="CX67" s="227"/>
      <c r="CY67" s="227"/>
      <c r="CZ67" s="227"/>
      <c r="DA67" s="227"/>
      <c r="DB67" s="227"/>
      <c r="DC67" s="227"/>
      <c r="DD67" s="227"/>
      <c r="DE67" s="227"/>
      <c r="DF67" s="227"/>
      <c r="DG67" s="227"/>
      <c r="DH67" s="227"/>
      <c r="DI67" s="227"/>
      <c r="DJ67" s="227"/>
      <c r="DK67" s="227"/>
      <c r="DL67" s="227"/>
      <c r="DM67" s="227"/>
      <c r="DN67" s="227"/>
      <c r="DO67" s="227"/>
      <c r="DP67" s="227"/>
      <c r="DQ67" s="227"/>
      <c r="DR67" s="227"/>
      <c r="DS67" s="227"/>
      <c r="DT67" s="227"/>
      <c r="DU67" s="227"/>
      <c r="DV67" s="227"/>
      <c r="DW67" s="227"/>
      <c r="DX67" s="227"/>
      <c r="DY67" s="227"/>
      <c r="DZ67" s="227"/>
      <c r="EA67" s="227"/>
      <c r="EB67" s="227"/>
      <c r="EC67" s="227"/>
      <c r="ED67" s="227"/>
      <c r="EE67" s="227"/>
      <c r="EF67" s="227"/>
      <c r="EG67" s="227"/>
      <c r="EH67" s="227"/>
      <c r="EI67" s="227"/>
      <c r="EJ67" s="227"/>
      <c r="EK67" s="227"/>
      <c r="EL67" s="227"/>
      <c r="EM67" s="227"/>
      <c r="EN67" s="227"/>
      <c r="EO67" s="227"/>
      <c r="EP67" s="227"/>
      <c r="EQ67" s="227"/>
      <c r="ER67" s="227"/>
      <c r="ES67" s="227"/>
      <c r="ET67" s="227"/>
      <c r="EU67" s="227"/>
      <c r="EV67" s="227"/>
      <c r="EW67" s="227"/>
      <c r="EX67" s="227"/>
      <c r="EY67" s="227"/>
      <c r="EZ67" s="227"/>
      <c r="FA67" s="227"/>
      <c r="FB67" s="227"/>
      <c r="FC67" s="227"/>
      <c r="FD67" s="227"/>
      <c r="FE67" s="227"/>
      <c r="FF67" s="227"/>
      <c r="FG67" s="227"/>
      <c r="FH67" s="227"/>
      <c r="FI67" s="227"/>
      <c r="FJ67" s="227"/>
      <c r="FK67" s="227"/>
      <c r="FL67" s="227"/>
      <c r="FM67" s="227"/>
      <c r="FN67" s="227"/>
      <c r="FO67" s="227"/>
      <c r="FP67" s="227"/>
      <c r="FQ67" s="227"/>
      <c r="FR67" s="227"/>
      <c r="FS67" s="227"/>
      <c r="FT67" s="227"/>
      <c r="FU67" s="227"/>
      <c r="FV67" s="227"/>
      <c r="FW67" s="227"/>
      <c r="FX67" s="227"/>
      <c r="FY67" s="227"/>
      <c r="FZ67" s="227"/>
      <c r="GA67" s="227"/>
      <c r="GB67" s="227"/>
      <c r="GC67" s="227"/>
      <c r="GD67" s="227"/>
      <c r="GE67" s="227"/>
      <c r="GF67" s="227"/>
      <c r="GG67" s="227"/>
      <c r="GH67" s="227"/>
      <c r="GI67" s="227"/>
      <c r="GJ67" s="227"/>
      <c r="GK67" s="227"/>
      <c r="GL67" s="227"/>
      <c r="GM67" s="227"/>
      <c r="GN67" s="227"/>
      <c r="GO67" s="227"/>
      <c r="GP67" s="227"/>
      <c r="GQ67" s="227"/>
      <c r="GR67" s="227"/>
      <c r="GS67" s="227"/>
      <c r="GT67" s="227"/>
      <c r="GU67" s="227"/>
      <c r="GV67" s="227"/>
      <c r="GW67" s="227"/>
      <c r="GX67" s="227"/>
      <c r="GY67" s="227"/>
      <c r="GZ67" s="227"/>
      <c r="HA67" s="227"/>
      <c r="HB67" s="227"/>
      <c r="HC67" s="227"/>
      <c r="HD67" s="227"/>
      <c r="HE67" s="227"/>
      <c r="HF67" s="227"/>
      <c r="HG67" s="227"/>
      <c r="HH67" s="227"/>
      <c r="HI67" s="227"/>
      <c r="HJ67" s="227"/>
      <c r="HK67" s="227"/>
      <c r="HL67" s="227"/>
      <c r="HM67" s="227"/>
      <c r="HN67" s="227"/>
      <c r="HO67" s="227"/>
      <c r="HP67" s="227"/>
      <c r="HQ67" s="227"/>
      <c r="HR67" s="227"/>
      <c r="HS67" s="227"/>
      <c r="HT67" s="227"/>
      <c r="HU67" s="227"/>
      <c r="HV67" s="227"/>
      <c r="HW67" s="227"/>
      <c r="HX67" s="227"/>
      <c r="HY67" s="227"/>
      <c r="HZ67" s="227"/>
      <c r="IA67" s="227"/>
      <c r="IB67" s="227"/>
      <c r="IC67" s="227"/>
      <c r="ID67" s="227"/>
      <c r="IE67" s="227"/>
      <c r="IF67" s="227"/>
      <c r="IG67" s="227"/>
      <c r="IH67" s="227"/>
      <c r="II67" s="227"/>
      <c r="IJ67" s="227"/>
      <c r="IK67" s="227"/>
      <c r="IL67" s="227"/>
      <c r="IM67" s="227"/>
      <c r="IN67" s="227"/>
      <c r="IO67" s="227"/>
      <c r="IP67" s="227"/>
      <c r="IQ67" s="227"/>
      <c r="IR67" s="227"/>
      <c r="IS67" s="227"/>
      <c r="IT67" s="227"/>
      <c r="IU67" s="227"/>
      <c r="IV67" s="227"/>
    </row>
    <row r="68" spans="1:256">
      <c r="A68" s="107"/>
      <c r="D68" s="159"/>
      <c r="E68" s="227"/>
      <c r="F68" s="159"/>
      <c r="G68" s="227"/>
      <c r="H68" s="159"/>
      <c r="I68" s="109"/>
      <c r="J68" s="109"/>
      <c r="K68" s="227"/>
      <c r="L68" s="159"/>
      <c r="M68" s="227"/>
      <c r="N68" s="227"/>
      <c r="O68" s="227"/>
      <c r="P68" s="227"/>
      <c r="Q68" s="227"/>
      <c r="R68" s="227"/>
      <c r="S68" s="227"/>
      <c r="T68" s="227"/>
      <c r="U68" s="227"/>
      <c r="V68" s="227"/>
      <c r="W68" s="227"/>
      <c r="X68" s="109"/>
      <c r="Y68" s="227"/>
      <c r="Z68" s="227"/>
      <c r="AA68" s="227"/>
      <c r="AB68" s="227"/>
      <c r="AC68" s="227"/>
      <c r="AD68" s="227"/>
      <c r="AE68" s="227"/>
      <c r="AF68" s="227"/>
      <c r="AG68" s="227"/>
      <c r="AH68" s="227"/>
      <c r="AI68" s="227"/>
      <c r="AJ68" s="227"/>
      <c r="AK68" s="227"/>
      <c r="AL68" s="227"/>
      <c r="AM68" s="227"/>
      <c r="AN68" s="227"/>
      <c r="AO68" s="227"/>
      <c r="AP68" s="227"/>
      <c r="AQ68" s="227"/>
      <c r="AR68" s="227"/>
      <c r="AS68" s="227"/>
      <c r="AT68" s="227"/>
      <c r="AU68" s="227"/>
      <c r="AV68" s="227"/>
      <c r="AW68" s="227"/>
      <c r="AX68" s="227"/>
      <c r="AY68" s="227"/>
      <c r="AZ68" s="227"/>
      <c r="BA68" s="227"/>
      <c r="BB68" s="227"/>
      <c r="BC68" s="227"/>
      <c r="BD68" s="227"/>
      <c r="BE68" s="227"/>
      <c r="BF68" s="227"/>
      <c r="BG68" s="227"/>
      <c r="BH68" s="227"/>
      <c r="BI68" s="227"/>
      <c r="BJ68" s="227"/>
      <c r="BK68" s="227"/>
      <c r="BL68" s="227"/>
      <c r="BM68" s="227"/>
      <c r="BN68" s="227"/>
      <c r="BO68" s="227"/>
      <c r="BP68" s="227"/>
      <c r="BQ68" s="227"/>
      <c r="BR68" s="227"/>
      <c r="BS68" s="227"/>
      <c r="BT68" s="227"/>
      <c r="BU68" s="227"/>
      <c r="BV68" s="227"/>
      <c r="BW68" s="227"/>
      <c r="BX68" s="227"/>
      <c r="BY68" s="227"/>
      <c r="BZ68" s="227"/>
      <c r="CA68" s="227"/>
      <c r="CB68" s="227"/>
      <c r="CC68" s="109"/>
      <c r="CD68" s="109"/>
      <c r="CE68" s="109"/>
      <c r="CF68" s="109"/>
      <c r="CG68" s="109"/>
      <c r="CH68" s="109"/>
      <c r="CI68" s="109"/>
      <c r="CJ68" s="109"/>
      <c r="CK68" s="109"/>
      <c r="CL68" s="109"/>
      <c r="CM68" s="109"/>
      <c r="CN68" s="109"/>
      <c r="CO68" s="109"/>
      <c r="CP68" s="109"/>
      <c r="CQ68" s="109"/>
      <c r="CR68" s="109"/>
      <c r="CS68" s="109"/>
      <c r="CT68" s="109"/>
      <c r="CU68" s="227"/>
      <c r="CV68" s="227"/>
      <c r="CW68" s="227"/>
      <c r="CX68" s="227"/>
      <c r="CY68" s="227"/>
      <c r="CZ68" s="227"/>
      <c r="DA68" s="227"/>
      <c r="DB68" s="227"/>
      <c r="DC68" s="227"/>
      <c r="DD68" s="227"/>
      <c r="DE68" s="227"/>
      <c r="DF68" s="227"/>
      <c r="DG68" s="227"/>
      <c r="DH68" s="227"/>
      <c r="DI68" s="227"/>
      <c r="DJ68" s="227"/>
      <c r="DK68" s="227"/>
      <c r="DL68" s="227"/>
      <c r="DM68" s="227"/>
      <c r="DN68" s="227"/>
      <c r="DO68" s="227"/>
      <c r="DP68" s="227"/>
      <c r="DQ68" s="227"/>
      <c r="DR68" s="227"/>
      <c r="DS68" s="227"/>
      <c r="DT68" s="227"/>
      <c r="DU68" s="227"/>
      <c r="DV68" s="227"/>
      <c r="DW68" s="227"/>
      <c r="DX68" s="227"/>
      <c r="DY68" s="227"/>
      <c r="DZ68" s="227"/>
      <c r="EA68" s="227"/>
      <c r="EB68" s="227"/>
      <c r="EC68" s="227"/>
      <c r="ED68" s="227"/>
      <c r="EE68" s="227"/>
      <c r="EF68" s="227"/>
      <c r="EG68" s="227"/>
      <c r="EH68" s="227"/>
      <c r="EI68" s="227"/>
      <c r="EJ68" s="227"/>
      <c r="EK68" s="227"/>
      <c r="EL68" s="227"/>
      <c r="EM68" s="227"/>
      <c r="EN68" s="227"/>
      <c r="EO68" s="227"/>
      <c r="EP68" s="227"/>
      <c r="EQ68" s="227"/>
      <c r="ER68" s="227"/>
      <c r="ES68" s="227"/>
      <c r="ET68" s="227"/>
      <c r="EU68" s="227"/>
      <c r="EV68" s="227"/>
      <c r="EW68" s="227"/>
      <c r="EX68" s="227"/>
      <c r="EY68" s="227"/>
      <c r="EZ68" s="227"/>
      <c r="FA68" s="227"/>
      <c r="FB68" s="227"/>
      <c r="FC68" s="227"/>
      <c r="FD68" s="227"/>
      <c r="FE68" s="227"/>
      <c r="FF68" s="227"/>
      <c r="FG68" s="227"/>
      <c r="FH68" s="227"/>
      <c r="FI68" s="227"/>
      <c r="FJ68" s="227"/>
      <c r="FK68" s="227"/>
      <c r="FL68" s="227"/>
      <c r="FM68" s="227"/>
      <c r="FN68" s="227"/>
      <c r="FO68" s="227"/>
      <c r="FP68" s="227"/>
      <c r="FQ68" s="227"/>
      <c r="FR68" s="227"/>
      <c r="FS68" s="227"/>
      <c r="FT68" s="227"/>
      <c r="FU68" s="227"/>
      <c r="FV68" s="227"/>
      <c r="FW68" s="227"/>
      <c r="FX68" s="227"/>
      <c r="FY68" s="227"/>
      <c r="FZ68" s="227"/>
      <c r="GA68" s="227"/>
      <c r="GB68" s="227"/>
      <c r="GC68" s="227"/>
      <c r="GD68" s="227"/>
      <c r="GE68" s="227"/>
      <c r="GF68" s="227"/>
      <c r="GG68" s="227"/>
      <c r="GH68" s="227"/>
      <c r="GI68" s="227"/>
      <c r="GJ68" s="227"/>
      <c r="GK68" s="227"/>
      <c r="GL68" s="227"/>
      <c r="GM68" s="227"/>
      <c r="GN68" s="227"/>
      <c r="GO68" s="227"/>
      <c r="GP68" s="227"/>
      <c r="GQ68" s="227"/>
      <c r="GR68" s="227"/>
      <c r="GS68" s="227"/>
      <c r="GT68" s="227"/>
      <c r="GU68" s="227"/>
      <c r="GV68" s="227"/>
      <c r="GW68" s="227"/>
      <c r="GX68" s="227"/>
      <c r="GY68" s="227"/>
      <c r="GZ68" s="227"/>
      <c r="HA68" s="227"/>
      <c r="HB68" s="227"/>
      <c r="HC68" s="227"/>
      <c r="HD68" s="227"/>
      <c r="HE68" s="227"/>
      <c r="HF68" s="227"/>
      <c r="HG68" s="227"/>
      <c r="HH68" s="227"/>
      <c r="HI68" s="227"/>
      <c r="HJ68" s="227"/>
      <c r="HK68" s="227"/>
      <c r="HL68" s="227"/>
      <c r="HM68" s="227"/>
      <c r="HN68" s="227"/>
      <c r="HO68" s="227"/>
      <c r="HP68" s="227"/>
      <c r="HQ68" s="227"/>
      <c r="HR68" s="227"/>
      <c r="HS68" s="227"/>
      <c r="HT68" s="227"/>
      <c r="HU68" s="227"/>
      <c r="HV68" s="227"/>
      <c r="HW68" s="227"/>
      <c r="HX68" s="227"/>
      <c r="HY68" s="227"/>
      <c r="HZ68" s="227"/>
      <c r="IA68" s="227"/>
      <c r="IB68" s="227"/>
      <c r="IC68" s="227"/>
      <c r="ID68" s="227"/>
      <c r="IE68" s="227"/>
      <c r="IF68" s="227"/>
      <c r="IG68" s="227"/>
      <c r="IH68" s="227"/>
      <c r="II68" s="227"/>
      <c r="IJ68" s="227"/>
      <c r="IK68" s="227"/>
      <c r="IL68" s="227"/>
      <c r="IM68" s="227"/>
      <c r="IN68" s="227"/>
      <c r="IO68" s="227"/>
      <c r="IP68" s="227"/>
      <c r="IQ68" s="227"/>
      <c r="IR68" s="227"/>
      <c r="IS68" s="227"/>
      <c r="IT68" s="227"/>
      <c r="IU68" s="227"/>
      <c r="IV68" s="227"/>
    </row>
    <row r="69" spans="1:256">
      <c r="A69" s="107"/>
      <c r="D69" s="159"/>
      <c r="E69" s="227"/>
      <c r="F69" s="159"/>
      <c r="G69" s="227"/>
      <c r="H69" s="159"/>
      <c r="I69" s="109"/>
      <c r="J69" s="109"/>
      <c r="K69" s="227"/>
      <c r="L69" s="159"/>
      <c r="M69" s="227"/>
      <c r="N69" s="227"/>
      <c r="O69" s="227"/>
      <c r="P69" s="227"/>
      <c r="Q69" s="227"/>
      <c r="R69" s="227"/>
      <c r="S69" s="227"/>
      <c r="T69" s="227"/>
      <c r="U69" s="227"/>
      <c r="V69" s="227"/>
      <c r="W69" s="227"/>
      <c r="X69" s="109"/>
      <c r="Y69" s="227"/>
      <c r="Z69" s="227"/>
      <c r="AA69" s="227"/>
      <c r="AB69" s="227"/>
      <c r="AC69" s="227"/>
      <c r="AD69" s="227"/>
      <c r="AE69" s="227"/>
      <c r="AF69" s="227"/>
      <c r="AG69" s="227"/>
      <c r="AH69" s="227"/>
      <c r="AI69" s="227"/>
      <c r="AJ69" s="227"/>
      <c r="AK69" s="227"/>
      <c r="AL69" s="227"/>
      <c r="AM69" s="227"/>
      <c r="AN69" s="227"/>
      <c r="AO69" s="227"/>
      <c r="AP69" s="227"/>
      <c r="AQ69" s="227"/>
      <c r="AR69" s="227"/>
      <c r="AS69" s="227"/>
      <c r="AT69" s="227"/>
      <c r="AU69" s="227"/>
      <c r="AV69" s="227"/>
      <c r="AW69" s="227"/>
      <c r="AX69" s="227"/>
      <c r="AY69" s="227"/>
      <c r="AZ69" s="227"/>
      <c r="BA69" s="227"/>
      <c r="BB69" s="227"/>
      <c r="BC69" s="227"/>
      <c r="BD69" s="227"/>
      <c r="BE69" s="227"/>
      <c r="BF69" s="227"/>
      <c r="BG69" s="227"/>
      <c r="BH69" s="227"/>
      <c r="BI69" s="227"/>
      <c r="BJ69" s="227"/>
      <c r="BK69" s="227"/>
      <c r="BL69" s="227"/>
      <c r="BM69" s="227"/>
      <c r="BN69" s="227"/>
      <c r="BO69" s="227"/>
      <c r="BP69" s="227"/>
      <c r="BQ69" s="227"/>
      <c r="BR69" s="227"/>
      <c r="BS69" s="227"/>
      <c r="BT69" s="227"/>
      <c r="BU69" s="227"/>
      <c r="BV69" s="227"/>
      <c r="BW69" s="227"/>
      <c r="BX69" s="227"/>
      <c r="BY69" s="227"/>
      <c r="BZ69" s="227"/>
      <c r="CA69" s="227"/>
      <c r="CB69" s="227"/>
      <c r="CC69" s="109"/>
      <c r="CD69" s="109"/>
      <c r="CE69" s="109"/>
      <c r="CF69" s="109"/>
      <c r="CG69" s="109"/>
      <c r="CH69" s="109"/>
      <c r="CI69" s="109"/>
      <c r="CJ69" s="109"/>
      <c r="CK69" s="109"/>
      <c r="CL69" s="109"/>
      <c r="CM69" s="109"/>
      <c r="CN69" s="109"/>
      <c r="CO69" s="109"/>
      <c r="CP69" s="109"/>
      <c r="CQ69" s="109"/>
      <c r="CR69" s="109"/>
      <c r="CS69" s="109"/>
      <c r="CT69" s="109"/>
      <c r="CU69" s="227"/>
      <c r="CV69" s="227"/>
      <c r="CW69" s="227"/>
      <c r="CX69" s="227"/>
      <c r="CY69" s="227"/>
      <c r="CZ69" s="227"/>
      <c r="DA69" s="227"/>
      <c r="DB69" s="227"/>
      <c r="DC69" s="227"/>
      <c r="DD69" s="227"/>
      <c r="DE69" s="227"/>
      <c r="DF69" s="227"/>
      <c r="DG69" s="227"/>
      <c r="DH69" s="227"/>
      <c r="DI69" s="227"/>
      <c r="DJ69" s="227"/>
      <c r="DK69" s="227"/>
      <c r="DL69" s="227"/>
      <c r="DM69" s="227"/>
      <c r="DN69" s="227"/>
      <c r="DO69" s="227"/>
      <c r="DP69" s="227"/>
      <c r="DQ69" s="227"/>
      <c r="DR69" s="227"/>
      <c r="DS69" s="227"/>
      <c r="DT69" s="227"/>
      <c r="DU69" s="227"/>
      <c r="DV69" s="227"/>
      <c r="DW69" s="227"/>
      <c r="DX69" s="227"/>
      <c r="DY69" s="227"/>
      <c r="DZ69" s="227"/>
      <c r="EA69" s="227"/>
      <c r="EB69" s="227"/>
      <c r="EC69" s="227"/>
      <c r="ED69" s="227"/>
      <c r="EE69" s="227"/>
      <c r="EF69" s="227"/>
      <c r="EG69" s="227"/>
      <c r="EH69" s="227"/>
      <c r="EI69" s="227"/>
      <c r="EJ69" s="227"/>
      <c r="EK69" s="227"/>
      <c r="EL69" s="227"/>
      <c r="EM69" s="227"/>
      <c r="EN69" s="227"/>
      <c r="EO69" s="227"/>
      <c r="EP69" s="227"/>
      <c r="EQ69" s="227"/>
      <c r="ER69" s="227"/>
      <c r="ES69" s="227"/>
      <c r="ET69" s="227"/>
      <c r="EU69" s="227"/>
      <c r="EV69" s="227"/>
      <c r="EW69" s="227"/>
      <c r="EX69" s="227"/>
      <c r="EY69" s="227"/>
      <c r="EZ69" s="227"/>
      <c r="FA69" s="227"/>
      <c r="FB69" s="227"/>
      <c r="FC69" s="227"/>
      <c r="FD69" s="227"/>
      <c r="FE69" s="227"/>
      <c r="FF69" s="227"/>
      <c r="FG69" s="227"/>
      <c r="FH69" s="227"/>
      <c r="FI69" s="227"/>
      <c r="FJ69" s="227"/>
      <c r="FK69" s="227"/>
      <c r="FL69" s="227"/>
      <c r="FM69" s="227"/>
      <c r="FN69" s="227"/>
      <c r="FO69" s="227"/>
      <c r="FP69" s="227"/>
      <c r="FQ69" s="227"/>
      <c r="FR69" s="227"/>
      <c r="FS69" s="227"/>
      <c r="FT69" s="227"/>
      <c r="FU69" s="227"/>
      <c r="FV69" s="227"/>
      <c r="FW69" s="227"/>
      <c r="FX69" s="227"/>
      <c r="FY69" s="227"/>
      <c r="FZ69" s="227"/>
      <c r="GA69" s="227"/>
      <c r="GB69" s="227"/>
      <c r="GC69" s="227"/>
      <c r="GD69" s="227"/>
      <c r="GE69" s="227"/>
      <c r="GF69" s="227"/>
      <c r="GG69" s="227"/>
      <c r="GH69" s="227"/>
      <c r="GI69" s="227"/>
      <c r="GJ69" s="227"/>
      <c r="GK69" s="227"/>
      <c r="GL69" s="227"/>
      <c r="GM69" s="227"/>
      <c r="GN69" s="227"/>
      <c r="GO69" s="227"/>
      <c r="GP69" s="227"/>
      <c r="GQ69" s="227"/>
      <c r="GR69" s="227"/>
      <c r="GS69" s="227"/>
      <c r="GT69" s="227"/>
      <c r="GU69" s="227"/>
      <c r="GV69" s="227"/>
      <c r="GW69" s="227"/>
      <c r="GX69" s="227"/>
      <c r="GY69" s="227"/>
      <c r="GZ69" s="227"/>
      <c r="HA69" s="227"/>
      <c r="HB69" s="227"/>
      <c r="HC69" s="227"/>
      <c r="HD69" s="227"/>
      <c r="HE69" s="227"/>
      <c r="HF69" s="227"/>
      <c r="HG69" s="227"/>
      <c r="HH69" s="227"/>
      <c r="HI69" s="227"/>
      <c r="HJ69" s="227"/>
      <c r="HK69" s="227"/>
      <c r="HL69" s="227"/>
      <c r="HM69" s="227"/>
      <c r="HN69" s="227"/>
      <c r="HO69" s="227"/>
      <c r="HP69" s="227"/>
      <c r="HQ69" s="227"/>
      <c r="HR69" s="227"/>
      <c r="HS69" s="227"/>
      <c r="HT69" s="227"/>
      <c r="HU69" s="227"/>
      <c r="HV69" s="227"/>
      <c r="HW69" s="227"/>
      <c r="HX69" s="227"/>
      <c r="HY69" s="227"/>
      <c r="HZ69" s="227"/>
      <c r="IA69" s="227"/>
      <c r="IB69" s="227"/>
      <c r="IC69" s="227"/>
      <c r="ID69" s="227"/>
      <c r="IE69" s="227"/>
      <c r="IF69" s="227"/>
      <c r="IG69" s="227"/>
      <c r="IH69" s="227"/>
      <c r="II69" s="227"/>
      <c r="IJ69" s="227"/>
      <c r="IK69" s="227"/>
      <c r="IL69" s="227"/>
      <c r="IM69" s="227"/>
      <c r="IN69" s="227"/>
      <c r="IO69" s="227"/>
      <c r="IP69" s="227"/>
      <c r="IQ69" s="227"/>
      <c r="IR69" s="227"/>
      <c r="IS69" s="227"/>
      <c r="IT69" s="227"/>
      <c r="IU69" s="227"/>
      <c r="IV69" s="227"/>
    </row>
    <row r="70" spans="1:256">
      <c r="A70" s="107"/>
      <c r="D70" s="159"/>
      <c r="E70" s="227"/>
      <c r="F70" s="159"/>
      <c r="G70" s="227"/>
      <c r="H70" s="159"/>
      <c r="I70" s="109"/>
      <c r="J70" s="109"/>
      <c r="K70" s="227"/>
      <c r="L70" s="159"/>
      <c r="M70" s="227"/>
      <c r="N70" s="227"/>
      <c r="O70" s="227"/>
      <c r="P70" s="227"/>
      <c r="Q70" s="227"/>
      <c r="R70" s="227"/>
      <c r="S70" s="227"/>
      <c r="T70" s="227"/>
      <c r="U70" s="227"/>
      <c r="V70" s="227"/>
      <c r="W70" s="227"/>
      <c r="X70" s="109"/>
      <c r="Y70" s="227"/>
      <c r="Z70" s="227"/>
      <c r="AA70" s="227"/>
      <c r="AB70" s="227"/>
      <c r="AC70" s="227"/>
      <c r="AD70" s="227"/>
      <c r="AE70" s="227"/>
      <c r="AF70" s="227"/>
      <c r="AG70" s="227"/>
      <c r="AH70" s="227"/>
      <c r="AI70" s="227"/>
      <c r="AJ70" s="227"/>
      <c r="AK70" s="227"/>
      <c r="AL70" s="227"/>
      <c r="AM70" s="227"/>
      <c r="AN70" s="227"/>
      <c r="AO70" s="227"/>
      <c r="AP70" s="227"/>
      <c r="AQ70" s="227"/>
      <c r="AR70" s="227"/>
      <c r="AS70" s="227"/>
      <c r="AT70" s="227"/>
      <c r="AU70" s="227"/>
      <c r="AV70" s="227"/>
      <c r="AW70" s="227"/>
      <c r="AX70" s="227"/>
      <c r="AY70" s="227"/>
      <c r="AZ70" s="227"/>
      <c r="BA70" s="227"/>
      <c r="BB70" s="227"/>
      <c r="BC70" s="227"/>
      <c r="BD70" s="227"/>
      <c r="BE70" s="227"/>
      <c r="BF70" s="227"/>
      <c r="BG70" s="227"/>
      <c r="BH70" s="227"/>
      <c r="BI70" s="227"/>
      <c r="BJ70" s="227"/>
      <c r="BK70" s="227"/>
      <c r="BL70" s="227"/>
      <c r="BM70" s="227"/>
      <c r="BN70" s="227"/>
      <c r="BO70" s="227"/>
      <c r="BP70" s="227"/>
      <c r="BQ70" s="227"/>
      <c r="BR70" s="227"/>
      <c r="BS70" s="227"/>
      <c r="BT70" s="227"/>
      <c r="BU70" s="227"/>
      <c r="BV70" s="227"/>
      <c r="BW70" s="227"/>
      <c r="BX70" s="227"/>
      <c r="BY70" s="227"/>
      <c r="BZ70" s="227"/>
      <c r="CA70" s="227"/>
      <c r="CB70" s="227"/>
      <c r="CC70" s="109"/>
      <c r="CD70" s="109"/>
      <c r="CE70" s="109"/>
      <c r="CF70" s="109"/>
      <c r="CG70" s="109"/>
      <c r="CH70" s="109"/>
      <c r="CI70" s="109"/>
      <c r="CJ70" s="109"/>
      <c r="CK70" s="109"/>
      <c r="CL70" s="109"/>
      <c r="CM70" s="109"/>
      <c r="CN70" s="109"/>
      <c r="CO70" s="109"/>
      <c r="CP70" s="109"/>
      <c r="CQ70" s="109"/>
      <c r="CR70" s="109"/>
      <c r="CS70" s="109"/>
      <c r="CT70" s="109"/>
      <c r="CU70" s="227"/>
      <c r="CV70" s="227"/>
      <c r="CW70" s="227"/>
      <c r="CX70" s="227"/>
      <c r="CY70" s="227"/>
      <c r="CZ70" s="227"/>
      <c r="DA70" s="227"/>
      <c r="DB70" s="227"/>
      <c r="DC70" s="227"/>
      <c r="DD70" s="227"/>
      <c r="DE70" s="227"/>
      <c r="DF70" s="227"/>
      <c r="DG70" s="227"/>
      <c r="DH70" s="227"/>
      <c r="DI70" s="227"/>
      <c r="DJ70" s="227"/>
      <c r="DK70" s="227"/>
      <c r="DL70" s="227"/>
      <c r="DM70" s="227"/>
      <c r="DN70" s="227"/>
      <c r="DO70" s="227"/>
      <c r="DP70" s="227"/>
      <c r="DQ70" s="227"/>
      <c r="DR70" s="227"/>
      <c r="DS70" s="227"/>
      <c r="DT70" s="227"/>
      <c r="DU70" s="227"/>
      <c r="DV70" s="227"/>
      <c r="DW70" s="227"/>
      <c r="DX70" s="227"/>
      <c r="DY70" s="227"/>
      <c r="DZ70" s="227"/>
      <c r="EA70" s="227"/>
      <c r="EB70" s="227"/>
      <c r="EC70" s="227"/>
      <c r="ED70" s="227"/>
      <c r="EE70" s="227"/>
      <c r="EF70" s="227"/>
      <c r="EG70" s="227"/>
      <c r="EH70" s="227"/>
      <c r="EI70" s="227"/>
      <c r="EJ70" s="227"/>
      <c r="EK70" s="227"/>
      <c r="EL70" s="227"/>
      <c r="EM70" s="227"/>
      <c r="EN70" s="227"/>
      <c r="EO70" s="227"/>
      <c r="EP70" s="227"/>
      <c r="EQ70" s="227"/>
      <c r="ER70" s="227"/>
      <c r="ES70" s="227"/>
      <c r="ET70" s="227"/>
      <c r="EU70" s="227"/>
      <c r="EV70" s="227"/>
      <c r="EW70" s="227"/>
      <c r="EX70" s="227"/>
      <c r="EY70" s="227"/>
      <c r="EZ70" s="227"/>
      <c r="FA70" s="227"/>
      <c r="FB70" s="227"/>
      <c r="FC70" s="227"/>
      <c r="FD70" s="227"/>
      <c r="FE70" s="227"/>
      <c r="FF70" s="227"/>
      <c r="FG70" s="227"/>
      <c r="FH70" s="227"/>
      <c r="FI70" s="227"/>
      <c r="FJ70" s="227"/>
      <c r="FK70" s="227"/>
      <c r="FL70" s="227"/>
      <c r="FM70" s="227"/>
      <c r="FN70" s="227"/>
      <c r="FO70" s="227"/>
      <c r="FP70" s="227"/>
      <c r="FQ70" s="227"/>
      <c r="FR70" s="227"/>
      <c r="FS70" s="227"/>
      <c r="FT70" s="227"/>
      <c r="FU70" s="227"/>
      <c r="FV70" s="227"/>
      <c r="FW70" s="227"/>
      <c r="FX70" s="227"/>
      <c r="FY70" s="227"/>
      <c r="FZ70" s="227"/>
      <c r="GA70" s="227"/>
      <c r="GB70" s="227"/>
      <c r="GC70" s="227"/>
      <c r="GD70" s="227"/>
      <c r="GE70" s="227"/>
      <c r="GF70" s="227"/>
      <c r="GG70" s="227"/>
      <c r="GH70" s="227"/>
      <c r="GI70" s="227"/>
      <c r="GJ70" s="227"/>
      <c r="GK70" s="227"/>
      <c r="GL70" s="227"/>
      <c r="GM70" s="227"/>
      <c r="GN70" s="227"/>
      <c r="GO70" s="227"/>
      <c r="GP70" s="227"/>
      <c r="GQ70" s="227"/>
      <c r="GR70" s="227"/>
      <c r="GS70" s="227"/>
      <c r="GT70" s="227"/>
      <c r="GU70" s="227"/>
      <c r="GV70" s="227"/>
      <c r="GW70" s="227"/>
      <c r="GX70" s="227"/>
      <c r="GY70" s="227"/>
      <c r="GZ70" s="227"/>
      <c r="HA70" s="227"/>
      <c r="HB70" s="227"/>
      <c r="HC70" s="227"/>
      <c r="HD70" s="227"/>
      <c r="HE70" s="227"/>
      <c r="HF70" s="227"/>
      <c r="HG70" s="227"/>
      <c r="HH70" s="227"/>
      <c r="HI70" s="227"/>
      <c r="HJ70" s="227"/>
      <c r="HK70" s="227"/>
      <c r="HL70" s="227"/>
      <c r="HM70" s="227"/>
      <c r="HN70" s="227"/>
      <c r="HO70" s="227"/>
      <c r="HP70" s="227"/>
      <c r="HQ70" s="227"/>
      <c r="HR70" s="227"/>
      <c r="HS70" s="227"/>
      <c r="HT70" s="227"/>
      <c r="HU70" s="227"/>
      <c r="HV70" s="227"/>
      <c r="HW70" s="227"/>
      <c r="HX70" s="227"/>
      <c r="HY70" s="227"/>
      <c r="HZ70" s="227"/>
      <c r="IA70" s="227"/>
      <c r="IB70" s="227"/>
      <c r="IC70" s="227"/>
      <c r="ID70" s="227"/>
      <c r="IE70" s="227"/>
      <c r="IF70" s="227"/>
      <c r="IG70" s="227"/>
      <c r="IH70" s="227"/>
      <c r="II70" s="227"/>
      <c r="IJ70" s="227"/>
      <c r="IK70" s="227"/>
      <c r="IL70" s="227"/>
      <c r="IM70" s="227"/>
      <c r="IN70" s="227"/>
      <c r="IO70" s="227"/>
      <c r="IP70" s="227"/>
      <c r="IQ70" s="227"/>
      <c r="IR70" s="227"/>
      <c r="IS70" s="227"/>
      <c r="IT70" s="227"/>
      <c r="IU70" s="227"/>
      <c r="IV70" s="227"/>
    </row>
    <row r="71" spans="1:256">
      <c r="A71" s="107"/>
      <c r="D71" s="159"/>
      <c r="E71" s="227"/>
      <c r="F71" s="159"/>
      <c r="G71" s="227"/>
      <c r="H71" s="159"/>
      <c r="I71" s="109"/>
      <c r="J71" s="109"/>
      <c r="K71" s="227"/>
      <c r="L71" s="159"/>
      <c r="M71" s="227"/>
      <c r="N71" s="227"/>
      <c r="O71" s="227"/>
      <c r="P71" s="227"/>
      <c r="Q71" s="227"/>
      <c r="R71" s="227"/>
      <c r="S71" s="227"/>
      <c r="T71" s="227"/>
      <c r="U71" s="227"/>
      <c r="V71" s="227"/>
      <c r="W71" s="227"/>
      <c r="X71" s="109"/>
      <c r="Y71" s="227"/>
      <c r="Z71" s="227"/>
      <c r="AA71" s="227"/>
      <c r="AB71" s="227"/>
      <c r="AC71" s="227"/>
      <c r="AD71" s="227"/>
      <c r="AE71" s="227"/>
      <c r="AF71" s="227"/>
      <c r="AG71" s="227"/>
      <c r="AH71" s="227"/>
      <c r="AI71" s="227"/>
      <c r="AJ71" s="227"/>
      <c r="AK71" s="227"/>
      <c r="AL71" s="227"/>
      <c r="AM71" s="227"/>
      <c r="AN71" s="227"/>
      <c r="AO71" s="227"/>
      <c r="AP71" s="227"/>
      <c r="AQ71" s="227"/>
      <c r="AR71" s="227"/>
      <c r="AS71" s="227"/>
      <c r="AT71" s="227"/>
      <c r="AU71" s="227"/>
      <c r="AV71" s="227"/>
      <c r="AW71" s="227"/>
      <c r="AX71" s="227"/>
      <c r="AY71" s="227"/>
      <c r="AZ71" s="227"/>
      <c r="BA71" s="227"/>
      <c r="BB71" s="227"/>
      <c r="BC71" s="227"/>
      <c r="BD71" s="227"/>
      <c r="BE71" s="227"/>
      <c r="BF71" s="227"/>
      <c r="BG71" s="227"/>
      <c r="BH71" s="227"/>
      <c r="BI71" s="227"/>
      <c r="BJ71" s="227"/>
      <c r="BK71" s="227"/>
      <c r="BL71" s="227"/>
      <c r="BM71" s="227"/>
      <c r="BN71" s="227"/>
      <c r="BO71" s="227"/>
      <c r="BP71" s="227"/>
      <c r="BQ71" s="227"/>
      <c r="BR71" s="227"/>
      <c r="BS71" s="227"/>
      <c r="BT71" s="227"/>
      <c r="BU71" s="227"/>
      <c r="BV71" s="227"/>
      <c r="BW71" s="227"/>
      <c r="BX71" s="227"/>
      <c r="BY71" s="227"/>
      <c r="BZ71" s="227"/>
      <c r="CA71" s="227"/>
      <c r="CB71" s="227"/>
      <c r="CC71" s="109"/>
      <c r="CD71" s="109"/>
      <c r="CE71" s="109"/>
      <c r="CF71" s="109"/>
      <c r="CG71" s="109"/>
      <c r="CH71" s="109"/>
      <c r="CI71" s="109"/>
      <c r="CJ71" s="109"/>
      <c r="CK71" s="109"/>
      <c r="CL71" s="109"/>
      <c r="CM71" s="109"/>
      <c r="CN71" s="109"/>
      <c r="CO71" s="109"/>
      <c r="CP71" s="109"/>
      <c r="CQ71" s="109"/>
      <c r="CR71" s="109"/>
      <c r="CS71" s="109"/>
      <c r="CT71" s="109"/>
      <c r="CU71" s="227"/>
      <c r="CV71" s="227"/>
      <c r="CW71" s="227"/>
      <c r="CX71" s="227"/>
      <c r="CY71" s="227"/>
      <c r="CZ71" s="227"/>
      <c r="DA71" s="227"/>
      <c r="DB71" s="227"/>
      <c r="DC71" s="227"/>
      <c r="DD71" s="227"/>
      <c r="DE71" s="227"/>
      <c r="DF71" s="227"/>
      <c r="DG71" s="227"/>
      <c r="DH71" s="227"/>
      <c r="DI71" s="227"/>
      <c r="DJ71" s="227"/>
      <c r="DK71" s="227"/>
      <c r="DL71" s="227"/>
      <c r="DM71" s="227"/>
      <c r="DN71" s="227"/>
      <c r="DO71" s="227"/>
      <c r="DP71" s="227"/>
      <c r="DQ71" s="227"/>
      <c r="DR71" s="227"/>
      <c r="DS71" s="227"/>
      <c r="DT71" s="227"/>
      <c r="DU71" s="227"/>
      <c r="DV71" s="227"/>
      <c r="DW71" s="227"/>
      <c r="DX71" s="227"/>
      <c r="DY71" s="227"/>
      <c r="DZ71" s="227"/>
      <c r="EA71" s="227"/>
      <c r="EB71" s="227"/>
      <c r="EC71" s="227"/>
      <c r="ED71" s="227"/>
      <c r="EE71" s="227"/>
      <c r="EF71" s="227"/>
      <c r="EG71" s="227"/>
      <c r="EH71" s="227"/>
      <c r="EI71" s="227"/>
      <c r="EJ71" s="227"/>
      <c r="EK71" s="227"/>
      <c r="EL71" s="227"/>
      <c r="EM71" s="227"/>
      <c r="EN71" s="227"/>
      <c r="EO71" s="227"/>
      <c r="EP71" s="227"/>
      <c r="EQ71" s="227"/>
      <c r="ER71" s="227"/>
      <c r="ES71" s="227"/>
      <c r="ET71" s="227"/>
      <c r="EU71" s="227"/>
      <c r="EV71" s="227"/>
      <c r="EW71" s="227"/>
      <c r="EX71" s="227"/>
      <c r="EY71" s="227"/>
      <c r="EZ71" s="227"/>
      <c r="FA71" s="227"/>
      <c r="FB71" s="227"/>
      <c r="FC71" s="227"/>
      <c r="FD71" s="227"/>
      <c r="FE71" s="227"/>
      <c r="FF71" s="227"/>
      <c r="FG71" s="227"/>
      <c r="FH71" s="227"/>
      <c r="FI71" s="227"/>
      <c r="FJ71" s="227"/>
      <c r="FK71" s="227"/>
      <c r="FL71" s="227"/>
      <c r="FM71" s="227"/>
      <c r="FN71" s="227"/>
      <c r="FO71" s="227"/>
      <c r="FP71" s="227"/>
      <c r="FQ71" s="227"/>
      <c r="FR71" s="227"/>
      <c r="FS71" s="227"/>
      <c r="FT71" s="227"/>
      <c r="FU71" s="227"/>
      <c r="FV71" s="227"/>
      <c r="FW71" s="227"/>
      <c r="FX71" s="227"/>
      <c r="FY71" s="227"/>
      <c r="FZ71" s="227"/>
      <c r="GA71" s="227"/>
      <c r="GB71" s="227"/>
      <c r="GC71" s="227"/>
      <c r="GD71" s="227"/>
      <c r="GE71" s="227"/>
      <c r="GF71" s="227"/>
      <c r="GG71" s="227"/>
      <c r="GH71" s="227"/>
      <c r="GI71" s="227"/>
      <c r="GJ71" s="227"/>
      <c r="GK71" s="227"/>
      <c r="GL71" s="227"/>
      <c r="GM71" s="227"/>
      <c r="GN71" s="227"/>
      <c r="GO71" s="227"/>
      <c r="GP71" s="227"/>
      <c r="GQ71" s="227"/>
      <c r="GR71" s="227"/>
      <c r="GS71" s="227"/>
      <c r="GT71" s="227"/>
      <c r="GU71" s="227"/>
      <c r="GV71" s="227"/>
      <c r="GW71" s="227"/>
      <c r="GX71" s="227"/>
      <c r="GY71" s="227"/>
      <c r="GZ71" s="227"/>
      <c r="HA71" s="227"/>
      <c r="HB71" s="227"/>
      <c r="HC71" s="227"/>
      <c r="HD71" s="227"/>
      <c r="HE71" s="227"/>
      <c r="HF71" s="227"/>
      <c r="HG71" s="227"/>
      <c r="HH71" s="227"/>
      <c r="HI71" s="227"/>
      <c r="HJ71" s="227"/>
      <c r="HK71" s="227"/>
      <c r="HL71" s="227"/>
      <c r="HM71" s="227"/>
      <c r="HN71" s="227"/>
      <c r="HO71" s="227"/>
      <c r="HP71" s="227"/>
      <c r="HQ71" s="227"/>
      <c r="HR71" s="227"/>
      <c r="HS71" s="227"/>
      <c r="HT71" s="227"/>
      <c r="HU71" s="227"/>
      <c r="HV71" s="227"/>
      <c r="HW71" s="227"/>
      <c r="HX71" s="227"/>
      <c r="HY71" s="227"/>
      <c r="HZ71" s="227"/>
      <c r="IA71" s="227"/>
      <c r="IB71" s="227"/>
      <c r="IC71" s="227"/>
      <c r="ID71" s="227"/>
      <c r="IE71" s="227"/>
      <c r="IF71" s="227"/>
      <c r="IG71" s="227"/>
      <c r="IH71" s="227"/>
      <c r="II71" s="227"/>
      <c r="IJ71" s="227"/>
      <c r="IK71" s="227"/>
      <c r="IL71" s="227"/>
      <c r="IM71" s="227"/>
      <c r="IN71" s="227"/>
      <c r="IO71" s="227"/>
      <c r="IP71" s="227"/>
      <c r="IQ71" s="227"/>
      <c r="IR71" s="227"/>
      <c r="IS71" s="227"/>
      <c r="IT71" s="227"/>
      <c r="IU71" s="227"/>
      <c r="IV71" s="227"/>
    </row>
    <row r="72" spans="1:256">
      <c r="A72" s="107"/>
      <c r="D72" s="159"/>
      <c r="E72" s="227"/>
      <c r="F72" s="159"/>
      <c r="G72" s="227"/>
      <c r="H72" s="159"/>
      <c r="I72" s="109"/>
      <c r="J72" s="109"/>
      <c r="K72" s="227"/>
      <c r="L72" s="159"/>
      <c r="M72" s="227"/>
      <c r="N72" s="227"/>
      <c r="O72" s="227"/>
      <c r="P72" s="227"/>
      <c r="Q72" s="227"/>
      <c r="R72" s="227"/>
      <c r="S72" s="227"/>
      <c r="T72" s="227"/>
      <c r="U72" s="227"/>
      <c r="V72" s="227"/>
      <c r="W72" s="227"/>
      <c r="X72" s="109"/>
      <c r="Y72" s="227"/>
      <c r="Z72" s="227"/>
      <c r="AA72" s="227"/>
      <c r="AB72" s="227"/>
      <c r="AC72" s="227"/>
      <c r="AD72" s="227"/>
      <c r="AE72" s="227"/>
      <c r="AF72" s="227"/>
      <c r="AG72" s="227"/>
      <c r="AH72" s="227"/>
      <c r="AI72" s="227"/>
      <c r="AJ72" s="227"/>
      <c r="AK72" s="227"/>
      <c r="AL72" s="227"/>
      <c r="AM72" s="227"/>
      <c r="AN72" s="227"/>
      <c r="AO72" s="227"/>
      <c r="AP72" s="227"/>
      <c r="AQ72" s="227"/>
      <c r="AR72" s="227"/>
      <c r="AS72" s="227"/>
      <c r="AT72" s="227"/>
      <c r="AU72" s="227"/>
      <c r="AV72" s="227"/>
      <c r="AW72" s="227"/>
      <c r="AX72" s="227"/>
      <c r="AY72" s="227"/>
      <c r="AZ72" s="227"/>
      <c r="BA72" s="227"/>
      <c r="BB72" s="227"/>
      <c r="BC72" s="227"/>
      <c r="BD72" s="227"/>
      <c r="BE72" s="227"/>
      <c r="BF72" s="227"/>
      <c r="BG72" s="227"/>
      <c r="BH72" s="227"/>
      <c r="BI72" s="227"/>
      <c r="BJ72" s="227"/>
      <c r="BK72" s="227"/>
      <c r="BL72" s="227"/>
      <c r="BM72" s="227"/>
      <c r="BN72" s="227"/>
      <c r="BO72" s="227"/>
      <c r="BP72" s="227"/>
      <c r="BQ72" s="227"/>
      <c r="BR72" s="227"/>
      <c r="BS72" s="227"/>
      <c r="BT72" s="227"/>
      <c r="BU72" s="227"/>
      <c r="BV72" s="227"/>
      <c r="BW72" s="227"/>
      <c r="BX72" s="227"/>
      <c r="BY72" s="227"/>
      <c r="BZ72" s="227"/>
      <c r="CA72" s="227"/>
      <c r="CB72" s="227"/>
      <c r="CC72" s="109"/>
      <c r="CD72" s="109"/>
      <c r="CE72" s="109"/>
      <c r="CF72" s="109"/>
      <c r="CG72" s="109"/>
      <c r="CH72" s="109"/>
      <c r="CI72" s="109"/>
      <c r="CJ72" s="109"/>
      <c r="CK72" s="109"/>
      <c r="CL72" s="109"/>
      <c r="CM72" s="109"/>
      <c r="CN72" s="109"/>
      <c r="CO72" s="109"/>
      <c r="CP72" s="109"/>
      <c r="CQ72" s="109"/>
      <c r="CR72" s="109"/>
      <c r="CS72" s="109"/>
      <c r="CT72" s="109"/>
      <c r="CU72" s="227"/>
      <c r="CV72" s="227"/>
      <c r="CW72" s="227"/>
      <c r="CX72" s="227"/>
      <c r="CY72" s="227"/>
      <c r="CZ72" s="227"/>
      <c r="DA72" s="227"/>
      <c r="DB72" s="227"/>
      <c r="DC72" s="227"/>
      <c r="DD72" s="227"/>
      <c r="DE72" s="227"/>
      <c r="DF72" s="227"/>
      <c r="DG72" s="227"/>
      <c r="DH72" s="227"/>
      <c r="DI72" s="227"/>
      <c r="DJ72" s="227"/>
      <c r="DK72" s="227"/>
      <c r="DL72" s="227"/>
      <c r="DM72" s="227"/>
      <c r="DN72" s="227"/>
      <c r="DO72" s="227"/>
      <c r="DP72" s="227"/>
      <c r="DQ72" s="227"/>
      <c r="DR72" s="227"/>
      <c r="DS72" s="227"/>
      <c r="DT72" s="227"/>
      <c r="DU72" s="227"/>
      <c r="DV72" s="227"/>
      <c r="DW72" s="227"/>
      <c r="DX72" s="227"/>
      <c r="DY72" s="227"/>
      <c r="DZ72" s="227"/>
      <c r="EA72" s="227"/>
      <c r="EB72" s="227"/>
      <c r="EC72" s="227"/>
      <c r="ED72" s="227"/>
      <c r="EE72" s="227"/>
      <c r="EF72" s="227"/>
      <c r="EG72" s="227"/>
      <c r="EH72" s="227"/>
      <c r="EI72" s="227"/>
      <c r="EJ72" s="227"/>
      <c r="EK72" s="227"/>
      <c r="EL72" s="227"/>
      <c r="EM72" s="227"/>
      <c r="EN72" s="227"/>
      <c r="EO72" s="227"/>
      <c r="EP72" s="227"/>
      <c r="EQ72" s="227"/>
      <c r="ER72" s="227"/>
      <c r="ES72" s="227"/>
      <c r="ET72" s="227"/>
      <c r="EU72" s="227"/>
      <c r="EV72" s="227"/>
      <c r="EW72" s="227"/>
      <c r="EX72" s="227"/>
      <c r="EY72" s="227"/>
      <c r="EZ72" s="227"/>
      <c r="FA72" s="227"/>
      <c r="FB72" s="227"/>
      <c r="FC72" s="227"/>
      <c r="FD72" s="227"/>
      <c r="FE72" s="227"/>
      <c r="FF72" s="227"/>
      <c r="FG72" s="227"/>
      <c r="FH72" s="227"/>
      <c r="FI72" s="227"/>
      <c r="FJ72" s="227"/>
      <c r="FK72" s="227"/>
      <c r="FL72" s="227"/>
      <c r="FM72" s="227"/>
      <c r="FN72" s="227"/>
      <c r="FO72" s="227"/>
      <c r="FP72" s="227"/>
      <c r="FQ72" s="227"/>
      <c r="FR72" s="227"/>
      <c r="FS72" s="227"/>
      <c r="FT72" s="227"/>
      <c r="FU72" s="227"/>
      <c r="FV72" s="227"/>
      <c r="FW72" s="227"/>
      <c r="FX72" s="227"/>
      <c r="FY72" s="227"/>
      <c r="FZ72" s="227"/>
      <c r="GA72" s="227"/>
      <c r="GB72" s="227"/>
      <c r="GC72" s="227"/>
      <c r="GD72" s="227"/>
      <c r="GE72" s="227"/>
      <c r="GF72" s="227"/>
      <c r="GG72" s="227"/>
      <c r="GH72" s="227"/>
      <c r="GI72" s="227"/>
      <c r="GJ72" s="227"/>
      <c r="GK72" s="227"/>
      <c r="GL72" s="227"/>
      <c r="GM72" s="227"/>
      <c r="GN72" s="227"/>
      <c r="GO72" s="227"/>
      <c r="GP72" s="227"/>
      <c r="GQ72" s="227"/>
      <c r="GR72" s="227"/>
      <c r="GS72" s="227"/>
      <c r="GT72" s="227"/>
      <c r="GU72" s="227"/>
      <c r="GV72" s="227"/>
      <c r="GW72" s="227"/>
      <c r="GX72" s="227"/>
      <c r="GY72" s="227"/>
      <c r="GZ72" s="227"/>
      <c r="HA72" s="227"/>
      <c r="HB72" s="227"/>
      <c r="HC72" s="227"/>
      <c r="HD72" s="227"/>
      <c r="HE72" s="227"/>
      <c r="HF72" s="227"/>
      <c r="HG72" s="227"/>
      <c r="HH72" s="227"/>
      <c r="HI72" s="227"/>
      <c r="HJ72" s="227"/>
      <c r="HK72" s="227"/>
      <c r="HL72" s="227"/>
      <c r="HM72" s="227"/>
      <c r="HN72" s="227"/>
      <c r="HO72" s="227"/>
      <c r="HP72" s="227"/>
      <c r="HQ72" s="227"/>
      <c r="HR72" s="227"/>
      <c r="HS72" s="227"/>
      <c r="HT72" s="227"/>
      <c r="HU72" s="227"/>
      <c r="HV72" s="227"/>
      <c r="HW72" s="227"/>
      <c r="HX72" s="227"/>
      <c r="HY72" s="227"/>
      <c r="HZ72" s="227"/>
      <c r="IA72" s="227"/>
      <c r="IB72" s="227"/>
      <c r="IC72" s="227"/>
      <c r="ID72" s="227"/>
      <c r="IE72" s="227"/>
      <c r="IF72" s="227"/>
      <c r="IG72" s="227"/>
      <c r="IH72" s="227"/>
      <c r="II72" s="227"/>
      <c r="IJ72" s="227"/>
      <c r="IK72" s="227"/>
      <c r="IL72" s="227"/>
      <c r="IM72" s="227"/>
      <c r="IN72" s="227"/>
      <c r="IO72" s="227"/>
      <c r="IP72" s="227"/>
      <c r="IQ72" s="227"/>
      <c r="IR72" s="227"/>
      <c r="IS72" s="227"/>
      <c r="IT72" s="227"/>
      <c r="IU72" s="227"/>
      <c r="IV72" s="227"/>
    </row>
    <row r="73" spans="1:256">
      <c r="A73" s="107"/>
      <c r="D73" s="159"/>
      <c r="E73" s="227"/>
      <c r="F73" s="159"/>
      <c r="G73" s="227"/>
      <c r="H73" s="159"/>
      <c r="I73" s="109"/>
      <c r="J73" s="109"/>
      <c r="K73" s="227"/>
      <c r="L73" s="159"/>
      <c r="M73" s="227"/>
      <c r="N73" s="227"/>
      <c r="O73" s="227"/>
      <c r="P73" s="227"/>
      <c r="Q73" s="227"/>
      <c r="R73" s="227"/>
      <c r="S73" s="227"/>
      <c r="T73" s="227"/>
      <c r="U73" s="227"/>
      <c r="V73" s="227"/>
      <c r="W73" s="227"/>
      <c r="X73" s="109"/>
      <c r="Y73" s="227"/>
      <c r="Z73" s="227"/>
      <c r="AA73" s="227"/>
      <c r="AB73" s="227"/>
      <c r="AC73" s="227"/>
      <c r="AD73" s="227"/>
      <c r="AE73" s="227"/>
      <c r="AF73" s="227"/>
      <c r="AG73" s="227"/>
      <c r="AH73" s="227"/>
      <c r="AI73" s="227"/>
      <c r="AJ73" s="227"/>
      <c r="AK73" s="227"/>
      <c r="AL73" s="227"/>
      <c r="AM73" s="227"/>
      <c r="AN73" s="227"/>
      <c r="AO73" s="227"/>
      <c r="AP73" s="227"/>
      <c r="AQ73" s="227"/>
      <c r="AR73" s="227"/>
      <c r="AS73" s="227"/>
      <c r="AT73" s="227"/>
      <c r="AU73" s="227"/>
      <c r="AV73" s="227"/>
      <c r="AW73" s="227"/>
      <c r="AX73" s="227"/>
      <c r="AY73" s="227"/>
      <c r="AZ73" s="227"/>
      <c r="BA73" s="227"/>
      <c r="BB73" s="227"/>
      <c r="BC73" s="227"/>
      <c r="BD73" s="227"/>
      <c r="BE73" s="227"/>
      <c r="BF73" s="227"/>
      <c r="BG73" s="227"/>
      <c r="BH73" s="227"/>
      <c r="BI73" s="227"/>
      <c r="BJ73" s="227"/>
      <c r="BK73" s="227"/>
      <c r="BL73" s="227"/>
      <c r="BM73" s="227"/>
      <c r="BN73" s="227"/>
      <c r="BO73" s="227"/>
      <c r="BP73" s="227"/>
      <c r="BQ73" s="227"/>
      <c r="BR73" s="227"/>
      <c r="BS73" s="227"/>
      <c r="BT73" s="227"/>
      <c r="BU73" s="227"/>
      <c r="BV73" s="227"/>
      <c r="BW73" s="227"/>
      <c r="BX73" s="227"/>
      <c r="BY73" s="227"/>
      <c r="BZ73" s="227"/>
      <c r="CA73" s="227"/>
      <c r="CB73" s="227"/>
      <c r="CC73" s="109"/>
      <c r="CD73" s="109"/>
      <c r="CE73" s="109"/>
      <c r="CF73" s="109"/>
      <c r="CG73" s="109"/>
      <c r="CH73" s="109"/>
      <c r="CI73" s="109"/>
      <c r="CJ73" s="109"/>
      <c r="CK73" s="109"/>
      <c r="CL73" s="109"/>
      <c r="CM73" s="109"/>
      <c r="CN73" s="109"/>
      <c r="CO73" s="109"/>
      <c r="CP73" s="109"/>
      <c r="CQ73" s="109"/>
      <c r="CR73" s="109"/>
      <c r="CS73" s="109"/>
      <c r="CT73" s="109"/>
      <c r="CU73" s="227"/>
      <c r="CV73" s="227"/>
      <c r="CW73" s="227"/>
      <c r="CX73" s="227"/>
      <c r="CY73" s="227"/>
      <c r="CZ73" s="227"/>
      <c r="DA73" s="227"/>
      <c r="DB73" s="227"/>
      <c r="DC73" s="227"/>
      <c r="DD73" s="227"/>
      <c r="DE73" s="227"/>
      <c r="DF73" s="227"/>
      <c r="DG73" s="227"/>
      <c r="DH73" s="227"/>
      <c r="DI73" s="227"/>
      <c r="DJ73" s="227"/>
      <c r="DK73" s="227"/>
      <c r="DL73" s="227"/>
      <c r="DM73" s="227"/>
      <c r="DN73" s="227"/>
      <c r="DO73" s="227"/>
      <c r="DP73" s="227"/>
      <c r="DQ73" s="227"/>
      <c r="DR73" s="227"/>
      <c r="DS73" s="227"/>
      <c r="DT73" s="227"/>
      <c r="DU73" s="227"/>
      <c r="DV73" s="227"/>
      <c r="DW73" s="227"/>
      <c r="DX73" s="227"/>
      <c r="DY73" s="227"/>
      <c r="DZ73" s="227"/>
      <c r="EA73" s="227"/>
      <c r="EB73" s="227"/>
      <c r="EC73" s="227"/>
      <c r="ED73" s="227"/>
      <c r="EE73" s="227"/>
      <c r="EF73" s="227"/>
      <c r="EG73" s="227"/>
      <c r="EH73" s="227"/>
      <c r="EI73" s="227"/>
      <c r="EJ73" s="227"/>
      <c r="EK73" s="227"/>
      <c r="EL73" s="227"/>
      <c r="EM73" s="227"/>
      <c r="EN73" s="227"/>
      <c r="EO73" s="227"/>
      <c r="EP73" s="227"/>
      <c r="EQ73" s="227"/>
      <c r="ER73" s="227"/>
      <c r="ES73" s="227"/>
      <c r="ET73" s="227"/>
      <c r="EU73" s="227"/>
      <c r="EV73" s="227"/>
      <c r="EW73" s="227"/>
      <c r="EX73" s="227"/>
      <c r="EY73" s="227"/>
      <c r="EZ73" s="227"/>
      <c r="FA73" s="227"/>
      <c r="FB73" s="227"/>
      <c r="FC73" s="227"/>
      <c r="FD73" s="227"/>
      <c r="FE73" s="227"/>
      <c r="FF73" s="227"/>
      <c r="FG73" s="227"/>
      <c r="FH73" s="227"/>
      <c r="FI73" s="227"/>
      <c r="FJ73" s="227"/>
      <c r="FK73" s="227"/>
      <c r="FL73" s="227"/>
      <c r="FM73" s="227"/>
      <c r="FN73" s="227"/>
      <c r="FO73" s="227"/>
      <c r="FP73" s="227"/>
      <c r="FQ73" s="227"/>
      <c r="FR73" s="227"/>
      <c r="FS73" s="227"/>
      <c r="FT73" s="227"/>
      <c r="FU73" s="227"/>
      <c r="FV73" s="227"/>
      <c r="FW73" s="227"/>
      <c r="FX73" s="227"/>
      <c r="FY73" s="227"/>
      <c r="FZ73" s="227"/>
      <c r="GA73" s="227"/>
      <c r="GB73" s="227"/>
      <c r="GC73" s="227"/>
      <c r="GD73" s="227"/>
      <c r="GE73" s="227"/>
      <c r="GF73" s="227"/>
      <c r="GG73" s="227"/>
      <c r="GH73" s="227"/>
      <c r="GI73" s="227"/>
      <c r="GJ73" s="227"/>
      <c r="GK73" s="227"/>
      <c r="GL73" s="227"/>
      <c r="GM73" s="227"/>
      <c r="GN73" s="227"/>
      <c r="GO73" s="227"/>
      <c r="GP73" s="227"/>
      <c r="GQ73" s="227"/>
      <c r="GR73" s="227"/>
      <c r="GS73" s="227"/>
      <c r="GT73" s="227"/>
      <c r="GU73" s="227"/>
      <c r="GV73" s="227"/>
      <c r="GW73" s="227"/>
      <c r="GX73" s="227"/>
      <c r="GY73" s="227"/>
      <c r="GZ73" s="227"/>
      <c r="HA73" s="227"/>
      <c r="HB73" s="227"/>
      <c r="HC73" s="227"/>
      <c r="HD73" s="227"/>
      <c r="HE73" s="227"/>
      <c r="HF73" s="227"/>
      <c r="HG73" s="227"/>
      <c r="HH73" s="227"/>
      <c r="HI73" s="227"/>
      <c r="HJ73" s="227"/>
      <c r="HK73" s="227"/>
      <c r="HL73" s="227"/>
      <c r="HM73" s="227"/>
      <c r="HN73" s="227"/>
      <c r="HO73" s="227"/>
      <c r="HP73" s="227"/>
      <c r="HQ73" s="227"/>
      <c r="HR73" s="227"/>
      <c r="HS73" s="227"/>
      <c r="HT73" s="227"/>
      <c r="HU73" s="227"/>
      <c r="HV73" s="227"/>
      <c r="HW73" s="227"/>
      <c r="HX73" s="227"/>
      <c r="HY73" s="227"/>
      <c r="HZ73" s="227"/>
      <c r="IA73" s="227"/>
      <c r="IB73" s="227"/>
      <c r="IC73" s="227"/>
      <c r="ID73" s="227"/>
      <c r="IE73" s="227"/>
      <c r="IF73" s="227"/>
      <c r="IG73" s="227"/>
      <c r="IH73" s="227"/>
      <c r="II73" s="227"/>
      <c r="IJ73" s="227"/>
      <c r="IK73" s="227"/>
      <c r="IL73" s="227"/>
      <c r="IM73" s="227"/>
      <c r="IN73" s="227"/>
      <c r="IO73" s="227"/>
      <c r="IP73" s="227"/>
      <c r="IQ73" s="227"/>
      <c r="IR73" s="227"/>
      <c r="IS73" s="227"/>
      <c r="IT73" s="227"/>
      <c r="IU73" s="227"/>
      <c r="IV73" s="227"/>
    </row>
    <row r="74" spans="1:256" s="4" customFormat="1">
      <c r="A74" s="107"/>
      <c r="B74" s="14"/>
      <c r="C74" s="1"/>
      <c r="D74" s="159"/>
      <c r="E74" s="227"/>
      <c r="F74" s="159"/>
      <c r="G74" s="227"/>
      <c r="H74" s="159"/>
      <c r="I74" s="109"/>
      <c r="J74" s="109"/>
      <c r="K74" s="227"/>
      <c r="L74" s="159"/>
      <c r="M74" s="227"/>
      <c r="N74" s="109"/>
      <c r="O74" s="109"/>
      <c r="P74" s="227"/>
      <c r="Q74" s="227"/>
      <c r="R74" s="227"/>
      <c r="S74" s="227"/>
      <c r="T74" s="227"/>
      <c r="U74" s="227"/>
      <c r="V74" s="227"/>
      <c r="W74" s="227"/>
      <c r="X74" s="109"/>
      <c r="Y74" s="227"/>
      <c r="Z74" s="227"/>
      <c r="AA74" s="227"/>
      <c r="AB74" s="227"/>
      <c r="AC74" s="227"/>
      <c r="AD74" s="227"/>
      <c r="AE74" s="227"/>
      <c r="AF74" s="227"/>
      <c r="AG74" s="227"/>
      <c r="AH74" s="227"/>
      <c r="AI74" s="227"/>
      <c r="AJ74" s="227"/>
      <c r="AK74" s="227"/>
      <c r="AL74" s="227"/>
      <c r="AM74" s="109"/>
      <c r="AN74" s="109"/>
      <c r="AO74" s="109"/>
      <c r="AP74" s="109"/>
      <c r="AQ74" s="109"/>
      <c r="AR74" s="109"/>
      <c r="AS74" s="109"/>
      <c r="AT74" s="109"/>
      <c r="AU74" s="109"/>
      <c r="AV74" s="109"/>
      <c r="AW74" s="109"/>
      <c r="AX74" s="109"/>
      <c r="AY74" s="109"/>
      <c r="AZ74" s="109"/>
      <c r="BA74" s="109"/>
      <c r="BB74" s="109"/>
      <c r="BC74" s="109"/>
      <c r="BD74" s="109"/>
      <c r="BE74" s="109"/>
      <c r="BF74" s="109"/>
      <c r="BG74" s="109"/>
      <c r="BH74" s="109"/>
      <c r="BI74" s="109"/>
      <c r="BJ74" s="109"/>
      <c r="BK74" s="109"/>
      <c r="BL74" s="109"/>
      <c r="BM74" s="109"/>
      <c r="BN74" s="109"/>
      <c r="BO74" s="109"/>
      <c r="BP74" s="109"/>
      <c r="BQ74" s="109"/>
      <c r="BR74" s="109"/>
      <c r="BS74" s="109"/>
      <c r="BT74" s="109"/>
      <c r="BU74" s="109"/>
      <c r="BV74" s="109"/>
      <c r="BW74" s="109"/>
      <c r="BX74" s="109"/>
      <c r="BY74" s="109"/>
      <c r="BZ74" s="109"/>
      <c r="CA74" s="109"/>
      <c r="CB74" s="109"/>
      <c r="CC74" s="109"/>
      <c r="CD74" s="109"/>
      <c r="CE74" s="109"/>
      <c r="CF74" s="109"/>
      <c r="CG74" s="109"/>
      <c r="CH74" s="109"/>
      <c r="CI74" s="109"/>
      <c r="CJ74" s="109"/>
      <c r="CK74" s="109"/>
      <c r="CL74" s="109"/>
      <c r="CM74" s="109"/>
      <c r="CN74" s="109"/>
      <c r="CO74" s="109"/>
      <c r="CP74" s="109"/>
      <c r="CQ74" s="109"/>
      <c r="CR74" s="109"/>
      <c r="CS74" s="109"/>
      <c r="CT74" s="109"/>
      <c r="CU74" s="109"/>
      <c r="CV74" s="109"/>
      <c r="CW74" s="109"/>
      <c r="CX74" s="109"/>
      <c r="CY74" s="109"/>
      <c r="CZ74" s="109"/>
      <c r="DA74" s="109"/>
      <c r="DB74" s="109"/>
      <c r="DC74" s="109"/>
      <c r="DD74" s="109"/>
      <c r="DE74" s="109"/>
      <c r="DF74" s="109"/>
      <c r="DG74" s="109"/>
      <c r="DH74" s="109"/>
      <c r="DI74" s="109"/>
      <c r="DJ74" s="109"/>
      <c r="DK74" s="109"/>
      <c r="DL74" s="109"/>
      <c r="DM74" s="109"/>
      <c r="DN74" s="109"/>
      <c r="DO74" s="109"/>
      <c r="DP74" s="109"/>
      <c r="DQ74" s="109"/>
      <c r="DR74" s="109"/>
      <c r="DS74" s="109"/>
      <c r="DT74" s="109"/>
      <c r="DU74" s="109"/>
      <c r="DV74" s="109"/>
      <c r="DW74" s="109"/>
      <c r="DX74" s="109"/>
      <c r="DY74" s="109"/>
      <c r="DZ74" s="109"/>
      <c r="EA74" s="109"/>
      <c r="EB74" s="109"/>
      <c r="EC74" s="109"/>
      <c r="ED74" s="109"/>
      <c r="EE74" s="109"/>
      <c r="EF74" s="109"/>
      <c r="EG74" s="109"/>
      <c r="EH74" s="109"/>
      <c r="EI74" s="109"/>
      <c r="EJ74" s="109"/>
      <c r="EK74" s="109"/>
      <c r="EL74" s="109"/>
      <c r="EM74" s="109"/>
      <c r="EN74" s="109"/>
      <c r="EO74" s="109"/>
      <c r="EP74" s="109"/>
      <c r="EQ74" s="109"/>
      <c r="ER74" s="109"/>
      <c r="ES74" s="109"/>
      <c r="ET74" s="109"/>
      <c r="EU74" s="109"/>
      <c r="EV74" s="109"/>
      <c r="EW74" s="109"/>
      <c r="EX74" s="109"/>
      <c r="EY74" s="109"/>
      <c r="EZ74" s="109"/>
      <c r="FA74" s="109"/>
      <c r="FB74" s="109"/>
      <c r="FC74" s="109"/>
      <c r="FD74" s="109"/>
      <c r="FE74" s="109"/>
      <c r="FF74" s="109"/>
      <c r="FG74" s="109"/>
      <c r="FH74" s="109"/>
      <c r="FI74" s="109"/>
      <c r="FJ74" s="109"/>
      <c r="FK74" s="109"/>
      <c r="FL74" s="109"/>
      <c r="FM74" s="109"/>
      <c r="FN74" s="109"/>
      <c r="FO74" s="109"/>
      <c r="FP74" s="109"/>
      <c r="FQ74" s="109"/>
      <c r="FR74" s="109"/>
      <c r="FS74" s="109"/>
      <c r="FT74" s="109"/>
      <c r="FU74" s="109"/>
      <c r="FV74" s="109"/>
      <c r="FW74" s="109"/>
      <c r="FX74" s="109"/>
      <c r="FY74" s="109"/>
      <c r="FZ74" s="109"/>
      <c r="GA74" s="109"/>
      <c r="GB74" s="109"/>
      <c r="GC74" s="109"/>
      <c r="GD74" s="109"/>
      <c r="GE74" s="109"/>
      <c r="GF74" s="109"/>
      <c r="GG74" s="109"/>
      <c r="GH74" s="109"/>
      <c r="GI74" s="109"/>
      <c r="GJ74" s="109"/>
      <c r="GK74" s="109"/>
      <c r="GL74" s="109"/>
      <c r="GM74" s="109"/>
      <c r="GN74" s="109"/>
      <c r="GO74" s="109"/>
      <c r="GP74" s="109"/>
      <c r="GQ74" s="109"/>
      <c r="GR74" s="109"/>
      <c r="GS74" s="109"/>
      <c r="GT74" s="109"/>
      <c r="GU74" s="109"/>
      <c r="GV74" s="109"/>
      <c r="GW74" s="109"/>
      <c r="GX74" s="109"/>
      <c r="GY74" s="109"/>
      <c r="GZ74" s="109"/>
      <c r="HA74" s="109"/>
      <c r="HB74" s="109"/>
      <c r="HC74" s="109"/>
      <c r="HD74" s="109"/>
      <c r="HE74" s="109"/>
      <c r="HF74" s="109"/>
      <c r="HG74" s="109"/>
      <c r="HH74" s="109"/>
      <c r="HI74" s="109"/>
      <c r="HJ74" s="109"/>
      <c r="HK74" s="109"/>
      <c r="HL74" s="109"/>
      <c r="HM74" s="109"/>
      <c r="HN74" s="109"/>
      <c r="HO74" s="109"/>
      <c r="HP74" s="109"/>
      <c r="HQ74" s="109"/>
      <c r="HR74" s="109"/>
      <c r="HS74" s="109"/>
      <c r="HT74" s="109"/>
      <c r="HU74" s="109"/>
      <c r="HV74" s="109"/>
      <c r="HW74" s="109"/>
      <c r="HX74" s="109"/>
      <c r="HY74" s="109"/>
      <c r="HZ74" s="109"/>
      <c r="IA74" s="109"/>
      <c r="IB74" s="109"/>
      <c r="IC74" s="109"/>
      <c r="ID74" s="109"/>
      <c r="IE74" s="109"/>
      <c r="IF74" s="109"/>
      <c r="IG74" s="109"/>
      <c r="IH74" s="109"/>
      <c r="II74" s="109"/>
      <c r="IJ74" s="109"/>
      <c r="IK74" s="109"/>
      <c r="IL74" s="109"/>
      <c r="IM74" s="109"/>
      <c r="IN74" s="109"/>
      <c r="IO74" s="109"/>
      <c r="IP74" s="109"/>
      <c r="IQ74" s="109"/>
      <c r="IR74" s="109"/>
      <c r="IS74" s="109"/>
      <c r="IT74" s="109"/>
      <c r="IU74" s="109"/>
      <c r="IV74" s="109"/>
    </row>
    <row r="75" spans="1:256" s="4" customFormat="1">
      <c r="A75" s="107"/>
      <c r="B75" s="14"/>
      <c r="C75" s="3"/>
      <c r="D75" s="264"/>
      <c r="E75" s="109"/>
      <c r="F75" s="159"/>
      <c r="G75" s="109"/>
      <c r="H75" s="159"/>
      <c r="I75" s="109"/>
      <c r="J75" s="109"/>
      <c r="K75" s="109"/>
      <c r="L75" s="159"/>
      <c r="M75" s="109"/>
      <c r="N75" s="109"/>
      <c r="O75" s="109"/>
      <c r="P75" s="109"/>
      <c r="Q75" s="109"/>
      <c r="R75" s="109"/>
      <c r="S75" s="109"/>
      <c r="T75" s="109"/>
      <c r="U75" s="109"/>
      <c r="V75" s="109"/>
      <c r="W75" s="109"/>
      <c r="X75" s="109"/>
      <c r="Y75" s="109"/>
      <c r="Z75" s="109"/>
      <c r="AA75" s="109"/>
      <c r="AB75" s="109"/>
      <c r="AC75" s="109"/>
      <c r="AD75" s="109"/>
      <c r="AE75" s="109"/>
      <c r="AF75" s="109"/>
      <c r="AG75" s="109"/>
      <c r="AH75" s="109"/>
      <c r="AI75" s="109"/>
      <c r="AJ75" s="109"/>
      <c r="AK75" s="109"/>
      <c r="AL75" s="109"/>
      <c r="AM75" s="109"/>
      <c r="AN75" s="109"/>
      <c r="AO75" s="109"/>
      <c r="AP75" s="109"/>
      <c r="AQ75" s="109"/>
      <c r="AR75" s="109"/>
      <c r="AS75" s="109"/>
      <c r="AT75" s="109"/>
      <c r="AU75" s="109"/>
      <c r="AV75" s="109"/>
      <c r="AW75" s="109"/>
      <c r="AX75" s="109"/>
      <c r="AY75" s="109"/>
      <c r="AZ75" s="109"/>
      <c r="BA75" s="109"/>
      <c r="BB75" s="109"/>
      <c r="BC75" s="109"/>
      <c r="BD75" s="109"/>
      <c r="BE75" s="109"/>
      <c r="BF75" s="109"/>
      <c r="BG75" s="109"/>
      <c r="BH75" s="109"/>
      <c r="BI75" s="109"/>
      <c r="BJ75" s="109"/>
      <c r="BK75" s="109"/>
      <c r="BL75" s="109"/>
      <c r="BM75" s="109"/>
      <c r="BN75" s="109"/>
      <c r="BO75" s="109"/>
      <c r="BP75" s="109"/>
      <c r="BQ75" s="109"/>
      <c r="BR75" s="109"/>
      <c r="BS75" s="109"/>
      <c r="BT75" s="109"/>
      <c r="BU75" s="109"/>
      <c r="BV75" s="109"/>
      <c r="BW75" s="109"/>
      <c r="BX75" s="109"/>
      <c r="BY75" s="109"/>
      <c r="BZ75" s="109"/>
      <c r="CA75" s="109"/>
      <c r="CB75" s="109"/>
      <c r="CC75" s="109"/>
      <c r="CD75" s="109"/>
      <c r="CE75" s="109"/>
      <c r="CF75" s="109"/>
      <c r="CG75" s="109"/>
      <c r="CH75" s="109"/>
      <c r="CI75" s="109"/>
      <c r="CJ75" s="109"/>
      <c r="CK75" s="109"/>
      <c r="CL75" s="109"/>
      <c r="CM75" s="109"/>
      <c r="CN75" s="109"/>
      <c r="CO75" s="109"/>
      <c r="CP75" s="109"/>
      <c r="CQ75" s="109"/>
      <c r="CR75" s="109"/>
      <c r="CS75" s="109"/>
      <c r="CT75" s="109"/>
      <c r="CU75" s="109"/>
      <c r="CV75" s="109"/>
      <c r="CW75" s="109"/>
      <c r="CX75" s="109"/>
      <c r="CY75" s="109"/>
      <c r="CZ75" s="109"/>
      <c r="DA75" s="109"/>
      <c r="DB75" s="109"/>
      <c r="DC75" s="109"/>
      <c r="DD75" s="109"/>
      <c r="DE75" s="109"/>
      <c r="DF75" s="109"/>
      <c r="DG75" s="109"/>
      <c r="DH75" s="109"/>
      <c r="DI75" s="109"/>
      <c r="DJ75" s="109"/>
      <c r="DK75" s="109"/>
      <c r="DL75" s="109"/>
      <c r="DM75" s="109"/>
      <c r="DN75" s="109"/>
      <c r="DO75" s="109"/>
      <c r="DP75" s="109"/>
      <c r="DQ75" s="109"/>
      <c r="DR75" s="109"/>
      <c r="DS75" s="109"/>
      <c r="DT75" s="109"/>
      <c r="DU75" s="109"/>
      <c r="DV75" s="109"/>
      <c r="DW75" s="109"/>
      <c r="DX75" s="109"/>
      <c r="DY75" s="109"/>
      <c r="DZ75" s="109"/>
      <c r="EA75" s="109"/>
      <c r="EB75" s="109"/>
      <c r="EC75" s="109"/>
      <c r="ED75" s="109"/>
      <c r="EE75" s="109"/>
      <c r="EF75" s="109"/>
      <c r="EG75" s="109"/>
      <c r="EH75" s="109"/>
      <c r="EI75" s="109"/>
      <c r="EJ75" s="109"/>
      <c r="EK75" s="109"/>
      <c r="EL75" s="109"/>
      <c r="EM75" s="109"/>
      <c r="EN75" s="109"/>
      <c r="EO75" s="109"/>
      <c r="EP75" s="109"/>
      <c r="EQ75" s="109"/>
      <c r="ER75" s="109"/>
      <c r="ES75" s="109"/>
      <c r="ET75" s="109"/>
      <c r="EU75" s="109"/>
      <c r="EV75" s="109"/>
      <c r="EW75" s="109"/>
      <c r="EX75" s="109"/>
      <c r="EY75" s="109"/>
      <c r="EZ75" s="109"/>
      <c r="FA75" s="109"/>
      <c r="FB75" s="109"/>
      <c r="FC75" s="109"/>
      <c r="FD75" s="109"/>
      <c r="FE75" s="109"/>
      <c r="FF75" s="109"/>
      <c r="FG75" s="109"/>
      <c r="FH75" s="109"/>
      <c r="FI75" s="109"/>
      <c r="FJ75" s="109"/>
      <c r="FK75" s="109"/>
      <c r="FL75" s="109"/>
      <c r="FM75" s="109"/>
      <c r="FN75" s="109"/>
      <c r="FO75" s="109"/>
      <c r="FP75" s="109"/>
      <c r="FQ75" s="109"/>
      <c r="FR75" s="109"/>
      <c r="FS75" s="109"/>
      <c r="FT75" s="109"/>
      <c r="FU75" s="109"/>
      <c r="FV75" s="109"/>
      <c r="FW75" s="109"/>
      <c r="FX75" s="109"/>
      <c r="FY75" s="109"/>
      <c r="FZ75" s="109"/>
      <c r="GA75" s="109"/>
      <c r="GB75" s="109"/>
      <c r="GC75" s="109"/>
      <c r="GD75" s="109"/>
      <c r="GE75" s="109"/>
      <c r="GF75" s="109"/>
      <c r="GG75" s="109"/>
      <c r="GH75" s="109"/>
      <c r="GI75" s="109"/>
      <c r="GJ75" s="109"/>
      <c r="GK75" s="109"/>
      <c r="GL75" s="109"/>
      <c r="GM75" s="109"/>
      <c r="GN75" s="109"/>
      <c r="GO75" s="109"/>
      <c r="GP75" s="109"/>
      <c r="GQ75" s="109"/>
      <c r="GR75" s="109"/>
      <c r="GS75" s="109"/>
      <c r="GT75" s="109"/>
      <c r="GU75" s="109"/>
      <c r="GV75" s="109"/>
      <c r="GW75" s="109"/>
      <c r="GX75" s="109"/>
      <c r="GY75" s="109"/>
      <c r="GZ75" s="109"/>
      <c r="HA75" s="109"/>
      <c r="HB75" s="109"/>
      <c r="HC75" s="109"/>
      <c r="HD75" s="109"/>
      <c r="HE75" s="109"/>
      <c r="HF75" s="109"/>
      <c r="HG75" s="109"/>
      <c r="HH75" s="109"/>
      <c r="HI75" s="109"/>
      <c r="HJ75" s="109"/>
      <c r="HK75" s="109"/>
      <c r="HL75" s="109"/>
      <c r="HM75" s="109"/>
      <c r="HN75" s="109"/>
      <c r="HO75" s="109"/>
      <c r="HP75" s="109"/>
      <c r="HQ75" s="109"/>
      <c r="HR75" s="109"/>
      <c r="HS75" s="109"/>
      <c r="HT75" s="109"/>
      <c r="HU75" s="109"/>
      <c r="HV75" s="109"/>
      <c r="HW75" s="109"/>
      <c r="HX75" s="109"/>
      <c r="HY75" s="109"/>
      <c r="HZ75" s="109"/>
      <c r="IA75" s="109"/>
      <c r="IB75" s="109"/>
      <c r="IC75" s="109"/>
      <c r="ID75" s="109"/>
      <c r="IE75" s="109"/>
      <c r="IF75" s="109"/>
      <c r="IG75" s="109"/>
      <c r="IH75" s="109"/>
      <c r="II75" s="109"/>
      <c r="IJ75" s="109"/>
      <c r="IK75" s="109"/>
      <c r="IL75" s="109"/>
      <c r="IM75" s="109"/>
      <c r="IN75" s="109"/>
      <c r="IO75" s="109"/>
      <c r="IP75" s="109"/>
      <c r="IQ75" s="109"/>
      <c r="IR75" s="109"/>
      <c r="IS75" s="109"/>
      <c r="IT75" s="109"/>
      <c r="IU75" s="109"/>
      <c r="IV75" s="109"/>
    </row>
    <row r="76" spans="1:256" s="4" customFormat="1">
      <c r="A76" s="107"/>
      <c r="B76" s="14"/>
      <c r="C76" s="3"/>
      <c r="D76" s="264"/>
      <c r="E76" s="109"/>
      <c r="F76" s="159"/>
      <c r="G76" s="109"/>
      <c r="H76" s="159"/>
      <c r="I76" s="109"/>
      <c r="J76" s="109"/>
      <c r="K76" s="109"/>
      <c r="L76" s="159"/>
      <c r="M76" s="109"/>
      <c r="N76" s="109"/>
      <c r="O76" s="109"/>
      <c r="P76" s="109"/>
      <c r="Q76" s="109"/>
      <c r="R76" s="109"/>
      <c r="S76" s="109"/>
      <c r="T76" s="109"/>
      <c r="U76" s="109"/>
      <c r="V76" s="109"/>
      <c r="W76" s="109"/>
      <c r="X76" s="109"/>
      <c r="Y76" s="109"/>
      <c r="Z76" s="109"/>
      <c r="AA76" s="109"/>
      <c r="AB76" s="109"/>
      <c r="AC76" s="109"/>
      <c r="AD76" s="109"/>
      <c r="AE76" s="109"/>
      <c r="AF76" s="109"/>
      <c r="AG76" s="109"/>
      <c r="AH76" s="109"/>
      <c r="AI76" s="109"/>
      <c r="AJ76" s="109"/>
      <c r="AK76" s="109"/>
      <c r="AL76" s="109"/>
      <c r="AM76" s="109"/>
      <c r="AN76" s="109"/>
      <c r="AO76" s="109"/>
      <c r="AP76" s="109"/>
      <c r="AQ76" s="109"/>
      <c r="AR76" s="109"/>
      <c r="AS76" s="109"/>
      <c r="AT76" s="109"/>
      <c r="AU76" s="109"/>
      <c r="AV76" s="109"/>
      <c r="AW76" s="109"/>
      <c r="AX76" s="109"/>
      <c r="AY76" s="109"/>
      <c r="AZ76" s="109"/>
      <c r="BA76" s="109"/>
      <c r="BB76" s="109"/>
      <c r="BC76" s="109"/>
      <c r="BD76" s="109"/>
      <c r="BE76" s="109"/>
      <c r="BF76" s="109"/>
      <c r="BG76" s="109"/>
      <c r="BH76" s="109"/>
      <c r="BI76" s="109"/>
      <c r="BJ76" s="109"/>
      <c r="BK76" s="109"/>
      <c r="BL76" s="109"/>
      <c r="BM76" s="109"/>
      <c r="BN76" s="109"/>
      <c r="BO76" s="109"/>
      <c r="BP76" s="109"/>
      <c r="BQ76" s="109"/>
      <c r="BR76" s="109"/>
      <c r="BS76" s="109"/>
      <c r="BT76" s="109"/>
      <c r="BU76" s="109"/>
      <c r="BV76" s="109"/>
      <c r="BW76" s="109"/>
      <c r="BX76" s="109"/>
      <c r="BY76" s="109"/>
      <c r="BZ76" s="109"/>
      <c r="CA76" s="109"/>
      <c r="CB76" s="109"/>
      <c r="CC76" s="109"/>
      <c r="CD76" s="109"/>
      <c r="CE76" s="109"/>
      <c r="CF76" s="109"/>
      <c r="CG76" s="109"/>
      <c r="CH76" s="109"/>
      <c r="CI76" s="109"/>
      <c r="CJ76" s="109"/>
      <c r="CK76" s="109"/>
      <c r="CL76" s="109"/>
      <c r="CM76" s="109"/>
      <c r="CN76" s="109"/>
      <c r="CO76" s="109"/>
      <c r="CP76" s="109"/>
      <c r="CQ76" s="109"/>
      <c r="CR76" s="109"/>
      <c r="CS76" s="109"/>
      <c r="CT76" s="109"/>
      <c r="CU76" s="109"/>
      <c r="CV76" s="109"/>
      <c r="CW76" s="109"/>
      <c r="CX76" s="109"/>
      <c r="CY76" s="109"/>
      <c r="CZ76" s="109"/>
      <c r="DA76" s="109"/>
      <c r="DB76" s="109"/>
      <c r="DC76" s="109"/>
      <c r="DD76" s="109"/>
      <c r="DE76" s="109"/>
      <c r="DF76" s="109"/>
      <c r="DG76" s="109"/>
      <c r="DH76" s="109"/>
      <c r="DI76" s="109"/>
      <c r="DJ76" s="109"/>
      <c r="DK76" s="109"/>
      <c r="DL76" s="109"/>
      <c r="DM76" s="109"/>
      <c r="DN76" s="109"/>
      <c r="DO76" s="109"/>
      <c r="DP76" s="109"/>
      <c r="DQ76" s="109"/>
      <c r="DR76" s="109"/>
      <c r="DS76" s="109"/>
      <c r="DT76" s="109"/>
      <c r="DU76" s="109"/>
      <c r="DV76" s="109"/>
      <c r="DW76" s="109"/>
      <c r="DX76" s="109"/>
      <c r="DY76" s="109"/>
      <c r="DZ76" s="109"/>
      <c r="EA76" s="109"/>
      <c r="EB76" s="109"/>
      <c r="EC76" s="109"/>
      <c r="ED76" s="109"/>
      <c r="EE76" s="109"/>
      <c r="EF76" s="109"/>
      <c r="EG76" s="109"/>
      <c r="EH76" s="109"/>
      <c r="EI76" s="109"/>
      <c r="EJ76" s="109"/>
      <c r="EK76" s="109"/>
      <c r="EL76" s="109"/>
      <c r="EM76" s="109"/>
      <c r="EN76" s="109"/>
      <c r="EO76" s="109"/>
      <c r="EP76" s="109"/>
      <c r="EQ76" s="109"/>
      <c r="ER76" s="109"/>
      <c r="ES76" s="109"/>
      <c r="ET76" s="109"/>
      <c r="EU76" s="109"/>
      <c r="EV76" s="109"/>
      <c r="EW76" s="109"/>
      <c r="EX76" s="109"/>
      <c r="EY76" s="109"/>
      <c r="EZ76" s="109"/>
      <c r="FA76" s="109"/>
      <c r="FB76" s="109"/>
      <c r="FC76" s="109"/>
      <c r="FD76" s="109"/>
      <c r="FE76" s="109"/>
      <c r="FF76" s="109"/>
      <c r="FG76" s="109"/>
      <c r="FH76" s="109"/>
      <c r="FI76" s="109"/>
      <c r="FJ76" s="109"/>
      <c r="FK76" s="109"/>
      <c r="FL76" s="109"/>
      <c r="FM76" s="109"/>
      <c r="FN76" s="109"/>
      <c r="FO76" s="109"/>
      <c r="FP76" s="109"/>
      <c r="FQ76" s="109"/>
      <c r="FR76" s="109"/>
      <c r="FS76" s="109"/>
      <c r="FT76" s="109"/>
      <c r="FU76" s="109"/>
      <c r="FV76" s="109"/>
      <c r="FW76" s="109"/>
      <c r="FX76" s="109"/>
      <c r="FY76" s="109"/>
      <c r="FZ76" s="109"/>
      <c r="GA76" s="109"/>
      <c r="GB76" s="109"/>
      <c r="GC76" s="109"/>
      <c r="GD76" s="109"/>
      <c r="GE76" s="109"/>
      <c r="GF76" s="109"/>
      <c r="GG76" s="109"/>
      <c r="GH76" s="109"/>
      <c r="GI76" s="109"/>
      <c r="GJ76" s="109"/>
      <c r="GK76" s="109"/>
      <c r="GL76" s="109"/>
      <c r="GM76" s="109"/>
      <c r="GN76" s="109"/>
      <c r="GO76" s="109"/>
      <c r="GP76" s="109"/>
      <c r="GQ76" s="109"/>
      <c r="GR76" s="109"/>
      <c r="GS76" s="109"/>
      <c r="GT76" s="109"/>
      <c r="GU76" s="109"/>
      <c r="GV76" s="109"/>
      <c r="GW76" s="109"/>
      <c r="GX76" s="109"/>
      <c r="GY76" s="109"/>
      <c r="GZ76" s="109"/>
      <c r="HA76" s="109"/>
      <c r="HB76" s="109"/>
      <c r="HC76" s="109"/>
      <c r="HD76" s="109"/>
      <c r="HE76" s="109"/>
      <c r="HF76" s="109"/>
      <c r="HG76" s="109"/>
      <c r="HH76" s="109"/>
      <c r="HI76" s="109"/>
      <c r="HJ76" s="109"/>
      <c r="HK76" s="109"/>
      <c r="HL76" s="109"/>
      <c r="HM76" s="109"/>
      <c r="HN76" s="109"/>
      <c r="HO76" s="109"/>
      <c r="HP76" s="109"/>
      <c r="HQ76" s="109"/>
      <c r="HR76" s="109"/>
      <c r="HS76" s="109"/>
      <c r="HT76" s="109"/>
      <c r="HU76" s="109"/>
      <c r="HV76" s="109"/>
      <c r="HW76" s="109"/>
      <c r="HX76" s="109"/>
      <c r="HY76" s="109"/>
      <c r="HZ76" s="109"/>
      <c r="IA76" s="109"/>
      <c r="IB76" s="109"/>
      <c r="IC76" s="109"/>
      <c r="ID76" s="109"/>
      <c r="IE76" s="109"/>
      <c r="IF76" s="109"/>
      <c r="IG76" s="109"/>
      <c r="IH76" s="109"/>
      <c r="II76" s="109"/>
      <c r="IJ76" s="109"/>
      <c r="IK76" s="109"/>
      <c r="IL76" s="109"/>
      <c r="IM76" s="109"/>
      <c r="IN76" s="109"/>
      <c r="IO76" s="109"/>
      <c r="IP76" s="109"/>
      <c r="IQ76" s="109"/>
      <c r="IR76" s="109"/>
      <c r="IS76" s="109"/>
      <c r="IT76" s="109"/>
      <c r="IU76" s="109"/>
      <c r="IV76" s="109"/>
    </row>
    <row r="77" spans="1:256" s="4" customFormat="1">
      <c r="A77" s="107"/>
      <c r="B77" s="14"/>
      <c r="C77" s="3"/>
      <c r="D77" s="264"/>
      <c r="E77" s="109"/>
      <c r="F77" s="159"/>
      <c r="G77" s="109"/>
      <c r="H77" s="159"/>
      <c r="I77" s="109"/>
      <c r="J77" s="109"/>
      <c r="K77" s="109"/>
      <c r="L77" s="159"/>
      <c r="M77" s="109"/>
      <c r="N77" s="109"/>
      <c r="O77" s="109"/>
      <c r="P77" s="109"/>
      <c r="Q77" s="109"/>
      <c r="R77" s="109"/>
      <c r="S77" s="109"/>
      <c r="T77" s="109"/>
      <c r="U77" s="109"/>
      <c r="V77" s="109"/>
      <c r="W77" s="109"/>
      <c r="X77" s="109"/>
      <c r="Y77" s="109"/>
      <c r="Z77" s="109"/>
      <c r="AA77" s="109"/>
      <c r="AB77" s="109"/>
      <c r="AC77" s="109"/>
      <c r="AD77" s="109"/>
      <c r="AE77" s="109"/>
      <c r="AF77" s="109"/>
      <c r="AG77" s="109"/>
      <c r="AH77" s="109"/>
      <c r="AI77" s="109"/>
      <c r="AJ77" s="109"/>
      <c r="AK77" s="109"/>
      <c r="AL77" s="109"/>
      <c r="AM77" s="109"/>
      <c r="AN77" s="109"/>
      <c r="AO77" s="109"/>
      <c r="AP77" s="109"/>
      <c r="AQ77" s="109"/>
      <c r="AR77" s="109"/>
      <c r="AS77" s="109"/>
      <c r="AT77" s="109"/>
      <c r="AU77" s="109"/>
      <c r="AV77" s="109"/>
      <c r="AW77" s="109"/>
      <c r="AX77" s="109"/>
      <c r="AY77" s="109"/>
      <c r="AZ77" s="109"/>
      <c r="BA77" s="109"/>
      <c r="BB77" s="109"/>
      <c r="BC77" s="109"/>
      <c r="BD77" s="109"/>
      <c r="BE77" s="109"/>
      <c r="BF77" s="109"/>
      <c r="BG77" s="109"/>
      <c r="BH77" s="109"/>
      <c r="BI77" s="109"/>
      <c r="BJ77" s="109"/>
      <c r="BK77" s="109"/>
      <c r="BL77" s="109"/>
      <c r="BM77" s="109"/>
      <c r="BN77" s="109"/>
      <c r="BO77" s="109"/>
      <c r="BP77" s="109"/>
      <c r="BQ77" s="109"/>
      <c r="BR77" s="109"/>
      <c r="BS77" s="109"/>
      <c r="BT77" s="109"/>
      <c r="BU77" s="109"/>
      <c r="BV77" s="109"/>
      <c r="BW77" s="109"/>
      <c r="BX77" s="109"/>
      <c r="BY77" s="109"/>
      <c r="BZ77" s="109"/>
      <c r="CA77" s="109"/>
      <c r="CB77" s="109"/>
      <c r="CC77" s="109"/>
      <c r="CD77" s="109"/>
      <c r="CE77" s="109"/>
      <c r="CF77" s="109"/>
      <c r="CG77" s="109"/>
      <c r="CH77" s="109"/>
      <c r="CI77" s="109"/>
      <c r="CJ77" s="109"/>
      <c r="CK77" s="109"/>
      <c r="CL77" s="109"/>
      <c r="CM77" s="109"/>
      <c r="CN77" s="109"/>
      <c r="CO77" s="109"/>
      <c r="CP77" s="109"/>
      <c r="CQ77" s="109"/>
      <c r="CR77" s="109"/>
      <c r="CS77" s="109"/>
      <c r="CT77" s="109"/>
      <c r="CU77" s="109"/>
      <c r="CV77" s="109"/>
      <c r="CW77" s="109"/>
      <c r="CX77" s="109"/>
      <c r="CY77" s="109"/>
      <c r="CZ77" s="109"/>
      <c r="DA77" s="109"/>
      <c r="DB77" s="109"/>
      <c r="DC77" s="109"/>
      <c r="DD77" s="109"/>
      <c r="DE77" s="109"/>
      <c r="DF77" s="109"/>
      <c r="DG77" s="109"/>
      <c r="DH77" s="109"/>
      <c r="DI77" s="109"/>
      <c r="DJ77" s="109"/>
      <c r="DK77" s="109"/>
      <c r="DL77" s="109"/>
      <c r="DM77" s="109"/>
      <c r="DN77" s="109"/>
      <c r="DO77" s="109"/>
      <c r="DP77" s="109"/>
      <c r="DQ77" s="109"/>
      <c r="DR77" s="109"/>
      <c r="DS77" s="109"/>
      <c r="DT77" s="109"/>
      <c r="DU77" s="109"/>
      <c r="DV77" s="109"/>
      <c r="DW77" s="109"/>
      <c r="DX77" s="109"/>
      <c r="DY77" s="109"/>
      <c r="DZ77" s="109"/>
      <c r="EA77" s="109"/>
      <c r="EB77" s="109"/>
      <c r="EC77" s="109"/>
      <c r="ED77" s="109"/>
      <c r="EE77" s="109"/>
      <c r="EF77" s="109"/>
      <c r="EG77" s="109"/>
      <c r="EH77" s="109"/>
      <c r="EI77" s="109"/>
      <c r="EJ77" s="109"/>
      <c r="EK77" s="109"/>
      <c r="EL77" s="109"/>
      <c r="EM77" s="109"/>
      <c r="EN77" s="109"/>
      <c r="EO77" s="109"/>
      <c r="EP77" s="109"/>
      <c r="EQ77" s="109"/>
      <c r="ER77" s="109"/>
      <c r="ES77" s="109"/>
      <c r="ET77" s="109"/>
      <c r="EU77" s="109"/>
      <c r="EV77" s="109"/>
      <c r="EW77" s="109"/>
      <c r="EX77" s="109"/>
      <c r="EY77" s="109"/>
      <c r="EZ77" s="109"/>
      <c r="FA77" s="109"/>
      <c r="FB77" s="109"/>
      <c r="FC77" s="109"/>
      <c r="FD77" s="109"/>
      <c r="FE77" s="109"/>
      <c r="FF77" s="109"/>
      <c r="FG77" s="109"/>
      <c r="FH77" s="109"/>
      <c r="FI77" s="109"/>
      <c r="FJ77" s="109"/>
      <c r="FK77" s="109"/>
      <c r="FL77" s="109"/>
      <c r="FM77" s="109"/>
      <c r="FN77" s="109"/>
      <c r="FO77" s="109"/>
      <c r="FP77" s="109"/>
      <c r="FQ77" s="109"/>
      <c r="FR77" s="109"/>
      <c r="FS77" s="109"/>
      <c r="FT77" s="109"/>
      <c r="FU77" s="109"/>
      <c r="FV77" s="109"/>
      <c r="FW77" s="109"/>
      <c r="FX77" s="109"/>
      <c r="FY77" s="109"/>
      <c r="FZ77" s="109"/>
      <c r="GA77" s="109"/>
      <c r="GB77" s="109"/>
      <c r="GC77" s="109"/>
      <c r="GD77" s="109"/>
      <c r="GE77" s="109"/>
      <c r="GF77" s="109"/>
      <c r="GG77" s="109"/>
      <c r="GH77" s="109"/>
      <c r="GI77" s="109"/>
      <c r="GJ77" s="109"/>
      <c r="GK77" s="109"/>
      <c r="GL77" s="109"/>
      <c r="GM77" s="109"/>
      <c r="GN77" s="109"/>
      <c r="GO77" s="109"/>
      <c r="GP77" s="109"/>
      <c r="GQ77" s="109"/>
      <c r="GR77" s="109"/>
      <c r="GS77" s="109"/>
      <c r="GT77" s="109"/>
      <c r="GU77" s="109"/>
      <c r="GV77" s="109"/>
      <c r="GW77" s="109"/>
      <c r="GX77" s="109"/>
      <c r="GY77" s="109"/>
      <c r="GZ77" s="109"/>
      <c r="HA77" s="109"/>
      <c r="HB77" s="109"/>
      <c r="HC77" s="109"/>
      <c r="HD77" s="109"/>
      <c r="HE77" s="109"/>
      <c r="HF77" s="109"/>
      <c r="HG77" s="109"/>
      <c r="HH77" s="109"/>
      <c r="HI77" s="109"/>
      <c r="HJ77" s="109"/>
      <c r="HK77" s="109"/>
      <c r="HL77" s="109"/>
      <c r="HM77" s="109"/>
      <c r="HN77" s="109"/>
      <c r="HO77" s="109"/>
      <c r="HP77" s="109"/>
      <c r="HQ77" s="109"/>
      <c r="HR77" s="109"/>
      <c r="HS77" s="109"/>
      <c r="HT77" s="109"/>
      <c r="HU77" s="109"/>
      <c r="HV77" s="109"/>
      <c r="HW77" s="109"/>
      <c r="HX77" s="109"/>
      <c r="HY77" s="109"/>
      <c r="HZ77" s="109"/>
      <c r="IA77" s="109"/>
      <c r="IB77" s="109"/>
      <c r="IC77" s="109"/>
      <c r="ID77" s="109"/>
      <c r="IE77" s="109"/>
      <c r="IF77" s="109"/>
      <c r="IG77" s="109"/>
      <c r="IH77" s="109"/>
      <c r="II77" s="109"/>
      <c r="IJ77" s="109"/>
      <c r="IK77" s="109"/>
      <c r="IL77" s="109"/>
      <c r="IM77" s="109"/>
      <c r="IN77" s="109"/>
      <c r="IO77" s="109"/>
      <c r="IP77" s="109"/>
      <c r="IQ77" s="109"/>
      <c r="IR77" s="109"/>
      <c r="IS77" s="109"/>
      <c r="IT77" s="109"/>
      <c r="IU77" s="109"/>
      <c r="IV77" s="109"/>
    </row>
    <row r="78" spans="1:256" s="4" customFormat="1">
      <c r="A78" s="107"/>
      <c r="B78" s="14"/>
      <c r="C78" s="3"/>
      <c r="D78" s="264"/>
      <c r="E78" s="109"/>
      <c r="F78" s="159"/>
      <c r="G78" s="109"/>
      <c r="H78" s="159"/>
      <c r="I78" s="109"/>
      <c r="J78" s="109"/>
      <c r="K78" s="109"/>
      <c r="L78" s="159"/>
      <c r="M78" s="109"/>
      <c r="N78" s="109"/>
      <c r="O78" s="109"/>
      <c r="P78" s="109"/>
      <c r="Q78" s="109"/>
      <c r="R78" s="109"/>
      <c r="S78" s="109"/>
      <c r="T78" s="109"/>
      <c r="U78" s="109"/>
      <c r="V78" s="109"/>
      <c r="W78" s="109"/>
      <c r="X78" s="109"/>
      <c r="Y78" s="109"/>
      <c r="Z78" s="109"/>
      <c r="AA78" s="109"/>
      <c r="AB78" s="109"/>
      <c r="AC78" s="109"/>
      <c r="AD78" s="109"/>
      <c r="AE78" s="109"/>
      <c r="AF78" s="109"/>
      <c r="AG78" s="109"/>
      <c r="AH78" s="109"/>
      <c r="AI78" s="109"/>
      <c r="AJ78" s="109"/>
      <c r="AK78" s="109"/>
      <c r="AL78" s="109"/>
      <c r="AM78" s="109"/>
      <c r="AN78" s="109"/>
      <c r="AO78" s="109"/>
      <c r="AP78" s="109"/>
      <c r="AQ78" s="109"/>
      <c r="AR78" s="109"/>
      <c r="AS78" s="109"/>
      <c r="AT78" s="109"/>
      <c r="AU78" s="109"/>
      <c r="AV78" s="109"/>
      <c r="AW78" s="109"/>
      <c r="AX78" s="109"/>
      <c r="AY78" s="109"/>
      <c r="AZ78" s="109"/>
      <c r="BA78" s="109"/>
      <c r="BB78" s="109"/>
      <c r="BC78" s="109"/>
      <c r="BD78" s="109"/>
      <c r="BE78" s="109"/>
      <c r="BF78" s="109"/>
      <c r="BG78" s="109"/>
      <c r="BH78" s="109"/>
      <c r="BI78" s="109"/>
      <c r="BJ78" s="109"/>
      <c r="BK78" s="109"/>
      <c r="BL78" s="109"/>
      <c r="BM78" s="109"/>
      <c r="BN78" s="109"/>
      <c r="BO78" s="109"/>
      <c r="BP78" s="109"/>
      <c r="BQ78" s="109"/>
      <c r="BR78" s="109"/>
      <c r="BS78" s="109"/>
      <c r="BT78" s="109"/>
      <c r="BU78" s="109"/>
      <c r="BV78" s="109"/>
      <c r="BW78" s="109"/>
      <c r="BX78" s="109"/>
      <c r="BY78" s="109"/>
      <c r="BZ78" s="109"/>
      <c r="CA78" s="109"/>
      <c r="CB78" s="109"/>
      <c r="CC78" s="109"/>
      <c r="CD78" s="109"/>
      <c r="CE78" s="109"/>
      <c r="CF78" s="109"/>
      <c r="CG78" s="109"/>
      <c r="CH78" s="109"/>
      <c r="CI78" s="109"/>
      <c r="CJ78" s="109"/>
      <c r="CK78" s="109"/>
      <c r="CL78" s="109"/>
      <c r="CM78" s="109"/>
      <c r="CN78" s="109"/>
      <c r="CO78" s="109"/>
      <c r="CP78" s="109"/>
      <c r="CQ78" s="109"/>
      <c r="CR78" s="109"/>
      <c r="CS78" s="109"/>
      <c r="CT78" s="109"/>
      <c r="CU78" s="109"/>
      <c r="CV78" s="109"/>
      <c r="CW78" s="109"/>
      <c r="CX78" s="109"/>
      <c r="CY78" s="109"/>
      <c r="CZ78" s="109"/>
      <c r="DA78" s="109"/>
      <c r="DB78" s="109"/>
      <c r="DC78" s="109"/>
      <c r="DD78" s="109"/>
      <c r="DE78" s="109"/>
      <c r="DF78" s="109"/>
      <c r="DG78" s="109"/>
      <c r="DH78" s="109"/>
      <c r="DI78" s="109"/>
      <c r="DJ78" s="109"/>
      <c r="DK78" s="109"/>
      <c r="DL78" s="109"/>
      <c r="DM78" s="109"/>
      <c r="DN78" s="109"/>
      <c r="DO78" s="109"/>
      <c r="DP78" s="109"/>
      <c r="DQ78" s="109"/>
      <c r="DR78" s="109"/>
      <c r="DS78" s="109"/>
      <c r="DT78" s="109"/>
      <c r="DU78" s="109"/>
      <c r="DV78" s="109"/>
      <c r="DW78" s="109"/>
      <c r="DX78" s="109"/>
      <c r="DY78" s="109"/>
      <c r="DZ78" s="109"/>
      <c r="EA78" s="109"/>
      <c r="EB78" s="109"/>
      <c r="EC78" s="109"/>
      <c r="ED78" s="109"/>
      <c r="EE78" s="109"/>
      <c r="EF78" s="109"/>
      <c r="EG78" s="109"/>
      <c r="EH78" s="109"/>
      <c r="EI78" s="109"/>
      <c r="EJ78" s="109"/>
      <c r="EK78" s="109"/>
      <c r="EL78" s="109"/>
      <c r="EM78" s="109"/>
      <c r="EN78" s="109"/>
      <c r="EO78" s="109"/>
      <c r="EP78" s="109"/>
      <c r="EQ78" s="109"/>
      <c r="ER78" s="109"/>
      <c r="ES78" s="109"/>
      <c r="ET78" s="109"/>
      <c r="EU78" s="109"/>
      <c r="EV78" s="109"/>
      <c r="EW78" s="109"/>
      <c r="EX78" s="109"/>
      <c r="EY78" s="109"/>
      <c r="EZ78" s="109"/>
      <c r="FA78" s="109"/>
      <c r="FB78" s="109"/>
      <c r="FC78" s="109"/>
      <c r="FD78" s="109"/>
      <c r="FE78" s="109"/>
      <c r="FF78" s="109"/>
      <c r="FG78" s="109"/>
      <c r="FH78" s="109"/>
      <c r="FI78" s="109"/>
      <c r="FJ78" s="109"/>
      <c r="FK78" s="109"/>
      <c r="FL78" s="109"/>
      <c r="FM78" s="109"/>
      <c r="FN78" s="109"/>
      <c r="FO78" s="109"/>
      <c r="FP78" s="109"/>
      <c r="FQ78" s="109"/>
      <c r="FR78" s="109"/>
      <c r="FS78" s="109"/>
      <c r="FT78" s="109"/>
      <c r="FU78" s="109"/>
      <c r="FV78" s="109"/>
      <c r="FW78" s="109"/>
      <c r="FX78" s="109"/>
      <c r="FY78" s="109"/>
      <c r="FZ78" s="109"/>
      <c r="GA78" s="109"/>
      <c r="GB78" s="109"/>
      <c r="GC78" s="109"/>
      <c r="GD78" s="109"/>
      <c r="GE78" s="109"/>
      <c r="GF78" s="109"/>
      <c r="GG78" s="109"/>
      <c r="GH78" s="109"/>
      <c r="GI78" s="109"/>
      <c r="GJ78" s="109"/>
      <c r="GK78" s="109"/>
      <c r="GL78" s="109"/>
      <c r="GM78" s="109"/>
      <c r="GN78" s="109"/>
      <c r="GO78" s="109"/>
      <c r="GP78" s="109"/>
      <c r="GQ78" s="109"/>
      <c r="GR78" s="109"/>
      <c r="GS78" s="109"/>
      <c r="GT78" s="109"/>
      <c r="GU78" s="109"/>
      <c r="GV78" s="109"/>
      <c r="GW78" s="109"/>
      <c r="GX78" s="109"/>
      <c r="GY78" s="109"/>
      <c r="GZ78" s="109"/>
      <c r="HA78" s="109"/>
      <c r="HB78" s="109"/>
      <c r="HC78" s="109"/>
      <c r="HD78" s="109"/>
      <c r="HE78" s="109"/>
      <c r="HF78" s="109"/>
      <c r="HG78" s="109"/>
      <c r="HH78" s="109"/>
      <c r="HI78" s="109"/>
      <c r="HJ78" s="109"/>
      <c r="HK78" s="109"/>
      <c r="HL78" s="109"/>
      <c r="HM78" s="109"/>
      <c r="HN78" s="109"/>
      <c r="HO78" s="109"/>
      <c r="HP78" s="109"/>
      <c r="HQ78" s="109"/>
      <c r="HR78" s="109"/>
      <c r="HS78" s="109"/>
      <c r="HT78" s="109"/>
      <c r="HU78" s="109"/>
      <c r="HV78" s="109"/>
      <c r="HW78" s="109"/>
      <c r="HX78" s="109"/>
      <c r="HY78" s="109"/>
      <c r="HZ78" s="109"/>
      <c r="IA78" s="109"/>
      <c r="IB78" s="109"/>
      <c r="IC78" s="109"/>
      <c r="ID78" s="109"/>
      <c r="IE78" s="109"/>
      <c r="IF78" s="109"/>
      <c r="IG78" s="109"/>
      <c r="IH78" s="109"/>
      <c r="II78" s="109"/>
      <c r="IJ78" s="109"/>
      <c r="IK78" s="109"/>
      <c r="IL78" s="109"/>
      <c r="IM78" s="109"/>
      <c r="IN78" s="109"/>
      <c r="IO78" s="109"/>
      <c r="IP78" s="109"/>
      <c r="IQ78" s="109"/>
      <c r="IR78" s="109"/>
      <c r="IS78" s="109"/>
      <c r="IT78" s="109"/>
      <c r="IU78" s="109"/>
      <c r="IV78" s="109"/>
    </row>
    <row r="79" spans="1:256" s="4" customFormat="1">
      <c r="A79" s="107"/>
      <c r="B79" s="14"/>
      <c r="C79" s="3"/>
      <c r="D79" s="264"/>
      <c r="E79" s="109"/>
      <c r="F79" s="159"/>
      <c r="G79" s="109"/>
      <c r="H79" s="159"/>
      <c r="I79" s="109"/>
      <c r="J79" s="109"/>
      <c r="K79" s="109"/>
      <c r="L79" s="159"/>
      <c r="M79" s="109"/>
      <c r="N79" s="109"/>
      <c r="O79" s="109"/>
      <c r="P79" s="109"/>
      <c r="Q79" s="109"/>
      <c r="R79" s="109"/>
      <c r="S79" s="109"/>
      <c r="T79" s="109"/>
      <c r="U79" s="109"/>
      <c r="V79" s="109"/>
      <c r="W79" s="109"/>
      <c r="X79" s="109"/>
      <c r="Y79" s="109"/>
      <c r="Z79" s="109"/>
      <c r="AA79" s="109"/>
      <c r="AB79" s="109"/>
      <c r="AC79" s="109"/>
      <c r="AD79" s="109"/>
      <c r="AE79" s="109"/>
      <c r="AF79" s="109"/>
      <c r="AG79" s="109"/>
      <c r="AH79" s="109"/>
      <c r="AI79" s="109"/>
      <c r="AJ79" s="109"/>
      <c r="AK79" s="109"/>
      <c r="AL79" s="109"/>
      <c r="AM79" s="109"/>
      <c r="AN79" s="109"/>
      <c r="AO79" s="109"/>
      <c r="AP79" s="109"/>
      <c r="AQ79" s="109"/>
      <c r="AR79" s="109"/>
      <c r="AS79" s="109"/>
      <c r="AT79" s="109"/>
      <c r="AU79" s="109"/>
      <c r="AV79" s="109"/>
      <c r="AW79" s="109"/>
      <c r="AX79" s="109"/>
      <c r="AY79" s="109"/>
      <c r="AZ79" s="109"/>
      <c r="BA79" s="109"/>
      <c r="BB79" s="109"/>
      <c r="BC79" s="109"/>
      <c r="BD79" s="109"/>
      <c r="BE79" s="109"/>
      <c r="BF79" s="109"/>
      <c r="BG79" s="109"/>
      <c r="BH79" s="109"/>
      <c r="BI79" s="109"/>
      <c r="BJ79" s="109"/>
      <c r="BK79" s="109"/>
      <c r="BL79" s="109"/>
      <c r="BM79" s="109"/>
      <c r="BN79" s="109"/>
      <c r="BO79" s="109"/>
      <c r="BP79" s="109"/>
      <c r="BQ79" s="109"/>
      <c r="BR79" s="109"/>
      <c r="BS79" s="109"/>
      <c r="BT79" s="109"/>
      <c r="BU79" s="109"/>
      <c r="BV79" s="109"/>
      <c r="BW79" s="109"/>
      <c r="BX79" s="109"/>
      <c r="BY79" s="109"/>
      <c r="BZ79" s="109"/>
      <c r="CA79" s="109"/>
      <c r="CB79" s="109"/>
      <c r="CC79" s="109"/>
      <c r="CD79" s="109"/>
      <c r="CE79" s="109"/>
      <c r="CF79" s="109"/>
      <c r="CG79" s="109"/>
      <c r="CH79" s="109"/>
      <c r="CI79" s="109"/>
      <c r="CJ79" s="109"/>
      <c r="CK79" s="109"/>
      <c r="CL79" s="109"/>
      <c r="CM79" s="109"/>
      <c r="CN79" s="109"/>
      <c r="CO79" s="109"/>
      <c r="CP79" s="109"/>
      <c r="CQ79" s="109"/>
      <c r="CR79" s="109"/>
      <c r="CS79" s="109"/>
      <c r="CT79" s="109"/>
      <c r="CU79" s="109"/>
      <c r="CV79" s="109"/>
      <c r="CW79" s="109"/>
      <c r="CX79" s="109"/>
      <c r="CY79" s="109"/>
      <c r="CZ79" s="109"/>
      <c r="DA79" s="109"/>
      <c r="DB79" s="109"/>
      <c r="DC79" s="109"/>
      <c r="DD79" s="109"/>
      <c r="DE79" s="109"/>
      <c r="DF79" s="109"/>
      <c r="DG79" s="109"/>
      <c r="DH79" s="109"/>
      <c r="DI79" s="109"/>
      <c r="DJ79" s="109"/>
      <c r="DK79" s="109"/>
      <c r="DL79" s="109"/>
      <c r="DM79" s="109"/>
      <c r="DN79" s="109"/>
      <c r="DO79" s="109"/>
      <c r="DP79" s="109"/>
      <c r="DQ79" s="109"/>
      <c r="DR79" s="109"/>
      <c r="DS79" s="109"/>
      <c r="DT79" s="109"/>
      <c r="DU79" s="109"/>
      <c r="DV79" s="109"/>
      <c r="DW79" s="109"/>
      <c r="DX79" s="109"/>
      <c r="DY79" s="109"/>
      <c r="DZ79" s="109"/>
      <c r="EA79" s="109"/>
      <c r="EB79" s="109"/>
      <c r="EC79" s="109"/>
      <c r="ED79" s="109"/>
      <c r="EE79" s="109"/>
      <c r="EF79" s="109"/>
      <c r="EG79" s="109"/>
      <c r="EH79" s="109"/>
      <c r="EI79" s="109"/>
      <c r="EJ79" s="109"/>
      <c r="EK79" s="109"/>
      <c r="EL79" s="109"/>
      <c r="EM79" s="109"/>
      <c r="EN79" s="109"/>
      <c r="EO79" s="109"/>
      <c r="EP79" s="109"/>
      <c r="EQ79" s="109"/>
      <c r="ER79" s="109"/>
      <c r="ES79" s="109"/>
      <c r="ET79" s="109"/>
      <c r="EU79" s="109"/>
      <c r="EV79" s="109"/>
      <c r="EW79" s="109"/>
      <c r="EX79" s="109"/>
      <c r="EY79" s="109"/>
      <c r="EZ79" s="109"/>
      <c r="FA79" s="109"/>
      <c r="FB79" s="109"/>
      <c r="FC79" s="109"/>
      <c r="FD79" s="109"/>
      <c r="FE79" s="109"/>
      <c r="FF79" s="109"/>
      <c r="FG79" s="109"/>
      <c r="FH79" s="109"/>
      <c r="FI79" s="109"/>
      <c r="FJ79" s="109"/>
      <c r="FK79" s="109"/>
      <c r="FL79" s="109"/>
      <c r="FM79" s="109"/>
      <c r="FN79" s="109"/>
      <c r="FO79" s="109"/>
      <c r="FP79" s="109"/>
      <c r="FQ79" s="109"/>
      <c r="FR79" s="109"/>
      <c r="FS79" s="109"/>
      <c r="FT79" s="109"/>
      <c r="FU79" s="109"/>
      <c r="FV79" s="109"/>
      <c r="FW79" s="109"/>
      <c r="FX79" s="109"/>
      <c r="FY79" s="109"/>
      <c r="FZ79" s="109"/>
      <c r="GA79" s="109"/>
      <c r="GB79" s="109"/>
      <c r="GC79" s="109"/>
      <c r="GD79" s="109"/>
      <c r="GE79" s="109"/>
      <c r="GF79" s="109"/>
      <c r="GG79" s="109"/>
      <c r="GH79" s="109"/>
      <c r="GI79" s="109"/>
      <c r="GJ79" s="109"/>
      <c r="GK79" s="109"/>
      <c r="GL79" s="109"/>
      <c r="GM79" s="109"/>
      <c r="GN79" s="109"/>
      <c r="GO79" s="109"/>
      <c r="GP79" s="109"/>
      <c r="GQ79" s="109"/>
      <c r="GR79" s="109"/>
      <c r="GS79" s="109"/>
      <c r="GT79" s="109"/>
      <c r="GU79" s="109"/>
      <c r="GV79" s="109"/>
      <c r="GW79" s="109"/>
      <c r="GX79" s="109"/>
      <c r="GY79" s="109"/>
      <c r="GZ79" s="109"/>
      <c r="HA79" s="109"/>
      <c r="HB79" s="109"/>
      <c r="HC79" s="109"/>
      <c r="HD79" s="109"/>
      <c r="HE79" s="109"/>
      <c r="HF79" s="109"/>
      <c r="HG79" s="109"/>
      <c r="HH79" s="109"/>
      <c r="HI79" s="109"/>
      <c r="HJ79" s="109"/>
      <c r="HK79" s="109"/>
      <c r="HL79" s="109"/>
      <c r="HM79" s="109"/>
      <c r="HN79" s="109"/>
      <c r="HO79" s="109"/>
      <c r="HP79" s="109"/>
      <c r="HQ79" s="109"/>
      <c r="HR79" s="109"/>
      <c r="HS79" s="109"/>
      <c r="HT79" s="109"/>
      <c r="HU79" s="109"/>
      <c r="HV79" s="109"/>
      <c r="HW79" s="109"/>
      <c r="HX79" s="109"/>
      <c r="HY79" s="109"/>
      <c r="HZ79" s="109"/>
      <c r="IA79" s="109"/>
      <c r="IB79" s="109"/>
      <c r="IC79" s="109"/>
      <c r="ID79" s="109"/>
      <c r="IE79" s="109"/>
      <c r="IF79" s="109"/>
      <c r="IG79" s="109"/>
      <c r="IH79" s="109"/>
      <c r="II79" s="109"/>
      <c r="IJ79" s="109"/>
      <c r="IK79" s="109"/>
      <c r="IL79" s="109"/>
      <c r="IM79" s="109"/>
      <c r="IN79" s="109"/>
      <c r="IO79" s="109"/>
      <c r="IP79" s="109"/>
      <c r="IQ79" s="109"/>
      <c r="IR79" s="109"/>
      <c r="IS79" s="109"/>
      <c r="IT79" s="109"/>
      <c r="IU79" s="109"/>
      <c r="IV79" s="109"/>
    </row>
    <row r="80" spans="1:256" s="4" customFormat="1">
      <c r="A80" s="107"/>
      <c r="B80" s="14"/>
      <c r="C80" s="3"/>
      <c r="D80" s="159"/>
      <c r="E80" s="109"/>
      <c r="F80" s="159"/>
      <c r="G80" s="109"/>
      <c r="H80" s="159"/>
      <c r="I80" s="109"/>
      <c r="J80" s="109"/>
      <c r="K80" s="109"/>
      <c r="L80" s="159"/>
      <c r="M80" s="109"/>
      <c r="N80" s="109"/>
      <c r="O80" s="109"/>
      <c r="P80" s="109"/>
      <c r="Q80" s="109"/>
      <c r="R80" s="109"/>
      <c r="S80" s="109"/>
      <c r="T80" s="109"/>
      <c r="U80" s="109"/>
      <c r="V80" s="109"/>
      <c r="W80" s="109"/>
      <c r="X80" s="109"/>
      <c r="Y80" s="109"/>
      <c r="Z80" s="109"/>
      <c r="AA80" s="109"/>
      <c r="AB80" s="109"/>
      <c r="AC80" s="109"/>
      <c r="AD80" s="109"/>
      <c r="AE80" s="109"/>
      <c r="AF80" s="109"/>
      <c r="AG80" s="109"/>
      <c r="AH80" s="109"/>
      <c r="AI80" s="109"/>
      <c r="AJ80" s="109"/>
      <c r="AK80" s="109"/>
      <c r="AL80" s="109"/>
      <c r="AM80" s="109"/>
      <c r="AN80" s="109"/>
      <c r="AO80" s="109"/>
      <c r="AP80" s="109"/>
      <c r="AQ80" s="109"/>
      <c r="AR80" s="109"/>
      <c r="AS80" s="109"/>
      <c r="AT80" s="109"/>
      <c r="AU80" s="109"/>
      <c r="AV80" s="109"/>
      <c r="AW80" s="109"/>
      <c r="AX80" s="109"/>
      <c r="AY80" s="109"/>
      <c r="AZ80" s="109"/>
      <c r="BA80" s="109"/>
      <c r="BB80" s="109"/>
      <c r="BC80" s="109"/>
      <c r="BD80" s="109"/>
      <c r="BE80" s="109"/>
      <c r="BF80" s="109"/>
      <c r="BG80" s="109"/>
      <c r="BH80" s="109"/>
      <c r="BI80" s="109"/>
      <c r="BJ80" s="109"/>
      <c r="BK80" s="109"/>
      <c r="BL80" s="109"/>
      <c r="BM80" s="109"/>
      <c r="BN80" s="109"/>
      <c r="BO80" s="109"/>
      <c r="BP80" s="109"/>
      <c r="BQ80" s="109"/>
      <c r="BR80" s="109"/>
      <c r="BS80" s="109"/>
      <c r="BT80" s="109"/>
      <c r="BU80" s="109"/>
      <c r="BV80" s="109"/>
      <c r="BW80" s="109"/>
      <c r="BX80" s="109"/>
      <c r="BY80" s="109"/>
      <c r="BZ80" s="109"/>
      <c r="CA80" s="109"/>
      <c r="CB80" s="109"/>
      <c r="CC80" s="109"/>
      <c r="CD80" s="109"/>
      <c r="CE80" s="109"/>
      <c r="CF80" s="109"/>
      <c r="CG80" s="109"/>
      <c r="CH80" s="109"/>
      <c r="CI80" s="109"/>
      <c r="CJ80" s="109"/>
      <c r="CK80" s="109"/>
      <c r="CL80" s="109"/>
      <c r="CM80" s="109"/>
      <c r="CN80" s="109"/>
      <c r="CO80" s="109"/>
      <c r="CP80" s="109"/>
      <c r="CQ80" s="109"/>
      <c r="CR80" s="109"/>
      <c r="CS80" s="109"/>
      <c r="CT80" s="109"/>
      <c r="CU80" s="109"/>
      <c r="CV80" s="109"/>
      <c r="CW80" s="109"/>
      <c r="CX80" s="109"/>
      <c r="CY80" s="109"/>
      <c r="CZ80" s="109"/>
      <c r="DA80" s="109"/>
      <c r="DB80" s="109"/>
      <c r="DC80" s="109"/>
      <c r="DD80" s="109"/>
      <c r="DE80" s="109"/>
      <c r="DF80" s="109"/>
      <c r="DG80" s="109"/>
      <c r="DH80" s="109"/>
      <c r="DI80" s="109"/>
      <c r="DJ80" s="109"/>
      <c r="DK80" s="109"/>
      <c r="DL80" s="109"/>
      <c r="DM80" s="109"/>
      <c r="DN80" s="109"/>
      <c r="DO80" s="109"/>
      <c r="DP80" s="109"/>
      <c r="DQ80" s="109"/>
      <c r="DR80" s="109"/>
      <c r="DS80" s="109"/>
      <c r="DT80" s="109"/>
      <c r="DU80" s="109"/>
      <c r="DV80" s="109"/>
      <c r="DW80" s="109"/>
      <c r="DX80" s="109"/>
      <c r="DY80" s="109"/>
      <c r="DZ80" s="109"/>
      <c r="EA80" s="109"/>
      <c r="EB80" s="109"/>
      <c r="EC80" s="109"/>
      <c r="ED80" s="109"/>
      <c r="EE80" s="109"/>
      <c r="EF80" s="109"/>
      <c r="EG80" s="109"/>
      <c r="EH80" s="109"/>
      <c r="EI80" s="109"/>
      <c r="EJ80" s="109"/>
      <c r="EK80" s="109"/>
      <c r="EL80" s="109"/>
      <c r="EM80" s="109"/>
      <c r="EN80" s="109"/>
      <c r="EO80" s="109"/>
      <c r="EP80" s="109"/>
      <c r="EQ80" s="109"/>
      <c r="ER80" s="109"/>
      <c r="ES80" s="109"/>
      <c r="ET80" s="109"/>
      <c r="EU80" s="109"/>
      <c r="EV80" s="109"/>
      <c r="EW80" s="109"/>
      <c r="EX80" s="109"/>
      <c r="EY80" s="109"/>
      <c r="EZ80" s="109"/>
      <c r="FA80" s="109"/>
      <c r="FB80" s="109"/>
      <c r="FC80" s="109"/>
      <c r="FD80" s="109"/>
      <c r="FE80" s="109"/>
      <c r="FF80" s="109"/>
      <c r="FG80" s="109"/>
      <c r="FH80" s="109"/>
      <c r="FI80" s="109"/>
      <c r="FJ80" s="109"/>
      <c r="FK80" s="109"/>
      <c r="FL80" s="109"/>
      <c r="FM80" s="109"/>
      <c r="FN80" s="109"/>
      <c r="FO80" s="109"/>
      <c r="FP80" s="109"/>
      <c r="FQ80" s="109"/>
      <c r="FR80" s="109"/>
      <c r="FS80" s="109"/>
      <c r="FT80" s="109"/>
      <c r="FU80" s="109"/>
      <c r="FV80" s="109"/>
      <c r="FW80" s="109"/>
      <c r="FX80" s="109"/>
      <c r="FY80" s="109"/>
      <c r="FZ80" s="109"/>
      <c r="GA80" s="109"/>
      <c r="GB80" s="109"/>
      <c r="GC80" s="109"/>
      <c r="GD80" s="109"/>
      <c r="GE80" s="109"/>
      <c r="GF80" s="109"/>
      <c r="GG80" s="109"/>
      <c r="GH80" s="109"/>
      <c r="GI80" s="109"/>
      <c r="GJ80" s="109"/>
      <c r="GK80" s="109"/>
      <c r="GL80" s="109"/>
      <c r="GM80" s="109"/>
      <c r="GN80" s="109"/>
      <c r="GO80" s="109"/>
      <c r="GP80" s="109"/>
      <c r="GQ80" s="109"/>
      <c r="GR80" s="109"/>
      <c r="GS80" s="109"/>
      <c r="GT80" s="109"/>
      <c r="GU80" s="109"/>
      <c r="GV80" s="109"/>
      <c r="GW80" s="109"/>
      <c r="GX80" s="109"/>
      <c r="GY80" s="109"/>
      <c r="GZ80" s="109"/>
      <c r="HA80" s="109"/>
      <c r="HB80" s="109"/>
      <c r="HC80" s="109"/>
      <c r="HD80" s="109"/>
      <c r="HE80" s="109"/>
      <c r="HF80" s="109"/>
      <c r="HG80" s="109"/>
      <c r="HH80" s="109"/>
      <c r="HI80" s="109"/>
      <c r="HJ80" s="109"/>
      <c r="HK80" s="109"/>
      <c r="HL80" s="109"/>
      <c r="HM80" s="109"/>
      <c r="HN80" s="109"/>
      <c r="HO80" s="109"/>
      <c r="HP80" s="109"/>
      <c r="HQ80" s="109"/>
      <c r="HR80" s="109"/>
      <c r="HS80" s="109"/>
      <c r="HT80" s="109"/>
      <c r="HU80" s="109"/>
      <c r="HV80" s="109"/>
      <c r="HW80" s="109"/>
      <c r="HX80" s="109"/>
      <c r="HY80" s="109"/>
      <c r="HZ80" s="109"/>
      <c r="IA80" s="109"/>
      <c r="IB80" s="109"/>
      <c r="IC80" s="109"/>
      <c r="ID80" s="109"/>
      <c r="IE80" s="109"/>
      <c r="IF80" s="109"/>
      <c r="IG80" s="109"/>
      <c r="IH80" s="109"/>
      <c r="II80" s="109"/>
      <c r="IJ80" s="109"/>
      <c r="IK80" s="109"/>
      <c r="IL80" s="109"/>
      <c r="IM80" s="109"/>
      <c r="IN80" s="109"/>
      <c r="IO80" s="109"/>
      <c r="IP80" s="109"/>
      <c r="IQ80" s="109"/>
      <c r="IR80" s="109"/>
      <c r="IS80" s="109"/>
      <c r="IT80" s="109"/>
      <c r="IU80" s="109"/>
      <c r="IV80" s="109"/>
    </row>
    <row r="81" spans="1:256" s="4" customFormat="1">
      <c r="A81" s="107"/>
      <c r="B81" s="14"/>
      <c r="C81" s="3"/>
      <c r="D81" s="213"/>
      <c r="E81" s="3"/>
      <c r="F81" s="159"/>
      <c r="G81" s="109"/>
      <c r="H81" s="159"/>
      <c r="I81" s="109"/>
      <c r="J81" s="109"/>
      <c r="K81" s="109"/>
      <c r="L81" s="159"/>
      <c r="M81" s="109"/>
      <c r="N81" s="109"/>
      <c r="O81" s="109"/>
      <c r="P81" s="109"/>
      <c r="Q81" s="109"/>
      <c r="R81" s="109"/>
      <c r="S81" s="109"/>
      <c r="T81" s="109"/>
      <c r="U81" s="109"/>
      <c r="V81" s="109"/>
      <c r="W81" s="109"/>
      <c r="X81" s="109"/>
      <c r="Y81" s="109"/>
      <c r="Z81" s="109"/>
      <c r="AA81" s="109"/>
      <c r="AB81" s="109"/>
      <c r="AC81" s="109"/>
      <c r="AD81" s="109"/>
      <c r="AE81" s="109"/>
      <c r="AF81" s="109"/>
      <c r="AG81" s="109"/>
      <c r="AH81" s="109"/>
      <c r="AI81" s="109"/>
      <c r="AJ81" s="109"/>
      <c r="AK81" s="109"/>
      <c r="AL81" s="109"/>
      <c r="AM81" s="109"/>
      <c r="AN81" s="109"/>
      <c r="AO81" s="109"/>
      <c r="AP81" s="109"/>
      <c r="AQ81" s="109"/>
      <c r="AR81" s="109"/>
      <c r="AS81" s="109"/>
      <c r="AT81" s="109"/>
      <c r="AU81" s="109"/>
      <c r="AV81" s="109"/>
      <c r="AW81" s="109"/>
      <c r="AX81" s="109"/>
      <c r="AY81" s="109"/>
      <c r="AZ81" s="109"/>
      <c r="BA81" s="109"/>
      <c r="BB81" s="109"/>
      <c r="BC81" s="109"/>
      <c r="BD81" s="109"/>
      <c r="BE81" s="109"/>
      <c r="BF81" s="109"/>
      <c r="BG81" s="109"/>
      <c r="BH81" s="109"/>
      <c r="BI81" s="109"/>
      <c r="BJ81" s="109"/>
      <c r="BK81" s="109"/>
      <c r="BL81" s="109"/>
      <c r="BM81" s="109"/>
      <c r="BN81" s="109"/>
      <c r="BO81" s="109"/>
      <c r="BP81" s="109"/>
      <c r="BQ81" s="109"/>
      <c r="BR81" s="109"/>
      <c r="BS81" s="109"/>
      <c r="BT81" s="109"/>
      <c r="BU81" s="109"/>
      <c r="BV81" s="109"/>
      <c r="BW81" s="109"/>
      <c r="BX81" s="109"/>
      <c r="BY81" s="109"/>
      <c r="BZ81" s="109"/>
      <c r="CA81" s="109"/>
      <c r="CB81" s="109"/>
      <c r="CC81" s="109"/>
      <c r="CD81" s="109"/>
      <c r="CE81" s="109"/>
      <c r="CF81" s="109"/>
      <c r="CG81" s="109"/>
      <c r="CH81" s="109"/>
      <c r="CI81" s="109"/>
      <c r="CJ81" s="109"/>
      <c r="CK81" s="109"/>
      <c r="CL81" s="109"/>
      <c r="CM81" s="109"/>
      <c r="CN81" s="109"/>
      <c r="CO81" s="109"/>
      <c r="CP81" s="109"/>
      <c r="CQ81" s="109"/>
      <c r="CR81" s="109"/>
      <c r="CS81" s="109"/>
      <c r="CT81" s="109"/>
      <c r="CU81" s="109"/>
      <c r="CV81" s="109"/>
      <c r="CW81" s="109"/>
      <c r="CX81" s="109"/>
      <c r="CY81" s="109"/>
      <c r="CZ81" s="109"/>
      <c r="DA81" s="109"/>
      <c r="DB81" s="109"/>
      <c r="DC81" s="109"/>
      <c r="DD81" s="109"/>
      <c r="DE81" s="109"/>
      <c r="DF81" s="109"/>
      <c r="DG81" s="109"/>
      <c r="DH81" s="109"/>
      <c r="DI81" s="109"/>
      <c r="DJ81" s="109"/>
      <c r="DK81" s="109"/>
      <c r="DL81" s="109"/>
      <c r="DM81" s="109"/>
      <c r="DN81" s="109"/>
      <c r="DO81" s="109"/>
      <c r="DP81" s="109"/>
      <c r="DQ81" s="109"/>
      <c r="DR81" s="109"/>
      <c r="DS81" s="109"/>
      <c r="DT81" s="109"/>
      <c r="DU81" s="109"/>
      <c r="DV81" s="109"/>
      <c r="DW81" s="109"/>
      <c r="DX81" s="109"/>
      <c r="DY81" s="109"/>
      <c r="DZ81" s="109"/>
      <c r="EA81" s="109"/>
      <c r="EB81" s="109"/>
      <c r="EC81" s="109"/>
      <c r="ED81" s="109"/>
      <c r="EE81" s="109"/>
      <c r="EF81" s="109"/>
      <c r="EG81" s="109"/>
      <c r="EH81" s="109"/>
      <c r="EI81" s="109"/>
      <c r="EJ81" s="109"/>
      <c r="EK81" s="109"/>
      <c r="EL81" s="109"/>
      <c r="EM81" s="109"/>
      <c r="EN81" s="109"/>
      <c r="EO81" s="109"/>
      <c r="EP81" s="109"/>
      <c r="EQ81" s="109"/>
      <c r="ER81" s="109"/>
      <c r="ES81" s="109"/>
      <c r="ET81" s="109"/>
      <c r="EU81" s="109"/>
      <c r="EV81" s="109"/>
      <c r="EW81" s="109"/>
      <c r="EX81" s="109"/>
      <c r="EY81" s="109"/>
      <c r="EZ81" s="109"/>
      <c r="FA81" s="109"/>
      <c r="FB81" s="109"/>
      <c r="FC81" s="109"/>
      <c r="FD81" s="109"/>
      <c r="FE81" s="109"/>
      <c r="FF81" s="109"/>
      <c r="FG81" s="109"/>
      <c r="FH81" s="109"/>
      <c r="FI81" s="109"/>
      <c r="FJ81" s="109"/>
      <c r="FK81" s="109"/>
      <c r="FL81" s="109"/>
      <c r="FM81" s="109"/>
      <c r="FN81" s="109"/>
      <c r="FO81" s="109"/>
      <c r="FP81" s="109"/>
      <c r="FQ81" s="109"/>
      <c r="FR81" s="109"/>
      <c r="FS81" s="109"/>
      <c r="FT81" s="109"/>
      <c r="FU81" s="109"/>
      <c r="FV81" s="109"/>
      <c r="FW81" s="109"/>
      <c r="FX81" s="109"/>
      <c r="FY81" s="109"/>
      <c r="FZ81" s="109"/>
      <c r="GA81" s="109"/>
      <c r="GB81" s="109"/>
      <c r="GC81" s="109"/>
      <c r="GD81" s="109"/>
      <c r="GE81" s="109"/>
      <c r="GF81" s="109"/>
      <c r="GG81" s="109"/>
      <c r="GH81" s="109"/>
      <c r="GI81" s="109"/>
      <c r="GJ81" s="109"/>
      <c r="GK81" s="109"/>
      <c r="GL81" s="109"/>
      <c r="GM81" s="109"/>
      <c r="GN81" s="109"/>
      <c r="GO81" s="109"/>
      <c r="GP81" s="109"/>
      <c r="GQ81" s="109"/>
      <c r="GR81" s="109"/>
      <c r="GS81" s="109"/>
      <c r="GT81" s="109"/>
      <c r="GU81" s="109"/>
      <c r="GV81" s="109"/>
      <c r="GW81" s="109"/>
      <c r="GX81" s="109"/>
      <c r="GY81" s="109"/>
      <c r="GZ81" s="109"/>
      <c r="HA81" s="109"/>
      <c r="HB81" s="109"/>
      <c r="HC81" s="109"/>
      <c r="HD81" s="109"/>
      <c r="HE81" s="109"/>
      <c r="HF81" s="109"/>
      <c r="HG81" s="109"/>
      <c r="HH81" s="109"/>
      <c r="HI81" s="109"/>
      <c r="HJ81" s="109"/>
      <c r="HK81" s="109"/>
      <c r="HL81" s="109"/>
      <c r="HM81" s="109"/>
      <c r="HN81" s="109"/>
      <c r="HO81" s="109"/>
      <c r="HP81" s="109"/>
      <c r="HQ81" s="109"/>
      <c r="HR81" s="109"/>
      <c r="HS81" s="109"/>
      <c r="HT81" s="109"/>
      <c r="HU81" s="109"/>
      <c r="HV81" s="109"/>
      <c r="HW81" s="109"/>
      <c r="HX81" s="109"/>
      <c r="HY81" s="109"/>
      <c r="HZ81" s="109"/>
      <c r="IA81" s="109"/>
      <c r="IB81" s="109"/>
      <c r="IC81" s="109"/>
      <c r="ID81" s="109"/>
      <c r="IE81" s="109"/>
      <c r="IF81" s="109"/>
      <c r="IG81" s="109"/>
      <c r="IH81" s="109"/>
      <c r="II81" s="109"/>
      <c r="IJ81" s="109"/>
      <c r="IK81" s="109"/>
      <c r="IL81" s="109"/>
      <c r="IM81" s="109"/>
      <c r="IN81" s="109"/>
      <c r="IO81" s="109"/>
      <c r="IP81" s="109"/>
      <c r="IQ81" s="109"/>
      <c r="IR81" s="109"/>
      <c r="IS81" s="109"/>
      <c r="IT81" s="109"/>
      <c r="IU81" s="109"/>
      <c r="IV81" s="109"/>
    </row>
    <row r="82" spans="1:256" s="4" customFormat="1">
      <c r="A82" s="107"/>
      <c r="B82" s="14"/>
      <c r="C82" s="3"/>
      <c r="D82" s="264"/>
      <c r="E82" s="109"/>
      <c r="F82" s="159"/>
      <c r="G82" s="109"/>
      <c r="H82" s="159"/>
      <c r="I82" s="109"/>
      <c r="J82" s="109"/>
      <c r="K82" s="109"/>
      <c r="L82" s="159"/>
      <c r="M82" s="109"/>
      <c r="N82" s="109"/>
      <c r="O82" s="109"/>
      <c r="P82" s="109"/>
      <c r="Q82" s="109"/>
      <c r="R82" s="109"/>
      <c r="S82" s="109"/>
      <c r="T82" s="109"/>
      <c r="U82" s="109"/>
      <c r="V82" s="109"/>
      <c r="W82" s="109"/>
      <c r="X82" s="109"/>
      <c r="Y82" s="109"/>
      <c r="Z82" s="109"/>
      <c r="AA82" s="109"/>
      <c r="AB82" s="109"/>
      <c r="AC82" s="109"/>
      <c r="AD82" s="109"/>
      <c r="AE82" s="109"/>
      <c r="AF82" s="109"/>
      <c r="AG82" s="109"/>
      <c r="AH82" s="109"/>
      <c r="AI82" s="109"/>
      <c r="AJ82" s="109"/>
      <c r="AK82" s="109"/>
      <c r="AL82" s="109"/>
      <c r="AM82" s="109"/>
      <c r="AN82" s="109"/>
      <c r="AO82" s="109"/>
      <c r="AP82" s="109"/>
      <c r="AQ82" s="109"/>
      <c r="AR82" s="109"/>
      <c r="AS82" s="109"/>
      <c r="AT82" s="109"/>
      <c r="AU82" s="109"/>
      <c r="AV82" s="109"/>
      <c r="AW82" s="109"/>
      <c r="AX82" s="109"/>
      <c r="AY82" s="109"/>
      <c r="AZ82" s="109"/>
      <c r="BA82" s="109"/>
      <c r="BB82" s="109"/>
      <c r="BC82" s="109"/>
      <c r="BD82" s="109"/>
      <c r="BE82" s="109"/>
      <c r="BF82" s="109"/>
      <c r="BG82" s="109"/>
      <c r="BH82" s="109"/>
      <c r="BI82" s="109"/>
      <c r="BJ82" s="109"/>
      <c r="BK82" s="109"/>
      <c r="BL82" s="109"/>
      <c r="BM82" s="109"/>
      <c r="BN82" s="109"/>
      <c r="BO82" s="109"/>
      <c r="BP82" s="109"/>
      <c r="BQ82" s="109"/>
      <c r="BR82" s="109"/>
      <c r="BS82" s="109"/>
      <c r="BT82" s="109"/>
      <c r="BU82" s="109"/>
      <c r="BV82" s="109"/>
      <c r="BW82" s="109"/>
      <c r="BX82" s="109"/>
      <c r="BY82" s="109"/>
      <c r="BZ82" s="109"/>
      <c r="CA82" s="109"/>
      <c r="CB82" s="109"/>
      <c r="CC82" s="109"/>
      <c r="CD82" s="109"/>
      <c r="CE82" s="109"/>
      <c r="CF82" s="109"/>
      <c r="CG82" s="109"/>
      <c r="CH82" s="109"/>
      <c r="CI82" s="109"/>
      <c r="CJ82" s="109"/>
      <c r="CK82" s="109"/>
      <c r="CL82" s="109"/>
      <c r="CM82" s="109"/>
      <c r="CN82" s="109"/>
      <c r="CO82" s="109"/>
      <c r="CP82" s="109"/>
      <c r="CQ82" s="109"/>
      <c r="CR82" s="109"/>
      <c r="CS82" s="109"/>
      <c r="CT82" s="109"/>
      <c r="CU82" s="109"/>
      <c r="CV82" s="109"/>
      <c r="CW82" s="109"/>
      <c r="CX82" s="109"/>
      <c r="CY82" s="109"/>
      <c r="CZ82" s="109"/>
      <c r="DA82" s="109"/>
      <c r="DB82" s="109"/>
      <c r="DC82" s="109"/>
      <c r="DD82" s="109"/>
      <c r="DE82" s="109"/>
      <c r="DF82" s="109"/>
      <c r="DG82" s="109"/>
      <c r="DH82" s="109"/>
      <c r="DI82" s="109"/>
      <c r="DJ82" s="109"/>
      <c r="DK82" s="109"/>
      <c r="DL82" s="109"/>
      <c r="DM82" s="109"/>
      <c r="DN82" s="109"/>
      <c r="DO82" s="109"/>
      <c r="DP82" s="109"/>
      <c r="DQ82" s="109"/>
      <c r="DR82" s="109"/>
      <c r="DS82" s="109"/>
      <c r="DT82" s="109"/>
      <c r="DU82" s="109"/>
      <c r="DV82" s="109"/>
      <c r="DW82" s="109"/>
      <c r="DX82" s="109"/>
      <c r="DY82" s="109"/>
      <c r="DZ82" s="109"/>
      <c r="EA82" s="109"/>
      <c r="EB82" s="109"/>
      <c r="EC82" s="109"/>
      <c r="ED82" s="109"/>
      <c r="EE82" s="109"/>
      <c r="EF82" s="109"/>
      <c r="EG82" s="109"/>
      <c r="EH82" s="109"/>
      <c r="EI82" s="109"/>
      <c r="EJ82" s="109"/>
      <c r="EK82" s="109"/>
      <c r="EL82" s="109"/>
      <c r="EM82" s="109"/>
      <c r="EN82" s="109"/>
      <c r="EO82" s="109"/>
      <c r="EP82" s="109"/>
      <c r="EQ82" s="109"/>
      <c r="ER82" s="109"/>
      <c r="ES82" s="109"/>
      <c r="ET82" s="109"/>
      <c r="EU82" s="109"/>
      <c r="EV82" s="109"/>
      <c r="EW82" s="109"/>
      <c r="EX82" s="109"/>
      <c r="EY82" s="109"/>
      <c r="EZ82" s="109"/>
      <c r="FA82" s="109"/>
      <c r="FB82" s="109"/>
      <c r="FC82" s="109"/>
      <c r="FD82" s="109"/>
      <c r="FE82" s="109"/>
      <c r="FF82" s="109"/>
      <c r="FG82" s="109"/>
      <c r="FH82" s="109"/>
      <c r="FI82" s="109"/>
      <c r="FJ82" s="109"/>
      <c r="FK82" s="109"/>
      <c r="FL82" s="109"/>
      <c r="FM82" s="109"/>
      <c r="FN82" s="109"/>
      <c r="FO82" s="109"/>
      <c r="FP82" s="109"/>
      <c r="FQ82" s="109"/>
      <c r="FR82" s="109"/>
      <c r="FS82" s="109"/>
      <c r="FT82" s="109"/>
      <c r="FU82" s="109"/>
      <c r="FV82" s="109"/>
      <c r="FW82" s="109"/>
      <c r="FX82" s="109"/>
      <c r="FY82" s="109"/>
      <c r="FZ82" s="109"/>
      <c r="GA82" s="109"/>
      <c r="GB82" s="109"/>
      <c r="GC82" s="109"/>
      <c r="GD82" s="109"/>
      <c r="GE82" s="109"/>
      <c r="GF82" s="109"/>
      <c r="GG82" s="109"/>
      <c r="GH82" s="109"/>
      <c r="GI82" s="109"/>
      <c r="GJ82" s="109"/>
      <c r="GK82" s="109"/>
      <c r="GL82" s="109"/>
      <c r="GM82" s="109"/>
      <c r="GN82" s="109"/>
      <c r="GO82" s="109"/>
      <c r="GP82" s="109"/>
      <c r="GQ82" s="109"/>
      <c r="GR82" s="109"/>
      <c r="GS82" s="109"/>
      <c r="GT82" s="109"/>
      <c r="GU82" s="109"/>
      <c r="GV82" s="109"/>
      <c r="GW82" s="109"/>
      <c r="GX82" s="109"/>
      <c r="GY82" s="109"/>
      <c r="GZ82" s="109"/>
      <c r="HA82" s="109"/>
      <c r="HB82" s="109"/>
      <c r="HC82" s="109"/>
      <c r="HD82" s="109"/>
      <c r="HE82" s="109"/>
      <c r="HF82" s="109"/>
      <c r="HG82" s="109"/>
      <c r="HH82" s="109"/>
      <c r="HI82" s="109"/>
      <c r="HJ82" s="109"/>
      <c r="HK82" s="109"/>
      <c r="HL82" s="109"/>
      <c r="HM82" s="109"/>
      <c r="HN82" s="109"/>
      <c r="HO82" s="109"/>
      <c r="HP82" s="109"/>
      <c r="HQ82" s="109"/>
      <c r="HR82" s="109"/>
      <c r="HS82" s="109"/>
      <c r="HT82" s="109"/>
      <c r="HU82" s="109"/>
      <c r="HV82" s="109"/>
      <c r="HW82" s="109"/>
      <c r="HX82" s="109"/>
      <c r="HY82" s="109"/>
      <c r="HZ82" s="109"/>
      <c r="IA82" s="109"/>
      <c r="IB82" s="109"/>
      <c r="IC82" s="109"/>
      <c r="ID82" s="109"/>
      <c r="IE82" s="109"/>
      <c r="IF82" s="109"/>
      <c r="IG82" s="109"/>
      <c r="IH82" s="109"/>
      <c r="II82" s="109"/>
      <c r="IJ82" s="109"/>
      <c r="IK82" s="109"/>
      <c r="IL82" s="109"/>
      <c r="IM82" s="109"/>
      <c r="IN82" s="109"/>
      <c r="IO82" s="109"/>
      <c r="IP82" s="109"/>
      <c r="IQ82" s="109"/>
      <c r="IR82" s="109"/>
      <c r="IS82" s="109"/>
      <c r="IT82" s="109"/>
      <c r="IU82" s="109"/>
      <c r="IV82" s="109"/>
    </row>
    <row r="83" spans="1:256" s="4" customFormat="1">
      <c r="A83" s="107"/>
      <c r="B83" s="14"/>
      <c r="C83" s="3"/>
      <c r="D83" s="264"/>
      <c r="E83" s="109"/>
      <c r="F83" s="159"/>
      <c r="G83" s="109"/>
      <c r="H83" s="159"/>
      <c r="I83" s="109"/>
      <c r="J83" s="109"/>
      <c r="K83" s="109"/>
      <c r="L83" s="159"/>
      <c r="M83" s="109"/>
      <c r="N83" s="109"/>
      <c r="O83" s="109"/>
      <c r="P83" s="109"/>
      <c r="Q83" s="109"/>
      <c r="R83" s="109"/>
      <c r="S83" s="109"/>
      <c r="T83" s="109"/>
      <c r="U83" s="109"/>
      <c r="V83" s="109"/>
      <c r="W83" s="109"/>
      <c r="X83" s="109"/>
      <c r="Y83" s="109"/>
      <c r="Z83" s="109"/>
      <c r="AA83" s="109"/>
      <c r="AB83" s="109"/>
      <c r="AC83" s="109"/>
      <c r="AD83" s="109"/>
      <c r="AE83" s="109"/>
      <c r="AF83" s="109"/>
      <c r="AG83" s="109"/>
      <c r="AH83" s="109"/>
      <c r="AI83" s="109"/>
      <c r="AJ83" s="109"/>
      <c r="AK83" s="109"/>
      <c r="AL83" s="109"/>
      <c r="AM83" s="109"/>
      <c r="AN83" s="109"/>
      <c r="AO83" s="109"/>
      <c r="AP83" s="109"/>
      <c r="AQ83" s="109"/>
      <c r="AR83" s="109"/>
      <c r="AS83" s="109"/>
      <c r="AT83" s="109"/>
      <c r="AU83" s="109"/>
      <c r="AV83" s="109"/>
      <c r="AW83" s="109"/>
      <c r="AX83" s="109"/>
      <c r="AY83" s="109"/>
      <c r="AZ83" s="109"/>
      <c r="BA83" s="109"/>
      <c r="BB83" s="109"/>
      <c r="BC83" s="109"/>
      <c r="BD83" s="109"/>
      <c r="BE83" s="109"/>
      <c r="BF83" s="109"/>
      <c r="BG83" s="109"/>
      <c r="BH83" s="109"/>
      <c r="BI83" s="109"/>
      <c r="BJ83" s="109"/>
      <c r="BK83" s="109"/>
      <c r="BL83" s="109"/>
      <c r="BM83" s="109"/>
      <c r="BN83" s="109"/>
      <c r="BO83" s="109"/>
      <c r="BP83" s="109"/>
      <c r="BQ83" s="109"/>
      <c r="BR83" s="109"/>
      <c r="BS83" s="109"/>
      <c r="BT83" s="109"/>
      <c r="BU83" s="109"/>
      <c r="BV83" s="109"/>
      <c r="BW83" s="109"/>
      <c r="BX83" s="109"/>
      <c r="BY83" s="109"/>
      <c r="BZ83" s="109"/>
      <c r="CA83" s="109"/>
      <c r="CB83" s="109"/>
      <c r="CC83" s="109"/>
      <c r="CD83" s="109"/>
      <c r="CE83" s="109"/>
      <c r="CF83" s="109"/>
      <c r="CG83" s="109"/>
      <c r="CH83" s="109"/>
      <c r="CI83" s="109"/>
      <c r="CJ83" s="109"/>
      <c r="CK83" s="109"/>
      <c r="CL83" s="109"/>
      <c r="CM83" s="109"/>
      <c r="CN83" s="109"/>
      <c r="CO83" s="109"/>
      <c r="CP83" s="109"/>
      <c r="CQ83" s="109"/>
      <c r="CR83" s="109"/>
      <c r="CS83" s="109"/>
      <c r="CT83" s="109"/>
      <c r="CU83" s="109"/>
      <c r="CV83" s="109"/>
      <c r="CW83" s="109"/>
      <c r="CX83" s="109"/>
      <c r="CY83" s="109"/>
      <c r="CZ83" s="109"/>
      <c r="DA83" s="109"/>
      <c r="DB83" s="109"/>
      <c r="DC83" s="109"/>
      <c r="DD83" s="109"/>
      <c r="DE83" s="109"/>
      <c r="DF83" s="109"/>
      <c r="DG83" s="109"/>
      <c r="DH83" s="109"/>
      <c r="DI83" s="109"/>
      <c r="DJ83" s="109"/>
      <c r="DK83" s="109"/>
      <c r="DL83" s="109"/>
      <c r="DM83" s="109"/>
      <c r="DN83" s="109"/>
      <c r="DO83" s="109"/>
      <c r="DP83" s="109"/>
      <c r="DQ83" s="109"/>
      <c r="DR83" s="109"/>
      <c r="DS83" s="109"/>
      <c r="DT83" s="109"/>
      <c r="DU83" s="109"/>
      <c r="DV83" s="109"/>
      <c r="DW83" s="109"/>
      <c r="DX83" s="109"/>
      <c r="DY83" s="109"/>
      <c r="DZ83" s="109"/>
      <c r="EA83" s="109"/>
      <c r="EB83" s="109"/>
      <c r="EC83" s="109"/>
      <c r="ED83" s="109"/>
      <c r="EE83" s="109"/>
      <c r="EF83" s="109"/>
      <c r="EG83" s="109"/>
      <c r="EH83" s="109"/>
      <c r="EI83" s="109"/>
      <c r="EJ83" s="109"/>
      <c r="EK83" s="109"/>
      <c r="EL83" s="109"/>
      <c r="EM83" s="109"/>
      <c r="EN83" s="109"/>
      <c r="EO83" s="109"/>
      <c r="EP83" s="109"/>
      <c r="EQ83" s="109"/>
      <c r="ER83" s="109"/>
      <c r="ES83" s="109"/>
      <c r="ET83" s="109"/>
      <c r="EU83" s="109"/>
      <c r="EV83" s="109"/>
      <c r="EW83" s="109"/>
      <c r="EX83" s="109"/>
      <c r="EY83" s="109"/>
      <c r="EZ83" s="109"/>
      <c r="FA83" s="109"/>
      <c r="FB83" s="109"/>
      <c r="FC83" s="109"/>
      <c r="FD83" s="109"/>
      <c r="FE83" s="109"/>
      <c r="FF83" s="109"/>
      <c r="FG83" s="109"/>
      <c r="FH83" s="109"/>
      <c r="FI83" s="109"/>
      <c r="FJ83" s="109"/>
      <c r="FK83" s="109"/>
      <c r="FL83" s="109"/>
      <c r="FM83" s="109"/>
      <c r="FN83" s="109"/>
      <c r="FO83" s="109"/>
      <c r="FP83" s="109"/>
      <c r="FQ83" s="109"/>
      <c r="FR83" s="109"/>
      <c r="FS83" s="109"/>
      <c r="FT83" s="109"/>
      <c r="FU83" s="109"/>
      <c r="FV83" s="109"/>
      <c r="FW83" s="109"/>
      <c r="FX83" s="109"/>
      <c r="FY83" s="109"/>
      <c r="FZ83" s="109"/>
      <c r="GA83" s="109"/>
      <c r="GB83" s="109"/>
      <c r="GC83" s="109"/>
      <c r="GD83" s="109"/>
      <c r="GE83" s="109"/>
      <c r="GF83" s="109"/>
      <c r="GG83" s="109"/>
      <c r="GH83" s="109"/>
      <c r="GI83" s="109"/>
      <c r="GJ83" s="109"/>
      <c r="GK83" s="109"/>
      <c r="GL83" s="109"/>
      <c r="GM83" s="109"/>
      <c r="GN83" s="109"/>
      <c r="GO83" s="109"/>
      <c r="GP83" s="109"/>
      <c r="GQ83" s="109"/>
      <c r="GR83" s="109"/>
      <c r="GS83" s="109"/>
      <c r="GT83" s="109"/>
      <c r="GU83" s="109"/>
      <c r="GV83" s="109"/>
      <c r="GW83" s="109"/>
      <c r="GX83" s="109"/>
      <c r="GY83" s="109"/>
      <c r="GZ83" s="109"/>
      <c r="HA83" s="109"/>
      <c r="HB83" s="109"/>
      <c r="HC83" s="109"/>
      <c r="HD83" s="109"/>
      <c r="HE83" s="109"/>
      <c r="HF83" s="109"/>
      <c r="HG83" s="109"/>
      <c r="HH83" s="109"/>
      <c r="HI83" s="109"/>
      <c r="HJ83" s="109"/>
      <c r="HK83" s="109"/>
      <c r="HL83" s="109"/>
      <c r="HM83" s="109"/>
      <c r="HN83" s="109"/>
      <c r="HO83" s="109"/>
      <c r="HP83" s="109"/>
      <c r="HQ83" s="109"/>
      <c r="HR83" s="109"/>
      <c r="HS83" s="109"/>
      <c r="HT83" s="109"/>
      <c r="HU83" s="109"/>
      <c r="HV83" s="109"/>
      <c r="HW83" s="109"/>
      <c r="HX83" s="109"/>
      <c r="HY83" s="109"/>
      <c r="HZ83" s="109"/>
      <c r="IA83" s="109"/>
      <c r="IB83" s="109"/>
      <c r="IC83" s="109"/>
      <c r="ID83" s="109"/>
      <c r="IE83" s="109"/>
      <c r="IF83" s="109"/>
      <c r="IG83" s="109"/>
      <c r="IH83" s="109"/>
      <c r="II83" s="109"/>
      <c r="IJ83" s="109"/>
      <c r="IK83" s="109"/>
      <c r="IL83" s="109"/>
      <c r="IM83" s="109"/>
      <c r="IN83" s="109"/>
      <c r="IO83" s="109"/>
      <c r="IP83" s="109"/>
      <c r="IQ83" s="109"/>
      <c r="IR83" s="109"/>
      <c r="IS83" s="109"/>
      <c r="IT83" s="109"/>
      <c r="IU83" s="109"/>
      <c r="IV83" s="109"/>
    </row>
    <row r="84" spans="1:256" s="4" customFormat="1">
      <c r="A84" s="107"/>
      <c r="B84" s="14"/>
      <c r="C84" s="3"/>
      <c r="D84" s="264"/>
      <c r="E84" s="109"/>
      <c r="F84" s="159"/>
      <c r="G84" s="109"/>
      <c r="H84" s="159"/>
      <c r="I84" s="109"/>
      <c r="J84" s="109"/>
      <c r="K84" s="109"/>
      <c r="L84" s="159"/>
      <c r="M84" s="109"/>
      <c r="N84" s="109"/>
      <c r="O84" s="109"/>
      <c r="P84" s="109"/>
      <c r="Q84" s="109"/>
      <c r="R84" s="109"/>
      <c r="S84" s="109"/>
      <c r="T84" s="109"/>
      <c r="U84" s="109"/>
      <c r="V84" s="109"/>
      <c r="W84" s="109"/>
      <c r="X84" s="109"/>
      <c r="Y84" s="109"/>
      <c r="Z84" s="109"/>
      <c r="AA84" s="109"/>
      <c r="AB84" s="109"/>
      <c r="AC84" s="109"/>
      <c r="AD84" s="109"/>
      <c r="AE84" s="109"/>
      <c r="AF84" s="109"/>
      <c r="AG84" s="109"/>
      <c r="AH84" s="109"/>
      <c r="AI84" s="109"/>
      <c r="AJ84" s="109"/>
      <c r="AK84" s="109"/>
      <c r="AL84" s="109"/>
      <c r="AM84" s="109"/>
      <c r="AN84" s="109"/>
      <c r="AO84" s="109"/>
      <c r="AP84" s="109"/>
      <c r="AQ84" s="109"/>
      <c r="AR84" s="109"/>
      <c r="AS84" s="109"/>
      <c r="AT84" s="109"/>
      <c r="AU84" s="109"/>
      <c r="AV84" s="109"/>
      <c r="AW84" s="109"/>
      <c r="AX84" s="109"/>
      <c r="AY84" s="109"/>
      <c r="AZ84" s="109"/>
      <c r="BA84" s="109"/>
      <c r="BB84" s="109"/>
      <c r="BC84" s="109"/>
      <c r="BD84" s="109"/>
      <c r="BE84" s="109"/>
      <c r="BF84" s="109"/>
      <c r="BG84" s="109"/>
      <c r="BH84" s="109"/>
      <c r="BI84" s="109"/>
      <c r="BJ84" s="109"/>
      <c r="BK84" s="109"/>
      <c r="BL84" s="109"/>
      <c r="BM84" s="109"/>
      <c r="BN84" s="109"/>
      <c r="BO84" s="109"/>
      <c r="BP84" s="109"/>
      <c r="BQ84" s="109"/>
      <c r="BR84" s="109"/>
      <c r="BS84" s="109"/>
      <c r="BT84" s="109"/>
      <c r="BU84" s="109"/>
      <c r="BV84" s="109"/>
      <c r="BW84" s="109"/>
      <c r="BX84" s="109"/>
      <c r="BY84" s="109"/>
      <c r="BZ84" s="109"/>
      <c r="CA84" s="109"/>
      <c r="CB84" s="109"/>
      <c r="CC84" s="109"/>
      <c r="CD84" s="109"/>
      <c r="CE84" s="109"/>
      <c r="CF84" s="109"/>
      <c r="CG84" s="109"/>
      <c r="CH84" s="109"/>
      <c r="CI84" s="109"/>
      <c r="CJ84" s="109"/>
      <c r="CK84" s="109"/>
      <c r="CL84" s="109"/>
      <c r="CM84" s="109"/>
      <c r="CN84" s="109"/>
      <c r="CO84" s="109"/>
      <c r="CP84" s="109"/>
      <c r="CQ84" s="109"/>
      <c r="CR84" s="109"/>
      <c r="CS84" s="109"/>
      <c r="CT84" s="109"/>
      <c r="CU84" s="109"/>
      <c r="CV84" s="109"/>
      <c r="CW84" s="109"/>
      <c r="CX84" s="109"/>
      <c r="CY84" s="109"/>
      <c r="CZ84" s="109"/>
      <c r="DA84" s="109"/>
      <c r="DB84" s="109"/>
      <c r="DC84" s="109"/>
      <c r="DD84" s="109"/>
      <c r="DE84" s="109"/>
      <c r="DF84" s="109"/>
      <c r="DG84" s="109"/>
      <c r="DH84" s="109"/>
      <c r="DI84" s="109"/>
      <c r="DJ84" s="109"/>
      <c r="DK84" s="109"/>
      <c r="DL84" s="109"/>
      <c r="DM84" s="109"/>
      <c r="DN84" s="109"/>
      <c r="DO84" s="109"/>
      <c r="DP84" s="109"/>
      <c r="DQ84" s="109"/>
      <c r="DR84" s="109"/>
      <c r="DS84" s="109"/>
      <c r="DT84" s="109"/>
      <c r="DU84" s="109"/>
      <c r="DV84" s="109"/>
      <c r="DW84" s="109"/>
      <c r="DX84" s="109"/>
      <c r="DY84" s="109"/>
      <c r="DZ84" s="109"/>
      <c r="EA84" s="109"/>
      <c r="EB84" s="109"/>
      <c r="EC84" s="109"/>
      <c r="ED84" s="109"/>
      <c r="EE84" s="109"/>
      <c r="EF84" s="109"/>
      <c r="EG84" s="109"/>
      <c r="EH84" s="109"/>
      <c r="EI84" s="109"/>
      <c r="EJ84" s="109"/>
      <c r="EK84" s="109"/>
      <c r="EL84" s="109"/>
      <c r="EM84" s="109"/>
      <c r="EN84" s="109"/>
      <c r="EO84" s="109"/>
      <c r="EP84" s="109"/>
      <c r="EQ84" s="109"/>
      <c r="ER84" s="109"/>
      <c r="ES84" s="109"/>
      <c r="ET84" s="109"/>
      <c r="EU84" s="109"/>
      <c r="EV84" s="109"/>
      <c r="EW84" s="109"/>
      <c r="EX84" s="109"/>
      <c r="EY84" s="109"/>
      <c r="EZ84" s="109"/>
      <c r="FA84" s="109"/>
      <c r="FB84" s="109"/>
      <c r="FC84" s="109"/>
      <c r="FD84" s="109"/>
      <c r="FE84" s="109"/>
      <c r="FF84" s="109"/>
      <c r="FG84" s="109"/>
      <c r="FH84" s="109"/>
      <c r="FI84" s="109"/>
      <c r="FJ84" s="109"/>
      <c r="FK84" s="109"/>
      <c r="FL84" s="109"/>
      <c r="FM84" s="109"/>
      <c r="FN84" s="109"/>
      <c r="FO84" s="109"/>
      <c r="FP84" s="109"/>
      <c r="FQ84" s="109"/>
      <c r="FR84" s="109"/>
      <c r="FS84" s="109"/>
      <c r="FT84" s="109"/>
      <c r="FU84" s="109"/>
      <c r="FV84" s="109"/>
      <c r="FW84" s="109"/>
      <c r="FX84" s="109"/>
      <c r="FY84" s="109"/>
      <c r="FZ84" s="109"/>
      <c r="GA84" s="109"/>
      <c r="GB84" s="109"/>
      <c r="GC84" s="109"/>
      <c r="GD84" s="109"/>
      <c r="GE84" s="109"/>
      <c r="GF84" s="109"/>
      <c r="GG84" s="109"/>
      <c r="GH84" s="109"/>
      <c r="GI84" s="109"/>
      <c r="GJ84" s="109"/>
      <c r="GK84" s="109"/>
      <c r="GL84" s="109"/>
      <c r="GM84" s="109"/>
      <c r="GN84" s="109"/>
      <c r="GO84" s="109"/>
      <c r="GP84" s="109"/>
      <c r="GQ84" s="109"/>
      <c r="GR84" s="109"/>
      <c r="GS84" s="109"/>
      <c r="GT84" s="109"/>
      <c r="GU84" s="109"/>
      <c r="GV84" s="109"/>
      <c r="GW84" s="109"/>
      <c r="GX84" s="109"/>
      <c r="GY84" s="109"/>
      <c r="GZ84" s="109"/>
      <c r="HA84" s="109"/>
      <c r="HB84" s="109"/>
      <c r="HC84" s="109"/>
      <c r="HD84" s="109"/>
      <c r="HE84" s="109"/>
      <c r="HF84" s="109"/>
      <c r="HG84" s="109"/>
      <c r="HH84" s="109"/>
      <c r="HI84" s="109"/>
      <c r="HJ84" s="109"/>
      <c r="HK84" s="109"/>
      <c r="HL84" s="109"/>
      <c r="HM84" s="109"/>
      <c r="HN84" s="109"/>
      <c r="HO84" s="109"/>
      <c r="HP84" s="109"/>
      <c r="HQ84" s="109"/>
      <c r="HR84" s="109"/>
      <c r="HS84" s="109"/>
      <c r="HT84" s="109"/>
      <c r="HU84" s="109"/>
      <c r="HV84" s="109"/>
      <c r="HW84" s="109"/>
      <c r="HX84" s="109"/>
      <c r="HY84" s="109"/>
      <c r="HZ84" s="109"/>
      <c r="IA84" s="109"/>
      <c r="IB84" s="109"/>
      <c r="IC84" s="109"/>
      <c r="ID84" s="109"/>
      <c r="IE84" s="109"/>
      <c r="IF84" s="109"/>
      <c r="IG84" s="109"/>
      <c r="IH84" s="109"/>
      <c r="II84" s="109"/>
      <c r="IJ84" s="109"/>
      <c r="IK84" s="109"/>
      <c r="IL84" s="109"/>
      <c r="IM84" s="109"/>
      <c r="IN84" s="109"/>
      <c r="IO84" s="109"/>
      <c r="IP84" s="109"/>
      <c r="IQ84" s="109"/>
      <c r="IR84" s="109"/>
      <c r="IS84" s="109"/>
      <c r="IT84" s="109"/>
      <c r="IU84" s="109"/>
      <c r="IV84" s="109"/>
    </row>
    <row r="85" spans="1:256" s="4" customFormat="1">
      <c r="A85" s="107"/>
      <c r="B85" s="14"/>
      <c r="C85" s="3"/>
      <c r="D85" s="159"/>
      <c r="E85" s="109"/>
      <c r="F85" s="159"/>
      <c r="G85" s="109"/>
      <c r="H85" s="159"/>
      <c r="I85" s="109"/>
      <c r="J85" s="109"/>
      <c r="K85" s="109"/>
      <c r="L85" s="159"/>
      <c r="M85" s="109"/>
      <c r="N85" s="109"/>
      <c r="O85" s="109"/>
      <c r="P85" s="109"/>
      <c r="Q85" s="109"/>
      <c r="R85" s="109"/>
      <c r="S85" s="109"/>
      <c r="T85" s="109"/>
      <c r="U85" s="109"/>
      <c r="V85" s="109"/>
      <c r="W85" s="109"/>
      <c r="X85" s="109"/>
      <c r="Y85" s="109"/>
      <c r="Z85" s="109"/>
      <c r="AA85" s="109"/>
      <c r="AB85" s="109"/>
      <c r="AC85" s="109"/>
      <c r="AD85" s="109"/>
      <c r="AE85" s="109"/>
      <c r="AF85" s="109"/>
      <c r="AG85" s="109"/>
      <c r="AH85" s="109"/>
      <c r="AI85" s="109"/>
      <c r="AJ85" s="109"/>
      <c r="AK85" s="109"/>
      <c r="AL85" s="109"/>
      <c r="AM85" s="109"/>
      <c r="AN85" s="109"/>
      <c r="AO85" s="109"/>
      <c r="AP85" s="109"/>
      <c r="AQ85" s="109"/>
      <c r="AR85" s="109"/>
      <c r="AS85" s="109"/>
      <c r="AT85" s="109"/>
      <c r="AU85" s="109"/>
      <c r="AV85" s="109"/>
      <c r="AW85" s="109"/>
      <c r="AX85" s="109"/>
      <c r="AY85" s="109"/>
      <c r="AZ85" s="109"/>
      <c r="BA85" s="109"/>
      <c r="BB85" s="109"/>
      <c r="BC85" s="109"/>
      <c r="BD85" s="109"/>
      <c r="BE85" s="109"/>
      <c r="BF85" s="109"/>
      <c r="BG85" s="109"/>
      <c r="BH85" s="109"/>
      <c r="BI85" s="109"/>
      <c r="BJ85" s="109"/>
      <c r="BK85" s="109"/>
      <c r="BL85" s="109"/>
      <c r="BM85" s="109"/>
      <c r="BN85" s="109"/>
      <c r="BO85" s="109"/>
      <c r="BP85" s="109"/>
      <c r="BQ85" s="109"/>
      <c r="BR85" s="109"/>
      <c r="BS85" s="109"/>
      <c r="BT85" s="109"/>
      <c r="BU85" s="109"/>
      <c r="BV85" s="109"/>
      <c r="BW85" s="109"/>
      <c r="BX85" s="109"/>
      <c r="BY85" s="109"/>
      <c r="BZ85" s="109"/>
      <c r="CA85" s="109"/>
      <c r="CB85" s="109"/>
      <c r="CC85" s="109"/>
      <c r="CD85" s="109"/>
      <c r="CE85" s="109"/>
      <c r="CF85" s="109"/>
      <c r="CG85" s="109"/>
      <c r="CH85" s="109"/>
      <c r="CI85" s="109"/>
      <c r="CJ85" s="109"/>
      <c r="CK85" s="109"/>
      <c r="CL85" s="109"/>
      <c r="CM85" s="109"/>
      <c r="CN85" s="109"/>
      <c r="CO85" s="109"/>
      <c r="CP85" s="109"/>
      <c r="CQ85" s="109"/>
      <c r="CR85" s="109"/>
      <c r="CS85" s="109"/>
      <c r="CT85" s="109"/>
      <c r="CU85" s="109"/>
      <c r="CV85" s="109"/>
      <c r="CW85" s="109"/>
      <c r="CX85" s="109"/>
      <c r="CY85" s="109"/>
      <c r="CZ85" s="109"/>
      <c r="DA85" s="109"/>
      <c r="DB85" s="109"/>
      <c r="DC85" s="109"/>
      <c r="DD85" s="109"/>
      <c r="DE85" s="109"/>
      <c r="DF85" s="109"/>
      <c r="DG85" s="109"/>
      <c r="DH85" s="109"/>
      <c r="DI85" s="109"/>
      <c r="DJ85" s="109"/>
      <c r="DK85" s="109"/>
      <c r="DL85" s="109"/>
      <c r="DM85" s="109"/>
      <c r="DN85" s="109"/>
      <c r="DO85" s="109"/>
      <c r="DP85" s="109"/>
      <c r="DQ85" s="109"/>
      <c r="DR85" s="109"/>
      <c r="DS85" s="109"/>
      <c r="DT85" s="109"/>
      <c r="DU85" s="109"/>
      <c r="DV85" s="109"/>
      <c r="DW85" s="109"/>
      <c r="DX85" s="109"/>
      <c r="DY85" s="109"/>
      <c r="DZ85" s="109"/>
      <c r="EA85" s="109"/>
      <c r="EB85" s="109"/>
      <c r="EC85" s="109"/>
      <c r="ED85" s="109"/>
      <c r="EE85" s="109"/>
      <c r="EF85" s="109"/>
      <c r="EG85" s="109"/>
      <c r="EH85" s="109"/>
      <c r="EI85" s="109"/>
      <c r="EJ85" s="109"/>
      <c r="EK85" s="109"/>
      <c r="EL85" s="109"/>
      <c r="EM85" s="109"/>
      <c r="EN85" s="109"/>
      <c r="EO85" s="109"/>
      <c r="EP85" s="109"/>
      <c r="EQ85" s="109"/>
      <c r="ER85" s="109"/>
      <c r="ES85" s="109"/>
      <c r="ET85" s="109"/>
      <c r="EU85" s="109"/>
      <c r="EV85" s="109"/>
      <c r="EW85" s="109"/>
      <c r="EX85" s="109"/>
      <c r="EY85" s="109"/>
      <c r="EZ85" s="109"/>
      <c r="FA85" s="109"/>
      <c r="FB85" s="109"/>
      <c r="FC85" s="109"/>
      <c r="FD85" s="109"/>
      <c r="FE85" s="109"/>
      <c r="FF85" s="109"/>
      <c r="FG85" s="109"/>
      <c r="FH85" s="109"/>
      <c r="FI85" s="109"/>
      <c r="FJ85" s="109"/>
      <c r="FK85" s="109"/>
      <c r="FL85" s="109"/>
      <c r="FM85" s="109"/>
      <c r="FN85" s="109"/>
      <c r="FO85" s="109"/>
      <c r="FP85" s="109"/>
      <c r="FQ85" s="109"/>
      <c r="FR85" s="109"/>
      <c r="FS85" s="109"/>
      <c r="FT85" s="109"/>
      <c r="FU85" s="109"/>
      <c r="FV85" s="109"/>
      <c r="FW85" s="109"/>
      <c r="FX85" s="109"/>
      <c r="FY85" s="109"/>
      <c r="FZ85" s="109"/>
      <c r="GA85" s="109"/>
      <c r="GB85" s="109"/>
      <c r="GC85" s="109"/>
      <c r="GD85" s="109"/>
      <c r="GE85" s="109"/>
      <c r="GF85" s="109"/>
      <c r="GG85" s="109"/>
      <c r="GH85" s="109"/>
      <c r="GI85" s="109"/>
      <c r="GJ85" s="109"/>
      <c r="GK85" s="109"/>
      <c r="GL85" s="109"/>
      <c r="GM85" s="109"/>
      <c r="GN85" s="109"/>
      <c r="GO85" s="109"/>
      <c r="GP85" s="109"/>
      <c r="GQ85" s="109"/>
      <c r="GR85" s="109"/>
      <c r="GS85" s="109"/>
      <c r="GT85" s="109"/>
      <c r="GU85" s="109"/>
      <c r="GV85" s="109"/>
      <c r="GW85" s="109"/>
      <c r="GX85" s="109"/>
      <c r="GY85" s="109"/>
      <c r="GZ85" s="109"/>
      <c r="HA85" s="109"/>
      <c r="HB85" s="109"/>
      <c r="HC85" s="109"/>
      <c r="HD85" s="109"/>
      <c r="HE85" s="109"/>
      <c r="HF85" s="109"/>
      <c r="HG85" s="109"/>
      <c r="HH85" s="109"/>
      <c r="HI85" s="109"/>
      <c r="HJ85" s="109"/>
      <c r="HK85" s="109"/>
      <c r="HL85" s="109"/>
      <c r="HM85" s="109"/>
      <c r="HN85" s="109"/>
      <c r="HO85" s="109"/>
      <c r="HP85" s="109"/>
      <c r="HQ85" s="109"/>
      <c r="HR85" s="109"/>
      <c r="HS85" s="109"/>
      <c r="HT85" s="109"/>
      <c r="HU85" s="109"/>
      <c r="HV85" s="109"/>
      <c r="HW85" s="109"/>
      <c r="HX85" s="109"/>
      <c r="HY85" s="109"/>
      <c r="HZ85" s="109"/>
      <c r="IA85" s="109"/>
      <c r="IB85" s="109"/>
      <c r="IC85" s="109"/>
      <c r="ID85" s="109"/>
      <c r="IE85" s="109"/>
      <c r="IF85" s="109"/>
      <c r="IG85" s="109"/>
      <c r="IH85" s="109"/>
      <c r="II85" s="109"/>
      <c r="IJ85" s="109"/>
      <c r="IK85" s="109"/>
      <c r="IL85" s="109"/>
      <c r="IM85" s="109"/>
      <c r="IN85" s="109"/>
      <c r="IO85" s="109"/>
      <c r="IP85" s="109"/>
      <c r="IQ85" s="109"/>
      <c r="IR85" s="109"/>
      <c r="IS85" s="109"/>
      <c r="IT85" s="109"/>
      <c r="IU85" s="109"/>
      <c r="IV85" s="109"/>
    </row>
    <row r="86" spans="1:256" s="4" customFormat="1">
      <c r="A86" s="107"/>
      <c r="B86" s="14"/>
      <c r="C86" s="3"/>
      <c r="D86" s="264"/>
      <c r="E86" s="109"/>
      <c r="F86" s="159"/>
      <c r="G86" s="109"/>
      <c r="H86" s="159"/>
      <c r="I86" s="109"/>
      <c r="J86" s="109"/>
      <c r="K86" s="109"/>
      <c r="L86" s="159"/>
      <c r="M86" s="109"/>
      <c r="N86" s="109"/>
      <c r="O86" s="109"/>
      <c r="P86" s="109"/>
      <c r="Q86" s="109"/>
      <c r="R86" s="109"/>
      <c r="S86" s="109"/>
      <c r="T86" s="109"/>
      <c r="U86" s="109"/>
      <c r="V86" s="109"/>
      <c r="W86" s="109"/>
      <c r="X86" s="109"/>
      <c r="Y86" s="109"/>
      <c r="Z86" s="109"/>
      <c r="AA86" s="109"/>
      <c r="AB86" s="109"/>
      <c r="AC86" s="109"/>
      <c r="AD86" s="109"/>
      <c r="AE86" s="109"/>
      <c r="AF86" s="109"/>
      <c r="AG86" s="109"/>
      <c r="AH86" s="109"/>
      <c r="AI86" s="109"/>
      <c r="AJ86" s="109"/>
      <c r="AK86" s="109"/>
      <c r="AL86" s="109"/>
      <c r="AM86" s="109"/>
      <c r="AN86" s="109"/>
      <c r="AO86" s="109"/>
      <c r="AP86" s="109"/>
      <c r="AQ86" s="109"/>
      <c r="AR86" s="109"/>
      <c r="AS86" s="109"/>
      <c r="AT86" s="109"/>
      <c r="AU86" s="109"/>
      <c r="AV86" s="109"/>
      <c r="AW86" s="109"/>
      <c r="AX86" s="109"/>
      <c r="AY86" s="109"/>
      <c r="AZ86" s="109"/>
      <c r="BA86" s="109"/>
      <c r="BB86" s="109"/>
      <c r="BC86" s="109"/>
      <c r="BD86" s="109"/>
      <c r="BE86" s="109"/>
      <c r="BF86" s="109"/>
      <c r="BG86" s="109"/>
      <c r="BH86" s="109"/>
      <c r="BI86" s="109"/>
      <c r="BJ86" s="109"/>
      <c r="BK86" s="109"/>
      <c r="BL86" s="109"/>
      <c r="BM86" s="109"/>
      <c r="BN86" s="109"/>
      <c r="BO86" s="109"/>
      <c r="BP86" s="109"/>
      <c r="BQ86" s="109"/>
      <c r="BR86" s="109"/>
      <c r="BS86" s="109"/>
      <c r="BT86" s="109"/>
      <c r="BU86" s="109"/>
      <c r="BV86" s="109"/>
      <c r="BW86" s="109"/>
      <c r="BX86" s="109"/>
      <c r="BY86" s="109"/>
      <c r="BZ86" s="109"/>
      <c r="CA86" s="109"/>
      <c r="CB86" s="109"/>
      <c r="CC86" s="109"/>
      <c r="CD86" s="109"/>
      <c r="CE86" s="109"/>
      <c r="CF86" s="109"/>
      <c r="CG86" s="109"/>
      <c r="CH86" s="109"/>
      <c r="CI86" s="109"/>
      <c r="CJ86" s="109"/>
      <c r="CK86" s="109"/>
      <c r="CL86" s="109"/>
      <c r="CM86" s="109"/>
      <c r="CN86" s="109"/>
      <c r="CO86" s="109"/>
      <c r="CP86" s="109"/>
      <c r="CQ86" s="109"/>
      <c r="CR86" s="109"/>
      <c r="CS86" s="109"/>
      <c r="CT86" s="109"/>
      <c r="CU86" s="109"/>
      <c r="CV86" s="109"/>
      <c r="CW86" s="109"/>
      <c r="CX86" s="109"/>
      <c r="CY86" s="109"/>
      <c r="CZ86" s="109"/>
      <c r="DA86" s="109"/>
      <c r="DB86" s="109"/>
      <c r="DC86" s="109"/>
      <c r="DD86" s="109"/>
      <c r="DE86" s="109"/>
      <c r="DF86" s="109"/>
      <c r="DG86" s="109"/>
      <c r="DH86" s="109"/>
      <c r="DI86" s="109"/>
      <c r="DJ86" s="109"/>
      <c r="DK86" s="109"/>
      <c r="DL86" s="109"/>
      <c r="DM86" s="109"/>
      <c r="DN86" s="109"/>
      <c r="DO86" s="109"/>
      <c r="DP86" s="109"/>
      <c r="DQ86" s="109"/>
      <c r="DR86" s="109"/>
      <c r="DS86" s="109"/>
      <c r="DT86" s="109"/>
      <c r="DU86" s="109"/>
      <c r="DV86" s="109"/>
      <c r="DW86" s="109"/>
      <c r="DX86" s="109"/>
      <c r="DY86" s="109"/>
      <c r="DZ86" s="109"/>
      <c r="EA86" s="109"/>
      <c r="EB86" s="109"/>
      <c r="EC86" s="109"/>
      <c r="ED86" s="109"/>
      <c r="EE86" s="109"/>
      <c r="EF86" s="109"/>
      <c r="EG86" s="109"/>
      <c r="EH86" s="109"/>
      <c r="EI86" s="109"/>
      <c r="EJ86" s="109"/>
      <c r="EK86" s="109"/>
      <c r="EL86" s="109"/>
      <c r="EM86" s="109"/>
      <c r="EN86" s="109"/>
      <c r="EO86" s="109"/>
      <c r="EP86" s="109"/>
      <c r="EQ86" s="109"/>
      <c r="ER86" s="109"/>
      <c r="ES86" s="109"/>
      <c r="ET86" s="109"/>
      <c r="EU86" s="109"/>
      <c r="EV86" s="109"/>
      <c r="EW86" s="109"/>
      <c r="EX86" s="109"/>
      <c r="EY86" s="109"/>
      <c r="EZ86" s="109"/>
      <c r="FA86" s="109"/>
      <c r="FB86" s="109"/>
      <c r="FC86" s="109"/>
      <c r="FD86" s="109"/>
      <c r="FE86" s="109"/>
      <c r="FF86" s="109"/>
      <c r="FG86" s="109"/>
      <c r="FH86" s="109"/>
      <c r="FI86" s="109"/>
      <c r="FJ86" s="109"/>
      <c r="FK86" s="109"/>
      <c r="FL86" s="109"/>
      <c r="FM86" s="109"/>
      <c r="FN86" s="109"/>
      <c r="FO86" s="109"/>
      <c r="FP86" s="109"/>
      <c r="FQ86" s="109"/>
      <c r="FR86" s="109"/>
      <c r="FS86" s="109"/>
      <c r="FT86" s="109"/>
      <c r="FU86" s="109"/>
      <c r="FV86" s="109"/>
      <c r="FW86" s="109"/>
      <c r="FX86" s="109"/>
      <c r="FY86" s="109"/>
      <c r="FZ86" s="109"/>
      <c r="GA86" s="109"/>
      <c r="GB86" s="109"/>
      <c r="GC86" s="109"/>
      <c r="GD86" s="109"/>
      <c r="GE86" s="109"/>
      <c r="GF86" s="109"/>
      <c r="GG86" s="109"/>
      <c r="GH86" s="109"/>
      <c r="GI86" s="109"/>
      <c r="GJ86" s="109"/>
      <c r="GK86" s="109"/>
      <c r="GL86" s="109"/>
      <c r="GM86" s="109"/>
      <c r="GN86" s="109"/>
      <c r="GO86" s="109"/>
      <c r="GP86" s="109"/>
      <c r="GQ86" s="109"/>
      <c r="GR86" s="109"/>
      <c r="GS86" s="109"/>
      <c r="GT86" s="109"/>
      <c r="GU86" s="109"/>
      <c r="GV86" s="109"/>
      <c r="GW86" s="109"/>
      <c r="GX86" s="109"/>
      <c r="GY86" s="109"/>
      <c r="GZ86" s="109"/>
      <c r="HA86" s="109"/>
      <c r="HB86" s="109"/>
      <c r="HC86" s="109"/>
      <c r="HD86" s="109"/>
      <c r="HE86" s="109"/>
      <c r="HF86" s="109"/>
      <c r="HG86" s="109"/>
      <c r="HH86" s="109"/>
      <c r="HI86" s="109"/>
      <c r="HJ86" s="109"/>
      <c r="HK86" s="109"/>
      <c r="HL86" s="109"/>
      <c r="HM86" s="109"/>
      <c r="HN86" s="109"/>
      <c r="HO86" s="109"/>
      <c r="HP86" s="109"/>
      <c r="HQ86" s="109"/>
      <c r="HR86" s="109"/>
      <c r="HS86" s="109"/>
      <c r="HT86" s="109"/>
      <c r="HU86" s="109"/>
      <c r="HV86" s="109"/>
      <c r="HW86" s="109"/>
      <c r="HX86" s="109"/>
      <c r="HY86" s="109"/>
      <c r="HZ86" s="109"/>
      <c r="IA86" s="109"/>
      <c r="IB86" s="109"/>
      <c r="IC86" s="109"/>
      <c r="ID86" s="109"/>
      <c r="IE86" s="109"/>
      <c r="IF86" s="109"/>
      <c r="IG86" s="109"/>
      <c r="IH86" s="109"/>
      <c r="II86" s="109"/>
      <c r="IJ86" s="109"/>
      <c r="IK86" s="109"/>
      <c r="IL86" s="109"/>
      <c r="IM86" s="109"/>
      <c r="IN86" s="109"/>
      <c r="IO86" s="109"/>
      <c r="IP86" s="109"/>
      <c r="IQ86" s="109"/>
      <c r="IR86" s="109"/>
      <c r="IS86" s="109"/>
      <c r="IT86" s="109"/>
      <c r="IU86" s="109"/>
      <c r="IV86" s="109"/>
    </row>
    <row r="87" spans="1:256" s="4" customFormat="1">
      <c r="A87" s="107"/>
      <c r="B87" s="14"/>
      <c r="C87" s="3"/>
      <c r="D87" s="264"/>
      <c r="E87" s="109"/>
      <c r="F87" s="159"/>
      <c r="G87" s="109"/>
      <c r="H87" s="159"/>
      <c r="I87" s="109"/>
      <c r="J87" s="109"/>
      <c r="K87" s="109"/>
      <c r="L87" s="159"/>
      <c r="M87" s="109"/>
      <c r="N87" s="109"/>
      <c r="O87" s="109"/>
      <c r="P87" s="109"/>
      <c r="Q87" s="109"/>
      <c r="R87" s="109"/>
      <c r="S87" s="109"/>
      <c r="T87" s="109"/>
      <c r="U87" s="109"/>
      <c r="V87" s="109"/>
      <c r="W87" s="109"/>
      <c r="X87" s="109"/>
      <c r="Y87" s="109"/>
      <c r="Z87" s="109"/>
      <c r="AA87" s="109"/>
      <c r="AB87" s="109"/>
      <c r="AC87" s="109"/>
      <c r="AD87" s="109"/>
      <c r="AE87" s="109"/>
      <c r="AF87" s="109"/>
      <c r="AG87" s="109"/>
      <c r="AH87" s="109"/>
      <c r="AI87" s="109"/>
      <c r="AJ87" s="109"/>
      <c r="AK87" s="109"/>
      <c r="AL87" s="109"/>
      <c r="AM87" s="109"/>
      <c r="AN87" s="109"/>
      <c r="AO87" s="109"/>
      <c r="AP87" s="109"/>
      <c r="AQ87" s="109"/>
      <c r="AR87" s="109"/>
      <c r="AS87" s="109"/>
      <c r="AT87" s="109"/>
      <c r="AU87" s="109"/>
      <c r="AV87" s="109"/>
      <c r="AW87" s="109"/>
      <c r="AX87" s="109"/>
      <c r="AY87" s="109"/>
      <c r="AZ87" s="109"/>
      <c r="BA87" s="109"/>
      <c r="BB87" s="109"/>
      <c r="BC87" s="109"/>
      <c r="BD87" s="109"/>
      <c r="BE87" s="109"/>
      <c r="BF87" s="109"/>
      <c r="BG87" s="109"/>
      <c r="BH87" s="109"/>
      <c r="BI87" s="109"/>
      <c r="BJ87" s="109"/>
      <c r="BK87" s="109"/>
      <c r="BL87" s="109"/>
      <c r="BM87" s="109"/>
      <c r="BN87" s="109"/>
      <c r="BO87" s="109"/>
      <c r="BP87" s="109"/>
      <c r="BQ87" s="109"/>
      <c r="BR87" s="109"/>
      <c r="BS87" s="109"/>
      <c r="BT87" s="109"/>
      <c r="BU87" s="109"/>
      <c r="BV87" s="109"/>
      <c r="BW87" s="109"/>
      <c r="BX87" s="109"/>
      <c r="BY87" s="109"/>
      <c r="BZ87" s="109"/>
      <c r="CA87" s="109"/>
      <c r="CB87" s="109"/>
      <c r="CC87" s="109"/>
      <c r="CD87" s="109"/>
      <c r="CE87" s="109"/>
      <c r="CF87" s="109"/>
      <c r="CG87" s="109"/>
      <c r="CH87" s="109"/>
      <c r="CI87" s="109"/>
      <c r="CJ87" s="109"/>
      <c r="CK87" s="109"/>
      <c r="CL87" s="109"/>
      <c r="CM87" s="109"/>
      <c r="CN87" s="109"/>
      <c r="CO87" s="109"/>
      <c r="CP87" s="109"/>
      <c r="CQ87" s="109"/>
      <c r="CR87" s="109"/>
      <c r="CS87" s="109"/>
      <c r="CT87" s="109"/>
      <c r="CU87" s="109"/>
      <c r="CV87" s="109"/>
      <c r="CW87" s="109"/>
      <c r="CX87" s="109"/>
      <c r="CY87" s="109"/>
      <c r="CZ87" s="109"/>
      <c r="DA87" s="109"/>
      <c r="DB87" s="109"/>
      <c r="DC87" s="109"/>
      <c r="DD87" s="109"/>
      <c r="DE87" s="109"/>
      <c r="DF87" s="109"/>
      <c r="DG87" s="109"/>
      <c r="DH87" s="109"/>
      <c r="DI87" s="109"/>
      <c r="DJ87" s="109"/>
      <c r="DK87" s="109"/>
      <c r="DL87" s="109"/>
      <c r="DM87" s="109"/>
      <c r="DN87" s="109"/>
      <c r="DO87" s="109"/>
      <c r="DP87" s="109"/>
      <c r="DQ87" s="109"/>
      <c r="DR87" s="109"/>
      <c r="DS87" s="109"/>
      <c r="DT87" s="109"/>
      <c r="DU87" s="109"/>
      <c r="DV87" s="109"/>
      <c r="DW87" s="109"/>
      <c r="DX87" s="109"/>
      <c r="DY87" s="109"/>
      <c r="DZ87" s="109"/>
      <c r="EA87" s="109"/>
      <c r="EB87" s="109"/>
      <c r="EC87" s="109"/>
      <c r="ED87" s="109"/>
      <c r="EE87" s="109"/>
      <c r="EF87" s="109"/>
      <c r="EG87" s="109"/>
      <c r="EH87" s="109"/>
      <c r="EI87" s="109"/>
      <c r="EJ87" s="109"/>
      <c r="EK87" s="109"/>
      <c r="EL87" s="109"/>
      <c r="EM87" s="109"/>
      <c r="EN87" s="109"/>
      <c r="EO87" s="109"/>
      <c r="EP87" s="109"/>
      <c r="EQ87" s="109"/>
      <c r="ER87" s="109"/>
      <c r="ES87" s="109"/>
      <c r="ET87" s="109"/>
      <c r="EU87" s="109"/>
      <c r="EV87" s="109"/>
      <c r="EW87" s="109"/>
      <c r="EX87" s="109"/>
      <c r="EY87" s="109"/>
      <c r="EZ87" s="109"/>
      <c r="FA87" s="109"/>
      <c r="FB87" s="109"/>
      <c r="FC87" s="109"/>
      <c r="FD87" s="109"/>
      <c r="FE87" s="109"/>
      <c r="FF87" s="109"/>
      <c r="FG87" s="109"/>
      <c r="FH87" s="109"/>
      <c r="FI87" s="109"/>
      <c r="FJ87" s="109"/>
      <c r="FK87" s="109"/>
      <c r="FL87" s="109"/>
      <c r="FM87" s="109"/>
      <c r="FN87" s="109"/>
      <c r="FO87" s="109"/>
      <c r="FP87" s="109"/>
      <c r="FQ87" s="109"/>
      <c r="FR87" s="109"/>
      <c r="FS87" s="109"/>
      <c r="FT87" s="109"/>
      <c r="FU87" s="109"/>
      <c r="FV87" s="109"/>
      <c r="FW87" s="109"/>
      <c r="FX87" s="109"/>
      <c r="FY87" s="109"/>
      <c r="FZ87" s="109"/>
      <c r="GA87" s="109"/>
      <c r="GB87" s="109"/>
      <c r="GC87" s="109"/>
      <c r="GD87" s="109"/>
      <c r="GE87" s="109"/>
      <c r="GF87" s="109"/>
      <c r="GG87" s="109"/>
      <c r="GH87" s="109"/>
      <c r="GI87" s="109"/>
      <c r="GJ87" s="109"/>
      <c r="GK87" s="109"/>
      <c r="GL87" s="109"/>
      <c r="GM87" s="109"/>
      <c r="GN87" s="109"/>
      <c r="GO87" s="109"/>
      <c r="GP87" s="109"/>
      <c r="GQ87" s="109"/>
      <c r="GR87" s="109"/>
      <c r="GS87" s="109"/>
      <c r="GT87" s="109"/>
      <c r="GU87" s="109"/>
      <c r="GV87" s="109"/>
      <c r="GW87" s="109"/>
      <c r="GX87" s="109"/>
      <c r="GY87" s="109"/>
      <c r="GZ87" s="109"/>
      <c r="HA87" s="109"/>
      <c r="HB87" s="109"/>
      <c r="HC87" s="109"/>
      <c r="HD87" s="109"/>
      <c r="HE87" s="109"/>
      <c r="HF87" s="109"/>
      <c r="HG87" s="109"/>
      <c r="HH87" s="109"/>
      <c r="HI87" s="109"/>
      <c r="HJ87" s="109"/>
      <c r="HK87" s="109"/>
      <c r="HL87" s="109"/>
      <c r="HM87" s="109"/>
      <c r="HN87" s="109"/>
      <c r="HO87" s="109"/>
      <c r="HP87" s="109"/>
      <c r="HQ87" s="109"/>
      <c r="HR87" s="109"/>
      <c r="HS87" s="109"/>
      <c r="HT87" s="109"/>
      <c r="HU87" s="109"/>
      <c r="HV87" s="109"/>
      <c r="HW87" s="109"/>
      <c r="HX87" s="109"/>
      <c r="HY87" s="109"/>
      <c r="HZ87" s="109"/>
      <c r="IA87" s="109"/>
      <c r="IB87" s="109"/>
      <c r="IC87" s="109"/>
      <c r="ID87" s="109"/>
      <c r="IE87" s="109"/>
      <c r="IF87" s="109"/>
      <c r="IG87" s="109"/>
      <c r="IH87" s="109"/>
      <c r="II87" s="109"/>
      <c r="IJ87" s="109"/>
      <c r="IK87" s="109"/>
      <c r="IL87" s="109"/>
      <c r="IM87" s="109"/>
      <c r="IN87" s="109"/>
      <c r="IO87" s="109"/>
      <c r="IP87" s="109"/>
      <c r="IQ87" s="109"/>
      <c r="IR87" s="109"/>
      <c r="IS87" s="109"/>
      <c r="IT87" s="109"/>
      <c r="IU87" s="109"/>
      <c r="IV87" s="109"/>
    </row>
    <row r="88" spans="1:256" s="4" customFormat="1">
      <c r="A88" s="107"/>
      <c r="B88" s="14"/>
      <c r="C88" s="3"/>
      <c r="D88" s="264"/>
      <c r="E88" s="109"/>
      <c r="F88" s="159"/>
      <c r="G88" s="109"/>
      <c r="H88" s="159"/>
      <c r="I88" s="109"/>
      <c r="J88" s="109"/>
      <c r="K88" s="109"/>
      <c r="L88" s="159"/>
      <c r="M88" s="109"/>
      <c r="N88" s="109"/>
      <c r="O88" s="109"/>
      <c r="P88" s="109"/>
      <c r="Q88" s="109"/>
      <c r="R88" s="109"/>
      <c r="S88" s="109"/>
      <c r="T88" s="109"/>
      <c r="U88" s="109"/>
      <c r="V88" s="109"/>
      <c r="W88" s="109"/>
      <c r="X88" s="109"/>
      <c r="Y88" s="109"/>
      <c r="Z88" s="109"/>
      <c r="AA88" s="109"/>
      <c r="AB88" s="109"/>
      <c r="AC88" s="109"/>
      <c r="AD88" s="109"/>
      <c r="AE88" s="109"/>
      <c r="AF88" s="109"/>
      <c r="AG88" s="109"/>
      <c r="AH88" s="109"/>
      <c r="AI88" s="109"/>
      <c r="AJ88" s="109"/>
      <c r="AK88" s="109"/>
      <c r="AL88" s="109"/>
      <c r="AM88" s="109"/>
      <c r="AN88" s="109"/>
      <c r="AO88" s="109"/>
      <c r="AP88" s="109"/>
      <c r="AQ88" s="109"/>
      <c r="AR88" s="109"/>
      <c r="AS88" s="109"/>
      <c r="AT88" s="109"/>
      <c r="AU88" s="109"/>
      <c r="AV88" s="109"/>
      <c r="AW88" s="109"/>
      <c r="AX88" s="109"/>
      <c r="AY88" s="109"/>
      <c r="AZ88" s="109"/>
      <c r="BA88" s="109"/>
      <c r="BB88" s="109"/>
      <c r="BC88" s="109"/>
      <c r="BD88" s="109"/>
      <c r="BE88" s="109"/>
      <c r="BF88" s="109"/>
      <c r="BG88" s="109"/>
      <c r="BH88" s="109"/>
      <c r="BI88" s="109"/>
      <c r="BJ88" s="109"/>
      <c r="BK88" s="109"/>
      <c r="BL88" s="109"/>
      <c r="BM88" s="109"/>
      <c r="BN88" s="109"/>
      <c r="BO88" s="109"/>
      <c r="BP88" s="109"/>
      <c r="BQ88" s="109"/>
      <c r="BR88" s="109"/>
      <c r="BS88" s="109"/>
      <c r="BT88" s="109"/>
      <c r="BU88" s="109"/>
      <c r="BV88" s="109"/>
      <c r="BW88" s="109"/>
      <c r="BX88" s="109"/>
      <c r="BY88" s="109"/>
      <c r="BZ88" s="109"/>
      <c r="CA88" s="109"/>
      <c r="CB88" s="109"/>
      <c r="CC88" s="109"/>
      <c r="CD88" s="109"/>
      <c r="CE88" s="109"/>
      <c r="CF88" s="109"/>
      <c r="CG88" s="109"/>
      <c r="CH88" s="109"/>
      <c r="CI88" s="109"/>
      <c r="CJ88" s="109"/>
      <c r="CK88" s="109"/>
      <c r="CL88" s="109"/>
      <c r="CM88" s="109"/>
      <c r="CN88" s="109"/>
      <c r="CO88" s="109"/>
      <c r="CP88" s="109"/>
      <c r="CQ88" s="109"/>
      <c r="CR88" s="109"/>
      <c r="CS88" s="109"/>
      <c r="CT88" s="109"/>
      <c r="CU88" s="109"/>
      <c r="CV88" s="109"/>
      <c r="CW88" s="109"/>
      <c r="CX88" s="109"/>
      <c r="CY88" s="109"/>
      <c r="CZ88" s="109"/>
      <c r="DA88" s="109"/>
      <c r="DB88" s="109"/>
      <c r="DC88" s="109"/>
      <c r="DD88" s="109"/>
      <c r="DE88" s="109"/>
      <c r="DF88" s="109"/>
      <c r="DG88" s="109"/>
      <c r="DH88" s="109"/>
      <c r="DI88" s="109"/>
      <c r="DJ88" s="109"/>
      <c r="DK88" s="109"/>
      <c r="DL88" s="109"/>
      <c r="DM88" s="109"/>
      <c r="DN88" s="109"/>
      <c r="DO88" s="109"/>
      <c r="DP88" s="109"/>
      <c r="DQ88" s="109"/>
      <c r="DR88" s="109"/>
      <c r="DS88" s="109"/>
      <c r="DT88" s="109"/>
      <c r="DU88" s="109"/>
      <c r="DV88" s="109"/>
      <c r="DW88" s="109"/>
      <c r="DX88" s="109"/>
      <c r="DY88" s="109"/>
      <c r="DZ88" s="109"/>
      <c r="EA88" s="109"/>
      <c r="EB88" s="109"/>
      <c r="EC88" s="109"/>
      <c r="ED88" s="109"/>
      <c r="EE88" s="109"/>
      <c r="EF88" s="109"/>
      <c r="EG88" s="109"/>
      <c r="EH88" s="109"/>
      <c r="EI88" s="109"/>
      <c r="EJ88" s="109"/>
      <c r="EK88" s="109"/>
      <c r="EL88" s="109"/>
      <c r="EM88" s="109"/>
      <c r="EN88" s="109"/>
      <c r="EO88" s="109"/>
      <c r="EP88" s="109"/>
      <c r="EQ88" s="109"/>
      <c r="ER88" s="109"/>
      <c r="ES88" s="109"/>
      <c r="ET88" s="109"/>
      <c r="EU88" s="109"/>
      <c r="EV88" s="109"/>
      <c r="EW88" s="109"/>
      <c r="EX88" s="109"/>
      <c r="EY88" s="109"/>
      <c r="EZ88" s="109"/>
      <c r="FA88" s="109"/>
      <c r="FB88" s="109"/>
      <c r="FC88" s="109"/>
      <c r="FD88" s="109"/>
      <c r="FE88" s="109"/>
      <c r="FF88" s="109"/>
      <c r="FG88" s="109"/>
      <c r="FH88" s="109"/>
      <c r="FI88" s="109"/>
      <c r="FJ88" s="109"/>
      <c r="FK88" s="109"/>
      <c r="FL88" s="109"/>
      <c r="FM88" s="109"/>
      <c r="FN88" s="109"/>
      <c r="FO88" s="109"/>
      <c r="FP88" s="109"/>
      <c r="FQ88" s="109"/>
      <c r="FR88" s="109"/>
      <c r="FS88" s="109"/>
      <c r="FT88" s="109"/>
      <c r="FU88" s="109"/>
      <c r="FV88" s="109"/>
      <c r="FW88" s="109"/>
      <c r="FX88" s="109"/>
      <c r="FY88" s="109"/>
      <c r="FZ88" s="109"/>
      <c r="GA88" s="109"/>
      <c r="GB88" s="109"/>
      <c r="GC88" s="109"/>
      <c r="GD88" s="109"/>
      <c r="GE88" s="109"/>
      <c r="GF88" s="109"/>
      <c r="GG88" s="109"/>
      <c r="GH88" s="109"/>
      <c r="GI88" s="109"/>
      <c r="GJ88" s="109"/>
      <c r="GK88" s="109"/>
      <c r="GL88" s="109"/>
      <c r="GM88" s="109"/>
      <c r="GN88" s="109"/>
      <c r="GO88" s="109"/>
      <c r="GP88" s="109"/>
      <c r="GQ88" s="109"/>
      <c r="GR88" s="109"/>
      <c r="GS88" s="109"/>
      <c r="GT88" s="109"/>
      <c r="GU88" s="109"/>
      <c r="GV88" s="109"/>
      <c r="GW88" s="109"/>
      <c r="GX88" s="109"/>
      <c r="GY88" s="109"/>
      <c r="GZ88" s="109"/>
      <c r="HA88" s="109"/>
      <c r="HB88" s="109"/>
      <c r="HC88" s="109"/>
      <c r="HD88" s="109"/>
      <c r="HE88" s="109"/>
      <c r="HF88" s="109"/>
      <c r="HG88" s="109"/>
      <c r="HH88" s="109"/>
      <c r="HI88" s="109"/>
      <c r="HJ88" s="109"/>
      <c r="HK88" s="109"/>
      <c r="HL88" s="109"/>
      <c r="HM88" s="109"/>
      <c r="HN88" s="109"/>
      <c r="HO88" s="109"/>
      <c r="HP88" s="109"/>
      <c r="HQ88" s="109"/>
      <c r="HR88" s="109"/>
      <c r="HS88" s="109"/>
      <c r="HT88" s="109"/>
      <c r="HU88" s="109"/>
      <c r="HV88" s="109"/>
      <c r="HW88" s="109"/>
      <c r="HX88" s="109"/>
      <c r="HY88" s="109"/>
      <c r="HZ88" s="109"/>
      <c r="IA88" s="109"/>
      <c r="IB88" s="109"/>
      <c r="IC88" s="109"/>
      <c r="ID88" s="109"/>
      <c r="IE88" s="109"/>
      <c r="IF88" s="109"/>
      <c r="IG88" s="109"/>
      <c r="IH88" s="109"/>
      <c r="II88" s="109"/>
      <c r="IJ88" s="109"/>
      <c r="IK88" s="109"/>
      <c r="IL88" s="109"/>
      <c r="IM88" s="109"/>
      <c r="IN88" s="109"/>
      <c r="IO88" s="109"/>
      <c r="IP88" s="109"/>
      <c r="IQ88" s="109"/>
      <c r="IR88" s="109"/>
      <c r="IS88" s="109"/>
      <c r="IT88" s="109"/>
      <c r="IU88" s="109"/>
      <c r="IV88" s="109"/>
    </row>
    <row r="89" spans="1:256" s="4" customFormat="1" ht="24" customHeight="1">
      <c r="A89" s="107"/>
      <c r="B89" s="14"/>
      <c r="C89" s="3"/>
      <c r="D89" s="159"/>
      <c r="E89" s="109"/>
      <c r="F89" s="159"/>
      <c r="G89" s="109"/>
      <c r="H89" s="159"/>
      <c r="I89" s="109"/>
      <c r="J89" s="109"/>
      <c r="K89" s="109"/>
      <c r="L89" s="159"/>
      <c r="M89" s="109"/>
      <c r="N89" s="109"/>
      <c r="O89" s="109"/>
      <c r="P89" s="109"/>
      <c r="Q89" s="109"/>
      <c r="R89" s="109"/>
      <c r="S89" s="109"/>
      <c r="T89" s="109"/>
      <c r="U89" s="109"/>
      <c r="V89" s="109"/>
      <c r="W89" s="109"/>
      <c r="X89" s="109"/>
      <c r="Y89" s="109"/>
      <c r="Z89" s="109"/>
      <c r="AA89" s="109"/>
      <c r="AB89" s="109"/>
      <c r="AC89" s="109"/>
      <c r="AD89" s="109"/>
      <c r="AE89" s="109"/>
      <c r="AF89" s="109"/>
      <c r="AG89" s="109"/>
      <c r="AH89" s="109"/>
      <c r="AI89" s="109"/>
      <c r="AJ89" s="109"/>
      <c r="AK89" s="109"/>
      <c r="AL89" s="109"/>
      <c r="AM89" s="109"/>
      <c r="AN89" s="109"/>
      <c r="AO89" s="109"/>
      <c r="AP89" s="109"/>
      <c r="AQ89" s="109"/>
      <c r="AR89" s="109"/>
      <c r="AS89" s="109"/>
      <c r="AT89" s="109"/>
      <c r="AU89" s="109"/>
      <c r="AV89" s="109"/>
      <c r="AW89" s="109"/>
      <c r="AX89" s="109"/>
      <c r="AY89" s="109"/>
      <c r="AZ89" s="109"/>
      <c r="BA89" s="109"/>
      <c r="BB89" s="109"/>
      <c r="BC89" s="109"/>
      <c r="BD89" s="109"/>
      <c r="BE89" s="109"/>
      <c r="BF89" s="109"/>
      <c r="BG89" s="109"/>
      <c r="BH89" s="109"/>
      <c r="BI89" s="109"/>
      <c r="BJ89" s="109"/>
      <c r="BK89" s="109"/>
      <c r="BL89" s="109"/>
      <c r="BM89" s="109"/>
      <c r="BN89" s="109"/>
      <c r="BO89" s="109"/>
      <c r="BP89" s="109"/>
      <c r="BQ89" s="109"/>
      <c r="BR89" s="109"/>
      <c r="BS89" s="109"/>
      <c r="BT89" s="109"/>
      <c r="BU89" s="109"/>
      <c r="BV89" s="109"/>
      <c r="BW89" s="109"/>
      <c r="BX89" s="109"/>
      <c r="BY89" s="109"/>
      <c r="BZ89" s="109"/>
      <c r="CA89" s="109"/>
      <c r="CB89" s="109"/>
      <c r="CC89" s="109"/>
      <c r="CD89" s="109"/>
      <c r="CE89" s="109"/>
      <c r="CF89" s="109"/>
      <c r="CG89" s="109"/>
      <c r="CH89" s="109"/>
      <c r="CI89" s="109"/>
      <c r="CJ89" s="109"/>
      <c r="CK89" s="109"/>
      <c r="CL89" s="109"/>
      <c r="CM89" s="109"/>
      <c r="CN89" s="109"/>
      <c r="CO89" s="109"/>
      <c r="CP89" s="109"/>
      <c r="CQ89" s="109"/>
      <c r="CR89" s="109"/>
      <c r="CS89" s="109"/>
      <c r="CT89" s="109"/>
      <c r="CU89" s="109"/>
      <c r="CV89" s="109"/>
      <c r="CW89" s="109"/>
      <c r="CX89" s="109"/>
      <c r="CY89" s="109"/>
      <c r="CZ89" s="109"/>
      <c r="DA89" s="109"/>
      <c r="DB89" s="109"/>
      <c r="DC89" s="109"/>
      <c r="DD89" s="109"/>
      <c r="DE89" s="109"/>
      <c r="DF89" s="109"/>
      <c r="DG89" s="109"/>
      <c r="DH89" s="109"/>
      <c r="DI89" s="109"/>
      <c r="DJ89" s="109"/>
      <c r="DK89" s="109"/>
      <c r="DL89" s="109"/>
      <c r="DM89" s="109"/>
      <c r="DN89" s="109"/>
      <c r="DO89" s="109"/>
      <c r="DP89" s="109"/>
      <c r="DQ89" s="109"/>
      <c r="DR89" s="109"/>
      <c r="DS89" s="109"/>
      <c r="DT89" s="109"/>
      <c r="DU89" s="109"/>
      <c r="DV89" s="109"/>
      <c r="DW89" s="109"/>
      <c r="DX89" s="109"/>
      <c r="DY89" s="109"/>
      <c r="DZ89" s="109"/>
      <c r="EA89" s="109"/>
      <c r="EB89" s="109"/>
      <c r="EC89" s="109"/>
      <c r="ED89" s="109"/>
      <c r="EE89" s="109"/>
      <c r="EF89" s="109"/>
      <c r="EG89" s="109"/>
      <c r="EH89" s="109"/>
      <c r="EI89" s="109"/>
      <c r="EJ89" s="109"/>
      <c r="EK89" s="109"/>
      <c r="EL89" s="109"/>
      <c r="EM89" s="109"/>
      <c r="EN89" s="109"/>
      <c r="EO89" s="109"/>
      <c r="EP89" s="109"/>
      <c r="EQ89" s="109"/>
      <c r="ER89" s="109"/>
      <c r="ES89" s="109"/>
      <c r="ET89" s="109"/>
      <c r="EU89" s="109"/>
      <c r="EV89" s="109"/>
      <c r="EW89" s="109"/>
      <c r="EX89" s="109"/>
      <c r="EY89" s="109"/>
      <c r="EZ89" s="109"/>
      <c r="FA89" s="109"/>
      <c r="FB89" s="109"/>
      <c r="FC89" s="109"/>
      <c r="FD89" s="109"/>
      <c r="FE89" s="109"/>
      <c r="FF89" s="109"/>
      <c r="FG89" s="109"/>
      <c r="FH89" s="109"/>
      <c r="FI89" s="109"/>
      <c r="FJ89" s="109"/>
      <c r="FK89" s="109"/>
      <c r="FL89" s="109"/>
      <c r="FM89" s="109"/>
      <c r="FN89" s="109"/>
      <c r="FO89" s="109"/>
      <c r="FP89" s="109"/>
      <c r="FQ89" s="109"/>
      <c r="FR89" s="109"/>
      <c r="FS89" s="109"/>
      <c r="FT89" s="109"/>
      <c r="FU89" s="109"/>
      <c r="FV89" s="109"/>
      <c r="FW89" s="109"/>
      <c r="FX89" s="109"/>
      <c r="FY89" s="109"/>
      <c r="FZ89" s="109"/>
      <c r="GA89" s="109"/>
      <c r="GB89" s="109"/>
      <c r="GC89" s="109"/>
      <c r="GD89" s="109"/>
      <c r="GE89" s="109"/>
      <c r="GF89" s="109"/>
      <c r="GG89" s="109"/>
      <c r="GH89" s="109"/>
      <c r="GI89" s="109"/>
      <c r="GJ89" s="109"/>
      <c r="GK89" s="109"/>
      <c r="GL89" s="109"/>
      <c r="GM89" s="109"/>
      <c r="GN89" s="109"/>
      <c r="GO89" s="109"/>
      <c r="GP89" s="109"/>
      <c r="GQ89" s="109"/>
      <c r="GR89" s="109"/>
      <c r="GS89" s="109"/>
      <c r="GT89" s="109"/>
      <c r="GU89" s="109"/>
      <c r="GV89" s="109"/>
      <c r="GW89" s="109"/>
      <c r="GX89" s="109"/>
      <c r="GY89" s="109"/>
      <c r="GZ89" s="109"/>
      <c r="HA89" s="109"/>
      <c r="HB89" s="109"/>
      <c r="HC89" s="109"/>
      <c r="HD89" s="109"/>
      <c r="HE89" s="109"/>
      <c r="HF89" s="109"/>
      <c r="HG89" s="109"/>
      <c r="HH89" s="109"/>
      <c r="HI89" s="109"/>
      <c r="HJ89" s="109"/>
      <c r="HK89" s="109"/>
      <c r="HL89" s="109"/>
      <c r="HM89" s="109"/>
      <c r="HN89" s="109"/>
      <c r="HO89" s="109"/>
      <c r="HP89" s="109"/>
      <c r="HQ89" s="109"/>
      <c r="HR89" s="109"/>
      <c r="HS89" s="109"/>
      <c r="HT89" s="109"/>
      <c r="HU89" s="109"/>
      <c r="HV89" s="109"/>
      <c r="HW89" s="109"/>
      <c r="HX89" s="109"/>
      <c r="HY89" s="109"/>
      <c r="HZ89" s="109"/>
      <c r="IA89" s="109"/>
      <c r="IB89" s="109"/>
      <c r="IC89" s="109"/>
      <c r="ID89" s="109"/>
      <c r="IE89" s="109"/>
      <c r="IF89" s="109"/>
      <c r="IG89" s="109"/>
      <c r="IH89" s="109"/>
      <c r="II89" s="109"/>
      <c r="IJ89" s="109"/>
      <c r="IK89" s="109"/>
      <c r="IL89" s="109"/>
      <c r="IM89" s="109"/>
      <c r="IN89" s="109"/>
      <c r="IO89" s="109"/>
      <c r="IP89" s="109"/>
      <c r="IQ89" s="109"/>
      <c r="IR89" s="109"/>
      <c r="IS89" s="109"/>
      <c r="IT89" s="109"/>
      <c r="IU89" s="109"/>
      <c r="IV89" s="109"/>
    </row>
    <row r="90" spans="1:256" s="4" customFormat="1">
      <c r="A90" s="107"/>
      <c r="B90" s="14"/>
      <c r="C90" s="3"/>
      <c r="D90" s="159"/>
      <c r="E90" s="109"/>
      <c r="F90" s="159"/>
      <c r="G90" s="109"/>
      <c r="H90" s="159"/>
      <c r="I90" s="109"/>
      <c r="J90" s="109"/>
      <c r="K90" s="109"/>
      <c r="L90" s="159"/>
      <c r="M90" s="109"/>
      <c r="N90" s="109"/>
      <c r="O90" s="109"/>
      <c r="P90" s="109"/>
      <c r="Q90" s="109"/>
      <c r="R90" s="109"/>
      <c r="S90" s="109"/>
      <c r="T90" s="109"/>
      <c r="U90" s="109"/>
      <c r="V90" s="109"/>
      <c r="W90" s="109"/>
      <c r="X90" s="109"/>
      <c r="Y90" s="109"/>
      <c r="Z90" s="109"/>
      <c r="AA90" s="109"/>
      <c r="AB90" s="109"/>
      <c r="AC90" s="109"/>
      <c r="AD90" s="109"/>
      <c r="AE90" s="109"/>
      <c r="AF90" s="109"/>
      <c r="AG90" s="109"/>
      <c r="AH90" s="109"/>
      <c r="AI90" s="109"/>
      <c r="AJ90" s="109"/>
      <c r="AK90" s="109"/>
      <c r="AL90" s="109"/>
      <c r="AM90" s="109"/>
      <c r="AN90" s="109"/>
      <c r="AO90" s="109"/>
      <c r="AP90" s="109"/>
      <c r="AQ90" s="109"/>
      <c r="AR90" s="109"/>
      <c r="AS90" s="109"/>
      <c r="AT90" s="109"/>
      <c r="AU90" s="109"/>
      <c r="AV90" s="109"/>
      <c r="AW90" s="109"/>
      <c r="AX90" s="109"/>
      <c r="AY90" s="109"/>
      <c r="AZ90" s="109"/>
      <c r="BA90" s="109"/>
      <c r="BB90" s="109"/>
      <c r="BC90" s="109"/>
      <c r="BD90" s="109"/>
      <c r="BE90" s="109"/>
      <c r="BF90" s="109"/>
      <c r="BG90" s="109"/>
      <c r="BH90" s="109"/>
      <c r="BI90" s="109"/>
      <c r="BJ90" s="109"/>
      <c r="BK90" s="109"/>
      <c r="BL90" s="109"/>
      <c r="BM90" s="109"/>
      <c r="BN90" s="109"/>
      <c r="BO90" s="109"/>
      <c r="BP90" s="109"/>
      <c r="BQ90" s="109"/>
      <c r="BR90" s="109"/>
      <c r="BS90" s="109"/>
      <c r="BT90" s="109"/>
      <c r="BU90" s="109"/>
      <c r="BV90" s="109"/>
      <c r="BW90" s="109"/>
      <c r="BX90" s="109"/>
      <c r="BY90" s="109"/>
      <c r="BZ90" s="109"/>
      <c r="CA90" s="109"/>
      <c r="CB90" s="109"/>
      <c r="CC90" s="109"/>
      <c r="CD90" s="109"/>
      <c r="CE90" s="109"/>
      <c r="CF90" s="109"/>
      <c r="CG90" s="109"/>
      <c r="CH90" s="109"/>
      <c r="CI90" s="109"/>
      <c r="CJ90" s="109"/>
      <c r="CK90" s="109"/>
      <c r="CL90" s="109"/>
      <c r="CM90" s="109"/>
      <c r="CN90" s="109"/>
      <c r="CO90" s="109"/>
      <c r="CP90" s="109"/>
      <c r="CQ90" s="109"/>
      <c r="CR90" s="109"/>
      <c r="CS90" s="109"/>
      <c r="CT90" s="109"/>
      <c r="CU90" s="109"/>
      <c r="CV90" s="109"/>
      <c r="CW90" s="109"/>
      <c r="CX90" s="109"/>
      <c r="CY90" s="109"/>
      <c r="CZ90" s="109"/>
      <c r="DA90" s="109"/>
      <c r="DB90" s="109"/>
      <c r="DC90" s="109"/>
      <c r="DD90" s="109"/>
      <c r="DE90" s="109"/>
      <c r="DF90" s="109"/>
      <c r="DG90" s="109"/>
      <c r="DH90" s="109"/>
      <c r="DI90" s="109"/>
      <c r="DJ90" s="109"/>
      <c r="DK90" s="109"/>
      <c r="DL90" s="109"/>
      <c r="DM90" s="109"/>
      <c r="DN90" s="109"/>
      <c r="DO90" s="109"/>
      <c r="DP90" s="109"/>
      <c r="DQ90" s="109"/>
      <c r="DR90" s="109"/>
      <c r="DS90" s="109"/>
      <c r="DT90" s="109"/>
      <c r="DU90" s="109"/>
      <c r="DV90" s="109"/>
      <c r="DW90" s="109"/>
      <c r="DX90" s="109"/>
      <c r="DY90" s="109"/>
      <c r="DZ90" s="109"/>
      <c r="EA90" s="109"/>
      <c r="EB90" s="109"/>
      <c r="EC90" s="109"/>
      <c r="ED90" s="109"/>
      <c r="EE90" s="109"/>
      <c r="EF90" s="109"/>
      <c r="EG90" s="109"/>
      <c r="EH90" s="109"/>
      <c r="EI90" s="109"/>
      <c r="EJ90" s="109"/>
      <c r="EK90" s="109"/>
      <c r="EL90" s="109"/>
      <c r="EM90" s="109"/>
      <c r="EN90" s="109"/>
      <c r="EO90" s="109"/>
      <c r="EP90" s="109"/>
      <c r="EQ90" s="109"/>
      <c r="ER90" s="109"/>
      <c r="ES90" s="109"/>
      <c r="ET90" s="109"/>
      <c r="EU90" s="109"/>
      <c r="EV90" s="109"/>
      <c r="EW90" s="109"/>
      <c r="EX90" s="109"/>
      <c r="EY90" s="109"/>
      <c r="EZ90" s="109"/>
      <c r="FA90" s="109"/>
      <c r="FB90" s="109"/>
      <c r="FC90" s="109"/>
      <c r="FD90" s="109"/>
      <c r="FE90" s="109"/>
      <c r="FF90" s="109"/>
      <c r="FG90" s="109"/>
      <c r="FH90" s="109"/>
      <c r="FI90" s="109"/>
      <c r="FJ90" s="109"/>
      <c r="FK90" s="109"/>
      <c r="FL90" s="109"/>
      <c r="FM90" s="109"/>
      <c r="FN90" s="109"/>
      <c r="FO90" s="109"/>
      <c r="FP90" s="109"/>
      <c r="FQ90" s="109"/>
      <c r="FR90" s="109"/>
      <c r="FS90" s="109"/>
      <c r="FT90" s="109"/>
      <c r="FU90" s="109"/>
      <c r="FV90" s="109"/>
      <c r="FW90" s="109"/>
      <c r="FX90" s="109"/>
      <c r="FY90" s="109"/>
      <c r="FZ90" s="109"/>
      <c r="GA90" s="109"/>
      <c r="GB90" s="109"/>
      <c r="GC90" s="109"/>
      <c r="GD90" s="109"/>
      <c r="GE90" s="109"/>
      <c r="GF90" s="109"/>
      <c r="GG90" s="109"/>
      <c r="GH90" s="109"/>
      <c r="GI90" s="109"/>
      <c r="GJ90" s="109"/>
      <c r="GK90" s="109"/>
      <c r="GL90" s="109"/>
      <c r="GM90" s="109"/>
      <c r="GN90" s="109"/>
      <c r="GO90" s="109"/>
      <c r="GP90" s="109"/>
      <c r="GQ90" s="109"/>
      <c r="GR90" s="109"/>
      <c r="GS90" s="109"/>
      <c r="GT90" s="109"/>
      <c r="GU90" s="109"/>
      <c r="GV90" s="109"/>
      <c r="GW90" s="109"/>
      <c r="GX90" s="109"/>
      <c r="GY90" s="109"/>
      <c r="GZ90" s="109"/>
      <c r="HA90" s="109"/>
      <c r="HB90" s="109"/>
      <c r="HC90" s="109"/>
      <c r="HD90" s="109"/>
      <c r="HE90" s="109"/>
      <c r="HF90" s="109"/>
      <c r="HG90" s="109"/>
      <c r="HH90" s="109"/>
      <c r="HI90" s="109"/>
      <c r="HJ90" s="109"/>
      <c r="HK90" s="109"/>
      <c r="HL90" s="109"/>
      <c r="HM90" s="109"/>
      <c r="HN90" s="109"/>
      <c r="HO90" s="109"/>
      <c r="HP90" s="109"/>
      <c r="HQ90" s="109"/>
      <c r="HR90" s="109"/>
      <c r="HS90" s="109"/>
      <c r="HT90" s="109"/>
      <c r="HU90" s="109"/>
      <c r="HV90" s="109"/>
      <c r="HW90" s="109"/>
      <c r="HX90" s="109"/>
      <c r="HY90" s="109"/>
      <c r="HZ90" s="109"/>
      <c r="IA90" s="109"/>
      <c r="IB90" s="109"/>
      <c r="IC90" s="109"/>
      <c r="ID90" s="109"/>
      <c r="IE90" s="109"/>
      <c r="IF90" s="109"/>
      <c r="IG90" s="109"/>
      <c r="IH90" s="109"/>
      <c r="II90" s="109"/>
      <c r="IJ90" s="109"/>
      <c r="IK90" s="109"/>
      <c r="IL90" s="109"/>
      <c r="IM90" s="109"/>
      <c r="IN90" s="109"/>
      <c r="IO90" s="109"/>
      <c r="IP90" s="109"/>
      <c r="IQ90" s="109"/>
      <c r="IR90" s="109"/>
      <c r="IS90" s="109"/>
      <c r="IT90" s="109"/>
      <c r="IU90" s="109"/>
      <c r="IV90" s="109"/>
    </row>
    <row r="91" spans="1:256" s="4" customFormat="1">
      <c r="A91" s="107"/>
      <c r="B91" s="14"/>
      <c r="C91" s="3"/>
      <c r="D91" s="159"/>
      <c r="E91" s="109"/>
      <c r="F91" s="159"/>
      <c r="G91" s="109"/>
      <c r="H91" s="159"/>
      <c r="I91" s="109"/>
      <c r="J91" s="109"/>
      <c r="K91" s="109"/>
      <c r="L91" s="159"/>
      <c r="M91" s="109"/>
      <c r="N91" s="109"/>
      <c r="O91" s="109"/>
      <c r="P91" s="109"/>
      <c r="Q91" s="109"/>
      <c r="R91" s="109"/>
      <c r="S91" s="109"/>
      <c r="T91" s="109"/>
      <c r="U91" s="109"/>
      <c r="V91" s="109"/>
      <c r="W91" s="109"/>
      <c r="X91" s="109"/>
      <c r="Y91" s="109"/>
      <c r="Z91" s="109"/>
      <c r="AA91" s="109"/>
      <c r="AB91" s="109"/>
      <c r="AC91" s="109"/>
      <c r="AD91" s="109"/>
      <c r="AE91" s="109"/>
      <c r="AF91" s="109"/>
      <c r="AG91" s="109"/>
      <c r="AH91" s="109"/>
      <c r="AI91" s="109"/>
      <c r="AJ91" s="109"/>
      <c r="AK91" s="109"/>
      <c r="AL91" s="109"/>
      <c r="AM91" s="109"/>
      <c r="AN91" s="109"/>
      <c r="AO91" s="109"/>
      <c r="AP91" s="109"/>
      <c r="AQ91" s="109"/>
      <c r="AR91" s="109"/>
      <c r="AS91" s="109"/>
      <c r="AT91" s="109"/>
      <c r="AU91" s="109"/>
      <c r="AV91" s="109"/>
      <c r="AW91" s="109"/>
      <c r="AX91" s="109"/>
      <c r="AY91" s="109"/>
      <c r="AZ91" s="109"/>
      <c r="BA91" s="109"/>
      <c r="BB91" s="109"/>
      <c r="BC91" s="109"/>
      <c r="BD91" s="109"/>
      <c r="BE91" s="109"/>
      <c r="BF91" s="109"/>
      <c r="BG91" s="109"/>
      <c r="BH91" s="109"/>
      <c r="BI91" s="109"/>
      <c r="BJ91" s="109"/>
      <c r="BK91" s="109"/>
      <c r="BL91" s="109"/>
      <c r="BM91" s="109"/>
      <c r="BN91" s="109"/>
      <c r="BO91" s="109"/>
      <c r="BP91" s="109"/>
      <c r="BQ91" s="109"/>
      <c r="BR91" s="109"/>
      <c r="BS91" s="109"/>
      <c r="BT91" s="109"/>
      <c r="BU91" s="109"/>
      <c r="BV91" s="109"/>
      <c r="BW91" s="109"/>
      <c r="BX91" s="109"/>
      <c r="BY91" s="109"/>
      <c r="BZ91" s="109"/>
      <c r="CA91" s="109"/>
      <c r="CB91" s="109"/>
      <c r="CC91" s="109"/>
      <c r="CD91" s="109"/>
      <c r="CE91" s="109"/>
      <c r="CF91" s="109"/>
      <c r="CG91" s="109"/>
      <c r="CH91" s="109"/>
      <c r="CI91" s="109"/>
      <c r="CJ91" s="109"/>
      <c r="CK91" s="109"/>
      <c r="CL91" s="109"/>
      <c r="CM91" s="109"/>
      <c r="CN91" s="109"/>
      <c r="CO91" s="109"/>
      <c r="CP91" s="109"/>
      <c r="CQ91" s="109"/>
      <c r="CR91" s="109"/>
      <c r="CS91" s="109"/>
      <c r="CT91" s="109"/>
      <c r="CU91" s="109"/>
      <c r="CV91" s="109"/>
      <c r="CW91" s="109"/>
      <c r="CX91" s="109"/>
      <c r="CY91" s="109"/>
      <c r="CZ91" s="109"/>
      <c r="DA91" s="109"/>
      <c r="DB91" s="109"/>
      <c r="DC91" s="109"/>
      <c r="DD91" s="109"/>
      <c r="DE91" s="109"/>
      <c r="DF91" s="109"/>
      <c r="DG91" s="109"/>
      <c r="DH91" s="109"/>
      <c r="DI91" s="109"/>
      <c r="DJ91" s="109"/>
      <c r="DK91" s="109"/>
      <c r="DL91" s="109"/>
      <c r="DM91" s="109"/>
      <c r="DN91" s="109"/>
      <c r="DO91" s="109"/>
      <c r="DP91" s="109"/>
      <c r="DQ91" s="109"/>
      <c r="DR91" s="109"/>
      <c r="DS91" s="109"/>
      <c r="DT91" s="109"/>
      <c r="DU91" s="109"/>
      <c r="DV91" s="109"/>
      <c r="DW91" s="109"/>
      <c r="DX91" s="109"/>
      <c r="DY91" s="109"/>
      <c r="DZ91" s="109"/>
      <c r="EA91" s="109"/>
      <c r="EB91" s="109"/>
      <c r="EC91" s="109"/>
      <c r="ED91" s="109"/>
      <c r="EE91" s="109"/>
      <c r="EF91" s="109"/>
      <c r="EG91" s="109"/>
      <c r="EH91" s="109"/>
      <c r="EI91" s="109"/>
      <c r="EJ91" s="109"/>
      <c r="EK91" s="109"/>
      <c r="EL91" s="109"/>
      <c r="EM91" s="109"/>
      <c r="EN91" s="109"/>
      <c r="EO91" s="109"/>
      <c r="EP91" s="109"/>
      <c r="EQ91" s="109"/>
      <c r="ER91" s="109"/>
      <c r="ES91" s="109"/>
      <c r="ET91" s="109"/>
      <c r="EU91" s="109"/>
      <c r="EV91" s="109"/>
      <c r="EW91" s="109"/>
      <c r="EX91" s="109"/>
      <c r="EY91" s="109"/>
      <c r="EZ91" s="109"/>
      <c r="FA91" s="109"/>
      <c r="FB91" s="109"/>
      <c r="FC91" s="109"/>
      <c r="FD91" s="109"/>
      <c r="FE91" s="109"/>
      <c r="FF91" s="109"/>
      <c r="FG91" s="109"/>
      <c r="FH91" s="109"/>
      <c r="FI91" s="109"/>
      <c r="FJ91" s="109"/>
      <c r="FK91" s="109"/>
      <c r="FL91" s="109"/>
      <c r="FM91" s="109"/>
      <c r="FN91" s="109"/>
      <c r="FO91" s="109"/>
      <c r="FP91" s="109"/>
      <c r="FQ91" s="109"/>
      <c r="FR91" s="109"/>
      <c r="FS91" s="109"/>
      <c r="FT91" s="109"/>
      <c r="FU91" s="109"/>
      <c r="FV91" s="109"/>
      <c r="FW91" s="109"/>
      <c r="FX91" s="109"/>
      <c r="FY91" s="109"/>
      <c r="FZ91" s="109"/>
      <c r="GA91" s="109"/>
      <c r="GB91" s="109"/>
      <c r="GC91" s="109"/>
      <c r="GD91" s="109"/>
      <c r="GE91" s="109"/>
      <c r="GF91" s="109"/>
      <c r="GG91" s="109"/>
      <c r="GH91" s="109"/>
      <c r="GI91" s="109"/>
      <c r="GJ91" s="109"/>
      <c r="GK91" s="109"/>
      <c r="GL91" s="109"/>
      <c r="GM91" s="109"/>
      <c r="GN91" s="109"/>
      <c r="GO91" s="109"/>
      <c r="GP91" s="109"/>
      <c r="GQ91" s="109"/>
      <c r="GR91" s="109"/>
      <c r="GS91" s="109"/>
      <c r="GT91" s="109"/>
      <c r="GU91" s="109"/>
      <c r="GV91" s="109"/>
      <c r="GW91" s="109"/>
      <c r="GX91" s="109"/>
      <c r="GY91" s="109"/>
      <c r="GZ91" s="109"/>
      <c r="HA91" s="109"/>
      <c r="HB91" s="109"/>
      <c r="HC91" s="109"/>
      <c r="HD91" s="109"/>
      <c r="HE91" s="109"/>
      <c r="HF91" s="109"/>
      <c r="HG91" s="109"/>
      <c r="HH91" s="109"/>
      <c r="HI91" s="109"/>
      <c r="HJ91" s="109"/>
      <c r="HK91" s="109"/>
      <c r="HL91" s="109"/>
      <c r="HM91" s="109"/>
      <c r="HN91" s="109"/>
      <c r="HO91" s="109"/>
      <c r="HP91" s="109"/>
      <c r="HQ91" s="109"/>
      <c r="HR91" s="109"/>
      <c r="HS91" s="109"/>
      <c r="HT91" s="109"/>
      <c r="HU91" s="109"/>
      <c r="HV91" s="109"/>
      <c r="HW91" s="109"/>
      <c r="HX91" s="109"/>
      <c r="HY91" s="109"/>
      <c r="HZ91" s="109"/>
      <c r="IA91" s="109"/>
      <c r="IB91" s="109"/>
      <c r="IC91" s="109"/>
      <c r="ID91" s="109"/>
      <c r="IE91" s="109"/>
      <c r="IF91" s="109"/>
      <c r="IG91" s="109"/>
      <c r="IH91" s="109"/>
      <c r="II91" s="109"/>
      <c r="IJ91" s="109"/>
      <c r="IK91" s="109"/>
      <c r="IL91" s="109"/>
      <c r="IM91" s="109"/>
      <c r="IN91" s="109"/>
      <c r="IO91" s="109"/>
      <c r="IP91" s="109"/>
      <c r="IQ91" s="109"/>
      <c r="IR91" s="109"/>
      <c r="IS91" s="109"/>
      <c r="IT91" s="109"/>
      <c r="IU91" s="109"/>
      <c r="IV91" s="109"/>
    </row>
    <row r="92" spans="1:256" s="4" customFormat="1">
      <c r="A92" s="107"/>
      <c r="B92" s="14"/>
      <c r="C92" s="3"/>
      <c r="D92" s="159"/>
      <c r="E92" s="109"/>
      <c r="F92" s="159"/>
      <c r="G92" s="109"/>
      <c r="H92" s="159"/>
      <c r="I92" s="109"/>
      <c r="J92" s="109"/>
      <c r="K92" s="109"/>
      <c r="L92" s="159"/>
      <c r="M92" s="109"/>
      <c r="N92" s="109"/>
      <c r="O92" s="109"/>
      <c r="P92" s="109"/>
      <c r="Q92" s="109"/>
      <c r="R92" s="109"/>
      <c r="S92" s="109"/>
      <c r="T92" s="109"/>
      <c r="U92" s="109"/>
      <c r="V92" s="109"/>
      <c r="W92" s="109"/>
      <c r="X92" s="109"/>
      <c r="Y92" s="109"/>
      <c r="Z92" s="109"/>
      <c r="AA92" s="109"/>
      <c r="AB92" s="109"/>
      <c r="AC92" s="109"/>
      <c r="AD92" s="109"/>
      <c r="AE92" s="109"/>
      <c r="AF92" s="109"/>
      <c r="AG92" s="109"/>
      <c r="AH92" s="109"/>
      <c r="AI92" s="109"/>
      <c r="AJ92" s="109"/>
      <c r="AK92" s="109"/>
      <c r="AL92" s="109"/>
      <c r="AM92" s="109"/>
      <c r="AN92" s="109"/>
      <c r="AO92" s="109"/>
      <c r="AP92" s="109"/>
      <c r="AQ92" s="109"/>
      <c r="AR92" s="109"/>
      <c r="AS92" s="109"/>
      <c r="AT92" s="109"/>
      <c r="AU92" s="109"/>
      <c r="AV92" s="109"/>
      <c r="AW92" s="109"/>
      <c r="AX92" s="109"/>
      <c r="AY92" s="109"/>
      <c r="AZ92" s="109"/>
      <c r="BA92" s="109"/>
      <c r="BB92" s="109"/>
      <c r="BC92" s="109"/>
      <c r="BD92" s="109"/>
      <c r="BE92" s="109"/>
      <c r="BF92" s="109"/>
      <c r="BG92" s="109"/>
      <c r="BH92" s="109"/>
      <c r="BI92" s="109"/>
      <c r="BJ92" s="109"/>
      <c r="BK92" s="109"/>
      <c r="BL92" s="109"/>
      <c r="BM92" s="109"/>
      <c r="BN92" s="109"/>
      <c r="BO92" s="109"/>
      <c r="BP92" s="109"/>
      <c r="BQ92" s="109"/>
      <c r="BR92" s="109"/>
      <c r="BS92" s="109"/>
      <c r="BT92" s="109"/>
      <c r="BU92" s="109"/>
      <c r="BV92" s="109"/>
      <c r="BW92" s="109"/>
      <c r="BX92" s="109"/>
      <c r="BY92" s="109"/>
      <c r="BZ92" s="109"/>
      <c r="CA92" s="109"/>
      <c r="CB92" s="109"/>
      <c r="CC92" s="109"/>
      <c r="CD92" s="109"/>
      <c r="CE92" s="109"/>
      <c r="CF92" s="109"/>
      <c r="CG92" s="109"/>
      <c r="CH92" s="109"/>
      <c r="CI92" s="109"/>
      <c r="CJ92" s="109"/>
      <c r="CK92" s="109"/>
      <c r="CL92" s="109"/>
      <c r="CM92" s="109"/>
      <c r="CN92" s="109"/>
      <c r="CO92" s="109"/>
      <c r="CP92" s="109"/>
      <c r="CQ92" s="109"/>
      <c r="CR92" s="109"/>
      <c r="CS92" s="109"/>
      <c r="CT92" s="109"/>
      <c r="CU92" s="109"/>
      <c r="CV92" s="109"/>
      <c r="CW92" s="109"/>
      <c r="CX92" s="109"/>
      <c r="CY92" s="109"/>
      <c r="CZ92" s="109"/>
      <c r="DA92" s="109"/>
      <c r="DB92" s="109"/>
      <c r="DC92" s="109"/>
      <c r="DD92" s="109"/>
      <c r="DE92" s="109"/>
      <c r="DF92" s="109"/>
      <c r="DG92" s="109"/>
      <c r="DH92" s="109"/>
      <c r="DI92" s="109"/>
      <c r="DJ92" s="109"/>
      <c r="DK92" s="109"/>
      <c r="DL92" s="109"/>
      <c r="DM92" s="109"/>
      <c r="DN92" s="109"/>
      <c r="DO92" s="109"/>
      <c r="DP92" s="109"/>
      <c r="DQ92" s="109"/>
      <c r="DR92" s="109"/>
      <c r="DS92" s="109"/>
      <c r="DT92" s="109"/>
      <c r="DU92" s="109"/>
      <c r="DV92" s="109"/>
      <c r="DW92" s="109"/>
      <c r="DX92" s="109"/>
      <c r="DY92" s="109"/>
      <c r="DZ92" s="109"/>
      <c r="EA92" s="109"/>
      <c r="EB92" s="109"/>
      <c r="EC92" s="109"/>
      <c r="ED92" s="109"/>
      <c r="EE92" s="109"/>
      <c r="EF92" s="109"/>
      <c r="EG92" s="109"/>
      <c r="EH92" s="109"/>
      <c r="EI92" s="109"/>
      <c r="EJ92" s="109"/>
      <c r="EK92" s="109"/>
      <c r="EL92" s="109"/>
      <c r="EM92" s="109"/>
      <c r="EN92" s="109"/>
      <c r="EO92" s="109"/>
      <c r="EP92" s="109"/>
      <c r="EQ92" s="109"/>
      <c r="ER92" s="109"/>
      <c r="ES92" s="109"/>
      <c r="ET92" s="109"/>
      <c r="EU92" s="109"/>
      <c r="EV92" s="109"/>
      <c r="EW92" s="109"/>
      <c r="EX92" s="109"/>
      <c r="EY92" s="109"/>
      <c r="EZ92" s="109"/>
      <c r="FA92" s="109"/>
      <c r="FB92" s="109"/>
      <c r="FC92" s="109"/>
      <c r="FD92" s="109"/>
      <c r="FE92" s="109"/>
      <c r="FF92" s="109"/>
      <c r="FG92" s="109"/>
      <c r="FH92" s="109"/>
      <c r="FI92" s="109"/>
      <c r="FJ92" s="109"/>
      <c r="FK92" s="109"/>
      <c r="FL92" s="109"/>
      <c r="FM92" s="109"/>
      <c r="FN92" s="109"/>
      <c r="FO92" s="109"/>
      <c r="FP92" s="109"/>
      <c r="FQ92" s="109"/>
      <c r="FR92" s="109"/>
      <c r="FS92" s="109"/>
      <c r="FT92" s="109"/>
      <c r="FU92" s="109"/>
      <c r="FV92" s="109"/>
      <c r="FW92" s="109"/>
      <c r="FX92" s="109"/>
      <c r="FY92" s="109"/>
      <c r="FZ92" s="109"/>
      <c r="GA92" s="109"/>
      <c r="GB92" s="109"/>
      <c r="GC92" s="109"/>
      <c r="GD92" s="109"/>
      <c r="GE92" s="109"/>
      <c r="GF92" s="109"/>
      <c r="GG92" s="109"/>
      <c r="GH92" s="109"/>
      <c r="GI92" s="109"/>
      <c r="GJ92" s="109"/>
      <c r="GK92" s="109"/>
      <c r="GL92" s="109"/>
      <c r="GM92" s="109"/>
      <c r="GN92" s="109"/>
      <c r="GO92" s="109"/>
      <c r="GP92" s="109"/>
      <c r="GQ92" s="109"/>
      <c r="GR92" s="109"/>
      <c r="GS92" s="109"/>
      <c r="GT92" s="109"/>
      <c r="GU92" s="109"/>
      <c r="GV92" s="109"/>
      <c r="GW92" s="109"/>
      <c r="GX92" s="109"/>
      <c r="GY92" s="109"/>
      <c r="GZ92" s="109"/>
      <c r="HA92" s="109"/>
      <c r="HB92" s="109"/>
      <c r="HC92" s="109"/>
      <c r="HD92" s="109"/>
      <c r="HE92" s="109"/>
      <c r="HF92" s="109"/>
      <c r="HG92" s="109"/>
      <c r="HH92" s="109"/>
      <c r="HI92" s="109"/>
      <c r="HJ92" s="109"/>
      <c r="HK92" s="109"/>
      <c r="HL92" s="109"/>
      <c r="HM92" s="109"/>
      <c r="HN92" s="109"/>
      <c r="HO92" s="109"/>
      <c r="HP92" s="109"/>
      <c r="HQ92" s="109"/>
      <c r="HR92" s="109"/>
      <c r="HS92" s="109"/>
      <c r="HT92" s="109"/>
      <c r="HU92" s="109"/>
      <c r="HV92" s="109"/>
      <c r="HW92" s="109"/>
      <c r="HX92" s="109"/>
      <c r="HY92" s="109"/>
      <c r="HZ92" s="109"/>
      <c r="IA92" s="109"/>
      <c r="IB92" s="109"/>
      <c r="IC92" s="109"/>
      <c r="ID92" s="109"/>
      <c r="IE92" s="109"/>
      <c r="IF92" s="109"/>
      <c r="IG92" s="109"/>
      <c r="IH92" s="109"/>
      <c r="II92" s="109"/>
      <c r="IJ92" s="109"/>
      <c r="IK92" s="109"/>
      <c r="IL92" s="109"/>
      <c r="IM92" s="109"/>
      <c r="IN92" s="109"/>
      <c r="IO92" s="109"/>
      <c r="IP92" s="109"/>
      <c r="IQ92" s="109"/>
      <c r="IR92" s="109"/>
      <c r="IS92" s="109"/>
      <c r="IT92" s="109"/>
      <c r="IU92" s="109"/>
      <c r="IV92" s="109"/>
    </row>
    <row r="93" spans="1:256" s="4" customFormat="1">
      <c r="A93" s="107"/>
      <c r="B93" s="14"/>
      <c r="C93" s="3"/>
      <c r="D93" s="159"/>
      <c r="E93" s="109"/>
      <c r="F93" s="159"/>
      <c r="G93" s="109"/>
      <c r="H93" s="159"/>
      <c r="I93" s="109"/>
      <c r="J93" s="109"/>
      <c r="K93" s="109"/>
      <c r="L93" s="159"/>
      <c r="M93" s="109"/>
      <c r="N93" s="109"/>
      <c r="O93" s="109"/>
      <c r="P93" s="109"/>
      <c r="Q93" s="109"/>
      <c r="R93" s="109"/>
      <c r="S93" s="109"/>
      <c r="T93" s="109"/>
      <c r="U93" s="109"/>
      <c r="V93" s="109"/>
      <c r="W93" s="109"/>
      <c r="X93" s="109"/>
      <c r="Y93" s="109"/>
      <c r="Z93" s="109"/>
      <c r="AA93" s="109"/>
      <c r="AB93" s="109"/>
      <c r="AC93" s="109"/>
      <c r="AD93" s="109"/>
      <c r="AE93" s="109"/>
      <c r="AF93" s="109"/>
      <c r="AG93" s="109"/>
      <c r="AH93" s="109"/>
      <c r="AI93" s="109"/>
      <c r="AJ93" s="109"/>
      <c r="AK93" s="109"/>
      <c r="AL93" s="109"/>
      <c r="AM93" s="109"/>
      <c r="AN93" s="109"/>
      <c r="AO93" s="109"/>
      <c r="AP93" s="109"/>
      <c r="AQ93" s="109"/>
      <c r="AR93" s="109"/>
      <c r="AS93" s="109"/>
      <c r="AT93" s="109"/>
      <c r="AU93" s="109"/>
      <c r="AV93" s="109"/>
      <c r="AW93" s="109"/>
      <c r="AX93" s="109"/>
      <c r="AY93" s="109"/>
      <c r="AZ93" s="109"/>
      <c r="BA93" s="109"/>
      <c r="BB93" s="109"/>
      <c r="BC93" s="109"/>
      <c r="BD93" s="109"/>
      <c r="BE93" s="109"/>
      <c r="BF93" s="109"/>
      <c r="BG93" s="109"/>
      <c r="BH93" s="109"/>
      <c r="BI93" s="109"/>
      <c r="BJ93" s="109"/>
      <c r="BK93" s="109"/>
      <c r="BL93" s="109"/>
      <c r="BM93" s="109"/>
      <c r="BN93" s="109"/>
      <c r="BO93" s="109"/>
      <c r="BP93" s="109"/>
      <c r="BQ93" s="109"/>
      <c r="BR93" s="109"/>
      <c r="BS93" s="109"/>
      <c r="BT93" s="109"/>
      <c r="BU93" s="109"/>
      <c r="BV93" s="109"/>
      <c r="BW93" s="109"/>
      <c r="BX93" s="109"/>
      <c r="BY93" s="109"/>
      <c r="BZ93" s="109"/>
      <c r="CA93" s="109"/>
      <c r="CB93" s="109"/>
      <c r="CC93" s="109"/>
      <c r="CD93" s="109"/>
      <c r="CE93" s="109"/>
      <c r="CF93" s="109"/>
      <c r="CG93" s="109"/>
      <c r="CH93" s="109"/>
      <c r="CI93" s="109"/>
      <c r="CJ93" s="109"/>
      <c r="CK93" s="109"/>
      <c r="CL93" s="109"/>
      <c r="CM93" s="109"/>
      <c r="CN93" s="109"/>
      <c r="CO93" s="109"/>
      <c r="CP93" s="109"/>
      <c r="CQ93" s="109"/>
      <c r="CR93" s="109"/>
      <c r="CS93" s="109"/>
      <c r="CT93" s="109"/>
      <c r="CU93" s="109"/>
      <c r="CV93" s="109"/>
      <c r="CW93" s="109"/>
      <c r="CX93" s="109"/>
      <c r="CY93" s="109"/>
      <c r="CZ93" s="109"/>
      <c r="DA93" s="109"/>
      <c r="DB93" s="109"/>
      <c r="DC93" s="109"/>
      <c r="DD93" s="109"/>
      <c r="DE93" s="109"/>
      <c r="DF93" s="109"/>
      <c r="DG93" s="109"/>
      <c r="DH93" s="109"/>
      <c r="DI93" s="109"/>
      <c r="DJ93" s="109"/>
      <c r="DK93" s="109"/>
      <c r="DL93" s="109"/>
      <c r="DM93" s="109"/>
      <c r="DN93" s="109"/>
      <c r="DO93" s="109"/>
      <c r="DP93" s="109"/>
      <c r="DQ93" s="109"/>
      <c r="DR93" s="109"/>
      <c r="DS93" s="109"/>
      <c r="DT93" s="109"/>
      <c r="DU93" s="109"/>
      <c r="DV93" s="109"/>
      <c r="DW93" s="109"/>
      <c r="DX93" s="109"/>
      <c r="DY93" s="109"/>
      <c r="DZ93" s="109"/>
      <c r="EA93" s="109"/>
      <c r="EB93" s="109"/>
      <c r="EC93" s="109"/>
      <c r="ED93" s="109"/>
      <c r="EE93" s="109"/>
      <c r="EF93" s="109"/>
      <c r="EG93" s="109"/>
      <c r="EH93" s="109"/>
      <c r="EI93" s="109"/>
      <c r="EJ93" s="109"/>
      <c r="EK93" s="109"/>
      <c r="EL93" s="109"/>
      <c r="EM93" s="109"/>
      <c r="EN93" s="109"/>
      <c r="EO93" s="109"/>
      <c r="EP93" s="109"/>
      <c r="EQ93" s="109"/>
      <c r="ER93" s="109"/>
      <c r="ES93" s="109"/>
      <c r="ET93" s="109"/>
      <c r="EU93" s="109"/>
      <c r="EV93" s="109"/>
      <c r="EW93" s="109"/>
      <c r="EX93" s="109"/>
      <c r="EY93" s="109"/>
      <c r="EZ93" s="109"/>
      <c r="FA93" s="109"/>
      <c r="FB93" s="109"/>
      <c r="FC93" s="109"/>
      <c r="FD93" s="109"/>
      <c r="FE93" s="109"/>
      <c r="FF93" s="109"/>
      <c r="FG93" s="109"/>
      <c r="FH93" s="109"/>
      <c r="FI93" s="109"/>
      <c r="FJ93" s="109"/>
      <c r="FK93" s="109"/>
      <c r="FL93" s="109"/>
      <c r="FM93" s="109"/>
      <c r="FN93" s="109"/>
      <c r="FO93" s="109"/>
      <c r="FP93" s="109"/>
      <c r="FQ93" s="109"/>
      <c r="FR93" s="109"/>
      <c r="FS93" s="109"/>
      <c r="FT93" s="109"/>
      <c r="FU93" s="109"/>
      <c r="FV93" s="109"/>
      <c r="FW93" s="109"/>
      <c r="FX93" s="109"/>
      <c r="FY93" s="109"/>
      <c r="FZ93" s="109"/>
      <c r="GA93" s="109"/>
      <c r="GB93" s="109"/>
      <c r="GC93" s="109"/>
      <c r="GD93" s="109"/>
      <c r="GE93" s="109"/>
      <c r="GF93" s="109"/>
      <c r="GG93" s="109"/>
      <c r="GH93" s="109"/>
      <c r="GI93" s="109"/>
      <c r="GJ93" s="109"/>
      <c r="GK93" s="109"/>
      <c r="GL93" s="109"/>
      <c r="GM93" s="109"/>
      <c r="GN93" s="109"/>
      <c r="GO93" s="109"/>
      <c r="GP93" s="109"/>
      <c r="GQ93" s="109"/>
      <c r="GR93" s="109"/>
      <c r="GS93" s="109"/>
      <c r="GT93" s="109"/>
      <c r="GU93" s="109"/>
      <c r="GV93" s="109"/>
      <c r="GW93" s="109"/>
      <c r="GX93" s="109"/>
      <c r="GY93" s="109"/>
      <c r="GZ93" s="109"/>
      <c r="HA93" s="109"/>
      <c r="HB93" s="109"/>
      <c r="HC93" s="109"/>
      <c r="HD93" s="109"/>
      <c r="HE93" s="109"/>
      <c r="HF93" s="109"/>
      <c r="HG93" s="109"/>
      <c r="HH93" s="109"/>
      <c r="HI93" s="109"/>
      <c r="HJ93" s="109"/>
      <c r="HK93" s="109"/>
      <c r="HL93" s="109"/>
      <c r="HM93" s="109"/>
      <c r="HN93" s="109"/>
      <c r="HO93" s="109"/>
      <c r="HP93" s="109"/>
      <c r="HQ93" s="109"/>
      <c r="HR93" s="109"/>
      <c r="HS93" s="109"/>
      <c r="HT93" s="109"/>
      <c r="HU93" s="109"/>
      <c r="HV93" s="109"/>
      <c r="HW93" s="109"/>
      <c r="HX93" s="109"/>
      <c r="HY93" s="109"/>
      <c r="HZ93" s="109"/>
      <c r="IA93" s="109"/>
      <c r="IB93" s="109"/>
      <c r="IC93" s="109"/>
      <c r="ID93" s="109"/>
      <c r="IE93" s="109"/>
      <c r="IF93" s="109"/>
      <c r="IG93" s="109"/>
      <c r="IH93" s="109"/>
      <c r="II93" s="109"/>
      <c r="IJ93" s="109"/>
      <c r="IK93" s="109"/>
      <c r="IL93" s="109"/>
      <c r="IM93" s="109"/>
      <c r="IN93" s="109"/>
      <c r="IO93" s="109"/>
      <c r="IP93" s="109"/>
      <c r="IQ93" s="109"/>
      <c r="IR93" s="109"/>
      <c r="IS93" s="109"/>
      <c r="IT93" s="109"/>
      <c r="IU93" s="109"/>
      <c r="IV93" s="109"/>
    </row>
    <row r="94" spans="1:256" s="4" customFormat="1">
      <c r="A94" s="107"/>
      <c r="B94" s="14"/>
      <c r="C94" s="3"/>
      <c r="D94" s="159"/>
      <c r="E94" s="109"/>
      <c r="F94" s="159"/>
      <c r="G94" s="109"/>
      <c r="H94" s="159"/>
      <c r="I94" s="109"/>
      <c r="J94" s="109"/>
      <c r="K94" s="109"/>
      <c r="L94" s="159"/>
      <c r="M94" s="109"/>
      <c r="N94" s="109"/>
      <c r="O94" s="109"/>
      <c r="P94" s="109"/>
      <c r="Q94" s="109"/>
      <c r="R94" s="109"/>
      <c r="S94" s="109"/>
      <c r="T94" s="109"/>
      <c r="U94" s="109"/>
      <c r="V94" s="109"/>
      <c r="W94" s="109"/>
      <c r="X94" s="109"/>
      <c r="Y94" s="109"/>
      <c r="Z94" s="109"/>
      <c r="AA94" s="109"/>
      <c r="AB94" s="109"/>
      <c r="AC94" s="109"/>
      <c r="AD94" s="109"/>
      <c r="AE94" s="109"/>
      <c r="AF94" s="109"/>
      <c r="AG94" s="109"/>
      <c r="AH94" s="109"/>
      <c r="AI94" s="109"/>
      <c r="AJ94" s="109"/>
      <c r="AK94" s="109"/>
      <c r="AL94" s="109"/>
      <c r="AM94" s="109"/>
      <c r="AN94" s="109"/>
      <c r="AO94" s="109"/>
      <c r="AP94" s="109"/>
      <c r="AQ94" s="109"/>
      <c r="AR94" s="109"/>
      <c r="AS94" s="109"/>
      <c r="AT94" s="109"/>
      <c r="AU94" s="109"/>
      <c r="AV94" s="109"/>
      <c r="AW94" s="109"/>
      <c r="AX94" s="109"/>
      <c r="AY94" s="109"/>
      <c r="AZ94" s="109"/>
      <c r="BA94" s="109"/>
      <c r="BB94" s="109"/>
      <c r="BC94" s="109"/>
      <c r="BD94" s="109"/>
      <c r="BE94" s="109"/>
      <c r="BF94" s="109"/>
      <c r="BG94" s="109"/>
      <c r="BH94" s="109"/>
      <c r="BI94" s="109"/>
      <c r="BJ94" s="109"/>
      <c r="BK94" s="109"/>
      <c r="BL94" s="109"/>
      <c r="BM94" s="109"/>
      <c r="BN94" s="109"/>
      <c r="BO94" s="109"/>
      <c r="BP94" s="109"/>
      <c r="BQ94" s="109"/>
      <c r="BR94" s="109"/>
      <c r="BS94" s="109"/>
      <c r="BT94" s="109"/>
      <c r="BU94" s="109"/>
      <c r="BV94" s="109"/>
      <c r="BW94" s="109"/>
      <c r="BX94" s="109"/>
      <c r="BY94" s="109"/>
      <c r="BZ94" s="109"/>
      <c r="CA94" s="109"/>
      <c r="CB94" s="109"/>
      <c r="CC94" s="109"/>
      <c r="CD94" s="109"/>
      <c r="CE94" s="109"/>
      <c r="CF94" s="109"/>
      <c r="CG94" s="109"/>
      <c r="CH94" s="109"/>
      <c r="CI94" s="109"/>
      <c r="CJ94" s="109"/>
      <c r="CK94" s="109"/>
      <c r="CL94" s="109"/>
      <c r="CM94" s="109"/>
      <c r="CN94" s="109"/>
      <c r="CO94" s="109"/>
      <c r="CP94" s="109"/>
      <c r="CQ94" s="109"/>
      <c r="CR94" s="109"/>
      <c r="CS94" s="109"/>
      <c r="CT94" s="109"/>
      <c r="CU94" s="109"/>
      <c r="CV94" s="109"/>
      <c r="CW94" s="109"/>
      <c r="CX94" s="109"/>
      <c r="CY94" s="109"/>
      <c r="CZ94" s="109"/>
      <c r="DA94" s="109"/>
      <c r="DB94" s="109"/>
      <c r="DC94" s="109"/>
      <c r="DD94" s="109"/>
      <c r="DE94" s="109"/>
      <c r="DF94" s="109"/>
      <c r="DG94" s="109"/>
      <c r="DH94" s="109"/>
      <c r="DI94" s="109"/>
      <c r="DJ94" s="109"/>
      <c r="DK94" s="109"/>
      <c r="DL94" s="109"/>
      <c r="DM94" s="109"/>
      <c r="DN94" s="109"/>
      <c r="DO94" s="109"/>
      <c r="DP94" s="109"/>
      <c r="DQ94" s="109"/>
      <c r="DR94" s="109"/>
      <c r="DS94" s="109"/>
      <c r="DT94" s="109"/>
      <c r="DU94" s="109"/>
      <c r="DV94" s="109"/>
      <c r="DW94" s="109"/>
      <c r="DX94" s="109"/>
      <c r="DY94" s="109"/>
      <c r="DZ94" s="109"/>
      <c r="EA94" s="109"/>
      <c r="EB94" s="109"/>
      <c r="EC94" s="109"/>
      <c r="ED94" s="109"/>
      <c r="EE94" s="109"/>
      <c r="EF94" s="109"/>
      <c r="EG94" s="109"/>
      <c r="EH94" s="109"/>
      <c r="EI94" s="109"/>
      <c r="EJ94" s="109"/>
      <c r="EK94" s="109"/>
      <c r="EL94" s="109"/>
      <c r="EM94" s="109"/>
      <c r="EN94" s="109"/>
      <c r="EO94" s="109"/>
      <c r="EP94" s="109"/>
      <c r="EQ94" s="109"/>
      <c r="ER94" s="109"/>
      <c r="ES94" s="109"/>
      <c r="ET94" s="109"/>
      <c r="EU94" s="109"/>
      <c r="EV94" s="109"/>
      <c r="EW94" s="109"/>
      <c r="EX94" s="109"/>
      <c r="EY94" s="109"/>
      <c r="EZ94" s="109"/>
      <c r="FA94" s="109"/>
      <c r="FB94" s="109"/>
      <c r="FC94" s="109"/>
      <c r="FD94" s="109"/>
      <c r="FE94" s="109"/>
      <c r="FF94" s="109"/>
      <c r="FG94" s="109"/>
      <c r="FH94" s="109"/>
      <c r="FI94" s="109"/>
      <c r="FJ94" s="109"/>
      <c r="FK94" s="109"/>
      <c r="FL94" s="109"/>
      <c r="FM94" s="109"/>
      <c r="FN94" s="109"/>
      <c r="FO94" s="109"/>
      <c r="FP94" s="109"/>
      <c r="FQ94" s="109"/>
      <c r="FR94" s="109"/>
      <c r="FS94" s="109"/>
      <c r="FT94" s="109"/>
      <c r="FU94" s="109"/>
      <c r="FV94" s="109"/>
      <c r="FW94" s="109"/>
      <c r="FX94" s="109"/>
      <c r="FY94" s="109"/>
      <c r="FZ94" s="109"/>
      <c r="GA94" s="109"/>
      <c r="GB94" s="109"/>
      <c r="GC94" s="109"/>
      <c r="GD94" s="109"/>
      <c r="GE94" s="109"/>
      <c r="GF94" s="109"/>
      <c r="GG94" s="109"/>
      <c r="GH94" s="109"/>
      <c r="GI94" s="109"/>
      <c r="GJ94" s="109"/>
      <c r="GK94" s="109"/>
      <c r="GL94" s="109"/>
      <c r="GM94" s="109"/>
      <c r="GN94" s="109"/>
      <c r="GO94" s="109"/>
      <c r="GP94" s="109"/>
      <c r="GQ94" s="109"/>
      <c r="GR94" s="109"/>
      <c r="GS94" s="109"/>
      <c r="GT94" s="109"/>
      <c r="GU94" s="109"/>
      <c r="GV94" s="109"/>
      <c r="GW94" s="109"/>
      <c r="GX94" s="109"/>
      <c r="GY94" s="109"/>
      <c r="GZ94" s="109"/>
      <c r="HA94" s="109"/>
      <c r="HB94" s="109"/>
      <c r="HC94" s="109"/>
      <c r="HD94" s="109"/>
      <c r="HE94" s="109"/>
      <c r="HF94" s="109"/>
      <c r="HG94" s="109"/>
      <c r="HH94" s="109"/>
      <c r="HI94" s="109"/>
      <c r="HJ94" s="109"/>
      <c r="HK94" s="109"/>
      <c r="HL94" s="109"/>
      <c r="HM94" s="109"/>
      <c r="HN94" s="109"/>
      <c r="HO94" s="109"/>
      <c r="HP94" s="109"/>
      <c r="HQ94" s="109"/>
      <c r="HR94" s="109"/>
      <c r="HS94" s="109"/>
      <c r="HT94" s="109"/>
      <c r="HU94" s="109"/>
      <c r="HV94" s="109"/>
      <c r="HW94" s="109"/>
      <c r="HX94" s="109"/>
      <c r="HY94" s="109"/>
      <c r="HZ94" s="109"/>
      <c r="IA94" s="109"/>
      <c r="IB94" s="109"/>
      <c r="IC94" s="109"/>
      <c r="ID94" s="109"/>
      <c r="IE94" s="109"/>
      <c r="IF94" s="109"/>
      <c r="IG94" s="109"/>
      <c r="IH94" s="109"/>
      <c r="II94" s="109"/>
      <c r="IJ94" s="109"/>
      <c r="IK94" s="109"/>
      <c r="IL94" s="109"/>
      <c r="IM94" s="109"/>
      <c r="IN94" s="109"/>
      <c r="IO94" s="109"/>
      <c r="IP94" s="109"/>
      <c r="IQ94" s="109"/>
      <c r="IR94" s="109"/>
      <c r="IS94" s="109"/>
      <c r="IT94" s="109"/>
      <c r="IU94" s="109"/>
      <c r="IV94" s="109"/>
    </row>
    <row r="95" spans="1:256" s="4" customFormat="1">
      <c r="A95" s="107"/>
      <c r="B95" s="14"/>
      <c r="C95" s="3"/>
      <c r="D95" s="264"/>
      <c r="E95" s="109"/>
      <c r="F95" s="159"/>
      <c r="G95" s="109"/>
      <c r="H95" s="159"/>
      <c r="I95" s="109"/>
      <c r="J95" s="109"/>
      <c r="K95" s="109"/>
      <c r="L95" s="159"/>
      <c r="M95" s="109"/>
      <c r="N95" s="109"/>
      <c r="O95" s="109"/>
      <c r="P95" s="109"/>
      <c r="Q95" s="109"/>
      <c r="R95" s="109"/>
      <c r="S95" s="109"/>
      <c r="T95" s="109"/>
      <c r="U95" s="109"/>
      <c r="V95" s="109"/>
      <c r="W95" s="109"/>
      <c r="X95" s="109"/>
      <c r="Y95" s="109"/>
      <c r="Z95" s="109"/>
      <c r="AA95" s="109"/>
      <c r="AB95" s="109"/>
      <c r="AC95" s="109"/>
      <c r="AD95" s="109"/>
      <c r="AE95" s="109"/>
      <c r="AF95" s="109"/>
      <c r="AG95" s="109"/>
      <c r="AH95" s="109"/>
      <c r="AI95" s="109"/>
      <c r="AJ95" s="109"/>
      <c r="AK95" s="109"/>
      <c r="AL95" s="109"/>
      <c r="AM95" s="109"/>
      <c r="AN95" s="109"/>
      <c r="AO95" s="109"/>
      <c r="AP95" s="109"/>
      <c r="AQ95" s="109"/>
      <c r="AR95" s="109"/>
      <c r="AS95" s="109"/>
      <c r="AT95" s="109"/>
      <c r="AU95" s="109"/>
      <c r="AV95" s="109"/>
      <c r="AW95" s="109"/>
      <c r="AX95" s="109"/>
      <c r="AY95" s="109"/>
      <c r="AZ95" s="109"/>
      <c r="BA95" s="109"/>
      <c r="BB95" s="109"/>
      <c r="BC95" s="109"/>
      <c r="BD95" s="109"/>
      <c r="BE95" s="109"/>
      <c r="BF95" s="109"/>
      <c r="BG95" s="109"/>
      <c r="BH95" s="109"/>
      <c r="BI95" s="109"/>
      <c r="BJ95" s="109"/>
      <c r="BK95" s="109"/>
      <c r="BL95" s="109"/>
      <c r="BM95" s="109"/>
      <c r="BN95" s="109"/>
      <c r="BO95" s="109"/>
      <c r="BP95" s="109"/>
      <c r="BQ95" s="109"/>
      <c r="BR95" s="109"/>
      <c r="BS95" s="109"/>
      <c r="BT95" s="109"/>
      <c r="BU95" s="109"/>
      <c r="BV95" s="109"/>
      <c r="BW95" s="109"/>
      <c r="BX95" s="109"/>
      <c r="BY95" s="109"/>
      <c r="BZ95" s="109"/>
      <c r="CA95" s="109"/>
      <c r="CB95" s="109"/>
      <c r="CC95" s="109"/>
      <c r="CD95" s="109"/>
      <c r="CE95" s="109"/>
      <c r="CF95" s="109"/>
      <c r="CG95" s="109"/>
      <c r="CH95" s="109"/>
      <c r="CI95" s="109"/>
      <c r="CJ95" s="109"/>
      <c r="CK95" s="109"/>
      <c r="CL95" s="109"/>
      <c r="CM95" s="109"/>
      <c r="CN95" s="109"/>
      <c r="CO95" s="109"/>
      <c r="CP95" s="109"/>
      <c r="CQ95" s="109"/>
      <c r="CR95" s="109"/>
      <c r="CS95" s="109"/>
      <c r="CT95" s="109"/>
      <c r="CU95" s="109"/>
      <c r="CV95" s="109"/>
      <c r="CW95" s="109"/>
      <c r="CX95" s="109"/>
      <c r="CY95" s="109"/>
      <c r="CZ95" s="109"/>
      <c r="DA95" s="109"/>
      <c r="DB95" s="109"/>
      <c r="DC95" s="109"/>
      <c r="DD95" s="109"/>
      <c r="DE95" s="109"/>
      <c r="DF95" s="109"/>
      <c r="DG95" s="109"/>
      <c r="DH95" s="109"/>
      <c r="DI95" s="109"/>
      <c r="DJ95" s="109"/>
      <c r="DK95" s="109"/>
      <c r="DL95" s="109"/>
      <c r="DM95" s="109"/>
      <c r="DN95" s="109"/>
      <c r="DO95" s="109"/>
      <c r="DP95" s="109"/>
      <c r="DQ95" s="109"/>
      <c r="DR95" s="109"/>
      <c r="DS95" s="109"/>
      <c r="DT95" s="109"/>
      <c r="DU95" s="109"/>
      <c r="DV95" s="109"/>
      <c r="DW95" s="109"/>
      <c r="DX95" s="109"/>
      <c r="DY95" s="109"/>
      <c r="DZ95" s="109"/>
      <c r="EA95" s="109"/>
      <c r="EB95" s="109"/>
      <c r="EC95" s="109"/>
      <c r="ED95" s="109"/>
      <c r="EE95" s="109"/>
      <c r="EF95" s="109"/>
      <c r="EG95" s="109"/>
      <c r="EH95" s="109"/>
      <c r="EI95" s="109"/>
      <c r="EJ95" s="109"/>
      <c r="EK95" s="109"/>
      <c r="EL95" s="109"/>
      <c r="EM95" s="109"/>
      <c r="EN95" s="109"/>
      <c r="EO95" s="109"/>
      <c r="EP95" s="109"/>
      <c r="EQ95" s="109"/>
      <c r="ER95" s="109"/>
      <c r="ES95" s="109"/>
      <c r="ET95" s="109"/>
      <c r="EU95" s="109"/>
      <c r="EV95" s="109"/>
      <c r="EW95" s="109"/>
      <c r="EX95" s="109"/>
      <c r="EY95" s="109"/>
      <c r="EZ95" s="109"/>
      <c r="FA95" s="109"/>
      <c r="FB95" s="109"/>
      <c r="FC95" s="109"/>
      <c r="FD95" s="109"/>
      <c r="FE95" s="109"/>
      <c r="FF95" s="109"/>
      <c r="FG95" s="109"/>
      <c r="FH95" s="109"/>
      <c r="FI95" s="109"/>
      <c r="FJ95" s="109"/>
      <c r="FK95" s="109"/>
      <c r="FL95" s="109"/>
      <c r="FM95" s="109"/>
      <c r="FN95" s="109"/>
      <c r="FO95" s="109"/>
      <c r="FP95" s="109"/>
      <c r="FQ95" s="109"/>
      <c r="FR95" s="109"/>
      <c r="FS95" s="109"/>
      <c r="FT95" s="109"/>
      <c r="FU95" s="109"/>
      <c r="FV95" s="109"/>
      <c r="FW95" s="109"/>
      <c r="FX95" s="109"/>
      <c r="FY95" s="109"/>
      <c r="FZ95" s="109"/>
      <c r="GA95" s="109"/>
      <c r="GB95" s="109"/>
      <c r="GC95" s="109"/>
      <c r="GD95" s="109"/>
      <c r="GE95" s="109"/>
      <c r="GF95" s="109"/>
      <c r="GG95" s="109"/>
      <c r="GH95" s="109"/>
      <c r="GI95" s="109"/>
      <c r="GJ95" s="109"/>
      <c r="GK95" s="109"/>
      <c r="GL95" s="109"/>
      <c r="GM95" s="109"/>
      <c r="GN95" s="109"/>
      <c r="GO95" s="109"/>
      <c r="GP95" s="109"/>
      <c r="GQ95" s="109"/>
      <c r="GR95" s="109"/>
      <c r="GS95" s="109"/>
      <c r="GT95" s="109"/>
      <c r="GU95" s="109"/>
      <c r="GV95" s="109"/>
      <c r="GW95" s="109"/>
      <c r="GX95" s="109"/>
      <c r="GY95" s="109"/>
      <c r="GZ95" s="109"/>
      <c r="HA95" s="109"/>
      <c r="HB95" s="109"/>
      <c r="HC95" s="109"/>
      <c r="HD95" s="109"/>
      <c r="HE95" s="109"/>
      <c r="HF95" s="109"/>
      <c r="HG95" s="109"/>
      <c r="HH95" s="109"/>
      <c r="HI95" s="109"/>
      <c r="HJ95" s="109"/>
      <c r="HK95" s="109"/>
      <c r="HL95" s="109"/>
      <c r="HM95" s="109"/>
      <c r="HN95" s="109"/>
      <c r="HO95" s="109"/>
      <c r="HP95" s="109"/>
      <c r="HQ95" s="109"/>
      <c r="HR95" s="109"/>
      <c r="HS95" s="109"/>
      <c r="HT95" s="109"/>
      <c r="HU95" s="109"/>
      <c r="HV95" s="109"/>
      <c r="HW95" s="109"/>
      <c r="HX95" s="109"/>
      <c r="HY95" s="109"/>
      <c r="HZ95" s="109"/>
      <c r="IA95" s="109"/>
      <c r="IB95" s="109"/>
      <c r="IC95" s="109"/>
      <c r="ID95" s="109"/>
      <c r="IE95" s="109"/>
      <c r="IF95" s="109"/>
      <c r="IG95" s="109"/>
      <c r="IH95" s="109"/>
      <c r="II95" s="109"/>
      <c r="IJ95" s="109"/>
      <c r="IK95" s="109"/>
      <c r="IL95" s="109"/>
      <c r="IM95" s="109"/>
      <c r="IN95" s="109"/>
      <c r="IO95" s="109"/>
      <c r="IP95" s="109"/>
      <c r="IQ95" s="109"/>
      <c r="IR95" s="109"/>
      <c r="IS95" s="109"/>
      <c r="IT95" s="109"/>
      <c r="IU95" s="109"/>
      <c r="IV95" s="109"/>
    </row>
    <row r="96" spans="1:256" s="4" customFormat="1">
      <c r="A96" s="107"/>
      <c r="B96" s="14"/>
      <c r="C96" s="3"/>
      <c r="D96" s="264"/>
      <c r="E96" s="109"/>
      <c r="F96" s="159"/>
      <c r="G96" s="109"/>
      <c r="H96" s="159"/>
      <c r="I96" s="109"/>
      <c r="J96" s="109"/>
      <c r="K96" s="109"/>
      <c r="L96" s="159"/>
      <c r="M96" s="109"/>
      <c r="N96" s="109"/>
      <c r="O96" s="109"/>
      <c r="P96" s="109"/>
      <c r="Q96" s="109"/>
      <c r="R96" s="109"/>
      <c r="S96" s="109"/>
      <c r="T96" s="109"/>
      <c r="U96" s="109"/>
      <c r="V96" s="109"/>
      <c r="W96" s="109"/>
      <c r="X96" s="109"/>
      <c r="Y96" s="109"/>
      <c r="Z96" s="109"/>
      <c r="AA96" s="109"/>
      <c r="AB96" s="109"/>
      <c r="AC96" s="109"/>
      <c r="AD96" s="109"/>
      <c r="AE96" s="109"/>
      <c r="AF96" s="109"/>
      <c r="AG96" s="109"/>
      <c r="AH96" s="109"/>
      <c r="AI96" s="109"/>
      <c r="AJ96" s="109"/>
      <c r="AK96" s="109"/>
      <c r="AL96" s="109"/>
      <c r="AM96" s="109"/>
      <c r="AN96" s="109"/>
      <c r="AO96" s="109"/>
      <c r="AP96" s="109"/>
      <c r="AQ96" s="109"/>
      <c r="AR96" s="109"/>
      <c r="AS96" s="109"/>
      <c r="AT96" s="109"/>
      <c r="AU96" s="109"/>
      <c r="AV96" s="109"/>
      <c r="AW96" s="109"/>
      <c r="AX96" s="109"/>
      <c r="AY96" s="109"/>
      <c r="AZ96" s="109"/>
      <c r="BA96" s="109"/>
      <c r="BB96" s="109"/>
      <c r="BC96" s="109"/>
      <c r="BD96" s="109"/>
      <c r="BE96" s="109"/>
      <c r="BF96" s="109"/>
      <c r="BG96" s="109"/>
      <c r="BH96" s="109"/>
      <c r="BI96" s="109"/>
      <c r="BJ96" s="109"/>
      <c r="BK96" s="109"/>
      <c r="BL96" s="109"/>
      <c r="BM96" s="109"/>
      <c r="BN96" s="109"/>
      <c r="BO96" s="109"/>
      <c r="BP96" s="109"/>
      <c r="BQ96" s="109"/>
      <c r="BR96" s="109"/>
      <c r="BS96" s="109"/>
      <c r="BT96" s="109"/>
      <c r="BU96" s="109"/>
      <c r="BV96" s="109"/>
      <c r="BW96" s="109"/>
      <c r="BX96" s="109"/>
      <c r="BY96" s="109"/>
      <c r="BZ96" s="109"/>
      <c r="CA96" s="109"/>
      <c r="CB96" s="109"/>
      <c r="CC96" s="109"/>
      <c r="CD96" s="109"/>
      <c r="CE96" s="109"/>
      <c r="CF96" s="109"/>
      <c r="CG96" s="109"/>
      <c r="CH96" s="109"/>
      <c r="CI96" s="109"/>
      <c r="CJ96" s="109"/>
      <c r="CK96" s="109"/>
      <c r="CL96" s="109"/>
      <c r="CM96" s="109"/>
      <c r="CN96" s="109"/>
      <c r="CO96" s="109"/>
      <c r="CP96" s="109"/>
      <c r="CQ96" s="109"/>
      <c r="CR96" s="109"/>
      <c r="CS96" s="109"/>
      <c r="CT96" s="109"/>
      <c r="CU96" s="109"/>
      <c r="CV96" s="109"/>
      <c r="CW96" s="109"/>
      <c r="CX96" s="109"/>
      <c r="CY96" s="109"/>
      <c r="CZ96" s="109"/>
      <c r="DA96" s="109"/>
      <c r="DB96" s="109"/>
      <c r="DC96" s="109"/>
      <c r="DD96" s="109"/>
      <c r="DE96" s="109"/>
      <c r="DF96" s="109"/>
      <c r="DG96" s="109"/>
      <c r="DH96" s="109"/>
      <c r="DI96" s="109"/>
      <c r="DJ96" s="109"/>
      <c r="DK96" s="109"/>
      <c r="DL96" s="109"/>
      <c r="DM96" s="109"/>
      <c r="DN96" s="109"/>
      <c r="DO96" s="109"/>
      <c r="DP96" s="109"/>
      <c r="DQ96" s="109"/>
      <c r="DR96" s="109"/>
      <c r="DS96" s="109"/>
      <c r="DT96" s="109"/>
      <c r="DU96" s="109"/>
      <c r="DV96" s="109"/>
      <c r="DW96" s="109"/>
      <c r="DX96" s="109"/>
      <c r="DY96" s="109"/>
      <c r="DZ96" s="109"/>
      <c r="EA96" s="109"/>
      <c r="EB96" s="109"/>
      <c r="EC96" s="109"/>
      <c r="ED96" s="109"/>
      <c r="EE96" s="109"/>
      <c r="EF96" s="109"/>
      <c r="EG96" s="109"/>
      <c r="EH96" s="109"/>
      <c r="EI96" s="109"/>
      <c r="EJ96" s="109"/>
      <c r="EK96" s="109"/>
      <c r="EL96" s="109"/>
      <c r="EM96" s="109"/>
      <c r="EN96" s="109"/>
      <c r="EO96" s="109"/>
      <c r="EP96" s="109"/>
      <c r="EQ96" s="109"/>
      <c r="ER96" s="109"/>
      <c r="ES96" s="109"/>
      <c r="ET96" s="109"/>
      <c r="EU96" s="109"/>
      <c r="EV96" s="109"/>
      <c r="EW96" s="109"/>
      <c r="EX96" s="109"/>
      <c r="EY96" s="109"/>
      <c r="EZ96" s="109"/>
      <c r="FA96" s="109"/>
      <c r="FB96" s="109"/>
      <c r="FC96" s="109"/>
      <c r="FD96" s="109"/>
      <c r="FE96" s="109"/>
      <c r="FF96" s="109"/>
      <c r="FG96" s="109"/>
      <c r="FH96" s="109"/>
      <c r="FI96" s="109"/>
      <c r="FJ96" s="109"/>
      <c r="FK96" s="109"/>
      <c r="FL96" s="109"/>
      <c r="FM96" s="109"/>
      <c r="FN96" s="109"/>
      <c r="FO96" s="109"/>
      <c r="FP96" s="109"/>
      <c r="FQ96" s="109"/>
      <c r="FR96" s="109"/>
      <c r="FS96" s="109"/>
      <c r="FT96" s="109"/>
      <c r="FU96" s="109"/>
      <c r="FV96" s="109"/>
      <c r="FW96" s="109"/>
      <c r="FX96" s="109"/>
      <c r="FY96" s="109"/>
      <c r="FZ96" s="109"/>
      <c r="GA96" s="109"/>
      <c r="GB96" s="109"/>
      <c r="GC96" s="109"/>
      <c r="GD96" s="109"/>
      <c r="GE96" s="109"/>
      <c r="GF96" s="109"/>
      <c r="GG96" s="109"/>
      <c r="GH96" s="109"/>
      <c r="GI96" s="109"/>
      <c r="GJ96" s="109"/>
      <c r="GK96" s="109"/>
      <c r="GL96" s="109"/>
      <c r="GM96" s="109"/>
      <c r="GN96" s="109"/>
      <c r="GO96" s="109"/>
      <c r="GP96" s="109"/>
      <c r="GQ96" s="109"/>
      <c r="GR96" s="109"/>
      <c r="GS96" s="109"/>
      <c r="GT96" s="109"/>
      <c r="GU96" s="109"/>
      <c r="GV96" s="109"/>
      <c r="GW96" s="109"/>
      <c r="GX96" s="109"/>
      <c r="GY96" s="109"/>
      <c r="GZ96" s="109"/>
      <c r="HA96" s="109"/>
      <c r="HB96" s="109"/>
      <c r="HC96" s="109"/>
      <c r="HD96" s="109"/>
      <c r="HE96" s="109"/>
      <c r="HF96" s="109"/>
      <c r="HG96" s="109"/>
      <c r="HH96" s="109"/>
      <c r="HI96" s="109"/>
      <c r="HJ96" s="109"/>
      <c r="HK96" s="109"/>
      <c r="HL96" s="109"/>
      <c r="HM96" s="109"/>
      <c r="HN96" s="109"/>
      <c r="HO96" s="109"/>
      <c r="HP96" s="109"/>
      <c r="HQ96" s="109"/>
      <c r="HR96" s="109"/>
      <c r="HS96" s="109"/>
      <c r="HT96" s="109"/>
      <c r="HU96" s="109"/>
      <c r="HV96" s="109"/>
      <c r="HW96" s="109"/>
      <c r="HX96" s="109"/>
      <c r="HY96" s="109"/>
      <c r="HZ96" s="109"/>
      <c r="IA96" s="109"/>
      <c r="IB96" s="109"/>
      <c r="IC96" s="109"/>
      <c r="ID96" s="109"/>
      <c r="IE96" s="109"/>
      <c r="IF96" s="109"/>
      <c r="IG96" s="109"/>
      <c r="IH96" s="109"/>
      <c r="II96" s="109"/>
      <c r="IJ96" s="109"/>
      <c r="IK96" s="109"/>
      <c r="IL96" s="109"/>
      <c r="IM96" s="109"/>
      <c r="IN96" s="109"/>
      <c r="IO96" s="109"/>
      <c r="IP96" s="109"/>
      <c r="IQ96" s="109"/>
      <c r="IR96" s="109"/>
      <c r="IS96" s="109"/>
      <c r="IT96" s="109"/>
      <c r="IU96" s="109"/>
      <c r="IV96" s="109"/>
    </row>
    <row r="97" spans="1:256" s="4" customFormat="1">
      <c r="A97" s="107"/>
      <c r="B97" s="14"/>
      <c r="C97" s="3"/>
      <c r="D97" s="264"/>
      <c r="E97" s="109"/>
      <c r="F97" s="159"/>
      <c r="G97" s="109"/>
      <c r="H97" s="159"/>
      <c r="I97" s="109"/>
      <c r="J97" s="109"/>
      <c r="K97" s="109"/>
      <c r="L97" s="159"/>
      <c r="M97" s="109"/>
      <c r="N97" s="109"/>
      <c r="O97" s="109"/>
      <c r="P97" s="109"/>
      <c r="Q97" s="109"/>
      <c r="R97" s="109"/>
      <c r="S97" s="109"/>
      <c r="T97" s="109"/>
      <c r="U97" s="109"/>
      <c r="V97" s="109"/>
      <c r="W97" s="109"/>
      <c r="X97" s="109"/>
      <c r="Y97" s="109"/>
      <c r="Z97" s="109"/>
      <c r="AA97" s="109"/>
      <c r="AB97" s="109"/>
      <c r="AC97" s="109"/>
      <c r="AD97" s="109"/>
      <c r="AE97" s="109"/>
      <c r="AF97" s="109"/>
      <c r="AG97" s="109"/>
      <c r="AH97" s="109"/>
      <c r="AI97" s="109"/>
      <c r="AJ97" s="109"/>
      <c r="AK97" s="109"/>
      <c r="AL97" s="109"/>
      <c r="AM97" s="109"/>
      <c r="AN97" s="109"/>
      <c r="AO97" s="109"/>
      <c r="AP97" s="109"/>
      <c r="AQ97" s="109"/>
      <c r="AR97" s="109"/>
      <c r="AS97" s="109"/>
      <c r="AT97" s="109"/>
      <c r="AU97" s="109"/>
      <c r="AV97" s="109"/>
      <c r="AW97" s="109"/>
      <c r="AX97" s="109"/>
      <c r="AY97" s="109"/>
      <c r="AZ97" s="109"/>
      <c r="BA97" s="109"/>
      <c r="BB97" s="109"/>
      <c r="BC97" s="109"/>
      <c r="BD97" s="109"/>
      <c r="BE97" s="109"/>
      <c r="BF97" s="109"/>
      <c r="BG97" s="109"/>
      <c r="BH97" s="109"/>
      <c r="BI97" s="109"/>
      <c r="BJ97" s="109"/>
      <c r="BK97" s="109"/>
      <c r="BL97" s="109"/>
      <c r="BM97" s="109"/>
      <c r="BN97" s="109"/>
      <c r="BO97" s="109"/>
      <c r="BP97" s="109"/>
      <c r="BQ97" s="109"/>
      <c r="BR97" s="109"/>
      <c r="BS97" s="109"/>
      <c r="BT97" s="109"/>
      <c r="BU97" s="109"/>
      <c r="BV97" s="109"/>
      <c r="BW97" s="109"/>
      <c r="BX97" s="109"/>
      <c r="BY97" s="109"/>
      <c r="BZ97" s="109"/>
      <c r="CA97" s="109"/>
      <c r="CB97" s="109"/>
      <c r="CC97" s="109"/>
      <c r="CD97" s="109"/>
      <c r="CE97" s="109"/>
      <c r="CF97" s="109"/>
      <c r="CG97" s="109"/>
      <c r="CH97" s="109"/>
      <c r="CI97" s="109"/>
      <c r="CJ97" s="109"/>
      <c r="CK97" s="109"/>
      <c r="CL97" s="109"/>
      <c r="CM97" s="109"/>
      <c r="CN97" s="109"/>
      <c r="CO97" s="109"/>
      <c r="CP97" s="109"/>
      <c r="CQ97" s="109"/>
      <c r="CR97" s="109"/>
      <c r="CS97" s="109"/>
      <c r="CT97" s="109"/>
      <c r="CU97" s="109"/>
      <c r="CV97" s="109"/>
      <c r="CW97" s="109"/>
      <c r="CX97" s="109"/>
      <c r="CY97" s="109"/>
      <c r="CZ97" s="109"/>
      <c r="DA97" s="109"/>
      <c r="DB97" s="109"/>
      <c r="DC97" s="109"/>
      <c r="DD97" s="109"/>
      <c r="DE97" s="109"/>
      <c r="DF97" s="109"/>
      <c r="DG97" s="109"/>
      <c r="DH97" s="109"/>
      <c r="DI97" s="109"/>
      <c r="DJ97" s="109"/>
      <c r="DK97" s="109"/>
      <c r="DL97" s="109"/>
      <c r="DM97" s="109"/>
      <c r="DN97" s="109"/>
      <c r="DO97" s="109"/>
      <c r="DP97" s="109"/>
      <c r="DQ97" s="109"/>
      <c r="DR97" s="109"/>
      <c r="DS97" s="109"/>
      <c r="DT97" s="109"/>
      <c r="DU97" s="109"/>
      <c r="DV97" s="109"/>
      <c r="DW97" s="109"/>
      <c r="DX97" s="109"/>
      <c r="DY97" s="109"/>
      <c r="DZ97" s="109"/>
      <c r="EA97" s="109"/>
      <c r="EB97" s="109"/>
      <c r="EC97" s="109"/>
      <c r="ED97" s="109"/>
      <c r="EE97" s="109"/>
      <c r="EF97" s="109"/>
      <c r="EG97" s="109"/>
      <c r="EH97" s="109"/>
      <c r="EI97" s="109"/>
      <c r="EJ97" s="109"/>
      <c r="EK97" s="109"/>
      <c r="EL97" s="109"/>
      <c r="EM97" s="109"/>
      <c r="EN97" s="109"/>
      <c r="EO97" s="109"/>
      <c r="EP97" s="109"/>
      <c r="EQ97" s="109"/>
      <c r="ER97" s="109"/>
      <c r="ES97" s="109"/>
      <c r="ET97" s="109"/>
      <c r="EU97" s="109"/>
      <c r="EV97" s="109"/>
      <c r="EW97" s="109"/>
      <c r="EX97" s="109"/>
      <c r="EY97" s="109"/>
      <c r="EZ97" s="109"/>
      <c r="FA97" s="109"/>
      <c r="FB97" s="109"/>
      <c r="FC97" s="109"/>
      <c r="FD97" s="109"/>
      <c r="FE97" s="109"/>
      <c r="FF97" s="109"/>
      <c r="FG97" s="109"/>
      <c r="FH97" s="109"/>
      <c r="FI97" s="109"/>
      <c r="FJ97" s="109"/>
      <c r="FK97" s="109"/>
      <c r="FL97" s="109"/>
      <c r="FM97" s="109"/>
      <c r="FN97" s="109"/>
      <c r="FO97" s="109"/>
      <c r="FP97" s="109"/>
      <c r="FQ97" s="109"/>
      <c r="FR97" s="109"/>
      <c r="FS97" s="109"/>
      <c r="FT97" s="109"/>
      <c r="FU97" s="109"/>
      <c r="FV97" s="109"/>
      <c r="FW97" s="109"/>
      <c r="FX97" s="109"/>
      <c r="FY97" s="109"/>
      <c r="FZ97" s="109"/>
      <c r="GA97" s="109"/>
      <c r="GB97" s="109"/>
      <c r="GC97" s="109"/>
      <c r="GD97" s="109"/>
      <c r="GE97" s="109"/>
      <c r="GF97" s="109"/>
      <c r="GG97" s="109"/>
      <c r="GH97" s="109"/>
      <c r="GI97" s="109"/>
      <c r="GJ97" s="109"/>
      <c r="GK97" s="109"/>
      <c r="GL97" s="109"/>
      <c r="GM97" s="109"/>
      <c r="GN97" s="109"/>
      <c r="GO97" s="109"/>
      <c r="GP97" s="109"/>
      <c r="GQ97" s="109"/>
      <c r="GR97" s="109"/>
      <c r="GS97" s="109"/>
      <c r="GT97" s="109"/>
      <c r="GU97" s="109"/>
      <c r="GV97" s="109"/>
      <c r="GW97" s="109"/>
      <c r="GX97" s="109"/>
      <c r="GY97" s="109"/>
      <c r="GZ97" s="109"/>
      <c r="HA97" s="109"/>
      <c r="HB97" s="109"/>
      <c r="HC97" s="109"/>
      <c r="HD97" s="109"/>
      <c r="HE97" s="109"/>
      <c r="HF97" s="109"/>
      <c r="HG97" s="109"/>
      <c r="HH97" s="109"/>
      <c r="HI97" s="109"/>
      <c r="HJ97" s="109"/>
      <c r="HK97" s="109"/>
      <c r="HL97" s="109"/>
      <c r="HM97" s="109"/>
      <c r="HN97" s="109"/>
      <c r="HO97" s="109"/>
      <c r="HP97" s="109"/>
      <c r="HQ97" s="109"/>
      <c r="HR97" s="109"/>
      <c r="HS97" s="109"/>
      <c r="HT97" s="109"/>
      <c r="HU97" s="109"/>
      <c r="HV97" s="109"/>
      <c r="HW97" s="109"/>
      <c r="HX97" s="109"/>
      <c r="HY97" s="109"/>
      <c r="HZ97" s="109"/>
      <c r="IA97" s="109"/>
      <c r="IB97" s="109"/>
      <c r="IC97" s="109"/>
      <c r="ID97" s="109"/>
      <c r="IE97" s="109"/>
      <c r="IF97" s="109"/>
      <c r="IG97" s="109"/>
      <c r="IH97" s="109"/>
      <c r="II97" s="109"/>
      <c r="IJ97" s="109"/>
      <c r="IK97" s="109"/>
      <c r="IL97" s="109"/>
      <c r="IM97" s="109"/>
      <c r="IN97" s="109"/>
      <c r="IO97" s="109"/>
      <c r="IP97" s="109"/>
      <c r="IQ97" s="109"/>
      <c r="IR97" s="109"/>
      <c r="IS97" s="109"/>
      <c r="IT97" s="109"/>
      <c r="IU97" s="109"/>
      <c r="IV97" s="109"/>
    </row>
    <row r="98" spans="1:256" s="4" customFormat="1">
      <c r="A98" s="107"/>
      <c r="B98" s="14"/>
      <c r="C98" s="3"/>
      <c r="D98" s="264"/>
      <c r="E98" s="109"/>
      <c r="F98" s="159"/>
      <c r="G98" s="109"/>
      <c r="H98" s="159"/>
      <c r="I98" s="109"/>
      <c r="J98" s="109"/>
      <c r="K98" s="109"/>
      <c r="L98" s="159"/>
      <c r="M98" s="109"/>
      <c r="N98" s="109"/>
      <c r="O98" s="109"/>
      <c r="P98" s="109"/>
      <c r="Q98" s="109"/>
      <c r="R98" s="109"/>
      <c r="S98" s="109"/>
      <c r="T98" s="109"/>
      <c r="U98" s="109"/>
      <c r="V98" s="109"/>
      <c r="W98" s="109"/>
      <c r="X98" s="109"/>
      <c r="Y98" s="109"/>
      <c r="Z98" s="109"/>
      <c r="AA98" s="109"/>
      <c r="AB98" s="109"/>
      <c r="AC98" s="109"/>
      <c r="AD98" s="109"/>
      <c r="AE98" s="109"/>
      <c r="AF98" s="109"/>
      <c r="AG98" s="109"/>
      <c r="AH98" s="109"/>
      <c r="AI98" s="109"/>
      <c r="AJ98" s="109"/>
      <c r="AK98" s="109"/>
      <c r="AL98" s="109"/>
      <c r="AM98" s="109"/>
      <c r="AN98" s="109"/>
      <c r="AO98" s="109"/>
      <c r="AP98" s="109"/>
      <c r="AQ98" s="109"/>
      <c r="AR98" s="109"/>
      <c r="AS98" s="109"/>
      <c r="AT98" s="109"/>
      <c r="AU98" s="109"/>
      <c r="AV98" s="109"/>
      <c r="AW98" s="109"/>
      <c r="AX98" s="109"/>
      <c r="AY98" s="109"/>
      <c r="AZ98" s="109"/>
      <c r="BA98" s="109"/>
      <c r="BB98" s="109"/>
      <c r="BC98" s="109"/>
      <c r="BD98" s="109"/>
      <c r="BE98" s="109"/>
      <c r="BF98" s="109"/>
      <c r="BG98" s="109"/>
      <c r="BH98" s="109"/>
      <c r="BI98" s="109"/>
      <c r="BJ98" s="109"/>
      <c r="BK98" s="109"/>
      <c r="BL98" s="109"/>
      <c r="BM98" s="109"/>
      <c r="BN98" s="109"/>
      <c r="BO98" s="109"/>
      <c r="BP98" s="109"/>
      <c r="BQ98" s="109"/>
      <c r="BR98" s="109"/>
      <c r="BS98" s="109"/>
      <c r="BT98" s="109"/>
      <c r="BU98" s="109"/>
      <c r="BV98" s="109"/>
      <c r="BW98" s="109"/>
      <c r="BX98" s="109"/>
      <c r="BY98" s="109"/>
      <c r="BZ98" s="109"/>
      <c r="CA98" s="109"/>
      <c r="CB98" s="109"/>
      <c r="CC98" s="109"/>
      <c r="CD98" s="109"/>
      <c r="CE98" s="109"/>
      <c r="CF98" s="109"/>
      <c r="CG98" s="109"/>
      <c r="CH98" s="109"/>
      <c r="CI98" s="109"/>
      <c r="CJ98" s="109"/>
      <c r="CK98" s="109"/>
      <c r="CL98" s="109"/>
      <c r="CM98" s="109"/>
      <c r="CN98" s="109"/>
      <c r="CO98" s="109"/>
      <c r="CP98" s="109"/>
      <c r="CQ98" s="109"/>
      <c r="CR98" s="109"/>
      <c r="CS98" s="109"/>
      <c r="CT98" s="109"/>
      <c r="CU98" s="109"/>
      <c r="CV98" s="109"/>
      <c r="CW98" s="109"/>
      <c r="CX98" s="109"/>
      <c r="CY98" s="109"/>
      <c r="CZ98" s="109"/>
      <c r="DA98" s="109"/>
      <c r="DB98" s="109"/>
      <c r="DC98" s="109"/>
      <c r="DD98" s="109"/>
      <c r="DE98" s="109"/>
      <c r="DF98" s="109"/>
      <c r="DG98" s="109"/>
      <c r="DH98" s="109"/>
      <c r="DI98" s="109"/>
      <c r="DJ98" s="109"/>
      <c r="DK98" s="109"/>
      <c r="DL98" s="109"/>
      <c r="DM98" s="109"/>
      <c r="DN98" s="109"/>
      <c r="DO98" s="109"/>
      <c r="DP98" s="109"/>
      <c r="DQ98" s="109"/>
      <c r="DR98" s="109"/>
      <c r="DS98" s="109"/>
      <c r="DT98" s="109"/>
      <c r="DU98" s="109"/>
      <c r="DV98" s="109"/>
      <c r="DW98" s="109"/>
      <c r="DX98" s="109"/>
      <c r="DY98" s="109"/>
      <c r="DZ98" s="109"/>
      <c r="EA98" s="109"/>
      <c r="EB98" s="109"/>
      <c r="EC98" s="109"/>
      <c r="ED98" s="109"/>
      <c r="EE98" s="109"/>
      <c r="EF98" s="109"/>
      <c r="EG98" s="109"/>
      <c r="EH98" s="109"/>
      <c r="EI98" s="109"/>
      <c r="EJ98" s="109"/>
      <c r="EK98" s="109"/>
      <c r="EL98" s="109"/>
      <c r="EM98" s="109"/>
      <c r="EN98" s="109"/>
      <c r="EO98" s="109"/>
      <c r="EP98" s="109"/>
      <c r="EQ98" s="109"/>
      <c r="ER98" s="109"/>
      <c r="ES98" s="109"/>
      <c r="ET98" s="109"/>
      <c r="EU98" s="109"/>
      <c r="EV98" s="109"/>
      <c r="EW98" s="109"/>
      <c r="EX98" s="109"/>
      <c r="EY98" s="109"/>
      <c r="EZ98" s="109"/>
      <c r="FA98" s="109"/>
      <c r="FB98" s="109"/>
      <c r="FC98" s="109"/>
      <c r="FD98" s="109"/>
      <c r="FE98" s="109"/>
      <c r="FF98" s="109"/>
      <c r="FG98" s="109"/>
      <c r="FH98" s="109"/>
      <c r="FI98" s="109"/>
      <c r="FJ98" s="109"/>
      <c r="FK98" s="109"/>
      <c r="FL98" s="109"/>
      <c r="FM98" s="109"/>
      <c r="FN98" s="109"/>
      <c r="FO98" s="109"/>
      <c r="FP98" s="109"/>
      <c r="FQ98" s="109"/>
      <c r="FR98" s="109"/>
      <c r="FS98" s="109"/>
      <c r="FT98" s="109"/>
      <c r="FU98" s="109"/>
      <c r="FV98" s="109"/>
      <c r="FW98" s="109"/>
      <c r="FX98" s="109"/>
      <c r="FY98" s="109"/>
      <c r="FZ98" s="109"/>
      <c r="GA98" s="109"/>
      <c r="GB98" s="109"/>
      <c r="GC98" s="109"/>
      <c r="GD98" s="109"/>
      <c r="GE98" s="109"/>
      <c r="GF98" s="109"/>
      <c r="GG98" s="109"/>
      <c r="GH98" s="109"/>
      <c r="GI98" s="109"/>
      <c r="GJ98" s="109"/>
      <c r="GK98" s="109"/>
      <c r="GL98" s="109"/>
      <c r="GM98" s="109"/>
      <c r="GN98" s="109"/>
      <c r="GO98" s="109"/>
      <c r="GP98" s="109"/>
      <c r="GQ98" s="109"/>
      <c r="GR98" s="109"/>
      <c r="GS98" s="109"/>
      <c r="GT98" s="109"/>
      <c r="GU98" s="109"/>
      <c r="GV98" s="109"/>
      <c r="GW98" s="109"/>
      <c r="GX98" s="109"/>
      <c r="GY98" s="109"/>
      <c r="GZ98" s="109"/>
      <c r="HA98" s="109"/>
      <c r="HB98" s="109"/>
      <c r="HC98" s="109"/>
      <c r="HD98" s="109"/>
      <c r="HE98" s="109"/>
      <c r="HF98" s="109"/>
      <c r="HG98" s="109"/>
      <c r="HH98" s="109"/>
      <c r="HI98" s="109"/>
      <c r="HJ98" s="109"/>
      <c r="HK98" s="109"/>
      <c r="HL98" s="109"/>
      <c r="HM98" s="109"/>
      <c r="HN98" s="109"/>
      <c r="HO98" s="109"/>
      <c r="HP98" s="109"/>
      <c r="HQ98" s="109"/>
      <c r="HR98" s="109"/>
      <c r="HS98" s="109"/>
      <c r="HT98" s="109"/>
      <c r="HU98" s="109"/>
      <c r="HV98" s="109"/>
      <c r="HW98" s="109"/>
      <c r="HX98" s="109"/>
      <c r="HY98" s="109"/>
      <c r="HZ98" s="109"/>
      <c r="IA98" s="109"/>
      <c r="IB98" s="109"/>
      <c r="IC98" s="109"/>
      <c r="ID98" s="109"/>
      <c r="IE98" s="109"/>
      <c r="IF98" s="109"/>
      <c r="IG98" s="109"/>
      <c r="IH98" s="109"/>
      <c r="II98" s="109"/>
      <c r="IJ98" s="109"/>
      <c r="IK98" s="109"/>
      <c r="IL98" s="109"/>
      <c r="IM98" s="109"/>
      <c r="IN98" s="109"/>
      <c r="IO98" s="109"/>
      <c r="IP98" s="109"/>
      <c r="IQ98" s="109"/>
      <c r="IR98" s="109"/>
      <c r="IS98" s="109"/>
      <c r="IT98" s="109"/>
      <c r="IU98" s="109"/>
      <c r="IV98" s="109"/>
    </row>
    <row r="99" spans="1:256" s="4" customFormat="1">
      <c r="A99" s="107"/>
      <c r="B99" s="14"/>
      <c r="C99" s="3"/>
      <c r="D99" s="159"/>
      <c r="E99" s="109"/>
      <c r="F99" s="159"/>
      <c r="G99" s="109"/>
      <c r="H99" s="159"/>
      <c r="I99" s="109"/>
      <c r="J99" s="109"/>
      <c r="K99" s="109"/>
      <c r="L99" s="159"/>
      <c r="M99" s="109"/>
      <c r="N99" s="109"/>
      <c r="O99" s="109"/>
      <c r="P99" s="109"/>
      <c r="Q99" s="109"/>
      <c r="R99" s="109"/>
      <c r="S99" s="109"/>
      <c r="T99" s="109"/>
      <c r="U99" s="109"/>
      <c r="V99" s="109"/>
      <c r="W99" s="109"/>
      <c r="X99" s="109"/>
      <c r="Y99" s="109"/>
      <c r="Z99" s="109"/>
      <c r="AA99" s="109"/>
      <c r="AB99" s="109"/>
      <c r="AC99" s="109"/>
      <c r="AD99" s="109"/>
      <c r="AE99" s="109"/>
      <c r="AF99" s="109"/>
      <c r="AG99" s="109"/>
      <c r="AH99" s="109"/>
      <c r="AI99" s="109"/>
      <c r="AJ99" s="109"/>
      <c r="AK99" s="109"/>
      <c r="AL99" s="109"/>
      <c r="AM99" s="109"/>
      <c r="AN99" s="109"/>
      <c r="AO99" s="109"/>
      <c r="AP99" s="109"/>
      <c r="AQ99" s="109"/>
      <c r="AR99" s="109"/>
      <c r="AS99" s="109"/>
      <c r="AT99" s="109"/>
      <c r="AU99" s="109"/>
      <c r="AV99" s="109"/>
      <c r="AW99" s="109"/>
      <c r="AX99" s="109"/>
      <c r="AY99" s="109"/>
      <c r="AZ99" s="109"/>
      <c r="BA99" s="109"/>
      <c r="BB99" s="109"/>
      <c r="BC99" s="109"/>
      <c r="BD99" s="109"/>
      <c r="BE99" s="109"/>
      <c r="BF99" s="109"/>
      <c r="BG99" s="109"/>
      <c r="BH99" s="109"/>
      <c r="BI99" s="109"/>
      <c r="BJ99" s="109"/>
      <c r="BK99" s="109"/>
      <c r="BL99" s="109"/>
      <c r="BM99" s="109"/>
      <c r="BN99" s="109"/>
      <c r="BO99" s="109"/>
      <c r="BP99" s="109"/>
      <c r="BQ99" s="109"/>
      <c r="BR99" s="109"/>
      <c r="BS99" s="109"/>
      <c r="BT99" s="109"/>
      <c r="BU99" s="109"/>
      <c r="BV99" s="109"/>
      <c r="BW99" s="109"/>
      <c r="BX99" s="109"/>
      <c r="BY99" s="109"/>
      <c r="BZ99" s="109"/>
      <c r="CA99" s="109"/>
      <c r="CB99" s="109"/>
      <c r="CC99" s="109"/>
      <c r="CD99" s="109"/>
      <c r="CE99" s="109"/>
      <c r="CF99" s="109"/>
      <c r="CG99" s="109"/>
      <c r="CH99" s="109"/>
      <c r="CI99" s="109"/>
      <c r="CJ99" s="109"/>
      <c r="CK99" s="109"/>
      <c r="CL99" s="109"/>
      <c r="CM99" s="109"/>
      <c r="CN99" s="109"/>
      <c r="CO99" s="109"/>
      <c r="CP99" s="109"/>
      <c r="CQ99" s="109"/>
      <c r="CR99" s="109"/>
      <c r="CS99" s="109"/>
      <c r="CT99" s="109"/>
      <c r="CU99" s="109"/>
      <c r="CV99" s="109"/>
      <c r="CW99" s="109"/>
      <c r="CX99" s="109"/>
      <c r="CY99" s="109"/>
      <c r="CZ99" s="109"/>
      <c r="DA99" s="109"/>
      <c r="DB99" s="109"/>
      <c r="DC99" s="109"/>
      <c r="DD99" s="109"/>
      <c r="DE99" s="109"/>
      <c r="DF99" s="109"/>
      <c r="DG99" s="109"/>
      <c r="DH99" s="109"/>
      <c r="DI99" s="109"/>
      <c r="DJ99" s="109"/>
      <c r="DK99" s="109"/>
      <c r="DL99" s="109"/>
      <c r="DM99" s="109"/>
      <c r="DN99" s="109"/>
      <c r="DO99" s="109"/>
      <c r="DP99" s="109"/>
      <c r="DQ99" s="109"/>
      <c r="DR99" s="109"/>
      <c r="DS99" s="109"/>
      <c r="DT99" s="109"/>
      <c r="DU99" s="109"/>
      <c r="DV99" s="109"/>
      <c r="DW99" s="109"/>
      <c r="DX99" s="109"/>
      <c r="DY99" s="109"/>
      <c r="DZ99" s="109"/>
      <c r="EA99" s="109"/>
      <c r="EB99" s="109"/>
      <c r="EC99" s="109"/>
      <c r="ED99" s="109"/>
      <c r="EE99" s="109"/>
      <c r="EF99" s="109"/>
      <c r="EG99" s="109"/>
      <c r="EH99" s="109"/>
      <c r="EI99" s="109"/>
      <c r="EJ99" s="109"/>
      <c r="EK99" s="109"/>
      <c r="EL99" s="109"/>
      <c r="EM99" s="109"/>
      <c r="EN99" s="109"/>
      <c r="EO99" s="109"/>
      <c r="EP99" s="109"/>
      <c r="EQ99" s="109"/>
      <c r="ER99" s="109"/>
      <c r="ES99" s="109"/>
      <c r="ET99" s="109"/>
      <c r="EU99" s="109"/>
      <c r="EV99" s="109"/>
      <c r="EW99" s="109"/>
      <c r="EX99" s="109"/>
      <c r="EY99" s="109"/>
      <c r="EZ99" s="109"/>
      <c r="FA99" s="109"/>
      <c r="FB99" s="109"/>
      <c r="FC99" s="109"/>
      <c r="FD99" s="109"/>
      <c r="FE99" s="109"/>
      <c r="FF99" s="109"/>
      <c r="FG99" s="109"/>
      <c r="FH99" s="109"/>
      <c r="FI99" s="109"/>
      <c r="FJ99" s="109"/>
      <c r="FK99" s="109"/>
      <c r="FL99" s="109"/>
      <c r="FM99" s="109"/>
      <c r="FN99" s="109"/>
      <c r="FO99" s="109"/>
      <c r="FP99" s="109"/>
      <c r="FQ99" s="109"/>
      <c r="FR99" s="109"/>
      <c r="FS99" s="109"/>
      <c r="FT99" s="109"/>
      <c r="FU99" s="109"/>
      <c r="FV99" s="109"/>
      <c r="FW99" s="109"/>
      <c r="FX99" s="109"/>
      <c r="FY99" s="109"/>
      <c r="FZ99" s="109"/>
      <c r="GA99" s="109"/>
      <c r="GB99" s="109"/>
      <c r="GC99" s="109"/>
      <c r="GD99" s="109"/>
      <c r="GE99" s="109"/>
      <c r="GF99" s="109"/>
      <c r="GG99" s="109"/>
      <c r="GH99" s="109"/>
      <c r="GI99" s="109"/>
      <c r="GJ99" s="109"/>
      <c r="GK99" s="109"/>
      <c r="GL99" s="109"/>
      <c r="GM99" s="109"/>
      <c r="GN99" s="109"/>
      <c r="GO99" s="109"/>
      <c r="GP99" s="109"/>
      <c r="GQ99" s="109"/>
      <c r="GR99" s="109"/>
      <c r="GS99" s="109"/>
      <c r="GT99" s="109"/>
      <c r="GU99" s="109"/>
      <c r="GV99" s="109"/>
      <c r="GW99" s="109"/>
      <c r="GX99" s="109"/>
      <c r="GY99" s="109"/>
      <c r="GZ99" s="109"/>
      <c r="HA99" s="109"/>
      <c r="HB99" s="109"/>
      <c r="HC99" s="109"/>
      <c r="HD99" s="109"/>
      <c r="HE99" s="109"/>
      <c r="HF99" s="109"/>
      <c r="HG99" s="109"/>
      <c r="HH99" s="109"/>
      <c r="HI99" s="109"/>
      <c r="HJ99" s="109"/>
      <c r="HK99" s="109"/>
      <c r="HL99" s="109"/>
      <c r="HM99" s="109"/>
      <c r="HN99" s="109"/>
      <c r="HO99" s="109"/>
      <c r="HP99" s="109"/>
      <c r="HQ99" s="109"/>
      <c r="HR99" s="109"/>
      <c r="HS99" s="109"/>
      <c r="HT99" s="109"/>
      <c r="HU99" s="109"/>
      <c r="HV99" s="109"/>
      <c r="HW99" s="109"/>
      <c r="HX99" s="109"/>
      <c r="HY99" s="109"/>
      <c r="HZ99" s="109"/>
      <c r="IA99" s="109"/>
      <c r="IB99" s="109"/>
      <c r="IC99" s="109"/>
      <c r="ID99" s="109"/>
      <c r="IE99" s="109"/>
      <c r="IF99" s="109"/>
      <c r="IG99" s="109"/>
      <c r="IH99" s="109"/>
      <c r="II99" s="109"/>
      <c r="IJ99" s="109"/>
      <c r="IK99" s="109"/>
      <c r="IL99" s="109"/>
      <c r="IM99" s="109"/>
      <c r="IN99" s="109"/>
      <c r="IO99" s="109"/>
      <c r="IP99" s="109"/>
      <c r="IQ99" s="109"/>
      <c r="IR99" s="109"/>
      <c r="IS99" s="109"/>
      <c r="IT99" s="109"/>
      <c r="IU99" s="109"/>
      <c r="IV99" s="109"/>
    </row>
    <row r="100" spans="1:256" s="4" customFormat="1">
      <c r="A100" s="107"/>
      <c r="B100" s="14"/>
      <c r="C100" s="3"/>
      <c r="D100" s="159"/>
      <c r="E100" s="109"/>
      <c r="F100" s="159"/>
      <c r="G100" s="109"/>
      <c r="H100" s="159"/>
      <c r="I100" s="109"/>
      <c r="J100" s="109"/>
      <c r="K100" s="109"/>
      <c r="L100" s="159"/>
      <c r="M100" s="109"/>
      <c r="N100" s="109"/>
      <c r="O100" s="109"/>
      <c r="P100" s="109"/>
      <c r="Q100" s="109"/>
      <c r="R100" s="109"/>
      <c r="S100" s="109"/>
      <c r="T100" s="109"/>
      <c r="U100" s="109"/>
      <c r="V100" s="109"/>
      <c r="W100" s="109"/>
      <c r="X100" s="109"/>
      <c r="Y100" s="109"/>
      <c r="Z100" s="109"/>
      <c r="AA100" s="109"/>
      <c r="AB100" s="109"/>
      <c r="AC100" s="109"/>
      <c r="AD100" s="109"/>
      <c r="AE100" s="109"/>
      <c r="AF100" s="109"/>
      <c r="AG100" s="109"/>
      <c r="AH100" s="109"/>
      <c r="AI100" s="109"/>
      <c r="AJ100" s="109"/>
      <c r="AK100" s="109"/>
      <c r="AL100" s="109"/>
      <c r="AM100" s="109"/>
      <c r="AN100" s="109"/>
      <c r="AO100" s="109"/>
      <c r="AP100" s="109"/>
      <c r="AQ100" s="109"/>
      <c r="AR100" s="109"/>
      <c r="AS100" s="109"/>
      <c r="AT100" s="109"/>
      <c r="AU100" s="109"/>
      <c r="AV100" s="109"/>
      <c r="AW100" s="109"/>
      <c r="AX100" s="109"/>
      <c r="AY100" s="109"/>
      <c r="AZ100" s="109"/>
      <c r="BA100" s="109"/>
      <c r="BB100" s="109"/>
      <c r="BC100" s="109"/>
      <c r="BD100" s="109"/>
      <c r="BE100" s="109"/>
      <c r="BF100" s="109"/>
      <c r="BG100" s="109"/>
      <c r="BH100" s="109"/>
      <c r="BI100" s="109"/>
      <c r="BJ100" s="109"/>
      <c r="BK100" s="109"/>
      <c r="BL100" s="109"/>
      <c r="BM100" s="109"/>
      <c r="BN100" s="109"/>
      <c r="BO100" s="109"/>
      <c r="BP100" s="109"/>
      <c r="BQ100" s="109"/>
      <c r="BR100" s="109"/>
      <c r="BS100" s="109"/>
      <c r="BT100" s="109"/>
      <c r="BU100" s="109"/>
      <c r="BV100" s="109"/>
      <c r="BW100" s="109"/>
      <c r="BX100" s="109"/>
      <c r="BY100" s="109"/>
      <c r="BZ100" s="109"/>
      <c r="CA100" s="109"/>
      <c r="CB100" s="109"/>
      <c r="CC100" s="109"/>
      <c r="CD100" s="109"/>
      <c r="CE100" s="109"/>
      <c r="CF100" s="109"/>
      <c r="CG100" s="109"/>
      <c r="CH100" s="109"/>
      <c r="CI100" s="109"/>
      <c r="CJ100" s="109"/>
      <c r="CK100" s="109"/>
      <c r="CL100" s="109"/>
      <c r="CM100" s="109"/>
      <c r="CN100" s="109"/>
      <c r="CO100" s="109"/>
      <c r="CP100" s="109"/>
      <c r="CQ100" s="109"/>
      <c r="CR100" s="109"/>
      <c r="CS100" s="109"/>
      <c r="CT100" s="109"/>
      <c r="CU100" s="109"/>
      <c r="CV100" s="109"/>
      <c r="CW100" s="109"/>
      <c r="CX100" s="109"/>
      <c r="CY100" s="109"/>
      <c r="CZ100" s="109"/>
      <c r="DA100" s="109"/>
      <c r="DB100" s="109"/>
      <c r="DC100" s="109"/>
      <c r="DD100" s="109"/>
      <c r="DE100" s="109"/>
      <c r="DF100" s="109"/>
      <c r="DG100" s="109"/>
      <c r="DH100" s="109"/>
      <c r="DI100" s="109"/>
      <c r="DJ100" s="109"/>
      <c r="DK100" s="109"/>
      <c r="DL100" s="109"/>
      <c r="DM100" s="109"/>
      <c r="DN100" s="109"/>
      <c r="DO100" s="109"/>
      <c r="DP100" s="109"/>
      <c r="DQ100" s="109"/>
      <c r="DR100" s="109"/>
      <c r="DS100" s="109"/>
      <c r="DT100" s="109"/>
      <c r="DU100" s="109"/>
      <c r="DV100" s="109"/>
      <c r="DW100" s="109"/>
      <c r="DX100" s="109"/>
      <c r="DY100" s="109"/>
      <c r="DZ100" s="109"/>
      <c r="EA100" s="109"/>
      <c r="EB100" s="109"/>
      <c r="EC100" s="109"/>
      <c r="ED100" s="109"/>
      <c r="EE100" s="109"/>
      <c r="EF100" s="109"/>
      <c r="EG100" s="109"/>
      <c r="EH100" s="109"/>
      <c r="EI100" s="109"/>
      <c r="EJ100" s="109"/>
      <c r="EK100" s="109"/>
      <c r="EL100" s="109"/>
      <c r="EM100" s="109"/>
      <c r="EN100" s="109"/>
      <c r="EO100" s="109"/>
      <c r="EP100" s="109"/>
      <c r="EQ100" s="109"/>
      <c r="ER100" s="109"/>
      <c r="ES100" s="109"/>
      <c r="ET100" s="109"/>
      <c r="EU100" s="109"/>
      <c r="EV100" s="109"/>
      <c r="EW100" s="109"/>
      <c r="EX100" s="109"/>
      <c r="EY100" s="109"/>
      <c r="EZ100" s="109"/>
      <c r="FA100" s="109"/>
      <c r="FB100" s="109"/>
      <c r="FC100" s="109"/>
      <c r="FD100" s="109"/>
      <c r="FE100" s="109"/>
      <c r="FF100" s="109"/>
      <c r="FG100" s="109"/>
      <c r="FH100" s="109"/>
      <c r="FI100" s="109"/>
      <c r="FJ100" s="109"/>
      <c r="FK100" s="109"/>
      <c r="FL100" s="109"/>
      <c r="FM100" s="109"/>
      <c r="FN100" s="109"/>
      <c r="FO100" s="109"/>
      <c r="FP100" s="109"/>
      <c r="FQ100" s="109"/>
      <c r="FR100" s="109"/>
      <c r="FS100" s="109"/>
      <c r="FT100" s="109"/>
      <c r="FU100" s="109"/>
      <c r="FV100" s="109"/>
      <c r="FW100" s="109"/>
      <c r="FX100" s="109"/>
      <c r="FY100" s="109"/>
      <c r="FZ100" s="109"/>
      <c r="GA100" s="109"/>
      <c r="GB100" s="109"/>
      <c r="GC100" s="109"/>
      <c r="GD100" s="109"/>
      <c r="GE100" s="109"/>
      <c r="GF100" s="109"/>
      <c r="GG100" s="109"/>
      <c r="GH100" s="109"/>
      <c r="GI100" s="109"/>
      <c r="GJ100" s="109"/>
      <c r="GK100" s="109"/>
      <c r="GL100" s="109"/>
      <c r="GM100" s="109"/>
      <c r="GN100" s="109"/>
      <c r="GO100" s="109"/>
      <c r="GP100" s="109"/>
      <c r="GQ100" s="109"/>
      <c r="GR100" s="109"/>
      <c r="GS100" s="109"/>
      <c r="GT100" s="109"/>
      <c r="GU100" s="109"/>
      <c r="GV100" s="109"/>
      <c r="GW100" s="109"/>
      <c r="GX100" s="109"/>
      <c r="GY100" s="109"/>
      <c r="GZ100" s="109"/>
      <c r="HA100" s="109"/>
      <c r="HB100" s="109"/>
      <c r="HC100" s="109"/>
      <c r="HD100" s="109"/>
      <c r="HE100" s="109"/>
      <c r="HF100" s="109"/>
      <c r="HG100" s="109"/>
      <c r="HH100" s="109"/>
      <c r="HI100" s="109"/>
      <c r="HJ100" s="109"/>
      <c r="HK100" s="109"/>
      <c r="HL100" s="109"/>
      <c r="HM100" s="109"/>
      <c r="HN100" s="109"/>
      <c r="HO100" s="109"/>
      <c r="HP100" s="109"/>
      <c r="HQ100" s="109"/>
      <c r="HR100" s="109"/>
      <c r="HS100" s="109"/>
      <c r="HT100" s="109"/>
      <c r="HU100" s="109"/>
      <c r="HV100" s="109"/>
      <c r="HW100" s="109"/>
      <c r="HX100" s="109"/>
      <c r="HY100" s="109"/>
      <c r="HZ100" s="109"/>
      <c r="IA100" s="109"/>
      <c r="IB100" s="109"/>
      <c r="IC100" s="109"/>
      <c r="ID100" s="109"/>
      <c r="IE100" s="109"/>
      <c r="IF100" s="109"/>
      <c r="IG100" s="109"/>
      <c r="IH100" s="109"/>
      <c r="II100" s="109"/>
      <c r="IJ100" s="109"/>
      <c r="IK100" s="109"/>
      <c r="IL100" s="109"/>
      <c r="IM100" s="109"/>
      <c r="IN100" s="109"/>
      <c r="IO100" s="109"/>
      <c r="IP100" s="109"/>
      <c r="IQ100" s="109"/>
      <c r="IR100" s="109"/>
      <c r="IS100" s="109"/>
      <c r="IT100" s="109"/>
      <c r="IU100" s="109"/>
      <c r="IV100" s="109"/>
    </row>
    <row r="101" spans="1:256" s="4" customFormat="1">
      <c r="A101" s="107"/>
      <c r="B101" s="14"/>
      <c r="C101" s="3"/>
      <c r="D101" s="159"/>
      <c r="E101" s="109"/>
      <c r="F101" s="159"/>
      <c r="G101" s="109"/>
      <c r="H101" s="159"/>
      <c r="I101" s="109"/>
      <c r="J101" s="109"/>
      <c r="K101" s="109"/>
      <c r="L101" s="159"/>
      <c r="M101" s="109"/>
      <c r="N101" s="109"/>
      <c r="O101" s="109"/>
      <c r="P101" s="109"/>
      <c r="Q101" s="109"/>
      <c r="R101" s="109"/>
      <c r="S101" s="109"/>
      <c r="T101" s="109"/>
      <c r="U101" s="109"/>
      <c r="V101" s="109"/>
      <c r="W101" s="109"/>
      <c r="X101" s="109"/>
      <c r="Y101" s="109"/>
      <c r="Z101" s="109"/>
      <c r="AA101" s="109"/>
      <c r="AB101" s="109"/>
      <c r="AC101" s="109"/>
      <c r="AD101" s="109"/>
      <c r="AE101" s="109"/>
      <c r="AF101" s="109"/>
      <c r="AG101" s="109"/>
      <c r="AH101" s="109"/>
      <c r="AI101" s="109"/>
      <c r="AJ101" s="109"/>
      <c r="AK101" s="109"/>
      <c r="AL101" s="109"/>
      <c r="AM101" s="109"/>
      <c r="AN101" s="109"/>
      <c r="AO101" s="109"/>
      <c r="AP101" s="109"/>
      <c r="AQ101" s="109"/>
      <c r="AR101" s="109"/>
      <c r="AS101" s="109"/>
      <c r="AT101" s="109"/>
      <c r="AU101" s="109"/>
      <c r="AV101" s="109"/>
      <c r="AW101" s="109"/>
      <c r="AX101" s="109"/>
      <c r="AY101" s="109"/>
      <c r="AZ101" s="109"/>
      <c r="BA101" s="109"/>
      <c r="BB101" s="109"/>
      <c r="BC101" s="109"/>
      <c r="BD101" s="109"/>
      <c r="BE101" s="109"/>
      <c r="BF101" s="109"/>
      <c r="BG101" s="109"/>
      <c r="BH101" s="109"/>
      <c r="BI101" s="109"/>
      <c r="BJ101" s="109"/>
      <c r="BK101" s="109"/>
      <c r="BL101" s="109"/>
      <c r="BM101" s="109"/>
      <c r="BN101" s="109"/>
      <c r="BO101" s="109"/>
      <c r="BP101" s="109"/>
      <c r="BQ101" s="109"/>
      <c r="BR101" s="109"/>
      <c r="BS101" s="109"/>
      <c r="BT101" s="109"/>
      <c r="BU101" s="109"/>
      <c r="BV101" s="109"/>
      <c r="BW101" s="109"/>
      <c r="BX101" s="109"/>
      <c r="BY101" s="109"/>
      <c r="BZ101" s="109"/>
      <c r="CA101" s="109"/>
      <c r="CB101" s="109"/>
      <c r="CC101" s="109"/>
      <c r="CD101" s="109"/>
      <c r="CE101" s="109"/>
      <c r="CF101" s="109"/>
      <c r="CG101" s="109"/>
      <c r="CH101" s="109"/>
      <c r="CI101" s="109"/>
      <c r="CJ101" s="109"/>
      <c r="CK101" s="109"/>
      <c r="CL101" s="109"/>
      <c r="CM101" s="109"/>
      <c r="CN101" s="109"/>
      <c r="CO101" s="109"/>
      <c r="CP101" s="109"/>
      <c r="CQ101" s="109"/>
      <c r="CR101" s="109"/>
      <c r="CS101" s="109"/>
      <c r="CT101" s="109"/>
      <c r="CU101" s="109"/>
      <c r="CV101" s="109"/>
      <c r="CW101" s="109"/>
      <c r="CX101" s="109"/>
      <c r="CY101" s="109"/>
      <c r="CZ101" s="109"/>
      <c r="DA101" s="109"/>
      <c r="DB101" s="109"/>
      <c r="DC101" s="109"/>
      <c r="DD101" s="109"/>
      <c r="DE101" s="109"/>
      <c r="DF101" s="109"/>
      <c r="DG101" s="109"/>
      <c r="DH101" s="109"/>
      <c r="DI101" s="109"/>
      <c r="DJ101" s="109"/>
      <c r="DK101" s="109"/>
      <c r="DL101" s="109"/>
      <c r="DM101" s="109"/>
      <c r="DN101" s="109"/>
      <c r="DO101" s="109"/>
      <c r="DP101" s="109"/>
      <c r="DQ101" s="109"/>
      <c r="DR101" s="109"/>
      <c r="DS101" s="109"/>
      <c r="DT101" s="109"/>
      <c r="DU101" s="109"/>
      <c r="DV101" s="109"/>
      <c r="DW101" s="109"/>
      <c r="DX101" s="109"/>
      <c r="DY101" s="109"/>
      <c r="DZ101" s="109"/>
      <c r="EA101" s="109"/>
      <c r="EB101" s="109"/>
      <c r="EC101" s="109"/>
      <c r="ED101" s="109"/>
      <c r="EE101" s="109"/>
      <c r="EF101" s="109"/>
      <c r="EG101" s="109"/>
      <c r="EH101" s="109"/>
      <c r="EI101" s="109"/>
      <c r="EJ101" s="109"/>
      <c r="EK101" s="109"/>
      <c r="EL101" s="109"/>
      <c r="EM101" s="109"/>
      <c r="EN101" s="109"/>
      <c r="EO101" s="109"/>
      <c r="EP101" s="109"/>
      <c r="EQ101" s="109"/>
      <c r="ER101" s="109"/>
      <c r="ES101" s="109"/>
      <c r="ET101" s="109"/>
      <c r="EU101" s="109"/>
      <c r="EV101" s="109"/>
      <c r="EW101" s="109"/>
      <c r="EX101" s="109"/>
      <c r="EY101" s="109"/>
      <c r="EZ101" s="109"/>
      <c r="FA101" s="109"/>
      <c r="FB101" s="109"/>
      <c r="FC101" s="109"/>
      <c r="FD101" s="109"/>
      <c r="FE101" s="109"/>
      <c r="FF101" s="109"/>
      <c r="FG101" s="109"/>
      <c r="FH101" s="109"/>
      <c r="FI101" s="109"/>
      <c r="FJ101" s="109"/>
      <c r="FK101" s="109"/>
      <c r="FL101" s="109"/>
      <c r="FM101" s="109"/>
      <c r="FN101" s="109"/>
      <c r="FO101" s="109"/>
      <c r="FP101" s="109"/>
      <c r="FQ101" s="109"/>
      <c r="FR101" s="109"/>
      <c r="FS101" s="109"/>
      <c r="FT101" s="109"/>
      <c r="FU101" s="109"/>
      <c r="FV101" s="109"/>
      <c r="FW101" s="109"/>
      <c r="FX101" s="109"/>
      <c r="FY101" s="109"/>
      <c r="FZ101" s="109"/>
      <c r="GA101" s="109"/>
      <c r="GB101" s="109"/>
      <c r="GC101" s="109"/>
      <c r="GD101" s="109"/>
      <c r="GE101" s="109"/>
      <c r="GF101" s="109"/>
      <c r="GG101" s="109"/>
      <c r="GH101" s="109"/>
      <c r="GI101" s="109"/>
      <c r="GJ101" s="109"/>
      <c r="GK101" s="109"/>
      <c r="GL101" s="109"/>
      <c r="GM101" s="109"/>
      <c r="GN101" s="109"/>
      <c r="GO101" s="109"/>
      <c r="GP101" s="109"/>
      <c r="GQ101" s="109"/>
      <c r="GR101" s="109"/>
      <c r="GS101" s="109"/>
      <c r="GT101" s="109"/>
      <c r="GU101" s="109"/>
      <c r="GV101" s="109"/>
      <c r="GW101" s="109"/>
      <c r="GX101" s="109"/>
      <c r="GY101" s="109"/>
      <c r="GZ101" s="109"/>
      <c r="HA101" s="109"/>
      <c r="HB101" s="109"/>
      <c r="HC101" s="109"/>
      <c r="HD101" s="109"/>
      <c r="HE101" s="109"/>
      <c r="HF101" s="109"/>
      <c r="HG101" s="109"/>
      <c r="HH101" s="109"/>
      <c r="HI101" s="109"/>
      <c r="HJ101" s="109"/>
      <c r="HK101" s="109"/>
      <c r="HL101" s="109"/>
      <c r="HM101" s="109"/>
      <c r="HN101" s="109"/>
      <c r="HO101" s="109"/>
      <c r="HP101" s="109"/>
      <c r="HQ101" s="109"/>
      <c r="HR101" s="109"/>
      <c r="HS101" s="109"/>
      <c r="HT101" s="109"/>
      <c r="HU101" s="109"/>
      <c r="HV101" s="109"/>
      <c r="HW101" s="109"/>
      <c r="HX101" s="109"/>
      <c r="HY101" s="109"/>
      <c r="HZ101" s="109"/>
      <c r="IA101" s="109"/>
      <c r="IB101" s="109"/>
      <c r="IC101" s="109"/>
      <c r="ID101" s="109"/>
      <c r="IE101" s="109"/>
      <c r="IF101" s="109"/>
      <c r="IG101" s="109"/>
      <c r="IH101" s="109"/>
      <c r="II101" s="109"/>
      <c r="IJ101" s="109"/>
      <c r="IK101" s="109"/>
      <c r="IL101" s="109"/>
      <c r="IM101" s="109"/>
      <c r="IN101" s="109"/>
      <c r="IO101" s="109"/>
      <c r="IP101" s="109"/>
      <c r="IQ101" s="109"/>
      <c r="IR101" s="109"/>
      <c r="IS101" s="109"/>
      <c r="IT101" s="109"/>
      <c r="IU101" s="109"/>
      <c r="IV101" s="109"/>
    </row>
    <row r="102" spans="1:256" s="4" customFormat="1">
      <c r="A102" s="107"/>
      <c r="B102" s="14"/>
      <c r="C102" s="3"/>
      <c r="D102" s="159"/>
      <c r="E102" s="109"/>
      <c r="F102" s="159"/>
      <c r="G102" s="109"/>
      <c r="H102" s="159"/>
      <c r="I102" s="109"/>
      <c r="J102" s="109"/>
      <c r="K102" s="109"/>
      <c r="L102" s="159"/>
      <c r="M102" s="109"/>
      <c r="N102" s="109"/>
      <c r="O102" s="109"/>
      <c r="P102" s="109"/>
      <c r="Q102" s="109"/>
      <c r="R102" s="109"/>
      <c r="S102" s="109"/>
      <c r="T102" s="109"/>
      <c r="U102" s="109"/>
      <c r="V102" s="109"/>
      <c r="W102" s="109"/>
      <c r="X102" s="109"/>
      <c r="Y102" s="109"/>
      <c r="Z102" s="109"/>
      <c r="AA102" s="109"/>
      <c r="AB102" s="109"/>
      <c r="AC102" s="109"/>
      <c r="AD102" s="109"/>
      <c r="AE102" s="109"/>
      <c r="AF102" s="109"/>
      <c r="AG102" s="109"/>
      <c r="AH102" s="109"/>
      <c r="AI102" s="109"/>
      <c r="AJ102" s="109"/>
      <c r="AK102" s="109"/>
      <c r="AL102" s="109"/>
      <c r="AM102" s="109"/>
      <c r="AN102" s="109"/>
      <c r="AO102" s="109"/>
      <c r="AP102" s="109"/>
      <c r="AQ102" s="109"/>
      <c r="AR102" s="109"/>
      <c r="AS102" s="109"/>
      <c r="AT102" s="109"/>
      <c r="AU102" s="109"/>
      <c r="AV102" s="109"/>
      <c r="AW102" s="109"/>
      <c r="AX102" s="109"/>
      <c r="AY102" s="109"/>
      <c r="AZ102" s="109"/>
      <c r="BA102" s="109"/>
      <c r="BB102" s="109"/>
      <c r="BC102" s="109"/>
      <c r="BD102" s="109"/>
      <c r="BE102" s="109"/>
      <c r="BF102" s="109"/>
      <c r="BG102" s="109"/>
      <c r="BH102" s="109"/>
      <c r="BI102" s="109"/>
      <c r="BJ102" s="109"/>
      <c r="BK102" s="109"/>
      <c r="BL102" s="109"/>
      <c r="BM102" s="109"/>
      <c r="BN102" s="109"/>
      <c r="BO102" s="109"/>
      <c r="BP102" s="109"/>
      <c r="BQ102" s="109"/>
      <c r="BR102" s="109"/>
      <c r="BS102" s="109"/>
      <c r="BT102" s="109"/>
      <c r="BU102" s="109"/>
      <c r="BV102" s="109"/>
      <c r="BW102" s="109"/>
      <c r="BX102" s="109"/>
      <c r="BY102" s="109"/>
      <c r="BZ102" s="109"/>
      <c r="CA102" s="109"/>
      <c r="CB102" s="109"/>
      <c r="CC102" s="109"/>
      <c r="CD102" s="109"/>
      <c r="CE102" s="109"/>
      <c r="CF102" s="109"/>
      <c r="CG102" s="109"/>
      <c r="CH102" s="109"/>
      <c r="CI102" s="109"/>
      <c r="CJ102" s="109"/>
      <c r="CK102" s="109"/>
      <c r="CL102" s="109"/>
      <c r="CM102" s="109"/>
      <c r="CN102" s="109"/>
      <c r="CO102" s="109"/>
      <c r="CP102" s="109"/>
      <c r="CQ102" s="109"/>
      <c r="CR102" s="109"/>
      <c r="CS102" s="109"/>
      <c r="CT102" s="109"/>
      <c r="CU102" s="109"/>
      <c r="CV102" s="109"/>
      <c r="CW102" s="109"/>
      <c r="CX102" s="109"/>
      <c r="CY102" s="109"/>
      <c r="CZ102" s="109"/>
      <c r="DA102" s="109"/>
      <c r="DB102" s="109"/>
      <c r="DC102" s="109"/>
      <c r="DD102" s="109"/>
      <c r="DE102" s="109"/>
      <c r="DF102" s="109"/>
      <c r="DG102" s="109"/>
      <c r="DH102" s="109"/>
      <c r="DI102" s="109"/>
      <c r="DJ102" s="109"/>
      <c r="DK102" s="109"/>
      <c r="DL102" s="109"/>
      <c r="DM102" s="109"/>
      <c r="DN102" s="109"/>
      <c r="DO102" s="109"/>
      <c r="DP102" s="109"/>
      <c r="DQ102" s="109"/>
      <c r="DR102" s="109"/>
      <c r="DS102" s="109"/>
      <c r="DT102" s="109"/>
      <c r="DU102" s="109"/>
      <c r="DV102" s="109"/>
      <c r="DW102" s="109"/>
      <c r="DX102" s="109"/>
      <c r="DY102" s="109"/>
      <c r="DZ102" s="109"/>
      <c r="EA102" s="109"/>
      <c r="EB102" s="109"/>
      <c r="EC102" s="109"/>
      <c r="ED102" s="109"/>
      <c r="EE102" s="109"/>
      <c r="EF102" s="109"/>
      <c r="EG102" s="109"/>
      <c r="EH102" s="109"/>
      <c r="EI102" s="109"/>
      <c r="EJ102" s="109"/>
      <c r="EK102" s="109"/>
      <c r="EL102" s="109"/>
      <c r="EM102" s="109"/>
      <c r="EN102" s="109"/>
      <c r="EO102" s="109"/>
      <c r="EP102" s="109"/>
      <c r="EQ102" s="109"/>
      <c r="ER102" s="109"/>
      <c r="ES102" s="109"/>
      <c r="ET102" s="109"/>
      <c r="EU102" s="109"/>
      <c r="EV102" s="109"/>
      <c r="EW102" s="109"/>
      <c r="EX102" s="109"/>
      <c r="EY102" s="109"/>
      <c r="EZ102" s="109"/>
      <c r="FA102" s="109"/>
      <c r="FB102" s="109"/>
      <c r="FC102" s="109"/>
      <c r="FD102" s="109"/>
      <c r="FE102" s="109"/>
      <c r="FF102" s="109"/>
      <c r="FG102" s="109"/>
      <c r="FH102" s="109"/>
      <c r="FI102" s="109"/>
      <c r="FJ102" s="109"/>
      <c r="FK102" s="109"/>
      <c r="FL102" s="109"/>
      <c r="FM102" s="109"/>
      <c r="FN102" s="109"/>
      <c r="FO102" s="109"/>
      <c r="FP102" s="109"/>
      <c r="FQ102" s="109"/>
      <c r="FR102" s="109"/>
      <c r="FS102" s="109"/>
      <c r="FT102" s="109"/>
      <c r="FU102" s="109"/>
      <c r="FV102" s="109"/>
      <c r="FW102" s="109"/>
      <c r="FX102" s="109"/>
      <c r="FY102" s="109"/>
      <c r="FZ102" s="109"/>
      <c r="GA102" s="109"/>
      <c r="GB102" s="109"/>
      <c r="GC102" s="109"/>
      <c r="GD102" s="109"/>
      <c r="GE102" s="109"/>
      <c r="GF102" s="109"/>
      <c r="GG102" s="109"/>
      <c r="GH102" s="109"/>
      <c r="GI102" s="109"/>
      <c r="GJ102" s="109"/>
      <c r="GK102" s="109"/>
      <c r="GL102" s="109"/>
      <c r="GM102" s="109"/>
      <c r="GN102" s="109"/>
      <c r="GO102" s="109"/>
      <c r="GP102" s="109"/>
      <c r="GQ102" s="109"/>
      <c r="GR102" s="109"/>
      <c r="GS102" s="109"/>
      <c r="GT102" s="109"/>
      <c r="GU102" s="109"/>
      <c r="GV102" s="109"/>
      <c r="GW102" s="109"/>
      <c r="GX102" s="109"/>
      <c r="GY102" s="109"/>
      <c r="GZ102" s="109"/>
      <c r="HA102" s="109"/>
      <c r="HB102" s="109"/>
      <c r="HC102" s="109"/>
      <c r="HD102" s="109"/>
      <c r="HE102" s="109"/>
      <c r="HF102" s="109"/>
      <c r="HG102" s="109"/>
      <c r="HH102" s="109"/>
      <c r="HI102" s="109"/>
      <c r="HJ102" s="109"/>
      <c r="HK102" s="109"/>
      <c r="HL102" s="109"/>
      <c r="HM102" s="109"/>
      <c r="HN102" s="109"/>
      <c r="HO102" s="109"/>
      <c r="HP102" s="109"/>
      <c r="HQ102" s="109"/>
      <c r="HR102" s="109"/>
      <c r="HS102" s="109"/>
      <c r="HT102" s="109"/>
      <c r="HU102" s="109"/>
      <c r="HV102" s="109"/>
      <c r="HW102" s="109"/>
      <c r="HX102" s="109"/>
      <c r="HY102" s="109"/>
      <c r="HZ102" s="109"/>
      <c r="IA102" s="109"/>
      <c r="IB102" s="109"/>
      <c r="IC102" s="109"/>
      <c r="ID102" s="109"/>
      <c r="IE102" s="109"/>
      <c r="IF102" s="109"/>
      <c r="IG102" s="109"/>
      <c r="IH102" s="109"/>
      <c r="II102" s="109"/>
      <c r="IJ102" s="109"/>
      <c r="IK102" s="109"/>
      <c r="IL102" s="109"/>
      <c r="IM102" s="109"/>
      <c r="IN102" s="109"/>
      <c r="IO102" s="109"/>
      <c r="IP102" s="109"/>
      <c r="IQ102" s="109"/>
      <c r="IR102" s="109"/>
      <c r="IS102" s="109"/>
      <c r="IT102" s="109"/>
      <c r="IU102" s="109"/>
      <c r="IV102" s="109"/>
    </row>
    <row r="103" spans="1:256" s="4" customFormat="1">
      <c r="A103" s="107"/>
      <c r="B103" s="14"/>
      <c r="C103" s="3"/>
      <c r="D103" s="159"/>
      <c r="E103" s="109"/>
      <c r="F103" s="159"/>
      <c r="G103" s="109"/>
      <c r="H103" s="159"/>
      <c r="I103" s="109"/>
      <c r="J103" s="109"/>
      <c r="K103" s="109"/>
      <c r="L103" s="159"/>
      <c r="M103" s="109"/>
      <c r="N103" s="109"/>
      <c r="O103" s="109"/>
      <c r="P103" s="109"/>
      <c r="Q103" s="109"/>
      <c r="R103" s="109"/>
      <c r="S103" s="109"/>
      <c r="T103" s="109"/>
      <c r="U103" s="109"/>
      <c r="V103" s="109"/>
      <c r="W103" s="109"/>
      <c r="X103" s="109"/>
      <c r="Y103" s="109"/>
      <c r="Z103" s="109"/>
      <c r="AA103" s="109"/>
      <c r="AB103" s="109"/>
      <c r="AC103" s="109"/>
      <c r="AD103" s="109"/>
      <c r="AE103" s="109"/>
      <c r="AF103" s="109"/>
      <c r="AG103" s="109"/>
      <c r="AH103" s="109"/>
      <c r="AI103" s="109"/>
      <c r="AJ103" s="109"/>
      <c r="AK103" s="109"/>
      <c r="AL103" s="109"/>
      <c r="AM103" s="109"/>
      <c r="AN103" s="109"/>
      <c r="AO103" s="109"/>
      <c r="AP103" s="109"/>
      <c r="AQ103" s="109"/>
      <c r="AR103" s="109"/>
      <c r="AS103" s="109"/>
      <c r="AT103" s="109"/>
      <c r="AU103" s="109"/>
      <c r="AV103" s="109"/>
      <c r="AW103" s="109"/>
      <c r="AX103" s="109"/>
      <c r="AY103" s="109"/>
      <c r="AZ103" s="109"/>
      <c r="BA103" s="109"/>
      <c r="BB103" s="109"/>
      <c r="BC103" s="109"/>
      <c r="BD103" s="109"/>
      <c r="BE103" s="109"/>
      <c r="BF103" s="109"/>
      <c r="BG103" s="109"/>
      <c r="BH103" s="109"/>
      <c r="BI103" s="109"/>
      <c r="BJ103" s="109"/>
      <c r="BK103" s="109"/>
      <c r="BL103" s="109"/>
      <c r="BM103" s="109"/>
      <c r="BN103" s="109"/>
      <c r="BO103" s="109"/>
      <c r="BP103" s="109"/>
      <c r="BQ103" s="109"/>
      <c r="BR103" s="109"/>
      <c r="BS103" s="109"/>
      <c r="BT103" s="109"/>
      <c r="BU103" s="109"/>
      <c r="BV103" s="109"/>
      <c r="BW103" s="109"/>
      <c r="BX103" s="109"/>
      <c r="BY103" s="109"/>
      <c r="BZ103" s="109"/>
      <c r="CA103" s="109"/>
      <c r="CB103" s="109"/>
      <c r="CC103" s="109"/>
      <c r="CD103" s="109"/>
      <c r="CE103" s="109"/>
      <c r="CF103" s="109"/>
      <c r="CG103" s="109"/>
      <c r="CH103" s="109"/>
      <c r="CI103" s="109"/>
      <c r="CJ103" s="109"/>
      <c r="CK103" s="109"/>
      <c r="CL103" s="109"/>
      <c r="CM103" s="109"/>
      <c r="CN103" s="109"/>
      <c r="CO103" s="109"/>
      <c r="CP103" s="109"/>
      <c r="CQ103" s="109"/>
      <c r="CR103" s="109"/>
      <c r="CS103" s="109"/>
      <c r="CT103" s="109"/>
      <c r="CU103" s="109"/>
      <c r="CV103" s="109"/>
      <c r="CW103" s="109"/>
      <c r="CX103" s="109"/>
      <c r="CY103" s="109"/>
      <c r="CZ103" s="109"/>
      <c r="DA103" s="109"/>
      <c r="DB103" s="109"/>
      <c r="DC103" s="109"/>
      <c r="DD103" s="109"/>
      <c r="DE103" s="109"/>
      <c r="DF103" s="109"/>
      <c r="DG103" s="109"/>
      <c r="DH103" s="109"/>
      <c r="DI103" s="109"/>
      <c r="DJ103" s="109"/>
      <c r="DK103" s="109"/>
      <c r="DL103" s="109"/>
      <c r="DM103" s="109"/>
      <c r="DN103" s="109"/>
      <c r="DO103" s="109"/>
      <c r="DP103" s="109"/>
      <c r="DQ103" s="109"/>
      <c r="DR103" s="109"/>
      <c r="DS103" s="109"/>
      <c r="DT103" s="109"/>
      <c r="DU103" s="109"/>
      <c r="DV103" s="109"/>
      <c r="DW103" s="109"/>
      <c r="DX103" s="109"/>
      <c r="DY103" s="109"/>
      <c r="DZ103" s="109"/>
      <c r="EA103" s="109"/>
      <c r="EB103" s="109"/>
      <c r="EC103" s="109"/>
      <c r="ED103" s="109"/>
      <c r="EE103" s="109"/>
      <c r="EF103" s="109"/>
      <c r="EG103" s="109"/>
      <c r="EH103" s="109"/>
      <c r="EI103" s="109"/>
      <c r="EJ103" s="109"/>
      <c r="EK103" s="109"/>
      <c r="EL103" s="109"/>
      <c r="EM103" s="109"/>
      <c r="EN103" s="109"/>
      <c r="EO103" s="109"/>
      <c r="EP103" s="109"/>
      <c r="EQ103" s="109"/>
      <c r="ER103" s="109"/>
      <c r="ES103" s="109"/>
      <c r="ET103" s="109"/>
      <c r="EU103" s="109"/>
      <c r="EV103" s="109"/>
      <c r="EW103" s="109"/>
      <c r="EX103" s="109"/>
      <c r="EY103" s="109"/>
      <c r="EZ103" s="109"/>
      <c r="FA103" s="109"/>
      <c r="FB103" s="109"/>
      <c r="FC103" s="109"/>
      <c r="FD103" s="109"/>
      <c r="FE103" s="109"/>
      <c r="FF103" s="109"/>
      <c r="FG103" s="109"/>
      <c r="FH103" s="109"/>
      <c r="FI103" s="109"/>
      <c r="FJ103" s="109"/>
      <c r="FK103" s="109"/>
      <c r="FL103" s="109"/>
      <c r="FM103" s="109"/>
      <c r="FN103" s="109"/>
      <c r="FO103" s="109"/>
      <c r="FP103" s="109"/>
      <c r="FQ103" s="109"/>
      <c r="FR103" s="109"/>
      <c r="FS103" s="109"/>
      <c r="FT103" s="109"/>
      <c r="FU103" s="109"/>
      <c r="FV103" s="109"/>
      <c r="FW103" s="109"/>
      <c r="FX103" s="109"/>
      <c r="FY103" s="109"/>
      <c r="FZ103" s="109"/>
      <c r="GA103" s="109"/>
      <c r="GB103" s="109"/>
      <c r="GC103" s="109"/>
      <c r="GD103" s="109"/>
      <c r="GE103" s="109"/>
      <c r="GF103" s="109"/>
      <c r="GG103" s="109"/>
      <c r="GH103" s="109"/>
      <c r="GI103" s="109"/>
      <c r="GJ103" s="109"/>
      <c r="GK103" s="109"/>
      <c r="GL103" s="109"/>
      <c r="GM103" s="109"/>
      <c r="GN103" s="109"/>
      <c r="GO103" s="109"/>
      <c r="GP103" s="109"/>
      <c r="GQ103" s="109"/>
      <c r="GR103" s="109"/>
      <c r="GS103" s="109"/>
      <c r="GT103" s="109"/>
      <c r="GU103" s="109"/>
      <c r="GV103" s="109"/>
      <c r="GW103" s="109"/>
      <c r="GX103" s="109"/>
      <c r="GY103" s="109"/>
      <c r="GZ103" s="109"/>
      <c r="HA103" s="109"/>
      <c r="HB103" s="109"/>
      <c r="HC103" s="109"/>
      <c r="HD103" s="109"/>
      <c r="HE103" s="109"/>
      <c r="HF103" s="109"/>
      <c r="HG103" s="109"/>
      <c r="HH103" s="109"/>
      <c r="HI103" s="109"/>
      <c r="HJ103" s="109"/>
      <c r="HK103" s="109"/>
      <c r="HL103" s="109"/>
      <c r="HM103" s="109"/>
      <c r="HN103" s="109"/>
      <c r="HO103" s="109"/>
      <c r="HP103" s="109"/>
      <c r="HQ103" s="109"/>
      <c r="HR103" s="109"/>
      <c r="HS103" s="109"/>
      <c r="HT103" s="109"/>
      <c r="HU103" s="109"/>
      <c r="HV103" s="109"/>
      <c r="HW103" s="109"/>
      <c r="HX103" s="109"/>
      <c r="HY103" s="109"/>
      <c r="HZ103" s="109"/>
      <c r="IA103" s="109"/>
      <c r="IB103" s="109"/>
      <c r="IC103" s="109"/>
      <c r="ID103" s="109"/>
      <c r="IE103" s="109"/>
      <c r="IF103" s="109"/>
      <c r="IG103" s="109"/>
      <c r="IH103" s="109"/>
      <c r="II103" s="109"/>
      <c r="IJ103" s="109"/>
      <c r="IK103" s="109"/>
      <c r="IL103" s="109"/>
      <c r="IM103" s="109"/>
      <c r="IN103" s="109"/>
      <c r="IO103" s="109"/>
      <c r="IP103" s="109"/>
      <c r="IQ103" s="109"/>
      <c r="IR103" s="109"/>
      <c r="IS103" s="109"/>
      <c r="IT103" s="109"/>
      <c r="IU103" s="109"/>
      <c r="IV103" s="109"/>
    </row>
    <row r="104" spans="1:256" s="4" customFormat="1">
      <c r="A104" s="107"/>
      <c r="B104" s="14"/>
      <c r="C104" s="10"/>
      <c r="D104" s="159"/>
      <c r="E104" s="109"/>
      <c r="F104" s="159"/>
      <c r="G104" s="109"/>
      <c r="H104" s="159"/>
      <c r="I104" s="109"/>
      <c r="J104" s="109"/>
      <c r="K104" s="109"/>
      <c r="L104" s="159"/>
      <c r="M104" s="109"/>
      <c r="N104" s="109"/>
      <c r="O104" s="109"/>
      <c r="P104" s="109"/>
      <c r="Q104" s="109"/>
      <c r="R104" s="109"/>
      <c r="S104" s="109"/>
      <c r="T104" s="109"/>
      <c r="U104" s="109"/>
      <c r="V104" s="109"/>
      <c r="W104" s="109"/>
      <c r="X104" s="109"/>
      <c r="Y104" s="109"/>
      <c r="Z104" s="109"/>
      <c r="AA104" s="109"/>
      <c r="AB104" s="109"/>
      <c r="AC104" s="109"/>
      <c r="AD104" s="109"/>
      <c r="AE104" s="109"/>
      <c r="AF104" s="109"/>
      <c r="AG104" s="109"/>
      <c r="AH104" s="109"/>
      <c r="AI104" s="109"/>
      <c r="AJ104" s="109"/>
      <c r="AK104" s="109"/>
      <c r="AL104" s="109"/>
      <c r="AM104" s="109"/>
      <c r="AN104" s="109"/>
      <c r="AO104" s="109"/>
      <c r="AP104" s="109"/>
      <c r="AQ104" s="109"/>
      <c r="AR104" s="109"/>
      <c r="AS104" s="109"/>
      <c r="AT104" s="109"/>
      <c r="AU104" s="109"/>
      <c r="AV104" s="109"/>
      <c r="AW104" s="109"/>
      <c r="AX104" s="109"/>
      <c r="AY104" s="109"/>
      <c r="AZ104" s="109"/>
      <c r="BA104" s="109"/>
      <c r="BB104" s="109"/>
      <c r="BC104" s="109"/>
      <c r="BD104" s="109"/>
      <c r="BE104" s="109"/>
      <c r="BF104" s="109"/>
      <c r="BG104" s="109"/>
      <c r="BH104" s="109"/>
      <c r="BI104" s="109"/>
      <c r="BJ104" s="109"/>
      <c r="BK104" s="109"/>
      <c r="BL104" s="109"/>
      <c r="BM104" s="109"/>
      <c r="BN104" s="109"/>
      <c r="BO104" s="109"/>
      <c r="BP104" s="109"/>
      <c r="BQ104" s="109"/>
      <c r="BR104" s="109"/>
      <c r="BS104" s="109"/>
      <c r="BT104" s="109"/>
      <c r="BU104" s="109"/>
      <c r="BV104" s="109"/>
      <c r="BW104" s="109"/>
      <c r="BX104" s="109"/>
      <c r="BY104" s="109"/>
      <c r="BZ104" s="109"/>
      <c r="CA104" s="109"/>
      <c r="CB104" s="109"/>
      <c r="CC104" s="109"/>
      <c r="CD104" s="109"/>
      <c r="CE104" s="109"/>
      <c r="CF104" s="109"/>
      <c r="CG104" s="109"/>
      <c r="CH104" s="109"/>
      <c r="CI104" s="109"/>
      <c r="CJ104" s="109"/>
      <c r="CK104" s="109"/>
      <c r="CL104" s="109"/>
      <c r="CM104" s="109"/>
      <c r="CN104" s="109"/>
      <c r="CO104" s="109"/>
      <c r="CP104" s="109"/>
      <c r="CQ104" s="109"/>
      <c r="CR104" s="109"/>
      <c r="CS104" s="109"/>
      <c r="CT104" s="109"/>
      <c r="CU104" s="109"/>
      <c r="CV104" s="109"/>
      <c r="CW104" s="109"/>
      <c r="CX104" s="109"/>
      <c r="CY104" s="109"/>
      <c r="CZ104" s="109"/>
      <c r="DA104" s="109"/>
      <c r="DB104" s="109"/>
      <c r="DC104" s="109"/>
      <c r="DD104" s="109"/>
      <c r="DE104" s="109"/>
      <c r="DF104" s="109"/>
      <c r="DG104" s="109"/>
      <c r="DH104" s="109"/>
      <c r="DI104" s="109"/>
      <c r="DJ104" s="109"/>
      <c r="DK104" s="109"/>
      <c r="DL104" s="109"/>
      <c r="DM104" s="109"/>
      <c r="DN104" s="109"/>
      <c r="DO104" s="109"/>
      <c r="DP104" s="109"/>
      <c r="DQ104" s="109"/>
      <c r="DR104" s="109"/>
      <c r="DS104" s="109"/>
      <c r="DT104" s="109"/>
      <c r="DU104" s="109"/>
      <c r="DV104" s="109"/>
      <c r="DW104" s="109"/>
      <c r="DX104" s="109"/>
      <c r="DY104" s="109"/>
      <c r="DZ104" s="109"/>
      <c r="EA104" s="109"/>
      <c r="EB104" s="109"/>
      <c r="EC104" s="109"/>
      <c r="ED104" s="109"/>
      <c r="EE104" s="109"/>
      <c r="EF104" s="109"/>
      <c r="EG104" s="109"/>
      <c r="EH104" s="109"/>
      <c r="EI104" s="109"/>
      <c r="EJ104" s="109"/>
      <c r="EK104" s="109"/>
      <c r="EL104" s="109"/>
      <c r="EM104" s="109"/>
      <c r="EN104" s="109"/>
      <c r="EO104" s="109"/>
      <c r="EP104" s="109"/>
      <c r="EQ104" s="109"/>
      <c r="ER104" s="109"/>
      <c r="ES104" s="109"/>
      <c r="ET104" s="109"/>
      <c r="EU104" s="109"/>
      <c r="EV104" s="109"/>
      <c r="EW104" s="109"/>
      <c r="EX104" s="109"/>
      <c r="EY104" s="109"/>
      <c r="EZ104" s="109"/>
      <c r="FA104" s="109"/>
      <c r="FB104" s="109"/>
      <c r="FC104" s="109"/>
      <c r="FD104" s="109"/>
      <c r="FE104" s="109"/>
      <c r="FF104" s="109"/>
      <c r="FG104" s="109"/>
      <c r="FH104" s="109"/>
      <c r="FI104" s="109"/>
      <c r="FJ104" s="109"/>
      <c r="FK104" s="109"/>
      <c r="FL104" s="109"/>
      <c r="FM104" s="109"/>
      <c r="FN104" s="109"/>
      <c r="FO104" s="109"/>
      <c r="FP104" s="109"/>
      <c r="FQ104" s="109"/>
      <c r="FR104" s="109"/>
      <c r="FS104" s="109"/>
      <c r="FT104" s="109"/>
      <c r="FU104" s="109"/>
      <c r="FV104" s="109"/>
      <c r="FW104" s="109"/>
      <c r="FX104" s="109"/>
      <c r="FY104" s="109"/>
      <c r="FZ104" s="109"/>
      <c r="GA104" s="109"/>
      <c r="GB104" s="109"/>
      <c r="GC104" s="109"/>
      <c r="GD104" s="109"/>
      <c r="GE104" s="109"/>
      <c r="GF104" s="109"/>
      <c r="GG104" s="109"/>
      <c r="GH104" s="109"/>
      <c r="GI104" s="109"/>
      <c r="GJ104" s="109"/>
      <c r="GK104" s="109"/>
      <c r="GL104" s="109"/>
      <c r="GM104" s="109"/>
      <c r="GN104" s="109"/>
      <c r="GO104" s="109"/>
      <c r="GP104" s="109"/>
      <c r="GQ104" s="109"/>
      <c r="GR104" s="109"/>
      <c r="GS104" s="109"/>
      <c r="GT104" s="109"/>
      <c r="GU104" s="109"/>
      <c r="GV104" s="109"/>
      <c r="GW104" s="109"/>
      <c r="GX104" s="109"/>
      <c r="GY104" s="109"/>
      <c r="GZ104" s="109"/>
      <c r="HA104" s="109"/>
      <c r="HB104" s="109"/>
      <c r="HC104" s="109"/>
      <c r="HD104" s="109"/>
      <c r="HE104" s="109"/>
      <c r="HF104" s="109"/>
      <c r="HG104" s="109"/>
      <c r="HH104" s="109"/>
      <c r="HI104" s="109"/>
      <c r="HJ104" s="109"/>
      <c r="HK104" s="109"/>
      <c r="HL104" s="109"/>
      <c r="HM104" s="109"/>
      <c r="HN104" s="109"/>
      <c r="HO104" s="109"/>
      <c r="HP104" s="109"/>
      <c r="HQ104" s="109"/>
      <c r="HR104" s="109"/>
      <c r="HS104" s="109"/>
      <c r="HT104" s="109"/>
      <c r="HU104" s="109"/>
      <c r="HV104" s="109"/>
      <c r="HW104" s="109"/>
      <c r="HX104" s="109"/>
      <c r="HY104" s="109"/>
      <c r="HZ104" s="109"/>
      <c r="IA104" s="109"/>
      <c r="IB104" s="109"/>
      <c r="IC104" s="109"/>
      <c r="ID104" s="109"/>
      <c r="IE104" s="109"/>
      <c r="IF104" s="109"/>
      <c r="IG104" s="109"/>
      <c r="IH104" s="109"/>
      <c r="II104" s="109"/>
      <c r="IJ104" s="109"/>
      <c r="IK104" s="109"/>
      <c r="IL104" s="109"/>
      <c r="IM104" s="109"/>
      <c r="IN104" s="109"/>
      <c r="IO104" s="109"/>
      <c r="IP104" s="109"/>
      <c r="IQ104" s="109"/>
      <c r="IR104" s="109"/>
      <c r="IS104" s="109"/>
      <c r="IT104" s="109"/>
      <c r="IU104" s="109"/>
      <c r="IV104" s="109"/>
    </row>
    <row r="105" spans="1:256" s="4" customFormat="1">
      <c r="A105" s="107"/>
      <c r="B105" s="14"/>
      <c r="C105" s="3"/>
      <c r="D105" s="159"/>
      <c r="E105" s="109"/>
      <c r="F105" s="159"/>
      <c r="G105" s="109"/>
      <c r="H105" s="159"/>
      <c r="I105" s="109"/>
      <c r="J105" s="109"/>
      <c r="K105" s="109"/>
      <c r="L105" s="159"/>
      <c r="M105" s="109"/>
      <c r="N105" s="109"/>
      <c r="O105" s="109"/>
      <c r="P105" s="109"/>
      <c r="Q105" s="109"/>
      <c r="R105" s="109"/>
      <c r="S105" s="109"/>
      <c r="T105" s="109"/>
      <c r="U105" s="109"/>
      <c r="V105" s="109"/>
      <c r="W105" s="109"/>
      <c r="X105" s="109"/>
      <c r="Y105" s="109"/>
      <c r="Z105" s="109"/>
      <c r="AA105" s="109"/>
      <c r="AB105" s="109"/>
      <c r="AC105" s="109"/>
      <c r="AD105" s="109"/>
      <c r="AE105" s="109"/>
      <c r="AF105" s="109"/>
      <c r="AG105" s="109"/>
      <c r="AH105" s="109"/>
      <c r="AI105" s="109"/>
      <c r="AJ105" s="109"/>
      <c r="AK105" s="109"/>
      <c r="AL105" s="109"/>
      <c r="AM105" s="109"/>
      <c r="AN105" s="109"/>
      <c r="AO105" s="109"/>
      <c r="AP105" s="109"/>
      <c r="AQ105" s="109"/>
      <c r="AR105" s="109"/>
      <c r="AS105" s="109"/>
      <c r="AT105" s="109"/>
      <c r="AU105" s="109"/>
      <c r="AV105" s="109"/>
      <c r="AW105" s="109"/>
      <c r="AX105" s="109"/>
      <c r="AY105" s="109"/>
      <c r="AZ105" s="109"/>
      <c r="BA105" s="109"/>
      <c r="BB105" s="109"/>
      <c r="BC105" s="109"/>
      <c r="BD105" s="109"/>
      <c r="BE105" s="109"/>
      <c r="BF105" s="109"/>
      <c r="BG105" s="109"/>
      <c r="BH105" s="109"/>
      <c r="BI105" s="109"/>
      <c r="BJ105" s="109"/>
      <c r="BK105" s="109"/>
      <c r="BL105" s="109"/>
      <c r="BM105" s="109"/>
      <c r="BN105" s="109"/>
      <c r="BO105" s="109"/>
      <c r="BP105" s="109"/>
      <c r="BQ105" s="109"/>
      <c r="BR105" s="109"/>
      <c r="BS105" s="109"/>
      <c r="BT105" s="109"/>
      <c r="BU105" s="109"/>
      <c r="BV105" s="109"/>
      <c r="BW105" s="109"/>
      <c r="BX105" s="109"/>
      <c r="BY105" s="109"/>
      <c r="BZ105" s="109"/>
      <c r="CA105" s="109"/>
      <c r="CB105" s="109"/>
      <c r="CC105" s="109"/>
      <c r="CD105" s="109"/>
      <c r="CE105" s="109"/>
      <c r="CF105" s="109"/>
      <c r="CG105" s="109"/>
      <c r="CH105" s="109"/>
      <c r="CI105" s="109"/>
      <c r="CJ105" s="109"/>
      <c r="CK105" s="109"/>
      <c r="CL105" s="109"/>
      <c r="CM105" s="109"/>
      <c r="CN105" s="109"/>
      <c r="CO105" s="109"/>
      <c r="CP105" s="109"/>
      <c r="CQ105" s="109"/>
      <c r="CR105" s="109"/>
      <c r="CS105" s="109"/>
      <c r="CT105" s="109"/>
      <c r="CU105" s="109"/>
      <c r="CV105" s="109"/>
      <c r="CW105" s="109"/>
      <c r="CX105" s="109"/>
      <c r="CY105" s="109"/>
      <c r="CZ105" s="109"/>
      <c r="DA105" s="109"/>
      <c r="DB105" s="109"/>
      <c r="DC105" s="109"/>
      <c r="DD105" s="109"/>
      <c r="DE105" s="109"/>
      <c r="DF105" s="109"/>
      <c r="DG105" s="109"/>
      <c r="DH105" s="109"/>
      <c r="DI105" s="109"/>
      <c r="DJ105" s="109"/>
      <c r="DK105" s="109"/>
      <c r="DL105" s="109"/>
      <c r="DM105" s="109"/>
      <c r="DN105" s="109"/>
      <c r="DO105" s="109"/>
      <c r="DP105" s="109"/>
      <c r="DQ105" s="109"/>
      <c r="DR105" s="109"/>
      <c r="DS105" s="109"/>
      <c r="DT105" s="109"/>
      <c r="DU105" s="109"/>
      <c r="DV105" s="109"/>
      <c r="DW105" s="109"/>
      <c r="DX105" s="109"/>
      <c r="DY105" s="109"/>
      <c r="DZ105" s="109"/>
      <c r="EA105" s="109"/>
      <c r="EB105" s="109"/>
      <c r="EC105" s="109"/>
      <c r="ED105" s="109"/>
      <c r="EE105" s="109"/>
      <c r="EF105" s="109"/>
      <c r="EG105" s="109"/>
      <c r="EH105" s="109"/>
      <c r="EI105" s="109"/>
      <c r="EJ105" s="109"/>
      <c r="EK105" s="109"/>
      <c r="EL105" s="109"/>
      <c r="EM105" s="109"/>
      <c r="EN105" s="109"/>
      <c r="EO105" s="109"/>
      <c r="EP105" s="109"/>
      <c r="EQ105" s="109"/>
      <c r="ER105" s="109"/>
      <c r="ES105" s="109"/>
      <c r="ET105" s="109"/>
      <c r="EU105" s="109"/>
      <c r="EV105" s="109"/>
      <c r="EW105" s="109"/>
      <c r="EX105" s="109"/>
      <c r="EY105" s="109"/>
      <c r="EZ105" s="109"/>
      <c r="FA105" s="109"/>
      <c r="FB105" s="109"/>
      <c r="FC105" s="109"/>
      <c r="FD105" s="109"/>
      <c r="FE105" s="109"/>
      <c r="FF105" s="109"/>
      <c r="FG105" s="109"/>
      <c r="FH105" s="109"/>
      <c r="FI105" s="109"/>
      <c r="FJ105" s="109"/>
      <c r="FK105" s="109"/>
      <c r="FL105" s="109"/>
      <c r="FM105" s="109"/>
      <c r="FN105" s="109"/>
      <c r="FO105" s="109"/>
      <c r="FP105" s="109"/>
      <c r="FQ105" s="109"/>
      <c r="FR105" s="109"/>
      <c r="FS105" s="109"/>
      <c r="FT105" s="109"/>
      <c r="FU105" s="109"/>
      <c r="FV105" s="109"/>
      <c r="FW105" s="109"/>
      <c r="FX105" s="109"/>
      <c r="FY105" s="109"/>
      <c r="FZ105" s="109"/>
      <c r="GA105" s="109"/>
      <c r="GB105" s="109"/>
      <c r="GC105" s="109"/>
      <c r="GD105" s="109"/>
      <c r="GE105" s="109"/>
      <c r="GF105" s="109"/>
      <c r="GG105" s="109"/>
      <c r="GH105" s="109"/>
      <c r="GI105" s="109"/>
      <c r="GJ105" s="109"/>
      <c r="GK105" s="109"/>
      <c r="GL105" s="109"/>
      <c r="GM105" s="109"/>
      <c r="GN105" s="109"/>
      <c r="GO105" s="109"/>
      <c r="GP105" s="109"/>
      <c r="GQ105" s="109"/>
      <c r="GR105" s="109"/>
      <c r="GS105" s="109"/>
      <c r="GT105" s="109"/>
      <c r="GU105" s="109"/>
      <c r="GV105" s="109"/>
      <c r="GW105" s="109"/>
      <c r="GX105" s="109"/>
      <c r="GY105" s="109"/>
      <c r="GZ105" s="109"/>
      <c r="HA105" s="109"/>
      <c r="HB105" s="109"/>
      <c r="HC105" s="109"/>
      <c r="HD105" s="109"/>
      <c r="HE105" s="109"/>
      <c r="HF105" s="109"/>
      <c r="HG105" s="109"/>
      <c r="HH105" s="109"/>
      <c r="HI105" s="109"/>
      <c r="HJ105" s="109"/>
      <c r="HK105" s="109"/>
      <c r="HL105" s="109"/>
      <c r="HM105" s="109"/>
      <c r="HN105" s="109"/>
      <c r="HO105" s="109"/>
      <c r="HP105" s="109"/>
      <c r="HQ105" s="109"/>
      <c r="HR105" s="109"/>
      <c r="HS105" s="109"/>
      <c r="HT105" s="109"/>
      <c r="HU105" s="109"/>
      <c r="HV105" s="109"/>
      <c r="HW105" s="109"/>
      <c r="HX105" s="109"/>
      <c r="HY105" s="109"/>
      <c r="HZ105" s="109"/>
      <c r="IA105" s="109"/>
      <c r="IB105" s="109"/>
      <c r="IC105" s="109"/>
      <c r="ID105" s="109"/>
      <c r="IE105" s="109"/>
      <c r="IF105" s="109"/>
      <c r="IG105" s="109"/>
      <c r="IH105" s="109"/>
      <c r="II105" s="109"/>
      <c r="IJ105" s="109"/>
      <c r="IK105" s="109"/>
      <c r="IL105" s="109"/>
      <c r="IM105" s="109"/>
      <c r="IN105" s="109"/>
      <c r="IO105" s="109"/>
      <c r="IP105" s="109"/>
      <c r="IQ105" s="109"/>
      <c r="IR105" s="109"/>
      <c r="IS105" s="109"/>
      <c r="IT105" s="109"/>
      <c r="IU105" s="109"/>
      <c r="IV105" s="109"/>
    </row>
    <row r="106" spans="1:256" s="4" customFormat="1">
      <c r="A106" s="107"/>
      <c r="B106" s="14"/>
      <c r="C106" s="10"/>
      <c r="D106" s="159"/>
      <c r="E106" s="109"/>
      <c r="F106" s="159"/>
      <c r="G106" s="109"/>
      <c r="H106" s="159"/>
      <c r="I106" s="109"/>
      <c r="J106" s="109"/>
      <c r="K106" s="109"/>
      <c r="L106" s="159"/>
      <c r="M106" s="109"/>
      <c r="N106" s="109"/>
      <c r="O106" s="109"/>
      <c r="P106" s="109"/>
      <c r="Q106" s="109"/>
      <c r="R106" s="109"/>
      <c r="S106" s="109"/>
      <c r="T106" s="109"/>
      <c r="U106" s="109"/>
      <c r="V106" s="109"/>
      <c r="W106" s="109"/>
      <c r="X106" s="109"/>
      <c r="Y106" s="109"/>
      <c r="Z106" s="109"/>
      <c r="AA106" s="109"/>
      <c r="AB106" s="109"/>
      <c r="AC106" s="109"/>
      <c r="AD106" s="109"/>
      <c r="AE106" s="109"/>
      <c r="AF106" s="109"/>
      <c r="AG106" s="109"/>
      <c r="AH106" s="109"/>
      <c r="AI106" s="109"/>
      <c r="AJ106" s="109"/>
      <c r="AK106" s="109"/>
      <c r="AL106" s="109"/>
      <c r="AM106" s="109"/>
      <c r="AN106" s="109"/>
      <c r="AO106" s="109"/>
      <c r="AP106" s="109"/>
      <c r="AQ106" s="109"/>
      <c r="AR106" s="109"/>
      <c r="AS106" s="109"/>
      <c r="AT106" s="109"/>
      <c r="AU106" s="109"/>
      <c r="AV106" s="109"/>
      <c r="AW106" s="109"/>
      <c r="AX106" s="109"/>
      <c r="AY106" s="109"/>
      <c r="AZ106" s="109"/>
      <c r="BA106" s="109"/>
      <c r="BB106" s="109"/>
      <c r="BC106" s="109"/>
      <c r="BD106" s="109"/>
      <c r="BE106" s="109"/>
      <c r="BF106" s="109"/>
      <c r="BG106" s="109"/>
      <c r="BH106" s="109"/>
      <c r="BI106" s="109"/>
      <c r="BJ106" s="109"/>
      <c r="BK106" s="109"/>
      <c r="BL106" s="109"/>
      <c r="BM106" s="109"/>
      <c r="BN106" s="109"/>
      <c r="BO106" s="109"/>
      <c r="BP106" s="109"/>
      <c r="BQ106" s="109"/>
      <c r="BR106" s="109"/>
      <c r="BS106" s="109"/>
      <c r="BT106" s="109"/>
      <c r="BU106" s="109"/>
      <c r="BV106" s="109"/>
      <c r="BW106" s="109"/>
      <c r="BX106" s="109"/>
      <c r="BY106" s="109"/>
      <c r="BZ106" s="109"/>
      <c r="CA106" s="109"/>
      <c r="CB106" s="109"/>
      <c r="CC106" s="109"/>
      <c r="CD106" s="109"/>
      <c r="CE106" s="109"/>
      <c r="CF106" s="109"/>
      <c r="CG106" s="109"/>
      <c r="CH106" s="109"/>
      <c r="CI106" s="109"/>
      <c r="CJ106" s="109"/>
      <c r="CK106" s="109"/>
      <c r="CL106" s="109"/>
      <c r="CM106" s="109"/>
      <c r="CN106" s="109"/>
      <c r="CO106" s="109"/>
      <c r="CP106" s="109"/>
      <c r="CQ106" s="109"/>
      <c r="CR106" s="109"/>
      <c r="CS106" s="109"/>
      <c r="CT106" s="109"/>
      <c r="CU106" s="109"/>
      <c r="CV106" s="109"/>
      <c r="CW106" s="109"/>
      <c r="CX106" s="109"/>
      <c r="CY106" s="109"/>
      <c r="CZ106" s="109"/>
      <c r="DA106" s="109"/>
      <c r="DB106" s="109"/>
      <c r="DC106" s="109"/>
      <c r="DD106" s="109"/>
      <c r="DE106" s="109"/>
      <c r="DF106" s="109"/>
      <c r="DG106" s="109"/>
      <c r="DH106" s="109"/>
      <c r="DI106" s="109"/>
      <c r="DJ106" s="109"/>
      <c r="DK106" s="109"/>
      <c r="DL106" s="109"/>
      <c r="DM106" s="109"/>
      <c r="DN106" s="109"/>
      <c r="DO106" s="109"/>
      <c r="DP106" s="109"/>
      <c r="DQ106" s="109"/>
      <c r="DR106" s="109"/>
      <c r="DS106" s="109"/>
      <c r="DT106" s="109"/>
      <c r="DU106" s="109"/>
      <c r="DV106" s="109"/>
      <c r="DW106" s="109"/>
      <c r="DX106" s="109"/>
      <c r="DY106" s="109"/>
      <c r="DZ106" s="109"/>
      <c r="EA106" s="109"/>
      <c r="EB106" s="109"/>
      <c r="EC106" s="109"/>
      <c r="ED106" s="109"/>
      <c r="EE106" s="109"/>
      <c r="EF106" s="109"/>
      <c r="EG106" s="109"/>
      <c r="EH106" s="109"/>
      <c r="EI106" s="109"/>
      <c r="EJ106" s="109"/>
      <c r="EK106" s="109"/>
      <c r="EL106" s="109"/>
      <c r="EM106" s="109"/>
      <c r="EN106" s="109"/>
      <c r="EO106" s="109"/>
      <c r="EP106" s="109"/>
      <c r="EQ106" s="109"/>
      <c r="ER106" s="109"/>
      <c r="ES106" s="109"/>
      <c r="ET106" s="109"/>
      <c r="EU106" s="109"/>
      <c r="EV106" s="109"/>
      <c r="EW106" s="109"/>
      <c r="EX106" s="109"/>
      <c r="EY106" s="109"/>
      <c r="EZ106" s="109"/>
      <c r="FA106" s="109"/>
      <c r="FB106" s="109"/>
      <c r="FC106" s="109"/>
      <c r="FD106" s="109"/>
      <c r="FE106" s="109"/>
      <c r="FF106" s="109"/>
      <c r="FG106" s="109"/>
      <c r="FH106" s="109"/>
      <c r="FI106" s="109"/>
      <c r="FJ106" s="109"/>
      <c r="FK106" s="109"/>
      <c r="FL106" s="109"/>
      <c r="FM106" s="109"/>
      <c r="FN106" s="109"/>
      <c r="FO106" s="109"/>
      <c r="FP106" s="109"/>
      <c r="FQ106" s="109"/>
      <c r="FR106" s="109"/>
      <c r="FS106" s="109"/>
      <c r="FT106" s="109"/>
      <c r="FU106" s="109"/>
      <c r="FV106" s="109"/>
      <c r="FW106" s="109"/>
      <c r="FX106" s="109"/>
      <c r="FY106" s="109"/>
      <c r="FZ106" s="109"/>
      <c r="GA106" s="109"/>
      <c r="GB106" s="109"/>
      <c r="GC106" s="109"/>
      <c r="GD106" s="109"/>
      <c r="GE106" s="109"/>
      <c r="GF106" s="109"/>
      <c r="GG106" s="109"/>
      <c r="GH106" s="109"/>
      <c r="GI106" s="109"/>
      <c r="GJ106" s="109"/>
      <c r="GK106" s="109"/>
      <c r="GL106" s="109"/>
      <c r="GM106" s="109"/>
      <c r="GN106" s="109"/>
      <c r="GO106" s="109"/>
      <c r="GP106" s="109"/>
      <c r="GQ106" s="109"/>
      <c r="GR106" s="109"/>
      <c r="GS106" s="109"/>
      <c r="GT106" s="109"/>
      <c r="GU106" s="109"/>
      <c r="GV106" s="109"/>
      <c r="GW106" s="109"/>
      <c r="GX106" s="109"/>
      <c r="GY106" s="109"/>
      <c r="GZ106" s="109"/>
      <c r="HA106" s="109"/>
      <c r="HB106" s="109"/>
      <c r="HC106" s="109"/>
      <c r="HD106" s="109"/>
      <c r="HE106" s="109"/>
      <c r="HF106" s="109"/>
      <c r="HG106" s="109"/>
      <c r="HH106" s="109"/>
      <c r="HI106" s="109"/>
      <c r="HJ106" s="109"/>
      <c r="HK106" s="109"/>
      <c r="HL106" s="109"/>
      <c r="HM106" s="109"/>
      <c r="HN106" s="109"/>
      <c r="HO106" s="109"/>
      <c r="HP106" s="109"/>
      <c r="HQ106" s="109"/>
      <c r="HR106" s="109"/>
      <c r="HS106" s="109"/>
      <c r="HT106" s="109"/>
      <c r="HU106" s="109"/>
      <c r="HV106" s="109"/>
      <c r="HW106" s="109"/>
      <c r="HX106" s="109"/>
      <c r="HY106" s="109"/>
      <c r="HZ106" s="109"/>
      <c r="IA106" s="109"/>
      <c r="IB106" s="109"/>
      <c r="IC106" s="109"/>
      <c r="ID106" s="109"/>
      <c r="IE106" s="109"/>
      <c r="IF106" s="109"/>
      <c r="IG106" s="109"/>
      <c r="IH106" s="109"/>
      <c r="II106" s="109"/>
      <c r="IJ106" s="109"/>
      <c r="IK106" s="109"/>
      <c r="IL106" s="109"/>
      <c r="IM106" s="109"/>
      <c r="IN106" s="109"/>
      <c r="IO106" s="109"/>
      <c r="IP106" s="109"/>
      <c r="IQ106" s="109"/>
      <c r="IR106" s="109"/>
      <c r="IS106" s="109"/>
      <c r="IT106" s="109"/>
      <c r="IU106" s="109"/>
      <c r="IV106" s="109"/>
    </row>
    <row r="107" spans="1:256" s="4" customFormat="1">
      <c r="A107" s="107"/>
      <c r="B107" s="14"/>
      <c r="C107" s="10"/>
      <c r="D107" s="159"/>
      <c r="E107" s="109"/>
      <c r="F107" s="159"/>
      <c r="G107" s="109"/>
      <c r="H107" s="159"/>
      <c r="I107" s="109"/>
      <c r="J107" s="109"/>
      <c r="K107" s="109"/>
      <c r="L107" s="159"/>
      <c r="M107" s="109"/>
      <c r="N107" s="109"/>
      <c r="O107" s="109"/>
      <c r="P107" s="109"/>
      <c r="Q107" s="109"/>
      <c r="R107" s="109"/>
      <c r="S107" s="109"/>
      <c r="T107" s="109"/>
      <c r="U107" s="109"/>
      <c r="V107" s="109"/>
      <c r="W107" s="109"/>
      <c r="X107" s="109"/>
      <c r="Y107" s="109"/>
      <c r="Z107" s="109"/>
      <c r="AA107" s="109"/>
      <c r="AB107" s="109"/>
      <c r="AC107" s="109"/>
      <c r="AD107" s="109"/>
      <c r="AE107" s="109"/>
      <c r="AF107" s="109"/>
      <c r="AG107" s="109"/>
      <c r="AH107" s="109"/>
      <c r="AI107" s="109"/>
      <c r="AJ107" s="109"/>
      <c r="AK107" s="109"/>
      <c r="AL107" s="109"/>
      <c r="AM107" s="109"/>
      <c r="AN107" s="109"/>
      <c r="AO107" s="109"/>
      <c r="AP107" s="109"/>
      <c r="AQ107" s="109"/>
      <c r="AR107" s="109"/>
      <c r="AS107" s="109"/>
      <c r="AT107" s="109"/>
      <c r="AU107" s="109"/>
      <c r="AV107" s="109"/>
      <c r="AW107" s="109"/>
      <c r="AX107" s="109"/>
      <c r="AY107" s="109"/>
      <c r="AZ107" s="109"/>
      <c r="BA107" s="109"/>
      <c r="BB107" s="109"/>
      <c r="BC107" s="109"/>
      <c r="BD107" s="109"/>
      <c r="BE107" s="109"/>
      <c r="BF107" s="109"/>
      <c r="BG107" s="109"/>
      <c r="BH107" s="109"/>
      <c r="BI107" s="109"/>
      <c r="BJ107" s="109"/>
      <c r="BK107" s="109"/>
      <c r="BL107" s="109"/>
      <c r="BM107" s="109"/>
      <c r="BN107" s="109"/>
      <c r="BO107" s="109"/>
      <c r="BP107" s="109"/>
      <c r="BQ107" s="109"/>
      <c r="BR107" s="109"/>
      <c r="BS107" s="109"/>
      <c r="BT107" s="109"/>
      <c r="BU107" s="109"/>
      <c r="BV107" s="109"/>
      <c r="BW107" s="109"/>
      <c r="BX107" s="109"/>
      <c r="BY107" s="109"/>
      <c r="BZ107" s="109"/>
      <c r="CA107" s="109"/>
      <c r="CB107" s="109"/>
      <c r="CC107" s="109"/>
      <c r="CD107" s="109"/>
      <c r="CE107" s="109"/>
      <c r="CF107" s="109"/>
      <c r="CG107" s="109"/>
      <c r="CH107" s="109"/>
      <c r="CI107" s="109"/>
      <c r="CJ107" s="109"/>
      <c r="CK107" s="109"/>
      <c r="CL107" s="109"/>
      <c r="CM107" s="109"/>
      <c r="CN107" s="109"/>
      <c r="CO107" s="109"/>
      <c r="CP107" s="109"/>
      <c r="CQ107" s="109"/>
      <c r="CR107" s="109"/>
      <c r="CS107" s="109"/>
      <c r="CT107" s="109"/>
      <c r="CU107" s="109"/>
      <c r="CV107" s="109"/>
      <c r="CW107" s="109"/>
      <c r="CX107" s="109"/>
      <c r="CY107" s="109"/>
      <c r="CZ107" s="109"/>
      <c r="DA107" s="109"/>
      <c r="DB107" s="109"/>
      <c r="DC107" s="109"/>
      <c r="DD107" s="109"/>
      <c r="DE107" s="109"/>
      <c r="DF107" s="109"/>
      <c r="DG107" s="109"/>
      <c r="DH107" s="109"/>
      <c r="DI107" s="109"/>
      <c r="DJ107" s="109"/>
      <c r="DK107" s="109"/>
      <c r="DL107" s="109"/>
      <c r="DM107" s="109"/>
      <c r="DN107" s="109"/>
      <c r="DO107" s="109"/>
      <c r="DP107" s="109"/>
      <c r="DQ107" s="109"/>
      <c r="DR107" s="109"/>
      <c r="DS107" s="109"/>
      <c r="DT107" s="109"/>
      <c r="DU107" s="109"/>
      <c r="DV107" s="109"/>
      <c r="DW107" s="109"/>
      <c r="DX107" s="109"/>
      <c r="DY107" s="109"/>
      <c r="DZ107" s="109"/>
      <c r="EA107" s="109"/>
      <c r="EB107" s="109"/>
      <c r="EC107" s="109"/>
      <c r="ED107" s="109"/>
      <c r="EE107" s="109"/>
      <c r="EF107" s="109"/>
      <c r="EG107" s="109"/>
      <c r="EH107" s="109"/>
      <c r="EI107" s="109"/>
      <c r="EJ107" s="109"/>
      <c r="EK107" s="109"/>
      <c r="EL107" s="109"/>
      <c r="EM107" s="109"/>
      <c r="EN107" s="109"/>
      <c r="EO107" s="109"/>
      <c r="EP107" s="109"/>
      <c r="EQ107" s="109"/>
      <c r="ER107" s="109"/>
      <c r="ES107" s="109"/>
      <c r="ET107" s="109"/>
      <c r="EU107" s="109"/>
      <c r="EV107" s="109"/>
      <c r="EW107" s="109"/>
      <c r="EX107" s="109"/>
      <c r="EY107" s="109"/>
      <c r="EZ107" s="109"/>
      <c r="FA107" s="109"/>
      <c r="FB107" s="109"/>
      <c r="FC107" s="109"/>
      <c r="FD107" s="109"/>
      <c r="FE107" s="109"/>
      <c r="FF107" s="109"/>
      <c r="FG107" s="109"/>
      <c r="FH107" s="109"/>
      <c r="FI107" s="109"/>
      <c r="FJ107" s="109"/>
      <c r="FK107" s="109"/>
      <c r="FL107" s="109"/>
      <c r="FM107" s="109"/>
      <c r="FN107" s="109"/>
      <c r="FO107" s="109"/>
      <c r="FP107" s="109"/>
      <c r="FQ107" s="109"/>
      <c r="FR107" s="109"/>
      <c r="FS107" s="109"/>
      <c r="FT107" s="109"/>
      <c r="FU107" s="109"/>
      <c r="FV107" s="109"/>
      <c r="FW107" s="109"/>
      <c r="FX107" s="109"/>
      <c r="FY107" s="109"/>
      <c r="FZ107" s="109"/>
      <c r="GA107" s="109"/>
      <c r="GB107" s="109"/>
      <c r="GC107" s="109"/>
      <c r="GD107" s="109"/>
      <c r="GE107" s="109"/>
      <c r="GF107" s="109"/>
      <c r="GG107" s="109"/>
      <c r="GH107" s="109"/>
      <c r="GI107" s="109"/>
      <c r="GJ107" s="109"/>
      <c r="GK107" s="109"/>
      <c r="GL107" s="109"/>
      <c r="GM107" s="109"/>
      <c r="GN107" s="109"/>
      <c r="GO107" s="109"/>
      <c r="GP107" s="109"/>
      <c r="GQ107" s="109"/>
      <c r="GR107" s="109"/>
      <c r="GS107" s="109"/>
      <c r="GT107" s="109"/>
      <c r="GU107" s="109"/>
      <c r="GV107" s="109"/>
      <c r="GW107" s="109"/>
      <c r="GX107" s="109"/>
      <c r="GY107" s="109"/>
      <c r="GZ107" s="109"/>
      <c r="HA107" s="109"/>
      <c r="HB107" s="109"/>
      <c r="HC107" s="109"/>
      <c r="HD107" s="109"/>
      <c r="HE107" s="109"/>
      <c r="HF107" s="109"/>
      <c r="HG107" s="109"/>
      <c r="HH107" s="109"/>
      <c r="HI107" s="109"/>
      <c r="HJ107" s="109"/>
      <c r="HK107" s="109"/>
      <c r="HL107" s="109"/>
      <c r="HM107" s="109"/>
      <c r="HN107" s="109"/>
      <c r="HO107" s="109"/>
      <c r="HP107" s="109"/>
      <c r="HQ107" s="109"/>
      <c r="HR107" s="109"/>
      <c r="HS107" s="109"/>
      <c r="HT107" s="109"/>
      <c r="HU107" s="109"/>
      <c r="HV107" s="109"/>
      <c r="HW107" s="109"/>
      <c r="HX107" s="109"/>
      <c r="HY107" s="109"/>
      <c r="HZ107" s="109"/>
      <c r="IA107" s="109"/>
      <c r="IB107" s="109"/>
      <c r="IC107" s="109"/>
      <c r="ID107" s="109"/>
      <c r="IE107" s="109"/>
      <c r="IF107" s="109"/>
      <c r="IG107" s="109"/>
      <c r="IH107" s="109"/>
      <c r="II107" s="109"/>
      <c r="IJ107" s="109"/>
      <c r="IK107" s="109"/>
      <c r="IL107" s="109"/>
      <c r="IM107" s="109"/>
      <c r="IN107" s="109"/>
      <c r="IO107" s="109"/>
      <c r="IP107" s="109"/>
      <c r="IQ107" s="109"/>
      <c r="IR107" s="109"/>
      <c r="IS107" s="109"/>
      <c r="IT107" s="109"/>
      <c r="IU107" s="109"/>
      <c r="IV107" s="109"/>
    </row>
    <row r="108" spans="1:256" s="4" customFormat="1">
      <c r="A108" s="107"/>
      <c r="B108" s="14"/>
      <c r="C108" s="3"/>
      <c r="D108" s="159"/>
      <c r="E108" s="109"/>
      <c r="F108" s="159"/>
      <c r="G108" s="109"/>
      <c r="H108" s="159"/>
      <c r="I108" s="109"/>
      <c r="J108" s="109"/>
      <c r="K108" s="109"/>
      <c r="L108" s="159"/>
      <c r="M108" s="109"/>
      <c r="N108" s="109"/>
      <c r="O108" s="109"/>
      <c r="P108" s="109"/>
      <c r="Q108" s="109"/>
      <c r="R108" s="109"/>
      <c r="S108" s="109"/>
      <c r="T108" s="109"/>
      <c r="U108" s="109"/>
      <c r="V108" s="109"/>
      <c r="W108" s="109"/>
      <c r="X108" s="109"/>
      <c r="Y108" s="109"/>
      <c r="Z108" s="109"/>
      <c r="AA108" s="109"/>
      <c r="AB108" s="109"/>
      <c r="AC108" s="109"/>
      <c r="AD108" s="109"/>
      <c r="AE108" s="109"/>
      <c r="AF108" s="109"/>
      <c r="AG108" s="109"/>
      <c r="AH108" s="109"/>
      <c r="AI108" s="109"/>
      <c r="AJ108" s="109"/>
      <c r="AK108" s="109"/>
      <c r="AL108" s="109"/>
      <c r="AM108" s="109"/>
      <c r="AN108" s="109"/>
      <c r="AO108" s="109"/>
      <c r="AP108" s="109"/>
      <c r="AQ108" s="109"/>
      <c r="AR108" s="109"/>
      <c r="AS108" s="109"/>
      <c r="AT108" s="109"/>
      <c r="AU108" s="109"/>
      <c r="AV108" s="109"/>
      <c r="AW108" s="109"/>
      <c r="AX108" s="109"/>
      <c r="AY108" s="109"/>
      <c r="AZ108" s="109"/>
      <c r="BA108" s="109"/>
      <c r="BB108" s="109"/>
      <c r="BC108" s="109"/>
      <c r="BD108" s="109"/>
      <c r="BE108" s="109"/>
      <c r="BF108" s="109"/>
      <c r="BG108" s="109"/>
      <c r="BH108" s="109"/>
      <c r="BI108" s="109"/>
      <c r="BJ108" s="109"/>
      <c r="BK108" s="109"/>
      <c r="BL108" s="109"/>
      <c r="BM108" s="109"/>
      <c r="BN108" s="109"/>
      <c r="BO108" s="109"/>
      <c r="BP108" s="109"/>
      <c r="BQ108" s="109"/>
      <c r="BR108" s="109"/>
      <c r="BS108" s="109"/>
      <c r="BT108" s="109"/>
      <c r="BU108" s="109"/>
      <c r="BV108" s="109"/>
      <c r="BW108" s="109"/>
      <c r="BX108" s="109"/>
      <c r="BY108" s="109"/>
      <c r="BZ108" s="109"/>
      <c r="CA108" s="109"/>
      <c r="CB108" s="109"/>
      <c r="CC108" s="109"/>
      <c r="CD108" s="109"/>
      <c r="CE108" s="109"/>
      <c r="CF108" s="109"/>
      <c r="CG108" s="109"/>
      <c r="CH108" s="109"/>
      <c r="CI108" s="109"/>
      <c r="CJ108" s="109"/>
      <c r="CK108" s="109"/>
      <c r="CL108" s="109"/>
      <c r="CM108" s="109"/>
      <c r="CN108" s="109"/>
      <c r="CO108" s="109"/>
      <c r="CP108" s="109"/>
      <c r="CQ108" s="109"/>
      <c r="CR108" s="109"/>
      <c r="CS108" s="109"/>
      <c r="CT108" s="109"/>
      <c r="CU108" s="109"/>
      <c r="CV108" s="109"/>
      <c r="CW108" s="109"/>
      <c r="CX108" s="109"/>
      <c r="CY108" s="109"/>
      <c r="CZ108" s="109"/>
      <c r="DA108" s="109"/>
      <c r="DB108" s="109"/>
      <c r="DC108" s="109"/>
      <c r="DD108" s="109"/>
      <c r="DE108" s="109"/>
      <c r="DF108" s="109"/>
      <c r="DG108" s="109"/>
      <c r="DH108" s="109"/>
      <c r="DI108" s="109"/>
      <c r="DJ108" s="109"/>
      <c r="DK108" s="109"/>
      <c r="DL108" s="109"/>
      <c r="DM108" s="109"/>
      <c r="DN108" s="109"/>
      <c r="DO108" s="109"/>
      <c r="DP108" s="109"/>
      <c r="DQ108" s="109"/>
      <c r="DR108" s="109"/>
      <c r="DS108" s="109"/>
      <c r="DT108" s="109"/>
      <c r="DU108" s="109"/>
      <c r="DV108" s="109"/>
      <c r="DW108" s="109"/>
      <c r="DX108" s="109"/>
      <c r="DY108" s="109"/>
      <c r="DZ108" s="109"/>
      <c r="EA108" s="109"/>
      <c r="EB108" s="109"/>
      <c r="EC108" s="109"/>
      <c r="ED108" s="109"/>
      <c r="EE108" s="109"/>
      <c r="EF108" s="109"/>
      <c r="EG108" s="109"/>
      <c r="EH108" s="109"/>
      <c r="EI108" s="109"/>
      <c r="EJ108" s="109"/>
      <c r="EK108" s="109"/>
      <c r="EL108" s="109"/>
      <c r="EM108" s="109"/>
      <c r="EN108" s="109"/>
      <c r="EO108" s="109"/>
      <c r="EP108" s="109"/>
      <c r="EQ108" s="109"/>
      <c r="ER108" s="109"/>
      <c r="ES108" s="109"/>
      <c r="ET108" s="109"/>
      <c r="EU108" s="109"/>
      <c r="EV108" s="109"/>
      <c r="EW108" s="109"/>
      <c r="EX108" s="109"/>
      <c r="EY108" s="109"/>
      <c r="EZ108" s="109"/>
      <c r="FA108" s="109"/>
      <c r="FB108" s="109"/>
      <c r="FC108" s="109"/>
      <c r="FD108" s="109"/>
      <c r="FE108" s="109"/>
      <c r="FF108" s="109"/>
      <c r="FG108" s="109"/>
      <c r="FH108" s="109"/>
      <c r="FI108" s="109"/>
      <c r="FJ108" s="109"/>
      <c r="FK108" s="109"/>
      <c r="FL108" s="109"/>
      <c r="FM108" s="109"/>
      <c r="FN108" s="109"/>
      <c r="FO108" s="109"/>
      <c r="FP108" s="109"/>
      <c r="FQ108" s="109"/>
      <c r="FR108" s="109"/>
      <c r="FS108" s="109"/>
      <c r="FT108" s="109"/>
      <c r="FU108" s="109"/>
      <c r="FV108" s="109"/>
      <c r="FW108" s="109"/>
      <c r="FX108" s="109"/>
      <c r="FY108" s="109"/>
      <c r="FZ108" s="109"/>
      <c r="GA108" s="109"/>
      <c r="GB108" s="109"/>
      <c r="GC108" s="109"/>
      <c r="GD108" s="109"/>
      <c r="GE108" s="109"/>
      <c r="GF108" s="109"/>
      <c r="GG108" s="109"/>
      <c r="GH108" s="109"/>
      <c r="GI108" s="109"/>
      <c r="GJ108" s="109"/>
      <c r="GK108" s="109"/>
      <c r="GL108" s="109"/>
      <c r="GM108" s="109"/>
      <c r="GN108" s="109"/>
      <c r="GO108" s="109"/>
      <c r="GP108" s="109"/>
      <c r="GQ108" s="109"/>
      <c r="GR108" s="109"/>
      <c r="GS108" s="109"/>
      <c r="GT108" s="109"/>
      <c r="GU108" s="109"/>
      <c r="GV108" s="109"/>
      <c r="GW108" s="109"/>
      <c r="GX108" s="109"/>
      <c r="GY108" s="109"/>
      <c r="GZ108" s="109"/>
      <c r="HA108" s="109"/>
      <c r="HB108" s="109"/>
      <c r="HC108" s="109"/>
      <c r="HD108" s="109"/>
      <c r="HE108" s="109"/>
      <c r="HF108" s="109"/>
      <c r="HG108" s="109"/>
      <c r="HH108" s="109"/>
      <c r="HI108" s="109"/>
      <c r="HJ108" s="109"/>
      <c r="HK108" s="109"/>
      <c r="HL108" s="109"/>
      <c r="HM108" s="109"/>
      <c r="HN108" s="109"/>
      <c r="HO108" s="109"/>
      <c r="HP108" s="109"/>
      <c r="HQ108" s="109"/>
      <c r="HR108" s="109"/>
      <c r="HS108" s="109"/>
      <c r="HT108" s="109"/>
      <c r="HU108" s="109"/>
      <c r="HV108" s="109"/>
      <c r="HW108" s="109"/>
      <c r="HX108" s="109"/>
      <c r="HY108" s="109"/>
      <c r="HZ108" s="109"/>
      <c r="IA108" s="109"/>
      <c r="IB108" s="109"/>
      <c r="IC108" s="109"/>
      <c r="ID108" s="109"/>
      <c r="IE108" s="109"/>
      <c r="IF108" s="109"/>
      <c r="IG108" s="109"/>
      <c r="IH108" s="109"/>
      <c r="II108" s="109"/>
      <c r="IJ108" s="109"/>
      <c r="IK108" s="109"/>
      <c r="IL108" s="109"/>
      <c r="IM108" s="109"/>
      <c r="IN108" s="109"/>
      <c r="IO108" s="109"/>
      <c r="IP108" s="109"/>
      <c r="IQ108" s="109"/>
      <c r="IR108" s="109"/>
      <c r="IS108" s="109"/>
      <c r="IT108" s="109"/>
      <c r="IU108" s="109"/>
      <c r="IV108" s="109"/>
    </row>
    <row r="109" spans="1:256" s="4" customFormat="1">
      <c r="A109" s="107"/>
      <c r="B109" s="14"/>
      <c r="C109" s="3"/>
      <c r="D109" s="159"/>
      <c r="E109" s="109"/>
      <c r="F109" s="159"/>
      <c r="G109" s="109"/>
      <c r="H109" s="159"/>
      <c r="I109" s="109"/>
      <c r="J109" s="109"/>
      <c r="K109" s="109"/>
      <c r="L109" s="159"/>
      <c r="M109" s="109"/>
      <c r="N109" s="109"/>
      <c r="O109" s="109"/>
      <c r="P109" s="109"/>
      <c r="Q109" s="109"/>
      <c r="R109" s="109"/>
      <c r="S109" s="109"/>
      <c r="T109" s="109"/>
      <c r="U109" s="109"/>
      <c r="V109" s="109"/>
      <c r="W109" s="109"/>
      <c r="X109" s="109"/>
      <c r="Y109" s="109"/>
      <c r="Z109" s="109"/>
      <c r="AA109" s="109"/>
      <c r="AB109" s="109"/>
      <c r="AC109" s="109"/>
      <c r="AD109" s="109"/>
      <c r="AE109" s="109"/>
      <c r="AF109" s="109"/>
      <c r="AG109" s="109"/>
      <c r="AH109" s="109"/>
      <c r="AI109" s="109"/>
      <c r="AJ109" s="109"/>
      <c r="AK109" s="109"/>
      <c r="AL109" s="109"/>
      <c r="AM109" s="109"/>
      <c r="AN109" s="109"/>
      <c r="AO109" s="109"/>
      <c r="AP109" s="109"/>
      <c r="AQ109" s="109"/>
      <c r="AR109" s="109"/>
      <c r="AS109" s="109"/>
      <c r="AT109" s="109"/>
      <c r="AU109" s="109"/>
      <c r="AV109" s="109"/>
      <c r="AW109" s="109"/>
      <c r="AX109" s="109"/>
      <c r="AY109" s="109"/>
      <c r="AZ109" s="109"/>
      <c r="BA109" s="109"/>
      <c r="BB109" s="109"/>
      <c r="BC109" s="109"/>
      <c r="BD109" s="109"/>
      <c r="BE109" s="109"/>
      <c r="BF109" s="109"/>
      <c r="BG109" s="109"/>
      <c r="BH109" s="109"/>
      <c r="BI109" s="109"/>
      <c r="BJ109" s="109"/>
      <c r="BK109" s="109"/>
      <c r="BL109" s="109"/>
      <c r="BM109" s="109"/>
      <c r="BN109" s="109"/>
      <c r="BO109" s="109"/>
      <c r="BP109" s="109"/>
      <c r="BQ109" s="109"/>
      <c r="BR109" s="109"/>
      <c r="BS109" s="109"/>
      <c r="BT109" s="109"/>
      <c r="BU109" s="109"/>
      <c r="BV109" s="109"/>
      <c r="BW109" s="109"/>
      <c r="BX109" s="109"/>
      <c r="BY109" s="109"/>
      <c r="BZ109" s="109"/>
      <c r="CA109" s="109"/>
      <c r="CB109" s="109"/>
      <c r="CC109" s="109"/>
      <c r="CD109" s="109"/>
      <c r="CE109" s="109"/>
      <c r="CF109" s="109"/>
      <c r="CG109" s="109"/>
      <c r="CH109" s="109"/>
      <c r="CI109" s="109"/>
      <c r="CJ109" s="109"/>
      <c r="CK109" s="109"/>
      <c r="CL109" s="109"/>
      <c r="CM109" s="109"/>
      <c r="CN109" s="109"/>
      <c r="CO109" s="109"/>
      <c r="CP109" s="109"/>
      <c r="CQ109" s="109"/>
      <c r="CR109" s="109"/>
      <c r="CS109" s="109"/>
      <c r="CT109" s="109"/>
      <c r="CU109" s="109"/>
      <c r="CV109" s="109"/>
      <c r="CW109" s="109"/>
      <c r="CX109" s="109"/>
      <c r="CY109" s="109"/>
      <c r="CZ109" s="109"/>
      <c r="DA109" s="109"/>
      <c r="DB109" s="109"/>
      <c r="DC109" s="109"/>
      <c r="DD109" s="109"/>
      <c r="DE109" s="109"/>
      <c r="DF109" s="109"/>
      <c r="DG109" s="109"/>
      <c r="DH109" s="109"/>
      <c r="DI109" s="109"/>
      <c r="DJ109" s="109"/>
      <c r="DK109" s="109"/>
      <c r="DL109" s="109"/>
      <c r="DM109" s="109"/>
      <c r="DN109" s="109"/>
      <c r="DO109" s="109"/>
      <c r="DP109" s="109"/>
      <c r="DQ109" s="109"/>
      <c r="DR109" s="109"/>
      <c r="DS109" s="109"/>
      <c r="DT109" s="109"/>
      <c r="DU109" s="109"/>
      <c r="DV109" s="109"/>
      <c r="DW109" s="109"/>
      <c r="DX109" s="109"/>
      <c r="DY109" s="109"/>
      <c r="DZ109" s="109"/>
      <c r="EA109" s="109"/>
      <c r="EB109" s="109"/>
      <c r="EC109" s="109"/>
      <c r="ED109" s="109"/>
      <c r="EE109" s="109"/>
      <c r="EF109" s="109"/>
      <c r="EG109" s="109"/>
      <c r="EH109" s="109"/>
      <c r="EI109" s="109"/>
      <c r="EJ109" s="109"/>
      <c r="EK109" s="109"/>
      <c r="EL109" s="109"/>
      <c r="EM109" s="109"/>
      <c r="EN109" s="109"/>
      <c r="EO109" s="109"/>
      <c r="EP109" s="109"/>
      <c r="EQ109" s="109"/>
      <c r="ER109" s="109"/>
      <c r="ES109" s="109"/>
      <c r="ET109" s="109"/>
      <c r="EU109" s="109"/>
      <c r="EV109" s="109"/>
      <c r="EW109" s="109"/>
      <c r="EX109" s="109"/>
      <c r="EY109" s="109"/>
      <c r="EZ109" s="109"/>
      <c r="FA109" s="109"/>
      <c r="FB109" s="109"/>
      <c r="FC109" s="109"/>
      <c r="FD109" s="109"/>
      <c r="FE109" s="109"/>
      <c r="FF109" s="109"/>
      <c r="FG109" s="109"/>
      <c r="FH109" s="109"/>
      <c r="FI109" s="109"/>
      <c r="FJ109" s="109"/>
      <c r="FK109" s="109"/>
      <c r="FL109" s="109"/>
      <c r="FM109" s="109"/>
      <c r="FN109" s="109"/>
      <c r="FO109" s="109"/>
      <c r="FP109" s="109"/>
      <c r="FQ109" s="109"/>
      <c r="FR109" s="109"/>
      <c r="FS109" s="109"/>
      <c r="FT109" s="109"/>
      <c r="FU109" s="109"/>
      <c r="FV109" s="109"/>
      <c r="FW109" s="109"/>
      <c r="FX109" s="109"/>
      <c r="FY109" s="109"/>
      <c r="FZ109" s="109"/>
      <c r="GA109" s="109"/>
      <c r="GB109" s="109"/>
      <c r="GC109" s="109"/>
      <c r="GD109" s="109"/>
      <c r="GE109" s="109"/>
      <c r="GF109" s="109"/>
      <c r="GG109" s="109"/>
      <c r="GH109" s="109"/>
      <c r="GI109" s="109"/>
      <c r="GJ109" s="109"/>
      <c r="GK109" s="109"/>
      <c r="GL109" s="109"/>
      <c r="GM109" s="109"/>
      <c r="GN109" s="109"/>
      <c r="GO109" s="109"/>
      <c r="GP109" s="109"/>
      <c r="GQ109" s="109"/>
      <c r="GR109" s="109"/>
      <c r="GS109" s="109"/>
      <c r="GT109" s="109"/>
      <c r="GU109" s="109"/>
      <c r="GV109" s="109"/>
      <c r="GW109" s="109"/>
      <c r="GX109" s="109"/>
      <c r="GY109" s="109"/>
      <c r="GZ109" s="109"/>
      <c r="HA109" s="109"/>
      <c r="HB109" s="109"/>
      <c r="HC109" s="109"/>
      <c r="HD109" s="109"/>
      <c r="HE109" s="109"/>
      <c r="HF109" s="109"/>
      <c r="HG109" s="109"/>
      <c r="HH109" s="109"/>
      <c r="HI109" s="109"/>
      <c r="HJ109" s="109"/>
      <c r="HK109" s="109"/>
      <c r="HL109" s="109"/>
      <c r="HM109" s="109"/>
      <c r="HN109" s="109"/>
      <c r="HO109" s="109"/>
      <c r="HP109" s="109"/>
      <c r="HQ109" s="109"/>
      <c r="HR109" s="109"/>
      <c r="HS109" s="109"/>
      <c r="HT109" s="109"/>
      <c r="HU109" s="109"/>
      <c r="HV109" s="109"/>
      <c r="HW109" s="109"/>
      <c r="HX109" s="109"/>
      <c r="HY109" s="109"/>
      <c r="HZ109" s="109"/>
      <c r="IA109" s="109"/>
      <c r="IB109" s="109"/>
      <c r="IC109" s="109"/>
      <c r="ID109" s="109"/>
      <c r="IE109" s="109"/>
      <c r="IF109" s="109"/>
      <c r="IG109" s="109"/>
      <c r="IH109" s="109"/>
      <c r="II109" s="109"/>
      <c r="IJ109" s="109"/>
      <c r="IK109" s="109"/>
      <c r="IL109" s="109"/>
      <c r="IM109" s="109"/>
      <c r="IN109" s="109"/>
      <c r="IO109" s="109"/>
      <c r="IP109" s="109"/>
      <c r="IQ109" s="109"/>
      <c r="IR109" s="109"/>
      <c r="IS109" s="109"/>
      <c r="IT109" s="109"/>
      <c r="IU109" s="109"/>
      <c r="IV109" s="109"/>
    </row>
    <row r="110" spans="1:256" s="4" customFormat="1">
      <c r="A110" s="107"/>
      <c r="B110" s="14"/>
      <c r="C110" s="3"/>
      <c r="D110" s="159"/>
      <c r="E110" s="109"/>
      <c r="F110" s="159"/>
      <c r="G110" s="109"/>
      <c r="H110" s="159"/>
      <c r="I110" s="109"/>
      <c r="J110" s="109"/>
      <c r="K110" s="109"/>
      <c r="L110" s="159"/>
      <c r="M110" s="109"/>
      <c r="N110" s="109"/>
      <c r="O110" s="109"/>
      <c r="P110" s="109"/>
      <c r="Q110" s="109"/>
      <c r="R110" s="109"/>
      <c r="S110" s="109"/>
      <c r="T110" s="109"/>
      <c r="U110" s="109"/>
      <c r="V110" s="109"/>
      <c r="W110" s="109"/>
      <c r="X110" s="109"/>
      <c r="Y110" s="109"/>
      <c r="Z110" s="109"/>
      <c r="AA110" s="109"/>
      <c r="AB110" s="109"/>
      <c r="AC110" s="109"/>
      <c r="AD110" s="109"/>
      <c r="AE110" s="109"/>
      <c r="AF110" s="109"/>
      <c r="AG110" s="109"/>
      <c r="AH110" s="109"/>
      <c r="AI110" s="109"/>
      <c r="AJ110" s="109"/>
      <c r="AK110" s="109"/>
      <c r="AL110" s="109"/>
      <c r="AM110" s="109"/>
      <c r="AN110" s="109"/>
      <c r="AO110" s="109"/>
      <c r="AP110" s="109"/>
      <c r="AQ110" s="109"/>
      <c r="AR110" s="109"/>
      <c r="AS110" s="109"/>
      <c r="AT110" s="109"/>
      <c r="AU110" s="109"/>
      <c r="AV110" s="109"/>
      <c r="AW110" s="109"/>
      <c r="AX110" s="109"/>
      <c r="AY110" s="109"/>
      <c r="AZ110" s="109"/>
      <c r="BA110" s="109"/>
      <c r="BB110" s="109"/>
      <c r="BC110" s="109"/>
      <c r="BD110" s="109"/>
      <c r="BE110" s="109"/>
      <c r="BF110" s="109"/>
      <c r="BG110" s="109"/>
      <c r="BH110" s="109"/>
      <c r="BI110" s="109"/>
      <c r="BJ110" s="109"/>
      <c r="BK110" s="109"/>
      <c r="BL110" s="109"/>
      <c r="BM110" s="109"/>
      <c r="BN110" s="109"/>
      <c r="BO110" s="109"/>
      <c r="BP110" s="109"/>
      <c r="BQ110" s="109"/>
      <c r="BR110" s="109"/>
      <c r="BS110" s="109"/>
      <c r="BT110" s="109"/>
      <c r="BU110" s="109"/>
      <c r="BV110" s="109"/>
      <c r="BW110" s="109"/>
      <c r="BX110" s="109"/>
      <c r="BY110" s="109"/>
      <c r="BZ110" s="109"/>
      <c r="CA110" s="109"/>
      <c r="CB110" s="109"/>
      <c r="CC110" s="109"/>
      <c r="CD110" s="109"/>
      <c r="CE110" s="109"/>
      <c r="CF110" s="109"/>
      <c r="CG110" s="109"/>
      <c r="CH110" s="109"/>
      <c r="CI110" s="109"/>
      <c r="CJ110" s="109"/>
      <c r="CK110" s="109"/>
      <c r="CL110" s="109"/>
      <c r="CM110" s="109"/>
      <c r="CN110" s="109"/>
      <c r="CO110" s="109"/>
      <c r="CP110" s="109"/>
      <c r="CQ110" s="109"/>
      <c r="CR110" s="109"/>
      <c r="CS110" s="109"/>
      <c r="CT110" s="109"/>
      <c r="CU110" s="109"/>
      <c r="CV110" s="109"/>
      <c r="CW110" s="109"/>
      <c r="CX110" s="109"/>
      <c r="CY110" s="109"/>
      <c r="CZ110" s="109"/>
      <c r="DA110" s="109"/>
      <c r="DB110" s="109"/>
      <c r="DC110" s="109"/>
      <c r="DD110" s="109"/>
      <c r="DE110" s="109"/>
      <c r="DF110" s="109"/>
      <c r="DG110" s="109"/>
      <c r="DH110" s="109"/>
      <c r="DI110" s="109"/>
      <c r="DJ110" s="109"/>
      <c r="DK110" s="109"/>
      <c r="DL110" s="109"/>
      <c r="DM110" s="109"/>
      <c r="DN110" s="109"/>
      <c r="DO110" s="109"/>
      <c r="DP110" s="109"/>
      <c r="DQ110" s="109"/>
      <c r="DR110" s="109"/>
      <c r="DS110" s="109"/>
      <c r="DT110" s="109"/>
      <c r="DU110" s="109"/>
      <c r="DV110" s="109"/>
      <c r="DW110" s="109"/>
      <c r="DX110" s="109"/>
      <c r="DY110" s="109"/>
      <c r="DZ110" s="109"/>
      <c r="EA110" s="109"/>
      <c r="EB110" s="109"/>
      <c r="EC110" s="109"/>
      <c r="ED110" s="109"/>
      <c r="EE110" s="109"/>
      <c r="EF110" s="109"/>
      <c r="EG110" s="109"/>
      <c r="EH110" s="109"/>
      <c r="EI110" s="109"/>
      <c r="EJ110" s="109"/>
      <c r="EK110" s="109"/>
      <c r="EL110" s="109"/>
      <c r="EM110" s="109"/>
      <c r="EN110" s="109"/>
      <c r="EO110" s="109"/>
      <c r="EP110" s="109"/>
      <c r="EQ110" s="109"/>
      <c r="ER110" s="109"/>
      <c r="ES110" s="109"/>
      <c r="ET110" s="109"/>
      <c r="EU110" s="109"/>
      <c r="EV110" s="109"/>
      <c r="EW110" s="109"/>
      <c r="EX110" s="109"/>
      <c r="EY110" s="109"/>
      <c r="EZ110" s="109"/>
      <c r="FA110" s="109"/>
      <c r="FB110" s="109"/>
      <c r="FC110" s="109"/>
      <c r="FD110" s="109"/>
      <c r="FE110" s="109"/>
      <c r="FF110" s="109"/>
      <c r="FG110" s="109"/>
      <c r="FH110" s="109"/>
      <c r="FI110" s="109"/>
      <c r="FJ110" s="109"/>
      <c r="FK110" s="109"/>
      <c r="FL110" s="109"/>
      <c r="FM110" s="109"/>
      <c r="FN110" s="109"/>
      <c r="FO110" s="109"/>
      <c r="FP110" s="109"/>
      <c r="FQ110" s="109"/>
      <c r="FR110" s="109"/>
      <c r="FS110" s="109"/>
      <c r="FT110" s="109"/>
      <c r="FU110" s="109"/>
      <c r="FV110" s="109"/>
      <c r="FW110" s="109"/>
      <c r="FX110" s="109"/>
      <c r="FY110" s="109"/>
      <c r="FZ110" s="109"/>
      <c r="GA110" s="109"/>
      <c r="GB110" s="109"/>
      <c r="GC110" s="109"/>
      <c r="GD110" s="109"/>
      <c r="GE110" s="109"/>
      <c r="GF110" s="109"/>
      <c r="GG110" s="109"/>
      <c r="GH110" s="109"/>
      <c r="GI110" s="109"/>
      <c r="GJ110" s="109"/>
      <c r="GK110" s="109"/>
      <c r="GL110" s="109"/>
      <c r="GM110" s="109"/>
      <c r="GN110" s="109"/>
      <c r="GO110" s="109"/>
      <c r="GP110" s="109"/>
      <c r="GQ110" s="109"/>
      <c r="GR110" s="109"/>
      <c r="GS110" s="109"/>
      <c r="GT110" s="109"/>
      <c r="GU110" s="109"/>
      <c r="GV110" s="109"/>
      <c r="GW110" s="109"/>
      <c r="GX110" s="109"/>
      <c r="GY110" s="109"/>
      <c r="GZ110" s="109"/>
      <c r="HA110" s="109"/>
      <c r="HB110" s="109"/>
      <c r="HC110" s="109"/>
      <c r="HD110" s="109"/>
      <c r="HE110" s="109"/>
      <c r="HF110" s="109"/>
      <c r="HG110" s="109"/>
      <c r="HH110" s="109"/>
      <c r="HI110" s="109"/>
      <c r="HJ110" s="109"/>
      <c r="HK110" s="109"/>
      <c r="HL110" s="109"/>
      <c r="HM110" s="109"/>
      <c r="HN110" s="109"/>
      <c r="HO110" s="109"/>
      <c r="HP110" s="109"/>
      <c r="HQ110" s="109"/>
      <c r="HR110" s="109"/>
      <c r="HS110" s="109"/>
      <c r="HT110" s="109"/>
      <c r="HU110" s="109"/>
      <c r="HV110" s="109"/>
      <c r="HW110" s="109"/>
      <c r="HX110" s="109"/>
      <c r="HY110" s="109"/>
      <c r="HZ110" s="109"/>
      <c r="IA110" s="109"/>
      <c r="IB110" s="109"/>
      <c r="IC110" s="109"/>
      <c r="ID110" s="109"/>
      <c r="IE110" s="109"/>
      <c r="IF110" s="109"/>
      <c r="IG110" s="109"/>
      <c r="IH110" s="109"/>
      <c r="II110" s="109"/>
      <c r="IJ110" s="109"/>
      <c r="IK110" s="109"/>
      <c r="IL110" s="109"/>
      <c r="IM110" s="109"/>
      <c r="IN110" s="109"/>
      <c r="IO110" s="109"/>
      <c r="IP110" s="109"/>
      <c r="IQ110" s="109"/>
      <c r="IR110" s="109"/>
      <c r="IS110" s="109"/>
      <c r="IT110" s="109"/>
      <c r="IU110" s="109"/>
      <c r="IV110" s="109"/>
    </row>
    <row r="111" spans="1:256" s="4" customFormat="1">
      <c r="A111" s="107"/>
      <c r="B111" s="14"/>
      <c r="C111" s="3"/>
      <c r="D111" s="159"/>
      <c r="E111" s="109"/>
      <c r="F111" s="159"/>
      <c r="G111" s="109"/>
      <c r="H111" s="159"/>
      <c r="I111" s="109"/>
      <c r="J111" s="109"/>
      <c r="K111" s="109"/>
      <c r="L111" s="159"/>
      <c r="M111" s="109"/>
      <c r="N111" s="109"/>
      <c r="O111" s="109"/>
      <c r="P111" s="109"/>
      <c r="Q111" s="109"/>
      <c r="R111" s="109"/>
      <c r="S111" s="109"/>
      <c r="T111" s="109"/>
      <c r="U111" s="109"/>
      <c r="V111" s="109"/>
      <c r="W111" s="109"/>
      <c r="X111" s="109"/>
      <c r="Y111" s="109"/>
      <c r="Z111" s="109"/>
      <c r="AA111" s="109"/>
      <c r="AB111" s="109"/>
      <c r="AC111" s="109"/>
      <c r="AD111" s="109"/>
      <c r="AE111" s="109"/>
      <c r="AF111" s="109"/>
      <c r="AG111" s="109"/>
      <c r="AH111" s="109"/>
      <c r="AI111" s="109"/>
      <c r="AJ111" s="109"/>
      <c r="AK111" s="109"/>
      <c r="AL111" s="109"/>
      <c r="AM111" s="109"/>
      <c r="AN111" s="109"/>
      <c r="AO111" s="109"/>
      <c r="AP111" s="109"/>
      <c r="AQ111" s="109"/>
      <c r="AR111" s="109"/>
      <c r="AS111" s="109"/>
      <c r="AT111" s="109"/>
      <c r="AU111" s="109"/>
      <c r="AV111" s="109"/>
      <c r="AW111" s="109"/>
      <c r="AX111" s="109"/>
      <c r="AY111" s="109"/>
      <c r="AZ111" s="109"/>
      <c r="BA111" s="109"/>
      <c r="BB111" s="109"/>
      <c r="BC111" s="109"/>
      <c r="BD111" s="109"/>
      <c r="BE111" s="109"/>
      <c r="BF111" s="109"/>
      <c r="BG111" s="109"/>
      <c r="BH111" s="109"/>
      <c r="BI111" s="109"/>
      <c r="BJ111" s="109"/>
      <c r="BK111" s="109"/>
      <c r="BL111" s="109"/>
      <c r="BM111" s="109"/>
      <c r="BN111" s="109"/>
      <c r="BO111" s="109"/>
      <c r="BP111" s="109"/>
      <c r="BQ111" s="109"/>
      <c r="BR111" s="109"/>
      <c r="BS111" s="109"/>
      <c r="BT111" s="109"/>
      <c r="BU111" s="109"/>
      <c r="BV111" s="109"/>
      <c r="BW111" s="109"/>
      <c r="BX111" s="109"/>
      <c r="BY111" s="109"/>
      <c r="BZ111" s="109"/>
      <c r="CA111" s="109"/>
      <c r="CB111" s="109"/>
      <c r="CC111" s="109"/>
      <c r="CD111" s="109"/>
      <c r="CE111" s="109"/>
      <c r="CF111" s="109"/>
      <c r="CG111" s="109"/>
      <c r="CH111" s="109"/>
      <c r="CI111" s="109"/>
      <c r="CJ111" s="109"/>
      <c r="CK111" s="109"/>
      <c r="CL111" s="109"/>
      <c r="CM111" s="109"/>
      <c r="CN111" s="109"/>
      <c r="CO111" s="109"/>
      <c r="CP111" s="109"/>
      <c r="CQ111" s="109"/>
      <c r="CR111" s="109"/>
      <c r="CS111" s="109"/>
      <c r="CT111" s="109"/>
      <c r="CU111" s="109"/>
      <c r="CV111" s="109"/>
      <c r="CW111" s="109"/>
      <c r="CX111" s="109"/>
      <c r="CY111" s="109"/>
      <c r="CZ111" s="109"/>
      <c r="DA111" s="109"/>
      <c r="DB111" s="109"/>
      <c r="DC111" s="109"/>
      <c r="DD111" s="109"/>
      <c r="DE111" s="109"/>
      <c r="DF111" s="109"/>
      <c r="DG111" s="109"/>
      <c r="DH111" s="109"/>
      <c r="DI111" s="109"/>
      <c r="DJ111" s="109"/>
      <c r="DK111" s="109"/>
      <c r="DL111" s="109"/>
      <c r="DM111" s="109"/>
      <c r="DN111" s="109"/>
      <c r="DO111" s="109"/>
      <c r="DP111" s="109"/>
      <c r="DQ111" s="109"/>
      <c r="DR111" s="109"/>
      <c r="DS111" s="109"/>
      <c r="DT111" s="109"/>
      <c r="DU111" s="109"/>
      <c r="DV111" s="109"/>
      <c r="DW111" s="109"/>
      <c r="DX111" s="109"/>
      <c r="DY111" s="109"/>
      <c r="DZ111" s="109"/>
      <c r="EA111" s="109"/>
      <c r="EB111" s="109"/>
      <c r="EC111" s="109"/>
      <c r="ED111" s="109"/>
      <c r="EE111" s="109"/>
      <c r="EF111" s="109"/>
      <c r="EG111" s="109"/>
      <c r="EH111" s="109"/>
      <c r="EI111" s="109"/>
      <c r="EJ111" s="109"/>
      <c r="EK111" s="109"/>
      <c r="EL111" s="109"/>
      <c r="EM111" s="109"/>
      <c r="EN111" s="109"/>
      <c r="EO111" s="109"/>
      <c r="EP111" s="109"/>
      <c r="EQ111" s="109"/>
      <c r="ER111" s="109"/>
      <c r="ES111" s="109"/>
      <c r="ET111" s="109"/>
      <c r="EU111" s="109"/>
      <c r="EV111" s="109"/>
      <c r="EW111" s="109"/>
      <c r="EX111" s="109"/>
      <c r="EY111" s="109"/>
      <c r="EZ111" s="109"/>
      <c r="FA111" s="109"/>
      <c r="FB111" s="109"/>
      <c r="FC111" s="109"/>
      <c r="FD111" s="109"/>
      <c r="FE111" s="109"/>
      <c r="FF111" s="109"/>
      <c r="FG111" s="109"/>
      <c r="FH111" s="109"/>
      <c r="FI111" s="109"/>
      <c r="FJ111" s="109"/>
      <c r="FK111" s="109"/>
      <c r="FL111" s="109"/>
      <c r="FM111" s="109"/>
      <c r="FN111" s="109"/>
      <c r="FO111" s="109"/>
      <c r="FP111" s="109"/>
      <c r="FQ111" s="109"/>
      <c r="FR111" s="109"/>
      <c r="FS111" s="109"/>
      <c r="FT111" s="109"/>
      <c r="FU111" s="109"/>
      <c r="FV111" s="109"/>
      <c r="FW111" s="109"/>
      <c r="FX111" s="109"/>
      <c r="FY111" s="109"/>
      <c r="FZ111" s="109"/>
      <c r="GA111" s="109"/>
      <c r="GB111" s="109"/>
      <c r="GC111" s="109"/>
      <c r="GD111" s="109"/>
      <c r="GE111" s="109"/>
      <c r="GF111" s="109"/>
      <c r="GG111" s="109"/>
      <c r="GH111" s="109"/>
      <c r="GI111" s="109"/>
      <c r="GJ111" s="109"/>
      <c r="GK111" s="109"/>
      <c r="GL111" s="109"/>
      <c r="GM111" s="109"/>
      <c r="GN111" s="109"/>
      <c r="GO111" s="109"/>
      <c r="GP111" s="109"/>
      <c r="GQ111" s="109"/>
      <c r="GR111" s="109"/>
      <c r="GS111" s="109"/>
      <c r="GT111" s="109"/>
      <c r="GU111" s="109"/>
      <c r="GV111" s="109"/>
      <c r="GW111" s="109"/>
      <c r="GX111" s="109"/>
      <c r="GY111" s="109"/>
      <c r="GZ111" s="109"/>
      <c r="HA111" s="109"/>
      <c r="HB111" s="109"/>
      <c r="HC111" s="109"/>
      <c r="HD111" s="109"/>
      <c r="HE111" s="109"/>
      <c r="HF111" s="109"/>
      <c r="HG111" s="109"/>
      <c r="HH111" s="109"/>
      <c r="HI111" s="109"/>
      <c r="HJ111" s="109"/>
      <c r="HK111" s="109"/>
      <c r="HL111" s="109"/>
      <c r="HM111" s="109"/>
      <c r="HN111" s="109"/>
      <c r="HO111" s="109"/>
      <c r="HP111" s="109"/>
      <c r="HQ111" s="109"/>
      <c r="HR111" s="109"/>
      <c r="HS111" s="109"/>
      <c r="HT111" s="109"/>
      <c r="HU111" s="109"/>
      <c r="HV111" s="109"/>
      <c r="HW111" s="109"/>
      <c r="HX111" s="109"/>
      <c r="HY111" s="109"/>
      <c r="HZ111" s="109"/>
      <c r="IA111" s="109"/>
      <c r="IB111" s="109"/>
      <c r="IC111" s="109"/>
      <c r="ID111" s="109"/>
      <c r="IE111" s="109"/>
      <c r="IF111" s="109"/>
      <c r="IG111" s="109"/>
      <c r="IH111" s="109"/>
      <c r="II111" s="109"/>
      <c r="IJ111" s="109"/>
      <c r="IK111" s="109"/>
      <c r="IL111" s="109"/>
      <c r="IM111" s="109"/>
      <c r="IN111" s="109"/>
      <c r="IO111" s="109"/>
      <c r="IP111" s="109"/>
      <c r="IQ111" s="109"/>
      <c r="IR111" s="109"/>
      <c r="IS111" s="109"/>
      <c r="IT111" s="109"/>
      <c r="IU111" s="109"/>
      <c r="IV111" s="109"/>
    </row>
    <row r="112" spans="1:256" s="4" customFormat="1">
      <c r="A112" s="107"/>
      <c r="B112" s="106"/>
      <c r="C112" s="3"/>
      <c r="D112" s="264"/>
      <c r="E112" s="109"/>
      <c r="F112" s="159"/>
      <c r="G112" s="109"/>
      <c r="H112" s="159"/>
      <c r="I112" s="109"/>
      <c r="J112" s="109"/>
      <c r="K112" s="109"/>
      <c r="L112" s="159"/>
      <c r="M112" s="109"/>
      <c r="N112" s="109"/>
      <c r="O112" s="109"/>
      <c r="P112" s="109"/>
      <c r="Q112" s="109"/>
      <c r="R112" s="109"/>
      <c r="S112" s="109"/>
      <c r="T112" s="109"/>
      <c r="U112" s="109"/>
      <c r="V112" s="109"/>
      <c r="W112" s="109"/>
      <c r="X112" s="109"/>
      <c r="Y112" s="109"/>
      <c r="Z112" s="109"/>
      <c r="AA112" s="109"/>
      <c r="AB112" s="109"/>
      <c r="AC112" s="109"/>
      <c r="AD112" s="109"/>
      <c r="AE112" s="109"/>
      <c r="AF112" s="109"/>
      <c r="AG112" s="109"/>
      <c r="AH112" s="109"/>
      <c r="AI112" s="109"/>
      <c r="AJ112" s="109"/>
      <c r="AK112" s="109"/>
      <c r="AL112" s="109"/>
      <c r="AM112" s="109"/>
      <c r="AN112" s="109"/>
      <c r="AO112" s="109"/>
      <c r="AP112" s="109"/>
      <c r="AQ112" s="109"/>
      <c r="AR112" s="109"/>
      <c r="AS112" s="109"/>
      <c r="AT112" s="109"/>
      <c r="AU112" s="109"/>
      <c r="AV112" s="109"/>
      <c r="AW112" s="109"/>
      <c r="AX112" s="109"/>
      <c r="AY112" s="109"/>
      <c r="AZ112" s="109"/>
      <c r="BA112" s="109"/>
      <c r="BB112" s="109"/>
      <c r="BC112" s="109"/>
      <c r="BD112" s="109"/>
      <c r="BE112" s="109"/>
      <c r="BF112" s="109"/>
      <c r="BG112" s="109"/>
      <c r="BH112" s="109"/>
      <c r="BI112" s="109"/>
      <c r="BJ112" s="109"/>
      <c r="BK112" s="109"/>
      <c r="BL112" s="109"/>
      <c r="BM112" s="109"/>
      <c r="BN112" s="109"/>
      <c r="BO112" s="109"/>
      <c r="BP112" s="109"/>
      <c r="BQ112" s="109"/>
      <c r="BR112" s="109"/>
      <c r="BS112" s="109"/>
      <c r="BT112" s="109"/>
      <c r="BU112" s="109"/>
      <c r="BV112" s="109"/>
      <c r="BW112" s="109"/>
      <c r="BX112" s="109"/>
      <c r="BY112" s="109"/>
      <c r="BZ112" s="109"/>
      <c r="CA112" s="109"/>
      <c r="CB112" s="109"/>
      <c r="CC112" s="109"/>
      <c r="CD112" s="109"/>
      <c r="CE112" s="109"/>
      <c r="CF112" s="109"/>
      <c r="CG112" s="109"/>
      <c r="CH112" s="109"/>
      <c r="CI112" s="109"/>
      <c r="CJ112" s="109"/>
      <c r="CK112" s="109"/>
      <c r="CL112" s="109"/>
      <c r="CM112" s="109"/>
      <c r="CN112" s="109"/>
      <c r="CO112" s="109"/>
      <c r="CP112" s="109"/>
      <c r="CQ112" s="109"/>
      <c r="CR112" s="109"/>
      <c r="CS112" s="109"/>
      <c r="CT112" s="109"/>
      <c r="CU112" s="109"/>
      <c r="CV112" s="109"/>
      <c r="CW112" s="109"/>
      <c r="CX112" s="109"/>
      <c r="CY112" s="109"/>
      <c r="CZ112" s="109"/>
      <c r="DA112" s="109"/>
      <c r="DB112" s="109"/>
      <c r="DC112" s="109"/>
      <c r="DD112" s="109"/>
      <c r="DE112" s="109"/>
      <c r="DF112" s="109"/>
      <c r="DG112" s="109"/>
      <c r="DH112" s="109"/>
      <c r="DI112" s="109"/>
      <c r="DJ112" s="109"/>
      <c r="DK112" s="109"/>
      <c r="DL112" s="109"/>
      <c r="DM112" s="109"/>
      <c r="DN112" s="109"/>
      <c r="DO112" s="109"/>
      <c r="DP112" s="109"/>
      <c r="DQ112" s="109"/>
      <c r="DR112" s="109"/>
      <c r="DS112" s="109"/>
      <c r="DT112" s="109"/>
      <c r="DU112" s="109"/>
      <c r="DV112" s="109"/>
      <c r="DW112" s="109"/>
      <c r="DX112" s="109"/>
      <c r="DY112" s="109"/>
      <c r="DZ112" s="109"/>
      <c r="EA112" s="109"/>
      <c r="EB112" s="109"/>
      <c r="EC112" s="109"/>
      <c r="ED112" s="109"/>
      <c r="EE112" s="109"/>
      <c r="EF112" s="109"/>
      <c r="EG112" s="109"/>
      <c r="EH112" s="109"/>
      <c r="EI112" s="109"/>
      <c r="EJ112" s="109"/>
      <c r="EK112" s="109"/>
      <c r="EL112" s="109"/>
      <c r="EM112" s="109"/>
      <c r="EN112" s="109"/>
      <c r="EO112" s="109"/>
      <c r="EP112" s="109"/>
      <c r="EQ112" s="109"/>
      <c r="ER112" s="109"/>
      <c r="ES112" s="109"/>
      <c r="ET112" s="109"/>
      <c r="EU112" s="109"/>
      <c r="EV112" s="109"/>
      <c r="EW112" s="109"/>
      <c r="EX112" s="109"/>
      <c r="EY112" s="109"/>
      <c r="EZ112" s="109"/>
      <c r="FA112" s="109"/>
      <c r="FB112" s="109"/>
      <c r="FC112" s="109"/>
      <c r="FD112" s="109"/>
      <c r="FE112" s="109"/>
      <c r="FF112" s="109"/>
      <c r="FG112" s="109"/>
      <c r="FH112" s="109"/>
      <c r="FI112" s="109"/>
      <c r="FJ112" s="109"/>
      <c r="FK112" s="109"/>
      <c r="FL112" s="109"/>
      <c r="FM112" s="109"/>
      <c r="FN112" s="109"/>
      <c r="FO112" s="109"/>
      <c r="FP112" s="109"/>
      <c r="FQ112" s="109"/>
      <c r="FR112" s="109"/>
      <c r="FS112" s="109"/>
      <c r="FT112" s="109"/>
      <c r="FU112" s="109"/>
      <c r="FV112" s="109"/>
      <c r="FW112" s="109"/>
      <c r="FX112" s="109"/>
      <c r="FY112" s="109"/>
      <c r="FZ112" s="109"/>
      <c r="GA112" s="109"/>
      <c r="GB112" s="109"/>
      <c r="GC112" s="109"/>
      <c r="GD112" s="109"/>
      <c r="GE112" s="109"/>
      <c r="GF112" s="109"/>
      <c r="GG112" s="109"/>
      <c r="GH112" s="109"/>
      <c r="GI112" s="109"/>
      <c r="GJ112" s="109"/>
      <c r="GK112" s="109"/>
      <c r="GL112" s="109"/>
      <c r="GM112" s="109"/>
      <c r="GN112" s="109"/>
      <c r="GO112" s="109"/>
      <c r="GP112" s="109"/>
      <c r="GQ112" s="109"/>
      <c r="GR112" s="109"/>
      <c r="GS112" s="109"/>
      <c r="GT112" s="109"/>
      <c r="GU112" s="109"/>
      <c r="GV112" s="109"/>
      <c r="GW112" s="109"/>
      <c r="GX112" s="109"/>
      <c r="GY112" s="109"/>
      <c r="GZ112" s="109"/>
      <c r="HA112" s="109"/>
      <c r="HB112" s="109"/>
      <c r="HC112" s="109"/>
      <c r="HD112" s="109"/>
      <c r="HE112" s="109"/>
      <c r="HF112" s="109"/>
      <c r="HG112" s="109"/>
      <c r="HH112" s="109"/>
      <c r="HI112" s="109"/>
      <c r="HJ112" s="109"/>
      <c r="HK112" s="109"/>
      <c r="HL112" s="109"/>
      <c r="HM112" s="109"/>
      <c r="HN112" s="109"/>
      <c r="HO112" s="109"/>
      <c r="HP112" s="109"/>
      <c r="HQ112" s="109"/>
      <c r="HR112" s="109"/>
      <c r="HS112" s="109"/>
      <c r="HT112" s="109"/>
      <c r="HU112" s="109"/>
      <c r="HV112" s="109"/>
      <c r="HW112" s="109"/>
      <c r="HX112" s="109"/>
      <c r="HY112" s="109"/>
      <c r="HZ112" s="109"/>
      <c r="IA112" s="109"/>
      <c r="IB112" s="109"/>
      <c r="IC112" s="109"/>
      <c r="ID112" s="109"/>
      <c r="IE112" s="109"/>
      <c r="IF112" s="109"/>
      <c r="IG112" s="109"/>
      <c r="IH112" s="109"/>
      <c r="II112" s="109"/>
      <c r="IJ112" s="109"/>
      <c r="IK112" s="109"/>
      <c r="IL112" s="109"/>
      <c r="IM112" s="109"/>
      <c r="IN112" s="109"/>
      <c r="IO112" s="109"/>
      <c r="IP112" s="109"/>
      <c r="IQ112" s="109"/>
      <c r="IR112" s="109"/>
      <c r="IS112" s="109"/>
      <c r="IT112" s="109"/>
      <c r="IU112" s="109"/>
      <c r="IV112" s="109"/>
    </row>
    <row r="113" spans="1:256" s="4" customFormat="1">
      <c r="A113" s="107"/>
      <c r="B113" s="106"/>
      <c r="C113" s="3"/>
      <c r="D113" s="264"/>
      <c r="E113" s="109"/>
      <c r="F113" s="159"/>
      <c r="G113" s="109"/>
      <c r="H113" s="159"/>
      <c r="I113" s="109"/>
      <c r="J113" s="109"/>
      <c r="K113" s="109"/>
      <c r="L113" s="159"/>
      <c r="M113" s="109"/>
      <c r="N113" s="109"/>
      <c r="O113" s="109"/>
      <c r="P113" s="109"/>
      <c r="Q113" s="109"/>
      <c r="R113" s="109"/>
      <c r="S113" s="109"/>
      <c r="T113" s="109"/>
      <c r="U113" s="109"/>
      <c r="V113" s="109"/>
      <c r="W113" s="109"/>
      <c r="X113" s="109"/>
      <c r="Y113" s="109"/>
      <c r="Z113" s="109"/>
      <c r="AA113" s="109"/>
      <c r="AB113" s="109"/>
      <c r="AC113" s="109"/>
      <c r="AD113" s="109"/>
      <c r="AE113" s="109"/>
      <c r="AF113" s="109"/>
      <c r="AG113" s="109"/>
      <c r="AH113" s="109"/>
      <c r="AI113" s="109"/>
      <c r="AJ113" s="109"/>
      <c r="AK113" s="109"/>
      <c r="AL113" s="109"/>
      <c r="AM113" s="109"/>
      <c r="AN113" s="109"/>
      <c r="AO113" s="109"/>
      <c r="AP113" s="109"/>
      <c r="AQ113" s="109"/>
      <c r="AR113" s="109"/>
      <c r="AS113" s="109"/>
      <c r="AT113" s="109"/>
      <c r="AU113" s="109"/>
      <c r="AV113" s="109"/>
      <c r="AW113" s="109"/>
      <c r="AX113" s="109"/>
      <c r="AY113" s="109"/>
      <c r="AZ113" s="109"/>
      <c r="BA113" s="109"/>
      <c r="BB113" s="109"/>
      <c r="BC113" s="109"/>
      <c r="BD113" s="109"/>
      <c r="BE113" s="109"/>
      <c r="BF113" s="109"/>
      <c r="BG113" s="109"/>
      <c r="BH113" s="109"/>
      <c r="BI113" s="109"/>
      <c r="BJ113" s="109"/>
      <c r="BK113" s="109"/>
      <c r="BL113" s="109"/>
      <c r="BM113" s="109"/>
      <c r="BN113" s="109"/>
      <c r="BO113" s="109"/>
      <c r="BP113" s="109"/>
      <c r="BQ113" s="109"/>
      <c r="BR113" s="109"/>
      <c r="BS113" s="109"/>
      <c r="BT113" s="109"/>
      <c r="BU113" s="109"/>
      <c r="BV113" s="109"/>
      <c r="BW113" s="109"/>
      <c r="BX113" s="109"/>
      <c r="BY113" s="109"/>
      <c r="BZ113" s="109"/>
      <c r="CA113" s="109"/>
      <c r="CB113" s="109"/>
      <c r="CC113" s="109"/>
      <c r="CD113" s="109"/>
      <c r="CE113" s="109"/>
      <c r="CF113" s="109"/>
      <c r="CG113" s="109"/>
      <c r="CH113" s="109"/>
      <c r="CI113" s="109"/>
      <c r="CJ113" s="109"/>
      <c r="CK113" s="109"/>
      <c r="CL113" s="109"/>
      <c r="CM113" s="109"/>
      <c r="CN113" s="109"/>
      <c r="CO113" s="109"/>
      <c r="CP113" s="109"/>
      <c r="CQ113" s="109"/>
      <c r="CR113" s="109"/>
      <c r="CS113" s="109"/>
      <c r="CT113" s="109"/>
      <c r="CU113" s="109"/>
      <c r="CV113" s="109"/>
      <c r="CW113" s="109"/>
      <c r="CX113" s="109"/>
      <c r="CY113" s="109"/>
      <c r="CZ113" s="109"/>
      <c r="DA113" s="109"/>
      <c r="DB113" s="109"/>
      <c r="DC113" s="109"/>
      <c r="DD113" s="109"/>
      <c r="DE113" s="109"/>
      <c r="DF113" s="109"/>
      <c r="DG113" s="109"/>
      <c r="DH113" s="109"/>
      <c r="DI113" s="109"/>
      <c r="DJ113" s="109"/>
      <c r="DK113" s="109"/>
      <c r="DL113" s="109"/>
      <c r="DM113" s="109"/>
      <c r="DN113" s="109"/>
      <c r="DO113" s="109"/>
      <c r="DP113" s="109"/>
      <c r="DQ113" s="109"/>
      <c r="DR113" s="109"/>
      <c r="DS113" s="109"/>
      <c r="DT113" s="109"/>
      <c r="DU113" s="109"/>
      <c r="DV113" s="109"/>
      <c r="DW113" s="109"/>
      <c r="DX113" s="109"/>
      <c r="DY113" s="109"/>
      <c r="DZ113" s="109"/>
      <c r="EA113" s="109"/>
      <c r="EB113" s="109"/>
      <c r="EC113" s="109"/>
      <c r="ED113" s="109"/>
      <c r="EE113" s="109"/>
      <c r="EF113" s="109"/>
      <c r="EG113" s="109"/>
      <c r="EH113" s="109"/>
      <c r="EI113" s="109"/>
      <c r="EJ113" s="109"/>
      <c r="EK113" s="109"/>
      <c r="EL113" s="109"/>
      <c r="EM113" s="109"/>
      <c r="EN113" s="109"/>
      <c r="EO113" s="109"/>
      <c r="EP113" s="109"/>
      <c r="EQ113" s="109"/>
      <c r="ER113" s="109"/>
      <c r="ES113" s="109"/>
      <c r="ET113" s="109"/>
      <c r="EU113" s="109"/>
      <c r="EV113" s="109"/>
      <c r="EW113" s="109"/>
      <c r="EX113" s="109"/>
      <c r="EY113" s="109"/>
      <c r="EZ113" s="109"/>
      <c r="FA113" s="109"/>
      <c r="FB113" s="109"/>
      <c r="FC113" s="109"/>
      <c r="FD113" s="109"/>
      <c r="FE113" s="109"/>
      <c r="FF113" s="109"/>
      <c r="FG113" s="109"/>
      <c r="FH113" s="109"/>
      <c r="FI113" s="109"/>
      <c r="FJ113" s="109"/>
      <c r="FK113" s="109"/>
      <c r="FL113" s="109"/>
      <c r="FM113" s="109"/>
      <c r="FN113" s="109"/>
      <c r="FO113" s="109"/>
      <c r="FP113" s="109"/>
      <c r="FQ113" s="109"/>
      <c r="FR113" s="109"/>
      <c r="FS113" s="109"/>
      <c r="FT113" s="109"/>
      <c r="FU113" s="109"/>
      <c r="FV113" s="109"/>
      <c r="FW113" s="109"/>
      <c r="FX113" s="109"/>
      <c r="FY113" s="109"/>
      <c r="FZ113" s="109"/>
      <c r="GA113" s="109"/>
      <c r="GB113" s="109"/>
      <c r="GC113" s="109"/>
      <c r="GD113" s="109"/>
      <c r="GE113" s="109"/>
      <c r="GF113" s="109"/>
      <c r="GG113" s="109"/>
      <c r="GH113" s="109"/>
      <c r="GI113" s="109"/>
      <c r="GJ113" s="109"/>
      <c r="GK113" s="109"/>
      <c r="GL113" s="109"/>
      <c r="GM113" s="109"/>
      <c r="GN113" s="109"/>
      <c r="GO113" s="109"/>
      <c r="GP113" s="109"/>
      <c r="GQ113" s="109"/>
      <c r="GR113" s="109"/>
      <c r="GS113" s="109"/>
      <c r="GT113" s="109"/>
      <c r="GU113" s="109"/>
      <c r="GV113" s="109"/>
      <c r="GW113" s="109"/>
      <c r="GX113" s="109"/>
      <c r="GY113" s="109"/>
      <c r="GZ113" s="109"/>
      <c r="HA113" s="109"/>
      <c r="HB113" s="109"/>
      <c r="HC113" s="109"/>
      <c r="HD113" s="109"/>
      <c r="HE113" s="109"/>
      <c r="HF113" s="109"/>
      <c r="HG113" s="109"/>
      <c r="HH113" s="109"/>
      <c r="HI113" s="109"/>
      <c r="HJ113" s="109"/>
      <c r="HK113" s="109"/>
      <c r="HL113" s="109"/>
      <c r="HM113" s="109"/>
      <c r="HN113" s="109"/>
      <c r="HO113" s="109"/>
      <c r="HP113" s="109"/>
      <c r="HQ113" s="109"/>
      <c r="HR113" s="109"/>
      <c r="HS113" s="109"/>
      <c r="HT113" s="109"/>
      <c r="HU113" s="109"/>
      <c r="HV113" s="109"/>
      <c r="HW113" s="109"/>
      <c r="HX113" s="109"/>
      <c r="HY113" s="109"/>
      <c r="HZ113" s="109"/>
      <c r="IA113" s="109"/>
      <c r="IB113" s="109"/>
      <c r="IC113" s="109"/>
      <c r="ID113" s="109"/>
      <c r="IE113" s="109"/>
      <c r="IF113" s="109"/>
      <c r="IG113" s="109"/>
      <c r="IH113" s="109"/>
      <c r="II113" s="109"/>
      <c r="IJ113" s="109"/>
      <c r="IK113" s="109"/>
      <c r="IL113" s="109"/>
      <c r="IM113" s="109"/>
      <c r="IN113" s="109"/>
      <c r="IO113" s="109"/>
      <c r="IP113" s="109"/>
      <c r="IQ113" s="109"/>
      <c r="IR113" s="109"/>
      <c r="IS113" s="109"/>
      <c r="IT113" s="109"/>
      <c r="IU113" s="109"/>
      <c r="IV113" s="109"/>
    </row>
    <row r="114" spans="1:256" s="4" customFormat="1">
      <c r="A114" s="107"/>
      <c r="B114" s="14"/>
      <c r="C114" s="3"/>
      <c r="D114" s="159"/>
      <c r="E114" s="109"/>
      <c r="F114" s="159"/>
      <c r="G114" s="109"/>
      <c r="H114" s="159"/>
      <c r="I114" s="109"/>
      <c r="J114" s="109"/>
      <c r="K114" s="109"/>
      <c r="L114" s="159"/>
      <c r="M114" s="109"/>
      <c r="N114" s="109"/>
      <c r="O114" s="109"/>
      <c r="P114" s="109"/>
      <c r="Q114" s="109"/>
      <c r="R114" s="109"/>
      <c r="S114" s="109"/>
      <c r="T114" s="109"/>
      <c r="U114" s="109"/>
      <c r="V114" s="109"/>
      <c r="W114" s="109"/>
      <c r="X114" s="109"/>
      <c r="Y114" s="109"/>
      <c r="Z114" s="109"/>
      <c r="AA114" s="109"/>
      <c r="AB114" s="109"/>
      <c r="AC114" s="109"/>
      <c r="AD114" s="109"/>
      <c r="AE114" s="109"/>
      <c r="AF114" s="109"/>
      <c r="AG114" s="109"/>
      <c r="AH114" s="109"/>
      <c r="AI114" s="109"/>
      <c r="AJ114" s="109"/>
      <c r="AK114" s="109"/>
      <c r="AL114" s="109"/>
      <c r="AM114" s="109"/>
      <c r="AN114" s="109"/>
      <c r="AO114" s="109"/>
      <c r="AP114" s="109"/>
      <c r="AQ114" s="109"/>
      <c r="AR114" s="109"/>
      <c r="AS114" s="109"/>
      <c r="AT114" s="109"/>
      <c r="AU114" s="109"/>
      <c r="AV114" s="109"/>
      <c r="AW114" s="109"/>
      <c r="AX114" s="109"/>
      <c r="AY114" s="109"/>
      <c r="AZ114" s="109"/>
      <c r="BA114" s="109"/>
      <c r="BB114" s="109"/>
      <c r="BC114" s="109"/>
      <c r="BD114" s="109"/>
      <c r="BE114" s="109"/>
      <c r="BF114" s="109"/>
      <c r="BG114" s="109"/>
      <c r="BH114" s="109"/>
      <c r="BI114" s="109"/>
      <c r="BJ114" s="109"/>
      <c r="BK114" s="109"/>
      <c r="BL114" s="109"/>
      <c r="BM114" s="109"/>
      <c r="BN114" s="109"/>
      <c r="BO114" s="109"/>
      <c r="BP114" s="109"/>
      <c r="BQ114" s="109"/>
      <c r="BR114" s="109"/>
      <c r="BS114" s="109"/>
      <c r="BT114" s="109"/>
      <c r="BU114" s="109"/>
      <c r="BV114" s="109"/>
      <c r="BW114" s="109"/>
      <c r="BX114" s="109"/>
      <c r="BY114" s="109"/>
      <c r="BZ114" s="109"/>
      <c r="CA114" s="109"/>
      <c r="CB114" s="109"/>
      <c r="CC114" s="109"/>
      <c r="CD114" s="109"/>
      <c r="CE114" s="109"/>
      <c r="CF114" s="109"/>
      <c r="CG114" s="109"/>
      <c r="CH114" s="109"/>
      <c r="CI114" s="109"/>
      <c r="CJ114" s="109"/>
      <c r="CK114" s="109"/>
      <c r="CL114" s="109"/>
      <c r="CM114" s="109"/>
      <c r="CN114" s="109"/>
      <c r="CO114" s="109"/>
      <c r="CP114" s="109"/>
      <c r="CQ114" s="109"/>
      <c r="CR114" s="109"/>
      <c r="CS114" s="109"/>
      <c r="CT114" s="109"/>
      <c r="CU114" s="109"/>
      <c r="CV114" s="109"/>
      <c r="CW114" s="109"/>
      <c r="CX114" s="109"/>
      <c r="CY114" s="109"/>
      <c r="CZ114" s="109"/>
      <c r="DA114" s="109"/>
      <c r="DB114" s="109"/>
      <c r="DC114" s="109"/>
      <c r="DD114" s="109"/>
      <c r="DE114" s="109"/>
      <c r="DF114" s="109"/>
      <c r="DG114" s="109"/>
      <c r="DH114" s="109"/>
      <c r="DI114" s="109"/>
      <c r="DJ114" s="109"/>
      <c r="DK114" s="109"/>
      <c r="DL114" s="109"/>
      <c r="DM114" s="109"/>
      <c r="DN114" s="109"/>
      <c r="DO114" s="109"/>
      <c r="DP114" s="109"/>
      <c r="DQ114" s="109"/>
      <c r="DR114" s="109"/>
      <c r="DS114" s="109"/>
      <c r="DT114" s="109"/>
      <c r="DU114" s="109"/>
      <c r="DV114" s="109"/>
      <c r="DW114" s="109"/>
      <c r="DX114" s="109"/>
      <c r="DY114" s="109"/>
      <c r="DZ114" s="109"/>
      <c r="EA114" s="109"/>
      <c r="EB114" s="109"/>
      <c r="EC114" s="109"/>
      <c r="ED114" s="109"/>
      <c r="EE114" s="109"/>
      <c r="EF114" s="109"/>
      <c r="EG114" s="109"/>
      <c r="EH114" s="109"/>
      <c r="EI114" s="109"/>
      <c r="EJ114" s="109"/>
      <c r="EK114" s="109"/>
      <c r="EL114" s="109"/>
      <c r="EM114" s="109"/>
      <c r="EN114" s="109"/>
      <c r="EO114" s="109"/>
      <c r="EP114" s="109"/>
      <c r="EQ114" s="109"/>
      <c r="ER114" s="109"/>
      <c r="ES114" s="109"/>
      <c r="ET114" s="109"/>
      <c r="EU114" s="109"/>
      <c r="EV114" s="109"/>
      <c r="EW114" s="109"/>
      <c r="EX114" s="109"/>
      <c r="EY114" s="109"/>
      <c r="EZ114" s="109"/>
      <c r="FA114" s="109"/>
      <c r="FB114" s="109"/>
      <c r="FC114" s="109"/>
      <c r="FD114" s="109"/>
      <c r="FE114" s="109"/>
      <c r="FF114" s="109"/>
      <c r="FG114" s="109"/>
      <c r="FH114" s="109"/>
      <c r="FI114" s="109"/>
      <c r="FJ114" s="109"/>
      <c r="FK114" s="109"/>
      <c r="FL114" s="109"/>
      <c r="FM114" s="109"/>
      <c r="FN114" s="109"/>
      <c r="FO114" s="109"/>
      <c r="FP114" s="109"/>
      <c r="FQ114" s="109"/>
      <c r="FR114" s="109"/>
      <c r="FS114" s="109"/>
      <c r="FT114" s="109"/>
      <c r="FU114" s="109"/>
      <c r="FV114" s="109"/>
      <c r="FW114" s="109"/>
      <c r="FX114" s="109"/>
      <c r="FY114" s="109"/>
      <c r="FZ114" s="109"/>
      <c r="GA114" s="109"/>
      <c r="GB114" s="109"/>
      <c r="GC114" s="109"/>
      <c r="GD114" s="109"/>
      <c r="GE114" s="109"/>
      <c r="GF114" s="109"/>
      <c r="GG114" s="109"/>
      <c r="GH114" s="109"/>
      <c r="GI114" s="109"/>
      <c r="GJ114" s="109"/>
      <c r="GK114" s="109"/>
      <c r="GL114" s="109"/>
      <c r="GM114" s="109"/>
      <c r="GN114" s="109"/>
      <c r="GO114" s="109"/>
      <c r="GP114" s="109"/>
      <c r="GQ114" s="109"/>
      <c r="GR114" s="109"/>
      <c r="GS114" s="109"/>
      <c r="GT114" s="109"/>
      <c r="GU114" s="109"/>
      <c r="GV114" s="109"/>
      <c r="GW114" s="109"/>
      <c r="GX114" s="109"/>
      <c r="GY114" s="109"/>
      <c r="GZ114" s="109"/>
      <c r="HA114" s="109"/>
      <c r="HB114" s="109"/>
      <c r="HC114" s="109"/>
      <c r="HD114" s="109"/>
      <c r="HE114" s="109"/>
      <c r="HF114" s="109"/>
      <c r="HG114" s="109"/>
      <c r="HH114" s="109"/>
      <c r="HI114" s="109"/>
      <c r="HJ114" s="109"/>
      <c r="HK114" s="109"/>
      <c r="HL114" s="109"/>
      <c r="HM114" s="109"/>
      <c r="HN114" s="109"/>
      <c r="HO114" s="109"/>
      <c r="HP114" s="109"/>
      <c r="HQ114" s="109"/>
      <c r="HR114" s="109"/>
      <c r="HS114" s="109"/>
      <c r="HT114" s="109"/>
      <c r="HU114" s="109"/>
      <c r="HV114" s="109"/>
      <c r="HW114" s="109"/>
      <c r="HX114" s="109"/>
      <c r="HY114" s="109"/>
      <c r="HZ114" s="109"/>
      <c r="IA114" s="109"/>
      <c r="IB114" s="109"/>
      <c r="IC114" s="109"/>
      <c r="ID114" s="109"/>
      <c r="IE114" s="109"/>
      <c r="IF114" s="109"/>
      <c r="IG114" s="109"/>
      <c r="IH114" s="109"/>
      <c r="II114" s="109"/>
      <c r="IJ114" s="109"/>
      <c r="IK114" s="109"/>
      <c r="IL114" s="109"/>
      <c r="IM114" s="109"/>
      <c r="IN114" s="109"/>
      <c r="IO114" s="109"/>
      <c r="IP114" s="109"/>
      <c r="IQ114" s="109"/>
      <c r="IR114" s="109"/>
      <c r="IS114" s="109"/>
      <c r="IT114" s="109"/>
      <c r="IU114" s="109"/>
      <c r="IV114" s="109"/>
    </row>
    <row r="115" spans="1:256" s="4" customFormat="1">
      <c r="A115" s="107"/>
      <c r="B115" s="14"/>
      <c r="C115" s="10"/>
      <c r="D115" s="159"/>
      <c r="E115" s="109"/>
      <c r="F115" s="159"/>
      <c r="G115" s="109"/>
      <c r="H115" s="159"/>
      <c r="I115" s="109"/>
      <c r="J115" s="109"/>
      <c r="K115" s="109"/>
      <c r="L115" s="159"/>
      <c r="M115" s="109"/>
      <c r="N115" s="109"/>
      <c r="O115" s="109"/>
      <c r="P115" s="109"/>
      <c r="Q115" s="109"/>
      <c r="R115" s="109"/>
      <c r="S115" s="109"/>
      <c r="T115" s="109"/>
      <c r="U115" s="109"/>
      <c r="V115" s="109"/>
      <c r="W115" s="109"/>
      <c r="X115" s="109"/>
      <c r="Y115" s="109"/>
      <c r="Z115" s="109"/>
      <c r="AA115" s="109"/>
      <c r="AB115" s="109"/>
      <c r="AC115" s="109"/>
      <c r="AD115" s="109"/>
      <c r="AE115" s="109"/>
      <c r="AF115" s="109"/>
      <c r="AG115" s="109"/>
      <c r="AH115" s="109"/>
      <c r="AI115" s="109"/>
      <c r="AJ115" s="109"/>
      <c r="AK115" s="109"/>
      <c r="AL115" s="109"/>
      <c r="AM115" s="109"/>
      <c r="AN115" s="109"/>
      <c r="AO115" s="109"/>
      <c r="AP115" s="109"/>
      <c r="AQ115" s="109"/>
      <c r="AR115" s="109"/>
      <c r="AS115" s="109"/>
      <c r="AT115" s="109"/>
      <c r="AU115" s="109"/>
      <c r="AV115" s="109"/>
      <c r="AW115" s="109"/>
      <c r="AX115" s="109"/>
      <c r="AY115" s="109"/>
      <c r="AZ115" s="109"/>
      <c r="BA115" s="109"/>
      <c r="BB115" s="109"/>
      <c r="BC115" s="109"/>
      <c r="BD115" s="109"/>
      <c r="BE115" s="109"/>
      <c r="BF115" s="109"/>
      <c r="BG115" s="109"/>
      <c r="BH115" s="109"/>
      <c r="BI115" s="109"/>
      <c r="BJ115" s="109"/>
      <c r="BK115" s="109"/>
      <c r="BL115" s="109"/>
      <c r="BM115" s="109"/>
      <c r="BN115" s="109"/>
      <c r="BO115" s="109"/>
      <c r="BP115" s="109"/>
      <c r="BQ115" s="109"/>
      <c r="BR115" s="109"/>
      <c r="BS115" s="109"/>
      <c r="BT115" s="109"/>
      <c r="BU115" s="109"/>
      <c r="BV115" s="109"/>
      <c r="BW115" s="109"/>
      <c r="BX115" s="109"/>
      <c r="BY115" s="109"/>
      <c r="BZ115" s="109"/>
      <c r="CA115" s="109"/>
      <c r="CB115" s="109"/>
      <c r="CC115" s="109"/>
      <c r="CD115" s="109"/>
      <c r="CE115" s="109"/>
      <c r="CF115" s="109"/>
      <c r="CG115" s="109"/>
      <c r="CH115" s="109"/>
      <c r="CI115" s="109"/>
      <c r="CJ115" s="109"/>
      <c r="CK115" s="109"/>
      <c r="CL115" s="109"/>
      <c r="CM115" s="109"/>
      <c r="CN115" s="109"/>
      <c r="CO115" s="109"/>
      <c r="CP115" s="109"/>
      <c r="CQ115" s="109"/>
      <c r="CR115" s="109"/>
      <c r="CS115" s="109"/>
      <c r="CT115" s="109"/>
      <c r="CU115" s="109"/>
      <c r="CV115" s="109"/>
      <c r="CW115" s="109"/>
      <c r="CX115" s="109"/>
      <c r="CY115" s="109"/>
      <c r="CZ115" s="109"/>
      <c r="DA115" s="109"/>
      <c r="DB115" s="109"/>
      <c r="DC115" s="109"/>
      <c r="DD115" s="109"/>
      <c r="DE115" s="109"/>
      <c r="DF115" s="109"/>
      <c r="DG115" s="109"/>
      <c r="DH115" s="109"/>
      <c r="DI115" s="109"/>
      <c r="DJ115" s="109"/>
      <c r="DK115" s="109"/>
      <c r="DL115" s="109"/>
      <c r="DM115" s="109"/>
      <c r="DN115" s="109"/>
      <c r="DO115" s="109"/>
      <c r="DP115" s="109"/>
      <c r="DQ115" s="109"/>
      <c r="DR115" s="109"/>
      <c r="DS115" s="109"/>
      <c r="DT115" s="109"/>
      <c r="DU115" s="109"/>
      <c r="DV115" s="109"/>
      <c r="DW115" s="109"/>
      <c r="DX115" s="109"/>
      <c r="DY115" s="109"/>
      <c r="DZ115" s="109"/>
      <c r="EA115" s="109"/>
      <c r="EB115" s="109"/>
      <c r="EC115" s="109"/>
      <c r="ED115" s="109"/>
      <c r="EE115" s="109"/>
      <c r="EF115" s="109"/>
      <c r="EG115" s="109"/>
      <c r="EH115" s="109"/>
      <c r="EI115" s="109"/>
      <c r="EJ115" s="109"/>
      <c r="EK115" s="109"/>
      <c r="EL115" s="109"/>
      <c r="EM115" s="109"/>
      <c r="EN115" s="109"/>
      <c r="EO115" s="109"/>
      <c r="EP115" s="109"/>
      <c r="EQ115" s="109"/>
      <c r="ER115" s="109"/>
      <c r="ES115" s="109"/>
      <c r="ET115" s="109"/>
      <c r="EU115" s="109"/>
      <c r="EV115" s="109"/>
      <c r="EW115" s="109"/>
      <c r="EX115" s="109"/>
      <c r="EY115" s="109"/>
      <c r="EZ115" s="109"/>
      <c r="FA115" s="109"/>
      <c r="FB115" s="109"/>
      <c r="FC115" s="109"/>
      <c r="FD115" s="109"/>
      <c r="FE115" s="109"/>
      <c r="FF115" s="109"/>
      <c r="FG115" s="109"/>
      <c r="FH115" s="109"/>
      <c r="FI115" s="109"/>
      <c r="FJ115" s="109"/>
      <c r="FK115" s="109"/>
      <c r="FL115" s="109"/>
      <c r="FM115" s="109"/>
      <c r="FN115" s="109"/>
      <c r="FO115" s="109"/>
      <c r="FP115" s="109"/>
      <c r="FQ115" s="109"/>
      <c r="FR115" s="109"/>
      <c r="FS115" s="109"/>
      <c r="FT115" s="109"/>
      <c r="FU115" s="109"/>
      <c r="FV115" s="109"/>
      <c r="FW115" s="109"/>
      <c r="FX115" s="109"/>
      <c r="FY115" s="109"/>
      <c r="FZ115" s="109"/>
      <c r="GA115" s="109"/>
      <c r="GB115" s="109"/>
      <c r="GC115" s="109"/>
      <c r="GD115" s="109"/>
      <c r="GE115" s="109"/>
      <c r="GF115" s="109"/>
      <c r="GG115" s="109"/>
      <c r="GH115" s="109"/>
      <c r="GI115" s="109"/>
      <c r="GJ115" s="109"/>
      <c r="GK115" s="109"/>
      <c r="GL115" s="109"/>
      <c r="GM115" s="109"/>
      <c r="GN115" s="109"/>
      <c r="GO115" s="109"/>
      <c r="GP115" s="109"/>
      <c r="GQ115" s="109"/>
      <c r="GR115" s="109"/>
      <c r="GS115" s="109"/>
      <c r="GT115" s="109"/>
      <c r="GU115" s="109"/>
      <c r="GV115" s="109"/>
      <c r="GW115" s="109"/>
      <c r="GX115" s="109"/>
      <c r="GY115" s="109"/>
      <c r="GZ115" s="109"/>
      <c r="HA115" s="109"/>
      <c r="HB115" s="109"/>
      <c r="HC115" s="109"/>
      <c r="HD115" s="109"/>
      <c r="HE115" s="109"/>
      <c r="HF115" s="109"/>
      <c r="HG115" s="109"/>
      <c r="HH115" s="109"/>
      <c r="HI115" s="109"/>
      <c r="HJ115" s="109"/>
      <c r="HK115" s="109"/>
      <c r="HL115" s="109"/>
      <c r="HM115" s="109"/>
      <c r="HN115" s="109"/>
      <c r="HO115" s="109"/>
      <c r="HP115" s="109"/>
      <c r="HQ115" s="109"/>
      <c r="HR115" s="109"/>
      <c r="HS115" s="109"/>
      <c r="HT115" s="109"/>
      <c r="HU115" s="109"/>
      <c r="HV115" s="109"/>
      <c r="HW115" s="109"/>
      <c r="HX115" s="109"/>
      <c r="HY115" s="109"/>
      <c r="HZ115" s="109"/>
      <c r="IA115" s="109"/>
      <c r="IB115" s="109"/>
      <c r="IC115" s="109"/>
      <c r="ID115" s="109"/>
      <c r="IE115" s="109"/>
      <c r="IF115" s="109"/>
      <c r="IG115" s="109"/>
      <c r="IH115" s="109"/>
      <c r="II115" s="109"/>
      <c r="IJ115" s="109"/>
      <c r="IK115" s="109"/>
      <c r="IL115" s="109"/>
      <c r="IM115" s="109"/>
      <c r="IN115" s="109"/>
      <c r="IO115" s="109"/>
      <c r="IP115" s="109"/>
      <c r="IQ115" s="109"/>
      <c r="IR115" s="109"/>
      <c r="IS115" s="109"/>
      <c r="IT115" s="109"/>
      <c r="IU115" s="109"/>
      <c r="IV115" s="109"/>
    </row>
    <row r="116" spans="1:256" s="4" customFormat="1">
      <c r="A116" s="107"/>
      <c r="B116" s="14"/>
      <c r="C116" s="10"/>
      <c r="D116" s="159"/>
      <c r="E116" s="109"/>
      <c r="F116" s="159"/>
      <c r="G116" s="109"/>
      <c r="H116" s="159"/>
      <c r="I116" s="109"/>
      <c r="J116" s="109"/>
      <c r="K116" s="109"/>
      <c r="L116" s="159"/>
      <c r="M116" s="109"/>
      <c r="N116" s="109"/>
      <c r="O116" s="109"/>
      <c r="P116" s="109"/>
      <c r="Q116" s="109"/>
      <c r="R116" s="109"/>
      <c r="S116" s="109"/>
      <c r="T116" s="109"/>
      <c r="U116" s="109"/>
      <c r="V116" s="109"/>
      <c r="W116" s="109"/>
      <c r="X116" s="109"/>
      <c r="Y116" s="109"/>
      <c r="Z116" s="109"/>
      <c r="AA116" s="109"/>
      <c r="AB116" s="109"/>
      <c r="AC116" s="109"/>
      <c r="AD116" s="109"/>
      <c r="AE116" s="109"/>
      <c r="AF116" s="109"/>
      <c r="AG116" s="109"/>
      <c r="AH116" s="109"/>
      <c r="AI116" s="109"/>
      <c r="AJ116" s="109"/>
      <c r="AK116" s="109"/>
      <c r="AL116" s="109"/>
      <c r="AM116" s="109"/>
      <c r="AN116" s="109"/>
      <c r="AO116" s="109"/>
      <c r="AP116" s="109"/>
      <c r="AQ116" s="109"/>
      <c r="AR116" s="109"/>
      <c r="AS116" s="109"/>
      <c r="AT116" s="109"/>
      <c r="AU116" s="109"/>
      <c r="AV116" s="109"/>
      <c r="AW116" s="109"/>
      <c r="AX116" s="109"/>
      <c r="AY116" s="109"/>
      <c r="AZ116" s="109"/>
      <c r="BA116" s="109"/>
      <c r="BB116" s="109"/>
      <c r="BC116" s="109"/>
      <c r="BD116" s="109"/>
      <c r="BE116" s="109"/>
      <c r="BF116" s="109"/>
      <c r="BG116" s="109"/>
      <c r="BH116" s="109"/>
      <c r="BI116" s="109"/>
      <c r="BJ116" s="109"/>
      <c r="BK116" s="109"/>
      <c r="BL116" s="109"/>
      <c r="BM116" s="109"/>
      <c r="BN116" s="109"/>
      <c r="BO116" s="109"/>
      <c r="BP116" s="109"/>
      <c r="BQ116" s="109"/>
      <c r="BR116" s="109"/>
      <c r="BS116" s="109"/>
      <c r="BT116" s="109"/>
      <c r="BU116" s="109"/>
      <c r="BV116" s="109"/>
      <c r="BW116" s="109"/>
      <c r="BX116" s="109"/>
      <c r="BY116" s="109"/>
      <c r="BZ116" s="109"/>
      <c r="CA116" s="109"/>
      <c r="CB116" s="109"/>
      <c r="CC116" s="109"/>
      <c r="CD116" s="109"/>
      <c r="CE116" s="109"/>
      <c r="CF116" s="109"/>
      <c r="CG116" s="109"/>
      <c r="CH116" s="109"/>
      <c r="CI116" s="109"/>
      <c r="CJ116" s="109"/>
      <c r="CK116" s="109"/>
      <c r="CL116" s="109"/>
      <c r="CM116" s="109"/>
      <c r="CN116" s="109"/>
      <c r="CO116" s="109"/>
      <c r="CP116" s="109"/>
      <c r="CQ116" s="109"/>
      <c r="CR116" s="109"/>
      <c r="CS116" s="109"/>
      <c r="CT116" s="109"/>
      <c r="CU116" s="109"/>
      <c r="CV116" s="109"/>
      <c r="CW116" s="109"/>
      <c r="CX116" s="109"/>
      <c r="CY116" s="109"/>
      <c r="CZ116" s="109"/>
      <c r="DA116" s="109"/>
      <c r="DB116" s="109"/>
      <c r="DC116" s="109"/>
      <c r="DD116" s="109"/>
      <c r="DE116" s="109"/>
      <c r="DF116" s="109"/>
      <c r="DG116" s="109"/>
      <c r="DH116" s="109"/>
      <c r="DI116" s="109"/>
      <c r="DJ116" s="109"/>
      <c r="DK116" s="109"/>
      <c r="DL116" s="109"/>
      <c r="DM116" s="109"/>
      <c r="DN116" s="109"/>
      <c r="DO116" s="109"/>
      <c r="DP116" s="109"/>
      <c r="DQ116" s="109"/>
      <c r="DR116" s="109"/>
      <c r="DS116" s="109"/>
      <c r="DT116" s="109"/>
      <c r="DU116" s="109"/>
      <c r="DV116" s="109"/>
      <c r="DW116" s="109"/>
      <c r="DX116" s="109"/>
      <c r="DY116" s="109"/>
      <c r="DZ116" s="109"/>
      <c r="EA116" s="109"/>
      <c r="EB116" s="109"/>
      <c r="EC116" s="109"/>
      <c r="ED116" s="109"/>
      <c r="EE116" s="109"/>
      <c r="EF116" s="109"/>
      <c r="EG116" s="109"/>
      <c r="EH116" s="109"/>
      <c r="EI116" s="109"/>
      <c r="EJ116" s="109"/>
      <c r="EK116" s="109"/>
      <c r="EL116" s="109"/>
      <c r="EM116" s="109"/>
      <c r="EN116" s="109"/>
      <c r="EO116" s="109"/>
      <c r="EP116" s="109"/>
      <c r="EQ116" s="109"/>
      <c r="ER116" s="109"/>
      <c r="ES116" s="109"/>
      <c r="ET116" s="109"/>
      <c r="EU116" s="109"/>
      <c r="EV116" s="109"/>
      <c r="EW116" s="109"/>
      <c r="EX116" s="109"/>
      <c r="EY116" s="109"/>
      <c r="EZ116" s="109"/>
      <c r="FA116" s="109"/>
      <c r="FB116" s="109"/>
      <c r="FC116" s="109"/>
      <c r="FD116" s="109"/>
      <c r="FE116" s="109"/>
      <c r="FF116" s="109"/>
      <c r="FG116" s="109"/>
      <c r="FH116" s="109"/>
      <c r="FI116" s="109"/>
      <c r="FJ116" s="109"/>
      <c r="FK116" s="109"/>
      <c r="FL116" s="109"/>
      <c r="FM116" s="109"/>
      <c r="FN116" s="109"/>
      <c r="FO116" s="109"/>
      <c r="FP116" s="109"/>
      <c r="FQ116" s="109"/>
      <c r="FR116" s="109"/>
      <c r="FS116" s="109"/>
      <c r="FT116" s="109"/>
      <c r="FU116" s="109"/>
      <c r="FV116" s="109"/>
      <c r="FW116" s="109"/>
      <c r="FX116" s="109"/>
      <c r="FY116" s="109"/>
      <c r="FZ116" s="109"/>
      <c r="GA116" s="109"/>
      <c r="GB116" s="109"/>
      <c r="GC116" s="109"/>
      <c r="GD116" s="109"/>
      <c r="GE116" s="109"/>
      <c r="GF116" s="109"/>
      <c r="GG116" s="109"/>
      <c r="GH116" s="109"/>
      <c r="GI116" s="109"/>
      <c r="GJ116" s="109"/>
      <c r="GK116" s="109"/>
      <c r="GL116" s="109"/>
      <c r="GM116" s="109"/>
      <c r="GN116" s="109"/>
      <c r="GO116" s="109"/>
      <c r="GP116" s="109"/>
      <c r="GQ116" s="109"/>
      <c r="GR116" s="109"/>
      <c r="GS116" s="109"/>
      <c r="GT116" s="109"/>
      <c r="GU116" s="109"/>
      <c r="GV116" s="109"/>
      <c r="GW116" s="109"/>
      <c r="GX116" s="109"/>
      <c r="GY116" s="109"/>
      <c r="GZ116" s="109"/>
      <c r="HA116" s="109"/>
      <c r="HB116" s="109"/>
      <c r="HC116" s="109"/>
      <c r="HD116" s="109"/>
      <c r="HE116" s="109"/>
      <c r="HF116" s="109"/>
      <c r="HG116" s="109"/>
      <c r="HH116" s="109"/>
      <c r="HI116" s="109"/>
      <c r="HJ116" s="109"/>
      <c r="HK116" s="109"/>
      <c r="HL116" s="109"/>
      <c r="HM116" s="109"/>
      <c r="HN116" s="109"/>
      <c r="HO116" s="109"/>
      <c r="HP116" s="109"/>
      <c r="HQ116" s="109"/>
      <c r="HR116" s="109"/>
      <c r="HS116" s="109"/>
      <c r="HT116" s="109"/>
      <c r="HU116" s="109"/>
      <c r="HV116" s="109"/>
      <c r="HW116" s="109"/>
      <c r="HX116" s="109"/>
      <c r="HY116" s="109"/>
      <c r="HZ116" s="109"/>
      <c r="IA116" s="109"/>
      <c r="IB116" s="109"/>
      <c r="IC116" s="109"/>
      <c r="ID116" s="109"/>
      <c r="IE116" s="109"/>
      <c r="IF116" s="109"/>
      <c r="IG116" s="109"/>
      <c r="IH116" s="109"/>
      <c r="II116" s="109"/>
      <c r="IJ116" s="109"/>
      <c r="IK116" s="109"/>
      <c r="IL116" s="109"/>
      <c r="IM116" s="109"/>
      <c r="IN116" s="109"/>
      <c r="IO116" s="109"/>
      <c r="IP116" s="109"/>
      <c r="IQ116" s="109"/>
      <c r="IR116" s="109"/>
      <c r="IS116" s="109"/>
      <c r="IT116" s="109"/>
      <c r="IU116" s="109"/>
      <c r="IV116" s="109"/>
    </row>
    <row r="117" spans="1:256" s="4" customFormat="1">
      <c r="A117" s="107"/>
      <c r="B117" s="14"/>
      <c r="C117" s="10"/>
      <c r="D117" s="159"/>
      <c r="E117" s="109"/>
      <c r="F117" s="159"/>
      <c r="G117" s="109"/>
      <c r="H117" s="159"/>
      <c r="I117" s="109"/>
      <c r="J117" s="109"/>
      <c r="K117" s="109"/>
      <c r="L117" s="159"/>
      <c r="M117" s="109"/>
      <c r="N117" s="109"/>
      <c r="O117" s="109"/>
      <c r="P117" s="109"/>
      <c r="Q117" s="109"/>
      <c r="R117" s="109"/>
      <c r="S117" s="109"/>
      <c r="T117" s="109"/>
      <c r="U117" s="109"/>
      <c r="V117" s="109"/>
      <c r="W117" s="109"/>
      <c r="X117" s="109"/>
      <c r="Y117" s="109"/>
      <c r="Z117" s="109"/>
      <c r="AA117" s="109"/>
      <c r="AB117" s="109"/>
      <c r="AC117" s="109"/>
      <c r="AD117" s="109"/>
      <c r="AE117" s="109"/>
      <c r="AF117" s="109"/>
      <c r="AG117" s="109"/>
      <c r="AH117" s="109"/>
      <c r="AI117" s="109"/>
      <c r="AJ117" s="109"/>
      <c r="AK117" s="109"/>
      <c r="AL117" s="109"/>
      <c r="AM117" s="109"/>
      <c r="AN117" s="109"/>
      <c r="AO117" s="109"/>
      <c r="AP117" s="109"/>
      <c r="AQ117" s="109"/>
      <c r="AR117" s="109"/>
      <c r="AS117" s="109"/>
      <c r="AT117" s="109"/>
      <c r="AU117" s="109"/>
      <c r="AV117" s="109"/>
      <c r="AW117" s="109"/>
      <c r="AX117" s="109"/>
      <c r="AY117" s="109"/>
      <c r="AZ117" s="109"/>
      <c r="BA117" s="109"/>
      <c r="BB117" s="109"/>
      <c r="BC117" s="109"/>
      <c r="BD117" s="109"/>
      <c r="BE117" s="109"/>
      <c r="BF117" s="109"/>
      <c r="BG117" s="109"/>
      <c r="BH117" s="109"/>
      <c r="BI117" s="109"/>
      <c r="BJ117" s="109"/>
      <c r="BK117" s="109"/>
      <c r="BL117" s="109"/>
      <c r="BM117" s="109"/>
      <c r="BN117" s="109"/>
      <c r="BO117" s="109"/>
      <c r="BP117" s="109"/>
      <c r="BQ117" s="109"/>
      <c r="BR117" s="109"/>
      <c r="BS117" s="109"/>
      <c r="BT117" s="109"/>
      <c r="BU117" s="109"/>
      <c r="BV117" s="109"/>
      <c r="BW117" s="109"/>
      <c r="BX117" s="109"/>
      <c r="BY117" s="109"/>
      <c r="BZ117" s="109"/>
      <c r="CA117" s="109"/>
      <c r="CB117" s="109"/>
      <c r="CC117" s="109"/>
      <c r="CD117" s="109"/>
      <c r="CE117" s="109"/>
      <c r="CF117" s="109"/>
      <c r="CG117" s="109"/>
      <c r="CH117" s="109"/>
      <c r="CI117" s="109"/>
      <c r="CJ117" s="109"/>
      <c r="CK117" s="109"/>
      <c r="CL117" s="109"/>
      <c r="CM117" s="109"/>
      <c r="CN117" s="109"/>
      <c r="CO117" s="109"/>
      <c r="CP117" s="109"/>
      <c r="CQ117" s="109"/>
      <c r="CR117" s="109"/>
      <c r="CS117" s="109"/>
      <c r="CT117" s="109"/>
      <c r="CU117" s="109"/>
      <c r="CV117" s="109"/>
      <c r="CW117" s="109"/>
      <c r="CX117" s="109"/>
      <c r="CY117" s="109"/>
      <c r="CZ117" s="109"/>
      <c r="DA117" s="109"/>
      <c r="DB117" s="109"/>
      <c r="DC117" s="109"/>
      <c r="DD117" s="109"/>
      <c r="DE117" s="109"/>
      <c r="DF117" s="109"/>
      <c r="DG117" s="109"/>
      <c r="DH117" s="109"/>
      <c r="DI117" s="109"/>
      <c r="DJ117" s="109"/>
      <c r="DK117" s="109"/>
      <c r="DL117" s="109"/>
      <c r="DM117" s="109"/>
      <c r="DN117" s="109"/>
      <c r="DO117" s="109"/>
      <c r="DP117" s="109"/>
      <c r="DQ117" s="109"/>
      <c r="DR117" s="109"/>
      <c r="DS117" s="109"/>
      <c r="DT117" s="109"/>
      <c r="DU117" s="109"/>
      <c r="DV117" s="109"/>
      <c r="DW117" s="109"/>
      <c r="DX117" s="109"/>
      <c r="DY117" s="109"/>
      <c r="DZ117" s="109"/>
      <c r="EA117" s="109"/>
      <c r="EB117" s="109"/>
      <c r="EC117" s="109"/>
      <c r="ED117" s="109"/>
      <c r="EE117" s="109"/>
      <c r="EF117" s="109"/>
      <c r="EG117" s="109"/>
      <c r="EH117" s="109"/>
      <c r="EI117" s="109"/>
      <c r="EJ117" s="109"/>
      <c r="EK117" s="109"/>
      <c r="EL117" s="109"/>
      <c r="EM117" s="109"/>
      <c r="EN117" s="109"/>
      <c r="EO117" s="109"/>
      <c r="EP117" s="109"/>
      <c r="EQ117" s="109"/>
      <c r="ER117" s="109"/>
      <c r="ES117" s="109"/>
      <c r="ET117" s="109"/>
      <c r="EU117" s="109"/>
      <c r="EV117" s="109"/>
      <c r="EW117" s="109"/>
      <c r="EX117" s="109"/>
      <c r="EY117" s="109"/>
      <c r="EZ117" s="109"/>
      <c r="FA117" s="109"/>
      <c r="FB117" s="109"/>
      <c r="FC117" s="109"/>
      <c r="FD117" s="109"/>
      <c r="FE117" s="109"/>
      <c r="FF117" s="109"/>
      <c r="FG117" s="109"/>
      <c r="FH117" s="109"/>
      <c r="FI117" s="109"/>
      <c r="FJ117" s="109"/>
      <c r="FK117" s="109"/>
      <c r="FL117" s="109"/>
      <c r="FM117" s="109"/>
      <c r="FN117" s="109"/>
      <c r="FO117" s="109"/>
      <c r="FP117" s="109"/>
      <c r="FQ117" s="109"/>
      <c r="FR117" s="109"/>
      <c r="FS117" s="109"/>
      <c r="FT117" s="109"/>
      <c r="FU117" s="109"/>
      <c r="FV117" s="109"/>
      <c r="FW117" s="109"/>
      <c r="FX117" s="109"/>
      <c r="FY117" s="109"/>
      <c r="FZ117" s="109"/>
      <c r="GA117" s="109"/>
      <c r="GB117" s="109"/>
      <c r="GC117" s="109"/>
      <c r="GD117" s="109"/>
      <c r="GE117" s="109"/>
      <c r="GF117" s="109"/>
      <c r="GG117" s="109"/>
      <c r="GH117" s="109"/>
      <c r="GI117" s="109"/>
      <c r="GJ117" s="109"/>
      <c r="GK117" s="109"/>
      <c r="GL117" s="109"/>
      <c r="GM117" s="109"/>
      <c r="GN117" s="109"/>
      <c r="GO117" s="109"/>
      <c r="GP117" s="109"/>
      <c r="GQ117" s="109"/>
      <c r="GR117" s="109"/>
      <c r="GS117" s="109"/>
      <c r="GT117" s="109"/>
      <c r="GU117" s="109"/>
      <c r="GV117" s="109"/>
      <c r="GW117" s="109"/>
      <c r="GX117" s="109"/>
      <c r="GY117" s="109"/>
      <c r="GZ117" s="109"/>
      <c r="HA117" s="109"/>
      <c r="HB117" s="109"/>
      <c r="HC117" s="109"/>
      <c r="HD117" s="109"/>
      <c r="HE117" s="109"/>
      <c r="HF117" s="109"/>
      <c r="HG117" s="109"/>
      <c r="HH117" s="109"/>
      <c r="HI117" s="109"/>
      <c r="HJ117" s="109"/>
      <c r="HK117" s="109"/>
      <c r="HL117" s="109"/>
      <c r="HM117" s="109"/>
      <c r="HN117" s="109"/>
      <c r="HO117" s="109"/>
      <c r="HP117" s="109"/>
      <c r="HQ117" s="109"/>
      <c r="HR117" s="109"/>
      <c r="HS117" s="109"/>
      <c r="HT117" s="109"/>
      <c r="HU117" s="109"/>
      <c r="HV117" s="109"/>
      <c r="HW117" s="109"/>
      <c r="HX117" s="109"/>
      <c r="HY117" s="109"/>
      <c r="HZ117" s="109"/>
      <c r="IA117" s="109"/>
      <c r="IB117" s="109"/>
      <c r="IC117" s="109"/>
      <c r="ID117" s="109"/>
      <c r="IE117" s="109"/>
      <c r="IF117" s="109"/>
      <c r="IG117" s="109"/>
      <c r="IH117" s="109"/>
      <c r="II117" s="109"/>
      <c r="IJ117" s="109"/>
      <c r="IK117" s="109"/>
      <c r="IL117" s="109"/>
      <c r="IM117" s="109"/>
      <c r="IN117" s="109"/>
      <c r="IO117" s="109"/>
      <c r="IP117" s="109"/>
      <c r="IQ117" s="109"/>
      <c r="IR117" s="109"/>
      <c r="IS117" s="109"/>
      <c r="IT117" s="109"/>
      <c r="IU117" s="109"/>
      <c r="IV117" s="109"/>
    </row>
    <row r="118" spans="1:256" s="4" customFormat="1">
      <c r="A118" s="107"/>
      <c r="B118" s="14"/>
      <c r="C118" s="10"/>
      <c r="D118" s="159"/>
      <c r="E118" s="109"/>
      <c r="F118" s="159"/>
      <c r="G118" s="109"/>
      <c r="H118" s="159"/>
      <c r="I118" s="109"/>
      <c r="J118" s="109"/>
      <c r="K118" s="109"/>
      <c r="L118" s="159"/>
      <c r="M118" s="109"/>
      <c r="N118" s="109"/>
      <c r="O118" s="109"/>
      <c r="P118" s="109"/>
      <c r="Q118" s="109"/>
      <c r="R118" s="109"/>
      <c r="S118" s="109"/>
      <c r="T118" s="109"/>
      <c r="U118" s="109"/>
      <c r="V118" s="109"/>
      <c r="W118" s="109"/>
      <c r="X118" s="109"/>
      <c r="Y118" s="109"/>
      <c r="Z118" s="109"/>
      <c r="AA118" s="109"/>
      <c r="AB118" s="109"/>
      <c r="AC118" s="109"/>
      <c r="AD118" s="109"/>
      <c r="AE118" s="109"/>
      <c r="AF118" s="109"/>
      <c r="AG118" s="109"/>
      <c r="AH118" s="109"/>
      <c r="AI118" s="109"/>
      <c r="AJ118" s="109"/>
      <c r="AK118" s="109"/>
      <c r="AL118" s="109"/>
      <c r="AM118" s="109"/>
      <c r="AN118" s="109"/>
      <c r="AO118" s="109"/>
      <c r="AP118" s="109"/>
      <c r="AQ118" s="109"/>
      <c r="AR118" s="109"/>
      <c r="AS118" s="109"/>
      <c r="AT118" s="109"/>
      <c r="AU118" s="109"/>
      <c r="AV118" s="109"/>
      <c r="AW118" s="109"/>
      <c r="AX118" s="109"/>
      <c r="AY118" s="109"/>
      <c r="AZ118" s="109"/>
      <c r="BA118" s="109"/>
      <c r="BB118" s="109"/>
      <c r="BC118" s="109"/>
      <c r="BD118" s="109"/>
      <c r="BE118" s="109"/>
      <c r="BF118" s="109"/>
      <c r="BG118" s="109"/>
      <c r="BH118" s="109"/>
      <c r="BI118" s="109"/>
      <c r="BJ118" s="109"/>
      <c r="BK118" s="109"/>
      <c r="BL118" s="109"/>
      <c r="BM118" s="109"/>
      <c r="BN118" s="109"/>
      <c r="BO118" s="109"/>
      <c r="BP118" s="109"/>
      <c r="BQ118" s="109"/>
      <c r="BR118" s="109"/>
      <c r="BS118" s="109"/>
      <c r="BT118" s="109"/>
      <c r="BU118" s="109"/>
      <c r="BV118" s="109"/>
      <c r="BW118" s="109"/>
      <c r="BX118" s="109"/>
      <c r="BY118" s="109"/>
      <c r="BZ118" s="109"/>
      <c r="CA118" s="109"/>
      <c r="CB118" s="109"/>
      <c r="CC118" s="109"/>
      <c r="CD118" s="109"/>
      <c r="CE118" s="109"/>
      <c r="CF118" s="109"/>
      <c r="CG118" s="109"/>
      <c r="CH118" s="109"/>
      <c r="CI118" s="109"/>
      <c r="CJ118" s="109"/>
      <c r="CK118" s="109"/>
      <c r="CL118" s="109"/>
      <c r="CM118" s="109"/>
      <c r="CN118" s="109"/>
      <c r="CO118" s="109"/>
      <c r="CP118" s="109"/>
      <c r="CQ118" s="109"/>
      <c r="CR118" s="109"/>
      <c r="CS118" s="109"/>
      <c r="CT118" s="109"/>
      <c r="CU118" s="109"/>
      <c r="CV118" s="109"/>
      <c r="CW118" s="109"/>
      <c r="CX118" s="109"/>
      <c r="CY118" s="109"/>
      <c r="CZ118" s="109"/>
      <c r="DA118" s="109"/>
      <c r="DB118" s="109"/>
      <c r="DC118" s="109"/>
      <c r="DD118" s="109"/>
      <c r="DE118" s="109"/>
      <c r="DF118" s="109"/>
      <c r="DG118" s="109"/>
      <c r="DH118" s="109"/>
      <c r="DI118" s="109"/>
      <c r="DJ118" s="109"/>
      <c r="DK118" s="109"/>
      <c r="DL118" s="109"/>
      <c r="DM118" s="109"/>
      <c r="DN118" s="109"/>
      <c r="DO118" s="109"/>
      <c r="DP118" s="109"/>
      <c r="DQ118" s="109"/>
      <c r="DR118" s="109"/>
      <c r="DS118" s="109"/>
      <c r="DT118" s="109"/>
      <c r="DU118" s="109"/>
      <c r="DV118" s="109"/>
      <c r="DW118" s="109"/>
      <c r="DX118" s="109"/>
      <c r="DY118" s="109"/>
      <c r="DZ118" s="109"/>
      <c r="EA118" s="109"/>
      <c r="EB118" s="109"/>
      <c r="EC118" s="109"/>
      <c r="ED118" s="109"/>
      <c r="EE118" s="109"/>
      <c r="EF118" s="109"/>
      <c r="EG118" s="109"/>
      <c r="EH118" s="109"/>
      <c r="EI118" s="109"/>
      <c r="EJ118" s="109"/>
      <c r="EK118" s="109"/>
      <c r="EL118" s="109"/>
      <c r="EM118" s="109"/>
      <c r="EN118" s="109"/>
      <c r="EO118" s="109"/>
      <c r="EP118" s="109"/>
      <c r="EQ118" s="109"/>
      <c r="ER118" s="109"/>
      <c r="ES118" s="109"/>
      <c r="ET118" s="109"/>
      <c r="EU118" s="109"/>
      <c r="EV118" s="109"/>
      <c r="EW118" s="109"/>
      <c r="EX118" s="109"/>
      <c r="EY118" s="109"/>
      <c r="EZ118" s="109"/>
      <c r="FA118" s="109"/>
      <c r="FB118" s="109"/>
      <c r="FC118" s="109"/>
      <c r="FD118" s="109"/>
      <c r="FE118" s="109"/>
      <c r="FF118" s="109"/>
      <c r="FG118" s="109"/>
      <c r="FH118" s="109"/>
      <c r="FI118" s="109"/>
      <c r="FJ118" s="109"/>
      <c r="FK118" s="109"/>
      <c r="FL118" s="109"/>
      <c r="FM118" s="109"/>
      <c r="FN118" s="109"/>
      <c r="FO118" s="109"/>
      <c r="FP118" s="109"/>
      <c r="FQ118" s="109"/>
      <c r="FR118" s="109"/>
      <c r="FS118" s="109"/>
      <c r="FT118" s="109"/>
      <c r="FU118" s="109"/>
      <c r="FV118" s="109"/>
      <c r="FW118" s="109"/>
      <c r="FX118" s="109"/>
      <c r="FY118" s="109"/>
      <c r="FZ118" s="109"/>
      <c r="GA118" s="109"/>
      <c r="GB118" s="109"/>
      <c r="GC118" s="109"/>
      <c r="GD118" s="109"/>
      <c r="GE118" s="109"/>
      <c r="GF118" s="109"/>
      <c r="GG118" s="109"/>
      <c r="GH118" s="109"/>
      <c r="GI118" s="109"/>
      <c r="GJ118" s="109"/>
      <c r="GK118" s="109"/>
      <c r="GL118" s="109"/>
      <c r="GM118" s="109"/>
      <c r="GN118" s="109"/>
      <c r="GO118" s="109"/>
      <c r="GP118" s="109"/>
      <c r="GQ118" s="109"/>
      <c r="GR118" s="109"/>
      <c r="GS118" s="109"/>
      <c r="GT118" s="109"/>
      <c r="GU118" s="109"/>
      <c r="GV118" s="109"/>
      <c r="GW118" s="109"/>
      <c r="GX118" s="109"/>
      <c r="GY118" s="109"/>
      <c r="GZ118" s="109"/>
      <c r="HA118" s="109"/>
      <c r="HB118" s="109"/>
      <c r="HC118" s="109"/>
      <c r="HD118" s="109"/>
      <c r="HE118" s="109"/>
      <c r="HF118" s="109"/>
      <c r="HG118" s="109"/>
      <c r="HH118" s="109"/>
      <c r="HI118" s="109"/>
      <c r="HJ118" s="109"/>
      <c r="HK118" s="109"/>
      <c r="HL118" s="109"/>
      <c r="HM118" s="109"/>
      <c r="HN118" s="109"/>
      <c r="HO118" s="109"/>
      <c r="HP118" s="109"/>
      <c r="HQ118" s="109"/>
      <c r="HR118" s="109"/>
      <c r="HS118" s="109"/>
      <c r="HT118" s="109"/>
      <c r="HU118" s="109"/>
      <c r="HV118" s="109"/>
      <c r="HW118" s="109"/>
      <c r="HX118" s="109"/>
      <c r="HY118" s="109"/>
      <c r="HZ118" s="109"/>
      <c r="IA118" s="109"/>
      <c r="IB118" s="109"/>
      <c r="IC118" s="109"/>
      <c r="ID118" s="109"/>
      <c r="IE118" s="109"/>
      <c r="IF118" s="109"/>
      <c r="IG118" s="109"/>
      <c r="IH118" s="109"/>
      <c r="II118" s="109"/>
      <c r="IJ118" s="109"/>
      <c r="IK118" s="109"/>
      <c r="IL118" s="109"/>
      <c r="IM118" s="109"/>
      <c r="IN118" s="109"/>
      <c r="IO118" s="109"/>
      <c r="IP118" s="109"/>
      <c r="IQ118" s="109"/>
      <c r="IR118" s="109"/>
      <c r="IS118" s="109"/>
      <c r="IT118" s="109"/>
      <c r="IU118" s="109"/>
      <c r="IV118" s="109"/>
    </row>
    <row r="119" spans="1:256" s="4" customFormat="1">
      <c r="A119" s="107"/>
      <c r="B119" s="14"/>
      <c r="C119" s="3"/>
      <c r="D119" s="159"/>
      <c r="E119" s="109"/>
      <c r="F119" s="159"/>
      <c r="G119" s="109"/>
      <c r="H119" s="159"/>
      <c r="I119" s="109"/>
      <c r="J119" s="109"/>
      <c r="K119" s="109"/>
      <c r="L119" s="159"/>
      <c r="M119" s="109"/>
      <c r="N119" s="109"/>
      <c r="O119" s="109"/>
      <c r="P119" s="109"/>
      <c r="Q119" s="109"/>
      <c r="R119" s="109"/>
      <c r="S119" s="109"/>
      <c r="T119" s="109"/>
      <c r="U119" s="109"/>
      <c r="V119" s="109"/>
      <c r="W119" s="109"/>
      <c r="X119" s="109"/>
      <c r="Y119" s="109"/>
      <c r="Z119" s="109"/>
      <c r="AA119" s="109"/>
      <c r="AB119" s="109"/>
      <c r="AC119" s="109"/>
      <c r="AD119" s="109"/>
      <c r="AE119" s="109"/>
      <c r="AF119" s="109"/>
      <c r="AG119" s="109"/>
      <c r="AH119" s="109"/>
      <c r="AI119" s="109"/>
      <c r="AJ119" s="109"/>
      <c r="AK119" s="109"/>
      <c r="AL119" s="109"/>
      <c r="AM119" s="109"/>
      <c r="AN119" s="109"/>
      <c r="AO119" s="109"/>
      <c r="AP119" s="109"/>
      <c r="AQ119" s="109"/>
      <c r="AR119" s="109"/>
      <c r="AS119" s="109"/>
      <c r="AT119" s="109"/>
      <c r="AU119" s="109"/>
      <c r="AV119" s="109"/>
      <c r="AW119" s="109"/>
      <c r="AX119" s="109"/>
      <c r="AY119" s="109"/>
      <c r="AZ119" s="109"/>
      <c r="BA119" s="109"/>
      <c r="BB119" s="109"/>
      <c r="BC119" s="109"/>
      <c r="BD119" s="109"/>
      <c r="BE119" s="109"/>
      <c r="BF119" s="109"/>
      <c r="BG119" s="109"/>
      <c r="BH119" s="109"/>
      <c r="BI119" s="109"/>
      <c r="BJ119" s="109"/>
      <c r="BK119" s="109"/>
      <c r="BL119" s="109"/>
      <c r="BM119" s="109"/>
      <c r="BN119" s="109"/>
      <c r="BO119" s="109"/>
      <c r="BP119" s="109"/>
      <c r="BQ119" s="109"/>
      <c r="BR119" s="109"/>
      <c r="BS119" s="109"/>
      <c r="BT119" s="109"/>
      <c r="BU119" s="109"/>
      <c r="BV119" s="109"/>
      <c r="BW119" s="109"/>
      <c r="BX119" s="109"/>
      <c r="BY119" s="109"/>
      <c r="BZ119" s="109"/>
      <c r="CA119" s="109"/>
      <c r="CB119" s="109"/>
      <c r="CC119" s="109"/>
      <c r="CD119" s="109"/>
      <c r="CE119" s="109"/>
      <c r="CF119" s="109"/>
      <c r="CG119" s="109"/>
      <c r="CH119" s="109"/>
      <c r="CI119" s="109"/>
      <c r="CJ119" s="109"/>
      <c r="CK119" s="109"/>
      <c r="CL119" s="109"/>
      <c r="CM119" s="109"/>
      <c r="CN119" s="109"/>
      <c r="CO119" s="109"/>
      <c r="CP119" s="109"/>
      <c r="CQ119" s="109"/>
      <c r="CR119" s="109"/>
      <c r="CS119" s="109"/>
      <c r="CT119" s="109"/>
      <c r="CU119" s="109"/>
      <c r="CV119" s="109"/>
      <c r="CW119" s="109"/>
      <c r="CX119" s="109"/>
      <c r="CY119" s="109"/>
      <c r="CZ119" s="109"/>
      <c r="DA119" s="109"/>
      <c r="DB119" s="109"/>
      <c r="DC119" s="109"/>
      <c r="DD119" s="109"/>
      <c r="DE119" s="109"/>
      <c r="DF119" s="109"/>
      <c r="DG119" s="109"/>
      <c r="DH119" s="109"/>
      <c r="DI119" s="109"/>
      <c r="DJ119" s="109"/>
      <c r="DK119" s="109"/>
      <c r="DL119" s="109"/>
      <c r="DM119" s="109"/>
      <c r="DN119" s="109"/>
      <c r="DO119" s="109"/>
      <c r="DP119" s="109"/>
      <c r="DQ119" s="109"/>
      <c r="DR119" s="109"/>
      <c r="DS119" s="109"/>
      <c r="DT119" s="109"/>
      <c r="DU119" s="109"/>
      <c r="DV119" s="109"/>
      <c r="DW119" s="109"/>
      <c r="DX119" s="109"/>
      <c r="DY119" s="109"/>
      <c r="DZ119" s="109"/>
      <c r="EA119" s="109"/>
      <c r="EB119" s="109"/>
      <c r="EC119" s="109"/>
      <c r="ED119" s="109"/>
      <c r="EE119" s="109"/>
      <c r="EF119" s="109"/>
      <c r="EG119" s="109"/>
      <c r="EH119" s="109"/>
      <c r="EI119" s="109"/>
      <c r="EJ119" s="109"/>
      <c r="EK119" s="109"/>
      <c r="EL119" s="109"/>
      <c r="EM119" s="109"/>
      <c r="EN119" s="109"/>
      <c r="EO119" s="109"/>
      <c r="EP119" s="109"/>
      <c r="EQ119" s="109"/>
      <c r="ER119" s="109"/>
      <c r="ES119" s="109"/>
      <c r="ET119" s="109"/>
      <c r="EU119" s="109"/>
      <c r="EV119" s="109"/>
      <c r="EW119" s="109"/>
      <c r="EX119" s="109"/>
      <c r="EY119" s="109"/>
      <c r="EZ119" s="109"/>
      <c r="FA119" s="109"/>
      <c r="FB119" s="109"/>
      <c r="FC119" s="109"/>
      <c r="FD119" s="109"/>
      <c r="FE119" s="109"/>
      <c r="FF119" s="109"/>
      <c r="FG119" s="109"/>
      <c r="FH119" s="109"/>
      <c r="FI119" s="109"/>
      <c r="FJ119" s="109"/>
      <c r="FK119" s="109"/>
      <c r="FL119" s="109"/>
      <c r="FM119" s="109"/>
      <c r="FN119" s="109"/>
      <c r="FO119" s="109"/>
      <c r="FP119" s="109"/>
      <c r="FQ119" s="109"/>
      <c r="FR119" s="109"/>
      <c r="FS119" s="109"/>
      <c r="FT119" s="109"/>
      <c r="FU119" s="109"/>
      <c r="FV119" s="109"/>
      <c r="FW119" s="109"/>
      <c r="FX119" s="109"/>
      <c r="FY119" s="109"/>
      <c r="FZ119" s="109"/>
      <c r="GA119" s="109"/>
      <c r="GB119" s="109"/>
      <c r="GC119" s="109"/>
      <c r="GD119" s="109"/>
      <c r="GE119" s="109"/>
      <c r="GF119" s="109"/>
      <c r="GG119" s="109"/>
      <c r="GH119" s="109"/>
      <c r="GI119" s="109"/>
      <c r="GJ119" s="109"/>
      <c r="GK119" s="109"/>
      <c r="GL119" s="109"/>
      <c r="GM119" s="109"/>
      <c r="GN119" s="109"/>
      <c r="GO119" s="109"/>
      <c r="GP119" s="109"/>
      <c r="GQ119" s="109"/>
      <c r="GR119" s="109"/>
      <c r="GS119" s="109"/>
      <c r="GT119" s="109"/>
      <c r="GU119" s="109"/>
      <c r="GV119" s="109"/>
      <c r="GW119" s="109"/>
      <c r="GX119" s="109"/>
      <c r="GY119" s="109"/>
      <c r="GZ119" s="109"/>
      <c r="HA119" s="109"/>
      <c r="HB119" s="109"/>
      <c r="HC119" s="109"/>
      <c r="HD119" s="109"/>
      <c r="HE119" s="109"/>
      <c r="HF119" s="109"/>
      <c r="HG119" s="109"/>
      <c r="HH119" s="109"/>
      <c r="HI119" s="109"/>
      <c r="HJ119" s="109"/>
      <c r="HK119" s="109"/>
      <c r="HL119" s="109"/>
      <c r="HM119" s="109"/>
      <c r="HN119" s="109"/>
      <c r="HO119" s="109"/>
      <c r="HP119" s="109"/>
      <c r="HQ119" s="109"/>
      <c r="HR119" s="109"/>
      <c r="HS119" s="109"/>
      <c r="HT119" s="109"/>
      <c r="HU119" s="109"/>
      <c r="HV119" s="109"/>
      <c r="HW119" s="109"/>
      <c r="HX119" s="109"/>
      <c r="HY119" s="109"/>
      <c r="HZ119" s="109"/>
      <c r="IA119" s="109"/>
      <c r="IB119" s="109"/>
      <c r="IC119" s="109"/>
      <c r="ID119" s="109"/>
      <c r="IE119" s="109"/>
      <c r="IF119" s="109"/>
      <c r="IG119" s="109"/>
      <c r="IH119" s="109"/>
      <c r="II119" s="109"/>
      <c r="IJ119" s="109"/>
      <c r="IK119" s="109"/>
      <c r="IL119" s="109"/>
      <c r="IM119" s="109"/>
      <c r="IN119" s="109"/>
      <c r="IO119" s="109"/>
      <c r="IP119" s="109"/>
      <c r="IQ119" s="109"/>
      <c r="IR119" s="109"/>
      <c r="IS119" s="109"/>
      <c r="IT119" s="109"/>
      <c r="IU119" s="109"/>
      <c r="IV119" s="109"/>
    </row>
    <row r="120" spans="1:256" s="4" customFormat="1">
      <c r="A120" s="107"/>
      <c r="B120" s="14"/>
      <c r="C120" s="3"/>
      <c r="D120" s="159"/>
      <c r="E120" s="109"/>
      <c r="F120" s="159"/>
      <c r="G120" s="109"/>
      <c r="H120" s="159"/>
      <c r="I120" s="109"/>
      <c r="J120" s="109"/>
      <c r="K120" s="109"/>
      <c r="L120" s="159"/>
      <c r="M120" s="109"/>
      <c r="N120" s="109"/>
      <c r="O120" s="109"/>
      <c r="P120" s="109"/>
      <c r="Q120" s="109"/>
      <c r="R120" s="109"/>
      <c r="S120" s="109"/>
      <c r="T120" s="109"/>
      <c r="U120" s="109"/>
      <c r="V120" s="109"/>
      <c r="W120" s="109"/>
      <c r="X120" s="109"/>
      <c r="Y120" s="109"/>
      <c r="Z120" s="109"/>
      <c r="AA120" s="109"/>
      <c r="AB120" s="109"/>
      <c r="AC120" s="109"/>
      <c r="AD120" s="109"/>
      <c r="AE120" s="109"/>
      <c r="AF120" s="109"/>
      <c r="AG120" s="109"/>
      <c r="AH120" s="109"/>
      <c r="AI120" s="109"/>
      <c r="AJ120" s="109"/>
      <c r="AK120" s="109"/>
      <c r="AL120" s="109"/>
      <c r="AM120" s="109"/>
      <c r="AN120" s="109"/>
      <c r="AO120" s="109"/>
      <c r="AP120" s="109"/>
      <c r="AQ120" s="109"/>
      <c r="AR120" s="109"/>
      <c r="AS120" s="109"/>
      <c r="AT120" s="109"/>
      <c r="AU120" s="109"/>
      <c r="AV120" s="109"/>
      <c r="AW120" s="109"/>
      <c r="AX120" s="109"/>
      <c r="AY120" s="109"/>
      <c r="AZ120" s="109"/>
      <c r="BA120" s="109"/>
      <c r="BB120" s="109"/>
      <c r="BC120" s="109"/>
      <c r="BD120" s="109"/>
      <c r="BE120" s="109"/>
      <c r="BF120" s="109"/>
      <c r="BG120" s="109"/>
      <c r="BH120" s="109"/>
      <c r="BI120" s="109"/>
      <c r="BJ120" s="109"/>
      <c r="BK120" s="109"/>
      <c r="BL120" s="109"/>
      <c r="BM120" s="109"/>
      <c r="BN120" s="109"/>
      <c r="BO120" s="109"/>
      <c r="BP120" s="109"/>
      <c r="BQ120" s="109"/>
      <c r="BR120" s="109"/>
      <c r="BS120" s="109"/>
      <c r="BT120" s="109"/>
      <c r="BU120" s="109"/>
      <c r="BV120" s="109"/>
      <c r="BW120" s="109"/>
      <c r="BX120" s="109"/>
      <c r="BY120" s="109"/>
      <c r="BZ120" s="109"/>
      <c r="CA120" s="109"/>
      <c r="CB120" s="109"/>
      <c r="CC120" s="109"/>
      <c r="CD120" s="109"/>
      <c r="CE120" s="109"/>
      <c r="CF120" s="109"/>
      <c r="CG120" s="109"/>
      <c r="CH120" s="109"/>
      <c r="CI120" s="109"/>
      <c r="CJ120" s="109"/>
      <c r="CK120" s="109"/>
      <c r="CL120" s="109"/>
      <c r="CM120" s="109"/>
      <c r="CN120" s="109"/>
      <c r="CO120" s="109"/>
      <c r="CP120" s="109"/>
      <c r="CQ120" s="109"/>
      <c r="CR120" s="109"/>
      <c r="CS120" s="109"/>
      <c r="CT120" s="109"/>
      <c r="CU120" s="109"/>
      <c r="CV120" s="109"/>
      <c r="CW120" s="109"/>
      <c r="CX120" s="109"/>
      <c r="CY120" s="109"/>
      <c r="CZ120" s="109"/>
      <c r="DA120" s="109"/>
      <c r="DB120" s="109"/>
      <c r="DC120" s="109"/>
      <c r="DD120" s="109"/>
      <c r="DE120" s="109"/>
      <c r="DF120" s="109"/>
      <c r="DG120" s="109"/>
      <c r="DH120" s="109"/>
      <c r="DI120" s="109"/>
      <c r="DJ120" s="109"/>
      <c r="DK120" s="109"/>
      <c r="DL120" s="109"/>
      <c r="DM120" s="109"/>
      <c r="DN120" s="109"/>
      <c r="DO120" s="109"/>
      <c r="DP120" s="109"/>
      <c r="DQ120" s="109"/>
      <c r="DR120" s="109"/>
      <c r="DS120" s="109"/>
      <c r="DT120" s="109"/>
      <c r="DU120" s="109"/>
      <c r="DV120" s="109"/>
      <c r="DW120" s="109"/>
      <c r="DX120" s="109"/>
      <c r="DY120" s="109"/>
      <c r="DZ120" s="109"/>
      <c r="EA120" s="109"/>
      <c r="EB120" s="109"/>
      <c r="EC120" s="109"/>
      <c r="ED120" s="109"/>
      <c r="EE120" s="109"/>
      <c r="EF120" s="109"/>
      <c r="EG120" s="109"/>
      <c r="EH120" s="109"/>
      <c r="EI120" s="109"/>
      <c r="EJ120" s="109"/>
      <c r="EK120" s="109"/>
      <c r="EL120" s="109"/>
      <c r="EM120" s="109"/>
      <c r="EN120" s="109"/>
      <c r="EO120" s="109"/>
      <c r="EP120" s="109"/>
      <c r="EQ120" s="109"/>
      <c r="ER120" s="109"/>
      <c r="ES120" s="109"/>
      <c r="ET120" s="109"/>
      <c r="EU120" s="109"/>
      <c r="EV120" s="109"/>
      <c r="EW120" s="109"/>
      <c r="EX120" s="109"/>
      <c r="EY120" s="109"/>
      <c r="EZ120" s="109"/>
      <c r="FA120" s="109"/>
      <c r="FB120" s="109"/>
      <c r="FC120" s="109"/>
      <c r="FD120" s="109"/>
      <c r="FE120" s="109"/>
      <c r="FF120" s="109"/>
      <c r="FG120" s="109"/>
      <c r="FH120" s="109"/>
      <c r="FI120" s="109"/>
      <c r="FJ120" s="109"/>
      <c r="FK120" s="109"/>
      <c r="FL120" s="109"/>
      <c r="FM120" s="109"/>
      <c r="FN120" s="109"/>
      <c r="FO120" s="109"/>
      <c r="FP120" s="109"/>
      <c r="FQ120" s="109"/>
      <c r="FR120" s="109"/>
      <c r="FS120" s="109"/>
      <c r="FT120" s="109"/>
      <c r="FU120" s="109"/>
      <c r="FV120" s="109"/>
      <c r="FW120" s="109"/>
      <c r="FX120" s="109"/>
      <c r="FY120" s="109"/>
      <c r="FZ120" s="109"/>
      <c r="GA120" s="109"/>
      <c r="GB120" s="109"/>
      <c r="GC120" s="109"/>
      <c r="GD120" s="109"/>
      <c r="GE120" s="109"/>
      <c r="GF120" s="109"/>
      <c r="GG120" s="109"/>
      <c r="GH120" s="109"/>
      <c r="GI120" s="109"/>
      <c r="GJ120" s="109"/>
      <c r="GK120" s="109"/>
      <c r="GL120" s="109"/>
      <c r="GM120" s="109"/>
      <c r="GN120" s="109"/>
      <c r="GO120" s="109"/>
      <c r="GP120" s="109"/>
      <c r="GQ120" s="109"/>
      <c r="GR120" s="109"/>
      <c r="GS120" s="109"/>
      <c r="GT120" s="109"/>
      <c r="GU120" s="109"/>
      <c r="GV120" s="109"/>
      <c r="GW120" s="109"/>
      <c r="GX120" s="109"/>
      <c r="GY120" s="109"/>
      <c r="GZ120" s="109"/>
      <c r="HA120" s="109"/>
      <c r="HB120" s="109"/>
      <c r="HC120" s="109"/>
      <c r="HD120" s="109"/>
      <c r="HE120" s="109"/>
      <c r="HF120" s="109"/>
      <c r="HG120" s="109"/>
      <c r="HH120" s="109"/>
      <c r="HI120" s="109"/>
      <c r="HJ120" s="109"/>
      <c r="HK120" s="109"/>
      <c r="HL120" s="109"/>
      <c r="HM120" s="109"/>
      <c r="HN120" s="109"/>
      <c r="HO120" s="109"/>
      <c r="HP120" s="109"/>
      <c r="HQ120" s="109"/>
      <c r="HR120" s="109"/>
      <c r="HS120" s="109"/>
      <c r="HT120" s="109"/>
      <c r="HU120" s="109"/>
      <c r="HV120" s="109"/>
      <c r="HW120" s="109"/>
      <c r="HX120" s="109"/>
      <c r="HY120" s="109"/>
      <c r="HZ120" s="109"/>
      <c r="IA120" s="109"/>
      <c r="IB120" s="109"/>
      <c r="IC120" s="109"/>
      <c r="ID120" s="109"/>
      <c r="IE120" s="109"/>
      <c r="IF120" s="109"/>
      <c r="IG120" s="109"/>
      <c r="IH120" s="109"/>
      <c r="II120" s="109"/>
      <c r="IJ120" s="109"/>
      <c r="IK120" s="109"/>
      <c r="IL120" s="109"/>
      <c r="IM120" s="109"/>
      <c r="IN120" s="109"/>
      <c r="IO120" s="109"/>
      <c r="IP120" s="109"/>
      <c r="IQ120" s="109"/>
      <c r="IR120" s="109"/>
      <c r="IS120" s="109"/>
      <c r="IT120" s="109"/>
      <c r="IU120" s="109"/>
      <c r="IV120" s="109"/>
    </row>
    <row r="121" spans="1:256" s="4" customFormat="1">
      <c r="A121" s="107"/>
      <c r="B121" s="14"/>
      <c r="C121" s="3"/>
      <c r="D121" s="159"/>
      <c r="E121" s="109"/>
      <c r="F121" s="159"/>
      <c r="G121" s="109"/>
      <c r="H121" s="159"/>
      <c r="I121" s="109"/>
      <c r="J121" s="109"/>
      <c r="K121" s="109"/>
      <c r="L121" s="159"/>
      <c r="M121" s="109"/>
      <c r="N121" s="109"/>
      <c r="O121" s="109"/>
      <c r="P121" s="109"/>
      <c r="Q121" s="109"/>
      <c r="R121" s="109"/>
      <c r="S121" s="109"/>
      <c r="T121" s="109"/>
      <c r="U121" s="109"/>
      <c r="V121" s="109"/>
      <c r="W121" s="109"/>
      <c r="X121" s="109"/>
      <c r="Y121" s="109"/>
      <c r="Z121" s="109"/>
      <c r="AA121" s="109"/>
      <c r="AB121" s="109"/>
      <c r="AC121" s="109"/>
      <c r="AD121" s="109"/>
      <c r="AE121" s="109"/>
      <c r="AF121" s="109"/>
      <c r="AG121" s="109"/>
      <c r="AH121" s="109"/>
      <c r="AI121" s="109"/>
      <c r="AJ121" s="109"/>
      <c r="AK121" s="109"/>
      <c r="AL121" s="109"/>
      <c r="AM121" s="109"/>
      <c r="AN121" s="109"/>
      <c r="AO121" s="109"/>
      <c r="AP121" s="109"/>
      <c r="AQ121" s="109"/>
      <c r="AR121" s="109"/>
      <c r="AS121" s="109"/>
      <c r="AT121" s="109"/>
      <c r="AU121" s="109"/>
      <c r="AV121" s="109"/>
      <c r="AW121" s="109"/>
      <c r="AX121" s="109"/>
      <c r="AY121" s="109"/>
      <c r="AZ121" s="109"/>
      <c r="BA121" s="109"/>
      <c r="BB121" s="109"/>
      <c r="BC121" s="109"/>
      <c r="BD121" s="109"/>
      <c r="BE121" s="109"/>
      <c r="BF121" s="109"/>
      <c r="BG121" s="109"/>
      <c r="BH121" s="109"/>
      <c r="BI121" s="109"/>
      <c r="BJ121" s="109"/>
      <c r="BK121" s="109"/>
      <c r="BL121" s="109"/>
      <c r="BM121" s="109"/>
      <c r="BN121" s="109"/>
      <c r="BO121" s="109"/>
      <c r="BP121" s="109"/>
      <c r="BQ121" s="109"/>
      <c r="BR121" s="109"/>
      <c r="BS121" s="109"/>
      <c r="BT121" s="109"/>
      <c r="BU121" s="109"/>
      <c r="BV121" s="109"/>
      <c r="BW121" s="109"/>
      <c r="BX121" s="109"/>
      <c r="BY121" s="109"/>
      <c r="BZ121" s="109"/>
      <c r="CA121" s="109"/>
      <c r="CB121" s="109"/>
      <c r="CC121" s="109"/>
      <c r="CD121" s="109"/>
      <c r="CE121" s="109"/>
      <c r="CF121" s="109"/>
      <c r="CG121" s="109"/>
      <c r="CH121" s="109"/>
      <c r="CI121" s="109"/>
      <c r="CJ121" s="109"/>
      <c r="CK121" s="109"/>
      <c r="CL121" s="109"/>
      <c r="CM121" s="109"/>
      <c r="CN121" s="109"/>
      <c r="CO121" s="109"/>
      <c r="CP121" s="109"/>
      <c r="CQ121" s="109"/>
      <c r="CR121" s="109"/>
      <c r="CS121" s="109"/>
      <c r="CT121" s="109"/>
      <c r="CU121" s="109"/>
      <c r="CV121" s="109"/>
      <c r="CW121" s="109"/>
      <c r="CX121" s="109"/>
      <c r="CY121" s="109"/>
      <c r="CZ121" s="109"/>
      <c r="DA121" s="109"/>
      <c r="DB121" s="109"/>
      <c r="DC121" s="109"/>
      <c r="DD121" s="109"/>
      <c r="DE121" s="109"/>
      <c r="DF121" s="109"/>
      <c r="DG121" s="109"/>
      <c r="DH121" s="109"/>
      <c r="DI121" s="109"/>
      <c r="DJ121" s="109"/>
      <c r="DK121" s="109"/>
      <c r="DL121" s="109"/>
      <c r="DM121" s="109"/>
      <c r="DN121" s="109"/>
      <c r="DO121" s="109"/>
      <c r="DP121" s="109"/>
      <c r="DQ121" s="109"/>
      <c r="DR121" s="109"/>
      <c r="DS121" s="109"/>
      <c r="DT121" s="109"/>
      <c r="DU121" s="109"/>
      <c r="DV121" s="109"/>
      <c r="DW121" s="109"/>
      <c r="DX121" s="109"/>
      <c r="DY121" s="109"/>
      <c r="DZ121" s="109"/>
      <c r="EA121" s="109"/>
      <c r="EB121" s="109"/>
      <c r="EC121" s="109"/>
      <c r="ED121" s="109"/>
      <c r="EE121" s="109"/>
      <c r="EF121" s="109"/>
      <c r="EG121" s="109"/>
      <c r="EH121" s="109"/>
      <c r="EI121" s="109"/>
      <c r="EJ121" s="109"/>
      <c r="EK121" s="109"/>
      <c r="EL121" s="109"/>
      <c r="EM121" s="109"/>
      <c r="EN121" s="109"/>
      <c r="EO121" s="109"/>
      <c r="EP121" s="109"/>
      <c r="EQ121" s="109"/>
      <c r="ER121" s="109"/>
      <c r="ES121" s="109"/>
      <c r="ET121" s="109"/>
      <c r="EU121" s="109"/>
      <c r="EV121" s="109"/>
      <c r="EW121" s="109"/>
      <c r="EX121" s="109"/>
      <c r="EY121" s="109"/>
      <c r="EZ121" s="109"/>
      <c r="FA121" s="109"/>
      <c r="FB121" s="109"/>
      <c r="FC121" s="109"/>
      <c r="FD121" s="109"/>
      <c r="FE121" s="109"/>
      <c r="FF121" s="109"/>
      <c r="FG121" s="109"/>
      <c r="FH121" s="109"/>
      <c r="FI121" s="109"/>
      <c r="FJ121" s="109"/>
      <c r="FK121" s="109"/>
      <c r="FL121" s="109"/>
      <c r="FM121" s="109"/>
      <c r="FN121" s="109"/>
      <c r="FO121" s="109"/>
      <c r="FP121" s="109"/>
      <c r="FQ121" s="109"/>
      <c r="FR121" s="109"/>
      <c r="FS121" s="109"/>
      <c r="FT121" s="109"/>
      <c r="FU121" s="109"/>
      <c r="FV121" s="109"/>
      <c r="FW121" s="109"/>
      <c r="FX121" s="109"/>
      <c r="FY121" s="109"/>
      <c r="FZ121" s="109"/>
      <c r="GA121" s="109"/>
      <c r="GB121" s="109"/>
      <c r="GC121" s="109"/>
      <c r="GD121" s="109"/>
      <c r="GE121" s="109"/>
      <c r="GF121" s="109"/>
      <c r="GG121" s="109"/>
      <c r="GH121" s="109"/>
      <c r="GI121" s="109"/>
      <c r="GJ121" s="109"/>
      <c r="GK121" s="109"/>
      <c r="GL121" s="109"/>
      <c r="GM121" s="109"/>
      <c r="GN121" s="109"/>
      <c r="GO121" s="109"/>
      <c r="GP121" s="109"/>
      <c r="GQ121" s="109"/>
      <c r="GR121" s="109"/>
      <c r="GS121" s="109"/>
      <c r="GT121" s="109"/>
      <c r="GU121" s="109"/>
      <c r="GV121" s="109"/>
      <c r="GW121" s="109"/>
      <c r="GX121" s="109"/>
      <c r="GY121" s="109"/>
      <c r="GZ121" s="109"/>
      <c r="HA121" s="109"/>
      <c r="HB121" s="109"/>
      <c r="HC121" s="109"/>
      <c r="HD121" s="109"/>
      <c r="HE121" s="109"/>
      <c r="HF121" s="109"/>
      <c r="HG121" s="109"/>
      <c r="HH121" s="109"/>
      <c r="HI121" s="109"/>
      <c r="HJ121" s="109"/>
      <c r="HK121" s="109"/>
      <c r="HL121" s="109"/>
      <c r="HM121" s="109"/>
      <c r="HN121" s="109"/>
      <c r="HO121" s="109"/>
      <c r="HP121" s="109"/>
      <c r="HQ121" s="109"/>
      <c r="HR121" s="109"/>
      <c r="HS121" s="109"/>
      <c r="HT121" s="109"/>
      <c r="HU121" s="109"/>
      <c r="HV121" s="109"/>
      <c r="HW121" s="109"/>
      <c r="HX121" s="109"/>
      <c r="HY121" s="109"/>
      <c r="HZ121" s="109"/>
      <c r="IA121" s="109"/>
      <c r="IB121" s="109"/>
      <c r="IC121" s="109"/>
      <c r="ID121" s="109"/>
      <c r="IE121" s="109"/>
      <c r="IF121" s="109"/>
      <c r="IG121" s="109"/>
      <c r="IH121" s="109"/>
      <c r="II121" s="109"/>
      <c r="IJ121" s="109"/>
      <c r="IK121" s="109"/>
      <c r="IL121" s="109"/>
      <c r="IM121" s="109"/>
      <c r="IN121" s="109"/>
      <c r="IO121" s="109"/>
      <c r="IP121" s="109"/>
      <c r="IQ121" s="109"/>
      <c r="IR121" s="109"/>
      <c r="IS121" s="109"/>
      <c r="IT121" s="109"/>
      <c r="IU121" s="109"/>
      <c r="IV121" s="109"/>
    </row>
    <row r="122" spans="1:256" s="4" customFormat="1">
      <c r="A122" s="107"/>
      <c r="B122" s="14"/>
      <c r="C122" s="3"/>
      <c r="D122" s="159"/>
      <c r="E122" s="109"/>
      <c r="F122" s="159"/>
      <c r="G122" s="109"/>
      <c r="H122" s="159"/>
      <c r="I122" s="109"/>
      <c r="J122" s="109"/>
      <c r="K122" s="109"/>
      <c r="L122" s="159"/>
      <c r="M122" s="109"/>
      <c r="N122" s="109"/>
      <c r="O122" s="109"/>
      <c r="P122" s="109"/>
      <c r="Q122" s="109"/>
      <c r="R122" s="109"/>
      <c r="S122" s="109"/>
      <c r="T122" s="109"/>
      <c r="U122" s="109"/>
      <c r="V122" s="109"/>
      <c r="W122" s="109"/>
      <c r="X122" s="109"/>
      <c r="Y122" s="109"/>
      <c r="Z122" s="109"/>
      <c r="AA122" s="109"/>
      <c r="AB122" s="109"/>
      <c r="AC122" s="109"/>
      <c r="AD122" s="109"/>
      <c r="AE122" s="109"/>
      <c r="AF122" s="109"/>
      <c r="AG122" s="109"/>
      <c r="AH122" s="109"/>
      <c r="AI122" s="109"/>
      <c r="AJ122" s="109"/>
      <c r="AK122" s="109"/>
      <c r="AL122" s="109"/>
      <c r="AM122" s="109"/>
      <c r="AN122" s="109"/>
      <c r="AO122" s="109"/>
      <c r="AP122" s="109"/>
      <c r="AQ122" s="109"/>
      <c r="AR122" s="109"/>
      <c r="AS122" s="109"/>
      <c r="AT122" s="109"/>
      <c r="AU122" s="109"/>
      <c r="AV122" s="109"/>
      <c r="AW122" s="109"/>
      <c r="AX122" s="109"/>
      <c r="AY122" s="109"/>
      <c r="AZ122" s="109"/>
      <c r="BA122" s="109"/>
      <c r="BB122" s="109"/>
      <c r="BC122" s="109"/>
      <c r="BD122" s="109"/>
      <c r="BE122" s="109"/>
      <c r="BF122" s="109"/>
      <c r="BG122" s="109"/>
      <c r="BH122" s="109"/>
      <c r="BI122" s="109"/>
      <c r="BJ122" s="109"/>
      <c r="BK122" s="109"/>
      <c r="BL122" s="109"/>
      <c r="BM122" s="109"/>
      <c r="BN122" s="109"/>
      <c r="BO122" s="109"/>
      <c r="BP122" s="109"/>
      <c r="BQ122" s="109"/>
      <c r="BR122" s="109"/>
      <c r="BS122" s="109"/>
      <c r="BT122" s="109"/>
      <c r="BU122" s="109"/>
      <c r="BV122" s="109"/>
      <c r="BW122" s="109"/>
      <c r="BX122" s="109"/>
      <c r="BY122" s="109"/>
      <c r="BZ122" s="109"/>
      <c r="CA122" s="109"/>
      <c r="CB122" s="109"/>
      <c r="CC122" s="109"/>
      <c r="CD122" s="109"/>
      <c r="CE122" s="109"/>
      <c r="CF122" s="109"/>
      <c r="CG122" s="109"/>
      <c r="CH122" s="109"/>
      <c r="CI122" s="109"/>
      <c r="CJ122" s="109"/>
      <c r="CK122" s="109"/>
      <c r="CL122" s="109"/>
      <c r="CM122" s="109"/>
      <c r="CN122" s="109"/>
      <c r="CO122" s="109"/>
      <c r="CP122" s="109"/>
      <c r="CQ122" s="109"/>
      <c r="CR122" s="109"/>
      <c r="CS122" s="109"/>
      <c r="CT122" s="109"/>
      <c r="CU122" s="109"/>
      <c r="CV122" s="109"/>
      <c r="CW122" s="109"/>
      <c r="CX122" s="109"/>
      <c r="CY122" s="109"/>
      <c r="CZ122" s="109"/>
      <c r="DA122" s="109"/>
      <c r="DB122" s="109"/>
      <c r="DC122" s="109"/>
      <c r="DD122" s="109"/>
      <c r="DE122" s="109"/>
      <c r="DF122" s="109"/>
      <c r="DG122" s="109"/>
      <c r="DH122" s="109"/>
      <c r="DI122" s="109"/>
      <c r="DJ122" s="109"/>
      <c r="DK122" s="109"/>
      <c r="DL122" s="109"/>
      <c r="DM122" s="109"/>
      <c r="DN122" s="109"/>
      <c r="DO122" s="109"/>
      <c r="DP122" s="109"/>
      <c r="DQ122" s="109"/>
      <c r="DR122" s="109"/>
      <c r="DS122" s="109"/>
      <c r="DT122" s="109"/>
      <c r="DU122" s="109"/>
      <c r="DV122" s="109"/>
      <c r="DW122" s="109"/>
      <c r="DX122" s="109"/>
      <c r="DY122" s="109"/>
      <c r="DZ122" s="109"/>
      <c r="EA122" s="109"/>
      <c r="EB122" s="109"/>
      <c r="EC122" s="109"/>
      <c r="ED122" s="109"/>
      <c r="EE122" s="109"/>
      <c r="EF122" s="109"/>
      <c r="EG122" s="109"/>
      <c r="EH122" s="109"/>
      <c r="EI122" s="109"/>
      <c r="EJ122" s="109"/>
      <c r="EK122" s="109"/>
      <c r="EL122" s="109"/>
      <c r="EM122" s="109"/>
      <c r="EN122" s="109"/>
      <c r="EO122" s="109"/>
      <c r="EP122" s="109"/>
      <c r="EQ122" s="109"/>
      <c r="ER122" s="109"/>
      <c r="ES122" s="109"/>
      <c r="ET122" s="109"/>
      <c r="EU122" s="109"/>
      <c r="EV122" s="109"/>
      <c r="EW122" s="109"/>
      <c r="EX122" s="109"/>
      <c r="EY122" s="109"/>
      <c r="EZ122" s="109"/>
      <c r="FA122" s="109"/>
      <c r="FB122" s="109"/>
      <c r="FC122" s="109"/>
      <c r="FD122" s="109"/>
      <c r="FE122" s="109"/>
      <c r="FF122" s="109"/>
      <c r="FG122" s="109"/>
      <c r="FH122" s="109"/>
      <c r="FI122" s="109"/>
      <c r="FJ122" s="109"/>
      <c r="FK122" s="109"/>
      <c r="FL122" s="109"/>
      <c r="FM122" s="109"/>
      <c r="FN122" s="109"/>
      <c r="FO122" s="109"/>
      <c r="FP122" s="109"/>
      <c r="FQ122" s="109"/>
      <c r="FR122" s="109"/>
      <c r="FS122" s="109"/>
      <c r="FT122" s="109"/>
      <c r="FU122" s="109"/>
      <c r="FV122" s="109"/>
      <c r="FW122" s="109"/>
      <c r="FX122" s="109"/>
      <c r="FY122" s="109"/>
      <c r="FZ122" s="109"/>
      <c r="GA122" s="109"/>
      <c r="GB122" s="109"/>
      <c r="GC122" s="109"/>
      <c r="GD122" s="109"/>
      <c r="GE122" s="109"/>
      <c r="GF122" s="109"/>
      <c r="GG122" s="109"/>
      <c r="GH122" s="109"/>
      <c r="GI122" s="109"/>
      <c r="GJ122" s="109"/>
      <c r="GK122" s="109"/>
      <c r="GL122" s="109"/>
      <c r="GM122" s="109"/>
      <c r="GN122" s="109"/>
      <c r="GO122" s="109"/>
      <c r="GP122" s="109"/>
      <c r="GQ122" s="109"/>
      <c r="GR122" s="109"/>
      <c r="GS122" s="109"/>
      <c r="GT122" s="109"/>
      <c r="GU122" s="109"/>
      <c r="GV122" s="109"/>
      <c r="GW122" s="109"/>
      <c r="GX122" s="109"/>
      <c r="GY122" s="109"/>
      <c r="GZ122" s="109"/>
      <c r="HA122" s="109"/>
      <c r="HB122" s="109"/>
      <c r="HC122" s="109"/>
      <c r="HD122" s="109"/>
      <c r="HE122" s="109"/>
      <c r="HF122" s="109"/>
      <c r="HG122" s="109"/>
      <c r="HH122" s="109"/>
      <c r="HI122" s="109"/>
      <c r="HJ122" s="109"/>
      <c r="HK122" s="109"/>
      <c r="HL122" s="109"/>
      <c r="HM122" s="109"/>
      <c r="HN122" s="109"/>
      <c r="HO122" s="109"/>
      <c r="HP122" s="109"/>
      <c r="HQ122" s="109"/>
      <c r="HR122" s="109"/>
      <c r="HS122" s="109"/>
      <c r="HT122" s="109"/>
      <c r="HU122" s="109"/>
      <c r="HV122" s="109"/>
      <c r="HW122" s="109"/>
      <c r="HX122" s="109"/>
      <c r="HY122" s="109"/>
      <c r="HZ122" s="109"/>
      <c r="IA122" s="109"/>
      <c r="IB122" s="109"/>
      <c r="IC122" s="109"/>
      <c r="ID122" s="109"/>
      <c r="IE122" s="109"/>
      <c r="IF122" s="109"/>
      <c r="IG122" s="109"/>
      <c r="IH122" s="109"/>
      <c r="II122" s="109"/>
      <c r="IJ122" s="109"/>
      <c r="IK122" s="109"/>
      <c r="IL122" s="109"/>
      <c r="IM122" s="109"/>
      <c r="IN122" s="109"/>
      <c r="IO122" s="109"/>
      <c r="IP122" s="109"/>
      <c r="IQ122" s="109"/>
      <c r="IR122" s="109"/>
      <c r="IS122" s="109"/>
      <c r="IT122" s="109"/>
      <c r="IU122" s="109"/>
      <c r="IV122" s="109"/>
    </row>
    <row r="123" spans="1:256" s="4" customFormat="1">
      <c r="A123" s="107"/>
      <c r="B123" s="14"/>
      <c r="C123" s="3"/>
      <c r="D123" s="159"/>
      <c r="E123" s="109"/>
      <c r="F123" s="159"/>
      <c r="G123" s="109"/>
      <c r="H123" s="159"/>
      <c r="I123" s="109"/>
      <c r="J123" s="109"/>
      <c r="K123" s="109"/>
      <c r="L123" s="159"/>
      <c r="M123" s="109"/>
      <c r="N123" s="109"/>
      <c r="O123" s="109"/>
      <c r="P123" s="109"/>
      <c r="Q123" s="109"/>
      <c r="R123" s="109"/>
      <c r="S123" s="109"/>
      <c r="T123" s="109"/>
      <c r="U123" s="109"/>
      <c r="V123" s="109"/>
      <c r="W123" s="109"/>
      <c r="X123" s="109"/>
      <c r="Y123" s="109"/>
      <c r="Z123" s="109"/>
      <c r="AA123" s="109"/>
      <c r="AB123" s="109"/>
      <c r="AC123" s="109"/>
      <c r="AD123" s="109"/>
      <c r="AE123" s="109"/>
      <c r="AF123" s="109"/>
      <c r="AG123" s="109"/>
      <c r="AH123" s="109"/>
      <c r="AI123" s="109"/>
      <c r="AJ123" s="109"/>
      <c r="AK123" s="109"/>
      <c r="AL123" s="109"/>
      <c r="AM123" s="109"/>
      <c r="AN123" s="109"/>
      <c r="AO123" s="109"/>
      <c r="AP123" s="109"/>
      <c r="AQ123" s="109"/>
      <c r="AR123" s="109"/>
      <c r="AS123" s="109"/>
      <c r="AT123" s="109"/>
      <c r="AU123" s="109"/>
      <c r="AV123" s="109"/>
      <c r="AW123" s="109"/>
      <c r="AX123" s="109"/>
      <c r="AY123" s="109"/>
      <c r="AZ123" s="109"/>
      <c r="BA123" s="109"/>
      <c r="BB123" s="109"/>
      <c r="BC123" s="109"/>
      <c r="BD123" s="109"/>
      <c r="BE123" s="109"/>
      <c r="BF123" s="109"/>
      <c r="BG123" s="109"/>
      <c r="BH123" s="109"/>
      <c r="BI123" s="109"/>
      <c r="BJ123" s="109"/>
      <c r="BK123" s="109"/>
      <c r="BL123" s="109"/>
      <c r="BM123" s="109"/>
      <c r="BN123" s="109"/>
      <c r="BO123" s="109"/>
      <c r="BP123" s="109"/>
      <c r="BQ123" s="109"/>
      <c r="BR123" s="109"/>
      <c r="BS123" s="109"/>
      <c r="BT123" s="109"/>
      <c r="BU123" s="109"/>
      <c r="BV123" s="109"/>
      <c r="BW123" s="109"/>
      <c r="BX123" s="109"/>
      <c r="BY123" s="109"/>
      <c r="BZ123" s="109"/>
      <c r="CA123" s="109"/>
      <c r="CB123" s="109"/>
      <c r="CC123" s="109"/>
      <c r="CD123" s="109"/>
      <c r="CE123" s="109"/>
      <c r="CF123" s="109"/>
      <c r="CG123" s="109"/>
      <c r="CH123" s="109"/>
      <c r="CI123" s="109"/>
      <c r="CJ123" s="109"/>
      <c r="CK123" s="109"/>
      <c r="CL123" s="109"/>
      <c r="CM123" s="109"/>
      <c r="CN123" s="109"/>
      <c r="CO123" s="109"/>
      <c r="CP123" s="109"/>
      <c r="CQ123" s="109"/>
      <c r="CR123" s="109"/>
      <c r="CS123" s="109"/>
      <c r="CT123" s="109"/>
      <c r="CU123" s="109"/>
      <c r="CV123" s="109"/>
      <c r="CW123" s="109"/>
      <c r="CX123" s="109"/>
      <c r="CY123" s="109"/>
      <c r="CZ123" s="109"/>
      <c r="DA123" s="109"/>
      <c r="DB123" s="109"/>
      <c r="DC123" s="109"/>
      <c r="DD123" s="109"/>
      <c r="DE123" s="109"/>
      <c r="DF123" s="109"/>
      <c r="DG123" s="109"/>
      <c r="DH123" s="109"/>
      <c r="DI123" s="109"/>
      <c r="DJ123" s="109"/>
      <c r="DK123" s="109"/>
      <c r="DL123" s="109"/>
      <c r="DM123" s="109"/>
      <c r="DN123" s="109"/>
      <c r="DO123" s="109"/>
      <c r="DP123" s="109"/>
      <c r="DQ123" s="109"/>
      <c r="DR123" s="109"/>
      <c r="DS123" s="109"/>
      <c r="DT123" s="109"/>
      <c r="DU123" s="109"/>
      <c r="DV123" s="109"/>
      <c r="DW123" s="109"/>
      <c r="DX123" s="109"/>
      <c r="DY123" s="109"/>
      <c r="DZ123" s="109"/>
      <c r="EA123" s="109"/>
      <c r="EB123" s="109"/>
      <c r="EC123" s="109"/>
      <c r="ED123" s="109"/>
      <c r="EE123" s="109"/>
      <c r="EF123" s="109"/>
      <c r="EG123" s="109"/>
      <c r="EH123" s="109"/>
      <c r="EI123" s="109"/>
      <c r="EJ123" s="109"/>
      <c r="EK123" s="109"/>
      <c r="EL123" s="109"/>
      <c r="EM123" s="109"/>
      <c r="EN123" s="109"/>
      <c r="EO123" s="109"/>
      <c r="EP123" s="109"/>
      <c r="EQ123" s="109"/>
      <c r="ER123" s="109"/>
      <c r="ES123" s="109"/>
      <c r="ET123" s="109"/>
      <c r="EU123" s="109"/>
      <c r="EV123" s="109"/>
      <c r="EW123" s="109"/>
      <c r="EX123" s="109"/>
      <c r="EY123" s="109"/>
      <c r="EZ123" s="109"/>
      <c r="FA123" s="109"/>
      <c r="FB123" s="109"/>
      <c r="FC123" s="109"/>
      <c r="FD123" s="109"/>
      <c r="FE123" s="109"/>
      <c r="FF123" s="109"/>
      <c r="FG123" s="109"/>
      <c r="FH123" s="109"/>
      <c r="FI123" s="109"/>
      <c r="FJ123" s="109"/>
      <c r="FK123" s="109"/>
      <c r="FL123" s="109"/>
      <c r="FM123" s="109"/>
      <c r="FN123" s="109"/>
      <c r="FO123" s="109"/>
      <c r="FP123" s="109"/>
      <c r="FQ123" s="109"/>
      <c r="FR123" s="109"/>
      <c r="FS123" s="109"/>
      <c r="FT123" s="109"/>
      <c r="FU123" s="109"/>
      <c r="FV123" s="109"/>
      <c r="FW123" s="109"/>
      <c r="FX123" s="109"/>
      <c r="FY123" s="109"/>
      <c r="FZ123" s="109"/>
      <c r="GA123" s="109"/>
      <c r="GB123" s="109"/>
      <c r="GC123" s="109"/>
      <c r="GD123" s="109"/>
      <c r="GE123" s="109"/>
      <c r="GF123" s="109"/>
      <c r="GG123" s="109"/>
      <c r="GH123" s="109"/>
      <c r="GI123" s="109"/>
      <c r="GJ123" s="109"/>
      <c r="GK123" s="109"/>
      <c r="GL123" s="109"/>
      <c r="GM123" s="109"/>
      <c r="GN123" s="109"/>
      <c r="GO123" s="109"/>
      <c r="GP123" s="109"/>
      <c r="GQ123" s="109"/>
      <c r="GR123" s="109"/>
      <c r="GS123" s="109"/>
      <c r="GT123" s="109"/>
      <c r="GU123" s="109"/>
      <c r="GV123" s="109"/>
      <c r="GW123" s="109"/>
      <c r="GX123" s="109"/>
      <c r="GY123" s="109"/>
      <c r="GZ123" s="109"/>
      <c r="HA123" s="109"/>
      <c r="HB123" s="109"/>
      <c r="HC123" s="109"/>
      <c r="HD123" s="109"/>
      <c r="HE123" s="109"/>
      <c r="HF123" s="109"/>
      <c r="HG123" s="109"/>
      <c r="HH123" s="109"/>
      <c r="HI123" s="109"/>
      <c r="HJ123" s="109"/>
      <c r="HK123" s="109"/>
      <c r="HL123" s="109"/>
      <c r="HM123" s="109"/>
      <c r="HN123" s="109"/>
      <c r="HO123" s="109"/>
      <c r="HP123" s="109"/>
      <c r="HQ123" s="109"/>
      <c r="HR123" s="109"/>
      <c r="HS123" s="109"/>
      <c r="HT123" s="109"/>
      <c r="HU123" s="109"/>
      <c r="HV123" s="109"/>
      <c r="HW123" s="109"/>
      <c r="HX123" s="109"/>
      <c r="HY123" s="109"/>
      <c r="HZ123" s="109"/>
      <c r="IA123" s="109"/>
      <c r="IB123" s="109"/>
      <c r="IC123" s="109"/>
      <c r="ID123" s="109"/>
      <c r="IE123" s="109"/>
      <c r="IF123" s="109"/>
      <c r="IG123" s="109"/>
      <c r="IH123" s="109"/>
      <c r="II123" s="109"/>
      <c r="IJ123" s="109"/>
      <c r="IK123" s="109"/>
      <c r="IL123" s="109"/>
      <c r="IM123" s="109"/>
      <c r="IN123" s="109"/>
      <c r="IO123" s="109"/>
      <c r="IP123" s="109"/>
      <c r="IQ123" s="109"/>
      <c r="IR123" s="109"/>
      <c r="IS123" s="109"/>
      <c r="IT123" s="109"/>
      <c r="IU123" s="109"/>
      <c r="IV123" s="109"/>
    </row>
    <row r="124" spans="1:256" s="4" customFormat="1">
      <c r="A124" s="107"/>
      <c r="B124" s="14"/>
      <c r="C124" s="3"/>
      <c r="D124" s="159"/>
      <c r="E124" s="109"/>
      <c r="F124" s="159"/>
      <c r="G124" s="109"/>
      <c r="H124" s="159"/>
      <c r="I124" s="109"/>
      <c r="J124" s="109"/>
      <c r="K124" s="109"/>
      <c r="L124" s="159"/>
      <c r="M124" s="109"/>
      <c r="N124" s="109"/>
      <c r="O124" s="109"/>
      <c r="P124" s="109"/>
      <c r="Q124" s="109"/>
      <c r="R124" s="109"/>
      <c r="S124" s="109"/>
      <c r="T124" s="109"/>
      <c r="U124" s="109"/>
      <c r="V124" s="109"/>
      <c r="W124" s="109"/>
      <c r="X124" s="109"/>
      <c r="Y124" s="109"/>
      <c r="Z124" s="109"/>
      <c r="AA124" s="109"/>
      <c r="AB124" s="109"/>
      <c r="AC124" s="109"/>
      <c r="AD124" s="109"/>
      <c r="AE124" s="109"/>
      <c r="AF124" s="109"/>
      <c r="AG124" s="109"/>
      <c r="AH124" s="109"/>
      <c r="AI124" s="109"/>
      <c r="AJ124" s="109"/>
      <c r="AK124" s="109"/>
      <c r="AL124" s="109"/>
      <c r="AM124" s="109"/>
      <c r="AN124" s="109"/>
      <c r="AO124" s="109"/>
      <c r="AP124" s="109"/>
      <c r="AQ124" s="109"/>
      <c r="AR124" s="109"/>
      <c r="AS124" s="109"/>
      <c r="AT124" s="109"/>
      <c r="AU124" s="109"/>
      <c r="AV124" s="109"/>
      <c r="AW124" s="109"/>
      <c r="AX124" s="109"/>
      <c r="AY124" s="109"/>
      <c r="AZ124" s="109"/>
      <c r="BA124" s="109"/>
      <c r="BB124" s="109"/>
      <c r="BC124" s="109"/>
      <c r="BD124" s="109"/>
      <c r="BE124" s="109"/>
      <c r="BF124" s="109"/>
      <c r="BG124" s="109"/>
      <c r="BH124" s="109"/>
      <c r="BI124" s="109"/>
      <c r="BJ124" s="109"/>
      <c r="BK124" s="109"/>
      <c r="BL124" s="109"/>
      <c r="BM124" s="109"/>
      <c r="BN124" s="109"/>
      <c r="BO124" s="109"/>
      <c r="BP124" s="109"/>
      <c r="BQ124" s="109"/>
      <c r="BR124" s="109"/>
      <c r="BS124" s="109"/>
      <c r="BT124" s="109"/>
      <c r="BU124" s="109"/>
      <c r="BV124" s="109"/>
      <c r="BW124" s="109"/>
      <c r="BX124" s="109"/>
      <c r="BY124" s="109"/>
      <c r="BZ124" s="109"/>
      <c r="CA124" s="109"/>
      <c r="CB124" s="109"/>
      <c r="CC124" s="109"/>
      <c r="CD124" s="109"/>
      <c r="CE124" s="109"/>
      <c r="CF124" s="109"/>
      <c r="CG124" s="109"/>
      <c r="CH124" s="109"/>
      <c r="CI124" s="109"/>
      <c r="CJ124" s="109"/>
      <c r="CK124" s="109"/>
      <c r="CL124" s="109"/>
      <c r="CM124" s="109"/>
      <c r="CN124" s="109"/>
      <c r="CO124" s="109"/>
      <c r="CP124" s="109"/>
      <c r="CQ124" s="109"/>
      <c r="CR124" s="109"/>
      <c r="CS124" s="109"/>
      <c r="CT124" s="109"/>
      <c r="CU124" s="109"/>
      <c r="CV124" s="109"/>
      <c r="CW124" s="109"/>
      <c r="CX124" s="109"/>
      <c r="CY124" s="109"/>
      <c r="CZ124" s="109"/>
      <c r="DA124" s="109"/>
      <c r="DB124" s="109"/>
      <c r="DC124" s="109"/>
      <c r="DD124" s="109"/>
      <c r="DE124" s="109"/>
      <c r="DF124" s="109"/>
      <c r="DG124" s="109"/>
      <c r="DH124" s="109"/>
      <c r="DI124" s="109"/>
      <c r="DJ124" s="109"/>
      <c r="DK124" s="109"/>
      <c r="DL124" s="109"/>
      <c r="DM124" s="109"/>
      <c r="DN124" s="109"/>
      <c r="DO124" s="109"/>
      <c r="DP124" s="109"/>
      <c r="DQ124" s="109"/>
      <c r="DR124" s="109"/>
      <c r="DS124" s="109"/>
      <c r="DT124" s="109"/>
      <c r="DU124" s="109"/>
      <c r="DV124" s="109"/>
      <c r="DW124" s="109"/>
      <c r="DX124" s="109"/>
      <c r="DY124" s="109"/>
      <c r="DZ124" s="109"/>
      <c r="EA124" s="109"/>
      <c r="EB124" s="109"/>
      <c r="EC124" s="109"/>
      <c r="ED124" s="109"/>
      <c r="EE124" s="109"/>
      <c r="EF124" s="109"/>
      <c r="EG124" s="109"/>
      <c r="EH124" s="109"/>
      <c r="EI124" s="109"/>
      <c r="EJ124" s="109"/>
      <c r="EK124" s="109"/>
      <c r="EL124" s="109"/>
      <c r="EM124" s="109"/>
      <c r="EN124" s="109"/>
      <c r="EO124" s="109"/>
      <c r="EP124" s="109"/>
      <c r="EQ124" s="109"/>
      <c r="ER124" s="109"/>
      <c r="ES124" s="109"/>
      <c r="ET124" s="109"/>
      <c r="EU124" s="109"/>
      <c r="EV124" s="109"/>
      <c r="EW124" s="109"/>
      <c r="EX124" s="109"/>
      <c r="EY124" s="109"/>
      <c r="EZ124" s="109"/>
      <c r="FA124" s="109"/>
      <c r="FB124" s="109"/>
      <c r="FC124" s="109"/>
      <c r="FD124" s="109"/>
      <c r="FE124" s="109"/>
      <c r="FF124" s="109"/>
      <c r="FG124" s="109"/>
      <c r="FH124" s="109"/>
      <c r="FI124" s="109"/>
      <c r="FJ124" s="109"/>
      <c r="FK124" s="109"/>
      <c r="FL124" s="109"/>
      <c r="FM124" s="109"/>
      <c r="FN124" s="109"/>
      <c r="FO124" s="109"/>
      <c r="FP124" s="109"/>
      <c r="FQ124" s="109"/>
      <c r="FR124" s="109"/>
      <c r="FS124" s="109"/>
      <c r="FT124" s="109"/>
      <c r="FU124" s="109"/>
      <c r="FV124" s="109"/>
      <c r="FW124" s="109"/>
      <c r="FX124" s="109"/>
      <c r="FY124" s="109"/>
      <c r="FZ124" s="109"/>
      <c r="GA124" s="109"/>
      <c r="GB124" s="109"/>
      <c r="GC124" s="109"/>
      <c r="GD124" s="109"/>
      <c r="GE124" s="109"/>
      <c r="GF124" s="109"/>
      <c r="GG124" s="109"/>
      <c r="GH124" s="109"/>
      <c r="GI124" s="109"/>
      <c r="GJ124" s="109"/>
      <c r="GK124" s="109"/>
      <c r="GL124" s="109"/>
      <c r="GM124" s="109"/>
      <c r="GN124" s="109"/>
      <c r="GO124" s="109"/>
      <c r="GP124" s="109"/>
      <c r="GQ124" s="109"/>
      <c r="GR124" s="109"/>
      <c r="GS124" s="109"/>
      <c r="GT124" s="109"/>
      <c r="GU124" s="109"/>
      <c r="GV124" s="109"/>
      <c r="GW124" s="109"/>
      <c r="GX124" s="109"/>
      <c r="GY124" s="109"/>
      <c r="GZ124" s="109"/>
      <c r="HA124" s="109"/>
      <c r="HB124" s="109"/>
      <c r="HC124" s="109"/>
      <c r="HD124" s="109"/>
      <c r="HE124" s="109"/>
      <c r="HF124" s="109"/>
      <c r="HG124" s="109"/>
      <c r="HH124" s="109"/>
      <c r="HI124" s="109"/>
      <c r="HJ124" s="109"/>
      <c r="HK124" s="109"/>
      <c r="HL124" s="109"/>
      <c r="HM124" s="109"/>
      <c r="HN124" s="109"/>
      <c r="HO124" s="109"/>
      <c r="HP124" s="109"/>
      <c r="HQ124" s="109"/>
      <c r="HR124" s="109"/>
      <c r="HS124" s="109"/>
      <c r="HT124" s="109"/>
      <c r="HU124" s="109"/>
      <c r="HV124" s="109"/>
      <c r="HW124" s="109"/>
      <c r="HX124" s="109"/>
      <c r="HY124" s="109"/>
      <c r="HZ124" s="109"/>
      <c r="IA124" s="109"/>
      <c r="IB124" s="109"/>
      <c r="IC124" s="109"/>
      <c r="ID124" s="109"/>
      <c r="IE124" s="109"/>
      <c r="IF124" s="109"/>
      <c r="IG124" s="109"/>
      <c r="IH124" s="109"/>
      <c r="II124" s="109"/>
      <c r="IJ124" s="109"/>
      <c r="IK124" s="109"/>
      <c r="IL124" s="109"/>
      <c r="IM124" s="109"/>
      <c r="IN124" s="109"/>
      <c r="IO124" s="109"/>
      <c r="IP124" s="109"/>
      <c r="IQ124" s="109"/>
      <c r="IR124" s="109"/>
      <c r="IS124" s="109"/>
      <c r="IT124" s="109"/>
      <c r="IU124" s="109"/>
      <c r="IV124" s="109"/>
    </row>
    <row r="125" spans="1:256" s="4" customFormat="1">
      <c r="A125" s="107"/>
      <c r="B125" s="14"/>
      <c r="C125" s="3"/>
      <c r="D125" s="159"/>
      <c r="E125" s="109"/>
      <c r="F125" s="159"/>
      <c r="G125" s="109"/>
      <c r="H125" s="159"/>
      <c r="I125" s="109"/>
      <c r="J125" s="109"/>
      <c r="K125" s="109"/>
      <c r="L125" s="159"/>
      <c r="M125" s="109"/>
      <c r="N125" s="109"/>
      <c r="O125" s="109"/>
      <c r="P125" s="109"/>
      <c r="Q125" s="109"/>
      <c r="R125" s="109"/>
      <c r="S125" s="109"/>
      <c r="T125" s="109"/>
      <c r="U125" s="109"/>
      <c r="V125" s="109"/>
      <c r="W125" s="109"/>
      <c r="X125" s="109"/>
      <c r="Y125" s="109"/>
      <c r="Z125" s="109"/>
      <c r="AA125" s="109"/>
      <c r="AB125" s="109"/>
      <c r="AC125" s="109"/>
      <c r="AD125" s="109"/>
      <c r="AE125" s="109"/>
      <c r="AF125" s="109"/>
      <c r="AG125" s="109"/>
      <c r="AH125" s="109"/>
      <c r="AI125" s="109"/>
      <c r="AJ125" s="109"/>
      <c r="AK125" s="109"/>
      <c r="AL125" s="109"/>
      <c r="AM125" s="109"/>
      <c r="AN125" s="109"/>
      <c r="AO125" s="109"/>
      <c r="AP125" s="109"/>
      <c r="AQ125" s="109"/>
      <c r="AR125" s="109"/>
      <c r="AS125" s="109"/>
      <c r="AT125" s="109"/>
      <c r="AU125" s="109"/>
      <c r="AV125" s="109"/>
      <c r="AW125" s="109"/>
      <c r="AX125" s="109"/>
      <c r="AY125" s="109"/>
      <c r="AZ125" s="109"/>
      <c r="BA125" s="109"/>
      <c r="BB125" s="109"/>
      <c r="BC125" s="109"/>
      <c r="BD125" s="109"/>
      <c r="BE125" s="109"/>
      <c r="BF125" s="109"/>
      <c r="BG125" s="109"/>
      <c r="BH125" s="109"/>
      <c r="BI125" s="109"/>
      <c r="BJ125" s="109"/>
      <c r="BK125" s="109"/>
      <c r="BL125" s="109"/>
      <c r="BM125" s="109"/>
      <c r="BN125" s="109"/>
      <c r="BO125" s="109"/>
      <c r="BP125" s="109"/>
      <c r="BQ125" s="109"/>
      <c r="BR125" s="109"/>
      <c r="BS125" s="109"/>
      <c r="BT125" s="109"/>
      <c r="BU125" s="109"/>
      <c r="BV125" s="109"/>
      <c r="BW125" s="109"/>
      <c r="BX125" s="109"/>
      <c r="BY125" s="109"/>
      <c r="BZ125" s="109"/>
      <c r="CA125" s="109"/>
      <c r="CB125" s="109"/>
      <c r="CC125" s="109"/>
      <c r="CD125" s="109"/>
      <c r="CE125" s="109"/>
      <c r="CF125" s="109"/>
      <c r="CG125" s="109"/>
      <c r="CH125" s="109"/>
      <c r="CI125" s="109"/>
      <c r="CJ125" s="109"/>
      <c r="CK125" s="109"/>
      <c r="CL125" s="109"/>
      <c r="CM125" s="109"/>
      <c r="CN125" s="109"/>
      <c r="CO125" s="109"/>
      <c r="CP125" s="109"/>
      <c r="CQ125" s="109"/>
      <c r="CR125" s="109"/>
      <c r="CS125" s="109"/>
      <c r="CT125" s="109"/>
      <c r="CU125" s="109"/>
      <c r="CV125" s="109"/>
      <c r="CW125" s="109"/>
      <c r="CX125" s="109"/>
      <c r="CY125" s="109"/>
      <c r="CZ125" s="109"/>
      <c r="DA125" s="109"/>
      <c r="DB125" s="109"/>
      <c r="DC125" s="109"/>
      <c r="DD125" s="109"/>
      <c r="DE125" s="109"/>
      <c r="DF125" s="109"/>
      <c r="DG125" s="109"/>
      <c r="DH125" s="109"/>
      <c r="DI125" s="109"/>
      <c r="DJ125" s="109"/>
      <c r="DK125" s="109"/>
      <c r="DL125" s="109"/>
      <c r="DM125" s="109"/>
      <c r="DN125" s="109"/>
      <c r="DO125" s="109"/>
      <c r="DP125" s="109"/>
      <c r="DQ125" s="109"/>
      <c r="DR125" s="109"/>
      <c r="DS125" s="109"/>
      <c r="DT125" s="109"/>
      <c r="DU125" s="109"/>
      <c r="DV125" s="109"/>
      <c r="DW125" s="109"/>
      <c r="DX125" s="109"/>
      <c r="DY125" s="109"/>
      <c r="DZ125" s="109"/>
      <c r="EA125" s="109"/>
      <c r="EB125" s="109"/>
      <c r="EC125" s="109"/>
      <c r="ED125" s="109"/>
      <c r="EE125" s="109"/>
      <c r="EF125" s="109"/>
      <c r="EG125" s="109"/>
      <c r="EH125" s="109"/>
      <c r="EI125" s="109"/>
      <c r="EJ125" s="109"/>
      <c r="EK125" s="109"/>
      <c r="EL125" s="109"/>
      <c r="EM125" s="109"/>
      <c r="EN125" s="109"/>
      <c r="EO125" s="109"/>
      <c r="EP125" s="109"/>
      <c r="EQ125" s="109"/>
      <c r="ER125" s="109"/>
      <c r="ES125" s="109"/>
      <c r="ET125" s="109"/>
      <c r="EU125" s="109"/>
      <c r="EV125" s="109"/>
      <c r="EW125" s="109"/>
      <c r="EX125" s="109"/>
      <c r="EY125" s="109"/>
      <c r="EZ125" s="109"/>
      <c r="FA125" s="109"/>
      <c r="FB125" s="109"/>
      <c r="FC125" s="109"/>
      <c r="FD125" s="109"/>
      <c r="FE125" s="109"/>
      <c r="FF125" s="109"/>
      <c r="FG125" s="109"/>
      <c r="FH125" s="109"/>
      <c r="FI125" s="109"/>
      <c r="FJ125" s="109"/>
      <c r="FK125" s="109"/>
      <c r="FL125" s="109"/>
      <c r="FM125" s="109"/>
      <c r="FN125" s="109"/>
      <c r="FO125" s="109"/>
      <c r="FP125" s="109"/>
      <c r="FQ125" s="109"/>
      <c r="FR125" s="109"/>
      <c r="FS125" s="109"/>
      <c r="FT125" s="109"/>
      <c r="FU125" s="109"/>
      <c r="FV125" s="109"/>
      <c r="FW125" s="109"/>
      <c r="FX125" s="109"/>
      <c r="FY125" s="109"/>
      <c r="FZ125" s="109"/>
      <c r="GA125" s="109"/>
      <c r="GB125" s="109"/>
      <c r="GC125" s="109"/>
      <c r="GD125" s="109"/>
      <c r="GE125" s="109"/>
      <c r="GF125" s="109"/>
      <c r="GG125" s="109"/>
      <c r="GH125" s="109"/>
      <c r="GI125" s="109"/>
      <c r="GJ125" s="109"/>
      <c r="GK125" s="109"/>
      <c r="GL125" s="109"/>
      <c r="GM125" s="109"/>
      <c r="GN125" s="109"/>
      <c r="GO125" s="109"/>
      <c r="GP125" s="109"/>
      <c r="GQ125" s="109"/>
      <c r="GR125" s="109"/>
      <c r="GS125" s="109"/>
      <c r="GT125" s="109"/>
      <c r="GU125" s="109"/>
      <c r="GV125" s="109"/>
      <c r="GW125" s="109"/>
      <c r="GX125" s="109"/>
      <c r="GY125" s="109"/>
      <c r="GZ125" s="109"/>
      <c r="HA125" s="109"/>
      <c r="HB125" s="109"/>
      <c r="HC125" s="109"/>
      <c r="HD125" s="109"/>
      <c r="HE125" s="109"/>
      <c r="HF125" s="109"/>
      <c r="HG125" s="109"/>
      <c r="HH125" s="109"/>
      <c r="HI125" s="109"/>
      <c r="HJ125" s="109"/>
      <c r="HK125" s="109"/>
      <c r="HL125" s="109"/>
      <c r="HM125" s="109"/>
      <c r="HN125" s="109"/>
      <c r="HO125" s="109"/>
      <c r="HP125" s="109"/>
      <c r="HQ125" s="109"/>
      <c r="HR125" s="109"/>
      <c r="HS125" s="109"/>
      <c r="HT125" s="109"/>
      <c r="HU125" s="109"/>
      <c r="HV125" s="109"/>
      <c r="HW125" s="109"/>
      <c r="HX125" s="109"/>
      <c r="HY125" s="109"/>
      <c r="HZ125" s="109"/>
      <c r="IA125" s="109"/>
      <c r="IB125" s="109"/>
      <c r="IC125" s="109"/>
      <c r="ID125" s="109"/>
      <c r="IE125" s="109"/>
      <c r="IF125" s="109"/>
      <c r="IG125" s="109"/>
      <c r="IH125" s="109"/>
      <c r="II125" s="109"/>
      <c r="IJ125" s="109"/>
      <c r="IK125" s="109"/>
      <c r="IL125" s="109"/>
      <c r="IM125" s="109"/>
      <c r="IN125" s="109"/>
      <c r="IO125" s="109"/>
      <c r="IP125" s="109"/>
      <c r="IQ125" s="109"/>
      <c r="IR125" s="109"/>
      <c r="IS125" s="109"/>
      <c r="IT125" s="109"/>
      <c r="IU125" s="109"/>
      <c r="IV125" s="109"/>
    </row>
    <row r="126" spans="1:256" s="4" customFormat="1">
      <c r="A126" s="107"/>
      <c r="B126" s="14"/>
      <c r="C126" s="3"/>
      <c r="D126" s="159"/>
      <c r="E126" s="109"/>
      <c r="F126" s="159"/>
      <c r="G126" s="109"/>
      <c r="H126" s="159"/>
      <c r="I126" s="109"/>
      <c r="J126" s="109"/>
      <c r="K126" s="109"/>
      <c r="L126" s="159"/>
      <c r="M126" s="109"/>
      <c r="N126" s="109"/>
      <c r="O126" s="109"/>
      <c r="P126" s="109"/>
      <c r="Q126" s="109"/>
      <c r="R126" s="109"/>
      <c r="S126" s="109"/>
      <c r="T126" s="109"/>
      <c r="U126" s="109"/>
      <c r="V126" s="109"/>
      <c r="W126" s="109"/>
      <c r="X126" s="109"/>
      <c r="Y126" s="109"/>
      <c r="Z126" s="109"/>
      <c r="AA126" s="109"/>
      <c r="AB126" s="109"/>
      <c r="AC126" s="109"/>
      <c r="AD126" s="109"/>
      <c r="AE126" s="109"/>
      <c r="AF126" s="109"/>
      <c r="AG126" s="109"/>
      <c r="AH126" s="109"/>
      <c r="AI126" s="109"/>
      <c r="AJ126" s="109"/>
      <c r="AK126" s="109"/>
      <c r="AL126" s="109"/>
      <c r="AM126" s="109"/>
      <c r="AN126" s="109"/>
      <c r="AO126" s="109"/>
      <c r="AP126" s="109"/>
      <c r="AQ126" s="109"/>
      <c r="AR126" s="109"/>
      <c r="AS126" s="109"/>
      <c r="AT126" s="109"/>
      <c r="AU126" s="109"/>
      <c r="AV126" s="109"/>
      <c r="AW126" s="109"/>
      <c r="AX126" s="109"/>
      <c r="AY126" s="109"/>
      <c r="AZ126" s="109"/>
      <c r="BA126" s="109"/>
      <c r="BB126" s="109"/>
      <c r="BC126" s="109"/>
      <c r="BD126" s="109"/>
      <c r="BE126" s="109"/>
      <c r="BF126" s="109"/>
      <c r="BG126" s="109"/>
      <c r="BH126" s="109"/>
      <c r="BI126" s="109"/>
      <c r="BJ126" s="109"/>
      <c r="BK126" s="109"/>
      <c r="BL126" s="109"/>
      <c r="BM126" s="109"/>
      <c r="BN126" s="109"/>
      <c r="BO126" s="109"/>
      <c r="BP126" s="109"/>
      <c r="BQ126" s="109"/>
      <c r="BR126" s="109"/>
      <c r="BS126" s="109"/>
      <c r="BT126" s="109"/>
      <c r="BU126" s="109"/>
      <c r="BV126" s="109"/>
      <c r="BW126" s="109"/>
      <c r="BX126" s="109"/>
      <c r="BY126" s="109"/>
      <c r="BZ126" s="109"/>
      <c r="CA126" s="109"/>
      <c r="CB126" s="109"/>
      <c r="CC126" s="109"/>
      <c r="CD126" s="109"/>
      <c r="CE126" s="109"/>
      <c r="CF126" s="109"/>
      <c r="CG126" s="109"/>
      <c r="CH126" s="109"/>
      <c r="CI126" s="109"/>
      <c r="CJ126" s="109"/>
      <c r="CK126" s="109"/>
      <c r="CL126" s="109"/>
      <c r="CM126" s="109"/>
      <c r="CN126" s="109"/>
      <c r="CO126" s="109"/>
      <c r="CP126" s="109"/>
      <c r="CQ126" s="109"/>
      <c r="CR126" s="109"/>
      <c r="CS126" s="109"/>
      <c r="CT126" s="109"/>
      <c r="CU126" s="109"/>
      <c r="CV126" s="109"/>
      <c r="CW126" s="109"/>
      <c r="CX126" s="109"/>
      <c r="CY126" s="109"/>
      <c r="CZ126" s="109"/>
      <c r="DA126" s="109"/>
      <c r="DB126" s="109"/>
      <c r="DC126" s="109"/>
      <c r="DD126" s="109"/>
      <c r="DE126" s="109"/>
      <c r="DF126" s="109"/>
      <c r="DG126" s="109"/>
      <c r="DH126" s="109"/>
      <c r="DI126" s="109"/>
      <c r="DJ126" s="109"/>
      <c r="DK126" s="109"/>
      <c r="DL126" s="109"/>
      <c r="DM126" s="109"/>
      <c r="DN126" s="109"/>
      <c r="DO126" s="109"/>
      <c r="DP126" s="109"/>
      <c r="DQ126" s="109"/>
      <c r="DR126" s="109"/>
      <c r="DS126" s="109"/>
      <c r="DT126" s="109"/>
      <c r="DU126" s="109"/>
      <c r="DV126" s="109"/>
      <c r="DW126" s="109"/>
      <c r="DX126" s="109"/>
      <c r="DY126" s="109"/>
      <c r="DZ126" s="109"/>
      <c r="EA126" s="109"/>
      <c r="EB126" s="109"/>
      <c r="EC126" s="109"/>
      <c r="ED126" s="109"/>
      <c r="EE126" s="109"/>
      <c r="EF126" s="109"/>
      <c r="EG126" s="109"/>
      <c r="EH126" s="109"/>
      <c r="EI126" s="109"/>
      <c r="EJ126" s="109"/>
      <c r="EK126" s="109"/>
      <c r="EL126" s="109"/>
      <c r="EM126" s="109"/>
      <c r="EN126" s="109"/>
      <c r="EO126" s="109"/>
      <c r="EP126" s="109"/>
      <c r="EQ126" s="109"/>
      <c r="ER126" s="109"/>
      <c r="ES126" s="109"/>
      <c r="ET126" s="109"/>
      <c r="EU126" s="109"/>
      <c r="EV126" s="109"/>
      <c r="EW126" s="109"/>
      <c r="EX126" s="109"/>
      <c r="EY126" s="109"/>
      <c r="EZ126" s="109"/>
      <c r="FA126" s="109"/>
      <c r="FB126" s="109"/>
      <c r="FC126" s="109"/>
      <c r="FD126" s="109"/>
      <c r="FE126" s="109"/>
      <c r="FF126" s="109"/>
      <c r="FG126" s="109"/>
      <c r="FH126" s="109"/>
      <c r="FI126" s="109"/>
      <c r="FJ126" s="109"/>
      <c r="FK126" s="109"/>
      <c r="FL126" s="109"/>
      <c r="FM126" s="109"/>
      <c r="FN126" s="109"/>
      <c r="FO126" s="109"/>
      <c r="FP126" s="109"/>
      <c r="FQ126" s="109"/>
      <c r="FR126" s="109"/>
      <c r="FS126" s="109"/>
      <c r="FT126" s="109"/>
      <c r="FU126" s="109"/>
      <c r="FV126" s="109"/>
      <c r="FW126" s="109"/>
      <c r="FX126" s="109"/>
      <c r="FY126" s="109"/>
      <c r="FZ126" s="109"/>
      <c r="GA126" s="109"/>
      <c r="GB126" s="109"/>
      <c r="GC126" s="109"/>
      <c r="GD126" s="109"/>
      <c r="GE126" s="109"/>
      <c r="GF126" s="109"/>
      <c r="GG126" s="109"/>
      <c r="GH126" s="109"/>
      <c r="GI126" s="109"/>
      <c r="GJ126" s="109"/>
      <c r="GK126" s="109"/>
      <c r="GL126" s="109"/>
      <c r="GM126" s="109"/>
      <c r="GN126" s="109"/>
      <c r="GO126" s="109"/>
      <c r="GP126" s="109"/>
      <c r="GQ126" s="109"/>
      <c r="GR126" s="109"/>
      <c r="GS126" s="109"/>
      <c r="GT126" s="109"/>
      <c r="GU126" s="109"/>
      <c r="GV126" s="109"/>
      <c r="GW126" s="109"/>
      <c r="GX126" s="109"/>
      <c r="GY126" s="109"/>
      <c r="GZ126" s="109"/>
      <c r="HA126" s="109"/>
      <c r="HB126" s="109"/>
      <c r="HC126" s="109"/>
      <c r="HD126" s="109"/>
      <c r="HE126" s="109"/>
      <c r="HF126" s="109"/>
      <c r="HG126" s="109"/>
      <c r="HH126" s="109"/>
      <c r="HI126" s="109"/>
      <c r="HJ126" s="109"/>
      <c r="HK126" s="109"/>
      <c r="HL126" s="109"/>
      <c r="HM126" s="109"/>
      <c r="HN126" s="109"/>
      <c r="HO126" s="109"/>
      <c r="HP126" s="109"/>
      <c r="HQ126" s="109"/>
      <c r="HR126" s="109"/>
      <c r="HS126" s="109"/>
      <c r="HT126" s="109"/>
      <c r="HU126" s="109"/>
      <c r="HV126" s="109"/>
      <c r="HW126" s="109"/>
      <c r="HX126" s="109"/>
      <c r="HY126" s="109"/>
      <c r="HZ126" s="109"/>
      <c r="IA126" s="109"/>
      <c r="IB126" s="109"/>
      <c r="IC126" s="109"/>
      <c r="ID126" s="109"/>
      <c r="IE126" s="109"/>
      <c r="IF126" s="109"/>
      <c r="IG126" s="109"/>
      <c r="IH126" s="109"/>
      <c r="II126" s="109"/>
      <c r="IJ126" s="109"/>
      <c r="IK126" s="109"/>
      <c r="IL126" s="109"/>
      <c r="IM126" s="109"/>
      <c r="IN126" s="109"/>
      <c r="IO126" s="109"/>
      <c r="IP126" s="109"/>
      <c r="IQ126" s="109"/>
      <c r="IR126" s="109"/>
      <c r="IS126" s="109"/>
      <c r="IT126" s="109"/>
      <c r="IU126" s="109"/>
      <c r="IV126" s="109"/>
    </row>
    <row r="127" spans="1:256" s="4" customFormat="1">
      <c r="A127" s="107"/>
      <c r="B127" s="14"/>
      <c r="C127" s="3"/>
      <c r="D127" s="159"/>
      <c r="E127" s="109"/>
      <c r="F127" s="159"/>
      <c r="G127" s="109"/>
      <c r="H127" s="159"/>
      <c r="I127" s="109"/>
      <c r="J127" s="109"/>
      <c r="K127" s="109"/>
      <c r="L127" s="159"/>
      <c r="M127" s="109"/>
      <c r="N127" s="109"/>
      <c r="O127" s="109"/>
      <c r="P127" s="109"/>
      <c r="Q127" s="109"/>
      <c r="R127" s="109"/>
      <c r="S127" s="109"/>
      <c r="T127" s="109"/>
      <c r="U127" s="109"/>
      <c r="V127" s="109"/>
      <c r="W127" s="109"/>
      <c r="X127" s="109"/>
      <c r="Y127" s="109"/>
      <c r="Z127" s="109"/>
      <c r="AA127" s="109"/>
      <c r="AB127" s="109"/>
      <c r="AC127" s="109"/>
      <c r="AD127" s="109"/>
      <c r="AE127" s="109"/>
      <c r="AF127" s="109"/>
      <c r="AG127" s="109"/>
      <c r="AH127" s="109"/>
      <c r="AI127" s="109"/>
      <c r="AJ127" s="109"/>
      <c r="AK127" s="109"/>
      <c r="AL127" s="109"/>
      <c r="AM127" s="109"/>
      <c r="AN127" s="109"/>
      <c r="AO127" s="109"/>
      <c r="AP127" s="109"/>
      <c r="AQ127" s="109"/>
      <c r="AR127" s="109"/>
      <c r="AS127" s="109"/>
      <c r="AT127" s="109"/>
      <c r="AU127" s="109"/>
      <c r="AV127" s="109"/>
      <c r="AW127" s="109"/>
      <c r="AX127" s="109"/>
      <c r="AY127" s="109"/>
      <c r="AZ127" s="109"/>
      <c r="BA127" s="109"/>
      <c r="BB127" s="109"/>
      <c r="BC127" s="109"/>
      <c r="BD127" s="109"/>
      <c r="BE127" s="109"/>
      <c r="BF127" s="109"/>
      <c r="BG127" s="109"/>
      <c r="BH127" s="109"/>
      <c r="BI127" s="109"/>
      <c r="BJ127" s="109"/>
      <c r="BK127" s="109"/>
      <c r="BL127" s="109"/>
      <c r="BM127" s="109"/>
      <c r="BN127" s="109"/>
      <c r="BO127" s="109"/>
      <c r="BP127" s="109"/>
      <c r="BQ127" s="109"/>
      <c r="BR127" s="109"/>
      <c r="BS127" s="109"/>
      <c r="BT127" s="109"/>
      <c r="BU127" s="109"/>
      <c r="BV127" s="109"/>
      <c r="BW127" s="109"/>
      <c r="BX127" s="109"/>
      <c r="BY127" s="109"/>
      <c r="BZ127" s="109"/>
      <c r="CA127" s="109"/>
      <c r="CB127" s="109"/>
      <c r="CC127" s="109"/>
      <c r="CD127" s="109"/>
      <c r="CE127" s="109"/>
      <c r="CF127" s="109"/>
      <c r="CG127" s="109"/>
      <c r="CH127" s="109"/>
      <c r="CI127" s="109"/>
      <c r="CJ127" s="109"/>
      <c r="CK127" s="109"/>
      <c r="CL127" s="109"/>
      <c r="CM127" s="109"/>
      <c r="CN127" s="109"/>
      <c r="CO127" s="109"/>
      <c r="CP127" s="109"/>
      <c r="CQ127" s="109"/>
      <c r="CR127" s="109"/>
      <c r="CS127" s="109"/>
      <c r="CT127" s="109"/>
      <c r="CU127" s="109"/>
      <c r="CV127" s="109"/>
      <c r="CW127" s="109"/>
      <c r="CX127" s="109"/>
      <c r="CY127" s="109"/>
      <c r="CZ127" s="109"/>
      <c r="DA127" s="109"/>
      <c r="DB127" s="109"/>
      <c r="DC127" s="109"/>
      <c r="DD127" s="109"/>
      <c r="DE127" s="109"/>
      <c r="DF127" s="109"/>
      <c r="DG127" s="109"/>
      <c r="DH127" s="109"/>
      <c r="DI127" s="109"/>
      <c r="DJ127" s="109"/>
      <c r="DK127" s="109"/>
      <c r="DL127" s="109"/>
      <c r="DM127" s="109"/>
      <c r="DN127" s="109"/>
      <c r="DO127" s="109"/>
      <c r="DP127" s="109"/>
      <c r="DQ127" s="109"/>
      <c r="DR127" s="109"/>
      <c r="DS127" s="109"/>
      <c r="DT127" s="109"/>
      <c r="DU127" s="109"/>
      <c r="DV127" s="109"/>
      <c r="DW127" s="109"/>
      <c r="DX127" s="109"/>
      <c r="DY127" s="109"/>
      <c r="DZ127" s="109"/>
      <c r="EA127" s="109"/>
      <c r="EB127" s="109"/>
      <c r="EC127" s="109"/>
      <c r="ED127" s="109"/>
      <c r="EE127" s="109"/>
      <c r="EF127" s="109"/>
      <c r="EG127" s="109"/>
      <c r="EH127" s="109"/>
      <c r="EI127" s="109"/>
      <c r="EJ127" s="109"/>
      <c r="EK127" s="109"/>
      <c r="EL127" s="109"/>
      <c r="EM127" s="109"/>
      <c r="EN127" s="109"/>
      <c r="EO127" s="109"/>
      <c r="EP127" s="109"/>
      <c r="EQ127" s="109"/>
      <c r="ER127" s="109"/>
      <c r="ES127" s="109"/>
      <c r="ET127" s="109"/>
      <c r="EU127" s="109"/>
      <c r="EV127" s="109"/>
      <c r="EW127" s="109"/>
      <c r="EX127" s="109"/>
      <c r="EY127" s="109"/>
      <c r="EZ127" s="109"/>
      <c r="FA127" s="109"/>
      <c r="FB127" s="109"/>
      <c r="FC127" s="109"/>
      <c r="FD127" s="109"/>
      <c r="FE127" s="109"/>
      <c r="FF127" s="109"/>
      <c r="FG127" s="109"/>
      <c r="FH127" s="109"/>
      <c r="FI127" s="109"/>
      <c r="FJ127" s="109"/>
      <c r="FK127" s="109"/>
      <c r="FL127" s="109"/>
      <c r="FM127" s="109"/>
      <c r="FN127" s="109"/>
      <c r="FO127" s="109"/>
      <c r="FP127" s="109"/>
      <c r="FQ127" s="109"/>
      <c r="FR127" s="109"/>
      <c r="FS127" s="109"/>
      <c r="FT127" s="109"/>
      <c r="FU127" s="109"/>
      <c r="FV127" s="109"/>
      <c r="FW127" s="109"/>
      <c r="FX127" s="109"/>
      <c r="FY127" s="109"/>
      <c r="FZ127" s="109"/>
      <c r="GA127" s="109"/>
      <c r="GB127" s="109"/>
      <c r="GC127" s="109"/>
      <c r="GD127" s="109"/>
      <c r="GE127" s="109"/>
      <c r="GF127" s="109"/>
      <c r="GG127" s="109"/>
      <c r="GH127" s="109"/>
      <c r="GI127" s="109"/>
      <c r="GJ127" s="109"/>
      <c r="GK127" s="109"/>
      <c r="GL127" s="109"/>
      <c r="GM127" s="109"/>
      <c r="GN127" s="109"/>
      <c r="GO127" s="109"/>
      <c r="GP127" s="109"/>
      <c r="GQ127" s="109"/>
      <c r="GR127" s="109"/>
      <c r="GS127" s="109"/>
      <c r="GT127" s="109"/>
      <c r="GU127" s="109"/>
      <c r="GV127" s="109"/>
      <c r="GW127" s="109"/>
      <c r="GX127" s="109"/>
      <c r="GY127" s="109"/>
      <c r="GZ127" s="109"/>
      <c r="HA127" s="109"/>
      <c r="HB127" s="109"/>
      <c r="HC127" s="109"/>
      <c r="HD127" s="109"/>
      <c r="HE127" s="109"/>
      <c r="HF127" s="109"/>
      <c r="HG127" s="109"/>
      <c r="HH127" s="109"/>
      <c r="HI127" s="109"/>
      <c r="HJ127" s="109"/>
      <c r="HK127" s="109"/>
      <c r="HL127" s="109"/>
      <c r="HM127" s="109"/>
      <c r="HN127" s="109"/>
      <c r="HO127" s="109"/>
      <c r="HP127" s="109"/>
      <c r="HQ127" s="109"/>
      <c r="HR127" s="109"/>
      <c r="HS127" s="109"/>
      <c r="HT127" s="109"/>
      <c r="HU127" s="109"/>
      <c r="HV127" s="109"/>
      <c r="HW127" s="109"/>
      <c r="HX127" s="109"/>
      <c r="HY127" s="109"/>
      <c r="HZ127" s="109"/>
      <c r="IA127" s="109"/>
      <c r="IB127" s="109"/>
      <c r="IC127" s="109"/>
      <c r="ID127" s="109"/>
      <c r="IE127" s="109"/>
      <c r="IF127" s="109"/>
      <c r="IG127" s="109"/>
      <c r="IH127" s="109"/>
      <c r="II127" s="109"/>
      <c r="IJ127" s="109"/>
      <c r="IK127" s="109"/>
      <c r="IL127" s="109"/>
      <c r="IM127" s="109"/>
      <c r="IN127" s="109"/>
      <c r="IO127" s="109"/>
      <c r="IP127" s="109"/>
      <c r="IQ127" s="109"/>
      <c r="IR127" s="109"/>
      <c r="IS127" s="109"/>
      <c r="IT127" s="109"/>
      <c r="IU127" s="109"/>
      <c r="IV127" s="109"/>
    </row>
    <row r="128" spans="1:256" s="4" customFormat="1">
      <c r="A128" s="107"/>
      <c r="B128" s="14"/>
      <c r="C128" s="3"/>
      <c r="D128" s="159"/>
      <c r="E128" s="109"/>
      <c r="F128" s="159"/>
      <c r="G128" s="109"/>
      <c r="H128" s="159"/>
      <c r="I128" s="109"/>
      <c r="J128" s="109"/>
      <c r="K128" s="109"/>
      <c r="L128" s="159"/>
      <c r="M128" s="109"/>
      <c r="N128" s="109"/>
      <c r="O128" s="109"/>
      <c r="P128" s="109"/>
      <c r="Q128" s="109"/>
      <c r="R128" s="109"/>
      <c r="S128" s="109"/>
      <c r="T128" s="109"/>
      <c r="U128" s="109"/>
      <c r="V128" s="109"/>
      <c r="W128" s="109"/>
      <c r="X128" s="109"/>
      <c r="Y128" s="109"/>
      <c r="Z128" s="109"/>
      <c r="AA128" s="109"/>
      <c r="AB128" s="109"/>
      <c r="AC128" s="109"/>
      <c r="AD128" s="109"/>
      <c r="AE128" s="109"/>
      <c r="AF128" s="109"/>
      <c r="AG128" s="109"/>
      <c r="AH128" s="109"/>
      <c r="AI128" s="109"/>
      <c r="AJ128" s="109"/>
      <c r="AK128" s="109"/>
      <c r="AL128" s="109"/>
      <c r="AM128" s="109"/>
      <c r="AN128" s="109"/>
      <c r="AO128" s="109"/>
      <c r="AP128" s="109"/>
      <c r="AQ128" s="109"/>
      <c r="AR128" s="109"/>
      <c r="AS128" s="109"/>
      <c r="AT128" s="109"/>
      <c r="AU128" s="109"/>
      <c r="AV128" s="109"/>
      <c r="AW128" s="109"/>
      <c r="AX128" s="109"/>
      <c r="AY128" s="109"/>
      <c r="AZ128" s="109"/>
      <c r="BA128" s="109"/>
      <c r="BB128" s="109"/>
      <c r="BC128" s="109"/>
      <c r="BD128" s="109"/>
      <c r="BE128" s="109"/>
      <c r="BF128" s="109"/>
      <c r="BG128" s="109"/>
      <c r="BH128" s="109"/>
      <c r="BI128" s="109"/>
      <c r="BJ128" s="109"/>
      <c r="BK128" s="109"/>
      <c r="BL128" s="109"/>
      <c r="BM128" s="109"/>
      <c r="BN128" s="109"/>
      <c r="BO128" s="109"/>
      <c r="BP128" s="109"/>
      <c r="BQ128" s="109"/>
      <c r="BR128" s="109"/>
      <c r="BS128" s="109"/>
      <c r="BT128" s="109"/>
      <c r="BU128" s="109"/>
      <c r="BV128" s="109"/>
      <c r="BW128" s="109"/>
      <c r="BX128" s="109"/>
      <c r="BY128" s="109"/>
      <c r="BZ128" s="109"/>
      <c r="CA128" s="109"/>
      <c r="CB128" s="109"/>
      <c r="CC128" s="109"/>
      <c r="CD128" s="109"/>
      <c r="CE128" s="109"/>
      <c r="CF128" s="109"/>
      <c r="CG128" s="109"/>
      <c r="CH128" s="109"/>
      <c r="CI128" s="109"/>
      <c r="CJ128" s="109"/>
      <c r="CK128" s="109"/>
      <c r="CL128" s="109"/>
      <c r="CM128" s="109"/>
      <c r="CN128" s="109"/>
      <c r="CO128" s="109"/>
      <c r="CP128" s="109"/>
      <c r="CQ128" s="109"/>
      <c r="CR128" s="109"/>
      <c r="CS128" s="109"/>
      <c r="CT128" s="109"/>
      <c r="CU128" s="109"/>
      <c r="CV128" s="109"/>
      <c r="CW128" s="109"/>
      <c r="CX128" s="109"/>
      <c r="CY128" s="109"/>
      <c r="CZ128" s="109"/>
      <c r="DA128" s="109"/>
      <c r="DB128" s="109"/>
      <c r="DC128" s="109"/>
      <c r="DD128" s="109"/>
      <c r="DE128" s="109"/>
      <c r="DF128" s="109"/>
      <c r="DG128" s="109"/>
      <c r="DH128" s="109"/>
      <c r="DI128" s="109"/>
      <c r="DJ128" s="109"/>
      <c r="DK128" s="109"/>
      <c r="DL128" s="109"/>
      <c r="DM128" s="109"/>
      <c r="DN128" s="109"/>
      <c r="DO128" s="109"/>
      <c r="DP128" s="109"/>
      <c r="DQ128" s="109"/>
      <c r="DR128" s="109"/>
      <c r="DS128" s="109"/>
      <c r="DT128" s="109"/>
      <c r="DU128" s="109"/>
      <c r="DV128" s="109"/>
      <c r="DW128" s="109"/>
      <c r="DX128" s="109"/>
      <c r="DY128" s="109"/>
      <c r="DZ128" s="109"/>
      <c r="EA128" s="109"/>
      <c r="EB128" s="109"/>
      <c r="EC128" s="109"/>
      <c r="ED128" s="109"/>
      <c r="EE128" s="109"/>
      <c r="EF128" s="109"/>
      <c r="EG128" s="109"/>
      <c r="EH128" s="109"/>
      <c r="EI128" s="109"/>
      <c r="EJ128" s="109"/>
      <c r="EK128" s="109"/>
      <c r="EL128" s="109"/>
      <c r="EM128" s="109"/>
      <c r="EN128" s="109"/>
      <c r="EO128" s="109"/>
      <c r="EP128" s="109"/>
      <c r="EQ128" s="109"/>
      <c r="ER128" s="109"/>
      <c r="ES128" s="109"/>
      <c r="ET128" s="109"/>
      <c r="EU128" s="109"/>
      <c r="EV128" s="109"/>
      <c r="EW128" s="109"/>
      <c r="EX128" s="109"/>
      <c r="EY128" s="109"/>
      <c r="EZ128" s="109"/>
      <c r="FA128" s="109"/>
      <c r="FB128" s="109"/>
      <c r="FC128" s="109"/>
      <c r="FD128" s="109"/>
      <c r="FE128" s="109"/>
      <c r="FF128" s="109"/>
      <c r="FG128" s="109"/>
      <c r="FH128" s="109"/>
      <c r="FI128" s="109"/>
      <c r="FJ128" s="109"/>
      <c r="FK128" s="109"/>
      <c r="FL128" s="109"/>
      <c r="FM128" s="109"/>
      <c r="FN128" s="109"/>
      <c r="FO128" s="109"/>
      <c r="FP128" s="109"/>
      <c r="FQ128" s="109"/>
      <c r="FR128" s="109"/>
      <c r="FS128" s="109"/>
      <c r="FT128" s="109"/>
      <c r="FU128" s="109"/>
      <c r="FV128" s="109"/>
      <c r="FW128" s="109"/>
      <c r="FX128" s="109"/>
      <c r="FY128" s="109"/>
      <c r="FZ128" s="109"/>
      <c r="GA128" s="109"/>
      <c r="GB128" s="109"/>
      <c r="GC128" s="109"/>
      <c r="GD128" s="109"/>
      <c r="GE128" s="109"/>
      <c r="GF128" s="109"/>
      <c r="GG128" s="109"/>
      <c r="GH128" s="109"/>
      <c r="GI128" s="109"/>
      <c r="GJ128" s="109"/>
      <c r="GK128" s="109"/>
      <c r="GL128" s="109"/>
      <c r="GM128" s="109"/>
      <c r="GN128" s="109"/>
      <c r="GO128" s="109"/>
      <c r="GP128" s="109"/>
      <c r="GQ128" s="109"/>
      <c r="GR128" s="109"/>
      <c r="GS128" s="109"/>
      <c r="GT128" s="109"/>
      <c r="GU128" s="109"/>
      <c r="GV128" s="109"/>
      <c r="GW128" s="109"/>
      <c r="GX128" s="109"/>
      <c r="GY128" s="109"/>
      <c r="GZ128" s="109"/>
      <c r="HA128" s="109"/>
      <c r="HB128" s="109"/>
      <c r="HC128" s="109"/>
      <c r="HD128" s="109"/>
      <c r="HE128" s="109"/>
      <c r="HF128" s="109"/>
      <c r="HG128" s="109"/>
      <c r="HH128" s="109"/>
      <c r="HI128" s="109"/>
      <c r="HJ128" s="109"/>
      <c r="HK128" s="109"/>
      <c r="HL128" s="109"/>
      <c r="HM128" s="109"/>
      <c r="HN128" s="109"/>
      <c r="HO128" s="109"/>
      <c r="HP128" s="109"/>
      <c r="HQ128" s="109"/>
      <c r="HR128" s="109"/>
      <c r="HS128" s="109"/>
      <c r="HT128" s="109"/>
      <c r="HU128" s="109"/>
      <c r="HV128" s="109"/>
      <c r="HW128" s="109"/>
      <c r="HX128" s="109"/>
      <c r="HY128" s="109"/>
      <c r="HZ128" s="109"/>
      <c r="IA128" s="109"/>
      <c r="IB128" s="109"/>
      <c r="IC128" s="109"/>
      <c r="ID128" s="109"/>
      <c r="IE128" s="109"/>
      <c r="IF128" s="109"/>
      <c r="IG128" s="109"/>
      <c r="IH128" s="109"/>
      <c r="II128" s="109"/>
      <c r="IJ128" s="109"/>
      <c r="IK128" s="109"/>
      <c r="IL128" s="109"/>
      <c r="IM128" s="109"/>
      <c r="IN128" s="109"/>
      <c r="IO128" s="109"/>
      <c r="IP128" s="109"/>
      <c r="IQ128" s="109"/>
      <c r="IR128" s="109"/>
      <c r="IS128" s="109"/>
      <c r="IT128" s="109"/>
      <c r="IU128" s="109"/>
      <c r="IV128" s="109"/>
    </row>
    <row r="129" spans="1:256" s="4" customFormat="1">
      <c r="A129" s="107"/>
      <c r="B129" s="14"/>
      <c r="C129" s="3"/>
      <c r="D129" s="159"/>
      <c r="E129" s="109"/>
      <c r="F129" s="159"/>
      <c r="G129" s="109"/>
      <c r="H129" s="159"/>
      <c r="I129" s="109"/>
      <c r="J129" s="109"/>
      <c r="K129" s="109"/>
      <c r="L129" s="159"/>
      <c r="M129" s="109"/>
      <c r="N129" s="109"/>
      <c r="O129" s="109"/>
      <c r="P129" s="109"/>
      <c r="Q129" s="109"/>
      <c r="R129" s="109"/>
      <c r="S129" s="109"/>
      <c r="T129" s="109"/>
      <c r="U129" s="109"/>
      <c r="V129" s="109"/>
      <c r="W129" s="109"/>
      <c r="X129" s="109"/>
      <c r="Y129" s="109"/>
      <c r="Z129" s="109"/>
      <c r="AA129" s="109"/>
      <c r="AB129" s="109"/>
      <c r="AC129" s="109"/>
      <c r="AD129" s="109"/>
      <c r="AE129" s="109"/>
      <c r="AF129" s="109"/>
      <c r="AG129" s="109"/>
      <c r="AH129" s="109"/>
      <c r="AI129" s="109"/>
      <c r="AJ129" s="109"/>
      <c r="AK129" s="109"/>
      <c r="AL129" s="109"/>
      <c r="AM129" s="109"/>
      <c r="AN129" s="109"/>
      <c r="AO129" s="109"/>
      <c r="AP129" s="109"/>
      <c r="AQ129" s="109"/>
      <c r="AR129" s="109"/>
      <c r="AS129" s="109"/>
      <c r="AT129" s="109"/>
      <c r="AU129" s="109"/>
      <c r="AV129" s="109"/>
      <c r="AW129" s="109"/>
      <c r="AX129" s="109"/>
      <c r="AY129" s="109"/>
      <c r="AZ129" s="109"/>
      <c r="BA129" s="109"/>
      <c r="BB129" s="109"/>
      <c r="BC129" s="109"/>
      <c r="BD129" s="109"/>
      <c r="BE129" s="109"/>
      <c r="BF129" s="109"/>
      <c r="BG129" s="109"/>
      <c r="BH129" s="109"/>
      <c r="BI129" s="109"/>
      <c r="BJ129" s="109"/>
      <c r="BK129" s="109"/>
      <c r="BL129" s="109"/>
      <c r="BM129" s="109"/>
      <c r="BN129" s="109"/>
      <c r="BO129" s="109"/>
      <c r="BP129" s="109"/>
      <c r="BQ129" s="109"/>
      <c r="BR129" s="109"/>
      <c r="BS129" s="109"/>
      <c r="BT129" s="109"/>
      <c r="BU129" s="109"/>
      <c r="BV129" s="109"/>
      <c r="BW129" s="109"/>
      <c r="BX129" s="109"/>
      <c r="BY129" s="109"/>
      <c r="BZ129" s="109"/>
      <c r="CA129" s="109"/>
      <c r="CB129" s="109"/>
      <c r="CC129" s="109"/>
      <c r="CD129" s="109"/>
      <c r="CE129" s="109"/>
      <c r="CF129" s="109"/>
      <c r="CG129" s="109"/>
      <c r="CH129" s="109"/>
      <c r="CI129" s="109"/>
      <c r="CJ129" s="109"/>
      <c r="CK129" s="109"/>
      <c r="CL129" s="109"/>
      <c r="CM129" s="109"/>
      <c r="CN129" s="109"/>
      <c r="CO129" s="109"/>
      <c r="CP129" s="109"/>
      <c r="CQ129" s="109"/>
      <c r="CR129" s="109"/>
      <c r="CS129" s="109"/>
      <c r="CT129" s="109"/>
      <c r="CU129" s="109"/>
      <c r="CV129" s="109"/>
      <c r="CW129" s="109"/>
      <c r="CX129" s="109"/>
      <c r="CY129" s="109"/>
      <c r="CZ129" s="109"/>
      <c r="DA129" s="109"/>
      <c r="DB129" s="109"/>
      <c r="DC129" s="109"/>
      <c r="DD129" s="109"/>
      <c r="DE129" s="109"/>
      <c r="DF129" s="109"/>
      <c r="DG129" s="109"/>
      <c r="DH129" s="109"/>
      <c r="DI129" s="109"/>
      <c r="DJ129" s="109"/>
      <c r="DK129" s="109"/>
      <c r="DL129" s="109"/>
      <c r="DM129" s="109"/>
      <c r="DN129" s="109"/>
      <c r="DO129" s="109"/>
      <c r="DP129" s="109"/>
      <c r="DQ129" s="109"/>
      <c r="DR129" s="109"/>
      <c r="DS129" s="109"/>
      <c r="DT129" s="109"/>
      <c r="DU129" s="109"/>
      <c r="DV129" s="109"/>
      <c r="DW129" s="109"/>
      <c r="DX129" s="109"/>
      <c r="DY129" s="109"/>
      <c r="DZ129" s="109"/>
      <c r="EA129" s="109"/>
      <c r="EB129" s="109"/>
      <c r="EC129" s="109"/>
      <c r="ED129" s="109"/>
      <c r="EE129" s="109"/>
      <c r="EF129" s="109"/>
      <c r="EG129" s="109"/>
      <c r="EH129" s="109"/>
      <c r="EI129" s="109"/>
      <c r="EJ129" s="109"/>
      <c r="EK129" s="109"/>
      <c r="EL129" s="109"/>
      <c r="EM129" s="109"/>
      <c r="EN129" s="109"/>
      <c r="EO129" s="109"/>
      <c r="EP129" s="109"/>
      <c r="EQ129" s="109"/>
      <c r="ER129" s="109"/>
      <c r="ES129" s="109"/>
      <c r="ET129" s="109"/>
      <c r="EU129" s="109"/>
      <c r="EV129" s="109"/>
      <c r="EW129" s="109"/>
      <c r="EX129" s="109"/>
      <c r="EY129" s="109"/>
      <c r="EZ129" s="109"/>
      <c r="FA129" s="109"/>
      <c r="FB129" s="109"/>
      <c r="FC129" s="109"/>
      <c r="FD129" s="109"/>
      <c r="FE129" s="109"/>
      <c r="FF129" s="109"/>
      <c r="FG129" s="109"/>
      <c r="FH129" s="109"/>
      <c r="FI129" s="109"/>
      <c r="FJ129" s="109"/>
      <c r="FK129" s="109"/>
      <c r="FL129" s="109"/>
      <c r="FM129" s="109"/>
      <c r="FN129" s="109"/>
      <c r="FO129" s="109"/>
      <c r="FP129" s="109"/>
      <c r="FQ129" s="109"/>
      <c r="FR129" s="109"/>
      <c r="FS129" s="109"/>
      <c r="FT129" s="109"/>
      <c r="FU129" s="109"/>
      <c r="FV129" s="109"/>
      <c r="FW129" s="109"/>
      <c r="FX129" s="109"/>
      <c r="FY129" s="109"/>
      <c r="FZ129" s="109"/>
      <c r="GA129" s="109"/>
      <c r="GB129" s="109"/>
      <c r="GC129" s="109"/>
      <c r="GD129" s="109"/>
      <c r="GE129" s="109"/>
      <c r="GF129" s="109"/>
      <c r="GG129" s="109"/>
      <c r="GH129" s="109"/>
      <c r="GI129" s="109"/>
      <c r="GJ129" s="109"/>
      <c r="GK129" s="109"/>
      <c r="GL129" s="109"/>
      <c r="GM129" s="109"/>
      <c r="GN129" s="109"/>
      <c r="GO129" s="109"/>
      <c r="GP129" s="109"/>
      <c r="GQ129" s="109"/>
      <c r="GR129" s="109"/>
      <c r="GS129" s="109"/>
      <c r="GT129" s="109"/>
      <c r="GU129" s="109"/>
      <c r="GV129" s="109"/>
      <c r="GW129" s="109"/>
      <c r="GX129" s="109"/>
      <c r="GY129" s="109"/>
      <c r="GZ129" s="109"/>
      <c r="HA129" s="109"/>
      <c r="HB129" s="109"/>
      <c r="HC129" s="109"/>
      <c r="HD129" s="109"/>
      <c r="HE129" s="109"/>
      <c r="HF129" s="109"/>
      <c r="HG129" s="109"/>
      <c r="HH129" s="109"/>
      <c r="HI129" s="109"/>
      <c r="HJ129" s="109"/>
      <c r="HK129" s="109"/>
      <c r="HL129" s="109"/>
      <c r="HM129" s="109"/>
      <c r="HN129" s="109"/>
      <c r="HO129" s="109"/>
      <c r="HP129" s="109"/>
      <c r="HQ129" s="109"/>
      <c r="HR129" s="109"/>
      <c r="HS129" s="109"/>
      <c r="HT129" s="109"/>
      <c r="HU129" s="109"/>
      <c r="HV129" s="109"/>
      <c r="HW129" s="109"/>
      <c r="HX129" s="109"/>
      <c r="HY129" s="109"/>
      <c r="HZ129" s="109"/>
      <c r="IA129" s="109"/>
      <c r="IB129" s="109"/>
      <c r="IC129" s="109"/>
      <c r="ID129" s="109"/>
      <c r="IE129" s="109"/>
      <c r="IF129" s="109"/>
      <c r="IG129" s="109"/>
      <c r="IH129" s="109"/>
      <c r="II129" s="109"/>
      <c r="IJ129" s="109"/>
      <c r="IK129" s="109"/>
      <c r="IL129" s="109"/>
      <c r="IM129" s="109"/>
      <c r="IN129" s="109"/>
      <c r="IO129" s="109"/>
      <c r="IP129" s="109"/>
      <c r="IQ129" s="109"/>
      <c r="IR129" s="109"/>
      <c r="IS129" s="109"/>
      <c r="IT129" s="109"/>
      <c r="IU129" s="109"/>
      <c r="IV129" s="109"/>
    </row>
    <row r="130" spans="1:256" s="4" customFormat="1">
      <c r="A130" s="107"/>
      <c r="B130" s="14"/>
      <c r="C130" s="3"/>
      <c r="D130" s="159"/>
      <c r="E130" s="109"/>
      <c r="F130" s="159"/>
      <c r="G130" s="109"/>
      <c r="H130" s="159"/>
      <c r="I130" s="109"/>
      <c r="J130" s="109"/>
      <c r="K130" s="109"/>
      <c r="L130" s="159"/>
      <c r="M130" s="109"/>
      <c r="N130" s="109"/>
      <c r="O130" s="109"/>
      <c r="P130" s="109"/>
      <c r="Q130" s="109"/>
      <c r="R130" s="109"/>
      <c r="S130" s="109"/>
      <c r="T130" s="109"/>
      <c r="U130" s="109"/>
      <c r="V130" s="109"/>
      <c r="W130" s="109"/>
      <c r="X130" s="109"/>
      <c r="Y130" s="109"/>
      <c r="Z130" s="109"/>
      <c r="AA130" s="109"/>
      <c r="AB130" s="109"/>
      <c r="AC130" s="109"/>
      <c r="AD130" s="109"/>
      <c r="AE130" s="109"/>
      <c r="AF130" s="109"/>
      <c r="AG130" s="109"/>
      <c r="AH130" s="109"/>
      <c r="AI130" s="109"/>
      <c r="AJ130" s="109"/>
      <c r="AK130" s="109"/>
      <c r="AL130" s="109"/>
      <c r="AM130" s="109"/>
      <c r="AN130" s="109"/>
      <c r="AO130" s="109"/>
      <c r="AP130" s="109"/>
      <c r="AQ130" s="109"/>
      <c r="AR130" s="109"/>
      <c r="AS130" s="109"/>
      <c r="AT130" s="109"/>
      <c r="AU130" s="109"/>
      <c r="AV130" s="109"/>
      <c r="AW130" s="109"/>
      <c r="AX130" s="109"/>
      <c r="AY130" s="109"/>
      <c r="AZ130" s="109"/>
      <c r="BA130" s="109"/>
      <c r="BB130" s="109"/>
      <c r="BC130" s="109"/>
      <c r="BD130" s="109"/>
      <c r="BE130" s="109"/>
      <c r="BF130" s="109"/>
      <c r="BG130" s="109"/>
      <c r="BH130" s="109"/>
      <c r="BI130" s="109"/>
      <c r="BJ130" s="109"/>
      <c r="BK130" s="109"/>
      <c r="BL130" s="109"/>
      <c r="BM130" s="109"/>
      <c r="BN130" s="109"/>
      <c r="BO130" s="109"/>
      <c r="BP130" s="109"/>
      <c r="BQ130" s="109"/>
      <c r="BR130" s="109"/>
      <c r="BS130" s="109"/>
      <c r="BT130" s="109"/>
      <c r="BU130" s="109"/>
      <c r="BV130" s="109"/>
      <c r="BW130" s="109"/>
      <c r="BX130" s="109"/>
      <c r="BY130" s="109"/>
      <c r="BZ130" s="109"/>
      <c r="CA130" s="109"/>
      <c r="CB130" s="109"/>
      <c r="CC130" s="109"/>
      <c r="CD130" s="109"/>
      <c r="CE130" s="109"/>
      <c r="CF130" s="109"/>
      <c r="CG130" s="109"/>
      <c r="CH130" s="109"/>
      <c r="CI130" s="109"/>
      <c r="CJ130" s="109"/>
      <c r="CK130" s="109"/>
      <c r="CL130" s="109"/>
      <c r="CM130" s="109"/>
      <c r="CN130" s="109"/>
      <c r="CO130" s="109"/>
      <c r="CP130" s="109"/>
      <c r="CQ130" s="109"/>
      <c r="CR130" s="109"/>
      <c r="CS130" s="109"/>
      <c r="CT130" s="109"/>
      <c r="CU130" s="109"/>
      <c r="CV130" s="109"/>
      <c r="CW130" s="109"/>
      <c r="CX130" s="109"/>
      <c r="CY130" s="109"/>
      <c r="CZ130" s="109"/>
      <c r="DA130" s="109"/>
      <c r="DB130" s="109"/>
      <c r="DC130" s="109"/>
      <c r="DD130" s="109"/>
      <c r="DE130" s="109"/>
      <c r="DF130" s="109"/>
      <c r="DG130" s="109"/>
      <c r="DH130" s="109"/>
      <c r="DI130" s="109"/>
      <c r="DJ130" s="109"/>
      <c r="DK130" s="109"/>
      <c r="DL130" s="109"/>
      <c r="DM130" s="109"/>
      <c r="DN130" s="109"/>
      <c r="DO130" s="109"/>
      <c r="DP130" s="109"/>
      <c r="DQ130" s="109"/>
      <c r="DR130" s="109"/>
      <c r="DS130" s="109"/>
      <c r="DT130" s="109"/>
      <c r="DU130" s="109"/>
      <c r="DV130" s="109"/>
      <c r="DW130" s="109"/>
      <c r="DX130" s="109"/>
      <c r="DY130" s="109"/>
      <c r="DZ130" s="109"/>
      <c r="EA130" s="109"/>
      <c r="EB130" s="109"/>
      <c r="EC130" s="109"/>
      <c r="ED130" s="109"/>
      <c r="EE130" s="109"/>
      <c r="EF130" s="109"/>
      <c r="EG130" s="109"/>
      <c r="EH130" s="109"/>
      <c r="EI130" s="109"/>
      <c r="EJ130" s="109"/>
      <c r="EK130" s="109"/>
      <c r="EL130" s="109"/>
      <c r="EM130" s="109"/>
      <c r="EN130" s="109"/>
      <c r="EO130" s="109"/>
      <c r="EP130" s="109"/>
      <c r="EQ130" s="109"/>
      <c r="ER130" s="109"/>
      <c r="ES130" s="109"/>
      <c r="ET130" s="109"/>
      <c r="EU130" s="109"/>
      <c r="EV130" s="109"/>
      <c r="EW130" s="109"/>
      <c r="EX130" s="109"/>
      <c r="EY130" s="109"/>
      <c r="EZ130" s="109"/>
      <c r="FA130" s="109"/>
      <c r="FB130" s="109"/>
      <c r="FC130" s="109"/>
      <c r="FD130" s="109"/>
      <c r="FE130" s="109"/>
      <c r="FF130" s="109"/>
      <c r="FG130" s="109"/>
      <c r="FH130" s="109"/>
      <c r="FI130" s="109"/>
      <c r="FJ130" s="109"/>
      <c r="FK130" s="109"/>
      <c r="FL130" s="109"/>
      <c r="FM130" s="109"/>
      <c r="FN130" s="109"/>
      <c r="FO130" s="109"/>
      <c r="FP130" s="109"/>
      <c r="FQ130" s="109"/>
      <c r="FR130" s="109"/>
      <c r="FS130" s="109"/>
      <c r="FT130" s="109"/>
      <c r="FU130" s="109"/>
      <c r="FV130" s="109"/>
      <c r="FW130" s="109"/>
      <c r="FX130" s="109"/>
      <c r="FY130" s="109"/>
      <c r="FZ130" s="109"/>
      <c r="GA130" s="109"/>
      <c r="GB130" s="109"/>
      <c r="GC130" s="109"/>
      <c r="GD130" s="109"/>
      <c r="GE130" s="109"/>
      <c r="GF130" s="109"/>
      <c r="GG130" s="109"/>
      <c r="GH130" s="109"/>
      <c r="GI130" s="109"/>
      <c r="GJ130" s="109"/>
      <c r="GK130" s="109"/>
      <c r="GL130" s="109"/>
      <c r="GM130" s="109"/>
      <c r="GN130" s="109"/>
      <c r="GO130" s="109"/>
      <c r="GP130" s="109"/>
      <c r="GQ130" s="109"/>
      <c r="GR130" s="109"/>
      <c r="GS130" s="109"/>
      <c r="GT130" s="109"/>
      <c r="GU130" s="109"/>
      <c r="GV130" s="109"/>
      <c r="GW130" s="109"/>
      <c r="GX130" s="109"/>
      <c r="GY130" s="109"/>
      <c r="GZ130" s="109"/>
      <c r="HA130" s="109"/>
      <c r="HB130" s="109"/>
      <c r="HC130" s="109"/>
      <c r="HD130" s="109"/>
      <c r="HE130" s="109"/>
      <c r="HF130" s="109"/>
      <c r="HG130" s="109"/>
      <c r="HH130" s="109"/>
      <c r="HI130" s="109"/>
      <c r="HJ130" s="109"/>
      <c r="HK130" s="109"/>
      <c r="HL130" s="109"/>
      <c r="HM130" s="109"/>
      <c r="HN130" s="109"/>
      <c r="HO130" s="109"/>
      <c r="HP130" s="109"/>
      <c r="HQ130" s="109"/>
      <c r="HR130" s="109"/>
      <c r="HS130" s="109"/>
      <c r="HT130" s="109"/>
      <c r="HU130" s="109"/>
      <c r="HV130" s="109"/>
      <c r="HW130" s="109"/>
      <c r="HX130" s="109"/>
      <c r="HY130" s="109"/>
      <c r="HZ130" s="109"/>
      <c r="IA130" s="109"/>
      <c r="IB130" s="109"/>
      <c r="IC130" s="109"/>
      <c r="ID130" s="109"/>
      <c r="IE130" s="109"/>
      <c r="IF130" s="109"/>
      <c r="IG130" s="109"/>
      <c r="IH130" s="109"/>
      <c r="II130" s="109"/>
      <c r="IJ130" s="109"/>
      <c r="IK130" s="109"/>
      <c r="IL130" s="109"/>
      <c r="IM130" s="109"/>
      <c r="IN130" s="109"/>
      <c r="IO130" s="109"/>
      <c r="IP130" s="109"/>
      <c r="IQ130" s="109"/>
      <c r="IR130" s="109"/>
      <c r="IS130" s="109"/>
      <c r="IT130" s="109"/>
      <c r="IU130" s="109"/>
      <c r="IV130" s="109"/>
    </row>
    <row r="131" spans="1:256" s="4" customFormat="1">
      <c r="A131" s="107"/>
      <c r="B131" s="14"/>
      <c r="C131" s="3"/>
      <c r="D131" s="159"/>
      <c r="E131" s="109"/>
      <c r="F131" s="159"/>
      <c r="G131" s="109"/>
      <c r="H131" s="159"/>
      <c r="I131" s="109"/>
      <c r="J131" s="109"/>
      <c r="K131" s="109"/>
      <c r="L131" s="159"/>
      <c r="M131" s="109"/>
      <c r="N131" s="109"/>
      <c r="O131" s="109"/>
      <c r="P131" s="109"/>
      <c r="Q131" s="109"/>
      <c r="R131" s="109"/>
      <c r="S131" s="109"/>
      <c r="T131" s="109"/>
      <c r="U131" s="109"/>
      <c r="V131" s="109"/>
      <c r="W131" s="109"/>
      <c r="X131" s="109"/>
      <c r="Y131" s="109"/>
      <c r="Z131" s="109"/>
      <c r="AA131" s="109"/>
      <c r="AB131" s="109"/>
      <c r="AC131" s="109"/>
      <c r="AD131" s="109"/>
      <c r="AE131" s="109"/>
      <c r="AF131" s="109"/>
      <c r="AG131" s="109"/>
      <c r="AH131" s="109"/>
      <c r="AI131" s="109"/>
      <c r="AJ131" s="109"/>
      <c r="AK131" s="109"/>
      <c r="AL131" s="109"/>
      <c r="AM131" s="109"/>
      <c r="AN131" s="109"/>
      <c r="AO131" s="109"/>
      <c r="AP131" s="109"/>
      <c r="AQ131" s="109"/>
      <c r="AR131" s="109"/>
      <c r="AS131" s="109"/>
      <c r="AT131" s="109"/>
      <c r="AU131" s="109"/>
      <c r="AV131" s="109"/>
      <c r="AW131" s="109"/>
      <c r="AX131" s="109"/>
      <c r="AY131" s="109"/>
      <c r="AZ131" s="109"/>
      <c r="BA131" s="109"/>
      <c r="BB131" s="109"/>
      <c r="BC131" s="109"/>
      <c r="BD131" s="109"/>
      <c r="BE131" s="109"/>
      <c r="BF131" s="109"/>
      <c r="BG131" s="109"/>
      <c r="BH131" s="109"/>
      <c r="BI131" s="109"/>
      <c r="BJ131" s="109"/>
      <c r="BK131" s="109"/>
      <c r="BL131" s="109"/>
      <c r="BM131" s="109"/>
      <c r="BN131" s="109"/>
      <c r="BO131" s="109"/>
      <c r="BP131" s="109"/>
      <c r="BQ131" s="109"/>
      <c r="BR131" s="109"/>
      <c r="BS131" s="109"/>
      <c r="BT131" s="109"/>
      <c r="BU131" s="109"/>
      <c r="BV131" s="109"/>
      <c r="BW131" s="109"/>
      <c r="BX131" s="109"/>
      <c r="BY131" s="109"/>
      <c r="BZ131" s="109"/>
      <c r="CA131" s="109"/>
      <c r="CB131" s="109"/>
      <c r="CC131" s="109"/>
      <c r="CD131" s="109"/>
      <c r="CE131" s="109"/>
      <c r="CF131" s="109"/>
      <c r="CG131" s="109"/>
      <c r="CH131" s="109"/>
      <c r="CI131" s="109"/>
      <c r="CJ131" s="109"/>
      <c r="CK131" s="109"/>
      <c r="CL131" s="109"/>
      <c r="CM131" s="109"/>
      <c r="CN131" s="109"/>
      <c r="CO131" s="109"/>
      <c r="CP131" s="109"/>
      <c r="CQ131" s="109"/>
      <c r="CR131" s="109"/>
      <c r="CS131" s="109"/>
      <c r="CT131" s="109"/>
      <c r="CU131" s="109"/>
      <c r="CV131" s="109"/>
      <c r="CW131" s="109"/>
      <c r="CX131" s="109"/>
      <c r="CY131" s="109"/>
      <c r="CZ131" s="109"/>
      <c r="DA131" s="109"/>
      <c r="DB131" s="109"/>
      <c r="DC131" s="109"/>
      <c r="DD131" s="109"/>
      <c r="DE131" s="109"/>
      <c r="DF131" s="109"/>
      <c r="DG131" s="109"/>
      <c r="DH131" s="109"/>
      <c r="DI131" s="109"/>
      <c r="DJ131" s="109"/>
      <c r="DK131" s="109"/>
      <c r="DL131" s="109"/>
      <c r="DM131" s="109"/>
      <c r="DN131" s="109"/>
      <c r="DO131" s="109"/>
      <c r="DP131" s="109"/>
      <c r="DQ131" s="109"/>
      <c r="DR131" s="109"/>
      <c r="DS131" s="109"/>
      <c r="DT131" s="109"/>
      <c r="DU131" s="109"/>
      <c r="DV131" s="109"/>
      <c r="DW131" s="109"/>
      <c r="DX131" s="109"/>
      <c r="DY131" s="109"/>
      <c r="DZ131" s="109"/>
      <c r="EA131" s="109"/>
      <c r="EB131" s="109"/>
      <c r="EC131" s="109"/>
      <c r="ED131" s="109"/>
      <c r="EE131" s="109"/>
      <c r="EF131" s="109"/>
      <c r="EG131" s="109"/>
      <c r="EH131" s="109"/>
      <c r="EI131" s="109"/>
      <c r="EJ131" s="109"/>
      <c r="EK131" s="109"/>
      <c r="EL131" s="109"/>
      <c r="EM131" s="109"/>
      <c r="EN131" s="109"/>
      <c r="EO131" s="109"/>
      <c r="EP131" s="109"/>
      <c r="EQ131" s="109"/>
      <c r="ER131" s="109"/>
      <c r="ES131" s="109"/>
      <c r="ET131" s="109"/>
      <c r="EU131" s="109"/>
      <c r="EV131" s="109"/>
      <c r="EW131" s="109"/>
      <c r="EX131" s="109"/>
      <c r="EY131" s="109"/>
      <c r="EZ131" s="109"/>
      <c r="FA131" s="109"/>
      <c r="FB131" s="109"/>
      <c r="FC131" s="109"/>
      <c r="FD131" s="109"/>
      <c r="FE131" s="109"/>
      <c r="FF131" s="109"/>
      <c r="FG131" s="109"/>
      <c r="FH131" s="109"/>
      <c r="FI131" s="109"/>
      <c r="FJ131" s="109"/>
      <c r="FK131" s="109"/>
      <c r="FL131" s="109"/>
      <c r="FM131" s="109"/>
      <c r="FN131" s="109"/>
      <c r="FO131" s="109"/>
      <c r="FP131" s="109"/>
      <c r="FQ131" s="109"/>
      <c r="FR131" s="109"/>
      <c r="FS131" s="109"/>
      <c r="FT131" s="109"/>
      <c r="FU131" s="109"/>
      <c r="FV131" s="109"/>
      <c r="FW131" s="109"/>
      <c r="FX131" s="109"/>
      <c r="FY131" s="109"/>
      <c r="FZ131" s="109"/>
      <c r="GA131" s="109"/>
      <c r="GB131" s="109"/>
      <c r="GC131" s="109"/>
      <c r="GD131" s="109"/>
      <c r="GE131" s="109"/>
      <c r="GF131" s="109"/>
      <c r="GG131" s="109"/>
      <c r="GH131" s="109"/>
      <c r="GI131" s="109"/>
      <c r="GJ131" s="109"/>
      <c r="GK131" s="109"/>
      <c r="GL131" s="109"/>
      <c r="GM131" s="109"/>
      <c r="GN131" s="109"/>
      <c r="GO131" s="109"/>
      <c r="GP131" s="109"/>
      <c r="GQ131" s="109"/>
      <c r="GR131" s="109"/>
      <c r="GS131" s="109"/>
      <c r="GT131" s="109"/>
      <c r="GU131" s="109"/>
      <c r="GV131" s="109"/>
      <c r="GW131" s="109"/>
      <c r="GX131" s="109"/>
      <c r="GY131" s="109"/>
      <c r="GZ131" s="109"/>
      <c r="HA131" s="109"/>
      <c r="HB131" s="109"/>
      <c r="HC131" s="109"/>
      <c r="HD131" s="109"/>
      <c r="HE131" s="109"/>
      <c r="HF131" s="109"/>
      <c r="HG131" s="109"/>
      <c r="HH131" s="109"/>
      <c r="HI131" s="109"/>
      <c r="HJ131" s="109"/>
      <c r="HK131" s="109"/>
      <c r="HL131" s="109"/>
      <c r="HM131" s="109"/>
      <c r="HN131" s="109"/>
      <c r="HO131" s="109"/>
      <c r="HP131" s="109"/>
      <c r="HQ131" s="109"/>
      <c r="HR131" s="109"/>
      <c r="HS131" s="109"/>
      <c r="HT131" s="109"/>
      <c r="HU131" s="109"/>
      <c r="HV131" s="109"/>
      <c r="HW131" s="109"/>
      <c r="HX131" s="109"/>
      <c r="HY131" s="109"/>
      <c r="HZ131" s="109"/>
      <c r="IA131" s="109"/>
      <c r="IB131" s="109"/>
      <c r="IC131" s="109"/>
      <c r="ID131" s="109"/>
      <c r="IE131" s="109"/>
      <c r="IF131" s="109"/>
      <c r="IG131" s="109"/>
      <c r="IH131" s="109"/>
      <c r="II131" s="109"/>
      <c r="IJ131" s="109"/>
      <c r="IK131" s="109"/>
      <c r="IL131" s="109"/>
      <c r="IM131" s="109"/>
      <c r="IN131" s="109"/>
      <c r="IO131" s="109"/>
      <c r="IP131" s="109"/>
      <c r="IQ131" s="109"/>
      <c r="IR131" s="109"/>
      <c r="IS131" s="109"/>
      <c r="IT131" s="109"/>
      <c r="IU131" s="109"/>
      <c r="IV131" s="109"/>
    </row>
    <row r="132" spans="1:256" s="4" customFormat="1">
      <c r="A132" s="107"/>
      <c r="B132" s="14"/>
      <c r="C132" s="3"/>
      <c r="D132" s="159"/>
      <c r="E132" s="109"/>
      <c r="F132" s="159"/>
      <c r="G132" s="109"/>
      <c r="H132" s="159"/>
      <c r="I132" s="109"/>
      <c r="J132" s="109"/>
      <c r="K132" s="109"/>
      <c r="L132" s="159"/>
      <c r="M132" s="109"/>
      <c r="N132" s="109"/>
      <c r="O132" s="109"/>
      <c r="P132" s="109"/>
      <c r="Q132" s="109"/>
      <c r="R132" s="109"/>
      <c r="S132" s="109"/>
      <c r="T132" s="109"/>
      <c r="U132" s="109"/>
      <c r="V132" s="109"/>
      <c r="W132" s="109"/>
      <c r="X132" s="109"/>
      <c r="Y132" s="109"/>
      <c r="Z132" s="109"/>
      <c r="AA132" s="109"/>
      <c r="AB132" s="109"/>
      <c r="AC132" s="109"/>
      <c r="AD132" s="109"/>
      <c r="AE132" s="109"/>
      <c r="AF132" s="109"/>
      <c r="AG132" s="109"/>
      <c r="AH132" s="109"/>
      <c r="AI132" s="109"/>
      <c r="AJ132" s="109"/>
      <c r="AK132" s="109"/>
      <c r="AL132" s="109"/>
      <c r="AM132" s="109"/>
      <c r="AN132" s="109"/>
      <c r="AO132" s="109"/>
      <c r="AP132" s="109"/>
      <c r="AQ132" s="109"/>
      <c r="AR132" s="109"/>
      <c r="AS132" s="109"/>
      <c r="AT132" s="109"/>
      <c r="AU132" s="109"/>
      <c r="AV132" s="109"/>
      <c r="AW132" s="109"/>
      <c r="AX132" s="109"/>
      <c r="AY132" s="109"/>
      <c r="AZ132" s="109"/>
      <c r="BA132" s="109"/>
      <c r="BB132" s="109"/>
      <c r="BC132" s="109"/>
      <c r="BD132" s="109"/>
      <c r="BE132" s="109"/>
      <c r="BF132" s="109"/>
      <c r="BG132" s="109"/>
      <c r="BH132" s="109"/>
      <c r="BI132" s="109"/>
      <c r="BJ132" s="109"/>
      <c r="BK132" s="109"/>
      <c r="BL132" s="109"/>
      <c r="BM132" s="109"/>
      <c r="BN132" s="109"/>
      <c r="BO132" s="109"/>
      <c r="BP132" s="109"/>
      <c r="BQ132" s="109"/>
      <c r="BR132" s="109"/>
      <c r="BS132" s="109"/>
      <c r="BT132" s="109"/>
      <c r="BU132" s="109"/>
      <c r="BV132" s="109"/>
      <c r="BW132" s="109"/>
      <c r="BX132" s="109"/>
      <c r="BY132" s="109"/>
      <c r="BZ132" s="109"/>
      <c r="CA132" s="109"/>
      <c r="CB132" s="109"/>
      <c r="CC132" s="109"/>
      <c r="CD132" s="109"/>
      <c r="CE132" s="109"/>
      <c r="CF132" s="109"/>
      <c r="CG132" s="109"/>
      <c r="CH132" s="109"/>
      <c r="CI132" s="109"/>
      <c r="CJ132" s="109"/>
      <c r="CK132" s="109"/>
      <c r="CL132" s="109"/>
      <c r="CM132" s="109"/>
      <c r="CN132" s="109"/>
      <c r="CO132" s="109"/>
      <c r="CP132" s="109"/>
      <c r="CQ132" s="109"/>
      <c r="CR132" s="109"/>
      <c r="CS132" s="109"/>
      <c r="CT132" s="109"/>
      <c r="CU132" s="109"/>
      <c r="CV132" s="109"/>
      <c r="CW132" s="109"/>
      <c r="CX132" s="109"/>
      <c r="CY132" s="109"/>
      <c r="CZ132" s="109"/>
      <c r="DA132" s="109"/>
      <c r="DB132" s="109"/>
      <c r="DC132" s="109"/>
      <c r="DD132" s="109"/>
      <c r="DE132" s="109"/>
      <c r="DF132" s="109"/>
      <c r="DG132" s="109"/>
      <c r="DH132" s="109"/>
      <c r="DI132" s="109"/>
      <c r="DJ132" s="109"/>
      <c r="DK132" s="109"/>
      <c r="DL132" s="109"/>
      <c r="DM132" s="109"/>
      <c r="DN132" s="109"/>
      <c r="DO132" s="109"/>
      <c r="DP132" s="109"/>
      <c r="DQ132" s="109"/>
      <c r="DR132" s="109"/>
      <c r="DS132" s="109"/>
      <c r="DT132" s="109"/>
      <c r="DU132" s="109"/>
      <c r="DV132" s="109"/>
      <c r="DW132" s="109"/>
      <c r="DX132" s="109"/>
      <c r="DY132" s="109"/>
      <c r="DZ132" s="109"/>
      <c r="EA132" s="109"/>
      <c r="EB132" s="109"/>
      <c r="EC132" s="109"/>
      <c r="ED132" s="109"/>
      <c r="EE132" s="109"/>
      <c r="EF132" s="109"/>
      <c r="EG132" s="109"/>
      <c r="EH132" s="109"/>
      <c r="EI132" s="109"/>
      <c r="EJ132" s="109"/>
      <c r="EK132" s="109"/>
      <c r="EL132" s="109"/>
      <c r="EM132" s="109"/>
      <c r="EN132" s="109"/>
      <c r="EO132" s="109"/>
      <c r="EP132" s="109"/>
      <c r="EQ132" s="109"/>
      <c r="ER132" s="109"/>
      <c r="ES132" s="109"/>
      <c r="ET132" s="109"/>
      <c r="EU132" s="109"/>
      <c r="EV132" s="109"/>
      <c r="EW132" s="109"/>
      <c r="EX132" s="109"/>
      <c r="EY132" s="109"/>
      <c r="EZ132" s="109"/>
      <c r="FA132" s="109"/>
      <c r="FB132" s="109"/>
      <c r="FC132" s="109"/>
      <c r="FD132" s="109"/>
      <c r="FE132" s="109"/>
      <c r="FF132" s="109"/>
      <c r="FG132" s="109"/>
      <c r="FH132" s="109"/>
      <c r="FI132" s="109"/>
      <c r="FJ132" s="109"/>
      <c r="FK132" s="109"/>
      <c r="FL132" s="109"/>
      <c r="FM132" s="109"/>
      <c r="FN132" s="109"/>
      <c r="FO132" s="109"/>
      <c r="FP132" s="109"/>
      <c r="FQ132" s="109"/>
      <c r="FR132" s="109"/>
      <c r="FS132" s="109"/>
      <c r="FT132" s="109"/>
      <c r="FU132" s="109"/>
      <c r="FV132" s="109"/>
      <c r="FW132" s="109"/>
      <c r="FX132" s="109"/>
      <c r="FY132" s="109"/>
      <c r="FZ132" s="109"/>
      <c r="GA132" s="109"/>
      <c r="GB132" s="109"/>
      <c r="GC132" s="109"/>
      <c r="GD132" s="109"/>
      <c r="GE132" s="109"/>
      <c r="GF132" s="109"/>
      <c r="GG132" s="109"/>
      <c r="GH132" s="109"/>
      <c r="GI132" s="109"/>
      <c r="GJ132" s="109"/>
      <c r="GK132" s="109"/>
      <c r="GL132" s="109"/>
      <c r="GM132" s="109"/>
      <c r="GN132" s="109"/>
      <c r="GO132" s="109"/>
      <c r="GP132" s="109"/>
      <c r="GQ132" s="109"/>
      <c r="GR132" s="109"/>
      <c r="GS132" s="109"/>
      <c r="GT132" s="109"/>
      <c r="GU132" s="109"/>
      <c r="GV132" s="109"/>
      <c r="GW132" s="109"/>
      <c r="GX132" s="109"/>
      <c r="GY132" s="109"/>
      <c r="GZ132" s="109"/>
      <c r="HA132" s="109"/>
      <c r="HB132" s="109"/>
      <c r="HC132" s="109"/>
      <c r="HD132" s="109"/>
      <c r="HE132" s="109"/>
      <c r="HF132" s="109"/>
      <c r="HG132" s="109"/>
      <c r="HH132" s="109"/>
      <c r="HI132" s="109"/>
      <c r="HJ132" s="109"/>
      <c r="HK132" s="109"/>
      <c r="HL132" s="109"/>
      <c r="HM132" s="109"/>
      <c r="HN132" s="109"/>
      <c r="HO132" s="109"/>
      <c r="HP132" s="109"/>
      <c r="HQ132" s="109"/>
      <c r="HR132" s="109"/>
      <c r="HS132" s="109"/>
      <c r="HT132" s="109"/>
      <c r="HU132" s="109"/>
      <c r="HV132" s="109"/>
      <c r="HW132" s="109"/>
      <c r="HX132" s="109"/>
      <c r="HY132" s="109"/>
      <c r="HZ132" s="109"/>
      <c r="IA132" s="109"/>
      <c r="IB132" s="109"/>
      <c r="IC132" s="109"/>
      <c r="ID132" s="109"/>
      <c r="IE132" s="109"/>
      <c r="IF132" s="109"/>
      <c r="IG132" s="109"/>
      <c r="IH132" s="109"/>
      <c r="II132" s="109"/>
      <c r="IJ132" s="109"/>
      <c r="IK132" s="109"/>
      <c r="IL132" s="109"/>
      <c r="IM132" s="109"/>
      <c r="IN132" s="109"/>
      <c r="IO132" s="109"/>
      <c r="IP132" s="109"/>
      <c r="IQ132" s="109"/>
      <c r="IR132" s="109"/>
      <c r="IS132" s="109"/>
      <c r="IT132" s="109"/>
      <c r="IU132" s="109"/>
      <c r="IV132" s="109"/>
    </row>
    <row r="133" spans="1:256" s="4" customFormat="1">
      <c r="A133" s="107"/>
      <c r="B133" s="14"/>
      <c r="C133" s="3"/>
      <c r="D133" s="159"/>
      <c r="E133" s="109"/>
      <c r="F133" s="159"/>
      <c r="G133" s="109"/>
      <c r="H133" s="159"/>
      <c r="I133" s="109"/>
      <c r="J133" s="109"/>
      <c r="K133" s="109"/>
      <c r="L133" s="159"/>
      <c r="M133" s="109"/>
      <c r="N133" s="109"/>
      <c r="O133" s="109"/>
      <c r="P133" s="109"/>
      <c r="Q133" s="109"/>
      <c r="R133" s="109"/>
      <c r="S133" s="109"/>
      <c r="T133" s="109"/>
      <c r="U133" s="109"/>
      <c r="V133" s="109"/>
      <c r="W133" s="109"/>
      <c r="X133" s="109"/>
      <c r="Y133" s="109"/>
      <c r="Z133" s="109"/>
      <c r="AA133" s="109"/>
      <c r="AB133" s="109"/>
      <c r="AC133" s="109"/>
      <c r="AD133" s="109"/>
      <c r="AE133" s="109"/>
      <c r="AF133" s="109"/>
      <c r="AG133" s="109"/>
      <c r="AH133" s="109"/>
      <c r="AI133" s="109"/>
      <c r="AJ133" s="109"/>
      <c r="AK133" s="109"/>
      <c r="AL133" s="109"/>
      <c r="AM133" s="109"/>
      <c r="AN133" s="109"/>
      <c r="AO133" s="109"/>
      <c r="AP133" s="109"/>
      <c r="AQ133" s="109"/>
      <c r="AR133" s="109"/>
      <c r="AS133" s="109"/>
      <c r="AT133" s="109"/>
      <c r="AU133" s="109"/>
      <c r="AV133" s="109"/>
      <c r="AW133" s="109"/>
      <c r="AX133" s="109"/>
      <c r="AY133" s="109"/>
      <c r="AZ133" s="109"/>
      <c r="BA133" s="109"/>
      <c r="BB133" s="109"/>
      <c r="BC133" s="109"/>
      <c r="BD133" s="109"/>
      <c r="BE133" s="109"/>
      <c r="BF133" s="109"/>
      <c r="BG133" s="109"/>
      <c r="BH133" s="109"/>
      <c r="BI133" s="109"/>
      <c r="BJ133" s="109"/>
      <c r="BK133" s="109"/>
      <c r="BL133" s="109"/>
      <c r="BM133" s="109"/>
      <c r="BN133" s="109"/>
      <c r="BO133" s="109"/>
      <c r="BP133" s="109"/>
      <c r="BQ133" s="109"/>
      <c r="BR133" s="109"/>
      <c r="BS133" s="109"/>
      <c r="BT133" s="109"/>
      <c r="BU133" s="109"/>
      <c r="BV133" s="109"/>
      <c r="BW133" s="109"/>
      <c r="BX133" s="109"/>
      <c r="BY133" s="109"/>
      <c r="BZ133" s="109"/>
      <c r="CA133" s="109"/>
      <c r="CB133" s="109"/>
      <c r="CC133" s="109"/>
      <c r="CD133" s="109"/>
      <c r="CE133" s="109"/>
      <c r="CF133" s="109"/>
      <c r="CG133" s="109"/>
      <c r="CH133" s="109"/>
      <c r="CI133" s="109"/>
      <c r="CJ133" s="109"/>
      <c r="CK133" s="109"/>
      <c r="CL133" s="109"/>
      <c r="CM133" s="109"/>
      <c r="CN133" s="109"/>
      <c r="CO133" s="109"/>
      <c r="CP133" s="109"/>
      <c r="CQ133" s="109"/>
      <c r="CR133" s="109"/>
      <c r="CS133" s="109"/>
      <c r="CT133" s="109"/>
      <c r="CU133" s="109"/>
      <c r="CV133" s="109"/>
      <c r="CW133" s="109"/>
      <c r="CX133" s="109"/>
      <c r="CY133" s="109"/>
      <c r="CZ133" s="109"/>
      <c r="DA133" s="109"/>
      <c r="DB133" s="109"/>
      <c r="DC133" s="109"/>
      <c r="DD133" s="109"/>
      <c r="DE133" s="109"/>
      <c r="DF133" s="109"/>
      <c r="DG133" s="109"/>
      <c r="DH133" s="109"/>
      <c r="DI133" s="109"/>
      <c r="DJ133" s="109"/>
      <c r="DK133" s="109"/>
      <c r="DL133" s="109"/>
      <c r="DM133" s="109"/>
      <c r="DN133" s="109"/>
      <c r="DO133" s="109"/>
      <c r="DP133" s="109"/>
      <c r="DQ133" s="109"/>
      <c r="DR133" s="109"/>
      <c r="DS133" s="109"/>
      <c r="DT133" s="109"/>
      <c r="DU133" s="109"/>
      <c r="DV133" s="109"/>
      <c r="DW133" s="109"/>
      <c r="DX133" s="109"/>
      <c r="DY133" s="109"/>
      <c r="DZ133" s="109"/>
      <c r="EA133" s="109"/>
      <c r="EB133" s="109"/>
      <c r="EC133" s="109"/>
      <c r="ED133" s="109"/>
      <c r="EE133" s="109"/>
      <c r="EF133" s="109"/>
      <c r="EG133" s="109"/>
      <c r="EH133" s="109"/>
      <c r="EI133" s="109"/>
      <c r="EJ133" s="109"/>
      <c r="EK133" s="109"/>
      <c r="EL133" s="109"/>
      <c r="EM133" s="109"/>
      <c r="EN133" s="109"/>
      <c r="EO133" s="109"/>
      <c r="EP133" s="109"/>
      <c r="EQ133" s="109"/>
      <c r="ER133" s="109"/>
      <c r="ES133" s="109"/>
      <c r="ET133" s="109"/>
      <c r="EU133" s="109"/>
      <c r="EV133" s="109"/>
      <c r="EW133" s="109"/>
      <c r="EX133" s="109"/>
      <c r="EY133" s="109"/>
      <c r="EZ133" s="109"/>
      <c r="FA133" s="109"/>
      <c r="FB133" s="109"/>
      <c r="FC133" s="109"/>
      <c r="FD133" s="109"/>
      <c r="FE133" s="109"/>
      <c r="FF133" s="109"/>
      <c r="FG133" s="109"/>
      <c r="FH133" s="109"/>
      <c r="FI133" s="109"/>
      <c r="FJ133" s="109"/>
      <c r="FK133" s="109"/>
      <c r="FL133" s="109"/>
      <c r="FM133" s="109"/>
      <c r="FN133" s="109"/>
      <c r="FO133" s="109"/>
      <c r="FP133" s="109"/>
      <c r="FQ133" s="109"/>
      <c r="FR133" s="109"/>
      <c r="FS133" s="109"/>
      <c r="FT133" s="109"/>
      <c r="FU133" s="109"/>
      <c r="FV133" s="109"/>
      <c r="FW133" s="109"/>
      <c r="FX133" s="109"/>
      <c r="FY133" s="109"/>
      <c r="FZ133" s="109"/>
      <c r="GA133" s="109"/>
      <c r="GB133" s="109"/>
      <c r="GC133" s="109"/>
      <c r="GD133" s="109"/>
      <c r="GE133" s="109"/>
      <c r="GF133" s="109"/>
      <c r="GG133" s="109"/>
      <c r="GH133" s="109"/>
      <c r="GI133" s="109"/>
      <c r="GJ133" s="109"/>
      <c r="GK133" s="109"/>
      <c r="GL133" s="109"/>
      <c r="GM133" s="109"/>
      <c r="GN133" s="109"/>
      <c r="GO133" s="109"/>
      <c r="GP133" s="109"/>
      <c r="GQ133" s="109"/>
      <c r="GR133" s="109"/>
      <c r="GS133" s="109"/>
      <c r="GT133" s="109"/>
      <c r="GU133" s="109"/>
      <c r="GV133" s="109"/>
      <c r="GW133" s="109"/>
      <c r="GX133" s="109"/>
      <c r="GY133" s="109"/>
      <c r="GZ133" s="109"/>
      <c r="HA133" s="109"/>
      <c r="HB133" s="109"/>
      <c r="HC133" s="109"/>
      <c r="HD133" s="109"/>
      <c r="HE133" s="109"/>
      <c r="HF133" s="109"/>
      <c r="HG133" s="109"/>
      <c r="HH133" s="109"/>
      <c r="HI133" s="109"/>
      <c r="HJ133" s="109"/>
      <c r="HK133" s="109"/>
      <c r="HL133" s="109"/>
      <c r="HM133" s="109"/>
      <c r="HN133" s="109"/>
      <c r="HO133" s="109"/>
      <c r="HP133" s="109"/>
      <c r="HQ133" s="109"/>
      <c r="HR133" s="109"/>
      <c r="HS133" s="109"/>
      <c r="HT133" s="109"/>
      <c r="HU133" s="109"/>
      <c r="HV133" s="109"/>
      <c r="HW133" s="109"/>
      <c r="HX133" s="109"/>
      <c r="HY133" s="109"/>
      <c r="HZ133" s="109"/>
      <c r="IA133" s="109"/>
      <c r="IB133" s="109"/>
      <c r="IC133" s="109"/>
      <c r="ID133" s="109"/>
      <c r="IE133" s="109"/>
      <c r="IF133" s="109"/>
      <c r="IG133" s="109"/>
      <c r="IH133" s="109"/>
      <c r="II133" s="109"/>
      <c r="IJ133" s="109"/>
      <c r="IK133" s="109"/>
      <c r="IL133" s="109"/>
      <c r="IM133" s="109"/>
      <c r="IN133" s="109"/>
      <c r="IO133" s="109"/>
      <c r="IP133" s="109"/>
      <c r="IQ133" s="109"/>
      <c r="IR133" s="109"/>
      <c r="IS133" s="109"/>
      <c r="IT133" s="109"/>
      <c r="IU133" s="109"/>
      <c r="IV133" s="109"/>
    </row>
    <row r="134" spans="1:256" s="4" customFormat="1">
      <c r="A134" s="107"/>
      <c r="B134" s="14"/>
      <c r="C134" s="3"/>
      <c r="D134" s="159"/>
      <c r="E134" s="109"/>
      <c r="F134" s="159"/>
      <c r="G134" s="109"/>
      <c r="H134" s="159"/>
      <c r="I134" s="109"/>
      <c r="J134" s="109"/>
      <c r="K134" s="109"/>
      <c r="L134" s="159"/>
      <c r="M134" s="109"/>
      <c r="N134" s="109"/>
      <c r="O134" s="109"/>
      <c r="P134" s="109"/>
      <c r="Q134" s="109"/>
      <c r="R134" s="109"/>
      <c r="S134" s="109"/>
      <c r="T134" s="109"/>
      <c r="U134" s="109"/>
      <c r="V134" s="109"/>
      <c r="W134" s="109"/>
      <c r="X134" s="109"/>
      <c r="Y134" s="109"/>
      <c r="Z134" s="109"/>
      <c r="AA134" s="109"/>
      <c r="AB134" s="109"/>
      <c r="AC134" s="109"/>
      <c r="AD134" s="109"/>
      <c r="AE134" s="109"/>
      <c r="AF134" s="109"/>
      <c r="AG134" s="109"/>
      <c r="AH134" s="109"/>
      <c r="AI134" s="109"/>
      <c r="AJ134" s="109"/>
      <c r="AK134" s="109"/>
      <c r="AL134" s="109"/>
      <c r="AM134" s="109"/>
      <c r="AN134" s="109"/>
      <c r="AO134" s="109"/>
      <c r="AP134" s="109"/>
      <c r="AQ134" s="109"/>
      <c r="AR134" s="109"/>
      <c r="AS134" s="109"/>
      <c r="AT134" s="109"/>
      <c r="AU134" s="109"/>
      <c r="AV134" s="109"/>
      <c r="AW134" s="109"/>
      <c r="AX134" s="109"/>
      <c r="AY134" s="109"/>
      <c r="AZ134" s="109"/>
      <c r="BA134" s="109"/>
      <c r="BB134" s="109"/>
      <c r="BC134" s="109"/>
      <c r="BD134" s="109"/>
      <c r="BE134" s="109"/>
      <c r="BF134" s="109"/>
      <c r="BG134" s="109"/>
      <c r="BH134" s="109"/>
      <c r="BI134" s="109"/>
      <c r="BJ134" s="109"/>
      <c r="BK134" s="109"/>
      <c r="BL134" s="109"/>
      <c r="BM134" s="109"/>
      <c r="BN134" s="109"/>
      <c r="BO134" s="109"/>
      <c r="BP134" s="109"/>
      <c r="BQ134" s="109"/>
      <c r="BR134" s="109"/>
      <c r="BS134" s="109"/>
      <c r="BT134" s="109"/>
      <c r="BU134" s="109"/>
      <c r="BV134" s="109"/>
      <c r="BW134" s="109"/>
      <c r="BX134" s="109"/>
      <c r="BY134" s="109"/>
      <c r="BZ134" s="109"/>
      <c r="CA134" s="109"/>
      <c r="CB134" s="109"/>
      <c r="CC134" s="109"/>
      <c r="CD134" s="109"/>
      <c r="CE134" s="109"/>
      <c r="CF134" s="109"/>
      <c r="CG134" s="109"/>
      <c r="CH134" s="109"/>
      <c r="CI134" s="109"/>
      <c r="CJ134" s="109"/>
      <c r="CK134" s="109"/>
      <c r="CL134" s="109"/>
      <c r="CM134" s="109"/>
      <c r="CN134" s="109"/>
      <c r="CO134" s="109"/>
      <c r="CP134" s="109"/>
      <c r="CQ134" s="109"/>
      <c r="CR134" s="109"/>
      <c r="CS134" s="109"/>
      <c r="CT134" s="109"/>
      <c r="CU134" s="109"/>
      <c r="CV134" s="109"/>
      <c r="CW134" s="109"/>
      <c r="CX134" s="109"/>
      <c r="CY134" s="109"/>
      <c r="CZ134" s="109"/>
      <c r="DA134" s="109"/>
      <c r="DB134" s="109"/>
      <c r="DC134" s="109"/>
      <c r="DD134" s="109"/>
      <c r="DE134" s="109"/>
      <c r="DF134" s="109"/>
      <c r="DG134" s="109"/>
      <c r="DH134" s="109"/>
      <c r="DI134" s="109"/>
      <c r="DJ134" s="109"/>
      <c r="DK134" s="109"/>
      <c r="DL134" s="109"/>
      <c r="DM134" s="109"/>
      <c r="DN134" s="109"/>
      <c r="DO134" s="109"/>
      <c r="DP134" s="109"/>
      <c r="DQ134" s="109"/>
      <c r="DR134" s="109"/>
      <c r="DS134" s="109"/>
      <c r="DT134" s="109"/>
      <c r="DU134" s="109"/>
      <c r="DV134" s="109"/>
      <c r="DW134" s="109"/>
      <c r="DX134" s="109"/>
      <c r="DY134" s="109"/>
      <c r="DZ134" s="109"/>
      <c r="EA134" s="109"/>
      <c r="EB134" s="109"/>
      <c r="EC134" s="109"/>
      <c r="ED134" s="109"/>
      <c r="EE134" s="109"/>
      <c r="EF134" s="109"/>
      <c r="EG134" s="109"/>
      <c r="EH134" s="109"/>
      <c r="EI134" s="109"/>
      <c r="EJ134" s="109"/>
      <c r="EK134" s="109"/>
      <c r="EL134" s="109"/>
      <c r="EM134" s="109"/>
      <c r="EN134" s="109"/>
      <c r="EO134" s="109"/>
      <c r="EP134" s="109"/>
      <c r="EQ134" s="109"/>
      <c r="ER134" s="109"/>
      <c r="ES134" s="109"/>
      <c r="ET134" s="109"/>
      <c r="EU134" s="109"/>
      <c r="EV134" s="109"/>
      <c r="EW134" s="109"/>
      <c r="EX134" s="109"/>
      <c r="EY134" s="109"/>
      <c r="EZ134" s="109"/>
      <c r="FA134" s="109"/>
      <c r="FB134" s="109"/>
      <c r="FC134" s="109"/>
      <c r="FD134" s="109"/>
      <c r="FE134" s="109"/>
      <c r="FF134" s="109"/>
      <c r="FG134" s="109"/>
      <c r="FH134" s="109"/>
      <c r="FI134" s="109"/>
      <c r="FJ134" s="109"/>
      <c r="FK134" s="109"/>
      <c r="FL134" s="109"/>
      <c r="FM134" s="109"/>
      <c r="FN134" s="109"/>
      <c r="FO134" s="109"/>
      <c r="FP134" s="109"/>
      <c r="FQ134" s="109"/>
      <c r="FR134" s="109"/>
      <c r="FS134" s="109"/>
      <c r="FT134" s="109"/>
      <c r="FU134" s="109"/>
      <c r="FV134" s="109"/>
      <c r="FW134" s="109"/>
      <c r="FX134" s="109"/>
      <c r="FY134" s="109"/>
      <c r="FZ134" s="109"/>
      <c r="GA134" s="109"/>
      <c r="GB134" s="109"/>
      <c r="GC134" s="109"/>
      <c r="GD134" s="109"/>
      <c r="GE134" s="109"/>
      <c r="GF134" s="109"/>
      <c r="GG134" s="109"/>
      <c r="GH134" s="109"/>
      <c r="GI134" s="109"/>
      <c r="GJ134" s="109"/>
      <c r="GK134" s="109"/>
      <c r="GL134" s="109"/>
      <c r="GM134" s="109"/>
      <c r="GN134" s="109"/>
      <c r="GO134" s="109"/>
      <c r="GP134" s="109"/>
      <c r="GQ134" s="109"/>
      <c r="GR134" s="109"/>
      <c r="GS134" s="109"/>
      <c r="GT134" s="109"/>
      <c r="GU134" s="109"/>
      <c r="GV134" s="109"/>
      <c r="GW134" s="109"/>
      <c r="GX134" s="109"/>
      <c r="GY134" s="109"/>
      <c r="GZ134" s="109"/>
      <c r="HA134" s="109"/>
      <c r="HB134" s="109"/>
      <c r="HC134" s="109"/>
      <c r="HD134" s="109"/>
      <c r="HE134" s="109"/>
      <c r="HF134" s="109"/>
      <c r="HG134" s="109"/>
      <c r="HH134" s="109"/>
      <c r="HI134" s="109"/>
      <c r="HJ134" s="109"/>
      <c r="HK134" s="109"/>
      <c r="HL134" s="109"/>
      <c r="HM134" s="109"/>
      <c r="HN134" s="109"/>
      <c r="HO134" s="109"/>
      <c r="HP134" s="109"/>
      <c r="HQ134" s="109"/>
      <c r="HR134" s="109"/>
      <c r="HS134" s="109"/>
      <c r="HT134" s="109"/>
      <c r="HU134" s="109"/>
      <c r="HV134" s="109"/>
      <c r="HW134" s="109"/>
      <c r="HX134" s="109"/>
      <c r="HY134" s="109"/>
      <c r="HZ134" s="109"/>
      <c r="IA134" s="109"/>
      <c r="IB134" s="109"/>
      <c r="IC134" s="109"/>
      <c r="ID134" s="109"/>
      <c r="IE134" s="109"/>
      <c r="IF134" s="109"/>
      <c r="IG134" s="109"/>
      <c r="IH134" s="109"/>
      <c r="II134" s="109"/>
      <c r="IJ134" s="109"/>
      <c r="IK134" s="109"/>
      <c r="IL134" s="109"/>
      <c r="IM134" s="109"/>
      <c r="IN134" s="109"/>
      <c r="IO134" s="109"/>
      <c r="IP134" s="109"/>
      <c r="IQ134" s="109"/>
      <c r="IR134" s="109"/>
      <c r="IS134" s="109"/>
      <c r="IT134" s="109"/>
      <c r="IU134" s="109"/>
      <c r="IV134" s="109"/>
    </row>
    <row r="135" spans="1:256" s="4" customFormat="1">
      <c r="A135" s="107"/>
      <c r="B135" s="14"/>
      <c r="C135" s="3"/>
      <c r="D135" s="159"/>
      <c r="E135" s="109"/>
      <c r="F135" s="159"/>
      <c r="G135" s="109"/>
      <c r="H135" s="159"/>
      <c r="I135" s="109"/>
      <c r="J135" s="109"/>
      <c r="K135" s="109"/>
      <c r="L135" s="159"/>
      <c r="M135" s="109"/>
      <c r="N135" s="109"/>
      <c r="O135" s="109"/>
      <c r="P135" s="109"/>
      <c r="Q135" s="109"/>
      <c r="R135" s="109"/>
      <c r="S135" s="109"/>
      <c r="T135" s="109"/>
      <c r="U135" s="109"/>
      <c r="V135" s="109"/>
      <c r="W135" s="109"/>
      <c r="X135" s="109"/>
      <c r="Y135" s="109"/>
      <c r="Z135" s="109"/>
      <c r="AA135" s="109"/>
      <c r="AB135" s="109"/>
      <c r="AC135" s="109"/>
      <c r="AD135" s="109"/>
      <c r="AE135" s="109"/>
      <c r="AF135" s="109"/>
      <c r="AG135" s="109"/>
      <c r="AH135" s="109"/>
      <c r="AI135" s="109"/>
      <c r="AJ135" s="109"/>
      <c r="AK135" s="109"/>
      <c r="AL135" s="109"/>
      <c r="AM135" s="109"/>
      <c r="AN135" s="109"/>
      <c r="AO135" s="109"/>
      <c r="AP135" s="109"/>
      <c r="AQ135" s="109"/>
      <c r="AR135" s="109"/>
      <c r="AS135" s="109"/>
      <c r="AT135" s="109"/>
      <c r="AU135" s="109"/>
      <c r="AV135" s="109"/>
      <c r="AW135" s="109"/>
      <c r="AX135" s="109"/>
      <c r="AY135" s="109"/>
      <c r="AZ135" s="109"/>
      <c r="BA135" s="109"/>
      <c r="BB135" s="109"/>
      <c r="BC135" s="109"/>
      <c r="BD135" s="109"/>
      <c r="BE135" s="109"/>
      <c r="BF135" s="109"/>
      <c r="BG135" s="109"/>
      <c r="BH135" s="109"/>
      <c r="BI135" s="109"/>
      <c r="BJ135" s="109"/>
      <c r="BK135" s="109"/>
      <c r="BL135" s="109"/>
      <c r="BM135" s="109"/>
      <c r="BN135" s="109"/>
      <c r="BO135" s="109"/>
      <c r="BP135" s="109"/>
      <c r="BQ135" s="109"/>
      <c r="BR135" s="109"/>
      <c r="BS135" s="109"/>
      <c r="BT135" s="109"/>
      <c r="BU135" s="109"/>
      <c r="BV135" s="109"/>
      <c r="BW135" s="109"/>
      <c r="BX135" s="109"/>
      <c r="BY135" s="109"/>
      <c r="BZ135" s="109"/>
      <c r="CA135" s="109"/>
      <c r="CB135" s="109"/>
      <c r="CC135" s="109"/>
      <c r="CD135" s="109"/>
      <c r="CE135" s="109"/>
      <c r="CF135" s="109"/>
      <c r="CG135" s="109"/>
      <c r="CH135" s="109"/>
      <c r="CI135" s="109"/>
      <c r="CJ135" s="109"/>
      <c r="CK135" s="109"/>
      <c r="CL135" s="109"/>
      <c r="CM135" s="109"/>
      <c r="CN135" s="109"/>
      <c r="CO135" s="109"/>
      <c r="CP135" s="109"/>
      <c r="CQ135" s="109"/>
      <c r="CR135" s="109"/>
      <c r="CS135" s="109"/>
      <c r="CT135" s="109"/>
      <c r="CU135" s="109"/>
      <c r="CV135" s="109"/>
      <c r="CW135" s="109"/>
      <c r="CX135" s="109"/>
      <c r="CY135" s="109"/>
      <c r="CZ135" s="109"/>
      <c r="DA135" s="109"/>
      <c r="DB135" s="109"/>
      <c r="DC135" s="109"/>
      <c r="DD135" s="109"/>
      <c r="DE135" s="109"/>
      <c r="DF135" s="109"/>
      <c r="DG135" s="109"/>
      <c r="DH135" s="109"/>
      <c r="DI135" s="109"/>
      <c r="DJ135" s="109"/>
      <c r="DK135" s="109"/>
      <c r="DL135" s="109"/>
      <c r="DM135" s="109"/>
      <c r="DN135" s="109"/>
      <c r="DO135" s="109"/>
      <c r="DP135" s="109"/>
      <c r="DQ135" s="109"/>
      <c r="DR135" s="109"/>
      <c r="DS135" s="109"/>
      <c r="DT135" s="109"/>
      <c r="DU135" s="109"/>
      <c r="DV135" s="109"/>
      <c r="DW135" s="109"/>
      <c r="DX135" s="109"/>
      <c r="DY135" s="109"/>
      <c r="DZ135" s="109"/>
      <c r="EA135" s="109"/>
      <c r="EB135" s="109"/>
      <c r="EC135" s="109"/>
      <c r="ED135" s="109"/>
      <c r="EE135" s="109"/>
      <c r="EF135" s="109"/>
      <c r="EG135" s="109"/>
      <c r="EH135" s="109"/>
      <c r="EI135" s="109"/>
      <c r="EJ135" s="109"/>
      <c r="EK135" s="109"/>
      <c r="EL135" s="109"/>
      <c r="EM135" s="109"/>
      <c r="EN135" s="109"/>
      <c r="EO135" s="109"/>
      <c r="EP135" s="109"/>
      <c r="EQ135" s="109"/>
      <c r="ER135" s="109"/>
      <c r="ES135" s="109"/>
      <c r="ET135" s="109"/>
      <c r="EU135" s="109"/>
      <c r="EV135" s="109"/>
      <c r="EW135" s="109"/>
      <c r="EX135" s="109"/>
      <c r="EY135" s="109"/>
      <c r="EZ135" s="109"/>
      <c r="FA135" s="109"/>
      <c r="FB135" s="109"/>
      <c r="FC135" s="109"/>
      <c r="FD135" s="109"/>
      <c r="FE135" s="109"/>
      <c r="FF135" s="109"/>
      <c r="FG135" s="109"/>
      <c r="FH135" s="109"/>
      <c r="FI135" s="109"/>
      <c r="FJ135" s="109"/>
      <c r="FK135" s="109"/>
      <c r="FL135" s="109"/>
      <c r="FM135" s="109"/>
      <c r="FN135" s="109"/>
      <c r="FO135" s="109"/>
      <c r="FP135" s="109"/>
      <c r="FQ135" s="109"/>
      <c r="FR135" s="109"/>
      <c r="FS135" s="109"/>
      <c r="FT135" s="109"/>
      <c r="FU135" s="109"/>
      <c r="FV135" s="109"/>
      <c r="FW135" s="109"/>
      <c r="FX135" s="109"/>
      <c r="FY135" s="109"/>
      <c r="FZ135" s="109"/>
      <c r="GA135" s="109"/>
      <c r="GB135" s="109"/>
      <c r="GC135" s="109"/>
      <c r="GD135" s="109"/>
      <c r="GE135" s="109"/>
      <c r="GF135" s="109"/>
      <c r="GG135" s="109"/>
      <c r="GH135" s="109"/>
      <c r="GI135" s="109"/>
      <c r="GJ135" s="109"/>
      <c r="GK135" s="109"/>
      <c r="GL135" s="109"/>
      <c r="GM135" s="109"/>
      <c r="GN135" s="109"/>
      <c r="GO135" s="109"/>
      <c r="GP135" s="109"/>
      <c r="GQ135" s="109"/>
      <c r="GR135" s="109"/>
      <c r="GS135" s="109"/>
      <c r="GT135" s="109"/>
      <c r="GU135" s="109"/>
      <c r="GV135" s="109"/>
      <c r="GW135" s="109"/>
      <c r="GX135" s="109"/>
      <c r="GY135" s="109"/>
      <c r="GZ135" s="109"/>
      <c r="HA135" s="109"/>
      <c r="HB135" s="109"/>
      <c r="HC135" s="109"/>
      <c r="HD135" s="109"/>
      <c r="HE135" s="109"/>
      <c r="HF135" s="109"/>
      <c r="HG135" s="109"/>
      <c r="HH135" s="109"/>
      <c r="HI135" s="109"/>
      <c r="HJ135" s="109"/>
      <c r="HK135" s="109"/>
      <c r="HL135" s="109"/>
      <c r="HM135" s="109"/>
      <c r="HN135" s="109"/>
      <c r="HO135" s="109"/>
      <c r="HP135" s="109"/>
      <c r="HQ135" s="109"/>
      <c r="HR135" s="109"/>
      <c r="HS135" s="109"/>
      <c r="HT135" s="109"/>
      <c r="HU135" s="109"/>
      <c r="HV135" s="109"/>
      <c r="HW135" s="109"/>
      <c r="HX135" s="109"/>
      <c r="HY135" s="109"/>
      <c r="HZ135" s="109"/>
      <c r="IA135" s="109"/>
      <c r="IB135" s="109"/>
      <c r="IC135" s="109"/>
      <c r="ID135" s="109"/>
      <c r="IE135" s="109"/>
      <c r="IF135" s="109"/>
      <c r="IG135" s="109"/>
      <c r="IH135" s="109"/>
      <c r="II135" s="109"/>
      <c r="IJ135" s="109"/>
      <c r="IK135" s="109"/>
      <c r="IL135" s="109"/>
      <c r="IM135" s="109"/>
      <c r="IN135" s="109"/>
      <c r="IO135" s="109"/>
      <c r="IP135" s="109"/>
      <c r="IQ135" s="109"/>
      <c r="IR135" s="109"/>
      <c r="IS135" s="109"/>
      <c r="IT135" s="109"/>
      <c r="IU135" s="109"/>
      <c r="IV135" s="109"/>
    </row>
    <row r="136" spans="1:256" s="4" customFormat="1">
      <c r="A136" s="107"/>
      <c r="B136" s="14"/>
      <c r="C136" s="3"/>
      <c r="D136" s="159"/>
      <c r="E136" s="109"/>
      <c r="F136" s="159"/>
      <c r="G136" s="109"/>
      <c r="H136" s="159"/>
      <c r="I136" s="109"/>
      <c r="J136" s="109"/>
      <c r="K136" s="109"/>
      <c r="L136" s="159"/>
      <c r="M136" s="109"/>
      <c r="N136" s="109"/>
      <c r="O136" s="109"/>
      <c r="P136" s="109"/>
      <c r="Q136" s="109"/>
      <c r="R136" s="109"/>
      <c r="S136" s="109"/>
      <c r="T136" s="109"/>
      <c r="U136" s="109"/>
      <c r="V136" s="109"/>
      <c r="W136" s="109"/>
      <c r="X136" s="109"/>
      <c r="Y136" s="109"/>
      <c r="Z136" s="109"/>
      <c r="AA136" s="109"/>
      <c r="AB136" s="109"/>
      <c r="AC136" s="109"/>
      <c r="AD136" s="109"/>
      <c r="AE136" s="109"/>
      <c r="AF136" s="109"/>
      <c r="AG136" s="109"/>
      <c r="AH136" s="109"/>
      <c r="AI136" s="109"/>
      <c r="AJ136" s="109"/>
      <c r="AK136" s="109"/>
      <c r="AL136" s="109"/>
      <c r="AM136" s="109"/>
      <c r="AN136" s="109"/>
      <c r="AO136" s="109"/>
      <c r="AP136" s="109"/>
      <c r="AQ136" s="109"/>
      <c r="AR136" s="109"/>
      <c r="AS136" s="109"/>
      <c r="AT136" s="109"/>
      <c r="AU136" s="109"/>
      <c r="AV136" s="109"/>
      <c r="AW136" s="109"/>
      <c r="AX136" s="109"/>
      <c r="AY136" s="109"/>
      <c r="AZ136" s="109"/>
      <c r="BA136" s="109"/>
      <c r="BB136" s="109"/>
      <c r="BC136" s="109"/>
      <c r="BD136" s="109"/>
      <c r="BE136" s="109"/>
      <c r="BF136" s="109"/>
      <c r="BG136" s="109"/>
      <c r="BH136" s="109"/>
      <c r="BI136" s="109"/>
      <c r="BJ136" s="109"/>
      <c r="BK136" s="109"/>
      <c r="BL136" s="109"/>
      <c r="BM136" s="109"/>
      <c r="BN136" s="109"/>
      <c r="BO136" s="109"/>
      <c r="BP136" s="109"/>
      <c r="BQ136" s="109"/>
      <c r="BR136" s="109"/>
      <c r="BS136" s="109"/>
      <c r="BT136" s="109"/>
      <c r="BU136" s="109"/>
      <c r="BV136" s="109"/>
      <c r="BW136" s="109"/>
      <c r="BX136" s="109"/>
      <c r="BY136" s="109"/>
      <c r="BZ136" s="109"/>
      <c r="CA136" s="109"/>
      <c r="CB136" s="109"/>
      <c r="CC136" s="109"/>
      <c r="CD136" s="109"/>
      <c r="CE136" s="109"/>
      <c r="CF136" s="109"/>
      <c r="CG136" s="109"/>
      <c r="CH136" s="109"/>
      <c r="CI136" s="109"/>
      <c r="CJ136" s="109"/>
      <c r="CK136" s="109"/>
      <c r="CL136" s="109"/>
      <c r="CM136" s="109"/>
      <c r="CN136" s="109"/>
      <c r="CO136" s="109"/>
      <c r="CP136" s="109"/>
      <c r="CQ136" s="109"/>
      <c r="CR136" s="109"/>
      <c r="CS136" s="109"/>
      <c r="CT136" s="109"/>
      <c r="CU136" s="109"/>
      <c r="CV136" s="109"/>
      <c r="CW136" s="109"/>
      <c r="CX136" s="109"/>
      <c r="CY136" s="109"/>
      <c r="CZ136" s="109"/>
      <c r="DA136" s="109"/>
      <c r="DB136" s="109"/>
      <c r="DC136" s="109"/>
      <c r="DD136" s="109"/>
      <c r="DE136" s="109"/>
      <c r="DF136" s="109"/>
      <c r="DG136" s="109"/>
      <c r="DH136" s="109"/>
      <c r="DI136" s="109"/>
      <c r="DJ136" s="109"/>
      <c r="DK136" s="109"/>
      <c r="DL136" s="109"/>
      <c r="DM136" s="109"/>
      <c r="DN136" s="109"/>
      <c r="DO136" s="109"/>
      <c r="DP136" s="109"/>
      <c r="DQ136" s="109"/>
      <c r="DR136" s="109"/>
      <c r="DS136" s="109"/>
      <c r="DT136" s="109"/>
      <c r="DU136" s="109"/>
      <c r="DV136" s="109"/>
      <c r="DW136" s="109"/>
      <c r="DX136" s="109"/>
      <c r="DY136" s="109"/>
      <c r="DZ136" s="109"/>
      <c r="EA136" s="109"/>
      <c r="EB136" s="109"/>
      <c r="EC136" s="109"/>
      <c r="ED136" s="109"/>
      <c r="EE136" s="109"/>
      <c r="EF136" s="109"/>
      <c r="EG136" s="109"/>
      <c r="EH136" s="109"/>
      <c r="EI136" s="109"/>
      <c r="EJ136" s="109"/>
      <c r="EK136" s="109"/>
      <c r="EL136" s="109"/>
      <c r="EM136" s="109"/>
      <c r="EN136" s="109"/>
      <c r="EO136" s="109"/>
      <c r="EP136" s="109"/>
      <c r="EQ136" s="109"/>
      <c r="ER136" s="109"/>
      <c r="ES136" s="109"/>
      <c r="ET136" s="109"/>
      <c r="EU136" s="109"/>
      <c r="EV136" s="109"/>
      <c r="EW136" s="109"/>
      <c r="EX136" s="109"/>
      <c r="EY136" s="109"/>
      <c r="EZ136" s="109"/>
      <c r="FA136" s="109"/>
      <c r="FB136" s="109"/>
      <c r="FC136" s="109"/>
      <c r="FD136" s="109"/>
      <c r="FE136" s="109"/>
      <c r="FF136" s="109"/>
      <c r="FG136" s="109"/>
      <c r="FH136" s="109"/>
      <c r="FI136" s="109"/>
      <c r="FJ136" s="109"/>
      <c r="FK136" s="109"/>
      <c r="FL136" s="109"/>
      <c r="FM136" s="109"/>
      <c r="FN136" s="109"/>
      <c r="FO136" s="109"/>
      <c r="FP136" s="109"/>
      <c r="FQ136" s="109"/>
      <c r="FR136" s="109"/>
      <c r="FS136" s="109"/>
      <c r="FT136" s="109"/>
      <c r="FU136" s="109"/>
      <c r="FV136" s="109"/>
      <c r="FW136" s="109"/>
      <c r="FX136" s="109"/>
      <c r="FY136" s="109"/>
      <c r="FZ136" s="109"/>
      <c r="GA136" s="109"/>
      <c r="GB136" s="109"/>
      <c r="GC136" s="109"/>
      <c r="GD136" s="109"/>
      <c r="GE136" s="109"/>
      <c r="GF136" s="109"/>
      <c r="GG136" s="109"/>
      <c r="GH136" s="109"/>
      <c r="GI136" s="109"/>
      <c r="GJ136" s="109"/>
      <c r="GK136" s="109"/>
      <c r="GL136" s="109"/>
      <c r="GM136" s="109"/>
      <c r="GN136" s="109"/>
      <c r="GO136" s="109"/>
      <c r="GP136" s="109"/>
      <c r="GQ136" s="109"/>
      <c r="GR136" s="109"/>
      <c r="GS136" s="109"/>
      <c r="GT136" s="109"/>
      <c r="GU136" s="109"/>
      <c r="GV136" s="109"/>
      <c r="GW136" s="109"/>
      <c r="GX136" s="109"/>
      <c r="GY136" s="109"/>
      <c r="GZ136" s="109"/>
      <c r="HA136" s="109"/>
      <c r="HB136" s="109"/>
      <c r="HC136" s="109"/>
      <c r="HD136" s="109"/>
      <c r="HE136" s="109"/>
      <c r="HF136" s="109"/>
      <c r="HG136" s="109"/>
      <c r="HH136" s="109"/>
      <c r="HI136" s="109"/>
      <c r="HJ136" s="109"/>
      <c r="HK136" s="109"/>
      <c r="HL136" s="109"/>
      <c r="HM136" s="109"/>
      <c r="HN136" s="109"/>
      <c r="HO136" s="109"/>
      <c r="HP136" s="109"/>
      <c r="HQ136" s="109"/>
      <c r="HR136" s="109"/>
      <c r="HS136" s="109"/>
      <c r="HT136" s="109"/>
      <c r="HU136" s="109"/>
      <c r="HV136" s="109"/>
      <c r="HW136" s="109"/>
      <c r="HX136" s="109"/>
      <c r="HY136" s="109"/>
      <c r="HZ136" s="109"/>
      <c r="IA136" s="109"/>
      <c r="IB136" s="109"/>
      <c r="IC136" s="109"/>
      <c r="ID136" s="109"/>
      <c r="IE136" s="109"/>
      <c r="IF136" s="109"/>
      <c r="IG136" s="109"/>
      <c r="IH136" s="109"/>
      <c r="II136" s="109"/>
      <c r="IJ136" s="109"/>
      <c r="IK136" s="109"/>
      <c r="IL136" s="109"/>
      <c r="IM136" s="109"/>
      <c r="IN136" s="109"/>
      <c r="IO136" s="109"/>
      <c r="IP136" s="109"/>
      <c r="IQ136" s="109"/>
      <c r="IR136" s="109"/>
      <c r="IS136" s="109"/>
      <c r="IT136" s="109"/>
      <c r="IU136" s="109"/>
      <c r="IV136" s="109"/>
    </row>
    <row r="137" spans="1:256" s="4" customFormat="1">
      <c r="A137" s="107"/>
      <c r="B137" s="14"/>
      <c r="C137" s="3"/>
      <c r="D137" s="159"/>
      <c r="E137" s="109"/>
      <c r="F137" s="159"/>
      <c r="G137" s="109"/>
      <c r="H137" s="159"/>
      <c r="I137" s="109"/>
      <c r="J137" s="109"/>
      <c r="K137" s="109"/>
      <c r="L137" s="159"/>
      <c r="M137" s="109"/>
      <c r="N137" s="109"/>
      <c r="O137" s="109"/>
      <c r="P137" s="109"/>
      <c r="Q137" s="109"/>
      <c r="R137" s="109"/>
      <c r="S137" s="109"/>
      <c r="T137" s="109"/>
      <c r="U137" s="109"/>
      <c r="V137" s="109"/>
      <c r="W137" s="109"/>
      <c r="X137" s="109"/>
      <c r="Y137" s="109"/>
      <c r="Z137" s="109"/>
      <c r="AA137" s="109"/>
      <c r="AB137" s="109"/>
      <c r="AC137" s="109"/>
      <c r="AD137" s="109"/>
      <c r="AE137" s="109"/>
      <c r="AF137" s="109"/>
      <c r="AG137" s="109"/>
      <c r="AH137" s="109"/>
      <c r="AI137" s="109"/>
      <c r="AJ137" s="109"/>
      <c r="AK137" s="109"/>
      <c r="AL137" s="109"/>
      <c r="AM137" s="109"/>
      <c r="AN137" s="109"/>
      <c r="AO137" s="109"/>
      <c r="AP137" s="109"/>
      <c r="AQ137" s="109"/>
      <c r="AR137" s="109"/>
      <c r="AS137" s="109"/>
      <c r="AT137" s="109"/>
      <c r="AU137" s="109"/>
      <c r="AV137" s="109"/>
      <c r="AW137" s="109"/>
      <c r="AX137" s="109"/>
      <c r="AY137" s="109"/>
      <c r="AZ137" s="109"/>
      <c r="BA137" s="109"/>
      <c r="BB137" s="109"/>
      <c r="BC137" s="109"/>
      <c r="BD137" s="109"/>
      <c r="BE137" s="109"/>
      <c r="BF137" s="109"/>
      <c r="BG137" s="109"/>
      <c r="BH137" s="109"/>
      <c r="BI137" s="109"/>
      <c r="BJ137" s="109"/>
      <c r="BK137" s="109"/>
      <c r="BL137" s="109"/>
      <c r="BM137" s="109"/>
      <c r="BN137" s="109"/>
      <c r="BO137" s="109"/>
      <c r="BP137" s="109"/>
      <c r="BQ137" s="109"/>
      <c r="BR137" s="109"/>
      <c r="BS137" s="109"/>
      <c r="BT137" s="109"/>
      <c r="BU137" s="109"/>
      <c r="BV137" s="109"/>
      <c r="BW137" s="109"/>
      <c r="BX137" s="109"/>
      <c r="BY137" s="109"/>
      <c r="BZ137" s="109"/>
      <c r="CA137" s="109"/>
      <c r="CB137" s="109"/>
      <c r="CC137" s="109"/>
      <c r="CD137" s="109"/>
      <c r="CE137" s="109"/>
      <c r="CF137" s="109"/>
      <c r="CG137" s="109"/>
      <c r="CH137" s="109"/>
      <c r="CI137" s="109"/>
      <c r="CJ137" s="109"/>
      <c r="CK137" s="109"/>
      <c r="CL137" s="109"/>
      <c r="CM137" s="109"/>
      <c r="CN137" s="109"/>
      <c r="CO137" s="109"/>
      <c r="CP137" s="109"/>
      <c r="CQ137" s="109"/>
      <c r="CR137" s="109"/>
      <c r="CS137" s="109"/>
      <c r="CT137" s="109"/>
      <c r="CU137" s="109"/>
      <c r="CV137" s="109"/>
      <c r="CW137" s="109"/>
      <c r="CX137" s="109"/>
      <c r="CY137" s="109"/>
      <c r="CZ137" s="109"/>
      <c r="DA137" s="109"/>
      <c r="DB137" s="109"/>
      <c r="DC137" s="109"/>
      <c r="DD137" s="109"/>
      <c r="DE137" s="109"/>
      <c r="DF137" s="109"/>
      <c r="DG137" s="109"/>
      <c r="DH137" s="109"/>
      <c r="DI137" s="109"/>
      <c r="DJ137" s="109"/>
      <c r="DK137" s="109"/>
      <c r="DL137" s="109"/>
      <c r="DM137" s="109"/>
      <c r="DN137" s="109"/>
      <c r="DO137" s="109"/>
      <c r="DP137" s="109"/>
      <c r="DQ137" s="109"/>
      <c r="DR137" s="109"/>
      <c r="DS137" s="109"/>
      <c r="DT137" s="109"/>
      <c r="DU137" s="109"/>
      <c r="DV137" s="109"/>
      <c r="DW137" s="109"/>
      <c r="DX137" s="109"/>
      <c r="DY137" s="109"/>
      <c r="DZ137" s="109"/>
      <c r="EA137" s="109"/>
      <c r="EB137" s="109"/>
      <c r="EC137" s="109"/>
      <c r="ED137" s="109"/>
      <c r="EE137" s="109"/>
      <c r="EF137" s="109"/>
      <c r="EG137" s="109"/>
      <c r="EH137" s="109"/>
      <c r="EI137" s="109"/>
      <c r="EJ137" s="109"/>
      <c r="EK137" s="109"/>
      <c r="EL137" s="109"/>
      <c r="EM137" s="109"/>
      <c r="EN137" s="109"/>
      <c r="EO137" s="109"/>
      <c r="EP137" s="109"/>
      <c r="EQ137" s="109"/>
      <c r="ER137" s="109"/>
      <c r="ES137" s="109"/>
      <c r="ET137" s="109"/>
      <c r="EU137" s="109"/>
      <c r="EV137" s="109"/>
      <c r="EW137" s="109"/>
      <c r="EX137" s="109"/>
      <c r="EY137" s="109"/>
      <c r="EZ137" s="109"/>
      <c r="FA137" s="109"/>
      <c r="FB137" s="109"/>
      <c r="FC137" s="109"/>
      <c r="FD137" s="109"/>
      <c r="FE137" s="109"/>
      <c r="FF137" s="109"/>
      <c r="FG137" s="109"/>
      <c r="FH137" s="109"/>
      <c r="FI137" s="109"/>
      <c r="FJ137" s="109"/>
      <c r="FK137" s="109"/>
      <c r="FL137" s="109"/>
      <c r="FM137" s="109"/>
      <c r="FN137" s="109"/>
      <c r="FO137" s="109"/>
      <c r="FP137" s="109"/>
      <c r="FQ137" s="109"/>
      <c r="FR137" s="109"/>
      <c r="FS137" s="109"/>
      <c r="FT137" s="109"/>
      <c r="FU137" s="109"/>
      <c r="FV137" s="109"/>
      <c r="FW137" s="109"/>
      <c r="FX137" s="109"/>
      <c r="FY137" s="109"/>
      <c r="FZ137" s="109"/>
      <c r="GA137" s="109"/>
      <c r="GB137" s="109"/>
      <c r="GC137" s="109"/>
      <c r="GD137" s="109"/>
      <c r="GE137" s="109"/>
      <c r="GF137" s="109"/>
      <c r="GG137" s="109"/>
      <c r="GH137" s="109"/>
      <c r="GI137" s="109"/>
      <c r="GJ137" s="109"/>
      <c r="GK137" s="109"/>
      <c r="GL137" s="109"/>
      <c r="GM137" s="109"/>
      <c r="GN137" s="109"/>
      <c r="GO137" s="109"/>
      <c r="GP137" s="109"/>
      <c r="GQ137" s="109"/>
      <c r="GR137" s="109"/>
      <c r="GS137" s="109"/>
      <c r="GT137" s="109"/>
      <c r="GU137" s="109"/>
      <c r="GV137" s="109"/>
      <c r="GW137" s="109"/>
      <c r="GX137" s="109"/>
      <c r="GY137" s="109"/>
      <c r="GZ137" s="109"/>
      <c r="HA137" s="109"/>
      <c r="HB137" s="109"/>
      <c r="HC137" s="109"/>
      <c r="HD137" s="109"/>
      <c r="HE137" s="109"/>
      <c r="HF137" s="109"/>
      <c r="HG137" s="109"/>
      <c r="HH137" s="109"/>
      <c r="HI137" s="109"/>
      <c r="HJ137" s="109"/>
      <c r="HK137" s="109"/>
      <c r="HL137" s="109"/>
      <c r="HM137" s="109"/>
      <c r="HN137" s="109"/>
      <c r="HO137" s="109"/>
      <c r="HP137" s="109"/>
      <c r="HQ137" s="109"/>
      <c r="HR137" s="109"/>
      <c r="HS137" s="109"/>
      <c r="HT137" s="109"/>
      <c r="HU137" s="109"/>
      <c r="HV137" s="109"/>
      <c r="HW137" s="109"/>
      <c r="HX137" s="109"/>
      <c r="HY137" s="109"/>
      <c r="HZ137" s="109"/>
      <c r="IA137" s="109"/>
      <c r="IB137" s="109"/>
      <c r="IC137" s="109"/>
      <c r="ID137" s="109"/>
      <c r="IE137" s="109"/>
      <c r="IF137" s="109"/>
      <c r="IG137" s="109"/>
      <c r="IH137" s="109"/>
      <c r="II137" s="109"/>
      <c r="IJ137" s="109"/>
      <c r="IK137" s="109"/>
      <c r="IL137" s="109"/>
      <c r="IM137" s="109"/>
      <c r="IN137" s="109"/>
      <c r="IO137" s="109"/>
      <c r="IP137" s="109"/>
      <c r="IQ137" s="109"/>
      <c r="IR137" s="109"/>
      <c r="IS137" s="109"/>
      <c r="IT137" s="109"/>
      <c r="IU137" s="109"/>
      <c r="IV137" s="109"/>
    </row>
    <row r="138" spans="1:256" s="4" customFormat="1">
      <c r="A138" s="107"/>
      <c r="B138" s="14"/>
      <c r="C138" s="3"/>
      <c r="D138" s="159"/>
      <c r="E138" s="109"/>
      <c r="F138" s="159"/>
      <c r="G138" s="109"/>
      <c r="H138" s="159"/>
      <c r="I138" s="109"/>
      <c r="J138" s="109"/>
      <c r="K138" s="109"/>
      <c r="L138" s="159"/>
      <c r="M138" s="109"/>
      <c r="N138" s="109"/>
      <c r="O138" s="109"/>
      <c r="P138" s="109"/>
      <c r="Q138" s="109"/>
      <c r="R138" s="109"/>
      <c r="S138" s="109"/>
      <c r="T138" s="109"/>
      <c r="U138" s="109"/>
      <c r="V138" s="109"/>
      <c r="W138" s="109"/>
      <c r="X138" s="109"/>
      <c r="Y138" s="109"/>
      <c r="Z138" s="109"/>
      <c r="AA138" s="109"/>
      <c r="AB138" s="109"/>
      <c r="AC138" s="109"/>
      <c r="AD138" s="109"/>
      <c r="AE138" s="109"/>
      <c r="AF138" s="109"/>
      <c r="AG138" s="109"/>
      <c r="AH138" s="109"/>
      <c r="AI138" s="109"/>
      <c r="AJ138" s="109"/>
      <c r="AK138" s="109"/>
      <c r="AL138" s="109"/>
      <c r="AM138" s="109"/>
      <c r="AN138" s="109"/>
      <c r="AO138" s="109"/>
      <c r="AP138" s="109"/>
      <c r="AQ138" s="109"/>
      <c r="AR138" s="109"/>
      <c r="AS138" s="109"/>
      <c r="AT138" s="109"/>
      <c r="AU138" s="109"/>
      <c r="AV138" s="109"/>
      <c r="AW138" s="109"/>
      <c r="AX138" s="109"/>
      <c r="AY138" s="109"/>
      <c r="AZ138" s="109"/>
      <c r="BA138" s="109"/>
      <c r="BB138" s="109"/>
      <c r="BC138" s="109"/>
      <c r="BD138" s="109"/>
      <c r="BE138" s="109"/>
      <c r="BF138" s="109"/>
      <c r="BG138" s="109"/>
      <c r="BH138" s="109"/>
      <c r="BI138" s="109"/>
      <c r="BJ138" s="109"/>
      <c r="BK138" s="109"/>
      <c r="BL138" s="109"/>
      <c r="BM138" s="109"/>
      <c r="BN138" s="109"/>
      <c r="BO138" s="109"/>
      <c r="BP138" s="109"/>
      <c r="BQ138" s="109"/>
      <c r="BR138" s="109"/>
      <c r="BS138" s="109"/>
      <c r="BT138" s="109"/>
      <c r="BU138" s="109"/>
      <c r="BV138" s="109"/>
      <c r="BW138" s="109"/>
      <c r="BX138" s="109"/>
      <c r="BY138" s="109"/>
      <c r="BZ138" s="109"/>
      <c r="CA138" s="109"/>
      <c r="CB138" s="109"/>
      <c r="CC138" s="109"/>
      <c r="CD138" s="109"/>
      <c r="CE138" s="109"/>
      <c r="CF138" s="109"/>
      <c r="CG138" s="109"/>
      <c r="CH138" s="109"/>
      <c r="CI138" s="109"/>
      <c r="CJ138" s="109"/>
      <c r="CK138" s="109"/>
      <c r="CL138" s="109"/>
      <c r="CM138" s="109"/>
      <c r="CN138" s="109"/>
      <c r="CO138" s="109"/>
      <c r="CP138" s="109"/>
      <c r="CQ138" s="109"/>
      <c r="CR138" s="109"/>
      <c r="CS138" s="109"/>
      <c r="CT138" s="109"/>
      <c r="CU138" s="109"/>
      <c r="CV138" s="109"/>
      <c r="CW138" s="109"/>
      <c r="CX138" s="109"/>
      <c r="CY138" s="109"/>
      <c r="CZ138" s="109"/>
      <c r="DA138" s="109"/>
      <c r="DB138" s="109"/>
      <c r="DC138" s="109"/>
      <c r="DD138" s="109"/>
      <c r="DE138" s="109"/>
      <c r="DF138" s="109"/>
      <c r="DG138" s="109"/>
      <c r="DH138" s="109"/>
      <c r="DI138" s="109"/>
      <c r="DJ138" s="109"/>
      <c r="DK138" s="109"/>
      <c r="DL138" s="109"/>
      <c r="DM138" s="109"/>
      <c r="DN138" s="109"/>
      <c r="DO138" s="109"/>
      <c r="DP138" s="109"/>
      <c r="DQ138" s="109"/>
      <c r="DR138" s="109"/>
      <c r="DS138" s="109"/>
      <c r="DT138" s="109"/>
      <c r="DU138" s="109"/>
      <c r="DV138" s="109"/>
      <c r="DW138" s="109"/>
      <c r="DX138" s="109"/>
      <c r="DY138" s="109"/>
      <c r="DZ138" s="109"/>
      <c r="EA138" s="109"/>
      <c r="EB138" s="109"/>
      <c r="EC138" s="109"/>
      <c r="ED138" s="109"/>
      <c r="EE138" s="109"/>
      <c r="EF138" s="109"/>
      <c r="EG138" s="109"/>
      <c r="EH138" s="109"/>
      <c r="EI138" s="109"/>
      <c r="EJ138" s="109"/>
      <c r="EK138" s="109"/>
      <c r="EL138" s="109"/>
      <c r="EM138" s="109"/>
      <c r="EN138" s="109"/>
      <c r="EO138" s="109"/>
      <c r="EP138" s="109"/>
      <c r="EQ138" s="109"/>
      <c r="ER138" s="109"/>
      <c r="ES138" s="109"/>
      <c r="ET138" s="109"/>
      <c r="EU138" s="109"/>
      <c r="EV138" s="109"/>
      <c r="EW138" s="109"/>
      <c r="EX138" s="109"/>
      <c r="EY138" s="109"/>
      <c r="EZ138" s="109"/>
      <c r="FA138" s="109"/>
      <c r="FB138" s="109"/>
      <c r="FC138" s="109"/>
      <c r="FD138" s="109"/>
      <c r="FE138" s="109"/>
      <c r="FF138" s="109"/>
      <c r="FG138" s="109"/>
      <c r="FH138" s="109"/>
      <c r="FI138" s="109"/>
      <c r="FJ138" s="109"/>
      <c r="FK138" s="109"/>
      <c r="FL138" s="109"/>
      <c r="FM138" s="109"/>
      <c r="FN138" s="109"/>
      <c r="FO138" s="109"/>
      <c r="FP138" s="109"/>
      <c r="FQ138" s="109"/>
      <c r="FR138" s="109"/>
      <c r="FS138" s="109"/>
      <c r="FT138" s="109"/>
      <c r="FU138" s="109"/>
      <c r="FV138" s="109"/>
      <c r="FW138" s="109"/>
      <c r="FX138" s="109"/>
      <c r="FY138" s="109"/>
      <c r="FZ138" s="109"/>
      <c r="GA138" s="109"/>
      <c r="GB138" s="109"/>
      <c r="GC138" s="109"/>
      <c r="GD138" s="109"/>
      <c r="GE138" s="109"/>
      <c r="GF138" s="109"/>
      <c r="GG138" s="109"/>
      <c r="GH138" s="109"/>
      <c r="GI138" s="109"/>
      <c r="GJ138" s="109"/>
      <c r="GK138" s="109"/>
      <c r="GL138" s="109"/>
      <c r="GM138" s="109"/>
      <c r="GN138" s="109"/>
      <c r="GO138" s="109"/>
      <c r="GP138" s="109"/>
      <c r="GQ138" s="109"/>
      <c r="GR138" s="109"/>
      <c r="GS138" s="109"/>
      <c r="GT138" s="109"/>
      <c r="GU138" s="109"/>
      <c r="GV138" s="109"/>
      <c r="GW138" s="109"/>
      <c r="GX138" s="109"/>
      <c r="GY138" s="109"/>
      <c r="GZ138" s="109"/>
      <c r="HA138" s="109"/>
      <c r="HB138" s="109"/>
      <c r="HC138" s="109"/>
      <c r="HD138" s="109"/>
      <c r="HE138" s="109"/>
      <c r="HF138" s="109"/>
      <c r="HG138" s="109"/>
      <c r="HH138" s="109"/>
      <c r="HI138" s="109"/>
      <c r="HJ138" s="109"/>
      <c r="HK138" s="109"/>
      <c r="HL138" s="109"/>
      <c r="HM138" s="109"/>
      <c r="HN138" s="109"/>
      <c r="HO138" s="109"/>
      <c r="HP138" s="109"/>
      <c r="HQ138" s="109"/>
      <c r="HR138" s="109"/>
      <c r="HS138" s="109"/>
      <c r="HT138" s="109"/>
      <c r="HU138" s="109"/>
      <c r="HV138" s="109"/>
      <c r="HW138" s="109"/>
      <c r="HX138" s="109"/>
      <c r="HY138" s="109"/>
      <c r="HZ138" s="109"/>
      <c r="IA138" s="109"/>
      <c r="IB138" s="109"/>
      <c r="IC138" s="109"/>
      <c r="ID138" s="109"/>
      <c r="IE138" s="109"/>
      <c r="IF138" s="109"/>
      <c r="IG138" s="109"/>
      <c r="IH138" s="109"/>
      <c r="II138" s="109"/>
      <c r="IJ138" s="109"/>
      <c r="IK138" s="109"/>
      <c r="IL138" s="109"/>
      <c r="IM138" s="109"/>
      <c r="IN138" s="109"/>
      <c r="IO138" s="109"/>
      <c r="IP138" s="109"/>
      <c r="IQ138" s="109"/>
      <c r="IR138" s="109"/>
      <c r="IS138" s="109"/>
      <c r="IT138" s="109"/>
      <c r="IU138" s="109"/>
      <c r="IV138" s="109"/>
    </row>
    <row r="139" spans="1:256" s="4" customFormat="1">
      <c r="A139" s="107"/>
      <c r="B139" s="14"/>
      <c r="C139" s="3"/>
      <c r="D139" s="159"/>
      <c r="E139" s="109"/>
      <c r="F139" s="159"/>
      <c r="G139" s="109"/>
      <c r="H139" s="159"/>
      <c r="I139" s="109"/>
      <c r="J139" s="109"/>
      <c r="K139" s="109"/>
      <c r="L139" s="159"/>
      <c r="M139" s="109"/>
      <c r="N139" s="109"/>
      <c r="O139" s="109"/>
      <c r="P139" s="109"/>
      <c r="Q139" s="109"/>
      <c r="R139" s="109"/>
      <c r="S139" s="109"/>
      <c r="T139" s="109"/>
      <c r="U139" s="109"/>
      <c r="V139" s="109"/>
      <c r="W139" s="109"/>
      <c r="X139" s="109"/>
      <c r="Y139" s="109"/>
      <c r="Z139" s="109"/>
      <c r="AA139" s="109"/>
      <c r="AB139" s="109"/>
      <c r="AC139" s="109"/>
      <c r="AD139" s="109"/>
      <c r="AE139" s="109"/>
      <c r="AF139" s="109"/>
      <c r="AG139" s="109"/>
      <c r="AH139" s="109"/>
      <c r="AI139" s="109"/>
      <c r="AJ139" s="109"/>
      <c r="AK139" s="109"/>
      <c r="AL139" s="109"/>
      <c r="AM139" s="109"/>
      <c r="AN139" s="109"/>
      <c r="AO139" s="109"/>
      <c r="AP139" s="109"/>
      <c r="AQ139" s="109"/>
      <c r="AR139" s="109"/>
      <c r="AS139" s="109"/>
      <c r="AT139" s="109"/>
      <c r="AU139" s="109"/>
      <c r="AV139" s="109"/>
      <c r="AW139" s="109"/>
      <c r="AX139" s="109"/>
      <c r="AY139" s="109"/>
      <c r="AZ139" s="109"/>
      <c r="BA139" s="109"/>
      <c r="BB139" s="109"/>
      <c r="BC139" s="109"/>
      <c r="BD139" s="109"/>
      <c r="BE139" s="109"/>
      <c r="BF139" s="109"/>
      <c r="BG139" s="109"/>
      <c r="BH139" s="109"/>
      <c r="BI139" s="109"/>
      <c r="BJ139" s="109"/>
      <c r="BK139" s="109"/>
      <c r="BL139" s="109"/>
      <c r="BM139" s="109"/>
      <c r="BN139" s="109"/>
      <c r="BO139" s="109"/>
      <c r="BP139" s="109"/>
      <c r="BQ139" s="109"/>
      <c r="BR139" s="109"/>
      <c r="BS139" s="109"/>
      <c r="BT139" s="109"/>
      <c r="BU139" s="109"/>
      <c r="BV139" s="109"/>
      <c r="BW139" s="109"/>
      <c r="BX139" s="109"/>
      <c r="BY139" s="109"/>
      <c r="BZ139" s="109"/>
      <c r="CA139" s="109"/>
      <c r="CB139" s="109"/>
      <c r="CC139" s="109"/>
      <c r="CD139" s="109"/>
      <c r="CE139" s="109"/>
      <c r="CF139" s="109"/>
      <c r="CG139" s="109"/>
      <c r="CH139" s="109"/>
      <c r="CI139" s="109"/>
      <c r="CJ139" s="109"/>
      <c r="CK139" s="109"/>
      <c r="CL139" s="109"/>
      <c r="CM139" s="109"/>
      <c r="CN139" s="109"/>
      <c r="CO139" s="109"/>
      <c r="CP139" s="109"/>
      <c r="CQ139" s="109"/>
      <c r="CR139" s="109"/>
      <c r="CS139" s="109"/>
      <c r="CT139" s="109"/>
      <c r="CU139" s="109"/>
      <c r="CV139" s="109"/>
      <c r="CW139" s="109"/>
      <c r="CX139" s="109"/>
      <c r="CY139" s="109"/>
      <c r="CZ139" s="109"/>
      <c r="DA139" s="109"/>
      <c r="DB139" s="109"/>
      <c r="DC139" s="109"/>
      <c r="DD139" s="109"/>
      <c r="DE139" s="109"/>
      <c r="DF139" s="109"/>
      <c r="DG139" s="109"/>
      <c r="DH139" s="109"/>
      <c r="DI139" s="109"/>
      <c r="DJ139" s="109"/>
      <c r="DK139" s="109"/>
      <c r="DL139" s="109"/>
      <c r="DM139" s="109"/>
      <c r="DN139" s="109"/>
      <c r="DO139" s="109"/>
      <c r="DP139" s="109"/>
      <c r="DQ139" s="109"/>
      <c r="DR139" s="109"/>
      <c r="DS139" s="109"/>
      <c r="DT139" s="109"/>
      <c r="DU139" s="109"/>
      <c r="DV139" s="109"/>
      <c r="DW139" s="109"/>
      <c r="DX139" s="109"/>
      <c r="DY139" s="109"/>
      <c r="DZ139" s="109"/>
      <c r="EA139" s="109"/>
      <c r="EB139" s="109"/>
      <c r="EC139" s="109"/>
      <c r="ED139" s="109"/>
      <c r="EE139" s="109"/>
      <c r="EF139" s="109"/>
      <c r="EG139" s="109"/>
      <c r="EH139" s="109"/>
      <c r="EI139" s="109"/>
      <c r="EJ139" s="109"/>
      <c r="EK139" s="109"/>
      <c r="EL139" s="109"/>
      <c r="EM139" s="109"/>
      <c r="EN139" s="109"/>
      <c r="EO139" s="109"/>
      <c r="EP139" s="109"/>
      <c r="EQ139" s="109"/>
      <c r="ER139" s="109"/>
      <c r="ES139" s="109"/>
      <c r="ET139" s="109"/>
      <c r="EU139" s="109"/>
      <c r="EV139" s="109"/>
      <c r="EW139" s="109"/>
      <c r="EX139" s="109"/>
      <c r="EY139" s="109"/>
      <c r="EZ139" s="109"/>
      <c r="FA139" s="109"/>
      <c r="FB139" s="109"/>
      <c r="FC139" s="109"/>
      <c r="FD139" s="109"/>
      <c r="FE139" s="109"/>
      <c r="FF139" s="109"/>
      <c r="FG139" s="109"/>
      <c r="FH139" s="109"/>
      <c r="FI139" s="109"/>
      <c r="FJ139" s="109"/>
      <c r="FK139" s="109"/>
      <c r="FL139" s="109"/>
      <c r="FM139" s="109"/>
      <c r="FN139" s="109"/>
      <c r="FO139" s="109"/>
      <c r="FP139" s="109"/>
      <c r="FQ139" s="109"/>
      <c r="FR139" s="109"/>
      <c r="FS139" s="109"/>
      <c r="FT139" s="109"/>
      <c r="FU139" s="109"/>
      <c r="FV139" s="109"/>
      <c r="FW139" s="109"/>
      <c r="FX139" s="109"/>
      <c r="FY139" s="109"/>
      <c r="FZ139" s="109"/>
      <c r="GA139" s="109"/>
      <c r="GB139" s="109"/>
      <c r="GC139" s="109"/>
      <c r="GD139" s="109"/>
      <c r="GE139" s="109"/>
      <c r="GF139" s="109"/>
      <c r="GG139" s="109"/>
      <c r="GH139" s="109"/>
      <c r="GI139" s="109"/>
      <c r="GJ139" s="109"/>
      <c r="GK139" s="109"/>
      <c r="GL139" s="109"/>
      <c r="GM139" s="109"/>
      <c r="GN139" s="109"/>
      <c r="GO139" s="109"/>
      <c r="GP139" s="109"/>
      <c r="GQ139" s="109"/>
      <c r="GR139" s="109"/>
      <c r="GS139" s="109"/>
      <c r="GT139" s="109"/>
      <c r="GU139" s="109"/>
      <c r="GV139" s="109"/>
      <c r="GW139" s="109"/>
      <c r="GX139" s="109"/>
      <c r="GY139" s="109"/>
      <c r="GZ139" s="109"/>
      <c r="HA139" s="109"/>
      <c r="HB139" s="109"/>
      <c r="HC139" s="109"/>
      <c r="HD139" s="109"/>
      <c r="HE139" s="109"/>
      <c r="HF139" s="109"/>
      <c r="HG139" s="109"/>
      <c r="HH139" s="109"/>
      <c r="HI139" s="109"/>
      <c r="HJ139" s="109"/>
      <c r="HK139" s="109"/>
      <c r="HL139" s="109"/>
      <c r="HM139" s="109"/>
      <c r="HN139" s="109"/>
      <c r="HO139" s="109"/>
      <c r="HP139" s="109"/>
      <c r="HQ139" s="109"/>
      <c r="HR139" s="109"/>
      <c r="HS139" s="109"/>
      <c r="HT139" s="109"/>
      <c r="HU139" s="109"/>
      <c r="HV139" s="109"/>
      <c r="HW139" s="109"/>
      <c r="HX139" s="109"/>
      <c r="HY139" s="109"/>
      <c r="HZ139" s="109"/>
      <c r="IA139" s="109"/>
      <c r="IB139" s="109"/>
      <c r="IC139" s="109"/>
      <c r="ID139" s="109"/>
      <c r="IE139" s="109"/>
      <c r="IF139" s="109"/>
      <c r="IG139" s="109"/>
      <c r="IH139" s="109"/>
      <c r="II139" s="109"/>
      <c r="IJ139" s="109"/>
      <c r="IK139" s="109"/>
      <c r="IL139" s="109"/>
      <c r="IM139" s="109"/>
      <c r="IN139" s="109"/>
      <c r="IO139" s="109"/>
      <c r="IP139" s="109"/>
      <c r="IQ139" s="109"/>
      <c r="IR139" s="109"/>
      <c r="IS139" s="109"/>
      <c r="IT139" s="109"/>
      <c r="IU139" s="109"/>
      <c r="IV139" s="109"/>
    </row>
    <row r="140" spans="1:256" s="4" customFormat="1">
      <c r="A140" s="107"/>
      <c r="B140" s="14"/>
      <c r="C140" s="3"/>
      <c r="D140" s="159"/>
      <c r="E140" s="109"/>
      <c r="F140" s="159"/>
      <c r="G140" s="109"/>
      <c r="H140" s="159"/>
      <c r="I140" s="109"/>
      <c r="J140" s="109"/>
      <c r="K140" s="109"/>
      <c r="L140" s="159"/>
      <c r="M140" s="109"/>
      <c r="N140" s="109"/>
      <c r="O140" s="109"/>
      <c r="P140" s="109"/>
      <c r="Q140" s="109"/>
      <c r="R140" s="109"/>
      <c r="S140" s="109"/>
      <c r="T140" s="109"/>
      <c r="U140" s="109"/>
      <c r="V140" s="109"/>
      <c r="W140" s="109"/>
      <c r="X140" s="109"/>
      <c r="Y140" s="109"/>
      <c r="Z140" s="109"/>
      <c r="AA140" s="109"/>
      <c r="AB140" s="109"/>
      <c r="AC140" s="109"/>
      <c r="AD140" s="109"/>
      <c r="AE140" s="109"/>
      <c r="AF140" s="109"/>
      <c r="AG140" s="109"/>
      <c r="AH140" s="109"/>
      <c r="AI140" s="109"/>
      <c r="AJ140" s="109"/>
      <c r="AK140" s="109"/>
      <c r="AL140" s="109"/>
      <c r="AM140" s="109"/>
      <c r="AN140" s="109"/>
      <c r="AO140" s="109"/>
      <c r="AP140" s="109"/>
      <c r="AQ140" s="109"/>
      <c r="AR140" s="109"/>
      <c r="AS140" s="109"/>
      <c r="AT140" s="109"/>
      <c r="AU140" s="109"/>
      <c r="AV140" s="109"/>
      <c r="AW140" s="109"/>
      <c r="AX140" s="109"/>
      <c r="AY140" s="109"/>
      <c r="AZ140" s="109"/>
      <c r="BA140" s="109"/>
      <c r="BB140" s="109"/>
      <c r="BC140" s="109"/>
      <c r="BD140" s="109"/>
      <c r="BE140" s="109"/>
      <c r="BF140" s="109"/>
      <c r="BG140" s="109"/>
      <c r="BH140" s="109"/>
      <c r="BI140" s="109"/>
      <c r="BJ140" s="109"/>
      <c r="BK140" s="109"/>
      <c r="BL140" s="109"/>
      <c r="BM140" s="109"/>
      <c r="BN140" s="109"/>
      <c r="BO140" s="109"/>
      <c r="BP140" s="109"/>
      <c r="BQ140" s="109"/>
      <c r="BR140" s="109"/>
      <c r="BS140" s="109"/>
      <c r="BT140" s="109"/>
      <c r="BU140" s="109"/>
      <c r="BV140" s="109"/>
      <c r="BW140" s="109"/>
      <c r="BX140" s="109"/>
      <c r="BY140" s="109"/>
      <c r="BZ140" s="109"/>
      <c r="CA140" s="109"/>
      <c r="CB140" s="109"/>
      <c r="CC140" s="109"/>
      <c r="CD140" s="109"/>
      <c r="CE140" s="109"/>
      <c r="CF140" s="109"/>
      <c r="CG140" s="109"/>
      <c r="CH140" s="109"/>
      <c r="CI140" s="109"/>
      <c r="CJ140" s="109"/>
      <c r="CK140" s="109"/>
      <c r="CL140" s="109"/>
      <c r="CM140" s="109"/>
      <c r="CN140" s="109"/>
      <c r="CO140" s="109"/>
      <c r="CP140" s="109"/>
      <c r="CQ140" s="109"/>
      <c r="CR140" s="109"/>
      <c r="CS140" s="109"/>
      <c r="CT140" s="109"/>
      <c r="CU140" s="109"/>
      <c r="CV140" s="109"/>
      <c r="CW140" s="109"/>
      <c r="CX140" s="109"/>
      <c r="CY140" s="109"/>
      <c r="CZ140" s="109"/>
      <c r="DA140" s="109"/>
      <c r="DB140" s="109"/>
      <c r="DC140" s="109"/>
      <c r="DD140" s="109"/>
      <c r="DE140" s="109"/>
      <c r="DF140" s="109"/>
      <c r="DG140" s="109"/>
      <c r="DH140" s="109"/>
      <c r="DI140" s="109"/>
      <c r="DJ140" s="109"/>
      <c r="DK140" s="109"/>
      <c r="DL140" s="109"/>
      <c r="DM140" s="109"/>
      <c r="DN140" s="109"/>
      <c r="DO140" s="109"/>
      <c r="DP140" s="109"/>
      <c r="DQ140" s="109"/>
      <c r="DR140" s="109"/>
      <c r="DS140" s="109"/>
      <c r="DT140" s="109"/>
      <c r="DU140" s="109"/>
      <c r="DV140" s="109"/>
      <c r="DW140" s="109"/>
      <c r="DX140" s="109"/>
      <c r="DY140" s="109"/>
      <c r="DZ140" s="109"/>
      <c r="EA140" s="109"/>
      <c r="EB140" s="109"/>
      <c r="EC140" s="109"/>
      <c r="ED140" s="109"/>
      <c r="EE140" s="109"/>
      <c r="EF140" s="109"/>
      <c r="EG140" s="109"/>
      <c r="EH140" s="109"/>
      <c r="EI140" s="109"/>
      <c r="EJ140" s="109"/>
      <c r="EK140" s="109"/>
      <c r="EL140" s="109"/>
      <c r="EM140" s="109"/>
      <c r="EN140" s="109"/>
      <c r="EO140" s="109"/>
      <c r="EP140" s="109"/>
      <c r="EQ140" s="109"/>
      <c r="ER140" s="109"/>
      <c r="ES140" s="109"/>
      <c r="ET140" s="109"/>
      <c r="EU140" s="109"/>
      <c r="EV140" s="109"/>
      <c r="EW140" s="109"/>
      <c r="EX140" s="109"/>
      <c r="EY140" s="109"/>
      <c r="EZ140" s="109"/>
      <c r="FA140" s="109"/>
      <c r="FB140" s="109"/>
      <c r="FC140" s="109"/>
      <c r="FD140" s="109"/>
      <c r="FE140" s="109"/>
      <c r="FF140" s="109"/>
      <c r="FG140" s="109"/>
      <c r="FH140" s="109"/>
      <c r="FI140" s="109"/>
      <c r="FJ140" s="109"/>
      <c r="FK140" s="109"/>
      <c r="FL140" s="109"/>
      <c r="FM140" s="109"/>
      <c r="FN140" s="109"/>
      <c r="FO140" s="109"/>
      <c r="FP140" s="109"/>
      <c r="FQ140" s="109"/>
      <c r="FR140" s="109"/>
      <c r="FS140" s="109"/>
      <c r="FT140" s="109"/>
      <c r="FU140" s="109"/>
      <c r="FV140" s="109"/>
      <c r="FW140" s="109"/>
      <c r="FX140" s="109"/>
      <c r="FY140" s="109"/>
      <c r="FZ140" s="109"/>
      <c r="GA140" s="109"/>
      <c r="GB140" s="109"/>
      <c r="GC140" s="109"/>
      <c r="GD140" s="109"/>
      <c r="GE140" s="109"/>
      <c r="GF140" s="109"/>
      <c r="GG140" s="109"/>
      <c r="GH140" s="109"/>
      <c r="GI140" s="109"/>
      <c r="GJ140" s="109"/>
      <c r="GK140" s="109"/>
      <c r="GL140" s="109"/>
      <c r="GM140" s="109"/>
      <c r="GN140" s="109"/>
      <c r="GO140" s="109"/>
      <c r="GP140" s="109"/>
      <c r="GQ140" s="109"/>
      <c r="GR140" s="109"/>
      <c r="GS140" s="109"/>
      <c r="GT140" s="109"/>
      <c r="GU140" s="109"/>
      <c r="GV140" s="109"/>
      <c r="GW140" s="109"/>
      <c r="GX140" s="109"/>
      <c r="GY140" s="109"/>
      <c r="GZ140" s="109"/>
      <c r="HA140" s="109"/>
      <c r="HB140" s="109"/>
      <c r="HC140" s="109"/>
      <c r="HD140" s="109"/>
      <c r="HE140" s="109"/>
      <c r="HF140" s="109"/>
      <c r="HG140" s="109"/>
      <c r="HH140" s="109"/>
      <c r="HI140" s="109"/>
      <c r="HJ140" s="109"/>
      <c r="HK140" s="109"/>
      <c r="HL140" s="109"/>
      <c r="HM140" s="109"/>
      <c r="HN140" s="109"/>
      <c r="HO140" s="109"/>
      <c r="HP140" s="109"/>
      <c r="HQ140" s="109"/>
      <c r="HR140" s="109"/>
      <c r="HS140" s="109"/>
      <c r="HT140" s="109"/>
      <c r="HU140" s="109"/>
      <c r="HV140" s="109"/>
      <c r="HW140" s="109"/>
      <c r="HX140" s="109"/>
      <c r="HY140" s="109"/>
      <c r="HZ140" s="109"/>
      <c r="IA140" s="109"/>
      <c r="IB140" s="109"/>
      <c r="IC140" s="109"/>
      <c r="ID140" s="109"/>
      <c r="IE140" s="109"/>
      <c r="IF140" s="109"/>
      <c r="IG140" s="109"/>
      <c r="IH140" s="109"/>
      <c r="II140" s="109"/>
      <c r="IJ140" s="109"/>
      <c r="IK140" s="109"/>
      <c r="IL140" s="109"/>
      <c r="IM140" s="109"/>
      <c r="IN140" s="109"/>
      <c r="IO140" s="109"/>
      <c r="IP140" s="109"/>
      <c r="IQ140" s="109"/>
      <c r="IR140" s="109"/>
      <c r="IS140" s="109"/>
      <c r="IT140" s="109"/>
      <c r="IU140" s="109"/>
      <c r="IV140" s="109"/>
    </row>
    <row r="141" spans="1:256" s="4" customFormat="1">
      <c r="A141" s="107"/>
      <c r="B141" s="14"/>
      <c r="C141" s="3"/>
      <c r="D141" s="159"/>
      <c r="E141" s="109"/>
      <c r="F141" s="159"/>
      <c r="G141" s="109"/>
      <c r="H141" s="159"/>
      <c r="I141" s="109"/>
      <c r="J141" s="109"/>
      <c r="K141" s="109"/>
      <c r="L141" s="159"/>
      <c r="M141" s="109"/>
      <c r="N141" s="109"/>
      <c r="O141" s="109"/>
      <c r="P141" s="109"/>
      <c r="Q141" s="109"/>
      <c r="R141" s="109"/>
      <c r="S141" s="109"/>
      <c r="T141" s="109"/>
      <c r="U141" s="109"/>
      <c r="V141" s="109"/>
      <c r="W141" s="109"/>
      <c r="X141" s="109"/>
      <c r="Y141" s="109"/>
      <c r="Z141" s="109"/>
      <c r="AA141" s="109"/>
      <c r="AB141" s="109"/>
      <c r="AC141" s="109"/>
      <c r="AD141" s="109"/>
      <c r="AE141" s="109"/>
      <c r="AF141" s="109"/>
      <c r="AG141" s="109"/>
      <c r="AH141" s="109"/>
      <c r="AI141" s="109"/>
      <c r="AJ141" s="109"/>
      <c r="AK141" s="109"/>
      <c r="AL141" s="109"/>
      <c r="AM141" s="109"/>
      <c r="AN141" s="109"/>
      <c r="AO141" s="109"/>
      <c r="AP141" s="109"/>
      <c r="AQ141" s="109"/>
      <c r="AR141" s="109"/>
      <c r="AS141" s="109"/>
      <c r="AT141" s="109"/>
      <c r="AU141" s="109"/>
      <c r="AV141" s="109"/>
      <c r="AW141" s="109"/>
      <c r="AX141" s="109"/>
      <c r="AY141" s="109"/>
      <c r="AZ141" s="109"/>
      <c r="BA141" s="109"/>
      <c r="BB141" s="109"/>
      <c r="BC141" s="109"/>
      <c r="BD141" s="109"/>
      <c r="BE141" s="109"/>
      <c r="BF141" s="109"/>
      <c r="BG141" s="109"/>
      <c r="BH141" s="109"/>
      <c r="BI141" s="109"/>
      <c r="BJ141" s="109"/>
      <c r="BK141" s="109"/>
      <c r="BL141" s="109"/>
      <c r="BM141" s="109"/>
      <c r="BN141" s="109"/>
      <c r="BO141" s="109"/>
      <c r="BP141" s="109"/>
      <c r="BQ141" s="109"/>
      <c r="BR141" s="109"/>
      <c r="BS141" s="109"/>
      <c r="BT141" s="109"/>
      <c r="BU141" s="109"/>
      <c r="BV141" s="109"/>
      <c r="BW141" s="109"/>
      <c r="BX141" s="109"/>
      <c r="BY141" s="109"/>
      <c r="BZ141" s="109"/>
      <c r="CA141" s="109"/>
      <c r="CB141" s="109"/>
      <c r="CC141" s="109"/>
      <c r="CD141" s="109"/>
      <c r="CE141" s="109"/>
      <c r="CF141" s="109"/>
      <c r="CG141" s="109"/>
      <c r="CH141" s="109"/>
      <c r="CI141" s="109"/>
      <c r="CJ141" s="109"/>
      <c r="CK141" s="109"/>
      <c r="CL141" s="109"/>
      <c r="CM141" s="109"/>
      <c r="CN141" s="109"/>
      <c r="CO141" s="109"/>
      <c r="CP141" s="109"/>
      <c r="CQ141" s="109"/>
      <c r="CR141" s="109"/>
      <c r="CS141" s="109"/>
      <c r="CT141" s="109"/>
      <c r="CU141" s="109"/>
      <c r="CV141" s="109"/>
      <c r="CW141" s="109"/>
      <c r="CX141" s="109"/>
      <c r="CY141" s="109"/>
      <c r="CZ141" s="109"/>
      <c r="DA141" s="109"/>
      <c r="DB141" s="109"/>
      <c r="DC141" s="109"/>
      <c r="DD141" s="109"/>
      <c r="DE141" s="109"/>
      <c r="DF141" s="109"/>
      <c r="DG141" s="109"/>
      <c r="DH141" s="109"/>
      <c r="DI141" s="109"/>
      <c r="DJ141" s="109"/>
      <c r="DK141" s="109"/>
      <c r="DL141" s="109"/>
      <c r="DM141" s="109"/>
      <c r="DN141" s="109"/>
      <c r="DO141" s="109"/>
      <c r="DP141" s="109"/>
      <c r="DQ141" s="109"/>
      <c r="DR141" s="109"/>
      <c r="DS141" s="109"/>
      <c r="DT141" s="109"/>
      <c r="DU141" s="109"/>
      <c r="DV141" s="109"/>
      <c r="DW141" s="109"/>
      <c r="DX141" s="109"/>
      <c r="DY141" s="109"/>
      <c r="DZ141" s="109"/>
      <c r="EA141" s="109"/>
      <c r="EB141" s="109"/>
      <c r="EC141" s="109"/>
      <c r="ED141" s="109"/>
      <c r="EE141" s="109"/>
      <c r="EF141" s="109"/>
      <c r="EG141" s="109"/>
      <c r="EH141" s="109"/>
      <c r="EI141" s="109"/>
      <c r="EJ141" s="109"/>
      <c r="EK141" s="109"/>
      <c r="EL141" s="109"/>
      <c r="EM141" s="109"/>
      <c r="EN141" s="109"/>
      <c r="EO141" s="109"/>
      <c r="EP141" s="109"/>
      <c r="EQ141" s="109"/>
      <c r="ER141" s="109"/>
      <c r="ES141" s="109"/>
      <c r="ET141" s="109"/>
      <c r="EU141" s="109"/>
      <c r="EV141" s="109"/>
      <c r="EW141" s="109"/>
      <c r="EX141" s="109"/>
      <c r="EY141" s="109"/>
      <c r="EZ141" s="109"/>
      <c r="FA141" s="109"/>
      <c r="FB141" s="109"/>
      <c r="FC141" s="109"/>
      <c r="FD141" s="109"/>
      <c r="FE141" s="109"/>
      <c r="FF141" s="109"/>
      <c r="FG141" s="109"/>
      <c r="FH141" s="109"/>
      <c r="FI141" s="109"/>
      <c r="FJ141" s="109"/>
      <c r="FK141" s="109"/>
      <c r="FL141" s="109"/>
      <c r="FM141" s="109"/>
      <c r="FN141" s="109"/>
      <c r="FO141" s="109"/>
      <c r="FP141" s="109"/>
      <c r="FQ141" s="109"/>
      <c r="FR141" s="109"/>
      <c r="FS141" s="109"/>
      <c r="FT141" s="109"/>
      <c r="FU141" s="109"/>
      <c r="FV141" s="109"/>
      <c r="FW141" s="109"/>
      <c r="FX141" s="109"/>
      <c r="FY141" s="109"/>
      <c r="FZ141" s="109"/>
      <c r="GA141" s="109"/>
      <c r="GB141" s="109"/>
      <c r="GC141" s="109"/>
      <c r="GD141" s="109"/>
      <c r="GE141" s="109"/>
      <c r="GF141" s="109"/>
      <c r="GG141" s="109"/>
      <c r="GH141" s="109"/>
      <c r="GI141" s="109"/>
      <c r="GJ141" s="109"/>
      <c r="GK141" s="109"/>
      <c r="GL141" s="109"/>
      <c r="GM141" s="109"/>
      <c r="GN141" s="109"/>
      <c r="GO141" s="109"/>
      <c r="GP141" s="109"/>
      <c r="GQ141" s="109"/>
      <c r="GR141" s="109"/>
      <c r="GS141" s="109"/>
      <c r="GT141" s="109"/>
      <c r="GU141" s="109"/>
      <c r="GV141" s="109"/>
      <c r="GW141" s="109"/>
      <c r="GX141" s="109"/>
      <c r="GY141" s="109"/>
      <c r="GZ141" s="109"/>
      <c r="HA141" s="109"/>
      <c r="HB141" s="109"/>
      <c r="HC141" s="109"/>
      <c r="HD141" s="109"/>
      <c r="HE141" s="109"/>
      <c r="HF141" s="109"/>
      <c r="HG141" s="109"/>
      <c r="HH141" s="109"/>
      <c r="HI141" s="109"/>
      <c r="HJ141" s="109"/>
      <c r="HK141" s="109"/>
      <c r="HL141" s="109"/>
      <c r="HM141" s="109"/>
      <c r="HN141" s="109"/>
      <c r="HO141" s="109"/>
      <c r="HP141" s="109"/>
      <c r="HQ141" s="109"/>
      <c r="HR141" s="109"/>
      <c r="HS141" s="109"/>
      <c r="HT141" s="109"/>
      <c r="HU141" s="109"/>
      <c r="HV141" s="109"/>
      <c r="HW141" s="109"/>
      <c r="HX141" s="109"/>
      <c r="HY141" s="109"/>
      <c r="HZ141" s="109"/>
      <c r="IA141" s="109"/>
      <c r="IB141" s="109"/>
      <c r="IC141" s="109"/>
      <c r="ID141" s="109"/>
      <c r="IE141" s="109"/>
      <c r="IF141" s="109"/>
      <c r="IG141" s="109"/>
      <c r="IH141" s="109"/>
      <c r="II141" s="109"/>
      <c r="IJ141" s="109"/>
      <c r="IK141" s="109"/>
      <c r="IL141" s="109"/>
      <c r="IM141" s="109"/>
      <c r="IN141" s="109"/>
      <c r="IO141" s="109"/>
      <c r="IP141" s="109"/>
      <c r="IQ141" s="109"/>
      <c r="IR141" s="109"/>
      <c r="IS141" s="109"/>
      <c r="IT141" s="109"/>
      <c r="IU141" s="109"/>
      <c r="IV141" s="109"/>
    </row>
    <row r="142" spans="1:256" s="4" customFormat="1">
      <c r="A142" s="107"/>
      <c r="B142" s="14"/>
      <c r="C142" s="3"/>
      <c r="D142" s="159"/>
      <c r="E142" s="109"/>
      <c r="F142" s="159"/>
      <c r="G142" s="109"/>
      <c r="H142" s="159"/>
      <c r="I142" s="109"/>
      <c r="J142" s="109"/>
      <c r="K142" s="109"/>
      <c r="L142" s="159"/>
      <c r="M142" s="109"/>
      <c r="N142" s="109"/>
      <c r="O142" s="109"/>
      <c r="P142" s="109"/>
      <c r="Q142" s="109"/>
      <c r="R142" s="109"/>
      <c r="S142" s="109"/>
      <c r="T142" s="109"/>
      <c r="U142" s="109"/>
      <c r="V142" s="109"/>
      <c r="W142" s="109"/>
      <c r="X142" s="109"/>
      <c r="Y142" s="109"/>
      <c r="Z142" s="109"/>
      <c r="AA142" s="109"/>
      <c r="AB142" s="109"/>
      <c r="AC142" s="109"/>
      <c r="AD142" s="109"/>
      <c r="AE142" s="109"/>
      <c r="AF142" s="109"/>
      <c r="AG142" s="109"/>
      <c r="AH142" s="109"/>
      <c r="AI142" s="109"/>
      <c r="AJ142" s="109"/>
      <c r="AK142" s="109"/>
      <c r="AL142" s="109"/>
      <c r="AM142" s="109"/>
      <c r="AN142" s="109"/>
      <c r="AO142" s="109"/>
      <c r="AP142" s="109"/>
      <c r="AQ142" s="109"/>
      <c r="AR142" s="109"/>
      <c r="AS142" s="109"/>
      <c r="AT142" s="109"/>
      <c r="AU142" s="109"/>
      <c r="AV142" s="109"/>
      <c r="AW142" s="109"/>
      <c r="AX142" s="109"/>
      <c r="AY142" s="109"/>
      <c r="AZ142" s="109"/>
      <c r="BA142" s="109"/>
      <c r="BB142" s="109"/>
      <c r="BC142" s="109"/>
      <c r="BD142" s="109"/>
      <c r="BE142" s="109"/>
      <c r="BF142" s="109"/>
      <c r="BG142" s="109"/>
      <c r="BH142" s="109"/>
      <c r="BI142" s="109"/>
      <c r="BJ142" s="109"/>
      <c r="BK142" s="109"/>
      <c r="BL142" s="109"/>
      <c r="BM142" s="109"/>
      <c r="BN142" s="109"/>
      <c r="BO142" s="109"/>
      <c r="BP142" s="109"/>
      <c r="BQ142" s="109"/>
      <c r="BR142" s="109"/>
      <c r="BS142" s="109"/>
      <c r="BT142" s="109"/>
      <c r="BU142" s="109"/>
      <c r="BV142" s="109"/>
      <c r="BW142" s="109"/>
      <c r="BX142" s="109"/>
      <c r="BY142" s="109"/>
      <c r="BZ142" s="109"/>
      <c r="CA142" s="109"/>
      <c r="CB142" s="109"/>
      <c r="CC142" s="109"/>
      <c r="CD142" s="109"/>
      <c r="CE142" s="109"/>
      <c r="CF142" s="109"/>
      <c r="CG142" s="109"/>
      <c r="CH142" s="109"/>
      <c r="CI142" s="109"/>
      <c r="CJ142" s="109"/>
      <c r="CK142" s="109"/>
      <c r="CL142" s="109"/>
      <c r="CM142" s="109"/>
      <c r="CN142" s="109"/>
      <c r="CO142" s="109"/>
      <c r="CP142" s="109"/>
      <c r="CQ142" s="109"/>
      <c r="CR142" s="109"/>
      <c r="CS142" s="109"/>
      <c r="CT142" s="109"/>
      <c r="CU142" s="109"/>
      <c r="CV142" s="109"/>
      <c r="CW142" s="109"/>
      <c r="CX142" s="109"/>
      <c r="CY142" s="109"/>
      <c r="CZ142" s="109"/>
      <c r="DA142" s="109"/>
      <c r="DB142" s="109"/>
      <c r="DC142" s="109"/>
      <c r="DD142" s="109"/>
      <c r="DE142" s="109"/>
      <c r="DF142" s="109"/>
      <c r="DG142" s="109"/>
      <c r="DH142" s="109"/>
      <c r="DI142" s="109"/>
      <c r="DJ142" s="109"/>
      <c r="DK142" s="109"/>
      <c r="DL142" s="109"/>
      <c r="DM142" s="109"/>
      <c r="DN142" s="109"/>
      <c r="DO142" s="109"/>
      <c r="DP142" s="109"/>
      <c r="DQ142" s="109"/>
      <c r="DR142" s="109"/>
      <c r="DS142" s="109"/>
      <c r="DT142" s="109"/>
      <c r="DU142" s="109"/>
      <c r="DV142" s="109"/>
      <c r="DW142" s="109"/>
      <c r="DX142" s="109"/>
      <c r="DY142" s="109"/>
      <c r="DZ142" s="109"/>
      <c r="EA142" s="109"/>
      <c r="EB142" s="109"/>
      <c r="EC142" s="109"/>
      <c r="ED142" s="109"/>
      <c r="EE142" s="109"/>
      <c r="EF142" s="109"/>
      <c r="EG142" s="109"/>
      <c r="EH142" s="109"/>
      <c r="EI142" s="109"/>
      <c r="EJ142" s="109"/>
      <c r="EK142" s="109"/>
      <c r="EL142" s="109"/>
      <c r="EM142" s="109"/>
      <c r="EN142" s="109"/>
      <c r="EO142" s="109"/>
      <c r="EP142" s="109"/>
      <c r="EQ142" s="109"/>
      <c r="ER142" s="109"/>
      <c r="ES142" s="109"/>
      <c r="ET142" s="109"/>
      <c r="EU142" s="109"/>
      <c r="EV142" s="109"/>
      <c r="EW142" s="109"/>
      <c r="EX142" s="109"/>
      <c r="EY142" s="109"/>
      <c r="EZ142" s="109"/>
      <c r="FA142" s="109"/>
      <c r="FB142" s="109"/>
      <c r="FC142" s="109"/>
      <c r="FD142" s="109"/>
      <c r="FE142" s="109"/>
      <c r="FF142" s="109"/>
      <c r="FG142" s="109"/>
      <c r="FH142" s="109"/>
      <c r="FI142" s="109"/>
      <c r="FJ142" s="109"/>
      <c r="FK142" s="109"/>
      <c r="FL142" s="109"/>
      <c r="FM142" s="109"/>
      <c r="FN142" s="109"/>
      <c r="FO142" s="109"/>
      <c r="FP142" s="109"/>
      <c r="FQ142" s="109"/>
      <c r="FR142" s="109"/>
      <c r="FS142" s="109"/>
      <c r="FT142" s="109"/>
      <c r="FU142" s="109"/>
      <c r="FV142" s="109"/>
      <c r="FW142" s="109"/>
      <c r="FX142" s="109"/>
      <c r="FY142" s="109"/>
      <c r="FZ142" s="109"/>
      <c r="GA142" s="109"/>
      <c r="GB142" s="109"/>
      <c r="GC142" s="109"/>
      <c r="GD142" s="109"/>
      <c r="GE142" s="109"/>
      <c r="GF142" s="109"/>
      <c r="GG142" s="109"/>
      <c r="GH142" s="109"/>
      <c r="GI142" s="109"/>
      <c r="GJ142" s="109"/>
      <c r="GK142" s="109"/>
      <c r="GL142" s="109"/>
      <c r="GM142" s="109"/>
      <c r="GN142" s="109"/>
      <c r="GO142" s="109"/>
      <c r="GP142" s="109"/>
      <c r="GQ142" s="109"/>
      <c r="GR142" s="109"/>
      <c r="GS142" s="109"/>
      <c r="GT142" s="109"/>
      <c r="GU142" s="109"/>
      <c r="GV142" s="109"/>
      <c r="GW142" s="109"/>
      <c r="GX142" s="109"/>
      <c r="GY142" s="109"/>
      <c r="GZ142" s="109"/>
      <c r="HA142" s="109"/>
      <c r="HB142" s="109"/>
      <c r="HC142" s="109"/>
      <c r="HD142" s="109"/>
      <c r="HE142" s="109"/>
      <c r="HF142" s="109"/>
      <c r="HG142" s="109"/>
      <c r="HH142" s="109"/>
      <c r="HI142" s="109"/>
      <c r="HJ142" s="109"/>
      <c r="HK142" s="109"/>
      <c r="HL142" s="109"/>
      <c r="HM142" s="109"/>
      <c r="HN142" s="109"/>
      <c r="HO142" s="109"/>
      <c r="HP142" s="109"/>
      <c r="HQ142" s="109"/>
      <c r="HR142" s="109"/>
      <c r="HS142" s="109"/>
      <c r="HT142" s="109"/>
      <c r="HU142" s="109"/>
      <c r="HV142" s="109"/>
      <c r="HW142" s="109"/>
      <c r="HX142" s="109"/>
      <c r="HY142" s="109"/>
      <c r="HZ142" s="109"/>
      <c r="IA142" s="109"/>
      <c r="IB142" s="109"/>
      <c r="IC142" s="109"/>
      <c r="ID142" s="109"/>
      <c r="IE142" s="109"/>
      <c r="IF142" s="109"/>
      <c r="IG142" s="109"/>
      <c r="IH142" s="109"/>
      <c r="II142" s="109"/>
      <c r="IJ142" s="109"/>
      <c r="IK142" s="109"/>
      <c r="IL142" s="109"/>
      <c r="IM142" s="109"/>
      <c r="IN142" s="109"/>
      <c r="IO142" s="109"/>
      <c r="IP142" s="109"/>
      <c r="IQ142" s="109"/>
      <c r="IR142" s="109"/>
      <c r="IS142" s="109"/>
      <c r="IT142" s="109"/>
      <c r="IU142" s="109"/>
      <c r="IV142" s="109"/>
    </row>
    <row r="143" spans="1:256" s="4" customFormat="1">
      <c r="A143" s="107"/>
      <c r="B143" s="14"/>
      <c r="C143" s="3"/>
      <c r="D143" s="159"/>
      <c r="E143" s="109"/>
      <c r="F143" s="159"/>
      <c r="G143" s="109"/>
      <c r="H143" s="159"/>
      <c r="I143" s="109"/>
      <c r="J143" s="109"/>
      <c r="K143" s="109"/>
      <c r="L143" s="159"/>
      <c r="M143" s="109"/>
      <c r="N143" s="109"/>
      <c r="O143" s="109"/>
      <c r="P143" s="109"/>
      <c r="Q143" s="109"/>
      <c r="R143" s="109"/>
      <c r="S143" s="109"/>
      <c r="T143" s="109"/>
      <c r="U143" s="109"/>
      <c r="V143" s="109"/>
      <c r="W143" s="109"/>
      <c r="X143" s="109"/>
      <c r="Y143" s="109"/>
      <c r="Z143" s="109"/>
      <c r="AA143" s="109"/>
      <c r="AB143" s="109"/>
      <c r="AC143" s="109"/>
      <c r="AD143" s="109"/>
      <c r="AE143" s="109"/>
      <c r="AF143" s="109"/>
      <c r="AG143" s="109"/>
      <c r="AH143" s="109"/>
      <c r="AI143" s="109"/>
      <c r="AJ143" s="109"/>
      <c r="AK143" s="109"/>
      <c r="AL143" s="109"/>
      <c r="AM143" s="109"/>
      <c r="AN143" s="109"/>
      <c r="AO143" s="109"/>
      <c r="AP143" s="109"/>
      <c r="AQ143" s="109"/>
      <c r="AR143" s="109"/>
      <c r="AS143" s="109"/>
      <c r="AT143" s="109"/>
      <c r="AU143" s="109"/>
      <c r="AV143" s="109"/>
      <c r="AW143" s="109"/>
      <c r="AX143" s="109"/>
      <c r="AY143" s="109"/>
      <c r="AZ143" s="109"/>
      <c r="BA143" s="109"/>
      <c r="BB143" s="109"/>
      <c r="BC143" s="109"/>
      <c r="BD143" s="109"/>
      <c r="BE143" s="109"/>
      <c r="BF143" s="109"/>
      <c r="BG143" s="109"/>
      <c r="BH143" s="109"/>
      <c r="BI143" s="109"/>
      <c r="BJ143" s="109"/>
      <c r="BK143" s="109"/>
      <c r="BL143" s="109"/>
      <c r="BM143" s="109"/>
      <c r="BN143" s="109"/>
      <c r="BO143" s="109"/>
      <c r="BP143" s="109"/>
      <c r="BQ143" s="109"/>
      <c r="BR143" s="109"/>
      <c r="BS143" s="109"/>
      <c r="BT143" s="109"/>
      <c r="BU143" s="109"/>
      <c r="BV143" s="109"/>
      <c r="BW143" s="109"/>
      <c r="BX143" s="109"/>
      <c r="BY143" s="109"/>
      <c r="BZ143" s="109"/>
      <c r="CA143" s="109"/>
      <c r="CB143" s="109"/>
      <c r="CC143" s="109"/>
      <c r="CD143" s="109"/>
      <c r="CE143" s="109"/>
      <c r="CF143" s="109"/>
      <c r="CG143" s="109"/>
      <c r="CH143" s="109"/>
      <c r="CI143" s="109"/>
      <c r="CJ143" s="109"/>
      <c r="CK143" s="109"/>
      <c r="CL143" s="109"/>
      <c r="CM143" s="109"/>
      <c r="CN143" s="109"/>
      <c r="CO143" s="109"/>
      <c r="CP143" s="109"/>
      <c r="CQ143" s="109"/>
      <c r="CR143" s="109"/>
      <c r="CS143" s="109"/>
      <c r="CT143" s="109"/>
      <c r="CU143" s="109"/>
      <c r="CV143" s="109"/>
      <c r="CW143" s="109"/>
      <c r="CX143" s="109"/>
      <c r="CY143" s="109"/>
      <c r="CZ143" s="109"/>
      <c r="DA143" s="109"/>
      <c r="DB143" s="109"/>
      <c r="DC143" s="109"/>
      <c r="DD143" s="109"/>
      <c r="DE143" s="109"/>
      <c r="DF143" s="109"/>
      <c r="DG143" s="109"/>
      <c r="DH143" s="109"/>
      <c r="DI143" s="109"/>
      <c r="DJ143" s="109"/>
      <c r="DK143" s="109"/>
      <c r="DL143" s="109"/>
      <c r="DM143" s="109"/>
      <c r="DN143" s="109"/>
      <c r="DO143" s="109"/>
      <c r="DP143" s="109"/>
      <c r="DQ143" s="109"/>
      <c r="DR143" s="109"/>
      <c r="DS143" s="109"/>
      <c r="DT143" s="109"/>
      <c r="DU143" s="109"/>
      <c r="DV143" s="109"/>
      <c r="DW143" s="109"/>
      <c r="DX143" s="109"/>
      <c r="DY143" s="109"/>
      <c r="DZ143" s="109"/>
      <c r="EA143" s="109"/>
      <c r="EB143" s="109"/>
      <c r="EC143" s="109"/>
      <c r="ED143" s="109"/>
      <c r="EE143" s="109"/>
      <c r="EF143" s="109"/>
      <c r="EG143" s="109"/>
      <c r="EH143" s="109"/>
      <c r="EI143" s="109"/>
      <c r="EJ143" s="109"/>
      <c r="EK143" s="109"/>
      <c r="EL143" s="109"/>
      <c r="EM143" s="109"/>
      <c r="EN143" s="109"/>
      <c r="EO143" s="109"/>
      <c r="EP143" s="109"/>
      <c r="EQ143" s="109"/>
      <c r="ER143" s="109"/>
      <c r="ES143" s="109"/>
      <c r="ET143" s="109"/>
      <c r="EU143" s="109"/>
      <c r="EV143" s="109"/>
      <c r="EW143" s="109"/>
      <c r="EX143" s="109"/>
      <c r="EY143" s="109"/>
      <c r="EZ143" s="109"/>
      <c r="FA143" s="109"/>
      <c r="FB143" s="109"/>
      <c r="FC143" s="109"/>
      <c r="FD143" s="109"/>
      <c r="FE143" s="109"/>
      <c r="FF143" s="109"/>
      <c r="FG143" s="109"/>
      <c r="FH143" s="109"/>
      <c r="FI143" s="109"/>
      <c r="FJ143" s="109"/>
      <c r="FK143" s="109"/>
      <c r="FL143" s="109"/>
      <c r="FM143" s="109"/>
      <c r="FN143" s="109"/>
      <c r="FO143" s="109"/>
      <c r="FP143" s="109"/>
      <c r="FQ143" s="109"/>
      <c r="FR143" s="109"/>
      <c r="FS143" s="109"/>
      <c r="FT143" s="109"/>
      <c r="FU143" s="109"/>
      <c r="FV143" s="109"/>
      <c r="FW143" s="109"/>
      <c r="FX143" s="109"/>
      <c r="FY143" s="109"/>
      <c r="FZ143" s="109"/>
      <c r="GA143" s="109"/>
      <c r="GB143" s="109"/>
      <c r="GC143" s="109"/>
      <c r="GD143" s="109"/>
      <c r="GE143" s="109"/>
      <c r="GF143" s="109"/>
      <c r="GG143" s="109"/>
      <c r="GH143" s="109"/>
      <c r="GI143" s="109"/>
      <c r="GJ143" s="109"/>
      <c r="GK143" s="109"/>
      <c r="GL143" s="109"/>
      <c r="GM143" s="109"/>
      <c r="GN143" s="109"/>
      <c r="GO143" s="109"/>
      <c r="GP143" s="109"/>
      <c r="GQ143" s="109"/>
      <c r="GR143" s="109"/>
      <c r="GS143" s="109"/>
      <c r="GT143" s="109"/>
      <c r="GU143" s="109"/>
      <c r="GV143" s="109"/>
      <c r="GW143" s="109"/>
      <c r="GX143" s="109"/>
      <c r="GY143" s="109"/>
      <c r="GZ143" s="109"/>
      <c r="HA143" s="109"/>
      <c r="HB143" s="109"/>
      <c r="HC143" s="109"/>
      <c r="HD143" s="109"/>
      <c r="HE143" s="109"/>
      <c r="HF143" s="109"/>
      <c r="HG143" s="109"/>
      <c r="HH143" s="109"/>
      <c r="HI143" s="109"/>
      <c r="HJ143" s="109"/>
      <c r="HK143" s="109"/>
      <c r="HL143" s="109"/>
      <c r="HM143" s="109"/>
      <c r="HN143" s="109"/>
      <c r="HO143" s="109"/>
      <c r="HP143" s="109"/>
      <c r="HQ143" s="109"/>
      <c r="HR143" s="109"/>
      <c r="HS143" s="109"/>
      <c r="HT143" s="109"/>
      <c r="HU143" s="109"/>
      <c r="HV143" s="109"/>
      <c r="HW143" s="109"/>
      <c r="HX143" s="109"/>
      <c r="HY143" s="109"/>
      <c r="HZ143" s="109"/>
      <c r="IA143" s="109"/>
      <c r="IB143" s="109"/>
      <c r="IC143" s="109"/>
      <c r="ID143" s="109"/>
      <c r="IE143" s="109"/>
      <c r="IF143" s="109"/>
      <c r="IG143" s="109"/>
      <c r="IH143" s="109"/>
      <c r="II143" s="109"/>
      <c r="IJ143" s="109"/>
      <c r="IK143" s="109"/>
      <c r="IL143" s="109"/>
      <c r="IM143" s="109"/>
      <c r="IN143" s="109"/>
      <c r="IO143" s="109"/>
      <c r="IP143" s="109"/>
      <c r="IQ143" s="109"/>
      <c r="IR143" s="109"/>
      <c r="IS143" s="109"/>
      <c r="IT143" s="109"/>
      <c r="IU143" s="109"/>
      <c r="IV143" s="109"/>
    </row>
    <row r="144" spans="1:256" s="4" customFormat="1">
      <c r="A144" s="107"/>
      <c r="B144" s="14"/>
      <c r="C144" s="3"/>
      <c r="D144" s="159"/>
      <c r="E144" s="109"/>
      <c r="F144" s="159"/>
      <c r="G144" s="109"/>
      <c r="H144" s="159"/>
      <c r="I144" s="109"/>
      <c r="J144" s="109"/>
      <c r="K144" s="109"/>
      <c r="L144" s="159"/>
      <c r="M144" s="109"/>
      <c r="N144" s="109"/>
      <c r="O144" s="109"/>
      <c r="P144" s="109"/>
      <c r="Q144" s="109"/>
      <c r="R144" s="109"/>
      <c r="S144" s="109"/>
      <c r="T144" s="109"/>
      <c r="U144" s="109"/>
      <c r="V144" s="109"/>
      <c r="W144" s="109"/>
      <c r="X144" s="109"/>
      <c r="Y144" s="109"/>
      <c r="Z144" s="109"/>
      <c r="AA144" s="109"/>
      <c r="AB144" s="109"/>
      <c r="AC144" s="109"/>
      <c r="AD144" s="109"/>
      <c r="AE144" s="109"/>
      <c r="AF144" s="109"/>
      <c r="AG144" s="109"/>
      <c r="AH144" s="109"/>
      <c r="AI144" s="109"/>
      <c r="AJ144" s="109"/>
      <c r="AK144" s="109"/>
      <c r="AL144" s="109"/>
      <c r="AM144" s="109"/>
      <c r="AN144" s="109"/>
      <c r="AO144" s="109"/>
      <c r="AP144" s="109"/>
      <c r="AQ144" s="109"/>
      <c r="AR144" s="109"/>
      <c r="AS144" s="109"/>
      <c r="AT144" s="109"/>
      <c r="AU144" s="109"/>
      <c r="AV144" s="109"/>
      <c r="AW144" s="109"/>
      <c r="AX144" s="109"/>
      <c r="AY144" s="109"/>
      <c r="AZ144" s="109"/>
      <c r="BA144" s="109"/>
      <c r="BB144" s="109"/>
      <c r="BC144" s="109"/>
      <c r="BD144" s="109"/>
      <c r="BE144" s="109"/>
      <c r="BF144" s="109"/>
      <c r="BG144" s="109"/>
      <c r="BH144" s="109"/>
      <c r="BI144" s="109"/>
      <c r="BJ144" s="109"/>
      <c r="BK144" s="109"/>
      <c r="BL144" s="109"/>
      <c r="BM144" s="109"/>
      <c r="BN144" s="109"/>
      <c r="BO144" s="109"/>
      <c r="BP144" s="109"/>
      <c r="BQ144" s="109"/>
      <c r="BR144" s="109"/>
      <c r="BS144" s="109"/>
      <c r="BT144" s="109"/>
      <c r="BU144" s="109"/>
      <c r="BV144" s="109"/>
      <c r="BW144" s="109"/>
      <c r="BX144" s="109"/>
      <c r="BY144" s="109"/>
      <c r="BZ144" s="109"/>
      <c r="CA144" s="109"/>
      <c r="CB144" s="109"/>
      <c r="CC144" s="109"/>
      <c r="CD144" s="109"/>
      <c r="CE144" s="109"/>
      <c r="CF144" s="109"/>
      <c r="CG144" s="109"/>
      <c r="CH144" s="109"/>
      <c r="CI144" s="109"/>
      <c r="CJ144" s="109"/>
      <c r="CK144" s="109"/>
      <c r="CL144" s="109"/>
      <c r="CM144" s="109"/>
      <c r="CN144" s="109"/>
      <c r="CO144" s="109"/>
      <c r="CP144" s="109"/>
      <c r="CQ144" s="109"/>
      <c r="CR144" s="109"/>
      <c r="CS144" s="109"/>
      <c r="CT144" s="109"/>
      <c r="CU144" s="109"/>
      <c r="CV144" s="109"/>
      <c r="CW144" s="109"/>
      <c r="CX144" s="109"/>
      <c r="CY144" s="109"/>
      <c r="CZ144" s="109"/>
      <c r="DA144" s="109"/>
      <c r="DB144" s="109"/>
      <c r="DC144" s="109"/>
      <c r="DD144" s="109"/>
      <c r="DE144" s="109"/>
      <c r="DF144" s="109"/>
      <c r="DG144" s="109"/>
      <c r="DH144" s="109"/>
      <c r="DI144" s="109"/>
      <c r="DJ144" s="109"/>
      <c r="DK144" s="109"/>
      <c r="DL144" s="109"/>
      <c r="DM144" s="109"/>
      <c r="DN144" s="109"/>
      <c r="DO144" s="109"/>
      <c r="DP144" s="109"/>
      <c r="DQ144" s="109"/>
      <c r="DR144" s="109"/>
      <c r="DS144" s="109"/>
      <c r="DT144" s="109"/>
      <c r="DU144" s="109"/>
      <c r="DV144" s="109"/>
      <c r="DW144" s="109"/>
      <c r="DX144" s="109"/>
      <c r="DY144" s="109"/>
      <c r="DZ144" s="109"/>
      <c r="EA144" s="109"/>
      <c r="EB144" s="109"/>
      <c r="EC144" s="109"/>
      <c r="ED144" s="109"/>
      <c r="EE144" s="109"/>
      <c r="EF144" s="109"/>
      <c r="EG144" s="109"/>
      <c r="EH144" s="109"/>
      <c r="EI144" s="109"/>
      <c r="EJ144" s="109"/>
      <c r="EK144" s="109"/>
      <c r="EL144" s="109"/>
      <c r="EM144" s="109"/>
      <c r="EN144" s="109"/>
      <c r="EO144" s="109"/>
      <c r="EP144" s="109"/>
      <c r="EQ144" s="109"/>
      <c r="ER144" s="109"/>
      <c r="ES144" s="109"/>
      <c r="ET144" s="109"/>
      <c r="EU144" s="109"/>
      <c r="EV144" s="109"/>
      <c r="EW144" s="109"/>
      <c r="EX144" s="109"/>
      <c r="EY144" s="109"/>
      <c r="EZ144" s="109"/>
      <c r="FA144" s="109"/>
      <c r="FB144" s="109"/>
      <c r="FC144" s="109"/>
      <c r="FD144" s="109"/>
      <c r="FE144" s="109"/>
      <c r="FF144" s="109"/>
      <c r="FG144" s="109"/>
      <c r="FH144" s="109"/>
      <c r="FI144" s="109"/>
      <c r="FJ144" s="109"/>
      <c r="FK144" s="109"/>
      <c r="FL144" s="109"/>
      <c r="FM144" s="109"/>
      <c r="FN144" s="109"/>
      <c r="FO144" s="109"/>
      <c r="FP144" s="109"/>
      <c r="FQ144" s="109"/>
      <c r="FR144" s="109"/>
      <c r="FS144" s="109"/>
      <c r="FT144" s="109"/>
      <c r="FU144" s="109"/>
      <c r="FV144" s="109"/>
      <c r="FW144" s="109"/>
      <c r="FX144" s="109"/>
      <c r="FY144" s="109"/>
      <c r="FZ144" s="109"/>
      <c r="GA144" s="109"/>
      <c r="GB144" s="109"/>
      <c r="GC144" s="109"/>
      <c r="GD144" s="109"/>
      <c r="GE144" s="109"/>
      <c r="GF144" s="109"/>
      <c r="GG144" s="109"/>
      <c r="GH144" s="109"/>
      <c r="GI144" s="109"/>
      <c r="GJ144" s="109"/>
      <c r="GK144" s="109"/>
      <c r="GL144" s="109"/>
      <c r="GM144" s="109"/>
      <c r="GN144" s="109"/>
      <c r="GO144" s="109"/>
      <c r="GP144" s="109"/>
      <c r="GQ144" s="109"/>
      <c r="GR144" s="109"/>
      <c r="GS144" s="109"/>
      <c r="GT144" s="109"/>
      <c r="GU144" s="109"/>
      <c r="GV144" s="109"/>
      <c r="GW144" s="109"/>
      <c r="GX144" s="109"/>
      <c r="GY144" s="109"/>
      <c r="GZ144" s="109"/>
      <c r="HA144" s="109"/>
      <c r="HB144" s="109"/>
      <c r="HC144" s="109"/>
      <c r="HD144" s="109"/>
      <c r="HE144" s="109"/>
      <c r="HF144" s="109"/>
      <c r="HG144" s="109"/>
      <c r="HH144" s="109"/>
      <c r="HI144" s="109"/>
      <c r="HJ144" s="109"/>
      <c r="HK144" s="109"/>
      <c r="HL144" s="109"/>
      <c r="HM144" s="109"/>
      <c r="HN144" s="109"/>
      <c r="HO144" s="109"/>
      <c r="HP144" s="109"/>
      <c r="HQ144" s="109"/>
      <c r="HR144" s="109"/>
      <c r="HS144" s="109"/>
      <c r="HT144" s="109"/>
      <c r="HU144" s="109"/>
      <c r="HV144" s="109"/>
      <c r="HW144" s="109"/>
      <c r="HX144" s="109"/>
      <c r="HY144" s="109"/>
      <c r="HZ144" s="109"/>
      <c r="IA144" s="109"/>
      <c r="IB144" s="109"/>
      <c r="IC144" s="109"/>
      <c r="ID144" s="109"/>
      <c r="IE144" s="109"/>
      <c r="IF144" s="109"/>
      <c r="IG144" s="109"/>
      <c r="IH144" s="109"/>
      <c r="II144" s="109"/>
      <c r="IJ144" s="109"/>
      <c r="IK144" s="109"/>
      <c r="IL144" s="109"/>
      <c r="IM144" s="109"/>
      <c r="IN144" s="109"/>
      <c r="IO144" s="109"/>
      <c r="IP144" s="109"/>
      <c r="IQ144" s="109"/>
      <c r="IR144" s="109"/>
      <c r="IS144" s="109"/>
      <c r="IT144" s="109"/>
      <c r="IU144" s="109"/>
      <c r="IV144" s="109"/>
    </row>
    <row r="145" spans="1:256" s="4" customFormat="1">
      <c r="A145" s="107"/>
      <c r="B145" s="14"/>
      <c r="C145" s="3"/>
      <c r="D145" s="159"/>
      <c r="E145" s="109"/>
      <c r="F145" s="159"/>
      <c r="G145" s="109"/>
      <c r="H145" s="159"/>
      <c r="I145" s="109"/>
      <c r="J145" s="109"/>
      <c r="K145" s="109"/>
      <c r="L145" s="159"/>
      <c r="M145" s="109"/>
      <c r="N145" s="109"/>
      <c r="O145" s="109"/>
      <c r="P145" s="109"/>
      <c r="Q145" s="109"/>
      <c r="R145" s="109"/>
      <c r="S145" s="109"/>
      <c r="T145" s="109"/>
      <c r="U145" s="109"/>
      <c r="V145" s="109"/>
      <c r="W145" s="109"/>
      <c r="X145" s="109"/>
      <c r="Y145" s="109"/>
      <c r="Z145" s="109"/>
      <c r="AA145" s="109"/>
      <c r="AB145" s="109"/>
      <c r="AC145" s="109"/>
      <c r="AD145" s="109"/>
      <c r="AE145" s="109"/>
      <c r="AF145" s="109"/>
      <c r="AG145" s="109"/>
      <c r="AH145" s="109"/>
      <c r="AI145" s="109"/>
      <c r="AJ145" s="109"/>
      <c r="AK145" s="109"/>
      <c r="AL145" s="109"/>
      <c r="AM145" s="109"/>
      <c r="AN145" s="109"/>
      <c r="AO145" s="109"/>
      <c r="AP145" s="109"/>
      <c r="AQ145" s="109"/>
      <c r="AR145" s="109"/>
      <c r="AS145" s="109"/>
      <c r="AT145" s="109"/>
      <c r="AU145" s="109"/>
      <c r="AV145" s="109"/>
      <c r="AW145" s="109"/>
      <c r="AX145" s="109"/>
      <c r="AY145" s="109"/>
      <c r="AZ145" s="109"/>
      <c r="BA145" s="109"/>
      <c r="BB145" s="109"/>
      <c r="BC145" s="109"/>
      <c r="BD145" s="109"/>
      <c r="BE145" s="109"/>
      <c r="BF145" s="109"/>
      <c r="BG145" s="109"/>
      <c r="BH145" s="109"/>
      <c r="BI145" s="109"/>
      <c r="BJ145" s="109"/>
      <c r="BK145" s="109"/>
      <c r="BL145" s="109"/>
      <c r="BM145" s="109"/>
      <c r="BN145" s="109"/>
      <c r="BO145" s="109"/>
      <c r="BP145" s="109"/>
      <c r="BQ145" s="109"/>
      <c r="BR145" s="109"/>
      <c r="BS145" s="109"/>
      <c r="BT145" s="109"/>
      <c r="BU145" s="109"/>
      <c r="BV145" s="109"/>
      <c r="BW145" s="109"/>
      <c r="BX145" s="109"/>
      <c r="BY145" s="109"/>
      <c r="BZ145" s="109"/>
      <c r="CA145" s="109"/>
      <c r="CB145" s="109"/>
      <c r="CC145" s="109"/>
      <c r="CD145" s="109"/>
      <c r="CE145" s="109"/>
      <c r="CF145" s="109"/>
      <c r="CG145" s="109"/>
      <c r="CH145" s="109"/>
      <c r="CI145" s="109"/>
      <c r="CJ145" s="109"/>
      <c r="CK145" s="109"/>
      <c r="CL145" s="109"/>
      <c r="CM145" s="109"/>
      <c r="CN145" s="109"/>
      <c r="CO145" s="109"/>
      <c r="CP145" s="109"/>
      <c r="CQ145" s="109"/>
      <c r="CR145" s="109"/>
      <c r="CS145" s="109"/>
      <c r="CT145" s="109"/>
      <c r="CU145" s="109"/>
      <c r="CV145" s="109"/>
      <c r="CW145" s="109"/>
      <c r="CX145" s="109"/>
      <c r="CY145" s="109"/>
      <c r="CZ145" s="109"/>
      <c r="DA145" s="109"/>
      <c r="DB145" s="109"/>
      <c r="DC145" s="109"/>
      <c r="DD145" s="109"/>
      <c r="DE145" s="109"/>
      <c r="DF145" s="109"/>
      <c r="DG145" s="109"/>
      <c r="DH145" s="109"/>
      <c r="DI145" s="109"/>
      <c r="DJ145" s="109"/>
      <c r="DK145" s="109"/>
      <c r="DL145" s="109"/>
      <c r="DM145" s="109"/>
      <c r="DN145" s="109"/>
      <c r="DO145" s="109"/>
      <c r="DP145" s="109"/>
      <c r="DQ145" s="109"/>
      <c r="DR145" s="109"/>
      <c r="DS145" s="109"/>
      <c r="DT145" s="109"/>
      <c r="DU145" s="109"/>
      <c r="DV145" s="109"/>
      <c r="DW145" s="109"/>
      <c r="DX145" s="109"/>
      <c r="DY145" s="109"/>
      <c r="DZ145" s="109"/>
      <c r="EA145" s="109"/>
      <c r="EB145" s="109"/>
      <c r="EC145" s="109"/>
      <c r="ED145" s="109"/>
      <c r="EE145" s="109"/>
      <c r="EF145" s="109"/>
      <c r="EG145" s="109"/>
      <c r="EH145" s="109"/>
      <c r="EI145" s="109"/>
      <c r="EJ145" s="109"/>
      <c r="EK145" s="109"/>
      <c r="EL145" s="109"/>
      <c r="EM145" s="109"/>
      <c r="EN145" s="109"/>
      <c r="EO145" s="109"/>
      <c r="EP145" s="109"/>
      <c r="EQ145" s="109"/>
      <c r="ER145" s="109"/>
      <c r="ES145" s="109"/>
      <c r="ET145" s="109"/>
      <c r="EU145" s="109"/>
      <c r="EV145" s="109"/>
      <c r="EW145" s="109"/>
      <c r="EX145" s="109"/>
      <c r="EY145" s="109"/>
      <c r="EZ145" s="109"/>
      <c r="FA145" s="109"/>
      <c r="FB145" s="109"/>
      <c r="FC145" s="109"/>
      <c r="FD145" s="109"/>
      <c r="FE145" s="109"/>
      <c r="FF145" s="109"/>
      <c r="FG145" s="109"/>
      <c r="FH145" s="109"/>
      <c r="FI145" s="109"/>
      <c r="FJ145" s="109"/>
      <c r="FK145" s="109"/>
      <c r="FL145" s="109"/>
      <c r="FM145" s="109"/>
      <c r="FN145" s="109"/>
      <c r="FO145" s="109"/>
      <c r="FP145" s="109"/>
      <c r="FQ145" s="109"/>
      <c r="FR145" s="109"/>
      <c r="FS145" s="109"/>
      <c r="FT145" s="109"/>
      <c r="FU145" s="109"/>
      <c r="FV145" s="109"/>
      <c r="FW145" s="109"/>
      <c r="FX145" s="109"/>
      <c r="FY145" s="109"/>
      <c r="FZ145" s="109"/>
      <c r="GA145" s="109"/>
      <c r="GB145" s="109"/>
      <c r="GC145" s="109"/>
      <c r="GD145" s="109"/>
      <c r="GE145" s="109"/>
      <c r="GF145" s="109"/>
      <c r="GG145" s="109"/>
      <c r="GH145" s="109"/>
      <c r="GI145" s="109"/>
      <c r="GJ145" s="109"/>
      <c r="GK145" s="109"/>
      <c r="GL145" s="109"/>
      <c r="GM145" s="109"/>
      <c r="GN145" s="109"/>
      <c r="GO145" s="109"/>
      <c r="GP145" s="109"/>
      <c r="GQ145" s="109"/>
      <c r="GR145" s="109"/>
      <c r="GS145" s="109"/>
      <c r="GT145" s="109"/>
      <c r="GU145" s="109"/>
      <c r="GV145" s="109"/>
      <c r="GW145" s="109"/>
      <c r="GX145" s="109"/>
      <c r="GY145" s="109"/>
      <c r="GZ145" s="109"/>
      <c r="HA145" s="109"/>
      <c r="HB145" s="109"/>
      <c r="HC145" s="109"/>
      <c r="HD145" s="109"/>
      <c r="HE145" s="109"/>
      <c r="HF145" s="109"/>
      <c r="HG145" s="109"/>
      <c r="HH145" s="109"/>
      <c r="HI145" s="109"/>
      <c r="HJ145" s="109"/>
      <c r="HK145" s="109"/>
      <c r="HL145" s="109"/>
      <c r="HM145" s="109"/>
      <c r="HN145" s="109"/>
      <c r="HO145" s="109"/>
      <c r="HP145" s="109"/>
      <c r="HQ145" s="109"/>
      <c r="HR145" s="109"/>
      <c r="HS145" s="109"/>
      <c r="HT145" s="109"/>
      <c r="HU145" s="109"/>
      <c r="HV145" s="109"/>
      <c r="HW145" s="109"/>
      <c r="HX145" s="109"/>
      <c r="HY145" s="109"/>
      <c r="HZ145" s="109"/>
      <c r="IA145" s="109"/>
      <c r="IB145" s="109"/>
      <c r="IC145" s="109"/>
      <c r="ID145" s="109"/>
      <c r="IE145" s="109"/>
      <c r="IF145" s="109"/>
      <c r="IG145" s="109"/>
      <c r="IH145" s="109"/>
      <c r="II145" s="109"/>
      <c r="IJ145" s="109"/>
      <c r="IK145" s="109"/>
      <c r="IL145" s="109"/>
      <c r="IM145" s="109"/>
      <c r="IN145" s="109"/>
      <c r="IO145" s="109"/>
      <c r="IP145" s="109"/>
      <c r="IQ145" s="109"/>
      <c r="IR145" s="109"/>
      <c r="IS145" s="109"/>
      <c r="IT145" s="109"/>
      <c r="IU145" s="109"/>
      <c r="IV145" s="109"/>
    </row>
    <row r="146" spans="1:256" s="4" customFormat="1">
      <c r="A146" s="107"/>
      <c r="B146" s="14"/>
      <c r="C146" s="3"/>
      <c r="D146" s="159"/>
      <c r="E146" s="109"/>
      <c r="F146" s="159"/>
      <c r="G146" s="109"/>
      <c r="H146" s="159"/>
      <c r="I146" s="109"/>
      <c r="J146" s="109"/>
      <c r="K146" s="109"/>
      <c r="L146" s="159"/>
      <c r="M146" s="109"/>
      <c r="N146" s="109"/>
      <c r="O146" s="109"/>
      <c r="P146" s="109"/>
      <c r="Q146" s="109"/>
      <c r="R146" s="109"/>
      <c r="S146" s="109"/>
      <c r="T146" s="109"/>
      <c r="U146" s="109"/>
      <c r="V146" s="109"/>
      <c r="W146" s="109"/>
      <c r="X146" s="109"/>
      <c r="Y146" s="109"/>
      <c r="Z146" s="109"/>
      <c r="AA146" s="109"/>
      <c r="AB146" s="109"/>
      <c r="AC146" s="109"/>
      <c r="AD146" s="109"/>
      <c r="AE146" s="109"/>
      <c r="AF146" s="109"/>
      <c r="AG146" s="109"/>
      <c r="AH146" s="109"/>
      <c r="AI146" s="109"/>
      <c r="AJ146" s="109"/>
      <c r="AK146" s="109"/>
      <c r="AL146" s="109"/>
      <c r="AM146" s="109"/>
      <c r="AN146" s="109"/>
      <c r="AO146" s="109"/>
      <c r="AP146" s="109"/>
      <c r="AQ146" s="109"/>
      <c r="AR146" s="109"/>
      <c r="AS146" s="109"/>
      <c r="AT146" s="109"/>
      <c r="AU146" s="109"/>
      <c r="AV146" s="109"/>
      <c r="AW146" s="109"/>
      <c r="AX146" s="109"/>
      <c r="AY146" s="109"/>
      <c r="AZ146" s="109"/>
      <c r="BA146" s="109"/>
      <c r="BB146" s="109"/>
      <c r="BC146" s="109"/>
      <c r="BD146" s="109"/>
      <c r="BE146" s="109"/>
      <c r="BF146" s="109"/>
      <c r="BG146" s="109"/>
      <c r="BH146" s="109"/>
      <c r="BI146" s="109"/>
      <c r="BJ146" s="109"/>
      <c r="BK146" s="109"/>
      <c r="BL146" s="109"/>
      <c r="BM146" s="109"/>
      <c r="BN146" s="109"/>
      <c r="BO146" s="109"/>
      <c r="BP146" s="109"/>
      <c r="BQ146" s="109"/>
      <c r="BR146" s="109"/>
      <c r="BS146" s="109"/>
      <c r="BT146" s="109"/>
      <c r="BU146" s="109"/>
      <c r="BV146" s="109"/>
      <c r="BW146" s="109"/>
      <c r="BX146" s="109"/>
      <c r="BY146" s="109"/>
      <c r="BZ146" s="109"/>
      <c r="CA146" s="109"/>
      <c r="CB146" s="109"/>
      <c r="CC146" s="109"/>
      <c r="CD146" s="109"/>
      <c r="CE146" s="109"/>
      <c r="CF146" s="109"/>
      <c r="CG146" s="109"/>
      <c r="CH146" s="109"/>
      <c r="CI146" s="109"/>
      <c r="CJ146" s="109"/>
      <c r="CK146" s="109"/>
      <c r="CL146" s="109"/>
      <c r="CM146" s="109"/>
      <c r="CN146" s="109"/>
      <c r="CO146" s="109"/>
      <c r="CP146" s="109"/>
      <c r="CQ146" s="109"/>
      <c r="CR146" s="109"/>
      <c r="CS146" s="109"/>
      <c r="CT146" s="109"/>
      <c r="CU146" s="109"/>
      <c r="CV146" s="109"/>
      <c r="CW146" s="109"/>
      <c r="CX146" s="109"/>
      <c r="CY146" s="109"/>
      <c r="CZ146" s="109"/>
      <c r="DA146" s="109"/>
      <c r="DB146" s="109"/>
      <c r="DC146" s="109"/>
      <c r="DD146" s="109"/>
      <c r="DE146" s="109"/>
      <c r="DF146" s="109"/>
      <c r="DG146" s="109"/>
      <c r="DH146" s="109"/>
      <c r="DI146" s="109"/>
      <c r="DJ146" s="109"/>
      <c r="DK146" s="109"/>
      <c r="DL146" s="109"/>
      <c r="DM146" s="109"/>
      <c r="DN146" s="109"/>
      <c r="DO146" s="109"/>
      <c r="DP146" s="109"/>
      <c r="DQ146" s="109"/>
      <c r="DR146" s="109"/>
      <c r="DS146" s="109"/>
      <c r="DT146" s="109"/>
      <c r="DU146" s="109"/>
      <c r="DV146" s="109"/>
      <c r="DW146" s="109"/>
      <c r="DX146" s="109"/>
      <c r="DY146" s="109"/>
      <c r="DZ146" s="109"/>
      <c r="EA146" s="109"/>
      <c r="EB146" s="109"/>
      <c r="EC146" s="109"/>
      <c r="ED146" s="109"/>
      <c r="EE146" s="109"/>
      <c r="EF146" s="109"/>
      <c r="EG146" s="109"/>
      <c r="EH146" s="109"/>
      <c r="EI146" s="109"/>
      <c r="EJ146" s="109"/>
      <c r="EK146" s="109"/>
      <c r="EL146" s="109"/>
      <c r="EM146" s="109"/>
      <c r="EN146" s="109"/>
      <c r="EO146" s="109"/>
      <c r="EP146" s="109"/>
      <c r="EQ146" s="109"/>
      <c r="ER146" s="109"/>
      <c r="ES146" s="109"/>
      <c r="ET146" s="109"/>
      <c r="EU146" s="109"/>
      <c r="EV146" s="109"/>
      <c r="EW146" s="109"/>
      <c r="EX146" s="109"/>
      <c r="EY146" s="109"/>
      <c r="EZ146" s="109"/>
      <c r="FA146" s="109"/>
      <c r="FB146" s="109"/>
      <c r="FC146" s="109"/>
      <c r="FD146" s="109"/>
      <c r="FE146" s="109"/>
      <c r="FF146" s="109"/>
      <c r="FG146" s="109"/>
      <c r="FH146" s="109"/>
      <c r="FI146" s="109"/>
      <c r="FJ146" s="109"/>
      <c r="FK146" s="109"/>
      <c r="FL146" s="109"/>
      <c r="FM146" s="109"/>
      <c r="FN146" s="109"/>
      <c r="FO146" s="109"/>
      <c r="FP146" s="109"/>
      <c r="FQ146" s="109"/>
      <c r="FR146" s="109"/>
      <c r="FS146" s="109"/>
      <c r="FT146" s="109"/>
      <c r="FU146" s="109"/>
      <c r="FV146" s="109"/>
      <c r="FW146" s="109"/>
      <c r="FX146" s="109"/>
      <c r="FY146" s="109"/>
      <c r="FZ146" s="109"/>
      <c r="GA146" s="109"/>
      <c r="GB146" s="109"/>
      <c r="GC146" s="109"/>
      <c r="GD146" s="109"/>
      <c r="GE146" s="109"/>
      <c r="GF146" s="109"/>
      <c r="GG146" s="109"/>
      <c r="GH146" s="109"/>
      <c r="GI146" s="109"/>
      <c r="GJ146" s="109"/>
      <c r="GK146" s="109"/>
      <c r="GL146" s="109"/>
      <c r="GM146" s="109"/>
      <c r="GN146" s="109"/>
      <c r="GO146" s="109"/>
      <c r="GP146" s="109"/>
      <c r="GQ146" s="109"/>
      <c r="GR146" s="109"/>
      <c r="GS146" s="109"/>
      <c r="GT146" s="109"/>
      <c r="GU146" s="109"/>
      <c r="GV146" s="109"/>
      <c r="GW146" s="109"/>
      <c r="GX146" s="109"/>
      <c r="GY146" s="109"/>
      <c r="GZ146" s="109"/>
      <c r="HA146" s="109"/>
      <c r="HB146" s="109"/>
      <c r="HC146" s="109"/>
      <c r="HD146" s="109"/>
      <c r="HE146" s="109"/>
      <c r="HF146" s="109"/>
      <c r="HG146" s="109"/>
      <c r="HH146" s="109"/>
      <c r="HI146" s="109"/>
      <c r="HJ146" s="109"/>
      <c r="HK146" s="109"/>
      <c r="HL146" s="109"/>
      <c r="HM146" s="109"/>
      <c r="HN146" s="109"/>
      <c r="HO146" s="109"/>
      <c r="HP146" s="109"/>
      <c r="HQ146" s="109"/>
      <c r="HR146" s="109"/>
      <c r="HS146" s="109"/>
      <c r="HT146" s="109"/>
      <c r="HU146" s="109"/>
      <c r="HV146" s="109"/>
      <c r="HW146" s="109"/>
      <c r="HX146" s="109"/>
      <c r="HY146" s="109"/>
      <c r="HZ146" s="109"/>
      <c r="IA146" s="109"/>
      <c r="IB146" s="109"/>
      <c r="IC146" s="109"/>
      <c r="ID146" s="109"/>
      <c r="IE146" s="109"/>
      <c r="IF146" s="109"/>
      <c r="IG146" s="109"/>
      <c r="IH146" s="109"/>
      <c r="II146" s="109"/>
      <c r="IJ146" s="109"/>
      <c r="IK146" s="109"/>
      <c r="IL146" s="109"/>
      <c r="IM146" s="109"/>
      <c r="IN146" s="109"/>
      <c r="IO146" s="109"/>
      <c r="IP146" s="109"/>
      <c r="IQ146" s="109"/>
      <c r="IR146" s="109"/>
      <c r="IS146" s="109"/>
      <c r="IT146" s="109"/>
      <c r="IU146" s="109"/>
      <c r="IV146" s="109"/>
    </row>
    <row r="147" spans="1:256" s="4" customFormat="1">
      <c r="A147" s="107"/>
      <c r="B147" s="14"/>
      <c r="C147" s="3"/>
      <c r="D147" s="159"/>
      <c r="E147" s="109"/>
      <c r="F147" s="159"/>
      <c r="G147" s="109"/>
      <c r="H147" s="159"/>
      <c r="I147" s="109"/>
      <c r="J147" s="109"/>
      <c r="K147" s="109"/>
      <c r="L147" s="159"/>
      <c r="M147" s="109"/>
      <c r="N147" s="109"/>
      <c r="O147" s="109"/>
      <c r="P147" s="109"/>
      <c r="Q147" s="109"/>
      <c r="R147" s="109"/>
      <c r="S147" s="109"/>
      <c r="T147" s="109"/>
      <c r="U147" s="109"/>
      <c r="V147" s="109"/>
      <c r="W147" s="109"/>
      <c r="X147" s="109"/>
      <c r="Y147" s="109"/>
      <c r="Z147" s="109"/>
      <c r="AA147" s="109"/>
      <c r="AB147" s="109"/>
      <c r="AC147" s="109"/>
      <c r="AD147" s="109"/>
      <c r="AE147" s="109"/>
      <c r="AF147" s="109"/>
      <c r="AG147" s="109"/>
      <c r="AH147" s="109"/>
      <c r="AI147" s="109"/>
      <c r="AJ147" s="109"/>
      <c r="AK147" s="109"/>
      <c r="AL147" s="109"/>
      <c r="AM147" s="109"/>
      <c r="AN147" s="109"/>
      <c r="AO147" s="109"/>
      <c r="AP147" s="109"/>
      <c r="AQ147" s="109"/>
      <c r="AR147" s="109"/>
      <c r="AS147" s="109"/>
      <c r="AT147" s="109"/>
      <c r="AU147" s="109"/>
      <c r="AV147" s="109"/>
      <c r="AW147" s="109"/>
      <c r="AX147" s="109"/>
      <c r="AY147" s="109"/>
      <c r="AZ147" s="109"/>
      <c r="BA147" s="109"/>
      <c r="BB147" s="109"/>
      <c r="BC147" s="109"/>
      <c r="BD147" s="109"/>
      <c r="BE147" s="109"/>
      <c r="BF147" s="109"/>
      <c r="BG147" s="109"/>
      <c r="BH147" s="109"/>
      <c r="BI147" s="109"/>
      <c r="BJ147" s="109"/>
      <c r="BK147" s="109"/>
      <c r="BL147" s="109"/>
      <c r="BM147" s="109"/>
      <c r="BN147" s="109"/>
      <c r="BO147" s="109"/>
      <c r="BP147" s="109"/>
      <c r="BQ147" s="109"/>
      <c r="BR147" s="109"/>
      <c r="BS147" s="109"/>
      <c r="BT147" s="109"/>
      <c r="BU147" s="109"/>
      <c r="BV147" s="109"/>
      <c r="BW147" s="109"/>
      <c r="BX147" s="109"/>
      <c r="BY147" s="109"/>
      <c r="BZ147" s="109"/>
      <c r="CA147" s="109"/>
      <c r="CB147" s="109"/>
      <c r="CC147" s="109"/>
      <c r="CD147" s="109"/>
      <c r="CE147" s="109"/>
      <c r="CF147" s="109"/>
      <c r="CG147" s="109"/>
      <c r="CH147" s="109"/>
      <c r="CI147" s="109"/>
      <c r="CJ147" s="109"/>
      <c r="CK147" s="109"/>
      <c r="CL147" s="109"/>
      <c r="CM147" s="109"/>
      <c r="CN147" s="109"/>
      <c r="CO147" s="109"/>
      <c r="CP147" s="109"/>
      <c r="CQ147" s="109"/>
      <c r="CR147" s="109"/>
      <c r="CS147" s="109"/>
      <c r="CT147" s="109"/>
      <c r="CU147" s="109"/>
      <c r="CV147" s="109"/>
      <c r="CW147" s="109"/>
      <c r="CX147" s="109"/>
      <c r="CY147" s="109"/>
      <c r="CZ147" s="109"/>
      <c r="DA147" s="109"/>
      <c r="DB147" s="109"/>
      <c r="DC147" s="109"/>
      <c r="DD147" s="109"/>
      <c r="DE147" s="109"/>
      <c r="DF147" s="109"/>
      <c r="DG147" s="109"/>
      <c r="DH147" s="109"/>
      <c r="DI147" s="109"/>
      <c r="DJ147" s="109"/>
      <c r="DK147" s="109"/>
      <c r="DL147" s="109"/>
      <c r="DM147" s="109"/>
      <c r="DN147" s="109"/>
      <c r="DO147" s="109"/>
      <c r="DP147" s="109"/>
      <c r="DQ147" s="109"/>
      <c r="DR147" s="109"/>
      <c r="DS147" s="109"/>
      <c r="DT147" s="109"/>
      <c r="DU147" s="109"/>
      <c r="DV147" s="109"/>
      <c r="DW147" s="109"/>
      <c r="DX147" s="109"/>
      <c r="DY147" s="109"/>
      <c r="DZ147" s="109"/>
      <c r="EA147" s="109"/>
      <c r="EB147" s="109"/>
      <c r="EC147" s="109"/>
      <c r="ED147" s="109"/>
      <c r="EE147" s="109"/>
      <c r="EF147" s="109"/>
      <c r="EG147" s="109"/>
      <c r="EH147" s="109"/>
      <c r="EI147" s="109"/>
      <c r="EJ147" s="109"/>
      <c r="EK147" s="109"/>
      <c r="EL147" s="109"/>
      <c r="EM147" s="109"/>
      <c r="EN147" s="109"/>
      <c r="EO147" s="109"/>
      <c r="EP147" s="109"/>
      <c r="EQ147" s="109"/>
      <c r="ER147" s="109"/>
      <c r="ES147" s="109"/>
      <c r="ET147" s="109"/>
      <c r="EU147" s="109"/>
      <c r="EV147" s="109"/>
      <c r="EW147" s="109"/>
      <c r="EX147" s="109"/>
      <c r="EY147" s="109"/>
      <c r="EZ147" s="109"/>
      <c r="FA147" s="109"/>
      <c r="FB147" s="109"/>
      <c r="FC147" s="109"/>
      <c r="FD147" s="109"/>
      <c r="FE147" s="109"/>
      <c r="FF147" s="109"/>
      <c r="FG147" s="109"/>
      <c r="FH147" s="109"/>
      <c r="FI147" s="109"/>
      <c r="FJ147" s="109"/>
      <c r="FK147" s="109"/>
      <c r="FL147" s="109"/>
      <c r="FM147" s="109"/>
      <c r="FN147" s="109"/>
      <c r="FO147" s="109"/>
      <c r="FP147" s="109"/>
      <c r="FQ147" s="109"/>
      <c r="FR147" s="109"/>
      <c r="FS147" s="109"/>
      <c r="FT147" s="109"/>
      <c r="FU147" s="109"/>
      <c r="FV147" s="109"/>
      <c r="FW147" s="109"/>
      <c r="FX147" s="109"/>
      <c r="FY147" s="109"/>
      <c r="FZ147" s="109"/>
      <c r="GA147" s="109"/>
      <c r="GB147" s="109"/>
      <c r="GC147" s="109"/>
      <c r="GD147" s="109"/>
      <c r="GE147" s="109"/>
      <c r="GF147" s="109"/>
      <c r="GG147" s="109"/>
      <c r="GH147" s="109"/>
      <c r="GI147" s="109"/>
      <c r="GJ147" s="109"/>
      <c r="GK147" s="109"/>
      <c r="GL147" s="109"/>
      <c r="GM147" s="109"/>
      <c r="GN147" s="109"/>
      <c r="GO147" s="109"/>
      <c r="GP147" s="109"/>
      <c r="GQ147" s="109"/>
      <c r="GR147" s="109"/>
      <c r="GS147" s="109"/>
      <c r="GT147" s="109"/>
      <c r="GU147" s="109"/>
      <c r="GV147" s="109"/>
      <c r="GW147" s="109"/>
      <c r="GX147" s="109"/>
      <c r="GY147" s="109"/>
      <c r="GZ147" s="109"/>
      <c r="HA147" s="109"/>
      <c r="HB147" s="109"/>
      <c r="HC147" s="109"/>
      <c r="HD147" s="109"/>
      <c r="HE147" s="109"/>
      <c r="HF147" s="109"/>
      <c r="HG147" s="109"/>
      <c r="HH147" s="109"/>
      <c r="HI147" s="109"/>
      <c r="HJ147" s="109"/>
      <c r="HK147" s="109"/>
      <c r="HL147" s="109"/>
      <c r="HM147" s="109"/>
      <c r="HN147" s="109"/>
      <c r="HO147" s="109"/>
      <c r="HP147" s="109"/>
      <c r="HQ147" s="109"/>
      <c r="HR147" s="109"/>
      <c r="HS147" s="109"/>
      <c r="HT147" s="109"/>
      <c r="HU147" s="109"/>
      <c r="HV147" s="109"/>
      <c r="HW147" s="109"/>
      <c r="HX147" s="109"/>
      <c r="HY147" s="109"/>
      <c r="HZ147" s="109"/>
      <c r="IA147" s="109"/>
      <c r="IB147" s="109"/>
      <c r="IC147" s="109"/>
      <c r="ID147" s="109"/>
      <c r="IE147" s="109"/>
      <c r="IF147" s="109"/>
      <c r="IG147" s="109"/>
      <c r="IH147" s="109"/>
      <c r="II147" s="109"/>
      <c r="IJ147" s="109"/>
      <c r="IK147" s="109"/>
      <c r="IL147" s="109"/>
      <c r="IM147" s="109"/>
      <c r="IN147" s="109"/>
      <c r="IO147" s="109"/>
      <c r="IP147" s="109"/>
      <c r="IQ147" s="109"/>
      <c r="IR147" s="109"/>
      <c r="IS147" s="109"/>
      <c r="IT147" s="109"/>
      <c r="IU147" s="109"/>
      <c r="IV147" s="109"/>
    </row>
    <row r="148" spans="1:256" s="4" customFormat="1">
      <c r="A148" s="107"/>
      <c r="B148" s="14"/>
      <c r="C148" s="3"/>
      <c r="D148" s="159"/>
      <c r="E148" s="109"/>
      <c r="F148" s="159"/>
      <c r="G148" s="109"/>
      <c r="H148" s="159"/>
      <c r="I148" s="109"/>
      <c r="J148" s="109"/>
      <c r="K148" s="109"/>
      <c r="L148" s="159"/>
      <c r="M148" s="109"/>
      <c r="N148" s="109"/>
      <c r="O148" s="109"/>
      <c r="P148" s="109"/>
      <c r="Q148" s="109"/>
      <c r="R148" s="109"/>
      <c r="S148" s="109"/>
      <c r="T148" s="109"/>
      <c r="U148" s="109"/>
      <c r="V148" s="109"/>
      <c r="W148" s="109"/>
      <c r="X148" s="109"/>
      <c r="Y148" s="109"/>
      <c r="Z148" s="109"/>
      <c r="AA148" s="109"/>
      <c r="AB148" s="109"/>
      <c r="AC148" s="109"/>
      <c r="AD148" s="109"/>
      <c r="AE148" s="109"/>
      <c r="AF148" s="109"/>
      <c r="AG148" s="109"/>
      <c r="AH148" s="109"/>
      <c r="AI148" s="109"/>
      <c r="AJ148" s="109"/>
      <c r="AK148" s="109"/>
      <c r="AL148" s="109"/>
      <c r="AM148" s="109"/>
      <c r="AN148" s="109"/>
      <c r="AO148" s="109"/>
      <c r="AP148" s="109"/>
      <c r="AQ148" s="109"/>
      <c r="AR148" s="109"/>
      <c r="AS148" s="109"/>
      <c r="AT148" s="109"/>
      <c r="AU148" s="109"/>
      <c r="AV148" s="109"/>
      <c r="AW148" s="109"/>
      <c r="AX148" s="109"/>
      <c r="AY148" s="109"/>
      <c r="AZ148" s="109"/>
      <c r="BA148" s="109"/>
      <c r="BB148" s="109"/>
      <c r="BC148" s="109"/>
      <c r="BD148" s="109"/>
      <c r="BE148" s="109"/>
      <c r="BF148" s="109"/>
      <c r="BG148" s="109"/>
      <c r="BH148" s="109"/>
      <c r="BI148" s="109"/>
      <c r="BJ148" s="109"/>
      <c r="BK148" s="109"/>
      <c r="BL148" s="109"/>
      <c r="BM148" s="109"/>
      <c r="BN148" s="109"/>
      <c r="BO148" s="109"/>
      <c r="BP148" s="109"/>
      <c r="BQ148" s="109"/>
      <c r="BR148" s="109"/>
      <c r="BS148" s="109"/>
      <c r="BT148" s="109"/>
      <c r="BU148" s="109"/>
      <c r="BV148" s="109"/>
      <c r="BW148" s="109"/>
      <c r="BX148" s="109"/>
      <c r="BY148" s="109"/>
      <c r="BZ148" s="109"/>
      <c r="CA148" s="109"/>
      <c r="CB148" s="109"/>
      <c r="CC148" s="109"/>
      <c r="CD148" s="109"/>
      <c r="CE148" s="109"/>
      <c r="CF148" s="109"/>
      <c r="CG148" s="109"/>
      <c r="CH148" s="109"/>
      <c r="CI148" s="109"/>
      <c r="CJ148" s="109"/>
      <c r="CK148" s="109"/>
      <c r="CL148" s="109"/>
      <c r="CM148" s="109"/>
      <c r="CN148" s="109"/>
      <c r="CO148" s="109"/>
      <c r="CP148" s="109"/>
      <c r="CQ148" s="109"/>
      <c r="CR148" s="109"/>
      <c r="CS148" s="109"/>
      <c r="CT148" s="109"/>
      <c r="CU148" s="109"/>
      <c r="CV148" s="109"/>
      <c r="CW148" s="109"/>
      <c r="CX148" s="109"/>
      <c r="CY148" s="109"/>
      <c r="CZ148" s="109"/>
      <c r="DA148" s="109"/>
      <c r="DB148" s="109"/>
      <c r="DC148" s="109"/>
      <c r="DD148" s="109"/>
      <c r="DE148" s="109"/>
      <c r="DF148" s="109"/>
      <c r="DG148" s="109"/>
      <c r="DH148" s="109"/>
      <c r="DI148" s="109"/>
      <c r="DJ148" s="109"/>
      <c r="DK148" s="109"/>
      <c r="DL148" s="109"/>
      <c r="DM148" s="109"/>
      <c r="DN148" s="109"/>
      <c r="DO148" s="109"/>
      <c r="DP148" s="109"/>
      <c r="DQ148" s="109"/>
      <c r="DR148" s="109"/>
      <c r="DS148" s="109"/>
      <c r="DT148" s="109"/>
      <c r="DU148" s="109"/>
      <c r="DV148" s="109"/>
      <c r="DW148" s="109"/>
      <c r="DX148" s="109"/>
      <c r="DY148" s="109"/>
      <c r="DZ148" s="109"/>
      <c r="EA148" s="109"/>
      <c r="EB148" s="109"/>
      <c r="EC148" s="109"/>
      <c r="ED148" s="109"/>
      <c r="EE148" s="109"/>
      <c r="EF148" s="109"/>
      <c r="EG148" s="109"/>
      <c r="EH148" s="109"/>
      <c r="EI148" s="109"/>
      <c r="EJ148" s="109"/>
      <c r="EK148" s="109"/>
      <c r="EL148" s="109"/>
      <c r="EM148" s="109"/>
      <c r="EN148" s="109"/>
      <c r="EO148" s="109"/>
      <c r="EP148" s="109"/>
      <c r="EQ148" s="109"/>
      <c r="ER148" s="109"/>
      <c r="ES148" s="109"/>
      <c r="ET148" s="109"/>
      <c r="EU148" s="109"/>
      <c r="EV148" s="109"/>
      <c r="EW148" s="109"/>
      <c r="EX148" s="109"/>
      <c r="EY148" s="109"/>
      <c r="EZ148" s="109"/>
      <c r="FA148" s="109"/>
      <c r="FB148" s="109"/>
      <c r="FC148" s="109"/>
      <c r="FD148" s="109"/>
      <c r="FE148" s="109"/>
      <c r="FF148" s="109"/>
      <c r="FG148" s="109"/>
      <c r="FH148" s="109"/>
      <c r="FI148" s="109"/>
      <c r="FJ148" s="109"/>
      <c r="FK148" s="109"/>
      <c r="FL148" s="109"/>
      <c r="FM148" s="109"/>
      <c r="FN148" s="109"/>
      <c r="FO148" s="109"/>
      <c r="FP148" s="109"/>
      <c r="FQ148" s="109"/>
      <c r="FR148" s="109"/>
      <c r="FS148" s="109"/>
      <c r="FT148" s="109"/>
      <c r="FU148" s="109"/>
      <c r="FV148" s="109"/>
      <c r="FW148" s="109"/>
      <c r="FX148" s="109"/>
      <c r="FY148" s="109"/>
      <c r="FZ148" s="109"/>
      <c r="GA148" s="109"/>
      <c r="GB148" s="109"/>
      <c r="GC148" s="109"/>
      <c r="GD148" s="109"/>
      <c r="GE148" s="109"/>
      <c r="GF148" s="109"/>
      <c r="GG148" s="109"/>
      <c r="GH148" s="109"/>
      <c r="GI148" s="109"/>
      <c r="GJ148" s="109"/>
      <c r="GK148" s="109"/>
      <c r="GL148" s="109"/>
      <c r="GM148" s="109"/>
      <c r="GN148" s="109"/>
      <c r="GO148" s="109"/>
      <c r="GP148" s="109"/>
      <c r="GQ148" s="109"/>
      <c r="GR148" s="109"/>
      <c r="GS148" s="109"/>
      <c r="GT148" s="109"/>
      <c r="GU148" s="109"/>
      <c r="GV148" s="109"/>
      <c r="GW148" s="109"/>
      <c r="GX148" s="109"/>
      <c r="GY148" s="109"/>
      <c r="GZ148" s="109"/>
      <c r="HA148" s="109"/>
      <c r="HB148" s="109"/>
      <c r="HC148" s="109"/>
      <c r="HD148" s="109"/>
      <c r="HE148" s="109"/>
      <c r="HF148" s="109"/>
      <c r="HG148" s="109"/>
      <c r="HH148" s="109"/>
      <c r="HI148" s="109"/>
      <c r="HJ148" s="109"/>
      <c r="HK148" s="109"/>
      <c r="HL148" s="109"/>
      <c r="HM148" s="109"/>
      <c r="HN148" s="109"/>
      <c r="HO148" s="109"/>
      <c r="HP148" s="109"/>
      <c r="HQ148" s="109"/>
      <c r="HR148" s="109"/>
      <c r="HS148" s="109"/>
      <c r="HT148" s="109"/>
      <c r="HU148" s="109"/>
      <c r="HV148" s="109"/>
      <c r="HW148" s="109"/>
      <c r="HX148" s="109"/>
      <c r="HY148" s="109"/>
      <c r="HZ148" s="109"/>
      <c r="IA148" s="109"/>
      <c r="IB148" s="109"/>
      <c r="IC148" s="109"/>
      <c r="ID148" s="109"/>
      <c r="IE148" s="109"/>
      <c r="IF148" s="109"/>
      <c r="IG148" s="109"/>
      <c r="IH148" s="109"/>
      <c r="II148" s="109"/>
      <c r="IJ148" s="109"/>
      <c r="IK148" s="109"/>
      <c r="IL148" s="109"/>
      <c r="IM148" s="109"/>
      <c r="IN148" s="109"/>
      <c r="IO148" s="109"/>
      <c r="IP148" s="109"/>
      <c r="IQ148" s="109"/>
      <c r="IR148" s="109"/>
      <c r="IS148" s="109"/>
      <c r="IT148" s="109"/>
      <c r="IU148" s="109"/>
      <c r="IV148" s="109"/>
    </row>
    <row r="149" spans="1:256" s="4" customFormat="1">
      <c r="A149" s="107"/>
      <c r="B149" s="14"/>
      <c r="C149" s="3"/>
      <c r="D149" s="159"/>
      <c r="E149" s="109"/>
      <c r="F149" s="159"/>
      <c r="G149" s="109"/>
      <c r="H149" s="159"/>
      <c r="I149" s="109"/>
      <c r="J149" s="109"/>
      <c r="K149" s="109"/>
      <c r="L149" s="159"/>
      <c r="M149" s="109"/>
      <c r="N149" s="109"/>
      <c r="O149" s="109"/>
      <c r="P149" s="109"/>
      <c r="Q149" s="109"/>
      <c r="R149" s="109"/>
      <c r="S149" s="109"/>
      <c r="T149" s="109"/>
      <c r="U149" s="109"/>
      <c r="V149" s="109"/>
      <c r="W149" s="109"/>
      <c r="X149" s="109"/>
      <c r="Y149" s="109"/>
      <c r="Z149" s="109"/>
      <c r="AA149" s="109"/>
      <c r="AB149" s="109"/>
      <c r="AC149" s="109"/>
      <c r="AD149" s="109"/>
      <c r="AE149" s="109"/>
      <c r="AF149" s="109"/>
      <c r="AG149" s="109"/>
      <c r="AH149" s="109"/>
      <c r="AI149" s="109"/>
      <c r="AJ149" s="109"/>
      <c r="AK149" s="109"/>
      <c r="AL149" s="109"/>
      <c r="AM149" s="109"/>
      <c r="AN149" s="109"/>
      <c r="AO149" s="109"/>
      <c r="AP149" s="109"/>
      <c r="AQ149" s="109"/>
      <c r="AR149" s="109"/>
      <c r="AS149" s="109"/>
      <c r="AT149" s="109"/>
      <c r="AU149" s="109"/>
      <c r="AV149" s="109"/>
      <c r="AW149" s="109"/>
      <c r="AX149" s="109"/>
      <c r="AY149" s="109"/>
      <c r="AZ149" s="109"/>
      <c r="BA149" s="109"/>
      <c r="BB149" s="109"/>
      <c r="BC149" s="109"/>
      <c r="BD149" s="109"/>
      <c r="BE149" s="109"/>
      <c r="BF149" s="109"/>
      <c r="BG149" s="109"/>
      <c r="BH149" s="109"/>
      <c r="BI149" s="109"/>
      <c r="BJ149" s="109"/>
      <c r="BK149" s="109"/>
      <c r="BL149" s="109"/>
      <c r="BM149" s="109"/>
      <c r="BN149" s="109"/>
      <c r="BO149" s="109"/>
      <c r="BP149" s="109"/>
      <c r="BQ149" s="109"/>
      <c r="BR149" s="109"/>
      <c r="BS149" s="109"/>
      <c r="BT149" s="109"/>
      <c r="BU149" s="109"/>
      <c r="BV149" s="109"/>
      <c r="BW149" s="109"/>
      <c r="BX149" s="109"/>
      <c r="BY149" s="109"/>
      <c r="BZ149" s="109"/>
      <c r="CA149" s="109"/>
      <c r="CB149" s="109"/>
      <c r="CC149" s="109"/>
      <c r="CD149" s="109"/>
      <c r="CE149" s="109"/>
      <c r="CF149" s="109"/>
      <c r="CG149" s="109"/>
      <c r="CH149" s="109"/>
      <c r="CI149" s="109"/>
      <c r="CJ149" s="109"/>
      <c r="CK149" s="109"/>
      <c r="CL149" s="109"/>
      <c r="CM149" s="109"/>
      <c r="CN149" s="109"/>
      <c r="CO149" s="109"/>
      <c r="CP149" s="109"/>
      <c r="CQ149" s="109"/>
      <c r="CR149" s="109"/>
      <c r="CS149" s="109"/>
      <c r="CT149" s="109"/>
      <c r="CU149" s="109"/>
      <c r="CV149" s="109"/>
      <c r="CW149" s="109"/>
      <c r="CX149" s="109"/>
      <c r="CY149" s="109"/>
      <c r="CZ149" s="109"/>
      <c r="DA149" s="109"/>
      <c r="DB149" s="109"/>
      <c r="DC149" s="109"/>
      <c r="DD149" s="109"/>
      <c r="DE149" s="109"/>
      <c r="DF149" s="109"/>
      <c r="DG149" s="109"/>
      <c r="DH149" s="109"/>
      <c r="DI149" s="109"/>
      <c r="DJ149" s="109"/>
      <c r="DK149" s="109"/>
      <c r="DL149" s="109"/>
      <c r="DM149" s="109"/>
      <c r="DN149" s="109"/>
      <c r="DO149" s="109"/>
      <c r="DP149" s="109"/>
      <c r="DQ149" s="109"/>
      <c r="DR149" s="109"/>
      <c r="DS149" s="109"/>
      <c r="DT149" s="109"/>
      <c r="DU149" s="109"/>
      <c r="DV149" s="109"/>
      <c r="DW149" s="109"/>
      <c r="DX149" s="109"/>
      <c r="DY149" s="109"/>
      <c r="DZ149" s="109"/>
      <c r="EA149" s="109"/>
      <c r="EB149" s="109"/>
      <c r="EC149" s="109"/>
      <c r="ED149" s="109"/>
      <c r="EE149" s="109"/>
      <c r="EF149" s="109"/>
      <c r="EG149" s="109"/>
      <c r="EH149" s="109"/>
      <c r="EI149" s="109"/>
      <c r="EJ149" s="109"/>
      <c r="EK149" s="109"/>
      <c r="EL149" s="109"/>
      <c r="EM149" s="109"/>
      <c r="EN149" s="109"/>
      <c r="EO149" s="109"/>
      <c r="EP149" s="109"/>
      <c r="EQ149" s="109"/>
      <c r="ER149" s="109"/>
      <c r="ES149" s="109"/>
      <c r="ET149" s="109"/>
      <c r="EU149" s="109"/>
      <c r="EV149" s="109"/>
      <c r="EW149" s="109"/>
      <c r="EX149" s="109"/>
      <c r="EY149" s="109"/>
      <c r="EZ149" s="109"/>
      <c r="FA149" s="109"/>
      <c r="FB149" s="109"/>
      <c r="FC149" s="109"/>
      <c r="FD149" s="109"/>
      <c r="FE149" s="109"/>
      <c r="FF149" s="109"/>
      <c r="FG149" s="109"/>
      <c r="FH149" s="109"/>
      <c r="FI149" s="109"/>
      <c r="FJ149" s="109"/>
      <c r="FK149" s="109"/>
      <c r="FL149" s="109"/>
      <c r="FM149" s="109"/>
      <c r="FN149" s="109"/>
      <c r="FO149" s="109"/>
      <c r="FP149" s="109"/>
      <c r="FQ149" s="109"/>
      <c r="FR149" s="109"/>
      <c r="FS149" s="109"/>
      <c r="FT149" s="109"/>
      <c r="FU149" s="109"/>
      <c r="FV149" s="109"/>
      <c r="FW149" s="109"/>
      <c r="FX149" s="109"/>
      <c r="FY149" s="109"/>
      <c r="FZ149" s="109"/>
      <c r="GA149" s="109"/>
      <c r="GB149" s="109"/>
      <c r="GC149" s="109"/>
      <c r="GD149" s="109"/>
      <c r="GE149" s="109"/>
      <c r="GF149" s="109"/>
      <c r="GG149" s="109"/>
      <c r="GH149" s="109"/>
      <c r="GI149" s="109"/>
      <c r="GJ149" s="109"/>
      <c r="GK149" s="109"/>
      <c r="GL149" s="109"/>
      <c r="GM149" s="109"/>
      <c r="GN149" s="109"/>
      <c r="GO149" s="109"/>
      <c r="GP149" s="109"/>
      <c r="GQ149" s="109"/>
      <c r="GR149" s="109"/>
      <c r="GS149" s="109"/>
      <c r="GT149" s="109"/>
      <c r="GU149" s="109"/>
      <c r="GV149" s="109"/>
      <c r="GW149" s="109"/>
      <c r="GX149" s="109"/>
      <c r="GY149" s="109"/>
      <c r="GZ149" s="109"/>
      <c r="HA149" s="109"/>
      <c r="HB149" s="109"/>
      <c r="HC149" s="109"/>
      <c r="HD149" s="109"/>
      <c r="HE149" s="109"/>
      <c r="HF149" s="109"/>
      <c r="HG149" s="109"/>
      <c r="HH149" s="109"/>
      <c r="HI149" s="109"/>
      <c r="HJ149" s="109"/>
      <c r="HK149" s="109"/>
      <c r="HL149" s="109"/>
      <c r="HM149" s="109"/>
      <c r="HN149" s="109"/>
      <c r="HO149" s="109"/>
      <c r="HP149" s="109"/>
      <c r="HQ149" s="109"/>
      <c r="HR149" s="109"/>
      <c r="HS149" s="109"/>
      <c r="HT149" s="109"/>
      <c r="HU149" s="109"/>
      <c r="HV149" s="109"/>
      <c r="HW149" s="109"/>
      <c r="HX149" s="109"/>
      <c r="HY149" s="109"/>
      <c r="HZ149" s="109"/>
      <c r="IA149" s="109"/>
      <c r="IB149" s="109"/>
      <c r="IC149" s="109"/>
      <c r="ID149" s="109"/>
      <c r="IE149" s="109"/>
      <c r="IF149" s="109"/>
      <c r="IG149" s="109"/>
      <c r="IH149" s="109"/>
      <c r="II149" s="109"/>
      <c r="IJ149" s="109"/>
      <c r="IK149" s="109"/>
      <c r="IL149" s="109"/>
      <c r="IM149" s="109"/>
      <c r="IN149" s="109"/>
      <c r="IO149" s="109"/>
      <c r="IP149" s="109"/>
      <c r="IQ149" s="109"/>
      <c r="IR149" s="109"/>
      <c r="IS149" s="109"/>
      <c r="IT149" s="109"/>
      <c r="IU149" s="109"/>
      <c r="IV149" s="109"/>
    </row>
    <row r="150" spans="1:256" s="4" customFormat="1">
      <c r="A150" s="107"/>
      <c r="B150" s="14"/>
      <c r="C150" s="3"/>
      <c r="D150" s="159"/>
      <c r="E150" s="109"/>
      <c r="F150" s="159"/>
      <c r="G150" s="109"/>
      <c r="H150" s="159"/>
      <c r="I150" s="109"/>
      <c r="J150" s="109"/>
      <c r="K150" s="109"/>
      <c r="L150" s="159"/>
      <c r="M150" s="109"/>
      <c r="N150" s="109"/>
      <c r="O150" s="109"/>
      <c r="P150" s="109"/>
      <c r="Q150" s="109"/>
      <c r="R150" s="109"/>
      <c r="S150" s="109"/>
      <c r="T150" s="109"/>
      <c r="U150" s="109"/>
      <c r="V150" s="109"/>
      <c r="W150" s="109"/>
      <c r="X150" s="109"/>
      <c r="Y150" s="109"/>
      <c r="Z150" s="109"/>
      <c r="AA150" s="109"/>
      <c r="AB150" s="109"/>
      <c r="AC150" s="109"/>
      <c r="AD150" s="109"/>
      <c r="AE150" s="109"/>
      <c r="AF150" s="109"/>
      <c r="AG150" s="109"/>
      <c r="AH150" s="109"/>
      <c r="AI150" s="109"/>
      <c r="AJ150" s="109"/>
      <c r="AK150" s="109"/>
      <c r="AL150" s="109"/>
      <c r="AM150" s="109"/>
      <c r="AN150" s="109"/>
      <c r="AO150" s="109"/>
      <c r="AP150" s="109"/>
      <c r="AQ150" s="109"/>
      <c r="AR150" s="109"/>
      <c r="AS150" s="109"/>
      <c r="AT150" s="109"/>
      <c r="AU150" s="109"/>
      <c r="AV150" s="109"/>
      <c r="AW150" s="109"/>
      <c r="AX150" s="109"/>
      <c r="AY150" s="109"/>
      <c r="AZ150" s="109"/>
      <c r="BA150" s="109"/>
      <c r="BB150" s="109"/>
      <c r="BC150" s="109"/>
      <c r="BD150" s="109"/>
      <c r="BE150" s="109"/>
      <c r="BF150" s="109"/>
      <c r="BG150" s="109"/>
      <c r="BH150" s="109"/>
      <c r="BI150" s="109"/>
      <c r="BJ150" s="109"/>
      <c r="BK150" s="109"/>
      <c r="BL150" s="109"/>
      <c r="BM150" s="109"/>
      <c r="BN150" s="109"/>
      <c r="BO150" s="109"/>
      <c r="BP150" s="109"/>
      <c r="BQ150" s="109"/>
      <c r="BR150" s="109"/>
      <c r="BS150" s="109"/>
      <c r="BT150" s="109"/>
      <c r="BU150" s="109"/>
      <c r="BV150" s="109"/>
      <c r="BW150" s="109"/>
      <c r="BX150" s="109"/>
      <c r="BY150" s="109"/>
      <c r="BZ150" s="109"/>
      <c r="CA150" s="109"/>
      <c r="CB150" s="109"/>
      <c r="CC150" s="109"/>
      <c r="CD150" s="109"/>
      <c r="CE150" s="109"/>
      <c r="CF150" s="109"/>
      <c r="CG150" s="109"/>
      <c r="CH150" s="109"/>
      <c r="CI150" s="109"/>
      <c r="CJ150" s="109"/>
      <c r="CK150" s="109"/>
      <c r="CL150" s="109"/>
      <c r="CM150" s="109"/>
      <c r="CN150" s="109"/>
      <c r="CO150" s="109"/>
      <c r="CP150" s="109"/>
      <c r="CQ150" s="109"/>
      <c r="CR150" s="109"/>
      <c r="CS150" s="109"/>
      <c r="CT150" s="109"/>
      <c r="CU150" s="109"/>
      <c r="CV150" s="109"/>
      <c r="CW150" s="109"/>
      <c r="CX150" s="109"/>
      <c r="CY150" s="109"/>
      <c r="CZ150" s="109"/>
      <c r="DA150" s="109"/>
      <c r="DB150" s="109"/>
      <c r="DC150" s="109"/>
      <c r="DD150" s="109"/>
      <c r="DE150" s="109"/>
      <c r="DF150" s="109"/>
      <c r="DG150" s="109"/>
      <c r="DH150" s="109"/>
      <c r="DI150" s="109"/>
      <c r="DJ150" s="109"/>
      <c r="DK150" s="109"/>
      <c r="DL150" s="109"/>
      <c r="DM150" s="109"/>
      <c r="DN150" s="109"/>
      <c r="DO150" s="109"/>
      <c r="DP150" s="109"/>
      <c r="DQ150" s="109"/>
      <c r="DR150" s="109"/>
      <c r="DS150" s="109"/>
      <c r="DT150" s="109"/>
      <c r="DU150" s="109"/>
      <c r="DV150" s="109"/>
      <c r="DW150" s="109"/>
      <c r="DX150" s="109"/>
      <c r="DY150" s="109"/>
      <c r="DZ150" s="109"/>
      <c r="EA150" s="109"/>
      <c r="EB150" s="109"/>
      <c r="EC150" s="109"/>
      <c r="ED150" s="109"/>
      <c r="EE150" s="109"/>
      <c r="EF150" s="109"/>
      <c r="EG150" s="109"/>
      <c r="EH150" s="109"/>
      <c r="EI150" s="109"/>
      <c r="EJ150" s="109"/>
      <c r="EK150" s="109"/>
      <c r="EL150" s="109"/>
      <c r="EM150" s="109"/>
      <c r="EN150" s="109"/>
      <c r="EO150" s="109"/>
      <c r="EP150" s="109"/>
      <c r="EQ150" s="109"/>
      <c r="ER150" s="109"/>
      <c r="ES150" s="109"/>
      <c r="ET150" s="109"/>
      <c r="EU150" s="109"/>
      <c r="EV150" s="109"/>
      <c r="EW150" s="109"/>
      <c r="EX150" s="109"/>
      <c r="EY150" s="109"/>
      <c r="EZ150" s="109"/>
      <c r="FA150" s="109"/>
      <c r="FB150" s="109"/>
      <c r="FC150" s="109"/>
      <c r="FD150" s="109"/>
      <c r="FE150" s="109"/>
      <c r="FF150" s="109"/>
      <c r="FG150" s="109"/>
      <c r="FH150" s="109"/>
      <c r="FI150" s="109"/>
      <c r="FJ150" s="109"/>
      <c r="FK150" s="109"/>
      <c r="FL150" s="109"/>
      <c r="FM150" s="109"/>
      <c r="FN150" s="109"/>
      <c r="FO150" s="109"/>
      <c r="FP150" s="109"/>
      <c r="FQ150" s="109"/>
      <c r="FR150" s="109"/>
      <c r="FS150" s="109"/>
      <c r="FT150" s="109"/>
      <c r="FU150" s="109"/>
      <c r="FV150" s="109"/>
      <c r="FW150" s="109"/>
      <c r="FX150" s="109"/>
      <c r="FY150" s="109"/>
      <c r="FZ150" s="109"/>
      <c r="GA150" s="109"/>
      <c r="GB150" s="109"/>
      <c r="GC150" s="109"/>
      <c r="GD150" s="109"/>
      <c r="GE150" s="109"/>
      <c r="GF150" s="109"/>
      <c r="GG150" s="109"/>
      <c r="GH150" s="109"/>
      <c r="GI150" s="109"/>
      <c r="GJ150" s="109"/>
      <c r="GK150" s="109"/>
      <c r="GL150" s="109"/>
      <c r="GM150" s="109"/>
      <c r="GN150" s="109"/>
      <c r="GO150" s="109"/>
      <c r="GP150" s="109"/>
      <c r="GQ150" s="109"/>
      <c r="GR150" s="109"/>
      <c r="GS150" s="109"/>
      <c r="GT150" s="109"/>
      <c r="GU150" s="109"/>
      <c r="GV150" s="109"/>
      <c r="GW150" s="109"/>
      <c r="GX150" s="109"/>
      <c r="GY150" s="109"/>
      <c r="GZ150" s="109"/>
      <c r="HA150" s="109"/>
      <c r="HB150" s="109"/>
      <c r="HC150" s="109"/>
      <c r="HD150" s="109"/>
      <c r="HE150" s="109"/>
      <c r="HF150" s="109"/>
      <c r="HG150" s="109"/>
      <c r="HH150" s="109"/>
      <c r="HI150" s="109"/>
      <c r="HJ150" s="109"/>
      <c r="HK150" s="109"/>
      <c r="HL150" s="109"/>
      <c r="HM150" s="109"/>
      <c r="HN150" s="109"/>
      <c r="HO150" s="109"/>
      <c r="HP150" s="109"/>
      <c r="HQ150" s="109"/>
      <c r="HR150" s="109"/>
      <c r="HS150" s="109"/>
      <c r="HT150" s="109"/>
      <c r="HU150" s="109"/>
      <c r="HV150" s="109"/>
      <c r="HW150" s="109"/>
      <c r="HX150" s="109"/>
      <c r="HY150" s="109"/>
      <c r="HZ150" s="109"/>
      <c r="IA150" s="109"/>
      <c r="IB150" s="109"/>
      <c r="IC150" s="109"/>
      <c r="ID150" s="109"/>
      <c r="IE150" s="109"/>
      <c r="IF150" s="109"/>
      <c r="IG150" s="109"/>
      <c r="IH150" s="109"/>
      <c r="II150" s="109"/>
      <c r="IJ150" s="109"/>
      <c r="IK150" s="109"/>
      <c r="IL150" s="109"/>
      <c r="IM150" s="109"/>
      <c r="IN150" s="109"/>
      <c r="IO150" s="109"/>
      <c r="IP150" s="109"/>
      <c r="IQ150" s="109"/>
      <c r="IR150" s="109"/>
      <c r="IS150" s="109"/>
      <c r="IT150" s="109"/>
      <c r="IU150" s="109"/>
      <c r="IV150" s="109"/>
    </row>
    <row r="151" spans="1:256" s="4" customFormat="1">
      <c r="A151" s="107"/>
      <c r="B151" s="14"/>
      <c r="C151" s="3"/>
      <c r="D151" s="159"/>
      <c r="E151" s="109"/>
      <c r="F151" s="159"/>
      <c r="G151" s="109"/>
      <c r="H151" s="159"/>
      <c r="I151" s="109"/>
      <c r="J151" s="109"/>
      <c r="K151" s="109"/>
      <c r="L151" s="159"/>
      <c r="M151" s="109"/>
      <c r="N151" s="109"/>
      <c r="O151" s="109"/>
      <c r="P151" s="109"/>
      <c r="Q151" s="109"/>
      <c r="R151" s="109"/>
      <c r="S151" s="109"/>
      <c r="T151" s="109"/>
      <c r="U151" s="109"/>
      <c r="V151" s="109"/>
      <c r="W151" s="109"/>
      <c r="X151" s="109"/>
      <c r="Y151" s="109"/>
      <c r="Z151" s="109"/>
      <c r="AA151" s="109"/>
      <c r="AB151" s="109"/>
      <c r="AC151" s="109"/>
      <c r="AD151" s="109"/>
      <c r="AE151" s="109"/>
      <c r="AF151" s="109"/>
      <c r="AG151" s="109"/>
      <c r="AH151" s="109"/>
      <c r="AI151" s="109"/>
      <c r="AJ151" s="109"/>
      <c r="AK151" s="109"/>
      <c r="AL151" s="109"/>
      <c r="AM151" s="109"/>
      <c r="AN151" s="109"/>
      <c r="AO151" s="109"/>
      <c r="AP151" s="109"/>
      <c r="AQ151" s="109"/>
      <c r="AR151" s="109"/>
      <c r="AS151" s="109"/>
      <c r="AT151" s="109"/>
      <c r="AU151" s="109"/>
      <c r="AV151" s="109"/>
      <c r="AW151" s="109"/>
      <c r="AX151" s="109"/>
      <c r="AY151" s="109"/>
      <c r="AZ151" s="109"/>
      <c r="BA151" s="109"/>
      <c r="BB151" s="109"/>
      <c r="BC151" s="109"/>
      <c r="BD151" s="109"/>
      <c r="BE151" s="109"/>
      <c r="BF151" s="109"/>
      <c r="BG151" s="109"/>
      <c r="BH151" s="109"/>
      <c r="BI151" s="109"/>
      <c r="BJ151" s="109"/>
      <c r="BK151" s="109"/>
      <c r="BL151" s="109"/>
      <c r="BM151" s="109"/>
      <c r="BN151" s="109"/>
      <c r="BO151" s="109"/>
      <c r="BP151" s="109"/>
      <c r="BQ151" s="109"/>
      <c r="BR151" s="109"/>
      <c r="BS151" s="109"/>
      <c r="BT151" s="109"/>
      <c r="BU151" s="109"/>
      <c r="BV151" s="109"/>
      <c r="BW151" s="109"/>
      <c r="BX151" s="109"/>
      <c r="BY151" s="109"/>
      <c r="BZ151" s="109"/>
      <c r="CA151" s="109"/>
      <c r="CB151" s="109"/>
      <c r="CC151" s="109"/>
      <c r="CD151" s="109"/>
      <c r="CE151" s="109"/>
      <c r="CF151" s="109"/>
      <c r="CG151" s="109"/>
      <c r="CH151" s="109"/>
      <c r="CI151" s="109"/>
      <c r="CJ151" s="109"/>
      <c r="CK151" s="109"/>
      <c r="CL151" s="109"/>
      <c r="CM151" s="109"/>
      <c r="CN151" s="109"/>
      <c r="CO151" s="109"/>
      <c r="CP151" s="109"/>
      <c r="CQ151" s="109"/>
      <c r="CR151" s="109"/>
      <c r="CS151" s="109"/>
      <c r="CT151" s="109"/>
      <c r="CU151" s="109"/>
      <c r="CV151" s="109"/>
      <c r="CW151" s="109"/>
      <c r="CX151" s="109"/>
      <c r="CY151" s="109"/>
      <c r="CZ151" s="109"/>
      <c r="DA151" s="109"/>
      <c r="DB151" s="109"/>
      <c r="DC151" s="109"/>
      <c r="DD151" s="109"/>
      <c r="DE151" s="109"/>
      <c r="DF151" s="109"/>
      <c r="DG151" s="109"/>
      <c r="DH151" s="109"/>
      <c r="DI151" s="109"/>
      <c r="DJ151" s="109"/>
      <c r="DK151" s="109"/>
      <c r="DL151" s="109"/>
      <c r="DM151" s="109"/>
      <c r="DN151" s="109"/>
      <c r="DO151" s="109"/>
      <c r="DP151" s="109"/>
      <c r="DQ151" s="109"/>
      <c r="DR151" s="109"/>
      <c r="DS151" s="109"/>
      <c r="DT151" s="109"/>
      <c r="DU151" s="109"/>
      <c r="DV151" s="109"/>
      <c r="DW151" s="109"/>
      <c r="DX151" s="109"/>
      <c r="DY151" s="109"/>
      <c r="DZ151" s="109"/>
      <c r="EA151" s="109"/>
      <c r="EB151" s="109"/>
      <c r="EC151" s="109"/>
      <c r="ED151" s="109"/>
      <c r="EE151" s="109"/>
      <c r="EF151" s="109"/>
      <c r="EG151" s="109"/>
      <c r="EH151" s="109"/>
      <c r="EI151" s="109"/>
      <c r="EJ151" s="109"/>
      <c r="EK151" s="109"/>
      <c r="EL151" s="109"/>
      <c r="EM151" s="109"/>
      <c r="EN151" s="109"/>
      <c r="EO151" s="109"/>
      <c r="EP151" s="109"/>
      <c r="EQ151" s="109"/>
      <c r="ER151" s="109"/>
      <c r="ES151" s="109"/>
      <c r="ET151" s="109"/>
      <c r="EU151" s="109"/>
      <c r="EV151" s="109"/>
      <c r="EW151" s="109"/>
      <c r="EX151" s="109"/>
      <c r="EY151" s="109"/>
      <c r="EZ151" s="109"/>
      <c r="FA151" s="109"/>
      <c r="FB151" s="109"/>
      <c r="FC151" s="109"/>
      <c r="FD151" s="109"/>
      <c r="FE151" s="109"/>
      <c r="FF151" s="109"/>
      <c r="FG151" s="109"/>
      <c r="FH151" s="109"/>
      <c r="FI151" s="109"/>
      <c r="FJ151" s="109"/>
      <c r="FK151" s="109"/>
      <c r="FL151" s="109"/>
      <c r="FM151" s="109"/>
      <c r="FN151" s="109"/>
      <c r="FO151" s="109"/>
      <c r="FP151" s="109"/>
      <c r="FQ151" s="109"/>
      <c r="FR151" s="109"/>
      <c r="FS151" s="109"/>
      <c r="FT151" s="109"/>
      <c r="FU151" s="109"/>
      <c r="FV151" s="109"/>
      <c r="FW151" s="109"/>
      <c r="FX151" s="109"/>
      <c r="FY151" s="109"/>
      <c r="FZ151" s="109"/>
      <c r="GA151" s="109"/>
      <c r="GB151" s="109"/>
      <c r="GC151" s="109"/>
      <c r="GD151" s="109"/>
      <c r="GE151" s="109"/>
      <c r="GF151" s="109"/>
      <c r="GG151" s="109"/>
      <c r="GH151" s="109"/>
      <c r="GI151" s="109"/>
      <c r="GJ151" s="109"/>
      <c r="GK151" s="109"/>
      <c r="GL151" s="109"/>
      <c r="GM151" s="109"/>
      <c r="GN151" s="109"/>
      <c r="GO151" s="109"/>
      <c r="GP151" s="109"/>
      <c r="GQ151" s="109"/>
      <c r="GR151" s="109"/>
      <c r="GS151" s="109"/>
      <c r="GT151" s="109"/>
      <c r="GU151" s="109"/>
      <c r="GV151" s="109"/>
      <c r="GW151" s="109"/>
      <c r="GX151" s="109"/>
      <c r="GY151" s="109"/>
      <c r="GZ151" s="109"/>
      <c r="HA151" s="109"/>
      <c r="HB151" s="109"/>
      <c r="HC151" s="109"/>
      <c r="HD151" s="109"/>
      <c r="HE151" s="109"/>
      <c r="HF151" s="109"/>
      <c r="HG151" s="109"/>
      <c r="HH151" s="109"/>
      <c r="HI151" s="109"/>
      <c r="HJ151" s="109"/>
      <c r="HK151" s="109"/>
      <c r="HL151" s="109"/>
      <c r="HM151" s="109"/>
      <c r="HN151" s="109"/>
      <c r="HO151" s="109"/>
      <c r="HP151" s="109"/>
      <c r="HQ151" s="109"/>
      <c r="HR151" s="109"/>
      <c r="HS151" s="109"/>
      <c r="HT151" s="109"/>
      <c r="HU151" s="109"/>
      <c r="HV151" s="109"/>
      <c r="HW151" s="109"/>
      <c r="HX151" s="109"/>
      <c r="HY151" s="109"/>
      <c r="HZ151" s="109"/>
      <c r="IA151" s="109"/>
      <c r="IB151" s="109"/>
      <c r="IC151" s="109"/>
      <c r="ID151" s="109"/>
      <c r="IE151" s="109"/>
      <c r="IF151" s="109"/>
      <c r="IG151" s="109"/>
      <c r="IH151" s="109"/>
      <c r="II151" s="109"/>
      <c r="IJ151" s="109"/>
      <c r="IK151" s="109"/>
      <c r="IL151" s="109"/>
      <c r="IM151" s="109"/>
      <c r="IN151" s="109"/>
      <c r="IO151" s="109"/>
      <c r="IP151" s="109"/>
      <c r="IQ151" s="109"/>
      <c r="IR151" s="109"/>
      <c r="IS151" s="109"/>
      <c r="IT151" s="109"/>
      <c r="IU151" s="109"/>
      <c r="IV151" s="109"/>
    </row>
    <row r="152" spans="1:256" s="4" customFormat="1">
      <c r="A152" s="107"/>
      <c r="B152" s="14"/>
      <c r="C152" s="3"/>
      <c r="D152" s="159"/>
      <c r="E152" s="109"/>
      <c r="F152" s="159"/>
      <c r="G152" s="109"/>
      <c r="H152" s="159"/>
      <c r="I152" s="109"/>
      <c r="J152" s="109"/>
      <c r="K152" s="109"/>
      <c r="L152" s="159"/>
      <c r="M152" s="109"/>
      <c r="N152" s="109"/>
      <c r="O152" s="109"/>
      <c r="P152" s="109"/>
      <c r="Q152" s="109"/>
      <c r="R152" s="109"/>
      <c r="S152" s="109"/>
      <c r="T152" s="109"/>
      <c r="U152" s="109"/>
      <c r="V152" s="109"/>
      <c r="W152" s="109"/>
      <c r="X152" s="109"/>
      <c r="Y152" s="109"/>
      <c r="Z152" s="109"/>
      <c r="AA152" s="109"/>
      <c r="AB152" s="109"/>
      <c r="AC152" s="109"/>
      <c r="AD152" s="109"/>
      <c r="AE152" s="109"/>
      <c r="AF152" s="109"/>
      <c r="AG152" s="109"/>
      <c r="AH152" s="109"/>
      <c r="AI152" s="109"/>
      <c r="AJ152" s="109"/>
      <c r="AK152" s="109"/>
      <c r="AL152" s="109"/>
      <c r="AM152" s="109"/>
      <c r="AN152" s="109"/>
      <c r="AO152" s="109"/>
      <c r="AP152" s="109"/>
      <c r="AQ152" s="109"/>
      <c r="AR152" s="109"/>
      <c r="AS152" s="109"/>
      <c r="AT152" s="109"/>
      <c r="AU152" s="109"/>
      <c r="AV152" s="109"/>
      <c r="AW152" s="109"/>
      <c r="AX152" s="109"/>
      <c r="AY152" s="109"/>
      <c r="AZ152" s="109"/>
      <c r="BA152" s="109"/>
      <c r="BB152" s="109"/>
      <c r="BC152" s="109"/>
      <c r="BD152" s="109"/>
      <c r="BE152" s="109"/>
      <c r="BF152" s="109"/>
      <c r="BG152" s="109"/>
      <c r="BH152" s="109"/>
      <c r="BI152" s="109"/>
      <c r="BJ152" s="109"/>
      <c r="BK152" s="109"/>
      <c r="BL152" s="109"/>
      <c r="BM152" s="109"/>
      <c r="BN152" s="109"/>
      <c r="BO152" s="109"/>
      <c r="BP152" s="109"/>
      <c r="BQ152" s="109"/>
      <c r="BR152" s="109"/>
      <c r="BS152" s="109"/>
      <c r="BT152" s="109"/>
      <c r="BU152" s="109"/>
      <c r="BV152" s="109"/>
      <c r="BW152" s="109"/>
      <c r="BX152" s="109"/>
      <c r="BY152" s="109"/>
      <c r="BZ152" s="109"/>
      <c r="CA152" s="109"/>
      <c r="CB152" s="109"/>
      <c r="CC152" s="109"/>
      <c r="CD152" s="109"/>
      <c r="CE152" s="109"/>
      <c r="CF152" s="109"/>
      <c r="CG152" s="109"/>
      <c r="CH152" s="109"/>
      <c r="CI152" s="109"/>
      <c r="CJ152" s="109"/>
      <c r="CK152" s="109"/>
      <c r="CL152" s="109"/>
      <c r="CM152" s="109"/>
      <c r="CN152" s="109"/>
      <c r="CO152" s="109"/>
      <c r="CP152" s="109"/>
      <c r="CQ152" s="109"/>
      <c r="CR152" s="109"/>
      <c r="CS152" s="109"/>
      <c r="CT152" s="109"/>
      <c r="CU152" s="109"/>
      <c r="CV152" s="109"/>
      <c r="CW152" s="109"/>
      <c r="CX152" s="109"/>
      <c r="CY152" s="109"/>
      <c r="CZ152" s="109"/>
      <c r="DA152" s="109"/>
      <c r="DB152" s="109"/>
      <c r="DC152" s="109"/>
      <c r="DD152" s="109"/>
      <c r="DE152" s="109"/>
      <c r="DF152" s="109"/>
      <c r="DG152" s="109"/>
      <c r="DH152" s="109"/>
      <c r="DI152" s="109"/>
      <c r="DJ152" s="109"/>
      <c r="DK152" s="109"/>
      <c r="DL152" s="109"/>
      <c r="DM152" s="109"/>
      <c r="DN152" s="109"/>
      <c r="DO152" s="109"/>
      <c r="DP152" s="109"/>
      <c r="DQ152" s="109"/>
      <c r="DR152" s="109"/>
      <c r="DS152" s="109"/>
      <c r="DT152" s="109"/>
      <c r="DU152" s="109"/>
      <c r="DV152" s="109"/>
      <c r="DW152" s="109"/>
      <c r="DX152" s="109"/>
      <c r="DY152" s="109"/>
      <c r="DZ152" s="109"/>
      <c r="EA152" s="109"/>
      <c r="EB152" s="109"/>
      <c r="EC152" s="109"/>
      <c r="ED152" s="109"/>
      <c r="EE152" s="109"/>
      <c r="EF152" s="109"/>
      <c r="EG152" s="109"/>
      <c r="EH152" s="109"/>
      <c r="EI152" s="109"/>
      <c r="EJ152" s="109"/>
      <c r="EK152" s="109"/>
      <c r="EL152" s="109"/>
      <c r="EM152" s="109"/>
      <c r="EN152" s="109"/>
      <c r="EO152" s="109"/>
      <c r="EP152" s="109"/>
      <c r="EQ152" s="109"/>
      <c r="ER152" s="109"/>
      <c r="ES152" s="109"/>
      <c r="ET152" s="109"/>
      <c r="EU152" s="109"/>
      <c r="EV152" s="109"/>
      <c r="EW152" s="109"/>
      <c r="EX152" s="109"/>
      <c r="EY152" s="109"/>
      <c r="EZ152" s="109"/>
      <c r="FA152" s="109"/>
      <c r="FB152" s="109"/>
      <c r="FC152" s="109"/>
      <c r="FD152" s="109"/>
      <c r="FE152" s="109"/>
      <c r="FF152" s="109"/>
      <c r="FG152" s="109"/>
      <c r="FH152" s="109"/>
      <c r="FI152" s="109"/>
      <c r="FJ152" s="109"/>
      <c r="FK152" s="109"/>
      <c r="FL152" s="109"/>
      <c r="FM152" s="109"/>
      <c r="FN152" s="109"/>
      <c r="FO152" s="109"/>
      <c r="FP152" s="109"/>
      <c r="FQ152" s="109"/>
      <c r="FR152" s="109"/>
      <c r="FS152" s="109"/>
      <c r="FT152" s="109"/>
      <c r="FU152" s="109"/>
      <c r="FV152" s="109"/>
      <c r="FW152" s="109"/>
      <c r="FX152" s="109"/>
      <c r="FY152" s="109"/>
      <c r="FZ152" s="109"/>
      <c r="GA152" s="109"/>
      <c r="GB152" s="109"/>
      <c r="GC152" s="109"/>
      <c r="GD152" s="109"/>
      <c r="GE152" s="109"/>
      <c r="GF152" s="109"/>
      <c r="GG152" s="109"/>
      <c r="GH152" s="109"/>
      <c r="GI152" s="109"/>
      <c r="GJ152" s="109"/>
      <c r="GK152" s="109"/>
      <c r="GL152" s="109"/>
      <c r="GM152" s="109"/>
      <c r="GN152" s="109"/>
      <c r="GO152" s="109"/>
      <c r="GP152" s="109"/>
      <c r="GQ152" s="109"/>
      <c r="GR152" s="109"/>
      <c r="GS152" s="109"/>
      <c r="GT152" s="109"/>
      <c r="GU152" s="109"/>
      <c r="GV152" s="109"/>
      <c r="GW152" s="109"/>
      <c r="GX152" s="109"/>
      <c r="GY152" s="109"/>
      <c r="GZ152" s="109"/>
      <c r="HA152" s="109"/>
      <c r="HB152" s="109"/>
      <c r="HC152" s="109"/>
      <c r="HD152" s="109"/>
      <c r="HE152" s="109"/>
      <c r="HF152" s="109"/>
      <c r="HG152" s="109"/>
      <c r="HH152" s="109"/>
      <c r="HI152" s="109"/>
      <c r="HJ152" s="109"/>
      <c r="HK152" s="109"/>
      <c r="HL152" s="109"/>
      <c r="HM152" s="109"/>
      <c r="HN152" s="109"/>
      <c r="HO152" s="109"/>
      <c r="HP152" s="109"/>
      <c r="HQ152" s="109"/>
      <c r="HR152" s="109"/>
      <c r="HS152" s="109"/>
      <c r="HT152" s="109"/>
      <c r="HU152" s="109"/>
      <c r="HV152" s="109"/>
      <c r="HW152" s="109"/>
      <c r="HX152" s="109"/>
      <c r="HY152" s="109"/>
      <c r="HZ152" s="109"/>
      <c r="IA152" s="109"/>
      <c r="IB152" s="109"/>
      <c r="IC152" s="109"/>
      <c r="ID152" s="109"/>
      <c r="IE152" s="109"/>
      <c r="IF152" s="109"/>
      <c r="IG152" s="109"/>
      <c r="IH152" s="109"/>
      <c r="II152" s="109"/>
      <c r="IJ152" s="109"/>
      <c r="IK152" s="109"/>
      <c r="IL152" s="109"/>
      <c r="IM152" s="109"/>
      <c r="IN152" s="109"/>
      <c r="IO152" s="109"/>
      <c r="IP152" s="109"/>
      <c r="IQ152" s="109"/>
      <c r="IR152" s="109"/>
      <c r="IS152" s="109"/>
      <c r="IT152" s="109"/>
      <c r="IU152" s="109"/>
      <c r="IV152" s="109"/>
    </row>
    <row r="153" spans="1:256" s="4" customFormat="1">
      <c r="A153" s="107"/>
      <c r="B153" s="14"/>
      <c r="C153" s="3"/>
      <c r="D153" s="159"/>
      <c r="E153" s="109"/>
      <c r="F153" s="159"/>
      <c r="G153" s="109"/>
      <c r="H153" s="159"/>
      <c r="I153" s="109"/>
      <c r="J153" s="109"/>
      <c r="K153" s="109"/>
      <c r="L153" s="159"/>
      <c r="M153" s="109"/>
      <c r="N153" s="109"/>
      <c r="O153" s="109"/>
      <c r="P153" s="109"/>
      <c r="Q153" s="109"/>
      <c r="R153" s="109"/>
      <c r="S153" s="109"/>
      <c r="T153" s="109"/>
      <c r="U153" s="109"/>
      <c r="V153" s="109"/>
      <c r="W153" s="109"/>
      <c r="X153" s="109"/>
      <c r="Y153" s="109"/>
      <c r="Z153" s="109"/>
      <c r="AA153" s="109"/>
      <c r="AB153" s="109"/>
      <c r="AC153" s="109"/>
      <c r="AD153" s="109"/>
      <c r="AE153" s="109"/>
      <c r="AF153" s="109"/>
      <c r="AG153" s="109"/>
      <c r="AH153" s="109"/>
      <c r="AI153" s="109"/>
      <c r="AJ153" s="109"/>
      <c r="AK153" s="109"/>
      <c r="AL153" s="109"/>
      <c r="AM153" s="109"/>
      <c r="AN153" s="109"/>
      <c r="AO153" s="109"/>
      <c r="AP153" s="109"/>
      <c r="AQ153" s="109"/>
      <c r="AR153" s="109"/>
      <c r="AS153" s="109"/>
      <c r="AT153" s="109"/>
      <c r="AU153" s="109"/>
      <c r="AV153" s="109"/>
      <c r="AW153" s="109"/>
      <c r="AX153" s="109"/>
      <c r="AY153" s="109"/>
      <c r="AZ153" s="109"/>
      <c r="BA153" s="109"/>
      <c r="BB153" s="109"/>
      <c r="BC153" s="109"/>
      <c r="BD153" s="109"/>
      <c r="BE153" s="109"/>
      <c r="BF153" s="109"/>
      <c r="BG153" s="109"/>
      <c r="BH153" s="109"/>
      <c r="BI153" s="109"/>
      <c r="BJ153" s="109"/>
      <c r="BK153" s="109"/>
      <c r="BL153" s="109"/>
      <c r="BM153" s="109"/>
      <c r="BN153" s="109"/>
      <c r="BO153" s="109"/>
      <c r="BP153" s="109"/>
      <c r="BQ153" s="109"/>
      <c r="BR153" s="109"/>
      <c r="BS153" s="109"/>
      <c r="BT153" s="109"/>
      <c r="BU153" s="109"/>
      <c r="BV153" s="109"/>
      <c r="BW153" s="109"/>
      <c r="BX153" s="109"/>
      <c r="BY153" s="109"/>
      <c r="BZ153" s="109"/>
      <c r="CA153" s="109"/>
      <c r="CB153" s="109"/>
      <c r="CC153" s="109"/>
      <c r="CD153" s="109"/>
      <c r="CE153" s="109"/>
      <c r="CF153" s="109"/>
      <c r="CG153" s="109"/>
      <c r="CH153" s="109"/>
      <c r="CI153" s="109"/>
      <c r="CJ153" s="109"/>
      <c r="CK153" s="109"/>
      <c r="CL153" s="109"/>
      <c r="CM153" s="109"/>
      <c r="CN153" s="109"/>
      <c r="CO153" s="109"/>
      <c r="CP153" s="109"/>
      <c r="CQ153" s="109"/>
      <c r="CR153" s="109"/>
      <c r="CS153" s="109"/>
      <c r="CT153" s="109"/>
      <c r="CU153" s="109"/>
      <c r="CV153" s="109"/>
      <c r="CW153" s="109"/>
      <c r="CX153" s="109"/>
      <c r="CY153" s="109"/>
      <c r="CZ153" s="109"/>
      <c r="DA153" s="109"/>
      <c r="DB153" s="109"/>
      <c r="DC153" s="109"/>
      <c r="DD153" s="109"/>
      <c r="DE153" s="109"/>
      <c r="DF153" s="109"/>
      <c r="DG153" s="109"/>
      <c r="DH153" s="109"/>
      <c r="DI153" s="109"/>
      <c r="DJ153" s="109"/>
      <c r="DK153" s="109"/>
      <c r="DL153" s="109"/>
      <c r="DM153" s="109"/>
      <c r="DN153" s="109"/>
      <c r="DO153" s="109"/>
      <c r="DP153" s="109"/>
      <c r="DQ153" s="109"/>
      <c r="DR153" s="109"/>
      <c r="DS153" s="109"/>
      <c r="DT153" s="109"/>
      <c r="DU153" s="109"/>
      <c r="DV153" s="109"/>
      <c r="DW153" s="109"/>
      <c r="DX153" s="109"/>
      <c r="DY153" s="109"/>
      <c r="DZ153" s="109"/>
      <c r="EA153" s="109"/>
      <c r="EB153" s="109"/>
      <c r="EC153" s="109"/>
      <c r="ED153" s="109"/>
      <c r="EE153" s="109"/>
      <c r="EF153" s="109"/>
      <c r="EG153" s="109"/>
      <c r="EH153" s="109"/>
      <c r="EI153" s="109"/>
      <c r="EJ153" s="109"/>
      <c r="EK153" s="109"/>
      <c r="EL153" s="109"/>
      <c r="EM153" s="109"/>
      <c r="EN153" s="109"/>
      <c r="EO153" s="109"/>
      <c r="EP153" s="109"/>
      <c r="EQ153" s="109"/>
      <c r="ER153" s="109"/>
      <c r="ES153" s="109"/>
      <c r="ET153" s="109"/>
      <c r="EU153" s="109"/>
      <c r="EV153" s="109"/>
      <c r="EW153" s="109"/>
      <c r="EX153" s="109"/>
      <c r="EY153" s="109"/>
      <c r="EZ153" s="109"/>
      <c r="FA153" s="109"/>
      <c r="FB153" s="109"/>
      <c r="FC153" s="109"/>
      <c r="FD153" s="109"/>
      <c r="FE153" s="109"/>
      <c r="FF153" s="109"/>
      <c r="FG153" s="109"/>
      <c r="FH153" s="109"/>
      <c r="FI153" s="109"/>
      <c r="FJ153" s="109"/>
      <c r="FK153" s="109"/>
      <c r="FL153" s="109"/>
      <c r="FM153" s="109"/>
      <c r="FN153" s="109"/>
      <c r="FO153" s="109"/>
      <c r="FP153" s="109"/>
      <c r="FQ153" s="109"/>
      <c r="FR153" s="109"/>
      <c r="FS153" s="109"/>
      <c r="FT153" s="109"/>
      <c r="FU153" s="109"/>
      <c r="FV153" s="109"/>
      <c r="FW153" s="109"/>
      <c r="FX153" s="109"/>
      <c r="FY153" s="109"/>
      <c r="FZ153" s="109"/>
      <c r="GA153" s="109"/>
      <c r="GB153" s="109"/>
      <c r="GC153" s="109"/>
      <c r="GD153" s="109"/>
      <c r="GE153" s="109"/>
      <c r="GF153" s="109"/>
      <c r="GG153" s="109"/>
      <c r="GH153" s="109"/>
      <c r="GI153" s="109"/>
      <c r="GJ153" s="109"/>
      <c r="GK153" s="109"/>
      <c r="GL153" s="109"/>
      <c r="GM153" s="109"/>
      <c r="GN153" s="109"/>
      <c r="GO153" s="109"/>
      <c r="GP153" s="109"/>
      <c r="GQ153" s="109"/>
      <c r="GR153" s="109"/>
      <c r="GS153" s="109"/>
      <c r="GT153" s="109"/>
      <c r="GU153" s="109"/>
      <c r="GV153" s="109"/>
      <c r="GW153" s="109"/>
      <c r="GX153" s="109"/>
      <c r="GY153" s="109"/>
      <c r="GZ153" s="109"/>
      <c r="HA153" s="109"/>
      <c r="HB153" s="109"/>
      <c r="HC153" s="109"/>
      <c r="HD153" s="109"/>
      <c r="HE153" s="109"/>
      <c r="HF153" s="109"/>
      <c r="HG153" s="109"/>
      <c r="HH153" s="109"/>
      <c r="HI153" s="109"/>
      <c r="HJ153" s="109"/>
      <c r="HK153" s="109"/>
      <c r="HL153" s="109"/>
      <c r="HM153" s="109"/>
      <c r="HN153" s="109"/>
      <c r="HO153" s="109"/>
      <c r="HP153" s="109"/>
      <c r="HQ153" s="109"/>
      <c r="HR153" s="109"/>
      <c r="HS153" s="109"/>
      <c r="HT153" s="109"/>
      <c r="HU153" s="109"/>
      <c r="HV153" s="109"/>
      <c r="HW153" s="109"/>
      <c r="HX153" s="109"/>
      <c r="HY153" s="109"/>
      <c r="HZ153" s="109"/>
      <c r="IA153" s="109"/>
      <c r="IB153" s="109"/>
      <c r="IC153" s="109"/>
      <c r="ID153" s="109"/>
      <c r="IE153" s="109"/>
      <c r="IF153" s="109"/>
      <c r="IG153" s="109"/>
      <c r="IH153" s="109"/>
      <c r="II153" s="109"/>
      <c r="IJ153" s="109"/>
      <c r="IK153" s="109"/>
      <c r="IL153" s="109"/>
      <c r="IM153" s="109"/>
      <c r="IN153" s="109"/>
      <c r="IO153" s="109"/>
      <c r="IP153" s="109"/>
      <c r="IQ153" s="109"/>
      <c r="IR153" s="109"/>
      <c r="IS153" s="109"/>
      <c r="IT153" s="109"/>
      <c r="IU153" s="109"/>
      <c r="IV153" s="109"/>
    </row>
    <row r="154" spans="1:256" s="4" customFormat="1">
      <c r="A154" s="107"/>
      <c r="B154" s="14"/>
      <c r="C154" s="3"/>
      <c r="D154" s="159"/>
      <c r="E154" s="109"/>
      <c r="F154" s="159"/>
      <c r="G154" s="109"/>
      <c r="H154" s="159"/>
      <c r="I154" s="109"/>
      <c r="J154" s="109"/>
      <c r="K154" s="109"/>
      <c r="L154" s="159"/>
      <c r="M154" s="109"/>
      <c r="N154" s="109"/>
      <c r="O154" s="109"/>
      <c r="P154" s="109"/>
      <c r="Q154" s="109"/>
      <c r="R154" s="109"/>
      <c r="S154" s="109"/>
      <c r="T154" s="109"/>
      <c r="U154" s="109"/>
      <c r="V154" s="109"/>
      <c r="W154" s="109"/>
      <c r="X154" s="109"/>
      <c r="Y154" s="109"/>
      <c r="Z154" s="109"/>
      <c r="AA154" s="109"/>
      <c r="AB154" s="109"/>
      <c r="AC154" s="109"/>
      <c r="AD154" s="109"/>
      <c r="AE154" s="109"/>
      <c r="AF154" s="109"/>
      <c r="AG154" s="109"/>
      <c r="AH154" s="109"/>
      <c r="AI154" s="109"/>
      <c r="AJ154" s="109"/>
      <c r="AK154" s="109"/>
      <c r="AL154" s="109"/>
      <c r="AM154" s="109"/>
      <c r="AN154" s="109"/>
      <c r="AO154" s="109"/>
      <c r="AP154" s="109"/>
      <c r="AQ154" s="109"/>
      <c r="AR154" s="109"/>
      <c r="AS154" s="109"/>
      <c r="AT154" s="109"/>
      <c r="AU154" s="109"/>
      <c r="AV154" s="109"/>
      <c r="AW154" s="109"/>
      <c r="AX154" s="109"/>
      <c r="AY154" s="109"/>
      <c r="AZ154" s="109"/>
      <c r="BA154" s="109"/>
      <c r="BB154" s="109"/>
      <c r="BC154" s="109"/>
      <c r="BD154" s="109"/>
      <c r="BE154" s="109"/>
      <c r="BF154" s="109"/>
      <c r="BG154" s="109"/>
      <c r="BH154" s="109"/>
      <c r="BI154" s="109"/>
      <c r="BJ154" s="109"/>
      <c r="BK154" s="109"/>
      <c r="BL154" s="109"/>
      <c r="BM154" s="109"/>
      <c r="BN154" s="109"/>
      <c r="BO154" s="109"/>
      <c r="BP154" s="109"/>
      <c r="BQ154" s="109"/>
      <c r="BR154" s="109"/>
      <c r="BS154" s="109"/>
      <c r="BT154" s="109"/>
      <c r="BU154" s="109"/>
      <c r="BV154" s="109"/>
      <c r="BW154" s="109"/>
      <c r="BX154" s="109"/>
      <c r="BY154" s="109"/>
      <c r="BZ154" s="109"/>
      <c r="CA154" s="109"/>
      <c r="CB154" s="109"/>
      <c r="CC154" s="109"/>
      <c r="CD154" s="109"/>
      <c r="CE154" s="109"/>
      <c r="CF154" s="109"/>
      <c r="CG154" s="109"/>
      <c r="CH154" s="109"/>
      <c r="CI154" s="109"/>
      <c r="CJ154" s="109"/>
      <c r="CK154" s="109"/>
      <c r="CL154" s="109"/>
      <c r="CM154" s="109"/>
      <c r="CN154" s="109"/>
      <c r="CO154" s="109"/>
      <c r="CP154" s="109"/>
      <c r="CQ154" s="109"/>
      <c r="CR154" s="109"/>
      <c r="CS154" s="109"/>
      <c r="CT154" s="109"/>
      <c r="CU154" s="109"/>
      <c r="CV154" s="109"/>
      <c r="CW154" s="109"/>
      <c r="CX154" s="109"/>
      <c r="CY154" s="109"/>
      <c r="CZ154" s="109"/>
      <c r="DA154" s="109"/>
      <c r="DB154" s="109"/>
      <c r="DC154" s="109"/>
      <c r="DD154" s="109"/>
      <c r="DE154" s="109"/>
      <c r="DF154" s="109"/>
      <c r="DG154" s="109"/>
      <c r="DH154" s="109"/>
      <c r="DI154" s="109"/>
      <c r="DJ154" s="109"/>
      <c r="DK154" s="109"/>
      <c r="DL154" s="109"/>
      <c r="DM154" s="109"/>
      <c r="DN154" s="109"/>
      <c r="DO154" s="109"/>
      <c r="DP154" s="109"/>
      <c r="DQ154" s="109"/>
      <c r="DR154" s="109"/>
      <c r="DS154" s="109"/>
      <c r="DT154" s="109"/>
      <c r="DU154" s="109"/>
      <c r="DV154" s="109"/>
      <c r="DW154" s="109"/>
      <c r="DX154" s="109"/>
      <c r="DY154" s="109"/>
      <c r="DZ154" s="109"/>
      <c r="EA154" s="109"/>
      <c r="EB154" s="109"/>
      <c r="EC154" s="109"/>
      <c r="ED154" s="109"/>
      <c r="EE154" s="109"/>
      <c r="EF154" s="109"/>
      <c r="EG154" s="109"/>
      <c r="EH154" s="109"/>
      <c r="EI154" s="109"/>
      <c r="EJ154" s="109"/>
      <c r="EK154" s="109"/>
      <c r="EL154" s="109"/>
      <c r="EM154" s="109"/>
      <c r="EN154" s="109"/>
      <c r="EO154" s="109"/>
      <c r="EP154" s="109"/>
      <c r="EQ154" s="109"/>
      <c r="ER154" s="109"/>
      <c r="ES154" s="109"/>
      <c r="ET154" s="109"/>
      <c r="EU154" s="109"/>
      <c r="EV154" s="109"/>
      <c r="EW154" s="109"/>
      <c r="EX154" s="109"/>
      <c r="EY154" s="109"/>
      <c r="EZ154" s="109"/>
      <c r="FA154" s="109"/>
      <c r="FB154" s="109"/>
      <c r="FC154" s="109"/>
      <c r="FD154" s="109"/>
      <c r="FE154" s="109"/>
      <c r="FF154" s="109"/>
      <c r="FG154" s="109"/>
      <c r="FH154" s="109"/>
      <c r="FI154" s="109"/>
      <c r="FJ154" s="109"/>
      <c r="FK154" s="109"/>
      <c r="FL154" s="109"/>
      <c r="FM154" s="109"/>
      <c r="FN154" s="109"/>
      <c r="FO154" s="109"/>
      <c r="FP154" s="109"/>
      <c r="FQ154" s="109"/>
      <c r="FR154" s="109"/>
      <c r="FS154" s="109"/>
      <c r="FT154" s="109"/>
      <c r="FU154" s="109"/>
      <c r="FV154" s="109"/>
      <c r="FW154" s="109"/>
      <c r="FX154" s="109"/>
      <c r="FY154" s="109"/>
      <c r="FZ154" s="109"/>
      <c r="GA154" s="109"/>
      <c r="GB154" s="109"/>
      <c r="GC154" s="109"/>
      <c r="GD154" s="109"/>
      <c r="GE154" s="109"/>
      <c r="GF154" s="109"/>
      <c r="GG154" s="109"/>
      <c r="GH154" s="109"/>
      <c r="GI154" s="109"/>
      <c r="GJ154" s="109"/>
      <c r="GK154" s="109"/>
      <c r="GL154" s="109"/>
      <c r="GM154" s="109"/>
      <c r="GN154" s="109"/>
      <c r="GO154" s="109"/>
      <c r="GP154" s="109"/>
      <c r="GQ154" s="109"/>
      <c r="GR154" s="109"/>
      <c r="GS154" s="109"/>
      <c r="GT154" s="109"/>
      <c r="GU154" s="109"/>
      <c r="GV154" s="109"/>
      <c r="GW154" s="109"/>
      <c r="GX154" s="109"/>
      <c r="GY154" s="109"/>
      <c r="GZ154" s="109"/>
      <c r="HA154" s="109"/>
      <c r="HB154" s="109"/>
      <c r="HC154" s="109"/>
      <c r="HD154" s="109"/>
      <c r="HE154" s="109"/>
      <c r="HF154" s="109"/>
      <c r="HG154" s="109"/>
      <c r="HH154" s="109"/>
      <c r="HI154" s="109"/>
      <c r="HJ154" s="109"/>
      <c r="HK154" s="109"/>
      <c r="HL154" s="109"/>
      <c r="HM154" s="109"/>
      <c r="HN154" s="109"/>
      <c r="HO154" s="109"/>
      <c r="HP154" s="109"/>
      <c r="HQ154" s="109"/>
      <c r="HR154" s="109"/>
      <c r="HS154" s="109"/>
      <c r="HT154" s="109"/>
      <c r="HU154" s="109"/>
      <c r="HV154" s="109"/>
      <c r="HW154" s="109"/>
      <c r="HX154" s="109"/>
      <c r="HY154" s="109"/>
      <c r="HZ154" s="109"/>
      <c r="IA154" s="109"/>
      <c r="IB154" s="109"/>
      <c r="IC154" s="109"/>
      <c r="ID154" s="109"/>
      <c r="IE154" s="109"/>
      <c r="IF154" s="109"/>
      <c r="IG154" s="109"/>
      <c r="IH154" s="109"/>
      <c r="II154" s="109"/>
      <c r="IJ154" s="109"/>
      <c r="IK154" s="109"/>
      <c r="IL154" s="109"/>
      <c r="IM154" s="109"/>
      <c r="IN154" s="109"/>
      <c r="IO154" s="109"/>
      <c r="IP154" s="109"/>
      <c r="IQ154" s="109"/>
      <c r="IR154" s="109"/>
      <c r="IS154" s="109"/>
      <c r="IT154" s="109"/>
      <c r="IU154" s="109"/>
      <c r="IV154" s="109"/>
    </row>
    <row r="155" spans="1:256" s="4" customFormat="1">
      <c r="A155" s="107"/>
      <c r="B155" s="14"/>
      <c r="C155" s="3"/>
      <c r="D155" s="159"/>
      <c r="E155" s="109"/>
      <c r="F155" s="159"/>
      <c r="G155" s="109"/>
      <c r="H155" s="159"/>
      <c r="I155" s="109"/>
      <c r="J155" s="109"/>
      <c r="K155" s="109"/>
      <c r="L155" s="159"/>
      <c r="M155" s="109"/>
      <c r="N155" s="109"/>
      <c r="O155" s="109"/>
      <c r="P155" s="109"/>
      <c r="Q155" s="109"/>
      <c r="R155" s="109"/>
      <c r="S155" s="109"/>
      <c r="T155" s="109"/>
      <c r="U155" s="109"/>
      <c r="V155" s="109"/>
      <c r="W155" s="109"/>
      <c r="X155" s="109"/>
      <c r="Y155" s="109"/>
      <c r="Z155" s="109"/>
      <c r="AA155" s="109"/>
      <c r="AB155" s="109"/>
      <c r="AC155" s="109"/>
      <c r="AD155" s="109"/>
      <c r="AE155" s="109"/>
      <c r="AF155" s="109"/>
      <c r="AG155" s="109"/>
      <c r="AH155" s="109"/>
      <c r="AI155" s="109"/>
      <c r="AJ155" s="109"/>
      <c r="AK155" s="109"/>
      <c r="AL155" s="109"/>
      <c r="AM155" s="109"/>
      <c r="AN155" s="109"/>
      <c r="AO155" s="109"/>
      <c r="AP155" s="109"/>
      <c r="AQ155" s="109"/>
      <c r="AR155" s="109"/>
      <c r="AS155" s="109"/>
      <c r="AT155" s="109"/>
      <c r="AU155" s="109"/>
      <c r="AV155" s="109"/>
      <c r="AW155" s="109"/>
      <c r="AX155" s="109"/>
      <c r="AY155" s="109"/>
      <c r="AZ155" s="109"/>
      <c r="BA155" s="109"/>
      <c r="BB155" s="109"/>
      <c r="BC155" s="109"/>
      <c r="BD155" s="109"/>
      <c r="BE155" s="109"/>
      <c r="BF155" s="109"/>
      <c r="BG155" s="109"/>
      <c r="BH155" s="109"/>
      <c r="BI155" s="109"/>
      <c r="BJ155" s="109"/>
      <c r="BK155" s="109"/>
      <c r="BL155" s="109"/>
      <c r="BM155" s="109"/>
      <c r="BN155" s="109"/>
      <c r="BO155" s="109"/>
      <c r="BP155" s="109"/>
      <c r="BQ155" s="109"/>
      <c r="BR155" s="109"/>
      <c r="BS155" s="109"/>
      <c r="BT155" s="109"/>
      <c r="BU155" s="109"/>
      <c r="BV155" s="109"/>
      <c r="BW155" s="109"/>
      <c r="BX155" s="109"/>
      <c r="BY155" s="109"/>
      <c r="BZ155" s="109"/>
      <c r="CA155" s="109"/>
      <c r="CB155" s="109"/>
      <c r="CC155" s="109"/>
      <c r="CD155" s="109"/>
      <c r="CE155" s="109"/>
      <c r="CF155" s="109"/>
      <c r="CG155" s="109"/>
      <c r="CH155" s="109"/>
      <c r="CI155" s="109"/>
      <c r="CJ155" s="109"/>
      <c r="CK155" s="109"/>
      <c r="CL155" s="109"/>
      <c r="CM155" s="109"/>
      <c r="CN155" s="109"/>
      <c r="CO155" s="109"/>
      <c r="CP155" s="109"/>
      <c r="CQ155" s="109"/>
      <c r="CR155" s="109"/>
      <c r="CS155" s="109"/>
      <c r="CT155" s="109"/>
      <c r="CU155" s="109"/>
      <c r="CV155" s="109"/>
      <c r="CW155" s="109"/>
      <c r="CX155" s="109"/>
      <c r="CY155" s="109"/>
      <c r="CZ155" s="109"/>
      <c r="DA155" s="109"/>
      <c r="DB155" s="109"/>
      <c r="DC155" s="109"/>
      <c r="DD155" s="109"/>
      <c r="DE155" s="109"/>
      <c r="DF155" s="109"/>
      <c r="DG155" s="109"/>
      <c r="DH155" s="109"/>
      <c r="DI155" s="109"/>
      <c r="DJ155" s="109"/>
      <c r="DK155" s="109"/>
      <c r="DL155" s="109"/>
      <c r="DM155" s="109"/>
      <c r="DN155" s="109"/>
      <c r="DO155" s="109"/>
      <c r="DP155" s="109"/>
      <c r="DQ155" s="109"/>
      <c r="DR155" s="109"/>
      <c r="DS155" s="109"/>
      <c r="DT155" s="109"/>
      <c r="DU155" s="109"/>
      <c r="DV155" s="109"/>
      <c r="DW155" s="109"/>
      <c r="DX155" s="109"/>
      <c r="DY155" s="109"/>
      <c r="DZ155" s="109"/>
      <c r="EA155" s="109"/>
      <c r="EB155" s="109"/>
      <c r="EC155" s="109"/>
      <c r="ED155" s="109"/>
      <c r="EE155" s="109"/>
      <c r="EF155" s="109"/>
      <c r="EG155" s="109"/>
      <c r="EH155" s="109"/>
      <c r="EI155" s="109"/>
      <c r="EJ155" s="109"/>
      <c r="EK155" s="109"/>
      <c r="EL155" s="109"/>
      <c r="EM155" s="109"/>
      <c r="EN155" s="109"/>
      <c r="EO155" s="109"/>
      <c r="EP155" s="109"/>
      <c r="EQ155" s="109"/>
      <c r="ER155" s="109"/>
      <c r="ES155" s="109"/>
      <c r="ET155" s="109"/>
      <c r="EU155" s="109"/>
      <c r="EV155" s="109"/>
      <c r="EW155" s="109"/>
      <c r="EX155" s="109"/>
      <c r="EY155" s="109"/>
      <c r="EZ155" s="109"/>
      <c r="FA155" s="109"/>
      <c r="FB155" s="109"/>
      <c r="FC155" s="109"/>
      <c r="FD155" s="109"/>
      <c r="FE155" s="109"/>
      <c r="FF155" s="109"/>
      <c r="FG155" s="109"/>
      <c r="FH155" s="109"/>
      <c r="FI155" s="109"/>
      <c r="FJ155" s="109"/>
      <c r="FK155" s="109"/>
      <c r="FL155" s="109"/>
      <c r="FM155" s="109"/>
      <c r="FN155" s="109"/>
      <c r="FO155" s="109"/>
      <c r="FP155" s="109"/>
      <c r="FQ155" s="109"/>
      <c r="FR155" s="109"/>
      <c r="FS155" s="109"/>
      <c r="FT155" s="109"/>
      <c r="FU155" s="109"/>
      <c r="FV155" s="109"/>
      <c r="FW155" s="109"/>
      <c r="FX155" s="109"/>
      <c r="FY155" s="109"/>
      <c r="FZ155" s="109"/>
      <c r="GA155" s="109"/>
      <c r="GB155" s="109"/>
      <c r="GC155" s="109"/>
      <c r="GD155" s="109"/>
      <c r="GE155" s="109"/>
      <c r="GF155" s="109"/>
      <c r="GG155" s="109"/>
      <c r="GH155" s="109"/>
      <c r="GI155" s="109"/>
      <c r="GJ155" s="109"/>
      <c r="GK155" s="109"/>
      <c r="GL155" s="109"/>
      <c r="GM155" s="109"/>
      <c r="GN155" s="109"/>
      <c r="GO155" s="109"/>
      <c r="GP155" s="109"/>
      <c r="GQ155" s="109"/>
      <c r="GR155" s="109"/>
      <c r="GS155" s="109"/>
      <c r="GT155" s="109"/>
      <c r="GU155" s="109"/>
      <c r="GV155" s="109"/>
      <c r="GW155" s="109"/>
      <c r="GX155" s="109"/>
      <c r="GY155" s="109"/>
      <c r="GZ155" s="109"/>
      <c r="HA155" s="109"/>
      <c r="HB155" s="109"/>
      <c r="HC155" s="109"/>
      <c r="HD155" s="109"/>
      <c r="HE155" s="109"/>
      <c r="HF155" s="109"/>
      <c r="HG155" s="109"/>
      <c r="HH155" s="109"/>
      <c r="HI155" s="109"/>
      <c r="HJ155" s="109"/>
      <c r="HK155" s="109"/>
      <c r="HL155" s="109"/>
      <c r="HM155" s="109"/>
      <c r="HN155" s="109"/>
      <c r="HO155" s="109"/>
      <c r="HP155" s="109"/>
      <c r="HQ155" s="109"/>
      <c r="HR155" s="109"/>
      <c r="HS155" s="109"/>
      <c r="HT155" s="109"/>
      <c r="HU155" s="109"/>
      <c r="HV155" s="109"/>
      <c r="HW155" s="109"/>
      <c r="HX155" s="109"/>
      <c r="HY155" s="109"/>
      <c r="HZ155" s="109"/>
      <c r="IA155" s="109"/>
      <c r="IB155" s="109"/>
      <c r="IC155" s="109"/>
      <c r="ID155" s="109"/>
      <c r="IE155" s="109"/>
      <c r="IF155" s="109"/>
      <c r="IG155" s="109"/>
      <c r="IH155" s="109"/>
      <c r="II155" s="109"/>
      <c r="IJ155" s="109"/>
      <c r="IK155" s="109"/>
      <c r="IL155" s="109"/>
      <c r="IM155" s="109"/>
      <c r="IN155" s="109"/>
      <c r="IO155" s="109"/>
      <c r="IP155" s="109"/>
      <c r="IQ155" s="109"/>
      <c r="IR155" s="109"/>
      <c r="IS155" s="109"/>
      <c r="IT155" s="109"/>
      <c r="IU155" s="109"/>
      <c r="IV155" s="109"/>
    </row>
    <row r="156" spans="1:256" s="4" customFormat="1">
      <c r="A156" s="107"/>
      <c r="B156" s="14"/>
      <c r="C156" s="3"/>
      <c r="D156" s="159"/>
      <c r="E156" s="109"/>
      <c r="F156" s="159"/>
      <c r="G156" s="109"/>
      <c r="H156" s="159"/>
      <c r="I156" s="109"/>
      <c r="J156" s="109"/>
      <c r="K156" s="109"/>
      <c r="L156" s="159"/>
      <c r="M156" s="109"/>
      <c r="N156" s="109"/>
      <c r="O156" s="109"/>
      <c r="P156" s="109"/>
      <c r="Q156" s="109"/>
      <c r="R156" s="109"/>
      <c r="S156" s="109"/>
      <c r="T156" s="109"/>
      <c r="U156" s="109"/>
      <c r="V156" s="109"/>
      <c r="W156" s="109"/>
      <c r="X156" s="109"/>
      <c r="Y156" s="109"/>
      <c r="Z156" s="109"/>
      <c r="AA156" s="109"/>
      <c r="AB156" s="109"/>
      <c r="AC156" s="109"/>
      <c r="AD156" s="109"/>
      <c r="AE156" s="109"/>
      <c r="AF156" s="109"/>
      <c r="AG156" s="109"/>
      <c r="AH156" s="109"/>
      <c r="AI156" s="109"/>
      <c r="AJ156" s="109"/>
      <c r="AK156" s="109"/>
      <c r="AL156" s="109"/>
      <c r="AM156" s="109"/>
      <c r="AN156" s="109"/>
      <c r="AO156" s="109"/>
      <c r="AP156" s="109"/>
      <c r="AQ156" s="109"/>
      <c r="AR156" s="109"/>
      <c r="AS156" s="109"/>
      <c r="AT156" s="109"/>
      <c r="AU156" s="109"/>
      <c r="AV156" s="109"/>
      <c r="AW156" s="109"/>
      <c r="AX156" s="109"/>
      <c r="AY156" s="109"/>
      <c r="AZ156" s="109"/>
      <c r="BA156" s="109"/>
      <c r="BB156" s="109"/>
      <c r="BC156" s="109"/>
      <c r="BD156" s="109"/>
      <c r="BE156" s="109"/>
      <c r="BF156" s="109"/>
      <c r="BG156" s="109"/>
      <c r="BH156" s="109"/>
      <c r="BI156" s="109"/>
      <c r="BJ156" s="109"/>
      <c r="BK156" s="109"/>
      <c r="BL156" s="109"/>
      <c r="BM156" s="109"/>
      <c r="BN156" s="109"/>
      <c r="BO156" s="109"/>
      <c r="BP156" s="109"/>
      <c r="BQ156" s="109"/>
      <c r="BR156" s="109"/>
      <c r="BS156" s="109"/>
      <c r="BT156" s="109"/>
      <c r="BU156" s="109"/>
      <c r="BV156" s="109"/>
      <c r="BW156" s="109"/>
      <c r="BX156" s="109"/>
      <c r="BY156" s="109"/>
      <c r="BZ156" s="109"/>
      <c r="CA156" s="109"/>
      <c r="CB156" s="109"/>
      <c r="CC156" s="109"/>
      <c r="CD156" s="109"/>
      <c r="CE156" s="109"/>
      <c r="CF156" s="109"/>
      <c r="CG156" s="109"/>
      <c r="CH156" s="109"/>
      <c r="CI156" s="109"/>
      <c r="CJ156" s="109"/>
      <c r="CK156" s="109"/>
      <c r="CL156" s="109"/>
      <c r="CM156" s="109"/>
      <c r="CN156" s="109"/>
      <c r="CO156" s="109"/>
      <c r="CP156" s="109"/>
      <c r="CQ156" s="109"/>
      <c r="CR156" s="109"/>
      <c r="CS156" s="109"/>
      <c r="CT156" s="109"/>
      <c r="CU156" s="109"/>
      <c r="CV156" s="109"/>
      <c r="CW156" s="109"/>
      <c r="CX156" s="109"/>
      <c r="CY156" s="109"/>
      <c r="CZ156" s="109"/>
      <c r="DA156" s="109"/>
      <c r="DB156" s="109"/>
      <c r="DC156" s="109"/>
      <c r="DD156" s="109"/>
      <c r="DE156" s="109"/>
      <c r="DF156" s="109"/>
      <c r="DG156" s="109"/>
      <c r="DH156" s="109"/>
      <c r="DI156" s="109"/>
      <c r="DJ156" s="109"/>
      <c r="DK156" s="109"/>
      <c r="DL156" s="109"/>
      <c r="DM156" s="109"/>
      <c r="DN156" s="109"/>
      <c r="DO156" s="109"/>
      <c r="DP156" s="109"/>
      <c r="DQ156" s="109"/>
      <c r="DR156" s="109"/>
      <c r="DS156" s="109"/>
      <c r="DT156" s="109"/>
      <c r="DU156" s="109"/>
      <c r="DV156" s="109"/>
      <c r="DW156" s="109"/>
      <c r="DX156" s="109"/>
      <c r="DY156" s="109"/>
      <c r="DZ156" s="109"/>
      <c r="EA156" s="109"/>
      <c r="EB156" s="109"/>
      <c r="EC156" s="109"/>
      <c r="ED156" s="109"/>
      <c r="EE156" s="109"/>
      <c r="EF156" s="109"/>
      <c r="EG156" s="109"/>
      <c r="EH156" s="109"/>
      <c r="EI156" s="109"/>
      <c r="EJ156" s="109"/>
      <c r="EK156" s="109"/>
      <c r="EL156" s="109"/>
      <c r="EM156" s="109"/>
      <c r="EN156" s="109"/>
      <c r="EO156" s="109"/>
      <c r="EP156" s="109"/>
      <c r="EQ156" s="109"/>
      <c r="ER156" s="109"/>
      <c r="ES156" s="109"/>
      <c r="ET156" s="109"/>
      <c r="EU156" s="109"/>
      <c r="EV156" s="109"/>
      <c r="EW156" s="109"/>
      <c r="EX156" s="109"/>
      <c r="EY156" s="109"/>
      <c r="EZ156" s="109"/>
      <c r="FA156" s="109"/>
      <c r="FB156" s="109"/>
      <c r="FC156" s="109"/>
      <c r="FD156" s="109"/>
      <c r="FE156" s="109"/>
      <c r="FF156" s="109"/>
      <c r="FG156" s="109"/>
      <c r="FH156" s="109"/>
      <c r="FI156" s="109"/>
      <c r="FJ156" s="109"/>
      <c r="FK156" s="109"/>
      <c r="FL156" s="109"/>
      <c r="FM156" s="109"/>
      <c r="FN156" s="109"/>
      <c r="FO156" s="109"/>
      <c r="FP156" s="109"/>
      <c r="FQ156" s="109"/>
      <c r="FR156" s="109"/>
      <c r="FS156" s="109"/>
      <c r="FT156" s="109"/>
      <c r="FU156" s="109"/>
      <c r="FV156" s="109"/>
      <c r="FW156" s="109"/>
      <c r="FX156" s="109"/>
      <c r="FY156" s="109"/>
      <c r="FZ156" s="109"/>
      <c r="GA156" s="109"/>
      <c r="GB156" s="109"/>
      <c r="GC156" s="109"/>
      <c r="GD156" s="109"/>
      <c r="GE156" s="109"/>
      <c r="GF156" s="109"/>
      <c r="GG156" s="109"/>
      <c r="GH156" s="109"/>
      <c r="GI156" s="109"/>
      <c r="GJ156" s="109"/>
      <c r="GK156" s="109"/>
      <c r="GL156" s="109"/>
      <c r="GM156" s="109"/>
      <c r="GN156" s="109"/>
      <c r="GO156" s="109"/>
      <c r="GP156" s="109"/>
      <c r="GQ156" s="109"/>
      <c r="GR156" s="109"/>
      <c r="GS156" s="109"/>
      <c r="GT156" s="109"/>
      <c r="GU156" s="109"/>
      <c r="GV156" s="109"/>
      <c r="GW156" s="109"/>
      <c r="GX156" s="109"/>
      <c r="GY156" s="109"/>
      <c r="GZ156" s="109"/>
      <c r="HA156" s="109"/>
      <c r="HB156" s="109"/>
      <c r="HC156" s="109"/>
      <c r="HD156" s="109"/>
      <c r="HE156" s="109"/>
      <c r="HF156" s="109"/>
      <c r="HG156" s="109"/>
      <c r="HH156" s="109"/>
      <c r="HI156" s="109"/>
      <c r="HJ156" s="109"/>
      <c r="HK156" s="109"/>
      <c r="HL156" s="109"/>
      <c r="HM156" s="109"/>
      <c r="HN156" s="109"/>
      <c r="HO156" s="109"/>
      <c r="HP156" s="109"/>
      <c r="HQ156" s="109"/>
      <c r="HR156" s="109"/>
      <c r="HS156" s="109"/>
      <c r="HT156" s="109"/>
      <c r="HU156" s="109"/>
      <c r="HV156" s="109"/>
      <c r="HW156" s="109"/>
      <c r="HX156" s="109"/>
      <c r="HY156" s="109"/>
      <c r="HZ156" s="109"/>
      <c r="IA156" s="109"/>
      <c r="IB156" s="109"/>
      <c r="IC156" s="109"/>
      <c r="ID156" s="109"/>
      <c r="IE156" s="109"/>
      <c r="IF156" s="109"/>
      <c r="IG156" s="109"/>
      <c r="IH156" s="109"/>
      <c r="II156" s="109"/>
      <c r="IJ156" s="109"/>
      <c r="IK156" s="109"/>
      <c r="IL156" s="109"/>
      <c r="IM156" s="109"/>
      <c r="IN156" s="109"/>
      <c r="IO156" s="109"/>
      <c r="IP156" s="109"/>
      <c r="IQ156" s="109"/>
      <c r="IR156" s="109"/>
      <c r="IS156" s="109"/>
      <c r="IT156" s="109"/>
      <c r="IU156" s="109"/>
      <c r="IV156" s="109"/>
    </row>
    <row r="157" spans="1:256" s="4" customFormat="1">
      <c r="A157" s="107"/>
      <c r="B157" s="14"/>
      <c r="C157" s="3"/>
      <c r="D157" s="159"/>
      <c r="E157" s="109"/>
      <c r="F157" s="159"/>
      <c r="G157" s="109"/>
      <c r="H157" s="159"/>
      <c r="I157" s="109"/>
      <c r="J157" s="109"/>
      <c r="K157" s="109"/>
      <c r="L157" s="159"/>
      <c r="M157" s="109"/>
      <c r="N157" s="109"/>
      <c r="O157" s="109"/>
      <c r="P157" s="109"/>
      <c r="Q157" s="109"/>
      <c r="R157" s="109"/>
      <c r="S157" s="109"/>
      <c r="T157" s="109"/>
      <c r="U157" s="109"/>
      <c r="V157" s="109"/>
      <c r="W157" s="109"/>
      <c r="X157" s="109"/>
      <c r="Y157" s="109"/>
      <c r="Z157" s="109"/>
      <c r="AA157" s="109"/>
      <c r="AB157" s="109"/>
      <c r="AC157" s="109"/>
      <c r="AD157" s="109"/>
      <c r="AE157" s="109"/>
      <c r="AF157" s="109"/>
      <c r="AG157" s="109"/>
      <c r="AH157" s="109"/>
      <c r="AI157" s="109"/>
      <c r="AJ157" s="109"/>
      <c r="AK157" s="109"/>
      <c r="AL157" s="109"/>
      <c r="AM157" s="109"/>
      <c r="AN157" s="109"/>
      <c r="AO157" s="109"/>
      <c r="AP157" s="109"/>
      <c r="AQ157" s="109"/>
      <c r="AR157" s="109"/>
      <c r="AS157" s="109"/>
      <c r="AT157" s="109"/>
      <c r="AU157" s="109"/>
      <c r="AV157" s="109"/>
      <c r="AW157" s="109"/>
      <c r="AX157" s="109"/>
      <c r="AY157" s="109"/>
      <c r="AZ157" s="109"/>
      <c r="BA157" s="109"/>
      <c r="BB157" s="109"/>
      <c r="BC157" s="109"/>
      <c r="BD157" s="109"/>
      <c r="BE157" s="109"/>
      <c r="BF157" s="109"/>
      <c r="BG157" s="109"/>
      <c r="BH157" s="109"/>
      <c r="BI157" s="109"/>
      <c r="BJ157" s="109"/>
      <c r="BK157" s="109"/>
      <c r="BL157" s="109"/>
      <c r="BM157" s="109"/>
      <c r="BN157" s="109"/>
      <c r="BO157" s="109"/>
      <c r="BP157" s="109"/>
      <c r="BQ157" s="109"/>
      <c r="BR157" s="109"/>
      <c r="BS157" s="109"/>
      <c r="BT157" s="109"/>
      <c r="BU157" s="109"/>
      <c r="BV157" s="109"/>
      <c r="BW157" s="109"/>
      <c r="BX157" s="109"/>
      <c r="BY157" s="109"/>
      <c r="BZ157" s="109"/>
      <c r="CA157" s="109"/>
      <c r="CB157" s="109"/>
      <c r="CC157" s="109"/>
      <c r="CD157" s="109"/>
      <c r="CE157" s="109"/>
      <c r="CF157" s="109"/>
      <c r="CG157" s="109"/>
      <c r="CH157" s="109"/>
      <c r="CI157" s="109"/>
      <c r="CJ157" s="109"/>
      <c r="CK157" s="109"/>
      <c r="CL157" s="109"/>
      <c r="CM157" s="109"/>
      <c r="CN157" s="109"/>
      <c r="CO157" s="109"/>
      <c r="CP157" s="109"/>
      <c r="CQ157" s="109"/>
      <c r="CR157" s="109"/>
      <c r="CS157" s="109"/>
      <c r="CT157" s="109"/>
      <c r="CU157" s="109"/>
      <c r="CV157" s="109"/>
      <c r="CW157" s="109"/>
      <c r="CX157" s="109"/>
      <c r="CY157" s="109"/>
      <c r="CZ157" s="109"/>
      <c r="DA157" s="109"/>
      <c r="DB157" s="109"/>
      <c r="DC157" s="109"/>
      <c r="DD157" s="109"/>
      <c r="DE157" s="109"/>
      <c r="DF157" s="109"/>
      <c r="DG157" s="109"/>
      <c r="DH157" s="109"/>
      <c r="DI157" s="109"/>
      <c r="DJ157" s="109"/>
      <c r="DK157" s="109"/>
      <c r="DL157" s="109"/>
      <c r="DM157" s="109"/>
      <c r="DN157" s="109"/>
      <c r="DO157" s="109"/>
      <c r="DP157" s="109"/>
      <c r="DQ157" s="109"/>
      <c r="DR157" s="109"/>
      <c r="DS157" s="109"/>
      <c r="DT157" s="109"/>
      <c r="DU157" s="109"/>
      <c r="DV157" s="109"/>
      <c r="DW157" s="109"/>
      <c r="DX157" s="109"/>
      <c r="DY157" s="109"/>
      <c r="DZ157" s="109"/>
      <c r="EA157" s="109"/>
      <c r="EB157" s="109"/>
      <c r="EC157" s="109"/>
      <c r="ED157" s="109"/>
      <c r="EE157" s="109"/>
      <c r="EF157" s="109"/>
      <c r="EG157" s="109"/>
      <c r="EH157" s="109"/>
      <c r="EI157" s="109"/>
      <c r="EJ157" s="109"/>
      <c r="EK157" s="109"/>
      <c r="EL157" s="109"/>
      <c r="EM157" s="109"/>
      <c r="EN157" s="109"/>
      <c r="EO157" s="109"/>
      <c r="EP157" s="109"/>
      <c r="EQ157" s="109"/>
      <c r="ER157" s="109"/>
      <c r="ES157" s="109"/>
      <c r="ET157" s="109"/>
      <c r="EU157" s="109"/>
      <c r="EV157" s="109"/>
      <c r="EW157" s="109"/>
      <c r="EX157" s="109"/>
      <c r="EY157" s="109"/>
      <c r="EZ157" s="109"/>
      <c r="FA157" s="109"/>
      <c r="FB157" s="109"/>
      <c r="FC157" s="109"/>
      <c r="FD157" s="109"/>
      <c r="FE157" s="109"/>
      <c r="FF157" s="109"/>
      <c r="FG157" s="109"/>
      <c r="FH157" s="109"/>
      <c r="FI157" s="109"/>
      <c r="FJ157" s="109"/>
      <c r="FK157" s="109"/>
      <c r="FL157" s="109"/>
      <c r="FM157" s="109"/>
      <c r="FN157" s="109"/>
      <c r="FO157" s="109"/>
      <c r="FP157" s="109"/>
      <c r="FQ157" s="109"/>
      <c r="FR157" s="109"/>
      <c r="FS157" s="109"/>
      <c r="FT157" s="109"/>
      <c r="FU157" s="109"/>
      <c r="FV157" s="109"/>
      <c r="FW157" s="109"/>
      <c r="FX157" s="109"/>
      <c r="FY157" s="109"/>
      <c r="FZ157" s="109"/>
      <c r="GA157" s="109"/>
      <c r="GB157" s="109"/>
      <c r="GC157" s="109"/>
      <c r="GD157" s="109"/>
      <c r="GE157" s="109"/>
      <c r="GF157" s="109"/>
      <c r="GG157" s="109"/>
      <c r="GH157" s="109"/>
      <c r="GI157" s="109"/>
      <c r="GJ157" s="109"/>
      <c r="GK157" s="109"/>
      <c r="GL157" s="109"/>
      <c r="GM157" s="109"/>
      <c r="GN157" s="109"/>
      <c r="GO157" s="109"/>
      <c r="GP157" s="109"/>
      <c r="GQ157" s="109"/>
      <c r="GR157" s="109"/>
      <c r="GS157" s="109"/>
      <c r="GT157" s="109"/>
      <c r="GU157" s="109"/>
      <c r="GV157" s="109"/>
      <c r="GW157" s="109"/>
      <c r="GX157" s="109"/>
      <c r="GY157" s="109"/>
      <c r="GZ157" s="109"/>
      <c r="HA157" s="109"/>
      <c r="HB157" s="109"/>
      <c r="HC157" s="109"/>
      <c r="HD157" s="109"/>
      <c r="HE157" s="109"/>
      <c r="HF157" s="109"/>
      <c r="HG157" s="109"/>
      <c r="HH157" s="109"/>
      <c r="HI157" s="109"/>
      <c r="HJ157" s="109"/>
      <c r="HK157" s="109"/>
      <c r="HL157" s="109"/>
      <c r="HM157" s="109"/>
      <c r="HN157" s="109"/>
      <c r="HO157" s="109"/>
      <c r="HP157" s="109"/>
      <c r="HQ157" s="109"/>
      <c r="HR157" s="109"/>
      <c r="HS157" s="109"/>
      <c r="HT157" s="109"/>
      <c r="HU157" s="109"/>
      <c r="HV157" s="109"/>
      <c r="HW157" s="109"/>
      <c r="HX157" s="109"/>
      <c r="HY157" s="109"/>
      <c r="HZ157" s="109"/>
      <c r="IA157" s="109"/>
      <c r="IB157" s="109"/>
      <c r="IC157" s="109"/>
      <c r="ID157" s="109"/>
      <c r="IE157" s="109"/>
      <c r="IF157" s="109"/>
      <c r="IG157" s="109"/>
      <c r="IH157" s="109"/>
      <c r="II157" s="109"/>
      <c r="IJ157" s="109"/>
      <c r="IK157" s="109"/>
      <c r="IL157" s="109"/>
      <c r="IM157" s="109"/>
      <c r="IN157" s="109"/>
      <c r="IO157" s="109"/>
      <c r="IP157" s="109"/>
      <c r="IQ157" s="109"/>
      <c r="IR157" s="109"/>
      <c r="IS157" s="109"/>
      <c r="IT157" s="109"/>
      <c r="IU157" s="109"/>
      <c r="IV157" s="109"/>
    </row>
    <row r="158" spans="1:256" s="4" customFormat="1">
      <c r="A158" s="107"/>
      <c r="B158" s="14"/>
      <c r="C158" s="3"/>
      <c r="D158" s="159"/>
      <c r="E158" s="109"/>
      <c r="F158" s="159"/>
      <c r="G158" s="109"/>
      <c r="H158" s="159"/>
      <c r="I158" s="109"/>
      <c r="J158" s="109"/>
      <c r="K158" s="109"/>
      <c r="L158" s="159"/>
      <c r="M158" s="109"/>
      <c r="N158" s="109"/>
      <c r="O158" s="109"/>
      <c r="P158" s="109"/>
      <c r="Q158" s="109"/>
      <c r="R158" s="109"/>
      <c r="S158" s="109"/>
      <c r="T158" s="109"/>
      <c r="U158" s="109"/>
      <c r="V158" s="109"/>
      <c r="W158" s="109"/>
      <c r="X158" s="109"/>
      <c r="Y158" s="109"/>
      <c r="Z158" s="109"/>
      <c r="AA158" s="109"/>
      <c r="AB158" s="109"/>
      <c r="AC158" s="109"/>
      <c r="AD158" s="109"/>
      <c r="AE158" s="109"/>
      <c r="AF158" s="109"/>
      <c r="AG158" s="109"/>
      <c r="AH158" s="109"/>
      <c r="AI158" s="109"/>
      <c r="AJ158" s="109"/>
      <c r="AK158" s="109"/>
      <c r="AL158" s="109"/>
      <c r="AM158" s="109"/>
      <c r="AN158" s="109"/>
      <c r="AO158" s="109"/>
      <c r="AP158" s="109"/>
      <c r="AQ158" s="109"/>
      <c r="AR158" s="109"/>
      <c r="AS158" s="109"/>
      <c r="AT158" s="109"/>
      <c r="AU158" s="109"/>
      <c r="AV158" s="109"/>
      <c r="AW158" s="109"/>
      <c r="AX158" s="109"/>
      <c r="AY158" s="109"/>
      <c r="AZ158" s="109"/>
      <c r="BA158" s="109"/>
      <c r="BB158" s="109"/>
      <c r="BC158" s="109"/>
      <c r="BD158" s="109"/>
      <c r="BE158" s="109"/>
      <c r="BF158" s="109"/>
      <c r="BG158" s="109"/>
      <c r="BH158" s="109"/>
      <c r="BI158" s="109"/>
      <c r="BJ158" s="109"/>
      <c r="BK158" s="109"/>
      <c r="BL158" s="109"/>
      <c r="BM158" s="109"/>
      <c r="BN158" s="109"/>
      <c r="BO158" s="109"/>
      <c r="BP158" s="109"/>
      <c r="BQ158" s="109"/>
      <c r="BR158" s="109"/>
      <c r="BS158" s="109"/>
      <c r="BT158" s="109"/>
      <c r="BU158" s="109"/>
      <c r="BV158" s="109"/>
      <c r="BW158" s="109"/>
      <c r="BX158" s="109"/>
      <c r="BY158" s="109"/>
      <c r="BZ158" s="109"/>
      <c r="CA158" s="109"/>
      <c r="CB158" s="109"/>
      <c r="CC158" s="109"/>
      <c r="CD158" s="109"/>
      <c r="CE158" s="109"/>
      <c r="CF158" s="109"/>
      <c r="CG158" s="109"/>
      <c r="CH158" s="109"/>
      <c r="CI158" s="109"/>
      <c r="CJ158" s="109"/>
      <c r="CK158" s="109"/>
      <c r="CL158" s="109"/>
      <c r="CM158" s="109"/>
      <c r="CN158" s="109"/>
      <c r="CO158" s="109"/>
      <c r="CP158" s="109"/>
      <c r="CQ158" s="109"/>
      <c r="CR158" s="109"/>
      <c r="CS158" s="109"/>
      <c r="CT158" s="109"/>
      <c r="CU158" s="109"/>
      <c r="CV158" s="109"/>
      <c r="CW158" s="109"/>
      <c r="CX158" s="109"/>
      <c r="CY158" s="109"/>
      <c r="CZ158" s="109"/>
      <c r="DA158" s="109"/>
      <c r="DB158" s="109"/>
      <c r="DC158" s="109"/>
      <c r="DD158" s="109"/>
      <c r="DE158" s="109"/>
      <c r="DF158" s="109"/>
      <c r="DG158" s="109"/>
      <c r="DH158" s="109"/>
      <c r="DI158" s="109"/>
      <c r="DJ158" s="109"/>
      <c r="DK158" s="109"/>
      <c r="DL158" s="109"/>
      <c r="DM158" s="109"/>
      <c r="DN158" s="109"/>
      <c r="DO158" s="109"/>
      <c r="DP158" s="109"/>
      <c r="DQ158" s="109"/>
      <c r="DR158" s="109"/>
      <c r="DS158" s="109"/>
      <c r="DT158" s="109"/>
      <c r="DU158" s="109"/>
      <c r="DV158" s="109"/>
      <c r="DW158" s="109"/>
      <c r="DX158" s="109"/>
      <c r="DY158" s="109"/>
      <c r="DZ158" s="109"/>
      <c r="EA158" s="109"/>
      <c r="EB158" s="109"/>
      <c r="EC158" s="109"/>
      <c r="ED158" s="109"/>
      <c r="EE158" s="109"/>
      <c r="EF158" s="109"/>
      <c r="EG158" s="109"/>
      <c r="EH158" s="109"/>
      <c r="EI158" s="109"/>
      <c r="EJ158" s="109"/>
      <c r="EK158" s="109"/>
      <c r="EL158" s="109"/>
      <c r="EM158" s="109"/>
      <c r="EN158" s="109"/>
      <c r="EO158" s="109"/>
      <c r="EP158" s="109"/>
      <c r="EQ158" s="109"/>
      <c r="ER158" s="109"/>
      <c r="ES158" s="109"/>
      <c r="ET158" s="109"/>
      <c r="EU158" s="109"/>
      <c r="EV158" s="109"/>
      <c r="EW158" s="109"/>
      <c r="EX158" s="109"/>
      <c r="EY158" s="109"/>
      <c r="EZ158" s="109"/>
      <c r="FA158" s="109"/>
      <c r="FB158" s="109"/>
      <c r="FC158" s="109"/>
      <c r="FD158" s="109"/>
      <c r="FE158" s="109"/>
      <c r="FF158" s="109"/>
      <c r="FG158" s="109"/>
      <c r="FH158" s="109"/>
      <c r="FI158" s="109"/>
      <c r="FJ158" s="109"/>
      <c r="FK158" s="109"/>
      <c r="FL158" s="109"/>
      <c r="FM158" s="109"/>
      <c r="FN158" s="109"/>
      <c r="FO158" s="109"/>
      <c r="FP158" s="109"/>
      <c r="FQ158" s="109"/>
      <c r="FR158" s="109"/>
      <c r="FS158" s="109"/>
      <c r="FT158" s="109"/>
      <c r="FU158" s="109"/>
      <c r="FV158" s="109"/>
      <c r="FW158" s="109"/>
      <c r="FX158" s="109"/>
      <c r="FY158" s="109"/>
      <c r="FZ158" s="109"/>
      <c r="GA158" s="109"/>
      <c r="GB158" s="109"/>
      <c r="GC158" s="109"/>
      <c r="GD158" s="109"/>
      <c r="GE158" s="109"/>
      <c r="GF158" s="109"/>
      <c r="GG158" s="109"/>
      <c r="GH158" s="109"/>
      <c r="GI158" s="109"/>
      <c r="GJ158" s="109"/>
      <c r="GK158" s="109"/>
      <c r="GL158" s="109"/>
      <c r="GM158" s="109"/>
      <c r="GN158" s="109"/>
      <c r="GO158" s="109"/>
      <c r="GP158" s="109"/>
      <c r="GQ158" s="109"/>
      <c r="GR158" s="109"/>
      <c r="GS158" s="109"/>
      <c r="GT158" s="109"/>
      <c r="GU158" s="109"/>
      <c r="GV158" s="109"/>
      <c r="GW158" s="109"/>
      <c r="GX158" s="109"/>
      <c r="GY158" s="109"/>
      <c r="GZ158" s="109"/>
      <c r="HA158" s="109"/>
      <c r="HB158" s="109"/>
      <c r="HC158" s="109"/>
      <c r="HD158" s="109"/>
      <c r="HE158" s="109"/>
      <c r="HF158" s="109"/>
      <c r="HG158" s="109"/>
      <c r="HH158" s="109"/>
      <c r="HI158" s="109"/>
      <c r="HJ158" s="109"/>
      <c r="HK158" s="109"/>
      <c r="HL158" s="109"/>
      <c r="HM158" s="109"/>
      <c r="HN158" s="109"/>
      <c r="HO158" s="109"/>
      <c r="HP158" s="109"/>
      <c r="HQ158" s="109"/>
      <c r="HR158" s="109"/>
      <c r="HS158" s="109"/>
      <c r="HT158" s="109"/>
      <c r="HU158" s="109"/>
      <c r="HV158" s="109"/>
      <c r="HW158" s="109"/>
      <c r="HX158" s="109"/>
      <c r="HY158" s="109"/>
      <c r="HZ158" s="109"/>
      <c r="IA158" s="109"/>
      <c r="IB158" s="109"/>
      <c r="IC158" s="109"/>
      <c r="ID158" s="109"/>
      <c r="IE158" s="109"/>
      <c r="IF158" s="109"/>
      <c r="IG158" s="109"/>
      <c r="IH158" s="109"/>
      <c r="II158" s="109"/>
      <c r="IJ158" s="109"/>
      <c r="IK158" s="109"/>
      <c r="IL158" s="109"/>
      <c r="IM158" s="109"/>
      <c r="IN158" s="109"/>
      <c r="IO158" s="109"/>
      <c r="IP158" s="109"/>
      <c r="IQ158" s="109"/>
      <c r="IR158" s="109"/>
      <c r="IS158" s="109"/>
      <c r="IT158" s="109"/>
      <c r="IU158" s="109"/>
      <c r="IV158" s="109"/>
    </row>
    <row r="159" spans="1:256" s="4" customFormat="1">
      <c r="A159" s="107"/>
      <c r="B159" s="14"/>
      <c r="C159" s="3"/>
      <c r="D159" s="159"/>
      <c r="E159" s="109"/>
      <c r="F159" s="159"/>
      <c r="G159" s="109"/>
      <c r="H159" s="159"/>
      <c r="I159" s="109"/>
      <c r="J159" s="109"/>
      <c r="K159" s="109"/>
      <c r="L159" s="159"/>
      <c r="M159" s="109"/>
      <c r="N159" s="109"/>
      <c r="O159" s="109"/>
      <c r="P159" s="109"/>
      <c r="Q159" s="109"/>
      <c r="R159" s="109"/>
      <c r="S159" s="109"/>
      <c r="T159" s="109"/>
      <c r="U159" s="109"/>
      <c r="V159" s="109"/>
      <c r="W159" s="109"/>
      <c r="X159" s="109"/>
      <c r="Y159" s="109"/>
      <c r="Z159" s="109"/>
      <c r="AA159" s="109"/>
      <c r="AB159" s="109"/>
      <c r="AC159" s="109"/>
      <c r="AD159" s="109"/>
      <c r="AE159" s="109"/>
      <c r="AF159" s="109"/>
      <c r="AG159" s="109"/>
      <c r="AH159" s="109"/>
      <c r="AI159" s="109"/>
      <c r="AJ159" s="109"/>
      <c r="AK159" s="109"/>
      <c r="AL159" s="109"/>
      <c r="AM159" s="109"/>
      <c r="AN159" s="109"/>
      <c r="AO159" s="109"/>
      <c r="AP159" s="109"/>
      <c r="AQ159" s="109"/>
      <c r="AR159" s="109"/>
      <c r="AS159" s="109"/>
      <c r="AT159" s="109"/>
      <c r="AU159" s="109"/>
      <c r="AV159" s="109"/>
      <c r="AW159" s="109"/>
      <c r="AX159" s="109"/>
      <c r="AY159" s="109"/>
      <c r="AZ159" s="109"/>
      <c r="BA159" s="109"/>
      <c r="BB159" s="109"/>
      <c r="BC159" s="109"/>
      <c r="BD159" s="109"/>
      <c r="BE159" s="109"/>
      <c r="BF159" s="109"/>
      <c r="BG159" s="109"/>
      <c r="BH159" s="109"/>
      <c r="BI159" s="109"/>
      <c r="BJ159" s="109"/>
      <c r="BK159" s="109"/>
      <c r="BL159" s="109"/>
      <c r="BM159" s="109"/>
      <c r="BN159" s="109"/>
      <c r="BO159" s="109"/>
      <c r="BP159" s="109"/>
      <c r="BQ159" s="109"/>
      <c r="BR159" s="109"/>
      <c r="BS159" s="109"/>
      <c r="BT159" s="109"/>
      <c r="BU159" s="109"/>
      <c r="BV159" s="109"/>
      <c r="BW159" s="109"/>
      <c r="BX159" s="109"/>
      <c r="BY159" s="109"/>
      <c r="BZ159" s="109"/>
      <c r="CA159" s="109"/>
      <c r="CB159" s="109"/>
      <c r="CC159" s="109"/>
      <c r="CD159" s="109"/>
      <c r="CE159" s="109"/>
      <c r="CF159" s="109"/>
      <c r="CG159" s="109"/>
      <c r="CH159" s="109"/>
      <c r="CI159" s="109"/>
      <c r="CJ159" s="109"/>
      <c r="CK159" s="109"/>
      <c r="CL159" s="109"/>
      <c r="CM159" s="109"/>
      <c r="CN159" s="109"/>
      <c r="CO159" s="109"/>
      <c r="CP159" s="109"/>
      <c r="CQ159" s="109"/>
      <c r="CR159" s="109"/>
      <c r="CS159" s="109"/>
      <c r="CT159" s="109"/>
      <c r="CU159" s="109"/>
      <c r="CV159" s="109"/>
      <c r="CW159" s="109"/>
      <c r="CX159" s="109"/>
      <c r="CY159" s="109"/>
      <c r="CZ159" s="109"/>
      <c r="DA159" s="109"/>
      <c r="DB159" s="109"/>
      <c r="DC159" s="109"/>
      <c r="DD159" s="109"/>
      <c r="DE159" s="109"/>
      <c r="DF159" s="109"/>
      <c r="DG159" s="109"/>
      <c r="DH159" s="109"/>
      <c r="DI159" s="109"/>
      <c r="DJ159" s="109"/>
      <c r="DK159" s="109"/>
      <c r="DL159" s="109"/>
      <c r="DM159" s="109"/>
      <c r="DN159" s="109"/>
      <c r="DO159" s="109"/>
      <c r="DP159" s="109"/>
      <c r="DQ159" s="109"/>
      <c r="DR159" s="109"/>
      <c r="DS159" s="109"/>
      <c r="DT159" s="109"/>
      <c r="DU159" s="109"/>
      <c r="DV159" s="109"/>
      <c r="DW159" s="109"/>
      <c r="DX159" s="109"/>
      <c r="DY159" s="109"/>
      <c r="DZ159" s="109"/>
      <c r="EA159" s="109"/>
      <c r="EB159" s="109"/>
      <c r="EC159" s="109"/>
      <c r="ED159" s="109"/>
      <c r="EE159" s="109"/>
      <c r="EF159" s="109"/>
      <c r="EG159" s="109"/>
      <c r="EH159" s="109"/>
      <c r="EI159" s="109"/>
      <c r="EJ159" s="109"/>
      <c r="EK159" s="109"/>
      <c r="EL159" s="109"/>
      <c r="EM159" s="109"/>
      <c r="EN159" s="109"/>
      <c r="EO159" s="109"/>
      <c r="EP159" s="109"/>
      <c r="EQ159" s="109"/>
      <c r="ER159" s="109"/>
      <c r="ES159" s="109"/>
      <c r="ET159" s="109"/>
      <c r="EU159" s="109"/>
      <c r="EV159" s="109"/>
      <c r="EW159" s="109"/>
      <c r="EX159" s="109"/>
      <c r="EY159" s="109"/>
      <c r="EZ159" s="109"/>
      <c r="FA159" s="109"/>
      <c r="FB159" s="109"/>
      <c r="FC159" s="109"/>
      <c r="FD159" s="109"/>
      <c r="FE159" s="109"/>
      <c r="FF159" s="109"/>
      <c r="FG159" s="109"/>
      <c r="FH159" s="109"/>
      <c r="FI159" s="109"/>
      <c r="FJ159" s="109"/>
      <c r="FK159" s="109"/>
      <c r="FL159" s="109"/>
      <c r="FM159" s="109"/>
      <c r="FN159" s="109"/>
      <c r="FO159" s="109"/>
      <c r="FP159" s="109"/>
      <c r="FQ159" s="109"/>
      <c r="FR159" s="109"/>
      <c r="FS159" s="109"/>
      <c r="FT159" s="109"/>
      <c r="FU159" s="109"/>
      <c r="FV159" s="109"/>
      <c r="FW159" s="109"/>
      <c r="FX159" s="109"/>
      <c r="FY159" s="109"/>
      <c r="FZ159" s="109"/>
      <c r="GA159" s="109"/>
      <c r="GB159" s="109"/>
      <c r="GC159" s="109"/>
      <c r="GD159" s="109"/>
      <c r="GE159" s="109"/>
      <c r="GF159" s="109"/>
      <c r="GG159" s="109"/>
      <c r="GH159" s="109"/>
      <c r="GI159" s="109"/>
      <c r="GJ159" s="109"/>
      <c r="GK159" s="109"/>
      <c r="GL159" s="109"/>
      <c r="GM159" s="109"/>
      <c r="GN159" s="109"/>
      <c r="GO159" s="109"/>
      <c r="GP159" s="109"/>
      <c r="GQ159" s="109"/>
      <c r="GR159" s="109"/>
      <c r="GS159" s="109"/>
      <c r="GT159" s="109"/>
      <c r="GU159" s="109"/>
      <c r="GV159" s="109"/>
      <c r="GW159" s="109"/>
      <c r="GX159" s="109"/>
      <c r="GY159" s="109"/>
      <c r="GZ159" s="109"/>
      <c r="HA159" s="109"/>
      <c r="HB159" s="109"/>
      <c r="HC159" s="109"/>
      <c r="HD159" s="109"/>
      <c r="HE159" s="109"/>
      <c r="HF159" s="109"/>
      <c r="HG159" s="109"/>
      <c r="HH159" s="109"/>
      <c r="HI159" s="109"/>
      <c r="HJ159" s="109"/>
      <c r="HK159" s="109"/>
      <c r="HL159" s="109"/>
      <c r="HM159" s="109"/>
      <c r="HN159" s="109"/>
      <c r="HO159" s="109"/>
      <c r="HP159" s="109"/>
      <c r="HQ159" s="109"/>
      <c r="HR159" s="109"/>
      <c r="HS159" s="109"/>
      <c r="HT159" s="109"/>
      <c r="HU159" s="109"/>
      <c r="HV159" s="109"/>
      <c r="HW159" s="109"/>
      <c r="HX159" s="109"/>
      <c r="HY159" s="109"/>
      <c r="HZ159" s="109"/>
      <c r="IA159" s="109"/>
      <c r="IB159" s="109"/>
      <c r="IC159" s="109"/>
      <c r="ID159" s="109"/>
      <c r="IE159" s="109"/>
      <c r="IF159" s="109"/>
      <c r="IG159" s="109"/>
      <c r="IH159" s="109"/>
      <c r="II159" s="109"/>
      <c r="IJ159" s="109"/>
      <c r="IK159" s="109"/>
      <c r="IL159" s="109"/>
      <c r="IM159" s="109"/>
      <c r="IN159" s="109"/>
      <c r="IO159" s="109"/>
      <c r="IP159" s="109"/>
      <c r="IQ159" s="109"/>
      <c r="IR159" s="109"/>
      <c r="IS159" s="109"/>
      <c r="IT159" s="109"/>
      <c r="IU159" s="109"/>
      <c r="IV159" s="109"/>
    </row>
    <row r="160" spans="1:256" s="4" customFormat="1">
      <c r="A160" s="107"/>
      <c r="B160" s="14"/>
      <c r="C160" s="3"/>
      <c r="D160" s="159"/>
      <c r="E160" s="109"/>
      <c r="F160" s="159"/>
      <c r="G160" s="109"/>
      <c r="H160" s="159"/>
      <c r="I160" s="109"/>
      <c r="J160" s="109"/>
      <c r="K160" s="109"/>
      <c r="L160" s="159"/>
      <c r="M160" s="109"/>
      <c r="N160" s="109"/>
      <c r="O160" s="109"/>
      <c r="P160" s="109"/>
      <c r="Q160" s="109"/>
      <c r="R160" s="109"/>
      <c r="S160" s="109"/>
      <c r="T160" s="109"/>
      <c r="U160" s="109"/>
      <c r="V160" s="109"/>
      <c r="W160" s="109"/>
      <c r="X160" s="109"/>
      <c r="Y160" s="109"/>
      <c r="Z160" s="109"/>
      <c r="AA160" s="109"/>
      <c r="AB160" s="109"/>
      <c r="AC160" s="109"/>
      <c r="AD160" s="109"/>
      <c r="AE160" s="109"/>
      <c r="AF160" s="109"/>
      <c r="AG160" s="109"/>
      <c r="AH160" s="109"/>
      <c r="AI160" s="109"/>
      <c r="AJ160" s="109"/>
      <c r="AK160" s="109"/>
      <c r="AL160" s="109"/>
      <c r="AM160" s="109"/>
      <c r="AN160" s="109"/>
      <c r="AO160" s="109"/>
      <c r="AP160" s="109"/>
      <c r="AQ160" s="109"/>
      <c r="AR160" s="109"/>
      <c r="AS160" s="109"/>
      <c r="AT160" s="109"/>
      <c r="AU160" s="109"/>
      <c r="AV160" s="109"/>
      <c r="AW160" s="109"/>
      <c r="AX160" s="109"/>
      <c r="AY160" s="109"/>
      <c r="AZ160" s="109"/>
      <c r="BA160" s="109"/>
      <c r="BB160" s="109"/>
      <c r="BC160" s="109"/>
      <c r="BD160" s="109"/>
      <c r="BE160" s="109"/>
      <c r="BF160" s="109"/>
      <c r="BG160" s="109"/>
      <c r="BH160" s="109"/>
      <c r="BI160" s="109"/>
      <c r="BJ160" s="109"/>
      <c r="BK160" s="109"/>
      <c r="BL160" s="109"/>
      <c r="BM160" s="109"/>
      <c r="BN160" s="109"/>
      <c r="BO160" s="109"/>
      <c r="BP160" s="109"/>
      <c r="BQ160" s="109"/>
      <c r="BR160" s="109"/>
      <c r="BS160" s="109"/>
      <c r="BT160" s="109"/>
      <c r="BU160" s="109"/>
      <c r="BV160" s="109"/>
      <c r="BW160" s="109"/>
      <c r="BX160" s="109"/>
      <c r="BY160" s="109"/>
      <c r="BZ160" s="109"/>
      <c r="CA160" s="109"/>
      <c r="CB160" s="109"/>
      <c r="CC160" s="109"/>
      <c r="CD160" s="109"/>
      <c r="CE160" s="109"/>
      <c r="CF160" s="109"/>
      <c r="CG160" s="109"/>
      <c r="CH160" s="109"/>
      <c r="CI160" s="109"/>
      <c r="CJ160" s="109"/>
      <c r="CK160" s="109"/>
      <c r="CL160" s="109"/>
      <c r="CM160" s="109"/>
      <c r="CN160" s="109"/>
      <c r="CO160" s="109"/>
      <c r="CP160" s="109"/>
      <c r="CQ160" s="109"/>
      <c r="CR160" s="109"/>
      <c r="CS160" s="109"/>
      <c r="CT160" s="109"/>
      <c r="CU160" s="109"/>
      <c r="CV160" s="109"/>
      <c r="CW160" s="109"/>
      <c r="CX160" s="109"/>
      <c r="CY160" s="109"/>
      <c r="CZ160" s="109"/>
      <c r="DA160" s="109"/>
      <c r="DB160" s="109"/>
      <c r="DC160" s="109"/>
      <c r="DD160" s="109"/>
      <c r="DE160" s="109"/>
      <c r="DF160" s="109"/>
      <c r="DG160" s="109"/>
      <c r="DH160" s="109"/>
      <c r="DI160" s="109"/>
      <c r="DJ160" s="109"/>
      <c r="DK160" s="109"/>
      <c r="DL160" s="109"/>
      <c r="DM160" s="109"/>
      <c r="DN160" s="109"/>
      <c r="DO160" s="109"/>
      <c r="DP160" s="109"/>
      <c r="DQ160" s="109"/>
      <c r="DR160" s="109"/>
      <c r="DS160" s="109"/>
      <c r="DT160" s="109"/>
      <c r="DU160" s="109"/>
      <c r="DV160" s="109"/>
      <c r="DW160" s="109"/>
      <c r="DX160" s="109"/>
      <c r="DY160" s="109"/>
      <c r="DZ160" s="109"/>
      <c r="EA160" s="109"/>
      <c r="EB160" s="109"/>
      <c r="EC160" s="109"/>
      <c r="ED160" s="109"/>
      <c r="EE160" s="109"/>
      <c r="EF160" s="109"/>
      <c r="EG160" s="109"/>
      <c r="EH160" s="109"/>
      <c r="EI160" s="109"/>
      <c r="EJ160" s="109"/>
      <c r="EK160" s="109"/>
      <c r="EL160" s="109"/>
      <c r="EM160" s="109"/>
      <c r="EN160" s="109"/>
      <c r="EO160" s="109"/>
      <c r="EP160" s="109"/>
      <c r="EQ160" s="109"/>
      <c r="ER160" s="109"/>
      <c r="ES160" s="109"/>
      <c r="ET160" s="109"/>
      <c r="EU160" s="109"/>
      <c r="EV160" s="109"/>
      <c r="EW160" s="109"/>
      <c r="EX160" s="109"/>
      <c r="EY160" s="109"/>
      <c r="EZ160" s="109"/>
      <c r="FA160" s="109"/>
      <c r="FB160" s="109"/>
      <c r="FC160" s="109"/>
      <c r="FD160" s="109"/>
      <c r="FE160" s="109"/>
      <c r="FF160" s="109"/>
      <c r="FG160" s="109"/>
      <c r="FH160" s="109"/>
      <c r="FI160" s="109"/>
      <c r="FJ160" s="109"/>
      <c r="FK160" s="109"/>
      <c r="FL160" s="109"/>
      <c r="FM160" s="109"/>
      <c r="FN160" s="109"/>
      <c r="FO160" s="109"/>
      <c r="FP160" s="109"/>
      <c r="FQ160" s="109"/>
      <c r="FR160" s="109"/>
      <c r="FS160" s="109"/>
      <c r="FT160" s="109"/>
      <c r="FU160" s="109"/>
      <c r="FV160" s="109"/>
      <c r="FW160" s="109"/>
      <c r="FX160" s="109"/>
      <c r="FY160" s="109"/>
      <c r="FZ160" s="109"/>
      <c r="GA160" s="109"/>
      <c r="GB160" s="109"/>
      <c r="GC160" s="109"/>
      <c r="GD160" s="109"/>
      <c r="GE160" s="109"/>
      <c r="GF160" s="109"/>
      <c r="GG160" s="109"/>
      <c r="GH160" s="109"/>
      <c r="GI160" s="109"/>
      <c r="GJ160" s="109"/>
      <c r="GK160" s="109"/>
      <c r="GL160" s="109"/>
      <c r="GM160" s="109"/>
      <c r="GN160" s="109"/>
      <c r="GO160" s="109"/>
      <c r="GP160" s="109"/>
      <c r="GQ160" s="109"/>
      <c r="GR160" s="109"/>
      <c r="GS160" s="109"/>
      <c r="GT160" s="109"/>
      <c r="GU160" s="109"/>
      <c r="GV160" s="109"/>
      <c r="GW160" s="109"/>
      <c r="GX160" s="109"/>
      <c r="GY160" s="109"/>
      <c r="GZ160" s="109"/>
      <c r="HA160" s="109"/>
      <c r="HB160" s="109"/>
      <c r="HC160" s="109"/>
      <c r="HD160" s="109"/>
      <c r="HE160" s="109"/>
      <c r="HF160" s="109"/>
      <c r="HG160" s="109"/>
      <c r="HH160" s="109"/>
      <c r="HI160" s="109"/>
      <c r="HJ160" s="109"/>
      <c r="HK160" s="109"/>
      <c r="HL160" s="109"/>
      <c r="HM160" s="109"/>
      <c r="HN160" s="109"/>
      <c r="HO160" s="109"/>
      <c r="HP160" s="109"/>
      <c r="HQ160" s="109"/>
      <c r="HR160" s="109"/>
      <c r="HS160" s="109"/>
      <c r="HT160" s="109"/>
      <c r="HU160" s="109"/>
      <c r="HV160" s="109"/>
      <c r="HW160" s="109"/>
      <c r="HX160" s="109"/>
      <c r="HY160" s="109"/>
      <c r="HZ160" s="109"/>
      <c r="IA160" s="109"/>
      <c r="IB160" s="109"/>
      <c r="IC160" s="109"/>
      <c r="ID160" s="109"/>
      <c r="IE160" s="109"/>
      <c r="IF160" s="109"/>
      <c r="IG160" s="109"/>
      <c r="IH160" s="109"/>
      <c r="II160" s="109"/>
      <c r="IJ160" s="109"/>
      <c r="IK160" s="109"/>
      <c r="IL160" s="109"/>
      <c r="IM160" s="109"/>
      <c r="IN160" s="109"/>
      <c r="IO160" s="109"/>
      <c r="IP160" s="109"/>
      <c r="IQ160" s="109"/>
      <c r="IR160" s="109"/>
      <c r="IS160" s="109"/>
      <c r="IT160" s="109"/>
      <c r="IU160" s="109"/>
      <c r="IV160" s="109"/>
    </row>
    <row r="161" spans="1:256" s="4" customFormat="1">
      <c r="A161" s="107"/>
      <c r="B161" s="14"/>
      <c r="C161" s="3"/>
      <c r="D161" s="159"/>
      <c r="E161" s="109"/>
      <c r="F161" s="159"/>
      <c r="G161" s="109"/>
      <c r="H161" s="159"/>
      <c r="I161" s="109"/>
      <c r="J161" s="109"/>
      <c r="K161" s="109"/>
      <c r="L161" s="159"/>
      <c r="M161" s="109"/>
      <c r="N161" s="109"/>
      <c r="O161" s="109"/>
      <c r="P161" s="109"/>
      <c r="Q161" s="109"/>
      <c r="R161" s="109"/>
      <c r="S161" s="109"/>
      <c r="T161" s="109"/>
      <c r="U161" s="109"/>
      <c r="V161" s="109"/>
      <c r="W161" s="109"/>
      <c r="X161" s="109"/>
      <c r="Y161" s="109"/>
      <c r="Z161" s="109"/>
      <c r="AA161" s="109"/>
      <c r="AB161" s="109"/>
      <c r="AC161" s="109"/>
      <c r="AD161" s="109"/>
      <c r="AE161" s="109"/>
      <c r="AF161" s="109"/>
      <c r="AG161" s="109"/>
      <c r="AH161" s="109"/>
      <c r="AI161" s="109"/>
      <c r="AJ161" s="109"/>
      <c r="AK161" s="109"/>
      <c r="AL161" s="109"/>
      <c r="AM161" s="109"/>
      <c r="AN161" s="109"/>
      <c r="AO161" s="109"/>
      <c r="AP161" s="109"/>
      <c r="AQ161" s="109"/>
      <c r="AR161" s="109"/>
      <c r="AS161" s="109"/>
      <c r="AT161" s="109"/>
      <c r="AU161" s="109"/>
      <c r="AV161" s="109"/>
      <c r="AW161" s="109"/>
      <c r="AX161" s="109"/>
      <c r="AY161" s="109"/>
      <c r="AZ161" s="109"/>
      <c r="BA161" s="109"/>
      <c r="BB161" s="109"/>
      <c r="BC161" s="109"/>
      <c r="BD161" s="109"/>
      <c r="BE161" s="109"/>
      <c r="BF161" s="109"/>
      <c r="BG161" s="109"/>
      <c r="BH161" s="109"/>
      <c r="BI161" s="109"/>
      <c r="BJ161" s="109"/>
      <c r="BK161" s="109"/>
      <c r="BL161" s="109"/>
      <c r="BM161" s="109"/>
      <c r="BN161" s="109"/>
      <c r="BO161" s="109"/>
      <c r="BP161" s="109"/>
      <c r="BQ161" s="109"/>
      <c r="BR161" s="109"/>
      <c r="BS161" s="109"/>
      <c r="BT161" s="109"/>
      <c r="BU161" s="109"/>
      <c r="BV161" s="109"/>
      <c r="BW161" s="109"/>
      <c r="BX161" s="109"/>
      <c r="BY161" s="109"/>
      <c r="BZ161" s="109"/>
      <c r="CA161" s="109"/>
      <c r="CB161" s="109"/>
      <c r="CC161" s="109"/>
      <c r="CD161" s="109"/>
      <c r="CE161" s="109"/>
      <c r="CF161" s="109"/>
      <c r="CG161" s="109"/>
      <c r="CH161" s="109"/>
      <c r="CI161" s="109"/>
      <c r="CJ161" s="109"/>
      <c r="CK161" s="109"/>
      <c r="CL161" s="109"/>
      <c r="CM161" s="109"/>
      <c r="CN161" s="109"/>
      <c r="CO161" s="109"/>
      <c r="CP161" s="109"/>
      <c r="CQ161" s="109"/>
      <c r="CR161" s="109"/>
      <c r="CS161" s="109"/>
      <c r="CT161" s="109"/>
      <c r="CU161" s="109"/>
      <c r="CV161" s="109"/>
      <c r="CW161" s="109"/>
      <c r="CX161" s="109"/>
      <c r="CY161" s="109"/>
      <c r="CZ161" s="109"/>
      <c r="DA161" s="109"/>
      <c r="DB161" s="109"/>
      <c r="DC161" s="109"/>
      <c r="DD161" s="109"/>
      <c r="DE161" s="109"/>
      <c r="DF161" s="109"/>
      <c r="DG161" s="109"/>
      <c r="DH161" s="109"/>
      <c r="DI161" s="109"/>
      <c r="DJ161" s="109"/>
      <c r="DK161" s="109"/>
      <c r="DL161" s="109"/>
      <c r="DM161" s="109"/>
      <c r="DN161" s="109"/>
      <c r="DO161" s="109"/>
      <c r="DP161" s="109"/>
      <c r="DQ161" s="109"/>
      <c r="DR161" s="109"/>
      <c r="DS161" s="109"/>
      <c r="DT161" s="109"/>
      <c r="DU161" s="109"/>
      <c r="DV161" s="109"/>
      <c r="DW161" s="109"/>
      <c r="DX161" s="109"/>
      <c r="DY161" s="109"/>
      <c r="DZ161" s="109"/>
      <c r="EA161" s="109"/>
      <c r="EB161" s="109"/>
      <c r="EC161" s="109"/>
      <c r="ED161" s="109"/>
      <c r="EE161" s="109"/>
      <c r="EF161" s="109"/>
      <c r="EG161" s="109"/>
      <c r="EH161" s="109"/>
      <c r="EI161" s="109"/>
      <c r="EJ161" s="109"/>
      <c r="EK161" s="109"/>
      <c r="EL161" s="109"/>
      <c r="EM161" s="109"/>
      <c r="EN161" s="109"/>
      <c r="EO161" s="109"/>
      <c r="EP161" s="109"/>
      <c r="EQ161" s="109"/>
      <c r="ER161" s="109"/>
      <c r="ES161" s="109"/>
      <c r="ET161" s="109"/>
      <c r="EU161" s="109"/>
      <c r="EV161" s="109"/>
      <c r="EW161" s="109"/>
      <c r="EX161" s="109"/>
      <c r="EY161" s="109"/>
      <c r="EZ161" s="109"/>
      <c r="FA161" s="109"/>
      <c r="FB161" s="109"/>
      <c r="FC161" s="109"/>
      <c r="FD161" s="109"/>
      <c r="FE161" s="109"/>
      <c r="FF161" s="109"/>
      <c r="FG161" s="109"/>
      <c r="FH161" s="109"/>
      <c r="FI161" s="109"/>
      <c r="FJ161" s="109"/>
      <c r="FK161" s="109"/>
      <c r="FL161" s="109"/>
      <c r="FM161" s="109"/>
      <c r="FN161" s="109"/>
      <c r="FO161" s="109"/>
      <c r="FP161" s="109"/>
      <c r="FQ161" s="109"/>
      <c r="FR161" s="109"/>
      <c r="FS161" s="109"/>
      <c r="FT161" s="109"/>
      <c r="FU161" s="109"/>
      <c r="FV161" s="109"/>
      <c r="FW161" s="109"/>
      <c r="FX161" s="109"/>
      <c r="FY161" s="109"/>
      <c r="FZ161" s="109"/>
      <c r="GA161" s="109"/>
      <c r="GB161" s="109"/>
      <c r="GC161" s="109"/>
      <c r="GD161" s="109"/>
      <c r="GE161" s="109"/>
      <c r="GF161" s="109"/>
      <c r="GG161" s="109"/>
      <c r="GH161" s="109"/>
      <c r="GI161" s="109"/>
      <c r="GJ161" s="109"/>
      <c r="GK161" s="109"/>
      <c r="GL161" s="109"/>
      <c r="GM161" s="109"/>
      <c r="GN161" s="109"/>
      <c r="GO161" s="109"/>
      <c r="GP161" s="109"/>
      <c r="GQ161" s="109"/>
      <c r="GR161" s="109"/>
      <c r="GS161" s="109"/>
      <c r="GT161" s="109"/>
      <c r="GU161" s="109"/>
      <c r="GV161" s="109"/>
      <c r="GW161" s="109"/>
      <c r="GX161" s="109"/>
      <c r="GY161" s="109"/>
      <c r="GZ161" s="109"/>
      <c r="HA161" s="109"/>
      <c r="HB161" s="109"/>
      <c r="HC161" s="109"/>
      <c r="HD161" s="109"/>
      <c r="HE161" s="109"/>
      <c r="HF161" s="109"/>
      <c r="HG161" s="109"/>
      <c r="HH161" s="109"/>
      <c r="HI161" s="109"/>
      <c r="HJ161" s="109"/>
      <c r="HK161" s="109"/>
      <c r="HL161" s="109"/>
      <c r="HM161" s="109"/>
      <c r="HN161" s="109"/>
      <c r="HO161" s="109"/>
      <c r="HP161" s="109"/>
      <c r="HQ161" s="109"/>
      <c r="HR161" s="109"/>
      <c r="HS161" s="109"/>
      <c r="HT161" s="109"/>
      <c r="HU161" s="109"/>
      <c r="HV161" s="109"/>
      <c r="HW161" s="109"/>
      <c r="HX161" s="109"/>
      <c r="HY161" s="109"/>
      <c r="HZ161" s="109"/>
      <c r="IA161" s="109"/>
      <c r="IB161" s="109"/>
      <c r="IC161" s="109"/>
      <c r="ID161" s="109"/>
      <c r="IE161" s="109"/>
      <c r="IF161" s="109"/>
      <c r="IG161" s="109"/>
      <c r="IH161" s="109"/>
      <c r="II161" s="109"/>
      <c r="IJ161" s="109"/>
      <c r="IK161" s="109"/>
      <c r="IL161" s="109"/>
      <c r="IM161" s="109"/>
      <c r="IN161" s="109"/>
      <c r="IO161" s="109"/>
      <c r="IP161" s="109"/>
      <c r="IQ161" s="109"/>
      <c r="IR161" s="109"/>
      <c r="IS161" s="109"/>
      <c r="IT161" s="109"/>
      <c r="IU161" s="109"/>
      <c r="IV161" s="109"/>
    </row>
    <row r="162" spans="1:256" s="4" customFormat="1">
      <c r="A162" s="107"/>
      <c r="B162" s="14"/>
      <c r="C162" s="3"/>
      <c r="D162" s="159"/>
      <c r="E162" s="109"/>
      <c r="F162" s="159"/>
      <c r="G162" s="109"/>
      <c r="H162" s="159"/>
      <c r="I162" s="109"/>
      <c r="J162" s="109"/>
      <c r="K162" s="109"/>
      <c r="L162" s="159"/>
      <c r="M162" s="109"/>
      <c r="N162" s="109"/>
      <c r="O162" s="109"/>
      <c r="P162" s="109"/>
      <c r="Q162" s="109"/>
      <c r="R162" s="109"/>
      <c r="S162" s="109"/>
      <c r="T162" s="109"/>
      <c r="U162" s="109"/>
      <c r="V162" s="109"/>
      <c r="W162" s="109"/>
      <c r="X162" s="109"/>
      <c r="Y162" s="109"/>
      <c r="Z162" s="109"/>
      <c r="AA162" s="109"/>
      <c r="AB162" s="109"/>
      <c r="AC162" s="109"/>
      <c r="AD162" s="109"/>
      <c r="AE162" s="109"/>
      <c r="AF162" s="109"/>
      <c r="AG162" s="109"/>
      <c r="AH162" s="109"/>
      <c r="AI162" s="109"/>
      <c r="AJ162" s="109"/>
      <c r="AK162" s="109"/>
      <c r="AL162" s="109"/>
      <c r="AM162" s="109"/>
      <c r="AN162" s="109"/>
      <c r="AO162" s="109"/>
      <c r="AP162" s="109"/>
      <c r="AQ162" s="109"/>
      <c r="AR162" s="109"/>
      <c r="AS162" s="109"/>
      <c r="AT162" s="109"/>
      <c r="AU162" s="109"/>
      <c r="AV162" s="109"/>
      <c r="AW162" s="109"/>
      <c r="AX162" s="109"/>
      <c r="AY162" s="109"/>
      <c r="AZ162" s="109"/>
      <c r="BA162" s="109"/>
      <c r="BB162" s="109"/>
      <c r="BC162" s="109"/>
      <c r="BD162" s="109"/>
      <c r="BE162" s="109"/>
      <c r="BF162" s="109"/>
      <c r="BG162" s="109"/>
      <c r="BH162" s="109"/>
      <c r="BI162" s="109"/>
      <c r="BJ162" s="109"/>
      <c r="BK162" s="109"/>
      <c r="BL162" s="109"/>
      <c r="BM162" s="109"/>
      <c r="BN162" s="109"/>
      <c r="BO162" s="109"/>
      <c r="BP162" s="109"/>
      <c r="BQ162" s="109"/>
      <c r="BR162" s="109"/>
      <c r="BS162" s="109"/>
      <c r="BT162" s="109"/>
      <c r="BU162" s="109"/>
      <c r="BV162" s="109"/>
      <c r="BW162" s="109"/>
      <c r="BX162" s="109"/>
      <c r="BY162" s="109"/>
      <c r="BZ162" s="109"/>
      <c r="CA162" s="109"/>
      <c r="CB162" s="109"/>
      <c r="CC162" s="109"/>
      <c r="CD162" s="109"/>
      <c r="CE162" s="109"/>
      <c r="CF162" s="109"/>
      <c r="CG162" s="109"/>
      <c r="CH162" s="109"/>
      <c r="CI162" s="109"/>
      <c r="CJ162" s="109"/>
      <c r="CK162" s="109"/>
      <c r="CL162" s="109"/>
      <c r="CM162" s="109"/>
      <c r="CN162" s="109"/>
      <c r="CO162" s="109"/>
      <c r="CP162" s="109"/>
      <c r="CQ162" s="109"/>
      <c r="CR162" s="109"/>
      <c r="CS162" s="109"/>
      <c r="CT162" s="109"/>
      <c r="CU162" s="109"/>
      <c r="CV162" s="109"/>
      <c r="CW162" s="109"/>
      <c r="CX162" s="109"/>
      <c r="CY162" s="109"/>
      <c r="CZ162" s="109"/>
      <c r="DA162" s="109"/>
      <c r="DB162" s="109"/>
      <c r="DC162" s="109"/>
      <c r="DD162" s="109"/>
      <c r="DE162" s="109"/>
      <c r="DF162" s="109"/>
      <c r="DG162" s="109"/>
      <c r="DH162" s="109"/>
      <c r="DI162" s="109"/>
      <c r="DJ162" s="109"/>
      <c r="DK162" s="109"/>
      <c r="DL162" s="109"/>
      <c r="DM162" s="109"/>
      <c r="DN162" s="109"/>
      <c r="DO162" s="109"/>
      <c r="DP162" s="109"/>
      <c r="DQ162" s="109"/>
      <c r="DR162" s="109"/>
      <c r="DS162" s="109"/>
      <c r="DT162" s="109"/>
      <c r="DU162" s="109"/>
      <c r="DV162" s="109"/>
      <c r="DW162" s="109"/>
      <c r="DX162" s="109"/>
      <c r="DY162" s="109"/>
      <c r="DZ162" s="109"/>
      <c r="EA162" s="109"/>
      <c r="EB162" s="109"/>
      <c r="EC162" s="109"/>
      <c r="ED162" s="109"/>
      <c r="EE162" s="109"/>
      <c r="EF162" s="109"/>
      <c r="EG162" s="109"/>
      <c r="EH162" s="109"/>
      <c r="EI162" s="109"/>
      <c r="EJ162" s="109"/>
      <c r="EK162" s="109"/>
      <c r="EL162" s="109"/>
      <c r="EM162" s="109"/>
      <c r="EN162" s="109"/>
      <c r="EO162" s="109"/>
      <c r="EP162" s="109"/>
      <c r="EQ162" s="109"/>
      <c r="ER162" s="109"/>
      <c r="ES162" s="109"/>
      <c r="ET162" s="109"/>
      <c r="EU162" s="109"/>
      <c r="EV162" s="109"/>
      <c r="EW162" s="109"/>
      <c r="EX162" s="109"/>
      <c r="EY162" s="109"/>
      <c r="EZ162" s="109"/>
      <c r="FA162" s="109"/>
      <c r="FB162" s="109"/>
      <c r="FC162" s="109"/>
      <c r="FD162" s="109"/>
      <c r="FE162" s="109"/>
      <c r="FF162" s="109"/>
      <c r="FG162" s="109"/>
      <c r="FH162" s="109"/>
      <c r="FI162" s="109"/>
      <c r="FJ162" s="109"/>
      <c r="FK162" s="109"/>
      <c r="FL162" s="109"/>
      <c r="FM162" s="109"/>
      <c r="FN162" s="109"/>
      <c r="FO162" s="109"/>
      <c r="FP162" s="109"/>
      <c r="FQ162" s="109"/>
      <c r="FR162" s="109"/>
      <c r="FS162" s="109"/>
      <c r="FT162" s="109"/>
      <c r="FU162" s="109"/>
      <c r="FV162" s="109"/>
      <c r="FW162" s="109"/>
      <c r="FX162" s="109"/>
      <c r="FY162" s="109"/>
      <c r="FZ162" s="109"/>
      <c r="GA162" s="109"/>
      <c r="GB162" s="109"/>
      <c r="GC162" s="109"/>
      <c r="GD162" s="109"/>
      <c r="GE162" s="109"/>
      <c r="GF162" s="109"/>
      <c r="GG162" s="109"/>
      <c r="GH162" s="109"/>
      <c r="GI162" s="109"/>
      <c r="GJ162" s="109"/>
      <c r="GK162" s="109"/>
      <c r="GL162" s="109"/>
      <c r="GM162" s="109"/>
      <c r="GN162" s="109"/>
      <c r="GO162" s="109"/>
      <c r="GP162" s="109"/>
      <c r="GQ162" s="109"/>
      <c r="GR162" s="109"/>
      <c r="GS162" s="109"/>
      <c r="GT162" s="109"/>
      <c r="GU162" s="109"/>
      <c r="GV162" s="109"/>
      <c r="GW162" s="109"/>
      <c r="GX162" s="109"/>
      <c r="GY162" s="109"/>
      <c r="GZ162" s="109"/>
      <c r="HA162" s="109"/>
      <c r="HB162" s="109"/>
      <c r="HC162" s="109"/>
      <c r="HD162" s="109"/>
      <c r="HE162" s="109"/>
      <c r="HF162" s="109"/>
      <c r="HG162" s="109"/>
      <c r="HH162" s="109"/>
      <c r="HI162" s="109"/>
      <c r="HJ162" s="109"/>
      <c r="HK162" s="109"/>
      <c r="HL162" s="109"/>
      <c r="HM162" s="109"/>
      <c r="HN162" s="109"/>
      <c r="HO162" s="109"/>
      <c r="HP162" s="109"/>
      <c r="HQ162" s="109"/>
      <c r="HR162" s="109"/>
      <c r="HS162" s="109"/>
      <c r="HT162" s="109"/>
      <c r="HU162" s="109"/>
      <c r="HV162" s="109"/>
      <c r="HW162" s="109"/>
      <c r="HX162" s="109"/>
      <c r="HY162" s="109"/>
      <c r="HZ162" s="109"/>
      <c r="IA162" s="109"/>
      <c r="IB162" s="109"/>
      <c r="IC162" s="109"/>
      <c r="ID162" s="109"/>
      <c r="IE162" s="109"/>
      <c r="IF162" s="109"/>
      <c r="IG162" s="109"/>
      <c r="IH162" s="109"/>
      <c r="II162" s="109"/>
      <c r="IJ162" s="109"/>
      <c r="IK162" s="109"/>
      <c r="IL162" s="109"/>
      <c r="IM162" s="109"/>
      <c r="IN162" s="109"/>
      <c r="IO162" s="109"/>
      <c r="IP162" s="109"/>
      <c r="IQ162" s="109"/>
      <c r="IR162" s="109"/>
      <c r="IS162" s="109"/>
      <c r="IT162" s="109"/>
      <c r="IU162" s="109"/>
      <c r="IV162" s="109"/>
    </row>
    <row r="163" spans="1:256" s="4" customFormat="1">
      <c r="A163" s="107"/>
      <c r="B163" s="14"/>
      <c r="C163" s="3"/>
      <c r="D163" s="159"/>
      <c r="E163" s="109"/>
      <c r="F163" s="159"/>
      <c r="G163" s="109"/>
      <c r="H163" s="159"/>
      <c r="I163" s="109"/>
      <c r="J163" s="109"/>
      <c r="K163" s="109"/>
      <c r="L163" s="159"/>
      <c r="M163" s="109"/>
      <c r="N163" s="109"/>
      <c r="O163" s="109"/>
      <c r="P163" s="109"/>
      <c r="Q163" s="109"/>
      <c r="R163" s="109"/>
      <c r="S163" s="109"/>
      <c r="T163" s="109"/>
      <c r="U163" s="109"/>
      <c r="V163" s="109"/>
      <c r="W163" s="109"/>
      <c r="X163" s="109"/>
      <c r="Y163" s="109"/>
      <c r="Z163" s="109"/>
      <c r="AA163" s="109"/>
      <c r="AB163" s="109"/>
      <c r="AC163" s="109"/>
      <c r="AD163" s="109"/>
      <c r="AE163" s="109"/>
      <c r="AF163" s="109"/>
      <c r="AG163" s="109"/>
      <c r="AH163" s="109"/>
      <c r="AI163" s="109"/>
      <c r="AJ163" s="109"/>
      <c r="AK163" s="109"/>
      <c r="AL163" s="109"/>
      <c r="AM163" s="109"/>
      <c r="AN163" s="109"/>
      <c r="AO163" s="109"/>
      <c r="AP163" s="109"/>
      <c r="AQ163" s="109"/>
      <c r="AR163" s="109"/>
      <c r="AS163" s="109"/>
      <c r="AT163" s="109"/>
      <c r="AU163" s="109"/>
      <c r="AV163" s="109"/>
      <c r="AW163" s="109"/>
      <c r="AX163" s="109"/>
      <c r="AY163" s="109"/>
      <c r="AZ163" s="109"/>
      <c r="BA163" s="109"/>
      <c r="BB163" s="109"/>
      <c r="BC163" s="109"/>
      <c r="BD163" s="109"/>
      <c r="BE163" s="109"/>
      <c r="BF163" s="109"/>
      <c r="BG163" s="109"/>
      <c r="BH163" s="109"/>
      <c r="BI163" s="109"/>
      <c r="BJ163" s="109"/>
      <c r="BK163" s="109"/>
      <c r="BL163" s="109"/>
      <c r="BM163" s="109"/>
      <c r="BN163" s="109"/>
      <c r="BO163" s="109"/>
      <c r="BP163" s="109"/>
      <c r="BQ163" s="109"/>
      <c r="BR163" s="109"/>
      <c r="BS163" s="109"/>
      <c r="BT163" s="109"/>
      <c r="BU163" s="109"/>
      <c r="BV163" s="109"/>
      <c r="BW163" s="109"/>
      <c r="BX163" s="109"/>
      <c r="BY163" s="109"/>
      <c r="BZ163" s="109"/>
      <c r="CA163" s="109"/>
      <c r="CB163" s="109"/>
      <c r="CC163" s="109"/>
      <c r="CD163" s="109"/>
      <c r="CE163" s="109"/>
      <c r="CF163" s="109"/>
      <c r="CG163" s="109"/>
      <c r="CH163" s="109"/>
      <c r="CI163" s="109"/>
      <c r="CJ163" s="109"/>
      <c r="CK163" s="109"/>
      <c r="CL163" s="109"/>
      <c r="CM163" s="109"/>
      <c r="CN163" s="109"/>
      <c r="CO163" s="109"/>
      <c r="CP163" s="109"/>
      <c r="CQ163" s="109"/>
      <c r="CR163" s="109"/>
      <c r="CS163" s="109"/>
      <c r="CT163" s="109"/>
      <c r="CU163" s="109"/>
      <c r="CV163" s="109"/>
      <c r="CW163" s="109"/>
      <c r="CX163" s="109"/>
      <c r="CY163" s="109"/>
      <c r="CZ163" s="109"/>
      <c r="DA163" s="109"/>
      <c r="DB163" s="109"/>
      <c r="DC163" s="109"/>
      <c r="DD163" s="109"/>
      <c r="DE163" s="109"/>
      <c r="DF163" s="109"/>
      <c r="DG163" s="109"/>
      <c r="DH163" s="109"/>
      <c r="DI163" s="109"/>
      <c r="DJ163" s="109"/>
      <c r="DK163" s="109"/>
      <c r="DL163" s="109"/>
      <c r="DM163" s="109"/>
      <c r="DN163" s="109"/>
      <c r="DO163" s="109"/>
      <c r="DP163" s="109"/>
      <c r="DQ163" s="109"/>
      <c r="DR163" s="109"/>
      <c r="DS163" s="109"/>
      <c r="DT163" s="109"/>
      <c r="DU163" s="109"/>
      <c r="DV163" s="109"/>
      <c r="DW163" s="109"/>
      <c r="DX163" s="109"/>
      <c r="DY163" s="109"/>
      <c r="DZ163" s="109"/>
      <c r="EA163" s="109"/>
      <c r="EB163" s="109"/>
      <c r="EC163" s="109"/>
      <c r="ED163" s="109"/>
      <c r="EE163" s="109"/>
      <c r="EF163" s="109"/>
      <c r="EG163" s="109"/>
      <c r="EH163" s="109"/>
      <c r="EI163" s="109"/>
      <c r="EJ163" s="109"/>
      <c r="EK163" s="109"/>
      <c r="EL163" s="109"/>
      <c r="EM163" s="109"/>
      <c r="EN163" s="109"/>
      <c r="EO163" s="109"/>
      <c r="EP163" s="109"/>
      <c r="EQ163" s="109"/>
      <c r="ER163" s="109"/>
      <c r="ES163" s="109"/>
      <c r="ET163" s="109"/>
      <c r="EU163" s="109"/>
      <c r="EV163" s="109"/>
      <c r="EW163" s="109"/>
      <c r="EX163" s="109"/>
      <c r="EY163" s="109"/>
      <c r="EZ163" s="109"/>
      <c r="FA163" s="109"/>
      <c r="FB163" s="109"/>
      <c r="FC163" s="109"/>
      <c r="FD163" s="109"/>
      <c r="FE163" s="109"/>
      <c r="FF163" s="109"/>
      <c r="FG163" s="109"/>
      <c r="FH163" s="109"/>
      <c r="FI163" s="109"/>
      <c r="FJ163" s="109"/>
      <c r="FK163" s="109"/>
      <c r="FL163" s="109"/>
      <c r="FM163" s="109"/>
      <c r="FN163" s="109"/>
      <c r="FO163" s="109"/>
      <c r="FP163" s="109"/>
      <c r="FQ163" s="109"/>
      <c r="FR163" s="109"/>
      <c r="FS163" s="109"/>
      <c r="FT163" s="109"/>
      <c r="FU163" s="109"/>
      <c r="FV163" s="109"/>
      <c r="FW163" s="109"/>
      <c r="FX163" s="109"/>
      <c r="FY163" s="109"/>
      <c r="FZ163" s="109"/>
      <c r="GA163" s="109"/>
      <c r="GB163" s="109"/>
      <c r="GC163" s="109"/>
      <c r="GD163" s="109"/>
      <c r="GE163" s="109"/>
      <c r="GF163" s="109"/>
      <c r="GG163" s="109"/>
      <c r="GH163" s="109"/>
      <c r="GI163" s="109"/>
      <c r="GJ163" s="109"/>
      <c r="GK163" s="109"/>
      <c r="GL163" s="109"/>
      <c r="GM163" s="109"/>
      <c r="GN163" s="109"/>
      <c r="GO163" s="109"/>
      <c r="GP163" s="109"/>
      <c r="GQ163" s="109"/>
      <c r="GR163" s="109"/>
      <c r="GS163" s="109"/>
      <c r="GT163" s="109"/>
      <c r="GU163" s="109"/>
      <c r="GV163" s="109"/>
      <c r="GW163" s="109"/>
      <c r="GX163" s="109"/>
      <c r="GY163" s="109"/>
      <c r="GZ163" s="109"/>
      <c r="HA163" s="109"/>
      <c r="HB163" s="109"/>
      <c r="HC163" s="109"/>
      <c r="HD163" s="109"/>
      <c r="HE163" s="109"/>
      <c r="HF163" s="109"/>
      <c r="HG163" s="109"/>
      <c r="HH163" s="109"/>
      <c r="HI163" s="109"/>
      <c r="HJ163" s="109"/>
      <c r="HK163" s="109"/>
      <c r="HL163" s="109"/>
      <c r="HM163" s="109"/>
      <c r="HN163" s="109"/>
      <c r="HO163" s="109"/>
      <c r="HP163" s="109"/>
      <c r="HQ163" s="109"/>
      <c r="HR163" s="109"/>
      <c r="HS163" s="109"/>
      <c r="HT163" s="109"/>
      <c r="HU163" s="109"/>
      <c r="HV163" s="109"/>
      <c r="HW163" s="109"/>
      <c r="HX163" s="109"/>
      <c r="HY163" s="109"/>
      <c r="HZ163" s="109"/>
      <c r="IA163" s="109"/>
      <c r="IB163" s="109"/>
      <c r="IC163" s="109"/>
      <c r="ID163" s="109"/>
      <c r="IE163" s="109"/>
      <c r="IF163" s="109"/>
      <c r="IG163" s="109"/>
      <c r="IH163" s="109"/>
      <c r="II163" s="109"/>
      <c r="IJ163" s="109"/>
      <c r="IK163" s="109"/>
      <c r="IL163" s="109"/>
      <c r="IM163" s="109"/>
      <c r="IN163" s="109"/>
      <c r="IO163" s="109"/>
      <c r="IP163" s="109"/>
      <c r="IQ163" s="109"/>
      <c r="IR163" s="109"/>
      <c r="IS163" s="109"/>
      <c r="IT163" s="109"/>
      <c r="IU163" s="109"/>
      <c r="IV163" s="109"/>
    </row>
    <row r="164" spans="1:256" s="4" customFormat="1">
      <c r="A164" s="107"/>
      <c r="B164" s="14"/>
      <c r="C164" s="3"/>
      <c r="D164" s="159"/>
      <c r="E164" s="109"/>
      <c r="F164" s="159"/>
      <c r="G164" s="109"/>
      <c r="H164" s="159"/>
      <c r="I164" s="109"/>
      <c r="J164" s="109"/>
      <c r="K164" s="109"/>
      <c r="L164" s="159"/>
      <c r="M164" s="109"/>
      <c r="N164" s="109"/>
      <c r="O164" s="109"/>
      <c r="P164" s="109"/>
      <c r="Q164" s="109"/>
      <c r="R164" s="109"/>
      <c r="S164" s="109"/>
      <c r="T164" s="109"/>
      <c r="U164" s="109"/>
      <c r="V164" s="109"/>
      <c r="W164" s="109"/>
      <c r="X164" s="109"/>
      <c r="Y164" s="109"/>
      <c r="Z164" s="109"/>
      <c r="AA164" s="109"/>
      <c r="AB164" s="109"/>
      <c r="AC164" s="109"/>
      <c r="AD164" s="109"/>
      <c r="AE164" s="109"/>
      <c r="AF164" s="109"/>
      <c r="AG164" s="109"/>
      <c r="AH164" s="109"/>
      <c r="AI164" s="109"/>
      <c r="AJ164" s="109"/>
      <c r="AK164" s="109"/>
      <c r="AL164" s="109"/>
      <c r="AM164" s="109"/>
      <c r="AN164" s="109"/>
      <c r="AO164" s="109"/>
      <c r="AP164" s="109"/>
      <c r="AQ164" s="109"/>
      <c r="AR164" s="109"/>
      <c r="AS164" s="109"/>
      <c r="AT164" s="109"/>
      <c r="AU164" s="109"/>
      <c r="AV164" s="109"/>
      <c r="AW164" s="109"/>
      <c r="AX164" s="109"/>
      <c r="AY164" s="109"/>
      <c r="AZ164" s="109"/>
      <c r="BA164" s="109"/>
      <c r="BB164" s="109"/>
      <c r="BC164" s="109"/>
      <c r="BD164" s="109"/>
      <c r="BE164" s="109"/>
      <c r="BF164" s="109"/>
      <c r="BG164" s="109"/>
      <c r="BH164" s="109"/>
      <c r="BI164" s="109"/>
      <c r="BJ164" s="109"/>
      <c r="BK164" s="109"/>
      <c r="BL164" s="109"/>
      <c r="BM164" s="109"/>
      <c r="BN164" s="109"/>
      <c r="BO164" s="109"/>
      <c r="BP164" s="109"/>
      <c r="BQ164" s="109"/>
      <c r="BR164" s="109"/>
      <c r="BS164" s="109"/>
      <c r="BT164" s="109"/>
      <c r="BU164" s="109"/>
      <c r="BV164" s="109"/>
      <c r="BW164" s="109"/>
      <c r="BX164" s="109"/>
      <c r="BY164" s="109"/>
      <c r="BZ164" s="109"/>
      <c r="CA164" s="109"/>
      <c r="CB164" s="109"/>
      <c r="CC164" s="109"/>
      <c r="CD164" s="109"/>
      <c r="CE164" s="109"/>
      <c r="CF164" s="109"/>
      <c r="CG164" s="109"/>
      <c r="CH164" s="109"/>
      <c r="CI164" s="109"/>
      <c r="CJ164" s="109"/>
      <c r="CK164" s="109"/>
      <c r="CL164" s="109"/>
      <c r="CM164" s="109"/>
      <c r="CN164" s="109"/>
      <c r="CO164" s="109"/>
      <c r="CP164" s="109"/>
      <c r="CQ164" s="109"/>
      <c r="CR164" s="109"/>
      <c r="CS164" s="109"/>
      <c r="CT164" s="109"/>
      <c r="CU164" s="109"/>
      <c r="CV164" s="109"/>
      <c r="CW164" s="109"/>
      <c r="CX164" s="109"/>
      <c r="CY164" s="109"/>
      <c r="CZ164" s="109"/>
      <c r="DA164" s="109"/>
      <c r="DB164" s="109"/>
      <c r="DC164" s="109"/>
      <c r="DD164" s="109"/>
      <c r="DE164" s="109"/>
      <c r="DF164" s="109"/>
      <c r="DG164" s="109"/>
      <c r="DH164" s="109"/>
      <c r="DI164" s="109"/>
      <c r="DJ164" s="109"/>
      <c r="DK164" s="109"/>
      <c r="DL164" s="109"/>
      <c r="DM164" s="109"/>
      <c r="DN164" s="109"/>
      <c r="DO164" s="109"/>
      <c r="DP164" s="109"/>
      <c r="DQ164" s="109"/>
      <c r="DR164" s="109"/>
      <c r="DS164" s="109"/>
      <c r="DT164" s="109"/>
      <c r="DU164" s="109"/>
      <c r="DV164" s="109"/>
      <c r="DW164" s="109"/>
      <c r="DX164" s="109"/>
      <c r="DY164" s="109"/>
      <c r="DZ164" s="109"/>
      <c r="EA164" s="109"/>
      <c r="EB164" s="109"/>
      <c r="EC164" s="109"/>
      <c r="ED164" s="109"/>
      <c r="EE164" s="109"/>
      <c r="EF164" s="109"/>
      <c r="EG164" s="109"/>
      <c r="EH164" s="109"/>
      <c r="EI164" s="109"/>
      <c r="EJ164" s="109"/>
      <c r="EK164" s="109"/>
      <c r="EL164" s="109"/>
      <c r="EM164" s="109"/>
      <c r="EN164" s="109"/>
      <c r="EO164" s="109"/>
      <c r="EP164" s="109"/>
      <c r="EQ164" s="109"/>
      <c r="ER164" s="109"/>
      <c r="ES164" s="109"/>
      <c r="ET164" s="109"/>
      <c r="EU164" s="109"/>
      <c r="EV164" s="109"/>
      <c r="EW164" s="109"/>
      <c r="EX164" s="109"/>
      <c r="EY164" s="109"/>
      <c r="EZ164" s="109"/>
      <c r="FA164" s="109"/>
      <c r="FB164" s="109"/>
      <c r="FC164" s="109"/>
      <c r="FD164" s="109"/>
      <c r="FE164" s="109"/>
      <c r="FF164" s="109"/>
      <c r="FG164" s="109"/>
      <c r="FH164" s="109"/>
      <c r="FI164" s="109"/>
      <c r="FJ164" s="109"/>
      <c r="FK164" s="109"/>
      <c r="FL164" s="109"/>
      <c r="FM164" s="109"/>
      <c r="FN164" s="109"/>
      <c r="FO164" s="109"/>
      <c r="FP164" s="109"/>
      <c r="FQ164" s="109"/>
      <c r="FR164" s="109"/>
      <c r="FS164" s="109"/>
      <c r="FT164" s="109"/>
      <c r="FU164" s="109"/>
      <c r="FV164" s="109"/>
      <c r="FW164" s="109"/>
      <c r="FX164" s="109"/>
      <c r="FY164" s="109"/>
      <c r="FZ164" s="109"/>
      <c r="GA164" s="109"/>
      <c r="GB164" s="109"/>
      <c r="GC164" s="109"/>
      <c r="GD164" s="109"/>
      <c r="GE164" s="109"/>
      <c r="GF164" s="109"/>
      <c r="GG164" s="109"/>
      <c r="GH164" s="109"/>
      <c r="GI164" s="109"/>
      <c r="GJ164" s="109"/>
      <c r="GK164" s="109"/>
      <c r="GL164" s="109"/>
      <c r="GM164" s="109"/>
      <c r="GN164" s="109"/>
      <c r="GO164" s="109"/>
      <c r="GP164" s="109"/>
      <c r="GQ164" s="109"/>
      <c r="GR164" s="109"/>
      <c r="GS164" s="109"/>
      <c r="GT164" s="109"/>
      <c r="GU164" s="109"/>
      <c r="GV164" s="109"/>
      <c r="GW164" s="109"/>
      <c r="GX164" s="109"/>
      <c r="GY164" s="109"/>
      <c r="GZ164" s="109"/>
      <c r="HA164" s="109"/>
      <c r="HB164" s="109"/>
      <c r="HC164" s="109"/>
      <c r="HD164" s="109"/>
      <c r="HE164" s="109"/>
      <c r="HF164" s="109"/>
      <c r="HG164" s="109"/>
      <c r="HH164" s="109"/>
      <c r="HI164" s="109"/>
      <c r="HJ164" s="109"/>
      <c r="HK164" s="109"/>
      <c r="HL164" s="109"/>
      <c r="HM164" s="109"/>
      <c r="HN164" s="109"/>
      <c r="HO164" s="109"/>
      <c r="HP164" s="109"/>
      <c r="HQ164" s="109"/>
      <c r="HR164" s="109"/>
      <c r="HS164" s="109"/>
      <c r="HT164" s="109"/>
      <c r="HU164" s="109"/>
      <c r="HV164" s="109"/>
      <c r="HW164" s="109"/>
      <c r="HX164" s="109"/>
      <c r="HY164" s="109"/>
      <c r="HZ164" s="109"/>
      <c r="IA164" s="109"/>
      <c r="IB164" s="109"/>
      <c r="IC164" s="109"/>
      <c r="ID164" s="109"/>
      <c r="IE164" s="109"/>
      <c r="IF164" s="109"/>
      <c r="IG164" s="109"/>
      <c r="IH164" s="109"/>
      <c r="II164" s="109"/>
      <c r="IJ164" s="109"/>
      <c r="IK164" s="109"/>
      <c r="IL164" s="109"/>
      <c r="IM164" s="109"/>
      <c r="IN164" s="109"/>
      <c r="IO164" s="109"/>
      <c r="IP164" s="109"/>
      <c r="IQ164" s="109"/>
      <c r="IR164" s="109"/>
      <c r="IS164" s="109"/>
      <c r="IT164" s="109"/>
      <c r="IU164" s="109"/>
      <c r="IV164" s="109"/>
    </row>
    <row r="165" spans="1:256" s="4" customFormat="1">
      <c r="A165" s="107"/>
      <c r="B165" s="14"/>
      <c r="C165" s="3"/>
      <c r="D165" s="159"/>
      <c r="E165" s="109"/>
      <c r="F165" s="159"/>
      <c r="G165" s="109"/>
      <c r="H165" s="159"/>
      <c r="I165" s="109"/>
      <c r="J165" s="109"/>
      <c r="K165" s="109"/>
      <c r="L165" s="159"/>
      <c r="M165" s="109"/>
      <c r="N165" s="109"/>
      <c r="O165" s="109"/>
      <c r="P165" s="109"/>
      <c r="Q165" s="109"/>
      <c r="R165" s="109"/>
      <c r="S165" s="109"/>
      <c r="T165" s="109"/>
      <c r="U165" s="109"/>
      <c r="V165" s="109"/>
      <c r="W165" s="109"/>
      <c r="X165" s="109"/>
      <c r="Y165" s="109"/>
      <c r="Z165" s="109"/>
      <c r="AA165" s="109"/>
      <c r="AB165" s="109"/>
      <c r="AC165" s="109"/>
      <c r="AD165" s="109"/>
      <c r="AE165" s="109"/>
      <c r="AF165" s="109"/>
      <c r="AG165" s="109"/>
      <c r="AH165" s="109"/>
      <c r="AI165" s="109"/>
      <c r="AJ165" s="109"/>
      <c r="AK165" s="109"/>
      <c r="AL165" s="109"/>
      <c r="AM165" s="109"/>
      <c r="AN165" s="109"/>
      <c r="AO165" s="109"/>
      <c r="AP165" s="109"/>
      <c r="AQ165" s="109"/>
      <c r="AR165" s="109"/>
      <c r="AS165" s="109"/>
      <c r="AT165" s="109"/>
      <c r="AU165" s="109"/>
      <c r="AV165" s="109"/>
      <c r="AW165" s="109"/>
      <c r="AX165" s="109"/>
      <c r="AY165" s="109"/>
      <c r="AZ165" s="109"/>
      <c r="BA165" s="109"/>
      <c r="BB165" s="109"/>
      <c r="BC165" s="109"/>
      <c r="BD165" s="109"/>
      <c r="BE165" s="109"/>
      <c r="BF165" s="109"/>
      <c r="BG165" s="109"/>
      <c r="BH165" s="109"/>
      <c r="BI165" s="109"/>
      <c r="BJ165" s="109"/>
      <c r="BK165" s="109"/>
      <c r="BL165" s="109"/>
      <c r="BM165" s="109"/>
      <c r="BN165" s="109"/>
      <c r="BO165" s="109"/>
      <c r="BP165" s="109"/>
      <c r="BQ165" s="109"/>
      <c r="BR165" s="109"/>
      <c r="BS165" s="109"/>
      <c r="BT165" s="109"/>
      <c r="BU165" s="109"/>
      <c r="BV165" s="109"/>
      <c r="BW165" s="109"/>
      <c r="BX165" s="109"/>
      <c r="BY165" s="109"/>
      <c r="BZ165" s="109"/>
      <c r="CA165" s="109"/>
      <c r="CB165" s="109"/>
      <c r="CC165" s="109"/>
      <c r="CD165" s="109"/>
      <c r="CE165" s="109"/>
      <c r="CF165" s="109"/>
      <c r="CG165" s="109"/>
      <c r="CH165" s="109"/>
      <c r="CI165" s="109"/>
      <c r="CJ165" s="109"/>
      <c r="CK165" s="109"/>
      <c r="CL165" s="109"/>
      <c r="CM165" s="109"/>
      <c r="CN165" s="109"/>
      <c r="CO165" s="109"/>
      <c r="CP165" s="109"/>
      <c r="CQ165" s="109"/>
      <c r="CR165" s="109"/>
      <c r="CS165" s="109"/>
      <c r="CT165" s="109"/>
      <c r="CU165" s="109"/>
      <c r="CV165" s="109"/>
      <c r="CW165" s="109"/>
      <c r="CX165" s="109"/>
      <c r="CY165" s="109"/>
      <c r="CZ165" s="109"/>
      <c r="DA165" s="109"/>
      <c r="DB165" s="109"/>
      <c r="DC165" s="109"/>
      <c r="DD165" s="109"/>
      <c r="DE165" s="109"/>
      <c r="DF165" s="109"/>
      <c r="DG165" s="109"/>
      <c r="DH165" s="109"/>
      <c r="DI165" s="109"/>
      <c r="DJ165" s="109"/>
      <c r="DK165" s="109"/>
      <c r="DL165" s="109"/>
      <c r="DM165" s="109"/>
      <c r="DN165" s="109"/>
      <c r="DO165" s="109"/>
      <c r="DP165" s="109"/>
      <c r="DQ165" s="109"/>
      <c r="DR165" s="109"/>
      <c r="DS165" s="109"/>
      <c r="DT165" s="109"/>
      <c r="DU165" s="109"/>
      <c r="DV165" s="109"/>
      <c r="DW165" s="109"/>
      <c r="DX165" s="109"/>
      <c r="DY165" s="109"/>
      <c r="DZ165" s="109"/>
      <c r="EA165" s="109"/>
      <c r="EB165" s="109"/>
      <c r="EC165" s="109"/>
      <c r="ED165" s="109"/>
      <c r="EE165" s="109"/>
      <c r="EF165" s="109"/>
      <c r="EG165" s="109"/>
      <c r="EH165" s="109"/>
      <c r="EI165" s="109"/>
      <c r="EJ165" s="109"/>
      <c r="EK165" s="109"/>
      <c r="EL165" s="109"/>
      <c r="EM165" s="109"/>
      <c r="EN165" s="109"/>
      <c r="EO165" s="109"/>
      <c r="EP165" s="109"/>
      <c r="EQ165" s="109"/>
      <c r="ER165" s="109"/>
      <c r="ES165" s="109"/>
      <c r="ET165" s="109"/>
      <c r="EU165" s="109"/>
      <c r="EV165" s="109"/>
      <c r="EW165" s="109"/>
      <c r="EX165" s="109"/>
      <c r="EY165" s="109"/>
      <c r="EZ165" s="109"/>
      <c r="FA165" s="109"/>
      <c r="FB165" s="109"/>
      <c r="FC165" s="109"/>
      <c r="FD165" s="109"/>
      <c r="FE165" s="109"/>
      <c r="FF165" s="109"/>
      <c r="FG165" s="109"/>
      <c r="FH165" s="109"/>
      <c r="FI165" s="109"/>
      <c r="FJ165" s="109"/>
      <c r="FK165" s="109"/>
      <c r="FL165" s="109"/>
      <c r="FM165" s="109"/>
      <c r="FN165" s="109"/>
      <c r="FO165" s="109"/>
      <c r="FP165" s="109"/>
      <c r="FQ165" s="109"/>
      <c r="FR165" s="109"/>
      <c r="FS165" s="109"/>
      <c r="FT165" s="109"/>
      <c r="FU165" s="109"/>
      <c r="FV165" s="109"/>
      <c r="FW165" s="109"/>
      <c r="FX165" s="109"/>
      <c r="FY165" s="109"/>
      <c r="FZ165" s="109"/>
      <c r="GA165" s="109"/>
      <c r="GB165" s="109"/>
      <c r="GC165" s="109"/>
      <c r="GD165" s="109"/>
      <c r="GE165" s="109"/>
      <c r="GF165" s="109"/>
      <c r="GG165" s="109"/>
      <c r="GH165" s="109"/>
      <c r="GI165" s="109"/>
      <c r="GJ165" s="109"/>
      <c r="GK165" s="109"/>
      <c r="GL165" s="109"/>
      <c r="GM165" s="109"/>
      <c r="GN165" s="109"/>
      <c r="GO165" s="109"/>
      <c r="GP165" s="109"/>
      <c r="GQ165" s="109"/>
      <c r="GR165" s="109"/>
      <c r="GS165" s="109"/>
      <c r="GT165" s="109"/>
      <c r="GU165" s="109"/>
      <c r="GV165" s="109"/>
      <c r="GW165" s="109"/>
      <c r="GX165" s="109"/>
      <c r="GY165" s="109"/>
      <c r="GZ165" s="109"/>
      <c r="HA165" s="109"/>
      <c r="HB165" s="109"/>
      <c r="HC165" s="109"/>
      <c r="HD165" s="109"/>
      <c r="HE165" s="109"/>
      <c r="HF165" s="109"/>
      <c r="HG165" s="109"/>
      <c r="HH165" s="109"/>
      <c r="HI165" s="109"/>
      <c r="HJ165" s="109"/>
      <c r="HK165" s="109"/>
      <c r="HL165" s="109"/>
      <c r="HM165" s="109"/>
      <c r="HN165" s="109"/>
      <c r="HO165" s="109"/>
      <c r="HP165" s="109"/>
      <c r="HQ165" s="109"/>
      <c r="HR165" s="109"/>
      <c r="HS165" s="109"/>
      <c r="HT165" s="109"/>
      <c r="HU165" s="109"/>
      <c r="HV165" s="109"/>
      <c r="HW165" s="109"/>
      <c r="HX165" s="109"/>
      <c r="HY165" s="109"/>
      <c r="HZ165" s="109"/>
      <c r="IA165" s="109"/>
      <c r="IB165" s="109"/>
      <c r="IC165" s="109"/>
      <c r="ID165" s="109"/>
      <c r="IE165" s="109"/>
      <c r="IF165" s="109"/>
      <c r="IG165" s="109"/>
      <c r="IH165" s="109"/>
      <c r="II165" s="109"/>
      <c r="IJ165" s="109"/>
      <c r="IK165" s="109"/>
      <c r="IL165" s="109"/>
      <c r="IM165" s="109"/>
      <c r="IN165" s="109"/>
      <c r="IO165" s="109"/>
      <c r="IP165" s="109"/>
      <c r="IQ165" s="109"/>
      <c r="IR165" s="109"/>
      <c r="IS165" s="109"/>
      <c r="IT165" s="109"/>
      <c r="IU165" s="109"/>
      <c r="IV165" s="109"/>
    </row>
    <row r="166" spans="1:256" s="4" customFormat="1">
      <c r="A166" s="107"/>
      <c r="B166" s="14"/>
      <c r="C166" s="3"/>
      <c r="D166" s="159"/>
      <c r="E166" s="109"/>
      <c r="F166" s="159"/>
      <c r="G166" s="109"/>
      <c r="H166" s="159"/>
      <c r="I166" s="109"/>
      <c r="J166" s="109"/>
      <c r="K166" s="109"/>
      <c r="L166" s="159"/>
      <c r="M166" s="109"/>
      <c r="N166" s="109"/>
      <c r="O166" s="109"/>
      <c r="P166" s="109"/>
      <c r="Q166" s="109"/>
      <c r="R166" s="109"/>
      <c r="S166" s="109"/>
      <c r="T166" s="109"/>
      <c r="U166" s="109"/>
      <c r="V166" s="109"/>
      <c r="W166" s="109"/>
      <c r="X166" s="109"/>
      <c r="Y166" s="109"/>
      <c r="Z166" s="109"/>
      <c r="AA166" s="109"/>
      <c r="AB166" s="109"/>
      <c r="AC166" s="109"/>
      <c r="AD166" s="109"/>
      <c r="AE166" s="109"/>
      <c r="AF166" s="109"/>
      <c r="AG166" s="109"/>
      <c r="AH166" s="109"/>
      <c r="AI166" s="109"/>
      <c r="AJ166" s="109"/>
      <c r="AK166" s="109"/>
      <c r="AL166" s="109"/>
      <c r="AM166" s="109"/>
      <c r="AN166" s="109"/>
      <c r="AO166" s="109"/>
      <c r="AP166" s="109"/>
      <c r="AQ166" s="109"/>
      <c r="AR166" s="109"/>
      <c r="AS166" s="109"/>
      <c r="AT166" s="109"/>
      <c r="AU166" s="109"/>
      <c r="AV166" s="109"/>
      <c r="AW166" s="109"/>
      <c r="AX166" s="109"/>
      <c r="AY166" s="109"/>
      <c r="AZ166" s="109"/>
      <c r="BA166" s="109"/>
      <c r="BB166" s="109"/>
      <c r="BC166" s="109"/>
      <c r="BD166" s="109"/>
      <c r="BE166" s="109"/>
      <c r="BF166" s="109"/>
      <c r="BG166" s="109"/>
      <c r="BH166" s="109"/>
      <c r="BI166" s="109"/>
      <c r="BJ166" s="109"/>
      <c r="BK166" s="109"/>
      <c r="BL166" s="109"/>
      <c r="BM166" s="109"/>
      <c r="BN166" s="109"/>
      <c r="BO166" s="109"/>
      <c r="BP166" s="109"/>
      <c r="BQ166" s="109"/>
      <c r="BR166" s="109"/>
      <c r="BS166" s="109"/>
      <c r="BT166" s="109"/>
      <c r="BU166" s="109"/>
      <c r="BV166" s="109"/>
      <c r="BW166" s="109"/>
      <c r="BX166" s="109"/>
      <c r="BY166" s="109"/>
      <c r="BZ166" s="109"/>
      <c r="CA166" s="109"/>
      <c r="CB166" s="109"/>
      <c r="CC166" s="109"/>
      <c r="CD166" s="109"/>
      <c r="CE166" s="109"/>
      <c r="CF166" s="109"/>
      <c r="CG166" s="109"/>
      <c r="CH166" s="109"/>
      <c r="CI166" s="109"/>
      <c r="CJ166" s="109"/>
      <c r="CK166" s="109"/>
      <c r="CL166" s="109"/>
      <c r="CM166" s="109"/>
      <c r="CN166" s="109"/>
      <c r="CO166" s="109"/>
      <c r="CP166" s="109"/>
      <c r="CQ166" s="109"/>
      <c r="CR166" s="109"/>
      <c r="CS166" s="109"/>
      <c r="CT166" s="109"/>
      <c r="CU166" s="109"/>
      <c r="CV166" s="109"/>
      <c r="CW166" s="109"/>
      <c r="CX166" s="109"/>
      <c r="CY166" s="109"/>
      <c r="CZ166" s="109"/>
      <c r="DA166" s="109"/>
      <c r="DB166" s="109"/>
      <c r="DC166" s="109"/>
      <c r="DD166" s="109"/>
      <c r="DE166" s="109"/>
      <c r="DF166" s="109"/>
      <c r="DG166" s="109"/>
      <c r="DH166" s="109"/>
      <c r="DI166" s="109"/>
      <c r="DJ166" s="109"/>
      <c r="DK166" s="109"/>
      <c r="DL166" s="109"/>
      <c r="DM166" s="109"/>
      <c r="DN166" s="109"/>
      <c r="DO166" s="109"/>
      <c r="DP166" s="109"/>
      <c r="DQ166" s="109"/>
      <c r="DR166" s="109"/>
      <c r="DS166" s="109"/>
      <c r="DT166" s="109"/>
      <c r="DU166" s="109"/>
      <c r="DV166" s="109"/>
      <c r="DW166" s="109"/>
      <c r="DX166" s="109"/>
      <c r="DY166" s="109"/>
      <c r="DZ166" s="109"/>
      <c r="EA166" s="109"/>
      <c r="EB166" s="109"/>
      <c r="EC166" s="109"/>
      <c r="ED166" s="109"/>
      <c r="EE166" s="109"/>
      <c r="EF166" s="109"/>
      <c r="EG166" s="109"/>
      <c r="EH166" s="109"/>
      <c r="EI166" s="109"/>
      <c r="EJ166" s="109"/>
      <c r="EK166" s="109"/>
      <c r="EL166" s="109"/>
      <c r="EM166" s="109"/>
      <c r="EN166" s="109"/>
      <c r="EO166" s="109"/>
      <c r="EP166" s="109"/>
      <c r="EQ166" s="109"/>
      <c r="ER166" s="109"/>
      <c r="ES166" s="109"/>
      <c r="ET166" s="109"/>
      <c r="EU166" s="109"/>
      <c r="EV166" s="109"/>
      <c r="EW166" s="109"/>
      <c r="EX166" s="109"/>
      <c r="EY166" s="109"/>
      <c r="EZ166" s="109"/>
      <c r="FA166" s="109"/>
      <c r="FB166" s="109"/>
      <c r="FC166" s="109"/>
      <c r="FD166" s="109"/>
      <c r="FE166" s="109"/>
      <c r="FF166" s="109"/>
      <c r="FG166" s="109"/>
      <c r="FH166" s="109"/>
      <c r="FI166" s="109"/>
      <c r="FJ166" s="109"/>
      <c r="FK166" s="109"/>
      <c r="FL166" s="109"/>
      <c r="FM166" s="109"/>
      <c r="FN166" s="109"/>
      <c r="FO166" s="109"/>
      <c r="FP166" s="109"/>
      <c r="FQ166" s="109"/>
      <c r="FR166" s="109"/>
      <c r="FS166" s="109"/>
      <c r="FT166" s="109"/>
      <c r="FU166" s="109"/>
      <c r="FV166" s="109"/>
      <c r="FW166" s="109"/>
      <c r="FX166" s="109"/>
      <c r="FY166" s="109"/>
      <c r="FZ166" s="109"/>
      <c r="GA166" s="109"/>
      <c r="GB166" s="109"/>
      <c r="GC166" s="109"/>
      <c r="GD166" s="109"/>
      <c r="GE166" s="109"/>
      <c r="GF166" s="109"/>
      <c r="GG166" s="109"/>
      <c r="GH166" s="109"/>
      <c r="GI166" s="109"/>
      <c r="GJ166" s="109"/>
      <c r="GK166" s="109"/>
      <c r="GL166" s="109"/>
      <c r="GM166" s="109"/>
      <c r="GN166" s="109"/>
      <c r="GO166" s="109"/>
      <c r="GP166" s="109"/>
      <c r="GQ166" s="109"/>
      <c r="GR166" s="109"/>
      <c r="GS166" s="109"/>
      <c r="GT166" s="109"/>
      <c r="GU166" s="109"/>
      <c r="GV166" s="109"/>
      <c r="GW166" s="109"/>
      <c r="GX166" s="109"/>
      <c r="GY166" s="109"/>
      <c r="GZ166" s="109"/>
      <c r="HA166" s="109"/>
      <c r="HB166" s="109"/>
      <c r="HC166" s="109"/>
      <c r="HD166" s="109"/>
      <c r="HE166" s="109"/>
      <c r="HF166" s="109"/>
      <c r="HG166" s="109"/>
      <c r="HH166" s="109"/>
      <c r="HI166" s="109"/>
      <c r="HJ166" s="109"/>
      <c r="HK166" s="109"/>
      <c r="HL166" s="109"/>
      <c r="HM166" s="109"/>
      <c r="HN166" s="109"/>
      <c r="HO166" s="109"/>
      <c r="HP166" s="109"/>
      <c r="HQ166" s="109"/>
      <c r="HR166" s="109"/>
      <c r="HS166" s="109"/>
      <c r="HT166" s="109"/>
      <c r="HU166" s="109"/>
      <c r="HV166" s="109"/>
      <c r="HW166" s="109"/>
      <c r="HX166" s="109"/>
      <c r="HY166" s="109"/>
      <c r="HZ166" s="109"/>
      <c r="IA166" s="109"/>
      <c r="IB166" s="109"/>
      <c r="IC166" s="109"/>
      <c r="ID166" s="109"/>
      <c r="IE166" s="109"/>
      <c r="IF166" s="109"/>
      <c r="IG166" s="109"/>
      <c r="IH166" s="109"/>
      <c r="II166" s="109"/>
      <c r="IJ166" s="109"/>
      <c r="IK166" s="109"/>
      <c r="IL166" s="109"/>
      <c r="IM166" s="109"/>
      <c r="IN166" s="109"/>
      <c r="IO166" s="109"/>
      <c r="IP166" s="109"/>
      <c r="IQ166" s="109"/>
      <c r="IR166" s="109"/>
      <c r="IS166" s="109"/>
      <c r="IT166" s="109"/>
      <c r="IU166" s="109"/>
      <c r="IV166" s="109"/>
    </row>
    <row r="167" spans="1:256" s="4" customFormat="1">
      <c r="A167" s="107"/>
      <c r="B167" s="14"/>
      <c r="C167" s="3"/>
      <c r="D167" s="159"/>
      <c r="E167" s="109"/>
      <c r="F167" s="159"/>
      <c r="G167" s="109"/>
      <c r="H167" s="159"/>
      <c r="I167" s="109"/>
      <c r="J167" s="109"/>
      <c r="K167" s="109"/>
      <c r="L167" s="159"/>
      <c r="M167" s="109"/>
      <c r="N167" s="109"/>
      <c r="O167" s="109"/>
      <c r="P167" s="109"/>
      <c r="Q167" s="109"/>
      <c r="R167" s="109"/>
      <c r="S167" s="109"/>
      <c r="T167" s="109"/>
      <c r="U167" s="109"/>
      <c r="V167" s="109"/>
      <c r="W167" s="109"/>
      <c r="X167" s="109"/>
      <c r="Y167" s="109"/>
      <c r="Z167" s="109"/>
      <c r="AA167" s="109"/>
      <c r="AB167" s="109"/>
      <c r="AC167" s="109"/>
      <c r="AD167" s="109"/>
      <c r="AE167" s="109"/>
      <c r="AF167" s="109"/>
      <c r="AG167" s="109"/>
      <c r="AH167" s="109"/>
      <c r="AI167" s="109"/>
      <c r="AJ167" s="109"/>
      <c r="AK167" s="109"/>
      <c r="AL167" s="109"/>
      <c r="AM167" s="109"/>
      <c r="AN167" s="109"/>
      <c r="AO167" s="109"/>
      <c r="AP167" s="109"/>
      <c r="AQ167" s="109"/>
      <c r="AR167" s="109"/>
      <c r="AS167" s="109"/>
      <c r="AT167" s="109"/>
      <c r="AU167" s="109"/>
      <c r="AV167" s="109"/>
      <c r="AW167" s="109"/>
      <c r="AX167" s="109"/>
      <c r="AY167" s="109"/>
      <c r="AZ167" s="109"/>
      <c r="BA167" s="109"/>
      <c r="BB167" s="109"/>
      <c r="BC167" s="109"/>
      <c r="BD167" s="109"/>
      <c r="BE167" s="109"/>
      <c r="BF167" s="109"/>
      <c r="BG167" s="109"/>
      <c r="BH167" s="109"/>
      <c r="BI167" s="109"/>
      <c r="BJ167" s="109"/>
      <c r="BK167" s="109"/>
      <c r="BL167" s="109"/>
      <c r="BM167" s="109"/>
      <c r="BN167" s="109"/>
      <c r="BO167" s="109"/>
      <c r="BP167" s="109"/>
      <c r="BQ167" s="109"/>
      <c r="BR167" s="109"/>
      <c r="BS167" s="109"/>
      <c r="BT167" s="109"/>
      <c r="BU167" s="109"/>
      <c r="BV167" s="109"/>
      <c r="BW167" s="109"/>
      <c r="BX167" s="109"/>
      <c r="BY167" s="109"/>
      <c r="BZ167" s="109"/>
      <c r="CA167" s="109"/>
      <c r="CB167" s="109"/>
      <c r="CC167" s="109"/>
      <c r="CD167" s="109"/>
      <c r="CE167" s="109"/>
      <c r="CF167" s="109"/>
      <c r="CG167" s="109"/>
      <c r="CH167" s="109"/>
      <c r="CI167" s="109"/>
      <c r="CJ167" s="109"/>
      <c r="CK167" s="109"/>
      <c r="CL167" s="109"/>
      <c r="CM167" s="109"/>
      <c r="CN167" s="109"/>
      <c r="CO167" s="109"/>
      <c r="CP167" s="109"/>
      <c r="CQ167" s="109"/>
      <c r="CR167" s="109"/>
      <c r="CS167" s="109"/>
      <c r="CT167" s="109"/>
      <c r="CU167" s="109"/>
      <c r="CV167" s="109"/>
      <c r="CW167" s="109"/>
      <c r="CX167" s="109"/>
      <c r="CY167" s="109"/>
      <c r="CZ167" s="109"/>
      <c r="DA167" s="109"/>
      <c r="DB167" s="109"/>
      <c r="DC167" s="109"/>
      <c r="DD167" s="109"/>
      <c r="DE167" s="109"/>
      <c r="DF167" s="109"/>
      <c r="DG167" s="109"/>
      <c r="DH167" s="109"/>
      <c r="DI167" s="109"/>
      <c r="DJ167" s="109"/>
      <c r="DK167" s="109"/>
      <c r="DL167" s="109"/>
      <c r="DM167" s="109"/>
      <c r="DN167" s="109"/>
      <c r="DO167" s="109"/>
      <c r="DP167" s="109"/>
      <c r="DQ167" s="109"/>
      <c r="DR167" s="109"/>
      <c r="DS167" s="109"/>
      <c r="DT167" s="109"/>
      <c r="DU167" s="109"/>
      <c r="DV167" s="109"/>
      <c r="DW167" s="109"/>
      <c r="DX167" s="109"/>
      <c r="DY167" s="109"/>
      <c r="DZ167" s="109"/>
      <c r="EA167" s="109"/>
      <c r="EB167" s="109"/>
      <c r="EC167" s="109"/>
      <c r="ED167" s="109"/>
      <c r="EE167" s="109"/>
      <c r="EF167" s="109"/>
      <c r="EG167" s="109"/>
      <c r="EH167" s="109"/>
      <c r="EI167" s="109"/>
      <c r="EJ167" s="109"/>
      <c r="EK167" s="109"/>
      <c r="EL167" s="109"/>
      <c r="EM167" s="109"/>
      <c r="EN167" s="109"/>
      <c r="EO167" s="109"/>
      <c r="EP167" s="109"/>
      <c r="EQ167" s="109"/>
      <c r="ER167" s="109"/>
      <c r="ES167" s="109"/>
      <c r="ET167" s="109"/>
      <c r="EU167" s="109"/>
      <c r="EV167" s="109"/>
      <c r="EW167" s="109"/>
      <c r="EX167" s="109"/>
      <c r="EY167" s="109"/>
      <c r="EZ167" s="109"/>
      <c r="FA167" s="109"/>
      <c r="FB167" s="109"/>
      <c r="FC167" s="109"/>
      <c r="FD167" s="109"/>
      <c r="FE167" s="109"/>
      <c r="FF167" s="109"/>
      <c r="FG167" s="109"/>
      <c r="FH167" s="109"/>
      <c r="FI167" s="109"/>
      <c r="FJ167" s="109"/>
      <c r="FK167" s="109"/>
      <c r="FL167" s="109"/>
      <c r="FM167" s="109"/>
      <c r="FN167" s="109"/>
      <c r="FO167" s="109"/>
      <c r="FP167" s="109"/>
      <c r="FQ167" s="109"/>
      <c r="FR167" s="109"/>
      <c r="FS167" s="109"/>
      <c r="FT167" s="109"/>
      <c r="FU167" s="109"/>
      <c r="FV167" s="109"/>
      <c r="FW167" s="109"/>
      <c r="FX167" s="109"/>
      <c r="FY167" s="109"/>
      <c r="FZ167" s="109"/>
      <c r="GA167" s="109"/>
      <c r="GB167" s="109"/>
      <c r="GC167" s="109"/>
      <c r="GD167" s="109"/>
      <c r="GE167" s="109"/>
      <c r="GF167" s="109"/>
      <c r="GG167" s="109"/>
      <c r="GH167" s="109"/>
      <c r="GI167" s="109"/>
      <c r="GJ167" s="109"/>
      <c r="GK167" s="109"/>
      <c r="GL167" s="109"/>
      <c r="GM167" s="109"/>
      <c r="GN167" s="109"/>
      <c r="GO167" s="109"/>
      <c r="GP167" s="109"/>
      <c r="GQ167" s="109"/>
      <c r="GR167" s="109"/>
      <c r="GS167" s="109"/>
      <c r="GT167" s="109"/>
      <c r="GU167" s="109"/>
      <c r="GV167" s="109"/>
      <c r="GW167" s="109"/>
      <c r="GX167" s="109"/>
      <c r="GY167" s="109"/>
      <c r="GZ167" s="109"/>
      <c r="HA167" s="109"/>
      <c r="HB167" s="109"/>
      <c r="HC167" s="109"/>
      <c r="HD167" s="109"/>
      <c r="HE167" s="109"/>
      <c r="HF167" s="109"/>
      <c r="HG167" s="109"/>
      <c r="HH167" s="109"/>
      <c r="HI167" s="109"/>
      <c r="HJ167" s="109"/>
      <c r="HK167" s="109"/>
      <c r="HL167" s="109"/>
      <c r="HM167" s="109"/>
      <c r="HN167" s="109"/>
      <c r="HO167" s="109"/>
      <c r="HP167" s="109"/>
      <c r="HQ167" s="109"/>
      <c r="HR167" s="109"/>
      <c r="HS167" s="109"/>
      <c r="HT167" s="109"/>
      <c r="HU167" s="109"/>
      <c r="HV167" s="109"/>
      <c r="HW167" s="109"/>
      <c r="HX167" s="109"/>
      <c r="HY167" s="109"/>
      <c r="HZ167" s="109"/>
      <c r="IA167" s="109"/>
      <c r="IB167" s="109"/>
      <c r="IC167" s="109"/>
      <c r="ID167" s="109"/>
      <c r="IE167" s="109"/>
      <c r="IF167" s="109"/>
      <c r="IG167" s="109"/>
      <c r="IH167" s="109"/>
      <c r="II167" s="109"/>
      <c r="IJ167" s="109"/>
      <c r="IK167" s="109"/>
      <c r="IL167" s="109"/>
      <c r="IM167" s="109"/>
      <c r="IN167" s="109"/>
      <c r="IO167" s="109"/>
      <c r="IP167" s="109"/>
      <c r="IQ167" s="109"/>
      <c r="IR167" s="109"/>
      <c r="IS167" s="109"/>
      <c r="IT167" s="109"/>
      <c r="IU167" s="109"/>
      <c r="IV167" s="109"/>
    </row>
    <row r="168" spans="1:256" s="4" customFormat="1">
      <c r="A168" s="107"/>
      <c r="B168" s="14"/>
      <c r="C168" s="3"/>
      <c r="D168" s="159"/>
      <c r="E168" s="109"/>
      <c r="F168" s="159"/>
      <c r="G168" s="109"/>
      <c r="H168" s="159"/>
      <c r="I168" s="109"/>
      <c r="J168" s="109"/>
      <c r="K168" s="109"/>
      <c r="L168" s="159"/>
      <c r="M168" s="109"/>
      <c r="N168" s="109"/>
      <c r="O168" s="109"/>
      <c r="P168" s="109"/>
      <c r="Q168" s="109"/>
      <c r="R168" s="109"/>
      <c r="S168" s="109"/>
      <c r="T168" s="109"/>
      <c r="U168" s="109"/>
      <c r="V168" s="109"/>
      <c r="W168" s="109"/>
      <c r="X168" s="109"/>
      <c r="Y168" s="109"/>
      <c r="Z168" s="109"/>
      <c r="AA168" s="109"/>
      <c r="AB168" s="109"/>
      <c r="AC168" s="109"/>
      <c r="AD168" s="109"/>
      <c r="AE168" s="109"/>
      <c r="AF168" s="109"/>
      <c r="AG168" s="109"/>
      <c r="AH168" s="109"/>
      <c r="AI168" s="109"/>
      <c r="AJ168" s="109"/>
      <c r="AK168" s="109"/>
      <c r="AL168" s="109"/>
      <c r="AM168" s="109"/>
      <c r="AN168" s="109"/>
      <c r="AO168" s="109"/>
      <c r="AP168" s="109"/>
      <c r="AQ168" s="109"/>
      <c r="AR168" s="109"/>
      <c r="AS168" s="109"/>
      <c r="AT168" s="109"/>
      <c r="AU168" s="109"/>
      <c r="AV168" s="109"/>
      <c r="AW168" s="109"/>
      <c r="AX168" s="109"/>
      <c r="AY168" s="109"/>
      <c r="AZ168" s="109"/>
      <c r="BA168" s="109"/>
      <c r="BB168" s="109"/>
      <c r="BC168" s="109"/>
      <c r="BD168" s="109"/>
      <c r="BE168" s="109"/>
      <c r="BF168" s="109"/>
      <c r="BG168" s="109"/>
      <c r="BH168" s="109"/>
      <c r="BI168" s="109"/>
      <c r="BJ168" s="109"/>
      <c r="BK168" s="109"/>
      <c r="BL168" s="109"/>
      <c r="BM168" s="109"/>
      <c r="BN168" s="109"/>
      <c r="BO168" s="109"/>
      <c r="BP168" s="109"/>
      <c r="BQ168" s="109"/>
      <c r="BR168" s="109"/>
      <c r="BS168" s="109"/>
      <c r="BT168" s="109"/>
      <c r="BU168" s="109"/>
      <c r="BV168" s="109"/>
      <c r="BW168" s="109"/>
      <c r="BX168" s="109"/>
      <c r="BY168" s="109"/>
      <c r="BZ168" s="109"/>
      <c r="CA168" s="109"/>
      <c r="CB168" s="109"/>
      <c r="CC168" s="109"/>
      <c r="CD168" s="109"/>
      <c r="CE168" s="109"/>
      <c r="CF168" s="109"/>
      <c r="CG168" s="109"/>
      <c r="CH168" s="109"/>
      <c r="CI168" s="109"/>
      <c r="CJ168" s="109"/>
      <c r="CK168" s="109"/>
      <c r="CL168" s="109"/>
      <c r="CM168" s="109"/>
      <c r="CN168" s="109"/>
      <c r="CO168" s="109"/>
      <c r="CP168" s="109"/>
      <c r="CQ168" s="109"/>
      <c r="CR168" s="109"/>
      <c r="CS168" s="109"/>
      <c r="CT168" s="109"/>
      <c r="CU168" s="109"/>
      <c r="CV168" s="109"/>
      <c r="CW168" s="109"/>
      <c r="CX168" s="109"/>
      <c r="CY168" s="109"/>
      <c r="CZ168" s="109"/>
      <c r="DA168" s="109"/>
      <c r="DB168" s="109"/>
      <c r="DC168" s="109"/>
      <c r="DD168" s="109"/>
      <c r="DE168" s="109"/>
      <c r="DF168" s="109"/>
      <c r="DG168" s="109"/>
      <c r="DH168" s="109"/>
      <c r="DI168" s="109"/>
      <c r="DJ168" s="109"/>
      <c r="DK168" s="109"/>
      <c r="DL168" s="109"/>
      <c r="DM168" s="109"/>
      <c r="DN168" s="109"/>
      <c r="DO168" s="109"/>
      <c r="DP168" s="109"/>
      <c r="DQ168" s="109"/>
      <c r="DR168" s="109"/>
      <c r="DS168" s="109"/>
      <c r="DT168" s="109"/>
      <c r="DU168" s="109"/>
      <c r="DV168" s="109"/>
      <c r="DW168" s="109"/>
      <c r="DX168" s="109"/>
      <c r="DY168" s="109"/>
      <c r="DZ168" s="109"/>
      <c r="EA168" s="109"/>
      <c r="EB168" s="109"/>
      <c r="EC168" s="109"/>
      <c r="ED168" s="109"/>
      <c r="EE168" s="109"/>
      <c r="EF168" s="109"/>
      <c r="EG168" s="109"/>
      <c r="EH168" s="109"/>
      <c r="EI168" s="109"/>
      <c r="EJ168" s="109"/>
      <c r="EK168" s="109"/>
      <c r="EL168" s="109"/>
      <c r="EM168" s="109"/>
      <c r="EN168" s="109"/>
      <c r="EO168" s="109"/>
      <c r="EP168" s="109"/>
      <c r="EQ168" s="109"/>
      <c r="ER168" s="109"/>
      <c r="ES168" s="109"/>
      <c r="ET168" s="109"/>
      <c r="EU168" s="109"/>
      <c r="EV168" s="109"/>
      <c r="EW168" s="109"/>
      <c r="EX168" s="109"/>
      <c r="EY168" s="109"/>
      <c r="EZ168" s="109"/>
      <c r="FA168" s="109"/>
      <c r="FB168" s="109"/>
      <c r="FC168" s="109"/>
      <c r="FD168" s="109"/>
      <c r="FE168" s="109"/>
      <c r="FF168" s="109"/>
      <c r="FG168" s="109"/>
      <c r="FH168" s="109"/>
      <c r="FI168" s="109"/>
      <c r="FJ168" s="109"/>
      <c r="FK168" s="109"/>
      <c r="FL168" s="109"/>
      <c r="FM168" s="109"/>
      <c r="FN168" s="109"/>
      <c r="FO168" s="109"/>
      <c r="FP168" s="109"/>
      <c r="FQ168" s="109"/>
      <c r="FR168" s="109"/>
      <c r="FS168" s="109"/>
      <c r="FT168" s="109"/>
      <c r="FU168" s="109"/>
      <c r="FV168" s="109"/>
      <c r="FW168" s="109"/>
      <c r="FX168" s="109"/>
      <c r="FY168" s="109"/>
      <c r="FZ168" s="109"/>
      <c r="GA168" s="109"/>
      <c r="GB168" s="109"/>
      <c r="GC168" s="109"/>
      <c r="GD168" s="109"/>
      <c r="GE168" s="109"/>
      <c r="GF168" s="109"/>
      <c r="GG168" s="109"/>
      <c r="GH168" s="109"/>
      <c r="GI168" s="109"/>
      <c r="GJ168" s="109"/>
      <c r="GK168" s="109"/>
      <c r="GL168" s="109"/>
      <c r="GM168" s="109"/>
      <c r="GN168" s="109"/>
      <c r="GO168" s="109"/>
      <c r="GP168" s="109"/>
      <c r="GQ168" s="109"/>
      <c r="GR168" s="109"/>
      <c r="GS168" s="109"/>
      <c r="GT168" s="109"/>
      <c r="GU168" s="109"/>
      <c r="GV168" s="109"/>
      <c r="GW168" s="109"/>
      <c r="GX168" s="109"/>
      <c r="GY168" s="109"/>
      <c r="GZ168" s="109"/>
      <c r="HA168" s="109"/>
      <c r="HB168" s="109"/>
      <c r="HC168" s="109"/>
      <c r="HD168" s="109"/>
      <c r="HE168" s="109"/>
      <c r="HF168" s="109"/>
      <c r="HG168" s="109"/>
      <c r="HH168" s="109"/>
      <c r="HI168" s="109"/>
      <c r="HJ168" s="109"/>
      <c r="HK168" s="109"/>
      <c r="HL168" s="109"/>
      <c r="HM168" s="109"/>
      <c r="HN168" s="109"/>
      <c r="HO168" s="109"/>
      <c r="HP168" s="109"/>
      <c r="HQ168" s="109"/>
      <c r="HR168" s="109"/>
      <c r="HS168" s="109"/>
      <c r="HT168" s="109"/>
      <c r="HU168" s="109"/>
      <c r="HV168" s="109"/>
      <c r="HW168" s="109"/>
      <c r="HX168" s="109"/>
      <c r="HY168" s="109"/>
      <c r="HZ168" s="109"/>
      <c r="IA168" s="109"/>
      <c r="IB168" s="109"/>
      <c r="IC168" s="109"/>
      <c r="ID168" s="109"/>
      <c r="IE168" s="109"/>
      <c r="IF168" s="109"/>
      <c r="IG168" s="109"/>
      <c r="IH168" s="109"/>
      <c r="II168" s="109"/>
      <c r="IJ168" s="109"/>
      <c r="IK168" s="109"/>
      <c r="IL168" s="109"/>
      <c r="IM168" s="109"/>
      <c r="IN168" s="109"/>
      <c r="IO168" s="109"/>
      <c r="IP168" s="109"/>
      <c r="IQ168" s="109"/>
      <c r="IR168" s="109"/>
      <c r="IS168" s="109"/>
      <c r="IT168" s="109"/>
      <c r="IU168" s="109"/>
      <c r="IV168" s="109"/>
    </row>
    <row r="169" spans="1:256" s="4" customFormat="1">
      <c r="A169" s="107"/>
      <c r="B169" s="14"/>
      <c r="C169" s="3"/>
      <c r="D169" s="159"/>
      <c r="E169" s="109"/>
      <c r="F169" s="159"/>
      <c r="G169" s="109"/>
      <c r="H169" s="159"/>
      <c r="I169" s="109"/>
      <c r="J169" s="109"/>
      <c r="K169" s="109"/>
      <c r="L169" s="159"/>
      <c r="M169" s="109"/>
      <c r="N169" s="109"/>
      <c r="O169" s="109"/>
      <c r="P169" s="109"/>
      <c r="Q169" s="109"/>
      <c r="R169" s="109"/>
      <c r="S169" s="109"/>
      <c r="T169" s="109"/>
      <c r="U169" s="109"/>
      <c r="V169" s="109"/>
      <c r="W169" s="109"/>
      <c r="X169" s="109"/>
      <c r="Y169" s="109"/>
      <c r="Z169" s="109"/>
      <c r="AA169" s="109"/>
      <c r="AB169" s="109"/>
      <c r="AC169" s="109"/>
      <c r="AD169" s="109"/>
      <c r="AE169" s="109"/>
      <c r="AF169" s="109"/>
      <c r="AG169" s="109"/>
      <c r="AH169" s="109"/>
      <c r="AI169" s="109"/>
      <c r="AJ169" s="109"/>
      <c r="AK169" s="109"/>
      <c r="AL169" s="109"/>
      <c r="AM169" s="109"/>
      <c r="AN169" s="109"/>
      <c r="AO169" s="109"/>
      <c r="AP169" s="109"/>
      <c r="AQ169" s="109"/>
      <c r="AR169" s="109"/>
      <c r="AS169" s="109"/>
      <c r="AT169" s="109"/>
      <c r="AU169" s="109"/>
      <c r="AV169" s="109"/>
      <c r="AW169" s="109"/>
      <c r="AX169" s="109"/>
      <c r="AY169" s="109"/>
      <c r="AZ169" s="109"/>
      <c r="BA169" s="109"/>
      <c r="BB169" s="109"/>
      <c r="BC169" s="109"/>
      <c r="BD169" s="109"/>
      <c r="BE169" s="109"/>
      <c r="BF169" s="109"/>
      <c r="BG169" s="109"/>
      <c r="BH169" s="109"/>
      <c r="BI169" s="109"/>
      <c r="BJ169" s="109"/>
      <c r="BK169" s="109"/>
      <c r="BL169" s="109"/>
      <c r="BM169" s="109"/>
      <c r="BN169" s="109"/>
      <c r="BO169" s="109"/>
      <c r="BP169" s="109"/>
      <c r="BQ169" s="109"/>
      <c r="BR169" s="109"/>
      <c r="BS169" s="109"/>
      <c r="BT169" s="109"/>
      <c r="BU169" s="109"/>
      <c r="BV169" s="109"/>
      <c r="BW169" s="109"/>
      <c r="BX169" s="109"/>
      <c r="BY169" s="109"/>
      <c r="BZ169" s="109"/>
      <c r="CA169" s="109"/>
      <c r="CB169" s="109"/>
      <c r="CC169" s="109"/>
      <c r="CD169" s="109"/>
      <c r="CE169" s="109"/>
      <c r="CF169" s="109"/>
      <c r="CG169" s="109"/>
      <c r="CH169" s="109"/>
      <c r="CI169" s="109"/>
      <c r="CJ169" s="109"/>
      <c r="CK169" s="109"/>
      <c r="CL169" s="109"/>
      <c r="CM169" s="109"/>
      <c r="CN169" s="109"/>
      <c r="CO169" s="109"/>
      <c r="CP169" s="109"/>
      <c r="CQ169" s="109"/>
      <c r="CR169" s="109"/>
      <c r="CS169" s="109"/>
      <c r="CT169" s="109"/>
      <c r="CU169" s="109"/>
      <c r="CV169" s="109"/>
      <c r="CW169" s="109"/>
      <c r="CX169" s="109"/>
      <c r="CY169" s="109"/>
      <c r="CZ169" s="109"/>
      <c r="DA169" s="109"/>
      <c r="DB169" s="109"/>
      <c r="DC169" s="109"/>
      <c r="DD169" s="109"/>
      <c r="DE169" s="109"/>
      <c r="DF169" s="109"/>
      <c r="DG169" s="109"/>
      <c r="DH169" s="109"/>
      <c r="DI169" s="109"/>
      <c r="DJ169" s="109"/>
      <c r="DK169" s="109"/>
      <c r="DL169" s="109"/>
      <c r="DM169" s="109"/>
      <c r="DN169" s="109"/>
      <c r="DO169" s="109"/>
      <c r="DP169" s="109"/>
      <c r="DQ169" s="109"/>
      <c r="DR169" s="109"/>
      <c r="DS169" s="109"/>
      <c r="DT169" s="109"/>
      <c r="DU169" s="109"/>
      <c r="DV169" s="109"/>
      <c r="DW169" s="109"/>
      <c r="DX169" s="109"/>
      <c r="DY169" s="109"/>
      <c r="DZ169" s="109"/>
      <c r="EA169" s="109"/>
      <c r="EB169" s="109"/>
      <c r="EC169" s="109"/>
      <c r="ED169" s="109"/>
      <c r="EE169" s="109"/>
      <c r="EF169" s="109"/>
      <c r="EG169" s="109"/>
      <c r="EH169" s="109"/>
      <c r="EI169" s="109"/>
      <c r="EJ169" s="109"/>
      <c r="EK169" s="109"/>
      <c r="EL169" s="109"/>
      <c r="EM169" s="109"/>
      <c r="EN169" s="109"/>
      <c r="EO169" s="109"/>
      <c r="EP169" s="109"/>
      <c r="EQ169" s="109"/>
      <c r="ER169" s="109"/>
      <c r="ES169" s="109"/>
      <c r="ET169" s="109"/>
      <c r="EU169" s="109"/>
      <c r="EV169" s="109"/>
      <c r="EW169" s="109"/>
      <c r="EX169" s="109"/>
      <c r="EY169" s="109"/>
      <c r="EZ169" s="109"/>
      <c r="FA169" s="109"/>
      <c r="FB169" s="109"/>
      <c r="FC169" s="109"/>
      <c r="FD169" s="109"/>
      <c r="FE169" s="109"/>
      <c r="FF169" s="109"/>
      <c r="FG169" s="109"/>
      <c r="FH169" s="109"/>
      <c r="FI169" s="109"/>
      <c r="FJ169" s="109"/>
      <c r="FK169" s="109"/>
      <c r="FL169" s="109"/>
      <c r="FM169" s="109"/>
      <c r="FN169" s="109"/>
      <c r="FO169" s="109"/>
      <c r="FP169" s="109"/>
      <c r="FQ169" s="109"/>
      <c r="FR169" s="109"/>
      <c r="FS169" s="109"/>
      <c r="FT169" s="109"/>
      <c r="FU169" s="109"/>
      <c r="FV169" s="109"/>
      <c r="FW169" s="109"/>
      <c r="FX169" s="109"/>
      <c r="FY169" s="109"/>
      <c r="FZ169" s="109"/>
      <c r="GA169" s="109"/>
      <c r="GB169" s="109"/>
      <c r="GC169" s="109"/>
      <c r="GD169" s="109"/>
      <c r="GE169" s="109"/>
      <c r="GF169" s="109"/>
      <c r="GG169" s="109"/>
      <c r="GH169" s="109"/>
      <c r="GI169" s="109"/>
      <c r="GJ169" s="109"/>
      <c r="GK169" s="109"/>
      <c r="GL169" s="109"/>
      <c r="GM169" s="109"/>
      <c r="GN169" s="109"/>
      <c r="GO169" s="109"/>
      <c r="GP169" s="109"/>
      <c r="GQ169" s="109"/>
      <c r="GR169" s="109"/>
      <c r="GS169" s="109"/>
      <c r="GT169" s="109"/>
      <c r="GU169" s="109"/>
      <c r="GV169" s="109"/>
      <c r="GW169" s="109"/>
      <c r="GX169" s="109"/>
      <c r="GY169" s="109"/>
      <c r="GZ169" s="109"/>
      <c r="HA169" s="109"/>
      <c r="HB169" s="109"/>
      <c r="HC169" s="109"/>
      <c r="HD169" s="109"/>
      <c r="HE169" s="109"/>
      <c r="HF169" s="109"/>
      <c r="HG169" s="109"/>
      <c r="HH169" s="109"/>
      <c r="HI169" s="109"/>
      <c r="HJ169" s="109"/>
      <c r="HK169" s="109"/>
      <c r="HL169" s="109"/>
      <c r="HM169" s="109"/>
      <c r="HN169" s="109"/>
      <c r="HO169" s="109"/>
      <c r="HP169" s="109"/>
      <c r="HQ169" s="109"/>
      <c r="HR169" s="109"/>
      <c r="HS169" s="109"/>
      <c r="HT169" s="109"/>
      <c r="HU169" s="109"/>
      <c r="HV169" s="109"/>
      <c r="HW169" s="109"/>
      <c r="HX169" s="109"/>
      <c r="HY169" s="109"/>
      <c r="HZ169" s="109"/>
      <c r="IA169" s="109"/>
      <c r="IB169" s="109"/>
      <c r="IC169" s="109"/>
      <c r="ID169" s="109"/>
      <c r="IE169" s="109"/>
      <c r="IF169" s="109"/>
      <c r="IG169" s="109"/>
      <c r="IH169" s="109"/>
      <c r="II169" s="109"/>
      <c r="IJ169" s="109"/>
      <c r="IK169" s="109"/>
      <c r="IL169" s="109"/>
      <c r="IM169" s="109"/>
      <c r="IN169" s="109"/>
      <c r="IO169" s="109"/>
      <c r="IP169" s="109"/>
      <c r="IQ169" s="109"/>
      <c r="IR169" s="109"/>
      <c r="IS169" s="109"/>
      <c r="IT169" s="109"/>
      <c r="IU169" s="109"/>
      <c r="IV169" s="109"/>
    </row>
    <row r="170" spans="1:256" s="4" customFormat="1">
      <c r="A170" s="107"/>
      <c r="B170" s="14"/>
      <c r="C170" s="3"/>
      <c r="D170" s="159"/>
      <c r="E170" s="109"/>
      <c r="F170" s="159"/>
      <c r="G170" s="109"/>
      <c r="H170" s="159"/>
      <c r="I170" s="109"/>
      <c r="J170" s="109"/>
      <c r="K170" s="109"/>
      <c r="L170" s="159"/>
      <c r="M170" s="109"/>
      <c r="N170" s="109"/>
      <c r="O170" s="109"/>
      <c r="P170" s="109"/>
      <c r="Q170" s="109"/>
      <c r="R170" s="109"/>
      <c r="S170" s="109"/>
      <c r="T170" s="109"/>
      <c r="U170" s="109"/>
      <c r="V170" s="109"/>
      <c r="W170" s="109"/>
      <c r="X170" s="109"/>
      <c r="Y170" s="109"/>
      <c r="Z170" s="109"/>
      <c r="AA170" s="109"/>
      <c r="AB170" s="109"/>
      <c r="AC170" s="109"/>
      <c r="AD170" s="109"/>
      <c r="AE170" s="109"/>
      <c r="AF170" s="109"/>
      <c r="AG170" s="109"/>
      <c r="AH170" s="109"/>
      <c r="AI170" s="109"/>
      <c r="AJ170" s="109"/>
      <c r="AK170" s="109"/>
      <c r="AL170" s="109"/>
      <c r="AM170" s="109"/>
      <c r="AN170" s="109"/>
      <c r="AO170" s="109"/>
      <c r="AP170" s="109"/>
      <c r="AQ170" s="109"/>
      <c r="AR170" s="109"/>
      <c r="AS170" s="109"/>
      <c r="AT170" s="109"/>
      <c r="AU170" s="109"/>
      <c r="AV170" s="109"/>
      <c r="AW170" s="109"/>
      <c r="AX170" s="109"/>
      <c r="AY170" s="109"/>
      <c r="AZ170" s="109"/>
      <c r="BA170" s="109"/>
      <c r="BB170" s="109"/>
      <c r="BC170" s="109"/>
      <c r="BD170" s="109"/>
      <c r="BE170" s="109"/>
      <c r="BF170" s="109"/>
      <c r="BG170" s="109"/>
      <c r="BH170" s="109"/>
      <c r="BI170" s="109"/>
      <c r="BJ170" s="109"/>
      <c r="BK170" s="109"/>
      <c r="BL170" s="109"/>
      <c r="BM170" s="109"/>
      <c r="BN170" s="109"/>
      <c r="BO170" s="109"/>
      <c r="BP170" s="109"/>
      <c r="BQ170" s="109"/>
      <c r="BR170" s="109"/>
      <c r="BS170" s="109"/>
      <c r="BT170" s="109"/>
      <c r="BU170" s="109"/>
      <c r="BV170" s="109"/>
      <c r="BW170" s="109"/>
      <c r="BX170" s="109"/>
      <c r="BY170" s="109"/>
      <c r="BZ170" s="109"/>
      <c r="CA170" s="109"/>
      <c r="CB170" s="109"/>
      <c r="CC170" s="109"/>
      <c r="CD170" s="109"/>
      <c r="CE170" s="109"/>
      <c r="CF170" s="109"/>
      <c r="CG170" s="109"/>
      <c r="CH170" s="109"/>
      <c r="CI170" s="109"/>
      <c r="CJ170" s="109"/>
      <c r="CK170" s="109"/>
      <c r="CL170" s="109"/>
      <c r="CM170" s="109"/>
      <c r="CN170" s="109"/>
      <c r="CO170" s="109"/>
      <c r="CP170" s="109"/>
      <c r="CQ170" s="109"/>
      <c r="CR170" s="109"/>
      <c r="CS170" s="109"/>
      <c r="CT170" s="109"/>
      <c r="CU170" s="109"/>
      <c r="CV170" s="109"/>
      <c r="CW170" s="109"/>
      <c r="CX170" s="109"/>
      <c r="CY170" s="109"/>
      <c r="CZ170" s="109"/>
      <c r="DA170" s="109"/>
      <c r="DB170" s="109"/>
      <c r="DC170" s="109"/>
      <c r="DD170" s="109"/>
      <c r="DE170" s="109"/>
      <c r="DF170" s="109"/>
      <c r="DG170" s="109"/>
      <c r="DH170" s="109"/>
      <c r="DI170" s="109"/>
      <c r="DJ170" s="109"/>
      <c r="DK170" s="109"/>
      <c r="DL170" s="109"/>
      <c r="DM170" s="109"/>
      <c r="DN170" s="109"/>
      <c r="DO170" s="109"/>
      <c r="DP170" s="109"/>
      <c r="DQ170" s="109"/>
      <c r="DR170" s="109"/>
      <c r="DS170" s="109"/>
      <c r="DT170" s="109"/>
      <c r="DU170" s="109"/>
      <c r="DV170" s="109"/>
      <c r="DW170" s="109"/>
      <c r="DX170" s="109"/>
      <c r="DY170" s="109"/>
      <c r="DZ170" s="109"/>
      <c r="EA170" s="109"/>
      <c r="EB170" s="109"/>
      <c r="EC170" s="109"/>
      <c r="ED170" s="109"/>
      <c r="EE170" s="109"/>
      <c r="EF170" s="109"/>
      <c r="EG170" s="109"/>
      <c r="EH170" s="109"/>
      <c r="EI170" s="109"/>
      <c r="EJ170" s="109"/>
      <c r="EK170" s="109"/>
      <c r="EL170" s="109"/>
      <c r="EM170" s="109"/>
      <c r="EN170" s="109"/>
      <c r="EO170" s="109"/>
      <c r="EP170" s="109"/>
      <c r="EQ170" s="109"/>
      <c r="ER170" s="109"/>
      <c r="ES170" s="109"/>
      <c r="ET170" s="109"/>
      <c r="EU170" s="109"/>
      <c r="EV170" s="109"/>
      <c r="EW170" s="109"/>
      <c r="EX170" s="109"/>
      <c r="EY170" s="109"/>
      <c r="EZ170" s="109"/>
      <c r="FA170" s="109"/>
      <c r="FB170" s="109"/>
      <c r="FC170" s="109"/>
      <c r="FD170" s="109"/>
      <c r="FE170" s="109"/>
      <c r="FF170" s="109"/>
      <c r="FG170" s="109"/>
      <c r="FH170" s="109"/>
      <c r="FI170" s="109"/>
      <c r="FJ170" s="109"/>
      <c r="FK170" s="109"/>
      <c r="FL170" s="109"/>
      <c r="FM170" s="109"/>
      <c r="FN170" s="109"/>
      <c r="FO170" s="109"/>
      <c r="FP170" s="109"/>
      <c r="FQ170" s="109"/>
      <c r="FR170" s="109"/>
      <c r="FS170" s="109"/>
      <c r="FT170" s="109"/>
      <c r="FU170" s="109"/>
      <c r="FV170" s="109"/>
      <c r="FW170" s="109"/>
      <c r="FX170" s="109"/>
      <c r="FY170" s="109"/>
      <c r="FZ170" s="109"/>
      <c r="GA170" s="109"/>
      <c r="GB170" s="109"/>
      <c r="GC170" s="109"/>
      <c r="GD170" s="109"/>
      <c r="GE170" s="109"/>
      <c r="GF170" s="109"/>
      <c r="GG170" s="109"/>
      <c r="GH170" s="109"/>
      <c r="GI170" s="109"/>
      <c r="GJ170" s="109"/>
      <c r="GK170" s="109"/>
      <c r="GL170" s="109"/>
      <c r="GM170" s="109"/>
      <c r="GN170" s="109"/>
      <c r="GO170" s="109"/>
      <c r="GP170" s="109"/>
      <c r="GQ170" s="109"/>
      <c r="GR170" s="109"/>
      <c r="GS170" s="109"/>
      <c r="GT170" s="109"/>
      <c r="GU170" s="109"/>
      <c r="GV170" s="109"/>
      <c r="GW170" s="109"/>
      <c r="GX170" s="109"/>
      <c r="GY170" s="109"/>
      <c r="GZ170" s="109"/>
      <c r="HA170" s="109"/>
      <c r="HB170" s="109"/>
      <c r="HC170" s="109"/>
      <c r="HD170" s="109"/>
      <c r="HE170" s="109"/>
      <c r="HF170" s="109"/>
      <c r="HG170" s="109"/>
      <c r="HH170" s="109"/>
      <c r="HI170" s="109"/>
      <c r="HJ170" s="109"/>
      <c r="HK170" s="109"/>
      <c r="HL170" s="109"/>
      <c r="HM170" s="109"/>
      <c r="HN170" s="109"/>
      <c r="HO170" s="109"/>
      <c r="HP170" s="109"/>
      <c r="HQ170" s="109"/>
      <c r="HR170" s="109"/>
      <c r="HS170" s="109"/>
      <c r="HT170" s="109"/>
      <c r="HU170" s="109"/>
      <c r="HV170" s="109"/>
      <c r="HW170" s="109"/>
      <c r="HX170" s="109"/>
      <c r="HY170" s="109"/>
      <c r="HZ170" s="109"/>
      <c r="IA170" s="109"/>
      <c r="IB170" s="109"/>
      <c r="IC170" s="109"/>
      <c r="ID170" s="109"/>
      <c r="IE170" s="109"/>
      <c r="IF170" s="109"/>
      <c r="IG170" s="109"/>
      <c r="IH170" s="109"/>
      <c r="II170" s="109"/>
      <c r="IJ170" s="109"/>
      <c r="IK170" s="109"/>
      <c r="IL170" s="109"/>
      <c r="IM170" s="109"/>
      <c r="IN170" s="109"/>
      <c r="IO170" s="109"/>
      <c r="IP170" s="109"/>
      <c r="IQ170" s="109"/>
      <c r="IR170" s="109"/>
      <c r="IS170" s="109"/>
      <c r="IT170" s="109"/>
      <c r="IU170" s="109"/>
      <c r="IV170" s="109"/>
    </row>
    <row r="171" spans="1:256" s="4" customFormat="1">
      <c r="A171" s="107"/>
      <c r="B171" s="14"/>
      <c r="C171" s="3"/>
      <c r="D171" s="159"/>
      <c r="E171" s="109"/>
      <c r="F171" s="159"/>
      <c r="G171" s="109"/>
      <c r="H171" s="159"/>
      <c r="I171" s="109"/>
      <c r="J171" s="109"/>
      <c r="K171" s="109"/>
      <c r="L171" s="159"/>
      <c r="M171" s="109"/>
      <c r="N171" s="109"/>
      <c r="O171" s="109"/>
      <c r="P171" s="109"/>
      <c r="Q171" s="109"/>
      <c r="R171" s="109"/>
      <c r="S171" s="109"/>
      <c r="T171" s="109"/>
      <c r="U171" s="109"/>
      <c r="V171" s="109"/>
      <c r="W171" s="109"/>
      <c r="X171" s="109"/>
      <c r="Y171" s="109"/>
      <c r="Z171" s="109"/>
      <c r="AA171" s="109"/>
      <c r="AB171" s="109"/>
      <c r="AC171" s="109"/>
      <c r="AD171" s="109"/>
      <c r="AE171" s="109"/>
      <c r="AF171" s="109"/>
      <c r="AG171" s="109"/>
      <c r="AH171" s="109"/>
      <c r="AI171" s="109"/>
      <c r="AJ171" s="109"/>
      <c r="AK171" s="109"/>
      <c r="AL171" s="109"/>
      <c r="AM171" s="109"/>
      <c r="AN171" s="109"/>
      <c r="AO171" s="109"/>
      <c r="AP171" s="109"/>
      <c r="AQ171" s="109"/>
      <c r="AR171" s="109"/>
      <c r="AS171" s="109"/>
      <c r="AT171" s="109"/>
      <c r="AU171" s="109"/>
      <c r="AV171" s="109"/>
      <c r="AW171" s="109"/>
      <c r="AX171" s="109"/>
      <c r="AY171" s="109"/>
      <c r="AZ171" s="109"/>
      <c r="BA171" s="109"/>
      <c r="BB171" s="109"/>
      <c r="BC171" s="109"/>
      <c r="BD171" s="109"/>
      <c r="BE171" s="109"/>
      <c r="BF171" s="109"/>
      <c r="BG171" s="109"/>
      <c r="BH171" s="109"/>
      <c r="BI171" s="109"/>
      <c r="BJ171" s="109"/>
      <c r="BK171" s="109"/>
      <c r="BL171" s="109"/>
      <c r="BM171" s="109"/>
      <c r="BN171" s="109"/>
      <c r="BO171" s="109"/>
      <c r="BP171" s="109"/>
      <c r="BQ171" s="109"/>
      <c r="BR171" s="109"/>
      <c r="BS171" s="109"/>
      <c r="BT171" s="109"/>
      <c r="BU171" s="109"/>
      <c r="BV171" s="109"/>
      <c r="BW171" s="109"/>
      <c r="BX171" s="109"/>
      <c r="BY171" s="109"/>
      <c r="BZ171" s="109"/>
      <c r="CA171" s="109"/>
      <c r="CB171" s="109"/>
      <c r="CC171" s="109"/>
      <c r="CD171" s="109"/>
      <c r="CE171" s="109"/>
      <c r="CF171" s="109"/>
      <c r="CG171" s="109"/>
      <c r="CH171" s="109"/>
      <c r="CI171" s="109"/>
      <c r="CJ171" s="109"/>
      <c r="CK171" s="109"/>
      <c r="CL171" s="109"/>
      <c r="CM171" s="109"/>
      <c r="CN171" s="109"/>
      <c r="CO171" s="109"/>
      <c r="CP171" s="109"/>
      <c r="CQ171" s="109"/>
      <c r="CR171" s="109"/>
      <c r="CS171" s="109"/>
      <c r="CT171" s="109"/>
      <c r="CU171" s="109"/>
      <c r="CV171" s="109"/>
      <c r="CW171" s="109"/>
      <c r="CX171" s="109"/>
      <c r="CY171" s="109"/>
      <c r="CZ171" s="109"/>
      <c r="DA171" s="109"/>
      <c r="DB171" s="109"/>
      <c r="DC171" s="109"/>
      <c r="DD171" s="109"/>
      <c r="DE171" s="109"/>
      <c r="DF171" s="109"/>
      <c r="DG171" s="109"/>
      <c r="DH171" s="109"/>
      <c r="DI171" s="109"/>
      <c r="DJ171" s="109"/>
      <c r="DK171" s="109"/>
      <c r="DL171" s="109"/>
      <c r="DM171" s="109"/>
      <c r="DN171" s="109"/>
      <c r="DO171" s="109"/>
      <c r="DP171" s="109"/>
      <c r="DQ171" s="109"/>
      <c r="DR171" s="109"/>
      <c r="DS171" s="109"/>
      <c r="DT171" s="109"/>
      <c r="DU171" s="109"/>
      <c r="DV171" s="109"/>
      <c r="DW171" s="109"/>
      <c r="DX171" s="109"/>
      <c r="DY171" s="109"/>
      <c r="DZ171" s="109"/>
      <c r="EA171" s="109"/>
      <c r="EB171" s="109"/>
      <c r="EC171" s="109"/>
      <c r="ED171" s="109"/>
      <c r="EE171" s="109"/>
      <c r="EF171" s="109"/>
      <c r="EG171" s="109"/>
      <c r="EH171" s="109"/>
      <c r="EI171" s="109"/>
      <c r="EJ171" s="109"/>
      <c r="EK171" s="109"/>
      <c r="EL171" s="109"/>
      <c r="EM171" s="109"/>
      <c r="EN171" s="109"/>
      <c r="EO171" s="109"/>
      <c r="EP171" s="109"/>
      <c r="EQ171" s="109"/>
      <c r="ER171" s="109"/>
      <c r="ES171" s="109"/>
      <c r="ET171" s="109"/>
      <c r="EU171" s="109"/>
      <c r="EV171" s="109"/>
      <c r="EW171" s="109"/>
      <c r="EX171" s="109"/>
      <c r="EY171" s="109"/>
      <c r="EZ171" s="109"/>
      <c r="FA171" s="109"/>
      <c r="FB171" s="109"/>
      <c r="FC171" s="109"/>
      <c r="FD171" s="109"/>
      <c r="FE171" s="109"/>
      <c r="FF171" s="109"/>
      <c r="FG171" s="109"/>
      <c r="FH171" s="109"/>
      <c r="FI171" s="109"/>
      <c r="FJ171" s="109"/>
      <c r="FK171" s="109"/>
      <c r="FL171" s="109"/>
      <c r="FM171" s="109"/>
      <c r="FN171" s="109"/>
      <c r="FO171" s="109"/>
      <c r="FP171" s="109"/>
      <c r="FQ171" s="109"/>
      <c r="FR171" s="109"/>
      <c r="FS171" s="109"/>
      <c r="FT171" s="109"/>
      <c r="FU171" s="109"/>
      <c r="FV171" s="109"/>
      <c r="FW171" s="109"/>
      <c r="FX171" s="109"/>
      <c r="FY171" s="109"/>
      <c r="FZ171" s="109"/>
      <c r="GA171" s="109"/>
      <c r="GB171" s="109"/>
      <c r="GC171" s="109"/>
      <c r="GD171" s="109"/>
      <c r="GE171" s="109"/>
      <c r="GF171" s="109"/>
      <c r="GG171" s="109"/>
      <c r="GH171" s="109"/>
      <c r="GI171" s="109"/>
      <c r="GJ171" s="109"/>
      <c r="GK171" s="109"/>
      <c r="GL171" s="109"/>
      <c r="GM171" s="109"/>
      <c r="GN171" s="109"/>
      <c r="GO171" s="109"/>
      <c r="GP171" s="109"/>
      <c r="GQ171" s="109"/>
      <c r="GR171" s="109"/>
      <c r="GS171" s="109"/>
      <c r="GT171" s="109"/>
      <c r="GU171" s="109"/>
      <c r="GV171" s="109"/>
      <c r="GW171" s="109"/>
      <c r="GX171" s="109"/>
      <c r="GY171" s="109"/>
      <c r="GZ171" s="109"/>
      <c r="HA171" s="109"/>
      <c r="HB171" s="109"/>
      <c r="HC171" s="109"/>
      <c r="HD171" s="109"/>
      <c r="HE171" s="109"/>
      <c r="HF171" s="109"/>
      <c r="HG171" s="109"/>
      <c r="HH171" s="109"/>
      <c r="HI171" s="109"/>
      <c r="HJ171" s="109"/>
      <c r="HK171" s="109"/>
      <c r="HL171" s="109"/>
      <c r="HM171" s="109"/>
      <c r="HN171" s="109"/>
      <c r="HO171" s="109"/>
      <c r="HP171" s="109"/>
      <c r="HQ171" s="109"/>
      <c r="HR171" s="109"/>
      <c r="HS171" s="109"/>
      <c r="HT171" s="109"/>
      <c r="HU171" s="109"/>
      <c r="HV171" s="109"/>
      <c r="HW171" s="109"/>
      <c r="HX171" s="109"/>
      <c r="HY171" s="109"/>
      <c r="HZ171" s="109"/>
      <c r="IA171" s="109"/>
      <c r="IB171" s="109"/>
      <c r="IC171" s="109"/>
      <c r="ID171" s="109"/>
      <c r="IE171" s="109"/>
      <c r="IF171" s="109"/>
      <c r="IG171" s="109"/>
      <c r="IH171" s="109"/>
      <c r="II171" s="109"/>
      <c r="IJ171" s="109"/>
      <c r="IK171" s="109"/>
      <c r="IL171" s="109"/>
      <c r="IM171" s="109"/>
      <c r="IN171" s="109"/>
      <c r="IO171" s="109"/>
      <c r="IP171" s="109"/>
      <c r="IQ171" s="109"/>
      <c r="IR171" s="109"/>
      <c r="IS171" s="109"/>
      <c r="IT171" s="109"/>
      <c r="IU171" s="109"/>
      <c r="IV171" s="109"/>
    </row>
    <row r="172" spans="1:256" s="4" customFormat="1">
      <c r="A172" s="107"/>
      <c r="B172" s="14"/>
      <c r="C172" s="3"/>
      <c r="D172" s="159"/>
      <c r="E172" s="109"/>
      <c r="F172" s="159"/>
      <c r="G172" s="109"/>
      <c r="H172" s="159"/>
      <c r="I172" s="109"/>
      <c r="J172" s="109"/>
      <c r="K172" s="109"/>
      <c r="L172" s="159"/>
      <c r="M172" s="109"/>
      <c r="N172" s="109"/>
      <c r="O172" s="109"/>
      <c r="P172" s="109"/>
      <c r="Q172" s="109"/>
      <c r="R172" s="109"/>
      <c r="S172" s="109"/>
      <c r="T172" s="109"/>
      <c r="U172" s="109"/>
      <c r="V172" s="109"/>
      <c r="W172" s="109"/>
      <c r="X172" s="109"/>
      <c r="Y172" s="109"/>
      <c r="Z172" s="109"/>
      <c r="AA172" s="109"/>
      <c r="AB172" s="109"/>
      <c r="AC172" s="109"/>
      <c r="AD172" s="109"/>
      <c r="AE172" s="109"/>
      <c r="AF172" s="109"/>
      <c r="AG172" s="109"/>
      <c r="AH172" s="109"/>
      <c r="AI172" s="109"/>
      <c r="AJ172" s="109"/>
      <c r="AK172" s="109"/>
      <c r="AL172" s="109"/>
      <c r="AM172" s="109"/>
      <c r="AN172" s="109"/>
      <c r="AO172" s="109"/>
      <c r="AP172" s="109"/>
      <c r="AQ172" s="109"/>
      <c r="AR172" s="109"/>
      <c r="AS172" s="109"/>
      <c r="AT172" s="109"/>
      <c r="AU172" s="109"/>
      <c r="AV172" s="109"/>
      <c r="AW172" s="109"/>
      <c r="AX172" s="109"/>
      <c r="AY172" s="109"/>
      <c r="AZ172" s="109"/>
      <c r="BA172" s="109"/>
      <c r="BB172" s="109"/>
      <c r="BC172" s="109"/>
      <c r="BD172" s="109"/>
      <c r="BE172" s="109"/>
      <c r="BF172" s="109"/>
      <c r="BG172" s="109"/>
      <c r="BH172" s="109"/>
      <c r="BI172" s="109"/>
      <c r="BJ172" s="109"/>
      <c r="BK172" s="109"/>
      <c r="BL172" s="109"/>
      <c r="BM172" s="109"/>
      <c r="BN172" s="109"/>
      <c r="BO172" s="109"/>
      <c r="BP172" s="109"/>
      <c r="BQ172" s="109"/>
      <c r="BR172" s="109"/>
      <c r="BS172" s="109"/>
      <c r="BT172" s="109"/>
      <c r="BU172" s="109"/>
      <c r="BV172" s="109"/>
      <c r="BW172" s="109"/>
      <c r="BX172" s="109"/>
      <c r="BY172" s="109"/>
      <c r="BZ172" s="109"/>
      <c r="CA172" s="109"/>
      <c r="CB172" s="109"/>
      <c r="CC172" s="109"/>
      <c r="CD172" s="109"/>
      <c r="CE172" s="109"/>
      <c r="CF172" s="109"/>
      <c r="CG172" s="109"/>
      <c r="CH172" s="109"/>
      <c r="CI172" s="109"/>
      <c r="CJ172" s="109"/>
      <c r="CK172" s="109"/>
      <c r="CL172" s="109"/>
      <c r="CM172" s="109"/>
      <c r="CN172" s="109"/>
      <c r="CO172" s="109"/>
      <c r="CP172" s="109"/>
      <c r="CQ172" s="109"/>
      <c r="CR172" s="109"/>
      <c r="CS172" s="109"/>
      <c r="CT172" s="109"/>
      <c r="CU172" s="109"/>
      <c r="CV172" s="109"/>
      <c r="CW172" s="109"/>
      <c r="CX172" s="109"/>
      <c r="CY172" s="109"/>
      <c r="CZ172" s="109"/>
      <c r="DA172" s="109"/>
      <c r="DB172" s="109"/>
      <c r="DC172" s="109"/>
      <c r="DD172" s="109"/>
      <c r="DE172" s="109"/>
      <c r="DF172" s="109"/>
      <c r="DG172" s="109"/>
      <c r="DH172" s="109"/>
      <c r="DI172" s="109"/>
      <c r="DJ172" s="109"/>
      <c r="DK172" s="109"/>
      <c r="DL172" s="109"/>
      <c r="DM172" s="109"/>
      <c r="DN172" s="109"/>
      <c r="DO172" s="109"/>
      <c r="DP172" s="109"/>
      <c r="DQ172" s="109"/>
      <c r="DR172" s="109"/>
      <c r="DS172" s="109"/>
      <c r="DT172" s="109"/>
      <c r="DU172" s="109"/>
      <c r="DV172" s="109"/>
      <c r="DW172" s="109"/>
      <c r="DX172" s="109"/>
      <c r="DY172" s="109"/>
      <c r="DZ172" s="109"/>
      <c r="EA172" s="109"/>
      <c r="EB172" s="109"/>
      <c r="EC172" s="109"/>
      <c r="ED172" s="109"/>
      <c r="EE172" s="109"/>
      <c r="EF172" s="109"/>
      <c r="EG172" s="109"/>
      <c r="EH172" s="109"/>
      <c r="EI172" s="109"/>
      <c r="EJ172" s="109"/>
      <c r="EK172" s="109"/>
      <c r="EL172" s="109"/>
      <c r="EM172" s="109"/>
      <c r="EN172" s="109"/>
      <c r="EO172" s="109"/>
      <c r="EP172" s="109"/>
      <c r="EQ172" s="109"/>
      <c r="ER172" s="109"/>
      <c r="ES172" s="109"/>
      <c r="ET172" s="109"/>
      <c r="EU172" s="109"/>
      <c r="EV172" s="109"/>
      <c r="EW172" s="109"/>
      <c r="EX172" s="109"/>
      <c r="EY172" s="109"/>
      <c r="EZ172" s="109"/>
      <c r="FA172" s="109"/>
      <c r="FB172" s="109"/>
      <c r="FC172" s="109"/>
      <c r="FD172" s="109"/>
      <c r="FE172" s="109"/>
      <c r="FF172" s="109"/>
      <c r="FG172" s="109"/>
      <c r="FH172" s="109"/>
      <c r="FI172" s="109"/>
      <c r="FJ172" s="109"/>
      <c r="FK172" s="109"/>
      <c r="FL172" s="109"/>
      <c r="FM172" s="109"/>
      <c r="FN172" s="109"/>
      <c r="FO172" s="109"/>
      <c r="FP172" s="109"/>
      <c r="FQ172" s="109"/>
      <c r="FR172" s="109"/>
      <c r="FS172" s="109"/>
      <c r="FT172" s="109"/>
      <c r="FU172" s="109"/>
      <c r="FV172" s="109"/>
      <c r="FW172" s="109"/>
      <c r="FX172" s="109"/>
      <c r="FY172" s="109"/>
      <c r="FZ172" s="109"/>
      <c r="GA172" s="109"/>
      <c r="GB172" s="109"/>
      <c r="GC172" s="109"/>
      <c r="GD172" s="109"/>
      <c r="GE172" s="109"/>
      <c r="GF172" s="109"/>
      <c r="GG172" s="109"/>
      <c r="GH172" s="109"/>
      <c r="GI172" s="109"/>
      <c r="GJ172" s="109"/>
      <c r="GK172" s="109"/>
      <c r="GL172" s="109"/>
      <c r="GM172" s="109"/>
      <c r="GN172" s="109"/>
      <c r="GO172" s="109"/>
      <c r="GP172" s="109"/>
      <c r="GQ172" s="109"/>
      <c r="GR172" s="109"/>
      <c r="GS172" s="109"/>
      <c r="GT172" s="109"/>
      <c r="GU172" s="109"/>
      <c r="GV172" s="109"/>
      <c r="GW172" s="109"/>
      <c r="GX172" s="109"/>
      <c r="GY172" s="109"/>
      <c r="GZ172" s="109"/>
      <c r="HA172" s="109"/>
      <c r="HB172" s="109"/>
      <c r="HC172" s="109"/>
      <c r="HD172" s="109"/>
      <c r="HE172" s="109"/>
      <c r="HF172" s="109"/>
      <c r="HG172" s="109"/>
      <c r="HH172" s="109"/>
      <c r="HI172" s="109"/>
      <c r="HJ172" s="109"/>
      <c r="HK172" s="109"/>
      <c r="HL172" s="109"/>
      <c r="HM172" s="109"/>
      <c r="HN172" s="109"/>
      <c r="HO172" s="109"/>
      <c r="HP172" s="109"/>
      <c r="HQ172" s="109"/>
      <c r="HR172" s="109"/>
      <c r="HS172" s="109"/>
      <c r="HT172" s="109"/>
      <c r="HU172" s="109"/>
      <c r="HV172" s="109"/>
      <c r="HW172" s="109"/>
      <c r="HX172" s="109"/>
      <c r="HY172" s="109"/>
      <c r="HZ172" s="109"/>
      <c r="IA172" s="109"/>
      <c r="IB172" s="109"/>
      <c r="IC172" s="109"/>
      <c r="ID172" s="109"/>
      <c r="IE172" s="109"/>
      <c r="IF172" s="109"/>
      <c r="IG172" s="109"/>
      <c r="IH172" s="109"/>
      <c r="II172" s="109"/>
      <c r="IJ172" s="109"/>
      <c r="IK172" s="109"/>
      <c r="IL172" s="109"/>
      <c r="IM172" s="109"/>
      <c r="IN172" s="109"/>
      <c r="IO172" s="109"/>
      <c r="IP172" s="109"/>
      <c r="IQ172" s="109"/>
      <c r="IR172" s="109"/>
      <c r="IS172" s="109"/>
      <c r="IT172" s="109"/>
      <c r="IU172" s="109"/>
      <c r="IV172" s="109"/>
    </row>
    <row r="173" spans="1:256" s="4" customFormat="1">
      <c r="A173" s="107"/>
      <c r="B173" s="14"/>
      <c r="C173" s="3"/>
      <c r="D173" s="159"/>
      <c r="E173" s="109"/>
      <c r="F173" s="159"/>
      <c r="G173" s="109"/>
      <c r="H173" s="159"/>
      <c r="I173" s="109"/>
      <c r="J173" s="109"/>
      <c r="K173" s="109"/>
      <c r="L173" s="159"/>
      <c r="M173" s="109"/>
      <c r="N173" s="109"/>
      <c r="O173" s="109"/>
      <c r="P173" s="109"/>
      <c r="Q173" s="109"/>
      <c r="R173" s="109"/>
      <c r="S173" s="109"/>
      <c r="T173" s="109"/>
      <c r="U173" s="109"/>
      <c r="V173" s="109"/>
      <c r="W173" s="109"/>
      <c r="X173" s="109"/>
      <c r="Y173" s="109"/>
      <c r="Z173" s="109"/>
      <c r="AA173" s="109"/>
      <c r="AB173" s="109"/>
      <c r="AC173" s="109"/>
      <c r="AD173" s="109"/>
      <c r="AE173" s="109"/>
      <c r="AF173" s="109"/>
      <c r="AG173" s="109"/>
      <c r="AH173" s="109"/>
      <c r="AI173" s="109"/>
      <c r="AJ173" s="109"/>
      <c r="AK173" s="109"/>
      <c r="AL173" s="109"/>
      <c r="AM173" s="109"/>
      <c r="AN173" s="109"/>
      <c r="AO173" s="109"/>
      <c r="AP173" s="109"/>
      <c r="AQ173" s="109"/>
      <c r="AR173" s="109"/>
      <c r="AS173" s="109"/>
      <c r="AT173" s="109"/>
      <c r="AU173" s="109"/>
      <c r="AV173" s="109"/>
      <c r="AW173" s="109"/>
      <c r="AX173" s="109"/>
      <c r="AY173" s="109"/>
      <c r="AZ173" s="109"/>
      <c r="BA173" s="109"/>
      <c r="BB173" s="109"/>
      <c r="BC173" s="109"/>
      <c r="BD173" s="109"/>
      <c r="BE173" s="109"/>
      <c r="BF173" s="109"/>
      <c r="BG173" s="109"/>
      <c r="BH173" s="109"/>
      <c r="BI173" s="109"/>
      <c r="BJ173" s="109"/>
      <c r="BK173" s="109"/>
      <c r="BL173" s="109"/>
      <c r="BM173" s="109"/>
      <c r="BN173" s="109"/>
      <c r="BO173" s="109"/>
      <c r="BP173" s="109"/>
      <c r="BQ173" s="109"/>
      <c r="BR173" s="109"/>
      <c r="BS173" s="109"/>
      <c r="BT173" s="109"/>
      <c r="BU173" s="109"/>
      <c r="BV173" s="109"/>
      <c r="BW173" s="109"/>
      <c r="BX173" s="109"/>
      <c r="BY173" s="109"/>
      <c r="BZ173" s="109"/>
      <c r="CA173" s="109"/>
      <c r="CB173" s="109"/>
      <c r="CC173" s="109"/>
      <c r="CD173" s="109"/>
      <c r="CE173" s="109"/>
      <c r="CF173" s="109"/>
      <c r="CG173" s="109"/>
      <c r="CH173" s="109"/>
      <c r="CI173" s="109"/>
      <c r="CJ173" s="109"/>
      <c r="CK173" s="109"/>
      <c r="CL173" s="109"/>
      <c r="CM173" s="109"/>
      <c r="CN173" s="109"/>
      <c r="CO173" s="109"/>
      <c r="CP173" s="109"/>
      <c r="CQ173" s="109"/>
      <c r="CR173" s="109"/>
      <c r="CS173" s="109"/>
      <c r="CT173" s="109"/>
      <c r="CU173" s="109"/>
      <c r="CV173" s="109"/>
      <c r="CW173" s="109"/>
      <c r="CX173" s="109"/>
      <c r="CY173" s="109"/>
      <c r="CZ173" s="109"/>
      <c r="DA173" s="109"/>
      <c r="DB173" s="109"/>
      <c r="DC173" s="109"/>
      <c r="DD173" s="109"/>
      <c r="DE173" s="109"/>
      <c r="DF173" s="109"/>
      <c r="DG173" s="109"/>
      <c r="DH173" s="109"/>
      <c r="DI173" s="109"/>
      <c r="DJ173" s="109"/>
      <c r="DK173" s="109"/>
      <c r="DL173" s="109"/>
      <c r="DM173" s="109"/>
      <c r="DN173" s="109"/>
      <c r="DO173" s="109"/>
      <c r="DP173" s="109"/>
      <c r="DQ173" s="109"/>
      <c r="DR173" s="109"/>
      <c r="DS173" s="109"/>
      <c r="DT173" s="109"/>
      <c r="DU173" s="109"/>
      <c r="DV173" s="109"/>
      <c r="DW173" s="109"/>
      <c r="DX173" s="109"/>
      <c r="DY173" s="109"/>
      <c r="DZ173" s="109"/>
      <c r="EA173" s="109"/>
      <c r="EB173" s="109"/>
      <c r="EC173" s="109"/>
      <c r="ED173" s="109"/>
      <c r="EE173" s="109"/>
      <c r="EF173" s="109"/>
      <c r="EG173" s="109"/>
      <c r="EH173" s="109"/>
      <c r="EI173" s="109"/>
      <c r="EJ173" s="109"/>
      <c r="EK173" s="109"/>
      <c r="EL173" s="109"/>
      <c r="EM173" s="109"/>
      <c r="EN173" s="109"/>
      <c r="EO173" s="109"/>
      <c r="EP173" s="109"/>
      <c r="EQ173" s="109"/>
      <c r="ER173" s="109"/>
      <c r="ES173" s="109"/>
      <c r="ET173" s="109"/>
      <c r="EU173" s="109"/>
      <c r="EV173" s="109"/>
      <c r="EW173" s="109"/>
      <c r="EX173" s="109"/>
      <c r="EY173" s="109"/>
      <c r="EZ173" s="109"/>
      <c r="FA173" s="109"/>
      <c r="FB173" s="109"/>
      <c r="FC173" s="109"/>
      <c r="FD173" s="109"/>
      <c r="FE173" s="109"/>
      <c r="FF173" s="109"/>
      <c r="FG173" s="109"/>
      <c r="FH173" s="109"/>
      <c r="FI173" s="109"/>
      <c r="FJ173" s="109"/>
      <c r="FK173" s="109"/>
      <c r="FL173" s="109"/>
      <c r="FM173" s="109"/>
      <c r="FN173" s="109"/>
      <c r="FO173" s="109"/>
      <c r="FP173" s="109"/>
      <c r="FQ173" s="109"/>
      <c r="FR173" s="109"/>
      <c r="FS173" s="109"/>
      <c r="FT173" s="109"/>
      <c r="FU173" s="109"/>
      <c r="FV173" s="109"/>
      <c r="FW173" s="109"/>
      <c r="FX173" s="109"/>
      <c r="FY173" s="109"/>
      <c r="FZ173" s="109"/>
      <c r="GA173" s="109"/>
      <c r="GB173" s="109"/>
      <c r="GC173" s="109"/>
      <c r="GD173" s="109"/>
      <c r="GE173" s="109"/>
      <c r="GF173" s="109"/>
      <c r="GG173" s="109"/>
      <c r="GH173" s="109"/>
      <c r="GI173" s="109"/>
      <c r="GJ173" s="109"/>
      <c r="GK173" s="109"/>
      <c r="GL173" s="109"/>
      <c r="GM173" s="109"/>
      <c r="GN173" s="109"/>
      <c r="GO173" s="109"/>
      <c r="GP173" s="109"/>
      <c r="GQ173" s="109"/>
      <c r="GR173" s="109"/>
      <c r="GS173" s="109"/>
      <c r="GT173" s="109"/>
      <c r="GU173" s="109"/>
      <c r="GV173" s="109"/>
      <c r="GW173" s="109"/>
      <c r="GX173" s="109"/>
      <c r="GY173" s="109"/>
      <c r="GZ173" s="109"/>
      <c r="HA173" s="109"/>
      <c r="HB173" s="109"/>
      <c r="HC173" s="109"/>
      <c r="HD173" s="109"/>
      <c r="HE173" s="109"/>
      <c r="HF173" s="109"/>
      <c r="HG173" s="109"/>
      <c r="HH173" s="109"/>
      <c r="HI173" s="109"/>
      <c r="HJ173" s="109"/>
      <c r="HK173" s="109"/>
      <c r="HL173" s="109"/>
      <c r="HM173" s="109"/>
      <c r="HN173" s="109"/>
      <c r="HO173" s="109"/>
      <c r="HP173" s="109"/>
      <c r="HQ173" s="109"/>
      <c r="HR173" s="109"/>
      <c r="HS173" s="109"/>
      <c r="HT173" s="109"/>
      <c r="HU173" s="109"/>
      <c r="HV173" s="109"/>
      <c r="HW173" s="109"/>
      <c r="HX173" s="109"/>
      <c r="HY173" s="109"/>
      <c r="HZ173" s="109"/>
      <c r="IA173" s="109"/>
      <c r="IB173" s="109"/>
      <c r="IC173" s="109"/>
      <c r="ID173" s="109"/>
      <c r="IE173" s="109"/>
      <c r="IF173" s="109"/>
      <c r="IG173" s="109"/>
      <c r="IH173" s="109"/>
      <c r="II173" s="109"/>
      <c r="IJ173" s="109"/>
      <c r="IK173" s="109"/>
      <c r="IL173" s="109"/>
      <c r="IM173" s="109"/>
      <c r="IN173" s="109"/>
      <c r="IO173" s="109"/>
      <c r="IP173" s="109"/>
      <c r="IQ173" s="109"/>
      <c r="IR173" s="109"/>
      <c r="IS173" s="109"/>
      <c r="IT173" s="109"/>
      <c r="IU173" s="109"/>
      <c r="IV173" s="109"/>
    </row>
    <row r="174" spans="1:256" s="4" customFormat="1">
      <c r="A174" s="107"/>
      <c r="B174" s="14"/>
      <c r="C174" s="3"/>
      <c r="D174" s="159"/>
      <c r="E174" s="109"/>
      <c r="F174" s="159"/>
      <c r="G174" s="109"/>
      <c r="H174" s="159"/>
      <c r="I174" s="109"/>
      <c r="J174" s="109"/>
      <c r="K174" s="109"/>
      <c r="L174" s="159"/>
      <c r="M174" s="109"/>
      <c r="N174" s="109"/>
      <c r="O174" s="109"/>
      <c r="P174" s="109"/>
      <c r="Q174" s="109"/>
      <c r="R174" s="109"/>
      <c r="S174" s="109"/>
      <c r="T174" s="109"/>
      <c r="U174" s="109"/>
      <c r="V174" s="109"/>
      <c r="W174" s="109"/>
      <c r="X174" s="109"/>
      <c r="Y174" s="109"/>
      <c r="Z174" s="109"/>
      <c r="AA174" s="109"/>
      <c r="AB174" s="109"/>
      <c r="AC174" s="109"/>
      <c r="AD174" s="109"/>
      <c r="AE174" s="109"/>
      <c r="AF174" s="109"/>
      <c r="AG174" s="109"/>
      <c r="AH174" s="109"/>
      <c r="AI174" s="109"/>
      <c r="AJ174" s="109"/>
      <c r="AK174" s="109"/>
      <c r="AL174" s="109"/>
      <c r="AM174" s="109"/>
      <c r="AN174" s="109"/>
      <c r="AO174" s="109"/>
      <c r="AP174" s="109"/>
      <c r="AQ174" s="109"/>
      <c r="AR174" s="109"/>
      <c r="AS174" s="109"/>
      <c r="AT174" s="109"/>
      <c r="AU174" s="109"/>
      <c r="AV174" s="109"/>
      <c r="AW174" s="109"/>
      <c r="AX174" s="109"/>
      <c r="AY174" s="109"/>
      <c r="AZ174" s="109"/>
      <c r="BA174" s="109"/>
      <c r="BB174" s="109"/>
      <c r="BC174" s="109"/>
      <c r="BD174" s="109"/>
      <c r="BE174" s="109"/>
      <c r="BF174" s="109"/>
      <c r="BG174" s="109"/>
      <c r="BH174" s="109"/>
      <c r="BI174" s="109"/>
      <c r="BJ174" s="109"/>
      <c r="BK174" s="109"/>
      <c r="BL174" s="109"/>
      <c r="BM174" s="109"/>
      <c r="BN174" s="109"/>
      <c r="BO174" s="109"/>
      <c r="BP174" s="109"/>
      <c r="BQ174" s="109"/>
      <c r="BR174" s="109"/>
      <c r="BS174" s="109"/>
      <c r="BT174" s="109"/>
      <c r="BU174" s="109"/>
      <c r="BV174" s="109"/>
      <c r="BW174" s="109"/>
      <c r="BX174" s="109"/>
      <c r="BY174" s="109"/>
      <c r="BZ174" s="109"/>
      <c r="CA174" s="109"/>
      <c r="CB174" s="109"/>
      <c r="CC174" s="109"/>
      <c r="CD174" s="109"/>
      <c r="CE174" s="109"/>
      <c r="CF174" s="109"/>
      <c r="CG174" s="109"/>
      <c r="CH174" s="109"/>
      <c r="CI174" s="109"/>
      <c r="CJ174" s="109"/>
      <c r="CK174" s="109"/>
      <c r="CL174" s="109"/>
      <c r="CM174" s="109"/>
      <c r="CN174" s="109"/>
      <c r="CO174" s="109"/>
      <c r="CP174" s="109"/>
      <c r="CQ174" s="109"/>
      <c r="CR174" s="109"/>
      <c r="CS174" s="109"/>
      <c r="CT174" s="109"/>
      <c r="CU174" s="109"/>
      <c r="CV174" s="109"/>
      <c r="CW174" s="109"/>
      <c r="CX174" s="109"/>
      <c r="CY174" s="109"/>
      <c r="CZ174" s="109"/>
      <c r="DA174" s="109"/>
      <c r="DB174" s="109"/>
      <c r="DC174" s="109"/>
      <c r="DD174" s="109"/>
      <c r="DE174" s="109"/>
      <c r="DF174" s="109"/>
      <c r="DG174" s="109"/>
      <c r="DH174" s="109"/>
      <c r="DI174" s="109"/>
      <c r="DJ174" s="109"/>
      <c r="DK174" s="109"/>
      <c r="DL174" s="109"/>
      <c r="DM174" s="109"/>
      <c r="DN174" s="109"/>
      <c r="DO174" s="109"/>
      <c r="DP174" s="109"/>
      <c r="DQ174" s="109"/>
      <c r="DR174" s="109"/>
      <c r="DS174" s="109"/>
      <c r="DT174" s="109"/>
      <c r="DU174" s="109"/>
      <c r="DV174" s="109"/>
      <c r="DW174" s="109"/>
      <c r="DX174" s="109"/>
      <c r="DY174" s="109"/>
      <c r="DZ174" s="109"/>
      <c r="EA174" s="109"/>
      <c r="EB174" s="109"/>
      <c r="EC174" s="109"/>
      <c r="ED174" s="109"/>
      <c r="EE174" s="109"/>
      <c r="EF174" s="109"/>
      <c r="EG174" s="109"/>
      <c r="EH174" s="109"/>
      <c r="EI174" s="109"/>
      <c r="EJ174" s="109"/>
      <c r="EK174" s="109"/>
      <c r="EL174" s="109"/>
      <c r="EM174" s="109"/>
      <c r="EN174" s="109"/>
      <c r="EO174" s="109"/>
      <c r="EP174" s="109"/>
      <c r="EQ174" s="109"/>
      <c r="ER174" s="109"/>
      <c r="ES174" s="109"/>
      <c r="ET174" s="109"/>
      <c r="EU174" s="109"/>
      <c r="EV174" s="109"/>
      <c r="EW174" s="109"/>
      <c r="EX174" s="109"/>
      <c r="EY174" s="109"/>
      <c r="EZ174" s="109"/>
      <c r="FA174" s="109"/>
      <c r="FB174" s="109"/>
      <c r="FC174" s="109"/>
      <c r="FD174" s="109"/>
      <c r="FE174" s="109"/>
      <c r="FF174" s="109"/>
      <c r="FG174" s="109"/>
      <c r="FH174" s="109"/>
      <c r="FI174" s="109"/>
      <c r="FJ174" s="109"/>
      <c r="FK174" s="109"/>
      <c r="FL174" s="109"/>
      <c r="FM174" s="109"/>
      <c r="FN174" s="109"/>
      <c r="FO174" s="109"/>
      <c r="FP174" s="109"/>
      <c r="FQ174" s="109"/>
      <c r="FR174" s="109"/>
      <c r="FS174" s="109"/>
      <c r="FT174" s="109"/>
      <c r="FU174" s="109"/>
      <c r="FV174" s="109"/>
      <c r="FW174" s="109"/>
      <c r="FX174" s="109"/>
      <c r="FY174" s="109"/>
      <c r="FZ174" s="109"/>
      <c r="GA174" s="109"/>
      <c r="GB174" s="109"/>
      <c r="GC174" s="109"/>
      <c r="GD174" s="109"/>
      <c r="GE174" s="109"/>
      <c r="GF174" s="109"/>
      <c r="GG174" s="109"/>
      <c r="GH174" s="109"/>
      <c r="GI174" s="109"/>
      <c r="GJ174" s="109"/>
      <c r="GK174" s="109"/>
      <c r="GL174" s="109"/>
      <c r="GM174" s="109"/>
      <c r="GN174" s="109"/>
      <c r="GO174" s="109"/>
      <c r="GP174" s="109"/>
      <c r="GQ174" s="109"/>
      <c r="GR174" s="109"/>
      <c r="GS174" s="109"/>
      <c r="GT174" s="109"/>
      <c r="GU174" s="109"/>
      <c r="GV174" s="109"/>
      <c r="GW174" s="109"/>
      <c r="GX174" s="109"/>
      <c r="GY174" s="109"/>
      <c r="GZ174" s="109"/>
      <c r="HA174" s="109"/>
      <c r="HB174" s="109"/>
      <c r="HC174" s="109"/>
      <c r="HD174" s="109"/>
      <c r="HE174" s="109"/>
      <c r="HF174" s="109"/>
      <c r="HG174" s="109"/>
      <c r="HH174" s="109"/>
      <c r="HI174" s="109"/>
      <c r="HJ174" s="109"/>
      <c r="HK174" s="109"/>
      <c r="HL174" s="109"/>
      <c r="HM174" s="109"/>
      <c r="HN174" s="109"/>
      <c r="HO174" s="109"/>
      <c r="HP174" s="109"/>
      <c r="HQ174" s="109"/>
      <c r="HR174" s="109"/>
      <c r="HS174" s="109"/>
      <c r="HT174" s="109"/>
      <c r="HU174" s="109"/>
      <c r="HV174" s="109"/>
      <c r="HW174" s="109"/>
      <c r="HX174" s="109"/>
      <c r="HY174" s="109"/>
      <c r="HZ174" s="109"/>
      <c r="IA174" s="109"/>
      <c r="IB174" s="109"/>
      <c r="IC174" s="109"/>
      <c r="ID174" s="109"/>
      <c r="IE174" s="109"/>
      <c r="IF174" s="109"/>
      <c r="IG174" s="109"/>
      <c r="IH174" s="109"/>
      <c r="II174" s="109"/>
      <c r="IJ174" s="109"/>
      <c r="IK174" s="109"/>
      <c r="IL174" s="109"/>
      <c r="IM174" s="109"/>
      <c r="IN174" s="109"/>
      <c r="IO174" s="109"/>
      <c r="IP174" s="109"/>
      <c r="IQ174" s="109"/>
      <c r="IR174" s="109"/>
      <c r="IS174" s="109"/>
      <c r="IT174" s="109"/>
      <c r="IU174" s="109"/>
      <c r="IV174" s="109"/>
    </row>
    <row r="175" spans="1:256" s="4" customFormat="1">
      <c r="A175" s="107"/>
      <c r="B175" s="14"/>
      <c r="C175" s="3"/>
      <c r="D175" s="159"/>
      <c r="E175" s="109"/>
      <c r="F175" s="159"/>
      <c r="G175" s="109"/>
      <c r="H175" s="159"/>
      <c r="I175" s="109"/>
      <c r="J175" s="109"/>
      <c r="K175" s="109"/>
      <c r="L175" s="159"/>
      <c r="M175" s="109"/>
      <c r="N175" s="109"/>
      <c r="O175" s="109"/>
      <c r="P175" s="109"/>
      <c r="Q175" s="109"/>
      <c r="R175" s="109"/>
      <c r="S175" s="109"/>
      <c r="T175" s="109"/>
      <c r="U175" s="109"/>
      <c r="V175" s="109"/>
      <c r="W175" s="109"/>
      <c r="X175" s="109"/>
      <c r="Y175" s="109"/>
      <c r="Z175" s="109"/>
      <c r="AA175" s="109"/>
      <c r="AB175" s="109"/>
      <c r="AC175" s="109"/>
      <c r="AD175" s="109"/>
      <c r="AE175" s="109"/>
      <c r="AF175" s="109"/>
      <c r="AG175" s="109"/>
      <c r="AH175" s="109"/>
      <c r="AI175" s="109"/>
      <c r="AJ175" s="109"/>
      <c r="AK175" s="109"/>
      <c r="AL175" s="109"/>
      <c r="AM175" s="109"/>
      <c r="AN175" s="109"/>
      <c r="AO175" s="109"/>
      <c r="AP175" s="109"/>
      <c r="AQ175" s="109"/>
      <c r="AR175" s="109"/>
      <c r="AS175" s="109"/>
      <c r="AT175" s="109"/>
      <c r="AU175" s="109"/>
      <c r="AV175" s="109"/>
      <c r="AW175" s="109"/>
      <c r="AX175" s="109"/>
      <c r="AY175" s="109"/>
      <c r="AZ175" s="109"/>
      <c r="BA175" s="109"/>
      <c r="BB175" s="109"/>
      <c r="BC175" s="109"/>
      <c r="BD175" s="109"/>
      <c r="BE175" s="109"/>
      <c r="BF175" s="109"/>
      <c r="BG175" s="109"/>
      <c r="BH175" s="109"/>
      <c r="BI175" s="109"/>
      <c r="BJ175" s="109"/>
      <c r="BK175" s="109"/>
      <c r="BL175" s="109"/>
      <c r="BM175" s="109"/>
      <c r="BN175" s="109"/>
      <c r="BO175" s="109"/>
      <c r="BP175" s="109"/>
      <c r="BQ175" s="109"/>
      <c r="BR175" s="109"/>
      <c r="BS175" s="109"/>
      <c r="BT175" s="109"/>
      <c r="BU175" s="109"/>
      <c r="BV175" s="109"/>
      <c r="BW175" s="109"/>
      <c r="BX175" s="109"/>
      <c r="BY175" s="109"/>
      <c r="BZ175" s="109"/>
      <c r="CA175" s="109"/>
      <c r="CB175" s="109"/>
      <c r="CC175" s="109"/>
      <c r="CD175" s="109"/>
      <c r="CE175" s="109"/>
      <c r="CF175" s="109"/>
      <c r="CG175" s="109"/>
      <c r="CH175" s="109"/>
      <c r="CI175" s="109"/>
      <c r="CJ175" s="109"/>
      <c r="CK175" s="109"/>
      <c r="CL175" s="109"/>
      <c r="CM175" s="109"/>
      <c r="CN175" s="109"/>
      <c r="CO175" s="109"/>
      <c r="CP175" s="109"/>
      <c r="CQ175" s="109"/>
      <c r="CR175" s="109"/>
      <c r="CS175" s="109"/>
      <c r="CT175" s="109"/>
      <c r="CU175" s="109"/>
      <c r="CV175" s="109"/>
      <c r="CW175" s="109"/>
      <c r="CX175" s="109"/>
      <c r="CY175" s="109"/>
      <c r="CZ175" s="109"/>
      <c r="DA175" s="109"/>
      <c r="DB175" s="109"/>
      <c r="DC175" s="109"/>
      <c r="DD175" s="109"/>
      <c r="DE175" s="109"/>
      <c r="DF175" s="109"/>
      <c r="DG175" s="109"/>
      <c r="DH175" s="109"/>
      <c r="DI175" s="109"/>
      <c r="DJ175" s="109"/>
      <c r="DK175" s="109"/>
      <c r="DL175" s="109"/>
      <c r="DM175" s="109"/>
      <c r="DN175" s="109"/>
      <c r="DO175" s="109"/>
      <c r="DP175" s="109"/>
      <c r="DQ175" s="109"/>
      <c r="DR175" s="109"/>
      <c r="DS175" s="109"/>
      <c r="DT175" s="109"/>
      <c r="DU175" s="109"/>
      <c r="DV175" s="109"/>
      <c r="DW175" s="109"/>
      <c r="DX175" s="109"/>
      <c r="DY175" s="109"/>
      <c r="DZ175" s="109"/>
      <c r="EA175" s="109"/>
      <c r="EB175" s="109"/>
      <c r="EC175" s="109"/>
      <c r="ED175" s="109"/>
      <c r="EE175" s="109"/>
      <c r="EF175" s="109"/>
      <c r="EG175" s="109"/>
      <c r="EH175" s="109"/>
      <c r="EI175" s="109"/>
      <c r="EJ175" s="109"/>
      <c r="EK175" s="109"/>
      <c r="EL175" s="109"/>
      <c r="EM175" s="109"/>
      <c r="EN175" s="109"/>
      <c r="EO175" s="109"/>
      <c r="EP175" s="109"/>
      <c r="EQ175" s="109"/>
      <c r="ER175" s="109"/>
      <c r="ES175" s="109"/>
      <c r="ET175" s="109"/>
      <c r="EU175" s="109"/>
      <c r="EV175" s="109"/>
      <c r="EW175" s="109"/>
      <c r="EX175" s="109"/>
      <c r="EY175" s="109"/>
      <c r="EZ175" s="109"/>
      <c r="FA175" s="109"/>
      <c r="FB175" s="109"/>
      <c r="FC175" s="109"/>
      <c r="FD175" s="109"/>
      <c r="FE175" s="109"/>
      <c r="FF175" s="109"/>
      <c r="FG175" s="109"/>
      <c r="FH175" s="109"/>
      <c r="FI175" s="109"/>
      <c r="FJ175" s="109"/>
      <c r="FK175" s="109"/>
      <c r="FL175" s="109"/>
      <c r="FM175" s="109"/>
      <c r="FN175" s="109"/>
      <c r="FO175" s="109"/>
      <c r="FP175" s="109"/>
      <c r="FQ175" s="109"/>
      <c r="FR175" s="109"/>
      <c r="FS175" s="109"/>
      <c r="FT175" s="109"/>
      <c r="FU175" s="109"/>
      <c r="FV175" s="109"/>
      <c r="FW175" s="109"/>
      <c r="FX175" s="109"/>
      <c r="FY175" s="109"/>
      <c r="FZ175" s="109"/>
      <c r="GA175" s="109"/>
      <c r="GB175" s="109"/>
      <c r="GC175" s="109"/>
      <c r="GD175" s="109"/>
      <c r="GE175" s="109"/>
      <c r="GF175" s="109"/>
      <c r="GG175" s="109"/>
      <c r="GH175" s="109"/>
      <c r="GI175" s="109"/>
      <c r="GJ175" s="109"/>
      <c r="GK175" s="109"/>
      <c r="GL175" s="109"/>
      <c r="GM175" s="109"/>
      <c r="GN175" s="109"/>
      <c r="GO175" s="109"/>
      <c r="GP175" s="109"/>
      <c r="GQ175" s="109"/>
      <c r="GR175" s="109"/>
      <c r="GS175" s="109"/>
      <c r="GT175" s="109"/>
      <c r="GU175" s="109"/>
      <c r="GV175" s="109"/>
      <c r="GW175" s="109"/>
      <c r="GX175" s="109"/>
      <c r="GY175" s="109"/>
      <c r="GZ175" s="109"/>
      <c r="HA175" s="109"/>
      <c r="HB175" s="109"/>
      <c r="HC175" s="109"/>
      <c r="HD175" s="109"/>
      <c r="HE175" s="109"/>
      <c r="HF175" s="109"/>
      <c r="HG175" s="109"/>
      <c r="HH175" s="109"/>
      <c r="HI175" s="109"/>
      <c r="HJ175" s="109"/>
      <c r="HK175" s="109"/>
      <c r="HL175" s="109"/>
      <c r="HM175" s="109"/>
      <c r="HN175" s="109"/>
      <c r="HO175" s="109"/>
      <c r="HP175" s="109"/>
      <c r="HQ175" s="109"/>
      <c r="HR175" s="109"/>
      <c r="HS175" s="109"/>
      <c r="HT175" s="109"/>
      <c r="HU175" s="109"/>
      <c r="HV175" s="109"/>
      <c r="HW175" s="109"/>
      <c r="HX175" s="109"/>
      <c r="HY175" s="109"/>
      <c r="HZ175" s="109"/>
      <c r="IA175" s="109"/>
      <c r="IB175" s="109"/>
      <c r="IC175" s="109"/>
      <c r="ID175" s="109"/>
      <c r="IE175" s="109"/>
      <c r="IF175" s="109"/>
      <c r="IG175" s="109"/>
      <c r="IH175" s="109"/>
      <c r="II175" s="109"/>
      <c r="IJ175" s="109"/>
      <c r="IK175" s="109"/>
      <c r="IL175" s="109"/>
      <c r="IM175" s="109"/>
      <c r="IN175" s="109"/>
      <c r="IO175" s="109"/>
      <c r="IP175" s="109"/>
      <c r="IQ175" s="109"/>
      <c r="IR175" s="109"/>
      <c r="IS175" s="109"/>
      <c r="IT175" s="109"/>
      <c r="IU175" s="109"/>
      <c r="IV175" s="109"/>
    </row>
    <row r="176" spans="1:256" s="4" customFormat="1">
      <c r="A176" s="107"/>
      <c r="B176" s="14"/>
      <c r="C176" s="3"/>
      <c r="D176" s="159"/>
      <c r="E176" s="109"/>
      <c r="F176" s="159"/>
      <c r="G176" s="109"/>
      <c r="H176" s="159"/>
      <c r="I176" s="109"/>
      <c r="J176" s="109"/>
      <c r="K176" s="109"/>
      <c r="L176" s="159"/>
      <c r="M176" s="109"/>
      <c r="N176" s="109"/>
      <c r="O176" s="109"/>
      <c r="P176" s="109"/>
      <c r="Q176" s="109"/>
      <c r="R176" s="109"/>
      <c r="S176" s="109"/>
      <c r="T176" s="109"/>
      <c r="U176" s="109"/>
      <c r="V176" s="109"/>
      <c r="W176" s="109"/>
      <c r="X176" s="109"/>
      <c r="Y176" s="109"/>
      <c r="Z176" s="109"/>
      <c r="AA176" s="109"/>
      <c r="AB176" s="109"/>
      <c r="AC176" s="109"/>
      <c r="AD176" s="109"/>
      <c r="AE176" s="109"/>
      <c r="AF176" s="109"/>
      <c r="AG176" s="109"/>
      <c r="AH176" s="109"/>
      <c r="AI176" s="109"/>
      <c r="AJ176" s="109"/>
      <c r="AK176" s="109"/>
      <c r="AL176" s="109"/>
      <c r="AM176" s="109"/>
      <c r="AN176" s="109"/>
      <c r="AO176" s="109"/>
      <c r="AP176" s="109"/>
      <c r="AQ176" s="109"/>
      <c r="AR176" s="109"/>
      <c r="AS176" s="109"/>
      <c r="AT176" s="109"/>
      <c r="AU176" s="109"/>
      <c r="AV176" s="109"/>
      <c r="AW176" s="109"/>
      <c r="AX176" s="109"/>
      <c r="AY176" s="109"/>
      <c r="AZ176" s="109"/>
      <c r="BA176" s="109"/>
      <c r="BB176" s="109"/>
      <c r="BC176" s="109"/>
      <c r="BD176" s="109"/>
      <c r="BE176" s="109"/>
      <c r="BF176" s="109"/>
      <c r="BG176" s="109"/>
      <c r="BH176" s="109"/>
      <c r="BI176" s="109"/>
      <c r="BJ176" s="109"/>
      <c r="BK176" s="109"/>
      <c r="BL176" s="109"/>
      <c r="BM176" s="109"/>
      <c r="BN176" s="109"/>
      <c r="BO176" s="109"/>
      <c r="BP176" s="109"/>
      <c r="BQ176" s="109"/>
      <c r="BR176" s="109"/>
      <c r="BS176" s="109"/>
      <c r="BT176" s="109"/>
      <c r="BU176" s="109"/>
      <c r="BV176" s="109"/>
      <c r="BW176" s="109"/>
      <c r="BX176" s="109"/>
      <c r="BY176" s="109"/>
      <c r="BZ176" s="109"/>
      <c r="CA176" s="109"/>
      <c r="CB176" s="109"/>
      <c r="CC176" s="109"/>
      <c r="CD176" s="109"/>
      <c r="CE176" s="109"/>
      <c r="CF176" s="109"/>
      <c r="CG176" s="109"/>
      <c r="CH176" s="109"/>
      <c r="CI176" s="109"/>
      <c r="CJ176" s="109"/>
      <c r="CK176" s="109"/>
      <c r="CL176" s="109"/>
      <c r="CM176" s="109"/>
      <c r="CN176" s="109"/>
      <c r="CO176" s="109"/>
      <c r="CP176" s="109"/>
      <c r="CQ176" s="109"/>
      <c r="CR176" s="109"/>
      <c r="CS176" s="109"/>
      <c r="CT176" s="109"/>
      <c r="CU176" s="109"/>
      <c r="CV176" s="109"/>
      <c r="CW176" s="109"/>
      <c r="CX176" s="109"/>
      <c r="CY176" s="109"/>
      <c r="CZ176" s="109"/>
      <c r="DA176" s="109"/>
      <c r="DB176" s="109"/>
      <c r="DC176" s="109"/>
      <c r="DD176" s="109"/>
      <c r="DE176" s="109"/>
      <c r="DF176" s="109"/>
      <c r="DG176" s="109"/>
      <c r="DH176" s="109"/>
      <c r="DI176" s="109"/>
      <c r="DJ176" s="109"/>
      <c r="DK176" s="109"/>
      <c r="DL176" s="109"/>
      <c r="DM176" s="109"/>
      <c r="DN176" s="109"/>
      <c r="DO176" s="109"/>
      <c r="DP176" s="109"/>
      <c r="DQ176" s="109"/>
      <c r="DR176" s="109"/>
      <c r="DS176" s="109"/>
      <c r="DT176" s="109"/>
      <c r="DU176" s="109"/>
      <c r="DV176" s="109"/>
      <c r="DW176" s="109"/>
      <c r="DX176" s="109"/>
      <c r="DY176" s="109"/>
      <c r="DZ176" s="109"/>
      <c r="EA176" s="109"/>
      <c r="EB176" s="109"/>
      <c r="EC176" s="109"/>
      <c r="ED176" s="109"/>
      <c r="EE176" s="109"/>
      <c r="EF176" s="109"/>
      <c r="EG176" s="109"/>
      <c r="EH176" s="109"/>
      <c r="EI176" s="109"/>
      <c r="EJ176" s="109"/>
      <c r="EK176" s="109"/>
      <c r="EL176" s="109"/>
      <c r="EM176" s="109"/>
      <c r="EN176" s="109"/>
      <c r="EO176" s="109"/>
      <c r="EP176" s="109"/>
      <c r="EQ176" s="109"/>
      <c r="ER176" s="109"/>
      <c r="ES176" s="109"/>
      <c r="ET176" s="109"/>
      <c r="EU176" s="109"/>
      <c r="EV176" s="109"/>
      <c r="EW176" s="109"/>
      <c r="EX176" s="109"/>
      <c r="EY176" s="109"/>
      <c r="EZ176" s="109"/>
      <c r="FA176" s="109"/>
      <c r="FB176" s="109"/>
      <c r="FC176" s="109"/>
      <c r="FD176" s="109"/>
      <c r="FE176" s="109"/>
      <c r="FF176" s="109"/>
      <c r="FG176" s="109"/>
      <c r="FH176" s="109"/>
      <c r="FI176" s="109"/>
      <c r="FJ176" s="109"/>
      <c r="FK176" s="109"/>
      <c r="FL176" s="109"/>
      <c r="FM176" s="109"/>
      <c r="FN176" s="109"/>
      <c r="FO176" s="109"/>
      <c r="FP176" s="109"/>
      <c r="FQ176" s="109"/>
      <c r="FR176" s="109"/>
      <c r="FS176" s="109"/>
      <c r="FT176" s="109"/>
      <c r="FU176" s="109"/>
      <c r="FV176" s="109"/>
      <c r="FW176" s="109"/>
      <c r="FX176" s="109"/>
      <c r="FY176" s="109"/>
      <c r="FZ176" s="109"/>
      <c r="GA176" s="109"/>
      <c r="GB176" s="109"/>
      <c r="GC176" s="109"/>
      <c r="GD176" s="109"/>
      <c r="GE176" s="109"/>
      <c r="GF176" s="109"/>
      <c r="GG176" s="109"/>
      <c r="GH176" s="109"/>
      <c r="GI176" s="109"/>
      <c r="GJ176" s="109"/>
      <c r="GK176" s="109"/>
      <c r="GL176" s="109"/>
      <c r="GM176" s="109"/>
      <c r="GN176" s="109"/>
      <c r="GO176" s="109"/>
      <c r="GP176" s="109"/>
      <c r="GQ176" s="109"/>
      <c r="GR176" s="109"/>
      <c r="GS176" s="109"/>
      <c r="GT176" s="109"/>
      <c r="GU176" s="109"/>
      <c r="GV176" s="109"/>
      <c r="GW176" s="109"/>
      <c r="GX176" s="109"/>
      <c r="GY176" s="109"/>
      <c r="GZ176" s="109"/>
      <c r="HA176" s="109"/>
      <c r="HB176" s="109"/>
      <c r="HC176" s="109"/>
      <c r="HD176" s="109"/>
      <c r="HE176" s="109"/>
      <c r="HF176" s="109"/>
      <c r="HG176" s="109"/>
      <c r="HH176" s="109"/>
      <c r="HI176" s="109"/>
      <c r="HJ176" s="109"/>
      <c r="HK176" s="109"/>
      <c r="HL176" s="109"/>
      <c r="HM176" s="109"/>
      <c r="HN176" s="109"/>
      <c r="HO176" s="109"/>
      <c r="HP176" s="109"/>
      <c r="HQ176" s="109"/>
      <c r="HR176" s="109"/>
      <c r="HS176" s="109"/>
      <c r="HT176" s="109"/>
      <c r="HU176" s="109"/>
      <c r="HV176" s="109"/>
      <c r="HW176" s="109"/>
      <c r="HX176" s="109"/>
      <c r="HY176" s="109"/>
      <c r="HZ176" s="109"/>
      <c r="IA176" s="109"/>
      <c r="IB176" s="109"/>
      <c r="IC176" s="109"/>
      <c r="ID176" s="109"/>
      <c r="IE176" s="109"/>
      <c r="IF176" s="109"/>
      <c r="IG176" s="109"/>
      <c r="IH176" s="109"/>
      <c r="II176" s="109"/>
      <c r="IJ176" s="109"/>
      <c r="IK176" s="109"/>
      <c r="IL176" s="109"/>
      <c r="IM176" s="109"/>
      <c r="IN176" s="109"/>
      <c r="IO176" s="109"/>
      <c r="IP176" s="109"/>
      <c r="IQ176" s="109"/>
      <c r="IR176" s="109"/>
      <c r="IS176" s="109"/>
      <c r="IT176" s="109"/>
      <c r="IU176" s="109"/>
      <c r="IV176" s="109"/>
    </row>
    <row r="177" spans="1:256" s="4" customFormat="1">
      <c r="A177" s="107"/>
      <c r="B177" s="14"/>
      <c r="C177" s="3"/>
      <c r="D177" s="159"/>
      <c r="E177" s="109"/>
      <c r="F177" s="159"/>
      <c r="G177" s="109"/>
      <c r="H177" s="159"/>
      <c r="I177" s="109"/>
      <c r="J177" s="109"/>
      <c r="K177" s="109"/>
      <c r="L177" s="159"/>
      <c r="M177" s="109"/>
      <c r="N177" s="109"/>
      <c r="O177" s="109"/>
      <c r="P177" s="109"/>
      <c r="Q177" s="109"/>
      <c r="R177" s="109"/>
      <c r="S177" s="109"/>
      <c r="T177" s="109"/>
      <c r="U177" s="109"/>
      <c r="V177" s="109"/>
      <c r="W177" s="109"/>
      <c r="X177" s="109"/>
      <c r="Y177" s="109"/>
      <c r="Z177" s="109"/>
      <c r="AA177" s="109"/>
      <c r="AB177" s="109"/>
      <c r="AC177" s="109"/>
      <c r="AD177" s="109"/>
      <c r="AE177" s="109"/>
      <c r="AF177" s="109"/>
      <c r="AG177" s="109"/>
      <c r="AH177" s="109"/>
      <c r="AI177" s="109"/>
      <c r="AJ177" s="109"/>
      <c r="AK177" s="109"/>
      <c r="AL177" s="109"/>
      <c r="AM177" s="109"/>
      <c r="AN177" s="109"/>
      <c r="AO177" s="109"/>
      <c r="AP177" s="109"/>
      <c r="AQ177" s="109"/>
      <c r="AR177" s="109"/>
      <c r="AS177" s="109"/>
      <c r="AT177" s="109"/>
      <c r="AU177" s="109"/>
      <c r="AV177" s="109"/>
      <c r="AW177" s="109"/>
      <c r="AX177" s="109"/>
      <c r="AY177" s="109"/>
      <c r="AZ177" s="109"/>
      <c r="BA177" s="109"/>
      <c r="BB177" s="109"/>
      <c r="BC177" s="109"/>
      <c r="BD177" s="109"/>
      <c r="BE177" s="109"/>
      <c r="BF177" s="109"/>
      <c r="BG177" s="109"/>
      <c r="BH177" s="109"/>
      <c r="BI177" s="109"/>
      <c r="BJ177" s="109"/>
      <c r="BK177" s="109"/>
      <c r="BL177" s="109"/>
      <c r="BM177" s="109"/>
      <c r="BN177" s="109"/>
      <c r="BO177" s="109"/>
      <c r="BP177" s="109"/>
      <c r="BQ177" s="109"/>
      <c r="BR177" s="109"/>
      <c r="BS177" s="109"/>
      <c r="BT177" s="109"/>
      <c r="BU177" s="109"/>
      <c r="BV177" s="109"/>
      <c r="BW177" s="109"/>
      <c r="BX177" s="109"/>
      <c r="BY177" s="109"/>
      <c r="BZ177" s="109"/>
      <c r="CA177" s="109"/>
      <c r="CB177" s="109"/>
      <c r="CC177" s="109"/>
      <c r="CD177" s="109"/>
      <c r="CE177" s="109"/>
      <c r="CF177" s="109"/>
      <c r="CG177" s="109"/>
      <c r="CH177" s="109"/>
      <c r="CI177" s="109"/>
      <c r="CJ177" s="109"/>
      <c r="CK177" s="109"/>
      <c r="CL177" s="109"/>
      <c r="CM177" s="109"/>
      <c r="CN177" s="109"/>
      <c r="CO177" s="109"/>
      <c r="CP177" s="109"/>
      <c r="CQ177" s="109"/>
      <c r="CR177" s="109"/>
      <c r="CS177" s="109"/>
      <c r="CT177" s="109"/>
      <c r="CU177" s="109"/>
      <c r="CV177" s="109"/>
      <c r="CW177" s="109"/>
      <c r="CX177" s="109"/>
      <c r="CY177" s="109"/>
      <c r="CZ177" s="109"/>
      <c r="DA177" s="109"/>
      <c r="DB177" s="109"/>
      <c r="DC177" s="109"/>
      <c r="DD177" s="109"/>
      <c r="DE177" s="109"/>
      <c r="DF177" s="109"/>
      <c r="DG177" s="109"/>
      <c r="DH177" s="109"/>
      <c r="DI177" s="109"/>
      <c r="DJ177" s="109"/>
      <c r="DK177" s="109"/>
      <c r="DL177" s="109"/>
      <c r="DM177" s="109"/>
      <c r="DN177" s="109"/>
      <c r="DO177" s="109"/>
      <c r="DP177" s="109"/>
      <c r="DQ177" s="109"/>
      <c r="DR177" s="109"/>
      <c r="DS177" s="109"/>
      <c r="DT177" s="109"/>
      <c r="DU177" s="109"/>
      <c r="DV177" s="109"/>
      <c r="DW177" s="109"/>
      <c r="DX177" s="109"/>
      <c r="DY177" s="109"/>
      <c r="DZ177" s="109"/>
      <c r="EA177" s="109"/>
      <c r="EB177" s="109"/>
      <c r="EC177" s="109"/>
      <c r="ED177" s="109"/>
      <c r="EE177" s="109"/>
      <c r="EF177" s="109"/>
      <c r="EG177" s="109"/>
      <c r="EH177" s="109"/>
      <c r="EI177" s="109"/>
      <c r="EJ177" s="109"/>
      <c r="EK177" s="109"/>
      <c r="EL177" s="109"/>
      <c r="EM177" s="109"/>
      <c r="EN177" s="109"/>
      <c r="EO177" s="109"/>
      <c r="EP177" s="109"/>
      <c r="EQ177" s="109"/>
      <c r="ER177" s="109"/>
      <c r="ES177" s="109"/>
      <c r="ET177" s="109"/>
      <c r="EU177" s="109"/>
      <c r="EV177" s="109"/>
      <c r="EW177" s="109"/>
      <c r="EX177" s="109"/>
      <c r="EY177" s="109"/>
      <c r="EZ177" s="109"/>
      <c r="FA177" s="109"/>
      <c r="FB177" s="109"/>
      <c r="FC177" s="109"/>
      <c r="FD177" s="109"/>
      <c r="FE177" s="109"/>
      <c r="FF177" s="109"/>
      <c r="FG177" s="109"/>
      <c r="FH177" s="109"/>
      <c r="FI177" s="109"/>
      <c r="FJ177" s="109"/>
      <c r="FK177" s="109"/>
      <c r="FL177" s="109"/>
      <c r="FM177" s="109"/>
      <c r="FN177" s="109"/>
      <c r="FO177" s="109"/>
      <c r="FP177" s="109"/>
      <c r="FQ177" s="109"/>
      <c r="FR177" s="109"/>
      <c r="FS177" s="109"/>
      <c r="FT177" s="109"/>
      <c r="FU177" s="109"/>
      <c r="FV177" s="109"/>
      <c r="FW177" s="109"/>
      <c r="FX177" s="109"/>
      <c r="FY177" s="109"/>
      <c r="FZ177" s="109"/>
      <c r="GA177" s="109"/>
      <c r="GB177" s="109"/>
      <c r="GC177" s="109"/>
      <c r="GD177" s="109"/>
      <c r="GE177" s="109"/>
      <c r="GF177" s="109"/>
      <c r="GG177" s="109"/>
      <c r="GH177" s="109"/>
      <c r="GI177" s="109"/>
      <c r="GJ177" s="109"/>
      <c r="GK177" s="109"/>
      <c r="GL177" s="109"/>
      <c r="GM177" s="109"/>
      <c r="GN177" s="109"/>
      <c r="GO177" s="109"/>
      <c r="GP177" s="109"/>
      <c r="GQ177" s="109"/>
      <c r="GR177" s="109"/>
      <c r="GS177" s="109"/>
      <c r="GT177" s="109"/>
      <c r="GU177" s="109"/>
      <c r="GV177" s="109"/>
      <c r="GW177" s="109"/>
      <c r="GX177" s="109"/>
      <c r="GY177" s="109"/>
      <c r="GZ177" s="109"/>
      <c r="HA177" s="109"/>
      <c r="HB177" s="109"/>
      <c r="HC177" s="109"/>
      <c r="HD177" s="109"/>
      <c r="HE177" s="109"/>
      <c r="HF177" s="109"/>
      <c r="HG177" s="109"/>
      <c r="HH177" s="109"/>
      <c r="HI177" s="109"/>
      <c r="HJ177" s="109"/>
      <c r="HK177" s="109"/>
      <c r="HL177" s="109"/>
      <c r="HM177" s="109"/>
      <c r="HN177" s="109"/>
      <c r="HO177" s="109"/>
      <c r="HP177" s="109"/>
      <c r="HQ177" s="109"/>
      <c r="HR177" s="109"/>
      <c r="HS177" s="109"/>
      <c r="HT177" s="109"/>
      <c r="HU177" s="109"/>
      <c r="HV177" s="109"/>
      <c r="HW177" s="109"/>
      <c r="HX177" s="109"/>
      <c r="HY177" s="109"/>
      <c r="HZ177" s="109"/>
      <c r="IA177" s="109"/>
      <c r="IB177" s="109"/>
      <c r="IC177" s="109"/>
      <c r="ID177" s="109"/>
      <c r="IE177" s="109"/>
      <c r="IF177" s="109"/>
      <c r="IG177" s="109"/>
      <c r="IH177" s="109"/>
      <c r="II177" s="109"/>
      <c r="IJ177" s="109"/>
      <c r="IK177" s="109"/>
      <c r="IL177" s="109"/>
      <c r="IM177" s="109"/>
      <c r="IN177" s="109"/>
      <c r="IO177" s="109"/>
      <c r="IP177" s="109"/>
      <c r="IQ177" s="109"/>
      <c r="IR177" s="109"/>
      <c r="IS177" s="109"/>
      <c r="IT177" s="109"/>
      <c r="IU177" s="109"/>
      <c r="IV177" s="109"/>
    </row>
    <row r="178" spans="1:256" s="4" customFormat="1">
      <c r="A178" s="107"/>
      <c r="B178" s="14"/>
      <c r="C178" s="3"/>
      <c r="D178" s="159"/>
      <c r="E178" s="109"/>
      <c r="F178" s="159"/>
      <c r="G178" s="109"/>
      <c r="H178" s="159"/>
      <c r="I178" s="109"/>
      <c r="J178" s="109"/>
      <c r="K178" s="109"/>
      <c r="L178" s="159"/>
      <c r="M178" s="109"/>
      <c r="N178" s="109"/>
      <c r="O178" s="109"/>
      <c r="P178" s="109"/>
      <c r="Q178" s="109"/>
      <c r="R178" s="109"/>
      <c r="S178" s="109"/>
      <c r="T178" s="109"/>
      <c r="U178" s="109"/>
      <c r="V178" s="109"/>
      <c r="W178" s="109"/>
      <c r="X178" s="109"/>
      <c r="Y178" s="109"/>
      <c r="Z178" s="109"/>
      <c r="AA178" s="109"/>
      <c r="AB178" s="109"/>
      <c r="AC178" s="109"/>
      <c r="AD178" s="109"/>
      <c r="AE178" s="109"/>
      <c r="AF178" s="109"/>
      <c r="AG178" s="109"/>
      <c r="AH178" s="109"/>
      <c r="AI178" s="109"/>
      <c r="AJ178" s="109"/>
      <c r="AK178" s="109"/>
      <c r="AL178" s="109"/>
      <c r="AM178" s="109"/>
      <c r="AN178" s="109"/>
      <c r="AO178" s="109"/>
      <c r="AP178" s="109"/>
      <c r="AQ178" s="109"/>
      <c r="AR178" s="109"/>
      <c r="AS178" s="109"/>
      <c r="AT178" s="109"/>
      <c r="AU178" s="109"/>
      <c r="AV178" s="109"/>
      <c r="AW178" s="109"/>
      <c r="AX178" s="109"/>
      <c r="AY178" s="109"/>
      <c r="AZ178" s="109"/>
      <c r="BA178" s="109"/>
      <c r="BB178" s="109"/>
      <c r="BC178" s="109"/>
      <c r="BD178" s="109"/>
      <c r="BE178" s="109"/>
      <c r="BF178" s="109"/>
      <c r="BG178" s="109"/>
      <c r="BH178" s="109"/>
      <c r="BI178" s="109"/>
      <c r="BJ178" s="109"/>
      <c r="BK178" s="109"/>
      <c r="BL178" s="109"/>
      <c r="BM178" s="109"/>
      <c r="BN178" s="109"/>
      <c r="BO178" s="109"/>
      <c r="BP178" s="109"/>
      <c r="BQ178" s="109"/>
      <c r="BR178" s="109"/>
      <c r="BS178" s="109"/>
      <c r="BT178" s="109"/>
      <c r="BU178" s="109"/>
      <c r="BV178" s="109"/>
      <c r="BW178" s="109"/>
      <c r="BX178" s="109"/>
      <c r="BY178" s="109"/>
      <c r="BZ178" s="109"/>
      <c r="CA178" s="109"/>
      <c r="CB178" s="109"/>
      <c r="CC178" s="109"/>
      <c r="CD178" s="109"/>
      <c r="CE178" s="109"/>
      <c r="CF178" s="109"/>
      <c r="CG178" s="109"/>
      <c r="CH178" s="109"/>
      <c r="CI178" s="109"/>
      <c r="CJ178" s="109"/>
      <c r="CK178" s="109"/>
      <c r="CL178" s="109"/>
      <c r="CM178" s="109"/>
      <c r="CN178" s="109"/>
      <c r="CO178" s="109"/>
      <c r="CP178" s="109"/>
      <c r="CQ178" s="109"/>
      <c r="CR178" s="109"/>
      <c r="CS178" s="109"/>
      <c r="CT178" s="109"/>
      <c r="CU178" s="109"/>
      <c r="CV178" s="109"/>
      <c r="CW178" s="109"/>
      <c r="CX178" s="109"/>
      <c r="CY178" s="109"/>
      <c r="CZ178" s="109"/>
      <c r="DA178" s="109"/>
      <c r="DB178" s="109"/>
      <c r="DC178" s="109"/>
      <c r="DD178" s="109"/>
      <c r="DE178" s="109"/>
      <c r="DF178" s="109"/>
      <c r="DG178" s="109"/>
      <c r="DH178" s="109"/>
      <c r="DI178" s="109"/>
      <c r="DJ178" s="109"/>
      <c r="DK178" s="109"/>
      <c r="DL178" s="109"/>
      <c r="DM178" s="109"/>
      <c r="DN178" s="109"/>
      <c r="DO178" s="109"/>
      <c r="DP178" s="109"/>
      <c r="DQ178" s="109"/>
      <c r="DR178" s="109"/>
      <c r="DS178" s="109"/>
      <c r="DT178" s="109"/>
      <c r="DU178" s="109"/>
      <c r="DV178" s="109"/>
      <c r="DW178" s="109"/>
      <c r="DX178" s="109"/>
      <c r="DY178" s="109"/>
      <c r="DZ178" s="109"/>
      <c r="EA178" s="109"/>
      <c r="EB178" s="109"/>
      <c r="EC178" s="109"/>
      <c r="ED178" s="109"/>
      <c r="EE178" s="109"/>
      <c r="EF178" s="109"/>
      <c r="EG178" s="109"/>
      <c r="EH178" s="109"/>
      <c r="EI178" s="109"/>
      <c r="EJ178" s="109"/>
      <c r="EK178" s="109"/>
      <c r="EL178" s="109"/>
      <c r="EM178" s="109"/>
      <c r="EN178" s="109"/>
      <c r="EO178" s="109"/>
      <c r="EP178" s="109"/>
      <c r="EQ178" s="109"/>
      <c r="ER178" s="109"/>
      <c r="ES178" s="109"/>
      <c r="ET178" s="109"/>
      <c r="EU178" s="109"/>
      <c r="EV178" s="109"/>
      <c r="EW178" s="109"/>
      <c r="EX178" s="109"/>
      <c r="EY178" s="109"/>
      <c r="EZ178" s="109"/>
      <c r="FA178" s="109"/>
      <c r="FB178" s="109"/>
      <c r="FC178" s="109"/>
      <c r="FD178" s="109"/>
      <c r="FE178" s="109"/>
      <c r="FF178" s="109"/>
      <c r="FG178" s="109"/>
      <c r="FH178" s="109"/>
      <c r="FI178" s="109"/>
      <c r="FJ178" s="109"/>
      <c r="FK178" s="109"/>
      <c r="FL178" s="109"/>
      <c r="FM178" s="109"/>
      <c r="FN178" s="109"/>
      <c r="FO178" s="109"/>
      <c r="FP178" s="109"/>
      <c r="FQ178" s="109"/>
      <c r="FR178" s="109"/>
      <c r="FS178" s="109"/>
      <c r="FT178" s="109"/>
      <c r="FU178" s="109"/>
      <c r="FV178" s="109"/>
      <c r="FW178" s="109"/>
      <c r="FX178" s="109"/>
      <c r="FY178" s="109"/>
      <c r="FZ178" s="109"/>
      <c r="GA178" s="109"/>
      <c r="GB178" s="109"/>
      <c r="GC178" s="109"/>
      <c r="GD178" s="109"/>
      <c r="GE178" s="109"/>
      <c r="GF178" s="109"/>
      <c r="GG178" s="109"/>
      <c r="GH178" s="109"/>
      <c r="GI178" s="109"/>
      <c r="GJ178" s="109"/>
      <c r="GK178" s="109"/>
      <c r="GL178" s="109"/>
      <c r="GM178" s="109"/>
      <c r="GN178" s="109"/>
      <c r="GO178" s="109"/>
      <c r="GP178" s="109"/>
      <c r="GQ178" s="109"/>
      <c r="GR178" s="109"/>
      <c r="GS178" s="109"/>
      <c r="GT178" s="109"/>
      <c r="GU178" s="109"/>
      <c r="GV178" s="109"/>
      <c r="GW178" s="109"/>
      <c r="GX178" s="109"/>
      <c r="GY178" s="109"/>
      <c r="GZ178" s="109"/>
      <c r="HA178" s="109"/>
      <c r="HB178" s="109"/>
      <c r="HC178" s="109"/>
      <c r="HD178" s="109"/>
      <c r="HE178" s="109"/>
      <c r="HF178" s="109"/>
      <c r="HG178" s="109"/>
      <c r="HH178" s="109"/>
      <c r="HI178" s="109"/>
      <c r="HJ178" s="109"/>
      <c r="HK178" s="109"/>
      <c r="HL178" s="109"/>
      <c r="HM178" s="109"/>
      <c r="HN178" s="109"/>
      <c r="HO178" s="109"/>
      <c r="HP178" s="109"/>
      <c r="HQ178" s="109"/>
      <c r="HR178" s="109"/>
      <c r="HS178" s="109"/>
      <c r="HT178" s="109"/>
      <c r="HU178" s="109"/>
      <c r="HV178" s="109"/>
      <c r="HW178" s="109"/>
      <c r="HX178" s="109"/>
      <c r="HY178" s="109"/>
      <c r="HZ178" s="109"/>
      <c r="IA178" s="109"/>
      <c r="IB178" s="109"/>
      <c r="IC178" s="109"/>
      <c r="ID178" s="109"/>
      <c r="IE178" s="109"/>
      <c r="IF178" s="109"/>
      <c r="IG178" s="109"/>
      <c r="IH178" s="109"/>
      <c r="II178" s="109"/>
      <c r="IJ178" s="109"/>
      <c r="IK178" s="109"/>
      <c r="IL178" s="109"/>
      <c r="IM178" s="109"/>
      <c r="IN178" s="109"/>
      <c r="IO178" s="109"/>
      <c r="IP178" s="109"/>
      <c r="IQ178" s="109"/>
      <c r="IR178" s="109"/>
      <c r="IS178" s="109"/>
      <c r="IT178" s="109"/>
      <c r="IU178" s="109"/>
      <c r="IV178" s="109"/>
    </row>
    <row r="179" spans="1:256" s="4" customFormat="1">
      <c r="A179" s="107"/>
      <c r="B179" s="14"/>
      <c r="C179" s="3"/>
      <c r="D179" s="159"/>
      <c r="E179" s="109"/>
      <c r="F179" s="159"/>
      <c r="G179" s="109"/>
      <c r="H179" s="159"/>
      <c r="I179" s="109"/>
      <c r="J179" s="109"/>
      <c r="K179" s="109"/>
      <c r="L179" s="159"/>
      <c r="M179" s="109"/>
      <c r="N179" s="109"/>
      <c r="O179" s="109"/>
      <c r="P179" s="109"/>
      <c r="Q179" s="109"/>
      <c r="R179" s="109"/>
      <c r="S179" s="109"/>
      <c r="T179" s="109"/>
      <c r="U179" s="109"/>
      <c r="V179" s="109"/>
      <c r="W179" s="109"/>
      <c r="X179" s="109"/>
      <c r="Y179" s="109"/>
      <c r="Z179" s="109"/>
      <c r="AA179" s="109"/>
      <c r="AB179" s="109"/>
      <c r="AC179" s="109"/>
      <c r="AD179" s="109"/>
      <c r="AE179" s="109"/>
      <c r="AF179" s="109"/>
      <c r="AG179" s="109"/>
      <c r="AH179" s="109"/>
      <c r="AI179" s="109"/>
      <c r="AJ179" s="109"/>
      <c r="AK179" s="109"/>
      <c r="AL179" s="109"/>
      <c r="AM179" s="109"/>
      <c r="AN179" s="109"/>
      <c r="AO179" s="109"/>
      <c r="AP179" s="109"/>
      <c r="AQ179" s="109"/>
      <c r="AR179" s="109"/>
      <c r="AS179" s="109"/>
      <c r="AT179" s="109"/>
      <c r="AU179" s="109"/>
      <c r="AV179" s="109"/>
      <c r="AW179" s="109"/>
      <c r="AX179" s="109"/>
      <c r="AY179" s="109"/>
      <c r="AZ179" s="109"/>
      <c r="BA179" s="109"/>
      <c r="BB179" s="109"/>
      <c r="BC179" s="109"/>
      <c r="BD179" s="109"/>
      <c r="BE179" s="109"/>
      <c r="BF179" s="109"/>
      <c r="BG179" s="109"/>
      <c r="BH179" s="109"/>
      <c r="BI179" s="109"/>
      <c r="BJ179" s="109"/>
      <c r="BK179" s="109"/>
      <c r="BL179" s="109"/>
      <c r="BM179" s="109"/>
      <c r="BN179" s="109"/>
      <c r="BO179" s="109"/>
      <c r="BP179" s="109"/>
      <c r="BQ179" s="109"/>
      <c r="BR179" s="109"/>
      <c r="BS179" s="109"/>
      <c r="BT179" s="109"/>
      <c r="BU179" s="109"/>
      <c r="BV179" s="109"/>
      <c r="BW179" s="109"/>
      <c r="BX179" s="109"/>
      <c r="BY179" s="109"/>
      <c r="BZ179" s="109"/>
      <c r="CA179" s="109"/>
      <c r="CB179" s="109"/>
      <c r="CC179" s="109"/>
      <c r="CD179" s="109"/>
      <c r="CE179" s="109"/>
      <c r="CF179" s="109"/>
      <c r="CG179" s="109"/>
      <c r="CH179" s="109"/>
      <c r="CI179" s="109"/>
      <c r="CJ179" s="109"/>
      <c r="CK179" s="109"/>
      <c r="CL179" s="109"/>
      <c r="CM179" s="109"/>
      <c r="CN179" s="109"/>
      <c r="CO179" s="109"/>
      <c r="CP179" s="109"/>
      <c r="CQ179" s="109"/>
      <c r="CR179" s="109"/>
      <c r="CS179" s="109"/>
      <c r="CT179" s="109"/>
      <c r="CU179" s="109"/>
      <c r="CV179" s="109"/>
      <c r="CW179" s="109"/>
      <c r="CX179" s="109"/>
      <c r="CY179" s="109"/>
      <c r="CZ179" s="109"/>
      <c r="DA179" s="109"/>
      <c r="DB179" s="109"/>
      <c r="DC179" s="109"/>
      <c r="DD179" s="109"/>
      <c r="DE179" s="109"/>
      <c r="DF179" s="109"/>
      <c r="DG179" s="109"/>
      <c r="DH179" s="109"/>
      <c r="DI179" s="109"/>
      <c r="DJ179" s="109"/>
      <c r="DK179" s="109"/>
      <c r="DL179" s="109"/>
      <c r="DM179" s="109"/>
      <c r="DN179" s="109"/>
      <c r="DO179" s="109"/>
      <c r="DP179" s="109"/>
      <c r="DQ179" s="109"/>
      <c r="DR179" s="109"/>
      <c r="DS179" s="109"/>
      <c r="DT179" s="109"/>
      <c r="DU179" s="109"/>
      <c r="DV179" s="109"/>
      <c r="DW179" s="109"/>
      <c r="DX179" s="109"/>
      <c r="DY179" s="109"/>
      <c r="DZ179" s="109"/>
      <c r="EA179" s="109"/>
      <c r="EB179" s="109"/>
      <c r="EC179" s="109"/>
      <c r="ED179" s="109"/>
      <c r="EE179" s="109"/>
      <c r="EF179" s="109"/>
      <c r="EG179" s="109"/>
      <c r="EH179" s="109"/>
      <c r="EI179" s="109"/>
      <c r="EJ179" s="109"/>
      <c r="EK179" s="109"/>
      <c r="EL179" s="109"/>
      <c r="EM179" s="109"/>
      <c r="EN179" s="109"/>
      <c r="EO179" s="109"/>
      <c r="EP179" s="109"/>
      <c r="EQ179" s="109"/>
      <c r="ER179" s="109"/>
      <c r="ES179" s="109"/>
      <c r="ET179" s="109"/>
      <c r="EU179" s="109"/>
      <c r="EV179" s="109"/>
      <c r="EW179" s="109"/>
      <c r="EX179" s="109"/>
      <c r="EY179" s="109"/>
      <c r="EZ179" s="109"/>
      <c r="FA179" s="109"/>
      <c r="FB179" s="109"/>
      <c r="FC179" s="109"/>
      <c r="FD179" s="109"/>
      <c r="FE179" s="109"/>
      <c r="FF179" s="109"/>
      <c r="FG179" s="109"/>
      <c r="FH179" s="109"/>
      <c r="FI179" s="109"/>
      <c r="FJ179" s="109"/>
      <c r="FK179" s="109"/>
      <c r="FL179" s="109"/>
      <c r="FM179" s="109"/>
      <c r="FN179" s="109"/>
      <c r="FO179" s="109"/>
      <c r="FP179" s="109"/>
      <c r="FQ179" s="109"/>
      <c r="FR179" s="109"/>
      <c r="FS179" s="109"/>
      <c r="FT179" s="109"/>
      <c r="FU179" s="109"/>
      <c r="FV179" s="109"/>
      <c r="FW179" s="109"/>
      <c r="FX179" s="109"/>
      <c r="FY179" s="109"/>
      <c r="FZ179" s="109"/>
      <c r="GA179" s="109"/>
      <c r="GB179" s="109"/>
      <c r="GC179" s="109"/>
      <c r="GD179" s="109"/>
      <c r="GE179" s="109"/>
      <c r="GF179" s="109"/>
      <c r="GG179" s="109"/>
      <c r="GH179" s="109"/>
      <c r="GI179" s="109"/>
      <c r="GJ179" s="109"/>
      <c r="GK179" s="109"/>
      <c r="GL179" s="109"/>
      <c r="GM179" s="109"/>
      <c r="GN179" s="109"/>
      <c r="GO179" s="109"/>
      <c r="GP179" s="109"/>
      <c r="GQ179" s="109"/>
      <c r="GR179" s="109"/>
      <c r="GS179" s="109"/>
      <c r="GT179" s="109"/>
      <c r="GU179" s="109"/>
      <c r="GV179" s="109"/>
      <c r="GW179" s="109"/>
      <c r="GX179" s="109"/>
      <c r="GY179" s="109"/>
      <c r="GZ179" s="109"/>
      <c r="HA179" s="109"/>
      <c r="HB179" s="109"/>
      <c r="HC179" s="109"/>
      <c r="HD179" s="109"/>
      <c r="HE179" s="109"/>
      <c r="HF179" s="109"/>
      <c r="HG179" s="109"/>
      <c r="HH179" s="109"/>
      <c r="HI179" s="109"/>
      <c r="HJ179" s="109"/>
      <c r="HK179" s="109"/>
      <c r="HL179" s="109"/>
      <c r="HM179" s="109"/>
      <c r="HN179" s="109"/>
      <c r="HO179" s="109"/>
      <c r="HP179" s="109"/>
      <c r="HQ179" s="109"/>
      <c r="HR179" s="109"/>
      <c r="HS179" s="109"/>
      <c r="HT179" s="109"/>
      <c r="HU179" s="109"/>
      <c r="HV179" s="109"/>
      <c r="HW179" s="109"/>
      <c r="HX179" s="109"/>
      <c r="HY179" s="109"/>
      <c r="HZ179" s="109"/>
      <c r="IA179" s="109"/>
      <c r="IB179" s="109"/>
      <c r="IC179" s="109"/>
      <c r="ID179" s="109"/>
      <c r="IE179" s="109"/>
      <c r="IF179" s="109"/>
      <c r="IG179" s="109"/>
      <c r="IH179" s="109"/>
      <c r="II179" s="109"/>
      <c r="IJ179" s="109"/>
      <c r="IK179" s="109"/>
      <c r="IL179" s="109"/>
      <c r="IM179" s="109"/>
      <c r="IN179" s="109"/>
      <c r="IO179" s="109"/>
      <c r="IP179" s="109"/>
      <c r="IQ179" s="109"/>
      <c r="IR179" s="109"/>
      <c r="IS179" s="109"/>
      <c r="IT179" s="109"/>
      <c r="IU179" s="109"/>
      <c r="IV179" s="109"/>
    </row>
    <row r="180" spans="1:256" s="4" customFormat="1">
      <c r="A180" s="107"/>
      <c r="B180" s="14"/>
      <c r="C180" s="3"/>
      <c r="D180" s="159"/>
      <c r="E180" s="109"/>
      <c r="F180" s="159"/>
      <c r="G180" s="109"/>
      <c r="H180" s="159"/>
      <c r="I180" s="109"/>
      <c r="J180" s="109"/>
      <c r="K180" s="109"/>
      <c r="L180" s="159"/>
      <c r="M180" s="109"/>
      <c r="N180" s="109"/>
      <c r="O180" s="109"/>
      <c r="P180" s="109"/>
      <c r="Q180" s="109"/>
      <c r="R180" s="109"/>
      <c r="S180" s="109"/>
      <c r="T180" s="109"/>
      <c r="U180" s="109"/>
      <c r="V180" s="109"/>
      <c r="W180" s="109"/>
      <c r="X180" s="109"/>
      <c r="Y180" s="109"/>
      <c r="Z180" s="109"/>
      <c r="AA180" s="109"/>
      <c r="AB180" s="109"/>
      <c r="AC180" s="109"/>
      <c r="AD180" s="109"/>
      <c r="AE180" s="109"/>
      <c r="AF180" s="109"/>
      <c r="AG180" s="109"/>
      <c r="AH180" s="109"/>
      <c r="AI180" s="109"/>
      <c r="AJ180" s="109"/>
      <c r="AK180" s="109"/>
      <c r="AL180" s="109"/>
      <c r="AM180" s="109"/>
      <c r="AN180" s="109"/>
      <c r="AO180" s="109"/>
      <c r="AP180" s="109"/>
      <c r="AQ180" s="109"/>
      <c r="AR180" s="109"/>
      <c r="AS180" s="109"/>
      <c r="AT180" s="109"/>
      <c r="AU180" s="109"/>
      <c r="AV180" s="109"/>
      <c r="AW180" s="109"/>
      <c r="AX180" s="109"/>
      <c r="AY180" s="109"/>
      <c r="AZ180" s="109"/>
      <c r="BA180" s="109"/>
      <c r="BB180" s="109"/>
      <c r="BC180" s="109"/>
      <c r="BD180" s="109"/>
      <c r="BE180" s="109"/>
      <c r="BF180" s="109"/>
      <c r="BG180" s="109"/>
      <c r="BH180" s="109"/>
      <c r="BI180" s="109"/>
      <c r="BJ180" s="109"/>
      <c r="BK180" s="109"/>
      <c r="BL180" s="109"/>
      <c r="BM180" s="109"/>
      <c r="BN180" s="109"/>
      <c r="BO180" s="109"/>
      <c r="BP180" s="109"/>
      <c r="BQ180" s="109"/>
      <c r="BR180" s="109"/>
      <c r="BS180" s="109"/>
      <c r="BT180" s="109"/>
      <c r="BU180" s="109"/>
      <c r="BV180" s="109"/>
      <c r="BW180" s="109"/>
      <c r="BX180" s="109"/>
      <c r="BY180" s="109"/>
      <c r="BZ180" s="109"/>
      <c r="CA180" s="109"/>
      <c r="CB180" s="109"/>
      <c r="CC180" s="109"/>
      <c r="CD180" s="109"/>
      <c r="CE180" s="109"/>
      <c r="CF180" s="109"/>
      <c r="CG180" s="109"/>
      <c r="CH180" s="109"/>
      <c r="CI180" s="109"/>
      <c r="CJ180" s="109"/>
      <c r="CK180" s="109"/>
      <c r="CL180" s="109"/>
      <c r="CM180" s="109"/>
      <c r="CN180" s="109"/>
      <c r="CO180" s="109"/>
      <c r="CP180" s="109"/>
      <c r="CQ180" s="109"/>
      <c r="CR180" s="109"/>
      <c r="CS180" s="109"/>
      <c r="CT180" s="109"/>
      <c r="CU180" s="109"/>
      <c r="CV180" s="109"/>
      <c r="CW180" s="109"/>
      <c r="CX180" s="109"/>
      <c r="CY180" s="109"/>
      <c r="CZ180" s="109"/>
      <c r="DA180" s="109"/>
      <c r="DB180" s="109"/>
      <c r="DC180" s="109"/>
      <c r="DD180" s="109"/>
      <c r="DE180" s="109"/>
      <c r="DF180" s="109"/>
      <c r="DG180" s="109"/>
      <c r="DH180" s="109"/>
      <c r="DI180" s="109"/>
      <c r="DJ180" s="109"/>
      <c r="DK180" s="109"/>
      <c r="DL180" s="109"/>
      <c r="DM180" s="109"/>
      <c r="DN180" s="109"/>
      <c r="DO180" s="109"/>
      <c r="DP180" s="109"/>
      <c r="DQ180" s="109"/>
      <c r="DR180" s="109"/>
      <c r="DS180" s="109"/>
      <c r="DT180" s="109"/>
      <c r="DU180" s="109"/>
      <c r="DV180" s="109"/>
      <c r="DW180" s="109"/>
      <c r="DX180" s="109"/>
      <c r="DY180" s="109"/>
      <c r="DZ180" s="109"/>
      <c r="EA180" s="109"/>
      <c r="EB180" s="109"/>
      <c r="EC180" s="109"/>
      <c r="ED180" s="109"/>
      <c r="EE180" s="109"/>
      <c r="EF180" s="109"/>
      <c r="EG180" s="109"/>
      <c r="EH180" s="109"/>
      <c r="EI180" s="109"/>
      <c r="EJ180" s="109"/>
      <c r="EK180" s="109"/>
      <c r="EL180" s="109"/>
      <c r="EM180" s="109"/>
      <c r="EN180" s="109"/>
      <c r="EO180" s="109"/>
      <c r="EP180" s="109"/>
      <c r="EQ180" s="109"/>
      <c r="ER180" s="109"/>
      <c r="ES180" s="109"/>
      <c r="ET180" s="109"/>
      <c r="EU180" s="109"/>
      <c r="EV180" s="109"/>
      <c r="EW180" s="109"/>
      <c r="EX180" s="109"/>
      <c r="EY180" s="109"/>
      <c r="EZ180" s="109"/>
      <c r="FA180" s="109"/>
      <c r="FB180" s="109"/>
      <c r="FC180" s="109"/>
      <c r="FD180" s="109"/>
      <c r="FE180" s="109"/>
      <c r="FF180" s="109"/>
      <c r="FG180" s="109"/>
      <c r="FH180" s="109"/>
      <c r="FI180" s="109"/>
      <c r="FJ180" s="109"/>
      <c r="FK180" s="109"/>
      <c r="FL180" s="109"/>
      <c r="FM180" s="109"/>
      <c r="FN180" s="109"/>
      <c r="FO180" s="109"/>
      <c r="FP180" s="109"/>
      <c r="FQ180" s="109"/>
      <c r="FR180" s="109"/>
      <c r="FS180" s="109"/>
      <c r="FT180" s="109"/>
      <c r="FU180" s="109"/>
      <c r="FV180" s="109"/>
      <c r="FW180" s="109"/>
      <c r="FX180" s="109"/>
      <c r="FY180" s="109"/>
      <c r="FZ180" s="109"/>
      <c r="GA180" s="109"/>
      <c r="GB180" s="109"/>
      <c r="GC180" s="109"/>
      <c r="GD180" s="109"/>
      <c r="GE180" s="109"/>
      <c r="GF180" s="109"/>
      <c r="GG180" s="109"/>
      <c r="GH180" s="109"/>
      <c r="GI180" s="109"/>
      <c r="GJ180" s="109"/>
      <c r="GK180" s="109"/>
      <c r="GL180" s="109"/>
      <c r="GM180" s="109"/>
      <c r="GN180" s="109"/>
      <c r="GO180" s="109"/>
      <c r="GP180" s="109"/>
      <c r="GQ180" s="109"/>
      <c r="GR180" s="109"/>
      <c r="GS180" s="109"/>
      <c r="GT180" s="109"/>
      <c r="GU180" s="109"/>
      <c r="GV180" s="109"/>
      <c r="GW180" s="109"/>
      <c r="GX180" s="109"/>
      <c r="GY180" s="109"/>
      <c r="GZ180" s="109"/>
      <c r="HA180" s="109"/>
      <c r="HB180" s="109"/>
      <c r="HC180" s="109"/>
      <c r="HD180" s="109"/>
      <c r="HE180" s="109"/>
      <c r="HF180" s="109"/>
      <c r="HG180" s="109"/>
      <c r="HH180" s="109"/>
      <c r="HI180" s="109"/>
      <c r="HJ180" s="109"/>
      <c r="HK180" s="109"/>
      <c r="HL180" s="109"/>
      <c r="HM180" s="109"/>
      <c r="HN180" s="109"/>
      <c r="HO180" s="109"/>
      <c r="HP180" s="109"/>
      <c r="HQ180" s="109"/>
      <c r="HR180" s="109"/>
      <c r="HS180" s="109"/>
      <c r="HT180" s="109"/>
      <c r="HU180" s="109"/>
      <c r="HV180" s="109"/>
      <c r="HW180" s="109"/>
      <c r="HX180" s="109"/>
      <c r="HY180" s="109"/>
      <c r="HZ180" s="109"/>
      <c r="IA180" s="109"/>
      <c r="IB180" s="109"/>
      <c r="IC180" s="109"/>
      <c r="ID180" s="109"/>
      <c r="IE180" s="109"/>
      <c r="IF180" s="109"/>
      <c r="IG180" s="109"/>
      <c r="IH180" s="109"/>
      <c r="II180" s="109"/>
      <c r="IJ180" s="109"/>
      <c r="IK180" s="109"/>
      <c r="IL180" s="109"/>
      <c r="IM180" s="109"/>
      <c r="IN180" s="109"/>
      <c r="IO180" s="109"/>
      <c r="IP180" s="109"/>
      <c r="IQ180" s="109"/>
      <c r="IR180" s="109"/>
      <c r="IS180" s="109"/>
      <c r="IT180" s="109"/>
      <c r="IU180" s="109"/>
      <c r="IV180" s="109"/>
    </row>
    <row r="181" spans="1:256" s="4" customFormat="1">
      <c r="A181" s="107"/>
      <c r="B181" s="14"/>
      <c r="C181" s="3"/>
      <c r="D181" s="159"/>
      <c r="E181" s="109"/>
      <c r="F181" s="159"/>
      <c r="G181" s="109"/>
      <c r="H181" s="159"/>
      <c r="I181" s="109"/>
      <c r="J181" s="109"/>
      <c r="K181" s="109"/>
      <c r="L181" s="159"/>
      <c r="M181" s="109"/>
      <c r="N181" s="109"/>
      <c r="O181" s="109"/>
      <c r="P181" s="109"/>
      <c r="Q181" s="109"/>
      <c r="R181" s="109"/>
      <c r="S181" s="109"/>
      <c r="T181" s="109"/>
      <c r="U181" s="109"/>
      <c r="V181" s="109"/>
      <c r="W181" s="109"/>
      <c r="X181" s="109"/>
      <c r="Y181" s="109"/>
      <c r="Z181" s="109"/>
      <c r="AA181" s="109"/>
      <c r="AB181" s="109"/>
      <c r="AC181" s="109"/>
      <c r="AD181" s="109"/>
      <c r="AE181" s="109"/>
      <c r="AF181" s="109"/>
      <c r="AG181" s="109"/>
      <c r="AH181" s="109"/>
      <c r="AI181" s="109"/>
      <c r="AJ181" s="109"/>
      <c r="AK181" s="109"/>
      <c r="AL181" s="109"/>
      <c r="AM181" s="109"/>
      <c r="AN181" s="109"/>
      <c r="AO181" s="109"/>
      <c r="AP181" s="109"/>
      <c r="AQ181" s="109"/>
      <c r="AR181" s="109"/>
      <c r="AS181" s="109"/>
      <c r="AT181" s="109"/>
      <c r="AU181" s="109"/>
      <c r="AV181" s="109"/>
      <c r="AW181" s="109"/>
      <c r="AX181" s="109"/>
      <c r="AY181" s="109"/>
      <c r="AZ181" s="109"/>
      <c r="BA181" s="109"/>
      <c r="BB181" s="109"/>
      <c r="BC181" s="109"/>
      <c r="BD181" s="109"/>
      <c r="BE181" s="109"/>
      <c r="BF181" s="109"/>
      <c r="BG181" s="109"/>
      <c r="BH181" s="109"/>
      <c r="BI181" s="109"/>
      <c r="BJ181" s="109"/>
      <c r="BK181" s="109"/>
      <c r="BL181" s="109"/>
      <c r="BM181" s="109"/>
      <c r="BN181" s="109"/>
      <c r="BO181" s="109"/>
      <c r="BP181" s="109"/>
      <c r="BQ181" s="109"/>
      <c r="BR181" s="109"/>
      <c r="BS181" s="109"/>
      <c r="BT181" s="109"/>
      <c r="BU181" s="109"/>
      <c r="BV181" s="109"/>
      <c r="BW181" s="109"/>
      <c r="BX181" s="109"/>
      <c r="BY181" s="109"/>
      <c r="BZ181" s="109"/>
      <c r="CA181" s="109"/>
      <c r="CB181" s="109"/>
      <c r="CC181" s="109"/>
      <c r="CD181" s="109"/>
      <c r="CE181" s="109"/>
      <c r="CF181" s="109"/>
      <c r="CG181" s="109"/>
      <c r="CH181" s="109"/>
      <c r="CI181" s="109"/>
      <c r="CJ181" s="109"/>
      <c r="CK181" s="109"/>
      <c r="CL181" s="109"/>
      <c r="CM181" s="109"/>
      <c r="CN181" s="109"/>
      <c r="CO181" s="109"/>
      <c r="CP181" s="109"/>
      <c r="CQ181" s="109"/>
      <c r="CR181" s="109"/>
      <c r="CS181" s="109"/>
      <c r="CT181" s="109"/>
      <c r="CU181" s="109"/>
      <c r="CV181" s="109"/>
      <c r="CW181" s="109"/>
      <c r="CX181" s="109"/>
      <c r="CY181" s="109"/>
      <c r="CZ181" s="109"/>
      <c r="DA181" s="109"/>
      <c r="DB181" s="109"/>
      <c r="DC181" s="109"/>
      <c r="DD181" s="109"/>
      <c r="DE181" s="109"/>
      <c r="DF181" s="109"/>
      <c r="DG181" s="109"/>
      <c r="DH181" s="109"/>
      <c r="DI181" s="109"/>
      <c r="DJ181" s="109"/>
      <c r="DK181" s="109"/>
      <c r="DL181" s="109"/>
      <c r="DM181" s="109"/>
      <c r="DN181" s="109"/>
      <c r="DO181" s="109"/>
      <c r="DP181" s="109"/>
      <c r="DQ181" s="109"/>
      <c r="DR181" s="109"/>
      <c r="DS181" s="109"/>
      <c r="DT181" s="109"/>
      <c r="DU181" s="109"/>
      <c r="DV181" s="109"/>
      <c r="DW181" s="109"/>
      <c r="DX181" s="109"/>
      <c r="DY181" s="109"/>
      <c r="DZ181" s="109"/>
      <c r="EA181" s="109"/>
      <c r="EB181" s="109"/>
      <c r="EC181" s="109"/>
      <c r="ED181" s="109"/>
      <c r="EE181" s="109"/>
      <c r="EF181" s="109"/>
      <c r="EG181" s="109"/>
      <c r="EH181" s="109"/>
      <c r="EI181" s="109"/>
      <c r="EJ181" s="109"/>
      <c r="EK181" s="109"/>
      <c r="EL181" s="109"/>
      <c r="EM181" s="109"/>
      <c r="EN181" s="109"/>
      <c r="EO181" s="109"/>
      <c r="EP181" s="109"/>
      <c r="EQ181" s="109"/>
      <c r="ER181" s="109"/>
      <c r="ES181" s="109"/>
      <c r="ET181" s="109"/>
      <c r="EU181" s="109"/>
      <c r="EV181" s="109"/>
      <c r="EW181" s="109"/>
      <c r="EX181" s="109"/>
      <c r="EY181" s="109"/>
      <c r="EZ181" s="109"/>
      <c r="FA181" s="109"/>
      <c r="FB181" s="109"/>
      <c r="FC181" s="109"/>
      <c r="FD181" s="109"/>
      <c r="FE181" s="109"/>
      <c r="FF181" s="109"/>
      <c r="FG181" s="109"/>
      <c r="FH181" s="109"/>
      <c r="FI181" s="109"/>
      <c r="FJ181" s="109"/>
      <c r="FK181" s="109"/>
      <c r="FL181" s="109"/>
      <c r="FM181" s="109"/>
      <c r="FN181" s="109"/>
      <c r="FO181" s="109"/>
      <c r="FP181" s="109"/>
      <c r="FQ181" s="109"/>
      <c r="FR181" s="109"/>
      <c r="FS181" s="109"/>
      <c r="FT181" s="109"/>
      <c r="FU181" s="109"/>
      <c r="FV181" s="109"/>
      <c r="FW181" s="109"/>
      <c r="FX181" s="109"/>
      <c r="FY181" s="109"/>
      <c r="FZ181" s="109"/>
      <c r="GA181" s="109"/>
      <c r="GB181" s="109"/>
      <c r="GC181" s="109"/>
      <c r="GD181" s="109"/>
      <c r="GE181" s="109"/>
      <c r="GF181" s="109"/>
      <c r="GG181" s="109"/>
      <c r="GH181" s="109"/>
      <c r="GI181" s="109"/>
      <c r="GJ181" s="109"/>
      <c r="GK181" s="109"/>
      <c r="GL181" s="109"/>
      <c r="GM181" s="109"/>
      <c r="GN181" s="109"/>
      <c r="GO181" s="109"/>
      <c r="GP181" s="109"/>
      <c r="GQ181" s="109"/>
      <c r="GR181" s="109"/>
      <c r="GS181" s="109"/>
      <c r="GT181" s="109"/>
      <c r="GU181" s="109"/>
      <c r="GV181" s="109"/>
      <c r="GW181" s="109"/>
      <c r="GX181" s="109"/>
      <c r="GY181" s="109"/>
      <c r="GZ181" s="109"/>
      <c r="HA181" s="109"/>
      <c r="HB181" s="109"/>
      <c r="HC181" s="109"/>
      <c r="HD181" s="109"/>
      <c r="HE181" s="109"/>
      <c r="HF181" s="109"/>
      <c r="HG181" s="109"/>
      <c r="HH181" s="109"/>
      <c r="HI181" s="109"/>
      <c r="HJ181" s="109"/>
      <c r="HK181" s="109"/>
      <c r="HL181" s="109"/>
      <c r="HM181" s="109"/>
      <c r="HN181" s="109"/>
      <c r="HO181" s="109"/>
      <c r="HP181" s="109"/>
      <c r="HQ181" s="109"/>
      <c r="HR181" s="109"/>
      <c r="HS181" s="109"/>
      <c r="HT181" s="109"/>
      <c r="HU181" s="109"/>
      <c r="HV181" s="109"/>
      <c r="HW181" s="109"/>
      <c r="HX181" s="109"/>
      <c r="HY181" s="109"/>
      <c r="HZ181" s="109"/>
      <c r="IA181" s="109"/>
      <c r="IB181" s="109"/>
      <c r="IC181" s="109"/>
      <c r="ID181" s="109"/>
      <c r="IE181" s="109"/>
      <c r="IF181" s="109"/>
      <c r="IG181" s="109"/>
      <c r="IH181" s="109"/>
      <c r="II181" s="109"/>
      <c r="IJ181" s="109"/>
      <c r="IK181" s="109"/>
      <c r="IL181" s="109"/>
      <c r="IM181" s="109"/>
      <c r="IN181" s="109"/>
      <c r="IO181" s="109"/>
      <c r="IP181" s="109"/>
      <c r="IQ181" s="109"/>
      <c r="IR181" s="109"/>
      <c r="IS181" s="109"/>
      <c r="IT181" s="109"/>
      <c r="IU181" s="109"/>
      <c r="IV181" s="109"/>
    </row>
    <row r="182" spans="1:256" s="4" customFormat="1">
      <c r="A182" s="107"/>
      <c r="B182" s="14"/>
      <c r="C182" s="3"/>
      <c r="D182" s="159"/>
      <c r="E182" s="109"/>
      <c r="F182" s="159"/>
      <c r="G182" s="109"/>
      <c r="H182" s="159"/>
      <c r="I182" s="109"/>
      <c r="J182" s="109"/>
      <c r="K182" s="109"/>
      <c r="L182" s="159"/>
      <c r="M182" s="109"/>
      <c r="N182" s="109"/>
      <c r="O182" s="109"/>
      <c r="P182" s="109"/>
      <c r="Q182" s="109"/>
      <c r="R182" s="109"/>
      <c r="S182" s="109"/>
      <c r="T182" s="109"/>
      <c r="U182" s="109"/>
      <c r="V182" s="109"/>
      <c r="W182" s="109"/>
      <c r="X182" s="109"/>
      <c r="Y182" s="109"/>
      <c r="Z182" s="109"/>
      <c r="AA182" s="109"/>
      <c r="AB182" s="109"/>
      <c r="AC182" s="109"/>
      <c r="AD182" s="109"/>
      <c r="AE182" s="109"/>
      <c r="AF182" s="109"/>
      <c r="AG182" s="109"/>
      <c r="AH182" s="109"/>
      <c r="AI182" s="109"/>
      <c r="AJ182" s="109"/>
      <c r="AK182" s="109"/>
      <c r="AL182" s="109"/>
      <c r="AM182" s="109"/>
      <c r="AN182" s="109"/>
      <c r="AO182" s="109"/>
      <c r="AP182" s="109"/>
      <c r="AQ182" s="109"/>
      <c r="AR182" s="109"/>
      <c r="AS182" s="109"/>
      <c r="AT182" s="109"/>
      <c r="AU182" s="109"/>
      <c r="AV182" s="109"/>
      <c r="AW182" s="109"/>
      <c r="AX182" s="109"/>
      <c r="AY182" s="109"/>
      <c r="AZ182" s="109"/>
      <c r="BA182" s="109"/>
      <c r="BB182" s="109"/>
      <c r="BC182" s="109"/>
      <c r="BD182" s="109"/>
      <c r="BE182" s="109"/>
      <c r="BF182" s="109"/>
      <c r="BG182" s="109"/>
      <c r="BH182" s="109"/>
      <c r="BI182" s="109"/>
      <c r="BJ182" s="109"/>
      <c r="BK182" s="109"/>
      <c r="BL182" s="109"/>
      <c r="BM182" s="109"/>
      <c r="BN182" s="109"/>
      <c r="BO182" s="109"/>
      <c r="BP182" s="109"/>
      <c r="BQ182" s="109"/>
      <c r="BR182" s="109"/>
      <c r="BS182" s="109"/>
      <c r="BT182" s="109"/>
      <c r="BU182" s="109"/>
      <c r="BV182" s="109"/>
      <c r="BW182" s="109"/>
      <c r="BX182" s="109"/>
      <c r="BY182" s="109"/>
      <c r="BZ182" s="109"/>
      <c r="CA182" s="109"/>
      <c r="CB182" s="109"/>
      <c r="CC182" s="109"/>
      <c r="CD182" s="109"/>
      <c r="CE182" s="109"/>
      <c r="CF182" s="109"/>
      <c r="CG182" s="109"/>
      <c r="CH182" s="109"/>
      <c r="CI182" s="109"/>
      <c r="CJ182" s="109"/>
      <c r="CK182" s="109"/>
      <c r="CL182" s="109"/>
      <c r="CM182" s="109"/>
      <c r="CN182" s="109"/>
      <c r="CO182" s="109"/>
      <c r="CP182" s="109"/>
      <c r="CQ182" s="109"/>
      <c r="CR182" s="109"/>
      <c r="CS182" s="109"/>
      <c r="CT182" s="109"/>
      <c r="CU182" s="109"/>
      <c r="CV182" s="109"/>
      <c r="CW182" s="109"/>
      <c r="CX182" s="109"/>
      <c r="CY182" s="109"/>
      <c r="CZ182" s="109"/>
      <c r="DA182" s="109"/>
      <c r="DB182" s="109"/>
      <c r="DC182" s="109"/>
      <c r="DD182" s="109"/>
      <c r="DE182" s="109"/>
      <c r="DF182" s="109"/>
      <c r="DG182" s="109"/>
      <c r="DH182" s="109"/>
      <c r="DI182" s="109"/>
      <c r="DJ182" s="109"/>
      <c r="DK182" s="109"/>
      <c r="DL182" s="109"/>
      <c r="DM182" s="109"/>
      <c r="DN182" s="109"/>
      <c r="DO182" s="109"/>
      <c r="DP182" s="109"/>
      <c r="DQ182" s="109"/>
      <c r="DR182" s="109"/>
      <c r="DS182" s="109"/>
      <c r="DT182" s="109"/>
      <c r="DU182" s="109"/>
      <c r="DV182" s="109"/>
      <c r="DW182" s="109"/>
      <c r="DX182" s="109"/>
      <c r="DY182" s="109"/>
      <c r="DZ182" s="109"/>
      <c r="EA182" s="109"/>
      <c r="EB182" s="109"/>
      <c r="EC182" s="109"/>
      <c r="ED182" s="109"/>
      <c r="EE182" s="109"/>
      <c r="EF182" s="109"/>
      <c r="EG182" s="109"/>
      <c r="EH182" s="109"/>
      <c r="EI182" s="109"/>
      <c r="EJ182" s="109"/>
      <c r="EK182" s="109"/>
      <c r="EL182" s="109"/>
      <c r="EM182" s="109"/>
      <c r="EN182" s="109"/>
      <c r="EO182" s="109"/>
      <c r="EP182" s="109"/>
      <c r="EQ182" s="109"/>
      <c r="ER182" s="109"/>
      <c r="ES182" s="109"/>
      <c r="ET182" s="109"/>
      <c r="EU182" s="109"/>
      <c r="EV182" s="109"/>
      <c r="EW182" s="109"/>
      <c r="EX182" s="109"/>
      <c r="EY182" s="109"/>
      <c r="EZ182" s="109"/>
      <c r="FA182" s="109"/>
      <c r="FB182" s="109"/>
      <c r="FC182" s="109"/>
      <c r="FD182" s="109"/>
      <c r="FE182" s="109"/>
      <c r="FF182" s="109"/>
      <c r="FG182" s="109"/>
      <c r="FH182" s="109"/>
      <c r="FI182" s="109"/>
      <c r="FJ182" s="109"/>
      <c r="FK182" s="109"/>
      <c r="FL182" s="109"/>
      <c r="FM182" s="109"/>
      <c r="FN182" s="109"/>
      <c r="FO182" s="109"/>
      <c r="FP182" s="109"/>
      <c r="FQ182" s="109"/>
      <c r="FR182" s="109"/>
      <c r="FS182" s="109"/>
      <c r="FT182" s="109"/>
      <c r="FU182" s="109"/>
      <c r="FV182" s="109"/>
      <c r="FW182" s="109"/>
      <c r="FX182" s="109"/>
      <c r="FY182" s="109"/>
      <c r="FZ182" s="109"/>
      <c r="GA182" s="109"/>
      <c r="GB182" s="109"/>
      <c r="GC182" s="109"/>
      <c r="GD182" s="109"/>
      <c r="GE182" s="109"/>
      <c r="GF182" s="109"/>
      <c r="GG182" s="109"/>
      <c r="GH182" s="109"/>
      <c r="GI182" s="109"/>
      <c r="GJ182" s="109"/>
      <c r="GK182" s="109"/>
      <c r="GL182" s="109"/>
      <c r="GM182" s="109"/>
      <c r="GN182" s="109"/>
      <c r="GO182" s="109"/>
      <c r="GP182" s="109"/>
      <c r="GQ182" s="109"/>
      <c r="GR182" s="109"/>
      <c r="GS182" s="109"/>
      <c r="GT182" s="109"/>
      <c r="GU182" s="109"/>
      <c r="GV182" s="109"/>
      <c r="GW182" s="109"/>
      <c r="GX182" s="109"/>
      <c r="GY182" s="109"/>
      <c r="GZ182" s="109"/>
      <c r="HA182" s="109"/>
      <c r="HB182" s="109"/>
      <c r="HC182" s="109"/>
      <c r="HD182" s="109"/>
      <c r="HE182" s="109"/>
      <c r="HF182" s="109"/>
      <c r="HG182" s="109"/>
      <c r="HH182" s="109"/>
      <c r="HI182" s="109"/>
      <c r="HJ182" s="109"/>
      <c r="HK182" s="109"/>
      <c r="HL182" s="109"/>
      <c r="HM182" s="109"/>
      <c r="HN182" s="109"/>
      <c r="HO182" s="109"/>
      <c r="HP182" s="109"/>
      <c r="HQ182" s="109"/>
      <c r="HR182" s="109"/>
      <c r="HS182" s="109"/>
      <c r="HT182" s="109"/>
      <c r="HU182" s="109"/>
      <c r="HV182" s="109"/>
      <c r="HW182" s="109"/>
      <c r="HX182" s="109"/>
      <c r="HY182" s="109"/>
      <c r="HZ182" s="109"/>
      <c r="IA182" s="109"/>
      <c r="IB182" s="109"/>
      <c r="IC182" s="109"/>
      <c r="ID182" s="109"/>
      <c r="IE182" s="109"/>
      <c r="IF182" s="109"/>
      <c r="IG182" s="109"/>
      <c r="IH182" s="109"/>
      <c r="II182" s="109"/>
      <c r="IJ182" s="109"/>
      <c r="IK182" s="109"/>
      <c r="IL182" s="109"/>
      <c r="IM182" s="109"/>
      <c r="IN182" s="109"/>
      <c r="IO182" s="109"/>
      <c r="IP182" s="109"/>
      <c r="IQ182" s="109"/>
      <c r="IR182" s="109"/>
      <c r="IS182" s="109"/>
      <c r="IT182" s="109"/>
      <c r="IU182" s="109"/>
      <c r="IV182" s="109"/>
    </row>
    <row r="183" spans="1:256" s="4" customFormat="1">
      <c r="A183" s="107"/>
      <c r="B183" s="14"/>
      <c r="C183" s="3"/>
      <c r="D183" s="159"/>
      <c r="E183" s="109"/>
      <c r="F183" s="159"/>
      <c r="G183" s="109"/>
      <c r="H183" s="159"/>
      <c r="I183" s="109"/>
      <c r="J183" s="109"/>
      <c r="K183" s="109"/>
      <c r="L183" s="159"/>
      <c r="M183" s="109"/>
      <c r="N183" s="109"/>
      <c r="O183" s="109"/>
      <c r="P183" s="109"/>
      <c r="Q183" s="109"/>
      <c r="R183" s="109"/>
      <c r="S183" s="109"/>
      <c r="T183" s="109"/>
      <c r="U183" s="109"/>
      <c r="V183" s="109"/>
      <c r="W183" s="109"/>
      <c r="X183" s="109"/>
      <c r="Y183" s="109"/>
      <c r="Z183" s="109"/>
      <c r="AA183" s="109"/>
      <c r="AB183" s="109"/>
      <c r="AC183" s="109"/>
      <c r="AD183" s="109"/>
      <c r="AE183" s="109"/>
      <c r="AF183" s="109"/>
      <c r="AG183" s="109"/>
      <c r="AH183" s="109"/>
      <c r="AI183" s="109"/>
      <c r="AJ183" s="109"/>
      <c r="AK183" s="109"/>
      <c r="AL183" s="109"/>
      <c r="AM183" s="109"/>
      <c r="AN183" s="109"/>
      <c r="AO183" s="109"/>
      <c r="AP183" s="109"/>
      <c r="AQ183" s="109"/>
      <c r="AR183" s="109"/>
      <c r="AS183" s="109"/>
      <c r="AT183" s="109"/>
      <c r="AU183" s="109"/>
      <c r="AV183" s="109"/>
      <c r="AW183" s="109"/>
      <c r="AX183" s="109"/>
      <c r="AY183" s="109"/>
      <c r="AZ183" s="109"/>
      <c r="BA183" s="109"/>
      <c r="BB183" s="109"/>
      <c r="BC183" s="109"/>
      <c r="BD183" s="109"/>
      <c r="BE183" s="109"/>
      <c r="BF183" s="109"/>
      <c r="BG183" s="109"/>
      <c r="BH183" s="109"/>
      <c r="BI183" s="109"/>
      <c r="BJ183" s="109"/>
      <c r="BK183" s="109"/>
      <c r="BL183" s="109"/>
      <c r="BM183" s="109"/>
      <c r="BN183" s="109"/>
      <c r="BO183" s="109"/>
      <c r="BP183" s="109"/>
      <c r="BQ183" s="109"/>
      <c r="BR183" s="109"/>
      <c r="BS183" s="109"/>
      <c r="BT183" s="109"/>
      <c r="BU183" s="109"/>
      <c r="BV183" s="109"/>
      <c r="BW183" s="109"/>
      <c r="BX183" s="109"/>
      <c r="BY183" s="109"/>
      <c r="BZ183" s="109"/>
      <c r="CA183" s="109"/>
      <c r="CB183" s="109"/>
      <c r="CC183" s="109"/>
      <c r="CD183" s="109"/>
      <c r="CE183" s="109"/>
      <c r="CF183" s="109"/>
      <c r="CG183" s="109"/>
      <c r="CH183" s="109"/>
      <c r="CI183" s="109"/>
      <c r="CJ183" s="109"/>
      <c r="CK183" s="109"/>
      <c r="CL183" s="109"/>
      <c r="CM183" s="109"/>
      <c r="CN183" s="109"/>
      <c r="CO183" s="109"/>
      <c r="CP183" s="109"/>
      <c r="CQ183" s="109"/>
      <c r="CR183" s="109"/>
      <c r="CS183" s="109"/>
      <c r="CT183" s="109"/>
      <c r="CU183" s="109"/>
      <c r="CV183" s="109"/>
      <c r="CW183" s="109"/>
      <c r="CX183" s="109"/>
      <c r="CY183" s="109"/>
      <c r="CZ183" s="109"/>
      <c r="DA183" s="109"/>
      <c r="DB183" s="109"/>
      <c r="DC183" s="109"/>
      <c r="DD183" s="109"/>
      <c r="DE183" s="109"/>
      <c r="DF183" s="109"/>
      <c r="DG183" s="109"/>
      <c r="DH183" s="109"/>
      <c r="DI183" s="109"/>
      <c r="DJ183" s="109"/>
      <c r="DK183" s="109"/>
      <c r="DL183" s="109"/>
      <c r="DM183" s="109"/>
      <c r="DN183" s="109"/>
      <c r="DO183" s="109"/>
      <c r="DP183" s="109"/>
      <c r="DQ183" s="109"/>
      <c r="DR183" s="109"/>
      <c r="DS183" s="109"/>
      <c r="DT183" s="109"/>
      <c r="DU183" s="109"/>
      <c r="DV183" s="109"/>
      <c r="DW183" s="109"/>
      <c r="DX183" s="109"/>
      <c r="DY183" s="109"/>
      <c r="DZ183" s="109"/>
      <c r="EA183" s="109"/>
      <c r="EB183" s="109"/>
      <c r="EC183" s="109"/>
      <c r="ED183" s="109"/>
      <c r="EE183" s="109"/>
      <c r="EF183" s="109"/>
      <c r="EG183" s="109"/>
      <c r="EH183" s="109"/>
      <c r="EI183" s="109"/>
      <c r="EJ183" s="109"/>
      <c r="EK183" s="109"/>
      <c r="EL183" s="109"/>
      <c r="EM183" s="109"/>
      <c r="EN183" s="109"/>
      <c r="EO183" s="109"/>
      <c r="EP183" s="109"/>
      <c r="EQ183" s="109"/>
      <c r="ER183" s="109"/>
      <c r="ES183" s="109"/>
      <c r="ET183" s="109"/>
      <c r="EU183" s="109"/>
      <c r="EV183" s="109"/>
      <c r="EW183" s="109"/>
      <c r="EX183" s="109"/>
      <c r="EY183" s="109"/>
      <c r="EZ183" s="109"/>
      <c r="FA183" s="109"/>
      <c r="FB183" s="109"/>
      <c r="FC183" s="109"/>
      <c r="FD183" s="109"/>
      <c r="FE183" s="109"/>
      <c r="FF183" s="109"/>
      <c r="FG183" s="109"/>
      <c r="FH183" s="109"/>
      <c r="FI183" s="109"/>
      <c r="FJ183" s="109"/>
      <c r="FK183" s="109"/>
      <c r="FL183" s="109"/>
      <c r="FM183" s="109"/>
      <c r="FN183" s="109"/>
      <c r="FO183" s="109"/>
      <c r="FP183" s="109"/>
      <c r="FQ183" s="109"/>
      <c r="FR183" s="109"/>
      <c r="FS183" s="109"/>
      <c r="FT183" s="109"/>
      <c r="FU183" s="109"/>
      <c r="FV183" s="109"/>
      <c r="FW183" s="109"/>
      <c r="FX183" s="109"/>
      <c r="FY183" s="109"/>
      <c r="FZ183" s="109"/>
      <c r="GA183" s="109"/>
      <c r="GB183" s="109"/>
      <c r="GC183" s="109"/>
      <c r="GD183" s="109"/>
      <c r="GE183" s="109"/>
      <c r="GF183" s="109"/>
      <c r="GG183" s="109"/>
      <c r="GH183" s="109"/>
      <c r="GI183" s="109"/>
      <c r="GJ183" s="109"/>
      <c r="GK183" s="109"/>
      <c r="GL183" s="109"/>
      <c r="GM183" s="109"/>
      <c r="GN183" s="109"/>
      <c r="GO183" s="109"/>
      <c r="GP183" s="109"/>
      <c r="GQ183" s="109"/>
      <c r="GR183" s="109"/>
      <c r="GS183" s="109"/>
      <c r="GT183" s="109"/>
      <c r="GU183" s="109"/>
      <c r="GV183" s="109"/>
      <c r="GW183" s="109"/>
      <c r="GX183" s="109"/>
      <c r="GY183" s="109"/>
      <c r="GZ183" s="109"/>
      <c r="HA183" s="109"/>
      <c r="HB183" s="109"/>
      <c r="HC183" s="109"/>
      <c r="HD183" s="109"/>
      <c r="HE183" s="109"/>
      <c r="HF183" s="109"/>
      <c r="HG183" s="109"/>
      <c r="HH183" s="109"/>
      <c r="HI183" s="109"/>
      <c r="HJ183" s="109"/>
      <c r="HK183" s="109"/>
      <c r="HL183" s="109"/>
      <c r="HM183" s="109"/>
      <c r="HN183" s="109"/>
      <c r="HO183" s="109"/>
      <c r="HP183" s="109"/>
      <c r="HQ183" s="109"/>
      <c r="HR183" s="109"/>
      <c r="HS183" s="109"/>
      <c r="HT183" s="109"/>
      <c r="HU183" s="109"/>
      <c r="HV183" s="109"/>
      <c r="HW183" s="109"/>
      <c r="HX183" s="109"/>
      <c r="HY183" s="109"/>
      <c r="HZ183" s="109"/>
      <c r="IA183" s="109"/>
      <c r="IB183" s="109"/>
      <c r="IC183" s="109"/>
      <c r="ID183" s="109"/>
      <c r="IE183" s="109"/>
      <c r="IF183" s="109"/>
      <c r="IG183" s="109"/>
      <c r="IH183" s="109"/>
      <c r="II183" s="109"/>
      <c r="IJ183" s="109"/>
      <c r="IK183" s="109"/>
      <c r="IL183" s="109"/>
      <c r="IM183" s="109"/>
      <c r="IN183" s="109"/>
      <c r="IO183" s="109"/>
      <c r="IP183" s="109"/>
      <c r="IQ183" s="109"/>
      <c r="IR183" s="109"/>
      <c r="IS183" s="109"/>
      <c r="IT183" s="109"/>
      <c r="IU183" s="109"/>
      <c r="IV183" s="109"/>
    </row>
    <row r="184" spans="1:256" s="4" customFormat="1">
      <c r="A184" s="107"/>
      <c r="B184" s="14"/>
      <c r="C184" s="3"/>
      <c r="D184" s="159"/>
      <c r="E184" s="109"/>
      <c r="F184" s="159"/>
      <c r="G184" s="109"/>
      <c r="H184" s="159"/>
      <c r="I184" s="109"/>
      <c r="J184" s="109"/>
      <c r="K184" s="109"/>
      <c r="L184" s="159"/>
      <c r="M184" s="109"/>
      <c r="N184" s="109"/>
      <c r="O184" s="109"/>
      <c r="P184" s="109"/>
      <c r="Q184" s="109"/>
      <c r="R184" s="109"/>
      <c r="S184" s="109"/>
      <c r="T184" s="109"/>
      <c r="U184" s="109"/>
      <c r="V184" s="109"/>
      <c r="W184" s="109"/>
      <c r="X184" s="109"/>
      <c r="Y184" s="109"/>
      <c r="Z184" s="109"/>
      <c r="AA184" s="109"/>
      <c r="AB184" s="109"/>
      <c r="AC184" s="109"/>
      <c r="AD184" s="109"/>
      <c r="AE184" s="109"/>
      <c r="AF184" s="109"/>
      <c r="AG184" s="109"/>
      <c r="AH184" s="109"/>
      <c r="AI184" s="109"/>
      <c r="AJ184" s="109"/>
      <c r="AK184" s="109"/>
      <c r="AL184" s="109"/>
      <c r="AM184" s="109"/>
      <c r="AN184" s="109"/>
      <c r="AO184" s="109"/>
      <c r="AP184" s="109"/>
      <c r="AQ184" s="109"/>
      <c r="AR184" s="109"/>
      <c r="AS184" s="109"/>
      <c r="AT184" s="109"/>
      <c r="AU184" s="109"/>
      <c r="AV184" s="109"/>
      <c r="AW184" s="109"/>
      <c r="AX184" s="109"/>
      <c r="AY184" s="109"/>
      <c r="AZ184" s="109"/>
      <c r="BA184" s="109"/>
      <c r="BB184" s="109"/>
      <c r="BC184" s="109"/>
      <c r="BD184" s="109"/>
      <c r="BE184" s="109"/>
      <c r="BF184" s="109"/>
      <c r="BG184" s="109"/>
      <c r="BH184" s="109"/>
      <c r="BI184" s="109"/>
      <c r="BJ184" s="109"/>
      <c r="BK184" s="109"/>
      <c r="BL184" s="109"/>
      <c r="BM184" s="109"/>
      <c r="BN184" s="109"/>
      <c r="BO184" s="109"/>
      <c r="BP184" s="109"/>
      <c r="BQ184" s="109"/>
      <c r="BR184" s="109"/>
      <c r="BS184" s="109"/>
      <c r="BT184" s="109"/>
      <c r="BU184" s="109"/>
      <c r="BV184" s="109"/>
      <c r="BW184" s="109"/>
      <c r="BX184" s="109"/>
      <c r="BY184" s="109"/>
      <c r="BZ184" s="109"/>
      <c r="CA184" s="109"/>
      <c r="CB184" s="109"/>
      <c r="CC184" s="109"/>
      <c r="CD184" s="109"/>
      <c r="CE184" s="109"/>
      <c r="CF184" s="109"/>
      <c r="CG184" s="109"/>
      <c r="CH184" s="109"/>
      <c r="CI184" s="109"/>
      <c r="CJ184" s="109"/>
      <c r="CK184" s="109"/>
      <c r="CL184" s="109"/>
      <c r="CM184" s="109"/>
      <c r="CN184" s="109"/>
      <c r="CO184" s="109"/>
      <c r="CP184" s="109"/>
      <c r="CQ184" s="109"/>
      <c r="CR184" s="109"/>
      <c r="CS184" s="109"/>
      <c r="CT184" s="109"/>
      <c r="CU184" s="109"/>
      <c r="CV184" s="109"/>
      <c r="CW184" s="109"/>
      <c r="CX184" s="109"/>
      <c r="CY184" s="109"/>
      <c r="CZ184" s="109"/>
      <c r="DA184" s="109"/>
      <c r="DB184" s="109"/>
      <c r="DC184" s="109"/>
      <c r="DD184" s="109"/>
      <c r="DE184" s="109"/>
      <c r="DF184" s="109"/>
      <c r="DG184" s="109"/>
      <c r="DH184" s="109"/>
      <c r="DI184" s="109"/>
      <c r="DJ184" s="109"/>
      <c r="DK184" s="109"/>
      <c r="DL184" s="109"/>
      <c r="DM184" s="109"/>
      <c r="DN184" s="109"/>
      <c r="DO184" s="109"/>
      <c r="DP184" s="109"/>
      <c r="DQ184" s="109"/>
      <c r="DR184" s="109"/>
      <c r="DS184" s="109"/>
      <c r="DT184" s="109"/>
      <c r="DU184" s="109"/>
      <c r="DV184" s="109"/>
      <c r="DW184" s="109"/>
      <c r="DX184" s="109"/>
      <c r="DY184" s="109"/>
      <c r="DZ184" s="109"/>
      <c r="EA184" s="109"/>
      <c r="EB184" s="109"/>
      <c r="EC184" s="109"/>
      <c r="ED184" s="109"/>
      <c r="EE184" s="109"/>
      <c r="EF184" s="109"/>
      <c r="EG184" s="109"/>
      <c r="EH184" s="109"/>
      <c r="EI184" s="109"/>
      <c r="EJ184" s="109"/>
      <c r="EK184" s="109"/>
      <c r="EL184" s="109"/>
      <c r="EM184" s="109"/>
      <c r="EN184" s="109"/>
      <c r="EO184" s="109"/>
      <c r="EP184" s="109"/>
      <c r="EQ184" s="109"/>
      <c r="ER184" s="109"/>
      <c r="ES184" s="109"/>
      <c r="ET184" s="109"/>
      <c r="EU184" s="109"/>
      <c r="EV184" s="109"/>
      <c r="EW184" s="109"/>
      <c r="EX184" s="109"/>
      <c r="EY184" s="109"/>
      <c r="EZ184" s="109"/>
      <c r="FA184" s="109"/>
      <c r="FB184" s="109"/>
      <c r="FC184" s="109"/>
      <c r="FD184" s="109"/>
      <c r="FE184" s="109"/>
      <c r="FF184" s="109"/>
      <c r="FG184" s="109"/>
      <c r="FH184" s="109"/>
      <c r="FI184" s="109"/>
      <c r="FJ184" s="109"/>
      <c r="FK184" s="109"/>
      <c r="FL184" s="109"/>
      <c r="FM184" s="109"/>
      <c r="FN184" s="109"/>
      <c r="FO184" s="109"/>
      <c r="FP184" s="109"/>
      <c r="FQ184" s="109"/>
      <c r="FR184" s="109"/>
      <c r="FS184" s="109"/>
      <c r="FT184" s="109"/>
      <c r="FU184" s="109"/>
      <c r="FV184" s="109"/>
      <c r="FW184" s="109"/>
      <c r="FX184" s="109"/>
      <c r="FY184" s="109"/>
      <c r="FZ184" s="109"/>
      <c r="GA184" s="109"/>
      <c r="GB184" s="109"/>
      <c r="GC184" s="109"/>
      <c r="GD184" s="109"/>
      <c r="GE184" s="109"/>
      <c r="GF184" s="109"/>
      <c r="GG184" s="109"/>
      <c r="GH184" s="109"/>
      <c r="GI184" s="109"/>
      <c r="GJ184" s="109"/>
      <c r="GK184" s="109"/>
      <c r="GL184" s="109"/>
      <c r="GM184" s="109"/>
      <c r="GN184" s="109"/>
      <c r="GO184" s="109"/>
      <c r="GP184" s="109"/>
      <c r="GQ184" s="109"/>
      <c r="GR184" s="109"/>
      <c r="GS184" s="109"/>
      <c r="GT184" s="109"/>
      <c r="GU184" s="109"/>
      <c r="GV184" s="109"/>
      <c r="GW184" s="109"/>
      <c r="GX184" s="109"/>
      <c r="GY184" s="109"/>
      <c r="GZ184" s="109"/>
      <c r="HA184" s="109"/>
      <c r="HB184" s="109"/>
      <c r="HC184" s="109"/>
      <c r="HD184" s="109"/>
      <c r="HE184" s="109"/>
      <c r="HF184" s="109"/>
      <c r="HG184" s="109"/>
      <c r="HH184" s="109"/>
      <c r="HI184" s="109"/>
      <c r="HJ184" s="109"/>
      <c r="HK184" s="109"/>
      <c r="HL184" s="109"/>
      <c r="HM184" s="109"/>
      <c r="HN184" s="109"/>
      <c r="HO184" s="109"/>
      <c r="HP184" s="109"/>
      <c r="HQ184" s="109"/>
      <c r="HR184" s="109"/>
      <c r="HS184" s="109"/>
      <c r="HT184" s="109"/>
      <c r="HU184" s="109"/>
      <c r="HV184" s="109"/>
      <c r="HW184" s="109"/>
      <c r="HX184" s="109"/>
      <c r="HY184" s="109"/>
      <c r="HZ184" s="109"/>
      <c r="IA184" s="109"/>
      <c r="IB184" s="109"/>
      <c r="IC184" s="109"/>
      <c r="ID184" s="109"/>
      <c r="IE184" s="109"/>
      <c r="IF184" s="109"/>
      <c r="IG184" s="109"/>
      <c r="IH184" s="109"/>
      <c r="II184" s="109"/>
      <c r="IJ184" s="109"/>
      <c r="IK184" s="109"/>
      <c r="IL184" s="109"/>
      <c r="IM184" s="109"/>
      <c r="IN184" s="109"/>
      <c r="IO184" s="109"/>
      <c r="IP184" s="109"/>
      <c r="IQ184" s="109"/>
      <c r="IR184" s="109"/>
      <c r="IS184" s="109"/>
      <c r="IT184" s="109"/>
      <c r="IU184" s="109"/>
      <c r="IV184" s="109"/>
    </row>
    <row r="185" spans="1:256" s="4" customFormat="1">
      <c r="A185" s="107"/>
      <c r="B185" s="14"/>
      <c r="C185" s="3"/>
      <c r="D185" s="159"/>
      <c r="E185" s="109"/>
      <c r="F185" s="159"/>
      <c r="G185" s="109"/>
      <c r="H185" s="159"/>
      <c r="I185" s="109"/>
      <c r="J185" s="109"/>
      <c r="K185" s="109"/>
      <c r="L185" s="159"/>
      <c r="M185" s="109"/>
      <c r="N185" s="109"/>
      <c r="O185" s="109"/>
      <c r="P185" s="109"/>
      <c r="Q185" s="109"/>
      <c r="R185" s="109"/>
      <c r="S185" s="109"/>
      <c r="T185" s="109"/>
      <c r="U185" s="109"/>
      <c r="V185" s="109"/>
      <c r="W185" s="109"/>
      <c r="X185" s="109"/>
      <c r="Y185" s="109"/>
      <c r="Z185" s="109"/>
      <c r="AA185" s="109"/>
      <c r="AB185" s="109"/>
      <c r="AC185" s="109"/>
      <c r="AD185" s="109"/>
      <c r="AE185" s="109"/>
      <c r="AF185" s="109"/>
      <c r="AG185" s="109"/>
      <c r="AH185" s="109"/>
      <c r="AI185" s="109"/>
      <c r="AJ185" s="109"/>
      <c r="AK185" s="109"/>
      <c r="AL185" s="109"/>
      <c r="AM185" s="109"/>
      <c r="AN185" s="109"/>
      <c r="AO185" s="109"/>
      <c r="AP185" s="109"/>
      <c r="AQ185" s="109"/>
      <c r="AR185" s="109"/>
      <c r="AS185" s="109"/>
      <c r="AT185" s="109"/>
      <c r="AU185" s="109"/>
      <c r="AV185" s="109"/>
      <c r="AW185" s="109"/>
      <c r="AX185" s="109"/>
      <c r="AY185" s="109"/>
      <c r="AZ185" s="109"/>
      <c r="BA185" s="109"/>
      <c r="BB185" s="109"/>
      <c r="BC185" s="109"/>
      <c r="BD185" s="109"/>
      <c r="BE185" s="109"/>
      <c r="BF185" s="109"/>
      <c r="BG185" s="109"/>
      <c r="BH185" s="109"/>
      <c r="BI185" s="109"/>
      <c r="BJ185" s="109"/>
      <c r="BK185" s="109"/>
      <c r="BL185" s="109"/>
      <c r="BM185" s="109"/>
      <c r="BN185" s="109"/>
      <c r="BO185" s="109"/>
      <c r="BP185" s="109"/>
      <c r="BQ185" s="109"/>
      <c r="BR185" s="109"/>
      <c r="BS185" s="109"/>
      <c r="BT185" s="109"/>
      <c r="BU185" s="109"/>
      <c r="BV185" s="109"/>
      <c r="BW185" s="109"/>
      <c r="BX185" s="109"/>
      <c r="BY185" s="109"/>
      <c r="BZ185" s="109"/>
      <c r="CA185" s="109"/>
      <c r="CB185" s="109"/>
      <c r="CC185" s="109"/>
      <c r="CD185" s="109"/>
      <c r="CE185" s="109"/>
      <c r="CF185" s="109"/>
      <c r="CG185" s="109"/>
      <c r="CH185" s="109"/>
      <c r="CI185" s="109"/>
      <c r="CJ185" s="109"/>
      <c r="CK185" s="109"/>
      <c r="CL185" s="109"/>
      <c r="CM185" s="109"/>
      <c r="CN185" s="109"/>
      <c r="CO185" s="109"/>
      <c r="CP185" s="109"/>
      <c r="CQ185" s="109"/>
      <c r="CR185" s="109"/>
      <c r="CS185" s="109"/>
      <c r="CT185" s="109"/>
      <c r="CU185" s="109"/>
      <c r="CV185" s="109"/>
      <c r="CW185" s="109"/>
      <c r="CX185" s="109"/>
      <c r="CY185" s="109"/>
      <c r="CZ185" s="109"/>
      <c r="DA185" s="109"/>
      <c r="DB185" s="109"/>
      <c r="DC185" s="109"/>
      <c r="DD185" s="109"/>
      <c r="DE185" s="109"/>
      <c r="DF185" s="109"/>
      <c r="DG185" s="109"/>
      <c r="DH185" s="109"/>
      <c r="DI185" s="109"/>
      <c r="DJ185" s="109"/>
      <c r="DK185" s="109"/>
      <c r="DL185" s="109"/>
      <c r="DM185" s="109"/>
      <c r="DN185" s="109"/>
      <c r="DO185" s="109"/>
      <c r="DP185" s="109"/>
      <c r="DQ185" s="109"/>
      <c r="DR185" s="109"/>
      <c r="DS185" s="109"/>
      <c r="DT185" s="109"/>
      <c r="DU185" s="109"/>
      <c r="DV185" s="109"/>
      <c r="DW185" s="109"/>
      <c r="DX185" s="109"/>
      <c r="DY185" s="109"/>
      <c r="DZ185" s="109"/>
      <c r="EA185" s="109"/>
      <c r="EB185" s="109"/>
      <c r="EC185" s="109"/>
      <c r="ED185" s="109"/>
      <c r="EE185" s="109"/>
      <c r="EF185" s="109"/>
      <c r="EG185" s="109"/>
      <c r="EH185" s="109"/>
      <c r="EI185" s="109"/>
      <c r="EJ185" s="109"/>
      <c r="EK185" s="109"/>
      <c r="EL185" s="109"/>
      <c r="EM185" s="109"/>
      <c r="EN185" s="109"/>
      <c r="EO185" s="109"/>
      <c r="EP185" s="109"/>
      <c r="EQ185" s="109"/>
      <c r="ER185" s="109"/>
      <c r="ES185" s="109"/>
      <c r="ET185" s="109"/>
      <c r="EU185" s="109"/>
      <c r="EV185" s="109"/>
      <c r="EW185" s="109"/>
      <c r="EX185" s="109"/>
      <c r="EY185" s="109"/>
      <c r="EZ185" s="109"/>
      <c r="FA185" s="109"/>
      <c r="FB185" s="109"/>
      <c r="FC185" s="109"/>
      <c r="FD185" s="109"/>
      <c r="FE185" s="109"/>
      <c r="FF185" s="109"/>
      <c r="FG185" s="109"/>
      <c r="FH185" s="109"/>
      <c r="FI185" s="109"/>
      <c r="FJ185" s="109"/>
      <c r="FK185" s="109"/>
      <c r="FL185" s="109"/>
      <c r="FM185" s="109"/>
      <c r="FN185" s="109"/>
      <c r="FO185" s="109"/>
      <c r="FP185" s="109"/>
      <c r="FQ185" s="109"/>
      <c r="FR185" s="109"/>
      <c r="FS185" s="109"/>
      <c r="FT185" s="109"/>
      <c r="FU185" s="109"/>
      <c r="FV185" s="109"/>
      <c r="FW185" s="109"/>
      <c r="FX185" s="109"/>
      <c r="FY185" s="109"/>
      <c r="FZ185" s="109"/>
      <c r="GA185" s="109"/>
      <c r="GB185" s="109"/>
      <c r="GC185" s="109"/>
      <c r="GD185" s="109"/>
      <c r="GE185" s="109"/>
      <c r="GF185" s="109"/>
      <c r="GG185" s="109"/>
      <c r="GH185" s="109"/>
      <c r="GI185" s="109"/>
      <c r="GJ185" s="109"/>
      <c r="GK185" s="109"/>
      <c r="GL185" s="109"/>
      <c r="GM185" s="109"/>
      <c r="GN185" s="109"/>
      <c r="GO185" s="109"/>
      <c r="GP185" s="109"/>
      <c r="GQ185" s="109"/>
      <c r="GR185" s="109"/>
      <c r="GS185" s="109"/>
      <c r="GT185" s="109"/>
      <c r="GU185" s="109"/>
      <c r="GV185" s="109"/>
      <c r="GW185" s="109"/>
      <c r="GX185" s="109"/>
      <c r="GY185" s="109"/>
      <c r="GZ185" s="109"/>
      <c r="HA185" s="109"/>
      <c r="HB185" s="109"/>
      <c r="HC185" s="109"/>
      <c r="HD185" s="109"/>
      <c r="HE185" s="109"/>
      <c r="HF185" s="109"/>
      <c r="HG185" s="109"/>
      <c r="HH185" s="109"/>
      <c r="HI185" s="109"/>
      <c r="HJ185" s="109"/>
      <c r="HK185" s="109"/>
      <c r="HL185" s="109"/>
      <c r="HM185" s="109"/>
      <c r="HN185" s="109"/>
      <c r="HO185" s="109"/>
      <c r="HP185" s="109"/>
      <c r="HQ185" s="109"/>
      <c r="HR185" s="109"/>
      <c r="HS185" s="109"/>
      <c r="HT185" s="109"/>
      <c r="HU185" s="109"/>
      <c r="HV185" s="109"/>
      <c r="HW185" s="109"/>
      <c r="HX185" s="109"/>
      <c r="HY185" s="109"/>
      <c r="HZ185" s="109"/>
      <c r="IA185" s="109"/>
      <c r="IB185" s="109"/>
      <c r="IC185" s="109"/>
      <c r="ID185" s="109"/>
      <c r="IE185" s="109"/>
      <c r="IF185" s="109"/>
      <c r="IG185" s="109"/>
      <c r="IH185" s="109"/>
      <c r="II185" s="109"/>
      <c r="IJ185" s="109"/>
      <c r="IK185" s="109"/>
      <c r="IL185" s="109"/>
      <c r="IM185" s="109"/>
      <c r="IN185" s="109"/>
      <c r="IO185" s="109"/>
      <c r="IP185" s="109"/>
      <c r="IQ185" s="109"/>
      <c r="IR185" s="109"/>
      <c r="IS185" s="109"/>
      <c r="IT185" s="109"/>
      <c r="IU185" s="109"/>
      <c r="IV185" s="109"/>
    </row>
    <row r="186" spans="1:256" s="4" customFormat="1">
      <c r="A186" s="107"/>
      <c r="B186" s="14"/>
      <c r="C186" s="3"/>
      <c r="D186" s="159"/>
      <c r="E186" s="109"/>
      <c r="F186" s="159"/>
      <c r="G186" s="109"/>
      <c r="H186" s="159"/>
      <c r="I186" s="109"/>
      <c r="J186" s="109"/>
      <c r="K186" s="109"/>
      <c r="L186" s="159"/>
      <c r="M186" s="109"/>
      <c r="N186" s="109"/>
      <c r="O186" s="109"/>
      <c r="P186" s="109"/>
      <c r="Q186" s="109"/>
      <c r="R186" s="109"/>
      <c r="S186" s="109"/>
      <c r="T186" s="109"/>
      <c r="U186" s="109"/>
      <c r="V186" s="109"/>
      <c r="W186" s="109"/>
      <c r="X186" s="109"/>
      <c r="Y186" s="109"/>
      <c r="Z186" s="109"/>
      <c r="AA186" s="109"/>
      <c r="AB186" s="109"/>
      <c r="AC186" s="109"/>
      <c r="AD186" s="109"/>
      <c r="AE186" s="109"/>
      <c r="AF186" s="109"/>
      <c r="AG186" s="109"/>
      <c r="AH186" s="109"/>
      <c r="AI186" s="109"/>
      <c r="AJ186" s="109"/>
      <c r="AK186" s="109"/>
      <c r="AL186" s="109"/>
      <c r="AM186" s="109"/>
      <c r="AN186" s="109"/>
      <c r="AO186" s="109"/>
      <c r="AP186" s="109"/>
      <c r="AQ186" s="109"/>
      <c r="AR186" s="109"/>
      <c r="AS186" s="109"/>
      <c r="AT186" s="109"/>
      <c r="AU186" s="109"/>
      <c r="AV186" s="109"/>
      <c r="AW186" s="109"/>
      <c r="AX186" s="109"/>
      <c r="AY186" s="109"/>
      <c r="AZ186" s="109"/>
      <c r="BA186" s="109"/>
      <c r="BB186" s="109"/>
      <c r="BC186" s="109"/>
      <c r="BD186" s="109"/>
      <c r="BE186" s="109"/>
      <c r="BF186" s="109"/>
      <c r="BG186" s="109"/>
      <c r="BH186" s="109"/>
      <c r="BI186" s="109"/>
      <c r="BJ186" s="109"/>
      <c r="BK186" s="109"/>
      <c r="BL186" s="109"/>
      <c r="BM186" s="109"/>
      <c r="BN186" s="109"/>
      <c r="BO186" s="109"/>
      <c r="BP186" s="109"/>
      <c r="BQ186" s="109"/>
      <c r="BR186" s="109"/>
      <c r="BS186" s="109"/>
      <c r="BT186" s="109"/>
      <c r="BU186" s="109"/>
      <c r="BV186" s="109"/>
      <c r="BW186" s="109"/>
      <c r="BX186" s="109"/>
      <c r="BY186" s="109"/>
      <c r="BZ186" s="109"/>
      <c r="CA186" s="109"/>
      <c r="CB186" s="109"/>
      <c r="CC186" s="109"/>
      <c r="CD186" s="109"/>
      <c r="CE186" s="109"/>
      <c r="CF186" s="109"/>
      <c r="CG186" s="109"/>
      <c r="CH186" s="109"/>
      <c r="CI186" s="109"/>
      <c r="CJ186" s="109"/>
      <c r="CK186" s="109"/>
      <c r="CL186" s="109"/>
      <c r="CM186" s="109"/>
      <c r="CN186" s="109"/>
      <c r="CO186" s="109"/>
      <c r="CP186" s="109"/>
      <c r="CQ186" s="109"/>
      <c r="CR186" s="109"/>
      <c r="CS186" s="109"/>
      <c r="CT186" s="109"/>
      <c r="CU186" s="109"/>
      <c r="CV186" s="109"/>
      <c r="CW186" s="109"/>
      <c r="CX186" s="109"/>
      <c r="CY186" s="109"/>
      <c r="CZ186" s="109"/>
      <c r="DA186" s="109"/>
      <c r="DB186" s="109"/>
      <c r="DC186" s="109"/>
      <c r="DD186" s="109"/>
      <c r="DE186" s="109"/>
      <c r="DF186" s="109"/>
      <c r="DG186" s="109"/>
      <c r="DH186" s="109"/>
      <c r="DI186" s="109"/>
      <c r="DJ186" s="109"/>
      <c r="DK186" s="109"/>
      <c r="DL186" s="109"/>
      <c r="DM186" s="109"/>
      <c r="DN186" s="109"/>
      <c r="DO186" s="109"/>
      <c r="DP186" s="109"/>
      <c r="DQ186" s="109"/>
      <c r="DR186" s="109"/>
      <c r="DS186" s="109"/>
      <c r="DT186" s="109"/>
      <c r="DU186" s="109"/>
      <c r="DV186" s="109"/>
      <c r="DW186" s="109"/>
      <c r="DX186" s="109"/>
      <c r="DY186" s="109"/>
      <c r="DZ186" s="109"/>
      <c r="EA186" s="109"/>
      <c r="EB186" s="109"/>
      <c r="EC186" s="109"/>
      <c r="ED186" s="109"/>
      <c r="EE186" s="109"/>
      <c r="EF186" s="109"/>
      <c r="EG186" s="109"/>
      <c r="EH186" s="109"/>
      <c r="EI186" s="109"/>
      <c r="EJ186" s="109"/>
      <c r="EK186" s="109"/>
      <c r="EL186" s="109"/>
      <c r="EM186" s="109"/>
      <c r="EN186" s="109"/>
      <c r="EO186" s="109"/>
      <c r="EP186" s="109"/>
      <c r="EQ186" s="109"/>
      <c r="ER186" s="109"/>
      <c r="ES186" s="109"/>
      <c r="ET186" s="109"/>
      <c r="EU186" s="109"/>
      <c r="EV186" s="109"/>
      <c r="EW186" s="109"/>
      <c r="EX186" s="109"/>
      <c r="EY186" s="109"/>
      <c r="EZ186" s="109"/>
      <c r="FA186" s="109"/>
      <c r="FB186" s="109"/>
      <c r="FC186" s="109"/>
      <c r="FD186" s="109"/>
      <c r="FE186" s="109"/>
      <c r="FF186" s="109"/>
      <c r="FG186" s="109"/>
      <c r="FH186" s="109"/>
      <c r="FI186" s="109"/>
      <c r="FJ186" s="109"/>
      <c r="FK186" s="109"/>
      <c r="FL186" s="109"/>
      <c r="FM186" s="109"/>
      <c r="FN186" s="109"/>
      <c r="FO186" s="109"/>
      <c r="FP186" s="109"/>
      <c r="FQ186" s="109"/>
      <c r="FR186" s="109"/>
      <c r="FS186" s="109"/>
      <c r="FT186" s="109"/>
      <c r="FU186" s="109"/>
      <c r="FV186" s="109"/>
      <c r="FW186" s="109"/>
      <c r="FX186" s="109"/>
      <c r="FY186" s="109"/>
      <c r="FZ186" s="109"/>
      <c r="GA186" s="109"/>
      <c r="GB186" s="109"/>
      <c r="GC186" s="109"/>
      <c r="GD186" s="109"/>
      <c r="GE186" s="109"/>
      <c r="GF186" s="109"/>
      <c r="GG186" s="109"/>
      <c r="GH186" s="109"/>
      <c r="GI186" s="109"/>
      <c r="GJ186" s="109"/>
      <c r="GK186" s="109"/>
      <c r="GL186" s="109"/>
      <c r="GM186" s="109"/>
      <c r="GN186" s="109"/>
      <c r="GO186" s="109"/>
      <c r="GP186" s="109"/>
      <c r="GQ186" s="109"/>
      <c r="GR186" s="109"/>
      <c r="GS186" s="109"/>
      <c r="GT186" s="109"/>
      <c r="GU186" s="109"/>
      <c r="GV186" s="109"/>
      <c r="GW186" s="109"/>
      <c r="GX186" s="109"/>
      <c r="GY186" s="109"/>
      <c r="GZ186" s="109"/>
      <c r="HA186" s="109"/>
      <c r="HB186" s="109"/>
      <c r="HC186" s="109"/>
      <c r="HD186" s="109"/>
      <c r="HE186" s="109"/>
      <c r="HF186" s="109"/>
      <c r="HG186" s="109"/>
      <c r="HH186" s="109"/>
      <c r="HI186" s="109"/>
      <c r="HJ186" s="109"/>
      <c r="HK186" s="109"/>
      <c r="HL186" s="109"/>
      <c r="HM186" s="109"/>
      <c r="HN186" s="109"/>
      <c r="HO186" s="109"/>
      <c r="HP186" s="109"/>
      <c r="HQ186" s="109"/>
      <c r="HR186" s="109"/>
      <c r="HS186" s="109"/>
      <c r="HT186" s="109"/>
      <c r="HU186" s="109"/>
      <c r="HV186" s="109"/>
      <c r="HW186" s="109"/>
      <c r="HX186" s="109"/>
      <c r="HY186" s="109"/>
      <c r="HZ186" s="109"/>
      <c r="IA186" s="109"/>
      <c r="IB186" s="109"/>
      <c r="IC186" s="109"/>
      <c r="ID186" s="109"/>
      <c r="IE186" s="109"/>
      <c r="IF186" s="109"/>
      <c r="IG186" s="109"/>
      <c r="IH186" s="109"/>
      <c r="II186" s="109"/>
      <c r="IJ186" s="109"/>
      <c r="IK186" s="109"/>
      <c r="IL186" s="109"/>
      <c r="IM186" s="109"/>
      <c r="IN186" s="109"/>
      <c r="IO186" s="109"/>
      <c r="IP186" s="109"/>
      <c r="IQ186" s="109"/>
      <c r="IR186" s="109"/>
      <c r="IS186" s="109"/>
      <c r="IT186" s="109"/>
      <c r="IU186" s="109"/>
      <c r="IV186" s="109"/>
    </row>
    <row r="187" spans="1:256" s="4" customFormat="1">
      <c r="A187" s="107"/>
      <c r="B187" s="14"/>
      <c r="C187" s="3"/>
      <c r="D187" s="159"/>
      <c r="E187" s="109"/>
      <c r="F187" s="159"/>
      <c r="G187" s="109"/>
      <c r="H187" s="159"/>
      <c r="I187" s="109"/>
      <c r="J187" s="109"/>
      <c r="K187" s="109"/>
      <c r="L187" s="159"/>
      <c r="M187" s="109"/>
      <c r="N187" s="109"/>
      <c r="O187" s="109"/>
      <c r="P187" s="109"/>
      <c r="Q187" s="109"/>
      <c r="R187" s="109"/>
      <c r="S187" s="109"/>
      <c r="T187" s="109"/>
      <c r="U187" s="109"/>
      <c r="V187" s="109"/>
      <c r="W187" s="109"/>
      <c r="X187" s="109"/>
      <c r="Y187" s="109"/>
      <c r="Z187" s="109"/>
      <c r="AA187" s="109"/>
      <c r="AB187" s="109"/>
      <c r="AC187" s="109"/>
      <c r="AD187" s="109"/>
      <c r="AE187" s="109"/>
      <c r="AF187" s="109"/>
      <c r="AG187" s="109"/>
      <c r="AH187" s="109"/>
      <c r="AI187" s="109"/>
      <c r="AJ187" s="109"/>
      <c r="AK187" s="109"/>
      <c r="AL187" s="109"/>
      <c r="AM187" s="109"/>
      <c r="AN187" s="109"/>
      <c r="AO187" s="109"/>
      <c r="AP187" s="109"/>
      <c r="AQ187" s="109"/>
      <c r="AR187" s="109"/>
      <c r="AS187" s="109"/>
      <c r="AT187" s="109"/>
      <c r="AU187" s="109"/>
      <c r="AV187" s="109"/>
      <c r="AW187" s="109"/>
      <c r="AX187" s="109"/>
      <c r="AY187" s="109"/>
      <c r="AZ187" s="109"/>
      <c r="BA187" s="109"/>
      <c r="BB187" s="109"/>
      <c r="BC187" s="109"/>
      <c r="BD187" s="109"/>
      <c r="BE187" s="109"/>
      <c r="BF187" s="109"/>
      <c r="BG187" s="109"/>
      <c r="BH187" s="109"/>
      <c r="BI187" s="109"/>
      <c r="BJ187" s="109"/>
      <c r="BK187" s="109"/>
      <c r="BL187" s="109"/>
      <c r="BM187" s="109"/>
      <c r="BN187" s="109"/>
      <c r="BO187" s="109"/>
      <c r="BP187" s="109"/>
      <c r="BQ187" s="109"/>
      <c r="BR187" s="109"/>
      <c r="BS187" s="109"/>
      <c r="BT187" s="109"/>
      <c r="BU187" s="109"/>
      <c r="BV187" s="109"/>
      <c r="BW187" s="109"/>
      <c r="BX187" s="109"/>
      <c r="BY187" s="109"/>
      <c r="BZ187" s="109"/>
      <c r="CA187" s="109"/>
      <c r="CB187" s="109"/>
      <c r="CC187" s="109"/>
      <c r="CD187" s="109"/>
      <c r="CE187" s="109"/>
      <c r="CF187" s="109"/>
      <c r="CG187" s="109"/>
      <c r="CH187" s="109"/>
      <c r="CI187" s="109"/>
      <c r="CJ187" s="109"/>
      <c r="CK187" s="109"/>
      <c r="CL187" s="109"/>
      <c r="CM187" s="109"/>
      <c r="CN187" s="109"/>
      <c r="CO187" s="109"/>
      <c r="CP187" s="109"/>
      <c r="CQ187" s="109"/>
      <c r="CR187" s="109"/>
      <c r="CS187" s="109"/>
      <c r="CT187" s="109"/>
      <c r="CU187" s="109"/>
      <c r="CV187" s="109"/>
      <c r="CW187" s="109"/>
      <c r="CX187" s="109"/>
      <c r="CY187" s="109"/>
      <c r="CZ187" s="109"/>
      <c r="DA187" s="109"/>
      <c r="DB187" s="109"/>
      <c r="DC187" s="109"/>
      <c r="DD187" s="109"/>
      <c r="DE187" s="109"/>
      <c r="DF187" s="109"/>
      <c r="DG187" s="109"/>
      <c r="DH187" s="109"/>
      <c r="DI187" s="109"/>
      <c r="DJ187" s="109"/>
      <c r="DK187" s="109"/>
      <c r="DL187" s="109"/>
      <c r="DM187" s="109"/>
      <c r="DN187" s="109"/>
      <c r="DO187" s="109"/>
      <c r="DP187" s="109"/>
      <c r="DQ187" s="109"/>
      <c r="DR187" s="109"/>
      <c r="DS187" s="109"/>
      <c r="DT187" s="109"/>
      <c r="DU187" s="109"/>
      <c r="DV187" s="109"/>
      <c r="DW187" s="109"/>
      <c r="DX187" s="109"/>
      <c r="DY187" s="109"/>
      <c r="DZ187" s="109"/>
      <c r="EA187" s="109"/>
      <c r="EB187" s="109"/>
      <c r="EC187" s="109"/>
      <c r="ED187" s="109"/>
      <c r="EE187" s="109"/>
      <c r="EF187" s="109"/>
      <c r="EG187" s="109"/>
      <c r="EH187" s="109"/>
      <c r="EI187" s="109"/>
      <c r="EJ187" s="109"/>
      <c r="EK187" s="109"/>
      <c r="EL187" s="109"/>
      <c r="EM187" s="109"/>
      <c r="EN187" s="109"/>
      <c r="EO187" s="109"/>
      <c r="EP187" s="109"/>
      <c r="EQ187" s="109"/>
      <c r="ER187" s="109"/>
      <c r="ES187" s="109"/>
      <c r="ET187" s="109"/>
      <c r="EU187" s="109"/>
      <c r="EV187" s="109"/>
      <c r="EW187" s="109"/>
      <c r="EX187" s="109"/>
      <c r="EY187" s="109"/>
      <c r="EZ187" s="109"/>
      <c r="FA187" s="109"/>
      <c r="FB187" s="109"/>
      <c r="FC187" s="109"/>
      <c r="FD187" s="109"/>
      <c r="FE187" s="109"/>
      <c r="FF187" s="109"/>
      <c r="FG187" s="109"/>
      <c r="FH187" s="109"/>
      <c r="FI187" s="109"/>
      <c r="FJ187" s="109"/>
      <c r="FK187" s="109"/>
      <c r="FL187" s="109"/>
      <c r="FM187" s="109"/>
      <c r="FN187" s="109"/>
      <c r="FO187" s="109"/>
      <c r="FP187" s="109"/>
      <c r="FQ187" s="109"/>
      <c r="FR187" s="109"/>
      <c r="FS187" s="109"/>
      <c r="FT187" s="109"/>
      <c r="FU187" s="109"/>
      <c r="FV187" s="109"/>
      <c r="FW187" s="109"/>
      <c r="FX187" s="109"/>
      <c r="FY187" s="109"/>
      <c r="FZ187" s="109"/>
      <c r="GA187" s="109"/>
      <c r="GB187" s="109"/>
      <c r="GC187" s="109"/>
      <c r="GD187" s="109"/>
      <c r="GE187" s="109"/>
      <c r="GF187" s="109"/>
      <c r="GG187" s="109"/>
      <c r="GH187" s="109"/>
      <c r="GI187" s="109"/>
      <c r="GJ187" s="109"/>
      <c r="GK187" s="109"/>
      <c r="GL187" s="109"/>
      <c r="GM187" s="109"/>
      <c r="GN187" s="109"/>
      <c r="GO187" s="109"/>
      <c r="GP187" s="109"/>
      <c r="GQ187" s="109"/>
      <c r="GR187" s="109"/>
      <c r="GS187" s="109"/>
      <c r="GT187" s="109"/>
      <c r="GU187" s="109"/>
      <c r="GV187" s="109"/>
      <c r="GW187" s="109"/>
      <c r="GX187" s="109"/>
      <c r="GY187" s="109"/>
      <c r="GZ187" s="109"/>
      <c r="HA187" s="109"/>
      <c r="HB187" s="109"/>
      <c r="HC187" s="109"/>
      <c r="HD187" s="109"/>
      <c r="HE187" s="109"/>
      <c r="HF187" s="109"/>
      <c r="HG187" s="109"/>
      <c r="HH187" s="109"/>
      <c r="HI187" s="109"/>
      <c r="HJ187" s="109"/>
      <c r="HK187" s="109"/>
      <c r="HL187" s="109"/>
      <c r="HM187" s="109"/>
      <c r="HN187" s="109"/>
      <c r="HO187" s="109"/>
      <c r="HP187" s="109"/>
      <c r="HQ187" s="109"/>
      <c r="HR187" s="109"/>
      <c r="HS187" s="109"/>
      <c r="HT187" s="109"/>
      <c r="HU187" s="109"/>
      <c r="HV187" s="109"/>
      <c r="HW187" s="109"/>
      <c r="HX187" s="109"/>
      <c r="HY187" s="109"/>
      <c r="HZ187" s="109"/>
      <c r="IA187" s="109"/>
      <c r="IB187" s="109"/>
      <c r="IC187" s="109"/>
      <c r="ID187" s="109"/>
      <c r="IE187" s="109"/>
      <c r="IF187" s="109"/>
      <c r="IG187" s="109"/>
      <c r="IH187" s="109"/>
      <c r="II187" s="109"/>
      <c r="IJ187" s="109"/>
      <c r="IK187" s="109"/>
      <c r="IL187" s="109"/>
      <c r="IM187" s="109"/>
      <c r="IN187" s="109"/>
      <c r="IO187" s="109"/>
      <c r="IP187" s="109"/>
      <c r="IQ187" s="109"/>
      <c r="IR187" s="109"/>
      <c r="IS187" s="109"/>
      <c r="IT187" s="109"/>
      <c r="IU187" s="109"/>
      <c r="IV187" s="109"/>
    </row>
    <row r="188" spans="1:256" s="4" customFormat="1">
      <c r="A188" s="107"/>
      <c r="B188" s="14"/>
      <c r="C188" s="3"/>
      <c r="D188" s="159"/>
      <c r="E188" s="109"/>
      <c r="F188" s="159"/>
      <c r="G188" s="109"/>
      <c r="H188" s="159"/>
      <c r="I188" s="109"/>
      <c r="J188" s="109"/>
      <c r="K188" s="109"/>
      <c r="L188" s="159"/>
      <c r="M188" s="109"/>
      <c r="N188" s="109"/>
      <c r="O188" s="109"/>
      <c r="P188" s="109"/>
      <c r="Q188" s="109"/>
      <c r="R188" s="109"/>
      <c r="S188" s="109"/>
      <c r="T188" s="109"/>
      <c r="U188" s="109"/>
      <c r="V188" s="109"/>
      <c r="W188" s="109"/>
      <c r="X188" s="109"/>
      <c r="Y188" s="109"/>
      <c r="Z188" s="109"/>
      <c r="AA188" s="109"/>
      <c r="AB188" s="109"/>
      <c r="AC188" s="109"/>
      <c r="AD188" s="109"/>
      <c r="AE188" s="109"/>
      <c r="AF188" s="109"/>
      <c r="AG188" s="109"/>
      <c r="AH188" s="109"/>
      <c r="AI188" s="109"/>
      <c r="AJ188" s="109"/>
      <c r="AK188" s="109"/>
      <c r="AL188" s="109"/>
      <c r="AM188" s="109"/>
      <c r="AN188" s="109"/>
      <c r="AO188" s="109"/>
      <c r="AP188" s="109"/>
      <c r="AQ188" s="109"/>
      <c r="AR188" s="109"/>
      <c r="AS188" s="109"/>
      <c r="AT188" s="109"/>
      <c r="AU188" s="109"/>
      <c r="AV188" s="109"/>
      <c r="AW188" s="109"/>
      <c r="AX188" s="109"/>
      <c r="AY188" s="109"/>
      <c r="AZ188" s="109"/>
      <c r="BA188" s="109"/>
      <c r="BB188" s="109"/>
      <c r="BC188" s="109"/>
      <c r="BD188" s="109"/>
      <c r="BE188" s="109"/>
      <c r="BF188" s="109"/>
      <c r="BG188" s="109"/>
      <c r="BH188" s="109"/>
      <c r="BI188" s="109"/>
      <c r="BJ188" s="109"/>
      <c r="BK188" s="109"/>
      <c r="BL188" s="109"/>
      <c r="BM188" s="109"/>
      <c r="BN188" s="109"/>
      <c r="BO188" s="109"/>
      <c r="BP188" s="109"/>
      <c r="BQ188" s="109"/>
      <c r="BR188" s="109"/>
      <c r="BS188" s="109"/>
      <c r="BT188" s="109"/>
      <c r="BU188" s="109"/>
      <c r="BV188" s="109"/>
      <c r="BW188" s="109"/>
      <c r="BX188" s="109"/>
      <c r="BY188" s="109"/>
      <c r="BZ188" s="109"/>
      <c r="CA188" s="109"/>
      <c r="CB188" s="109"/>
      <c r="CC188" s="109"/>
      <c r="CD188" s="109"/>
      <c r="CE188" s="109"/>
      <c r="CF188" s="109"/>
      <c r="CG188" s="109"/>
      <c r="CH188" s="109"/>
      <c r="CI188" s="109"/>
      <c r="CJ188" s="109"/>
      <c r="CK188" s="109"/>
      <c r="CL188" s="109"/>
      <c r="CM188" s="109"/>
      <c r="CN188" s="109"/>
      <c r="CO188" s="109"/>
      <c r="CP188" s="109"/>
      <c r="CQ188" s="109"/>
      <c r="CR188" s="109"/>
      <c r="CS188" s="109"/>
      <c r="CT188" s="109"/>
      <c r="CU188" s="109"/>
      <c r="CV188" s="109"/>
      <c r="CW188" s="109"/>
      <c r="CX188" s="109"/>
      <c r="CY188" s="109"/>
      <c r="CZ188" s="109"/>
      <c r="DA188" s="109"/>
      <c r="DB188" s="109"/>
      <c r="DC188" s="109"/>
      <c r="DD188" s="109"/>
      <c r="DE188" s="109"/>
      <c r="DF188" s="109"/>
      <c r="DG188" s="109"/>
      <c r="DH188" s="109"/>
      <c r="DI188" s="109"/>
      <c r="DJ188" s="109"/>
      <c r="DK188" s="109"/>
      <c r="DL188" s="109"/>
      <c r="DM188" s="109"/>
      <c r="DN188" s="109"/>
      <c r="DO188" s="109"/>
      <c r="DP188" s="109"/>
      <c r="DQ188" s="109"/>
      <c r="DR188" s="109"/>
      <c r="DS188" s="109"/>
      <c r="DT188" s="109"/>
      <c r="DU188" s="109"/>
      <c r="DV188" s="109"/>
      <c r="DW188" s="109"/>
      <c r="DX188" s="109"/>
      <c r="DY188" s="109"/>
      <c r="DZ188" s="109"/>
      <c r="EA188" s="109"/>
      <c r="EB188" s="109"/>
      <c r="EC188" s="109"/>
      <c r="ED188" s="109"/>
      <c r="EE188" s="109"/>
      <c r="EF188" s="109"/>
      <c r="EG188" s="109"/>
      <c r="EH188" s="109"/>
      <c r="EI188" s="109"/>
      <c r="EJ188" s="109"/>
      <c r="EK188" s="109"/>
      <c r="EL188" s="109"/>
      <c r="EM188" s="109"/>
      <c r="EN188" s="109"/>
      <c r="EO188" s="109"/>
      <c r="EP188" s="109"/>
      <c r="EQ188" s="109"/>
      <c r="ER188" s="109"/>
      <c r="ES188" s="109"/>
      <c r="ET188" s="109"/>
      <c r="EU188" s="109"/>
      <c r="EV188" s="109"/>
      <c r="EW188" s="109"/>
      <c r="EX188" s="109"/>
      <c r="EY188" s="109"/>
      <c r="EZ188" s="109"/>
      <c r="FA188" s="109"/>
      <c r="FB188" s="109"/>
      <c r="FC188" s="109"/>
      <c r="FD188" s="109"/>
      <c r="FE188" s="109"/>
      <c r="FF188" s="109"/>
      <c r="FG188" s="109"/>
      <c r="FH188" s="109"/>
      <c r="FI188" s="109"/>
      <c r="FJ188" s="109"/>
      <c r="FK188" s="109"/>
      <c r="FL188" s="109"/>
      <c r="FM188" s="109"/>
      <c r="FN188" s="109"/>
      <c r="FO188" s="109"/>
      <c r="FP188" s="109"/>
      <c r="FQ188" s="109"/>
      <c r="FR188" s="109"/>
      <c r="FS188" s="109"/>
      <c r="FT188" s="109"/>
      <c r="FU188" s="109"/>
      <c r="FV188" s="109"/>
      <c r="FW188" s="109"/>
      <c r="FX188" s="109"/>
      <c r="FY188" s="109"/>
      <c r="FZ188" s="109"/>
      <c r="GA188" s="109"/>
      <c r="GB188" s="109"/>
      <c r="GC188" s="109"/>
      <c r="GD188" s="109"/>
      <c r="GE188" s="109"/>
      <c r="GF188" s="109"/>
      <c r="GG188" s="109"/>
      <c r="GH188" s="109"/>
      <c r="GI188" s="109"/>
      <c r="GJ188" s="109"/>
      <c r="GK188" s="109"/>
      <c r="GL188" s="109"/>
      <c r="GM188" s="109"/>
      <c r="GN188" s="109"/>
      <c r="GO188" s="109"/>
      <c r="GP188" s="109"/>
      <c r="GQ188" s="109"/>
      <c r="GR188" s="109"/>
      <c r="GS188" s="109"/>
      <c r="GT188" s="109"/>
      <c r="GU188" s="109"/>
      <c r="GV188" s="109"/>
      <c r="GW188" s="109"/>
      <c r="GX188" s="109"/>
      <c r="GY188" s="109"/>
      <c r="GZ188" s="109"/>
      <c r="HA188" s="109"/>
      <c r="HB188" s="109"/>
      <c r="HC188" s="109"/>
      <c r="HD188" s="109"/>
      <c r="HE188" s="109"/>
      <c r="HF188" s="109"/>
      <c r="HG188" s="109"/>
      <c r="HH188" s="109"/>
      <c r="HI188" s="109"/>
      <c r="HJ188" s="109"/>
      <c r="HK188" s="109"/>
      <c r="HL188" s="109"/>
      <c r="HM188" s="109"/>
      <c r="HN188" s="109"/>
      <c r="HO188" s="109"/>
      <c r="HP188" s="109"/>
      <c r="HQ188" s="109"/>
      <c r="HR188" s="109"/>
      <c r="HS188" s="109"/>
      <c r="HT188" s="109"/>
      <c r="HU188" s="109"/>
      <c r="HV188" s="109"/>
      <c r="HW188" s="109"/>
      <c r="HX188" s="109"/>
      <c r="HY188" s="109"/>
      <c r="HZ188" s="109"/>
      <c r="IA188" s="109"/>
      <c r="IB188" s="109"/>
      <c r="IC188" s="109"/>
      <c r="ID188" s="109"/>
      <c r="IE188" s="109"/>
      <c r="IF188" s="109"/>
      <c r="IG188" s="109"/>
      <c r="IH188" s="109"/>
      <c r="II188" s="109"/>
      <c r="IJ188" s="109"/>
      <c r="IK188" s="109"/>
      <c r="IL188" s="109"/>
      <c r="IM188" s="109"/>
      <c r="IN188" s="109"/>
      <c r="IO188" s="109"/>
      <c r="IP188" s="109"/>
      <c r="IQ188" s="109"/>
      <c r="IR188" s="109"/>
      <c r="IS188" s="109"/>
      <c r="IT188" s="109"/>
      <c r="IU188" s="109"/>
      <c r="IV188" s="109"/>
    </row>
    <row r="189" spans="1:256" s="4" customFormat="1">
      <c r="A189" s="107"/>
      <c r="B189" s="14"/>
      <c r="C189" s="3"/>
      <c r="D189" s="159"/>
      <c r="E189" s="109"/>
      <c r="F189" s="159"/>
      <c r="G189" s="109"/>
      <c r="H189" s="159"/>
      <c r="I189" s="109"/>
      <c r="J189" s="109"/>
      <c r="K189" s="109"/>
      <c r="L189" s="159"/>
      <c r="M189" s="109"/>
      <c r="N189" s="109"/>
      <c r="O189" s="109"/>
      <c r="P189" s="109"/>
      <c r="Q189" s="109"/>
      <c r="R189" s="109"/>
      <c r="S189" s="109"/>
      <c r="T189" s="109"/>
      <c r="U189" s="109"/>
      <c r="V189" s="109"/>
      <c r="W189" s="109"/>
      <c r="X189" s="109"/>
      <c r="Y189" s="109"/>
      <c r="Z189" s="109"/>
      <c r="AA189" s="109"/>
      <c r="AB189" s="109"/>
      <c r="AC189" s="109"/>
      <c r="AD189" s="109"/>
      <c r="AE189" s="109"/>
      <c r="AF189" s="109"/>
      <c r="AG189" s="109"/>
      <c r="AH189" s="109"/>
      <c r="AI189" s="109"/>
      <c r="AJ189" s="109"/>
      <c r="AK189" s="109"/>
      <c r="AL189" s="109"/>
      <c r="AM189" s="109"/>
      <c r="AN189" s="109"/>
      <c r="AO189" s="109"/>
      <c r="AP189" s="109"/>
      <c r="AQ189" s="109"/>
      <c r="AR189" s="109"/>
      <c r="AS189" s="109"/>
      <c r="AT189" s="109"/>
      <c r="AU189" s="109"/>
      <c r="AV189" s="109"/>
      <c r="AW189" s="109"/>
      <c r="AX189" s="109"/>
      <c r="AY189" s="109"/>
      <c r="AZ189" s="109"/>
      <c r="BA189" s="109"/>
      <c r="BB189" s="109"/>
      <c r="BC189" s="109"/>
      <c r="BD189" s="109"/>
      <c r="BE189" s="109"/>
      <c r="BF189" s="109"/>
      <c r="BG189" s="109"/>
      <c r="BH189" s="109"/>
      <c r="BI189" s="109"/>
      <c r="BJ189" s="109"/>
      <c r="BK189" s="109"/>
      <c r="BL189" s="109"/>
      <c r="BM189" s="109"/>
      <c r="BN189" s="109"/>
      <c r="BO189" s="109"/>
      <c r="BP189" s="109"/>
      <c r="BQ189" s="109"/>
      <c r="BR189" s="109"/>
      <c r="BS189" s="109"/>
      <c r="BT189" s="109"/>
      <c r="BU189" s="109"/>
      <c r="BV189" s="109"/>
      <c r="BW189" s="109"/>
      <c r="BX189" s="109"/>
      <c r="BY189" s="109"/>
      <c r="BZ189" s="109"/>
      <c r="CA189" s="109"/>
      <c r="CB189" s="109"/>
      <c r="CC189" s="109"/>
      <c r="CD189" s="109"/>
      <c r="CE189" s="109"/>
      <c r="CF189" s="109"/>
      <c r="CG189" s="109"/>
      <c r="CH189" s="109"/>
      <c r="CI189" s="109"/>
      <c r="CJ189" s="109"/>
      <c r="CK189" s="109"/>
      <c r="CL189" s="109"/>
      <c r="CM189" s="109"/>
      <c r="CN189" s="109"/>
      <c r="CO189" s="109"/>
      <c r="CP189" s="109"/>
      <c r="CQ189" s="109"/>
      <c r="CR189" s="109"/>
      <c r="CS189" s="109"/>
      <c r="CT189" s="109"/>
      <c r="CU189" s="109"/>
      <c r="CV189" s="109"/>
      <c r="CW189" s="109"/>
      <c r="CX189" s="109"/>
      <c r="CY189" s="109"/>
      <c r="CZ189" s="109"/>
      <c r="DA189" s="109"/>
      <c r="DB189" s="109"/>
      <c r="DC189" s="109"/>
      <c r="DD189" s="109"/>
      <c r="DE189" s="109"/>
      <c r="DF189" s="109"/>
      <c r="DG189" s="109"/>
      <c r="DH189" s="109"/>
      <c r="DI189" s="109"/>
      <c r="DJ189" s="109"/>
      <c r="DK189" s="109"/>
      <c r="DL189" s="109"/>
      <c r="DM189" s="109"/>
      <c r="DN189" s="109"/>
      <c r="DO189" s="109"/>
      <c r="DP189" s="109"/>
      <c r="DQ189" s="109"/>
      <c r="DR189" s="109"/>
      <c r="DS189" s="109"/>
      <c r="DT189" s="109"/>
      <c r="DU189" s="109"/>
      <c r="DV189" s="109"/>
      <c r="DW189" s="109"/>
      <c r="DX189" s="109"/>
      <c r="DY189" s="109"/>
      <c r="DZ189" s="109"/>
      <c r="EA189" s="109"/>
      <c r="EB189" s="109"/>
      <c r="EC189" s="109"/>
      <c r="ED189" s="109"/>
      <c r="EE189" s="109"/>
      <c r="EF189" s="109"/>
      <c r="EG189" s="109"/>
      <c r="EH189" s="109"/>
      <c r="EI189" s="109"/>
      <c r="EJ189" s="109"/>
      <c r="EK189" s="109"/>
      <c r="EL189" s="109"/>
      <c r="EM189" s="109"/>
      <c r="EN189" s="109"/>
      <c r="EO189" s="109"/>
      <c r="EP189" s="109"/>
      <c r="EQ189" s="109"/>
      <c r="ER189" s="109"/>
      <c r="ES189" s="109"/>
      <c r="ET189" s="109"/>
      <c r="EU189" s="109"/>
      <c r="EV189" s="109"/>
      <c r="EW189" s="109"/>
      <c r="EX189" s="109"/>
      <c r="EY189" s="109"/>
      <c r="EZ189" s="109"/>
      <c r="FA189" s="109"/>
      <c r="FB189" s="109"/>
      <c r="FC189" s="109"/>
      <c r="FD189" s="109"/>
      <c r="FE189" s="109"/>
      <c r="FF189" s="109"/>
      <c r="FG189" s="109"/>
      <c r="FH189" s="109"/>
      <c r="FI189" s="109"/>
      <c r="FJ189" s="109"/>
      <c r="FK189" s="109"/>
      <c r="FL189" s="109"/>
      <c r="FM189" s="109"/>
      <c r="FN189" s="109"/>
      <c r="FO189" s="109"/>
      <c r="FP189" s="109"/>
      <c r="FQ189" s="109"/>
      <c r="FR189" s="109"/>
      <c r="FS189" s="109"/>
      <c r="FT189" s="109"/>
      <c r="FU189" s="109"/>
      <c r="FV189" s="109"/>
      <c r="FW189" s="109"/>
      <c r="FX189" s="109"/>
      <c r="FY189" s="109"/>
      <c r="FZ189" s="109"/>
      <c r="GA189" s="109"/>
      <c r="GB189" s="109"/>
      <c r="GC189" s="109"/>
      <c r="GD189" s="109"/>
      <c r="GE189" s="109"/>
      <c r="GF189" s="109"/>
      <c r="GG189" s="109"/>
      <c r="GH189" s="109"/>
      <c r="GI189" s="109"/>
      <c r="GJ189" s="109"/>
      <c r="GK189" s="109"/>
      <c r="GL189" s="109"/>
      <c r="GM189" s="109"/>
      <c r="GN189" s="109"/>
      <c r="GO189" s="109"/>
      <c r="GP189" s="109"/>
      <c r="GQ189" s="109"/>
      <c r="GR189" s="109"/>
      <c r="GS189" s="109"/>
      <c r="GT189" s="109"/>
      <c r="GU189" s="109"/>
      <c r="GV189" s="109"/>
      <c r="GW189" s="109"/>
      <c r="GX189" s="109"/>
      <c r="GY189" s="109"/>
      <c r="GZ189" s="109"/>
      <c r="HA189" s="109"/>
      <c r="HB189" s="109"/>
      <c r="HC189" s="109"/>
      <c r="HD189" s="109"/>
      <c r="HE189" s="109"/>
      <c r="HF189" s="109"/>
      <c r="HG189" s="109"/>
      <c r="HH189" s="109"/>
      <c r="HI189" s="109"/>
      <c r="HJ189" s="109"/>
      <c r="HK189" s="109"/>
      <c r="HL189" s="109"/>
      <c r="HM189" s="109"/>
      <c r="HN189" s="109"/>
      <c r="HO189" s="109"/>
      <c r="HP189" s="109"/>
      <c r="HQ189" s="109"/>
      <c r="HR189" s="109"/>
      <c r="HS189" s="109"/>
      <c r="HT189" s="109"/>
      <c r="HU189" s="109"/>
      <c r="HV189" s="109"/>
      <c r="HW189" s="109"/>
      <c r="HX189" s="109"/>
      <c r="HY189" s="109"/>
      <c r="HZ189" s="109"/>
      <c r="IA189" s="109"/>
      <c r="IB189" s="109"/>
      <c r="IC189" s="109"/>
      <c r="ID189" s="109"/>
      <c r="IE189" s="109"/>
      <c r="IF189" s="109"/>
      <c r="IG189" s="109"/>
      <c r="IH189" s="109"/>
      <c r="II189" s="109"/>
      <c r="IJ189" s="109"/>
      <c r="IK189" s="109"/>
      <c r="IL189" s="109"/>
      <c r="IM189" s="109"/>
      <c r="IN189" s="109"/>
      <c r="IO189" s="109"/>
      <c r="IP189" s="109"/>
      <c r="IQ189" s="109"/>
      <c r="IR189" s="109"/>
      <c r="IS189" s="109"/>
      <c r="IT189" s="109"/>
      <c r="IU189" s="109"/>
      <c r="IV189" s="109"/>
    </row>
    <row r="190" spans="1:256" s="4" customFormat="1">
      <c r="A190" s="107"/>
      <c r="B190" s="14"/>
      <c r="C190" s="3"/>
      <c r="D190" s="159"/>
      <c r="E190" s="109"/>
      <c r="F190" s="159"/>
      <c r="G190" s="109"/>
      <c r="H190" s="159"/>
      <c r="I190" s="109"/>
      <c r="J190" s="109"/>
      <c r="K190" s="109"/>
      <c r="L190" s="159"/>
      <c r="M190" s="109"/>
      <c r="N190" s="109"/>
      <c r="O190" s="109"/>
      <c r="P190" s="109"/>
      <c r="Q190" s="109"/>
      <c r="R190" s="109"/>
      <c r="S190" s="109"/>
      <c r="T190" s="109"/>
      <c r="U190" s="109"/>
      <c r="V190" s="109"/>
      <c r="W190" s="109"/>
      <c r="X190" s="109"/>
      <c r="Y190" s="109"/>
      <c r="Z190" s="109"/>
      <c r="AA190" s="109"/>
      <c r="AB190" s="109"/>
      <c r="AC190" s="109"/>
      <c r="AD190" s="109"/>
      <c r="AE190" s="109"/>
      <c r="AF190" s="109"/>
      <c r="AG190" s="109"/>
      <c r="AH190" s="109"/>
      <c r="AI190" s="109"/>
      <c r="AJ190" s="109"/>
      <c r="AK190" s="109"/>
      <c r="AL190" s="109"/>
      <c r="AM190" s="109"/>
      <c r="AN190" s="109"/>
      <c r="AO190" s="109"/>
      <c r="AP190" s="109"/>
      <c r="AQ190" s="109"/>
      <c r="AR190" s="109"/>
      <c r="AS190" s="109"/>
      <c r="AT190" s="109"/>
      <c r="AU190" s="109"/>
      <c r="AV190" s="109"/>
      <c r="AW190" s="109"/>
      <c r="AX190" s="109"/>
      <c r="AY190" s="109"/>
      <c r="AZ190" s="109"/>
      <c r="BA190" s="109"/>
      <c r="BB190" s="109"/>
      <c r="BC190" s="109"/>
      <c r="BD190" s="109"/>
      <c r="BE190" s="109"/>
      <c r="BF190" s="109"/>
      <c r="BG190" s="109"/>
      <c r="BH190" s="109"/>
      <c r="BI190" s="109"/>
      <c r="BJ190" s="109"/>
      <c r="BK190" s="109"/>
      <c r="BL190" s="109"/>
      <c r="BM190" s="109"/>
      <c r="BN190" s="109"/>
      <c r="BO190" s="109"/>
      <c r="BP190" s="109"/>
      <c r="BQ190" s="109"/>
      <c r="BR190" s="109"/>
      <c r="BS190" s="109"/>
      <c r="BT190" s="109"/>
      <c r="BU190" s="109"/>
      <c r="BV190" s="109"/>
      <c r="BW190" s="109"/>
      <c r="BX190" s="109"/>
      <c r="BY190" s="109"/>
      <c r="BZ190" s="109"/>
      <c r="CA190" s="109"/>
      <c r="CB190" s="109"/>
      <c r="CC190" s="109"/>
      <c r="CD190" s="109"/>
      <c r="CE190" s="109"/>
      <c r="CF190" s="109"/>
      <c r="CG190" s="109"/>
      <c r="CH190" s="109"/>
      <c r="CI190" s="109"/>
      <c r="CJ190" s="109"/>
      <c r="CK190" s="109"/>
      <c r="CL190" s="109"/>
      <c r="CM190" s="109"/>
      <c r="CN190" s="109"/>
      <c r="CO190" s="109"/>
      <c r="CP190" s="109"/>
      <c r="CQ190" s="109"/>
      <c r="CR190" s="109"/>
      <c r="CS190" s="109"/>
      <c r="CT190" s="109"/>
      <c r="CU190" s="109"/>
      <c r="CV190" s="109"/>
      <c r="CW190" s="109"/>
      <c r="CX190" s="109"/>
      <c r="CY190" s="109"/>
      <c r="CZ190" s="109"/>
      <c r="DA190" s="109"/>
      <c r="DB190" s="109"/>
      <c r="DC190" s="109"/>
      <c r="DD190" s="109"/>
      <c r="DE190" s="109"/>
      <c r="DF190" s="109"/>
      <c r="DG190" s="109"/>
      <c r="DH190" s="109"/>
      <c r="DI190" s="109"/>
      <c r="DJ190" s="109"/>
      <c r="DK190" s="109"/>
      <c r="DL190" s="109"/>
      <c r="DM190" s="109"/>
      <c r="DN190" s="109"/>
      <c r="DO190" s="109"/>
      <c r="DP190" s="109"/>
      <c r="DQ190" s="109"/>
      <c r="DR190" s="109"/>
      <c r="DS190" s="109"/>
      <c r="DT190" s="109"/>
      <c r="DU190" s="109"/>
      <c r="DV190" s="109"/>
      <c r="DW190" s="109"/>
      <c r="DX190" s="109"/>
      <c r="DY190" s="109"/>
      <c r="DZ190" s="109"/>
      <c r="EA190" s="109"/>
      <c r="EB190" s="109"/>
      <c r="EC190" s="109"/>
      <c r="ED190" s="109"/>
      <c r="EE190" s="109"/>
      <c r="EF190" s="109"/>
      <c r="EG190" s="109"/>
      <c r="EH190" s="109"/>
      <c r="EI190" s="109"/>
      <c r="EJ190" s="109"/>
      <c r="EK190" s="109"/>
      <c r="EL190" s="109"/>
      <c r="EM190" s="109"/>
      <c r="EN190" s="109"/>
      <c r="EO190" s="109"/>
      <c r="EP190" s="109"/>
      <c r="EQ190" s="109"/>
      <c r="ER190" s="109"/>
      <c r="ES190" s="109"/>
      <c r="ET190" s="109"/>
      <c r="EU190" s="109"/>
      <c r="EV190" s="109"/>
      <c r="EW190" s="109"/>
      <c r="EX190" s="109"/>
      <c r="EY190" s="109"/>
      <c r="EZ190" s="109"/>
      <c r="FA190" s="109"/>
      <c r="FB190" s="109"/>
      <c r="FC190" s="109"/>
      <c r="FD190" s="109"/>
      <c r="FE190" s="109"/>
      <c r="FF190" s="109"/>
      <c r="FG190" s="109"/>
      <c r="FH190" s="109"/>
      <c r="FI190" s="109"/>
      <c r="FJ190" s="109"/>
      <c r="FK190" s="109"/>
      <c r="FL190" s="109"/>
      <c r="FM190" s="109"/>
      <c r="FN190" s="109"/>
      <c r="FO190" s="109"/>
      <c r="FP190" s="109"/>
      <c r="FQ190" s="109"/>
      <c r="FR190" s="109"/>
      <c r="FS190" s="109"/>
      <c r="FT190" s="109"/>
      <c r="FU190" s="109"/>
      <c r="FV190" s="109"/>
      <c r="FW190" s="109"/>
      <c r="FX190" s="109"/>
      <c r="FY190" s="109"/>
      <c r="FZ190" s="109"/>
      <c r="GA190" s="109"/>
      <c r="GB190" s="109"/>
      <c r="GC190" s="109"/>
      <c r="GD190" s="109"/>
      <c r="GE190" s="109"/>
      <c r="GF190" s="109"/>
      <c r="GG190" s="109"/>
      <c r="GH190" s="109"/>
      <c r="GI190" s="109"/>
      <c r="GJ190" s="109"/>
      <c r="GK190" s="109"/>
      <c r="GL190" s="109"/>
      <c r="GM190" s="109"/>
      <c r="GN190" s="109"/>
      <c r="GO190" s="109"/>
      <c r="GP190" s="109"/>
      <c r="GQ190" s="109"/>
      <c r="GR190" s="109"/>
      <c r="GS190" s="109"/>
      <c r="GT190" s="109"/>
      <c r="GU190" s="109"/>
      <c r="GV190" s="109"/>
      <c r="GW190" s="109"/>
      <c r="GX190" s="109"/>
      <c r="GY190" s="109"/>
      <c r="GZ190" s="109"/>
      <c r="HA190" s="109"/>
      <c r="HB190" s="109"/>
      <c r="HC190" s="109"/>
      <c r="HD190" s="109"/>
      <c r="HE190" s="109"/>
      <c r="HF190" s="109"/>
      <c r="HG190" s="109"/>
      <c r="HH190" s="109"/>
      <c r="HI190" s="109"/>
      <c r="HJ190" s="109"/>
      <c r="HK190" s="109"/>
      <c r="HL190" s="109"/>
      <c r="HM190" s="109"/>
      <c r="HN190" s="109"/>
      <c r="HO190" s="109"/>
      <c r="HP190" s="109"/>
      <c r="HQ190" s="109"/>
      <c r="HR190" s="109"/>
      <c r="HS190" s="109"/>
      <c r="HT190" s="109"/>
      <c r="HU190" s="109"/>
      <c r="HV190" s="109"/>
      <c r="HW190" s="109"/>
      <c r="HX190" s="109"/>
      <c r="HY190" s="109"/>
      <c r="HZ190" s="109"/>
      <c r="IA190" s="109"/>
      <c r="IB190" s="109"/>
      <c r="IC190" s="109"/>
      <c r="ID190" s="109"/>
      <c r="IE190" s="109"/>
      <c r="IF190" s="109"/>
      <c r="IG190" s="109"/>
      <c r="IH190" s="109"/>
      <c r="II190" s="109"/>
      <c r="IJ190" s="109"/>
      <c r="IK190" s="109"/>
      <c r="IL190" s="109"/>
      <c r="IM190" s="109"/>
      <c r="IN190" s="109"/>
      <c r="IO190" s="109"/>
      <c r="IP190" s="109"/>
      <c r="IQ190" s="109"/>
      <c r="IR190" s="109"/>
      <c r="IS190" s="109"/>
      <c r="IT190" s="109"/>
      <c r="IU190" s="109"/>
      <c r="IV190" s="109"/>
    </row>
    <row r="191" spans="1:256" s="4" customFormat="1">
      <c r="A191" s="107"/>
      <c r="B191" s="14"/>
      <c r="C191" s="3"/>
      <c r="D191" s="159"/>
      <c r="E191" s="109"/>
      <c r="F191" s="159"/>
      <c r="G191" s="109"/>
      <c r="H191" s="159"/>
      <c r="I191" s="109"/>
      <c r="J191" s="109"/>
      <c r="K191" s="109"/>
      <c r="L191" s="159"/>
      <c r="M191" s="109"/>
      <c r="N191" s="109"/>
      <c r="O191" s="109"/>
      <c r="P191" s="109"/>
      <c r="Q191" s="109"/>
      <c r="R191" s="109"/>
      <c r="S191" s="109"/>
      <c r="T191" s="109"/>
      <c r="U191" s="109"/>
      <c r="V191" s="109"/>
      <c r="W191" s="109"/>
      <c r="X191" s="109"/>
      <c r="Y191" s="109"/>
      <c r="Z191" s="109"/>
      <c r="AA191" s="109"/>
      <c r="AB191" s="109"/>
      <c r="AC191" s="109"/>
      <c r="AD191" s="109"/>
      <c r="AE191" s="109"/>
      <c r="AF191" s="109"/>
      <c r="AG191" s="109"/>
      <c r="AH191" s="109"/>
      <c r="AI191" s="109"/>
      <c r="AJ191" s="109"/>
      <c r="AK191" s="109"/>
      <c r="AL191" s="109"/>
      <c r="AM191" s="109"/>
      <c r="AN191" s="109"/>
      <c r="AO191" s="109"/>
      <c r="AP191" s="109"/>
      <c r="AQ191" s="109"/>
      <c r="AR191" s="109"/>
      <c r="AS191" s="109"/>
      <c r="AT191" s="109"/>
      <c r="AU191" s="109"/>
      <c r="AV191" s="109"/>
      <c r="AW191" s="109"/>
      <c r="AX191" s="109"/>
      <c r="AY191" s="109"/>
      <c r="AZ191" s="109"/>
      <c r="BA191" s="109"/>
      <c r="BB191" s="109"/>
      <c r="BC191" s="109"/>
      <c r="BD191" s="109"/>
      <c r="BE191" s="109"/>
      <c r="BF191" s="109"/>
      <c r="BG191" s="109"/>
      <c r="BH191" s="109"/>
      <c r="BI191" s="109"/>
      <c r="BJ191" s="109"/>
      <c r="BK191" s="109"/>
      <c r="BL191" s="109"/>
      <c r="BM191" s="109"/>
      <c r="BN191" s="109"/>
      <c r="BO191" s="109"/>
      <c r="BP191" s="109"/>
      <c r="BQ191" s="109"/>
      <c r="BR191" s="109"/>
      <c r="BS191" s="109"/>
      <c r="BT191" s="109"/>
      <c r="BU191" s="109"/>
      <c r="BV191" s="109"/>
      <c r="BW191" s="109"/>
      <c r="BX191" s="109"/>
      <c r="BY191" s="109"/>
      <c r="BZ191" s="109"/>
      <c r="CA191" s="109"/>
      <c r="CB191" s="109"/>
      <c r="CC191" s="109"/>
      <c r="CD191" s="109"/>
      <c r="CE191" s="109"/>
      <c r="CF191" s="109"/>
      <c r="CG191" s="109"/>
      <c r="CH191" s="109"/>
      <c r="CI191" s="109"/>
      <c r="CJ191" s="109"/>
      <c r="CK191" s="109"/>
      <c r="CL191" s="109"/>
      <c r="CM191" s="109"/>
      <c r="CN191" s="109"/>
      <c r="CO191" s="109"/>
      <c r="CP191" s="109"/>
      <c r="CQ191" s="109"/>
      <c r="CR191" s="109"/>
      <c r="CS191" s="109"/>
      <c r="CT191" s="109"/>
      <c r="CU191" s="109"/>
      <c r="CV191" s="109"/>
      <c r="CW191" s="109"/>
      <c r="CX191" s="109"/>
      <c r="CY191" s="109"/>
      <c r="CZ191" s="109"/>
      <c r="DA191" s="109"/>
      <c r="DB191" s="109"/>
      <c r="DC191" s="109"/>
      <c r="DD191" s="109"/>
      <c r="DE191" s="109"/>
      <c r="DF191" s="109"/>
      <c r="DG191" s="109"/>
      <c r="DH191" s="109"/>
      <c r="DI191" s="109"/>
      <c r="DJ191" s="109"/>
      <c r="DK191" s="109"/>
      <c r="DL191" s="109"/>
      <c r="DM191" s="109"/>
      <c r="DN191" s="109"/>
      <c r="DO191" s="109"/>
      <c r="DP191" s="109"/>
      <c r="DQ191" s="109"/>
      <c r="DR191" s="109"/>
      <c r="DS191" s="109"/>
      <c r="DT191" s="109"/>
      <c r="DU191" s="109"/>
      <c r="DV191" s="109"/>
      <c r="DW191" s="109"/>
      <c r="DX191" s="109"/>
      <c r="DY191" s="109"/>
      <c r="DZ191" s="109"/>
      <c r="EA191" s="109"/>
      <c r="EB191" s="109"/>
      <c r="EC191" s="109"/>
      <c r="ED191" s="109"/>
      <c r="EE191" s="109"/>
      <c r="EF191" s="109"/>
      <c r="EG191" s="109"/>
      <c r="EH191" s="109"/>
      <c r="EI191" s="109"/>
      <c r="EJ191" s="109"/>
      <c r="EK191" s="109"/>
      <c r="EL191" s="109"/>
      <c r="EM191" s="109"/>
      <c r="EN191" s="109"/>
      <c r="EO191" s="109"/>
      <c r="EP191" s="109"/>
      <c r="EQ191" s="109"/>
      <c r="ER191" s="109"/>
      <c r="ES191" s="109"/>
      <c r="ET191" s="109"/>
      <c r="EU191" s="109"/>
      <c r="EV191" s="109"/>
      <c r="EW191" s="109"/>
      <c r="EX191" s="109"/>
      <c r="EY191" s="109"/>
      <c r="EZ191" s="109"/>
      <c r="FA191" s="109"/>
      <c r="FB191" s="109"/>
      <c r="FC191" s="109"/>
      <c r="FD191" s="109"/>
      <c r="FE191" s="109"/>
      <c r="FF191" s="109"/>
      <c r="FG191" s="109"/>
      <c r="FH191" s="109"/>
      <c r="FI191" s="109"/>
      <c r="FJ191" s="109"/>
      <c r="FK191" s="109"/>
      <c r="FL191" s="109"/>
      <c r="FM191" s="109"/>
      <c r="FN191" s="109"/>
      <c r="FO191" s="109"/>
      <c r="FP191" s="109"/>
      <c r="FQ191" s="109"/>
      <c r="FR191" s="109"/>
      <c r="FS191" s="109"/>
      <c r="FT191" s="109"/>
      <c r="FU191" s="109"/>
      <c r="FV191" s="109"/>
      <c r="FW191" s="109"/>
      <c r="FX191" s="109"/>
      <c r="FY191" s="109"/>
      <c r="FZ191" s="109"/>
      <c r="GA191" s="109"/>
      <c r="GB191" s="109"/>
      <c r="GC191" s="109"/>
      <c r="GD191" s="109"/>
      <c r="GE191" s="109"/>
      <c r="GF191" s="109"/>
      <c r="GG191" s="109"/>
      <c r="GH191" s="109"/>
      <c r="GI191" s="109"/>
      <c r="GJ191" s="109"/>
      <c r="GK191" s="109"/>
      <c r="GL191" s="109"/>
      <c r="GM191" s="109"/>
      <c r="GN191" s="109"/>
      <c r="GO191" s="109"/>
      <c r="GP191" s="109"/>
      <c r="GQ191" s="109"/>
      <c r="GR191" s="109"/>
      <c r="GS191" s="109"/>
      <c r="GT191" s="109"/>
      <c r="GU191" s="109"/>
      <c r="GV191" s="109"/>
      <c r="GW191" s="109"/>
      <c r="GX191" s="109"/>
      <c r="GY191" s="109"/>
      <c r="GZ191" s="109"/>
      <c r="HA191" s="109"/>
      <c r="HB191" s="109"/>
      <c r="HC191" s="109"/>
      <c r="HD191" s="109"/>
      <c r="HE191" s="109"/>
      <c r="HF191" s="109"/>
      <c r="HG191" s="109"/>
      <c r="HH191" s="109"/>
      <c r="HI191" s="109"/>
      <c r="HJ191" s="109"/>
      <c r="HK191" s="109"/>
      <c r="HL191" s="109"/>
      <c r="HM191" s="109"/>
      <c r="HN191" s="109"/>
      <c r="HO191" s="109"/>
      <c r="HP191" s="109"/>
      <c r="HQ191" s="109"/>
      <c r="HR191" s="109"/>
      <c r="HS191" s="109"/>
      <c r="HT191" s="109"/>
      <c r="HU191" s="109"/>
      <c r="HV191" s="109"/>
      <c r="HW191" s="109"/>
      <c r="HX191" s="109"/>
      <c r="HY191" s="109"/>
      <c r="HZ191" s="109"/>
      <c r="IA191" s="109"/>
      <c r="IB191" s="109"/>
      <c r="IC191" s="109"/>
      <c r="ID191" s="109"/>
      <c r="IE191" s="109"/>
      <c r="IF191" s="109"/>
      <c r="IG191" s="109"/>
      <c r="IH191" s="109"/>
      <c r="II191" s="109"/>
      <c r="IJ191" s="109"/>
      <c r="IK191" s="109"/>
      <c r="IL191" s="109"/>
      <c r="IM191" s="109"/>
      <c r="IN191" s="109"/>
      <c r="IO191" s="109"/>
      <c r="IP191" s="109"/>
      <c r="IQ191" s="109"/>
      <c r="IR191" s="109"/>
      <c r="IS191" s="109"/>
      <c r="IT191" s="109"/>
      <c r="IU191" s="109"/>
      <c r="IV191" s="109"/>
    </row>
    <row r="192" spans="1:256" s="4" customFormat="1">
      <c r="A192" s="107"/>
      <c r="B192" s="14"/>
      <c r="C192" s="3"/>
      <c r="D192" s="159"/>
      <c r="E192" s="109"/>
      <c r="F192" s="159"/>
      <c r="G192" s="109"/>
      <c r="H192" s="159"/>
      <c r="I192" s="109"/>
      <c r="J192" s="109"/>
      <c r="K192" s="109"/>
      <c r="L192" s="159"/>
      <c r="M192" s="109"/>
      <c r="N192" s="109"/>
      <c r="O192" s="109"/>
      <c r="P192" s="109"/>
      <c r="Q192" s="109"/>
      <c r="R192" s="109"/>
      <c r="S192" s="109"/>
      <c r="T192" s="109"/>
      <c r="U192" s="109"/>
      <c r="V192" s="109"/>
      <c r="W192" s="109"/>
      <c r="X192" s="109"/>
      <c r="Y192" s="109"/>
      <c r="Z192" s="109"/>
      <c r="AA192" s="109"/>
      <c r="AB192" s="109"/>
      <c r="AC192" s="109"/>
      <c r="AD192" s="109"/>
      <c r="AE192" s="109"/>
      <c r="AF192" s="109"/>
      <c r="AG192" s="109"/>
      <c r="AH192" s="109"/>
      <c r="AI192" s="109"/>
      <c r="AJ192" s="109"/>
      <c r="AK192" s="109"/>
      <c r="AL192" s="109"/>
      <c r="AM192" s="109"/>
      <c r="AN192" s="109"/>
      <c r="AO192" s="109"/>
      <c r="AP192" s="109"/>
      <c r="AQ192" s="109"/>
      <c r="AR192" s="109"/>
      <c r="AS192" s="109"/>
      <c r="AT192" s="109"/>
      <c r="AU192" s="109"/>
      <c r="AV192" s="109"/>
      <c r="AW192" s="109"/>
      <c r="AX192" s="109"/>
      <c r="AY192" s="109"/>
      <c r="AZ192" s="109"/>
      <c r="BA192" s="109"/>
      <c r="BB192" s="109"/>
      <c r="BC192" s="109"/>
      <c r="BD192" s="109"/>
      <c r="BE192" s="109"/>
      <c r="BF192" s="109"/>
      <c r="BG192" s="109"/>
      <c r="BH192" s="109"/>
      <c r="BI192" s="109"/>
      <c r="BJ192" s="109"/>
      <c r="BK192" s="109"/>
      <c r="BL192" s="109"/>
      <c r="BM192" s="109"/>
      <c r="BN192" s="109"/>
      <c r="BO192" s="109"/>
      <c r="BP192" s="109"/>
      <c r="BQ192" s="109"/>
      <c r="BR192" s="109"/>
      <c r="BS192" s="109"/>
      <c r="BT192" s="109"/>
      <c r="BU192" s="109"/>
      <c r="BV192" s="109"/>
      <c r="BW192" s="109"/>
      <c r="BX192" s="109"/>
      <c r="BY192" s="109"/>
      <c r="BZ192" s="109"/>
      <c r="CA192" s="109"/>
      <c r="CB192" s="109"/>
      <c r="CC192" s="109"/>
      <c r="CD192" s="109"/>
      <c r="CE192" s="109"/>
      <c r="CF192" s="109"/>
      <c r="CG192" s="109"/>
      <c r="CH192" s="109"/>
      <c r="CI192" s="109"/>
      <c r="CJ192" s="109"/>
      <c r="CK192" s="109"/>
      <c r="CL192" s="109"/>
      <c r="CM192" s="109"/>
      <c r="CN192" s="109"/>
      <c r="CO192" s="109"/>
      <c r="CP192" s="109"/>
      <c r="CQ192" s="109"/>
      <c r="CR192" s="109"/>
      <c r="CS192" s="109"/>
      <c r="CT192" s="109"/>
      <c r="CU192" s="109"/>
      <c r="CV192" s="109"/>
      <c r="CW192" s="109"/>
      <c r="CX192" s="109"/>
      <c r="CY192" s="109"/>
      <c r="CZ192" s="109"/>
      <c r="DA192" s="109"/>
      <c r="DB192" s="109"/>
      <c r="DC192" s="109"/>
      <c r="DD192" s="109"/>
      <c r="DE192" s="109"/>
      <c r="DF192" s="109"/>
      <c r="DG192" s="109"/>
      <c r="DH192" s="109"/>
      <c r="DI192" s="109"/>
      <c r="DJ192" s="109"/>
      <c r="DK192" s="109"/>
      <c r="DL192" s="109"/>
      <c r="DM192" s="109"/>
      <c r="DN192" s="109"/>
      <c r="DO192" s="109"/>
      <c r="DP192" s="109"/>
      <c r="DQ192" s="109"/>
      <c r="DR192" s="109"/>
      <c r="DS192" s="109"/>
      <c r="DT192" s="109"/>
      <c r="DU192" s="109"/>
      <c r="DV192" s="109"/>
      <c r="DW192" s="109"/>
      <c r="DX192" s="109"/>
      <c r="DY192" s="109"/>
      <c r="DZ192" s="109"/>
      <c r="EA192" s="109"/>
      <c r="EB192" s="109"/>
      <c r="EC192" s="109"/>
      <c r="ED192" s="109"/>
      <c r="EE192" s="109"/>
      <c r="EF192" s="109"/>
      <c r="EG192" s="109"/>
      <c r="EH192" s="109"/>
      <c r="EI192" s="109"/>
      <c r="EJ192" s="109"/>
      <c r="EK192" s="109"/>
      <c r="EL192" s="109"/>
      <c r="EM192" s="109"/>
      <c r="EN192" s="109"/>
      <c r="EO192" s="109"/>
      <c r="EP192" s="109"/>
      <c r="EQ192" s="109"/>
      <c r="ER192" s="109"/>
      <c r="ES192" s="109"/>
      <c r="ET192" s="109"/>
      <c r="EU192" s="109"/>
      <c r="EV192" s="109"/>
      <c r="EW192" s="109"/>
      <c r="EX192" s="109"/>
      <c r="EY192" s="109"/>
      <c r="EZ192" s="109"/>
      <c r="FA192" s="109"/>
      <c r="FB192" s="109"/>
      <c r="FC192" s="109"/>
      <c r="FD192" s="109"/>
      <c r="FE192" s="109"/>
      <c r="FF192" s="109"/>
      <c r="FG192" s="109"/>
      <c r="FH192" s="109"/>
      <c r="FI192" s="109"/>
      <c r="FJ192" s="109"/>
      <c r="FK192" s="109"/>
      <c r="FL192" s="109"/>
      <c r="FM192" s="109"/>
      <c r="FN192" s="109"/>
      <c r="FO192" s="109"/>
      <c r="FP192" s="109"/>
      <c r="FQ192" s="109"/>
      <c r="FR192" s="109"/>
      <c r="FS192" s="109"/>
      <c r="FT192" s="109"/>
      <c r="FU192" s="109"/>
      <c r="FV192" s="109"/>
      <c r="FW192" s="109"/>
      <c r="FX192" s="109"/>
      <c r="FY192" s="109"/>
      <c r="FZ192" s="109"/>
      <c r="GA192" s="109"/>
      <c r="GB192" s="109"/>
      <c r="GC192" s="109"/>
      <c r="GD192" s="109"/>
      <c r="GE192" s="109"/>
      <c r="GF192" s="109"/>
      <c r="GG192" s="109"/>
      <c r="GH192" s="109"/>
      <c r="GI192" s="109"/>
      <c r="GJ192" s="109"/>
      <c r="GK192" s="109"/>
      <c r="GL192" s="109"/>
      <c r="GM192" s="109"/>
      <c r="GN192" s="109"/>
      <c r="GO192" s="109"/>
      <c r="GP192" s="109"/>
      <c r="GQ192" s="109"/>
      <c r="GR192" s="109"/>
      <c r="GS192" s="109"/>
      <c r="GT192" s="109"/>
      <c r="GU192" s="109"/>
      <c r="GV192" s="109"/>
      <c r="GW192" s="109"/>
      <c r="GX192" s="109"/>
      <c r="GY192" s="109"/>
      <c r="GZ192" s="109"/>
      <c r="HA192" s="109"/>
      <c r="HB192" s="109"/>
      <c r="HC192" s="109"/>
      <c r="HD192" s="109"/>
      <c r="HE192" s="109"/>
      <c r="HF192" s="109"/>
      <c r="HG192" s="109"/>
      <c r="HH192" s="109"/>
      <c r="HI192" s="109"/>
      <c r="HJ192" s="109"/>
      <c r="HK192" s="109"/>
      <c r="HL192" s="109"/>
      <c r="HM192" s="109"/>
      <c r="HN192" s="109"/>
      <c r="HO192" s="109"/>
      <c r="HP192" s="109"/>
      <c r="HQ192" s="109"/>
      <c r="HR192" s="109"/>
      <c r="HS192" s="109"/>
      <c r="HT192" s="109"/>
      <c r="HU192" s="109"/>
      <c r="HV192" s="109"/>
      <c r="HW192" s="109"/>
      <c r="HX192" s="109"/>
      <c r="HY192" s="109"/>
      <c r="HZ192" s="109"/>
      <c r="IA192" s="109"/>
      <c r="IB192" s="109"/>
      <c r="IC192" s="109"/>
      <c r="ID192" s="109"/>
      <c r="IE192" s="109"/>
      <c r="IF192" s="109"/>
      <c r="IG192" s="109"/>
      <c r="IH192" s="109"/>
      <c r="II192" s="109"/>
      <c r="IJ192" s="109"/>
      <c r="IK192" s="109"/>
      <c r="IL192" s="109"/>
      <c r="IM192" s="109"/>
      <c r="IN192" s="109"/>
      <c r="IO192" s="109"/>
      <c r="IP192" s="109"/>
      <c r="IQ192" s="109"/>
      <c r="IR192" s="109"/>
      <c r="IS192" s="109"/>
      <c r="IT192" s="109"/>
      <c r="IU192" s="109"/>
      <c r="IV192" s="109"/>
    </row>
    <row r="193" spans="1:256" s="4" customFormat="1">
      <c r="A193" s="107"/>
      <c r="B193" s="14"/>
      <c r="C193" s="3"/>
      <c r="D193" s="159"/>
      <c r="E193" s="109"/>
      <c r="F193" s="159"/>
      <c r="G193" s="109"/>
      <c r="H193" s="159"/>
      <c r="I193" s="109"/>
      <c r="J193" s="109"/>
      <c r="K193" s="109"/>
      <c r="L193" s="159"/>
      <c r="M193" s="109"/>
      <c r="N193" s="109"/>
      <c r="O193" s="109"/>
      <c r="P193" s="109"/>
      <c r="Q193" s="109"/>
      <c r="R193" s="109"/>
      <c r="S193" s="109"/>
      <c r="T193" s="109"/>
      <c r="U193" s="109"/>
      <c r="V193" s="109"/>
      <c r="W193" s="109"/>
      <c r="X193" s="109"/>
      <c r="Y193" s="109"/>
      <c r="Z193" s="109"/>
      <c r="AA193" s="109"/>
      <c r="AB193" s="109"/>
      <c r="AC193" s="109"/>
      <c r="AD193" s="109"/>
      <c r="AE193" s="109"/>
      <c r="AF193" s="109"/>
      <c r="AG193" s="109"/>
      <c r="AH193" s="109"/>
      <c r="AI193" s="109"/>
      <c r="AJ193" s="109"/>
      <c r="AK193" s="109"/>
      <c r="AL193" s="109"/>
      <c r="AM193" s="109"/>
      <c r="AN193" s="109"/>
      <c r="AO193" s="109"/>
      <c r="AP193" s="109"/>
      <c r="AQ193" s="109"/>
      <c r="AR193" s="109"/>
      <c r="AS193" s="109"/>
      <c r="AT193" s="109"/>
      <c r="AU193" s="109"/>
      <c r="AV193" s="109"/>
      <c r="AW193" s="109"/>
      <c r="AX193" s="109"/>
      <c r="AY193" s="109"/>
      <c r="AZ193" s="109"/>
      <c r="BA193" s="109"/>
      <c r="BB193" s="109"/>
      <c r="BC193" s="109"/>
      <c r="BD193" s="109"/>
      <c r="BE193" s="109"/>
      <c r="BF193" s="109"/>
      <c r="BG193" s="109"/>
      <c r="BH193" s="109"/>
      <c r="BI193" s="109"/>
      <c r="BJ193" s="109"/>
      <c r="BK193" s="109"/>
      <c r="BL193" s="109"/>
      <c r="BM193" s="109"/>
      <c r="BN193" s="109"/>
      <c r="BO193" s="109"/>
      <c r="BP193" s="109"/>
      <c r="BQ193" s="109"/>
      <c r="BR193" s="109"/>
      <c r="BS193" s="109"/>
      <c r="BT193" s="109"/>
      <c r="BU193" s="109"/>
      <c r="BV193" s="109"/>
      <c r="BW193" s="109"/>
      <c r="BX193" s="109"/>
      <c r="BY193" s="109"/>
      <c r="BZ193" s="109"/>
      <c r="CA193" s="109"/>
      <c r="CB193" s="109"/>
      <c r="CC193" s="109"/>
      <c r="CD193" s="109"/>
      <c r="CE193" s="109"/>
      <c r="CF193" s="109"/>
      <c r="CG193" s="109"/>
      <c r="CH193" s="109"/>
      <c r="CI193" s="109"/>
      <c r="CJ193" s="109"/>
      <c r="CK193" s="109"/>
      <c r="CL193" s="109"/>
      <c r="CM193" s="109"/>
      <c r="CN193" s="109"/>
      <c r="CO193" s="109"/>
      <c r="CP193" s="109"/>
      <c r="CQ193" s="109"/>
      <c r="CR193" s="109"/>
      <c r="CS193" s="109"/>
      <c r="CT193" s="109"/>
      <c r="CU193" s="109"/>
      <c r="CV193" s="109"/>
      <c r="CW193" s="109"/>
      <c r="CX193" s="109"/>
      <c r="CY193" s="109"/>
      <c r="CZ193" s="109"/>
      <c r="DA193" s="109"/>
      <c r="DB193" s="109"/>
      <c r="DC193" s="109"/>
      <c r="DD193" s="109"/>
      <c r="DE193" s="109"/>
      <c r="DF193" s="109"/>
      <c r="DG193" s="109"/>
      <c r="DH193" s="109"/>
      <c r="DI193" s="109"/>
      <c r="DJ193" s="109"/>
      <c r="DK193" s="109"/>
      <c r="DL193" s="109"/>
      <c r="DM193" s="109"/>
      <c r="DN193" s="109"/>
      <c r="DO193" s="109"/>
      <c r="DP193" s="109"/>
      <c r="DQ193" s="109"/>
      <c r="DR193" s="109"/>
      <c r="DS193" s="109"/>
      <c r="DT193" s="109"/>
      <c r="DU193" s="109"/>
      <c r="DV193" s="109"/>
      <c r="DW193" s="109"/>
      <c r="DX193" s="109"/>
      <c r="DY193" s="109"/>
      <c r="DZ193" s="109"/>
      <c r="EA193" s="109"/>
      <c r="EB193" s="109"/>
      <c r="EC193" s="109"/>
      <c r="ED193" s="109"/>
      <c r="EE193" s="109"/>
      <c r="EF193" s="109"/>
      <c r="EG193" s="109"/>
      <c r="EH193" s="109"/>
      <c r="EI193" s="109"/>
      <c r="EJ193" s="109"/>
      <c r="EK193" s="109"/>
      <c r="EL193" s="109"/>
      <c r="EM193" s="109"/>
      <c r="EN193" s="109"/>
      <c r="EO193" s="109"/>
      <c r="EP193" s="109"/>
      <c r="EQ193" s="109"/>
      <c r="ER193" s="109"/>
      <c r="ES193" s="109"/>
      <c r="ET193" s="109"/>
      <c r="EU193" s="109"/>
      <c r="EV193" s="109"/>
      <c r="EW193" s="109"/>
      <c r="EX193" s="109"/>
      <c r="EY193" s="109"/>
      <c r="EZ193" s="109"/>
      <c r="FA193" s="109"/>
      <c r="FB193" s="109"/>
      <c r="FC193" s="109"/>
      <c r="FD193" s="109"/>
      <c r="FE193" s="109"/>
      <c r="FF193" s="109"/>
      <c r="FG193" s="109"/>
      <c r="FH193" s="109"/>
      <c r="FI193" s="109"/>
      <c r="FJ193" s="109"/>
      <c r="FK193" s="109"/>
      <c r="FL193" s="109"/>
      <c r="FM193" s="109"/>
      <c r="FN193" s="109"/>
      <c r="FO193" s="109"/>
      <c r="FP193" s="109"/>
      <c r="FQ193" s="109"/>
      <c r="FR193" s="109"/>
      <c r="FS193" s="109"/>
      <c r="FT193" s="109"/>
      <c r="FU193" s="109"/>
      <c r="FV193" s="109"/>
      <c r="FW193" s="109"/>
      <c r="FX193" s="109"/>
      <c r="FY193" s="109"/>
      <c r="FZ193" s="109"/>
      <c r="GA193" s="109"/>
      <c r="GB193" s="109"/>
      <c r="GC193" s="109"/>
      <c r="GD193" s="109"/>
      <c r="GE193" s="109"/>
      <c r="GF193" s="109"/>
      <c r="GG193" s="109"/>
      <c r="GH193" s="109"/>
      <c r="GI193" s="109"/>
      <c r="GJ193" s="109"/>
      <c r="GK193" s="109"/>
      <c r="GL193" s="109"/>
      <c r="GM193" s="109"/>
      <c r="GN193" s="109"/>
      <c r="GO193" s="109"/>
      <c r="GP193" s="109"/>
      <c r="GQ193" s="109"/>
      <c r="GR193" s="109"/>
      <c r="GS193" s="109"/>
      <c r="GT193" s="109"/>
      <c r="GU193" s="109"/>
      <c r="GV193" s="109"/>
      <c r="GW193" s="109"/>
      <c r="GX193" s="109"/>
      <c r="GY193" s="109"/>
      <c r="GZ193" s="109"/>
      <c r="HA193" s="109"/>
      <c r="HB193" s="109"/>
      <c r="HC193" s="109"/>
      <c r="HD193" s="109"/>
      <c r="HE193" s="109"/>
      <c r="HF193" s="109"/>
      <c r="HG193" s="109"/>
      <c r="HH193" s="109"/>
      <c r="HI193" s="109"/>
      <c r="HJ193" s="109"/>
      <c r="HK193" s="109"/>
      <c r="HL193" s="109"/>
      <c r="HM193" s="109"/>
      <c r="HN193" s="109"/>
      <c r="HO193" s="109"/>
      <c r="HP193" s="109"/>
      <c r="HQ193" s="109"/>
      <c r="HR193" s="109"/>
      <c r="HS193" s="109"/>
      <c r="HT193" s="109"/>
      <c r="HU193" s="109"/>
      <c r="HV193" s="109"/>
      <c r="HW193" s="109"/>
      <c r="HX193" s="109"/>
      <c r="HY193" s="109"/>
      <c r="HZ193" s="109"/>
      <c r="IA193" s="109"/>
      <c r="IB193" s="109"/>
      <c r="IC193" s="109"/>
      <c r="ID193" s="109"/>
      <c r="IE193" s="109"/>
      <c r="IF193" s="109"/>
      <c r="IG193" s="109"/>
      <c r="IH193" s="109"/>
      <c r="II193" s="109"/>
      <c r="IJ193" s="109"/>
      <c r="IK193" s="109"/>
      <c r="IL193" s="109"/>
      <c r="IM193" s="109"/>
      <c r="IN193" s="109"/>
      <c r="IO193" s="109"/>
      <c r="IP193" s="109"/>
      <c r="IQ193" s="109"/>
      <c r="IR193" s="109"/>
      <c r="IS193" s="109"/>
      <c r="IT193" s="109"/>
      <c r="IU193" s="109"/>
      <c r="IV193" s="109"/>
    </row>
    <row r="194" spans="1:256" s="4" customFormat="1">
      <c r="A194" s="107"/>
      <c r="B194" s="14"/>
      <c r="C194" s="3"/>
      <c r="D194" s="159"/>
      <c r="E194" s="109"/>
      <c r="F194" s="159"/>
      <c r="G194" s="109"/>
      <c r="H194" s="159"/>
      <c r="I194" s="109"/>
      <c r="J194" s="109"/>
      <c r="K194" s="109"/>
      <c r="L194" s="159"/>
      <c r="M194" s="109"/>
      <c r="N194" s="109"/>
      <c r="O194" s="109"/>
      <c r="P194" s="109"/>
      <c r="Q194" s="109"/>
      <c r="R194" s="109"/>
      <c r="S194" s="109"/>
      <c r="T194" s="109"/>
      <c r="U194" s="109"/>
      <c r="V194" s="109"/>
      <c r="W194" s="109"/>
      <c r="X194" s="109"/>
      <c r="Y194" s="109"/>
      <c r="Z194" s="109"/>
      <c r="AA194" s="109"/>
      <c r="AB194" s="109"/>
      <c r="AC194" s="109"/>
      <c r="AD194" s="109"/>
      <c r="AE194" s="109"/>
      <c r="AF194" s="109"/>
      <c r="AG194" s="109"/>
      <c r="AH194" s="109"/>
      <c r="AI194" s="109"/>
      <c r="AJ194" s="109"/>
      <c r="AK194" s="109"/>
      <c r="AL194" s="109"/>
      <c r="AM194" s="109"/>
      <c r="AN194" s="109"/>
      <c r="AO194" s="109"/>
      <c r="AP194" s="109"/>
      <c r="AQ194" s="109"/>
      <c r="AR194" s="109"/>
      <c r="AS194" s="109"/>
      <c r="AT194" s="109"/>
      <c r="AU194" s="109"/>
      <c r="AV194" s="109"/>
      <c r="AW194" s="109"/>
      <c r="AX194" s="109"/>
      <c r="AY194" s="109"/>
      <c r="AZ194" s="109"/>
      <c r="BA194" s="109"/>
      <c r="BB194" s="109"/>
      <c r="BC194" s="109"/>
      <c r="BD194" s="109"/>
      <c r="BE194" s="109"/>
      <c r="BF194" s="109"/>
      <c r="BG194" s="109"/>
      <c r="BH194" s="109"/>
      <c r="BI194" s="109"/>
      <c r="BJ194" s="109"/>
      <c r="BK194" s="109"/>
      <c r="BL194" s="109"/>
      <c r="BM194" s="109"/>
      <c r="BN194" s="109"/>
      <c r="BO194" s="109"/>
      <c r="BP194" s="109"/>
      <c r="BQ194" s="109"/>
      <c r="BR194" s="109"/>
      <c r="BS194" s="109"/>
      <c r="BT194" s="109"/>
      <c r="BU194" s="109"/>
      <c r="BV194" s="109"/>
      <c r="BW194" s="109"/>
      <c r="BX194" s="109"/>
      <c r="BY194" s="109"/>
      <c r="BZ194" s="109"/>
      <c r="CA194" s="109"/>
      <c r="CB194" s="109"/>
      <c r="CC194" s="109"/>
      <c r="CD194" s="109"/>
      <c r="CE194" s="109"/>
      <c r="CF194" s="109"/>
      <c r="CG194" s="109"/>
      <c r="CH194" s="109"/>
      <c r="CI194" s="109"/>
      <c r="CJ194" s="109"/>
      <c r="CK194" s="109"/>
      <c r="CL194" s="109"/>
      <c r="CM194" s="109"/>
      <c r="CN194" s="109"/>
      <c r="CO194" s="109"/>
      <c r="CP194" s="109"/>
      <c r="CQ194" s="109"/>
      <c r="CR194" s="109"/>
      <c r="CS194" s="109"/>
      <c r="CT194" s="109"/>
      <c r="CU194" s="109"/>
      <c r="CV194" s="109"/>
      <c r="CW194" s="109"/>
      <c r="CX194" s="109"/>
      <c r="CY194" s="109"/>
      <c r="CZ194" s="109"/>
      <c r="DA194" s="109"/>
      <c r="DB194" s="109"/>
      <c r="DC194" s="109"/>
      <c r="DD194" s="109"/>
      <c r="DE194" s="109"/>
      <c r="DF194" s="109"/>
      <c r="DG194" s="109"/>
      <c r="DH194" s="109"/>
      <c r="DI194" s="109"/>
      <c r="DJ194" s="109"/>
      <c r="DK194" s="109"/>
      <c r="DL194" s="109"/>
      <c r="DM194" s="109"/>
      <c r="DN194" s="109"/>
      <c r="DO194" s="109"/>
      <c r="DP194" s="109"/>
      <c r="DQ194" s="109"/>
      <c r="DR194" s="109"/>
      <c r="DS194" s="109"/>
      <c r="DT194" s="109"/>
      <c r="DU194" s="109"/>
      <c r="DV194" s="109"/>
      <c r="DW194" s="109"/>
      <c r="DX194" s="109"/>
      <c r="DY194" s="109"/>
      <c r="DZ194" s="109"/>
      <c r="EA194" s="109"/>
      <c r="EB194" s="109"/>
      <c r="EC194" s="109"/>
      <c r="ED194" s="109"/>
      <c r="EE194" s="109"/>
      <c r="EF194" s="109"/>
      <c r="EG194" s="109"/>
      <c r="EH194" s="109"/>
      <c r="EI194" s="109"/>
      <c r="EJ194" s="109"/>
      <c r="EK194" s="109"/>
      <c r="EL194" s="109"/>
      <c r="EM194" s="109"/>
      <c r="EN194" s="109"/>
      <c r="EO194" s="109"/>
      <c r="EP194" s="109"/>
      <c r="EQ194" s="109"/>
      <c r="ER194" s="109"/>
      <c r="ES194" s="109"/>
      <c r="ET194" s="109"/>
      <c r="EU194" s="109"/>
      <c r="EV194" s="109"/>
      <c r="EW194" s="109"/>
      <c r="EX194" s="109"/>
      <c r="EY194" s="109"/>
      <c r="EZ194" s="109"/>
      <c r="FA194" s="109"/>
      <c r="FB194" s="109"/>
      <c r="FC194" s="109"/>
      <c r="FD194" s="109"/>
      <c r="FE194" s="109"/>
      <c r="FF194" s="109"/>
      <c r="FG194" s="109"/>
      <c r="FH194" s="109"/>
      <c r="FI194" s="109"/>
      <c r="FJ194" s="109"/>
      <c r="FK194" s="109"/>
      <c r="FL194" s="109"/>
      <c r="FM194" s="109"/>
      <c r="FN194" s="109"/>
      <c r="FO194" s="109"/>
      <c r="FP194" s="109"/>
      <c r="FQ194" s="109"/>
      <c r="FR194" s="109"/>
      <c r="FS194" s="109"/>
      <c r="FT194" s="109"/>
      <c r="FU194" s="109"/>
      <c r="FV194" s="109"/>
      <c r="FW194" s="109"/>
      <c r="FX194" s="109"/>
      <c r="FY194" s="109"/>
      <c r="FZ194" s="109"/>
      <c r="GA194" s="109"/>
      <c r="GB194" s="109"/>
      <c r="GC194" s="109"/>
      <c r="GD194" s="109"/>
      <c r="GE194" s="109"/>
      <c r="GF194" s="109"/>
      <c r="GG194" s="109"/>
      <c r="GH194" s="109"/>
      <c r="GI194" s="109"/>
      <c r="GJ194" s="109"/>
      <c r="GK194" s="109"/>
      <c r="GL194" s="109"/>
      <c r="GM194" s="109"/>
      <c r="GN194" s="109"/>
      <c r="GO194" s="109"/>
      <c r="GP194" s="109"/>
      <c r="GQ194" s="109"/>
      <c r="GR194" s="109"/>
      <c r="GS194" s="109"/>
      <c r="GT194" s="109"/>
      <c r="GU194" s="109"/>
      <c r="GV194" s="109"/>
      <c r="GW194" s="109"/>
      <c r="GX194" s="109"/>
      <c r="GY194" s="109"/>
      <c r="GZ194" s="109"/>
      <c r="HA194" s="109"/>
      <c r="HB194" s="109"/>
      <c r="HC194" s="109"/>
      <c r="HD194" s="109"/>
      <c r="HE194" s="109"/>
      <c r="HF194" s="109"/>
      <c r="HG194" s="109"/>
      <c r="HH194" s="109"/>
      <c r="HI194" s="109"/>
      <c r="HJ194" s="109"/>
      <c r="HK194" s="109"/>
      <c r="HL194" s="109"/>
      <c r="HM194" s="109"/>
      <c r="HN194" s="109"/>
      <c r="HO194" s="109"/>
      <c r="HP194" s="109"/>
      <c r="HQ194" s="109"/>
      <c r="HR194" s="109"/>
      <c r="HS194" s="109"/>
      <c r="HT194" s="109"/>
      <c r="HU194" s="109"/>
      <c r="HV194" s="109"/>
      <c r="HW194" s="109"/>
      <c r="HX194" s="109"/>
      <c r="HY194" s="109"/>
      <c r="HZ194" s="109"/>
      <c r="IA194" s="109"/>
      <c r="IB194" s="109"/>
      <c r="IC194" s="109"/>
      <c r="ID194" s="109"/>
      <c r="IE194" s="109"/>
      <c r="IF194" s="109"/>
      <c r="IG194" s="109"/>
      <c r="IH194" s="109"/>
      <c r="II194" s="109"/>
      <c r="IJ194" s="109"/>
      <c r="IK194" s="109"/>
      <c r="IL194" s="109"/>
      <c r="IM194" s="109"/>
      <c r="IN194" s="109"/>
      <c r="IO194" s="109"/>
      <c r="IP194" s="109"/>
      <c r="IQ194" s="109"/>
      <c r="IR194" s="109"/>
      <c r="IS194" s="109"/>
      <c r="IT194" s="109"/>
      <c r="IU194" s="109"/>
      <c r="IV194" s="109"/>
    </row>
    <row r="195" spans="1:256" s="4" customFormat="1">
      <c r="A195" s="107"/>
      <c r="B195" s="14"/>
      <c r="C195" s="3"/>
      <c r="D195" s="159"/>
      <c r="E195" s="109"/>
      <c r="F195" s="159"/>
      <c r="G195" s="109"/>
      <c r="H195" s="159"/>
      <c r="I195" s="109"/>
      <c r="J195" s="109"/>
      <c r="K195" s="109"/>
      <c r="L195" s="159"/>
      <c r="M195" s="109"/>
      <c r="N195" s="109"/>
      <c r="O195" s="109"/>
      <c r="P195" s="109"/>
      <c r="Q195" s="109"/>
      <c r="R195" s="109"/>
      <c r="S195" s="109"/>
      <c r="T195" s="109"/>
      <c r="U195" s="109"/>
      <c r="V195" s="109"/>
      <c r="W195" s="109"/>
      <c r="X195" s="109"/>
      <c r="Y195" s="109"/>
      <c r="Z195" s="109"/>
      <c r="AA195" s="109"/>
      <c r="AB195" s="109"/>
      <c r="AC195" s="109"/>
      <c r="AD195" s="109"/>
      <c r="AE195" s="109"/>
      <c r="AF195" s="109"/>
      <c r="AG195" s="109"/>
      <c r="AH195" s="109"/>
      <c r="AI195" s="109"/>
      <c r="AJ195" s="109"/>
      <c r="AK195" s="109"/>
      <c r="AL195" s="109"/>
      <c r="AM195" s="109"/>
      <c r="AN195" s="109"/>
      <c r="AO195" s="109"/>
      <c r="AP195" s="109"/>
      <c r="AQ195" s="109"/>
      <c r="AR195" s="109"/>
      <c r="AS195" s="109"/>
      <c r="AT195" s="109"/>
      <c r="AU195" s="109"/>
      <c r="AV195" s="109"/>
      <c r="AW195" s="109"/>
      <c r="AX195" s="109"/>
      <c r="AY195" s="109"/>
      <c r="AZ195" s="109"/>
      <c r="BA195" s="109"/>
      <c r="BB195" s="109"/>
      <c r="BC195" s="109"/>
      <c r="BD195" s="109"/>
      <c r="BE195" s="109"/>
      <c r="BF195" s="109"/>
      <c r="BG195" s="109"/>
      <c r="BH195" s="109"/>
      <c r="BI195" s="109"/>
      <c r="BJ195" s="109"/>
      <c r="BK195" s="109"/>
      <c r="BL195" s="109"/>
      <c r="BM195" s="109"/>
      <c r="BN195" s="109"/>
      <c r="BO195" s="109"/>
      <c r="BP195" s="109"/>
      <c r="BQ195" s="109"/>
      <c r="BR195" s="109"/>
      <c r="BS195" s="109"/>
      <c r="BT195" s="109"/>
      <c r="BU195" s="109"/>
      <c r="BV195" s="109"/>
      <c r="BW195" s="109"/>
      <c r="BX195" s="109"/>
      <c r="BY195" s="109"/>
      <c r="BZ195" s="109"/>
      <c r="CA195" s="109"/>
      <c r="CB195" s="109"/>
      <c r="CC195" s="109"/>
      <c r="CD195" s="109"/>
      <c r="CE195" s="109"/>
      <c r="CF195" s="109"/>
      <c r="CG195" s="109"/>
      <c r="CH195" s="109"/>
      <c r="CI195" s="109"/>
      <c r="CJ195" s="109"/>
      <c r="CK195" s="109"/>
      <c r="CL195" s="109"/>
      <c r="CM195" s="109"/>
      <c r="CN195" s="109"/>
      <c r="CO195" s="109"/>
      <c r="CP195" s="109"/>
      <c r="CQ195" s="109"/>
      <c r="CR195" s="109"/>
      <c r="CS195" s="109"/>
      <c r="CT195" s="109"/>
      <c r="CU195" s="109"/>
      <c r="CV195" s="109"/>
      <c r="CW195" s="109"/>
      <c r="CX195" s="109"/>
      <c r="CY195" s="109"/>
      <c r="CZ195" s="109"/>
      <c r="DA195" s="109"/>
      <c r="DB195" s="109"/>
      <c r="DC195" s="109"/>
      <c r="DD195" s="109"/>
      <c r="DE195" s="109"/>
      <c r="DF195" s="109"/>
      <c r="DG195" s="109"/>
      <c r="DH195" s="109"/>
      <c r="DI195" s="109"/>
      <c r="DJ195" s="109"/>
      <c r="DK195" s="109"/>
      <c r="DL195" s="109"/>
      <c r="DM195" s="109"/>
      <c r="DN195" s="109"/>
      <c r="DO195" s="109"/>
      <c r="DP195" s="109"/>
      <c r="DQ195" s="109"/>
      <c r="DR195" s="109"/>
      <c r="DS195" s="109"/>
      <c r="DT195" s="109"/>
      <c r="DU195" s="109"/>
      <c r="DV195" s="109"/>
      <c r="DW195" s="109"/>
      <c r="DX195" s="109"/>
      <c r="DY195" s="109"/>
      <c r="DZ195" s="109"/>
      <c r="EA195" s="109"/>
      <c r="EB195" s="109"/>
      <c r="EC195" s="109"/>
      <c r="ED195" s="109"/>
      <c r="EE195" s="109"/>
      <c r="EF195" s="109"/>
      <c r="EG195" s="109"/>
      <c r="EH195" s="109"/>
      <c r="EI195" s="109"/>
      <c r="EJ195" s="109"/>
      <c r="EK195" s="109"/>
      <c r="EL195" s="109"/>
      <c r="EM195" s="109"/>
      <c r="EN195" s="109"/>
      <c r="EO195" s="109"/>
      <c r="EP195" s="109"/>
      <c r="EQ195" s="109"/>
      <c r="ER195" s="109"/>
      <c r="ES195" s="109"/>
      <c r="ET195" s="109"/>
      <c r="EU195" s="109"/>
      <c r="EV195" s="109"/>
      <c r="EW195" s="109"/>
      <c r="EX195" s="109"/>
      <c r="EY195" s="109"/>
      <c r="EZ195" s="109"/>
      <c r="FA195" s="109"/>
      <c r="FB195" s="109"/>
      <c r="FC195" s="109"/>
      <c r="FD195" s="109"/>
      <c r="FE195" s="109"/>
      <c r="FF195" s="109"/>
      <c r="FG195" s="109"/>
      <c r="FH195" s="109"/>
      <c r="FI195" s="109"/>
      <c r="FJ195" s="109"/>
      <c r="FK195" s="109"/>
      <c r="FL195" s="109"/>
      <c r="FM195" s="109"/>
      <c r="FN195" s="109"/>
      <c r="FO195" s="109"/>
      <c r="FP195" s="109"/>
      <c r="FQ195" s="109"/>
      <c r="FR195" s="109"/>
      <c r="FS195" s="109"/>
      <c r="FT195" s="109"/>
      <c r="FU195" s="109"/>
      <c r="FV195" s="109"/>
      <c r="FW195" s="109"/>
      <c r="FX195" s="109"/>
      <c r="FY195" s="109"/>
      <c r="FZ195" s="109"/>
      <c r="GA195" s="109"/>
      <c r="GB195" s="109"/>
      <c r="GC195" s="109"/>
      <c r="GD195" s="109"/>
      <c r="GE195" s="109"/>
      <c r="GF195" s="109"/>
      <c r="GG195" s="109"/>
      <c r="GH195" s="109"/>
      <c r="GI195" s="109"/>
      <c r="GJ195" s="109"/>
      <c r="GK195" s="109"/>
      <c r="GL195" s="109"/>
      <c r="GM195" s="109"/>
      <c r="GN195" s="109"/>
      <c r="GO195" s="109"/>
      <c r="GP195" s="109"/>
      <c r="GQ195" s="109"/>
      <c r="GR195" s="109"/>
      <c r="GS195" s="109"/>
      <c r="GT195" s="109"/>
      <c r="GU195" s="109"/>
      <c r="GV195" s="109"/>
      <c r="GW195" s="109"/>
      <c r="GX195" s="109"/>
      <c r="GY195" s="109"/>
      <c r="GZ195" s="109"/>
      <c r="HA195" s="109"/>
      <c r="HB195" s="109"/>
      <c r="HC195" s="109"/>
      <c r="HD195" s="109"/>
      <c r="HE195" s="109"/>
      <c r="HF195" s="109"/>
      <c r="HG195" s="109"/>
      <c r="HH195" s="109"/>
      <c r="HI195" s="109"/>
      <c r="HJ195" s="109"/>
      <c r="HK195" s="109"/>
      <c r="HL195" s="109"/>
      <c r="HM195" s="109"/>
      <c r="HN195" s="109"/>
      <c r="HO195" s="109"/>
      <c r="HP195" s="109"/>
      <c r="HQ195" s="109"/>
      <c r="HR195" s="109"/>
      <c r="HS195" s="109"/>
      <c r="HT195" s="109"/>
      <c r="HU195" s="109"/>
      <c r="HV195" s="109"/>
      <c r="HW195" s="109"/>
      <c r="HX195" s="109"/>
      <c r="HY195" s="109"/>
      <c r="HZ195" s="109"/>
      <c r="IA195" s="109"/>
      <c r="IB195" s="109"/>
      <c r="IC195" s="109"/>
      <c r="ID195" s="109"/>
      <c r="IE195" s="109"/>
      <c r="IF195" s="109"/>
      <c r="IG195" s="109"/>
      <c r="IH195" s="109"/>
      <c r="II195" s="109"/>
      <c r="IJ195" s="109"/>
      <c r="IK195" s="109"/>
      <c r="IL195" s="109"/>
      <c r="IM195" s="109"/>
      <c r="IN195" s="109"/>
      <c r="IO195" s="109"/>
      <c r="IP195" s="109"/>
      <c r="IQ195" s="109"/>
      <c r="IR195" s="109"/>
      <c r="IS195" s="109"/>
      <c r="IT195" s="109"/>
      <c r="IU195" s="109"/>
      <c r="IV195" s="109"/>
    </row>
    <row r="196" spans="1:256" s="4" customFormat="1">
      <c r="A196" s="107"/>
      <c r="B196" s="14"/>
      <c r="C196" s="3"/>
      <c r="D196" s="159"/>
      <c r="E196" s="109"/>
      <c r="F196" s="159"/>
      <c r="G196" s="109"/>
      <c r="H196" s="159"/>
      <c r="I196" s="109"/>
      <c r="J196" s="109"/>
      <c r="K196" s="109"/>
      <c r="L196" s="159"/>
      <c r="M196" s="109"/>
      <c r="N196" s="109"/>
      <c r="O196" s="109"/>
      <c r="P196" s="109"/>
      <c r="Q196" s="109"/>
      <c r="R196" s="109"/>
      <c r="S196" s="109"/>
      <c r="T196" s="109"/>
      <c r="U196" s="109"/>
      <c r="V196" s="109"/>
      <c r="W196" s="109"/>
      <c r="X196" s="109"/>
      <c r="Y196" s="109"/>
      <c r="Z196" s="109"/>
      <c r="AA196" s="109"/>
      <c r="AB196" s="109"/>
      <c r="AC196" s="109"/>
      <c r="AD196" s="109"/>
      <c r="AE196" s="109"/>
      <c r="AF196" s="109"/>
      <c r="AG196" s="109"/>
      <c r="AH196" s="109"/>
      <c r="AI196" s="109"/>
      <c r="AJ196" s="109"/>
      <c r="AK196" s="109"/>
      <c r="AL196" s="109"/>
      <c r="AM196" s="109"/>
      <c r="AN196" s="109"/>
      <c r="AO196" s="109"/>
      <c r="AP196" s="109"/>
      <c r="AQ196" s="109"/>
      <c r="AR196" s="109"/>
      <c r="AS196" s="109"/>
      <c r="AT196" s="109"/>
      <c r="AU196" s="109"/>
      <c r="AV196" s="109"/>
      <c r="AW196" s="109"/>
      <c r="AX196" s="109"/>
      <c r="AY196" s="109"/>
      <c r="AZ196" s="109"/>
      <c r="BA196" s="109"/>
      <c r="BB196" s="109"/>
      <c r="BC196" s="109"/>
      <c r="BD196" s="109"/>
      <c r="BE196" s="109"/>
      <c r="BF196" s="109"/>
      <c r="BG196" s="109"/>
      <c r="BH196" s="109"/>
      <c r="BI196" s="109"/>
      <c r="BJ196" s="109"/>
      <c r="BK196" s="109"/>
      <c r="BL196" s="109"/>
      <c r="BM196" s="109"/>
      <c r="BN196" s="109"/>
      <c r="BO196" s="109"/>
      <c r="BP196" s="109"/>
      <c r="BQ196" s="109"/>
      <c r="BR196" s="109"/>
      <c r="BS196" s="109"/>
      <c r="BT196" s="109"/>
      <c r="BU196" s="109"/>
      <c r="BV196" s="109"/>
      <c r="BW196" s="109"/>
      <c r="BX196" s="109"/>
      <c r="BY196" s="109"/>
      <c r="BZ196" s="109"/>
      <c r="CA196" s="109"/>
      <c r="CB196" s="109"/>
      <c r="CC196" s="109"/>
      <c r="CD196" s="109"/>
      <c r="CE196" s="109"/>
      <c r="CF196" s="109"/>
      <c r="CG196" s="109"/>
      <c r="CH196" s="109"/>
      <c r="CI196" s="109"/>
      <c r="CJ196" s="109"/>
      <c r="CK196" s="109"/>
      <c r="CL196" s="109"/>
      <c r="CM196" s="109"/>
      <c r="CN196" s="109"/>
      <c r="CO196" s="109"/>
      <c r="CP196" s="109"/>
      <c r="CQ196" s="109"/>
      <c r="CR196" s="109"/>
      <c r="CS196" s="109"/>
      <c r="CT196" s="109"/>
      <c r="CU196" s="109"/>
      <c r="CV196" s="109"/>
      <c r="CW196" s="109"/>
      <c r="CX196" s="109"/>
      <c r="CY196" s="109"/>
      <c r="CZ196" s="109"/>
      <c r="DA196" s="109"/>
      <c r="DB196" s="109"/>
      <c r="DC196" s="109"/>
      <c r="DD196" s="109"/>
      <c r="DE196" s="109"/>
      <c r="DF196" s="109"/>
      <c r="DG196" s="109"/>
      <c r="DH196" s="109"/>
      <c r="DI196" s="109"/>
      <c r="DJ196" s="109"/>
      <c r="DK196" s="109"/>
      <c r="DL196" s="109"/>
      <c r="DM196" s="109"/>
      <c r="DN196" s="109"/>
      <c r="DO196" s="109"/>
      <c r="DP196" s="109"/>
      <c r="DQ196" s="109"/>
      <c r="DR196" s="109"/>
      <c r="DS196" s="109"/>
      <c r="DT196" s="109"/>
      <c r="DU196" s="109"/>
      <c r="DV196" s="109"/>
      <c r="DW196" s="109"/>
      <c r="DX196" s="109"/>
      <c r="DY196" s="109"/>
      <c r="DZ196" s="109"/>
      <c r="EA196" s="109"/>
      <c r="EB196" s="109"/>
      <c r="EC196" s="109"/>
      <c r="ED196" s="109"/>
      <c r="EE196" s="109"/>
      <c r="EF196" s="109"/>
      <c r="EG196" s="109"/>
      <c r="EH196" s="109"/>
      <c r="EI196" s="109"/>
      <c r="EJ196" s="109"/>
      <c r="EK196" s="109"/>
      <c r="EL196" s="109"/>
      <c r="EM196" s="109"/>
      <c r="EN196" s="109"/>
      <c r="EO196" s="109"/>
      <c r="EP196" s="109"/>
      <c r="EQ196" s="109"/>
      <c r="ER196" s="109"/>
      <c r="ES196" s="109"/>
      <c r="ET196" s="109"/>
      <c r="EU196" s="109"/>
      <c r="EV196" s="109"/>
      <c r="EW196" s="109"/>
      <c r="EX196" s="109"/>
      <c r="EY196" s="109"/>
      <c r="EZ196" s="109"/>
      <c r="FA196" s="109"/>
      <c r="FB196" s="109"/>
      <c r="FC196" s="109"/>
      <c r="FD196" s="109"/>
      <c r="FE196" s="109"/>
      <c r="FF196" s="109"/>
      <c r="FG196" s="109"/>
      <c r="FH196" s="109"/>
      <c r="FI196" s="109"/>
      <c r="FJ196" s="109"/>
      <c r="FK196" s="109"/>
      <c r="FL196" s="109"/>
      <c r="FM196" s="109"/>
      <c r="FN196" s="109"/>
      <c r="FO196" s="109"/>
      <c r="FP196" s="109"/>
      <c r="FQ196" s="109"/>
      <c r="FR196" s="109"/>
      <c r="FS196" s="109"/>
      <c r="FT196" s="109"/>
      <c r="FU196" s="109"/>
      <c r="FV196" s="109"/>
      <c r="FW196" s="109"/>
      <c r="FX196" s="109"/>
      <c r="FY196" s="109"/>
      <c r="FZ196" s="109"/>
      <c r="GA196" s="109"/>
      <c r="GB196" s="109"/>
      <c r="GC196" s="109"/>
      <c r="GD196" s="109"/>
      <c r="GE196" s="109"/>
      <c r="GF196" s="109"/>
      <c r="GG196" s="109"/>
      <c r="GH196" s="109"/>
      <c r="GI196" s="109"/>
      <c r="GJ196" s="109"/>
      <c r="GK196" s="109"/>
      <c r="GL196" s="109"/>
      <c r="GM196" s="109"/>
      <c r="GN196" s="109"/>
      <c r="GO196" s="109"/>
      <c r="GP196" s="109"/>
      <c r="GQ196" s="109"/>
      <c r="GR196" s="109"/>
      <c r="GS196" s="109"/>
      <c r="GT196" s="109"/>
      <c r="GU196" s="109"/>
      <c r="GV196" s="109"/>
      <c r="GW196" s="109"/>
      <c r="GX196" s="109"/>
      <c r="GY196" s="109"/>
      <c r="GZ196" s="109"/>
      <c r="HA196" s="109"/>
      <c r="HB196" s="109"/>
      <c r="HC196" s="109"/>
      <c r="HD196" s="109"/>
      <c r="HE196" s="109"/>
      <c r="HF196" s="109"/>
      <c r="HG196" s="109"/>
      <c r="HH196" s="109"/>
      <c r="HI196" s="109"/>
      <c r="HJ196" s="109"/>
      <c r="HK196" s="109"/>
      <c r="HL196" s="109"/>
      <c r="HM196" s="109"/>
      <c r="HN196" s="109"/>
      <c r="HO196" s="109"/>
      <c r="HP196" s="109"/>
      <c r="HQ196" s="109"/>
      <c r="HR196" s="109"/>
      <c r="HS196" s="109"/>
      <c r="HT196" s="109"/>
      <c r="HU196" s="109"/>
      <c r="HV196" s="109"/>
      <c r="HW196" s="109"/>
      <c r="HX196" s="109"/>
      <c r="HY196" s="109"/>
      <c r="HZ196" s="109"/>
      <c r="IA196" s="109"/>
      <c r="IB196" s="109"/>
      <c r="IC196" s="109"/>
      <c r="ID196" s="109"/>
      <c r="IE196" s="109"/>
      <c r="IF196" s="109"/>
      <c r="IG196" s="109"/>
      <c r="IH196" s="109"/>
      <c r="II196" s="109"/>
      <c r="IJ196" s="109"/>
      <c r="IK196" s="109"/>
      <c r="IL196" s="109"/>
      <c r="IM196" s="109"/>
      <c r="IN196" s="109"/>
      <c r="IO196" s="109"/>
      <c r="IP196" s="109"/>
      <c r="IQ196" s="109"/>
      <c r="IR196" s="109"/>
      <c r="IS196" s="109"/>
      <c r="IT196" s="109"/>
      <c r="IU196" s="109"/>
      <c r="IV196" s="109"/>
    </row>
    <row r="197" spans="1:256" s="4" customFormat="1">
      <c r="A197" s="107"/>
      <c r="B197" s="14"/>
      <c r="C197" s="3"/>
      <c r="D197" s="159"/>
      <c r="E197" s="109"/>
      <c r="F197" s="159"/>
      <c r="G197" s="109"/>
      <c r="H197" s="159"/>
      <c r="I197" s="109"/>
      <c r="J197" s="109"/>
      <c r="K197" s="109"/>
      <c r="L197" s="159"/>
      <c r="M197" s="109"/>
      <c r="N197" s="109"/>
      <c r="O197" s="109"/>
      <c r="P197" s="109"/>
      <c r="Q197" s="109"/>
      <c r="R197" s="109"/>
      <c r="S197" s="109"/>
      <c r="T197" s="109"/>
      <c r="U197" s="109"/>
      <c r="V197" s="109"/>
      <c r="W197" s="109"/>
      <c r="X197" s="109"/>
      <c r="Y197" s="109"/>
      <c r="Z197" s="109"/>
      <c r="AA197" s="109"/>
      <c r="AB197" s="109"/>
      <c r="AC197" s="109"/>
      <c r="AD197" s="109"/>
      <c r="AE197" s="109"/>
      <c r="AF197" s="109"/>
      <c r="AG197" s="109"/>
      <c r="AH197" s="109"/>
      <c r="AI197" s="109"/>
      <c r="AJ197" s="109"/>
      <c r="AK197" s="109"/>
      <c r="AL197" s="109"/>
      <c r="AM197" s="109"/>
      <c r="AN197" s="109"/>
      <c r="AO197" s="109"/>
      <c r="AP197" s="109"/>
      <c r="AQ197" s="109"/>
      <c r="AR197" s="109"/>
      <c r="AS197" s="109"/>
      <c r="AT197" s="109"/>
      <c r="AU197" s="109"/>
      <c r="AV197" s="109"/>
      <c r="AW197" s="109"/>
      <c r="AX197" s="109"/>
      <c r="AY197" s="109"/>
      <c r="AZ197" s="109"/>
      <c r="BA197" s="109"/>
      <c r="BB197" s="109"/>
      <c r="BC197" s="109"/>
      <c r="BD197" s="109"/>
      <c r="BE197" s="109"/>
      <c r="BF197" s="109"/>
      <c r="BG197" s="109"/>
      <c r="BH197" s="109"/>
      <c r="BI197" s="109"/>
      <c r="BJ197" s="109"/>
      <c r="BK197" s="109"/>
      <c r="BL197" s="109"/>
      <c r="BM197" s="109"/>
      <c r="BN197" s="109"/>
      <c r="BO197" s="109"/>
      <c r="BP197" s="109"/>
      <c r="BQ197" s="109"/>
      <c r="BR197" s="109"/>
      <c r="BS197" s="109"/>
      <c r="BT197" s="109"/>
      <c r="BU197" s="109"/>
      <c r="BV197" s="109"/>
      <c r="BW197" s="109"/>
      <c r="BX197" s="109"/>
      <c r="BY197" s="109"/>
      <c r="BZ197" s="109"/>
      <c r="CA197" s="109"/>
      <c r="CB197" s="109"/>
      <c r="CC197" s="109"/>
      <c r="CD197" s="109"/>
      <c r="CE197" s="109"/>
      <c r="CF197" s="109"/>
      <c r="CG197" s="109"/>
      <c r="CH197" s="109"/>
      <c r="CI197" s="109"/>
      <c r="CJ197" s="109"/>
      <c r="CK197" s="109"/>
      <c r="CL197" s="109"/>
      <c r="CM197" s="109"/>
      <c r="CN197" s="109"/>
      <c r="CO197" s="109"/>
      <c r="CP197" s="109"/>
      <c r="CQ197" s="109"/>
      <c r="CR197" s="109"/>
      <c r="CS197" s="109"/>
      <c r="CT197" s="109"/>
      <c r="CU197" s="109"/>
      <c r="CV197" s="109"/>
      <c r="CW197" s="109"/>
      <c r="CX197" s="109"/>
      <c r="CY197" s="109"/>
      <c r="CZ197" s="109"/>
      <c r="DA197" s="109"/>
      <c r="DB197" s="109"/>
      <c r="DC197" s="109"/>
      <c r="DD197" s="109"/>
      <c r="DE197" s="109"/>
      <c r="DF197" s="109"/>
      <c r="DG197" s="109"/>
      <c r="DH197" s="109"/>
      <c r="DI197" s="109"/>
      <c r="DJ197" s="109"/>
      <c r="DK197" s="109"/>
      <c r="DL197" s="109"/>
      <c r="DM197" s="109"/>
      <c r="DN197" s="109"/>
      <c r="DO197" s="109"/>
      <c r="DP197" s="109"/>
      <c r="DQ197" s="109"/>
      <c r="DR197" s="109"/>
      <c r="DS197" s="109"/>
      <c r="DT197" s="109"/>
      <c r="DU197" s="109"/>
      <c r="DV197" s="109"/>
      <c r="DW197" s="109"/>
      <c r="DX197" s="109"/>
      <c r="DY197" s="109"/>
      <c r="DZ197" s="109"/>
      <c r="EA197" s="109"/>
      <c r="EB197" s="109"/>
      <c r="EC197" s="109"/>
      <c r="ED197" s="109"/>
      <c r="EE197" s="109"/>
      <c r="EF197" s="109"/>
      <c r="EG197" s="109"/>
      <c r="EH197" s="109"/>
      <c r="EI197" s="109"/>
      <c r="EJ197" s="109"/>
      <c r="EK197" s="109"/>
      <c r="EL197" s="109"/>
      <c r="EM197" s="109"/>
      <c r="EN197" s="109"/>
      <c r="EO197" s="109"/>
      <c r="EP197" s="109"/>
      <c r="EQ197" s="109"/>
      <c r="ER197" s="109"/>
      <c r="ES197" s="109"/>
      <c r="ET197" s="109"/>
      <c r="EU197" s="109"/>
      <c r="EV197" s="109"/>
      <c r="EW197" s="109"/>
      <c r="EX197" s="109"/>
      <c r="EY197" s="109"/>
      <c r="EZ197" s="109"/>
      <c r="FA197" s="109"/>
      <c r="FB197" s="109"/>
      <c r="FC197" s="109"/>
      <c r="FD197" s="109"/>
      <c r="FE197" s="109"/>
      <c r="FF197" s="109"/>
      <c r="FG197" s="109"/>
      <c r="FH197" s="109"/>
      <c r="FI197" s="109"/>
      <c r="FJ197" s="109"/>
      <c r="FK197" s="109"/>
      <c r="FL197" s="109"/>
      <c r="FM197" s="109"/>
      <c r="FN197" s="109"/>
      <c r="FO197" s="109"/>
      <c r="FP197" s="109"/>
      <c r="FQ197" s="109"/>
      <c r="FR197" s="109"/>
      <c r="FS197" s="109"/>
      <c r="FT197" s="109"/>
      <c r="FU197" s="109"/>
      <c r="FV197" s="109"/>
      <c r="FW197" s="109"/>
      <c r="FX197" s="109"/>
      <c r="FY197" s="109"/>
      <c r="FZ197" s="109"/>
      <c r="GA197" s="109"/>
      <c r="GB197" s="109"/>
      <c r="GC197" s="109"/>
      <c r="GD197" s="109"/>
      <c r="GE197" s="109"/>
      <c r="GF197" s="109"/>
      <c r="GG197" s="109"/>
      <c r="GH197" s="109"/>
      <c r="GI197" s="109"/>
      <c r="GJ197" s="109"/>
      <c r="GK197" s="109"/>
      <c r="GL197" s="109"/>
      <c r="GM197" s="109"/>
      <c r="GN197" s="109"/>
      <c r="GO197" s="109"/>
      <c r="GP197" s="109"/>
      <c r="GQ197" s="109"/>
      <c r="GR197" s="109"/>
      <c r="GS197" s="109"/>
      <c r="GT197" s="109"/>
      <c r="GU197" s="109"/>
      <c r="GV197" s="109"/>
      <c r="GW197" s="109"/>
      <c r="GX197" s="109"/>
      <c r="GY197" s="109"/>
      <c r="GZ197" s="109"/>
      <c r="HA197" s="109"/>
      <c r="HB197" s="109"/>
      <c r="HC197" s="109"/>
      <c r="HD197" s="109"/>
      <c r="HE197" s="109"/>
      <c r="HF197" s="109"/>
      <c r="HG197" s="109"/>
      <c r="HH197" s="109"/>
      <c r="HI197" s="109"/>
      <c r="HJ197" s="109"/>
      <c r="HK197" s="109"/>
      <c r="HL197" s="109"/>
      <c r="HM197" s="109"/>
      <c r="HN197" s="109"/>
      <c r="HO197" s="109"/>
      <c r="HP197" s="109"/>
      <c r="HQ197" s="109"/>
      <c r="HR197" s="109"/>
      <c r="HS197" s="109"/>
      <c r="HT197" s="109"/>
      <c r="HU197" s="109"/>
      <c r="HV197" s="109"/>
      <c r="HW197" s="109"/>
      <c r="HX197" s="109"/>
      <c r="HY197" s="109"/>
      <c r="HZ197" s="109"/>
      <c r="IA197" s="109"/>
      <c r="IB197" s="109"/>
      <c r="IC197" s="109"/>
      <c r="ID197" s="109"/>
      <c r="IE197" s="109"/>
      <c r="IF197" s="109"/>
      <c r="IG197" s="109"/>
      <c r="IH197" s="109"/>
      <c r="II197" s="109"/>
      <c r="IJ197" s="109"/>
      <c r="IK197" s="109"/>
      <c r="IL197" s="109"/>
      <c r="IM197" s="109"/>
      <c r="IN197" s="109"/>
      <c r="IO197" s="109"/>
      <c r="IP197" s="109"/>
      <c r="IQ197" s="109"/>
      <c r="IR197" s="109"/>
      <c r="IS197" s="109"/>
      <c r="IT197" s="109"/>
      <c r="IU197" s="109"/>
      <c r="IV197" s="109"/>
    </row>
    <row r="198" spans="1:256" s="4" customFormat="1">
      <c r="A198" s="107"/>
      <c r="B198" s="14"/>
      <c r="C198" s="3"/>
      <c r="D198" s="159"/>
      <c r="E198" s="109"/>
      <c r="F198" s="159"/>
      <c r="G198" s="109"/>
      <c r="H198" s="159"/>
      <c r="I198" s="109"/>
      <c r="J198" s="109"/>
      <c r="K198" s="109"/>
      <c r="L198" s="159"/>
      <c r="M198" s="109"/>
      <c r="N198" s="109"/>
      <c r="O198" s="109"/>
      <c r="P198" s="109"/>
      <c r="Q198" s="109"/>
      <c r="R198" s="109"/>
      <c r="S198" s="109"/>
      <c r="T198" s="109"/>
      <c r="U198" s="109"/>
      <c r="V198" s="109"/>
      <c r="W198" s="109"/>
      <c r="X198" s="109"/>
      <c r="Y198" s="109"/>
      <c r="Z198" s="109"/>
      <c r="AA198" s="109"/>
      <c r="AB198" s="109"/>
      <c r="AC198" s="109"/>
      <c r="AD198" s="109"/>
      <c r="AE198" s="109"/>
      <c r="AF198" s="109"/>
      <c r="AG198" s="109"/>
      <c r="AH198" s="109"/>
      <c r="AI198" s="109"/>
      <c r="AJ198" s="109"/>
      <c r="AK198" s="109"/>
      <c r="AL198" s="109"/>
      <c r="AM198" s="109"/>
      <c r="AN198" s="109"/>
      <c r="AO198" s="109"/>
      <c r="AP198" s="109"/>
      <c r="AQ198" s="109"/>
      <c r="AR198" s="109"/>
      <c r="AS198" s="109"/>
      <c r="AT198" s="109"/>
      <c r="AU198" s="109"/>
      <c r="AV198" s="109"/>
      <c r="AW198" s="109"/>
      <c r="AX198" s="109"/>
      <c r="AY198" s="109"/>
      <c r="AZ198" s="109"/>
      <c r="BA198" s="109"/>
      <c r="BB198" s="109"/>
      <c r="BC198" s="109"/>
      <c r="BD198" s="109"/>
      <c r="BE198" s="109"/>
      <c r="BF198" s="109"/>
      <c r="BG198" s="109"/>
      <c r="BH198" s="109"/>
      <c r="BI198" s="109"/>
      <c r="BJ198" s="109"/>
      <c r="BK198" s="109"/>
      <c r="BL198" s="109"/>
      <c r="BM198" s="109"/>
      <c r="BN198" s="109"/>
      <c r="BO198" s="109"/>
      <c r="BP198" s="109"/>
      <c r="BQ198" s="109"/>
      <c r="BR198" s="109"/>
      <c r="BS198" s="109"/>
      <c r="BT198" s="109"/>
      <c r="BU198" s="109"/>
      <c r="BV198" s="109"/>
      <c r="BW198" s="109"/>
      <c r="BX198" s="109"/>
      <c r="BY198" s="109"/>
      <c r="BZ198" s="109"/>
      <c r="CA198" s="109"/>
      <c r="CB198" s="109"/>
      <c r="CC198" s="109"/>
      <c r="CD198" s="109"/>
      <c r="CE198" s="109"/>
      <c r="CF198" s="109"/>
      <c r="CG198" s="109"/>
      <c r="CH198" s="109"/>
      <c r="CI198" s="109"/>
      <c r="CJ198" s="109"/>
      <c r="CK198" s="109"/>
      <c r="CL198" s="109"/>
      <c r="CM198" s="109"/>
      <c r="CN198" s="109"/>
      <c r="CO198" s="109"/>
      <c r="CP198" s="109"/>
      <c r="CQ198" s="109"/>
      <c r="CR198" s="109"/>
      <c r="CS198" s="109"/>
      <c r="CT198" s="109"/>
      <c r="CU198" s="109"/>
      <c r="CV198" s="109"/>
      <c r="CW198" s="109"/>
      <c r="CX198" s="109"/>
      <c r="CY198" s="109"/>
      <c r="CZ198" s="109"/>
      <c r="DA198" s="109"/>
      <c r="DB198" s="109"/>
      <c r="DC198" s="109"/>
      <c r="DD198" s="109"/>
      <c r="DE198" s="109"/>
      <c r="DF198" s="109"/>
      <c r="DG198" s="109"/>
      <c r="DH198" s="109"/>
      <c r="DI198" s="109"/>
      <c r="DJ198" s="109"/>
      <c r="DK198" s="109"/>
      <c r="DL198" s="109"/>
      <c r="DM198" s="109"/>
      <c r="DN198" s="109"/>
      <c r="DO198" s="109"/>
      <c r="DP198" s="109"/>
      <c r="DQ198" s="109"/>
      <c r="DR198" s="109"/>
      <c r="DS198" s="109"/>
      <c r="DT198" s="109"/>
      <c r="DU198" s="109"/>
      <c r="DV198" s="109"/>
      <c r="DW198" s="109"/>
      <c r="DX198" s="109"/>
      <c r="DY198" s="109"/>
      <c r="DZ198" s="109"/>
      <c r="EA198" s="109"/>
      <c r="EB198" s="109"/>
      <c r="EC198" s="109"/>
      <c r="ED198" s="109"/>
      <c r="EE198" s="109"/>
      <c r="EF198" s="109"/>
      <c r="EG198" s="109"/>
      <c r="EH198" s="109"/>
      <c r="EI198" s="109"/>
      <c r="EJ198" s="109"/>
      <c r="EK198" s="109"/>
      <c r="EL198" s="109"/>
      <c r="EM198" s="109"/>
      <c r="EN198" s="109"/>
      <c r="EO198" s="109"/>
      <c r="EP198" s="109"/>
      <c r="EQ198" s="109"/>
      <c r="ER198" s="109"/>
      <c r="ES198" s="109"/>
      <c r="ET198" s="109"/>
      <c r="EU198" s="109"/>
      <c r="EV198" s="109"/>
      <c r="EW198" s="109"/>
      <c r="EX198" s="109"/>
      <c r="EY198" s="109"/>
      <c r="EZ198" s="109"/>
      <c r="FA198" s="109"/>
      <c r="FB198" s="109"/>
      <c r="FC198" s="109"/>
      <c r="FD198" s="109"/>
      <c r="FE198" s="109"/>
      <c r="FF198" s="109"/>
      <c r="FG198" s="109"/>
      <c r="FH198" s="109"/>
      <c r="FI198" s="109"/>
      <c r="FJ198" s="109"/>
      <c r="FK198" s="109"/>
      <c r="FL198" s="109"/>
      <c r="FM198" s="109"/>
      <c r="FN198" s="109"/>
      <c r="FO198" s="109"/>
      <c r="FP198" s="109"/>
      <c r="FQ198" s="109"/>
      <c r="FR198" s="109"/>
      <c r="FS198" s="109"/>
      <c r="FT198" s="109"/>
      <c r="FU198" s="109"/>
      <c r="FV198" s="109"/>
      <c r="FW198" s="109"/>
      <c r="FX198" s="109"/>
      <c r="FY198" s="109"/>
      <c r="FZ198" s="109"/>
      <c r="GA198" s="109"/>
      <c r="GB198" s="109"/>
      <c r="GC198" s="109"/>
      <c r="GD198" s="109"/>
      <c r="GE198" s="109"/>
      <c r="GF198" s="109"/>
      <c r="GG198" s="109"/>
      <c r="GH198" s="109"/>
      <c r="GI198" s="109"/>
      <c r="GJ198" s="109"/>
      <c r="GK198" s="109"/>
      <c r="GL198" s="109"/>
      <c r="GM198" s="109"/>
      <c r="GN198" s="109"/>
      <c r="GO198" s="109"/>
      <c r="GP198" s="109"/>
      <c r="GQ198" s="109"/>
      <c r="GR198" s="109"/>
      <c r="GS198" s="109"/>
      <c r="GT198" s="109"/>
      <c r="GU198" s="109"/>
      <c r="GV198" s="109"/>
      <c r="GW198" s="109"/>
      <c r="GX198" s="109"/>
      <c r="GY198" s="109"/>
      <c r="GZ198" s="109"/>
      <c r="HA198" s="109"/>
      <c r="HB198" s="109"/>
      <c r="HC198" s="109"/>
      <c r="HD198" s="109"/>
      <c r="HE198" s="109"/>
      <c r="HF198" s="109"/>
      <c r="HG198" s="109"/>
      <c r="HH198" s="109"/>
      <c r="HI198" s="109"/>
      <c r="HJ198" s="109"/>
      <c r="HK198" s="109"/>
      <c r="HL198" s="109"/>
      <c r="HM198" s="109"/>
      <c r="HN198" s="109"/>
      <c r="HO198" s="109"/>
      <c r="HP198" s="109"/>
      <c r="HQ198" s="109"/>
      <c r="HR198" s="109"/>
      <c r="HS198" s="109"/>
      <c r="HT198" s="109"/>
      <c r="HU198" s="109"/>
      <c r="HV198" s="109"/>
      <c r="HW198" s="109"/>
      <c r="HX198" s="109"/>
      <c r="HY198" s="109"/>
      <c r="HZ198" s="109"/>
      <c r="IA198" s="109"/>
      <c r="IB198" s="109"/>
      <c r="IC198" s="109"/>
      <c r="ID198" s="109"/>
      <c r="IE198" s="109"/>
      <c r="IF198" s="109"/>
      <c r="IG198" s="109"/>
      <c r="IH198" s="109"/>
      <c r="II198" s="109"/>
      <c r="IJ198" s="109"/>
      <c r="IK198" s="109"/>
      <c r="IL198" s="109"/>
      <c r="IM198" s="109"/>
      <c r="IN198" s="109"/>
      <c r="IO198" s="109"/>
      <c r="IP198" s="109"/>
      <c r="IQ198" s="109"/>
      <c r="IR198" s="109"/>
      <c r="IS198" s="109"/>
      <c r="IT198" s="109"/>
      <c r="IU198" s="109"/>
      <c r="IV198" s="109"/>
    </row>
    <row r="199" spans="1:256" s="4" customFormat="1">
      <c r="A199" s="107"/>
      <c r="B199" s="14"/>
      <c r="C199" s="3"/>
      <c r="D199" s="159"/>
      <c r="E199" s="109"/>
      <c r="F199" s="159"/>
      <c r="G199" s="109"/>
      <c r="H199" s="159"/>
      <c r="I199" s="109"/>
      <c r="J199" s="109"/>
      <c r="K199" s="109"/>
      <c r="L199" s="159"/>
      <c r="M199" s="109"/>
      <c r="N199" s="109"/>
      <c r="O199" s="109"/>
      <c r="P199" s="109"/>
      <c r="Q199" s="109"/>
      <c r="R199" s="109"/>
      <c r="S199" s="109"/>
      <c r="T199" s="109"/>
      <c r="U199" s="109"/>
      <c r="V199" s="109"/>
      <c r="W199" s="109"/>
      <c r="X199" s="109"/>
      <c r="Y199" s="109"/>
      <c r="Z199" s="109"/>
      <c r="AA199" s="109"/>
      <c r="AB199" s="109"/>
      <c r="AC199" s="109"/>
      <c r="AD199" s="109"/>
      <c r="AE199" s="109"/>
      <c r="AF199" s="109"/>
      <c r="AG199" s="109"/>
      <c r="AH199" s="109"/>
      <c r="AI199" s="109"/>
      <c r="AJ199" s="109"/>
      <c r="AK199" s="109"/>
      <c r="AL199" s="109"/>
      <c r="AM199" s="109"/>
      <c r="AN199" s="109"/>
      <c r="AO199" s="109"/>
      <c r="AP199" s="109"/>
      <c r="AQ199" s="109"/>
      <c r="AR199" s="109"/>
      <c r="AS199" s="109"/>
      <c r="AT199" s="109"/>
      <c r="AU199" s="109"/>
      <c r="AV199" s="109"/>
      <c r="AW199" s="109"/>
      <c r="AX199" s="109"/>
      <c r="AY199" s="109"/>
      <c r="AZ199" s="109"/>
      <c r="BA199" s="109"/>
      <c r="BB199" s="109"/>
      <c r="BC199" s="109"/>
      <c r="BD199" s="109"/>
      <c r="BE199" s="109"/>
      <c r="BF199" s="109"/>
      <c r="BG199" s="109"/>
      <c r="BH199" s="109"/>
      <c r="BI199" s="109"/>
      <c r="BJ199" s="109"/>
      <c r="BK199" s="109"/>
      <c r="BL199" s="109"/>
      <c r="BM199" s="109"/>
      <c r="BN199" s="109"/>
      <c r="BO199" s="109"/>
      <c r="BP199" s="109"/>
      <c r="BQ199" s="109"/>
      <c r="BR199" s="109"/>
      <c r="BS199" s="109"/>
      <c r="BT199" s="109"/>
      <c r="BU199" s="109"/>
      <c r="BV199" s="109"/>
      <c r="BW199" s="109"/>
      <c r="BX199" s="109"/>
      <c r="BY199" s="109"/>
      <c r="BZ199" s="109"/>
      <c r="CA199" s="109"/>
      <c r="CB199" s="109"/>
      <c r="CC199" s="109"/>
      <c r="CD199" s="109"/>
      <c r="CE199" s="109"/>
      <c r="CF199" s="109"/>
      <c r="CG199" s="109"/>
      <c r="CH199" s="109"/>
      <c r="CI199" s="109"/>
      <c r="CJ199" s="109"/>
      <c r="CK199" s="109"/>
      <c r="CL199" s="109"/>
      <c r="CM199" s="109"/>
      <c r="CN199" s="109"/>
      <c r="CO199" s="109"/>
      <c r="CP199" s="109"/>
      <c r="CQ199" s="109"/>
      <c r="CR199" s="109"/>
      <c r="CS199" s="109"/>
      <c r="CT199" s="109"/>
      <c r="CU199" s="109"/>
      <c r="CV199" s="109"/>
      <c r="CW199" s="109"/>
      <c r="CX199" s="109"/>
      <c r="CY199" s="109"/>
      <c r="CZ199" s="109"/>
      <c r="DA199" s="109"/>
      <c r="DB199" s="109"/>
      <c r="DC199" s="109"/>
      <c r="DD199" s="109"/>
      <c r="DE199" s="109"/>
      <c r="DF199" s="109"/>
      <c r="DG199" s="109"/>
      <c r="DH199" s="109"/>
      <c r="DI199" s="109"/>
      <c r="DJ199" s="109"/>
      <c r="DK199" s="109"/>
      <c r="DL199" s="109"/>
      <c r="DM199" s="109"/>
      <c r="DN199" s="109"/>
      <c r="DO199" s="109"/>
      <c r="DP199" s="109"/>
      <c r="DQ199" s="109"/>
      <c r="DR199" s="109"/>
      <c r="DS199" s="109"/>
      <c r="DT199" s="109"/>
      <c r="DU199" s="109"/>
      <c r="DV199" s="109"/>
      <c r="DW199" s="109"/>
      <c r="DX199" s="109"/>
      <c r="DY199" s="109"/>
      <c r="DZ199" s="109"/>
      <c r="EA199" s="109"/>
      <c r="EB199" s="109"/>
      <c r="EC199" s="109"/>
      <c r="ED199" s="109"/>
      <c r="EE199" s="109"/>
      <c r="EF199" s="109"/>
      <c r="EG199" s="109"/>
      <c r="EH199" s="109"/>
      <c r="EI199" s="109"/>
      <c r="EJ199" s="109"/>
      <c r="EK199" s="109"/>
      <c r="EL199" s="109"/>
      <c r="EM199" s="109"/>
      <c r="EN199" s="109"/>
      <c r="EO199" s="109"/>
      <c r="EP199" s="109"/>
      <c r="EQ199" s="109"/>
      <c r="ER199" s="109"/>
      <c r="ES199" s="109"/>
      <c r="ET199" s="109"/>
      <c r="EU199" s="109"/>
      <c r="EV199" s="109"/>
      <c r="EW199" s="109"/>
      <c r="EX199" s="109"/>
      <c r="EY199" s="109"/>
      <c r="EZ199" s="109"/>
      <c r="FA199" s="109"/>
      <c r="FB199" s="109"/>
      <c r="FC199" s="109"/>
      <c r="FD199" s="109"/>
      <c r="FE199" s="109"/>
      <c r="FF199" s="109"/>
      <c r="FG199" s="109"/>
      <c r="FH199" s="109"/>
      <c r="FI199" s="109"/>
      <c r="FJ199" s="109"/>
      <c r="FK199" s="109"/>
      <c r="FL199" s="109"/>
      <c r="FM199" s="109"/>
      <c r="FN199" s="109"/>
      <c r="FO199" s="109"/>
      <c r="FP199" s="109"/>
      <c r="FQ199" s="109"/>
      <c r="FR199" s="109"/>
      <c r="FS199" s="109"/>
      <c r="FT199" s="109"/>
      <c r="FU199" s="109"/>
      <c r="FV199" s="109"/>
      <c r="FW199" s="109"/>
      <c r="FX199" s="109"/>
      <c r="FY199" s="109"/>
      <c r="FZ199" s="109"/>
      <c r="GA199" s="109"/>
      <c r="GB199" s="109"/>
      <c r="GC199" s="109"/>
      <c r="GD199" s="109"/>
      <c r="GE199" s="109"/>
      <c r="GF199" s="109"/>
      <c r="GG199" s="109"/>
      <c r="GH199" s="109"/>
      <c r="GI199" s="109"/>
      <c r="GJ199" s="109"/>
      <c r="GK199" s="109"/>
      <c r="GL199" s="109"/>
      <c r="GM199" s="109"/>
      <c r="GN199" s="109"/>
      <c r="GO199" s="109"/>
      <c r="GP199" s="109"/>
      <c r="GQ199" s="109"/>
      <c r="GR199" s="109"/>
      <c r="GS199" s="109"/>
      <c r="GT199" s="109"/>
      <c r="GU199" s="109"/>
      <c r="GV199" s="109"/>
      <c r="GW199" s="109"/>
      <c r="GX199" s="109"/>
      <c r="GY199" s="109"/>
      <c r="GZ199" s="109"/>
      <c r="HA199" s="109"/>
      <c r="HB199" s="109"/>
      <c r="HC199" s="109"/>
      <c r="HD199" s="109"/>
      <c r="HE199" s="109"/>
      <c r="HF199" s="109"/>
      <c r="HG199" s="109"/>
      <c r="HH199" s="109"/>
      <c r="HI199" s="109"/>
      <c r="HJ199" s="109"/>
      <c r="HK199" s="109"/>
      <c r="HL199" s="109"/>
      <c r="HM199" s="109"/>
      <c r="HN199" s="109"/>
      <c r="HO199" s="109"/>
      <c r="HP199" s="109"/>
      <c r="HQ199" s="109"/>
      <c r="HR199" s="109"/>
      <c r="HS199" s="109"/>
      <c r="HT199" s="109"/>
      <c r="HU199" s="109"/>
      <c r="HV199" s="109"/>
      <c r="HW199" s="109"/>
      <c r="HX199" s="109"/>
      <c r="HY199" s="109"/>
      <c r="HZ199" s="109"/>
      <c r="IA199" s="109"/>
      <c r="IB199" s="109"/>
      <c r="IC199" s="109"/>
      <c r="ID199" s="109"/>
      <c r="IE199" s="109"/>
      <c r="IF199" s="109"/>
      <c r="IG199" s="109"/>
      <c r="IH199" s="109"/>
      <c r="II199" s="109"/>
      <c r="IJ199" s="109"/>
      <c r="IK199" s="109"/>
      <c r="IL199" s="109"/>
      <c r="IM199" s="109"/>
      <c r="IN199" s="109"/>
      <c r="IO199" s="109"/>
      <c r="IP199" s="109"/>
      <c r="IQ199" s="109"/>
      <c r="IR199" s="109"/>
      <c r="IS199" s="109"/>
      <c r="IT199" s="109"/>
      <c r="IU199" s="109"/>
      <c r="IV199" s="109"/>
    </row>
    <row r="200" spans="1:256" s="4" customFormat="1">
      <c r="A200" s="107"/>
      <c r="B200" s="14"/>
      <c r="C200" s="3"/>
      <c r="D200" s="159"/>
      <c r="E200" s="109"/>
      <c r="F200" s="159"/>
      <c r="G200" s="109"/>
      <c r="H200" s="159"/>
      <c r="I200" s="109"/>
      <c r="J200" s="109"/>
      <c r="K200" s="109"/>
      <c r="L200" s="159"/>
      <c r="M200" s="109"/>
      <c r="N200" s="109"/>
      <c r="O200" s="109"/>
      <c r="P200" s="109"/>
      <c r="Q200" s="109"/>
      <c r="R200" s="109"/>
      <c r="S200" s="109"/>
      <c r="T200" s="109"/>
      <c r="U200" s="109"/>
      <c r="V200" s="109"/>
      <c r="W200" s="109"/>
      <c r="X200" s="109"/>
      <c r="Y200" s="109"/>
      <c r="Z200" s="109"/>
      <c r="AA200" s="109"/>
      <c r="AB200" s="109"/>
      <c r="AC200" s="109"/>
      <c r="AD200" s="109"/>
      <c r="AE200" s="109"/>
      <c r="AF200" s="109"/>
      <c r="AG200" s="109"/>
      <c r="AH200" s="109"/>
      <c r="AI200" s="109"/>
      <c r="AJ200" s="109"/>
      <c r="AK200" s="109"/>
      <c r="AL200" s="109"/>
      <c r="AM200" s="109"/>
      <c r="AN200" s="109"/>
      <c r="AO200" s="109"/>
      <c r="AP200" s="109"/>
      <c r="AQ200" s="109"/>
      <c r="AR200" s="109"/>
      <c r="AS200" s="109"/>
      <c r="AT200" s="109"/>
      <c r="AU200" s="109"/>
      <c r="AV200" s="109"/>
      <c r="AW200" s="109"/>
      <c r="AX200" s="109"/>
      <c r="AY200" s="109"/>
      <c r="AZ200" s="109"/>
      <c r="BA200" s="109"/>
      <c r="BB200" s="109"/>
      <c r="BC200" s="109"/>
      <c r="BD200" s="109"/>
      <c r="BE200" s="109"/>
      <c r="BF200" s="109"/>
      <c r="BG200" s="109"/>
      <c r="BH200" s="109"/>
      <c r="BI200" s="109"/>
      <c r="BJ200" s="109"/>
      <c r="BK200" s="109"/>
      <c r="BL200" s="109"/>
      <c r="BM200" s="109"/>
      <c r="BN200" s="109"/>
      <c r="BO200" s="109"/>
      <c r="BP200" s="109"/>
      <c r="BQ200" s="109"/>
      <c r="BR200" s="109"/>
      <c r="BS200" s="109"/>
      <c r="BT200" s="109"/>
      <c r="BU200" s="109"/>
      <c r="BV200" s="109"/>
      <c r="BW200" s="109"/>
      <c r="BX200" s="109"/>
      <c r="BY200" s="109"/>
      <c r="BZ200" s="109"/>
      <c r="CA200" s="109"/>
      <c r="CB200" s="109"/>
      <c r="CC200" s="109"/>
      <c r="CD200" s="109"/>
      <c r="CE200" s="109"/>
      <c r="CF200" s="109"/>
      <c r="CG200" s="109"/>
      <c r="CH200" s="109"/>
      <c r="CI200" s="109"/>
      <c r="CJ200" s="109"/>
      <c r="CK200" s="109"/>
      <c r="CL200" s="109"/>
      <c r="CM200" s="109"/>
      <c r="CN200" s="109"/>
      <c r="CO200" s="109"/>
      <c r="CP200" s="109"/>
      <c r="CQ200" s="109"/>
      <c r="CR200" s="109"/>
      <c r="CS200" s="109"/>
      <c r="CT200" s="109"/>
      <c r="CU200" s="109"/>
      <c r="CV200" s="109"/>
      <c r="CW200" s="109"/>
      <c r="CX200" s="109"/>
      <c r="CY200" s="109"/>
      <c r="CZ200" s="109"/>
      <c r="DA200" s="109"/>
      <c r="DB200" s="109"/>
      <c r="DC200" s="109"/>
      <c r="DD200" s="109"/>
      <c r="DE200" s="109"/>
      <c r="DF200" s="109"/>
      <c r="DG200" s="109"/>
      <c r="DH200" s="109"/>
      <c r="DI200" s="109"/>
      <c r="DJ200" s="109"/>
      <c r="DK200" s="109"/>
      <c r="DL200" s="109"/>
      <c r="DM200" s="109"/>
      <c r="DN200" s="109"/>
      <c r="DO200" s="109"/>
      <c r="DP200" s="109"/>
      <c r="DQ200" s="109"/>
      <c r="DR200" s="109"/>
      <c r="DS200" s="109"/>
      <c r="DT200" s="109"/>
      <c r="DU200" s="109"/>
      <c r="DV200" s="109"/>
      <c r="DW200" s="109"/>
      <c r="DX200" s="109"/>
      <c r="DY200" s="109"/>
      <c r="DZ200" s="109"/>
      <c r="EA200" s="109"/>
      <c r="EB200" s="109"/>
      <c r="EC200" s="109"/>
      <c r="ED200" s="109"/>
      <c r="EE200" s="109"/>
      <c r="EF200" s="109"/>
      <c r="EG200" s="109"/>
      <c r="EH200" s="109"/>
      <c r="EI200" s="109"/>
      <c r="EJ200" s="109"/>
      <c r="EK200" s="109"/>
      <c r="EL200" s="109"/>
      <c r="EM200" s="109"/>
      <c r="EN200" s="109"/>
      <c r="EO200" s="109"/>
      <c r="EP200" s="109"/>
      <c r="EQ200" s="109"/>
      <c r="ER200" s="109"/>
      <c r="ES200" s="109"/>
      <c r="ET200" s="109"/>
      <c r="EU200" s="109"/>
      <c r="EV200" s="109"/>
      <c r="EW200" s="109"/>
      <c r="EX200" s="109"/>
      <c r="EY200" s="109"/>
      <c r="EZ200" s="109"/>
      <c r="FA200" s="109"/>
      <c r="FB200" s="109"/>
      <c r="FC200" s="109"/>
      <c r="FD200" s="109"/>
      <c r="FE200" s="109"/>
      <c r="FF200" s="109"/>
      <c r="FG200" s="109"/>
      <c r="FH200" s="109"/>
      <c r="FI200" s="109"/>
      <c r="FJ200" s="109"/>
      <c r="FK200" s="109"/>
      <c r="FL200" s="109"/>
      <c r="FM200" s="109"/>
      <c r="FN200" s="109"/>
      <c r="FO200" s="109"/>
      <c r="FP200" s="109"/>
      <c r="FQ200" s="109"/>
      <c r="FR200" s="109"/>
      <c r="FS200" s="109"/>
      <c r="FT200" s="109"/>
      <c r="FU200" s="109"/>
      <c r="FV200" s="109"/>
      <c r="FW200" s="109"/>
      <c r="FX200" s="109"/>
      <c r="FY200" s="109"/>
      <c r="FZ200" s="109"/>
      <c r="GA200" s="109"/>
      <c r="GB200" s="109"/>
      <c r="GC200" s="109"/>
      <c r="GD200" s="109"/>
      <c r="GE200" s="109"/>
      <c r="GF200" s="109"/>
      <c r="GG200" s="109"/>
      <c r="GH200" s="109"/>
      <c r="GI200" s="109"/>
      <c r="GJ200" s="109"/>
      <c r="GK200" s="109"/>
      <c r="GL200" s="109"/>
      <c r="GM200" s="109"/>
      <c r="GN200" s="109"/>
      <c r="GO200" s="109"/>
      <c r="GP200" s="109"/>
      <c r="GQ200" s="109"/>
      <c r="GR200" s="109"/>
      <c r="GS200" s="109"/>
      <c r="GT200" s="109"/>
      <c r="GU200" s="109"/>
      <c r="GV200" s="109"/>
      <c r="GW200" s="109"/>
      <c r="GX200" s="109"/>
      <c r="GY200" s="109"/>
      <c r="GZ200" s="109"/>
      <c r="HA200" s="109"/>
      <c r="HB200" s="109"/>
      <c r="HC200" s="109"/>
      <c r="HD200" s="109"/>
      <c r="HE200" s="109"/>
      <c r="HF200" s="109"/>
      <c r="HG200" s="109"/>
      <c r="HH200" s="109"/>
      <c r="HI200" s="109"/>
      <c r="HJ200" s="109"/>
      <c r="HK200" s="109"/>
      <c r="HL200" s="109"/>
      <c r="HM200" s="109"/>
      <c r="HN200" s="109"/>
      <c r="HO200" s="109"/>
      <c r="HP200" s="109"/>
      <c r="HQ200" s="109"/>
      <c r="HR200" s="109"/>
      <c r="HS200" s="109"/>
      <c r="HT200" s="109"/>
      <c r="HU200" s="109"/>
      <c r="HV200" s="109"/>
      <c r="HW200" s="109"/>
      <c r="HX200" s="109"/>
      <c r="HY200" s="109"/>
      <c r="HZ200" s="109"/>
      <c r="IA200" s="109"/>
      <c r="IB200" s="109"/>
      <c r="IC200" s="109"/>
      <c r="ID200" s="109"/>
      <c r="IE200" s="109"/>
      <c r="IF200" s="109"/>
      <c r="IG200" s="109"/>
      <c r="IH200" s="109"/>
      <c r="II200" s="109"/>
      <c r="IJ200" s="109"/>
      <c r="IK200" s="109"/>
      <c r="IL200" s="109"/>
      <c r="IM200" s="109"/>
      <c r="IN200" s="109"/>
      <c r="IO200" s="109"/>
      <c r="IP200" s="109"/>
      <c r="IQ200" s="109"/>
      <c r="IR200" s="109"/>
      <c r="IS200" s="109"/>
      <c r="IT200" s="109"/>
      <c r="IU200" s="109"/>
      <c r="IV200" s="109"/>
    </row>
    <row r="201" spans="1:256" s="4" customFormat="1">
      <c r="A201" s="107"/>
      <c r="B201" s="14"/>
      <c r="C201" s="3"/>
      <c r="D201" s="159"/>
      <c r="E201" s="109"/>
      <c r="F201" s="159"/>
      <c r="G201" s="109"/>
      <c r="H201" s="159"/>
      <c r="I201" s="109"/>
      <c r="J201" s="109"/>
      <c r="K201" s="109"/>
      <c r="L201" s="159"/>
      <c r="M201" s="109"/>
      <c r="N201" s="109"/>
      <c r="O201" s="109"/>
      <c r="P201" s="109"/>
      <c r="Q201" s="109"/>
      <c r="R201" s="109"/>
      <c r="S201" s="109"/>
      <c r="T201" s="109"/>
      <c r="U201" s="109"/>
      <c r="V201" s="109"/>
      <c r="W201" s="109"/>
      <c r="X201" s="109"/>
      <c r="Y201" s="109"/>
      <c r="Z201" s="109"/>
      <c r="AA201" s="109"/>
      <c r="AB201" s="109"/>
      <c r="AC201" s="109"/>
      <c r="AD201" s="109"/>
      <c r="AE201" s="109"/>
      <c r="AF201" s="109"/>
      <c r="AG201" s="109"/>
      <c r="AH201" s="109"/>
      <c r="AI201" s="109"/>
      <c r="AJ201" s="109"/>
      <c r="AK201" s="109"/>
      <c r="AL201" s="109"/>
      <c r="AM201" s="109"/>
      <c r="AN201" s="109"/>
      <c r="AO201" s="109"/>
      <c r="AP201" s="109"/>
      <c r="AQ201" s="109"/>
      <c r="AR201" s="109"/>
      <c r="AS201" s="109"/>
      <c r="AT201" s="109"/>
      <c r="AU201" s="109"/>
      <c r="AV201" s="109"/>
      <c r="AW201" s="109"/>
      <c r="AX201" s="109"/>
      <c r="AY201" s="109"/>
      <c r="AZ201" s="109"/>
      <c r="BA201" s="109"/>
      <c r="BB201" s="109"/>
      <c r="BC201" s="109"/>
      <c r="BD201" s="109"/>
      <c r="BE201" s="109"/>
      <c r="BF201" s="109"/>
      <c r="BG201" s="109"/>
      <c r="BH201" s="109"/>
      <c r="BI201" s="109"/>
      <c r="BJ201" s="109"/>
      <c r="BK201" s="109"/>
      <c r="BL201" s="109"/>
      <c r="BM201" s="109"/>
      <c r="BN201" s="109"/>
      <c r="BO201" s="109"/>
      <c r="BP201" s="109"/>
      <c r="BQ201" s="109"/>
      <c r="BR201" s="109"/>
      <c r="BS201" s="109"/>
      <c r="BT201" s="109"/>
      <c r="BU201" s="109"/>
      <c r="BV201" s="109"/>
      <c r="BW201" s="109"/>
      <c r="BX201" s="109"/>
      <c r="BY201" s="109"/>
      <c r="BZ201" s="109"/>
      <c r="CA201" s="109"/>
      <c r="CB201" s="109"/>
      <c r="CC201" s="109"/>
      <c r="CD201" s="109"/>
      <c r="CE201" s="109"/>
      <c r="CF201" s="109"/>
      <c r="CG201" s="109"/>
      <c r="CH201" s="109"/>
      <c r="CI201" s="109"/>
      <c r="CJ201" s="109"/>
      <c r="CK201" s="109"/>
      <c r="CL201" s="109"/>
      <c r="CM201" s="109"/>
      <c r="CN201" s="109"/>
      <c r="CO201" s="109"/>
      <c r="CP201" s="109"/>
      <c r="CQ201" s="109"/>
      <c r="CR201" s="109"/>
      <c r="CS201" s="109"/>
      <c r="CT201" s="109"/>
      <c r="CU201" s="109"/>
      <c r="CV201" s="109"/>
      <c r="CW201" s="109"/>
      <c r="CX201" s="109"/>
      <c r="CY201" s="109"/>
      <c r="CZ201" s="109"/>
      <c r="DA201" s="109"/>
      <c r="DB201" s="109"/>
      <c r="DC201" s="109"/>
      <c r="DD201" s="109"/>
      <c r="DE201" s="109"/>
      <c r="DF201" s="109"/>
      <c r="DG201" s="109"/>
      <c r="DH201" s="109"/>
      <c r="DI201" s="109"/>
      <c r="DJ201" s="109"/>
      <c r="DK201" s="109"/>
      <c r="DL201" s="109"/>
      <c r="DM201" s="109"/>
      <c r="DN201" s="109"/>
      <c r="DO201" s="109"/>
      <c r="DP201" s="109"/>
      <c r="DQ201" s="109"/>
      <c r="DR201" s="109"/>
      <c r="DS201" s="109"/>
      <c r="DT201" s="109"/>
      <c r="DU201" s="109"/>
      <c r="DV201" s="109"/>
      <c r="DW201" s="109"/>
      <c r="DX201" s="109"/>
      <c r="DY201" s="109"/>
      <c r="DZ201" s="109"/>
      <c r="EA201" s="109"/>
      <c r="EB201" s="109"/>
      <c r="EC201" s="109"/>
      <c r="ED201" s="109"/>
      <c r="EE201" s="109"/>
      <c r="EF201" s="109"/>
      <c r="EG201" s="109"/>
      <c r="EH201" s="109"/>
      <c r="EI201" s="109"/>
      <c r="EJ201" s="109"/>
      <c r="EK201" s="109"/>
      <c r="EL201" s="109"/>
      <c r="EM201" s="109"/>
      <c r="EN201" s="109"/>
      <c r="EO201" s="109"/>
      <c r="EP201" s="109"/>
      <c r="EQ201" s="109"/>
      <c r="ER201" s="109"/>
      <c r="ES201" s="109"/>
      <c r="ET201" s="109"/>
      <c r="EU201" s="109"/>
      <c r="EV201" s="109"/>
      <c r="EW201" s="109"/>
      <c r="EX201" s="109"/>
      <c r="EY201" s="109"/>
      <c r="EZ201" s="109"/>
      <c r="FA201" s="109"/>
      <c r="FB201" s="109"/>
      <c r="FC201" s="109"/>
      <c r="FD201" s="109"/>
      <c r="FE201" s="109"/>
      <c r="FF201" s="109"/>
      <c r="FG201" s="109"/>
      <c r="FH201" s="109"/>
      <c r="FI201" s="109"/>
      <c r="FJ201" s="109"/>
      <c r="FK201" s="109"/>
      <c r="FL201" s="109"/>
      <c r="FM201" s="109"/>
      <c r="FN201" s="109"/>
      <c r="FO201" s="109"/>
      <c r="FP201" s="109"/>
      <c r="FQ201" s="109"/>
      <c r="FR201" s="109"/>
      <c r="FS201" s="109"/>
      <c r="FT201" s="109"/>
      <c r="FU201" s="109"/>
      <c r="FV201" s="109"/>
      <c r="FW201" s="109"/>
      <c r="FX201" s="109"/>
      <c r="FY201" s="109"/>
      <c r="FZ201" s="109"/>
      <c r="GA201" s="109"/>
      <c r="GB201" s="109"/>
      <c r="GC201" s="109"/>
      <c r="GD201" s="109"/>
      <c r="GE201" s="109"/>
      <c r="GF201" s="109"/>
      <c r="GG201" s="109"/>
      <c r="GH201" s="109"/>
      <c r="GI201" s="109"/>
      <c r="GJ201" s="109"/>
      <c r="GK201" s="109"/>
      <c r="GL201" s="109"/>
      <c r="GM201" s="109"/>
      <c r="GN201" s="109"/>
      <c r="GO201" s="109"/>
      <c r="GP201" s="109"/>
      <c r="GQ201" s="109"/>
      <c r="GR201" s="109"/>
      <c r="GS201" s="109"/>
      <c r="GT201" s="109"/>
      <c r="GU201" s="109"/>
      <c r="GV201" s="109"/>
      <c r="GW201" s="109"/>
      <c r="GX201" s="109"/>
      <c r="GY201" s="109"/>
      <c r="GZ201" s="109"/>
      <c r="HA201" s="109"/>
      <c r="HB201" s="109"/>
      <c r="HC201" s="109"/>
      <c r="HD201" s="109"/>
      <c r="HE201" s="109"/>
      <c r="HF201" s="109"/>
      <c r="HG201" s="109"/>
      <c r="HH201" s="109"/>
      <c r="HI201" s="109"/>
      <c r="HJ201" s="109"/>
      <c r="HK201" s="109"/>
      <c r="HL201" s="109"/>
      <c r="HM201" s="109"/>
      <c r="HN201" s="109"/>
      <c r="HO201" s="109"/>
      <c r="HP201" s="109"/>
      <c r="HQ201" s="109"/>
      <c r="HR201" s="109"/>
      <c r="HS201" s="109"/>
      <c r="HT201" s="109"/>
      <c r="HU201" s="109"/>
      <c r="HV201" s="109"/>
      <c r="HW201" s="109"/>
      <c r="HX201" s="109"/>
      <c r="HY201" s="109"/>
      <c r="HZ201" s="109"/>
      <c r="IA201" s="109"/>
      <c r="IB201" s="109"/>
      <c r="IC201" s="109"/>
      <c r="ID201" s="109"/>
      <c r="IE201" s="109"/>
      <c r="IF201" s="109"/>
      <c r="IG201" s="109"/>
      <c r="IH201" s="109"/>
      <c r="II201" s="109"/>
      <c r="IJ201" s="109"/>
      <c r="IK201" s="109"/>
      <c r="IL201" s="109"/>
      <c r="IM201" s="109"/>
      <c r="IN201" s="109"/>
      <c r="IO201" s="109"/>
      <c r="IP201" s="109"/>
      <c r="IQ201" s="109"/>
      <c r="IR201" s="109"/>
      <c r="IS201" s="109"/>
      <c r="IT201" s="109"/>
      <c r="IU201" s="109"/>
      <c r="IV201" s="109"/>
    </row>
    <row r="202" spans="1:256" s="4" customFormat="1">
      <c r="A202" s="107"/>
      <c r="B202" s="14"/>
      <c r="C202" s="3"/>
      <c r="D202" s="159"/>
      <c r="E202" s="109"/>
      <c r="F202" s="159"/>
      <c r="G202" s="109"/>
      <c r="H202" s="159"/>
      <c r="I202" s="109"/>
      <c r="J202" s="109"/>
      <c r="K202" s="109"/>
      <c r="L202" s="159"/>
      <c r="M202" s="109"/>
      <c r="N202" s="227"/>
      <c r="O202" s="227"/>
      <c r="P202" s="109"/>
      <c r="Q202" s="109"/>
      <c r="R202" s="109"/>
      <c r="S202" s="109"/>
      <c r="T202" s="109"/>
      <c r="U202" s="109"/>
      <c r="V202" s="109"/>
      <c r="W202" s="109"/>
      <c r="X202" s="109"/>
      <c r="Y202" s="109"/>
      <c r="Z202" s="109"/>
      <c r="AA202" s="109"/>
      <c r="AB202" s="109"/>
      <c r="AC202" s="109"/>
      <c r="AD202" s="109"/>
      <c r="AE202" s="109"/>
      <c r="AF202" s="109"/>
      <c r="AG202" s="109"/>
      <c r="AH202" s="109"/>
      <c r="AI202" s="109"/>
      <c r="AJ202" s="109"/>
      <c r="AK202" s="109"/>
      <c r="AL202" s="109"/>
      <c r="AM202" s="109"/>
      <c r="AN202" s="109"/>
      <c r="AO202" s="109"/>
      <c r="AP202" s="109"/>
      <c r="AQ202" s="109"/>
      <c r="AR202" s="109"/>
      <c r="AS202" s="109"/>
      <c r="AT202" s="109"/>
      <c r="AU202" s="109"/>
      <c r="AV202" s="109"/>
      <c r="AW202" s="109"/>
      <c r="AX202" s="109"/>
      <c r="AY202" s="109"/>
      <c r="AZ202" s="109"/>
      <c r="BA202" s="109"/>
      <c r="BB202" s="109"/>
      <c r="BC202" s="109"/>
      <c r="BD202" s="109"/>
      <c r="BE202" s="109"/>
      <c r="BF202" s="109"/>
      <c r="BG202" s="109"/>
      <c r="BH202" s="109"/>
      <c r="BI202" s="109"/>
      <c r="BJ202" s="109"/>
      <c r="BK202" s="109"/>
      <c r="BL202" s="109"/>
      <c r="BM202" s="109"/>
      <c r="BN202" s="109"/>
      <c r="BO202" s="109"/>
      <c r="BP202" s="109"/>
      <c r="BQ202" s="109"/>
      <c r="BR202" s="109"/>
      <c r="BS202" s="109"/>
      <c r="BT202" s="109"/>
      <c r="BU202" s="109"/>
      <c r="BV202" s="109"/>
      <c r="BW202" s="109"/>
      <c r="BX202" s="109"/>
      <c r="BY202" s="109"/>
      <c r="BZ202" s="109"/>
      <c r="CA202" s="109"/>
      <c r="CB202" s="109"/>
      <c r="CC202" s="109"/>
      <c r="CD202" s="109"/>
      <c r="CE202" s="109"/>
      <c r="CF202" s="109"/>
      <c r="CG202" s="109"/>
      <c r="CH202" s="109"/>
      <c r="CI202" s="109"/>
      <c r="CJ202" s="109"/>
      <c r="CK202" s="109"/>
      <c r="CL202" s="109"/>
      <c r="CM202" s="109"/>
      <c r="CN202" s="109"/>
      <c r="CO202" s="109"/>
      <c r="CP202" s="109"/>
      <c r="CQ202" s="109"/>
      <c r="CR202" s="109"/>
      <c r="CS202" s="109"/>
      <c r="CT202" s="109"/>
      <c r="CU202" s="109"/>
      <c r="CV202" s="109"/>
      <c r="CW202" s="109"/>
      <c r="CX202" s="109"/>
      <c r="CY202" s="109"/>
      <c r="CZ202" s="109"/>
      <c r="DA202" s="109"/>
      <c r="DB202" s="109"/>
      <c r="DC202" s="109"/>
      <c r="DD202" s="109"/>
      <c r="DE202" s="109"/>
      <c r="DF202" s="109"/>
      <c r="DG202" s="109"/>
      <c r="DH202" s="109"/>
      <c r="DI202" s="109"/>
      <c r="DJ202" s="109"/>
      <c r="DK202" s="109"/>
      <c r="DL202" s="109"/>
      <c r="DM202" s="109"/>
      <c r="DN202" s="109"/>
      <c r="DO202" s="109"/>
      <c r="DP202" s="109"/>
      <c r="DQ202" s="109"/>
      <c r="DR202" s="109"/>
      <c r="DS202" s="109"/>
      <c r="DT202" s="109"/>
      <c r="DU202" s="109"/>
      <c r="DV202" s="109"/>
      <c r="DW202" s="109"/>
      <c r="DX202" s="109"/>
      <c r="DY202" s="109"/>
      <c r="DZ202" s="109"/>
      <c r="EA202" s="109"/>
      <c r="EB202" s="109"/>
      <c r="EC202" s="109"/>
      <c r="ED202" s="109"/>
      <c r="EE202" s="109"/>
      <c r="EF202" s="109"/>
      <c r="EG202" s="109"/>
      <c r="EH202" s="109"/>
      <c r="EI202" s="109"/>
      <c r="EJ202" s="109"/>
      <c r="EK202" s="109"/>
      <c r="EL202" s="109"/>
      <c r="EM202" s="109"/>
      <c r="EN202" s="109"/>
      <c r="EO202" s="109"/>
      <c r="EP202" s="109"/>
      <c r="EQ202" s="109"/>
      <c r="ER202" s="109"/>
      <c r="ES202" s="109"/>
      <c r="ET202" s="109"/>
      <c r="EU202" s="109"/>
      <c r="EV202" s="109"/>
      <c r="EW202" s="109"/>
      <c r="EX202" s="109"/>
      <c r="EY202" s="109"/>
      <c r="EZ202" s="109"/>
      <c r="FA202" s="109"/>
      <c r="FB202" s="109"/>
      <c r="FC202" s="109"/>
      <c r="FD202" s="109"/>
      <c r="FE202" s="109"/>
      <c r="FF202" s="109"/>
      <c r="FG202" s="109"/>
      <c r="FH202" s="109"/>
      <c r="FI202" s="109"/>
      <c r="FJ202" s="109"/>
      <c r="FK202" s="109"/>
      <c r="FL202" s="109"/>
      <c r="FM202" s="109"/>
      <c r="FN202" s="109"/>
      <c r="FO202" s="109"/>
      <c r="FP202" s="109"/>
      <c r="FQ202" s="109"/>
      <c r="FR202" s="109"/>
      <c r="FS202" s="109"/>
      <c r="FT202" s="109"/>
      <c r="FU202" s="109"/>
      <c r="FV202" s="109"/>
      <c r="FW202" s="109"/>
      <c r="FX202" s="109"/>
      <c r="FY202" s="109"/>
      <c r="FZ202" s="109"/>
      <c r="GA202" s="109"/>
      <c r="GB202" s="109"/>
      <c r="GC202" s="109"/>
      <c r="GD202" s="109"/>
      <c r="GE202" s="109"/>
      <c r="GF202" s="109"/>
      <c r="GG202" s="109"/>
      <c r="GH202" s="109"/>
      <c r="GI202" s="109"/>
      <c r="GJ202" s="109"/>
      <c r="GK202" s="109"/>
      <c r="GL202" s="109"/>
      <c r="GM202" s="109"/>
      <c r="GN202" s="109"/>
      <c r="GO202" s="109"/>
      <c r="GP202" s="109"/>
      <c r="GQ202" s="109"/>
      <c r="GR202" s="109"/>
      <c r="GS202" s="109"/>
      <c r="GT202" s="109"/>
      <c r="GU202" s="109"/>
      <c r="GV202" s="109"/>
      <c r="GW202" s="109"/>
      <c r="GX202" s="109"/>
      <c r="GY202" s="109"/>
      <c r="GZ202" s="109"/>
      <c r="HA202" s="109"/>
      <c r="HB202" s="109"/>
      <c r="HC202" s="109"/>
      <c r="HD202" s="109"/>
      <c r="HE202" s="109"/>
      <c r="HF202" s="109"/>
      <c r="HG202" s="109"/>
      <c r="HH202" s="109"/>
      <c r="HI202" s="109"/>
      <c r="HJ202" s="109"/>
      <c r="HK202" s="109"/>
      <c r="HL202" s="109"/>
      <c r="HM202" s="109"/>
      <c r="HN202" s="109"/>
      <c r="HO202" s="109"/>
      <c r="HP202" s="109"/>
      <c r="HQ202" s="109"/>
      <c r="HR202" s="109"/>
      <c r="HS202" s="109"/>
      <c r="HT202" s="109"/>
      <c r="HU202" s="109"/>
      <c r="HV202" s="109"/>
      <c r="HW202" s="109"/>
      <c r="HX202" s="109"/>
      <c r="HY202" s="109"/>
      <c r="HZ202" s="109"/>
      <c r="IA202" s="109"/>
      <c r="IB202" s="109"/>
      <c r="IC202" s="109"/>
      <c r="ID202" s="109"/>
      <c r="IE202" s="109"/>
      <c r="IF202" s="109"/>
      <c r="IG202" s="109"/>
      <c r="IH202" s="109"/>
      <c r="II202" s="109"/>
      <c r="IJ202" s="109"/>
      <c r="IK202" s="109"/>
      <c r="IL202" s="109"/>
      <c r="IM202" s="109"/>
      <c r="IN202" s="109"/>
      <c r="IO202" s="109"/>
      <c r="IP202" s="109"/>
      <c r="IQ202" s="109"/>
      <c r="IR202" s="109"/>
      <c r="IS202" s="109"/>
      <c r="IT202" s="109"/>
      <c r="IU202" s="109"/>
      <c r="IV202" s="109"/>
    </row>
    <row r="203" spans="1:256">
      <c r="A203" s="107"/>
      <c r="D203" s="159"/>
      <c r="E203" s="227"/>
      <c r="F203" s="159"/>
      <c r="G203" s="227"/>
      <c r="H203" s="159"/>
      <c r="I203" s="109"/>
      <c r="J203" s="109"/>
      <c r="K203" s="227"/>
      <c r="L203" s="159"/>
      <c r="M203" s="227"/>
      <c r="N203" s="227"/>
      <c r="O203" s="227"/>
      <c r="P203" s="227"/>
      <c r="Q203" s="227"/>
      <c r="R203" s="227"/>
      <c r="S203" s="227"/>
      <c r="T203" s="227"/>
      <c r="U203" s="227"/>
      <c r="V203" s="227"/>
      <c r="W203" s="227"/>
      <c r="X203" s="227"/>
      <c r="Y203" s="227"/>
      <c r="Z203" s="227"/>
      <c r="AA203" s="227"/>
      <c r="AB203" s="227"/>
      <c r="AC203" s="227"/>
      <c r="AD203" s="227"/>
      <c r="AE203" s="227"/>
      <c r="AF203" s="227"/>
      <c r="AG203" s="227"/>
      <c r="AH203" s="227"/>
      <c r="AI203" s="227"/>
      <c r="AJ203" s="227"/>
      <c r="AK203" s="227"/>
      <c r="AL203" s="227"/>
      <c r="AM203" s="227"/>
      <c r="AN203" s="227"/>
      <c r="AO203" s="227"/>
      <c r="AP203" s="227"/>
      <c r="AQ203" s="227"/>
      <c r="AR203" s="227"/>
      <c r="AS203" s="227"/>
      <c r="AT203" s="227"/>
      <c r="AU203" s="227"/>
      <c r="AV203" s="227"/>
      <c r="AW203" s="227"/>
      <c r="AX203" s="227"/>
      <c r="AY203" s="227"/>
      <c r="AZ203" s="227"/>
      <c r="BA203" s="227"/>
      <c r="BB203" s="227"/>
      <c r="BC203" s="227"/>
      <c r="BD203" s="227"/>
      <c r="BE203" s="227"/>
      <c r="BF203" s="227"/>
      <c r="BG203" s="227"/>
      <c r="BH203" s="227"/>
      <c r="BI203" s="227"/>
      <c r="BJ203" s="227"/>
      <c r="BK203" s="227"/>
      <c r="BL203" s="227"/>
      <c r="BM203" s="227"/>
      <c r="BN203" s="227"/>
      <c r="BO203" s="227"/>
      <c r="BP203" s="227"/>
      <c r="BQ203" s="227"/>
      <c r="BR203" s="227"/>
      <c r="BS203" s="227"/>
      <c r="BT203" s="227"/>
      <c r="BU203" s="227"/>
      <c r="BV203" s="227"/>
      <c r="BW203" s="227"/>
      <c r="BX203" s="227"/>
      <c r="BY203" s="227"/>
      <c r="BZ203" s="227"/>
      <c r="CA203" s="227"/>
      <c r="CB203" s="227"/>
      <c r="CC203" s="109"/>
      <c r="CD203" s="109"/>
      <c r="CE203" s="109"/>
      <c r="CF203" s="109"/>
      <c r="CG203" s="109"/>
      <c r="CH203" s="109"/>
      <c r="CI203" s="109"/>
      <c r="CJ203" s="109"/>
      <c r="CK203" s="109"/>
      <c r="CL203" s="109"/>
      <c r="CM203" s="109"/>
      <c r="CN203" s="109"/>
      <c r="CO203" s="109"/>
      <c r="CP203" s="109"/>
      <c r="CQ203" s="109"/>
      <c r="CR203" s="109"/>
      <c r="CS203" s="109"/>
      <c r="CT203" s="109"/>
      <c r="CU203" s="227"/>
      <c r="CV203" s="227"/>
      <c r="CW203" s="227"/>
      <c r="CX203" s="227"/>
      <c r="CY203" s="227"/>
      <c r="CZ203" s="227"/>
      <c r="DA203" s="227"/>
      <c r="DB203" s="227"/>
      <c r="DC203" s="227"/>
      <c r="DD203" s="227"/>
      <c r="DE203" s="227"/>
      <c r="DF203" s="227"/>
      <c r="DG203" s="227"/>
      <c r="DH203" s="227"/>
      <c r="DI203" s="227"/>
      <c r="DJ203" s="227"/>
      <c r="DK203" s="227"/>
      <c r="DL203" s="227"/>
      <c r="DM203" s="227"/>
      <c r="DN203" s="227"/>
      <c r="DO203" s="227"/>
      <c r="DP203" s="227"/>
      <c r="DQ203" s="227"/>
      <c r="DR203" s="227"/>
      <c r="DS203" s="227"/>
      <c r="DT203" s="227"/>
      <c r="DU203" s="227"/>
      <c r="DV203" s="227"/>
      <c r="DW203" s="227"/>
      <c r="DX203" s="227"/>
      <c r="DY203" s="227"/>
      <c r="DZ203" s="227"/>
      <c r="EA203" s="227"/>
      <c r="EB203" s="227"/>
      <c r="EC203" s="227"/>
      <c r="ED203" s="227"/>
      <c r="EE203" s="227"/>
      <c r="EF203" s="227"/>
      <c r="EG203" s="227"/>
      <c r="EH203" s="227"/>
      <c r="EI203" s="227"/>
      <c r="EJ203" s="227"/>
      <c r="EK203" s="227"/>
      <c r="EL203" s="227"/>
      <c r="EM203" s="227"/>
      <c r="EN203" s="227"/>
      <c r="EO203" s="227"/>
      <c r="EP203" s="227"/>
      <c r="EQ203" s="227"/>
      <c r="ER203" s="227"/>
      <c r="ES203" s="227"/>
      <c r="ET203" s="227"/>
      <c r="EU203" s="227"/>
      <c r="EV203" s="227"/>
      <c r="EW203" s="227"/>
      <c r="EX203" s="227"/>
      <c r="EY203" s="227"/>
      <c r="EZ203" s="227"/>
      <c r="FA203" s="227"/>
      <c r="FB203" s="227"/>
      <c r="FC203" s="227"/>
      <c r="FD203" s="227"/>
      <c r="FE203" s="227"/>
      <c r="FF203" s="227"/>
      <c r="FG203" s="227"/>
      <c r="FH203" s="227"/>
      <c r="FI203" s="227"/>
      <c r="FJ203" s="227"/>
      <c r="FK203" s="227"/>
      <c r="FL203" s="227"/>
      <c r="FM203" s="227"/>
      <c r="FN203" s="227"/>
      <c r="FO203" s="227"/>
      <c r="FP203" s="227"/>
      <c r="FQ203" s="227"/>
      <c r="FR203" s="227"/>
      <c r="FS203" s="227"/>
      <c r="FT203" s="227"/>
      <c r="FU203" s="227"/>
      <c r="FV203" s="227"/>
      <c r="FW203" s="227"/>
      <c r="FX203" s="227"/>
      <c r="FY203" s="227"/>
      <c r="FZ203" s="227"/>
      <c r="GA203" s="227"/>
      <c r="GB203" s="227"/>
      <c r="GC203" s="227"/>
      <c r="GD203" s="227"/>
      <c r="GE203" s="227"/>
      <c r="GF203" s="227"/>
      <c r="GG203" s="227"/>
      <c r="GH203" s="227"/>
      <c r="GI203" s="227"/>
      <c r="GJ203" s="227"/>
      <c r="GK203" s="227"/>
      <c r="GL203" s="227"/>
      <c r="GM203" s="227"/>
      <c r="GN203" s="227"/>
      <c r="GO203" s="227"/>
      <c r="GP203" s="227"/>
      <c r="GQ203" s="227"/>
      <c r="GR203" s="227"/>
      <c r="GS203" s="227"/>
      <c r="GT203" s="227"/>
      <c r="GU203" s="227"/>
      <c r="GV203" s="227"/>
      <c r="GW203" s="227"/>
      <c r="GX203" s="227"/>
      <c r="GY203" s="227"/>
      <c r="GZ203" s="227"/>
      <c r="HA203" s="227"/>
      <c r="HB203" s="227"/>
      <c r="HC203" s="227"/>
      <c r="HD203" s="227"/>
      <c r="HE203" s="227"/>
      <c r="HF203" s="227"/>
      <c r="HG203" s="227"/>
      <c r="HH203" s="227"/>
      <c r="HI203" s="227"/>
      <c r="HJ203" s="227"/>
      <c r="HK203" s="227"/>
      <c r="HL203" s="227"/>
      <c r="HM203" s="227"/>
      <c r="HN203" s="227"/>
      <c r="HO203" s="227"/>
      <c r="HP203" s="227"/>
      <c r="HQ203" s="227"/>
      <c r="HR203" s="227"/>
      <c r="HS203" s="227"/>
      <c r="HT203" s="227"/>
      <c r="HU203" s="227"/>
      <c r="HV203" s="227"/>
      <c r="HW203" s="227"/>
      <c r="HX203" s="227"/>
      <c r="HY203" s="227"/>
      <c r="HZ203" s="227"/>
      <c r="IA203" s="227"/>
      <c r="IB203" s="227"/>
      <c r="IC203" s="227"/>
      <c r="ID203" s="227"/>
      <c r="IE203" s="227"/>
      <c r="IF203" s="227"/>
      <c r="IG203" s="227"/>
      <c r="IH203" s="227"/>
      <c r="II203" s="227"/>
      <c r="IJ203" s="227"/>
      <c r="IK203" s="227"/>
      <c r="IL203" s="227"/>
      <c r="IM203" s="227"/>
      <c r="IN203" s="227"/>
      <c r="IO203" s="227"/>
      <c r="IP203" s="227"/>
      <c r="IQ203" s="227"/>
      <c r="IR203" s="227"/>
      <c r="IS203" s="227"/>
      <c r="IT203" s="227"/>
      <c r="IU203" s="227"/>
      <c r="IV203" s="227"/>
    </row>
    <row r="204" spans="1:256">
      <c r="A204" s="107"/>
      <c r="D204" s="159"/>
      <c r="E204" s="227"/>
      <c r="F204" s="159"/>
      <c r="G204" s="227"/>
      <c r="H204" s="159"/>
      <c r="I204" s="109"/>
      <c r="J204" s="109"/>
      <c r="K204" s="227"/>
      <c r="L204" s="159"/>
      <c r="M204" s="227"/>
      <c r="N204" s="227"/>
      <c r="O204" s="227"/>
      <c r="P204" s="227"/>
      <c r="Q204" s="227"/>
      <c r="R204" s="227"/>
      <c r="S204" s="227"/>
      <c r="T204" s="227"/>
      <c r="U204" s="227"/>
      <c r="V204" s="227"/>
      <c r="W204" s="227"/>
      <c r="X204" s="227"/>
      <c r="Y204" s="227"/>
      <c r="Z204" s="227"/>
      <c r="AA204" s="227"/>
      <c r="AB204" s="227"/>
      <c r="AC204" s="227"/>
      <c r="AD204" s="227"/>
      <c r="AE204" s="227"/>
      <c r="AF204" s="227"/>
      <c r="AG204" s="227"/>
      <c r="AH204" s="227"/>
      <c r="AI204" s="227"/>
      <c r="AJ204" s="227"/>
      <c r="AK204" s="227"/>
      <c r="AL204" s="227"/>
      <c r="AM204" s="227"/>
      <c r="AN204" s="227"/>
      <c r="AO204" s="227"/>
      <c r="AP204" s="227"/>
      <c r="AQ204" s="227"/>
      <c r="AR204" s="227"/>
      <c r="AS204" s="227"/>
      <c r="AT204" s="227"/>
      <c r="AU204" s="227"/>
      <c r="AV204" s="227"/>
      <c r="AW204" s="227"/>
      <c r="AX204" s="227"/>
      <c r="AY204" s="227"/>
      <c r="AZ204" s="227"/>
      <c r="BA204" s="227"/>
      <c r="BB204" s="227"/>
      <c r="BC204" s="227"/>
      <c r="BD204" s="227"/>
      <c r="BE204" s="227"/>
      <c r="BF204" s="227"/>
      <c r="BG204" s="227"/>
      <c r="BH204" s="227"/>
      <c r="BI204" s="227"/>
      <c r="BJ204" s="227"/>
      <c r="BK204" s="227"/>
      <c r="BL204" s="227"/>
      <c r="BM204" s="227"/>
      <c r="BN204" s="227"/>
      <c r="BO204" s="227"/>
      <c r="BP204" s="227"/>
      <c r="BQ204" s="227"/>
      <c r="BR204" s="227"/>
      <c r="BS204" s="227"/>
      <c r="BT204" s="227"/>
      <c r="BU204" s="227"/>
      <c r="BV204" s="227"/>
      <c r="BW204" s="227"/>
      <c r="BX204" s="227"/>
      <c r="BY204" s="227"/>
      <c r="BZ204" s="227"/>
      <c r="CA204" s="227"/>
      <c r="CB204" s="227"/>
      <c r="CC204" s="109"/>
      <c r="CD204" s="109"/>
      <c r="CE204" s="109"/>
      <c r="CF204" s="109"/>
      <c r="CG204" s="109"/>
      <c r="CH204" s="109"/>
      <c r="CI204" s="109"/>
      <c r="CJ204" s="109"/>
      <c r="CK204" s="109"/>
      <c r="CL204" s="109"/>
      <c r="CM204" s="109"/>
      <c r="CN204" s="109"/>
      <c r="CO204" s="109"/>
      <c r="CP204" s="109"/>
      <c r="CQ204" s="109"/>
      <c r="CR204" s="109"/>
      <c r="CS204" s="109"/>
      <c r="CT204" s="109"/>
      <c r="CU204" s="227"/>
      <c r="CV204" s="227"/>
      <c r="CW204" s="227"/>
      <c r="CX204" s="227"/>
      <c r="CY204" s="227"/>
      <c r="CZ204" s="227"/>
      <c r="DA204" s="227"/>
      <c r="DB204" s="227"/>
      <c r="DC204" s="227"/>
      <c r="DD204" s="227"/>
      <c r="DE204" s="227"/>
      <c r="DF204" s="227"/>
      <c r="DG204" s="227"/>
      <c r="DH204" s="227"/>
      <c r="DI204" s="227"/>
      <c r="DJ204" s="227"/>
      <c r="DK204" s="227"/>
      <c r="DL204" s="227"/>
      <c r="DM204" s="227"/>
      <c r="DN204" s="227"/>
      <c r="DO204" s="227"/>
      <c r="DP204" s="227"/>
      <c r="DQ204" s="227"/>
      <c r="DR204" s="227"/>
      <c r="DS204" s="227"/>
      <c r="DT204" s="227"/>
      <c r="DU204" s="227"/>
      <c r="DV204" s="227"/>
      <c r="DW204" s="227"/>
      <c r="DX204" s="227"/>
      <c r="DY204" s="227"/>
      <c r="DZ204" s="227"/>
      <c r="EA204" s="227"/>
      <c r="EB204" s="227"/>
      <c r="EC204" s="227"/>
      <c r="ED204" s="227"/>
      <c r="EE204" s="227"/>
      <c r="EF204" s="227"/>
      <c r="EG204" s="227"/>
      <c r="EH204" s="227"/>
      <c r="EI204" s="227"/>
      <c r="EJ204" s="227"/>
      <c r="EK204" s="227"/>
      <c r="EL204" s="227"/>
      <c r="EM204" s="227"/>
      <c r="EN204" s="227"/>
      <c r="EO204" s="227"/>
      <c r="EP204" s="227"/>
      <c r="EQ204" s="227"/>
      <c r="ER204" s="227"/>
      <c r="ES204" s="227"/>
      <c r="ET204" s="227"/>
      <c r="EU204" s="227"/>
      <c r="EV204" s="227"/>
      <c r="EW204" s="227"/>
      <c r="EX204" s="227"/>
      <c r="EY204" s="227"/>
      <c r="EZ204" s="227"/>
      <c r="FA204" s="227"/>
      <c r="FB204" s="227"/>
      <c r="FC204" s="227"/>
      <c r="FD204" s="227"/>
      <c r="FE204" s="227"/>
      <c r="FF204" s="227"/>
      <c r="FG204" s="227"/>
      <c r="FH204" s="227"/>
      <c r="FI204" s="227"/>
      <c r="FJ204" s="227"/>
      <c r="FK204" s="227"/>
      <c r="FL204" s="227"/>
      <c r="FM204" s="227"/>
      <c r="FN204" s="227"/>
      <c r="FO204" s="227"/>
      <c r="FP204" s="227"/>
      <c r="FQ204" s="227"/>
      <c r="FR204" s="227"/>
      <c r="FS204" s="227"/>
      <c r="FT204" s="227"/>
      <c r="FU204" s="227"/>
      <c r="FV204" s="227"/>
      <c r="FW204" s="227"/>
      <c r="FX204" s="227"/>
      <c r="FY204" s="227"/>
      <c r="FZ204" s="227"/>
      <c r="GA204" s="227"/>
      <c r="GB204" s="227"/>
      <c r="GC204" s="227"/>
      <c r="GD204" s="227"/>
      <c r="GE204" s="227"/>
      <c r="GF204" s="227"/>
      <c r="GG204" s="227"/>
      <c r="GH204" s="227"/>
      <c r="GI204" s="227"/>
      <c r="GJ204" s="227"/>
      <c r="GK204" s="227"/>
      <c r="GL204" s="227"/>
      <c r="GM204" s="227"/>
      <c r="GN204" s="227"/>
      <c r="GO204" s="227"/>
      <c r="GP204" s="227"/>
      <c r="GQ204" s="227"/>
      <c r="GR204" s="227"/>
      <c r="GS204" s="227"/>
      <c r="GT204" s="227"/>
      <c r="GU204" s="227"/>
      <c r="GV204" s="227"/>
      <c r="GW204" s="227"/>
      <c r="GX204" s="227"/>
      <c r="GY204" s="227"/>
      <c r="GZ204" s="227"/>
      <c r="HA204" s="227"/>
      <c r="HB204" s="227"/>
      <c r="HC204" s="227"/>
      <c r="HD204" s="227"/>
      <c r="HE204" s="227"/>
      <c r="HF204" s="227"/>
      <c r="HG204" s="227"/>
      <c r="HH204" s="227"/>
      <c r="HI204" s="227"/>
      <c r="HJ204" s="227"/>
      <c r="HK204" s="227"/>
      <c r="HL204" s="227"/>
      <c r="HM204" s="227"/>
      <c r="HN204" s="227"/>
      <c r="HO204" s="227"/>
      <c r="HP204" s="227"/>
      <c r="HQ204" s="227"/>
      <c r="HR204" s="227"/>
      <c r="HS204" s="227"/>
      <c r="HT204" s="227"/>
      <c r="HU204" s="227"/>
      <c r="HV204" s="227"/>
      <c r="HW204" s="227"/>
      <c r="HX204" s="227"/>
      <c r="HY204" s="227"/>
      <c r="HZ204" s="227"/>
      <c r="IA204" s="227"/>
      <c r="IB204" s="227"/>
      <c r="IC204" s="227"/>
      <c r="ID204" s="227"/>
      <c r="IE204" s="227"/>
      <c r="IF204" s="227"/>
      <c r="IG204" s="227"/>
      <c r="IH204" s="227"/>
      <c r="II204" s="227"/>
      <c r="IJ204" s="227"/>
      <c r="IK204" s="227"/>
      <c r="IL204" s="227"/>
      <c r="IM204" s="227"/>
      <c r="IN204" s="227"/>
      <c r="IO204" s="227"/>
      <c r="IP204" s="227"/>
      <c r="IQ204" s="227"/>
      <c r="IR204" s="227"/>
      <c r="IS204" s="227"/>
      <c r="IT204" s="227"/>
      <c r="IU204" s="227"/>
      <c r="IV204" s="227"/>
    </row>
    <row r="205" spans="1:256">
      <c r="A205" s="107"/>
      <c r="D205" s="159"/>
      <c r="E205" s="227"/>
      <c r="F205" s="159"/>
      <c r="G205" s="227"/>
      <c r="H205" s="159"/>
      <c r="I205" s="109"/>
      <c r="J205" s="109"/>
      <c r="K205" s="227"/>
      <c r="L205" s="159"/>
      <c r="M205" s="227"/>
      <c r="N205" s="227"/>
      <c r="O205" s="227"/>
      <c r="P205" s="227"/>
      <c r="Q205" s="227"/>
      <c r="R205" s="227"/>
      <c r="S205" s="227"/>
      <c r="T205" s="227"/>
      <c r="U205" s="227"/>
      <c r="V205" s="227"/>
      <c r="W205" s="227"/>
      <c r="X205" s="227"/>
      <c r="Y205" s="227"/>
      <c r="Z205" s="227"/>
      <c r="AA205" s="227"/>
      <c r="AB205" s="227"/>
      <c r="AC205" s="227"/>
      <c r="AD205" s="227"/>
      <c r="AE205" s="227"/>
      <c r="AF205" s="227"/>
      <c r="AG205" s="227"/>
      <c r="AH205" s="227"/>
      <c r="AI205" s="227"/>
      <c r="AJ205" s="227"/>
      <c r="AK205" s="227"/>
      <c r="AL205" s="227"/>
      <c r="AM205" s="227"/>
      <c r="AN205" s="227"/>
      <c r="AO205" s="227"/>
      <c r="AP205" s="227"/>
      <c r="AQ205" s="227"/>
      <c r="AR205" s="227"/>
      <c r="AS205" s="227"/>
      <c r="AT205" s="227"/>
      <c r="AU205" s="227"/>
      <c r="AV205" s="227"/>
      <c r="AW205" s="227"/>
      <c r="AX205" s="227"/>
      <c r="AY205" s="227"/>
      <c r="AZ205" s="227"/>
      <c r="BA205" s="227"/>
      <c r="BB205" s="227"/>
      <c r="BC205" s="227"/>
      <c r="BD205" s="227"/>
      <c r="BE205" s="227"/>
      <c r="BF205" s="227"/>
      <c r="BG205" s="227"/>
      <c r="BH205" s="227"/>
      <c r="BI205" s="227"/>
      <c r="BJ205" s="227"/>
      <c r="BK205" s="227"/>
      <c r="BL205" s="227"/>
      <c r="BM205" s="227"/>
      <c r="BN205" s="227"/>
      <c r="BO205" s="227"/>
      <c r="BP205" s="227"/>
      <c r="BQ205" s="227"/>
      <c r="BR205" s="227"/>
      <c r="BS205" s="227"/>
      <c r="BT205" s="227"/>
      <c r="BU205" s="227"/>
      <c r="BV205" s="227"/>
      <c r="BW205" s="227"/>
      <c r="BX205" s="227"/>
      <c r="BY205" s="227"/>
      <c r="BZ205" s="227"/>
      <c r="CA205" s="227"/>
      <c r="CB205" s="227"/>
      <c r="CC205" s="109"/>
      <c r="CD205" s="109"/>
      <c r="CE205" s="109"/>
      <c r="CF205" s="109"/>
      <c r="CG205" s="109"/>
      <c r="CH205" s="109"/>
      <c r="CI205" s="109"/>
      <c r="CJ205" s="109"/>
      <c r="CK205" s="109"/>
      <c r="CL205" s="109"/>
      <c r="CM205" s="109"/>
      <c r="CN205" s="109"/>
      <c r="CO205" s="109"/>
      <c r="CP205" s="109"/>
      <c r="CQ205" s="109"/>
      <c r="CR205" s="109"/>
      <c r="CS205" s="109"/>
      <c r="CT205" s="109"/>
      <c r="CU205" s="227"/>
      <c r="CV205" s="227"/>
      <c r="CW205" s="227"/>
      <c r="CX205" s="227"/>
      <c r="CY205" s="227"/>
      <c r="CZ205" s="227"/>
      <c r="DA205" s="227"/>
      <c r="DB205" s="227"/>
      <c r="DC205" s="227"/>
      <c r="DD205" s="227"/>
      <c r="DE205" s="227"/>
      <c r="DF205" s="227"/>
      <c r="DG205" s="227"/>
      <c r="DH205" s="227"/>
      <c r="DI205" s="227"/>
      <c r="DJ205" s="227"/>
      <c r="DK205" s="227"/>
      <c r="DL205" s="227"/>
      <c r="DM205" s="227"/>
      <c r="DN205" s="227"/>
      <c r="DO205" s="227"/>
      <c r="DP205" s="227"/>
      <c r="DQ205" s="227"/>
      <c r="DR205" s="227"/>
      <c r="DS205" s="227"/>
      <c r="DT205" s="227"/>
      <c r="DU205" s="227"/>
      <c r="DV205" s="227"/>
      <c r="DW205" s="227"/>
      <c r="DX205" s="227"/>
      <c r="DY205" s="227"/>
      <c r="DZ205" s="227"/>
      <c r="EA205" s="227"/>
      <c r="EB205" s="227"/>
      <c r="EC205" s="227"/>
      <c r="ED205" s="227"/>
      <c r="EE205" s="227"/>
      <c r="EF205" s="227"/>
      <c r="EG205" s="227"/>
      <c r="EH205" s="227"/>
      <c r="EI205" s="227"/>
      <c r="EJ205" s="227"/>
      <c r="EK205" s="227"/>
      <c r="EL205" s="227"/>
      <c r="EM205" s="227"/>
      <c r="EN205" s="227"/>
      <c r="EO205" s="227"/>
      <c r="EP205" s="227"/>
      <c r="EQ205" s="227"/>
      <c r="ER205" s="227"/>
      <c r="ES205" s="227"/>
      <c r="ET205" s="227"/>
      <c r="EU205" s="227"/>
      <c r="EV205" s="227"/>
      <c r="EW205" s="227"/>
      <c r="EX205" s="227"/>
      <c r="EY205" s="227"/>
      <c r="EZ205" s="227"/>
      <c r="FA205" s="227"/>
      <c r="FB205" s="227"/>
      <c r="FC205" s="227"/>
      <c r="FD205" s="227"/>
      <c r="FE205" s="227"/>
      <c r="FF205" s="227"/>
      <c r="FG205" s="227"/>
      <c r="FH205" s="227"/>
      <c r="FI205" s="227"/>
      <c r="FJ205" s="227"/>
      <c r="FK205" s="227"/>
      <c r="FL205" s="227"/>
      <c r="FM205" s="227"/>
      <c r="FN205" s="227"/>
      <c r="FO205" s="227"/>
      <c r="FP205" s="227"/>
      <c r="FQ205" s="227"/>
      <c r="FR205" s="227"/>
      <c r="FS205" s="227"/>
      <c r="FT205" s="227"/>
      <c r="FU205" s="227"/>
      <c r="FV205" s="227"/>
      <c r="FW205" s="227"/>
      <c r="FX205" s="227"/>
      <c r="FY205" s="227"/>
      <c r="FZ205" s="227"/>
      <c r="GA205" s="227"/>
      <c r="GB205" s="227"/>
      <c r="GC205" s="227"/>
      <c r="GD205" s="227"/>
      <c r="GE205" s="227"/>
      <c r="GF205" s="227"/>
      <c r="GG205" s="227"/>
      <c r="GH205" s="227"/>
      <c r="GI205" s="227"/>
      <c r="GJ205" s="227"/>
      <c r="GK205" s="227"/>
      <c r="GL205" s="227"/>
      <c r="GM205" s="227"/>
      <c r="GN205" s="227"/>
      <c r="GO205" s="227"/>
      <c r="GP205" s="227"/>
      <c r="GQ205" s="227"/>
      <c r="GR205" s="227"/>
      <c r="GS205" s="227"/>
      <c r="GT205" s="227"/>
      <c r="GU205" s="227"/>
      <c r="GV205" s="227"/>
      <c r="GW205" s="227"/>
      <c r="GX205" s="227"/>
      <c r="GY205" s="227"/>
      <c r="GZ205" s="227"/>
      <c r="HA205" s="227"/>
      <c r="HB205" s="227"/>
      <c r="HC205" s="227"/>
      <c r="HD205" s="227"/>
      <c r="HE205" s="227"/>
      <c r="HF205" s="227"/>
      <c r="HG205" s="227"/>
      <c r="HH205" s="227"/>
      <c r="HI205" s="227"/>
      <c r="HJ205" s="227"/>
      <c r="HK205" s="227"/>
      <c r="HL205" s="227"/>
      <c r="HM205" s="227"/>
      <c r="HN205" s="227"/>
      <c r="HO205" s="227"/>
      <c r="HP205" s="227"/>
      <c r="HQ205" s="227"/>
      <c r="HR205" s="227"/>
      <c r="HS205" s="227"/>
      <c r="HT205" s="227"/>
      <c r="HU205" s="227"/>
      <c r="HV205" s="227"/>
      <c r="HW205" s="227"/>
      <c r="HX205" s="227"/>
      <c r="HY205" s="227"/>
      <c r="HZ205" s="227"/>
      <c r="IA205" s="227"/>
      <c r="IB205" s="227"/>
      <c r="IC205" s="227"/>
      <c r="ID205" s="227"/>
      <c r="IE205" s="227"/>
      <c r="IF205" s="227"/>
      <c r="IG205" s="227"/>
      <c r="IH205" s="227"/>
      <c r="II205" s="227"/>
      <c r="IJ205" s="227"/>
      <c r="IK205" s="227"/>
      <c r="IL205" s="227"/>
      <c r="IM205" s="227"/>
      <c r="IN205" s="227"/>
      <c r="IO205" s="227"/>
      <c r="IP205" s="227"/>
      <c r="IQ205" s="227"/>
      <c r="IR205" s="227"/>
      <c r="IS205" s="227"/>
      <c r="IT205" s="227"/>
      <c r="IU205" s="227"/>
      <c r="IV205" s="227"/>
    </row>
    <row r="206" spans="1:256">
      <c r="A206" s="107"/>
      <c r="D206" s="159"/>
      <c r="E206" s="227"/>
      <c r="F206" s="159"/>
      <c r="G206" s="227"/>
      <c r="H206" s="159"/>
      <c r="I206" s="109"/>
      <c r="J206" s="109"/>
      <c r="K206" s="227"/>
      <c r="L206" s="159"/>
      <c r="M206" s="227"/>
      <c r="N206" s="227"/>
      <c r="O206" s="227"/>
      <c r="P206" s="227"/>
      <c r="Q206" s="227"/>
      <c r="R206" s="227"/>
      <c r="S206" s="227"/>
      <c r="T206" s="227"/>
      <c r="U206" s="227"/>
      <c r="V206" s="227"/>
      <c r="W206" s="227"/>
      <c r="X206" s="227"/>
      <c r="Y206" s="227"/>
      <c r="Z206" s="227"/>
      <c r="AA206" s="227"/>
      <c r="AB206" s="227"/>
      <c r="AC206" s="227"/>
      <c r="AD206" s="227"/>
      <c r="AE206" s="227"/>
      <c r="AF206" s="227"/>
      <c r="AG206" s="227"/>
      <c r="AH206" s="227"/>
      <c r="AI206" s="227"/>
      <c r="AJ206" s="227"/>
      <c r="AK206" s="227"/>
      <c r="AL206" s="227"/>
      <c r="AM206" s="227"/>
      <c r="AN206" s="227"/>
      <c r="AO206" s="227"/>
      <c r="AP206" s="227"/>
      <c r="AQ206" s="227"/>
      <c r="AR206" s="227"/>
      <c r="AS206" s="227"/>
      <c r="AT206" s="227"/>
      <c r="AU206" s="227"/>
      <c r="AV206" s="227"/>
      <c r="AW206" s="227"/>
      <c r="AX206" s="227"/>
      <c r="AY206" s="227"/>
      <c r="AZ206" s="227"/>
      <c r="BA206" s="227"/>
      <c r="BB206" s="227"/>
      <c r="BC206" s="227"/>
      <c r="BD206" s="227"/>
      <c r="BE206" s="227"/>
      <c r="BF206" s="227"/>
      <c r="BG206" s="227"/>
      <c r="BH206" s="227"/>
      <c r="BI206" s="227"/>
      <c r="BJ206" s="227"/>
      <c r="BK206" s="227"/>
      <c r="BL206" s="227"/>
      <c r="BM206" s="227"/>
      <c r="BN206" s="227"/>
      <c r="BO206" s="227"/>
      <c r="BP206" s="227"/>
      <c r="BQ206" s="227"/>
      <c r="BR206" s="227"/>
      <c r="BS206" s="227"/>
      <c r="BT206" s="227"/>
      <c r="BU206" s="227"/>
      <c r="BV206" s="227"/>
      <c r="BW206" s="227"/>
      <c r="BX206" s="227"/>
      <c r="BY206" s="227"/>
      <c r="BZ206" s="227"/>
      <c r="CA206" s="227"/>
      <c r="CB206" s="227"/>
      <c r="CC206" s="109"/>
      <c r="CD206" s="109"/>
      <c r="CE206" s="109"/>
      <c r="CF206" s="109"/>
      <c r="CG206" s="109"/>
      <c r="CH206" s="109"/>
      <c r="CI206" s="109"/>
      <c r="CJ206" s="109"/>
      <c r="CK206" s="109"/>
      <c r="CL206" s="109"/>
      <c r="CM206" s="109"/>
      <c r="CN206" s="109"/>
      <c r="CO206" s="109"/>
      <c r="CP206" s="109"/>
      <c r="CQ206" s="109"/>
      <c r="CR206" s="109"/>
      <c r="CS206" s="109"/>
      <c r="CT206" s="109"/>
      <c r="CU206" s="227"/>
      <c r="CV206" s="227"/>
      <c r="CW206" s="227"/>
      <c r="CX206" s="227"/>
      <c r="CY206" s="227"/>
      <c r="CZ206" s="227"/>
      <c r="DA206" s="227"/>
      <c r="DB206" s="227"/>
      <c r="DC206" s="227"/>
      <c r="DD206" s="227"/>
      <c r="DE206" s="227"/>
      <c r="DF206" s="227"/>
      <c r="DG206" s="227"/>
      <c r="DH206" s="227"/>
      <c r="DI206" s="227"/>
      <c r="DJ206" s="227"/>
      <c r="DK206" s="227"/>
      <c r="DL206" s="227"/>
      <c r="DM206" s="227"/>
      <c r="DN206" s="227"/>
      <c r="DO206" s="227"/>
      <c r="DP206" s="227"/>
      <c r="DQ206" s="227"/>
      <c r="DR206" s="227"/>
      <c r="DS206" s="227"/>
      <c r="DT206" s="227"/>
      <c r="DU206" s="227"/>
      <c r="DV206" s="227"/>
      <c r="DW206" s="227"/>
      <c r="DX206" s="227"/>
      <c r="DY206" s="227"/>
      <c r="DZ206" s="227"/>
      <c r="EA206" s="227"/>
      <c r="EB206" s="227"/>
      <c r="EC206" s="227"/>
      <c r="ED206" s="227"/>
      <c r="EE206" s="227"/>
      <c r="EF206" s="227"/>
      <c r="EG206" s="227"/>
      <c r="EH206" s="227"/>
      <c r="EI206" s="227"/>
      <c r="EJ206" s="227"/>
      <c r="EK206" s="227"/>
      <c r="EL206" s="227"/>
      <c r="EM206" s="227"/>
      <c r="EN206" s="227"/>
      <c r="EO206" s="227"/>
      <c r="EP206" s="227"/>
      <c r="EQ206" s="227"/>
      <c r="ER206" s="227"/>
      <c r="ES206" s="227"/>
      <c r="ET206" s="227"/>
      <c r="EU206" s="227"/>
      <c r="EV206" s="227"/>
      <c r="EW206" s="227"/>
      <c r="EX206" s="227"/>
      <c r="EY206" s="227"/>
      <c r="EZ206" s="227"/>
      <c r="FA206" s="227"/>
      <c r="FB206" s="227"/>
      <c r="FC206" s="227"/>
      <c r="FD206" s="227"/>
      <c r="FE206" s="227"/>
      <c r="FF206" s="227"/>
      <c r="FG206" s="227"/>
      <c r="FH206" s="227"/>
      <c r="FI206" s="227"/>
      <c r="FJ206" s="227"/>
      <c r="FK206" s="227"/>
      <c r="FL206" s="227"/>
      <c r="FM206" s="227"/>
      <c r="FN206" s="227"/>
      <c r="FO206" s="227"/>
      <c r="FP206" s="227"/>
      <c r="FQ206" s="227"/>
      <c r="FR206" s="227"/>
      <c r="FS206" s="227"/>
      <c r="FT206" s="227"/>
      <c r="FU206" s="227"/>
      <c r="FV206" s="227"/>
      <c r="FW206" s="227"/>
      <c r="FX206" s="227"/>
      <c r="FY206" s="227"/>
      <c r="FZ206" s="227"/>
      <c r="GA206" s="227"/>
      <c r="GB206" s="227"/>
      <c r="GC206" s="227"/>
      <c r="GD206" s="227"/>
      <c r="GE206" s="227"/>
      <c r="GF206" s="227"/>
      <c r="GG206" s="227"/>
      <c r="GH206" s="227"/>
      <c r="GI206" s="227"/>
      <c r="GJ206" s="227"/>
      <c r="GK206" s="227"/>
      <c r="GL206" s="227"/>
      <c r="GM206" s="227"/>
      <c r="GN206" s="227"/>
      <c r="GO206" s="227"/>
      <c r="GP206" s="227"/>
      <c r="GQ206" s="227"/>
      <c r="GR206" s="227"/>
      <c r="GS206" s="227"/>
      <c r="GT206" s="227"/>
      <c r="GU206" s="227"/>
      <c r="GV206" s="227"/>
      <c r="GW206" s="227"/>
      <c r="GX206" s="227"/>
      <c r="GY206" s="227"/>
      <c r="GZ206" s="227"/>
      <c r="HA206" s="227"/>
      <c r="HB206" s="227"/>
      <c r="HC206" s="227"/>
      <c r="HD206" s="227"/>
      <c r="HE206" s="227"/>
      <c r="HF206" s="227"/>
      <c r="HG206" s="227"/>
      <c r="HH206" s="227"/>
      <c r="HI206" s="227"/>
      <c r="HJ206" s="227"/>
      <c r="HK206" s="227"/>
      <c r="HL206" s="227"/>
      <c r="HM206" s="227"/>
      <c r="HN206" s="227"/>
      <c r="HO206" s="227"/>
      <c r="HP206" s="227"/>
      <c r="HQ206" s="227"/>
      <c r="HR206" s="227"/>
      <c r="HS206" s="227"/>
      <c r="HT206" s="227"/>
      <c r="HU206" s="227"/>
      <c r="HV206" s="227"/>
      <c r="HW206" s="227"/>
      <c r="HX206" s="227"/>
      <c r="HY206" s="227"/>
      <c r="HZ206" s="227"/>
      <c r="IA206" s="227"/>
      <c r="IB206" s="227"/>
      <c r="IC206" s="227"/>
      <c r="ID206" s="227"/>
      <c r="IE206" s="227"/>
      <c r="IF206" s="227"/>
      <c r="IG206" s="227"/>
      <c r="IH206" s="227"/>
      <c r="II206" s="227"/>
      <c r="IJ206" s="227"/>
      <c r="IK206" s="227"/>
      <c r="IL206" s="227"/>
      <c r="IM206" s="227"/>
      <c r="IN206" s="227"/>
      <c r="IO206" s="227"/>
      <c r="IP206" s="227"/>
      <c r="IQ206" s="227"/>
      <c r="IR206" s="227"/>
      <c r="IS206" s="227"/>
      <c r="IT206" s="227"/>
      <c r="IU206" s="227"/>
      <c r="IV206" s="227"/>
    </row>
    <row r="207" spans="1:256">
      <c r="A207" s="107"/>
      <c r="D207" s="159"/>
      <c r="E207" s="227"/>
      <c r="F207" s="159"/>
      <c r="G207" s="227"/>
      <c r="H207" s="159"/>
      <c r="I207" s="109"/>
      <c r="J207" s="109"/>
      <c r="K207" s="227"/>
      <c r="L207" s="159"/>
      <c r="M207" s="227"/>
      <c r="N207" s="227"/>
      <c r="O207" s="227"/>
      <c r="P207" s="227"/>
      <c r="Q207" s="227"/>
      <c r="R207" s="227"/>
      <c r="S207" s="227"/>
      <c r="T207" s="227"/>
      <c r="U207" s="227"/>
      <c r="V207" s="227"/>
      <c r="W207" s="227"/>
      <c r="X207" s="227"/>
      <c r="Y207" s="227"/>
      <c r="Z207" s="227"/>
      <c r="AA207" s="227"/>
      <c r="AB207" s="227"/>
      <c r="AC207" s="227"/>
      <c r="AD207" s="227"/>
      <c r="AE207" s="227"/>
      <c r="AF207" s="227"/>
      <c r="AG207" s="227"/>
      <c r="AH207" s="227"/>
      <c r="AI207" s="227"/>
      <c r="AJ207" s="227"/>
      <c r="AK207" s="227"/>
      <c r="AL207" s="227"/>
      <c r="AM207" s="227"/>
      <c r="AN207" s="227"/>
      <c r="AO207" s="227"/>
      <c r="AP207" s="227"/>
      <c r="AQ207" s="227"/>
      <c r="AR207" s="227"/>
      <c r="AS207" s="227"/>
      <c r="AT207" s="227"/>
      <c r="AU207" s="227"/>
      <c r="AV207" s="227"/>
      <c r="AW207" s="227"/>
      <c r="AX207" s="227"/>
      <c r="AY207" s="227"/>
      <c r="AZ207" s="227"/>
      <c r="BA207" s="227"/>
      <c r="BB207" s="227"/>
      <c r="BC207" s="227"/>
      <c r="BD207" s="227"/>
      <c r="BE207" s="227"/>
      <c r="BF207" s="227"/>
      <c r="BG207" s="227"/>
      <c r="BH207" s="227"/>
      <c r="BI207" s="227"/>
      <c r="BJ207" s="227"/>
      <c r="BK207" s="227"/>
      <c r="BL207" s="227"/>
      <c r="BM207" s="227"/>
      <c r="BN207" s="227"/>
      <c r="BO207" s="227"/>
      <c r="BP207" s="227"/>
      <c r="BQ207" s="227"/>
      <c r="BR207" s="227"/>
      <c r="BS207" s="227"/>
      <c r="BT207" s="227"/>
      <c r="BU207" s="227"/>
      <c r="BV207" s="227"/>
      <c r="BW207" s="227"/>
      <c r="BX207" s="227"/>
      <c r="BY207" s="227"/>
      <c r="BZ207" s="227"/>
      <c r="CA207" s="227"/>
      <c r="CB207" s="227"/>
      <c r="CC207" s="109"/>
      <c r="CD207" s="109"/>
      <c r="CE207" s="109"/>
      <c r="CF207" s="109"/>
      <c r="CG207" s="109"/>
      <c r="CH207" s="109"/>
      <c r="CI207" s="109"/>
      <c r="CJ207" s="109"/>
      <c r="CK207" s="109"/>
      <c r="CL207" s="109"/>
      <c r="CM207" s="109"/>
      <c r="CN207" s="109"/>
      <c r="CO207" s="109"/>
      <c r="CP207" s="109"/>
      <c r="CQ207" s="109"/>
      <c r="CR207" s="109"/>
      <c r="CS207" s="109"/>
      <c r="CT207" s="109"/>
      <c r="CU207" s="227"/>
      <c r="CV207" s="227"/>
      <c r="CW207" s="227"/>
      <c r="CX207" s="227"/>
      <c r="CY207" s="227"/>
      <c r="CZ207" s="227"/>
      <c r="DA207" s="227"/>
      <c r="DB207" s="227"/>
      <c r="DC207" s="227"/>
      <c r="DD207" s="227"/>
      <c r="DE207" s="227"/>
      <c r="DF207" s="227"/>
      <c r="DG207" s="227"/>
      <c r="DH207" s="227"/>
      <c r="DI207" s="227"/>
      <c r="DJ207" s="227"/>
      <c r="DK207" s="227"/>
      <c r="DL207" s="227"/>
      <c r="DM207" s="227"/>
      <c r="DN207" s="227"/>
      <c r="DO207" s="227"/>
      <c r="DP207" s="227"/>
      <c r="DQ207" s="227"/>
      <c r="DR207" s="227"/>
      <c r="DS207" s="227"/>
      <c r="DT207" s="227"/>
      <c r="DU207" s="227"/>
      <c r="DV207" s="227"/>
      <c r="DW207" s="227"/>
      <c r="DX207" s="227"/>
      <c r="DY207" s="227"/>
      <c r="DZ207" s="227"/>
      <c r="EA207" s="227"/>
      <c r="EB207" s="227"/>
      <c r="EC207" s="227"/>
      <c r="ED207" s="227"/>
      <c r="EE207" s="227"/>
      <c r="EF207" s="227"/>
      <c r="EG207" s="227"/>
      <c r="EH207" s="227"/>
      <c r="EI207" s="227"/>
      <c r="EJ207" s="227"/>
      <c r="EK207" s="227"/>
      <c r="EL207" s="227"/>
      <c r="EM207" s="227"/>
      <c r="EN207" s="227"/>
      <c r="EO207" s="227"/>
      <c r="EP207" s="227"/>
      <c r="EQ207" s="227"/>
      <c r="ER207" s="227"/>
      <c r="ES207" s="227"/>
      <c r="ET207" s="227"/>
      <c r="EU207" s="227"/>
      <c r="EV207" s="227"/>
      <c r="EW207" s="227"/>
      <c r="EX207" s="227"/>
      <c r="EY207" s="227"/>
      <c r="EZ207" s="227"/>
      <c r="FA207" s="227"/>
      <c r="FB207" s="227"/>
      <c r="FC207" s="227"/>
      <c r="FD207" s="227"/>
      <c r="FE207" s="227"/>
      <c r="FF207" s="227"/>
      <c r="FG207" s="227"/>
      <c r="FH207" s="227"/>
      <c r="FI207" s="227"/>
      <c r="FJ207" s="227"/>
      <c r="FK207" s="227"/>
      <c r="FL207" s="227"/>
      <c r="FM207" s="227"/>
      <c r="FN207" s="227"/>
      <c r="FO207" s="227"/>
      <c r="FP207" s="227"/>
      <c r="FQ207" s="227"/>
      <c r="FR207" s="227"/>
      <c r="FS207" s="227"/>
      <c r="FT207" s="227"/>
      <c r="FU207" s="227"/>
      <c r="FV207" s="227"/>
      <c r="FW207" s="227"/>
      <c r="FX207" s="227"/>
      <c r="FY207" s="227"/>
      <c r="FZ207" s="227"/>
      <c r="GA207" s="227"/>
      <c r="GB207" s="227"/>
      <c r="GC207" s="227"/>
      <c r="GD207" s="227"/>
      <c r="GE207" s="227"/>
      <c r="GF207" s="227"/>
      <c r="GG207" s="227"/>
      <c r="GH207" s="227"/>
      <c r="GI207" s="227"/>
      <c r="GJ207" s="227"/>
      <c r="GK207" s="227"/>
      <c r="GL207" s="227"/>
      <c r="GM207" s="227"/>
      <c r="GN207" s="227"/>
      <c r="GO207" s="227"/>
      <c r="GP207" s="227"/>
      <c r="GQ207" s="227"/>
      <c r="GR207" s="227"/>
      <c r="GS207" s="227"/>
      <c r="GT207" s="227"/>
      <c r="GU207" s="227"/>
      <c r="GV207" s="227"/>
      <c r="GW207" s="227"/>
      <c r="GX207" s="227"/>
      <c r="GY207" s="227"/>
      <c r="GZ207" s="227"/>
      <c r="HA207" s="227"/>
      <c r="HB207" s="227"/>
      <c r="HC207" s="227"/>
      <c r="HD207" s="227"/>
      <c r="HE207" s="227"/>
      <c r="HF207" s="227"/>
      <c r="HG207" s="227"/>
      <c r="HH207" s="227"/>
      <c r="HI207" s="227"/>
      <c r="HJ207" s="227"/>
      <c r="HK207" s="227"/>
      <c r="HL207" s="227"/>
      <c r="HM207" s="227"/>
      <c r="HN207" s="227"/>
      <c r="HO207" s="227"/>
      <c r="HP207" s="227"/>
      <c r="HQ207" s="227"/>
      <c r="HR207" s="227"/>
      <c r="HS207" s="227"/>
      <c r="HT207" s="227"/>
      <c r="HU207" s="227"/>
      <c r="HV207" s="227"/>
      <c r="HW207" s="227"/>
      <c r="HX207" s="227"/>
      <c r="HY207" s="227"/>
      <c r="HZ207" s="227"/>
      <c r="IA207" s="227"/>
      <c r="IB207" s="227"/>
      <c r="IC207" s="227"/>
      <c r="ID207" s="227"/>
      <c r="IE207" s="227"/>
      <c r="IF207" s="227"/>
      <c r="IG207" s="227"/>
      <c r="IH207" s="227"/>
      <c r="II207" s="227"/>
      <c r="IJ207" s="227"/>
      <c r="IK207" s="227"/>
      <c r="IL207" s="227"/>
      <c r="IM207" s="227"/>
      <c r="IN207" s="227"/>
      <c r="IO207" s="227"/>
      <c r="IP207" s="227"/>
      <c r="IQ207" s="227"/>
      <c r="IR207" s="227"/>
      <c r="IS207" s="227"/>
      <c r="IT207" s="227"/>
      <c r="IU207" s="227"/>
      <c r="IV207" s="227"/>
    </row>
    <row r="208" spans="1:256">
      <c r="A208" s="107"/>
      <c r="D208" s="159"/>
      <c r="E208" s="227"/>
      <c r="F208" s="159"/>
      <c r="G208" s="227"/>
      <c r="H208" s="159"/>
      <c r="I208" s="109"/>
      <c r="J208" s="109"/>
      <c r="K208" s="227"/>
      <c r="L208" s="159"/>
      <c r="M208" s="227"/>
      <c r="N208" s="227"/>
      <c r="O208" s="227"/>
      <c r="P208" s="227"/>
      <c r="Q208" s="227"/>
      <c r="R208" s="227"/>
      <c r="S208" s="227"/>
      <c r="T208" s="227"/>
      <c r="U208" s="227"/>
      <c r="V208" s="227"/>
      <c r="W208" s="227"/>
      <c r="X208" s="227"/>
      <c r="Y208" s="227"/>
      <c r="Z208" s="227"/>
      <c r="AA208" s="227"/>
      <c r="AB208" s="227"/>
      <c r="AC208" s="227"/>
      <c r="AD208" s="227"/>
      <c r="AE208" s="227"/>
      <c r="AF208" s="227"/>
      <c r="AG208" s="227"/>
      <c r="AH208" s="227"/>
      <c r="AI208" s="227"/>
      <c r="AJ208" s="227"/>
      <c r="AK208" s="227"/>
      <c r="AL208" s="227"/>
      <c r="AM208" s="227"/>
      <c r="AN208" s="227"/>
      <c r="AO208" s="227"/>
      <c r="AP208" s="227"/>
      <c r="AQ208" s="227"/>
      <c r="AR208" s="227"/>
      <c r="AS208" s="227"/>
      <c r="AT208" s="227"/>
      <c r="AU208" s="227"/>
      <c r="AV208" s="227"/>
      <c r="AW208" s="227"/>
      <c r="AX208" s="227"/>
      <c r="AY208" s="227"/>
      <c r="AZ208" s="227"/>
      <c r="BA208" s="227"/>
      <c r="BB208" s="227"/>
      <c r="BC208" s="227"/>
      <c r="BD208" s="227"/>
      <c r="BE208" s="227"/>
      <c r="BF208" s="227"/>
      <c r="BG208" s="227"/>
      <c r="BH208" s="227"/>
      <c r="BI208" s="227"/>
      <c r="BJ208" s="227"/>
      <c r="BK208" s="227"/>
      <c r="BL208" s="227"/>
      <c r="BM208" s="227"/>
      <c r="BN208" s="227"/>
      <c r="BO208" s="227"/>
      <c r="BP208" s="227"/>
      <c r="BQ208" s="227"/>
      <c r="BR208" s="227"/>
      <c r="BS208" s="227"/>
      <c r="BT208" s="227"/>
      <c r="BU208" s="227"/>
      <c r="BV208" s="227"/>
      <c r="BW208" s="227"/>
      <c r="BX208" s="227"/>
      <c r="BY208" s="227"/>
      <c r="BZ208" s="227"/>
      <c r="CA208" s="227"/>
      <c r="CB208" s="227"/>
      <c r="CC208" s="109"/>
      <c r="CD208" s="109"/>
      <c r="CE208" s="109"/>
      <c r="CF208" s="109"/>
      <c r="CG208" s="109"/>
      <c r="CH208" s="109"/>
      <c r="CI208" s="109"/>
      <c r="CJ208" s="109"/>
      <c r="CK208" s="109"/>
      <c r="CL208" s="109"/>
      <c r="CM208" s="109"/>
      <c r="CN208" s="109"/>
      <c r="CO208" s="109"/>
      <c r="CP208" s="109"/>
      <c r="CQ208" s="109"/>
      <c r="CR208" s="109"/>
      <c r="CS208" s="109"/>
      <c r="CT208" s="109"/>
      <c r="CU208" s="227"/>
      <c r="CV208" s="227"/>
      <c r="CW208" s="227"/>
      <c r="CX208" s="227"/>
      <c r="CY208" s="227"/>
      <c r="CZ208" s="227"/>
      <c r="DA208" s="227"/>
      <c r="DB208" s="227"/>
      <c r="DC208" s="227"/>
      <c r="DD208" s="227"/>
      <c r="DE208" s="227"/>
      <c r="DF208" s="227"/>
      <c r="DG208" s="227"/>
      <c r="DH208" s="227"/>
      <c r="DI208" s="227"/>
      <c r="DJ208" s="227"/>
      <c r="DK208" s="227"/>
      <c r="DL208" s="227"/>
      <c r="DM208" s="227"/>
      <c r="DN208" s="227"/>
      <c r="DO208" s="227"/>
      <c r="DP208" s="227"/>
      <c r="DQ208" s="227"/>
      <c r="DR208" s="227"/>
      <c r="DS208" s="227"/>
      <c r="DT208" s="227"/>
      <c r="DU208" s="227"/>
      <c r="DV208" s="227"/>
      <c r="DW208" s="227"/>
      <c r="DX208" s="227"/>
      <c r="DY208" s="227"/>
      <c r="DZ208" s="227"/>
      <c r="EA208" s="227"/>
      <c r="EB208" s="227"/>
      <c r="EC208" s="227"/>
      <c r="ED208" s="227"/>
      <c r="EE208" s="227"/>
      <c r="EF208" s="227"/>
      <c r="EG208" s="227"/>
      <c r="EH208" s="227"/>
      <c r="EI208" s="227"/>
      <c r="EJ208" s="227"/>
      <c r="EK208" s="227"/>
      <c r="EL208" s="227"/>
      <c r="EM208" s="227"/>
      <c r="EN208" s="227"/>
      <c r="EO208" s="227"/>
      <c r="EP208" s="227"/>
      <c r="EQ208" s="227"/>
      <c r="ER208" s="227"/>
      <c r="ES208" s="227"/>
      <c r="ET208" s="227"/>
      <c r="EU208" s="227"/>
      <c r="EV208" s="227"/>
      <c r="EW208" s="227"/>
      <c r="EX208" s="227"/>
      <c r="EY208" s="227"/>
      <c r="EZ208" s="227"/>
      <c r="FA208" s="227"/>
      <c r="FB208" s="227"/>
      <c r="FC208" s="227"/>
      <c r="FD208" s="227"/>
      <c r="FE208" s="227"/>
      <c r="FF208" s="227"/>
      <c r="FG208" s="227"/>
      <c r="FH208" s="227"/>
      <c r="FI208" s="227"/>
      <c r="FJ208" s="227"/>
      <c r="FK208" s="227"/>
      <c r="FL208" s="227"/>
      <c r="FM208" s="227"/>
      <c r="FN208" s="227"/>
      <c r="FO208" s="227"/>
      <c r="FP208" s="227"/>
      <c r="FQ208" s="227"/>
      <c r="FR208" s="227"/>
      <c r="FS208" s="227"/>
      <c r="FT208" s="227"/>
      <c r="FU208" s="227"/>
      <c r="FV208" s="227"/>
      <c r="FW208" s="227"/>
      <c r="FX208" s="227"/>
      <c r="FY208" s="227"/>
      <c r="FZ208" s="227"/>
      <c r="GA208" s="227"/>
      <c r="GB208" s="227"/>
      <c r="GC208" s="227"/>
      <c r="GD208" s="227"/>
      <c r="GE208" s="227"/>
      <c r="GF208" s="227"/>
      <c r="GG208" s="227"/>
      <c r="GH208" s="227"/>
      <c r="GI208" s="227"/>
      <c r="GJ208" s="227"/>
      <c r="GK208" s="227"/>
      <c r="GL208" s="227"/>
      <c r="GM208" s="227"/>
      <c r="GN208" s="227"/>
      <c r="GO208" s="227"/>
      <c r="GP208" s="227"/>
      <c r="GQ208" s="227"/>
      <c r="GR208" s="227"/>
      <c r="GS208" s="227"/>
      <c r="GT208" s="227"/>
      <c r="GU208" s="227"/>
      <c r="GV208" s="227"/>
      <c r="GW208" s="227"/>
      <c r="GX208" s="227"/>
      <c r="GY208" s="227"/>
      <c r="GZ208" s="227"/>
      <c r="HA208" s="227"/>
      <c r="HB208" s="227"/>
      <c r="HC208" s="227"/>
      <c r="HD208" s="227"/>
      <c r="HE208" s="227"/>
      <c r="HF208" s="227"/>
      <c r="HG208" s="227"/>
      <c r="HH208" s="227"/>
      <c r="HI208" s="227"/>
      <c r="HJ208" s="227"/>
      <c r="HK208" s="227"/>
      <c r="HL208" s="227"/>
      <c r="HM208" s="227"/>
      <c r="HN208" s="227"/>
      <c r="HO208" s="227"/>
      <c r="HP208" s="227"/>
      <c r="HQ208" s="227"/>
      <c r="HR208" s="227"/>
      <c r="HS208" s="227"/>
      <c r="HT208" s="227"/>
      <c r="HU208" s="227"/>
      <c r="HV208" s="227"/>
      <c r="HW208" s="227"/>
      <c r="HX208" s="227"/>
      <c r="HY208" s="227"/>
      <c r="HZ208" s="227"/>
      <c r="IA208" s="227"/>
      <c r="IB208" s="227"/>
      <c r="IC208" s="227"/>
      <c r="ID208" s="227"/>
      <c r="IE208" s="227"/>
      <c r="IF208" s="227"/>
      <c r="IG208" s="227"/>
      <c r="IH208" s="227"/>
      <c r="II208" s="227"/>
      <c r="IJ208" s="227"/>
      <c r="IK208" s="227"/>
      <c r="IL208" s="227"/>
      <c r="IM208" s="227"/>
      <c r="IN208" s="227"/>
      <c r="IO208" s="227"/>
      <c r="IP208" s="227"/>
      <c r="IQ208" s="227"/>
      <c r="IR208" s="227"/>
      <c r="IS208" s="227"/>
      <c r="IT208" s="227"/>
      <c r="IU208" s="227"/>
      <c r="IV208" s="227"/>
    </row>
    <row r="209" spans="1:256">
      <c r="A209" s="107"/>
      <c r="D209" s="159"/>
      <c r="E209" s="227"/>
      <c r="F209" s="159"/>
      <c r="G209" s="227"/>
      <c r="H209" s="159"/>
      <c r="I209" s="109"/>
      <c r="J209" s="109"/>
      <c r="K209" s="227"/>
      <c r="L209" s="159"/>
      <c r="M209" s="227"/>
      <c r="N209" s="227"/>
      <c r="O209" s="227"/>
      <c r="P209" s="227"/>
      <c r="Q209" s="227"/>
      <c r="R209" s="227"/>
      <c r="S209" s="227"/>
      <c r="T209" s="227"/>
      <c r="U209" s="227"/>
      <c r="V209" s="227"/>
      <c r="W209" s="227"/>
      <c r="X209" s="227"/>
      <c r="Y209" s="227"/>
      <c r="Z209" s="227"/>
      <c r="AA209" s="227"/>
      <c r="AB209" s="227"/>
      <c r="AC209" s="227"/>
      <c r="AD209" s="227"/>
      <c r="AE209" s="227"/>
      <c r="AF209" s="227"/>
      <c r="AG209" s="227"/>
      <c r="AH209" s="227"/>
      <c r="AI209" s="227"/>
      <c r="AJ209" s="227"/>
      <c r="AK209" s="227"/>
      <c r="AL209" s="227"/>
      <c r="AM209" s="227"/>
      <c r="AN209" s="227"/>
      <c r="AO209" s="227"/>
      <c r="AP209" s="227"/>
      <c r="AQ209" s="227"/>
      <c r="AR209" s="227"/>
      <c r="AS209" s="227"/>
      <c r="AT209" s="227"/>
      <c r="AU209" s="227"/>
      <c r="AV209" s="227"/>
      <c r="AW209" s="227"/>
      <c r="AX209" s="227"/>
      <c r="AY209" s="227"/>
      <c r="AZ209" s="227"/>
      <c r="BA209" s="227"/>
      <c r="BB209" s="227"/>
      <c r="BC209" s="227"/>
      <c r="BD209" s="227"/>
      <c r="BE209" s="227"/>
      <c r="BF209" s="227"/>
      <c r="BG209" s="227"/>
      <c r="BH209" s="227"/>
      <c r="BI209" s="227"/>
      <c r="BJ209" s="227"/>
      <c r="BK209" s="227"/>
      <c r="BL209" s="227"/>
      <c r="BM209" s="227"/>
      <c r="BN209" s="227"/>
      <c r="BO209" s="227"/>
      <c r="BP209" s="227"/>
      <c r="BQ209" s="227"/>
      <c r="BR209" s="227"/>
      <c r="BS209" s="227"/>
      <c r="BT209" s="227"/>
      <c r="BU209" s="227"/>
      <c r="BV209" s="227"/>
      <c r="BW209" s="227"/>
      <c r="BX209" s="227"/>
      <c r="BY209" s="227"/>
      <c r="BZ209" s="227"/>
      <c r="CA209" s="227"/>
      <c r="CB209" s="227"/>
      <c r="CC209" s="109"/>
      <c r="CD209" s="109"/>
      <c r="CE209" s="109"/>
      <c r="CF209" s="109"/>
      <c r="CG209" s="109"/>
      <c r="CH209" s="109"/>
      <c r="CI209" s="109"/>
      <c r="CJ209" s="109"/>
      <c r="CK209" s="109"/>
      <c r="CL209" s="109"/>
      <c r="CM209" s="109"/>
      <c r="CN209" s="109"/>
      <c r="CO209" s="109"/>
      <c r="CP209" s="109"/>
      <c r="CQ209" s="109"/>
      <c r="CR209" s="109"/>
      <c r="CS209" s="109"/>
      <c r="CT209" s="109"/>
      <c r="CU209" s="227"/>
      <c r="CV209" s="227"/>
      <c r="CW209" s="227"/>
      <c r="CX209" s="227"/>
      <c r="CY209" s="227"/>
      <c r="CZ209" s="227"/>
      <c r="DA209" s="227"/>
      <c r="DB209" s="227"/>
      <c r="DC209" s="227"/>
      <c r="DD209" s="227"/>
      <c r="DE209" s="227"/>
      <c r="DF209" s="227"/>
      <c r="DG209" s="227"/>
      <c r="DH209" s="227"/>
      <c r="DI209" s="227"/>
      <c r="DJ209" s="227"/>
      <c r="DK209" s="227"/>
      <c r="DL209" s="227"/>
      <c r="DM209" s="227"/>
      <c r="DN209" s="227"/>
      <c r="DO209" s="227"/>
      <c r="DP209" s="227"/>
      <c r="DQ209" s="227"/>
      <c r="DR209" s="227"/>
      <c r="DS209" s="227"/>
      <c r="DT209" s="227"/>
      <c r="DU209" s="227"/>
      <c r="DV209" s="227"/>
      <c r="DW209" s="227"/>
      <c r="DX209" s="227"/>
      <c r="DY209" s="227"/>
      <c r="DZ209" s="227"/>
      <c r="EA209" s="227"/>
      <c r="EB209" s="227"/>
      <c r="EC209" s="227"/>
      <c r="ED209" s="227"/>
      <c r="EE209" s="227"/>
      <c r="EF209" s="227"/>
      <c r="EG209" s="227"/>
      <c r="EH209" s="227"/>
      <c r="EI209" s="227"/>
      <c r="EJ209" s="227"/>
      <c r="EK209" s="227"/>
      <c r="EL209" s="227"/>
      <c r="EM209" s="227"/>
      <c r="EN209" s="227"/>
      <c r="EO209" s="227"/>
      <c r="EP209" s="227"/>
      <c r="EQ209" s="227"/>
      <c r="ER209" s="227"/>
      <c r="ES209" s="227"/>
      <c r="ET209" s="227"/>
      <c r="EU209" s="227"/>
      <c r="EV209" s="227"/>
      <c r="EW209" s="227"/>
      <c r="EX209" s="227"/>
      <c r="EY209" s="227"/>
      <c r="EZ209" s="227"/>
      <c r="FA209" s="227"/>
      <c r="FB209" s="227"/>
      <c r="FC209" s="227"/>
      <c r="FD209" s="227"/>
      <c r="FE209" s="227"/>
      <c r="FF209" s="227"/>
      <c r="FG209" s="227"/>
      <c r="FH209" s="227"/>
      <c r="FI209" s="227"/>
      <c r="FJ209" s="227"/>
      <c r="FK209" s="227"/>
      <c r="FL209" s="227"/>
      <c r="FM209" s="227"/>
      <c r="FN209" s="227"/>
      <c r="FO209" s="227"/>
      <c r="FP209" s="227"/>
      <c r="FQ209" s="227"/>
      <c r="FR209" s="227"/>
      <c r="FS209" s="227"/>
      <c r="FT209" s="227"/>
      <c r="FU209" s="227"/>
      <c r="FV209" s="227"/>
      <c r="FW209" s="227"/>
      <c r="FX209" s="227"/>
      <c r="FY209" s="227"/>
      <c r="FZ209" s="227"/>
      <c r="GA209" s="227"/>
      <c r="GB209" s="227"/>
      <c r="GC209" s="227"/>
      <c r="GD209" s="227"/>
      <c r="GE209" s="227"/>
      <c r="GF209" s="227"/>
      <c r="GG209" s="227"/>
      <c r="GH209" s="227"/>
      <c r="GI209" s="227"/>
      <c r="GJ209" s="227"/>
      <c r="GK209" s="227"/>
      <c r="GL209" s="227"/>
      <c r="GM209" s="227"/>
      <c r="GN209" s="227"/>
      <c r="GO209" s="227"/>
      <c r="GP209" s="227"/>
      <c r="GQ209" s="227"/>
      <c r="GR209" s="227"/>
      <c r="GS209" s="227"/>
      <c r="GT209" s="227"/>
      <c r="GU209" s="227"/>
      <c r="GV209" s="227"/>
      <c r="GW209" s="227"/>
      <c r="GX209" s="227"/>
      <c r="GY209" s="227"/>
      <c r="GZ209" s="227"/>
      <c r="HA209" s="227"/>
      <c r="HB209" s="227"/>
      <c r="HC209" s="227"/>
      <c r="HD209" s="227"/>
      <c r="HE209" s="227"/>
      <c r="HF209" s="227"/>
      <c r="HG209" s="227"/>
      <c r="HH209" s="227"/>
      <c r="HI209" s="227"/>
      <c r="HJ209" s="227"/>
      <c r="HK209" s="227"/>
      <c r="HL209" s="227"/>
      <c r="HM209" s="227"/>
      <c r="HN209" s="227"/>
      <c r="HO209" s="227"/>
      <c r="HP209" s="227"/>
      <c r="HQ209" s="227"/>
      <c r="HR209" s="227"/>
      <c r="HS209" s="227"/>
      <c r="HT209" s="227"/>
      <c r="HU209" s="227"/>
      <c r="HV209" s="227"/>
      <c r="HW209" s="227"/>
      <c r="HX209" s="227"/>
      <c r="HY209" s="227"/>
      <c r="HZ209" s="227"/>
      <c r="IA209" s="227"/>
      <c r="IB209" s="227"/>
      <c r="IC209" s="227"/>
      <c r="ID209" s="227"/>
      <c r="IE209" s="227"/>
      <c r="IF209" s="227"/>
      <c r="IG209" s="227"/>
      <c r="IH209" s="227"/>
      <c r="II209" s="227"/>
      <c r="IJ209" s="227"/>
      <c r="IK209" s="227"/>
      <c r="IL209" s="227"/>
      <c r="IM209" s="227"/>
      <c r="IN209" s="227"/>
      <c r="IO209" s="227"/>
      <c r="IP209" s="227"/>
      <c r="IQ209" s="227"/>
      <c r="IR209" s="227"/>
      <c r="IS209" s="227"/>
      <c r="IT209" s="227"/>
      <c r="IU209" s="227"/>
      <c r="IV209" s="227"/>
    </row>
    <row r="210" spans="1:256">
      <c r="A210" s="107"/>
      <c r="D210" s="159"/>
      <c r="E210" s="227"/>
      <c r="F210" s="159"/>
      <c r="G210" s="227"/>
      <c r="H210" s="159"/>
      <c r="I210" s="109"/>
      <c r="J210" s="109"/>
      <c r="K210" s="227"/>
      <c r="L210" s="159"/>
      <c r="M210" s="227"/>
      <c r="N210" s="227"/>
      <c r="O210" s="227"/>
      <c r="P210" s="227"/>
      <c r="Q210" s="227"/>
      <c r="R210" s="227"/>
      <c r="S210" s="227"/>
      <c r="T210" s="227"/>
      <c r="U210" s="227"/>
      <c r="V210" s="227"/>
      <c r="W210" s="227"/>
      <c r="X210" s="227"/>
      <c r="Y210" s="227"/>
      <c r="Z210" s="227"/>
      <c r="AA210" s="227"/>
      <c r="AB210" s="227"/>
      <c r="AC210" s="227"/>
      <c r="AD210" s="227"/>
      <c r="AE210" s="227"/>
      <c r="AF210" s="227"/>
      <c r="AG210" s="227"/>
      <c r="AH210" s="227"/>
      <c r="AI210" s="227"/>
      <c r="AJ210" s="227"/>
      <c r="AK210" s="227"/>
      <c r="AL210" s="227"/>
      <c r="AM210" s="227"/>
      <c r="AN210" s="227"/>
      <c r="AO210" s="227"/>
      <c r="AP210" s="227"/>
      <c r="AQ210" s="227"/>
      <c r="AR210" s="227"/>
      <c r="AS210" s="227"/>
      <c r="AT210" s="227"/>
      <c r="AU210" s="227"/>
      <c r="AV210" s="227"/>
      <c r="AW210" s="227"/>
      <c r="AX210" s="227"/>
      <c r="AY210" s="227"/>
      <c r="AZ210" s="227"/>
      <c r="BA210" s="227"/>
      <c r="BB210" s="227"/>
      <c r="BC210" s="227"/>
      <c r="BD210" s="227"/>
      <c r="BE210" s="227"/>
      <c r="BF210" s="227"/>
      <c r="BG210" s="227"/>
      <c r="BH210" s="227"/>
      <c r="BI210" s="227"/>
      <c r="BJ210" s="227"/>
      <c r="BK210" s="227"/>
      <c r="BL210" s="227"/>
      <c r="BM210" s="227"/>
      <c r="BN210" s="227"/>
      <c r="BO210" s="227"/>
      <c r="BP210" s="227"/>
      <c r="BQ210" s="227"/>
      <c r="BR210" s="227"/>
      <c r="BS210" s="227"/>
      <c r="BT210" s="227"/>
      <c r="BU210" s="227"/>
      <c r="BV210" s="227"/>
      <c r="BW210" s="227"/>
      <c r="BX210" s="227"/>
      <c r="BY210" s="227"/>
      <c r="BZ210" s="227"/>
      <c r="CA210" s="227"/>
      <c r="CB210" s="227"/>
      <c r="CC210" s="109"/>
      <c r="CD210" s="109"/>
      <c r="CE210" s="109"/>
      <c r="CF210" s="109"/>
      <c r="CG210" s="109"/>
      <c r="CH210" s="109"/>
      <c r="CI210" s="109"/>
      <c r="CJ210" s="109"/>
      <c r="CK210" s="109"/>
      <c r="CL210" s="109"/>
      <c r="CM210" s="109"/>
      <c r="CN210" s="109"/>
      <c r="CO210" s="109"/>
      <c r="CP210" s="109"/>
      <c r="CQ210" s="109"/>
      <c r="CR210" s="109"/>
      <c r="CS210" s="109"/>
      <c r="CT210" s="109"/>
      <c r="CU210" s="227"/>
      <c r="CV210" s="227"/>
      <c r="CW210" s="227"/>
      <c r="CX210" s="227"/>
      <c r="CY210" s="227"/>
      <c r="CZ210" s="227"/>
      <c r="DA210" s="227"/>
      <c r="DB210" s="227"/>
      <c r="DC210" s="227"/>
      <c r="DD210" s="227"/>
      <c r="DE210" s="227"/>
      <c r="DF210" s="227"/>
      <c r="DG210" s="227"/>
      <c r="DH210" s="227"/>
      <c r="DI210" s="227"/>
      <c r="DJ210" s="227"/>
      <c r="DK210" s="227"/>
      <c r="DL210" s="227"/>
      <c r="DM210" s="227"/>
      <c r="DN210" s="227"/>
      <c r="DO210" s="227"/>
      <c r="DP210" s="227"/>
      <c r="DQ210" s="227"/>
      <c r="DR210" s="227"/>
      <c r="DS210" s="227"/>
      <c r="DT210" s="227"/>
      <c r="DU210" s="227"/>
      <c r="DV210" s="227"/>
      <c r="DW210" s="227"/>
      <c r="DX210" s="227"/>
      <c r="DY210" s="227"/>
      <c r="DZ210" s="227"/>
      <c r="EA210" s="227"/>
      <c r="EB210" s="227"/>
      <c r="EC210" s="227"/>
      <c r="ED210" s="227"/>
      <c r="EE210" s="227"/>
      <c r="EF210" s="227"/>
      <c r="EG210" s="227"/>
      <c r="EH210" s="227"/>
      <c r="EI210" s="227"/>
      <c r="EJ210" s="227"/>
      <c r="EK210" s="227"/>
      <c r="EL210" s="227"/>
      <c r="EM210" s="227"/>
      <c r="EN210" s="227"/>
      <c r="EO210" s="227"/>
      <c r="EP210" s="227"/>
      <c r="EQ210" s="227"/>
      <c r="ER210" s="227"/>
      <c r="ES210" s="227"/>
      <c r="ET210" s="227"/>
      <c r="EU210" s="227"/>
      <c r="EV210" s="227"/>
      <c r="EW210" s="227"/>
      <c r="EX210" s="227"/>
      <c r="EY210" s="227"/>
      <c r="EZ210" s="227"/>
      <c r="FA210" s="227"/>
      <c r="FB210" s="227"/>
      <c r="FC210" s="227"/>
      <c r="FD210" s="227"/>
      <c r="FE210" s="227"/>
      <c r="FF210" s="227"/>
      <c r="FG210" s="227"/>
      <c r="FH210" s="227"/>
      <c r="FI210" s="227"/>
      <c r="FJ210" s="227"/>
      <c r="FK210" s="227"/>
      <c r="FL210" s="227"/>
      <c r="FM210" s="227"/>
      <c r="FN210" s="227"/>
      <c r="FO210" s="227"/>
      <c r="FP210" s="227"/>
      <c r="FQ210" s="227"/>
      <c r="FR210" s="227"/>
      <c r="FS210" s="227"/>
      <c r="FT210" s="227"/>
      <c r="FU210" s="227"/>
      <c r="FV210" s="227"/>
      <c r="FW210" s="227"/>
      <c r="FX210" s="227"/>
      <c r="FY210" s="227"/>
      <c r="FZ210" s="227"/>
      <c r="GA210" s="227"/>
      <c r="GB210" s="227"/>
      <c r="GC210" s="227"/>
      <c r="GD210" s="227"/>
      <c r="GE210" s="227"/>
      <c r="GF210" s="227"/>
      <c r="GG210" s="227"/>
      <c r="GH210" s="227"/>
      <c r="GI210" s="227"/>
      <c r="GJ210" s="227"/>
      <c r="GK210" s="227"/>
      <c r="GL210" s="227"/>
      <c r="GM210" s="227"/>
      <c r="GN210" s="227"/>
      <c r="GO210" s="227"/>
      <c r="GP210" s="227"/>
      <c r="GQ210" s="227"/>
      <c r="GR210" s="227"/>
      <c r="GS210" s="227"/>
      <c r="GT210" s="227"/>
      <c r="GU210" s="227"/>
      <c r="GV210" s="227"/>
      <c r="GW210" s="227"/>
      <c r="GX210" s="227"/>
      <c r="GY210" s="227"/>
      <c r="GZ210" s="227"/>
      <c r="HA210" s="227"/>
      <c r="HB210" s="227"/>
      <c r="HC210" s="227"/>
      <c r="HD210" s="227"/>
      <c r="HE210" s="227"/>
      <c r="HF210" s="227"/>
      <c r="HG210" s="227"/>
      <c r="HH210" s="227"/>
      <c r="HI210" s="227"/>
      <c r="HJ210" s="227"/>
      <c r="HK210" s="227"/>
      <c r="HL210" s="227"/>
      <c r="HM210" s="227"/>
      <c r="HN210" s="227"/>
      <c r="HO210" s="227"/>
      <c r="HP210" s="227"/>
      <c r="HQ210" s="227"/>
      <c r="HR210" s="227"/>
      <c r="HS210" s="227"/>
      <c r="HT210" s="227"/>
      <c r="HU210" s="227"/>
      <c r="HV210" s="227"/>
      <c r="HW210" s="227"/>
      <c r="HX210" s="227"/>
      <c r="HY210" s="227"/>
      <c r="HZ210" s="227"/>
      <c r="IA210" s="227"/>
      <c r="IB210" s="227"/>
      <c r="IC210" s="227"/>
      <c r="ID210" s="227"/>
      <c r="IE210" s="227"/>
      <c r="IF210" s="227"/>
      <c r="IG210" s="227"/>
      <c r="IH210" s="227"/>
      <c r="II210" s="227"/>
      <c r="IJ210" s="227"/>
      <c r="IK210" s="227"/>
      <c r="IL210" s="227"/>
      <c r="IM210" s="227"/>
      <c r="IN210" s="227"/>
      <c r="IO210" s="227"/>
      <c r="IP210" s="227"/>
      <c r="IQ210" s="227"/>
      <c r="IR210" s="227"/>
      <c r="IS210" s="227"/>
      <c r="IT210" s="227"/>
      <c r="IU210" s="227"/>
      <c r="IV210" s="227"/>
    </row>
    <row r="211" spans="1:256">
      <c r="A211" s="107"/>
      <c r="D211" s="159"/>
      <c r="E211" s="227"/>
      <c r="F211" s="159"/>
      <c r="G211" s="227"/>
      <c r="H211" s="159"/>
      <c r="I211" s="109"/>
      <c r="J211" s="109"/>
      <c r="K211" s="227"/>
      <c r="L211" s="159"/>
      <c r="M211" s="227"/>
      <c r="N211" s="227"/>
      <c r="O211" s="227"/>
      <c r="P211" s="227"/>
      <c r="Q211" s="227"/>
      <c r="R211" s="227"/>
      <c r="S211" s="227"/>
      <c r="T211" s="227"/>
      <c r="U211" s="227"/>
      <c r="V211" s="227"/>
      <c r="W211" s="227"/>
      <c r="X211" s="227"/>
      <c r="Y211" s="227"/>
      <c r="Z211" s="227"/>
      <c r="AA211" s="227"/>
      <c r="AB211" s="227"/>
      <c r="AC211" s="227"/>
      <c r="AD211" s="227"/>
      <c r="AE211" s="227"/>
      <c r="AF211" s="227"/>
      <c r="AG211" s="227"/>
      <c r="AH211" s="227"/>
      <c r="AI211" s="227"/>
      <c r="AJ211" s="227"/>
      <c r="AK211" s="227"/>
      <c r="AL211" s="227"/>
      <c r="AM211" s="227"/>
      <c r="AN211" s="227"/>
      <c r="AO211" s="227"/>
      <c r="AP211" s="227"/>
      <c r="AQ211" s="227"/>
      <c r="AR211" s="227"/>
      <c r="AS211" s="227"/>
      <c r="AT211" s="227"/>
      <c r="AU211" s="227"/>
      <c r="AV211" s="227"/>
      <c r="AW211" s="227"/>
      <c r="AX211" s="227"/>
      <c r="AY211" s="227"/>
      <c r="AZ211" s="227"/>
      <c r="BA211" s="227"/>
      <c r="BB211" s="227"/>
      <c r="BC211" s="227"/>
      <c r="BD211" s="227"/>
      <c r="BE211" s="227"/>
      <c r="BF211" s="227"/>
      <c r="BG211" s="227"/>
      <c r="BH211" s="227"/>
      <c r="BI211" s="227"/>
      <c r="BJ211" s="227"/>
      <c r="BK211" s="227"/>
      <c r="BL211" s="227"/>
      <c r="BM211" s="227"/>
      <c r="BN211" s="227"/>
      <c r="BO211" s="227"/>
      <c r="BP211" s="227"/>
      <c r="BQ211" s="227"/>
      <c r="BR211" s="227"/>
      <c r="BS211" s="227"/>
      <c r="BT211" s="227"/>
      <c r="BU211" s="227"/>
      <c r="BV211" s="227"/>
      <c r="BW211" s="227"/>
      <c r="BX211" s="227"/>
      <c r="BY211" s="227"/>
      <c r="BZ211" s="227"/>
      <c r="CA211" s="227"/>
      <c r="CB211" s="227"/>
      <c r="CC211" s="109"/>
      <c r="CD211" s="109"/>
      <c r="CE211" s="109"/>
      <c r="CF211" s="109"/>
      <c r="CG211" s="109"/>
      <c r="CH211" s="109"/>
      <c r="CI211" s="109"/>
      <c r="CJ211" s="109"/>
      <c r="CK211" s="109"/>
      <c r="CL211" s="109"/>
      <c r="CM211" s="109"/>
      <c r="CN211" s="109"/>
      <c r="CO211" s="109"/>
      <c r="CP211" s="109"/>
      <c r="CQ211" s="109"/>
      <c r="CR211" s="109"/>
      <c r="CS211" s="109"/>
      <c r="CT211" s="109"/>
      <c r="CU211" s="227"/>
      <c r="CV211" s="227"/>
      <c r="CW211" s="227"/>
      <c r="CX211" s="227"/>
      <c r="CY211" s="227"/>
      <c r="CZ211" s="227"/>
      <c r="DA211" s="227"/>
      <c r="DB211" s="227"/>
      <c r="DC211" s="227"/>
      <c r="DD211" s="227"/>
      <c r="DE211" s="227"/>
      <c r="DF211" s="227"/>
      <c r="DG211" s="227"/>
      <c r="DH211" s="227"/>
      <c r="DI211" s="227"/>
      <c r="DJ211" s="227"/>
      <c r="DK211" s="227"/>
      <c r="DL211" s="227"/>
      <c r="DM211" s="227"/>
      <c r="DN211" s="227"/>
      <c r="DO211" s="227"/>
      <c r="DP211" s="227"/>
      <c r="DQ211" s="227"/>
      <c r="DR211" s="227"/>
      <c r="DS211" s="227"/>
      <c r="DT211" s="227"/>
      <c r="DU211" s="227"/>
      <c r="DV211" s="227"/>
      <c r="DW211" s="227"/>
      <c r="DX211" s="227"/>
      <c r="DY211" s="227"/>
      <c r="DZ211" s="227"/>
      <c r="EA211" s="227"/>
      <c r="EB211" s="227"/>
      <c r="EC211" s="227"/>
      <c r="ED211" s="227"/>
      <c r="EE211" s="227"/>
      <c r="EF211" s="227"/>
      <c r="EG211" s="227"/>
      <c r="EH211" s="227"/>
      <c r="EI211" s="227"/>
      <c r="EJ211" s="227"/>
      <c r="EK211" s="227"/>
      <c r="EL211" s="227"/>
      <c r="EM211" s="227"/>
      <c r="EN211" s="227"/>
      <c r="EO211" s="227"/>
      <c r="EP211" s="227"/>
      <c r="EQ211" s="227"/>
      <c r="ER211" s="227"/>
      <c r="ES211" s="227"/>
      <c r="ET211" s="227"/>
      <c r="EU211" s="227"/>
      <c r="EV211" s="227"/>
      <c r="EW211" s="227"/>
      <c r="EX211" s="227"/>
      <c r="EY211" s="227"/>
      <c r="EZ211" s="227"/>
      <c r="FA211" s="227"/>
      <c r="FB211" s="227"/>
      <c r="FC211" s="227"/>
      <c r="FD211" s="227"/>
      <c r="FE211" s="227"/>
      <c r="FF211" s="227"/>
      <c r="FG211" s="227"/>
      <c r="FH211" s="227"/>
      <c r="FI211" s="227"/>
      <c r="FJ211" s="227"/>
      <c r="FK211" s="227"/>
      <c r="FL211" s="227"/>
      <c r="FM211" s="227"/>
      <c r="FN211" s="227"/>
      <c r="FO211" s="227"/>
      <c r="FP211" s="227"/>
      <c r="FQ211" s="227"/>
      <c r="FR211" s="227"/>
      <c r="FS211" s="227"/>
      <c r="FT211" s="227"/>
      <c r="FU211" s="227"/>
      <c r="FV211" s="227"/>
      <c r="FW211" s="227"/>
      <c r="FX211" s="227"/>
      <c r="FY211" s="227"/>
      <c r="FZ211" s="227"/>
      <c r="GA211" s="227"/>
      <c r="GB211" s="227"/>
      <c r="GC211" s="227"/>
      <c r="GD211" s="227"/>
      <c r="GE211" s="227"/>
      <c r="GF211" s="227"/>
      <c r="GG211" s="227"/>
      <c r="GH211" s="227"/>
      <c r="GI211" s="227"/>
      <c r="GJ211" s="227"/>
      <c r="GK211" s="227"/>
      <c r="GL211" s="227"/>
      <c r="GM211" s="227"/>
      <c r="GN211" s="227"/>
      <c r="GO211" s="227"/>
      <c r="GP211" s="227"/>
      <c r="GQ211" s="227"/>
      <c r="GR211" s="227"/>
      <c r="GS211" s="227"/>
      <c r="GT211" s="227"/>
      <c r="GU211" s="227"/>
      <c r="GV211" s="227"/>
      <c r="GW211" s="227"/>
      <c r="GX211" s="227"/>
      <c r="GY211" s="227"/>
      <c r="GZ211" s="227"/>
      <c r="HA211" s="227"/>
      <c r="HB211" s="227"/>
      <c r="HC211" s="227"/>
      <c r="HD211" s="227"/>
      <c r="HE211" s="227"/>
      <c r="HF211" s="227"/>
      <c r="HG211" s="227"/>
      <c r="HH211" s="227"/>
      <c r="HI211" s="227"/>
      <c r="HJ211" s="227"/>
      <c r="HK211" s="227"/>
      <c r="HL211" s="227"/>
      <c r="HM211" s="227"/>
      <c r="HN211" s="227"/>
      <c r="HO211" s="227"/>
      <c r="HP211" s="227"/>
      <c r="HQ211" s="227"/>
      <c r="HR211" s="227"/>
      <c r="HS211" s="227"/>
      <c r="HT211" s="227"/>
      <c r="HU211" s="227"/>
      <c r="HV211" s="227"/>
      <c r="HW211" s="227"/>
      <c r="HX211" s="227"/>
      <c r="HY211" s="227"/>
      <c r="HZ211" s="227"/>
      <c r="IA211" s="227"/>
      <c r="IB211" s="227"/>
      <c r="IC211" s="227"/>
      <c r="ID211" s="227"/>
      <c r="IE211" s="227"/>
      <c r="IF211" s="227"/>
      <c r="IG211" s="227"/>
      <c r="IH211" s="227"/>
      <c r="II211" s="227"/>
      <c r="IJ211" s="227"/>
      <c r="IK211" s="227"/>
      <c r="IL211" s="227"/>
      <c r="IM211" s="227"/>
      <c r="IN211" s="227"/>
      <c r="IO211" s="227"/>
      <c r="IP211" s="227"/>
      <c r="IQ211" s="227"/>
      <c r="IR211" s="227"/>
      <c r="IS211" s="227"/>
      <c r="IT211" s="227"/>
      <c r="IU211" s="227"/>
      <c r="IV211" s="227"/>
    </row>
    <row r="212" spans="1:256">
      <c r="A212" s="107"/>
      <c r="D212" s="159"/>
      <c r="E212" s="227"/>
      <c r="F212" s="159"/>
      <c r="G212" s="227"/>
      <c r="H212" s="159"/>
      <c r="I212" s="109"/>
      <c r="J212" s="109"/>
      <c r="K212" s="227"/>
      <c r="L212" s="159"/>
      <c r="M212" s="227"/>
      <c r="N212" s="227"/>
      <c r="O212" s="227"/>
      <c r="P212" s="227"/>
      <c r="Q212" s="227"/>
      <c r="R212" s="227"/>
      <c r="S212" s="227"/>
      <c r="T212" s="227"/>
      <c r="U212" s="227"/>
      <c r="V212" s="227"/>
      <c r="W212" s="227"/>
      <c r="X212" s="227"/>
      <c r="Y212" s="227"/>
      <c r="Z212" s="227"/>
      <c r="AA212" s="227"/>
      <c r="AB212" s="227"/>
      <c r="AC212" s="227"/>
      <c r="AD212" s="227"/>
      <c r="AE212" s="227"/>
      <c r="AF212" s="227"/>
      <c r="AG212" s="227"/>
      <c r="AH212" s="227"/>
      <c r="AI212" s="227"/>
      <c r="AJ212" s="227"/>
      <c r="AK212" s="227"/>
      <c r="AL212" s="227"/>
      <c r="AM212" s="227"/>
      <c r="AN212" s="227"/>
      <c r="AO212" s="227"/>
      <c r="AP212" s="227"/>
      <c r="AQ212" s="227"/>
      <c r="AR212" s="227"/>
      <c r="AS212" s="227"/>
      <c r="AT212" s="227"/>
      <c r="AU212" s="227"/>
      <c r="AV212" s="227"/>
      <c r="AW212" s="227"/>
      <c r="AX212" s="227"/>
      <c r="AY212" s="227"/>
      <c r="AZ212" s="227"/>
      <c r="BA212" s="227"/>
      <c r="BB212" s="227"/>
      <c r="BC212" s="227"/>
      <c r="BD212" s="227"/>
      <c r="BE212" s="227"/>
      <c r="BF212" s="227"/>
      <c r="BG212" s="227"/>
      <c r="BH212" s="227"/>
      <c r="BI212" s="227"/>
      <c r="BJ212" s="227"/>
      <c r="BK212" s="227"/>
      <c r="BL212" s="227"/>
      <c r="BM212" s="227"/>
      <c r="BN212" s="227"/>
      <c r="BO212" s="227"/>
      <c r="BP212" s="227"/>
      <c r="BQ212" s="227"/>
      <c r="BR212" s="227"/>
      <c r="BS212" s="227"/>
      <c r="BT212" s="227"/>
      <c r="BU212" s="227"/>
      <c r="BV212" s="227"/>
      <c r="BW212" s="227"/>
      <c r="BX212" s="227"/>
      <c r="BY212" s="227"/>
      <c r="BZ212" s="227"/>
      <c r="CA212" s="227"/>
      <c r="CB212" s="227"/>
      <c r="CC212" s="109"/>
      <c r="CD212" s="109"/>
      <c r="CE212" s="109"/>
      <c r="CF212" s="109"/>
      <c r="CG212" s="109"/>
      <c r="CH212" s="109"/>
      <c r="CI212" s="109"/>
      <c r="CJ212" s="109"/>
      <c r="CK212" s="109"/>
      <c r="CL212" s="109"/>
      <c r="CM212" s="109"/>
      <c r="CN212" s="109"/>
      <c r="CO212" s="109"/>
      <c r="CP212" s="109"/>
      <c r="CQ212" s="109"/>
      <c r="CR212" s="109"/>
      <c r="CS212" s="109"/>
      <c r="CT212" s="109"/>
      <c r="CU212" s="227"/>
      <c r="CV212" s="227"/>
      <c r="CW212" s="227"/>
      <c r="CX212" s="227"/>
      <c r="CY212" s="227"/>
      <c r="CZ212" s="227"/>
      <c r="DA212" s="227"/>
      <c r="DB212" s="227"/>
      <c r="DC212" s="227"/>
      <c r="DD212" s="227"/>
      <c r="DE212" s="227"/>
      <c r="DF212" s="227"/>
      <c r="DG212" s="227"/>
      <c r="DH212" s="227"/>
      <c r="DI212" s="227"/>
      <c r="DJ212" s="227"/>
      <c r="DK212" s="227"/>
      <c r="DL212" s="227"/>
      <c r="DM212" s="227"/>
      <c r="DN212" s="227"/>
      <c r="DO212" s="227"/>
      <c r="DP212" s="227"/>
      <c r="DQ212" s="227"/>
      <c r="DR212" s="227"/>
      <c r="DS212" s="227"/>
      <c r="DT212" s="227"/>
      <c r="DU212" s="227"/>
      <c r="DV212" s="227"/>
      <c r="DW212" s="227"/>
      <c r="DX212" s="227"/>
      <c r="DY212" s="227"/>
      <c r="DZ212" s="227"/>
      <c r="EA212" s="227"/>
      <c r="EB212" s="227"/>
      <c r="EC212" s="227"/>
      <c r="ED212" s="227"/>
      <c r="EE212" s="227"/>
      <c r="EF212" s="227"/>
      <c r="EG212" s="227"/>
      <c r="EH212" s="227"/>
      <c r="EI212" s="227"/>
      <c r="EJ212" s="227"/>
      <c r="EK212" s="227"/>
      <c r="EL212" s="227"/>
      <c r="EM212" s="227"/>
      <c r="EN212" s="227"/>
      <c r="EO212" s="227"/>
      <c r="EP212" s="227"/>
      <c r="EQ212" s="227"/>
      <c r="ER212" s="227"/>
      <c r="ES212" s="227"/>
      <c r="ET212" s="227"/>
      <c r="EU212" s="227"/>
      <c r="EV212" s="227"/>
      <c r="EW212" s="227"/>
      <c r="EX212" s="227"/>
      <c r="EY212" s="227"/>
      <c r="EZ212" s="227"/>
      <c r="FA212" s="227"/>
      <c r="FB212" s="227"/>
      <c r="FC212" s="227"/>
      <c r="FD212" s="227"/>
      <c r="FE212" s="227"/>
      <c r="FF212" s="227"/>
      <c r="FG212" s="227"/>
      <c r="FH212" s="227"/>
      <c r="FI212" s="227"/>
      <c r="FJ212" s="227"/>
      <c r="FK212" s="227"/>
      <c r="FL212" s="227"/>
      <c r="FM212" s="227"/>
      <c r="FN212" s="227"/>
      <c r="FO212" s="227"/>
      <c r="FP212" s="227"/>
      <c r="FQ212" s="227"/>
      <c r="FR212" s="227"/>
      <c r="FS212" s="227"/>
      <c r="FT212" s="227"/>
      <c r="FU212" s="227"/>
      <c r="FV212" s="227"/>
      <c r="FW212" s="227"/>
      <c r="FX212" s="227"/>
      <c r="FY212" s="227"/>
      <c r="FZ212" s="227"/>
      <c r="GA212" s="227"/>
      <c r="GB212" s="227"/>
      <c r="GC212" s="227"/>
      <c r="GD212" s="227"/>
      <c r="GE212" s="227"/>
      <c r="GF212" s="227"/>
      <c r="GG212" s="227"/>
      <c r="GH212" s="227"/>
      <c r="GI212" s="227"/>
      <c r="GJ212" s="227"/>
      <c r="GK212" s="227"/>
      <c r="GL212" s="227"/>
      <c r="GM212" s="227"/>
      <c r="GN212" s="227"/>
      <c r="GO212" s="227"/>
      <c r="GP212" s="227"/>
      <c r="GQ212" s="227"/>
      <c r="GR212" s="227"/>
      <c r="GS212" s="227"/>
      <c r="GT212" s="227"/>
      <c r="GU212" s="227"/>
      <c r="GV212" s="227"/>
      <c r="GW212" s="227"/>
      <c r="GX212" s="227"/>
      <c r="GY212" s="227"/>
      <c r="GZ212" s="227"/>
      <c r="HA212" s="227"/>
      <c r="HB212" s="227"/>
      <c r="HC212" s="227"/>
      <c r="HD212" s="227"/>
      <c r="HE212" s="227"/>
      <c r="HF212" s="227"/>
      <c r="HG212" s="227"/>
      <c r="HH212" s="227"/>
      <c r="HI212" s="227"/>
      <c r="HJ212" s="227"/>
      <c r="HK212" s="227"/>
      <c r="HL212" s="227"/>
      <c r="HM212" s="227"/>
      <c r="HN212" s="227"/>
      <c r="HO212" s="227"/>
      <c r="HP212" s="227"/>
      <c r="HQ212" s="227"/>
      <c r="HR212" s="227"/>
      <c r="HS212" s="227"/>
      <c r="HT212" s="227"/>
      <c r="HU212" s="227"/>
      <c r="HV212" s="227"/>
      <c r="HW212" s="227"/>
      <c r="HX212" s="227"/>
      <c r="HY212" s="227"/>
      <c r="HZ212" s="227"/>
      <c r="IA212" s="227"/>
      <c r="IB212" s="227"/>
      <c r="IC212" s="227"/>
      <c r="ID212" s="227"/>
      <c r="IE212" s="227"/>
      <c r="IF212" s="227"/>
      <c r="IG212" s="227"/>
      <c r="IH212" s="227"/>
      <c r="II212" s="227"/>
      <c r="IJ212" s="227"/>
      <c r="IK212" s="227"/>
      <c r="IL212" s="227"/>
      <c r="IM212" s="227"/>
      <c r="IN212" s="227"/>
      <c r="IO212" s="227"/>
      <c r="IP212" s="227"/>
      <c r="IQ212" s="227"/>
      <c r="IR212" s="227"/>
      <c r="IS212" s="227"/>
      <c r="IT212" s="227"/>
      <c r="IU212" s="227"/>
      <c r="IV212" s="227"/>
    </row>
    <row r="213" spans="1:256">
      <c r="A213" s="107"/>
      <c r="D213" s="159"/>
      <c r="E213" s="227"/>
      <c r="F213" s="159"/>
      <c r="G213" s="227"/>
      <c r="H213" s="159"/>
      <c r="I213" s="109"/>
      <c r="J213" s="109"/>
      <c r="K213" s="227"/>
      <c r="L213" s="159"/>
      <c r="M213" s="227"/>
      <c r="N213" s="227"/>
      <c r="O213" s="227"/>
      <c r="P213" s="227"/>
      <c r="Q213" s="227"/>
      <c r="R213" s="227"/>
      <c r="S213" s="227"/>
      <c r="T213" s="227"/>
      <c r="U213" s="227"/>
      <c r="V213" s="227"/>
      <c r="W213" s="227"/>
      <c r="X213" s="227"/>
      <c r="Y213" s="227"/>
      <c r="Z213" s="227"/>
      <c r="AA213" s="227"/>
      <c r="AB213" s="227"/>
      <c r="AC213" s="227"/>
      <c r="AD213" s="227"/>
      <c r="AE213" s="227"/>
      <c r="AF213" s="227"/>
      <c r="AG213" s="227"/>
      <c r="AH213" s="227"/>
      <c r="AI213" s="227"/>
      <c r="AJ213" s="227"/>
      <c r="AK213" s="227"/>
      <c r="AL213" s="227"/>
      <c r="AM213" s="227"/>
      <c r="AN213" s="227"/>
      <c r="AO213" s="227"/>
      <c r="AP213" s="227"/>
      <c r="AQ213" s="227"/>
      <c r="AR213" s="227"/>
      <c r="AS213" s="227"/>
      <c r="AT213" s="227"/>
      <c r="AU213" s="227"/>
      <c r="AV213" s="227"/>
      <c r="AW213" s="227"/>
      <c r="AX213" s="227"/>
      <c r="AY213" s="227"/>
      <c r="AZ213" s="227"/>
      <c r="BA213" s="227"/>
      <c r="BB213" s="227"/>
      <c r="BC213" s="227"/>
      <c r="BD213" s="227"/>
      <c r="BE213" s="227"/>
      <c r="BF213" s="227"/>
      <c r="BG213" s="227"/>
      <c r="BH213" s="227"/>
      <c r="BI213" s="227"/>
      <c r="BJ213" s="227"/>
      <c r="BK213" s="227"/>
      <c r="BL213" s="227"/>
      <c r="BM213" s="227"/>
      <c r="BN213" s="227"/>
      <c r="BO213" s="227"/>
      <c r="BP213" s="227"/>
      <c r="BQ213" s="227"/>
      <c r="BR213" s="227"/>
      <c r="BS213" s="227"/>
      <c r="BT213" s="227"/>
      <c r="BU213" s="227"/>
      <c r="BV213" s="227"/>
      <c r="BW213" s="227"/>
      <c r="BX213" s="227"/>
      <c r="BY213" s="227"/>
      <c r="BZ213" s="227"/>
      <c r="CA213" s="227"/>
      <c r="CB213" s="227"/>
      <c r="CC213" s="109"/>
      <c r="CD213" s="109"/>
      <c r="CE213" s="109"/>
      <c r="CF213" s="109"/>
      <c r="CG213" s="109"/>
      <c r="CH213" s="109"/>
      <c r="CI213" s="109"/>
      <c r="CJ213" s="109"/>
      <c r="CK213" s="109"/>
      <c r="CL213" s="109"/>
      <c r="CM213" s="109"/>
      <c r="CN213" s="109"/>
      <c r="CO213" s="109"/>
      <c r="CP213" s="109"/>
      <c r="CQ213" s="109"/>
      <c r="CR213" s="109"/>
      <c r="CS213" s="109"/>
      <c r="CT213" s="109"/>
      <c r="CU213" s="227"/>
      <c r="CV213" s="227"/>
      <c r="CW213" s="227"/>
      <c r="CX213" s="227"/>
      <c r="CY213" s="227"/>
      <c r="CZ213" s="227"/>
      <c r="DA213" s="227"/>
      <c r="DB213" s="227"/>
      <c r="DC213" s="227"/>
      <c r="DD213" s="227"/>
      <c r="DE213" s="227"/>
      <c r="DF213" s="227"/>
      <c r="DG213" s="227"/>
      <c r="DH213" s="227"/>
      <c r="DI213" s="227"/>
      <c r="DJ213" s="227"/>
      <c r="DK213" s="227"/>
      <c r="DL213" s="227"/>
      <c r="DM213" s="227"/>
      <c r="DN213" s="227"/>
      <c r="DO213" s="227"/>
      <c r="DP213" s="227"/>
      <c r="DQ213" s="227"/>
      <c r="DR213" s="227"/>
      <c r="DS213" s="227"/>
      <c r="DT213" s="227"/>
      <c r="DU213" s="227"/>
      <c r="DV213" s="227"/>
      <c r="DW213" s="227"/>
      <c r="DX213" s="227"/>
      <c r="DY213" s="227"/>
      <c r="DZ213" s="227"/>
      <c r="EA213" s="227"/>
      <c r="EB213" s="227"/>
      <c r="EC213" s="227"/>
      <c r="ED213" s="227"/>
      <c r="EE213" s="227"/>
      <c r="EF213" s="227"/>
      <c r="EG213" s="227"/>
      <c r="EH213" s="227"/>
      <c r="EI213" s="227"/>
      <c r="EJ213" s="227"/>
      <c r="EK213" s="227"/>
      <c r="EL213" s="227"/>
      <c r="EM213" s="227"/>
      <c r="EN213" s="227"/>
      <c r="EO213" s="227"/>
      <c r="EP213" s="227"/>
      <c r="EQ213" s="227"/>
      <c r="ER213" s="227"/>
      <c r="ES213" s="227"/>
      <c r="ET213" s="227"/>
      <c r="EU213" s="227"/>
      <c r="EV213" s="227"/>
      <c r="EW213" s="227"/>
      <c r="EX213" s="227"/>
      <c r="EY213" s="227"/>
      <c r="EZ213" s="227"/>
      <c r="FA213" s="227"/>
      <c r="FB213" s="227"/>
      <c r="FC213" s="227"/>
      <c r="FD213" s="227"/>
      <c r="FE213" s="227"/>
      <c r="FF213" s="227"/>
      <c r="FG213" s="227"/>
      <c r="FH213" s="227"/>
      <c r="FI213" s="227"/>
      <c r="FJ213" s="227"/>
      <c r="FK213" s="227"/>
      <c r="FL213" s="227"/>
      <c r="FM213" s="227"/>
      <c r="FN213" s="227"/>
      <c r="FO213" s="227"/>
      <c r="FP213" s="227"/>
      <c r="FQ213" s="227"/>
      <c r="FR213" s="227"/>
      <c r="FS213" s="227"/>
      <c r="FT213" s="227"/>
      <c r="FU213" s="227"/>
      <c r="FV213" s="227"/>
      <c r="FW213" s="227"/>
      <c r="FX213" s="227"/>
      <c r="FY213" s="227"/>
      <c r="FZ213" s="227"/>
      <c r="GA213" s="227"/>
      <c r="GB213" s="227"/>
      <c r="GC213" s="227"/>
      <c r="GD213" s="227"/>
      <c r="GE213" s="227"/>
      <c r="GF213" s="227"/>
      <c r="GG213" s="227"/>
      <c r="GH213" s="227"/>
      <c r="GI213" s="227"/>
      <c r="GJ213" s="227"/>
      <c r="GK213" s="227"/>
      <c r="GL213" s="227"/>
      <c r="GM213" s="227"/>
      <c r="GN213" s="227"/>
      <c r="GO213" s="227"/>
      <c r="GP213" s="227"/>
      <c r="GQ213" s="227"/>
      <c r="GR213" s="227"/>
      <c r="GS213" s="227"/>
      <c r="GT213" s="227"/>
      <c r="GU213" s="227"/>
      <c r="GV213" s="227"/>
      <c r="GW213" s="227"/>
      <c r="GX213" s="227"/>
      <c r="GY213" s="227"/>
      <c r="GZ213" s="227"/>
      <c r="HA213" s="227"/>
      <c r="HB213" s="227"/>
      <c r="HC213" s="227"/>
      <c r="HD213" s="227"/>
      <c r="HE213" s="227"/>
      <c r="HF213" s="227"/>
      <c r="HG213" s="227"/>
      <c r="HH213" s="227"/>
      <c r="HI213" s="227"/>
      <c r="HJ213" s="227"/>
      <c r="HK213" s="227"/>
      <c r="HL213" s="227"/>
      <c r="HM213" s="227"/>
      <c r="HN213" s="227"/>
      <c r="HO213" s="227"/>
      <c r="HP213" s="227"/>
      <c r="HQ213" s="227"/>
      <c r="HR213" s="227"/>
      <c r="HS213" s="227"/>
      <c r="HT213" s="227"/>
      <c r="HU213" s="227"/>
      <c r="HV213" s="227"/>
      <c r="HW213" s="227"/>
      <c r="HX213" s="227"/>
      <c r="HY213" s="227"/>
      <c r="HZ213" s="227"/>
      <c r="IA213" s="227"/>
      <c r="IB213" s="227"/>
      <c r="IC213" s="227"/>
      <c r="ID213" s="227"/>
      <c r="IE213" s="227"/>
      <c r="IF213" s="227"/>
      <c r="IG213" s="227"/>
      <c r="IH213" s="227"/>
      <c r="II213" s="227"/>
      <c r="IJ213" s="227"/>
      <c r="IK213" s="227"/>
      <c r="IL213" s="227"/>
      <c r="IM213" s="227"/>
      <c r="IN213" s="227"/>
      <c r="IO213" s="227"/>
      <c r="IP213" s="227"/>
      <c r="IQ213" s="227"/>
      <c r="IR213" s="227"/>
      <c r="IS213" s="227"/>
      <c r="IT213" s="227"/>
      <c r="IU213" s="227"/>
      <c r="IV213" s="227"/>
    </row>
    <row r="214" spans="1:256">
      <c r="A214" s="107"/>
      <c r="D214" s="159"/>
      <c r="E214" s="227"/>
      <c r="F214" s="159"/>
      <c r="G214" s="227"/>
      <c r="H214" s="159"/>
      <c r="I214" s="109"/>
      <c r="J214" s="109"/>
      <c r="K214" s="227"/>
      <c r="L214" s="159"/>
      <c r="M214" s="227"/>
      <c r="N214" s="227"/>
      <c r="O214" s="227"/>
      <c r="P214" s="227"/>
      <c r="Q214" s="227"/>
      <c r="R214" s="227"/>
      <c r="S214" s="227"/>
      <c r="T214" s="227"/>
      <c r="U214" s="227"/>
      <c r="V214" s="227"/>
      <c r="W214" s="227"/>
      <c r="X214" s="227"/>
      <c r="Y214" s="227"/>
      <c r="Z214" s="227"/>
      <c r="AA214" s="227"/>
      <c r="AB214" s="227"/>
      <c r="AC214" s="227"/>
      <c r="AD214" s="227"/>
      <c r="AE214" s="227"/>
      <c r="AF214" s="227"/>
      <c r="AG214" s="227"/>
      <c r="AH214" s="227"/>
      <c r="AI214" s="227"/>
      <c r="AJ214" s="227"/>
      <c r="AK214" s="227"/>
      <c r="AL214" s="227"/>
      <c r="AM214" s="227"/>
      <c r="AN214" s="227"/>
      <c r="AO214" s="227"/>
      <c r="AP214" s="227"/>
      <c r="AQ214" s="227"/>
      <c r="AR214" s="227"/>
      <c r="AS214" s="227"/>
      <c r="AT214" s="227"/>
      <c r="AU214" s="227"/>
      <c r="AV214" s="227"/>
      <c r="AW214" s="227"/>
      <c r="AX214" s="227"/>
      <c r="AY214" s="227"/>
      <c r="AZ214" s="227"/>
      <c r="BA214" s="227"/>
      <c r="BB214" s="227"/>
      <c r="BC214" s="227"/>
      <c r="BD214" s="227"/>
      <c r="BE214" s="227"/>
      <c r="BF214" s="227"/>
      <c r="BG214" s="227"/>
      <c r="BH214" s="227"/>
      <c r="BI214" s="227"/>
      <c r="BJ214" s="227"/>
      <c r="BK214" s="227"/>
      <c r="BL214" s="227"/>
      <c r="BM214" s="227"/>
      <c r="BN214" s="227"/>
      <c r="BO214" s="227"/>
      <c r="BP214" s="227"/>
      <c r="BQ214" s="227"/>
      <c r="BR214" s="227"/>
      <c r="BS214" s="227"/>
      <c r="BT214" s="227"/>
      <c r="BU214" s="227"/>
      <c r="BV214" s="227"/>
      <c r="BW214" s="227"/>
      <c r="BX214" s="227"/>
      <c r="BY214" s="227"/>
      <c r="BZ214" s="227"/>
      <c r="CA214" s="227"/>
      <c r="CB214" s="227"/>
      <c r="CC214" s="109"/>
      <c r="CD214" s="109"/>
      <c r="CE214" s="109"/>
      <c r="CF214" s="109"/>
      <c r="CG214" s="109"/>
      <c r="CH214" s="109"/>
      <c r="CI214" s="109"/>
      <c r="CJ214" s="109"/>
      <c r="CK214" s="109"/>
      <c r="CL214" s="109"/>
      <c r="CM214" s="109"/>
      <c r="CN214" s="109"/>
      <c r="CO214" s="109"/>
      <c r="CP214" s="109"/>
      <c r="CQ214" s="109"/>
      <c r="CR214" s="109"/>
      <c r="CS214" s="109"/>
      <c r="CT214" s="109"/>
      <c r="CU214" s="227"/>
      <c r="CV214" s="227"/>
      <c r="CW214" s="227"/>
      <c r="CX214" s="227"/>
      <c r="CY214" s="227"/>
      <c r="CZ214" s="227"/>
      <c r="DA214" s="227"/>
      <c r="DB214" s="227"/>
      <c r="DC214" s="227"/>
      <c r="DD214" s="227"/>
      <c r="DE214" s="227"/>
      <c r="DF214" s="227"/>
      <c r="DG214" s="227"/>
      <c r="DH214" s="227"/>
      <c r="DI214" s="227"/>
      <c r="DJ214" s="227"/>
      <c r="DK214" s="227"/>
      <c r="DL214" s="227"/>
      <c r="DM214" s="227"/>
      <c r="DN214" s="227"/>
      <c r="DO214" s="227"/>
      <c r="DP214" s="227"/>
      <c r="DQ214" s="227"/>
      <c r="DR214" s="227"/>
      <c r="DS214" s="227"/>
      <c r="DT214" s="227"/>
      <c r="DU214" s="227"/>
      <c r="DV214" s="227"/>
      <c r="DW214" s="227"/>
      <c r="DX214" s="227"/>
      <c r="DY214" s="227"/>
      <c r="DZ214" s="227"/>
      <c r="EA214" s="227"/>
      <c r="EB214" s="227"/>
      <c r="EC214" s="227"/>
      <c r="ED214" s="227"/>
      <c r="EE214" s="227"/>
      <c r="EF214" s="227"/>
      <c r="EG214" s="227"/>
      <c r="EH214" s="227"/>
      <c r="EI214" s="227"/>
      <c r="EJ214" s="227"/>
      <c r="EK214" s="227"/>
      <c r="EL214" s="227"/>
      <c r="EM214" s="227"/>
      <c r="EN214" s="227"/>
      <c r="EO214" s="227"/>
      <c r="EP214" s="227"/>
      <c r="EQ214" s="227"/>
      <c r="ER214" s="227"/>
      <c r="ES214" s="227"/>
      <c r="ET214" s="227"/>
      <c r="EU214" s="227"/>
      <c r="EV214" s="227"/>
      <c r="EW214" s="227"/>
      <c r="EX214" s="227"/>
      <c r="EY214" s="227"/>
      <c r="EZ214" s="227"/>
      <c r="FA214" s="227"/>
      <c r="FB214" s="227"/>
      <c r="FC214" s="227"/>
      <c r="FD214" s="227"/>
      <c r="FE214" s="227"/>
      <c r="FF214" s="227"/>
      <c r="FG214" s="227"/>
      <c r="FH214" s="227"/>
      <c r="FI214" s="227"/>
      <c r="FJ214" s="227"/>
      <c r="FK214" s="227"/>
      <c r="FL214" s="227"/>
      <c r="FM214" s="227"/>
      <c r="FN214" s="227"/>
      <c r="FO214" s="227"/>
      <c r="FP214" s="227"/>
      <c r="FQ214" s="227"/>
      <c r="FR214" s="227"/>
      <c r="FS214" s="227"/>
      <c r="FT214" s="227"/>
      <c r="FU214" s="227"/>
      <c r="FV214" s="227"/>
      <c r="FW214" s="227"/>
      <c r="FX214" s="227"/>
      <c r="FY214" s="227"/>
      <c r="FZ214" s="227"/>
      <c r="GA214" s="227"/>
      <c r="GB214" s="227"/>
      <c r="GC214" s="227"/>
      <c r="GD214" s="227"/>
      <c r="GE214" s="227"/>
      <c r="GF214" s="227"/>
      <c r="GG214" s="227"/>
      <c r="GH214" s="227"/>
      <c r="GI214" s="227"/>
      <c r="GJ214" s="227"/>
      <c r="GK214" s="227"/>
      <c r="GL214" s="227"/>
      <c r="GM214" s="227"/>
      <c r="GN214" s="227"/>
      <c r="GO214" s="227"/>
      <c r="GP214" s="227"/>
      <c r="GQ214" s="227"/>
      <c r="GR214" s="227"/>
      <c r="GS214" s="227"/>
      <c r="GT214" s="227"/>
      <c r="GU214" s="227"/>
      <c r="GV214" s="227"/>
      <c r="GW214" s="227"/>
      <c r="GX214" s="227"/>
      <c r="GY214" s="227"/>
      <c r="GZ214" s="227"/>
      <c r="HA214" s="227"/>
      <c r="HB214" s="227"/>
      <c r="HC214" s="227"/>
      <c r="HD214" s="227"/>
      <c r="HE214" s="227"/>
      <c r="HF214" s="227"/>
      <c r="HG214" s="227"/>
      <c r="HH214" s="227"/>
      <c r="HI214" s="227"/>
      <c r="HJ214" s="227"/>
      <c r="HK214" s="227"/>
      <c r="HL214" s="227"/>
      <c r="HM214" s="227"/>
      <c r="HN214" s="227"/>
      <c r="HO214" s="227"/>
      <c r="HP214" s="227"/>
      <c r="HQ214" s="227"/>
      <c r="HR214" s="227"/>
      <c r="HS214" s="227"/>
      <c r="HT214" s="227"/>
      <c r="HU214" s="227"/>
      <c r="HV214" s="227"/>
      <c r="HW214" s="227"/>
      <c r="HX214" s="227"/>
      <c r="HY214" s="227"/>
      <c r="HZ214" s="227"/>
      <c r="IA214" s="227"/>
      <c r="IB214" s="227"/>
      <c r="IC214" s="227"/>
      <c r="ID214" s="227"/>
      <c r="IE214" s="227"/>
      <c r="IF214" s="227"/>
      <c r="IG214" s="227"/>
      <c r="IH214" s="227"/>
      <c r="II214" s="227"/>
      <c r="IJ214" s="227"/>
      <c r="IK214" s="227"/>
      <c r="IL214" s="227"/>
      <c r="IM214" s="227"/>
      <c r="IN214" s="227"/>
      <c r="IO214" s="227"/>
      <c r="IP214" s="227"/>
      <c r="IQ214" s="227"/>
      <c r="IR214" s="227"/>
      <c r="IS214" s="227"/>
      <c r="IT214" s="227"/>
      <c r="IU214" s="227"/>
      <c r="IV214" s="227"/>
    </row>
    <row r="215" spans="1:256">
      <c r="A215" s="107"/>
      <c r="D215" s="159"/>
      <c r="E215" s="227"/>
      <c r="F215" s="159"/>
      <c r="G215" s="227"/>
      <c r="H215" s="159"/>
      <c r="I215" s="109"/>
      <c r="J215" s="109"/>
      <c r="K215" s="227"/>
      <c r="L215" s="159"/>
      <c r="M215" s="227"/>
      <c r="N215" s="227"/>
      <c r="O215" s="227"/>
      <c r="P215" s="227"/>
      <c r="Q215" s="227"/>
      <c r="R215" s="227"/>
      <c r="S215" s="227"/>
      <c r="T215" s="227"/>
      <c r="U215" s="227"/>
      <c r="V215" s="227"/>
      <c r="W215" s="227"/>
      <c r="X215" s="227"/>
      <c r="Y215" s="227"/>
      <c r="Z215" s="227"/>
      <c r="AA215" s="227"/>
      <c r="AB215" s="227"/>
      <c r="AC215" s="227"/>
      <c r="AD215" s="227"/>
      <c r="AE215" s="227"/>
      <c r="AF215" s="227"/>
      <c r="AG215" s="227"/>
      <c r="AH215" s="227"/>
      <c r="AI215" s="227"/>
      <c r="AJ215" s="227"/>
      <c r="AK215" s="227"/>
      <c r="AL215" s="227"/>
      <c r="AM215" s="227"/>
      <c r="AN215" s="227"/>
      <c r="AO215" s="227"/>
      <c r="AP215" s="227"/>
      <c r="AQ215" s="227"/>
      <c r="AR215" s="227"/>
      <c r="AS215" s="227"/>
      <c r="AT215" s="227"/>
      <c r="AU215" s="227"/>
      <c r="AV215" s="227"/>
      <c r="AW215" s="227"/>
      <c r="AX215" s="227"/>
      <c r="AY215" s="227"/>
      <c r="AZ215" s="227"/>
      <c r="BA215" s="227"/>
      <c r="BB215" s="227"/>
      <c r="BC215" s="227"/>
      <c r="BD215" s="227"/>
      <c r="BE215" s="227"/>
      <c r="BF215" s="227"/>
      <c r="BG215" s="227"/>
      <c r="BH215" s="227"/>
      <c r="BI215" s="227"/>
      <c r="BJ215" s="227"/>
      <c r="BK215" s="227"/>
      <c r="BL215" s="227"/>
      <c r="BM215" s="227"/>
      <c r="BN215" s="227"/>
      <c r="BO215" s="227"/>
      <c r="BP215" s="227"/>
      <c r="BQ215" s="227"/>
      <c r="BR215" s="227"/>
      <c r="BS215" s="227"/>
      <c r="BT215" s="227"/>
      <c r="BU215" s="227"/>
      <c r="BV215" s="227"/>
      <c r="BW215" s="227"/>
      <c r="BX215" s="227"/>
      <c r="BY215" s="227"/>
      <c r="BZ215" s="227"/>
      <c r="CA215" s="227"/>
      <c r="CB215" s="227"/>
      <c r="CC215" s="109"/>
      <c r="CD215" s="109"/>
      <c r="CE215" s="109"/>
      <c r="CF215" s="109"/>
      <c r="CG215" s="109"/>
      <c r="CH215" s="109"/>
      <c r="CI215" s="109"/>
      <c r="CJ215" s="109"/>
      <c r="CK215" s="109"/>
      <c r="CL215" s="109"/>
      <c r="CM215" s="109"/>
      <c r="CN215" s="109"/>
      <c r="CO215" s="109"/>
      <c r="CP215" s="109"/>
      <c r="CQ215" s="109"/>
      <c r="CR215" s="109"/>
      <c r="CS215" s="109"/>
      <c r="CT215" s="109"/>
      <c r="CU215" s="227"/>
      <c r="CV215" s="227"/>
      <c r="CW215" s="227"/>
      <c r="CX215" s="227"/>
      <c r="CY215" s="227"/>
      <c r="CZ215" s="227"/>
      <c r="DA215" s="227"/>
      <c r="DB215" s="227"/>
      <c r="DC215" s="227"/>
      <c r="DD215" s="227"/>
      <c r="DE215" s="227"/>
      <c r="DF215" s="227"/>
      <c r="DG215" s="227"/>
      <c r="DH215" s="227"/>
      <c r="DI215" s="227"/>
      <c r="DJ215" s="227"/>
      <c r="DK215" s="227"/>
      <c r="DL215" s="227"/>
      <c r="DM215" s="227"/>
      <c r="DN215" s="227"/>
      <c r="DO215" s="227"/>
      <c r="DP215" s="227"/>
      <c r="DQ215" s="227"/>
      <c r="DR215" s="227"/>
      <c r="DS215" s="227"/>
      <c r="DT215" s="227"/>
      <c r="DU215" s="227"/>
      <c r="DV215" s="227"/>
      <c r="DW215" s="227"/>
      <c r="DX215" s="227"/>
      <c r="DY215" s="227"/>
      <c r="DZ215" s="227"/>
      <c r="EA215" s="227"/>
      <c r="EB215" s="227"/>
      <c r="EC215" s="227"/>
      <c r="ED215" s="227"/>
      <c r="EE215" s="227"/>
      <c r="EF215" s="227"/>
      <c r="EG215" s="227"/>
      <c r="EH215" s="227"/>
      <c r="EI215" s="227"/>
      <c r="EJ215" s="227"/>
      <c r="EK215" s="227"/>
      <c r="EL215" s="227"/>
      <c r="EM215" s="227"/>
      <c r="EN215" s="227"/>
      <c r="EO215" s="227"/>
      <c r="EP215" s="227"/>
      <c r="EQ215" s="227"/>
      <c r="ER215" s="227"/>
      <c r="ES215" s="227"/>
      <c r="ET215" s="227"/>
      <c r="EU215" s="227"/>
      <c r="EV215" s="227"/>
      <c r="EW215" s="227"/>
      <c r="EX215" s="227"/>
      <c r="EY215" s="227"/>
      <c r="EZ215" s="227"/>
      <c r="FA215" s="227"/>
      <c r="FB215" s="227"/>
      <c r="FC215" s="227"/>
      <c r="FD215" s="227"/>
      <c r="FE215" s="227"/>
      <c r="FF215" s="227"/>
      <c r="FG215" s="227"/>
      <c r="FH215" s="227"/>
      <c r="FI215" s="227"/>
      <c r="FJ215" s="227"/>
      <c r="FK215" s="227"/>
      <c r="FL215" s="227"/>
      <c r="FM215" s="227"/>
      <c r="FN215" s="227"/>
      <c r="FO215" s="227"/>
      <c r="FP215" s="227"/>
      <c r="FQ215" s="227"/>
      <c r="FR215" s="227"/>
      <c r="FS215" s="227"/>
      <c r="FT215" s="227"/>
      <c r="FU215" s="227"/>
      <c r="FV215" s="227"/>
      <c r="FW215" s="227"/>
      <c r="FX215" s="227"/>
      <c r="FY215" s="227"/>
      <c r="FZ215" s="227"/>
      <c r="GA215" s="227"/>
      <c r="GB215" s="227"/>
      <c r="GC215" s="227"/>
      <c r="GD215" s="227"/>
      <c r="GE215" s="227"/>
      <c r="GF215" s="227"/>
      <c r="GG215" s="227"/>
      <c r="GH215" s="227"/>
      <c r="GI215" s="227"/>
      <c r="GJ215" s="227"/>
      <c r="GK215" s="227"/>
      <c r="GL215" s="227"/>
      <c r="GM215" s="227"/>
      <c r="GN215" s="227"/>
      <c r="GO215" s="227"/>
      <c r="GP215" s="227"/>
      <c r="GQ215" s="227"/>
      <c r="GR215" s="227"/>
      <c r="GS215" s="227"/>
      <c r="GT215" s="227"/>
      <c r="GU215" s="227"/>
      <c r="GV215" s="227"/>
      <c r="GW215" s="227"/>
      <c r="GX215" s="227"/>
      <c r="GY215" s="227"/>
      <c r="GZ215" s="227"/>
      <c r="HA215" s="227"/>
      <c r="HB215" s="227"/>
      <c r="HC215" s="227"/>
      <c r="HD215" s="227"/>
      <c r="HE215" s="227"/>
      <c r="HF215" s="227"/>
      <c r="HG215" s="227"/>
      <c r="HH215" s="227"/>
      <c r="HI215" s="227"/>
      <c r="HJ215" s="227"/>
      <c r="HK215" s="227"/>
      <c r="HL215" s="227"/>
      <c r="HM215" s="227"/>
      <c r="HN215" s="227"/>
      <c r="HO215" s="227"/>
      <c r="HP215" s="227"/>
      <c r="HQ215" s="227"/>
      <c r="HR215" s="227"/>
      <c r="HS215" s="227"/>
      <c r="HT215" s="227"/>
      <c r="HU215" s="227"/>
      <c r="HV215" s="227"/>
      <c r="HW215" s="227"/>
      <c r="HX215" s="227"/>
      <c r="HY215" s="227"/>
      <c r="HZ215" s="227"/>
      <c r="IA215" s="227"/>
      <c r="IB215" s="227"/>
      <c r="IC215" s="227"/>
      <c r="ID215" s="227"/>
      <c r="IE215" s="227"/>
      <c r="IF215" s="227"/>
      <c r="IG215" s="227"/>
      <c r="IH215" s="227"/>
      <c r="II215" s="227"/>
      <c r="IJ215" s="227"/>
      <c r="IK215" s="227"/>
      <c r="IL215" s="227"/>
      <c r="IM215" s="227"/>
      <c r="IN215" s="227"/>
      <c r="IO215" s="227"/>
      <c r="IP215" s="227"/>
      <c r="IQ215" s="227"/>
      <c r="IR215" s="227"/>
      <c r="IS215" s="227"/>
      <c r="IT215" s="227"/>
      <c r="IU215" s="227"/>
      <c r="IV215" s="227"/>
    </row>
    <row r="216" spans="1:256">
      <c r="A216" s="107"/>
      <c r="D216" s="159"/>
      <c r="E216" s="227"/>
      <c r="F216" s="159"/>
      <c r="G216" s="227"/>
      <c r="H216" s="159"/>
      <c r="I216" s="109"/>
      <c r="J216" s="109"/>
      <c r="K216" s="227"/>
      <c r="L216" s="159"/>
      <c r="M216" s="227"/>
      <c r="N216" s="227"/>
      <c r="O216" s="227"/>
      <c r="P216" s="227"/>
      <c r="Q216" s="227"/>
      <c r="R216" s="227"/>
      <c r="S216" s="227"/>
      <c r="T216" s="227"/>
      <c r="U216" s="227"/>
      <c r="V216" s="227"/>
      <c r="W216" s="227"/>
      <c r="X216" s="227"/>
      <c r="Y216" s="227"/>
      <c r="Z216" s="227"/>
      <c r="AA216" s="227"/>
      <c r="AB216" s="227"/>
      <c r="AC216" s="227"/>
      <c r="AD216" s="227"/>
      <c r="AE216" s="227"/>
      <c r="AF216" s="227"/>
      <c r="AG216" s="227"/>
      <c r="AH216" s="227"/>
      <c r="AI216" s="227"/>
      <c r="AJ216" s="227"/>
      <c r="AK216" s="227"/>
      <c r="AL216" s="227"/>
      <c r="AM216" s="227"/>
      <c r="AN216" s="227"/>
      <c r="AO216" s="227"/>
      <c r="AP216" s="227"/>
      <c r="AQ216" s="227"/>
      <c r="AR216" s="227"/>
      <c r="AS216" s="227"/>
      <c r="AT216" s="227"/>
      <c r="AU216" s="227"/>
      <c r="AV216" s="227"/>
      <c r="AW216" s="227"/>
      <c r="AX216" s="227"/>
      <c r="AY216" s="227"/>
      <c r="AZ216" s="227"/>
      <c r="BA216" s="227"/>
      <c r="BB216" s="227"/>
      <c r="BC216" s="227"/>
      <c r="BD216" s="227"/>
      <c r="BE216" s="227"/>
      <c r="BF216" s="227"/>
      <c r="BG216" s="227"/>
      <c r="BH216" s="227"/>
      <c r="BI216" s="227"/>
      <c r="BJ216" s="227"/>
      <c r="BK216" s="227"/>
      <c r="BL216" s="227"/>
      <c r="BM216" s="227"/>
      <c r="BN216" s="227"/>
      <c r="BO216" s="227"/>
      <c r="BP216" s="227"/>
      <c r="BQ216" s="227"/>
      <c r="BR216" s="227"/>
      <c r="BS216" s="227"/>
      <c r="BT216" s="227"/>
      <c r="BU216" s="227"/>
      <c r="BV216" s="227"/>
      <c r="BW216" s="227"/>
      <c r="BX216" s="227"/>
      <c r="BY216" s="227"/>
      <c r="BZ216" s="227"/>
      <c r="CA216" s="227"/>
      <c r="CB216" s="227"/>
      <c r="CC216" s="109"/>
      <c r="CD216" s="109"/>
      <c r="CE216" s="109"/>
      <c r="CF216" s="109"/>
      <c r="CG216" s="109"/>
      <c r="CH216" s="109"/>
      <c r="CI216" s="109"/>
      <c r="CJ216" s="109"/>
      <c r="CK216" s="109"/>
      <c r="CL216" s="109"/>
      <c r="CM216" s="109"/>
      <c r="CN216" s="109"/>
      <c r="CO216" s="109"/>
      <c r="CP216" s="109"/>
      <c r="CQ216" s="109"/>
      <c r="CR216" s="109"/>
      <c r="CS216" s="109"/>
      <c r="CT216" s="109"/>
      <c r="CU216" s="227"/>
      <c r="CV216" s="227"/>
      <c r="CW216" s="227"/>
      <c r="CX216" s="227"/>
      <c r="CY216" s="227"/>
      <c r="CZ216" s="227"/>
      <c r="DA216" s="227"/>
      <c r="DB216" s="227"/>
      <c r="DC216" s="227"/>
      <c r="DD216" s="227"/>
      <c r="DE216" s="227"/>
      <c r="DF216" s="227"/>
      <c r="DG216" s="227"/>
      <c r="DH216" s="227"/>
      <c r="DI216" s="227"/>
      <c r="DJ216" s="227"/>
      <c r="DK216" s="227"/>
      <c r="DL216" s="227"/>
      <c r="DM216" s="227"/>
      <c r="DN216" s="227"/>
      <c r="DO216" s="227"/>
      <c r="DP216" s="227"/>
      <c r="DQ216" s="227"/>
      <c r="DR216" s="227"/>
      <c r="DS216" s="227"/>
      <c r="DT216" s="227"/>
      <c r="DU216" s="227"/>
      <c r="DV216" s="227"/>
      <c r="DW216" s="227"/>
      <c r="DX216" s="227"/>
      <c r="DY216" s="227"/>
      <c r="DZ216" s="227"/>
      <c r="EA216" s="227"/>
      <c r="EB216" s="227"/>
      <c r="EC216" s="227"/>
      <c r="ED216" s="227"/>
      <c r="EE216" s="227"/>
      <c r="EF216" s="227"/>
      <c r="EG216" s="227"/>
      <c r="EH216" s="227"/>
      <c r="EI216" s="227"/>
      <c r="EJ216" s="227"/>
      <c r="EK216" s="227"/>
      <c r="EL216" s="227"/>
      <c r="EM216" s="227"/>
      <c r="EN216" s="227"/>
      <c r="EO216" s="227"/>
      <c r="EP216" s="227"/>
      <c r="EQ216" s="227"/>
      <c r="ER216" s="227"/>
      <c r="ES216" s="227"/>
      <c r="ET216" s="227"/>
      <c r="EU216" s="227"/>
      <c r="EV216" s="227"/>
      <c r="EW216" s="227"/>
      <c r="EX216" s="227"/>
      <c r="EY216" s="227"/>
      <c r="EZ216" s="227"/>
      <c r="FA216" s="227"/>
      <c r="FB216" s="227"/>
      <c r="FC216" s="227"/>
      <c r="FD216" s="227"/>
      <c r="FE216" s="227"/>
      <c r="FF216" s="227"/>
      <c r="FG216" s="227"/>
      <c r="FH216" s="227"/>
      <c r="FI216" s="227"/>
      <c r="FJ216" s="227"/>
      <c r="FK216" s="227"/>
      <c r="FL216" s="227"/>
      <c r="FM216" s="227"/>
      <c r="FN216" s="227"/>
      <c r="FO216" s="227"/>
      <c r="FP216" s="227"/>
      <c r="FQ216" s="227"/>
      <c r="FR216" s="227"/>
      <c r="FS216" s="227"/>
      <c r="FT216" s="227"/>
      <c r="FU216" s="227"/>
      <c r="FV216" s="227"/>
      <c r="FW216" s="227"/>
      <c r="FX216" s="227"/>
      <c r="FY216" s="227"/>
      <c r="FZ216" s="227"/>
      <c r="GA216" s="227"/>
      <c r="GB216" s="227"/>
      <c r="GC216" s="227"/>
      <c r="GD216" s="227"/>
      <c r="GE216" s="227"/>
      <c r="GF216" s="227"/>
      <c r="GG216" s="227"/>
      <c r="GH216" s="227"/>
      <c r="GI216" s="227"/>
      <c r="GJ216" s="227"/>
      <c r="GK216" s="227"/>
      <c r="GL216" s="227"/>
      <c r="GM216" s="227"/>
      <c r="GN216" s="227"/>
      <c r="GO216" s="227"/>
      <c r="GP216" s="227"/>
      <c r="GQ216" s="227"/>
      <c r="GR216" s="227"/>
      <c r="GS216" s="227"/>
      <c r="GT216" s="227"/>
      <c r="GU216" s="227"/>
      <c r="GV216" s="227"/>
      <c r="GW216" s="227"/>
      <c r="GX216" s="227"/>
      <c r="GY216" s="227"/>
      <c r="GZ216" s="227"/>
      <c r="HA216" s="227"/>
      <c r="HB216" s="227"/>
      <c r="HC216" s="227"/>
      <c r="HD216" s="227"/>
      <c r="HE216" s="227"/>
      <c r="HF216" s="227"/>
      <c r="HG216" s="227"/>
      <c r="HH216" s="227"/>
      <c r="HI216" s="227"/>
      <c r="HJ216" s="227"/>
      <c r="HK216" s="227"/>
      <c r="HL216" s="227"/>
      <c r="HM216" s="227"/>
      <c r="HN216" s="227"/>
      <c r="HO216" s="227"/>
      <c r="HP216" s="227"/>
      <c r="HQ216" s="227"/>
      <c r="HR216" s="227"/>
      <c r="HS216" s="227"/>
      <c r="HT216" s="227"/>
      <c r="HU216" s="227"/>
      <c r="HV216" s="227"/>
      <c r="HW216" s="227"/>
      <c r="HX216" s="227"/>
      <c r="HY216" s="227"/>
      <c r="HZ216" s="227"/>
      <c r="IA216" s="227"/>
      <c r="IB216" s="227"/>
      <c r="IC216" s="227"/>
      <c r="ID216" s="227"/>
      <c r="IE216" s="227"/>
      <c r="IF216" s="227"/>
      <c r="IG216" s="227"/>
      <c r="IH216" s="227"/>
      <c r="II216" s="227"/>
      <c r="IJ216" s="227"/>
      <c r="IK216" s="227"/>
      <c r="IL216" s="227"/>
      <c r="IM216" s="227"/>
      <c r="IN216" s="227"/>
      <c r="IO216" s="227"/>
      <c r="IP216" s="227"/>
      <c r="IQ216" s="227"/>
      <c r="IR216" s="227"/>
      <c r="IS216" s="227"/>
      <c r="IT216" s="227"/>
      <c r="IU216" s="227"/>
      <c r="IV216" s="227"/>
    </row>
    <row r="217" spans="1:256">
      <c r="A217" s="107"/>
      <c r="D217" s="159"/>
      <c r="E217" s="227"/>
      <c r="F217" s="159"/>
      <c r="G217" s="227"/>
      <c r="H217" s="159"/>
      <c r="I217" s="109"/>
      <c r="J217" s="109"/>
      <c r="K217" s="227"/>
      <c r="L217" s="159"/>
      <c r="M217" s="227"/>
      <c r="N217" s="227"/>
      <c r="O217" s="227"/>
      <c r="P217" s="227"/>
      <c r="Q217" s="227"/>
      <c r="R217" s="227"/>
      <c r="S217" s="227"/>
      <c r="T217" s="227"/>
      <c r="U217" s="227"/>
      <c r="V217" s="227"/>
      <c r="W217" s="227"/>
      <c r="X217" s="227"/>
      <c r="Y217" s="227"/>
      <c r="Z217" s="227"/>
      <c r="AA217" s="227"/>
      <c r="AB217" s="227"/>
      <c r="AC217" s="227"/>
      <c r="AD217" s="227"/>
      <c r="AE217" s="227"/>
      <c r="AF217" s="227"/>
      <c r="AG217" s="227"/>
      <c r="AH217" s="227"/>
      <c r="AI217" s="227"/>
      <c r="AJ217" s="227"/>
      <c r="AK217" s="227"/>
      <c r="AL217" s="227"/>
      <c r="AM217" s="227"/>
      <c r="AN217" s="227"/>
      <c r="AO217" s="227"/>
      <c r="AP217" s="227"/>
      <c r="AQ217" s="227"/>
      <c r="AR217" s="227"/>
      <c r="AS217" s="227"/>
      <c r="AT217" s="227"/>
      <c r="AU217" s="227"/>
      <c r="AV217" s="227"/>
      <c r="AW217" s="227"/>
      <c r="AX217" s="227"/>
      <c r="AY217" s="227"/>
      <c r="AZ217" s="227"/>
      <c r="BA217" s="227"/>
      <c r="BB217" s="227"/>
      <c r="BC217" s="227"/>
      <c r="BD217" s="227"/>
      <c r="BE217" s="227"/>
      <c r="BF217" s="227"/>
      <c r="BG217" s="227"/>
      <c r="BH217" s="227"/>
      <c r="BI217" s="227"/>
      <c r="BJ217" s="227"/>
      <c r="BK217" s="227"/>
      <c r="BL217" s="227"/>
      <c r="BM217" s="227"/>
      <c r="BN217" s="227"/>
      <c r="BO217" s="227"/>
      <c r="BP217" s="227"/>
      <c r="BQ217" s="227"/>
      <c r="BR217" s="227"/>
      <c r="BS217" s="227"/>
      <c r="BT217" s="227"/>
      <c r="BU217" s="227"/>
      <c r="BV217" s="227"/>
      <c r="BW217" s="227"/>
      <c r="BX217" s="227"/>
      <c r="BY217" s="227"/>
      <c r="BZ217" s="227"/>
      <c r="CA217" s="227"/>
      <c r="CB217" s="227"/>
      <c r="CC217" s="109"/>
      <c r="CD217" s="109"/>
      <c r="CE217" s="109"/>
      <c r="CF217" s="109"/>
      <c r="CG217" s="109"/>
      <c r="CH217" s="109"/>
      <c r="CI217" s="109"/>
      <c r="CJ217" s="109"/>
      <c r="CK217" s="109"/>
      <c r="CL217" s="109"/>
      <c r="CM217" s="109"/>
      <c r="CN217" s="109"/>
      <c r="CO217" s="109"/>
      <c r="CP217" s="109"/>
      <c r="CQ217" s="109"/>
      <c r="CR217" s="109"/>
      <c r="CS217" s="109"/>
      <c r="CT217" s="109"/>
      <c r="CU217" s="227"/>
      <c r="CV217" s="227"/>
      <c r="CW217" s="227"/>
      <c r="CX217" s="227"/>
      <c r="CY217" s="227"/>
      <c r="CZ217" s="227"/>
      <c r="DA217" s="227"/>
      <c r="DB217" s="227"/>
      <c r="DC217" s="227"/>
      <c r="DD217" s="227"/>
      <c r="DE217" s="227"/>
      <c r="DF217" s="227"/>
      <c r="DG217" s="227"/>
      <c r="DH217" s="227"/>
      <c r="DI217" s="227"/>
      <c r="DJ217" s="227"/>
      <c r="DK217" s="227"/>
      <c r="DL217" s="227"/>
      <c r="DM217" s="227"/>
      <c r="DN217" s="227"/>
      <c r="DO217" s="227"/>
      <c r="DP217" s="227"/>
      <c r="DQ217" s="227"/>
      <c r="DR217" s="227"/>
      <c r="DS217" s="227"/>
      <c r="DT217" s="227"/>
      <c r="DU217" s="227"/>
      <c r="DV217" s="227"/>
      <c r="DW217" s="227"/>
      <c r="DX217" s="227"/>
      <c r="DY217" s="227"/>
      <c r="DZ217" s="227"/>
      <c r="EA217" s="227"/>
      <c r="EB217" s="227"/>
      <c r="EC217" s="227"/>
      <c r="ED217" s="227"/>
      <c r="EE217" s="227"/>
      <c r="EF217" s="227"/>
      <c r="EG217" s="227"/>
      <c r="EH217" s="227"/>
      <c r="EI217" s="227"/>
      <c r="EJ217" s="227"/>
      <c r="EK217" s="227"/>
      <c r="EL217" s="227"/>
      <c r="EM217" s="227"/>
      <c r="EN217" s="227"/>
      <c r="EO217" s="227"/>
      <c r="EP217" s="227"/>
      <c r="EQ217" s="227"/>
      <c r="ER217" s="227"/>
      <c r="ES217" s="227"/>
      <c r="ET217" s="227"/>
      <c r="EU217" s="227"/>
      <c r="EV217" s="227"/>
      <c r="EW217" s="227"/>
      <c r="EX217" s="227"/>
      <c r="EY217" s="227"/>
      <c r="EZ217" s="227"/>
      <c r="FA217" s="227"/>
      <c r="FB217" s="227"/>
      <c r="FC217" s="227"/>
      <c r="FD217" s="227"/>
      <c r="FE217" s="227"/>
      <c r="FF217" s="227"/>
      <c r="FG217" s="227"/>
      <c r="FH217" s="227"/>
      <c r="FI217" s="227"/>
      <c r="FJ217" s="227"/>
      <c r="FK217" s="227"/>
      <c r="FL217" s="227"/>
      <c r="FM217" s="227"/>
      <c r="FN217" s="227"/>
      <c r="FO217" s="227"/>
      <c r="FP217" s="227"/>
      <c r="FQ217" s="227"/>
      <c r="FR217" s="227"/>
      <c r="FS217" s="227"/>
      <c r="FT217" s="227"/>
      <c r="FU217" s="227"/>
      <c r="FV217" s="227"/>
      <c r="FW217" s="227"/>
      <c r="FX217" s="227"/>
      <c r="FY217" s="227"/>
      <c r="FZ217" s="227"/>
      <c r="GA217" s="227"/>
      <c r="GB217" s="227"/>
      <c r="GC217" s="227"/>
      <c r="GD217" s="227"/>
      <c r="GE217" s="227"/>
      <c r="GF217" s="227"/>
      <c r="GG217" s="227"/>
      <c r="GH217" s="227"/>
      <c r="GI217" s="227"/>
      <c r="GJ217" s="227"/>
      <c r="GK217" s="227"/>
      <c r="GL217" s="227"/>
      <c r="GM217" s="227"/>
      <c r="GN217" s="227"/>
      <c r="GO217" s="227"/>
      <c r="GP217" s="227"/>
      <c r="GQ217" s="227"/>
      <c r="GR217" s="227"/>
      <c r="GS217" s="227"/>
      <c r="GT217" s="227"/>
      <c r="GU217" s="227"/>
      <c r="GV217" s="227"/>
      <c r="GW217" s="227"/>
      <c r="GX217" s="227"/>
      <c r="GY217" s="227"/>
      <c r="GZ217" s="227"/>
      <c r="HA217" s="227"/>
      <c r="HB217" s="227"/>
      <c r="HC217" s="227"/>
      <c r="HD217" s="227"/>
      <c r="HE217" s="227"/>
      <c r="HF217" s="227"/>
      <c r="HG217" s="227"/>
      <c r="HH217" s="227"/>
      <c r="HI217" s="227"/>
      <c r="HJ217" s="227"/>
      <c r="HK217" s="227"/>
      <c r="HL217" s="227"/>
      <c r="HM217" s="227"/>
      <c r="HN217" s="227"/>
      <c r="HO217" s="227"/>
      <c r="HP217" s="227"/>
      <c r="HQ217" s="227"/>
      <c r="HR217" s="227"/>
      <c r="HS217" s="227"/>
      <c r="HT217" s="227"/>
      <c r="HU217" s="227"/>
      <c r="HV217" s="227"/>
      <c r="HW217" s="227"/>
      <c r="HX217" s="227"/>
      <c r="HY217" s="227"/>
      <c r="HZ217" s="227"/>
      <c r="IA217" s="227"/>
      <c r="IB217" s="227"/>
      <c r="IC217" s="227"/>
      <c r="ID217" s="227"/>
      <c r="IE217" s="227"/>
      <c r="IF217" s="227"/>
      <c r="IG217" s="227"/>
      <c r="IH217" s="227"/>
      <c r="II217" s="227"/>
      <c r="IJ217" s="227"/>
      <c r="IK217" s="227"/>
      <c r="IL217" s="227"/>
      <c r="IM217" s="227"/>
      <c r="IN217" s="227"/>
      <c r="IO217" s="227"/>
      <c r="IP217" s="227"/>
      <c r="IQ217" s="227"/>
      <c r="IR217" s="227"/>
      <c r="IS217" s="227"/>
      <c r="IT217" s="227"/>
      <c r="IU217" s="227"/>
      <c r="IV217" s="227"/>
    </row>
    <row r="218" spans="1:256">
      <c r="A218" s="107"/>
      <c r="D218" s="159"/>
      <c r="E218" s="227"/>
      <c r="F218" s="159"/>
      <c r="G218" s="227"/>
      <c r="H218" s="159"/>
      <c r="I218" s="109"/>
      <c r="J218" s="109"/>
      <c r="K218" s="227"/>
      <c r="L218" s="159"/>
      <c r="M218" s="227"/>
      <c r="N218" s="227"/>
      <c r="O218" s="227"/>
      <c r="P218" s="227"/>
      <c r="Q218" s="227"/>
      <c r="R218" s="227"/>
      <c r="S218" s="227"/>
      <c r="T218" s="227"/>
      <c r="U218" s="227"/>
      <c r="V218" s="227"/>
      <c r="W218" s="227"/>
      <c r="X218" s="227"/>
      <c r="Y218" s="227"/>
      <c r="Z218" s="227"/>
      <c r="AA218" s="227"/>
      <c r="AB218" s="227"/>
      <c r="AC218" s="227"/>
      <c r="AD218" s="227"/>
      <c r="AE218" s="227"/>
      <c r="AF218" s="227"/>
      <c r="AG218" s="227"/>
      <c r="AH218" s="227"/>
      <c r="AI218" s="227"/>
      <c r="AJ218" s="227"/>
      <c r="AK218" s="227"/>
      <c r="AL218" s="227"/>
      <c r="AM218" s="227"/>
      <c r="AN218" s="227"/>
      <c r="AO218" s="227"/>
      <c r="AP218" s="227"/>
      <c r="AQ218" s="227"/>
      <c r="AR218" s="227"/>
      <c r="AS218" s="227"/>
      <c r="AT218" s="227"/>
      <c r="AU218" s="227"/>
      <c r="AV218" s="227"/>
      <c r="AW218" s="227"/>
      <c r="AX218" s="227"/>
      <c r="AY218" s="227"/>
      <c r="AZ218" s="227"/>
      <c r="BA218" s="227"/>
      <c r="BB218" s="227"/>
      <c r="BC218" s="227"/>
      <c r="BD218" s="227"/>
      <c r="BE218" s="227"/>
      <c r="BF218" s="227"/>
      <c r="BG218" s="227"/>
      <c r="BH218" s="227"/>
      <c r="BI218" s="227"/>
      <c r="BJ218" s="227"/>
      <c r="BK218" s="227"/>
      <c r="BL218" s="227"/>
      <c r="BM218" s="227"/>
      <c r="BN218" s="227"/>
      <c r="BO218" s="227"/>
      <c r="BP218" s="227"/>
      <c r="BQ218" s="227"/>
      <c r="BR218" s="227"/>
      <c r="BS218" s="227"/>
      <c r="BT218" s="227"/>
      <c r="BU218" s="227"/>
      <c r="BV218" s="227"/>
      <c r="BW218" s="227"/>
      <c r="BX218" s="227"/>
      <c r="BY218" s="227"/>
      <c r="BZ218" s="227"/>
      <c r="CA218" s="227"/>
      <c r="CB218" s="227"/>
      <c r="CC218" s="109"/>
      <c r="CD218" s="109"/>
      <c r="CE218" s="109"/>
      <c r="CF218" s="109"/>
      <c r="CG218" s="109"/>
      <c r="CH218" s="109"/>
      <c r="CI218" s="109"/>
      <c r="CJ218" s="109"/>
      <c r="CK218" s="109"/>
      <c r="CL218" s="109"/>
      <c r="CM218" s="109"/>
      <c r="CN218" s="109"/>
      <c r="CO218" s="109"/>
      <c r="CP218" s="109"/>
      <c r="CQ218" s="109"/>
      <c r="CR218" s="109"/>
      <c r="CS218" s="109"/>
      <c r="CT218" s="109"/>
      <c r="CU218" s="227"/>
      <c r="CV218" s="227"/>
      <c r="CW218" s="227"/>
      <c r="CX218" s="227"/>
      <c r="CY218" s="227"/>
      <c r="CZ218" s="227"/>
      <c r="DA218" s="227"/>
      <c r="DB218" s="227"/>
      <c r="DC218" s="227"/>
      <c r="DD218" s="227"/>
      <c r="DE218" s="227"/>
      <c r="DF218" s="227"/>
      <c r="DG218" s="227"/>
      <c r="DH218" s="227"/>
      <c r="DI218" s="227"/>
      <c r="DJ218" s="227"/>
      <c r="DK218" s="227"/>
      <c r="DL218" s="227"/>
      <c r="DM218" s="227"/>
      <c r="DN218" s="227"/>
      <c r="DO218" s="227"/>
      <c r="DP218" s="227"/>
      <c r="DQ218" s="227"/>
      <c r="DR218" s="227"/>
      <c r="DS218" s="227"/>
      <c r="DT218" s="227"/>
      <c r="DU218" s="227"/>
      <c r="DV218" s="227"/>
      <c r="DW218" s="227"/>
      <c r="DX218" s="227"/>
      <c r="DY218" s="227"/>
      <c r="DZ218" s="227"/>
      <c r="EA218" s="227"/>
      <c r="EB218" s="227"/>
      <c r="EC218" s="227"/>
      <c r="ED218" s="227"/>
      <c r="EE218" s="227"/>
      <c r="EF218" s="227"/>
      <c r="EG218" s="227"/>
      <c r="EH218" s="227"/>
      <c r="EI218" s="227"/>
      <c r="EJ218" s="227"/>
      <c r="EK218" s="227"/>
      <c r="EL218" s="227"/>
      <c r="EM218" s="227"/>
      <c r="EN218" s="227"/>
      <c r="EO218" s="227"/>
      <c r="EP218" s="227"/>
      <c r="EQ218" s="227"/>
      <c r="ER218" s="227"/>
      <c r="ES218" s="227"/>
      <c r="ET218" s="227"/>
      <c r="EU218" s="227"/>
      <c r="EV218" s="227"/>
      <c r="EW218" s="227"/>
      <c r="EX218" s="227"/>
      <c r="EY218" s="227"/>
      <c r="EZ218" s="227"/>
      <c r="FA218" s="227"/>
      <c r="FB218" s="227"/>
      <c r="FC218" s="227"/>
      <c r="FD218" s="227"/>
      <c r="FE218" s="227"/>
      <c r="FF218" s="227"/>
      <c r="FG218" s="227"/>
      <c r="FH218" s="227"/>
      <c r="FI218" s="227"/>
      <c r="FJ218" s="227"/>
      <c r="FK218" s="227"/>
      <c r="FL218" s="227"/>
      <c r="FM218" s="227"/>
      <c r="FN218" s="227"/>
      <c r="FO218" s="227"/>
      <c r="FP218" s="227"/>
      <c r="FQ218" s="227"/>
      <c r="FR218" s="227"/>
      <c r="FS218" s="227"/>
      <c r="FT218" s="227"/>
      <c r="FU218" s="227"/>
      <c r="FV218" s="227"/>
      <c r="FW218" s="227"/>
      <c r="FX218" s="227"/>
      <c r="FY218" s="227"/>
      <c r="FZ218" s="227"/>
      <c r="GA218" s="227"/>
      <c r="GB218" s="227"/>
      <c r="GC218" s="227"/>
      <c r="GD218" s="227"/>
      <c r="GE218" s="227"/>
      <c r="GF218" s="227"/>
      <c r="GG218" s="227"/>
      <c r="GH218" s="227"/>
      <c r="GI218" s="227"/>
      <c r="GJ218" s="227"/>
      <c r="GK218" s="227"/>
      <c r="GL218" s="227"/>
      <c r="GM218" s="227"/>
      <c r="GN218" s="227"/>
      <c r="GO218" s="227"/>
      <c r="GP218" s="227"/>
      <c r="GQ218" s="227"/>
      <c r="GR218" s="227"/>
      <c r="GS218" s="227"/>
      <c r="GT218" s="227"/>
      <c r="GU218" s="227"/>
      <c r="GV218" s="227"/>
      <c r="GW218" s="227"/>
      <c r="GX218" s="227"/>
      <c r="GY218" s="227"/>
      <c r="GZ218" s="227"/>
      <c r="HA218" s="227"/>
      <c r="HB218" s="227"/>
      <c r="HC218" s="227"/>
      <c r="HD218" s="227"/>
      <c r="HE218" s="227"/>
      <c r="HF218" s="227"/>
      <c r="HG218" s="227"/>
      <c r="HH218" s="227"/>
      <c r="HI218" s="227"/>
      <c r="HJ218" s="227"/>
      <c r="HK218" s="227"/>
      <c r="HL218" s="227"/>
      <c r="HM218" s="227"/>
      <c r="HN218" s="227"/>
      <c r="HO218" s="227"/>
      <c r="HP218" s="227"/>
      <c r="HQ218" s="227"/>
      <c r="HR218" s="227"/>
      <c r="HS218" s="227"/>
      <c r="HT218" s="227"/>
      <c r="HU218" s="227"/>
      <c r="HV218" s="227"/>
      <c r="HW218" s="227"/>
      <c r="HX218" s="227"/>
      <c r="HY218" s="227"/>
      <c r="HZ218" s="227"/>
      <c r="IA218" s="227"/>
      <c r="IB218" s="227"/>
      <c r="IC218" s="227"/>
      <c r="ID218" s="227"/>
      <c r="IE218" s="227"/>
      <c r="IF218" s="227"/>
      <c r="IG218" s="227"/>
      <c r="IH218" s="227"/>
      <c r="II218" s="227"/>
      <c r="IJ218" s="227"/>
      <c r="IK218" s="227"/>
      <c r="IL218" s="227"/>
      <c r="IM218" s="227"/>
      <c r="IN218" s="227"/>
      <c r="IO218" s="227"/>
      <c r="IP218" s="227"/>
      <c r="IQ218" s="227"/>
      <c r="IR218" s="227"/>
      <c r="IS218" s="227"/>
      <c r="IT218" s="227"/>
      <c r="IU218" s="227"/>
      <c r="IV218" s="227"/>
    </row>
    <row r="219" spans="1:256">
      <c r="A219" s="107"/>
      <c r="D219" s="159"/>
      <c r="E219" s="227"/>
      <c r="F219" s="159"/>
      <c r="G219" s="227"/>
      <c r="H219" s="159"/>
      <c r="I219" s="109"/>
      <c r="J219" s="109"/>
      <c r="K219" s="227"/>
      <c r="L219" s="159"/>
      <c r="M219" s="227"/>
      <c r="N219" s="227"/>
      <c r="O219" s="227"/>
      <c r="P219" s="227"/>
      <c r="Q219" s="227"/>
      <c r="R219" s="227"/>
      <c r="S219" s="227"/>
      <c r="T219" s="227"/>
      <c r="U219" s="227"/>
      <c r="V219" s="227"/>
      <c r="W219" s="227"/>
      <c r="X219" s="227"/>
      <c r="Y219" s="227"/>
      <c r="Z219" s="227"/>
      <c r="AA219" s="227"/>
      <c r="AB219" s="227"/>
      <c r="AC219" s="227"/>
      <c r="AD219" s="227"/>
      <c r="AE219" s="227"/>
      <c r="AF219" s="227"/>
      <c r="AG219" s="227"/>
      <c r="AH219" s="227"/>
      <c r="AI219" s="227"/>
      <c r="AJ219" s="227"/>
      <c r="AK219" s="227"/>
      <c r="AL219" s="227"/>
      <c r="AM219" s="227"/>
      <c r="AN219" s="227"/>
      <c r="AO219" s="227"/>
      <c r="AP219" s="227"/>
      <c r="AQ219" s="227"/>
      <c r="AR219" s="227"/>
      <c r="AS219" s="227"/>
      <c r="AT219" s="227"/>
      <c r="AU219" s="227"/>
      <c r="AV219" s="227"/>
      <c r="AW219" s="227"/>
      <c r="AX219" s="227"/>
      <c r="AY219" s="227"/>
      <c r="AZ219" s="227"/>
      <c r="BA219" s="227"/>
      <c r="BB219" s="227"/>
      <c r="BC219" s="227"/>
      <c r="BD219" s="227"/>
      <c r="BE219" s="227"/>
      <c r="BF219" s="227"/>
      <c r="BG219" s="227"/>
      <c r="BH219" s="227"/>
      <c r="BI219" s="227"/>
      <c r="BJ219" s="227"/>
      <c r="BK219" s="227"/>
      <c r="BL219" s="227"/>
      <c r="BM219" s="227"/>
      <c r="BN219" s="227"/>
      <c r="BO219" s="227"/>
      <c r="BP219" s="227"/>
      <c r="BQ219" s="227"/>
      <c r="BR219" s="227"/>
      <c r="BS219" s="227"/>
      <c r="BT219" s="227"/>
      <c r="BU219" s="227"/>
      <c r="BV219" s="227"/>
      <c r="BW219" s="227"/>
      <c r="BX219" s="227"/>
      <c r="BY219" s="227"/>
      <c r="BZ219" s="227"/>
      <c r="CA219" s="227"/>
      <c r="CB219" s="227"/>
      <c r="CC219" s="109"/>
      <c r="CD219" s="109"/>
      <c r="CE219" s="109"/>
      <c r="CF219" s="109"/>
      <c r="CG219" s="109"/>
      <c r="CH219" s="109"/>
      <c r="CI219" s="109"/>
      <c r="CJ219" s="109"/>
      <c r="CK219" s="109"/>
      <c r="CL219" s="109"/>
      <c r="CM219" s="109"/>
      <c r="CN219" s="109"/>
      <c r="CO219" s="109"/>
      <c r="CP219" s="109"/>
      <c r="CQ219" s="109"/>
      <c r="CR219" s="109"/>
      <c r="CS219" s="109"/>
      <c r="CT219" s="109"/>
      <c r="CU219" s="227"/>
      <c r="CV219" s="227"/>
      <c r="CW219" s="227"/>
      <c r="CX219" s="227"/>
      <c r="CY219" s="227"/>
      <c r="CZ219" s="227"/>
      <c r="DA219" s="227"/>
      <c r="DB219" s="227"/>
      <c r="DC219" s="227"/>
      <c r="DD219" s="227"/>
      <c r="DE219" s="227"/>
      <c r="DF219" s="227"/>
      <c r="DG219" s="227"/>
      <c r="DH219" s="227"/>
      <c r="DI219" s="227"/>
      <c r="DJ219" s="227"/>
      <c r="DK219" s="227"/>
      <c r="DL219" s="227"/>
      <c r="DM219" s="227"/>
      <c r="DN219" s="227"/>
      <c r="DO219" s="227"/>
      <c r="DP219" s="227"/>
      <c r="DQ219" s="227"/>
      <c r="DR219" s="227"/>
      <c r="DS219" s="227"/>
      <c r="DT219" s="227"/>
      <c r="DU219" s="227"/>
      <c r="DV219" s="227"/>
      <c r="DW219" s="227"/>
      <c r="DX219" s="227"/>
      <c r="DY219" s="227"/>
      <c r="DZ219" s="227"/>
      <c r="EA219" s="227"/>
      <c r="EB219" s="227"/>
      <c r="EC219" s="227"/>
      <c r="ED219" s="227"/>
      <c r="EE219" s="227"/>
      <c r="EF219" s="227"/>
      <c r="EG219" s="227"/>
      <c r="EH219" s="227"/>
      <c r="EI219" s="227"/>
      <c r="EJ219" s="227"/>
      <c r="EK219" s="227"/>
      <c r="EL219" s="227"/>
      <c r="EM219" s="227"/>
      <c r="EN219" s="227"/>
      <c r="EO219" s="227"/>
      <c r="EP219" s="227"/>
      <c r="EQ219" s="227"/>
      <c r="ER219" s="227"/>
      <c r="ES219" s="227"/>
      <c r="ET219" s="227"/>
      <c r="EU219" s="227"/>
      <c r="EV219" s="227"/>
      <c r="EW219" s="227"/>
      <c r="EX219" s="227"/>
      <c r="EY219" s="227"/>
      <c r="EZ219" s="227"/>
      <c r="FA219" s="227"/>
      <c r="FB219" s="227"/>
      <c r="FC219" s="227"/>
      <c r="FD219" s="227"/>
      <c r="FE219" s="227"/>
      <c r="FF219" s="227"/>
      <c r="FG219" s="227"/>
      <c r="FH219" s="227"/>
      <c r="FI219" s="227"/>
      <c r="FJ219" s="227"/>
      <c r="FK219" s="227"/>
      <c r="FL219" s="227"/>
      <c r="FM219" s="227"/>
      <c r="FN219" s="227"/>
      <c r="FO219" s="227"/>
      <c r="FP219" s="227"/>
      <c r="FQ219" s="227"/>
      <c r="FR219" s="227"/>
      <c r="FS219" s="227"/>
      <c r="FT219" s="227"/>
      <c r="FU219" s="227"/>
      <c r="FV219" s="227"/>
      <c r="FW219" s="227"/>
      <c r="FX219" s="227"/>
      <c r="FY219" s="227"/>
      <c r="FZ219" s="227"/>
      <c r="GA219" s="227"/>
      <c r="GB219" s="227"/>
      <c r="GC219" s="227"/>
      <c r="GD219" s="227"/>
      <c r="GE219" s="227"/>
      <c r="GF219" s="227"/>
      <c r="GG219" s="227"/>
      <c r="GH219" s="227"/>
      <c r="GI219" s="227"/>
      <c r="GJ219" s="227"/>
      <c r="GK219" s="227"/>
      <c r="GL219" s="227"/>
      <c r="GM219" s="227"/>
      <c r="GN219" s="227"/>
      <c r="GO219" s="227"/>
      <c r="GP219" s="227"/>
      <c r="GQ219" s="227"/>
      <c r="GR219" s="227"/>
      <c r="GS219" s="227"/>
      <c r="GT219" s="227"/>
      <c r="GU219" s="227"/>
      <c r="GV219" s="227"/>
      <c r="GW219" s="227"/>
      <c r="GX219" s="227"/>
      <c r="GY219" s="227"/>
      <c r="GZ219" s="227"/>
      <c r="HA219" s="227"/>
      <c r="HB219" s="227"/>
      <c r="HC219" s="227"/>
      <c r="HD219" s="227"/>
      <c r="HE219" s="227"/>
      <c r="HF219" s="227"/>
      <c r="HG219" s="227"/>
      <c r="HH219" s="227"/>
      <c r="HI219" s="227"/>
      <c r="HJ219" s="227"/>
      <c r="HK219" s="227"/>
      <c r="HL219" s="227"/>
      <c r="HM219" s="227"/>
      <c r="HN219" s="227"/>
      <c r="HO219" s="227"/>
      <c r="HP219" s="227"/>
      <c r="HQ219" s="227"/>
      <c r="HR219" s="227"/>
      <c r="HS219" s="227"/>
      <c r="HT219" s="227"/>
      <c r="HU219" s="227"/>
      <c r="HV219" s="227"/>
      <c r="HW219" s="227"/>
      <c r="HX219" s="227"/>
      <c r="HY219" s="227"/>
      <c r="HZ219" s="227"/>
      <c r="IA219" s="227"/>
      <c r="IB219" s="227"/>
      <c r="IC219" s="227"/>
      <c r="ID219" s="227"/>
      <c r="IE219" s="227"/>
      <c r="IF219" s="227"/>
      <c r="IG219" s="227"/>
      <c r="IH219" s="227"/>
      <c r="II219" s="227"/>
      <c r="IJ219" s="227"/>
      <c r="IK219" s="227"/>
      <c r="IL219" s="227"/>
      <c r="IM219" s="227"/>
      <c r="IN219" s="227"/>
      <c r="IO219" s="227"/>
      <c r="IP219" s="227"/>
      <c r="IQ219" s="227"/>
      <c r="IR219" s="227"/>
      <c r="IS219" s="227"/>
      <c r="IT219" s="227"/>
      <c r="IU219" s="227"/>
      <c r="IV219" s="227"/>
    </row>
    <row r="220" spans="1:256">
      <c r="A220" s="107"/>
      <c r="D220" s="159"/>
      <c r="E220" s="227"/>
      <c r="F220" s="159"/>
      <c r="G220" s="227"/>
      <c r="H220" s="159"/>
      <c r="I220" s="109"/>
      <c r="J220" s="109"/>
      <c r="K220" s="227"/>
      <c r="L220" s="159"/>
      <c r="M220" s="227"/>
      <c r="N220" s="227"/>
      <c r="O220" s="227"/>
      <c r="P220" s="227"/>
      <c r="Q220" s="227"/>
      <c r="R220" s="227"/>
      <c r="S220" s="227"/>
      <c r="T220" s="227"/>
      <c r="U220" s="227"/>
      <c r="V220" s="227"/>
      <c r="W220" s="227"/>
      <c r="X220" s="227"/>
      <c r="Y220" s="227"/>
      <c r="Z220" s="227"/>
      <c r="AA220" s="227"/>
      <c r="AB220" s="227"/>
      <c r="AC220" s="227"/>
      <c r="AD220" s="227"/>
      <c r="AE220" s="227"/>
      <c r="AF220" s="227"/>
      <c r="AG220" s="227"/>
      <c r="AH220" s="227"/>
      <c r="AI220" s="227"/>
      <c r="AJ220" s="227"/>
      <c r="AK220" s="227"/>
      <c r="AL220" s="227"/>
      <c r="AM220" s="227"/>
      <c r="AN220" s="227"/>
      <c r="AO220" s="227"/>
      <c r="AP220" s="227"/>
      <c r="AQ220" s="227"/>
      <c r="AR220" s="227"/>
      <c r="AS220" s="227"/>
      <c r="AT220" s="227"/>
      <c r="AU220" s="227"/>
      <c r="AV220" s="227"/>
      <c r="AW220" s="227"/>
      <c r="AX220" s="227"/>
      <c r="AY220" s="227"/>
      <c r="AZ220" s="227"/>
      <c r="BA220" s="227"/>
      <c r="BB220" s="227"/>
      <c r="BC220" s="227"/>
      <c r="BD220" s="227"/>
      <c r="BE220" s="227"/>
      <c r="BF220" s="227"/>
      <c r="BG220" s="227"/>
      <c r="BH220" s="227"/>
      <c r="BI220" s="227"/>
      <c r="BJ220" s="227"/>
      <c r="BK220" s="227"/>
      <c r="BL220" s="227"/>
      <c r="BM220" s="227"/>
      <c r="BN220" s="227"/>
      <c r="BO220" s="227"/>
      <c r="BP220" s="227"/>
      <c r="BQ220" s="227"/>
      <c r="BR220" s="227"/>
      <c r="BS220" s="227"/>
      <c r="BT220" s="227"/>
      <c r="BU220" s="227"/>
      <c r="BV220" s="227"/>
      <c r="BW220" s="227"/>
      <c r="BX220" s="227"/>
      <c r="BY220" s="227"/>
      <c r="BZ220" s="227"/>
      <c r="CA220" s="227"/>
      <c r="CB220" s="227"/>
      <c r="CC220" s="109"/>
      <c r="CD220" s="109"/>
      <c r="CE220" s="109"/>
      <c r="CF220" s="109"/>
      <c r="CG220" s="109"/>
      <c r="CH220" s="109"/>
      <c r="CI220" s="109"/>
      <c r="CJ220" s="109"/>
      <c r="CK220" s="109"/>
      <c r="CL220" s="109"/>
      <c r="CM220" s="109"/>
      <c r="CN220" s="109"/>
      <c r="CO220" s="109"/>
      <c r="CP220" s="109"/>
      <c r="CQ220" s="109"/>
      <c r="CR220" s="109"/>
      <c r="CS220" s="109"/>
      <c r="CT220" s="109"/>
      <c r="CU220" s="227"/>
      <c r="CV220" s="227"/>
      <c r="CW220" s="227"/>
      <c r="CX220" s="227"/>
      <c r="CY220" s="227"/>
      <c r="CZ220" s="227"/>
      <c r="DA220" s="227"/>
      <c r="DB220" s="227"/>
      <c r="DC220" s="227"/>
      <c r="DD220" s="227"/>
      <c r="DE220" s="227"/>
      <c r="DF220" s="227"/>
      <c r="DG220" s="227"/>
      <c r="DH220" s="227"/>
      <c r="DI220" s="227"/>
      <c r="DJ220" s="227"/>
      <c r="DK220" s="227"/>
      <c r="DL220" s="227"/>
      <c r="DM220" s="227"/>
      <c r="DN220" s="227"/>
      <c r="DO220" s="227"/>
      <c r="DP220" s="227"/>
      <c r="DQ220" s="227"/>
      <c r="DR220" s="227"/>
      <c r="DS220" s="227"/>
      <c r="DT220" s="227"/>
      <c r="DU220" s="227"/>
      <c r="DV220" s="227"/>
      <c r="DW220" s="227"/>
      <c r="DX220" s="227"/>
      <c r="DY220" s="227"/>
      <c r="DZ220" s="227"/>
      <c r="EA220" s="227"/>
      <c r="EB220" s="227"/>
      <c r="EC220" s="227"/>
      <c r="ED220" s="227"/>
      <c r="EE220" s="227"/>
      <c r="EF220" s="227"/>
      <c r="EG220" s="227"/>
      <c r="EH220" s="227"/>
      <c r="EI220" s="227"/>
      <c r="EJ220" s="227"/>
      <c r="EK220" s="227"/>
      <c r="EL220" s="227"/>
      <c r="EM220" s="227"/>
      <c r="EN220" s="227"/>
      <c r="EO220" s="227"/>
      <c r="EP220" s="227"/>
      <c r="EQ220" s="227"/>
      <c r="ER220" s="227"/>
      <c r="ES220" s="227"/>
      <c r="ET220" s="227"/>
      <c r="EU220" s="227"/>
      <c r="EV220" s="227"/>
      <c r="EW220" s="227"/>
      <c r="EX220" s="227"/>
      <c r="EY220" s="227"/>
      <c r="EZ220" s="227"/>
      <c r="FA220" s="227"/>
      <c r="FB220" s="227"/>
      <c r="FC220" s="227"/>
      <c r="FD220" s="227"/>
      <c r="FE220" s="227"/>
      <c r="FF220" s="227"/>
      <c r="FG220" s="227"/>
      <c r="FH220" s="227"/>
      <c r="FI220" s="227"/>
      <c r="FJ220" s="227"/>
      <c r="FK220" s="227"/>
      <c r="FL220" s="227"/>
      <c r="FM220" s="227"/>
      <c r="FN220" s="227"/>
      <c r="FO220" s="227"/>
      <c r="FP220" s="227"/>
      <c r="FQ220" s="227"/>
      <c r="FR220" s="227"/>
      <c r="FS220" s="227"/>
      <c r="FT220" s="227"/>
      <c r="FU220" s="227"/>
      <c r="FV220" s="227"/>
      <c r="FW220" s="227"/>
      <c r="FX220" s="227"/>
      <c r="FY220" s="227"/>
      <c r="FZ220" s="227"/>
      <c r="GA220" s="227"/>
      <c r="GB220" s="227"/>
      <c r="GC220" s="227"/>
      <c r="GD220" s="227"/>
      <c r="GE220" s="227"/>
      <c r="GF220" s="227"/>
      <c r="GG220" s="227"/>
      <c r="GH220" s="227"/>
      <c r="GI220" s="227"/>
      <c r="GJ220" s="227"/>
      <c r="GK220" s="227"/>
      <c r="GL220" s="227"/>
      <c r="GM220" s="227"/>
      <c r="GN220" s="227"/>
      <c r="GO220" s="227"/>
      <c r="GP220" s="227"/>
      <c r="GQ220" s="227"/>
      <c r="GR220" s="227"/>
      <c r="GS220" s="227"/>
      <c r="GT220" s="227"/>
      <c r="GU220" s="227"/>
      <c r="GV220" s="227"/>
      <c r="GW220" s="227"/>
      <c r="GX220" s="227"/>
      <c r="GY220" s="227"/>
      <c r="GZ220" s="227"/>
      <c r="HA220" s="227"/>
      <c r="HB220" s="227"/>
      <c r="HC220" s="227"/>
      <c r="HD220" s="227"/>
      <c r="HE220" s="227"/>
      <c r="HF220" s="227"/>
      <c r="HG220" s="227"/>
      <c r="HH220" s="227"/>
      <c r="HI220" s="227"/>
      <c r="HJ220" s="227"/>
      <c r="HK220" s="227"/>
      <c r="HL220" s="227"/>
      <c r="HM220" s="227"/>
      <c r="HN220" s="227"/>
      <c r="HO220" s="227"/>
      <c r="HP220" s="227"/>
      <c r="HQ220" s="227"/>
      <c r="HR220" s="227"/>
      <c r="HS220" s="227"/>
      <c r="HT220" s="227"/>
      <c r="HU220" s="227"/>
      <c r="HV220" s="227"/>
      <c r="HW220" s="227"/>
      <c r="HX220" s="227"/>
      <c r="HY220" s="227"/>
      <c r="HZ220" s="227"/>
      <c r="IA220" s="227"/>
      <c r="IB220" s="227"/>
      <c r="IC220" s="227"/>
      <c r="ID220" s="227"/>
      <c r="IE220" s="227"/>
      <c r="IF220" s="227"/>
      <c r="IG220" s="227"/>
      <c r="IH220" s="227"/>
      <c r="II220" s="227"/>
      <c r="IJ220" s="227"/>
      <c r="IK220" s="227"/>
      <c r="IL220" s="227"/>
      <c r="IM220" s="227"/>
      <c r="IN220" s="227"/>
      <c r="IO220" s="227"/>
      <c r="IP220" s="227"/>
      <c r="IQ220" s="227"/>
      <c r="IR220" s="227"/>
      <c r="IS220" s="227"/>
      <c r="IT220" s="227"/>
      <c r="IU220" s="227"/>
      <c r="IV220" s="227"/>
    </row>
    <row r="221" spans="1:256">
      <c r="A221" s="107"/>
      <c r="D221" s="159"/>
      <c r="E221" s="227"/>
      <c r="F221" s="159"/>
      <c r="G221" s="227"/>
      <c r="H221" s="159"/>
      <c r="I221" s="109"/>
      <c r="J221" s="109"/>
      <c r="K221" s="227"/>
      <c r="L221" s="159"/>
      <c r="M221" s="227"/>
      <c r="N221" s="227"/>
      <c r="O221" s="227"/>
      <c r="P221" s="227"/>
      <c r="Q221" s="227"/>
      <c r="R221" s="227"/>
      <c r="S221" s="227"/>
      <c r="T221" s="227"/>
      <c r="U221" s="227"/>
      <c r="V221" s="227"/>
      <c r="W221" s="227"/>
      <c r="X221" s="227"/>
      <c r="Y221" s="227"/>
      <c r="Z221" s="227"/>
      <c r="AA221" s="227"/>
      <c r="AB221" s="227"/>
      <c r="AC221" s="227"/>
      <c r="AD221" s="227"/>
      <c r="AE221" s="227"/>
      <c r="AF221" s="227"/>
      <c r="AG221" s="227"/>
      <c r="AH221" s="227"/>
      <c r="AI221" s="227"/>
      <c r="AJ221" s="227"/>
      <c r="AK221" s="227"/>
      <c r="AL221" s="227"/>
      <c r="AM221" s="227"/>
      <c r="AN221" s="227"/>
      <c r="AO221" s="227"/>
      <c r="AP221" s="227"/>
      <c r="AQ221" s="227"/>
      <c r="AR221" s="227"/>
      <c r="AS221" s="227"/>
      <c r="AT221" s="227"/>
      <c r="AU221" s="227"/>
      <c r="AV221" s="227"/>
      <c r="AW221" s="227"/>
      <c r="AX221" s="227"/>
      <c r="AY221" s="227"/>
      <c r="AZ221" s="227"/>
      <c r="BA221" s="227"/>
      <c r="BB221" s="227"/>
      <c r="BC221" s="227"/>
      <c r="BD221" s="227"/>
      <c r="BE221" s="227"/>
      <c r="BF221" s="227"/>
      <c r="BG221" s="227"/>
      <c r="BH221" s="227"/>
      <c r="BI221" s="227"/>
      <c r="BJ221" s="227"/>
      <c r="BK221" s="227"/>
      <c r="BL221" s="227"/>
      <c r="BM221" s="227"/>
      <c r="BN221" s="227"/>
      <c r="BO221" s="227"/>
      <c r="BP221" s="227"/>
      <c r="BQ221" s="227"/>
      <c r="BR221" s="227"/>
      <c r="BS221" s="227"/>
      <c r="BT221" s="227"/>
      <c r="BU221" s="227"/>
      <c r="BV221" s="227"/>
      <c r="BW221" s="227"/>
      <c r="BX221" s="227"/>
      <c r="BY221" s="227"/>
      <c r="BZ221" s="227"/>
      <c r="CA221" s="227"/>
      <c r="CB221" s="227"/>
      <c r="CC221" s="109"/>
      <c r="CD221" s="109"/>
      <c r="CE221" s="109"/>
      <c r="CF221" s="109"/>
      <c r="CG221" s="109"/>
      <c r="CH221" s="109"/>
      <c r="CI221" s="109"/>
      <c r="CJ221" s="109"/>
      <c r="CK221" s="109"/>
      <c r="CL221" s="109"/>
      <c r="CM221" s="109"/>
      <c r="CN221" s="109"/>
      <c r="CO221" s="109"/>
      <c r="CP221" s="109"/>
      <c r="CQ221" s="109"/>
      <c r="CR221" s="109"/>
      <c r="CS221" s="109"/>
      <c r="CT221" s="109"/>
      <c r="CU221" s="227"/>
      <c r="CV221" s="227"/>
      <c r="CW221" s="227"/>
      <c r="CX221" s="227"/>
      <c r="CY221" s="227"/>
      <c r="CZ221" s="227"/>
      <c r="DA221" s="227"/>
      <c r="DB221" s="227"/>
      <c r="DC221" s="227"/>
      <c r="DD221" s="227"/>
      <c r="DE221" s="227"/>
      <c r="DF221" s="227"/>
      <c r="DG221" s="227"/>
      <c r="DH221" s="227"/>
      <c r="DI221" s="227"/>
      <c r="DJ221" s="227"/>
      <c r="DK221" s="227"/>
      <c r="DL221" s="227"/>
      <c r="DM221" s="227"/>
      <c r="DN221" s="227"/>
      <c r="DO221" s="227"/>
      <c r="DP221" s="227"/>
      <c r="DQ221" s="227"/>
      <c r="DR221" s="227"/>
      <c r="DS221" s="227"/>
      <c r="DT221" s="227"/>
      <c r="DU221" s="227"/>
      <c r="DV221" s="227"/>
      <c r="DW221" s="227"/>
      <c r="DX221" s="227"/>
      <c r="DY221" s="227"/>
      <c r="DZ221" s="227"/>
      <c r="EA221" s="227"/>
      <c r="EB221" s="227"/>
      <c r="EC221" s="227"/>
      <c r="ED221" s="227"/>
      <c r="EE221" s="227"/>
      <c r="EF221" s="227"/>
      <c r="EG221" s="227"/>
      <c r="EH221" s="227"/>
      <c r="EI221" s="227"/>
      <c r="EJ221" s="227"/>
      <c r="EK221" s="227"/>
      <c r="EL221" s="227"/>
      <c r="EM221" s="227"/>
      <c r="EN221" s="227"/>
      <c r="EO221" s="227"/>
      <c r="EP221" s="227"/>
      <c r="EQ221" s="227"/>
      <c r="ER221" s="227"/>
      <c r="ES221" s="227"/>
      <c r="ET221" s="227"/>
      <c r="EU221" s="227"/>
      <c r="EV221" s="227"/>
      <c r="EW221" s="227"/>
      <c r="EX221" s="227"/>
      <c r="EY221" s="227"/>
      <c r="EZ221" s="227"/>
      <c r="FA221" s="227"/>
      <c r="FB221" s="227"/>
      <c r="FC221" s="227"/>
      <c r="FD221" s="227"/>
      <c r="FE221" s="227"/>
      <c r="FF221" s="227"/>
      <c r="FG221" s="227"/>
      <c r="FH221" s="227"/>
      <c r="FI221" s="227"/>
      <c r="FJ221" s="227"/>
      <c r="FK221" s="227"/>
      <c r="FL221" s="227"/>
      <c r="FM221" s="227"/>
      <c r="FN221" s="227"/>
      <c r="FO221" s="227"/>
      <c r="FP221" s="227"/>
      <c r="FQ221" s="227"/>
      <c r="FR221" s="227"/>
      <c r="FS221" s="227"/>
      <c r="FT221" s="227"/>
      <c r="FU221" s="227"/>
      <c r="FV221" s="227"/>
      <c r="FW221" s="227"/>
      <c r="FX221" s="227"/>
      <c r="FY221" s="227"/>
      <c r="FZ221" s="227"/>
      <c r="GA221" s="227"/>
      <c r="GB221" s="227"/>
      <c r="GC221" s="227"/>
      <c r="GD221" s="227"/>
      <c r="GE221" s="227"/>
      <c r="GF221" s="227"/>
      <c r="GG221" s="227"/>
      <c r="GH221" s="227"/>
      <c r="GI221" s="227"/>
      <c r="GJ221" s="227"/>
      <c r="GK221" s="227"/>
      <c r="GL221" s="227"/>
      <c r="GM221" s="227"/>
      <c r="GN221" s="227"/>
      <c r="GO221" s="227"/>
      <c r="GP221" s="227"/>
      <c r="GQ221" s="227"/>
      <c r="GR221" s="227"/>
      <c r="GS221" s="227"/>
      <c r="GT221" s="227"/>
      <c r="GU221" s="227"/>
      <c r="GV221" s="227"/>
      <c r="GW221" s="227"/>
      <c r="GX221" s="227"/>
      <c r="GY221" s="227"/>
      <c r="GZ221" s="227"/>
      <c r="HA221" s="227"/>
      <c r="HB221" s="227"/>
      <c r="HC221" s="227"/>
      <c r="HD221" s="227"/>
      <c r="HE221" s="227"/>
      <c r="HF221" s="227"/>
      <c r="HG221" s="227"/>
      <c r="HH221" s="227"/>
      <c r="HI221" s="227"/>
      <c r="HJ221" s="227"/>
      <c r="HK221" s="227"/>
      <c r="HL221" s="227"/>
      <c r="HM221" s="227"/>
      <c r="HN221" s="227"/>
      <c r="HO221" s="227"/>
      <c r="HP221" s="227"/>
      <c r="HQ221" s="227"/>
      <c r="HR221" s="227"/>
      <c r="HS221" s="227"/>
      <c r="HT221" s="227"/>
      <c r="HU221" s="227"/>
      <c r="HV221" s="227"/>
      <c r="HW221" s="227"/>
      <c r="HX221" s="227"/>
      <c r="HY221" s="227"/>
      <c r="HZ221" s="227"/>
      <c r="IA221" s="227"/>
      <c r="IB221" s="227"/>
      <c r="IC221" s="227"/>
      <c r="ID221" s="227"/>
      <c r="IE221" s="227"/>
      <c r="IF221" s="227"/>
      <c r="IG221" s="227"/>
      <c r="IH221" s="227"/>
      <c r="II221" s="227"/>
      <c r="IJ221" s="227"/>
      <c r="IK221" s="227"/>
      <c r="IL221" s="227"/>
      <c r="IM221" s="227"/>
      <c r="IN221" s="227"/>
      <c r="IO221" s="227"/>
      <c r="IP221" s="227"/>
      <c r="IQ221" s="227"/>
      <c r="IR221" s="227"/>
      <c r="IS221" s="227"/>
      <c r="IT221" s="227"/>
      <c r="IU221" s="227"/>
      <c r="IV221" s="227"/>
    </row>
    <row r="222" spans="1:256">
      <c r="A222" s="107"/>
      <c r="D222" s="159"/>
      <c r="E222" s="227"/>
      <c r="F222" s="159"/>
      <c r="G222" s="227"/>
      <c r="H222" s="159"/>
      <c r="I222" s="109"/>
      <c r="J222" s="109"/>
      <c r="K222" s="227"/>
      <c r="L222" s="159"/>
      <c r="M222" s="227"/>
      <c r="N222" s="227"/>
      <c r="O222" s="227"/>
      <c r="P222" s="227"/>
      <c r="Q222" s="227"/>
      <c r="R222" s="227"/>
      <c r="S222" s="227"/>
      <c r="T222" s="227"/>
      <c r="U222" s="227"/>
      <c r="V222" s="227"/>
      <c r="W222" s="227"/>
      <c r="X222" s="227"/>
      <c r="Y222" s="227"/>
      <c r="Z222" s="227"/>
      <c r="AA222" s="227"/>
      <c r="AB222" s="227"/>
      <c r="AC222" s="227"/>
      <c r="AD222" s="227"/>
      <c r="AE222" s="227"/>
      <c r="AF222" s="227"/>
      <c r="AG222" s="227"/>
      <c r="AH222" s="227"/>
      <c r="AI222" s="227"/>
      <c r="AJ222" s="227"/>
      <c r="AK222" s="227"/>
      <c r="AL222" s="227"/>
      <c r="AM222" s="227"/>
      <c r="AN222" s="227"/>
      <c r="AO222" s="227"/>
      <c r="AP222" s="227"/>
      <c r="AQ222" s="227"/>
      <c r="AR222" s="227"/>
      <c r="AS222" s="227"/>
      <c r="AT222" s="227"/>
      <c r="AU222" s="227"/>
      <c r="AV222" s="227"/>
      <c r="AW222" s="227"/>
      <c r="AX222" s="227"/>
      <c r="AY222" s="227"/>
      <c r="AZ222" s="227"/>
      <c r="BA222" s="227"/>
      <c r="BB222" s="227"/>
      <c r="BC222" s="227"/>
      <c r="BD222" s="227"/>
      <c r="BE222" s="227"/>
      <c r="BF222" s="227"/>
      <c r="BG222" s="227"/>
      <c r="BH222" s="227"/>
      <c r="BI222" s="227"/>
      <c r="BJ222" s="227"/>
      <c r="BK222" s="227"/>
      <c r="BL222" s="227"/>
      <c r="BM222" s="227"/>
      <c r="BN222" s="227"/>
      <c r="BO222" s="227"/>
      <c r="BP222" s="227"/>
      <c r="BQ222" s="227"/>
      <c r="BR222" s="227"/>
      <c r="BS222" s="227"/>
      <c r="BT222" s="227"/>
      <c r="BU222" s="227"/>
      <c r="BV222" s="227"/>
      <c r="BW222" s="227"/>
      <c r="BX222" s="227"/>
      <c r="BY222" s="227"/>
      <c r="BZ222" s="227"/>
      <c r="CA222" s="227"/>
      <c r="CB222" s="227"/>
      <c r="CC222" s="109"/>
      <c r="CD222" s="109"/>
      <c r="CE222" s="109"/>
      <c r="CF222" s="109"/>
      <c r="CG222" s="109"/>
      <c r="CH222" s="109"/>
      <c r="CI222" s="109"/>
      <c r="CJ222" s="109"/>
      <c r="CK222" s="109"/>
      <c r="CL222" s="109"/>
      <c r="CM222" s="109"/>
      <c r="CN222" s="109"/>
      <c r="CO222" s="109"/>
      <c r="CP222" s="109"/>
      <c r="CQ222" s="109"/>
      <c r="CR222" s="109"/>
      <c r="CS222" s="109"/>
      <c r="CT222" s="109"/>
      <c r="CU222" s="227"/>
      <c r="CV222" s="227"/>
      <c r="CW222" s="227"/>
      <c r="CX222" s="227"/>
      <c r="CY222" s="227"/>
      <c r="CZ222" s="227"/>
      <c r="DA222" s="227"/>
      <c r="DB222" s="227"/>
      <c r="DC222" s="227"/>
      <c r="DD222" s="227"/>
      <c r="DE222" s="227"/>
      <c r="DF222" s="227"/>
      <c r="DG222" s="227"/>
      <c r="DH222" s="227"/>
      <c r="DI222" s="227"/>
      <c r="DJ222" s="227"/>
      <c r="DK222" s="227"/>
      <c r="DL222" s="227"/>
      <c r="DM222" s="227"/>
      <c r="DN222" s="227"/>
      <c r="DO222" s="227"/>
      <c r="DP222" s="227"/>
      <c r="DQ222" s="227"/>
      <c r="DR222" s="227"/>
      <c r="DS222" s="227"/>
      <c r="DT222" s="227"/>
      <c r="DU222" s="227"/>
      <c r="DV222" s="227"/>
      <c r="DW222" s="227"/>
      <c r="DX222" s="227"/>
      <c r="DY222" s="227"/>
      <c r="DZ222" s="227"/>
      <c r="EA222" s="227"/>
      <c r="EB222" s="227"/>
      <c r="EC222" s="227"/>
      <c r="ED222" s="227"/>
      <c r="EE222" s="227"/>
      <c r="EF222" s="227"/>
      <c r="EG222" s="227"/>
      <c r="EH222" s="227"/>
      <c r="EI222" s="227"/>
      <c r="EJ222" s="227"/>
      <c r="EK222" s="227"/>
      <c r="EL222" s="227"/>
      <c r="EM222" s="227"/>
      <c r="EN222" s="227"/>
      <c r="EO222" s="227"/>
      <c r="EP222" s="227"/>
      <c r="EQ222" s="227"/>
      <c r="ER222" s="227"/>
      <c r="ES222" s="227"/>
      <c r="ET222" s="227"/>
      <c r="EU222" s="227"/>
      <c r="EV222" s="227"/>
      <c r="EW222" s="227"/>
      <c r="EX222" s="227"/>
      <c r="EY222" s="227"/>
      <c r="EZ222" s="227"/>
      <c r="FA222" s="227"/>
      <c r="FB222" s="227"/>
      <c r="FC222" s="227"/>
      <c r="FD222" s="227"/>
      <c r="FE222" s="227"/>
      <c r="FF222" s="227"/>
      <c r="FG222" s="227"/>
      <c r="FH222" s="227"/>
      <c r="FI222" s="227"/>
      <c r="FJ222" s="227"/>
      <c r="FK222" s="227"/>
      <c r="FL222" s="227"/>
      <c r="FM222" s="227"/>
      <c r="FN222" s="227"/>
      <c r="FO222" s="227"/>
      <c r="FP222" s="227"/>
      <c r="FQ222" s="227"/>
      <c r="FR222" s="227"/>
      <c r="FS222" s="227"/>
      <c r="FT222" s="227"/>
      <c r="FU222" s="227"/>
      <c r="FV222" s="227"/>
      <c r="FW222" s="227"/>
      <c r="FX222" s="227"/>
      <c r="FY222" s="227"/>
      <c r="FZ222" s="227"/>
      <c r="GA222" s="227"/>
      <c r="GB222" s="227"/>
      <c r="GC222" s="227"/>
      <c r="GD222" s="227"/>
      <c r="GE222" s="227"/>
      <c r="GF222" s="227"/>
      <c r="GG222" s="227"/>
      <c r="GH222" s="227"/>
      <c r="GI222" s="227"/>
      <c r="GJ222" s="227"/>
      <c r="GK222" s="227"/>
      <c r="GL222" s="227"/>
      <c r="GM222" s="227"/>
      <c r="GN222" s="227"/>
      <c r="GO222" s="227"/>
      <c r="GP222" s="227"/>
      <c r="GQ222" s="227"/>
      <c r="GR222" s="227"/>
      <c r="GS222" s="227"/>
      <c r="GT222" s="227"/>
      <c r="GU222" s="227"/>
      <c r="GV222" s="227"/>
      <c r="GW222" s="227"/>
      <c r="GX222" s="227"/>
      <c r="GY222" s="227"/>
      <c r="GZ222" s="227"/>
      <c r="HA222" s="227"/>
      <c r="HB222" s="227"/>
      <c r="HC222" s="227"/>
      <c r="HD222" s="227"/>
      <c r="HE222" s="227"/>
      <c r="HF222" s="227"/>
      <c r="HG222" s="227"/>
      <c r="HH222" s="227"/>
      <c r="HI222" s="227"/>
      <c r="HJ222" s="227"/>
      <c r="HK222" s="227"/>
      <c r="HL222" s="227"/>
      <c r="HM222" s="227"/>
      <c r="HN222" s="227"/>
      <c r="HO222" s="227"/>
      <c r="HP222" s="227"/>
      <c r="HQ222" s="227"/>
      <c r="HR222" s="227"/>
      <c r="HS222" s="227"/>
      <c r="HT222" s="227"/>
      <c r="HU222" s="227"/>
      <c r="HV222" s="227"/>
      <c r="HW222" s="227"/>
      <c r="HX222" s="227"/>
      <c r="HY222" s="227"/>
      <c r="HZ222" s="227"/>
      <c r="IA222" s="227"/>
      <c r="IB222" s="227"/>
      <c r="IC222" s="227"/>
      <c r="ID222" s="227"/>
      <c r="IE222" s="227"/>
      <c r="IF222" s="227"/>
      <c r="IG222" s="227"/>
      <c r="IH222" s="227"/>
      <c r="II222" s="227"/>
      <c r="IJ222" s="227"/>
      <c r="IK222" s="227"/>
      <c r="IL222" s="227"/>
      <c r="IM222" s="227"/>
      <c r="IN222" s="227"/>
      <c r="IO222" s="227"/>
      <c r="IP222" s="227"/>
      <c r="IQ222" s="227"/>
      <c r="IR222" s="227"/>
      <c r="IS222" s="227"/>
      <c r="IT222" s="227"/>
      <c r="IU222" s="227"/>
      <c r="IV222" s="227"/>
    </row>
    <row r="223" spans="1:256">
      <c r="A223" s="107"/>
      <c r="D223" s="159"/>
      <c r="E223" s="227"/>
      <c r="F223" s="159"/>
      <c r="G223" s="227"/>
      <c r="H223" s="159"/>
      <c r="I223" s="109"/>
      <c r="J223" s="109"/>
      <c r="K223" s="227"/>
      <c r="L223" s="159"/>
      <c r="M223" s="227"/>
      <c r="N223" s="227"/>
      <c r="O223" s="227"/>
      <c r="P223" s="227"/>
      <c r="Q223" s="227"/>
      <c r="R223" s="227"/>
      <c r="S223" s="227"/>
      <c r="T223" s="227"/>
      <c r="U223" s="227"/>
      <c r="V223" s="227"/>
      <c r="W223" s="227"/>
      <c r="X223" s="227"/>
      <c r="Y223" s="227"/>
      <c r="Z223" s="227"/>
      <c r="AA223" s="227"/>
      <c r="AB223" s="227"/>
      <c r="AC223" s="227"/>
      <c r="AD223" s="227"/>
      <c r="AE223" s="227"/>
      <c r="AF223" s="227"/>
      <c r="AG223" s="227"/>
      <c r="AH223" s="227"/>
      <c r="AI223" s="227"/>
      <c r="AJ223" s="227"/>
      <c r="AK223" s="227"/>
      <c r="AL223" s="227"/>
      <c r="AM223" s="227"/>
      <c r="AN223" s="227"/>
      <c r="AO223" s="227"/>
      <c r="AP223" s="227"/>
      <c r="AQ223" s="227"/>
      <c r="AR223" s="227"/>
      <c r="AS223" s="227"/>
      <c r="AT223" s="227"/>
      <c r="AU223" s="227"/>
      <c r="AV223" s="227"/>
      <c r="AW223" s="227"/>
      <c r="AX223" s="227"/>
      <c r="AY223" s="227"/>
      <c r="AZ223" s="227"/>
      <c r="BA223" s="227"/>
      <c r="BB223" s="227"/>
      <c r="BC223" s="227"/>
      <c r="BD223" s="227"/>
      <c r="BE223" s="227"/>
      <c r="BF223" s="227"/>
      <c r="BG223" s="227"/>
      <c r="BH223" s="227"/>
      <c r="BI223" s="227"/>
      <c r="BJ223" s="227"/>
      <c r="BK223" s="227"/>
      <c r="BL223" s="227"/>
      <c r="BM223" s="227"/>
      <c r="BN223" s="227"/>
      <c r="BO223" s="227"/>
      <c r="BP223" s="227"/>
      <c r="BQ223" s="227"/>
      <c r="BR223" s="227"/>
      <c r="BS223" s="227"/>
      <c r="BT223" s="227"/>
      <c r="BU223" s="227"/>
      <c r="BV223" s="227"/>
      <c r="BW223" s="227"/>
      <c r="BX223" s="227"/>
      <c r="BY223" s="227"/>
      <c r="BZ223" s="227"/>
      <c r="CA223" s="227"/>
      <c r="CB223" s="227"/>
      <c r="CC223" s="109"/>
      <c r="CD223" s="109"/>
      <c r="CE223" s="109"/>
      <c r="CF223" s="109"/>
      <c r="CG223" s="109"/>
      <c r="CH223" s="109"/>
      <c r="CI223" s="109"/>
      <c r="CJ223" s="109"/>
      <c r="CK223" s="109"/>
      <c r="CL223" s="109"/>
      <c r="CM223" s="109"/>
      <c r="CN223" s="109"/>
      <c r="CO223" s="109"/>
      <c r="CP223" s="109"/>
      <c r="CQ223" s="109"/>
      <c r="CR223" s="109"/>
      <c r="CS223" s="109"/>
      <c r="CT223" s="109"/>
      <c r="CU223" s="227"/>
      <c r="CV223" s="227"/>
      <c r="CW223" s="227"/>
      <c r="CX223" s="227"/>
      <c r="CY223" s="227"/>
      <c r="CZ223" s="227"/>
      <c r="DA223" s="227"/>
      <c r="DB223" s="227"/>
      <c r="DC223" s="227"/>
      <c r="DD223" s="227"/>
      <c r="DE223" s="227"/>
      <c r="DF223" s="227"/>
      <c r="DG223" s="227"/>
      <c r="DH223" s="227"/>
      <c r="DI223" s="227"/>
      <c r="DJ223" s="227"/>
      <c r="DK223" s="227"/>
      <c r="DL223" s="227"/>
      <c r="DM223" s="227"/>
      <c r="DN223" s="227"/>
      <c r="DO223" s="227"/>
      <c r="DP223" s="227"/>
      <c r="DQ223" s="227"/>
      <c r="DR223" s="227"/>
      <c r="DS223" s="227"/>
      <c r="DT223" s="227"/>
      <c r="DU223" s="227"/>
      <c r="DV223" s="227"/>
      <c r="DW223" s="227"/>
      <c r="DX223" s="227"/>
      <c r="DY223" s="227"/>
      <c r="DZ223" s="227"/>
      <c r="EA223" s="227"/>
      <c r="EB223" s="227"/>
      <c r="EC223" s="227"/>
      <c r="ED223" s="227"/>
      <c r="EE223" s="227"/>
      <c r="EF223" s="227"/>
      <c r="EG223" s="227"/>
      <c r="EH223" s="227"/>
      <c r="EI223" s="227"/>
      <c r="EJ223" s="227"/>
      <c r="EK223" s="227"/>
      <c r="EL223" s="227"/>
      <c r="EM223" s="227"/>
      <c r="EN223" s="227"/>
      <c r="EO223" s="227"/>
      <c r="EP223" s="227"/>
      <c r="EQ223" s="227"/>
      <c r="ER223" s="227"/>
      <c r="ES223" s="227"/>
      <c r="ET223" s="227"/>
      <c r="EU223" s="227"/>
      <c r="EV223" s="227"/>
      <c r="EW223" s="227"/>
      <c r="EX223" s="227"/>
      <c r="EY223" s="227"/>
      <c r="EZ223" s="227"/>
      <c r="FA223" s="227"/>
      <c r="FB223" s="227"/>
      <c r="FC223" s="227"/>
      <c r="FD223" s="227"/>
      <c r="FE223" s="227"/>
      <c r="FF223" s="227"/>
      <c r="FG223" s="227"/>
      <c r="FH223" s="227"/>
      <c r="FI223" s="227"/>
      <c r="FJ223" s="227"/>
      <c r="FK223" s="227"/>
      <c r="FL223" s="227"/>
      <c r="FM223" s="227"/>
      <c r="FN223" s="227"/>
      <c r="FO223" s="227"/>
      <c r="FP223" s="227"/>
      <c r="FQ223" s="227"/>
      <c r="FR223" s="227"/>
      <c r="FS223" s="227"/>
      <c r="FT223" s="227"/>
      <c r="FU223" s="227"/>
      <c r="FV223" s="227"/>
      <c r="FW223" s="227"/>
      <c r="FX223" s="227"/>
      <c r="FY223" s="227"/>
      <c r="FZ223" s="227"/>
      <c r="GA223" s="227"/>
      <c r="GB223" s="227"/>
      <c r="GC223" s="227"/>
      <c r="GD223" s="227"/>
      <c r="GE223" s="227"/>
      <c r="GF223" s="227"/>
      <c r="GG223" s="227"/>
      <c r="GH223" s="227"/>
      <c r="GI223" s="227"/>
      <c r="GJ223" s="227"/>
      <c r="GK223" s="227"/>
      <c r="GL223" s="227"/>
      <c r="GM223" s="227"/>
      <c r="GN223" s="227"/>
      <c r="GO223" s="227"/>
      <c r="GP223" s="227"/>
      <c r="GQ223" s="227"/>
      <c r="GR223" s="227"/>
      <c r="GS223" s="227"/>
      <c r="GT223" s="227"/>
      <c r="GU223" s="227"/>
      <c r="GV223" s="227"/>
      <c r="GW223" s="227"/>
      <c r="GX223" s="227"/>
      <c r="GY223" s="227"/>
      <c r="GZ223" s="227"/>
      <c r="HA223" s="227"/>
      <c r="HB223" s="227"/>
      <c r="HC223" s="227"/>
      <c r="HD223" s="227"/>
      <c r="HE223" s="227"/>
      <c r="HF223" s="227"/>
      <c r="HG223" s="227"/>
      <c r="HH223" s="227"/>
      <c r="HI223" s="227"/>
      <c r="HJ223" s="227"/>
      <c r="HK223" s="227"/>
      <c r="HL223" s="227"/>
      <c r="HM223" s="227"/>
      <c r="HN223" s="227"/>
      <c r="HO223" s="227"/>
      <c r="HP223" s="227"/>
      <c r="HQ223" s="227"/>
      <c r="HR223" s="227"/>
      <c r="HS223" s="227"/>
      <c r="HT223" s="227"/>
      <c r="HU223" s="227"/>
      <c r="HV223" s="227"/>
      <c r="HW223" s="227"/>
      <c r="HX223" s="227"/>
      <c r="HY223" s="227"/>
      <c r="HZ223" s="227"/>
      <c r="IA223" s="227"/>
      <c r="IB223" s="227"/>
      <c r="IC223" s="227"/>
      <c r="ID223" s="227"/>
      <c r="IE223" s="227"/>
      <c r="IF223" s="227"/>
      <c r="IG223" s="227"/>
      <c r="IH223" s="227"/>
      <c r="II223" s="227"/>
      <c r="IJ223" s="227"/>
      <c r="IK223" s="227"/>
      <c r="IL223" s="227"/>
      <c r="IM223" s="227"/>
      <c r="IN223" s="227"/>
      <c r="IO223" s="227"/>
      <c r="IP223" s="227"/>
      <c r="IQ223" s="227"/>
      <c r="IR223" s="227"/>
      <c r="IS223" s="227"/>
      <c r="IT223" s="227"/>
      <c r="IU223" s="227"/>
      <c r="IV223" s="227"/>
    </row>
    <row r="224" spans="1:256">
      <c r="A224" s="107"/>
      <c r="D224" s="159"/>
      <c r="E224" s="227"/>
      <c r="F224" s="159"/>
      <c r="G224" s="227"/>
      <c r="H224" s="159"/>
      <c r="I224" s="109"/>
      <c r="J224" s="109"/>
      <c r="K224" s="227"/>
      <c r="L224" s="159"/>
      <c r="M224" s="227"/>
      <c r="N224" s="227"/>
      <c r="O224" s="227"/>
      <c r="P224" s="227"/>
      <c r="Q224" s="227"/>
      <c r="R224" s="227"/>
      <c r="S224" s="227"/>
      <c r="T224" s="227"/>
      <c r="U224" s="227"/>
      <c r="V224" s="227"/>
      <c r="W224" s="227"/>
      <c r="X224" s="227"/>
      <c r="Y224" s="227"/>
      <c r="Z224" s="227"/>
      <c r="AA224" s="227"/>
      <c r="AB224" s="227"/>
      <c r="AC224" s="227"/>
      <c r="AD224" s="227"/>
      <c r="AE224" s="227"/>
      <c r="AF224" s="227"/>
      <c r="AG224" s="227"/>
      <c r="AH224" s="227"/>
      <c r="AI224" s="227"/>
      <c r="AJ224" s="227"/>
      <c r="AK224" s="227"/>
      <c r="AL224" s="227"/>
      <c r="AM224" s="227"/>
      <c r="AN224" s="227"/>
      <c r="AO224" s="227"/>
      <c r="AP224" s="227"/>
      <c r="AQ224" s="227"/>
      <c r="AR224" s="227"/>
      <c r="AS224" s="227"/>
      <c r="AT224" s="227"/>
      <c r="AU224" s="227"/>
      <c r="AV224" s="227"/>
      <c r="AW224" s="227"/>
      <c r="AX224" s="227"/>
      <c r="AY224" s="227"/>
      <c r="AZ224" s="227"/>
      <c r="BA224" s="227"/>
      <c r="BB224" s="227"/>
      <c r="BC224" s="227"/>
      <c r="BD224" s="227"/>
      <c r="BE224" s="227"/>
      <c r="BF224" s="227"/>
      <c r="BG224" s="227"/>
      <c r="BH224" s="227"/>
      <c r="BI224" s="227"/>
      <c r="BJ224" s="227"/>
      <c r="BK224" s="227"/>
      <c r="BL224" s="227"/>
      <c r="BM224" s="227"/>
      <c r="BN224" s="227"/>
      <c r="BO224" s="227"/>
      <c r="BP224" s="227"/>
      <c r="BQ224" s="227"/>
      <c r="BR224" s="227"/>
      <c r="BS224" s="227"/>
      <c r="BT224" s="227"/>
      <c r="BU224" s="227"/>
      <c r="BV224" s="227"/>
      <c r="BW224" s="227"/>
      <c r="BX224" s="227"/>
      <c r="BY224" s="227"/>
      <c r="BZ224" s="227"/>
      <c r="CA224" s="227"/>
      <c r="CB224" s="227"/>
      <c r="CC224" s="109"/>
      <c r="CD224" s="109"/>
      <c r="CE224" s="109"/>
      <c r="CF224" s="109"/>
      <c r="CG224" s="109"/>
      <c r="CH224" s="109"/>
      <c r="CI224" s="109"/>
      <c r="CJ224" s="109"/>
      <c r="CK224" s="109"/>
      <c r="CL224" s="109"/>
      <c r="CM224" s="109"/>
      <c r="CN224" s="109"/>
      <c r="CO224" s="109"/>
      <c r="CP224" s="109"/>
      <c r="CQ224" s="109"/>
      <c r="CR224" s="109"/>
      <c r="CS224" s="109"/>
      <c r="CT224" s="109"/>
      <c r="CU224" s="227"/>
      <c r="CV224" s="227"/>
      <c r="CW224" s="227"/>
      <c r="CX224" s="227"/>
      <c r="CY224" s="227"/>
      <c r="CZ224" s="227"/>
      <c r="DA224" s="227"/>
      <c r="DB224" s="227"/>
      <c r="DC224" s="227"/>
      <c r="DD224" s="227"/>
      <c r="DE224" s="227"/>
      <c r="DF224" s="227"/>
      <c r="DG224" s="227"/>
      <c r="DH224" s="227"/>
      <c r="DI224" s="227"/>
      <c r="DJ224" s="227"/>
      <c r="DK224" s="227"/>
      <c r="DL224" s="227"/>
      <c r="DM224" s="227"/>
      <c r="DN224" s="227"/>
      <c r="DO224" s="227"/>
      <c r="DP224" s="227"/>
      <c r="DQ224" s="227"/>
      <c r="DR224" s="227"/>
      <c r="DS224" s="227"/>
      <c r="DT224" s="227"/>
      <c r="DU224" s="227"/>
      <c r="DV224" s="227"/>
      <c r="DW224" s="227"/>
      <c r="DX224" s="227"/>
      <c r="DY224" s="227"/>
      <c r="DZ224" s="227"/>
      <c r="EA224" s="227"/>
      <c r="EB224" s="227"/>
      <c r="EC224" s="227"/>
      <c r="ED224" s="227"/>
      <c r="EE224" s="227"/>
      <c r="EF224" s="227"/>
      <c r="EG224" s="227"/>
      <c r="EH224" s="227"/>
      <c r="EI224" s="227"/>
      <c r="EJ224" s="227"/>
      <c r="EK224" s="227"/>
      <c r="EL224" s="227"/>
      <c r="EM224" s="227"/>
      <c r="EN224" s="227"/>
      <c r="EO224" s="227"/>
      <c r="EP224" s="227"/>
      <c r="EQ224" s="227"/>
      <c r="ER224" s="227"/>
      <c r="ES224" s="227"/>
      <c r="ET224" s="227"/>
      <c r="EU224" s="227"/>
      <c r="EV224" s="227"/>
      <c r="EW224" s="227"/>
      <c r="EX224" s="227"/>
      <c r="EY224" s="227"/>
      <c r="EZ224" s="227"/>
      <c r="FA224" s="227"/>
      <c r="FB224" s="227"/>
      <c r="FC224" s="227"/>
      <c r="FD224" s="227"/>
      <c r="FE224" s="227"/>
      <c r="FF224" s="227"/>
      <c r="FG224" s="227"/>
      <c r="FH224" s="227"/>
      <c r="FI224" s="227"/>
      <c r="FJ224" s="227"/>
      <c r="FK224" s="227"/>
      <c r="FL224" s="227"/>
      <c r="FM224" s="227"/>
      <c r="FN224" s="227"/>
      <c r="FO224" s="227"/>
      <c r="FP224" s="227"/>
      <c r="FQ224" s="227"/>
      <c r="FR224" s="227"/>
      <c r="FS224" s="227"/>
      <c r="FT224" s="227"/>
      <c r="FU224" s="227"/>
      <c r="FV224" s="227"/>
      <c r="FW224" s="227"/>
      <c r="FX224" s="227"/>
      <c r="FY224" s="227"/>
      <c r="FZ224" s="227"/>
      <c r="GA224" s="227"/>
      <c r="GB224" s="227"/>
      <c r="GC224" s="227"/>
      <c r="GD224" s="227"/>
      <c r="GE224" s="227"/>
      <c r="GF224" s="227"/>
      <c r="GG224" s="227"/>
      <c r="GH224" s="227"/>
      <c r="GI224" s="227"/>
      <c r="GJ224" s="227"/>
      <c r="GK224" s="227"/>
      <c r="GL224" s="227"/>
      <c r="GM224" s="227"/>
      <c r="GN224" s="227"/>
      <c r="GO224" s="227"/>
      <c r="GP224" s="227"/>
      <c r="GQ224" s="227"/>
      <c r="GR224" s="227"/>
      <c r="GS224" s="227"/>
      <c r="GT224" s="227"/>
      <c r="GU224" s="227"/>
      <c r="GV224" s="227"/>
      <c r="GW224" s="227"/>
      <c r="GX224" s="227"/>
      <c r="GY224" s="227"/>
      <c r="GZ224" s="227"/>
      <c r="HA224" s="227"/>
      <c r="HB224" s="227"/>
      <c r="HC224" s="227"/>
      <c r="HD224" s="227"/>
      <c r="HE224" s="227"/>
      <c r="HF224" s="227"/>
      <c r="HG224" s="227"/>
      <c r="HH224" s="227"/>
      <c r="HI224" s="227"/>
      <c r="HJ224" s="227"/>
      <c r="HK224" s="227"/>
      <c r="HL224" s="227"/>
      <c r="HM224" s="227"/>
      <c r="HN224" s="227"/>
      <c r="HO224" s="227"/>
      <c r="HP224" s="227"/>
      <c r="HQ224" s="227"/>
      <c r="HR224" s="227"/>
      <c r="HS224" s="227"/>
      <c r="HT224" s="227"/>
      <c r="HU224" s="227"/>
      <c r="HV224" s="227"/>
      <c r="HW224" s="227"/>
      <c r="HX224" s="227"/>
      <c r="HY224" s="227"/>
      <c r="HZ224" s="227"/>
      <c r="IA224" s="227"/>
      <c r="IB224" s="227"/>
      <c r="IC224" s="227"/>
      <c r="ID224" s="227"/>
      <c r="IE224" s="227"/>
      <c r="IF224" s="227"/>
      <c r="IG224" s="227"/>
      <c r="IH224" s="227"/>
      <c r="II224" s="227"/>
      <c r="IJ224" s="227"/>
      <c r="IK224" s="227"/>
      <c r="IL224" s="227"/>
      <c r="IM224" s="227"/>
      <c r="IN224" s="227"/>
      <c r="IO224" s="227"/>
      <c r="IP224" s="227"/>
      <c r="IQ224" s="227"/>
      <c r="IR224" s="227"/>
      <c r="IS224" s="227"/>
      <c r="IT224" s="227"/>
      <c r="IU224" s="227"/>
      <c r="IV224" s="227"/>
    </row>
    <row r="225" spans="1:256">
      <c r="A225" s="107"/>
      <c r="D225" s="159"/>
      <c r="E225" s="227"/>
      <c r="F225" s="159"/>
      <c r="G225" s="227"/>
      <c r="H225" s="159"/>
      <c r="I225" s="109"/>
      <c r="J225" s="109"/>
      <c r="K225" s="227"/>
      <c r="L225" s="159"/>
      <c r="M225" s="227"/>
      <c r="N225" s="227"/>
      <c r="O225" s="227"/>
      <c r="P225" s="227"/>
      <c r="Q225" s="227"/>
      <c r="R225" s="227"/>
      <c r="S225" s="227"/>
      <c r="T225" s="227"/>
      <c r="U225" s="227"/>
      <c r="V225" s="227"/>
      <c r="W225" s="227"/>
      <c r="X225" s="227"/>
      <c r="Y225" s="227"/>
      <c r="Z225" s="227"/>
      <c r="AA225" s="227"/>
      <c r="AB225" s="227"/>
      <c r="AC225" s="227"/>
      <c r="AD225" s="227"/>
      <c r="AE225" s="227"/>
      <c r="AF225" s="227"/>
      <c r="AG225" s="227"/>
      <c r="AH225" s="227"/>
      <c r="AI225" s="227"/>
      <c r="AJ225" s="227"/>
      <c r="AK225" s="227"/>
      <c r="AL225" s="227"/>
      <c r="AM225" s="227"/>
      <c r="AN225" s="227"/>
      <c r="AO225" s="227"/>
      <c r="AP225" s="227"/>
      <c r="AQ225" s="227"/>
      <c r="AR225" s="227"/>
      <c r="AS225" s="227"/>
      <c r="AT225" s="227"/>
      <c r="AU225" s="227"/>
      <c r="AV225" s="227"/>
      <c r="AW225" s="227"/>
      <c r="AX225" s="227"/>
      <c r="AY225" s="227"/>
      <c r="AZ225" s="227"/>
      <c r="BA225" s="227"/>
      <c r="BB225" s="227"/>
      <c r="BC225" s="227"/>
      <c r="BD225" s="227"/>
      <c r="BE225" s="227"/>
      <c r="BF225" s="227"/>
      <c r="BG225" s="227"/>
      <c r="BH225" s="227"/>
      <c r="BI225" s="227"/>
      <c r="BJ225" s="227"/>
      <c r="BK225" s="227"/>
      <c r="BL225" s="227"/>
      <c r="BM225" s="227"/>
      <c r="BN225" s="227"/>
      <c r="BO225" s="227"/>
      <c r="BP225" s="227"/>
      <c r="BQ225" s="227"/>
      <c r="BR225" s="227"/>
      <c r="BS225" s="227"/>
      <c r="BT225" s="227"/>
      <c r="BU225" s="227"/>
      <c r="BV225" s="227"/>
      <c r="BW225" s="227"/>
      <c r="BX225" s="227"/>
      <c r="BY225" s="227"/>
      <c r="BZ225" s="227"/>
      <c r="CA225" s="227"/>
      <c r="CB225" s="227"/>
      <c r="CC225" s="109"/>
      <c r="CD225" s="109"/>
      <c r="CE225" s="109"/>
      <c r="CF225" s="109"/>
      <c r="CG225" s="109"/>
      <c r="CH225" s="109"/>
      <c r="CI225" s="109"/>
      <c r="CJ225" s="109"/>
      <c r="CK225" s="109"/>
      <c r="CL225" s="109"/>
      <c r="CM225" s="109"/>
      <c r="CN225" s="109"/>
      <c r="CO225" s="109"/>
      <c r="CP225" s="109"/>
      <c r="CQ225" s="109"/>
      <c r="CR225" s="109"/>
      <c r="CS225" s="109"/>
      <c r="CT225" s="109"/>
      <c r="CU225" s="227"/>
      <c r="CV225" s="227"/>
      <c r="CW225" s="227"/>
      <c r="CX225" s="227"/>
      <c r="CY225" s="227"/>
      <c r="CZ225" s="227"/>
      <c r="DA225" s="227"/>
      <c r="DB225" s="227"/>
      <c r="DC225" s="227"/>
      <c r="DD225" s="227"/>
      <c r="DE225" s="227"/>
      <c r="DF225" s="227"/>
      <c r="DG225" s="227"/>
      <c r="DH225" s="227"/>
      <c r="DI225" s="227"/>
      <c r="DJ225" s="227"/>
      <c r="DK225" s="227"/>
      <c r="DL225" s="227"/>
      <c r="DM225" s="227"/>
      <c r="DN225" s="227"/>
      <c r="DO225" s="227"/>
      <c r="DP225" s="227"/>
      <c r="DQ225" s="227"/>
      <c r="DR225" s="227"/>
      <c r="DS225" s="227"/>
      <c r="DT225" s="227"/>
      <c r="DU225" s="227"/>
      <c r="DV225" s="227"/>
      <c r="DW225" s="227"/>
      <c r="DX225" s="227"/>
      <c r="DY225" s="227"/>
      <c r="DZ225" s="227"/>
      <c r="EA225" s="227"/>
      <c r="EB225" s="227"/>
      <c r="EC225" s="227"/>
      <c r="ED225" s="227"/>
      <c r="EE225" s="227"/>
      <c r="EF225" s="227"/>
      <c r="EG225" s="227"/>
      <c r="EH225" s="227"/>
      <c r="EI225" s="227"/>
      <c r="EJ225" s="227"/>
      <c r="EK225" s="227"/>
      <c r="EL225" s="227"/>
      <c r="EM225" s="227"/>
      <c r="EN225" s="227"/>
      <c r="EO225" s="227"/>
      <c r="EP225" s="227"/>
      <c r="EQ225" s="227"/>
      <c r="ER225" s="227"/>
      <c r="ES225" s="227"/>
      <c r="ET225" s="227"/>
      <c r="EU225" s="227"/>
      <c r="EV225" s="227"/>
      <c r="EW225" s="227"/>
      <c r="EX225" s="227"/>
      <c r="EY225" s="227"/>
      <c r="EZ225" s="227"/>
      <c r="FA225" s="227"/>
      <c r="FB225" s="227"/>
      <c r="FC225" s="227"/>
      <c r="FD225" s="227"/>
      <c r="FE225" s="227"/>
      <c r="FF225" s="227"/>
      <c r="FG225" s="227"/>
      <c r="FH225" s="227"/>
      <c r="FI225" s="227"/>
      <c r="FJ225" s="227"/>
      <c r="FK225" s="227"/>
      <c r="FL225" s="227"/>
      <c r="FM225" s="227"/>
      <c r="FN225" s="227"/>
      <c r="FO225" s="227"/>
      <c r="FP225" s="227"/>
      <c r="FQ225" s="227"/>
      <c r="FR225" s="227"/>
      <c r="FS225" s="227"/>
      <c r="FT225" s="227"/>
      <c r="FU225" s="227"/>
      <c r="FV225" s="227"/>
      <c r="FW225" s="227"/>
      <c r="FX225" s="227"/>
      <c r="FY225" s="227"/>
      <c r="FZ225" s="227"/>
      <c r="GA225" s="227"/>
      <c r="GB225" s="227"/>
      <c r="GC225" s="227"/>
      <c r="GD225" s="227"/>
      <c r="GE225" s="227"/>
      <c r="GF225" s="227"/>
      <c r="GG225" s="227"/>
      <c r="GH225" s="227"/>
      <c r="GI225" s="227"/>
      <c r="GJ225" s="227"/>
      <c r="GK225" s="227"/>
      <c r="GL225" s="227"/>
      <c r="GM225" s="227"/>
      <c r="GN225" s="227"/>
      <c r="GO225" s="227"/>
      <c r="GP225" s="227"/>
      <c r="GQ225" s="227"/>
      <c r="GR225" s="227"/>
      <c r="GS225" s="227"/>
      <c r="GT225" s="227"/>
      <c r="GU225" s="227"/>
      <c r="GV225" s="227"/>
      <c r="GW225" s="227"/>
      <c r="GX225" s="227"/>
      <c r="GY225" s="227"/>
      <c r="GZ225" s="227"/>
      <c r="HA225" s="227"/>
      <c r="HB225" s="227"/>
      <c r="HC225" s="227"/>
      <c r="HD225" s="227"/>
      <c r="HE225" s="227"/>
      <c r="HF225" s="227"/>
      <c r="HG225" s="227"/>
      <c r="HH225" s="227"/>
      <c r="HI225" s="227"/>
      <c r="HJ225" s="227"/>
      <c r="HK225" s="227"/>
      <c r="HL225" s="227"/>
      <c r="HM225" s="227"/>
      <c r="HN225" s="227"/>
      <c r="HO225" s="227"/>
      <c r="HP225" s="227"/>
      <c r="HQ225" s="227"/>
      <c r="HR225" s="227"/>
      <c r="HS225" s="227"/>
      <c r="HT225" s="227"/>
      <c r="HU225" s="227"/>
      <c r="HV225" s="227"/>
      <c r="HW225" s="227"/>
      <c r="HX225" s="227"/>
      <c r="HY225" s="227"/>
      <c r="HZ225" s="227"/>
      <c r="IA225" s="227"/>
      <c r="IB225" s="227"/>
      <c r="IC225" s="227"/>
      <c r="ID225" s="227"/>
      <c r="IE225" s="227"/>
      <c r="IF225" s="227"/>
      <c r="IG225" s="227"/>
      <c r="IH225" s="227"/>
      <c r="II225" s="227"/>
      <c r="IJ225" s="227"/>
      <c r="IK225" s="227"/>
      <c r="IL225" s="227"/>
      <c r="IM225" s="227"/>
      <c r="IN225" s="227"/>
      <c r="IO225" s="227"/>
      <c r="IP225" s="227"/>
      <c r="IQ225" s="227"/>
      <c r="IR225" s="227"/>
      <c r="IS225" s="227"/>
      <c r="IT225" s="227"/>
      <c r="IU225" s="227"/>
      <c r="IV225" s="227"/>
    </row>
    <row r="226" spans="1:256">
      <c r="A226" s="107"/>
      <c r="D226" s="159"/>
      <c r="E226" s="227"/>
      <c r="F226" s="159"/>
      <c r="G226" s="227"/>
      <c r="H226" s="159"/>
      <c r="I226" s="109"/>
      <c r="J226" s="109"/>
      <c r="K226" s="227"/>
      <c r="L226" s="159"/>
      <c r="M226" s="227"/>
      <c r="N226" s="227"/>
      <c r="O226" s="227"/>
      <c r="P226" s="227"/>
      <c r="Q226" s="227"/>
      <c r="R226" s="227"/>
      <c r="S226" s="227"/>
      <c r="T226" s="227"/>
      <c r="U226" s="227"/>
      <c r="V226" s="227"/>
      <c r="W226" s="227"/>
      <c r="X226" s="227"/>
      <c r="Y226" s="227"/>
      <c r="Z226" s="227"/>
      <c r="AA226" s="227"/>
      <c r="AB226" s="227"/>
      <c r="AC226" s="227"/>
      <c r="AD226" s="227"/>
      <c r="AE226" s="227"/>
      <c r="AF226" s="227"/>
      <c r="AG226" s="227"/>
      <c r="AH226" s="227"/>
      <c r="AI226" s="227"/>
      <c r="AJ226" s="227"/>
      <c r="AK226" s="227"/>
      <c r="AL226" s="227"/>
      <c r="AM226" s="227"/>
      <c r="AN226" s="227"/>
      <c r="AO226" s="227"/>
      <c r="AP226" s="227"/>
      <c r="AQ226" s="227"/>
      <c r="AR226" s="227"/>
      <c r="AS226" s="227"/>
      <c r="AT226" s="227"/>
      <c r="AU226" s="227"/>
      <c r="AV226" s="227"/>
      <c r="AW226" s="227"/>
      <c r="AX226" s="227"/>
      <c r="AY226" s="227"/>
      <c r="AZ226" s="227"/>
      <c r="BA226" s="227"/>
      <c r="BB226" s="227"/>
      <c r="BC226" s="227"/>
      <c r="BD226" s="227"/>
      <c r="BE226" s="227"/>
      <c r="BF226" s="227"/>
      <c r="BG226" s="227"/>
      <c r="BH226" s="227"/>
      <c r="BI226" s="227"/>
      <c r="BJ226" s="227"/>
      <c r="BK226" s="227"/>
      <c r="BL226" s="227"/>
      <c r="BM226" s="227"/>
      <c r="BN226" s="227"/>
      <c r="BO226" s="227"/>
      <c r="BP226" s="227"/>
      <c r="BQ226" s="227"/>
      <c r="BR226" s="227"/>
      <c r="BS226" s="227"/>
      <c r="BT226" s="227"/>
      <c r="BU226" s="227"/>
      <c r="BV226" s="227"/>
      <c r="BW226" s="227"/>
      <c r="BX226" s="227"/>
      <c r="BY226" s="227"/>
      <c r="BZ226" s="227"/>
      <c r="CA226" s="227"/>
      <c r="CB226" s="227"/>
      <c r="CC226" s="109"/>
      <c r="CD226" s="109"/>
      <c r="CE226" s="109"/>
      <c r="CF226" s="109"/>
      <c r="CG226" s="109"/>
      <c r="CH226" s="109"/>
      <c r="CI226" s="109"/>
      <c r="CJ226" s="109"/>
      <c r="CK226" s="109"/>
      <c r="CL226" s="109"/>
      <c r="CM226" s="109"/>
      <c r="CN226" s="109"/>
      <c r="CO226" s="109"/>
      <c r="CP226" s="109"/>
      <c r="CQ226" s="109"/>
      <c r="CR226" s="109"/>
      <c r="CS226" s="109"/>
      <c r="CT226" s="109"/>
      <c r="CU226" s="227"/>
      <c r="CV226" s="227"/>
      <c r="CW226" s="227"/>
      <c r="CX226" s="227"/>
      <c r="CY226" s="227"/>
      <c r="CZ226" s="227"/>
      <c r="DA226" s="227"/>
      <c r="DB226" s="227"/>
      <c r="DC226" s="227"/>
      <c r="DD226" s="227"/>
      <c r="DE226" s="227"/>
      <c r="DF226" s="227"/>
      <c r="DG226" s="227"/>
      <c r="DH226" s="227"/>
      <c r="DI226" s="227"/>
      <c r="DJ226" s="227"/>
      <c r="DK226" s="227"/>
      <c r="DL226" s="227"/>
      <c r="DM226" s="227"/>
      <c r="DN226" s="227"/>
      <c r="DO226" s="227"/>
      <c r="DP226" s="227"/>
      <c r="DQ226" s="227"/>
      <c r="DR226" s="227"/>
      <c r="DS226" s="227"/>
      <c r="DT226" s="227"/>
      <c r="DU226" s="227"/>
      <c r="DV226" s="227"/>
      <c r="DW226" s="227"/>
      <c r="DX226" s="227"/>
      <c r="DY226" s="227"/>
      <c r="DZ226" s="227"/>
      <c r="EA226" s="227"/>
      <c r="EB226" s="227"/>
      <c r="EC226" s="227"/>
      <c r="ED226" s="227"/>
      <c r="EE226" s="227"/>
      <c r="EF226" s="227"/>
      <c r="EG226" s="227"/>
      <c r="EH226" s="227"/>
      <c r="EI226" s="227"/>
      <c r="EJ226" s="227"/>
      <c r="EK226" s="227"/>
      <c r="EL226" s="227"/>
      <c r="EM226" s="227"/>
      <c r="EN226" s="227"/>
      <c r="EO226" s="227"/>
      <c r="EP226" s="227"/>
      <c r="EQ226" s="227"/>
      <c r="ER226" s="227"/>
      <c r="ES226" s="227"/>
      <c r="ET226" s="227"/>
      <c r="EU226" s="227"/>
      <c r="EV226" s="227"/>
      <c r="EW226" s="227"/>
      <c r="EX226" s="227"/>
      <c r="EY226" s="227"/>
      <c r="EZ226" s="227"/>
      <c r="FA226" s="227"/>
      <c r="FB226" s="227"/>
      <c r="FC226" s="227"/>
      <c r="FD226" s="227"/>
      <c r="FE226" s="227"/>
      <c r="FF226" s="227"/>
      <c r="FG226" s="227"/>
      <c r="FH226" s="227"/>
      <c r="FI226" s="227"/>
      <c r="FJ226" s="227"/>
      <c r="FK226" s="227"/>
      <c r="FL226" s="227"/>
      <c r="FM226" s="227"/>
      <c r="FN226" s="227"/>
      <c r="FO226" s="227"/>
      <c r="FP226" s="227"/>
      <c r="FQ226" s="227"/>
      <c r="FR226" s="227"/>
      <c r="FS226" s="227"/>
      <c r="FT226" s="227"/>
      <c r="FU226" s="227"/>
      <c r="FV226" s="227"/>
      <c r="FW226" s="227"/>
      <c r="FX226" s="227"/>
      <c r="FY226" s="227"/>
      <c r="FZ226" s="227"/>
      <c r="GA226" s="227"/>
      <c r="GB226" s="227"/>
      <c r="GC226" s="227"/>
      <c r="GD226" s="227"/>
      <c r="GE226" s="227"/>
      <c r="GF226" s="227"/>
      <c r="GG226" s="227"/>
      <c r="GH226" s="227"/>
      <c r="GI226" s="227"/>
      <c r="GJ226" s="227"/>
      <c r="GK226" s="227"/>
      <c r="GL226" s="227"/>
      <c r="GM226" s="227"/>
      <c r="GN226" s="227"/>
      <c r="GO226" s="227"/>
      <c r="GP226" s="227"/>
      <c r="GQ226" s="227"/>
      <c r="GR226" s="227"/>
      <c r="GS226" s="227"/>
      <c r="GT226" s="227"/>
      <c r="GU226" s="227"/>
      <c r="GV226" s="227"/>
      <c r="GW226" s="227"/>
      <c r="GX226" s="227"/>
      <c r="GY226" s="227"/>
      <c r="GZ226" s="227"/>
      <c r="HA226" s="227"/>
      <c r="HB226" s="227"/>
      <c r="HC226" s="227"/>
      <c r="HD226" s="227"/>
      <c r="HE226" s="227"/>
      <c r="HF226" s="227"/>
      <c r="HG226" s="227"/>
      <c r="HH226" s="227"/>
      <c r="HI226" s="227"/>
      <c r="HJ226" s="227"/>
      <c r="HK226" s="227"/>
      <c r="HL226" s="227"/>
      <c r="HM226" s="227"/>
      <c r="HN226" s="227"/>
      <c r="HO226" s="227"/>
      <c r="HP226" s="227"/>
      <c r="HQ226" s="227"/>
      <c r="HR226" s="227"/>
      <c r="HS226" s="227"/>
      <c r="HT226" s="227"/>
      <c r="HU226" s="227"/>
      <c r="HV226" s="227"/>
      <c r="HW226" s="227"/>
      <c r="HX226" s="227"/>
      <c r="HY226" s="227"/>
      <c r="HZ226" s="227"/>
      <c r="IA226" s="227"/>
      <c r="IB226" s="227"/>
      <c r="IC226" s="227"/>
      <c r="ID226" s="227"/>
      <c r="IE226" s="227"/>
      <c r="IF226" s="227"/>
      <c r="IG226" s="227"/>
      <c r="IH226" s="227"/>
      <c r="II226" s="227"/>
      <c r="IJ226" s="227"/>
      <c r="IK226" s="227"/>
      <c r="IL226" s="227"/>
      <c r="IM226" s="227"/>
      <c r="IN226" s="227"/>
      <c r="IO226" s="227"/>
      <c r="IP226" s="227"/>
      <c r="IQ226" s="227"/>
      <c r="IR226" s="227"/>
      <c r="IS226" s="227"/>
      <c r="IT226" s="227"/>
      <c r="IU226" s="227"/>
      <c r="IV226" s="227"/>
    </row>
    <row r="227" spans="1:256">
      <c r="A227" s="107"/>
      <c r="D227" s="159"/>
      <c r="E227" s="227"/>
      <c r="F227" s="159"/>
      <c r="G227" s="227"/>
      <c r="H227" s="159"/>
      <c r="I227" s="109"/>
      <c r="J227" s="109"/>
      <c r="K227" s="227"/>
      <c r="L227" s="159"/>
      <c r="M227" s="227"/>
      <c r="N227" s="227"/>
      <c r="O227" s="227"/>
      <c r="P227" s="227"/>
      <c r="Q227" s="227"/>
      <c r="R227" s="227"/>
      <c r="S227" s="227"/>
      <c r="T227" s="227"/>
      <c r="U227" s="227"/>
      <c r="V227" s="227"/>
      <c r="W227" s="227"/>
      <c r="X227" s="227"/>
      <c r="Y227" s="227"/>
      <c r="Z227" s="227"/>
      <c r="AA227" s="227"/>
      <c r="AB227" s="227"/>
      <c r="AC227" s="227"/>
      <c r="AD227" s="227"/>
      <c r="AE227" s="227"/>
      <c r="AF227" s="227"/>
      <c r="AG227" s="227"/>
      <c r="AH227" s="227"/>
      <c r="AI227" s="227"/>
      <c r="AJ227" s="227"/>
      <c r="AK227" s="227"/>
      <c r="AL227" s="227"/>
      <c r="AM227" s="227"/>
      <c r="AN227" s="227"/>
      <c r="AO227" s="227"/>
      <c r="AP227" s="227"/>
      <c r="AQ227" s="227"/>
      <c r="AR227" s="227"/>
      <c r="AS227" s="227"/>
      <c r="AT227" s="227"/>
      <c r="AU227" s="227"/>
      <c r="AV227" s="227"/>
      <c r="AW227" s="227"/>
      <c r="AX227" s="227"/>
      <c r="AY227" s="227"/>
      <c r="AZ227" s="227"/>
      <c r="BA227" s="227"/>
      <c r="BB227" s="227"/>
      <c r="BC227" s="227"/>
      <c r="BD227" s="227"/>
      <c r="BE227" s="227"/>
      <c r="BF227" s="227"/>
      <c r="BG227" s="227"/>
      <c r="BH227" s="227"/>
      <c r="BI227" s="227"/>
      <c r="BJ227" s="227"/>
      <c r="BK227" s="227"/>
      <c r="BL227" s="227"/>
      <c r="BM227" s="227"/>
      <c r="BN227" s="227"/>
      <c r="BO227" s="227"/>
      <c r="BP227" s="227"/>
      <c r="BQ227" s="227"/>
      <c r="BR227" s="227"/>
      <c r="BS227" s="227"/>
      <c r="BT227" s="227"/>
      <c r="BU227" s="227"/>
      <c r="BV227" s="227"/>
      <c r="BW227" s="227"/>
      <c r="BX227" s="227"/>
      <c r="BY227" s="227"/>
      <c r="BZ227" s="227"/>
      <c r="CA227" s="227"/>
      <c r="CB227" s="227"/>
      <c r="CC227" s="109"/>
      <c r="CD227" s="109"/>
      <c r="CE227" s="109"/>
      <c r="CF227" s="109"/>
      <c r="CG227" s="109"/>
      <c r="CH227" s="109"/>
      <c r="CI227" s="109"/>
      <c r="CJ227" s="109"/>
      <c r="CK227" s="109"/>
      <c r="CL227" s="109"/>
      <c r="CM227" s="109"/>
      <c r="CN227" s="109"/>
      <c r="CO227" s="109"/>
      <c r="CP227" s="109"/>
      <c r="CQ227" s="109"/>
      <c r="CR227" s="109"/>
      <c r="CS227" s="109"/>
      <c r="CT227" s="109"/>
      <c r="CU227" s="227"/>
      <c r="CV227" s="227"/>
      <c r="CW227" s="227"/>
      <c r="CX227" s="227"/>
      <c r="CY227" s="227"/>
      <c r="CZ227" s="227"/>
      <c r="DA227" s="227"/>
      <c r="DB227" s="227"/>
      <c r="DC227" s="227"/>
      <c r="DD227" s="227"/>
      <c r="DE227" s="227"/>
      <c r="DF227" s="227"/>
      <c r="DG227" s="227"/>
      <c r="DH227" s="227"/>
      <c r="DI227" s="227"/>
      <c r="DJ227" s="227"/>
      <c r="DK227" s="227"/>
      <c r="DL227" s="227"/>
      <c r="DM227" s="227"/>
      <c r="DN227" s="227"/>
      <c r="DO227" s="227"/>
      <c r="DP227" s="227"/>
      <c r="DQ227" s="227"/>
      <c r="DR227" s="227"/>
      <c r="DS227" s="227"/>
      <c r="DT227" s="227"/>
      <c r="DU227" s="227"/>
      <c r="DV227" s="227"/>
      <c r="DW227" s="227"/>
      <c r="DX227" s="227"/>
      <c r="DY227" s="227"/>
      <c r="DZ227" s="227"/>
      <c r="EA227" s="227"/>
      <c r="EB227" s="227"/>
      <c r="EC227" s="227"/>
      <c r="ED227" s="227"/>
      <c r="EE227" s="227"/>
      <c r="EF227" s="227"/>
      <c r="EG227" s="227"/>
      <c r="EH227" s="227"/>
      <c r="EI227" s="227"/>
      <c r="EJ227" s="227"/>
      <c r="EK227" s="227"/>
      <c r="EL227" s="227"/>
      <c r="EM227" s="227"/>
      <c r="EN227" s="227"/>
      <c r="EO227" s="227"/>
      <c r="EP227" s="227"/>
      <c r="EQ227" s="227"/>
      <c r="ER227" s="227"/>
      <c r="ES227" s="227"/>
      <c r="ET227" s="227"/>
      <c r="EU227" s="227"/>
      <c r="EV227" s="227"/>
      <c r="EW227" s="227"/>
      <c r="EX227" s="227"/>
      <c r="EY227" s="227"/>
      <c r="EZ227" s="227"/>
      <c r="FA227" s="227"/>
      <c r="FB227" s="227"/>
      <c r="FC227" s="227"/>
      <c r="FD227" s="227"/>
      <c r="FE227" s="227"/>
      <c r="FF227" s="227"/>
      <c r="FG227" s="227"/>
      <c r="FH227" s="227"/>
      <c r="FI227" s="227"/>
      <c r="FJ227" s="227"/>
      <c r="FK227" s="227"/>
      <c r="FL227" s="227"/>
      <c r="FM227" s="227"/>
      <c r="FN227" s="227"/>
      <c r="FO227" s="227"/>
      <c r="FP227" s="227"/>
      <c r="FQ227" s="227"/>
      <c r="FR227" s="227"/>
      <c r="FS227" s="227"/>
      <c r="FT227" s="227"/>
      <c r="FU227" s="227"/>
      <c r="FV227" s="227"/>
      <c r="FW227" s="227"/>
      <c r="FX227" s="227"/>
      <c r="FY227" s="227"/>
      <c r="FZ227" s="227"/>
      <c r="GA227" s="227"/>
      <c r="GB227" s="227"/>
      <c r="GC227" s="227"/>
      <c r="GD227" s="227"/>
      <c r="GE227" s="227"/>
      <c r="GF227" s="227"/>
      <c r="GG227" s="227"/>
      <c r="GH227" s="227"/>
      <c r="GI227" s="227"/>
      <c r="GJ227" s="227"/>
      <c r="GK227" s="227"/>
      <c r="GL227" s="227"/>
      <c r="GM227" s="227"/>
      <c r="GN227" s="227"/>
      <c r="GO227" s="227"/>
      <c r="GP227" s="227"/>
      <c r="GQ227" s="227"/>
      <c r="GR227" s="227"/>
      <c r="GS227" s="227"/>
      <c r="GT227" s="227"/>
      <c r="GU227" s="227"/>
      <c r="GV227" s="227"/>
      <c r="GW227" s="227"/>
      <c r="GX227" s="227"/>
      <c r="GY227" s="227"/>
      <c r="GZ227" s="227"/>
      <c r="HA227" s="227"/>
      <c r="HB227" s="227"/>
      <c r="HC227" s="227"/>
      <c r="HD227" s="227"/>
      <c r="HE227" s="227"/>
      <c r="HF227" s="227"/>
      <c r="HG227" s="227"/>
      <c r="HH227" s="227"/>
      <c r="HI227" s="227"/>
      <c r="HJ227" s="227"/>
      <c r="HK227" s="227"/>
      <c r="HL227" s="227"/>
      <c r="HM227" s="227"/>
      <c r="HN227" s="227"/>
      <c r="HO227" s="227"/>
      <c r="HP227" s="227"/>
      <c r="HQ227" s="227"/>
      <c r="HR227" s="227"/>
      <c r="HS227" s="227"/>
      <c r="HT227" s="227"/>
      <c r="HU227" s="227"/>
      <c r="HV227" s="227"/>
      <c r="HW227" s="227"/>
      <c r="HX227" s="227"/>
      <c r="HY227" s="227"/>
      <c r="HZ227" s="227"/>
      <c r="IA227" s="227"/>
      <c r="IB227" s="227"/>
      <c r="IC227" s="227"/>
      <c r="ID227" s="227"/>
      <c r="IE227" s="227"/>
      <c r="IF227" s="227"/>
      <c r="IG227" s="227"/>
      <c r="IH227" s="227"/>
      <c r="II227" s="227"/>
      <c r="IJ227" s="227"/>
      <c r="IK227" s="227"/>
      <c r="IL227" s="227"/>
      <c r="IM227" s="227"/>
      <c r="IN227" s="227"/>
      <c r="IO227" s="227"/>
      <c r="IP227" s="227"/>
      <c r="IQ227" s="227"/>
      <c r="IR227" s="227"/>
      <c r="IS227" s="227"/>
      <c r="IT227" s="227"/>
      <c r="IU227" s="227"/>
      <c r="IV227" s="227"/>
    </row>
    <row r="228" spans="1:256">
      <c r="A228" s="107"/>
      <c r="D228" s="159"/>
      <c r="E228" s="227"/>
      <c r="F228" s="159"/>
      <c r="G228" s="227"/>
      <c r="H228" s="159"/>
      <c r="I228" s="109"/>
      <c r="J228" s="109"/>
      <c r="K228" s="227"/>
      <c r="L228" s="159"/>
      <c r="M228" s="227"/>
      <c r="N228" s="227"/>
      <c r="O228" s="227"/>
      <c r="P228" s="227"/>
      <c r="Q228" s="227"/>
      <c r="R228" s="227"/>
      <c r="S228" s="227"/>
      <c r="T228" s="227"/>
      <c r="U228" s="227"/>
      <c r="V228" s="227"/>
      <c r="W228" s="227"/>
      <c r="X228" s="227"/>
      <c r="Y228" s="227"/>
      <c r="Z228" s="227"/>
      <c r="AA228" s="227"/>
      <c r="AB228" s="227"/>
      <c r="AC228" s="227"/>
      <c r="AD228" s="227"/>
      <c r="AE228" s="227"/>
      <c r="AF228" s="227"/>
      <c r="AG228" s="227"/>
      <c r="AH228" s="227"/>
      <c r="AI228" s="227"/>
      <c r="AJ228" s="227"/>
      <c r="AK228" s="227"/>
      <c r="AL228" s="227"/>
      <c r="AM228" s="227"/>
      <c r="AN228" s="227"/>
      <c r="AO228" s="227"/>
      <c r="AP228" s="227"/>
      <c r="AQ228" s="227"/>
      <c r="AR228" s="227"/>
      <c r="AS228" s="227"/>
      <c r="AT228" s="227"/>
      <c r="AU228" s="227"/>
      <c r="AV228" s="227"/>
      <c r="AW228" s="227"/>
      <c r="AX228" s="227"/>
      <c r="AY228" s="227"/>
      <c r="AZ228" s="227"/>
      <c r="BA228" s="227"/>
      <c r="BB228" s="227"/>
      <c r="BC228" s="227"/>
      <c r="BD228" s="227"/>
      <c r="BE228" s="227"/>
      <c r="BF228" s="227"/>
      <c r="BG228" s="227"/>
      <c r="BH228" s="227"/>
      <c r="BI228" s="227"/>
      <c r="BJ228" s="227"/>
      <c r="BK228" s="227"/>
      <c r="BL228" s="227"/>
      <c r="BM228" s="227"/>
      <c r="BN228" s="227"/>
      <c r="BO228" s="227"/>
      <c r="BP228" s="227"/>
      <c r="BQ228" s="227"/>
      <c r="BR228" s="227"/>
      <c r="BS228" s="227"/>
      <c r="BT228" s="227"/>
      <c r="BU228" s="227"/>
      <c r="BV228" s="227"/>
      <c r="BW228" s="227"/>
      <c r="BX228" s="227"/>
      <c r="BY228" s="227"/>
      <c r="BZ228" s="227"/>
      <c r="CA228" s="227"/>
      <c r="CB228" s="227"/>
      <c r="CC228" s="109"/>
      <c r="CD228" s="109"/>
      <c r="CE228" s="109"/>
      <c r="CF228" s="109"/>
      <c r="CG228" s="109"/>
      <c r="CH228" s="109"/>
      <c r="CI228" s="109"/>
      <c r="CJ228" s="109"/>
      <c r="CK228" s="109"/>
      <c r="CL228" s="109"/>
      <c r="CM228" s="109"/>
      <c r="CN228" s="109"/>
      <c r="CO228" s="109"/>
      <c r="CP228" s="109"/>
      <c r="CQ228" s="109"/>
      <c r="CR228" s="109"/>
      <c r="CS228" s="109"/>
      <c r="CT228" s="109"/>
      <c r="CU228" s="227"/>
      <c r="CV228" s="227"/>
      <c r="CW228" s="227"/>
      <c r="CX228" s="227"/>
      <c r="CY228" s="227"/>
      <c r="CZ228" s="227"/>
      <c r="DA228" s="227"/>
      <c r="DB228" s="227"/>
      <c r="DC228" s="227"/>
      <c r="DD228" s="227"/>
      <c r="DE228" s="227"/>
      <c r="DF228" s="227"/>
      <c r="DG228" s="227"/>
      <c r="DH228" s="227"/>
      <c r="DI228" s="227"/>
      <c r="DJ228" s="227"/>
      <c r="DK228" s="227"/>
      <c r="DL228" s="227"/>
      <c r="DM228" s="227"/>
      <c r="DN228" s="227"/>
      <c r="DO228" s="227"/>
      <c r="DP228" s="227"/>
      <c r="DQ228" s="227"/>
      <c r="DR228" s="227"/>
      <c r="DS228" s="227"/>
      <c r="DT228" s="227"/>
      <c r="DU228" s="227"/>
      <c r="DV228" s="227"/>
      <c r="DW228" s="227"/>
      <c r="DX228" s="227"/>
      <c r="DY228" s="227"/>
      <c r="DZ228" s="227"/>
      <c r="EA228" s="227"/>
      <c r="EB228" s="227"/>
      <c r="EC228" s="227"/>
      <c r="ED228" s="227"/>
      <c r="EE228" s="227"/>
      <c r="EF228" s="227"/>
      <c r="EG228" s="227"/>
      <c r="EH228" s="227"/>
      <c r="EI228" s="227"/>
      <c r="EJ228" s="227"/>
      <c r="EK228" s="227"/>
      <c r="EL228" s="227"/>
      <c r="EM228" s="227"/>
      <c r="EN228" s="227"/>
      <c r="EO228" s="227"/>
      <c r="EP228" s="227"/>
      <c r="EQ228" s="227"/>
      <c r="ER228" s="227"/>
      <c r="ES228" s="227"/>
      <c r="ET228" s="227"/>
      <c r="EU228" s="227"/>
      <c r="EV228" s="227"/>
      <c r="EW228" s="227"/>
      <c r="EX228" s="227"/>
      <c r="EY228" s="227"/>
      <c r="EZ228" s="227"/>
      <c r="FA228" s="227"/>
      <c r="FB228" s="227"/>
      <c r="FC228" s="227"/>
      <c r="FD228" s="227"/>
      <c r="FE228" s="227"/>
      <c r="FF228" s="227"/>
      <c r="FG228" s="227"/>
      <c r="FH228" s="227"/>
      <c r="FI228" s="227"/>
      <c r="FJ228" s="227"/>
      <c r="FK228" s="227"/>
      <c r="FL228" s="227"/>
      <c r="FM228" s="227"/>
      <c r="FN228" s="227"/>
      <c r="FO228" s="227"/>
      <c r="FP228" s="227"/>
      <c r="FQ228" s="227"/>
      <c r="FR228" s="227"/>
      <c r="FS228" s="227"/>
      <c r="FT228" s="227"/>
      <c r="FU228" s="227"/>
      <c r="FV228" s="227"/>
      <c r="FW228" s="227"/>
      <c r="FX228" s="227"/>
      <c r="FY228" s="227"/>
      <c r="FZ228" s="227"/>
      <c r="GA228" s="227"/>
      <c r="GB228" s="227"/>
      <c r="GC228" s="227"/>
      <c r="GD228" s="227"/>
      <c r="GE228" s="227"/>
      <c r="GF228" s="227"/>
      <c r="GG228" s="227"/>
      <c r="GH228" s="227"/>
      <c r="GI228" s="227"/>
      <c r="GJ228" s="227"/>
      <c r="GK228" s="227"/>
      <c r="GL228" s="227"/>
      <c r="GM228" s="227"/>
      <c r="GN228" s="227"/>
      <c r="GO228" s="227"/>
      <c r="GP228" s="227"/>
      <c r="GQ228" s="227"/>
      <c r="GR228" s="227"/>
      <c r="GS228" s="227"/>
      <c r="GT228" s="227"/>
      <c r="GU228" s="227"/>
      <c r="GV228" s="227"/>
      <c r="GW228" s="227"/>
      <c r="GX228" s="227"/>
      <c r="GY228" s="227"/>
      <c r="GZ228" s="227"/>
      <c r="HA228" s="227"/>
      <c r="HB228" s="227"/>
      <c r="HC228" s="227"/>
      <c r="HD228" s="227"/>
      <c r="HE228" s="227"/>
      <c r="HF228" s="227"/>
      <c r="HG228" s="227"/>
      <c r="HH228" s="227"/>
      <c r="HI228" s="227"/>
      <c r="HJ228" s="227"/>
      <c r="HK228" s="227"/>
      <c r="HL228" s="227"/>
      <c r="HM228" s="227"/>
      <c r="HN228" s="227"/>
      <c r="HO228" s="227"/>
      <c r="HP228" s="227"/>
      <c r="HQ228" s="227"/>
      <c r="HR228" s="227"/>
      <c r="HS228" s="227"/>
      <c r="HT228" s="227"/>
      <c r="HU228" s="227"/>
      <c r="HV228" s="227"/>
      <c r="HW228" s="227"/>
      <c r="HX228" s="227"/>
      <c r="HY228" s="227"/>
      <c r="HZ228" s="227"/>
      <c r="IA228" s="227"/>
      <c r="IB228" s="227"/>
      <c r="IC228" s="227"/>
      <c r="ID228" s="227"/>
      <c r="IE228" s="227"/>
      <c r="IF228" s="227"/>
      <c r="IG228" s="227"/>
      <c r="IH228" s="227"/>
      <c r="II228" s="227"/>
      <c r="IJ228" s="227"/>
      <c r="IK228" s="227"/>
      <c r="IL228" s="227"/>
      <c r="IM228" s="227"/>
      <c r="IN228" s="227"/>
      <c r="IO228" s="227"/>
      <c r="IP228" s="227"/>
      <c r="IQ228" s="227"/>
      <c r="IR228" s="227"/>
      <c r="IS228" s="227"/>
      <c r="IT228" s="227"/>
      <c r="IU228" s="227"/>
      <c r="IV228" s="227"/>
    </row>
    <row r="229" spans="1:256">
      <c r="A229" s="107"/>
      <c r="D229" s="159"/>
      <c r="E229" s="227"/>
      <c r="F229" s="159"/>
      <c r="G229" s="227"/>
      <c r="H229" s="159"/>
      <c r="I229" s="109"/>
      <c r="J229" s="109"/>
      <c r="K229" s="227"/>
      <c r="L229" s="159"/>
      <c r="M229" s="227"/>
      <c r="N229" s="227"/>
      <c r="O229" s="227"/>
      <c r="P229" s="227"/>
      <c r="Q229" s="227"/>
      <c r="R229" s="227"/>
      <c r="S229" s="227"/>
      <c r="T229" s="227"/>
      <c r="U229" s="227"/>
      <c r="V229" s="227"/>
      <c r="W229" s="227"/>
      <c r="X229" s="227"/>
      <c r="Y229" s="227"/>
      <c r="Z229" s="227"/>
      <c r="AA229" s="227"/>
      <c r="AB229" s="227"/>
      <c r="AC229" s="227"/>
      <c r="AD229" s="227"/>
      <c r="AE229" s="227"/>
      <c r="AF229" s="227"/>
      <c r="AG229" s="227"/>
      <c r="AH229" s="227"/>
      <c r="AI229" s="227"/>
      <c r="AJ229" s="227"/>
      <c r="AK229" s="227"/>
      <c r="AL229" s="227"/>
      <c r="AM229" s="227"/>
      <c r="AN229" s="227"/>
      <c r="AO229" s="227"/>
      <c r="AP229" s="227"/>
      <c r="AQ229" s="227"/>
      <c r="AR229" s="227"/>
      <c r="AS229" s="227"/>
      <c r="AT229" s="227"/>
      <c r="AU229" s="227"/>
      <c r="AV229" s="227"/>
      <c r="AW229" s="227"/>
      <c r="AX229" s="227"/>
      <c r="AY229" s="227"/>
      <c r="AZ229" s="227"/>
      <c r="BA229" s="227"/>
      <c r="BB229" s="227"/>
      <c r="BC229" s="227"/>
      <c r="BD229" s="227"/>
      <c r="BE229" s="227"/>
      <c r="BF229" s="227"/>
      <c r="BG229" s="227"/>
      <c r="BH229" s="227"/>
      <c r="BI229" s="227"/>
      <c r="BJ229" s="227"/>
      <c r="BK229" s="227"/>
      <c r="BL229" s="227"/>
      <c r="BM229" s="227"/>
      <c r="BN229" s="227"/>
      <c r="BO229" s="227"/>
      <c r="BP229" s="227"/>
      <c r="BQ229" s="227"/>
      <c r="BR229" s="227"/>
      <c r="BS229" s="227"/>
      <c r="BT229" s="227"/>
      <c r="BU229" s="227"/>
      <c r="BV229" s="227"/>
      <c r="BW229" s="227"/>
      <c r="BX229" s="227"/>
      <c r="BY229" s="227"/>
      <c r="BZ229" s="227"/>
      <c r="CA229" s="227"/>
      <c r="CB229" s="227"/>
      <c r="CC229" s="109"/>
      <c r="CD229" s="109"/>
      <c r="CE229" s="109"/>
      <c r="CF229" s="109"/>
      <c r="CG229" s="109"/>
      <c r="CH229" s="109"/>
      <c r="CI229" s="109"/>
      <c r="CJ229" s="109"/>
      <c r="CK229" s="109"/>
      <c r="CL229" s="109"/>
      <c r="CM229" s="109"/>
      <c r="CN229" s="109"/>
      <c r="CO229" s="109"/>
      <c r="CP229" s="109"/>
      <c r="CQ229" s="109"/>
      <c r="CR229" s="109"/>
      <c r="CS229" s="109"/>
      <c r="CT229" s="109"/>
      <c r="CU229" s="227"/>
      <c r="CV229" s="227"/>
      <c r="CW229" s="227"/>
      <c r="CX229" s="227"/>
      <c r="CY229" s="227"/>
      <c r="CZ229" s="227"/>
      <c r="DA229" s="227"/>
      <c r="DB229" s="227"/>
      <c r="DC229" s="227"/>
      <c r="DD229" s="227"/>
      <c r="DE229" s="227"/>
      <c r="DF229" s="227"/>
      <c r="DG229" s="227"/>
      <c r="DH229" s="227"/>
      <c r="DI229" s="227"/>
      <c r="DJ229" s="227"/>
      <c r="DK229" s="227"/>
      <c r="DL229" s="227"/>
      <c r="DM229" s="227"/>
      <c r="DN229" s="227"/>
      <c r="DO229" s="227"/>
      <c r="DP229" s="227"/>
      <c r="DQ229" s="227"/>
      <c r="DR229" s="227"/>
      <c r="DS229" s="227"/>
      <c r="DT229" s="227"/>
      <c r="DU229" s="227"/>
      <c r="DV229" s="227"/>
      <c r="DW229" s="227"/>
      <c r="DX229" s="227"/>
      <c r="DY229" s="227"/>
      <c r="DZ229" s="227"/>
      <c r="EA229" s="227"/>
      <c r="EB229" s="227"/>
      <c r="EC229" s="227"/>
      <c r="ED229" s="227"/>
      <c r="EE229" s="227"/>
      <c r="EF229" s="227"/>
      <c r="EG229" s="227"/>
      <c r="EH229" s="227"/>
      <c r="EI229" s="227"/>
      <c r="EJ229" s="227"/>
      <c r="EK229" s="227"/>
      <c r="EL229" s="227"/>
      <c r="EM229" s="227"/>
      <c r="EN229" s="227"/>
      <c r="EO229" s="227"/>
      <c r="EP229" s="227"/>
      <c r="EQ229" s="227"/>
      <c r="ER229" s="227"/>
      <c r="ES229" s="227"/>
      <c r="ET229" s="227"/>
      <c r="EU229" s="227"/>
      <c r="EV229" s="227"/>
      <c r="EW229" s="227"/>
      <c r="EX229" s="227"/>
      <c r="EY229" s="227"/>
      <c r="EZ229" s="227"/>
      <c r="FA229" s="227"/>
      <c r="FB229" s="227"/>
      <c r="FC229" s="227"/>
      <c r="FD229" s="227"/>
      <c r="FE229" s="227"/>
      <c r="FF229" s="227"/>
      <c r="FG229" s="227"/>
      <c r="FH229" s="227"/>
      <c r="FI229" s="227"/>
      <c r="FJ229" s="227"/>
      <c r="FK229" s="227"/>
      <c r="FL229" s="227"/>
      <c r="FM229" s="227"/>
      <c r="FN229" s="227"/>
      <c r="FO229" s="227"/>
      <c r="FP229" s="227"/>
      <c r="FQ229" s="227"/>
      <c r="FR229" s="227"/>
      <c r="FS229" s="227"/>
      <c r="FT229" s="227"/>
      <c r="FU229" s="227"/>
      <c r="FV229" s="227"/>
      <c r="FW229" s="227"/>
      <c r="FX229" s="227"/>
      <c r="FY229" s="227"/>
      <c r="FZ229" s="227"/>
      <c r="GA229" s="227"/>
      <c r="GB229" s="227"/>
      <c r="GC229" s="227"/>
      <c r="GD229" s="227"/>
      <c r="GE229" s="227"/>
      <c r="GF229" s="227"/>
      <c r="GG229" s="227"/>
      <c r="GH229" s="227"/>
      <c r="GI229" s="227"/>
      <c r="GJ229" s="227"/>
      <c r="GK229" s="227"/>
      <c r="GL229" s="227"/>
      <c r="GM229" s="227"/>
      <c r="GN229" s="227"/>
      <c r="GO229" s="227"/>
      <c r="GP229" s="227"/>
      <c r="GQ229" s="227"/>
      <c r="GR229" s="227"/>
      <c r="GS229" s="227"/>
      <c r="GT229" s="227"/>
      <c r="GU229" s="227"/>
      <c r="GV229" s="227"/>
      <c r="GW229" s="227"/>
      <c r="GX229" s="227"/>
      <c r="GY229" s="227"/>
      <c r="GZ229" s="227"/>
      <c r="HA229" s="227"/>
      <c r="HB229" s="227"/>
      <c r="HC229" s="227"/>
      <c r="HD229" s="227"/>
      <c r="HE229" s="227"/>
      <c r="HF229" s="227"/>
      <c r="HG229" s="227"/>
      <c r="HH229" s="227"/>
      <c r="HI229" s="227"/>
      <c r="HJ229" s="227"/>
      <c r="HK229" s="227"/>
      <c r="HL229" s="227"/>
      <c r="HM229" s="227"/>
      <c r="HN229" s="227"/>
      <c r="HO229" s="227"/>
      <c r="HP229" s="227"/>
      <c r="HQ229" s="227"/>
      <c r="HR229" s="227"/>
      <c r="HS229" s="227"/>
      <c r="HT229" s="227"/>
      <c r="HU229" s="227"/>
      <c r="HV229" s="227"/>
      <c r="HW229" s="227"/>
      <c r="HX229" s="227"/>
      <c r="HY229" s="227"/>
      <c r="HZ229" s="227"/>
      <c r="IA229" s="227"/>
      <c r="IB229" s="227"/>
      <c r="IC229" s="227"/>
      <c r="ID229" s="227"/>
      <c r="IE229" s="227"/>
      <c r="IF229" s="227"/>
      <c r="IG229" s="227"/>
      <c r="IH229" s="227"/>
      <c r="II229" s="227"/>
      <c r="IJ229" s="227"/>
      <c r="IK229" s="227"/>
      <c r="IL229" s="227"/>
      <c r="IM229" s="227"/>
      <c r="IN229" s="227"/>
      <c r="IO229" s="227"/>
      <c r="IP229" s="227"/>
      <c r="IQ229" s="227"/>
      <c r="IR229" s="227"/>
      <c r="IS229" s="227"/>
      <c r="IT229" s="227"/>
      <c r="IU229" s="227"/>
      <c r="IV229" s="227"/>
    </row>
    <row r="230" spans="1:256">
      <c r="A230" s="107"/>
      <c r="D230" s="159"/>
      <c r="E230" s="227"/>
      <c r="F230" s="159"/>
      <c r="G230" s="227"/>
      <c r="H230" s="159"/>
      <c r="I230" s="109"/>
      <c r="J230" s="109"/>
      <c r="K230" s="227"/>
      <c r="L230" s="159"/>
      <c r="M230" s="227"/>
      <c r="N230" s="227"/>
      <c r="O230" s="227"/>
      <c r="P230" s="227"/>
      <c r="Q230" s="227"/>
      <c r="R230" s="227"/>
      <c r="S230" s="227"/>
      <c r="T230" s="227"/>
      <c r="U230" s="227"/>
      <c r="V230" s="227"/>
      <c r="W230" s="227"/>
      <c r="X230" s="227"/>
      <c r="Y230" s="227"/>
      <c r="Z230" s="227"/>
      <c r="AA230" s="227"/>
      <c r="AB230" s="227"/>
      <c r="AC230" s="227"/>
      <c r="AD230" s="227"/>
      <c r="AE230" s="227"/>
      <c r="AF230" s="227"/>
      <c r="AG230" s="227"/>
      <c r="AH230" s="227"/>
      <c r="AI230" s="227"/>
      <c r="AJ230" s="227"/>
      <c r="AK230" s="227"/>
      <c r="AL230" s="227"/>
      <c r="AM230" s="227"/>
      <c r="AN230" s="227"/>
      <c r="AO230" s="227"/>
      <c r="AP230" s="227"/>
      <c r="AQ230" s="227"/>
      <c r="AR230" s="227"/>
      <c r="AS230" s="227"/>
      <c r="AT230" s="227"/>
      <c r="AU230" s="227"/>
      <c r="AV230" s="227"/>
      <c r="AW230" s="227"/>
      <c r="AX230" s="227"/>
      <c r="AY230" s="227"/>
      <c r="AZ230" s="227"/>
      <c r="BA230" s="227"/>
      <c r="BB230" s="227"/>
      <c r="BC230" s="227"/>
      <c r="BD230" s="227"/>
      <c r="BE230" s="227"/>
      <c r="BF230" s="227"/>
      <c r="BG230" s="227"/>
      <c r="BH230" s="227"/>
      <c r="BI230" s="227"/>
      <c r="BJ230" s="227"/>
      <c r="BK230" s="227"/>
      <c r="BL230" s="227"/>
      <c r="BM230" s="227"/>
      <c r="BN230" s="227"/>
      <c r="BO230" s="227"/>
      <c r="BP230" s="227"/>
      <c r="BQ230" s="227"/>
      <c r="BR230" s="227"/>
      <c r="BS230" s="227"/>
      <c r="BT230" s="227"/>
      <c r="BU230" s="227"/>
      <c r="BV230" s="227"/>
      <c r="BW230" s="227"/>
      <c r="BX230" s="227"/>
      <c r="BY230" s="227"/>
      <c r="BZ230" s="227"/>
      <c r="CA230" s="227"/>
      <c r="CB230" s="227"/>
      <c r="CC230" s="109"/>
      <c r="CD230" s="109"/>
      <c r="CE230" s="109"/>
      <c r="CF230" s="109"/>
      <c r="CG230" s="109"/>
      <c r="CH230" s="109"/>
      <c r="CI230" s="109"/>
      <c r="CJ230" s="109"/>
      <c r="CK230" s="109"/>
      <c r="CL230" s="109"/>
      <c r="CM230" s="109"/>
      <c r="CN230" s="109"/>
      <c r="CO230" s="109"/>
      <c r="CP230" s="109"/>
      <c r="CQ230" s="109"/>
      <c r="CR230" s="109"/>
      <c r="CS230" s="109"/>
      <c r="CT230" s="109"/>
      <c r="CU230" s="227"/>
      <c r="CV230" s="227"/>
      <c r="CW230" s="227"/>
      <c r="CX230" s="227"/>
      <c r="CY230" s="227"/>
      <c r="CZ230" s="227"/>
      <c r="DA230" s="227"/>
      <c r="DB230" s="227"/>
      <c r="DC230" s="227"/>
      <c r="DD230" s="227"/>
      <c r="DE230" s="227"/>
      <c r="DF230" s="227"/>
      <c r="DG230" s="227"/>
      <c r="DH230" s="227"/>
      <c r="DI230" s="227"/>
      <c r="DJ230" s="227"/>
      <c r="DK230" s="227"/>
      <c r="DL230" s="227"/>
      <c r="DM230" s="227"/>
      <c r="DN230" s="227"/>
      <c r="DO230" s="227"/>
      <c r="DP230" s="227"/>
      <c r="DQ230" s="227"/>
      <c r="DR230" s="227"/>
      <c r="DS230" s="227"/>
      <c r="DT230" s="227"/>
      <c r="DU230" s="227"/>
      <c r="DV230" s="227"/>
      <c r="DW230" s="227"/>
      <c r="DX230" s="227"/>
      <c r="DY230" s="227"/>
      <c r="DZ230" s="227"/>
      <c r="EA230" s="227"/>
      <c r="EB230" s="227"/>
      <c r="EC230" s="227"/>
      <c r="ED230" s="227"/>
      <c r="EE230" s="227"/>
      <c r="EF230" s="227"/>
      <c r="EG230" s="227"/>
      <c r="EH230" s="227"/>
      <c r="EI230" s="227"/>
      <c r="EJ230" s="227"/>
      <c r="EK230" s="227"/>
      <c r="EL230" s="227"/>
      <c r="EM230" s="227"/>
      <c r="EN230" s="227"/>
      <c r="EO230" s="227"/>
      <c r="EP230" s="227"/>
      <c r="EQ230" s="227"/>
      <c r="ER230" s="227"/>
      <c r="ES230" s="227"/>
      <c r="ET230" s="227"/>
      <c r="EU230" s="227"/>
      <c r="EV230" s="227"/>
      <c r="EW230" s="227"/>
      <c r="EX230" s="227"/>
      <c r="EY230" s="227"/>
      <c r="EZ230" s="227"/>
      <c r="FA230" s="227"/>
      <c r="FB230" s="227"/>
      <c r="FC230" s="227"/>
      <c r="FD230" s="227"/>
      <c r="FE230" s="227"/>
      <c r="FF230" s="227"/>
      <c r="FG230" s="227"/>
      <c r="FH230" s="227"/>
      <c r="FI230" s="227"/>
      <c r="FJ230" s="227"/>
      <c r="FK230" s="227"/>
      <c r="FL230" s="227"/>
      <c r="FM230" s="227"/>
      <c r="FN230" s="227"/>
      <c r="FO230" s="227"/>
      <c r="FP230" s="227"/>
      <c r="FQ230" s="227"/>
      <c r="FR230" s="227"/>
      <c r="FS230" s="227"/>
      <c r="FT230" s="227"/>
      <c r="FU230" s="227"/>
      <c r="FV230" s="227"/>
      <c r="FW230" s="227"/>
      <c r="FX230" s="227"/>
      <c r="FY230" s="227"/>
      <c r="FZ230" s="227"/>
      <c r="GA230" s="227"/>
      <c r="GB230" s="227"/>
      <c r="GC230" s="227"/>
      <c r="GD230" s="227"/>
      <c r="GE230" s="227"/>
      <c r="GF230" s="227"/>
      <c r="GG230" s="227"/>
      <c r="GH230" s="227"/>
      <c r="GI230" s="227"/>
      <c r="GJ230" s="227"/>
      <c r="GK230" s="227"/>
      <c r="GL230" s="227"/>
      <c r="GM230" s="227"/>
      <c r="GN230" s="227"/>
      <c r="GO230" s="227"/>
      <c r="GP230" s="227"/>
      <c r="GQ230" s="227"/>
      <c r="GR230" s="227"/>
      <c r="GS230" s="227"/>
      <c r="GT230" s="227"/>
      <c r="GU230" s="227"/>
      <c r="GV230" s="227"/>
      <c r="GW230" s="227"/>
      <c r="GX230" s="227"/>
      <c r="GY230" s="227"/>
      <c r="GZ230" s="227"/>
      <c r="HA230" s="227"/>
      <c r="HB230" s="227"/>
      <c r="HC230" s="227"/>
      <c r="HD230" s="227"/>
      <c r="HE230" s="227"/>
      <c r="HF230" s="227"/>
      <c r="HG230" s="227"/>
      <c r="HH230" s="227"/>
      <c r="HI230" s="227"/>
      <c r="HJ230" s="227"/>
      <c r="HK230" s="227"/>
      <c r="HL230" s="227"/>
      <c r="HM230" s="227"/>
      <c r="HN230" s="227"/>
      <c r="HO230" s="227"/>
      <c r="HP230" s="227"/>
      <c r="HQ230" s="227"/>
      <c r="HR230" s="227"/>
      <c r="HS230" s="227"/>
      <c r="HT230" s="227"/>
      <c r="HU230" s="227"/>
      <c r="HV230" s="227"/>
      <c r="HW230" s="227"/>
      <c r="HX230" s="227"/>
      <c r="HY230" s="227"/>
      <c r="HZ230" s="227"/>
      <c r="IA230" s="227"/>
      <c r="IB230" s="227"/>
      <c r="IC230" s="227"/>
      <c r="ID230" s="227"/>
      <c r="IE230" s="227"/>
      <c r="IF230" s="227"/>
      <c r="IG230" s="227"/>
      <c r="IH230" s="227"/>
      <c r="II230" s="227"/>
      <c r="IJ230" s="227"/>
      <c r="IK230" s="227"/>
      <c r="IL230" s="227"/>
      <c r="IM230" s="227"/>
      <c r="IN230" s="227"/>
      <c r="IO230" s="227"/>
      <c r="IP230" s="227"/>
      <c r="IQ230" s="227"/>
      <c r="IR230" s="227"/>
      <c r="IS230" s="227"/>
      <c r="IT230" s="227"/>
      <c r="IU230" s="227"/>
      <c r="IV230" s="227"/>
    </row>
    <row r="231" spans="1:256">
      <c r="A231" s="107"/>
      <c r="D231" s="159"/>
      <c r="E231" s="227"/>
      <c r="F231" s="159"/>
      <c r="G231" s="227"/>
      <c r="H231" s="159"/>
      <c r="I231" s="109"/>
      <c r="J231" s="109"/>
      <c r="K231" s="227"/>
      <c r="L231" s="159"/>
      <c r="M231" s="227"/>
      <c r="N231" s="227"/>
      <c r="O231" s="227"/>
      <c r="P231" s="227"/>
      <c r="Q231" s="227"/>
      <c r="R231" s="227"/>
      <c r="S231" s="227"/>
      <c r="T231" s="227"/>
      <c r="U231" s="227"/>
      <c r="V231" s="227"/>
      <c r="W231" s="227"/>
      <c r="X231" s="227"/>
      <c r="Y231" s="227"/>
      <c r="Z231" s="227"/>
      <c r="AA231" s="227"/>
      <c r="AB231" s="227"/>
      <c r="AC231" s="227"/>
      <c r="AD231" s="227"/>
      <c r="AE231" s="227"/>
      <c r="AF231" s="227"/>
      <c r="AG231" s="227"/>
      <c r="AH231" s="227"/>
      <c r="AI231" s="227"/>
      <c r="AJ231" s="227"/>
      <c r="AK231" s="227"/>
      <c r="AL231" s="227"/>
      <c r="AM231" s="227"/>
      <c r="AN231" s="227"/>
      <c r="AO231" s="227"/>
      <c r="AP231" s="227"/>
      <c r="AQ231" s="227"/>
      <c r="AR231" s="227"/>
      <c r="AS231" s="227"/>
      <c r="AT231" s="227"/>
      <c r="AU231" s="227"/>
      <c r="AV231" s="227"/>
      <c r="AW231" s="227"/>
      <c r="AX231" s="227"/>
      <c r="AY231" s="227"/>
      <c r="AZ231" s="227"/>
      <c r="BA231" s="227"/>
      <c r="BB231" s="227"/>
      <c r="BC231" s="227"/>
      <c r="BD231" s="227"/>
      <c r="BE231" s="227"/>
      <c r="BF231" s="227"/>
      <c r="BG231" s="227"/>
      <c r="BH231" s="227"/>
      <c r="BI231" s="227"/>
      <c r="BJ231" s="227"/>
      <c r="BK231" s="227"/>
      <c r="BL231" s="227"/>
      <c r="BM231" s="227"/>
      <c r="BN231" s="227"/>
      <c r="BO231" s="227"/>
      <c r="BP231" s="227"/>
      <c r="BQ231" s="227"/>
      <c r="BR231" s="227"/>
      <c r="BS231" s="227"/>
      <c r="BT231" s="227"/>
      <c r="BU231" s="227"/>
      <c r="BV231" s="227"/>
      <c r="BW231" s="227"/>
      <c r="BX231" s="227"/>
      <c r="BY231" s="227"/>
      <c r="BZ231" s="227"/>
      <c r="CA231" s="227"/>
      <c r="CB231" s="227"/>
      <c r="CC231" s="109"/>
      <c r="CD231" s="109"/>
      <c r="CE231" s="109"/>
      <c r="CF231" s="109"/>
      <c r="CG231" s="109"/>
      <c r="CH231" s="109"/>
      <c r="CI231" s="109"/>
      <c r="CJ231" s="109"/>
      <c r="CK231" s="109"/>
      <c r="CL231" s="109"/>
      <c r="CM231" s="109"/>
      <c r="CN231" s="109"/>
      <c r="CO231" s="109"/>
      <c r="CP231" s="109"/>
      <c r="CQ231" s="109"/>
      <c r="CR231" s="109"/>
      <c r="CS231" s="109"/>
      <c r="CT231" s="109"/>
      <c r="CU231" s="227"/>
      <c r="CV231" s="227"/>
      <c r="CW231" s="227"/>
      <c r="CX231" s="227"/>
      <c r="CY231" s="227"/>
      <c r="CZ231" s="227"/>
      <c r="DA231" s="227"/>
      <c r="DB231" s="227"/>
      <c r="DC231" s="227"/>
      <c r="DD231" s="227"/>
      <c r="DE231" s="227"/>
      <c r="DF231" s="227"/>
      <c r="DG231" s="227"/>
      <c r="DH231" s="227"/>
      <c r="DI231" s="227"/>
      <c r="DJ231" s="227"/>
      <c r="DK231" s="227"/>
      <c r="DL231" s="227"/>
      <c r="DM231" s="227"/>
      <c r="DN231" s="227"/>
      <c r="DO231" s="227"/>
      <c r="DP231" s="227"/>
      <c r="DQ231" s="227"/>
      <c r="DR231" s="227"/>
      <c r="DS231" s="227"/>
      <c r="DT231" s="227"/>
      <c r="DU231" s="227"/>
      <c r="DV231" s="227"/>
      <c r="DW231" s="227"/>
      <c r="DX231" s="227"/>
      <c r="DY231" s="227"/>
      <c r="DZ231" s="227"/>
      <c r="EA231" s="227"/>
      <c r="EB231" s="227"/>
      <c r="EC231" s="227"/>
      <c r="ED231" s="227"/>
      <c r="EE231" s="227"/>
      <c r="EF231" s="227"/>
      <c r="EG231" s="227"/>
      <c r="EH231" s="227"/>
      <c r="EI231" s="227"/>
      <c r="EJ231" s="227"/>
      <c r="EK231" s="227"/>
      <c r="EL231" s="227"/>
      <c r="EM231" s="227"/>
      <c r="EN231" s="227"/>
      <c r="EO231" s="227"/>
      <c r="EP231" s="227"/>
      <c r="EQ231" s="227"/>
      <c r="ER231" s="227"/>
      <c r="ES231" s="227"/>
      <c r="ET231" s="227"/>
      <c r="EU231" s="227"/>
      <c r="EV231" s="227"/>
      <c r="EW231" s="227"/>
      <c r="EX231" s="227"/>
      <c r="EY231" s="227"/>
      <c r="EZ231" s="227"/>
      <c r="FA231" s="227"/>
      <c r="FB231" s="227"/>
      <c r="FC231" s="227"/>
      <c r="FD231" s="227"/>
      <c r="FE231" s="227"/>
      <c r="FF231" s="227"/>
      <c r="FG231" s="227"/>
      <c r="FH231" s="227"/>
      <c r="FI231" s="227"/>
      <c r="FJ231" s="227"/>
      <c r="FK231" s="227"/>
      <c r="FL231" s="227"/>
      <c r="FM231" s="227"/>
      <c r="FN231" s="227"/>
      <c r="FO231" s="227"/>
      <c r="FP231" s="227"/>
      <c r="FQ231" s="227"/>
      <c r="FR231" s="227"/>
      <c r="FS231" s="227"/>
      <c r="FT231" s="227"/>
      <c r="FU231" s="227"/>
      <c r="FV231" s="227"/>
      <c r="FW231" s="227"/>
      <c r="FX231" s="227"/>
      <c r="FY231" s="227"/>
      <c r="FZ231" s="227"/>
      <c r="GA231" s="227"/>
      <c r="GB231" s="227"/>
      <c r="GC231" s="227"/>
      <c r="GD231" s="227"/>
      <c r="GE231" s="227"/>
      <c r="GF231" s="227"/>
      <c r="GG231" s="227"/>
      <c r="GH231" s="227"/>
      <c r="GI231" s="227"/>
      <c r="GJ231" s="227"/>
      <c r="GK231" s="227"/>
      <c r="GL231" s="227"/>
      <c r="GM231" s="227"/>
      <c r="GN231" s="227"/>
      <c r="GO231" s="227"/>
      <c r="GP231" s="227"/>
      <c r="GQ231" s="227"/>
      <c r="GR231" s="227"/>
      <c r="GS231" s="227"/>
      <c r="GT231" s="227"/>
      <c r="GU231" s="227"/>
      <c r="GV231" s="227"/>
      <c r="GW231" s="227"/>
      <c r="GX231" s="227"/>
      <c r="GY231" s="227"/>
      <c r="GZ231" s="227"/>
      <c r="HA231" s="227"/>
      <c r="HB231" s="227"/>
      <c r="HC231" s="227"/>
      <c r="HD231" s="227"/>
      <c r="HE231" s="227"/>
      <c r="HF231" s="227"/>
      <c r="HG231" s="227"/>
      <c r="HH231" s="227"/>
      <c r="HI231" s="227"/>
      <c r="HJ231" s="227"/>
      <c r="HK231" s="227"/>
      <c r="HL231" s="227"/>
      <c r="HM231" s="227"/>
      <c r="HN231" s="227"/>
      <c r="HO231" s="227"/>
      <c r="HP231" s="227"/>
      <c r="HQ231" s="227"/>
      <c r="HR231" s="227"/>
      <c r="HS231" s="227"/>
      <c r="HT231" s="227"/>
      <c r="HU231" s="227"/>
      <c r="HV231" s="227"/>
      <c r="HW231" s="227"/>
      <c r="HX231" s="227"/>
      <c r="HY231" s="227"/>
      <c r="HZ231" s="227"/>
      <c r="IA231" s="227"/>
      <c r="IB231" s="227"/>
      <c r="IC231" s="227"/>
      <c r="ID231" s="227"/>
      <c r="IE231" s="227"/>
      <c r="IF231" s="227"/>
      <c r="IG231" s="227"/>
      <c r="IH231" s="227"/>
      <c r="II231" s="227"/>
      <c r="IJ231" s="227"/>
      <c r="IK231" s="227"/>
      <c r="IL231" s="227"/>
      <c r="IM231" s="227"/>
      <c r="IN231" s="227"/>
      <c r="IO231" s="227"/>
      <c r="IP231" s="227"/>
      <c r="IQ231" s="227"/>
      <c r="IR231" s="227"/>
      <c r="IS231" s="227"/>
      <c r="IT231" s="227"/>
      <c r="IU231" s="227"/>
      <c r="IV231" s="227"/>
    </row>
    <row r="232" spans="1:256">
      <c r="A232" s="107"/>
      <c r="D232" s="159"/>
      <c r="E232" s="227"/>
      <c r="F232" s="159"/>
      <c r="G232" s="227"/>
      <c r="H232" s="159"/>
      <c r="I232" s="109"/>
      <c r="J232" s="109"/>
      <c r="K232" s="227"/>
      <c r="L232" s="159"/>
      <c r="M232" s="227"/>
      <c r="N232" s="227"/>
      <c r="O232" s="227"/>
      <c r="P232" s="227"/>
      <c r="Q232" s="227"/>
      <c r="R232" s="227"/>
      <c r="S232" s="227"/>
      <c r="T232" s="227"/>
      <c r="U232" s="227"/>
      <c r="V232" s="227"/>
      <c r="W232" s="227"/>
      <c r="X232" s="227"/>
      <c r="Y232" s="227"/>
      <c r="Z232" s="227"/>
      <c r="AA232" s="227"/>
      <c r="AB232" s="227"/>
      <c r="AC232" s="227"/>
      <c r="AD232" s="227"/>
      <c r="AE232" s="227"/>
      <c r="AF232" s="227"/>
      <c r="AG232" s="227"/>
      <c r="AH232" s="227"/>
      <c r="AI232" s="227"/>
      <c r="AJ232" s="227"/>
      <c r="AK232" s="227"/>
      <c r="AL232" s="227"/>
      <c r="AM232" s="227"/>
      <c r="AN232" s="227"/>
      <c r="AO232" s="227"/>
      <c r="AP232" s="227"/>
      <c r="AQ232" s="227"/>
      <c r="AR232" s="227"/>
      <c r="AS232" s="227"/>
      <c r="AT232" s="227"/>
      <c r="AU232" s="227"/>
      <c r="AV232" s="227"/>
      <c r="AW232" s="227"/>
      <c r="AX232" s="227"/>
      <c r="AY232" s="227"/>
      <c r="AZ232" s="227"/>
      <c r="BA232" s="227"/>
      <c r="BB232" s="227"/>
      <c r="BC232" s="227"/>
      <c r="BD232" s="227"/>
      <c r="BE232" s="227"/>
      <c r="BF232" s="227"/>
      <c r="BG232" s="227"/>
      <c r="BH232" s="227"/>
      <c r="BI232" s="227"/>
      <c r="BJ232" s="227"/>
      <c r="BK232" s="227"/>
      <c r="BL232" s="227"/>
      <c r="BM232" s="227"/>
      <c r="BN232" s="227"/>
      <c r="BO232" s="227"/>
      <c r="BP232" s="227"/>
      <c r="BQ232" s="227"/>
      <c r="BR232" s="227"/>
      <c r="BS232" s="227"/>
      <c r="BT232" s="227"/>
      <c r="BU232" s="227"/>
      <c r="BV232" s="227"/>
      <c r="BW232" s="227"/>
      <c r="BX232" s="227"/>
      <c r="BY232" s="227"/>
      <c r="BZ232" s="227"/>
      <c r="CA232" s="227"/>
      <c r="CB232" s="227"/>
      <c r="CC232" s="109"/>
      <c r="CD232" s="109"/>
      <c r="CE232" s="109"/>
      <c r="CF232" s="109"/>
      <c r="CG232" s="109"/>
      <c r="CH232" s="109"/>
      <c r="CI232" s="109"/>
      <c r="CJ232" s="109"/>
      <c r="CK232" s="109"/>
      <c r="CL232" s="109"/>
      <c r="CM232" s="109"/>
      <c r="CN232" s="109"/>
      <c r="CO232" s="109"/>
      <c r="CP232" s="109"/>
      <c r="CQ232" s="109"/>
      <c r="CR232" s="109"/>
      <c r="CS232" s="109"/>
      <c r="CT232" s="109"/>
      <c r="CU232" s="227"/>
      <c r="CV232" s="227"/>
      <c r="CW232" s="227"/>
      <c r="CX232" s="227"/>
      <c r="CY232" s="227"/>
      <c r="CZ232" s="227"/>
      <c r="DA232" s="227"/>
      <c r="DB232" s="227"/>
      <c r="DC232" s="227"/>
      <c r="DD232" s="227"/>
      <c r="DE232" s="227"/>
      <c r="DF232" s="227"/>
      <c r="DG232" s="227"/>
      <c r="DH232" s="227"/>
      <c r="DI232" s="227"/>
      <c r="DJ232" s="227"/>
      <c r="DK232" s="227"/>
      <c r="DL232" s="227"/>
      <c r="DM232" s="227"/>
      <c r="DN232" s="227"/>
      <c r="DO232" s="227"/>
      <c r="DP232" s="227"/>
      <c r="DQ232" s="227"/>
      <c r="DR232" s="227"/>
      <c r="DS232" s="227"/>
      <c r="DT232" s="227"/>
      <c r="DU232" s="227"/>
      <c r="DV232" s="227"/>
      <c r="DW232" s="227"/>
      <c r="DX232" s="227"/>
      <c r="DY232" s="227"/>
      <c r="DZ232" s="227"/>
      <c r="EA232" s="227"/>
      <c r="EB232" s="227"/>
      <c r="EC232" s="227"/>
      <c r="ED232" s="227"/>
      <c r="EE232" s="227"/>
      <c r="EF232" s="227"/>
      <c r="EG232" s="227"/>
      <c r="EH232" s="227"/>
      <c r="EI232" s="227"/>
      <c r="EJ232" s="227"/>
      <c r="EK232" s="227"/>
      <c r="EL232" s="227"/>
      <c r="EM232" s="227"/>
      <c r="EN232" s="227"/>
      <c r="EO232" s="227"/>
      <c r="EP232" s="227"/>
      <c r="EQ232" s="227"/>
      <c r="ER232" s="227"/>
      <c r="ES232" s="227"/>
      <c r="ET232" s="227"/>
      <c r="EU232" s="227"/>
      <c r="EV232" s="227"/>
      <c r="EW232" s="227"/>
      <c r="EX232" s="227"/>
      <c r="EY232" s="227"/>
      <c r="EZ232" s="227"/>
      <c r="FA232" s="227"/>
      <c r="FB232" s="227"/>
      <c r="FC232" s="227"/>
      <c r="FD232" s="227"/>
      <c r="FE232" s="227"/>
      <c r="FF232" s="227"/>
      <c r="FG232" s="227"/>
      <c r="FH232" s="227"/>
      <c r="FI232" s="227"/>
      <c r="FJ232" s="227"/>
      <c r="FK232" s="227"/>
      <c r="FL232" s="227"/>
      <c r="FM232" s="227"/>
      <c r="FN232" s="227"/>
      <c r="FO232" s="227"/>
      <c r="FP232" s="227"/>
      <c r="FQ232" s="227"/>
      <c r="FR232" s="227"/>
      <c r="FS232" s="227"/>
      <c r="FT232" s="227"/>
      <c r="FU232" s="227"/>
      <c r="FV232" s="227"/>
      <c r="FW232" s="227"/>
      <c r="FX232" s="227"/>
      <c r="FY232" s="227"/>
      <c r="FZ232" s="227"/>
      <c r="GA232" s="227"/>
      <c r="GB232" s="227"/>
      <c r="GC232" s="227"/>
      <c r="GD232" s="227"/>
      <c r="GE232" s="227"/>
      <c r="GF232" s="227"/>
      <c r="GG232" s="227"/>
      <c r="GH232" s="227"/>
      <c r="GI232" s="227"/>
      <c r="GJ232" s="227"/>
      <c r="GK232" s="227"/>
      <c r="GL232" s="227"/>
      <c r="GM232" s="227"/>
      <c r="GN232" s="227"/>
      <c r="GO232" s="227"/>
      <c r="GP232" s="227"/>
      <c r="GQ232" s="227"/>
      <c r="GR232" s="227"/>
      <c r="GS232" s="227"/>
      <c r="GT232" s="227"/>
      <c r="GU232" s="227"/>
      <c r="GV232" s="227"/>
      <c r="GW232" s="227"/>
      <c r="GX232" s="227"/>
      <c r="GY232" s="227"/>
      <c r="GZ232" s="227"/>
      <c r="HA232" s="227"/>
      <c r="HB232" s="227"/>
      <c r="HC232" s="227"/>
      <c r="HD232" s="227"/>
      <c r="HE232" s="227"/>
      <c r="HF232" s="227"/>
      <c r="HG232" s="227"/>
      <c r="HH232" s="227"/>
      <c r="HI232" s="227"/>
      <c r="HJ232" s="227"/>
      <c r="HK232" s="227"/>
      <c r="HL232" s="227"/>
      <c r="HM232" s="227"/>
      <c r="HN232" s="227"/>
      <c r="HO232" s="227"/>
      <c r="HP232" s="227"/>
      <c r="HQ232" s="227"/>
      <c r="HR232" s="227"/>
      <c r="HS232" s="227"/>
      <c r="HT232" s="227"/>
      <c r="HU232" s="227"/>
      <c r="HV232" s="227"/>
      <c r="HW232" s="227"/>
      <c r="HX232" s="227"/>
      <c r="HY232" s="227"/>
      <c r="HZ232" s="227"/>
      <c r="IA232" s="227"/>
      <c r="IB232" s="227"/>
      <c r="IC232" s="227"/>
      <c r="ID232" s="227"/>
      <c r="IE232" s="227"/>
      <c r="IF232" s="227"/>
      <c r="IG232" s="227"/>
      <c r="IH232" s="227"/>
      <c r="II232" s="227"/>
      <c r="IJ232" s="227"/>
      <c r="IK232" s="227"/>
      <c r="IL232" s="227"/>
      <c r="IM232" s="227"/>
      <c r="IN232" s="227"/>
      <c r="IO232" s="227"/>
      <c r="IP232" s="227"/>
      <c r="IQ232" s="227"/>
      <c r="IR232" s="227"/>
      <c r="IS232" s="227"/>
      <c r="IT232" s="227"/>
      <c r="IU232" s="227"/>
      <c r="IV232" s="227"/>
    </row>
    <row r="233" spans="1:256">
      <c r="A233" s="107"/>
      <c r="D233" s="159"/>
      <c r="E233" s="227"/>
      <c r="F233" s="159"/>
      <c r="G233" s="227"/>
      <c r="H233" s="159"/>
      <c r="I233" s="109"/>
      <c r="J233" s="109"/>
      <c r="K233" s="227"/>
      <c r="L233" s="159"/>
      <c r="M233" s="227"/>
      <c r="N233" s="227"/>
      <c r="O233" s="227"/>
      <c r="P233" s="227"/>
      <c r="Q233" s="227"/>
      <c r="R233" s="227"/>
      <c r="S233" s="227"/>
      <c r="T233" s="227"/>
      <c r="U233" s="227"/>
      <c r="V233" s="227"/>
      <c r="W233" s="227"/>
      <c r="X233" s="227"/>
      <c r="Y233" s="227"/>
      <c r="Z233" s="227"/>
      <c r="AA233" s="227"/>
      <c r="AB233" s="227"/>
      <c r="AC233" s="227"/>
      <c r="AD233" s="227"/>
      <c r="AE233" s="227"/>
      <c r="AF233" s="227"/>
      <c r="AG233" s="227"/>
      <c r="AH233" s="227"/>
      <c r="AI233" s="227"/>
      <c r="AJ233" s="227"/>
      <c r="AK233" s="227"/>
      <c r="AL233" s="227"/>
      <c r="AM233" s="227"/>
      <c r="AN233" s="227"/>
      <c r="AO233" s="227"/>
      <c r="AP233" s="227"/>
      <c r="AQ233" s="227"/>
      <c r="AR233" s="227"/>
      <c r="AS233" s="227"/>
      <c r="AT233" s="227"/>
      <c r="AU233" s="227"/>
      <c r="AV233" s="227"/>
      <c r="AW233" s="227"/>
      <c r="AX233" s="227"/>
      <c r="AY233" s="227"/>
      <c r="AZ233" s="227"/>
      <c r="BA233" s="227"/>
      <c r="BB233" s="227"/>
      <c r="BC233" s="227"/>
      <c r="BD233" s="227"/>
      <c r="BE233" s="227"/>
      <c r="BF233" s="227"/>
      <c r="BG233" s="227"/>
      <c r="BH233" s="227"/>
      <c r="BI233" s="227"/>
      <c r="BJ233" s="227"/>
      <c r="BK233" s="227"/>
      <c r="BL233" s="227"/>
      <c r="BM233" s="227"/>
      <c r="BN233" s="227"/>
      <c r="BO233" s="227"/>
      <c r="BP233" s="227"/>
      <c r="BQ233" s="227"/>
      <c r="BR233" s="227"/>
      <c r="BS233" s="227"/>
      <c r="BT233" s="227"/>
      <c r="BU233" s="227"/>
      <c r="BV233" s="227"/>
      <c r="BW233" s="227"/>
      <c r="BX233" s="227"/>
      <c r="BY233" s="227"/>
      <c r="BZ233" s="227"/>
      <c r="CA233" s="227"/>
      <c r="CB233" s="227"/>
      <c r="CC233" s="109"/>
      <c r="CD233" s="109"/>
      <c r="CE233" s="109"/>
      <c r="CF233" s="109"/>
      <c r="CG233" s="109"/>
      <c r="CH233" s="109"/>
      <c r="CI233" s="109"/>
      <c r="CJ233" s="109"/>
      <c r="CK233" s="109"/>
      <c r="CL233" s="109"/>
      <c r="CM233" s="109"/>
      <c r="CN233" s="109"/>
      <c r="CO233" s="109"/>
      <c r="CP233" s="109"/>
      <c r="CQ233" s="109"/>
      <c r="CR233" s="109"/>
      <c r="CS233" s="109"/>
      <c r="CT233" s="109"/>
      <c r="CU233" s="227"/>
      <c r="CV233" s="227"/>
      <c r="CW233" s="227"/>
      <c r="CX233" s="227"/>
      <c r="CY233" s="227"/>
      <c r="CZ233" s="227"/>
      <c r="DA233" s="227"/>
      <c r="DB233" s="227"/>
      <c r="DC233" s="227"/>
      <c r="DD233" s="227"/>
      <c r="DE233" s="227"/>
      <c r="DF233" s="227"/>
      <c r="DG233" s="227"/>
      <c r="DH233" s="227"/>
      <c r="DI233" s="227"/>
      <c r="DJ233" s="227"/>
      <c r="DK233" s="227"/>
      <c r="DL233" s="227"/>
      <c r="DM233" s="227"/>
      <c r="DN233" s="227"/>
      <c r="DO233" s="227"/>
      <c r="DP233" s="227"/>
      <c r="DQ233" s="227"/>
      <c r="DR233" s="227"/>
      <c r="DS233" s="227"/>
      <c r="DT233" s="227"/>
      <c r="DU233" s="227"/>
      <c r="DV233" s="227"/>
      <c r="DW233" s="227"/>
      <c r="DX233" s="227"/>
      <c r="DY233" s="227"/>
      <c r="DZ233" s="227"/>
      <c r="EA233" s="227"/>
      <c r="EB233" s="227"/>
      <c r="EC233" s="227"/>
      <c r="ED233" s="227"/>
      <c r="EE233" s="227"/>
      <c r="EF233" s="227"/>
      <c r="EG233" s="227"/>
      <c r="EH233" s="227"/>
      <c r="EI233" s="227"/>
      <c r="EJ233" s="227"/>
      <c r="EK233" s="227"/>
      <c r="EL233" s="227"/>
      <c r="EM233" s="227"/>
      <c r="EN233" s="227"/>
      <c r="EO233" s="227"/>
      <c r="EP233" s="227"/>
      <c r="EQ233" s="227"/>
      <c r="ER233" s="227"/>
      <c r="ES233" s="227"/>
      <c r="ET233" s="227"/>
      <c r="EU233" s="227"/>
      <c r="EV233" s="227"/>
      <c r="EW233" s="227"/>
      <c r="EX233" s="227"/>
      <c r="EY233" s="227"/>
      <c r="EZ233" s="227"/>
      <c r="FA233" s="227"/>
      <c r="FB233" s="227"/>
      <c r="FC233" s="227"/>
      <c r="FD233" s="227"/>
      <c r="FE233" s="227"/>
      <c r="FF233" s="227"/>
      <c r="FG233" s="227"/>
      <c r="FH233" s="227"/>
      <c r="FI233" s="227"/>
      <c r="FJ233" s="227"/>
      <c r="FK233" s="227"/>
      <c r="FL233" s="227"/>
      <c r="FM233" s="227"/>
      <c r="FN233" s="227"/>
      <c r="FO233" s="227"/>
      <c r="FP233" s="227"/>
      <c r="FQ233" s="227"/>
      <c r="FR233" s="227"/>
      <c r="FS233" s="227"/>
      <c r="FT233" s="227"/>
      <c r="FU233" s="227"/>
      <c r="FV233" s="227"/>
      <c r="FW233" s="227"/>
      <c r="FX233" s="227"/>
      <c r="FY233" s="227"/>
      <c r="FZ233" s="227"/>
      <c r="GA233" s="227"/>
      <c r="GB233" s="227"/>
      <c r="GC233" s="227"/>
      <c r="GD233" s="227"/>
      <c r="GE233" s="227"/>
      <c r="GF233" s="227"/>
      <c r="GG233" s="227"/>
      <c r="GH233" s="227"/>
      <c r="GI233" s="227"/>
      <c r="GJ233" s="227"/>
      <c r="GK233" s="227"/>
      <c r="GL233" s="227"/>
      <c r="GM233" s="227"/>
      <c r="GN233" s="227"/>
      <c r="GO233" s="227"/>
      <c r="GP233" s="227"/>
      <c r="GQ233" s="227"/>
      <c r="GR233" s="227"/>
      <c r="GS233" s="227"/>
      <c r="GT233" s="227"/>
      <c r="GU233" s="227"/>
      <c r="GV233" s="227"/>
      <c r="GW233" s="227"/>
      <c r="GX233" s="227"/>
      <c r="GY233" s="227"/>
      <c r="GZ233" s="227"/>
      <c r="HA233" s="227"/>
      <c r="HB233" s="227"/>
      <c r="HC233" s="227"/>
      <c r="HD233" s="227"/>
      <c r="HE233" s="227"/>
      <c r="HF233" s="227"/>
      <c r="HG233" s="227"/>
      <c r="HH233" s="227"/>
      <c r="HI233" s="227"/>
      <c r="HJ233" s="227"/>
      <c r="HK233" s="227"/>
      <c r="HL233" s="227"/>
      <c r="HM233" s="227"/>
      <c r="HN233" s="227"/>
      <c r="HO233" s="227"/>
      <c r="HP233" s="227"/>
      <c r="HQ233" s="227"/>
      <c r="HR233" s="227"/>
      <c r="HS233" s="227"/>
      <c r="HT233" s="227"/>
      <c r="HU233" s="227"/>
      <c r="HV233" s="227"/>
      <c r="HW233" s="227"/>
      <c r="HX233" s="227"/>
      <c r="HY233" s="227"/>
      <c r="HZ233" s="227"/>
      <c r="IA233" s="227"/>
      <c r="IB233" s="227"/>
      <c r="IC233" s="227"/>
      <c r="ID233" s="227"/>
      <c r="IE233" s="227"/>
      <c r="IF233" s="227"/>
      <c r="IG233" s="227"/>
      <c r="IH233" s="227"/>
      <c r="II233" s="227"/>
      <c r="IJ233" s="227"/>
      <c r="IK233" s="227"/>
      <c r="IL233" s="227"/>
      <c r="IM233" s="227"/>
      <c r="IN233" s="227"/>
      <c r="IO233" s="227"/>
      <c r="IP233" s="227"/>
      <c r="IQ233" s="227"/>
      <c r="IR233" s="227"/>
      <c r="IS233" s="227"/>
      <c r="IT233" s="227"/>
      <c r="IU233" s="227"/>
      <c r="IV233" s="227"/>
    </row>
    <row r="234" spans="1:256">
      <c r="A234" s="107"/>
      <c r="D234" s="159"/>
      <c r="E234" s="227"/>
      <c r="F234" s="159"/>
      <c r="G234" s="227"/>
      <c r="H234" s="159"/>
      <c r="I234" s="109"/>
      <c r="J234" s="109"/>
      <c r="K234" s="227"/>
      <c r="L234" s="159"/>
      <c r="M234" s="227"/>
      <c r="N234" s="227"/>
      <c r="O234" s="227"/>
      <c r="P234" s="227"/>
      <c r="Q234" s="227"/>
      <c r="R234" s="227"/>
      <c r="S234" s="227"/>
      <c r="T234" s="227"/>
      <c r="U234" s="227"/>
      <c r="V234" s="227"/>
      <c r="W234" s="227"/>
      <c r="X234" s="227"/>
      <c r="Y234" s="227"/>
      <c r="Z234" s="227"/>
      <c r="AA234" s="227"/>
      <c r="AB234" s="227"/>
      <c r="AC234" s="227"/>
      <c r="AD234" s="227"/>
      <c r="AE234" s="227"/>
      <c r="AF234" s="227"/>
      <c r="AG234" s="227"/>
      <c r="AH234" s="227"/>
      <c r="AI234" s="227"/>
      <c r="AJ234" s="227"/>
      <c r="AK234" s="227"/>
      <c r="AL234" s="227"/>
      <c r="AM234" s="227"/>
      <c r="AN234" s="227"/>
      <c r="AO234" s="227"/>
      <c r="AP234" s="227"/>
      <c r="AQ234" s="227"/>
      <c r="AR234" s="227"/>
      <c r="AS234" s="227"/>
      <c r="AT234" s="227"/>
      <c r="AU234" s="227"/>
      <c r="AV234" s="227"/>
      <c r="AW234" s="227"/>
      <c r="AX234" s="227"/>
      <c r="AY234" s="227"/>
      <c r="AZ234" s="227"/>
      <c r="BA234" s="227"/>
      <c r="BB234" s="227"/>
      <c r="BC234" s="227"/>
      <c r="BD234" s="227"/>
      <c r="BE234" s="227"/>
      <c r="BF234" s="227"/>
      <c r="BG234" s="227"/>
      <c r="BH234" s="227"/>
      <c r="BI234" s="227"/>
      <c r="BJ234" s="227"/>
      <c r="BK234" s="227"/>
      <c r="BL234" s="227"/>
      <c r="BM234" s="227"/>
      <c r="BN234" s="227"/>
      <c r="BO234" s="227"/>
      <c r="BP234" s="227"/>
      <c r="BQ234" s="227"/>
      <c r="BR234" s="227"/>
      <c r="BS234" s="227"/>
      <c r="BT234" s="227"/>
      <c r="BU234" s="227"/>
      <c r="BV234" s="227"/>
      <c r="BW234" s="227"/>
      <c r="BX234" s="227"/>
      <c r="BY234" s="227"/>
      <c r="BZ234" s="227"/>
      <c r="CA234" s="227"/>
      <c r="CB234" s="227"/>
      <c r="CC234" s="109"/>
      <c r="CD234" s="109"/>
      <c r="CE234" s="109"/>
      <c r="CF234" s="109"/>
      <c r="CG234" s="109"/>
      <c r="CH234" s="109"/>
      <c r="CI234" s="109"/>
      <c r="CJ234" s="109"/>
      <c r="CK234" s="109"/>
      <c r="CL234" s="109"/>
      <c r="CM234" s="109"/>
      <c r="CN234" s="109"/>
      <c r="CO234" s="109"/>
      <c r="CP234" s="109"/>
      <c r="CQ234" s="109"/>
      <c r="CR234" s="109"/>
      <c r="CS234" s="109"/>
      <c r="CT234" s="109"/>
      <c r="CU234" s="227"/>
      <c r="CV234" s="227"/>
      <c r="CW234" s="227"/>
      <c r="CX234" s="227"/>
      <c r="CY234" s="227"/>
      <c r="CZ234" s="227"/>
      <c r="DA234" s="227"/>
      <c r="DB234" s="227"/>
      <c r="DC234" s="227"/>
      <c r="DD234" s="227"/>
      <c r="DE234" s="227"/>
      <c r="DF234" s="227"/>
      <c r="DG234" s="227"/>
      <c r="DH234" s="227"/>
      <c r="DI234" s="227"/>
      <c r="DJ234" s="227"/>
      <c r="DK234" s="227"/>
      <c r="DL234" s="227"/>
      <c r="DM234" s="227"/>
      <c r="DN234" s="227"/>
      <c r="DO234" s="227"/>
      <c r="DP234" s="227"/>
      <c r="DQ234" s="227"/>
      <c r="DR234" s="227"/>
      <c r="DS234" s="227"/>
      <c r="DT234" s="227"/>
      <c r="DU234" s="227"/>
      <c r="DV234" s="227"/>
      <c r="DW234" s="227"/>
      <c r="DX234" s="227"/>
      <c r="DY234" s="227"/>
      <c r="DZ234" s="227"/>
      <c r="EA234" s="227"/>
      <c r="EB234" s="227"/>
      <c r="EC234" s="227"/>
      <c r="ED234" s="227"/>
      <c r="EE234" s="227"/>
      <c r="EF234" s="227"/>
      <c r="EG234" s="227"/>
      <c r="EH234" s="227"/>
      <c r="EI234" s="227"/>
      <c r="EJ234" s="227"/>
      <c r="EK234" s="227"/>
      <c r="EL234" s="227"/>
      <c r="EM234" s="227"/>
      <c r="EN234" s="227"/>
      <c r="EO234" s="227"/>
      <c r="EP234" s="227"/>
      <c r="EQ234" s="227"/>
      <c r="ER234" s="227"/>
      <c r="ES234" s="227"/>
      <c r="ET234" s="227"/>
      <c r="EU234" s="227"/>
      <c r="EV234" s="227"/>
      <c r="EW234" s="227"/>
      <c r="EX234" s="227"/>
      <c r="EY234" s="227"/>
      <c r="EZ234" s="227"/>
      <c r="FA234" s="227"/>
      <c r="FB234" s="227"/>
      <c r="FC234" s="227"/>
      <c r="FD234" s="227"/>
      <c r="FE234" s="227"/>
      <c r="FF234" s="227"/>
      <c r="FG234" s="227"/>
      <c r="FH234" s="227"/>
      <c r="FI234" s="227"/>
      <c r="FJ234" s="227"/>
      <c r="FK234" s="227"/>
      <c r="FL234" s="227"/>
      <c r="FM234" s="227"/>
      <c r="FN234" s="227"/>
      <c r="FO234" s="227"/>
      <c r="FP234" s="227"/>
      <c r="FQ234" s="227"/>
      <c r="FR234" s="227"/>
      <c r="FS234" s="227"/>
      <c r="FT234" s="227"/>
      <c r="FU234" s="227"/>
      <c r="FV234" s="227"/>
      <c r="FW234" s="227"/>
      <c r="FX234" s="227"/>
      <c r="FY234" s="227"/>
      <c r="FZ234" s="227"/>
      <c r="GA234" s="227"/>
      <c r="GB234" s="227"/>
      <c r="GC234" s="227"/>
      <c r="GD234" s="227"/>
      <c r="GE234" s="227"/>
      <c r="GF234" s="227"/>
      <c r="GG234" s="227"/>
      <c r="GH234" s="227"/>
      <c r="GI234" s="227"/>
      <c r="GJ234" s="227"/>
      <c r="GK234" s="227"/>
      <c r="GL234" s="227"/>
      <c r="GM234" s="227"/>
      <c r="GN234" s="227"/>
      <c r="GO234" s="227"/>
      <c r="GP234" s="227"/>
      <c r="GQ234" s="227"/>
      <c r="GR234" s="227"/>
      <c r="GS234" s="227"/>
      <c r="GT234" s="227"/>
      <c r="GU234" s="227"/>
      <c r="GV234" s="227"/>
      <c r="GW234" s="227"/>
      <c r="GX234" s="227"/>
      <c r="GY234" s="227"/>
      <c r="GZ234" s="227"/>
      <c r="HA234" s="227"/>
      <c r="HB234" s="227"/>
      <c r="HC234" s="227"/>
      <c r="HD234" s="227"/>
      <c r="HE234" s="227"/>
      <c r="HF234" s="227"/>
      <c r="HG234" s="227"/>
      <c r="HH234" s="227"/>
      <c r="HI234" s="227"/>
      <c r="HJ234" s="227"/>
      <c r="HK234" s="227"/>
      <c r="HL234" s="227"/>
      <c r="HM234" s="227"/>
      <c r="HN234" s="227"/>
      <c r="HO234" s="227"/>
      <c r="HP234" s="227"/>
      <c r="HQ234" s="227"/>
      <c r="HR234" s="227"/>
      <c r="HS234" s="227"/>
      <c r="HT234" s="227"/>
      <c r="HU234" s="227"/>
      <c r="HV234" s="227"/>
      <c r="HW234" s="227"/>
      <c r="HX234" s="227"/>
      <c r="HY234" s="227"/>
      <c r="HZ234" s="227"/>
      <c r="IA234" s="227"/>
      <c r="IB234" s="227"/>
      <c r="IC234" s="227"/>
      <c r="ID234" s="227"/>
      <c r="IE234" s="227"/>
      <c r="IF234" s="227"/>
      <c r="IG234" s="227"/>
      <c r="IH234" s="227"/>
      <c r="II234" s="227"/>
      <c r="IJ234" s="227"/>
      <c r="IK234" s="227"/>
      <c r="IL234" s="227"/>
      <c r="IM234" s="227"/>
      <c r="IN234" s="227"/>
      <c r="IO234" s="227"/>
      <c r="IP234" s="227"/>
      <c r="IQ234" s="227"/>
      <c r="IR234" s="227"/>
      <c r="IS234" s="227"/>
      <c r="IT234" s="227"/>
      <c r="IU234" s="227"/>
      <c r="IV234" s="227"/>
    </row>
    <row r="235" spans="1:256">
      <c r="A235" s="107"/>
      <c r="D235" s="159"/>
      <c r="E235" s="227"/>
      <c r="F235" s="159"/>
      <c r="G235" s="227"/>
      <c r="H235" s="159"/>
      <c r="I235" s="109"/>
      <c r="J235" s="109"/>
      <c r="K235" s="227"/>
      <c r="L235" s="159"/>
      <c r="M235" s="227"/>
      <c r="N235" s="227"/>
      <c r="O235" s="227"/>
      <c r="P235" s="227"/>
      <c r="Q235" s="227"/>
      <c r="R235" s="227"/>
      <c r="S235" s="227"/>
      <c r="T235" s="227"/>
      <c r="U235" s="227"/>
      <c r="V235" s="227"/>
      <c r="W235" s="227"/>
      <c r="X235" s="227"/>
      <c r="Y235" s="227"/>
      <c r="Z235" s="227"/>
      <c r="AA235" s="227"/>
      <c r="AB235" s="227"/>
      <c r="AC235" s="227"/>
      <c r="AD235" s="227"/>
      <c r="AE235" s="227"/>
      <c r="AF235" s="227"/>
      <c r="AG235" s="227"/>
      <c r="AH235" s="227"/>
      <c r="AI235" s="227"/>
      <c r="AJ235" s="227"/>
      <c r="AK235" s="227"/>
      <c r="AL235" s="227"/>
      <c r="AM235" s="227"/>
      <c r="AN235" s="227"/>
      <c r="AO235" s="227"/>
      <c r="AP235" s="227"/>
      <c r="AQ235" s="227"/>
      <c r="AR235" s="227"/>
      <c r="AS235" s="227"/>
      <c r="AT235" s="227"/>
      <c r="AU235" s="227"/>
      <c r="AV235" s="227"/>
      <c r="AW235" s="227"/>
      <c r="AX235" s="227"/>
      <c r="AY235" s="227"/>
      <c r="AZ235" s="227"/>
      <c r="BA235" s="227"/>
      <c r="BB235" s="227"/>
      <c r="BC235" s="227"/>
      <c r="BD235" s="227"/>
      <c r="BE235" s="227"/>
      <c r="BF235" s="227"/>
      <c r="BG235" s="227"/>
      <c r="BH235" s="227"/>
      <c r="BI235" s="227"/>
      <c r="BJ235" s="227"/>
      <c r="BK235" s="227"/>
      <c r="BL235" s="227"/>
      <c r="BM235" s="227"/>
      <c r="BN235" s="227"/>
      <c r="BO235" s="227"/>
      <c r="BP235" s="227"/>
      <c r="BQ235" s="227"/>
      <c r="BR235" s="227"/>
      <c r="BS235" s="227"/>
      <c r="BT235" s="227"/>
      <c r="BU235" s="227"/>
      <c r="BV235" s="227"/>
      <c r="BW235" s="227"/>
      <c r="BX235" s="227"/>
      <c r="BY235" s="227"/>
      <c r="BZ235" s="227"/>
      <c r="CA235" s="227"/>
      <c r="CB235" s="227"/>
      <c r="CC235" s="109"/>
      <c r="CD235" s="109"/>
      <c r="CE235" s="109"/>
      <c r="CF235" s="109"/>
      <c r="CG235" s="109"/>
      <c r="CH235" s="109"/>
      <c r="CI235" s="109"/>
      <c r="CJ235" s="109"/>
      <c r="CK235" s="109"/>
      <c r="CL235" s="109"/>
      <c r="CM235" s="109"/>
      <c r="CN235" s="109"/>
      <c r="CO235" s="109"/>
      <c r="CP235" s="109"/>
      <c r="CQ235" s="109"/>
      <c r="CR235" s="109"/>
      <c r="CS235" s="109"/>
      <c r="CT235" s="109"/>
      <c r="CU235" s="227"/>
      <c r="CV235" s="227"/>
      <c r="CW235" s="227"/>
      <c r="CX235" s="227"/>
      <c r="CY235" s="227"/>
      <c r="CZ235" s="227"/>
      <c r="DA235" s="227"/>
      <c r="DB235" s="227"/>
      <c r="DC235" s="227"/>
      <c r="DD235" s="227"/>
      <c r="DE235" s="227"/>
      <c r="DF235" s="227"/>
      <c r="DG235" s="227"/>
      <c r="DH235" s="227"/>
      <c r="DI235" s="227"/>
      <c r="DJ235" s="227"/>
      <c r="DK235" s="227"/>
      <c r="DL235" s="227"/>
      <c r="DM235" s="227"/>
      <c r="DN235" s="227"/>
      <c r="DO235" s="227"/>
      <c r="DP235" s="227"/>
      <c r="DQ235" s="227"/>
      <c r="DR235" s="227"/>
      <c r="DS235" s="227"/>
      <c r="DT235" s="227"/>
      <c r="DU235" s="227"/>
      <c r="DV235" s="227"/>
      <c r="DW235" s="227"/>
      <c r="DX235" s="227"/>
      <c r="DY235" s="227"/>
      <c r="DZ235" s="227"/>
      <c r="EA235" s="227"/>
      <c r="EB235" s="227"/>
      <c r="EC235" s="227"/>
      <c r="ED235" s="227"/>
      <c r="EE235" s="227"/>
      <c r="EF235" s="227"/>
      <c r="EG235" s="227"/>
      <c r="EH235" s="227"/>
      <c r="EI235" s="227"/>
      <c r="EJ235" s="227"/>
      <c r="EK235" s="227"/>
      <c r="EL235" s="227"/>
      <c r="EM235" s="227"/>
      <c r="EN235" s="227"/>
      <c r="EO235" s="227"/>
      <c r="EP235" s="227"/>
      <c r="EQ235" s="227"/>
      <c r="ER235" s="227"/>
      <c r="ES235" s="227"/>
      <c r="ET235" s="227"/>
      <c r="EU235" s="227"/>
      <c r="EV235" s="227"/>
      <c r="EW235" s="227"/>
      <c r="EX235" s="227"/>
      <c r="EY235" s="227"/>
      <c r="EZ235" s="227"/>
      <c r="FA235" s="227"/>
      <c r="FB235" s="227"/>
      <c r="FC235" s="227"/>
      <c r="FD235" s="227"/>
      <c r="FE235" s="227"/>
      <c r="FF235" s="227"/>
      <c r="FG235" s="227"/>
      <c r="FH235" s="227"/>
      <c r="FI235" s="227"/>
      <c r="FJ235" s="227"/>
      <c r="FK235" s="227"/>
      <c r="FL235" s="227"/>
      <c r="FM235" s="227"/>
      <c r="FN235" s="227"/>
      <c r="FO235" s="227"/>
      <c r="FP235" s="227"/>
      <c r="FQ235" s="227"/>
      <c r="FR235" s="227"/>
      <c r="FS235" s="227"/>
      <c r="FT235" s="227"/>
      <c r="FU235" s="227"/>
      <c r="FV235" s="227"/>
      <c r="FW235" s="227"/>
      <c r="FX235" s="227"/>
      <c r="FY235" s="227"/>
      <c r="FZ235" s="227"/>
      <c r="GA235" s="227"/>
      <c r="GB235" s="227"/>
      <c r="GC235" s="227"/>
      <c r="GD235" s="227"/>
      <c r="GE235" s="227"/>
      <c r="GF235" s="227"/>
      <c r="GG235" s="227"/>
      <c r="GH235" s="227"/>
      <c r="GI235" s="227"/>
      <c r="GJ235" s="227"/>
      <c r="GK235" s="227"/>
      <c r="GL235" s="227"/>
      <c r="GM235" s="227"/>
      <c r="GN235" s="227"/>
      <c r="GO235" s="227"/>
      <c r="GP235" s="227"/>
      <c r="GQ235" s="227"/>
      <c r="GR235" s="227"/>
      <c r="GS235" s="227"/>
      <c r="GT235" s="227"/>
      <c r="GU235" s="227"/>
      <c r="GV235" s="227"/>
      <c r="GW235" s="227"/>
      <c r="GX235" s="227"/>
      <c r="GY235" s="227"/>
      <c r="GZ235" s="227"/>
      <c r="HA235" s="227"/>
      <c r="HB235" s="227"/>
      <c r="HC235" s="227"/>
      <c r="HD235" s="227"/>
      <c r="HE235" s="227"/>
      <c r="HF235" s="227"/>
      <c r="HG235" s="227"/>
      <c r="HH235" s="227"/>
      <c r="HI235" s="227"/>
      <c r="HJ235" s="227"/>
      <c r="HK235" s="227"/>
      <c r="HL235" s="227"/>
      <c r="HM235" s="227"/>
      <c r="HN235" s="227"/>
      <c r="HO235" s="227"/>
      <c r="HP235" s="227"/>
      <c r="HQ235" s="227"/>
      <c r="HR235" s="227"/>
      <c r="HS235" s="227"/>
      <c r="HT235" s="227"/>
      <c r="HU235" s="227"/>
      <c r="HV235" s="227"/>
      <c r="HW235" s="227"/>
      <c r="HX235" s="227"/>
      <c r="HY235" s="227"/>
      <c r="HZ235" s="227"/>
      <c r="IA235" s="227"/>
      <c r="IB235" s="227"/>
      <c r="IC235" s="227"/>
      <c r="ID235" s="227"/>
      <c r="IE235" s="227"/>
      <c r="IF235" s="227"/>
      <c r="IG235" s="227"/>
      <c r="IH235" s="227"/>
      <c r="II235" s="227"/>
      <c r="IJ235" s="227"/>
      <c r="IK235" s="227"/>
      <c r="IL235" s="227"/>
      <c r="IM235" s="227"/>
      <c r="IN235" s="227"/>
      <c r="IO235" s="227"/>
      <c r="IP235" s="227"/>
      <c r="IQ235" s="227"/>
      <c r="IR235" s="227"/>
      <c r="IS235" s="227"/>
      <c r="IT235" s="227"/>
      <c r="IU235" s="227"/>
      <c r="IV235" s="227"/>
    </row>
    <row r="236" spans="1:256">
      <c r="A236" s="107"/>
      <c r="D236" s="159"/>
      <c r="E236" s="227"/>
      <c r="F236" s="159"/>
      <c r="G236" s="227"/>
      <c r="H236" s="159"/>
      <c r="I236" s="109"/>
      <c r="J236" s="109"/>
      <c r="K236" s="227"/>
      <c r="L236" s="159"/>
      <c r="M236" s="227"/>
      <c r="N236" s="227"/>
      <c r="O236" s="227"/>
      <c r="P236" s="227"/>
      <c r="Q236" s="227"/>
      <c r="R236" s="227"/>
      <c r="S236" s="227"/>
      <c r="T236" s="227"/>
      <c r="U236" s="227"/>
      <c r="V236" s="227"/>
      <c r="W236" s="227"/>
      <c r="X236" s="227"/>
      <c r="Y236" s="227"/>
      <c r="Z236" s="227"/>
      <c r="AA236" s="227"/>
      <c r="AB236" s="227"/>
      <c r="AC236" s="227"/>
      <c r="AD236" s="227"/>
      <c r="AE236" s="227"/>
      <c r="AF236" s="227"/>
      <c r="AG236" s="227"/>
      <c r="AH236" s="227"/>
      <c r="AI236" s="227"/>
      <c r="AJ236" s="227"/>
      <c r="AK236" s="227"/>
      <c r="AL236" s="227"/>
      <c r="AM236" s="227"/>
      <c r="AN236" s="227"/>
      <c r="AO236" s="227"/>
      <c r="AP236" s="227"/>
      <c r="AQ236" s="227"/>
      <c r="AR236" s="227"/>
      <c r="AS236" s="227"/>
      <c r="AT236" s="227"/>
      <c r="AU236" s="227"/>
      <c r="AV236" s="227"/>
      <c r="AW236" s="227"/>
      <c r="AX236" s="227"/>
      <c r="AY236" s="227"/>
      <c r="AZ236" s="227"/>
      <c r="BA236" s="227"/>
      <c r="BB236" s="227"/>
      <c r="BC236" s="227"/>
      <c r="BD236" s="227"/>
      <c r="BE236" s="227"/>
      <c r="BF236" s="227"/>
      <c r="BG236" s="227"/>
      <c r="BH236" s="227"/>
      <c r="BI236" s="227"/>
      <c r="BJ236" s="227"/>
      <c r="BK236" s="227"/>
      <c r="BL236" s="227"/>
      <c r="BM236" s="227"/>
      <c r="BN236" s="227"/>
      <c r="BO236" s="227"/>
      <c r="BP236" s="227"/>
      <c r="BQ236" s="227"/>
      <c r="BR236" s="227"/>
      <c r="BS236" s="227"/>
      <c r="BT236" s="227"/>
      <c r="BU236" s="227"/>
      <c r="BV236" s="227"/>
      <c r="BW236" s="227"/>
      <c r="BX236" s="227"/>
      <c r="BY236" s="227"/>
      <c r="BZ236" s="227"/>
      <c r="CA236" s="227"/>
      <c r="CB236" s="227"/>
      <c r="CC236" s="109"/>
      <c r="CD236" s="109"/>
      <c r="CE236" s="109"/>
      <c r="CF236" s="109"/>
      <c r="CG236" s="109"/>
      <c r="CH236" s="109"/>
      <c r="CI236" s="109"/>
      <c r="CJ236" s="109"/>
      <c r="CK236" s="109"/>
      <c r="CL236" s="109"/>
      <c r="CM236" s="109"/>
      <c r="CN236" s="109"/>
      <c r="CO236" s="109"/>
      <c r="CP236" s="109"/>
      <c r="CQ236" s="109"/>
      <c r="CR236" s="109"/>
      <c r="CS236" s="109"/>
      <c r="CT236" s="109"/>
      <c r="CU236" s="227"/>
      <c r="CV236" s="227"/>
      <c r="CW236" s="227"/>
      <c r="CX236" s="227"/>
      <c r="CY236" s="227"/>
      <c r="CZ236" s="227"/>
      <c r="DA236" s="227"/>
      <c r="DB236" s="227"/>
      <c r="DC236" s="227"/>
      <c r="DD236" s="227"/>
      <c r="DE236" s="227"/>
      <c r="DF236" s="227"/>
      <c r="DG236" s="227"/>
      <c r="DH236" s="227"/>
      <c r="DI236" s="227"/>
      <c r="DJ236" s="227"/>
      <c r="DK236" s="227"/>
      <c r="DL236" s="227"/>
      <c r="DM236" s="227"/>
      <c r="DN236" s="227"/>
      <c r="DO236" s="227"/>
      <c r="DP236" s="227"/>
      <c r="DQ236" s="227"/>
      <c r="DR236" s="227"/>
      <c r="DS236" s="227"/>
      <c r="DT236" s="227"/>
      <c r="DU236" s="227"/>
      <c r="DV236" s="227"/>
      <c r="DW236" s="227"/>
      <c r="DX236" s="227"/>
      <c r="DY236" s="227"/>
      <c r="DZ236" s="227"/>
      <c r="EA236" s="227"/>
      <c r="EB236" s="227"/>
      <c r="EC236" s="227"/>
      <c r="ED236" s="227"/>
      <c r="EE236" s="227"/>
      <c r="EF236" s="227"/>
      <c r="EG236" s="227"/>
      <c r="EH236" s="227"/>
      <c r="EI236" s="227"/>
      <c r="EJ236" s="227"/>
      <c r="EK236" s="227"/>
      <c r="EL236" s="227"/>
      <c r="EM236" s="227"/>
      <c r="EN236" s="227"/>
      <c r="EO236" s="227"/>
      <c r="EP236" s="227"/>
      <c r="EQ236" s="227"/>
      <c r="ER236" s="227"/>
      <c r="ES236" s="227"/>
      <c r="ET236" s="227"/>
      <c r="EU236" s="227"/>
      <c r="EV236" s="227"/>
      <c r="EW236" s="227"/>
      <c r="EX236" s="227"/>
      <c r="EY236" s="227"/>
      <c r="EZ236" s="227"/>
      <c r="FA236" s="227"/>
      <c r="FB236" s="227"/>
      <c r="FC236" s="227"/>
      <c r="FD236" s="227"/>
      <c r="FE236" s="227"/>
      <c r="FF236" s="227"/>
      <c r="FG236" s="227"/>
      <c r="FH236" s="227"/>
      <c r="FI236" s="227"/>
      <c r="FJ236" s="227"/>
      <c r="FK236" s="227"/>
      <c r="FL236" s="227"/>
      <c r="FM236" s="227"/>
      <c r="FN236" s="227"/>
      <c r="FO236" s="227"/>
      <c r="FP236" s="227"/>
      <c r="FQ236" s="227"/>
      <c r="FR236" s="227"/>
      <c r="FS236" s="227"/>
      <c r="FT236" s="227"/>
      <c r="FU236" s="227"/>
      <c r="FV236" s="227"/>
      <c r="FW236" s="227"/>
      <c r="FX236" s="227"/>
      <c r="FY236" s="227"/>
      <c r="FZ236" s="227"/>
      <c r="GA236" s="227"/>
      <c r="GB236" s="227"/>
      <c r="GC236" s="227"/>
      <c r="GD236" s="227"/>
      <c r="GE236" s="227"/>
      <c r="GF236" s="227"/>
      <c r="GG236" s="227"/>
      <c r="GH236" s="227"/>
      <c r="GI236" s="227"/>
      <c r="GJ236" s="227"/>
      <c r="GK236" s="227"/>
      <c r="GL236" s="227"/>
      <c r="GM236" s="227"/>
      <c r="GN236" s="227"/>
      <c r="GO236" s="227"/>
      <c r="GP236" s="227"/>
      <c r="GQ236" s="227"/>
      <c r="GR236" s="227"/>
      <c r="GS236" s="227"/>
      <c r="GT236" s="227"/>
      <c r="GU236" s="227"/>
      <c r="GV236" s="227"/>
      <c r="GW236" s="227"/>
      <c r="GX236" s="227"/>
      <c r="GY236" s="227"/>
      <c r="GZ236" s="227"/>
      <c r="HA236" s="227"/>
      <c r="HB236" s="227"/>
      <c r="HC236" s="227"/>
      <c r="HD236" s="227"/>
      <c r="HE236" s="227"/>
      <c r="HF236" s="227"/>
      <c r="HG236" s="227"/>
      <c r="HH236" s="227"/>
      <c r="HI236" s="227"/>
      <c r="HJ236" s="227"/>
      <c r="HK236" s="227"/>
      <c r="HL236" s="227"/>
      <c r="HM236" s="227"/>
      <c r="HN236" s="227"/>
      <c r="HO236" s="227"/>
      <c r="HP236" s="227"/>
      <c r="HQ236" s="227"/>
      <c r="HR236" s="227"/>
      <c r="HS236" s="227"/>
      <c r="HT236" s="227"/>
      <c r="HU236" s="227"/>
      <c r="HV236" s="227"/>
      <c r="HW236" s="227"/>
      <c r="HX236" s="227"/>
      <c r="HY236" s="227"/>
      <c r="HZ236" s="227"/>
      <c r="IA236" s="227"/>
      <c r="IB236" s="227"/>
      <c r="IC236" s="227"/>
      <c r="ID236" s="227"/>
      <c r="IE236" s="227"/>
      <c r="IF236" s="227"/>
      <c r="IG236" s="227"/>
      <c r="IH236" s="227"/>
      <c r="II236" s="227"/>
      <c r="IJ236" s="227"/>
      <c r="IK236" s="227"/>
      <c r="IL236" s="227"/>
      <c r="IM236" s="227"/>
      <c r="IN236" s="227"/>
      <c r="IO236" s="227"/>
      <c r="IP236" s="227"/>
      <c r="IQ236" s="227"/>
      <c r="IR236" s="227"/>
      <c r="IS236" s="227"/>
      <c r="IT236" s="227"/>
      <c r="IU236" s="227"/>
      <c r="IV236" s="227"/>
    </row>
    <row r="237" spans="1:256">
      <c r="A237" s="107"/>
      <c r="D237" s="159"/>
      <c r="E237" s="227"/>
      <c r="F237" s="159"/>
      <c r="G237" s="227"/>
      <c r="H237" s="159"/>
      <c r="I237" s="109"/>
      <c r="J237" s="109"/>
      <c r="K237" s="227"/>
      <c r="L237" s="159"/>
      <c r="M237" s="227"/>
      <c r="N237" s="227"/>
      <c r="O237" s="227"/>
      <c r="P237" s="227"/>
      <c r="Q237" s="227"/>
      <c r="R237" s="227"/>
      <c r="S237" s="227"/>
      <c r="T237" s="227"/>
      <c r="U237" s="227"/>
      <c r="V237" s="227"/>
      <c r="W237" s="227"/>
      <c r="X237" s="227"/>
      <c r="Y237" s="227"/>
      <c r="Z237" s="227"/>
      <c r="AA237" s="227"/>
      <c r="AB237" s="227"/>
      <c r="AC237" s="227"/>
      <c r="AD237" s="227"/>
      <c r="AE237" s="227"/>
      <c r="AF237" s="227"/>
      <c r="AG237" s="227"/>
      <c r="AH237" s="227"/>
      <c r="AI237" s="227"/>
      <c r="AJ237" s="227"/>
      <c r="AK237" s="227"/>
      <c r="AL237" s="227"/>
      <c r="AM237" s="227"/>
      <c r="AN237" s="227"/>
      <c r="AO237" s="227"/>
      <c r="AP237" s="227"/>
      <c r="AQ237" s="227"/>
      <c r="AR237" s="227"/>
      <c r="AS237" s="227"/>
      <c r="AT237" s="227"/>
      <c r="AU237" s="227"/>
      <c r="AV237" s="227"/>
      <c r="AW237" s="227"/>
      <c r="AX237" s="227"/>
      <c r="AY237" s="227"/>
      <c r="AZ237" s="227"/>
      <c r="BA237" s="227"/>
      <c r="BB237" s="227"/>
      <c r="BC237" s="227"/>
      <c r="BD237" s="227"/>
      <c r="BE237" s="227"/>
      <c r="BF237" s="227"/>
      <c r="BG237" s="227"/>
      <c r="BH237" s="227"/>
      <c r="BI237" s="227"/>
      <c r="BJ237" s="227"/>
      <c r="BK237" s="227"/>
      <c r="BL237" s="227"/>
      <c r="BM237" s="227"/>
      <c r="BN237" s="227"/>
      <c r="BO237" s="227"/>
      <c r="BP237" s="227"/>
      <c r="BQ237" s="227"/>
      <c r="BR237" s="227"/>
      <c r="BS237" s="227"/>
      <c r="BT237" s="227"/>
      <c r="BU237" s="227"/>
      <c r="BV237" s="227"/>
      <c r="BW237" s="227"/>
      <c r="BX237" s="227"/>
      <c r="BY237" s="227"/>
      <c r="BZ237" s="227"/>
      <c r="CA237" s="227"/>
      <c r="CB237" s="227"/>
      <c r="CC237" s="109"/>
      <c r="CD237" s="109"/>
      <c r="CE237" s="109"/>
      <c r="CF237" s="109"/>
      <c r="CG237" s="109"/>
      <c r="CH237" s="109"/>
      <c r="CI237" s="109"/>
      <c r="CJ237" s="109"/>
      <c r="CK237" s="109"/>
      <c r="CL237" s="109"/>
      <c r="CM237" s="109"/>
      <c r="CN237" s="109"/>
      <c r="CO237" s="109"/>
      <c r="CP237" s="109"/>
      <c r="CQ237" s="109"/>
      <c r="CR237" s="109"/>
      <c r="CS237" s="109"/>
      <c r="CT237" s="109"/>
      <c r="CU237" s="227"/>
      <c r="CV237" s="227"/>
      <c r="CW237" s="227"/>
      <c r="CX237" s="227"/>
      <c r="CY237" s="227"/>
      <c r="CZ237" s="227"/>
      <c r="DA237" s="227"/>
      <c r="DB237" s="227"/>
      <c r="DC237" s="227"/>
      <c r="DD237" s="227"/>
      <c r="DE237" s="227"/>
      <c r="DF237" s="227"/>
      <c r="DG237" s="227"/>
      <c r="DH237" s="227"/>
      <c r="DI237" s="227"/>
      <c r="DJ237" s="227"/>
      <c r="DK237" s="227"/>
      <c r="DL237" s="227"/>
      <c r="DM237" s="227"/>
      <c r="DN237" s="227"/>
      <c r="DO237" s="227"/>
      <c r="DP237" s="227"/>
      <c r="DQ237" s="227"/>
      <c r="DR237" s="227"/>
      <c r="DS237" s="227"/>
      <c r="DT237" s="227"/>
      <c r="DU237" s="227"/>
      <c r="DV237" s="227"/>
      <c r="DW237" s="227"/>
      <c r="DX237" s="227"/>
      <c r="DY237" s="227"/>
      <c r="DZ237" s="227"/>
      <c r="EA237" s="227"/>
      <c r="EB237" s="227"/>
      <c r="EC237" s="227"/>
      <c r="ED237" s="227"/>
      <c r="EE237" s="227"/>
      <c r="EF237" s="227"/>
      <c r="EG237" s="227"/>
      <c r="EH237" s="227"/>
      <c r="EI237" s="227"/>
      <c r="EJ237" s="227"/>
      <c r="EK237" s="227"/>
      <c r="EL237" s="227"/>
      <c r="EM237" s="227"/>
      <c r="EN237" s="227"/>
      <c r="EO237" s="227"/>
      <c r="EP237" s="227"/>
      <c r="EQ237" s="227"/>
      <c r="ER237" s="227"/>
      <c r="ES237" s="227"/>
      <c r="ET237" s="227"/>
      <c r="EU237" s="227"/>
      <c r="EV237" s="227"/>
      <c r="EW237" s="227"/>
      <c r="EX237" s="227"/>
      <c r="EY237" s="227"/>
      <c r="EZ237" s="227"/>
      <c r="FA237" s="227"/>
      <c r="FB237" s="227"/>
      <c r="FC237" s="227"/>
      <c r="FD237" s="227"/>
      <c r="FE237" s="227"/>
      <c r="FF237" s="227"/>
      <c r="FG237" s="227"/>
      <c r="FH237" s="227"/>
      <c r="FI237" s="227"/>
      <c r="FJ237" s="227"/>
      <c r="FK237" s="227"/>
      <c r="FL237" s="227"/>
      <c r="FM237" s="227"/>
      <c r="FN237" s="227"/>
      <c r="FO237" s="227"/>
      <c r="FP237" s="227"/>
      <c r="FQ237" s="227"/>
      <c r="FR237" s="227"/>
      <c r="FS237" s="227"/>
      <c r="FT237" s="227"/>
      <c r="FU237" s="227"/>
      <c r="FV237" s="227"/>
      <c r="FW237" s="227"/>
      <c r="FX237" s="227"/>
      <c r="FY237" s="227"/>
      <c r="FZ237" s="227"/>
      <c r="GA237" s="227"/>
      <c r="GB237" s="227"/>
      <c r="GC237" s="227"/>
      <c r="GD237" s="227"/>
      <c r="GE237" s="227"/>
      <c r="GF237" s="227"/>
      <c r="GG237" s="227"/>
      <c r="GH237" s="227"/>
      <c r="GI237" s="227"/>
      <c r="GJ237" s="227"/>
      <c r="GK237" s="227"/>
      <c r="GL237" s="227"/>
      <c r="GM237" s="227"/>
      <c r="GN237" s="227"/>
      <c r="GO237" s="227"/>
      <c r="GP237" s="227"/>
      <c r="GQ237" s="227"/>
      <c r="GR237" s="227"/>
      <c r="GS237" s="227"/>
      <c r="GT237" s="227"/>
      <c r="GU237" s="227"/>
      <c r="GV237" s="227"/>
      <c r="GW237" s="227"/>
      <c r="GX237" s="227"/>
      <c r="GY237" s="227"/>
      <c r="GZ237" s="227"/>
      <c r="HA237" s="227"/>
      <c r="HB237" s="227"/>
      <c r="HC237" s="227"/>
      <c r="HD237" s="227"/>
      <c r="HE237" s="227"/>
      <c r="HF237" s="227"/>
      <c r="HG237" s="227"/>
      <c r="HH237" s="227"/>
      <c r="HI237" s="227"/>
      <c r="HJ237" s="227"/>
      <c r="HK237" s="227"/>
      <c r="HL237" s="227"/>
      <c r="HM237" s="227"/>
      <c r="HN237" s="227"/>
      <c r="HO237" s="227"/>
      <c r="HP237" s="227"/>
      <c r="HQ237" s="227"/>
      <c r="HR237" s="227"/>
      <c r="HS237" s="227"/>
      <c r="HT237" s="227"/>
      <c r="HU237" s="227"/>
      <c r="HV237" s="227"/>
      <c r="HW237" s="227"/>
      <c r="HX237" s="227"/>
      <c r="HY237" s="227"/>
      <c r="HZ237" s="227"/>
      <c r="IA237" s="227"/>
      <c r="IB237" s="227"/>
      <c r="IC237" s="227"/>
      <c r="ID237" s="227"/>
      <c r="IE237" s="227"/>
      <c r="IF237" s="227"/>
      <c r="IG237" s="227"/>
      <c r="IH237" s="227"/>
      <c r="II237" s="227"/>
      <c r="IJ237" s="227"/>
      <c r="IK237" s="227"/>
      <c r="IL237" s="227"/>
      <c r="IM237" s="227"/>
      <c r="IN237" s="227"/>
      <c r="IO237" s="227"/>
      <c r="IP237" s="227"/>
      <c r="IQ237" s="227"/>
      <c r="IR237" s="227"/>
      <c r="IS237" s="227"/>
      <c r="IT237" s="227"/>
      <c r="IU237" s="227"/>
      <c r="IV237" s="227"/>
    </row>
    <row r="238" spans="1:256">
      <c r="A238" s="107"/>
      <c r="D238" s="159"/>
      <c r="E238" s="227"/>
      <c r="F238" s="159"/>
      <c r="G238" s="227"/>
      <c r="H238" s="159"/>
      <c r="I238" s="109"/>
      <c r="J238" s="109"/>
      <c r="K238" s="227"/>
      <c r="L238" s="159"/>
      <c r="M238" s="227"/>
      <c r="N238" s="227"/>
      <c r="O238" s="227"/>
      <c r="P238" s="227"/>
      <c r="Q238" s="227"/>
      <c r="R238" s="227"/>
      <c r="S238" s="227"/>
      <c r="T238" s="227"/>
      <c r="U238" s="227"/>
      <c r="V238" s="227"/>
      <c r="W238" s="227"/>
      <c r="X238" s="227"/>
      <c r="Y238" s="227"/>
      <c r="Z238" s="227"/>
      <c r="AA238" s="227"/>
      <c r="AB238" s="227"/>
      <c r="AC238" s="227"/>
      <c r="AD238" s="227"/>
      <c r="AE238" s="227"/>
      <c r="AF238" s="227"/>
      <c r="AG238" s="227"/>
      <c r="AH238" s="227"/>
      <c r="AI238" s="227"/>
      <c r="AJ238" s="227"/>
      <c r="AK238" s="227"/>
      <c r="AL238" s="227"/>
      <c r="AM238" s="227"/>
      <c r="AN238" s="227"/>
      <c r="AO238" s="227"/>
      <c r="AP238" s="227"/>
      <c r="AQ238" s="227"/>
      <c r="AR238" s="227"/>
      <c r="AS238" s="227"/>
      <c r="AT238" s="227"/>
      <c r="AU238" s="227"/>
      <c r="AV238" s="227"/>
      <c r="AW238" s="227"/>
      <c r="AX238" s="227"/>
      <c r="AY238" s="227"/>
      <c r="AZ238" s="227"/>
      <c r="BA238" s="227"/>
      <c r="BB238" s="227"/>
      <c r="BC238" s="227"/>
      <c r="BD238" s="227"/>
      <c r="BE238" s="227"/>
      <c r="BF238" s="227"/>
      <c r="BG238" s="227"/>
      <c r="BH238" s="227"/>
      <c r="BI238" s="227"/>
      <c r="BJ238" s="227"/>
      <c r="BK238" s="227"/>
      <c r="BL238" s="227"/>
      <c r="BM238" s="227"/>
      <c r="BN238" s="227"/>
      <c r="BO238" s="227"/>
      <c r="BP238" s="227"/>
      <c r="BQ238" s="227"/>
      <c r="BR238" s="227"/>
      <c r="BS238" s="227"/>
      <c r="BT238" s="227"/>
      <c r="BU238" s="227"/>
      <c r="BV238" s="227"/>
      <c r="BW238" s="227"/>
      <c r="BX238" s="227"/>
      <c r="BY238" s="227"/>
      <c r="BZ238" s="227"/>
      <c r="CA238" s="227"/>
      <c r="CB238" s="227"/>
      <c r="CC238" s="109"/>
      <c r="CD238" s="109"/>
      <c r="CE238" s="109"/>
      <c r="CF238" s="109"/>
      <c r="CG238" s="109"/>
      <c r="CH238" s="109"/>
      <c r="CI238" s="109"/>
      <c r="CJ238" s="109"/>
      <c r="CK238" s="109"/>
      <c r="CL238" s="109"/>
      <c r="CM238" s="109"/>
      <c r="CN238" s="109"/>
      <c r="CO238" s="109"/>
      <c r="CP238" s="109"/>
      <c r="CQ238" s="109"/>
      <c r="CR238" s="109"/>
      <c r="CS238" s="109"/>
      <c r="CT238" s="109"/>
      <c r="CU238" s="227"/>
      <c r="CV238" s="227"/>
      <c r="CW238" s="227"/>
      <c r="CX238" s="227"/>
      <c r="CY238" s="227"/>
      <c r="CZ238" s="227"/>
      <c r="DA238" s="227"/>
      <c r="DB238" s="227"/>
      <c r="DC238" s="227"/>
      <c r="DD238" s="227"/>
      <c r="DE238" s="227"/>
      <c r="DF238" s="227"/>
      <c r="DG238" s="227"/>
      <c r="DH238" s="227"/>
      <c r="DI238" s="227"/>
      <c r="DJ238" s="227"/>
      <c r="DK238" s="227"/>
      <c r="DL238" s="227"/>
      <c r="DM238" s="227"/>
      <c r="DN238" s="227"/>
      <c r="DO238" s="227"/>
      <c r="DP238" s="227"/>
      <c r="DQ238" s="227"/>
      <c r="DR238" s="227"/>
      <c r="DS238" s="227"/>
      <c r="DT238" s="227"/>
      <c r="DU238" s="227"/>
      <c r="DV238" s="227"/>
      <c r="DW238" s="227"/>
      <c r="DX238" s="227"/>
      <c r="DY238" s="227"/>
      <c r="DZ238" s="227"/>
      <c r="EA238" s="227"/>
      <c r="EB238" s="227"/>
      <c r="EC238" s="227"/>
      <c r="ED238" s="227"/>
      <c r="EE238" s="227"/>
      <c r="EF238" s="227"/>
      <c r="EG238" s="227"/>
      <c r="EH238" s="227"/>
      <c r="EI238" s="227"/>
      <c r="EJ238" s="227"/>
      <c r="EK238" s="227"/>
      <c r="EL238" s="227"/>
      <c r="EM238" s="227"/>
      <c r="EN238" s="227"/>
      <c r="EO238" s="227"/>
      <c r="EP238" s="227"/>
      <c r="EQ238" s="227"/>
      <c r="ER238" s="227"/>
      <c r="ES238" s="227"/>
      <c r="ET238" s="227"/>
      <c r="EU238" s="227"/>
      <c r="EV238" s="227"/>
      <c r="EW238" s="227"/>
      <c r="EX238" s="227"/>
      <c r="EY238" s="227"/>
      <c r="EZ238" s="227"/>
      <c r="FA238" s="227"/>
      <c r="FB238" s="227"/>
      <c r="FC238" s="227"/>
      <c r="FD238" s="227"/>
      <c r="FE238" s="227"/>
      <c r="FF238" s="227"/>
      <c r="FG238" s="227"/>
      <c r="FH238" s="227"/>
      <c r="FI238" s="227"/>
      <c r="FJ238" s="227"/>
      <c r="FK238" s="227"/>
      <c r="FL238" s="227"/>
      <c r="FM238" s="227"/>
      <c r="FN238" s="227"/>
      <c r="FO238" s="227"/>
      <c r="FP238" s="227"/>
      <c r="FQ238" s="227"/>
      <c r="FR238" s="227"/>
      <c r="FS238" s="227"/>
      <c r="FT238" s="227"/>
      <c r="FU238" s="227"/>
      <c r="FV238" s="227"/>
      <c r="FW238" s="227"/>
      <c r="FX238" s="227"/>
      <c r="FY238" s="227"/>
      <c r="FZ238" s="227"/>
      <c r="GA238" s="227"/>
      <c r="GB238" s="227"/>
      <c r="GC238" s="227"/>
      <c r="GD238" s="227"/>
      <c r="GE238" s="227"/>
      <c r="GF238" s="227"/>
      <c r="GG238" s="227"/>
      <c r="GH238" s="227"/>
      <c r="GI238" s="227"/>
      <c r="GJ238" s="227"/>
      <c r="GK238" s="227"/>
      <c r="GL238" s="227"/>
      <c r="GM238" s="227"/>
      <c r="GN238" s="227"/>
      <c r="GO238" s="227"/>
      <c r="GP238" s="227"/>
      <c r="GQ238" s="227"/>
      <c r="GR238" s="227"/>
      <c r="GS238" s="227"/>
      <c r="GT238" s="227"/>
      <c r="GU238" s="227"/>
      <c r="GV238" s="227"/>
      <c r="GW238" s="227"/>
      <c r="GX238" s="227"/>
      <c r="GY238" s="227"/>
      <c r="GZ238" s="227"/>
      <c r="HA238" s="227"/>
      <c r="HB238" s="227"/>
      <c r="HC238" s="227"/>
      <c r="HD238" s="227"/>
      <c r="HE238" s="227"/>
      <c r="HF238" s="227"/>
      <c r="HG238" s="227"/>
      <c r="HH238" s="227"/>
      <c r="HI238" s="227"/>
      <c r="HJ238" s="227"/>
      <c r="HK238" s="227"/>
      <c r="HL238" s="227"/>
      <c r="HM238" s="227"/>
      <c r="HN238" s="227"/>
      <c r="HO238" s="227"/>
      <c r="HP238" s="227"/>
      <c r="HQ238" s="227"/>
      <c r="HR238" s="227"/>
      <c r="HS238" s="227"/>
      <c r="HT238" s="227"/>
      <c r="HU238" s="227"/>
      <c r="HV238" s="227"/>
      <c r="HW238" s="227"/>
      <c r="HX238" s="227"/>
      <c r="HY238" s="227"/>
      <c r="HZ238" s="227"/>
      <c r="IA238" s="227"/>
      <c r="IB238" s="227"/>
      <c r="IC238" s="227"/>
      <c r="ID238" s="227"/>
      <c r="IE238" s="227"/>
      <c r="IF238" s="227"/>
      <c r="IG238" s="227"/>
      <c r="IH238" s="227"/>
      <c r="II238" s="227"/>
      <c r="IJ238" s="227"/>
      <c r="IK238" s="227"/>
      <c r="IL238" s="227"/>
      <c r="IM238" s="227"/>
      <c r="IN238" s="227"/>
      <c r="IO238" s="227"/>
      <c r="IP238" s="227"/>
      <c r="IQ238" s="227"/>
      <c r="IR238" s="227"/>
      <c r="IS238" s="227"/>
      <c r="IT238" s="227"/>
      <c r="IU238" s="227"/>
      <c r="IV238" s="227"/>
    </row>
    <row r="239" spans="1:256">
      <c r="A239" s="107"/>
      <c r="D239" s="159"/>
      <c r="E239" s="227"/>
      <c r="F239" s="159"/>
      <c r="G239" s="227"/>
      <c r="H239" s="159"/>
      <c r="I239" s="109"/>
      <c r="J239" s="109"/>
      <c r="K239" s="227"/>
      <c r="L239" s="159"/>
      <c r="M239" s="227"/>
      <c r="N239" s="227"/>
      <c r="O239" s="227"/>
      <c r="P239" s="227"/>
      <c r="Q239" s="227"/>
      <c r="R239" s="227"/>
      <c r="S239" s="227"/>
      <c r="T239" s="227"/>
      <c r="U239" s="227"/>
      <c r="V239" s="227"/>
      <c r="W239" s="227"/>
      <c r="X239" s="227"/>
      <c r="Y239" s="227"/>
      <c r="Z239" s="227"/>
      <c r="AA239" s="227"/>
      <c r="AB239" s="227"/>
      <c r="AC239" s="227"/>
      <c r="AD239" s="227"/>
      <c r="AE239" s="227"/>
      <c r="AF239" s="227"/>
      <c r="AG239" s="227"/>
      <c r="AH239" s="227"/>
      <c r="AI239" s="227"/>
      <c r="AJ239" s="227"/>
      <c r="AK239" s="227"/>
      <c r="AL239" s="227"/>
      <c r="AM239" s="227"/>
      <c r="AN239" s="227"/>
      <c r="AO239" s="227"/>
      <c r="AP239" s="227"/>
      <c r="AQ239" s="227"/>
      <c r="AR239" s="227"/>
      <c r="AS239" s="227"/>
      <c r="AT239" s="227"/>
      <c r="AU239" s="227"/>
      <c r="AV239" s="227"/>
      <c r="AW239" s="227"/>
      <c r="AX239" s="227"/>
      <c r="AY239" s="227"/>
      <c r="AZ239" s="227"/>
      <c r="BA239" s="227"/>
      <c r="BB239" s="227"/>
      <c r="BC239" s="227"/>
      <c r="BD239" s="227"/>
      <c r="BE239" s="227"/>
      <c r="BF239" s="227"/>
      <c r="BG239" s="227"/>
      <c r="BH239" s="227"/>
      <c r="BI239" s="227"/>
      <c r="BJ239" s="227"/>
      <c r="BK239" s="227"/>
      <c r="BL239" s="227"/>
      <c r="BM239" s="227"/>
      <c r="BN239" s="227"/>
      <c r="BO239" s="227"/>
      <c r="BP239" s="227"/>
      <c r="BQ239" s="227"/>
      <c r="BR239" s="227"/>
      <c r="BS239" s="227"/>
      <c r="BT239" s="227"/>
      <c r="BU239" s="227"/>
      <c r="BV239" s="227"/>
      <c r="BW239" s="227"/>
      <c r="BX239" s="227"/>
      <c r="BY239" s="227"/>
      <c r="BZ239" s="227"/>
      <c r="CA239" s="227"/>
      <c r="CB239" s="227"/>
      <c r="CC239" s="109"/>
      <c r="CD239" s="109"/>
      <c r="CE239" s="109"/>
      <c r="CF239" s="109"/>
      <c r="CG239" s="109"/>
      <c r="CH239" s="109"/>
      <c r="CI239" s="109"/>
      <c r="CJ239" s="109"/>
      <c r="CK239" s="109"/>
      <c r="CL239" s="109"/>
      <c r="CM239" s="109"/>
      <c r="CN239" s="109"/>
      <c r="CO239" s="109"/>
      <c r="CP239" s="109"/>
      <c r="CQ239" s="109"/>
      <c r="CR239" s="109"/>
      <c r="CS239" s="109"/>
      <c r="CT239" s="109"/>
      <c r="CU239" s="227"/>
      <c r="CV239" s="227"/>
      <c r="CW239" s="227"/>
      <c r="CX239" s="227"/>
      <c r="CY239" s="227"/>
      <c r="CZ239" s="227"/>
      <c r="DA239" s="227"/>
      <c r="DB239" s="227"/>
      <c r="DC239" s="227"/>
      <c r="DD239" s="227"/>
      <c r="DE239" s="227"/>
      <c r="DF239" s="227"/>
      <c r="DG239" s="227"/>
      <c r="DH239" s="227"/>
      <c r="DI239" s="227"/>
      <c r="DJ239" s="227"/>
      <c r="DK239" s="227"/>
      <c r="DL239" s="227"/>
      <c r="DM239" s="227"/>
      <c r="DN239" s="227"/>
      <c r="DO239" s="227"/>
      <c r="DP239" s="227"/>
      <c r="DQ239" s="227"/>
      <c r="DR239" s="227"/>
      <c r="DS239" s="227"/>
      <c r="DT239" s="227"/>
      <c r="DU239" s="227"/>
      <c r="DV239" s="227"/>
      <c r="DW239" s="227"/>
      <c r="DX239" s="227"/>
      <c r="DY239" s="227"/>
      <c r="DZ239" s="227"/>
      <c r="EA239" s="227"/>
      <c r="EB239" s="227"/>
      <c r="EC239" s="227"/>
      <c r="ED239" s="227"/>
      <c r="EE239" s="227"/>
      <c r="EF239" s="227"/>
      <c r="EG239" s="227"/>
      <c r="EH239" s="227"/>
      <c r="EI239" s="227"/>
      <c r="EJ239" s="227"/>
      <c r="EK239" s="227"/>
      <c r="EL239" s="227"/>
      <c r="EM239" s="227"/>
      <c r="EN239" s="227"/>
      <c r="EO239" s="227"/>
      <c r="EP239" s="227"/>
      <c r="EQ239" s="227"/>
      <c r="ER239" s="227"/>
      <c r="ES239" s="227"/>
      <c r="ET239" s="227"/>
      <c r="EU239" s="227"/>
      <c r="EV239" s="227"/>
      <c r="EW239" s="227"/>
      <c r="EX239" s="227"/>
      <c r="EY239" s="227"/>
      <c r="EZ239" s="227"/>
      <c r="FA239" s="227"/>
      <c r="FB239" s="227"/>
      <c r="FC239" s="227"/>
      <c r="FD239" s="227"/>
      <c r="FE239" s="227"/>
      <c r="FF239" s="227"/>
      <c r="FG239" s="227"/>
      <c r="FH239" s="227"/>
      <c r="FI239" s="227"/>
      <c r="FJ239" s="227"/>
      <c r="FK239" s="227"/>
      <c r="FL239" s="227"/>
      <c r="FM239" s="227"/>
      <c r="FN239" s="227"/>
      <c r="FO239" s="227"/>
      <c r="FP239" s="227"/>
      <c r="FQ239" s="227"/>
      <c r="FR239" s="227"/>
      <c r="FS239" s="227"/>
      <c r="FT239" s="227"/>
      <c r="FU239" s="227"/>
      <c r="FV239" s="227"/>
      <c r="FW239" s="227"/>
      <c r="FX239" s="227"/>
      <c r="FY239" s="227"/>
      <c r="FZ239" s="227"/>
      <c r="GA239" s="227"/>
      <c r="GB239" s="227"/>
      <c r="GC239" s="227"/>
      <c r="GD239" s="227"/>
      <c r="GE239" s="227"/>
      <c r="GF239" s="227"/>
      <c r="GG239" s="227"/>
      <c r="GH239" s="227"/>
      <c r="GI239" s="227"/>
      <c r="GJ239" s="227"/>
      <c r="GK239" s="227"/>
      <c r="GL239" s="227"/>
      <c r="GM239" s="227"/>
      <c r="GN239" s="227"/>
      <c r="GO239" s="227"/>
      <c r="GP239" s="227"/>
      <c r="GQ239" s="227"/>
      <c r="GR239" s="227"/>
      <c r="GS239" s="227"/>
      <c r="GT239" s="227"/>
      <c r="GU239" s="227"/>
      <c r="GV239" s="227"/>
      <c r="GW239" s="227"/>
      <c r="GX239" s="227"/>
      <c r="GY239" s="227"/>
      <c r="GZ239" s="227"/>
      <c r="HA239" s="227"/>
      <c r="HB239" s="227"/>
      <c r="HC239" s="227"/>
      <c r="HD239" s="227"/>
      <c r="HE239" s="227"/>
      <c r="HF239" s="227"/>
      <c r="HG239" s="227"/>
      <c r="HH239" s="227"/>
      <c r="HI239" s="227"/>
      <c r="HJ239" s="227"/>
      <c r="HK239" s="227"/>
      <c r="HL239" s="227"/>
      <c r="HM239" s="227"/>
      <c r="HN239" s="227"/>
      <c r="HO239" s="227"/>
      <c r="HP239" s="227"/>
      <c r="HQ239" s="227"/>
      <c r="HR239" s="227"/>
      <c r="HS239" s="227"/>
      <c r="HT239" s="227"/>
      <c r="HU239" s="227"/>
      <c r="HV239" s="227"/>
      <c r="HW239" s="227"/>
      <c r="HX239" s="227"/>
      <c r="HY239" s="227"/>
      <c r="HZ239" s="227"/>
      <c r="IA239" s="227"/>
      <c r="IB239" s="227"/>
      <c r="IC239" s="227"/>
      <c r="ID239" s="227"/>
      <c r="IE239" s="227"/>
      <c r="IF239" s="227"/>
      <c r="IG239" s="227"/>
      <c r="IH239" s="227"/>
      <c r="II239" s="227"/>
      <c r="IJ239" s="227"/>
      <c r="IK239" s="227"/>
      <c r="IL239" s="227"/>
      <c r="IM239" s="227"/>
      <c r="IN239" s="227"/>
      <c r="IO239" s="227"/>
      <c r="IP239" s="227"/>
      <c r="IQ239" s="227"/>
      <c r="IR239" s="227"/>
      <c r="IS239" s="227"/>
      <c r="IT239" s="227"/>
      <c r="IU239" s="227"/>
      <c r="IV239" s="227"/>
    </row>
    <row r="240" spans="1:256">
      <c r="A240" s="107"/>
      <c r="D240" s="159"/>
      <c r="E240" s="227"/>
      <c r="F240" s="159"/>
      <c r="G240" s="227"/>
      <c r="H240" s="159"/>
      <c r="I240" s="109"/>
      <c r="J240" s="109"/>
      <c r="K240" s="227"/>
      <c r="L240" s="159"/>
      <c r="M240" s="227"/>
      <c r="N240" s="227"/>
      <c r="O240" s="227"/>
      <c r="P240" s="227"/>
      <c r="Q240" s="227"/>
      <c r="R240" s="227"/>
      <c r="S240" s="227"/>
      <c r="T240" s="227"/>
      <c r="U240" s="227"/>
      <c r="V240" s="227"/>
      <c r="W240" s="227"/>
      <c r="X240" s="227"/>
      <c r="Y240" s="227"/>
      <c r="Z240" s="227"/>
      <c r="AA240" s="227"/>
      <c r="AB240" s="227"/>
      <c r="AC240" s="227"/>
      <c r="AD240" s="227"/>
      <c r="AE240" s="227"/>
      <c r="AF240" s="227"/>
      <c r="AG240" s="227"/>
      <c r="AH240" s="227"/>
      <c r="AI240" s="227"/>
      <c r="AJ240" s="227"/>
      <c r="AK240" s="227"/>
      <c r="AL240" s="227"/>
      <c r="AM240" s="227"/>
      <c r="AN240" s="227"/>
      <c r="AO240" s="227"/>
      <c r="AP240" s="227"/>
      <c r="AQ240" s="227"/>
      <c r="AR240" s="227"/>
      <c r="AS240" s="227"/>
      <c r="AT240" s="227"/>
      <c r="AU240" s="227"/>
      <c r="AV240" s="227"/>
      <c r="AW240" s="227"/>
      <c r="AX240" s="227"/>
      <c r="AY240" s="227"/>
      <c r="AZ240" s="227"/>
      <c r="BA240" s="227"/>
      <c r="BB240" s="227"/>
      <c r="BC240" s="227"/>
      <c r="BD240" s="227"/>
      <c r="BE240" s="227"/>
      <c r="BF240" s="227"/>
      <c r="BG240" s="227"/>
      <c r="BH240" s="227"/>
      <c r="BI240" s="227"/>
      <c r="BJ240" s="227"/>
      <c r="BK240" s="227"/>
      <c r="BL240" s="227"/>
      <c r="BM240" s="227"/>
      <c r="BN240" s="227"/>
      <c r="BO240" s="227"/>
      <c r="BP240" s="227"/>
      <c r="BQ240" s="227"/>
      <c r="BR240" s="227"/>
      <c r="BS240" s="227"/>
      <c r="BT240" s="227"/>
      <c r="BU240" s="227"/>
      <c r="BV240" s="227"/>
      <c r="BW240" s="227"/>
      <c r="BX240" s="227"/>
      <c r="BY240" s="227"/>
      <c r="BZ240" s="227"/>
      <c r="CA240" s="227"/>
      <c r="CB240" s="227"/>
      <c r="CC240" s="109"/>
      <c r="CD240" s="109"/>
      <c r="CE240" s="109"/>
      <c r="CF240" s="109"/>
      <c r="CG240" s="109"/>
      <c r="CH240" s="109"/>
      <c r="CI240" s="109"/>
      <c r="CJ240" s="109"/>
      <c r="CK240" s="109"/>
      <c r="CL240" s="109"/>
      <c r="CM240" s="109"/>
      <c r="CN240" s="109"/>
      <c r="CO240" s="109"/>
      <c r="CP240" s="109"/>
      <c r="CQ240" s="109"/>
      <c r="CR240" s="109"/>
      <c r="CS240" s="109"/>
      <c r="CT240" s="109"/>
      <c r="CU240" s="227"/>
      <c r="CV240" s="227"/>
      <c r="CW240" s="227"/>
      <c r="CX240" s="227"/>
      <c r="CY240" s="227"/>
      <c r="CZ240" s="227"/>
      <c r="DA240" s="227"/>
      <c r="DB240" s="227"/>
      <c r="DC240" s="227"/>
      <c r="DD240" s="227"/>
      <c r="DE240" s="227"/>
      <c r="DF240" s="227"/>
      <c r="DG240" s="227"/>
      <c r="DH240" s="227"/>
      <c r="DI240" s="227"/>
      <c r="DJ240" s="227"/>
      <c r="DK240" s="227"/>
      <c r="DL240" s="227"/>
      <c r="DM240" s="227"/>
      <c r="DN240" s="227"/>
      <c r="DO240" s="227"/>
      <c r="DP240" s="227"/>
      <c r="DQ240" s="227"/>
      <c r="DR240" s="227"/>
      <c r="DS240" s="227"/>
      <c r="DT240" s="227"/>
      <c r="DU240" s="227"/>
      <c r="DV240" s="227"/>
      <c r="DW240" s="227"/>
      <c r="DX240" s="227"/>
      <c r="DY240" s="227"/>
      <c r="DZ240" s="227"/>
      <c r="EA240" s="227"/>
      <c r="EB240" s="227"/>
      <c r="EC240" s="227"/>
      <c r="ED240" s="227"/>
      <c r="EE240" s="227"/>
      <c r="EF240" s="227"/>
      <c r="EG240" s="227"/>
      <c r="EH240" s="227"/>
      <c r="EI240" s="227"/>
      <c r="EJ240" s="227"/>
      <c r="EK240" s="227"/>
      <c r="EL240" s="227"/>
      <c r="EM240" s="227"/>
      <c r="EN240" s="227"/>
      <c r="EO240" s="227"/>
      <c r="EP240" s="227"/>
      <c r="EQ240" s="227"/>
      <c r="ER240" s="227"/>
      <c r="ES240" s="227"/>
      <c r="ET240" s="227"/>
      <c r="EU240" s="227"/>
      <c r="EV240" s="227"/>
      <c r="EW240" s="227"/>
      <c r="EX240" s="227"/>
      <c r="EY240" s="227"/>
      <c r="EZ240" s="227"/>
      <c r="FA240" s="227"/>
      <c r="FB240" s="227"/>
      <c r="FC240" s="227"/>
      <c r="FD240" s="227"/>
      <c r="FE240" s="227"/>
      <c r="FF240" s="227"/>
      <c r="FG240" s="227"/>
      <c r="FH240" s="227"/>
      <c r="FI240" s="227"/>
      <c r="FJ240" s="227"/>
      <c r="FK240" s="227"/>
      <c r="FL240" s="227"/>
      <c r="FM240" s="227"/>
      <c r="FN240" s="227"/>
      <c r="FO240" s="227"/>
      <c r="FP240" s="227"/>
      <c r="FQ240" s="227"/>
      <c r="FR240" s="227"/>
      <c r="FS240" s="227"/>
      <c r="FT240" s="227"/>
      <c r="FU240" s="227"/>
      <c r="FV240" s="227"/>
      <c r="FW240" s="227"/>
      <c r="FX240" s="227"/>
      <c r="FY240" s="227"/>
      <c r="FZ240" s="227"/>
      <c r="GA240" s="227"/>
      <c r="GB240" s="227"/>
      <c r="GC240" s="227"/>
      <c r="GD240" s="227"/>
      <c r="GE240" s="227"/>
      <c r="GF240" s="227"/>
      <c r="GG240" s="227"/>
      <c r="GH240" s="227"/>
      <c r="GI240" s="227"/>
      <c r="GJ240" s="227"/>
      <c r="GK240" s="227"/>
      <c r="GL240" s="227"/>
      <c r="GM240" s="227"/>
      <c r="GN240" s="227"/>
      <c r="GO240" s="227"/>
      <c r="GP240" s="227"/>
      <c r="GQ240" s="227"/>
      <c r="GR240" s="227"/>
      <c r="GS240" s="227"/>
      <c r="GT240" s="227"/>
      <c r="GU240" s="227"/>
      <c r="GV240" s="227"/>
      <c r="GW240" s="227"/>
      <c r="GX240" s="227"/>
      <c r="GY240" s="227"/>
      <c r="GZ240" s="227"/>
      <c r="HA240" s="227"/>
      <c r="HB240" s="227"/>
      <c r="HC240" s="227"/>
      <c r="HD240" s="227"/>
      <c r="HE240" s="227"/>
      <c r="HF240" s="227"/>
      <c r="HG240" s="227"/>
      <c r="HH240" s="227"/>
      <c r="HI240" s="227"/>
      <c r="HJ240" s="227"/>
      <c r="HK240" s="227"/>
      <c r="HL240" s="227"/>
      <c r="HM240" s="227"/>
      <c r="HN240" s="227"/>
      <c r="HO240" s="227"/>
      <c r="HP240" s="227"/>
      <c r="HQ240" s="227"/>
      <c r="HR240" s="227"/>
      <c r="HS240" s="227"/>
      <c r="HT240" s="227"/>
      <c r="HU240" s="227"/>
      <c r="HV240" s="227"/>
      <c r="HW240" s="227"/>
      <c r="HX240" s="227"/>
      <c r="HY240" s="227"/>
      <c r="HZ240" s="227"/>
      <c r="IA240" s="227"/>
      <c r="IB240" s="227"/>
      <c r="IC240" s="227"/>
      <c r="ID240" s="227"/>
      <c r="IE240" s="227"/>
      <c r="IF240" s="227"/>
      <c r="IG240" s="227"/>
      <c r="IH240" s="227"/>
      <c r="II240" s="227"/>
      <c r="IJ240" s="227"/>
      <c r="IK240" s="227"/>
      <c r="IL240" s="227"/>
      <c r="IM240" s="227"/>
      <c r="IN240" s="227"/>
      <c r="IO240" s="227"/>
      <c r="IP240" s="227"/>
      <c r="IQ240" s="227"/>
      <c r="IR240" s="227"/>
      <c r="IS240" s="227"/>
      <c r="IT240" s="227"/>
      <c r="IU240" s="227"/>
      <c r="IV240" s="227"/>
    </row>
    <row r="241" spans="1:256">
      <c r="A241" s="107"/>
      <c r="D241" s="159"/>
      <c r="E241" s="227"/>
      <c r="F241" s="159"/>
      <c r="G241" s="227"/>
      <c r="H241" s="159"/>
      <c r="I241" s="109"/>
      <c r="J241" s="109"/>
      <c r="K241" s="227"/>
      <c r="L241" s="159"/>
      <c r="M241" s="227"/>
      <c r="N241" s="227"/>
      <c r="O241" s="227"/>
      <c r="P241" s="227"/>
      <c r="Q241" s="227"/>
      <c r="R241" s="227"/>
      <c r="S241" s="227"/>
      <c r="T241" s="227"/>
      <c r="U241" s="227"/>
      <c r="V241" s="227"/>
      <c r="W241" s="227"/>
      <c r="X241" s="227"/>
      <c r="Y241" s="227"/>
      <c r="Z241" s="227"/>
      <c r="AA241" s="227"/>
      <c r="AB241" s="227"/>
      <c r="AC241" s="227"/>
      <c r="AD241" s="227"/>
      <c r="AE241" s="227"/>
      <c r="AF241" s="227"/>
      <c r="AG241" s="227"/>
      <c r="AH241" s="227"/>
      <c r="AI241" s="227"/>
      <c r="AJ241" s="227"/>
      <c r="AK241" s="227"/>
      <c r="AL241" s="227"/>
      <c r="AM241" s="227"/>
      <c r="AN241" s="227"/>
      <c r="AO241" s="227"/>
      <c r="AP241" s="227"/>
      <c r="AQ241" s="227"/>
      <c r="AR241" s="227"/>
      <c r="AS241" s="227"/>
      <c r="AT241" s="227"/>
      <c r="AU241" s="227"/>
      <c r="AV241" s="227"/>
      <c r="AW241" s="227"/>
      <c r="AX241" s="227"/>
      <c r="AY241" s="227"/>
      <c r="AZ241" s="227"/>
      <c r="BA241" s="227"/>
      <c r="BB241" s="227"/>
      <c r="BC241" s="227"/>
      <c r="BD241" s="227"/>
      <c r="BE241" s="227"/>
      <c r="BF241" s="227"/>
      <c r="BG241" s="227"/>
      <c r="BH241" s="227"/>
      <c r="BI241" s="227"/>
      <c r="BJ241" s="227"/>
      <c r="BK241" s="227"/>
      <c r="BL241" s="227"/>
      <c r="BM241" s="227"/>
      <c r="BN241" s="227"/>
      <c r="BO241" s="227"/>
      <c r="BP241" s="227"/>
      <c r="BQ241" s="227"/>
      <c r="BR241" s="227"/>
      <c r="BS241" s="227"/>
      <c r="BT241" s="227"/>
      <c r="BU241" s="227"/>
      <c r="BV241" s="227"/>
      <c r="BW241" s="227"/>
      <c r="BX241" s="227"/>
      <c r="BY241" s="227"/>
      <c r="BZ241" s="227"/>
      <c r="CA241" s="227"/>
      <c r="CB241" s="227"/>
      <c r="CC241" s="109"/>
      <c r="CD241" s="109"/>
      <c r="CE241" s="109"/>
      <c r="CF241" s="109"/>
      <c r="CG241" s="109"/>
      <c r="CH241" s="109"/>
      <c r="CI241" s="109"/>
      <c r="CJ241" s="109"/>
      <c r="CK241" s="109"/>
      <c r="CL241" s="109"/>
      <c r="CM241" s="109"/>
      <c r="CN241" s="109"/>
      <c r="CO241" s="109"/>
      <c r="CP241" s="109"/>
      <c r="CQ241" s="109"/>
      <c r="CR241" s="109"/>
      <c r="CS241" s="109"/>
      <c r="CT241" s="109"/>
      <c r="CU241" s="227"/>
      <c r="CV241" s="227"/>
      <c r="CW241" s="227"/>
      <c r="CX241" s="227"/>
      <c r="CY241" s="227"/>
      <c r="CZ241" s="227"/>
      <c r="DA241" s="227"/>
      <c r="DB241" s="227"/>
      <c r="DC241" s="227"/>
      <c r="DD241" s="227"/>
      <c r="DE241" s="227"/>
      <c r="DF241" s="227"/>
      <c r="DG241" s="227"/>
      <c r="DH241" s="227"/>
      <c r="DI241" s="227"/>
      <c r="DJ241" s="227"/>
      <c r="DK241" s="227"/>
      <c r="DL241" s="227"/>
      <c r="DM241" s="227"/>
      <c r="DN241" s="227"/>
      <c r="DO241" s="227"/>
      <c r="DP241" s="227"/>
      <c r="DQ241" s="227"/>
      <c r="DR241" s="227"/>
      <c r="DS241" s="227"/>
      <c r="DT241" s="227"/>
      <c r="DU241" s="227"/>
      <c r="DV241" s="227"/>
      <c r="DW241" s="227"/>
      <c r="DX241" s="227"/>
      <c r="DY241" s="227"/>
      <c r="DZ241" s="227"/>
      <c r="EA241" s="227"/>
      <c r="EB241" s="227"/>
      <c r="EC241" s="227"/>
      <c r="ED241" s="227"/>
      <c r="EE241" s="227"/>
      <c r="EF241" s="227"/>
      <c r="EG241" s="227"/>
      <c r="EH241" s="227"/>
      <c r="EI241" s="227"/>
      <c r="EJ241" s="227"/>
      <c r="EK241" s="227"/>
      <c r="EL241" s="227"/>
      <c r="EM241" s="227"/>
      <c r="EN241" s="227"/>
      <c r="EO241" s="227"/>
      <c r="EP241" s="227"/>
      <c r="EQ241" s="227"/>
      <c r="ER241" s="227"/>
      <c r="ES241" s="227"/>
      <c r="ET241" s="227"/>
      <c r="EU241" s="227"/>
      <c r="EV241" s="227"/>
      <c r="EW241" s="227"/>
      <c r="EX241" s="227"/>
      <c r="EY241" s="227"/>
      <c r="EZ241" s="227"/>
      <c r="FA241" s="227"/>
      <c r="FB241" s="227"/>
      <c r="FC241" s="227"/>
      <c r="FD241" s="227"/>
      <c r="FE241" s="227"/>
      <c r="FF241" s="227"/>
      <c r="FG241" s="227"/>
      <c r="FH241" s="227"/>
      <c r="FI241" s="227"/>
      <c r="FJ241" s="227"/>
      <c r="FK241" s="227"/>
      <c r="FL241" s="227"/>
      <c r="FM241" s="227"/>
      <c r="FN241" s="227"/>
      <c r="FO241" s="227"/>
      <c r="FP241" s="227"/>
      <c r="FQ241" s="227"/>
      <c r="FR241" s="227"/>
      <c r="FS241" s="227"/>
      <c r="FT241" s="227"/>
      <c r="FU241" s="227"/>
      <c r="FV241" s="227"/>
      <c r="FW241" s="227"/>
      <c r="FX241" s="227"/>
      <c r="FY241" s="227"/>
      <c r="FZ241" s="227"/>
      <c r="GA241" s="227"/>
      <c r="GB241" s="227"/>
      <c r="GC241" s="227"/>
      <c r="GD241" s="227"/>
      <c r="GE241" s="227"/>
      <c r="GF241" s="227"/>
      <c r="GG241" s="227"/>
      <c r="GH241" s="227"/>
      <c r="GI241" s="227"/>
      <c r="GJ241" s="227"/>
      <c r="GK241" s="227"/>
      <c r="GL241" s="227"/>
      <c r="GM241" s="227"/>
      <c r="GN241" s="227"/>
      <c r="GO241" s="227"/>
      <c r="GP241" s="227"/>
      <c r="GQ241" s="227"/>
      <c r="GR241" s="227"/>
      <c r="GS241" s="227"/>
      <c r="GT241" s="227"/>
      <c r="GU241" s="227"/>
      <c r="GV241" s="227"/>
      <c r="GW241" s="227"/>
      <c r="GX241" s="227"/>
      <c r="GY241" s="227"/>
      <c r="GZ241" s="227"/>
      <c r="HA241" s="227"/>
      <c r="HB241" s="227"/>
      <c r="HC241" s="227"/>
      <c r="HD241" s="227"/>
      <c r="HE241" s="227"/>
      <c r="HF241" s="227"/>
      <c r="HG241" s="227"/>
      <c r="HH241" s="227"/>
      <c r="HI241" s="227"/>
      <c r="HJ241" s="227"/>
      <c r="HK241" s="227"/>
      <c r="HL241" s="227"/>
      <c r="HM241" s="227"/>
      <c r="HN241" s="227"/>
      <c r="HO241" s="227"/>
      <c r="HP241" s="227"/>
      <c r="HQ241" s="227"/>
      <c r="HR241" s="227"/>
      <c r="HS241" s="227"/>
      <c r="HT241" s="227"/>
      <c r="HU241" s="227"/>
      <c r="HV241" s="227"/>
      <c r="HW241" s="227"/>
      <c r="HX241" s="227"/>
      <c r="HY241" s="227"/>
      <c r="HZ241" s="227"/>
      <c r="IA241" s="227"/>
      <c r="IB241" s="227"/>
      <c r="IC241" s="227"/>
      <c r="ID241" s="227"/>
      <c r="IE241" s="227"/>
      <c r="IF241" s="227"/>
      <c r="IG241" s="227"/>
      <c r="IH241" s="227"/>
      <c r="II241" s="227"/>
      <c r="IJ241" s="227"/>
      <c r="IK241" s="227"/>
      <c r="IL241" s="227"/>
      <c r="IM241" s="227"/>
      <c r="IN241" s="227"/>
      <c r="IO241" s="227"/>
      <c r="IP241" s="227"/>
      <c r="IQ241" s="227"/>
      <c r="IR241" s="227"/>
      <c r="IS241" s="227"/>
      <c r="IT241" s="227"/>
      <c r="IU241" s="227"/>
      <c r="IV241" s="227"/>
    </row>
    <row r="242" spans="1:256">
      <c r="A242" s="107"/>
      <c r="D242" s="159"/>
      <c r="E242" s="227"/>
      <c r="F242" s="159"/>
      <c r="G242" s="227"/>
      <c r="H242" s="159"/>
      <c r="I242" s="109"/>
      <c r="J242" s="109"/>
      <c r="K242" s="227"/>
      <c r="L242" s="159"/>
      <c r="M242" s="227"/>
      <c r="N242" s="227"/>
      <c r="O242" s="227"/>
      <c r="P242" s="227"/>
      <c r="Q242" s="227"/>
      <c r="R242" s="227"/>
      <c r="S242" s="227"/>
      <c r="T242" s="227"/>
      <c r="U242" s="227"/>
      <c r="V242" s="227"/>
      <c r="W242" s="227"/>
      <c r="X242" s="227"/>
      <c r="Y242" s="227"/>
      <c r="Z242" s="227"/>
      <c r="AA242" s="227"/>
      <c r="AB242" s="227"/>
      <c r="AC242" s="227"/>
      <c r="AD242" s="227"/>
      <c r="AE242" s="227"/>
      <c r="AF242" s="227"/>
      <c r="AG242" s="227"/>
      <c r="AH242" s="227"/>
      <c r="AI242" s="227"/>
      <c r="AJ242" s="227"/>
      <c r="AK242" s="227"/>
      <c r="AL242" s="227"/>
      <c r="AM242" s="227"/>
      <c r="AN242" s="227"/>
      <c r="AO242" s="227"/>
      <c r="AP242" s="227"/>
      <c r="AQ242" s="227"/>
      <c r="AR242" s="227"/>
      <c r="AS242" s="227"/>
      <c r="AT242" s="227"/>
      <c r="AU242" s="227"/>
      <c r="AV242" s="227"/>
      <c r="AW242" s="227"/>
      <c r="AX242" s="227"/>
      <c r="AY242" s="227"/>
      <c r="AZ242" s="227"/>
      <c r="BA242" s="227"/>
      <c r="BB242" s="227"/>
      <c r="BC242" s="227"/>
      <c r="BD242" s="227"/>
      <c r="BE242" s="227"/>
      <c r="BF242" s="227"/>
      <c r="BG242" s="227"/>
      <c r="BH242" s="227"/>
      <c r="BI242" s="227"/>
      <c r="BJ242" s="227"/>
      <c r="BK242" s="227"/>
      <c r="BL242" s="227"/>
      <c r="BM242" s="227"/>
      <c r="BN242" s="227"/>
      <c r="BO242" s="227"/>
      <c r="BP242" s="227"/>
      <c r="BQ242" s="227"/>
      <c r="BR242" s="227"/>
      <c r="BS242" s="227"/>
      <c r="BT242" s="227"/>
      <c r="BU242" s="227"/>
      <c r="BV242" s="227"/>
      <c r="BW242" s="227"/>
      <c r="BX242" s="227"/>
      <c r="BY242" s="227"/>
      <c r="BZ242" s="227"/>
      <c r="CA242" s="227"/>
      <c r="CB242" s="227"/>
      <c r="CC242" s="109"/>
      <c r="CD242" s="109"/>
      <c r="CE242" s="109"/>
      <c r="CF242" s="109"/>
      <c r="CG242" s="109"/>
      <c r="CH242" s="109"/>
      <c r="CI242" s="109"/>
      <c r="CJ242" s="109"/>
      <c r="CK242" s="109"/>
      <c r="CL242" s="109"/>
      <c r="CM242" s="109"/>
      <c r="CN242" s="109"/>
      <c r="CO242" s="109"/>
      <c r="CP242" s="109"/>
      <c r="CQ242" s="109"/>
      <c r="CR242" s="109"/>
      <c r="CS242" s="109"/>
      <c r="CT242" s="109"/>
      <c r="CU242" s="227"/>
      <c r="CV242" s="227"/>
      <c r="CW242" s="227"/>
      <c r="CX242" s="227"/>
      <c r="CY242" s="227"/>
      <c r="CZ242" s="227"/>
      <c r="DA242" s="227"/>
      <c r="DB242" s="227"/>
      <c r="DC242" s="227"/>
      <c r="DD242" s="227"/>
      <c r="DE242" s="227"/>
      <c r="DF242" s="227"/>
      <c r="DG242" s="227"/>
      <c r="DH242" s="227"/>
      <c r="DI242" s="227"/>
      <c r="DJ242" s="227"/>
      <c r="DK242" s="227"/>
      <c r="DL242" s="227"/>
      <c r="DM242" s="227"/>
      <c r="DN242" s="227"/>
      <c r="DO242" s="227"/>
      <c r="DP242" s="227"/>
      <c r="DQ242" s="227"/>
      <c r="DR242" s="227"/>
      <c r="DS242" s="227"/>
      <c r="DT242" s="227"/>
      <c r="DU242" s="227"/>
      <c r="DV242" s="227"/>
      <c r="DW242" s="227"/>
      <c r="DX242" s="227"/>
      <c r="DY242" s="227"/>
      <c r="DZ242" s="227"/>
      <c r="EA242" s="227"/>
      <c r="EB242" s="227"/>
      <c r="EC242" s="227"/>
      <c r="ED242" s="227"/>
      <c r="EE242" s="227"/>
      <c r="EF242" s="227"/>
      <c r="EG242" s="227"/>
      <c r="EH242" s="227"/>
      <c r="EI242" s="227"/>
      <c r="EJ242" s="227"/>
      <c r="EK242" s="227"/>
      <c r="EL242" s="227"/>
      <c r="EM242" s="227"/>
      <c r="EN242" s="227"/>
      <c r="EO242" s="227"/>
      <c r="EP242" s="227"/>
      <c r="EQ242" s="227"/>
      <c r="ER242" s="227"/>
      <c r="ES242" s="227"/>
      <c r="ET242" s="227"/>
      <c r="EU242" s="227"/>
      <c r="EV242" s="227"/>
      <c r="EW242" s="227"/>
      <c r="EX242" s="227"/>
      <c r="EY242" s="227"/>
      <c r="EZ242" s="227"/>
      <c r="FA242" s="227"/>
      <c r="FB242" s="227"/>
      <c r="FC242" s="227"/>
      <c r="FD242" s="227"/>
      <c r="FE242" s="227"/>
      <c r="FF242" s="227"/>
      <c r="FG242" s="227"/>
      <c r="FH242" s="227"/>
      <c r="FI242" s="227"/>
      <c r="FJ242" s="227"/>
      <c r="FK242" s="227"/>
      <c r="FL242" s="227"/>
      <c r="FM242" s="227"/>
      <c r="FN242" s="227"/>
      <c r="FO242" s="227"/>
      <c r="FP242" s="227"/>
      <c r="FQ242" s="227"/>
      <c r="FR242" s="227"/>
      <c r="FS242" s="227"/>
      <c r="FT242" s="227"/>
      <c r="FU242" s="227"/>
      <c r="FV242" s="227"/>
      <c r="FW242" s="227"/>
      <c r="FX242" s="227"/>
      <c r="FY242" s="227"/>
      <c r="FZ242" s="227"/>
      <c r="GA242" s="227"/>
      <c r="GB242" s="227"/>
      <c r="GC242" s="227"/>
      <c r="GD242" s="227"/>
      <c r="GE242" s="227"/>
      <c r="GF242" s="227"/>
      <c r="GG242" s="227"/>
      <c r="GH242" s="227"/>
      <c r="GI242" s="227"/>
      <c r="GJ242" s="227"/>
      <c r="GK242" s="227"/>
      <c r="GL242" s="227"/>
      <c r="GM242" s="227"/>
      <c r="GN242" s="227"/>
      <c r="GO242" s="227"/>
      <c r="GP242" s="227"/>
      <c r="GQ242" s="227"/>
      <c r="GR242" s="227"/>
      <c r="GS242" s="227"/>
      <c r="GT242" s="227"/>
      <c r="GU242" s="227"/>
      <c r="GV242" s="227"/>
      <c r="GW242" s="227"/>
      <c r="GX242" s="227"/>
      <c r="GY242" s="227"/>
      <c r="GZ242" s="227"/>
      <c r="HA242" s="227"/>
      <c r="HB242" s="227"/>
      <c r="HC242" s="227"/>
      <c r="HD242" s="227"/>
      <c r="HE242" s="227"/>
      <c r="HF242" s="227"/>
      <c r="HG242" s="227"/>
      <c r="HH242" s="227"/>
      <c r="HI242" s="227"/>
      <c r="HJ242" s="227"/>
      <c r="HK242" s="227"/>
      <c r="HL242" s="227"/>
      <c r="HM242" s="227"/>
      <c r="HN242" s="227"/>
      <c r="HO242" s="227"/>
      <c r="HP242" s="227"/>
      <c r="HQ242" s="227"/>
      <c r="HR242" s="227"/>
      <c r="HS242" s="227"/>
      <c r="HT242" s="227"/>
      <c r="HU242" s="227"/>
      <c r="HV242" s="227"/>
      <c r="HW242" s="227"/>
      <c r="HX242" s="227"/>
      <c r="HY242" s="227"/>
      <c r="HZ242" s="227"/>
      <c r="IA242" s="227"/>
      <c r="IB242" s="227"/>
      <c r="IC242" s="227"/>
      <c r="ID242" s="227"/>
      <c r="IE242" s="227"/>
      <c r="IF242" s="227"/>
      <c r="IG242" s="227"/>
      <c r="IH242" s="227"/>
      <c r="II242" s="227"/>
      <c r="IJ242" s="227"/>
      <c r="IK242" s="227"/>
      <c r="IL242" s="227"/>
      <c r="IM242" s="227"/>
      <c r="IN242" s="227"/>
      <c r="IO242" s="227"/>
      <c r="IP242" s="227"/>
      <c r="IQ242" s="227"/>
      <c r="IR242" s="227"/>
      <c r="IS242" s="227"/>
      <c r="IT242" s="227"/>
      <c r="IU242" s="227"/>
      <c r="IV242" s="227"/>
    </row>
    <row r="243" spans="1:256">
      <c r="A243" s="107"/>
      <c r="D243" s="159"/>
      <c r="E243" s="227"/>
      <c r="F243" s="159"/>
      <c r="G243" s="227"/>
      <c r="H243" s="159"/>
      <c r="I243" s="109"/>
      <c r="J243" s="109"/>
      <c r="K243" s="227"/>
      <c r="L243" s="159"/>
      <c r="M243" s="227"/>
      <c r="N243" s="227"/>
      <c r="O243" s="227"/>
      <c r="P243" s="227"/>
      <c r="Q243" s="227"/>
      <c r="R243" s="227"/>
      <c r="S243" s="227"/>
      <c r="T243" s="227"/>
      <c r="U243" s="227"/>
      <c r="V243" s="227"/>
      <c r="W243" s="227"/>
      <c r="X243" s="227"/>
      <c r="Y243" s="227"/>
      <c r="Z243" s="227"/>
      <c r="AA243" s="227"/>
      <c r="AB243" s="227"/>
      <c r="AC243" s="227"/>
      <c r="AD243" s="227"/>
      <c r="AE243" s="227"/>
      <c r="AF243" s="227"/>
      <c r="AG243" s="227"/>
      <c r="AH243" s="227"/>
      <c r="AI243" s="227"/>
      <c r="AJ243" s="227"/>
      <c r="AK243" s="227"/>
      <c r="AL243" s="227"/>
      <c r="AM243" s="227"/>
      <c r="AN243" s="227"/>
      <c r="AO243" s="227"/>
      <c r="AP243" s="227"/>
      <c r="AQ243" s="227"/>
      <c r="AR243" s="227"/>
      <c r="AS243" s="227"/>
      <c r="AT243" s="227"/>
      <c r="AU243" s="227"/>
      <c r="AV243" s="227"/>
      <c r="AW243" s="227"/>
      <c r="AX243" s="227"/>
      <c r="AY243" s="227"/>
      <c r="AZ243" s="227"/>
      <c r="BA243" s="227"/>
      <c r="BB243" s="227"/>
      <c r="BC243" s="227"/>
      <c r="BD243" s="227"/>
      <c r="BE243" s="227"/>
      <c r="BF243" s="227"/>
      <c r="BG243" s="227"/>
      <c r="BH243" s="227"/>
      <c r="BI243" s="227"/>
      <c r="BJ243" s="227"/>
      <c r="BK243" s="227"/>
      <c r="BL243" s="227"/>
      <c r="BM243" s="227"/>
      <c r="BN243" s="227"/>
      <c r="BO243" s="227"/>
      <c r="BP243" s="227"/>
      <c r="BQ243" s="227"/>
      <c r="BR243" s="227"/>
      <c r="BS243" s="227"/>
      <c r="BT243" s="227"/>
      <c r="BU243" s="227"/>
      <c r="BV243" s="227"/>
      <c r="BW243" s="227"/>
      <c r="BX243" s="227"/>
      <c r="BY243" s="227"/>
      <c r="BZ243" s="227"/>
      <c r="CA243" s="227"/>
      <c r="CB243" s="227"/>
      <c r="CC243" s="109"/>
      <c r="CD243" s="109"/>
      <c r="CE243" s="109"/>
      <c r="CF243" s="109"/>
      <c r="CG243" s="109"/>
      <c r="CH243" s="109"/>
      <c r="CI243" s="109"/>
      <c r="CJ243" s="109"/>
      <c r="CK243" s="109"/>
      <c r="CL243" s="109"/>
      <c r="CM243" s="109"/>
      <c r="CN243" s="109"/>
      <c r="CO243" s="109"/>
      <c r="CP243" s="109"/>
      <c r="CQ243" s="109"/>
      <c r="CR243" s="109"/>
      <c r="CS243" s="109"/>
      <c r="CT243" s="109"/>
      <c r="CU243" s="227"/>
      <c r="CV243" s="227"/>
      <c r="CW243" s="227"/>
      <c r="CX243" s="227"/>
      <c r="CY243" s="227"/>
      <c r="CZ243" s="227"/>
      <c r="DA243" s="227"/>
      <c r="DB243" s="227"/>
      <c r="DC243" s="227"/>
      <c r="DD243" s="227"/>
      <c r="DE243" s="227"/>
      <c r="DF243" s="227"/>
      <c r="DG243" s="227"/>
      <c r="DH243" s="227"/>
      <c r="DI243" s="227"/>
      <c r="DJ243" s="227"/>
      <c r="DK243" s="227"/>
      <c r="DL243" s="227"/>
      <c r="DM243" s="227"/>
      <c r="DN243" s="227"/>
      <c r="DO243" s="227"/>
      <c r="DP243" s="227"/>
      <c r="DQ243" s="227"/>
      <c r="DR243" s="227"/>
      <c r="DS243" s="227"/>
      <c r="DT243" s="227"/>
      <c r="DU243" s="227"/>
      <c r="DV243" s="227"/>
      <c r="DW243" s="227"/>
      <c r="DX243" s="227"/>
      <c r="DY243" s="227"/>
      <c r="DZ243" s="227"/>
      <c r="EA243" s="227"/>
      <c r="EB243" s="227"/>
      <c r="EC243" s="227"/>
      <c r="ED243" s="227"/>
      <c r="EE243" s="227"/>
      <c r="EF243" s="227"/>
      <c r="EG243" s="227"/>
      <c r="EH243" s="227"/>
      <c r="EI243" s="227"/>
      <c r="EJ243" s="227"/>
      <c r="EK243" s="227"/>
      <c r="EL243" s="227"/>
      <c r="EM243" s="227"/>
      <c r="EN243" s="227"/>
      <c r="EO243" s="227"/>
      <c r="EP243" s="227"/>
      <c r="EQ243" s="227"/>
      <c r="ER243" s="227"/>
      <c r="ES243" s="227"/>
      <c r="ET243" s="227"/>
      <c r="EU243" s="227"/>
      <c r="EV243" s="227"/>
      <c r="EW243" s="227"/>
      <c r="EX243" s="227"/>
      <c r="EY243" s="227"/>
      <c r="EZ243" s="227"/>
      <c r="FA243" s="227"/>
      <c r="FB243" s="227"/>
      <c r="FC243" s="227"/>
      <c r="FD243" s="227"/>
      <c r="FE243" s="227"/>
      <c r="FF243" s="227"/>
      <c r="FG243" s="227"/>
      <c r="FH243" s="227"/>
      <c r="FI243" s="227"/>
      <c r="FJ243" s="227"/>
      <c r="FK243" s="227"/>
      <c r="FL243" s="227"/>
      <c r="FM243" s="227"/>
      <c r="FN243" s="227"/>
      <c r="FO243" s="227"/>
      <c r="FP243" s="227"/>
      <c r="FQ243" s="227"/>
      <c r="FR243" s="227"/>
      <c r="FS243" s="227"/>
      <c r="FT243" s="227"/>
      <c r="FU243" s="227"/>
      <c r="FV243" s="227"/>
      <c r="FW243" s="227"/>
      <c r="FX243" s="227"/>
      <c r="FY243" s="227"/>
      <c r="FZ243" s="227"/>
      <c r="GA243" s="227"/>
      <c r="GB243" s="227"/>
      <c r="GC243" s="227"/>
      <c r="GD243" s="227"/>
      <c r="GE243" s="227"/>
      <c r="GF243" s="227"/>
      <c r="GG243" s="227"/>
      <c r="GH243" s="227"/>
      <c r="GI243" s="227"/>
      <c r="GJ243" s="227"/>
      <c r="GK243" s="227"/>
      <c r="GL243" s="227"/>
      <c r="GM243" s="227"/>
      <c r="GN243" s="227"/>
      <c r="GO243" s="227"/>
      <c r="GP243" s="227"/>
      <c r="GQ243" s="227"/>
      <c r="GR243" s="227"/>
      <c r="GS243" s="227"/>
      <c r="GT243" s="227"/>
      <c r="GU243" s="227"/>
      <c r="GV243" s="227"/>
      <c r="GW243" s="227"/>
      <c r="GX243" s="227"/>
      <c r="GY243" s="227"/>
      <c r="GZ243" s="227"/>
      <c r="HA243" s="227"/>
      <c r="HB243" s="227"/>
      <c r="HC243" s="227"/>
      <c r="HD243" s="227"/>
      <c r="HE243" s="227"/>
      <c r="HF243" s="227"/>
      <c r="HG243" s="227"/>
      <c r="HH243" s="227"/>
      <c r="HI243" s="227"/>
      <c r="HJ243" s="227"/>
      <c r="HK243" s="227"/>
      <c r="HL243" s="227"/>
      <c r="HM243" s="227"/>
      <c r="HN243" s="227"/>
      <c r="HO243" s="227"/>
      <c r="HP243" s="227"/>
      <c r="HQ243" s="227"/>
      <c r="HR243" s="227"/>
      <c r="HS243" s="227"/>
      <c r="HT243" s="227"/>
      <c r="HU243" s="227"/>
      <c r="HV243" s="227"/>
      <c r="HW243" s="227"/>
      <c r="HX243" s="227"/>
      <c r="HY243" s="227"/>
      <c r="HZ243" s="227"/>
      <c r="IA243" s="227"/>
      <c r="IB243" s="227"/>
      <c r="IC243" s="227"/>
      <c r="ID243" s="227"/>
      <c r="IE243" s="227"/>
      <c r="IF243" s="227"/>
      <c r="IG243" s="227"/>
      <c r="IH243" s="227"/>
      <c r="II243" s="227"/>
      <c r="IJ243" s="227"/>
      <c r="IK243" s="227"/>
      <c r="IL243" s="227"/>
      <c r="IM243" s="227"/>
      <c r="IN243" s="227"/>
      <c r="IO243" s="227"/>
      <c r="IP243" s="227"/>
      <c r="IQ243" s="227"/>
      <c r="IR243" s="227"/>
      <c r="IS243" s="227"/>
      <c r="IT243" s="227"/>
      <c r="IU243" s="227"/>
      <c r="IV243" s="227"/>
    </row>
    <row r="244" spans="1:256">
      <c r="A244" s="107"/>
      <c r="D244" s="159"/>
      <c r="E244" s="227"/>
      <c r="F244" s="159"/>
      <c r="G244" s="227"/>
      <c r="H244" s="159"/>
      <c r="I244" s="109"/>
      <c r="J244" s="109"/>
      <c r="K244" s="227"/>
      <c r="L244" s="159"/>
      <c r="M244" s="227"/>
      <c r="N244" s="227"/>
      <c r="O244" s="227"/>
      <c r="P244" s="227"/>
      <c r="Q244" s="227"/>
      <c r="R244" s="227"/>
      <c r="S244" s="227"/>
      <c r="T244" s="227"/>
      <c r="U244" s="227"/>
      <c r="V244" s="227"/>
      <c r="W244" s="227"/>
      <c r="X244" s="227"/>
      <c r="Y244" s="227"/>
      <c r="Z244" s="227"/>
      <c r="AA244" s="227"/>
      <c r="AB244" s="227"/>
      <c r="AC244" s="227"/>
      <c r="AD244" s="227"/>
      <c r="AE244" s="227"/>
      <c r="AF244" s="227"/>
      <c r="AG244" s="227"/>
      <c r="AH244" s="227"/>
      <c r="AI244" s="227"/>
      <c r="AJ244" s="227"/>
      <c r="AK244" s="227"/>
      <c r="AL244" s="227"/>
      <c r="AM244" s="227"/>
      <c r="AN244" s="227"/>
      <c r="AO244" s="227"/>
      <c r="AP244" s="227"/>
      <c r="AQ244" s="227"/>
      <c r="AR244" s="227"/>
      <c r="AS244" s="227"/>
      <c r="AT244" s="227"/>
      <c r="AU244" s="227"/>
      <c r="AV244" s="227"/>
      <c r="AW244" s="227"/>
      <c r="AX244" s="227"/>
      <c r="AY244" s="227"/>
      <c r="AZ244" s="227"/>
      <c r="BA244" s="227"/>
      <c r="BB244" s="227"/>
      <c r="BC244" s="227"/>
      <c r="BD244" s="227"/>
      <c r="BE244" s="227"/>
      <c r="BF244" s="227"/>
      <c r="BG244" s="227"/>
      <c r="BH244" s="227"/>
      <c r="BI244" s="227"/>
      <c r="BJ244" s="227"/>
      <c r="BK244" s="227"/>
      <c r="BL244" s="227"/>
      <c r="BM244" s="227"/>
      <c r="BN244" s="227"/>
      <c r="BO244" s="227"/>
      <c r="BP244" s="227"/>
      <c r="BQ244" s="227"/>
      <c r="BR244" s="227"/>
      <c r="BS244" s="227"/>
      <c r="BT244" s="227"/>
      <c r="BU244" s="227"/>
      <c r="BV244" s="227"/>
      <c r="BW244" s="227"/>
      <c r="BX244" s="227"/>
      <c r="BY244" s="227"/>
      <c r="BZ244" s="227"/>
      <c r="CA244" s="227"/>
      <c r="CB244" s="227"/>
      <c r="CC244" s="109"/>
      <c r="CD244" s="109"/>
      <c r="CE244" s="109"/>
      <c r="CF244" s="109"/>
      <c r="CG244" s="109"/>
      <c r="CH244" s="109"/>
      <c r="CI244" s="109"/>
      <c r="CJ244" s="109"/>
      <c r="CK244" s="109"/>
      <c r="CL244" s="109"/>
      <c r="CM244" s="109"/>
      <c r="CN244" s="109"/>
      <c r="CO244" s="109"/>
      <c r="CP244" s="109"/>
      <c r="CQ244" s="109"/>
      <c r="CR244" s="109"/>
      <c r="CS244" s="109"/>
      <c r="CT244" s="109"/>
      <c r="CU244" s="227"/>
      <c r="CV244" s="227"/>
      <c r="CW244" s="227"/>
      <c r="CX244" s="227"/>
      <c r="CY244" s="227"/>
      <c r="CZ244" s="227"/>
      <c r="DA244" s="227"/>
      <c r="DB244" s="227"/>
      <c r="DC244" s="227"/>
      <c r="DD244" s="227"/>
      <c r="DE244" s="227"/>
      <c r="DF244" s="227"/>
      <c r="DG244" s="227"/>
      <c r="DH244" s="227"/>
      <c r="DI244" s="227"/>
      <c r="DJ244" s="227"/>
      <c r="DK244" s="227"/>
      <c r="DL244" s="227"/>
      <c r="DM244" s="227"/>
      <c r="DN244" s="227"/>
      <c r="DO244" s="227"/>
      <c r="DP244" s="227"/>
      <c r="DQ244" s="227"/>
      <c r="DR244" s="227"/>
      <c r="DS244" s="227"/>
      <c r="DT244" s="227"/>
      <c r="DU244" s="227"/>
      <c r="DV244" s="227"/>
      <c r="DW244" s="227"/>
      <c r="DX244" s="227"/>
      <c r="DY244" s="227"/>
      <c r="DZ244" s="227"/>
      <c r="EA244" s="227"/>
      <c r="EB244" s="227"/>
      <c r="EC244" s="227"/>
      <c r="ED244" s="227"/>
      <c r="EE244" s="227"/>
      <c r="EF244" s="227"/>
      <c r="EG244" s="227"/>
      <c r="EH244" s="227"/>
      <c r="EI244" s="227"/>
      <c r="EJ244" s="227"/>
      <c r="EK244" s="227"/>
      <c r="EL244" s="227"/>
      <c r="EM244" s="227"/>
      <c r="EN244" s="227"/>
      <c r="EO244" s="227"/>
      <c r="EP244" s="227"/>
      <c r="EQ244" s="227"/>
      <c r="ER244" s="227"/>
      <c r="ES244" s="227"/>
      <c r="ET244" s="227"/>
      <c r="EU244" s="227"/>
      <c r="EV244" s="227"/>
      <c r="EW244" s="227"/>
      <c r="EX244" s="227"/>
      <c r="EY244" s="227"/>
      <c r="EZ244" s="227"/>
      <c r="FA244" s="227"/>
      <c r="FB244" s="227"/>
      <c r="FC244" s="227"/>
      <c r="FD244" s="227"/>
      <c r="FE244" s="227"/>
      <c r="FF244" s="227"/>
      <c r="FG244" s="227"/>
      <c r="FH244" s="227"/>
      <c r="FI244" s="227"/>
      <c r="FJ244" s="227"/>
      <c r="FK244" s="227"/>
      <c r="FL244" s="227"/>
      <c r="FM244" s="227"/>
      <c r="FN244" s="227"/>
      <c r="FO244" s="227"/>
      <c r="FP244" s="227"/>
      <c r="FQ244" s="227"/>
      <c r="FR244" s="227"/>
      <c r="FS244" s="227"/>
      <c r="FT244" s="227"/>
      <c r="FU244" s="227"/>
      <c r="FV244" s="227"/>
      <c r="FW244" s="227"/>
      <c r="FX244" s="227"/>
      <c r="FY244" s="227"/>
      <c r="FZ244" s="227"/>
      <c r="GA244" s="227"/>
      <c r="GB244" s="227"/>
      <c r="GC244" s="227"/>
      <c r="GD244" s="227"/>
      <c r="GE244" s="227"/>
      <c r="GF244" s="227"/>
      <c r="GG244" s="227"/>
      <c r="GH244" s="227"/>
      <c r="GI244" s="227"/>
      <c r="GJ244" s="227"/>
      <c r="GK244" s="227"/>
      <c r="GL244" s="227"/>
      <c r="GM244" s="227"/>
      <c r="GN244" s="227"/>
      <c r="GO244" s="227"/>
      <c r="GP244" s="227"/>
      <c r="GQ244" s="227"/>
      <c r="GR244" s="227"/>
      <c r="GS244" s="227"/>
      <c r="GT244" s="227"/>
      <c r="GU244" s="227"/>
      <c r="GV244" s="227"/>
      <c r="GW244" s="227"/>
      <c r="GX244" s="227"/>
      <c r="GY244" s="227"/>
      <c r="GZ244" s="227"/>
      <c r="HA244" s="227"/>
      <c r="HB244" s="227"/>
      <c r="HC244" s="227"/>
      <c r="HD244" s="227"/>
      <c r="HE244" s="227"/>
      <c r="HF244" s="227"/>
      <c r="HG244" s="227"/>
      <c r="HH244" s="227"/>
      <c r="HI244" s="227"/>
      <c r="HJ244" s="227"/>
      <c r="HK244" s="227"/>
      <c r="HL244" s="227"/>
      <c r="HM244" s="227"/>
      <c r="HN244" s="227"/>
      <c r="HO244" s="227"/>
      <c r="HP244" s="227"/>
      <c r="HQ244" s="227"/>
      <c r="HR244" s="227"/>
      <c r="HS244" s="227"/>
      <c r="HT244" s="227"/>
      <c r="HU244" s="227"/>
      <c r="HV244" s="227"/>
      <c r="HW244" s="227"/>
      <c r="HX244" s="227"/>
      <c r="HY244" s="227"/>
      <c r="HZ244" s="227"/>
      <c r="IA244" s="227"/>
      <c r="IB244" s="227"/>
      <c r="IC244" s="227"/>
      <c r="ID244" s="227"/>
      <c r="IE244" s="227"/>
      <c r="IF244" s="227"/>
      <c r="IG244" s="227"/>
      <c r="IH244" s="227"/>
      <c r="II244" s="227"/>
      <c r="IJ244" s="227"/>
      <c r="IK244" s="227"/>
      <c r="IL244" s="227"/>
      <c r="IM244" s="227"/>
      <c r="IN244" s="227"/>
      <c r="IO244" s="227"/>
      <c r="IP244" s="227"/>
      <c r="IQ244" s="227"/>
      <c r="IR244" s="227"/>
      <c r="IS244" s="227"/>
      <c r="IT244" s="227"/>
      <c r="IU244" s="227"/>
      <c r="IV244" s="227"/>
    </row>
    <row r="245" spans="1:256">
      <c r="A245" s="107"/>
      <c r="D245" s="159"/>
      <c r="E245" s="227"/>
      <c r="F245" s="159"/>
      <c r="G245" s="227"/>
      <c r="H245" s="159"/>
      <c r="I245" s="109"/>
      <c r="J245" s="109"/>
      <c r="K245" s="227"/>
      <c r="L245" s="159"/>
      <c r="M245" s="227"/>
      <c r="N245" s="227"/>
      <c r="O245" s="227"/>
      <c r="P245" s="227"/>
      <c r="Q245" s="227"/>
      <c r="R245" s="227"/>
      <c r="S245" s="227"/>
      <c r="T245" s="227"/>
      <c r="U245" s="227"/>
      <c r="V245" s="227"/>
      <c r="W245" s="227"/>
      <c r="X245" s="227"/>
      <c r="Y245" s="227"/>
      <c r="Z245" s="227"/>
      <c r="AA245" s="227"/>
      <c r="AB245" s="227"/>
      <c r="AC245" s="227"/>
      <c r="AD245" s="227"/>
      <c r="AE245" s="227"/>
      <c r="AF245" s="227"/>
      <c r="AG245" s="227"/>
      <c r="AH245" s="227"/>
      <c r="AI245" s="227"/>
      <c r="AJ245" s="227"/>
      <c r="AK245" s="227"/>
      <c r="AL245" s="227"/>
      <c r="AM245" s="227"/>
      <c r="AN245" s="227"/>
      <c r="AO245" s="227"/>
      <c r="AP245" s="227"/>
      <c r="AQ245" s="227"/>
      <c r="AR245" s="227"/>
      <c r="AS245" s="227"/>
      <c r="AT245" s="227"/>
      <c r="AU245" s="227"/>
      <c r="AV245" s="227"/>
      <c r="AW245" s="227"/>
      <c r="AX245" s="227"/>
      <c r="AY245" s="227"/>
      <c r="AZ245" s="227"/>
      <c r="BA245" s="227"/>
      <c r="BB245" s="227"/>
      <c r="BC245" s="227"/>
      <c r="BD245" s="227"/>
      <c r="BE245" s="227"/>
      <c r="BF245" s="227"/>
      <c r="BG245" s="227"/>
      <c r="BH245" s="227"/>
      <c r="BI245" s="227"/>
      <c r="BJ245" s="227"/>
      <c r="BK245" s="227"/>
      <c r="BL245" s="227"/>
      <c r="BM245" s="227"/>
      <c r="BN245" s="227"/>
      <c r="BO245" s="227"/>
      <c r="BP245" s="227"/>
      <c r="BQ245" s="227"/>
      <c r="BR245" s="227"/>
      <c r="BS245" s="227"/>
      <c r="BT245" s="227"/>
      <c r="BU245" s="227"/>
      <c r="BV245" s="227"/>
      <c r="BW245" s="227"/>
      <c r="BX245" s="227"/>
      <c r="BY245" s="227"/>
      <c r="BZ245" s="227"/>
      <c r="CA245" s="227"/>
      <c r="CB245" s="227"/>
      <c r="CC245" s="109"/>
      <c r="CD245" s="109"/>
      <c r="CE245" s="109"/>
      <c r="CF245" s="109"/>
      <c r="CG245" s="109"/>
      <c r="CH245" s="109"/>
      <c r="CI245" s="109"/>
      <c r="CJ245" s="109"/>
      <c r="CK245" s="109"/>
      <c r="CL245" s="109"/>
      <c r="CM245" s="109"/>
      <c r="CN245" s="109"/>
      <c r="CO245" s="109"/>
      <c r="CP245" s="109"/>
      <c r="CQ245" s="109"/>
      <c r="CR245" s="109"/>
      <c r="CS245" s="109"/>
      <c r="CT245" s="109"/>
      <c r="CU245" s="227"/>
      <c r="CV245" s="227"/>
      <c r="CW245" s="227"/>
      <c r="CX245" s="227"/>
      <c r="CY245" s="227"/>
      <c r="CZ245" s="227"/>
      <c r="DA245" s="227"/>
      <c r="DB245" s="227"/>
      <c r="DC245" s="227"/>
      <c r="DD245" s="227"/>
      <c r="DE245" s="227"/>
      <c r="DF245" s="227"/>
      <c r="DG245" s="227"/>
      <c r="DH245" s="227"/>
      <c r="DI245" s="227"/>
      <c r="DJ245" s="227"/>
      <c r="DK245" s="227"/>
      <c r="DL245" s="227"/>
      <c r="DM245" s="227"/>
      <c r="DN245" s="227"/>
      <c r="DO245" s="227"/>
      <c r="DP245" s="227"/>
      <c r="DQ245" s="227"/>
      <c r="DR245" s="227"/>
      <c r="DS245" s="227"/>
      <c r="DT245" s="227"/>
      <c r="DU245" s="227"/>
      <c r="DV245" s="227"/>
      <c r="DW245" s="227"/>
      <c r="DX245" s="227"/>
      <c r="DY245" s="227"/>
      <c r="DZ245" s="227"/>
      <c r="EA245" s="227"/>
      <c r="EB245" s="227"/>
      <c r="EC245" s="227"/>
      <c r="ED245" s="227"/>
      <c r="EE245" s="227"/>
      <c r="EF245" s="227"/>
      <c r="EG245" s="227"/>
      <c r="EH245" s="227"/>
      <c r="EI245" s="227"/>
      <c r="EJ245" s="227"/>
      <c r="EK245" s="227"/>
      <c r="EL245" s="227"/>
      <c r="EM245" s="227"/>
      <c r="EN245" s="227"/>
      <c r="EO245" s="227"/>
      <c r="EP245" s="227"/>
      <c r="EQ245" s="227"/>
      <c r="ER245" s="227"/>
      <c r="ES245" s="227"/>
      <c r="ET245" s="227"/>
      <c r="EU245" s="227"/>
      <c r="EV245" s="227"/>
      <c r="EW245" s="227"/>
      <c r="EX245" s="227"/>
      <c r="EY245" s="227"/>
      <c r="EZ245" s="227"/>
      <c r="FA245" s="227"/>
      <c r="FB245" s="227"/>
      <c r="FC245" s="227"/>
      <c r="FD245" s="227"/>
      <c r="FE245" s="227"/>
      <c r="FF245" s="227"/>
      <c r="FG245" s="227"/>
      <c r="FH245" s="227"/>
      <c r="FI245" s="227"/>
      <c r="FJ245" s="227"/>
      <c r="FK245" s="227"/>
      <c r="FL245" s="227"/>
      <c r="FM245" s="227"/>
      <c r="FN245" s="227"/>
      <c r="FO245" s="227"/>
      <c r="FP245" s="227"/>
      <c r="FQ245" s="227"/>
      <c r="FR245" s="227"/>
      <c r="FS245" s="227"/>
      <c r="FT245" s="227"/>
      <c r="FU245" s="227"/>
      <c r="FV245" s="227"/>
      <c r="FW245" s="227"/>
      <c r="FX245" s="227"/>
      <c r="FY245" s="227"/>
      <c r="FZ245" s="227"/>
      <c r="GA245" s="227"/>
      <c r="GB245" s="227"/>
      <c r="GC245" s="227"/>
      <c r="GD245" s="227"/>
      <c r="GE245" s="227"/>
      <c r="GF245" s="227"/>
      <c r="GG245" s="227"/>
      <c r="GH245" s="227"/>
      <c r="GI245" s="227"/>
      <c r="GJ245" s="227"/>
      <c r="GK245" s="227"/>
      <c r="GL245" s="227"/>
      <c r="GM245" s="227"/>
      <c r="GN245" s="227"/>
      <c r="GO245" s="227"/>
      <c r="GP245" s="227"/>
      <c r="GQ245" s="227"/>
      <c r="GR245" s="227"/>
      <c r="GS245" s="227"/>
      <c r="GT245" s="227"/>
      <c r="GU245" s="227"/>
      <c r="GV245" s="227"/>
      <c r="GW245" s="227"/>
      <c r="GX245" s="227"/>
      <c r="GY245" s="227"/>
      <c r="GZ245" s="227"/>
      <c r="HA245" s="227"/>
      <c r="HB245" s="227"/>
      <c r="HC245" s="227"/>
      <c r="HD245" s="227"/>
      <c r="HE245" s="227"/>
      <c r="HF245" s="227"/>
      <c r="HG245" s="227"/>
      <c r="HH245" s="227"/>
      <c r="HI245" s="227"/>
      <c r="HJ245" s="227"/>
      <c r="HK245" s="227"/>
      <c r="HL245" s="227"/>
      <c r="HM245" s="227"/>
      <c r="HN245" s="227"/>
      <c r="HO245" s="227"/>
      <c r="HP245" s="227"/>
      <c r="HQ245" s="227"/>
      <c r="HR245" s="227"/>
      <c r="HS245" s="227"/>
      <c r="HT245" s="227"/>
      <c r="HU245" s="227"/>
      <c r="HV245" s="227"/>
      <c r="HW245" s="227"/>
      <c r="HX245" s="227"/>
      <c r="HY245" s="227"/>
      <c r="HZ245" s="227"/>
      <c r="IA245" s="227"/>
      <c r="IB245" s="227"/>
      <c r="IC245" s="227"/>
      <c r="ID245" s="227"/>
      <c r="IE245" s="227"/>
      <c r="IF245" s="227"/>
      <c r="IG245" s="227"/>
      <c r="IH245" s="227"/>
      <c r="II245" s="227"/>
      <c r="IJ245" s="227"/>
      <c r="IK245" s="227"/>
      <c r="IL245" s="227"/>
      <c r="IM245" s="227"/>
      <c r="IN245" s="227"/>
      <c r="IO245" s="227"/>
      <c r="IP245" s="227"/>
      <c r="IQ245" s="227"/>
      <c r="IR245" s="227"/>
      <c r="IS245" s="227"/>
      <c r="IT245" s="227"/>
      <c r="IU245" s="227"/>
      <c r="IV245" s="227"/>
    </row>
    <row r="246" spans="1:256">
      <c r="A246" s="107"/>
      <c r="D246" s="159"/>
      <c r="E246" s="227"/>
      <c r="F246" s="159"/>
      <c r="G246" s="227"/>
      <c r="H246" s="159"/>
      <c r="I246" s="109"/>
      <c r="J246" s="109"/>
      <c r="K246" s="227"/>
      <c r="L246" s="159"/>
      <c r="M246" s="227"/>
      <c r="N246" s="227"/>
      <c r="O246" s="227"/>
      <c r="P246" s="227"/>
      <c r="Q246" s="227"/>
      <c r="R246" s="227"/>
      <c r="S246" s="227"/>
      <c r="T246" s="227"/>
      <c r="U246" s="227"/>
      <c r="V246" s="227"/>
      <c r="W246" s="227"/>
      <c r="X246" s="227"/>
      <c r="Y246" s="227"/>
      <c r="Z246" s="227"/>
      <c r="AA246" s="227"/>
      <c r="AB246" s="227"/>
      <c r="AC246" s="227"/>
      <c r="AD246" s="227"/>
      <c r="AE246" s="227"/>
      <c r="AF246" s="227"/>
      <c r="AG246" s="227"/>
      <c r="AH246" s="227"/>
      <c r="AI246" s="227"/>
      <c r="AJ246" s="227"/>
      <c r="AK246" s="227"/>
      <c r="AL246" s="227"/>
      <c r="AM246" s="227"/>
      <c r="AN246" s="227"/>
      <c r="AO246" s="227"/>
      <c r="AP246" s="227"/>
      <c r="AQ246" s="227"/>
      <c r="AR246" s="227"/>
      <c r="AS246" s="227"/>
      <c r="AT246" s="227"/>
      <c r="AU246" s="227"/>
      <c r="AV246" s="227"/>
      <c r="AW246" s="227"/>
      <c r="AX246" s="227"/>
      <c r="AY246" s="227"/>
      <c r="AZ246" s="227"/>
      <c r="BA246" s="227"/>
      <c r="BB246" s="227"/>
      <c r="BC246" s="227"/>
      <c r="BD246" s="227"/>
      <c r="BE246" s="227"/>
      <c r="BF246" s="227"/>
      <c r="BG246" s="227"/>
      <c r="BH246" s="227"/>
      <c r="BI246" s="227"/>
      <c r="BJ246" s="227"/>
      <c r="BK246" s="227"/>
      <c r="BL246" s="227"/>
      <c r="BM246" s="227"/>
      <c r="BN246" s="227"/>
      <c r="BO246" s="227"/>
      <c r="BP246" s="227"/>
      <c r="BQ246" s="227"/>
      <c r="BR246" s="227"/>
      <c r="BS246" s="227"/>
      <c r="BT246" s="227"/>
      <c r="BU246" s="227"/>
      <c r="BV246" s="227"/>
      <c r="BW246" s="227"/>
      <c r="BX246" s="227"/>
      <c r="BY246" s="227"/>
      <c r="BZ246" s="227"/>
      <c r="CA246" s="227"/>
      <c r="CB246" s="227"/>
      <c r="CC246" s="109"/>
      <c r="CD246" s="109"/>
      <c r="CE246" s="109"/>
      <c r="CF246" s="109"/>
      <c r="CG246" s="109"/>
      <c r="CH246" s="109"/>
      <c r="CI246" s="109"/>
      <c r="CJ246" s="109"/>
      <c r="CK246" s="109"/>
      <c r="CL246" s="109"/>
      <c r="CM246" s="109"/>
      <c r="CN246" s="109"/>
      <c r="CO246" s="109"/>
      <c r="CP246" s="109"/>
      <c r="CQ246" s="109"/>
      <c r="CR246" s="109"/>
      <c r="CS246" s="109"/>
      <c r="CT246" s="109"/>
      <c r="CU246" s="227"/>
      <c r="CV246" s="227"/>
      <c r="CW246" s="227"/>
      <c r="CX246" s="227"/>
      <c r="CY246" s="227"/>
      <c r="CZ246" s="227"/>
      <c r="DA246" s="227"/>
      <c r="DB246" s="227"/>
      <c r="DC246" s="227"/>
      <c r="DD246" s="227"/>
      <c r="DE246" s="227"/>
      <c r="DF246" s="227"/>
      <c r="DG246" s="227"/>
      <c r="DH246" s="227"/>
      <c r="DI246" s="227"/>
      <c r="DJ246" s="227"/>
      <c r="DK246" s="227"/>
      <c r="DL246" s="227"/>
      <c r="DM246" s="227"/>
      <c r="DN246" s="227"/>
      <c r="DO246" s="227"/>
      <c r="DP246" s="227"/>
      <c r="DQ246" s="227"/>
      <c r="DR246" s="227"/>
      <c r="DS246" s="227"/>
      <c r="DT246" s="227"/>
      <c r="DU246" s="227"/>
      <c r="DV246" s="227"/>
      <c r="DW246" s="227"/>
      <c r="DX246" s="227"/>
      <c r="DY246" s="227"/>
      <c r="DZ246" s="227"/>
      <c r="EA246" s="227"/>
      <c r="EB246" s="227"/>
      <c r="EC246" s="227"/>
      <c r="ED246" s="227"/>
      <c r="EE246" s="227"/>
      <c r="EF246" s="227"/>
      <c r="EG246" s="227"/>
      <c r="EH246" s="227"/>
      <c r="EI246" s="227"/>
      <c r="EJ246" s="227"/>
      <c r="EK246" s="227"/>
      <c r="EL246" s="227"/>
      <c r="EM246" s="227"/>
      <c r="EN246" s="227"/>
      <c r="EO246" s="227"/>
      <c r="EP246" s="227"/>
      <c r="EQ246" s="227"/>
      <c r="ER246" s="227"/>
      <c r="ES246" s="227"/>
      <c r="ET246" s="227"/>
      <c r="EU246" s="227"/>
      <c r="EV246" s="227"/>
      <c r="EW246" s="227"/>
      <c r="EX246" s="227"/>
      <c r="EY246" s="227"/>
      <c r="EZ246" s="227"/>
      <c r="FA246" s="227"/>
      <c r="FB246" s="227"/>
      <c r="FC246" s="227"/>
      <c r="FD246" s="227"/>
      <c r="FE246" s="227"/>
      <c r="FF246" s="227"/>
      <c r="FG246" s="227"/>
      <c r="FH246" s="227"/>
      <c r="FI246" s="227"/>
      <c r="FJ246" s="227"/>
      <c r="FK246" s="227"/>
      <c r="FL246" s="227"/>
      <c r="FM246" s="227"/>
      <c r="FN246" s="227"/>
      <c r="FO246" s="227"/>
      <c r="FP246" s="227"/>
      <c r="FQ246" s="227"/>
      <c r="FR246" s="227"/>
      <c r="FS246" s="227"/>
      <c r="FT246" s="227"/>
      <c r="FU246" s="227"/>
      <c r="FV246" s="227"/>
      <c r="FW246" s="227"/>
      <c r="FX246" s="227"/>
      <c r="FY246" s="227"/>
      <c r="FZ246" s="227"/>
      <c r="GA246" s="227"/>
      <c r="GB246" s="227"/>
      <c r="GC246" s="227"/>
      <c r="GD246" s="227"/>
      <c r="GE246" s="227"/>
      <c r="GF246" s="227"/>
      <c r="GG246" s="227"/>
      <c r="GH246" s="227"/>
      <c r="GI246" s="227"/>
      <c r="GJ246" s="227"/>
      <c r="GK246" s="227"/>
      <c r="GL246" s="227"/>
      <c r="GM246" s="227"/>
      <c r="GN246" s="227"/>
      <c r="GO246" s="227"/>
      <c r="GP246" s="227"/>
      <c r="GQ246" s="227"/>
      <c r="GR246" s="227"/>
      <c r="GS246" s="227"/>
      <c r="GT246" s="227"/>
      <c r="GU246" s="227"/>
      <c r="GV246" s="227"/>
      <c r="GW246" s="227"/>
      <c r="GX246" s="227"/>
      <c r="GY246" s="227"/>
      <c r="GZ246" s="227"/>
      <c r="HA246" s="227"/>
      <c r="HB246" s="227"/>
      <c r="HC246" s="227"/>
      <c r="HD246" s="227"/>
      <c r="HE246" s="227"/>
      <c r="HF246" s="227"/>
      <c r="HG246" s="227"/>
      <c r="HH246" s="227"/>
      <c r="HI246" s="227"/>
      <c r="HJ246" s="227"/>
      <c r="HK246" s="227"/>
      <c r="HL246" s="227"/>
      <c r="HM246" s="227"/>
      <c r="HN246" s="227"/>
      <c r="HO246" s="227"/>
      <c r="HP246" s="227"/>
      <c r="HQ246" s="227"/>
      <c r="HR246" s="227"/>
      <c r="HS246" s="227"/>
      <c r="HT246" s="227"/>
      <c r="HU246" s="227"/>
      <c r="HV246" s="227"/>
      <c r="HW246" s="227"/>
      <c r="HX246" s="227"/>
      <c r="HY246" s="227"/>
      <c r="HZ246" s="227"/>
      <c r="IA246" s="227"/>
      <c r="IB246" s="227"/>
      <c r="IC246" s="227"/>
      <c r="ID246" s="227"/>
      <c r="IE246" s="227"/>
      <c r="IF246" s="227"/>
      <c r="IG246" s="227"/>
      <c r="IH246" s="227"/>
      <c r="II246" s="227"/>
      <c r="IJ246" s="227"/>
      <c r="IK246" s="227"/>
      <c r="IL246" s="227"/>
      <c r="IM246" s="227"/>
      <c r="IN246" s="227"/>
      <c r="IO246" s="227"/>
      <c r="IP246" s="227"/>
      <c r="IQ246" s="227"/>
      <c r="IR246" s="227"/>
      <c r="IS246" s="227"/>
      <c r="IT246" s="227"/>
      <c r="IU246" s="227"/>
      <c r="IV246" s="227"/>
    </row>
    <row r="247" spans="1:256">
      <c r="A247" s="107"/>
      <c r="D247" s="159"/>
      <c r="E247" s="227"/>
      <c r="F247" s="159"/>
      <c r="G247" s="227"/>
      <c r="H247" s="159"/>
      <c r="I247" s="109"/>
      <c r="J247" s="109"/>
      <c r="K247" s="227"/>
      <c r="L247" s="159"/>
      <c r="M247" s="227"/>
      <c r="N247" s="227"/>
      <c r="O247" s="227"/>
      <c r="P247" s="227"/>
      <c r="Q247" s="227"/>
      <c r="R247" s="227"/>
      <c r="S247" s="227"/>
      <c r="T247" s="227"/>
      <c r="U247" s="227"/>
      <c r="V247" s="227"/>
      <c r="W247" s="227"/>
      <c r="X247" s="227"/>
      <c r="Y247" s="227"/>
      <c r="Z247" s="227"/>
      <c r="AA247" s="227"/>
      <c r="AB247" s="227"/>
      <c r="AC247" s="227"/>
      <c r="AD247" s="227"/>
      <c r="AE247" s="227"/>
      <c r="AF247" s="227"/>
      <c r="AG247" s="227"/>
      <c r="AH247" s="227"/>
      <c r="AI247" s="227"/>
      <c r="AJ247" s="227"/>
      <c r="AK247" s="227"/>
      <c r="AL247" s="227"/>
      <c r="AM247" s="227"/>
      <c r="AN247" s="227"/>
      <c r="AO247" s="227"/>
      <c r="AP247" s="227"/>
      <c r="AQ247" s="227"/>
      <c r="AR247" s="227"/>
      <c r="AS247" s="227"/>
      <c r="AT247" s="227"/>
      <c r="AU247" s="227"/>
      <c r="AV247" s="227"/>
      <c r="AW247" s="227"/>
      <c r="AX247" s="227"/>
      <c r="AY247" s="227"/>
      <c r="AZ247" s="227"/>
      <c r="BA247" s="227"/>
      <c r="BB247" s="227"/>
      <c r="BC247" s="227"/>
      <c r="BD247" s="227"/>
      <c r="BE247" s="227"/>
      <c r="BF247" s="227"/>
      <c r="BG247" s="227"/>
      <c r="BH247" s="227"/>
      <c r="BI247" s="227"/>
      <c r="BJ247" s="227"/>
      <c r="BK247" s="227"/>
      <c r="BL247" s="227"/>
      <c r="BM247" s="227"/>
      <c r="BN247" s="227"/>
      <c r="BO247" s="227"/>
      <c r="BP247" s="227"/>
      <c r="BQ247" s="227"/>
      <c r="BR247" s="227"/>
      <c r="BS247" s="227"/>
      <c r="BT247" s="227"/>
      <c r="BU247" s="227"/>
      <c r="BV247" s="227"/>
      <c r="BW247" s="227"/>
      <c r="BX247" s="227"/>
      <c r="BY247" s="227"/>
      <c r="BZ247" s="227"/>
      <c r="CA247" s="227"/>
      <c r="CB247" s="227"/>
      <c r="CC247" s="109"/>
      <c r="CD247" s="109"/>
      <c r="CE247" s="109"/>
      <c r="CF247" s="109"/>
      <c r="CG247" s="109"/>
      <c r="CH247" s="109"/>
      <c r="CI247" s="109"/>
      <c r="CJ247" s="109"/>
      <c r="CK247" s="109"/>
      <c r="CL247" s="109"/>
      <c r="CM247" s="109"/>
      <c r="CN247" s="109"/>
      <c r="CO247" s="109"/>
      <c r="CP247" s="109"/>
      <c r="CQ247" s="109"/>
      <c r="CR247" s="109"/>
      <c r="CS247" s="109"/>
      <c r="CT247" s="109"/>
      <c r="CU247" s="227"/>
      <c r="CV247" s="227"/>
      <c r="CW247" s="227"/>
      <c r="CX247" s="227"/>
      <c r="CY247" s="227"/>
      <c r="CZ247" s="227"/>
      <c r="DA247" s="227"/>
      <c r="DB247" s="227"/>
      <c r="DC247" s="227"/>
      <c r="DD247" s="227"/>
      <c r="DE247" s="227"/>
      <c r="DF247" s="227"/>
      <c r="DG247" s="227"/>
      <c r="DH247" s="227"/>
      <c r="DI247" s="227"/>
      <c r="DJ247" s="227"/>
      <c r="DK247" s="227"/>
      <c r="DL247" s="227"/>
      <c r="DM247" s="227"/>
      <c r="DN247" s="227"/>
      <c r="DO247" s="227"/>
      <c r="DP247" s="227"/>
      <c r="DQ247" s="227"/>
      <c r="DR247" s="227"/>
      <c r="DS247" s="227"/>
      <c r="DT247" s="227"/>
      <c r="DU247" s="227"/>
      <c r="DV247" s="227"/>
      <c r="DW247" s="227"/>
      <c r="DX247" s="227"/>
      <c r="DY247" s="227"/>
      <c r="DZ247" s="227"/>
      <c r="EA247" s="227"/>
      <c r="EB247" s="227"/>
      <c r="EC247" s="227"/>
      <c r="ED247" s="227"/>
      <c r="EE247" s="227"/>
      <c r="EF247" s="227"/>
      <c r="EG247" s="227"/>
      <c r="EH247" s="227"/>
      <c r="EI247" s="227"/>
      <c r="EJ247" s="227"/>
      <c r="EK247" s="227"/>
      <c r="EL247" s="227"/>
      <c r="EM247" s="227"/>
      <c r="EN247" s="227"/>
      <c r="EO247" s="227"/>
      <c r="EP247" s="227"/>
      <c r="EQ247" s="227"/>
      <c r="ER247" s="227"/>
      <c r="ES247" s="227"/>
      <c r="ET247" s="227"/>
      <c r="EU247" s="227"/>
      <c r="EV247" s="227"/>
      <c r="EW247" s="227"/>
      <c r="EX247" s="227"/>
      <c r="EY247" s="227"/>
      <c r="EZ247" s="227"/>
      <c r="FA247" s="227"/>
      <c r="FB247" s="227"/>
      <c r="FC247" s="227"/>
      <c r="FD247" s="227"/>
      <c r="FE247" s="227"/>
      <c r="FF247" s="227"/>
      <c r="FG247" s="227"/>
      <c r="FH247" s="227"/>
      <c r="FI247" s="227"/>
      <c r="FJ247" s="227"/>
      <c r="FK247" s="227"/>
      <c r="FL247" s="227"/>
      <c r="FM247" s="227"/>
      <c r="FN247" s="227"/>
      <c r="FO247" s="227"/>
      <c r="FP247" s="227"/>
      <c r="FQ247" s="227"/>
      <c r="FR247" s="227"/>
      <c r="FS247" s="227"/>
      <c r="FT247" s="227"/>
      <c r="FU247" s="227"/>
      <c r="FV247" s="227"/>
      <c r="FW247" s="227"/>
      <c r="FX247" s="227"/>
      <c r="FY247" s="227"/>
      <c r="FZ247" s="227"/>
      <c r="GA247" s="227"/>
      <c r="GB247" s="227"/>
      <c r="GC247" s="227"/>
      <c r="GD247" s="227"/>
      <c r="GE247" s="227"/>
      <c r="GF247" s="227"/>
      <c r="GG247" s="227"/>
      <c r="GH247" s="227"/>
      <c r="GI247" s="227"/>
      <c r="GJ247" s="227"/>
      <c r="GK247" s="227"/>
      <c r="GL247" s="227"/>
      <c r="GM247" s="227"/>
      <c r="GN247" s="227"/>
      <c r="GO247" s="227"/>
      <c r="GP247" s="227"/>
      <c r="GQ247" s="227"/>
      <c r="GR247" s="227"/>
      <c r="GS247" s="227"/>
      <c r="GT247" s="227"/>
      <c r="GU247" s="227"/>
      <c r="GV247" s="227"/>
      <c r="GW247" s="227"/>
      <c r="GX247" s="227"/>
      <c r="GY247" s="227"/>
      <c r="GZ247" s="227"/>
      <c r="HA247" s="227"/>
      <c r="HB247" s="227"/>
      <c r="HC247" s="227"/>
      <c r="HD247" s="227"/>
      <c r="HE247" s="227"/>
      <c r="HF247" s="227"/>
      <c r="HG247" s="227"/>
      <c r="HH247" s="227"/>
      <c r="HI247" s="227"/>
      <c r="HJ247" s="227"/>
      <c r="HK247" s="227"/>
      <c r="HL247" s="227"/>
      <c r="HM247" s="227"/>
      <c r="HN247" s="227"/>
      <c r="HO247" s="227"/>
      <c r="HP247" s="227"/>
      <c r="HQ247" s="227"/>
      <c r="HR247" s="227"/>
      <c r="HS247" s="227"/>
      <c r="HT247" s="227"/>
      <c r="HU247" s="227"/>
      <c r="HV247" s="227"/>
      <c r="HW247" s="227"/>
      <c r="HX247" s="227"/>
      <c r="HY247" s="227"/>
      <c r="HZ247" s="227"/>
      <c r="IA247" s="227"/>
      <c r="IB247" s="227"/>
      <c r="IC247" s="227"/>
      <c r="ID247" s="227"/>
      <c r="IE247" s="227"/>
      <c r="IF247" s="227"/>
      <c r="IG247" s="227"/>
      <c r="IH247" s="227"/>
      <c r="II247" s="227"/>
      <c r="IJ247" s="227"/>
      <c r="IK247" s="227"/>
      <c r="IL247" s="227"/>
      <c r="IM247" s="227"/>
      <c r="IN247" s="227"/>
      <c r="IO247" s="227"/>
      <c r="IP247" s="227"/>
      <c r="IQ247" s="227"/>
      <c r="IR247" s="227"/>
      <c r="IS247" s="227"/>
      <c r="IT247" s="227"/>
      <c r="IU247" s="227"/>
      <c r="IV247" s="227"/>
    </row>
    <row r="248" spans="1:256">
      <c r="A248" s="107"/>
      <c r="D248" s="159"/>
      <c r="E248" s="227"/>
      <c r="F248" s="159"/>
      <c r="G248" s="227"/>
      <c r="H248" s="159"/>
      <c r="I248" s="109"/>
      <c r="J248" s="109"/>
      <c r="K248" s="227"/>
      <c r="L248" s="159"/>
      <c r="M248" s="227"/>
      <c r="N248" s="227"/>
      <c r="O248" s="227"/>
      <c r="P248" s="227"/>
      <c r="Q248" s="227"/>
      <c r="R248" s="227"/>
      <c r="S248" s="227"/>
      <c r="T248" s="227"/>
      <c r="U248" s="227"/>
      <c r="V248" s="227"/>
      <c r="W248" s="227"/>
      <c r="X248" s="227"/>
      <c r="Y248" s="227"/>
      <c r="Z248" s="227"/>
      <c r="AA248" s="227"/>
      <c r="AB248" s="227"/>
      <c r="AC248" s="227"/>
      <c r="AD248" s="227"/>
      <c r="AE248" s="227"/>
      <c r="AF248" s="227"/>
      <c r="AG248" s="227"/>
      <c r="AH248" s="227"/>
      <c r="AI248" s="227"/>
      <c r="AJ248" s="227"/>
      <c r="AK248" s="227"/>
      <c r="AL248" s="227"/>
      <c r="AM248" s="227"/>
      <c r="AN248" s="227"/>
      <c r="AO248" s="227"/>
      <c r="AP248" s="227"/>
      <c r="AQ248" s="227"/>
      <c r="AR248" s="227"/>
      <c r="AS248" s="227"/>
      <c r="AT248" s="227"/>
      <c r="AU248" s="227"/>
      <c r="AV248" s="227"/>
      <c r="AW248" s="227"/>
      <c r="AX248" s="227"/>
      <c r="AY248" s="227"/>
      <c r="AZ248" s="227"/>
      <c r="BA248" s="227"/>
      <c r="BB248" s="227"/>
      <c r="BC248" s="227"/>
      <c r="BD248" s="227"/>
      <c r="BE248" s="227"/>
      <c r="BF248" s="227"/>
      <c r="BG248" s="227"/>
      <c r="BH248" s="227"/>
      <c r="BI248" s="227"/>
      <c r="BJ248" s="227"/>
      <c r="BK248" s="227"/>
      <c r="BL248" s="227"/>
      <c r="BM248" s="227"/>
      <c r="BN248" s="227"/>
      <c r="BO248" s="227"/>
      <c r="BP248" s="227"/>
      <c r="BQ248" s="227"/>
      <c r="BR248" s="227"/>
      <c r="BS248" s="227"/>
      <c r="BT248" s="227"/>
      <c r="BU248" s="227"/>
      <c r="BV248" s="227"/>
      <c r="BW248" s="227"/>
      <c r="BX248" s="227"/>
      <c r="BY248" s="227"/>
      <c r="BZ248" s="227"/>
      <c r="CA248" s="227"/>
      <c r="CB248" s="227"/>
      <c r="CC248" s="109"/>
      <c r="CD248" s="109"/>
      <c r="CE248" s="109"/>
      <c r="CF248" s="109"/>
      <c r="CG248" s="109"/>
      <c r="CH248" s="109"/>
      <c r="CI248" s="109"/>
      <c r="CJ248" s="109"/>
      <c r="CK248" s="109"/>
      <c r="CL248" s="109"/>
      <c r="CM248" s="109"/>
      <c r="CN248" s="109"/>
      <c r="CO248" s="109"/>
      <c r="CP248" s="109"/>
      <c r="CQ248" s="109"/>
      <c r="CR248" s="109"/>
      <c r="CS248" s="109"/>
      <c r="CT248" s="109"/>
      <c r="CU248" s="227"/>
      <c r="CV248" s="227"/>
      <c r="CW248" s="227"/>
      <c r="CX248" s="227"/>
      <c r="CY248" s="227"/>
      <c r="CZ248" s="227"/>
      <c r="DA248" s="227"/>
      <c r="DB248" s="227"/>
      <c r="DC248" s="227"/>
      <c r="DD248" s="227"/>
      <c r="DE248" s="227"/>
      <c r="DF248" s="227"/>
      <c r="DG248" s="227"/>
      <c r="DH248" s="227"/>
      <c r="DI248" s="227"/>
      <c r="DJ248" s="227"/>
      <c r="DK248" s="227"/>
      <c r="DL248" s="227"/>
      <c r="DM248" s="227"/>
      <c r="DN248" s="227"/>
      <c r="DO248" s="227"/>
      <c r="DP248" s="227"/>
      <c r="DQ248" s="227"/>
      <c r="DR248" s="227"/>
      <c r="DS248" s="227"/>
      <c r="DT248" s="227"/>
      <c r="DU248" s="227"/>
      <c r="DV248" s="227"/>
      <c r="DW248" s="227"/>
      <c r="DX248" s="227"/>
      <c r="DY248" s="227"/>
      <c r="DZ248" s="227"/>
      <c r="EA248" s="227"/>
      <c r="EB248" s="227"/>
      <c r="EC248" s="227"/>
      <c r="ED248" s="227"/>
      <c r="EE248" s="227"/>
      <c r="EF248" s="227"/>
      <c r="EG248" s="227"/>
      <c r="EH248" s="227"/>
      <c r="EI248" s="227"/>
      <c r="EJ248" s="227"/>
      <c r="EK248" s="227"/>
      <c r="EL248" s="227"/>
      <c r="EM248" s="227"/>
      <c r="EN248" s="227"/>
      <c r="EO248" s="227"/>
      <c r="EP248" s="227"/>
      <c r="EQ248" s="227"/>
      <c r="ER248" s="227"/>
      <c r="ES248" s="227"/>
      <c r="ET248" s="227"/>
      <c r="EU248" s="227"/>
      <c r="EV248" s="227"/>
      <c r="EW248" s="227"/>
      <c r="EX248" s="227"/>
      <c r="EY248" s="227"/>
      <c r="EZ248" s="227"/>
      <c r="FA248" s="227"/>
      <c r="FB248" s="227"/>
      <c r="FC248" s="227"/>
      <c r="FD248" s="227"/>
      <c r="FE248" s="227"/>
      <c r="FF248" s="227"/>
      <c r="FG248" s="227"/>
      <c r="FH248" s="227"/>
      <c r="FI248" s="227"/>
      <c r="FJ248" s="227"/>
      <c r="FK248" s="227"/>
      <c r="FL248" s="227"/>
      <c r="FM248" s="227"/>
      <c r="FN248" s="227"/>
      <c r="FO248" s="227"/>
      <c r="FP248" s="227"/>
      <c r="FQ248" s="227"/>
      <c r="FR248" s="227"/>
      <c r="FS248" s="227"/>
      <c r="FT248" s="227"/>
      <c r="FU248" s="227"/>
      <c r="FV248" s="227"/>
      <c r="FW248" s="227"/>
      <c r="FX248" s="227"/>
      <c r="FY248" s="227"/>
      <c r="FZ248" s="227"/>
      <c r="GA248" s="227"/>
      <c r="GB248" s="227"/>
      <c r="GC248" s="227"/>
      <c r="GD248" s="227"/>
      <c r="GE248" s="227"/>
      <c r="GF248" s="227"/>
      <c r="GG248" s="227"/>
      <c r="GH248" s="227"/>
      <c r="GI248" s="227"/>
      <c r="GJ248" s="227"/>
      <c r="GK248" s="227"/>
      <c r="GL248" s="227"/>
      <c r="GM248" s="227"/>
      <c r="GN248" s="227"/>
      <c r="GO248" s="227"/>
      <c r="GP248" s="227"/>
      <c r="GQ248" s="227"/>
      <c r="GR248" s="227"/>
      <c r="GS248" s="227"/>
      <c r="GT248" s="227"/>
      <c r="GU248" s="227"/>
      <c r="GV248" s="227"/>
      <c r="GW248" s="227"/>
      <c r="GX248" s="227"/>
      <c r="GY248" s="227"/>
      <c r="GZ248" s="227"/>
      <c r="HA248" s="227"/>
      <c r="HB248" s="227"/>
      <c r="HC248" s="227"/>
      <c r="HD248" s="227"/>
      <c r="HE248" s="227"/>
      <c r="HF248" s="227"/>
      <c r="HG248" s="227"/>
      <c r="HH248" s="227"/>
      <c r="HI248" s="227"/>
      <c r="HJ248" s="227"/>
      <c r="HK248" s="227"/>
      <c r="HL248" s="227"/>
      <c r="HM248" s="227"/>
      <c r="HN248" s="227"/>
      <c r="HO248" s="227"/>
      <c r="HP248" s="227"/>
      <c r="HQ248" s="227"/>
      <c r="HR248" s="227"/>
      <c r="HS248" s="227"/>
      <c r="HT248" s="227"/>
      <c r="HU248" s="227"/>
      <c r="HV248" s="227"/>
      <c r="HW248" s="227"/>
      <c r="HX248" s="227"/>
      <c r="HY248" s="227"/>
      <c r="HZ248" s="227"/>
      <c r="IA248" s="227"/>
      <c r="IB248" s="227"/>
      <c r="IC248" s="227"/>
      <c r="ID248" s="227"/>
      <c r="IE248" s="227"/>
      <c r="IF248" s="227"/>
      <c r="IG248" s="227"/>
      <c r="IH248" s="227"/>
      <c r="II248" s="227"/>
      <c r="IJ248" s="227"/>
      <c r="IK248" s="227"/>
      <c r="IL248" s="227"/>
      <c r="IM248" s="227"/>
      <c r="IN248" s="227"/>
      <c r="IO248" s="227"/>
      <c r="IP248" s="227"/>
      <c r="IQ248" s="227"/>
      <c r="IR248" s="227"/>
      <c r="IS248" s="227"/>
      <c r="IT248" s="227"/>
      <c r="IU248" s="227"/>
      <c r="IV248" s="227"/>
    </row>
    <row r="249" spans="1:256">
      <c r="A249" s="107"/>
      <c r="D249" s="159"/>
      <c r="E249" s="227"/>
      <c r="F249" s="159"/>
      <c r="G249" s="227"/>
      <c r="H249" s="159"/>
      <c r="I249" s="109"/>
      <c r="J249" s="109"/>
      <c r="K249" s="227"/>
      <c r="L249" s="159"/>
      <c r="M249" s="227"/>
      <c r="N249" s="227"/>
      <c r="O249" s="227"/>
      <c r="P249" s="227"/>
      <c r="Q249" s="227"/>
      <c r="R249" s="227"/>
      <c r="S249" s="227"/>
      <c r="T249" s="227"/>
      <c r="U249" s="227"/>
      <c r="V249" s="227"/>
      <c r="W249" s="227"/>
      <c r="X249" s="227"/>
      <c r="Y249" s="227"/>
      <c r="Z249" s="227"/>
      <c r="AA249" s="227"/>
      <c r="AB249" s="227"/>
      <c r="AC249" s="227"/>
      <c r="AD249" s="227"/>
      <c r="AE249" s="227"/>
      <c r="AF249" s="227"/>
      <c r="AG249" s="227"/>
      <c r="AH249" s="227"/>
      <c r="AI249" s="227"/>
      <c r="AJ249" s="227"/>
      <c r="AK249" s="227"/>
      <c r="AL249" s="227"/>
      <c r="AM249" s="227"/>
      <c r="AN249" s="227"/>
      <c r="AO249" s="227"/>
      <c r="AP249" s="227"/>
      <c r="AQ249" s="227"/>
      <c r="AR249" s="227"/>
      <c r="AS249" s="227"/>
      <c r="AT249" s="227"/>
      <c r="AU249" s="227"/>
      <c r="AV249" s="227"/>
      <c r="AW249" s="227"/>
      <c r="AX249" s="227"/>
      <c r="AY249" s="227"/>
      <c r="AZ249" s="227"/>
      <c r="BA249" s="227"/>
      <c r="BB249" s="227"/>
      <c r="BC249" s="227"/>
      <c r="BD249" s="227"/>
      <c r="BE249" s="227"/>
      <c r="BF249" s="227"/>
      <c r="BG249" s="227"/>
      <c r="BH249" s="227"/>
      <c r="BI249" s="227"/>
      <c r="BJ249" s="227"/>
      <c r="BK249" s="227"/>
      <c r="BL249" s="227"/>
      <c r="BM249" s="227"/>
      <c r="BN249" s="227"/>
      <c r="BO249" s="227"/>
      <c r="BP249" s="227"/>
      <c r="BQ249" s="227"/>
      <c r="BR249" s="227"/>
      <c r="BS249" s="227"/>
      <c r="BT249" s="227"/>
      <c r="BU249" s="227"/>
      <c r="BV249" s="227"/>
      <c r="BW249" s="227"/>
      <c r="BX249" s="227"/>
      <c r="BY249" s="227"/>
      <c r="BZ249" s="227"/>
      <c r="CA249" s="227"/>
      <c r="CB249" s="227"/>
      <c r="CC249" s="109"/>
      <c r="CD249" s="109"/>
      <c r="CE249" s="109"/>
      <c r="CF249" s="109"/>
      <c r="CG249" s="109"/>
      <c r="CH249" s="109"/>
      <c r="CI249" s="109"/>
      <c r="CJ249" s="109"/>
      <c r="CK249" s="109"/>
      <c r="CL249" s="109"/>
      <c r="CM249" s="109"/>
      <c r="CN249" s="109"/>
      <c r="CO249" s="109"/>
      <c r="CP249" s="109"/>
      <c r="CQ249" s="109"/>
      <c r="CR249" s="109"/>
      <c r="CS249" s="109"/>
      <c r="CT249" s="109"/>
      <c r="CU249" s="227"/>
      <c r="CV249" s="227"/>
      <c r="CW249" s="227"/>
      <c r="CX249" s="227"/>
      <c r="CY249" s="227"/>
      <c r="CZ249" s="227"/>
      <c r="DA249" s="227"/>
      <c r="DB249" s="227"/>
      <c r="DC249" s="227"/>
      <c r="DD249" s="227"/>
      <c r="DE249" s="227"/>
      <c r="DF249" s="227"/>
      <c r="DG249" s="227"/>
      <c r="DH249" s="227"/>
      <c r="DI249" s="227"/>
      <c r="DJ249" s="227"/>
      <c r="DK249" s="227"/>
      <c r="DL249" s="227"/>
      <c r="DM249" s="227"/>
      <c r="DN249" s="227"/>
      <c r="DO249" s="227"/>
      <c r="DP249" s="227"/>
      <c r="DQ249" s="227"/>
      <c r="DR249" s="227"/>
      <c r="DS249" s="227"/>
      <c r="DT249" s="227"/>
      <c r="DU249" s="227"/>
      <c r="DV249" s="227"/>
      <c r="DW249" s="227"/>
      <c r="DX249" s="227"/>
      <c r="DY249" s="227"/>
      <c r="DZ249" s="227"/>
      <c r="EA249" s="227"/>
      <c r="EB249" s="227"/>
      <c r="EC249" s="227"/>
      <c r="ED249" s="227"/>
      <c r="EE249" s="227"/>
      <c r="EF249" s="227"/>
      <c r="EG249" s="227"/>
      <c r="EH249" s="227"/>
      <c r="EI249" s="227"/>
      <c r="EJ249" s="227"/>
      <c r="EK249" s="227"/>
      <c r="EL249" s="227"/>
      <c r="EM249" s="227"/>
      <c r="EN249" s="227"/>
      <c r="EO249" s="227"/>
      <c r="EP249" s="227"/>
      <c r="EQ249" s="227"/>
      <c r="ER249" s="227"/>
      <c r="ES249" s="227"/>
      <c r="ET249" s="227"/>
      <c r="EU249" s="227"/>
      <c r="EV249" s="227"/>
      <c r="EW249" s="227"/>
      <c r="EX249" s="227"/>
      <c r="EY249" s="227"/>
      <c r="EZ249" s="227"/>
      <c r="FA249" s="227"/>
      <c r="FB249" s="227"/>
      <c r="FC249" s="227"/>
      <c r="FD249" s="227"/>
      <c r="FE249" s="227"/>
      <c r="FF249" s="227"/>
      <c r="FG249" s="227"/>
      <c r="FH249" s="227"/>
      <c r="FI249" s="227"/>
      <c r="FJ249" s="227"/>
      <c r="FK249" s="227"/>
      <c r="FL249" s="227"/>
      <c r="FM249" s="227"/>
      <c r="FN249" s="227"/>
      <c r="FO249" s="227"/>
      <c r="FP249" s="227"/>
      <c r="FQ249" s="227"/>
      <c r="FR249" s="227"/>
      <c r="FS249" s="227"/>
      <c r="FT249" s="227"/>
      <c r="FU249" s="227"/>
      <c r="FV249" s="227"/>
      <c r="FW249" s="227"/>
      <c r="FX249" s="227"/>
      <c r="FY249" s="227"/>
      <c r="FZ249" s="227"/>
      <c r="GA249" s="227"/>
      <c r="GB249" s="227"/>
      <c r="GC249" s="227"/>
      <c r="GD249" s="227"/>
      <c r="GE249" s="227"/>
      <c r="GF249" s="227"/>
      <c r="GG249" s="227"/>
      <c r="GH249" s="227"/>
      <c r="GI249" s="227"/>
      <c r="GJ249" s="227"/>
      <c r="GK249" s="227"/>
      <c r="GL249" s="227"/>
      <c r="GM249" s="227"/>
      <c r="GN249" s="227"/>
      <c r="GO249" s="227"/>
      <c r="GP249" s="227"/>
      <c r="GQ249" s="227"/>
      <c r="GR249" s="227"/>
      <c r="GS249" s="227"/>
      <c r="GT249" s="227"/>
      <c r="GU249" s="227"/>
      <c r="GV249" s="227"/>
      <c r="GW249" s="227"/>
      <c r="GX249" s="227"/>
      <c r="GY249" s="227"/>
      <c r="GZ249" s="227"/>
      <c r="HA249" s="227"/>
      <c r="HB249" s="227"/>
      <c r="HC249" s="227"/>
      <c r="HD249" s="227"/>
      <c r="HE249" s="227"/>
      <c r="HF249" s="227"/>
      <c r="HG249" s="227"/>
      <c r="HH249" s="227"/>
      <c r="HI249" s="227"/>
      <c r="HJ249" s="227"/>
      <c r="HK249" s="227"/>
      <c r="HL249" s="227"/>
      <c r="HM249" s="227"/>
      <c r="HN249" s="227"/>
      <c r="HO249" s="227"/>
      <c r="HP249" s="227"/>
      <c r="HQ249" s="227"/>
      <c r="HR249" s="227"/>
      <c r="HS249" s="227"/>
      <c r="HT249" s="227"/>
      <c r="HU249" s="227"/>
      <c r="HV249" s="227"/>
      <c r="HW249" s="227"/>
      <c r="HX249" s="227"/>
      <c r="HY249" s="227"/>
      <c r="HZ249" s="227"/>
      <c r="IA249" s="227"/>
      <c r="IB249" s="227"/>
      <c r="IC249" s="227"/>
      <c r="ID249" s="227"/>
      <c r="IE249" s="227"/>
      <c r="IF249" s="227"/>
      <c r="IG249" s="227"/>
      <c r="IH249" s="227"/>
      <c r="II249" s="227"/>
      <c r="IJ249" s="227"/>
      <c r="IK249" s="227"/>
      <c r="IL249" s="227"/>
      <c r="IM249" s="227"/>
      <c r="IN249" s="227"/>
      <c r="IO249" s="227"/>
      <c r="IP249" s="227"/>
      <c r="IQ249" s="227"/>
      <c r="IR249" s="227"/>
      <c r="IS249" s="227"/>
      <c r="IT249" s="227"/>
      <c r="IU249" s="227"/>
      <c r="IV249" s="227"/>
    </row>
    <row r="250" spans="1:256">
      <c r="A250" s="107"/>
      <c r="D250" s="159"/>
      <c r="E250" s="227"/>
      <c r="F250" s="159"/>
      <c r="G250" s="227"/>
      <c r="H250" s="159"/>
      <c r="I250" s="109"/>
      <c r="J250" s="109"/>
      <c r="K250" s="227"/>
      <c r="L250" s="159"/>
      <c r="M250" s="227"/>
      <c r="N250" s="227"/>
      <c r="O250" s="227"/>
      <c r="P250" s="227"/>
      <c r="Q250" s="227"/>
      <c r="R250" s="227"/>
      <c r="S250" s="227"/>
      <c r="T250" s="227"/>
      <c r="U250" s="227"/>
      <c r="V250" s="227"/>
      <c r="W250" s="227"/>
      <c r="X250" s="227"/>
      <c r="Y250" s="227"/>
      <c r="Z250" s="227"/>
      <c r="AA250" s="227"/>
      <c r="AB250" s="227"/>
      <c r="AC250" s="227"/>
      <c r="AD250" s="227"/>
      <c r="AE250" s="227"/>
      <c r="AF250" s="227"/>
      <c r="AG250" s="227"/>
      <c r="AH250" s="227"/>
      <c r="AI250" s="227"/>
      <c r="AJ250" s="227"/>
      <c r="AK250" s="227"/>
      <c r="AL250" s="227"/>
      <c r="AM250" s="227"/>
      <c r="AN250" s="227"/>
      <c r="AO250" s="227"/>
      <c r="AP250" s="227"/>
      <c r="AQ250" s="227"/>
      <c r="AR250" s="227"/>
      <c r="AS250" s="227"/>
      <c r="AT250" s="227"/>
      <c r="AU250" s="227"/>
      <c r="AV250" s="227"/>
      <c r="AW250" s="227"/>
      <c r="AX250" s="227"/>
      <c r="AY250" s="227"/>
      <c r="AZ250" s="227"/>
      <c r="BA250" s="227"/>
      <c r="BB250" s="227"/>
      <c r="BC250" s="227"/>
      <c r="BD250" s="227"/>
      <c r="BE250" s="227"/>
      <c r="BF250" s="227"/>
      <c r="BG250" s="227"/>
      <c r="BH250" s="227"/>
      <c r="BI250" s="227"/>
      <c r="BJ250" s="227"/>
      <c r="BK250" s="227"/>
      <c r="BL250" s="227"/>
      <c r="BM250" s="227"/>
      <c r="BN250" s="227"/>
      <c r="BO250" s="227"/>
      <c r="BP250" s="227"/>
      <c r="BQ250" s="227"/>
      <c r="BR250" s="227"/>
      <c r="BS250" s="227"/>
      <c r="BT250" s="227"/>
      <c r="BU250" s="227"/>
      <c r="BV250" s="227"/>
      <c r="BW250" s="227"/>
      <c r="BX250" s="227"/>
      <c r="BY250" s="227"/>
      <c r="BZ250" s="227"/>
      <c r="CA250" s="227"/>
      <c r="CB250" s="227"/>
      <c r="CC250" s="109"/>
      <c r="CD250" s="109"/>
      <c r="CE250" s="109"/>
      <c r="CF250" s="109"/>
      <c r="CG250" s="109"/>
      <c r="CH250" s="109"/>
      <c r="CI250" s="109"/>
      <c r="CJ250" s="109"/>
      <c r="CK250" s="109"/>
      <c r="CL250" s="109"/>
      <c r="CM250" s="109"/>
      <c r="CN250" s="109"/>
      <c r="CO250" s="109"/>
      <c r="CP250" s="109"/>
      <c r="CQ250" s="109"/>
      <c r="CR250" s="109"/>
      <c r="CS250" s="109"/>
      <c r="CT250" s="109"/>
      <c r="CU250" s="227"/>
      <c r="CV250" s="227"/>
      <c r="CW250" s="227"/>
      <c r="CX250" s="227"/>
      <c r="CY250" s="227"/>
      <c r="CZ250" s="227"/>
      <c r="DA250" s="227"/>
      <c r="DB250" s="227"/>
      <c r="DC250" s="227"/>
      <c r="DD250" s="227"/>
      <c r="DE250" s="227"/>
      <c r="DF250" s="227"/>
      <c r="DG250" s="227"/>
      <c r="DH250" s="227"/>
      <c r="DI250" s="227"/>
      <c r="DJ250" s="227"/>
      <c r="DK250" s="227"/>
      <c r="DL250" s="227"/>
      <c r="DM250" s="227"/>
      <c r="DN250" s="227"/>
      <c r="DO250" s="227"/>
      <c r="DP250" s="227"/>
      <c r="DQ250" s="227"/>
      <c r="DR250" s="227"/>
      <c r="DS250" s="227"/>
      <c r="DT250" s="227"/>
      <c r="DU250" s="227"/>
      <c r="DV250" s="227"/>
      <c r="DW250" s="227"/>
      <c r="DX250" s="227"/>
      <c r="DY250" s="227"/>
      <c r="DZ250" s="227"/>
      <c r="EA250" s="227"/>
      <c r="EB250" s="227"/>
      <c r="EC250" s="227"/>
      <c r="ED250" s="227"/>
      <c r="EE250" s="227"/>
      <c r="EF250" s="227"/>
      <c r="EG250" s="227"/>
      <c r="EH250" s="227"/>
      <c r="EI250" s="227"/>
      <c r="EJ250" s="227"/>
      <c r="EK250" s="227"/>
      <c r="EL250" s="227"/>
      <c r="EM250" s="227"/>
      <c r="EN250" s="227"/>
      <c r="EO250" s="227"/>
      <c r="EP250" s="227"/>
      <c r="EQ250" s="227"/>
      <c r="ER250" s="227"/>
      <c r="ES250" s="227"/>
      <c r="ET250" s="227"/>
      <c r="EU250" s="227"/>
      <c r="EV250" s="227"/>
      <c r="EW250" s="227"/>
      <c r="EX250" s="227"/>
      <c r="EY250" s="227"/>
      <c r="EZ250" s="227"/>
      <c r="FA250" s="227"/>
      <c r="FB250" s="227"/>
      <c r="FC250" s="227"/>
      <c r="FD250" s="227"/>
      <c r="FE250" s="227"/>
      <c r="FF250" s="227"/>
      <c r="FG250" s="227"/>
      <c r="FH250" s="227"/>
      <c r="FI250" s="227"/>
      <c r="FJ250" s="227"/>
      <c r="FK250" s="227"/>
      <c r="FL250" s="227"/>
      <c r="FM250" s="227"/>
      <c r="FN250" s="227"/>
      <c r="FO250" s="227"/>
      <c r="FP250" s="227"/>
      <c r="FQ250" s="227"/>
      <c r="FR250" s="227"/>
      <c r="FS250" s="227"/>
      <c r="FT250" s="227"/>
      <c r="FU250" s="227"/>
      <c r="FV250" s="227"/>
      <c r="FW250" s="227"/>
      <c r="FX250" s="227"/>
      <c r="FY250" s="227"/>
      <c r="FZ250" s="227"/>
      <c r="GA250" s="227"/>
      <c r="GB250" s="227"/>
      <c r="GC250" s="227"/>
      <c r="GD250" s="227"/>
      <c r="GE250" s="227"/>
      <c r="GF250" s="227"/>
      <c r="GG250" s="227"/>
      <c r="GH250" s="227"/>
      <c r="GI250" s="227"/>
      <c r="GJ250" s="227"/>
      <c r="GK250" s="227"/>
      <c r="GL250" s="227"/>
      <c r="GM250" s="227"/>
      <c r="GN250" s="227"/>
      <c r="GO250" s="227"/>
      <c r="GP250" s="227"/>
      <c r="GQ250" s="227"/>
      <c r="GR250" s="227"/>
      <c r="GS250" s="227"/>
      <c r="GT250" s="227"/>
      <c r="GU250" s="227"/>
      <c r="GV250" s="227"/>
      <c r="GW250" s="227"/>
      <c r="GX250" s="227"/>
      <c r="GY250" s="227"/>
      <c r="GZ250" s="227"/>
      <c r="HA250" s="227"/>
      <c r="HB250" s="227"/>
      <c r="HC250" s="227"/>
      <c r="HD250" s="227"/>
      <c r="HE250" s="227"/>
      <c r="HF250" s="227"/>
      <c r="HG250" s="227"/>
      <c r="HH250" s="227"/>
      <c r="HI250" s="227"/>
      <c r="HJ250" s="227"/>
      <c r="HK250" s="227"/>
      <c r="HL250" s="227"/>
      <c r="HM250" s="227"/>
      <c r="HN250" s="227"/>
      <c r="HO250" s="227"/>
      <c r="HP250" s="227"/>
      <c r="HQ250" s="227"/>
      <c r="HR250" s="227"/>
      <c r="HS250" s="227"/>
      <c r="HT250" s="227"/>
      <c r="HU250" s="227"/>
      <c r="HV250" s="227"/>
      <c r="HW250" s="227"/>
      <c r="HX250" s="227"/>
      <c r="HY250" s="227"/>
      <c r="HZ250" s="227"/>
      <c r="IA250" s="227"/>
      <c r="IB250" s="227"/>
      <c r="IC250" s="227"/>
      <c r="ID250" s="227"/>
      <c r="IE250" s="227"/>
      <c r="IF250" s="227"/>
      <c r="IG250" s="227"/>
      <c r="IH250" s="227"/>
      <c r="II250" s="227"/>
      <c r="IJ250" s="227"/>
      <c r="IK250" s="227"/>
      <c r="IL250" s="227"/>
      <c r="IM250" s="227"/>
      <c r="IN250" s="227"/>
      <c r="IO250" s="227"/>
      <c r="IP250" s="227"/>
      <c r="IQ250" s="227"/>
      <c r="IR250" s="227"/>
      <c r="IS250" s="227"/>
      <c r="IT250" s="227"/>
      <c r="IU250" s="227"/>
      <c r="IV250" s="227"/>
    </row>
    <row r="251" spans="1:256">
      <c r="A251" s="107"/>
      <c r="D251" s="159"/>
      <c r="E251" s="227"/>
      <c r="F251" s="159"/>
      <c r="G251" s="227"/>
      <c r="H251" s="159"/>
      <c r="I251" s="109"/>
      <c r="J251" s="109"/>
      <c r="K251" s="227"/>
      <c r="L251" s="159"/>
      <c r="M251" s="227"/>
      <c r="N251" s="227"/>
      <c r="O251" s="227"/>
      <c r="P251" s="227"/>
      <c r="Q251" s="227"/>
      <c r="R251" s="227"/>
      <c r="S251" s="227"/>
      <c r="T251" s="227"/>
      <c r="U251" s="227"/>
      <c r="V251" s="227"/>
      <c r="W251" s="227"/>
      <c r="X251" s="227"/>
      <c r="Y251" s="227"/>
      <c r="Z251" s="227"/>
      <c r="AA251" s="227"/>
      <c r="AB251" s="227"/>
      <c r="AC251" s="227"/>
      <c r="AD251" s="227"/>
      <c r="AE251" s="227"/>
      <c r="AF251" s="227"/>
      <c r="AG251" s="227"/>
      <c r="AH251" s="227"/>
      <c r="AI251" s="227"/>
      <c r="AJ251" s="227"/>
      <c r="AK251" s="227"/>
      <c r="AL251" s="227"/>
      <c r="AM251" s="227"/>
      <c r="AN251" s="227"/>
      <c r="AO251" s="227"/>
      <c r="AP251" s="227"/>
      <c r="AQ251" s="227"/>
      <c r="AR251" s="227"/>
      <c r="AS251" s="227"/>
      <c r="AT251" s="227"/>
      <c r="AU251" s="227"/>
      <c r="AV251" s="227"/>
      <c r="AW251" s="227"/>
      <c r="AX251" s="227"/>
      <c r="AY251" s="227"/>
      <c r="AZ251" s="227"/>
      <c r="BA251" s="227"/>
      <c r="BB251" s="227"/>
      <c r="BC251" s="227"/>
      <c r="BD251" s="227"/>
      <c r="BE251" s="227"/>
      <c r="BF251" s="227"/>
      <c r="BG251" s="227"/>
      <c r="BH251" s="227"/>
      <c r="BI251" s="227"/>
      <c r="BJ251" s="227"/>
      <c r="BK251" s="227"/>
      <c r="BL251" s="227"/>
      <c r="BM251" s="227"/>
      <c r="BN251" s="227"/>
      <c r="BO251" s="227"/>
      <c r="BP251" s="227"/>
      <c r="BQ251" s="227"/>
      <c r="BR251" s="227"/>
      <c r="BS251" s="227"/>
      <c r="BT251" s="227"/>
      <c r="BU251" s="227"/>
      <c r="BV251" s="227"/>
      <c r="BW251" s="227"/>
      <c r="BX251" s="227"/>
      <c r="BY251" s="227"/>
      <c r="BZ251" s="227"/>
      <c r="CA251" s="227"/>
      <c r="CB251" s="227"/>
      <c r="CC251" s="109"/>
      <c r="CD251" s="109"/>
      <c r="CE251" s="109"/>
      <c r="CF251" s="109"/>
      <c r="CG251" s="109"/>
      <c r="CH251" s="109"/>
      <c r="CI251" s="109"/>
      <c r="CJ251" s="109"/>
      <c r="CK251" s="109"/>
      <c r="CL251" s="109"/>
      <c r="CM251" s="109"/>
      <c r="CN251" s="109"/>
      <c r="CO251" s="109"/>
      <c r="CP251" s="109"/>
      <c r="CQ251" s="109"/>
      <c r="CR251" s="109"/>
      <c r="CS251" s="109"/>
      <c r="CT251" s="109"/>
      <c r="CU251" s="227"/>
      <c r="CV251" s="227"/>
      <c r="CW251" s="227"/>
      <c r="CX251" s="227"/>
      <c r="CY251" s="227"/>
      <c r="CZ251" s="227"/>
      <c r="DA251" s="227"/>
      <c r="DB251" s="227"/>
      <c r="DC251" s="227"/>
      <c r="DD251" s="227"/>
      <c r="DE251" s="227"/>
      <c r="DF251" s="227"/>
      <c r="DG251" s="227"/>
      <c r="DH251" s="227"/>
      <c r="DI251" s="227"/>
      <c r="DJ251" s="227"/>
      <c r="DK251" s="227"/>
      <c r="DL251" s="227"/>
      <c r="DM251" s="227"/>
      <c r="DN251" s="227"/>
      <c r="DO251" s="227"/>
      <c r="DP251" s="227"/>
      <c r="DQ251" s="227"/>
      <c r="DR251" s="227"/>
      <c r="DS251" s="227"/>
      <c r="DT251" s="227"/>
      <c r="DU251" s="227"/>
      <c r="DV251" s="227"/>
      <c r="DW251" s="227"/>
      <c r="DX251" s="227"/>
      <c r="DY251" s="227"/>
      <c r="DZ251" s="227"/>
      <c r="EA251" s="227"/>
      <c r="EB251" s="227"/>
      <c r="EC251" s="227"/>
      <c r="ED251" s="227"/>
      <c r="EE251" s="227"/>
      <c r="EF251" s="227"/>
      <c r="EG251" s="227"/>
      <c r="EH251" s="227"/>
      <c r="EI251" s="227"/>
      <c r="EJ251" s="227"/>
      <c r="EK251" s="227"/>
      <c r="EL251" s="227"/>
      <c r="EM251" s="227"/>
      <c r="EN251" s="227"/>
      <c r="EO251" s="227"/>
      <c r="EP251" s="227"/>
      <c r="EQ251" s="227"/>
      <c r="ER251" s="227"/>
      <c r="ES251" s="227"/>
      <c r="ET251" s="227"/>
      <c r="EU251" s="227"/>
      <c r="EV251" s="227"/>
      <c r="EW251" s="227"/>
      <c r="EX251" s="227"/>
      <c r="EY251" s="227"/>
      <c r="EZ251" s="227"/>
      <c r="FA251" s="227"/>
      <c r="FB251" s="227"/>
      <c r="FC251" s="227"/>
      <c r="FD251" s="227"/>
      <c r="FE251" s="227"/>
      <c r="FF251" s="227"/>
      <c r="FG251" s="227"/>
      <c r="FH251" s="227"/>
      <c r="FI251" s="227"/>
      <c r="FJ251" s="227"/>
      <c r="FK251" s="227"/>
      <c r="FL251" s="227"/>
      <c r="FM251" s="227"/>
      <c r="FN251" s="227"/>
      <c r="FO251" s="227"/>
      <c r="FP251" s="227"/>
      <c r="FQ251" s="227"/>
      <c r="FR251" s="227"/>
      <c r="FS251" s="227"/>
      <c r="FT251" s="227"/>
      <c r="FU251" s="227"/>
      <c r="FV251" s="227"/>
      <c r="FW251" s="227"/>
      <c r="FX251" s="227"/>
      <c r="FY251" s="227"/>
      <c r="FZ251" s="227"/>
      <c r="GA251" s="227"/>
      <c r="GB251" s="227"/>
      <c r="GC251" s="227"/>
      <c r="GD251" s="227"/>
      <c r="GE251" s="227"/>
      <c r="GF251" s="227"/>
      <c r="GG251" s="227"/>
      <c r="GH251" s="227"/>
      <c r="GI251" s="227"/>
      <c r="GJ251" s="227"/>
      <c r="GK251" s="227"/>
      <c r="GL251" s="227"/>
      <c r="GM251" s="227"/>
      <c r="GN251" s="227"/>
      <c r="GO251" s="227"/>
      <c r="GP251" s="227"/>
      <c r="GQ251" s="227"/>
      <c r="GR251" s="227"/>
      <c r="GS251" s="227"/>
      <c r="GT251" s="227"/>
      <c r="GU251" s="227"/>
      <c r="GV251" s="227"/>
      <c r="GW251" s="227"/>
      <c r="GX251" s="227"/>
      <c r="GY251" s="227"/>
      <c r="GZ251" s="227"/>
      <c r="HA251" s="227"/>
      <c r="HB251" s="227"/>
      <c r="HC251" s="227"/>
      <c r="HD251" s="227"/>
      <c r="HE251" s="227"/>
      <c r="HF251" s="227"/>
      <c r="HG251" s="227"/>
      <c r="HH251" s="227"/>
      <c r="HI251" s="227"/>
      <c r="HJ251" s="227"/>
      <c r="HK251" s="227"/>
      <c r="HL251" s="227"/>
      <c r="HM251" s="227"/>
      <c r="HN251" s="227"/>
      <c r="HO251" s="227"/>
      <c r="HP251" s="227"/>
      <c r="HQ251" s="227"/>
      <c r="HR251" s="227"/>
      <c r="HS251" s="227"/>
      <c r="HT251" s="227"/>
      <c r="HU251" s="227"/>
      <c r="HV251" s="227"/>
      <c r="HW251" s="227"/>
      <c r="HX251" s="227"/>
      <c r="HY251" s="227"/>
      <c r="HZ251" s="227"/>
      <c r="IA251" s="227"/>
      <c r="IB251" s="227"/>
      <c r="IC251" s="227"/>
      <c r="ID251" s="227"/>
      <c r="IE251" s="227"/>
      <c r="IF251" s="227"/>
      <c r="IG251" s="227"/>
      <c r="IH251" s="227"/>
      <c r="II251" s="227"/>
      <c r="IJ251" s="227"/>
      <c r="IK251" s="227"/>
      <c r="IL251" s="227"/>
      <c r="IM251" s="227"/>
      <c r="IN251" s="227"/>
      <c r="IO251" s="227"/>
      <c r="IP251" s="227"/>
      <c r="IQ251" s="227"/>
      <c r="IR251" s="227"/>
      <c r="IS251" s="227"/>
      <c r="IT251" s="227"/>
      <c r="IU251" s="227"/>
      <c r="IV251" s="227"/>
    </row>
    <row r="252" spans="1:256">
      <c r="A252" s="107"/>
      <c r="D252" s="159"/>
      <c r="E252" s="227"/>
      <c r="F252" s="159"/>
      <c r="G252" s="227"/>
      <c r="H252" s="159"/>
      <c r="I252" s="109"/>
      <c r="J252" s="109"/>
      <c r="K252" s="227"/>
      <c r="L252" s="159"/>
      <c r="M252" s="227"/>
      <c r="N252" s="227"/>
      <c r="O252" s="227"/>
      <c r="P252" s="227"/>
      <c r="Q252" s="227"/>
      <c r="R252" s="227"/>
      <c r="S252" s="227"/>
      <c r="T252" s="227"/>
      <c r="U252" s="227"/>
      <c r="V252" s="227"/>
      <c r="W252" s="227"/>
      <c r="X252" s="227"/>
      <c r="Y252" s="227"/>
      <c r="Z252" s="227"/>
      <c r="AA252" s="227"/>
      <c r="AB252" s="227"/>
      <c r="AC252" s="227"/>
      <c r="AD252" s="227"/>
      <c r="AE252" s="227"/>
      <c r="AF252" s="227"/>
      <c r="AG252" s="227"/>
      <c r="AH252" s="227"/>
      <c r="AI252" s="227"/>
      <c r="AJ252" s="227"/>
      <c r="AK252" s="227"/>
      <c r="AL252" s="227"/>
      <c r="AM252" s="227"/>
      <c r="AN252" s="227"/>
      <c r="AO252" s="227"/>
      <c r="AP252" s="227"/>
      <c r="AQ252" s="227"/>
      <c r="AR252" s="227"/>
      <c r="AS252" s="227"/>
      <c r="AT252" s="227"/>
      <c r="AU252" s="227"/>
      <c r="AV252" s="227"/>
      <c r="AW252" s="227"/>
      <c r="AX252" s="227"/>
      <c r="AY252" s="227"/>
      <c r="AZ252" s="227"/>
      <c r="BA252" s="227"/>
      <c r="BB252" s="227"/>
      <c r="BC252" s="227"/>
      <c r="BD252" s="227"/>
      <c r="BE252" s="227"/>
      <c r="BF252" s="227"/>
      <c r="BG252" s="227"/>
      <c r="BH252" s="227"/>
      <c r="BI252" s="227"/>
      <c r="BJ252" s="227"/>
      <c r="BK252" s="227"/>
      <c r="BL252" s="227"/>
      <c r="BM252" s="227"/>
      <c r="BN252" s="227"/>
      <c r="BO252" s="227"/>
      <c r="BP252" s="227"/>
      <c r="BQ252" s="227"/>
      <c r="BR252" s="227"/>
      <c r="BS252" s="227"/>
      <c r="BT252" s="227"/>
      <c r="BU252" s="227"/>
      <c r="BV252" s="227"/>
      <c r="BW252" s="227"/>
      <c r="BX252" s="227"/>
      <c r="BY252" s="227"/>
      <c r="BZ252" s="227"/>
      <c r="CA252" s="227"/>
      <c r="CB252" s="227"/>
      <c r="CC252" s="109"/>
      <c r="CD252" s="109"/>
      <c r="CE252" s="109"/>
      <c r="CF252" s="109"/>
      <c r="CG252" s="109"/>
      <c r="CH252" s="109"/>
      <c r="CI252" s="109"/>
      <c r="CJ252" s="109"/>
      <c r="CK252" s="109"/>
      <c r="CL252" s="109"/>
      <c r="CM252" s="109"/>
      <c r="CN252" s="109"/>
      <c r="CO252" s="109"/>
      <c r="CP252" s="109"/>
      <c r="CQ252" s="109"/>
      <c r="CR252" s="109"/>
      <c r="CS252" s="109"/>
      <c r="CT252" s="109"/>
      <c r="CU252" s="227"/>
      <c r="CV252" s="227"/>
      <c r="CW252" s="227"/>
      <c r="CX252" s="227"/>
      <c r="CY252" s="227"/>
      <c r="CZ252" s="227"/>
      <c r="DA252" s="227"/>
      <c r="DB252" s="227"/>
      <c r="DC252" s="227"/>
      <c r="DD252" s="227"/>
      <c r="DE252" s="227"/>
      <c r="DF252" s="227"/>
      <c r="DG252" s="227"/>
      <c r="DH252" s="227"/>
      <c r="DI252" s="227"/>
      <c r="DJ252" s="227"/>
      <c r="DK252" s="227"/>
      <c r="DL252" s="227"/>
      <c r="DM252" s="227"/>
      <c r="DN252" s="227"/>
      <c r="DO252" s="227"/>
      <c r="DP252" s="227"/>
      <c r="DQ252" s="227"/>
      <c r="DR252" s="227"/>
      <c r="DS252" s="227"/>
      <c r="DT252" s="227"/>
      <c r="DU252" s="227"/>
      <c r="DV252" s="227"/>
      <c r="DW252" s="227"/>
      <c r="DX252" s="227"/>
      <c r="DY252" s="227"/>
      <c r="DZ252" s="227"/>
      <c r="EA252" s="227"/>
      <c r="EB252" s="227"/>
      <c r="EC252" s="227"/>
      <c r="ED252" s="227"/>
      <c r="EE252" s="227"/>
      <c r="EF252" s="227"/>
      <c r="EG252" s="227"/>
      <c r="EH252" s="227"/>
      <c r="EI252" s="227"/>
      <c r="EJ252" s="227"/>
      <c r="EK252" s="227"/>
      <c r="EL252" s="227"/>
      <c r="EM252" s="227"/>
      <c r="EN252" s="227"/>
      <c r="EO252" s="227"/>
      <c r="EP252" s="227"/>
      <c r="EQ252" s="227"/>
      <c r="ER252" s="227"/>
      <c r="ES252" s="227"/>
      <c r="ET252" s="227"/>
      <c r="EU252" s="227"/>
      <c r="EV252" s="227"/>
      <c r="EW252" s="227"/>
      <c r="EX252" s="227"/>
      <c r="EY252" s="227"/>
      <c r="EZ252" s="227"/>
      <c r="FA252" s="227"/>
      <c r="FB252" s="227"/>
      <c r="FC252" s="227"/>
      <c r="FD252" s="227"/>
      <c r="FE252" s="227"/>
      <c r="FF252" s="227"/>
      <c r="FG252" s="227"/>
      <c r="FH252" s="227"/>
      <c r="FI252" s="227"/>
      <c r="FJ252" s="227"/>
      <c r="FK252" s="227"/>
      <c r="FL252" s="227"/>
      <c r="FM252" s="227"/>
      <c r="FN252" s="227"/>
      <c r="FO252" s="227"/>
      <c r="FP252" s="227"/>
      <c r="FQ252" s="227"/>
      <c r="FR252" s="227"/>
      <c r="FS252" s="227"/>
      <c r="FT252" s="227"/>
      <c r="FU252" s="227"/>
      <c r="FV252" s="227"/>
      <c r="FW252" s="227"/>
      <c r="FX252" s="227"/>
      <c r="FY252" s="227"/>
      <c r="FZ252" s="227"/>
      <c r="GA252" s="227"/>
      <c r="GB252" s="227"/>
      <c r="GC252" s="227"/>
      <c r="GD252" s="227"/>
      <c r="GE252" s="227"/>
      <c r="GF252" s="227"/>
      <c r="GG252" s="227"/>
      <c r="GH252" s="227"/>
      <c r="GI252" s="227"/>
      <c r="GJ252" s="227"/>
      <c r="GK252" s="227"/>
      <c r="GL252" s="227"/>
      <c r="GM252" s="227"/>
      <c r="GN252" s="227"/>
      <c r="GO252" s="227"/>
      <c r="GP252" s="227"/>
      <c r="GQ252" s="227"/>
      <c r="GR252" s="227"/>
      <c r="GS252" s="227"/>
      <c r="GT252" s="227"/>
      <c r="GU252" s="227"/>
      <c r="GV252" s="227"/>
      <c r="GW252" s="227"/>
      <c r="GX252" s="227"/>
      <c r="GY252" s="227"/>
      <c r="GZ252" s="227"/>
      <c r="HA252" s="227"/>
      <c r="HB252" s="227"/>
      <c r="HC252" s="227"/>
      <c r="HD252" s="227"/>
      <c r="HE252" s="227"/>
      <c r="HF252" s="227"/>
      <c r="HG252" s="227"/>
      <c r="HH252" s="227"/>
      <c r="HI252" s="227"/>
      <c r="HJ252" s="227"/>
      <c r="HK252" s="227"/>
      <c r="HL252" s="227"/>
      <c r="HM252" s="227"/>
      <c r="HN252" s="227"/>
      <c r="HO252" s="227"/>
      <c r="HP252" s="227"/>
      <c r="HQ252" s="227"/>
      <c r="HR252" s="227"/>
      <c r="HS252" s="227"/>
      <c r="HT252" s="227"/>
      <c r="HU252" s="227"/>
      <c r="HV252" s="227"/>
      <c r="HW252" s="227"/>
      <c r="HX252" s="227"/>
      <c r="HY252" s="227"/>
      <c r="HZ252" s="227"/>
      <c r="IA252" s="227"/>
      <c r="IB252" s="227"/>
      <c r="IC252" s="227"/>
      <c r="ID252" s="227"/>
      <c r="IE252" s="227"/>
      <c r="IF252" s="227"/>
      <c r="IG252" s="227"/>
      <c r="IH252" s="227"/>
      <c r="II252" s="227"/>
      <c r="IJ252" s="227"/>
      <c r="IK252" s="227"/>
      <c r="IL252" s="227"/>
      <c r="IM252" s="227"/>
      <c r="IN252" s="227"/>
      <c r="IO252" s="227"/>
      <c r="IP252" s="227"/>
      <c r="IQ252" s="227"/>
      <c r="IR252" s="227"/>
      <c r="IS252" s="227"/>
      <c r="IT252" s="227"/>
      <c r="IU252" s="227"/>
      <c r="IV252" s="227"/>
    </row>
    <row r="253" spans="1:256">
      <c r="A253" s="107"/>
      <c r="D253" s="159"/>
      <c r="E253" s="227"/>
      <c r="F253" s="159"/>
      <c r="G253" s="227"/>
      <c r="H253" s="159"/>
      <c r="I253" s="109"/>
      <c r="J253" s="109"/>
      <c r="K253" s="227"/>
      <c r="L253" s="159"/>
      <c r="M253" s="227"/>
      <c r="N253" s="227"/>
      <c r="O253" s="227"/>
      <c r="P253" s="227"/>
      <c r="Q253" s="227"/>
      <c r="R253" s="227"/>
      <c r="S253" s="227"/>
      <c r="T253" s="227"/>
      <c r="U253" s="227"/>
      <c r="V253" s="227"/>
      <c r="W253" s="227"/>
      <c r="X253" s="227"/>
      <c r="Y253" s="227"/>
      <c r="Z253" s="227"/>
      <c r="AA253" s="227"/>
      <c r="AB253" s="227"/>
      <c r="AC253" s="227"/>
      <c r="AD253" s="227"/>
      <c r="AE253" s="227"/>
      <c r="AF253" s="227"/>
      <c r="AG253" s="227"/>
      <c r="AH253" s="227"/>
      <c r="AI253" s="227"/>
      <c r="AJ253" s="227"/>
      <c r="AK253" s="227"/>
      <c r="AL253" s="227"/>
      <c r="AM253" s="227"/>
      <c r="AN253" s="227"/>
      <c r="AO253" s="227"/>
      <c r="AP253" s="227"/>
      <c r="AQ253" s="227"/>
      <c r="AR253" s="227"/>
      <c r="AS253" s="227"/>
      <c r="AT253" s="227"/>
      <c r="AU253" s="227"/>
      <c r="AV253" s="227"/>
      <c r="AW253" s="227"/>
      <c r="AX253" s="227"/>
      <c r="AY253" s="227"/>
      <c r="AZ253" s="227"/>
      <c r="BA253" s="227"/>
      <c r="BB253" s="227"/>
      <c r="BC253" s="227"/>
      <c r="BD253" s="227"/>
      <c r="BE253" s="227"/>
      <c r="BF253" s="227"/>
      <c r="BG253" s="227"/>
      <c r="BH253" s="227"/>
      <c r="BI253" s="227"/>
      <c r="BJ253" s="227"/>
      <c r="BK253" s="227"/>
      <c r="BL253" s="227"/>
      <c r="BM253" s="227"/>
      <c r="BN253" s="227"/>
      <c r="BO253" s="227"/>
      <c r="BP253" s="227"/>
      <c r="BQ253" s="227"/>
      <c r="BR253" s="227"/>
      <c r="BS253" s="227"/>
      <c r="BT253" s="227"/>
      <c r="BU253" s="227"/>
      <c r="BV253" s="227"/>
      <c r="BW253" s="227"/>
      <c r="BX253" s="227"/>
      <c r="BY253" s="227"/>
      <c r="BZ253" s="227"/>
      <c r="CA253" s="227"/>
      <c r="CB253" s="227"/>
      <c r="CC253" s="109"/>
      <c r="CD253" s="109"/>
      <c r="CE253" s="109"/>
      <c r="CF253" s="109"/>
      <c r="CG253" s="109"/>
      <c r="CH253" s="109"/>
      <c r="CI253" s="109"/>
      <c r="CJ253" s="109"/>
      <c r="CK253" s="109"/>
      <c r="CL253" s="109"/>
      <c r="CM253" s="109"/>
      <c r="CN253" s="109"/>
      <c r="CO253" s="109"/>
      <c r="CP253" s="109"/>
      <c r="CQ253" s="109"/>
      <c r="CR253" s="109"/>
      <c r="CS253" s="109"/>
      <c r="CT253" s="109"/>
      <c r="CU253" s="227"/>
      <c r="CV253" s="227"/>
      <c r="CW253" s="227"/>
      <c r="CX253" s="227"/>
      <c r="CY253" s="227"/>
      <c r="CZ253" s="227"/>
      <c r="DA253" s="227"/>
      <c r="DB253" s="227"/>
      <c r="DC253" s="227"/>
      <c r="DD253" s="227"/>
      <c r="DE253" s="227"/>
      <c r="DF253" s="227"/>
      <c r="DG253" s="227"/>
      <c r="DH253" s="227"/>
      <c r="DI253" s="227"/>
      <c r="DJ253" s="227"/>
      <c r="DK253" s="227"/>
      <c r="DL253" s="227"/>
      <c r="DM253" s="227"/>
      <c r="DN253" s="227"/>
      <c r="DO253" s="227"/>
      <c r="DP253" s="227"/>
      <c r="DQ253" s="227"/>
      <c r="DR253" s="227"/>
      <c r="DS253" s="227"/>
      <c r="DT253" s="227"/>
      <c r="DU253" s="227"/>
      <c r="DV253" s="227"/>
      <c r="DW253" s="227"/>
      <c r="DX253" s="227"/>
      <c r="DY253" s="227"/>
      <c r="DZ253" s="227"/>
      <c r="EA253" s="227"/>
      <c r="EB253" s="227"/>
      <c r="EC253" s="227"/>
      <c r="ED253" s="227"/>
      <c r="EE253" s="227"/>
      <c r="EF253" s="227"/>
      <c r="EG253" s="227"/>
      <c r="EH253" s="227"/>
      <c r="EI253" s="227"/>
      <c r="EJ253" s="227"/>
      <c r="EK253" s="227"/>
      <c r="EL253" s="227"/>
      <c r="EM253" s="227"/>
      <c r="EN253" s="227"/>
      <c r="EO253" s="227"/>
      <c r="EP253" s="227"/>
      <c r="EQ253" s="227"/>
      <c r="ER253" s="227"/>
      <c r="ES253" s="227"/>
      <c r="ET253" s="227"/>
      <c r="EU253" s="227"/>
      <c r="EV253" s="227"/>
      <c r="EW253" s="227"/>
      <c r="EX253" s="227"/>
      <c r="EY253" s="227"/>
      <c r="EZ253" s="227"/>
      <c r="FA253" s="227"/>
      <c r="FB253" s="227"/>
      <c r="FC253" s="227"/>
      <c r="FD253" s="227"/>
      <c r="FE253" s="227"/>
      <c r="FF253" s="227"/>
      <c r="FG253" s="227"/>
      <c r="FH253" s="227"/>
      <c r="FI253" s="227"/>
      <c r="FJ253" s="227"/>
      <c r="FK253" s="227"/>
      <c r="FL253" s="227"/>
      <c r="FM253" s="227"/>
      <c r="FN253" s="227"/>
      <c r="FO253" s="227"/>
      <c r="FP253" s="227"/>
      <c r="FQ253" s="227"/>
      <c r="FR253" s="227"/>
      <c r="FS253" s="227"/>
      <c r="FT253" s="227"/>
      <c r="FU253" s="227"/>
      <c r="FV253" s="227"/>
      <c r="FW253" s="227"/>
      <c r="FX253" s="227"/>
      <c r="FY253" s="227"/>
      <c r="FZ253" s="227"/>
      <c r="GA253" s="227"/>
      <c r="GB253" s="227"/>
      <c r="GC253" s="227"/>
      <c r="GD253" s="227"/>
      <c r="GE253" s="227"/>
      <c r="GF253" s="227"/>
      <c r="GG253" s="227"/>
      <c r="GH253" s="227"/>
      <c r="GI253" s="227"/>
      <c r="GJ253" s="227"/>
      <c r="GK253" s="227"/>
      <c r="GL253" s="227"/>
      <c r="GM253" s="227"/>
      <c r="GN253" s="227"/>
      <c r="GO253" s="227"/>
      <c r="GP253" s="227"/>
      <c r="GQ253" s="227"/>
      <c r="GR253" s="227"/>
      <c r="GS253" s="227"/>
      <c r="GT253" s="227"/>
      <c r="GU253" s="227"/>
      <c r="GV253" s="227"/>
      <c r="GW253" s="227"/>
      <c r="GX253" s="227"/>
      <c r="GY253" s="227"/>
      <c r="GZ253" s="227"/>
      <c r="HA253" s="227"/>
      <c r="HB253" s="227"/>
      <c r="HC253" s="227"/>
      <c r="HD253" s="227"/>
      <c r="HE253" s="227"/>
      <c r="HF253" s="227"/>
      <c r="HG253" s="227"/>
      <c r="HH253" s="227"/>
      <c r="HI253" s="227"/>
      <c r="HJ253" s="227"/>
      <c r="HK253" s="227"/>
      <c r="HL253" s="227"/>
      <c r="HM253" s="227"/>
      <c r="HN253" s="227"/>
      <c r="HO253" s="227"/>
      <c r="HP253" s="227"/>
      <c r="HQ253" s="227"/>
      <c r="HR253" s="227"/>
      <c r="HS253" s="227"/>
      <c r="HT253" s="227"/>
      <c r="HU253" s="227"/>
      <c r="HV253" s="227"/>
      <c r="HW253" s="227"/>
      <c r="HX253" s="227"/>
      <c r="HY253" s="227"/>
      <c r="HZ253" s="227"/>
      <c r="IA253" s="227"/>
      <c r="IB253" s="227"/>
      <c r="IC253" s="227"/>
      <c r="ID253" s="227"/>
      <c r="IE253" s="227"/>
      <c r="IF253" s="227"/>
      <c r="IG253" s="227"/>
      <c r="IH253" s="227"/>
      <c r="II253" s="227"/>
      <c r="IJ253" s="227"/>
      <c r="IK253" s="227"/>
      <c r="IL253" s="227"/>
      <c r="IM253" s="227"/>
      <c r="IN253" s="227"/>
      <c r="IO253" s="227"/>
      <c r="IP253" s="227"/>
      <c r="IQ253" s="227"/>
      <c r="IR253" s="227"/>
      <c r="IS253" s="227"/>
      <c r="IT253" s="227"/>
      <c r="IU253" s="227"/>
      <c r="IV253" s="227"/>
    </row>
    <row r="254" spans="1:256">
      <c r="A254" s="107"/>
      <c r="D254" s="159"/>
      <c r="E254" s="227"/>
      <c r="F254" s="159"/>
      <c r="G254" s="227"/>
      <c r="H254" s="159"/>
      <c r="I254" s="109"/>
      <c r="J254" s="109"/>
      <c r="K254" s="227"/>
      <c r="L254" s="159"/>
      <c r="M254" s="227"/>
      <c r="N254" s="227"/>
      <c r="O254" s="227"/>
      <c r="P254" s="227"/>
      <c r="Q254" s="227"/>
      <c r="R254" s="227"/>
      <c r="S254" s="227"/>
      <c r="T254" s="227"/>
      <c r="U254" s="227"/>
      <c r="V254" s="227"/>
      <c r="W254" s="227"/>
      <c r="X254" s="227"/>
      <c r="Y254" s="227"/>
      <c r="Z254" s="227"/>
      <c r="AA254" s="227"/>
      <c r="AB254" s="227"/>
      <c r="AC254" s="227"/>
      <c r="AD254" s="227"/>
      <c r="AE254" s="227"/>
      <c r="AF254" s="227"/>
      <c r="AG254" s="227"/>
      <c r="AH254" s="227"/>
      <c r="AI254" s="227"/>
      <c r="AJ254" s="227"/>
      <c r="AK254" s="227"/>
      <c r="AL254" s="227"/>
      <c r="AM254" s="227"/>
      <c r="AN254" s="227"/>
      <c r="AO254" s="227"/>
      <c r="AP254" s="227"/>
      <c r="AQ254" s="227"/>
      <c r="AR254" s="227"/>
      <c r="AS254" s="227"/>
      <c r="AT254" s="227"/>
      <c r="AU254" s="227"/>
      <c r="AV254" s="227"/>
      <c r="AW254" s="227"/>
      <c r="AX254" s="227"/>
      <c r="AY254" s="227"/>
      <c r="AZ254" s="227"/>
      <c r="BA254" s="227"/>
      <c r="BB254" s="227"/>
      <c r="BC254" s="227"/>
      <c r="BD254" s="227"/>
      <c r="BE254" s="227"/>
      <c r="BF254" s="227"/>
      <c r="BG254" s="227"/>
      <c r="BH254" s="227"/>
      <c r="BI254" s="227"/>
      <c r="BJ254" s="227"/>
      <c r="BK254" s="227"/>
      <c r="BL254" s="227"/>
      <c r="BM254" s="227"/>
      <c r="BN254" s="227"/>
      <c r="BO254" s="227"/>
      <c r="BP254" s="227"/>
      <c r="BQ254" s="227"/>
      <c r="BR254" s="227"/>
      <c r="BS254" s="227"/>
      <c r="BT254" s="227"/>
      <c r="BU254" s="227"/>
      <c r="BV254" s="227"/>
      <c r="BW254" s="227"/>
      <c r="BX254" s="227"/>
      <c r="BY254" s="227"/>
      <c r="BZ254" s="227"/>
      <c r="CA254" s="227"/>
      <c r="CB254" s="227"/>
      <c r="CC254" s="109"/>
      <c r="CD254" s="109"/>
      <c r="CE254" s="109"/>
      <c r="CF254" s="109"/>
      <c r="CG254" s="109"/>
      <c r="CH254" s="109"/>
      <c r="CI254" s="109"/>
      <c r="CJ254" s="109"/>
      <c r="CK254" s="109"/>
      <c r="CL254" s="109"/>
      <c r="CM254" s="109"/>
      <c r="CN254" s="109"/>
      <c r="CO254" s="109"/>
      <c r="CP254" s="109"/>
      <c r="CQ254" s="109"/>
      <c r="CR254" s="109"/>
      <c r="CS254" s="109"/>
      <c r="CT254" s="109"/>
      <c r="CU254" s="227"/>
      <c r="CV254" s="227"/>
      <c r="CW254" s="227"/>
      <c r="CX254" s="227"/>
      <c r="CY254" s="227"/>
      <c r="CZ254" s="227"/>
      <c r="DA254" s="227"/>
      <c r="DB254" s="227"/>
      <c r="DC254" s="227"/>
      <c r="DD254" s="227"/>
      <c r="DE254" s="227"/>
      <c r="DF254" s="227"/>
      <c r="DG254" s="227"/>
      <c r="DH254" s="227"/>
      <c r="DI254" s="227"/>
      <c r="DJ254" s="227"/>
      <c r="DK254" s="227"/>
      <c r="DL254" s="227"/>
      <c r="DM254" s="227"/>
      <c r="DN254" s="227"/>
      <c r="DO254" s="227"/>
      <c r="DP254" s="227"/>
      <c r="DQ254" s="227"/>
      <c r="DR254" s="227"/>
      <c r="DS254" s="227"/>
      <c r="DT254" s="227"/>
      <c r="DU254" s="227"/>
      <c r="DV254" s="227"/>
      <c r="DW254" s="227"/>
      <c r="DX254" s="227"/>
      <c r="DY254" s="227"/>
      <c r="DZ254" s="227"/>
      <c r="EA254" s="227"/>
      <c r="EB254" s="227"/>
      <c r="EC254" s="227"/>
      <c r="ED254" s="227"/>
      <c r="EE254" s="227"/>
      <c r="EF254" s="227"/>
      <c r="EG254" s="227"/>
      <c r="EH254" s="227"/>
      <c r="EI254" s="227"/>
      <c r="EJ254" s="227"/>
      <c r="EK254" s="227"/>
      <c r="EL254" s="227"/>
      <c r="EM254" s="227"/>
      <c r="EN254" s="227"/>
      <c r="EO254" s="227"/>
      <c r="EP254" s="227"/>
      <c r="EQ254" s="227"/>
      <c r="ER254" s="227"/>
      <c r="ES254" s="227"/>
      <c r="ET254" s="227"/>
      <c r="EU254" s="227"/>
      <c r="EV254" s="227"/>
      <c r="EW254" s="227"/>
      <c r="EX254" s="227"/>
      <c r="EY254" s="227"/>
      <c r="EZ254" s="227"/>
      <c r="FA254" s="227"/>
      <c r="FB254" s="227"/>
      <c r="FC254" s="227"/>
      <c r="FD254" s="227"/>
      <c r="FE254" s="227"/>
      <c r="FF254" s="227"/>
      <c r="FG254" s="227"/>
      <c r="FH254" s="227"/>
      <c r="FI254" s="227"/>
      <c r="FJ254" s="227"/>
      <c r="FK254" s="227"/>
      <c r="FL254" s="227"/>
      <c r="FM254" s="227"/>
      <c r="FN254" s="227"/>
      <c r="FO254" s="227"/>
      <c r="FP254" s="227"/>
      <c r="FQ254" s="227"/>
      <c r="FR254" s="227"/>
      <c r="FS254" s="227"/>
      <c r="FT254" s="227"/>
      <c r="FU254" s="227"/>
      <c r="FV254" s="227"/>
      <c r="FW254" s="227"/>
      <c r="FX254" s="227"/>
      <c r="FY254" s="227"/>
      <c r="FZ254" s="227"/>
      <c r="GA254" s="227"/>
      <c r="GB254" s="227"/>
      <c r="GC254" s="227"/>
      <c r="GD254" s="227"/>
      <c r="GE254" s="227"/>
      <c r="GF254" s="227"/>
      <c r="GG254" s="227"/>
      <c r="GH254" s="227"/>
      <c r="GI254" s="227"/>
      <c r="GJ254" s="227"/>
      <c r="GK254" s="227"/>
      <c r="GL254" s="227"/>
      <c r="GM254" s="227"/>
      <c r="GN254" s="227"/>
      <c r="GO254" s="227"/>
      <c r="GP254" s="227"/>
      <c r="GQ254" s="227"/>
      <c r="GR254" s="227"/>
      <c r="GS254" s="227"/>
      <c r="GT254" s="227"/>
      <c r="GU254" s="227"/>
      <c r="GV254" s="227"/>
      <c r="GW254" s="227"/>
      <c r="GX254" s="227"/>
      <c r="GY254" s="227"/>
      <c r="GZ254" s="227"/>
      <c r="HA254" s="227"/>
      <c r="HB254" s="227"/>
      <c r="HC254" s="227"/>
      <c r="HD254" s="227"/>
      <c r="HE254" s="227"/>
      <c r="HF254" s="227"/>
      <c r="HG254" s="227"/>
      <c r="HH254" s="227"/>
      <c r="HI254" s="227"/>
      <c r="HJ254" s="227"/>
      <c r="HK254" s="227"/>
      <c r="HL254" s="227"/>
      <c r="HM254" s="227"/>
      <c r="HN254" s="227"/>
      <c r="HO254" s="227"/>
      <c r="HP254" s="227"/>
      <c r="HQ254" s="227"/>
      <c r="HR254" s="227"/>
      <c r="HS254" s="227"/>
      <c r="HT254" s="227"/>
      <c r="HU254" s="227"/>
      <c r="HV254" s="227"/>
      <c r="HW254" s="227"/>
      <c r="HX254" s="227"/>
      <c r="HY254" s="227"/>
      <c r="HZ254" s="227"/>
      <c r="IA254" s="227"/>
      <c r="IB254" s="227"/>
      <c r="IC254" s="227"/>
      <c r="ID254" s="227"/>
      <c r="IE254" s="227"/>
      <c r="IF254" s="227"/>
      <c r="IG254" s="227"/>
      <c r="IH254" s="227"/>
      <c r="II254" s="227"/>
      <c r="IJ254" s="227"/>
      <c r="IK254" s="227"/>
      <c r="IL254" s="227"/>
      <c r="IM254" s="227"/>
      <c r="IN254" s="227"/>
      <c r="IO254" s="227"/>
      <c r="IP254" s="227"/>
      <c r="IQ254" s="227"/>
      <c r="IR254" s="227"/>
      <c r="IS254" s="227"/>
      <c r="IT254" s="227"/>
      <c r="IU254" s="227"/>
      <c r="IV254" s="227"/>
    </row>
    <row r="255" spans="1:256">
      <c r="A255" s="107"/>
      <c r="D255" s="159"/>
      <c r="E255" s="227"/>
      <c r="F255" s="159"/>
      <c r="G255" s="227"/>
      <c r="H255" s="159"/>
      <c r="I255" s="109"/>
      <c r="J255" s="109"/>
      <c r="K255" s="227"/>
      <c r="L255" s="159"/>
      <c r="M255" s="227"/>
      <c r="N255" s="227"/>
      <c r="O255" s="227"/>
      <c r="P255" s="227"/>
      <c r="Q255" s="227"/>
      <c r="R255" s="227"/>
      <c r="S255" s="227"/>
      <c r="T255" s="227"/>
      <c r="U255" s="227"/>
      <c r="V255" s="227"/>
      <c r="W255" s="227"/>
      <c r="X255" s="227"/>
      <c r="Y255" s="227"/>
      <c r="Z255" s="227"/>
      <c r="AA255" s="227"/>
      <c r="AB255" s="227"/>
      <c r="AC255" s="227"/>
      <c r="AD255" s="227"/>
      <c r="AE255" s="227"/>
      <c r="AF255" s="227"/>
      <c r="AG255" s="227"/>
      <c r="AH255" s="227"/>
      <c r="AI255" s="227"/>
      <c r="AJ255" s="227"/>
      <c r="AK255" s="227"/>
      <c r="AL255" s="227"/>
      <c r="AM255" s="227"/>
      <c r="AN255" s="227"/>
      <c r="AO255" s="227"/>
      <c r="AP255" s="227"/>
      <c r="AQ255" s="227"/>
      <c r="AR255" s="227"/>
      <c r="AS255" s="227"/>
      <c r="AT255" s="227"/>
      <c r="AU255" s="227"/>
      <c r="AV255" s="227"/>
      <c r="AW255" s="227"/>
      <c r="AX255" s="227"/>
      <c r="AY255" s="227"/>
      <c r="AZ255" s="227"/>
      <c r="BA255" s="227"/>
      <c r="BB255" s="227"/>
      <c r="BC255" s="227"/>
      <c r="BD255" s="227"/>
      <c r="BE255" s="227"/>
      <c r="BF255" s="227"/>
      <c r="BG255" s="227"/>
      <c r="BH255" s="227"/>
      <c r="BI255" s="227"/>
      <c r="BJ255" s="227"/>
      <c r="BK255" s="227"/>
      <c r="BL255" s="227"/>
      <c r="BM255" s="227"/>
      <c r="BN255" s="227"/>
      <c r="BO255" s="227"/>
      <c r="BP255" s="227"/>
      <c r="BQ255" s="227"/>
      <c r="BR255" s="227"/>
      <c r="BS255" s="227"/>
      <c r="BT255" s="227"/>
      <c r="BU255" s="227"/>
      <c r="BV255" s="227"/>
      <c r="BW255" s="227"/>
      <c r="BX255" s="227"/>
      <c r="BY255" s="227"/>
      <c r="BZ255" s="227"/>
      <c r="CA255" s="227"/>
      <c r="CB255" s="227"/>
      <c r="CC255" s="109"/>
      <c r="CD255" s="109"/>
      <c r="CE255" s="109"/>
      <c r="CF255" s="109"/>
      <c r="CG255" s="109"/>
      <c r="CH255" s="109"/>
      <c r="CI255" s="109"/>
      <c r="CJ255" s="109"/>
      <c r="CK255" s="109"/>
      <c r="CL255" s="109"/>
      <c r="CM255" s="109"/>
      <c r="CN255" s="109"/>
      <c r="CO255" s="109"/>
      <c r="CP255" s="109"/>
      <c r="CQ255" s="109"/>
      <c r="CR255" s="109"/>
      <c r="CS255" s="109"/>
      <c r="CT255" s="109"/>
      <c r="CU255" s="227"/>
      <c r="CV255" s="227"/>
      <c r="CW255" s="227"/>
      <c r="CX255" s="227"/>
      <c r="CY255" s="227"/>
      <c r="CZ255" s="227"/>
      <c r="DA255" s="227"/>
      <c r="DB255" s="227"/>
      <c r="DC255" s="227"/>
      <c r="DD255" s="227"/>
      <c r="DE255" s="227"/>
      <c r="DF255" s="227"/>
      <c r="DG255" s="227"/>
      <c r="DH255" s="227"/>
      <c r="DI255" s="227"/>
      <c r="DJ255" s="227"/>
      <c r="DK255" s="227"/>
      <c r="DL255" s="227"/>
      <c r="DM255" s="227"/>
      <c r="DN255" s="227"/>
      <c r="DO255" s="227"/>
      <c r="DP255" s="227"/>
      <c r="DQ255" s="227"/>
      <c r="DR255" s="227"/>
      <c r="DS255" s="227"/>
      <c r="DT255" s="227"/>
      <c r="DU255" s="227"/>
      <c r="DV255" s="227"/>
      <c r="DW255" s="227"/>
      <c r="DX255" s="227"/>
      <c r="DY255" s="227"/>
      <c r="DZ255" s="227"/>
      <c r="EA255" s="227"/>
      <c r="EB255" s="227"/>
      <c r="EC255" s="227"/>
      <c r="ED255" s="227"/>
      <c r="EE255" s="227"/>
      <c r="EF255" s="227"/>
      <c r="EG255" s="227"/>
      <c r="EH255" s="227"/>
      <c r="EI255" s="227"/>
      <c r="EJ255" s="227"/>
      <c r="EK255" s="227"/>
      <c r="EL255" s="227"/>
      <c r="EM255" s="227"/>
      <c r="EN255" s="227"/>
      <c r="EO255" s="227"/>
      <c r="EP255" s="227"/>
      <c r="EQ255" s="227"/>
      <c r="ER255" s="227"/>
      <c r="ES255" s="227"/>
      <c r="ET255" s="227"/>
      <c r="EU255" s="227"/>
      <c r="EV255" s="227"/>
      <c r="EW255" s="227"/>
      <c r="EX255" s="227"/>
      <c r="EY255" s="227"/>
      <c r="EZ255" s="227"/>
      <c r="FA255" s="227"/>
      <c r="FB255" s="227"/>
      <c r="FC255" s="227"/>
      <c r="FD255" s="227"/>
      <c r="FE255" s="227"/>
      <c r="FF255" s="227"/>
      <c r="FG255" s="227"/>
      <c r="FH255" s="227"/>
      <c r="FI255" s="227"/>
      <c r="FJ255" s="227"/>
      <c r="FK255" s="227"/>
      <c r="FL255" s="227"/>
      <c r="FM255" s="227"/>
      <c r="FN255" s="227"/>
      <c r="FO255" s="227"/>
      <c r="FP255" s="227"/>
      <c r="FQ255" s="227"/>
      <c r="FR255" s="227"/>
      <c r="FS255" s="227"/>
      <c r="FT255" s="227"/>
      <c r="FU255" s="227"/>
      <c r="FV255" s="227"/>
      <c r="FW255" s="227"/>
      <c r="FX255" s="227"/>
      <c r="FY255" s="227"/>
      <c r="FZ255" s="227"/>
      <c r="GA255" s="227"/>
      <c r="GB255" s="227"/>
      <c r="GC255" s="227"/>
      <c r="GD255" s="227"/>
      <c r="GE255" s="227"/>
      <c r="GF255" s="227"/>
      <c r="GG255" s="227"/>
      <c r="GH255" s="227"/>
      <c r="GI255" s="227"/>
      <c r="GJ255" s="227"/>
      <c r="GK255" s="227"/>
      <c r="GL255" s="227"/>
      <c r="GM255" s="227"/>
      <c r="GN255" s="227"/>
      <c r="GO255" s="227"/>
      <c r="GP255" s="227"/>
      <c r="GQ255" s="227"/>
      <c r="GR255" s="227"/>
      <c r="GS255" s="227"/>
      <c r="GT255" s="227"/>
      <c r="GU255" s="227"/>
      <c r="GV255" s="227"/>
      <c r="GW255" s="227"/>
      <c r="GX255" s="227"/>
      <c r="GY255" s="227"/>
      <c r="GZ255" s="227"/>
      <c r="HA255" s="227"/>
      <c r="HB255" s="227"/>
      <c r="HC255" s="227"/>
      <c r="HD255" s="227"/>
      <c r="HE255" s="227"/>
      <c r="HF255" s="227"/>
      <c r="HG255" s="227"/>
      <c r="HH255" s="227"/>
      <c r="HI255" s="227"/>
      <c r="HJ255" s="227"/>
      <c r="HK255" s="227"/>
      <c r="HL255" s="227"/>
      <c r="HM255" s="227"/>
      <c r="HN255" s="227"/>
      <c r="HO255" s="227"/>
      <c r="HP255" s="227"/>
      <c r="HQ255" s="227"/>
      <c r="HR255" s="227"/>
      <c r="HS255" s="227"/>
      <c r="HT255" s="227"/>
      <c r="HU255" s="227"/>
      <c r="HV255" s="227"/>
      <c r="HW255" s="227"/>
      <c r="HX255" s="227"/>
      <c r="HY255" s="227"/>
      <c r="HZ255" s="227"/>
      <c r="IA255" s="227"/>
      <c r="IB255" s="227"/>
      <c r="IC255" s="227"/>
      <c r="ID255" s="227"/>
      <c r="IE255" s="227"/>
      <c r="IF255" s="227"/>
      <c r="IG255" s="227"/>
      <c r="IH255" s="227"/>
      <c r="II255" s="227"/>
      <c r="IJ255" s="227"/>
      <c r="IK255" s="227"/>
      <c r="IL255" s="227"/>
      <c r="IM255" s="227"/>
      <c r="IN255" s="227"/>
      <c r="IO255" s="227"/>
      <c r="IP255" s="227"/>
      <c r="IQ255" s="227"/>
      <c r="IR255" s="227"/>
      <c r="IS255" s="227"/>
      <c r="IT255" s="227"/>
      <c r="IU255" s="227"/>
      <c r="IV255" s="227"/>
    </row>
    <row r="256" spans="1:256">
      <c r="A256" s="107"/>
      <c r="D256" s="159"/>
      <c r="E256" s="227"/>
      <c r="F256" s="159"/>
      <c r="G256" s="227"/>
      <c r="H256" s="159"/>
      <c r="I256" s="109"/>
      <c r="J256" s="109"/>
      <c r="K256" s="227"/>
      <c r="L256" s="159"/>
      <c r="M256" s="227"/>
      <c r="N256" s="227"/>
      <c r="O256" s="227"/>
      <c r="P256" s="227"/>
      <c r="Q256" s="227"/>
      <c r="R256" s="227"/>
      <c r="S256" s="227"/>
      <c r="T256" s="227"/>
      <c r="U256" s="227"/>
      <c r="V256" s="227"/>
      <c r="W256" s="227"/>
      <c r="X256" s="227"/>
      <c r="Y256" s="227"/>
      <c r="Z256" s="227"/>
      <c r="AA256" s="227"/>
      <c r="AB256" s="227"/>
      <c r="AC256" s="227"/>
      <c r="AD256" s="227"/>
      <c r="AE256" s="227"/>
      <c r="AF256" s="227"/>
      <c r="AG256" s="227"/>
      <c r="AH256" s="227"/>
      <c r="AI256" s="227"/>
      <c r="AJ256" s="227"/>
      <c r="AK256" s="227"/>
      <c r="AL256" s="227"/>
      <c r="AM256" s="227"/>
      <c r="AN256" s="227"/>
      <c r="AO256" s="227"/>
      <c r="AP256" s="227"/>
      <c r="AQ256" s="227"/>
      <c r="AR256" s="227"/>
      <c r="AS256" s="227"/>
      <c r="AT256" s="227"/>
      <c r="AU256" s="227"/>
      <c r="AV256" s="227"/>
      <c r="AW256" s="227"/>
      <c r="AX256" s="227"/>
      <c r="AY256" s="227"/>
      <c r="AZ256" s="227"/>
      <c r="BA256" s="227"/>
      <c r="BB256" s="227"/>
      <c r="BC256" s="227"/>
      <c r="BD256" s="227"/>
      <c r="BE256" s="227"/>
      <c r="BF256" s="227"/>
      <c r="BG256" s="227"/>
      <c r="BH256" s="227"/>
      <c r="BI256" s="227"/>
      <c r="BJ256" s="227"/>
      <c r="BK256" s="227"/>
      <c r="BL256" s="227"/>
      <c r="BM256" s="227"/>
      <c r="BN256" s="227"/>
      <c r="BO256" s="227"/>
      <c r="BP256" s="227"/>
      <c r="BQ256" s="227"/>
      <c r="BR256" s="227"/>
      <c r="BS256" s="227"/>
      <c r="BT256" s="227"/>
      <c r="BU256" s="227"/>
      <c r="BV256" s="227"/>
      <c r="BW256" s="227"/>
      <c r="BX256" s="227"/>
      <c r="BY256" s="227"/>
      <c r="BZ256" s="227"/>
      <c r="CA256" s="227"/>
      <c r="CB256" s="227"/>
      <c r="CC256" s="109"/>
      <c r="CD256" s="109"/>
      <c r="CE256" s="109"/>
      <c r="CF256" s="109"/>
      <c r="CG256" s="109"/>
      <c r="CH256" s="109"/>
      <c r="CI256" s="109"/>
      <c r="CJ256" s="109"/>
      <c r="CK256" s="109"/>
      <c r="CL256" s="109"/>
      <c r="CM256" s="109"/>
      <c r="CN256" s="109"/>
      <c r="CO256" s="109"/>
      <c r="CP256" s="109"/>
      <c r="CQ256" s="109"/>
      <c r="CR256" s="109"/>
      <c r="CS256" s="109"/>
      <c r="CT256" s="109"/>
      <c r="CU256" s="227"/>
      <c r="CV256" s="227"/>
      <c r="CW256" s="227"/>
      <c r="CX256" s="227"/>
      <c r="CY256" s="227"/>
      <c r="CZ256" s="227"/>
      <c r="DA256" s="227"/>
      <c r="DB256" s="227"/>
      <c r="DC256" s="227"/>
      <c r="DD256" s="227"/>
      <c r="DE256" s="227"/>
      <c r="DF256" s="227"/>
      <c r="DG256" s="227"/>
      <c r="DH256" s="227"/>
      <c r="DI256" s="227"/>
      <c r="DJ256" s="227"/>
      <c r="DK256" s="227"/>
      <c r="DL256" s="227"/>
      <c r="DM256" s="227"/>
      <c r="DN256" s="227"/>
      <c r="DO256" s="227"/>
      <c r="DP256" s="227"/>
      <c r="DQ256" s="227"/>
      <c r="DR256" s="227"/>
      <c r="DS256" s="227"/>
      <c r="DT256" s="227"/>
      <c r="DU256" s="227"/>
      <c r="DV256" s="227"/>
      <c r="DW256" s="227"/>
      <c r="DX256" s="227"/>
      <c r="DY256" s="227"/>
      <c r="DZ256" s="227"/>
      <c r="EA256" s="227"/>
      <c r="EB256" s="227"/>
      <c r="EC256" s="227"/>
      <c r="ED256" s="227"/>
      <c r="EE256" s="227"/>
      <c r="EF256" s="227"/>
      <c r="EG256" s="227"/>
      <c r="EH256" s="227"/>
      <c r="EI256" s="227"/>
      <c r="EJ256" s="227"/>
      <c r="EK256" s="227"/>
      <c r="EL256" s="227"/>
      <c r="EM256" s="227"/>
      <c r="EN256" s="227"/>
      <c r="EO256" s="227"/>
      <c r="EP256" s="227"/>
      <c r="EQ256" s="227"/>
      <c r="ER256" s="227"/>
      <c r="ES256" s="227"/>
      <c r="ET256" s="227"/>
      <c r="EU256" s="227"/>
      <c r="EV256" s="227"/>
      <c r="EW256" s="227"/>
      <c r="EX256" s="227"/>
      <c r="EY256" s="227"/>
      <c r="EZ256" s="227"/>
      <c r="FA256" s="227"/>
      <c r="FB256" s="227"/>
      <c r="FC256" s="227"/>
      <c r="FD256" s="227"/>
      <c r="FE256" s="227"/>
      <c r="FF256" s="227"/>
      <c r="FG256" s="227"/>
      <c r="FH256" s="227"/>
      <c r="FI256" s="227"/>
      <c r="FJ256" s="227"/>
      <c r="FK256" s="227"/>
      <c r="FL256" s="227"/>
      <c r="FM256" s="227"/>
      <c r="FN256" s="227"/>
      <c r="FO256" s="227"/>
      <c r="FP256" s="227"/>
      <c r="FQ256" s="227"/>
      <c r="FR256" s="227"/>
      <c r="FS256" s="227"/>
      <c r="FT256" s="227"/>
      <c r="FU256" s="227"/>
      <c r="FV256" s="227"/>
      <c r="FW256" s="227"/>
      <c r="FX256" s="227"/>
      <c r="FY256" s="227"/>
      <c r="FZ256" s="227"/>
      <c r="GA256" s="227"/>
      <c r="GB256" s="227"/>
      <c r="GC256" s="227"/>
      <c r="GD256" s="227"/>
      <c r="GE256" s="227"/>
      <c r="GF256" s="227"/>
      <c r="GG256" s="227"/>
      <c r="GH256" s="227"/>
      <c r="GI256" s="227"/>
      <c r="GJ256" s="227"/>
      <c r="GK256" s="227"/>
      <c r="GL256" s="227"/>
      <c r="GM256" s="227"/>
      <c r="GN256" s="227"/>
      <c r="GO256" s="227"/>
      <c r="GP256" s="227"/>
      <c r="GQ256" s="227"/>
      <c r="GR256" s="227"/>
      <c r="GS256" s="227"/>
      <c r="GT256" s="227"/>
      <c r="GU256" s="227"/>
      <c r="GV256" s="227"/>
      <c r="GW256" s="227"/>
      <c r="GX256" s="227"/>
      <c r="GY256" s="227"/>
      <c r="GZ256" s="227"/>
      <c r="HA256" s="227"/>
      <c r="HB256" s="227"/>
      <c r="HC256" s="227"/>
      <c r="HD256" s="227"/>
      <c r="HE256" s="227"/>
      <c r="HF256" s="227"/>
      <c r="HG256" s="227"/>
      <c r="HH256" s="227"/>
      <c r="HI256" s="227"/>
      <c r="HJ256" s="227"/>
      <c r="HK256" s="227"/>
      <c r="HL256" s="227"/>
      <c r="HM256" s="227"/>
      <c r="HN256" s="227"/>
      <c r="HO256" s="227"/>
      <c r="HP256" s="227"/>
      <c r="HQ256" s="227"/>
      <c r="HR256" s="227"/>
      <c r="HS256" s="227"/>
      <c r="HT256" s="227"/>
      <c r="HU256" s="227"/>
      <c r="HV256" s="227"/>
      <c r="HW256" s="227"/>
      <c r="HX256" s="227"/>
      <c r="HY256" s="227"/>
      <c r="HZ256" s="227"/>
      <c r="IA256" s="227"/>
      <c r="IB256" s="227"/>
      <c r="IC256" s="227"/>
      <c r="ID256" s="227"/>
      <c r="IE256" s="227"/>
      <c r="IF256" s="227"/>
      <c r="IG256" s="227"/>
      <c r="IH256" s="227"/>
      <c r="II256" s="227"/>
      <c r="IJ256" s="227"/>
      <c r="IK256" s="227"/>
      <c r="IL256" s="227"/>
      <c r="IM256" s="227"/>
      <c r="IN256" s="227"/>
      <c r="IO256" s="227"/>
      <c r="IP256" s="227"/>
      <c r="IQ256" s="227"/>
      <c r="IR256" s="227"/>
      <c r="IS256" s="227"/>
      <c r="IT256" s="227"/>
      <c r="IU256" s="227"/>
      <c r="IV256" s="227"/>
    </row>
    <row r="257" spans="1:256">
      <c r="A257" s="107"/>
      <c r="D257" s="159"/>
      <c r="E257" s="227"/>
      <c r="F257" s="159"/>
      <c r="G257" s="227"/>
      <c r="H257" s="159"/>
      <c r="I257" s="109"/>
      <c r="J257" s="109"/>
      <c r="K257" s="227"/>
      <c r="L257" s="159"/>
      <c r="M257" s="227"/>
      <c r="N257" s="227"/>
      <c r="O257" s="227"/>
      <c r="P257" s="227"/>
      <c r="Q257" s="227"/>
      <c r="R257" s="227"/>
      <c r="S257" s="227"/>
      <c r="T257" s="227"/>
      <c r="U257" s="227"/>
      <c r="V257" s="227"/>
      <c r="W257" s="227"/>
      <c r="X257" s="227"/>
      <c r="Y257" s="227"/>
      <c r="Z257" s="227"/>
      <c r="AA257" s="227"/>
      <c r="AB257" s="227"/>
      <c r="AC257" s="227"/>
      <c r="AD257" s="227"/>
      <c r="AE257" s="227"/>
      <c r="AF257" s="227"/>
      <c r="AG257" s="227"/>
      <c r="AH257" s="227"/>
      <c r="AI257" s="227"/>
      <c r="AJ257" s="227"/>
      <c r="AK257" s="227"/>
      <c r="AL257" s="227"/>
      <c r="AM257" s="227"/>
      <c r="AN257" s="227"/>
      <c r="AO257" s="227"/>
      <c r="AP257" s="227"/>
      <c r="AQ257" s="227"/>
      <c r="AR257" s="227"/>
      <c r="AS257" s="227"/>
      <c r="AT257" s="227"/>
      <c r="AU257" s="227"/>
      <c r="AV257" s="227"/>
      <c r="AW257" s="227"/>
      <c r="AX257" s="227"/>
      <c r="AY257" s="227"/>
      <c r="AZ257" s="227"/>
      <c r="BA257" s="227"/>
      <c r="BB257" s="227"/>
      <c r="BC257" s="227"/>
      <c r="BD257" s="227"/>
      <c r="BE257" s="227"/>
      <c r="BF257" s="227"/>
      <c r="BG257" s="227"/>
      <c r="BH257" s="227"/>
      <c r="BI257" s="227"/>
      <c r="BJ257" s="227"/>
      <c r="BK257" s="227"/>
      <c r="BL257" s="227"/>
      <c r="BM257" s="227"/>
      <c r="BN257" s="227"/>
      <c r="BO257" s="227"/>
      <c r="BP257" s="227"/>
      <c r="BQ257" s="227"/>
      <c r="BR257" s="227"/>
      <c r="BS257" s="227"/>
      <c r="BT257" s="227"/>
      <c r="BU257" s="227"/>
      <c r="BV257" s="227"/>
      <c r="BW257" s="227"/>
      <c r="BX257" s="227"/>
      <c r="BY257" s="227"/>
      <c r="BZ257" s="227"/>
      <c r="CA257" s="227"/>
      <c r="CB257" s="227"/>
      <c r="CC257" s="109"/>
      <c r="CD257" s="109"/>
      <c r="CE257" s="109"/>
      <c r="CF257" s="109"/>
      <c r="CG257" s="109"/>
      <c r="CH257" s="109"/>
      <c r="CI257" s="109"/>
      <c r="CJ257" s="109"/>
      <c r="CK257" s="109"/>
      <c r="CL257" s="109"/>
      <c r="CM257" s="109"/>
      <c r="CN257" s="109"/>
      <c r="CO257" s="109"/>
      <c r="CP257" s="109"/>
      <c r="CQ257" s="109"/>
      <c r="CR257" s="109"/>
      <c r="CS257" s="109"/>
      <c r="CT257" s="109"/>
      <c r="CU257" s="227"/>
      <c r="CV257" s="227"/>
      <c r="CW257" s="227"/>
      <c r="CX257" s="227"/>
      <c r="CY257" s="227"/>
      <c r="CZ257" s="227"/>
      <c r="DA257" s="227"/>
      <c r="DB257" s="227"/>
      <c r="DC257" s="227"/>
      <c r="DD257" s="227"/>
      <c r="DE257" s="227"/>
      <c r="DF257" s="227"/>
      <c r="DG257" s="227"/>
      <c r="DH257" s="227"/>
      <c r="DI257" s="227"/>
      <c r="DJ257" s="227"/>
      <c r="DK257" s="227"/>
      <c r="DL257" s="227"/>
      <c r="DM257" s="227"/>
      <c r="DN257" s="227"/>
      <c r="DO257" s="227"/>
      <c r="DP257" s="227"/>
      <c r="DQ257" s="227"/>
      <c r="DR257" s="227"/>
      <c r="DS257" s="227"/>
      <c r="DT257" s="227"/>
      <c r="DU257" s="227"/>
      <c r="DV257" s="227"/>
      <c r="DW257" s="227"/>
      <c r="DX257" s="227"/>
      <c r="DY257" s="227"/>
      <c r="DZ257" s="227"/>
      <c r="EA257" s="227"/>
      <c r="EB257" s="227"/>
      <c r="EC257" s="227"/>
      <c r="ED257" s="227"/>
      <c r="EE257" s="227"/>
      <c r="EF257" s="227"/>
      <c r="EG257" s="227"/>
      <c r="EH257" s="227"/>
      <c r="EI257" s="227"/>
      <c r="EJ257" s="227"/>
      <c r="EK257" s="227"/>
      <c r="EL257" s="227"/>
      <c r="EM257" s="227"/>
      <c r="EN257" s="227"/>
      <c r="EO257" s="227"/>
      <c r="EP257" s="227"/>
      <c r="EQ257" s="227"/>
      <c r="ER257" s="227"/>
      <c r="ES257" s="227"/>
      <c r="ET257" s="227"/>
      <c r="EU257" s="227"/>
      <c r="EV257" s="227"/>
      <c r="EW257" s="227"/>
      <c r="EX257" s="227"/>
      <c r="EY257" s="227"/>
      <c r="EZ257" s="227"/>
      <c r="FA257" s="227"/>
      <c r="FB257" s="227"/>
      <c r="FC257" s="227"/>
      <c r="FD257" s="227"/>
      <c r="FE257" s="227"/>
      <c r="FF257" s="227"/>
      <c r="FG257" s="227"/>
      <c r="FH257" s="227"/>
      <c r="FI257" s="227"/>
      <c r="FJ257" s="227"/>
      <c r="FK257" s="227"/>
      <c r="FL257" s="227"/>
      <c r="FM257" s="227"/>
      <c r="FN257" s="227"/>
      <c r="FO257" s="227"/>
      <c r="FP257" s="227"/>
      <c r="FQ257" s="227"/>
      <c r="FR257" s="227"/>
      <c r="FS257" s="227"/>
      <c r="FT257" s="227"/>
      <c r="FU257" s="227"/>
      <c r="FV257" s="227"/>
      <c r="FW257" s="227"/>
      <c r="FX257" s="227"/>
      <c r="FY257" s="227"/>
      <c r="FZ257" s="227"/>
      <c r="GA257" s="227"/>
      <c r="GB257" s="227"/>
      <c r="GC257" s="227"/>
      <c r="GD257" s="227"/>
      <c r="GE257" s="227"/>
      <c r="GF257" s="227"/>
      <c r="GG257" s="227"/>
      <c r="GH257" s="227"/>
      <c r="GI257" s="227"/>
      <c r="GJ257" s="227"/>
      <c r="GK257" s="227"/>
      <c r="GL257" s="227"/>
      <c r="GM257" s="227"/>
      <c r="GN257" s="227"/>
      <c r="GO257" s="227"/>
      <c r="GP257" s="227"/>
      <c r="GQ257" s="227"/>
      <c r="GR257" s="227"/>
      <c r="GS257" s="227"/>
      <c r="GT257" s="227"/>
      <c r="GU257" s="227"/>
      <c r="GV257" s="227"/>
      <c r="GW257" s="227"/>
      <c r="GX257" s="227"/>
      <c r="GY257" s="227"/>
      <c r="GZ257" s="227"/>
      <c r="HA257" s="227"/>
      <c r="HB257" s="227"/>
      <c r="HC257" s="227"/>
      <c r="HD257" s="227"/>
      <c r="HE257" s="227"/>
      <c r="HF257" s="227"/>
      <c r="HG257" s="227"/>
      <c r="HH257" s="227"/>
      <c r="HI257" s="227"/>
      <c r="HJ257" s="227"/>
      <c r="HK257" s="227"/>
      <c r="HL257" s="227"/>
      <c r="HM257" s="227"/>
      <c r="HN257" s="227"/>
      <c r="HO257" s="227"/>
      <c r="HP257" s="227"/>
      <c r="HQ257" s="227"/>
      <c r="HR257" s="227"/>
      <c r="HS257" s="227"/>
      <c r="HT257" s="227"/>
      <c r="HU257" s="227"/>
      <c r="HV257" s="227"/>
      <c r="HW257" s="227"/>
      <c r="HX257" s="227"/>
      <c r="HY257" s="227"/>
      <c r="HZ257" s="227"/>
      <c r="IA257" s="227"/>
      <c r="IB257" s="227"/>
      <c r="IC257" s="227"/>
      <c r="ID257" s="227"/>
      <c r="IE257" s="227"/>
      <c r="IF257" s="227"/>
      <c r="IG257" s="227"/>
      <c r="IH257" s="227"/>
      <c r="II257" s="227"/>
      <c r="IJ257" s="227"/>
      <c r="IK257" s="227"/>
      <c r="IL257" s="227"/>
      <c r="IM257" s="227"/>
      <c r="IN257" s="227"/>
      <c r="IO257" s="227"/>
      <c r="IP257" s="227"/>
      <c r="IQ257" s="227"/>
      <c r="IR257" s="227"/>
      <c r="IS257" s="227"/>
      <c r="IT257" s="227"/>
      <c r="IU257" s="227"/>
      <c r="IV257" s="227"/>
    </row>
    <row r="258" spans="1:256">
      <c r="A258" s="107"/>
      <c r="D258" s="159"/>
      <c r="E258" s="227"/>
      <c r="F258" s="159"/>
      <c r="G258" s="227"/>
      <c r="H258" s="159"/>
      <c r="I258" s="109"/>
      <c r="J258" s="109"/>
      <c r="K258" s="227"/>
      <c r="L258" s="159"/>
      <c r="M258" s="227"/>
      <c r="N258" s="227"/>
      <c r="O258" s="227"/>
      <c r="P258" s="227"/>
      <c r="Q258" s="227"/>
      <c r="R258" s="227"/>
      <c r="S258" s="227"/>
      <c r="T258" s="227"/>
      <c r="U258" s="227"/>
      <c r="V258" s="227"/>
      <c r="W258" s="227"/>
      <c r="X258" s="227"/>
      <c r="Y258" s="227"/>
      <c r="Z258" s="227"/>
      <c r="AA258" s="227"/>
      <c r="AB258" s="227"/>
      <c r="AC258" s="227"/>
      <c r="AD258" s="227"/>
      <c r="AE258" s="227"/>
      <c r="AF258" s="227"/>
      <c r="AG258" s="227"/>
      <c r="AH258" s="227"/>
      <c r="AI258" s="227"/>
      <c r="AJ258" s="227"/>
      <c r="AK258" s="227"/>
      <c r="AL258" s="227"/>
      <c r="AM258" s="227"/>
      <c r="AN258" s="227"/>
      <c r="AO258" s="227"/>
      <c r="AP258" s="227"/>
      <c r="AQ258" s="227"/>
      <c r="AR258" s="227"/>
      <c r="AS258" s="227"/>
      <c r="AT258" s="227"/>
      <c r="AU258" s="227"/>
      <c r="AV258" s="227"/>
      <c r="AW258" s="227"/>
      <c r="AX258" s="227"/>
      <c r="AY258" s="227"/>
      <c r="AZ258" s="227"/>
      <c r="BA258" s="227"/>
      <c r="BB258" s="227"/>
      <c r="BC258" s="227"/>
      <c r="BD258" s="227"/>
      <c r="BE258" s="227"/>
      <c r="BF258" s="227"/>
      <c r="BG258" s="227"/>
      <c r="BH258" s="227"/>
      <c r="BI258" s="227"/>
      <c r="BJ258" s="227"/>
      <c r="BK258" s="227"/>
      <c r="BL258" s="227"/>
      <c r="BM258" s="227"/>
      <c r="BN258" s="227"/>
      <c r="BO258" s="227"/>
      <c r="BP258" s="227"/>
      <c r="BQ258" s="227"/>
      <c r="BR258" s="227"/>
      <c r="BS258" s="227"/>
      <c r="BT258" s="227"/>
      <c r="BU258" s="227"/>
      <c r="BV258" s="227"/>
      <c r="BW258" s="227"/>
      <c r="BX258" s="227"/>
      <c r="BY258" s="227"/>
      <c r="BZ258" s="227"/>
      <c r="CA258" s="227"/>
      <c r="CB258" s="227"/>
      <c r="CC258" s="109"/>
      <c r="CD258" s="109"/>
      <c r="CE258" s="109"/>
      <c r="CF258" s="109"/>
      <c r="CG258" s="109"/>
      <c r="CH258" s="109"/>
      <c r="CI258" s="109"/>
      <c r="CJ258" s="109"/>
      <c r="CK258" s="109"/>
      <c r="CL258" s="109"/>
      <c r="CM258" s="109"/>
      <c r="CN258" s="109"/>
      <c r="CO258" s="109"/>
      <c r="CP258" s="109"/>
      <c r="CQ258" s="109"/>
      <c r="CR258" s="109"/>
      <c r="CS258" s="109"/>
      <c r="CT258" s="109"/>
      <c r="CU258" s="227"/>
      <c r="CV258" s="227"/>
      <c r="CW258" s="227"/>
      <c r="CX258" s="227"/>
      <c r="CY258" s="227"/>
      <c r="CZ258" s="227"/>
      <c r="DA258" s="227"/>
      <c r="DB258" s="227"/>
      <c r="DC258" s="227"/>
      <c r="DD258" s="227"/>
      <c r="DE258" s="227"/>
      <c r="DF258" s="227"/>
      <c r="DG258" s="227"/>
      <c r="DH258" s="227"/>
      <c r="DI258" s="227"/>
      <c r="DJ258" s="227"/>
      <c r="DK258" s="227"/>
      <c r="DL258" s="227"/>
      <c r="DM258" s="227"/>
      <c r="DN258" s="227"/>
      <c r="DO258" s="227"/>
      <c r="DP258" s="227"/>
      <c r="DQ258" s="227"/>
      <c r="DR258" s="227"/>
      <c r="DS258" s="227"/>
      <c r="DT258" s="227"/>
      <c r="DU258" s="227"/>
      <c r="DV258" s="227"/>
      <c r="DW258" s="227"/>
      <c r="DX258" s="227"/>
      <c r="DY258" s="227"/>
      <c r="DZ258" s="227"/>
      <c r="EA258" s="227"/>
      <c r="EB258" s="227"/>
      <c r="EC258" s="227"/>
      <c r="ED258" s="227"/>
      <c r="EE258" s="227"/>
      <c r="EF258" s="227"/>
      <c r="EG258" s="227"/>
      <c r="EH258" s="227"/>
      <c r="EI258" s="227"/>
      <c r="EJ258" s="227"/>
      <c r="EK258" s="227"/>
      <c r="EL258" s="227"/>
      <c r="EM258" s="227"/>
      <c r="EN258" s="227"/>
      <c r="EO258" s="227"/>
      <c r="EP258" s="227"/>
      <c r="EQ258" s="227"/>
      <c r="ER258" s="227"/>
      <c r="ES258" s="227"/>
      <c r="ET258" s="227"/>
      <c r="EU258" s="227"/>
      <c r="EV258" s="227"/>
      <c r="EW258" s="227"/>
      <c r="EX258" s="227"/>
      <c r="EY258" s="227"/>
      <c r="EZ258" s="227"/>
      <c r="FA258" s="227"/>
      <c r="FB258" s="227"/>
      <c r="FC258" s="227"/>
      <c r="FD258" s="227"/>
      <c r="FE258" s="227"/>
      <c r="FF258" s="227"/>
      <c r="FG258" s="227"/>
      <c r="FH258" s="227"/>
      <c r="FI258" s="227"/>
      <c r="FJ258" s="227"/>
      <c r="FK258" s="227"/>
      <c r="FL258" s="227"/>
      <c r="FM258" s="227"/>
      <c r="FN258" s="227"/>
      <c r="FO258" s="227"/>
      <c r="FP258" s="227"/>
      <c r="FQ258" s="227"/>
      <c r="FR258" s="227"/>
      <c r="FS258" s="227"/>
      <c r="FT258" s="227"/>
      <c r="FU258" s="227"/>
      <c r="FV258" s="227"/>
      <c r="FW258" s="227"/>
      <c r="FX258" s="227"/>
      <c r="FY258" s="227"/>
      <c r="FZ258" s="227"/>
      <c r="GA258" s="227"/>
      <c r="GB258" s="227"/>
      <c r="GC258" s="227"/>
      <c r="GD258" s="227"/>
      <c r="GE258" s="227"/>
      <c r="GF258" s="227"/>
      <c r="GG258" s="227"/>
      <c r="GH258" s="227"/>
      <c r="GI258" s="227"/>
      <c r="GJ258" s="227"/>
      <c r="GK258" s="227"/>
      <c r="GL258" s="227"/>
      <c r="GM258" s="227"/>
      <c r="GN258" s="227"/>
      <c r="GO258" s="227"/>
      <c r="GP258" s="227"/>
      <c r="GQ258" s="227"/>
      <c r="GR258" s="227"/>
      <c r="GS258" s="227"/>
      <c r="GT258" s="227"/>
      <c r="GU258" s="227"/>
      <c r="GV258" s="227"/>
      <c r="GW258" s="227"/>
      <c r="GX258" s="227"/>
      <c r="GY258" s="227"/>
      <c r="GZ258" s="227"/>
      <c r="HA258" s="227"/>
      <c r="HB258" s="227"/>
      <c r="HC258" s="227"/>
      <c r="HD258" s="227"/>
      <c r="HE258" s="227"/>
      <c r="HF258" s="227"/>
      <c r="HG258" s="227"/>
      <c r="HH258" s="227"/>
      <c r="HI258" s="227"/>
      <c r="HJ258" s="227"/>
      <c r="HK258" s="227"/>
      <c r="HL258" s="227"/>
      <c r="HM258" s="227"/>
      <c r="HN258" s="227"/>
      <c r="HO258" s="227"/>
      <c r="HP258" s="227"/>
      <c r="HQ258" s="227"/>
      <c r="HR258" s="227"/>
      <c r="HS258" s="227"/>
      <c r="HT258" s="227"/>
      <c r="HU258" s="227"/>
      <c r="HV258" s="227"/>
      <c r="HW258" s="227"/>
      <c r="HX258" s="227"/>
      <c r="HY258" s="227"/>
      <c r="HZ258" s="227"/>
      <c r="IA258" s="227"/>
      <c r="IB258" s="227"/>
      <c r="IC258" s="227"/>
      <c r="ID258" s="227"/>
      <c r="IE258" s="227"/>
      <c r="IF258" s="227"/>
      <c r="IG258" s="227"/>
      <c r="IH258" s="227"/>
      <c r="II258" s="227"/>
      <c r="IJ258" s="227"/>
      <c r="IK258" s="227"/>
      <c r="IL258" s="227"/>
      <c r="IM258" s="227"/>
      <c r="IN258" s="227"/>
      <c r="IO258" s="227"/>
      <c r="IP258" s="227"/>
      <c r="IQ258" s="227"/>
      <c r="IR258" s="227"/>
      <c r="IS258" s="227"/>
      <c r="IT258" s="227"/>
      <c r="IU258" s="227"/>
      <c r="IV258" s="227"/>
    </row>
    <row r="259" spans="1:256">
      <c r="A259" s="107"/>
      <c r="D259" s="159"/>
      <c r="E259" s="227"/>
      <c r="F259" s="159"/>
      <c r="G259" s="227"/>
      <c r="H259" s="159"/>
      <c r="I259" s="109"/>
      <c r="J259" s="109"/>
      <c r="K259" s="227"/>
      <c r="L259" s="159"/>
      <c r="M259" s="227"/>
      <c r="N259" s="227"/>
      <c r="O259" s="227"/>
      <c r="P259" s="227"/>
      <c r="Q259" s="227"/>
      <c r="R259" s="227"/>
      <c r="S259" s="227"/>
      <c r="T259" s="227"/>
      <c r="U259" s="227"/>
      <c r="V259" s="227"/>
      <c r="W259" s="227"/>
      <c r="X259" s="227"/>
      <c r="Y259" s="227"/>
      <c r="Z259" s="227"/>
      <c r="AA259" s="227"/>
      <c r="AB259" s="227"/>
      <c r="AC259" s="227"/>
      <c r="AD259" s="227"/>
      <c r="AE259" s="227"/>
      <c r="AF259" s="227"/>
      <c r="AG259" s="227"/>
      <c r="AH259" s="227"/>
      <c r="AI259" s="227"/>
      <c r="AJ259" s="227"/>
      <c r="AK259" s="227"/>
      <c r="AL259" s="227"/>
      <c r="AM259" s="227"/>
      <c r="AN259" s="227"/>
      <c r="AO259" s="227"/>
      <c r="AP259" s="227"/>
      <c r="AQ259" s="227"/>
      <c r="AR259" s="227"/>
      <c r="AS259" s="227"/>
      <c r="AT259" s="227"/>
      <c r="AU259" s="227"/>
      <c r="AV259" s="227"/>
      <c r="AW259" s="227"/>
      <c r="AX259" s="227"/>
      <c r="AY259" s="227"/>
      <c r="AZ259" s="227"/>
      <c r="BA259" s="227"/>
      <c r="BB259" s="227"/>
      <c r="BC259" s="227"/>
      <c r="BD259" s="227"/>
      <c r="BE259" s="227"/>
      <c r="BF259" s="227"/>
      <c r="BG259" s="227"/>
      <c r="BH259" s="227"/>
      <c r="BI259" s="227"/>
      <c r="BJ259" s="227"/>
      <c r="BK259" s="227"/>
      <c r="BL259" s="227"/>
      <c r="BM259" s="227"/>
      <c r="BN259" s="227"/>
      <c r="BO259" s="227"/>
      <c r="BP259" s="227"/>
      <c r="BQ259" s="227"/>
      <c r="BR259" s="227"/>
      <c r="BS259" s="227"/>
      <c r="BT259" s="227"/>
      <c r="BU259" s="227"/>
      <c r="BV259" s="227"/>
      <c r="BW259" s="227"/>
      <c r="BX259" s="227"/>
      <c r="BY259" s="227"/>
      <c r="BZ259" s="227"/>
      <c r="CA259" s="227"/>
      <c r="CB259" s="227"/>
      <c r="CC259" s="109"/>
      <c r="CD259" s="109"/>
      <c r="CE259" s="109"/>
      <c r="CF259" s="109"/>
      <c r="CG259" s="109"/>
      <c r="CH259" s="109"/>
      <c r="CI259" s="109"/>
      <c r="CJ259" s="109"/>
      <c r="CK259" s="109"/>
      <c r="CL259" s="109"/>
      <c r="CM259" s="109"/>
      <c r="CN259" s="109"/>
      <c r="CO259" s="109"/>
      <c r="CP259" s="109"/>
      <c r="CQ259" s="109"/>
      <c r="CR259" s="109"/>
      <c r="CS259" s="109"/>
      <c r="CT259" s="109"/>
      <c r="CU259" s="227"/>
      <c r="CV259" s="227"/>
      <c r="CW259" s="227"/>
      <c r="CX259" s="227"/>
      <c r="CY259" s="227"/>
      <c r="CZ259" s="227"/>
      <c r="DA259" s="227"/>
      <c r="DB259" s="227"/>
      <c r="DC259" s="227"/>
      <c r="DD259" s="227"/>
      <c r="DE259" s="227"/>
      <c r="DF259" s="227"/>
      <c r="DG259" s="227"/>
      <c r="DH259" s="227"/>
      <c r="DI259" s="227"/>
      <c r="DJ259" s="227"/>
      <c r="DK259" s="227"/>
      <c r="DL259" s="227"/>
      <c r="DM259" s="227"/>
      <c r="DN259" s="227"/>
      <c r="DO259" s="227"/>
      <c r="DP259" s="227"/>
      <c r="DQ259" s="227"/>
      <c r="DR259" s="227"/>
      <c r="DS259" s="227"/>
      <c r="DT259" s="227"/>
      <c r="DU259" s="227"/>
      <c r="DV259" s="227"/>
      <c r="DW259" s="227"/>
      <c r="DX259" s="227"/>
      <c r="DY259" s="227"/>
      <c r="DZ259" s="227"/>
      <c r="EA259" s="227"/>
      <c r="EB259" s="227"/>
      <c r="EC259" s="227"/>
      <c r="ED259" s="227"/>
      <c r="EE259" s="227"/>
      <c r="EF259" s="227"/>
      <c r="EG259" s="227"/>
      <c r="EH259" s="227"/>
      <c r="EI259" s="227"/>
      <c r="EJ259" s="227"/>
      <c r="EK259" s="227"/>
      <c r="EL259" s="227"/>
      <c r="EM259" s="227"/>
      <c r="EN259" s="227"/>
      <c r="EO259" s="227"/>
      <c r="EP259" s="227"/>
      <c r="EQ259" s="227"/>
      <c r="ER259" s="227"/>
      <c r="ES259" s="227"/>
      <c r="ET259" s="227"/>
      <c r="EU259" s="227"/>
      <c r="EV259" s="227"/>
      <c r="EW259" s="227"/>
      <c r="EX259" s="227"/>
      <c r="EY259" s="227"/>
      <c r="EZ259" s="227"/>
      <c r="FA259" s="227"/>
      <c r="FB259" s="227"/>
      <c r="FC259" s="227"/>
      <c r="FD259" s="227"/>
      <c r="FE259" s="227"/>
      <c r="FF259" s="227"/>
      <c r="FG259" s="227"/>
      <c r="FH259" s="227"/>
      <c r="FI259" s="227"/>
      <c r="FJ259" s="227"/>
      <c r="FK259" s="227"/>
      <c r="FL259" s="227"/>
      <c r="FM259" s="227"/>
      <c r="FN259" s="227"/>
      <c r="FO259" s="227"/>
      <c r="FP259" s="227"/>
      <c r="FQ259" s="227"/>
      <c r="FR259" s="227"/>
      <c r="FS259" s="227"/>
      <c r="FT259" s="227"/>
      <c r="FU259" s="227"/>
      <c r="FV259" s="227"/>
      <c r="FW259" s="227"/>
      <c r="FX259" s="227"/>
      <c r="FY259" s="227"/>
      <c r="FZ259" s="227"/>
      <c r="GA259" s="227"/>
      <c r="GB259" s="227"/>
      <c r="GC259" s="227"/>
      <c r="GD259" s="227"/>
      <c r="GE259" s="227"/>
      <c r="GF259" s="227"/>
      <c r="GG259" s="227"/>
      <c r="GH259" s="227"/>
      <c r="GI259" s="227"/>
      <c r="GJ259" s="227"/>
      <c r="GK259" s="227"/>
      <c r="GL259" s="227"/>
      <c r="GM259" s="227"/>
      <c r="GN259" s="227"/>
      <c r="GO259" s="227"/>
      <c r="GP259" s="227"/>
      <c r="GQ259" s="227"/>
      <c r="GR259" s="227"/>
      <c r="GS259" s="227"/>
      <c r="GT259" s="227"/>
      <c r="GU259" s="227"/>
      <c r="GV259" s="227"/>
      <c r="GW259" s="227"/>
      <c r="GX259" s="227"/>
      <c r="GY259" s="227"/>
      <c r="GZ259" s="227"/>
      <c r="HA259" s="227"/>
      <c r="HB259" s="227"/>
      <c r="HC259" s="227"/>
      <c r="HD259" s="227"/>
      <c r="HE259" s="227"/>
      <c r="HF259" s="227"/>
      <c r="HG259" s="227"/>
      <c r="HH259" s="227"/>
      <c r="HI259" s="227"/>
      <c r="HJ259" s="227"/>
      <c r="HK259" s="227"/>
      <c r="HL259" s="227"/>
      <c r="HM259" s="227"/>
      <c r="HN259" s="227"/>
      <c r="HO259" s="227"/>
      <c r="HP259" s="227"/>
      <c r="HQ259" s="227"/>
      <c r="HR259" s="227"/>
      <c r="HS259" s="227"/>
      <c r="HT259" s="227"/>
      <c r="HU259" s="227"/>
      <c r="HV259" s="227"/>
      <c r="HW259" s="227"/>
      <c r="HX259" s="227"/>
      <c r="HY259" s="227"/>
      <c r="HZ259" s="227"/>
      <c r="IA259" s="227"/>
      <c r="IB259" s="227"/>
      <c r="IC259" s="227"/>
      <c r="ID259" s="227"/>
      <c r="IE259" s="227"/>
      <c r="IF259" s="227"/>
      <c r="IG259" s="227"/>
      <c r="IH259" s="227"/>
      <c r="II259" s="227"/>
      <c r="IJ259" s="227"/>
      <c r="IK259" s="227"/>
      <c r="IL259" s="227"/>
      <c r="IM259" s="227"/>
      <c r="IN259" s="227"/>
      <c r="IO259" s="227"/>
      <c r="IP259" s="227"/>
      <c r="IQ259" s="227"/>
      <c r="IR259" s="227"/>
      <c r="IS259" s="227"/>
      <c r="IT259" s="227"/>
      <c r="IU259" s="227"/>
      <c r="IV259" s="227"/>
    </row>
    <row r="260" spans="1:256">
      <c r="A260" s="107"/>
      <c r="D260" s="159"/>
      <c r="E260" s="227"/>
      <c r="F260" s="159"/>
      <c r="G260" s="227"/>
      <c r="H260" s="159"/>
      <c r="I260" s="109"/>
      <c r="J260" s="109"/>
      <c r="K260" s="227"/>
      <c r="L260" s="159"/>
      <c r="M260" s="227"/>
      <c r="N260" s="227"/>
      <c r="O260" s="227"/>
      <c r="P260" s="227"/>
      <c r="Q260" s="227"/>
      <c r="R260" s="227"/>
      <c r="S260" s="227"/>
      <c r="T260" s="227"/>
      <c r="U260" s="227"/>
      <c r="V260" s="227"/>
      <c r="W260" s="227"/>
      <c r="X260" s="227"/>
      <c r="Y260" s="227"/>
      <c r="Z260" s="227"/>
      <c r="AA260" s="227"/>
      <c r="AB260" s="227"/>
      <c r="AC260" s="227"/>
      <c r="AD260" s="227"/>
      <c r="AE260" s="227"/>
      <c r="AF260" s="227"/>
      <c r="AG260" s="227"/>
      <c r="AH260" s="227"/>
      <c r="AI260" s="227"/>
      <c r="AJ260" s="227"/>
      <c r="AK260" s="227"/>
      <c r="AL260" s="227"/>
      <c r="AM260" s="227"/>
      <c r="AN260" s="227"/>
      <c r="AO260" s="227"/>
      <c r="AP260" s="227"/>
      <c r="AQ260" s="227"/>
      <c r="AR260" s="227"/>
      <c r="AS260" s="227"/>
      <c r="AT260" s="227"/>
      <c r="AU260" s="227"/>
      <c r="AV260" s="227"/>
      <c r="AW260" s="227"/>
      <c r="AX260" s="227"/>
      <c r="AY260" s="227"/>
      <c r="AZ260" s="227"/>
      <c r="BA260" s="227"/>
      <c r="BB260" s="227"/>
      <c r="BC260" s="227"/>
      <c r="BD260" s="227"/>
      <c r="BE260" s="227"/>
      <c r="BF260" s="227"/>
      <c r="BG260" s="227"/>
      <c r="BH260" s="227"/>
      <c r="BI260" s="227"/>
      <c r="BJ260" s="227"/>
      <c r="BK260" s="227"/>
      <c r="BL260" s="227"/>
      <c r="BM260" s="227"/>
      <c r="BN260" s="227"/>
      <c r="BO260" s="227"/>
      <c r="BP260" s="227"/>
      <c r="BQ260" s="227"/>
      <c r="BR260" s="227"/>
      <c r="BS260" s="227"/>
      <c r="BT260" s="227"/>
      <c r="BU260" s="227"/>
      <c r="BV260" s="227"/>
      <c r="BW260" s="227"/>
      <c r="BX260" s="227"/>
      <c r="BY260" s="227"/>
      <c r="BZ260" s="227"/>
      <c r="CA260" s="227"/>
      <c r="CB260" s="227"/>
      <c r="CC260" s="109"/>
      <c r="CD260" s="109"/>
      <c r="CE260" s="109"/>
      <c r="CF260" s="109"/>
      <c r="CG260" s="109"/>
      <c r="CH260" s="109"/>
      <c r="CI260" s="109"/>
      <c r="CJ260" s="109"/>
      <c r="CK260" s="109"/>
      <c r="CL260" s="109"/>
      <c r="CM260" s="109"/>
      <c r="CN260" s="109"/>
      <c r="CO260" s="109"/>
      <c r="CP260" s="109"/>
      <c r="CQ260" s="109"/>
      <c r="CR260" s="109"/>
      <c r="CS260" s="109"/>
      <c r="CT260" s="109"/>
      <c r="CU260" s="227"/>
      <c r="CV260" s="227"/>
      <c r="CW260" s="227"/>
      <c r="CX260" s="227"/>
      <c r="CY260" s="227"/>
      <c r="CZ260" s="227"/>
      <c r="DA260" s="227"/>
      <c r="DB260" s="227"/>
      <c r="DC260" s="227"/>
      <c r="DD260" s="227"/>
      <c r="DE260" s="227"/>
      <c r="DF260" s="227"/>
      <c r="DG260" s="227"/>
      <c r="DH260" s="227"/>
      <c r="DI260" s="227"/>
      <c r="DJ260" s="227"/>
      <c r="DK260" s="227"/>
      <c r="DL260" s="227"/>
      <c r="DM260" s="227"/>
      <c r="DN260" s="227"/>
      <c r="DO260" s="227"/>
      <c r="DP260" s="227"/>
      <c r="DQ260" s="227"/>
      <c r="DR260" s="227"/>
      <c r="DS260" s="227"/>
      <c r="DT260" s="227"/>
      <c r="DU260" s="227"/>
      <c r="DV260" s="227"/>
      <c r="DW260" s="227"/>
      <c r="DX260" s="227"/>
      <c r="DY260" s="227"/>
      <c r="DZ260" s="227"/>
      <c r="EA260" s="227"/>
      <c r="EB260" s="227"/>
      <c r="EC260" s="227"/>
      <c r="ED260" s="227"/>
      <c r="EE260" s="227"/>
      <c r="EF260" s="227"/>
      <c r="EG260" s="227"/>
      <c r="EH260" s="227"/>
      <c r="EI260" s="227"/>
      <c r="EJ260" s="227"/>
      <c r="EK260" s="227"/>
      <c r="EL260" s="227"/>
      <c r="EM260" s="227"/>
      <c r="EN260" s="227"/>
      <c r="EO260" s="227"/>
      <c r="EP260" s="227"/>
      <c r="EQ260" s="227"/>
      <c r="ER260" s="227"/>
      <c r="ES260" s="227"/>
      <c r="ET260" s="227"/>
      <c r="EU260" s="227"/>
      <c r="EV260" s="227"/>
      <c r="EW260" s="227"/>
      <c r="EX260" s="227"/>
      <c r="EY260" s="227"/>
      <c r="EZ260" s="227"/>
      <c r="FA260" s="227"/>
      <c r="FB260" s="227"/>
      <c r="FC260" s="227"/>
      <c r="FD260" s="227"/>
      <c r="FE260" s="227"/>
      <c r="FF260" s="227"/>
      <c r="FG260" s="227"/>
      <c r="FH260" s="227"/>
      <c r="FI260" s="227"/>
      <c r="FJ260" s="227"/>
      <c r="FK260" s="227"/>
      <c r="FL260" s="227"/>
      <c r="FM260" s="227"/>
      <c r="FN260" s="227"/>
      <c r="FO260" s="227"/>
      <c r="FP260" s="227"/>
      <c r="FQ260" s="227"/>
      <c r="FR260" s="227"/>
      <c r="FS260" s="227"/>
      <c r="FT260" s="227"/>
      <c r="FU260" s="227"/>
      <c r="FV260" s="227"/>
      <c r="FW260" s="227"/>
      <c r="FX260" s="227"/>
      <c r="FY260" s="227"/>
      <c r="FZ260" s="227"/>
      <c r="GA260" s="227"/>
      <c r="GB260" s="227"/>
      <c r="GC260" s="227"/>
      <c r="GD260" s="227"/>
      <c r="GE260" s="227"/>
      <c r="GF260" s="227"/>
      <c r="GG260" s="227"/>
      <c r="GH260" s="227"/>
      <c r="GI260" s="227"/>
      <c r="GJ260" s="227"/>
      <c r="GK260" s="227"/>
      <c r="GL260" s="227"/>
      <c r="GM260" s="227"/>
      <c r="GN260" s="227"/>
      <c r="GO260" s="227"/>
      <c r="GP260" s="227"/>
      <c r="GQ260" s="227"/>
      <c r="GR260" s="227"/>
      <c r="GS260" s="227"/>
      <c r="GT260" s="227"/>
      <c r="GU260" s="227"/>
      <c r="GV260" s="227"/>
      <c r="GW260" s="227"/>
      <c r="GX260" s="227"/>
      <c r="GY260" s="227"/>
      <c r="GZ260" s="227"/>
      <c r="HA260" s="227"/>
      <c r="HB260" s="227"/>
      <c r="HC260" s="227"/>
      <c r="HD260" s="227"/>
      <c r="HE260" s="227"/>
      <c r="HF260" s="227"/>
      <c r="HG260" s="227"/>
      <c r="HH260" s="227"/>
      <c r="HI260" s="227"/>
      <c r="HJ260" s="227"/>
      <c r="HK260" s="227"/>
      <c r="HL260" s="227"/>
      <c r="HM260" s="227"/>
      <c r="HN260" s="227"/>
      <c r="HO260" s="227"/>
      <c r="HP260" s="227"/>
      <c r="HQ260" s="227"/>
      <c r="HR260" s="227"/>
      <c r="HS260" s="227"/>
      <c r="HT260" s="227"/>
      <c r="HU260" s="227"/>
      <c r="HV260" s="227"/>
      <c r="HW260" s="227"/>
      <c r="HX260" s="227"/>
      <c r="HY260" s="227"/>
      <c r="HZ260" s="227"/>
      <c r="IA260" s="227"/>
      <c r="IB260" s="227"/>
      <c r="IC260" s="227"/>
      <c r="ID260" s="227"/>
      <c r="IE260" s="227"/>
      <c r="IF260" s="227"/>
      <c r="IG260" s="227"/>
      <c r="IH260" s="227"/>
      <c r="II260" s="227"/>
      <c r="IJ260" s="227"/>
      <c r="IK260" s="227"/>
      <c r="IL260" s="227"/>
      <c r="IM260" s="227"/>
      <c r="IN260" s="227"/>
      <c r="IO260" s="227"/>
      <c r="IP260" s="227"/>
      <c r="IQ260" s="227"/>
      <c r="IR260" s="227"/>
      <c r="IS260" s="227"/>
      <c r="IT260" s="227"/>
      <c r="IU260" s="227"/>
      <c r="IV260" s="227"/>
    </row>
    <row r="261" spans="1:256">
      <c r="A261" s="107"/>
      <c r="D261" s="159"/>
      <c r="E261" s="227"/>
      <c r="F261" s="159"/>
      <c r="G261" s="227"/>
      <c r="H261" s="159"/>
      <c r="I261" s="109"/>
      <c r="J261" s="109"/>
      <c r="K261" s="227"/>
      <c r="L261" s="159"/>
      <c r="M261" s="227"/>
      <c r="N261" s="227"/>
      <c r="O261" s="227"/>
      <c r="P261" s="227"/>
      <c r="Q261" s="227"/>
      <c r="R261" s="227"/>
      <c r="S261" s="227"/>
      <c r="T261" s="227"/>
      <c r="U261" s="227"/>
      <c r="V261" s="227"/>
      <c r="W261" s="227"/>
      <c r="X261" s="227"/>
      <c r="Y261" s="227"/>
      <c r="Z261" s="227"/>
      <c r="AA261" s="227"/>
      <c r="AB261" s="227"/>
      <c r="AC261" s="227"/>
      <c r="AD261" s="227"/>
      <c r="AE261" s="227"/>
      <c r="AF261" s="227"/>
      <c r="AG261" s="227"/>
      <c r="AH261" s="227"/>
      <c r="AI261" s="227"/>
      <c r="AJ261" s="227"/>
      <c r="AK261" s="227"/>
      <c r="AL261" s="227"/>
      <c r="AM261" s="227"/>
      <c r="AN261" s="227"/>
      <c r="AO261" s="227"/>
      <c r="AP261" s="227"/>
      <c r="AQ261" s="227"/>
      <c r="AR261" s="227"/>
      <c r="AS261" s="227"/>
      <c r="AT261" s="227"/>
      <c r="AU261" s="227"/>
      <c r="AV261" s="227"/>
      <c r="AW261" s="227"/>
      <c r="AX261" s="227"/>
      <c r="AY261" s="227"/>
      <c r="AZ261" s="227"/>
      <c r="BA261" s="227"/>
      <c r="BB261" s="227"/>
      <c r="BC261" s="227"/>
      <c r="BD261" s="227"/>
      <c r="BE261" s="227"/>
      <c r="BF261" s="227"/>
      <c r="BG261" s="227"/>
      <c r="BH261" s="227"/>
      <c r="BI261" s="227"/>
      <c r="BJ261" s="227"/>
      <c r="BK261" s="227"/>
      <c r="BL261" s="227"/>
      <c r="BM261" s="227"/>
      <c r="BN261" s="227"/>
      <c r="BO261" s="227"/>
      <c r="BP261" s="227"/>
      <c r="BQ261" s="227"/>
      <c r="BR261" s="227"/>
      <c r="BS261" s="227"/>
      <c r="BT261" s="227"/>
      <c r="BU261" s="227"/>
      <c r="BV261" s="227"/>
      <c r="BW261" s="227"/>
      <c r="BX261" s="227"/>
      <c r="BY261" s="227"/>
      <c r="BZ261" s="227"/>
      <c r="CA261" s="227"/>
      <c r="CB261" s="227"/>
      <c r="CC261" s="109"/>
      <c r="CD261" s="109"/>
      <c r="CE261" s="109"/>
      <c r="CF261" s="109"/>
      <c r="CG261" s="109"/>
      <c r="CH261" s="109"/>
      <c r="CI261" s="109"/>
      <c r="CJ261" s="109"/>
      <c r="CK261" s="109"/>
      <c r="CL261" s="109"/>
      <c r="CM261" s="109"/>
      <c r="CN261" s="109"/>
      <c r="CO261" s="109"/>
      <c r="CP261" s="109"/>
      <c r="CQ261" s="109"/>
      <c r="CR261" s="109"/>
      <c r="CS261" s="109"/>
      <c r="CT261" s="109"/>
      <c r="CU261" s="227"/>
      <c r="CV261" s="227"/>
      <c r="CW261" s="227"/>
      <c r="CX261" s="227"/>
      <c r="CY261" s="227"/>
      <c r="CZ261" s="227"/>
      <c r="DA261" s="227"/>
      <c r="DB261" s="227"/>
      <c r="DC261" s="227"/>
      <c r="DD261" s="227"/>
      <c r="DE261" s="227"/>
      <c r="DF261" s="227"/>
      <c r="DG261" s="227"/>
      <c r="DH261" s="227"/>
      <c r="DI261" s="227"/>
      <c r="DJ261" s="227"/>
      <c r="DK261" s="227"/>
      <c r="DL261" s="227"/>
      <c r="DM261" s="227"/>
      <c r="DN261" s="227"/>
      <c r="DO261" s="227"/>
      <c r="DP261" s="227"/>
      <c r="DQ261" s="227"/>
      <c r="DR261" s="227"/>
      <c r="DS261" s="227"/>
      <c r="DT261" s="227"/>
      <c r="DU261" s="227"/>
      <c r="DV261" s="227"/>
      <c r="DW261" s="227"/>
      <c r="DX261" s="227"/>
      <c r="DY261" s="227"/>
      <c r="DZ261" s="227"/>
      <c r="EA261" s="227"/>
      <c r="EB261" s="227"/>
      <c r="EC261" s="227"/>
      <c r="ED261" s="227"/>
      <c r="EE261" s="227"/>
      <c r="EF261" s="227"/>
      <c r="EG261" s="227"/>
      <c r="EH261" s="227"/>
      <c r="EI261" s="227"/>
      <c r="EJ261" s="227"/>
      <c r="EK261" s="227"/>
      <c r="EL261" s="227"/>
      <c r="EM261" s="227"/>
      <c r="EN261" s="227"/>
      <c r="EO261" s="227"/>
      <c r="EP261" s="227"/>
      <c r="EQ261" s="227"/>
      <c r="ER261" s="227"/>
      <c r="ES261" s="227"/>
      <c r="ET261" s="227"/>
      <c r="EU261" s="227"/>
      <c r="EV261" s="227"/>
      <c r="EW261" s="227"/>
      <c r="EX261" s="227"/>
      <c r="EY261" s="227"/>
      <c r="EZ261" s="227"/>
      <c r="FA261" s="227"/>
      <c r="FB261" s="227"/>
      <c r="FC261" s="227"/>
      <c r="FD261" s="227"/>
      <c r="FE261" s="227"/>
      <c r="FF261" s="227"/>
      <c r="FG261" s="227"/>
      <c r="FH261" s="227"/>
      <c r="FI261" s="227"/>
      <c r="FJ261" s="227"/>
      <c r="FK261" s="227"/>
      <c r="FL261" s="227"/>
      <c r="FM261" s="227"/>
      <c r="FN261" s="227"/>
      <c r="FO261" s="227"/>
      <c r="FP261" s="227"/>
      <c r="FQ261" s="227"/>
      <c r="FR261" s="227"/>
      <c r="FS261" s="227"/>
      <c r="FT261" s="227"/>
      <c r="FU261" s="227"/>
      <c r="FV261" s="227"/>
      <c r="FW261" s="227"/>
      <c r="FX261" s="227"/>
      <c r="FY261" s="227"/>
      <c r="FZ261" s="227"/>
      <c r="GA261" s="227"/>
      <c r="GB261" s="227"/>
      <c r="GC261" s="227"/>
      <c r="GD261" s="227"/>
      <c r="GE261" s="227"/>
      <c r="GF261" s="227"/>
      <c r="GG261" s="227"/>
      <c r="GH261" s="227"/>
      <c r="GI261" s="227"/>
      <c r="GJ261" s="227"/>
      <c r="GK261" s="227"/>
      <c r="GL261" s="227"/>
      <c r="GM261" s="227"/>
      <c r="GN261" s="227"/>
      <c r="GO261" s="227"/>
      <c r="GP261" s="227"/>
      <c r="GQ261" s="227"/>
      <c r="GR261" s="227"/>
      <c r="GS261" s="227"/>
      <c r="GT261" s="227"/>
      <c r="GU261" s="227"/>
      <c r="GV261" s="227"/>
      <c r="GW261" s="227"/>
      <c r="GX261" s="227"/>
      <c r="GY261" s="227"/>
      <c r="GZ261" s="227"/>
      <c r="HA261" s="227"/>
      <c r="HB261" s="227"/>
      <c r="HC261" s="227"/>
      <c r="HD261" s="227"/>
      <c r="HE261" s="227"/>
      <c r="HF261" s="227"/>
      <c r="HG261" s="227"/>
      <c r="HH261" s="227"/>
      <c r="HI261" s="227"/>
      <c r="HJ261" s="227"/>
      <c r="HK261" s="227"/>
      <c r="HL261" s="227"/>
      <c r="HM261" s="227"/>
      <c r="HN261" s="227"/>
      <c r="HO261" s="227"/>
      <c r="HP261" s="227"/>
      <c r="HQ261" s="227"/>
      <c r="HR261" s="227"/>
      <c r="HS261" s="227"/>
      <c r="HT261" s="227"/>
      <c r="HU261" s="227"/>
      <c r="HV261" s="227"/>
      <c r="HW261" s="227"/>
      <c r="HX261" s="227"/>
      <c r="HY261" s="227"/>
      <c r="HZ261" s="227"/>
      <c r="IA261" s="227"/>
      <c r="IB261" s="227"/>
      <c r="IC261" s="227"/>
      <c r="ID261" s="227"/>
      <c r="IE261" s="227"/>
      <c r="IF261" s="227"/>
      <c r="IG261" s="227"/>
      <c r="IH261" s="227"/>
      <c r="II261" s="227"/>
      <c r="IJ261" s="227"/>
      <c r="IK261" s="227"/>
      <c r="IL261" s="227"/>
      <c r="IM261" s="227"/>
      <c r="IN261" s="227"/>
      <c r="IO261" s="227"/>
      <c r="IP261" s="227"/>
      <c r="IQ261" s="227"/>
      <c r="IR261" s="227"/>
      <c r="IS261" s="227"/>
      <c r="IT261" s="227"/>
      <c r="IU261" s="227"/>
      <c r="IV261" s="227"/>
    </row>
    <row r="262" spans="1:256">
      <c r="A262" s="107"/>
      <c r="D262" s="159"/>
      <c r="E262" s="227"/>
      <c r="F262" s="159"/>
      <c r="G262" s="227"/>
      <c r="H262" s="159"/>
      <c r="I262" s="109"/>
      <c r="J262" s="109"/>
      <c r="K262" s="227"/>
      <c r="L262" s="159"/>
      <c r="M262" s="227"/>
      <c r="N262" s="227"/>
      <c r="O262" s="227"/>
      <c r="P262" s="227"/>
      <c r="Q262" s="227"/>
      <c r="R262" s="227"/>
      <c r="S262" s="227"/>
      <c r="T262" s="227"/>
      <c r="U262" s="227"/>
      <c r="V262" s="227"/>
      <c r="W262" s="227"/>
      <c r="X262" s="227"/>
      <c r="Y262" s="227"/>
      <c r="Z262" s="227"/>
      <c r="AA262" s="227"/>
      <c r="AB262" s="227"/>
      <c r="AC262" s="227"/>
      <c r="AD262" s="227"/>
      <c r="AE262" s="227"/>
      <c r="AF262" s="227"/>
      <c r="AG262" s="227"/>
      <c r="AH262" s="227"/>
      <c r="AI262" s="227"/>
      <c r="AJ262" s="227"/>
      <c r="AK262" s="227"/>
      <c r="AL262" s="227"/>
      <c r="AM262" s="227"/>
      <c r="AN262" s="227"/>
      <c r="AO262" s="227"/>
      <c r="AP262" s="227"/>
      <c r="AQ262" s="227"/>
      <c r="AR262" s="227"/>
      <c r="AS262" s="227"/>
      <c r="AT262" s="227"/>
      <c r="AU262" s="227"/>
      <c r="AV262" s="227"/>
      <c r="AW262" s="227"/>
      <c r="AX262" s="227"/>
      <c r="AY262" s="227"/>
      <c r="AZ262" s="227"/>
      <c r="BA262" s="227"/>
      <c r="BB262" s="227"/>
      <c r="BC262" s="227"/>
      <c r="BD262" s="227"/>
      <c r="BE262" s="227"/>
      <c r="BF262" s="227"/>
      <c r="BG262" s="227"/>
      <c r="BH262" s="227"/>
      <c r="BI262" s="227"/>
      <c r="BJ262" s="227"/>
      <c r="BK262" s="227"/>
      <c r="BL262" s="227"/>
      <c r="BM262" s="227"/>
      <c r="BN262" s="227"/>
      <c r="BO262" s="227"/>
      <c r="BP262" s="227"/>
      <c r="BQ262" s="227"/>
      <c r="BR262" s="227"/>
      <c r="BS262" s="227"/>
      <c r="BT262" s="227"/>
      <c r="BU262" s="227"/>
      <c r="BV262" s="227"/>
      <c r="BW262" s="227"/>
      <c r="BX262" s="227"/>
      <c r="BY262" s="227"/>
      <c r="BZ262" s="227"/>
      <c r="CA262" s="227"/>
      <c r="CB262" s="227"/>
      <c r="CC262" s="109"/>
      <c r="CD262" s="109"/>
      <c r="CE262" s="109"/>
      <c r="CF262" s="109"/>
      <c r="CG262" s="109"/>
      <c r="CH262" s="109"/>
      <c r="CI262" s="109"/>
      <c r="CJ262" s="109"/>
      <c r="CK262" s="109"/>
      <c r="CL262" s="109"/>
      <c r="CM262" s="109"/>
      <c r="CN262" s="109"/>
      <c r="CO262" s="109"/>
      <c r="CP262" s="109"/>
      <c r="CQ262" s="109"/>
      <c r="CR262" s="109"/>
      <c r="CS262" s="109"/>
      <c r="CT262" s="109"/>
      <c r="CU262" s="227"/>
      <c r="CV262" s="227"/>
      <c r="CW262" s="227"/>
      <c r="CX262" s="227"/>
      <c r="CY262" s="227"/>
      <c r="CZ262" s="227"/>
      <c r="DA262" s="227"/>
      <c r="DB262" s="227"/>
      <c r="DC262" s="227"/>
      <c r="DD262" s="227"/>
      <c r="DE262" s="227"/>
      <c r="DF262" s="227"/>
      <c r="DG262" s="227"/>
      <c r="DH262" s="227"/>
      <c r="DI262" s="227"/>
      <c r="DJ262" s="227"/>
      <c r="DK262" s="227"/>
      <c r="DL262" s="227"/>
      <c r="DM262" s="227"/>
      <c r="DN262" s="227"/>
      <c r="DO262" s="227"/>
      <c r="DP262" s="227"/>
      <c r="DQ262" s="227"/>
      <c r="DR262" s="227"/>
      <c r="DS262" s="227"/>
      <c r="DT262" s="227"/>
      <c r="DU262" s="227"/>
      <c r="DV262" s="227"/>
      <c r="DW262" s="227"/>
      <c r="DX262" s="227"/>
      <c r="DY262" s="227"/>
      <c r="DZ262" s="227"/>
      <c r="EA262" s="227"/>
      <c r="EB262" s="227"/>
      <c r="EC262" s="227"/>
      <c r="ED262" s="227"/>
      <c r="EE262" s="227"/>
      <c r="EF262" s="227"/>
      <c r="EG262" s="227"/>
      <c r="EH262" s="227"/>
      <c r="EI262" s="227"/>
      <c r="EJ262" s="227"/>
      <c r="EK262" s="227"/>
      <c r="EL262" s="227"/>
      <c r="EM262" s="227"/>
      <c r="EN262" s="227"/>
      <c r="EO262" s="227"/>
      <c r="EP262" s="227"/>
      <c r="EQ262" s="227"/>
      <c r="ER262" s="227"/>
      <c r="ES262" s="227"/>
      <c r="ET262" s="227"/>
      <c r="EU262" s="227"/>
      <c r="EV262" s="227"/>
      <c r="EW262" s="227"/>
      <c r="EX262" s="227"/>
      <c r="EY262" s="227"/>
      <c r="EZ262" s="227"/>
      <c r="FA262" s="227"/>
      <c r="FB262" s="227"/>
      <c r="FC262" s="227"/>
      <c r="FD262" s="227"/>
      <c r="FE262" s="227"/>
      <c r="FF262" s="227"/>
      <c r="FG262" s="227"/>
      <c r="FH262" s="227"/>
      <c r="FI262" s="227"/>
      <c r="FJ262" s="227"/>
      <c r="FK262" s="227"/>
      <c r="FL262" s="227"/>
      <c r="FM262" s="227"/>
      <c r="FN262" s="227"/>
      <c r="FO262" s="227"/>
      <c r="FP262" s="227"/>
      <c r="FQ262" s="227"/>
      <c r="FR262" s="227"/>
      <c r="FS262" s="227"/>
      <c r="FT262" s="227"/>
      <c r="FU262" s="227"/>
      <c r="FV262" s="227"/>
      <c r="FW262" s="227"/>
      <c r="FX262" s="227"/>
      <c r="FY262" s="227"/>
      <c r="FZ262" s="227"/>
      <c r="GA262" s="227"/>
      <c r="GB262" s="227"/>
      <c r="GC262" s="227"/>
      <c r="GD262" s="227"/>
      <c r="GE262" s="227"/>
      <c r="GF262" s="227"/>
      <c r="GG262" s="227"/>
      <c r="GH262" s="227"/>
      <c r="GI262" s="227"/>
      <c r="GJ262" s="227"/>
      <c r="GK262" s="227"/>
      <c r="GL262" s="227"/>
      <c r="GM262" s="227"/>
      <c r="GN262" s="227"/>
      <c r="GO262" s="227"/>
      <c r="GP262" s="227"/>
      <c r="GQ262" s="227"/>
      <c r="GR262" s="227"/>
      <c r="GS262" s="227"/>
      <c r="GT262" s="227"/>
      <c r="GU262" s="227"/>
      <c r="GV262" s="227"/>
      <c r="GW262" s="227"/>
      <c r="GX262" s="227"/>
      <c r="GY262" s="227"/>
      <c r="GZ262" s="227"/>
      <c r="HA262" s="227"/>
      <c r="HB262" s="227"/>
      <c r="HC262" s="227"/>
      <c r="HD262" s="227"/>
      <c r="HE262" s="227"/>
      <c r="HF262" s="227"/>
      <c r="HG262" s="227"/>
      <c r="HH262" s="227"/>
      <c r="HI262" s="227"/>
      <c r="HJ262" s="227"/>
      <c r="HK262" s="227"/>
      <c r="HL262" s="227"/>
      <c r="HM262" s="227"/>
      <c r="HN262" s="227"/>
      <c r="HO262" s="227"/>
      <c r="HP262" s="227"/>
      <c r="HQ262" s="227"/>
      <c r="HR262" s="227"/>
      <c r="HS262" s="227"/>
      <c r="HT262" s="227"/>
      <c r="HU262" s="227"/>
      <c r="HV262" s="227"/>
      <c r="HW262" s="227"/>
      <c r="HX262" s="227"/>
      <c r="HY262" s="227"/>
      <c r="HZ262" s="227"/>
      <c r="IA262" s="227"/>
      <c r="IB262" s="227"/>
      <c r="IC262" s="227"/>
      <c r="ID262" s="227"/>
      <c r="IE262" s="227"/>
      <c r="IF262" s="227"/>
      <c r="IG262" s="227"/>
      <c r="IH262" s="227"/>
      <c r="II262" s="227"/>
      <c r="IJ262" s="227"/>
      <c r="IK262" s="227"/>
      <c r="IL262" s="227"/>
      <c r="IM262" s="227"/>
      <c r="IN262" s="227"/>
      <c r="IO262" s="227"/>
      <c r="IP262" s="227"/>
      <c r="IQ262" s="227"/>
      <c r="IR262" s="227"/>
      <c r="IS262" s="227"/>
      <c r="IT262" s="227"/>
      <c r="IU262" s="227"/>
      <c r="IV262" s="227"/>
    </row>
    <row r="263" spans="1:256">
      <c r="A263" s="107"/>
      <c r="D263" s="159"/>
      <c r="E263" s="227"/>
      <c r="F263" s="159"/>
      <c r="G263" s="227"/>
      <c r="H263" s="159"/>
      <c r="I263" s="109"/>
      <c r="J263" s="109"/>
      <c r="K263" s="227"/>
      <c r="L263" s="159"/>
      <c r="M263" s="227"/>
      <c r="N263" s="227"/>
      <c r="O263" s="227"/>
      <c r="P263" s="227"/>
      <c r="Q263" s="227"/>
      <c r="R263" s="227"/>
      <c r="S263" s="227"/>
      <c r="T263" s="227"/>
      <c r="U263" s="227"/>
      <c r="V263" s="227"/>
      <c r="W263" s="227"/>
      <c r="X263" s="227"/>
      <c r="Y263" s="227"/>
      <c r="Z263" s="227"/>
      <c r="AA263" s="227"/>
      <c r="AB263" s="227"/>
      <c r="AC263" s="227"/>
      <c r="AD263" s="227"/>
      <c r="AE263" s="227"/>
      <c r="AF263" s="227"/>
      <c r="AG263" s="227"/>
      <c r="AH263" s="227"/>
      <c r="AI263" s="227"/>
      <c r="AJ263" s="227"/>
      <c r="AK263" s="227"/>
      <c r="AL263" s="227"/>
      <c r="AM263" s="227"/>
      <c r="AN263" s="227"/>
      <c r="AO263" s="227"/>
      <c r="AP263" s="227"/>
      <c r="AQ263" s="227"/>
      <c r="AR263" s="227"/>
      <c r="AS263" s="227"/>
      <c r="AT263" s="227"/>
      <c r="AU263" s="227"/>
      <c r="AV263" s="227"/>
      <c r="AW263" s="227"/>
      <c r="AX263" s="227"/>
      <c r="AY263" s="227"/>
      <c r="AZ263" s="227"/>
      <c r="BA263" s="227"/>
      <c r="BB263" s="227"/>
      <c r="BC263" s="227"/>
      <c r="BD263" s="227"/>
      <c r="BE263" s="227"/>
      <c r="BF263" s="227"/>
      <c r="BG263" s="227"/>
      <c r="BH263" s="227"/>
      <c r="BI263" s="227"/>
      <c r="BJ263" s="227"/>
      <c r="BK263" s="227"/>
      <c r="BL263" s="227"/>
      <c r="BM263" s="227"/>
      <c r="BN263" s="227"/>
      <c r="BO263" s="227"/>
      <c r="BP263" s="227"/>
      <c r="BQ263" s="227"/>
      <c r="BR263" s="227"/>
      <c r="BS263" s="227"/>
      <c r="BT263" s="227"/>
      <c r="BU263" s="227"/>
      <c r="BV263" s="227"/>
      <c r="BW263" s="227"/>
      <c r="BX263" s="227"/>
      <c r="BY263" s="227"/>
      <c r="BZ263" s="227"/>
      <c r="CA263" s="227"/>
      <c r="CB263" s="227"/>
      <c r="CC263" s="109"/>
      <c r="CD263" s="109"/>
      <c r="CE263" s="109"/>
      <c r="CF263" s="109"/>
      <c r="CG263" s="109"/>
      <c r="CH263" s="109"/>
      <c r="CI263" s="109"/>
      <c r="CJ263" s="109"/>
      <c r="CK263" s="109"/>
      <c r="CL263" s="109"/>
      <c r="CM263" s="109"/>
      <c r="CN263" s="109"/>
      <c r="CO263" s="109"/>
      <c r="CP263" s="109"/>
      <c r="CQ263" s="109"/>
      <c r="CR263" s="109"/>
      <c r="CS263" s="109"/>
      <c r="CT263" s="109"/>
      <c r="CU263" s="227"/>
      <c r="CV263" s="227"/>
      <c r="CW263" s="227"/>
      <c r="CX263" s="227"/>
      <c r="CY263" s="227"/>
      <c r="CZ263" s="227"/>
      <c r="DA263" s="227"/>
      <c r="DB263" s="227"/>
      <c r="DC263" s="227"/>
      <c r="DD263" s="227"/>
      <c r="DE263" s="227"/>
      <c r="DF263" s="227"/>
      <c r="DG263" s="227"/>
      <c r="DH263" s="227"/>
      <c r="DI263" s="227"/>
      <c r="DJ263" s="227"/>
      <c r="DK263" s="227"/>
      <c r="DL263" s="227"/>
      <c r="DM263" s="227"/>
      <c r="DN263" s="227"/>
      <c r="DO263" s="227"/>
      <c r="DP263" s="227"/>
      <c r="DQ263" s="227"/>
      <c r="DR263" s="227"/>
      <c r="DS263" s="227"/>
      <c r="DT263" s="227"/>
      <c r="DU263" s="227"/>
      <c r="DV263" s="227"/>
      <c r="DW263" s="227"/>
      <c r="DX263" s="227"/>
      <c r="DY263" s="227"/>
      <c r="DZ263" s="227"/>
      <c r="EA263" s="227"/>
      <c r="EB263" s="227"/>
      <c r="EC263" s="227"/>
      <c r="ED263" s="227"/>
      <c r="EE263" s="227"/>
      <c r="EF263" s="227"/>
      <c r="EG263" s="227"/>
      <c r="EH263" s="227"/>
      <c r="EI263" s="227"/>
      <c r="EJ263" s="227"/>
      <c r="EK263" s="227"/>
      <c r="EL263" s="227"/>
      <c r="EM263" s="227"/>
      <c r="EN263" s="227"/>
      <c r="EO263" s="227"/>
      <c r="EP263" s="227"/>
      <c r="EQ263" s="227"/>
      <c r="ER263" s="227"/>
      <c r="ES263" s="227"/>
      <c r="ET263" s="227"/>
      <c r="EU263" s="227"/>
      <c r="EV263" s="227"/>
      <c r="EW263" s="227"/>
      <c r="EX263" s="227"/>
      <c r="EY263" s="227"/>
      <c r="EZ263" s="227"/>
      <c r="FA263" s="227"/>
      <c r="FB263" s="227"/>
      <c r="FC263" s="227"/>
      <c r="FD263" s="227"/>
      <c r="FE263" s="227"/>
      <c r="FF263" s="227"/>
      <c r="FG263" s="227"/>
      <c r="FH263" s="227"/>
      <c r="FI263" s="227"/>
      <c r="FJ263" s="227"/>
      <c r="FK263" s="227"/>
      <c r="FL263" s="227"/>
      <c r="FM263" s="227"/>
      <c r="FN263" s="227"/>
      <c r="FO263" s="227"/>
      <c r="FP263" s="227"/>
      <c r="FQ263" s="227"/>
      <c r="FR263" s="227"/>
      <c r="FS263" s="227"/>
      <c r="FT263" s="227"/>
      <c r="FU263" s="227"/>
      <c r="FV263" s="227"/>
      <c r="FW263" s="227"/>
      <c r="FX263" s="227"/>
      <c r="FY263" s="227"/>
      <c r="FZ263" s="227"/>
      <c r="GA263" s="227"/>
      <c r="GB263" s="227"/>
      <c r="GC263" s="227"/>
      <c r="GD263" s="227"/>
      <c r="GE263" s="227"/>
      <c r="GF263" s="227"/>
      <c r="GG263" s="227"/>
      <c r="GH263" s="227"/>
      <c r="GI263" s="227"/>
      <c r="GJ263" s="227"/>
      <c r="GK263" s="227"/>
      <c r="GL263" s="227"/>
      <c r="GM263" s="227"/>
      <c r="GN263" s="227"/>
      <c r="GO263" s="227"/>
      <c r="GP263" s="227"/>
      <c r="GQ263" s="227"/>
      <c r="GR263" s="227"/>
      <c r="GS263" s="227"/>
      <c r="GT263" s="227"/>
      <c r="GU263" s="227"/>
      <c r="GV263" s="227"/>
      <c r="GW263" s="227"/>
      <c r="GX263" s="227"/>
      <c r="GY263" s="227"/>
      <c r="GZ263" s="227"/>
      <c r="HA263" s="227"/>
      <c r="HB263" s="227"/>
      <c r="HC263" s="227"/>
      <c r="HD263" s="227"/>
      <c r="HE263" s="227"/>
      <c r="HF263" s="227"/>
      <c r="HG263" s="227"/>
      <c r="HH263" s="227"/>
      <c r="HI263" s="227"/>
      <c r="HJ263" s="227"/>
      <c r="HK263" s="227"/>
      <c r="HL263" s="227"/>
      <c r="HM263" s="227"/>
      <c r="HN263" s="227"/>
      <c r="HO263" s="227"/>
      <c r="HP263" s="227"/>
      <c r="HQ263" s="227"/>
      <c r="HR263" s="227"/>
      <c r="HS263" s="227"/>
      <c r="HT263" s="227"/>
      <c r="HU263" s="227"/>
      <c r="HV263" s="227"/>
      <c r="HW263" s="227"/>
      <c r="HX263" s="227"/>
      <c r="HY263" s="227"/>
      <c r="HZ263" s="227"/>
      <c r="IA263" s="227"/>
      <c r="IB263" s="227"/>
      <c r="IC263" s="227"/>
      <c r="ID263" s="227"/>
      <c r="IE263" s="227"/>
      <c r="IF263" s="227"/>
      <c r="IG263" s="227"/>
      <c r="IH263" s="227"/>
      <c r="II263" s="227"/>
      <c r="IJ263" s="227"/>
      <c r="IK263" s="227"/>
      <c r="IL263" s="227"/>
      <c r="IM263" s="227"/>
      <c r="IN263" s="227"/>
      <c r="IO263" s="227"/>
      <c r="IP263" s="227"/>
      <c r="IQ263" s="227"/>
      <c r="IR263" s="227"/>
      <c r="IS263" s="227"/>
      <c r="IT263" s="227"/>
      <c r="IU263" s="227"/>
      <c r="IV263" s="227"/>
    </row>
    <row r="264" spans="1:256">
      <c r="A264" s="107"/>
      <c r="D264" s="159"/>
      <c r="E264" s="227"/>
      <c r="F264" s="159"/>
      <c r="G264" s="227"/>
      <c r="H264" s="159"/>
      <c r="I264" s="109"/>
      <c r="J264" s="109"/>
      <c r="K264" s="227"/>
      <c r="L264" s="159"/>
      <c r="M264" s="227"/>
      <c r="N264" s="227"/>
      <c r="O264" s="227"/>
      <c r="P264" s="227"/>
      <c r="Q264" s="227"/>
      <c r="R264" s="227"/>
      <c r="S264" s="227"/>
      <c r="T264" s="227"/>
      <c r="U264" s="227"/>
      <c r="V264" s="227"/>
      <c r="W264" s="227"/>
      <c r="X264" s="227"/>
      <c r="Y264" s="227"/>
      <c r="Z264" s="227"/>
      <c r="AA264" s="227"/>
      <c r="AB264" s="227"/>
      <c r="AC264" s="227"/>
      <c r="AD264" s="227"/>
      <c r="AE264" s="227"/>
      <c r="AF264" s="227"/>
      <c r="AG264" s="227"/>
      <c r="AH264" s="227"/>
      <c r="AI264" s="227"/>
      <c r="AJ264" s="227"/>
      <c r="AK264" s="227"/>
      <c r="AL264" s="227"/>
      <c r="AM264" s="227"/>
      <c r="AN264" s="227"/>
      <c r="AO264" s="227"/>
      <c r="AP264" s="227"/>
      <c r="AQ264" s="227"/>
      <c r="AR264" s="227"/>
      <c r="AS264" s="227"/>
      <c r="AT264" s="227"/>
      <c r="AU264" s="227"/>
      <c r="AV264" s="227"/>
      <c r="AW264" s="227"/>
      <c r="AX264" s="227"/>
      <c r="AY264" s="227"/>
      <c r="AZ264" s="227"/>
      <c r="BA264" s="227"/>
      <c r="BB264" s="227"/>
      <c r="BC264" s="227"/>
      <c r="BD264" s="227"/>
      <c r="BE264" s="227"/>
      <c r="BF264" s="227"/>
      <c r="BG264" s="227"/>
      <c r="BH264" s="227"/>
      <c r="BI264" s="227"/>
      <c r="BJ264" s="227"/>
      <c r="BK264" s="227"/>
      <c r="BL264" s="227"/>
      <c r="BM264" s="227"/>
      <c r="BN264" s="227"/>
      <c r="BO264" s="227"/>
      <c r="BP264" s="227"/>
      <c r="BQ264" s="227"/>
      <c r="BR264" s="227"/>
      <c r="BS264" s="227"/>
      <c r="BT264" s="227"/>
      <c r="BU264" s="227"/>
      <c r="BV264" s="227"/>
      <c r="BW264" s="227"/>
      <c r="BX264" s="227"/>
      <c r="BY264" s="227"/>
      <c r="BZ264" s="227"/>
      <c r="CA264" s="227"/>
      <c r="CB264" s="227"/>
      <c r="CC264" s="109"/>
      <c r="CD264" s="109"/>
      <c r="CE264" s="109"/>
      <c r="CF264" s="109"/>
      <c r="CG264" s="109"/>
      <c r="CH264" s="109"/>
      <c r="CI264" s="109"/>
      <c r="CJ264" s="109"/>
      <c r="CK264" s="109"/>
      <c r="CL264" s="109"/>
      <c r="CM264" s="109"/>
      <c r="CN264" s="109"/>
      <c r="CO264" s="109"/>
      <c r="CP264" s="109"/>
      <c r="CQ264" s="109"/>
      <c r="CR264" s="109"/>
      <c r="CS264" s="109"/>
      <c r="CT264" s="109"/>
      <c r="CU264" s="227"/>
      <c r="CV264" s="227"/>
      <c r="CW264" s="227"/>
      <c r="CX264" s="227"/>
      <c r="CY264" s="227"/>
      <c r="CZ264" s="227"/>
      <c r="DA264" s="227"/>
      <c r="DB264" s="227"/>
      <c r="DC264" s="227"/>
      <c r="DD264" s="227"/>
      <c r="DE264" s="227"/>
      <c r="DF264" s="227"/>
      <c r="DG264" s="227"/>
      <c r="DH264" s="227"/>
      <c r="DI264" s="227"/>
      <c r="DJ264" s="227"/>
      <c r="DK264" s="227"/>
      <c r="DL264" s="227"/>
      <c r="DM264" s="227"/>
      <c r="DN264" s="227"/>
      <c r="DO264" s="227"/>
      <c r="DP264" s="227"/>
      <c r="DQ264" s="227"/>
      <c r="DR264" s="227"/>
      <c r="DS264" s="227"/>
      <c r="DT264" s="227"/>
      <c r="DU264" s="227"/>
      <c r="DV264" s="227"/>
      <c r="DW264" s="227"/>
      <c r="DX264" s="227"/>
      <c r="DY264" s="227"/>
      <c r="DZ264" s="227"/>
      <c r="EA264" s="227"/>
      <c r="EB264" s="227"/>
      <c r="EC264" s="227"/>
      <c r="ED264" s="227"/>
      <c r="EE264" s="227"/>
      <c r="EF264" s="227"/>
      <c r="EG264" s="227"/>
      <c r="EH264" s="227"/>
      <c r="EI264" s="227"/>
      <c r="EJ264" s="227"/>
      <c r="EK264" s="227"/>
      <c r="EL264" s="227"/>
      <c r="EM264" s="227"/>
      <c r="EN264" s="227"/>
      <c r="EO264" s="227"/>
      <c r="EP264" s="227"/>
      <c r="EQ264" s="227"/>
      <c r="ER264" s="227"/>
      <c r="ES264" s="227"/>
      <c r="ET264" s="227"/>
      <c r="EU264" s="227"/>
      <c r="EV264" s="227"/>
      <c r="EW264" s="227"/>
      <c r="EX264" s="227"/>
      <c r="EY264" s="227"/>
      <c r="EZ264" s="227"/>
      <c r="FA264" s="227"/>
      <c r="FB264" s="227"/>
      <c r="FC264" s="227"/>
      <c r="FD264" s="227"/>
      <c r="FE264" s="227"/>
      <c r="FF264" s="227"/>
      <c r="FG264" s="227"/>
      <c r="FH264" s="227"/>
      <c r="FI264" s="227"/>
      <c r="FJ264" s="227"/>
      <c r="FK264" s="227"/>
      <c r="FL264" s="227"/>
      <c r="FM264" s="227"/>
      <c r="FN264" s="227"/>
      <c r="FO264" s="227"/>
      <c r="FP264" s="227"/>
      <c r="FQ264" s="227"/>
      <c r="FR264" s="227"/>
      <c r="FS264" s="227"/>
      <c r="FT264" s="227"/>
      <c r="FU264" s="227"/>
      <c r="FV264" s="227"/>
      <c r="FW264" s="227"/>
      <c r="FX264" s="227"/>
      <c r="FY264" s="227"/>
      <c r="FZ264" s="227"/>
      <c r="GA264" s="227"/>
      <c r="GB264" s="227"/>
      <c r="GC264" s="227"/>
      <c r="GD264" s="227"/>
      <c r="GE264" s="227"/>
      <c r="GF264" s="227"/>
      <c r="GG264" s="227"/>
      <c r="GH264" s="227"/>
      <c r="GI264" s="227"/>
      <c r="GJ264" s="227"/>
      <c r="GK264" s="227"/>
      <c r="GL264" s="227"/>
      <c r="GM264" s="227"/>
      <c r="GN264" s="227"/>
      <c r="GO264" s="227"/>
      <c r="GP264" s="227"/>
      <c r="GQ264" s="227"/>
      <c r="GR264" s="227"/>
      <c r="GS264" s="227"/>
      <c r="GT264" s="227"/>
      <c r="GU264" s="227"/>
      <c r="GV264" s="227"/>
      <c r="GW264" s="227"/>
      <c r="GX264" s="227"/>
      <c r="GY264" s="227"/>
      <c r="GZ264" s="227"/>
      <c r="HA264" s="227"/>
      <c r="HB264" s="227"/>
      <c r="HC264" s="227"/>
      <c r="HD264" s="227"/>
      <c r="HE264" s="227"/>
      <c r="HF264" s="227"/>
      <c r="HG264" s="227"/>
      <c r="HH264" s="227"/>
      <c r="HI264" s="227"/>
      <c r="HJ264" s="227"/>
      <c r="HK264" s="227"/>
      <c r="HL264" s="227"/>
      <c r="HM264" s="227"/>
      <c r="HN264" s="227"/>
      <c r="HO264" s="227"/>
      <c r="HP264" s="227"/>
      <c r="HQ264" s="227"/>
      <c r="HR264" s="227"/>
      <c r="HS264" s="227"/>
      <c r="HT264" s="227"/>
      <c r="HU264" s="227"/>
      <c r="HV264" s="227"/>
      <c r="HW264" s="227"/>
      <c r="HX264" s="227"/>
      <c r="HY264" s="227"/>
      <c r="HZ264" s="227"/>
      <c r="IA264" s="227"/>
      <c r="IB264" s="227"/>
      <c r="IC264" s="227"/>
      <c r="ID264" s="227"/>
      <c r="IE264" s="227"/>
      <c r="IF264" s="227"/>
      <c r="IG264" s="227"/>
      <c r="IH264" s="227"/>
      <c r="II264" s="227"/>
      <c r="IJ264" s="227"/>
      <c r="IK264" s="227"/>
      <c r="IL264" s="227"/>
      <c r="IM264" s="227"/>
      <c r="IN264" s="227"/>
      <c r="IO264" s="227"/>
      <c r="IP264" s="227"/>
      <c r="IQ264" s="227"/>
      <c r="IR264" s="227"/>
      <c r="IS264" s="227"/>
      <c r="IT264" s="227"/>
      <c r="IU264" s="227"/>
      <c r="IV264" s="227"/>
    </row>
    <row r="265" spans="1:256">
      <c r="A265" s="107"/>
      <c r="D265" s="159"/>
      <c r="E265" s="227"/>
      <c r="F265" s="159"/>
      <c r="G265" s="227"/>
      <c r="H265" s="159"/>
      <c r="I265" s="109"/>
      <c r="J265" s="109"/>
      <c r="K265" s="227"/>
      <c r="L265" s="159"/>
      <c r="M265" s="227"/>
      <c r="N265" s="227"/>
      <c r="O265" s="227"/>
      <c r="P265" s="227"/>
      <c r="Q265" s="227"/>
      <c r="R265" s="227"/>
      <c r="S265" s="227"/>
      <c r="T265" s="227"/>
      <c r="U265" s="227"/>
      <c r="V265" s="227"/>
      <c r="W265" s="227"/>
      <c r="X265" s="227"/>
      <c r="Y265" s="227"/>
      <c r="Z265" s="227"/>
      <c r="AA265" s="227"/>
      <c r="AB265" s="227"/>
      <c r="AC265" s="227"/>
      <c r="AD265" s="227"/>
      <c r="AE265" s="227"/>
      <c r="AF265" s="227"/>
      <c r="AG265" s="227"/>
      <c r="AH265" s="227"/>
      <c r="AI265" s="227"/>
      <c r="AJ265" s="227"/>
      <c r="AK265" s="227"/>
      <c r="AL265" s="227"/>
      <c r="AM265" s="227"/>
      <c r="AN265" s="227"/>
      <c r="AO265" s="227"/>
      <c r="AP265" s="227"/>
      <c r="AQ265" s="227"/>
      <c r="AR265" s="227"/>
      <c r="AS265" s="227"/>
      <c r="AT265" s="227"/>
      <c r="AU265" s="227"/>
      <c r="AV265" s="227"/>
      <c r="AW265" s="227"/>
      <c r="AX265" s="227"/>
      <c r="AY265" s="227"/>
      <c r="AZ265" s="227"/>
      <c r="BA265" s="227"/>
      <c r="BB265" s="227"/>
      <c r="BC265" s="227"/>
      <c r="BD265" s="227"/>
      <c r="BE265" s="227"/>
      <c r="BF265" s="227"/>
      <c r="BG265" s="227"/>
      <c r="BH265" s="227"/>
      <c r="BI265" s="227"/>
      <c r="BJ265" s="227"/>
      <c r="BK265" s="227"/>
      <c r="BL265" s="227"/>
      <c r="BM265" s="227"/>
      <c r="BN265" s="227"/>
      <c r="BO265" s="227"/>
      <c r="BP265" s="227"/>
      <c r="BQ265" s="227"/>
      <c r="BR265" s="227"/>
      <c r="BS265" s="227"/>
      <c r="BT265" s="227"/>
      <c r="BU265" s="227"/>
      <c r="BV265" s="227"/>
      <c r="BW265" s="227"/>
      <c r="BX265" s="227"/>
      <c r="BY265" s="227"/>
      <c r="BZ265" s="227"/>
      <c r="CA265" s="227"/>
      <c r="CB265" s="227"/>
      <c r="CC265" s="109"/>
      <c r="CD265" s="109"/>
      <c r="CE265" s="109"/>
      <c r="CF265" s="109"/>
      <c r="CG265" s="109"/>
      <c r="CH265" s="109"/>
      <c r="CI265" s="109"/>
      <c r="CJ265" s="109"/>
      <c r="CK265" s="109"/>
      <c r="CL265" s="109"/>
      <c r="CM265" s="109"/>
      <c r="CN265" s="109"/>
      <c r="CO265" s="109"/>
      <c r="CP265" s="109"/>
      <c r="CQ265" s="109"/>
      <c r="CR265" s="109"/>
      <c r="CS265" s="109"/>
      <c r="CT265" s="109"/>
      <c r="CU265" s="227"/>
      <c r="CV265" s="227"/>
      <c r="CW265" s="227"/>
      <c r="CX265" s="227"/>
      <c r="CY265" s="227"/>
      <c r="CZ265" s="227"/>
      <c r="DA265" s="227"/>
      <c r="DB265" s="227"/>
      <c r="DC265" s="227"/>
      <c r="DD265" s="227"/>
      <c r="DE265" s="227"/>
      <c r="DF265" s="227"/>
      <c r="DG265" s="227"/>
      <c r="DH265" s="227"/>
      <c r="DI265" s="227"/>
      <c r="DJ265" s="227"/>
      <c r="DK265" s="227"/>
      <c r="DL265" s="227"/>
      <c r="DM265" s="227"/>
      <c r="DN265" s="227"/>
      <c r="DO265" s="227"/>
      <c r="DP265" s="227"/>
      <c r="DQ265" s="227"/>
      <c r="DR265" s="227"/>
      <c r="DS265" s="227"/>
      <c r="DT265" s="227"/>
      <c r="DU265" s="227"/>
      <c r="DV265" s="227"/>
      <c r="DW265" s="227"/>
      <c r="DX265" s="227"/>
      <c r="DY265" s="227"/>
      <c r="DZ265" s="227"/>
      <c r="EA265" s="227"/>
      <c r="EB265" s="227"/>
      <c r="EC265" s="227"/>
      <c r="ED265" s="227"/>
      <c r="EE265" s="227"/>
      <c r="EF265" s="227"/>
      <c r="EG265" s="227"/>
      <c r="EH265" s="227"/>
      <c r="EI265" s="227"/>
      <c r="EJ265" s="227"/>
      <c r="EK265" s="227"/>
      <c r="EL265" s="227"/>
      <c r="EM265" s="227"/>
      <c r="EN265" s="227"/>
      <c r="EO265" s="227"/>
      <c r="EP265" s="227"/>
      <c r="EQ265" s="227"/>
      <c r="ER265" s="227"/>
      <c r="ES265" s="227"/>
      <c r="ET265" s="227"/>
      <c r="EU265" s="227"/>
      <c r="EV265" s="227"/>
      <c r="EW265" s="227"/>
      <c r="EX265" s="227"/>
      <c r="EY265" s="227"/>
      <c r="EZ265" s="227"/>
      <c r="FA265" s="227"/>
      <c r="FB265" s="227"/>
      <c r="FC265" s="227"/>
      <c r="FD265" s="227"/>
      <c r="FE265" s="227"/>
      <c r="FF265" s="227"/>
      <c r="FG265" s="227"/>
      <c r="FH265" s="227"/>
      <c r="FI265" s="227"/>
      <c r="FJ265" s="227"/>
      <c r="FK265" s="227"/>
      <c r="FL265" s="227"/>
      <c r="FM265" s="227"/>
      <c r="FN265" s="227"/>
      <c r="FO265" s="227"/>
      <c r="FP265" s="227"/>
      <c r="FQ265" s="227"/>
      <c r="FR265" s="227"/>
      <c r="FS265" s="227"/>
      <c r="FT265" s="227"/>
      <c r="FU265" s="227"/>
      <c r="FV265" s="227"/>
      <c r="FW265" s="227"/>
      <c r="FX265" s="227"/>
      <c r="FY265" s="227"/>
      <c r="FZ265" s="227"/>
      <c r="GA265" s="227"/>
      <c r="GB265" s="227"/>
      <c r="GC265" s="227"/>
      <c r="GD265" s="227"/>
      <c r="GE265" s="227"/>
      <c r="GF265" s="227"/>
      <c r="GG265" s="227"/>
      <c r="GH265" s="227"/>
      <c r="GI265" s="227"/>
      <c r="GJ265" s="227"/>
      <c r="GK265" s="227"/>
      <c r="GL265" s="227"/>
      <c r="GM265" s="227"/>
      <c r="GN265" s="227"/>
      <c r="GO265" s="227"/>
      <c r="GP265" s="227"/>
      <c r="GQ265" s="227"/>
      <c r="GR265" s="227"/>
      <c r="GS265" s="227"/>
      <c r="GT265" s="227"/>
      <c r="GU265" s="227"/>
      <c r="GV265" s="227"/>
      <c r="GW265" s="227"/>
      <c r="GX265" s="227"/>
      <c r="GY265" s="227"/>
      <c r="GZ265" s="227"/>
      <c r="HA265" s="227"/>
      <c r="HB265" s="227"/>
      <c r="HC265" s="227"/>
      <c r="HD265" s="227"/>
      <c r="HE265" s="227"/>
      <c r="HF265" s="227"/>
      <c r="HG265" s="227"/>
      <c r="HH265" s="227"/>
      <c r="HI265" s="227"/>
      <c r="HJ265" s="227"/>
      <c r="HK265" s="227"/>
      <c r="HL265" s="227"/>
      <c r="HM265" s="227"/>
      <c r="HN265" s="227"/>
      <c r="HO265" s="227"/>
      <c r="HP265" s="227"/>
      <c r="HQ265" s="227"/>
      <c r="HR265" s="227"/>
      <c r="HS265" s="227"/>
      <c r="HT265" s="227"/>
      <c r="HU265" s="227"/>
      <c r="HV265" s="227"/>
      <c r="HW265" s="227"/>
      <c r="HX265" s="227"/>
      <c r="HY265" s="227"/>
      <c r="HZ265" s="227"/>
      <c r="IA265" s="227"/>
      <c r="IB265" s="227"/>
      <c r="IC265" s="227"/>
      <c r="ID265" s="227"/>
      <c r="IE265" s="227"/>
      <c r="IF265" s="227"/>
      <c r="IG265" s="227"/>
      <c r="IH265" s="227"/>
      <c r="II265" s="227"/>
      <c r="IJ265" s="227"/>
      <c r="IK265" s="227"/>
      <c r="IL265" s="227"/>
      <c r="IM265" s="227"/>
      <c r="IN265" s="227"/>
      <c r="IO265" s="227"/>
      <c r="IP265" s="227"/>
      <c r="IQ265" s="227"/>
      <c r="IR265" s="227"/>
      <c r="IS265" s="227"/>
      <c r="IT265" s="227"/>
      <c r="IU265" s="227"/>
      <c r="IV265" s="227"/>
    </row>
    <row r="266" spans="1:256">
      <c r="A266" s="107"/>
      <c r="D266" s="159"/>
      <c r="E266" s="227"/>
      <c r="F266" s="159"/>
      <c r="G266" s="227"/>
      <c r="H266" s="159"/>
      <c r="I266" s="109"/>
      <c r="J266" s="109"/>
      <c r="K266" s="227"/>
      <c r="L266" s="159"/>
      <c r="M266" s="227"/>
      <c r="N266" s="227"/>
      <c r="O266" s="227"/>
      <c r="P266" s="227"/>
      <c r="Q266" s="227"/>
      <c r="R266" s="227"/>
      <c r="S266" s="227"/>
      <c r="T266" s="227"/>
      <c r="U266" s="227"/>
      <c r="V266" s="227"/>
      <c r="W266" s="227"/>
      <c r="X266" s="227"/>
      <c r="Y266" s="227"/>
      <c r="Z266" s="227"/>
      <c r="AA266" s="227"/>
      <c r="AB266" s="227"/>
      <c r="AC266" s="227"/>
      <c r="AD266" s="227"/>
      <c r="AE266" s="227"/>
      <c r="AF266" s="227"/>
      <c r="AG266" s="227"/>
      <c r="AH266" s="227"/>
      <c r="AI266" s="227"/>
      <c r="AJ266" s="227"/>
      <c r="AK266" s="227"/>
      <c r="AL266" s="227"/>
      <c r="AM266" s="227"/>
      <c r="AN266" s="227"/>
      <c r="AO266" s="227"/>
      <c r="AP266" s="227"/>
      <c r="AQ266" s="227"/>
      <c r="AR266" s="227"/>
      <c r="AS266" s="227"/>
      <c r="AT266" s="227"/>
      <c r="AU266" s="227"/>
      <c r="AV266" s="227"/>
      <c r="AW266" s="227"/>
      <c r="AX266" s="227"/>
      <c r="AY266" s="227"/>
      <c r="AZ266" s="227"/>
      <c r="BA266" s="227"/>
      <c r="BB266" s="227"/>
      <c r="BC266" s="227"/>
      <c r="BD266" s="227"/>
      <c r="BE266" s="227"/>
      <c r="BF266" s="227"/>
      <c r="BG266" s="227"/>
      <c r="BH266" s="227"/>
      <c r="BI266" s="227"/>
      <c r="BJ266" s="227"/>
      <c r="BK266" s="227"/>
      <c r="BL266" s="227"/>
      <c r="BM266" s="227"/>
      <c r="BN266" s="227"/>
      <c r="BO266" s="227"/>
      <c r="BP266" s="227"/>
      <c r="BQ266" s="227"/>
      <c r="BR266" s="227"/>
      <c r="BS266" s="227"/>
      <c r="BT266" s="227"/>
      <c r="BU266" s="227"/>
      <c r="BV266" s="227"/>
      <c r="BW266" s="227"/>
      <c r="BX266" s="227"/>
      <c r="BY266" s="227"/>
      <c r="BZ266" s="227"/>
      <c r="CA266" s="227"/>
      <c r="CB266" s="227"/>
      <c r="CC266" s="109"/>
      <c r="CD266" s="109"/>
      <c r="CE266" s="109"/>
      <c r="CF266" s="109"/>
      <c r="CG266" s="109"/>
      <c r="CH266" s="109"/>
      <c r="CI266" s="109"/>
      <c r="CJ266" s="109"/>
      <c r="CK266" s="109"/>
      <c r="CL266" s="109"/>
      <c r="CM266" s="109"/>
      <c r="CN266" s="109"/>
      <c r="CO266" s="109"/>
      <c r="CP266" s="109"/>
      <c r="CQ266" s="109"/>
      <c r="CR266" s="109"/>
      <c r="CS266" s="109"/>
      <c r="CT266" s="109"/>
      <c r="CU266" s="227"/>
      <c r="CV266" s="227"/>
      <c r="CW266" s="227"/>
      <c r="CX266" s="227"/>
      <c r="CY266" s="227"/>
      <c r="CZ266" s="227"/>
      <c r="DA266" s="227"/>
      <c r="DB266" s="227"/>
      <c r="DC266" s="227"/>
      <c r="DD266" s="227"/>
      <c r="DE266" s="227"/>
      <c r="DF266" s="227"/>
      <c r="DG266" s="227"/>
      <c r="DH266" s="227"/>
      <c r="DI266" s="227"/>
      <c r="DJ266" s="227"/>
      <c r="DK266" s="227"/>
      <c r="DL266" s="227"/>
      <c r="DM266" s="227"/>
      <c r="DN266" s="227"/>
      <c r="DO266" s="227"/>
      <c r="DP266" s="227"/>
      <c r="DQ266" s="227"/>
      <c r="DR266" s="227"/>
      <c r="DS266" s="227"/>
      <c r="DT266" s="227"/>
      <c r="DU266" s="227"/>
      <c r="DV266" s="227"/>
      <c r="DW266" s="227"/>
      <c r="DX266" s="227"/>
      <c r="DY266" s="227"/>
      <c r="DZ266" s="227"/>
      <c r="EA266" s="227"/>
      <c r="EB266" s="227"/>
      <c r="EC266" s="227"/>
      <c r="ED266" s="227"/>
      <c r="EE266" s="227"/>
      <c r="EF266" s="227"/>
      <c r="EG266" s="227"/>
      <c r="EH266" s="227"/>
      <c r="EI266" s="227"/>
      <c r="EJ266" s="227"/>
      <c r="EK266" s="227"/>
      <c r="EL266" s="227"/>
      <c r="EM266" s="227"/>
      <c r="EN266" s="227"/>
      <c r="EO266" s="227"/>
      <c r="EP266" s="227"/>
      <c r="EQ266" s="227"/>
      <c r="ER266" s="227"/>
      <c r="ES266" s="227"/>
      <c r="ET266" s="227"/>
      <c r="EU266" s="227"/>
      <c r="EV266" s="227"/>
      <c r="EW266" s="227"/>
      <c r="EX266" s="227"/>
      <c r="EY266" s="227"/>
      <c r="EZ266" s="227"/>
      <c r="FA266" s="227"/>
      <c r="FB266" s="227"/>
      <c r="FC266" s="227"/>
      <c r="FD266" s="227"/>
      <c r="FE266" s="227"/>
      <c r="FF266" s="227"/>
      <c r="FG266" s="227"/>
      <c r="FH266" s="227"/>
      <c r="FI266" s="227"/>
      <c r="FJ266" s="227"/>
      <c r="FK266" s="227"/>
      <c r="FL266" s="227"/>
      <c r="FM266" s="227"/>
      <c r="FN266" s="227"/>
      <c r="FO266" s="227"/>
      <c r="FP266" s="227"/>
      <c r="FQ266" s="227"/>
      <c r="FR266" s="227"/>
      <c r="FS266" s="227"/>
      <c r="FT266" s="227"/>
      <c r="FU266" s="227"/>
      <c r="FV266" s="227"/>
      <c r="FW266" s="227"/>
      <c r="FX266" s="227"/>
      <c r="FY266" s="227"/>
      <c r="FZ266" s="227"/>
      <c r="GA266" s="227"/>
      <c r="GB266" s="227"/>
      <c r="GC266" s="227"/>
      <c r="GD266" s="227"/>
      <c r="GE266" s="227"/>
      <c r="GF266" s="227"/>
      <c r="GG266" s="227"/>
      <c r="GH266" s="227"/>
      <c r="GI266" s="227"/>
      <c r="GJ266" s="227"/>
      <c r="GK266" s="227"/>
      <c r="GL266" s="227"/>
      <c r="GM266" s="227"/>
      <c r="GN266" s="227"/>
      <c r="GO266" s="227"/>
      <c r="GP266" s="227"/>
      <c r="GQ266" s="227"/>
      <c r="GR266" s="227"/>
      <c r="GS266" s="227"/>
      <c r="GT266" s="227"/>
      <c r="GU266" s="227"/>
      <c r="GV266" s="227"/>
      <c r="GW266" s="227"/>
      <c r="GX266" s="227"/>
      <c r="GY266" s="227"/>
      <c r="GZ266" s="227"/>
      <c r="HA266" s="227"/>
      <c r="HB266" s="227"/>
      <c r="HC266" s="227"/>
      <c r="HD266" s="227"/>
      <c r="HE266" s="227"/>
      <c r="HF266" s="227"/>
      <c r="HG266" s="227"/>
      <c r="HH266" s="227"/>
      <c r="HI266" s="227"/>
      <c r="HJ266" s="227"/>
      <c r="HK266" s="227"/>
      <c r="HL266" s="227"/>
      <c r="HM266" s="227"/>
      <c r="HN266" s="227"/>
      <c r="HO266" s="227"/>
      <c r="HP266" s="227"/>
      <c r="HQ266" s="227"/>
      <c r="HR266" s="227"/>
      <c r="HS266" s="227"/>
      <c r="HT266" s="227"/>
      <c r="HU266" s="227"/>
      <c r="HV266" s="227"/>
      <c r="HW266" s="227"/>
      <c r="HX266" s="227"/>
      <c r="HY266" s="227"/>
      <c r="HZ266" s="227"/>
      <c r="IA266" s="227"/>
      <c r="IB266" s="227"/>
      <c r="IC266" s="227"/>
      <c r="ID266" s="227"/>
      <c r="IE266" s="227"/>
      <c r="IF266" s="227"/>
      <c r="IG266" s="227"/>
      <c r="IH266" s="227"/>
      <c r="II266" s="227"/>
      <c r="IJ266" s="227"/>
      <c r="IK266" s="227"/>
      <c r="IL266" s="227"/>
      <c r="IM266" s="227"/>
      <c r="IN266" s="227"/>
      <c r="IO266" s="227"/>
      <c r="IP266" s="227"/>
      <c r="IQ266" s="227"/>
      <c r="IR266" s="227"/>
      <c r="IS266" s="227"/>
      <c r="IT266" s="227"/>
      <c r="IU266" s="227"/>
      <c r="IV266" s="227"/>
    </row>
    <row r="267" spans="1:256">
      <c r="A267" s="107"/>
      <c r="D267" s="159"/>
      <c r="E267" s="227"/>
      <c r="F267" s="159"/>
      <c r="G267" s="227"/>
      <c r="H267" s="159"/>
      <c r="I267" s="109"/>
      <c r="J267" s="109"/>
      <c r="K267" s="227"/>
      <c r="L267" s="159"/>
      <c r="M267" s="227"/>
      <c r="N267" s="227"/>
      <c r="O267" s="227"/>
      <c r="P267" s="227"/>
      <c r="Q267" s="227"/>
      <c r="R267" s="227"/>
      <c r="S267" s="227"/>
      <c r="T267" s="227"/>
      <c r="U267" s="227"/>
      <c r="V267" s="227"/>
      <c r="W267" s="227"/>
      <c r="X267" s="227"/>
      <c r="Y267" s="227"/>
      <c r="Z267" s="227"/>
      <c r="AA267" s="227"/>
      <c r="AB267" s="227"/>
      <c r="AC267" s="227"/>
      <c r="AD267" s="227"/>
      <c r="AE267" s="227"/>
      <c r="AF267" s="227"/>
      <c r="AG267" s="227"/>
      <c r="AH267" s="227"/>
      <c r="AI267" s="227"/>
      <c r="AJ267" s="227"/>
      <c r="AK267" s="227"/>
      <c r="AL267" s="227"/>
      <c r="AM267" s="227"/>
      <c r="AN267" s="227"/>
      <c r="AO267" s="227"/>
      <c r="AP267" s="227"/>
      <c r="AQ267" s="227"/>
      <c r="AR267" s="227"/>
      <c r="AS267" s="227"/>
      <c r="AT267" s="227"/>
      <c r="AU267" s="227"/>
      <c r="AV267" s="227"/>
      <c r="AW267" s="227"/>
      <c r="AX267" s="227"/>
      <c r="AY267" s="227"/>
      <c r="AZ267" s="227"/>
      <c r="BA267" s="227"/>
      <c r="BB267" s="227"/>
      <c r="BC267" s="227"/>
      <c r="BD267" s="227"/>
      <c r="BE267" s="227"/>
      <c r="BF267" s="227"/>
      <c r="BG267" s="227"/>
      <c r="BH267" s="227"/>
      <c r="BI267" s="227"/>
      <c r="BJ267" s="227"/>
      <c r="BK267" s="227"/>
      <c r="BL267" s="227"/>
      <c r="BM267" s="227"/>
      <c r="BN267" s="227"/>
      <c r="BO267" s="227"/>
      <c r="BP267" s="227"/>
      <c r="BQ267" s="227"/>
      <c r="BR267" s="227"/>
      <c r="BS267" s="227"/>
      <c r="BT267" s="227"/>
      <c r="BU267" s="227"/>
      <c r="BV267" s="227"/>
      <c r="BW267" s="227"/>
      <c r="BX267" s="227"/>
      <c r="BY267" s="227"/>
      <c r="BZ267" s="227"/>
      <c r="CA267" s="227"/>
      <c r="CB267" s="227"/>
      <c r="CC267" s="109"/>
      <c r="CD267" s="109"/>
      <c r="CE267" s="109"/>
      <c r="CF267" s="109"/>
      <c r="CG267" s="109"/>
      <c r="CH267" s="109"/>
      <c r="CI267" s="109"/>
      <c r="CJ267" s="109"/>
      <c r="CK267" s="109"/>
      <c r="CL267" s="109"/>
      <c r="CM267" s="109"/>
      <c r="CN267" s="109"/>
      <c r="CO267" s="109"/>
      <c r="CP267" s="109"/>
      <c r="CQ267" s="109"/>
      <c r="CR267" s="109"/>
      <c r="CS267" s="109"/>
      <c r="CT267" s="109"/>
      <c r="CU267" s="227"/>
      <c r="CV267" s="227"/>
      <c r="CW267" s="227"/>
      <c r="CX267" s="227"/>
      <c r="CY267" s="227"/>
      <c r="CZ267" s="227"/>
      <c r="DA267" s="227"/>
      <c r="DB267" s="227"/>
      <c r="DC267" s="227"/>
      <c r="DD267" s="227"/>
      <c r="DE267" s="227"/>
      <c r="DF267" s="227"/>
      <c r="DG267" s="227"/>
      <c r="DH267" s="227"/>
      <c r="DI267" s="227"/>
      <c r="DJ267" s="227"/>
      <c r="DK267" s="227"/>
      <c r="DL267" s="227"/>
      <c r="DM267" s="227"/>
      <c r="DN267" s="227"/>
      <c r="DO267" s="227"/>
      <c r="DP267" s="227"/>
      <c r="DQ267" s="227"/>
      <c r="DR267" s="227"/>
      <c r="DS267" s="227"/>
      <c r="DT267" s="227"/>
      <c r="DU267" s="227"/>
      <c r="DV267" s="227"/>
      <c r="DW267" s="227"/>
      <c r="DX267" s="227"/>
      <c r="DY267" s="227"/>
      <c r="DZ267" s="227"/>
      <c r="EA267" s="227"/>
      <c r="EB267" s="227"/>
      <c r="EC267" s="227"/>
      <c r="ED267" s="227"/>
      <c r="EE267" s="227"/>
      <c r="EF267" s="227"/>
      <c r="EG267" s="227"/>
      <c r="EH267" s="227"/>
      <c r="EI267" s="227"/>
      <c r="EJ267" s="227"/>
      <c r="EK267" s="227"/>
      <c r="EL267" s="227"/>
      <c r="EM267" s="227"/>
      <c r="EN267" s="227"/>
      <c r="EO267" s="227"/>
      <c r="EP267" s="227"/>
      <c r="EQ267" s="227"/>
      <c r="ER267" s="227"/>
      <c r="ES267" s="227"/>
      <c r="ET267" s="227"/>
      <c r="EU267" s="227"/>
      <c r="EV267" s="227"/>
      <c r="EW267" s="227"/>
      <c r="EX267" s="227"/>
      <c r="EY267" s="227"/>
      <c r="EZ267" s="227"/>
      <c r="FA267" s="227"/>
      <c r="FB267" s="227"/>
      <c r="FC267" s="227"/>
      <c r="FD267" s="227"/>
      <c r="FE267" s="227"/>
      <c r="FF267" s="227"/>
      <c r="FG267" s="227"/>
      <c r="FH267" s="227"/>
      <c r="FI267" s="227"/>
      <c r="FJ267" s="227"/>
      <c r="FK267" s="227"/>
      <c r="FL267" s="227"/>
      <c r="FM267" s="227"/>
      <c r="FN267" s="227"/>
      <c r="FO267" s="227"/>
      <c r="FP267" s="227"/>
      <c r="FQ267" s="227"/>
      <c r="FR267" s="227"/>
      <c r="FS267" s="227"/>
      <c r="FT267" s="227"/>
      <c r="FU267" s="227"/>
      <c r="FV267" s="227"/>
      <c r="FW267" s="227"/>
      <c r="FX267" s="227"/>
      <c r="FY267" s="227"/>
      <c r="FZ267" s="227"/>
      <c r="GA267" s="227"/>
      <c r="GB267" s="227"/>
      <c r="GC267" s="227"/>
      <c r="GD267" s="227"/>
      <c r="GE267" s="227"/>
      <c r="GF267" s="227"/>
      <c r="GG267" s="227"/>
      <c r="GH267" s="227"/>
      <c r="GI267" s="227"/>
      <c r="GJ267" s="227"/>
      <c r="GK267" s="227"/>
      <c r="GL267" s="227"/>
      <c r="GM267" s="227"/>
      <c r="GN267" s="227"/>
      <c r="GO267" s="227"/>
      <c r="GP267" s="227"/>
      <c r="GQ267" s="227"/>
      <c r="GR267" s="227"/>
      <c r="GS267" s="227"/>
      <c r="GT267" s="227"/>
      <c r="GU267" s="227"/>
      <c r="GV267" s="227"/>
      <c r="GW267" s="227"/>
      <c r="GX267" s="227"/>
      <c r="GY267" s="227"/>
      <c r="GZ267" s="227"/>
      <c r="HA267" s="227"/>
      <c r="HB267" s="227"/>
      <c r="HC267" s="227"/>
      <c r="HD267" s="227"/>
      <c r="HE267" s="227"/>
      <c r="HF267" s="227"/>
      <c r="HG267" s="227"/>
      <c r="HH267" s="227"/>
      <c r="HI267" s="227"/>
      <c r="HJ267" s="227"/>
      <c r="HK267" s="227"/>
      <c r="HL267" s="227"/>
      <c r="HM267" s="227"/>
      <c r="HN267" s="227"/>
      <c r="HO267" s="227"/>
      <c r="HP267" s="227"/>
      <c r="HQ267" s="227"/>
      <c r="HR267" s="227"/>
      <c r="HS267" s="227"/>
      <c r="HT267" s="227"/>
      <c r="HU267" s="227"/>
      <c r="HV267" s="227"/>
      <c r="HW267" s="227"/>
      <c r="HX267" s="227"/>
      <c r="HY267" s="227"/>
      <c r="HZ267" s="227"/>
      <c r="IA267" s="227"/>
      <c r="IB267" s="227"/>
      <c r="IC267" s="227"/>
      <c r="ID267" s="227"/>
      <c r="IE267" s="227"/>
      <c r="IF267" s="227"/>
      <c r="IG267" s="227"/>
      <c r="IH267" s="227"/>
      <c r="II267" s="227"/>
      <c r="IJ267" s="227"/>
      <c r="IK267" s="227"/>
      <c r="IL267" s="227"/>
      <c r="IM267" s="227"/>
      <c r="IN267" s="227"/>
      <c r="IO267" s="227"/>
      <c r="IP267" s="227"/>
      <c r="IQ267" s="227"/>
      <c r="IR267" s="227"/>
      <c r="IS267" s="227"/>
      <c r="IT267" s="227"/>
      <c r="IU267" s="227"/>
      <c r="IV267" s="227"/>
    </row>
    <row r="268" spans="1:256">
      <c r="A268" s="107"/>
      <c r="D268" s="159"/>
      <c r="E268" s="227"/>
      <c r="F268" s="159"/>
      <c r="G268" s="227"/>
      <c r="H268" s="159"/>
      <c r="I268" s="109"/>
      <c r="J268" s="109"/>
      <c r="K268" s="227"/>
      <c r="L268" s="159"/>
      <c r="M268" s="227"/>
      <c r="N268" s="227"/>
      <c r="O268" s="227"/>
      <c r="P268" s="227"/>
      <c r="Q268" s="227"/>
      <c r="R268" s="227"/>
      <c r="S268" s="227"/>
      <c r="T268" s="227"/>
      <c r="U268" s="227"/>
      <c r="V268" s="227"/>
      <c r="W268" s="227"/>
      <c r="X268" s="227"/>
      <c r="Y268" s="227"/>
      <c r="Z268" s="227"/>
      <c r="AA268" s="227"/>
      <c r="AB268" s="227"/>
      <c r="AC268" s="227"/>
      <c r="AD268" s="227"/>
      <c r="AE268" s="227"/>
      <c r="AF268" s="227"/>
      <c r="AG268" s="227"/>
      <c r="AH268" s="227"/>
      <c r="AI268" s="227"/>
      <c r="AJ268" s="227"/>
      <c r="AK268" s="227"/>
      <c r="AL268" s="227"/>
      <c r="AM268" s="227"/>
      <c r="AN268" s="227"/>
      <c r="AO268" s="227"/>
      <c r="AP268" s="227"/>
      <c r="AQ268" s="227"/>
      <c r="AR268" s="227"/>
      <c r="AS268" s="227"/>
      <c r="AT268" s="227"/>
      <c r="AU268" s="227"/>
      <c r="AV268" s="227"/>
      <c r="AW268" s="227"/>
      <c r="AX268" s="227"/>
      <c r="AY268" s="227"/>
      <c r="AZ268" s="227"/>
      <c r="BA268" s="227"/>
      <c r="BB268" s="227"/>
      <c r="BC268" s="227"/>
      <c r="BD268" s="227"/>
      <c r="BE268" s="227"/>
      <c r="BF268" s="227"/>
      <c r="BG268" s="227"/>
      <c r="BH268" s="227"/>
      <c r="BI268" s="227"/>
      <c r="BJ268" s="227"/>
      <c r="BK268" s="227"/>
      <c r="BL268" s="227"/>
      <c r="BM268" s="227"/>
      <c r="BN268" s="227"/>
      <c r="BO268" s="227"/>
      <c r="BP268" s="227"/>
      <c r="BQ268" s="227"/>
      <c r="BR268" s="227"/>
      <c r="BS268" s="227"/>
      <c r="BT268" s="227"/>
      <c r="BU268" s="227"/>
      <c r="BV268" s="227"/>
      <c r="BW268" s="227"/>
      <c r="BX268" s="227"/>
      <c r="BY268" s="227"/>
      <c r="BZ268" s="227"/>
      <c r="CA268" s="227"/>
      <c r="CB268" s="227"/>
      <c r="CC268" s="109"/>
      <c r="CD268" s="109"/>
      <c r="CE268" s="109"/>
      <c r="CF268" s="109"/>
      <c r="CG268" s="109"/>
      <c r="CH268" s="109"/>
      <c r="CI268" s="109"/>
      <c r="CJ268" s="109"/>
      <c r="CK268" s="109"/>
      <c r="CL268" s="109"/>
      <c r="CM268" s="109"/>
      <c r="CN268" s="109"/>
      <c r="CO268" s="109"/>
      <c r="CP268" s="109"/>
      <c r="CQ268" s="109"/>
      <c r="CR268" s="109"/>
      <c r="CS268" s="109"/>
      <c r="CT268" s="109"/>
      <c r="CU268" s="227"/>
      <c r="CV268" s="227"/>
      <c r="CW268" s="227"/>
      <c r="CX268" s="227"/>
      <c r="CY268" s="227"/>
      <c r="CZ268" s="227"/>
      <c r="DA268" s="227"/>
      <c r="DB268" s="227"/>
      <c r="DC268" s="227"/>
      <c r="DD268" s="227"/>
      <c r="DE268" s="227"/>
      <c r="DF268" s="227"/>
      <c r="DG268" s="227"/>
      <c r="DH268" s="227"/>
      <c r="DI268" s="227"/>
      <c r="DJ268" s="227"/>
      <c r="DK268" s="227"/>
      <c r="DL268" s="227"/>
      <c r="DM268" s="227"/>
      <c r="DN268" s="227"/>
      <c r="DO268" s="227"/>
      <c r="DP268" s="227"/>
      <c r="DQ268" s="227"/>
      <c r="DR268" s="227"/>
      <c r="DS268" s="227"/>
      <c r="DT268" s="227"/>
      <c r="DU268" s="227"/>
      <c r="DV268" s="227"/>
      <c r="DW268" s="227"/>
      <c r="DX268" s="227"/>
      <c r="DY268" s="227"/>
      <c r="DZ268" s="227"/>
      <c r="EA268" s="227"/>
      <c r="EB268" s="227"/>
      <c r="EC268" s="227"/>
      <c r="ED268" s="227"/>
      <c r="EE268" s="227"/>
      <c r="EF268" s="227"/>
      <c r="EG268" s="227"/>
      <c r="EH268" s="227"/>
      <c r="EI268" s="227"/>
      <c r="EJ268" s="227"/>
      <c r="EK268" s="227"/>
      <c r="EL268" s="227"/>
      <c r="EM268" s="227"/>
      <c r="EN268" s="227"/>
      <c r="EO268" s="227"/>
      <c r="EP268" s="227"/>
      <c r="EQ268" s="227"/>
      <c r="ER268" s="227"/>
      <c r="ES268" s="227"/>
      <c r="ET268" s="227"/>
      <c r="EU268" s="227"/>
      <c r="EV268" s="227"/>
      <c r="EW268" s="227"/>
      <c r="EX268" s="227"/>
      <c r="EY268" s="227"/>
      <c r="EZ268" s="227"/>
      <c r="FA268" s="227"/>
      <c r="FB268" s="227"/>
      <c r="FC268" s="227"/>
      <c r="FD268" s="227"/>
      <c r="FE268" s="227"/>
      <c r="FF268" s="227"/>
      <c r="FG268" s="227"/>
      <c r="FH268" s="227"/>
      <c r="FI268" s="227"/>
      <c r="FJ268" s="227"/>
      <c r="FK268" s="227"/>
      <c r="FL268" s="227"/>
      <c r="FM268" s="227"/>
      <c r="FN268" s="227"/>
      <c r="FO268" s="227"/>
      <c r="FP268" s="227"/>
      <c r="FQ268" s="227"/>
      <c r="FR268" s="227"/>
      <c r="FS268" s="227"/>
      <c r="FT268" s="227"/>
      <c r="FU268" s="227"/>
      <c r="FV268" s="227"/>
      <c r="FW268" s="227"/>
      <c r="FX268" s="227"/>
      <c r="FY268" s="227"/>
      <c r="FZ268" s="227"/>
      <c r="GA268" s="227"/>
      <c r="GB268" s="227"/>
      <c r="GC268" s="227"/>
      <c r="GD268" s="227"/>
      <c r="GE268" s="227"/>
      <c r="GF268" s="227"/>
      <c r="GG268" s="227"/>
      <c r="GH268" s="227"/>
      <c r="GI268" s="227"/>
      <c r="GJ268" s="227"/>
      <c r="GK268" s="227"/>
      <c r="GL268" s="227"/>
      <c r="GM268" s="227"/>
      <c r="GN268" s="227"/>
      <c r="GO268" s="227"/>
      <c r="GP268" s="227"/>
      <c r="GQ268" s="227"/>
      <c r="GR268" s="227"/>
      <c r="GS268" s="227"/>
      <c r="GT268" s="227"/>
      <c r="GU268" s="227"/>
      <c r="GV268" s="227"/>
      <c r="GW268" s="227"/>
      <c r="GX268" s="227"/>
      <c r="GY268" s="227"/>
      <c r="GZ268" s="227"/>
      <c r="HA268" s="227"/>
      <c r="HB268" s="227"/>
      <c r="HC268" s="227"/>
      <c r="HD268" s="227"/>
      <c r="HE268" s="227"/>
      <c r="HF268" s="227"/>
      <c r="HG268" s="227"/>
      <c r="HH268" s="227"/>
      <c r="HI268" s="227"/>
      <c r="HJ268" s="227"/>
      <c r="HK268" s="227"/>
      <c r="HL268" s="227"/>
      <c r="HM268" s="227"/>
      <c r="HN268" s="227"/>
      <c r="HO268" s="227"/>
      <c r="HP268" s="227"/>
      <c r="HQ268" s="227"/>
      <c r="HR268" s="227"/>
      <c r="HS268" s="227"/>
      <c r="HT268" s="227"/>
      <c r="HU268" s="227"/>
      <c r="HV268" s="227"/>
      <c r="HW268" s="227"/>
      <c r="HX268" s="227"/>
      <c r="HY268" s="227"/>
      <c r="HZ268" s="227"/>
      <c r="IA268" s="227"/>
      <c r="IB268" s="227"/>
      <c r="IC268" s="227"/>
      <c r="ID268" s="227"/>
      <c r="IE268" s="227"/>
      <c r="IF268" s="227"/>
      <c r="IG268" s="227"/>
      <c r="IH268" s="227"/>
      <c r="II268" s="227"/>
      <c r="IJ268" s="227"/>
      <c r="IK268" s="227"/>
      <c r="IL268" s="227"/>
      <c r="IM268" s="227"/>
      <c r="IN268" s="227"/>
      <c r="IO268" s="227"/>
      <c r="IP268" s="227"/>
      <c r="IQ268" s="227"/>
      <c r="IR268" s="227"/>
      <c r="IS268" s="227"/>
      <c r="IT268" s="227"/>
      <c r="IU268" s="227"/>
      <c r="IV268" s="227"/>
    </row>
    <row r="269" spans="1:256">
      <c r="A269" s="107"/>
      <c r="D269" s="159"/>
      <c r="E269" s="227"/>
      <c r="F269" s="159"/>
      <c r="G269" s="227"/>
      <c r="H269" s="159"/>
      <c r="I269" s="109"/>
      <c r="J269" s="109"/>
      <c r="K269" s="227"/>
      <c r="L269" s="159"/>
      <c r="M269" s="227"/>
      <c r="N269" s="227"/>
      <c r="O269" s="227"/>
      <c r="P269" s="227"/>
      <c r="Q269" s="227"/>
      <c r="R269" s="227"/>
      <c r="S269" s="227"/>
      <c r="T269" s="227"/>
      <c r="U269" s="227"/>
      <c r="V269" s="227"/>
      <c r="W269" s="227"/>
      <c r="X269" s="227"/>
      <c r="Y269" s="227"/>
      <c r="Z269" s="227"/>
      <c r="AA269" s="227"/>
      <c r="AB269" s="227"/>
      <c r="AC269" s="227"/>
      <c r="AD269" s="227"/>
      <c r="AE269" s="227"/>
      <c r="AF269" s="227"/>
      <c r="AG269" s="227"/>
      <c r="AH269" s="227"/>
      <c r="AI269" s="227"/>
      <c r="AJ269" s="227"/>
      <c r="AK269" s="227"/>
      <c r="AL269" s="227"/>
      <c r="AM269" s="227"/>
      <c r="AN269" s="227"/>
      <c r="AO269" s="227"/>
      <c r="AP269" s="227"/>
      <c r="AQ269" s="227"/>
      <c r="AR269" s="227"/>
      <c r="AS269" s="227"/>
      <c r="AT269" s="227"/>
      <c r="AU269" s="227"/>
      <c r="AV269" s="227"/>
      <c r="AW269" s="227"/>
      <c r="AX269" s="227"/>
      <c r="AY269" s="227"/>
      <c r="AZ269" s="227"/>
      <c r="BA269" s="227"/>
      <c r="BB269" s="227"/>
      <c r="BC269" s="227"/>
      <c r="BD269" s="227"/>
      <c r="BE269" s="227"/>
      <c r="BF269" s="227"/>
      <c r="BG269" s="227"/>
      <c r="BH269" s="227"/>
      <c r="BI269" s="227"/>
      <c r="BJ269" s="227"/>
      <c r="BK269" s="227"/>
      <c r="BL269" s="227"/>
      <c r="BM269" s="227"/>
      <c r="BN269" s="227"/>
      <c r="BO269" s="227"/>
      <c r="BP269" s="227"/>
      <c r="BQ269" s="227"/>
      <c r="BR269" s="227"/>
      <c r="BS269" s="227"/>
      <c r="BT269" s="227"/>
      <c r="BU269" s="227"/>
      <c r="BV269" s="227"/>
      <c r="BW269" s="227"/>
      <c r="BX269" s="227"/>
      <c r="BY269" s="227"/>
      <c r="BZ269" s="227"/>
      <c r="CA269" s="227"/>
      <c r="CB269" s="227"/>
      <c r="CC269" s="109"/>
      <c r="CD269" s="109"/>
      <c r="CE269" s="109"/>
      <c r="CF269" s="109"/>
      <c r="CG269" s="109"/>
      <c r="CH269" s="109"/>
      <c r="CI269" s="109"/>
      <c r="CJ269" s="109"/>
      <c r="CK269" s="109"/>
      <c r="CL269" s="109"/>
      <c r="CM269" s="109"/>
      <c r="CN269" s="109"/>
      <c r="CO269" s="109"/>
      <c r="CP269" s="109"/>
      <c r="CQ269" s="109"/>
      <c r="CR269" s="109"/>
      <c r="CS269" s="109"/>
      <c r="CT269" s="109"/>
      <c r="CU269" s="227"/>
      <c r="CV269" s="227"/>
      <c r="CW269" s="227"/>
      <c r="CX269" s="227"/>
      <c r="CY269" s="227"/>
      <c r="CZ269" s="227"/>
      <c r="DA269" s="227"/>
      <c r="DB269" s="227"/>
      <c r="DC269" s="227"/>
      <c r="DD269" s="227"/>
      <c r="DE269" s="227"/>
      <c r="DF269" s="227"/>
      <c r="DG269" s="227"/>
      <c r="DH269" s="227"/>
      <c r="DI269" s="227"/>
      <c r="DJ269" s="227"/>
      <c r="DK269" s="227"/>
      <c r="DL269" s="227"/>
      <c r="DM269" s="227"/>
      <c r="DN269" s="227"/>
      <c r="DO269" s="227"/>
      <c r="DP269" s="227"/>
      <c r="DQ269" s="227"/>
      <c r="DR269" s="227"/>
      <c r="DS269" s="227"/>
      <c r="DT269" s="227"/>
      <c r="DU269" s="227"/>
      <c r="DV269" s="227"/>
      <c r="DW269" s="227"/>
      <c r="DX269" s="227"/>
      <c r="DY269" s="227"/>
      <c r="DZ269" s="227"/>
      <c r="EA269" s="227"/>
      <c r="EB269" s="227"/>
      <c r="EC269" s="227"/>
      <c r="ED269" s="227"/>
      <c r="EE269" s="227"/>
      <c r="EF269" s="227"/>
      <c r="EG269" s="227"/>
      <c r="EH269" s="227"/>
      <c r="EI269" s="227"/>
      <c r="EJ269" s="227"/>
      <c r="EK269" s="227"/>
      <c r="EL269" s="227"/>
      <c r="EM269" s="227"/>
      <c r="EN269" s="227"/>
      <c r="EO269" s="227"/>
      <c r="EP269" s="227"/>
      <c r="EQ269" s="227"/>
      <c r="ER269" s="227"/>
      <c r="ES269" s="227"/>
      <c r="ET269" s="227"/>
      <c r="EU269" s="227"/>
      <c r="EV269" s="227"/>
      <c r="EW269" s="227"/>
      <c r="EX269" s="227"/>
      <c r="EY269" s="227"/>
      <c r="EZ269" s="227"/>
      <c r="FA269" s="227"/>
      <c r="FB269" s="227"/>
      <c r="FC269" s="227"/>
      <c r="FD269" s="227"/>
      <c r="FE269" s="227"/>
      <c r="FF269" s="227"/>
      <c r="FG269" s="227"/>
      <c r="FH269" s="227"/>
      <c r="FI269" s="227"/>
      <c r="FJ269" s="227"/>
      <c r="FK269" s="227"/>
      <c r="FL269" s="227"/>
      <c r="FM269" s="227"/>
      <c r="FN269" s="227"/>
      <c r="FO269" s="227"/>
      <c r="FP269" s="227"/>
      <c r="FQ269" s="227"/>
      <c r="FR269" s="227"/>
      <c r="FS269" s="227"/>
      <c r="FT269" s="227"/>
      <c r="FU269" s="227"/>
      <c r="FV269" s="227"/>
      <c r="FW269" s="227"/>
      <c r="FX269" s="227"/>
      <c r="FY269" s="227"/>
      <c r="FZ269" s="227"/>
      <c r="GA269" s="227"/>
      <c r="GB269" s="227"/>
      <c r="GC269" s="227"/>
      <c r="GD269" s="227"/>
      <c r="GE269" s="227"/>
      <c r="GF269" s="227"/>
      <c r="GG269" s="227"/>
      <c r="GH269" s="227"/>
      <c r="GI269" s="227"/>
      <c r="GJ269" s="227"/>
      <c r="GK269" s="227"/>
      <c r="GL269" s="227"/>
      <c r="GM269" s="227"/>
      <c r="GN269" s="227"/>
      <c r="GO269" s="227"/>
      <c r="GP269" s="227"/>
      <c r="GQ269" s="227"/>
      <c r="GR269" s="227"/>
      <c r="GS269" s="227"/>
      <c r="GT269" s="227"/>
      <c r="GU269" s="227"/>
      <c r="GV269" s="227"/>
      <c r="GW269" s="227"/>
      <c r="GX269" s="227"/>
      <c r="GY269" s="227"/>
      <c r="GZ269" s="227"/>
      <c r="HA269" s="227"/>
      <c r="HB269" s="227"/>
      <c r="HC269" s="227"/>
      <c r="HD269" s="227"/>
      <c r="HE269" s="227"/>
      <c r="HF269" s="227"/>
      <c r="HG269" s="227"/>
      <c r="HH269" s="227"/>
      <c r="HI269" s="227"/>
      <c r="HJ269" s="227"/>
      <c r="HK269" s="227"/>
      <c r="HL269" s="227"/>
      <c r="HM269" s="227"/>
      <c r="HN269" s="227"/>
      <c r="HO269" s="227"/>
      <c r="HP269" s="227"/>
      <c r="HQ269" s="227"/>
      <c r="HR269" s="227"/>
      <c r="HS269" s="227"/>
      <c r="HT269" s="227"/>
      <c r="HU269" s="227"/>
      <c r="HV269" s="227"/>
      <c r="HW269" s="227"/>
      <c r="HX269" s="227"/>
      <c r="HY269" s="227"/>
      <c r="HZ269" s="227"/>
      <c r="IA269" s="227"/>
      <c r="IB269" s="227"/>
      <c r="IC269" s="227"/>
      <c r="ID269" s="227"/>
      <c r="IE269" s="227"/>
      <c r="IF269" s="227"/>
      <c r="IG269" s="227"/>
      <c r="IH269" s="227"/>
      <c r="II269" s="227"/>
      <c r="IJ269" s="227"/>
      <c r="IK269" s="227"/>
      <c r="IL269" s="227"/>
      <c r="IM269" s="227"/>
      <c r="IN269" s="227"/>
      <c r="IO269" s="227"/>
      <c r="IP269" s="227"/>
      <c r="IQ269" s="227"/>
      <c r="IR269" s="227"/>
      <c r="IS269" s="227"/>
      <c r="IT269" s="227"/>
      <c r="IU269" s="227"/>
      <c r="IV269" s="227"/>
    </row>
    <row r="270" spans="1:256">
      <c r="A270" s="107"/>
      <c r="D270" s="159"/>
      <c r="E270" s="227"/>
      <c r="F270" s="159"/>
      <c r="G270" s="227"/>
      <c r="H270" s="159"/>
      <c r="I270" s="109"/>
      <c r="J270" s="109"/>
      <c r="K270" s="227"/>
      <c r="L270" s="159"/>
      <c r="M270" s="227"/>
      <c r="N270" s="227"/>
      <c r="O270" s="227"/>
      <c r="P270" s="227"/>
      <c r="Q270" s="227"/>
      <c r="R270" s="227"/>
      <c r="S270" s="227"/>
      <c r="T270" s="227"/>
      <c r="U270" s="227"/>
      <c r="V270" s="227"/>
      <c r="W270" s="227"/>
      <c r="X270" s="227"/>
      <c r="Y270" s="227"/>
      <c r="Z270" s="227"/>
      <c r="AA270" s="227"/>
      <c r="AB270" s="227"/>
      <c r="AC270" s="227"/>
      <c r="AD270" s="227"/>
      <c r="AE270" s="227"/>
      <c r="AF270" s="227"/>
      <c r="AG270" s="227"/>
      <c r="AH270" s="227"/>
      <c r="AI270" s="227"/>
      <c r="AJ270" s="227"/>
      <c r="AK270" s="227"/>
      <c r="AL270" s="227"/>
      <c r="AM270" s="227"/>
      <c r="AN270" s="227"/>
      <c r="AO270" s="227"/>
      <c r="AP270" s="227"/>
      <c r="AQ270" s="227"/>
      <c r="AR270" s="227"/>
      <c r="AS270" s="227"/>
      <c r="AT270" s="227"/>
      <c r="AU270" s="227"/>
      <c r="AV270" s="227"/>
      <c r="AW270" s="227"/>
      <c r="AX270" s="227"/>
      <c r="AY270" s="227"/>
      <c r="AZ270" s="227"/>
      <c r="BA270" s="227"/>
      <c r="BB270" s="227"/>
      <c r="BC270" s="227"/>
      <c r="BD270" s="227"/>
      <c r="BE270" s="227"/>
      <c r="BF270" s="227"/>
      <c r="BG270" s="227"/>
      <c r="BH270" s="227"/>
      <c r="BI270" s="227"/>
      <c r="BJ270" s="227"/>
      <c r="BK270" s="227"/>
      <c r="BL270" s="227"/>
      <c r="BM270" s="227"/>
      <c r="BN270" s="227"/>
      <c r="BO270" s="227"/>
      <c r="BP270" s="227"/>
      <c r="BQ270" s="227"/>
      <c r="BR270" s="227"/>
      <c r="BS270" s="227"/>
      <c r="BT270" s="227"/>
      <c r="BU270" s="227"/>
      <c r="BV270" s="227"/>
      <c r="BW270" s="227"/>
      <c r="BX270" s="227"/>
      <c r="BY270" s="227"/>
      <c r="BZ270" s="227"/>
      <c r="CA270" s="227"/>
      <c r="CB270" s="227"/>
      <c r="CC270" s="109"/>
      <c r="CD270" s="109"/>
      <c r="CE270" s="109"/>
      <c r="CF270" s="109"/>
      <c r="CG270" s="109"/>
      <c r="CH270" s="109"/>
      <c r="CI270" s="109"/>
      <c r="CJ270" s="109"/>
      <c r="CK270" s="109"/>
      <c r="CL270" s="109"/>
      <c r="CM270" s="109"/>
      <c r="CN270" s="109"/>
      <c r="CO270" s="109"/>
      <c r="CP270" s="109"/>
      <c r="CQ270" s="109"/>
      <c r="CR270" s="109"/>
      <c r="CS270" s="109"/>
      <c r="CT270" s="109"/>
      <c r="CU270" s="227"/>
      <c r="CV270" s="227"/>
      <c r="CW270" s="227"/>
      <c r="CX270" s="227"/>
      <c r="CY270" s="227"/>
      <c r="CZ270" s="227"/>
      <c r="DA270" s="227"/>
      <c r="DB270" s="227"/>
      <c r="DC270" s="227"/>
      <c r="DD270" s="227"/>
      <c r="DE270" s="227"/>
      <c r="DF270" s="227"/>
      <c r="DG270" s="227"/>
      <c r="DH270" s="227"/>
      <c r="DI270" s="227"/>
      <c r="DJ270" s="227"/>
      <c r="DK270" s="227"/>
      <c r="DL270" s="227"/>
      <c r="DM270" s="227"/>
      <c r="DN270" s="227"/>
      <c r="DO270" s="227"/>
      <c r="DP270" s="227"/>
      <c r="DQ270" s="227"/>
      <c r="DR270" s="227"/>
      <c r="DS270" s="227"/>
      <c r="DT270" s="227"/>
      <c r="DU270" s="227"/>
      <c r="DV270" s="227"/>
      <c r="DW270" s="227"/>
      <c r="DX270" s="227"/>
      <c r="DY270" s="227"/>
      <c r="DZ270" s="227"/>
      <c r="EA270" s="227"/>
      <c r="EB270" s="227"/>
      <c r="EC270" s="227"/>
      <c r="ED270" s="227"/>
      <c r="EE270" s="227"/>
      <c r="EF270" s="227"/>
      <c r="EG270" s="227"/>
      <c r="EH270" s="227"/>
      <c r="EI270" s="227"/>
      <c r="EJ270" s="227"/>
      <c r="EK270" s="227"/>
      <c r="EL270" s="227"/>
      <c r="EM270" s="227"/>
      <c r="EN270" s="227"/>
      <c r="EO270" s="227"/>
      <c r="EP270" s="227"/>
      <c r="EQ270" s="227"/>
      <c r="ER270" s="227"/>
      <c r="ES270" s="227"/>
      <c r="ET270" s="227"/>
      <c r="EU270" s="227"/>
      <c r="EV270" s="227"/>
      <c r="EW270" s="227"/>
      <c r="EX270" s="227"/>
      <c r="EY270" s="227"/>
      <c r="EZ270" s="227"/>
      <c r="FA270" s="227"/>
      <c r="FB270" s="227"/>
      <c r="FC270" s="227"/>
      <c r="FD270" s="227"/>
      <c r="FE270" s="227"/>
      <c r="FF270" s="227"/>
      <c r="FG270" s="227"/>
      <c r="FH270" s="227"/>
      <c r="FI270" s="227"/>
      <c r="FJ270" s="227"/>
      <c r="FK270" s="227"/>
      <c r="FL270" s="227"/>
      <c r="FM270" s="227"/>
      <c r="FN270" s="227"/>
      <c r="FO270" s="227"/>
      <c r="FP270" s="227"/>
      <c r="FQ270" s="227"/>
      <c r="FR270" s="227"/>
      <c r="FS270" s="227"/>
      <c r="FT270" s="227"/>
      <c r="FU270" s="227"/>
      <c r="FV270" s="227"/>
      <c r="FW270" s="227"/>
      <c r="FX270" s="227"/>
      <c r="FY270" s="227"/>
      <c r="FZ270" s="227"/>
      <c r="GA270" s="227"/>
      <c r="GB270" s="227"/>
      <c r="GC270" s="227"/>
      <c r="GD270" s="227"/>
      <c r="GE270" s="227"/>
      <c r="GF270" s="227"/>
      <c r="GG270" s="227"/>
      <c r="GH270" s="227"/>
      <c r="GI270" s="227"/>
      <c r="GJ270" s="227"/>
      <c r="GK270" s="227"/>
      <c r="GL270" s="227"/>
      <c r="GM270" s="227"/>
      <c r="GN270" s="227"/>
      <c r="GO270" s="227"/>
      <c r="GP270" s="227"/>
      <c r="GQ270" s="227"/>
      <c r="GR270" s="227"/>
      <c r="GS270" s="227"/>
      <c r="GT270" s="227"/>
      <c r="GU270" s="227"/>
      <c r="GV270" s="227"/>
      <c r="GW270" s="227"/>
      <c r="GX270" s="227"/>
      <c r="GY270" s="227"/>
      <c r="GZ270" s="227"/>
      <c r="HA270" s="227"/>
      <c r="HB270" s="227"/>
      <c r="HC270" s="227"/>
      <c r="HD270" s="227"/>
      <c r="HE270" s="227"/>
      <c r="HF270" s="227"/>
      <c r="HG270" s="227"/>
      <c r="HH270" s="227"/>
      <c r="HI270" s="227"/>
      <c r="HJ270" s="227"/>
      <c r="HK270" s="227"/>
      <c r="HL270" s="227"/>
      <c r="HM270" s="227"/>
      <c r="HN270" s="227"/>
      <c r="HO270" s="227"/>
      <c r="HP270" s="227"/>
      <c r="HQ270" s="227"/>
      <c r="HR270" s="227"/>
      <c r="HS270" s="227"/>
      <c r="HT270" s="227"/>
      <c r="HU270" s="227"/>
      <c r="HV270" s="227"/>
      <c r="HW270" s="227"/>
      <c r="HX270" s="227"/>
      <c r="HY270" s="227"/>
      <c r="HZ270" s="227"/>
      <c r="IA270" s="227"/>
      <c r="IB270" s="227"/>
      <c r="IC270" s="227"/>
      <c r="ID270" s="227"/>
      <c r="IE270" s="227"/>
      <c r="IF270" s="227"/>
      <c r="IG270" s="227"/>
      <c r="IH270" s="227"/>
      <c r="II270" s="227"/>
      <c r="IJ270" s="227"/>
      <c r="IK270" s="227"/>
      <c r="IL270" s="227"/>
      <c r="IM270" s="227"/>
      <c r="IN270" s="227"/>
      <c r="IO270" s="227"/>
      <c r="IP270" s="227"/>
      <c r="IQ270" s="227"/>
      <c r="IR270" s="227"/>
      <c r="IS270" s="227"/>
      <c r="IT270" s="227"/>
      <c r="IU270" s="227"/>
      <c r="IV270" s="227"/>
    </row>
    <row r="271" spans="1:256">
      <c r="A271" s="107"/>
      <c r="D271" s="159"/>
      <c r="E271" s="227"/>
      <c r="F271" s="159"/>
      <c r="G271" s="227"/>
      <c r="H271" s="159"/>
      <c r="I271" s="109"/>
      <c r="J271" s="109"/>
      <c r="K271" s="227"/>
      <c r="L271" s="159"/>
      <c r="M271" s="227"/>
      <c r="N271" s="227"/>
      <c r="O271" s="227"/>
      <c r="P271" s="227"/>
      <c r="Q271" s="227"/>
      <c r="R271" s="227"/>
      <c r="S271" s="227"/>
      <c r="T271" s="227"/>
      <c r="U271" s="227"/>
      <c r="V271" s="227"/>
      <c r="W271" s="227"/>
      <c r="X271" s="227"/>
      <c r="Y271" s="227"/>
      <c r="Z271" s="227"/>
      <c r="AA271" s="227"/>
      <c r="AB271" s="227"/>
      <c r="AC271" s="227"/>
      <c r="AD271" s="227"/>
      <c r="AE271" s="227"/>
      <c r="AF271" s="227"/>
      <c r="AG271" s="227"/>
      <c r="AH271" s="227"/>
      <c r="AI271" s="227"/>
      <c r="AJ271" s="227"/>
      <c r="AK271" s="227"/>
      <c r="AL271" s="227"/>
      <c r="AM271" s="227"/>
      <c r="AN271" s="227"/>
      <c r="AO271" s="227"/>
      <c r="AP271" s="227"/>
      <c r="AQ271" s="227"/>
      <c r="AR271" s="227"/>
      <c r="AS271" s="227"/>
      <c r="AT271" s="227"/>
      <c r="AU271" s="227"/>
      <c r="AV271" s="227"/>
      <c r="AW271" s="227"/>
      <c r="AX271" s="227"/>
      <c r="AY271" s="227"/>
      <c r="AZ271" s="227"/>
      <c r="BA271" s="227"/>
      <c r="BB271" s="227"/>
      <c r="BC271" s="227"/>
      <c r="BD271" s="227"/>
      <c r="BE271" s="227"/>
      <c r="BF271" s="227"/>
      <c r="BG271" s="227"/>
      <c r="BH271" s="227"/>
      <c r="BI271" s="227"/>
      <c r="BJ271" s="227"/>
      <c r="BK271" s="227"/>
      <c r="BL271" s="227"/>
      <c r="BM271" s="227"/>
      <c r="BN271" s="227"/>
      <c r="BO271" s="227"/>
      <c r="BP271" s="227"/>
      <c r="BQ271" s="227"/>
      <c r="BR271" s="227"/>
      <c r="BS271" s="227"/>
      <c r="BT271" s="227"/>
      <c r="BU271" s="227"/>
      <c r="BV271" s="227"/>
      <c r="BW271" s="227"/>
      <c r="BX271" s="227"/>
      <c r="BY271" s="227"/>
      <c r="BZ271" s="227"/>
      <c r="CA271" s="227"/>
      <c r="CB271" s="227"/>
      <c r="CC271" s="109"/>
      <c r="CD271" s="109"/>
      <c r="CE271" s="109"/>
      <c r="CF271" s="109"/>
      <c r="CG271" s="109"/>
      <c r="CH271" s="109"/>
      <c r="CI271" s="109"/>
      <c r="CJ271" s="109"/>
      <c r="CK271" s="109"/>
      <c r="CL271" s="109"/>
      <c r="CM271" s="109"/>
      <c r="CN271" s="109"/>
      <c r="CO271" s="109"/>
      <c r="CP271" s="109"/>
      <c r="CQ271" s="109"/>
      <c r="CR271" s="109"/>
      <c r="CS271" s="109"/>
      <c r="CT271" s="109"/>
      <c r="CU271" s="227"/>
      <c r="CV271" s="227"/>
      <c r="CW271" s="227"/>
      <c r="CX271" s="227"/>
      <c r="CY271" s="227"/>
      <c r="CZ271" s="227"/>
      <c r="DA271" s="227"/>
      <c r="DB271" s="227"/>
      <c r="DC271" s="227"/>
      <c r="DD271" s="227"/>
      <c r="DE271" s="227"/>
      <c r="DF271" s="227"/>
      <c r="DG271" s="227"/>
      <c r="DH271" s="227"/>
      <c r="DI271" s="227"/>
      <c r="DJ271" s="227"/>
      <c r="DK271" s="227"/>
      <c r="DL271" s="227"/>
      <c r="DM271" s="227"/>
      <c r="DN271" s="227"/>
      <c r="DO271" s="227"/>
      <c r="DP271" s="227"/>
      <c r="DQ271" s="227"/>
      <c r="DR271" s="227"/>
      <c r="DS271" s="227"/>
      <c r="DT271" s="227"/>
      <c r="DU271" s="227"/>
      <c r="DV271" s="227"/>
      <c r="DW271" s="227"/>
      <c r="DX271" s="227"/>
      <c r="DY271" s="227"/>
      <c r="DZ271" s="227"/>
      <c r="EA271" s="227"/>
      <c r="EB271" s="227"/>
      <c r="EC271" s="227"/>
      <c r="ED271" s="227"/>
      <c r="EE271" s="227"/>
      <c r="EF271" s="227"/>
      <c r="EG271" s="227"/>
      <c r="EH271" s="227"/>
      <c r="EI271" s="227"/>
      <c r="EJ271" s="227"/>
      <c r="EK271" s="227"/>
      <c r="EL271" s="227"/>
      <c r="EM271" s="227"/>
      <c r="EN271" s="227"/>
      <c r="EO271" s="227"/>
      <c r="EP271" s="227"/>
      <c r="EQ271" s="227"/>
      <c r="ER271" s="227"/>
      <c r="ES271" s="227"/>
      <c r="ET271" s="227"/>
      <c r="EU271" s="227"/>
      <c r="EV271" s="227"/>
      <c r="EW271" s="227"/>
      <c r="EX271" s="227"/>
      <c r="EY271" s="227"/>
      <c r="EZ271" s="227"/>
      <c r="FA271" s="227"/>
      <c r="FB271" s="227"/>
      <c r="FC271" s="227"/>
      <c r="FD271" s="227"/>
      <c r="FE271" s="227"/>
      <c r="FF271" s="227"/>
      <c r="FG271" s="227"/>
      <c r="FH271" s="227"/>
      <c r="FI271" s="227"/>
      <c r="FJ271" s="227"/>
      <c r="FK271" s="227"/>
      <c r="FL271" s="227"/>
      <c r="FM271" s="227"/>
      <c r="FN271" s="227"/>
      <c r="FO271" s="227"/>
      <c r="FP271" s="227"/>
      <c r="FQ271" s="227"/>
      <c r="FR271" s="227"/>
      <c r="FS271" s="227"/>
      <c r="FT271" s="227"/>
      <c r="FU271" s="227"/>
      <c r="FV271" s="227"/>
      <c r="FW271" s="227"/>
      <c r="FX271" s="227"/>
      <c r="FY271" s="227"/>
      <c r="FZ271" s="227"/>
      <c r="GA271" s="227"/>
      <c r="GB271" s="227"/>
      <c r="GC271" s="227"/>
      <c r="GD271" s="227"/>
      <c r="GE271" s="227"/>
      <c r="GF271" s="227"/>
      <c r="GG271" s="227"/>
      <c r="GH271" s="227"/>
      <c r="GI271" s="227"/>
      <c r="GJ271" s="227"/>
      <c r="GK271" s="227"/>
      <c r="GL271" s="227"/>
      <c r="GM271" s="227"/>
      <c r="GN271" s="227"/>
      <c r="GO271" s="227"/>
      <c r="GP271" s="227"/>
      <c r="GQ271" s="227"/>
      <c r="GR271" s="227"/>
      <c r="GS271" s="227"/>
      <c r="GT271" s="227"/>
      <c r="GU271" s="227"/>
      <c r="GV271" s="227"/>
      <c r="GW271" s="227"/>
      <c r="GX271" s="227"/>
      <c r="GY271" s="227"/>
      <c r="GZ271" s="227"/>
      <c r="HA271" s="227"/>
      <c r="HB271" s="227"/>
      <c r="HC271" s="227"/>
      <c r="HD271" s="227"/>
      <c r="HE271" s="227"/>
      <c r="HF271" s="227"/>
      <c r="HG271" s="227"/>
      <c r="HH271" s="227"/>
      <c r="HI271" s="227"/>
      <c r="HJ271" s="227"/>
      <c r="HK271" s="227"/>
      <c r="HL271" s="227"/>
      <c r="HM271" s="227"/>
      <c r="HN271" s="227"/>
      <c r="HO271" s="227"/>
      <c r="HP271" s="227"/>
      <c r="HQ271" s="227"/>
      <c r="HR271" s="227"/>
      <c r="HS271" s="227"/>
      <c r="HT271" s="227"/>
      <c r="HU271" s="227"/>
      <c r="HV271" s="227"/>
      <c r="HW271" s="227"/>
      <c r="HX271" s="227"/>
      <c r="HY271" s="227"/>
      <c r="HZ271" s="227"/>
      <c r="IA271" s="227"/>
      <c r="IB271" s="227"/>
      <c r="IC271" s="227"/>
      <c r="ID271" s="227"/>
      <c r="IE271" s="227"/>
      <c r="IF271" s="227"/>
      <c r="IG271" s="227"/>
      <c r="IH271" s="227"/>
      <c r="II271" s="227"/>
      <c r="IJ271" s="227"/>
      <c r="IK271" s="227"/>
      <c r="IL271" s="227"/>
      <c r="IM271" s="227"/>
      <c r="IN271" s="227"/>
      <c r="IO271" s="227"/>
      <c r="IP271" s="227"/>
      <c r="IQ271" s="227"/>
      <c r="IR271" s="227"/>
      <c r="IS271" s="227"/>
      <c r="IT271" s="227"/>
      <c r="IU271" s="227"/>
      <c r="IV271" s="227"/>
    </row>
    <row r="272" spans="1:256">
      <c r="A272" s="107"/>
      <c r="D272" s="159"/>
      <c r="E272" s="227"/>
      <c r="F272" s="159"/>
      <c r="G272" s="227"/>
      <c r="H272" s="159"/>
      <c r="I272" s="109"/>
      <c r="J272" s="109"/>
      <c r="K272" s="227"/>
      <c r="L272" s="159"/>
      <c r="M272" s="227"/>
      <c r="N272" s="227"/>
      <c r="O272" s="227"/>
      <c r="P272" s="227"/>
      <c r="Q272" s="227"/>
      <c r="R272" s="227"/>
      <c r="S272" s="227"/>
      <c r="T272" s="227"/>
      <c r="U272" s="227"/>
      <c r="V272" s="227"/>
      <c r="W272" s="227"/>
      <c r="X272" s="227"/>
      <c r="Y272" s="227"/>
      <c r="Z272" s="227"/>
      <c r="AA272" s="227"/>
      <c r="AB272" s="227"/>
      <c r="AC272" s="227"/>
      <c r="AD272" s="227"/>
      <c r="AE272" s="227"/>
      <c r="AF272" s="227"/>
      <c r="AG272" s="227"/>
      <c r="AH272" s="227"/>
      <c r="AI272" s="227"/>
      <c r="AJ272" s="227"/>
      <c r="AK272" s="227"/>
      <c r="AL272" s="227"/>
      <c r="AM272" s="227"/>
      <c r="AN272" s="227"/>
      <c r="AO272" s="227"/>
      <c r="AP272" s="227"/>
      <c r="AQ272" s="227"/>
      <c r="AR272" s="227"/>
      <c r="AS272" s="227"/>
      <c r="AT272" s="227"/>
      <c r="AU272" s="227"/>
      <c r="AV272" s="227"/>
      <c r="AW272" s="227"/>
      <c r="AX272" s="227"/>
      <c r="AY272" s="227"/>
      <c r="AZ272" s="227"/>
      <c r="BA272" s="227"/>
      <c r="BB272" s="227"/>
      <c r="BC272" s="227"/>
      <c r="BD272" s="227"/>
      <c r="BE272" s="227"/>
      <c r="BF272" s="227"/>
      <c r="BG272" s="227"/>
      <c r="BH272" s="227"/>
      <c r="BI272" s="227"/>
      <c r="BJ272" s="227"/>
      <c r="BK272" s="227"/>
      <c r="BL272" s="227"/>
      <c r="BM272" s="227"/>
      <c r="BN272" s="227"/>
      <c r="BO272" s="227"/>
      <c r="BP272" s="227"/>
      <c r="BQ272" s="227"/>
      <c r="BR272" s="227"/>
      <c r="BS272" s="227"/>
      <c r="BT272" s="227"/>
      <c r="BU272" s="227"/>
      <c r="BV272" s="227"/>
      <c r="BW272" s="227"/>
      <c r="BX272" s="227"/>
      <c r="BY272" s="227"/>
      <c r="BZ272" s="227"/>
      <c r="CA272" s="227"/>
      <c r="CB272" s="227"/>
      <c r="CC272" s="109"/>
      <c r="CD272" s="109"/>
      <c r="CE272" s="109"/>
      <c r="CF272" s="109"/>
      <c r="CG272" s="109"/>
      <c r="CH272" s="109"/>
      <c r="CI272" s="109"/>
      <c r="CJ272" s="109"/>
      <c r="CK272" s="109"/>
      <c r="CL272" s="109"/>
      <c r="CM272" s="109"/>
      <c r="CN272" s="109"/>
      <c r="CO272" s="109"/>
      <c r="CP272" s="109"/>
      <c r="CQ272" s="109"/>
      <c r="CR272" s="109"/>
      <c r="CS272" s="109"/>
      <c r="CT272" s="109"/>
      <c r="CU272" s="227"/>
      <c r="CV272" s="227"/>
      <c r="CW272" s="227"/>
      <c r="CX272" s="227"/>
      <c r="CY272" s="227"/>
      <c r="CZ272" s="227"/>
      <c r="DA272" s="227"/>
      <c r="DB272" s="227"/>
      <c r="DC272" s="227"/>
      <c r="DD272" s="227"/>
      <c r="DE272" s="227"/>
      <c r="DF272" s="227"/>
      <c r="DG272" s="227"/>
      <c r="DH272" s="227"/>
      <c r="DI272" s="227"/>
      <c r="DJ272" s="227"/>
      <c r="DK272" s="227"/>
      <c r="DL272" s="227"/>
      <c r="DM272" s="227"/>
      <c r="DN272" s="227"/>
      <c r="DO272" s="227"/>
      <c r="DP272" s="227"/>
      <c r="DQ272" s="227"/>
      <c r="DR272" s="227"/>
      <c r="DS272" s="227"/>
      <c r="DT272" s="227"/>
      <c r="DU272" s="227"/>
      <c r="DV272" s="227"/>
      <c r="DW272" s="227"/>
      <c r="DX272" s="227"/>
      <c r="DY272" s="227"/>
      <c r="DZ272" s="227"/>
      <c r="EA272" s="227"/>
      <c r="EB272" s="227"/>
      <c r="EC272" s="227"/>
      <c r="ED272" s="227"/>
      <c r="EE272" s="227"/>
      <c r="EF272" s="227"/>
      <c r="EG272" s="227"/>
      <c r="EH272" s="227"/>
      <c r="EI272" s="227"/>
      <c r="EJ272" s="227"/>
      <c r="EK272" s="227"/>
      <c r="EL272" s="227"/>
      <c r="EM272" s="227"/>
      <c r="EN272" s="227"/>
      <c r="EO272" s="227"/>
      <c r="EP272" s="227"/>
      <c r="EQ272" s="227"/>
      <c r="ER272" s="227"/>
      <c r="ES272" s="227"/>
      <c r="ET272" s="227"/>
      <c r="EU272" s="227"/>
      <c r="EV272" s="227"/>
      <c r="EW272" s="227"/>
      <c r="EX272" s="227"/>
      <c r="EY272" s="227"/>
      <c r="EZ272" s="227"/>
      <c r="FA272" s="227"/>
      <c r="FB272" s="227"/>
      <c r="FC272" s="227"/>
      <c r="FD272" s="227"/>
      <c r="FE272" s="227"/>
      <c r="FF272" s="227"/>
      <c r="FG272" s="227"/>
      <c r="FH272" s="227"/>
      <c r="FI272" s="227"/>
      <c r="FJ272" s="227"/>
      <c r="FK272" s="227"/>
      <c r="FL272" s="227"/>
      <c r="FM272" s="227"/>
      <c r="FN272" s="227"/>
      <c r="FO272" s="227"/>
      <c r="FP272" s="227"/>
      <c r="FQ272" s="227"/>
      <c r="FR272" s="227"/>
      <c r="FS272" s="227"/>
      <c r="FT272" s="227"/>
      <c r="FU272" s="227"/>
      <c r="FV272" s="227"/>
      <c r="FW272" s="227"/>
      <c r="FX272" s="227"/>
      <c r="FY272" s="227"/>
      <c r="FZ272" s="227"/>
      <c r="GA272" s="227"/>
      <c r="GB272" s="227"/>
      <c r="GC272" s="227"/>
      <c r="GD272" s="227"/>
      <c r="GE272" s="227"/>
      <c r="GF272" s="227"/>
      <c r="GG272" s="227"/>
      <c r="GH272" s="227"/>
      <c r="GI272" s="227"/>
      <c r="GJ272" s="227"/>
      <c r="GK272" s="227"/>
      <c r="GL272" s="227"/>
      <c r="GM272" s="227"/>
      <c r="GN272" s="227"/>
      <c r="GO272" s="227"/>
      <c r="GP272" s="227"/>
      <c r="GQ272" s="227"/>
      <c r="GR272" s="227"/>
      <c r="GS272" s="227"/>
      <c r="GT272" s="227"/>
      <c r="GU272" s="227"/>
      <c r="GV272" s="227"/>
      <c r="GW272" s="227"/>
      <c r="GX272" s="227"/>
      <c r="GY272" s="227"/>
      <c r="GZ272" s="227"/>
      <c r="HA272" s="227"/>
      <c r="HB272" s="227"/>
      <c r="HC272" s="227"/>
      <c r="HD272" s="227"/>
      <c r="HE272" s="227"/>
      <c r="HF272" s="227"/>
      <c r="HG272" s="227"/>
      <c r="HH272" s="227"/>
      <c r="HI272" s="227"/>
      <c r="HJ272" s="227"/>
      <c r="HK272" s="227"/>
      <c r="HL272" s="227"/>
      <c r="HM272" s="227"/>
      <c r="HN272" s="227"/>
      <c r="HO272" s="227"/>
      <c r="HP272" s="227"/>
      <c r="HQ272" s="227"/>
      <c r="HR272" s="227"/>
      <c r="HS272" s="227"/>
      <c r="HT272" s="227"/>
      <c r="HU272" s="227"/>
      <c r="HV272" s="227"/>
      <c r="HW272" s="227"/>
      <c r="HX272" s="227"/>
      <c r="HY272" s="227"/>
      <c r="HZ272" s="227"/>
      <c r="IA272" s="227"/>
      <c r="IB272" s="227"/>
      <c r="IC272" s="227"/>
      <c r="ID272" s="227"/>
      <c r="IE272" s="227"/>
      <c r="IF272" s="227"/>
      <c r="IG272" s="227"/>
      <c r="IH272" s="227"/>
      <c r="II272" s="227"/>
      <c r="IJ272" s="227"/>
      <c r="IK272" s="227"/>
      <c r="IL272" s="227"/>
      <c r="IM272" s="227"/>
      <c r="IN272" s="227"/>
      <c r="IO272" s="227"/>
      <c r="IP272" s="227"/>
      <c r="IQ272" s="227"/>
      <c r="IR272" s="227"/>
      <c r="IS272" s="227"/>
      <c r="IT272" s="227"/>
      <c r="IU272" s="227"/>
      <c r="IV272" s="227"/>
    </row>
    <row r="273" spans="1:256">
      <c r="A273" s="107"/>
      <c r="D273" s="159"/>
      <c r="E273" s="227"/>
      <c r="F273" s="159"/>
      <c r="G273" s="227"/>
      <c r="H273" s="159"/>
      <c r="I273" s="109"/>
      <c r="J273" s="109"/>
      <c r="K273" s="227"/>
      <c r="L273" s="159"/>
      <c r="M273" s="227"/>
      <c r="N273" s="227"/>
      <c r="O273" s="227"/>
      <c r="P273" s="227"/>
      <c r="Q273" s="227"/>
      <c r="R273" s="227"/>
      <c r="S273" s="227"/>
      <c r="T273" s="227"/>
      <c r="U273" s="227"/>
      <c r="V273" s="227"/>
      <c r="W273" s="227"/>
      <c r="X273" s="227"/>
      <c r="Y273" s="227"/>
      <c r="Z273" s="227"/>
      <c r="AA273" s="227"/>
      <c r="AB273" s="227"/>
      <c r="AC273" s="227"/>
      <c r="AD273" s="227"/>
      <c r="AE273" s="227"/>
      <c r="AF273" s="227"/>
      <c r="AG273" s="227"/>
      <c r="AH273" s="227"/>
      <c r="AI273" s="227"/>
      <c r="AJ273" s="227"/>
      <c r="AK273" s="227"/>
      <c r="AL273" s="227"/>
      <c r="AM273" s="227"/>
      <c r="AN273" s="227"/>
      <c r="AO273" s="227"/>
      <c r="AP273" s="227"/>
      <c r="AQ273" s="227"/>
      <c r="AR273" s="227"/>
      <c r="AS273" s="227"/>
      <c r="AT273" s="227"/>
      <c r="AU273" s="227"/>
      <c r="AV273" s="227"/>
      <c r="AW273" s="227"/>
      <c r="AX273" s="227"/>
      <c r="AY273" s="227"/>
      <c r="AZ273" s="227"/>
      <c r="BA273" s="227"/>
      <c r="BB273" s="227"/>
      <c r="BC273" s="227"/>
      <c r="BD273" s="227"/>
      <c r="BE273" s="227"/>
      <c r="BF273" s="227"/>
      <c r="BG273" s="227"/>
      <c r="BH273" s="227"/>
      <c r="BI273" s="227"/>
      <c r="BJ273" s="227"/>
      <c r="BK273" s="227"/>
      <c r="BL273" s="227"/>
      <c r="BM273" s="227"/>
      <c r="BN273" s="227"/>
      <c r="BO273" s="227"/>
      <c r="BP273" s="227"/>
      <c r="BQ273" s="227"/>
      <c r="BR273" s="227"/>
      <c r="BS273" s="227"/>
      <c r="BT273" s="227"/>
      <c r="BU273" s="227"/>
      <c r="BV273" s="227"/>
      <c r="BW273" s="227"/>
      <c r="BX273" s="227"/>
      <c r="BY273" s="227"/>
      <c r="BZ273" s="227"/>
      <c r="CA273" s="227"/>
      <c r="CB273" s="227"/>
      <c r="CC273" s="109"/>
      <c r="CD273" s="109"/>
      <c r="CE273" s="109"/>
      <c r="CF273" s="109"/>
      <c r="CG273" s="109"/>
      <c r="CH273" s="109"/>
      <c r="CI273" s="109"/>
      <c r="CJ273" s="109"/>
      <c r="CK273" s="109"/>
      <c r="CL273" s="109"/>
      <c r="CM273" s="109"/>
      <c r="CN273" s="109"/>
      <c r="CO273" s="109"/>
      <c r="CP273" s="109"/>
      <c r="CQ273" s="109"/>
      <c r="CR273" s="109"/>
      <c r="CS273" s="109"/>
      <c r="CT273" s="109"/>
      <c r="CU273" s="227"/>
      <c r="CV273" s="227"/>
      <c r="CW273" s="227"/>
      <c r="CX273" s="227"/>
      <c r="CY273" s="227"/>
      <c r="CZ273" s="227"/>
      <c r="DA273" s="227"/>
      <c r="DB273" s="227"/>
      <c r="DC273" s="227"/>
      <c r="DD273" s="227"/>
      <c r="DE273" s="227"/>
      <c r="DF273" s="227"/>
      <c r="DG273" s="227"/>
      <c r="DH273" s="227"/>
      <c r="DI273" s="227"/>
      <c r="DJ273" s="227"/>
      <c r="DK273" s="227"/>
      <c r="DL273" s="227"/>
      <c r="DM273" s="227"/>
      <c r="DN273" s="227"/>
      <c r="DO273" s="227"/>
      <c r="DP273" s="227"/>
      <c r="DQ273" s="227"/>
      <c r="DR273" s="227"/>
      <c r="DS273" s="227"/>
      <c r="DT273" s="227"/>
      <c r="DU273" s="227"/>
      <c r="DV273" s="227"/>
      <c r="DW273" s="227"/>
      <c r="DX273" s="227"/>
      <c r="DY273" s="227"/>
      <c r="DZ273" s="227"/>
      <c r="EA273" s="227"/>
      <c r="EB273" s="227"/>
      <c r="EC273" s="227"/>
      <c r="ED273" s="227"/>
      <c r="EE273" s="227"/>
      <c r="EF273" s="227"/>
      <c r="EG273" s="227"/>
      <c r="EH273" s="227"/>
      <c r="EI273" s="227"/>
      <c r="EJ273" s="227"/>
      <c r="EK273" s="227"/>
      <c r="EL273" s="227"/>
      <c r="EM273" s="227"/>
      <c r="EN273" s="227"/>
      <c r="EO273" s="227"/>
      <c r="EP273" s="227"/>
      <c r="EQ273" s="227"/>
      <c r="ER273" s="227"/>
      <c r="ES273" s="227"/>
      <c r="ET273" s="227"/>
      <c r="EU273" s="227"/>
      <c r="EV273" s="227"/>
      <c r="EW273" s="227"/>
      <c r="EX273" s="227"/>
      <c r="EY273" s="227"/>
      <c r="EZ273" s="227"/>
      <c r="FA273" s="227"/>
      <c r="FB273" s="227"/>
      <c r="FC273" s="227"/>
      <c r="FD273" s="227"/>
      <c r="FE273" s="227"/>
      <c r="FF273" s="227"/>
      <c r="FG273" s="227"/>
      <c r="FH273" s="227"/>
      <c r="FI273" s="227"/>
      <c r="FJ273" s="227"/>
      <c r="FK273" s="227"/>
      <c r="FL273" s="227"/>
      <c r="FM273" s="227"/>
      <c r="FN273" s="227"/>
      <c r="FO273" s="227"/>
      <c r="FP273" s="227"/>
      <c r="FQ273" s="227"/>
      <c r="FR273" s="227"/>
      <c r="FS273" s="227"/>
      <c r="FT273" s="227"/>
      <c r="FU273" s="227"/>
      <c r="FV273" s="227"/>
      <c r="FW273" s="227"/>
      <c r="FX273" s="227"/>
      <c r="FY273" s="227"/>
      <c r="FZ273" s="227"/>
      <c r="GA273" s="227"/>
      <c r="GB273" s="227"/>
      <c r="GC273" s="227"/>
      <c r="GD273" s="227"/>
      <c r="GE273" s="227"/>
      <c r="GF273" s="227"/>
      <c r="GG273" s="227"/>
      <c r="GH273" s="227"/>
      <c r="GI273" s="227"/>
      <c r="GJ273" s="227"/>
      <c r="GK273" s="227"/>
      <c r="GL273" s="227"/>
      <c r="GM273" s="227"/>
      <c r="GN273" s="227"/>
      <c r="GO273" s="227"/>
      <c r="GP273" s="227"/>
      <c r="GQ273" s="227"/>
      <c r="GR273" s="227"/>
      <c r="GS273" s="227"/>
      <c r="GT273" s="227"/>
      <c r="GU273" s="227"/>
      <c r="GV273" s="227"/>
      <c r="GW273" s="227"/>
      <c r="GX273" s="227"/>
      <c r="GY273" s="227"/>
      <c r="GZ273" s="227"/>
      <c r="HA273" s="227"/>
      <c r="HB273" s="227"/>
      <c r="HC273" s="227"/>
      <c r="HD273" s="227"/>
      <c r="HE273" s="227"/>
      <c r="HF273" s="227"/>
      <c r="HG273" s="227"/>
      <c r="HH273" s="227"/>
      <c r="HI273" s="227"/>
      <c r="HJ273" s="227"/>
      <c r="HK273" s="227"/>
      <c r="HL273" s="227"/>
      <c r="HM273" s="227"/>
      <c r="HN273" s="227"/>
      <c r="HO273" s="227"/>
      <c r="HP273" s="227"/>
      <c r="HQ273" s="227"/>
      <c r="HR273" s="227"/>
      <c r="HS273" s="227"/>
      <c r="HT273" s="227"/>
      <c r="HU273" s="227"/>
      <c r="HV273" s="227"/>
      <c r="HW273" s="227"/>
      <c r="HX273" s="227"/>
      <c r="HY273" s="227"/>
      <c r="HZ273" s="227"/>
      <c r="IA273" s="227"/>
      <c r="IB273" s="227"/>
      <c r="IC273" s="227"/>
      <c r="ID273" s="227"/>
      <c r="IE273" s="227"/>
      <c r="IF273" s="227"/>
      <c r="IG273" s="227"/>
      <c r="IH273" s="227"/>
      <c r="II273" s="227"/>
      <c r="IJ273" s="227"/>
      <c r="IK273" s="227"/>
      <c r="IL273" s="227"/>
      <c r="IM273" s="227"/>
      <c r="IN273" s="227"/>
      <c r="IO273" s="227"/>
      <c r="IP273" s="227"/>
      <c r="IQ273" s="227"/>
      <c r="IR273" s="227"/>
      <c r="IS273" s="227"/>
      <c r="IT273" s="227"/>
      <c r="IU273" s="227"/>
      <c r="IV273" s="227"/>
    </row>
    <row r="274" spans="1:256">
      <c r="A274" s="107"/>
      <c r="D274" s="159"/>
      <c r="E274" s="227"/>
      <c r="F274" s="159"/>
      <c r="G274" s="227"/>
      <c r="H274" s="159"/>
      <c r="I274" s="109"/>
      <c r="J274" s="109"/>
      <c r="K274" s="227"/>
      <c r="L274" s="159"/>
      <c r="M274" s="227"/>
      <c r="N274" s="227"/>
      <c r="O274" s="227"/>
      <c r="P274" s="227"/>
      <c r="Q274" s="227"/>
      <c r="R274" s="227"/>
      <c r="S274" s="227"/>
      <c r="T274" s="227"/>
      <c r="U274" s="227"/>
      <c r="V274" s="227"/>
      <c r="W274" s="227"/>
      <c r="X274" s="227"/>
      <c r="Y274" s="227"/>
      <c r="Z274" s="227"/>
      <c r="AA274" s="227"/>
      <c r="AB274" s="227"/>
      <c r="AC274" s="227"/>
      <c r="AD274" s="227"/>
      <c r="AE274" s="227"/>
      <c r="AF274" s="227"/>
      <c r="AG274" s="227"/>
      <c r="AH274" s="227"/>
      <c r="AI274" s="227"/>
      <c r="AJ274" s="227"/>
      <c r="AK274" s="227"/>
      <c r="AL274" s="227"/>
      <c r="AM274" s="227"/>
      <c r="AN274" s="227"/>
      <c r="AO274" s="227"/>
      <c r="AP274" s="227"/>
      <c r="AQ274" s="227"/>
      <c r="AR274" s="227"/>
      <c r="AS274" s="227"/>
      <c r="AT274" s="227"/>
      <c r="AU274" s="227"/>
      <c r="AV274" s="227"/>
      <c r="AW274" s="227"/>
      <c r="AX274" s="227"/>
      <c r="AY274" s="227"/>
      <c r="AZ274" s="227"/>
      <c r="BA274" s="227"/>
      <c r="BB274" s="227"/>
      <c r="BC274" s="227"/>
      <c r="BD274" s="227"/>
      <c r="BE274" s="227"/>
      <c r="BF274" s="227"/>
      <c r="BG274" s="227"/>
      <c r="BH274" s="227"/>
      <c r="BI274" s="227"/>
      <c r="BJ274" s="227"/>
      <c r="BK274" s="227"/>
      <c r="BL274" s="227"/>
      <c r="BM274" s="227"/>
      <c r="BN274" s="227"/>
      <c r="BO274" s="227"/>
      <c r="BP274" s="227"/>
      <c r="BQ274" s="227"/>
      <c r="BR274" s="227"/>
      <c r="BS274" s="227"/>
      <c r="BT274" s="227"/>
      <c r="BU274" s="227"/>
      <c r="BV274" s="227"/>
      <c r="BW274" s="227"/>
      <c r="BX274" s="227"/>
      <c r="BY274" s="227"/>
      <c r="BZ274" s="227"/>
      <c r="CA274" s="227"/>
      <c r="CB274" s="227"/>
      <c r="CC274" s="109"/>
      <c r="CD274" s="109"/>
      <c r="CE274" s="109"/>
      <c r="CF274" s="109"/>
      <c r="CG274" s="109"/>
      <c r="CH274" s="109"/>
      <c r="CI274" s="109"/>
      <c r="CJ274" s="109"/>
      <c r="CK274" s="109"/>
      <c r="CL274" s="109"/>
      <c r="CM274" s="109"/>
      <c r="CN274" s="109"/>
      <c r="CO274" s="109"/>
      <c r="CP274" s="109"/>
      <c r="CQ274" s="109"/>
      <c r="CR274" s="109"/>
      <c r="CS274" s="109"/>
      <c r="CT274" s="109"/>
      <c r="CU274" s="227"/>
      <c r="CV274" s="227"/>
      <c r="CW274" s="227"/>
      <c r="CX274" s="227"/>
      <c r="CY274" s="227"/>
      <c r="CZ274" s="227"/>
      <c r="DA274" s="227"/>
      <c r="DB274" s="227"/>
      <c r="DC274" s="227"/>
      <c r="DD274" s="227"/>
      <c r="DE274" s="227"/>
      <c r="DF274" s="227"/>
      <c r="DG274" s="227"/>
      <c r="DH274" s="227"/>
      <c r="DI274" s="227"/>
      <c r="DJ274" s="227"/>
      <c r="DK274" s="227"/>
      <c r="DL274" s="227"/>
      <c r="DM274" s="227"/>
      <c r="DN274" s="227"/>
      <c r="DO274" s="227"/>
      <c r="DP274" s="227"/>
      <c r="DQ274" s="227"/>
      <c r="DR274" s="227"/>
      <c r="DS274" s="227"/>
      <c r="DT274" s="227"/>
      <c r="DU274" s="227"/>
      <c r="DV274" s="227"/>
      <c r="DW274" s="227"/>
      <c r="DX274" s="227"/>
      <c r="DY274" s="227"/>
      <c r="DZ274" s="227"/>
      <c r="EA274" s="227"/>
      <c r="EB274" s="227"/>
      <c r="EC274" s="227"/>
      <c r="ED274" s="227"/>
      <c r="EE274" s="227"/>
      <c r="EF274" s="227"/>
      <c r="EG274" s="227"/>
      <c r="EH274" s="227"/>
      <c r="EI274" s="227"/>
      <c r="EJ274" s="227"/>
      <c r="EK274" s="227"/>
      <c r="EL274" s="227"/>
      <c r="EM274" s="227"/>
      <c r="EN274" s="227"/>
      <c r="EO274" s="227"/>
      <c r="EP274" s="227"/>
      <c r="EQ274" s="227"/>
      <c r="ER274" s="227"/>
      <c r="ES274" s="227"/>
      <c r="ET274" s="227"/>
      <c r="EU274" s="227"/>
      <c r="EV274" s="227"/>
      <c r="EW274" s="227"/>
      <c r="EX274" s="227"/>
      <c r="EY274" s="227"/>
      <c r="EZ274" s="227"/>
      <c r="FA274" s="227"/>
      <c r="FB274" s="227"/>
      <c r="FC274" s="227"/>
      <c r="FD274" s="227"/>
      <c r="FE274" s="227"/>
      <c r="FF274" s="227"/>
      <c r="FG274" s="227"/>
      <c r="FH274" s="227"/>
      <c r="FI274" s="227"/>
      <c r="FJ274" s="227"/>
      <c r="FK274" s="227"/>
      <c r="FL274" s="227"/>
      <c r="FM274" s="227"/>
      <c r="FN274" s="227"/>
      <c r="FO274" s="227"/>
      <c r="FP274" s="227"/>
      <c r="FQ274" s="227"/>
      <c r="FR274" s="227"/>
      <c r="FS274" s="227"/>
      <c r="FT274" s="227"/>
      <c r="FU274" s="227"/>
      <c r="FV274" s="227"/>
      <c r="FW274" s="227"/>
      <c r="FX274" s="227"/>
      <c r="FY274" s="227"/>
      <c r="FZ274" s="227"/>
      <c r="GA274" s="227"/>
      <c r="GB274" s="227"/>
      <c r="GC274" s="227"/>
      <c r="GD274" s="227"/>
      <c r="GE274" s="227"/>
      <c r="GF274" s="227"/>
      <c r="GG274" s="227"/>
      <c r="GH274" s="227"/>
      <c r="GI274" s="227"/>
      <c r="GJ274" s="227"/>
      <c r="GK274" s="227"/>
      <c r="GL274" s="227"/>
      <c r="GM274" s="227"/>
      <c r="GN274" s="227"/>
      <c r="GO274" s="227"/>
      <c r="GP274" s="227"/>
      <c r="GQ274" s="227"/>
      <c r="GR274" s="227"/>
      <c r="GS274" s="227"/>
      <c r="GT274" s="227"/>
      <c r="GU274" s="227"/>
      <c r="GV274" s="227"/>
      <c r="GW274" s="227"/>
      <c r="GX274" s="227"/>
      <c r="GY274" s="227"/>
      <c r="GZ274" s="227"/>
      <c r="HA274" s="227"/>
      <c r="HB274" s="227"/>
      <c r="HC274" s="227"/>
      <c r="HD274" s="227"/>
      <c r="HE274" s="227"/>
      <c r="HF274" s="227"/>
      <c r="HG274" s="227"/>
      <c r="HH274" s="227"/>
      <c r="HI274" s="227"/>
      <c r="HJ274" s="227"/>
      <c r="HK274" s="227"/>
      <c r="HL274" s="227"/>
      <c r="HM274" s="227"/>
      <c r="HN274" s="227"/>
      <c r="HO274" s="227"/>
      <c r="HP274" s="227"/>
      <c r="HQ274" s="227"/>
      <c r="HR274" s="227"/>
      <c r="HS274" s="227"/>
      <c r="HT274" s="227"/>
      <c r="HU274" s="227"/>
      <c r="HV274" s="227"/>
      <c r="HW274" s="227"/>
      <c r="HX274" s="227"/>
      <c r="HY274" s="227"/>
      <c r="HZ274" s="227"/>
      <c r="IA274" s="227"/>
      <c r="IB274" s="227"/>
      <c r="IC274" s="227"/>
      <c r="ID274" s="227"/>
      <c r="IE274" s="227"/>
      <c r="IF274" s="227"/>
      <c r="IG274" s="227"/>
      <c r="IH274" s="227"/>
      <c r="II274" s="227"/>
      <c r="IJ274" s="227"/>
      <c r="IK274" s="227"/>
      <c r="IL274" s="227"/>
      <c r="IM274" s="227"/>
      <c r="IN274" s="227"/>
      <c r="IO274" s="227"/>
      <c r="IP274" s="227"/>
      <c r="IQ274" s="227"/>
      <c r="IR274" s="227"/>
      <c r="IS274" s="227"/>
      <c r="IT274" s="227"/>
      <c r="IU274" s="227"/>
      <c r="IV274" s="227"/>
    </row>
    <row r="275" spans="1:256">
      <c r="A275" s="107"/>
      <c r="D275" s="159"/>
      <c r="E275" s="227"/>
      <c r="F275" s="159"/>
      <c r="G275" s="227"/>
      <c r="H275" s="159"/>
      <c r="I275" s="109"/>
      <c r="J275" s="109"/>
      <c r="K275" s="227"/>
      <c r="L275" s="159"/>
      <c r="M275" s="227"/>
      <c r="N275" s="227"/>
      <c r="O275" s="227"/>
      <c r="P275" s="227"/>
      <c r="Q275" s="227"/>
      <c r="R275" s="227"/>
      <c r="S275" s="227"/>
      <c r="T275" s="227"/>
      <c r="U275" s="227"/>
      <c r="V275" s="227"/>
      <c r="W275" s="227"/>
      <c r="X275" s="227"/>
      <c r="Y275" s="227"/>
      <c r="Z275" s="227"/>
      <c r="AA275" s="227"/>
      <c r="AB275" s="227"/>
      <c r="AC275" s="227"/>
      <c r="AD275" s="227"/>
      <c r="AE275" s="227"/>
      <c r="AF275" s="227"/>
      <c r="AG275" s="227"/>
      <c r="AH275" s="227"/>
      <c r="AI275" s="227"/>
      <c r="AJ275" s="227"/>
      <c r="AK275" s="227"/>
      <c r="AL275" s="227"/>
      <c r="AM275" s="227"/>
      <c r="AN275" s="227"/>
      <c r="AO275" s="227"/>
      <c r="AP275" s="227"/>
      <c r="AQ275" s="227"/>
      <c r="AR275" s="227"/>
      <c r="AS275" s="227"/>
      <c r="AT275" s="227"/>
      <c r="AU275" s="227"/>
      <c r="AV275" s="227"/>
      <c r="AW275" s="227"/>
      <c r="AX275" s="227"/>
      <c r="AY275" s="227"/>
      <c r="AZ275" s="227"/>
      <c r="BA275" s="227"/>
      <c r="BB275" s="227"/>
      <c r="BC275" s="227"/>
      <c r="BD275" s="227"/>
      <c r="BE275" s="227"/>
      <c r="BF275" s="227"/>
      <c r="BG275" s="227"/>
      <c r="BH275" s="227"/>
      <c r="BI275" s="227"/>
      <c r="BJ275" s="227"/>
      <c r="BK275" s="227"/>
      <c r="BL275" s="227"/>
      <c r="BM275" s="227"/>
      <c r="BN275" s="227"/>
      <c r="BO275" s="227"/>
      <c r="BP275" s="227"/>
      <c r="BQ275" s="227"/>
      <c r="BR275" s="227"/>
      <c r="BS275" s="227"/>
      <c r="BT275" s="227"/>
      <c r="BU275" s="227"/>
      <c r="BV275" s="227"/>
      <c r="BW275" s="227"/>
      <c r="BX275" s="227"/>
      <c r="BY275" s="227"/>
      <c r="BZ275" s="227"/>
      <c r="CA275" s="227"/>
      <c r="CB275" s="227"/>
      <c r="CC275" s="109"/>
      <c r="CD275" s="109"/>
      <c r="CE275" s="109"/>
      <c r="CF275" s="109"/>
      <c r="CG275" s="109"/>
      <c r="CH275" s="109"/>
      <c r="CI275" s="109"/>
      <c r="CJ275" s="109"/>
      <c r="CK275" s="109"/>
      <c r="CL275" s="109"/>
      <c r="CM275" s="109"/>
      <c r="CN275" s="109"/>
      <c r="CO275" s="109"/>
      <c r="CP275" s="109"/>
      <c r="CQ275" s="109"/>
      <c r="CR275" s="109"/>
      <c r="CS275" s="109"/>
      <c r="CT275" s="109"/>
      <c r="CU275" s="227"/>
      <c r="CV275" s="227"/>
      <c r="CW275" s="227"/>
      <c r="CX275" s="227"/>
      <c r="CY275" s="227"/>
      <c r="CZ275" s="227"/>
      <c r="DA275" s="227"/>
      <c r="DB275" s="227"/>
      <c r="DC275" s="227"/>
      <c r="DD275" s="227"/>
      <c r="DE275" s="227"/>
      <c r="DF275" s="227"/>
      <c r="DG275" s="227"/>
      <c r="DH275" s="227"/>
      <c r="DI275" s="227"/>
      <c r="DJ275" s="227"/>
      <c r="DK275" s="227"/>
      <c r="DL275" s="227"/>
      <c r="DM275" s="227"/>
      <c r="DN275" s="227"/>
      <c r="DO275" s="227"/>
      <c r="DP275" s="227"/>
      <c r="DQ275" s="227"/>
      <c r="DR275" s="227"/>
      <c r="DS275" s="227"/>
      <c r="DT275" s="227"/>
      <c r="DU275" s="227"/>
      <c r="DV275" s="227"/>
      <c r="DW275" s="227"/>
      <c r="DX275" s="227"/>
      <c r="DY275" s="227"/>
      <c r="DZ275" s="227"/>
      <c r="EA275" s="227"/>
      <c r="EB275" s="227"/>
      <c r="EC275" s="227"/>
      <c r="ED275" s="227"/>
      <c r="EE275" s="227"/>
      <c r="EF275" s="227"/>
      <c r="EG275" s="227"/>
      <c r="EH275" s="227"/>
      <c r="EI275" s="227"/>
      <c r="EJ275" s="227"/>
      <c r="EK275" s="227"/>
      <c r="EL275" s="227"/>
      <c r="EM275" s="227"/>
      <c r="EN275" s="227"/>
      <c r="EO275" s="227"/>
      <c r="EP275" s="227"/>
      <c r="EQ275" s="227"/>
      <c r="ER275" s="227"/>
      <c r="ES275" s="227"/>
      <c r="ET275" s="227"/>
      <c r="EU275" s="227"/>
      <c r="EV275" s="227"/>
      <c r="EW275" s="227"/>
      <c r="EX275" s="227"/>
      <c r="EY275" s="227"/>
      <c r="EZ275" s="227"/>
      <c r="FA275" s="227"/>
      <c r="FB275" s="227"/>
      <c r="FC275" s="227"/>
      <c r="FD275" s="227"/>
      <c r="FE275" s="227"/>
      <c r="FF275" s="227"/>
      <c r="FG275" s="227"/>
      <c r="FH275" s="227"/>
      <c r="FI275" s="227"/>
      <c r="FJ275" s="227"/>
      <c r="FK275" s="227"/>
      <c r="FL275" s="227"/>
      <c r="FM275" s="227"/>
      <c r="FN275" s="227"/>
      <c r="FO275" s="227"/>
      <c r="FP275" s="227"/>
      <c r="FQ275" s="227"/>
      <c r="FR275" s="227"/>
      <c r="FS275" s="227"/>
      <c r="FT275" s="227"/>
      <c r="FU275" s="227"/>
      <c r="FV275" s="227"/>
      <c r="FW275" s="227"/>
      <c r="FX275" s="227"/>
      <c r="FY275" s="227"/>
      <c r="FZ275" s="227"/>
      <c r="GA275" s="227"/>
      <c r="GB275" s="227"/>
      <c r="GC275" s="227"/>
      <c r="GD275" s="227"/>
      <c r="GE275" s="227"/>
      <c r="GF275" s="227"/>
      <c r="GG275" s="227"/>
      <c r="GH275" s="227"/>
      <c r="GI275" s="227"/>
      <c r="GJ275" s="227"/>
      <c r="GK275" s="227"/>
      <c r="GL275" s="227"/>
      <c r="GM275" s="227"/>
      <c r="GN275" s="227"/>
      <c r="GO275" s="227"/>
      <c r="GP275" s="227"/>
      <c r="GQ275" s="227"/>
      <c r="GR275" s="227"/>
      <c r="GS275" s="227"/>
      <c r="GT275" s="227"/>
      <c r="GU275" s="227"/>
      <c r="GV275" s="227"/>
      <c r="GW275" s="227"/>
      <c r="GX275" s="227"/>
      <c r="GY275" s="227"/>
      <c r="GZ275" s="227"/>
      <c r="HA275" s="227"/>
      <c r="HB275" s="227"/>
      <c r="HC275" s="227"/>
      <c r="HD275" s="227"/>
      <c r="HE275" s="227"/>
      <c r="HF275" s="227"/>
      <c r="HG275" s="227"/>
      <c r="HH275" s="227"/>
      <c r="HI275" s="227"/>
      <c r="HJ275" s="227"/>
      <c r="HK275" s="227"/>
      <c r="HL275" s="227"/>
      <c r="HM275" s="227"/>
      <c r="HN275" s="227"/>
      <c r="HO275" s="227"/>
      <c r="HP275" s="227"/>
      <c r="HQ275" s="227"/>
      <c r="HR275" s="227"/>
      <c r="HS275" s="227"/>
      <c r="HT275" s="227"/>
      <c r="HU275" s="227"/>
      <c r="HV275" s="227"/>
      <c r="HW275" s="227"/>
      <c r="HX275" s="227"/>
      <c r="HY275" s="227"/>
      <c r="HZ275" s="227"/>
      <c r="IA275" s="227"/>
      <c r="IB275" s="227"/>
      <c r="IC275" s="227"/>
      <c r="ID275" s="227"/>
      <c r="IE275" s="227"/>
      <c r="IF275" s="227"/>
      <c r="IG275" s="227"/>
      <c r="IH275" s="227"/>
      <c r="II275" s="227"/>
      <c r="IJ275" s="227"/>
      <c r="IK275" s="227"/>
      <c r="IL275" s="227"/>
      <c r="IM275" s="227"/>
      <c r="IN275" s="227"/>
      <c r="IO275" s="227"/>
      <c r="IP275" s="227"/>
      <c r="IQ275" s="227"/>
      <c r="IR275" s="227"/>
      <c r="IS275" s="227"/>
      <c r="IT275" s="227"/>
      <c r="IU275" s="227"/>
      <c r="IV275" s="227"/>
    </row>
    <row r="276" spans="1:256">
      <c r="A276" s="107"/>
      <c r="D276" s="159"/>
      <c r="E276" s="227"/>
      <c r="F276" s="159"/>
      <c r="G276" s="227"/>
      <c r="H276" s="159"/>
      <c r="I276" s="109"/>
      <c r="J276" s="109"/>
      <c r="K276" s="227"/>
      <c r="L276" s="159"/>
      <c r="M276" s="227"/>
      <c r="N276" s="227"/>
      <c r="O276" s="227"/>
      <c r="P276" s="227"/>
      <c r="Q276" s="227"/>
      <c r="R276" s="227"/>
      <c r="S276" s="227"/>
      <c r="T276" s="227"/>
      <c r="U276" s="227"/>
      <c r="V276" s="227"/>
      <c r="W276" s="227"/>
      <c r="X276" s="227"/>
      <c r="Y276" s="227"/>
      <c r="Z276" s="227"/>
      <c r="AA276" s="227"/>
      <c r="AB276" s="227"/>
      <c r="AC276" s="227"/>
      <c r="AD276" s="227"/>
      <c r="AE276" s="227"/>
      <c r="AF276" s="227"/>
      <c r="AG276" s="227"/>
      <c r="AH276" s="227"/>
      <c r="AI276" s="227"/>
      <c r="AJ276" s="227"/>
      <c r="AK276" s="227"/>
      <c r="AL276" s="227"/>
      <c r="AM276" s="227"/>
      <c r="AN276" s="227"/>
      <c r="AO276" s="227"/>
      <c r="AP276" s="227"/>
      <c r="AQ276" s="227"/>
      <c r="AR276" s="227"/>
      <c r="AS276" s="227"/>
      <c r="AT276" s="227"/>
      <c r="AU276" s="227"/>
      <c r="AV276" s="227"/>
      <c r="AW276" s="227"/>
      <c r="AX276" s="227"/>
      <c r="AY276" s="227"/>
      <c r="AZ276" s="227"/>
      <c r="BA276" s="227"/>
      <c r="BB276" s="227"/>
      <c r="BC276" s="227"/>
      <c r="BD276" s="227"/>
      <c r="BE276" s="227"/>
      <c r="BF276" s="227"/>
      <c r="BG276" s="227"/>
      <c r="BH276" s="227"/>
      <c r="BI276" s="227"/>
      <c r="BJ276" s="227"/>
      <c r="BK276" s="227"/>
      <c r="BL276" s="227"/>
      <c r="BM276" s="227"/>
      <c r="BN276" s="227"/>
      <c r="BO276" s="227"/>
      <c r="BP276" s="227"/>
      <c r="BQ276" s="227"/>
      <c r="BR276" s="227"/>
      <c r="BS276" s="227"/>
      <c r="BT276" s="227"/>
      <c r="BU276" s="227"/>
      <c r="BV276" s="227"/>
      <c r="BW276" s="227"/>
      <c r="BX276" s="227"/>
      <c r="BY276" s="227"/>
      <c r="BZ276" s="227"/>
      <c r="CA276" s="227"/>
      <c r="CB276" s="227"/>
      <c r="CC276" s="109"/>
      <c r="CD276" s="109"/>
      <c r="CE276" s="109"/>
      <c r="CF276" s="109"/>
      <c r="CG276" s="109"/>
      <c r="CH276" s="109"/>
      <c r="CI276" s="109"/>
      <c r="CJ276" s="109"/>
      <c r="CK276" s="109"/>
      <c r="CL276" s="109"/>
      <c r="CM276" s="109"/>
      <c r="CN276" s="109"/>
      <c r="CO276" s="109"/>
      <c r="CP276" s="109"/>
      <c r="CQ276" s="109"/>
      <c r="CR276" s="109"/>
      <c r="CS276" s="109"/>
      <c r="CT276" s="109"/>
      <c r="CU276" s="227"/>
      <c r="CV276" s="227"/>
      <c r="CW276" s="227"/>
      <c r="CX276" s="227"/>
      <c r="CY276" s="227"/>
      <c r="CZ276" s="227"/>
      <c r="DA276" s="227"/>
      <c r="DB276" s="227"/>
      <c r="DC276" s="227"/>
      <c r="DD276" s="227"/>
      <c r="DE276" s="227"/>
      <c r="DF276" s="227"/>
      <c r="DG276" s="227"/>
      <c r="DH276" s="227"/>
      <c r="DI276" s="227"/>
      <c r="DJ276" s="227"/>
      <c r="DK276" s="227"/>
      <c r="DL276" s="227"/>
      <c r="DM276" s="227"/>
      <c r="DN276" s="227"/>
      <c r="DO276" s="227"/>
      <c r="DP276" s="227"/>
      <c r="DQ276" s="227"/>
      <c r="DR276" s="227"/>
      <c r="DS276" s="227"/>
      <c r="DT276" s="227"/>
      <c r="DU276" s="227"/>
      <c r="DV276" s="227"/>
      <c r="DW276" s="227"/>
      <c r="DX276" s="227"/>
      <c r="DY276" s="227"/>
      <c r="DZ276" s="227"/>
      <c r="EA276" s="227"/>
      <c r="EB276" s="227"/>
      <c r="EC276" s="227"/>
      <c r="ED276" s="227"/>
      <c r="EE276" s="227"/>
      <c r="EF276" s="227"/>
      <c r="EG276" s="227"/>
      <c r="EH276" s="227"/>
      <c r="EI276" s="227"/>
      <c r="EJ276" s="227"/>
      <c r="EK276" s="227"/>
      <c r="EL276" s="227"/>
      <c r="EM276" s="227"/>
      <c r="EN276" s="227"/>
      <c r="EO276" s="227"/>
      <c r="EP276" s="227"/>
      <c r="EQ276" s="227"/>
      <c r="ER276" s="227"/>
      <c r="ES276" s="227"/>
      <c r="ET276" s="227"/>
      <c r="EU276" s="227"/>
      <c r="EV276" s="227"/>
      <c r="EW276" s="227"/>
      <c r="EX276" s="227"/>
      <c r="EY276" s="227"/>
      <c r="EZ276" s="227"/>
      <c r="FA276" s="227"/>
      <c r="FB276" s="227"/>
      <c r="FC276" s="227"/>
      <c r="FD276" s="227"/>
      <c r="FE276" s="227"/>
      <c r="FF276" s="227"/>
      <c r="FG276" s="227"/>
      <c r="FH276" s="227"/>
      <c r="FI276" s="227"/>
      <c r="FJ276" s="227"/>
      <c r="FK276" s="227"/>
      <c r="FL276" s="227"/>
      <c r="FM276" s="227"/>
      <c r="FN276" s="227"/>
      <c r="FO276" s="227"/>
      <c r="FP276" s="227"/>
      <c r="FQ276" s="227"/>
      <c r="FR276" s="227"/>
      <c r="FS276" s="227"/>
      <c r="FT276" s="227"/>
      <c r="FU276" s="227"/>
      <c r="FV276" s="227"/>
      <c r="FW276" s="227"/>
      <c r="FX276" s="227"/>
      <c r="FY276" s="227"/>
      <c r="FZ276" s="227"/>
      <c r="GA276" s="227"/>
      <c r="GB276" s="227"/>
      <c r="GC276" s="227"/>
      <c r="GD276" s="227"/>
      <c r="GE276" s="227"/>
      <c r="GF276" s="227"/>
      <c r="GG276" s="227"/>
      <c r="GH276" s="227"/>
      <c r="GI276" s="227"/>
      <c r="GJ276" s="227"/>
      <c r="GK276" s="227"/>
      <c r="GL276" s="227"/>
      <c r="GM276" s="227"/>
      <c r="GN276" s="227"/>
      <c r="GO276" s="227"/>
      <c r="GP276" s="227"/>
      <c r="GQ276" s="227"/>
      <c r="GR276" s="227"/>
      <c r="GS276" s="227"/>
      <c r="GT276" s="227"/>
      <c r="GU276" s="227"/>
      <c r="GV276" s="227"/>
      <c r="GW276" s="227"/>
      <c r="GX276" s="227"/>
      <c r="GY276" s="227"/>
      <c r="GZ276" s="227"/>
      <c r="HA276" s="227"/>
      <c r="HB276" s="227"/>
      <c r="HC276" s="227"/>
      <c r="HD276" s="227"/>
      <c r="HE276" s="227"/>
      <c r="HF276" s="227"/>
      <c r="HG276" s="227"/>
      <c r="HH276" s="227"/>
      <c r="HI276" s="227"/>
      <c r="HJ276" s="227"/>
      <c r="HK276" s="227"/>
      <c r="HL276" s="227"/>
      <c r="HM276" s="227"/>
      <c r="HN276" s="227"/>
      <c r="HO276" s="227"/>
      <c r="HP276" s="227"/>
      <c r="HQ276" s="227"/>
      <c r="HR276" s="227"/>
      <c r="HS276" s="227"/>
      <c r="HT276" s="227"/>
      <c r="HU276" s="227"/>
      <c r="HV276" s="227"/>
      <c r="HW276" s="227"/>
      <c r="HX276" s="227"/>
      <c r="HY276" s="227"/>
      <c r="HZ276" s="227"/>
      <c r="IA276" s="227"/>
      <c r="IB276" s="227"/>
      <c r="IC276" s="227"/>
      <c r="ID276" s="227"/>
      <c r="IE276" s="227"/>
      <c r="IF276" s="227"/>
      <c r="IG276" s="227"/>
      <c r="IH276" s="227"/>
      <c r="II276" s="227"/>
      <c r="IJ276" s="227"/>
      <c r="IK276" s="227"/>
      <c r="IL276" s="227"/>
      <c r="IM276" s="227"/>
      <c r="IN276" s="227"/>
      <c r="IO276" s="227"/>
      <c r="IP276" s="227"/>
      <c r="IQ276" s="227"/>
      <c r="IR276" s="227"/>
      <c r="IS276" s="227"/>
      <c r="IT276" s="227"/>
      <c r="IU276" s="227"/>
      <c r="IV276" s="227"/>
    </row>
    <row r="277" spans="1:256">
      <c r="A277" s="107"/>
      <c r="D277" s="159"/>
      <c r="E277" s="227"/>
      <c r="F277" s="159"/>
      <c r="G277" s="227"/>
      <c r="H277" s="159"/>
      <c r="I277" s="109"/>
      <c r="J277" s="109"/>
      <c r="K277" s="227"/>
      <c r="L277" s="159"/>
      <c r="M277" s="227"/>
      <c r="N277" s="227"/>
      <c r="O277" s="227"/>
      <c r="P277" s="227"/>
      <c r="Q277" s="227"/>
      <c r="R277" s="227"/>
      <c r="S277" s="227"/>
      <c r="T277" s="227"/>
      <c r="U277" s="227"/>
      <c r="V277" s="227"/>
      <c r="W277" s="227"/>
      <c r="X277" s="227"/>
      <c r="Y277" s="227"/>
      <c r="Z277" s="227"/>
      <c r="AA277" s="227"/>
      <c r="AB277" s="227"/>
      <c r="AC277" s="227"/>
      <c r="AD277" s="227"/>
      <c r="AE277" s="227"/>
      <c r="AF277" s="227"/>
      <c r="AG277" s="227"/>
      <c r="AH277" s="227"/>
      <c r="AI277" s="227"/>
      <c r="AJ277" s="227"/>
      <c r="AK277" s="227"/>
      <c r="AL277" s="227"/>
      <c r="AM277" s="227"/>
      <c r="AN277" s="227"/>
      <c r="AO277" s="227"/>
      <c r="AP277" s="227"/>
      <c r="AQ277" s="227"/>
      <c r="AR277" s="227"/>
      <c r="AS277" s="227"/>
      <c r="AT277" s="227"/>
      <c r="AU277" s="227"/>
      <c r="AV277" s="227"/>
      <c r="AW277" s="227"/>
      <c r="AX277" s="227"/>
      <c r="AY277" s="227"/>
      <c r="AZ277" s="227"/>
      <c r="BA277" s="227"/>
      <c r="BB277" s="227"/>
      <c r="BC277" s="227"/>
      <c r="BD277" s="227"/>
      <c r="BE277" s="227"/>
      <c r="BF277" s="227"/>
      <c r="BG277" s="227"/>
      <c r="BH277" s="227"/>
      <c r="BI277" s="227"/>
      <c r="BJ277" s="227"/>
      <c r="BK277" s="227"/>
      <c r="BL277" s="227"/>
      <c r="BM277" s="227"/>
      <c r="BN277" s="227"/>
      <c r="BO277" s="227"/>
      <c r="BP277" s="227"/>
      <c r="BQ277" s="227"/>
      <c r="BR277" s="227"/>
      <c r="BS277" s="227"/>
      <c r="BT277" s="227"/>
      <c r="BU277" s="227"/>
      <c r="BV277" s="227"/>
      <c r="BW277" s="227"/>
      <c r="BX277" s="227"/>
      <c r="BY277" s="227"/>
      <c r="BZ277" s="227"/>
      <c r="CA277" s="227"/>
      <c r="CB277" s="227"/>
      <c r="CC277" s="109"/>
      <c r="CD277" s="109"/>
      <c r="CE277" s="109"/>
      <c r="CF277" s="109"/>
      <c r="CG277" s="109"/>
      <c r="CH277" s="109"/>
      <c r="CI277" s="109"/>
      <c r="CJ277" s="109"/>
      <c r="CK277" s="109"/>
      <c r="CL277" s="109"/>
      <c r="CM277" s="109"/>
      <c r="CN277" s="109"/>
      <c r="CO277" s="109"/>
      <c r="CP277" s="109"/>
      <c r="CQ277" s="109"/>
      <c r="CR277" s="109"/>
      <c r="CS277" s="109"/>
      <c r="CT277" s="109"/>
      <c r="CU277" s="227"/>
      <c r="CV277" s="227"/>
      <c r="CW277" s="227"/>
      <c r="CX277" s="227"/>
      <c r="CY277" s="227"/>
      <c r="CZ277" s="227"/>
      <c r="DA277" s="227"/>
      <c r="DB277" s="227"/>
      <c r="DC277" s="227"/>
      <c r="DD277" s="227"/>
      <c r="DE277" s="227"/>
      <c r="DF277" s="227"/>
      <c r="DG277" s="227"/>
      <c r="DH277" s="227"/>
      <c r="DI277" s="227"/>
      <c r="DJ277" s="227"/>
      <c r="DK277" s="227"/>
      <c r="DL277" s="227"/>
      <c r="DM277" s="227"/>
      <c r="DN277" s="227"/>
      <c r="DO277" s="227"/>
      <c r="DP277" s="227"/>
      <c r="DQ277" s="227"/>
      <c r="DR277" s="227"/>
      <c r="DS277" s="227"/>
      <c r="DT277" s="227"/>
      <c r="DU277" s="227"/>
      <c r="DV277" s="227"/>
      <c r="DW277" s="227"/>
      <c r="DX277" s="227"/>
      <c r="DY277" s="227"/>
      <c r="DZ277" s="227"/>
      <c r="EA277" s="227"/>
      <c r="EB277" s="227"/>
      <c r="EC277" s="227"/>
      <c r="ED277" s="227"/>
      <c r="EE277" s="227"/>
      <c r="EF277" s="227"/>
      <c r="EG277" s="227"/>
      <c r="EH277" s="227"/>
      <c r="EI277" s="227"/>
      <c r="EJ277" s="227"/>
      <c r="EK277" s="227"/>
      <c r="EL277" s="227"/>
      <c r="EM277" s="227"/>
      <c r="EN277" s="227"/>
      <c r="EO277" s="227"/>
      <c r="EP277" s="227"/>
      <c r="EQ277" s="227"/>
      <c r="ER277" s="227"/>
      <c r="ES277" s="227"/>
      <c r="ET277" s="227"/>
      <c r="EU277" s="227"/>
      <c r="EV277" s="227"/>
      <c r="EW277" s="227"/>
      <c r="EX277" s="227"/>
      <c r="EY277" s="227"/>
      <c r="EZ277" s="227"/>
      <c r="FA277" s="227"/>
      <c r="FB277" s="227"/>
      <c r="FC277" s="227"/>
      <c r="FD277" s="227"/>
      <c r="FE277" s="227"/>
      <c r="FF277" s="227"/>
      <c r="FG277" s="227"/>
      <c r="FH277" s="227"/>
      <c r="FI277" s="227"/>
      <c r="FJ277" s="227"/>
      <c r="FK277" s="227"/>
      <c r="FL277" s="227"/>
      <c r="FM277" s="227"/>
      <c r="FN277" s="227"/>
      <c r="FO277" s="227"/>
      <c r="FP277" s="227"/>
      <c r="FQ277" s="227"/>
      <c r="FR277" s="227"/>
      <c r="FS277" s="227"/>
      <c r="FT277" s="227"/>
      <c r="FU277" s="227"/>
      <c r="FV277" s="227"/>
      <c r="FW277" s="227"/>
      <c r="FX277" s="227"/>
      <c r="FY277" s="227"/>
      <c r="FZ277" s="227"/>
      <c r="GA277" s="227"/>
      <c r="GB277" s="227"/>
      <c r="GC277" s="227"/>
      <c r="GD277" s="227"/>
      <c r="GE277" s="227"/>
      <c r="GF277" s="227"/>
      <c r="GG277" s="227"/>
      <c r="GH277" s="227"/>
      <c r="GI277" s="227"/>
      <c r="GJ277" s="227"/>
      <c r="GK277" s="227"/>
      <c r="GL277" s="227"/>
      <c r="GM277" s="227"/>
      <c r="GN277" s="227"/>
      <c r="GO277" s="227"/>
      <c r="GP277" s="227"/>
      <c r="GQ277" s="227"/>
      <c r="GR277" s="227"/>
      <c r="GS277" s="227"/>
      <c r="GT277" s="227"/>
      <c r="GU277" s="227"/>
      <c r="GV277" s="227"/>
      <c r="GW277" s="227"/>
      <c r="GX277" s="227"/>
      <c r="GY277" s="227"/>
      <c r="GZ277" s="227"/>
      <c r="HA277" s="227"/>
      <c r="HB277" s="227"/>
      <c r="HC277" s="227"/>
      <c r="HD277" s="227"/>
      <c r="HE277" s="227"/>
      <c r="HF277" s="227"/>
      <c r="HG277" s="227"/>
      <c r="HH277" s="227"/>
      <c r="HI277" s="227"/>
      <c r="HJ277" s="227"/>
      <c r="HK277" s="227"/>
      <c r="HL277" s="227"/>
      <c r="HM277" s="227"/>
      <c r="HN277" s="227"/>
      <c r="HO277" s="227"/>
      <c r="HP277" s="227"/>
      <c r="HQ277" s="227"/>
      <c r="HR277" s="227"/>
      <c r="HS277" s="227"/>
      <c r="HT277" s="227"/>
      <c r="HU277" s="227"/>
      <c r="HV277" s="227"/>
      <c r="HW277" s="227"/>
      <c r="HX277" s="227"/>
      <c r="HY277" s="227"/>
      <c r="HZ277" s="227"/>
      <c r="IA277" s="227"/>
      <c r="IB277" s="227"/>
      <c r="IC277" s="227"/>
      <c r="ID277" s="227"/>
      <c r="IE277" s="227"/>
      <c r="IF277" s="227"/>
      <c r="IG277" s="227"/>
      <c r="IH277" s="227"/>
      <c r="II277" s="227"/>
      <c r="IJ277" s="227"/>
      <c r="IK277" s="227"/>
      <c r="IL277" s="227"/>
      <c r="IM277" s="227"/>
      <c r="IN277" s="227"/>
      <c r="IO277" s="227"/>
      <c r="IP277" s="227"/>
      <c r="IQ277" s="227"/>
      <c r="IR277" s="227"/>
      <c r="IS277" s="227"/>
      <c r="IT277" s="227"/>
      <c r="IU277" s="227"/>
      <c r="IV277" s="227"/>
    </row>
    <row r="278" spans="1:256">
      <c r="A278" s="107"/>
      <c r="D278" s="159"/>
      <c r="E278" s="227"/>
      <c r="F278" s="159"/>
      <c r="G278" s="227"/>
      <c r="H278" s="159"/>
      <c r="I278" s="109"/>
      <c r="J278" s="109"/>
      <c r="K278" s="227"/>
      <c r="L278" s="159"/>
      <c r="M278" s="227"/>
      <c r="N278" s="227"/>
      <c r="O278" s="227"/>
      <c r="P278" s="227"/>
      <c r="Q278" s="227"/>
      <c r="R278" s="227"/>
      <c r="S278" s="227"/>
      <c r="T278" s="227"/>
      <c r="U278" s="227"/>
      <c r="V278" s="227"/>
      <c r="W278" s="227"/>
      <c r="X278" s="227"/>
      <c r="Y278" s="227"/>
      <c r="Z278" s="227"/>
      <c r="AA278" s="227"/>
      <c r="AB278" s="227"/>
      <c r="AC278" s="227"/>
      <c r="AD278" s="227"/>
      <c r="AE278" s="227"/>
      <c r="AF278" s="227"/>
      <c r="AG278" s="227"/>
      <c r="AH278" s="227"/>
      <c r="AI278" s="227"/>
      <c r="AJ278" s="227"/>
      <c r="AK278" s="227"/>
      <c r="AL278" s="227"/>
      <c r="AM278" s="227"/>
      <c r="AN278" s="227"/>
      <c r="AO278" s="227"/>
      <c r="AP278" s="227"/>
      <c r="AQ278" s="227"/>
      <c r="AR278" s="227"/>
      <c r="AS278" s="227"/>
      <c r="AT278" s="227"/>
      <c r="AU278" s="227"/>
      <c r="AV278" s="227"/>
      <c r="AW278" s="227"/>
      <c r="AX278" s="227"/>
      <c r="AY278" s="227"/>
      <c r="AZ278" s="227"/>
      <c r="BA278" s="227"/>
      <c r="BB278" s="227"/>
      <c r="BC278" s="227"/>
      <c r="BD278" s="227"/>
      <c r="BE278" s="227"/>
      <c r="BF278" s="227"/>
      <c r="BG278" s="227"/>
      <c r="BH278" s="227"/>
      <c r="BI278" s="227"/>
      <c r="BJ278" s="227"/>
      <c r="BK278" s="227"/>
      <c r="BL278" s="227"/>
      <c r="BM278" s="227"/>
      <c r="BN278" s="227"/>
      <c r="BO278" s="227"/>
      <c r="BP278" s="227"/>
      <c r="BQ278" s="227"/>
      <c r="BR278" s="227"/>
      <c r="BS278" s="227"/>
      <c r="BT278" s="227"/>
      <c r="BU278" s="227"/>
      <c r="BV278" s="227"/>
      <c r="BW278" s="227"/>
      <c r="BX278" s="227"/>
      <c r="BY278" s="227"/>
      <c r="BZ278" s="227"/>
      <c r="CA278" s="227"/>
      <c r="CB278" s="227"/>
      <c r="CC278" s="109"/>
      <c r="CD278" s="109"/>
      <c r="CE278" s="109"/>
      <c r="CF278" s="109"/>
      <c r="CG278" s="109"/>
      <c r="CH278" s="109"/>
      <c r="CI278" s="109"/>
      <c r="CJ278" s="109"/>
      <c r="CK278" s="109"/>
      <c r="CL278" s="109"/>
      <c r="CM278" s="109"/>
      <c r="CN278" s="109"/>
      <c r="CO278" s="109"/>
      <c r="CP278" s="109"/>
      <c r="CQ278" s="109"/>
      <c r="CR278" s="109"/>
      <c r="CS278" s="109"/>
      <c r="CT278" s="109"/>
      <c r="CU278" s="227"/>
      <c r="CV278" s="227"/>
      <c r="CW278" s="227"/>
      <c r="CX278" s="227"/>
      <c r="CY278" s="227"/>
      <c r="CZ278" s="227"/>
      <c r="DA278" s="227"/>
      <c r="DB278" s="227"/>
      <c r="DC278" s="227"/>
      <c r="DD278" s="227"/>
      <c r="DE278" s="227"/>
      <c r="DF278" s="227"/>
      <c r="DG278" s="227"/>
      <c r="DH278" s="227"/>
      <c r="DI278" s="227"/>
      <c r="DJ278" s="227"/>
      <c r="DK278" s="227"/>
      <c r="DL278" s="227"/>
      <c r="DM278" s="227"/>
      <c r="DN278" s="227"/>
      <c r="DO278" s="227"/>
      <c r="DP278" s="227"/>
      <c r="DQ278" s="227"/>
      <c r="DR278" s="227"/>
      <c r="DS278" s="227"/>
      <c r="DT278" s="227"/>
      <c r="DU278" s="227"/>
      <c r="DV278" s="227"/>
      <c r="DW278" s="227"/>
      <c r="DX278" s="227"/>
      <c r="DY278" s="227"/>
      <c r="DZ278" s="227"/>
      <c r="EA278" s="227"/>
      <c r="EB278" s="227"/>
      <c r="EC278" s="227"/>
      <c r="ED278" s="227"/>
      <c r="EE278" s="227"/>
      <c r="EF278" s="227"/>
      <c r="EG278" s="227"/>
      <c r="EH278" s="227"/>
      <c r="EI278" s="227"/>
      <c r="EJ278" s="227"/>
      <c r="EK278" s="227"/>
      <c r="EL278" s="227"/>
      <c r="EM278" s="227"/>
      <c r="EN278" s="227"/>
      <c r="EO278" s="227"/>
      <c r="EP278" s="227"/>
      <c r="EQ278" s="227"/>
      <c r="ER278" s="227"/>
      <c r="ES278" s="227"/>
      <c r="ET278" s="227"/>
      <c r="EU278" s="227"/>
      <c r="EV278" s="227"/>
      <c r="EW278" s="227"/>
      <c r="EX278" s="227"/>
      <c r="EY278" s="227"/>
      <c r="EZ278" s="227"/>
      <c r="FA278" s="227"/>
      <c r="FB278" s="227"/>
      <c r="FC278" s="227"/>
      <c r="FD278" s="227"/>
      <c r="FE278" s="227"/>
      <c r="FF278" s="227"/>
      <c r="FG278" s="227"/>
      <c r="FH278" s="227"/>
      <c r="FI278" s="227"/>
      <c r="FJ278" s="227"/>
      <c r="FK278" s="227"/>
      <c r="FL278" s="227"/>
      <c r="FM278" s="227"/>
      <c r="FN278" s="227"/>
      <c r="FO278" s="227"/>
      <c r="FP278" s="227"/>
      <c r="FQ278" s="227"/>
      <c r="FR278" s="227"/>
      <c r="FS278" s="227"/>
      <c r="FT278" s="227"/>
      <c r="FU278" s="227"/>
      <c r="FV278" s="227"/>
      <c r="FW278" s="227"/>
      <c r="FX278" s="227"/>
      <c r="FY278" s="227"/>
      <c r="FZ278" s="227"/>
      <c r="GA278" s="227"/>
      <c r="GB278" s="227"/>
      <c r="GC278" s="227"/>
      <c r="GD278" s="227"/>
      <c r="GE278" s="227"/>
      <c r="GF278" s="227"/>
      <c r="GG278" s="227"/>
      <c r="GH278" s="227"/>
      <c r="GI278" s="227"/>
      <c r="GJ278" s="227"/>
      <c r="GK278" s="227"/>
      <c r="GL278" s="227"/>
      <c r="GM278" s="227"/>
      <c r="GN278" s="227"/>
      <c r="GO278" s="227"/>
      <c r="GP278" s="227"/>
      <c r="GQ278" s="227"/>
      <c r="GR278" s="227"/>
      <c r="GS278" s="227"/>
      <c r="GT278" s="227"/>
      <c r="GU278" s="227"/>
      <c r="GV278" s="227"/>
      <c r="GW278" s="227"/>
      <c r="GX278" s="227"/>
      <c r="GY278" s="227"/>
      <c r="GZ278" s="227"/>
      <c r="HA278" s="227"/>
      <c r="HB278" s="227"/>
      <c r="HC278" s="227"/>
      <c r="HD278" s="227"/>
      <c r="HE278" s="227"/>
      <c r="HF278" s="227"/>
      <c r="HG278" s="227"/>
      <c r="HH278" s="227"/>
      <c r="HI278" s="227"/>
      <c r="HJ278" s="227"/>
      <c r="HK278" s="227"/>
      <c r="HL278" s="227"/>
      <c r="HM278" s="227"/>
      <c r="HN278" s="227"/>
      <c r="HO278" s="227"/>
      <c r="HP278" s="227"/>
      <c r="HQ278" s="227"/>
      <c r="HR278" s="227"/>
      <c r="HS278" s="227"/>
      <c r="HT278" s="227"/>
      <c r="HU278" s="227"/>
      <c r="HV278" s="227"/>
      <c r="HW278" s="227"/>
      <c r="HX278" s="227"/>
      <c r="HY278" s="227"/>
      <c r="HZ278" s="227"/>
      <c r="IA278" s="227"/>
      <c r="IB278" s="227"/>
      <c r="IC278" s="227"/>
      <c r="ID278" s="227"/>
      <c r="IE278" s="227"/>
      <c r="IF278" s="227"/>
      <c r="IG278" s="227"/>
      <c r="IH278" s="227"/>
      <c r="II278" s="227"/>
      <c r="IJ278" s="227"/>
      <c r="IK278" s="227"/>
      <c r="IL278" s="227"/>
      <c r="IM278" s="227"/>
      <c r="IN278" s="227"/>
      <c r="IO278" s="227"/>
      <c r="IP278" s="227"/>
      <c r="IQ278" s="227"/>
      <c r="IR278" s="227"/>
      <c r="IS278" s="227"/>
      <c r="IT278" s="227"/>
      <c r="IU278" s="227"/>
      <c r="IV278" s="227"/>
    </row>
    <row r="279" spans="1:256">
      <c r="A279" s="107"/>
      <c r="D279" s="159"/>
      <c r="E279" s="227"/>
      <c r="F279" s="159"/>
      <c r="G279" s="227"/>
      <c r="H279" s="159"/>
      <c r="I279" s="109"/>
      <c r="J279" s="109"/>
      <c r="K279" s="227"/>
      <c r="L279" s="159"/>
      <c r="M279" s="227"/>
      <c r="N279" s="227"/>
      <c r="O279" s="227"/>
      <c r="P279" s="227"/>
      <c r="Q279" s="227"/>
      <c r="R279" s="227"/>
      <c r="S279" s="227"/>
      <c r="T279" s="227"/>
      <c r="U279" s="227"/>
      <c r="V279" s="227"/>
      <c r="W279" s="227"/>
      <c r="X279" s="227"/>
      <c r="Y279" s="227"/>
      <c r="Z279" s="227"/>
      <c r="AA279" s="227"/>
      <c r="AB279" s="227"/>
      <c r="AC279" s="227"/>
      <c r="AD279" s="227"/>
      <c r="AE279" s="227"/>
      <c r="AF279" s="227"/>
      <c r="AG279" s="227"/>
      <c r="AH279" s="227"/>
      <c r="AI279" s="227"/>
      <c r="AJ279" s="227"/>
      <c r="AK279" s="227"/>
      <c r="AL279" s="227"/>
      <c r="AM279" s="227"/>
      <c r="AN279" s="227"/>
      <c r="AO279" s="227"/>
      <c r="AP279" s="227"/>
      <c r="AQ279" s="227"/>
      <c r="AR279" s="227"/>
      <c r="AS279" s="227"/>
      <c r="AT279" s="227"/>
      <c r="AU279" s="227"/>
      <c r="AV279" s="227"/>
      <c r="AW279" s="227"/>
      <c r="AX279" s="227"/>
      <c r="AY279" s="227"/>
      <c r="AZ279" s="227"/>
      <c r="BA279" s="227"/>
      <c r="BB279" s="227"/>
      <c r="BC279" s="227"/>
      <c r="BD279" s="227"/>
      <c r="BE279" s="227"/>
      <c r="BF279" s="227"/>
      <c r="BG279" s="227"/>
      <c r="BH279" s="227"/>
      <c r="BI279" s="227"/>
      <c r="BJ279" s="227"/>
      <c r="BK279" s="227"/>
      <c r="BL279" s="227"/>
      <c r="BM279" s="227"/>
      <c r="BN279" s="227"/>
      <c r="BO279" s="227"/>
      <c r="BP279" s="227"/>
      <c r="BQ279" s="227"/>
      <c r="BR279" s="227"/>
      <c r="BS279" s="227"/>
      <c r="BT279" s="227"/>
      <c r="BU279" s="227"/>
      <c r="BV279" s="227"/>
      <c r="BW279" s="227"/>
      <c r="BX279" s="227"/>
      <c r="BY279" s="227"/>
      <c r="BZ279" s="227"/>
      <c r="CA279" s="227"/>
      <c r="CB279" s="227"/>
      <c r="CC279" s="109"/>
      <c r="CD279" s="109"/>
      <c r="CE279" s="109"/>
      <c r="CF279" s="109"/>
      <c r="CG279" s="109"/>
      <c r="CH279" s="109"/>
      <c r="CI279" s="109"/>
      <c r="CJ279" s="109"/>
      <c r="CK279" s="109"/>
      <c r="CL279" s="109"/>
      <c r="CM279" s="109"/>
      <c r="CN279" s="109"/>
      <c r="CO279" s="109"/>
      <c r="CP279" s="109"/>
      <c r="CQ279" s="109"/>
      <c r="CR279" s="109"/>
      <c r="CS279" s="109"/>
      <c r="CT279" s="109"/>
      <c r="CU279" s="227"/>
      <c r="CV279" s="227"/>
      <c r="CW279" s="227"/>
      <c r="CX279" s="227"/>
      <c r="CY279" s="227"/>
      <c r="CZ279" s="227"/>
      <c r="DA279" s="227"/>
      <c r="DB279" s="227"/>
      <c r="DC279" s="227"/>
      <c r="DD279" s="227"/>
      <c r="DE279" s="227"/>
      <c r="DF279" s="227"/>
      <c r="DG279" s="227"/>
      <c r="DH279" s="227"/>
      <c r="DI279" s="227"/>
      <c r="DJ279" s="227"/>
      <c r="DK279" s="227"/>
      <c r="DL279" s="227"/>
      <c r="DM279" s="227"/>
      <c r="DN279" s="227"/>
      <c r="DO279" s="227"/>
      <c r="DP279" s="227"/>
      <c r="DQ279" s="227"/>
      <c r="DR279" s="227"/>
      <c r="DS279" s="227"/>
      <c r="DT279" s="227"/>
      <c r="DU279" s="227"/>
      <c r="DV279" s="227"/>
      <c r="DW279" s="227"/>
      <c r="DX279" s="227"/>
      <c r="DY279" s="227"/>
      <c r="DZ279" s="227"/>
      <c r="EA279" s="227"/>
      <c r="EB279" s="227"/>
      <c r="EC279" s="227"/>
      <c r="ED279" s="227"/>
      <c r="EE279" s="227"/>
      <c r="EF279" s="227"/>
      <c r="EG279" s="227"/>
      <c r="EH279" s="227"/>
      <c r="EI279" s="227"/>
      <c r="EJ279" s="227"/>
      <c r="EK279" s="227"/>
      <c r="EL279" s="227"/>
      <c r="EM279" s="227"/>
      <c r="EN279" s="227"/>
      <c r="EO279" s="227"/>
      <c r="EP279" s="227"/>
      <c r="EQ279" s="227"/>
      <c r="ER279" s="227"/>
      <c r="ES279" s="227"/>
      <c r="ET279" s="227"/>
      <c r="EU279" s="227"/>
      <c r="EV279" s="227"/>
      <c r="EW279" s="227"/>
      <c r="EX279" s="227"/>
      <c r="EY279" s="227"/>
      <c r="EZ279" s="227"/>
      <c r="FA279" s="227"/>
      <c r="FB279" s="227"/>
      <c r="FC279" s="227"/>
      <c r="FD279" s="227"/>
      <c r="FE279" s="227"/>
      <c r="FF279" s="227"/>
      <c r="FG279" s="227"/>
      <c r="FH279" s="227"/>
      <c r="FI279" s="227"/>
      <c r="FJ279" s="227"/>
      <c r="FK279" s="227"/>
      <c r="FL279" s="227"/>
      <c r="FM279" s="227"/>
      <c r="FN279" s="227"/>
      <c r="FO279" s="227"/>
      <c r="FP279" s="227"/>
      <c r="FQ279" s="227"/>
      <c r="FR279" s="227"/>
      <c r="FS279" s="227"/>
      <c r="FT279" s="227"/>
      <c r="FU279" s="227"/>
      <c r="FV279" s="227"/>
      <c r="FW279" s="227"/>
      <c r="FX279" s="227"/>
      <c r="FY279" s="227"/>
      <c r="FZ279" s="227"/>
      <c r="GA279" s="227"/>
      <c r="GB279" s="227"/>
      <c r="GC279" s="227"/>
      <c r="GD279" s="227"/>
      <c r="GE279" s="227"/>
      <c r="GF279" s="227"/>
      <c r="GG279" s="227"/>
      <c r="GH279" s="227"/>
      <c r="GI279" s="227"/>
      <c r="GJ279" s="227"/>
      <c r="GK279" s="227"/>
      <c r="GL279" s="227"/>
      <c r="GM279" s="227"/>
      <c r="GN279" s="227"/>
      <c r="GO279" s="227"/>
      <c r="GP279" s="227"/>
      <c r="GQ279" s="227"/>
      <c r="GR279" s="227"/>
      <c r="GS279" s="227"/>
      <c r="GT279" s="227"/>
      <c r="GU279" s="227"/>
      <c r="GV279" s="227"/>
      <c r="GW279" s="227"/>
      <c r="GX279" s="227"/>
      <c r="GY279" s="227"/>
      <c r="GZ279" s="227"/>
      <c r="HA279" s="227"/>
      <c r="HB279" s="227"/>
      <c r="HC279" s="227"/>
      <c r="HD279" s="227"/>
      <c r="HE279" s="227"/>
      <c r="HF279" s="227"/>
      <c r="HG279" s="227"/>
      <c r="HH279" s="227"/>
      <c r="HI279" s="227"/>
      <c r="HJ279" s="227"/>
      <c r="HK279" s="227"/>
      <c r="HL279" s="227"/>
      <c r="HM279" s="227"/>
      <c r="HN279" s="227"/>
      <c r="HO279" s="227"/>
      <c r="HP279" s="227"/>
      <c r="HQ279" s="227"/>
      <c r="HR279" s="227"/>
      <c r="HS279" s="227"/>
      <c r="HT279" s="227"/>
      <c r="HU279" s="227"/>
      <c r="HV279" s="227"/>
      <c r="HW279" s="227"/>
      <c r="HX279" s="227"/>
      <c r="HY279" s="227"/>
      <c r="HZ279" s="227"/>
      <c r="IA279" s="227"/>
      <c r="IB279" s="227"/>
      <c r="IC279" s="227"/>
      <c r="ID279" s="227"/>
      <c r="IE279" s="227"/>
      <c r="IF279" s="227"/>
      <c r="IG279" s="227"/>
      <c r="IH279" s="227"/>
      <c r="II279" s="227"/>
      <c r="IJ279" s="227"/>
      <c r="IK279" s="227"/>
      <c r="IL279" s="227"/>
      <c r="IM279" s="227"/>
      <c r="IN279" s="227"/>
      <c r="IO279" s="227"/>
      <c r="IP279" s="227"/>
      <c r="IQ279" s="227"/>
      <c r="IR279" s="227"/>
      <c r="IS279" s="227"/>
      <c r="IT279" s="227"/>
      <c r="IU279" s="227"/>
      <c r="IV279" s="227"/>
    </row>
    <row r="280" spans="1:256">
      <c r="A280" s="107"/>
      <c r="D280" s="159"/>
      <c r="E280" s="227"/>
      <c r="F280" s="159"/>
      <c r="G280" s="227"/>
      <c r="H280" s="159"/>
      <c r="I280" s="109"/>
      <c r="J280" s="109"/>
      <c r="K280" s="227"/>
      <c r="L280" s="159"/>
      <c r="M280" s="227"/>
      <c r="N280" s="227"/>
      <c r="O280" s="227"/>
      <c r="P280" s="227"/>
      <c r="Q280" s="227"/>
      <c r="R280" s="227"/>
      <c r="S280" s="227"/>
      <c r="T280" s="227"/>
      <c r="U280" s="227"/>
      <c r="V280" s="227"/>
      <c r="W280" s="227"/>
      <c r="X280" s="227"/>
      <c r="Y280" s="227"/>
      <c r="Z280" s="227"/>
      <c r="AA280" s="227"/>
      <c r="AB280" s="227"/>
      <c r="AC280" s="227"/>
      <c r="AD280" s="227"/>
      <c r="AE280" s="227"/>
      <c r="AF280" s="227"/>
      <c r="AG280" s="227"/>
      <c r="AH280" s="227"/>
      <c r="AI280" s="227"/>
      <c r="AJ280" s="227"/>
      <c r="AK280" s="227"/>
      <c r="AL280" s="227"/>
      <c r="AM280" s="227"/>
      <c r="AN280" s="227"/>
      <c r="AO280" s="227"/>
      <c r="AP280" s="227"/>
      <c r="AQ280" s="227"/>
      <c r="AR280" s="227"/>
      <c r="AS280" s="227"/>
      <c r="AT280" s="227"/>
      <c r="AU280" s="227"/>
      <c r="AV280" s="227"/>
      <c r="AW280" s="227"/>
      <c r="AX280" s="227"/>
      <c r="AY280" s="227"/>
      <c r="AZ280" s="227"/>
      <c r="BA280" s="227"/>
      <c r="BB280" s="227"/>
      <c r="BC280" s="227"/>
      <c r="BD280" s="227"/>
      <c r="BE280" s="227"/>
      <c r="BF280" s="227"/>
      <c r="BG280" s="227"/>
      <c r="BH280" s="227"/>
      <c r="BI280" s="227"/>
      <c r="BJ280" s="227"/>
      <c r="BK280" s="227"/>
      <c r="BL280" s="227"/>
      <c r="BM280" s="227"/>
      <c r="BN280" s="227"/>
      <c r="BO280" s="227"/>
      <c r="BP280" s="227"/>
      <c r="BQ280" s="227"/>
      <c r="BR280" s="227"/>
      <c r="BS280" s="227"/>
      <c r="BT280" s="227"/>
      <c r="BU280" s="227"/>
      <c r="BV280" s="227"/>
      <c r="BW280" s="227"/>
      <c r="BX280" s="227"/>
      <c r="BY280" s="227"/>
      <c r="BZ280" s="227"/>
      <c r="CA280" s="227"/>
      <c r="CB280" s="227"/>
      <c r="CC280" s="109"/>
      <c r="CD280" s="109"/>
      <c r="CE280" s="109"/>
      <c r="CF280" s="109"/>
      <c r="CG280" s="109"/>
      <c r="CH280" s="109"/>
      <c r="CI280" s="109"/>
      <c r="CJ280" s="109"/>
      <c r="CK280" s="109"/>
      <c r="CL280" s="109"/>
      <c r="CM280" s="109"/>
      <c r="CN280" s="109"/>
      <c r="CO280" s="109"/>
      <c r="CP280" s="109"/>
      <c r="CQ280" s="109"/>
      <c r="CR280" s="109"/>
      <c r="CS280" s="109"/>
      <c r="CT280" s="109"/>
      <c r="CU280" s="227"/>
      <c r="CV280" s="227"/>
      <c r="CW280" s="227"/>
      <c r="CX280" s="227"/>
      <c r="CY280" s="227"/>
      <c r="CZ280" s="227"/>
      <c r="DA280" s="227"/>
      <c r="DB280" s="227"/>
      <c r="DC280" s="227"/>
      <c r="DD280" s="227"/>
      <c r="DE280" s="227"/>
      <c r="DF280" s="227"/>
      <c r="DG280" s="227"/>
      <c r="DH280" s="227"/>
      <c r="DI280" s="227"/>
      <c r="DJ280" s="227"/>
      <c r="DK280" s="227"/>
      <c r="DL280" s="227"/>
      <c r="DM280" s="227"/>
      <c r="DN280" s="227"/>
      <c r="DO280" s="227"/>
      <c r="DP280" s="227"/>
      <c r="DQ280" s="227"/>
      <c r="DR280" s="227"/>
      <c r="DS280" s="227"/>
      <c r="DT280" s="227"/>
      <c r="DU280" s="227"/>
      <c r="DV280" s="227"/>
      <c r="DW280" s="227"/>
      <c r="DX280" s="227"/>
      <c r="DY280" s="227"/>
      <c r="DZ280" s="227"/>
      <c r="EA280" s="227"/>
      <c r="EB280" s="227"/>
      <c r="EC280" s="227"/>
      <c r="ED280" s="227"/>
      <c r="EE280" s="227"/>
      <c r="EF280" s="227"/>
      <c r="EG280" s="227"/>
      <c r="EH280" s="227"/>
      <c r="EI280" s="227"/>
      <c r="EJ280" s="227"/>
      <c r="EK280" s="227"/>
      <c r="EL280" s="227"/>
      <c r="EM280" s="227"/>
      <c r="EN280" s="227"/>
      <c r="EO280" s="227"/>
      <c r="EP280" s="227"/>
      <c r="EQ280" s="227"/>
      <c r="ER280" s="227"/>
      <c r="ES280" s="227"/>
      <c r="ET280" s="227"/>
      <c r="EU280" s="227"/>
      <c r="EV280" s="227"/>
      <c r="EW280" s="227"/>
      <c r="EX280" s="227"/>
      <c r="EY280" s="227"/>
      <c r="EZ280" s="227"/>
      <c r="FA280" s="227"/>
      <c r="FB280" s="227"/>
      <c r="FC280" s="227"/>
      <c r="FD280" s="227"/>
      <c r="FE280" s="227"/>
      <c r="FF280" s="227"/>
      <c r="FG280" s="227"/>
      <c r="FH280" s="227"/>
      <c r="FI280" s="227"/>
      <c r="FJ280" s="227"/>
      <c r="FK280" s="227"/>
      <c r="FL280" s="227"/>
      <c r="FM280" s="227"/>
      <c r="FN280" s="227"/>
      <c r="FO280" s="227"/>
      <c r="FP280" s="227"/>
      <c r="FQ280" s="227"/>
      <c r="FR280" s="227"/>
      <c r="FS280" s="227"/>
      <c r="FT280" s="227"/>
      <c r="FU280" s="227"/>
      <c r="FV280" s="227"/>
      <c r="FW280" s="227"/>
      <c r="FX280" s="227"/>
      <c r="FY280" s="227"/>
      <c r="FZ280" s="227"/>
      <c r="GA280" s="227"/>
      <c r="GB280" s="227"/>
      <c r="GC280" s="227"/>
      <c r="GD280" s="227"/>
      <c r="GE280" s="227"/>
      <c r="GF280" s="227"/>
      <c r="GG280" s="227"/>
      <c r="GH280" s="227"/>
      <c r="GI280" s="227"/>
      <c r="GJ280" s="227"/>
      <c r="GK280" s="227"/>
      <c r="GL280" s="227"/>
      <c r="GM280" s="227"/>
      <c r="GN280" s="227"/>
      <c r="GO280" s="227"/>
      <c r="GP280" s="227"/>
      <c r="GQ280" s="227"/>
      <c r="GR280" s="227"/>
      <c r="GS280" s="227"/>
      <c r="GT280" s="227"/>
      <c r="GU280" s="227"/>
      <c r="GV280" s="227"/>
      <c r="GW280" s="227"/>
      <c r="GX280" s="227"/>
      <c r="GY280" s="227"/>
      <c r="GZ280" s="227"/>
      <c r="HA280" s="227"/>
      <c r="HB280" s="227"/>
      <c r="HC280" s="227"/>
      <c r="HD280" s="227"/>
      <c r="HE280" s="227"/>
      <c r="HF280" s="227"/>
      <c r="HG280" s="227"/>
      <c r="HH280" s="227"/>
      <c r="HI280" s="227"/>
      <c r="HJ280" s="227"/>
      <c r="HK280" s="227"/>
      <c r="HL280" s="227"/>
      <c r="HM280" s="227"/>
      <c r="HN280" s="227"/>
      <c r="HO280" s="227"/>
      <c r="HP280" s="227"/>
      <c r="HQ280" s="227"/>
      <c r="HR280" s="227"/>
      <c r="HS280" s="227"/>
      <c r="HT280" s="227"/>
      <c r="HU280" s="227"/>
      <c r="HV280" s="227"/>
      <c r="HW280" s="227"/>
      <c r="HX280" s="227"/>
      <c r="HY280" s="227"/>
      <c r="HZ280" s="227"/>
      <c r="IA280" s="227"/>
      <c r="IB280" s="227"/>
      <c r="IC280" s="227"/>
      <c r="ID280" s="227"/>
      <c r="IE280" s="227"/>
      <c r="IF280" s="227"/>
      <c r="IG280" s="227"/>
      <c r="IH280" s="227"/>
      <c r="II280" s="227"/>
      <c r="IJ280" s="227"/>
      <c r="IK280" s="227"/>
      <c r="IL280" s="227"/>
      <c r="IM280" s="227"/>
      <c r="IN280" s="227"/>
      <c r="IO280" s="227"/>
      <c r="IP280" s="227"/>
      <c r="IQ280" s="227"/>
      <c r="IR280" s="227"/>
      <c r="IS280" s="227"/>
      <c r="IT280" s="227"/>
      <c r="IU280" s="227"/>
      <c r="IV280" s="227"/>
    </row>
    <row r="281" spans="1:256">
      <c r="A281" s="107"/>
      <c r="D281" s="159"/>
      <c r="E281" s="227"/>
      <c r="F281" s="159"/>
      <c r="G281" s="227"/>
      <c r="H281" s="159"/>
      <c r="I281" s="109"/>
      <c r="J281" s="109"/>
      <c r="K281" s="227"/>
      <c r="L281" s="159"/>
      <c r="M281" s="227"/>
      <c r="N281" s="227"/>
      <c r="O281" s="227"/>
      <c r="P281" s="227"/>
      <c r="Q281" s="227"/>
      <c r="R281" s="227"/>
      <c r="S281" s="227"/>
      <c r="T281" s="227"/>
      <c r="U281" s="227"/>
      <c r="V281" s="227"/>
      <c r="W281" s="227"/>
      <c r="X281" s="227"/>
      <c r="Y281" s="227"/>
      <c r="Z281" s="227"/>
      <c r="AA281" s="227"/>
      <c r="AB281" s="227"/>
      <c r="AC281" s="227"/>
      <c r="AD281" s="227"/>
      <c r="AE281" s="227"/>
      <c r="AF281" s="227"/>
      <c r="AG281" s="227"/>
      <c r="AH281" s="227"/>
      <c r="AI281" s="227"/>
      <c r="AJ281" s="227"/>
      <c r="AK281" s="227"/>
      <c r="AL281" s="227"/>
      <c r="AM281" s="227"/>
      <c r="AN281" s="227"/>
      <c r="AO281" s="227"/>
      <c r="AP281" s="227"/>
      <c r="AQ281" s="227"/>
      <c r="AR281" s="227"/>
      <c r="AS281" s="227"/>
      <c r="AT281" s="227"/>
      <c r="AU281" s="227"/>
      <c r="AV281" s="227"/>
      <c r="AW281" s="227"/>
      <c r="AX281" s="227"/>
      <c r="AY281" s="227"/>
      <c r="AZ281" s="227"/>
      <c r="BA281" s="227"/>
      <c r="BB281" s="227"/>
      <c r="BC281" s="227"/>
      <c r="BD281" s="227"/>
      <c r="BE281" s="227"/>
      <c r="BF281" s="227"/>
      <c r="BG281" s="227"/>
      <c r="BH281" s="227"/>
      <c r="BI281" s="227"/>
      <c r="BJ281" s="227"/>
      <c r="BK281" s="227"/>
      <c r="BL281" s="227"/>
      <c r="BM281" s="227"/>
      <c r="BN281" s="227"/>
      <c r="BO281" s="227"/>
      <c r="BP281" s="227"/>
      <c r="BQ281" s="227"/>
      <c r="BR281" s="227"/>
      <c r="BS281" s="227"/>
      <c r="BT281" s="227"/>
      <c r="BU281" s="227"/>
      <c r="BV281" s="227"/>
      <c r="BW281" s="227"/>
      <c r="BX281" s="227"/>
      <c r="BY281" s="227"/>
      <c r="BZ281" s="227"/>
      <c r="CA281" s="227"/>
      <c r="CB281" s="227"/>
      <c r="CC281" s="109"/>
      <c r="CD281" s="109"/>
      <c r="CE281" s="109"/>
      <c r="CF281" s="109"/>
      <c r="CG281" s="109"/>
      <c r="CH281" s="109"/>
      <c r="CI281" s="109"/>
      <c r="CJ281" s="109"/>
      <c r="CK281" s="109"/>
      <c r="CL281" s="109"/>
      <c r="CM281" s="109"/>
      <c r="CN281" s="109"/>
      <c r="CO281" s="109"/>
      <c r="CP281" s="109"/>
      <c r="CQ281" s="109"/>
      <c r="CR281" s="109"/>
      <c r="CS281" s="109"/>
      <c r="CT281" s="109"/>
      <c r="CU281" s="227"/>
      <c r="CV281" s="227"/>
      <c r="CW281" s="227"/>
      <c r="CX281" s="227"/>
      <c r="CY281" s="227"/>
      <c r="CZ281" s="227"/>
      <c r="DA281" s="227"/>
      <c r="DB281" s="227"/>
      <c r="DC281" s="227"/>
      <c r="DD281" s="227"/>
      <c r="DE281" s="227"/>
      <c r="DF281" s="227"/>
      <c r="DG281" s="227"/>
      <c r="DH281" s="227"/>
      <c r="DI281" s="227"/>
      <c r="DJ281" s="227"/>
      <c r="DK281" s="227"/>
      <c r="DL281" s="227"/>
      <c r="DM281" s="227"/>
      <c r="DN281" s="227"/>
      <c r="DO281" s="227"/>
      <c r="DP281" s="227"/>
      <c r="DQ281" s="227"/>
      <c r="DR281" s="227"/>
      <c r="DS281" s="227"/>
      <c r="DT281" s="227"/>
      <c r="DU281" s="227"/>
      <c r="DV281" s="227"/>
      <c r="DW281" s="227"/>
      <c r="DX281" s="227"/>
      <c r="DY281" s="227"/>
      <c r="DZ281" s="227"/>
      <c r="EA281" s="227"/>
      <c r="EB281" s="227"/>
      <c r="EC281" s="227"/>
      <c r="ED281" s="227"/>
      <c r="EE281" s="227"/>
      <c r="EF281" s="227"/>
      <c r="EG281" s="227"/>
      <c r="EH281" s="227"/>
      <c r="EI281" s="227"/>
      <c r="EJ281" s="227"/>
      <c r="EK281" s="227"/>
      <c r="EL281" s="227"/>
      <c r="EM281" s="227"/>
      <c r="EN281" s="227"/>
      <c r="EO281" s="227"/>
      <c r="EP281" s="227"/>
      <c r="EQ281" s="227"/>
      <c r="ER281" s="227"/>
      <c r="ES281" s="227"/>
      <c r="ET281" s="227"/>
      <c r="EU281" s="227"/>
      <c r="EV281" s="227"/>
      <c r="EW281" s="227"/>
      <c r="EX281" s="227"/>
      <c r="EY281" s="227"/>
      <c r="EZ281" s="227"/>
      <c r="FA281" s="227"/>
      <c r="FB281" s="227"/>
      <c r="FC281" s="227"/>
      <c r="FD281" s="227"/>
      <c r="FE281" s="227"/>
      <c r="FF281" s="227"/>
      <c r="FG281" s="227"/>
      <c r="FH281" s="227"/>
      <c r="FI281" s="227"/>
      <c r="FJ281" s="227"/>
      <c r="FK281" s="227"/>
      <c r="FL281" s="227"/>
      <c r="FM281" s="227"/>
      <c r="FN281" s="227"/>
      <c r="FO281" s="227"/>
      <c r="FP281" s="227"/>
      <c r="FQ281" s="227"/>
      <c r="FR281" s="227"/>
      <c r="FS281" s="227"/>
      <c r="FT281" s="227"/>
      <c r="FU281" s="227"/>
      <c r="FV281" s="227"/>
      <c r="FW281" s="227"/>
      <c r="FX281" s="227"/>
      <c r="FY281" s="227"/>
      <c r="FZ281" s="227"/>
      <c r="GA281" s="227"/>
      <c r="GB281" s="227"/>
      <c r="GC281" s="227"/>
      <c r="GD281" s="227"/>
      <c r="GE281" s="227"/>
      <c r="GF281" s="227"/>
      <c r="GG281" s="227"/>
      <c r="GH281" s="227"/>
      <c r="GI281" s="227"/>
      <c r="GJ281" s="227"/>
      <c r="GK281" s="227"/>
      <c r="GL281" s="227"/>
      <c r="GM281" s="227"/>
      <c r="GN281" s="227"/>
      <c r="GO281" s="227"/>
      <c r="GP281" s="227"/>
      <c r="GQ281" s="227"/>
      <c r="GR281" s="227"/>
      <c r="GS281" s="227"/>
      <c r="GT281" s="227"/>
      <c r="GU281" s="227"/>
      <c r="GV281" s="227"/>
      <c r="GW281" s="227"/>
      <c r="GX281" s="227"/>
      <c r="GY281" s="227"/>
      <c r="GZ281" s="227"/>
      <c r="HA281" s="227"/>
      <c r="HB281" s="227"/>
      <c r="HC281" s="227"/>
      <c r="HD281" s="227"/>
      <c r="HE281" s="227"/>
      <c r="HF281" s="227"/>
      <c r="HG281" s="227"/>
      <c r="HH281" s="227"/>
      <c r="HI281" s="227"/>
      <c r="HJ281" s="227"/>
      <c r="HK281" s="227"/>
      <c r="HL281" s="227"/>
      <c r="HM281" s="227"/>
      <c r="HN281" s="227"/>
      <c r="HO281" s="227"/>
      <c r="HP281" s="227"/>
      <c r="HQ281" s="227"/>
      <c r="HR281" s="227"/>
      <c r="HS281" s="227"/>
      <c r="HT281" s="227"/>
      <c r="HU281" s="227"/>
      <c r="HV281" s="227"/>
      <c r="HW281" s="227"/>
      <c r="HX281" s="227"/>
      <c r="HY281" s="227"/>
      <c r="HZ281" s="227"/>
      <c r="IA281" s="227"/>
      <c r="IB281" s="227"/>
      <c r="IC281" s="227"/>
      <c r="ID281" s="227"/>
      <c r="IE281" s="227"/>
      <c r="IF281" s="227"/>
      <c r="IG281" s="227"/>
      <c r="IH281" s="227"/>
      <c r="II281" s="227"/>
      <c r="IJ281" s="227"/>
      <c r="IK281" s="227"/>
      <c r="IL281" s="227"/>
      <c r="IM281" s="227"/>
      <c r="IN281" s="227"/>
      <c r="IO281" s="227"/>
      <c r="IP281" s="227"/>
      <c r="IQ281" s="227"/>
      <c r="IR281" s="227"/>
      <c r="IS281" s="227"/>
      <c r="IT281" s="227"/>
      <c r="IU281" s="227"/>
      <c r="IV281" s="227"/>
    </row>
    <row r="282" spans="1:256">
      <c r="A282" s="107"/>
      <c r="D282" s="159"/>
      <c r="E282" s="227"/>
      <c r="F282" s="159"/>
      <c r="G282" s="227"/>
      <c r="H282" s="159"/>
      <c r="I282" s="109"/>
      <c r="J282" s="109"/>
      <c r="K282" s="227"/>
      <c r="L282" s="159"/>
      <c r="M282" s="227"/>
      <c r="N282" s="227"/>
      <c r="O282" s="227"/>
      <c r="P282" s="227"/>
      <c r="Q282" s="227"/>
      <c r="R282" s="227"/>
      <c r="S282" s="227"/>
      <c r="T282" s="227"/>
      <c r="U282" s="227"/>
      <c r="V282" s="227"/>
      <c r="W282" s="227"/>
      <c r="X282" s="227"/>
      <c r="Y282" s="227"/>
      <c r="Z282" s="227"/>
      <c r="AA282" s="227"/>
      <c r="AB282" s="227"/>
      <c r="AC282" s="227"/>
      <c r="AD282" s="227"/>
      <c r="AE282" s="227"/>
      <c r="AF282" s="227"/>
      <c r="AG282" s="227"/>
      <c r="AH282" s="227"/>
      <c r="AI282" s="227"/>
      <c r="AJ282" s="227"/>
      <c r="AK282" s="227"/>
      <c r="AL282" s="227"/>
      <c r="AM282" s="227"/>
      <c r="AN282" s="227"/>
      <c r="AO282" s="227"/>
      <c r="AP282" s="227"/>
      <c r="AQ282" s="227"/>
      <c r="AR282" s="227"/>
      <c r="AS282" s="227"/>
      <c r="AT282" s="227"/>
      <c r="AU282" s="227"/>
      <c r="AV282" s="227"/>
      <c r="AW282" s="227"/>
      <c r="AX282" s="227"/>
      <c r="AY282" s="227"/>
      <c r="AZ282" s="227"/>
      <c r="BA282" s="227"/>
      <c r="BB282" s="227"/>
      <c r="BC282" s="227"/>
      <c r="BD282" s="227"/>
      <c r="BE282" s="227"/>
      <c r="BF282" s="227"/>
      <c r="BG282" s="227"/>
      <c r="BH282" s="227"/>
      <c r="BI282" s="227"/>
      <c r="BJ282" s="227"/>
      <c r="BK282" s="227"/>
      <c r="BL282" s="227"/>
      <c r="BM282" s="227"/>
      <c r="BN282" s="227"/>
      <c r="BO282" s="227"/>
      <c r="BP282" s="227"/>
      <c r="BQ282" s="227"/>
      <c r="BR282" s="227"/>
      <c r="BS282" s="227"/>
      <c r="BT282" s="227"/>
      <c r="BU282" s="227"/>
      <c r="BV282" s="227"/>
      <c r="BW282" s="227"/>
      <c r="BX282" s="227"/>
      <c r="BY282" s="227"/>
      <c r="BZ282" s="227"/>
      <c r="CA282" s="227"/>
      <c r="CB282" s="227"/>
      <c r="CC282" s="109"/>
      <c r="CD282" s="109"/>
      <c r="CE282" s="109"/>
      <c r="CF282" s="109"/>
      <c r="CG282" s="109"/>
      <c r="CH282" s="109"/>
      <c r="CI282" s="109"/>
      <c r="CJ282" s="109"/>
      <c r="CK282" s="109"/>
      <c r="CL282" s="109"/>
      <c r="CM282" s="109"/>
      <c r="CN282" s="109"/>
      <c r="CO282" s="109"/>
      <c r="CP282" s="109"/>
      <c r="CQ282" s="109"/>
      <c r="CR282" s="109"/>
      <c r="CS282" s="109"/>
      <c r="CT282" s="109"/>
      <c r="CU282" s="227"/>
      <c r="CV282" s="227"/>
      <c r="CW282" s="227"/>
      <c r="CX282" s="227"/>
      <c r="CY282" s="227"/>
      <c r="CZ282" s="227"/>
      <c r="DA282" s="227"/>
      <c r="DB282" s="227"/>
      <c r="DC282" s="227"/>
      <c r="DD282" s="227"/>
      <c r="DE282" s="227"/>
      <c r="DF282" s="227"/>
      <c r="DG282" s="227"/>
      <c r="DH282" s="227"/>
      <c r="DI282" s="227"/>
      <c r="DJ282" s="227"/>
      <c r="DK282" s="227"/>
      <c r="DL282" s="227"/>
      <c r="DM282" s="227"/>
      <c r="DN282" s="227"/>
      <c r="DO282" s="227"/>
      <c r="DP282" s="227"/>
      <c r="DQ282" s="227"/>
      <c r="DR282" s="227"/>
      <c r="DS282" s="227"/>
      <c r="DT282" s="227"/>
      <c r="DU282" s="227"/>
      <c r="DV282" s="227"/>
      <c r="DW282" s="227"/>
      <c r="DX282" s="227"/>
      <c r="DY282" s="227"/>
      <c r="DZ282" s="227"/>
      <c r="EA282" s="227"/>
      <c r="EB282" s="227"/>
      <c r="EC282" s="227"/>
      <c r="ED282" s="227"/>
      <c r="EE282" s="227"/>
      <c r="EF282" s="227"/>
      <c r="EG282" s="227"/>
      <c r="EH282" s="227"/>
      <c r="EI282" s="227"/>
      <c r="EJ282" s="227"/>
      <c r="EK282" s="227"/>
      <c r="EL282" s="227"/>
      <c r="EM282" s="227"/>
      <c r="EN282" s="227"/>
      <c r="EO282" s="227"/>
      <c r="EP282" s="227"/>
      <c r="EQ282" s="227"/>
      <c r="ER282" s="227"/>
      <c r="ES282" s="227"/>
      <c r="ET282" s="227"/>
      <c r="EU282" s="227"/>
      <c r="EV282" s="227"/>
      <c r="EW282" s="227"/>
      <c r="EX282" s="227"/>
      <c r="EY282" s="227"/>
      <c r="EZ282" s="227"/>
      <c r="FA282" s="227"/>
      <c r="FB282" s="227"/>
      <c r="FC282" s="227"/>
      <c r="FD282" s="227"/>
      <c r="FE282" s="227"/>
      <c r="FF282" s="227"/>
      <c r="FG282" s="227"/>
      <c r="FH282" s="227"/>
      <c r="FI282" s="227"/>
      <c r="FJ282" s="227"/>
      <c r="FK282" s="227"/>
      <c r="FL282" s="227"/>
      <c r="FM282" s="227"/>
      <c r="FN282" s="227"/>
      <c r="FO282" s="227"/>
      <c r="FP282" s="227"/>
      <c r="FQ282" s="227"/>
      <c r="FR282" s="227"/>
      <c r="FS282" s="227"/>
      <c r="FT282" s="227"/>
      <c r="FU282" s="227"/>
      <c r="FV282" s="227"/>
      <c r="FW282" s="227"/>
      <c r="FX282" s="227"/>
      <c r="FY282" s="227"/>
      <c r="FZ282" s="227"/>
      <c r="GA282" s="227"/>
      <c r="GB282" s="227"/>
      <c r="GC282" s="227"/>
      <c r="GD282" s="227"/>
      <c r="GE282" s="227"/>
      <c r="GF282" s="227"/>
      <c r="GG282" s="227"/>
      <c r="GH282" s="227"/>
      <c r="GI282" s="227"/>
      <c r="GJ282" s="227"/>
      <c r="GK282" s="227"/>
      <c r="GL282" s="227"/>
      <c r="GM282" s="227"/>
      <c r="GN282" s="227"/>
      <c r="GO282" s="227"/>
      <c r="GP282" s="227"/>
      <c r="GQ282" s="227"/>
      <c r="GR282" s="227"/>
      <c r="GS282" s="227"/>
      <c r="GT282" s="227"/>
      <c r="GU282" s="227"/>
      <c r="GV282" s="227"/>
      <c r="GW282" s="227"/>
      <c r="GX282" s="227"/>
      <c r="GY282" s="227"/>
      <c r="GZ282" s="227"/>
      <c r="HA282" s="227"/>
      <c r="HB282" s="227"/>
      <c r="HC282" s="227"/>
      <c r="HD282" s="227"/>
      <c r="HE282" s="227"/>
      <c r="HF282" s="227"/>
      <c r="HG282" s="227"/>
      <c r="HH282" s="227"/>
      <c r="HI282" s="227"/>
      <c r="HJ282" s="227"/>
      <c r="HK282" s="227"/>
      <c r="HL282" s="227"/>
      <c r="HM282" s="227"/>
      <c r="HN282" s="227"/>
      <c r="HO282" s="227"/>
      <c r="HP282" s="227"/>
      <c r="HQ282" s="227"/>
      <c r="HR282" s="227"/>
      <c r="HS282" s="227"/>
      <c r="HT282" s="227"/>
      <c r="HU282" s="227"/>
      <c r="HV282" s="227"/>
      <c r="HW282" s="227"/>
      <c r="HX282" s="227"/>
      <c r="HY282" s="227"/>
      <c r="HZ282" s="227"/>
      <c r="IA282" s="227"/>
      <c r="IB282" s="227"/>
      <c r="IC282" s="227"/>
      <c r="ID282" s="227"/>
      <c r="IE282" s="227"/>
      <c r="IF282" s="227"/>
      <c r="IG282" s="227"/>
      <c r="IH282" s="227"/>
      <c r="II282" s="227"/>
      <c r="IJ282" s="227"/>
      <c r="IK282" s="227"/>
      <c r="IL282" s="227"/>
      <c r="IM282" s="227"/>
      <c r="IN282" s="227"/>
      <c r="IO282" s="227"/>
      <c r="IP282" s="227"/>
      <c r="IQ282" s="227"/>
      <c r="IR282" s="227"/>
      <c r="IS282" s="227"/>
      <c r="IT282" s="227"/>
      <c r="IU282" s="227"/>
      <c r="IV282" s="227"/>
    </row>
    <row r="283" spans="1:256">
      <c r="A283" s="107"/>
      <c r="D283" s="159"/>
      <c r="E283" s="227"/>
      <c r="F283" s="159"/>
      <c r="G283" s="227"/>
      <c r="H283" s="159"/>
      <c r="I283" s="109"/>
      <c r="J283" s="109"/>
      <c r="K283" s="227"/>
      <c r="L283" s="159"/>
      <c r="M283" s="227"/>
      <c r="N283" s="227"/>
      <c r="O283" s="227"/>
      <c r="P283" s="227"/>
      <c r="Q283" s="227"/>
      <c r="R283" s="227"/>
      <c r="S283" s="227"/>
      <c r="T283" s="227"/>
      <c r="U283" s="227"/>
      <c r="V283" s="227"/>
      <c r="W283" s="227"/>
      <c r="X283" s="227"/>
      <c r="Y283" s="227"/>
      <c r="Z283" s="227"/>
      <c r="AA283" s="227"/>
      <c r="AB283" s="227"/>
      <c r="AC283" s="227"/>
      <c r="AD283" s="227"/>
      <c r="AE283" s="227"/>
      <c r="AF283" s="227"/>
      <c r="AG283" s="227"/>
      <c r="AH283" s="227"/>
      <c r="AI283" s="227"/>
      <c r="AJ283" s="227"/>
      <c r="AK283" s="227"/>
      <c r="AL283" s="227"/>
      <c r="AM283" s="227"/>
      <c r="AN283" s="227"/>
      <c r="AO283" s="227"/>
      <c r="AP283" s="227"/>
      <c r="AQ283" s="227"/>
      <c r="AR283" s="227"/>
      <c r="AS283" s="227"/>
      <c r="AT283" s="227"/>
      <c r="AU283" s="227"/>
      <c r="AV283" s="227"/>
      <c r="AW283" s="227"/>
      <c r="AX283" s="227"/>
      <c r="AY283" s="227"/>
      <c r="AZ283" s="227"/>
      <c r="BA283" s="227"/>
      <c r="BB283" s="227"/>
      <c r="BC283" s="227"/>
      <c r="BD283" s="227"/>
      <c r="BE283" s="227"/>
      <c r="BF283" s="227"/>
      <c r="BG283" s="227"/>
      <c r="BH283" s="227"/>
      <c r="BI283" s="227"/>
      <c r="BJ283" s="227"/>
      <c r="BK283" s="227"/>
      <c r="BL283" s="227"/>
      <c r="BM283" s="227"/>
      <c r="BN283" s="227"/>
      <c r="BO283" s="227"/>
      <c r="BP283" s="227"/>
      <c r="BQ283" s="227"/>
      <c r="BR283" s="227"/>
      <c r="BS283" s="227"/>
      <c r="BT283" s="227"/>
      <c r="BU283" s="227"/>
      <c r="BV283" s="227"/>
      <c r="BW283" s="227"/>
      <c r="BX283" s="227"/>
      <c r="BY283" s="227"/>
      <c r="BZ283" s="227"/>
      <c r="CA283" s="227"/>
      <c r="CB283" s="227"/>
      <c r="CC283" s="109"/>
      <c r="CD283" s="109"/>
      <c r="CE283" s="109"/>
      <c r="CF283" s="109"/>
      <c r="CG283" s="109"/>
      <c r="CH283" s="109"/>
      <c r="CI283" s="109"/>
      <c r="CJ283" s="109"/>
      <c r="CK283" s="109"/>
      <c r="CL283" s="109"/>
      <c r="CM283" s="109"/>
      <c r="CN283" s="109"/>
      <c r="CO283" s="109"/>
      <c r="CP283" s="109"/>
      <c r="CQ283" s="109"/>
      <c r="CR283" s="109"/>
      <c r="CS283" s="109"/>
      <c r="CT283" s="109"/>
      <c r="CU283" s="227"/>
      <c r="CV283" s="227"/>
      <c r="CW283" s="227"/>
      <c r="CX283" s="227"/>
      <c r="CY283" s="227"/>
      <c r="CZ283" s="227"/>
      <c r="DA283" s="227"/>
      <c r="DB283" s="227"/>
      <c r="DC283" s="227"/>
      <c r="DD283" s="227"/>
      <c r="DE283" s="227"/>
      <c r="DF283" s="227"/>
      <c r="DG283" s="227"/>
      <c r="DH283" s="227"/>
      <c r="DI283" s="227"/>
      <c r="DJ283" s="227"/>
      <c r="DK283" s="227"/>
      <c r="DL283" s="227"/>
      <c r="DM283" s="227"/>
      <c r="DN283" s="227"/>
      <c r="DO283" s="227"/>
      <c r="DP283" s="227"/>
      <c r="DQ283" s="227"/>
      <c r="DR283" s="227"/>
      <c r="DS283" s="227"/>
      <c r="DT283" s="227"/>
      <c r="DU283" s="227"/>
      <c r="DV283" s="227"/>
      <c r="DW283" s="227"/>
      <c r="DX283" s="227"/>
      <c r="DY283" s="227"/>
      <c r="DZ283" s="227"/>
      <c r="EA283" s="227"/>
      <c r="EB283" s="227"/>
      <c r="EC283" s="227"/>
      <c r="ED283" s="227"/>
      <c r="EE283" s="227"/>
      <c r="EF283" s="227"/>
      <c r="EG283" s="227"/>
      <c r="EH283" s="227"/>
      <c r="EI283" s="227"/>
      <c r="EJ283" s="227"/>
      <c r="EK283" s="227"/>
      <c r="EL283" s="227"/>
      <c r="EM283" s="227"/>
      <c r="EN283" s="227"/>
      <c r="EO283" s="227"/>
      <c r="EP283" s="227"/>
      <c r="EQ283" s="227"/>
      <c r="ER283" s="227"/>
      <c r="ES283" s="227"/>
      <c r="ET283" s="227"/>
      <c r="EU283" s="227"/>
      <c r="EV283" s="227"/>
      <c r="EW283" s="227"/>
      <c r="EX283" s="227"/>
      <c r="EY283" s="227"/>
      <c r="EZ283" s="227"/>
      <c r="FA283" s="227"/>
      <c r="FB283" s="227"/>
      <c r="FC283" s="227"/>
      <c r="FD283" s="227"/>
      <c r="FE283" s="227"/>
      <c r="FF283" s="227"/>
      <c r="FG283" s="227"/>
      <c r="FH283" s="227"/>
      <c r="FI283" s="227"/>
      <c r="FJ283" s="227"/>
      <c r="FK283" s="227"/>
      <c r="FL283" s="227"/>
      <c r="FM283" s="227"/>
      <c r="FN283" s="227"/>
      <c r="FO283" s="227"/>
      <c r="FP283" s="227"/>
      <c r="FQ283" s="227"/>
      <c r="FR283" s="227"/>
      <c r="FS283" s="227"/>
      <c r="FT283" s="227"/>
      <c r="FU283" s="227"/>
      <c r="FV283" s="227"/>
      <c r="FW283" s="227"/>
      <c r="FX283" s="227"/>
      <c r="FY283" s="227"/>
      <c r="FZ283" s="227"/>
      <c r="GA283" s="227"/>
      <c r="GB283" s="227"/>
      <c r="GC283" s="227"/>
      <c r="GD283" s="227"/>
      <c r="GE283" s="227"/>
      <c r="GF283" s="227"/>
      <c r="GG283" s="227"/>
      <c r="GH283" s="227"/>
      <c r="GI283" s="227"/>
      <c r="GJ283" s="227"/>
      <c r="GK283" s="227"/>
      <c r="GL283" s="227"/>
      <c r="GM283" s="227"/>
      <c r="GN283" s="227"/>
      <c r="GO283" s="227"/>
      <c r="GP283" s="227"/>
      <c r="GQ283" s="227"/>
      <c r="GR283" s="227"/>
      <c r="GS283" s="227"/>
      <c r="GT283" s="227"/>
      <c r="GU283" s="227"/>
      <c r="GV283" s="227"/>
      <c r="GW283" s="227"/>
      <c r="GX283" s="227"/>
      <c r="GY283" s="227"/>
      <c r="GZ283" s="227"/>
      <c r="HA283" s="227"/>
      <c r="HB283" s="227"/>
      <c r="HC283" s="227"/>
      <c r="HD283" s="227"/>
      <c r="HE283" s="227"/>
      <c r="HF283" s="227"/>
      <c r="HG283" s="227"/>
      <c r="HH283" s="227"/>
      <c r="HI283" s="227"/>
      <c r="HJ283" s="227"/>
      <c r="HK283" s="227"/>
      <c r="HL283" s="227"/>
      <c r="HM283" s="227"/>
      <c r="HN283" s="227"/>
      <c r="HO283" s="227"/>
      <c r="HP283" s="227"/>
      <c r="HQ283" s="227"/>
      <c r="HR283" s="227"/>
      <c r="HS283" s="227"/>
      <c r="HT283" s="227"/>
      <c r="HU283" s="227"/>
      <c r="HV283" s="227"/>
      <c r="HW283" s="227"/>
      <c r="HX283" s="227"/>
      <c r="HY283" s="227"/>
      <c r="HZ283" s="227"/>
      <c r="IA283" s="227"/>
      <c r="IB283" s="227"/>
      <c r="IC283" s="227"/>
      <c r="ID283" s="227"/>
      <c r="IE283" s="227"/>
      <c r="IF283" s="227"/>
      <c r="IG283" s="227"/>
      <c r="IH283" s="227"/>
      <c r="II283" s="227"/>
      <c r="IJ283" s="227"/>
      <c r="IK283" s="227"/>
      <c r="IL283" s="227"/>
      <c r="IM283" s="227"/>
      <c r="IN283" s="227"/>
      <c r="IO283" s="227"/>
      <c r="IP283" s="227"/>
      <c r="IQ283" s="227"/>
      <c r="IR283" s="227"/>
      <c r="IS283" s="227"/>
      <c r="IT283" s="227"/>
      <c r="IU283" s="227"/>
      <c r="IV283" s="227"/>
    </row>
    <row r="284" spans="1:256">
      <c r="A284" s="107"/>
      <c r="D284" s="159"/>
      <c r="E284" s="227"/>
      <c r="F284" s="159"/>
      <c r="G284" s="227"/>
      <c r="H284" s="159"/>
      <c r="I284" s="109"/>
      <c r="J284" s="109"/>
      <c r="K284" s="227"/>
      <c r="L284" s="159"/>
      <c r="M284" s="227"/>
      <c r="N284" s="227"/>
      <c r="O284" s="227"/>
      <c r="P284" s="227"/>
      <c r="Q284" s="227"/>
      <c r="R284" s="227"/>
      <c r="S284" s="227"/>
      <c r="T284" s="227"/>
      <c r="U284" s="227"/>
      <c r="V284" s="227"/>
      <c r="W284" s="227"/>
      <c r="X284" s="227"/>
      <c r="Y284" s="227"/>
      <c r="Z284" s="227"/>
      <c r="AA284" s="227"/>
      <c r="AB284" s="227"/>
      <c r="AC284" s="227"/>
      <c r="AD284" s="227"/>
      <c r="AE284" s="227"/>
      <c r="AF284" s="227"/>
      <c r="AG284" s="227"/>
      <c r="AH284" s="227"/>
      <c r="AI284" s="227"/>
      <c r="AJ284" s="227"/>
      <c r="AK284" s="227"/>
      <c r="AL284" s="227"/>
      <c r="AM284" s="227"/>
      <c r="AN284" s="227"/>
      <c r="AO284" s="227"/>
      <c r="AP284" s="227"/>
      <c r="AQ284" s="227"/>
      <c r="AR284" s="227"/>
      <c r="AS284" s="227"/>
      <c r="AT284" s="227"/>
      <c r="AU284" s="227"/>
      <c r="AV284" s="227"/>
      <c r="AW284" s="227"/>
      <c r="AX284" s="227"/>
      <c r="AY284" s="227"/>
      <c r="AZ284" s="227"/>
      <c r="BA284" s="227"/>
      <c r="BB284" s="227"/>
      <c r="BC284" s="227"/>
      <c r="BD284" s="227"/>
      <c r="BE284" s="227"/>
      <c r="BF284" s="227"/>
      <c r="BG284" s="227"/>
      <c r="BH284" s="227"/>
      <c r="BI284" s="227"/>
      <c r="BJ284" s="227"/>
      <c r="BK284" s="227"/>
      <c r="BL284" s="227"/>
      <c r="BM284" s="227"/>
      <c r="BN284" s="227"/>
      <c r="BO284" s="227"/>
      <c r="BP284" s="227"/>
      <c r="BQ284" s="227"/>
      <c r="BR284" s="227"/>
      <c r="BS284" s="227"/>
      <c r="BT284" s="227"/>
      <c r="BU284" s="227"/>
      <c r="BV284" s="227"/>
      <c r="BW284" s="227"/>
      <c r="BX284" s="227"/>
      <c r="BY284" s="227"/>
      <c r="BZ284" s="227"/>
      <c r="CA284" s="227"/>
      <c r="CB284" s="227"/>
      <c r="CC284" s="109"/>
      <c r="CD284" s="109"/>
      <c r="CE284" s="109"/>
      <c r="CF284" s="109"/>
      <c r="CG284" s="109"/>
      <c r="CH284" s="109"/>
      <c r="CI284" s="109"/>
      <c r="CJ284" s="109"/>
      <c r="CK284" s="109"/>
      <c r="CL284" s="109"/>
      <c r="CM284" s="109"/>
      <c r="CN284" s="109"/>
      <c r="CO284" s="109"/>
      <c r="CP284" s="109"/>
      <c r="CQ284" s="109"/>
      <c r="CR284" s="109"/>
      <c r="CS284" s="109"/>
      <c r="CT284" s="109"/>
      <c r="CU284" s="227"/>
      <c r="CV284" s="227"/>
      <c r="CW284" s="227"/>
      <c r="CX284" s="227"/>
      <c r="CY284" s="227"/>
      <c r="CZ284" s="227"/>
      <c r="DA284" s="227"/>
      <c r="DB284" s="227"/>
      <c r="DC284" s="227"/>
      <c r="DD284" s="227"/>
      <c r="DE284" s="227"/>
      <c r="DF284" s="227"/>
      <c r="DG284" s="227"/>
      <c r="DH284" s="227"/>
      <c r="DI284" s="227"/>
      <c r="DJ284" s="227"/>
      <c r="DK284" s="227"/>
      <c r="DL284" s="227"/>
      <c r="DM284" s="227"/>
      <c r="DN284" s="227"/>
      <c r="DO284" s="227"/>
      <c r="DP284" s="227"/>
      <c r="DQ284" s="227"/>
      <c r="DR284" s="227"/>
      <c r="DS284" s="227"/>
      <c r="DT284" s="227"/>
      <c r="DU284" s="227"/>
      <c r="DV284" s="227"/>
      <c r="DW284" s="227"/>
      <c r="DX284" s="227"/>
      <c r="DY284" s="227"/>
      <c r="DZ284" s="227"/>
      <c r="EA284" s="227"/>
      <c r="EB284" s="227"/>
      <c r="EC284" s="227"/>
      <c r="ED284" s="227"/>
      <c r="EE284" s="227"/>
      <c r="EF284" s="227"/>
      <c r="EG284" s="227"/>
      <c r="EH284" s="227"/>
      <c r="EI284" s="227"/>
      <c r="EJ284" s="227"/>
      <c r="EK284" s="227"/>
      <c r="EL284" s="227"/>
      <c r="EM284" s="227"/>
      <c r="EN284" s="227"/>
      <c r="EO284" s="227"/>
      <c r="EP284" s="227"/>
      <c r="EQ284" s="227"/>
      <c r="ER284" s="227"/>
      <c r="ES284" s="227"/>
      <c r="ET284" s="227"/>
      <c r="EU284" s="227"/>
      <c r="EV284" s="227"/>
      <c r="EW284" s="227"/>
      <c r="EX284" s="227"/>
      <c r="EY284" s="227"/>
      <c r="EZ284" s="227"/>
      <c r="FA284" s="227"/>
      <c r="FB284" s="227"/>
      <c r="FC284" s="227"/>
      <c r="FD284" s="227"/>
      <c r="FE284" s="227"/>
      <c r="FF284" s="227"/>
      <c r="FG284" s="227"/>
      <c r="FH284" s="227"/>
      <c r="FI284" s="227"/>
      <c r="FJ284" s="227"/>
      <c r="FK284" s="227"/>
      <c r="FL284" s="227"/>
      <c r="FM284" s="227"/>
      <c r="FN284" s="227"/>
      <c r="FO284" s="227"/>
      <c r="FP284" s="227"/>
      <c r="FQ284" s="227"/>
      <c r="FR284" s="227"/>
      <c r="FS284" s="227"/>
      <c r="FT284" s="227"/>
      <c r="FU284" s="227"/>
      <c r="FV284" s="227"/>
      <c r="FW284" s="227"/>
      <c r="FX284" s="227"/>
      <c r="FY284" s="227"/>
      <c r="FZ284" s="227"/>
      <c r="GA284" s="227"/>
      <c r="GB284" s="227"/>
      <c r="GC284" s="227"/>
      <c r="GD284" s="227"/>
      <c r="GE284" s="227"/>
      <c r="GF284" s="227"/>
      <c r="GG284" s="227"/>
      <c r="GH284" s="227"/>
      <c r="GI284" s="227"/>
      <c r="GJ284" s="227"/>
      <c r="GK284" s="227"/>
      <c r="GL284" s="227"/>
      <c r="GM284" s="227"/>
      <c r="GN284" s="227"/>
      <c r="GO284" s="227"/>
      <c r="GP284" s="227"/>
      <c r="GQ284" s="227"/>
      <c r="GR284" s="227"/>
      <c r="GS284" s="227"/>
      <c r="GT284" s="227"/>
      <c r="GU284" s="227"/>
      <c r="GV284" s="227"/>
      <c r="GW284" s="227"/>
      <c r="GX284" s="227"/>
      <c r="GY284" s="227"/>
      <c r="GZ284" s="227"/>
      <c r="HA284" s="227"/>
      <c r="HB284" s="227"/>
      <c r="HC284" s="227"/>
      <c r="HD284" s="227"/>
      <c r="HE284" s="227"/>
      <c r="HF284" s="227"/>
      <c r="HG284" s="227"/>
      <c r="HH284" s="227"/>
      <c r="HI284" s="227"/>
      <c r="HJ284" s="227"/>
      <c r="HK284" s="227"/>
      <c r="HL284" s="227"/>
      <c r="HM284" s="227"/>
      <c r="HN284" s="227"/>
      <c r="HO284" s="227"/>
      <c r="HP284" s="227"/>
      <c r="HQ284" s="227"/>
      <c r="HR284" s="227"/>
      <c r="HS284" s="227"/>
      <c r="HT284" s="227"/>
      <c r="HU284" s="227"/>
      <c r="HV284" s="227"/>
      <c r="HW284" s="227"/>
      <c r="HX284" s="227"/>
      <c r="HY284" s="227"/>
      <c r="HZ284" s="227"/>
      <c r="IA284" s="227"/>
      <c r="IB284" s="227"/>
      <c r="IC284" s="227"/>
      <c r="ID284" s="227"/>
      <c r="IE284" s="227"/>
      <c r="IF284" s="227"/>
      <c r="IG284" s="227"/>
      <c r="IH284" s="227"/>
      <c r="II284" s="227"/>
      <c r="IJ284" s="227"/>
      <c r="IK284" s="227"/>
      <c r="IL284" s="227"/>
      <c r="IM284" s="227"/>
      <c r="IN284" s="227"/>
      <c r="IO284" s="227"/>
      <c r="IP284" s="227"/>
      <c r="IQ284" s="227"/>
      <c r="IR284" s="227"/>
      <c r="IS284" s="227"/>
      <c r="IT284" s="227"/>
      <c r="IU284" s="227"/>
      <c r="IV284" s="227"/>
    </row>
    <row r="285" spans="1:256">
      <c r="A285" s="107"/>
      <c r="D285" s="159"/>
      <c r="E285" s="227"/>
      <c r="F285" s="159"/>
      <c r="G285" s="227"/>
      <c r="H285" s="159"/>
      <c r="I285" s="109"/>
      <c r="J285" s="109"/>
      <c r="K285" s="227"/>
      <c r="L285" s="159"/>
      <c r="M285" s="227"/>
      <c r="N285" s="227"/>
      <c r="O285" s="227"/>
      <c r="P285" s="227"/>
      <c r="Q285" s="227"/>
      <c r="R285" s="227"/>
      <c r="S285" s="227"/>
      <c r="T285" s="227"/>
      <c r="U285" s="227"/>
      <c r="V285" s="227"/>
      <c r="W285" s="227"/>
      <c r="X285" s="227"/>
      <c r="Y285" s="227"/>
      <c r="Z285" s="227"/>
      <c r="AA285" s="227"/>
      <c r="AB285" s="227"/>
      <c r="AC285" s="227"/>
      <c r="AD285" s="227"/>
      <c r="AE285" s="227"/>
      <c r="AF285" s="227"/>
      <c r="AG285" s="227"/>
      <c r="AH285" s="227"/>
      <c r="AI285" s="227"/>
      <c r="AJ285" s="227"/>
      <c r="AK285" s="227"/>
      <c r="AL285" s="227"/>
      <c r="AM285" s="227"/>
      <c r="AN285" s="227"/>
      <c r="AO285" s="227"/>
      <c r="AP285" s="227"/>
      <c r="AQ285" s="227"/>
      <c r="AR285" s="227"/>
      <c r="AS285" s="227"/>
      <c r="AT285" s="227"/>
      <c r="AU285" s="227"/>
      <c r="AV285" s="227"/>
      <c r="AW285" s="227"/>
      <c r="AX285" s="227"/>
      <c r="AY285" s="227"/>
      <c r="AZ285" s="227"/>
      <c r="BA285" s="227"/>
      <c r="BB285" s="227"/>
      <c r="BC285" s="227"/>
      <c r="BD285" s="227"/>
      <c r="BE285" s="227"/>
      <c r="BF285" s="227"/>
      <c r="BG285" s="227"/>
      <c r="BH285" s="227"/>
      <c r="BI285" s="227"/>
      <c r="BJ285" s="227"/>
      <c r="BK285" s="227"/>
      <c r="BL285" s="227"/>
      <c r="BM285" s="227"/>
      <c r="BN285" s="227"/>
      <c r="BO285" s="227"/>
      <c r="BP285" s="227"/>
      <c r="BQ285" s="227"/>
      <c r="BR285" s="227"/>
      <c r="BS285" s="227"/>
      <c r="BT285" s="227"/>
      <c r="BU285" s="227"/>
      <c r="BV285" s="227"/>
      <c r="BW285" s="227"/>
      <c r="BX285" s="227"/>
      <c r="BY285" s="227"/>
      <c r="BZ285" s="227"/>
      <c r="CA285" s="227"/>
      <c r="CB285" s="227"/>
      <c r="CC285" s="109"/>
      <c r="CD285" s="109"/>
      <c r="CE285" s="109"/>
      <c r="CF285" s="109"/>
      <c r="CG285" s="109"/>
      <c r="CH285" s="109"/>
      <c r="CI285" s="109"/>
      <c r="CJ285" s="109"/>
      <c r="CK285" s="109"/>
      <c r="CL285" s="109"/>
      <c r="CM285" s="109"/>
      <c r="CN285" s="109"/>
      <c r="CO285" s="109"/>
      <c r="CP285" s="109"/>
      <c r="CQ285" s="109"/>
      <c r="CR285" s="109"/>
      <c r="CS285" s="109"/>
      <c r="CT285" s="109"/>
      <c r="CU285" s="227"/>
      <c r="CV285" s="227"/>
      <c r="CW285" s="227"/>
      <c r="CX285" s="227"/>
      <c r="CY285" s="227"/>
      <c r="CZ285" s="227"/>
      <c r="DA285" s="227"/>
      <c r="DB285" s="227"/>
      <c r="DC285" s="227"/>
      <c r="DD285" s="227"/>
      <c r="DE285" s="227"/>
      <c r="DF285" s="227"/>
      <c r="DG285" s="227"/>
      <c r="DH285" s="227"/>
      <c r="DI285" s="227"/>
      <c r="DJ285" s="227"/>
      <c r="DK285" s="227"/>
      <c r="DL285" s="227"/>
      <c r="DM285" s="227"/>
      <c r="DN285" s="227"/>
      <c r="DO285" s="227"/>
      <c r="DP285" s="227"/>
      <c r="DQ285" s="227"/>
      <c r="DR285" s="227"/>
      <c r="DS285" s="227"/>
      <c r="DT285" s="227"/>
      <c r="DU285" s="227"/>
      <c r="DV285" s="227"/>
      <c r="DW285" s="227"/>
      <c r="DX285" s="227"/>
      <c r="DY285" s="227"/>
      <c r="DZ285" s="227"/>
      <c r="EA285" s="227"/>
      <c r="EB285" s="227"/>
      <c r="EC285" s="227"/>
      <c r="ED285" s="227"/>
      <c r="EE285" s="227"/>
      <c r="EF285" s="227"/>
      <c r="EG285" s="227"/>
      <c r="EH285" s="227"/>
      <c r="EI285" s="227"/>
      <c r="EJ285" s="227"/>
      <c r="EK285" s="227"/>
      <c r="EL285" s="227"/>
      <c r="EM285" s="227"/>
      <c r="EN285" s="227"/>
      <c r="EO285" s="227"/>
      <c r="EP285" s="227"/>
      <c r="EQ285" s="227"/>
      <c r="ER285" s="227"/>
      <c r="ES285" s="227"/>
      <c r="ET285" s="227"/>
      <c r="EU285" s="227"/>
      <c r="EV285" s="227"/>
      <c r="EW285" s="227"/>
      <c r="EX285" s="227"/>
      <c r="EY285" s="227"/>
      <c r="EZ285" s="227"/>
      <c r="FA285" s="227"/>
      <c r="FB285" s="227"/>
      <c r="FC285" s="227"/>
      <c r="FD285" s="227"/>
      <c r="FE285" s="227"/>
      <c r="FF285" s="227"/>
      <c r="FG285" s="227"/>
      <c r="FH285" s="227"/>
      <c r="FI285" s="227"/>
      <c r="FJ285" s="227"/>
      <c r="FK285" s="227"/>
      <c r="FL285" s="227"/>
      <c r="FM285" s="227"/>
      <c r="FN285" s="227"/>
      <c r="FO285" s="227"/>
      <c r="FP285" s="227"/>
      <c r="FQ285" s="227"/>
      <c r="FR285" s="227"/>
      <c r="FS285" s="227"/>
      <c r="FT285" s="227"/>
      <c r="FU285" s="227"/>
      <c r="FV285" s="227"/>
      <c r="FW285" s="227"/>
      <c r="FX285" s="227"/>
      <c r="FY285" s="227"/>
      <c r="FZ285" s="227"/>
      <c r="GA285" s="227"/>
      <c r="GB285" s="227"/>
      <c r="GC285" s="227"/>
      <c r="GD285" s="227"/>
      <c r="GE285" s="227"/>
      <c r="GF285" s="227"/>
      <c r="GG285" s="227"/>
      <c r="GH285" s="227"/>
      <c r="GI285" s="227"/>
      <c r="GJ285" s="227"/>
      <c r="GK285" s="227"/>
      <c r="GL285" s="227"/>
      <c r="GM285" s="227"/>
      <c r="GN285" s="227"/>
      <c r="GO285" s="227"/>
      <c r="GP285" s="227"/>
      <c r="GQ285" s="227"/>
      <c r="GR285" s="227"/>
      <c r="GS285" s="227"/>
      <c r="GT285" s="227"/>
      <c r="GU285" s="227"/>
      <c r="GV285" s="227"/>
      <c r="GW285" s="227"/>
      <c r="GX285" s="227"/>
      <c r="GY285" s="227"/>
      <c r="GZ285" s="227"/>
      <c r="HA285" s="227"/>
      <c r="HB285" s="227"/>
      <c r="HC285" s="227"/>
      <c r="HD285" s="227"/>
      <c r="HE285" s="227"/>
      <c r="HF285" s="227"/>
      <c r="HG285" s="227"/>
      <c r="HH285" s="227"/>
      <c r="HI285" s="227"/>
      <c r="HJ285" s="227"/>
      <c r="HK285" s="227"/>
      <c r="HL285" s="227"/>
      <c r="HM285" s="227"/>
      <c r="HN285" s="227"/>
      <c r="HO285" s="227"/>
      <c r="HP285" s="227"/>
      <c r="HQ285" s="227"/>
      <c r="HR285" s="227"/>
      <c r="HS285" s="227"/>
      <c r="HT285" s="227"/>
      <c r="HU285" s="227"/>
      <c r="HV285" s="227"/>
      <c r="HW285" s="227"/>
      <c r="HX285" s="227"/>
      <c r="HY285" s="227"/>
      <c r="HZ285" s="227"/>
      <c r="IA285" s="227"/>
      <c r="IB285" s="227"/>
      <c r="IC285" s="227"/>
      <c r="ID285" s="227"/>
      <c r="IE285" s="227"/>
      <c r="IF285" s="227"/>
      <c r="IG285" s="227"/>
      <c r="IH285" s="227"/>
      <c r="II285" s="227"/>
      <c r="IJ285" s="227"/>
      <c r="IK285" s="227"/>
      <c r="IL285" s="227"/>
      <c r="IM285" s="227"/>
      <c r="IN285" s="227"/>
      <c r="IO285" s="227"/>
      <c r="IP285" s="227"/>
      <c r="IQ285" s="227"/>
      <c r="IR285" s="227"/>
      <c r="IS285" s="227"/>
      <c r="IT285" s="227"/>
      <c r="IU285" s="227"/>
      <c r="IV285" s="227"/>
    </row>
    <row r="286" spans="1:256">
      <c r="A286" s="107"/>
      <c r="D286" s="159"/>
      <c r="E286" s="227"/>
      <c r="F286" s="159"/>
      <c r="G286" s="227"/>
      <c r="H286" s="159"/>
      <c r="I286" s="109"/>
      <c r="J286" s="109"/>
      <c r="K286" s="227"/>
      <c r="L286" s="159"/>
      <c r="M286" s="227"/>
      <c r="N286" s="227"/>
      <c r="O286" s="227"/>
      <c r="P286" s="227"/>
      <c r="Q286" s="227"/>
      <c r="R286" s="227"/>
      <c r="S286" s="227"/>
      <c r="T286" s="227"/>
      <c r="U286" s="227"/>
      <c r="V286" s="227"/>
      <c r="W286" s="227"/>
      <c r="X286" s="227"/>
      <c r="Y286" s="227"/>
      <c r="Z286" s="227"/>
      <c r="AA286" s="227"/>
      <c r="AB286" s="227"/>
      <c r="AC286" s="227"/>
      <c r="AD286" s="227"/>
      <c r="AE286" s="227"/>
      <c r="AF286" s="227"/>
      <c r="AG286" s="227"/>
      <c r="AH286" s="227"/>
      <c r="AI286" s="227"/>
      <c r="AJ286" s="227"/>
      <c r="AK286" s="227"/>
      <c r="AL286" s="227"/>
      <c r="AM286" s="227"/>
      <c r="AN286" s="227"/>
      <c r="AO286" s="227"/>
      <c r="AP286" s="227"/>
      <c r="AQ286" s="227"/>
      <c r="AR286" s="227"/>
      <c r="AS286" s="227"/>
      <c r="AT286" s="227"/>
      <c r="AU286" s="227"/>
      <c r="AV286" s="227"/>
      <c r="AW286" s="227"/>
      <c r="AX286" s="227"/>
      <c r="AY286" s="227"/>
      <c r="AZ286" s="227"/>
      <c r="BA286" s="227"/>
      <c r="BB286" s="227"/>
      <c r="BC286" s="227"/>
      <c r="BD286" s="227"/>
      <c r="BE286" s="227"/>
      <c r="BF286" s="227"/>
      <c r="BG286" s="227"/>
      <c r="BH286" s="227"/>
      <c r="BI286" s="227"/>
      <c r="BJ286" s="227"/>
      <c r="BK286" s="227"/>
      <c r="BL286" s="227"/>
      <c r="BM286" s="227"/>
      <c r="BN286" s="227"/>
      <c r="BO286" s="227"/>
      <c r="BP286" s="227"/>
      <c r="BQ286" s="227"/>
      <c r="BR286" s="227"/>
      <c r="BS286" s="227"/>
      <c r="BT286" s="227"/>
      <c r="BU286" s="227"/>
      <c r="BV286" s="227"/>
      <c r="BW286" s="227"/>
      <c r="BX286" s="227"/>
      <c r="BY286" s="227"/>
      <c r="BZ286" s="227"/>
      <c r="CA286" s="227"/>
      <c r="CB286" s="227"/>
      <c r="CC286" s="109"/>
      <c r="CD286" s="109"/>
      <c r="CE286" s="109"/>
      <c r="CF286" s="109"/>
      <c r="CG286" s="109"/>
      <c r="CH286" s="109"/>
      <c r="CI286" s="109"/>
      <c r="CJ286" s="109"/>
      <c r="CK286" s="109"/>
      <c r="CL286" s="109"/>
      <c r="CM286" s="109"/>
      <c r="CN286" s="109"/>
      <c r="CO286" s="109"/>
      <c r="CP286" s="109"/>
      <c r="CQ286" s="109"/>
      <c r="CR286" s="109"/>
      <c r="CS286" s="109"/>
      <c r="CT286" s="109"/>
      <c r="CU286" s="227"/>
      <c r="CV286" s="227"/>
      <c r="CW286" s="227"/>
      <c r="CX286" s="227"/>
      <c r="CY286" s="227"/>
      <c r="CZ286" s="227"/>
      <c r="DA286" s="227"/>
      <c r="DB286" s="227"/>
      <c r="DC286" s="227"/>
      <c r="DD286" s="227"/>
      <c r="DE286" s="227"/>
      <c r="DF286" s="227"/>
      <c r="DG286" s="227"/>
      <c r="DH286" s="227"/>
      <c r="DI286" s="227"/>
      <c r="DJ286" s="227"/>
      <c r="DK286" s="227"/>
      <c r="DL286" s="227"/>
      <c r="DM286" s="227"/>
      <c r="DN286" s="227"/>
      <c r="DO286" s="227"/>
      <c r="DP286" s="227"/>
      <c r="DQ286" s="227"/>
      <c r="DR286" s="227"/>
      <c r="DS286" s="227"/>
      <c r="DT286" s="227"/>
      <c r="DU286" s="227"/>
      <c r="DV286" s="227"/>
      <c r="DW286" s="227"/>
      <c r="DX286" s="227"/>
      <c r="DY286" s="227"/>
      <c r="DZ286" s="227"/>
      <c r="EA286" s="227"/>
      <c r="EB286" s="227"/>
      <c r="EC286" s="227"/>
      <c r="ED286" s="227"/>
      <c r="EE286" s="227"/>
      <c r="EF286" s="227"/>
      <c r="EG286" s="227"/>
      <c r="EH286" s="227"/>
      <c r="EI286" s="227"/>
      <c r="EJ286" s="227"/>
      <c r="EK286" s="227"/>
      <c r="EL286" s="227"/>
      <c r="EM286" s="227"/>
      <c r="EN286" s="227"/>
      <c r="EO286" s="227"/>
      <c r="EP286" s="227"/>
      <c r="EQ286" s="227"/>
      <c r="ER286" s="227"/>
      <c r="ES286" s="227"/>
      <c r="ET286" s="227"/>
      <c r="EU286" s="227"/>
      <c r="EV286" s="227"/>
      <c r="EW286" s="227"/>
      <c r="EX286" s="227"/>
      <c r="EY286" s="227"/>
      <c r="EZ286" s="227"/>
      <c r="FA286" s="227"/>
      <c r="FB286" s="227"/>
      <c r="FC286" s="227"/>
      <c r="FD286" s="227"/>
      <c r="FE286" s="227"/>
      <c r="FF286" s="227"/>
      <c r="FG286" s="227"/>
      <c r="FH286" s="227"/>
      <c r="FI286" s="227"/>
      <c r="FJ286" s="227"/>
      <c r="FK286" s="227"/>
      <c r="FL286" s="227"/>
      <c r="FM286" s="227"/>
      <c r="FN286" s="227"/>
      <c r="FO286" s="227"/>
      <c r="FP286" s="227"/>
      <c r="FQ286" s="227"/>
      <c r="FR286" s="227"/>
      <c r="FS286" s="227"/>
      <c r="FT286" s="227"/>
      <c r="FU286" s="227"/>
      <c r="FV286" s="227"/>
      <c r="FW286" s="227"/>
      <c r="FX286" s="227"/>
      <c r="FY286" s="227"/>
      <c r="FZ286" s="227"/>
      <c r="GA286" s="227"/>
      <c r="GB286" s="227"/>
      <c r="GC286" s="227"/>
      <c r="GD286" s="227"/>
      <c r="GE286" s="227"/>
      <c r="GF286" s="227"/>
      <c r="GG286" s="227"/>
      <c r="GH286" s="227"/>
      <c r="GI286" s="227"/>
      <c r="GJ286" s="227"/>
      <c r="GK286" s="227"/>
      <c r="GL286" s="227"/>
      <c r="GM286" s="227"/>
      <c r="GN286" s="227"/>
      <c r="GO286" s="227"/>
      <c r="GP286" s="227"/>
      <c r="GQ286" s="227"/>
      <c r="GR286" s="227"/>
      <c r="GS286" s="227"/>
      <c r="GT286" s="227"/>
      <c r="GU286" s="227"/>
      <c r="GV286" s="227"/>
      <c r="GW286" s="227"/>
      <c r="GX286" s="227"/>
      <c r="GY286" s="227"/>
      <c r="GZ286" s="227"/>
      <c r="HA286" s="227"/>
      <c r="HB286" s="227"/>
      <c r="HC286" s="227"/>
      <c r="HD286" s="227"/>
      <c r="HE286" s="227"/>
      <c r="HF286" s="227"/>
      <c r="HG286" s="227"/>
      <c r="HH286" s="227"/>
      <c r="HI286" s="227"/>
      <c r="HJ286" s="227"/>
      <c r="HK286" s="227"/>
      <c r="HL286" s="227"/>
      <c r="HM286" s="227"/>
      <c r="HN286" s="227"/>
      <c r="HO286" s="227"/>
      <c r="HP286" s="227"/>
      <c r="HQ286" s="227"/>
      <c r="HR286" s="227"/>
      <c r="HS286" s="227"/>
      <c r="HT286" s="227"/>
      <c r="HU286" s="227"/>
      <c r="HV286" s="227"/>
      <c r="HW286" s="227"/>
      <c r="HX286" s="227"/>
      <c r="HY286" s="227"/>
      <c r="HZ286" s="227"/>
      <c r="IA286" s="227"/>
      <c r="IB286" s="227"/>
      <c r="IC286" s="227"/>
      <c r="ID286" s="227"/>
      <c r="IE286" s="227"/>
      <c r="IF286" s="227"/>
      <c r="IG286" s="227"/>
      <c r="IH286" s="227"/>
      <c r="II286" s="227"/>
      <c r="IJ286" s="227"/>
      <c r="IK286" s="227"/>
      <c r="IL286" s="227"/>
      <c r="IM286" s="227"/>
      <c r="IN286" s="227"/>
      <c r="IO286" s="227"/>
      <c r="IP286" s="227"/>
      <c r="IQ286" s="227"/>
      <c r="IR286" s="227"/>
      <c r="IS286" s="227"/>
      <c r="IT286" s="227"/>
      <c r="IU286" s="227"/>
      <c r="IV286" s="227"/>
    </row>
    <row r="287" spans="1:256">
      <c r="A287" s="107"/>
      <c r="D287" s="159"/>
      <c r="E287" s="227"/>
      <c r="F287" s="159"/>
      <c r="G287" s="227"/>
      <c r="H287" s="159"/>
      <c r="I287" s="109"/>
      <c r="J287" s="109"/>
      <c r="K287" s="227"/>
      <c r="L287" s="159"/>
      <c r="M287" s="227"/>
      <c r="N287" s="227"/>
      <c r="O287" s="227"/>
      <c r="P287" s="227"/>
      <c r="Q287" s="227"/>
      <c r="R287" s="227"/>
      <c r="S287" s="227"/>
      <c r="T287" s="227"/>
      <c r="U287" s="227"/>
      <c r="V287" s="227"/>
      <c r="W287" s="227"/>
      <c r="X287" s="227"/>
      <c r="Y287" s="227"/>
      <c r="Z287" s="227"/>
      <c r="AA287" s="227"/>
      <c r="AB287" s="227"/>
      <c r="AC287" s="227"/>
      <c r="AD287" s="227"/>
      <c r="AE287" s="227"/>
      <c r="AF287" s="227"/>
      <c r="AG287" s="227"/>
      <c r="AH287" s="227"/>
      <c r="AI287" s="227"/>
      <c r="AJ287" s="227"/>
      <c r="AK287" s="227"/>
      <c r="AL287" s="227"/>
      <c r="AM287" s="227"/>
      <c r="AN287" s="227"/>
      <c r="AO287" s="227"/>
      <c r="AP287" s="227"/>
      <c r="AQ287" s="227"/>
      <c r="AR287" s="227"/>
      <c r="AS287" s="227"/>
      <c r="AT287" s="227"/>
      <c r="AU287" s="227"/>
      <c r="AV287" s="227"/>
      <c r="AW287" s="227"/>
      <c r="AX287" s="227"/>
      <c r="AY287" s="227"/>
      <c r="AZ287" s="227"/>
      <c r="BA287" s="227"/>
      <c r="BB287" s="227"/>
      <c r="BC287" s="227"/>
      <c r="BD287" s="227"/>
      <c r="BE287" s="227"/>
      <c r="BF287" s="227"/>
      <c r="BG287" s="227"/>
      <c r="BH287" s="227"/>
      <c r="BI287" s="227"/>
      <c r="BJ287" s="227"/>
      <c r="BK287" s="227"/>
      <c r="BL287" s="227"/>
      <c r="BM287" s="227"/>
      <c r="BN287" s="227"/>
      <c r="BO287" s="227"/>
      <c r="BP287" s="227"/>
      <c r="BQ287" s="227"/>
      <c r="BR287" s="227"/>
      <c r="BS287" s="227"/>
      <c r="BT287" s="227"/>
      <c r="BU287" s="227"/>
      <c r="BV287" s="227"/>
      <c r="BW287" s="227"/>
      <c r="BX287" s="227"/>
      <c r="BY287" s="227"/>
      <c r="BZ287" s="227"/>
      <c r="CA287" s="227"/>
      <c r="CB287" s="227"/>
      <c r="CC287" s="109"/>
      <c r="CD287" s="109"/>
      <c r="CE287" s="109"/>
      <c r="CF287" s="109"/>
      <c r="CG287" s="109"/>
      <c r="CH287" s="109"/>
      <c r="CI287" s="109"/>
      <c r="CJ287" s="109"/>
      <c r="CK287" s="109"/>
      <c r="CL287" s="109"/>
      <c r="CM287" s="109"/>
      <c r="CN287" s="109"/>
      <c r="CO287" s="109"/>
      <c r="CP287" s="109"/>
      <c r="CQ287" s="109"/>
      <c r="CR287" s="109"/>
      <c r="CS287" s="109"/>
      <c r="CT287" s="109"/>
      <c r="CU287" s="227"/>
      <c r="CV287" s="227"/>
      <c r="CW287" s="227"/>
      <c r="CX287" s="227"/>
      <c r="CY287" s="227"/>
      <c r="CZ287" s="227"/>
      <c r="DA287" s="227"/>
      <c r="DB287" s="227"/>
      <c r="DC287" s="227"/>
      <c r="DD287" s="227"/>
      <c r="DE287" s="227"/>
      <c r="DF287" s="227"/>
      <c r="DG287" s="227"/>
      <c r="DH287" s="227"/>
      <c r="DI287" s="227"/>
      <c r="DJ287" s="227"/>
      <c r="DK287" s="227"/>
      <c r="DL287" s="227"/>
      <c r="DM287" s="227"/>
      <c r="DN287" s="227"/>
      <c r="DO287" s="227"/>
      <c r="DP287" s="227"/>
      <c r="DQ287" s="227"/>
      <c r="DR287" s="227"/>
      <c r="DS287" s="227"/>
      <c r="DT287" s="227"/>
      <c r="DU287" s="227"/>
      <c r="DV287" s="227"/>
      <c r="DW287" s="227"/>
      <c r="DX287" s="227"/>
      <c r="DY287" s="227"/>
      <c r="DZ287" s="227"/>
      <c r="EA287" s="227"/>
      <c r="EB287" s="227"/>
      <c r="EC287" s="227"/>
      <c r="ED287" s="227"/>
      <c r="EE287" s="227"/>
      <c r="EF287" s="227"/>
      <c r="EG287" s="227"/>
      <c r="EH287" s="227"/>
      <c r="EI287" s="227"/>
      <c r="EJ287" s="227"/>
      <c r="EK287" s="227"/>
      <c r="EL287" s="227"/>
      <c r="EM287" s="227"/>
      <c r="EN287" s="227"/>
      <c r="EO287" s="227"/>
      <c r="EP287" s="227"/>
      <c r="EQ287" s="227"/>
      <c r="ER287" s="227"/>
      <c r="ES287" s="227"/>
      <c r="ET287" s="227"/>
      <c r="EU287" s="227"/>
      <c r="EV287" s="227"/>
      <c r="EW287" s="227"/>
      <c r="EX287" s="227"/>
      <c r="EY287" s="227"/>
      <c r="EZ287" s="227"/>
      <c r="FA287" s="227"/>
      <c r="FB287" s="227"/>
      <c r="FC287" s="227"/>
      <c r="FD287" s="227"/>
      <c r="FE287" s="227"/>
      <c r="FF287" s="227"/>
      <c r="FG287" s="227"/>
      <c r="FH287" s="227"/>
      <c r="FI287" s="227"/>
      <c r="FJ287" s="227"/>
      <c r="FK287" s="227"/>
      <c r="FL287" s="227"/>
      <c r="FM287" s="227"/>
      <c r="FN287" s="227"/>
      <c r="FO287" s="227"/>
      <c r="FP287" s="227"/>
      <c r="FQ287" s="227"/>
      <c r="FR287" s="227"/>
      <c r="FS287" s="227"/>
      <c r="FT287" s="227"/>
      <c r="FU287" s="227"/>
      <c r="FV287" s="227"/>
      <c r="FW287" s="227"/>
      <c r="FX287" s="227"/>
      <c r="FY287" s="227"/>
      <c r="FZ287" s="227"/>
      <c r="GA287" s="227"/>
      <c r="GB287" s="227"/>
      <c r="GC287" s="227"/>
      <c r="GD287" s="227"/>
      <c r="GE287" s="227"/>
      <c r="GF287" s="227"/>
      <c r="GG287" s="227"/>
      <c r="GH287" s="227"/>
      <c r="GI287" s="227"/>
      <c r="GJ287" s="227"/>
      <c r="GK287" s="227"/>
      <c r="GL287" s="227"/>
      <c r="GM287" s="227"/>
      <c r="GN287" s="227"/>
      <c r="GO287" s="227"/>
      <c r="GP287" s="227"/>
      <c r="GQ287" s="227"/>
      <c r="GR287" s="227"/>
      <c r="GS287" s="227"/>
      <c r="GT287" s="227"/>
      <c r="GU287" s="227"/>
      <c r="GV287" s="227"/>
      <c r="GW287" s="227"/>
      <c r="GX287" s="227"/>
      <c r="GY287" s="227"/>
      <c r="GZ287" s="227"/>
      <c r="HA287" s="227"/>
      <c r="HB287" s="227"/>
      <c r="HC287" s="227"/>
      <c r="HD287" s="227"/>
      <c r="HE287" s="227"/>
      <c r="HF287" s="227"/>
      <c r="HG287" s="227"/>
      <c r="HH287" s="227"/>
      <c r="HI287" s="227"/>
      <c r="HJ287" s="227"/>
      <c r="HK287" s="227"/>
      <c r="HL287" s="227"/>
      <c r="HM287" s="227"/>
      <c r="HN287" s="227"/>
      <c r="HO287" s="227"/>
      <c r="HP287" s="227"/>
      <c r="HQ287" s="227"/>
      <c r="HR287" s="227"/>
      <c r="HS287" s="227"/>
      <c r="HT287" s="227"/>
      <c r="HU287" s="227"/>
      <c r="HV287" s="227"/>
      <c r="HW287" s="227"/>
      <c r="HX287" s="227"/>
      <c r="HY287" s="227"/>
      <c r="HZ287" s="227"/>
      <c r="IA287" s="227"/>
      <c r="IB287" s="227"/>
      <c r="IC287" s="227"/>
      <c r="ID287" s="227"/>
      <c r="IE287" s="227"/>
      <c r="IF287" s="227"/>
      <c r="IG287" s="227"/>
      <c r="IH287" s="227"/>
      <c r="II287" s="227"/>
      <c r="IJ287" s="227"/>
      <c r="IK287" s="227"/>
      <c r="IL287" s="227"/>
      <c r="IM287" s="227"/>
      <c r="IN287" s="227"/>
      <c r="IO287" s="227"/>
      <c r="IP287" s="227"/>
      <c r="IQ287" s="227"/>
      <c r="IR287" s="227"/>
      <c r="IS287" s="227"/>
      <c r="IT287" s="227"/>
      <c r="IU287" s="227"/>
      <c r="IV287" s="227"/>
    </row>
    <row r="288" spans="1:256">
      <c r="A288" s="107"/>
      <c r="D288" s="159"/>
      <c r="E288" s="227"/>
      <c r="F288" s="159"/>
      <c r="G288" s="227"/>
      <c r="H288" s="159"/>
      <c r="I288" s="109"/>
      <c r="J288" s="109"/>
      <c r="K288" s="227"/>
      <c r="L288" s="159"/>
      <c r="M288" s="227"/>
      <c r="N288" s="227"/>
      <c r="O288" s="227"/>
      <c r="P288" s="227"/>
      <c r="Q288" s="227"/>
      <c r="R288" s="227"/>
      <c r="S288" s="227"/>
      <c r="T288" s="227"/>
      <c r="U288" s="227"/>
      <c r="V288" s="227"/>
      <c r="W288" s="227"/>
      <c r="X288" s="227"/>
      <c r="Y288" s="227"/>
      <c r="Z288" s="227"/>
      <c r="AA288" s="227"/>
      <c r="AB288" s="227"/>
      <c r="AC288" s="227"/>
      <c r="AD288" s="227"/>
      <c r="AE288" s="227"/>
      <c r="AF288" s="227"/>
      <c r="AG288" s="227"/>
      <c r="AH288" s="227"/>
      <c r="AI288" s="227"/>
      <c r="AJ288" s="227"/>
      <c r="AK288" s="227"/>
      <c r="AL288" s="227"/>
      <c r="AM288" s="227"/>
      <c r="AN288" s="227"/>
      <c r="AO288" s="227"/>
      <c r="AP288" s="227"/>
      <c r="AQ288" s="227"/>
      <c r="AR288" s="227"/>
      <c r="AS288" s="227"/>
      <c r="AT288" s="227"/>
      <c r="AU288" s="227"/>
      <c r="AV288" s="227"/>
      <c r="AW288" s="227"/>
      <c r="AX288" s="227"/>
      <c r="AY288" s="227"/>
      <c r="AZ288" s="227"/>
      <c r="BA288" s="227"/>
      <c r="BB288" s="227"/>
      <c r="BC288" s="227"/>
      <c r="BD288" s="227"/>
      <c r="BE288" s="227"/>
      <c r="BF288" s="227"/>
      <c r="BG288" s="227"/>
      <c r="BH288" s="227"/>
      <c r="BI288" s="227"/>
      <c r="BJ288" s="227"/>
      <c r="BK288" s="227"/>
      <c r="BL288" s="227"/>
      <c r="BM288" s="227"/>
      <c r="BN288" s="227"/>
      <c r="BO288" s="227"/>
      <c r="BP288" s="227"/>
      <c r="BQ288" s="227"/>
      <c r="BR288" s="227"/>
      <c r="BS288" s="227"/>
      <c r="BT288" s="227"/>
      <c r="BU288" s="227"/>
      <c r="BV288" s="227"/>
      <c r="BW288" s="227"/>
      <c r="BX288" s="227"/>
      <c r="BY288" s="227"/>
      <c r="BZ288" s="227"/>
      <c r="CA288" s="227"/>
      <c r="CB288" s="227"/>
      <c r="CC288" s="109"/>
      <c r="CD288" s="109"/>
      <c r="CE288" s="109"/>
      <c r="CF288" s="109"/>
      <c r="CG288" s="109"/>
      <c r="CH288" s="109"/>
      <c r="CI288" s="109"/>
      <c r="CJ288" s="109"/>
      <c r="CK288" s="109"/>
      <c r="CL288" s="109"/>
      <c r="CM288" s="109"/>
      <c r="CN288" s="109"/>
      <c r="CO288" s="109"/>
      <c r="CP288" s="109"/>
      <c r="CQ288" s="109"/>
      <c r="CR288" s="109"/>
      <c r="CS288" s="109"/>
      <c r="CT288" s="109"/>
      <c r="CU288" s="227"/>
      <c r="CV288" s="227"/>
      <c r="CW288" s="227"/>
      <c r="CX288" s="227"/>
      <c r="CY288" s="227"/>
      <c r="CZ288" s="227"/>
      <c r="DA288" s="227"/>
      <c r="DB288" s="227"/>
      <c r="DC288" s="227"/>
      <c r="DD288" s="227"/>
      <c r="DE288" s="227"/>
      <c r="DF288" s="227"/>
      <c r="DG288" s="227"/>
      <c r="DH288" s="227"/>
      <c r="DI288" s="227"/>
      <c r="DJ288" s="227"/>
      <c r="DK288" s="227"/>
      <c r="DL288" s="227"/>
      <c r="DM288" s="227"/>
      <c r="DN288" s="227"/>
      <c r="DO288" s="227"/>
      <c r="DP288" s="227"/>
      <c r="DQ288" s="227"/>
      <c r="DR288" s="227"/>
      <c r="DS288" s="227"/>
      <c r="DT288" s="227"/>
      <c r="DU288" s="227"/>
      <c r="DV288" s="227"/>
      <c r="DW288" s="227"/>
      <c r="DX288" s="227"/>
      <c r="DY288" s="227"/>
      <c r="DZ288" s="227"/>
      <c r="EA288" s="227"/>
      <c r="EB288" s="227"/>
      <c r="EC288" s="227"/>
      <c r="ED288" s="227"/>
      <c r="EE288" s="227"/>
      <c r="EF288" s="227"/>
      <c r="EG288" s="227"/>
      <c r="EH288" s="227"/>
      <c r="EI288" s="227"/>
      <c r="EJ288" s="227"/>
      <c r="EK288" s="227"/>
      <c r="EL288" s="227"/>
      <c r="EM288" s="227"/>
      <c r="EN288" s="227"/>
      <c r="EO288" s="227"/>
      <c r="EP288" s="227"/>
      <c r="EQ288" s="227"/>
      <c r="ER288" s="227"/>
      <c r="ES288" s="227"/>
      <c r="ET288" s="227"/>
      <c r="EU288" s="227"/>
      <c r="EV288" s="227"/>
      <c r="EW288" s="227"/>
      <c r="EX288" s="227"/>
      <c r="EY288" s="227"/>
      <c r="EZ288" s="227"/>
      <c r="FA288" s="227"/>
      <c r="FB288" s="227"/>
      <c r="FC288" s="227"/>
      <c r="FD288" s="227"/>
      <c r="FE288" s="227"/>
      <c r="FF288" s="227"/>
      <c r="FG288" s="227"/>
      <c r="FH288" s="227"/>
      <c r="FI288" s="227"/>
      <c r="FJ288" s="227"/>
      <c r="FK288" s="227"/>
      <c r="FL288" s="227"/>
      <c r="FM288" s="227"/>
      <c r="FN288" s="227"/>
      <c r="FO288" s="227"/>
      <c r="FP288" s="227"/>
      <c r="FQ288" s="227"/>
      <c r="FR288" s="227"/>
      <c r="FS288" s="227"/>
      <c r="FT288" s="227"/>
      <c r="FU288" s="227"/>
      <c r="FV288" s="227"/>
      <c r="FW288" s="227"/>
      <c r="FX288" s="227"/>
      <c r="FY288" s="227"/>
      <c r="FZ288" s="227"/>
      <c r="GA288" s="227"/>
      <c r="GB288" s="227"/>
      <c r="GC288" s="227"/>
      <c r="GD288" s="227"/>
      <c r="GE288" s="227"/>
      <c r="GF288" s="227"/>
      <c r="GG288" s="227"/>
      <c r="GH288" s="227"/>
      <c r="GI288" s="227"/>
      <c r="GJ288" s="227"/>
      <c r="GK288" s="227"/>
      <c r="GL288" s="227"/>
      <c r="GM288" s="227"/>
      <c r="GN288" s="227"/>
      <c r="GO288" s="227"/>
      <c r="GP288" s="227"/>
      <c r="GQ288" s="227"/>
      <c r="GR288" s="227"/>
      <c r="GS288" s="227"/>
      <c r="GT288" s="227"/>
      <c r="GU288" s="227"/>
      <c r="GV288" s="227"/>
      <c r="GW288" s="227"/>
      <c r="GX288" s="227"/>
      <c r="GY288" s="227"/>
      <c r="GZ288" s="227"/>
      <c r="HA288" s="227"/>
      <c r="HB288" s="227"/>
      <c r="HC288" s="227"/>
      <c r="HD288" s="227"/>
      <c r="HE288" s="227"/>
      <c r="HF288" s="227"/>
      <c r="HG288" s="227"/>
      <c r="HH288" s="227"/>
      <c r="HI288" s="227"/>
      <c r="HJ288" s="227"/>
      <c r="HK288" s="227"/>
      <c r="HL288" s="227"/>
      <c r="HM288" s="227"/>
      <c r="HN288" s="227"/>
      <c r="HO288" s="227"/>
      <c r="HP288" s="227"/>
      <c r="HQ288" s="227"/>
      <c r="HR288" s="227"/>
      <c r="HS288" s="227"/>
      <c r="HT288" s="227"/>
      <c r="HU288" s="227"/>
      <c r="HV288" s="227"/>
      <c r="HW288" s="227"/>
      <c r="HX288" s="227"/>
      <c r="HY288" s="227"/>
      <c r="HZ288" s="227"/>
      <c r="IA288" s="227"/>
      <c r="IB288" s="227"/>
      <c r="IC288" s="227"/>
      <c r="ID288" s="227"/>
      <c r="IE288" s="227"/>
      <c r="IF288" s="227"/>
      <c r="IG288" s="227"/>
      <c r="IH288" s="227"/>
      <c r="II288" s="227"/>
      <c r="IJ288" s="227"/>
      <c r="IK288" s="227"/>
      <c r="IL288" s="227"/>
      <c r="IM288" s="227"/>
      <c r="IN288" s="227"/>
      <c r="IO288" s="227"/>
      <c r="IP288" s="227"/>
      <c r="IQ288" s="227"/>
      <c r="IR288" s="227"/>
      <c r="IS288" s="227"/>
      <c r="IT288" s="227"/>
      <c r="IU288" s="227"/>
      <c r="IV288" s="227"/>
    </row>
    <row r="289" spans="1:256">
      <c r="A289" s="107"/>
      <c r="D289" s="159"/>
      <c r="E289" s="227"/>
      <c r="F289" s="159"/>
      <c r="G289" s="227"/>
      <c r="H289" s="159"/>
      <c r="I289" s="109"/>
      <c r="J289" s="109"/>
      <c r="K289" s="227"/>
      <c r="L289" s="159"/>
      <c r="M289" s="227"/>
      <c r="N289" s="227"/>
      <c r="O289" s="227"/>
      <c r="P289" s="227"/>
      <c r="Q289" s="227"/>
      <c r="R289" s="227"/>
      <c r="S289" s="227"/>
      <c r="T289" s="227"/>
      <c r="U289" s="227"/>
      <c r="V289" s="227"/>
      <c r="W289" s="227"/>
      <c r="X289" s="227"/>
      <c r="Y289" s="227"/>
      <c r="Z289" s="227"/>
      <c r="AA289" s="227"/>
      <c r="AB289" s="227"/>
      <c r="AC289" s="227"/>
      <c r="AD289" s="227"/>
      <c r="AE289" s="227"/>
      <c r="AF289" s="227"/>
      <c r="AG289" s="227"/>
      <c r="AH289" s="227"/>
      <c r="AI289" s="227"/>
      <c r="AJ289" s="227"/>
      <c r="AK289" s="227"/>
      <c r="AL289" s="227"/>
      <c r="AM289" s="227"/>
      <c r="AN289" s="227"/>
      <c r="AO289" s="227"/>
      <c r="AP289" s="227"/>
      <c r="AQ289" s="227"/>
      <c r="AR289" s="227"/>
      <c r="AS289" s="227"/>
      <c r="AT289" s="227"/>
      <c r="AU289" s="227"/>
      <c r="AV289" s="227"/>
      <c r="AW289" s="227"/>
      <c r="AX289" s="227"/>
      <c r="AY289" s="227"/>
      <c r="AZ289" s="227"/>
      <c r="BA289" s="227"/>
      <c r="BB289" s="227"/>
      <c r="BC289" s="227"/>
      <c r="BD289" s="227"/>
      <c r="BE289" s="227"/>
      <c r="BF289" s="227"/>
      <c r="BG289" s="227"/>
      <c r="BH289" s="227"/>
      <c r="BI289" s="227"/>
      <c r="BJ289" s="227"/>
      <c r="BK289" s="227"/>
      <c r="BL289" s="227"/>
      <c r="BM289" s="227"/>
      <c r="BN289" s="227"/>
      <c r="BO289" s="227"/>
      <c r="BP289" s="227"/>
      <c r="BQ289" s="227"/>
      <c r="BR289" s="227"/>
      <c r="BS289" s="227"/>
      <c r="BT289" s="227"/>
      <c r="BU289" s="227"/>
      <c r="BV289" s="227"/>
      <c r="BW289" s="227"/>
      <c r="BX289" s="227"/>
      <c r="BY289" s="227"/>
      <c r="BZ289" s="227"/>
      <c r="CA289" s="227"/>
      <c r="CB289" s="227"/>
      <c r="CC289" s="109"/>
      <c r="CD289" s="109"/>
      <c r="CE289" s="109"/>
      <c r="CF289" s="109"/>
      <c r="CG289" s="109"/>
      <c r="CH289" s="109"/>
      <c r="CI289" s="109"/>
      <c r="CJ289" s="109"/>
      <c r="CK289" s="109"/>
      <c r="CL289" s="109"/>
      <c r="CM289" s="109"/>
      <c r="CN289" s="109"/>
      <c r="CO289" s="109"/>
      <c r="CP289" s="109"/>
      <c r="CQ289" s="109"/>
      <c r="CR289" s="109"/>
      <c r="CS289" s="109"/>
      <c r="CT289" s="109"/>
      <c r="CU289" s="227"/>
      <c r="CV289" s="227"/>
      <c r="CW289" s="227"/>
      <c r="CX289" s="227"/>
      <c r="CY289" s="227"/>
      <c r="CZ289" s="227"/>
      <c r="DA289" s="227"/>
      <c r="DB289" s="227"/>
      <c r="DC289" s="227"/>
      <c r="DD289" s="227"/>
      <c r="DE289" s="227"/>
      <c r="DF289" s="227"/>
      <c r="DG289" s="227"/>
      <c r="DH289" s="227"/>
      <c r="DI289" s="227"/>
      <c r="DJ289" s="227"/>
      <c r="DK289" s="227"/>
      <c r="DL289" s="227"/>
      <c r="DM289" s="227"/>
      <c r="DN289" s="227"/>
      <c r="DO289" s="227"/>
      <c r="DP289" s="227"/>
      <c r="DQ289" s="227"/>
      <c r="DR289" s="227"/>
      <c r="DS289" s="227"/>
      <c r="DT289" s="227"/>
      <c r="DU289" s="227"/>
      <c r="DV289" s="227"/>
      <c r="DW289" s="227"/>
      <c r="DX289" s="227"/>
      <c r="DY289" s="227"/>
      <c r="DZ289" s="227"/>
      <c r="EA289" s="227"/>
      <c r="EB289" s="227"/>
      <c r="EC289" s="227"/>
      <c r="ED289" s="227"/>
      <c r="EE289" s="227"/>
      <c r="EF289" s="227"/>
      <c r="EG289" s="227"/>
      <c r="EH289" s="227"/>
      <c r="EI289" s="227"/>
      <c r="EJ289" s="227"/>
      <c r="EK289" s="227"/>
      <c r="EL289" s="227"/>
      <c r="EM289" s="227"/>
      <c r="EN289" s="227"/>
      <c r="EO289" s="227"/>
      <c r="EP289" s="227"/>
      <c r="EQ289" s="227"/>
      <c r="ER289" s="227"/>
      <c r="ES289" s="227"/>
      <c r="ET289" s="227"/>
      <c r="EU289" s="227"/>
      <c r="EV289" s="227"/>
      <c r="EW289" s="227"/>
      <c r="EX289" s="227"/>
      <c r="EY289" s="227"/>
      <c r="EZ289" s="227"/>
      <c r="FA289" s="227"/>
      <c r="FB289" s="227"/>
      <c r="FC289" s="227"/>
      <c r="FD289" s="227"/>
      <c r="FE289" s="227"/>
      <c r="FF289" s="227"/>
      <c r="FG289" s="227"/>
      <c r="FH289" s="227"/>
      <c r="FI289" s="227"/>
      <c r="FJ289" s="227"/>
      <c r="FK289" s="227"/>
      <c r="FL289" s="227"/>
      <c r="FM289" s="227"/>
      <c r="FN289" s="227"/>
      <c r="FO289" s="227"/>
      <c r="FP289" s="227"/>
      <c r="FQ289" s="227"/>
      <c r="FR289" s="227"/>
      <c r="FS289" s="227"/>
      <c r="FT289" s="227"/>
      <c r="FU289" s="227"/>
      <c r="FV289" s="227"/>
      <c r="FW289" s="227"/>
      <c r="FX289" s="227"/>
      <c r="FY289" s="227"/>
      <c r="FZ289" s="227"/>
      <c r="GA289" s="227"/>
      <c r="GB289" s="227"/>
      <c r="GC289" s="227"/>
      <c r="GD289" s="227"/>
      <c r="GE289" s="227"/>
      <c r="GF289" s="227"/>
      <c r="GG289" s="227"/>
      <c r="GH289" s="227"/>
      <c r="GI289" s="227"/>
      <c r="GJ289" s="227"/>
      <c r="GK289" s="227"/>
      <c r="GL289" s="227"/>
      <c r="GM289" s="227"/>
      <c r="GN289" s="227"/>
      <c r="GO289" s="227"/>
      <c r="GP289" s="227"/>
      <c r="GQ289" s="227"/>
      <c r="GR289" s="227"/>
      <c r="GS289" s="227"/>
      <c r="GT289" s="227"/>
      <c r="GU289" s="227"/>
      <c r="GV289" s="227"/>
      <c r="GW289" s="227"/>
      <c r="GX289" s="227"/>
      <c r="GY289" s="227"/>
      <c r="GZ289" s="227"/>
      <c r="HA289" s="227"/>
      <c r="HB289" s="227"/>
      <c r="HC289" s="227"/>
      <c r="HD289" s="227"/>
      <c r="HE289" s="227"/>
      <c r="HF289" s="227"/>
      <c r="HG289" s="227"/>
      <c r="HH289" s="227"/>
      <c r="HI289" s="227"/>
      <c r="HJ289" s="227"/>
      <c r="HK289" s="227"/>
      <c r="HL289" s="227"/>
      <c r="HM289" s="227"/>
      <c r="HN289" s="227"/>
      <c r="HO289" s="227"/>
      <c r="HP289" s="227"/>
      <c r="HQ289" s="227"/>
      <c r="HR289" s="227"/>
      <c r="HS289" s="227"/>
      <c r="HT289" s="227"/>
      <c r="HU289" s="227"/>
      <c r="HV289" s="227"/>
      <c r="HW289" s="227"/>
      <c r="HX289" s="227"/>
      <c r="HY289" s="227"/>
      <c r="HZ289" s="227"/>
      <c r="IA289" s="227"/>
      <c r="IB289" s="227"/>
      <c r="IC289" s="227"/>
      <c r="ID289" s="227"/>
      <c r="IE289" s="227"/>
      <c r="IF289" s="227"/>
      <c r="IG289" s="227"/>
      <c r="IH289" s="227"/>
      <c r="II289" s="227"/>
      <c r="IJ289" s="227"/>
      <c r="IK289" s="227"/>
      <c r="IL289" s="227"/>
      <c r="IM289" s="227"/>
      <c r="IN289" s="227"/>
      <c r="IO289" s="227"/>
      <c r="IP289" s="227"/>
      <c r="IQ289" s="227"/>
      <c r="IR289" s="227"/>
      <c r="IS289" s="227"/>
      <c r="IT289" s="227"/>
      <c r="IU289" s="227"/>
      <c r="IV289" s="227"/>
    </row>
    <row r="290" spans="1:256">
      <c r="A290" s="107"/>
      <c r="D290" s="159"/>
      <c r="E290" s="227"/>
      <c r="F290" s="159"/>
      <c r="G290" s="227"/>
      <c r="H290" s="159"/>
      <c r="I290" s="109"/>
      <c r="J290" s="109"/>
      <c r="K290" s="227"/>
      <c r="L290" s="159"/>
      <c r="M290" s="227"/>
      <c r="N290" s="227"/>
      <c r="O290" s="227"/>
      <c r="P290" s="227"/>
      <c r="Q290" s="227"/>
      <c r="R290" s="227"/>
      <c r="S290" s="227"/>
      <c r="T290" s="227"/>
      <c r="U290" s="227"/>
      <c r="V290" s="227"/>
      <c r="W290" s="227"/>
      <c r="X290" s="227"/>
      <c r="Y290" s="227"/>
      <c r="Z290" s="227"/>
      <c r="AA290" s="227"/>
      <c r="AB290" s="227"/>
      <c r="AC290" s="227"/>
      <c r="AD290" s="227"/>
      <c r="AE290" s="227"/>
      <c r="AF290" s="227"/>
      <c r="AG290" s="227"/>
      <c r="AH290" s="227"/>
      <c r="AI290" s="227"/>
      <c r="AJ290" s="227"/>
      <c r="AK290" s="227"/>
      <c r="AL290" s="227"/>
      <c r="AM290" s="227"/>
      <c r="AN290" s="227"/>
      <c r="AO290" s="227"/>
      <c r="AP290" s="227"/>
      <c r="AQ290" s="227"/>
      <c r="AR290" s="227"/>
      <c r="AS290" s="227"/>
      <c r="AT290" s="227"/>
      <c r="AU290" s="227"/>
      <c r="AV290" s="227"/>
      <c r="AW290" s="227"/>
      <c r="AX290" s="227"/>
      <c r="AY290" s="227"/>
      <c r="AZ290" s="227"/>
      <c r="BA290" s="227"/>
      <c r="BB290" s="227"/>
      <c r="BC290" s="227"/>
      <c r="BD290" s="227"/>
      <c r="BE290" s="227"/>
      <c r="BF290" s="227"/>
      <c r="BG290" s="227"/>
      <c r="BH290" s="227"/>
      <c r="BI290" s="227"/>
      <c r="BJ290" s="227"/>
      <c r="BK290" s="227"/>
      <c r="BL290" s="227"/>
      <c r="BM290" s="227"/>
      <c r="BN290" s="227"/>
      <c r="BO290" s="227"/>
      <c r="BP290" s="227"/>
      <c r="BQ290" s="227"/>
      <c r="BR290" s="227"/>
      <c r="BS290" s="227"/>
      <c r="BT290" s="227"/>
      <c r="BU290" s="227"/>
      <c r="BV290" s="227"/>
      <c r="BW290" s="227"/>
      <c r="BX290" s="227"/>
      <c r="BY290" s="227"/>
      <c r="BZ290" s="227"/>
      <c r="CA290" s="227"/>
      <c r="CB290" s="227"/>
      <c r="CC290" s="109"/>
      <c r="CD290" s="109"/>
      <c r="CE290" s="109"/>
      <c r="CF290" s="109"/>
      <c r="CG290" s="109"/>
      <c r="CH290" s="109"/>
      <c r="CI290" s="109"/>
      <c r="CJ290" s="109"/>
      <c r="CK290" s="109"/>
      <c r="CL290" s="109"/>
      <c r="CM290" s="109"/>
      <c r="CN290" s="109"/>
      <c r="CO290" s="109"/>
      <c r="CP290" s="109"/>
      <c r="CQ290" s="109"/>
      <c r="CR290" s="109"/>
      <c r="CS290" s="109"/>
      <c r="CT290" s="109"/>
      <c r="CU290" s="227"/>
      <c r="CV290" s="227"/>
      <c r="CW290" s="227"/>
      <c r="CX290" s="227"/>
      <c r="CY290" s="227"/>
      <c r="CZ290" s="227"/>
      <c r="DA290" s="227"/>
      <c r="DB290" s="227"/>
      <c r="DC290" s="227"/>
      <c r="DD290" s="227"/>
      <c r="DE290" s="227"/>
      <c r="DF290" s="227"/>
      <c r="DG290" s="227"/>
      <c r="DH290" s="227"/>
      <c r="DI290" s="227"/>
      <c r="DJ290" s="227"/>
      <c r="DK290" s="227"/>
      <c r="DL290" s="227"/>
      <c r="DM290" s="227"/>
      <c r="DN290" s="227"/>
      <c r="DO290" s="227"/>
      <c r="DP290" s="227"/>
      <c r="DQ290" s="227"/>
      <c r="DR290" s="227"/>
      <c r="DS290" s="227"/>
      <c r="DT290" s="227"/>
      <c r="DU290" s="227"/>
      <c r="DV290" s="227"/>
      <c r="DW290" s="227"/>
      <c r="DX290" s="227"/>
      <c r="DY290" s="227"/>
      <c r="DZ290" s="227"/>
      <c r="EA290" s="227"/>
      <c r="EB290" s="227"/>
      <c r="EC290" s="227"/>
      <c r="ED290" s="227"/>
      <c r="EE290" s="227"/>
      <c r="EF290" s="227"/>
      <c r="EG290" s="227"/>
      <c r="EH290" s="227"/>
      <c r="EI290" s="227"/>
      <c r="EJ290" s="227"/>
      <c r="EK290" s="227"/>
      <c r="EL290" s="227"/>
      <c r="EM290" s="227"/>
      <c r="EN290" s="227"/>
      <c r="EO290" s="227"/>
      <c r="EP290" s="227"/>
      <c r="EQ290" s="227"/>
      <c r="ER290" s="227"/>
      <c r="ES290" s="227"/>
      <c r="ET290" s="227"/>
      <c r="EU290" s="227"/>
      <c r="EV290" s="227"/>
      <c r="EW290" s="227"/>
      <c r="EX290" s="227"/>
      <c r="EY290" s="227"/>
      <c r="EZ290" s="227"/>
      <c r="FA290" s="227"/>
      <c r="FB290" s="227"/>
      <c r="FC290" s="227"/>
      <c r="FD290" s="227"/>
      <c r="FE290" s="227"/>
      <c r="FF290" s="227"/>
      <c r="FG290" s="227"/>
      <c r="FH290" s="227"/>
      <c r="FI290" s="227"/>
      <c r="FJ290" s="227"/>
      <c r="FK290" s="227"/>
      <c r="FL290" s="227"/>
      <c r="FM290" s="227"/>
      <c r="FN290" s="227"/>
      <c r="FO290" s="227"/>
      <c r="FP290" s="227"/>
      <c r="FQ290" s="227"/>
      <c r="FR290" s="227"/>
      <c r="FS290" s="227"/>
      <c r="FT290" s="227"/>
      <c r="FU290" s="227"/>
      <c r="FV290" s="227"/>
      <c r="FW290" s="227"/>
      <c r="FX290" s="227"/>
      <c r="FY290" s="227"/>
      <c r="FZ290" s="227"/>
      <c r="GA290" s="227"/>
      <c r="GB290" s="227"/>
      <c r="GC290" s="227"/>
      <c r="GD290" s="227"/>
      <c r="GE290" s="227"/>
      <c r="GF290" s="227"/>
      <c r="GG290" s="227"/>
      <c r="GH290" s="227"/>
      <c r="GI290" s="227"/>
      <c r="GJ290" s="227"/>
      <c r="GK290" s="227"/>
      <c r="GL290" s="227"/>
      <c r="GM290" s="227"/>
      <c r="GN290" s="227"/>
      <c r="GO290" s="227"/>
      <c r="GP290" s="227"/>
      <c r="GQ290" s="227"/>
      <c r="GR290" s="227"/>
      <c r="GS290" s="227"/>
      <c r="GT290" s="227"/>
      <c r="GU290" s="227"/>
      <c r="GV290" s="227"/>
      <c r="GW290" s="227"/>
      <c r="GX290" s="227"/>
      <c r="GY290" s="227"/>
      <c r="GZ290" s="227"/>
      <c r="HA290" s="227"/>
      <c r="HB290" s="227"/>
      <c r="HC290" s="227"/>
      <c r="HD290" s="227"/>
      <c r="HE290" s="227"/>
      <c r="HF290" s="227"/>
      <c r="HG290" s="227"/>
      <c r="HH290" s="227"/>
      <c r="HI290" s="227"/>
      <c r="HJ290" s="227"/>
      <c r="HK290" s="227"/>
      <c r="HL290" s="227"/>
      <c r="HM290" s="227"/>
      <c r="HN290" s="227"/>
      <c r="HO290" s="227"/>
      <c r="HP290" s="227"/>
      <c r="HQ290" s="227"/>
      <c r="HR290" s="227"/>
      <c r="HS290" s="227"/>
      <c r="HT290" s="227"/>
      <c r="HU290" s="227"/>
      <c r="HV290" s="227"/>
      <c r="HW290" s="227"/>
      <c r="HX290" s="227"/>
      <c r="HY290" s="227"/>
      <c r="HZ290" s="227"/>
      <c r="IA290" s="227"/>
      <c r="IB290" s="227"/>
      <c r="IC290" s="227"/>
      <c r="ID290" s="227"/>
      <c r="IE290" s="227"/>
      <c r="IF290" s="227"/>
      <c r="IG290" s="227"/>
      <c r="IH290" s="227"/>
      <c r="II290" s="227"/>
      <c r="IJ290" s="227"/>
      <c r="IK290" s="227"/>
      <c r="IL290" s="227"/>
      <c r="IM290" s="227"/>
      <c r="IN290" s="227"/>
      <c r="IO290" s="227"/>
      <c r="IP290" s="227"/>
      <c r="IQ290" s="227"/>
      <c r="IR290" s="227"/>
      <c r="IS290" s="227"/>
      <c r="IT290" s="227"/>
      <c r="IU290" s="227"/>
      <c r="IV290" s="227"/>
    </row>
    <row r="291" spans="1:256">
      <c r="A291" s="107"/>
      <c r="D291" s="159"/>
      <c r="E291" s="227"/>
      <c r="F291" s="159"/>
      <c r="G291" s="227"/>
      <c r="H291" s="159"/>
      <c r="I291" s="109"/>
      <c r="J291" s="109"/>
      <c r="K291" s="227"/>
      <c r="L291" s="159"/>
      <c r="M291" s="227"/>
      <c r="N291" s="227"/>
      <c r="O291" s="227"/>
      <c r="P291" s="227"/>
      <c r="Q291" s="227"/>
      <c r="R291" s="227"/>
      <c r="S291" s="227"/>
      <c r="T291" s="227"/>
      <c r="U291" s="227"/>
      <c r="V291" s="227"/>
      <c r="W291" s="227"/>
      <c r="X291" s="227"/>
      <c r="Y291" s="227"/>
      <c r="Z291" s="227"/>
      <c r="AA291" s="227"/>
      <c r="AB291" s="227"/>
      <c r="AC291" s="227"/>
      <c r="AD291" s="227"/>
      <c r="AE291" s="227"/>
      <c r="AF291" s="227"/>
      <c r="AG291" s="227"/>
      <c r="AH291" s="227"/>
      <c r="AI291" s="227"/>
      <c r="AJ291" s="227"/>
      <c r="AK291" s="227"/>
      <c r="AL291" s="227"/>
      <c r="AM291" s="227"/>
      <c r="AN291" s="227"/>
      <c r="AO291" s="227"/>
      <c r="AP291" s="227"/>
      <c r="AQ291" s="227"/>
      <c r="AR291" s="227"/>
      <c r="AS291" s="227"/>
      <c r="AT291" s="227"/>
      <c r="AU291" s="227"/>
      <c r="AV291" s="227"/>
      <c r="AW291" s="227"/>
      <c r="AX291" s="227"/>
      <c r="AY291" s="227"/>
      <c r="AZ291" s="227"/>
      <c r="BA291" s="227"/>
      <c r="BB291" s="227"/>
      <c r="BC291" s="227"/>
      <c r="BD291" s="227"/>
      <c r="BE291" s="227"/>
      <c r="BF291" s="227"/>
      <c r="BG291" s="227"/>
      <c r="BH291" s="227"/>
      <c r="BI291" s="227"/>
      <c r="BJ291" s="227"/>
      <c r="BK291" s="227"/>
      <c r="BL291" s="227"/>
      <c r="BM291" s="227"/>
      <c r="BN291" s="227"/>
      <c r="BO291" s="227"/>
      <c r="BP291" s="227"/>
      <c r="BQ291" s="227"/>
      <c r="BR291" s="227"/>
      <c r="BS291" s="227"/>
      <c r="BT291" s="227"/>
      <c r="BU291" s="227"/>
      <c r="BV291" s="227"/>
      <c r="BW291" s="227"/>
      <c r="BX291" s="227"/>
      <c r="BY291" s="227"/>
      <c r="BZ291" s="227"/>
      <c r="CA291" s="227"/>
      <c r="CB291" s="227"/>
      <c r="CC291" s="109"/>
      <c r="CD291" s="109"/>
      <c r="CE291" s="109"/>
      <c r="CF291" s="109"/>
      <c r="CG291" s="109"/>
      <c r="CH291" s="109"/>
      <c r="CI291" s="109"/>
      <c r="CJ291" s="109"/>
      <c r="CK291" s="109"/>
      <c r="CL291" s="109"/>
      <c r="CM291" s="109"/>
      <c r="CN291" s="109"/>
      <c r="CO291" s="109"/>
      <c r="CP291" s="109"/>
      <c r="CQ291" s="109"/>
      <c r="CR291" s="109"/>
      <c r="CS291" s="109"/>
      <c r="CT291" s="109"/>
      <c r="CU291" s="227"/>
      <c r="CV291" s="227"/>
      <c r="CW291" s="227"/>
      <c r="CX291" s="227"/>
      <c r="CY291" s="227"/>
      <c r="CZ291" s="227"/>
      <c r="DA291" s="227"/>
      <c r="DB291" s="227"/>
      <c r="DC291" s="227"/>
      <c r="DD291" s="227"/>
      <c r="DE291" s="227"/>
      <c r="DF291" s="227"/>
      <c r="DG291" s="227"/>
      <c r="DH291" s="227"/>
      <c r="DI291" s="227"/>
      <c r="DJ291" s="227"/>
      <c r="DK291" s="227"/>
      <c r="DL291" s="227"/>
      <c r="DM291" s="227"/>
      <c r="DN291" s="227"/>
      <c r="DO291" s="227"/>
      <c r="DP291" s="227"/>
      <c r="DQ291" s="227"/>
      <c r="DR291" s="227"/>
      <c r="DS291" s="227"/>
      <c r="DT291" s="227"/>
      <c r="DU291" s="227"/>
      <c r="DV291" s="227"/>
      <c r="DW291" s="227"/>
      <c r="DX291" s="227"/>
      <c r="DY291" s="227"/>
      <c r="DZ291" s="227"/>
      <c r="EA291" s="227"/>
      <c r="EB291" s="227"/>
      <c r="EC291" s="227"/>
      <c r="ED291" s="227"/>
      <c r="EE291" s="227"/>
      <c r="EF291" s="227"/>
      <c r="EG291" s="227"/>
      <c r="EH291" s="227"/>
      <c r="EI291" s="227"/>
      <c r="EJ291" s="227"/>
      <c r="EK291" s="227"/>
      <c r="EL291" s="227"/>
      <c r="EM291" s="227"/>
      <c r="EN291" s="227"/>
      <c r="EO291" s="227"/>
      <c r="EP291" s="227"/>
      <c r="EQ291" s="227"/>
      <c r="ER291" s="227"/>
      <c r="ES291" s="227"/>
      <c r="ET291" s="227"/>
      <c r="EU291" s="227"/>
      <c r="EV291" s="227"/>
      <c r="EW291" s="227"/>
      <c r="EX291" s="227"/>
      <c r="EY291" s="227"/>
      <c r="EZ291" s="227"/>
      <c r="FA291" s="227"/>
      <c r="FB291" s="227"/>
      <c r="FC291" s="227"/>
      <c r="FD291" s="227"/>
      <c r="FE291" s="227"/>
      <c r="FF291" s="227"/>
      <c r="FG291" s="227"/>
      <c r="FH291" s="227"/>
      <c r="FI291" s="227"/>
      <c r="FJ291" s="227"/>
      <c r="FK291" s="227"/>
      <c r="FL291" s="227"/>
      <c r="FM291" s="227"/>
      <c r="FN291" s="227"/>
      <c r="FO291" s="227"/>
      <c r="FP291" s="227"/>
      <c r="FQ291" s="227"/>
      <c r="FR291" s="227"/>
      <c r="FS291" s="227"/>
      <c r="FT291" s="227"/>
      <c r="FU291" s="227"/>
      <c r="FV291" s="227"/>
      <c r="FW291" s="227"/>
      <c r="FX291" s="227"/>
      <c r="FY291" s="227"/>
      <c r="FZ291" s="227"/>
      <c r="GA291" s="227"/>
      <c r="GB291" s="227"/>
      <c r="GC291" s="227"/>
      <c r="GD291" s="227"/>
      <c r="GE291" s="227"/>
      <c r="GF291" s="227"/>
      <c r="GG291" s="227"/>
      <c r="GH291" s="227"/>
      <c r="GI291" s="227"/>
      <c r="GJ291" s="227"/>
      <c r="GK291" s="227"/>
      <c r="GL291" s="227"/>
      <c r="GM291" s="227"/>
      <c r="GN291" s="227"/>
      <c r="GO291" s="227"/>
      <c r="GP291" s="227"/>
      <c r="GQ291" s="227"/>
      <c r="GR291" s="227"/>
      <c r="GS291" s="227"/>
      <c r="GT291" s="227"/>
      <c r="GU291" s="227"/>
      <c r="GV291" s="227"/>
      <c r="GW291" s="227"/>
      <c r="GX291" s="227"/>
      <c r="GY291" s="227"/>
      <c r="GZ291" s="227"/>
      <c r="HA291" s="227"/>
      <c r="HB291" s="227"/>
      <c r="HC291" s="227"/>
      <c r="HD291" s="227"/>
      <c r="HE291" s="227"/>
      <c r="HF291" s="227"/>
      <c r="HG291" s="227"/>
      <c r="HH291" s="227"/>
      <c r="HI291" s="227"/>
      <c r="HJ291" s="227"/>
      <c r="HK291" s="227"/>
      <c r="HL291" s="227"/>
      <c r="HM291" s="227"/>
      <c r="HN291" s="227"/>
      <c r="HO291" s="227"/>
      <c r="HP291" s="227"/>
      <c r="HQ291" s="227"/>
      <c r="HR291" s="227"/>
      <c r="HS291" s="227"/>
      <c r="HT291" s="227"/>
      <c r="HU291" s="227"/>
      <c r="HV291" s="227"/>
      <c r="HW291" s="227"/>
      <c r="HX291" s="227"/>
      <c r="HY291" s="227"/>
      <c r="HZ291" s="227"/>
      <c r="IA291" s="227"/>
      <c r="IB291" s="227"/>
      <c r="IC291" s="227"/>
      <c r="ID291" s="227"/>
      <c r="IE291" s="227"/>
      <c r="IF291" s="227"/>
      <c r="IG291" s="227"/>
      <c r="IH291" s="227"/>
      <c r="II291" s="227"/>
      <c r="IJ291" s="227"/>
      <c r="IK291" s="227"/>
      <c r="IL291" s="227"/>
      <c r="IM291" s="227"/>
      <c r="IN291" s="227"/>
      <c r="IO291" s="227"/>
      <c r="IP291" s="227"/>
      <c r="IQ291" s="227"/>
      <c r="IR291" s="227"/>
      <c r="IS291" s="227"/>
      <c r="IT291" s="227"/>
      <c r="IU291" s="227"/>
      <c r="IV291" s="227"/>
    </row>
    <row r="292" spans="1:256">
      <c r="A292" s="107"/>
      <c r="D292" s="159"/>
      <c r="E292" s="227"/>
      <c r="F292" s="159"/>
      <c r="G292" s="227"/>
      <c r="H292" s="159"/>
      <c r="I292" s="109"/>
      <c r="J292" s="109"/>
      <c r="K292" s="227"/>
      <c r="L292" s="159"/>
      <c r="M292" s="227"/>
      <c r="N292" s="227"/>
      <c r="O292" s="227"/>
      <c r="P292" s="227"/>
      <c r="Q292" s="227"/>
      <c r="R292" s="227"/>
      <c r="S292" s="227"/>
      <c r="T292" s="227"/>
      <c r="U292" s="227"/>
      <c r="V292" s="227"/>
      <c r="W292" s="227"/>
      <c r="X292" s="227"/>
      <c r="Y292" s="227"/>
      <c r="Z292" s="227"/>
      <c r="AA292" s="227"/>
      <c r="AB292" s="227"/>
      <c r="AC292" s="227"/>
      <c r="AD292" s="227"/>
      <c r="AE292" s="227"/>
      <c r="AF292" s="227"/>
      <c r="AG292" s="227"/>
      <c r="AH292" s="227"/>
      <c r="AI292" s="227"/>
      <c r="AJ292" s="227"/>
      <c r="AK292" s="227"/>
      <c r="AL292" s="227"/>
      <c r="AM292" s="227"/>
      <c r="AN292" s="227"/>
      <c r="AO292" s="227"/>
      <c r="AP292" s="227"/>
      <c r="AQ292" s="227"/>
      <c r="AR292" s="227"/>
      <c r="AS292" s="227"/>
      <c r="AT292" s="227"/>
      <c r="AU292" s="227"/>
      <c r="AV292" s="227"/>
      <c r="AW292" s="227"/>
      <c r="AX292" s="227"/>
      <c r="AY292" s="227"/>
      <c r="AZ292" s="227"/>
      <c r="BA292" s="227"/>
      <c r="BB292" s="227"/>
      <c r="BC292" s="227"/>
      <c r="BD292" s="227"/>
      <c r="BE292" s="227"/>
      <c r="BF292" s="227"/>
      <c r="BG292" s="227"/>
      <c r="BH292" s="227"/>
      <c r="BI292" s="227"/>
      <c r="BJ292" s="227"/>
      <c r="BK292" s="227"/>
      <c r="BL292" s="227"/>
      <c r="BM292" s="227"/>
      <c r="BN292" s="227"/>
      <c r="BO292" s="227"/>
      <c r="BP292" s="227"/>
      <c r="BQ292" s="227"/>
      <c r="BR292" s="227"/>
      <c r="BS292" s="227"/>
      <c r="BT292" s="227"/>
      <c r="BU292" s="227"/>
      <c r="BV292" s="227"/>
      <c r="BW292" s="227"/>
      <c r="BX292" s="227"/>
      <c r="BY292" s="227"/>
      <c r="BZ292" s="227"/>
      <c r="CA292" s="227"/>
      <c r="CB292" s="227"/>
      <c r="CC292" s="109"/>
      <c r="CD292" s="109"/>
      <c r="CE292" s="109"/>
      <c r="CF292" s="109"/>
      <c r="CG292" s="109"/>
      <c r="CH292" s="109"/>
      <c r="CI292" s="109"/>
      <c r="CJ292" s="109"/>
      <c r="CK292" s="109"/>
      <c r="CL292" s="109"/>
      <c r="CM292" s="109"/>
      <c r="CN292" s="109"/>
      <c r="CO292" s="109"/>
      <c r="CP292" s="109"/>
      <c r="CQ292" s="109"/>
      <c r="CR292" s="109"/>
      <c r="CS292" s="109"/>
      <c r="CT292" s="109"/>
      <c r="CU292" s="227"/>
      <c r="CV292" s="227"/>
      <c r="CW292" s="227"/>
      <c r="CX292" s="227"/>
      <c r="CY292" s="227"/>
      <c r="CZ292" s="227"/>
      <c r="DA292" s="227"/>
      <c r="DB292" s="227"/>
      <c r="DC292" s="227"/>
      <c r="DD292" s="227"/>
      <c r="DE292" s="227"/>
      <c r="DF292" s="227"/>
      <c r="DG292" s="227"/>
      <c r="DH292" s="227"/>
      <c r="DI292" s="227"/>
      <c r="DJ292" s="227"/>
      <c r="DK292" s="227"/>
      <c r="DL292" s="227"/>
      <c r="DM292" s="227"/>
      <c r="DN292" s="227"/>
      <c r="DO292" s="227"/>
      <c r="DP292" s="227"/>
      <c r="DQ292" s="227"/>
      <c r="DR292" s="227"/>
      <c r="DS292" s="227"/>
      <c r="DT292" s="227"/>
      <c r="DU292" s="227"/>
      <c r="DV292" s="227"/>
      <c r="DW292" s="227"/>
      <c r="DX292" s="227"/>
      <c r="DY292" s="227"/>
      <c r="DZ292" s="227"/>
      <c r="EA292" s="227"/>
      <c r="EB292" s="227"/>
      <c r="EC292" s="227"/>
      <c r="ED292" s="227"/>
      <c r="EE292" s="227"/>
      <c r="EF292" s="227"/>
      <c r="EG292" s="227"/>
      <c r="EH292" s="227"/>
      <c r="EI292" s="227"/>
      <c r="EJ292" s="227"/>
      <c r="EK292" s="227"/>
      <c r="EL292" s="227"/>
      <c r="EM292" s="227"/>
      <c r="EN292" s="227"/>
      <c r="EO292" s="227"/>
      <c r="EP292" s="227"/>
      <c r="EQ292" s="227"/>
      <c r="ER292" s="227"/>
      <c r="ES292" s="227"/>
      <c r="ET292" s="227"/>
      <c r="EU292" s="227"/>
      <c r="EV292" s="227"/>
      <c r="EW292" s="227"/>
      <c r="EX292" s="227"/>
      <c r="EY292" s="227"/>
      <c r="EZ292" s="227"/>
      <c r="FA292" s="227"/>
      <c r="FB292" s="227"/>
      <c r="FC292" s="227"/>
      <c r="FD292" s="227"/>
      <c r="FE292" s="227"/>
      <c r="FF292" s="227"/>
      <c r="FG292" s="227"/>
      <c r="FH292" s="227"/>
      <c r="FI292" s="227"/>
      <c r="FJ292" s="227"/>
      <c r="FK292" s="227"/>
      <c r="FL292" s="227"/>
      <c r="FM292" s="227"/>
      <c r="FN292" s="227"/>
      <c r="FO292" s="227"/>
      <c r="FP292" s="227"/>
      <c r="FQ292" s="227"/>
      <c r="FR292" s="227"/>
      <c r="FS292" s="227"/>
      <c r="FT292" s="227"/>
      <c r="FU292" s="227"/>
      <c r="FV292" s="227"/>
      <c r="FW292" s="227"/>
      <c r="FX292" s="227"/>
      <c r="FY292" s="227"/>
      <c r="FZ292" s="227"/>
      <c r="GA292" s="227"/>
      <c r="GB292" s="227"/>
      <c r="GC292" s="227"/>
      <c r="GD292" s="227"/>
      <c r="GE292" s="227"/>
      <c r="GF292" s="227"/>
      <c r="GG292" s="227"/>
      <c r="GH292" s="227"/>
      <c r="GI292" s="227"/>
      <c r="GJ292" s="227"/>
      <c r="GK292" s="227"/>
      <c r="GL292" s="227"/>
      <c r="GM292" s="227"/>
      <c r="GN292" s="227"/>
      <c r="GO292" s="227"/>
      <c r="GP292" s="227"/>
      <c r="GQ292" s="227"/>
      <c r="GR292" s="227"/>
      <c r="GS292" s="227"/>
      <c r="GT292" s="227"/>
      <c r="GU292" s="227"/>
      <c r="GV292" s="227"/>
      <c r="GW292" s="227"/>
      <c r="GX292" s="227"/>
      <c r="GY292" s="227"/>
      <c r="GZ292" s="227"/>
      <c r="HA292" s="227"/>
      <c r="HB292" s="227"/>
      <c r="HC292" s="227"/>
      <c r="HD292" s="227"/>
      <c r="HE292" s="227"/>
      <c r="HF292" s="227"/>
      <c r="HG292" s="227"/>
      <c r="HH292" s="227"/>
      <c r="HI292" s="227"/>
      <c r="HJ292" s="227"/>
      <c r="HK292" s="227"/>
      <c r="HL292" s="227"/>
      <c r="HM292" s="227"/>
      <c r="HN292" s="227"/>
      <c r="HO292" s="227"/>
      <c r="HP292" s="227"/>
      <c r="HQ292" s="227"/>
      <c r="HR292" s="227"/>
      <c r="HS292" s="227"/>
      <c r="HT292" s="227"/>
      <c r="HU292" s="227"/>
      <c r="HV292" s="227"/>
      <c r="HW292" s="227"/>
      <c r="HX292" s="227"/>
      <c r="HY292" s="227"/>
      <c r="HZ292" s="227"/>
      <c r="IA292" s="227"/>
      <c r="IB292" s="227"/>
      <c r="IC292" s="227"/>
      <c r="ID292" s="227"/>
      <c r="IE292" s="227"/>
      <c r="IF292" s="227"/>
      <c r="IG292" s="227"/>
      <c r="IH292" s="227"/>
      <c r="II292" s="227"/>
      <c r="IJ292" s="227"/>
      <c r="IK292" s="227"/>
      <c r="IL292" s="227"/>
      <c r="IM292" s="227"/>
      <c r="IN292" s="227"/>
      <c r="IO292" s="227"/>
      <c r="IP292" s="227"/>
      <c r="IQ292" s="227"/>
      <c r="IR292" s="227"/>
      <c r="IS292" s="227"/>
      <c r="IT292" s="227"/>
      <c r="IU292" s="227"/>
      <c r="IV292" s="227"/>
    </row>
    <row r="293" spans="1:256">
      <c r="A293" s="107"/>
      <c r="D293" s="159"/>
      <c r="E293" s="227"/>
      <c r="F293" s="159"/>
      <c r="G293" s="227"/>
      <c r="H293" s="159"/>
      <c r="I293" s="109"/>
      <c r="J293" s="109"/>
      <c r="K293" s="227"/>
      <c r="L293" s="159"/>
      <c r="M293" s="227"/>
      <c r="N293" s="227"/>
      <c r="O293" s="227"/>
      <c r="P293" s="227"/>
      <c r="Q293" s="227"/>
      <c r="R293" s="227"/>
      <c r="S293" s="227"/>
      <c r="T293" s="227"/>
      <c r="U293" s="227"/>
      <c r="V293" s="227"/>
      <c r="W293" s="227"/>
      <c r="X293" s="227"/>
      <c r="Y293" s="227"/>
      <c r="Z293" s="227"/>
      <c r="AA293" s="227"/>
      <c r="AB293" s="227"/>
      <c r="AC293" s="227"/>
      <c r="AD293" s="227"/>
      <c r="AE293" s="227"/>
      <c r="AF293" s="227"/>
      <c r="AG293" s="227"/>
      <c r="AH293" s="227"/>
      <c r="AI293" s="227"/>
      <c r="AJ293" s="227"/>
      <c r="AK293" s="227"/>
      <c r="AL293" s="227"/>
      <c r="AM293" s="227"/>
      <c r="AN293" s="227"/>
      <c r="AO293" s="227"/>
      <c r="AP293" s="227"/>
      <c r="AQ293" s="227"/>
      <c r="AR293" s="227"/>
      <c r="AS293" s="227"/>
      <c r="AT293" s="227"/>
      <c r="AU293" s="227"/>
      <c r="AV293" s="227"/>
      <c r="AW293" s="227"/>
      <c r="AX293" s="227"/>
      <c r="AY293" s="227"/>
      <c r="AZ293" s="227"/>
      <c r="BA293" s="227"/>
      <c r="BB293" s="227"/>
      <c r="BC293" s="227"/>
      <c r="BD293" s="227"/>
      <c r="BE293" s="227"/>
      <c r="BF293" s="227"/>
      <c r="BG293" s="227"/>
      <c r="BH293" s="227"/>
      <c r="BI293" s="227"/>
      <c r="BJ293" s="227"/>
      <c r="BK293" s="227"/>
      <c r="BL293" s="227"/>
      <c r="BM293" s="227"/>
      <c r="BN293" s="227"/>
      <c r="BO293" s="227"/>
      <c r="BP293" s="227"/>
      <c r="BQ293" s="227"/>
      <c r="BR293" s="227"/>
      <c r="BS293" s="227"/>
      <c r="BT293" s="227"/>
      <c r="BU293" s="227"/>
      <c r="BV293" s="227"/>
      <c r="BW293" s="227"/>
      <c r="BX293" s="227"/>
      <c r="BY293" s="227"/>
      <c r="BZ293" s="227"/>
      <c r="CA293" s="227"/>
      <c r="CB293" s="227"/>
      <c r="CC293" s="109"/>
      <c r="CD293" s="109"/>
      <c r="CE293" s="109"/>
      <c r="CF293" s="109"/>
      <c r="CG293" s="109"/>
      <c r="CH293" s="109"/>
      <c r="CI293" s="109"/>
      <c r="CJ293" s="109"/>
      <c r="CK293" s="109"/>
      <c r="CL293" s="109"/>
      <c r="CM293" s="109"/>
      <c r="CN293" s="109"/>
      <c r="CO293" s="109"/>
      <c r="CP293" s="109"/>
      <c r="CQ293" s="109"/>
      <c r="CR293" s="109"/>
      <c r="CS293" s="109"/>
      <c r="CT293" s="109"/>
      <c r="CU293" s="227"/>
      <c r="CV293" s="227"/>
      <c r="CW293" s="227"/>
      <c r="CX293" s="227"/>
      <c r="CY293" s="227"/>
      <c r="CZ293" s="227"/>
      <c r="DA293" s="227"/>
      <c r="DB293" s="227"/>
      <c r="DC293" s="227"/>
      <c r="DD293" s="227"/>
      <c r="DE293" s="227"/>
      <c r="DF293" s="227"/>
      <c r="DG293" s="227"/>
      <c r="DH293" s="227"/>
      <c r="DI293" s="227"/>
      <c r="DJ293" s="227"/>
      <c r="DK293" s="227"/>
      <c r="DL293" s="227"/>
      <c r="DM293" s="227"/>
      <c r="DN293" s="227"/>
      <c r="DO293" s="227"/>
      <c r="DP293" s="227"/>
      <c r="DQ293" s="227"/>
      <c r="DR293" s="227"/>
      <c r="DS293" s="227"/>
      <c r="DT293" s="227"/>
      <c r="DU293" s="227"/>
      <c r="DV293" s="227"/>
      <c r="DW293" s="227"/>
      <c r="DX293" s="227"/>
      <c r="DY293" s="227"/>
      <c r="DZ293" s="227"/>
      <c r="EA293" s="227"/>
      <c r="EB293" s="227"/>
      <c r="EC293" s="227"/>
      <c r="ED293" s="227"/>
      <c r="EE293" s="227"/>
      <c r="EF293" s="227"/>
      <c r="EG293" s="227"/>
      <c r="EH293" s="227"/>
      <c r="EI293" s="227"/>
      <c r="EJ293" s="227"/>
      <c r="EK293" s="227"/>
      <c r="EL293" s="227"/>
      <c r="EM293" s="227"/>
      <c r="EN293" s="227"/>
      <c r="EO293" s="227"/>
      <c r="EP293" s="227"/>
      <c r="EQ293" s="227"/>
      <c r="ER293" s="227"/>
      <c r="ES293" s="227"/>
      <c r="ET293" s="227"/>
      <c r="EU293" s="227"/>
      <c r="EV293" s="227"/>
      <c r="EW293" s="227"/>
      <c r="EX293" s="227"/>
      <c r="EY293" s="227"/>
      <c r="EZ293" s="227"/>
      <c r="FA293" s="227"/>
      <c r="FB293" s="227"/>
      <c r="FC293" s="227"/>
      <c r="FD293" s="227"/>
      <c r="FE293" s="227"/>
      <c r="FF293" s="227"/>
      <c r="FG293" s="227"/>
      <c r="FH293" s="227"/>
      <c r="FI293" s="227"/>
      <c r="FJ293" s="227"/>
      <c r="FK293" s="227"/>
      <c r="FL293" s="227"/>
      <c r="FM293" s="227"/>
      <c r="FN293" s="227"/>
      <c r="FO293" s="227"/>
      <c r="FP293" s="227"/>
      <c r="FQ293" s="227"/>
      <c r="FR293" s="227"/>
      <c r="FS293" s="227"/>
      <c r="FT293" s="227"/>
      <c r="FU293" s="227"/>
      <c r="FV293" s="227"/>
      <c r="FW293" s="227"/>
      <c r="FX293" s="227"/>
      <c r="FY293" s="227"/>
      <c r="FZ293" s="227"/>
      <c r="GA293" s="227"/>
      <c r="GB293" s="227"/>
      <c r="GC293" s="227"/>
      <c r="GD293" s="227"/>
      <c r="GE293" s="227"/>
      <c r="GF293" s="227"/>
      <c r="GG293" s="227"/>
      <c r="GH293" s="227"/>
      <c r="GI293" s="227"/>
      <c r="GJ293" s="227"/>
      <c r="GK293" s="227"/>
      <c r="GL293" s="227"/>
      <c r="GM293" s="227"/>
      <c r="GN293" s="227"/>
      <c r="GO293" s="227"/>
      <c r="GP293" s="227"/>
      <c r="GQ293" s="227"/>
      <c r="GR293" s="227"/>
      <c r="GS293" s="227"/>
      <c r="GT293" s="227"/>
      <c r="GU293" s="227"/>
      <c r="GV293" s="227"/>
      <c r="GW293" s="227"/>
      <c r="GX293" s="227"/>
      <c r="GY293" s="227"/>
      <c r="GZ293" s="227"/>
      <c r="HA293" s="227"/>
      <c r="HB293" s="227"/>
      <c r="HC293" s="227"/>
      <c r="HD293" s="227"/>
      <c r="HE293" s="227"/>
      <c r="HF293" s="227"/>
      <c r="HG293" s="227"/>
      <c r="HH293" s="227"/>
      <c r="HI293" s="227"/>
      <c r="HJ293" s="227"/>
      <c r="HK293" s="227"/>
      <c r="HL293" s="227"/>
      <c r="HM293" s="227"/>
      <c r="HN293" s="227"/>
      <c r="HO293" s="227"/>
      <c r="HP293" s="227"/>
      <c r="HQ293" s="227"/>
      <c r="HR293" s="227"/>
      <c r="HS293" s="227"/>
      <c r="HT293" s="227"/>
      <c r="HU293" s="227"/>
      <c r="HV293" s="227"/>
      <c r="HW293" s="227"/>
      <c r="HX293" s="227"/>
      <c r="HY293" s="227"/>
      <c r="HZ293" s="227"/>
      <c r="IA293" s="227"/>
      <c r="IB293" s="227"/>
      <c r="IC293" s="227"/>
      <c r="ID293" s="227"/>
      <c r="IE293" s="227"/>
      <c r="IF293" s="227"/>
      <c r="IG293" s="227"/>
      <c r="IH293" s="227"/>
      <c r="II293" s="227"/>
      <c r="IJ293" s="227"/>
      <c r="IK293" s="227"/>
      <c r="IL293" s="227"/>
      <c r="IM293" s="227"/>
      <c r="IN293" s="227"/>
      <c r="IO293" s="227"/>
      <c r="IP293" s="227"/>
      <c r="IQ293" s="227"/>
      <c r="IR293" s="227"/>
      <c r="IS293" s="227"/>
      <c r="IT293" s="227"/>
      <c r="IU293" s="227"/>
      <c r="IV293" s="227"/>
    </row>
    <row r="294" spans="1:256">
      <c r="A294" s="107"/>
      <c r="D294" s="159"/>
      <c r="E294" s="227"/>
      <c r="F294" s="159"/>
      <c r="G294" s="227"/>
      <c r="H294" s="159"/>
      <c r="I294" s="109"/>
      <c r="J294" s="109"/>
      <c r="K294" s="227"/>
      <c r="L294" s="159"/>
      <c r="M294" s="227"/>
      <c r="N294" s="227"/>
      <c r="O294" s="227"/>
      <c r="P294" s="227"/>
      <c r="Q294" s="227"/>
      <c r="R294" s="227"/>
      <c r="S294" s="227"/>
      <c r="T294" s="227"/>
      <c r="U294" s="227"/>
      <c r="V294" s="227"/>
      <c r="W294" s="227"/>
      <c r="X294" s="227"/>
      <c r="Y294" s="227"/>
      <c r="Z294" s="227"/>
      <c r="AA294" s="227"/>
      <c r="AB294" s="227"/>
      <c r="AC294" s="227"/>
      <c r="AD294" s="227"/>
      <c r="AE294" s="227"/>
      <c r="AF294" s="227"/>
      <c r="AG294" s="227"/>
      <c r="AH294" s="227"/>
      <c r="AI294" s="227"/>
      <c r="AJ294" s="227"/>
      <c r="AK294" s="227"/>
      <c r="AL294" s="227"/>
      <c r="AM294" s="227"/>
      <c r="AN294" s="227"/>
      <c r="AO294" s="227"/>
      <c r="AP294" s="227"/>
      <c r="AQ294" s="227"/>
      <c r="AR294" s="227"/>
      <c r="AS294" s="227"/>
      <c r="AT294" s="227"/>
      <c r="AU294" s="227"/>
      <c r="AV294" s="227"/>
      <c r="AW294" s="227"/>
      <c r="AX294" s="227"/>
      <c r="AY294" s="227"/>
      <c r="AZ294" s="227"/>
      <c r="BA294" s="227"/>
      <c r="BB294" s="227"/>
      <c r="BC294" s="227"/>
      <c r="BD294" s="227"/>
      <c r="BE294" s="227"/>
      <c r="BF294" s="227"/>
      <c r="BG294" s="227"/>
      <c r="BH294" s="227"/>
      <c r="BI294" s="227"/>
      <c r="BJ294" s="227"/>
      <c r="BK294" s="227"/>
      <c r="BL294" s="227"/>
      <c r="BM294" s="227"/>
      <c r="BN294" s="227"/>
      <c r="BO294" s="227"/>
      <c r="BP294" s="227"/>
      <c r="BQ294" s="227"/>
      <c r="BR294" s="227"/>
      <c r="BS294" s="227"/>
      <c r="BT294" s="227"/>
      <c r="BU294" s="227"/>
      <c r="BV294" s="227"/>
      <c r="BW294" s="227"/>
      <c r="BX294" s="227"/>
      <c r="BY294" s="227"/>
      <c r="BZ294" s="227"/>
      <c r="CA294" s="227"/>
      <c r="CB294" s="227"/>
      <c r="CC294" s="109"/>
      <c r="CD294" s="109"/>
      <c r="CE294" s="109"/>
      <c r="CF294" s="109"/>
      <c r="CG294" s="109"/>
      <c r="CH294" s="109"/>
      <c r="CI294" s="109"/>
      <c r="CJ294" s="109"/>
      <c r="CK294" s="109"/>
      <c r="CL294" s="109"/>
      <c r="CM294" s="109"/>
      <c r="CN294" s="109"/>
      <c r="CO294" s="109"/>
      <c r="CP294" s="109"/>
      <c r="CQ294" s="109"/>
      <c r="CR294" s="109"/>
      <c r="CS294" s="109"/>
      <c r="CT294" s="109"/>
      <c r="CU294" s="227"/>
      <c r="CV294" s="227"/>
      <c r="CW294" s="227"/>
      <c r="CX294" s="227"/>
      <c r="CY294" s="227"/>
      <c r="CZ294" s="227"/>
      <c r="DA294" s="227"/>
      <c r="DB294" s="227"/>
      <c r="DC294" s="227"/>
      <c r="DD294" s="227"/>
      <c r="DE294" s="227"/>
      <c r="DF294" s="227"/>
      <c r="DG294" s="227"/>
      <c r="DH294" s="227"/>
      <c r="DI294" s="227"/>
      <c r="DJ294" s="227"/>
      <c r="DK294" s="227"/>
      <c r="DL294" s="227"/>
      <c r="DM294" s="227"/>
      <c r="DN294" s="227"/>
      <c r="DO294" s="227"/>
      <c r="DP294" s="227"/>
      <c r="DQ294" s="227"/>
      <c r="DR294" s="227"/>
      <c r="DS294" s="227"/>
      <c r="DT294" s="227"/>
      <c r="DU294" s="227"/>
      <c r="DV294" s="227"/>
      <c r="DW294" s="227"/>
      <c r="DX294" s="227"/>
      <c r="DY294" s="227"/>
      <c r="DZ294" s="227"/>
      <c r="EA294" s="227"/>
      <c r="EB294" s="227"/>
      <c r="EC294" s="227"/>
      <c r="ED294" s="227"/>
      <c r="EE294" s="227"/>
      <c r="EF294" s="227"/>
      <c r="EG294" s="227"/>
      <c r="EH294" s="227"/>
      <c r="EI294" s="227"/>
      <c r="EJ294" s="227"/>
      <c r="EK294" s="227"/>
      <c r="EL294" s="227"/>
      <c r="EM294" s="227"/>
      <c r="EN294" s="227"/>
      <c r="EO294" s="227"/>
      <c r="EP294" s="227"/>
      <c r="EQ294" s="227"/>
      <c r="ER294" s="227"/>
      <c r="ES294" s="227"/>
      <c r="ET294" s="227"/>
      <c r="EU294" s="227"/>
      <c r="EV294" s="227"/>
      <c r="EW294" s="227"/>
      <c r="EX294" s="227"/>
      <c r="EY294" s="227"/>
      <c r="EZ294" s="227"/>
      <c r="FA294" s="227"/>
      <c r="FB294" s="227"/>
      <c r="FC294" s="227"/>
      <c r="FD294" s="227"/>
      <c r="FE294" s="227"/>
      <c r="FF294" s="227"/>
      <c r="FG294" s="227"/>
      <c r="FH294" s="227"/>
      <c r="FI294" s="227"/>
      <c r="FJ294" s="227"/>
      <c r="FK294" s="227"/>
      <c r="FL294" s="227"/>
      <c r="FM294" s="227"/>
      <c r="FN294" s="227"/>
      <c r="FO294" s="227"/>
      <c r="FP294" s="227"/>
      <c r="FQ294" s="227"/>
      <c r="FR294" s="227"/>
      <c r="FS294" s="227"/>
      <c r="FT294" s="227"/>
      <c r="FU294" s="227"/>
      <c r="FV294" s="227"/>
      <c r="FW294" s="227"/>
      <c r="FX294" s="227"/>
      <c r="FY294" s="227"/>
      <c r="FZ294" s="227"/>
      <c r="GA294" s="227"/>
      <c r="GB294" s="227"/>
      <c r="GC294" s="227"/>
      <c r="GD294" s="227"/>
      <c r="GE294" s="227"/>
      <c r="GF294" s="227"/>
      <c r="GG294" s="227"/>
      <c r="GH294" s="227"/>
      <c r="GI294" s="227"/>
      <c r="GJ294" s="227"/>
      <c r="GK294" s="227"/>
      <c r="GL294" s="227"/>
      <c r="GM294" s="227"/>
      <c r="GN294" s="227"/>
      <c r="GO294" s="227"/>
      <c r="GP294" s="227"/>
      <c r="GQ294" s="227"/>
      <c r="GR294" s="227"/>
      <c r="GS294" s="227"/>
      <c r="GT294" s="227"/>
      <c r="GU294" s="227"/>
      <c r="GV294" s="227"/>
      <c r="GW294" s="227"/>
      <c r="GX294" s="227"/>
      <c r="GY294" s="227"/>
      <c r="GZ294" s="227"/>
      <c r="HA294" s="227"/>
      <c r="HB294" s="227"/>
      <c r="HC294" s="227"/>
      <c r="HD294" s="227"/>
      <c r="HE294" s="227"/>
      <c r="HF294" s="227"/>
      <c r="HG294" s="227"/>
      <c r="HH294" s="227"/>
      <c r="HI294" s="227"/>
      <c r="HJ294" s="227"/>
      <c r="HK294" s="227"/>
      <c r="HL294" s="227"/>
      <c r="HM294" s="227"/>
      <c r="HN294" s="227"/>
      <c r="HO294" s="227"/>
      <c r="HP294" s="227"/>
      <c r="HQ294" s="227"/>
      <c r="HR294" s="227"/>
      <c r="HS294" s="227"/>
      <c r="HT294" s="227"/>
      <c r="HU294" s="227"/>
      <c r="HV294" s="227"/>
      <c r="HW294" s="227"/>
      <c r="HX294" s="227"/>
      <c r="HY294" s="227"/>
      <c r="HZ294" s="227"/>
      <c r="IA294" s="227"/>
      <c r="IB294" s="227"/>
      <c r="IC294" s="227"/>
      <c r="ID294" s="227"/>
      <c r="IE294" s="227"/>
      <c r="IF294" s="227"/>
      <c r="IG294" s="227"/>
      <c r="IH294" s="227"/>
      <c r="II294" s="227"/>
      <c r="IJ294" s="227"/>
      <c r="IK294" s="227"/>
      <c r="IL294" s="227"/>
      <c r="IM294" s="227"/>
      <c r="IN294" s="227"/>
      <c r="IO294" s="227"/>
      <c r="IP294" s="227"/>
      <c r="IQ294" s="227"/>
      <c r="IR294" s="227"/>
      <c r="IS294" s="227"/>
      <c r="IT294" s="227"/>
      <c r="IU294" s="227"/>
      <c r="IV294" s="227"/>
    </row>
    <row r="295" spans="1:256">
      <c r="A295" s="107"/>
      <c r="D295" s="159"/>
      <c r="E295" s="227"/>
      <c r="F295" s="159"/>
      <c r="G295" s="227"/>
      <c r="H295" s="159"/>
      <c r="I295" s="109"/>
      <c r="J295" s="109"/>
      <c r="K295" s="227"/>
      <c r="L295" s="159"/>
      <c r="M295" s="227"/>
      <c r="N295" s="227"/>
      <c r="O295" s="227"/>
      <c r="P295" s="227"/>
      <c r="Q295" s="227"/>
      <c r="R295" s="227"/>
      <c r="S295" s="227"/>
      <c r="T295" s="227"/>
      <c r="U295" s="227"/>
      <c r="V295" s="227"/>
      <c r="W295" s="227"/>
      <c r="X295" s="227"/>
      <c r="Y295" s="227"/>
      <c r="Z295" s="227"/>
      <c r="AA295" s="227"/>
      <c r="AB295" s="227"/>
      <c r="AC295" s="227"/>
      <c r="AD295" s="227"/>
      <c r="AE295" s="227"/>
      <c r="AF295" s="227"/>
      <c r="AG295" s="227"/>
      <c r="AH295" s="227"/>
      <c r="AI295" s="227"/>
      <c r="AJ295" s="227"/>
      <c r="AK295" s="227"/>
      <c r="AL295" s="227"/>
      <c r="AM295" s="227"/>
      <c r="AN295" s="227"/>
      <c r="AO295" s="227"/>
      <c r="AP295" s="227"/>
      <c r="AQ295" s="227"/>
      <c r="AR295" s="227"/>
      <c r="AS295" s="227"/>
      <c r="AT295" s="227"/>
      <c r="AU295" s="227"/>
      <c r="AV295" s="227"/>
      <c r="AW295" s="227"/>
      <c r="AX295" s="227"/>
      <c r="AY295" s="227"/>
      <c r="AZ295" s="227"/>
      <c r="BA295" s="227"/>
      <c r="BB295" s="227"/>
      <c r="BC295" s="227"/>
      <c r="BD295" s="227"/>
      <c r="BE295" s="227"/>
      <c r="BF295" s="227"/>
      <c r="BG295" s="227"/>
      <c r="BH295" s="227"/>
      <c r="BI295" s="227"/>
      <c r="BJ295" s="227"/>
      <c r="BK295" s="227"/>
      <c r="BL295" s="227"/>
      <c r="BM295" s="227"/>
      <c r="BN295" s="227"/>
      <c r="BO295" s="227"/>
      <c r="BP295" s="227"/>
      <c r="BQ295" s="227"/>
      <c r="BR295" s="227"/>
      <c r="BS295" s="227"/>
      <c r="BT295" s="227"/>
      <c r="BU295" s="227"/>
      <c r="BV295" s="227"/>
      <c r="BW295" s="227"/>
      <c r="BX295" s="227"/>
      <c r="BY295" s="227"/>
      <c r="BZ295" s="227"/>
      <c r="CA295" s="227"/>
      <c r="CB295" s="227"/>
      <c r="CC295" s="109"/>
      <c r="CD295" s="109"/>
      <c r="CE295" s="109"/>
      <c r="CF295" s="109"/>
      <c r="CG295" s="109"/>
      <c r="CH295" s="109"/>
      <c r="CI295" s="109"/>
      <c r="CJ295" s="109"/>
      <c r="CK295" s="109"/>
      <c r="CL295" s="109"/>
      <c r="CM295" s="109"/>
      <c r="CN295" s="109"/>
      <c r="CO295" s="109"/>
      <c r="CP295" s="109"/>
      <c r="CQ295" s="109"/>
      <c r="CR295" s="109"/>
      <c r="CS295" s="109"/>
      <c r="CT295" s="109"/>
      <c r="CU295" s="227"/>
      <c r="CV295" s="227"/>
      <c r="CW295" s="227"/>
      <c r="CX295" s="227"/>
      <c r="CY295" s="227"/>
      <c r="CZ295" s="227"/>
      <c r="DA295" s="227"/>
      <c r="DB295" s="227"/>
      <c r="DC295" s="227"/>
      <c r="DD295" s="227"/>
      <c r="DE295" s="227"/>
      <c r="DF295" s="227"/>
      <c r="DG295" s="227"/>
      <c r="DH295" s="227"/>
      <c r="DI295" s="227"/>
      <c r="DJ295" s="227"/>
      <c r="DK295" s="227"/>
      <c r="DL295" s="227"/>
      <c r="DM295" s="227"/>
      <c r="DN295" s="227"/>
      <c r="DO295" s="227"/>
      <c r="DP295" s="227"/>
      <c r="DQ295" s="227"/>
      <c r="DR295" s="227"/>
      <c r="DS295" s="227"/>
      <c r="DT295" s="227"/>
      <c r="DU295" s="227"/>
      <c r="DV295" s="227"/>
      <c r="DW295" s="227"/>
      <c r="DX295" s="227"/>
      <c r="DY295" s="227"/>
      <c r="DZ295" s="227"/>
      <c r="EA295" s="227"/>
      <c r="EB295" s="227"/>
      <c r="EC295" s="227"/>
      <c r="ED295" s="227"/>
      <c r="EE295" s="227"/>
      <c r="EF295" s="227"/>
      <c r="EG295" s="227"/>
      <c r="EH295" s="227"/>
      <c r="EI295" s="227"/>
      <c r="EJ295" s="227"/>
      <c r="EK295" s="227"/>
      <c r="EL295" s="227"/>
      <c r="EM295" s="227"/>
      <c r="EN295" s="227"/>
      <c r="EO295" s="227"/>
      <c r="EP295" s="227"/>
      <c r="EQ295" s="227"/>
      <c r="ER295" s="227"/>
      <c r="ES295" s="227"/>
      <c r="ET295" s="227"/>
      <c r="EU295" s="227"/>
      <c r="EV295" s="227"/>
      <c r="EW295" s="227"/>
      <c r="EX295" s="227"/>
      <c r="EY295" s="227"/>
      <c r="EZ295" s="227"/>
      <c r="FA295" s="227"/>
      <c r="FB295" s="227"/>
      <c r="FC295" s="227"/>
      <c r="FD295" s="227"/>
      <c r="FE295" s="227"/>
      <c r="FF295" s="227"/>
      <c r="FG295" s="227"/>
      <c r="FH295" s="227"/>
      <c r="FI295" s="227"/>
      <c r="FJ295" s="227"/>
      <c r="FK295" s="227"/>
      <c r="FL295" s="227"/>
      <c r="FM295" s="227"/>
      <c r="FN295" s="227"/>
      <c r="FO295" s="227"/>
      <c r="FP295" s="227"/>
      <c r="FQ295" s="227"/>
      <c r="FR295" s="227"/>
      <c r="FS295" s="227"/>
      <c r="FT295" s="227"/>
      <c r="FU295" s="227"/>
      <c r="FV295" s="227"/>
      <c r="FW295" s="227"/>
      <c r="FX295" s="227"/>
      <c r="FY295" s="227"/>
      <c r="FZ295" s="227"/>
      <c r="GA295" s="227"/>
      <c r="GB295" s="227"/>
      <c r="GC295" s="227"/>
      <c r="GD295" s="227"/>
      <c r="GE295" s="227"/>
      <c r="GF295" s="227"/>
      <c r="GG295" s="227"/>
      <c r="GH295" s="227"/>
      <c r="GI295" s="227"/>
      <c r="GJ295" s="227"/>
      <c r="GK295" s="227"/>
      <c r="GL295" s="227"/>
      <c r="GM295" s="227"/>
      <c r="GN295" s="227"/>
      <c r="GO295" s="227"/>
      <c r="GP295" s="227"/>
      <c r="GQ295" s="227"/>
      <c r="GR295" s="227"/>
      <c r="GS295" s="227"/>
      <c r="GT295" s="227"/>
      <c r="GU295" s="227"/>
      <c r="GV295" s="227"/>
      <c r="GW295" s="227"/>
      <c r="GX295" s="227"/>
      <c r="GY295" s="227"/>
      <c r="GZ295" s="227"/>
      <c r="HA295" s="227"/>
      <c r="HB295" s="227"/>
      <c r="HC295" s="227"/>
      <c r="HD295" s="227"/>
      <c r="HE295" s="227"/>
      <c r="HF295" s="227"/>
      <c r="HG295" s="227"/>
      <c r="HH295" s="227"/>
      <c r="HI295" s="227"/>
      <c r="HJ295" s="227"/>
      <c r="HK295" s="227"/>
      <c r="HL295" s="227"/>
      <c r="HM295" s="227"/>
      <c r="HN295" s="227"/>
      <c r="HO295" s="227"/>
      <c r="HP295" s="227"/>
      <c r="HQ295" s="227"/>
      <c r="HR295" s="227"/>
      <c r="HS295" s="227"/>
      <c r="HT295" s="227"/>
      <c r="HU295" s="227"/>
      <c r="HV295" s="227"/>
      <c r="HW295" s="227"/>
      <c r="HX295" s="227"/>
      <c r="HY295" s="227"/>
      <c r="HZ295" s="227"/>
      <c r="IA295" s="227"/>
      <c r="IB295" s="227"/>
      <c r="IC295" s="227"/>
      <c r="ID295" s="227"/>
      <c r="IE295" s="227"/>
      <c r="IF295" s="227"/>
      <c r="IG295" s="227"/>
      <c r="IH295" s="227"/>
      <c r="II295" s="227"/>
      <c r="IJ295" s="227"/>
      <c r="IK295" s="227"/>
      <c r="IL295" s="227"/>
      <c r="IM295" s="227"/>
      <c r="IN295" s="227"/>
      <c r="IO295" s="227"/>
      <c r="IP295" s="227"/>
      <c r="IQ295" s="227"/>
      <c r="IR295" s="227"/>
      <c r="IS295" s="227"/>
      <c r="IT295" s="227"/>
      <c r="IU295" s="227"/>
      <c r="IV295" s="227"/>
    </row>
    <row r="296" spans="1:256">
      <c r="A296" s="107"/>
      <c r="D296" s="159"/>
      <c r="E296" s="227"/>
      <c r="F296" s="159"/>
      <c r="G296" s="227"/>
      <c r="H296" s="159"/>
      <c r="I296" s="109"/>
      <c r="J296" s="109"/>
      <c r="K296" s="227"/>
      <c r="L296" s="159"/>
      <c r="M296" s="227"/>
      <c r="N296" s="227"/>
      <c r="O296" s="227"/>
      <c r="P296" s="227"/>
      <c r="Q296" s="227"/>
      <c r="R296" s="227"/>
      <c r="S296" s="227"/>
      <c r="T296" s="227"/>
      <c r="U296" s="227"/>
      <c r="V296" s="227"/>
      <c r="W296" s="227"/>
      <c r="X296" s="227"/>
      <c r="Y296" s="227"/>
      <c r="Z296" s="227"/>
      <c r="AA296" s="227"/>
      <c r="AB296" s="227"/>
      <c r="AC296" s="227"/>
      <c r="AD296" s="227"/>
      <c r="AE296" s="227"/>
      <c r="AF296" s="227"/>
      <c r="AG296" s="227"/>
      <c r="AH296" s="227"/>
      <c r="AI296" s="227"/>
      <c r="AJ296" s="227"/>
      <c r="AK296" s="227"/>
      <c r="AL296" s="227"/>
      <c r="AM296" s="227"/>
      <c r="AN296" s="227"/>
      <c r="AO296" s="227"/>
      <c r="AP296" s="227"/>
      <c r="AQ296" s="227"/>
      <c r="AR296" s="227"/>
      <c r="AS296" s="227"/>
      <c r="AT296" s="227"/>
      <c r="AU296" s="227"/>
      <c r="AV296" s="227"/>
      <c r="AW296" s="227"/>
      <c r="AX296" s="227"/>
      <c r="AY296" s="227"/>
      <c r="AZ296" s="227"/>
      <c r="BA296" s="227"/>
      <c r="BB296" s="227"/>
      <c r="BC296" s="227"/>
      <c r="BD296" s="227"/>
      <c r="BE296" s="227"/>
      <c r="BF296" s="227"/>
      <c r="BG296" s="227"/>
      <c r="BH296" s="227"/>
      <c r="BI296" s="227"/>
      <c r="BJ296" s="227"/>
      <c r="BK296" s="227"/>
      <c r="BL296" s="227"/>
      <c r="BM296" s="227"/>
      <c r="BN296" s="227"/>
      <c r="BO296" s="227"/>
      <c r="BP296" s="227"/>
      <c r="BQ296" s="227"/>
      <c r="BR296" s="227"/>
      <c r="BS296" s="227"/>
      <c r="BT296" s="227"/>
      <c r="BU296" s="227"/>
      <c r="BV296" s="227"/>
      <c r="BW296" s="227"/>
      <c r="BX296" s="227"/>
      <c r="BY296" s="227"/>
      <c r="BZ296" s="227"/>
      <c r="CA296" s="227"/>
      <c r="CB296" s="227"/>
      <c r="CC296" s="109"/>
      <c r="CD296" s="109"/>
      <c r="CE296" s="109"/>
      <c r="CF296" s="109"/>
      <c r="CG296" s="109"/>
      <c r="CH296" s="109"/>
      <c r="CI296" s="109"/>
      <c r="CJ296" s="109"/>
      <c r="CK296" s="109"/>
      <c r="CL296" s="109"/>
      <c r="CM296" s="109"/>
      <c r="CN296" s="109"/>
      <c r="CO296" s="109"/>
      <c r="CP296" s="109"/>
      <c r="CQ296" s="109"/>
      <c r="CR296" s="109"/>
      <c r="CS296" s="109"/>
      <c r="CT296" s="109"/>
      <c r="CU296" s="227"/>
      <c r="CV296" s="227"/>
      <c r="CW296" s="227"/>
      <c r="CX296" s="227"/>
      <c r="CY296" s="227"/>
      <c r="CZ296" s="227"/>
      <c r="DA296" s="227"/>
      <c r="DB296" s="227"/>
      <c r="DC296" s="227"/>
      <c r="DD296" s="227"/>
      <c r="DE296" s="227"/>
      <c r="DF296" s="227"/>
      <c r="DG296" s="227"/>
      <c r="DH296" s="227"/>
      <c r="DI296" s="227"/>
      <c r="DJ296" s="227"/>
      <c r="DK296" s="227"/>
      <c r="DL296" s="227"/>
      <c r="DM296" s="227"/>
      <c r="DN296" s="227"/>
      <c r="DO296" s="227"/>
      <c r="DP296" s="227"/>
      <c r="DQ296" s="227"/>
      <c r="DR296" s="227"/>
      <c r="DS296" s="227"/>
      <c r="DT296" s="227"/>
      <c r="DU296" s="227"/>
      <c r="DV296" s="227"/>
      <c r="DW296" s="227"/>
      <c r="DX296" s="227"/>
      <c r="DY296" s="227"/>
      <c r="DZ296" s="227"/>
      <c r="EA296" s="227"/>
      <c r="EB296" s="227"/>
      <c r="EC296" s="227"/>
      <c r="ED296" s="227"/>
      <c r="EE296" s="227"/>
      <c r="EF296" s="227"/>
      <c r="EG296" s="227"/>
      <c r="EH296" s="227"/>
      <c r="EI296" s="227"/>
      <c r="EJ296" s="227"/>
      <c r="EK296" s="227"/>
      <c r="EL296" s="227"/>
      <c r="EM296" s="227"/>
      <c r="EN296" s="227"/>
      <c r="EO296" s="227"/>
      <c r="EP296" s="227"/>
      <c r="EQ296" s="227"/>
      <c r="ER296" s="227"/>
      <c r="ES296" s="227"/>
      <c r="ET296" s="227"/>
      <c r="EU296" s="227"/>
      <c r="EV296" s="227"/>
      <c r="EW296" s="227"/>
      <c r="EX296" s="227"/>
      <c r="EY296" s="227"/>
      <c r="EZ296" s="227"/>
      <c r="FA296" s="227"/>
      <c r="FB296" s="227"/>
      <c r="FC296" s="227"/>
      <c r="FD296" s="227"/>
      <c r="FE296" s="227"/>
      <c r="FF296" s="227"/>
      <c r="FG296" s="227"/>
      <c r="FH296" s="227"/>
      <c r="FI296" s="227"/>
      <c r="FJ296" s="227"/>
      <c r="FK296" s="227"/>
      <c r="FL296" s="227"/>
      <c r="FM296" s="227"/>
      <c r="FN296" s="227"/>
      <c r="FO296" s="227"/>
      <c r="FP296" s="227"/>
      <c r="FQ296" s="227"/>
      <c r="FR296" s="227"/>
      <c r="FS296" s="227"/>
      <c r="FT296" s="227"/>
      <c r="FU296" s="227"/>
      <c r="FV296" s="227"/>
      <c r="FW296" s="227"/>
      <c r="FX296" s="227"/>
      <c r="FY296" s="227"/>
      <c r="FZ296" s="227"/>
      <c r="GA296" s="227"/>
      <c r="GB296" s="227"/>
      <c r="GC296" s="227"/>
      <c r="GD296" s="227"/>
      <c r="GE296" s="227"/>
      <c r="GF296" s="227"/>
      <c r="GG296" s="227"/>
      <c r="GH296" s="227"/>
      <c r="GI296" s="227"/>
      <c r="GJ296" s="227"/>
      <c r="GK296" s="227"/>
      <c r="GL296" s="227"/>
      <c r="GM296" s="227"/>
      <c r="GN296" s="227"/>
      <c r="GO296" s="227"/>
      <c r="GP296" s="227"/>
      <c r="GQ296" s="227"/>
      <c r="GR296" s="227"/>
      <c r="GS296" s="227"/>
      <c r="GT296" s="227"/>
      <c r="GU296" s="227"/>
      <c r="GV296" s="227"/>
      <c r="GW296" s="227"/>
      <c r="GX296" s="227"/>
      <c r="GY296" s="227"/>
      <c r="GZ296" s="227"/>
      <c r="HA296" s="227"/>
      <c r="HB296" s="227"/>
      <c r="HC296" s="227"/>
      <c r="HD296" s="227"/>
      <c r="HE296" s="227"/>
      <c r="HF296" s="227"/>
      <c r="HG296" s="227"/>
      <c r="HH296" s="227"/>
      <c r="HI296" s="227"/>
      <c r="HJ296" s="227"/>
      <c r="HK296" s="227"/>
      <c r="HL296" s="227"/>
      <c r="HM296" s="227"/>
      <c r="HN296" s="227"/>
      <c r="HO296" s="227"/>
      <c r="HP296" s="227"/>
      <c r="HQ296" s="227"/>
      <c r="HR296" s="227"/>
      <c r="HS296" s="227"/>
      <c r="HT296" s="227"/>
      <c r="HU296" s="227"/>
      <c r="HV296" s="227"/>
      <c r="HW296" s="227"/>
      <c r="HX296" s="227"/>
      <c r="HY296" s="227"/>
      <c r="HZ296" s="227"/>
      <c r="IA296" s="227"/>
      <c r="IB296" s="227"/>
      <c r="IC296" s="227"/>
      <c r="ID296" s="227"/>
      <c r="IE296" s="227"/>
      <c r="IF296" s="227"/>
      <c r="IG296" s="227"/>
      <c r="IH296" s="227"/>
      <c r="II296" s="227"/>
      <c r="IJ296" s="227"/>
      <c r="IK296" s="227"/>
      <c r="IL296" s="227"/>
      <c r="IM296" s="227"/>
      <c r="IN296" s="227"/>
      <c r="IO296" s="227"/>
      <c r="IP296" s="227"/>
      <c r="IQ296" s="227"/>
      <c r="IR296" s="227"/>
      <c r="IS296" s="227"/>
      <c r="IT296" s="227"/>
      <c r="IU296" s="227"/>
      <c r="IV296" s="227"/>
    </row>
    <row r="297" spans="1:256">
      <c r="A297" s="107"/>
      <c r="D297" s="159"/>
      <c r="E297" s="227"/>
      <c r="F297" s="159"/>
      <c r="G297" s="227"/>
      <c r="H297" s="159"/>
      <c r="I297" s="109"/>
      <c r="J297" s="109"/>
      <c r="K297" s="227"/>
      <c r="L297" s="159"/>
      <c r="M297" s="227"/>
      <c r="N297" s="227"/>
      <c r="O297" s="227"/>
      <c r="P297" s="227"/>
      <c r="Q297" s="227"/>
      <c r="R297" s="227"/>
      <c r="S297" s="227"/>
      <c r="T297" s="227"/>
      <c r="U297" s="227"/>
      <c r="V297" s="227"/>
      <c r="W297" s="227"/>
      <c r="X297" s="227"/>
      <c r="Y297" s="227"/>
      <c r="Z297" s="227"/>
      <c r="AA297" s="227"/>
      <c r="AB297" s="227"/>
      <c r="AC297" s="227"/>
      <c r="AD297" s="227"/>
      <c r="AE297" s="227"/>
      <c r="AF297" s="227"/>
      <c r="AG297" s="227"/>
      <c r="AH297" s="227"/>
      <c r="AI297" s="227"/>
      <c r="AJ297" s="227"/>
      <c r="AK297" s="227"/>
      <c r="AL297" s="227"/>
      <c r="AM297" s="227"/>
      <c r="AN297" s="227"/>
      <c r="AO297" s="227"/>
      <c r="AP297" s="227"/>
      <c r="AQ297" s="227"/>
      <c r="AR297" s="227"/>
      <c r="AS297" s="227"/>
      <c r="AT297" s="227"/>
      <c r="AU297" s="227"/>
      <c r="AV297" s="227"/>
      <c r="AW297" s="227"/>
      <c r="AX297" s="227"/>
      <c r="AY297" s="227"/>
      <c r="AZ297" s="227"/>
      <c r="BA297" s="227"/>
      <c r="BB297" s="227"/>
      <c r="BC297" s="227"/>
      <c r="BD297" s="227"/>
      <c r="BE297" s="227"/>
      <c r="BF297" s="227"/>
      <c r="BG297" s="227"/>
      <c r="BH297" s="227"/>
      <c r="BI297" s="227"/>
      <c r="BJ297" s="227"/>
      <c r="BK297" s="227"/>
      <c r="BL297" s="227"/>
      <c r="BM297" s="227"/>
      <c r="BN297" s="227"/>
      <c r="BO297" s="227"/>
      <c r="BP297" s="227"/>
      <c r="BQ297" s="227"/>
      <c r="BR297" s="227"/>
      <c r="BS297" s="227"/>
      <c r="BT297" s="227"/>
      <c r="BU297" s="227"/>
      <c r="BV297" s="227"/>
      <c r="BW297" s="227"/>
      <c r="BX297" s="227"/>
      <c r="BY297" s="227"/>
      <c r="BZ297" s="227"/>
      <c r="CA297" s="227"/>
      <c r="CB297" s="227"/>
      <c r="CC297" s="109"/>
      <c r="CD297" s="109"/>
      <c r="CE297" s="109"/>
      <c r="CF297" s="109"/>
      <c r="CG297" s="109"/>
      <c r="CH297" s="109"/>
      <c r="CI297" s="109"/>
      <c r="CJ297" s="109"/>
      <c r="CK297" s="109"/>
      <c r="CL297" s="109"/>
      <c r="CM297" s="109"/>
      <c r="CN297" s="109"/>
      <c r="CO297" s="109"/>
      <c r="CP297" s="109"/>
      <c r="CQ297" s="109"/>
      <c r="CR297" s="109"/>
      <c r="CS297" s="109"/>
      <c r="CT297" s="109"/>
      <c r="CU297" s="227"/>
      <c r="CV297" s="227"/>
      <c r="CW297" s="227"/>
      <c r="CX297" s="227"/>
      <c r="CY297" s="227"/>
      <c r="CZ297" s="227"/>
      <c r="DA297" s="227"/>
      <c r="DB297" s="227"/>
      <c r="DC297" s="227"/>
      <c r="DD297" s="227"/>
      <c r="DE297" s="227"/>
      <c r="DF297" s="227"/>
      <c r="DG297" s="227"/>
      <c r="DH297" s="227"/>
      <c r="DI297" s="227"/>
      <c r="DJ297" s="227"/>
      <c r="DK297" s="227"/>
      <c r="DL297" s="227"/>
      <c r="DM297" s="227"/>
      <c r="DN297" s="227"/>
      <c r="DO297" s="227"/>
      <c r="DP297" s="227"/>
      <c r="DQ297" s="227"/>
      <c r="DR297" s="227"/>
      <c r="DS297" s="227"/>
      <c r="DT297" s="227"/>
      <c r="DU297" s="227"/>
      <c r="DV297" s="227"/>
      <c r="DW297" s="227"/>
      <c r="DX297" s="227"/>
      <c r="DY297" s="227"/>
      <c r="DZ297" s="227"/>
      <c r="EA297" s="227"/>
      <c r="EB297" s="227"/>
      <c r="EC297" s="227"/>
      <c r="ED297" s="227"/>
      <c r="EE297" s="227"/>
      <c r="EF297" s="227"/>
      <c r="EG297" s="227"/>
      <c r="EH297" s="227"/>
      <c r="EI297" s="227"/>
      <c r="EJ297" s="227"/>
      <c r="EK297" s="227"/>
      <c r="EL297" s="227"/>
      <c r="EM297" s="227"/>
      <c r="EN297" s="227"/>
      <c r="EO297" s="227"/>
      <c r="EP297" s="227"/>
      <c r="EQ297" s="227"/>
      <c r="ER297" s="227"/>
      <c r="ES297" s="227"/>
      <c r="ET297" s="227"/>
      <c r="EU297" s="227"/>
      <c r="EV297" s="227"/>
      <c r="EW297" s="227"/>
      <c r="EX297" s="227"/>
      <c r="EY297" s="227"/>
      <c r="EZ297" s="227"/>
      <c r="FA297" s="227"/>
      <c r="FB297" s="227"/>
      <c r="FC297" s="227"/>
      <c r="FD297" s="227"/>
      <c r="FE297" s="227"/>
      <c r="FF297" s="227"/>
      <c r="FG297" s="227"/>
      <c r="FH297" s="227"/>
      <c r="FI297" s="227"/>
      <c r="FJ297" s="227"/>
      <c r="FK297" s="227"/>
      <c r="FL297" s="227"/>
      <c r="FM297" s="227"/>
      <c r="FN297" s="227"/>
      <c r="FO297" s="227"/>
      <c r="FP297" s="227"/>
      <c r="FQ297" s="227"/>
      <c r="FR297" s="227"/>
      <c r="FS297" s="227"/>
      <c r="FT297" s="227"/>
      <c r="FU297" s="227"/>
      <c r="FV297" s="227"/>
      <c r="FW297" s="227"/>
      <c r="FX297" s="227"/>
      <c r="FY297" s="227"/>
      <c r="FZ297" s="227"/>
      <c r="GA297" s="227"/>
      <c r="GB297" s="227"/>
      <c r="GC297" s="227"/>
      <c r="GD297" s="227"/>
      <c r="GE297" s="227"/>
      <c r="GF297" s="227"/>
      <c r="GG297" s="227"/>
      <c r="GH297" s="227"/>
      <c r="GI297" s="227"/>
      <c r="GJ297" s="227"/>
      <c r="GK297" s="227"/>
      <c r="GL297" s="227"/>
      <c r="GM297" s="227"/>
      <c r="GN297" s="227"/>
      <c r="GO297" s="227"/>
      <c r="GP297" s="227"/>
      <c r="GQ297" s="227"/>
      <c r="GR297" s="227"/>
      <c r="GS297" s="227"/>
      <c r="GT297" s="227"/>
      <c r="GU297" s="227"/>
      <c r="GV297" s="227"/>
      <c r="GW297" s="227"/>
      <c r="GX297" s="227"/>
      <c r="GY297" s="227"/>
      <c r="GZ297" s="227"/>
      <c r="HA297" s="227"/>
      <c r="HB297" s="227"/>
      <c r="HC297" s="227"/>
      <c r="HD297" s="227"/>
      <c r="HE297" s="227"/>
      <c r="HF297" s="227"/>
      <c r="HG297" s="227"/>
      <c r="HH297" s="227"/>
      <c r="HI297" s="227"/>
      <c r="HJ297" s="227"/>
      <c r="HK297" s="227"/>
      <c r="HL297" s="227"/>
      <c r="HM297" s="227"/>
      <c r="HN297" s="227"/>
      <c r="HO297" s="227"/>
      <c r="HP297" s="227"/>
      <c r="HQ297" s="227"/>
      <c r="HR297" s="227"/>
      <c r="HS297" s="227"/>
      <c r="HT297" s="227"/>
      <c r="HU297" s="227"/>
      <c r="HV297" s="227"/>
      <c r="HW297" s="227"/>
      <c r="HX297" s="227"/>
      <c r="HY297" s="227"/>
      <c r="HZ297" s="227"/>
      <c r="IA297" s="227"/>
      <c r="IB297" s="227"/>
      <c r="IC297" s="227"/>
      <c r="ID297" s="227"/>
      <c r="IE297" s="227"/>
      <c r="IF297" s="227"/>
      <c r="IG297" s="227"/>
      <c r="IH297" s="227"/>
      <c r="II297" s="227"/>
      <c r="IJ297" s="227"/>
      <c r="IK297" s="227"/>
      <c r="IL297" s="227"/>
      <c r="IM297" s="227"/>
      <c r="IN297" s="227"/>
      <c r="IO297" s="227"/>
      <c r="IP297" s="227"/>
      <c r="IQ297" s="227"/>
      <c r="IR297" s="227"/>
      <c r="IS297" s="227"/>
      <c r="IT297" s="227"/>
      <c r="IU297" s="227"/>
      <c r="IV297" s="227"/>
    </row>
    <row r="298" spans="1:256">
      <c r="A298" s="107"/>
      <c r="D298" s="159"/>
      <c r="E298" s="227"/>
      <c r="F298" s="159"/>
      <c r="G298" s="227"/>
      <c r="H298" s="159"/>
      <c r="I298" s="109"/>
      <c r="J298" s="109"/>
      <c r="K298" s="227"/>
      <c r="L298" s="159"/>
      <c r="M298" s="227"/>
      <c r="N298" s="227"/>
      <c r="O298" s="227"/>
      <c r="P298" s="227"/>
      <c r="Q298" s="227"/>
      <c r="R298" s="227"/>
      <c r="S298" s="227"/>
      <c r="T298" s="227"/>
      <c r="U298" s="227"/>
      <c r="V298" s="227"/>
      <c r="W298" s="227"/>
      <c r="X298" s="227"/>
      <c r="Y298" s="227"/>
      <c r="Z298" s="227"/>
      <c r="AA298" s="227"/>
      <c r="AB298" s="227"/>
      <c r="AC298" s="227"/>
      <c r="AD298" s="227"/>
      <c r="AE298" s="227"/>
      <c r="AF298" s="227"/>
      <c r="AG298" s="227"/>
      <c r="AH298" s="227"/>
      <c r="AI298" s="227"/>
      <c r="AJ298" s="227"/>
      <c r="AK298" s="227"/>
      <c r="AL298" s="227"/>
      <c r="AM298" s="227"/>
      <c r="AN298" s="227"/>
      <c r="AO298" s="227"/>
      <c r="AP298" s="227"/>
      <c r="AQ298" s="227"/>
      <c r="AR298" s="227"/>
      <c r="AS298" s="227"/>
      <c r="AT298" s="227"/>
      <c r="AU298" s="227"/>
      <c r="AV298" s="227"/>
      <c r="AW298" s="227"/>
      <c r="AX298" s="227"/>
      <c r="AY298" s="227"/>
      <c r="AZ298" s="227"/>
      <c r="BA298" s="227"/>
      <c r="BB298" s="227"/>
      <c r="BC298" s="227"/>
      <c r="BD298" s="227"/>
      <c r="BE298" s="227"/>
      <c r="BF298" s="227"/>
      <c r="BG298" s="227"/>
      <c r="BH298" s="227"/>
      <c r="BI298" s="227"/>
      <c r="BJ298" s="227"/>
      <c r="BK298" s="227"/>
      <c r="BL298" s="227"/>
      <c r="BM298" s="227"/>
      <c r="BN298" s="227"/>
      <c r="BO298" s="227"/>
      <c r="BP298" s="227"/>
      <c r="BQ298" s="227"/>
      <c r="BR298" s="227"/>
      <c r="BS298" s="227"/>
      <c r="BT298" s="227"/>
      <c r="BU298" s="227"/>
      <c r="BV298" s="227"/>
      <c r="BW298" s="227"/>
      <c r="BX298" s="227"/>
      <c r="BY298" s="227"/>
      <c r="BZ298" s="227"/>
      <c r="CA298" s="227"/>
      <c r="CB298" s="227"/>
      <c r="CC298" s="109"/>
      <c r="CD298" s="109"/>
      <c r="CE298" s="109"/>
      <c r="CF298" s="109"/>
      <c r="CG298" s="109"/>
      <c r="CH298" s="109"/>
      <c r="CI298" s="109"/>
      <c r="CJ298" s="109"/>
      <c r="CK298" s="109"/>
      <c r="CL298" s="109"/>
      <c r="CM298" s="109"/>
      <c r="CN298" s="109"/>
      <c r="CO298" s="109"/>
      <c r="CP298" s="109"/>
      <c r="CQ298" s="109"/>
      <c r="CR298" s="109"/>
      <c r="CS298" s="109"/>
      <c r="CT298" s="109"/>
      <c r="CU298" s="227"/>
      <c r="CV298" s="227"/>
      <c r="CW298" s="227"/>
      <c r="CX298" s="227"/>
      <c r="CY298" s="227"/>
      <c r="CZ298" s="227"/>
      <c r="DA298" s="227"/>
      <c r="DB298" s="227"/>
      <c r="DC298" s="227"/>
      <c r="DD298" s="227"/>
      <c r="DE298" s="227"/>
      <c r="DF298" s="227"/>
      <c r="DG298" s="227"/>
      <c r="DH298" s="227"/>
      <c r="DI298" s="227"/>
      <c r="DJ298" s="227"/>
      <c r="DK298" s="227"/>
      <c r="DL298" s="227"/>
      <c r="DM298" s="227"/>
      <c r="DN298" s="227"/>
      <c r="DO298" s="227"/>
      <c r="DP298" s="227"/>
      <c r="DQ298" s="227"/>
      <c r="DR298" s="227"/>
      <c r="DS298" s="227"/>
      <c r="DT298" s="227"/>
      <c r="DU298" s="227"/>
      <c r="DV298" s="227"/>
      <c r="DW298" s="227"/>
      <c r="DX298" s="227"/>
      <c r="DY298" s="227"/>
      <c r="DZ298" s="227"/>
      <c r="EA298" s="227"/>
      <c r="EB298" s="227"/>
      <c r="EC298" s="227"/>
      <c r="ED298" s="227"/>
      <c r="EE298" s="227"/>
      <c r="EF298" s="227"/>
      <c r="EG298" s="227"/>
      <c r="EH298" s="227"/>
      <c r="EI298" s="227"/>
      <c r="EJ298" s="227"/>
      <c r="EK298" s="227"/>
      <c r="EL298" s="227"/>
      <c r="EM298" s="227"/>
      <c r="EN298" s="227"/>
      <c r="EO298" s="227"/>
      <c r="EP298" s="227"/>
      <c r="EQ298" s="227"/>
      <c r="ER298" s="227"/>
      <c r="ES298" s="227"/>
      <c r="ET298" s="227"/>
      <c r="EU298" s="227"/>
      <c r="EV298" s="227"/>
      <c r="EW298" s="227"/>
      <c r="EX298" s="227"/>
      <c r="EY298" s="227"/>
      <c r="EZ298" s="227"/>
      <c r="FA298" s="227"/>
      <c r="FB298" s="227"/>
      <c r="FC298" s="227"/>
      <c r="FD298" s="227"/>
      <c r="FE298" s="227"/>
      <c r="FF298" s="227"/>
      <c r="FG298" s="227"/>
      <c r="FH298" s="227"/>
      <c r="FI298" s="227"/>
      <c r="FJ298" s="227"/>
      <c r="FK298" s="227"/>
      <c r="FL298" s="227"/>
      <c r="FM298" s="227"/>
      <c r="FN298" s="227"/>
      <c r="FO298" s="227"/>
      <c r="FP298" s="227"/>
      <c r="FQ298" s="227"/>
      <c r="FR298" s="227"/>
      <c r="FS298" s="227"/>
      <c r="FT298" s="227"/>
      <c r="FU298" s="227"/>
      <c r="FV298" s="227"/>
      <c r="FW298" s="227"/>
      <c r="FX298" s="227"/>
      <c r="FY298" s="227"/>
      <c r="FZ298" s="227"/>
      <c r="GA298" s="227"/>
      <c r="GB298" s="227"/>
      <c r="GC298" s="227"/>
      <c r="GD298" s="227"/>
      <c r="GE298" s="227"/>
      <c r="GF298" s="227"/>
      <c r="GG298" s="227"/>
      <c r="GH298" s="227"/>
      <c r="GI298" s="227"/>
      <c r="GJ298" s="227"/>
      <c r="GK298" s="227"/>
      <c r="GL298" s="227"/>
      <c r="GM298" s="227"/>
      <c r="GN298" s="227"/>
      <c r="GO298" s="227"/>
      <c r="GP298" s="227"/>
      <c r="GQ298" s="227"/>
      <c r="GR298" s="227"/>
      <c r="GS298" s="227"/>
      <c r="GT298" s="227"/>
      <c r="GU298" s="227"/>
      <c r="GV298" s="227"/>
      <c r="GW298" s="227"/>
      <c r="GX298" s="227"/>
      <c r="GY298" s="227"/>
      <c r="GZ298" s="227"/>
      <c r="HA298" s="227"/>
      <c r="HB298" s="227"/>
      <c r="HC298" s="227"/>
      <c r="HD298" s="227"/>
      <c r="HE298" s="227"/>
      <c r="HF298" s="227"/>
      <c r="HG298" s="227"/>
      <c r="HH298" s="227"/>
      <c r="HI298" s="227"/>
      <c r="HJ298" s="227"/>
      <c r="HK298" s="227"/>
      <c r="HL298" s="227"/>
      <c r="HM298" s="227"/>
      <c r="HN298" s="227"/>
      <c r="HO298" s="227"/>
      <c r="HP298" s="227"/>
      <c r="HQ298" s="227"/>
      <c r="HR298" s="227"/>
      <c r="HS298" s="227"/>
      <c r="HT298" s="227"/>
      <c r="HU298" s="227"/>
      <c r="HV298" s="227"/>
      <c r="HW298" s="227"/>
      <c r="HX298" s="227"/>
      <c r="HY298" s="227"/>
      <c r="HZ298" s="227"/>
      <c r="IA298" s="227"/>
      <c r="IB298" s="227"/>
      <c r="IC298" s="227"/>
      <c r="ID298" s="227"/>
      <c r="IE298" s="227"/>
      <c r="IF298" s="227"/>
      <c r="IG298" s="227"/>
      <c r="IH298" s="227"/>
      <c r="II298" s="227"/>
      <c r="IJ298" s="227"/>
      <c r="IK298" s="227"/>
      <c r="IL298" s="227"/>
      <c r="IM298" s="227"/>
      <c r="IN298" s="227"/>
      <c r="IO298" s="227"/>
      <c r="IP298" s="227"/>
      <c r="IQ298" s="227"/>
      <c r="IR298" s="227"/>
      <c r="IS298" s="227"/>
      <c r="IT298" s="227"/>
      <c r="IU298" s="227"/>
      <c r="IV298" s="227"/>
    </row>
    <row r="299" spans="1:256">
      <c r="A299" s="107"/>
      <c r="D299" s="159"/>
      <c r="E299" s="227"/>
      <c r="F299" s="159"/>
      <c r="G299" s="227"/>
      <c r="H299" s="159"/>
      <c r="I299" s="109"/>
      <c r="J299" s="109"/>
      <c r="K299" s="227"/>
      <c r="L299" s="159"/>
      <c r="M299" s="227"/>
      <c r="N299" s="227"/>
      <c r="O299" s="227"/>
      <c r="P299" s="227"/>
      <c r="Q299" s="227"/>
      <c r="R299" s="227"/>
      <c r="S299" s="227"/>
      <c r="T299" s="227"/>
      <c r="U299" s="227"/>
      <c r="V299" s="227"/>
      <c r="W299" s="227"/>
      <c r="X299" s="227"/>
      <c r="Y299" s="227"/>
      <c r="Z299" s="227"/>
      <c r="AA299" s="227"/>
      <c r="AB299" s="227"/>
      <c r="AC299" s="227"/>
      <c r="AD299" s="227"/>
      <c r="AE299" s="227"/>
      <c r="AF299" s="227"/>
      <c r="AG299" s="227"/>
      <c r="AH299" s="227"/>
      <c r="AI299" s="227"/>
      <c r="AJ299" s="227"/>
      <c r="AK299" s="227"/>
      <c r="AL299" s="227"/>
      <c r="AM299" s="227"/>
      <c r="AN299" s="227"/>
      <c r="AO299" s="227"/>
      <c r="AP299" s="227"/>
      <c r="AQ299" s="227"/>
      <c r="AR299" s="227"/>
      <c r="AS299" s="227"/>
      <c r="AT299" s="227"/>
      <c r="AU299" s="227"/>
      <c r="AV299" s="227"/>
      <c r="AW299" s="227"/>
      <c r="AX299" s="227"/>
      <c r="AY299" s="227"/>
      <c r="AZ299" s="227"/>
      <c r="BA299" s="227"/>
      <c r="BB299" s="227"/>
      <c r="BC299" s="227"/>
      <c r="BD299" s="227"/>
      <c r="BE299" s="227"/>
      <c r="BF299" s="227"/>
      <c r="BG299" s="227"/>
      <c r="BH299" s="227"/>
      <c r="BI299" s="227"/>
      <c r="BJ299" s="227"/>
      <c r="BK299" s="227"/>
      <c r="BL299" s="227"/>
      <c r="BM299" s="227"/>
      <c r="BN299" s="227"/>
      <c r="BO299" s="227"/>
      <c r="BP299" s="227"/>
      <c r="BQ299" s="227"/>
      <c r="BR299" s="227"/>
      <c r="BS299" s="227"/>
      <c r="BT299" s="227"/>
      <c r="BU299" s="227"/>
      <c r="BV299" s="227"/>
      <c r="BW299" s="227"/>
      <c r="BX299" s="227"/>
      <c r="BY299" s="227"/>
      <c r="BZ299" s="227"/>
      <c r="CA299" s="227"/>
      <c r="CB299" s="227"/>
      <c r="CC299" s="109"/>
      <c r="CD299" s="109"/>
      <c r="CE299" s="109"/>
      <c r="CF299" s="109"/>
      <c r="CG299" s="109"/>
      <c r="CH299" s="109"/>
      <c r="CI299" s="109"/>
      <c r="CJ299" s="109"/>
      <c r="CK299" s="109"/>
      <c r="CL299" s="109"/>
      <c r="CM299" s="109"/>
      <c r="CN299" s="109"/>
      <c r="CO299" s="109"/>
      <c r="CP299" s="109"/>
      <c r="CQ299" s="109"/>
      <c r="CR299" s="109"/>
      <c r="CS299" s="109"/>
      <c r="CT299" s="109"/>
      <c r="CU299" s="227"/>
      <c r="CV299" s="227"/>
      <c r="CW299" s="227"/>
      <c r="CX299" s="227"/>
      <c r="CY299" s="227"/>
      <c r="CZ299" s="227"/>
      <c r="DA299" s="227"/>
      <c r="DB299" s="227"/>
      <c r="DC299" s="227"/>
      <c r="DD299" s="227"/>
      <c r="DE299" s="227"/>
      <c r="DF299" s="227"/>
      <c r="DG299" s="227"/>
      <c r="DH299" s="227"/>
      <c r="DI299" s="227"/>
      <c r="DJ299" s="227"/>
      <c r="DK299" s="227"/>
      <c r="DL299" s="227"/>
      <c r="DM299" s="227"/>
      <c r="DN299" s="227"/>
      <c r="DO299" s="227"/>
      <c r="DP299" s="227"/>
      <c r="DQ299" s="227"/>
      <c r="DR299" s="227"/>
      <c r="DS299" s="227"/>
      <c r="DT299" s="227"/>
      <c r="DU299" s="227"/>
      <c r="DV299" s="227"/>
      <c r="DW299" s="227"/>
      <c r="DX299" s="227"/>
      <c r="DY299" s="227"/>
      <c r="DZ299" s="227"/>
      <c r="EA299" s="227"/>
      <c r="EB299" s="227"/>
      <c r="EC299" s="227"/>
      <c r="ED299" s="227"/>
      <c r="EE299" s="227"/>
      <c r="EF299" s="227"/>
      <c r="EG299" s="227"/>
      <c r="EH299" s="227"/>
      <c r="EI299" s="227"/>
      <c r="EJ299" s="227"/>
      <c r="EK299" s="227"/>
      <c r="EL299" s="227"/>
      <c r="EM299" s="227"/>
      <c r="EN299" s="227"/>
      <c r="EO299" s="227"/>
      <c r="EP299" s="227"/>
      <c r="EQ299" s="227"/>
      <c r="ER299" s="227"/>
      <c r="ES299" s="227"/>
      <c r="ET299" s="227"/>
      <c r="EU299" s="227"/>
      <c r="EV299" s="227"/>
      <c r="EW299" s="227"/>
      <c r="EX299" s="227"/>
      <c r="EY299" s="227"/>
      <c r="EZ299" s="227"/>
      <c r="FA299" s="227"/>
      <c r="FB299" s="227"/>
      <c r="FC299" s="227"/>
      <c r="FD299" s="227"/>
      <c r="FE299" s="227"/>
      <c r="FF299" s="227"/>
      <c r="FG299" s="227"/>
      <c r="FH299" s="227"/>
      <c r="FI299" s="227"/>
      <c r="FJ299" s="227"/>
      <c r="FK299" s="227"/>
      <c r="FL299" s="227"/>
      <c r="FM299" s="227"/>
      <c r="FN299" s="227"/>
      <c r="FO299" s="227"/>
      <c r="FP299" s="227"/>
      <c r="FQ299" s="227"/>
      <c r="FR299" s="227"/>
      <c r="FS299" s="227"/>
      <c r="FT299" s="227"/>
      <c r="FU299" s="227"/>
      <c r="FV299" s="227"/>
      <c r="FW299" s="227"/>
      <c r="FX299" s="227"/>
      <c r="FY299" s="227"/>
      <c r="FZ299" s="227"/>
      <c r="GA299" s="227"/>
      <c r="GB299" s="227"/>
      <c r="GC299" s="227"/>
      <c r="GD299" s="227"/>
      <c r="GE299" s="227"/>
      <c r="GF299" s="227"/>
      <c r="GG299" s="227"/>
      <c r="GH299" s="227"/>
      <c r="GI299" s="227"/>
      <c r="GJ299" s="227"/>
      <c r="GK299" s="227"/>
      <c r="GL299" s="227"/>
      <c r="GM299" s="227"/>
      <c r="GN299" s="227"/>
      <c r="GO299" s="227"/>
      <c r="GP299" s="227"/>
      <c r="GQ299" s="227"/>
      <c r="GR299" s="227"/>
      <c r="GS299" s="227"/>
      <c r="GT299" s="227"/>
      <c r="GU299" s="227"/>
      <c r="GV299" s="227"/>
      <c r="GW299" s="227"/>
      <c r="GX299" s="227"/>
      <c r="GY299" s="227"/>
      <c r="GZ299" s="227"/>
      <c r="HA299" s="227"/>
      <c r="HB299" s="227"/>
      <c r="HC299" s="227"/>
      <c r="HD299" s="227"/>
      <c r="HE299" s="227"/>
      <c r="HF299" s="227"/>
      <c r="HG299" s="227"/>
      <c r="HH299" s="227"/>
      <c r="HI299" s="227"/>
      <c r="HJ299" s="227"/>
      <c r="HK299" s="227"/>
      <c r="HL299" s="227"/>
      <c r="HM299" s="227"/>
      <c r="HN299" s="227"/>
      <c r="HO299" s="227"/>
      <c r="HP299" s="227"/>
      <c r="HQ299" s="227"/>
      <c r="HR299" s="227"/>
      <c r="HS299" s="227"/>
      <c r="HT299" s="227"/>
      <c r="HU299" s="227"/>
      <c r="HV299" s="227"/>
      <c r="HW299" s="227"/>
      <c r="HX299" s="227"/>
      <c r="HY299" s="227"/>
      <c r="HZ299" s="227"/>
      <c r="IA299" s="227"/>
      <c r="IB299" s="227"/>
      <c r="IC299" s="227"/>
      <c r="ID299" s="227"/>
      <c r="IE299" s="227"/>
      <c r="IF299" s="227"/>
      <c r="IG299" s="227"/>
      <c r="IH299" s="227"/>
      <c r="II299" s="227"/>
      <c r="IJ299" s="227"/>
      <c r="IK299" s="227"/>
      <c r="IL299" s="227"/>
      <c r="IM299" s="227"/>
      <c r="IN299" s="227"/>
      <c r="IO299" s="227"/>
      <c r="IP299" s="227"/>
      <c r="IQ299" s="227"/>
      <c r="IR299" s="227"/>
      <c r="IS299" s="227"/>
      <c r="IT299" s="227"/>
      <c r="IU299" s="227"/>
      <c r="IV299" s="227"/>
    </row>
    <row r="300" spans="1:256">
      <c r="A300" s="107"/>
      <c r="D300" s="159"/>
      <c r="E300" s="227"/>
      <c r="F300" s="159"/>
      <c r="G300" s="227"/>
      <c r="H300" s="159"/>
      <c r="I300" s="109"/>
      <c r="J300" s="109"/>
      <c r="K300" s="227"/>
      <c r="L300" s="159"/>
      <c r="M300" s="227"/>
      <c r="N300" s="227"/>
      <c r="O300" s="227"/>
      <c r="P300" s="227"/>
      <c r="Q300" s="227"/>
      <c r="R300" s="227"/>
      <c r="S300" s="227"/>
      <c r="T300" s="227"/>
      <c r="U300" s="227"/>
      <c r="V300" s="227"/>
      <c r="W300" s="227"/>
      <c r="X300" s="227"/>
      <c r="Y300" s="227"/>
      <c r="Z300" s="227"/>
      <c r="AA300" s="227"/>
      <c r="AB300" s="227"/>
      <c r="AC300" s="227"/>
      <c r="AD300" s="227"/>
      <c r="AE300" s="227"/>
      <c r="AF300" s="227"/>
      <c r="AG300" s="227"/>
      <c r="AH300" s="227"/>
      <c r="AI300" s="227"/>
      <c r="AJ300" s="227"/>
      <c r="AK300" s="227"/>
      <c r="AL300" s="227"/>
      <c r="AM300" s="227"/>
      <c r="AN300" s="227"/>
      <c r="AO300" s="227"/>
      <c r="AP300" s="227"/>
      <c r="AQ300" s="227"/>
      <c r="AR300" s="227"/>
      <c r="AS300" s="227"/>
      <c r="AT300" s="227"/>
      <c r="AU300" s="227"/>
      <c r="AV300" s="227"/>
      <c r="AW300" s="227"/>
      <c r="AX300" s="227"/>
      <c r="AY300" s="227"/>
      <c r="AZ300" s="227"/>
      <c r="BA300" s="227"/>
      <c r="BB300" s="227"/>
      <c r="BC300" s="227"/>
      <c r="BD300" s="227"/>
      <c r="BE300" s="227"/>
      <c r="BF300" s="227"/>
      <c r="BG300" s="227"/>
      <c r="BH300" s="227"/>
      <c r="BI300" s="227"/>
      <c r="BJ300" s="227"/>
      <c r="BK300" s="227"/>
      <c r="BL300" s="227"/>
      <c r="BM300" s="227"/>
      <c r="BN300" s="227"/>
      <c r="BO300" s="227"/>
      <c r="BP300" s="227"/>
      <c r="BQ300" s="227"/>
      <c r="BR300" s="227"/>
      <c r="BS300" s="227"/>
      <c r="BT300" s="227"/>
      <c r="BU300" s="227"/>
      <c r="BV300" s="227"/>
      <c r="BW300" s="227"/>
      <c r="BX300" s="227"/>
      <c r="BY300" s="227"/>
      <c r="BZ300" s="227"/>
      <c r="CA300" s="227"/>
      <c r="CB300" s="227"/>
      <c r="CC300" s="109"/>
      <c r="CD300" s="109"/>
      <c r="CE300" s="109"/>
      <c r="CF300" s="109"/>
      <c r="CG300" s="109"/>
      <c r="CH300" s="109"/>
      <c r="CI300" s="109"/>
      <c r="CJ300" s="109"/>
      <c r="CK300" s="109"/>
      <c r="CL300" s="109"/>
      <c r="CM300" s="109"/>
      <c r="CN300" s="109"/>
      <c r="CO300" s="109"/>
      <c r="CP300" s="109"/>
      <c r="CQ300" s="109"/>
      <c r="CR300" s="109"/>
      <c r="CS300" s="109"/>
      <c r="CT300" s="109"/>
      <c r="CU300" s="227"/>
      <c r="CV300" s="227"/>
      <c r="CW300" s="227"/>
      <c r="CX300" s="227"/>
      <c r="CY300" s="227"/>
      <c r="CZ300" s="227"/>
      <c r="DA300" s="227"/>
      <c r="DB300" s="227"/>
      <c r="DC300" s="227"/>
      <c r="DD300" s="227"/>
      <c r="DE300" s="227"/>
      <c r="DF300" s="227"/>
      <c r="DG300" s="227"/>
      <c r="DH300" s="227"/>
      <c r="DI300" s="227"/>
      <c r="DJ300" s="227"/>
      <c r="DK300" s="227"/>
      <c r="DL300" s="227"/>
      <c r="DM300" s="227"/>
      <c r="DN300" s="227"/>
      <c r="DO300" s="227"/>
      <c r="DP300" s="227"/>
      <c r="DQ300" s="227"/>
      <c r="DR300" s="227"/>
      <c r="DS300" s="227"/>
      <c r="DT300" s="227"/>
      <c r="DU300" s="227"/>
      <c r="DV300" s="227"/>
      <c r="DW300" s="227"/>
      <c r="DX300" s="227"/>
      <c r="DY300" s="227"/>
      <c r="DZ300" s="227"/>
      <c r="EA300" s="227"/>
      <c r="EB300" s="227"/>
      <c r="EC300" s="227"/>
      <c r="ED300" s="227"/>
      <c r="EE300" s="227"/>
      <c r="EF300" s="227"/>
      <c r="EG300" s="227"/>
      <c r="EH300" s="227"/>
      <c r="EI300" s="227"/>
      <c r="EJ300" s="227"/>
      <c r="EK300" s="227"/>
      <c r="EL300" s="227"/>
      <c r="EM300" s="227"/>
      <c r="EN300" s="227"/>
      <c r="EO300" s="227"/>
      <c r="EP300" s="227"/>
      <c r="EQ300" s="227"/>
      <c r="ER300" s="227"/>
      <c r="ES300" s="227"/>
      <c r="ET300" s="227"/>
      <c r="EU300" s="227"/>
      <c r="EV300" s="227"/>
      <c r="EW300" s="227"/>
      <c r="EX300" s="227"/>
      <c r="EY300" s="227"/>
      <c r="EZ300" s="227"/>
      <c r="FA300" s="227"/>
      <c r="FB300" s="227"/>
      <c r="FC300" s="227"/>
      <c r="FD300" s="227"/>
      <c r="FE300" s="227"/>
      <c r="FF300" s="227"/>
      <c r="FG300" s="227"/>
      <c r="FH300" s="227"/>
      <c r="FI300" s="227"/>
      <c r="FJ300" s="227"/>
      <c r="FK300" s="227"/>
      <c r="FL300" s="227"/>
      <c r="FM300" s="227"/>
      <c r="FN300" s="227"/>
      <c r="FO300" s="227"/>
      <c r="FP300" s="227"/>
      <c r="FQ300" s="227"/>
      <c r="FR300" s="227"/>
      <c r="FS300" s="227"/>
      <c r="FT300" s="227"/>
      <c r="FU300" s="227"/>
      <c r="FV300" s="227"/>
      <c r="FW300" s="227"/>
      <c r="FX300" s="227"/>
      <c r="FY300" s="227"/>
      <c r="FZ300" s="227"/>
      <c r="GA300" s="227"/>
      <c r="GB300" s="227"/>
      <c r="GC300" s="227"/>
      <c r="GD300" s="227"/>
      <c r="GE300" s="227"/>
      <c r="GF300" s="227"/>
      <c r="GG300" s="227"/>
      <c r="GH300" s="227"/>
      <c r="GI300" s="227"/>
      <c r="GJ300" s="227"/>
      <c r="GK300" s="227"/>
      <c r="GL300" s="227"/>
      <c r="GM300" s="227"/>
      <c r="GN300" s="227"/>
      <c r="GO300" s="227"/>
      <c r="GP300" s="227"/>
      <c r="GQ300" s="227"/>
      <c r="GR300" s="227"/>
      <c r="GS300" s="227"/>
      <c r="GT300" s="227"/>
      <c r="GU300" s="227"/>
      <c r="GV300" s="227"/>
      <c r="GW300" s="227"/>
      <c r="GX300" s="227"/>
      <c r="GY300" s="227"/>
      <c r="GZ300" s="227"/>
      <c r="HA300" s="227"/>
      <c r="HB300" s="227"/>
      <c r="HC300" s="227"/>
      <c r="HD300" s="227"/>
      <c r="HE300" s="227"/>
      <c r="HF300" s="227"/>
      <c r="HG300" s="227"/>
      <c r="HH300" s="227"/>
      <c r="HI300" s="227"/>
      <c r="HJ300" s="227"/>
      <c r="HK300" s="227"/>
      <c r="HL300" s="227"/>
      <c r="HM300" s="227"/>
      <c r="HN300" s="227"/>
      <c r="HO300" s="227"/>
      <c r="HP300" s="227"/>
      <c r="HQ300" s="227"/>
      <c r="HR300" s="227"/>
      <c r="HS300" s="227"/>
      <c r="HT300" s="227"/>
      <c r="HU300" s="227"/>
      <c r="HV300" s="227"/>
      <c r="HW300" s="227"/>
      <c r="HX300" s="227"/>
      <c r="HY300" s="227"/>
      <c r="HZ300" s="227"/>
      <c r="IA300" s="227"/>
      <c r="IB300" s="227"/>
      <c r="IC300" s="227"/>
      <c r="ID300" s="227"/>
      <c r="IE300" s="227"/>
      <c r="IF300" s="227"/>
      <c r="IG300" s="227"/>
      <c r="IH300" s="227"/>
      <c r="II300" s="227"/>
      <c r="IJ300" s="227"/>
      <c r="IK300" s="227"/>
      <c r="IL300" s="227"/>
      <c r="IM300" s="227"/>
      <c r="IN300" s="227"/>
      <c r="IO300" s="227"/>
      <c r="IP300" s="227"/>
      <c r="IQ300" s="227"/>
      <c r="IR300" s="227"/>
      <c r="IS300" s="227"/>
      <c r="IT300" s="227"/>
      <c r="IU300" s="227"/>
      <c r="IV300" s="227"/>
    </row>
    <row r="301" spans="1:256">
      <c r="A301" s="107"/>
      <c r="D301" s="159"/>
      <c r="E301" s="227"/>
      <c r="F301" s="159"/>
      <c r="G301" s="227"/>
      <c r="H301" s="159"/>
      <c r="I301" s="109"/>
      <c r="J301" s="109"/>
      <c r="K301" s="227"/>
      <c r="L301" s="159"/>
      <c r="M301" s="227"/>
      <c r="N301" s="227"/>
      <c r="O301" s="227"/>
      <c r="P301" s="227"/>
      <c r="Q301" s="227"/>
      <c r="R301" s="227"/>
      <c r="S301" s="227"/>
      <c r="T301" s="227"/>
      <c r="U301" s="227"/>
      <c r="V301" s="227"/>
      <c r="W301" s="227"/>
      <c r="X301" s="227"/>
      <c r="Y301" s="227"/>
      <c r="Z301" s="227"/>
      <c r="AA301" s="227"/>
      <c r="AB301" s="227"/>
      <c r="AC301" s="227"/>
      <c r="AD301" s="227"/>
      <c r="AE301" s="227"/>
      <c r="AF301" s="227"/>
      <c r="AG301" s="227"/>
      <c r="AH301" s="227"/>
      <c r="AI301" s="227"/>
      <c r="AJ301" s="227"/>
      <c r="AK301" s="227"/>
      <c r="AL301" s="227"/>
      <c r="AM301" s="227"/>
      <c r="AN301" s="227"/>
      <c r="AO301" s="227"/>
      <c r="AP301" s="227"/>
      <c r="AQ301" s="227"/>
      <c r="AR301" s="227"/>
      <c r="AS301" s="227"/>
      <c r="AT301" s="227"/>
      <c r="AU301" s="227"/>
      <c r="AV301" s="227"/>
      <c r="AW301" s="227"/>
      <c r="AX301" s="227"/>
      <c r="AY301" s="227"/>
      <c r="AZ301" s="227"/>
      <c r="BA301" s="227"/>
      <c r="BB301" s="227"/>
      <c r="BC301" s="227"/>
      <c r="BD301" s="227"/>
      <c r="BE301" s="227"/>
      <c r="BF301" s="227"/>
      <c r="BG301" s="227"/>
      <c r="BH301" s="227"/>
      <c r="BI301" s="227"/>
      <c r="BJ301" s="227"/>
      <c r="BK301" s="227"/>
      <c r="BL301" s="227"/>
      <c r="BM301" s="227"/>
      <c r="BN301" s="227"/>
      <c r="BO301" s="227"/>
      <c r="BP301" s="227"/>
      <c r="BQ301" s="227"/>
      <c r="BR301" s="227"/>
      <c r="BS301" s="227"/>
      <c r="BT301" s="227"/>
      <c r="BU301" s="227"/>
      <c r="BV301" s="227"/>
      <c r="BW301" s="227"/>
      <c r="BX301" s="227"/>
      <c r="BY301" s="227"/>
      <c r="BZ301" s="227"/>
      <c r="CA301" s="227"/>
      <c r="CB301" s="227"/>
      <c r="CC301" s="109"/>
      <c r="CD301" s="109"/>
      <c r="CE301" s="109"/>
      <c r="CF301" s="109"/>
      <c r="CG301" s="109"/>
      <c r="CH301" s="109"/>
      <c r="CI301" s="109"/>
      <c r="CJ301" s="109"/>
      <c r="CK301" s="109"/>
      <c r="CL301" s="109"/>
      <c r="CM301" s="109"/>
      <c r="CN301" s="109"/>
      <c r="CO301" s="109"/>
      <c r="CP301" s="109"/>
      <c r="CQ301" s="109"/>
      <c r="CR301" s="109"/>
      <c r="CS301" s="109"/>
      <c r="CT301" s="109"/>
      <c r="CU301" s="227"/>
      <c r="CV301" s="227"/>
      <c r="CW301" s="227"/>
      <c r="CX301" s="227"/>
      <c r="CY301" s="227"/>
      <c r="CZ301" s="227"/>
      <c r="DA301" s="227"/>
      <c r="DB301" s="227"/>
      <c r="DC301" s="227"/>
      <c r="DD301" s="227"/>
      <c r="DE301" s="227"/>
      <c r="DF301" s="227"/>
      <c r="DG301" s="227"/>
      <c r="DH301" s="227"/>
      <c r="DI301" s="227"/>
      <c r="DJ301" s="227"/>
      <c r="DK301" s="227"/>
      <c r="DL301" s="227"/>
      <c r="DM301" s="227"/>
      <c r="DN301" s="227"/>
      <c r="DO301" s="227"/>
      <c r="DP301" s="227"/>
      <c r="DQ301" s="227"/>
      <c r="DR301" s="227"/>
      <c r="DS301" s="227"/>
      <c r="DT301" s="227"/>
      <c r="DU301" s="227"/>
      <c r="DV301" s="227"/>
      <c r="DW301" s="227"/>
      <c r="DX301" s="227"/>
      <c r="DY301" s="227"/>
      <c r="DZ301" s="227"/>
      <c r="EA301" s="227"/>
      <c r="EB301" s="227"/>
      <c r="EC301" s="227"/>
      <c r="ED301" s="227"/>
      <c r="EE301" s="227"/>
      <c r="EF301" s="227"/>
      <c r="EG301" s="227"/>
      <c r="EH301" s="227"/>
      <c r="EI301" s="227"/>
      <c r="EJ301" s="227"/>
      <c r="EK301" s="227"/>
      <c r="EL301" s="227"/>
      <c r="EM301" s="227"/>
      <c r="EN301" s="227"/>
      <c r="EO301" s="227"/>
      <c r="EP301" s="227"/>
      <c r="EQ301" s="227"/>
      <c r="ER301" s="227"/>
      <c r="ES301" s="227"/>
      <c r="ET301" s="227"/>
      <c r="EU301" s="227"/>
      <c r="EV301" s="227"/>
      <c r="EW301" s="227"/>
      <c r="EX301" s="227"/>
      <c r="EY301" s="227"/>
      <c r="EZ301" s="227"/>
      <c r="FA301" s="227"/>
      <c r="FB301" s="227"/>
      <c r="FC301" s="227"/>
      <c r="FD301" s="227"/>
      <c r="FE301" s="227"/>
      <c r="FF301" s="227"/>
      <c r="FG301" s="227"/>
      <c r="FH301" s="227"/>
      <c r="FI301" s="227"/>
      <c r="FJ301" s="227"/>
      <c r="FK301" s="227"/>
      <c r="FL301" s="227"/>
      <c r="FM301" s="227"/>
      <c r="FN301" s="227"/>
      <c r="FO301" s="227"/>
      <c r="FP301" s="227"/>
      <c r="FQ301" s="227"/>
      <c r="FR301" s="227"/>
      <c r="FS301" s="227"/>
      <c r="FT301" s="227"/>
      <c r="FU301" s="227"/>
      <c r="FV301" s="227"/>
      <c r="FW301" s="227"/>
      <c r="FX301" s="227"/>
      <c r="FY301" s="227"/>
      <c r="FZ301" s="227"/>
      <c r="GA301" s="227"/>
      <c r="GB301" s="227"/>
      <c r="GC301" s="227"/>
      <c r="GD301" s="227"/>
      <c r="GE301" s="227"/>
      <c r="GF301" s="227"/>
      <c r="GG301" s="227"/>
      <c r="GH301" s="227"/>
      <c r="GI301" s="227"/>
      <c r="GJ301" s="227"/>
      <c r="GK301" s="227"/>
      <c r="GL301" s="227"/>
      <c r="GM301" s="227"/>
      <c r="GN301" s="227"/>
      <c r="GO301" s="227"/>
      <c r="GP301" s="227"/>
      <c r="GQ301" s="227"/>
      <c r="GR301" s="227"/>
      <c r="GS301" s="227"/>
      <c r="GT301" s="227"/>
      <c r="GU301" s="227"/>
      <c r="GV301" s="227"/>
      <c r="GW301" s="227"/>
      <c r="GX301" s="227"/>
      <c r="GY301" s="227"/>
      <c r="GZ301" s="227"/>
      <c r="HA301" s="227"/>
      <c r="HB301" s="227"/>
      <c r="HC301" s="227"/>
      <c r="HD301" s="227"/>
      <c r="HE301" s="227"/>
      <c r="HF301" s="227"/>
      <c r="HG301" s="227"/>
      <c r="HH301" s="227"/>
      <c r="HI301" s="227"/>
      <c r="HJ301" s="227"/>
      <c r="HK301" s="227"/>
      <c r="HL301" s="227"/>
      <c r="HM301" s="227"/>
      <c r="HN301" s="227"/>
      <c r="HO301" s="227"/>
      <c r="HP301" s="227"/>
      <c r="HQ301" s="227"/>
      <c r="HR301" s="227"/>
      <c r="HS301" s="227"/>
      <c r="HT301" s="227"/>
      <c r="HU301" s="227"/>
      <c r="HV301" s="227"/>
      <c r="HW301" s="227"/>
      <c r="HX301" s="227"/>
      <c r="HY301" s="227"/>
      <c r="HZ301" s="227"/>
      <c r="IA301" s="227"/>
      <c r="IB301" s="227"/>
      <c r="IC301" s="227"/>
      <c r="ID301" s="227"/>
      <c r="IE301" s="227"/>
      <c r="IF301" s="227"/>
      <c r="IG301" s="227"/>
      <c r="IH301" s="227"/>
      <c r="II301" s="227"/>
      <c r="IJ301" s="227"/>
      <c r="IK301" s="227"/>
      <c r="IL301" s="227"/>
      <c r="IM301" s="227"/>
      <c r="IN301" s="227"/>
      <c r="IO301" s="227"/>
      <c r="IP301" s="227"/>
      <c r="IQ301" s="227"/>
      <c r="IR301" s="227"/>
      <c r="IS301" s="227"/>
      <c r="IT301" s="227"/>
      <c r="IU301" s="227"/>
      <c r="IV301" s="227"/>
    </row>
    <row r="302" spans="1:256">
      <c r="A302" s="107"/>
      <c r="D302" s="159"/>
      <c r="E302" s="227"/>
      <c r="F302" s="159"/>
      <c r="G302" s="227"/>
      <c r="H302" s="159"/>
      <c r="I302" s="109"/>
      <c r="J302" s="109"/>
      <c r="K302" s="227"/>
      <c r="L302" s="159"/>
      <c r="M302" s="227"/>
      <c r="N302" s="227"/>
      <c r="O302" s="227"/>
      <c r="P302" s="227"/>
      <c r="Q302" s="227"/>
      <c r="R302" s="227"/>
      <c r="S302" s="227"/>
      <c r="T302" s="227"/>
      <c r="U302" s="227"/>
      <c r="V302" s="227"/>
      <c r="W302" s="227"/>
      <c r="X302" s="227"/>
      <c r="Y302" s="227"/>
      <c r="Z302" s="227"/>
      <c r="AA302" s="227"/>
      <c r="AB302" s="227"/>
      <c r="AC302" s="227"/>
      <c r="AD302" s="227"/>
      <c r="AE302" s="227"/>
      <c r="AF302" s="227"/>
      <c r="AG302" s="227"/>
      <c r="AH302" s="227"/>
      <c r="AI302" s="227"/>
      <c r="AJ302" s="227"/>
      <c r="AK302" s="227"/>
      <c r="AL302" s="227"/>
      <c r="AM302" s="227"/>
      <c r="AN302" s="227"/>
      <c r="AO302" s="227"/>
      <c r="AP302" s="227"/>
      <c r="AQ302" s="227"/>
      <c r="AR302" s="227"/>
      <c r="AS302" s="227"/>
      <c r="AT302" s="227"/>
      <c r="AU302" s="227"/>
      <c r="AV302" s="227"/>
      <c r="AW302" s="227"/>
      <c r="AX302" s="227"/>
      <c r="AY302" s="227"/>
      <c r="AZ302" s="227"/>
      <c r="BA302" s="227"/>
      <c r="BB302" s="227"/>
      <c r="BC302" s="227"/>
      <c r="BD302" s="227"/>
      <c r="BE302" s="227"/>
      <c r="BF302" s="227"/>
      <c r="BG302" s="227"/>
      <c r="BH302" s="227"/>
      <c r="BI302" s="227"/>
      <c r="BJ302" s="227"/>
      <c r="BK302" s="227"/>
      <c r="BL302" s="227"/>
      <c r="BM302" s="227"/>
      <c r="BN302" s="227"/>
      <c r="BO302" s="227"/>
      <c r="BP302" s="227"/>
      <c r="BQ302" s="227"/>
      <c r="BR302" s="227"/>
      <c r="BS302" s="227"/>
      <c r="BT302" s="227"/>
      <c r="BU302" s="227"/>
      <c r="BV302" s="227"/>
      <c r="BW302" s="227"/>
      <c r="BX302" s="227"/>
      <c r="BY302" s="227"/>
      <c r="BZ302" s="227"/>
      <c r="CA302" s="227"/>
      <c r="CB302" s="227"/>
      <c r="CC302" s="109"/>
      <c r="CD302" s="109"/>
      <c r="CE302" s="109"/>
      <c r="CF302" s="109"/>
      <c r="CG302" s="109"/>
      <c r="CH302" s="109"/>
      <c r="CI302" s="109"/>
      <c r="CJ302" s="109"/>
      <c r="CK302" s="109"/>
      <c r="CL302" s="109"/>
      <c r="CM302" s="109"/>
      <c r="CN302" s="109"/>
      <c r="CO302" s="109"/>
      <c r="CP302" s="109"/>
      <c r="CQ302" s="109"/>
      <c r="CR302" s="109"/>
      <c r="CS302" s="109"/>
      <c r="CT302" s="109"/>
      <c r="CU302" s="227"/>
      <c r="CV302" s="227"/>
      <c r="CW302" s="227"/>
      <c r="CX302" s="227"/>
      <c r="CY302" s="227"/>
      <c r="CZ302" s="227"/>
      <c r="DA302" s="227"/>
      <c r="DB302" s="227"/>
      <c r="DC302" s="227"/>
      <c r="DD302" s="227"/>
      <c r="DE302" s="227"/>
      <c r="DF302" s="227"/>
      <c r="DG302" s="227"/>
      <c r="DH302" s="227"/>
      <c r="DI302" s="227"/>
      <c r="DJ302" s="227"/>
      <c r="DK302" s="227"/>
      <c r="DL302" s="227"/>
      <c r="DM302" s="227"/>
      <c r="DN302" s="227"/>
      <c r="DO302" s="227"/>
      <c r="DP302" s="227"/>
      <c r="DQ302" s="227"/>
      <c r="DR302" s="227"/>
      <c r="DS302" s="227"/>
      <c r="DT302" s="227"/>
      <c r="DU302" s="227"/>
      <c r="DV302" s="227"/>
      <c r="DW302" s="227"/>
      <c r="DX302" s="227"/>
      <c r="DY302" s="227"/>
      <c r="DZ302" s="227"/>
      <c r="EA302" s="227"/>
      <c r="EB302" s="227"/>
      <c r="EC302" s="227"/>
      <c r="ED302" s="227"/>
      <c r="EE302" s="227"/>
      <c r="EF302" s="227"/>
      <c r="EG302" s="227"/>
      <c r="EH302" s="227"/>
      <c r="EI302" s="227"/>
      <c r="EJ302" s="227"/>
      <c r="EK302" s="227"/>
      <c r="EL302" s="227"/>
      <c r="EM302" s="227"/>
      <c r="EN302" s="227"/>
      <c r="EO302" s="227"/>
      <c r="EP302" s="227"/>
      <c r="EQ302" s="227"/>
      <c r="ER302" s="227"/>
      <c r="ES302" s="227"/>
      <c r="ET302" s="227"/>
      <c r="EU302" s="227"/>
      <c r="EV302" s="227"/>
      <c r="EW302" s="227"/>
      <c r="EX302" s="227"/>
      <c r="EY302" s="227"/>
      <c r="EZ302" s="227"/>
      <c r="FA302" s="227"/>
      <c r="FB302" s="227"/>
      <c r="FC302" s="227"/>
      <c r="FD302" s="227"/>
      <c r="FE302" s="227"/>
      <c r="FF302" s="227"/>
      <c r="FG302" s="227"/>
      <c r="FH302" s="227"/>
      <c r="FI302" s="227"/>
      <c r="FJ302" s="227"/>
      <c r="FK302" s="227"/>
      <c r="FL302" s="227"/>
      <c r="FM302" s="227"/>
      <c r="FN302" s="227"/>
      <c r="FO302" s="227"/>
      <c r="FP302" s="227"/>
      <c r="FQ302" s="227"/>
      <c r="FR302" s="227"/>
      <c r="FS302" s="227"/>
      <c r="FT302" s="227"/>
      <c r="FU302" s="227"/>
      <c r="FV302" s="227"/>
      <c r="FW302" s="227"/>
      <c r="FX302" s="227"/>
      <c r="FY302" s="227"/>
      <c r="FZ302" s="227"/>
      <c r="GA302" s="227"/>
      <c r="GB302" s="227"/>
      <c r="GC302" s="227"/>
      <c r="GD302" s="227"/>
      <c r="GE302" s="227"/>
      <c r="GF302" s="227"/>
      <c r="GG302" s="227"/>
      <c r="GH302" s="227"/>
      <c r="GI302" s="227"/>
      <c r="GJ302" s="227"/>
      <c r="GK302" s="227"/>
      <c r="GL302" s="227"/>
      <c r="GM302" s="227"/>
      <c r="GN302" s="227"/>
      <c r="GO302" s="227"/>
      <c r="GP302" s="227"/>
      <c r="GQ302" s="227"/>
      <c r="GR302" s="227"/>
      <c r="GS302" s="227"/>
      <c r="GT302" s="227"/>
      <c r="GU302" s="227"/>
      <c r="GV302" s="227"/>
      <c r="GW302" s="227"/>
      <c r="GX302" s="227"/>
      <c r="GY302" s="227"/>
      <c r="GZ302" s="227"/>
      <c r="HA302" s="227"/>
      <c r="HB302" s="227"/>
      <c r="HC302" s="227"/>
      <c r="HD302" s="227"/>
      <c r="HE302" s="227"/>
      <c r="HF302" s="227"/>
      <c r="HG302" s="227"/>
      <c r="HH302" s="227"/>
      <c r="HI302" s="227"/>
      <c r="HJ302" s="227"/>
      <c r="HK302" s="227"/>
      <c r="HL302" s="227"/>
      <c r="HM302" s="227"/>
      <c r="HN302" s="227"/>
      <c r="HO302" s="227"/>
      <c r="HP302" s="227"/>
      <c r="HQ302" s="227"/>
      <c r="HR302" s="227"/>
      <c r="HS302" s="227"/>
      <c r="HT302" s="227"/>
      <c r="HU302" s="227"/>
      <c r="HV302" s="227"/>
      <c r="HW302" s="227"/>
      <c r="HX302" s="227"/>
      <c r="HY302" s="227"/>
      <c r="HZ302" s="227"/>
      <c r="IA302" s="227"/>
      <c r="IB302" s="227"/>
      <c r="IC302" s="227"/>
      <c r="ID302" s="227"/>
      <c r="IE302" s="227"/>
      <c r="IF302" s="227"/>
      <c r="IG302" s="227"/>
      <c r="IH302" s="227"/>
      <c r="II302" s="227"/>
      <c r="IJ302" s="227"/>
      <c r="IK302" s="227"/>
      <c r="IL302" s="227"/>
      <c r="IM302" s="227"/>
      <c r="IN302" s="227"/>
      <c r="IO302" s="227"/>
      <c r="IP302" s="227"/>
      <c r="IQ302" s="227"/>
      <c r="IR302" s="227"/>
      <c r="IS302" s="227"/>
      <c r="IT302" s="227"/>
      <c r="IU302" s="227"/>
      <c r="IV302" s="227"/>
    </row>
    <row r="303" spans="1:256">
      <c r="A303" s="107"/>
      <c r="D303" s="159"/>
      <c r="E303" s="227"/>
      <c r="F303" s="159"/>
      <c r="G303" s="227"/>
      <c r="H303" s="159"/>
      <c r="I303" s="109"/>
      <c r="J303" s="109"/>
      <c r="K303" s="227"/>
      <c r="L303" s="159"/>
      <c r="M303" s="227"/>
      <c r="N303" s="227"/>
      <c r="O303" s="227"/>
      <c r="P303" s="227"/>
      <c r="Q303" s="227"/>
      <c r="R303" s="227"/>
      <c r="S303" s="227"/>
      <c r="T303" s="227"/>
      <c r="U303" s="227"/>
      <c r="V303" s="227"/>
      <c r="W303" s="227"/>
      <c r="X303" s="227"/>
      <c r="Y303" s="227"/>
      <c r="Z303" s="227"/>
      <c r="AA303" s="227"/>
      <c r="AB303" s="227"/>
      <c r="AC303" s="227"/>
      <c r="AD303" s="227"/>
      <c r="AE303" s="227"/>
      <c r="AF303" s="227"/>
      <c r="AG303" s="227"/>
      <c r="AH303" s="227"/>
      <c r="AI303" s="227"/>
      <c r="AJ303" s="227"/>
      <c r="AK303" s="227"/>
      <c r="AL303" s="227"/>
      <c r="AM303" s="227"/>
      <c r="AN303" s="227"/>
      <c r="AO303" s="227"/>
      <c r="AP303" s="227"/>
      <c r="AQ303" s="227"/>
      <c r="AR303" s="227"/>
      <c r="AS303" s="227"/>
      <c r="AT303" s="227"/>
      <c r="AU303" s="227"/>
      <c r="AV303" s="227"/>
      <c r="AW303" s="227"/>
      <c r="AX303" s="227"/>
      <c r="AY303" s="227"/>
      <c r="AZ303" s="227"/>
      <c r="BA303" s="227"/>
      <c r="BB303" s="227"/>
      <c r="BC303" s="227"/>
      <c r="BD303" s="227"/>
      <c r="BE303" s="227"/>
      <c r="BF303" s="227"/>
      <c r="BG303" s="227"/>
      <c r="BH303" s="227"/>
      <c r="BI303" s="227"/>
      <c r="BJ303" s="227"/>
      <c r="BK303" s="227"/>
      <c r="BL303" s="227"/>
      <c r="BM303" s="227"/>
      <c r="BN303" s="227"/>
      <c r="BO303" s="227"/>
      <c r="BP303" s="227"/>
      <c r="BQ303" s="227"/>
      <c r="BR303" s="227"/>
      <c r="BS303" s="227"/>
      <c r="BT303" s="227"/>
      <c r="BU303" s="227"/>
      <c r="BV303" s="227"/>
      <c r="BW303" s="227"/>
      <c r="BX303" s="227"/>
      <c r="BY303" s="227"/>
      <c r="BZ303" s="227"/>
      <c r="CA303" s="227"/>
      <c r="CB303" s="227"/>
      <c r="CC303" s="109"/>
      <c r="CD303" s="109"/>
      <c r="CE303" s="109"/>
      <c r="CF303" s="109"/>
      <c r="CG303" s="109"/>
      <c r="CH303" s="109"/>
      <c r="CI303" s="109"/>
      <c r="CJ303" s="109"/>
      <c r="CK303" s="109"/>
      <c r="CL303" s="109"/>
      <c r="CM303" s="109"/>
      <c r="CN303" s="109"/>
      <c r="CO303" s="109"/>
      <c r="CP303" s="109"/>
      <c r="CQ303" s="109"/>
      <c r="CR303" s="109"/>
      <c r="CS303" s="109"/>
      <c r="CT303" s="109"/>
      <c r="CU303" s="227"/>
      <c r="CV303" s="227"/>
      <c r="CW303" s="227"/>
      <c r="CX303" s="227"/>
      <c r="CY303" s="227"/>
      <c r="CZ303" s="227"/>
      <c r="DA303" s="227"/>
      <c r="DB303" s="227"/>
      <c r="DC303" s="227"/>
      <c r="DD303" s="227"/>
      <c r="DE303" s="227"/>
      <c r="DF303" s="227"/>
      <c r="DG303" s="227"/>
      <c r="DH303" s="227"/>
      <c r="DI303" s="227"/>
      <c r="DJ303" s="227"/>
      <c r="DK303" s="227"/>
      <c r="DL303" s="227"/>
      <c r="DM303" s="227"/>
      <c r="DN303" s="227"/>
      <c r="DO303" s="227"/>
      <c r="DP303" s="227"/>
      <c r="DQ303" s="227"/>
      <c r="DR303" s="227"/>
      <c r="DS303" s="227"/>
      <c r="DT303" s="227"/>
      <c r="DU303" s="227"/>
      <c r="DV303" s="227"/>
      <c r="DW303" s="227"/>
      <c r="DX303" s="227"/>
      <c r="DY303" s="227"/>
      <c r="DZ303" s="227"/>
      <c r="EA303" s="227"/>
      <c r="EB303" s="227"/>
      <c r="EC303" s="227"/>
      <c r="ED303" s="227"/>
      <c r="EE303" s="227"/>
      <c r="EF303" s="227"/>
      <c r="EG303" s="227"/>
      <c r="EH303" s="227"/>
      <c r="EI303" s="227"/>
      <c r="EJ303" s="227"/>
      <c r="EK303" s="227"/>
      <c r="EL303" s="227"/>
      <c r="EM303" s="227"/>
      <c r="EN303" s="227"/>
      <c r="EO303" s="227"/>
      <c r="EP303" s="227"/>
      <c r="EQ303" s="227"/>
      <c r="ER303" s="227"/>
      <c r="ES303" s="227"/>
      <c r="ET303" s="227"/>
      <c r="EU303" s="227"/>
      <c r="EV303" s="227"/>
      <c r="EW303" s="227"/>
      <c r="EX303" s="227"/>
      <c r="EY303" s="227"/>
      <c r="EZ303" s="227"/>
      <c r="FA303" s="227"/>
      <c r="FB303" s="227"/>
      <c r="FC303" s="227"/>
      <c r="FD303" s="227"/>
      <c r="FE303" s="227"/>
      <c r="FF303" s="227"/>
      <c r="FG303" s="227"/>
      <c r="FH303" s="227"/>
      <c r="FI303" s="227"/>
      <c r="FJ303" s="227"/>
      <c r="FK303" s="227"/>
      <c r="FL303" s="227"/>
      <c r="FM303" s="227"/>
      <c r="FN303" s="227"/>
      <c r="FO303" s="227"/>
      <c r="FP303" s="227"/>
      <c r="FQ303" s="227"/>
      <c r="FR303" s="227"/>
      <c r="FS303" s="227"/>
      <c r="FT303" s="227"/>
      <c r="FU303" s="227"/>
      <c r="FV303" s="227"/>
      <c r="FW303" s="227"/>
      <c r="FX303" s="227"/>
      <c r="FY303" s="227"/>
      <c r="FZ303" s="227"/>
      <c r="GA303" s="227"/>
      <c r="GB303" s="227"/>
      <c r="GC303" s="227"/>
      <c r="GD303" s="227"/>
      <c r="GE303" s="227"/>
      <c r="GF303" s="227"/>
      <c r="GG303" s="227"/>
      <c r="GH303" s="227"/>
      <c r="GI303" s="227"/>
      <c r="GJ303" s="227"/>
      <c r="GK303" s="227"/>
      <c r="GL303" s="227"/>
      <c r="GM303" s="227"/>
      <c r="GN303" s="227"/>
      <c r="GO303" s="227"/>
      <c r="GP303" s="227"/>
      <c r="GQ303" s="227"/>
      <c r="GR303" s="227"/>
      <c r="GS303" s="227"/>
      <c r="GT303" s="227"/>
      <c r="GU303" s="227"/>
      <c r="GV303" s="227"/>
      <c r="GW303" s="227"/>
      <c r="GX303" s="227"/>
      <c r="GY303" s="227"/>
      <c r="GZ303" s="227"/>
      <c r="HA303" s="227"/>
      <c r="HB303" s="227"/>
      <c r="HC303" s="227"/>
      <c r="HD303" s="227"/>
      <c r="HE303" s="227"/>
      <c r="HF303" s="227"/>
      <c r="HG303" s="227"/>
      <c r="HH303" s="227"/>
      <c r="HI303" s="227"/>
      <c r="HJ303" s="227"/>
      <c r="HK303" s="227"/>
      <c r="HL303" s="227"/>
      <c r="HM303" s="227"/>
      <c r="HN303" s="227"/>
      <c r="HO303" s="227"/>
      <c r="HP303" s="227"/>
      <c r="HQ303" s="227"/>
      <c r="HR303" s="227"/>
      <c r="HS303" s="227"/>
      <c r="HT303" s="227"/>
      <c r="HU303" s="227"/>
      <c r="HV303" s="227"/>
      <c r="HW303" s="227"/>
      <c r="HX303" s="227"/>
      <c r="HY303" s="227"/>
      <c r="HZ303" s="227"/>
      <c r="IA303" s="227"/>
      <c r="IB303" s="227"/>
      <c r="IC303" s="227"/>
      <c r="ID303" s="227"/>
      <c r="IE303" s="227"/>
      <c r="IF303" s="227"/>
      <c r="IG303" s="227"/>
      <c r="IH303" s="227"/>
      <c r="II303" s="227"/>
      <c r="IJ303" s="227"/>
      <c r="IK303" s="227"/>
      <c r="IL303" s="227"/>
      <c r="IM303" s="227"/>
      <c r="IN303" s="227"/>
      <c r="IO303" s="227"/>
      <c r="IP303" s="227"/>
      <c r="IQ303" s="227"/>
      <c r="IR303" s="227"/>
      <c r="IS303" s="227"/>
      <c r="IT303" s="227"/>
      <c r="IU303" s="227"/>
      <c r="IV303" s="227"/>
    </row>
    <row r="304" spans="1:256">
      <c r="A304" s="107"/>
      <c r="D304" s="159"/>
      <c r="E304" s="227"/>
      <c r="F304" s="159"/>
      <c r="G304" s="227"/>
      <c r="H304" s="159"/>
      <c r="I304" s="109"/>
      <c r="J304" s="109"/>
      <c r="K304" s="227"/>
      <c r="L304" s="159"/>
      <c r="M304" s="227"/>
      <c r="N304" s="227"/>
      <c r="O304" s="227"/>
      <c r="P304" s="227"/>
      <c r="Q304" s="227"/>
      <c r="R304" s="227"/>
      <c r="S304" s="227"/>
      <c r="T304" s="227"/>
      <c r="U304" s="227"/>
      <c r="V304" s="227"/>
      <c r="W304" s="227"/>
      <c r="X304" s="227"/>
      <c r="Y304" s="227"/>
      <c r="Z304" s="227"/>
      <c r="AA304" s="227"/>
      <c r="AB304" s="227"/>
      <c r="AC304" s="227"/>
      <c r="AD304" s="227"/>
      <c r="AE304" s="227"/>
      <c r="AF304" s="227"/>
      <c r="AG304" s="227"/>
      <c r="AH304" s="227"/>
      <c r="AI304" s="227"/>
      <c r="AJ304" s="227"/>
      <c r="AK304" s="227"/>
      <c r="AL304" s="227"/>
      <c r="AM304" s="227"/>
      <c r="AN304" s="227"/>
      <c r="AO304" s="227"/>
      <c r="AP304" s="227"/>
      <c r="AQ304" s="227"/>
      <c r="AR304" s="227"/>
      <c r="AS304" s="227"/>
      <c r="AT304" s="227"/>
      <c r="AU304" s="227"/>
      <c r="AV304" s="227"/>
      <c r="AW304" s="227"/>
      <c r="AX304" s="227"/>
      <c r="AY304" s="227"/>
      <c r="AZ304" s="227"/>
      <c r="BA304" s="227"/>
      <c r="BB304" s="227"/>
      <c r="BC304" s="227"/>
      <c r="BD304" s="227"/>
      <c r="BE304" s="227"/>
      <c r="BF304" s="227"/>
      <c r="BG304" s="227"/>
      <c r="BH304" s="227"/>
      <c r="BI304" s="227"/>
      <c r="BJ304" s="227"/>
      <c r="BK304" s="227"/>
      <c r="BL304" s="227"/>
      <c r="BM304" s="227"/>
      <c r="BN304" s="227"/>
      <c r="BO304" s="227"/>
      <c r="BP304" s="227"/>
      <c r="BQ304" s="227"/>
      <c r="BR304" s="227"/>
      <c r="BS304" s="227"/>
      <c r="BT304" s="227"/>
      <c r="BU304" s="227"/>
      <c r="BV304" s="227"/>
      <c r="BW304" s="227"/>
      <c r="BX304" s="227"/>
      <c r="BY304" s="227"/>
      <c r="BZ304" s="227"/>
      <c r="CA304" s="227"/>
      <c r="CB304" s="227"/>
      <c r="CC304" s="109"/>
      <c r="CD304" s="109"/>
      <c r="CE304" s="109"/>
      <c r="CF304" s="109"/>
      <c r="CG304" s="109"/>
      <c r="CH304" s="109"/>
      <c r="CI304" s="109"/>
      <c r="CJ304" s="109"/>
      <c r="CK304" s="109"/>
      <c r="CL304" s="109"/>
      <c r="CM304" s="109"/>
      <c r="CN304" s="109"/>
      <c r="CO304" s="109"/>
      <c r="CP304" s="109"/>
      <c r="CQ304" s="109"/>
      <c r="CR304" s="109"/>
      <c r="CS304" s="109"/>
      <c r="CT304" s="109"/>
      <c r="CU304" s="227"/>
      <c r="CV304" s="227"/>
      <c r="CW304" s="227"/>
      <c r="CX304" s="227"/>
      <c r="CY304" s="227"/>
      <c r="CZ304" s="227"/>
      <c r="DA304" s="227"/>
      <c r="DB304" s="227"/>
      <c r="DC304" s="227"/>
      <c r="DD304" s="227"/>
      <c r="DE304" s="227"/>
      <c r="DF304" s="227"/>
      <c r="DG304" s="227"/>
      <c r="DH304" s="227"/>
      <c r="DI304" s="227"/>
      <c r="DJ304" s="227"/>
      <c r="DK304" s="227"/>
      <c r="DL304" s="227"/>
      <c r="DM304" s="227"/>
      <c r="DN304" s="227"/>
      <c r="DO304" s="227"/>
      <c r="DP304" s="227"/>
      <c r="DQ304" s="227"/>
      <c r="DR304" s="227"/>
      <c r="DS304" s="227"/>
      <c r="DT304" s="227"/>
      <c r="DU304" s="227"/>
      <c r="DV304" s="227"/>
      <c r="DW304" s="227"/>
      <c r="DX304" s="227"/>
      <c r="DY304" s="227"/>
      <c r="DZ304" s="227"/>
      <c r="EA304" s="227"/>
      <c r="EB304" s="227"/>
      <c r="EC304" s="227"/>
      <c r="ED304" s="227"/>
      <c r="EE304" s="227"/>
      <c r="EF304" s="227"/>
      <c r="EG304" s="227"/>
      <c r="EH304" s="227"/>
      <c r="EI304" s="227"/>
      <c r="EJ304" s="227"/>
      <c r="EK304" s="227"/>
      <c r="EL304" s="227"/>
      <c r="EM304" s="227"/>
      <c r="EN304" s="227"/>
      <c r="EO304" s="227"/>
      <c r="EP304" s="227"/>
      <c r="EQ304" s="227"/>
      <c r="ER304" s="227"/>
      <c r="ES304" s="227"/>
      <c r="ET304" s="227"/>
      <c r="EU304" s="227"/>
      <c r="EV304" s="227"/>
      <c r="EW304" s="227"/>
      <c r="EX304" s="227"/>
      <c r="EY304" s="227"/>
      <c r="EZ304" s="227"/>
      <c r="FA304" s="227"/>
      <c r="FB304" s="227"/>
      <c r="FC304" s="227"/>
      <c r="FD304" s="227"/>
      <c r="FE304" s="227"/>
      <c r="FF304" s="227"/>
      <c r="FG304" s="227"/>
      <c r="FH304" s="227"/>
      <c r="FI304" s="227"/>
      <c r="FJ304" s="227"/>
      <c r="FK304" s="227"/>
      <c r="FL304" s="227"/>
      <c r="FM304" s="227"/>
      <c r="FN304" s="227"/>
      <c r="FO304" s="227"/>
      <c r="FP304" s="227"/>
      <c r="FQ304" s="227"/>
      <c r="FR304" s="227"/>
      <c r="FS304" s="227"/>
      <c r="FT304" s="227"/>
      <c r="FU304" s="227"/>
      <c r="FV304" s="227"/>
      <c r="FW304" s="227"/>
      <c r="FX304" s="227"/>
      <c r="FY304" s="227"/>
      <c r="FZ304" s="227"/>
      <c r="GA304" s="227"/>
      <c r="GB304" s="227"/>
      <c r="GC304" s="227"/>
      <c r="GD304" s="227"/>
      <c r="GE304" s="227"/>
      <c r="GF304" s="227"/>
      <c r="GG304" s="227"/>
      <c r="GH304" s="227"/>
      <c r="GI304" s="227"/>
      <c r="GJ304" s="227"/>
      <c r="GK304" s="227"/>
      <c r="GL304" s="227"/>
      <c r="GM304" s="227"/>
      <c r="GN304" s="227"/>
      <c r="GO304" s="227"/>
      <c r="GP304" s="227"/>
      <c r="GQ304" s="227"/>
      <c r="GR304" s="227"/>
      <c r="GS304" s="227"/>
      <c r="GT304" s="227"/>
      <c r="GU304" s="227"/>
      <c r="GV304" s="227"/>
      <c r="GW304" s="227"/>
      <c r="GX304" s="227"/>
      <c r="GY304" s="227"/>
      <c r="GZ304" s="227"/>
      <c r="HA304" s="227"/>
      <c r="HB304" s="227"/>
      <c r="HC304" s="227"/>
      <c r="HD304" s="227"/>
      <c r="HE304" s="227"/>
      <c r="HF304" s="227"/>
      <c r="HG304" s="227"/>
      <c r="HH304" s="227"/>
      <c r="HI304" s="227"/>
      <c r="HJ304" s="227"/>
      <c r="HK304" s="227"/>
      <c r="HL304" s="227"/>
      <c r="HM304" s="227"/>
      <c r="HN304" s="227"/>
      <c r="HO304" s="227"/>
      <c r="HP304" s="227"/>
      <c r="HQ304" s="227"/>
      <c r="HR304" s="227"/>
      <c r="HS304" s="227"/>
      <c r="HT304" s="227"/>
      <c r="HU304" s="227"/>
      <c r="HV304" s="227"/>
      <c r="HW304" s="227"/>
      <c r="HX304" s="227"/>
      <c r="HY304" s="227"/>
      <c r="HZ304" s="227"/>
      <c r="IA304" s="227"/>
      <c r="IB304" s="227"/>
      <c r="IC304" s="227"/>
      <c r="ID304" s="227"/>
      <c r="IE304" s="227"/>
      <c r="IF304" s="227"/>
      <c r="IG304" s="227"/>
      <c r="IH304" s="227"/>
      <c r="II304" s="227"/>
      <c r="IJ304" s="227"/>
      <c r="IK304" s="227"/>
      <c r="IL304" s="227"/>
      <c r="IM304" s="227"/>
      <c r="IN304" s="227"/>
      <c r="IO304" s="227"/>
      <c r="IP304" s="227"/>
      <c r="IQ304" s="227"/>
      <c r="IR304" s="227"/>
      <c r="IS304" s="227"/>
      <c r="IT304" s="227"/>
      <c r="IU304" s="227"/>
      <c r="IV304" s="227"/>
    </row>
    <row r="305" spans="1:256">
      <c r="A305" s="107"/>
      <c r="D305" s="159"/>
      <c r="E305" s="227"/>
      <c r="F305" s="159"/>
      <c r="G305" s="227"/>
      <c r="H305" s="159"/>
      <c r="I305" s="109"/>
      <c r="J305" s="109"/>
      <c r="K305" s="227"/>
      <c r="L305" s="159"/>
      <c r="M305" s="227"/>
      <c r="N305" s="227"/>
      <c r="O305" s="227"/>
      <c r="P305" s="227"/>
      <c r="Q305" s="227"/>
      <c r="R305" s="227"/>
      <c r="S305" s="227"/>
      <c r="T305" s="227"/>
      <c r="U305" s="227"/>
      <c r="V305" s="227"/>
      <c r="W305" s="227"/>
      <c r="X305" s="227"/>
      <c r="Y305" s="227"/>
      <c r="Z305" s="227"/>
      <c r="AA305" s="227"/>
      <c r="AB305" s="227"/>
      <c r="AC305" s="227"/>
      <c r="AD305" s="227"/>
      <c r="AE305" s="227"/>
      <c r="AF305" s="227"/>
      <c r="AG305" s="227"/>
      <c r="AH305" s="227"/>
      <c r="AI305" s="227"/>
      <c r="AJ305" s="227"/>
      <c r="AK305" s="227"/>
      <c r="AL305" s="227"/>
      <c r="AM305" s="227"/>
      <c r="AN305" s="227"/>
      <c r="AO305" s="227"/>
      <c r="AP305" s="227"/>
      <c r="AQ305" s="227"/>
      <c r="AR305" s="227"/>
      <c r="AS305" s="227"/>
      <c r="AT305" s="227"/>
      <c r="AU305" s="227"/>
      <c r="AV305" s="227"/>
      <c r="AW305" s="227"/>
      <c r="AX305" s="227"/>
      <c r="AY305" s="227"/>
      <c r="AZ305" s="227"/>
      <c r="BA305" s="227"/>
      <c r="BB305" s="227"/>
      <c r="BC305" s="227"/>
      <c r="BD305" s="227"/>
      <c r="BE305" s="227"/>
      <c r="BF305" s="227"/>
      <c r="BG305" s="227"/>
      <c r="BH305" s="227"/>
      <c r="BI305" s="227"/>
      <c r="BJ305" s="227"/>
      <c r="BK305" s="227"/>
      <c r="BL305" s="227"/>
      <c r="BM305" s="227"/>
      <c r="BN305" s="227"/>
      <c r="BO305" s="227"/>
      <c r="BP305" s="227"/>
      <c r="BQ305" s="227"/>
      <c r="BR305" s="227"/>
      <c r="BS305" s="227"/>
      <c r="BT305" s="227"/>
      <c r="BU305" s="227"/>
      <c r="BV305" s="227"/>
      <c r="BW305" s="227"/>
      <c r="BX305" s="227"/>
      <c r="BY305" s="227"/>
      <c r="BZ305" s="227"/>
      <c r="CA305" s="227"/>
      <c r="CB305" s="227"/>
      <c r="CC305" s="109"/>
      <c r="CD305" s="109"/>
      <c r="CE305" s="109"/>
      <c r="CF305" s="109"/>
      <c r="CG305" s="109"/>
      <c r="CH305" s="109"/>
      <c r="CI305" s="109"/>
      <c r="CJ305" s="109"/>
      <c r="CK305" s="109"/>
      <c r="CL305" s="109"/>
      <c r="CM305" s="109"/>
      <c r="CN305" s="109"/>
      <c r="CO305" s="109"/>
      <c r="CP305" s="109"/>
      <c r="CQ305" s="109"/>
      <c r="CR305" s="109"/>
      <c r="CS305" s="109"/>
      <c r="CT305" s="109"/>
      <c r="CU305" s="227"/>
      <c r="CV305" s="227"/>
      <c r="CW305" s="227"/>
      <c r="CX305" s="227"/>
      <c r="CY305" s="227"/>
      <c r="CZ305" s="227"/>
      <c r="DA305" s="227"/>
      <c r="DB305" s="227"/>
      <c r="DC305" s="227"/>
      <c r="DD305" s="227"/>
      <c r="DE305" s="227"/>
      <c r="DF305" s="227"/>
      <c r="DG305" s="227"/>
      <c r="DH305" s="227"/>
      <c r="DI305" s="227"/>
      <c r="DJ305" s="227"/>
      <c r="DK305" s="227"/>
      <c r="DL305" s="227"/>
      <c r="DM305" s="227"/>
      <c r="DN305" s="227"/>
      <c r="DO305" s="227"/>
      <c r="DP305" s="227"/>
      <c r="DQ305" s="227"/>
      <c r="DR305" s="227"/>
      <c r="DS305" s="227"/>
      <c r="DT305" s="227"/>
      <c r="DU305" s="227"/>
      <c r="DV305" s="227"/>
      <c r="DW305" s="227"/>
      <c r="DX305" s="227"/>
      <c r="DY305" s="227"/>
      <c r="DZ305" s="227"/>
      <c r="EA305" s="227"/>
      <c r="EB305" s="227"/>
      <c r="EC305" s="227"/>
      <c r="ED305" s="227"/>
      <c r="EE305" s="227"/>
      <c r="EF305" s="227"/>
      <c r="EG305" s="227"/>
      <c r="EH305" s="227"/>
      <c r="EI305" s="227"/>
      <c r="EJ305" s="227"/>
      <c r="EK305" s="227"/>
      <c r="EL305" s="227"/>
      <c r="EM305" s="227"/>
      <c r="EN305" s="227"/>
      <c r="EO305" s="227"/>
      <c r="EP305" s="227"/>
      <c r="EQ305" s="227"/>
      <c r="ER305" s="227"/>
      <c r="ES305" s="227"/>
      <c r="ET305" s="227"/>
      <c r="EU305" s="227"/>
      <c r="EV305" s="227"/>
      <c r="EW305" s="227"/>
      <c r="EX305" s="227"/>
      <c r="EY305" s="227"/>
      <c r="EZ305" s="227"/>
      <c r="FA305" s="227"/>
      <c r="FB305" s="227"/>
      <c r="FC305" s="227"/>
      <c r="FD305" s="227"/>
      <c r="FE305" s="227"/>
      <c r="FF305" s="227"/>
      <c r="FG305" s="227"/>
      <c r="FH305" s="227"/>
      <c r="FI305" s="227"/>
      <c r="FJ305" s="227"/>
      <c r="FK305" s="227"/>
      <c r="FL305" s="227"/>
      <c r="FM305" s="227"/>
      <c r="FN305" s="227"/>
      <c r="FO305" s="227"/>
      <c r="FP305" s="227"/>
      <c r="FQ305" s="227"/>
      <c r="FR305" s="227"/>
      <c r="FS305" s="227"/>
      <c r="FT305" s="227"/>
      <c r="FU305" s="227"/>
      <c r="FV305" s="227"/>
      <c r="FW305" s="227"/>
      <c r="FX305" s="227"/>
      <c r="FY305" s="227"/>
      <c r="FZ305" s="227"/>
      <c r="GA305" s="227"/>
      <c r="GB305" s="227"/>
      <c r="GC305" s="227"/>
      <c r="GD305" s="227"/>
      <c r="GE305" s="227"/>
      <c r="GF305" s="227"/>
      <c r="GG305" s="227"/>
      <c r="GH305" s="227"/>
      <c r="GI305" s="227"/>
      <c r="GJ305" s="227"/>
      <c r="GK305" s="227"/>
      <c r="GL305" s="227"/>
      <c r="GM305" s="227"/>
      <c r="GN305" s="227"/>
      <c r="GO305" s="227"/>
      <c r="GP305" s="227"/>
      <c r="GQ305" s="227"/>
      <c r="GR305" s="227"/>
      <c r="GS305" s="227"/>
      <c r="GT305" s="227"/>
      <c r="GU305" s="227"/>
      <c r="GV305" s="227"/>
      <c r="GW305" s="227"/>
      <c r="GX305" s="227"/>
      <c r="GY305" s="227"/>
      <c r="GZ305" s="227"/>
      <c r="HA305" s="227"/>
      <c r="HB305" s="227"/>
      <c r="HC305" s="227"/>
      <c r="HD305" s="227"/>
      <c r="HE305" s="227"/>
      <c r="HF305" s="227"/>
      <c r="HG305" s="227"/>
      <c r="HH305" s="227"/>
      <c r="HI305" s="227"/>
      <c r="HJ305" s="227"/>
      <c r="HK305" s="227"/>
      <c r="HL305" s="227"/>
      <c r="HM305" s="227"/>
      <c r="HN305" s="227"/>
      <c r="HO305" s="227"/>
      <c r="HP305" s="227"/>
      <c r="HQ305" s="227"/>
      <c r="HR305" s="227"/>
      <c r="HS305" s="227"/>
      <c r="HT305" s="227"/>
      <c r="HU305" s="227"/>
      <c r="HV305" s="227"/>
      <c r="HW305" s="227"/>
      <c r="HX305" s="227"/>
      <c r="HY305" s="227"/>
      <c r="HZ305" s="227"/>
      <c r="IA305" s="227"/>
      <c r="IB305" s="227"/>
      <c r="IC305" s="227"/>
      <c r="ID305" s="227"/>
      <c r="IE305" s="227"/>
      <c r="IF305" s="227"/>
      <c r="IG305" s="227"/>
      <c r="IH305" s="227"/>
      <c r="II305" s="227"/>
      <c r="IJ305" s="227"/>
      <c r="IK305" s="227"/>
      <c r="IL305" s="227"/>
      <c r="IM305" s="227"/>
      <c r="IN305" s="227"/>
      <c r="IO305" s="227"/>
      <c r="IP305" s="227"/>
      <c r="IQ305" s="227"/>
      <c r="IR305" s="227"/>
      <c r="IS305" s="227"/>
      <c r="IT305" s="227"/>
      <c r="IU305" s="227"/>
      <c r="IV305" s="227"/>
    </row>
    <row r="306" spans="1:256">
      <c r="A306" s="107"/>
      <c r="D306" s="159"/>
      <c r="E306" s="227"/>
      <c r="F306" s="159"/>
      <c r="G306" s="227"/>
      <c r="H306" s="159"/>
      <c r="I306" s="109"/>
      <c r="J306" s="109"/>
      <c r="K306" s="227"/>
      <c r="L306" s="159"/>
      <c r="M306" s="227"/>
      <c r="N306" s="227"/>
      <c r="O306" s="227"/>
      <c r="P306" s="227"/>
      <c r="Q306" s="227"/>
      <c r="R306" s="227"/>
      <c r="S306" s="227"/>
      <c r="T306" s="227"/>
      <c r="U306" s="227"/>
      <c r="V306" s="227"/>
      <c r="W306" s="227"/>
      <c r="X306" s="227"/>
      <c r="Y306" s="227"/>
      <c r="Z306" s="227"/>
      <c r="AA306" s="227"/>
      <c r="AB306" s="227"/>
      <c r="AC306" s="227"/>
      <c r="AD306" s="227"/>
      <c r="AE306" s="227"/>
      <c r="AF306" s="227"/>
      <c r="AG306" s="227"/>
      <c r="AH306" s="227"/>
      <c r="AI306" s="227"/>
      <c r="AJ306" s="227"/>
      <c r="AK306" s="227"/>
      <c r="AL306" s="227"/>
      <c r="AM306" s="227"/>
      <c r="AN306" s="227"/>
      <c r="AO306" s="227"/>
      <c r="AP306" s="227"/>
      <c r="AQ306" s="227"/>
      <c r="AR306" s="227"/>
      <c r="AS306" s="227"/>
      <c r="AT306" s="227"/>
      <c r="AU306" s="227"/>
      <c r="AV306" s="227"/>
      <c r="AW306" s="227"/>
      <c r="AX306" s="227"/>
      <c r="AY306" s="227"/>
      <c r="AZ306" s="227"/>
      <c r="BA306" s="227"/>
      <c r="BB306" s="227"/>
      <c r="BC306" s="227"/>
      <c r="BD306" s="227"/>
      <c r="BE306" s="227"/>
      <c r="BF306" s="227"/>
      <c r="BG306" s="227"/>
      <c r="BH306" s="227"/>
      <c r="BI306" s="227"/>
      <c r="BJ306" s="227"/>
      <c r="BK306" s="227"/>
      <c r="BL306" s="227"/>
      <c r="BM306" s="227"/>
      <c r="BN306" s="227"/>
      <c r="BO306" s="227"/>
      <c r="BP306" s="227"/>
      <c r="BQ306" s="227"/>
      <c r="BR306" s="227"/>
      <c r="BS306" s="227"/>
      <c r="BT306" s="227"/>
      <c r="BU306" s="227"/>
      <c r="BV306" s="227"/>
      <c r="BW306" s="227"/>
      <c r="BX306" s="227"/>
      <c r="BY306" s="227"/>
      <c r="BZ306" s="227"/>
      <c r="CA306" s="227"/>
      <c r="CB306" s="227"/>
      <c r="CC306" s="109"/>
      <c r="CD306" s="109"/>
      <c r="CE306" s="109"/>
      <c r="CF306" s="109"/>
      <c r="CG306" s="109"/>
      <c r="CH306" s="109"/>
      <c r="CI306" s="109"/>
      <c r="CJ306" s="109"/>
      <c r="CK306" s="109"/>
      <c r="CL306" s="109"/>
      <c r="CM306" s="109"/>
      <c r="CN306" s="109"/>
      <c r="CO306" s="109"/>
      <c r="CP306" s="109"/>
      <c r="CQ306" s="109"/>
      <c r="CR306" s="109"/>
      <c r="CS306" s="109"/>
      <c r="CT306" s="109"/>
      <c r="CU306" s="227"/>
      <c r="CV306" s="227"/>
      <c r="CW306" s="227"/>
      <c r="CX306" s="227"/>
      <c r="CY306" s="227"/>
      <c r="CZ306" s="227"/>
      <c r="DA306" s="227"/>
      <c r="DB306" s="227"/>
      <c r="DC306" s="227"/>
      <c r="DD306" s="227"/>
      <c r="DE306" s="227"/>
      <c r="DF306" s="227"/>
      <c r="DG306" s="227"/>
      <c r="DH306" s="227"/>
      <c r="DI306" s="227"/>
      <c r="DJ306" s="227"/>
      <c r="DK306" s="227"/>
      <c r="DL306" s="227"/>
      <c r="DM306" s="227"/>
      <c r="DN306" s="227"/>
      <c r="DO306" s="227"/>
      <c r="DP306" s="227"/>
      <c r="DQ306" s="227"/>
      <c r="DR306" s="227"/>
      <c r="DS306" s="227"/>
      <c r="DT306" s="227"/>
      <c r="DU306" s="227"/>
      <c r="DV306" s="227"/>
      <c r="DW306" s="227"/>
      <c r="DX306" s="227"/>
      <c r="DY306" s="227"/>
      <c r="DZ306" s="227"/>
      <c r="EA306" s="227"/>
      <c r="EB306" s="227"/>
      <c r="EC306" s="227"/>
      <c r="ED306" s="227"/>
      <c r="EE306" s="227"/>
      <c r="EF306" s="227"/>
      <c r="EG306" s="227"/>
      <c r="EH306" s="227"/>
      <c r="EI306" s="227"/>
      <c r="EJ306" s="227"/>
      <c r="EK306" s="227"/>
      <c r="EL306" s="227"/>
      <c r="EM306" s="227"/>
      <c r="EN306" s="227"/>
      <c r="EO306" s="227"/>
      <c r="EP306" s="227"/>
      <c r="EQ306" s="227"/>
      <c r="ER306" s="227"/>
      <c r="ES306" s="227"/>
      <c r="ET306" s="227"/>
      <c r="EU306" s="227"/>
      <c r="EV306" s="227"/>
      <c r="EW306" s="227"/>
      <c r="EX306" s="227"/>
      <c r="EY306" s="227"/>
      <c r="EZ306" s="227"/>
      <c r="FA306" s="227"/>
      <c r="FB306" s="227"/>
      <c r="FC306" s="227"/>
      <c r="FD306" s="227"/>
      <c r="FE306" s="227"/>
      <c r="FF306" s="227"/>
      <c r="FG306" s="227"/>
      <c r="FH306" s="227"/>
      <c r="FI306" s="227"/>
      <c r="FJ306" s="227"/>
      <c r="FK306" s="227"/>
      <c r="FL306" s="227"/>
      <c r="FM306" s="227"/>
      <c r="FN306" s="227"/>
      <c r="FO306" s="227"/>
      <c r="FP306" s="227"/>
      <c r="FQ306" s="227"/>
      <c r="FR306" s="227"/>
      <c r="FS306" s="227"/>
      <c r="FT306" s="227"/>
      <c r="FU306" s="227"/>
      <c r="FV306" s="227"/>
      <c r="FW306" s="227"/>
      <c r="FX306" s="227"/>
      <c r="FY306" s="227"/>
      <c r="FZ306" s="227"/>
      <c r="GA306" s="227"/>
      <c r="GB306" s="227"/>
      <c r="GC306" s="227"/>
      <c r="GD306" s="227"/>
      <c r="GE306" s="227"/>
      <c r="GF306" s="227"/>
      <c r="GG306" s="227"/>
      <c r="GH306" s="227"/>
      <c r="GI306" s="227"/>
      <c r="GJ306" s="227"/>
      <c r="GK306" s="227"/>
      <c r="GL306" s="227"/>
      <c r="GM306" s="227"/>
      <c r="GN306" s="227"/>
      <c r="GO306" s="227"/>
      <c r="GP306" s="227"/>
      <c r="GQ306" s="227"/>
      <c r="GR306" s="227"/>
      <c r="GS306" s="227"/>
      <c r="GT306" s="227"/>
      <c r="GU306" s="227"/>
      <c r="GV306" s="227"/>
      <c r="GW306" s="227"/>
      <c r="GX306" s="227"/>
      <c r="GY306" s="227"/>
      <c r="GZ306" s="227"/>
      <c r="HA306" s="227"/>
      <c r="HB306" s="227"/>
      <c r="HC306" s="227"/>
      <c r="HD306" s="227"/>
      <c r="HE306" s="227"/>
      <c r="HF306" s="227"/>
      <c r="HG306" s="227"/>
      <c r="HH306" s="227"/>
      <c r="HI306" s="227"/>
      <c r="HJ306" s="227"/>
      <c r="HK306" s="227"/>
      <c r="HL306" s="227"/>
      <c r="HM306" s="227"/>
      <c r="HN306" s="227"/>
      <c r="HO306" s="227"/>
      <c r="HP306" s="227"/>
      <c r="HQ306" s="227"/>
      <c r="HR306" s="227"/>
      <c r="HS306" s="227"/>
      <c r="HT306" s="227"/>
      <c r="HU306" s="227"/>
      <c r="HV306" s="227"/>
      <c r="HW306" s="227"/>
      <c r="HX306" s="227"/>
      <c r="HY306" s="227"/>
      <c r="HZ306" s="227"/>
      <c r="IA306" s="227"/>
      <c r="IB306" s="227"/>
      <c r="IC306" s="227"/>
      <c r="ID306" s="227"/>
      <c r="IE306" s="227"/>
      <c r="IF306" s="227"/>
      <c r="IG306" s="227"/>
      <c r="IH306" s="227"/>
      <c r="II306" s="227"/>
      <c r="IJ306" s="227"/>
      <c r="IK306" s="227"/>
      <c r="IL306" s="227"/>
      <c r="IM306" s="227"/>
      <c r="IN306" s="227"/>
      <c r="IO306" s="227"/>
      <c r="IP306" s="227"/>
      <c r="IQ306" s="227"/>
      <c r="IR306" s="227"/>
      <c r="IS306" s="227"/>
      <c r="IT306" s="227"/>
      <c r="IU306" s="227"/>
      <c r="IV306" s="227"/>
    </row>
    <row r="307" spans="1:256">
      <c r="A307" s="107"/>
      <c r="D307" s="159"/>
      <c r="E307" s="227"/>
      <c r="F307" s="159"/>
      <c r="G307" s="227"/>
      <c r="H307" s="159"/>
      <c r="I307" s="109"/>
      <c r="J307" s="109"/>
      <c r="K307" s="227"/>
      <c r="L307" s="159"/>
      <c r="M307" s="227"/>
      <c r="N307" s="227"/>
      <c r="O307" s="227"/>
      <c r="P307" s="227"/>
      <c r="Q307" s="227"/>
      <c r="R307" s="227"/>
      <c r="S307" s="227"/>
      <c r="T307" s="227"/>
      <c r="U307" s="227"/>
      <c r="V307" s="227"/>
      <c r="W307" s="227"/>
      <c r="X307" s="227"/>
      <c r="Y307" s="227"/>
      <c r="Z307" s="227"/>
      <c r="AA307" s="227"/>
      <c r="AB307" s="227"/>
      <c r="AC307" s="227"/>
      <c r="AD307" s="227"/>
      <c r="AE307" s="227"/>
      <c r="AF307" s="227"/>
      <c r="AG307" s="227"/>
      <c r="AH307" s="227"/>
      <c r="AI307" s="227"/>
      <c r="AJ307" s="227"/>
      <c r="AK307" s="227"/>
      <c r="AL307" s="227"/>
      <c r="AM307" s="227"/>
      <c r="AN307" s="227"/>
      <c r="AO307" s="227"/>
      <c r="AP307" s="227"/>
      <c r="AQ307" s="227"/>
      <c r="AR307" s="227"/>
      <c r="AS307" s="227"/>
      <c r="AT307" s="227"/>
      <c r="AU307" s="227"/>
      <c r="AV307" s="227"/>
      <c r="AW307" s="227"/>
      <c r="AX307" s="227"/>
      <c r="AY307" s="227"/>
      <c r="AZ307" s="227"/>
      <c r="BA307" s="227"/>
      <c r="BB307" s="227"/>
      <c r="BC307" s="227"/>
      <c r="BD307" s="227"/>
      <c r="BE307" s="227"/>
      <c r="BF307" s="227"/>
      <c r="BG307" s="227"/>
      <c r="BH307" s="227"/>
      <c r="BI307" s="227"/>
      <c r="BJ307" s="227"/>
      <c r="BK307" s="227"/>
      <c r="BL307" s="227"/>
      <c r="BM307" s="227"/>
      <c r="BN307" s="227"/>
      <c r="BO307" s="227"/>
      <c r="BP307" s="227"/>
      <c r="BQ307" s="227"/>
      <c r="BR307" s="227"/>
      <c r="BS307" s="227"/>
      <c r="BT307" s="227"/>
      <c r="BU307" s="227"/>
      <c r="BV307" s="227"/>
      <c r="BW307" s="227"/>
      <c r="BX307" s="227"/>
      <c r="BY307" s="227"/>
      <c r="BZ307" s="227"/>
      <c r="CA307" s="227"/>
      <c r="CB307" s="227"/>
      <c r="CC307" s="109"/>
      <c r="CD307" s="109"/>
      <c r="CE307" s="109"/>
      <c r="CF307" s="109"/>
      <c r="CG307" s="109"/>
      <c r="CH307" s="109"/>
      <c r="CI307" s="109"/>
      <c r="CJ307" s="109"/>
      <c r="CK307" s="109"/>
      <c r="CL307" s="109"/>
      <c r="CM307" s="109"/>
      <c r="CN307" s="109"/>
      <c r="CO307" s="109"/>
      <c r="CP307" s="109"/>
      <c r="CQ307" s="109"/>
      <c r="CR307" s="109"/>
      <c r="CS307" s="109"/>
      <c r="CT307" s="109"/>
      <c r="CU307" s="227"/>
      <c r="CV307" s="227"/>
      <c r="CW307" s="227"/>
      <c r="CX307" s="227"/>
      <c r="CY307" s="227"/>
      <c r="CZ307" s="227"/>
      <c r="DA307" s="227"/>
      <c r="DB307" s="227"/>
      <c r="DC307" s="227"/>
      <c r="DD307" s="227"/>
      <c r="DE307" s="227"/>
      <c r="DF307" s="227"/>
      <c r="DG307" s="227"/>
      <c r="DH307" s="227"/>
      <c r="DI307" s="227"/>
      <c r="DJ307" s="227"/>
      <c r="DK307" s="227"/>
      <c r="DL307" s="227"/>
      <c r="DM307" s="227"/>
      <c r="DN307" s="227"/>
      <c r="DO307" s="227"/>
      <c r="DP307" s="227"/>
      <c r="DQ307" s="227"/>
      <c r="DR307" s="227"/>
      <c r="DS307" s="227"/>
      <c r="DT307" s="227"/>
      <c r="DU307" s="227"/>
      <c r="DV307" s="227"/>
      <c r="DW307" s="227"/>
      <c r="DX307" s="227"/>
      <c r="DY307" s="227"/>
      <c r="DZ307" s="227"/>
      <c r="EA307" s="227"/>
      <c r="EB307" s="227"/>
      <c r="EC307" s="227"/>
      <c r="ED307" s="227"/>
      <c r="EE307" s="227"/>
      <c r="EF307" s="227"/>
      <c r="EG307" s="227"/>
      <c r="EH307" s="227"/>
      <c r="EI307" s="227"/>
      <c r="EJ307" s="227"/>
      <c r="EK307" s="227"/>
      <c r="EL307" s="227"/>
      <c r="EM307" s="227"/>
      <c r="EN307" s="227"/>
      <c r="EO307" s="227"/>
      <c r="EP307" s="227"/>
      <c r="EQ307" s="227"/>
      <c r="ER307" s="227"/>
      <c r="ES307" s="227"/>
      <c r="ET307" s="227"/>
      <c r="EU307" s="227"/>
      <c r="EV307" s="227"/>
      <c r="EW307" s="227"/>
      <c r="EX307" s="227"/>
      <c r="EY307" s="227"/>
      <c r="EZ307" s="227"/>
      <c r="FA307" s="227"/>
      <c r="FB307" s="227"/>
      <c r="FC307" s="227"/>
      <c r="FD307" s="227"/>
      <c r="FE307" s="227"/>
      <c r="FF307" s="227"/>
      <c r="FG307" s="227"/>
      <c r="FH307" s="227"/>
      <c r="FI307" s="227"/>
      <c r="FJ307" s="227"/>
      <c r="FK307" s="227"/>
      <c r="FL307" s="227"/>
      <c r="FM307" s="227"/>
      <c r="FN307" s="227"/>
      <c r="FO307" s="227"/>
      <c r="FP307" s="227"/>
      <c r="FQ307" s="227"/>
      <c r="FR307" s="227"/>
      <c r="FS307" s="227"/>
      <c r="FT307" s="227"/>
      <c r="FU307" s="227"/>
      <c r="FV307" s="227"/>
      <c r="FW307" s="227"/>
      <c r="FX307" s="227"/>
      <c r="FY307" s="227"/>
      <c r="FZ307" s="227"/>
      <c r="GA307" s="227"/>
      <c r="GB307" s="227"/>
      <c r="GC307" s="227"/>
      <c r="GD307" s="227"/>
      <c r="GE307" s="227"/>
      <c r="GF307" s="227"/>
      <c r="GG307" s="227"/>
      <c r="GH307" s="227"/>
      <c r="GI307" s="227"/>
      <c r="GJ307" s="227"/>
      <c r="GK307" s="227"/>
      <c r="GL307" s="227"/>
      <c r="GM307" s="227"/>
      <c r="GN307" s="227"/>
      <c r="GO307" s="227"/>
      <c r="GP307" s="227"/>
      <c r="GQ307" s="227"/>
      <c r="GR307" s="227"/>
      <c r="GS307" s="227"/>
      <c r="GT307" s="227"/>
      <c r="GU307" s="227"/>
      <c r="GV307" s="227"/>
      <c r="GW307" s="227"/>
      <c r="GX307" s="227"/>
      <c r="GY307" s="227"/>
      <c r="GZ307" s="227"/>
      <c r="HA307" s="227"/>
      <c r="HB307" s="227"/>
      <c r="HC307" s="227"/>
      <c r="HD307" s="227"/>
      <c r="HE307" s="227"/>
      <c r="HF307" s="227"/>
      <c r="HG307" s="227"/>
      <c r="HH307" s="227"/>
      <c r="HI307" s="227"/>
      <c r="HJ307" s="227"/>
      <c r="HK307" s="227"/>
      <c r="HL307" s="227"/>
      <c r="HM307" s="227"/>
      <c r="HN307" s="227"/>
      <c r="HO307" s="227"/>
      <c r="HP307" s="227"/>
      <c r="HQ307" s="227"/>
      <c r="HR307" s="227"/>
      <c r="HS307" s="227"/>
      <c r="HT307" s="227"/>
      <c r="HU307" s="227"/>
      <c r="HV307" s="227"/>
      <c r="HW307" s="227"/>
      <c r="HX307" s="227"/>
      <c r="HY307" s="227"/>
      <c r="HZ307" s="227"/>
      <c r="IA307" s="227"/>
      <c r="IB307" s="227"/>
      <c r="IC307" s="227"/>
      <c r="ID307" s="227"/>
      <c r="IE307" s="227"/>
      <c r="IF307" s="227"/>
      <c r="IG307" s="227"/>
      <c r="IH307" s="227"/>
      <c r="II307" s="227"/>
      <c r="IJ307" s="227"/>
      <c r="IK307" s="227"/>
      <c r="IL307" s="227"/>
      <c r="IM307" s="227"/>
      <c r="IN307" s="227"/>
      <c r="IO307" s="227"/>
      <c r="IP307" s="227"/>
      <c r="IQ307" s="227"/>
      <c r="IR307" s="227"/>
      <c r="IS307" s="227"/>
      <c r="IT307" s="227"/>
      <c r="IU307" s="227"/>
      <c r="IV307" s="227"/>
    </row>
    <row r="308" spans="1:256">
      <c r="A308" s="107"/>
      <c r="D308" s="159"/>
      <c r="E308" s="227"/>
      <c r="F308" s="159"/>
      <c r="G308" s="227"/>
      <c r="H308" s="159"/>
      <c r="I308" s="109"/>
      <c r="J308" s="109"/>
      <c r="K308" s="227"/>
      <c r="L308" s="159"/>
      <c r="M308" s="227"/>
      <c r="N308" s="227"/>
      <c r="O308" s="227"/>
      <c r="P308" s="227"/>
      <c r="Q308" s="227"/>
      <c r="R308" s="227"/>
      <c r="S308" s="227"/>
      <c r="T308" s="227"/>
      <c r="U308" s="227"/>
      <c r="V308" s="227"/>
      <c r="W308" s="227"/>
      <c r="X308" s="227"/>
      <c r="Y308" s="227"/>
      <c r="Z308" s="227"/>
      <c r="AA308" s="227"/>
      <c r="AB308" s="227"/>
      <c r="AC308" s="227"/>
      <c r="AD308" s="227"/>
      <c r="AE308" s="227"/>
      <c r="AF308" s="227"/>
      <c r="AG308" s="227"/>
      <c r="AH308" s="227"/>
      <c r="AI308" s="227"/>
      <c r="AJ308" s="227"/>
      <c r="AK308" s="227"/>
      <c r="AL308" s="227"/>
      <c r="AM308" s="227"/>
      <c r="AN308" s="227"/>
      <c r="AO308" s="227"/>
      <c r="AP308" s="227"/>
      <c r="AQ308" s="227"/>
      <c r="AR308" s="227"/>
      <c r="AS308" s="227"/>
      <c r="AT308" s="227"/>
      <c r="AU308" s="227"/>
      <c r="AV308" s="227"/>
      <c r="AW308" s="227"/>
      <c r="AX308" s="227"/>
      <c r="AY308" s="227"/>
      <c r="AZ308" s="227"/>
      <c r="BA308" s="227"/>
      <c r="BB308" s="227"/>
      <c r="BC308" s="227"/>
      <c r="BD308" s="227"/>
      <c r="BE308" s="227"/>
      <c r="BF308" s="227"/>
      <c r="BG308" s="227"/>
      <c r="BH308" s="227"/>
      <c r="BI308" s="227"/>
      <c r="BJ308" s="227"/>
      <c r="BK308" s="227"/>
      <c r="BL308" s="227"/>
      <c r="BM308" s="227"/>
      <c r="BN308" s="227"/>
      <c r="BO308" s="227"/>
      <c r="BP308" s="227"/>
      <c r="BQ308" s="227"/>
      <c r="BR308" s="227"/>
      <c r="BS308" s="227"/>
      <c r="BT308" s="227"/>
      <c r="BU308" s="227"/>
      <c r="BV308" s="227"/>
      <c r="BW308" s="227"/>
      <c r="BX308" s="227"/>
      <c r="BY308" s="227"/>
      <c r="BZ308" s="227"/>
      <c r="CA308" s="227"/>
      <c r="CB308" s="227"/>
      <c r="CC308" s="109"/>
      <c r="CD308" s="109"/>
      <c r="CE308" s="109"/>
      <c r="CF308" s="109"/>
      <c r="CG308" s="109"/>
      <c r="CH308" s="109"/>
      <c r="CI308" s="109"/>
      <c r="CJ308" s="109"/>
      <c r="CK308" s="109"/>
      <c r="CL308" s="109"/>
      <c r="CM308" s="109"/>
      <c r="CN308" s="109"/>
      <c r="CO308" s="109"/>
      <c r="CP308" s="109"/>
      <c r="CQ308" s="109"/>
      <c r="CR308" s="109"/>
      <c r="CS308" s="109"/>
      <c r="CT308" s="109"/>
      <c r="CU308" s="227"/>
      <c r="CV308" s="227"/>
      <c r="CW308" s="227"/>
      <c r="CX308" s="227"/>
      <c r="CY308" s="227"/>
      <c r="CZ308" s="227"/>
      <c r="DA308" s="227"/>
      <c r="DB308" s="227"/>
      <c r="DC308" s="227"/>
      <c r="DD308" s="227"/>
      <c r="DE308" s="227"/>
      <c r="DF308" s="227"/>
      <c r="DG308" s="227"/>
      <c r="DH308" s="227"/>
      <c r="DI308" s="227"/>
      <c r="DJ308" s="227"/>
      <c r="DK308" s="227"/>
      <c r="DL308" s="227"/>
      <c r="DM308" s="227"/>
      <c r="DN308" s="227"/>
      <c r="DO308" s="227"/>
      <c r="DP308" s="227"/>
      <c r="DQ308" s="227"/>
      <c r="DR308" s="227"/>
      <c r="DS308" s="227"/>
      <c r="DT308" s="227"/>
      <c r="DU308" s="227"/>
      <c r="DV308" s="227"/>
      <c r="DW308" s="227"/>
      <c r="DX308" s="227"/>
      <c r="DY308" s="227"/>
      <c r="DZ308" s="227"/>
      <c r="EA308" s="227"/>
      <c r="EB308" s="227"/>
      <c r="EC308" s="227"/>
      <c r="ED308" s="227"/>
      <c r="EE308" s="227"/>
      <c r="EF308" s="227"/>
      <c r="EG308" s="227"/>
      <c r="EH308" s="227"/>
      <c r="EI308" s="227"/>
      <c r="EJ308" s="227"/>
      <c r="EK308" s="227"/>
      <c r="EL308" s="227"/>
      <c r="EM308" s="227"/>
      <c r="EN308" s="227"/>
      <c r="EO308" s="227"/>
      <c r="EP308" s="227"/>
      <c r="EQ308" s="227"/>
      <c r="ER308" s="227"/>
      <c r="ES308" s="227"/>
      <c r="ET308" s="227"/>
      <c r="EU308" s="227"/>
      <c r="EV308" s="227"/>
      <c r="EW308" s="227"/>
      <c r="EX308" s="227"/>
      <c r="EY308" s="227"/>
      <c r="EZ308" s="227"/>
      <c r="FA308" s="227"/>
      <c r="FB308" s="227"/>
      <c r="FC308" s="227"/>
      <c r="FD308" s="227"/>
      <c r="FE308" s="227"/>
      <c r="FF308" s="227"/>
      <c r="FG308" s="227"/>
      <c r="FH308" s="227"/>
      <c r="FI308" s="227"/>
      <c r="FJ308" s="227"/>
      <c r="FK308" s="227"/>
      <c r="FL308" s="227"/>
      <c r="FM308" s="227"/>
      <c r="FN308" s="227"/>
      <c r="FO308" s="227"/>
      <c r="FP308" s="227"/>
      <c r="FQ308" s="227"/>
      <c r="FR308" s="227"/>
      <c r="FS308" s="227"/>
      <c r="FT308" s="227"/>
      <c r="FU308" s="227"/>
      <c r="FV308" s="227"/>
      <c r="FW308" s="227"/>
      <c r="FX308" s="227"/>
      <c r="FY308" s="227"/>
      <c r="FZ308" s="227"/>
      <c r="GA308" s="227"/>
      <c r="GB308" s="227"/>
      <c r="GC308" s="227"/>
      <c r="GD308" s="227"/>
      <c r="GE308" s="227"/>
      <c r="GF308" s="227"/>
      <c r="GG308" s="227"/>
      <c r="GH308" s="227"/>
      <c r="GI308" s="227"/>
      <c r="GJ308" s="227"/>
      <c r="GK308" s="227"/>
      <c r="GL308" s="227"/>
      <c r="GM308" s="227"/>
      <c r="GN308" s="227"/>
      <c r="GO308" s="227"/>
      <c r="GP308" s="227"/>
      <c r="GQ308" s="227"/>
      <c r="GR308" s="227"/>
      <c r="GS308" s="227"/>
      <c r="GT308" s="227"/>
      <c r="GU308" s="227"/>
      <c r="GV308" s="227"/>
      <c r="GW308" s="227"/>
      <c r="GX308" s="227"/>
      <c r="GY308" s="227"/>
      <c r="GZ308" s="227"/>
      <c r="HA308" s="227"/>
      <c r="HB308" s="227"/>
      <c r="HC308" s="227"/>
      <c r="HD308" s="227"/>
      <c r="HE308" s="227"/>
      <c r="HF308" s="227"/>
      <c r="HG308" s="227"/>
      <c r="HH308" s="227"/>
      <c r="HI308" s="227"/>
      <c r="HJ308" s="227"/>
      <c r="HK308" s="227"/>
      <c r="HL308" s="227"/>
      <c r="HM308" s="227"/>
      <c r="HN308" s="227"/>
      <c r="HO308" s="227"/>
      <c r="HP308" s="227"/>
      <c r="HQ308" s="227"/>
      <c r="HR308" s="227"/>
      <c r="HS308" s="227"/>
      <c r="HT308" s="227"/>
      <c r="HU308" s="227"/>
      <c r="HV308" s="227"/>
      <c r="HW308" s="227"/>
      <c r="HX308" s="227"/>
      <c r="HY308" s="227"/>
      <c r="HZ308" s="227"/>
      <c r="IA308" s="227"/>
      <c r="IB308" s="227"/>
      <c r="IC308" s="227"/>
      <c r="ID308" s="227"/>
      <c r="IE308" s="227"/>
      <c r="IF308" s="227"/>
      <c r="IG308" s="227"/>
      <c r="IH308" s="227"/>
      <c r="II308" s="227"/>
      <c r="IJ308" s="227"/>
      <c r="IK308" s="227"/>
      <c r="IL308" s="227"/>
      <c r="IM308" s="227"/>
      <c r="IN308" s="227"/>
      <c r="IO308" s="227"/>
      <c r="IP308" s="227"/>
      <c r="IQ308" s="227"/>
      <c r="IR308" s="227"/>
      <c r="IS308" s="227"/>
      <c r="IT308" s="227"/>
      <c r="IU308" s="227"/>
      <c r="IV308" s="227"/>
    </row>
    <row r="309" spans="1:256">
      <c r="A309" s="107"/>
      <c r="D309" s="159"/>
      <c r="E309" s="227"/>
      <c r="F309" s="159"/>
      <c r="G309" s="227"/>
      <c r="H309" s="159"/>
      <c r="I309" s="109"/>
      <c r="J309" s="109"/>
      <c r="K309" s="227"/>
      <c r="L309" s="159"/>
      <c r="M309" s="227"/>
      <c r="N309" s="227"/>
      <c r="O309" s="227"/>
      <c r="P309" s="227"/>
      <c r="Q309" s="227"/>
      <c r="R309" s="227"/>
      <c r="S309" s="227"/>
      <c r="T309" s="227"/>
      <c r="U309" s="227"/>
      <c r="V309" s="227"/>
      <c r="W309" s="227"/>
      <c r="X309" s="227"/>
      <c r="Y309" s="227"/>
      <c r="Z309" s="227"/>
      <c r="AA309" s="227"/>
      <c r="AB309" s="227"/>
      <c r="AC309" s="227"/>
      <c r="AD309" s="227"/>
      <c r="AE309" s="227"/>
      <c r="AF309" s="227"/>
      <c r="AG309" s="227"/>
      <c r="AH309" s="227"/>
      <c r="AI309" s="227"/>
      <c r="AJ309" s="227"/>
      <c r="AK309" s="227"/>
      <c r="AL309" s="227"/>
      <c r="AM309" s="227"/>
      <c r="AN309" s="227"/>
      <c r="AO309" s="227"/>
      <c r="AP309" s="227"/>
      <c r="AQ309" s="227"/>
      <c r="AR309" s="227"/>
      <c r="AS309" s="227"/>
      <c r="AT309" s="227"/>
      <c r="AU309" s="227"/>
      <c r="AV309" s="227"/>
      <c r="AW309" s="227"/>
      <c r="AX309" s="227"/>
      <c r="AY309" s="227"/>
      <c r="AZ309" s="227"/>
      <c r="BA309" s="227"/>
      <c r="BB309" s="227"/>
      <c r="BC309" s="227"/>
      <c r="BD309" s="227"/>
      <c r="BE309" s="227"/>
      <c r="BF309" s="227"/>
      <c r="BG309" s="227"/>
      <c r="BH309" s="227"/>
      <c r="BI309" s="227"/>
      <c r="BJ309" s="227"/>
      <c r="BK309" s="227"/>
      <c r="BL309" s="227"/>
      <c r="BM309" s="227"/>
      <c r="BN309" s="227"/>
      <c r="BO309" s="227"/>
      <c r="BP309" s="227"/>
      <c r="BQ309" s="227"/>
      <c r="BR309" s="227"/>
      <c r="BS309" s="227"/>
      <c r="BT309" s="227"/>
      <c r="BU309" s="227"/>
      <c r="BV309" s="227"/>
      <c r="BW309" s="227"/>
      <c r="BX309" s="227"/>
      <c r="BY309" s="227"/>
      <c r="BZ309" s="227"/>
      <c r="CA309" s="227"/>
      <c r="CB309" s="227"/>
      <c r="CC309" s="109"/>
      <c r="CD309" s="109"/>
      <c r="CE309" s="109"/>
      <c r="CF309" s="109"/>
      <c r="CG309" s="109"/>
      <c r="CH309" s="109"/>
      <c r="CI309" s="109"/>
      <c r="CJ309" s="109"/>
      <c r="CK309" s="109"/>
      <c r="CL309" s="109"/>
      <c r="CM309" s="109"/>
      <c r="CN309" s="109"/>
      <c r="CO309" s="109"/>
      <c r="CP309" s="109"/>
      <c r="CQ309" s="109"/>
      <c r="CR309" s="109"/>
      <c r="CS309" s="109"/>
      <c r="CT309" s="109"/>
      <c r="CU309" s="227"/>
      <c r="CV309" s="227"/>
      <c r="CW309" s="227"/>
      <c r="CX309" s="227"/>
      <c r="CY309" s="227"/>
      <c r="CZ309" s="227"/>
      <c r="DA309" s="227"/>
      <c r="DB309" s="227"/>
      <c r="DC309" s="227"/>
      <c r="DD309" s="227"/>
      <c r="DE309" s="227"/>
      <c r="DF309" s="227"/>
      <c r="DG309" s="227"/>
      <c r="DH309" s="227"/>
      <c r="DI309" s="227"/>
      <c r="DJ309" s="227"/>
      <c r="DK309" s="227"/>
      <c r="DL309" s="227"/>
      <c r="DM309" s="227"/>
      <c r="DN309" s="227"/>
      <c r="DO309" s="227"/>
      <c r="DP309" s="227"/>
      <c r="DQ309" s="227"/>
      <c r="DR309" s="227"/>
      <c r="DS309" s="227"/>
      <c r="DT309" s="227"/>
      <c r="DU309" s="227"/>
      <c r="DV309" s="227"/>
      <c r="DW309" s="227"/>
      <c r="DX309" s="227"/>
      <c r="DY309" s="227"/>
      <c r="DZ309" s="227"/>
      <c r="EA309" s="227"/>
      <c r="EB309" s="227"/>
      <c r="EC309" s="227"/>
      <c r="ED309" s="227"/>
      <c r="EE309" s="227"/>
      <c r="EF309" s="227"/>
      <c r="EG309" s="227"/>
      <c r="EH309" s="227"/>
      <c r="EI309" s="227"/>
      <c r="EJ309" s="227"/>
      <c r="EK309" s="227"/>
      <c r="EL309" s="227"/>
      <c r="EM309" s="227"/>
      <c r="EN309" s="227"/>
      <c r="EO309" s="227"/>
      <c r="EP309" s="227"/>
      <c r="EQ309" s="227"/>
      <c r="ER309" s="227"/>
      <c r="ES309" s="227"/>
      <c r="ET309" s="227"/>
      <c r="EU309" s="227"/>
      <c r="EV309" s="227"/>
      <c r="EW309" s="227"/>
      <c r="EX309" s="227"/>
      <c r="EY309" s="227"/>
      <c r="EZ309" s="227"/>
      <c r="FA309" s="227"/>
      <c r="FB309" s="227"/>
      <c r="FC309" s="227"/>
      <c r="FD309" s="227"/>
      <c r="FE309" s="227"/>
      <c r="FF309" s="227"/>
      <c r="FG309" s="227"/>
      <c r="FH309" s="227"/>
      <c r="FI309" s="227"/>
      <c r="FJ309" s="227"/>
      <c r="FK309" s="227"/>
      <c r="FL309" s="227"/>
      <c r="FM309" s="227"/>
      <c r="FN309" s="227"/>
      <c r="FO309" s="227"/>
      <c r="FP309" s="227"/>
      <c r="FQ309" s="227"/>
      <c r="FR309" s="227"/>
      <c r="FS309" s="227"/>
      <c r="FT309" s="227"/>
      <c r="FU309" s="227"/>
      <c r="FV309" s="227"/>
      <c r="FW309" s="227"/>
      <c r="FX309" s="227"/>
      <c r="FY309" s="227"/>
      <c r="FZ309" s="227"/>
      <c r="GA309" s="227"/>
      <c r="GB309" s="227"/>
      <c r="GC309" s="227"/>
      <c r="GD309" s="227"/>
      <c r="GE309" s="227"/>
      <c r="GF309" s="227"/>
      <c r="GG309" s="227"/>
      <c r="GH309" s="227"/>
      <c r="GI309" s="227"/>
      <c r="GJ309" s="227"/>
      <c r="GK309" s="227"/>
      <c r="GL309" s="227"/>
      <c r="GM309" s="227"/>
      <c r="GN309" s="227"/>
      <c r="GO309" s="227"/>
      <c r="GP309" s="227"/>
      <c r="GQ309" s="227"/>
      <c r="GR309" s="227"/>
      <c r="GS309" s="227"/>
      <c r="GT309" s="227"/>
      <c r="GU309" s="227"/>
      <c r="GV309" s="227"/>
      <c r="GW309" s="227"/>
      <c r="GX309" s="227"/>
      <c r="GY309" s="227"/>
      <c r="GZ309" s="227"/>
      <c r="HA309" s="227"/>
      <c r="HB309" s="227"/>
      <c r="HC309" s="227"/>
      <c r="HD309" s="227"/>
      <c r="HE309" s="227"/>
      <c r="HF309" s="227"/>
      <c r="HG309" s="227"/>
      <c r="HH309" s="227"/>
      <c r="HI309" s="227"/>
      <c r="HJ309" s="227"/>
      <c r="HK309" s="227"/>
      <c r="HL309" s="227"/>
      <c r="HM309" s="227"/>
      <c r="HN309" s="227"/>
      <c r="HO309" s="227"/>
      <c r="HP309" s="227"/>
      <c r="HQ309" s="227"/>
      <c r="HR309" s="227"/>
      <c r="HS309" s="227"/>
      <c r="HT309" s="227"/>
      <c r="HU309" s="227"/>
      <c r="HV309" s="227"/>
      <c r="HW309" s="227"/>
      <c r="HX309" s="227"/>
      <c r="HY309" s="227"/>
      <c r="HZ309" s="227"/>
      <c r="IA309" s="227"/>
      <c r="IB309" s="227"/>
      <c r="IC309" s="227"/>
      <c r="ID309" s="227"/>
      <c r="IE309" s="227"/>
      <c r="IF309" s="227"/>
      <c r="IG309" s="227"/>
      <c r="IH309" s="227"/>
      <c r="II309" s="227"/>
      <c r="IJ309" s="227"/>
      <c r="IK309" s="227"/>
      <c r="IL309" s="227"/>
      <c r="IM309" s="227"/>
      <c r="IN309" s="227"/>
      <c r="IO309" s="227"/>
      <c r="IP309" s="227"/>
      <c r="IQ309" s="227"/>
      <c r="IR309" s="227"/>
      <c r="IS309" s="227"/>
      <c r="IT309" s="227"/>
      <c r="IU309" s="227"/>
      <c r="IV309" s="227"/>
    </row>
    <row r="310" spans="1:256">
      <c r="A310" s="107"/>
      <c r="D310" s="159"/>
      <c r="E310" s="227"/>
      <c r="F310" s="159"/>
      <c r="G310" s="227"/>
      <c r="H310" s="159"/>
      <c r="I310" s="109"/>
      <c r="J310" s="109"/>
      <c r="K310" s="227"/>
      <c r="L310" s="159"/>
      <c r="M310" s="227"/>
      <c r="N310" s="227"/>
      <c r="O310" s="227"/>
      <c r="P310" s="227"/>
      <c r="Q310" s="227"/>
      <c r="R310" s="227"/>
      <c r="S310" s="227"/>
      <c r="T310" s="227"/>
      <c r="U310" s="227"/>
      <c r="V310" s="227"/>
      <c r="W310" s="227"/>
      <c r="X310" s="227"/>
      <c r="Y310" s="227"/>
      <c r="Z310" s="227"/>
      <c r="AA310" s="227"/>
      <c r="AB310" s="227"/>
      <c r="AC310" s="227"/>
      <c r="AD310" s="227"/>
      <c r="AE310" s="227"/>
      <c r="AF310" s="227"/>
      <c r="AG310" s="227"/>
      <c r="AH310" s="227"/>
      <c r="AI310" s="227"/>
      <c r="AJ310" s="227"/>
      <c r="AK310" s="227"/>
      <c r="AL310" s="227"/>
      <c r="AM310" s="227"/>
      <c r="AN310" s="227"/>
      <c r="AO310" s="227"/>
      <c r="AP310" s="227"/>
      <c r="AQ310" s="227"/>
      <c r="AR310" s="227"/>
      <c r="AS310" s="227"/>
      <c r="AT310" s="227"/>
      <c r="AU310" s="227"/>
      <c r="AV310" s="227"/>
      <c r="AW310" s="227"/>
      <c r="AX310" s="227"/>
      <c r="AY310" s="227"/>
      <c r="AZ310" s="227"/>
      <c r="BA310" s="227"/>
      <c r="BB310" s="227"/>
      <c r="BC310" s="227"/>
      <c r="BD310" s="227"/>
      <c r="BE310" s="227"/>
      <c r="BF310" s="227"/>
      <c r="BG310" s="227"/>
      <c r="BH310" s="227"/>
      <c r="BI310" s="227"/>
      <c r="BJ310" s="227"/>
      <c r="BK310" s="227"/>
      <c r="BL310" s="227"/>
      <c r="BM310" s="227"/>
      <c r="BN310" s="227"/>
      <c r="BO310" s="227"/>
      <c r="BP310" s="227"/>
      <c r="BQ310" s="227"/>
      <c r="BR310" s="227"/>
      <c r="BS310" s="227"/>
      <c r="BT310" s="227"/>
      <c r="BU310" s="227"/>
      <c r="BV310" s="227"/>
      <c r="BW310" s="227"/>
      <c r="BX310" s="227"/>
      <c r="BY310" s="227"/>
      <c r="BZ310" s="227"/>
      <c r="CA310" s="227"/>
      <c r="CB310" s="227"/>
      <c r="CC310" s="109"/>
      <c r="CD310" s="109"/>
      <c r="CE310" s="109"/>
      <c r="CF310" s="109"/>
      <c r="CG310" s="109"/>
      <c r="CH310" s="109"/>
      <c r="CI310" s="109"/>
      <c r="CJ310" s="109"/>
      <c r="CK310" s="109"/>
      <c r="CL310" s="109"/>
      <c r="CM310" s="109"/>
      <c r="CN310" s="109"/>
      <c r="CO310" s="109"/>
      <c r="CP310" s="109"/>
      <c r="CQ310" s="109"/>
      <c r="CR310" s="109"/>
      <c r="CS310" s="109"/>
      <c r="CT310" s="109"/>
      <c r="CU310" s="227"/>
      <c r="CV310" s="227"/>
      <c r="CW310" s="227"/>
      <c r="CX310" s="227"/>
      <c r="CY310" s="227"/>
      <c r="CZ310" s="227"/>
      <c r="DA310" s="227"/>
      <c r="DB310" s="227"/>
      <c r="DC310" s="227"/>
      <c r="DD310" s="227"/>
      <c r="DE310" s="227"/>
      <c r="DF310" s="227"/>
      <c r="DG310" s="227"/>
      <c r="DH310" s="227"/>
      <c r="DI310" s="227"/>
      <c r="DJ310" s="227"/>
      <c r="DK310" s="227"/>
      <c r="DL310" s="227"/>
      <c r="DM310" s="227"/>
      <c r="DN310" s="227"/>
      <c r="DO310" s="227"/>
      <c r="DP310" s="227"/>
      <c r="DQ310" s="227"/>
      <c r="DR310" s="227"/>
      <c r="DS310" s="227"/>
      <c r="DT310" s="227"/>
      <c r="DU310" s="227"/>
      <c r="DV310" s="227"/>
      <c r="DW310" s="227"/>
      <c r="DX310" s="227"/>
      <c r="DY310" s="227"/>
      <c r="DZ310" s="227"/>
      <c r="EA310" s="227"/>
      <c r="EB310" s="227"/>
      <c r="EC310" s="227"/>
      <c r="ED310" s="227"/>
      <c r="EE310" s="227"/>
      <c r="EF310" s="227"/>
      <c r="EG310" s="227"/>
      <c r="EH310" s="227"/>
      <c r="EI310" s="227"/>
      <c r="EJ310" s="227"/>
      <c r="EK310" s="227"/>
      <c r="EL310" s="227"/>
      <c r="EM310" s="227"/>
      <c r="EN310" s="227"/>
      <c r="EO310" s="227"/>
      <c r="EP310" s="227"/>
      <c r="EQ310" s="227"/>
      <c r="ER310" s="227"/>
      <c r="ES310" s="227"/>
      <c r="ET310" s="227"/>
      <c r="EU310" s="227"/>
      <c r="EV310" s="227"/>
      <c r="EW310" s="227"/>
      <c r="EX310" s="227"/>
      <c r="EY310" s="227"/>
      <c r="EZ310" s="227"/>
      <c r="FA310" s="227"/>
      <c r="FB310" s="227"/>
      <c r="FC310" s="227"/>
      <c r="FD310" s="227"/>
      <c r="FE310" s="227"/>
      <c r="FF310" s="227"/>
      <c r="FG310" s="227"/>
      <c r="FH310" s="227"/>
      <c r="FI310" s="227"/>
      <c r="FJ310" s="227"/>
      <c r="FK310" s="227"/>
      <c r="FL310" s="227"/>
      <c r="FM310" s="227"/>
      <c r="FN310" s="227"/>
      <c r="FO310" s="227"/>
      <c r="FP310" s="227"/>
      <c r="FQ310" s="227"/>
      <c r="FR310" s="227"/>
      <c r="FS310" s="227"/>
      <c r="FT310" s="227"/>
      <c r="FU310" s="227"/>
      <c r="FV310" s="227"/>
      <c r="FW310" s="227"/>
      <c r="FX310" s="227"/>
      <c r="FY310" s="227"/>
      <c r="FZ310" s="227"/>
      <c r="GA310" s="227"/>
      <c r="GB310" s="227"/>
      <c r="GC310" s="227"/>
      <c r="GD310" s="227"/>
      <c r="GE310" s="227"/>
      <c r="GF310" s="227"/>
      <c r="GG310" s="227"/>
      <c r="GH310" s="227"/>
      <c r="GI310" s="227"/>
      <c r="GJ310" s="227"/>
      <c r="GK310" s="227"/>
      <c r="GL310" s="227"/>
      <c r="GM310" s="227"/>
      <c r="GN310" s="227"/>
      <c r="GO310" s="227"/>
      <c r="GP310" s="227"/>
      <c r="GQ310" s="227"/>
      <c r="GR310" s="227"/>
      <c r="GS310" s="227"/>
      <c r="GT310" s="227"/>
      <c r="GU310" s="227"/>
      <c r="GV310" s="227"/>
      <c r="GW310" s="227"/>
      <c r="GX310" s="227"/>
      <c r="GY310" s="227"/>
      <c r="GZ310" s="227"/>
      <c r="HA310" s="227"/>
      <c r="HB310" s="227"/>
      <c r="HC310" s="227"/>
      <c r="HD310" s="227"/>
      <c r="HE310" s="227"/>
      <c r="HF310" s="227"/>
      <c r="HG310" s="227"/>
      <c r="HH310" s="227"/>
      <c r="HI310" s="227"/>
      <c r="HJ310" s="227"/>
      <c r="HK310" s="227"/>
      <c r="HL310" s="227"/>
      <c r="HM310" s="227"/>
      <c r="HN310" s="227"/>
      <c r="HO310" s="227"/>
      <c r="HP310" s="227"/>
      <c r="HQ310" s="227"/>
      <c r="HR310" s="227"/>
      <c r="HS310" s="227"/>
      <c r="HT310" s="227"/>
      <c r="HU310" s="227"/>
      <c r="HV310" s="227"/>
      <c r="HW310" s="227"/>
      <c r="HX310" s="227"/>
      <c r="HY310" s="227"/>
      <c r="HZ310" s="227"/>
      <c r="IA310" s="227"/>
      <c r="IB310" s="227"/>
      <c r="IC310" s="227"/>
      <c r="ID310" s="227"/>
      <c r="IE310" s="227"/>
      <c r="IF310" s="227"/>
      <c r="IG310" s="227"/>
      <c r="IH310" s="227"/>
      <c r="II310" s="227"/>
      <c r="IJ310" s="227"/>
      <c r="IK310" s="227"/>
      <c r="IL310" s="227"/>
      <c r="IM310" s="227"/>
      <c r="IN310" s="227"/>
      <c r="IO310" s="227"/>
      <c r="IP310" s="227"/>
      <c r="IQ310" s="227"/>
      <c r="IR310" s="227"/>
      <c r="IS310" s="227"/>
      <c r="IT310" s="227"/>
      <c r="IU310" s="227"/>
      <c r="IV310" s="227"/>
    </row>
    <row r="311" spans="1:256">
      <c r="A311" s="107"/>
      <c r="D311" s="159"/>
      <c r="E311" s="227"/>
      <c r="F311" s="159"/>
      <c r="G311" s="227"/>
      <c r="H311" s="159"/>
      <c r="I311" s="109"/>
      <c r="J311" s="109"/>
      <c r="K311" s="227"/>
      <c r="L311" s="159"/>
      <c r="M311" s="227"/>
      <c r="N311" s="227"/>
      <c r="O311" s="227"/>
      <c r="P311" s="227"/>
      <c r="Q311" s="227"/>
      <c r="R311" s="227"/>
      <c r="S311" s="227"/>
      <c r="T311" s="227"/>
      <c r="U311" s="227"/>
      <c r="V311" s="227"/>
      <c r="W311" s="227"/>
      <c r="X311" s="227"/>
      <c r="Y311" s="227"/>
      <c r="Z311" s="227"/>
      <c r="AA311" s="227"/>
      <c r="AB311" s="227"/>
      <c r="AC311" s="227"/>
      <c r="AD311" s="227"/>
      <c r="AE311" s="227"/>
      <c r="AF311" s="227"/>
      <c r="AG311" s="227"/>
      <c r="AH311" s="227"/>
      <c r="AI311" s="227"/>
      <c r="AJ311" s="227"/>
      <c r="AK311" s="227"/>
      <c r="AL311" s="227"/>
      <c r="AM311" s="227"/>
      <c r="AN311" s="227"/>
      <c r="AO311" s="227"/>
      <c r="AP311" s="227"/>
      <c r="AQ311" s="227"/>
      <c r="AR311" s="227"/>
      <c r="AS311" s="227"/>
      <c r="AT311" s="227"/>
      <c r="AU311" s="227"/>
      <c r="AV311" s="227"/>
      <c r="AW311" s="227"/>
      <c r="AX311" s="227"/>
      <c r="AY311" s="227"/>
      <c r="AZ311" s="227"/>
      <c r="BA311" s="227"/>
      <c r="BB311" s="227"/>
      <c r="BC311" s="227"/>
      <c r="BD311" s="227"/>
      <c r="BE311" s="227"/>
      <c r="BF311" s="227"/>
      <c r="BG311" s="227"/>
      <c r="BH311" s="227"/>
      <c r="BI311" s="227"/>
      <c r="BJ311" s="227"/>
      <c r="BK311" s="227"/>
      <c r="BL311" s="227"/>
      <c r="BM311" s="227"/>
      <c r="BN311" s="227"/>
      <c r="BO311" s="227"/>
      <c r="BP311" s="227"/>
      <c r="BQ311" s="227"/>
      <c r="BR311" s="227"/>
      <c r="BS311" s="227"/>
      <c r="BT311" s="227"/>
      <c r="BU311" s="227"/>
      <c r="BV311" s="227"/>
      <c r="BW311" s="227"/>
      <c r="BX311" s="227"/>
      <c r="BY311" s="227"/>
      <c r="BZ311" s="227"/>
      <c r="CA311" s="227"/>
      <c r="CB311" s="227"/>
      <c r="CC311" s="109"/>
      <c r="CD311" s="109"/>
      <c r="CE311" s="109"/>
      <c r="CF311" s="109"/>
      <c r="CG311" s="109"/>
      <c r="CH311" s="109"/>
      <c r="CI311" s="109"/>
      <c r="CJ311" s="109"/>
      <c r="CK311" s="109"/>
      <c r="CL311" s="109"/>
      <c r="CM311" s="109"/>
      <c r="CN311" s="109"/>
      <c r="CO311" s="109"/>
      <c r="CP311" s="109"/>
      <c r="CQ311" s="109"/>
      <c r="CR311" s="109"/>
      <c r="CS311" s="109"/>
      <c r="CT311" s="109"/>
      <c r="CU311" s="227"/>
      <c r="CV311" s="227"/>
      <c r="CW311" s="227"/>
      <c r="CX311" s="227"/>
      <c r="CY311" s="227"/>
      <c r="CZ311" s="227"/>
      <c r="DA311" s="227"/>
      <c r="DB311" s="227"/>
      <c r="DC311" s="227"/>
      <c r="DD311" s="227"/>
      <c r="DE311" s="227"/>
      <c r="DF311" s="227"/>
      <c r="DG311" s="227"/>
      <c r="DH311" s="227"/>
      <c r="DI311" s="227"/>
      <c r="DJ311" s="227"/>
      <c r="DK311" s="227"/>
      <c r="DL311" s="227"/>
      <c r="DM311" s="227"/>
      <c r="DN311" s="227"/>
      <c r="DO311" s="227"/>
      <c r="DP311" s="227"/>
      <c r="DQ311" s="227"/>
      <c r="DR311" s="227"/>
      <c r="DS311" s="227"/>
      <c r="DT311" s="227"/>
      <c r="DU311" s="227"/>
      <c r="DV311" s="227"/>
      <c r="DW311" s="227"/>
      <c r="DX311" s="227"/>
      <c r="DY311" s="227"/>
      <c r="DZ311" s="227"/>
      <c r="EA311" s="227"/>
      <c r="EB311" s="227"/>
      <c r="EC311" s="227"/>
      <c r="ED311" s="227"/>
      <c r="EE311" s="227"/>
      <c r="EF311" s="227"/>
      <c r="EG311" s="227"/>
      <c r="EH311" s="227"/>
      <c r="EI311" s="227"/>
      <c r="EJ311" s="227"/>
      <c r="EK311" s="227"/>
      <c r="EL311" s="227"/>
      <c r="EM311" s="227"/>
      <c r="EN311" s="227"/>
      <c r="EO311" s="227"/>
      <c r="EP311" s="227"/>
      <c r="EQ311" s="227"/>
      <c r="ER311" s="227"/>
      <c r="ES311" s="227"/>
      <c r="ET311" s="227"/>
      <c r="EU311" s="227"/>
      <c r="EV311" s="227"/>
      <c r="EW311" s="227"/>
      <c r="EX311" s="227"/>
      <c r="EY311" s="227"/>
      <c r="EZ311" s="227"/>
      <c r="FA311" s="227"/>
      <c r="FB311" s="227"/>
      <c r="FC311" s="227"/>
      <c r="FD311" s="227"/>
      <c r="FE311" s="227"/>
      <c r="FF311" s="227"/>
      <c r="FG311" s="227"/>
      <c r="FH311" s="227"/>
      <c r="FI311" s="227"/>
      <c r="FJ311" s="227"/>
      <c r="FK311" s="227"/>
      <c r="FL311" s="227"/>
      <c r="FM311" s="227"/>
      <c r="FN311" s="227"/>
      <c r="FO311" s="227"/>
      <c r="FP311" s="227"/>
      <c r="FQ311" s="227"/>
      <c r="FR311" s="227"/>
      <c r="FS311" s="227"/>
      <c r="FT311" s="227"/>
      <c r="FU311" s="227"/>
      <c r="FV311" s="227"/>
      <c r="FW311" s="227"/>
      <c r="FX311" s="227"/>
      <c r="FY311" s="227"/>
      <c r="FZ311" s="227"/>
      <c r="GA311" s="227"/>
      <c r="GB311" s="227"/>
      <c r="GC311" s="227"/>
      <c r="GD311" s="227"/>
      <c r="GE311" s="227"/>
      <c r="GF311" s="227"/>
      <c r="GG311" s="227"/>
      <c r="GH311" s="227"/>
      <c r="GI311" s="227"/>
      <c r="GJ311" s="227"/>
      <c r="GK311" s="227"/>
      <c r="GL311" s="227"/>
      <c r="GM311" s="227"/>
      <c r="GN311" s="227"/>
      <c r="GO311" s="227"/>
      <c r="GP311" s="227"/>
      <c r="GQ311" s="227"/>
      <c r="GR311" s="227"/>
      <c r="GS311" s="227"/>
      <c r="GT311" s="227"/>
      <c r="GU311" s="227"/>
      <c r="GV311" s="227"/>
      <c r="GW311" s="227"/>
      <c r="GX311" s="227"/>
      <c r="GY311" s="227"/>
      <c r="GZ311" s="227"/>
      <c r="HA311" s="227"/>
      <c r="HB311" s="227"/>
      <c r="HC311" s="227"/>
      <c r="HD311" s="227"/>
      <c r="HE311" s="227"/>
      <c r="HF311" s="227"/>
      <c r="HG311" s="227"/>
      <c r="HH311" s="227"/>
      <c r="HI311" s="227"/>
      <c r="HJ311" s="227"/>
      <c r="HK311" s="227"/>
      <c r="HL311" s="227"/>
      <c r="HM311" s="227"/>
      <c r="HN311" s="227"/>
      <c r="HO311" s="227"/>
      <c r="HP311" s="227"/>
      <c r="HQ311" s="227"/>
      <c r="HR311" s="227"/>
      <c r="HS311" s="227"/>
      <c r="HT311" s="227"/>
      <c r="HU311" s="227"/>
      <c r="HV311" s="227"/>
      <c r="HW311" s="227"/>
      <c r="HX311" s="227"/>
      <c r="HY311" s="227"/>
      <c r="HZ311" s="227"/>
      <c r="IA311" s="227"/>
      <c r="IB311" s="227"/>
      <c r="IC311" s="227"/>
      <c r="ID311" s="227"/>
      <c r="IE311" s="227"/>
      <c r="IF311" s="227"/>
      <c r="IG311" s="227"/>
      <c r="IH311" s="227"/>
      <c r="II311" s="227"/>
      <c r="IJ311" s="227"/>
      <c r="IK311" s="227"/>
      <c r="IL311" s="227"/>
      <c r="IM311" s="227"/>
      <c r="IN311" s="227"/>
      <c r="IO311" s="227"/>
      <c r="IP311" s="227"/>
      <c r="IQ311" s="227"/>
      <c r="IR311" s="227"/>
      <c r="IS311" s="227"/>
      <c r="IT311" s="227"/>
      <c r="IU311" s="227"/>
      <c r="IV311" s="227"/>
    </row>
    <row r="312" spans="1:256">
      <c r="A312" s="107"/>
      <c r="D312" s="159"/>
      <c r="E312" s="227"/>
      <c r="F312" s="159"/>
      <c r="G312" s="227"/>
      <c r="H312" s="159"/>
      <c r="I312" s="109"/>
      <c r="J312" s="109"/>
      <c r="K312" s="227"/>
      <c r="L312" s="159"/>
      <c r="M312" s="227"/>
      <c r="N312" s="227"/>
      <c r="O312" s="227"/>
      <c r="P312" s="227"/>
      <c r="Q312" s="227"/>
      <c r="R312" s="227"/>
      <c r="S312" s="227"/>
      <c r="T312" s="227"/>
      <c r="U312" s="227"/>
      <c r="V312" s="227"/>
      <c r="W312" s="227"/>
      <c r="X312" s="227"/>
      <c r="Y312" s="227"/>
      <c r="Z312" s="227"/>
      <c r="AA312" s="227"/>
      <c r="AB312" s="227"/>
      <c r="AC312" s="227"/>
      <c r="AD312" s="227"/>
      <c r="AE312" s="227"/>
      <c r="AF312" s="227"/>
      <c r="AG312" s="227"/>
      <c r="AH312" s="227"/>
      <c r="AI312" s="227"/>
      <c r="AJ312" s="227"/>
      <c r="AK312" s="227"/>
      <c r="AL312" s="227"/>
      <c r="AM312" s="227"/>
      <c r="AN312" s="227"/>
      <c r="AO312" s="227"/>
      <c r="AP312" s="227"/>
      <c r="AQ312" s="227"/>
      <c r="AR312" s="227"/>
      <c r="AS312" s="227"/>
      <c r="AT312" s="227"/>
      <c r="AU312" s="227"/>
      <c r="AV312" s="227"/>
      <c r="AW312" s="227"/>
      <c r="AX312" s="227"/>
      <c r="AY312" s="227"/>
      <c r="AZ312" s="227"/>
      <c r="BA312" s="227"/>
      <c r="BB312" s="227"/>
      <c r="BC312" s="227"/>
      <c r="BD312" s="227"/>
      <c r="BE312" s="227"/>
      <c r="BF312" s="227"/>
      <c r="BG312" s="227"/>
      <c r="BH312" s="227"/>
      <c r="BI312" s="227"/>
      <c r="BJ312" s="227"/>
      <c r="BK312" s="227"/>
      <c r="BL312" s="227"/>
      <c r="BM312" s="227"/>
      <c r="BN312" s="227"/>
      <c r="BO312" s="227"/>
      <c r="BP312" s="227"/>
      <c r="BQ312" s="227"/>
      <c r="BR312" s="227"/>
      <c r="BS312" s="227"/>
      <c r="BT312" s="227"/>
      <c r="BU312" s="227"/>
      <c r="BV312" s="227"/>
      <c r="BW312" s="227"/>
      <c r="BX312" s="227"/>
      <c r="BY312" s="227"/>
      <c r="BZ312" s="227"/>
      <c r="CA312" s="227"/>
      <c r="CB312" s="227"/>
      <c r="CC312" s="109"/>
      <c r="CD312" s="109"/>
      <c r="CE312" s="109"/>
      <c r="CF312" s="109"/>
      <c r="CG312" s="109"/>
      <c r="CH312" s="109"/>
      <c r="CI312" s="109"/>
      <c r="CJ312" s="109"/>
      <c r="CK312" s="109"/>
      <c r="CL312" s="109"/>
      <c r="CM312" s="109"/>
      <c r="CN312" s="109"/>
      <c r="CO312" s="109"/>
      <c r="CP312" s="109"/>
      <c r="CQ312" s="109"/>
      <c r="CR312" s="109"/>
      <c r="CS312" s="109"/>
      <c r="CT312" s="109"/>
      <c r="CU312" s="227"/>
      <c r="CV312" s="227"/>
      <c r="CW312" s="227"/>
      <c r="CX312" s="227"/>
      <c r="CY312" s="227"/>
      <c r="CZ312" s="227"/>
      <c r="DA312" s="227"/>
      <c r="DB312" s="227"/>
      <c r="DC312" s="227"/>
      <c r="DD312" s="227"/>
      <c r="DE312" s="227"/>
      <c r="DF312" s="227"/>
      <c r="DG312" s="227"/>
      <c r="DH312" s="227"/>
      <c r="DI312" s="227"/>
      <c r="DJ312" s="227"/>
      <c r="DK312" s="227"/>
      <c r="DL312" s="227"/>
      <c r="DM312" s="227"/>
      <c r="DN312" s="227"/>
      <c r="DO312" s="227"/>
      <c r="DP312" s="227"/>
      <c r="DQ312" s="227"/>
      <c r="DR312" s="227"/>
      <c r="DS312" s="227"/>
      <c r="DT312" s="227"/>
      <c r="DU312" s="227"/>
      <c r="DV312" s="227"/>
      <c r="DW312" s="227"/>
      <c r="DX312" s="227"/>
      <c r="DY312" s="227"/>
      <c r="DZ312" s="227"/>
      <c r="EA312" s="227"/>
      <c r="EB312" s="227"/>
      <c r="EC312" s="227"/>
      <c r="ED312" s="227"/>
      <c r="EE312" s="227"/>
      <c r="EF312" s="227"/>
      <c r="EG312" s="227"/>
      <c r="EH312" s="227"/>
      <c r="EI312" s="227"/>
      <c r="EJ312" s="227"/>
      <c r="EK312" s="227"/>
      <c r="EL312" s="227"/>
      <c r="EM312" s="227"/>
      <c r="EN312" s="227"/>
      <c r="EO312" s="227"/>
      <c r="EP312" s="227"/>
      <c r="EQ312" s="227"/>
      <c r="ER312" s="227"/>
      <c r="ES312" s="227"/>
      <c r="ET312" s="227"/>
      <c r="EU312" s="227"/>
      <c r="EV312" s="227"/>
      <c r="EW312" s="227"/>
      <c r="EX312" s="227"/>
      <c r="EY312" s="227"/>
      <c r="EZ312" s="227"/>
      <c r="FA312" s="227"/>
      <c r="FB312" s="227"/>
      <c r="FC312" s="227"/>
      <c r="FD312" s="227"/>
      <c r="FE312" s="227"/>
      <c r="FF312" s="227"/>
      <c r="FG312" s="227"/>
      <c r="FH312" s="227"/>
      <c r="FI312" s="227"/>
      <c r="FJ312" s="227"/>
      <c r="FK312" s="227"/>
      <c r="FL312" s="227"/>
      <c r="FM312" s="227"/>
      <c r="FN312" s="227"/>
      <c r="FO312" s="227"/>
      <c r="FP312" s="227"/>
      <c r="FQ312" s="227"/>
      <c r="FR312" s="227"/>
      <c r="FS312" s="227"/>
      <c r="FT312" s="227"/>
      <c r="FU312" s="227"/>
      <c r="FV312" s="227"/>
      <c r="FW312" s="227"/>
      <c r="FX312" s="227"/>
      <c r="FY312" s="227"/>
      <c r="FZ312" s="227"/>
      <c r="GA312" s="227"/>
      <c r="GB312" s="227"/>
      <c r="GC312" s="227"/>
      <c r="GD312" s="227"/>
      <c r="GE312" s="227"/>
      <c r="GF312" s="227"/>
      <c r="GG312" s="227"/>
      <c r="GH312" s="227"/>
      <c r="GI312" s="227"/>
      <c r="GJ312" s="227"/>
      <c r="GK312" s="227"/>
      <c r="GL312" s="227"/>
      <c r="GM312" s="227"/>
      <c r="GN312" s="227"/>
      <c r="GO312" s="227"/>
      <c r="GP312" s="227"/>
      <c r="GQ312" s="227"/>
      <c r="GR312" s="227"/>
      <c r="GS312" s="227"/>
      <c r="GT312" s="227"/>
      <c r="GU312" s="227"/>
      <c r="GV312" s="227"/>
      <c r="GW312" s="227"/>
      <c r="GX312" s="227"/>
      <c r="GY312" s="227"/>
      <c r="GZ312" s="227"/>
      <c r="HA312" s="227"/>
      <c r="HB312" s="227"/>
      <c r="HC312" s="227"/>
      <c r="HD312" s="227"/>
      <c r="HE312" s="227"/>
      <c r="HF312" s="227"/>
      <c r="HG312" s="227"/>
      <c r="HH312" s="227"/>
      <c r="HI312" s="227"/>
      <c r="HJ312" s="227"/>
      <c r="HK312" s="227"/>
      <c r="HL312" s="227"/>
      <c r="HM312" s="227"/>
      <c r="HN312" s="227"/>
      <c r="HO312" s="227"/>
      <c r="HP312" s="227"/>
      <c r="HQ312" s="227"/>
      <c r="HR312" s="227"/>
      <c r="HS312" s="227"/>
      <c r="HT312" s="227"/>
      <c r="HU312" s="227"/>
      <c r="HV312" s="227"/>
      <c r="HW312" s="227"/>
      <c r="HX312" s="227"/>
      <c r="HY312" s="227"/>
      <c r="HZ312" s="227"/>
      <c r="IA312" s="227"/>
      <c r="IB312" s="227"/>
      <c r="IC312" s="227"/>
      <c r="ID312" s="227"/>
      <c r="IE312" s="227"/>
      <c r="IF312" s="227"/>
      <c r="IG312" s="227"/>
      <c r="IH312" s="227"/>
      <c r="II312" s="227"/>
      <c r="IJ312" s="227"/>
      <c r="IK312" s="227"/>
      <c r="IL312" s="227"/>
      <c r="IM312" s="227"/>
      <c r="IN312" s="227"/>
      <c r="IO312" s="227"/>
      <c r="IP312" s="227"/>
      <c r="IQ312" s="227"/>
      <c r="IR312" s="227"/>
      <c r="IS312" s="227"/>
      <c r="IT312" s="227"/>
      <c r="IU312" s="227"/>
      <c r="IV312" s="227"/>
    </row>
    <row r="313" spans="1:256">
      <c r="A313" s="107"/>
      <c r="D313" s="159"/>
      <c r="E313" s="227"/>
      <c r="F313" s="159"/>
      <c r="G313" s="227"/>
      <c r="H313" s="159"/>
      <c r="I313" s="109"/>
      <c r="J313" s="109"/>
      <c r="K313" s="227"/>
      <c r="L313" s="159"/>
      <c r="M313" s="227"/>
      <c r="N313" s="227"/>
      <c r="O313" s="227"/>
      <c r="P313" s="227"/>
      <c r="Q313" s="227"/>
      <c r="R313" s="227"/>
      <c r="S313" s="227"/>
      <c r="T313" s="227"/>
      <c r="U313" s="227"/>
      <c r="V313" s="227"/>
      <c r="W313" s="227"/>
      <c r="X313" s="227"/>
      <c r="Y313" s="227"/>
      <c r="Z313" s="227"/>
      <c r="AA313" s="227"/>
      <c r="AB313" s="227"/>
      <c r="AC313" s="227"/>
      <c r="AD313" s="227"/>
      <c r="AE313" s="227"/>
      <c r="AF313" s="227"/>
      <c r="AG313" s="227"/>
      <c r="AH313" s="227"/>
      <c r="AI313" s="227"/>
      <c r="AJ313" s="227"/>
      <c r="AK313" s="227"/>
      <c r="AL313" s="227"/>
      <c r="AM313" s="227"/>
      <c r="AN313" s="227"/>
      <c r="AO313" s="227"/>
      <c r="AP313" s="227"/>
      <c r="AQ313" s="227"/>
      <c r="AR313" s="227"/>
      <c r="AS313" s="227"/>
      <c r="AT313" s="227"/>
      <c r="AU313" s="227"/>
      <c r="AV313" s="227"/>
      <c r="AW313" s="227"/>
      <c r="AX313" s="227"/>
      <c r="AY313" s="227"/>
      <c r="AZ313" s="227"/>
      <c r="BA313" s="227"/>
      <c r="BB313" s="227"/>
      <c r="BC313" s="227"/>
      <c r="BD313" s="227"/>
      <c r="BE313" s="227"/>
      <c r="BF313" s="227"/>
      <c r="BG313" s="227"/>
      <c r="BH313" s="227"/>
      <c r="BI313" s="227"/>
      <c r="BJ313" s="227"/>
      <c r="BK313" s="227"/>
      <c r="BL313" s="227"/>
      <c r="BM313" s="227"/>
      <c r="BN313" s="227"/>
      <c r="BO313" s="227"/>
      <c r="BP313" s="227"/>
      <c r="BQ313" s="227"/>
      <c r="BR313" s="227"/>
      <c r="BS313" s="227"/>
      <c r="BT313" s="227"/>
      <c r="BU313" s="227"/>
      <c r="BV313" s="227"/>
      <c r="BW313" s="227"/>
      <c r="BX313" s="227"/>
      <c r="BY313" s="227"/>
      <c r="BZ313" s="227"/>
      <c r="CA313" s="227"/>
      <c r="CB313" s="227"/>
      <c r="CC313" s="109"/>
      <c r="CD313" s="109"/>
      <c r="CE313" s="109"/>
      <c r="CF313" s="109"/>
      <c r="CG313" s="109"/>
      <c r="CH313" s="109"/>
      <c r="CI313" s="109"/>
      <c r="CJ313" s="109"/>
      <c r="CK313" s="109"/>
      <c r="CL313" s="109"/>
      <c r="CM313" s="109"/>
      <c r="CN313" s="109"/>
      <c r="CO313" s="109"/>
      <c r="CP313" s="109"/>
      <c r="CQ313" s="109"/>
      <c r="CR313" s="109"/>
      <c r="CS313" s="109"/>
      <c r="CT313" s="109"/>
      <c r="CU313" s="227"/>
      <c r="CV313" s="227"/>
      <c r="CW313" s="227"/>
      <c r="CX313" s="227"/>
      <c r="CY313" s="227"/>
      <c r="CZ313" s="227"/>
      <c r="DA313" s="227"/>
      <c r="DB313" s="227"/>
      <c r="DC313" s="227"/>
      <c r="DD313" s="227"/>
      <c r="DE313" s="227"/>
      <c r="DF313" s="227"/>
      <c r="DG313" s="227"/>
      <c r="DH313" s="227"/>
      <c r="DI313" s="227"/>
      <c r="DJ313" s="227"/>
      <c r="DK313" s="227"/>
      <c r="DL313" s="227"/>
      <c r="DM313" s="227"/>
      <c r="DN313" s="227"/>
      <c r="DO313" s="227"/>
      <c r="DP313" s="227"/>
      <c r="DQ313" s="227"/>
      <c r="DR313" s="227"/>
      <c r="DS313" s="227"/>
      <c r="DT313" s="227"/>
      <c r="DU313" s="227"/>
      <c r="DV313" s="227"/>
      <c r="DW313" s="227"/>
      <c r="DX313" s="227"/>
      <c r="DY313" s="227"/>
      <c r="DZ313" s="227"/>
      <c r="EA313" s="227"/>
      <c r="EB313" s="227"/>
      <c r="EC313" s="227"/>
      <c r="ED313" s="227"/>
      <c r="EE313" s="227"/>
      <c r="EF313" s="227"/>
      <c r="EG313" s="227"/>
      <c r="EH313" s="227"/>
      <c r="EI313" s="227"/>
      <c r="EJ313" s="227"/>
      <c r="EK313" s="227"/>
      <c r="EL313" s="227"/>
      <c r="EM313" s="227"/>
      <c r="EN313" s="227"/>
      <c r="EO313" s="227"/>
      <c r="EP313" s="227"/>
      <c r="EQ313" s="227"/>
      <c r="ER313" s="227"/>
      <c r="ES313" s="227"/>
      <c r="ET313" s="227"/>
      <c r="EU313" s="227"/>
      <c r="EV313" s="227"/>
      <c r="EW313" s="227"/>
      <c r="EX313" s="227"/>
      <c r="EY313" s="227"/>
      <c r="EZ313" s="227"/>
      <c r="FA313" s="227"/>
      <c r="FB313" s="227"/>
      <c r="FC313" s="227"/>
      <c r="FD313" s="227"/>
      <c r="FE313" s="227"/>
      <c r="FF313" s="227"/>
      <c r="FG313" s="227"/>
      <c r="FH313" s="227"/>
      <c r="FI313" s="227"/>
      <c r="FJ313" s="227"/>
      <c r="FK313" s="227"/>
      <c r="FL313" s="227"/>
      <c r="FM313" s="227"/>
      <c r="FN313" s="227"/>
      <c r="FO313" s="227"/>
      <c r="FP313" s="227"/>
      <c r="FQ313" s="227"/>
      <c r="FR313" s="227"/>
      <c r="FS313" s="227"/>
      <c r="FT313" s="227"/>
      <c r="FU313" s="227"/>
      <c r="FV313" s="227"/>
      <c r="FW313" s="227"/>
      <c r="FX313" s="227"/>
      <c r="FY313" s="227"/>
      <c r="FZ313" s="227"/>
      <c r="GA313" s="227"/>
      <c r="GB313" s="227"/>
      <c r="GC313" s="227"/>
      <c r="GD313" s="227"/>
      <c r="GE313" s="227"/>
      <c r="GF313" s="227"/>
      <c r="GG313" s="227"/>
      <c r="GH313" s="227"/>
      <c r="GI313" s="227"/>
      <c r="GJ313" s="227"/>
      <c r="GK313" s="227"/>
      <c r="GL313" s="227"/>
      <c r="GM313" s="227"/>
      <c r="GN313" s="227"/>
      <c r="GO313" s="227"/>
      <c r="GP313" s="227"/>
      <c r="GQ313" s="227"/>
      <c r="GR313" s="227"/>
      <c r="GS313" s="227"/>
      <c r="GT313" s="227"/>
      <c r="GU313" s="227"/>
      <c r="GV313" s="227"/>
      <c r="GW313" s="227"/>
      <c r="GX313" s="227"/>
      <c r="GY313" s="227"/>
      <c r="GZ313" s="227"/>
      <c r="HA313" s="227"/>
      <c r="HB313" s="227"/>
      <c r="HC313" s="227"/>
      <c r="HD313" s="227"/>
      <c r="HE313" s="227"/>
      <c r="HF313" s="227"/>
      <c r="HG313" s="227"/>
      <c r="HH313" s="227"/>
      <c r="HI313" s="227"/>
      <c r="HJ313" s="227"/>
      <c r="HK313" s="227"/>
      <c r="HL313" s="227"/>
      <c r="HM313" s="227"/>
      <c r="HN313" s="227"/>
      <c r="HO313" s="227"/>
      <c r="HP313" s="227"/>
      <c r="HQ313" s="227"/>
      <c r="HR313" s="227"/>
      <c r="HS313" s="227"/>
      <c r="HT313" s="227"/>
      <c r="HU313" s="227"/>
      <c r="HV313" s="227"/>
      <c r="HW313" s="227"/>
      <c r="HX313" s="227"/>
      <c r="HY313" s="227"/>
      <c r="HZ313" s="227"/>
      <c r="IA313" s="227"/>
      <c r="IB313" s="227"/>
      <c r="IC313" s="227"/>
      <c r="ID313" s="227"/>
      <c r="IE313" s="227"/>
      <c r="IF313" s="227"/>
      <c r="IG313" s="227"/>
      <c r="IH313" s="227"/>
      <c r="II313" s="227"/>
      <c r="IJ313" s="227"/>
      <c r="IK313" s="227"/>
      <c r="IL313" s="227"/>
      <c r="IM313" s="227"/>
      <c r="IN313" s="227"/>
      <c r="IO313" s="227"/>
      <c r="IP313" s="227"/>
      <c r="IQ313" s="227"/>
      <c r="IR313" s="227"/>
      <c r="IS313" s="227"/>
      <c r="IT313" s="227"/>
      <c r="IU313" s="227"/>
      <c r="IV313" s="227"/>
    </row>
    <row r="314" spans="1:256">
      <c r="A314" s="107"/>
      <c r="D314" s="159"/>
      <c r="E314" s="227"/>
      <c r="F314" s="159"/>
      <c r="G314" s="227"/>
      <c r="H314" s="159"/>
      <c r="I314" s="109"/>
      <c r="J314" s="109"/>
      <c r="K314" s="227"/>
      <c r="L314" s="159"/>
      <c r="M314" s="227"/>
      <c r="N314" s="227"/>
      <c r="O314" s="227"/>
      <c r="P314" s="227"/>
      <c r="Q314" s="227"/>
      <c r="R314" s="227"/>
      <c r="S314" s="227"/>
      <c r="T314" s="227"/>
      <c r="U314" s="227"/>
      <c r="V314" s="227"/>
      <c r="W314" s="227"/>
      <c r="X314" s="227"/>
      <c r="Y314" s="227"/>
      <c r="Z314" s="227"/>
      <c r="AA314" s="227"/>
      <c r="AB314" s="227"/>
      <c r="AC314" s="227"/>
      <c r="AD314" s="227"/>
      <c r="AE314" s="227"/>
      <c r="AF314" s="227"/>
      <c r="AG314" s="227"/>
      <c r="AH314" s="227"/>
      <c r="AI314" s="227"/>
      <c r="AJ314" s="227"/>
      <c r="AK314" s="227"/>
      <c r="AL314" s="227"/>
      <c r="AM314" s="227"/>
      <c r="AN314" s="227"/>
      <c r="AO314" s="227"/>
      <c r="AP314" s="227"/>
      <c r="AQ314" s="227"/>
      <c r="AR314" s="227"/>
      <c r="AS314" s="227"/>
      <c r="AT314" s="227"/>
      <c r="AU314" s="227"/>
      <c r="AV314" s="227"/>
      <c r="AW314" s="227"/>
      <c r="AX314" s="227"/>
      <c r="AY314" s="227"/>
      <c r="AZ314" s="227"/>
      <c r="BA314" s="227"/>
      <c r="BB314" s="227"/>
      <c r="BC314" s="227"/>
      <c r="BD314" s="227"/>
      <c r="BE314" s="227"/>
      <c r="BF314" s="227"/>
      <c r="BG314" s="227"/>
      <c r="BH314" s="227"/>
      <c r="BI314" s="227"/>
      <c r="BJ314" s="227"/>
      <c r="BK314" s="227"/>
      <c r="BL314" s="227"/>
      <c r="BM314" s="227"/>
      <c r="BN314" s="227"/>
      <c r="BO314" s="227"/>
      <c r="BP314" s="227"/>
      <c r="BQ314" s="227"/>
      <c r="BR314" s="227"/>
      <c r="BS314" s="227"/>
      <c r="BT314" s="227"/>
      <c r="BU314" s="227"/>
      <c r="BV314" s="227"/>
      <c r="BW314" s="227"/>
      <c r="BX314" s="227"/>
      <c r="BY314" s="227"/>
      <c r="BZ314" s="227"/>
      <c r="CA314" s="227"/>
      <c r="CB314" s="227"/>
      <c r="CC314" s="109"/>
      <c r="CD314" s="109"/>
      <c r="CE314" s="109"/>
      <c r="CF314" s="109"/>
      <c r="CG314" s="109"/>
      <c r="CH314" s="109"/>
      <c r="CI314" s="109"/>
      <c r="CJ314" s="109"/>
      <c r="CK314" s="109"/>
      <c r="CL314" s="109"/>
      <c r="CM314" s="109"/>
      <c r="CN314" s="109"/>
      <c r="CO314" s="109"/>
      <c r="CP314" s="109"/>
      <c r="CQ314" s="109"/>
      <c r="CR314" s="109"/>
      <c r="CS314" s="109"/>
      <c r="CT314" s="109"/>
      <c r="CU314" s="227"/>
      <c r="CV314" s="227"/>
      <c r="CW314" s="227"/>
      <c r="CX314" s="227"/>
      <c r="CY314" s="227"/>
      <c r="CZ314" s="227"/>
      <c r="DA314" s="227"/>
      <c r="DB314" s="227"/>
      <c r="DC314" s="227"/>
      <c r="DD314" s="227"/>
      <c r="DE314" s="227"/>
      <c r="DF314" s="227"/>
      <c r="DG314" s="227"/>
      <c r="DH314" s="227"/>
      <c r="DI314" s="227"/>
      <c r="DJ314" s="227"/>
      <c r="DK314" s="227"/>
      <c r="DL314" s="227"/>
      <c r="DM314" s="227"/>
      <c r="DN314" s="227"/>
      <c r="DO314" s="227"/>
      <c r="DP314" s="227"/>
      <c r="DQ314" s="227"/>
      <c r="DR314" s="227"/>
      <c r="DS314" s="227"/>
      <c r="DT314" s="227"/>
      <c r="DU314" s="227"/>
      <c r="DV314" s="227"/>
      <c r="DW314" s="227"/>
      <c r="DX314" s="227"/>
      <c r="DY314" s="227"/>
      <c r="DZ314" s="227"/>
      <c r="EA314" s="227"/>
      <c r="EB314" s="227"/>
      <c r="EC314" s="227"/>
      <c r="ED314" s="227"/>
      <c r="EE314" s="227"/>
      <c r="EF314" s="227"/>
      <c r="EG314" s="227"/>
      <c r="EH314" s="227"/>
      <c r="EI314" s="227"/>
      <c r="EJ314" s="227"/>
      <c r="EK314" s="227"/>
      <c r="EL314" s="227"/>
      <c r="EM314" s="227"/>
      <c r="EN314" s="227"/>
      <c r="EO314" s="227"/>
      <c r="EP314" s="227"/>
      <c r="EQ314" s="227"/>
      <c r="ER314" s="227"/>
      <c r="ES314" s="227"/>
      <c r="ET314" s="227"/>
      <c r="EU314" s="227"/>
      <c r="EV314" s="227"/>
      <c r="EW314" s="227"/>
      <c r="EX314" s="227"/>
      <c r="EY314" s="227"/>
      <c r="EZ314" s="227"/>
      <c r="FA314" s="227"/>
      <c r="FB314" s="227"/>
      <c r="FC314" s="227"/>
      <c r="FD314" s="227"/>
      <c r="FE314" s="227"/>
      <c r="FF314" s="227"/>
      <c r="FG314" s="227"/>
      <c r="FH314" s="227"/>
      <c r="FI314" s="227"/>
      <c r="FJ314" s="227"/>
      <c r="FK314" s="227"/>
      <c r="FL314" s="227"/>
      <c r="FM314" s="227"/>
      <c r="FN314" s="227"/>
      <c r="FO314" s="227"/>
      <c r="FP314" s="227"/>
      <c r="FQ314" s="227"/>
      <c r="FR314" s="227"/>
      <c r="FS314" s="227"/>
      <c r="FT314" s="227"/>
      <c r="FU314" s="227"/>
      <c r="FV314" s="227"/>
      <c r="FW314" s="227"/>
      <c r="FX314" s="227"/>
      <c r="FY314" s="227"/>
      <c r="FZ314" s="227"/>
      <c r="GA314" s="227"/>
      <c r="GB314" s="227"/>
      <c r="GC314" s="227"/>
      <c r="GD314" s="227"/>
      <c r="GE314" s="227"/>
      <c r="GF314" s="227"/>
      <c r="GG314" s="227"/>
      <c r="GH314" s="227"/>
      <c r="GI314" s="227"/>
      <c r="GJ314" s="227"/>
      <c r="GK314" s="227"/>
      <c r="GL314" s="227"/>
      <c r="GM314" s="227"/>
      <c r="GN314" s="227"/>
      <c r="GO314" s="227"/>
      <c r="GP314" s="227"/>
      <c r="GQ314" s="227"/>
      <c r="GR314" s="227"/>
      <c r="GS314" s="227"/>
      <c r="GT314" s="227"/>
      <c r="GU314" s="227"/>
      <c r="GV314" s="227"/>
      <c r="GW314" s="227"/>
      <c r="GX314" s="227"/>
      <c r="GY314" s="227"/>
      <c r="GZ314" s="227"/>
      <c r="HA314" s="227"/>
      <c r="HB314" s="227"/>
      <c r="HC314" s="227"/>
      <c r="HD314" s="227"/>
      <c r="HE314" s="227"/>
      <c r="HF314" s="227"/>
      <c r="HG314" s="227"/>
      <c r="HH314" s="227"/>
      <c r="HI314" s="227"/>
      <c r="HJ314" s="227"/>
      <c r="HK314" s="227"/>
      <c r="HL314" s="227"/>
      <c r="HM314" s="227"/>
      <c r="HN314" s="227"/>
      <c r="HO314" s="227"/>
      <c r="HP314" s="227"/>
      <c r="HQ314" s="227"/>
      <c r="HR314" s="227"/>
      <c r="HS314" s="227"/>
      <c r="HT314" s="227"/>
      <c r="HU314" s="227"/>
      <c r="HV314" s="227"/>
      <c r="HW314" s="227"/>
      <c r="HX314" s="227"/>
      <c r="HY314" s="227"/>
      <c r="HZ314" s="227"/>
      <c r="IA314" s="227"/>
      <c r="IB314" s="227"/>
      <c r="IC314" s="227"/>
      <c r="ID314" s="227"/>
      <c r="IE314" s="227"/>
      <c r="IF314" s="227"/>
      <c r="IG314" s="227"/>
      <c r="IH314" s="227"/>
      <c r="II314" s="227"/>
      <c r="IJ314" s="227"/>
      <c r="IK314" s="227"/>
      <c r="IL314" s="227"/>
      <c r="IM314" s="227"/>
      <c r="IN314" s="227"/>
      <c r="IO314" s="227"/>
      <c r="IP314" s="227"/>
      <c r="IQ314" s="227"/>
      <c r="IR314" s="227"/>
      <c r="IS314" s="227"/>
      <c r="IT314" s="227"/>
      <c r="IU314" s="227"/>
      <c r="IV314" s="227"/>
    </row>
    <row r="315" spans="1:256">
      <c r="A315" s="107"/>
      <c r="D315" s="159"/>
      <c r="E315" s="227"/>
      <c r="F315" s="159"/>
      <c r="G315" s="227"/>
      <c r="H315" s="159"/>
      <c r="I315" s="109"/>
      <c r="J315" s="109"/>
      <c r="K315" s="227"/>
      <c r="L315" s="159"/>
      <c r="M315" s="227"/>
      <c r="N315" s="227"/>
      <c r="O315" s="227"/>
      <c r="P315" s="227"/>
      <c r="Q315" s="227"/>
      <c r="R315" s="227"/>
      <c r="S315" s="227"/>
      <c r="T315" s="227"/>
      <c r="U315" s="227"/>
      <c r="V315" s="227"/>
      <c r="W315" s="227"/>
      <c r="X315" s="227"/>
      <c r="Y315" s="227"/>
      <c r="Z315" s="227"/>
      <c r="AA315" s="227"/>
      <c r="AB315" s="227"/>
      <c r="AC315" s="227"/>
      <c r="AD315" s="227"/>
      <c r="AE315" s="227"/>
      <c r="AF315" s="227"/>
      <c r="AG315" s="227"/>
      <c r="AH315" s="227"/>
      <c r="AI315" s="227"/>
      <c r="AJ315" s="227"/>
      <c r="AK315" s="227"/>
      <c r="AL315" s="227"/>
      <c r="AM315" s="227"/>
      <c r="AN315" s="227"/>
      <c r="AO315" s="227"/>
      <c r="AP315" s="227"/>
      <c r="AQ315" s="227"/>
      <c r="AR315" s="227"/>
      <c r="AS315" s="227"/>
      <c r="AT315" s="227"/>
      <c r="AU315" s="227"/>
      <c r="AV315" s="227"/>
      <c r="AW315" s="227"/>
      <c r="AX315" s="227"/>
      <c r="AY315" s="227"/>
      <c r="AZ315" s="227"/>
      <c r="BA315" s="227"/>
      <c r="BB315" s="227"/>
      <c r="BC315" s="227"/>
      <c r="BD315" s="227"/>
      <c r="BE315" s="227"/>
      <c r="BF315" s="227"/>
      <c r="BG315" s="227"/>
      <c r="BH315" s="227"/>
      <c r="BI315" s="227"/>
      <c r="BJ315" s="227"/>
      <c r="BK315" s="227"/>
      <c r="BL315" s="227"/>
      <c r="BM315" s="227"/>
      <c r="BN315" s="227"/>
      <c r="BO315" s="227"/>
      <c r="BP315" s="227"/>
      <c r="BQ315" s="227"/>
      <c r="BR315" s="227"/>
      <c r="BS315" s="227"/>
      <c r="BT315" s="227"/>
      <c r="BU315" s="227"/>
      <c r="BV315" s="227"/>
      <c r="BW315" s="227"/>
      <c r="BX315" s="227"/>
      <c r="BY315" s="227"/>
      <c r="BZ315" s="227"/>
      <c r="CA315" s="227"/>
      <c r="CB315" s="227"/>
      <c r="CC315" s="109"/>
      <c r="CD315" s="109"/>
      <c r="CE315" s="109"/>
      <c r="CF315" s="109"/>
      <c r="CG315" s="109"/>
      <c r="CH315" s="109"/>
      <c r="CI315" s="109"/>
      <c r="CJ315" s="109"/>
      <c r="CK315" s="109"/>
      <c r="CL315" s="109"/>
      <c r="CM315" s="109"/>
      <c r="CN315" s="109"/>
      <c r="CO315" s="109"/>
      <c r="CP315" s="109"/>
      <c r="CQ315" s="109"/>
      <c r="CR315" s="109"/>
      <c r="CS315" s="109"/>
      <c r="CT315" s="109"/>
      <c r="CU315" s="227"/>
      <c r="CV315" s="227"/>
      <c r="CW315" s="227"/>
      <c r="CX315" s="227"/>
      <c r="CY315" s="227"/>
      <c r="CZ315" s="227"/>
      <c r="DA315" s="227"/>
      <c r="DB315" s="227"/>
      <c r="DC315" s="227"/>
      <c r="DD315" s="227"/>
      <c r="DE315" s="227"/>
      <c r="DF315" s="227"/>
      <c r="DG315" s="227"/>
      <c r="DH315" s="227"/>
      <c r="DI315" s="227"/>
      <c r="DJ315" s="227"/>
      <c r="DK315" s="227"/>
      <c r="DL315" s="227"/>
      <c r="DM315" s="227"/>
      <c r="DN315" s="227"/>
      <c r="DO315" s="227"/>
      <c r="DP315" s="227"/>
      <c r="DQ315" s="227"/>
      <c r="DR315" s="227"/>
      <c r="DS315" s="227"/>
      <c r="DT315" s="227"/>
      <c r="DU315" s="227"/>
      <c r="DV315" s="227"/>
      <c r="DW315" s="227"/>
      <c r="DX315" s="227"/>
      <c r="DY315" s="227"/>
      <c r="DZ315" s="227"/>
      <c r="EA315" s="227"/>
      <c r="EB315" s="227"/>
      <c r="EC315" s="227"/>
      <c r="ED315" s="227"/>
      <c r="EE315" s="227"/>
      <c r="EF315" s="227"/>
      <c r="EG315" s="227"/>
      <c r="EH315" s="227"/>
      <c r="EI315" s="227"/>
      <c r="EJ315" s="227"/>
      <c r="EK315" s="227"/>
      <c r="EL315" s="227"/>
      <c r="EM315" s="227"/>
      <c r="EN315" s="227"/>
      <c r="EO315" s="227"/>
      <c r="EP315" s="227"/>
      <c r="EQ315" s="227"/>
      <c r="ER315" s="227"/>
      <c r="ES315" s="227"/>
      <c r="ET315" s="227"/>
      <c r="EU315" s="227"/>
      <c r="EV315" s="227"/>
      <c r="EW315" s="227"/>
      <c r="EX315" s="227"/>
      <c r="EY315" s="227"/>
      <c r="EZ315" s="227"/>
      <c r="FA315" s="227"/>
      <c r="FB315" s="227"/>
      <c r="FC315" s="227"/>
      <c r="FD315" s="227"/>
      <c r="FE315" s="227"/>
      <c r="FF315" s="227"/>
      <c r="FG315" s="227"/>
      <c r="FH315" s="227"/>
      <c r="FI315" s="227"/>
      <c r="FJ315" s="227"/>
      <c r="FK315" s="227"/>
      <c r="FL315" s="227"/>
      <c r="FM315" s="227"/>
      <c r="FN315" s="227"/>
      <c r="FO315" s="227"/>
      <c r="FP315" s="227"/>
      <c r="FQ315" s="227"/>
      <c r="FR315" s="227"/>
      <c r="FS315" s="227"/>
      <c r="FT315" s="227"/>
      <c r="FU315" s="227"/>
      <c r="FV315" s="227"/>
      <c r="FW315" s="227"/>
      <c r="FX315" s="227"/>
      <c r="FY315" s="227"/>
      <c r="FZ315" s="227"/>
      <c r="GA315" s="227"/>
      <c r="GB315" s="227"/>
      <c r="GC315" s="227"/>
      <c r="GD315" s="227"/>
      <c r="GE315" s="227"/>
      <c r="GF315" s="227"/>
      <c r="GG315" s="227"/>
      <c r="GH315" s="227"/>
      <c r="GI315" s="227"/>
      <c r="GJ315" s="227"/>
      <c r="GK315" s="227"/>
      <c r="GL315" s="227"/>
      <c r="GM315" s="227"/>
      <c r="GN315" s="227"/>
      <c r="GO315" s="227"/>
      <c r="GP315" s="227"/>
      <c r="GQ315" s="227"/>
      <c r="GR315" s="227"/>
      <c r="GS315" s="227"/>
      <c r="GT315" s="227"/>
      <c r="GU315" s="227"/>
      <c r="GV315" s="227"/>
      <c r="GW315" s="227"/>
      <c r="GX315" s="227"/>
      <c r="GY315" s="227"/>
      <c r="GZ315" s="227"/>
      <c r="HA315" s="227"/>
      <c r="HB315" s="227"/>
      <c r="HC315" s="227"/>
      <c r="HD315" s="227"/>
      <c r="HE315" s="227"/>
      <c r="HF315" s="227"/>
      <c r="HG315" s="227"/>
      <c r="HH315" s="227"/>
      <c r="HI315" s="227"/>
      <c r="HJ315" s="227"/>
      <c r="HK315" s="227"/>
      <c r="HL315" s="227"/>
      <c r="HM315" s="227"/>
      <c r="HN315" s="227"/>
      <c r="HO315" s="227"/>
      <c r="HP315" s="227"/>
      <c r="HQ315" s="227"/>
      <c r="HR315" s="227"/>
      <c r="HS315" s="227"/>
      <c r="HT315" s="227"/>
      <c r="HU315" s="227"/>
      <c r="HV315" s="227"/>
      <c r="HW315" s="227"/>
      <c r="HX315" s="227"/>
      <c r="HY315" s="227"/>
      <c r="HZ315" s="227"/>
      <c r="IA315" s="227"/>
      <c r="IB315" s="227"/>
      <c r="IC315" s="227"/>
      <c r="ID315" s="227"/>
      <c r="IE315" s="227"/>
      <c r="IF315" s="227"/>
      <c r="IG315" s="227"/>
      <c r="IH315" s="227"/>
      <c r="II315" s="227"/>
      <c r="IJ315" s="227"/>
      <c r="IK315" s="227"/>
      <c r="IL315" s="227"/>
      <c r="IM315" s="227"/>
      <c r="IN315" s="227"/>
      <c r="IO315" s="227"/>
      <c r="IP315" s="227"/>
      <c r="IQ315" s="227"/>
      <c r="IR315" s="227"/>
      <c r="IS315" s="227"/>
      <c r="IT315" s="227"/>
      <c r="IU315" s="227"/>
      <c r="IV315" s="227"/>
    </row>
    <row r="316" spans="1:256">
      <c r="A316" s="107"/>
      <c r="D316" s="159"/>
      <c r="E316" s="227"/>
      <c r="F316" s="159"/>
      <c r="G316" s="227"/>
      <c r="H316" s="159"/>
      <c r="I316" s="109"/>
      <c r="J316" s="109"/>
      <c r="K316" s="227"/>
      <c r="L316" s="159"/>
      <c r="M316" s="227"/>
      <c r="N316" s="227"/>
      <c r="O316" s="227"/>
      <c r="P316" s="227"/>
      <c r="Q316" s="227"/>
      <c r="R316" s="227"/>
      <c r="S316" s="227"/>
      <c r="T316" s="227"/>
      <c r="U316" s="227"/>
      <c r="V316" s="227"/>
      <c r="W316" s="227"/>
      <c r="X316" s="227"/>
      <c r="Y316" s="227"/>
      <c r="Z316" s="227"/>
      <c r="AA316" s="227"/>
      <c r="AB316" s="227"/>
      <c r="AC316" s="227"/>
      <c r="AD316" s="227"/>
      <c r="AE316" s="227"/>
      <c r="AF316" s="227"/>
      <c r="AG316" s="227"/>
      <c r="AH316" s="227"/>
      <c r="AI316" s="227"/>
      <c r="AJ316" s="227"/>
      <c r="AK316" s="227"/>
      <c r="AL316" s="227"/>
      <c r="AM316" s="227"/>
      <c r="AN316" s="227"/>
      <c r="AO316" s="227"/>
      <c r="AP316" s="227"/>
      <c r="AQ316" s="227"/>
      <c r="AR316" s="227"/>
      <c r="AS316" s="227"/>
      <c r="AT316" s="227"/>
      <c r="AU316" s="227"/>
      <c r="AV316" s="227"/>
      <c r="AW316" s="227"/>
      <c r="AX316" s="227"/>
      <c r="AY316" s="227"/>
      <c r="AZ316" s="227"/>
      <c r="BA316" s="227"/>
      <c r="BB316" s="227"/>
      <c r="BC316" s="227"/>
      <c r="BD316" s="227"/>
      <c r="BE316" s="227"/>
      <c r="BF316" s="227"/>
      <c r="BG316" s="227"/>
      <c r="BH316" s="227"/>
      <c r="BI316" s="227"/>
      <c r="BJ316" s="227"/>
      <c r="BK316" s="227"/>
      <c r="BL316" s="227"/>
      <c r="BM316" s="227"/>
      <c r="BN316" s="227"/>
      <c r="BO316" s="227"/>
      <c r="BP316" s="227"/>
      <c r="BQ316" s="227"/>
      <c r="BR316" s="227"/>
      <c r="BS316" s="227"/>
      <c r="BT316" s="227"/>
      <c r="BU316" s="227"/>
      <c r="BV316" s="227"/>
      <c r="BW316" s="227"/>
      <c r="BX316" s="227"/>
      <c r="BY316" s="227"/>
      <c r="BZ316" s="227"/>
      <c r="CA316" s="227"/>
      <c r="CB316" s="227"/>
      <c r="CC316" s="109"/>
      <c r="CD316" s="109"/>
      <c r="CE316" s="109"/>
      <c r="CF316" s="109"/>
      <c r="CG316" s="109"/>
      <c r="CH316" s="109"/>
      <c r="CI316" s="109"/>
      <c r="CJ316" s="109"/>
      <c r="CK316" s="109"/>
      <c r="CL316" s="109"/>
      <c r="CM316" s="109"/>
      <c r="CN316" s="109"/>
      <c r="CO316" s="109"/>
      <c r="CP316" s="109"/>
      <c r="CQ316" s="109"/>
      <c r="CR316" s="109"/>
      <c r="CS316" s="109"/>
      <c r="CT316" s="109"/>
      <c r="CU316" s="227"/>
      <c r="CV316" s="227"/>
      <c r="CW316" s="227"/>
      <c r="CX316" s="227"/>
      <c r="CY316" s="227"/>
      <c r="CZ316" s="227"/>
      <c r="DA316" s="227"/>
      <c r="DB316" s="227"/>
      <c r="DC316" s="227"/>
      <c r="DD316" s="227"/>
      <c r="DE316" s="227"/>
      <c r="DF316" s="227"/>
      <c r="DG316" s="227"/>
      <c r="DH316" s="227"/>
      <c r="DI316" s="227"/>
      <c r="DJ316" s="227"/>
      <c r="DK316" s="227"/>
      <c r="DL316" s="227"/>
      <c r="DM316" s="227"/>
      <c r="DN316" s="227"/>
      <c r="DO316" s="227"/>
      <c r="DP316" s="227"/>
      <c r="DQ316" s="227"/>
      <c r="DR316" s="227"/>
      <c r="DS316" s="227"/>
      <c r="DT316" s="227"/>
      <c r="DU316" s="227"/>
      <c r="DV316" s="227"/>
      <c r="DW316" s="227"/>
      <c r="DX316" s="227"/>
      <c r="DY316" s="227"/>
      <c r="DZ316" s="227"/>
      <c r="EA316" s="227"/>
      <c r="EB316" s="227"/>
      <c r="EC316" s="227"/>
      <c r="ED316" s="227"/>
      <c r="EE316" s="227"/>
      <c r="EF316" s="227"/>
      <c r="EG316" s="227"/>
      <c r="EH316" s="227"/>
      <c r="EI316" s="227"/>
      <c r="EJ316" s="227"/>
      <c r="EK316" s="227"/>
      <c r="EL316" s="227"/>
      <c r="EM316" s="227"/>
      <c r="EN316" s="227"/>
      <c r="EO316" s="227"/>
      <c r="EP316" s="227"/>
      <c r="EQ316" s="227"/>
      <c r="ER316" s="227"/>
      <c r="ES316" s="227"/>
      <c r="ET316" s="227"/>
      <c r="EU316" s="227"/>
      <c r="EV316" s="227"/>
      <c r="EW316" s="227"/>
      <c r="EX316" s="227"/>
      <c r="EY316" s="227"/>
      <c r="EZ316" s="227"/>
      <c r="FA316" s="227"/>
      <c r="FB316" s="227"/>
      <c r="FC316" s="227"/>
      <c r="FD316" s="227"/>
      <c r="FE316" s="227"/>
      <c r="FF316" s="227"/>
      <c r="FG316" s="227"/>
      <c r="FH316" s="227"/>
      <c r="FI316" s="227"/>
      <c r="FJ316" s="227"/>
      <c r="FK316" s="227"/>
      <c r="FL316" s="227"/>
      <c r="FM316" s="227"/>
      <c r="FN316" s="227"/>
      <c r="FO316" s="227"/>
      <c r="FP316" s="227"/>
      <c r="FQ316" s="227"/>
      <c r="FR316" s="227"/>
      <c r="FS316" s="227"/>
      <c r="FT316" s="227"/>
      <c r="FU316" s="227"/>
      <c r="FV316" s="227"/>
      <c r="FW316" s="227"/>
      <c r="FX316" s="227"/>
      <c r="FY316" s="227"/>
      <c r="FZ316" s="227"/>
      <c r="GA316" s="227"/>
      <c r="GB316" s="227"/>
      <c r="GC316" s="227"/>
      <c r="GD316" s="227"/>
      <c r="GE316" s="227"/>
      <c r="GF316" s="227"/>
      <c r="GG316" s="227"/>
      <c r="GH316" s="227"/>
      <c r="GI316" s="227"/>
      <c r="GJ316" s="227"/>
      <c r="GK316" s="227"/>
      <c r="GL316" s="227"/>
      <c r="GM316" s="227"/>
      <c r="GN316" s="227"/>
      <c r="GO316" s="227"/>
      <c r="GP316" s="227"/>
      <c r="GQ316" s="227"/>
      <c r="GR316" s="227"/>
      <c r="GS316" s="227"/>
      <c r="GT316" s="227"/>
      <c r="GU316" s="227"/>
      <c r="GV316" s="227"/>
      <c r="GW316" s="227"/>
      <c r="GX316" s="227"/>
      <c r="GY316" s="227"/>
      <c r="GZ316" s="227"/>
      <c r="HA316" s="227"/>
      <c r="HB316" s="227"/>
      <c r="HC316" s="227"/>
      <c r="HD316" s="227"/>
      <c r="HE316" s="227"/>
      <c r="HF316" s="227"/>
      <c r="HG316" s="227"/>
      <c r="HH316" s="227"/>
      <c r="HI316" s="227"/>
      <c r="HJ316" s="227"/>
      <c r="HK316" s="227"/>
      <c r="HL316" s="227"/>
      <c r="HM316" s="227"/>
      <c r="HN316" s="227"/>
      <c r="HO316" s="227"/>
      <c r="HP316" s="227"/>
      <c r="HQ316" s="227"/>
      <c r="HR316" s="227"/>
      <c r="HS316" s="227"/>
      <c r="HT316" s="227"/>
      <c r="HU316" s="227"/>
      <c r="HV316" s="227"/>
      <c r="HW316" s="227"/>
      <c r="HX316" s="227"/>
      <c r="HY316" s="227"/>
      <c r="HZ316" s="227"/>
      <c r="IA316" s="227"/>
      <c r="IB316" s="227"/>
      <c r="IC316" s="227"/>
      <c r="ID316" s="227"/>
      <c r="IE316" s="227"/>
      <c r="IF316" s="227"/>
      <c r="IG316" s="227"/>
      <c r="IH316" s="227"/>
      <c r="II316" s="227"/>
      <c r="IJ316" s="227"/>
      <c r="IK316" s="227"/>
      <c r="IL316" s="227"/>
      <c r="IM316" s="227"/>
      <c r="IN316" s="227"/>
      <c r="IO316" s="227"/>
      <c r="IP316" s="227"/>
      <c r="IQ316" s="227"/>
      <c r="IR316" s="227"/>
      <c r="IS316" s="227"/>
      <c r="IT316" s="227"/>
      <c r="IU316" s="227"/>
      <c r="IV316" s="227"/>
    </row>
    <row r="317" spans="1:256">
      <c r="A317" s="107"/>
      <c r="D317" s="159"/>
      <c r="E317" s="227"/>
      <c r="F317" s="159"/>
      <c r="G317" s="227"/>
      <c r="H317" s="159"/>
      <c r="I317" s="109"/>
      <c r="J317" s="109"/>
      <c r="K317" s="227"/>
      <c r="L317" s="159"/>
      <c r="M317" s="227"/>
      <c r="N317" s="227"/>
      <c r="O317" s="227"/>
      <c r="P317" s="227"/>
      <c r="Q317" s="227"/>
      <c r="R317" s="227"/>
      <c r="S317" s="227"/>
      <c r="T317" s="227"/>
      <c r="U317" s="227"/>
      <c r="V317" s="227"/>
      <c r="W317" s="227"/>
      <c r="X317" s="227"/>
      <c r="Y317" s="227"/>
      <c r="Z317" s="227"/>
      <c r="AA317" s="227"/>
      <c r="AB317" s="227"/>
      <c r="AC317" s="227"/>
      <c r="AD317" s="227"/>
      <c r="AE317" s="227"/>
      <c r="AF317" s="227"/>
      <c r="AG317" s="227"/>
      <c r="AH317" s="227"/>
      <c r="AI317" s="227"/>
      <c r="AJ317" s="227"/>
      <c r="AK317" s="227"/>
      <c r="AL317" s="227"/>
      <c r="AM317" s="227"/>
      <c r="AN317" s="227"/>
      <c r="AO317" s="227"/>
      <c r="AP317" s="227"/>
      <c r="AQ317" s="227"/>
      <c r="AR317" s="227"/>
      <c r="AS317" s="227"/>
      <c r="AT317" s="227"/>
      <c r="AU317" s="227"/>
      <c r="AV317" s="227"/>
      <c r="AW317" s="227"/>
      <c r="AX317" s="227"/>
      <c r="AY317" s="227"/>
      <c r="AZ317" s="227"/>
      <c r="BA317" s="227"/>
      <c r="BB317" s="227"/>
      <c r="BC317" s="227"/>
      <c r="BD317" s="227"/>
      <c r="BE317" s="227"/>
      <c r="BF317" s="227"/>
      <c r="BG317" s="227"/>
      <c r="BH317" s="227"/>
      <c r="BI317" s="227"/>
      <c r="BJ317" s="227"/>
      <c r="BK317" s="227"/>
      <c r="BL317" s="227"/>
      <c r="BM317" s="227"/>
      <c r="BN317" s="227"/>
      <c r="BO317" s="227"/>
      <c r="BP317" s="227"/>
      <c r="BQ317" s="227"/>
      <c r="BR317" s="227"/>
      <c r="BS317" s="227"/>
      <c r="BT317" s="227"/>
      <c r="BU317" s="227"/>
      <c r="BV317" s="227"/>
      <c r="BW317" s="227"/>
      <c r="BX317" s="227"/>
      <c r="BY317" s="227"/>
      <c r="BZ317" s="227"/>
      <c r="CA317" s="227"/>
      <c r="CB317" s="227"/>
      <c r="CC317" s="109"/>
      <c r="CD317" s="109"/>
      <c r="CE317" s="109"/>
      <c r="CF317" s="109"/>
      <c r="CG317" s="109"/>
      <c r="CH317" s="109"/>
      <c r="CI317" s="109"/>
      <c r="CJ317" s="109"/>
      <c r="CK317" s="109"/>
      <c r="CL317" s="109"/>
      <c r="CM317" s="109"/>
      <c r="CN317" s="109"/>
      <c r="CO317" s="109"/>
      <c r="CP317" s="109"/>
      <c r="CQ317" s="109"/>
      <c r="CR317" s="109"/>
      <c r="CS317" s="109"/>
      <c r="CT317" s="109"/>
      <c r="CU317" s="227"/>
      <c r="CV317" s="227"/>
      <c r="CW317" s="227"/>
      <c r="CX317" s="227"/>
      <c r="CY317" s="227"/>
      <c r="CZ317" s="227"/>
      <c r="DA317" s="227"/>
      <c r="DB317" s="227"/>
      <c r="DC317" s="227"/>
      <c r="DD317" s="227"/>
      <c r="DE317" s="227"/>
      <c r="DF317" s="227"/>
      <c r="DG317" s="227"/>
      <c r="DH317" s="227"/>
      <c r="DI317" s="227"/>
      <c r="DJ317" s="227"/>
      <c r="DK317" s="227"/>
      <c r="DL317" s="227"/>
      <c r="DM317" s="227"/>
      <c r="DN317" s="227"/>
      <c r="DO317" s="227"/>
      <c r="DP317" s="227"/>
      <c r="DQ317" s="227"/>
      <c r="DR317" s="227"/>
      <c r="DS317" s="227"/>
      <c r="DT317" s="227"/>
      <c r="DU317" s="227"/>
      <c r="DV317" s="227"/>
      <c r="DW317" s="227"/>
      <c r="DX317" s="227"/>
      <c r="DY317" s="227"/>
      <c r="DZ317" s="227"/>
      <c r="EA317" s="227"/>
      <c r="EB317" s="227"/>
      <c r="EC317" s="227"/>
      <c r="ED317" s="227"/>
      <c r="EE317" s="227"/>
      <c r="EF317" s="227"/>
      <c r="EG317" s="227"/>
      <c r="EH317" s="227"/>
      <c r="EI317" s="227"/>
      <c r="EJ317" s="227"/>
      <c r="EK317" s="227"/>
      <c r="EL317" s="227"/>
      <c r="EM317" s="227"/>
      <c r="EN317" s="227"/>
      <c r="EO317" s="227"/>
      <c r="EP317" s="227"/>
      <c r="EQ317" s="227"/>
      <c r="ER317" s="227"/>
      <c r="ES317" s="227"/>
      <c r="ET317" s="227"/>
      <c r="EU317" s="227"/>
      <c r="EV317" s="227"/>
      <c r="EW317" s="227"/>
      <c r="EX317" s="227"/>
      <c r="EY317" s="227"/>
      <c r="EZ317" s="227"/>
      <c r="FA317" s="227"/>
      <c r="FB317" s="227"/>
      <c r="FC317" s="227"/>
      <c r="FD317" s="227"/>
      <c r="FE317" s="227"/>
      <c r="FF317" s="227"/>
      <c r="FG317" s="227"/>
      <c r="FH317" s="227"/>
      <c r="FI317" s="227"/>
      <c r="FJ317" s="227"/>
      <c r="FK317" s="227"/>
      <c r="FL317" s="227"/>
      <c r="FM317" s="227"/>
      <c r="FN317" s="227"/>
      <c r="FO317" s="227"/>
      <c r="FP317" s="227"/>
      <c r="FQ317" s="227"/>
      <c r="FR317" s="227"/>
      <c r="FS317" s="227"/>
      <c r="FT317" s="227"/>
      <c r="FU317" s="227"/>
      <c r="FV317" s="227"/>
      <c r="FW317" s="227"/>
      <c r="FX317" s="227"/>
      <c r="FY317" s="227"/>
      <c r="FZ317" s="227"/>
      <c r="GA317" s="227"/>
      <c r="GB317" s="227"/>
      <c r="GC317" s="227"/>
      <c r="GD317" s="227"/>
      <c r="GE317" s="227"/>
      <c r="GF317" s="227"/>
      <c r="GG317" s="227"/>
      <c r="GH317" s="227"/>
      <c r="GI317" s="227"/>
      <c r="GJ317" s="227"/>
      <c r="GK317" s="227"/>
      <c r="GL317" s="227"/>
      <c r="GM317" s="227"/>
      <c r="GN317" s="227"/>
      <c r="GO317" s="227"/>
      <c r="GP317" s="227"/>
      <c r="GQ317" s="227"/>
      <c r="GR317" s="227"/>
      <c r="GS317" s="227"/>
      <c r="GT317" s="227"/>
      <c r="GU317" s="227"/>
      <c r="GV317" s="227"/>
      <c r="GW317" s="227"/>
      <c r="GX317" s="227"/>
      <c r="GY317" s="227"/>
      <c r="GZ317" s="227"/>
      <c r="HA317" s="227"/>
      <c r="HB317" s="227"/>
      <c r="HC317" s="227"/>
      <c r="HD317" s="227"/>
      <c r="HE317" s="227"/>
      <c r="HF317" s="227"/>
      <c r="HG317" s="227"/>
      <c r="HH317" s="227"/>
      <c r="HI317" s="227"/>
      <c r="HJ317" s="227"/>
      <c r="HK317" s="227"/>
      <c r="HL317" s="227"/>
      <c r="HM317" s="227"/>
      <c r="HN317" s="227"/>
      <c r="HO317" s="227"/>
      <c r="HP317" s="227"/>
      <c r="HQ317" s="227"/>
      <c r="HR317" s="227"/>
      <c r="HS317" s="227"/>
      <c r="HT317" s="227"/>
      <c r="HU317" s="227"/>
      <c r="HV317" s="227"/>
      <c r="HW317" s="227"/>
      <c r="HX317" s="227"/>
      <c r="HY317" s="227"/>
      <c r="HZ317" s="227"/>
      <c r="IA317" s="227"/>
      <c r="IB317" s="227"/>
      <c r="IC317" s="227"/>
      <c r="ID317" s="227"/>
      <c r="IE317" s="227"/>
      <c r="IF317" s="227"/>
      <c r="IG317" s="227"/>
      <c r="IH317" s="227"/>
      <c r="II317" s="227"/>
      <c r="IJ317" s="227"/>
      <c r="IK317" s="227"/>
      <c r="IL317" s="227"/>
      <c r="IM317" s="227"/>
      <c r="IN317" s="227"/>
      <c r="IO317" s="227"/>
      <c r="IP317" s="227"/>
      <c r="IQ317" s="227"/>
      <c r="IR317" s="227"/>
      <c r="IS317" s="227"/>
      <c r="IT317" s="227"/>
      <c r="IU317" s="227"/>
      <c r="IV317" s="227"/>
    </row>
    <row r="318" spans="1:256">
      <c r="A318" s="107"/>
      <c r="D318" s="159"/>
      <c r="E318" s="227"/>
      <c r="F318" s="159"/>
      <c r="G318" s="227"/>
      <c r="H318" s="159"/>
      <c r="I318" s="109"/>
      <c r="J318" s="109"/>
      <c r="K318" s="227"/>
      <c r="L318" s="159"/>
      <c r="M318" s="227"/>
      <c r="N318" s="227"/>
      <c r="O318" s="227"/>
      <c r="P318" s="227"/>
      <c r="Q318" s="227"/>
      <c r="R318" s="227"/>
      <c r="S318" s="227"/>
      <c r="T318" s="227"/>
      <c r="U318" s="227"/>
      <c r="V318" s="227"/>
      <c r="W318" s="227"/>
      <c r="X318" s="227"/>
      <c r="Y318" s="227"/>
      <c r="Z318" s="227"/>
      <c r="AA318" s="227"/>
      <c r="AB318" s="227"/>
      <c r="AC318" s="227"/>
      <c r="AD318" s="227"/>
      <c r="AE318" s="227"/>
      <c r="AF318" s="227"/>
      <c r="AG318" s="227"/>
      <c r="AH318" s="227"/>
      <c r="AI318" s="227"/>
      <c r="AJ318" s="227"/>
      <c r="AK318" s="227"/>
      <c r="AL318" s="227"/>
      <c r="AM318" s="227"/>
      <c r="AN318" s="227"/>
      <c r="AO318" s="227"/>
      <c r="AP318" s="227"/>
      <c r="AQ318" s="227"/>
      <c r="AR318" s="227"/>
      <c r="AS318" s="227"/>
      <c r="AT318" s="227"/>
      <c r="AU318" s="227"/>
      <c r="AV318" s="227"/>
      <c r="AW318" s="227"/>
      <c r="AX318" s="227"/>
      <c r="AY318" s="227"/>
      <c r="AZ318" s="227"/>
      <c r="BA318" s="227"/>
      <c r="BB318" s="227"/>
      <c r="BC318" s="227"/>
      <c r="BD318" s="227"/>
      <c r="BE318" s="227"/>
      <c r="BF318" s="227"/>
      <c r="BG318" s="227"/>
      <c r="BH318" s="227"/>
      <c r="BI318" s="227"/>
      <c r="BJ318" s="227"/>
      <c r="BK318" s="227"/>
      <c r="BL318" s="227"/>
      <c r="BM318" s="227"/>
      <c r="BN318" s="227"/>
      <c r="BO318" s="227"/>
      <c r="BP318" s="227"/>
      <c r="BQ318" s="227"/>
      <c r="BR318" s="227"/>
      <c r="BS318" s="227"/>
      <c r="BT318" s="227"/>
      <c r="BU318" s="227"/>
      <c r="BV318" s="227"/>
      <c r="BW318" s="227"/>
      <c r="BX318" s="227"/>
      <c r="BY318" s="227"/>
      <c r="BZ318" s="227"/>
      <c r="CA318" s="227"/>
      <c r="CB318" s="227"/>
      <c r="CC318" s="109"/>
      <c r="CD318" s="109"/>
      <c r="CE318" s="109"/>
      <c r="CF318" s="109"/>
      <c r="CG318" s="109"/>
      <c r="CH318" s="109"/>
      <c r="CI318" s="109"/>
      <c r="CJ318" s="109"/>
      <c r="CK318" s="109"/>
      <c r="CL318" s="109"/>
      <c r="CM318" s="109"/>
      <c r="CN318" s="109"/>
      <c r="CO318" s="109"/>
      <c r="CP318" s="109"/>
      <c r="CQ318" s="109"/>
      <c r="CR318" s="109"/>
      <c r="CS318" s="109"/>
      <c r="CT318" s="109"/>
      <c r="CU318" s="227"/>
      <c r="CV318" s="227"/>
      <c r="CW318" s="227"/>
      <c r="CX318" s="227"/>
      <c r="CY318" s="227"/>
      <c r="CZ318" s="227"/>
      <c r="DA318" s="227"/>
      <c r="DB318" s="227"/>
      <c r="DC318" s="227"/>
      <c r="DD318" s="227"/>
      <c r="DE318" s="227"/>
      <c r="DF318" s="227"/>
      <c r="DG318" s="227"/>
      <c r="DH318" s="227"/>
      <c r="DI318" s="227"/>
      <c r="DJ318" s="227"/>
      <c r="DK318" s="227"/>
      <c r="DL318" s="227"/>
      <c r="DM318" s="227"/>
      <c r="DN318" s="227"/>
      <c r="DO318" s="227"/>
      <c r="DP318" s="227"/>
      <c r="DQ318" s="227"/>
      <c r="DR318" s="227"/>
      <c r="DS318" s="227"/>
      <c r="DT318" s="227"/>
      <c r="DU318" s="227"/>
      <c r="DV318" s="227"/>
      <c r="DW318" s="227"/>
      <c r="DX318" s="227"/>
      <c r="DY318" s="227"/>
      <c r="DZ318" s="227"/>
      <c r="EA318" s="227"/>
      <c r="EB318" s="227"/>
      <c r="EC318" s="227"/>
      <c r="ED318" s="227"/>
      <c r="EE318" s="227"/>
      <c r="EF318" s="227"/>
      <c r="EG318" s="227"/>
      <c r="EH318" s="227"/>
      <c r="EI318" s="227"/>
      <c r="EJ318" s="227"/>
      <c r="EK318" s="227"/>
      <c r="EL318" s="227"/>
      <c r="EM318" s="227"/>
      <c r="EN318" s="227"/>
      <c r="EO318" s="227"/>
      <c r="EP318" s="227"/>
      <c r="EQ318" s="227"/>
      <c r="ER318" s="227"/>
      <c r="ES318" s="227"/>
      <c r="ET318" s="227"/>
      <c r="EU318" s="227"/>
      <c r="EV318" s="227"/>
      <c r="EW318" s="227"/>
      <c r="EX318" s="227"/>
      <c r="EY318" s="227"/>
      <c r="EZ318" s="227"/>
      <c r="FA318" s="227"/>
      <c r="FB318" s="227"/>
      <c r="FC318" s="227"/>
      <c r="FD318" s="227"/>
      <c r="FE318" s="227"/>
      <c r="FF318" s="227"/>
      <c r="FG318" s="227"/>
      <c r="FH318" s="227"/>
      <c r="FI318" s="227"/>
      <c r="FJ318" s="227"/>
      <c r="FK318" s="227"/>
      <c r="FL318" s="227"/>
      <c r="FM318" s="227"/>
      <c r="FN318" s="227"/>
      <c r="FO318" s="227"/>
      <c r="FP318" s="227"/>
      <c r="FQ318" s="227"/>
      <c r="FR318" s="227"/>
      <c r="FS318" s="227"/>
      <c r="FT318" s="227"/>
      <c r="FU318" s="227"/>
      <c r="FV318" s="227"/>
      <c r="FW318" s="227"/>
      <c r="FX318" s="227"/>
      <c r="FY318" s="227"/>
      <c r="FZ318" s="227"/>
      <c r="GA318" s="227"/>
      <c r="GB318" s="227"/>
      <c r="GC318" s="227"/>
      <c r="GD318" s="227"/>
      <c r="GE318" s="227"/>
      <c r="GF318" s="227"/>
      <c r="GG318" s="227"/>
      <c r="GH318" s="227"/>
      <c r="GI318" s="227"/>
      <c r="GJ318" s="227"/>
      <c r="GK318" s="227"/>
      <c r="GL318" s="227"/>
      <c r="GM318" s="227"/>
      <c r="GN318" s="227"/>
      <c r="GO318" s="227"/>
      <c r="GP318" s="227"/>
      <c r="GQ318" s="227"/>
      <c r="GR318" s="227"/>
      <c r="GS318" s="227"/>
      <c r="GT318" s="227"/>
      <c r="GU318" s="227"/>
      <c r="GV318" s="227"/>
      <c r="GW318" s="227"/>
      <c r="GX318" s="227"/>
      <c r="GY318" s="227"/>
      <c r="GZ318" s="227"/>
      <c r="HA318" s="227"/>
      <c r="HB318" s="227"/>
      <c r="HC318" s="227"/>
      <c r="HD318" s="227"/>
      <c r="HE318" s="227"/>
      <c r="HF318" s="227"/>
      <c r="HG318" s="227"/>
      <c r="HH318" s="227"/>
      <c r="HI318" s="227"/>
      <c r="HJ318" s="227"/>
      <c r="HK318" s="227"/>
      <c r="HL318" s="227"/>
      <c r="HM318" s="227"/>
      <c r="HN318" s="227"/>
      <c r="HO318" s="227"/>
      <c r="HP318" s="227"/>
      <c r="HQ318" s="227"/>
      <c r="HR318" s="227"/>
      <c r="HS318" s="227"/>
      <c r="HT318" s="227"/>
      <c r="HU318" s="227"/>
      <c r="HV318" s="227"/>
      <c r="HW318" s="227"/>
      <c r="HX318" s="227"/>
      <c r="HY318" s="227"/>
      <c r="HZ318" s="227"/>
      <c r="IA318" s="227"/>
      <c r="IB318" s="227"/>
      <c r="IC318" s="227"/>
      <c r="ID318" s="227"/>
      <c r="IE318" s="227"/>
      <c r="IF318" s="227"/>
      <c r="IG318" s="227"/>
      <c r="IH318" s="227"/>
      <c r="II318" s="227"/>
      <c r="IJ318" s="227"/>
      <c r="IK318" s="227"/>
      <c r="IL318" s="227"/>
      <c r="IM318" s="227"/>
      <c r="IN318" s="227"/>
      <c r="IO318" s="227"/>
      <c r="IP318" s="227"/>
      <c r="IQ318" s="227"/>
      <c r="IR318" s="227"/>
      <c r="IS318" s="227"/>
      <c r="IT318" s="227"/>
      <c r="IU318" s="227"/>
      <c r="IV318" s="227"/>
    </row>
    <row r="319" spans="1:256">
      <c r="A319" s="107"/>
      <c r="D319" s="159"/>
      <c r="E319" s="227"/>
      <c r="F319" s="159"/>
      <c r="G319" s="227"/>
      <c r="H319" s="159"/>
      <c r="I319" s="109"/>
      <c r="J319" s="109"/>
      <c r="K319" s="227"/>
      <c r="L319" s="159"/>
      <c r="M319" s="227"/>
      <c r="N319" s="227"/>
      <c r="O319" s="227"/>
      <c r="P319" s="227"/>
      <c r="Q319" s="227"/>
      <c r="R319" s="227"/>
      <c r="S319" s="227"/>
      <c r="T319" s="227"/>
      <c r="U319" s="227"/>
      <c r="V319" s="227"/>
      <c r="W319" s="227"/>
      <c r="X319" s="227"/>
      <c r="Y319" s="227"/>
      <c r="Z319" s="227"/>
      <c r="AA319" s="227"/>
      <c r="AB319" s="227"/>
      <c r="AC319" s="227"/>
      <c r="AD319" s="227"/>
      <c r="AE319" s="227"/>
      <c r="AF319" s="227"/>
      <c r="AG319" s="227"/>
      <c r="AH319" s="227"/>
      <c r="AI319" s="227"/>
      <c r="AJ319" s="227"/>
      <c r="AK319" s="227"/>
      <c r="AL319" s="227"/>
      <c r="AM319" s="227"/>
      <c r="AN319" s="227"/>
      <c r="AO319" s="227"/>
      <c r="AP319" s="227"/>
      <c r="AQ319" s="227"/>
      <c r="AR319" s="227"/>
      <c r="AS319" s="227"/>
      <c r="AT319" s="227"/>
      <c r="AU319" s="227"/>
      <c r="AV319" s="227"/>
      <c r="AW319" s="227"/>
      <c r="AX319" s="227"/>
      <c r="AY319" s="227"/>
      <c r="AZ319" s="227"/>
      <c r="BA319" s="227"/>
      <c r="BB319" s="227"/>
      <c r="BC319" s="227"/>
      <c r="BD319" s="227"/>
      <c r="BE319" s="227"/>
      <c r="BF319" s="227"/>
      <c r="BG319" s="227"/>
      <c r="BH319" s="227"/>
      <c r="BI319" s="227"/>
      <c r="BJ319" s="227"/>
      <c r="BK319" s="227"/>
      <c r="BL319" s="227"/>
      <c r="BM319" s="227"/>
      <c r="BN319" s="227"/>
      <c r="BO319" s="227"/>
      <c r="BP319" s="227"/>
      <c r="BQ319" s="227"/>
      <c r="BR319" s="227"/>
      <c r="BS319" s="227"/>
      <c r="BT319" s="227"/>
      <c r="BU319" s="227"/>
      <c r="BV319" s="227"/>
      <c r="BW319" s="227"/>
      <c r="BX319" s="227"/>
      <c r="BY319" s="227"/>
      <c r="BZ319" s="227"/>
      <c r="CA319" s="227"/>
      <c r="CB319" s="227"/>
      <c r="CC319" s="109"/>
      <c r="CD319" s="109"/>
      <c r="CE319" s="109"/>
      <c r="CF319" s="109"/>
      <c r="CG319" s="109"/>
      <c r="CH319" s="109"/>
      <c r="CI319" s="109"/>
      <c r="CJ319" s="109"/>
      <c r="CK319" s="109"/>
      <c r="CL319" s="109"/>
      <c r="CM319" s="109"/>
      <c r="CN319" s="109"/>
      <c r="CO319" s="109"/>
      <c r="CP319" s="109"/>
      <c r="CQ319" s="109"/>
      <c r="CR319" s="109"/>
      <c r="CS319" s="109"/>
      <c r="CT319" s="109"/>
      <c r="CU319" s="227"/>
      <c r="CV319" s="227"/>
      <c r="CW319" s="227"/>
      <c r="CX319" s="227"/>
      <c r="CY319" s="227"/>
      <c r="CZ319" s="227"/>
      <c r="DA319" s="227"/>
      <c r="DB319" s="227"/>
      <c r="DC319" s="227"/>
      <c r="DD319" s="227"/>
      <c r="DE319" s="227"/>
      <c r="DF319" s="227"/>
      <c r="DG319" s="227"/>
      <c r="DH319" s="227"/>
      <c r="DI319" s="227"/>
      <c r="DJ319" s="227"/>
      <c r="DK319" s="227"/>
      <c r="DL319" s="227"/>
      <c r="DM319" s="227"/>
      <c r="DN319" s="227"/>
      <c r="DO319" s="227"/>
      <c r="DP319" s="227"/>
      <c r="DQ319" s="227"/>
      <c r="DR319" s="227"/>
      <c r="DS319" s="227"/>
      <c r="DT319" s="227"/>
      <c r="DU319" s="227"/>
      <c r="DV319" s="227"/>
      <c r="DW319" s="227"/>
      <c r="DX319" s="227"/>
      <c r="DY319" s="227"/>
      <c r="DZ319" s="227"/>
      <c r="EA319" s="227"/>
      <c r="EB319" s="227"/>
      <c r="EC319" s="227"/>
      <c r="ED319" s="227"/>
      <c r="EE319" s="227"/>
      <c r="EF319" s="227"/>
      <c r="EG319" s="227"/>
      <c r="EH319" s="227"/>
      <c r="EI319" s="227"/>
      <c r="EJ319" s="227"/>
      <c r="EK319" s="227"/>
      <c r="EL319" s="227"/>
      <c r="EM319" s="227"/>
      <c r="EN319" s="227"/>
      <c r="EO319" s="227"/>
      <c r="EP319" s="227"/>
      <c r="EQ319" s="227"/>
      <c r="ER319" s="227"/>
      <c r="ES319" s="227"/>
      <c r="ET319" s="227"/>
      <c r="EU319" s="227"/>
      <c r="EV319" s="227"/>
      <c r="EW319" s="227"/>
      <c r="EX319" s="227"/>
      <c r="EY319" s="227"/>
      <c r="EZ319" s="227"/>
      <c r="FA319" s="227"/>
      <c r="FB319" s="227"/>
      <c r="FC319" s="227"/>
      <c r="FD319" s="227"/>
      <c r="FE319" s="227"/>
      <c r="FF319" s="227"/>
      <c r="FG319" s="227"/>
      <c r="FH319" s="227"/>
      <c r="FI319" s="227"/>
      <c r="FJ319" s="227"/>
      <c r="FK319" s="227"/>
      <c r="FL319" s="227"/>
      <c r="FM319" s="227"/>
      <c r="FN319" s="227"/>
      <c r="FO319" s="227"/>
      <c r="FP319" s="227"/>
      <c r="FQ319" s="227"/>
      <c r="FR319" s="227"/>
      <c r="FS319" s="227"/>
      <c r="FT319" s="227"/>
      <c r="FU319" s="227"/>
      <c r="FV319" s="227"/>
      <c r="FW319" s="227"/>
      <c r="FX319" s="227"/>
      <c r="FY319" s="227"/>
      <c r="FZ319" s="227"/>
      <c r="GA319" s="227"/>
      <c r="GB319" s="227"/>
      <c r="GC319" s="227"/>
      <c r="GD319" s="227"/>
      <c r="GE319" s="227"/>
      <c r="GF319" s="227"/>
      <c r="GG319" s="227"/>
      <c r="GH319" s="227"/>
      <c r="GI319" s="227"/>
      <c r="GJ319" s="227"/>
      <c r="GK319" s="227"/>
      <c r="GL319" s="227"/>
      <c r="GM319" s="227"/>
      <c r="GN319" s="227"/>
      <c r="GO319" s="227"/>
      <c r="GP319" s="227"/>
      <c r="GQ319" s="227"/>
      <c r="GR319" s="227"/>
      <c r="GS319" s="227"/>
      <c r="GT319" s="227"/>
      <c r="GU319" s="227"/>
      <c r="GV319" s="227"/>
      <c r="GW319" s="227"/>
      <c r="GX319" s="227"/>
      <c r="GY319" s="227"/>
      <c r="GZ319" s="227"/>
      <c r="HA319" s="227"/>
      <c r="HB319" s="227"/>
      <c r="HC319" s="227"/>
      <c r="HD319" s="227"/>
      <c r="HE319" s="227"/>
      <c r="HF319" s="227"/>
      <c r="HG319" s="227"/>
      <c r="HH319" s="227"/>
      <c r="HI319" s="227"/>
      <c r="HJ319" s="227"/>
      <c r="HK319" s="227"/>
      <c r="HL319" s="227"/>
      <c r="HM319" s="227"/>
      <c r="HN319" s="227"/>
      <c r="HO319" s="227"/>
      <c r="HP319" s="227"/>
      <c r="HQ319" s="227"/>
      <c r="HR319" s="227"/>
      <c r="HS319" s="227"/>
      <c r="HT319" s="227"/>
      <c r="HU319" s="227"/>
      <c r="HV319" s="227"/>
      <c r="HW319" s="227"/>
      <c r="HX319" s="227"/>
      <c r="HY319" s="227"/>
      <c r="HZ319" s="227"/>
      <c r="IA319" s="227"/>
      <c r="IB319" s="227"/>
      <c r="IC319" s="227"/>
      <c r="ID319" s="227"/>
      <c r="IE319" s="227"/>
      <c r="IF319" s="227"/>
      <c r="IG319" s="227"/>
      <c r="IH319" s="227"/>
      <c r="II319" s="227"/>
      <c r="IJ319" s="227"/>
      <c r="IK319" s="227"/>
      <c r="IL319" s="227"/>
      <c r="IM319" s="227"/>
      <c r="IN319" s="227"/>
      <c r="IO319" s="227"/>
      <c r="IP319" s="227"/>
      <c r="IQ319" s="227"/>
      <c r="IR319" s="227"/>
      <c r="IS319" s="227"/>
      <c r="IT319" s="227"/>
      <c r="IU319" s="227"/>
      <c r="IV319" s="227"/>
    </row>
    <row r="320" spans="1:256">
      <c r="A320" s="107"/>
      <c r="D320" s="159"/>
      <c r="E320" s="227"/>
      <c r="F320" s="159"/>
      <c r="G320" s="227"/>
      <c r="H320" s="159"/>
      <c r="I320" s="109"/>
      <c r="J320" s="109"/>
      <c r="K320" s="227"/>
      <c r="L320" s="159"/>
      <c r="M320" s="227"/>
      <c r="N320" s="227"/>
      <c r="O320" s="227"/>
      <c r="P320" s="227"/>
      <c r="Q320" s="227"/>
      <c r="R320" s="227"/>
      <c r="S320" s="227"/>
      <c r="T320" s="227"/>
      <c r="U320" s="227"/>
      <c r="V320" s="227"/>
      <c r="W320" s="227"/>
      <c r="X320" s="227"/>
      <c r="Y320" s="227"/>
      <c r="Z320" s="227"/>
      <c r="AA320" s="227"/>
      <c r="AB320" s="227"/>
      <c r="AC320" s="227"/>
      <c r="AD320" s="227"/>
      <c r="AE320" s="227"/>
      <c r="AF320" s="227"/>
      <c r="AG320" s="227"/>
      <c r="AH320" s="227"/>
      <c r="AI320" s="227"/>
      <c r="AJ320" s="227"/>
      <c r="AK320" s="227"/>
      <c r="AL320" s="227"/>
      <c r="AM320" s="227"/>
      <c r="AN320" s="227"/>
      <c r="AO320" s="227"/>
      <c r="AP320" s="227"/>
      <c r="AQ320" s="227"/>
      <c r="AR320" s="227"/>
      <c r="AS320" s="227"/>
      <c r="AT320" s="227"/>
      <c r="AU320" s="227"/>
      <c r="AV320" s="227"/>
      <c r="AW320" s="227"/>
      <c r="AX320" s="227"/>
      <c r="AY320" s="227"/>
      <c r="AZ320" s="227"/>
      <c r="BA320" s="227"/>
      <c r="BB320" s="227"/>
      <c r="BC320" s="227"/>
      <c r="BD320" s="227"/>
      <c r="BE320" s="227"/>
      <c r="BF320" s="227"/>
      <c r="BG320" s="227"/>
      <c r="BH320" s="227"/>
      <c r="BI320" s="227"/>
      <c r="BJ320" s="227"/>
      <c r="BK320" s="227"/>
      <c r="BL320" s="227"/>
      <c r="BM320" s="227"/>
      <c r="BN320" s="227"/>
      <c r="BO320" s="227"/>
      <c r="BP320" s="227"/>
      <c r="BQ320" s="227"/>
      <c r="BR320" s="227"/>
      <c r="BS320" s="227"/>
      <c r="BT320" s="227"/>
      <c r="BU320" s="227"/>
      <c r="BV320" s="227"/>
      <c r="BW320" s="227"/>
      <c r="BX320" s="227"/>
      <c r="BY320" s="227"/>
      <c r="BZ320" s="227"/>
      <c r="CA320" s="227"/>
      <c r="CB320" s="227"/>
      <c r="CC320" s="109"/>
      <c r="CD320" s="109"/>
      <c r="CE320" s="109"/>
      <c r="CF320" s="109"/>
      <c r="CG320" s="109"/>
      <c r="CH320" s="109"/>
      <c r="CI320" s="109"/>
      <c r="CJ320" s="109"/>
      <c r="CK320" s="109"/>
      <c r="CL320" s="109"/>
      <c r="CM320" s="109"/>
      <c r="CN320" s="109"/>
      <c r="CO320" s="109"/>
      <c r="CP320" s="109"/>
      <c r="CQ320" s="109"/>
      <c r="CR320" s="109"/>
      <c r="CS320" s="109"/>
      <c r="CT320" s="109"/>
      <c r="CU320" s="227"/>
      <c r="CV320" s="227"/>
      <c r="CW320" s="227"/>
      <c r="CX320" s="227"/>
      <c r="CY320" s="227"/>
      <c r="CZ320" s="227"/>
      <c r="DA320" s="227"/>
      <c r="DB320" s="227"/>
      <c r="DC320" s="227"/>
      <c r="DD320" s="227"/>
      <c r="DE320" s="227"/>
      <c r="DF320" s="227"/>
      <c r="DG320" s="227"/>
      <c r="DH320" s="227"/>
      <c r="DI320" s="227"/>
      <c r="DJ320" s="227"/>
      <c r="DK320" s="227"/>
      <c r="DL320" s="227"/>
      <c r="DM320" s="227"/>
      <c r="DN320" s="227"/>
      <c r="DO320" s="227"/>
      <c r="DP320" s="227"/>
      <c r="DQ320" s="227"/>
      <c r="DR320" s="227"/>
      <c r="DS320" s="227"/>
      <c r="DT320" s="227"/>
      <c r="DU320" s="227"/>
      <c r="DV320" s="227"/>
      <c r="DW320" s="227"/>
      <c r="DX320" s="227"/>
      <c r="DY320" s="227"/>
      <c r="DZ320" s="227"/>
      <c r="EA320" s="227"/>
      <c r="EB320" s="227"/>
      <c r="EC320" s="227"/>
      <c r="ED320" s="227"/>
      <c r="EE320" s="227"/>
      <c r="EF320" s="227"/>
      <c r="EG320" s="227"/>
      <c r="EH320" s="227"/>
      <c r="EI320" s="227"/>
      <c r="EJ320" s="227"/>
      <c r="EK320" s="227"/>
      <c r="EL320" s="227"/>
      <c r="EM320" s="227"/>
      <c r="EN320" s="227"/>
      <c r="EO320" s="227"/>
      <c r="EP320" s="227"/>
      <c r="EQ320" s="227"/>
      <c r="ER320" s="227"/>
      <c r="ES320" s="227"/>
      <c r="ET320" s="227"/>
      <c r="EU320" s="227"/>
      <c r="EV320" s="227"/>
      <c r="EW320" s="227"/>
      <c r="EX320" s="227"/>
      <c r="EY320" s="227"/>
      <c r="EZ320" s="227"/>
      <c r="FA320" s="227"/>
      <c r="FB320" s="227"/>
      <c r="FC320" s="227"/>
      <c r="FD320" s="227"/>
      <c r="FE320" s="227"/>
      <c r="FF320" s="227"/>
      <c r="FG320" s="227"/>
      <c r="FH320" s="227"/>
      <c r="FI320" s="227"/>
      <c r="FJ320" s="227"/>
      <c r="FK320" s="227"/>
      <c r="FL320" s="227"/>
      <c r="FM320" s="227"/>
      <c r="FN320" s="227"/>
      <c r="FO320" s="227"/>
      <c r="FP320" s="227"/>
      <c r="FQ320" s="227"/>
      <c r="FR320" s="227"/>
      <c r="FS320" s="227"/>
      <c r="FT320" s="227"/>
      <c r="FU320" s="227"/>
      <c r="FV320" s="227"/>
      <c r="FW320" s="227"/>
      <c r="FX320" s="227"/>
      <c r="FY320" s="227"/>
      <c r="FZ320" s="227"/>
      <c r="GA320" s="227"/>
      <c r="GB320" s="227"/>
      <c r="GC320" s="227"/>
      <c r="GD320" s="227"/>
      <c r="GE320" s="227"/>
      <c r="GF320" s="227"/>
      <c r="GG320" s="227"/>
      <c r="GH320" s="227"/>
      <c r="GI320" s="227"/>
      <c r="GJ320" s="227"/>
      <c r="GK320" s="227"/>
      <c r="GL320" s="227"/>
      <c r="GM320" s="227"/>
      <c r="GN320" s="227"/>
      <c r="GO320" s="227"/>
      <c r="GP320" s="227"/>
      <c r="GQ320" s="227"/>
      <c r="GR320" s="227"/>
      <c r="GS320" s="227"/>
      <c r="GT320" s="227"/>
      <c r="GU320" s="227"/>
      <c r="GV320" s="227"/>
      <c r="GW320" s="227"/>
      <c r="GX320" s="227"/>
      <c r="GY320" s="227"/>
      <c r="GZ320" s="227"/>
      <c r="HA320" s="227"/>
      <c r="HB320" s="227"/>
      <c r="HC320" s="227"/>
      <c r="HD320" s="227"/>
      <c r="HE320" s="227"/>
      <c r="HF320" s="227"/>
      <c r="HG320" s="227"/>
      <c r="HH320" s="227"/>
      <c r="HI320" s="227"/>
      <c r="HJ320" s="227"/>
      <c r="HK320" s="227"/>
      <c r="HL320" s="227"/>
      <c r="HM320" s="227"/>
      <c r="HN320" s="227"/>
      <c r="HO320" s="227"/>
      <c r="HP320" s="227"/>
      <c r="HQ320" s="227"/>
      <c r="HR320" s="227"/>
      <c r="HS320" s="227"/>
      <c r="HT320" s="227"/>
      <c r="HU320" s="227"/>
      <c r="HV320" s="227"/>
      <c r="HW320" s="227"/>
      <c r="HX320" s="227"/>
      <c r="HY320" s="227"/>
      <c r="HZ320" s="227"/>
      <c r="IA320" s="227"/>
      <c r="IB320" s="227"/>
      <c r="IC320" s="227"/>
      <c r="ID320" s="227"/>
      <c r="IE320" s="227"/>
      <c r="IF320" s="227"/>
      <c r="IG320" s="227"/>
      <c r="IH320" s="227"/>
      <c r="II320" s="227"/>
      <c r="IJ320" s="227"/>
      <c r="IK320" s="227"/>
      <c r="IL320" s="227"/>
      <c r="IM320" s="227"/>
      <c r="IN320" s="227"/>
      <c r="IO320" s="227"/>
      <c r="IP320" s="227"/>
      <c r="IQ320" s="227"/>
      <c r="IR320" s="227"/>
      <c r="IS320" s="227"/>
      <c r="IT320" s="227"/>
      <c r="IU320" s="227"/>
      <c r="IV320" s="227"/>
    </row>
    <row r="321" spans="1:256">
      <c r="A321" s="107"/>
      <c r="D321" s="159"/>
      <c r="E321" s="227"/>
      <c r="F321" s="159"/>
      <c r="G321" s="227"/>
      <c r="H321" s="159"/>
      <c r="I321" s="109"/>
      <c r="J321" s="109"/>
      <c r="K321" s="227"/>
      <c r="L321" s="159"/>
      <c r="M321" s="227"/>
      <c r="N321" s="227"/>
      <c r="O321" s="227"/>
      <c r="P321" s="227"/>
      <c r="Q321" s="227"/>
      <c r="R321" s="227"/>
      <c r="S321" s="227"/>
      <c r="T321" s="227"/>
      <c r="U321" s="227"/>
      <c r="V321" s="227"/>
      <c r="W321" s="227"/>
      <c r="X321" s="227"/>
      <c r="Y321" s="227"/>
      <c r="Z321" s="227"/>
      <c r="AA321" s="227"/>
      <c r="AB321" s="227"/>
      <c r="AC321" s="227"/>
      <c r="AD321" s="227"/>
      <c r="AE321" s="227"/>
      <c r="AF321" s="227"/>
      <c r="AG321" s="227"/>
      <c r="AH321" s="227"/>
      <c r="AI321" s="227"/>
      <c r="AJ321" s="227"/>
      <c r="AK321" s="227"/>
      <c r="AL321" s="227"/>
      <c r="AM321" s="227"/>
      <c r="AN321" s="227"/>
      <c r="AO321" s="227"/>
      <c r="AP321" s="227"/>
      <c r="AQ321" s="227"/>
      <c r="AR321" s="227"/>
      <c r="AS321" s="227"/>
      <c r="AT321" s="227"/>
      <c r="AU321" s="227"/>
      <c r="AV321" s="227"/>
      <c r="AW321" s="227"/>
      <c r="AX321" s="227"/>
      <c r="AY321" s="227"/>
      <c r="AZ321" s="227"/>
      <c r="BA321" s="227"/>
      <c r="BB321" s="227"/>
      <c r="BC321" s="227"/>
      <c r="BD321" s="227"/>
      <c r="BE321" s="227"/>
      <c r="BF321" s="227"/>
      <c r="BG321" s="227"/>
      <c r="BH321" s="227"/>
      <c r="BI321" s="227"/>
      <c r="BJ321" s="227"/>
      <c r="BK321" s="227"/>
      <c r="BL321" s="227"/>
      <c r="BM321" s="227"/>
      <c r="BN321" s="227"/>
      <c r="BO321" s="227"/>
      <c r="BP321" s="227"/>
      <c r="BQ321" s="227"/>
      <c r="BR321" s="227"/>
      <c r="BS321" s="227"/>
      <c r="BT321" s="227"/>
      <c r="BU321" s="227"/>
      <c r="BV321" s="227"/>
      <c r="BW321" s="227"/>
      <c r="BX321" s="227"/>
      <c r="BY321" s="227"/>
      <c r="BZ321" s="227"/>
      <c r="CA321" s="227"/>
      <c r="CB321" s="227"/>
      <c r="CC321" s="109"/>
      <c r="CD321" s="109"/>
      <c r="CE321" s="109"/>
      <c r="CF321" s="109"/>
      <c r="CG321" s="109"/>
      <c r="CH321" s="109"/>
      <c r="CI321" s="109"/>
      <c r="CJ321" s="109"/>
      <c r="CK321" s="109"/>
      <c r="CL321" s="109"/>
      <c r="CM321" s="109"/>
      <c r="CN321" s="109"/>
      <c r="CO321" s="109"/>
      <c r="CP321" s="109"/>
      <c r="CQ321" s="109"/>
      <c r="CR321" s="109"/>
      <c r="CS321" s="109"/>
      <c r="CT321" s="109"/>
      <c r="CU321" s="227"/>
      <c r="CV321" s="227"/>
      <c r="CW321" s="227"/>
      <c r="CX321" s="227"/>
      <c r="CY321" s="227"/>
      <c r="CZ321" s="227"/>
      <c r="DA321" s="227"/>
      <c r="DB321" s="227"/>
      <c r="DC321" s="227"/>
      <c r="DD321" s="227"/>
      <c r="DE321" s="227"/>
      <c r="DF321" s="227"/>
      <c r="DG321" s="227"/>
      <c r="DH321" s="227"/>
      <c r="DI321" s="227"/>
      <c r="DJ321" s="227"/>
      <c r="DK321" s="227"/>
      <c r="DL321" s="227"/>
      <c r="DM321" s="227"/>
      <c r="DN321" s="227"/>
      <c r="DO321" s="227"/>
      <c r="DP321" s="227"/>
      <c r="DQ321" s="227"/>
      <c r="DR321" s="227"/>
      <c r="DS321" s="227"/>
      <c r="DT321" s="227"/>
      <c r="DU321" s="227"/>
      <c r="DV321" s="227"/>
      <c r="DW321" s="227"/>
      <c r="DX321" s="227"/>
      <c r="DY321" s="227"/>
      <c r="DZ321" s="227"/>
      <c r="EA321" s="227"/>
      <c r="EB321" s="227"/>
      <c r="EC321" s="227"/>
      <c r="ED321" s="227"/>
      <c r="EE321" s="227"/>
      <c r="EF321" s="227"/>
      <c r="EG321" s="227"/>
      <c r="EH321" s="227"/>
      <c r="EI321" s="227"/>
      <c r="EJ321" s="227"/>
      <c r="EK321" s="227"/>
      <c r="EL321" s="227"/>
      <c r="EM321" s="227"/>
      <c r="EN321" s="227"/>
      <c r="EO321" s="227"/>
      <c r="EP321" s="227"/>
      <c r="EQ321" s="227"/>
      <c r="ER321" s="227"/>
      <c r="ES321" s="227"/>
      <c r="ET321" s="227"/>
      <c r="EU321" s="227"/>
      <c r="EV321" s="227"/>
      <c r="EW321" s="227"/>
      <c r="EX321" s="227"/>
      <c r="EY321" s="227"/>
      <c r="EZ321" s="227"/>
      <c r="FA321" s="227"/>
      <c r="FB321" s="227"/>
      <c r="FC321" s="227"/>
      <c r="FD321" s="227"/>
      <c r="FE321" s="227"/>
      <c r="FF321" s="227"/>
      <c r="FG321" s="227"/>
      <c r="FH321" s="227"/>
      <c r="FI321" s="227"/>
      <c r="FJ321" s="227"/>
      <c r="FK321" s="227"/>
      <c r="FL321" s="227"/>
      <c r="FM321" s="227"/>
      <c r="FN321" s="227"/>
      <c r="FO321" s="227"/>
      <c r="FP321" s="227"/>
      <c r="FQ321" s="227"/>
      <c r="FR321" s="227"/>
      <c r="FS321" s="227"/>
      <c r="FT321" s="227"/>
      <c r="FU321" s="227"/>
      <c r="FV321" s="227"/>
      <c r="FW321" s="227"/>
      <c r="FX321" s="227"/>
      <c r="FY321" s="227"/>
      <c r="FZ321" s="227"/>
      <c r="GA321" s="227"/>
      <c r="GB321" s="227"/>
      <c r="GC321" s="227"/>
      <c r="GD321" s="227"/>
      <c r="GE321" s="227"/>
      <c r="GF321" s="227"/>
      <c r="GG321" s="227"/>
      <c r="GH321" s="227"/>
      <c r="GI321" s="227"/>
      <c r="GJ321" s="227"/>
      <c r="GK321" s="227"/>
      <c r="GL321" s="227"/>
      <c r="GM321" s="227"/>
      <c r="GN321" s="227"/>
      <c r="GO321" s="227"/>
      <c r="GP321" s="227"/>
      <c r="GQ321" s="227"/>
      <c r="GR321" s="227"/>
      <c r="GS321" s="227"/>
      <c r="GT321" s="227"/>
      <c r="GU321" s="227"/>
      <c r="GV321" s="227"/>
      <c r="GW321" s="227"/>
      <c r="GX321" s="227"/>
      <c r="GY321" s="227"/>
      <c r="GZ321" s="227"/>
      <c r="HA321" s="227"/>
      <c r="HB321" s="227"/>
      <c r="HC321" s="227"/>
      <c r="HD321" s="227"/>
      <c r="HE321" s="227"/>
      <c r="HF321" s="227"/>
      <c r="HG321" s="227"/>
      <c r="HH321" s="227"/>
      <c r="HI321" s="227"/>
      <c r="HJ321" s="227"/>
      <c r="HK321" s="227"/>
      <c r="HL321" s="227"/>
      <c r="HM321" s="227"/>
      <c r="HN321" s="227"/>
      <c r="HO321" s="227"/>
      <c r="HP321" s="227"/>
      <c r="HQ321" s="227"/>
      <c r="HR321" s="227"/>
      <c r="HS321" s="227"/>
      <c r="HT321" s="227"/>
      <c r="HU321" s="227"/>
      <c r="HV321" s="227"/>
      <c r="HW321" s="227"/>
      <c r="HX321" s="227"/>
      <c r="HY321" s="227"/>
      <c r="HZ321" s="227"/>
      <c r="IA321" s="227"/>
      <c r="IB321" s="227"/>
      <c r="IC321" s="227"/>
      <c r="ID321" s="227"/>
      <c r="IE321" s="227"/>
      <c r="IF321" s="227"/>
      <c r="IG321" s="227"/>
      <c r="IH321" s="227"/>
      <c r="II321" s="227"/>
      <c r="IJ321" s="227"/>
      <c r="IK321" s="227"/>
      <c r="IL321" s="227"/>
      <c r="IM321" s="227"/>
      <c r="IN321" s="227"/>
      <c r="IO321" s="227"/>
      <c r="IP321" s="227"/>
      <c r="IQ321" s="227"/>
      <c r="IR321" s="227"/>
      <c r="IS321" s="227"/>
      <c r="IT321" s="227"/>
      <c r="IU321" s="227"/>
      <c r="IV321" s="227"/>
    </row>
    <row r="322" spans="1:256">
      <c r="A322" s="107"/>
      <c r="D322" s="159"/>
      <c r="E322" s="227"/>
      <c r="F322" s="159"/>
      <c r="G322" s="227"/>
      <c r="H322" s="159"/>
      <c r="I322" s="109"/>
      <c r="J322" s="109"/>
      <c r="K322" s="227"/>
      <c r="L322" s="159"/>
      <c r="M322" s="227"/>
      <c r="N322" s="227"/>
      <c r="O322" s="227"/>
      <c r="P322" s="227"/>
      <c r="Q322" s="227"/>
      <c r="R322" s="227"/>
      <c r="S322" s="227"/>
      <c r="T322" s="227"/>
      <c r="U322" s="227"/>
      <c r="V322" s="227"/>
      <c r="W322" s="227"/>
      <c r="X322" s="227"/>
      <c r="Y322" s="227"/>
      <c r="Z322" s="227"/>
      <c r="AA322" s="227"/>
      <c r="AB322" s="227"/>
      <c r="AC322" s="227"/>
      <c r="AD322" s="227"/>
      <c r="AE322" s="227"/>
      <c r="AF322" s="227"/>
      <c r="AG322" s="227"/>
      <c r="AH322" s="227"/>
      <c r="AI322" s="227"/>
      <c r="AJ322" s="227"/>
      <c r="AK322" s="227"/>
      <c r="AL322" s="227"/>
      <c r="AM322" s="227"/>
      <c r="AN322" s="227"/>
      <c r="AO322" s="227"/>
      <c r="AP322" s="227"/>
      <c r="AQ322" s="227"/>
      <c r="AR322" s="227"/>
      <c r="AS322" s="227"/>
      <c r="AT322" s="227"/>
      <c r="AU322" s="227"/>
      <c r="AV322" s="227"/>
      <c r="AW322" s="227"/>
      <c r="AX322" s="227"/>
      <c r="AY322" s="227"/>
      <c r="AZ322" s="227"/>
      <c r="BA322" s="227"/>
      <c r="BB322" s="227"/>
      <c r="BC322" s="227"/>
      <c r="BD322" s="227"/>
      <c r="BE322" s="227"/>
      <c r="BF322" s="227"/>
      <c r="BG322" s="227"/>
      <c r="BH322" s="227"/>
      <c r="BI322" s="227"/>
      <c r="BJ322" s="227"/>
      <c r="BK322" s="227"/>
      <c r="BL322" s="227"/>
      <c r="BM322" s="227"/>
      <c r="BN322" s="227"/>
      <c r="BO322" s="227"/>
      <c r="BP322" s="227"/>
      <c r="BQ322" s="227"/>
      <c r="BR322" s="227"/>
      <c r="BS322" s="227"/>
      <c r="BT322" s="227"/>
      <c r="BU322" s="227"/>
      <c r="BV322" s="227"/>
      <c r="BW322" s="227"/>
      <c r="BX322" s="227"/>
      <c r="BY322" s="227"/>
      <c r="BZ322" s="227"/>
      <c r="CA322" s="227"/>
      <c r="CB322" s="227"/>
      <c r="CC322" s="109"/>
      <c r="CD322" s="109"/>
      <c r="CE322" s="109"/>
      <c r="CF322" s="109"/>
      <c r="CG322" s="109"/>
      <c r="CH322" s="109"/>
      <c r="CI322" s="109"/>
      <c r="CJ322" s="109"/>
      <c r="CK322" s="109"/>
      <c r="CL322" s="109"/>
      <c r="CM322" s="109"/>
      <c r="CN322" s="109"/>
      <c r="CO322" s="109"/>
      <c r="CP322" s="109"/>
      <c r="CQ322" s="109"/>
      <c r="CR322" s="109"/>
      <c r="CS322" s="109"/>
      <c r="CT322" s="109"/>
      <c r="CU322" s="227"/>
      <c r="CV322" s="227"/>
      <c r="CW322" s="227"/>
      <c r="CX322" s="227"/>
      <c r="CY322" s="227"/>
      <c r="CZ322" s="227"/>
      <c r="DA322" s="227"/>
      <c r="DB322" s="227"/>
      <c r="DC322" s="227"/>
      <c r="DD322" s="227"/>
      <c r="DE322" s="227"/>
      <c r="DF322" s="227"/>
      <c r="DG322" s="227"/>
      <c r="DH322" s="227"/>
      <c r="DI322" s="227"/>
      <c r="DJ322" s="227"/>
      <c r="DK322" s="227"/>
      <c r="DL322" s="227"/>
      <c r="DM322" s="227"/>
      <c r="DN322" s="227"/>
      <c r="DO322" s="227"/>
      <c r="DP322" s="227"/>
      <c r="DQ322" s="227"/>
      <c r="DR322" s="227"/>
      <c r="DS322" s="227"/>
      <c r="DT322" s="227"/>
      <c r="DU322" s="227"/>
      <c r="DV322" s="227"/>
      <c r="DW322" s="227"/>
      <c r="DX322" s="227"/>
      <c r="DY322" s="227"/>
      <c r="DZ322" s="227"/>
      <c r="EA322" s="227"/>
      <c r="EB322" s="227"/>
      <c r="EC322" s="227"/>
      <c r="ED322" s="227"/>
      <c r="EE322" s="227"/>
      <c r="EF322" s="227"/>
      <c r="EG322" s="227"/>
      <c r="EH322" s="227"/>
      <c r="EI322" s="227"/>
      <c r="EJ322" s="227"/>
      <c r="EK322" s="227"/>
      <c r="EL322" s="227"/>
      <c r="EM322" s="227"/>
      <c r="EN322" s="227"/>
      <c r="EO322" s="227"/>
      <c r="EP322" s="227"/>
      <c r="EQ322" s="227"/>
      <c r="ER322" s="227"/>
      <c r="ES322" s="227"/>
      <c r="ET322" s="227"/>
      <c r="EU322" s="227"/>
      <c r="EV322" s="227"/>
      <c r="EW322" s="227"/>
      <c r="EX322" s="227"/>
      <c r="EY322" s="227"/>
      <c r="EZ322" s="227"/>
      <c r="FA322" s="227"/>
      <c r="FB322" s="227"/>
      <c r="FC322" s="227"/>
      <c r="FD322" s="227"/>
      <c r="FE322" s="227"/>
      <c r="FF322" s="227"/>
      <c r="FG322" s="227"/>
      <c r="FH322" s="227"/>
      <c r="FI322" s="227"/>
      <c r="FJ322" s="227"/>
      <c r="FK322" s="227"/>
      <c r="FL322" s="227"/>
      <c r="FM322" s="227"/>
      <c r="FN322" s="227"/>
      <c r="FO322" s="227"/>
      <c r="FP322" s="227"/>
      <c r="FQ322" s="227"/>
      <c r="FR322" s="227"/>
      <c r="FS322" s="227"/>
      <c r="FT322" s="227"/>
      <c r="FU322" s="227"/>
      <c r="FV322" s="227"/>
      <c r="FW322" s="227"/>
      <c r="FX322" s="227"/>
      <c r="FY322" s="227"/>
      <c r="FZ322" s="227"/>
      <c r="GA322" s="227"/>
      <c r="GB322" s="227"/>
      <c r="GC322" s="227"/>
      <c r="GD322" s="227"/>
      <c r="GE322" s="227"/>
      <c r="GF322" s="227"/>
      <c r="GG322" s="227"/>
      <c r="GH322" s="227"/>
      <c r="GI322" s="227"/>
      <c r="GJ322" s="227"/>
      <c r="GK322" s="227"/>
      <c r="GL322" s="227"/>
      <c r="GM322" s="227"/>
      <c r="GN322" s="227"/>
      <c r="GO322" s="227"/>
      <c r="GP322" s="227"/>
      <c r="GQ322" s="227"/>
      <c r="GR322" s="227"/>
      <c r="GS322" s="227"/>
      <c r="GT322" s="227"/>
      <c r="GU322" s="227"/>
      <c r="GV322" s="227"/>
      <c r="GW322" s="227"/>
      <c r="GX322" s="227"/>
      <c r="GY322" s="227"/>
      <c r="GZ322" s="227"/>
      <c r="HA322" s="227"/>
      <c r="HB322" s="227"/>
      <c r="HC322" s="227"/>
      <c r="HD322" s="227"/>
      <c r="HE322" s="227"/>
      <c r="HF322" s="227"/>
      <c r="HG322" s="227"/>
      <c r="HH322" s="227"/>
      <c r="HI322" s="227"/>
      <c r="HJ322" s="227"/>
      <c r="HK322" s="227"/>
      <c r="HL322" s="227"/>
      <c r="HM322" s="227"/>
      <c r="HN322" s="227"/>
      <c r="HO322" s="227"/>
      <c r="HP322" s="227"/>
      <c r="HQ322" s="227"/>
      <c r="HR322" s="227"/>
      <c r="HS322" s="227"/>
      <c r="HT322" s="227"/>
      <c r="HU322" s="227"/>
      <c r="HV322" s="227"/>
      <c r="HW322" s="227"/>
      <c r="HX322" s="227"/>
      <c r="HY322" s="227"/>
      <c r="HZ322" s="227"/>
      <c r="IA322" s="227"/>
      <c r="IB322" s="227"/>
      <c r="IC322" s="227"/>
      <c r="ID322" s="227"/>
      <c r="IE322" s="227"/>
      <c r="IF322" s="227"/>
      <c r="IG322" s="227"/>
      <c r="IH322" s="227"/>
      <c r="II322" s="227"/>
      <c r="IJ322" s="227"/>
      <c r="IK322" s="227"/>
      <c r="IL322" s="227"/>
      <c r="IM322" s="227"/>
      <c r="IN322" s="227"/>
      <c r="IO322" s="227"/>
      <c r="IP322" s="227"/>
      <c r="IQ322" s="227"/>
      <c r="IR322" s="227"/>
      <c r="IS322" s="227"/>
      <c r="IT322" s="227"/>
      <c r="IU322" s="227"/>
      <c r="IV322" s="227"/>
    </row>
    <row r="323" spans="1:256">
      <c r="A323" s="107"/>
      <c r="D323" s="159"/>
      <c r="E323" s="227"/>
      <c r="F323" s="159"/>
      <c r="G323" s="227"/>
      <c r="H323" s="159"/>
      <c r="I323" s="109"/>
      <c r="J323" s="109"/>
      <c r="K323" s="227"/>
      <c r="L323" s="159"/>
      <c r="M323" s="227"/>
      <c r="N323" s="227"/>
      <c r="O323" s="227"/>
      <c r="P323" s="227"/>
      <c r="Q323" s="227"/>
      <c r="R323" s="227"/>
      <c r="S323" s="227"/>
      <c r="T323" s="227"/>
      <c r="U323" s="227"/>
      <c r="V323" s="227"/>
      <c r="W323" s="227"/>
      <c r="X323" s="227"/>
      <c r="Y323" s="227"/>
      <c r="Z323" s="227"/>
      <c r="AA323" s="227"/>
      <c r="AB323" s="227"/>
      <c r="AC323" s="227"/>
      <c r="AD323" s="227"/>
      <c r="AE323" s="227"/>
      <c r="AF323" s="227"/>
      <c r="AG323" s="227"/>
      <c r="AH323" s="227"/>
      <c r="AI323" s="227"/>
      <c r="AJ323" s="227"/>
      <c r="AK323" s="227"/>
      <c r="AL323" s="227"/>
      <c r="AM323" s="227"/>
      <c r="AN323" s="227"/>
      <c r="AO323" s="227"/>
      <c r="AP323" s="227"/>
      <c r="AQ323" s="227"/>
      <c r="AR323" s="227"/>
      <c r="AS323" s="227"/>
      <c r="AT323" s="227"/>
      <c r="AU323" s="227"/>
      <c r="AV323" s="227"/>
      <c r="AW323" s="227"/>
      <c r="AX323" s="227"/>
      <c r="AY323" s="227"/>
      <c r="AZ323" s="227"/>
      <c r="BA323" s="227"/>
      <c r="BB323" s="227"/>
      <c r="BC323" s="227"/>
      <c r="BD323" s="227"/>
      <c r="BE323" s="227"/>
      <c r="BF323" s="227"/>
      <c r="BG323" s="227"/>
      <c r="BH323" s="227"/>
      <c r="BI323" s="227"/>
      <c r="BJ323" s="227"/>
      <c r="BK323" s="227"/>
      <c r="BL323" s="227"/>
      <c r="BM323" s="227"/>
      <c r="BN323" s="227"/>
      <c r="BO323" s="227"/>
      <c r="BP323" s="227"/>
      <c r="BQ323" s="227"/>
      <c r="BR323" s="227"/>
      <c r="BS323" s="227"/>
      <c r="BT323" s="227"/>
      <c r="BU323" s="227"/>
      <c r="BV323" s="227"/>
      <c r="BW323" s="227"/>
      <c r="BX323" s="227"/>
      <c r="BY323" s="227"/>
      <c r="BZ323" s="227"/>
      <c r="CA323" s="227"/>
      <c r="CB323" s="227"/>
      <c r="CC323" s="109"/>
      <c r="CD323" s="109"/>
      <c r="CE323" s="109"/>
      <c r="CF323" s="109"/>
      <c r="CG323" s="109"/>
      <c r="CH323" s="109"/>
      <c r="CI323" s="109"/>
      <c r="CJ323" s="109"/>
      <c r="CK323" s="109"/>
      <c r="CL323" s="109"/>
      <c r="CM323" s="109"/>
      <c r="CN323" s="109"/>
      <c r="CO323" s="109"/>
      <c r="CP323" s="109"/>
      <c r="CQ323" s="109"/>
      <c r="CR323" s="109"/>
      <c r="CS323" s="109"/>
      <c r="CT323" s="109"/>
      <c r="CU323" s="227"/>
      <c r="CV323" s="227"/>
      <c r="CW323" s="227"/>
      <c r="CX323" s="227"/>
      <c r="CY323" s="227"/>
      <c r="CZ323" s="227"/>
      <c r="DA323" s="227"/>
      <c r="DB323" s="227"/>
      <c r="DC323" s="227"/>
      <c r="DD323" s="227"/>
      <c r="DE323" s="227"/>
      <c r="DF323" s="227"/>
      <c r="DG323" s="227"/>
      <c r="DH323" s="227"/>
      <c r="DI323" s="227"/>
      <c r="DJ323" s="227"/>
      <c r="DK323" s="227"/>
      <c r="DL323" s="227"/>
      <c r="DM323" s="227"/>
      <c r="DN323" s="227"/>
      <c r="DO323" s="227"/>
      <c r="DP323" s="227"/>
      <c r="DQ323" s="227"/>
      <c r="DR323" s="227"/>
      <c r="DS323" s="227"/>
      <c r="DT323" s="227"/>
      <c r="DU323" s="227"/>
      <c r="DV323" s="227"/>
      <c r="DW323" s="227"/>
      <c r="DX323" s="227"/>
      <c r="DY323" s="227"/>
      <c r="DZ323" s="227"/>
      <c r="EA323" s="227"/>
      <c r="EB323" s="227"/>
      <c r="EC323" s="227"/>
      <c r="ED323" s="227"/>
      <c r="EE323" s="227"/>
      <c r="EF323" s="227"/>
      <c r="EG323" s="227"/>
      <c r="EH323" s="227"/>
      <c r="EI323" s="227"/>
      <c r="EJ323" s="227"/>
      <c r="EK323" s="227"/>
      <c r="EL323" s="227"/>
      <c r="EM323" s="227"/>
      <c r="EN323" s="227"/>
      <c r="EO323" s="227"/>
      <c r="EP323" s="227"/>
      <c r="EQ323" s="227"/>
      <c r="ER323" s="227"/>
      <c r="ES323" s="227"/>
      <c r="ET323" s="227"/>
      <c r="EU323" s="227"/>
      <c r="EV323" s="227"/>
      <c r="EW323" s="227"/>
      <c r="EX323" s="227"/>
      <c r="EY323" s="227"/>
      <c r="EZ323" s="227"/>
      <c r="FA323" s="227"/>
      <c r="FB323" s="227"/>
      <c r="FC323" s="227"/>
      <c r="FD323" s="227"/>
      <c r="FE323" s="227"/>
      <c r="FF323" s="227"/>
      <c r="FG323" s="227"/>
      <c r="FH323" s="227"/>
      <c r="FI323" s="227"/>
      <c r="FJ323" s="227"/>
      <c r="FK323" s="227"/>
      <c r="FL323" s="227"/>
      <c r="FM323" s="227"/>
      <c r="FN323" s="227"/>
      <c r="FO323" s="227"/>
      <c r="FP323" s="227"/>
      <c r="FQ323" s="227"/>
      <c r="FR323" s="227"/>
      <c r="FS323" s="227"/>
      <c r="FT323" s="227"/>
      <c r="FU323" s="227"/>
      <c r="FV323" s="227"/>
      <c r="FW323" s="227"/>
      <c r="FX323" s="227"/>
      <c r="FY323" s="227"/>
      <c r="FZ323" s="227"/>
      <c r="GA323" s="227"/>
      <c r="GB323" s="227"/>
      <c r="GC323" s="227"/>
      <c r="GD323" s="227"/>
      <c r="GE323" s="227"/>
      <c r="GF323" s="227"/>
      <c r="GG323" s="227"/>
      <c r="GH323" s="227"/>
      <c r="GI323" s="227"/>
      <c r="GJ323" s="227"/>
      <c r="GK323" s="227"/>
      <c r="GL323" s="227"/>
      <c r="GM323" s="227"/>
      <c r="GN323" s="227"/>
      <c r="GO323" s="227"/>
      <c r="GP323" s="227"/>
      <c r="GQ323" s="227"/>
      <c r="GR323" s="227"/>
      <c r="GS323" s="227"/>
      <c r="GT323" s="227"/>
      <c r="GU323" s="227"/>
      <c r="GV323" s="227"/>
      <c r="GW323" s="227"/>
      <c r="GX323" s="227"/>
      <c r="GY323" s="227"/>
      <c r="GZ323" s="227"/>
      <c r="HA323" s="227"/>
      <c r="HB323" s="227"/>
      <c r="HC323" s="227"/>
      <c r="HD323" s="227"/>
      <c r="HE323" s="227"/>
      <c r="HF323" s="227"/>
      <c r="HG323" s="227"/>
      <c r="HH323" s="227"/>
      <c r="HI323" s="227"/>
      <c r="HJ323" s="227"/>
      <c r="HK323" s="227"/>
      <c r="HL323" s="227"/>
      <c r="HM323" s="227"/>
      <c r="HN323" s="227"/>
      <c r="HO323" s="227"/>
      <c r="HP323" s="227"/>
      <c r="HQ323" s="227"/>
      <c r="HR323" s="227"/>
      <c r="HS323" s="227"/>
      <c r="HT323" s="227"/>
      <c r="HU323" s="227"/>
      <c r="HV323" s="227"/>
      <c r="HW323" s="227"/>
      <c r="HX323" s="227"/>
      <c r="HY323" s="227"/>
      <c r="HZ323" s="227"/>
      <c r="IA323" s="227"/>
      <c r="IB323" s="227"/>
      <c r="IC323" s="227"/>
      <c r="ID323" s="227"/>
      <c r="IE323" s="227"/>
      <c r="IF323" s="227"/>
      <c r="IG323" s="227"/>
      <c r="IH323" s="227"/>
      <c r="II323" s="227"/>
      <c r="IJ323" s="227"/>
      <c r="IK323" s="227"/>
      <c r="IL323" s="227"/>
      <c r="IM323" s="227"/>
      <c r="IN323" s="227"/>
      <c r="IO323" s="227"/>
      <c r="IP323" s="227"/>
      <c r="IQ323" s="227"/>
      <c r="IR323" s="227"/>
      <c r="IS323" s="227"/>
      <c r="IT323" s="227"/>
      <c r="IU323" s="227"/>
      <c r="IV323" s="227"/>
    </row>
    <row r="324" spans="1:256">
      <c r="A324" s="107"/>
      <c r="D324" s="159"/>
      <c r="E324" s="227"/>
      <c r="F324" s="159"/>
      <c r="G324" s="227"/>
      <c r="H324" s="159"/>
      <c r="I324" s="109"/>
      <c r="J324" s="109"/>
      <c r="K324" s="227"/>
      <c r="L324" s="159"/>
      <c r="M324" s="227"/>
      <c r="N324" s="227"/>
      <c r="O324" s="227"/>
      <c r="P324" s="227"/>
      <c r="Q324" s="227"/>
      <c r="R324" s="227"/>
      <c r="S324" s="227"/>
      <c r="T324" s="227"/>
      <c r="U324" s="227"/>
      <c r="V324" s="227"/>
      <c r="W324" s="227"/>
      <c r="X324" s="227"/>
      <c r="Y324" s="227"/>
      <c r="Z324" s="227"/>
      <c r="AA324" s="227"/>
      <c r="AB324" s="227"/>
      <c r="AC324" s="227"/>
      <c r="AD324" s="227"/>
      <c r="AE324" s="227"/>
      <c r="AF324" s="227"/>
      <c r="AG324" s="227"/>
      <c r="AH324" s="227"/>
      <c r="AI324" s="227"/>
      <c r="AJ324" s="227"/>
      <c r="AK324" s="227"/>
      <c r="AL324" s="227"/>
      <c r="AM324" s="227"/>
      <c r="AN324" s="227"/>
      <c r="AO324" s="227"/>
      <c r="AP324" s="227"/>
      <c r="AQ324" s="227"/>
      <c r="AR324" s="227"/>
      <c r="AS324" s="227"/>
      <c r="AT324" s="227"/>
      <c r="AU324" s="227"/>
      <c r="AV324" s="227"/>
      <c r="AW324" s="227"/>
      <c r="AX324" s="227"/>
      <c r="AY324" s="227"/>
      <c r="AZ324" s="227"/>
      <c r="BA324" s="227"/>
      <c r="BB324" s="227"/>
      <c r="BC324" s="227"/>
      <c r="BD324" s="227"/>
      <c r="BE324" s="227"/>
      <c r="BF324" s="227"/>
      <c r="BG324" s="227"/>
      <c r="BH324" s="227"/>
      <c r="BI324" s="227"/>
      <c r="BJ324" s="227"/>
      <c r="BK324" s="227"/>
      <c r="BL324" s="227"/>
      <c r="BM324" s="227"/>
      <c r="BN324" s="227"/>
      <c r="BO324" s="227"/>
      <c r="BP324" s="227"/>
      <c r="BQ324" s="227"/>
      <c r="BR324" s="227"/>
      <c r="BS324" s="227"/>
      <c r="BT324" s="227"/>
      <c r="BU324" s="227"/>
      <c r="BV324" s="227"/>
      <c r="BW324" s="227"/>
      <c r="BX324" s="227"/>
      <c r="BY324" s="227"/>
      <c r="BZ324" s="227"/>
      <c r="CA324" s="227"/>
      <c r="CB324" s="227"/>
      <c r="CC324" s="109"/>
      <c r="CD324" s="109"/>
      <c r="CE324" s="109"/>
      <c r="CF324" s="109"/>
      <c r="CG324" s="109"/>
      <c r="CH324" s="109"/>
      <c r="CI324" s="109"/>
      <c r="CJ324" s="109"/>
      <c r="CK324" s="109"/>
      <c r="CL324" s="109"/>
      <c r="CM324" s="109"/>
      <c r="CN324" s="109"/>
      <c r="CO324" s="109"/>
      <c r="CP324" s="109"/>
      <c r="CQ324" s="109"/>
      <c r="CR324" s="109"/>
      <c r="CS324" s="109"/>
      <c r="CT324" s="109"/>
      <c r="CU324" s="227"/>
      <c r="CV324" s="227"/>
      <c r="CW324" s="227"/>
      <c r="CX324" s="227"/>
      <c r="CY324" s="227"/>
      <c r="CZ324" s="227"/>
      <c r="DA324" s="227"/>
      <c r="DB324" s="227"/>
      <c r="DC324" s="227"/>
      <c r="DD324" s="227"/>
      <c r="DE324" s="227"/>
      <c r="DF324" s="227"/>
      <c r="DG324" s="227"/>
      <c r="DH324" s="227"/>
      <c r="DI324" s="227"/>
      <c r="DJ324" s="227"/>
      <c r="DK324" s="227"/>
      <c r="DL324" s="227"/>
      <c r="DM324" s="227"/>
      <c r="DN324" s="227"/>
      <c r="DO324" s="227"/>
      <c r="DP324" s="227"/>
      <c r="DQ324" s="227"/>
      <c r="DR324" s="227"/>
      <c r="DS324" s="227"/>
      <c r="DT324" s="227"/>
      <c r="DU324" s="227"/>
      <c r="DV324" s="227"/>
      <c r="DW324" s="227"/>
      <c r="DX324" s="227"/>
      <c r="DY324" s="227"/>
      <c r="DZ324" s="227"/>
      <c r="EA324" s="227"/>
      <c r="EB324" s="227"/>
      <c r="EC324" s="227"/>
      <c r="ED324" s="227"/>
      <c r="EE324" s="227"/>
      <c r="EF324" s="227"/>
      <c r="EG324" s="227"/>
      <c r="EH324" s="227"/>
      <c r="EI324" s="227"/>
      <c r="EJ324" s="227"/>
      <c r="EK324" s="227"/>
      <c r="EL324" s="227"/>
      <c r="EM324" s="227"/>
      <c r="EN324" s="227"/>
      <c r="EO324" s="227"/>
      <c r="EP324" s="227"/>
      <c r="EQ324" s="227"/>
      <c r="ER324" s="227"/>
      <c r="ES324" s="227"/>
      <c r="ET324" s="227"/>
      <c r="EU324" s="227"/>
      <c r="EV324" s="227"/>
      <c r="EW324" s="227"/>
      <c r="EX324" s="227"/>
      <c r="EY324" s="227"/>
      <c r="EZ324" s="227"/>
      <c r="FA324" s="227"/>
      <c r="FB324" s="227"/>
      <c r="FC324" s="227"/>
      <c r="FD324" s="227"/>
      <c r="FE324" s="227"/>
      <c r="FF324" s="227"/>
      <c r="FG324" s="227"/>
      <c r="FH324" s="227"/>
      <c r="FI324" s="227"/>
      <c r="FJ324" s="227"/>
      <c r="FK324" s="227"/>
      <c r="FL324" s="227"/>
      <c r="FM324" s="227"/>
      <c r="FN324" s="227"/>
      <c r="FO324" s="227"/>
      <c r="FP324" s="227"/>
      <c r="FQ324" s="227"/>
      <c r="FR324" s="227"/>
      <c r="FS324" s="227"/>
      <c r="FT324" s="227"/>
      <c r="FU324" s="227"/>
      <c r="FV324" s="227"/>
      <c r="FW324" s="227"/>
      <c r="FX324" s="227"/>
      <c r="FY324" s="227"/>
      <c r="FZ324" s="227"/>
      <c r="GA324" s="227"/>
      <c r="GB324" s="227"/>
      <c r="GC324" s="227"/>
      <c r="GD324" s="227"/>
      <c r="GE324" s="227"/>
      <c r="GF324" s="227"/>
      <c r="GG324" s="227"/>
      <c r="GH324" s="227"/>
      <c r="GI324" s="227"/>
      <c r="GJ324" s="227"/>
      <c r="GK324" s="227"/>
      <c r="GL324" s="227"/>
      <c r="GM324" s="227"/>
      <c r="GN324" s="227"/>
      <c r="GO324" s="227"/>
      <c r="GP324" s="227"/>
      <c r="GQ324" s="227"/>
      <c r="GR324" s="227"/>
      <c r="GS324" s="227"/>
      <c r="GT324" s="227"/>
      <c r="GU324" s="227"/>
      <c r="GV324" s="227"/>
      <c r="GW324" s="227"/>
      <c r="GX324" s="227"/>
      <c r="GY324" s="227"/>
      <c r="GZ324" s="227"/>
      <c r="HA324" s="227"/>
      <c r="HB324" s="227"/>
      <c r="HC324" s="227"/>
      <c r="HD324" s="227"/>
      <c r="HE324" s="227"/>
      <c r="HF324" s="227"/>
      <c r="HG324" s="227"/>
      <c r="HH324" s="227"/>
      <c r="HI324" s="227"/>
      <c r="HJ324" s="227"/>
      <c r="HK324" s="227"/>
      <c r="HL324" s="227"/>
      <c r="HM324" s="227"/>
      <c r="HN324" s="227"/>
      <c r="HO324" s="227"/>
      <c r="HP324" s="227"/>
      <c r="HQ324" s="227"/>
      <c r="HR324" s="227"/>
      <c r="HS324" s="227"/>
      <c r="HT324" s="227"/>
      <c r="HU324" s="227"/>
      <c r="HV324" s="227"/>
      <c r="HW324" s="227"/>
      <c r="HX324" s="227"/>
      <c r="HY324" s="227"/>
      <c r="HZ324" s="227"/>
      <c r="IA324" s="227"/>
      <c r="IB324" s="227"/>
      <c r="IC324" s="227"/>
      <c r="ID324" s="227"/>
      <c r="IE324" s="227"/>
      <c r="IF324" s="227"/>
      <c r="IG324" s="227"/>
      <c r="IH324" s="227"/>
      <c r="II324" s="227"/>
      <c r="IJ324" s="227"/>
      <c r="IK324" s="227"/>
      <c r="IL324" s="227"/>
      <c r="IM324" s="227"/>
      <c r="IN324" s="227"/>
      <c r="IO324" s="227"/>
      <c r="IP324" s="227"/>
      <c r="IQ324" s="227"/>
      <c r="IR324" s="227"/>
      <c r="IS324" s="227"/>
      <c r="IT324" s="227"/>
      <c r="IU324" s="227"/>
      <c r="IV324" s="227"/>
    </row>
    <row r="325" spans="1:256">
      <c r="A325" s="107"/>
      <c r="D325" s="159"/>
      <c r="E325" s="227"/>
      <c r="F325" s="159"/>
      <c r="G325" s="227"/>
      <c r="H325" s="159"/>
      <c r="I325" s="109"/>
      <c r="J325" s="109"/>
      <c r="K325" s="227"/>
      <c r="L325" s="159"/>
      <c r="M325" s="227"/>
      <c r="N325" s="227"/>
      <c r="O325" s="227"/>
      <c r="P325" s="227"/>
      <c r="Q325" s="227"/>
      <c r="R325" s="227"/>
      <c r="S325" s="227"/>
      <c r="T325" s="227"/>
      <c r="U325" s="227"/>
      <c r="V325" s="227"/>
      <c r="W325" s="227"/>
      <c r="X325" s="227"/>
      <c r="Y325" s="227"/>
      <c r="Z325" s="227"/>
      <c r="AA325" s="227"/>
      <c r="AB325" s="227"/>
      <c r="AC325" s="227"/>
      <c r="AD325" s="227"/>
      <c r="AE325" s="227"/>
      <c r="AF325" s="227"/>
      <c r="AG325" s="227"/>
      <c r="AH325" s="227"/>
      <c r="AI325" s="227"/>
      <c r="AJ325" s="227"/>
      <c r="AK325" s="227"/>
      <c r="AL325" s="227"/>
      <c r="AM325" s="227"/>
      <c r="AN325" s="227"/>
      <c r="AO325" s="227"/>
      <c r="AP325" s="227"/>
      <c r="AQ325" s="227"/>
      <c r="AR325" s="227"/>
      <c r="AS325" s="227"/>
      <c r="AT325" s="227"/>
      <c r="AU325" s="227"/>
      <c r="AV325" s="227"/>
      <c r="AW325" s="227"/>
      <c r="AX325" s="227"/>
      <c r="AY325" s="227"/>
      <c r="AZ325" s="227"/>
      <c r="BA325" s="227"/>
      <c r="BB325" s="227"/>
      <c r="BC325" s="227"/>
      <c r="BD325" s="227"/>
      <c r="BE325" s="227"/>
      <c r="BF325" s="227"/>
      <c r="BG325" s="227"/>
      <c r="BH325" s="227"/>
      <c r="BI325" s="227"/>
      <c r="BJ325" s="227"/>
      <c r="BK325" s="227"/>
      <c r="BL325" s="227"/>
      <c r="BM325" s="227"/>
      <c r="BN325" s="227"/>
      <c r="BO325" s="227"/>
      <c r="BP325" s="227"/>
      <c r="BQ325" s="227"/>
      <c r="BR325" s="227"/>
      <c r="BS325" s="227"/>
      <c r="BT325" s="227"/>
      <c r="BU325" s="227"/>
      <c r="BV325" s="227"/>
      <c r="BW325" s="227"/>
      <c r="BX325" s="227"/>
      <c r="BY325" s="227"/>
      <c r="BZ325" s="227"/>
      <c r="CA325" s="227"/>
      <c r="CB325" s="227"/>
      <c r="CC325" s="109"/>
      <c r="CD325" s="109"/>
      <c r="CE325" s="109"/>
      <c r="CF325" s="109"/>
      <c r="CG325" s="109"/>
      <c r="CH325" s="109"/>
      <c r="CI325" s="109"/>
      <c r="CJ325" s="109"/>
      <c r="CK325" s="109"/>
      <c r="CL325" s="109"/>
      <c r="CM325" s="109"/>
      <c r="CN325" s="109"/>
      <c r="CO325" s="109"/>
      <c r="CP325" s="109"/>
      <c r="CQ325" s="109"/>
      <c r="CR325" s="109"/>
      <c r="CS325" s="109"/>
      <c r="CT325" s="109"/>
      <c r="CU325" s="227"/>
      <c r="CV325" s="227"/>
      <c r="CW325" s="227"/>
      <c r="CX325" s="227"/>
      <c r="CY325" s="227"/>
      <c r="CZ325" s="227"/>
      <c r="DA325" s="227"/>
      <c r="DB325" s="227"/>
      <c r="DC325" s="227"/>
      <c r="DD325" s="227"/>
      <c r="DE325" s="227"/>
      <c r="DF325" s="227"/>
      <c r="DG325" s="227"/>
      <c r="DH325" s="227"/>
      <c r="DI325" s="227"/>
      <c r="DJ325" s="227"/>
      <c r="DK325" s="227"/>
      <c r="DL325" s="227"/>
      <c r="DM325" s="227"/>
      <c r="DN325" s="227"/>
      <c r="DO325" s="227"/>
      <c r="DP325" s="227"/>
      <c r="DQ325" s="227"/>
      <c r="DR325" s="227"/>
      <c r="DS325" s="227"/>
      <c r="DT325" s="227"/>
      <c r="DU325" s="227"/>
      <c r="DV325" s="227"/>
      <c r="DW325" s="227"/>
      <c r="DX325" s="227"/>
      <c r="DY325" s="227"/>
      <c r="DZ325" s="227"/>
      <c r="EA325" s="227"/>
      <c r="EB325" s="227"/>
      <c r="EC325" s="227"/>
      <c r="ED325" s="227"/>
      <c r="EE325" s="227"/>
      <c r="EF325" s="227"/>
      <c r="EG325" s="227"/>
      <c r="EH325" s="227"/>
      <c r="EI325" s="227"/>
      <c r="EJ325" s="227"/>
      <c r="EK325" s="227"/>
      <c r="EL325" s="227"/>
      <c r="EM325" s="227"/>
      <c r="EN325" s="227"/>
      <c r="EO325" s="227"/>
      <c r="EP325" s="227"/>
      <c r="EQ325" s="227"/>
      <c r="ER325" s="227"/>
      <c r="ES325" s="227"/>
      <c r="ET325" s="227"/>
      <c r="EU325" s="227"/>
      <c r="EV325" s="227"/>
      <c r="EW325" s="227"/>
      <c r="EX325" s="227"/>
      <c r="EY325" s="227"/>
      <c r="EZ325" s="227"/>
      <c r="FA325" s="227"/>
      <c r="FB325" s="227"/>
      <c r="FC325" s="227"/>
      <c r="FD325" s="227"/>
      <c r="FE325" s="227"/>
      <c r="FF325" s="227"/>
      <c r="FG325" s="227"/>
      <c r="FH325" s="227"/>
      <c r="FI325" s="227"/>
      <c r="FJ325" s="227"/>
      <c r="FK325" s="227"/>
      <c r="FL325" s="227"/>
      <c r="FM325" s="227"/>
      <c r="FN325" s="227"/>
      <c r="FO325" s="227"/>
      <c r="FP325" s="227"/>
      <c r="FQ325" s="227"/>
      <c r="FR325" s="227"/>
      <c r="FS325" s="227"/>
      <c r="FT325" s="227"/>
      <c r="FU325" s="227"/>
      <c r="FV325" s="227"/>
      <c r="FW325" s="227"/>
      <c r="FX325" s="227"/>
      <c r="FY325" s="227"/>
      <c r="FZ325" s="227"/>
      <c r="GA325" s="227"/>
      <c r="GB325" s="227"/>
      <c r="GC325" s="227"/>
      <c r="GD325" s="227"/>
      <c r="GE325" s="227"/>
      <c r="GF325" s="227"/>
      <c r="GG325" s="227"/>
      <c r="GH325" s="227"/>
      <c r="GI325" s="227"/>
      <c r="GJ325" s="227"/>
      <c r="GK325" s="227"/>
      <c r="GL325" s="227"/>
      <c r="GM325" s="227"/>
      <c r="GN325" s="227"/>
      <c r="GO325" s="227"/>
      <c r="GP325" s="227"/>
      <c r="GQ325" s="227"/>
      <c r="GR325" s="227"/>
      <c r="GS325" s="227"/>
      <c r="GT325" s="227"/>
      <c r="GU325" s="227"/>
      <c r="GV325" s="227"/>
      <c r="GW325" s="227"/>
      <c r="GX325" s="227"/>
      <c r="GY325" s="227"/>
      <c r="GZ325" s="227"/>
      <c r="HA325" s="227"/>
      <c r="HB325" s="227"/>
      <c r="HC325" s="227"/>
      <c r="HD325" s="227"/>
      <c r="HE325" s="227"/>
      <c r="HF325" s="227"/>
      <c r="HG325" s="227"/>
      <c r="HH325" s="227"/>
      <c r="HI325" s="227"/>
      <c r="HJ325" s="227"/>
      <c r="HK325" s="227"/>
      <c r="HL325" s="227"/>
      <c r="HM325" s="227"/>
      <c r="HN325" s="227"/>
      <c r="HO325" s="227"/>
      <c r="HP325" s="227"/>
      <c r="HQ325" s="227"/>
      <c r="HR325" s="227"/>
      <c r="HS325" s="227"/>
      <c r="HT325" s="227"/>
      <c r="HU325" s="227"/>
      <c r="HV325" s="227"/>
      <c r="HW325" s="227"/>
      <c r="HX325" s="227"/>
      <c r="HY325" s="227"/>
      <c r="HZ325" s="227"/>
      <c r="IA325" s="227"/>
      <c r="IB325" s="227"/>
      <c r="IC325" s="227"/>
      <c r="ID325" s="227"/>
      <c r="IE325" s="227"/>
      <c r="IF325" s="227"/>
      <c r="IG325" s="227"/>
      <c r="IH325" s="227"/>
      <c r="II325" s="227"/>
      <c r="IJ325" s="227"/>
      <c r="IK325" s="227"/>
      <c r="IL325" s="227"/>
      <c r="IM325" s="227"/>
      <c r="IN325" s="227"/>
      <c r="IO325" s="227"/>
      <c r="IP325" s="227"/>
      <c r="IQ325" s="227"/>
      <c r="IR325" s="227"/>
      <c r="IS325" s="227"/>
      <c r="IT325" s="227"/>
      <c r="IU325" s="227"/>
      <c r="IV325" s="227"/>
    </row>
    <row r="326" spans="1:256">
      <c r="A326" s="107"/>
      <c r="D326" s="159"/>
      <c r="E326" s="227"/>
      <c r="F326" s="159"/>
      <c r="G326" s="227"/>
      <c r="H326" s="159"/>
      <c r="I326" s="109"/>
      <c r="J326" s="109"/>
      <c r="K326" s="227"/>
      <c r="L326" s="159"/>
      <c r="M326" s="227"/>
      <c r="N326" s="227"/>
      <c r="O326" s="227"/>
      <c r="P326" s="227"/>
      <c r="Q326" s="227"/>
      <c r="R326" s="227"/>
      <c r="S326" s="227"/>
      <c r="T326" s="227"/>
      <c r="U326" s="227"/>
      <c r="V326" s="227"/>
      <c r="W326" s="227"/>
      <c r="X326" s="227"/>
      <c r="Y326" s="227"/>
      <c r="Z326" s="227"/>
      <c r="AA326" s="227"/>
      <c r="AB326" s="227"/>
      <c r="AC326" s="227"/>
      <c r="AD326" s="227"/>
      <c r="AE326" s="227"/>
      <c r="AF326" s="227"/>
      <c r="AG326" s="227"/>
      <c r="AH326" s="227"/>
      <c r="AI326" s="227"/>
      <c r="AJ326" s="227"/>
      <c r="AK326" s="227"/>
      <c r="AL326" s="227"/>
      <c r="AM326" s="227"/>
      <c r="AN326" s="227"/>
      <c r="AO326" s="227"/>
      <c r="AP326" s="227"/>
      <c r="AQ326" s="227"/>
      <c r="AR326" s="227"/>
      <c r="AS326" s="227"/>
      <c r="AT326" s="227"/>
      <c r="AU326" s="227"/>
      <c r="AV326" s="227"/>
      <c r="AW326" s="227"/>
      <c r="AX326" s="227"/>
      <c r="AY326" s="227"/>
      <c r="AZ326" s="227"/>
      <c r="BA326" s="227"/>
      <c r="BB326" s="227"/>
      <c r="BC326" s="227"/>
      <c r="BD326" s="227"/>
      <c r="BE326" s="227"/>
      <c r="BF326" s="227"/>
      <c r="BG326" s="227"/>
      <c r="BH326" s="227"/>
      <c r="BI326" s="227"/>
      <c r="BJ326" s="227"/>
      <c r="BK326" s="227"/>
      <c r="BL326" s="227"/>
      <c r="BM326" s="227"/>
      <c r="BN326" s="227"/>
      <c r="BO326" s="227"/>
      <c r="BP326" s="227"/>
      <c r="BQ326" s="227"/>
      <c r="BR326" s="227"/>
      <c r="BS326" s="227"/>
      <c r="BT326" s="227"/>
      <c r="BU326" s="227"/>
      <c r="BV326" s="227"/>
      <c r="BW326" s="227"/>
      <c r="BX326" s="227"/>
      <c r="BY326" s="227"/>
      <c r="BZ326" s="227"/>
      <c r="CA326" s="227"/>
      <c r="CB326" s="227"/>
      <c r="CC326" s="109"/>
      <c r="CD326" s="109"/>
      <c r="CE326" s="109"/>
      <c r="CF326" s="109"/>
      <c r="CG326" s="109"/>
      <c r="CH326" s="109"/>
      <c r="CI326" s="109"/>
      <c r="CJ326" s="109"/>
      <c r="CK326" s="109"/>
      <c r="CL326" s="109"/>
      <c r="CM326" s="109"/>
      <c r="CN326" s="109"/>
      <c r="CO326" s="109"/>
      <c r="CP326" s="109"/>
      <c r="CQ326" s="109"/>
      <c r="CR326" s="109"/>
      <c r="CS326" s="109"/>
      <c r="CT326" s="109"/>
      <c r="CU326" s="227"/>
      <c r="CV326" s="227"/>
      <c r="CW326" s="227"/>
      <c r="CX326" s="227"/>
      <c r="CY326" s="227"/>
      <c r="CZ326" s="227"/>
      <c r="DA326" s="227"/>
      <c r="DB326" s="227"/>
      <c r="DC326" s="227"/>
      <c r="DD326" s="227"/>
      <c r="DE326" s="227"/>
      <c r="DF326" s="227"/>
      <c r="DG326" s="227"/>
      <c r="DH326" s="227"/>
      <c r="DI326" s="227"/>
      <c r="DJ326" s="227"/>
      <c r="DK326" s="227"/>
      <c r="DL326" s="227"/>
      <c r="DM326" s="227"/>
      <c r="DN326" s="227"/>
      <c r="DO326" s="227"/>
      <c r="DP326" s="227"/>
      <c r="DQ326" s="227"/>
      <c r="DR326" s="227"/>
      <c r="DS326" s="227"/>
      <c r="DT326" s="227"/>
      <c r="DU326" s="227"/>
      <c r="DV326" s="227"/>
      <c r="DW326" s="227"/>
      <c r="DX326" s="227"/>
      <c r="DY326" s="227"/>
      <c r="DZ326" s="227"/>
      <c r="EA326" s="227"/>
      <c r="EB326" s="227"/>
      <c r="EC326" s="227"/>
      <c r="ED326" s="227"/>
      <c r="EE326" s="227"/>
      <c r="EF326" s="227"/>
      <c r="EG326" s="227"/>
      <c r="EH326" s="227"/>
      <c r="EI326" s="227"/>
      <c r="EJ326" s="227"/>
      <c r="EK326" s="227"/>
      <c r="EL326" s="227"/>
      <c r="EM326" s="227"/>
      <c r="EN326" s="227"/>
      <c r="EO326" s="227"/>
      <c r="EP326" s="227"/>
      <c r="EQ326" s="227"/>
      <c r="ER326" s="227"/>
      <c r="ES326" s="227"/>
      <c r="ET326" s="227"/>
      <c r="EU326" s="227"/>
      <c r="EV326" s="227"/>
      <c r="EW326" s="227"/>
      <c r="EX326" s="227"/>
      <c r="EY326" s="227"/>
      <c r="EZ326" s="227"/>
      <c r="FA326" s="227"/>
      <c r="FB326" s="227"/>
      <c r="FC326" s="227"/>
      <c r="FD326" s="227"/>
      <c r="FE326" s="227"/>
      <c r="FF326" s="227"/>
      <c r="FG326" s="227"/>
      <c r="FH326" s="227"/>
      <c r="FI326" s="227"/>
      <c r="FJ326" s="227"/>
      <c r="FK326" s="227"/>
      <c r="FL326" s="227"/>
      <c r="FM326" s="227"/>
      <c r="FN326" s="227"/>
      <c r="FO326" s="227"/>
      <c r="FP326" s="227"/>
      <c r="FQ326" s="227"/>
      <c r="FR326" s="227"/>
      <c r="FS326" s="227"/>
      <c r="FT326" s="227"/>
      <c r="FU326" s="227"/>
      <c r="FV326" s="227"/>
      <c r="FW326" s="227"/>
      <c r="FX326" s="227"/>
      <c r="FY326" s="227"/>
      <c r="FZ326" s="227"/>
      <c r="GA326" s="227"/>
      <c r="GB326" s="227"/>
      <c r="GC326" s="227"/>
      <c r="GD326" s="227"/>
      <c r="GE326" s="227"/>
      <c r="GF326" s="227"/>
      <c r="GG326" s="227"/>
      <c r="GH326" s="227"/>
      <c r="GI326" s="227"/>
      <c r="GJ326" s="227"/>
      <c r="GK326" s="227"/>
      <c r="GL326" s="227"/>
      <c r="GM326" s="227"/>
      <c r="GN326" s="227"/>
      <c r="GO326" s="227"/>
      <c r="GP326" s="227"/>
      <c r="GQ326" s="227"/>
      <c r="GR326" s="227"/>
      <c r="GS326" s="227"/>
      <c r="GT326" s="227"/>
      <c r="GU326" s="227"/>
      <c r="GV326" s="227"/>
      <c r="GW326" s="227"/>
      <c r="GX326" s="227"/>
      <c r="GY326" s="227"/>
      <c r="GZ326" s="227"/>
      <c r="HA326" s="227"/>
      <c r="HB326" s="227"/>
      <c r="HC326" s="227"/>
      <c r="HD326" s="227"/>
      <c r="HE326" s="227"/>
      <c r="HF326" s="227"/>
      <c r="HG326" s="227"/>
      <c r="HH326" s="227"/>
      <c r="HI326" s="227"/>
      <c r="HJ326" s="227"/>
      <c r="HK326" s="227"/>
      <c r="HL326" s="227"/>
      <c r="HM326" s="227"/>
      <c r="HN326" s="227"/>
      <c r="HO326" s="227"/>
      <c r="HP326" s="227"/>
      <c r="HQ326" s="227"/>
      <c r="HR326" s="227"/>
      <c r="HS326" s="227"/>
      <c r="HT326" s="227"/>
      <c r="HU326" s="227"/>
      <c r="HV326" s="227"/>
      <c r="HW326" s="227"/>
      <c r="HX326" s="227"/>
      <c r="HY326" s="227"/>
      <c r="HZ326" s="227"/>
      <c r="IA326" s="227"/>
      <c r="IB326" s="227"/>
      <c r="IC326" s="227"/>
      <c r="ID326" s="227"/>
      <c r="IE326" s="227"/>
      <c r="IF326" s="227"/>
      <c r="IG326" s="227"/>
      <c r="IH326" s="227"/>
      <c r="II326" s="227"/>
      <c r="IJ326" s="227"/>
      <c r="IK326" s="227"/>
      <c r="IL326" s="227"/>
      <c r="IM326" s="227"/>
      <c r="IN326" s="227"/>
      <c r="IO326" s="227"/>
      <c r="IP326" s="227"/>
      <c r="IQ326" s="227"/>
      <c r="IR326" s="227"/>
      <c r="IS326" s="227"/>
      <c r="IT326" s="227"/>
      <c r="IU326" s="227"/>
      <c r="IV326" s="227"/>
    </row>
    <row r="327" spans="1:256">
      <c r="A327" s="107"/>
      <c r="D327" s="159"/>
      <c r="E327" s="227"/>
      <c r="F327" s="159"/>
      <c r="G327" s="227"/>
      <c r="H327" s="159"/>
      <c r="I327" s="109"/>
      <c r="J327" s="109"/>
      <c r="K327" s="227"/>
      <c r="L327" s="159"/>
      <c r="M327" s="227"/>
      <c r="N327" s="227"/>
      <c r="O327" s="227"/>
      <c r="P327" s="227"/>
      <c r="Q327" s="227"/>
      <c r="R327" s="227"/>
      <c r="S327" s="227"/>
      <c r="T327" s="227"/>
      <c r="U327" s="227"/>
      <c r="V327" s="227"/>
      <c r="W327" s="227"/>
      <c r="X327" s="227"/>
      <c r="Y327" s="227"/>
      <c r="Z327" s="227"/>
      <c r="AA327" s="227"/>
      <c r="AB327" s="227"/>
      <c r="AC327" s="227"/>
      <c r="AD327" s="227"/>
      <c r="AE327" s="227"/>
      <c r="AF327" s="227"/>
      <c r="AG327" s="227"/>
      <c r="AH327" s="227"/>
      <c r="AI327" s="227"/>
      <c r="AJ327" s="227"/>
      <c r="AK327" s="227"/>
      <c r="AL327" s="227"/>
      <c r="AM327" s="227"/>
      <c r="AN327" s="227"/>
      <c r="AO327" s="227"/>
      <c r="AP327" s="227"/>
      <c r="AQ327" s="227"/>
      <c r="AR327" s="227"/>
      <c r="AS327" s="227"/>
      <c r="AT327" s="227"/>
      <c r="AU327" s="227"/>
      <c r="AV327" s="227"/>
      <c r="AW327" s="227"/>
      <c r="AX327" s="227"/>
      <c r="AY327" s="227"/>
      <c r="AZ327" s="227"/>
      <c r="BA327" s="227"/>
      <c r="BB327" s="227"/>
      <c r="BC327" s="227"/>
      <c r="BD327" s="227"/>
      <c r="BE327" s="227"/>
      <c r="BF327" s="227"/>
      <c r="BG327" s="227"/>
      <c r="BH327" s="227"/>
      <c r="BI327" s="227"/>
      <c r="BJ327" s="227"/>
      <c r="BK327" s="227"/>
      <c r="BL327" s="227"/>
      <c r="BM327" s="227"/>
      <c r="BN327" s="227"/>
      <c r="BO327" s="227"/>
      <c r="BP327" s="227"/>
      <c r="BQ327" s="227"/>
      <c r="BR327" s="227"/>
      <c r="BS327" s="227"/>
      <c r="BT327" s="227"/>
      <c r="BU327" s="227"/>
      <c r="BV327" s="227"/>
      <c r="BW327" s="227"/>
      <c r="BX327" s="227"/>
      <c r="BY327" s="227"/>
      <c r="BZ327" s="227"/>
      <c r="CA327" s="227"/>
      <c r="CB327" s="227"/>
      <c r="CC327" s="109"/>
      <c r="CD327" s="109"/>
      <c r="CE327" s="109"/>
      <c r="CF327" s="109"/>
      <c r="CG327" s="109"/>
      <c r="CH327" s="109"/>
      <c r="CI327" s="109"/>
      <c r="CJ327" s="109"/>
      <c r="CK327" s="109"/>
      <c r="CL327" s="109"/>
      <c r="CM327" s="109"/>
      <c r="CN327" s="109"/>
      <c r="CO327" s="109"/>
      <c r="CP327" s="109"/>
      <c r="CQ327" s="109"/>
      <c r="CR327" s="109"/>
      <c r="CS327" s="109"/>
      <c r="CT327" s="109"/>
      <c r="CU327" s="227"/>
      <c r="CV327" s="227"/>
      <c r="CW327" s="227"/>
      <c r="CX327" s="227"/>
      <c r="CY327" s="227"/>
      <c r="CZ327" s="227"/>
      <c r="DA327" s="227"/>
      <c r="DB327" s="227"/>
      <c r="DC327" s="227"/>
      <c r="DD327" s="227"/>
      <c r="DE327" s="227"/>
      <c r="DF327" s="227"/>
      <c r="DG327" s="227"/>
      <c r="DH327" s="227"/>
      <c r="DI327" s="227"/>
      <c r="DJ327" s="227"/>
      <c r="DK327" s="227"/>
      <c r="DL327" s="227"/>
      <c r="DM327" s="227"/>
      <c r="DN327" s="227"/>
      <c r="DO327" s="227"/>
      <c r="DP327" s="227"/>
      <c r="DQ327" s="227"/>
      <c r="DR327" s="227"/>
      <c r="DS327" s="227"/>
      <c r="DT327" s="227"/>
      <c r="DU327" s="227"/>
      <c r="DV327" s="227"/>
      <c r="DW327" s="227"/>
      <c r="DX327" s="227"/>
      <c r="DY327" s="227"/>
      <c r="DZ327" s="227"/>
      <c r="EA327" s="227"/>
      <c r="EB327" s="227"/>
      <c r="EC327" s="227"/>
      <c r="ED327" s="227"/>
      <c r="EE327" s="227"/>
      <c r="EF327" s="227"/>
      <c r="EG327" s="227"/>
      <c r="EH327" s="227"/>
      <c r="EI327" s="227"/>
      <c r="EJ327" s="227"/>
      <c r="EK327" s="227"/>
      <c r="EL327" s="227"/>
      <c r="EM327" s="227"/>
      <c r="EN327" s="227"/>
      <c r="EO327" s="227"/>
      <c r="EP327" s="227"/>
      <c r="EQ327" s="227"/>
      <c r="ER327" s="227"/>
      <c r="ES327" s="227"/>
      <c r="ET327" s="227"/>
      <c r="EU327" s="227"/>
      <c r="EV327" s="227"/>
      <c r="EW327" s="227"/>
      <c r="EX327" s="227"/>
      <c r="EY327" s="227"/>
      <c r="EZ327" s="227"/>
      <c r="FA327" s="227"/>
      <c r="FB327" s="227"/>
      <c r="FC327" s="227"/>
      <c r="FD327" s="227"/>
      <c r="FE327" s="227"/>
      <c r="FF327" s="227"/>
      <c r="FG327" s="227"/>
      <c r="FH327" s="227"/>
      <c r="FI327" s="227"/>
      <c r="FJ327" s="227"/>
      <c r="FK327" s="227"/>
      <c r="FL327" s="227"/>
      <c r="FM327" s="227"/>
      <c r="FN327" s="227"/>
      <c r="FO327" s="227"/>
      <c r="FP327" s="227"/>
      <c r="FQ327" s="227"/>
      <c r="FR327" s="227"/>
      <c r="FS327" s="227"/>
      <c r="FT327" s="227"/>
      <c r="FU327" s="227"/>
      <c r="FV327" s="227"/>
      <c r="FW327" s="227"/>
      <c r="FX327" s="227"/>
      <c r="FY327" s="227"/>
      <c r="FZ327" s="227"/>
      <c r="GA327" s="227"/>
      <c r="GB327" s="227"/>
      <c r="GC327" s="227"/>
      <c r="GD327" s="227"/>
      <c r="GE327" s="227"/>
      <c r="GF327" s="227"/>
      <c r="GG327" s="227"/>
      <c r="GH327" s="227"/>
      <c r="GI327" s="227"/>
      <c r="GJ327" s="227"/>
      <c r="GK327" s="227"/>
      <c r="GL327" s="227"/>
      <c r="GM327" s="227"/>
      <c r="GN327" s="227"/>
      <c r="GO327" s="227"/>
      <c r="GP327" s="227"/>
      <c r="GQ327" s="227"/>
      <c r="GR327" s="227"/>
      <c r="GS327" s="227"/>
      <c r="GT327" s="227"/>
      <c r="GU327" s="227"/>
      <c r="GV327" s="227"/>
      <c r="GW327" s="227"/>
      <c r="GX327" s="227"/>
      <c r="GY327" s="227"/>
      <c r="GZ327" s="227"/>
      <c r="HA327" s="227"/>
      <c r="HB327" s="227"/>
      <c r="HC327" s="227"/>
      <c r="HD327" s="227"/>
      <c r="HE327" s="227"/>
      <c r="HF327" s="227"/>
      <c r="HG327" s="227"/>
      <c r="HH327" s="227"/>
      <c r="HI327" s="227"/>
      <c r="HJ327" s="227"/>
      <c r="HK327" s="227"/>
      <c r="HL327" s="227"/>
      <c r="HM327" s="227"/>
      <c r="HN327" s="227"/>
      <c r="HO327" s="227"/>
      <c r="HP327" s="227"/>
      <c r="HQ327" s="227"/>
      <c r="HR327" s="227"/>
      <c r="HS327" s="227"/>
      <c r="HT327" s="227"/>
      <c r="HU327" s="227"/>
      <c r="HV327" s="227"/>
      <c r="HW327" s="227"/>
      <c r="HX327" s="227"/>
      <c r="HY327" s="227"/>
      <c r="HZ327" s="227"/>
      <c r="IA327" s="227"/>
      <c r="IB327" s="227"/>
      <c r="IC327" s="227"/>
      <c r="ID327" s="227"/>
      <c r="IE327" s="227"/>
      <c r="IF327" s="227"/>
      <c r="IG327" s="227"/>
      <c r="IH327" s="227"/>
      <c r="II327" s="227"/>
      <c r="IJ327" s="227"/>
      <c r="IK327" s="227"/>
      <c r="IL327" s="227"/>
      <c r="IM327" s="227"/>
      <c r="IN327" s="227"/>
      <c r="IO327" s="227"/>
      <c r="IP327" s="227"/>
      <c r="IQ327" s="227"/>
      <c r="IR327" s="227"/>
      <c r="IS327" s="227"/>
      <c r="IT327" s="227"/>
      <c r="IU327" s="227"/>
      <c r="IV327" s="227"/>
    </row>
    <row r="328" spans="1:256">
      <c r="A328" s="107"/>
      <c r="D328" s="159"/>
      <c r="E328" s="227"/>
      <c r="F328" s="159"/>
      <c r="G328" s="227"/>
      <c r="H328" s="159"/>
      <c r="I328" s="109"/>
      <c r="J328" s="109"/>
      <c r="K328" s="227"/>
      <c r="L328" s="159"/>
      <c r="M328" s="227"/>
      <c r="N328" s="227"/>
      <c r="O328" s="227"/>
      <c r="P328" s="227"/>
      <c r="Q328" s="227"/>
      <c r="R328" s="227"/>
      <c r="S328" s="227"/>
      <c r="T328" s="227"/>
      <c r="U328" s="227"/>
      <c r="V328" s="227"/>
      <c r="W328" s="227"/>
      <c r="X328" s="227"/>
      <c r="Y328" s="227"/>
      <c r="Z328" s="227"/>
      <c r="AA328" s="227"/>
      <c r="AB328" s="227"/>
      <c r="AC328" s="227"/>
      <c r="AD328" s="227"/>
      <c r="AE328" s="227"/>
      <c r="AF328" s="227"/>
      <c r="AG328" s="227"/>
      <c r="AH328" s="227"/>
      <c r="AI328" s="227"/>
      <c r="AJ328" s="227"/>
      <c r="AK328" s="227"/>
      <c r="AL328" s="227"/>
      <c r="AM328" s="227"/>
      <c r="AN328" s="227"/>
      <c r="AO328" s="227"/>
      <c r="AP328" s="227"/>
      <c r="AQ328" s="227"/>
      <c r="AR328" s="227"/>
      <c r="AS328" s="227"/>
      <c r="AT328" s="227"/>
      <c r="AU328" s="227"/>
      <c r="AV328" s="227"/>
      <c r="AW328" s="227"/>
      <c r="AX328" s="227"/>
      <c r="AY328" s="227"/>
      <c r="AZ328" s="227"/>
      <c r="BA328" s="227"/>
      <c r="BB328" s="227"/>
      <c r="BC328" s="227"/>
      <c r="BD328" s="227"/>
      <c r="BE328" s="227"/>
      <c r="BF328" s="227"/>
      <c r="BG328" s="227"/>
      <c r="BH328" s="227"/>
      <c r="BI328" s="227"/>
      <c r="BJ328" s="227"/>
      <c r="BK328" s="227"/>
      <c r="BL328" s="227"/>
      <c r="BM328" s="227"/>
      <c r="BN328" s="227"/>
      <c r="BO328" s="227"/>
      <c r="BP328" s="227"/>
      <c r="BQ328" s="227"/>
      <c r="BR328" s="227"/>
      <c r="BS328" s="227"/>
      <c r="BT328" s="227"/>
      <c r="BU328" s="227"/>
      <c r="BV328" s="227"/>
      <c r="BW328" s="227"/>
      <c r="BX328" s="227"/>
      <c r="BY328" s="227"/>
      <c r="BZ328" s="227"/>
      <c r="CA328" s="227"/>
      <c r="CB328" s="227"/>
      <c r="CC328" s="109"/>
      <c r="CD328" s="109"/>
      <c r="CE328" s="109"/>
      <c r="CF328" s="109"/>
      <c r="CG328" s="109"/>
      <c r="CH328" s="109"/>
      <c r="CI328" s="109"/>
      <c r="CJ328" s="109"/>
      <c r="CK328" s="109"/>
      <c r="CL328" s="109"/>
      <c r="CM328" s="109"/>
      <c r="CN328" s="109"/>
      <c r="CO328" s="109"/>
      <c r="CP328" s="109"/>
      <c r="CQ328" s="109"/>
      <c r="CR328" s="109"/>
      <c r="CS328" s="109"/>
      <c r="CT328" s="109"/>
      <c r="CU328" s="227"/>
      <c r="CV328" s="227"/>
      <c r="CW328" s="227"/>
      <c r="CX328" s="227"/>
      <c r="CY328" s="227"/>
      <c r="CZ328" s="227"/>
      <c r="DA328" s="227"/>
      <c r="DB328" s="227"/>
      <c r="DC328" s="227"/>
      <c r="DD328" s="227"/>
      <c r="DE328" s="227"/>
      <c r="DF328" s="227"/>
      <c r="DG328" s="227"/>
      <c r="DH328" s="227"/>
      <c r="DI328" s="227"/>
      <c r="DJ328" s="227"/>
      <c r="DK328" s="227"/>
      <c r="DL328" s="227"/>
      <c r="DM328" s="227"/>
      <c r="DN328" s="227"/>
      <c r="DO328" s="227"/>
      <c r="DP328" s="227"/>
      <c r="DQ328" s="227"/>
      <c r="DR328" s="227"/>
      <c r="DS328" s="227"/>
      <c r="DT328" s="227"/>
      <c r="DU328" s="227"/>
      <c r="DV328" s="227"/>
      <c r="DW328" s="227"/>
      <c r="DX328" s="227"/>
      <c r="DY328" s="227"/>
      <c r="DZ328" s="227"/>
      <c r="EA328" s="227"/>
      <c r="EB328" s="227"/>
      <c r="EC328" s="227"/>
      <c r="ED328" s="227"/>
      <c r="EE328" s="227"/>
      <c r="EF328" s="227"/>
      <c r="EG328" s="227"/>
      <c r="EH328" s="227"/>
      <c r="EI328" s="227"/>
      <c r="EJ328" s="227"/>
      <c r="EK328" s="227"/>
      <c r="EL328" s="227"/>
      <c r="EM328" s="227"/>
      <c r="EN328" s="227"/>
      <c r="EO328" s="227"/>
      <c r="EP328" s="227"/>
      <c r="EQ328" s="227"/>
      <c r="ER328" s="227"/>
      <c r="ES328" s="227"/>
      <c r="ET328" s="227"/>
      <c r="EU328" s="227"/>
      <c r="EV328" s="227"/>
      <c r="EW328" s="227"/>
      <c r="EX328" s="227"/>
      <c r="EY328" s="227"/>
      <c r="EZ328" s="227"/>
      <c r="FA328" s="227"/>
      <c r="FB328" s="227"/>
      <c r="FC328" s="227"/>
      <c r="FD328" s="227"/>
      <c r="FE328" s="227"/>
      <c r="FF328" s="227"/>
      <c r="FG328" s="227"/>
      <c r="FH328" s="227"/>
      <c r="FI328" s="227"/>
      <c r="FJ328" s="227"/>
      <c r="FK328" s="227"/>
      <c r="FL328" s="227"/>
      <c r="FM328" s="227"/>
      <c r="FN328" s="227"/>
      <c r="FO328" s="227"/>
      <c r="FP328" s="227"/>
      <c r="FQ328" s="227"/>
      <c r="FR328" s="227"/>
      <c r="FS328" s="227"/>
      <c r="FT328" s="227"/>
      <c r="FU328" s="227"/>
      <c r="FV328" s="227"/>
      <c r="FW328" s="227"/>
      <c r="FX328" s="227"/>
      <c r="FY328" s="227"/>
      <c r="FZ328" s="227"/>
      <c r="GA328" s="227"/>
      <c r="GB328" s="227"/>
      <c r="GC328" s="227"/>
      <c r="GD328" s="227"/>
      <c r="GE328" s="227"/>
      <c r="GF328" s="227"/>
      <c r="GG328" s="227"/>
      <c r="GH328" s="227"/>
      <c r="GI328" s="227"/>
      <c r="GJ328" s="227"/>
      <c r="GK328" s="227"/>
      <c r="GL328" s="227"/>
      <c r="GM328" s="227"/>
      <c r="GN328" s="227"/>
      <c r="GO328" s="227"/>
      <c r="GP328" s="227"/>
      <c r="GQ328" s="227"/>
      <c r="GR328" s="227"/>
      <c r="GS328" s="227"/>
      <c r="GT328" s="227"/>
      <c r="GU328" s="227"/>
      <c r="GV328" s="227"/>
      <c r="GW328" s="227"/>
      <c r="GX328" s="227"/>
      <c r="GY328" s="227"/>
      <c r="GZ328" s="227"/>
      <c r="HA328" s="227"/>
      <c r="HB328" s="227"/>
      <c r="HC328" s="227"/>
      <c r="HD328" s="227"/>
      <c r="HE328" s="227"/>
      <c r="HF328" s="227"/>
      <c r="HG328" s="227"/>
      <c r="HH328" s="227"/>
      <c r="HI328" s="227"/>
      <c r="HJ328" s="227"/>
      <c r="HK328" s="227"/>
      <c r="HL328" s="227"/>
      <c r="HM328" s="227"/>
      <c r="HN328" s="227"/>
      <c r="HO328" s="227"/>
      <c r="HP328" s="227"/>
      <c r="HQ328" s="227"/>
      <c r="HR328" s="227"/>
      <c r="HS328" s="227"/>
      <c r="HT328" s="227"/>
      <c r="HU328" s="227"/>
      <c r="HV328" s="227"/>
      <c r="HW328" s="227"/>
      <c r="HX328" s="227"/>
      <c r="HY328" s="227"/>
      <c r="HZ328" s="227"/>
      <c r="IA328" s="227"/>
      <c r="IB328" s="227"/>
      <c r="IC328" s="227"/>
      <c r="ID328" s="227"/>
      <c r="IE328" s="227"/>
      <c r="IF328" s="227"/>
      <c r="IG328" s="227"/>
      <c r="IH328" s="227"/>
      <c r="II328" s="227"/>
      <c r="IJ328" s="227"/>
      <c r="IK328" s="227"/>
      <c r="IL328" s="227"/>
      <c r="IM328" s="227"/>
      <c r="IN328" s="227"/>
      <c r="IO328" s="227"/>
      <c r="IP328" s="227"/>
      <c r="IQ328" s="227"/>
      <c r="IR328" s="227"/>
      <c r="IS328" s="227"/>
      <c r="IT328" s="227"/>
      <c r="IU328" s="227"/>
      <c r="IV328" s="227"/>
    </row>
    <row r="329" spans="1:256">
      <c r="A329" s="107"/>
      <c r="D329" s="159"/>
      <c r="E329" s="227"/>
      <c r="F329" s="159"/>
      <c r="G329" s="227"/>
      <c r="H329" s="159"/>
      <c r="I329" s="109"/>
      <c r="J329" s="109"/>
      <c r="K329" s="227"/>
      <c r="L329" s="159"/>
      <c r="M329" s="227"/>
      <c r="N329" s="227"/>
      <c r="O329" s="227"/>
      <c r="P329" s="227"/>
      <c r="Q329" s="227"/>
      <c r="R329" s="227"/>
      <c r="S329" s="227"/>
      <c r="T329" s="227"/>
      <c r="U329" s="227"/>
      <c r="V329" s="227"/>
      <c r="W329" s="227"/>
      <c r="X329" s="227"/>
      <c r="Y329" s="227"/>
      <c r="Z329" s="227"/>
      <c r="AA329" s="227"/>
      <c r="AB329" s="227"/>
      <c r="AC329" s="227"/>
      <c r="AD329" s="227"/>
      <c r="AE329" s="227"/>
      <c r="AF329" s="227"/>
      <c r="AG329" s="227"/>
      <c r="AH329" s="227"/>
      <c r="AI329" s="227"/>
      <c r="AJ329" s="227"/>
      <c r="AK329" s="227"/>
      <c r="AL329" s="227"/>
      <c r="AM329" s="227"/>
      <c r="AN329" s="227"/>
      <c r="AO329" s="227"/>
      <c r="AP329" s="227"/>
      <c r="AQ329" s="227"/>
      <c r="AR329" s="227"/>
      <c r="AS329" s="227"/>
      <c r="AT329" s="227"/>
      <c r="AU329" s="227"/>
      <c r="AV329" s="227"/>
      <c r="AW329" s="227"/>
      <c r="AX329" s="227"/>
      <c r="AY329" s="227"/>
      <c r="AZ329" s="227"/>
      <c r="BA329" s="227"/>
      <c r="BB329" s="227"/>
      <c r="BC329" s="227"/>
      <c r="BD329" s="227"/>
      <c r="BE329" s="227"/>
      <c r="BF329" s="227"/>
      <c r="BG329" s="227"/>
      <c r="BH329" s="227"/>
      <c r="BI329" s="227"/>
      <c r="BJ329" s="227"/>
      <c r="BK329" s="227"/>
      <c r="BL329" s="227"/>
      <c r="BM329" s="227"/>
      <c r="BN329" s="227"/>
      <c r="BO329" s="227"/>
      <c r="BP329" s="227"/>
      <c r="BQ329" s="227"/>
      <c r="BR329" s="227"/>
      <c r="BS329" s="227"/>
      <c r="BT329" s="227"/>
      <c r="BU329" s="227"/>
      <c r="BV329" s="227"/>
      <c r="BW329" s="227"/>
      <c r="BX329" s="227"/>
      <c r="BY329" s="227"/>
      <c r="BZ329" s="227"/>
      <c r="CA329" s="227"/>
      <c r="CB329" s="227"/>
      <c r="CC329" s="109"/>
      <c r="CD329" s="109"/>
      <c r="CE329" s="109"/>
      <c r="CF329" s="109"/>
      <c r="CG329" s="109"/>
      <c r="CH329" s="109"/>
      <c r="CI329" s="109"/>
      <c r="CJ329" s="109"/>
      <c r="CK329" s="109"/>
      <c r="CL329" s="109"/>
      <c r="CM329" s="109"/>
      <c r="CN329" s="109"/>
      <c r="CO329" s="109"/>
      <c r="CP329" s="109"/>
      <c r="CQ329" s="109"/>
      <c r="CR329" s="109"/>
      <c r="CS329" s="109"/>
      <c r="CT329" s="109"/>
      <c r="CU329" s="227"/>
      <c r="CV329" s="227"/>
      <c r="CW329" s="227"/>
      <c r="CX329" s="227"/>
      <c r="CY329" s="227"/>
      <c r="CZ329" s="227"/>
      <c r="DA329" s="227"/>
      <c r="DB329" s="227"/>
      <c r="DC329" s="227"/>
      <c r="DD329" s="227"/>
      <c r="DE329" s="227"/>
      <c r="DF329" s="227"/>
      <c r="DG329" s="227"/>
      <c r="DH329" s="227"/>
      <c r="DI329" s="227"/>
      <c r="DJ329" s="227"/>
      <c r="DK329" s="227"/>
      <c r="DL329" s="227"/>
      <c r="DM329" s="227"/>
      <c r="DN329" s="227"/>
      <c r="DO329" s="227"/>
      <c r="DP329" s="227"/>
      <c r="DQ329" s="227"/>
      <c r="DR329" s="227"/>
      <c r="DS329" s="227"/>
      <c r="DT329" s="227"/>
      <c r="DU329" s="227"/>
      <c r="DV329" s="227"/>
      <c r="DW329" s="227"/>
      <c r="DX329" s="227"/>
      <c r="DY329" s="227"/>
      <c r="DZ329" s="227"/>
      <c r="EA329" s="227"/>
      <c r="EB329" s="227"/>
      <c r="EC329" s="227"/>
      <c r="ED329" s="227"/>
      <c r="EE329" s="227"/>
      <c r="EF329" s="227"/>
      <c r="EG329" s="227"/>
      <c r="EH329" s="227"/>
      <c r="EI329" s="227"/>
      <c r="EJ329" s="227"/>
      <c r="EK329" s="227"/>
      <c r="EL329" s="227"/>
      <c r="EM329" s="227"/>
      <c r="EN329" s="227"/>
      <c r="EO329" s="227"/>
      <c r="EP329" s="227"/>
      <c r="EQ329" s="227"/>
      <c r="ER329" s="227"/>
      <c r="ES329" s="227"/>
      <c r="ET329" s="227"/>
      <c r="EU329" s="227"/>
      <c r="EV329" s="227"/>
      <c r="EW329" s="227"/>
      <c r="EX329" s="227"/>
      <c r="EY329" s="227"/>
      <c r="EZ329" s="227"/>
      <c r="FA329" s="227"/>
      <c r="FB329" s="227"/>
      <c r="FC329" s="227"/>
      <c r="FD329" s="227"/>
      <c r="FE329" s="227"/>
      <c r="FF329" s="227"/>
      <c r="FG329" s="227"/>
      <c r="FH329" s="227"/>
      <c r="FI329" s="227"/>
      <c r="FJ329" s="227"/>
      <c r="FK329" s="227"/>
      <c r="FL329" s="227"/>
      <c r="FM329" s="227"/>
      <c r="FN329" s="227"/>
      <c r="FO329" s="227"/>
      <c r="FP329" s="227"/>
      <c r="FQ329" s="227"/>
      <c r="FR329" s="227"/>
      <c r="FS329" s="227"/>
      <c r="FT329" s="227"/>
      <c r="FU329" s="227"/>
      <c r="FV329" s="227"/>
      <c r="FW329" s="227"/>
      <c r="FX329" s="227"/>
      <c r="FY329" s="227"/>
      <c r="FZ329" s="227"/>
      <c r="GA329" s="227"/>
      <c r="GB329" s="227"/>
      <c r="GC329" s="227"/>
      <c r="GD329" s="227"/>
      <c r="GE329" s="227"/>
      <c r="GF329" s="227"/>
      <c r="GG329" s="227"/>
      <c r="GH329" s="227"/>
      <c r="GI329" s="227"/>
      <c r="GJ329" s="227"/>
      <c r="GK329" s="227"/>
      <c r="GL329" s="227"/>
      <c r="GM329" s="227"/>
      <c r="GN329" s="227"/>
      <c r="GO329" s="227"/>
      <c r="GP329" s="227"/>
      <c r="GQ329" s="227"/>
      <c r="GR329" s="227"/>
      <c r="GS329" s="227"/>
      <c r="GT329" s="227"/>
      <c r="GU329" s="227"/>
      <c r="GV329" s="227"/>
      <c r="GW329" s="227"/>
      <c r="GX329" s="227"/>
      <c r="GY329" s="227"/>
      <c r="GZ329" s="227"/>
      <c r="HA329" s="227"/>
      <c r="HB329" s="227"/>
      <c r="HC329" s="227"/>
      <c r="HD329" s="227"/>
      <c r="HE329" s="227"/>
      <c r="HF329" s="227"/>
      <c r="HG329" s="227"/>
      <c r="HH329" s="227"/>
      <c r="HI329" s="227"/>
      <c r="HJ329" s="227"/>
      <c r="HK329" s="227"/>
      <c r="HL329" s="227"/>
      <c r="HM329" s="227"/>
      <c r="HN329" s="227"/>
      <c r="HO329" s="227"/>
      <c r="HP329" s="227"/>
      <c r="HQ329" s="227"/>
      <c r="HR329" s="227"/>
      <c r="HS329" s="227"/>
      <c r="HT329" s="227"/>
      <c r="HU329" s="227"/>
      <c r="HV329" s="227"/>
      <c r="HW329" s="227"/>
      <c r="HX329" s="227"/>
      <c r="HY329" s="227"/>
      <c r="HZ329" s="227"/>
      <c r="IA329" s="227"/>
      <c r="IB329" s="227"/>
      <c r="IC329" s="227"/>
      <c r="ID329" s="227"/>
      <c r="IE329" s="227"/>
      <c r="IF329" s="227"/>
      <c r="IG329" s="227"/>
      <c r="IH329" s="227"/>
      <c r="II329" s="227"/>
      <c r="IJ329" s="227"/>
      <c r="IK329" s="227"/>
      <c r="IL329" s="227"/>
      <c r="IM329" s="227"/>
      <c r="IN329" s="227"/>
      <c r="IO329" s="227"/>
      <c r="IP329" s="227"/>
      <c r="IQ329" s="227"/>
      <c r="IR329" s="227"/>
      <c r="IS329" s="227"/>
      <c r="IT329" s="227"/>
      <c r="IU329" s="227"/>
      <c r="IV329" s="227"/>
    </row>
    <row r="330" spans="1:256">
      <c r="A330" s="107"/>
      <c r="D330" s="159"/>
      <c r="E330" s="227"/>
      <c r="F330" s="159"/>
      <c r="G330" s="227"/>
      <c r="H330" s="159"/>
      <c r="I330" s="109"/>
      <c r="J330" s="109"/>
      <c r="K330" s="227"/>
      <c r="L330" s="159"/>
      <c r="M330" s="227"/>
      <c r="N330" s="227"/>
      <c r="O330" s="227"/>
      <c r="P330" s="227"/>
      <c r="Q330" s="227"/>
      <c r="R330" s="227"/>
      <c r="S330" s="227"/>
      <c r="T330" s="227"/>
      <c r="U330" s="227"/>
      <c r="V330" s="227"/>
      <c r="W330" s="227"/>
      <c r="X330" s="227"/>
      <c r="Y330" s="227"/>
      <c r="Z330" s="227"/>
      <c r="AA330" s="227"/>
      <c r="AB330" s="227"/>
      <c r="AC330" s="227"/>
      <c r="AD330" s="227"/>
      <c r="AE330" s="227"/>
      <c r="AF330" s="227"/>
      <c r="AG330" s="227"/>
      <c r="AH330" s="227"/>
      <c r="AI330" s="227"/>
      <c r="AJ330" s="227"/>
      <c r="AK330" s="227"/>
      <c r="AL330" s="227"/>
      <c r="AM330" s="227"/>
      <c r="AN330" s="227"/>
      <c r="AO330" s="227"/>
      <c r="AP330" s="227"/>
      <c r="AQ330" s="227"/>
      <c r="AR330" s="227"/>
      <c r="AS330" s="227"/>
      <c r="AT330" s="227"/>
      <c r="AU330" s="227"/>
      <c r="AV330" s="227"/>
      <c r="AW330" s="227"/>
      <c r="AX330" s="227"/>
      <c r="AY330" s="227"/>
      <c r="AZ330" s="227"/>
      <c r="BA330" s="227"/>
      <c r="BB330" s="227"/>
      <c r="BC330" s="227"/>
      <c r="BD330" s="227"/>
      <c r="BE330" s="227"/>
      <c r="BF330" s="227"/>
      <c r="BG330" s="227"/>
      <c r="BH330" s="227"/>
      <c r="BI330" s="227"/>
      <c r="BJ330" s="227"/>
      <c r="BK330" s="227"/>
      <c r="BL330" s="227"/>
      <c r="BM330" s="227"/>
      <c r="BN330" s="227"/>
      <c r="BO330" s="227"/>
      <c r="BP330" s="227"/>
      <c r="BQ330" s="227"/>
      <c r="BR330" s="227"/>
      <c r="BS330" s="227"/>
      <c r="BT330" s="227"/>
      <c r="BU330" s="227"/>
      <c r="BV330" s="227"/>
      <c r="BW330" s="227"/>
      <c r="BX330" s="227"/>
      <c r="BY330" s="227"/>
      <c r="BZ330" s="227"/>
      <c r="CA330" s="227"/>
      <c r="CB330" s="227"/>
      <c r="CC330" s="109"/>
      <c r="CD330" s="109"/>
      <c r="CE330" s="109"/>
      <c r="CF330" s="109"/>
      <c r="CG330" s="109"/>
      <c r="CH330" s="109"/>
      <c r="CI330" s="109"/>
      <c r="CJ330" s="109"/>
      <c r="CK330" s="109"/>
      <c r="CL330" s="109"/>
      <c r="CM330" s="109"/>
      <c r="CN330" s="109"/>
      <c r="CO330" s="109"/>
      <c r="CP330" s="109"/>
      <c r="CQ330" s="109"/>
      <c r="CR330" s="109"/>
      <c r="CS330" s="109"/>
      <c r="CT330" s="109"/>
      <c r="CU330" s="227"/>
      <c r="CV330" s="227"/>
      <c r="CW330" s="227"/>
      <c r="CX330" s="227"/>
      <c r="CY330" s="227"/>
      <c r="CZ330" s="227"/>
      <c r="DA330" s="227"/>
      <c r="DB330" s="227"/>
      <c r="DC330" s="227"/>
      <c r="DD330" s="227"/>
      <c r="DE330" s="227"/>
      <c r="DF330" s="227"/>
      <c r="DG330" s="227"/>
      <c r="DH330" s="227"/>
      <c r="DI330" s="227"/>
      <c r="DJ330" s="227"/>
      <c r="DK330" s="227"/>
      <c r="DL330" s="227"/>
      <c r="DM330" s="227"/>
      <c r="DN330" s="227"/>
      <c r="DO330" s="227"/>
      <c r="DP330" s="227"/>
      <c r="DQ330" s="227"/>
      <c r="DR330" s="227"/>
      <c r="DS330" s="227"/>
      <c r="DT330" s="227"/>
      <c r="DU330" s="227"/>
      <c r="DV330" s="227"/>
      <c r="DW330" s="227"/>
      <c r="DX330" s="227"/>
      <c r="DY330" s="227"/>
      <c r="DZ330" s="227"/>
      <c r="EA330" s="227"/>
      <c r="EB330" s="227"/>
      <c r="EC330" s="227"/>
      <c r="ED330" s="227"/>
      <c r="EE330" s="227"/>
      <c r="EF330" s="227"/>
      <c r="EG330" s="227"/>
      <c r="EH330" s="227"/>
      <c r="EI330" s="227"/>
      <c r="EJ330" s="227"/>
      <c r="EK330" s="227"/>
      <c r="EL330" s="227"/>
      <c r="EM330" s="227"/>
      <c r="EN330" s="227"/>
      <c r="EO330" s="227"/>
      <c r="EP330" s="227"/>
      <c r="EQ330" s="227"/>
      <c r="ER330" s="227"/>
      <c r="ES330" s="227"/>
      <c r="ET330" s="227"/>
      <c r="EU330" s="227"/>
      <c r="EV330" s="227"/>
      <c r="EW330" s="227"/>
      <c r="EX330" s="227"/>
      <c r="EY330" s="227"/>
      <c r="EZ330" s="227"/>
      <c r="FA330" s="227"/>
      <c r="FB330" s="227"/>
      <c r="FC330" s="227"/>
      <c r="FD330" s="227"/>
      <c r="FE330" s="227"/>
      <c r="FF330" s="227"/>
      <c r="FG330" s="227"/>
      <c r="FH330" s="227"/>
      <c r="FI330" s="227"/>
      <c r="FJ330" s="227"/>
      <c r="FK330" s="227"/>
      <c r="FL330" s="227"/>
      <c r="FM330" s="227"/>
      <c r="FN330" s="227"/>
      <c r="FO330" s="227"/>
      <c r="FP330" s="227"/>
      <c r="FQ330" s="227"/>
      <c r="FR330" s="227"/>
      <c r="FS330" s="227"/>
      <c r="FT330" s="227"/>
      <c r="FU330" s="227"/>
      <c r="FV330" s="227"/>
      <c r="FW330" s="227"/>
      <c r="FX330" s="227"/>
      <c r="FY330" s="227"/>
      <c r="FZ330" s="227"/>
      <c r="GA330" s="227"/>
      <c r="GB330" s="227"/>
      <c r="GC330" s="227"/>
      <c r="GD330" s="227"/>
      <c r="GE330" s="227"/>
      <c r="GF330" s="227"/>
      <c r="GG330" s="227"/>
      <c r="GH330" s="227"/>
      <c r="GI330" s="227"/>
      <c r="GJ330" s="227"/>
      <c r="GK330" s="227"/>
      <c r="GL330" s="227"/>
      <c r="GM330" s="227"/>
      <c r="GN330" s="227"/>
      <c r="GO330" s="227"/>
      <c r="GP330" s="227"/>
      <c r="GQ330" s="227"/>
      <c r="GR330" s="227"/>
      <c r="GS330" s="227"/>
      <c r="GT330" s="227"/>
      <c r="GU330" s="227"/>
      <c r="GV330" s="227"/>
      <c r="GW330" s="227"/>
      <c r="GX330" s="227"/>
      <c r="GY330" s="227"/>
      <c r="GZ330" s="227"/>
      <c r="HA330" s="227"/>
      <c r="HB330" s="227"/>
      <c r="HC330" s="227"/>
      <c r="HD330" s="227"/>
      <c r="HE330" s="227"/>
      <c r="HF330" s="227"/>
      <c r="HG330" s="227"/>
      <c r="HH330" s="227"/>
      <c r="HI330" s="227"/>
      <c r="HJ330" s="227"/>
      <c r="HK330" s="227"/>
      <c r="HL330" s="227"/>
      <c r="HM330" s="227"/>
      <c r="HN330" s="227"/>
      <c r="HO330" s="227"/>
      <c r="HP330" s="227"/>
      <c r="HQ330" s="227"/>
      <c r="HR330" s="227"/>
      <c r="HS330" s="227"/>
      <c r="HT330" s="227"/>
      <c r="HU330" s="227"/>
      <c r="HV330" s="227"/>
      <c r="HW330" s="227"/>
      <c r="HX330" s="227"/>
      <c r="HY330" s="227"/>
      <c r="HZ330" s="227"/>
      <c r="IA330" s="227"/>
      <c r="IB330" s="227"/>
      <c r="IC330" s="227"/>
      <c r="ID330" s="227"/>
      <c r="IE330" s="227"/>
      <c r="IF330" s="227"/>
      <c r="IG330" s="227"/>
      <c r="IH330" s="227"/>
      <c r="II330" s="227"/>
      <c r="IJ330" s="227"/>
      <c r="IK330" s="227"/>
      <c r="IL330" s="227"/>
      <c r="IM330" s="227"/>
      <c r="IN330" s="227"/>
      <c r="IO330" s="227"/>
      <c r="IP330" s="227"/>
      <c r="IQ330" s="227"/>
      <c r="IR330" s="227"/>
      <c r="IS330" s="227"/>
      <c r="IT330" s="227"/>
      <c r="IU330" s="227"/>
      <c r="IV330" s="227"/>
    </row>
    <row r="331" spans="1:256">
      <c r="A331" s="107"/>
      <c r="D331" s="159"/>
      <c r="E331" s="227"/>
      <c r="F331" s="159"/>
      <c r="G331" s="227"/>
      <c r="H331" s="159"/>
      <c r="I331" s="109"/>
      <c r="J331" s="109"/>
      <c r="K331" s="227"/>
      <c r="L331" s="159"/>
      <c r="M331" s="227"/>
      <c r="N331" s="227"/>
      <c r="O331" s="227"/>
      <c r="P331" s="227"/>
      <c r="Q331" s="227"/>
      <c r="R331" s="227"/>
      <c r="S331" s="227"/>
      <c r="T331" s="227"/>
      <c r="U331" s="227"/>
      <c r="V331" s="227"/>
      <c r="W331" s="227"/>
      <c r="X331" s="227"/>
      <c r="Y331" s="227"/>
      <c r="Z331" s="227"/>
      <c r="AA331" s="227"/>
      <c r="AB331" s="227"/>
      <c r="AC331" s="227"/>
      <c r="AD331" s="227"/>
      <c r="AE331" s="227"/>
      <c r="AF331" s="227"/>
      <c r="AG331" s="227"/>
      <c r="AH331" s="227"/>
      <c r="AI331" s="227"/>
      <c r="AJ331" s="227"/>
      <c r="AK331" s="227"/>
      <c r="AL331" s="227"/>
      <c r="AM331" s="227"/>
      <c r="AN331" s="227"/>
      <c r="AO331" s="227"/>
      <c r="AP331" s="227"/>
      <c r="AQ331" s="227"/>
      <c r="AR331" s="227"/>
      <c r="AS331" s="227"/>
      <c r="AT331" s="227"/>
      <c r="AU331" s="227"/>
      <c r="AV331" s="227"/>
      <c r="AW331" s="227"/>
      <c r="AX331" s="227"/>
      <c r="AY331" s="227"/>
      <c r="AZ331" s="227"/>
      <c r="BA331" s="227"/>
      <c r="BB331" s="227"/>
      <c r="BC331" s="227"/>
      <c r="BD331" s="227"/>
      <c r="BE331" s="227"/>
      <c r="BF331" s="227"/>
      <c r="BG331" s="227"/>
      <c r="BH331" s="227"/>
      <c r="BI331" s="227"/>
      <c r="BJ331" s="227"/>
      <c r="BK331" s="227"/>
      <c r="BL331" s="227"/>
      <c r="BM331" s="227"/>
      <c r="BN331" s="227"/>
      <c r="BO331" s="227"/>
      <c r="BP331" s="227"/>
      <c r="BQ331" s="227"/>
      <c r="BR331" s="227"/>
      <c r="BS331" s="227"/>
      <c r="BT331" s="227"/>
      <c r="BU331" s="227"/>
      <c r="BV331" s="227"/>
      <c r="BW331" s="227"/>
      <c r="BX331" s="227"/>
      <c r="BY331" s="227"/>
      <c r="BZ331" s="227"/>
      <c r="CA331" s="227"/>
      <c r="CB331" s="227"/>
      <c r="CC331" s="109"/>
      <c r="CD331" s="109"/>
      <c r="CE331" s="109"/>
      <c r="CF331" s="109"/>
      <c r="CG331" s="109"/>
      <c r="CH331" s="109"/>
      <c r="CI331" s="109"/>
      <c r="CJ331" s="109"/>
      <c r="CK331" s="109"/>
      <c r="CL331" s="109"/>
      <c r="CM331" s="109"/>
      <c r="CN331" s="109"/>
      <c r="CO331" s="109"/>
      <c r="CP331" s="109"/>
      <c r="CQ331" s="109"/>
      <c r="CR331" s="109"/>
      <c r="CS331" s="109"/>
      <c r="CT331" s="109"/>
      <c r="CU331" s="227"/>
      <c r="CV331" s="227"/>
      <c r="CW331" s="227"/>
      <c r="CX331" s="227"/>
      <c r="CY331" s="227"/>
      <c r="CZ331" s="227"/>
      <c r="DA331" s="227"/>
      <c r="DB331" s="227"/>
      <c r="DC331" s="227"/>
      <c r="DD331" s="227"/>
      <c r="DE331" s="227"/>
      <c r="DF331" s="227"/>
      <c r="DG331" s="227"/>
      <c r="DH331" s="227"/>
      <c r="DI331" s="227"/>
      <c r="DJ331" s="227"/>
      <c r="DK331" s="227"/>
      <c r="DL331" s="227"/>
      <c r="DM331" s="227"/>
      <c r="DN331" s="227"/>
      <c r="DO331" s="227"/>
      <c r="DP331" s="227"/>
      <c r="DQ331" s="227"/>
      <c r="DR331" s="227"/>
      <c r="DS331" s="227"/>
      <c r="DT331" s="227"/>
      <c r="DU331" s="227"/>
      <c r="DV331" s="227"/>
      <c r="DW331" s="227"/>
      <c r="DX331" s="227"/>
      <c r="DY331" s="227"/>
      <c r="DZ331" s="227"/>
      <c r="EA331" s="227"/>
      <c r="EB331" s="227"/>
      <c r="EC331" s="227"/>
      <c r="ED331" s="227"/>
      <c r="EE331" s="227"/>
      <c r="EF331" s="227"/>
      <c r="EG331" s="227"/>
      <c r="EH331" s="227"/>
      <c r="EI331" s="227"/>
      <c r="EJ331" s="227"/>
      <c r="EK331" s="227"/>
      <c r="EL331" s="227"/>
      <c r="EM331" s="227"/>
      <c r="EN331" s="227"/>
      <c r="EO331" s="227"/>
      <c r="EP331" s="227"/>
      <c r="EQ331" s="227"/>
      <c r="ER331" s="227"/>
      <c r="ES331" s="227"/>
      <c r="ET331" s="227"/>
      <c r="EU331" s="227"/>
      <c r="EV331" s="227"/>
      <c r="EW331" s="227"/>
      <c r="EX331" s="227"/>
      <c r="EY331" s="227"/>
      <c r="EZ331" s="227"/>
      <c r="FA331" s="227"/>
      <c r="FB331" s="227"/>
      <c r="FC331" s="227"/>
      <c r="FD331" s="227"/>
      <c r="FE331" s="227"/>
      <c r="FF331" s="227"/>
      <c r="FG331" s="227"/>
      <c r="FH331" s="227"/>
      <c r="FI331" s="227"/>
      <c r="FJ331" s="227"/>
      <c r="FK331" s="227"/>
      <c r="FL331" s="227"/>
      <c r="FM331" s="227"/>
      <c r="FN331" s="227"/>
      <c r="FO331" s="227"/>
      <c r="FP331" s="227"/>
      <c r="FQ331" s="227"/>
      <c r="FR331" s="227"/>
      <c r="FS331" s="227"/>
      <c r="FT331" s="227"/>
      <c r="FU331" s="227"/>
      <c r="FV331" s="227"/>
      <c r="FW331" s="227"/>
      <c r="FX331" s="227"/>
      <c r="FY331" s="227"/>
      <c r="FZ331" s="227"/>
      <c r="GA331" s="227"/>
      <c r="GB331" s="227"/>
      <c r="GC331" s="227"/>
      <c r="GD331" s="227"/>
      <c r="GE331" s="227"/>
      <c r="GF331" s="227"/>
      <c r="GG331" s="227"/>
      <c r="GH331" s="227"/>
      <c r="GI331" s="227"/>
      <c r="GJ331" s="227"/>
      <c r="GK331" s="227"/>
      <c r="GL331" s="227"/>
      <c r="GM331" s="227"/>
      <c r="GN331" s="227"/>
      <c r="GO331" s="227"/>
      <c r="GP331" s="227"/>
      <c r="GQ331" s="227"/>
      <c r="GR331" s="227"/>
      <c r="GS331" s="227"/>
      <c r="GT331" s="227"/>
      <c r="GU331" s="227"/>
      <c r="GV331" s="227"/>
      <c r="GW331" s="227"/>
      <c r="GX331" s="227"/>
      <c r="GY331" s="227"/>
      <c r="GZ331" s="227"/>
      <c r="HA331" s="227"/>
      <c r="HB331" s="227"/>
      <c r="HC331" s="227"/>
      <c r="HD331" s="227"/>
      <c r="HE331" s="227"/>
      <c r="HF331" s="227"/>
      <c r="HG331" s="227"/>
      <c r="HH331" s="227"/>
      <c r="HI331" s="227"/>
      <c r="HJ331" s="227"/>
      <c r="HK331" s="227"/>
      <c r="HL331" s="227"/>
      <c r="HM331" s="227"/>
      <c r="HN331" s="227"/>
      <c r="HO331" s="227"/>
      <c r="HP331" s="227"/>
      <c r="HQ331" s="227"/>
      <c r="HR331" s="227"/>
      <c r="HS331" s="227"/>
      <c r="HT331" s="227"/>
      <c r="HU331" s="227"/>
      <c r="HV331" s="227"/>
      <c r="HW331" s="227"/>
      <c r="HX331" s="227"/>
      <c r="HY331" s="227"/>
      <c r="HZ331" s="227"/>
      <c r="IA331" s="227"/>
      <c r="IB331" s="227"/>
      <c r="IC331" s="227"/>
      <c r="ID331" s="227"/>
      <c r="IE331" s="227"/>
      <c r="IF331" s="227"/>
      <c r="IG331" s="227"/>
      <c r="IH331" s="227"/>
      <c r="II331" s="227"/>
      <c r="IJ331" s="227"/>
      <c r="IK331" s="227"/>
      <c r="IL331" s="227"/>
      <c r="IM331" s="227"/>
      <c r="IN331" s="227"/>
      <c r="IO331" s="227"/>
      <c r="IP331" s="227"/>
      <c r="IQ331" s="227"/>
      <c r="IR331" s="227"/>
      <c r="IS331" s="227"/>
      <c r="IT331" s="227"/>
      <c r="IU331" s="227"/>
      <c r="IV331" s="227"/>
    </row>
    <row r="332" spans="1:256">
      <c r="A332" s="107"/>
      <c r="D332" s="159"/>
      <c r="E332" s="227"/>
      <c r="F332" s="159"/>
      <c r="G332" s="227"/>
      <c r="H332" s="159"/>
      <c r="I332" s="109"/>
      <c r="J332" s="109"/>
      <c r="K332" s="227"/>
      <c r="L332" s="159"/>
      <c r="M332" s="227"/>
      <c r="N332" s="227"/>
      <c r="O332" s="227"/>
      <c r="P332" s="227"/>
      <c r="Q332" s="227"/>
      <c r="R332" s="227"/>
      <c r="S332" s="227"/>
      <c r="T332" s="227"/>
      <c r="U332" s="227"/>
      <c r="V332" s="227"/>
      <c r="W332" s="227"/>
      <c r="X332" s="227"/>
      <c r="Y332" s="227"/>
      <c r="Z332" s="227"/>
      <c r="AA332" s="227"/>
      <c r="AB332" s="227"/>
      <c r="AC332" s="227"/>
      <c r="AD332" s="227"/>
      <c r="AE332" s="227"/>
      <c r="AF332" s="227"/>
      <c r="AG332" s="227"/>
      <c r="AH332" s="227"/>
      <c r="AI332" s="227"/>
      <c r="AJ332" s="227"/>
      <c r="AK332" s="227"/>
      <c r="AL332" s="227"/>
      <c r="AM332" s="227"/>
      <c r="AN332" s="227"/>
      <c r="AO332" s="227"/>
      <c r="AP332" s="227"/>
      <c r="AQ332" s="227"/>
      <c r="AR332" s="227"/>
      <c r="AS332" s="227"/>
      <c r="AT332" s="227"/>
      <c r="AU332" s="227"/>
      <c r="AV332" s="227"/>
      <c r="AW332" s="227"/>
      <c r="AX332" s="227"/>
      <c r="AY332" s="227"/>
      <c r="AZ332" s="227"/>
      <c r="BA332" s="227"/>
      <c r="BB332" s="227"/>
      <c r="BC332" s="227"/>
      <c r="BD332" s="227"/>
      <c r="BE332" s="227"/>
      <c r="BF332" s="227"/>
      <c r="BG332" s="227"/>
      <c r="BH332" s="227"/>
      <c r="BI332" s="227"/>
      <c r="BJ332" s="227"/>
      <c r="BK332" s="227"/>
      <c r="BL332" s="227"/>
      <c r="BM332" s="227"/>
      <c r="BN332" s="227"/>
      <c r="BO332" s="227"/>
      <c r="BP332" s="227"/>
      <c r="BQ332" s="227"/>
      <c r="BR332" s="227"/>
      <c r="BS332" s="227"/>
      <c r="BT332" s="227"/>
      <c r="BU332" s="227"/>
      <c r="BV332" s="227"/>
      <c r="BW332" s="227"/>
      <c r="BX332" s="227"/>
      <c r="BY332" s="227"/>
      <c r="BZ332" s="227"/>
      <c r="CA332" s="227"/>
      <c r="CB332" s="227"/>
      <c r="CC332" s="109"/>
      <c r="CD332" s="109"/>
      <c r="CE332" s="109"/>
      <c r="CF332" s="109"/>
      <c r="CG332" s="109"/>
      <c r="CH332" s="109"/>
      <c r="CI332" s="109"/>
      <c r="CJ332" s="109"/>
      <c r="CK332" s="109"/>
      <c r="CL332" s="109"/>
      <c r="CM332" s="109"/>
      <c r="CN332" s="109"/>
      <c r="CO332" s="109"/>
      <c r="CP332" s="109"/>
      <c r="CQ332" s="109"/>
      <c r="CR332" s="109"/>
      <c r="CS332" s="109"/>
      <c r="CT332" s="109"/>
      <c r="CU332" s="227"/>
      <c r="CV332" s="227"/>
      <c r="CW332" s="227"/>
      <c r="CX332" s="227"/>
      <c r="CY332" s="227"/>
      <c r="CZ332" s="227"/>
      <c r="DA332" s="227"/>
      <c r="DB332" s="227"/>
      <c r="DC332" s="227"/>
      <c r="DD332" s="227"/>
      <c r="DE332" s="227"/>
      <c r="DF332" s="227"/>
      <c r="DG332" s="227"/>
      <c r="DH332" s="227"/>
      <c r="DI332" s="227"/>
      <c r="DJ332" s="227"/>
      <c r="DK332" s="227"/>
      <c r="DL332" s="227"/>
      <c r="DM332" s="227"/>
      <c r="DN332" s="227"/>
      <c r="DO332" s="227"/>
      <c r="DP332" s="227"/>
      <c r="DQ332" s="227"/>
      <c r="DR332" s="227"/>
      <c r="DS332" s="227"/>
      <c r="DT332" s="227"/>
      <c r="DU332" s="227"/>
      <c r="DV332" s="227"/>
      <c r="DW332" s="227"/>
      <c r="DX332" s="227"/>
      <c r="DY332" s="227"/>
      <c r="DZ332" s="227"/>
      <c r="EA332" s="227"/>
      <c r="EB332" s="227"/>
      <c r="EC332" s="227"/>
      <c r="ED332" s="227"/>
      <c r="EE332" s="227"/>
      <c r="EF332" s="227"/>
      <c r="EG332" s="227"/>
      <c r="EH332" s="227"/>
      <c r="EI332" s="227"/>
      <c r="EJ332" s="227"/>
      <c r="EK332" s="227"/>
      <c r="EL332" s="227"/>
      <c r="EM332" s="227"/>
      <c r="EN332" s="227"/>
      <c r="EO332" s="227"/>
      <c r="EP332" s="227"/>
      <c r="EQ332" s="227"/>
      <c r="ER332" s="227"/>
      <c r="ES332" s="227"/>
      <c r="ET332" s="227"/>
      <c r="EU332" s="227"/>
      <c r="EV332" s="227"/>
      <c r="EW332" s="227"/>
      <c r="EX332" s="227"/>
      <c r="EY332" s="227"/>
      <c r="EZ332" s="227"/>
      <c r="FA332" s="227"/>
      <c r="FB332" s="227"/>
      <c r="FC332" s="227"/>
      <c r="FD332" s="227"/>
      <c r="FE332" s="227"/>
      <c r="FF332" s="227"/>
      <c r="FG332" s="227"/>
      <c r="FH332" s="227"/>
      <c r="FI332" s="227"/>
      <c r="FJ332" s="227"/>
      <c r="FK332" s="227"/>
      <c r="FL332" s="227"/>
      <c r="FM332" s="227"/>
      <c r="FN332" s="227"/>
      <c r="FO332" s="227"/>
      <c r="FP332" s="227"/>
      <c r="FQ332" s="227"/>
      <c r="FR332" s="227"/>
      <c r="FS332" s="227"/>
      <c r="FT332" s="227"/>
      <c r="FU332" s="227"/>
      <c r="FV332" s="227"/>
      <c r="FW332" s="227"/>
      <c r="FX332" s="227"/>
      <c r="FY332" s="227"/>
      <c r="FZ332" s="227"/>
      <c r="GA332" s="227"/>
      <c r="GB332" s="227"/>
      <c r="GC332" s="227"/>
      <c r="GD332" s="227"/>
      <c r="GE332" s="227"/>
      <c r="GF332" s="227"/>
      <c r="GG332" s="227"/>
      <c r="GH332" s="227"/>
      <c r="GI332" s="227"/>
      <c r="GJ332" s="227"/>
      <c r="GK332" s="227"/>
      <c r="GL332" s="227"/>
      <c r="GM332" s="227"/>
      <c r="GN332" s="227"/>
      <c r="GO332" s="227"/>
      <c r="GP332" s="227"/>
      <c r="GQ332" s="227"/>
      <c r="GR332" s="227"/>
      <c r="GS332" s="227"/>
      <c r="GT332" s="227"/>
      <c r="GU332" s="227"/>
      <c r="GV332" s="227"/>
      <c r="GW332" s="227"/>
      <c r="GX332" s="227"/>
      <c r="GY332" s="227"/>
      <c r="GZ332" s="227"/>
      <c r="HA332" s="227"/>
      <c r="HB332" s="227"/>
      <c r="HC332" s="227"/>
      <c r="HD332" s="227"/>
      <c r="HE332" s="227"/>
      <c r="HF332" s="227"/>
      <c r="HG332" s="227"/>
      <c r="HH332" s="227"/>
      <c r="HI332" s="227"/>
      <c r="HJ332" s="227"/>
      <c r="HK332" s="227"/>
      <c r="HL332" s="227"/>
      <c r="HM332" s="227"/>
      <c r="HN332" s="227"/>
      <c r="HO332" s="227"/>
      <c r="HP332" s="227"/>
      <c r="HQ332" s="227"/>
      <c r="HR332" s="227"/>
      <c r="HS332" s="227"/>
      <c r="HT332" s="227"/>
      <c r="HU332" s="227"/>
      <c r="HV332" s="227"/>
      <c r="HW332" s="227"/>
      <c r="HX332" s="227"/>
      <c r="HY332" s="227"/>
      <c r="HZ332" s="227"/>
      <c r="IA332" s="227"/>
      <c r="IB332" s="227"/>
      <c r="IC332" s="227"/>
      <c r="ID332" s="227"/>
      <c r="IE332" s="227"/>
      <c r="IF332" s="227"/>
      <c r="IG332" s="227"/>
      <c r="IH332" s="227"/>
      <c r="II332" s="227"/>
      <c r="IJ332" s="227"/>
      <c r="IK332" s="227"/>
      <c r="IL332" s="227"/>
      <c r="IM332" s="227"/>
      <c r="IN332" s="227"/>
      <c r="IO332" s="227"/>
      <c r="IP332" s="227"/>
      <c r="IQ332" s="227"/>
      <c r="IR332" s="227"/>
      <c r="IS332" s="227"/>
      <c r="IT332" s="227"/>
      <c r="IU332" s="227"/>
      <c r="IV332" s="227"/>
    </row>
    <row r="333" spans="1:256">
      <c r="A333" s="107"/>
      <c r="D333" s="159"/>
      <c r="E333" s="227"/>
      <c r="F333" s="159"/>
      <c r="G333" s="227"/>
      <c r="H333" s="159"/>
      <c r="I333" s="109"/>
      <c r="J333" s="109"/>
      <c r="K333" s="227"/>
      <c r="L333" s="159"/>
      <c r="M333" s="227"/>
      <c r="N333" s="227"/>
      <c r="O333" s="227"/>
      <c r="P333" s="227"/>
      <c r="Q333" s="227"/>
      <c r="R333" s="227"/>
      <c r="S333" s="227"/>
      <c r="T333" s="227"/>
      <c r="U333" s="227"/>
      <c r="V333" s="227"/>
      <c r="W333" s="227"/>
      <c r="X333" s="227"/>
      <c r="Y333" s="227"/>
      <c r="Z333" s="227"/>
      <c r="AA333" s="227"/>
      <c r="AB333" s="227"/>
      <c r="AC333" s="227"/>
      <c r="AD333" s="227"/>
      <c r="AE333" s="227"/>
      <c r="AF333" s="227"/>
      <c r="AG333" s="227"/>
      <c r="AH333" s="227"/>
      <c r="AI333" s="227"/>
      <c r="AJ333" s="227"/>
      <c r="AK333" s="227"/>
      <c r="AL333" s="227"/>
      <c r="AM333" s="227"/>
      <c r="AN333" s="227"/>
      <c r="AO333" s="227"/>
      <c r="AP333" s="227"/>
      <c r="AQ333" s="227"/>
      <c r="AR333" s="227"/>
      <c r="AS333" s="227"/>
      <c r="AT333" s="227"/>
      <c r="AU333" s="227"/>
      <c r="AV333" s="227"/>
      <c r="AW333" s="227"/>
      <c r="AX333" s="227"/>
      <c r="AY333" s="227"/>
      <c r="AZ333" s="227"/>
      <c r="BA333" s="227"/>
      <c r="BB333" s="227"/>
      <c r="BC333" s="227"/>
      <c r="BD333" s="227"/>
      <c r="BE333" s="227"/>
      <c r="BF333" s="227"/>
      <c r="BG333" s="227"/>
      <c r="BH333" s="227"/>
      <c r="BI333" s="227"/>
      <c r="BJ333" s="227"/>
      <c r="BK333" s="227"/>
      <c r="BL333" s="227"/>
      <c r="BM333" s="227"/>
      <c r="BN333" s="227"/>
      <c r="BO333" s="227"/>
      <c r="BP333" s="227"/>
      <c r="BQ333" s="227"/>
      <c r="BR333" s="227"/>
      <c r="BS333" s="227"/>
      <c r="BT333" s="227"/>
      <c r="BU333" s="227"/>
      <c r="BV333" s="227"/>
      <c r="BW333" s="227"/>
      <c r="BX333" s="227"/>
      <c r="BY333" s="227"/>
      <c r="BZ333" s="227"/>
      <c r="CA333" s="227"/>
      <c r="CB333" s="227"/>
      <c r="CC333" s="109"/>
      <c r="CD333" s="109"/>
      <c r="CE333" s="109"/>
      <c r="CF333" s="109"/>
      <c r="CG333" s="109"/>
      <c r="CH333" s="109"/>
      <c r="CI333" s="109"/>
      <c r="CJ333" s="109"/>
      <c r="CK333" s="109"/>
      <c r="CL333" s="109"/>
      <c r="CM333" s="109"/>
      <c r="CN333" s="109"/>
      <c r="CO333" s="109"/>
      <c r="CP333" s="109"/>
      <c r="CQ333" s="109"/>
      <c r="CR333" s="109"/>
      <c r="CS333" s="109"/>
      <c r="CT333" s="109"/>
      <c r="CU333" s="227"/>
      <c r="CV333" s="227"/>
      <c r="CW333" s="227"/>
      <c r="CX333" s="227"/>
      <c r="CY333" s="227"/>
      <c r="CZ333" s="227"/>
      <c r="DA333" s="227"/>
      <c r="DB333" s="227"/>
      <c r="DC333" s="227"/>
      <c r="DD333" s="227"/>
      <c r="DE333" s="227"/>
      <c r="DF333" s="227"/>
      <c r="DG333" s="227"/>
      <c r="DH333" s="227"/>
      <c r="DI333" s="227"/>
      <c r="DJ333" s="227"/>
      <c r="DK333" s="227"/>
      <c r="DL333" s="227"/>
      <c r="DM333" s="227"/>
      <c r="DN333" s="227"/>
      <c r="DO333" s="227"/>
      <c r="DP333" s="227"/>
      <c r="DQ333" s="227"/>
      <c r="DR333" s="227"/>
      <c r="DS333" s="227"/>
      <c r="DT333" s="227"/>
      <c r="DU333" s="227"/>
      <c r="DV333" s="227"/>
      <c r="DW333" s="227"/>
      <c r="DX333" s="227"/>
      <c r="DY333" s="227"/>
      <c r="DZ333" s="227"/>
      <c r="EA333" s="227"/>
      <c r="EB333" s="227"/>
      <c r="EC333" s="227"/>
      <c r="ED333" s="227"/>
      <c r="EE333" s="227"/>
      <c r="EF333" s="227"/>
      <c r="EG333" s="227"/>
      <c r="EH333" s="227"/>
      <c r="EI333" s="227"/>
      <c r="EJ333" s="227"/>
      <c r="EK333" s="227"/>
      <c r="EL333" s="227"/>
      <c r="EM333" s="227"/>
      <c r="EN333" s="227"/>
      <c r="EO333" s="227"/>
      <c r="EP333" s="227"/>
      <c r="EQ333" s="227"/>
      <c r="ER333" s="227"/>
      <c r="ES333" s="227"/>
      <c r="ET333" s="227"/>
      <c r="EU333" s="227"/>
      <c r="EV333" s="227"/>
      <c r="EW333" s="227"/>
      <c r="EX333" s="227"/>
      <c r="EY333" s="227"/>
      <c r="EZ333" s="227"/>
      <c r="FA333" s="227"/>
      <c r="FB333" s="227"/>
      <c r="FC333" s="227"/>
      <c r="FD333" s="227"/>
      <c r="FE333" s="227"/>
      <c r="FF333" s="227"/>
      <c r="FG333" s="227"/>
      <c r="FH333" s="227"/>
      <c r="FI333" s="227"/>
      <c r="FJ333" s="227"/>
      <c r="FK333" s="227"/>
      <c r="FL333" s="227"/>
      <c r="FM333" s="227"/>
      <c r="FN333" s="227"/>
      <c r="FO333" s="227"/>
      <c r="FP333" s="227"/>
      <c r="FQ333" s="227"/>
      <c r="FR333" s="227"/>
      <c r="FS333" s="227"/>
      <c r="FT333" s="227"/>
      <c r="FU333" s="227"/>
      <c r="FV333" s="227"/>
      <c r="FW333" s="227"/>
      <c r="FX333" s="227"/>
      <c r="FY333" s="227"/>
      <c r="FZ333" s="227"/>
      <c r="GA333" s="227"/>
      <c r="GB333" s="227"/>
      <c r="GC333" s="227"/>
      <c r="GD333" s="227"/>
      <c r="GE333" s="227"/>
      <c r="GF333" s="227"/>
      <c r="GG333" s="227"/>
      <c r="GH333" s="227"/>
      <c r="GI333" s="227"/>
      <c r="GJ333" s="227"/>
      <c r="GK333" s="227"/>
      <c r="GL333" s="227"/>
      <c r="GM333" s="227"/>
      <c r="GN333" s="227"/>
      <c r="GO333" s="227"/>
      <c r="GP333" s="227"/>
      <c r="GQ333" s="227"/>
      <c r="GR333" s="227"/>
      <c r="GS333" s="227"/>
      <c r="GT333" s="227"/>
      <c r="GU333" s="227"/>
      <c r="GV333" s="227"/>
      <c r="GW333" s="227"/>
      <c r="GX333" s="227"/>
      <c r="GY333" s="227"/>
      <c r="GZ333" s="227"/>
      <c r="HA333" s="227"/>
      <c r="HB333" s="227"/>
      <c r="HC333" s="227"/>
      <c r="HD333" s="227"/>
      <c r="HE333" s="227"/>
      <c r="HF333" s="227"/>
      <c r="HG333" s="227"/>
      <c r="HH333" s="227"/>
      <c r="HI333" s="227"/>
      <c r="HJ333" s="227"/>
      <c r="HK333" s="227"/>
      <c r="HL333" s="227"/>
      <c r="HM333" s="227"/>
      <c r="HN333" s="227"/>
      <c r="HO333" s="227"/>
      <c r="HP333" s="227"/>
      <c r="HQ333" s="227"/>
      <c r="HR333" s="227"/>
      <c r="HS333" s="227"/>
      <c r="HT333" s="227"/>
      <c r="HU333" s="227"/>
      <c r="HV333" s="227"/>
      <c r="HW333" s="227"/>
      <c r="HX333" s="227"/>
      <c r="HY333" s="227"/>
      <c r="HZ333" s="227"/>
      <c r="IA333" s="227"/>
      <c r="IB333" s="227"/>
      <c r="IC333" s="227"/>
      <c r="ID333" s="227"/>
      <c r="IE333" s="227"/>
      <c r="IF333" s="227"/>
      <c r="IG333" s="227"/>
      <c r="IH333" s="227"/>
      <c r="II333" s="227"/>
      <c r="IJ333" s="227"/>
      <c r="IK333" s="227"/>
      <c r="IL333" s="227"/>
      <c r="IM333" s="227"/>
      <c r="IN333" s="227"/>
      <c r="IO333" s="227"/>
      <c r="IP333" s="227"/>
      <c r="IQ333" s="227"/>
      <c r="IR333" s="227"/>
      <c r="IS333" s="227"/>
      <c r="IT333" s="227"/>
      <c r="IU333" s="227"/>
      <c r="IV333" s="227"/>
    </row>
    <row r="334" spans="1:256">
      <c r="A334" s="107"/>
      <c r="D334" s="159"/>
      <c r="E334" s="227"/>
      <c r="F334" s="159"/>
      <c r="G334" s="227"/>
      <c r="H334" s="159"/>
      <c r="I334" s="109"/>
      <c r="J334" s="109"/>
      <c r="K334" s="227"/>
      <c r="L334" s="159"/>
      <c r="M334" s="227"/>
      <c r="N334" s="227"/>
      <c r="O334" s="227"/>
      <c r="P334" s="227"/>
      <c r="Q334" s="227"/>
      <c r="R334" s="227"/>
      <c r="S334" s="227"/>
      <c r="T334" s="227"/>
      <c r="U334" s="227"/>
      <c r="V334" s="227"/>
      <c r="W334" s="227"/>
      <c r="X334" s="227"/>
      <c r="Y334" s="227"/>
      <c r="Z334" s="227"/>
      <c r="AA334" s="227"/>
      <c r="AB334" s="227"/>
      <c r="AC334" s="227"/>
      <c r="AD334" s="227"/>
      <c r="AE334" s="227"/>
      <c r="AF334" s="227"/>
      <c r="AG334" s="227"/>
      <c r="AH334" s="227"/>
      <c r="AI334" s="227"/>
      <c r="AJ334" s="227"/>
      <c r="AK334" s="227"/>
      <c r="AL334" s="227"/>
      <c r="AM334" s="227"/>
      <c r="AN334" s="227"/>
      <c r="AO334" s="227"/>
      <c r="AP334" s="227"/>
      <c r="AQ334" s="227"/>
      <c r="AR334" s="227"/>
      <c r="AS334" s="227"/>
      <c r="AT334" s="227"/>
      <c r="AU334" s="227"/>
      <c r="AV334" s="227"/>
      <c r="AW334" s="227"/>
      <c r="AX334" s="227"/>
      <c r="AY334" s="227"/>
      <c r="AZ334" s="227"/>
      <c r="BA334" s="227"/>
      <c r="BB334" s="227"/>
      <c r="BC334" s="227"/>
      <c r="BD334" s="227"/>
      <c r="BE334" s="227"/>
      <c r="BF334" s="227"/>
      <c r="BG334" s="227"/>
      <c r="BH334" s="227"/>
      <c r="BI334" s="227"/>
      <c r="BJ334" s="227"/>
      <c r="BK334" s="227"/>
      <c r="BL334" s="227"/>
      <c r="BM334" s="227"/>
      <c r="BN334" s="227"/>
      <c r="BO334" s="227"/>
      <c r="BP334" s="227"/>
      <c r="BQ334" s="227"/>
      <c r="BR334" s="227"/>
      <c r="BS334" s="227"/>
      <c r="BT334" s="227"/>
      <c r="BU334" s="227"/>
      <c r="BV334" s="227"/>
      <c r="BW334" s="227"/>
      <c r="BX334" s="227"/>
      <c r="BY334" s="227"/>
      <c r="BZ334" s="227"/>
      <c r="CA334" s="227"/>
      <c r="CB334" s="227"/>
      <c r="CC334" s="109"/>
      <c r="CD334" s="109"/>
      <c r="CE334" s="109"/>
      <c r="CF334" s="109"/>
      <c r="CG334" s="109"/>
      <c r="CH334" s="109"/>
      <c r="CI334" s="109"/>
      <c r="CJ334" s="109"/>
      <c r="CK334" s="109"/>
      <c r="CL334" s="109"/>
      <c r="CM334" s="109"/>
      <c r="CN334" s="109"/>
      <c r="CO334" s="109"/>
      <c r="CP334" s="109"/>
      <c r="CQ334" s="109"/>
      <c r="CR334" s="109"/>
      <c r="CS334" s="109"/>
      <c r="CT334" s="109"/>
      <c r="CU334" s="227"/>
      <c r="CV334" s="227"/>
      <c r="CW334" s="227"/>
      <c r="CX334" s="227"/>
      <c r="CY334" s="227"/>
      <c r="CZ334" s="227"/>
      <c r="DA334" s="227"/>
      <c r="DB334" s="227"/>
      <c r="DC334" s="227"/>
      <c r="DD334" s="227"/>
      <c r="DE334" s="227"/>
      <c r="DF334" s="227"/>
      <c r="DG334" s="227"/>
      <c r="DH334" s="227"/>
      <c r="DI334" s="227"/>
      <c r="DJ334" s="227"/>
      <c r="DK334" s="227"/>
      <c r="DL334" s="227"/>
      <c r="DM334" s="227"/>
      <c r="DN334" s="227"/>
      <c r="DO334" s="227"/>
      <c r="DP334" s="227"/>
      <c r="DQ334" s="227"/>
      <c r="DR334" s="227"/>
      <c r="DS334" s="227"/>
      <c r="DT334" s="227"/>
      <c r="DU334" s="227"/>
      <c r="DV334" s="227"/>
      <c r="DW334" s="227"/>
      <c r="DX334" s="227"/>
      <c r="DY334" s="227"/>
      <c r="DZ334" s="227"/>
      <c r="EA334" s="227"/>
      <c r="EB334" s="227"/>
      <c r="EC334" s="227"/>
      <c r="ED334" s="227"/>
      <c r="EE334" s="227"/>
      <c r="EF334" s="227"/>
      <c r="EG334" s="227"/>
      <c r="EH334" s="227"/>
      <c r="EI334" s="227"/>
      <c r="EJ334" s="227"/>
      <c r="EK334" s="227"/>
      <c r="EL334" s="227"/>
      <c r="EM334" s="227"/>
      <c r="EN334" s="227"/>
      <c r="EO334" s="227"/>
      <c r="EP334" s="227"/>
      <c r="EQ334" s="227"/>
      <c r="ER334" s="227"/>
      <c r="ES334" s="227"/>
      <c r="ET334" s="227"/>
      <c r="EU334" s="227"/>
      <c r="EV334" s="227"/>
      <c r="EW334" s="227"/>
      <c r="EX334" s="227"/>
      <c r="EY334" s="227"/>
      <c r="EZ334" s="227"/>
      <c r="FA334" s="227"/>
      <c r="FB334" s="227"/>
      <c r="FC334" s="227"/>
      <c r="FD334" s="227"/>
      <c r="FE334" s="227"/>
      <c r="FF334" s="227"/>
      <c r="FG334" s="227"/>
      <c r="FH334" s="227"/>
      <c r="FI334" s="227"/>
      <c r="FJ334" s="227"/>
      <c r="FK334" s="227"/>
      <c r="FL334" s="227"/>
      <c r="FM334" s="227"/>
      <c r="FN334" s="227"/>
      <c r="FO334" s="227"/>
      <c r="FP334" s="227"/>
      <c r="FQ334" s="227"/>
      <c r="FR334" s="227"/>
      <c r="FS334" s="227"/>
      <c r="FT334" s="227"/>
      <c r="FU334" s="227"/>
      <c r="FV334" s="227"/>
      <c r="FW334" s="227"/>
      <c r="FX334" s="227"/>
      <c r="FY334" s="227"/>
      <c r="FZ334" s="227"/>
      <c r="GA334" s="227"/>
      <c r="GB334" s="227"/>
      <c r="GC334" s="227"/>
      <c r="GD334" s="227"/>
      <c r="GE334" s="227"/>
      <c r="GF334" s="227"/>
      <c r="GG334" s="227"/>
      <c r="GH334" s="227"/>
      <c r="GI334" s="227"/>
      <c r="GJ334" s="227"/>
      <c r="GK334" s="227"/>
      <c r="GL334" s="227"/>
      <c r="GM334" s="227"/>
      <c r="GN334" s="227"/>
      <c r="GO334" s="227"/>
      <c r="GP334" s="227"/>
      <c r="GQ334" s="227"/>
      <c r="GR334" s="227"/>
      <c r="GS334" s="227"/>
      <c r="GT334" s="227"/>
      <c r="GU334" s="227"/>
      <c r="GV334" s="227"/>
      <c r="GW334" s="227"/>
      <c r="GX334" s="227"/>
      <c r="GY334" s="227"/>
      <c r="GZ334" s="227"/>
      <c r="HA334" s="227"/>
      <c r="HB334" s="227"/>
      <c r="HC334" s="227"/>
      <c r="HD334" s="227"/>
      <c r="HE334" s="227"/>
      <c r="HF334" s="227"/>
      <c r="HG334" s="227"/>
      <c r="HH334" s="227"/>
      <c r="HI334" s="227"/>
      <c r="HJ334" s="227"/>
      <c r="HK334" s="227"/>
      <c r="HL334" s="227"/>
      <c r="HM334" s="227"/>
      <c r="HN334" s="227"/>
      <c r="HO334" s="227"/>
      <c r="HP334" s="227"/>
      <c r="HQ334" s="227"/>
      <c r="HR334" s="227"/>
      <c r="HS334" s="227"/>
      <c r="HT334" s="227"/>
      <c r="HU334" s="227"/>
      <c r="HV334" s="227"/>
      <c r="HW334" s="227"/>
      <c r="HX334" s="227"/>
      <c r="HY334" s="227"/>
      <c r="HZ334" s="227"/>
      <c r="IA334" s="227"/>
      <c r="IB334" s="227"/>
      <c r="IC334" s="227"/>
      <c r="ID334" s="227"/>
      <c r="IE334" s="227"/>
      <c r="IF334" s="227"/>
      <c r="IG334" s="227"/>
      <c r="IH334" s="227"/>
      <c r="II334" s="227"/>
      <c r="IJ334" s="227"/>
      <c r="IK334" s="227"/>
      <c r="IL334" s="227"/>
      <c r="IM334" s="227"/>
      <c r="IN334" s="227"/>
      <c r="IO334" s="227"/>
      <c r="IP334" s="227"/>
      <c r="IQ334" s="227"/>
      <c r="IR334" s="227"/>
      <c r="IS334" s="227"/>
      <c r="IT334" s="227"/>
      <c r="IU334" s="227"/>
      <c r="IV334" s="227"/>
    </row>
    <row r="335" spans="1:256">
      <c r="A335" s="107"/>
      <c r="D335" s="159"/>
      <c r="E335" s="227"/>
      <c r="F335" s="159"/>
      <c r="G335" s="227"/>
      <c r="H335" s="159"/>
      <c r="I335" s="109"/>
      <c r="J335" s="109"/>
      <c r="K335" s="227"/>
      <c r="L335" s="159"/>
      <c r="M335" s="227"/>
      <c r="N335" s="227"/>
      <c r="O335" s="227"/>
      <c r="P335" s="227"/>
      <c r="Q335" s="227"/>
      <c r="R335" s="227"/>
      <c r="S335" s="227"/>
      <c r="T335" s="227"/>
      <c r="U335" s="227"/>
      <c r="V335" s="227"/>
      <c r="W335" s="227"/>
      <c r="X335" s="227"/>
      <c r="Y335" s="227"/>
      <c r="Z335" s="227"/>
      <c r="AA335" s="227"/>
      <c r="AB335" s="227"/>
      <c r="AC335" s="227"/>
      <c r="AD335" s="227"/>
      <c r="AE335" s="227"/>
      <c r="AF335" s="227"/>
      <c r="AG335" s="227"/>
      <c r="AH335" s="227"/>
      <c r="AI335" s="227"/>
      <c r="AJ335" s="227"/>
      <c r="AK335" s="227"/>
      <c r="AL335" s="227"/>
      <c r="AM335" s="227"/>
      <c r="AN335" s="227"/>
      <c r="AO335" s="227"/>
      <c r="AP335" s="227"/>
      <c r="AQ335" s="227"/>
      <c r="AR335" s="227"/>
      <c r="AS335" s="227"/>
      <c r="AT335" s="227"/>
      <c r="AU335" s="227"/>
      <c r="AV335" s="227"/>
      <c r="AW335" s="227"/>
      <c r="AX335" s="227"/>
      <c r="AY335" s="227"/>
      <c r="AZ335" s="227"/>
      <c r="BA335" s="227"/>
      <c r="BB335" s="227"/>
      <c r="BC335" s="227"/>
      <c r="BD335" s="227"/>
      <c r="BE335" s="227"/>
      <c r="BF335" s="227"/>
      <c r="BG335" s="227"/>
      <c r="BH335" s="227"/>
      <c r="BI335" s="227"/>
      <c r="BJ335" s="227"/>
      <c r="BK335" s="227"/>
      <c r="BL335" s="227"/>
      <c r="BM335" s="227"/>
      <c r="BN335" s="227"/>
      <c r="BO335" s="227"/>
      <c r="BP335" s="227"/>
      <c r="BQ335" s="227"/>
      <c r="BR335" s="227"/>
      <c r="BS335" s="227"/>
      <c r="BT335" s="227"/>
      <c r="BU335" s="227"/>
      <c r="BV335" s="227"/>
      <c r="BW335" s="227"/>
      <c r="BX335" s="227"/>
      <c r="BY335" s="227"/>
      <c r="BZ335" s="227"/>
      <c r="CA335" s="227"/>
      <c r="CB335" s="227"/>
      <c r="CC335" s="109"/>
      <c r="CD335" s="109"/>
      <c r="CE335" s="109"/>
      <c r="CF335" s="109"/>
      <c r="CG335" s="109"/>
      <c r="CH335" s="109"/>
      <c r="CI335" s="109"/>
      <c r="CJ335" s="109"/>
      <c r="CK335" s="109"/>
      <c r="CL335" s="109"/>
      <c r="CM335" s="109"/>
      <c r="CN335" s="109"/>
      <c r="CO335" s="109"/>
      <c r="CP335" s="109"/>
      <c r="CQ335" s="109"/>
      <c r="CR335" s="109"/>
      <c r="CS335" s="109"/>
      <c r="CT335" s="109"/>
      <c r="CU335" s="227"/>
      <c r="CV335" s="227"/>
      <c r="CW335" s="227"/>
      <c r="CX335" s="227"/>
      <c r="CY335" s="227"/>
      <c r="CZ335" s="227"/>
      <c r="DA335" s="227"/>
      <c r="DB335" s="227"/>
      <c r="DC335" s="227"/>
      <c r="DD335" s="227"/>
      <c r="DE335" s="227"/>
      <c r="DF335" s="227"/>
      <c r="DG335" s="227"/>
      <c r="DH335" s="227"/>
      <c r="DI335" s="227"/>
      <c r="DJ335" s="227"/>
      <c r="DK335" s="227"/>
      <c r="DL335" s="227"/>
      <c r="DM335" s="227"/>
      <c r="DN335" s="227"/>
      <c r="DO335" s="227"/>
      <c r="DP335" s="227"/>
      <c r="DQ335" s="227"/>
      <c r="DR335" s="227"/>
      <c r="DS335" s="227"/>
      <c r="DT335" s="227"/>
      <c r="DU335" s="227"/>
      <c r="DV335" s="227"/>
      <c r="DW335" s="227"/>
      <c r="DX335" s="227"/>
      <c r="DY335" s="227"/>
      <c r="DZ335" s="227"/>
      <c r="EA335" s="227"/>
      <c r="EB335" s="227"/>
      <c r="EC335" s="227"/>
      <c r="ED335" s="227"/>
      <c r="EE335" s="227"/>
      <c r="EF335" s="227"/>
      <c r="EG335" s="227"/>
      <c r="EH335" s="227"/>
      <c r="EI335" s="227"/>
      <c r="EJ335" s="227"/>
      <c r="EK335" s="227"/>
      <c r="EL335" s="227"/>
      <c r="EM335" s="227"/>
      <c r="EN335" s="227"/>
      <c r="EO335" s="227"/>
      <c r="EP335" s="227"/>
      <c r="EQ335" s="227"/>
      <c r="ER335" s="227"/>
      <c r="ES335" s="227"/>
      <c r="ET335" s="227"/>
      <c r="EU335" s="227"/>
      <c r="EV335" s="227"/>
      <c r="EW335" s="227"/>
      <c r="EX335" s="227"/>
      <c r="EY335" s="227"/>
      <c r="EZ335" s="227"/>
      <c r="FA335" s="227"/>
      <c r="FB335" s="227"/>
      <c r="FC335" s="227"/>
      <c r="FD335" s="227"/>
      <c r="FE335" s="227"/>
      <c r="FF335" s="227"/>
      <c r="FG335" s="227"/>
      <c r="FH335" s="227"/>
      <c r="FI335" s="227"/>
      <c r="FJ335" s="227"/>
      <c r="FK335" s="227"/>
      <c r="FL335" s="227"/>
      <c r="FM335" s="227"/>
      <c r="FN335" s="227"/>
      <c r="FO335" s="227"/>
      <c r="FP335" s="227"/>
      <c r="FQ335" s="227"/>
      <c r="FR335" s="227"/>
      <c r="FS335" s="227"/>
      <c r="FT335" s="227"/>
      <c r="FU335" s="227"/>
      <c r="FV335" s="227"/>
      <c r="FW335" s="227"/>
      <c r="FX335" s="227"/>
      <c r="FY335" s="227"/>
      <c r="FZ335" s="227"/>
      <c r="GA335" s="227"/>
      <c r="GB335" s="227"/>
      <c r="GC335" s="227"/>
      <c r="GD335" s="227"/>
      <c r="GE335" s="227"/>
      <c r="GF335" s="227"/>
      <c r="GG335" s="227"/>
      <c r="GH335" s="227"/>
      <c r="GI335" s="227"/>
      <c r="GJ335" s="227"/>
      <c r="GK335" s="227"/>
      <c r="GL335" s="227"/>
      <c r="GM335" s="227"/>
      <c r="GN335" s="227"/>
      <c r="GO335" s="227"/>
      <c r="GP335" s="227"/>
      <c r="GQ335" s="227"/>
      <c r="GR335" s="227"/>
      <c r="GS335" s="227"/>
      <c r="GT335" s="227"/>
      <c r="GU335" s="227"/>
      <c r="GV335" s="227"/>
      <c r="GW335" s="227"/>
      <c r="GX335" s="227"/>
      <c r="GY335" s="227"/>
      <c r="GZ335" s="227"/>
      <c r="HA335" s="227"/>
      <c r="HB335" s="227"/>
      <c r="HC335" s="227"/>
      <c r="HD335" s="227"/>
      <c r="HE335" s="227"/>
      <c r="HF335" s="227"/>
      <c r="HG335" s="227"/>
      <c r="HH335" s="227"/>
      <c r="HI335" s="227"/>
      <c r="HJ335" s="227"/>
      <c r="HK335" s="227"/>
      <c r="HL335" s="227"/>
      <c r="HM335" s="227"/>
      <c r="HN335" s="227"/>
      <c r="HO335" s="227"/>
      <c r="HP335" s="227"/>
      <c r="HQ335" s="227"/>
      <c r="HR335" s="227"/>
      <c r="HS335" s="227"/>
      <c r="HT335" s="227"/>
      <c r="HU335" s="227"/>
      <c r="HV335" s="227"/>
      <c r="HW335" s="227"/>
      <c r="HX335" s="227"/>
      <c r="HY335" s="227"/>
      <c r="HZ335" s="227"/>
      <c r="IA335" s="227"/>
      <c r="IB335" s="227"/>
      <c r="IC335" s="227"/>
      <c r="ID335" s="227"/>
      <c r="IE335" s="227"/>
      <c r="IF335" s="227"/>
      <c r="IG335" s="227"/>
      <c r="IH335" s="227"/>
      <c r="II335" s="227"/>
      <c r="IJ335" s="227"/>
      <c r="IK335" s="227"/>
      <c r="IL335" s="227"/>
      <c r="IM335" s="227"/>
      <c r="IN335" s="227"/>
      <c r="IO335" s="227"/>
      <c r="IP335" s="227"/>
      <c r="IQ335" s="227"/>
      <c r="IR335" s="227"/>
      <c r="IS335" s="227"/>
      <c r="IT335" s="227"/>
      <c r="IU335" s="227"/>
      <c r="IV335" s="227"/>
    </row>
    <row r="336" spans="1:256">
      <c r="A336" s="107"/>
      <c r="D336" s="159"/>
      <c r="E336" s="227"/>
      <c r="F336" s="159"/>
      <c r="G336" s="227"/>
      <c r="H336" s="159"/>
      <c r="I336" s="109"/>
      <c r="J336" s="109"/>
      <c r="K336" s="227"/>
      <c r="L336" s="159"/>
      <c r="M336" s="227"/>
      <c r="N336" s="227"/>
      <c r="O336" s="227"/>
      <c r="P336" s="227"/>
      <c r="Q336" s="227"/>
      <c r="R336" s="227"/>
      <c r="S336" s="227"/>
      <c r="T336" s="227"/>
      <c r="U336" s="227"/>
      <c r="V336" s="227"/>
      <c r="W336" s="227"/>
      <c r="X336" s="227"/>
      <c r="Y336" s="227"/>
      <c r="Z336" s="227"/>
      <c r="AA336" s="227"/>
      <c r="AB336" s="227"/>
      <c r="AC336" s="227"/>
      <c r="AD336" s="227"/>
      <c r="AE336" s="227"/>
      <c r="AF336" s="227"/>
      <c r="AG336" s="227"/>
      <c r="AH336" s="227"/>
      <c r="AI336" s="227"/>
      <c r="AJ336" s="227"/>
      <c r="AK336" s="227"/>
      <c r="AL336" s="227"/>
      <c r="AM336" s="227"/>
      <c r="AN336" s="227"/>
      <c r="AO336" s="227"/>
      <c r="AP336" s="227"/>
      <c r="AQ336" s="227"/>
      <c r="AR336" s="227"/>
      <c r="AS336" s="227"/>
      <c r="AT336" s="227"/>
      <c r="AU336" s="227"/>
      <c r="AV336" s="227"/>
      <c r="AW336" s="227"/>
      <c r="AX336" s="227"/>
      <c r="AY336" s="227"/>
      <c r="AZ336" s="227"/>
      <c r="BA336" s="227"/>
      <c r="BB336" s="227"/>
      <c r="BC336" s="227"/>
      <c r="BD336" s="227"/>
      <c r="BE336" s="227"/>
      <c r="BF336" s="227"/>
      <c r="BG336" s="227"/>
      <c r="BH336" s="227"/>
      <c r="BI336" s="227"/>
      <c r="BJ336" s="227"/>
      <c r="BK336" s="227"/>
      <c r="BL336" s="227"/>
      <c r="BM336" s="227"/>
      <c r="BN336" s="227"/>
      <c r="BO336" s="227"/>
      <c r="BP336" s="227"/>
      <c r="BQ336" s="227"/>
      <c r="BR336" s="227"/>
      <c r="BS336" s="227"/>
      <c r="BT336" s="227"/>
      <c r="BU336" s="227"/>
      <c r="BV336" s="227"/>
      <c r="BW336" s="227"/>
      <c r="BX336" s="227"/>
      <c r="BY336" s="227"/>
      <c r="BZ336" s="227"/>
      <c r="CA336" s="227"/>
      <c r="CB336" s="227"/>
      <c r="CC336" s="109"/>
      <c r="CD336" s="109"/>
      <c r="CE336" s="109"/>
      <c r="CF336" s="109"/>
      <c r="CG336" s="109"/>
      <c r="CH336" s="109"/>
      <c r="CI336" s="109"/>
      <c r="CJ336" s="109"/>
      <c r="CK336" s="109"/>
      <c r="CL336" s="109"/>
      <c r="CM336" s="109"/>
      <c r="CN336" s="109"/>
      <c r="CO336" s="109"/>
      <c r="CP336" s="109"/>
      <c r="CQ336" s="109"/>
      <c r="CR336" s="109"/>
      <c r="CS336" s="109"/>
      <c r="CT336" s="109"/>
      <c r="CU336" s="227"/>
      <c r="CV336" s="227"/>
      <c r="CW336" s="227"/>
      <c r="CX336" s="227"/>
      <c r="CY336" s="227"/>
      <c r="CZ336" s="227"/>
      <c r="DA336" s="227"/>
      <c r="DB336" s="227"/>
      <c r="DC336" s="227"/>
      <c r="DD336" s="227"/>
      <c r="DE336" s="227"/>
      <c r="DF336" s="227"/>
      <c r="DG336" s="227"/>
      <c r="DH336" s="227"/>
      <c r="DI336" s="227"/>
      <c r="DJ336" s="227"/>
      <c r="DK336" s="227"/>
      <c r="DL336" s="227"/>
      <c r="DM336" s="227"/>
      <c r="DN336" s="227"/>
      <c r="DO336" s="227"/>
      <c r="DP336" s="227"/>
      <c r="DQ336" s="227"/>
      <c r="DR336" s="227"/>
      <c r="DS336" s="227"/>
      <c r="DT336" s="227"/>
      <c r="DU336" s="227"/>
      <c r="DV336" s="227"/>
      <c r="DW336" s="227"/>
      <c r="DX336" s="227"/>
      <c r="DY336" s="227"/>
      <c r="DZ336" s="227"/>
      <c r="EA336" s="227"/>
      <c r="EB336" s="227"/>
      <c r="EC336" s="227"/>
      <c r="ED336" s="227"/>
      <c r="EE336" s="227"/>
      <c r="EF336" s="227"/>
      <c r="EG336" s="227"/>
      <c r="EH336" s="227"/>
      <c r="EI336" s="227"/>
      <c r="EJ336" s="227"/>
      <c r="EK336" s="227"/>
      <c r="EL336" s="227"/>
      <c r="EM336" s="227"/>
      <c r="EN336" s="227"/>
      <c r="EO336" s="227"/>
      <c r="EP336" s="227"/>
      <c r="EQ336" s="227"/>
      <c r="ER336" s="227"/>
      <c r="ES336" s="227"/>
      <c r="ET336" s="227"/>
      <c r="EU336" s="227"/>
      <c r="EV336" s="227"/>
      <c r="EW336" s="227"/>
      <c r="EX336" s="227"/>
      <c r="EY336" s="227"/>
      <c r="EZ336" s="227"/>
      <c r="FA336" s="227"/>
      <c r="FB336" s="227"/>
      <c r="FC336" s="227"/>
      <c r="FD336" s="227"/>
      <c r="FE336" s="227"/>
      <c r="FF336" s="227"/>
      <c r="FG336" s="227"/>
      <c r="FH336" s="227"/>
      <c r="FI336" s="227"/>
      <c r="FJ336" s="227"/>
      <c r="FK336" s="227"/>
      <c r="FL336" s="227"/>
      <c r="FM336" s="227"/>
      <c r="FN336" s="227"/>
      <c r="FO336" s="227"/>
      <c r="FP336" s="227"/>
      <c r="FQ336" s="227"/>
      <c r="FR336" s="227"/>
      <c r="FS336" s="227"/>
      <c r="FT336" s="227"/>
      <c r="FU336" s="227"/>
      <c r="FV336" s="227"/>
      <c r="FW336" s="227"/>
      <c r="FX336" s="227"/>
      <c r="FY336" s="227"/>
      <c r="FZ336" s="227"/>
      <c r="GA336" s="227"/>
      <c r="GB336" s="227"/>
      <c r="GC336" s="227"/>
      <c r="GD336" s="227"/>
      <c r="GE336" s="227"/>
      <c r="GF336" s="227"/>
      <c r="GG336" s="227"/>
      <c r="GH336" s="227"/>
      <c r="GI336" s="227"/>
      <c r="GJ336" s="227"/>
      <c r="GK336" s="227"/>
      <c r="GL336" s="227"/>
      <c r="GM336" s="227"/>
      <c r="GN336" s="227"/>
      <c r="GO336" s="227"/>
      <c r="GP336" s="227"/>
      <c r="GQ336" s="227"/>
      <c r="GR336" s="227"/>
      <c r="GS336" s="227"/>
      <c r="GT336" s="227"/>
      <c r="GU336" s="227"/>
      <c r="GV336" s="227"/>
      <c r="GW336" s="227"/>
      <c r="GX336" s="227"/>
      <c r="GY336" s="227"/>
      <c r="GZ336" s="227"/>
      <c r="HA336" s="227"/>
      <c r="HB336" s="227"/>
      <c r="HC336" s="227"/>
      <c r="HD336" s="227"/>
      <c r="HE336" s="227"/>
      <c r="HF336" s="227"/>
      <c r="HG336" s="227"/>
      <c r="HH336" s="227"/>
      <c r="HI336" s="227"/>
      <c r="HJ336" s="227"/>
      <c r="HK336" s="227"/>
      <c r="HL336" s="227"/>
      <c r="HM336" s="227"/>
      <c r="HN336" s="227"/>
      <c r="HO336" s="227"/>
      <c r="HP336" s="227"/>
      <c r="HQ336" s="227"/>
      <c r="HR336" s="227"/>
      <c r="HS336" s="227"/>
      <c r="HT336" s="227"/>
      <c r="HU336" s="227"/>
      <c r="HV336" s="227"/>
      <c r="HW336" s="227"/>
      <c r="HX336" s="227"/>
      <c r="HY336" s="227"/>
      <c r="HZ336" s="227"/>
      <c r="IA336" s="227"/>
      <c r="IB336" s="227"/>
      <c r="IC336" s="227"/>
      <c r="ID336" s="227"/>
      <c r="IE336" s="227"/>
      <c r="IF336" s="227"/>
      <c r="IG336" s="227"/>
      <c r="IH336" s="227"/>
      <c r="II336" s="227"/>
      <c r="IJ336" s="227"/>
      <c r="IK336" s="227"/>
      <c r="IL336" s="227"/>
      <c r="IM336" s="227"/>
      <c r="IN336" s="227"/>
      <c r="IO336" s="227"/>
      <c r="IP336" s="227"/>
      <c r="IQ336" s="227"/>
      <c r="IR336" s="227"/>
      <c r="IS336" s="227"/>
      <c r="IT336" s="227"/>
      <c r="IU336" s="227"/>
      <c r="IV336" s="227"/>
    </row>
    <row r="337" spans="1:256">
      <c r="A337" s="107"/>
      <c r="D337" s="159"/>
      <c r="E337" s="227"/>
      <c r="F337" s="159"/>
      <c r="G337" s="227"/>
      <c r="H337" s="159"/>
      <c r="I337" s="109"/>
      <c r="J337" s="109"/>
      <c r="K337" s="227"/>
      <c r="L337" s="159"/>
      <c r="M337" s="227"/>
      <c r="N337" s="227"/>
      <c r="O337" s="227"/>
      <c r="P337" s="227"/>
      <c r="Q337" s="227"/>
      <c r="R337" s="227"/>
      <c r="S337" s="227"/>
      <c r="T337" s="227"/>
      <c r="U337" s="227"/>
      <c r="V337" s="227"/>
      <c r="W337" s="227"/>
      <c r="X337" s="227"/>
      <c r="Y337" s="227"/>
      <c r="Z337" s="227"/>
      <c r="AA337" s="227"/>
      <c r="AB337" s="227"/>
      <c r="AC337" s="227"/>
      <c r="AD337" s="227"/>
      <c r="AE337" s="227"/>
      <c r="AF337" s="227"/>
      <c r="AG337" s="227"/>
      <c r="AH337" s="227"/>
      <c r="AI337" s="227"/>
      <c r="AJ337" s="227"/>
      <c r="AK337" s="227"/>
      <c r="AL337" s="227"/>
      <c r="AM337" s="227"/>
      <c r="AN337" s="227"/>
      <c r="AO337" s="227"/>
      <c r="AP337" s="227"/>
      <c r="AQ337" s="227"/>
      <c r="AR337" s="227"/>
      <c r="AS337" s="227"/>
      <c r="AT337" s="227"/>
      <c r="AU337" s="227"/>
      <c r="AV337" s="227"/>
      <c r="AW337" s="227"/>
      <c r="AX337" s="227"/>
      <c r="AY337" s="227"/>
      <c r="AZ337" s="227"/>
      <c r="BA337" s="227"/>
      <c r="BB337" s="227"/>
      <c r="BC337" s="227"/>
      <c r="BD337" s="227"/>
      <c r="BE337" s="227"/>
      <c r="BF337" s="227"/>
      <c r="BG337" s="227"/>
      <c r="BH337" s="227"/>
      <c r="BI337" s="227"/>
      <c r="BJ337" s="227"/>
      <c r="BK337" s="227"/>
      <c r="BL337" s="227"/>
      <c r="BM337" s="227"/>
      <c r="BN337" s="227"/>
      <c r="BO337" s="227"/>
      <c r="BP337" s="227"/>
      <c r="BQ337" s="227"/>
      <c r="BR337" s="227"/>
      <c r="BS337" s="227"/>
      <c r="BT337" s="227"/>
      <c r="BU337" s="227"/>
      <c r="BV337" s="227"/>
      <c r="BW337" s="227"/>
      <c r="BX337" s="227"/>
      <c r="BY337" s="227"/>
      <c r="BZ337" s="227"/>
      <c r="CA337" s="227"/>
      <c r="CB337" s="227"/>
      <c r="CC337" s="109"/>
      <c r="CD337" s="109"/>
      <c r="CE337" s="109"/>
      <c r="CF337" s="109"/>
      <c r="CG337" s="109"/>
      <c r="CH337" s="109"/>
      <c r="CI337" s="109"/>
      <c r="CJ337" s="109"/>
      <c r="CK337" s="109"/>
      <c r="CL337" s="109"/>
      <c r="CM337" s="109"/>
      <c r="CN337" s="109"/>
      <c r="CO337" s="109"/>
      <c r="CP337" s="109"/>
      <c r="CQ337" s="109"/>
      <c r="CR337" s="109"/>
      <c r="CS337" s="109"/>
      <c r="CT337" s="109"/>
      <c r="CU337" s="227"/>
      <c r="CV337" s="227"/>
      <c r="CW337" s="227"/>
      <c r="CX337" s="227"/>
      <c r="CY337" s="227"/>
      <c r="CZ337" s="227"/>
      <c r="DA337" s="227"/>
      <c r="DB337" s="227"/>
      <c r="DC337" s="227"/>
      <c r="DD337" s="227"/>
      <c r="DE337" s="227"/>
      <c r="DF337" s="227"/>
      <c r="DG337" s="227"/>
      <c r="DH337" s="227"/>
      <c r="DI337" s="227"/>
      <c r="DJ337" s="227"/>
      <c r="DK337" s="227"/>
      <c r="DL337" s="227"/>
      <c r="DM337" s="227"/>
      <c r="DN337" s="227"/>
      <c r="DO337" s="227"/>
      <c r="DP337" s="227"/>
      <c r="DQ337" s="227"/>
      <c r="DR337" s="227"/>
      <c r="DS337" s="227"/>
      <c r="DT337" s="227"/>
      <c r="DU337" s="227"/>
      <c r="DV337" s="227"/>
      <c r="DW337" s="227"/>
      <c r="DX337" s="227"/>
      <c r="DY337" s="227"/>
      <c r="DZ337" s="227"/>
      <c r="EA337" s="227"/>
      <c r="EB337" s="227"/>
      <c r="EC337" s="227"/>
      <c r="ED337" s="227"/>
      <c r="EE337" s="227"/>
      <c r="EF337" s="227"/>
      <c r="EG337" s="227"/>
      <c r="EH337" s="227"/>
      <c r="EI337" s="227"/>
      <c r="EJ337" s="227"/>
      <c r="EK337" s="227"/>
      <c r="EL337" s="227"/>
      <c r="EM337" s="227"/>
      <c r="EN337" s="227"/>
      <c r="EO337" s="227"/>
      <c r="EP337" s="227"/>
      <c r="EQ337" s="227"/>
      <c r="ER337" s="227"/>
      <c r="ES337" s="227"/>
      <c r="ET337" s="227"/>
      <c r="EU337" s="227"/>
      <c r="EV337" s="227"/>
      <c r="EW337" s="227"/>
      <c r="EX337" s="227"/>
      <c r="EY337" s="227"/>
      <c r="EZ337" s="227"/>
      <c r="FA337" s="227"/>
      <c r="FB337" s="227"/>
      <c r="FC337" s="227"/>
      <c r="FD337" s="227"/>
      <c r="FE337" s="227"/>
      <c r="FF337" s="227"/>
      <c r="FG337" s="227"/>
      <c r="FH337" s="227"/>
      <c r="FI337" s="227"/>
      <c r="FJ337" s="227"/>
      <c r="FK337" s="227"/>
      <c r="FL337" s="227"/>
      <c r="FM337" s="227"/>
      <c r="FN337" s="227"/>
      <c r="FO337" s="227"/>
      <c r="FP337" s="227"/>
      <c r="FQ337" s="227"/>
      <c r="FR337" s="227"/>
      <c r="FS337" s="227"/>
      <c r="FT337" s="227"/>
      <c r="FU337" s="227"/>
      <c r="FV337" s="227"/>
      <c r="FW337" s="227"/>
      <c r="FX337" s="227"/>
      <c r="FY337" s="227"/>
      <c r="FZ337" s="227"/>
      <c r="GA337" s="227"/>
      <c r="GB337" s="227"/>
      <c r="GC337" s="227"/>
      <c r="GD337" s="227"/>
      <c r="GE337" s="227"/>
      <c r="GF337" s="227"/>
      <c r="GG337" s="227"/>
      <c r="GH337" s="227"/>
      <c r="GI337" s="227"/>
      <c r="GJ337" s="227"/>
      <c r="GK337" s="227"/>
      <c r="GL337" s="227"/>
      <c r="GM337" s="227"/>
      <c r="GN337" s="227"/>
      <c r="GO337" s="227"/>
      <c r="GP337" s="227"/>
      <c r="GQ337" s="227"/>
      <c r="GR337" s="227"/>
      <c r="GS337" s="227"/>
      <c r="GT337" s="227"/>
      <c r="GU337" s="227"/>
      <c r="GV337" s="227"/>
      <c r="GW337" s="227"/>
      <c r="GX337" s="227"/>
      <c r="GY337" s="227"/>
      <c r="GZ337" s="227"/>
      <c r="HA337" s="227"/>
      <c r="HB337" s="227"/>
      <c r="HC337" s="227"/>
      <c r="HD337" s="227"/>
      <c r="HE337" s="227"/>
      <c r="HF337" s="227"/>
      <c r="HG337" s="227"/>
      <c r="HH337" s="227"/>
      <c r="HI337" s="227"/>
      <c r="HJ337" s="227"/>
      <c r="HK337" s="227"/>
      <c r="HL337" s="227"/>
      <c r="HM337" s="227"/>
      <c r="HN337" s="227"/>
      <c r="HO337" s="227"/>
      <c r="HP337" s="227"/>
      <c r="HQ337" s="227"/>
      <c r="HR337" s="227"/>
      <c r="HS337" s="227"/>
      <c r="HT337" s="227"/>
      <c r="HU337" s="227"/>
      <c r="HV337" s="227"/>
      <c r="HW337" s="227"/>
      <c r="HX337" s="227"/>
      <c r="HY337" s="227"/>
      <c r="HZ337" s="227"/>
      <c r="IA337" s="227"/>
      <c r="IB337" s="227"/>
      <c r="IC337" s="227"/>
      <c r="ID337" s="227"/>
      <c r="IE337" s="227"/>
      <c r="IF337" s="227"/>
      <c r="IG337" s="227"/>
      <c r="IH337" s="227"/>
      <c r="II337" s="227"/>
      <c r="IJ337" s="227"/>
      <c r="IK337" s="227"/>
      <c r="IL337" s="227"/>
      <c r="IM337" s="227"/>
      <c r="IN337" s="227"/>
      <c r="IO337" s="227"/>
      <c r="IP337" s="227"/>
      <c r="IQ337" s="227"/>
      <c r="IR337" s="227"/>
      <c r="IS337" s="227"/>
      <c r="IT337" s="227"/>
      <c r="IU337" s="227"/>
      <c r="IV337" s="227"/>
    </row>
    <row r="338" spans="1:256">
      <c r="A338" s="107"/>
      <c r="D338" s="159"/>
      <c r="E338" s="227"/>
      <c r="F338" s="159"/>
      <c r="G338" s="227"/>
      <c r="H338" s="159"/>
      <c r="I338" s="109"/>
      <c r="J338" s="109"/>
      <c r="K338" s="227"/>
      <c r="L338" s="159"/>
      <c r="M338" s="227"/>
      <c r="N338" s="227"/>
      <c r="O338" s="227"/>
      <c r="P338" s="227"/>
      <c r="Q338" s="227"/>
      <c r="R338" s="227"/>
      <c r="S338" s="227"/>
      <c r="T338" s="227"/>
      <c r="U338" s="227"/>
      <c r="V338" s="227"/>
      <c r="W338" s="227"/>
      <c r="X338" s="227"/>
      <c r="Y338" s="227"/>
      <c r="Z338" s="227"/>
      <c r="AA338" s="227"/>
      <c r="AB338" s="227"/>
      <c r="AC338" s="227"/>
      <c r="AD338" s="227"/>
      <c r="AE338" s="227"/>
      <c r="AF338" s="227"/>
      <c r="AG338" s="227"/>
      <c r="AH338" s="227"/>
      <c r="AI338" s="227"/>
      <c r="AJ338" s="227"/>
      <c r="AK338" s="227"/>
      <c r="AL338" s="227"/>
      <c r="AM338" s="227"/>
      <c r="AN338" s="227"/>
      <c r="AO338" s="227"/>
      <c r="AP338" s="227"/>
      <c r="AQ338" s="227"/>
      <c r="AR338" s="227"/>
      <c r="AS338" s="227"/>
      <c r="AT338" s="227"/>
      <c r="AU338" s="227"/>
      <c r="AV338" s="227"/>
      <c r="AW338" s="227"/>
      <c r="AX338" s="227"/>
      <c r="AY338" s="227"/>
      <c r="AZ338" s="227"/>
      <c r="BA338" s="227"/>
      <c r="BB338" s="227"/>
      <c r="BC338" s="227"/>
      <c r="BD338" s="227"/>
      <c r="BE338" s="227"/>
      <c r="BF338" s="227"/>
      <c r="BG338" s="227"/>
      <c r="BH338" s="227"/>
      <c r="BI338" s="227"/>
      <c r="BJ338" s="227"/>
      <c r="BK338" s="227"/>
      <c r="BL338" s="227"/>
      <c r="BM338" s="227"/>
      <c r="BN338" s="227"/>
      <c r="BO338" s="227"/>
      <c r="BP338" s="227"/>
      <c r="BQ338" s="227"/>
      <c r="BR338" s="227"/>
      <c r="BS338" s="227"/>
      <c r="BT338" s="227"/>
      <c r="BU338" s="227"/>
      <c r="BV338" s="227"/>
      <c r="BW338" s="227"/>
      <c r="BX338" s="227"/>
      <c r="BY338" s="227"/>
      <c r="BZ338" s="227"/>
      <c r="CA338" s="227"/>
      <c r="CB338" s="227"/>
      <c r="CC338" s="109"/>
      <c r="CD338" s="109"/>
      <c r="CE338" s="109"/>
      <c r="CF338" s="109"/>
      <c r="CG338" s="109"/>
      <c r="CH338" s="109"/>
      <c r="CI338" s="109"/>
      <c r="CJ338" s="109"/>
      <c r="CK338" s="109"/>
      <c r="CL338" s="109"/>
      <c r="CM338" s="109"/>
      <c r="CN338" s="109"/>
      <c r="CO338" s="109"/>
      <c r="CP338" s="109"/>
      <c r="CQ338" s="109"/>
      <c r="CR338" s="109"/>
      <c r="CS338" s="109"/>
      <c r="CT338" s="109"/>
      <c r="CU338" s="227"/>
      <c r="CV338" s="227"/>
      <c r="CW338" s="227"/>
      <c r="CX338" s="227"/>
      <c r="CY338" s="227"/>
      <c r="CZ338" s="227"/>
      <c r="DA338" s="227"/>
      <c r="DB338" s="227"/>
      <c r="DC338" s="227"/>
      <c r="DD338" s="227"/>
      <c r="DE338" s="227"/>
      <c r="DF338" s="227"/>
      <c r="DG338" s="227"/>
      <c r="DH338" s="227"/>
      <c r="DI338" s="227"/>
      <c r="DJ338" s="227"/>
      <c r="DK338" s="227"/>
      <c r="DL338" s="227"/>
      <c r="DM338" s="227"/>
      <c r="DN338" s="227"/>
      <c r="DO338" s="227"/>
      <c r="DP338" s="227"/>
      <c r="DQ338" s="227"/>
      <c r="DR338" s="227"/>
      <c r="DS338" s="227"/>
      <c r="DT338" s="227"/>
      <c r="DU338" s="227"/>
      <c r="DV338" s="227"/>
      <c r="DW338" s="227"/>
      <c r="DX338" s="227"/>
      <c r="DY338" s="227"/>
      <c r="DZ338" s="227"/>
      <c r="EA338" s="227"/>
      <c r="EB338" s="227"/>
      <c r="EC338" s="227"/>
      <c r="ED338" s="227"/>
      <c r="EE338" s="227"/>
      <c r="EF338" s="227"/>
      <c r="EG338" s="227"/>
      <c r="EH338" s="227"/>
      <c r="EI338" s="227"/>
      <c r="EJ338" s="227"/>
      <c r="EK338" s="227"/>
      <c r="EL338" s="227"/>
      <c r="EM338" s="227"/>
      <c r="EN338" s="227"/>
      <c r="EO338" s="227"/>
      <c r="EP338" s="227"/>
      <c r="EQ338" s="227"/>
      <c r="ER338" s="227"/>
      <c r="ES338" s="227"/>
      <c r="ET338" s="227"/>
      <c r="EU338" s="227"/>
      <c r="EV338" s="227"/>
      <c r="EW338" s="227"/>
      <c r="EX338" s="227"/>
      <c r="EY338" s="227"/>
      <c r="EZ338" s="227"/>
      <c r="FA338" s="227"/>
      <c r="FB338" s="227"/>
      <c r="FC338" s="227"/>
      <c r="FD338" s="227"/>
      <c r="FE338" s="227"/>
      <c r="FF338" s="227"/>
      <c r="FG338" s="227"/>
      <c r="FH338" s="227"/>
      <c r="FI338" s="227"/>
      <c r="FJ338" s="227"/>
      <c r="FK338" s="227"/>
      <c r="FL338" s="227"/>
      <c r="FM338" s="227"/>
      <c r="FN338" s="227"/>
      <c r="FO338" s="227"/>
      <c r="FP338" s="227"/>
      <c r="FQ338" s="227"/>
      <c r="FR338" s="227"/>
      <c r="FS338" s="227"/>
      <c r="FT338" s="227"/>
      <c r="FU338" s="227"/>
      <c r="FV338" s="227"/>
      <c r="FW338" s="227"/>
      <c r="FX338" s="227"/>
      <c r="FY338" s="227"/>
      <c r="FZ338" s="227"/>
      <c r="GA338" s="227"/>
      <c r="GB338" s="227"/>
      <c r="GC338" s="227"/>
      <c r="GD338" s="227"/>
      <c r="GE338" s="227"/>
      <c r="GF338" s="227"/>
      <c r="GG338" s="227"/>
      <c r="GH338" s="227"/>
      <c r="GI338" s="227"/>
      <c r="GJ338" s="227"/>
      <c r="GK338" s="227"/>
      <c r="GL338" s="227"/>
      <c r="GM338" s="227"/>
      <c r="GN338" s="227"/>
      <c r="GO338" s="227"/>
      <c r="GP338" s="227"/>
      <c r="GQ338" s="227"/>
      <c r="GR338" s="227"/>
      <c r="GS338" s="227"/>
      <c r="GT338" s="227"/>
      <c r="GU338" s="227"/>
      <c r="GV338" s="227"/>
      <c r="GW338" s="227"/>
      <c r="GX338" s="227"/>
      <c r="GY338" s="227"/>
      <c r="GZ338" s="227"/>
      <c r="HA338" s="227"/>
      <c r="HB338" s="227"/>
      <c r="HC338" s="227"/>
      <c r="HD338" s="227"/>
      <c r="HE338" s="227"/>
      <c r="HF338" s="227"/>
      <c r="HG338" s="227"/>
      <c r="HH338" s="227"/>
      <c r="HI338" s="227"/>
      <c r="HJ338" s="227"/>
      <c r="HK338" s="227"/>
      <c r="HL338" s="227"/>
      <c r="HM338" s="227"/>
      <c r="HN338" s="227"/>
      <c r="HO338" s="227"/>
      <c r="HP338" s="227"/>
      <c r="HQ338" s="227"/>
      <c r="HR338" s="227"/>
      <c r="HS338" s="227"/>
      <c r="HT338" s="227"/>
      <c r="HU338" s="227"/>
      <c r="HV338" s="227"/>
      <c r="HW338" s="227"/>
      <c r="HX338" s="227"/>
      <c r="HY338" s="227"/>
      <c r="HZ338" s="227"/>
      <c r="IA338" s="227"/>
      <c r="IB338" s="227"/>
      <c r="IC338" s="227"/>
      <c r="ID338" s="227"/>
      <c r="IE338" s="227"/>
      <c r="IF338" s="227"/>
      <c r="IG338" s="227"/>
      <c r="IH338" s="227"/>
      <c r="II338" s="227"/>
      <c r="IJ338" s="227"/>
      <c r="IK338" s="227"/>
      <c r="IL338" s="227"/>
      <c r="IM338" s="227"/>
      <c r="IN338" s="227"/>
      <c r="IO338" s="227"/>
      <c r="IP338" s="227"/>
      <c r="IQ338" s="227"/>
      <c r="IR338" s="227"/>
      <c r="IS338" s="227"/>
      <c r="IT338" s="227"/>
      <c r="IU338" s="227"/>
      <c r="IV338" s="227"/>
    </row>
    <row r="339" spans="1:256">
      <c r="A339" s="107"/>
      <c r="D339" s="159"/>
      <c r="E339" s="227"/>
      <c r="F339" s="159"/>
      <c r="G339" s="227"/>
      <c r="H339" s="159"/>
      <c r="I339" s="109"/>
      <c r="J339" s="109"/>
      <c r="K339" s="227"/>
      <c r="L339" s="159"/>
      <c r="M339" s="227"/>
      <c r="N339" s="227"/>
      <c r="O339" s="227"/>
      <c r="P339" s="227"/>
      <c r="Q339" s="227"/>
      <c r="R339" s="227"/>
      <c r="S339" s="227"/>
      <c r="T339" s="227"/>
      <c r="U339" s="227"/>
      <c r="V339" s="227"/>
      <c r="W339" s="227"/>
      <c r="X339" s="227"/>
      <c r="Y339" s="227"/>
      <c r="Z339" s="227"/>
      <c r="AA339" s="227"/>
      <c r="AB339" s="227"/>
      <c r="AC339" s="227"/>
      <c r="AD339" s="227"/>
      <c r="AE339" s="227"/>
      <c r="AF339" s="227"/>
      <c r="AG339" s="227"/>
      <c r="AH339" s="227"/>
      <c r="AI339" s="227"/>
      <c r="AJ339" s="227"/>
      <c r="AK339" s="227"/>
      <c r="AL339" s="227"/>
      <c r="AM339" s="227"/>
      <c r="AN339" s="227"/>
      <c r="AO339" s="227"/>
      <c r="AP339" s="227"/>
      <c r="AQ339" s="227"/>
      <c r="AR339" s="227"/>
      <c r="AS339" s="227"/>
      <c r="AT339" s="227"/>
      <c r="AU339" s="227"/>
      <c r="AV339" s="227"/>
      <c r="AW339" s="227"/>
      <c r="AX339" s="227"/>
      <c r="AY339" s="227"/>
      <c r="AZ339" s="227"/>
      <c r="BA339" s="227"/>
      <c r="BB339" s="227"/>
      <c r="BC339" s="227"/>
      <c r="BD339" s="227"/>
      <c r="BE339" s="227"/>
      <c r="BF339" s="227"/>
      <c r="BG339" s="227"/>
      <c r="BH339" s="227"/>
      <c r="BI339" s="227"/>
      <c r="BJ339" s="227"/>
      <c r="BK339" s="227"/>
      <c r="BL339" s="227"/>
      <c r="BM339" s="227"/>
      <c r="BN339" s="227"/>
      <c r="BO339" s="227"/>
      <c r="BP339" s="227"/>
      <c r="BQ339" s="227"/>
      <c r="BR339" s="227"/>
      <c r="BS339" s="227"/>
      <c r="BT339" s="227"/>
      <c r="BU339" s="227"/>
      <c r="BV339" s="227"/>
      <c r="BW339" s="227"/>
      <c r="BX339" s="227"/>
      <c r="BY339" s="227"/>
      <c r="BZ339" s="227"/>
      <c r="CA339" s="227"/>
      <c r="CB339" s="227"/>
      <c r="CC339" s="109"/>
      <c r="CD339" s="109"/>
      <c r="CE339" s="109"/>
      <c r="CF339" s="109"/>
      <c r="CG339" s="109"/>
      <c r="CH339" s="109"/>
      <c r="CI339" s="109"/>
      <c r="CJ339" s="109"/>
      <c r="CK339" s="109"/>
      <c r="CL339" s="109"/>
      <c r="CM339" s="109"/>
      <c r="CN339" s="109"/>
      <c r="CO339" s="109"/>
      <c r="CP339" s="109"/>
      <c r="CQ339" s="109"/>
      <c r="CR339" s="109"/>
      <c r="CS339" s="109"/>
      <c r="CT339" s="109"/>
      <c r="CU339" s="227"/>
      <c r="CV339" s="227"/>
      <c r="CW339" s="227"/>
      <c r="CX339" s="227"/>
      <c r="CY339" s="227"/>
      <c r="CZ339" s="227"/>
      <c r="DA339" s="227"/>
      <c r="DB339" s="227"/>
      <c r="DC339" s="227"/>
      <c r="DD339" s="227"/>
      <c r="DE339" s="227"/>
      <c r="DF339" s="227"/>
      <c r="DG339" s="227"/>
      <c r="DH339" s="227"/>
      <c r="DI339" s="227"/>
      <c r="DJ339" s="227"/>
      <c r="DK339" s="227"/>
      <c r="DL339" s="227"/>
      <c r="DM339" s="227"/>
      <c r="DN339" s="227"/>
      <c r="DO339" s="227"/>
      <c r="DP339" s="227"/>
      <c r="DQ339" s="227"/>
      <c r="DR339" s="227"/>
      <c r="DS339" s="227"/>
      <c r="DT339" s="227"/>
      <c r="DU339" s="227"/>
      <c r="DV339" s="227"/>
      <c r="DW339" s="227"/>
      <c r="DX339" s="227"/>
      <c r="DY339" s="227"/>
      <c r="DZ339" s="227"/>
      <c r="EA339" s="227"/>
      <c r="EB339" s="227"/>
      <c r="EC339" s="227"/>
      <c r="ED339" s="227"/>
      <c r="EE339" s="227"/>
      <c r="EF339" s="227"/>
      <c r="EG339" s="227"/>
      <c r="EH339" s="227"/>
      <c r="EI339" s="227"/>
      <c r="EJ339" s="227"/>
      <c r="EK339" s="227"/>
      <c r="EL339" s="227"/>
      <c r="EM339" s="227"/>
      <c r="EN339" s="227"/>
      <c r="EO339" s="227"/>
      <c r="EP339" s="227"/>
      <c r="EQ339" s="227"/>
      <c r="ER339" s="227"/>
      <c r="ES339" s="227"/>
      <c r="ET339" s="227"/>
      <c r="EU339" s="227"/>
      <c r="EV339" s="227"/>
      <c r="EW339" s="227"/>
      <c r="EX339" s="227"/>
      <c r="EY339" s="227"/>
      <c r="EZ339" s="227"/>
      <c r="FA339" s="227"/>
      <c r="FB339" s="227"/>
      <c r="FC339" s="227"/>
      <c r="FD339" s="227"/>
      <c r="FE339" s="227"/>
      <c r="FF339" s="227"/>
      <c r="FG339" s="227"/>
      <c r="FH339" s="227"/>
      <c r="FI339" s="227"/>
      <c r="FJ339" s="227"/>
      <c r="FK339" s="227"/>
      <c r="FL339" s="227"/>
      <c r="FM339" s="227"/>
      <c r="FN339" s="227"/>
      <c r="FO339" s="227"/>
      <c r="FP339" s="227"/>
      <c r="FQ339" s="227"/>
      <c r="FR339" s="227"/>
      <c r="FS339" s="227"/>
      <c r="FT339" s="227"/>
      <c r="FU339" s="227"/>
      <c r="FV339" s="227"/>
      <c r="FW339" s="227"/>
      <c r="FX339" s="227"/>
      <c r="FY339" s="227"/>
      <c r="FZ339" s="227"/>
      <c r="GA339" s="227"/>
      <c r="GB339" s="227"/>
      <c r="GC339" s="227"/>
      <c r="GD339" s="227"/>
      <c r="GE339" s="227"/>
      <c r="GF339" s="227"/>
      <c r="GG339" s="227"/>
      <c r="GH339" s="227"/>
      <c r="GI339" s="227"/>
      <c r="GJ339" s="227"/>
      <c r="GK339" s="227"/>
      <c r="GL339" s="227"/>
      <c r="GM339" s="227"/>
      <c r="GN339" s="227"/>
      <c r="GO339" s="227"/>
      <c r="GP339" s="227"/>
      <c r="GQ339" s="227"/>
      <c r="GR339" s="227"/>
      <c r="GS339" s="227"/>
      <c r="GT339" s="227"/>
      <c r="GU339" s="227"/>
      <c r="GV339" s="227"/>
      <c r="GW339" s="227"/>
      <c r="GX339" s="227"/>
      <c r="GY339" s="227"/>
      <c r="GZ339" s="227"/>
      <c r="HA339" s="227"/>
      <c r="HB339" s="227"/>
      <c r="HC339" s="227"/>
      <c r="HD339" s="227"/>
      <c r="HE339" s="227"/>
      <c r="HF339" s="227"/>
      <c r="HG339" s="227"/>
      <c r="HH339" s="227"/>
      <c r="HI339" s="227"/>
      <c r="HJ339" s="227"/>
      <c r="HK339" s="227"/>
      <c r="HL339" s="227"/>
      <c r="HM339" s="227"/>
      <c r="HN339" s="227"/>
      <c r="HO339" s="227"/>
      <c r="HP339" s="227"/>
      <c r="HQ339" s="227"/>
      <c r="HR339" s="227"/>
      <c r="HS339" s="227"/>
      <c r="HT339" s="227"/>
      <c r="HU339" s="227"/>
      <c r="HV339" s="227"/>
      <c r="HW339" s="227"/>
      <c r="HX339" s="227"/>
      <c r="HY339" s="227"/>
      <c r="HZ339" s="227"/>
      <c r="IA339" s="227"/>
      <c r="IB339" s="227"/>
      <c r="IC339" s="227"/>
      <c r="ID339" s="227"/>
      <c r="IE339" s="227"/>
      <c r="IF339" s="227"/>
      <c r="IG339" s="227"/>
      <c r="IH339" s="227"/>
      <c r="II339" s="227"/>
      <c r="IJ339" s="227"/>
      <c r="IK339" s="227"/>
      <c r="IL339" s="227"/>
      <c r="IM339" s="227"/>
      <c r="IN339" s="227"/>
      <c r="IO339" s="227"/>
      <c r="IP339" s="227"/>
      <c r="IQ339" s="227"/>
      <c r="IR339" s="227"/>
      <c r="IS339" s="227"/>
      <c r="IT339" s="227"/>
      <c r="IU339" s="227"/>
      <c r="IV339" s="227"/>
    </row>
    <row r="340" spans="1:256">
      <c r="A340" s="107"/>
      <c r="D340" s="159"/>
      <c r="E340" s="227"/>
      <c r="F340" s="159"/>
      <c r="G340" s="227"/>
      <c r="H340" s="159"/>
      <c r="I340" s="109"/>
      <c r="J340" s="109"/>
      <c r="K340" s="227"/>
      <c r="L340" s="159"/>
      <c r="M340" s="227"/>
      <c r="N340" s="227"/>
      <c r="O340" s="227"/>
      <c r="P340" s="227"/>
      <c r="Q340" s="227"/>
      <c r="R340" s="227"/>
      <c r="S340" s="227"/>
      <c r="T340" s="227"/>
      <c r="U340" s="227"/>
      <c r="V340" s="227"/>
      <c r="W340" s="227"/>
      <c r="X340" s="227"/>
      <c r="Y340" s="227"/>
      <c r="Z340" s="227"/>
      <c r="AA340" s="227"/>
      <c r="AB340" s="227"/>
      <c r="AC340" s="227"/>
      <c r="AD340" s="227"/>
      <c r="AE340" s="227"/>
      <c r="AF340" s="227"/>
      <c r="AG340" s="227"/>
      <c r="AH340" s="227"/>
      <c r="AI340" s="227"/>
      <c r="AJ340" s="227"/>
      <c r="AK340" s="227"/>
      <c r="AL340" s="227"/>
      <c r="AM340" s="227"/>
      <c r="AN340" s="227"/>
      <c r="AO340" s="227"/>
      <c r="AP340" s="227"/>
      <c r="AQ340" s="227"/>
      <c r="AR340" s="227"/>
      <c r="AS340" s="227"/>
      <c r="AT340" s="227"/>
      <c r="AU340" s="227"/>
      <c r="AV340" s="227"/>
      <c r="AW340" s="227"/>
      <c r="AX340" s="227"/>
      <c r="AY340" s="227"/>
      <c r="AZ340" s="227"/>
      <c r="BA340" s="227"/>
      <c r="BB340" s="227"/>
      <c r="BC340" s="227"/>
      <c r="BD340" s="227"/>
      <c r="BE340" s="227"/>
      <c r="BF340" s="227"/>
      <c r="BG340" s="227"/>
      <c r="BH340" s="227"/>
      <c r="BI340" s="227"/>
      <c r="BJ340" s="227"/>
      <c r="BK340" s="227"/>
      <c r="BL340" s="227"/>
      <c r="BM340" s="227"/>
      <c r="BN340" s="227"/>
      <c r="BO340" s="227"/>
      <c r="BP340" s="227"/>
      <c r="BQ340" s="227"/>
      <c r="BR340" s="227"/>
      <c r="BS340" s="227"/>
      <c r="BT340" s="227"/>
      <c r="BU340" s="227"/>
      <c r="BV340" s="227"/>
      <c r="BW340" s="227"/>
      <c r="BX340" s="227"/>
      <c r="BY340" s="227"/>
      <c r="BZ340" s="227"/>
      <c r="CA340" s="227"/>
      <c r="CB340" s="227"/>
      <c r="CC340" s="109"/>
      <c r="CD340" s="109"/>
      <c r="CE340" s="109"/>
      <c r="CF340" s="109"/>
      <c r="CG340" s="109"/>
      <c r="CH340" s="109"/>
      <c r="CI340" s="109"/>
      <c r="CJ340" s="109"/>
      <c r="CK340" s="109"/>
      <c r="CL340" s="109"/>
      <c r="CM340" s="109"/>
      <c r="CN340" s="109"/>
      <c r="CO340" s="109"/>
      <c r="CP340" s="109"/>
      <c r="CQ340" s="109"/>
      <c r="CR340" s="109"/>
      <c r="CS340" s="109"/>
      <c r="CT340" s="109"/>
      <c r="CU340" s="227"/>
      <c r="CV340" s="227"/>
      <c r="CW340" s="227"/>
      <c r="CX340" s="227"/>
      <c r="CY340" s="227"/>
      <c r="CZ340" s="227"/>
      <c r="DA340" s="227"/>
      <c r="DB340" s="227"/>
      <c r="DC340" s="227"/>
      <c r="DD340" s="227"/>
      <c r="DE340" s="227"/>
      <c r="DF340" s="227"/>
      <c r="DG340" s="227"/>
      <c r="DH340" s="227"/>
      <c r="DI340" s="227"/>
      <c r="DJ340" s="227"/>
      <c r="DK340" s="227"/>
      <c r="DL340" s="227"/>
      <c r="DM340" s="227"/>
      <c r="DN340" s="227"/>
      <c r="DO340" s="227"/>
      <c r="DP340" s="227"/>
      <c r="DQ340" s="227"/>
      <c r="DR340" s="227"/>
      <c r="DS340" s="227"/>
      <c r="DT340" s="227"/>
      <c r="DU340" s="227"/>
      <c r="DV340" s="227"/>
      <c r="DW340" s="227"/>
      <c r="DX340" s="227"/>
      <c r="DY340" s="227"/>
      <c r="DZ340" s="227"/>
      <c r="EA340" s="227"/>
      <c r="EB340" s="227"/>
      <c r="EC340" s="227"/>
      <c r="ED340" s="227"/>
      <c r="EE340" s="227"/>
      <c r="EF340" s="227"/>
      <c r="EG340" s="227"/>
      <c r="EH340" s="227"/>
      <c r="EI340" s="227"/>
      <c r="EJ340" s="227"/>
      <c r="EK340" s="227"/>
      <c r="EL340" s="227"/>
      <c r="EM340" s="227"/>
      <c r="EN340" s="227"/>
      <c r="EO340" s="227"/>
      <c r="EP340" s="227"/>
      <c r="EQ340" s="227"/>
      <c r="ER340" s="227"/>
      <c r="ES340" s="227"/>
      <c r="ET340" s="227"/>
      <c r="EU340" s="227"/>
      <c r="EV340" s="227"/>
      <c r="EW340" s="227"/>
      <c r="EX340" s="227"/>
      <c r="EY340" s="227"/>
      <c r="EZ340" s="227"/>
      <c r="FA340" s="227"/>
      <c r="FB340" s="227"/>
      <c r="FC340" s="227"/>
      <c r="FD340" s="227"/>
      <c r="FE340" s="227"/>
      <c r="FF340" s="227"/>
      <c r="FG340" s="227"/>
      <c r="FH340" s="227"/>
      <c r="FI340" s="227"/>
      <c r="FJ340" s="227"/>
      <c r="FK340" s="227"/>
      <c r="FL340" s="227"/>
      <c r="FM340" s="227"/>
      <c r="FN340" s="227"/>
      <c r="FO340" s="227"/>
      <c r="FP340" s="227"/>
      <c r="FQ340" s="227"/>
      <c r="FR340" s="227"/>
      <c r="FS340" s="227"/>
      <c r="FT340" s="227"/>
      <c r="FU340" s="227"/>
      <c r="FV340" s="227"/>
      <c r="FW340" s="227"/>
      <c r="FX340" s="227"/>
      <c r="FY340" s="227"/>
      <c r="FZ340" s="227"/>
      <c r="GA340" s="227"/>
      <c r="GB340" s="227"/>
      <c r="GC340" s="227"/>
      <c r="GD340" s="227"/>
      <c r="GE340" s="227"/>
      <c r="GF340" s="227"/>
      <c r="GG340" s="227"/>
      <c r="GH340" s="227"/>
      <c r="GI340" s="227"/>
      <c r="GJ340" s="227"/>
      <c r="GK340" s="227"/>
      <c r="GL340" s="227"/>
      <c r="GM340" s="227"/>
      <c r="GN340" s="227"/>
      <c r="GO340" s="227"/>
      <c r="GP340" s="227"/>
      <c r="GQ340" s="227"/>
      <c r="GR340" s="227"/>
      <c r="GS340" s="227"/>
      <c r="GT340" s="227"/>
      <c r="GU340" s="227"/>
      <c r="GV340" s="227"/>
      <c r="GW340" s="227"/>
      <c r="GX340" s="227"/>
      <c r="GY340" s="227"/>
      <c r="GZ340" s="227"/>
      <c r="HA340" s="227"/>
      <c r="HB340" s="227"/>
      <c r="HC340" s="227"/>
      <c r="HD340" s="227"/>
      <c r="HE340" s="227"/>
      <c r="HF340" s="227"/>
      <c r="HG340" s="227"/>
      <c r="HH340" s="227"/>
      <c r="HI340" s="227"/>
      <c r="HJ340" s="227"/>
      <c r="HK340" s="227"/>
      <c r="HL340" s="227"/>
      <c r="HM340" s="227"/>
      <c r="HN340" s="227"/>
      <c r="HO340" s="227"/>
      <c r="HP340" s="227"/>
      <c r="HQ340" s="227"/>
      <c r="HR340" s="227"/>
      <c r="HS340" s="227"/>
      <c r="HT340" s="227"/>
      <c r="HU340" s="227"/>
      <c r="HV340" s="227"/>
      <c r="HW340" s="227"/>
      <c r="HX340" s="227"/>
      <c r="HY340" s="227"/>
      <c r="HZ340" s="227"/>
      <c r="IA340" s="227"/>
      <c r="IB340" s="227"/>
      <c r="IC340" s="227"/>
      <c r="ID340" s="227"/>
      <c r="IE340" s="227"/>
      <c r="IF340" s="227"/>
      <c r="IG340" s="227"/>
      <c r="IH340" s="227"/>
      <c r="II340" s="227"/>
      <c r="IJ340" s="227"/>
      <c r="IK340" s="227"/>
      <c r="IL340" s="227"/>
      <c r="IM340" s="227"/>
      <c r="IN340" s="227"/>
      <c r="IO340" s="227"/>
      <c r="IP340" s="227"/>
      <c r="IQ340" s="227"/>
      <c r="IR340" s="227"/>
      <c r="IS340" s="227"/>
      <c r="IT340" s="227"/>
      <c r="IU340" s="227"/>
      <c r="IV340" s="227"/>
    </row>
    <row r="341" spans="1:256">
      <c r="A341" s="107"/>
      <c r="D341" s="159"/>
      <c r="E341" s="227"/>
      <c r="F341" s="159"/>
      <c r="G341" s="227"/>
      <c r="H341" s="159"/>
      <c r="I341" s="109"/>
      <c r="J341" s="109"/>
      <c r="K341" s="227"/>
      <c r="L341" s="159"/>
      <c r="M341" s="227"/>
      <c r="N341" s="227"/>
      <c r="O341" s="227"/>
      <c r="P341" s="227"/>
      <c r="Q341" s="227"/>
      <c r="R341" s="227"/>
      <c r="S341" s="227"/>
      <c r="T341" s="227"/>
      <c r="U341" s="227"/>
      <c r="V341" s="227"/>
      <c r="W341" s="227"/>
      <c r="X341" s="227"/>
      <c r="Y341" s="227"/>
      <c r="Z341" s="227"/>
      <c r="AA341" s="227"/>
      <c r="AB341" s="227"/>
      <c r="AC341" s="227"/>
      <c r="AD341" s="227"/>
      <c r="AE341" s="227"/>
      <c r="AF341" s="227"/>
      <c r="AG341" s="227"/>
      <c r="AH341" s="227"/>
      <c r="AI341" s="227"/>
      <c r="AJ341" s="227"/>
      <c r="AK341" s="227"/>
      <c r="AL341" s="227"/>
      <c r="AM341" s="227"/>
      <c r="AN341" s="227"/>
      <c r="AO341" s="227"/>
      <c r="AP341" s="227"/>
      <c r="AQ341" s="227"/>
      <c r="AR341" s="227"/>
      <c r="AS341" s="227"/>
      <c r="AT341" s="227"/>
      <c r="AU341" s="227"/>
      <c r="AV341" s="227"/>
      <c r="AW341" s="227"/>
      <c r="AX341" s="227"/>
      <c r="AY341" s="227"/>
      <c r="AZ341" s="227"/>
      <c r="BA341" s="227"/>
      <c r="BB341" s="227"/>
      <c r="BC341" s="227"/>
      <c r="BD341" s="227"/>
      <c r="BE341" s="227"/>
      <c r="BF341" s="227"/>
      <c r="BG341" s="227"/>
      <c r="BH341" s="227"/>
      <c r="BI341" s="227"/>
      <c r="BJ341" s="227"/>
      <c r="BK341" s="227"/>
      <c r="BL341" s="227"/>
      <c r="BM341" s="227"/>
      <c r="BN341" s="227"/>
      <c r="BO341" s="227"/>
      <c r="BP341" s="227"/>
      <c r="BQ341" s="227"/>
      <c r="BR341" s="227"/>
      <c r="BS341" s="227"/>
      <c r="BT341" s="227"/>
      <c r="BU341" s="227"/>
      <c r="BV341" s="227"/>
      <c r="BW341" s="227"/>
      <c r="BX341" s="227"/>
      <c r="BY341" s="227"/>
      <c r="BZ341" s="227"/>
      <c r="CA341" s="227"/>
      <c r="CB341" s="227"/>
      <c r="CC341" s="109"/>
      <c r="CD341" s="109"/>
      <c r="CE341" s="109"/>
      <c r="CF341" s="109"/>
      <c r="CG341" s="109"/>
      <c r="CH341" s="109"/>
      <c r="CI341" s="109"/>
      <c r="CJ341" s="109"/>
      <c r="CK341" s="109"/>
      <c r="CL341" s="109"/>
      <c r="CM341" s="109"/>
      <c r="CN341" s="109"/>
      <c r="CO341" s="109"/>
      <c r="CP341" s="109"/>
      <c r="CQ341" s="109"/>
      <c r="CR341" s="109"/>
      <c r="CS341" s="109"/>
      <c r="CT341" s="109"/>
      <c r="CU341" s="227"/>
      <c r="CV341" s="227"/>
      <c r="CW341" s="227"/>
      <c r="CX341" s="227"/>
      <c r="CY341" s="227"/>
      <c r="CZ341" s="227"/>
      <c r="DA341" s="227"/>
      <c r="DB341" s="227"/>
      <c r="DC341" s="227"/>
      <c r="DD341" s="227"/>
      <c r="DE341" s="227"/>
      <c r="DF341" s="227"/>
      <c r="DG341" s="227"/>
      <c r="DH341" s="227"/>
      <c r="DI341" s="227"/>
      <c r="DJ341" s="227"/>
      <c r="DK341" s="227"/>
      <c r="DL341" s="227"/>
      <c r="DM341" s="227"/>
      <c r="DN341" s="227"/>
      <c r="DO341" s="227"/>
      <c r="DP341" s="227"/>
      <c r="DQ341" s="227"/>
      <c r="DR341" s="227"/>
      <c r="DS341" s="227"/>
      <c r="DT341" s="227"/>
      <c r="DU341" s="227"/>
      <c r="DV341" s="227"/>
      <c r="DW341" s="227"/>
      <c r="DX341" s="227"/>
      <c r="DY341" s="227"/>
      <c r="DZ341" s="227"/>
      <c r="EA341" s="227"/>
      <c r="EB341" s="227"/>
      <c r="EC341" s="227"/>
      <c r="ED341" s="227"/>
      <c r="EE341" s="227"/>
      <c r="EF341" s="227"/>
      <c r="EG341" s="227"/>
      <c r="EH341" s="227"/>
      <c r="EI341" s="227"/>
      <c r="EJ341" s="227"/>
      <c r="EK341" s="227"/>
      <c r="EL341" s="227"/>
      <c r="EM341" s="227"/>
      <c r="EN341" s="227"/>
      <c r="EO341" s="227"/>
      <c r="EP341" s="227"/>
      <c r="EQ341" s="227"/>
      <c r="ER341" s="227"/>
      <c r="ES341" s="227"/>
      <c r="ET341" s="227"/>
      <c r="EU341" s="227"/>
      <c r="EV341" s="227"/>
      <c r="EW341" s="227"/>
      <c r="EX341" s="227"/>
      <c r="EY341" s="227"/>
      <c r="EZ341" s="227"/>
      <c r="FA341" s="227"/>
      <c r="FB341" s="227"/>
      <c r="FC341" s="227"/>
      <c r="FD341" s="227"/>
      <c r="FE341" s="227"/>
      <c r="FF341" s="227"/>
      <c r="FG341" s="227"/>
      <c r="FH341" s="227"/>
      <c r="FI341" s="227"/>
      <c r="FJ341" s="227"/>
      <c r="FK341" s="227"/>
      <c r="FL341" s="227"/>
      <c r="FM341" s="227"/>
      <c r="FN341" s="227"/>
      <c r="FO341" s="227"/>
      <c r="FP341" s="227"/>
      <c r="FQ341" s="227"/>
      <c r="FR341" s="227"/>
      <c r="FS341" s="227"/>
      <c r="FT341" s="227"/>
      <c r="FU341" s="227"/>
      <c r="FV341" s="227"/>
      <c r="FW341" s="227"/>
      <c r="FX341" s="227"/>
      <c r="FY341" s="227"/>
      <c r="FZ341" s="227"/>
      <c r="GA341" s="227"/>
      <c r="GB341" s="227"/>
      <c r="GC341" s="227"/>
      <c r="GD341" s="227"/>
      <c r="GE341" s="227"/>
      <c r="GF341" s="227"/>
      <c r="GG341" s="227"/>
      <c r="GH341" s="227"/>
      <c r="GI341" s="227"/>
      <c r="GJ341" s="227"/>
      <c r="GK341" s="227"/>
      <c r="GL341" s="227"/>
      <c r="GM341" s="227"/>
      <c r="GN341" s="227"/>
      <c r="GO341" s="227"/>
      <c r="GP341" s="227"/>
      <c r="GQ341" s="227"/>
      <c r="GR341" s="227"/>
      <c r="GS341" s="227"/>
      <c r="GT341" s="227"/>
      <c r="GU341" s="227"/>
      <c r="GV341" s="227"/>
      <c r="GW341" s="227"/>
      <c r="GX341" s="227"/>
      <c r="GY341" s="227"/>
      <c r="GZ341" s="227"/>
      <c r="HA341" s="227"/>
      <c r="HB341" s="227"/>
      <c r="HC341" s="227"/>
      <c r="HD341" s="227"/>
      <c r="HE341" s="227"/>
      <c r="HF341" s="227"/>
      <c r="HG341" s="227"/>
      <c r="HH341" s="227"/>
      <c r="HI341" s="227"/>
      <c r="HJ341" s="227"/>
      <c r="HK341" s="227"/>
      <c r="HL341" s="227"/>
      <c r="HM341" s="227"/>
      <c r="HN341" s="227"/>
      <c r="HO341" s="227"/>
      <c r="HP341" s="227"/>
      <c r="HQ341" s="227"/>
      <c r="HR341" s="227"/>
      <c r="HS341" s="227"/>
      <c r="HT341" s="227"/>
      <c r="HU341" s="227"/>
      <c r="HV341" s="227"/>
      <c r="HW341" s="227"/>
      <c r="HX341" s="227"/>
      <c r="HY341" s="227"/>
      <c r="HZ341" s="227"/>
      <c r="IA341" s="227"/>
      <c r="IB341" s="227"/>
      <c r="IC341" s="227"/>
      <c r="ID341" s="227"/>
      <c r="IE341" s="227"/>
      <c r="IF341" s="227"/>
      <c r="IG341" s="227"/>
      <c r="IH341" s="227"/>
      <c r="II341" s="227"/>
      <c r="IJ341" s="227"/>
      <c r="IK341" s="227"/>
      <c r="IL341" s="227"/>
      <c r="IM341" s="227"/>
      <c r="IN341" s="227"/>
      <c r="IO341" s="227"/>
      <c r="IP341" s="227"/>
      <c r="IQ341" s="227"/>
      <c r="IR341" s="227"/>
      <c r="IS341" s="227"/>
      <c r="IT341" s="227"/>
      <c r="IU341" s="227"/>
      <c r="IV341" s="227"/>
    </row>
    <row r="342" spans="1:256">
      <c r="A342" s="107"/>
      <c r="D342" s="159"/>
      <c r="E342" s="227"/>
      <c r="F342" s="159"/>
      <c r="G342" s="227"/>
      <c r="H342" s="159"/>
      <c r="I342" s="109"/>
      <c r="J342" s="109"/>
      <c r="K342" s="227"/>
      <c r="L342" s="159"/>
      <c r="M342" s="227"/>
      <c r="N342" s="227"/>
      <c r="O342" s="227"/>
      <c r="P342" s="227"/>
      <c r="Q342" s="227"/>
      <c r="R342" s="227"/>
      <c r="S342" s="227"/>
      <c r="T342" s="227"/>
      <c r="U342" s="227"/>
      <c r="V342" s="227"/>
      <c r="W342" s="227"/>
      <c r="X342" s="227"/>
      <c r="Y342" s="227"/>
      <c r="Z342" s="227"/>
      <c r="AA342" s="227"/>
      <c r="AB342" s="227"/>
      <c r="AC342" s="227"/>
      <c r="AD342" s="227"/>
      <c r="AE342" s="227"/>
      <c r="AF342" s="227"/>
      <c r="AG342" s="227"/>
      <c r="AH342" s="227"/>
      <c r="AI342" s="227"/>
      <c r="AJ342" s="227"/>
      <c r="AK342" s="227"/>
      <c r="AL342" s="227"/>
      <c r="AM342" s="227"/>
      <c r="AN342" s="227"/>
      <c r="AO342" s="227"/>
      <c r="AP342" s="227"/>
      <c r="AQ342" s="227"/>
      <c r="AR342" s="227"/>
      <c r="AS342" s="227"/>
      <c r="AT342" s="227"/>
      <c r="AU342" s="227"/>
      <c r="AV342" s="227"/>
      <c r="AW342" s="227"/>
      <c r="AX342" s="227"/>
      <c r="AY342" s="227"/>
      <c r="AZ342" s="227"/>
      <c r="BA342" s="227"/>
      <c r="BB342" s="227"/>
      <c r="BC342" s="227"/>
      <c r="BD342" s="227"/>
      <c r="BE342" s="227"/>
      <c r="BF342" s="227"/>
      <c r="BG342" s="227"/>
      <c r="BH342" s="227"/>
      <c r="BI342" s="227"/>
      <c r="BJ342" s="227"/>
      <c r="BK342" s="227"/>
      <c r="BL342" s="227"/>
      <c r="BM342" s="227"/>
      <c r="BN342" s="227"/>
      <c r="BO342" s="227"/>
      <c r="BP342" s="227"/>
      <c r="BQ342" s="227"/>
      <c r="BR342" s="227"/>
      <c r="BS342" s="227"/>
      <c r="BT342" s="227"/>
      <c r="BU342" s="227"/>
      <c r="BV342" s="227"/>
      <c r="BW342" s="227"/>
      <c r="BX342" s="227"/>
      <c r="BY342" s="227"/>
      <c r="BZ342" s="227"/>
      <c r="CA342" s="227"/>
      <c r="CB342" s="227"/>
      <c r="CC342" s="109"/>
      <c r="CD342" s="109"/>
      <c r="CE342" s="109"/>
      <c r="CF342" s="109"/>
      <c r="CG342" s="109"/>
      <c r="CH342" s="109"/>
      <c r="CI342" s="109"/>
      <c r="CJ342" s="109"/>
      <c r="CK342" s="109"/>
      <c r="CL342" s="109"/>
      <c r="CM342" s="109"/>
      <c r="CN342" s="109"/>
      <c r="CO342" s="109"/>
      <c r="CP342" s="109"/>
      <c r="CQ342" s="109"/>
      <c r="CR342" s="109"/>
      <c r="CS342" s="109"/>
      <c r="CT342" s="109"/>
      <c r="CU342" s="227"/>
      <c r="CV342" s="227"/>
      <c r="CW342" s="227"/>
      <c r="CX342" s="227"/>
      <c r="CY342" s="227"/>
      <c r="CZ342" s="227"/>
      <c r="DA342" s="227"/>
      <c r="DB342" s="227"/>
      <c r="DC342" s="227"/>
      <c r="DD342" s="227"/>
      <c r="DE342" s="227"/>
      <c r="DF342" s="227"/>
      <c r="DG342" s="227"/>
      <c r="DH342" s="227"/>
      <c r="DI342" s="227"/>
      <c r="DJ342" s="227"/>
      <c r="DK342" s="227"/>
      <c r="DL342" s="227"/>
      <c r="DM342" s="227"/>
      <c r="DN342" s="227"/>
      <c r="DO342" s="227"/>
      <c r="DP342" s="227"/>
      <c r="DQ342" s="227"/>
      <c r="DR342" s="227"/>
      <c r="DS342" s="227"/>
      <c r="DT342" s="227"/>
      <c r="DU342" s="227"/>
      <c r="DV342" s="227"/>
      <c r="DW342" s="227"/>
      <c r="DX342" s="227"/>
      <c r="DY342" s="227"/>
      <c r="DZ342" s="227"/>
      <c r="EA342" s="227"/>
      <c r="EB342" s="227"/>
      <c r="EC342" s="227"/>
      <c r="ED342" s="227"/>
      <c r="EE342" s="227"/>
      <c r="EF342" s="227"/>
      <c r="EG342" s="227"/>
      <c r="EH342" s="227"/>
      <c r="EI342" s="227"/>
      <c r="EJ342" s="227"/>
      <c r="EK342" s="227"/>
      <c r="EL342" s="227"/>
      <c r="EM342" s="227"/>
      <c r="EN342" s="227"/>
      <c r="EO342" s="227"/>
      <c r="EP342" s="227"/>
      <c r="EQ342" s="227"/>
      <c r="ER342" s="227"/>
      <c r="ES342" s="227"/>
      <c r="ET342" s="227"/>
      <c r="EU342" s="227"/>
      <c r="EV342" s="227"/>
      <c r="EW342" s="227"/>
      <c r="EX342" s="227"/>
      <c r="EY342" s="227"/>
      <c r="EZ342" s="227"/>
      <c r="FA342" s="227"/>
      <c r="FB342" s="227"/>
      <c r="FC342" s="227"/>
      <c r="FD342" s="227"/>
      <c r="FE342" s="227"/>
      <c r="FF342" s="227"/>
      <c r="FG342" s="227"/>
      <c r="FH342" s="227"/>
      <c r="FI342" s="227"/>
      <c r="FJ342" s="227"/>
      <c r="FK342" s="227"/>
      <c r="FL342" s="227"/>
      <c r="FM342" s="227"/>
      <c r="FN342" s="227"/>
      <c r="FO342" s="227"/>
      <c r="FP342" s="227"/>
      <c r="FQ342" s="227"/>
      <c r="FR342" s="227"/>
      <c r="FS342" s="227"/>
      <c r="FT342" s="227"/>
      <c r="FU342" s="227"/>
      <c r="FV342" s="227"/>
      <c r="FW342" s="227"/>
      <c r="FX342" s="227"/>
      <c r="FY342" s="227"/>
      <c r="FZ342" s="227"/>
      <c r="GA342" s="227"/>
      <c r="GB342" s="227"/>
      <c r="GC342" s="227"/>
      <c r="GD342" s="227"/>
      <c r="GE342" s="227"/>
      <c r="GF342" s="227"/>
      <c r="GG342" s="227"/>
      <c r="GH342" s="227"/>
      <c r="GI342" s="227"/>
      <c r="GJ342" s="227"/>
      <c r="GK342" s="227"/>
      <c r="GL342" s="227"/>
      <c r="GM342" s="227"/>
      <c r="GN342" s="227"/>
      <c r="GO342" s="227"/>
      <c r="GP342" s="227"/>
      <c r="GQ342" s="227"/>
      <c r="GR342" s="227"/>
      <c r="GS342" s="227"/>
      <c r="GT342" s="227"/>
      <c r="GU342" s="227"/>
      <c r="GV342" s="227"/>
      <c r="GW342" s="227"/>
      <c r="GX342" s="227"/>
      <c r="GY342" s="227"/>
      <c r="GZ342" s="227"/>
      <c r="HA342" s="227"/>
      <c r="HB342" s="227"/>
      <c r="HC342" s="227"/>
      <c r="HD342" s="227"/>
      <c r="HE342" s="227"/>
      <c r="HF342" s="227"/>
      <c r="HG342" s="227"/>
      <c r="HH342" s="227"/>
      <c r="HI342" s="227"/>
      <c r="HJ342" s="227"/>
      <c r="HK342" s="227"/>
      <c r="HL342" s="227"/>
      <c r="HM342" s="227"/>
      <c r="HN342" s="227"/>
      <c r="HO342" s="227"/>
      <c r="HP342" s="227"/>
      <c r="HQ342" s="227"/>
      <c r="HR342" s="227"/>
      <c r="HS342" s="227"/>
      <c r="HT342" s="227"/>
      <c r="HU342" s="227"/>
      <c r="HV342" s="227"/>
      <c r="HW342" s="227"/>
      <c r="HX342" s="227"/>
      <c r="HY342" s="227"/>
      <c r="HZ342" s="227"/>
      <c r="IA342" s="227"/>
      <c r="IB342" s="227"/>
      <c r="IC342" s="227"/>
      <c r="ID342" s="227"/>
      <c r="IE342" s="227"/>
      <c r="IF342" s="227"/>
      <c r="IG342" s="227"/>
      <c r="IH342" s="227"/>
      <c r="II342" s="227"/>
      <c r="IJ342" s="227"/>
      <c r="IK342" s="227"/>
      <c r="IL342" s="227"/>
      <c r="IM342" s="227"/>
      <c r="IN342" s="227"/>
      <c r="IO342" s="227"/>
      <c r="IP342" s="227"/>
      <c r="IQ342" s="227"/>
      <c r="IR342" s="227"/>
      <c r="IS342" s="227"/>
      <c r="IT342" s="227"/>
      <c r="IU342" s="227"/>
      <c r="IV342" s="227"/>
    </row>
    <row r="343" spans="1:256">
      <c r="A343" s="107"/>
      <c r="D343" s="159"/>
      <c r="E343" s="227"/>
      <c r="F343" s="159"/>
      <c r="G343" s="227"/>
      <c r="H343" s="159"/>
      <c r="I343" s="109"/>
      <c r="J343" s="109"/>
      <c r="K343" s="227"/>
      <c r="L343" s="159"/>
      <c r="M343" s="227"/>
      <c r="N343" s="227"/>
      <c r="O343" s="227"/>
      <c r="P343" s="227"/>
      <c r="Q343" s="227"/>
      <c r="R343" s="227"/>
      <c r="S343" s="227"/>
      <c r="T343" s="227"/>
      <c r="U343" s="227"/>
      <c r="V343" s="227"/>
      <c r="W343" s="227"/>
      <c r="X343" s="227"/>
      <c r="Y343" s="227"/>
      <c r="Z343" s="227"/>
      <c r="AA343" s="227"/>
      <c r="AB343" s="227"/>
      <c r="AC343" s="227"/>
      <c r="AD343" s="227"/>
      <c r="AE343" s="227"/>
      <c r="AF343" s="227"/>
      <c r="AG343" s="227"/>
      <c r="AH343" s="227"/>
      <c r="AI343" s="227"/>
      <c r="AJ343" s="227"/>
      <c r="AK343" s="227"/>
      <c r="AL343" s="227"/>
      <c r="AM343" s="227"/>
      <c r="AN343" s="227"/>
      <c r="AO343" s="227"/>
      <c r="AP343" s="227"/>
      <c r="AQ343" s="227"/>
      <c r="AR343" s="227"/>
      <c r="AS343" s="227"/>
      <c r="AT343" s="227"/>
      <c r="AU343" s="227"/>
      <c r="AV343" s="227"/>
      <c r="AW343" s="227"/>
      <c r="AX343" s="227"/>
      <c r="AY343" s="227"/>
      <c r="AZ343" s="227"/>
      <c r="BA343" s="227"/>
      <c r="BB343" s="227"/>
      <c r="BC343" s="227"/>
      <c r="BD343" s="227"/>
      <c r="BE343" s="227"/>
      <c r="BF343" s="227"/>
      <c r="BG343" s="227"/>
      <c r="BH343" s="227"/>
      <c r="BI343" s="227"/>
      <c r="BJ343" s="227"/>
      <c r="BK343" s="227"/>
      <c r="BL343" s="227"/>
      <c r="BM343" s="227"/>
      <c r="BN343" s="227"/>
      <c r="BO343" s="227"/>
      <c r="BP343" s="227"/>
      <c r="BQ343" s="227"/>
      <c r="BR343" s="227"/>
      <c r="BS343" s="227"/>
      <c r="BT343" s="227"/>
      <c r="BU343" s="227"/>
      <c r="BV343" s="227"/>
      <c r="BW343" s="227"/>
      <c r="BX343" s="227"/>
      <c r="BY343" s="227"/>
      <c r="BZ343" s="227"/>
      <c r="CA343" s="227"/>
      <c r="CB343" s="227"/>
      <c r="CC343" s="109"/>
      <c r="CD343" s="109"/>
      <c r="CE343" s="109"/>
      <c r="CF343" s="109"/>
      <c r="CG343" s="109"/>
      <c r="CH343" s="109"/>
      <c r="CI343" s="109"/>
      <c r="CJ343" s="109"/>
      <c r="CK343" s="109"/>
      <c r="CL343" s="109"/>
      <c r="CM343" s="109"/>
      <c r="CN343" s="109"/>
      <c r="CO343" s="109"/>
      <c r="CP343" s="109"/>
      <c r="CQ343" s="109"/>
      <c r="CR343" s="109"/>
      <c r="CS343" s="109"/>
      <c r="CT343" s="109"/>
      <c r="CU343" s="227"/>
      <c r="CV343" s="227"/>
      <c r="CW343" s="227"/>
      <c r="CX343" s="227"/>
      <c r="CY343" s="227"/>
      <c r="CZ343" s="227"/>
      <c r="DA343" s="227"/>
      <c r="DB343" s="227"/>
      <c r="DC343" s="227"/>
      <c r="DD343" s="227"/>
      <c r="DE343" s="227"/>
      <c r="DF343" s="227"/>
      <c r="DG343" s="227"/>
      <c r="DH343" s="227"/>
      <c r="DI343" s="227"/>
      <c r="DJ343" s="227"/>
      <c r="DK343" s="227"/>
      <c r="DL343" s="227"/>
      <c r="DM343" s="227"/>
      <c r="DN343" s="227"/>
      <c r="DO343" s="227"/>
      <c r="DP343" s="227"/>
      <c r="DQ343" s="227"/>
      <c r="DR343" s="227"/>
      <c r="DS343" s="227"/>
      <c r="DT343" s="227"/>
      <c r="DU343" s="227"/>
      <c r="DV343" s="227"/>
      <c r="DW343" s="227"/>
      <c r="DX343" s="227"/>
      <c r="DY343" s="227"/>
      <c r="DZ343" s="227"/>
      <c r="EA343" s="227"/>
      <c r="EB343" s="227"/>
      <c r="EC343" s="227"/>
      <c r="ED343" s="227"/>
      <c r="EE343" s="227"/>
      <c r="EF343" s="227"/>
      <c r="EG343" s="227"/>
      <c r="EH343" s="227"/>
      <c r="EI343" s="227"/>
      <c r="EJ343" s="227"/>
      <c r="EK343" s="227"/>
      <c r="EL343" s="227"/>
      <c r="EM343" s="227"/>
      <c r="EN343" s="227"/>
      <c r="EO343" s="227"/>
      <c r="EP343" s="227"/>
      <c r="EQ343" s="227"/>
      <c r="ER343" s="227"/>
      <c r="ES343" s="227"/>
      <c r="ET343" s="227"/>
      <c r="EU343" s="227"/>
      <c r="EV343" s="227"/>
      <c r="EW343" s="227"/>
      <c r="EX343" s="227"/>
      <c r="EY343" s="227"/>
      <c r="EZ343" s="227"/>
      <c r="FA343" s="227"/>
      <c r="FB343" s="227"/>
      <c r="FC343" s="227"/>
      <c r="FD343" s="227"/>
      <c r="FE343" s="227"/>
      <c r="FF343" s="227"/>
      <c r="FG343" s="227"/>
      <c r="FH343" s="227"/>
      <c r="FI343" s="227"/>
      <c r="FJ343" s="227"/>
      <c r="FK343" s="227"/>
      <c r="FL343" s="227"/>
      <c r="FM343" s="227"/>
      <c r="FN343" s="227"/>
      <c r="FO343" s="227"/>
      <c r="FP343" s="227"/>
      <c r="FQ343" s="227"/>
      <c r="FR343" s="227"/>
      <c r="FS343" s="227"/>
      <c r="FT343" s="227"/>
      <c r="FU343" s="227"/>
      <c r="FV343" s="227"/>
      <c r="FW343" s="227"/>
      <c r="FX343" s="227"/>
      <c r="FY343" s="227"/>
      <c r="FZ343" s="227"/>
      <c r="GA343" s="227"/>
      <c r="GB343" s="227"/>
      <c r="GC343" s="227"/>
      <c r="GD343" s="227"/>
      <c r="GE343" s="227"/>
      <c r="GF343" s="227"/>
      <c r="GG343" s="227"/>
      <c r="GH343" s="227"/>
      <c r="GI343" s="227"/>
      <c r="GJ343" s="227"/>
      <c r="GK343" s="227"/>
      <c r="GL343" s="227"/>
      <c r="GM343" s="227"/>
      <c r="GN343" s="227"/>
      <c r="GO343" s="227"/>
      <c r="GP343" s="227"/>
      <c r="GQ343" s="227"/>
      <c r="GR343" s="227"/>
      <c r="GS343" s="227"/>
      <c r="GT343" s="227"/>
      <c r="GU343" s="227"/>
      <c r="GV343" s="227"/>
      <c r="GW343" s="227"/>
      <c r="GX343" s="227"/>
      <c r="GY343" s="227"/>
      <c r="GZ343" s="227"/>
      <c r="HA343" s="227"/>
      <c r="HB343" s="227"/>
      <c r="HC343" s="227"/>
      <c r="HD343" s="227"/>
      <c r="HE343" s="227"/>
      <c r="HF343" s="227"/>
      <c r="HG343" s="227"/>
      <c r="HH343" s="227"/>
      <c r="HI343" s="227"/>
      <c r="HJ343" s="227"/>
      <c r="HK343" s="227"/>
      <c r="HL343" s="227"/>
      <c r="HM343" s="227"/>
      <c r="HN343" s="227"/>
      <c r="HO343" s="227"/>
      <c r="HP343" s="227"/>
      <c r="HQ343" s="227"/>
      <c r="HR343" s="227"/>
      <c r="HS343" s="227"/>
      <c r="HT343" s="227"/>
      <c r="HU343" s="227"/>
      <c r="HV343" s="227"/>
      <c r="HW343" s="227"/>
      <c r="HX343" s="227"/>
      <c r="HY343" s="227"/>
      <c r="HZ343" s="227"/>
      <c r="IA343" s="227"/>
      <c r="IB343" s="227"/>
      <c r="IC343" s="227"/>
      <c r="ID343" s="227"/>
      <c r="IE343" s="227"/>
      <c r="IF343" s="227"/>
      <c r="IG343" s="227"/>
      <c r="IH343" s="227"/>
      <c r="II343" s="227"/>
      <c r="IJ343" s="227"/>
      <c r="IK343" s="227"/>
      <c r="IL343" s="227"/>
      <c r="IM343" s="227"/>
      <c r="IN343" s="227"/>
      <c r="IO343" s="227"/>
      <c r="IP343" s="227"/>
      <c r="IQ343" s="227"/>
      <c r="IR343" s="227"/>
      <c r="IS343" s="227"/>
      <c r="IT343" s="227"/>
      <c r="IU343" s="227"/>
      <c r="IV343" s="227"/>
    </row>
    <row r="344" spans="1:256">
      <c r="A344" s="107"/>
      <c r="D344" s="159"/>
      <c r="E344" s="227"/>
      <c r="F344" s="159"/>
      <c r="G344" s="227"/>
      <c r="H344" s="159"/>
      <c r="I344" s="109"/>
      <c r="J344" s="109"/>
      <c r="K344" s="227"/>
      <c r="L344" s="159"/>
      <c r="M344" s="227"/>
      <c r="N344" s="227"/>
      <c r="O344" s="227"/>
      <c r="P344" s="227"/>
      <c r="Q344" s="227"/>
      <c r="R344" s="227"/>
      <c r="S344" s="227"/>
      <c r="T344" s="227"/>
      <c r="U344" s="227"/>
      <c r="V344" s="227"/>
      <c r="W344" s="227"/>
      <c r="X344" s="227"/>
      <c r="Y344" s="227"/>
      <c r="Z344" s="227"/>
      <c r="AA344" s="227"/>
      <c r="AB344" s="227"/>
      <c r="AC344" s="227"/>
      <c r="AD344" s="227"/>
      <c r="AE344" s="227"/>
      <c r="AF344" s="227"/>
      <c r="AG344" s="227"/>
      <c r="AH344" s="227"/>
      <c r="AI344" s="227"/>
      <c r="AJ344" s="227"/>
      <c r="AK344" s="227"/>
      <c r="AL344" s="227"/>
      <c r="AM344" s="227"/>
      <c r="AN344" s="227"/>
      <c r="AO344" s="227"/>
      <c r="AP344" s="227"/>
      <c r="AQ344" s="227"/>
      <c r="AR344" s="227"/>
      <c r="AS344" s="227"/>
      <c r="AT344" s="227"/>
      <c r="AU344" s="227"/>
      <c r="AV344" s="227"/>
      <c r="AW344" s="227"/>
      <c r="AX344" s="227"/>
      <c r="AY344" s="227"/>
      <c r="AZ344" s="227"/>
      <c r="BA344" s="227"/>
      <c r="BB344" s="227"/>
      <c r="BC344" s="227"/>
      <c r="BD344" s="227"/>
      <c r="BE344" s="227"/>
      <c r="BF344" s="227"/>
      <c r="BG344" s="227"/>
      <c r="BH344" s="227"/>
      <c r="BI344" s="227"/>
      <c r="BJ344" s="227"/>
      <c r="BK344" s="227"/>
      <c r="BL344" s="227"/>
      <c r="BM344" s="227"/>
      <c r="BN344" s="227"/>
      <c r="BO344" s="227"/>
      <c r="BP344" s="227"/>
      <c r="BQ344" s="227"/>
      <c r="BR344" s="227"/>
      <c r="BS344" s="227"/>
      <c r="BT344" s="227"/>
      <c r="BU344" s="227"/>
      <c r="BV344" s="227"/>
      <c r="BW344" s="227"/>
      <c r="BX344" s="227"/>
      <c r="BY344" s="227"/>
      <c r="BZ344" s="227"/>
      <c r="CA344" s="227"/>
      <c r="CB344" s="227"/>
      <c r="CC344" s="109"/>
      <c r="CD344" s="109"/>
      <c r="CE344" s="109"/>
      <c r="CF344" s="109"/>
      <c r="CG344" s="109"/>
      <c r="CH344" s="109"/>
      <c r="CI344" s="109"/>
      <c r="CJ344" s="109"/>
      <c r="CK344" s="109"/>
      <c r="CL344" s="109"/>
      <c r="CM344" s="109"/>
      <c r="CN344" s="109"/>
      <c r="CO344" s="109"/>
      <c r="CP344" s="109"/>
      <c r="CQ344" s="109"/>
      <c r="CR344" s="109"/>
      <c r="CS344" s="109"/>
      <c r="CT344" s="109"/>
      <c r="CU344" s="227"/>
      <c r="CV344" s="227"/>
      <c r="CW344" s="227"/>
      <c r="CX344" s="227"/>
      <c r="CY344" s="227"/>
      <c r="CZ344" s="227"/>
      <c r="DA344" s="227"/>
      <c r="DB344" s="227"/>
      <c r="DC344" s="227"/>
      <c r="DD344" s="227"/>
      <c r="DE344" s="227"/>
      <c r="DF344" s="227"/>
      <c r="DG344" s="227"/>
      <c r="DH344" s="227"/>
      <c r="DI344" s="227"/>
      <c r="DJ344" s="227"/>
      <c r="DK344" s="227"/>
      <c r="DL344" s="227"/>
      <c r="DM344" s="227"/>
      <c r="DN344" s="227"/>
      <c r="DO344" s="227"/>
      <c r="DP344" s="227"/>
      <c r="DQ344" s="227"/>
      <c r="DR344" s="227"/>
      <c r="DS344" s="227"/>
      <c r="DT344" s="227"/>
      <c r="DU344" s="227"/>
      <c r="DV344" s="227"/>
      <c r="DW344" s="227"/>
      <c r="DX344" s="227"/>
      <c r="DY344" s="227"/>
      <c r="DZ344" s="227"/>
      <c r="EA344" s="227"/>
      <c r="EB344" s="227"/>
      <c r="EC344" s="227"/>
      <c r="ED344" s="227"/>
      <c r="EE344" s="227"/>
      <c r="EF344" s="227"/>
      <c r="EG344" s="227"/>
      <c r="EH344" s="227"/>
      <c r="EI344" s="227"/>
      <c r="EJ344" s="227"/>
      <c r="EK344" s="227"/>
      <c r="EL344" s="227"/>
      <c r="EM344" s="227"/>
      <c r="EN344" s="227"/>
      <c r="EO344" s="227"/>
      <c r="EP344" s="227"/>
      <c r="EQ344" s="227"/>
      <c r="ER344" s="227"/>
      <c r="ES344" s="227"/>
      <c r="ET344" s="227"/>
      <c r="EU344" s="227"/>
      <c r="EV344" s="227"/>
      <c r="EW344" s="227"/>
      <c r="EX344" s="227"/>
      <c r="EY344" s="227"/>
      <c r="EZ344" s="227"/>
      <c r="FA344" s="227"/>
      <c r="FB344" s="227"/>
      <c r="FC344" s="227"/>
      <c r="FD344" s="227"/>
      <c r="FE344" s="227"/>
      <c r="FF344" s="227"/>
      <c r="FG344" s="227"/>
      <c r="FH344" s="227"/>
      <c r="FI344" s="227"/>
      <c r="FJ344" s="227"/>
      <c r="FK344" s="227"/>
      <c r="FL344" s="227"/>
      <c r="FM344" s="227"/>
      <c r="FN344" s="227"/>
      <c r="FO344" s="227"/>
      <c r="FP344" s="227"/>
      <c r="FQ344" s="227"/>
      <c r="FR344" s="227"/>
      <c r="FS344" s="227"/>
      <c r="FT344" s="227"/>
      <c r="FU344" s="227"/>
      <c r="FV344" s="227"/>
      <c r="FW344" s="227"/>
      <c r="FX344" s="227"/>
      <c r="FY344" s="227"/>
      <c r="FZ344" s="227"/>
      <c r="GA344" s="227"/>
      <c r="GB344" s="227"/>
      <c r="GC344" s="227"/>
      <c r="GD344" s="227"/>
      <c r="GE344" s="227"/>
      <c r="GF344" s="227"/>
      <c r="GG344" s="227"/>
      <c r="GH344" s="227"/>
      <c r="GI344" s="227"/>
      <c r="GJ344" s="227"/>
      <c r="GK344" s="227"/>
      <c r="GL344" s="227"/>
      <c r="GM344" s="227"/>
      <c r="GN344" s="227"/>
      <c r="GO344" s="227"/>
      <c r="GP344" s="227"/>
      <c r="GQ344" s="227"/>
      <c r="GR344" s="227"/>
      <c r="GS344" s="227"/>
      <c r="GT344" s="227"/>
      <c r="GU344" s="227"/>
      <c r="GV344" s="227"/>
      <c r="GW344" s="227"/>
      <c r="GX344" s="227"/>
      <c r="GY344" s="227"/>
      <c r="GZ344" s="227"/>
      <c r="HA344" s="227"/>
      <c r="HB344" s="227"/>
      <c r="HC344" s="227"/>
      <c r="HD344" s="227"/>
      <c r="HE344" s="227"/>
      <c r="HF344" s="227"/>
      <c r="HG344" s="227"/>
      <c r="HH344" s="227"/>
      <c r="HI344" s="227"/>
      <c r="HJ344" s="227"/>
      <c r="HK344" s="227"/>
      <c r="HL344" s="227"/>
      <c r="HM344" s="227"/>
      <c r="HN344" s="227"/>
      <c r="HO344" s="227"/>
      <c r="HP344" s="227"/>
      <c r="HQ344" s="227"/>
      <c r="HR344" s="227"/>
      <c r="HS344" s="227"/>
      <c r="HT344" s="227"/>
      <c r="HU344" s="227"/>
      <c r="HV344" s="227"/>
      <c r="HW344" s="227"/>
      <c r="HX344" s="227"/>
      <c r="HY344" s="227"/>
      <c r="HZ344" s="227"/>
      <c r="IA344" s="227"/>
      <c r="IB344" s="227"/>
      <c r="IC344" s="227"/>
      <c r="ID344" s="227"/>
      <c r="IE344" s="227"/>
      <c r="IF344" s="227"/>
      <c r="IG344" s="227"/>
      <c r="IH344" s="227"/>
      <c r="II344" s="227"/>
      <c r="IJ344" s="227"/>
      <c r="IK344" s="227"/>
      <c r="IL344" s="227"/>
      <c r="IM344" s="227"/>
      <c r="IN344" s="227"/>
      <c r="IO344" s="227"/>
      <c r="IP344" s="227"/>
      <c r="IQ344" s="227"/>
      <c r="IR344" s="227"/>
      <c r="IS344" s="227"/>
      <c r="IT344" s="227"/>
      <c r="IU344" s="227"/>
      <c r="IV344" s="227"/>
    </row>
    <row r="345" spans="1:256">
      <c r="A345" s="107"/>
      <c r="D345" s="159"/>
      <c r="E345" s="227"/>
      <c r="F345" s="159"/>
      <c r="G345" s="227"/>
      <c r="H345" s="159"/>
      <c r="I345" s="109"/>
      <c r="J345" s="109"/>
      <c r="K345" s="227"/>
      <c r="L345" s="159"/>
      <c r="M345" s="227"/>
      <c r="N345" s="227"/>
      <c r="O345" s="227"/>
      <c r="P345" s="227"/>
      <c r="Q345" s="227"/>
      <c r="R345" s="227"/>
      <c r="S345" s="227"/>
      <c r="T345" s="227"/>
      <c r="U345" s="227"/>
      <c r="V345" s="227"/>
      <c r="W345" s="227"/>
      <c r="X345" s="227"/>
      <c r="Y345" s="227"/>
      <c r="Z345" s="227"/>
      <c r="AA345" s="227"/>
      <c r="AB345" s="227"/>
      <c r="AC345" s="227"/>
      <c r="AD345" s="227"/>
      <c r="AE345" s="227"/>
      <c r="AF345" s="227"/>
      <c r="AG345" s="227"/>
      <c r="AH345" s="227"/>
      <c r="AI345" s="227"/>
      <c r="AJ345" s="227"/>
      <c r="AK345" s="227"/>
      <c r="AL345" s="227"/>
      <c r="AM345" s="227"/>
      <c r="AN345" s="227"/>
      <c r="AO345" s="227"/>
      <c r="AP345" s="227"/>
      <c r="AQ345" s="227"/>
      <c r="AR345" s="227"/>
      <c r="AS345" s="227"/>
      <c r="AT345" s="227"/>
      <c r="AU345" s="227"/>
      <c r="AV345" s="227"/>
      <c r="AW345" s="227"/>
      <c r="AX345" s="227"/>
      <c r="AY345" s="227"/>
      <c r="AZ345" s="227"/>
      <c r="BA345" s="227"/>
      <c r="BB345" s="227"/>
      <c r="BC345" s="227"/>
      <c r="BD345" s="227"/>
      <c r="BE345" s="227"/>
      <c r="BF345" s="227"/>
      <c r="BG345" s="227"/>
      <c r="BH345" s="227"/>
      <c r="BI345" s="227"/>
      <c r="BJ345" s="227"/>
      <c r="BK345" s="227"/>
      <c r="BL345" s="227"/>
      <c r="BM345" s="227"/>
      <c r="BN345" s="227"/>
      <c r="BO345" s="227"/>
      <c r="BP345" s="227"/>
      <c r="BQ345" s="227"/>
      <c r="BR345" s="227"/>
      <c r="BS345" s="227"/>
      <c r="BT345" s="227"/>
      <c r="BU345" s="227"/>
      <c r="BV345" s="227"/>
      <c r="BW345" s="227"/>
      <c r="BX345" s="227"/>
      <c r="BY345" s="227"/>
      <c r="BZ345" s="227"/>
      <c r="CA345" s="227"/>
      <c r="CB345" s="227"/>
      <c r="CC345" s="109"/>
      <c r="CD345" s="109"/>
      <c r="CE345" s="109"/>
      <c r="CF345" s="109"/>
      <c r="CG345" s="109"/>
      <c r="CH345" s="109"/>
      <c r="CI345" s="109"/>
      <c r="CJ345" s="109"/>
      <c r="CK345" s="109"/>
      <c r="CL345" s="109"/>
      <c r="CM345" s="109"/>
      <c r="CN345" s="109"/>
      <c r="CO345" s="109"/>
      <c r="CP345" s="109"/>
      <c r="CQ345" s="109"/>
      <c r="CR345" s="109"/>
      <c r="CS345" s="109"/>
      <c r="CT345" s="109"/>
      <c r="CU345" s="227"/>
      <c r="CV345" s="227"/>
      <c r="CW345" s="227"/>
      <c r="CX345" s="227"/>
      <c r="CY345" s="227"/>
      <c r="CZ345" s="227"/>
      <c r="DA345" s="227"/>
      <c r="DB345" s="227"/>
      <c r="DC345" s="227"/>
      <c r="DD345" s="227"/>
      <c r="DE345" s="227"/>
      <c r="DF345" s="227"/>
      <c r="DG345" s="227"/>
      <c r="DH345" s="227"/>
      <c r="DI345" s="227"/>
      <c r="DJ345" s="227"/>
      <c r="DK345" s="227"/>
      <c r="DL345" s="227"/>
      <c r="DM345" s="227"/>
      <c r="DN345" s="227"/>
      <c r="DO345" s="227"/>
      <c r="DP345" s="227"/>
      <c r="DQ345" s="227"/>
      <c r="DR345" s="227"/>
      <c r="DS345" s="227"/>
      <c r="DT345" s="227"/>
      <c r="DU345" s="227"/>
      <c r="DV345" s="227"/>
      <c r="DW345" s="227"/>
      <c r="DX345" s="227"/>
      <c r="DY345" s="227"/>
      <c r="DZ345" s="227"/>
      <c r="EA345" s="227"/>
      <c r="EB345" s="227"/>
      <c r="EC345" s="227"/>
      <c r="ED345" s="227"/>
      <c r="EE345" s="227"/>
      <c r="EF345" s="227"/>
      <c r="EG345" s="227"/>
      <c r="EH345" s="227"/>
      <c r="EI345" s="227"/>
      <c r="EJ345" s="227"/>
      <c r="EK345" s="227"/>
      <c r="EL345" s="227"/>
      <c r="EM345" s="227"/>
      <c r="EN345" s="227"/>
      <c r="EO345" s="227"/>
      <c r="EP345" s="227"/>
      <c r="EQ345" s="227"/>
      <c r="ER345" s="227"/>
      <c r="ES345" s="227"/>
      <c r="ET345" s="227"/>
      <c r="EU345" s="227"/>
      <c r="EV345" s="227"/>
      <c r="EW345" s="227"/>
      <c r="EX345" s="227"/>
      <c r="EY345" s="227"/>
      <c r="EZ345" s="227"/>
      <c r="FA345" s="227"/>
      <c r="FB345" s="227"/>
      <c r="FC345" s="227"/>
      <c r="FD345" s="227"/>
      <c r="FE345" s="227"/>
      <c r="FF345" s="227"/>
      <c r="FG345" s="227"/>
      <c r="FH345" s="227"/>
      <c r="FI345" s="227"/>
      <c r="FJ345" s="227"/>
      <c r="FK345" s="227"/>
      <c r="FL345" s="227"/>
      <c r="FM345" s="227"/>
      <c r="FN345" s="227"/>
      <c r="FO345" s="227"/>
      <c r="FP345" s="227"/>
      <c r="FQ345" s="227"/>
      <c r="FR345" s="227"/>
      <c r="FS345" s="227"/>
      <c r="FT345" s="227"/>
      <c r="FU345" s="227"/>
      <c r="FV345" s="227"/>
      <c r="FW345" s="227"/>
      <c r="FX345" s="227"/>
      <c r="FY345" s="227"/>
      <c r="FZ345" s="227"/>
      <c r="GA345" s="227"/>
      <c r="GB345" s="227"/>
      <c r="GC345" s="227"/>
      <c r="GD345" s="227"/>
      <c r="GE345" s="227"/>
      <c r="GF345" s="227"/>
      <c r="GG345" s="227"/>
      <c r="GH345" s="227"/>
      <c r="GI345" s="227"/>
      <c r="GJ345" s="227"/>
      <c r="GK345" s="227"/>
      <c r="GL345" s="227"/>
      <c r="GM345" s="227"/>
      <c r="GN345" s="227"/>
      <c r="GO345" s="227"/>
      <c r="GP345" s="227"/>
      <c r="GQ345" s="227"/>
      <c r="GR345" s="227"/>
      <c r="GS345" s="227"/>
      <c r="GT345" s="227"/>
      <c r="GU345" s="227"/>
      <c r="GV345" s="227"/>
      <c r="GW345" s="227"/>
      <c r="GX345" s="227"/>
      <c r="GY345" s="227"/>
      <c r="GZ345" s="227"/>
      <c r="HA345" s="227"/>
      <c r="HB345" s="227"/>
      <c r="HC345" s="227"/>
      <c r="HD345" s="227"/>
      <c r="HE345" s="227"/>
      <c r="HF345" s="227"/>
      <c r="HG345" s="227"/>
      <c r="HH345" s="227"/>
      <c r="HI345" s="227"/>
      <c r="HJ345" s="227"/>
      <c r="HK345" s="227"/>
      <c r="HL345" s="227"/>
      <c r="HM345" s="227"/>
      <c r="HN345" s="227"/>
      <c r="HO345" s="227"/>
      <c r="HP345" s="227"/>
      <c r="HQ345" s="227"/>
      <c r="HR345" s="227"/>
      <c r="HS345" s="227"/>
      <c r="HT345" s="227"/>
      <c r="HU345" s="227"/>
      <c r="HV345" s="227"/>
      <c r="HW345" s="227"/>
      <c r="HX345" s="227"/>
      <c r="HY345" s="227"/>
      <c r="HZ345" s="227"/>
      <c r="IA345" s="227"/>
      <c r="IB345" s="227"/>
      <c r="IC345" s="227"/>
      <c r="ID345" s="227"/>
      <c r="IE345" s="227"/>
      <c r="IF345" s="227"/>
      <c r="IG345" s="227"/>
      <c r="IH345" s="227"/>
      <c r="II345" s="227"/>
      <c r="IJ345" s="227"/>
      <c r="IK345" s="227"/>
      <c r="IL345" s="227"/>
      <c r="IM345" s="227"/>
      <c r="IN345" s="227"/>
      <c r="IO345" s="227"/>
      <c r="IP345" s="227"/>
      <c r="IQ345" s="227"/>
      <c r="IR345" s="227"/>
      <c r="IS345" s="227"/>
      <c r="IT345" s="227"/>
      <c r="IU345" s="227"/>
      <c r="IV345" s="227"/>
    </row>
    <row r="346" spans="1:256">
      <c r="A346" s="107"/>
      <c r="D346" s="159"/>
      <c r="E346" s="227"/>
      <c r="F346" s="159"/>
      <c r="G346" s="227"/>
      <c r="H346" s="159"/>
      <c r="I346" s="109"/>
      <c r="J346" s="109"/>
      <c r="K346" s="227"/>
      <c r="L346" s="159"/>
      <c r="M346" s="227"/>
      <c r="N346" s="227"/>
      <c r="O346" s="227"/>
      <c r="P346" s="227"/>
      <c r="Q346" s="227"/>
      <c r="R346" s="227"/>
      <c r="S346" s="227"/>
      <c r="T346" s="227"/>
      <c r="U346" s="227"/>
      <c r="V346" s="227"/>
      <c r="W346" s="227"/>
      <c r="X346" s="227"/>
      <c r="Y346" s="227"/>
      <c r="Z346" s="227"/>
      <c r="AA346" s="227"/>
      <c r="AB346" s="227"/>
      <c r="AC346" s="227"/>
      <c r="AD346" s="227"/>
      <c r="AE346" s="227"/>
      <c r="AF346" s="227"/>
      <c r="AG346" s="227"/>
      <c r="AH346" s="227"/>
      <c r="AI346" s="227"/>
      <c r="AJ346" s="227"/>
      <c r="AK346" s="227"/>
      <c r="AL346" s="227"/>
      <c r="AM346" s="227"/>
      <c r="AN346" s="227"/>
      <c r="AO346" s="227"/>
      <c r="AP346" s="227"/>
      <c r="AQ346" s="227"/>
      <c r="AR346" s="227"/>
      <c r="AS346" s="227"/>
      <c r="AT346" s="227"/>
      <c r="AU346" s="227"/>
      <c r="AV346" s="227"/>
      <c r="AW346" s="227"/>
      <c r="AX346" s="227"/>
      <c r="AY346" s="227"/>
      <c r="AZ346" s="227"/>
      <c r="BA346" s="227"/>
      <c r="BB346" s="227"/>
      <c r="BC346" s="227"/>
      <c r="BD346" s="227"/>
      <c r="BE346" s="227"/>
      <c r="BF346" s="227"/>
      <c r="BG346" s="227"/>
      <c r="BH346" s="227"/>
      <c r="BI346" s="227"/>
      <c r="BJ346" s="227"/>
      <c r="BK346" s="227"/>
      <c r="BL346" s="227"/>
      <c r="BM346" s="227"/>
      <c r="BN346" s="227"/>
      <c r="BO346" s="227"/>
      <c r="BP346" s="227"/>
      <c r="BQ346" s="227"/>
      <c r="BR346" s="227"/>
      <c r="BS346" s="227"/>
      <c r="BT346" s="227"/>
      <c r="BU346" s="227"/>
      <c r="BV346" s="227"/>
      <c r="BW346" s="227"/>
      <c r="BX346" s="227"/>
      <c r="BY346" s="227"/>
      <c r="BZ346" s="227"/>
      <c r="CA346" s="227"/>
      <c r="CB346" s="227"/>
      <c r="CC346" s="109"/>
      <c r="CD346" s="109"/>
      <c r="CE346" s="109"/>
      <c r="CF346" s="109"/>
      <c r="CG346" s="109"/>
      <c r="CH346" s="109"/>
      <c r="CI346" s="109"/>
      <c r="CJ346" s="109"/>
      <c r="CK346" s="109"/>
      <c r="CL346" s="109"/>
      <c r="CM346" s="109"/>
      <c r="CN346" s="109"/>
      <c r="CO346" s="109"/>
      <c r="CP346" s="109"/>
      <c r="CQ346" s="109"/>
      <c r="CR346" s="109"/>
      <c r="CS346" s="109"/>
      <c r="CT346" s="109"/>
      <c r="CU346" s="227"/>
      <c r="CV346" s="227"/>
      <c r="CW346" s="227"/>
      <c r="CX346" s="227"/>
      <c r="CY346" s="227"/>
      <c r="CZ346" s="227"/>
      <c r="DA346" s="227"/>
      <c r="DB346" s="227"/>
      <c r="DC346" s="227"/>
      <c r="DD346" s="227"/>
      <c r="DE346" s="227"/>
      <c r="DF346" s="227"/>
      <c r="DG346" s="227"/>
      <c r="DH346" s="227"/>
      <c r="DI346" s="227"/>
      <c r="DJ346" s="227"/>
      <c r="DK346" s="227"/>
      <c r="DL346" s="227"/>
      <c r="DM346" s="227"/>
      <c r="DN346" s="227"/>
      <c r="DO346" s="227"/>
      <c r="DP346" s="227"/>
      <c r="DQ346" s="227"/>
      <c r="DR346" s="227"/>
      <c r="DS346" s="227"/>
      <c r="DT346" s="227"/>
      <c r="DU346" s="227"/>
      <c r="DV346" s="227"/>
      <c r="DW346" s="227"/>
      <c r="DX346" s="227"/>
      <c r="DY346" s="227"/>
      <c r="DZ346" s="227"/>
      <c r="EA346" s="227"/>
      <c r="EB346" s="227"/>
      <c r="EC346" s="227"/>
      <c r="ED346" s="227"/>
      <c r="EE346" s="227"/>
      <c r="EF346" s="227"/>
      <c r="EG346" s="227"/>
      <c r="EH346" s="227"/>
      <c r="EI346" s="227"/>
      <c r="EJ346" s="227"/>
      <c r="EK346" s="227"/>
      <c r="EL346" s="227"/>
      <c r="EM346" s="227"/>
      <c r="EN346" s="227"/>
      <c r="EO346" s="227"/>
      <c r="EP346" s="227"/>
      <c r="EQ346" s="227"/>
      <c r="ER346" s="227"/>
      <c r="ES346" s="227"/>
      <c r="ET346" s="227"/>
      <c r="EU346" s="227"/>
      <c r="EV346" s="227"/>
      <c r="EW346" s="227"/>
      <c r="EX346" s="227"/>
      <c r="EY346" s="227"/>
      <c r="EZ346" s="227"/>
      <c r="FA346" s="227"/>
      <c r="FB346" s="227"/>
      <c r="FC346" s="227"/>
      <c r="FD346" s="227"/>
      <c r="FE346" s="227"/>
      <c r="FF346" s="227"/>
      <c r="FG346" s="227"/>
      <c r="FH346" s="227"/>
      <c r="FI346" s="227"/>
      <c r="FJ346" s="227"/>
      <c r="FK346" s="227"/>
      <c r="FL346" s="227"/>
      <c r="FM346" s="227"/>
      <c r="FN346" s="227"/>
      <c r="FO346" s="227"/>
      <c r="FP346" s="227"/>
      <c r="FQ346" s="227"/>
      <c r="FR346" s="227"/>
      <c r="FS346" s="227"/>
      <c r="FT346" s="227"/>
      <c r="FU346" s="227"/>
      <c r="FV346" s="227"/>
      <c r="FW346" s="227"/>
      <c r="FX346" s="227"/>
      <c r="FY346" s="227"/>
      <c r="FZ346" s="227"/>
      <c r="GA346" s="227"/>
      <c r="GB346" s="227"/>
      <c r="GC346" s="227"/>
      <c r="GD346" s="227"/>
      <c r="GE346" s="227"/>
      <c r="GF346" s="227"/>
      <c r="GG346" s="227"/>
      <c r="GH346" s="227"/>
      <c r="GI346" s="227"/>
      <c r="GJ346" s="227"/>
      <c r="GK346" s="227"/>
      <c r="GL346" s="227"/>
      <c r="GM346" s="227"/>
      <c r="GN346" s="227"/>
      <c r="GO346" s="227"/>
      <c r="GP346" s="227"/>
      <c r="GQ346" s="227"/>
      <c r="GR346" s="227"/>
      <c r="GS346" s="227"/>
      <c r="GT346" s="227"/>
      <c r="GU346" s="227"/>
      <c r="GV346" s="227"/>
      <c r="GW346" s="227"/>
      <c r="GX346" s="227"/>
      <c r="GY346" s="227"/>
      <c r="GZ346" s="227"/>
      <c r="HA346" s="227"/>
      <c r="HB346" s="227"/>
      <c r="HC346" s="227"/>
      <c r="HD346" s="227"/>
      <c r="HE346" s="227"/>
      <c r="HF346" s="227"/>
      <c r="HG346" s="227"/>
      <c r="HH346" s="227"/>
      <c r="HI346" s="227"/>
      <c r="HJ346" s="227"/>
      <c r="HK346" s="227"/>
      <c r="HL346" s="227"/>
      <c r="HM346" s="227"/>
      <c r="HN346" s="227"/>
      <c r="HO346" s="227"/>
      <c r="HP346" s="227"/>
      <c r="HQ346" s="227"/>
      <c r="HR346" s="227"/>
      <c r="HS346" s="227"/>
      <c r="HT346" s="227"/>
      <c r="HU346" s="227"/>
      <c r="HV346" s="227"/>
      <c r="HW346" s="227"/>
      <c r="HX346" s="227"/>
      <c r="HY346" s="227"/>
      <c r="HZ346" s="227"/>
      <c r="IA346" s="227"/>
      <c r="IB346" s="227"/>
      <c r="IC346" s="227"/>
      <c r="ID346" s="227"/>
      <c r="IE346" s="227"/>
      <c r="IF346" s="227"/>
      <c r="IG346" s="227"/>
      <c r="IH346" s="227"/>
      <c r="II346" s="227"/>
      <c r="IJ346" s="227"/>
      <c r="IK346" s="227"/>
      <c r="IL346" s="227"/>
      <c r="IM346" s="227"/>
      <c r="IN346" s="227"/>
      <c r="IO346" s="227"/>
      <c r="IP346" s="227"/>
      <c r="IQ346" s="227"/>
      <c r="IR346" s="227"/>
      <c r="IS346" s="227"/>
      <c r="IT346" s="227"/>
      <c r="IU346" s="227"/>
      <c r="IV346" s="227"/>
    </row>
    <row r="347" spans="1:256">
      <c r="A347" s="107"/>
      <c r="D347" s="159"/>
      <c r="E347" s="227"/>
      <c r="F347" s="159"/>
      <c r="G347" s="227"/>
      <c r="H347" s="159"/>
      <c r="I347" s="109"/>
      <c r="J347" s="109"/>
      <c r="K347" s="227"/>
      <c r="L347" s="159"/>
      <c r="M347" s="227"/>
      <c r="N347" s="227"/>
      <c r="O347" s="227"/>
      <c r="P347" s="227"/>
      <c r="Q347" s="227"/>
      <c r="R347" s="227"/>
      <c r="S347" s="227"/>
      <c r="T347" s="227"/>
      <c r="U347" s="227"/>
      <c r="V347" s="227"/>
      <c r="W347" s="227"/>
      <c r="X347" s="227"/>
      <c r="Y347" s="227"/>
      <c r="Z347" s="227"/>
      <c r="AA347" s="227"/>
      <c r="AB347" s="227"/>
      <c r="AC347" s="227"/>
      <c r="AD347" s="227"/>
      <c r="AE347" s="227"/>
      <c r="AF347" s="227"/>
      <c r="AG347" s="227"/>
      <c r="AH347" s="227"/>
      <c r="AI347" s="227"/>
      <c r="AJ347" s="227"/>
      <c r="AK347" s="227"/>
      <c r="AL347" s="227"/>
      <c r="AM347" s="227"/>
      <c r="AN347" s="227"/>
      <c r="AO347" s="227"/>
      <c r="AP347" s="227"/>
      <c r="AQ347" s="227"/>
      <c r="AR347" s="227"/>
      <c r="AS347" s="227"/>
      <c r="AT347" s="227"/>
      <c r="AU347" s="227"/>
      <c r="AV347" s="227"/>
      <c r="AW347" s="227"/>
      <c r="AX347" s="227"/>
      <c r="AY347" s="227"/>
      <c r="AZ347" s="227"/>
      <c r="BA347" s="227"/>
      <c r="BB347" s="227"/>
      <c r="BC347" s="227"/>
      <c r="BD347" s="227"/>
      <c r="BE347" s="227"/>
      <c r="BF347" s="227"/>
      <c r="BG347" s="227"/>
      <c r="BH347" s="227"/>
      <c r="BI347" s="227"/>
      <c r="BJ347" s="227"/>
      <c r="BK347" s="227"/>
      <c r="BL347" s="227"/>
      <c r="BM347" s="227"/>
      <c r="BN347" s="227"/>
      <c r="BO347" s="227"/>
      <c r="BP347" s="227"/>
      <c r="BQ347" s="227"/>
      <c r="BR347" s="227"/>
      <c r="BS347" s="227"/>
      <c r="BT347" s="227"/>
      <c r="BU347" s="227"/>
      <c r="BV347" s="227"/>
      <c r="BW347" s="227"/>
      <c r="BX347" s="227"/>
      <c r="BY347" s="227"/>
      <c r="BZ347" s="227"/>
      <c r="CA347" s="227"/>
      <c r="CB347" s="227"/>
      <c r="CC347" s="109"/>
      <c r="CD347" s="109"/>
      <c r="CE347" s="109"/>
      <c r="CF347" s="109"/>
      <c r="CG347" s="109"/>
      <c r="CH347" s="109"/>
      <c r="CI347" s="109"/>
      <c r="CJ347" s="109"/>
      <c r="CK347" s="109"/>
      <c r="CL347" s="109"/>
      <c r="CM347" s="109"/>
      <c r="CN347" s="109"/>
      <c r="CO347" s="109"/>
      <c r="CP347" s="109"/>
      <c r="CQ347" s="109"/>
      <c r="CR347" s="109"/>
      <c r="CS347" s="109"/>
      <c r="CT347" s="109"/>
      <c r="CU347" s="227"/>
      <c r="CV347" s="227"/>
      <c r="CW347" s="227"/>
      <c r="CX347" s="227"/>
      <c r="CY347" s="227"/>
      <c r="CZ347" s="227"/>
      <c r="DA347" s="227"/>
      <c r="DB347" s="227"/>
      <c r="DC347" s="227"/>
      <c r="DD347" s="227"/>
      <c r="DE347" s="227"/>
      <c r="DF347" s="227"/>
      <c r="DG347" s="227"/>
      <c r="DH347" s="227"/>
      <c r="DI347" s="227"/>
      <c r="DJ347" s="227"/>
      <c r="DK347" s="227"/>
      <c r="DL347" s="227"/>
      <c r="DM347" s="227"/>
      <c r="DN347" s="227"/>
      <c r="DO347" s="227"/>
      <c r="DP347" s="227"/>
      <c r="DQ347" s="227"/>
      <c r="DR347" s="227"/>
      <c r="DS347" s="227"/>
      <c r="DT347" s="227"/>
      <c r="DU347" s="227"/>
      <c r="DV347" s="227"/>
      <c r="DW347" s="227"/>
      <c r="DX347" s="227"/>
      <c r="DY347" s="227"/>
      <c r="DZ347" s="227"/>
      <c r="EA347" s="227"/>
      <c r="EB347" s="227"/>
      <c r="EC347" s="227"/>
      <c r="ED347" s="227"/>
      <c r="EE347" s="227"/>
      <c r="EF347" s="227"/>
      <c r="EG347" s="227"/>
      <c r="EH347" s="227"/>
      <c r="EI347" s="227"/>
      <c r="EJ347" s="227"/>
      <c r="EK347" s="227"/>
      <c r="EL347" s="227"/>
      <c r="EM347" s="227"/>
      <c r="EN347" s="227"/>
      <c r="EO347" s="227"/>
      <c r="EP347" s="227"/>
      <c r="EQ347" s="227"/>
      <c r="ER347" s="227"/>
      <c r="ES347" s="227"/>
      <c r="ET347" s="227"/>
      <c r="EU347" s="227"/>
      <c r="EV347" s="227"/>
      <c r="EW347" s="227"/>
      <c r="EX347" s="227"/>
      <c r="EY347" s="227"/>
      <c r="EZ347" s="227"/>
      <c r="FA347" s="227"/>
      <c r="FB347" s="227"/>
      <c r="FC347" s="227"/>
      <c r="FD347" s="227"/>
      <c r="FE347" s="227"/>
      <c r="FF347" s="227"/>
      <c r="FG347" s="227"/>
      <c r="FH347" s="227"/>
      <c r="FI347" s="227"/>
      <c r="FJ347" s="227"/>
      <c r="FK347" s="227"/>
      <c r="FL347" s="227"/>
      <c r="FM347" s="227"/>
      <c r="FN347" s="227"/>
      <c r="FO347" s="227"/>
      <c r="FP347" s="227"/>
      <c r="FQ347" s="227"/>
      <c r="FR347" s="227"/>
      <c r="FS347" s="227"/>
      <c r="FT347" s="227"/>
      <c r="FU347" s="227"/>
      <c r="FV347" s="227"/>
      <c r="FW347" s="227"/>
      <c r="FX347" s="227"/>
      <c r="FY347" s="227"/>
      <c r="FZ347" s="227"/>
      <c r="GA347" s="227"/>
      <c r="GB347" s="227"/>
      <c r="GC347" s="227"/>
      <c r="GD347" s="227"/>
      <c r="GE347" s="227"/>
      <c r="GF347" s="227"/>
      <c r="GG347" s="227"/>
      <c r="GH347" s="227"/>
      <c r="GI347" s="227"/>
      <c r="GJ347" s="227"/>
      <c r="GK347" s="227"/>
      <c r="GL347" s="227"/>
      <c r="GM347" s="227"/>
      <c r="GN347" s="227"/>
      <c r="GO347" s="227"/>
      <c r="GP347" s="227"/>
      <c r="GQ347" s="227"/>
      <c r="GR347" s="227"/>
      <c r="GS347" s="227"/>
      <c r="GT347" s="227"/>
      <c r="GU347" s="227"/>
      <c r="GV347" s="227"/>
      <c r="GW347" s="227"/>
      <c r="GX347" s="227"/>
      <c r="GY347" s="227"/>
      <c r="GZ347" s="227"/>
      <c r="HA347" s="227"/>
      <c r="HB347" s="227"/>
      <c r="HC347" s="227"/>
      <c r="HD347" s="227"/>
      <c r="HE347" s="227"/>
      <c r="HF347" s="227"/>
      <c r="HG347" s="227"/>
      <c r="HH347" s="227"/>
      <c r="HI347" s="227"/>
      <c r="HJ347" s="227"/>
      <c r="HK347" s="227"/>
      <c r="HL347" s="227"/>
      <c r="HM347" s="227"/>
      <c r="HN347" s="227"/>
      <c r="HO347" s="227"/>
      <c r="HP347" s="227"/>
      <c r="HQ347" s="227"/>
      <c r="HR347" s="227"/>
      <c r="HS347" s="227"/>
      <c r="HT347" s="227"/>
      <c r="HU347" s="227"/>
      <c r="HV347" s="227"/>
      <c r="HW347" s="227"/>
      <c r="HX347" s="227"/>
      <c r="HY347" s="227"/>
      <c r="HZ347" s="227"/>
      <c r="IA347" s="227"/>
      <c r="IB347" s="227"/>
      <c r="IC347" s="227"/>
      <c r="ID347" s="227"/>
      <c r="IE347" s="227"/>
      <c r="IF347" s="227"/>
      <c r="IG347" s="227"/>
      <c r="IH347" s="227"/>
      <c r="II347" s="227"/>
      <c r="IJ347" s="227"/>
      <c r="IK347" s="227"/>
      <c r="IL347" s="227"/>
      <c r="IM347" s="227"/>
      <c r="IN347" s="227"/>
      <c r="IO347" s="227"/>
      <c r="IP347" s="227"/>
      <c r="IQ347" s="227"/>
      <c r="IR347" s="227"/>
      <c r="IS347" s="227"/>
      <c r="IT347" s="227"/>
      <c r="IU347" s="227"/>
      <c r="IV347" s="227"/>
    </row>
    <row r="348" spans="1:256">
      <c r="A348" s="107"/>
      <c r="D348" s="159"/>
      <c r="E348" s="227"/>
      <c r="F348" s="159"/>
      <c r="G348" s="227"/>
      <c r="H348" s="159"/>
      <c r="I348" s="109"/>
      <c r="J348" s="109"/>
      <c r="K348" s="227"/>
      <c r="L348" s="159"/>
      <c r="M348" s="227"/>
      <c r="N348" s="227"/>
      <c r="O348" s="227"/>
      <c r="P348" s="227"/>
      <c r="Q348" s="227"/>
      <c r="R348" s="227"/>
      <c r="S348" s="227"/>
      <c r="T348" s="227"/>
      <c r="U348" s="227"/>
      <c r="V348" s="227"/>
      <c r="W348" s="227"/>
      <c r="X348" s="227"/>
      <c r="Y348" s="227"/>
      <c r="Z348" s="227"/>
      <c r="AA348" s="227"/>
      <c r="AB348" s="227"/>
      <c r="AC348" s="227"/>
      <c r="AD348" s="227"/>
      <c r="AE348" s="227"/>
      <c r="AF348" s="227"/>
      <c r="AG348" s="227"/>
      <c r="AH348" s="227"/>
      <c r="AI348" s="227"/>
      <c r="AJ348" s="227"/>
      <c r="AK348" s="227"/>
      <c r="AL348" s="227"/>
      <c r="AM348" s="227"/>
      <c r="AN348" s="227"/>
      <c r="AO348" s="227"/>
      <c r="AP348" s="227"/>
      <c r="AQ348" s="227"/>
      <c r="AR348" s="227"/>
      <c r="AS348" s="227"/>
      <c r="AT348" s="227"/>
      <c r="AU348" s="227"/>
      <c r="AV348" s="227"/>
      <c r="AW348" s="227"/>
      <c r="AX348" s="227"/>
      <c r="AY348" s="227"/>
      <c r="AZ348" s="227"/>
      <c r="BA348" s="227"/>
      <c r="BB348" s="227"/>
      <c r="BC348" s="227"/>
      <c r="BD348" s="227"/>
      <c r="BE348" s="227"/>
      <c r="BF348" s="227"/>
      <c r="BG348" s="227"/>
      <c r="BH348" s="227"/>
      <c r="BI348" s="227"/>
      <c r="BJ348" s="227"/>
      <c r="BK348" s="227"/>
      <c r="BL348" s="227"/>
      <c r="BM348" s="227"/>
      <c r="BN348" s="227"/>
      <c r="BO348" s="227"/>
      <c r="BP348" s="227"/>
      <c r="BQ348" s="227"/>
      <c r="BR348" s="227"/>
      <c r="BS348" s="227"/>
      <c r="BT348" s="227"/>
      <c r="BU348" s="227"/>
      <c r="BV348" s="227"/>
      <c r="BW348" s="227"/>
      <c r="BX348" s="227"/>
      <c r="BY348" s="227"/>
      <c r="BZ348" s="227"/>
      <c r="CA348" s="227"/>
      <c r="CB348" s="227"/>
      <c r="CC348" s="109"/>
      <c r="CD348" s="109"/>
      <c r="CE348" s="109"/>
      <c r="CF348" s="109"/>
      <c r="CG348" s="109"/>
      <c r="CH348" s="109"/>
      <c r="CI348" s="109"/>
      <c r="CJ348" s="109"/>
      <c r="CK348" s="109"/>
      <c r="CL348" s="109"/>
      <c r="CM348" s="109"/>
      <c r="CN348" s="109"/>
      <c r="CO348" s="109"/>
      <c r="CP348" s="109"/>
      <c r="CQ348" s="109"/>
      <c r="CR348" s="109"/>
      <c r="CS348" s="109"/>
      <c r="CT348" s="109"/>
      <c r="CU348" s="227"/>
      <c r="CV348" s="227"/>
      <c r="CW348" s="227"/>
      <c r="CX348" s="227"/>
      <c r="CY348" s="227"/>
      <c r="CZ348" s="227"/>
      <c r="DA348" s="227"/>
      <c r="DB348" s="227"/>
      <c r="DC348" s="227"/>
      <c r="DD348" s="227"/>
      <c r="DE348" s="227"/>
      <c r="DF348" s="227"/>
      <c r="DG348" s="227"/>
      <c r="DH348" s="227"/>
      <c r="DI348" s="227"/>
      <c r="DJ348" s="227"/>
      <c r="DK348" s="227"/>
      <c r="DL348" s="227"/>
      <c r="DM348" s="227"/>
      <c r="DN348" s="227"/>
      <c r="DO348" s="227"/>
      <c r="DP348" s="227"/>
      <c r="DQ348" s="227"/>
      <c r="DR348" s="227"/>
      <c r="DS348" s="227"/>
      <c r="DT348" s="227"/>
      <c r="DU348" s="227"/>
      <c r="DV348" s="227"/>
      <c r="DW348" s="227"/>
      <c r="DX348" s="227"/>
      <c r="DY348" s="227"/>
      <c r="DZ348" s="227"/>
      <c r="EA348" s="227"/>
      <c r="EB348" s="227"/>
      <c r="EC348" s="227"/>
      <c r="ED348" s="227"/>
      <c r="EE348" s="227"/>
      <c r="EF348" s="227"/>
      <c r="EG348" s="227"/>
      <c r="EH348" s="227"/>
      <c r="EI348" s="227"/>
      <c r="EJ348" s="227"/>
      <c r="EK348" s="227"/>
      <c r="EL348" s="227"/>
      <c r="EM348" s="227"/>
      <c r="EN348" s="227"/>
      <c r="EO348" s="227"/>
      <c r="EP348" s="227"/>
      <c r="EQ348" s="227"/>
      <c r="ER348" s="227"/>
      <c r="ES348" s="227"/>
      <c r="ET348" s="227"/>
      <c r="EU348" s="227"/>
      <c r="EV348" s="227"/>
      <c r="EW348" s="227"/>
      <c r="EX348" s="227"/>
      <c r="EY348" s="227"/>
      <c r="EZ348" s="227"/>
      <c r="FA348" s="227"/>
      <c r="FB348" s="227"/>
      <c r="FC348" s="227"/>
      <c r="FD348" s="227"/>
      <c r="FE348" s="227"/>
      <c r="FF348" s="227"/>
      <c r="FG348" s="227"/>
      <c r="FH348" s="227"/>
      <c r="FI348" s="227"/>
      <c r="FJ348" s="227"/>
      <c r="FK348" s="227"/>
      <c r="FL348" s="227"/>
      <c r="FM348" s="227"/>
      <c r="FN348" s="227"/>
      <c r="FO348" s="227"/>
      <c r="FP348" s="227"/>
      <c r="FQ348" s="227"/>
      <c r="FR348" s="227"/>
      <c r="FS348" s="227"/>
      <c r="FT348" s="227"/>
      <c r="FU348" s="227"/>
      <c r="FV348" s="227"/>
      <c r="FW348" s="227"/>
      <c r="FX348" s="227"/>
      <c r="FY348" s="227"/>
      <c r="FZ348" s="227"/>
      <c r="GA348" s="227"/>
      <c r="GB348" s="227"/>
      <c r="GC348" s="227"/>
      <c r="GD348" s="227"/>
      <c r="GE348" s="227"/>
      <c r="GF348" s="227"/>
      <c r="GG348" s="227"/>
      <c r="GH348" s="227"/>
      <c r="GI348" s="227"/>
      <c r="GJ348" s="227"/>
      <c r="GK348" s="227"/>
      <c r="GL348" s="227"/>
      <c r="GM348" s="227"/>
      <c r="GN348" s="227"/>
      <c r="GO348" s="227"/>
      <c r="GP348" s="227"/>
      <c r="GQ348" s="227"/>
      <c r="GR348" s="227"/>
      <c r="GS348" s="227"/>
      <c r="GT348" s="227"/>
      <c r="GU348" s="227"/>
      <c r="GV348" s="227"/>
      <c r="GW348" s="227"/>
      <c r="GX348" s="227"/>
      <c r="GY348" s="227"/>
      <c r="GZ348" s="227"/>
      <c r="HA348" s="227"/>
      <c r="HB348" s="227"/>
      <c r="HC348" s="227"/>
      <c r="HD348" s="227"/>
      <c r="HE348" s="227"/>
      <c r="HF348" s="227"/>
      <c r="HG348" s="227"/>
      <c r="HH348" s="227"/>
      <c r="HI348" s="227"/>
      <c r="HJ348" s="227"/>
      <c r="HK348" s="227"/>
      <c r="HL348" s="227"/>
      <c r="HM348" s="227"/>
      <c r="HN348" s="227"/>
      <c r="HO348" s="227"/>
      <c r="HP348" s="227"/>
      <c r="HQ348" s="227"/>
      <c r="HR348" s="227"/>
      <c r="HS348" s="227"/>
      <c r="HT348" s="227"/>
      <c r="HU348" s="227"/>
      <c r="HV348" s="227"/>
      <c r="HW348" s="227"/>
      <c r="HX348" s="227"/>
      <c r="HY348" s="227"/>
      <c r="HZ348" s="227"/>
      <c r="IA348" s="227"/>
      <c r="IB348" s="227"/>
      <c r="IC348" s="227"/>
      <c r="ID348" s="227"/>
      <c r="IE348" s="227"/>
      <c r="IF348" s="227"/>
      <c r="IG348" s="227"/>
      <c r="IH348" s="227"/>
      <c r="II348" s="227"/>
      <c r="IJ348" s="227"/>
      <c r="IK348" s="227"/>
      <c r="IL348" s="227"/>
      <c r="IM348" s="227"/>
      <c r="IN348" s="227"/>
      <c r="IO348" s="227"/>
      <c r="IP348" s="227"/>
      <c r="IQ348" s="227"/>
      <c r="IR348" s="227"/>
      <c r="IS348" s="227"/>
      <c r="IT348" s="227"/>
      <c r="IU348" s="227"/>
      <c r="IV348" s="227"/>
    </row>
    <row r="349" spans="1:256">
      <c r="A349" s="107"/>
      <c r="D349" s="159"/>
      <c r="E349" s="227"/>
      <c r="F349" s="159"/>
      <c r="G349" s="227"/>
      <c r="H349" s="159"/>
      <c r="I349" s="109"/>
      <c r="J349" s="109"/>
      <c r="K349" s="227"/>
      <c r="L349" s="159"/>
      <c r="M349" s="227"/>
      <c r="N349" s="227"/>
      <c r="O349" s="227"/>
      <c r="P349" s="227"/>
      <c r="Q349" s="227"/>
      <c r="R349" s="227"/>
      <c r="S349" s="227"/>
      <c r="T349" s="227"/>
      <c r="U349" s="227"/>
      <c r="V349" s="227"/>
      <c r="W349" s="227"/>
      <c r="X349" s="227"/>
      <c r="Y349" s="227"/>
      <c r="Z349" s="227"/>
      <c r="AA349" s="227"/>
      <c r="AB349" s="227"/>
      <c r="AC349" s="227"/>
      <c r="AD349" s="227"/>
      <c r="AE349" s="227"/>
      <c r="AF349" s="227"/>
      <c r="AG349" s="227"/>
      <c r="AH349" s="227"/>
      <c r="AI349" s="227"/>
      <c r="AJ349" s="227"/>
      <c r="AK349" s="227"/>
      <c r="AL349" s="227"/>
      <c r="AM349" s="227"/>
      <c r="AN349" s="227"/>
      <c r="AO349" s="227"/>
      <c r="AP349" s="227"/>
      <c r="AQ349" s="227"/>
      <c r="AR349" s="227"/>
      <c r="AS349" s="227"/>
      <c r="AT349" s="227"/>
      <c r="AU349" s="227"/>
      <c r="AV349" s="227"/>
      <c r="AW349" s="227"/>
      <c r="AX349" s="227"/>
      <c r="AY349" s="227"/>
      <c r="AZ349" s="227"/>
      <c r="BA349" s="227"/>
      <c r="BB349" s="227"/>
      <c r="BC349" s="227"/>
      <c r="BD349" s="227"/>
      <c r="BE349" s="227"/>
      <c r="BF349" s="227"/>
      <c r="BG349" s="227"/>
      <c r="BH349" s="227"/>
      <c r="BI349" s="227"/>
      <c r="BJ349" s="227"/>
      <c r="BK349" s="227"/>
      <c r="BL349" s="227"/>
      <c r="BM349" s="227"/>
      <c r="BN349" s="227"/>
      <c r="BO349" s="227"/>
      <c r="BP349" s="227"/>
      <c r="BQ349" s="227"/>
      <c r="BR349" s="227"/>
      <c r="BS349" s="227"/>
      <c r="BT349" s="227"/>
      <c r="BU349" s="227"/>
      <c r="BV349" s="227"/>
      <c r="BW349" s="227"/>
      <c r="BX349" s="227"/>
      <c r="BY349" s="227"/>
      <c r="BZ349" s="227"/>
      <c r="CA349" s="227"/>
      <c r="CB349" s="227"/>
      <c r="CC349" s="109"/>
      <c r="CD349" s="109"/>
      <c r="CE349" s="109"/>
      <c r="CF349" s="109"/>
      <c r="CG349" s="109"/>
      <c r="CH349" s="109"/>
      <c r="CI349" s="109"/>
      <c r="CJ349" s="109"/>
      <c r="CK349" s="109"/>
      <c r="CL349" s="109"/>
      <c r="CM349" s="109"/>
      <c r="CN349" s="109"/>
      <c r="CO349" s="109"/>
      <c r="CP349" s="109"/>
      <c r="CQ349" s="109"/>
      <c r="CR349" s="109"/>
      <c r="CS349" s="109"/>
      <c r="CT349" s="109"/>
      <c r="CU349" s="227"/>
      <c r="CV349" s="227"/>
      <c r="CW349" s="227"/>
      <c r="CX349" s="227"/>
      <c r="CY349" s="227"/>
      <c r="CZ349" s="227"/>
      <c r="DA349" s="227"/>
      <c r="DB349" s="227"/>
      <c r="DC349" s="227"/>
      <c r="DD349" s="227"/>
      <c r="DE349" s="227"/>
      <c r="DF349" s="227"/>
      <c r="DG349" s="227"/>
      <c r="DH349" s="227"/>
      <c r="DI349" s="227"/>
      <c r="DJ349" s="227"/>
      <c r="DK349" s="227"/>
      <c r="DL349" s="227"/>
      <c r="DM349" s="227"/>
      <c r="DN349" s="227"/>
      <c r="DO349" s="227"/>
      <c r="DP349" s="227"/>
      <c r="DQ349" s="227"/>
      <c r="DR349" s="227"/>
      <c r="DS349" s="227"/>
      <c r="DT349" s="227"/>
      <c r="DU349" s="227"/>
      <c r="DV349" s="227"/>
      <c r="DW349" s="227"/>
      <c r="DX349" s="227"/>
      <c r="DY349" s="227"/>
      <c r="DZ349" s="227"/>
      <c r="EA349" s="227"/>
      <c r="EB349" s="227"/>
      <c r="EC349" s="227"/>
      <c r="ED349" s="227"/>
      <c r="EE349" s="227"/>
      <c r="EF349" s="227"/>
      <c r="EG349" s="227"/>
      <c r="EH349" s="227"/>
      <c r="EI349" s="227"/>
      <c r="EJ349" s="227"/>
      <c r="EK349" s="227"/>
      <c r="EL349" s="227"/>
      <c r="EM349" s="227"/>
      <c r="EN349" s="227"/>
      <c r="EO349" s="227"/>
      <c r="EP349" s="227"/>
      <c r="EQ349" s="227"/>
      <c r="ER349" s="227"/>
      <c r="ES349" s="227"/>
      <c r="ET349" s="227"/>
      <c r="EU349" s="227"/>
      <c r="EV349" s="227"/>
      <c r="EW349" s="227"/>
      <c r="EX349" s="227"/>
      <c r="EY349" s="227"/>
      <c r="EZ349" s="227"/>
      <c r="FA349" s="227"/>
      <c r="FB349" s="227"/>
      <c r="FC349" s="227"/>
      <c r="FD349" s="227"/>
      <c r="FE349" s="227"/>
      <c r="FF349" s="227"/>
      <c r="FG349" s="227"/>
      <c r="FH349" s="227"/>
      <c r="FI349" s="227"/>
      <c r="FJ349" s="227"/>
      <c r="FK349" s="227"/>
      <c r="FL349" s="227"/>
      <c r="FM349" s="227"/>
      <c r="FN349" s="227"/>
      <c r="FO349" s="227"/>
      <c r="FP349" s="227"/>
      <c r="FQ349" s="227"/>
      <c r="FR349" s="227"/>
      <c r="FS349" s="227"/>
      <c r="FT349" s="227"/>
      <c r="FU349" s="227"/>
      <c r="FV349" s="227"/>
      <c r="FW349" s="227"/>
      <c r="FX349" s="227"/>
      <c r="FY349" s="227"/>
      <c r="FZ349" s="227"/>
      <c r="GA349" s="227"/>
      <c r="GB349" s="227"/>
      <c r="GC349" s="227"/>
      <c r="GD349" s="227"/>
      <c r="GE349" s="227"/>
      <c r="GF349" s="227"/>
      <c r="GG349" s="227"/>
      <c r="GH349" s="227"/>
      <c r="GI349" s="227"/>
      <c r="GJ349" s="227"/>
      <c r="GK349" s="227"/>
      <c r="GL349" s="227"/>
      <c r="GM349" s="227"/>
      <c r="GN349" s="227"/>
      <c r="GO349" s="227"/>
      <c r="GP349" s="227"/>
      <c r="GQ349" s="227"/>
      <c r="GR349" s="227"/>
      <c r="GS349" s="227"/>
      <c r="GT349" s="227"/>
      <c r="GU349" s="227"/>
      <c r="GV349" s="227"/>
      <c r="GW349" s="227"/>
      <c r="GX349" s="227"/>
      <c r="GY349" s="227"/>
      <c r="GZ349" s="227"/>
      <c r="HA349" s="227"/>
      <c r="HB349" s="227"/>
      <c r="HC349" s="227"/>
      <c r="HD349" s="227"/>
      <c r="HE349" s="227"/>
      <c r="HF349" s="227"/>
      <c r="HG349" s="227"/>
      <c r="HH349" s="227"/>
      <c r="HI349" s="227"/>
      <c r="HJ349" s="227"/>
      <c r="HK349" s="227"/>
      <c r="HL349" s="227"/>
      <c r="HM349" s="227"/>
      <c r="HN349" s="227"/>
      <c r="HO349" s="227"/>
      <c r="HP349" s="227"/>
      <c r="HQ349" s="227"/>
      <c r="HR349" s="227"/>
      <c r="HS349" s="227"/>
      <c r="HT349" s="227"/>
      <c r="HU349" s="227"/>
      <c r="HV349" s="227"/>
      <c r="HW349" s="227"/>
      <c r="HX349" s="227"/>
      <c r="HY349" s="227"/>
      <c r="HZ349" s="227"/>
      <c r="IA349" s="227"/>
      <c r="IB349" s="227"/>
      <c r="IC349" s="227"/>
      <c r="ID349" s="227"/>
      <c r="IE349" s="227"/>
      <c r="IF349" s="227"/>
      <c r="IG349" s="227"/>
      <c r="IH349" s="227"/>
      <c r="II349" s="227"/>
      <c r="IJ349" s="227"/>
      <c r="IK349" s="227"/>
      <c r="IL349" s="227"/>
      <c r="IM349" s="227"/>
      <c r="IN349" s="227"/>
      <c r="IO349" s="227"/>
      <c r="IP349" s="227"/>
      <c r="IQ349" s="227"/>
      <c r="IR349" s="227"/>
      <c r="IS349" s="227"/>
      <c r="IT349" s="227"/>
      <c r="IU349" s="227"/>
      <c r="IV349" s="227"/>
    </row>
    <row r="350" spans="1:256">
      <c r="A350" s="107"/>
      <c r="D350" s="159"/>
      <c r="E350" s="227"/>
      <c r="F350" s="159"/>
      <c r="G350" s="227"/>
      <c r="H350" s="159"/>
      <c r="I350" s="109"/>
      <c r="J350" s="109"/>
      <c r="K350" s="227"/>
      <c r="L350" s="159"/>
      <c r="M350" s="227"/>
      <c r="N350" s="227"/>
      <c r="O350" s="227"/>
      <c r="P350" s="227"/>
      <c r="Q350" s="227"/>
      <c r="R350" s="227"/>
      <c r="S350" s="227"/>
      <c r="T350" s="227"/>
      <c r="U350" s="227"/>
      <c r="V350" s="227"/>
      <c r="W350" s="227"/>
      <c r="X350" s="227"/>
      <c r="Y350" s="227"/>
      <c r="Z350" s="227"/>
      <c r="AA350" s="227"/>
      <c r="AB350" s="227"/>
      <c r="AC350" s="227"/>
      <c r="AD350" s="227"/>
      <c r="AE350" s="227"/>
      <c r="AF350" s="227"/>
      <c r="AG350" s="227"/>
      <c r="AH350" s="227"/>
      <c r="AI350" s="227"/>
      <c r="AJ350" s="227"/>
      <c r="AK350" s="227"/>
      <c r="AL350" s="227"/>
      <c r="AM350" s="227"/>
      <c r="AN350" s="227"/>
      <c r="AO350" s="227"/>
      <c r="AP350" s="227"/>
      <c r="AQ350" s="227"/>
      <c r="AR350" s="227"/>
      <c r="AS350" s="227"/>
      <c r="AT350" s="227"/>
      <c r="AU350" s="227"/>
      <c r="AV350" s="227"/>
      <c r="AW350" s="227"/>
      <c r="AX350" s="227"/>
      <c r="AY350" s="227"/>
      <c r="AZ350" s="227"/>
      <c r="BA350" s="227"/>
      <c r="BB350" s="227"/>
      <c r="BC350" s="227"/>
      <c r="BD350" s="227"/>
      <c r="BE350" s="227"/>
      <c r="BF350" s="227"/>
      <c r="BG350" s="227"/>
      <c r="BH350" s="227"/>
      <c r="BI350" s="227"/>
      <c r="BJ350" s="227"/>
      <c r="BK350" s="227"/>
      <c r="BL350" s="227"/>
      <c r="BM350" s="227"/>
      <c r="BN350" s="227"/>
      <c r="BO350" s="227"/>
      <c r="BP350" s="227"/>
      <c r="BQ350" s="227"/>
      <c r="BR350" s="227"/>
      <c r="BS350" s="227"/>
      <c r="BT350" s="227"/>
      <c r="BU350" s="227"/>
      <c r="BV350" s="227"/>
      <c r="BW350" s="227"/>
      <c r="BX350" s="227"/>
      <c r="BY350" s="227"/>
      <c r="BZ350" s="227"/>
      <c r="CA350" s="227"/>
      <c r="CB350" s="227"/>
      <c r="CC350" s="109"/>
      <c r="CD350" s="109"/>
      <c r="CE350" s="109"/>
      <c r="CF350" s="109"/>
      <c r="CG350" s="109"/>
      <c r="CH350" s="109"/>
      <c r="CI350" s="109"/>
      <c r="CJ350" s="109"/>
      <c r="CK350" s="109"/>
      <c r="CL350" s="109"/>
      <c r="CM350" s="109"/>
      <c r="CN350" s="109"/>
      <c r="CO350" s="109"/>
      <c r="CP350" s="109"/>
      <c r="CQ350" s="109"/>
      <c r="CR350" s="109"/>
      <c r="CS350" s="109"/>
      <c r="CT350" s="109"/>
      <c r="CU350" s="227"/>
      <c r="CV350" s="227"/>
      <c r="CW350" s="227"/>
      <c r="CX350" s="227"/>
      <c r="CY350" s="227"/>
      <c r="CZ350" s="227"/>
      <c r="DA350" s="227"/>
      <c r="DB350" s="227"/>
      <c r="DC350" s="227"/>
      <c r="DD350" s="227"/>
      <c r="DE350" s="227"/>
      <c r="DF350" s="227"/>
      <c r="DG350" s="227"/>
      <c r="DH350" s="227"/>
      <c r="DI350" s="227"/>
      <c r="DJ350" s="227"/>
      <c r="DK350" s="227"/>
      <c r="DL350" s="227"/>
      <c r="DM350" s="227"/>
      <c r="DN350" s="227"/>
      <c r="DO350" s="227"/>
      <c r="DP350" s="227"/>
      <c r="DQ350" s="227"/>
      <c r="DR350" s="227"/>
      <c r="DS350" s="227"/>
      <c r="DT350" s="227"/>
      <c r="DU350" s="227"/>
      <c r="DV350" s="227"/>
      <c r="DW350" s="227"/>
      <c r="DX350" s="227"/>
      <c r="DY350" s="227"/>
      <c r="DZ350" s="227"/>
      <c r="EA350" s="227"/>
      <c r="EB350" s="227"/>
      <c r="EC350" s="227"/>
      <c r="ED350" s="227"/>
      <c r="EE350" s="227"/>
      <c r="EF350" s="227"/>
      <c r="EG350" s="227"/>
      <c r="EH350" s="227"/>
      <c r="EI350" s="227"/>
      <c r="EJ350" s="227"/>
      <c r="EK350" s="227"/>
      <c r="EL350" s="227"/>
      <c r="EM350" s="227"/>
      <c r="EN350" s="227"/>
      <c r="EO350" s="227"/>
      <c r="EP350" s="227"/>
      <c r="EQ350" s="227"/>
      <c r="ER350" s="227"/>
      <c r="ES350" s="227"/>
      <c r="ET350" s="227"/>
      <c r="EU350" s="227"/>
      <c r="EV350" s="227"/>
      <c r="EW350" s="227"/>
      <c r="EX350" s="227"/>
      <c r="EY350" s="227"/>
      <c r="EZ350" s="227"/>
      <c r="FA350" s="227"/>
      <c r="FB350" s="227"/>
      <c r="FC350" s="227"/>
      <c r="FD350" s="227"/>
      <c r="FE350" s="227"/>
      <c r="FF350" s="227"/>
      <c r="FG350" s="227"/>
      <c r="FH350" s="227"/>
      <c r="FI350" s="227"/>
      <c r="FJ350" s="227"/>
      <c r="FK350" s="227"/>
      <c r="FL350" s="227"/>
      <c r="FM350" s="227"/>
      <c r="FN350" s="227"/>
      <c r="FO350" s="227"/>
      <c r="FP350" s="227"/>
      <c r="FQ350" s="227"/>
      <c r="FR350" s="227"/>
      <c r="FS350" s="227"/>
      <c r="FT350" s="227"/>
      <c r="FU350" s="227"/>
      <c r="FV350" s="227"/>
      <c r="FW350" s="227"/>
      <c r="FX350" s="227"/>
      <c r="FY350" s="227"/>
      <c r="FZ350" s="227"/>
      <c r="GA350" s="227"/>
      <c r="GB350" s="227"/>
      <c r="GC350" s="227"/>
      <c r="GD350" s="227"/>
      <c r="GE350" s="227"/>
      <c r="GF350" s="227"/>
      <c r="GG350" s="227"/>
      <c r="GH350" s="227"/>
      <c r="GI350" s="227"/>
      <c r="GJ350" s="227"/>
      <c r="GK350" s="227"/>
      <c r="GL350" s="227"/>
      <c r="GM350" s="227"/>
      <c r="GN350" s="227"/>
      <c r="GO350" s="227"/>
      <c r="GP350" s="227"/>
      <c r="GQ350" s="227"/>
      <c r="GR350" s="227"/>
      <c r="GS350" s="227"/>
      <c r="GT350" s="227"/>
      <c r="GU350" s="227"/>
      <c r="GV350" s="227"/>
      <c r="GW350" s="227"/>
      <c r="GX350" s="227"/>
      <c r="GY350" s="227"/>
      <c r="GZ350" s="227"/>
      <c r="HA350" s="227"/>
      <c r="HB350" s="227"/>
      <c r="HC350" s="227"/>
      <c r="HD350" s="227"/>
      <c r="HE350" s="227"/>
      <c r="HF350" s="227"/>
      <c r="HG350" s="227"/>
      <c r="HH350" s="227"/>
      <c r="HI350" s="227"/>
      <c r="HJ350" s="227"/>
      <c r="HK350" s="227"/>
      <c r="HL350" s="227"/>
      <c r="HM350" s="227"/>
      <c r="HN350" s="227"/>
      <c r="HO350" s="227"/>
      <c r="HP350" s="227"/>
      <c r="HQ350" s="227"/>
      <c r="HR350" s="227"/>
      <c r="HS350" s="227"/>
      <c r="HT350" s="227"/>
      <c r="HU350" s="227"/>
      <c r="HV350" s="227"/>
      <c r="HW350" s="227"/>
      <c r="HX350" s="227"/>
      <c r="HY350" s="227"/>
      <c r="HZ350" s="227"/>
      <c r="IA350" s="227"/>
      <c r="IB350" s="227"/>
      <c r="IC350" s="227"/>
      <c r="ID350" s="227"/>
      <c r="IE350" s="227"/>
      <c r="IF350" s="227"/>
      <c r="IG350" s="227"/>
      <c r="IH350" s="227"/>
      <c r="II350" s="227"/>
      <c r="IJ350" s="227"/>
      <c r="IK350" s="227"/>
      <c r="IL350" s="227"/>
      <c r="IM350" s="227"/>
      <c r="IN350" s="227"/>
      <c r="IO350" s="227"/>
      <c r="IP350" s="227"/>
      <c r="IQ350" s="227"/>
      <c r="IR350" s="227"/>
      <c r="IS350" s="227"/>
      <c r="IT350" s="227"/>
      <c r="IU350" s="227"/>
      <c r="IV350" s="227"/>
    </row>
    <row r="351" spans="1:256">
      <c r="A351" s="107"/>
      <c r="D351" s="159"/>
      <c r="E351" s="227"/>
      <c r="F351" s="159"/>
      <c r="G351" s="227"/>
      <c r="H351" s="159"/>
      <c r="I351" s="109"/>
      <c r="J351" s="109"/>
      <c r="K351" s="227"/>
      <c r="L351" s="159"/>
      <c r="M351" s="227"/>
      <c r="N351" s="227"/>
      <c r="O351" s="227"/>
      <c r="P351" s="227"/>
      <c r="Q351" s="227"/>
      <c r="R351" s="227"/>
      <c r="S351" s="227"/>
      <c r="T351" s="227"/>
      <c r="U351" s="227"/>
      <c r="V351" s="227"/>
      <c r="W351" s="227"/>
      <c r="X351" s="227"/>
      <c r="Y351" s="227"/>
      <c r="Z351" s="227"/>
      <c r="AA351" s="227"/>
      <c r="AB351" s="227"/>
      <c r="AC351" s="227"/>
      <c r="AD351" s="227"/>
      <c r="AE351" s="227"/>
      <c r="AF351" s="227"/>
      <c r="AG351" s="227"/>
      <c r="AH351" s="227"/>
      <c r="AI351" s="227"/>
      <c r="AJ351" s="227"/>
      <c r="AK351" s="227"/>
      <c r="AL351" s="227"/>
      <c r="AM351" s="227"/>
      <c r="AN351" s="227"/>
      <c r="AO351" s="227"/>
      <c r="AP351" s="227"/>
      <c r="AQ351" s="227"/>
      <c r="AR351" s="227"/>
      <c r="AS351" s="227"/>
      <c r="AT351" s="227"/>
      <c r="AU351" s="227"/>
      <c r="AV351" s="227"/>
      <c r="AW351" s="227"/>
      <c r="AX351" s="227"/>
      <c r="AY351" s="227"/>
      <c r="AZ351" s="227"/>
      <c r="BA351" s="227"/>
      <c r="BB351" s="227"/>
      <c r="BC351" s="227"/>
      <c r="BD351" s="227"/>
      <c r="BE351" s="227"/>
      <c r="BF351" s="227"/>
      <c r="BG351" s="227"/>
      <c r="BH351" s="227"/>
      <c r="BI351" s="227"/>
      <c r="BJ351" s="227"/>
      <c r="BK351" s="227"/>
      <c r="BL351" s="227"/>
      <c r="BM351" s="227"/>
      <c r="BN351" s="227"/>
      <c r="BO351" s="227"/>
      <c r="BP351" s="227"/>
      <c r="BQ351" s="227"/>
      <c r="BR351" s="227"/>
      <c r="BS351" s="227"/>
      <c r="BT351" s="227"/>
      <c r="BU351" s="227"/>
      <c r="BV351" s="227"/>
      <c r="BW351" s="227"/>
      <c r="BX351" s="227"/>
      <c r="BY351" s="227"/>
      <c r="BZ351" s="227"/>
      <c r="CA351" s="227"/>
      <c r="CB351" s="227"/>
      <c r="CC351" s="109"/>
      <c r="CD351" s="109"/>
      <c r="CE351" s="109"/>
      <c r="CF351" s="109"/>
      <c r="CG351" s="109"/>
      <c r="CH351" s="109"/>
      <c r="CI351" s="109"/>
      <c r="CJ351" s="109"/>
      <c r="CK351" s="109"/>
      <c r="CL351" s="109"/>
      <c r="CM351" s="109"/>
      <c r="CN351" s="109"/>
      <c r="CO351" s="109"/>
      <c r="CP351" s="109"/>
      <c r="CQ351" s="109"/>
      <c r="CR351" s="109"/>
      <c r="CS351" s="109"/>
      <c r="CT351" s="109"/>
      <c r="CU351" s="227"/>
      <c r="CV351" s="227"/>
      <c r="CW351" s="227"/>
      <c r="CX351" s="227"/>
      <c r="CY351" s="227"/>
      <c r="CZ351" s="227"/>
      <c r="DA351" s="227"/>
      <c r="DB351" s="227"/>
      <c r="DC351" s="227"/>
      <c r="DD351" s="227"/>
      <c r="DE351" s="227"/>
      <c r="DF351" s="227"/>
      <c r="DG351" s="227"/>
      <c r="DH351" s="227"/>
      <c r="DI351" s="227"/>
      <c r="DJ351" s="227"/>
      <c r="DK351" s="227"/>
      <c r="DL351" s="227"/>
      <c r="DM351" s="227"/>
      <c r="DN351" s="227"/>
      <c r="DO351" s="227"/>
      <c r="DP351" s="227"/>
      <c r="DQ351" s="227"/>
      <c r="DR351" s="227"/>
      <c r="DS351" s="227"/>
      <c r="DT351" s="227"/>
      <c r="DU351" s="227"/>
      <c r="DV351" s="227"/>
      <c r="DW351" s="227"/>
      <c r="DX351" s="227"/>
      <c r="DY351" s="227"/>
      <c r="DZ351" s="227"/>
      <c r="EA351" s="227"/>
      <c r="EB351" s="227"/>
      <c r="EC351" s="227"/>
      <c r="ED351" s="227"/>
      <c r="EE351" s="227"/>
      <c r="EF351" s="227"/>
      <c r="EG351" s="227"/>
      <c r="EH351" s="227"/>
      <c r="EI351" s="227"/>
      <c r="EJ351" s="227"/>
      <c r="EK351" s="227"/>
      <c r="EL351" s="227"/>
      <c r="EM351" s="227"/>
      <c r="EN351" s="227"/>
      <c r="EO351" s="227"/>
      <c r="EP351" s="227"/>
      <c r="EQ351" s="227"/>
      <c r="ER351" s="227"/>
      <c r="ES351" s="227"/>
      <c r="ET351" s="227"/>
      <c r="EU351" s="227"/>
      <c r="EV351" s="227"/>
      <c r="EW351" s="227"/>
      <c r="EX351" s="227"/>
      <c r="EY351" s="227"/>
      <c r="EZ351" s="227"/>
      <c r="FA351" s="227"/>
      <c r="FB351" s="227"/>
      <c r="FC351" s="227"/>
      <c r="FD351" s="227"/>
      <c r="FE351" s="227"/>
      <c r="FF351" s="227"/>
      <c r="FG351" s="227"/>
      <c r="FH351" s="227"/>
      <c r="FI351" s="227"/>
      <c r="FJ351" s="227"/>
      <c r="FK351" s="227"/>
      <c r="FL351" s="227"/>
      <c r="FM351" s="227"/>
      <c r="FN351" s="227"/>
      <c r="FO351" s="227"/>
      <c r="FP351" s="227"/>
      <c r="FQ351" s="227"/>
      <c r="FR351" s="227"/>
      <c r="FS351" s="227"/>
      <c r="FT351" s="227"/>
      <c r="FU351" s="227"/>
      <c r="FV351" s="227"/>
      <c r="FW351" s="227"/>
      <c r="FX351" s="227"/>
      <c r="FY351" s="227"/>
      <c r="FZ351" s="227"/>
      <c r="GA351" s="227"/>
      <c r="GB351" s="227"/>
      <c r="GC351" s="227"/>
      <c r="GD351" s="227"/>
      <c r="GE351" s="227"/>
      <c r="GF351" s="227"/>
      <c r="GG351" s="227"/>
      <c r="GH351" s="227"/>
      <c r="GI351" s="227"/>
      <c r="GJ351" s="227"/>
      <c r="GK351" s="227"/>
      <c r="GL351" s="227"/>
      <c r="GM351" s="227"/>
      <c r="GN351" s="227"/>
      <c r="GO351" s="227"/>
      <c r="GP351" s="227"/>
      <c r="GQ351" s="227"/>
      <c r="GR351" s="227"/>
      <c r="GS351" s="227"/>
      <c r="GT351" s="227"/>
      <c r="GU351" s="227"/>
      <c r="GV351" s="227"/>
      <c r="GW351" s="227"/>
      <c r="GX351" s="227"/>
      <c r="GY351" s="227"/>
      <c r="GZ351" s="227"/>
      <c r="HA351" s="227"/>
      <c r="HB351" s="227"/>
      <c r="HC351" s="227"/>
      <c r="HD351" s="227"/>
      <c r="HE351" s="227"/>
      <c r="HF351" s="227"/>
      <c r="HG351" s="227"/>
      <c r="HH351" s="227"/>
      <c r="HI351" s="227"/>
      <c r="HJ351" s="227"/>
      <c r="HK351" s="227"/>
      <c r="HL351" s="227"/>
      <c r="HM351" s="227"/>
      <c r="HN351" s="227"/>
      <c r="HO351" s="227"/>
      <c r="HP351" s="227"/>
      <c r="HQ351" s="227"/>
      <c r="HR351" s="227"/>
      <c r="HS351" s="227"/>
      <c r="HT351" s="227"/>
      <c r="HU351" s="227"/>
      <c r="HV351" s="227"/>
      <c r="HW351" s="227"/>
      <c r="HX351" s="227"/>
      <c r="HY351" s="227"/>
      <c r="HZ351" s="227"/>
      <c r="IA351" s="227"/>
      <c r="IB351" s="227"/>
      <c r="IC351" s="227"/>
      <c r="ID351" s="227"/>
      <c r="IE351" s="227"/>
      <c r="IF351" s="227"/>
      <c r="IG351" s="227"/>
      <c r="IH351" s="227"/>
      <c r="II351" s="227"/>
      <c r="IJ351" s="227"/>
      <c r="IK351" s="227"/>
      <c r="IL351" s="227"/>
      <c r="IM351" s="227"/>
      <c r="IN351" s="227"/>
      <c r="IO351" s="227"/>
      <c r="IP351" s="227"/>
      <c r="IQ351" s="227"/>
      <c r="IR351" s="227"/>
      <c r="IS351" s="227"/>
      <c r="IT351" s="227"/>
      <c r="IU351" s="227"/>
      <c r="IV351" s="227"/>
    </row>
    <row r="352" spans="1:256">
      <c r="A352" s="107"/>
      <c r="D352" s="159"/>
      <c r="E352" s="227"/>
      <c r="F352" s="159"/>
      <c r="G352" s="227"/>
      <c r="H352" s="159"/>
      <c r="I352" s="109"/>
      <c r="J352" s="109"/>
      <c r="K352" s="227"/>
      <c r="L352" s="159"/>
      <c r="M352" s="227"/>
      <c r="N352" s="227"/>
      <c r="O352" s="227"/>
      <c r="P352" s="227"/>
      <c r="Q352" s="227"/>
      <c r="R352" s="227"/>
      <c r="S352" s="227"/>
      <c r="T352" s="227"/>
      <c r="U352" s="227"/>
      <c r="V352" s="227"/>
      <c r="W352" s="227"/>
      <c r="X352" s="227"/>
      <c r="Y352" s="227"/>
      <c r="Z352" s="227"/>
      <c r="AA352" s="227"/>
      <c r="AB352" s="227"/>
      <c r="AC352" s="227"/>
      <c r="AD352" s="227"/>
      <c r="AE352" s="227"/>
      <c r="AF352" s="227"/>
      <c r="AG352" s="227"/>
      <c r="AH352" s="227"/>
      <c r="AI352" s="227"/>
      <c r="AJ352" s="227"/>
      <c r="AK352" s="227"/>
      <c r="AL352" s="227"/>
      <c r="AM352" s="227"/>
      <c r="AN352" s="227"/>
      <c r="AO352" s="227"/>
      <c r="AP352" s="227"/>
      <c r="AQ352" s="227"/>
      <c r="AR352" s="227"/>
      <c r="AS352" s="227"/>
      <c r="AT352" s="227"/>
      <c r="AU352" s="227"/>
      <c r="AV352" s="227"/>
      <c r="AW352" s="227"/>
      <c r="AX352" s="227"/>
      <c r="AY352" s="227"/>
      <c r="AZ352" s="227"/>
      <c r="BA352" s="227"/>
      <c r="BB352" s="227"/>
      <c r="BC352" s="227"/>
      <c r="BD352" s="227"/>
      <c r="BE352" s="227"/>
      <c r="BF352" s="227"/>
      <c r="BG352" s="227"/>
      <c r="BH352" s="227"/>
      <c r="BI352" s="227"/>
      <c r="BJ352" s="227"/>
      <c r="BK352" s="227"/>
      <c r="BL352" s="227"/>
      <c r="BM352" s="227"/>
      <c r="BN352" s="227"/>
      <c r="BO352" s="227"/>
      <c r="BP352" s="227"/>
      <c r="BQ352" s="227"/>
      <c r="BR352" s="227"/>
      <c r="BS352" s="227"/>
      <c r="BT352" s="227"/>
      <c r="BU352" s="227"/>
      <c r="BV352" s="227"/>
      <c r="BW352" s="227"/>
      <c r="BX352" s="227"/>
      <c r="BY352" s="227"/>
      <c r="BZ352" s="227"/>
      <c r="CA352" s="227"/>
      <c r="CB352" s="227"/>
      <c r="CC352" s="109"/>
      <c r="CD352" s="109"/>
      <c r="CE352" s="109"/>
      <c r="CF352" s="109"/>
      <c r="CG352" s="109"/>
      <c r="CH352" s="109"/>
      <c r="CI352" s="109"/>
      <c r="CJ352" s="109"/>
      <c r="CK352" s="109"/>
      <c r="CL352" s="109"/>
      <c r="CM352" s="109"/>
      <c r="CN352" s="109"/>
      <c r="CO352" s="109"/>
      <c r="CP352" s="109"/>
      <c r="CQ352" s="109"/>
      <c r="CR352" s="109"/>
      <c r="CS352" s="109"/>
      <c r="CT352" s="109"/>
      <c r="CU352" s="227"/>
      <c r="CV352" s="227"/>
      <c r="CW352" s="227"/>
      <c r="CX352" s="227"/>
      <c r="CY352" s="227"/>
      <c r="CZ352" s="227"/>
      <c r="DA352" s="227"/>
      <c r="DB352" s="227"/>
      <c r="DC352" s="227"/>
      <c r="DD352" s="227"/>
      <c r="DE352" s="227"/>
      <c r="DF352" s="227"/>
      <c r="DG352" s="227"/>
      <c r="DH352" s="227"/>
      <c r="DI352" s="227"/>
      <c r="DJ352" s="227"/>
      <c r="DK352" s="227"/>
      <c r="DL352" s="227"/>
      <c r="DM352" s="227"/>
      <c r="DN352" s="227"/>
      <c r="DO352" s="227"/>
      <c r="DP352" s="227"/>
      <c r="DQ352" s="227"/>
      <c r="DR352" s="227"/>
      <c r="DS352" s="227"/>
      <c r="DT352" s="227"/>
      <c r="DU352" s="227"/>
      <c r="DV352" s="227"/>
      <c r="DW352" s="227"/>
      <c r="DX352" s="227"/>
      <c r="DY352" s="227"/>
      <c r="DZ352" s="227"/>
      <c r="EA352" s="227"/>
      <c r="EB352" s="227"/>
      <c r="EC352" s="227"/>
      <c r="ED352" s="227"/>
      <c r="EE352" s="227"/>
      <c r="EF352" s="227"/>
      <c r="EG352" s="227"/>
      <c r="EH352" s="227"/>
      <c r="EI352" s="227"/>
      <c r="EJ352" s="227"/>
      <c r="EK352" s="227"/>
      <c r="EL352" s="227"/>
      <c r="EM352" s="227"/>
      <c r="EN352" s="227"/>
      <c r="EO352" s="227"/>
      <c r="EP352" s="227"/>
      <c r="EQ352" s="227"/>
      <c r="ER352" s="227"/>
      <c r="ES352" s="227"/>
      <c r="ET352" s="227"/>
      <c r="EU352" s="227"/>
      <c r="EV352" s="227"/>
      <c r="EW352" s="227"/>
      <c r="EX352" s="227"/>
      <c r="EY352" s="227"/>
      <c r="EZ352" s="227"/>
      <c r="FA352" s="227"/>
      <c r="FB352" s="227"/>
      <c r="FC352" s="227"/>
      <c r="FD352" s="227"/>
      <c r="FE352" s="227"/>
      <c r="FF352" s="227"/>
      <c r="FG352" s="227"/>
      <c r="FH352" s="227"/>
      <c r="FI352" s="227"/>
      <c r="FJ352" s="227"/>
      <c r="FK352" s="227"/>
      <c r="FL352" s="227"/>
      <c r="FM352" s="227"/>
      <c r="FN352" s="227"/>
      <c r="FO352" s="227"/>
      <c r="FP352" s="227"/>
      <c r="FQ352" s="227"/>
      <c r="FR352" s="227"/>
      <c r="FS352" s="227"/>
      <c r="FT352" s="227"/>
      <c r="FU352" s="227"/>
      <c r="FV352" s="227"/>
      <c r="FW352" s="227"/>
      <c r="FX352" s="227"/>
      <c r="FY352" s="227"/>
      <c r="FZ352" s="227"/>
      <c r="GA352" s="227"/>
      <c r="GB352" s="227"/>
      <c r="GC352" s="227"/>
      <c r="GD352" s="227"/>
      <c r="GE352" s="227"/>
      <c r="GF352" s="227"/>
      <c r="GG352" s="227"/>
      <c r="GH352" s="227"/>
      <c r="GI352" s="227"/>
      <c r="GJ352" s="227"/>
      <c r="GK352" s="227"/>
      <c r="GL352" s="227"/>
      <c r="GM352" s="227"/>
      <c r="GN352" s="227"/>
      <c r="GO352" s="227"/>
      <c r="GP352" s="227"/>
      <c r="GQ352" s="227"/>
      <c r="GR352" s="227"/>
      <c r="GS352" s="227"/>
      <c r="GT352" s="227"/>
      <c r="GU352" s="227"/>
      <c r="GV352" s="227"/>
      <c r="GW352" s="227"/>
      <c r="GX352" s="227"/>
      <c r="GY352" s="227"/>
      <c r="GZ352" s="227"/>
      <c r="HA352" s="227"/>
      <c r="HB352" s="227"/>
      <c r="HC352" s="227"/>
      <c r="HD352" s="227"/>
      <c r="HE352" s="227"/>
      <c r="HF352" s="227"/>
      <c r="HG352" s="227"/>
      <c r="HH352" s="227"/>
      <c r="HI352" s="227"/>
      <c r="HJ352" s="227"/>
      <c r="HK352" s="227"/>
      <c r="HL352" s="227"/>
      <c r="HM352" s="227"/>
      <c r="HN352" s="227"/>
      <c r="HO352" s="227"/>
      <c r="HP352" s="227"/>
      <c r="HQ352" s="227"/>
      <c r="HR352" s="227"/>
      <c r="HS352" s="227"/>
      <c r="HT352" s="227"/>
      <c r="HU352" s="227"/>
      <c r="HV352" s="227"/>
      <c r="HW352" s="227"/>
      <c r="HX352" s="227"/>
      <c r="HY352" s="227"/>
      <c r="HZ352" s="227"/>
      <c r="IA352" s="227"/>
      <c r="IB352" s="227"/>
      <c r="IC352" s="227"/>
      <c r="ID352" s="227"/>
      <c r="IE352" s="227"/>
      <c r="IF352" s="227"/>
      <c r="IG352" s="227"/>
      <c r="IH352" s="227"/>
      <c r="II352" s="227"/>
      <c r="IJ352" s="227"/>
      <c r="IK352" s="227"/>
      <c r="IL352" s="227"/>
      <c r="IM352" s="227"/>
      <c r="IN352" s="227"/>
      <c r="IO352" s="227"/>
      <c r="IP352" s="227"/>
      <c r="IQ352" s="227"/>
      <c r="IR352" s="227"/>
      <c r="IS352" s="227"/>
      <c r="IT352" s="227"/>
      <c r="IU352" s="227"/>
      <c r="IV352" s="227"/>
    </row>
    <row r="353" spans="1:256">
      <c r="A353" s="107"/>
      <c r="D353" s="159"/>
      <c r="E353" s="227"/>
      <c r="F353" s="159"/>
      <c r="G353" s="227"/>
      <c r="H353" s="159"/>
      <c r="I353" s="109"/>
      <c r="J353" s="109"/>
      <c r="K353" s="227"/>
      <c r="L353" s="159"/>
      <c r="M353" s="227"/>
      <c r="N353" s="227"/>
      <c r="O353" s="227"/>
      <c r="P353" s="227"/>
      <c r="Q353" s="227"/>
      <c r="R353" s="227"/>
      <c r="S353" s="227"/>
      <c r="T353" s="227"/>
      <c r="U353" s="227"/>
      <c r="V353" s="227"/>
      <c r="W353" s="227"/>
      <c r="X353" s="227"/>
      <c r="Y353" s="227"/>
      <c r="Z353" s="227"/>
      <c r="AA353" s="227"/>
      <c r="AB353" s="227"/>
      <c r="AC353" s="227"/>
      <c r="AD353" s="227"/>
      <c r="AE353" s="227"/>
      <c r="AF353" s="227"/>
      <c r="AG353" s="227"/>
      <c r="AH353" s="227"/>
      <c r="AI353" s="227"/>
      <c r="AJ353" s="227"/>
      <c r="AK353" s="227"/>
      <c r="AL353" s="227"/>
      <c r="AM353" s="227"/>
      <c r="AN353" s="227"/>
      <c r="AO353" s="227"/>
      <c r="AP353" s="227"/>
      <c r="AQ353" s="227"/>
      <c r="AR353" s="227"/>
      <c r="AS353" s="227"/>
      <c r="AT353" s="227"/>
      <c r="AU353" s="227"/>
      <c r="AV353" s="227"/>
      <c r="AW353" s="227"/>
      <c r="AX353" s="227"/>
      <c r="AY353" s="227"/>
      <c r="AZ353" s="227"/>
      <c r="BA353" s="227"/>
      <c r="BB353" s="227"/>
      <c r="BC353" s="227"/>
      <c r="BD353" s="227"/>
      <c r="BE353" s="227"/>
      <c r="BF353" s="227"/>
      <c r="BG353" s="227"/>
      <c r="BH353" s="227"/>
      <c r="BI353" s="227"/>
      <c r="BJ353" s="227"/>
      <c r="BK353" s="227"/>
      <c r="BL353" s="227"/>
      <c r="BM353" s="227"/>
      <c r="BN353" s="227"/>
      <c r="BO353" s="227"/>
      <c r="BP353" s="227"/>
      <c r="BQ353" s="227"/>
      <c r="BR353" s="227"/>
      <c r="BS353" s="227"/>
      <c r="BT353" s="227"/>
      <c r="BU353" s="227"/>
      <c r="BV353" s="227"/>
      <c r="BW353" s="227"/>
      <c r="BX353" s="227"/>
      <c r="BY353" s="227"/>
      <c r="BZ353" s="227"/>
      <c r="CA353" s="227"/>
      <c r="CB353" s="227"/>
      <c r="CC353" s="109"/>
      <c r="CD353" s="109"/>
      <c r="CE353" s="109"/>
      <c r="CF353" s="109"/>
      <c r="CG353" s="109"/>
      <c r="CH353" s="109"/>
      <c r="CI353" s="109"/>
      <c r="CJ353" s="109"/>
      <c r="CK353" s="109"/>
      <c r="CL353" s="109"/>
      <c r="CM353" s="109"/>
      <c r="CN353" s="109"/>
      <c r="CO353" s="109"/>
      <c r="CP353" s="109"/>
      <c r="CQ353" s="109"/>
      <c r="CR353" s="109"/>
      <c r="CS353" s="109"/>
      <c r="CT353" s="109"/>
      <c r="CU353" s="227"/>
      <c r="CV353" s="227"/>
      <c r="CW353" s="227"/>
      <c r="CX353" s="227"/>
      <c r="CY353" s="227"/>
      <c r="CZ353" s="227"/>
      <c r="DA353" s="227"/>
      <c r="DB353" s="227"/>
      <c r="DC353" s="227"/>
      <c r="DD353" s="227"/>
      <c r="DE353" s="227"/>
      <c r="DF353" s="227"/>
      <c r="DG353" s="227"/>
      <c r="DH353" s="227"/>
      <c r="DI353" s="227"/>
      <c r="DJ353" s="227"/>
      <c r="DK353" s="227"/>
      <c r="DL353" s="227"/>
      <c r="DM353" s="227"/>
      <c r="DN353" s="227"/>
      <c r="DO353" s="227"/>
      <c r="DP353" s="227"/>
      <c r="DQ353" s="227"/>
      <c r="DR353" s="227"/>
      <c r="DS353" s="227"/>
      <c r="DT353" s="227"/>
      <c r="DU353" s="227"/>
      <c r="DV353" s="227"/>
      <c r="DW353" s="227"/>
      <c r="DX353" s="227"/>
      <c r="DY353" s="227"/>
      <c r="DZ353" s="227"/>
      <c r="EA353" s="227"/>
      <c r="EB353" s="227"/>
      <c r="EC353" s="227"/>
      <c r="ED353" s="227"/>
      <c r="EE353" s="227"/>
      <c r="EF353" s="227"/>
      <c r="EG353" s="227"/>
      <c r="EH353" s="227"/>
      <c r="EI353" s="227"/>
      <c r="EJ353" s="227"/>
      <c r="EK353" s="227"/>
      <c r="EL353" s="227"/>
      <c r="EM353" s="227"/>
      <c r="EN353" s="227"/>
      <c r="EO353" s="227"/>
      <c r="EP353" s="227"/>
      <c r="EQ353" s="227"/>
      <c r="ER353" s="227"/>
      <c r="ES353" s="227"/>
      <c r="ET353" s="227"/>
      <c r="EU353" s="227"/>
      <c r="EV353" s="227"/>
      <c r="EW353" s="227"/>
      <c r="EX353" s="227"/>
      <c r="EY353" s="227"/>
      <c r="EZ353" s="227"/>
      <c r="FA353" s="227"/>
      <c r="FB353" s="227"/>
      <c r="FC353" s="227"/>
      <c r="FD353" s="227"/>
      <c r="FE353" s="227"/>
      <c r="FF353" s="227"/>
      <c r="FG353" s="227"/>
      <c r="FH353" s="227"/>
      <c r="FI353" s="227"/>
      <c r="FJ353" s="227"/>
      <c r="FK353" s="227"/>
      <c r="FL353" s="227"/>
      <c r="FM353" s="227"/>
      <c r="FN353" s="227"/>
      <c r="FO353" s="227"/>
      <c r="FP353" s="227"/>
      <c r="FQ353" s="227"/>
      <c r="FR353" s="227"/>
      <c r="FS353" s="227"/>
      <c r="FT353" s="227"/>
      <c r="FU353" s="227"/>
      <c r="FV353" s="227"/>
      <c r="FW353" s="227"/>
      <c r="FX353" s="227"/>
      <c r="FY353" s="227"/>
      <c r="FZ353" s="227"/>
      <c r="GA353" s="227"/>
      <c r="GB353" s="227"/>
      <c r="GC353" s="227"/>
      <c r="GD353" s="227"/>
      <c r="GE353" s="227"/>
      <c r="GF353" s="227"/>
      <c r="GG353" s="227"/>
      <c r="GH353" s="227"/>
      <c r="GI353" s="227"/>
      <c r="GJ353" s="227"/>
      <c r="GK353" s="227"/>
      <c r="GL353" s="227"/>
      <c r="GM353" s="227"/>
      <c r="GN353" s="227"/>
      <c r="GO353" s="227"/>
      <c r="GP353" s="227"/>
      <c r="GQ353" s="227"/>
      <c r="GR353" s="227"/>
      <c r="GS353" s="227"/>
      <c r="GT353" s="227"/>
      <c r="GU353" s="227"/>
      <c r="GV353" s="227"/>
      <c r="GW353" s="227"/>
      <c r="GX353" s="227"/>
      <c r="GY353" s="227"/>
      <c r="GZ353" s="227"/>
      <c r="HA353" s="227"/>
      <c r="HB353" s="227"/>
      <c r="HC353" s="227"/>
      <c r="HD353" s="227"/>
      <c r="HE353" s="227"/>
      <c r="HF353" s="227"/>
      <c r="HG353" s="227"/>
      <c r="HH353" s="227"/>
      <c r="HI353" s="227"/>
      <c r="HJ353" s="227"/>
      <c r="HK353" s="227"/>
      <c r="HL353" s="227"/>
      <c r="HM353" s="227"/>
      <c r="HN353" s="227"/>
      <c r="HO353" s="227"/>
      <c r="HP353" s="227"/>
      <c r="HQ353" s="227"/>
      <c r="HR353" s="227"/>
      <c r="HS353" s="227"/>
      <c r="HT353" s="227"/>
      <c r="HU353" s="227"/>
      <c r="HV353" s="227"/>
      <c r="HW353" s="227"/>
      <c r="HX353" s="227"/>
      <c r="HY353" s="227"/>
      <c r="HZ353" s="227"/>
      <c r="IA353" s="227"/>
      <c r="IB353" s="227"/>
      <c r="IC353" s="227"/>
      <c r="ID353" s="227"/>
      <c r="IE353" s="227"/>
      <c r="IF353" s="227"/>
      <c r="IG353" s="227"/>
      <c r="IH353" s="227"/>
      <c r="II353" s="227"/>
      <c r="IJ353" s="227"/>
      <c r="IK353" s="227"/>
      <c r="IL353" s="227"/>
      <c r="IM353" s="227"/>
      <c r="IN353" s="227"/>
      <c r="IO353" s="227"/>
      <c r="IP353" s="227"/>
      <c r="IQ353" s="227"/>
      <c r="IR353" s="227"/>
      <c r="IS353" s="227"/>
      <c r="IT353" s="227"/>
      <c r="IU353" s="227"/>
      <c r="IV353" s="227"/>
    </row>
    <row r="354" spans="1:256">
      <c r="A354" s="107"/>
      <c r="D354" s="159"/>
      <c r="E354" s="227"/>
      <c r="F354" s="159"/>
      <c r="G354" s="227"/>
      <c r="H354" s="159"/>
      <c r="I354" s="109"/>
      <c r="J354" s="109"/>
      <c r="K354" s="227"/>
      <c r="L354" s="159"/>
      <c r="M354" s="227"/>
      <c r="N354" s="227"/>
      <c r="O354" s="227"/>
      <c r="P354" s="227"/>
      <c r="Q354" s="227"/>
      <c r="R354" s="227"/>
      <c r="S354" s="227"/>
      <c r="T354" s="227"/>
      <c r="U354" s="227"/>
      <c r="V354" s="227"/>
      <c r="W354" s="227"/>
      <c r="X354" s="227"/>
      <c r="Y354" s="227"/>
      <c r="Z354" s="227"/>
      <c r="AA354" s="227"/>
      <c r="AB354" s="227"/>
      <c r="AC354" s="227"/>
      <c r="AD354" s="227"/>
      <c r="AE354" s="227"/>
      <c r="AF354" s="227"/>
      <c r="AG354" s="227"/>
      <c r="AH354" s="227"/>
      <c r="AI354" s="227"/>
      <c r="AJ354" s="227"/>
      <c r="AK354" s="227"/>
      <c r="AL354" s="227"/>
      <c r="AM354" s="227"/>
      <c r="AN354" s="227"/>
      <c r="AO354" s="227"/>
      <c r="AP354" s="227"/>
      <c r="AQ354" s="227"/>
      <c r="AR354" s="227"/>
      <c r="AS354" s="227"/>
      <c r="AT354" s="227"/>
      <c r="AU354" s="227"/>
      <c r="AV354" s="227"/>
      <c r="AW354" s="227"/>
      <c r="AX354" s="227"/>
      <c r="AY354" s="227"/>
      <c r="AZ354" s="227"/>
      <c r="BA354" s="227"/>
      <c r="BB354" s="227"/>
      <c r="BC354" s="227"/>
      <c r="BD354" s="227"/>
      <c r="BE354" s="227"/>
      <c r="BF354" s="227"/>
      <c r="BG354" s="227"/>
      <c r="BH354" s="227"/>
      <c r="BI354" s="227"/>
      <c r="BJ354" s="227"/>
      <c r="BK354" s="227"/>
      <c r="BL354" s="227"/>
      <c r="BM354" s="227"/>
      <c r="BN354" s="227"/>
      <c r="BO354" s="227"/>
      <c r="BP354" s="227"/>
      <c r="BQ354" s="227"/>
      <c r="BR354" s="227"/>
      <c r="BS354" s="227"/>
      <c r="BT354" s="227"/>
      <c r="BU354" s="227"/>
      <c r="BV354" s="227"/>
      <c r="BW354" s="227"/>
      <c r="BX354" s="227"/>
      <c r="BY354" s="227"/>
      <c r="BZ354" s="227"/>
      <c r="CA354" s="227"/>
      <c r="CB354" s="227"/>
      <c r="CC354" s="109"/>
      <c r="CD354" s="109"/>
      <c r="CE354" s="109"/>
      <c r="CF354" s="109"/>
      <c r="CG354" s="109"/>
      <c r="CH354" s="109"/>
      <c r="CI354" s="109"/>
      <c r="CJ354" s="109"/>
      <c r="CK354" s="109"/>
      <c r="CL354" s="109"/>
      <c r="CM354" s="109"/>
      <c r="CN354" s="109"/>
      <c r="CO354" s="109"/>
      <c r="CP354" s="109"/>
      <c r="CQ354" s="109"/>
      <c r="CR354" s="109"/>
      <c r="CS354" s="109"/>
      <c r="CT354" s="109"/>
      <c r="CU354" s="227"/>
      <c r="CV354" s="227"/>
      <c r="CW354" s="227"/>
      <c r="CX354" s="227"/>
      <c r="CY354" s="227"/>
      <c r="CZ354" s="227"/>
      <c r="DA354" s="227"/>
      <c r="DB354" s="227"/>
      <c r="DC354" s="227"/>
      <c r="DD354" s="227"/>
      <c r="DE354" s="227"/>
      <c r="DF354" s="227"/>
      <c r="DG354" s="227"/>
      <c r="DH354" s="227"/>
      <c r="DI354" s="227"/>
      <c r="DJ354" s="227"/>
      <c r="DK354" s="227"/>
      <c r="DL354" s="227"/>
      <c r="DM354" s="227"/>
      <c r="DN354" s="227"/>
      <c r="DO354" s="227"/>
      <c r="DP354" s="227"/>
      <c r="DQ354" s="227"/>
      <c r="DR354" s="227"/>
      <c r="DS354" s="227"/>
      <c r="DT354" s="227"/>
      <c r="DU354" s="227"/>
      <c r="DV354" s="227"/>
      <c r="DW354" s="227"/>
      <c r="DX354" s="227"/>
      <c r="DY354" s="227"/>
      <c r="DZ354" s="227"/>
      <c r="EA354" s="227"/>
      <c r="EB354" s="227"/>
      <c r="EC354" s="227"/>
      <c r="ED354" s="227"/>
      <c r="EE354" s="227"/>
      <c r="EF354" s="227"/>
      <c r="EG354" s="227"/>
      <c r="EH354" s="227"/>
      <c r="EI354" s="227"/>
      <c r="EJ354" s="227"/>
      <c r="EK354" s="227"/>
      <c r="EL354" s="227"/>
      <c r="EM354" s="227"/>
      <c r="EN354" s="227"/>
      <c r="EO354" s="227"/>
      <c r="EP354" s="227"/>
      <c r="EQ354" s="227"/>
      <c r="ER354" s="227"/>
      <c r="ES354" s="227"/>
      <c r="ET354" s="227"/>
      <c r="EU354" s="227"/>
      <c r="EV354" s="227"/>
      <c r="EW354" s="227"/>
      <c r="EX354" s="227"/>
      <c r="EY354" s="227"/>
      <c r="EZ354" s="227"/>
      <c r="FA354" s="227"/>
      <c r="FB354" s="227"/>
      <c r="FC354" s="227"/>
      <c r="FD354" s="227"/>
      <c r="FE354" s="227"/>
      <c r="FF354" s="227"/>
      <c r="FG354" s="227"/>
      <c r="FH354" s="227"/>
      <c r="FI354" s="227"/>
      <c r="FJ354" s="227"/>
      <c r="FK354" s="227"/>
      <c r="FL354" s="227"/>
      <c r="FM354" s="227"/>
      <c r="FN354" s="227"/>
      <c r="FO354" s="227"/>
      <c r="FP354" s="227"/>
      <c r="FQ354" s="227"/>
      <c r="FR354" s="227"/>
      <c r="FS354" s="227"/>
      <c r="FT354" s="227"/>
      <c r="FU354" s="227"/>
      <c r="FV354" s="227"/>
      <c r="FW354" s="227"/>
      <c r="FX354" s="227"/>
      <c r="FY354" s="227"/>
      <c r="FZ354" s="227"/>
      <c r="GA354" s="227"/>
      <c r="GB354" s="227"/>
      <c r="GC354" s="227"/>
      <c r="GD354" s="227"/>
      <c r="GE354" s="227"/>
      <c r="GF354" s="227"/>
      <c r="GG354" s="227"/>
      <c r="GH354" s="227"/>
      <c r="GI354" s="227"/>
      <c r="GJ354" s="227"/>
      <c r="GK354" s="227"/>
      <c r="GL354" s="227"/>
      <c r="GM354" s="227"/>
      <c r="GN354" s="227"/>
      <c r="GO354" s="227"/>
      <c r="GP354" s="227"/>
      <c r="GQ354" s="227"/>
      <c r="GR354" s="227"/>
      <c r="GS354" s="227"/>
      <c r="GT354" s="227"/>
      <c r="GU354" s="227"/>
      <c r="GV354" s="227"/>
      <c r="GW354" s="227"/>
      <c r="GX354" s="227"/>
      <c r="GY354" s="227"/>
      <c r="GZ354" s="227"/>
      <c r="HA354" s="227"/>
      <c r="HB354" s="227"/>
      <c r="HC354" s="227"/>
      <c r="HD354" s="227"/>
      <c r="HE354" s="227"/>
      <c r="HF354" s="227"/>
      <c r="HG354" s="227"/>
      <c r="HH354" s="227"/>
      <c r="HI354" s="227"/>
      <c r="HJ354" s="227"/>
      <c r="HK354" s="227"/>
      <c r="HL354" s="227"/>
      <c r="HM354" s="227"/>
      <c r="HN354" s="227"/>
      <c r="HO354" s="227"/>
      <c r="HP354" s="227"/>
      <c r="HQ354" s="227"/>
      <c r="HR354" s="227"/>
      <c r="HS354" s="227"/>
      <c r="HT354" s="227"/>
      <c r="HU354" s="227"/>
      <c r="HV354" s="227"/>
      <c r="HW354" s="227"/>
      <c r="HX354" s="227"/>
      <c r="HY354" s="227"/>
      <c r="HZ354" s="227"/>
      <c r="IA354" s="227"/>
      <c r="IB354" s="227"/>
      <c r="IC354" s="227"/>
      <c r="ID354" s="227"/>
      <c r="IE354" s="227"/>
      <c r="IF354" s="227"/>
      <c r="IG354" s="227"/>
      <c r="IH354" s="227"/>
      <c r="II354" s="227"/>
      <c r="IJ354" s="227"/>
      <c r="IK354" s="227"/>
      <c r="IL354" s="227"/>
      <c r="IM354" s="227"/>
      <c r="IN354" s="227"/>
      <c r="IO354" s="227"/>
      <c r="IP354" s="227"/>
      <c r="IQ354" s="227"/>
      <c r="IR354" s="227"/>
      <c r="IS354" s="227"/>
      <c r="IT354" s="227"/>
      <c r="IU354" s="227"/>
      <c r="IV354" s="227"/>
    </row>
    <row r="355" spans="1:256">
      <c r="A355" s="107"/>
      <c r="D355" s="159"/>
      <c r="E355" s="227"/>
      <c r="F355" s="159"/>
      <c r="G355" s="227"/>
      <c r="H355" s="159"/>
      <c r="I355" s="109"/>
      <c r="J355" s="109"/>
      <c r="K355" s="227"/>
      <c r="L355" s="159"/>
      <c r="M355" s="227"/>
      <c r="N355" s="227"/>
      <c r="O355" s="227"/>
      <c r="P355" s="227"/>
      <c r="Q355" s="227"/>
      <c r="R355" s="227"/>
      <c r="S355" s="227"/>
      <c r="T355" s="227"/>
      <c r="U355" s="227"/>
      <c r="V355" s="227"/>
      <c r="W355" s="227"/>
      <c r="X355" s="227"/>
      <c r="Y355" s="227"/>
      <c r="Z355" s="227"/>
      <c r="AA355" s="227"/>
      <c r="AB355" s="227"/>
      <c r="AC355" s="227"/>
      <c r="AD355" s="227"/>
      <c r="AE355" s="227"/>
      <c r="AF355" s="227"/>
      <c r="AG355" s="227"/>
      <c r="AH355" s="227"/>
      <c r="AI355" s="227"/>
      <c r="AJ355" s="227"/>
      <c r="AK355" s="227"/>
      <c r="AL355" s="227"/>
      <c r="AM355" s="227"/>
      <c r="AN355" s="227"/>
      <c r="AO355" s="227"/>
      <c r="AP355" s="227"/>
      <c r="AQ355" s="227"/>
      <c r="AR355" s="227"/>
      <c r="AS355" s="227"/>
      <c r="AT355" s="227"/>
      <c r="AU355" s="227"/>
      <c r="AV355" s="227"/>
      <c r="AW355" s="227"/>
      <c r="AX355" s="227"/>
      <c r="AY355" s="227"/>
      <c r="AZ355" s="227"/>
      <c r="BA355" s="227"/>
      <c r="BB355" s="227"/>
      <c r="BC355" s="227"/>
      <c r="BD355" s="227"/>
      <c r="BE355" s="227"/>
      <c r="BF355" s="227"/>
      <c r="BG355" s="227"/>
      <c r="BH355" s="227"/>
      <c r="BI355" s="227"/>
      <c r="BJ355" s="227"/>
      <c r="BK355" s="227"/>
      <c r="BL355" s="227"/>
      <c r="BM355" s="227"/>
      <c r="BN355" s="227"/>
      <c r="BO355" s="227"/>
      <c r="BP355" s="227"/>
      <c r="BQ355" s="227"/>
      <c r="BR355" s="227"/>
      <c r="BS355" s="227"/>
      <c r="BT355" s="227"/>
      <c r="BU355" s="227"/>
      <c r="BV355" s="227"/>
      <c r="BW355" s="227"/>
      <c r="BX355" s="227"/>
      <c r="BY355" s="227"/>
      <c r="BZ355" s="227"/>
      <c r="CA355" s="227"/>
      <c r="CB355" s="227"/>
      <c r="CC355" s="109"/>
      <c r="CD355" s="109"/>
      <c r="CE355" s="109"/>
      <c r="CF355" s="109"/>
      <c r="CG355" s="109"/>
      <c r="CH355" s="109"/>
      <c r="CI355" s="109"/>
      <c r="CJ355" s="109"/>
      <c r="CK355" s="109"/>
      <c r="CL355" s="109"/>
      <c r="CM355" s="109"/>
      <c r="CN355" s="109"/>
      <c r="CO355" s="109"/>
      <c r="CP355" s="109"/>
      <c r="CQ355" s="109"/>
      <c r="CR355" s="109"/>
      <c r="CS355" s="109"/>
      <c r="CT355" s="109"/>
      <c r="CU355" s="227"/>
      <c r="CV355" s="227"/>
      <c r="CW355" s="227"/>
      <c r="CX355" s="227"/>
      <c r="CY355" s="227"/>
      <c r="CZ355" s="227"/>
      <c r="DA355" s="227"/>
      <c r="DB355" s="227"/>
      <c r="DC355" s="227"/>
      <c r="DD355" s="227"/>
      <c r="DE355" s="227"/>
      <c r="DF355" s="227"/>
      <c r="DG355" s="227"/>
      <c r="DH355" s="227"/>
      <c r="DI355" s="227"/>
      <c r="DJ355" s="227"/>
      <c r="DK355" s="227"/>
      <c r="DL355" s="227"/>
      <c r="DM355" s="227"/>
      <c r="DN355" s="227"/>
      <c r="DO355" s="227"/>
      <c r="DP355" s="227"/>
      <c r="DQ355" s="227"/>
      <c r="DR355" s="227"/>
      <c r="DS355" s="227"/>
      <c r="DT355" s="227"/>
      <c r="DU355" s="227"/>
      <c r="DV355" s="227"/>
      <c r="DW355" s="227"/>
      <c r="DX355" s="227"/>
      <c r="DY355" s="227"/>
      <c r="DZ355" s="227"/>
      <c r="EA355" s="227"/>
      <c r="EB355" s="227"/>
      <c r="EC355" s="227"/>
      <c r="ED355" s="227"/>
      <c r="EE355" s="227"/>
      <c r="EF355" s="227"/>
      <c r="EG355" s="227"/>
      <c r="EH355" s="227"/>
      <c r="EI355" s="227"/>
      <c r="EJ355" s="227"/>
      <c r="EK355" s="227"/>
      <c r="EL355" s="227"/>
      <c r="EM355" s="227"/>
      <c r="EN355" s="227"/>
      <c r="EO355" s="227"/>
      <c r="EP355" s="227"/>
      <c r="EQ355" s="227"/>
      <c r="ER355" s="227"/>
      <c r="ES355" s="227"/>
      <c r="ET355" s="227"/>
      <c r="EU355" s="227"/>
      <c r="EV355" s="227"/>
      <c r="EW355" s="227"/>
      <c r="EX355" s="227"/>
      <c r="EY355" s="227"/>
      <c r="EZ355" s="227"/>
      <c r="FA355" s="227"/>
      <c r="FB355" s="227"/>
      <c r="FC355" s="227"/>
      <c r="FD355" s="227"/>
      <c r="FE355" s="227"/>
      <c r="FF355" s="227"/>
      <c r="FG355" s="227"/>
      <c r="FH355" s="227"/>
      <c r="FI355" s="227"/>
      <c r="FJ355" s="227"/>
      <c r="FK355" s="227"/>
      <c r="FL355" s="227"/>
      <c r="FM355" s="227"/>
      <c r="FN355" s="227"/>
      <c r="FO355" s="227"/>
      <c r="FP355" s="227"/>
      <c r="FQ355" s="227"/>
      <c r="FR355" s="227"/>
      <c r="FS355" s="227"/>
      <c r="FT355" s="227"/>
      <c r="FU355" s="227"/>
      <c r="FV355" s="227"/>
      <c r="FW355" s="227"/>
      <c r="FX355" s="227"/>
      <c r="FY355" s="227"/>
      <c r="FZ355" s="227"/>
      <c r="GA355" s="227"/>
      <c r="GB355" s="227"/>
      <c r="GC355" s="227"/>
      <c r="GD355" s="227"/>
      <c r="GE355" s="227"/>
      <c r="GF355" s="227"/>
      <c r="GG355" s="227"/>
      <c r="GH355" s="227"/>
      <c r="GI355" s="227"/>
      <c r="GJ355" s="227"/>
      <c r="GK355" s="227"/>
      <c r="GL355" s="227"/>
      <c r="GM355" s="227"/>
      <c r="GN355" s="227"/>
      <c r="GO355" s="227"/>
      <c r="GP355" s="227"/>
      <c r="GQ355" s="227"/>
      <c r="GR355" s="227"/>
      <c r="GS355" s="227"/>
      <c r="GT355" s="227"/>
      <c r="GU355" s="227"/>
      <c r="GV355" s="227"/>
      <c r="GW355" s="227"/>
      <c r="GX355" s="227"/>
      <c r="GY355" s="227"/>
      <c r="GZ355" s="227"/>
      <c r="HA355" s="227"/>
      <c r="HB355" s="227"/>
      <c r="HC355" s="227"/>
      <c r="HD355" s="227"/>
      <c r="HE355" s="227"/>
      <c r="HF355" s="227"/>
      <c r="HG355" s="227"/>
      <c r="HH355" s="227"/>
      <c r="HI355" s="227"/>
      <c r="HJ355" s="227"/>
      <c r="HK355" s="227"/>
      <c r="HL355" s="227"/>
      <c r="HM355" s="227"/>
      <c r="HN355" s="227"/>
      <c r="HO355" s="227"/>
      <c r="HP355" s="227"/>
      <c r="HQ355" s="227"/>
      <c r="HR355" s="227"/>
      <c r="HS355" s="227"/>
      <c r="HT355" s="227"/>
      <c r="HU355" s="227"/>
      <c r="HV355" s="227"/>
      <c r="HW355" s="227"/>
      <c r="HX355" s="227"/>
      <c r="HY355" s="227"/>
      <c r="HZ355" s="227"/>
      <c r="IA355" s="227"/>
      <c r="IB355" s="227"/>
      <c r="IC355" s="227"/>
      <c r="ID355" s="227"/>
      <c r="IE355" s="227"/>
      <c r="IF355" s="227"/>
      <c r="IG355" s="227"/>
      <c r="IH355" s="227"/>
      <c r="II355" s="227"/>
      <c r="IJ355" s="227"/>
      <c r="IK355" s="227"/>
      <c r="IL355" s="227"/>
      <c r="IM355" s="227"/>
      <c r="IN355" s="227"/>
      <c r="IO355" s="227"/>
      <c r="IP355" s="227"/>
      <c r="IQ355" s="227"/>
      <c r="IR355" s="227"/>
      <c r="IS355" s="227"/>
      <c r="IT355" s="227"/>
      <c r="IU355" s="227"/>
      <c r="IV355" s="227"/>
    </row>
    <row r="356" spans="1:256">
      <c r="A356" s="107"/>
      <c r="D356" s="159"/>
      <c r="E356" s="227"/>
      <c r="F356" s="159"/>
      <c r="G356" s="227"/>
      <c r="H356" s="159"/>
      <c r="I356" s="109"/>
      <c r="J356" s="109"/>
      <c r="K356" s="227"/>
      <c r="L356" s="159"/>
      <c r="M356" s="227"/>
      <c r="N356" s="227"/>
      <c r="O356" s="227"/>
      <c r="P356" s="227"/>
      <c r="Q356" s="227"/>
      <c r="R356" s="227"/>
      <c r="S356" s="227"/>
      <c r="T356" s="227"/>
      <c r="U356" s="227"/>
      <c r="V356" s="227"/>
      <c r="W356" s="227"/>
      <c r="X356" s="227"/>
      <c r="Y356" s="227"/>
      <c r="Z356" s="227"/>
      <c r="AA356" s="227"/>
      <c r="AB356" s="227"/>
      <c r="AC356" s="227"/>
      <c r="AD356" s="227"/>
      <c r="AE356" s="227"/>
      <c r="AF356" s="227"/>
      <c r="AG356" s="227"/>
      <c r="AH356" s="227"/>
      <c r="AI356" s="227"/>
      <c r="AJ356" s="227"/>
      <c r="AK356" s="227"/>
      <c r="AL356" s="227"/>
      <c r="AM356" s="227"/>
      <c r="AN356" s="227"/>
      <c r="AO356" s="227"/>
      <c r="AP356" s="227"/>
      <c r="AQ356" s="227"/>
      <c r="AR356" s="227"/>
      <c r="AS356" s="227"/>
      <c r="AT356" s="227"/>
      <c r="AU356" s="227"/>
      <c r="AV356" s="227"/>
      <c r="AW356" s="227"/>
      <c r="AX356" s="227"/>
      <c r="AY356" s="227"/>
      <c r="AZ356" s="227"/>
      <c r="BA356" s="227"/>
      <c r="BB356" s="227"/>
      <c r="BC356" s="227"/>
      <c r="BD356" s="227"/>
      <c r="BE356" s="227"/>
      <c r="BF356" s="227"/>
      <c r="BG356" s="227"/>
      <c r="BH356" s="227"/>
      <c r="BI356" s="227"/>
      <c r="BJ356" s="227"/>
      <c r="BK356" s="227"/>
      <c r="BL356" s="227"/>
      <c r="BM356" s="227"/>
      <c r="BN356" s="227"/>
      <c r="BO356" s="227"/>
      <c r="BP356" s="227"/>
      <c r="BQ356" s="227"/>
      <c r="BR356" s="227"/>
      <c r="BS356" s="227"/>
      <c r="BT356" s="227"/>
      <c r="BU356" s="227"/>
      <c r="BV356" s="227"/>
      <c r="BW356" s="227"/>
      <c r="BX356" s="227"/>
      <c r="BY356" s="227"/>
      <c r="BZ356" s="227"/>
      <c r="CA356" s="227"/>
      <c r="CB356" s="227"/>
      <c r="CC356" s="109"/>
      <c r="CD356" s="109"/>
      <c r="CE356" s="109"/>
      <c r="CF356" s="109"/>
      <c r="CG356" s="109"/>
      <c r="CH356" s="109"/>
      <c r="CI356" s="109"/>
      <c r="CJ356" s="109"/>
      <c r="CK356" s="109"/>
      <c r="CL356" s="109"/>
      <c r="CM356" s="109"/>
      <c r="CN356" s="109"/>
      <c r="CO356" s="109"/>
      <c r="CP356" s="109"/>
      <c r="CQ356" s="109"/>
      <c r="CR356" s="109"/>
      <c r="CS356" s="109"/>
      <c r="CT356" s="109"/>
      <c r="CU356" s="227"/>
      <c r="CV356" s="227"/>
      <c r="CW356" s="227"/>
      <c r="CX356" s="227"/>
      <c r="CY356" s="227"/>
      <c r="CZ356" s="227"/>
      <c r="DA356" s="227"/>
      <c r="DB356" s="227"/>
      <c r="DC356" s="227"/>
      <c r="DD356" s="227"/>
      <c r="DE356" s="227"/>
      <c r="DF356" s="227"/>
      <c r="DG356" s="227"/>
      <c r="DH356" s="227"/>
      <c r="DI356" s="227"/>
      <c r="DJ356" s="227"/>
      <c r="DK356" s="227"/>
      <c r="DL356" s="227"/>
      <c r="DM356" s="227"/>
      <c r="DN356" s="227"/>
      <c r="DO356" s="227"/>
      <c r="DP356" s="227"/>
      <c r="DQ356" s="227"/>
      <c r="DR356" s="227"/>
      <c r="DS356" s="227"/>
      <c r="DT356" s="227"/>
      <c r="DU356" s="227"/>
      <c r="DV356" s="227"/>
      <c r="DW356" s="227"/>
      <c r="DX356" s="227"/>
      <c r="DY356" s="227"/>
      <c r="DZ356" s="227"/>
      <c r="EA356" s="227"/>
      <c r="EB356" s="227"/>
      <c r="EC356" s="227"/>
      <c r="ED356" s="227"/>
      <c r="EE356" s="227"/>
      <c r="EF356" s="227"/>
      <c r="EG356" s="227"/>
      <c r="EH356" s="227"/>
      <c r="EI356" s="227"/>
      <c r="EJ356" s="227"/>
      <c r="EK356" s="227"/>
      <c r="EL356" s="227"/>
      <c r="EM356" s="227"/>
      <c r="EN356" s="227"/>
      <c r="EO356" s="227"/>
      <c r="EP356" s="227"/>
      <c r="EQ356" s="227"/>
      <c r="ER356" s="227"/>
      <c r="ES356" s="227"/>
      <c r="ET356" s="227"/>
      <c r="EU356" s="227"/>
      <c r="EV356" s="227"/>
      <c r="EW356" s="227"/>
      <c r="EX356" s="227"/>
      <c r="EY356" s="227"/>
      <c r="EZ356" s="227"/>
      <c r="FA356" s="227"/>
      <c r="FB356" s="227"/>
      <c r="FC356" s="227"/>
      <c r="FD356" s="227"/>
      <c r="FE356" s="227"/>
      <c r="FF356" s="227"/>
      <c r="FG356" s="227"/>
      <c r="FH356" s="227"/>
      <c r="FI356" s="227"/>
      <c r="FJ356" s="227"/>
      <c r="FK356" s="227"/>
      <c r="FL356" s="227"/>
      <c r="FM356" s="227"/>
      <c r="FN356" s="227"/>
      <c r="FO356" s="227"/>
      <c r="FP356" s="227"/>
      <c r="FQ356" s="227"/>
      <c r="FR356" s="227"/>
      <c r="FS356" s="227"/>
      <c r="FT356" s="227"/>
      <c r="FU356" s="227"/>
      <c r="FV356" s="227"/>
      <c r="FW356" s="227"/>
      <c r="FX356" s="227"/>
      <c r="FY356" s="227"/>
      <c r="FZ356" s="227"/>
      <c r="GA356" s="227"/>
      <c r="GB356" s="227"/>
      <c r="GC356" s="227"/>
      <c r="GD356" s="227"/>
      <c r="GE356" s="227"/>
      <c r="GF356" s="227"/>
      <c r="GG356" s="227"/>
      <c r="GH356" s="227"/>
      <c r="GI356" s="227"/>
      <c r="GJ356" s="227"/>
      <c r="GK356" s="227"/>
      <c r="GL356" s="227"/>
      <c r="GM356" s="227"/>
      <c r="GN356" s="227"/>
      <c r="GO356" s="227"/>
      <c r="GP356" s="227"/>
      <c r="GQ356" s="227"/>
      <c r="GR356" s="227"/>
      <c r="GS356" s="227"/>
      <c r="GT356" s="227"/>
      <c r="GU356" s="227"/>
      <c r="GV356" s="227"/>
      <c r="GW356" s="227"/>
      <c r="GX356" s="227"/>
      <c r="GY356" s="227"/>
      <c r="GZ356" s="227"/>
      <c r="HA356" s="227"/>
      <c r="HB356" s="227"/>
      <c r="HC356" s="227"/>
      <c r="HD356" s="227"/>
      <c r="HE356" s="227"/>
      <c r="HF356" s="227"/>
      <c r="HG356" s="227"/>
      <c r="HH356" s="227"/>
      <c r="HI356" s="227"/>
      <c r="HJ356" s="227"/>
      <c r="HK356" s="227"/>
      <c r="HL356" s="227"/>
      <c r="HM356" s="227"/>
      <c r="HN356" s="227"/>
      <c r="HO356" s="227"/>
      <c r="HP356" s="227"/>
      <c r="HQ356" s="227"/>
      <c r="HR356" s="227"/>
      <c r="HS356" s="227"/>
      <c r="HT356" s="227"/>
      <c r="HU356" s="227"/>
      <c r="HV356" s="227"/>
      <c r="HW356" s="227"/>
      <c r="HX356" s="227"/>
      <c r="HY356" s="227"/>
      <c r="HZ356" s="227"/>
      <c r="IA356" s="227"/>
      <c r="IB356" s="227"/>
      <c r="IC356" s="227"/>
      <c r="ID356" s="227"/>
      <c r="IE356" s="227"/>
      <c r="IF356" s="227"/>
      <c r="IG356" s="227"/>
      <c r="IH356" s="227"/>
      <c r="II356" s="227"/>
      <c r="IJ356" s="227"/>
      <c r="IK356" s="227"/>
      <c r="IL356" s="227"/>
      <c r="IM356" s="227"/>
      <c r="IN356" s="227"/>
      <c r="IO356" s="227"/>
      <c r="IP356" s="227"/>
      <c r="IQ356" s="227"/>
      <c r="IR356" s="227"/>
      <c r="IS356" s="227"/>
      <c r="IT356" s="227"/>
      <c r="IU356" s="227"/>
      <c r="IV356" s="227"/>
    </row>
    <row r="357" spans="1:256">
      <c r="A357" s="107"/>
      <c r="D357" s="159"/>
      <c r="E357" s="227"/>
      <c r="F357" s="159"/>
      <c r="G357" s="227"/>
      <c r="H357" s="159"/>
      <c r="I357" s="109"/>
      <c r="J357" s="109"/>
      <c r="K357" s="227"/>
      <c r="L357" s="159"/>
      <c r="M357" s="227"/>
      <c r="N357" s="227"/>
      <c r="O357" s="227"/>
      <c r="P357" s="227"/>
      <c r="Q357" s="227"/>
      <c r="R357" s="227"/>
      <c r="S357" s="227"/>
      <c r="T357" s="227"/>
      <c r="U357" s="227"/>
      <c r="V357" s="227"/>
      <c r="W357" s="227"/>
      <c r="X357" s="227"/>
      <c r="Y357" s="227"/>
      <c r="Z357" s="227"/>
      <c r="AA357" s="227"/>
      <c r="AB357" s="227"/>
      <c r="AC357" s="227"/>
      <c r="AD357" s="227"/>
      <c r="AE357" s="227"/>
      <c r="AF357" s="227"/>
      <c r="AG357" s="227"/>
      <c r="AH357" s="227"/>
      <c r="AI357" s="227"/>
      <c r="AJ357" s="227"/>
      <c r="AK357" s="227"/>
      <c r="AL357" s="227"/>
      <c r="AM357" s="227"/>
      <c r="AN357" s="227"/>
      <c r="AO357" s="227"/>
      <c r="AP357" s="227"/>
      <c r="AQ357" s="227"/>
      <c r="AR357" s="227"/>
      <c r="AS357" s="227"/>
      <c r="AT357" s="227"/>
      <c r="AU357" s="227"/>
      <c r="AV357" s="227"/>
      <c r="AW357" s="227"/>
      <c r="AX357" s="227"/>
      <c r="AY357" s="227"/>
      <c r="AZ357" s="227"/>
      <c r="BA357" s="227"/>
      <c r="BB357" s="227"/>
      <c r="BC357" s="227"/>
      <c r="BD357" s="227"/>
      <c r="BE357" s="227"/>
      <c r="BF357" s="227"/>
      <c r="BG357" s="227"/>
      <c r="BH357" s="227"/>
      <c r="BI357" s="227"/>
      <c r="BJ357" s="227"/>
      <c r="BK357" s="227"/>
      <c r="BL357" s="227"/>
      <c r="BM357" s="227"/>
      <c r="BN357" s="227"/>
      <c r="BO357" s="227"/>
      <c r="BP357" s="227"/>
      <c r="BQ357" s="227"/>
      <c r="BR357" s="227"/>
      <c r="BS357" s="227"/>
      <c r="BT357" s="227"/>
      <c r="BU357" s="227"/>
      <c r="BV357" s="227"/>
      <c r="BW357" s="227"/>
      <c r="BX357" s="227"/>
      <c r="BY357" s="227"/>
      <c r="BZ357" s="227"/>
      <c r="CA357" s="227"/>
      <c r="CB357" s="227"/>
      <c r="CC357" s="109"/>
      <c r="CD357" s="109"/>
      <c r="CE357" s="109"/>
      <c r="CF357" s="109"/>
      <c r="CG357" s="109"/>
      <c r="CH357" s="109"/>
      <c r="CI357" s="109"/>
      <c r="CJ357" s="109"/>
      <c r="CK357" s="109"/>
      <c r="CL357" s="109"/>
      <c r="CM357" s="109"/>
      <c r="CN357" s="109"/>
      <c r="CO357" s="109"/>
      <c r="CP357" s="109"/>
      <c r="CQ357" s="109"/>
      <c r="CR357" s="109"/>
      <c r="CS357" s="109"/>
      <c r="CT357" s="109"/>
      <c r="CU357" s="227"/>
      <c r="CV357" s="227"/>
      <c r="CW357" s="227"/>
      <c r="CX357" s="227"/>
      <c r="CY357" s="227"/>
      <c r="CZ357" s="227"/>
      <c r="DA357" s="227"/>
      <c r="DB357" s="227"/>
      <c r="DC357" s="227"/>
      <c r="DD357" s="227"/>
      <c r="DE357" s="227"/>
      <c r="DF357" s="227"/>
      <c r="DG357" s="227"/>
      <c r="DH357" s="227"/>
      <c r="DI357" s="227"/>
      <c r="DJ357" s="227"/>
      <c r="DK357" s="227"/>
      <c r="DL357" s="227"/>
      <c r="DM357" s="227"/>
      <c r="DN357" s="227"/>
      <c r="DO357" s="227"/>
      <c r="DP357" s="227"/>
      <c r="DQ357" s="227"/>
      <c r="DR357" s="227"/>
      <c r="DS357" s="227"/>
      <c r="DT357" s="227"/>
      <c r="DU357" s="227"/>
      <c r="DV357" s="227"/>
      <c r="DW357" s="227"/>
      <c r="DX357" s="227"/>
      <c r="DY357" s="227"/>
      <c r="DZ357" s="227"/>
      <c r="EA357" s="227"/>
      <c r="EB357" s="227"/>
      <c r="EC357" s="227"/>
      <c r="ED357" s="227"/>
      <c r="EE357" s="227"/>
      <c r="EF357" s="227"/>
      <c r="EG357" s="227"/>
      <c r="EH357" s="227"/>
      <c r="EI357" s="227"/>
      <c r="EJ357" s="227"/>
      <c r="EK357" s="227"/>
      <c r="EL357" s="227"/>
      <c r="EM357" s="227"/>
      <c r="EN357" s="227"/>
      <c r="EO357" s="227"/>
      <c r="EP357" s="227"/>
      <c r="EQ357" s="227"/>
      <c r="ER357" s="227"/>
      <c r="ES357" s="227"/>
      <c r="ET357" s="227"/>
      <c r="EU357" s="227"/>
      <c r="EV357" s="227"/>
      <c r="EW357" s="227"/>
      <c r="EX357" s="227"/>
      <c r="EY357" s="227"/>
      <c r="EZ357" s="227"/>
      <c r="FA357" s="227"/>
      <c r="FB357" s="227"/>
      <c r="FC357" s="227"/>
      <c r="FD357" s="227"/>
      <c r="FE357" s="227"/>
      <c r="FF357" s="227"/>
      <c r="FG357" s="227"/>
      <c r="FH357" s="227"/>
      <c r="FI357" s="227"/>
      <c r="FJ357" s="227"/>
      <c r="FK357" s="227"/>
      <c r="FL357" s="227"/>
      <c r="FM357" s="227"/>
      <c r="FN357" s="227"/>
      <c r="FO357" s="227"/>
      <c r="FP357" s="227"/>
      <c r="FQ357" s="227"/>
      <c r="FR357" s="227"/>
      <c r="FS357" s="227"/>
      <c r="FT357" s="227"/>
      <c r="FU357" s="227"/>
      <c r="FV357" s="227"/>
      <c r="FW357" s="227"/>
      <c r="FX357" s="227"/>
      <c r="FY357" s="227"/>
      <c r="FZ357" s="227"/>
      <c r="GA357" s="227"/>
      <c r="GB357" s="227"/>
      <c r="GC357" s="227"/>
      <c r="GD357" s="227"/>
      <c r="GE357" s="227"/>
      <c r="GF357" s="227"/>
      <c r="GG357" s="227"/>
      <c r="GH357" s="227"/>
      <c r="GI357" s="227"/>
      <c r="GJ357" s="227"/>
      <c r="GK357" s="227"/>
      <c r="GL357" s="227"/>
      <c r="GM357" s="227"/>
      <c r="GN357" s="227"/>
      <c r="GO357" s="227"/>
      <c r="GP357" s="227"/>
      <c r="GQ357" s="227"/>
      <c r="GR357" s="227"/>
      <c r="GS357" s="227"/>
      <c r="GT357" s="227"/>
      <c r="GU357" s="227"/>
      <c r="GV357" s="227"/>
      <c r="GW357" s="227"/>
      <c r="GX357" s="227"/>
      <c r="GY357" s="227"/>
      <c r="GZ357" s="227"/>
      <c r="HA357" s="227"/>
      <c r="HB357" s="227"/>
      <c r="HC357" s="227"/>
      <c r="HD357" s="227"/>
      <c r="HE357" s="227"/>
      <c r="HF357" s="227"/>
      <c r="HG357" s="227"/>
      <c r="HH357" s="227"/>
      <c r="HI357" s="227"/>
      <c r="HJ357" s="227"/>
      <c r="HK357" s="227"/>
      <c r="HL357" s="227"/>
      <c r="HM357" s="227"/>
      <c r="HN357" s="227"/>
      <c r="HO357" s="227"/>
      <c r="HP357" s="227"/>
      <c r="HQ357" s="227"/>
      <c r="HR357" s="227"/>
      <c r="HS357" s="227"/>
      <c r="HT357" s="227"/>
      <c r="HU357" s="227"/>
      <c r="HV357" s="227"/>
      <c r="HW357" s="227"/>
      <c r="HX357" s="227"/>
      <c r="HY357" s="227"/>
      <c r="HZ357" s="227"/>
      <c r="IA357" s="227"/>
      <c r="IB357" s="227"/>
      <c r="IC357" s="227"/>
      <c r="ID357" s="227"/>
      <c r="IE357" s="227"/>
      <c r="IF357" s="227"/>
      <c r="IG357" s="227"/>
      <c r="IH357" s="227"/>
      <c r="II357" s="227"/>
      <c r="IJ357" s="227"/>
      <c r="IK357" s="227"/>
      <c r="IL357" s="227"/>
      <c r="IM357" s="227"/>
      <c r="IN357" s="227"/>
      <c r="IO357" s="227"/>
      <c r="IP357" s="227"/>
      <c r="IQ357" s="227"/>
      <c r="IR357" s="227"/>
      <c r="IS357" s="227"/>
      <c r="IT357" s="227"/>
      <c r="IU357" s="227"/>
      <c r="IV357" s="227"/>
    </row>
    <row r="358" spans="1:256">
      <c r="A358" s="107"/>
      <c r="D358" s="159"/>
      <c r="E358" s="227"/>
      <c r="F358" s="159"/>
      <c r="G358" s="227"/>
      <c r="H358" s="159"/>
      <c r="I358" s="109"/>
      <c r="J358" s="109"/>
      <c r="K358" s="227"/>
      <c r="L358" s="159"/>
      <c r="M358" s="227"/>
      <c r="N358" s="227"/>
      <c r="O358" s="227"/>
      <c r="P358" s="227"/>
      <c r="Q358" s="227"/>
      <c r="R358" s="227"/>
      <c r="S358" s="227"/>
      <c r="T358" s="227"/>
      <c r="U358" s="227"/>
      <c r="V358" s="227"/>
      <c r="W358" s="227"/>
      <c r="X358" s="227"/>
      <c r="Y358" s="227"/>
      <c r="Z358" s="227"/>
      <c r="AA358" s="227"/>
      <c r="AB358" s="227"/>
      <c r="AC358" s="227"/>
      <c r="AD358" s="227"/>
      <c r="AE358" s="227"/>
      <c r="AF358" s="227"/>
      <c r="AG358" s="227"/>
      <c r="AH358" s="227"/>
      <c r="AI358" s="227"/>
      <c r="AJ358" s="227"/>
      <c r="AK358" s="227"/>
      <c r="AL358" s="227"/>
      <c r="AM358" s="227"/>
      <c r="AN358" s="227"/>
      <c r="AO358" s="227"/>
      <c r="AP358" s="227"/>
      <c r="AQ358" s="227"/>
      <c r="AR358" s="227"/>
      <c r="AS358" s="227"/>
      <c r="AT358" s="227"/>
      <c r="AU358" s="227"/>
      <c r="AV358" s="227"/>
      <c r="AW358" s="227"/>
      <c r="AX358" s="227"/>
      <c r="AY358" s="227"/>
      <c r="AZ358" s="227"/>
      <c r="BA358" s="227"/>
      <c r="BB358" s="227"/>
      <c r="BC358" s="227"/>
      <c r="BD358" s="227"/>
      <c r="BE358" s="227"/>
      <c r="BF358" s="227"/>
      <c r="BG358" s="227"/>
      <c r="BH358" s="227"/>
      <c r="BI358" s="227"/>
      <c r="BJ358" s="227"/>
      <c r="BK358" s="227"/>
      <c r="BL358" s="227"/>
      <c r="BM358" s="227"/>
      <c r="BN358" s="227"/>
      <c r="BO358" s="227"/>
      <c r="BP358" s="227"/>
      <c r="BQ358" s="227"/>
      <c r="BR358" s="227"/>
      <c r="BS358" s="227"/>
      <c r="BT358" s="227"/>
      <c r="BU358" s="227"/>
      <c r="BV358" s="227"/>
      <c r="BW358" s="227"/>
      <c r="BX358" s="227"/>
      <c r="BY358" s="227"/>
      <c r="BZ358" s="227"/>
      <c r="CA358" s="227"/>
      <c r="CB358" s="227"/>
      <c r="CC358" s="109"/>
      <c r="CD358" s="109"/>
      <c r="CE358" s="109"/>
      <c r="CF358" s="109"/>
      <c r="CG358" s="109"/>
      <c r="CH358" s="109"/>
      <c r="CI358" s="109"/>
      <c r="CJ358" s="109"/>
      <c r="CK358" s="109"/>
      <c r="CL358" s="109"/>
      <c r="CM358" s="109"/>
      <c r="CN358" s="109"/>
      <c r="CO358" s="109"/>
      <c r="CP358" s="109"/>
      <c r="CQ358" s="109"/>
      <c r="CR358" s="109"/>
      <c r="CS358" s="109"/>
      <c r="CT358" s="109"/>
      <c r="CU358" s="227"/>
      <c r="CV358" s="227"/>
      <c r="CW358" s="227"/>
      <c r="CX358" s="227"/>
      <c r="CY358" s="227"/>
      <c r="CZ358" s="227"/>
      <c r="DA358" s="227"/>
      <c r="DB358" s="227"/>
      <c r="DC358" s="227"/>
      <c r="DD358" s="227"/>
      <c r="DE358" s="227"/>
      <c r="DF358" s="227"/>
      <c r="DG358" s="227"/>
      <c r="DH358" s="227"/>
      <c r="DI358" s="227"/>
      <c r="DJ358" s="227"/>
      <c r="DK358" s="227"/>
      <c r="DL358" s="227"/>
      <c r="DM358" s="227"/>
      <c r="DN358" s="227"/>
      <c r="DO358" s="227"/>
      <c r="DP358" s="227"/>
      <c r="DQ358" s="227"/>
      <c r="DR358" s="227"/>
      <c r="DS358" s="227"/>
      <c r="DT358" s="227"/>
      <c r="DU358" s="227"/>
      <c r="DV358" s="227"/>
      <c r="DW358" s="227"/>
      <c r="DX358" s="227"/>
      <c r="DY358" s="227"/>
      <c r="DZ358" s="227"/>
      <c r="EA358" s="227"/>
      <c r="EB358" s="227"/>
      <c r="EC358" s="227"/>
      <c r="ED358" s="227"/>
      <c r="EE358" s="227"/>
      <c r="EF358" s="227"/>
      <c r="EG358" s="227"/>
      <c r="EH358" s="227"/>
      <c r="EI358" s="227"/>
      <c r="EJ358" s="227"/>
      <c r="EK358" s="227"/>
      <c r="EL358" s="227"/>
      <c r="EM358" s="227"/>
      <c r="EN358" s="227"/>
      <c r="EO358" s="227"/>
      <c r="EP358" s="227"/>
      <c r="EQ358" s="227"/>
      <c r="ER358" s="227"/>
      <c r="ES358" s="227"/>
      <c r="ET358" s="227"/>
      <c r="EU358" s="227"/>
      <c r="EV358" s="227"/>
      <c r="EW358" s="227"/>
      <c r="EX358" s="227"/>
      <c r="EY358" s="227"/>
      <c r="EZ358" s="227"/>
      <c r="FA358" s="227"/>
      <c r="FB358" s="227"/>
      <c r="FC358" s="227"/>
      <c r="FD358" s="227"/>
      <c r="FE358" s="227"/>
      <c r="FF358" s="227"/>
      <c r="FG358" s="227"/>
      <c r="FH358" s="227"/>
      <c r="FI358" s="227"/>
      <c r="FJ358" s="227"/>
      <c r="FK358" s="227"/>
      <c r="FL358" s="227"/>
      <c r="FM358" s="227"/>
      <c r="FN358" s="227"/>
      <c r="FO358" s="227"/>
      <c r="FP358" s="227"/>
      <c r="FQ358" s="227"/>
      <c r="FR358" s="227"/>
      <c r="FS358" s="227"/>
      <c r="FT358" s="227"/>
      <c r="FU358" s="227"/>
      <c r="FV358" s="227"/>
      <c r="FW358" s="227"/>
      <c r="FX358" s="227"/>
      <c r="FY358" s="227"/>
      <c r="FZ358" s="227"/>
      <c r="GA358" s="227"/>
      <c r="GB358" s="227"/>
      <c r="GC358" s="227"/>
      <c r="GD358" s="227"/>
      <c r="GE358" s="227"/>
      <c r="GF358" s="227"/>
      <c r="GG358" s="227"/>
      <c r="GH358" s="227"/>
      <c r="GI358" s="227"/>
      <c r="GJ358" s="227"/>
      <c r="GK358" s="227"/>
      <c r="GL358" s="227"/>
      <c r="GM358" s="227"/>
      <c r="GN358" s="227"/>
      <c r="GO358" s="227"/>
      <c r="GP358" s="227"/>
      <c r="GQ358" s="227"/>
      <c r="GR358" s="227"/>
      <c r="GS358" s="227"/>
      <c r="GT358" s="227"/>
      <c r="GU358" s="227"/>
      <c r="GV358" s="227"/>
      <c r="GW358" s="227"/>
      <c r="GX358" s="227"/>
      <c r="GY358" s="227"/>
      <c r="GZ358" s="227"/>
      <c r="HA358" s="227"/>
      <c r="HB358" s="227"/>
      <c r="HC358" s="227"/>
      <c r="HD358" s="227"/>
      <c r="HE358" s="227"/>
      <c r="HF358" s="227"/>
      <c r="HG358" s="227"/>
      <c r="HH358" s="227"/>
      <c r="HI358" s="227"/>
      <c r="HJ358" s="227"/>
      <c r="HK358" s="227"/>
      <c r="HL358" s="227"/>
      <c r="HM358" s="227"/>
      <c r="HN358" s="227"/>
      <c r="HO358" s="227"/>
      <c r="HP358" s="227"/>
      <c r="HQ358" s="227"/>
      <c r="HR358" s="227"/>
      <c r="HS358" s="227"/>
      <c r="HT358" s="227"/>
      <c r="HU358" s="227"/>
      <c r="HV358" s="227"/>
      <c r="HW358" s="227"/>
      <c r="HX358" s="227"/>
      <c r="HY358" s="227"/>
      <c r="HZ358" s="227"/>
      <c r="IA358" s="227"/>
      <c r="IB358" s="227"/>
      <c r="IC358" s="227"/>
      <c r="ID358" s="227"/>
      <c r="IE358" s="227"/>
      <c r="IF358" s="227"/>
      <c r="IG358" s="227"/>
      <c r="IH358" s="227"/>
      <c r="II358" s="227"/>
      <c r="IJ358" s="227"/>
      <c r="IK358" s="227"/>
      <c r="IL358" s="227"/>
      <c r="IM358" s="227"/>
      <c r="IN358" s="227"/>
      <c r="IO358" s="227"/>
      <c r="IP358" s="227"/>
      <c r="IQ358" s="227"/>
      <c r="IR358" s="227"/>
      <c r="IS358" s="227"/>
      <c r="IT358" s="227"/>
      <c r="IU358" s="227"/>
      <c r="IV358" s="227"/>
    </row>
    <row r="359" spans="1:256">
      <c r="A359" s="107"/>
      <c r="D359" s="159"/>
      <c r="E359" s="227"/>
      <c r="F359" s="159"/>
      <c r="G359" s="227"/>
      <c r="H359" s="159"/>
      <c r="I359" s="109"/>
      <c r="J359" s="109"/>
      <c r="K359" s="227"/>
      <c r="L359" s="159"/>
      <c r="M359" s="227"/>
      <c r="N359" s="227"/>
      <c r="O359" s="227"/>
      <c r="P359" s="227"/>
      <c r="Q359" s="227"/>
      <c r="R359" s="227"/>
      <c r="S359" s="227"/>
      <c r="T359" s="227"/>
      <c r="U359" s="227"/>
      <c r="V359" s="227"/>
      <c r="W359" s="227"/>
      <c r="X359" s="227"/>
      <c r="Y359" s="227"/>
      <c r="Z359" s="227"/>
      <c r="AA359" s="227"/>
      <c r="AB359" s="227"/>
      <c r="AC359" s="227"/>
      <c r="AD359" s="227"/>
      <c r="AE359" s="227"/>
      <c r="AF359" s="227"/>
      <c r="AG359" s="227"/>
      <c r="AH359" s="227"/>
      <c r="AI359" s="227"/>
      <c r="AJ359" s="227"/>
      <c r="AK359" s="227"/>
      <c r="AL359" s="227"/>
      <c r="AM359" s="227"/>
      <c r="AN359" s="227"/>
      <c r="AO359" s="227"/>
      <c r="AP359" s="227"/>
      <c r="AQ359" s="227"/>
      <c r="AR359" s="227"/>
      <c r="AS359" s="227"/>
      <c r="AT359" s="227"/>
      <c r="AU359" s="227"/>
      <c r="AV359" s="227"/>
      <c r="AW359" s="227"/>
      <c r="AX359" s="227"/>
      <c r="AY359" s="227"/>
      <c r="AZ359" s="227"/>
      <c r="BA359" s="227"/>
      <c r="BB359" s="227"/>
      <c r="BC359" s="227"/>
      <c r="BD359" s="227"/>
      <c r="BE359" s="227"/>
      <c r="BF359" s="227"/>
      <c r="BG359" s="227"/>
      <c r="BH359" s="227"/>
      <c r="BI359" s="227"/>
      <c r="BJ359" s="227"/>
      <c r="BK359" s="227"/>
      <c r="BL359" s="227"/>
      <c r="BM359" s="227"/>
      <c r="BN359" s="227"/>
      <c r="BO359" s="227"/>
      <c r="BP359" s="227"/>
      <c r="BQ359" s="227"/>
      <c r="BR359" s="227"/>
      <c r="BS359" s="227"/>
      <c r="BT359" s="227"/>
      <c r="BU359" s="227"/>
      <c r="BV359" s="227"/>
      <c r="BW359" s="227"/>
      <c r="BX359" s="227"/>
      <c r="BY359" s="227"/>
      <c r="BZ359" s="227"/>
      <c r="CA359" s="227"/>
      <c r="CB359" s="227"/>
      <c r="CC359" s="109"/>
      <c r="CD359" s="109"/>
      <c r="CE359" s="109"/>
      <c r="CF359" s="109"/>
      <c r="CG359" s="109"/>
      <c r="CH359" s="109"/>
      <c r="CI359" s="109"/>
      <c r="CJ359" s="109"/>
      <c r="CK359" s="109"/>
      <c r="CL359" s="109"/>
      <c r="CM359" s="109"/>
      <c r="CN359" s="109"/>
      <c r="CO359" s="109"/>
      <c r="CP359" s="109"/>
      <c r="CQ359" s="109"/>
      <c r="CR359" s="109"/>
      <c r="CS359" s="109"/>
      <c r="CT359" s="109"/>
      <c r="CU359" s="227"/>
      <c r="CV359" s="227"/>
      <c r="CW359" s="227"/>
      <c r="CX359" s="227"/>
      <c r="CY359" s="227"/>
      <c r="CZ359" s="227"/>
      <c r="DA359" s="227"/>
      <c r="DB359" s="227"/>
      <c r="DC359" s="227"/>
      <c r="DD359" s="227"/>
      <c r="DE359" s="227"/>
      <c r="DF359" s="227"/>
      <c r="DG359" s="227"/>
      <c r="DH359" s="227"/>
      <c r="DI359" s="227"/>
      <c r="DJ359" s="227"/>
      <c r="DK359" s="227"/>
      <c r="DL359" s="227"/>
      <c r="DM359" s="227"/>
      <c r="DN359" s="227"/>
      <c r="DO359" s="227"/>
      <c r="DP359" s="227"/>
      <c r="DQ359" s="227"/>
      <c r="DR359" s="227"/>
      <c r="DS359" s="227"/>
      <c r="DT359" s="227"/>
      <c r="DU359" s="227"/>
      <c r="DV359" s="227"/>
      <c r="DW359" s="227"/>
      <c r="DX359" s="227"/>
      <c r="DY359" s="227"/>
      <c r="DZ359" s="227"/>
      <c r="EA359" s="227"/>
      <c r="EB359" s="227"/>
      <c r="EC359" s="227"/>
      <c r="ED359" s="227"/>
      <c r="EE359" s="227"/>
      <c r="EF359" s="227"/>
      <c r="EG359" s="227"/>
      <c r="EH359" s="227"/>
      <c r="EI359" s="227"/>
      <c r="EJ359" s="227"/>
      <c r="EK359" s="227"/>
      <c r="EL359" s="227"/>
      <c r="EM359" s="227"/>
      <c r="EN359" s="227"/>
      <c r="EO359" s="227"/>
      <c r="EP359" s="227"/>
      <c r="EQ359" s="227"/>
      <c r="ER359" s="227"/>
      <c r="ES359" s="227"/>
      <c r="ET359" s="227"/>
      <c r="EU359" s="227"/>
      <c r="EV359" s="227"/>
      <c r="EW359" s="227"/>
      <c r="EX359" s="227"/>
      <c r="EY359" s="227"/>
      <c r="EZ359" s="227"/>
      <c r="FA359" s="227"/>
      <c r="FB359" s="227"/>
      <c r="FC359" s="227"/>
      <c r="FD359" s="227"/>
      <c r="FE359" s="227"/>
      <c r="FF359" s="227"/>
      <c r="FG359" s="227"/>
      <c r="FH359" s="227"/>
      <c r="FI359" s="227"/>
      <c r="FJ359" s="227"/>
      <c r="FK359" s="227"/>
      <c r="FL359" s="227"/>
      <c r="FM359" s="227"/>
      <c r="FN359" s="227"/>
      <c r="FO359" s="227"/>
      <c r="FP359" s="227"/>
      <c r="FQ359" s="227"/>
      <c r="FR359" s="227"/>
      <c r="FS359" s="227"/>
      <c r="FT359" s="227"/>
      <c r="FU359" s="227"/>
      <c r="FV359" s="227"/>
      <c r="FW359" s="227"/>
      <c r="FX359" s="227"/>
      <c r="FY359" s="227"/>
      <c r="FZ359" s="227"/>
      <c r="GA359" s="227"/>
      <c r="GB359" s="227"/>
      <c r="GC359" s="227"/>
      <c r="GD359" s="227"/>
      <c r="GE359" s="227"/>
      <c r="GF359" s="227"/>
      <c r="GG359" s="227"/>
      <c r="GH359" s="227"/>
      <c r="GI359" s="227"/>
      <c r="GJ359" s="227"/>
      <c r="GK359" s="227"/>
      <c r="GL359" s="227"/>
      <c r="GM359" s="227"/>
      <c r="GN359" s="227"/>
      <c r="GO359" s="227"/>
      <c r="GP359" s="227"/>
      <c r="GQ359" s="227"/>
      <c r="GR359" s="227"/>
      <c r="GS359" s="227"/>
      <c r="GT359" s="227"/>
      <c r="GU359" s="227"/>
      <c r="GV359" s="227"/>
      <c r="GW359" s="227"/>
      <c r="GX359" s="227"/>
      <c r="GY359" s="227"/>
      <c r="GZ359" s="227"/>
      <c r="HA359" s="227"/>
      <c r="HB359" s="227"/>
      <c r="HC359" s="227"/>
      <c r="HD359" s="227"/>
      <c r="HE359" s="227"/>
      <c r="HF359" s="227"/>
      <c r="HG359" s="227"/>
      <c r="HH359" s="227"/>
      <c r="HI359" s="227"/>
      <c r="HJ359" s="227"/>
      <c r="HK359" s="227"/>
      <c r="HL359" s="227"/>
      <c r="HM359" s="227"/>
      <c r="HN359" s="227"/>
      <c r="HO359" s="227"/>
      <c r="HP359" s="227"/>
      <c r="HQ359" s="227"/>
      <c r="HR359" s="227"/>
      <c r="HS359" s="227"/>
      <c r="HT359" s="227"/>
      <c r="HU359" s="227"/>
      <c r="HV359" s="227"/>
      <c r="HW359" s="227"/>
      <c r="HX359" s="227"/>
      <c r="HY359" s="227"/>
      <c r="HZ359" s="227"/>
      <c r="IA359" s="227"/>
      <c r="IB359" s="227"/>
      <c r="IC359" s="227"/>
      <c r="ID359" s="227"/>
      <c r="IE359" s="227"/>
      <c r="IF359" s="227"/>
      <c r="IG359" s="227"/>
      <c r="IH359" s="227"/>
      <c r="II359" s="227"/>
      <c r="IJ359" s="227"/>
      <c r="IK359" s="227"/>
      <c r="IL359" s="227"/>
      <c r="IM359" s="227"/>
      <c r="IN359" s="227"/>
      <c r="IO359" s="227"/>
      <c r="IP359" s="227"/>
      <c r="IQ359" s="227"/>
      <c r="IR359" s="227"/>
      <c r="IS359" s="227"/>
      <c r="IT359" s="227"/>
      <c r="IU359" s="227"/>
      <c r="IV359" s="227"/>
    </row>
    <row r="360" spans="1:256">
      <c r="A360" s="107"/>
      <c r="D360" s="159"/>
      <c r="E360" s="227"/>
      <c r="F360" s="159"/>
      <c r="G360" s="227"/>
      <c r="H360" s="159"/>
      <c r="I360" s="109"/>
      <c r="J360" s="109"/>
      <c r="K360" s="227"/>
      <c r="L360" s="159"/>
      <c r="M360" s="227"/>
      <c r="N360" s="227"/>
      <c r="O360" s="227"/>
      <c r="P360" s="227"/>
      <c r="Q360" s="227"/>
      <c r="R360" s="227"/>
      <c r="S360" s="227"/>
      <c r="T360" s="227"/>
      <c r="U360" s="227"/>
      <c r="V360" s="227"/>
      <c r="W360" s="227"/>
      <c r="X360" s="227"/>
      <c r="Y360" s="227"/>
      <c r="Z360" s="227"/>
      <c r="AA360" s="227"/>
      <c r="AB360" s="227"/>
      <c r="AC360" s="227"/>
      <c r="AD360" s="227"/>
      <c r="AE360" s="227"/>
      <c r="AF360" s="227"/>
      <c r="AG360" s="227"/>
      <c r="AH360" s="227"/>
      <c r="AI360" s="227"/>
      <c r="AJ360" s="227"/>
      <c r="AK360" s="227"/>
      <c r="AL360" s="227"/>
      <c r="AM360" s="227"/>
      <c r="AN360" s="227"/>
      <c r="AO360" s="227"/>
      <c r="AP360" s="227"/>
      <c r="AQ360" s="227"/>
      <c r="AR360" s="227"/>
      <c r="AS360" s="227"/>
      <c r="AT360" s="227"/>
      <c r="AU360" s="227"/>
      <c r="AV360" s="227"/>
      <c r="AW360" s="227"/>
      <c r="AX360" s="227"/>
      <c r="AY360" s="227"/>
      <c r="AZ360" s="227"/>
      <c r="BA360" s="227"/>
      <c r="BB360" s="227"/>
      <c r="BC360" s="227"/>
      <c r="BD360" s="227"/>
      <c r="BE360" s="227"/>
      <c r="BF360" s="227"/>
      <c r="BG360" s="227"/>
      <c r="BH360" s="227"/>
      <c r="BI360" s="227"/>
      <c r="BJ360" s="227"/>
      <c r="BK360" s="227"/>
      <c r="BL360" s="227"/>
      <c r="BM360" s="227"/>
      <c r="BN360" s="227"/>
      <c r="BO360" s="227"/>
      <c r="BP360" s="227"/>
      <c r="BQ360" s="227"/>
      <c r="BR360" s="227"/>
      <c r="BS360" s="227"/>
      <c r="BT360" s="227"/>
      <c r="BU360" s="227"/>
      <c r="BV360" s="227"/>
      <c r="BW360" s="227"/>
      <c r="BX360" s="227"/>
      <c r="BY360" s="227"/>
      <c r="BZ360" s="227"/>
      <c r="CA360" s="227"/>
      <c r="CB360" s="227"/>
      <c r="CC360" s="109"/>
      <c r="CD360" s="109"/>
      <c r="CE360" s="109"/>
      <c r="CF360" s="109"/>
      <c r="CG360" s="109"/>
      <c r="CH360" s="109"/>
      <c r="CI360" s="109"/>
      <c r="CJ360" s="109"/>
      <c r="CK360" s="109"/>
      <c r="CL360" s="109"/>
      <c r="CM360" s="109"/>
      <c r="CN360" s="109"/>
      <c r="CO360" s="109"/>
      <c r="CP360" s="109"/>
      <c r="CQ360" s="109"/>
      <c r="CR360" s="109"/>
      <c r="CS360" s="109"/>
      <c r="CT360" s="109"/>
      <c r="CU360" s="227"/>
      <c r="CV360" s="227"/>
      <c r="CW360" s="227"/>
      <c r="CX360" s="227"/>
      <c r="CY360" s="227"/>
      <c r="CZ360" s="227"/>
      <c r="DA360" s="227"/>
      <c r="DB360" s="227"/>
      <c r="DC360" s="227"/>
      <c r="DD360" s="227"/>
      <c r="DE360" s="227"/>
      <c r="DF360" s="227"/>
      <c r="DG360" s="227"/>
      <c r="DH360" s="227"/>
      <c r="DI360" s="227"/>
      <c r="DJ360" s="227"/>
      <c r="DK360" s="227"/>
      <c r="DL360" s="227"/>
      <c r="DM360" s="227"/>
      <c r="DN360" s="227"/>
      <c r="DO360" s="227"/>
      <c r="DP360" s="227"/>
      <c r="DQ360" s="227"/>
      <c r="DR360" s="227"/>
      <c r="DS360" s="227"/>
      <c r="DT360" s="227"/>
      <c r="DU360" s="227"/>
      <c r="DV360" s="227"/>
      <c r="DW360" s="227"/>
      <c r="DX360" s="227"/>
      <c r="DY360" s="227"/>
      <c r="DZ360" s="227"/>
      <c r="EA360" s="227"/>
      <c r="EB360" s="227"/>
      <c r="EC360" s="227"/>
      <c r="ED360" s="227"/>
      <c r="EE360" s="227"/>
      <c r="EF360" s="227"/>
      <c r="EG360" s="227"/>
      <c r="EH360" s="227"/>
      <c r="EI360" s="227"/>
      <c r="EJ360" s="227"/>
      <c r="EK360" s="227"/>
      <c r="EL360" s="227"/>
      <c r="EM360" s="227"/>
      <c r="EN360" s="227"/>
      <c r="EO360" s="227"/>
      <c r="EP360" s="227"/>
      <c r="EQ360" s="227"/>
      <c r="ER360" s="227"/>
      <c r="ES360" s="227"/>
      <c r="ET360" s="227"/>
      <c r="EU360" s="227"/>
      <c r="EV360" s="227"/>
      <c r="EW360" s="227"/>
      <c r="EX360" s="227"/>
      <c r="EY360" s="227"/>
      <c r="EZ360" s="227"/>
      <c r="FA360" s="227"/>
      <c r="FB360" s="227"/>
      <c r="FC360" s="227"/>
      <c r="FD360" s="227"/>
      <c r="FE360" s="227"/>
      <c r="FF360" s="227"/>
      <c r="FG360" s="227"/>
      <c r="FH360" s="227"/>
      <c r="FI360" s="227"/>
      <c r="FJ360" s="227"/>
      <c r="FK360" s="227"/>
      <c r="FL360" s="227"/>
      <c r="FM360" s="227"/>
      <c r="FN360" s="227"/>
      <c r="FO360" s="227"/>
      <c r="FP360" s="227"/>
      <c r="FQ360" s="227"/>
      <c r="FR360" s="227"/>
      <c r="FS360" s="227"/>
      <c r="FT360" s="227"/>
      <c r="FU360" s="227"/>
      <c r="FV360" s="227"/>
      <c r="FW360" s="227"/>
      <c r="FX360" s="227"/>
      <c r="FY360" s="227"/>
      <c r="FZ360" s="227"/>
      <c r="GA360" s="227"/>
      <c r="GB360" s="227"/>
      <c r="GC360" s="227"/>
      <c r="GD360" s="227"/>
      <c r="GE360" s="227"/>
      <c r="GF360" s="227"/>
      <c r="GG360" s="227"/>
      <c r="GH360" s="227"/>
      <c r="GI360" s="227"/>
      <c r="GJ360" s="227"/>
      <c r="GK360" s="227"/>
      <c r="GL360" s="227"/>
      <c r="GM360" s="227"/>
      <c r="GN360" s="227"/>
      <c r="GO360" s="227"/>
      <c r="GP360" s="227"/>
      <c r="GQ360" s="227"/>
      <c r="GR360" s="227"/>
      <c r="GS360" s="227"/>
      <c r="GT360" s="227"/>
      <c r="GU360" s="227"/>
      <c r="GV360" s="227"/>
      <c r="GW360" s="227"/>
      <c r="GX360" s="227"/>
      <c r="GY360" s="227"/>
      <c r="GZ360" s="227"/>
      <c r="HA360" s="227"/>
      <c r="HB360" s="227"/>
      <c r="HC360" s="227"/>
      <c r="HD360" s="227"/>
      <c r="HE360" s="227"/>
      <c r="HF360" s="227"/>
      <c r="HG360" s="227"/>
      <c r="HH360" s="227"/>
      <c r="HI360" s="227"/>
      <c r="HJ360" s="227"/>
      <c r="HK360" s="227"/>
      <c r="HL360" s="227"/>
      <c r="HM360" s="227"/>
      <c r="HN360" s="227"/>
      <c r="HO360" s="227"/>
      <c r="HP360" s="227"/>
      <c r="HQ360" s="227"/>
      <c r="HR360" s="227"/>
      <c r="HS360" s="227"/>
      <c r="HT360" s="227"/>
      <c r="HU360" s="227"/>
      <c r="HV360" s="227"/>
      <c r="HW360" s="227"/>
      <c r="HX360" s="227"/>
      <c r="HY360" s="227"/>
      <c r="HZ360" s="227"/>
      <c r="IA360" s="227"/>
      <c r="IB360" s="227"/>
      <c r="IC360" s="227"/>
      <c r="ID360" s="227"/>
      <c r="IE360" s="227"/>
      <c r="IF360" s="227"/>
      <c r="IG360" s="227"/>
      <c r="IH360" s="227"/>
      <c r="II360" s="227"/>
      <c r="IJ360" s="227"/>
      <c r="IK360" s="227"/>
      <c r="IL360" s="227"/>
      <c r="IM360" s="227"/>
      <c r="IN360" s="227"/>
      <c r="IO360" s="227"/>
      <c r="IP360" s="227"/>
      <c r="IQ360" s="227"/>
      <c r="IR360" s="227"/>
      <c r="IS360" s="227"/>
      <c r="IT360" s="227"/>
      <c r="IU360" s="227"/>
      <c r="IV360" s="227"/>
    </row>
    <row r="361" spans="1:256">
      <c r="A361" s="107"/>
      <c r="D361" s="159"/>
      <c r="E361" s="227"/>
      <c r="F361" s="159"/>
      <c r="G361" s="227"/>
      <c r="H361" s="159"/>
      <c r="I361" s="109"/>
      <c r="J361" s="109"/>
      <c r="K361" s="227"/>
      <c r="L361" s="159"/>
      <c r="M361" s="227"/>
      <c r="N361" s="227"/>
      <c r="O361" s="227"/>
      <c r="P361" s="227"/>
      <c r="Q361" s="227"/>
      <c r="R361" s="227"/>
      <c r="S361" s="227"/>
      <c r="T361" s="227"/>
      <c r="U361" s="227"/>
      <c r="V361" s="227"/>
      <c r="W361" s="227"/>
      <c r="X361" s="227"/>
      <c r="Y361" s="227"/>
      <c r="Z361" s="227"/>
      <c r="AA361" s="227"/>
      <c r="AB361" s="227"/>
      <c r="AC361" s="227"/>
      <c r="AD361" s="227"/>
      <c r="AE361" s="227"/>
      <c r="AF361" s="227"/>
      <c r="AG361" s="227"/>
      <c r="AH361" s="227"/>
      <c r="AI361" s="227"/>
      <c r="AJ361" s="227"/>
      <c r="AK361" s="227"/>
      <c r="AL361" s="227"/>
      <c r="AM361" s="227"/>
      <c r="AN361" s="227"/>
      <c r="AO361" s="227"/>
      <c r="AP361" s="227"/>
      <c r="AQ361" s="227"/>
      <c r="AR361" s="227"/>
      <c r="AS361" s="227"/>
      <c r="AT361" s="227"/>
      <c r="AU361" s="227"/>
      <c r="AV361" s="227"/>
      <c r="AW361" s="227"/>
      <c r="AX361" s="227"/>
      <c r="AY361" s="227"/>
      <c r="AZ361" s="227"/>
      <c r="BA361" s="227"/>
      <c r="BB361" s="227"/>
      <c r="BC361" s="227"/>
      <c r="BD361" s="227"/>
      <c r="BE361" s="227"/>
      <c r="BF361" s="227"/>
      <c r="BG361" s="227"/>
      <c r="BH361" s="227"/>
      <c r="BI361" s="227"/>
      <c r="BJ361" s="227"/>
      <c r="BK361" s="227"/>
      <c r="BL361" s="227"/>
      <c r="BM361" s="227"/>
      <c r="BN361" s="227"/>
      <c r="BO361" s="227"/>
      <c r="BP361" s="227"/>
      <c r="BQ361" s="227"/>
      <c r="BR361" s="227"/>
      <c r="BS361" s="227"/>
      <c r="BT361" s="227"/>
      <c r="BU361" s="227"/>
      <c r="BV361" s="227"/>
      <c r="BW361" s="227"/>
      <c r="BX361" s="227"/>
      <c r="BY361" s="227"/>
      <c r="BZ361" s="227"/>
      <c r="CA361" s="227"/>
      <c r="CB361" s="227"/>
      <c r="CC361" s="109"/>
      <c r="CD361" s="109"/>
      <c r="CE361" s="109"/>
      <c r="CF361" s="109"/>
      <c r="CG361" s="109"/>
      <c r="CH361" s="109"/>
      <c r="CI361" s="109"/>
      <c r="CJ361" s="109"/>
      <c r="CK361" s="109"/>
      <c r="CL361" s="109"/>
      <c r="CM361" s="109"/>
      <c r="CN361" s="109"/>
      <c r="CO361" s="109"/>
      <c r="CP361" s="109"/>
      <c r="CQ361" s="109"/>
      <c r="CR361" s="109"/>
      <c r="CS361" s="109"/>
      <c r="CT361" s="109"/>
      <c r="CU361" s="227"/>
      <c r="CV361" s="227"/>
      <c r="CW361" s="227"/>
      <c r="CX361" s="227"/>
      <c r="CY361" s="227"/>
      <c r="CZ361" s="227"/>
      <c r="DA361" s="227"/>
      <c r="DB361" s="227"/>
      <c r="DC361" s="227"/>
      <c r="DD361" s="227"/>
      <c r="DE361" s="227"/>
      <c r="DF361" s="227"/>
      <c r="DG361" s="227"/>
      <c r="DH361" s="227"/>
      <c r="DI361" s="227"/>
      <c r="DJ361" s="227"/>
      <c r="DK361" s="227"/>
      <c r="DL361" s="227"/>
      <c r="DM361" s="227"/>
      <c r="DN361" s="227"/>
      <c r="DO361" s="227"/>
      <c r="DP361" s="227"/>
      <c r="DQ361" s="227"/>
      <c r="DR361" s="227"/>
      <c r="DS361" s="227"/>
      <c r="DT361" s="227"/>
      <c r="DU361" s="227"/>
      <c r="DV361" s="227"/>
      <c r="DW361" s="227"/>
      <c r="DX361" s="227"/>
      <c r="DY361" s="227"/>
      <c r="DZ361" s="227"/>
      <c r="EA361" s="227"/>
      <c r="EB361" s="227"/>
      <c r="EC361" s="227"/>
      <c r="ED361" s="227"/>
      <c r="EE361" s="227"/>
      <c r="EF361" s="227"/>
      <c r="EG361" s="227"/>
      <c r="EH361" s="227"/>
      <c r="EI361" s="227"/>
      <c r="EJ361" s="227"/>
      <c r="EK361" s="227"/>
      <c r="EL361" s="227"/>
      <c r="EM361" s="227"/>
      <c r="EN361" s="227"/>
      <c r="EO361" s="227"/>
      <c r="EP361" s="227"/>
      <c r="EQ361" s="227"/>
      <c r="ER361" s="227"/>
      <c r="ES361" s="227"/>
      <c r="ET361" s="227"/>
      <c r="EU361" s="227"/>
      <c r="EV361" s="227"/>
      <c r="EW361" s="227"/>
      <c r="EX361" s="227"/>
      <c r="EY361" s="227"/>
      <c r="EZ361" s="227"/>
      <c r="FA361" s="227"/>
      <c r="FB361" s="227"/>
      <c r="FC361" s="227"/>
      <c r="FD361" s="227"/>
      <c r="FE361" s="227"/>
      <c r="FF361" s="227"/>
      <c r="FG361" s="227"/>
      <c r="FH361" s="227"/>
      <c r="FI361" s="227"/>
      <c r="FJ361" s="227"/>
      <c r="FK361" s="227"/>
      <c r="FL361" s="227"/>
      <c r="FM361" s="227"/>
      <c r="FN361" s="227"/>
      <c r="FO361" s="227"/>
      <c r="FP361" s="227"/>
      <c r="FQ361" s="227"/>
      <c r="FR361" s="227"/>
      <c r="FS361" s="227"/>
      <c r="FT361" s="227"/>
      <c r="FU361" s="227"/>
      <c r="FV361" s="227"/>
      <c r="FW361" s="227"/>
      <c r="FX361" s="227"/>
      <c r="FY361" s="227"/>
      <c r="FZ361" s="227"/>
      <c r="GA361" s="227"/>
      <c r="GB361" s="227"/>
      <c r="GC361" s="227"/>
      <c r="GD361" s="227"/>
      <c r="GE361" s="227"/>
      <c r="GF361" s="227"/>
      <c r="GG361" s="227"/>
      <c r="GH361" s="227"/>
      <c r="GI361" s="227"/>
      <c r="GJ361" s="227"/>
      <c r="GK361" s="227"/>
      <c r="GL361" s="227"/>
      <c r="GM361" s="227"/>
      <c r="GN361" s="227"/>
      <c r="GO361" s="227"/>
      <c r="GP361" s="227"/>
      <c r="GQ361" s="227"/>
      <c r="GR361" s="227"/>
      <c r="GS361" s="227"/>
      <c r="GT361" s="227"/>
      <c r="GU361" s="227"/>
      <c r="GV361" s="227"/>
      <c r="GW361" s="227"/>
      <c r="GX361" s="227"/>
      <c r="GY361" s="227"/>
      <c r="GZ361" s="227"/>
      <c r="HA361" s="227"/>
      <c r="HB361" s="227"/>
      <c r="HC361" s="227"/>
      <c r="HD361" s="227"/>
      <c r="HE361" s="227"/>
      <c r="HF361" s="227"/>
      <c r="HG361" s="227"/>
      <c r="HH361" s="227"/>
      <c r="HI361" s="227"/>
      <c r="HJ361" s="227"/>
      <c r="HK361" s="227"/>
      <c r="HL361" s="227"/>
      <c r="HM361" s="227"/>
      <c r="HN361" s="227"/>
      <c r="HO361" s="227"/>
      <c r="HP361" s="227"/>
      <c r="HQ361" s="227"/>
      <c r="HR361" s="227"/>
      <c r="HS361" s="227"/>
      <c r="HT361" s="227"/>
      <c r="HU361" s="227"/>
      <c r="HV361" s="227"/>
      <c r="HW361" s="227"/>
      <c r="HX361" s="227"/>
      <c r="HY361" s="227"/>
      <c r="HZ361" s="227"/>
      <c r="IA361" s="227"/>
      <c r="IB361" s="227"/>
      <c r="IC361" s="227"/>
      <c r="ID361" s="227"/>
      <c r="IE361" s="227"/>
      <c r="IF361" s="227"/>
      <c r="IG361" s="227"/>
      <c r="IH361" s="227"/>
      <c r="II361" s="227"/>
      <c r="IJ361" s="227"/>
      <c r="IK361" s="227"/>
      <c r="IL361" s="227"/>
      <c r="IM361" s="227"/>
      <c r="IN361" s="227"/>
      <c r="IO361" s="227"/>
      <c r="IP361" s="227"/>
      <c r="IQ361" s="227"/>
      <c r="IR361" s="227"/>
      <c r="IS361" s="227"/>
      <c r="IT361" s="227"/>
      <c r="IU361" s="227"/>
      <c r="IV361" s="227"/>
    </row>
    <row r="362" spans="1:256">
      <c r="A362" s="107"/>
      <c r="D362" s="159"/>
      <c r="E362" s="227"/>
      <c r="F362" s="159"/>
      <c r="G362" s="227"/>
      <c r="H362" s="159"/>
      <c r="I362" s="109"/>
      <c r="J362" s="109"/>
      <c r="K362" s="227"/>
      <c r="L362" s="159"/>
      <c r="M362" s="227"/>
      <c r="N362" s="227"/>
      <c r="O362" s="227"/>
      <c r="P362" s="227"/>
      <c r="Q362" s="227"/>
      <c r="R362" s="227"/>
      <c r="S362" s="227"/>
      <c r="T362" s="227"/>
      <c r="U362" s="227"/>
      <c r="V362" s="227"/>
      <c r="W362" s="227"/>
      <c r="X362" s="227"/>
      <c r="Y362" s="227"/>
      <c r="Z362" s="227"/>
      <c r="AA362" s="227"/>
      <c r="AB362" s="227"/>
      <c r="AC362" s="227"/>
      <c r="AD362" s="227"/>
      <c r="AE362" s="227"/>
      <c r="AF362" s="227"/>
      <c r="AG362" s="227"/>
      <c r="AH362" s="227"/>
      <c r="AI362" s="227"/>
      <c r="AJ362" s="227"/>
      <c r="AK362" s="227"/>
      <c r="AL362" s="227"/>
      <c r="AM362" s="227"/>
      <c r="AN362" s="227"/>
      <c r="AO362" s="227"/>
      <c r="AP362" s="227"/>
      <c r="AQ362" s="227"/>
      <c r="AR362" s="227"/>
      <c r="AS362" s="227"/>
      <c r="AT362" s="227"/>
      <c r="AU362" s="227"/>
      <c r="AV362" s="227"/>
      <c r="AW362" s="227"/>
      <c r="AX362" s="227"/>
      <c r="AY362" s="227"/>
      <c r="AZ362" s="227"/>
      <c r="BA362" s="227"/>
      <c r="BB362" s="227"/>
      <c r="BC362" s="227"/>
      <c r="BD362" s="227"/>
      <c r="BE362" s="227"/>
      <c r="BF362" s="227"/>
      <c r="BG362" s="227"/>
      <c r="BH362" s="227"/>
      <c r="BI362" s="227"/>
      <c r="BJ362" s="227"/>
      <c r="BK362" s="227"/>
      <c r="BL362" s="227"/>
      <c r="BM362" s="227"/>
      <c r="BN362" s="227"/>
      <c r="BO362" s="227"/>
      <c r="BP362" s="227"/>
      <c r="BQ362" s="227"/>
      <c r="BR362" s="227"/>
      <c r="BS362" s="227"/>
      <c r="BT362" s="227"/>
      <c r="BU362" s="227"/>
      <c r="BV362" s="227"/>
      <c r="BW362" s="227"/>
      <c r="BX362" s="227"/>
      <c r="BY362" s="227"/>
      <c r="BZ362" s="227"/>
      <c r="CA362" s="227"/>
      <c r="CB362" s="227"/>
      <c r="CC362" s="109"/>
      <c r="CD362" s="109"/>
      <c r="CE362" s="109"/>
      <c r="CF362" s="109"/>
      <c r="CG362" s="109"/>
      <c r="CH362" s="109"/>
      <c r="CI362" s="109"/>
      <c r="CJ362" s="109"/>
      <c r="CK362" s="109"/>
      <c r="CL362" s="109"/>
      <c r="CM362" s="109"/>
      <c r="CN362" s="109"/>
      <c r="CO362" s="109"/>
      <c r="CP362" s="109"/>
      <c r="CQ362" s="109"/>
      <c r="CR362" s="109"/>
      <c r="CS362" s="109"/>
      <c r="CT362" s="109"/>
      <c r="CU362" s="227"/>
      <c r="CV362" s="227"/>
      <c r="CW362" s="227"/>
      <c r="CX362" s="227"/>
      <c r="CY362" s="227"/>
      <c r="CZ362" s="227"/>
      <c r="DA362" s="227"/>
      <c r="DB362" s="227"/>
      <c r="DC362" s="227"/>
      <c r="DD362" s="227"/>
      <c r="DE362" s="227"/>
      <c r="DF362" s="227"/>
      <c r="DG362" s="227"/>
      <c r="DH362" s="227"/>
      <c r="DI362" s="227"/>
      <c r="DJ362" s="227"/>
      <c r="DK362" s="227"/>
      <c r="DL362" s="227"/>
      <c r="DM362" s="227"/>
      <c r="DN362" s="227"/>
      <c r="DO362" s="227"/>
      <c r="DP362" s="227"/>
      <c r="DQ362" s="227"/>
      <c r="DR362" s="227"/>
      <c r="DS362" s="227"/>
      <c r="DT362" s="227"/>
      <c r="DU362" s="227"/>
      <c r="DV362" s="227"/>
      <c r="DW362" s="227"/>
      <c r="DX362" s="227"/>
      <c r="DY362" s="227"/>
      <c r="DZ362" s="227"/>
      <c r="EA362" s="227"/>
      <c r="EB362" s="227"/>
      <c r="EC362" s="227"/>
      <c r="ED362" s="227"/>
      <c r="EE362" s="227"/>
      <c r="EF362" s="227"/>
      <c r="EG362" s="227"/>
      <c r="EH362" s="227"/>
      <c r="EI362" s="227"/>
      <c r="EJ362" s="227"/>
      <c r="EK362" s="227"/>
      <c r="EL362" s="227"/>
      <c r="EM362" s="227"/>
      <c r="EN362" s="227"/>
      <c r="EO362" s="227"/>
      <c r="EP362" s="227"/>
      <c r="EQ362" s="227"/>
      <c r="ER362" s="227"/>
      <c r="ES362" s="227"/>
      <c r="ET362" s="227"/>
      <c r="EU362" s="227"/>
      <c r="EV362" s="227"/>
      <c r="EW362" s="227"/>
      <c r="EX362" s="227"/>
      <c r="EY362" s="227"/>
      <c r="EZ362" s="227"/>
      <c r="FA362" s="227"/>
      <c r="FB362" s="227"/>
      <c r="FC362" s="227"/>
      <c r="FD362" s="227"/>
      <c r="FE362" s="227"/>
      <c r="FF362" s="227"/>
      <c r="FG362" s="227"/>
      <c r="FH362" s="227"/>
      <c r="FI362" s="227"/>
      <c r="FJ362" s="227"/>
      <c r="FK362" s="227"/>
      <c r="FL362" s="227"/>
      <c r="FM362" s="227"/>
      <c r="FN362" s="227"/>
      <c r="FO362" s="227"/>
      <c r="FP362" s="227"/>
      <c r="FQ362" s="227"/>
      <c r="FR362" s="227"/>
      <c r="FS362" s="227"/>
      <c r="FT362" s="227"/>
      <c r="FU362" s="227"/>
      <c r="FV362" s="227"/>
      <c r="FW362" s="227"/>
      <c r="FX362" s="227"/>
      <c r="FY362" s="227"/>
      <c r="FZ362" s="227"/>
      <c r="GA362" s="227"/>
      <c r="GB362" s="227"/>
      <c r="GC362" s="227"/>
      <c r="GD362" s="227"/>
      <c r="GE362" s="227"/>
      <c r="GF362" s="227"/>
      <c r="GG362" s="227"/>
      <c r="GH362" s="227"/>
      <c r="GI362" s="227"/>
      <c r="GJ362" s="227"/>
      <c r="GK362" s="227"/>
      <c r="GL362" s="227"/>
      <c r="GM362" s="227"/>
      <c r="GN362" s="227"/>
      <c r="GO362" s="227"/>
      <c r="GP362" s="227"/>
      <c r="GQ362" s="227"/>
      <c r="GR362" s="227"/>
      <c r="GS362" s="227"/>
      <c r="GT362" s="227"/>
      <c r="GU362" s="227"/>
      <c r="GV362" s="227"/>
      <c r="GW362" s="227"/>
      <c r="GX362" s="227"/>
      <c r="GY362" s="227"/>
      <c r="GZ362" s="227"/>
      <c r="HA362" s="227"/>
      <c r="HB362" s="227"/>
      <c r="HC362" s="227"/>
      <c r="HD362" s="227"/>
      <c r="HE362" s="227"/>
      <c r="HF362" s="227"/>
      <c r="HG362" s="227"/>
      <c r="HH362" s="227"/>
      <c r="HI362" s="227"/>
      <c r="HJ362" s="227"/>
      <c r="HK362" s="227"/>
      <c r="HL362" s="227"/>
      <c r="HM362" s="227"/>
      <c r="HN362" s="227"/>
      <c r="HO362" s="227"/>
      <c r="HP362" s="227"/>
      <c r="HQ362" s="227"/>
      <c r="HR362" s="227"/>
      <c r="HS362" s="227"/>
      <c r="HT362" s="227"/>
      <c r="HU362" s="227"/>
      <c r="HV362" s="227"/>
      <c r="HW362" s="227"/>
      <c r="HX362" s="227"/>
      <c r="HY362" s="227"/>
      <c r="HZ362" s="227"/>
      <c r="IA362" s="227"/>
      <c r="IB362" s="227"/>
      <c r="IC362" s="227"/>
      <c r="ID362" s="227"/>
      <c r="IE362" s="227"/>
      <c r="IF362" s="227"/>
      <c r="IG362" s="227"/>
      <c r="IH362" s="227"/>
      <c r="II362" s="227"/>
      <c r="IJ362" s="227"/>
      <c r="IK362" s="227"/>
      <c r="IL362" s="227"/>
      <c r="IM362" s="227"/>
      <c r="IN362" s="227"/>
      <c r="IO362" s="227"/>
      <c r="IP362" s="227"/>
      <c r="IQ362" s="227"/>
      <c r="IR362" s="227"/>
      <c r="IS362" s="227"/>
      <c r="IT362" s="227"/>
      <c r="IU362" s="227"/>
      <c r="IV362" s="227"/>
    </row>
    <row r="363" spans="1:256">
      <c r="A363" s="107"/>
      <c r="D363" s="159"/>
      <c r="E363" s="227"/>
      <c r="F363" s="159"/>
      <c r="G363" s="227"/>
      <c r="H363" s="159"/>
      <c r="I363" s="109"/>
      <c r="J363" s="109"/>
      <c r="K363" s="227"/>
      <c r="L363" s="159"/>
      <c r="M363" s="227"/>
      <c r="N363" s="227"/>
      <c r="O363" s="227"/>
      <c r="P363" s="227"/>
      <c r="Q363" s="227"/>
      <c r="R363" s="227"/>
      <c r="S363" s="227"/>
      <c r="T363" s="227"/>
      <c r="U363" s="227"/>
      <c r="V363" s="227"/>
      <c r="W363" s="227"/>
      <c r="X363" s="227"/>
      <c r="Y363" s="227"/>
      <c r="Z363" s="227"/>
      <c r="AA363" s="227"/>
      <c r="AB363" s="227"/>
      <c r="AC363" s="227"/>
      <c r="AD363" s="227"/>
      <c r="AE363" s="227"/>
      <c r="AF363" s="227"/>
      <c r="AG363" s="227"/>
      <c r="AH363" s="227"/>
      <c r="AI363" s="227"/>
      <c r="AJ363" s="227"/>
      <c r="AK363" s="227"/>
      <c r="AL363" s="227"/>
      <c r="AM363" s="227"/>
      <c r="AN363" s="227"/>
      <c r="AO363" s="227"/>
      <c r="AP363" s="227"/>
      <c r="AQ363" s="227"/>
      <c r="AR363" s="227"/>
      <c r="AS363" s="227"/>
      <c r="AT363" s="227"/>
      <c r="AU363" s="227"/>
      <c r="AV363" s="227"/>
      <c r="AW363" s="227"/>
      <c r="AX363" s="227"/>
      <c r="AY363" s="227"/>
      <c r="AZ363" s="227"/>
      <c r="BA363" s="227"/>
      <c r="BB363" s="227"/>
      <c r="BC363" s="227"/>
      <c r="BD363" s="227"/>
      <c r="BE363" s="227"/>
      <c r="BF363" s="227"/>
      <c r="BG363" s="227"/>
      <c r="BH363" s="227"/>
      <c r="BI363" s="227"/>
      <c r="BJ363" s="227"/>
      <c r="BK363" s="227"/>
      <c r="BL363" s="227"/>
      <c r="BM363" s="227"/>
      <c r="BN363" s="227"/>
      <c r="BO363" s="227"/>
      <c r="BP363" s="227"/>
      <c r="BQ363" s="227"/>
      <c r="BR363" s="227"/>
      <c r="BS363" s="227"/>
      <c r="BT363" s="227"/>
      <c r="BU363" s="227"/>
      <c r="BV363" s="227"/>
      <c r="BW363" s="227"/>
      <c r="BX363" s="227"/>
      <c r="BY363" s="227"/>
      <c r="BZ363" s="227"/>
      <c r="CA363" s="227"/>
      <c r="CB363" s="227"/>
      <c r="CC363" s="109"/>
      <c r="CD363" s="109"/>
      <c r="CE363" s="109"/>
      <c r="CF363" s="109"/>
      <c r="CG363" s="109"/>
      <c r="CH363" s="109"/>
      <c r="CI363" s="109"/>
      <c r="CJ363" s="109"/>
      <c r="CK363" s="109"/>
      <c r="CL363" s="109"/>
      <c r="CM363" s="109"/>
      <c r="CN363" s="109"/>
      <c r="CO363" s="109"/>
      <c r="CP363" s="109"/>
      <c r="CQ363" s="109"/>
      <c r="CR363" s="109"/>
      <c r="CS363" s="109"/>
      <c r="CT363" s="109"/>
      <c r="CU363" s="227"/>
      <c r="CV363" s="227"/>
      <c r="CW363" s="227"/>
      <c r="CX363" s="227"/>
      <c r="CY363" s="227"/>
      <c r="CZ363" s="227"/>
      <c r="DA363" s="227"/>
      <c r="DB363" s="227"/>
      <c r="DC363" s="227"/>
      <c r="DD363" s="227"/>
      <c r="DE363" s="227"/>
      <c r="DF363" s="227"/>
      <c r="DG363" s="227"/>
      <c r="DH363" s="227"/>
      <c r="DI363" s="227"/>
      <c r="DJ363" s="227"/>
      <c r="DK363" s="227"/>
      <c r="DL363" s="227"/>
      <c r="DM363" s="227"/>
      <c r="DN363" s="227"/>
      <c r="DO363" s="227"/>
      <c r="DP363" s="227"/>
      <c r="DQ363" s="227"/>
      <c r="DR363" s="227"/>
      <c r="DS363" s="227"/>
      <c r="DT363" s="227"/>
      <c r="DU363" s="227"/>
      <c r="DV363" s="227"/>
      <c r="DW363" s="227"/>
      <c r="DX363" s="227"/>
      <c r="DY363" s="227"/>
      <c r="DZ363" s="227"/>
      <c r="EA363" s="227"/>
      <c r="EB363" s="227"/>
      <c r="EC363" s="227"/>
      <c r="ED363" s="227"/>
      <c r="EE363" s="227"/>
      <c r="EF363" s="227"/>
      <c r="EG363" s="227"/>
      <c r="EH363" s="227"/>
      <c r="EI363" s="227"/>
      <c r="EJ363" s="227"/>
      <c r="EK363" s="227"/>
      <c r="EL363" s="227"/>
      <c r="EM363" s="227"/>
      <c r="EN363" s="227"/>
      <c r="EO363" s="227"/>
      <c r="EP363" s="227"/>
      <c r="EQ363" s="227"/>
      <c r="ER363" s="227"/>
      <c r="ES363" s="227"/>
      <c r="ET363" s="227"/>
      <c r="EU363" s="227"/>
      <c r="EV363" s="227"/>
      <c r="EW363" s="227"/>
      <c r="EX363" s="227"/>
      <c r="EY363" s="227"/>
      <c r="EZ363" s="227"/>
      <c r="FA363" s="227"/>
      <c r="FB363" s="227"/>
      <c r="FC363" s="227"/>
      <c r="FD363" s="227"/>
      <c r="FE363" s="227"/>
      <c r="FF363" s="227"/>
      <c r="FG363" s="227"/>
      <c r="FH363" s="227"/>
      <c r="FI363" s="227"/>
      <c r="FJ363" s="227"/>
      <c r="FK363" s="227"/>
      <c r="FL363" s="227"/>
      <c r="FM363" s="227"/>
      <c r="FN363" s="227"/>
      <c r="FO363" s="227"/>
      <c r="FP363" s="227"/>
      <c r="FQ363" s="227"/>
      <c r="FR363" s="227"/>
      <c r="FS363" s="227"/>
      <c r="FT363" s="227"/>
      <c r="FU363" s="227"/>
      <c r="FV363" s="227"/>
      <c r="FW363" s="227"/>
      <c r="FX363" s="227"/>
      <c r="FY363" s="227"/>
      <c r="FZ363" s="227"/>
      <c r="GA363" s="227"/>
      <c r="GB363" s="227"/>
      <c r="GC363" s="227"/>
      <c r="GD363" s="227"/>
      <c r="GE363" s="227"/>
      <c r="GF363" s="227"/>
      <c r="GG363" s="227"/>
      <c r="GH363" s="227"/>
      <c r="GI363" s="227"/>
      <c r="GJ363" s="227"/>
      <c r="GK363" s="227"/>
      <c r="GL363" s="227"/>
      <c r="GM363" s="227"/>
      <c r="GN363" s="227"/>
      <c r="GO363" s="227"/>
      <c r="GP363" s="227"/>
      <c r="GQ363" s="227"/>
      <c r="GR363" s="227"/>
      <c r="GS363" s="227"/>
      <c r="GT363" s="227"/>
      <c r="GU363" s="227"/>
      <c r="GV363" s="227"/>
      <c r="GW363" s="227"/>
      <c r="GX363" s="227"/>
      <c r="GY363" s="227"/>
      <c r="GZ363" s="227"/>
      <c r="HA363" s="227"/>
      <c r="HB363" s="227"/>
      <c r="HC363" s="227"/>
      <c r="HD363" s="227"/>
      <c r="HE363" s="227"/>
      <c r="HF363" s="227"/>
      <c r="HG363" s="227"/>
      <c r="HH363" s="227"/>
      <c r="HI363" s="227"/>
      <c r="HJ363" s="227"/>
      <c r="HK363" s="227"/>
      <c r="HL363" s="227"/>
      <c r="HM363" s="227"/>
      <c r="HN363" s="227"/>
      <c r="HO363" s="227"/>
      <c r="HP363" s="227"/>
      <c r="HQ363" s="227"/>
      <c r="HR363" s="227"/>
      <c r="HS363" s="227"/>
      <c r="HT363" s="227"/>
      <c r="HU363" s="227"/>
      <c r="HV363" s="227"/>
      <c r="HW363" s="227"/>
      <c r="HX363" s="227"/>
      <c r="HY363" s="227"/>
      <c r="HZ363" s="227"/>
      <c r="IA363" s="227"/>
      <c r="IB363" s="227"/>
      <c r="IC363" s="227"/>
      <c r="ID363" s="227"/>
      <c r="IE363" s="227"/>
      <c r="IF363" s="227"/>
      <c r="IG363" s="227"/>
      <c r="IH363" s="227"/>
      <c r="II363" s="227"/>
      <c r="IJ363" s="227"/>
      <c r="IK363" s="227"/>
      <c r="IL363" s="227"/>
      <c r="IM363" s="227"/>
      <c r="IN363" s="227"/>
      <c r="IO363" s="227"/>
      <c r="IP363" s="227"/>
      <c r="IQ363" s="227"/>
      <c r="IR363" s="227"/>
      <c r="IS363" s="227"/>
      <c r="IT363" s="227"/>
      <c r="IU363" s="227"/>
      <c r="IV363" s="227"/>
    </row>
    <row r="364" spans="1:256">
      <c r="A364" s="107"/>
      <c r="D364" s="159"/>
      <c r="E364" s="227"/>
      <c r="F364" s="159"/>
      <c r="G364" s="227"/>
      <c r="H364" s="159"/>
      <c r="I364" s="109"/>
      <c r="J364" s="109"/>
      <c r="K364" s="227"/>
      <c r="L364" s="159"/>
      <c r="M364" s="227"/>
      <c r="N364" s="227"/>
      <c r="O364" s="227"/>
      <c r="P364" s="227"/>
      <c r="Q364" s="227"/>
      <c r="R364" s="227"/>
      <c r="S364" s="227"/>
      <c r="T364" s="227"/>
      <c r="U364" s="227"/>
      <c r="V364" s="227"/>
      <c r="W364" s="227"/>
      <c r="X364" s="227"/>
      <c r="Y364" s="227"/>
      <c r="Z364" s="227"/>
      <c r="AA364" s="227"/>
      <c r="AB364" s="227"/>
      <c r="AC364" s="227"/>
      <c r="AD364" s="227"/>
      <c r="AE364" s="227"/>
      <c r="AF364" s="227"/>
      <c r="AG364" s="227"/>
      <c r="AH364" s="227"/>
      <c r="AI364" s="227"/>
      <c r="AJ364" s="227"/>
      <c r="AK364" s="227"/>
      <c r="AL364" s="227"/>
      <c r="AM364" s="227"/>
      <c r="AN364" s="227"/>
      <c r="AO364" s="227"/>
      <c r="AP364" s="227"/>
      <c r="AQ364" s="227"/>
      <c r="AR364" s="227"/>
      <c r="AS364" s="227"/>
      <c r="AT364" s="227"/>
      <c r="AU364" s="227"/>
      <c r="AV364" s="227"/>
      <c r="AW364" s="227"/>
      <c r="AX364" s="227"/>
      <c r="AY364" s="227"/>
      <c r="AZ364" s="227"/>
      <c r="BA364" s="227"/>
      <c r="BB364" s="227"/>
      <c r="BC364" s="227"/>
      <c r="BD364" s="227"/>
      <c r="BE364" s="227"/>
      <c r="BF364" s="227"/>
      <c r="BG364" s="227"/>
      <c r="BH364" s="227"/>
      <c r="BI364" s="227"/>
      <c r="BJ364" s="227"/>
      <c r="BK364" s="227"/>
      <c r="BL364" s="227"/>
      <c r="BM364" s="227"/>
      <c r="BN364" s="227"/>
      <c r="BO364" s="227"/>
      <c r="BP364" s="227"/>
      <c r="BQ364" s="227"/>
      <c r="BR364" s="227"/>
      <c r="BS364" s="227"/>
      <c r="BT364" s="227"/>
      <c r="BU364" s="227"/>
      <c r="BV364" s="227"/>
      <c r="BW364" s="227"/>
      <c r="BX364" s="227"/>
      <c r="BY364" s="227"/>
      <c r="BZ364" s="227"/>
      <c r="CA364" s="227"/>
      <c r="CB364" s="227"/>
      <c r="CC364" s="109"/>
      <c r="CD364" s="109"/>
      <c r="CE364" s="109"/>
      <c r="CF364" s="109"/>
      <c r="CG364" s="109"/>
      <c r="CH364" s="109"/>
      <c r="CI364" s="109"/>
      <c r="CJ364" s="109"/>
      <c r="CK364" s="109"/>
      <c r="CL364" s="109"/>
      <c r="CM364" s="109"/>
      <c r="CN364" s="109"/>
      <c r="CO364" s="109"/>
      <c r="CP364" s="109"/>
      <c r="CQ364" s="109"/>
      <c r="CR364" s="109"/>
      <c r="CS364" s="109"/>
      <c r="CT364" s="109"/>
      <c r="CU364" s="227"/>
      <c r="CV364" s="227"/>
      <c r="CW364" s="227"/>
      <c r="CX364" s="227"/>
      <c r="CY364" s="227"/>
      <c r="CZ364" s="227"/>
      <c r="DA364" s="227"/>
      <c r="DB364" s="227"/>
      <c r="DC364" s="227"/>
      <c r="DD364" s="227"/>
      <c r="DE364" s="227"/>
      <c r="DF364" s="227"/>
      <c r="DG364" s="227"/>
      <c r="DH364" s="227"/>
      <c r="DI364" s="227"/>
      <c r="DJ364" s="227"/>
      <c r="DK364" s="227"/>
      <c r="DL364" s="227"/>
      <c r="DM364" s="227"/>
      <c r="DN364" s="227"/>
      <c r="DO364" s="227"/>
      <c r="DP364" s="227"/>
      <c r="DQ364" s="227"/>
      <c r="DR364" s="227"/>
      <c r="DS364" s="227"/>
      <c r="DT364" s="227"/>
      <c r="DU364" s="227"/>
      <c r="DV364" s="227"/>
      <c r="DW364" s="227"/>
      <c r="DX364" s="227"/>
      <c r="DY364" s="227"/>
      <c r="DZ364" s="227"/>
      <c r="EA364" s="227"/>
      <c r="EB364" s="227"/>
      <c r="EC364" s="227"/>
      <c r="ED364" s="227"/>
      <c r="EE364" s="227"/>
      <c r="EF364" s="227"/>
      <c r="EG364" s="227"/>
      <c r="EH364" s="227"/>
      <c r="EI364" s="227"/>
      <c r="EJ364" s="227"/>
      <c r="EK364" s="227"/>
      <c r="EL364" s="227"/>
      <c r="EM364" s="227"/>
      <c r="EN364" s="227"/>
      <c r="EO364" s="227"/>
      <c r="EP364" s="227"/>
      <c r="EQ364" s="227"/>
      <c r="ER364" s="227"/>
      <c r="ES364" s="227"/>
      <c r="ET364" s="227"/>
      <c r="EU364" s="227"/>
      <c r="EV364" s="227"/>
      <c r="EW364" s="227"/>
      <c r="EX364" s="227"/>
      <c r="EY364" s="227"/>
      <c r="EZ364" s="227"/>
      <c r="FA364" s="227"/>
      <c r="FB364" s="227"/>
      <c r="FC364" s="227"/>
      <c r="FD364" s="227"/>
      <c r="FE364" s="227"/>
      <c r="FF364" s="227"/>
      <c r="FG364" s="227"/>
      <c r="FH364" s="227"/>
      <c r="FI364" s="227"/>
      <c r="FJ364" s="227"/>
      <c r="FK364" s="227"/>
      <c r="FL364" s="227"/>
      <c r="FM364" s="227"/>
      <c r="FN364" s="227"/>
      <c r="FO364" s="227"/>
      <c r="FP364" s="227"/>
      <c r="FQ364" s="227"/>
      <c r="FR364" s="227"/>
      <c r="FS364" s="227"/>
      <c r="FT364" s="227"/>
      <c r="FU364" s="227"/>
      <c r="FV364" s="227"/>
      <c r="FW364" s="227"/>
      <c r="FX364" s="227"/>
      <c r="FY364" s="227"/>
      <c r="FZ364" s="227"/>
      <c r="GA364" s="227"/>
      <c r="GB364" s="227"/>
      <c r="GC364" s="227"/>
      <c r="GD364" s="227"/>
      <c r="GE364" s="227"/>
      <c r="GF364" s="227"/>
      <c r="GG364" s="227"/>
      <c r="GH364" s="227"/>
      <c r="GI364" s="227"/>
      <c r="GJ364" s="227"/>
      <c r="GK364" s="227"/>
      <c r="GL364" s="227"/>
      <c r="GM364" s="227"/>
      <c r="GN364" s="227"/>
      <c r="GO364" s="227"/>
      <c r="GP364" s="227"/>
      <c r="GQ364" s="227"/>
      <c r="GR364" s="227"/>
      <c r="GS364" s="227"/>
      <c r="GT364" s="227"/>
      <c r="GU364" s="227"/>
      <c r="GV364" s="227"/>
      <c r="GW364" s="227"/>
      <c r="GX364" s="227"/>
      <c r="GY364" s="227"/>
      <c r="GZ364" s="227"/>
      <c r="HA364" s="227"/>
      <c r="HB364" s="227"/>
      <c r="HC364" s="227"/>
      <c r="HD364" s="227"/>
      <c r="HE364" s="227"/>
      <c r="HF364" s="227"/>
      <c r="HG364" s="227"/>
      <c r="HH364" s="227"/>
      <c r="HI364" s="227"/>
      <c r="HJ364" s="227"/>
      <c r="HK364" s="227"/>
      <c r="HL364" s="227"/>
      <c r="HM364" s="227"/>
      <c r="HN364" s="227"/>
      <c r="HO364" s="227"/>
      <c r="HP364" s="227"/>
      <c r="HQ364" s="227"/>
      <c r="HR364" s="227"/>
      <c r="HS364" s="227"/>
      <c r="HT364" s="227"/>
      <c r="HU364" s="227"/>
      <c r="HV364" s="227"/>
      <c r="HW364" s="227"/>
      <c r="HX364" s="227"/>
      <c r="HY364" s="227"/>
      <c r="HZ364" s="227"/>
      <c r="IA364" s="227"/>
      <c r="IB364" s="227"/>
      <c r="IC364" s="227"/>
      <c r="ID364" s="227"/>
      <c r="IE364" s="227"/>
      <c r="IF364" s="227"/>
      <c r="IG364" s="227"/>
      <c r="IH364" s="227"/>
      <c r="II364" s="227"/>
      <c r="IJ364" s="227"/>
      <c r="IK364" s="227"/>
      <c r="IL364" s="227"/>
      <c r="IM364" s="227"/>
      <c r="IN364" s="227"/>
      <c r="IO364" s="227"/>
      <c r="IP364" s="227"/>
      <c r="IQ364" s="227"/>
      <c r="IR364" s="227"/>
      <c r="IS364" s="227"/>
      <c r="IT364" s="227"/>
      <c r="IU364" s="227"/>
      <c r="IV364" s="227"/>
    </row>
    <row r="365" spans="1:256">
      <c r="A365" s="107"/>
      <c r="D365" s="159"/>
      <c r="E365" s="227"/>
      <c r="F365" s="159"/>
      <c r="G365" s="227"/>
      <c r="H365" s="159"/>
      <c r="I365" s="109"/>
      <c r="J365" s="109"/>
      <c r="K365" s="227"/>
      <c r="L365" s="159"/>
      <c r="M365" s="227"/>
      <c r="N365" s="227"/>
      <c r="O365" s="227"/>
      <c r="P365" s="227"/>
      <c r="Q365" s="227"/>
      <c r="R365" s="227"/>
      <c r="S365" s="227"/>
      <c r="T365" s="227"/>
      <c r="U365" s="227"/>
      <c r="V365" s="227"/>
      <c r="W365" s="227"/>
      <c r="X365" s="227"/>
      <c r="Y365" s="227"/>
      <c r="Z365" s="227"/>
      <c r="AA365" s="227"/>
      <c r="AB365" s="227"/>
      <c r="AC365" s="227"/>
      <c r="AD365" s="227"/>
      <c r="AE365" s="227"/>
      <c r="AF365" s="227"/>
      <c r="AG365" s="227"/>
      <c r="AH365" s="227"/>
      <c r="AI365" s="227"/>
      <c r="AJ365" s="227"/>
      <c r="AK365" s="227"/>
      <c r="AL365" s="227"/>
      <c r="AM365" s="227"/>
      <c r="AN365" s="227"/>
      <c r="AO365" s="227"/>
      <c r="AP365" s="227"/>
      <c r="AQ365" s="227"/>
      <c r="AR365" s="227"/>
      <c r="AS365" s="227"/>
      <c r="AT365" s="227"/>
      <c r="AU365" s="227"/>
      <c r="AV365" s="227"/>
      <c r="AW365" s="227"/>
      <c r="AX365" s="227"/>
      <c r="AY365" s="227"/>
      <c r="AZ365" s="227"/>
      <c r="BA365" s="227"/>
      <c r="BB365" s="227"/>
      <c r="BC365" s="227"/>
      <c r="BD365" s="227"/>
      <c r="BE365" s="227"/>
      <c r="BF365" s="227"/>
      <c r="BG365" s="227"/>
      <c r="BH365" s="227"/>
      <c r="BI365" s="227"/>
      <c r="BJ365" s="227"/>
      <c r="BK365" s="227"/>
      <c r="BL365" s="227"/>
      <c r="BM365" s="227"/>
      <c r="BN365" s="227"/>
      <c r="BO365" s="227"/>
      <c r="BP365" s="227"/>
      <c r="BQ365" s="227"/>
      <c r="BR365" s="227"/>
      <c r="BS365" s="227"/>
      <c r="BT365" s="227"/>
      <c r="BU365" s="227"/>
      <c r="BV365" s="227"/>
      <c r="BW365" s="227"/>
      <c r="BX365" s="227"/>
      <c r="BY365" s="227"/>
      <c r="BZ365" s="227"/>
      <c r="CA365" s="227"/>
      <c r="CB365" s="227"/>
      <c r="CC365" s="109"/>
      <c r="CD365" s="109"/>
      <c r="CE365" s="109"/>
      <c r="CF365" s="109"/>
      <c r="CG365" s="109"/>
      <c r="CH365" s="109"/>
      <c r="CI365" s="109"/>
      <c r="CJ365" s="109"/>
      <c r="CK365" s="109"/>
      <c r="CL365" s="109"/>
      <c r="CM365" s="109"/>
      <c r="CN365" s="109"/>
      <c r="CO365" s="109"/>
      <c r="CP365" s="109"/>
      <c r="CQ365" s="109"/>
      <c r="CR365" s="109"/>
      <c r="CS365" s="109"/>
      <c r="CT365" s="109"/>
      <c r="CU365" s="227"/>
      <c r="CV365" s="227"/>
      <c r="CW365" s="227"/>
      <c r="CX365" s="227"/>
      <c r="CY365" s="227"/>
      <c r="CZ365" s="227"/>
      <c r="DA365" s="227"/>
      <c r="DB365" s="227"/>
      <c r="DC365" s="227"/>
      <c r="DD365" s="227"/>
      <c r="DE365" s="227"/>
      <c r="DF365" s="227"/>
      <c r="DG365" s="227"/>
      <c r="DH365" s="227"/>
      <c r="DI365" s="227"/>
      <c r="DJ365" s="227"/>
      <c r="DK365" s="227"/>
      <c r="DL365" s="227"/>
      <c r="DM365" s="227"/>
      <c r="DN365" s="227"/>
      <c r="DO365" s="227"/>
      <c r="DP365" s="227"/>
      <c r="DQ365" s="227"/>
      <c r="DR365" s="227"/>
      <c r="DS365" s="227"/>
      <c r="DT365" s="227"/>
      <c r="DU365" s="227"/>
      <c r="DV365" s="227"/>
      <c r="DW365" s="227"/>
      <c r="DX365" s="227"/>
      <c r="DY365" s="227"/>
      <c r="DZ365" s="227"/>
      <c r="EA365" s="227"/>
      <c r="EB365" s="227"/>
      <c r="EC365" s="227"/>
      <c r="ED365" s="227"/>
      <c r="EE365" s="227"/>
      <c r="EF365" s="227"/>
      <c r="EG365" s="227"/>
      <c r="EH365" s="227"/>
      <c r="EI365" s="227"/>
      <c r="EJ365" s="227"/>
      <c r="EK365" s="227"/>
      <c r="EL365" s="227"/>
      <c r="EM365" s="227"/>
      <c r="EN365" s="227"/>
      <c r="EO365" s="227"/>
      <c r="EP365" s="227"/>
      <c r="EQ365" s="227"/>
      <c r="ER365" s="227"/>
      <c r="ES365" s="227"/>
      <c r="ET365" s="227"/>
      <c r="EU365" s="227"/>
      <c r="EV365" s="227"/>
      <c r="EW365" s="227"/>
      <c r="EX365" s="227"/>
      <c r="EY365" s="227"/>
      <c r="EZ365" s="227"/>
      <c r="FA365" s="227"/>
      <c r="FB365" s="227"/>
      <c r="FC365" s="227"/>
      <c r="FD365" s="227"/>
      <c r="FE365" s="227"/>
      <c r="FF365" s="227"/>
      <c r="FG365" s="227"/>
      <c r="FH365" s="227"/>
      <c r="FI365" s="227"/>
      <c r="FJ365" s="227"/>
      <c r="FK365" s="227"/>
      <c r="FL365" s="227"/>
      <c r="FM365" s="227"/>
      <c r="FN365" s="227"/>
      <c r="FO365" s="227"/>
      <c r="FP365" s="227"/>
      <c r="FQ365" s="227"/>
      <c r="FR365" s="227"/>
      <c r="FS365" s="227"/>
      <c r="FT365" s="227"/>
      <c r="FU365" s="227"/>
      <c r="FV365" s="227"/>
      <c r="FW365" s="227"/>
      <c r="FX365" s="227"/>
      <c r="FY365" s="227"/>
      <c r="FZ365" s="227"/>
      <c r="GA365" s="227"/>
      <c r="GB365" s="227"/>
      <c r="GC365" s="227"/>
      <c r="GD365" s="227"/>
      <c r="GE365" s="227"/>
      <c r="GF365" s="227"/>
      <c r="GG365" s="227"/>
      <c r="GH365" s="227"/>
      <c r="GI365" s="227"/>
      <c r="GJ365" s="227"/>
      <c r="GK365" s="227"/>
      <c r="GL365" s="227"/>
      <c r="GM365" s="227"/>
      <c r="GN365" s="227"/>
      <c r="GO365" s="227"/>
      <c r="GP365" s="227"/>
      <c r="GQ365" s="227"/>
      <c r="GR365" s="227"/>
      <c r="GS365" s="227"/>
      <c r="GT365" s="227"/>
      <c r="GU365" s="227"/>
      <c r="GV365" s="227"/>
      <c r="GW365" s="227"/>
      <c r="GX365" s="227"/>
      <c r="GY365" s="227"/>
      <c r="GZ365" s="227"/>
      <c r="HA365" s="227"/>
      <c r="HB365" s="227"/>
      <c r="HC365" s="227"/>
      <c r="HD365" s="227"/>
      <c r="HE365" s="227"/>
      <c r="HF365" s="227"/>
      <c r="HG365" s="227"/>
      <c r="HH365" s="227"/>
      <c r="HI365" s="227"/>
      <c r="HJ365" s="227"/>
      <c r="HK365" s="227"/>
      <c r="HL365" s="227"/>
      <c r="HM365" s="227"/>
      <c r="HN365" s="227"/>
      <c r="HO365" s="227"/>
      <c r="HP365" s="227"/>
      <c r="HQ365" s="227"/>
      <c r="HR365" s="227"/>
      <c r="HS365" s="227"/>
      <c r="HT365" s="227"/>
      <c r="HU365" s="227"/>
      <c r="HV365" s="227"/>
      <c r="HW365" s="227"/>
      <c r="HX365" s="227"/>
      <c r="HY365" s="227"/>
      <c r="HZ365" s="227"/>
      <c r="IA365" s="227"/>
      <c r="IB365" s="227"/>
      <c r="IC365" s="227"/>
      <c r="ID365" s="227"/>
      <c r="IE365" s="227"/>
      <c r="IF365" s="227"/>
      <c r="IG365" s="227"/>
      <c r="IH365" s="227"/>
      <c r="II365" s="227"/>
      <c r="IJ365" s="227"/>
      <c r="IK365" s="227"/>
      <c r="IL365" s="227"/>
      <c r="IM365" s="227"/>
      <c r="IN365" s="227"/>
      <c r="IO365" s="227"/>
      <c r="IP365" s="227"/>
      <c r="IQ365" s="227"/>
      <c r="IR365" s="227"/>
      <c r="IS365" s="227"/>
      <c r="IT365" s="227"/>
      <c r="IU365" s="227"/>
      <c r="IV365" s="227"/>
    </row>
    <row r="366" spans="1:256">
      <c r="A366" s="107"/>
      <c r="D366" s="159"/>
      <c r="E366" s="227"/>
      <c r="F366" s="159"/>
      <c r="G366" s="227"/>
      <c r="H366" s="159"/>
      <c r="I366" s="109"/>
      <c r="J366" s="109"/>
      <c r="K366" s="227"/>
      <c r="L366" s="159"/>
      <c r="M366" s="227"/>
      <c r="N366" s="227"/>
      <c r="O366" s="227"/>
      <c r="P366" s="227"/>
      <c r="Q366" s="227"/>
      <c r="R366" s="227"/>
      <c r="S366" s="227"/>
      <c r="T366" s="227"/>
      <c r="U366" s="227"/>
      <c r="V366" s="227"/>
      <c r="W366" s="227"/>
      <c r="X366" s="227"/>
      <c r="Y366" s="227"/>
      <c r="Z366" s="227"/>
      <c r="AA366" s="227"/>
      <c r="AB366" s="227"/>
      <c r="AC366" s="227"/>
      <c r="AD366" s="227"/>
      <c r="AE366" s="227"/>
      <c r="AF366" s="227"/>
      <c r="AG366" s="227"/>
      <c r="AH366" s="227"/>
      <c r="AI366" s="227"/>
      <c r="AJ366" s="227"/>
      <c r="AK366" s="227"/>
      <c r="AL366" s="227"/>
      <c r="AM366" s="227"/>
      <c r="AN366" s="227"/>
      <c r="AO366" s="227"/>
      <c r="AP366" s="227"/>
      <c r="AQ366" s="227"/>
      <c r="AR366" s="227"/>
      <c r="AS366" s="227"/>
      <c r="AT366" s="227"/>
      <c r="AU366" s="227"/>
      <c r="AV366" s="227"/>
      <c r="AW366" s="227"/>
      <c r="AX366" s="227"/>
      <c r="AY366" s="227"/>
      <c r="AZ366" s="227"/>
      <c r="BA366" s="227"/>
      <c r="BB366" s="227"/>
      <c r="BC366" s="227"/>
      <c r="BD366" s="227"/>
      <c r="BE366" s="227"/>
      <c r="BF366" s="227"/>
      <c r="BG366" s="227"/>
      <c r="BH366" s="227"/>
      <c r="BI366" s="227"/>
      <c r="BJ366" s="227"/>
      <c r="BK366" s="227"/>
      <c r="BL366" s="227"/>
      <c r="BM366" s="227"/>
      <c r="BN366" s="227"/>
      <c r="BO366" s="227"/>
      <c r="BP366" s="227"/>
      <c r="BQ366" s="227"/>
      <c r="BR366" s="227"/>
      <c r="BS366" s="227"/>
      <c r="BT366" s="227"/>
      <c r="BU366" s="227"/>
      <c r="BV366" s="227"/>
      <c r="BW366" s="227"/>
      <c r="BX366" s="227"/>
      <c r="BY366" s="227"/>
      <c r="BZ366" s="227"/>
      <c r="CA366" s="227"/>
      <c r="CB366" s="227"/>
      <c r="CC366" s="109"/>
      <c r="CD366" s="109"/>
      <c r="CE366" s="109"/>
      <c r="CF366" s="109"/>
      <c r="CG366" s="109"/>
      <c r="CH366" s="109"/>
      <c r="CI366" s="109"/>
      <c r="CJ366" s="109"/>
      <c r="CK366" s="109"/>
      <c r="CL366" s="109"/>
      <c r="CM366" s="109"/>
      <c r="CN366" s="109"/>
      <c r="CO366" s="109"/>
      <c r="CP366" s="109"/>
      <c r="CQ366" s="109"/>
      <c r="CR366" s="109"/>
      <c r="CS366" s="109"/>
      <c r="CT366" s="109"/>
      <c r="CU366" s="227"/>
      <c r="CV366" s="227"/>
      <c r="CW366" s="227"/>
      <c r="CX366" s="227"/>
      <c r="CY366" s="227"/>
      <c r="CZ366" s="227"/>
      <c r="DA366" s="227"/>
      <c r="DB366" s="227"/>
      <c r="DC366" s="227"/>
      <c r="DD366" s="227"/>
      <c r="DE366" s="227"/>
      <c r="DF366" s="227"/>
      <c r="DG366" s="227"/>
      <c r="DH366" s="227"/>
      <c r="DI366" s="227"/>
      <c r="DJ366" s="227"/>
      <c r="DK366" s="227"/>
      <c r="DL366" s="227"/>
      <c r="DM366" s="227"/>
      <c r="DN366" s="227"/>
      <c r="DO366" s="227"/>
      <c r="DP366" s="227"/>
      <c r="DQ366" s="227"/>
      <c r="DR366" s="227"/>
      <c r="DS366" s="227"/>
      <c r="DT366" s="227"/>
      <c r="DU366" s="227"/>
      <c r="DV366" s="227"/>
      <c r="DW366" s="227"/>
      <c r="DX366" s="227"/>
      <c r="DY366" s="227"/>
      <c r="DZ366" s="227"/>
      <c r="EA366" s="227"/>
      <c r="EB366" s="227"/>
      <c r="EC366" s="227"/>
      <c r="ED366" s="227"/>
      <c r="EE366" s="227"/>
      <c r="EF366" s="227"/>
      <c r="EG366" s="227"/>
      <c r="EH366" s="227"/>
      <c r="EI366" s="227"/>
      <c r="EJ366" s="227"/>
      <c r="EK366" s="227"/>
      <c r="EL366" s="227"/>
      <c r="EM366" s="227"/>
      <c r="EN366" s="227"/>
      <c r="EO366" s="227"/>
      <c r="EP366" s="227"/>
      <c r="EQ366" s="227"/>
      <c r="ER366" s="227"/>
      <c r="ES366" s="227"/>
      <c r="ET366" s="227"/>
      <c r="EU366" s="227"/>
      <c r="EV366" s="227"/>
      <c r="EW366" s="227"/>
      <c r="EX366" s="227"/>
      <c r="EY366" s="227"/>
      <c r="EZ366" s="227"/>
      <c r="FA366" s="227"/>
      <c r="FB366" s="227"/>
      <c r="FC366" s="227"/>
      <c r="FD366" s="227"/>
      <c r="FE366" s="227"/>
      <c r="FF366" s="227"/>
      <c r="FG366" s="227"/>
      <c r="FH366" s="227"/>
      <c r="FI366" s="227"/>
      <c r="FJ366" s="227"/>
      <c r="FK366" s="227"/>
      <c r="FL366" s="227"/>
      <c r="FM366" s="227"/>
      <c r="FN366" s="227"/>
      <c r="FO366" s="227"/>
      <c r="FP366" s="227"/>
      <c r="FQ366" s="227"/>
      <c r="FR366" s="227"/>
      <c r="FS366" s="227"/>
      <c r="FT366" s="227"/>
      <c r="FU366" s="227"/>
      <c r="FV366" s="227"/>
      <c r="FW366" s="227"/>
      <c r="FX366" s="227"/>
      <c r="FY366" s="227"/>
      <c r="FZ366" s="227"/>
      <c r="GA366" s="227"/>
      <c r="GB366" s="227"/>
      <c r="GC366" s="227"/>
      <c r="GD366" s="227"/>
      <c r="GE366" s="227"/>
      <c r="GF366" s="227"/>
      <c r="GG366" s="227"/>
      <c r="GH366" s="227"/>
      <c r="GI366" s="227"/>
      <c r="GJ366" s="227"/>
      <c r="GK366" s="227"/>
      <c r="GL366" s="227"/>
      <c r="GM366" s="227"/>
      <c r="GN366" s="227"/>
      <c r="GO366" s="227"/>
      <c r="GP366" s="227"/>
      <c r="GQ366" s="227"/>
      <c r="GR366" s="227"/>
      <c r="GS366" s="227"/>
      <c r="GT366" s="227"/>
      <c r="GU366" s="227"/>
      <c r="GV366" s="227"/>
      <c r="GW366" s="227"/>
      <c r="GX366" s="227"/>
      <c r="GY366" s="227"/>
      <c r="GZ366" s="227"/>
      <c r="HA366" s="227"/>
      <c r="HB366" s="227"/>
      <c r="HC366" s="227"/>
      <c r="HD366" s="227"/>
      <c r="HE366" s="227"/>
      <c r="HF366" s="227"/>
      <c r="HG366" s="227"/>
      <c r="HH366" s="227"/>
      <c r="HI366" s="227"/>
      <c r="HJ366" s="227"/>
      <c r="HK366" s="227"/>
      <c r="HL366" s="227"/>
      <c r="HM366" s="227"/>
      <c r="HN366" s="227"/>
      <c r="HO366" s="227"/>
      <c r="HP366" s="227"/>
      <c r="HQ366" s="227"/>
      <c r="HR366" s="227"/>
      <c r="HS366" s="227"/>
      <c r="HT366" s="227"/>
      <c r="HU366" s="227"/>
      <c r="HV366" s="227"/>
      <c r="HW366" s="227"/>
      <c r="HX366" s="227"/>
      <c r="HY366" s="227"/>
      <c r="HZ366" s="227"/>
      <c r="IA366" s="227"/>
      <c r="IB366" s="227"/>
      <c r="IC366" s="227"/>
      <c r="ID366" s="227"/>
      <c r="IE366" s="227"/>
      <c r="IF366" s="227"/>
      <c r="IG366" s="227"/>
      <c r="IH366" s="227"/>
      <c r="II366" s="227"/>
      <c r="IJ366" s="227"/>
      <c r="IK366" s="227"/>
      <c r="IL366" s="227"/>
      <c r="IM366" s="227"/>
      <c r="IN366" s="227"/>
      <c r="IO366" s="227"/>
      <c r="IP366" s="227"/>
      <c r="IQ366" s="227"/>
      <c r="IR366" s="227"/>
      <c r="IS366" s="227"/>
      <c r="IT366" s="227"/>
      <c r="IU366" s="227"/>
      <c r="IV366" s="227"/>
    </row>
    <row r="367" spans="1:256">
      <c r="A367" s="107"/>
      <c r="D367" s="159"/>
      <c r="E367" s="227"/>
      <c r="F367" s="159"/>
      <c r="G367" s="227"/>
      <c r="H367" s="159"/>
      <c r="I367" s="109"/>
      <c r="J367" s="109"/>
      <c r="K367" s="227"/>
      <c r="L367" s="159"/>
      <c r="M367" s="227"/>
      <c r="N367" s="227"/>
      <c r="O367" s="227"/>
      <c r="P367" s="227"/>
      <c r="Q367" s="227"/>
      <c r="R367" s="227"/>
      <c r="S367" s="227"/>
      <c r="T367" s="227"/>
      <c r="U367" s="227"/>
      <c r="V367" s="227"/>
      <c r="W367" s="227"/>
      <c r="X367" s="227"/>
      <c r="Y367" s="227"/>
      <c r="Z367" s="227"/>
      <c r="AA367" s="227"/>
      <c r="AB367" s="227"/>
      <c r="AC367" s="227"/>
      <c r="AD367" s="227"/>
      <c r="AE367" s="227"/>
      <c r="AF367" s="227"/>
      <c r="AG367" s="227"/>
      <c r="AH367" s="227"/>
      <c r="AI367" s="227"/>
      <c r="AJ367" s="227"/>
      <c r="AK367" s="227"/>
      <c r="AL367" s="227"/>
      <c r="AM367" s="227"/>
      <c r="AN367" s="227"/>
      <c r="AO367" s="227"/>
      <c r="AP367" s="227"/>
      <c r="AQ367" s="227"/>
      <c r="AR367" s="227"/>
      <c r="AS367" s="227"/>
      <c r="AT367" s="227"/>
      <c r="AU367" s="227"/>
      <c r="AV367" s="227"/>
      <c r="AW367" s="227"/>
      <c r="AX367" s="227"/>
      <c r="AY367" s="227"/>
      <c r="AZ367" s="227"/>
      <c r="BA367" s="227"/>
      <c r="BB367" s="227"/>
      <c r="BC367" s="227"/>
      <c r="BD367" s="227"/>
      <c r="BE367" s="227"/>
      <c r="BF367" s="227"/>
      <c r="BG367" s="227"/>
      <c r="BH367" s="227"/>
      <c r="BI367" s="227"/>
      <c r="BJ367" s="227"/>
      <c r="BK367" s="227"/>
      <c r="BL367" s="227"/>
      <c r="BM367" s="227"/>
      <c r="BN367" s="227"/>
      <c r="BO367" s="227"/>
      <c r="BP367" s="227"/>
      <c r="BQ367" s="227"/>
      <c r="BR367" s="227"/>
      <c r="BS367" s="227"/>
      <c r="BT367" s="227"/>
      <c r="BU367" s="227"/>
      <c r="BV367" s="227"/>
      <c r="BW367" s="227"/>
      <c r="BX367" s="227"/>
      <c r="BY367" s="227"/>
      <c r="BZ367" s="227"/>
      <c r="CA367" s="227"/>
      <c r="CB367" s="227"/>
      <c r="CC367" s="109"/>
      <c r="CD367" s="109"/>
      <c r="CE367" s="109"/>
      <c r="CF367" s="109"/>
      <c r="CG367" s="109"/>
      <c r="CH367" s="109"/>
      <c r="CI367" s="109"/>
      <c r="CJ367" s="109"/>
      <c r="CK367" s="109"/>
      <c r="CL367" s="109"/>
      <c r="CM367" s="109"/>
      <c r="CN367" s="109"/>
      <c r="CO367" s="109"/>
      <c r="CP367" s="109"/>
      <c r="CQ367" s="109"/>
      <c r="CR367" s="109"/>
      <c r="CS367" s="109"/>
      <c r="CT367" s="109"/>
      <c r="CU367" s="227"/>
      <c r="CV367" s="227"/>
      <c r="CW367" s="227"/>
      <c r="CX367" s="227"/>
      <c r="CY367" s="227"/>
      <c r="CZ367" s="227"/>
      <c r="DA367" s="227"/>
      <c r="DB367" s="227"/>
      <c r="DC367" s="227"/>
      <c r="DD367" s="227"/>
      <c r="DE367" s="227"/>
      <c r="DF367" s="227"/>
      <c r="DG367" s="227"/>
      <c r="DH367" s="227"/>
      <c r="DI367" s="227"/>
      <c r="DJ367" s="227"/>
      <c r="DK367" s="227"/>
      <c r="DL367" s="227"/>
      <c r="DM367" s="227"/>
      <c r="DN367" s="227"/>
      <c r="DO367" s="227"/>
      <c r="DP367" s="227"/>
      <c r="DQ367" s="227"/>
      <c r="DR367" s="227"/>
      <c r="DS367" s="227"/>
      <c r="DT367" s="227"/>
      <c r="DU367" s="227"/>
      <c r="DV367" s="227"/>
      <c r="DW367" s="227"/>
      <c r="DX367" s="227"/>
      <c r="DY367" s="227"/>
      <c r="DZ367" s="227"/>
      <c r="EA367" s="227"/>
      <c r="EB367" s="227"/>
      <c r="EC367" s="227"/>
      <c r="ED367" s="227"/>
      <c r="EE367" s="227"/>
      <c r="EF367" s="227"/>
      <c r="EG367" s="227"/>
      <c r="EH367" s="227"/>
      <c r="EI367" s="227"/>
      <c r="EJ367" s="227"/>
      <c r="EK367" s="227"/>
      <c r="EL367" s="227"/>
      <c r="EM367" s="227"/>
      <c r="EN367" s="227"/>
      <c r="EO367" s="227"/>
      <c r="EP367" s="227"/>
      <c r="EQ367" s="227"/>
      <c r="ER367" s="227"/>
      <c r="ES367" s="227"/>
      <c r="ET367" s="227"/>
      <c r="EU367" s="227"/>
      <c r="EV367" s="227"/>
      <c r="EW367" s="227"/>
      <c r="EX367" s="227"/>
      <c r="EY367" s="227"/>
      <c r="EZ367" s="227"/>
      <c r="FA367" s="227"/>
      <c r="FB367" s="227"/>
      <c r="FC367" s="227"/>
      <c r="FD367" s="227"/>
      <c r="FE367" s="227"/>
      <c r="FF367" s="227"/>
      <c r="FG367" s="227"/>
      <c r="FH367" s="227"/>
      <c r="FI367" s="227"/>
      <c r="FJ367" s="227"/>
      <c r="FK367" s="227"/>
      <c r="FL367" s="227"/>
      <c r="FM367" s="227"/>
      <c r="FN367" s="227"/>
      <c r="FO367" s="227"/>
      <c r="FP367" s="227"/>
      <c r="FQ367" s="227"/>
      <c r="FR367" s="227"/>
      <c r="FS367" s="227"/>
      <c r="FT367" s="227"/>
      <c r="FU367" s="227"/>
      <c r="FV367" s="227"/>
      <c r="FW367" s="227"/>
      <c r="FX367" s="227"/>
      <c r="FY367" s="227"/>
      <c r="FZ367" s="227"/>
      <c r="GA367" s="227"/>
      <c r="GB367" s="227"/>
      <c r="GC367" s="227"/>
      <c r="GD367" s="227"/>
      <c r="GE367" s="227"/>
      <c r="GF367" s="227"/>
      <c r="GG367" s="227"/>
      <c r="GH367" s="227"/>
      <c r="GI367" s="227"/>
      <c r="GJ367" s="227"/>
      <c r="GK367" s="227"/>
      <c r="GL367" s="227"/>
      <c r="GM367" s="227"/>
      <c r="GN367" s="227"/>
      <c r="GO367" s="227"/>
      <c r="GP367" s="227"/>
      <c r="GQ367" s="227"/>
      <c r="GR367" s="227"/>
      <c r="GS367" s="227"/>
      <c r="GT367" s="227"/>
      <c r="GU367" s="227"/>
      <c r="GV367" s="227"/>
      <c r="GW367" s="227"/>
      <c r="GX367" s="227"/>
      <c r="GY367" s="227"/>
      <c r="GZ367" s="227"/>
      <c r="HA367" s="227"/>
      <c r="HB367" s="227"/>
      <c r="HC367" s="227"/>
      <c r="HD367" s="227"/>
      <c r="HE367" s="227"/>
      <c r="HF367" s="227"/>
      <c r="HG367" s="227"/>
      <c r="HH367" s="227"/>
      <c r="HI367" s="227"/>
      <c r="HJ367" s="227"/>
      <c r="HK367" s="227"/>
      <c r="HL367" s="227"/>
      <c r="HM367" s="227"/>
      <c r="HN367" s="227"/>
      <c r="HO367" s="227"/>
      <c r="HP367" s="227"/>
      <c r="HQ367" s="227"/>
      <c r="HR367" s="227"/>
      <c r="HS367" s="227"/>
      <c r="HT367" s="227"/>
      <c r="HU367" s="227"/>
      <c r="HV367" s="227"/>
      <c r="HW367" s="227"/>
      <c r="HX367" s="227"/>
      <c r="HY367" s="227"/>
      <c r="HZ367" s="227"/>
      <c r="IA367" s="227"/>
      <c r="IB367" s="227"/>
      <c r="IC367" s="227"/>
      <c r="ID367" s="227"/>
      <c r="IE367" s="227"/>
      <c r="IF367" s="227"/>
      <c r="IG367" s="227"/>
      <c r="IH367" s="227"/>
      <c r="II367" s="227"/>
      <c r="IJ367" s="227"/>
      <c r="IK367" s="227"/>
      <c r="IL367" s="227"/>
      <c r="IM367" s="227"/>
      <c r="IN367" s="227"/>
      <c r="IO367" s="227"/>
      <c r="IP367" s="227"/>
      <c r="IQ367" s="227"/>
      <c r="IR367" s="227"/>
      <c r="IS367" s="227"/>
      <c r="IT367" s="227"/>
      <c r="IU367" s="227"/>
      <c r="IV367" s="227"/>
    </row>
    <row r="368" spans="1:256">
      <c r="A368" s="107"/>
      <c r="D368" s="159"/>
      <c r="E368" s="227"/>
      <c r="F368" s="159"/>
      <c r="G368" s="227"/>
      <c r="H368" s="159"/>
      <c r="I368" s="109"/>
      <c r="J368" s="109"/>
      <c r="K368" s="227"/>
      <c r="L368" s="159"/>
      <c r="M368" s="227"/>
      <c r="N368" s="227"/>
      <c r="O368" s="227"/>
      <c r="P368" s="227"/>
      <c r="Q368" s="227"/>
      <c r="R368" s="227"/>
      <c r="S368" s="227"/>
      <c r="T368" s="227"/>
      <c r="U368" s="227"/>
      <c r="V368" s="227"/>
      <c r="W368" s="227"/>
      <c r="X368" s="227"/>
      <c r="Y368" s="227"/>
      <c r="Z368" s="227"/>
      <c r="AA368" s="227"/>
      <c r="AB368" s="227"/>
      <c r="AC368" s="227"/>
      <c r="AD368" s="227"/>
      <c r="AE368" s="227"/>
      <c r="AF368" s="227"/>
      <c r="AG368" s="227"/>
      <c r="AH368" s="227"/>
      <c r="AI368" s="227"/>
      <c r="AJ368" s="227"/>
      <c r="AK368" s="227"/>
      <c r="AL368" s="227"/>
      <c r="AM368" s="227"/>
      <c r="AN368" s="227"/>
      <c r="AO368" s="227"/>
      <c r="AP368" s="227"/>
      <c r="AQ368" s="227"/>
      <c r="AR368" s="227"/>
      <c r="AS368" s="227"/>
      <c r="AT368" s="227"/>
      <c r="AU368" s="227"/>
      <c r="AV368" s="227"/>
      <c r="AW368" s="227"/>
      <c r="AX368" s="227"/>
      <c r="AY368" s="227"/>
      <c r="AZ368" s="227"/>
      <c r="BA368" s="227"/>
      <c r="BB368" s="227"/>
      <c r="BC368" s="227"/>
      <c r="BD368" s="227"/>
      <c r="BE368" s="227"/>
      <c r="BF368" s="227"/>
      <c r="BG368" s="227"/>
      <c r="BH368" s="227"/>
      <c r="BI368" s="227"/>
      <c r="BJ368" s="227"/>
      <c r="BK368" s="227"/>
      <c r="BL368" s="227"/>
      <c r="BM368" s="227"/>
      <c r="BN368" s="227"/>
      <c r="BO368" s="227"/>
      <c r="BP368" s="227"/>
      <c r="BQ368" s="227"/>
      <c r="BR368" s="227"/>
      <c r="BS368" s="227"/>
      <c r="BT368" s="227"/>
      <c r="BU368" s="227"/>
      <c r="BV368" s="227"/>
      <c r="BW368" s="227"/>
      <c r="BX368" s="227"/>
      <c r="BY368" s="227"/>
      <c r="BZ368" s="227"/>
      <c r="CA368" s="227"/>
      <c r="CB368" s="227"/>
      <c r="CC368" s="109"/>
      <c r="CD368" s="109"/>
      <c r="CE368" s="109"/>
      <c r="CF368" s="109"/>
      <c r="CG368" s="109"/>
      <c r="CH368" s="109"/>
      <c r="CI368" s="109"/>
      <c r="CJ368" s="109"/>
      <c r="CK368" s="109"/>
      <c r="CL368" s="109"/>
      <c r="CM368" s="109"/>
      <c r="CN368" s="109"/>
      <c r="CO368" s="109"/>
      <c r="CP368" s="109"/>
      <c r="CQ368" s="109"/>
      <c r="CR368" s="109"/>
      <c r="CS368" s="109"/>
      <c r="CT368" s="109"/>
      <c r="CU368" s="227"/>
      <c r="CV368" s="227"/>
      <c r="CW368" s="227"/>
      <c r="CX368" s="227"/>
      <c r="CY368" s="227"/>
      <c r="CZ368" s="227"/>
      <c r="DA368" s="227"/>
      <c r="DB368" s="227"/>
      <c r="DC368" s="227"/>
      <c r="DD368" s="227"/>
      <c r="DE368" s="227"/>
      <c r="DF368" s="227"/>
      <c r="DG368" s="227"/>
      <c r="DH368" s="227"/>
      <c r="DI368" s="227"/>
      <c r="DJ368" s="227"/>
      <c r="DK368" s="227"/>
      <c r="DL368" s="227"/>
      <c r="DM368" s="227"/>
      <c r="DN368" s="227"/>
      <c r="DO368" s="227"/>
      <c r="DP368" s="227"/>
      <c r="DQ368" s="227"/>
      <c r="DR368" s="227"/>
      <c r="DS368" s="227"/>
      <c r="DT368" s="227"/>
      <c r="DU368" s="227"/>
      <c r="DV368" s="227"/>
      <c r="DW368" s="227"/>
      <c r="DX368" s="227"/>
      <c r="DY368" s="227"/>
      <c r="DZ368" s="227"/>
      <c r="EA368" s="227"/>
      <c r="EB368" s="227"/>
      <c r="EC368" s="227"/>
      <c r="ED368" s="227"/>
      <c r="EE368" s="227"/>
      <c r="EF368" s="227"/>
      <c r="EG368" s="227"/>
      <c r="EH368" s="227"/>
      <c r="EI368" s="227"/>
      <c r="EJ368" s="227"/>
      <c r="EK368" s="227"/>
      <c r="EL368" s="227"/>
      <c r="EM368" s="227"/>
      <c r="EN368" s="227"/>
      <c r="EO368" s="227"/>
      <c r="EP368" s="227"/>
      <c r="EQ368" s="227"/>
      <c r="ER368" s="227"/>
      <c r="ES368" s="227"/>
      <c r="ET368" s="227"/>
      <c r="EU368" s="227"/>
      <c r="EV368" s="227"/>
      <c r="EW368" s="227"/>
      <c r="EX368" s="227"/>
      <c r="EY368" s="227"/>
      <c r="EZ368" s="227"/>
      <c r="FA368" s="227"/>
      <c r="FB368" s="227"/>
      <c r="FC368" s="227"/>
      <c r="FD368" s="227"/>
      <c r="FE368" s="227"/>
      <c r="FF368" s="227"/>
      <c r="FG368" s="227"/>
      <c r="FH368" s="227"/>
      <c r="FI368" s="227"/>
      <c r="FJ368" s="227"/>
      <c r="FK368" s="227"/>
      <c r="FL368" s="227"/>
      <c r="FM368" s="227"/>
      <c r="FN368" s="227"/>
      <c r="FO368" s="227"/>
      <c r="FP368" s="227"/>
      <c r="FQ368" s="227"/>
      <c r="FR368" s="227"/>
      <c r="FS368" s="227"/>
      <c r="FT368" s="227"/>
      <c r="FU368" s="227"/>
      <c r="FV368" s="227"/>
      <c r="FW368" s="227"/>
      <c r="FX368" s="227"/>
      <c r="FY368" s="227"/>
      <c r="FZ368" s="227"/>
      <c r="GA368" s="227"/>
      <c r="GB368" s="227"/>
      <c r="GC368" s="227"/>
      <c r="GD368" s="227"/>
      <c r="GE368" s="227"/>
      <c r="GF368" s="227"/>
      <c r="GG368" s="227"/>
      <c r="GH368" s="227"/>
      <c r="GI368" s="227"/>
      <c r="GJ368" s="227"/>
      <c r="GK368" s="227"/>
      <c r="GL368" s="227"/>
      <c r="GM368" s="227"/>
      <c r="GN368" s="227"/>
      <c r="GO368" s="227"/>
      <c r="GP368" s="227"/>
      <c r="GQ368" s="227"/>
      <c r="GR368" s="227"/>
      <c r="GS368" s="227"/>
      <c r="GT368" s="227"/>
      <c r="GU368" s="227"/>
      <c r="GV368" s="227"/>
      <c r="GW368" s="227"/>
      <c r="GX368" s="227"/>
      <c r="GY368" s="227"/>
      <c r="GZ368" s="227"/>
      <c r="HA368" s="227"/>
      <c r="HB368" s="227"/>
      <c r="HC368" s="227"/>
      <c r="HD368" s="227"/>
      <c r="HE368" s="227"/>
      <c r="HF368" s="227"/>
      <c r="HG368" s="227"/>
      <c r="HH368" s="227"/>
      <c r="HI368" s="227"/>
      <c r="HJ368" s="227"/>
      <c r="HK368" s="227"/>
      <c r="HL368" s="227"/>
      <c r="HM368" s="227"/>
      <c r="HN368" s="227"/>
      <c r="HO368" s="227"/>
      <c r="HP368" s="227"/>
      <c r="HQ368" s="227"/>
      <c r="HR368" s="227"/>
      <c r="HS368" s="227"/>
      <c r="HT368" s="227"/>
      <c r="HU368" s="227"/>
      <c r="HV368" s="227"/>
      <c r="HW368" s="227"/>
      <c r="HX368" s="227"/>
      <c r="HY368" s="227"/>
      <c r="HZ368" s="227"/>
      <c r="IA368" s="227"/>
      <c r="IB368" s="227"/>
      <c r="IC368" s="227"/>
      <c r="ID368" s="227"/>
      <c r="IE368" s="227"/>
      <c r="IF368" s="227"/>
      <c r="IG368" s="227"/>
      <c r="IH368" s="227"/>
      <c r="II368" s="227"/>
      <c r="IJ368" s="227"/>
      <c r="IK368" s="227"/>
      <c r="IL368" s="227"/>
      <c r="IM368" s="227"/>
      <c r="IN368" s="227"/>
      <c r="IO368" s="227"/>
      <c r="IP368" s="227"/>
      <c r="IQ368" s="227"/>
      <c r="IR368" s="227"/>
      <c r="IS368" s="227"/>
      <c r="IT368" s="227"/>
      <c r="IU368" s="227"/>
      <c r="IV368" s="227"/>
    </row>
    <row r="369" spans="1:256">
      <c r="A369" s="107"/>
      <c r="D369" s="159"/>
      <c r="E369" s="227"/>
      <c r="F369" s="159"/>
      <c r="G369" s="227"/>
      <c r="H369" s="159"/>
      <c r="I369" s="109"/>
      <c r="J369" s="109"/>
      <c r="K369" s="227"/>
      <c r="L369" s="159"/>
      <c r="M369" s="227"/>
      <c r="N369" s="227"/>
      <c r="O369" s="227"/>
      <c r="P369" s="227"/>
      <c r="Q369" s="227"/>
      <c r="R369" s="227"/>
      <c r="S369" s="227"/>
      <c r="T369" s="227"/>
      <c r="U369" s="227"/>
      <c r="V369" s="227"/>
      <c r="W369" s="227"/>
      <c r="X369" s="227"/>
      <c r="Y369" s="227"/>
      <c r="Z369" s="227"/>
      <c r="AA369" s="227"/>
      <c r="AB369" s="227"/>
      <c r="AC369" s="227"/>
      <c r="AD369" s="227"/>
      <c r="AE369" s="227"/>
      <c r="AF369" s="227"/>
      <c r="AG369" s="227"/>
      <c r="AH369" s="227"/>
      <c r="AI369" s="227"/>
      <c r="AJ369" s="227"/>
      <c r="AK369" s="227"/>
      <c r="AL369" s="227"/>
      <c r="AM369" s="227"/>
      <c r="AN369" s="227"/>
      <c r="AO369" s="227"/>
      <c r="AP369" s="227"/>
      <c r="AQ369" s="227"/>
      <c r="AR369" s="227"/>
      <c r="AS369" s="227"/>
      <c r="AT369" s="227"/>
      <c r="AU369" s="227"/>
      <c r="AV369" s="227"/>
      <c r="AW369" s="227"/>
      <c r="AX369" s="227"/>
      <c r="AY369" s="227"/>
      <c r="AZ369" s="227"/>
      <c r="BA369" s="227"/>
      <c r="BB369" s="227"/>
      <c r="BC369" s="227"/>
      <c r="BD369" s="227"/>
      <c r="BE369" s="227"/>
      <c r="BF369" s="227"/>
      <c r="BG369" s="227"/>
      <c r="BH369" s="227"/>
      <c r="BI369" s="227"/>
      <c r="BJ369" s="227"/>
      <c r="BK369" s="227"/>
      <c r="BL369" s="227"/>
      <c r="BM369" s="227"/>
      <c r="BN369" s="227"/>
      <c r="BO369" s="227"/>
      <c r="BP369" s="227"/>
      <c r="BQ369" s="227"/>
      <c r="BR369" s="227"/>
      <c r="BS369" s="227"/>
      <c r="BT369" s="227"/>
      <c r="BU369" s="227"/>
      <c r="BV369" s="227"/>
      <c r="BW369" s="227"/>
      <c r="BX369" s="227"/>
      <c r="BY369" s="227"/>
      <c r="BZ369" s="227"/>
      <c r="CA369" s="227"/>
      <c r="CB369" s="227"/>
      <c r="CC369" s="109"/>
      <c r="CD369" s="109"/>
      <c r="CE369" s="109"/>
      <c r="CF369" s="109"/>
      <c r="CG369" s="109"/>
      <c r="CH369" s="109"/>
      <c r="CI369" s="109"/>
      <c r="CJ369" s="109"/>
      <c r="CK369" s="109"/>
      <c r="CL369" s="109"/>
      <c r="CM369" s="109"/>
      <c r="CN369" s="109"/>
      <c r="CO369" s="109"/>
      <c r="CP369" s="109"/>
      <c r="CQ369" s="109"/>
      <c r="CR369" s="109"/>
      <c r="CS369" s="109"/>
      <c r="CT369" s="109"/>
      <c r="CU369" s="227"/>
      <c r="CV369" s="227"/>
      <c r="CW369" s="227"/>
      <c r="CX369" s="227"/>
      <c r="CY369" s="227"/>
      <c r="CZ369" s="227"/>
      <c r="DA369" s="227"/>
      <c r="DB369" s="227"/>
      <c r="DC369" s="227"/>
      <c r="DD369" s="227"/>
      <c r="DE369" s="227"/>
      <c r="DF369" s="227"/>
      <c r="DG369" s="227"/>
      <c r="DH369" s="227"/>
      <c r="DI369" s="227"/>
      <c r="DJ369" s="227"/>
      <c r="DK369" s="227"/>
      <c r="DL369" s="227"/>
      <c r="DM369" s="227"/>
      <c r="DN369" s="227"/>
      <c r="DO369" s="227"/>
      <c r="DP369" s="227"/>
      <c r="DQ369" s="227"/>
      <c r="DR369" s="227"/>
      <c r="DS369" s="227"/>
      <c r="DT369" s="227"/>
      <c r="DU369" s="227"/>
      <c r="DV369" s="227"/>
      <c r="DW369" s="227"/>
      <c r="DX369" s="227"/>
      <c r="DY369" s="227"/>
      <c r="DZ369" s="227"/>
      <c r="EA369" s="227"/>
      <c r="EB369" s="227"/>
      <c r="EC369" s="227"/>
      <c r="ED369" s="227"/>
      <c r="EE369" s="227"/>
      <c r="EF369" s="227"/>
      <c r="EG369" s="227"/>
      <c r="EH369" s="227"/>
      <c r="EI369" s="227"/>
      <c r="EJ369" s="227"/>
      <c r="EK369" s="227"/>
      <c r="EL369" s="227"/>
      <c r="EM369" s="227"/>
      <c r="EN369" s="227"/>
      <c r="EO369" s="227"/>
      <c r="EP369" s="227"/>
      <c r="EQ369" s="227"/>
      <c r="ER369" s="227"/>
      <c r="ES369" s="227"/>
      <c r="ET369" s="227"/>
      <c r="EU369" s="227"/>
      <c r="EV369" s="227"/>
      <c r="EW369" s="227"/>
      <c r="EX369" s="227"/>
      <c r="EY369" s="227"/>
      <c r="EZ369" s="227"/>
      <c r="FA369" s="227"/>
      <c r="FB369" s="227"/>
      <c r="FC369" s="227"/>
      <c r="FD369" s="227"/>
      <c r="FE369" s="227"/>
      <c r="FF369" s="227"/>
      <c r="FG369" s="227"/>
      <c r="FH369" s="227"/>
      <c r="FI369" s="227"/>
      <c r="FJ369" s="227"/>
      <c r="FK369" s="227"/>
      <c r="FL369" s="227"/>
      <c r="FM369" s="227"/>
      <c r="FN369" s="227"/>
      <c r="FO369" s="227"/>
      <c r="FP369" s="227"/>
      <c r="FQ369" s="227"/>
      <c r="FR369" s="227"/>
      <c r="FS369" s="227"/>
      <c r="FT369" s="227"/>
      <c r="FU369" s="227"/>
      <c r="FV369" s="227"/>
      <c r="FW369" s="227"/>
      <c r="FX369" s="227"/>
      <c r="FY369" s="227"/>
      <c r="FZ369" s="227"/>
      <c r="GA369" s="227"/>
      <c r="GB369" s="227"/>
      <c r="GC369" s="227"/>
      <c r="GD369" s="227"/>
      <c r="GE369" s="227"/>
      <c r="GF369" s="227"/>
      <c r="GG369" s="227"/>
      <c r="GH369" s="227"/>
      <c r="GI369" s="227"/>
      <c r="GJ369" s="227"/>
      <c r="GK369" s="227"/>
      <c r="GL369" s="227"/>
      <c r="GM369" s="227"/>
      <c r="GN369" s="227"/>
      <c r="GO369" s="227"/>
      <c r="GP369" s="227"/>
      <c r="GQ369" s="227"/>
      <c r="GR369" s="227"/>
      <c r="GS369" s="227"/>
      <c r="GT369" s="227"/>
      <c r="GU369" s="227"/>
      <c r="GV369" s="227"/>
      <c r="GW369" s="227"/>
      <c r="GX369" s="227"/>
      <c r="GY369" s="227"/>
      <c r="GZ369" s="227"/>
      <c r="HA369" s="227"/>
      <c r="HB369" s="227"/>
      <c r="HC369" s="227"/>
      <c r="HD369" s="227"/>
      <c r="HE369" s="227"/>
      <c r="HF369" s="227"/>
      <c r="HG369" s="227"/>
      <c r="HH369" s="227"/>
      <c r="HI369" s="227"/>
      <c r="HJ369" s="227"/>
      <c r="HK369" s="227"/>
      <c r="HL369" s="227"/>
      <c r="HM369" s="227"/>
      <c r="HN369" s="227"/>
      <c r="HO369" s="227"/>
      <c r="HP369" s="227"/>
      <c r="HQ369" s="227"/>
      <c r="HR369" s="227"/>
      <c r="HS369" s="227"/>
      <c r="HT369" s="227"/>
      <c r="HU369" s="227"/>
      <c r="HV369" s="227"/>
      <c r="HW369" s="227"/>
      <c r="HX369" s="227"/>
      <c r="HY369" s="227"/>
      <c r="HZ369" s="227"/>
      <c r="IA369" s="227"/>
      <c r="IB369" s="227"/>
      <c r="IC369" s="227"/>
      <c r="ID369" s="227"/>
      <c r="IE369" s="227"/>
      <c r="IF369" s="227"/>
      <c r="IG369" s="227"/>
      <c r="IH369" s="227"/>
      <c r="II369" s="227"/>
      <c r="IJ369" s="227"/>
      <c r="IK369" s="227"/>
      <c r="IL369" s="227"/>
      <c r="IM369" s="227"/>
      <c r="IN369" s="227"/>
      <c r="IO369" s="227"/>
      <c r="IP369" s="227"/>
      <c r="IQ369" s="227"/>
      <c r="IR369" s="227"/>
      <c r="IS369" s="227"/>
      <c r="IT369" s="227"/>
      <c r="IU369" s="227"/>
      <c r="IV369" s="227"/>
    </row>
    <row r="370" spans="1:256">
      <c r="A370" s="107"/>
      <c r="D370" s="159"/>
      <c r="E370" s="227"/>
      <c r="F370" s="159"/>
      <c r="G370" s="227"/>
      <c r="H370" s="159"/>
      <c r="I370" s="109"/>
      <c r="J370" s="109"/>
      <c r="K370" s="227"/>
      <c r="L370" s="159"/>
      <c r="M370" s="227"/>
      <c r="N370" s="227"/>
      <c r="O370" s="227"/>
      <c r="P370" s="227"/>
      <c r="Q370" s="227"/>
      <c r="R370" s="227"/>
      <c r="S370" s="227"/>
      <c r="T370" s="227"/>
      <c r="U370" s="227"/>
      <c r="V370" s="227"/>
      <c r="W370" s="227"/>
      <c r="X370" s="227"/>
      <c r="Y370" s="227"/>
      <c r="Z370" s="227"/>
      <c r="AA370" s="227"/>
      <c r="AB370" s="227"/>
      <c r="AC370" s="227"/>
      <c r="AD370" s="227"/>
      <c r="AE370" s="227"/>
      <c r="AF370" s="227"/>
      <c r="AG370" s="227"/>
      <c r="AH370" s="227"/>
      <c r="AI370" s="227"/>
      <c r="AJ370" s="227"/>
      <c r="AK370" s="227"/>
      <c r="AL370" s="227"/>
      <c r="AM370" s="227"/>
      <c r="AN370" s="227"/>
      <c r="AO370" s="227"/>
      <c r="AP370" s="227"/>
      <c r="AQ370" s="227"/>
      <c r="AR370" s="227"/>
      <c r="AS370" s="227"/>
      <c r="AT370" s="227"/>
      <c r="AU370" s="227"/>
      <c r="AV370" s="227"/>
      <c r="AW370" s="227"/>
      <c r="AX370" s="227"/>
      <c r="AY370" s="227"/>
      <c r="AZ370" s="227"/>
      <c r="BA370" s="227"/>
      <c r="BB370" s="227"/>
      <c r="BC370" s="227"/>
      <c r="BD370" s="227"/>
      <c r="BE370" s="227"/>
      <c r="BF370" s="227"/>
      <c r="BG370" s="227"/>
      <c r="BH370" s="227"/>
      <c r="BI370" s="227"/>
      <c r="BJ370" s="227"/>
      <c r="BK370" s="227"/>
      <c r="BL370" s="227"/>
      <c r="BM370" s="227"/>
      <c r="BN370" s="227"/>
      <c r="BO370" s="227"/>
      <c r="BP370" s="227"/>
      <c r="BQ370" s="227"/>
      <c r="BR370" s="227"/>
      <c r="BS370" s="227"/>
      <c r="BT370" s="227"/>
      <c r="BU370" s="227"/>
      <c r="BV370" s="227"/>
      <c r="BW370" s="227"/>
      <c r="BX370" s="227"/>
      <c r="BY370" s="227"/>
      <c r="BZ370" s="227"/>
      <c r="CA370" s="227"/>
      <c r="CB370" s="227"/>
      <c r="CC370" s="109"/>
      <c r="CD370" s="109"/>
      <c r="CE370" s="109"/>
      <c r="CF370" s="109"/>
      <c r="CG370" s="109"/>
      <c r="CH370" s="109"/>
      <c r="CI370" s="109"/>
      <c r="CJ370" s="109"/>
      <c r="CK370" s="109"/>
      <c r="CL370" s="109"/>
      <c r="CM370" s="109"/>
      <c r="CN370" s="109"/>
      <c r="CO370" s="109"/>
      <c r="CP370" s="109"/>
      <c r="CQ370" s="109"/>
      <c r="CR370" s="109"/>
      <c r="CS370" s="109"/>
      <c r="CT370" s="109"/>
      <c r="CU370" s="227"/>
      <c r="CV370" s="227"/>
      <c r="CW370" s="227"/>
      <c r="CX370" s="227"/>
      <c r="CY370" s="227"/>
      <c r="CZ370" s="227"/>
      <c r="DA370" s="227"/>
      <c r="DB370" s="227"/>
      <c r="DC370" s="227"/>
      <c r="DD370" s="227"/>
      <c r="DE370" s="227"/>
      <c r="DF370" s="227"/>
      <c r="DG370" s="227"/>
      <c r="DH370" s="227"/>
      <c r="DI370" s="227"/>
      <c r="DJ370" s="227"/>
      <c r="DK370" s="227"/>
      <c r="DL370" s="227"/>
      <c r="DM370" s="227"/>
      <c r="DN370" s="227"/>
      <c r="DO370" s="227"/>
      <c r="DP370" s="227"/>
      <c r="DQ370" s="227"/>
      <c r="DR370" s="227"/>
      <c r="DS370" s="227"/>
      <c r="DT370" s="227"/>
      <c r="DU370" s="227"/>
      <c r="DV370" s="227"/>
      <c r="DW370" s="227"/>
      <c r="DX370" s="227"/>
      <c r="DY370" s="227"/>
      <c r="DZ370" s="227"/>
      <c r="EA370" s="227"/>
      <c r="EB370" s="227"/>
      <c r="EC370" s="227"/>
      <c r="ED370" s="227"/>
      <c r="EE370" s="227"/>
      <c r="EF370" s="227"/>
      <c r="EG370" s="227"/>
      <c r="EH370" s="227"/>
      <c r="EI370" s="227"/>
      <c r="EJ370" s="227"/>
      <c r="EK370" s="227"/>
      <c r="EL370" s="227"/>
      <c r="EM370" s="227"/>
      <c r="EN370" s="227"/>
      <c r="EO370" s="227"/>
      <c r="EP370" s="227"/>
      <c r="EQ370" s="227"/>
      <c r="ER370" s="227"/>
      <c r="ES370" s="227"/>
      <c r="ET370" s="227"/>
      <c r="EU370" s="227"/>
      <c r="EV370" s="227"/>
      <c r="EW370" s="227"/>
      <c r="EX370" s="227"/>
      <c r="EY370" s="227"/>
      <c r="EZ370" s="227"/>
      <c r="FA370" s="227"/>
      <c r="FB370" s="227"/>
      <c r="FC370" s="227"/>
      <c r="FD370" s="227"/>
      <c r="FE370" s="227"/>
      <c r="FF370" s="227"/>
      <c r="FG370" s="227"/>
      <c r="FH370" s="227"/>
      <c r="FI370" s="227"/>
      <c r="FJ370" s="227"/>
      <c r="FK370" s="227"/>
      <c r="FL370" s="227"/>
      <c r="FM370" s="227"/>
      <c r="FN370" s="227"/>
      <c r="FO370" s="227"/>
      <c r="FP370" s="227"/>
      <c r="FQ370" s="227"/>
      <c r="FR370" s="227"/>
      <c r="FS370" s="227"/>
      <c r="FT370" s="227"/>
      <c r="FU370" s="227"/>
      <c r="FV370" s="227"/>
      <c r="FW370" s="227"/>
      <c r="FX370" s="227"/>
      <c r="FY370" s="227"/>
      <c r="FZ370" s="227"/>
      <c r="GA370" s="227"/>
      <c r="GB370" s="227"/>
      <c r="GC370" s="227"/>
      <c r="GD370" s="227"/>
      <c r="GE370" s="227"/>
      <c r="GF370" s="227"/>
      <c r="GG370" s="227"/>
      <c r="GH370" s="227"/>
      <c r="GI370" s="227"/>
      <c r="GJ370" s="227"/>
      <c r="GK370" s="227"/>
      <c r="GL370" s="227"/>
      <c r="GM370" s="227"/>
      <c r="GN370" s="227"/>
      <c r="GO370" s="227"/>
      <c r="GP370" s="227"/>
      <c r="GQ370" s="227"/>
      <c r="GR370" s="227"/>
      <c r="GS370" s="227"/>
      <c r="GT370" s="227"/>
      <c r="GU370" s="227"/>
      <c r="GV370" s="227"/>
      <c r="GW370" s="227"/>
      <c r="GX370" s="227"/>
      <c r="GY370" s="227"/>
      <c r="GZ370" s="227"/>
      <c r="HA370" s="227"/>
      <c r="HB370" s="227"/>
      <c r="HC370" s="227"/>
      <c r="HD370" s="227"/>
      <c r="HE370" s="227"/>
      <c r="HF370" s="227"/>
      <c r="HG370" s="227"/>
      <c r="HH370" s="227"/>
      <c r="HI370" s="227"/>
      <c r="HJ370" s="227"/>
      <c r="HK370" s="227"/>
      <c r="HL370" s="227"/>
      <c r="HM370" s="227"/>
      <c r="HN370" s="227"/>
      <c r="HO370" s="227"/>
      <c r="HP370" s="227"/>
      <c r="HQ370" s="227"/>
      <c r="HR370" s="227"/>
      <c r="HS370" s="227"/>
      <c r="HT370" s="227"/>
      <c r="HU370" s="227"/>
      <c r="HV370" s="227"/>
      <c r="HW370" s="227"/>
      <c r="HX370" s="227"/>
      <c r="HY370" s="227"/>
      <c r="HZ370" s="227"/>
      <c r="IA370" s="227"/>
      <c r="IB370" s="227"/>
      <c r="IC370" s="227"/>
      <c r="ID370" s="227"/>
      <c r="IE370" s="227"/>
      <c r="IF370" s="227"/>
      <c r="IG370" s="227"/>
      <c r="IH370" s="227"/>
      <c r="II370" s="227"/>
      <c r="IJ370" s="227"/>
      <c r="IK370" s="227"/>
      <c r="IL370" s="227"/>
      <c r="IM370" s="227"/>
      <c r="IN370" s="227"/>
      <c r="IO370" s="227"/>
      <c r="IP370" s="227"/>
      <c r="IQ370" s="227"/>
      <c r="IR370" s="227"/>
      <c r="IS370" s="227"/>
      <c r="IT370" s="227"/>
      <c r="IU370" s="227"/>
      <c r="IV370" s="227"/>
    </row>
    <row r="371" spans="1:256">
      <c r="A371" s="107"/>
      <c r="D371" s="159"/>
      <c r="E371" s="227"/>
      <c r="F371" s="159"/>
      <c r="G371" s="227"/>
      <c r="H371" s="159"/>
      <c r="I371" s="109"/>
      <c r="J371" s="109"/>
      <c r="K371" s="227"/>
      <c r="L371" s="159"/>
      <c r="M371" s="227"/>
      <c r="N371" s="227"/>
      <c r="O371" s="227"/>
      <c r="P371" s="227"/>
      <c r="Q371" s="227"/>
      <c r="R371" s="227"/>
      <c r="S371" s="227"/>
      <c r="T371" s="227"/>
      <c r="U371" s="227"/>
      <c r="V371" s="227"/>
      <c r="W371" s="227"/>
      <c r="X371" s="227"/>
      <c r="Y371" s="227"/>
      <c r="Z371" s="227"/>
      <c r="AA371" s="227"/>
      <c r="AB371" s="227"/>
      <c r="AC371" s="227"/>
      <c r="AD371" s="227"/>
      <c r="AE371" s="227"/>
      <c r="AF371" s="227"/>
      <c r="AG371" s="227"/>
      <c r="AH371" s="227"/>
      <c r="AI371" s="227"/>
      <c r="AJ371" s="227"/>
      <c r="AK371" s="227"/>
      <c r="AL371" s="227"/>
      <c r="AM371" s="227"/>
      <c r="AN371" s="227"/>
      <c r="AO371" s="227"/>
      <c r="AP371" s="227"/>
      <c r="AQ371" s="227"/>
      <c r="AR371" s="227"/>
      <c r="AS371" s="227"/>
      <c r="AT371" s="227"/>
      <c r="AU371" s="227"/>
      <c r="AV371" s="227"/>
      <c r="AW371" s="227"/>
      <c r="AX371" s="227"/>
      <c r="AY371" s="227"/>
      <c r="AZ371" s="227"/>
      <c r="BA371" s="227"/>
      <c r="BB371" s="227"/>
      <c r="BC371" s="227"/>
      <c r="BD371" s="227"/>
      <c r="BE371" s="227"/>
      <c r="BF371" s="227"/>
      <c r="BG371" s="227"/>
      <c r="BH371" s="227"/>
      <c r="BI371" s="227"/>
      <c r="BJ371" s="227"/>
      <c r="BK371" s="227"/>
      <c r="BL371" s="227"/>
      <c r="BM371" s="227"/>
      <c r="BN371" s="227"/>
      <c r="BO371" s="227"/>
      <c r="BP371" s="227"/>
      <c r="BQ371" s="227"/>
      <c r="BR371" s="227"/>
      <c r="BS371" s="227"/>
      <c r="BT371" s="227"/>
      <c r="BU371" s="227"/>
      <c r="BV371" s="227"/>
      <c r="BW371" s="227"/>
      <c r="BX371" s="227"/>
      <c r="BY371" s="227"/>
      <c r="BZ371" s="227"/>
      <c r="CA371" s="227"/>
      <c r="CB371" s="227"/>
      <c r="CC371" s="109"/>
      <c r="CD371" s="109"/>
      <c r="CE371" s="109"/>
      <c r="CF371" s="109"/>
      <c r="CG371" s="109"/>
      <c r="CH371" s="109"/>
      <c r="CI371" s="109"/>
      <c r="CJ371" s="109"/>
      <c r="CK371" s="109"/>
      <c r="CL371" s="109"/>
      <c r="CM371" s="109"/>
      <c r="CN371" s="109"/>
      <c r="CO371" s="109"/>
      <c r="CP371" s="109"/>
      <c r="CQ371" s="109"/>
      <c r="CR371" s="109"/>
      <c r="CS371" s="109"/>
      <c r="CT371" s="109"/>
      <c r="CU371" s="227"/>
      <c r="CV371" s="227"/>
      <c r="CW371" s="227"/>
      <c r="CX371" s="227"/>
      <c r="CY371" s="227"/>
      <c r="CZ371" s="227"/>
      <c r="DA371" s="227"/>
      <c r="DB371" s="227"/>
      <c r="DC371" s="227"/>
      <c r="DD371" s="227"/>
      <c r="DE371" s="227"/>
      <c r="DF371" s="227"/>
      <c r="DG371" s="227"/>
      <c r="DH371" s="227"/>
      <c r="DI371" s="227"/>
      <c r="DJ371" s="227"/>
      <c r="DK371" s="227"/>
      <c r="DL371" s="227"/>
      <c r="DM371" s="227"/>
      <c r="DN371" s="227"/>
      <c r="DO371" s="227"/>
      <c r="DP371" s="227"/>
      <c r="DQ371" s="227"/>
      <c r="DR371" s="227"/>
      <c r="DS371" s="227"/>
      <c r="DT371" s="227"/>
      <c r="DU371" s="227"/>
      <c r="DV371" s="227"/>
      <c r="DW371" s="227"/>
      <c r="DX371" s="227"/>
      <c r="DY371" s="227"/>
      <c r="DZ371" s="227"/>
      <c r="EA371" s="227"/>
      <c r="EB371" s="227"/>
      <c r="EC371" s="227"/>
      <c r="ED371" s="227"/>
      <c r="EE371" s="227"/>
      <c r="EF371" s="227"/>
      <c r="EG371" s="227"/>
      <c r="EH371" s="227"/>
      <c r="EI371" s="227"/>
      <c r="EJ371" s="227"/>
      <c r="EK371" s="227"/>
      <c r="EL371" s="227"/>
      <c r="EM371" s="227"/>
      <c r="EN371" s="227"/>
      <c r="EO371" s="227"/>
      <c r="EP371" s="227"/>
      <c r="EQ371" s="227"/>
      <c r="ER371" s="227"/>
      <c r="ES371" s="227"/>
      <c r="ET371" s="227"/>
      <c r="EU371" s="227"/>
      <c r="EV371" s="227"/>
      <c r="EW371" s="227"/>
      <c r="EX371" s="227"/>
      <c r="EY371" s="227"/>
      <c r="EZ371" s="227"/>
      <c r="FA371" s="227"/>
      <c r="FB371" s="227"/>
      <c r="FC371" s="227"/>
      <c r="FD371" s="227"/>
      <c r="FE371" s="227"/>
      <c r="FF371" s="227"/>
      <c r="FG371" s="227"/>
      <c r="FH371" s="227"/>
      <c r="FI371" s="227"/>
      <c r="FJ371" s="227"/>
      <c r="FK371" s="227"/>
      <c r="FL371" s="227"/>
      <c r="FM371" s="227"/>
      <c r="FN371" s="227"/>
      <c r="FO371" s="227"/>
      <c r="FP371" s="227"/>
      <c r="FQ371" s="227"/>
      <c r="FR371" s="227"/>
      <c r="FS371" s="227"/>
      <c r="FT371" s="227"/>
      <c r="FU371" s="227"/>
      <c r="FV371" s="227"/>
      <c r="FW371" s="227"/>
      <c r="FX371" s="227"/>
      <c r="FY371" s="227"/>
      <c r="FZ371" s="227"/>
      <c r="GA371" s="227"/>
      <c r="GB371" s="227"/>
      <c r="GC371" s="227"/>
      <c r="GD371" s="227"/>
      <c r="GE371" s="227"/>
      <c r="GF371" s="227"/>
      <c r="GG371" s="227"/>
      <c r="GH371" s="227"/>
      <c r="GI371" s="227"/>
      <c r="GJ371" s="227"/>
      <c r="GK371" s="227"/>
      <c r="GL371" s="227"/>
      <c r="GM371" s="227"/>
      <c r="GN371" s="227"/>
      <c r="GO371" s="227"/>
      <c r="GP371" s="227"/>
      <c r="GQ371" s="227"/>
      <c r="GR371" s="227"/>
      <c r="GS371" s="227"/>
      <c r="GT371" s="227"/>
      <c r="GU371" s="227"/>
      <c r="GV371" s="227"/>
      <c r="GW371" s="227"/>
      <c r="GX371" s="227"/>
      <c r="GY371" s="227"/>
      <c r="GZ371" s="227"/>
      <c r="HA371" s="227"/>
      <c r="HB371" s="227"/>
      <c r="HC371" s="227"/>
      <c r="HD371" s="227"/>
      <c r="HE371" s="227"/>
      <c r="HF371" s="227"/>
      <c r="HG371" s="227"/>
      <c r="HH371" s="227"/>
      <c r="HI371" s="227"/>
      <c r="HJ371" s="227"/>
      <c r="HK371" s="227"/>
      <c r="HL371" s="227"/>
      <c r="HM371" s="227"/>
      <c r="HN371" s="227"/>
      <c r="HO371" s="227"/>
      <c r="HP371" s="227"/>
      <c r="HQ371" s="227"/>
      <c r="HR371" s="227"/>
      <c r="HS371" s="227"/>
      <c r="HT371" s="227"/>
      <c r="HU371" s="227"/>
      <c r="HV371" s="227"/>
      <c r="HW371" s="227"/>
      <c r="HX371" s="227"/>
      <c r="HY371" s="227"/>
      <c r="HZ371" s="227"/>
      <c r="IA371" s="227"/>
      <c r="IB371" s="227"/>
      <c r="IC371" s="227"/>
      <c r="ID371" s="227"/>
      <c r="IE371" s="227"/>
      <c r="IF371" s="227"/>
      <c r="IG371" s="227"/>
      <c r="IH371" s="227"/>
      <c r="II371" s="227"/>
      <c r="IJ371" s="227"/>
      <c r="IK371" s="227"/>
      <c r="IL371" s="227"/>
      <c r="IM371" s="227"/>
      <c r="IN371" s="227"/>
      <c r="IO371" s="227"/>
      <c r="IP371" s="227"/>
      <c r="IQ371" s="227"/>
      <c r="IR371" s="227"/>
      <c r="IS371" s="227"/>
      <c r="IT371" s="227"/>
      <c r="IU371" s="227"/>
      <c r="IV371" s="227"/>
    </row>
    <row r="372" spans="1:256">
      <c r="A372" s="107"/>
      <c r="D372" s="159"/>
      <c r="E372" s="227"/>
      <c r="F372" s="159"/>
      <c r="G372" s="227"/>
      <c r="H372" s="159"/>
      <c r="I372" s="109"/>
      <c r="J372" s="109"/>
      <c r="K372" s="227"/>
      <c r="L372" s="159"/>
      <c r="M372" s="227"/>
      <c r="N372" s="227"/>
      <c r="O372" s="227"/>
      <c r="P372" s="227"/>
      <c r="Q372" s="227"/>
      <c r="R372" s="227"/>
      <c r="S372" s="227"/>
      <c r="T372" s="227"/>
      <c r="U372" s="227"/>
      <c r="V372" s="227"/>
      <c r="W372" s="227"/>
      <c r="X372" s="227"/>
      <c r="Y372" s="227"/>
      <c r="Z372" s="227"/>
      <c r="AA372" s="227"/>
      <c r="AB372" s="227"/>
      <c r="AC372" s="227"/>
      <c r="AD372" s="227"/>
      <c r="AE372" s="227"/>
      <c r="AF372" s="227"/>
      <c r="AG372" s="227"/>
      <c r="AH372" s="227"/>
      <c r="AI372" s="227"/>
      <c r="AJ372" s="227"/>
      <c r="AK372" s="227"/>
      <c r="AL372" s="227"/>
      <c r="AM372" s="227"/>
      <c r="AN372" s="227"/>
      <c r="AO372" s="227"/>
      <c r="AP372" s="227"/>
      <c r="AQ372" s="227"/>
      <c r="AR372" s="227"/>
      <c r="AS372" s="227"/>
      <c r="AT372" s="227"/>
      <c r="AU372" s="227"/>
      <c r="AV372" s="227"/>
      <c r="AW372" s="227"/>
      <c r="AX372" s="227"/>
      <c r="AY372" s="227"/>
      <c r="AZ372" s="227"/>
      <c r="BA372" s="227"/>
      <c r="BB372" s="227"/>
      <c r="BC372" s="227"/>
      <c r="BD372" s="227"/>
      <c r="BE372" s="227"/>
      <c r="BF372" s="227"/>
      <c r="BG372" s="227"/>
      <c r="BH372" s="227"/>
      <c r="BI372" s="227"/>
      <c r="BJ372" s="227"/>
      <c r="BK372" s="227"/>
      <c r="BL372" s="227"/>
      <c r="BM372" s="227"/>
      <c r="BN372" s="227"/>
      <c r="BO372" s="227"/>
      <c r="BP372" s="227"/>
      <c r="BQ372" s="227"/>
      <c r="BR372" s="227"/>
      <c r="BS372" s="227"/>
      <c r="BT372" s="227"/>
      <c r="BU372" s="227"/>
      <c r="BV372" s="227"/>
      <c r="BW372" s="227"/>
      <c r="BX372" s="227"/>
      <c r="BY372" s="227"/>
      <c r="BZ372" s="227"/>
      <c r="CA372" s="227"/>
      <c r="CB372" s="227"/>
      <c r="CC372" s="109"/>
      <c r="CD372" s="109"/>
      <c r="CE372" s="109"/>
      <c r="CF372" s="109"/>
      <c r="CG372" s="109"/>
      <c r="CH372" s="109"/>
      <c r="CI372" s="109"/>
      <c r="CJ372" s="109"/>
      <c r="CK372" s="109"/>
      <c r="CL372" s="109"/>
      <c r="CM372" s="109"/>
      <c r="CN372" s="109"/>
      <c r="CO372" s="109"/>
      <c r="CP372" s="109"/>
      <c r="CQ372" s="109"/>
      <c r="CR372" s="109"/>
      <c r="CS372" s="109"/>
      <c r="CT372" s="109"/>
      <c r="CU372" s="227"/>
      <c r="CV372" s="227"/>
      <c r="CW372" s="227"/>
      <c r="CX372" s="227"/>
      <c r="CY372" s="227"/>
      <c r="CZ372" s="227"/>
      <c r="DA372" s="227"/>
      <c r="DB372" s="227"/>
      <c r="DC372" s="227"/>
      <c r="DD372" s="227"/>
      <c r="DE372" s="227"/>
      <c r="DF372" s="227"/>
      <c r="DG372" s="227"/>
      <c r="DH372" s="227"/>
      <c r="DI372" s="227"/>
      <c r="DJ372" s="227"/>
      <c r="DK372" s="227"/>
      <c r="DL372" s="227"/>
      <c r="DM372" s="227"/>
      <c r="DN372" s="227"/>
      <c r="DO372" s="227"/>
      <c r="DP372" s="227"/>
      <c r="DQ372" s="227"/>
      <c r="DR372" s="227"/>
      <c r="DS372" s="227"/>
      <c r="DT372" s="227"/>
      <c r="DU372" s="227"/>
      <c r="DV372" s="227"/>
      <c r="DW372" s="227"/>
      <c r="DX372" s="227"/>
      <c r="DY372" s="227"/>
      <c r="DZ372" s="227"/>
      <c r="EA372" s="227"/>
      <c r="EB372" s="227"/>
      <c r="EC372" s="227"/>
      <c r="ED372" s="227"/>
      <c r="EE372" s="227"/>
      <c r="EF372" s="227"/>
      <c r="EG372" s="227"/>
      <c r="EH372" s="227"/>
      <c r="EI372" s="227"/>
      <c r="EJ372" s="227"/>
      <c r="EK372" s="227"/>
      <c r="EL372" s="227"/>
      <c r="EM372" s="227"/>
      <c r="EN372" s="227"/>
      <c r="EO372" s="227"/>
      <c r="EP372" s="227"/>
      <c r="EQ372" s="227"/>
      <c r="ER372" s="227"/>
      <c r="ES372" s="227"/>
      <c r="ET372" s="227"/>
      <c r="EU372" s="227"/>
      <c r="EV372" s="227"/>
      <c r="EW372" s="227"/>
      <c r="EX372" s="227"/>
      <c r="EY372" s="227"/>
      <c r="EZ372" s="227"/>
      <c r="FA372" s="227"/>
      <c r="FB372" s="227"/>
      <c r="FC372" s="227"/>
      <c r="FD372" s="227"/>
      <c r="FE372" s="227"/>
      <c r="FF372" s="227"/>
      <c r="FG372" s="227"/>
      <c r="FH372" s="227"/>
      <c r="FI372" s="227"/>
      <c r="FJ372" s="227"/>
      <c r="FK372" s="227"/>
      <c r="FL372" s="227"/>
      <c r="FM372" s="227"/>
      <c r="FN372" s="227"/>
      <c r="FO372" s="227"/>
      <c r="FP372" s="227"/>
      <c r="FQ372" s="227"/>
      <c r="FR372" s="227"/>
      <c r="FS372" s="227"/>
      <c r="FT372" s="227"/>
      <c r="FU372" s="227"/>
      <c r="FV372" s="227"/>
      <c r="FW372" s="227"/>
      <c r="FX372" s="227"/>
      <c r="FY372" s="227"/>
      <c r="FZ372" s="227"/>
      <c r="GA372" s="227"/>
      <c r="GB372" s="227"/>
      <c r="GC372" s="227"/>
      <c r="GD372" s="227"/>
      <c r="GE372" s="227"/>
      <c r="GF372" s="227"/>
      <c r="GG372" s="227"/>
      <c r="GH372" s="227"/>
      <c r="GI372" s="227"/>
      <c r="GJ372" s="227"/>
      <c r="GK372" s="227"/>
      <c r="GL372" s="227"/>
      <c r="GM372" s="227"/>
      <c r="GN372" s="227"/>
      <c r="GO372" s="227"/>
      <c r="GP372" s="227"/>
      <c r="GQ372" s="227"/>
      <c r="GR372" s="227"/>
      <c r="GS372" s="227"/>
      <c r="GT372" s="227"/>
      <c r="GU372" s="227"/>
      <c r="GV372" s="227"/>
      <c r="GW372" s="227"/>
      <c r="GX372" s="227"/>
      <c r="GY372" s="227"/>
      <c r="GZ372" s="227"/>
      <c r="HA372" s="227"/>
      <c r="HB372" s="227"/>
      <c r="HC372" s="227"/>
      <c r="HD372" s="227"/>
      <c r="HE372" s="227"/>
      <c r="HF372" s="227"/>
      <c r="HG372" s="227"/>
      <c r="HH372" s="227"/>
      <c r="HI372" s="227"/>
      <c r="HJ372" s="227"/>
      <c r="HK372" s="227"/>
      <c r="HL372" s="227"/>
      <c r="HM372" s="227"/>
      <c r="HN372" s="227"/>
      <c r="HO372" s="227"/>
      <c r="HP372" s="227"/>
      <c r="HQ372" s="227"/>
      <c r="HR372" s="227"/>
      <c r="HS372" s="227"/>
      <c r="HT372" s="227"/>
      <c r="HU372" s="227"/>
      <c r="HV372" s="227"/>
      <c r="HW372" s="227"/>
      <c r="HX372" s="227"/>
      <c r="HY372" s="227"/>
      <c r="HZ372" s="227"/>
      <c r="IA372" s="227"/>
      <c r="IB372" s="227"/>
      <c r="IC372" s="227"/>
      <c r="ID372" s="227"/>
      <c r="IE372" s="227"/>
      <c r="IF372" s="227"/>
      <c r="IG372" s="227"/>
      <c r="IH372" s="227"/>
      <c r="II372" s="227"/>
      <c r="IJ372" s="227"/>
      <c r="IK372" s="227"/>
      <c r="IL372" s="227"/>
      <c r="IM372" s="227"/>
      <c r="IN372" s="227"/>
      <c r="IO372" s="227"/>
      <c r="IP372" s="227"/>
      <c r="IQ372" s="227"/>
      <c r="IR372" s="227"/>
      <c r="IS372" s="227"/>
      <c r="IT372" s="227"/>
      <c r="IU372" s="227"/>
      <c r="IV372" s="227"/>
    </row>
    <row r="373" spans="1:256">
      <c r="A373" s="107"/>
      <c r="D373" s="159"/>
      <c r="E373" s="227"/>
      <c r="F373" s="159"/>
      <c r="G373" s="227"/>
      <c r="H373" s="159"/>
      <c r="I373" s="109"/>
      <c r="J373" s="109"/>
      <c r="K373" s="227"/>
      <c r="L373" s="159"/>
      <c r="M373" s="227"/>
      <c r="N373" s="227"/>
      <c r="O373" s="227"/>
      <c r="P373" s="227"/>
      <c r="Q373" s="227"/>
      <c r="R373" s="227"/>
      <c r="S373" s="227"/>
      <c r="T373" s="227"/>
      <c r="U373" s="227"/>
      <c r="V373" s="227"/>
      <c r="W373" s="227"/>
      <c r="X373" s="227"/>
      <c r="Y373" s="227"/>
      <c r="Z373" s="227"/>
      <c r="AA373" s="227"/>
      <c r="AB373" s="227"/>
      <c r="AC373" s="227"/>
      <c r="AD373" s="227"/>
      <c r="AE373" s="227"/>
      <c r="AF373" s="227"/>
      <c r="AG373" s="227"/>
      <c r="AH373" s="227"/>
      <c r="AI373" s="227"/>
      <c r="AJ373" s="227"/>
      <c r="AK373" s="227"/>
      <c r="AL373" s="227"/>
      <c r="AM373" s="227"/>
      <c r="AN373" s="227"/>
      <c r="AO373" s="227"/>
      <c r="AP373" s="227"/>
      <c r="AQ373" s="227"/>
      <c r="AR373" s="227"/>
      <c r="AS373" s="227"/>
      <c r="AT373" s="227"/>
      <c r="AU373" s="227"/>
      <c r="AV373" s="227"/>
      <c r="AW373" s="227"/>
      <c r="AX373" s="227"/>
      <c r="AY373" s="227"/>
      <c r="AZ373" s="227"/>
      <c r="BA373" s="227"/>
      <c r="BB373" s="227"/>
      <c r="BC373" s="227"/>
      <c r="BD373" s="227"/>
      <c r="BE373" s="227"/>
      <c r="BF373" s="227"/>
      <c r="BG373" s="227"/>
      <c r="BH373" s="227"/>
      <c r="BI373" s="227"/>
      <c r="BJ373" s="227"/>
      <c r="BK373" s="227"/>
      <c r="BL373" s="227"/>
      <c r="BM373" s="227"/>
      <c r="BN373" s="227"/>
      <c r="BO373" s="227"/>
      <c r="BP373" s="227"/>
      <c r="BQ373" s="227"/>
      <c r="BR373" s="227"/>
      <c r="BS373" s="227"/>
      <c r="BT373" s="227"/>
      <c r="BU373" s="227"/>
      <c r="BV373" s="227"/>
      <c r="BW373" s="227"/>
      <c r="BX373" s="227"/>
      <c r="BY373" s="227"/>
      <c r="BZ373" s="227"/>
      <c r="CA373" s="227"/>
      <c r="CB373" s="227"/>
      <c r="CC373" s="109"/>
      <c r="CD373" s="109"/>
      <c r="CE373" s="109"/>
      <c r="CF373" s="109"/>
      <c r="CG373" s="109"/>
      <c r="CH373" s="109"/>
      <c r="CI373" s="109"/>
      <c r="CJ373" s="109"/>
      <c r="CK373" s="109"/>
      <c r="CL373" s="109"/>
      <c r="CM373" s="109"/>
      <c r="CN373" s="109"/>
      <c r="CO373" s="109"/>
      <c r="CP373" s="109"/>
      <c r="CQ373" s="109"/>
      <c r="CR373" s="109"/>
      <c r="CS373" s="109"/>
      <c r="CT373" s="109"/>
      <c r="CU373" s="227"/>
      <c r="CV373" s="227"/>
      <c r="CW373" s="227"/>
      <c r="CX373" s="227"/>
      <c r="CY373" s="227"/>
      <c r="CZ373" s="227"/>
      <c r="DA373" s="227"/>
      <c r="DB373" s="227"/>
      <c r="DC373" s="227"/>
      <c r="DD373" s="227"/>
      <c r="DE373" s="227"/>
      <c r="DF373" s="227"/>
      <c r="DG373" s="227"/>
      <c r="DH373" s="227"/>
      <c r="DI373" s="227"/>
      <c r="DJ373" s="227"/>
      <c r="DK373" s="227"/>
      <c r="DL373" s="227"/>
      <c r="DM373" s="227"/>
      <c r="DN373" s="227"/>
      <c r="DO373" s="227"/>
      <c r="DP373" s="227"/>
      <c r="DQ373" s="227"/>
      <c r="DR373" s="227"/>
      <c r="DS373" s="227"/>
      <c r="DT373" s="227"/>
      <c r="DU373" s="227"/>
      <c r="DV373" s="227"/>
      <c r="DW373" s="227"/>
      <c r="DX373" s="227"/>
      <c r="DY373" s="227"/>
      <c r="DZ373" s="227"/>
      <c r="EA373" s="227"/>
      <c r="EB373" s="227"/>
      <c r="EC373" s="227"/>
      <c r="ED373" s="227"/>
      <c r="EE373" s="227"/>
      <c r="EF373" s="227"/>
      <c r="EG373" s="227"/>
      <c r="EH373" s="227"/>
      <c r="EI373" s="227"/>
      <c r="EJ373" s="227"/>
      <c r="EK373" s="227"/>
      <c r="EL373" s="227"/>
      <c r="EM373" s="227"/>
      <c r="EN373" s="227"/>
      <c r="EO373" s="227"/>
      <c r="EP373" s="227"/>
      <c r="EQ373" s="227"/>
      <c r="ER373" s="227"/>
      <c r="ES373" s="227"/>
      <c r="ET373" s="227"/>
      <c r="EU373" s="227"/>
      <c r="EV373" s="227"/>
      <c r="EW373" s="227"/>
      <c r="EX373" s="227"/>
      <c r="EY373" s="227"/>
      <c r="EZ373" s="227"/>
      <c r="FA373" s="227"/>
      <c r="FB373" s="227"/>
      <c r="FC373" s="227"/>
      <c r="FD373" s="227"/>
      <c r="FE373" s="227"/>
      <c r="FF373" s="227"/>
      <c r="FG373" s="227"/>
      <c r="FH373" s="227"/>
      <c r="FI373" s="227"/>
      <c r="FJ373" s="227"/>
      <c r="FK373" s="227"/>
      <c r="FL373" s="227"/>
      <c r="FM373" s="227"/>
      <c r="FN373" s="227"/>
      <c r="FO373" s="227"/>
      <c r="FP373" s="227"/>
      <c r="FQ373" s="227"/>
      <c r="FR373" s="227"/>
      <c r="FS373" s="227"/>
      <c r="FT373" s="227"/>
      <c r="FU373" s="227"/>
      <c r="FV373" s="227"/>
      <c r="FW373" s="227"/>
      <c r="FX373" s="227"/>
      <c r="FY373" s="227"/>
      <c r="FZ373" s="227"/>
      <c r="GA373" s="227"/>
      <c r="GB373" s="227"/>
      <c r="GC373" s="227"/>
      <c r="GD373" s="227"/>
      <c r="GE373" s="227"/>
      <c r="GF373" s="227"/>
      <c r="GG373" s="227"/>
      <c r="GH373" s="227"/>
      <c r="GI373" s="227"/>
      <c r="GJ373" s="227"/>
      <c r="GK373" s="227"/>
      <c r="GL373" s="227"/>
      <c r="GM373" s="227"/>
      <c r="GN373" s="227"/>
      <c r="GO373" s="227"/>
      <c r="GP373" s="227"/>
      <c r="GQ373" s="227"/>
      <c r="GR373" s="227"/>
      <c r="GS373" s="227"/>
      <c r="GT373" s="227"/>
      <c r="GU373" s="227"/>
      <c r="GV373" s="227"/>
      <c r="GW373" s="227"/>
      <c r="GX373" s="227"/>
      <c r="GY373" s="227"/>
      <c r="GZ373" s="227"/>
      <c r="HA373" s="227"/>
      <c r="HB373" s="227"/>
      <c r="HC373" s="227"/>
      <c r="HD373" s="227"/>
      <c r="HE373" s="227"/>
      <c r="HF373" s="227"/>
      <c r="HG373" s="227"/>
      <c r="HH373" s="227"/>
      <c r="HI373" s="227"/>
      <c r="HJ373" s="227"/>
      <c r="HK373" s="227"/>
      <c r="HL373" s="227"/>
      <c r="HM373" s="227"/>
      <c r="HN373" s="227"/>
      <c r="HO373" s="227"/>
      <c r="HP373" s="227"/>
      <c r="HQ373" s="227"/>
      <c r="HR373" s="227"/>
      <c r="HS373" s="227"/>
      <c r="HT373" s="227"/>
      <c r="HU373" s="227"/>
      <c r="HV373" s="227"/>
      <c r="HW373" s="227"/>
      <c r="HX373" s="227"/>
      <c r="HY373" s="227"/>
      <c r="HZ373" s="227"/>
      <c r="IA373" s="227"/>
      <c r="IB373" s="227"/>
      <c r="IC373" s="227"/>
      <c r="ID373" s="227"/>
      <c r="IE373" s="227"/>
      <c r="IF373" s="227"/>
      <c r="IG373" s="227"/>
      <c r="IH373" s="227"/>
      <c r="II373" s="227"/>
      <c r="IJ373" s="227"/>
      <c r="IK373" s="227"/>
      <c r="IL373" s="227"/>
      <c r="IM373" s="227"/>
      <c r="IN373" s="227"/>
      <c r="IO373" s="227"/>
      <c r="IP373" s="227"/>
      <c r="IQ373" s="227"/>
      <c r="IR373" s="227"/>
      <c r="IS373" s="227"/>
      <c r="IT373" s="227"/>
      <c r="IU373" s="227"/>
      <c r="IV373" s="227"/>
    </row>
    <row r="374" spans="1:256">
      <c r="A374" s="107"/>
      <c r="D374" s="159"/>
      <c r="E374" s="227"/>
      <c r="F374" s="159"/>
      <c r="G374" s="227"/>
      <c r="H374" s="159"/>
      <c r="I374" s="109"/>
      <c r="J374" s="109"/>
      <c r="K374" s="227"/>
      <c r="L374" s="159"/>
      <c r="M374" s="227"/>
      <c r="N374" s="227"/>
      <c r="O374" s="227"/>
      <c r="P374" s="227"/>
      <c r="Q374" s="227"/>
      <c r="R374" s="227"/>
      <c r="S374" s="227"/>
      <c r="T374" s="227"/>
      <c r="U374" s="227"/>
      <c r="V374" s="227"/>
      <c r="W374" s="227"/>
      <c r="X374" s="227"/>
      <c r="Y374" s="227"/>
      <c r="Z374" s="227"/>
      <c r="AA374" s="227"/>
      <c r="AB374" s="227"/>
      <c r="AC374" s="227"/>
      <c r="AD374" s="227"/>
      <c r="AE374" s="227"/>
      <c r="AF374" s="227"/>
      <c r="AG374" s="227"/>
      <c r="AH374" s="227"/>
      <c r="AI374" s="227"/>
      <c r="AJ374" s="227"/>
      <c r="AK374" s="227"/>
      <c r="AL374" s="227"/>
      <c r="AM374" s="227"/>
      <c r="AN374" s="227"/>
      <c r="AO374" s="227"/>
      <c r="AP374" s="227"/>
      <c r="AQ374" s="227"/>
      <c r="AR374" s="227"/>
      <c r="AS374" s="227"/>
      <c r="AT374" s="227"/>
      <c r="AU374" s="227"/>
      <c r="AV374" s="227"/>
      <c r="AW374" s="227"/>
      <c r="AX374" s="227"/>
      <c r="AY374" s="227"/>
      <c r="AZ374" s="227"/>
      <c r="BA374" s="227"/>
      <c r="BB374" s="227"/>
      <c r="BC374" s="227"/>
      <c r="BD374" s="227"/>
      <c r="BE374" s="227"/>
      <c r="BF374" s="227"/>
      <c r="BG374" s="227"/>
      <c r="BH374" s="227"/>
      <c r="BI374" s="227"/>
      <c r="BJ374" s="227"/>
      <c r="BK374" s="227"/>
      <c r="BL374" s="227"/>
      <c r="BM374" s="227"/>
      <c r="BN374" s="227"/>
      <c r="BO374" s="227"/>
      <c r="BP374" s="227"/>
      <c r="BQ374" s="227"/>
      <c r="BR374" s="227"/>
      <c r="BS374" s="227"/>
      <c r="BT374" s="227"/>
      <c r="BU374" s="227"/>
      <c r="BV374" s="227"/>
      <c r="BW374" s="227"/>
      <c r="BX374" s="227"/>
      <c r="BY374" s="227"/>
      <c r="BZ374" s="227"/>
      <c r="CA374" s="227"/>
      <c r="CB374" s="227"/>
      <c r="CC374" s="109"/>
      <c r="CD374" s="109"/>
      <c r="CE374" s="109"/>
      <c r="CF374" s="109"/>
      <c r="CG374" s="109"/>
      <c r="CH374" s="109"/>
      <c r="CI374" s="109"/>
      <c r="CJ374" s="109"/>
      <c r="CK374" s="109"/>
      <c r="CL374" s="109"/>
      <c r="CM374" s="109"/>
      <c r="CN374" s="109"/>
      <c r="CO374" s="109"/>
      <c r="CP374" s="109"/>
      <c r="CQ374" s="109"/>
      <c r="CR374" s="109"/>
      <c r="CS374" s="109"/>
      <c r="CT374" s="109"/>
      <c r="CU374" s="227"/>
      <c r="CV374" s="227"/>
      <c r="CW374" s="227"/>
      <c r="CX374" s="227"/>
      <c r="CY374" s="227"/>
      <c r="CZ374" s="227"/>
      <c r="DA374" s="227"/>
      <c r="DB374" s="227"/>
      <c r="DC374" s="227"/>
      <c r="DD374" s="227"/>
      <c r="DE374" s="227"/>
      <c r="DF374" s="227"/>
      <c r="DG374" s="227"/>
      <c r="DH374" s="227"/>
      <c r="DI374" s="227"/>
      <c r="DJ374" s="227"/>
      <c r="DK374" s="227"/>
      <c r="DL374" s="227"/>
      <c r="DM374" s="227"/>
      <c r="DN374" s="227"/>
      <c r="DO374" s="227"/>
      <c r="DP374" s="227"/>
      <c r="DQ374" s="227"/>
      <c r="DR374" s="227"/>
      <c r="DS374" s="227"/>
      <c r="DT374" s="227"/>
      <c r="DU374" s="227"/>
      <c r="DV374" s="227"/>
      <c r="DW374" s="227"/>
      <c r="DX374" s="227"/>
      <c r="DY374" s="227"/>
      <c r="DZ374" s="227"/>
      <c r="EA374" s="227"/>
      <c r="EB374" s="227"/>
      <c r="EC374" s="227"/>
      <c r="ED374" s="227"/>
      <c r="EE374" s="227"/>
      <c r="EF374" s="227"/>
      <c r="EG374" s="227"/>
      <c r="EH374" s="227"/>
      <c r="EI374" s="227"/>
      <c r="EJ374" s="227"/>
      <c r="EK374" s="227"/>
      <c r="EL374" s="227"/>
      <c r="EM374" s="227"/>
      <c r="EN374" s="227"/>
      <c r="EO374" s="227"/>
      <c r="EP374" s="227"/>
      <c r="EQ374" s="227"/>
      <c r="ER374" s="227"/>
      <c r="ES374" s="227"/>
      <c r="ET374" s="227"/>
      <c r="EU374" s="227"/>
      <c r="EV374" s="227"/>
      <c r="EW374" s="227"/>
      <c r="EX374" s="227"/>
      <c r="EY374" s="227"/>
      <c r="EZ374" s="227"/>
      <c r="FA374" s="227"/>
      <c r="FB374" s="227"/>
      <c r="FC374" s="227"/>
      <c r="FD374" s="227"/>
      <c r="FE374" s="227"/>
      <c r="FF374" s="227"/>
      <c r="FG374" s="227"/>
      <c r="FH374" s="227"/>
      <c r="FI374" s="227"/>
      <c r="FJ374" s="227"/>
      <c r="FK374" s="227"/>
      <c r="FL374" s="227"/>
      <c r="FM374" s="227"/>
      <c r="FN374" s="227"/>
      <c r="FO374" s="227"/>
      <c r="FP374" s="227"/>
      <c r="FQ374" s="227"/>
      <c r="FR374" s="227"/>
      <c r="FS374" s="227"/>
      <c r="FT374" s="227"/>
      <c r="FU374" s="227"/>
      <c r="FV374" s="227"/>
      <c r="FW374" s="227"/>
      <c r="FX374" s="227"/>
      <c r="FY374" s="227"/>
      <c r="FZ374" s="227"/>
      <c r="GA374" s="227"/>
      <c r="GB374" s="227"/>
      <c r="GC374" s="227"/>
      <c r="GD374" s="227"/>
      <c r="GE374" s="227"/>
      <c r="GF374" s="227"/>
      <c r="GG374" s="227"/>
      <c r="GH374" s="227"/>
      <c r="GI374" s="227"/>
      <c r="GJ374" s="227"/>
      <c r="GK374" s="227"/>
      <c r="GL374" s="227"/>
      <c r="GM374" s="227"/>
      <c r="GN374" s="227"/>
      <c r="GO374" s="227"/>
      <c r="GP374" s="227"/>
      <c r="GQ374" s="227"/>
      <c r="GR374" s="227"/>
      <c r="GS374" s="227"/>
      <c r="GT374" s="227"/>
      <c r="GU374" s="227"/>
      <c r="GV374" s="227"/>
      <c r="GW374" s="227"/>
      <c r="GX374" s="227"/>
      <c r="GY374" s="227"/>
      <c r="GZ374" s="227"/>
      <c r="HA374" s="227"/>
      <c r="HB374" s="227"/>
      <c r="HC374" s="227"/>
      <c r="HD374" s="227"/>
      <c r="HE374" s="227"/>
      <c r="HF374" s="227"/>
      <c r="HG374" s="227"/>
      <c r="HH374" s="227"/>
      <c r="HI374" s="227"/>
      <c r="HJ374" s="227"/>
      <c r="HK374" s="227"/>
      <c r="HL374" s="227"/>
      <c r="HM374" s="227"/>
      <c r="HN374" s="227"/>
      <c r="HO374" s="227"/>
      <c r="HP374" s="227"/>
      <c r="HQ374" s="227"/>
      <c r="HR374" s="227"/>
      <c r="HS374" s="227"/>
      <c r="HT374" s="227"/>
      <c r="HU374" s="227"/>
      <c r="HV374" s="227"/>
      <c r="HW374" s="227"/>
      <c r="HX374" s="227"/>
      <c r="HY374" s="227"/>
      <c r="HZ374" s="227"/>
      <c r="IA374" s="227"/>
      <c r="IB374" s="227"/>
      <c r="IC374" s="227"/>
      <c r="ID374" s="227"/>
      <c r="IE374" s="227"/>
      <c r="IF374" s="227"/>
      <c r="IG374" s="227"/>
      <c r="IH374" s="227"/>
      <c r="II374" s="227"/>
      <c r="IJ374" s="227"/>
      <c r="IK374" s="227"/>
      <c r="IL374" s="227"/>
      <c r="IM374" s="227"/>
      <c r="IN374" s="227"/>
      <c r="IO374" s="227"/>
      <c r="IP374" s="227"/>
      <c r="IQ374" s="227"/>
      <c r="IR374" s="227"/>
      <c r="IS374" s="227"/>
      <c r="IT374" s="227"/>
      <c r="IU374" s="227"/>
      <c r="IV374" s="227"/>
    </row>
    <row r="375" spans="1:256">
      <c r="A375" s="107"/>
      <c r="D375" s="159"/>
      <c r="E375" s="227"/>
      <c r="F375" s="159"/>
      <c r="G375" s="227"/>
      <c r="H375" s="159"/>
      <c r="I375" s="109"/>
      <c r="J375" s="109"/>
      <c r="K375" s="227"/>
      <c r="L375" s="159"/>
      <c r="M375" s="227"/>
      <c r="N375" s="227"/>
      <c r="O375" s="227"/>
      <c r="P375" s="227"/>
      <c r="Q375" s="227"/>
      <c r="R375" s="227"/>
      <c r="S375" s="227"/>
      <c r="T375" s="227"/>
      <c r="U375" s="227"/>
      <c r="V375" s="227"/>
      <c r="W375" s="227"/>
      <c r="X375" s="227"/>
      <c r="Y375" s="227"/>
      <c r="Z375" s="227"/>
      <c r="AA375" s="227"/>
      <c r="AB375" s="227"/>
      <c r="AC375" s="227"/>
      <c r="AD375" s="227"/>
      <c r="AE375" s="227"/>
      <c r="AF375" s="227"/>
      <c r="AG375" s="227"/>
      <c r="AH375" s="227"/>
      <c r="AI375" s="227"/>
      <c r="AJ375" s="227"/>
      <c r="AK375" s="227"/>
      <c r="AL375" s="227"/>
      <c r="AM375" s="227"/>
      <c r="AN375" s="227"/>
      <c r="AO375" s="227"/>
      <c r="AP375" s="227"/>
      <c r="AQ375" s="227"/>
      <c r="AR375" s="227"/>
      <c r="AS375" s="227"/>
      <c r="AT375" s="227"/>
      <c r="AU375" s="227"/>
      <c r="AV375" s="227"/>
      <c r="AW375" s="227"/>
      <c r="AX375" s="227"/>
      <c r="AY375" s="227"/>
      <c r="AZ375" s="227"/>
      <c r="BA375" s="227"/>
      <c r="BB375" s="227"/>
      <c r="BC375" s="227"/>
      <c r="BD375" s="227"/>
      <c r="BE375" s="227"/>
      <c r="BF375" s="227"/>
      <c r="BG375" s="227"/>
      <c r="BH375" s="227"/>
      <c r="BI375" s="227"/>
      <c r="BJ375" s="227"/>
      <c r="BK375" s="227"/>
      <c r="BL375" s="227"/>
      <c r="BM375" s="227"/>
      <c r="BN375" s="227"/>
      <c r="BO375" s="227"/>
      <c r="BP375" s="227"/>
      <c r="BQ375" s="227"/>
      <c r="BR375" s="227"/>
      <c r="BS375" s="227"/>
      <c r="BT375" s="227"/>
      <c r="BU375" s="227"/>
      <c r="BV375" s="227"/>
      <c r="BW375" s="227"/>
      <c r="BX375" s="227"/>
      <c r="BY375" s="227"/>
      <c r="BZ375" s="227"/>
      <c r="CA375" s="227"/>
      <c r="CB375" s="227"/>
      <c r="CC375" s="109"/>
      <c r="CD375" s="109"/>
      <c r="CE375" s="109"/>
      <c r="CF375" s="109"/>
      <c r="CG375" s="109"/>
      <c r="CH375" s="109"/>
      <c r="CI375" s="109"/>
      <c r="CJ375" s="109"/>
      <c r="CK375" s="109"/>
      <c r="CL375" s="109"/>
      <c r="CM375" s="109"/>
      <c r="CN375" s="109"/>
      <c r="CO375" s="109"/>
      <c r="CP375" s="109"/>
      <c r="CQ375" s="109"/>
      <c r="CR375" s="109"/>
      <c r="CS375" s="109"/>
      <c r="CT375" s="109"/>
      <c r="CU375" s="227"/>
      <c r="CV375" s="227"/>
      <c r="CW375" s="227"/>
      <c r="CX375" s="227"/>
      <c r="CY375" s="227"/>
      <c r="CZ375" s="227"/>
      <c r="DA375" s="227"/>
      <c r="DB375" s="227"/>
      <c r="DC375" s="227"/>
      <c r="DD375" s="227"/>
      <c r="DE375" s="227"/>
      <c r="DF375" s="227"/>
      <c r="DG375" s="227"/>
      <c r="DH375" s="227"/>
      <c r="DI375" s="227"/>
      <c r="DJ375" s="227"/>
      <c r="DK375" s="227"/>
      <c r="DL375" s="227"/>
      <c r="DM375" s="227"/>
      <c r="DN375" s="227"/>
      <c r="DO375" s="227"/>
      <c r="DP375" s="227"/>
      <c r="DQ375" s="227"/>
      <c r="DR375" s="227"/>
      <c r="DS375" s="227"/>
      <c r="DT375" s="227"/>
      <c r="DU375" s="227"/>
      <c r="DV375" s="227"/>
      <c r="DW375" s="227"/>
      <c r="DX375" s="227"/>
      <c r="DY375" s="227"/>
      <c r="DZ375" s="227"/>
      <c r="EA375" s="227"/>
      <c r="EB375" s="227"/>
      <c r="EC375" s="227"/>
      <c r="ED375" s="227"/>
      <c r="EE375" s="227"/>
      <c r="EF375" s="227"/>
      <c r="EG375" s="227"/>
      <c r="EH375" s="227"/>
      <c r="EI375" s="227"/>
      <c r="EJ375" s="227"/>
      <c r="EK375" s="227"/>
      <c r="EL375" s="227"/>
      <c r="EM375" s="227"/>
      <c r="EN375" s="227"/>
      <c r="EO375" s="227"/>
      <c r="EP375" s="227"/>
      <c r="EQ375" s="227"/>
      <c r="ER375" s="227"/>
      <c r="ES375" s="227"/>
      <c r="ET375" s="227"/>
      <c r="EU375" s="227"/>
      <c r="EV375" s="227"/>
      <c r="EW375" s="227"/>
      <c r="EX375" s="227"/>
      <c r="EY375" s="227"/>
      <c r="EZ375" s="227"/>
      <c r="FA375" s="227"/>
      <c r="FB375" s="227"/>
      <c r="FC375" s="227"/>
      <c r="FD375" s="227"/>
      <c r="FE375" s="227"/>
      <c r="FF375" s="227"/>
      <c r="FG375" s="227"/>
      <c r="FH375" s="227"/>
      <c r="FI375" s="227"/>
      <c r="FJ375" s="227"/>
      <c r="FK375" s="227"/>
      <c r="FL375" s="227"/>
      <c r="FM375" s="227"/>
      <c r="FN375" s="227"/>
      <c r="FO375" s="227"/>
      <c r="FP375" s="227"/>
      <c r="FQ375" s="227"/>
      <c r="FR375" s="227"/>
      <c r="FS375" s="227"/>
      <c r="FT375" s="227"/>
      <c r="FU375" s="227"/>
      <c r="FV375" s="227"/>
      <c r="FW375" s="227"/>
      <c r="FX375" s="227"/>
      <c r="FY375" s="227"/>
      <c r="FZ375" s="227"/>
      <c r="GA375" s="227"/>
      <c r="GB375" s="227"/>
      <c r="GC375" s="227"/>
      <c r="GD375" s="227"/>
      <c r="GE375" s="227"/>
      <c r="GF375" s="227"/>
      <c r="GG375" s="227"/>
      <c r="GH375" s="227"/>
      <c r="GI375" s="227"/>
      <c r="GJ375" s="227"/>
      <c r="GK375" s="227"/>
      <c r="GL375" s="227"/>
      <c r="GM375" s="227"/>
      <c r="GN375" s="227"/>
      <c r="GO375" s="227"/>
      <c r="GP375" s="227"/>
      <c r="GQ375" s="227"/>
      <c r="GR375" s="227"/>
      <c r="GS375" s="227"/>
      <c r="GT375" s="227"/>
      <c r="GU375" s="227"/>
      <c r="GV375" s="227"/>
      <c r="GW375" s="227"/>
      <c r="GX375" s="227"/>
      <c r="GY375" s="227"/>
      <c r="GZ375" s="227"/>
      <c r="HA375" s="227"/>
      <c r="HB375" s="227"/>
      <c r="HC375" s="227"/>
      <c r="HD375" s="227"/>
      <c r="HE375" s="227"/>
      <c r="HF375" s="227"/>
      <c r="HG375" s="227"/>
      <c r="HH375" s="227"/>
      <c r="HI375" s="227"/>
      <c r="HJ375" s="227"/>
      <c r="HK375" s="227"/>
      <c r="HL375" s="227"/>
      <c r="HM375" s="227"/>
      <c r="HN375" s="227"/>
      <c r="HO375" s="227"/>
      <c r="HP375" s="227"/>
      <c r="HQ375" s="227"/>
      <c r="HR375" s="227"/>
      <c r="HS375" s="227"/>
      <c r="HT375" s="227"/>
      <c r="HU375" s="227"/>
      <c r="HV375" s="227"/>
      <c r="HW375" s="227"/>
      <c r="HX375" s="227"/>
      <c r="HY375" s="227"/>
      <c r="HZ375" s="227"/>
      <c r="IA375" s="227"/>
      <c r="IB375" s="227"/>
      <c r="IC375" s="227"/>
      <c r="ID375" s="227"/>
      <c r="IE375" s="227"/>
      <c r="IF375" s="227"/>
      <c r="IG375" s="227"/>
      <c r="IH375" s="227"/>
      <c r="II375" s="227"/>
      <c r="IJ375" s="227"/>
      <c r="IK375" s="227"/>
      <c r="IL375" s="227"/>
      <c r="IM375" s="227"/>
      <c r="IN375" s="227"/>
      <c r="IO375" s="227"/>
      <c r="IP375" s="227"/>
      <c r="IQ375" s="227"/>
      <c r="IR375" s="227"/>
      <c r="IS375" s="227"/>
      <c r="IT375" s="227"/>
      <c r="IU375" s="227"/>
      <c r="IV375" s="227"/>
    </row>
    <row r="376" spans="1:256">
      <c r="A376" s="107"/>
      <c r="D376" s="159"/>
      <c r="E376" s="227"/>
      <c r="F376" s="159"/>
      <c r="G376" s="227"/>
      <c r="H376" s="159"/>
      <c r="I376" s="109"/>
      <c r="J376" s="109"/>
      <c r="K376" s="227"/>
      <c r="L376" s="159"/>
      <c r="M376" s="227"/>
      <c r="N376" s="227"/>
      <c r="O376" s="227"/>
      <c r="P376" s="227"/>
      <c r="Q376" s="227"/>
      <c r="R376" s="227"/>
      <c r="S376" s="227"/>
      <c r="T376" s="227"/>
      <c r="U376" s="227"/>
      <c r="V376" s="227"/>
      <c r="W376" s="227"/>
      <c r="X376" s="227"/>
      <c r="Y376" s="227"/>
      <c r="Z376" s="227"/>
      <c r="AA376" s="227"/>
      <c r="AB376" s="227"/>
      <c r="AC376" s="227"/>
      <c r="AD376" s="227"/>
      <c r="AE376" s="227"/>
      <c r="AF376" s="227"/>
      <c r="AG376" s="227"/>
      <c r="AH376" s="227"/>
      <c r="AI376" s="227"/>
      <c r="AJ376" s="227"/>
      <c r="AK376" s="227"/>
      <c r="AL376" s="227"/>
      <c r="AM376" s="227"/>
      <c r="AN376" s="227"/>
      <c r="AO376" s="227"/>
      <c r="AP376" s="227"/>
      <c r="AQ376" s="227"/>
      <c r="AR376" s="227"/>
      <c r="AS376" s="227"/>
      <c r="AT376" s="227"/>
      <c r="AU376" s="227"/>
      <c r="AV376" s="227"/>
      <c r="AW376" s="227"/>
      <c r="AX376" s="227"/>
      <c r="AY376" s="227"/>
      <c r="AZ376" s="227"/>
      <c r="BA376" s="227"/>
      <c r="BB376" s="227"/>
      <c r="BC376" s="227"/>
      <c r="BD376" s="227"/>
      <c r="BE376" s="227"/>
      <c r="BF376" s="227"/>
      <c r="BG376" s="227"/>
      <c r="BH376" s="227"/>
      <c r="BI376" s="227"/>
      <c r="BJ376" s="227"/>
      <c r="BK376" s="227"/>
      <c r="BL376" s="227"/>
      <c r="BM376" s="227"/>
      <c r="BN376" s="227"/>
      <c r="BO376" s="227"/>
      <c r="BP376" s="227"/>
      <c r="BQ376" s="227"/>
      <c r="BR376" s="227"/>
      <c r="BS376" s="227"/>
      <c r="BT376" s="227"/>
      <c r="BU376" s="227"/>
      <c r="BV376" s="227"/>
      <c r="BW376" s="227"/>
      <c r="BX376" s="227"/>
      <c r="BY376" s="227"/>
      <c r="BZ376" s="227"/>
      <c r="CA376" s="227"/>
      <c r="CB376" s="227"/>
      <c r="CC376" s="109"/>
      <c r="CD376" s="109"/>
      <c r="CE376" s="109"/>
      <c r="CF376" s="109"/>
      <c r="CG376" s="109"/>
      <c r="CH376" s="109"/>
      <c r="CI376" s="109"/>
      <c r="CJ376" s="109"/>
      <c r="CK376" s="109"/>
      <c r="CL376" s="109"/>
      <c r="CM376" s="109"/>
      <c r="CN376" s="109"/>
      <c r="CO376" s="109"/>
      <c r="CP376" s="109"/>
      <c r="CQ376" s="109"/>
      <c r="CR376" s="109"/>
      <c r="CS376" s="109"/>
      <c r="CT376" s="109"/>
      <c r="CU376" s="227"/>
      <c r="CV376" s="227"/>
      <c r="CW376" s="227"/>
      <c r="CX376" s="227"/>
      <c r="CY376" s="227"/>
      <c r="CZ376" s="227"/>
      <c r="DA376" s="227"/>
      <c r="DB376" s="227"/>
      <c r="DC376" s="227"/>
      <c r="DD376" s="227"/>
      <c r="DE376" s="227"/>
      <c r="DF376" s="227"/>
      <c r="DG376" s="227"/>
      <c r="DH376" s="227"/>
      <c r="DI376" s="227"/>
      <c r="DJ376" s="227"/>
      <c r="DK376" s="227"/>
      <c r="DL376" s="227"/>
      <c r="DM376" s="227"/>
      <c r="DN376" s="227"/>
      <c r="DO376" s="227"/>
      <c r="DP376" s="227"/>
      <c r="DQ376" s="227"/>
      <c r="DR376" s="227"/>
      <c r="DS376" s="227"/>
      <c r="DT376" s="227"/>
      <c r="DU376" s="227"/>
      <c r="DV376" s="227"/>
      <c r="DW376" s="227"/>
      <c r="DX376" s="227"/>
      <c r="DY376" s="227"/>
      <c r="DZ376" s="227"/>
      <c r="EA376" s="227"/>
      <c r="EB376" s="227"/>
      <c r="EC376" s="227"/>
      <c r="ED376" s="227"/>
      <c r="EE376" s="227"/>
      <c r="EF376" s="227"/>
      <c r="EG376" s="227"/>
      <c r="EH376" s="227"/>
      <c r="EI376" s="227"/>
      <c r="EJ376" s="227"/>
      <c r="EK376" s="227"/>
      <c r="EL376" s="227"/>
      <c r="EM376" s="227"/>
      <c r="EN376" s="227"/>
      <c r="EO376" s="227"/>
      <c r="EP376" s="227"/>
      <c r="EQ376" s="227"/>
      <c r="ER376" s="227"/>
      <c r="ES376" s="227"/>
      <c r="ET376" s="227"/>
      <c r="EU376" s="227"/>
      <c r="EV376" s="227"/>
      <c r="EW376" s="227"/>
      <c r="EX376" s="227"/>
      <c r="EY376" s="227"/>
      <c r="EZ376" s="227"/>
      <c r="FA376" s="227"/>
      <c r="FB376" s="227"/>
      <c r="FC376" s="227"/>
      <c r="FD376" s="227"/>
      <c r="FE376" s="227"/>
      <c r="FF376" s="227"/>
      <c r="FG376" s="227"/>
      <c r="FH376" s="227"/>
      <c r="FI376" s="227"/>
      <c r="FJ376" s="227"/>
      <c r="FK376" s="227"/>
      <c r="FL376" s="227"/>
      <c r="FM376" s="227"/>
      <c r="FN376" s="227"/>
      <c r="FO376" s="227"/>
      <c r="FP376" s="227"/>
      <c r="FQ376" s="227"/>
      <c r="FR376" s="227"/>
      <c r="FS376" s="227"/>
      <c r="FT376" s="227"/>
      <c r="FU376" s="227"/>
      <c r="FV376" s="227"/>
      <c r="FW376" s="227"/>
      <c r="FX376" s="227"/>
      <c r="FY376" s="227"/>
      <c r="FZ376" s="227"/>
      <c r="GA376" s="227"/>
      <c r="GB376" s="227"/>
      <c r="GC376" s="227"/>
      <c r="GD376" s="227"/>
      <c r="GE376" s="227"/>
      <c r="GF376" s="227"/>
      <c r="GG376" s="227"/>
      <c r="GH376" s="227"/>
      <c r="GI376" s="227"/>
      <c r="GJ376" s="227"/>
      <c r="GK376" s="227"/>
      <c r="GL376" s="227"/>
      <c r="GM376" s="227"/>
      <c r="GN376" s="227"/>
      <c r="GO376" s="227"/>
      <c r="GP376" s="227"/>
      <c r="GQ376" s="227"/>
      <c r="GR376" s="227"/>
      <c r="GS376" s="227"/>
      <c r="GT376" s="227"/>
      <c r="GU376" s="227"/>
      <c r="GV376" s="227"/>
      <c r="GW376" s="227"/>
      <c r="GX376" s="227"/>
      <c r="GY376" s="227"/>
      <c r="GZ376" s="227"/>
      <c r="HA376" s="227"/>
      <c r="HB376" s="227"/>
      <c r="HC376" s="227"/>
      <c r="HD376" s="227"/>
      <c r="HE376" s="227"/>
      <c r="HF376" s="227"/>
      <c r="HG376" s="227"/>
      <c r="HH376" s="227"/>
      <c r="HI376" s="227"/>
      <c r="HJ376" s="227"/>
      <c r="HK376" s="227"/>
      <c r="HL376" s="227"/>
      <c r="HM376" s="227"/>
      <c r="HN376" s="227"/>
      <c r="HO376" s="227"/>
      <c r="HP376" s="227"/>
      <c r="HQ376" s="227"/>
      <c r="HR376" s="227"/>
      <c r="HS376" s="227"/>
      <c r="HT376" s="227"/>
      <c r="HU376" s="227"/>
      <c r="HV376" s="227"/>
      <c r="HW376" s="227"/>
      <c r="HX376" s="227"/>
      <c r="HY376" s="227"/>
      <c r="HZ376" s="227"/>
      <c r="IA376" s="227"/>
      <c r="IB376" s="227"/>
      <c r="IC376" s="227"/>
      <c r="ID376" s="227"/>
      <c r="IE376" s="227"/>
      <c r="IF376" s="227"/>
      <c r="IG376" s="227"/>
      <c r="IH376" s="227"/>
      <c r="II376" s="227"/>
      <c r="IJ376" s="227"/>
      <c r="IK376" s="227"/>
      <c r="IL376" s="227"/>
      <c r="IM376" s="227"/>
      <c r="IN376" s="227"/>
      <c r="IO376" s="227"/>
      <c r="IP376" s="227"/>
      <c r="IQ376" s="227"/>
      <c r="IR376" s="227"/>
      <c r="IS376" s="227"/>
      <c r="IT376" s="227"/>
      <c r="IU376" s="227"/>
      <c r="IV376" s="227"/>
    </row>
    <row r="377" spans="1:256">
      <c r="A377" s="107"/>
      <c r="D377" s="159"/>
      <c r="E377" s="227"/>
      <c r="F377" s="159"/>
      <c r="G377" s="227"/>
      <c r="H377" s="159"/>
      <c r="I377" s="109"/>
      <c r="J377" s="109"/>
      <c r="K377" s="227"/>
      <c r="L377" s="159"/>
      <c r="M377" s="227"/>
      <c r="N377" s="227"/>
      <c r="O377" s="227"/>
      <c r="P377" s="227"/>
      <c r="Q377" s="227"/>
      <c r="R377" s="227"/>
      <c r="S377" s="227"/>
      <c r="T377" s="227"/>
      <c r="U377" s="227"/>
      <c r="V377" s="227"/>
      <c r="W377" s="227"/>
      <c r="X377" s="227"/>
      <c r="Y377" s="227"/>
      <c r="Z377" s="227"/>
      <c r="AA377" s="227"/>
      <c r="AB377" s="227"/>
      <c r="AC377" s="227"/>
      <c r="AD377" s="227"/>
      <c r="AE377" s="227"/>
      <c r="AF377" s="227"/>
      <c r="AG377" s="227"/>
      <c r="AH377" s="227"/>
      <c r="AI377" s="227"/>
      <c r="AJ377" s="227"/>
      <c r="AK377" s="227"/>
      <c r="AL377" s="227"/>
      <c r="AM377" s="227"/>
      <c r="AN377" s="227"/>
      <c r="AO377" s="227"/>
      <c r="AP377" s="227"/>
      <c r="AQ377" s="227"/>
      <c r="AR377" s="227"/>
      <c r="AS377" s="227"/>
      <c r="AT377" s="227"/>
      <c r="AU377" s="227"/>
      <c r="AV377" s="227"/>
      <c r="AW377" s="227"/>
      <c r="AX377" s="227"/>
      <c r="AY377" s="227"/>
      <c r="AZ377" s="227"/>
      <c r="BA377" s="227"/>
      <c r="BB377" s="227"/>
      <c r="BC377" s="227"/>
      <c r="BD377" s="227"/>
      <c r="BE377" s="227"/>
      <c r="BF377" s="227"/>
      <c r="BG377" s="227"/>
      <c r="BH377" s="227"/>
      <c r="BI377" s="227"/>
      <c r="BJ377" s="227"/>
      <c r="BK377" s="227"/>
      <c r="BL377" s="227"/>
      <c r="BM377" s="227"/>
      <c r="BN377" s="227"/>
      <c r="BO377" s="227"/>
      <c r="BP377" s="227"/>
      <c r="BQ377" s="227"/>
      <c r="BR377" s="227"/>
      <c r="BS377" s="227"/>
      <c r="BT377" s="227"/>
      <c r="BU377" s="227"/>
      <c r="BV377" s="227"/>
      <c r="BW377" s="227"/>
      <c r="BX377" s="227"/>
      <c r="BY377" s="227"/>
      <c r="BZ377" s="227"/>
      <c r="CA377" s="227"/>
      <c r="CB377" s="227"/>
      <c r="CC377" s="109"/>
      <c r="CD377" s="109"/>
      <c r="CE377" s="109"/>
      <c r="CF377" s="109"/>
      <c r="CG377" s="109"/>
      <c r="CH377" s="109"/>
      <c r="CI377" s="109"/>
      <c r="CJ377" s="109"/>
      <c r="CK377" s="109"/>
      <c r="CL377" s="109"/>
      <c r="CM377" s="109"/>
      <c r="CN377" s="109"/>
      <c r="CO377" s="109"/>
      <c r="CP377" s="109"/>
      <c r="CQ377" s="109"/>
      <c r="CR377" s="109"/>
      <c r="CS377" s="109"/>
      <c r="CT377" s="109"/>
      <c r="CU377" s="227"/>
      <c r="CV377" s="227"/>
      <c r="CW377" s="227"/>
      <c r="CX377" s="227"/>
      <c r="CY377" s="227"/>
      <c r="CZ377" s="227"/>
      <c r="DA377" s="227"/>
      <c r="DB377" s="227"/>
      <c r="DC377" s="227"/>
      <c r="DD377" s="227"/>
      <c r="DE377" s="227"/>
      <c r="DF377" s="227"/>
      <c r="DG377" s="227"/>
      <c r="DH377" s="227"/>
      <c r="DI377" s="227"/>
      <c r="DJ377" s="227"/>
      <c r="DK377" s="227"/>
      <c r="DL377" s="227"/>
      <c r="DM377" s="227"/>
      <c r="DN377" s="227"/>
      <c r="DO377" s="227"/>
      <c r="DP377" s="227"/>
      <c r="DQ377" s="227"/>
      <c r="DR377" s="227"/>
      <c r="DS377" s="227"/>
      <c r="DT377" s="227"/>
      <c r="DU377" s="227"/>
      <c r="DV377" s="227"/>
      <c r="DW377" s="227"/>
      <c r="DX377" s="227"/>
      <c r="DY377" s="227"/>
      <c r="DZ377" s="227"/>
      <c r="EA377" s="227"/>
      <c r="EB377" s="227"/>
      <c r="EC377" s="227"/>
      <c r="ED377" s="227"/>
      <c r="EE377" s="227"/>
      <c r="EF377" s="227"/>
      <c r="EG377" s="227"/>
      <c r="EH377" s="227"/>
      <c r="EI377" s="227"/>
      <c r="EJ377" s="227"/>
      <c r="EK377" s="227"/>
      <c r="EL377" s="227"/>
      <c r="EM377" s="227"/>
      <c r="EN377" s="227"/>
      <c r="EO377" s="227"/>
      <c r="EP377" s="227"/>
      <c r="EQ377" s="227"/>
      <c r="ER377" s="227"/>
      <c r="ES377" s="227"/>
      <c r="ET377" s="227"/>
      <c r="EU377" s="227"/>
      <c r="EV377" s="227"/>
      <c r="EW377" s="227"/>
      <c r="EX377" s="227"/>
      <c r="EY377" s="227"/>
      <c r="EZ377" s="227"/>
      <c r="FA377" s="227"/>
      <c r="FB377" s="227"/>
      <c r="FC377" s="227"/>
      <c r="FD377" s="227"/>
      <c r="FE377" s="227"/>
      <c r="FF377" s="227"/>
      <c r="FG377" s="227"/>
      <c r="FH377" s="227"/>
      <c r="FI377" s="227"/>
      <c r="FJ377" s="227"/>
      <c r="FK377" s="227"/>
      <c r="FL377" s="227"/>
      <c r="FM377" s="227"/>
      <c r="FN377" s="227"/>
      <c r="FO377" s="227"/>
      <c r="FP377" s="227"/>
      <c r="FQ377" s="227"/>
      <c r="FR377" s="227"/>
      <c r="FS377" s="227"/>
      <c r="FT377" s="227"/>
      <c r="FU377" s="227"/>
      <c r="FV377" s="227"/>
      <c r="FW377" s="227"/>
      <c r="FX377" s="227"/>
      <c r="FY377" s="227"/>
      <c r="FZ377" s="227"/>
      <c r="GA377" s="227"/>
      <c r="GB377" s="227"/>
      <c r="GC377" s="227"/>
      <c r="GD377" s="227"/>
      <c r="GE377" s="227"/>
      <c r="GF377" s="227"/>
      <c r="GG377" s="227"/>
      <c r="GH377" s="227"/>
      <c r="GI377" s="227"/>
      <c r="GJ377" s="227"/>
      <c r="GK377" s="227"/>
      <c r="GL377" s="227"/>
      <c r="GM377" s="227"/>
      <c r="GN377" s="227"/>
      <c r="GO377" s="227"/>
      <c r="GP377" s="227"/>
      <c r="GQ377" s="227"/>
      <c r="GR377" s="227"/>
      <c r="GS377" s="227"/>
      <c r="GT377" s="227"/>
      <c r="GU377" s="227"/>
      <c r="GV377" s="227"/>
      <c r="GW377" s="227"/>
      <c r="GX377" s="227"/>
      <c r="GY377" s="227"/>
      <c r="GZ377" s="227"/>
      <c r="HA377" s="227"/>
      <c r="HB377" s="227"/>
      <c r="HC377" s="227"/>
      <c r="HD377" s="227"/>
      <c r="HE377" s="227"/>
      <c r="HF377" s="227"/>
      <c r="HG377" s="227"/>
      <c r="HH377" s="227"/>
      <c r="HI377" s="227"/>
      <c r="HJ377" s="227"/>
      <c r="HK377" s="227"/>
      <c r="HL377" s="227"/>
      <c r="HM377" s="227"/>
      <c r="HN377" s="227"/>
      <c r="HO377" s="227"/>
      <c r="HP377" s="227"/>
      <c r="HQ377" s="227"/>
      <c r="HR377" s="227"/>
      <c r="HS377" s="227"/>
      <c r="HT377" s="227"/>
      <c r="HU377" s="227"/>
      <c r="HV377" s="227"/>
      <c r="HW377" s="227"/>
      <c r="HX377" s="227"/>
      <c r="HY377" s="227"/>
      <c r="HZ377" s="227"/>
      <c r="IA377" s="227"/>
      <c r="IB377" s="227"/>
      <c r="IC377" s="227"/>
      <c r="ID377" s="227"/>
      <c r="IE377" s="227"/>
      <c r="IF377" s="227"/>
      <c r="IG377" s="227"/>
      <c r="IH377" s="227"/>
      <c r="II377" s="227"/>
      <c r="IJ377" s="227"/>
      <c r="IK377" s="227"/>
      <c r="IL377" s="227"/>
      <c r="IM377" s="227"/>
      <c r="IN377" s="227"/>
      <c r="IO377" s="227"/>
      <c r="IP377" s="227"/>
      <c r="IQ377" s="227"/>
      <c r="IR377" s="227"/>
      <c r="IS377" s="227"/>
      <c r="IT377" s="227"/>
      <c r="IU377" s="227"/>
      <c r="IV377" s="227"/>
    </row>
    <row r="378" spans="1:256">
      <c r="A378" s="107"/>
      <c r="D378" s="159"/>
      <c r="E378" s="227"/>
      <c r="F378" s="159"/>
      <c r="G378" s="227"/>
      <c r="H378" s="159"/>
      <c r="I378" s="109"/>
      <c r="J378" s="109"/>
      <c r="K378" s="227"/>
      <c r="L378" s="159"/>
      <c r="M378" s="227"/>
      <c r="N378" s="227"/>
      <c r="O378" s="227"/>
      <c r="P378" s="227"/>
      <c r="Q378" s="227"/>
      <c r="R378" s="227"/>
      <c r="S378" s="227"/>
      <c r="T378" s="227"/>
      <c r="U378" s="227"/>
      <c r="V378" s="227"/>
      <c r="W378" s="227"/>
      <c r="X378" s="227"/>
      <c r="Y378" s="227"/>
      <c r="Z378" s="227"/>
      <c r="AA378" s="227"/>
      <c r="AB378" s="227"/>
      <c r="AC378" s="227"/>
      <c r="AD378" s="227"/>
      <c r="AE378" s="227"/>
      <c r="AF378" s="227"/>
      <c r="AG378" s="227"/>
      <c r="AH378" s="227"/>
      <c r="AI378" s="227"/>
      <c r="AJ378" s="227"/>
      <c r="AK378" s="227"/>
      <c r="AL378" s="227"/>
      <c r="AM378" s="227"/>
      <c r="AN378" s="227"/>
      <c r="AO378" s="227"/>
      <c r="AP378" s="227"/>
      <c r="AQ378" s="227"/>
      <c r="AR378" s="227"/>
      <c r="AS378" s="227"/>
      <c r="AT378" s="227"/>
      <c r="AU378" s="227"/>
      <c r="AV378" s="227"/>
      <c r="AW378" s="227"/>
      <c r="AX378" s="227"/>
      <c r="AY378" s="227"/>
      <c r="AZ378" s="227"/>
      <c r="BA378" s="227"/>
      <c r="BB378" s="227"/>
      <c r="BC378" s="227"/>
      <c r="BD378" s="227"/>
      <c r="BE378" s="227"/>
      <c r="BF378" s="227"/>
      <c r="BG378" s="227"/>
      <c r="BH378" s="227"/>
      <c r="BI378" s="227"/>
      <c r="BJ378" s="227"/>
      <c r="BK378" s="227"/>
      <c r="BL378" s="227"/>
      <c r="BM378" s="227"/>
      <c r="BN378" s="227"/>
      <c r="BO378" s="227"/>
      <c r="BP378" s="227"/>
      <c r="BQ378" s="227"/>
      <c r="BR378" s="227"/>
      <c r="BS378" s="227"/>
      <c r="BT378" s="227"/>
      <c r="BU378" s="227"/>
      <c r="BV378" s="227"/>
      <c r="BW378" s="227"/>
      <c r="BX378" s="227"/>
      <c r="BY378" s="227"/>
      <c r="BZ378" s="227"/>
      <c r="CA378" s="227"/>
      <c r="CB378" s="227"/>
      <c r="CC378" s="109"/>
      <c r="CD378" s="109"/>
      <c r="CE378" s="109"/>
      <c r="CF378" s="109"/>
      <c r="CG378" s="109"/>
      <c r="CH378" s="109"/>
      <c r="CI378" s="109"/>
      <c r="CJ378" s="109"/>
      <c r="CK378" s="109"/>
      <c r="CL378" s="109"/>
      <c r="CM378" s="109"/>
      <c r="CN378" s="109"/>
      <c r="CO378" s="109"/>
      <c r="CP378" s="109"/>
      <c r="CQ378" s="109"/>
      <c r="CR378" s="109"/>
      <c r="CS378" s="109"/>
      <c r="CT378" s="109"/>
      <c r="CU378" s="227"/>
      <c r="CV378" s="227"/>
      <c r="CW378" s="227"/>
      <c r="CX378" s="227"/>
      <c r="CY378" s="227"/>
      <c r="CZ378" s="227"/>
      <c r="DA378" s="227"/>
      <c r="DB378" s="227"/>
      <c r="DC378" s="227"/>
      <c r="DD378" s="227"/>
      <c r="DE378" s="227"/>
      <c r="DF378" s="227"/>
      <c r="DG378" s="227"/>
      <c r="DH378" s="227"/>
      <c r="DI378" s="227"/>
      <c r="DJ378" s="227"/>
      <c r="DK378" s="227"/>
      <c r="DL378" s="227"/>
      <c r="DM378" s="227"/>
      <c r="DN378" s="227"/>
      <c r="DO378" s="227"/>
      <c r="DP378" s="227"/>
      <c r="DQ378" s="227"/>
      <c r="DR378" s="227"/>
      <c r="DS378" s="227"/>
      <c r="DT378" s="227"/>
      <c r="DU378" s="227"/>
      <c r="DV378" s="227"/>
      <c r="DW378" s="227"/>
      <c r="DX378" s="227"/>
      <c r="DY378" s="227"/>
      <c r="DZ378" s="227"/>
      <c r="EA378" s="227"/>
      <c r="EB378" s="227"/>
      <c r="EC378" s="227"/>
      <c r="ED378" s="227"/>
      <c r="EE378" s="227"/>
      <c r="EF378" s="227"/>
      <c r="EG378" s="227"/>
      <c r="EH378" s="227"/>
      <c r="EI378" s="227"/>
      <c r="EJ378" s="227"/>
      <c r="EK378" s="227"/>
      <c r="EL378" s="227"/>
      <c r="EM378" s="227"/>
      <c r="EN378" s="227"/>
      <c r="EO378" s="227"/>
      <c r="EP378" s="227"/>
      <c r="EQ378" s="227"/>
      <c r="ER378" s="227"/>
      <c r="ES378" s="227"/>
      <c r="ET378" s="227"/>
      <c r="EU378" s="227"/>
      <c r="EV378" s="227"/>
      <c r="EW378" s="227"/>
      <c r="EX378" s="227"/>
      <c r="EY378" s="227"/>
      <c r="EZ378" s="227"/>
      <c r="FA378" s="227"/>
      <c r="FB378" s="227"/>
      <c r="FC378" s="227"/>
      <c r="FD378" s="227"/>
      <c r="FE378" s="227"/>
      <c r="FF378" s="227"/>
      <c r="FG378" s="227"/>
      <c r="FH378" s="227"/>
      <c r="FI378" s="227"/>
      <c r="FJ378" s="227"/>
      <c r="FK378" s="227"/>
      <c r="FL378" s="227"/>
      <c r="FM378" s="227"/>
      <c r="FN378" s="227"/>
      <c r="FO378" s="227"/>
      <c r="FP378" s="227"/>
      <c r="FQ378" s="227"/>
      <c r="FR378" s="227"/>
      <c r="FS378" s="227"/>
      <c r="FT378" s="227"/>
      <c r="FU378" s="227"/>
      <c r="FV378" s="227"/>
      <c r="FW378" s="227"/>
      <c r="FX378" s="227"/>
      <c r="FY378" s="227"/>
      <c r="FZ378" s="227"/>
      <c r="GA378" s="227"/>
      <c r="GB378" s="227"/>
      <c r="GC378" s="227"/>
      <c r="GD378" s="227"/>
      <c r="GE378" s="227"/>
      <c r="GF378" s="227"/>
      <c r="GG378" s="227"/>
      <c r="GH378" s="227"/>
      <c r="GI378" s="227"/>
      <c r="GJ378" s="227"/>
      <c r="GK378" s="227"/>
      <c r="GL378" s="227"/>
      <c r="GM378" s="227"/>
      <c r="GN378" s="227"/>
      <c r="GO378" s="227"/>
      <c r="GP378" s="227"/>
      <c r="GQ378" s="227"/>
      <c r="GR378" s="227"/>
      <c r="GS378" s="227"/>
      <c r="GT378" s="227"/>
      <c r="GU378" s="227"/>
      <c r="GV378" s="227"/>
      <c r="GW378" s="227"/>
      <c r="GX378" s="227"/>
      <c r="GY378" s="227"/>
      <c r="GZ378" s="227"/>
      <c r="HA378" s="227"/>
      <c r="HB378" s="227"/>
      <c r="HC378" s="227"/>
      <c r="HD378" s="227"/>
      <c r="HE378" s="227"/>
      <c r="HF378" s="227"/>
      <c r="HG378" s="227"/>
      <c r="HH378" s="227"/>
      <c r="HI378" s="227"/>
      <c r="HJ378" s="227"/>
      <c r="HK378" s="227"/>
      <c r="HL378" s="227"/>
      <c r="HM378" s="227"/>
      <c r="HN378" s="227"/>
      <c r="HO378" s="227"/>
      <c r="HP378" s="227"/>
      <c r="HQ378" s="227"/>
      <c r="HR378" s="227"/>
      <c r="HS378" s="227"/>
      <c r="HT378" s="227"/>
      <c r="HU378" s="227"/>
      <c r="HV378" s="227"/>
      <c r="HW378" s="227"/>
      <c r="HX378" s="227"/>
      <c r="HY378" s="227"/>
      <c r="HZ378" s="227"/>
      <c r="IA378" s="227"/>
      <c r="IB378" s="227"/>
      <c r="IC378" s="227"/>
      <c r="ID378" s="227"/>
      <c r="IE378" s="227"/>
      <c r="IF378" s="227"/>
      <c r="IG378" s="227"/>
      <c r="IH378" s="227"/>
      <c r="II378" s="227"/>
      <c r="IJ378" s="227"/>
      <c r="IK378" s="227"/>
      <c r="IL378" s="227"/>
      <c r="IM378" s="227"/>
      <c r="IN378" s="227"/>
      <c r="IO378" s="227"/>
      <c r="IP378" s="227"/>
      <c r="IQ378" s="227"/>
      <c r="IR378" s="227"/>
      <c r="IS378" s="227"/>
      <c r="IT378" s="227"/>
      <c r="IU378" s="227"/>
      <c r="IV378" s="227"/>
    </row>
    <row r="379" spans="1:256">
      <c r="A379" s="107"/>
      <c r="D379" s="159"/>
      <c r="E379" s="227"/>
      <c r="F379" s="159"/>
      <c r="G379" s="227"/>
      <c r="H379" s="159"/>
      <c r="I379" s="109"/>
      <c r="J379" s="109"/>
      <c r="K379" s="227"/>
      <c r="L379" s="159"/>
      <c r="M379" s="227"/>
      <c r="N379" s="227"/>
      <c r="O379" s="227"/>
      <c r="P379" s="227"/>
      <c r="Q379" s="227"/>
      <c r="R379" s="227"/>
      <c r="S379" s="227"/>
      <c r="T379" s="227"/>
      <c r="U379" s="227"/>
      <c r="V379" s="227"/>
      <c r="W379" s="227"/>
      <c r="X379" s="227"/>
      <c r="Y379" s="227"/>
      <c r="Z379" s="227"/>
      <c r="AA379" s="227"/>
      <c r="AB379" s="227"/>
      <c r="AC379" s="227"/>
      <c r="AD379" s="227"/>
      <c r="AE379" s="227"/>
      <c r="AF379" s="227"/>
      <c r="AG379" s="227"/>
      <c r="AH379" s="227"/>
      <c r="AI379" s="227"/>
      <c r="AJ379" s="227"/>
      <c r="AK379" s="227"/>
      <c r="AL379" s="227"/>
      <c r="AM379" s="227"/>
      <c r="AN379" s="227"/>
      <c r="AO379" s="227"/>
      <c r="AP379" s="227"/>
      <c r="AQ379" s="227"/>
      <c r="AR379" s="227"/>
      <c r="AS379" s="227"/>
      <c r="AT379" s="227"/>
      <c r="AU379" s="227"/>
      <c r="AV379" s="227"/>
      <c r="AW379" s="227"/>
      <c r="AX379" s="227"/>
      <c r="AY379" s="227"/>
      <c r="AZ379" s="227"/>
      <c r="BA379" s="227"/>
      <c r="BB379" s="227"/>
      <c r="BC379" s="227"/>
      <c r="BD379" s="227"/>
      <c r="BE379" s="227"/>
      <c r="BF379" s="227"/>
      <c r="BG379" s="227"/>
      <c r="BH379" s="227"/>
      <c r="BI379" s="227"/>
      <c r="BJ379" s="227"/>
      <c r="BK379" s="227"/>
      <c r="BL379" s="227"/>
      <c r="BM379" s="227"/>
      <c r="BN379" s="227"/>
      <c r="BO379" s="227"/>
      <c r="BP379" s="227"/>
      <c r="BQ379" s="227"/>
      <c r="BR379" s="227"/>
      <c r="BS379" s="227"/>
      <c r="BT379" s="227"/>
      <c r="BU379" s="227"/>
      <c r="BV379" s="227"/>
      <c r="BW379" s="227"/>
      <c r="BX379" s="227"/>
      <c r="BY379" s="227"/>
      <c r="BZ379" s="227"/>
      <c r="CA379" s="227"/>
      <c r="CB379" s="227"/>
      <c r="CC379" s="109"/>
      <c r="CD379" s="109"/>
      <c r="CE379" s="109"/>
      <c r="CF379" s="109"/>
      <c r="CG379" s="109"/>
      <c r="CH379" s="109"/>
      <c r="CI379" s="109"/>
      <c r="CJ379" s="109"/>
      <c r="CK379" s="109"/>
      <c r="CL379" s="109"/>
      <c r="CM379" s="109"/>
      <c r="CN379" s="109"/>
      <c r="CO379" s="109"/>
      <c r="CP379" s="109"/>
      <c r="CQ379" s="109"/>
      <c r="CR379" s="109"/>
      <c r="CS379" s="109"/>
      <c r="CT379" s="109"/>
      <c r="CU379" s="227"/>
      <c r="CV379" s="227"/>
      <c r="CW379" s="227"/>
      <c r="CX379" s="227"/>
      <c r="CY379" s="227"/>
      <c r="CZ379" s="227"/>
      <c r="DA379" s="227"/>
      <c r="DB379" s="227"/>
      <c r="DC379" s="227"/>
      <c r="DD379" s="227"/>
      <c r="DE379" s="227"/>
      <c r="DF379" s="227"/>
      <c r="DG379" s="227"/>
      <c r="DH379" s="227"/>
      <c r="DI379" s="227"/>
      <c r="DJ379" s="227"/>
      <c r="DK379" s="227"/>
      <c r="DL379" s="227"/>
      <c r="DM379" s="227"/>
      <c r="DN379" s="227"/>
      <c r="DO379" s="227"/>
      <c r="DP379" s="227"/>
      <c r="DQ379" s="227"/>
      <c r="DR379" s="227"/>
      <c r="DS379" s="227"/>
      <c r="DT379" s="227"/>
      <c r="DU379" s="227"/>
      <c r="DV379" s="227"/>
      <c r="DW379" s="227"/>
      <c r="DX379" s="227"/>
      <c r="DY379" s="227"/>
      <c r="DZ379" s="227"/>
      <c r="EA379" s="227"/>
      <c r="EB379" s="227"/>
      <c r="EC379" s="227"/>
      <c r="ED379" s="227"/>
      <c r="EE379" s="227"/>
      <c r="EF379" s="227"/>
      <c r="EG379" s="227"/>
      <c r="EH379" s="227"/>
      <c r="EI379" s="227"/>
      <c r="EJ379" s="227"/>
      <c r="EK379" s="227"/>
      <c r="EL379" s="227"/>
      <c r="EM379" s="227"/>
      <c r="EN379" s="227"/>
      <c r="EO379" s="227"/>
      <c r="EP379" s="227"/>
      <c r="EQ379" s="227"/>
      <c r="ER379" s="227"/>
      <c r="ES379" s="227"/>
      <c r="ET379" s="227"/>
      <c r="EU379" s="227"/>
      <c r="EV379" s="227"/>
      <c r="EW379" s="227"/>
      <c r="EX379" s="227"/>
      <c r="EY379" s="227"/>
      <c r="EZ379" s="227"/>
      <c r="FA379" s="227"/>
      <c r="FB379" s="227"/>
      <c r="FC379" s="227"/>
      <c r="FD379" s="227"/>
      <c r="FE379" s="227"/>
      <c r="FF379" s="227"/>
      <c r="FG379" s="227"/>
      <c r="FH379" s="227"/>
      <c r="FI379" s="227"/>
      <c r="FJ379" s="227"/>
      <c r="FK379" s="227"/>
      <c r="FL379" s="227"/>
      <c r="FM379" s="227"/>
      <c r="FN379" s="227"/>
      <c r="FO379" s="227"/>
      <c r="FP379" s="227"/>
      <c r="FQ379" s="227"/>
      <c r="FR379" s="227"/>
      <c r="FS379" s="227"/>
      <c r="FT379" s="227"/>
      <c r="FU379" s="227"/>
      <c r="FV379" s="227"/>
      <c r="FW379" s="227"/>
      <c r="FX379" s="227"/>
      <c r="FY379" s="227"/>
      <c r="FZ379" s="227"/>
      <c r="GA379" s="227"/>
      <c r="GB379" s="227"/>
      <c r="GC379" s="227"/>
      <c r="GD379" s="227"/>
      <c r="GE379" s="227"/>
      <c r="GF379" s="227"/>
      <c r="GG379" s="227"/>
      <c r="GH379" s="227"/>
      <c r="GI379" s="227"/>
      <c r="GJ379" s="227"/>
      <c r="GK379" s="227"/>
      <c r="GL379" s="227"/>
      <c r="GM379" s="227"/>
      <c r="GN379" s="227"/>
      <c r="GO379" s="227"/>
      <c r="GP379" s="227"/>
      <c r="GQ379" s="227"/>
      <c r="GR379" s="227"/>
      <c r="GS379" s="227"/>
      <c r="GT379" s="227"/>
      <c r="GU379" s="227"/>
      <c r="GV379" s="227"/>
      <c r="GW379" s="227"/>
      <c r="GX379" s="227"/>
      <c r="GY379" s="227"/>
      <c r="GZ379" s="227"/>
      <c r="HA379" s="227"/>
      <c r="HB379" s="227"/>
      <c r="HC379" s="227"/>
      <c r="HD379" s="227"/>
      <c r="HE379" s="227"/>
      <c r="HF379" s="227"/>
      <c r="HG379" s="227"/>
      <c r="HH379" s="227"/>
      <c r="HI379" s="227"/>
      <c r="HJ379" s="227"/>
      <c r="HK379" s="227"/>
      <c r="HL379" s="227"/>
      <c r="HM379" s="227"/>
      <c r="HN379" s="227"/>
      <c r="HO379" s="227"/>
      <c r="HP379" s="227"/>
      <c r="HQ379" s="227"/>
      <c r="HR379" s="227"/>
      <c r="HS379" s="227"/>
      <c r="HT379" s="227"/>
      <c r="HU379" s="227"/>
      <c r="HV379" s="227"/>
      <c r="HW379" s="227"/>
      <c r="HX379" s="227"/>
      <c r="HY379" s="227"/>
      <c r="HZ379" s="227"/>
      <c r="IA379" s="227"/>
      <c r="IB379" s="227"/>
      <c r="IC379" s="227"/>
      <c r="ID379" s="227"/>
      <c r="IE379" s="227"/>
      <c r="IF379" s="227"/>
      <c r="IG379" s="227"/>
      <c r="IH379" s="227"/>
      <c r="II379" s="227"/>
      <c r="IJ379" s="227"/>
      <c r="IK379" s="227"/>
      <c r="IL379" s="227"/>
      <c r="IM379" s="227"/>
      <c r="IN379" s="227"/>
      <c r="IO379" s="227"/>
      <c r="IP379" s="227"/>
      <c r="IQ379" s="227"/>
      <c r="IR379" s="227"/>
      <c r="IS379" s="227"/>
      <c r="IT379" s="227"/>
      <c r="IU379" s="227"/>
      <c r="IV379" s="227"/>
    </row>
    <row r="380" spans="1:256">
      <c r="A380" s="107"/>
      <c r="D380" s="159"/>
      <c r="E380" s="227"/>
      <c r="F380" s="159"/>
      <c r="G380" s="227"/>
      <c r="H380" s="159"/>
      <c r="I380" s="109"/>
      <c r="J380" s="109"/>
      <c r="K380" s="227"/>
      <c r="L380" s="159"/>
      <c r="M380" s="227"/>
      <c r="N380" s="227"/>
      <c r="O380" s="227"/>
      <c r="P380" s="227"/>
      <c r="Q380" s="227"/>
      <c r="R380" s="227"/>
      <c r="S380" s="227"/>
      <c r="T380" s="227"/>
      <c r="U380" s="227"/>
      <c r="V380" s="227"/>
      <c r="W380" s="227"/>
      <c r="X380" s="227"/>
      <c r="Y380" s="227"/>
      <c r="Z380" s="227"/>
      <c r="AA380" s="227"/>
      <c r="AB380" s="227"/>
      <c r="AC380" s="227"/>
      <c r="AD380" s="227"/>
      <c r="AE380" s="227"/>
      <c r="AF380" s="227"/>
      <c r="AG380" s="227"/>
      <c r="AH380" s="227"/>
      <c r="AI380" s="227"/>
      <c r="AJ380" s="227"/>
      <c r="AK380" s="227"/>
      <c r="AL380" s="227"/>
      <c r="AM380" s="227"/>
      <c r="AN380" s="227"/>
      <c r="AO380" s="227"/>
      <c r="AP380" s="227"/>
      <c r="AQ380" s="227"/>
      <c r="AR380" s="227"/>
      <c r="AS380" s="227"/>
      <c r="AT380" s="227"/>
      <c r="AU380" s="227"/>
      <c r="AV380" s="227"/>
      <c r="AW380" s="227"/>
      <c r="AX380" s="227"/>
      <c r="AY380" s="227"/>
      <c r="AZ380" s="227"/>
      <c r="BA380" s="227"/>
      <c r="BB380" s="227"/>
      <c r="BC380" s="227"/>
      <c r="BD380" s="227"/>
      <c r="BE380" s="227"/>
      <c r="BF380" s="227"/>
      <c r="BG380" s="227"/>
      <c r="BH380" s="227"/>
      <c r="BI380" s="227"/>
      <c r="BJ380" s="227"/>
      <c r="BK380" s="227"/>
      <c r="BL380" s="227"/>
      <c r="BM380" s="227"/>
      <c r="BN380" s="227"/>
      <c r="BO380" s="227"/>
      <c r="BP380" s="227"/>
      <c r="BQ380" s="227"/>
      <c r="BR380" s="227"/>
      <c r="BS380" s="227"/>
      <c r="BT380" s="227"/>
      <c r="BU380" s="227"/>
      <c r="BV380" s="227"/>
      <c r="BW380" s="227"/>
      <c r="BX380" s="227"/>
      <c r="BY380" s="227"/>
      <c r="BZ380" s="227"/>
      <c r="CA380" s="227"/>
      <c r="CB380" s="227"/>
      <c r="CC380" s="109"/>
      <c r="CD380" s="109"/>
      <c r="CE380" s="109"/>
      <c r="CF380" s="109"/>
      <c r="CG380" s="109"/>
      <c r="CH380" s="109"/>
      <c r="CI380" s="109"/>
      <c r="CJ380" s="109"/>
      <c r="CK380" s="109"/>
      <c r="CL380" s="109"/>
      <c r="CM380" s="109"/>
      <c r="CN380" s="109"/>
      <c r="CO380" s="109"/>
      <c r="CP380" s="109"/>
      <c r="CQ380" s="109"/>
      <c r="CR380" s="109"/>
      <c r="CS380" s="109"/>
      <c r="CT380" s="109"/>
      <c r="CU380" s="227"/>
      <c r="CV380" s="227"/>
      <c r="CW380" s="227"/>
      <c r="CX380" s="227"/>
      <c r="CY380" s="227"/>
      <c r="CZ380" s="227"/>
      <c r="DA380" s="227"/>
      <c r="DB380" s="227"/>
      <c r="DC380" s="227"/>
      <c r="DD380" s="227"/>
      <c r="DE380" s="227"/>
      <c r="DF380" s="227"/>
      <c r="DG380" s="227"/>
      <c r="DH380" s="227"/>
      <c r="DI380" s="227"/>
      <c r="DJ380" s="227"/>
      <c r="DK380" s="227"/>
      <c r="DL380" s="227"/>
      <c r="DM380" s="227"/>
      <c r="DN380" s="227"/>
      <c r="DO380" s="227"/>
      <c r="DP380" s="227"/>
      <c r="DQ380" s="227"/>
      <c r="DR380" s="227"/>
      <c r="DS380" s="227"/>
      <c r="DT380" s="227"/>
      <c r="DU380" s="227"/>
      <c r="DV380" s="227"/>
      <c r="DW380" s="227"/>
      <c r="DX380" s="227"/>
      <c r="DY380" s="227"/>
      <c r="DZ380" s="227"/>
      <c r="EA380" s="227"/>
      <c r="EB380" s="227"/>
      <c r="EC380" s="227"/>
      <c r="ED380" s="227"/>
      <c r="EE380" s="227"/>
      <c r="EF380" s="227"/>
      <c r="EG380" s="227"/>
      <c r="EH380" s="227"/>
      <c r="EI380" s="227"/>
      <c r="EJ380" s="227"/>
      <c r="EK380" s="227"/>
      <c r="EL380" s="227"/>
      <c r="EM380" s="227"/>
      <c r="EN380" s="227"/>
      <c r="EO380" s="227"/>
      <c r="EP380" s="227"/>
      <c r="EQ380" s="227"/>
      <c r="ER380" s="227"/>
      <c r="ES380" s="227"/>
      <c r="ET380" s="227"/>
      <c r="EU380" s="227"/>
      <c r="EV380" s="227"/>
      <c r="EW380" s="227"/>
      <c r="EX380" s="227"/>
      <c r="EY380" s="227"/>
      <c r="EZ380" s="227"/>
      <c r="FA380" s="227"/>
      <c r="FB380" s="227"/>
      <c r="FC380" s="227"/>
      <c r="FD380" s="227"/>
      <c r="FE380" s="227"/>
      <c r="FF380" s="227"/>
      <c r="FG380" s="227"/>
      <c r="FH380" s="227"/>
      <c r="FI380" s="227"/>
      <c r="FJ380" s="227"/>
      <c r="FK380" s="227"/>
      <c r="FL380" s="227"/>
      <c r="FM380" s="227"/>
      <c r="FN380" s="227"/>
      <c r="FO380" s="227"/>
      <c r="FP380" s="227"/>
      <c r="FQ380" s="227"/>
      <c r="FR380" s="227"/>
      <c r="FS380" s="227"/>
      <c r="FT380" s="227"/>
      <c r="FU380" s="227"/>
      <c r="FV380" s="227"/>
      <c r="FW380" s="227"/>
      <c r="FX380" s="227"/>
      <c r="FY380" s="227"/>
      <c r="FZ380" s="227"/>
      <c r="GA380" s="227"/>
      <c r="GB380" s="227"/>
      <c r="GC380" s="227"/>
      <c r="GD380" s="227"/>
      <c r="GE380" s="227"/>
      <c r="GF380" s="227"/>
      <c r="GG380" s="227"/>
      <c r="GH380" s="227"/>
      <c r="GI380" s="227"/>
      <c r="GJ380" s="227"/>
      <c r="GK380" s="227"/>
      <c r="GL380" s="227"/>
      <c r="GM380" s="227"/>
      <c r="GN380" s="227"/>
      <c r="GO380" s="227"/>
      <c r="GP380" s="227"/>
      <c r="GQ380" s="227"/>
      <c r="GR380" s="227"/>
      <c r="GS380" s="227"/>
      <c r="GT380" s="227"/>
      <c r="GU380" s="227"/>
      <c r="GV380" s="227"/>
      <c r="GW380" s="227"/>
      <c r="GX380" s="227"/>
      <c r="GY380" s="227"/>
      <c r="GZ380" s="227"/>
      <c r="HA380" s="227"/>
      <c r="HB380" s="227"/>
      <c r="HC380" s="227"/>
      <c r="HD380" s="227"/>
      <c r="HE380" s="227"/>
      <c r="HF380" s="227"/>
      <c r="HG380" s="227"/>
      <c r="HH380" s="227"/>
      <c r="HI380" s="227"/>
      <c r="HJ380" s="227"/>
      <c r="HK380" s="227"/>
      <c r="HL380" s="227"/>
      <c r="HM380" s="227"/>
      <c r="HN380" s="227"/>
      <c r="HO380" s="227"/>
      <c r="HP380" s="227"/>
      <c r="HQ380" s="227"/>
      <c r="HR380" s="227"/>
      <c r="HS380" s="227"/>
      <c r="HT380" s="227"/>
      <c r="HU380" s="227"/>
      <c r="HV380" s="227"/>
      <c r="HW380" s="227"/>
      <c r="HX380" s="227"/>
      <c r="HY380" s="227"/>
      <c r="HZ380" s="227"/>
      <c r="IA380" s="227"/>
      <c r="IB380" s="227"/>
      <c r="IC380" s="227"/>
      <c r="ID380" s="227"/>
      <c r="IE380" s="227"/>
      <c r="IF380" s="227"/>
      <c r="IG380" s="227"/>
      <c r="IH380" s="227"/>
      <c r="II380" s="227"/>
      <c r="IJ380" s="227"/>
      <c r="IK380" s="227"/>
      <c r="IL380" s="227"/>
      <c r="IM380" s="227"/>
      <c r="IN380" s="227"/>
      <c r="IO380" s="227"/>
      <c r="IP380" s="227"/>
      <c r="IQ380" s="227"/>
      <c r="IR380" s="227"/>
      <c r="IS380" s="227"/>
      <c r="IT380" s="227"/>
      <c r="IU380" s="227"/>
      <c r="IV380" s="227"/>
    </row>
    <row r="381" spans="1:256">
      <c r="A381" s="107"/>
      <c r="D381" s="159"/>
      <c r="E381" s="227"/>
      <c r="F381" s="159"/>
      <c r="G381" s="227"/>
      <c r="H381" s="159"/>
      <c r="I381" s="109"/>
      <c r="J381" s="109"/>
      <c r="K381" s="227"/>
      <c r="L381" s="159"/>
      <c r="M381" s="227"/>
      <c r="N381" s="227"/>
      <c r="O381" s="227"/>
      <c r="P381" s="227"/>
      <c r="Q381" s="227"/>
      <c r="R381" s="227"/>
      <c r="S381" s="227"/>
      <c r="T381" s="227"/>
      <c r="U381" s="227"/>
      <c r="V381" s="227"/>
      <c r="W381" s="227"/>
      <c r="X381" s="227"/>
      <c r="Y381" s="227"/>
      <c r="Z381" s="227"/>
      <c r="AA381" s="227"/>
      <c r="AB381" s="227"/>
      <c r="AC381" s="227"/>
      <c r="AD381" s="227"/>
      <c r="AE381" s="227"/>
      <c r="AF381" s="227"/>
      <c r="AG381" s="227"/>
      <c r="AH381" s="227"/>
      <c r="AI381" s="227"/>
      <c r="AJ381" s="227"/>
      <c r="AK381" s="227"/>
      <c r="AL381" s="227"/>
      <c r="AM381" s="227"/>
      <c r="AN381" s="227"/>
      <c r="AO381" s="227"/>
      <c r="AP381" s="227"/>
      <c r="AQ381" s="227"/>
      <c r="AR381" s="227"/>
      <c r="AS381" s="227"/>
      <c r="AT381" s="227"/>
      <c r="AU381" s="227"/>
      <c r="AV381" s="227"/>
      <c r="AW381" s="227"/>
      <c r="AX381" s="227"/>
      <c r="AY381" s="227"/>
      <c r="AZ381" s="227"/>
      <c r="BA381" s="227"/>
      <c r="BB381" s="227"/>
      <c r="BC381" s="227"/>
      <c r="BD381" s="227"/>
      <c r="BE381" s="227"/>
      <c r="BF381" s="227"/>
      <c r="BG381" s="227"/>
      <c r="BH381" s="227"/>
      <c r="BI381" s="227"/>
      <c r="BJ381" s="227"/>
      <c r="BK381" s="227"/>
      <c r="BL381" s="227"/>
      <c r="BM381" s="227"/>
      <c r="BN381" s="227"/>
      <c r="BO381" s="227"/>
      <c r="BP381" s="227"/>
      <c r="BQ381" s="227"/>
      <c r="BR381" s="227"/>
      <c r="BS381" s="227"/>
      <c r="BT381" s="227"/>
      <c r="BU381" s="227"/>
      <c r="BV381" s="227"/>
      <c r="BW381" s="227"/>
      <c r="BX381" s="227"/>
      <c r="BY381" s="227"/>
      <c r="BZ381" s="227"/>
      <c r="CA381" s="227"/>
      <c r="CB381" s="227"/>
      <c r="CC381" s="109"/>
      <c r="CD381" s="109"/>
      <c r="CE381" s="109"/>
      <c r="CF381" s="109"/>
      <c r="CG381" s="109"/>
      <c r="CH381" s="109"/>
      <c r="CI381" s="109"/>
      <c r="CJ381" s="109"/>
      <c r="CK381" s="109"/>
      <c r="CL381" s="109"/>
      <c r="CM381" s="109"/>
      <c r="CN381" s="109"/>
      <c r="CO381" s="109"/>
      <c r="CP381" s="109"/>
      <c r="CQ381" s="109"/>
      <c r="CR381" s="109"/>
      <c r="CS381" s="109"/>
      <c r="CT381" s="109"/>
      <c r="CU381" s="227"/>
      <c r="CV381" s="227"/>
      <c r="CW381" s="227"/>
      <c r="CX381" s="227"/>
      <c r="CY381" s="227"/>
      <c r="CZ381" s="227"/>
      <c r="DA381" s="227"/>
      <c r="DB381" s="227"/>
      <c r="DC381" s="227"/>
      <c r="DD381" s="227"/>
      <c r="DE381" s="227"/>
      <c r="DF381" s="227"/>
      <c r="DG381" s="227"/>
      <c r="DH381" s="227"/>
      <c r="DI381" s="227"/>
      <c r="DJ381" s="227"/>
      <c r="DK381" s="227"/>
      <c r="DL381" s="227"/>
      <c r="DM381" s="227"/>
      <c r="DN381" s="227"/>
      <c r="DO381" s="227"/>
      <c r="DP381" s="227"/>
      <c r="DQ381" s="227"/>
      <c r="DR381" s="227"/>
      <c r="DS381" s="227"/>
      <c r="DT381" s="227"/>
      <c r="DU381" s="227"/>
      <c r="DV381" s="227"/>
      <c r="DW381" s="227"/>
      <c r="DX381" s="227"/>
      <c r="DY381" s="227"/>
      <c r="DZ381" s="227"/>
      <c r="EA381" s="227"/>
      <c r="EB381" s="227"/>
      <c r="EC381" s="227"/>
      <c r="ED381" s="227"/>
      <c r="EE381" s="227"/>
      <c r="EF381" s="227"/>
      <c r="EG381" s="227"/>
      <c r="EH381" s="227"/>
      <c r="EI381" s="227"/>
      <c r="EJ381" s="227"/>
      <c r="EK381" s="227"/>
      <c r="EL381" s="227"/>
      <c r="EM381" s="227"/>
      <c r="EN381" s="227"/>
      <c r="EO381" s="227"/>
      <c r="EP381" s="227"/>
      <c r="EQ381" s="227"/>
      <c r="ER381" s="227"/>
      <c r="ES381" s="227"/>
      <c r="ET381" s="227"/>
      <c r="EU381" s="227"/>
      <c r="EV381" s="227"/>
      <c r="EW381" s="227"/>
      <c r="EX381" s="227"/>
      <c r="EY381" s="227"/>
      <c r="EZ381" s="227"/>
      <c r="FA381" s="227"/>
      <c r="FB381" s="227"/>
      <c r="FC381" s="227"/>
      <c r="FD381" s="227"/>
      <c r="FE381" s="227"/>
      <c r="FF381" s="227"/>
      <c r="FG381" s="227"/>
      <c r="FH381" s="227"/>
      <c r="FI381" s="227"/>
      <c r="FJ381" s="227"/>
      <c r="FK381" s="227"/>
      <c r="FL381" s="227"/>
      <c r="FM381" s="227"/>
      <c r="FN381" s="227"/>
      <c r="FO381" s="227"/>
      <c r="FP381" s="227"/>
      <c r="FQ381" s="227"/>
      <c r="FR381" s="227"/>
      <c r="FS381" s="227"/>
      <c r="FT381" s="227"/>
      <c r="FU381" s="227"/>
      <c r="FV381" s="227"/>
      <c r="FW381" s="227"/>
      <c r="FX381" s="227"/>
      <c r="FY381" s="227"/>
      <c r="FZ381" s="227"/>
      <c r="GA381" s="227"/>
      <c r="GB381" s="227"/>
      <c r="GC381" s="227"/>
      <c r="GD381" s="227"/>
      <c r="GE381" s="227"/>
      <c r="GF381" s="227"/>
      <c r="GG381" s="227"/>
      <c r="GH381" s="227"/>
      <c r="GI381" s="227"/>
      <c r="GJ381" s="227"/>
      <c r="GK381" s="227"/>
      <c r="GL381" s="227"/>
      <c r="GM381" s="227"/>
      <c r="GN381" s="227"/>
      <c r="GO381" s="227"/>
      <c r="GP381" s="227"/>
      <c r="GQ381" s="227"/>
      <c r="GR381" s="227"/>
      <c r="GS381" s="227"/>
      <c r="GT381" s="227"/>
      <c r="GU381" s="227"/>
      <c r="GV381" s="227"/>
      <c r="GW381" s="227"/>
      <c r="GX381" s="227"/>
      <c r="GY381" s="227"/>
      <c r="GZ381" s="227"/>
      <c r="HA381" s="227"/>
      <c r="HB381" s="227"/>
      <c r="HC381" s="227"/>
      <c r="HD381" s="227"/>
      <c r="HE381" s="227"/>
      <c r="HF381" s="227"/>
      <c r="HG381" s="227"/>
      <c r="HH381" s="227"/>
      <c r="HI381" s="227"/>
      <c r="HJ381" s="227"/>
      <c r="HK381" s="227"/>
      <c r="HL381" s="227"/>
      <c r="HM381" s="227"/>
      <c r="HN381" s="227"/>
      <c r="HO381" s="227"/>
      <c r="HP381" s="227"/>
      <c r="HQ381" s="227"/>
      <c r="HR381" s="227"/>
      <c r="HS381" s="227"/>
      <c r="HT381" s="227"/>
      <c r="HU381" s="227"/>
      <c r="HV381" s="227"/>
      <c r="HW381" s="227"/>
      <c r="HX381" s="227"/>
      <c r="HY381" s="227"/>
      <c r="HZ381" s="227"/>
      <c r="IA381" s="227"/>
      <c r="IB381" s="227"/>
      <c r="IC381" s="227"/>
      <c r="ID381" s="227"/>
      <c r="IE381" s="227"/>
      <c r="IF381" s="227"/>
      <c r="IG381" s="227"/>
      <c r="IH381" s="227"/>
      <c r="II381" s="227"/>
      <c r="IJ381" s="227"/>
      <c r="IK381" s="227"/>
      <c r="IL381" s="227"/>
      <c r="IM381" s="227"/>
      <c r="IN381" s="227"/>
      <c r="IO381" s="227"/>
      <c r="IP381" s="227"/>
      <c r="IQ381" s="227"/>
      <c r="IR381" s="227"/>
      <c r="IS381" s="227"/>
      <c r="IT381" s="227"/>
      <c r="IU381" s="227"/>
      <c r="IV381" s="227"/>
    </row>
    <row r="382" spans="1:256">
      <c r="A382" s="107"/>
      <c r="D382" s="159"/>
      <c r="E382" s="227"/>
      <c r="F382" s="159"/>
      <c r="G382" s="227"/>
      <c r="H382" s="159"/>
      <c r="I382" s="109"/>
      <c r="J382" s="109"/>
      <c r="K382" s="227"/>
      <c r="L382" s="159"/>
      <c r="M382" s="227"/>
      <c r="N382" s="227"/>
      <c r="O382" s="227"/>
      <c r="P382" s="227"/>
      <c r="Q382" s="227"/>
      <c r="R382" s="227"/>
      <c r="S382" s="227"/>
      <c r="T382" s="227"/>
      <c r="U382" s="227"/>
      <c r="V382" s="227"/>
      <c r="W382" s="227"/>
      <c r="X382" s="227"/>
      <c r="Y382" s="227"/>
      <c r="Z382" s="227"/>
      <c r="AA382" s="227"/>
      <c r="AB382" s="227"/>
      <c r="AC382" s="227"/>
      <c r="AD382" s="227"/>
      <c r="AE382" s="227"/>
      <c r="AF382" s="227"/>
      <c r="AG382" s="227"/>
      <c r="AH382" s="227"/>
      <c r="AI382" s="227"/>
      <c r="AJ382" s="227"/>
      <c r="AK382" s="227"/>
      <c r="AL382" s="227"/>
      <c r="AM382" s="227"/>
      <c r="AN382" s="227"/>
      <c r="AO382" s="227"/>
      <c r="AP382" s="227"/>
      <c r="AQ382" s="227"/>
      <c r="AR382" s="227"/>
      <c r="AS382" s="227"/>
      <c r="AT382" s="227"/>
      <c r="AU382" s="227"/>
      <c r="AV382" s="227"/>
      <c r="AW382" s="227"/>
      <c r="AX382" s="227"/>
      <c r="AY382" s="227"/>
      <c r="AZ382" s="227"/>
      <c r="BA382" s="227"/>
      <c r="BB382" s="227"/>
      <c r="BC382" s="227"/>
      <c r="BD382" s="227"/>
      <c r="BE382" s="227"/>
      <c r="BF382" s="227"/>
      <c r="BG382" s="227"/>
      <c r="BH382" s="227"/>
      <c r="BI382" s="227"/>
      <c r="BJ382" s="227"/>
      <c r="BK382" s="227"/>
      <c r="BL382" s="227"/>
      <c r="BM382" s="227"/>
      <c r="BN382" s="227"/>
      <c r="BO382" s="227"/>
      <c r="BP382" s="227"/>
      <c r="BQ382" s="227"/>
      <c r="BR382" s="227"/>
      <c r="BS382" s="227"/>
      <c r="BT382" s="227"/>
      <c r="BU382" s="227"/>
      <c r="BV382" s="227"/>
      <c r="BW382" s="227"/>
      <c r="BX382" s="227"/>
      <c r="BY382" s="227"/>
      <c r="BZ382" s="227"/>
      <c r="CA382" s="227"/>
      <c r="CB382" s="227"/>
      <c r="CC382" s="109"/>
      <c r="CD382" s="109"/>
      <c r="CE382" s="109"/>
      <c r="CF382" s="109"/>
      <c r="CG382" s="109"/>
      <c r="CH382" s="109"/>
      <c r="CI382" s="109"/>
      <c r="CJ382" s="109"/>
      <c r="CK382" s="109"/>
      <c r="CL382" s="109"/>
      <c r="CM382" s="109"/>
      <c r="CN382" s="109"/>
      <c r="CO382" s="109"/>
      <c r="CP382" s="109"/>
      <c r="CQ382" s="109"/>
      <c r="CR382" s="109"/>
      <c r="CS382" s="109"/>
      <c r="CT382" s="109"/>
      <c r="CU382" s="227"/>
      <c r="CV382" s="227"/>
      <c r="CW382" s="227"/>
      <c r="CX382" s="227"/>
      <c r="CY382" s="227"/>
      <c r="CZ382" s="227"/>
      <c r="DA382" s="227"/>
      <c r="DB382" s="227"/>
      <c r="DC382" s="227"/>
      <c r="DD382" s="227"/>
      <c r="DE382" s="227"/>
      <c r="DF382" s="227"/>
      <c r="DG382" s="227"/>
      <c r="DH382" s="227"/>
      <c r="DI382" s="227"/>
      <c r="DJ382" s="227"/>
      <c r="DK382" s="227"/>
      <c r="DL382" s="227"/>
      <c r="DM382" s="227"/>
      <c r="DN382" s="227"/>
      <c r="DO382" s="227"/>
      <c r="DP382" s="227"/>
      <c r="DQ382" s="227"/>
      <c r="DR382" s="227"/>
      <c r="DS382" s="227"/>
      <c r="DT382" s="227"/>
      <c r="DU382" s="227"/>
      <c r="DV382" s="227"/>
      <c r="DW382" s="227"/>
      <c r="DX382" s="227"/>
      <c r="DY382" s="227"/>
      <c r="DZ382" s="227"/>
      <c r="EA382" s="227"/>
      <c r="EB382" s="227"/>
      <c r="EC382" s="227"/>
      <c r="ED382" s="227"/>
      <c r="EE382" s="227"/>
      <c r="EF382" s="227"/>
      <c r="EG382" s="227"/>
      <c r="EH382" s="227"/>
      <c r="EI382" s="227"/>
      <c r="EJ382" s="227"/>
      <c r="EK382" s="227"/>
      <c r="EL382" s="227"/>
      <c r="EM382" s="227"/>
      <c r="EN382" s="227"/>
      <c r="EO382" s="227"/>
      <c r="EP382" s="227"/>
      <c r="EQ382" s="227"/>
      <c r="ER382" s="227"/>
      <c r="ES382" s="227"/>
      <c r="ET382" s="227"/>
      <c r="EU382" s="227"/>
      <c r="EV382" s="227"/>
      <c r="EW382" s="227"/>
      <c r="EX382" s="227"/>
      <c r="EY382" s="227"/>
      <c r="EZ382" s="227"/>
      <c r="FA382" s="227"/>
      <c r="FB382" s="227"/>
      <c r="FC382" s="227"/>
      <c r="FD382" s="227"/>
      <c r="FE382" s="227"/>
      <c r="FF382" s="227"/>
      <c r="FG382" s="227"/>
      <c r="FH382" s="227"/>
      <c r="FI382" s="227"/>
      <c r="FJ382" s="227"/>
      <c r="FK382" s="227"/>
      <c r="FL382" s="227"/>
      <c r="FM382" s="227"/>
      <c r="FN382" s="227"/>
      <c r="FO382" s="227"/>
      <c r="FP382" s="227"/>
      <c r="FQ382" s="227"/>
      <c r="FR382" s="227"/>
      <c r="FS382" s="227"/>
      <c r="FT382" s="227"/>
      <c r="FU382" s="227"/>
      <c r="FV382" s="227"/>
      <c r="FW382" s="227"/>
      <c r="FX382" s="227"/>
      <c r="FY382" s="227"/>
      <c r="FZ382" s="227"/>
      <c r="GA382" s="227"/>
      <c r="GB382" s="227"/>
      <c r="GC382" s="227"/>
      <c r="GD382" s="227"/>
      <c r="GE382" s="227"/>
      <c r="GF382" s="227"/>
      <c r="GG382" s="227"/>
      <c r="GH382" s="227"/>
      <c r="GI382" s="227"/>
      <c r="GJ382" s="227"/>
      <c r="GK382" s="227"/>
      <c r="GL382" s="227"/>
      <c r="GM382" s="227"/>
      <c r="GN382" s="227"/>
      <c r="GO382" s="227"/>
      <c r="GP382" s="227"/>
      <c r="GQ382" s="227"/>
      <c r="GR382" s="227"/>
      <c r="GS382" s="227"/>
      <c r="GT382" s="227"/>
      <c r="GU382" s="227"/>
      <c r="GV382" s="227"/>
      <c r="GW382" s="227"/>
      <c r="GX382" s="227"/>
      <c r="GY382" s="227"/>
      <c r="GZ382" s="227"/>
      <c r="HA382" s="227"/>
      <c r="HB382" s="227"/>
      <c r="HC382" s="227"/>
      <c r="HD382" s="227"/>
      <c r="HE382" s="227"/>
      <c r="HF382" s="227"/>
      <c r="HG382" s="227"/>
      <c r="HH382" s="227"/>
      <c r="HI382" s="227"/>
      <c r="HJ382" s="227"/>
      <c r="HK382" s="227"/>
      <c r="HL382" s="227"/>
      <c r="HM382" s="227"/>
      <c r="HN382" s="227"/>
      <c r="HO382" s="227"/>
      <c r="HP382" s="227"/>
      <c r="HQ382" s="227"/>
      <c r="HR382" s="227"/>
      <c r="HS382" s="227"/>
      <c r="HT382" s="227"/>
      <c r="HU382" s="227"/>
      <c r="HV382" s="227"/>
      <c r="HW382" s="227"/>
      <c r="HX382" s="227"/>
      <c r="HY382" s="227"/>
      <c r="HZ382" s="227"/>
      <c r="IA382" s="227"/>
      <c r="IB382" s="227"/>
      <c r="IC382" s="227"/>
      <c r="ID382" s="227"/>
      <c r="IE382" s="227"/>
      <c r="IF382" s="227"/>
      <c r="IG382" s="227"/>
      <c r="IH382" s="227"/>
      <c r="II382" s="227"/>
      <c r="IJ382" s="227"/>
      <c r="IK382" s="227"/>
      <c r="IL382" s="227"/>
      <c r="IM382" s="227"/>
      <c r="IN382" s="227"/>
      <c r="IO382" s="227"/>
      <c r="IP382" s="227"/>
      <c r="IQ382" s="227"/>
      <c r="IR382" s="227"/>
      <c r="IS382" s="227"/>
      <c r="IT382" s="227"/>
      <c r="IU382" s="227"/>
      <c r="IV382" s="227"/>
    </row>
    <row r="383" spans="1:256">
      <c r="A383" s="107"/>
      <c r="D383" s="159"/>
      <c r="E383" s="227"/>
      <c r="F383" s="159"/>
      <c r="G383" s="227"/>
      <c r="H383" s="159"/>
      <c r="I383" s="109"/>
      <c r="J383" s="109"/>
      <c r="K383" s="227"/>
      <c r="L383" s="159"/>
      <c r="M383" s="227"/>
      <c r="N383" s="227"/>
      <c r="O383" s="227"/>
      <c r="P383" s="227"/>
      <c r="Q383" s="227"/>
      <c r="R383" s="227"/>
      <c r="S383" s="227"/>
      <c r="T383" s="227"/>
      <c r="U383" s="227"/>
      <c r="V383" s="227"/>
      <c r="W383" s="227"/>
      <c r="X383" s="227"/>
      <c r="Y383" s="227"/>
      <c r="Z383" s="227"/>
      <c r="AA383" s="227"/>
      <c r="AB383" s="227"/>
      <c r="AC383" s="227"/>
      <c r="AD383" s="227"/>
      <c r="AE383" s="227"/>
      <c r="AF383" s="227"/>
      <c r="AG383" s="227"/>
      <c r="AH383" s="227"/>
      <c r="AI383" s="227"/>
      <c r="AJ383" s="227"/>
      <c r="AK383" s="227"/>
      <c r="AL383" s="227"/>
      <c r="AM383" s="227"/>
      <c r="AN383" s="227"/>
      <c r="AO383" s="227"/>
      <c r="AP383" s="227"/>
      <c r="AQ383" s="227"/>
      <c r="AR383" s="227"/>
      <c r="AS383" s="227"/>
      <c r="AT383" s="227"/>
      <c r="AU383" s="227"/>
      <c r="AV383" s="227"/>
      <c r="AW383" s="227"/>
      <c r="AX383" s="227"/>
      <c r="AY383" s="227"/>
      <c r="AZ383" s="227"/>
      <c r="BA383" s="227"/>
      <c r="BB383" s="227"/>
      <c r="BC383" s="227"/>
      <c r="BD383" s="227"/>
      <c r="BE383" s="227"/>
      <c r="BF383" s="227"/>
      <c r="BG383" s="227"/>
      <c r="BH383" s="227"/>
      <c r="BI383" s="227"/>
      <c r="BJ383" s="227"/>
      <c r="BK383" s="227"/>
      <c r="BL383" s="227"/>
      <c r="BM383" s="227"/>
      <c r="BN383" s="227"/>
      <c r="BO383" s="227"/>
      <c r="BP383" s="227"/>
      <c r="BQ383" s="227"/>
      <c r="BR383" s="227"/>
      <c r="BS383" s="227"/>
      <c r="BT383" s="227"/>
      <c r="BU383" s="227"/>
      <c r="BV383" s="227"/>
      <c r="BW383" s="227"/>
      <c r="BX383" s="227"/>
      <c r="BY383" s="227"/>
      <c r="BZ383" s="227"/>
      <c r="CA383" s="227"/>
      <c r="CB383" s="227"/>
      <c r="CC383" s="109"/>
      <c r="CD383" s="109"/>
      <c r="CE383" s="109"/>
      <c r="CF383" s="109"/>
      <c r="CG383" s="109"/>
      <c r="CH383" s="109"/>
      <c r="CI383" s="109"/>
      <c r="CJ383" s="109"/>
      <c r="CK383" s="109"/>
      <c r="CL383" s="109"/>
      <c r="CM383" s="109"/>
      <c r="CN383" s="109"/>
      <c r="CO383" s="109"/>
      <c r="CP383" s="109"/>
      <c r="CQ383" s="109"/>
      <c r="CR383" s="109"/>
      <c r="CS383" s="109"/>
      <c r="CT383" s="109"/>
      <c r="CU383" s="227"/>
      <c r="CV383" s="227"/>
      <c r="CW383" s="227"/>
      <c r="CX383" s="227"/>
      <c r="CY383" s="227"/>
      <c r="CZ383" s="227"/>
      <c r="DA383" s="227"/>
      <c r="DB383" s="227"/>
      <c r="DC383" s="227"/>
      <c r="DD383" s="227"/>
      <c r="DE383" s="227"/>
      <c r="DF383" s="227"/>
      <c r="DG383" s="227"/>
      <c r="DH383" s="227"/>
      <c r="DI383" s="227"/>
      <c r="DJ383" s="227"/>
      <c r="DK383" s="227"/>
      <c r="DL383" s="227"/>
      <c r="DM383" s="227"/>
      <c r="DN383" s="227"/>
      <c r="DO383" s="227"/>
      <c r="DP383" s="227"/>
      <c r="DQ383" s="227"/>
      <c r="DR383" s="227"/>
      <c r="DS383" s="227"/>
      <c r="DT383" s="227"/>
      <c r="DU383" s="227"/>
      <c r="DV383" s="227"/>
      <c r="DW383" s="227"/>
      <c r="DX383" s="227"/>
      <c r="DY383" s="227"/>
      <c r="DZ383" s="227"/>
      <c r="EA383" s="227"/>
      <c r="EB383" s="227"/>
      <c r="EC383" s="227"/>
      <c r="ED383" s="227"/>
      <c r="EE383" s="227"/>
      <c r="EF383" s="227"/>
      <c r="EG383" s="227"/>
      <c r="EH383" s="227"/>
      <c r="EI383" s="227"/>
      <c r="EJ383" s="227"/>
      <c r="EK383" s="227"/>
      <c r="EL383" s="227"/>
      <c r="EM383" s="227"/>
      <c r="EN383" s="227"/>
      <c r="EO383" s="227"/>
      <c r="EP383" s="227"/>
      <c r="EQ383" s="227"/>
      <c r="ER383" s="227"/>
      <c r="ES383" s="227"/>
      <c r="ET383" s="227"/>
      <c r="EU383" s="227"/>
      <c r="EV383" s="227"/>
      <c r="EW383" s="227"/>
      <c r="EX383" s="227"/>
      <c r="EY383" s="227"/>
      <c r="EZ383" s="227"/>
      <c r="FA383" s="227"/>
      <c r="FB383" s="227"/>
      <c r="FC383" s="227"/>
      <c r="FD383" s="227"/>
      <c r="FE383" s="227"/>
      <c r="FF383" s="227"/>
      <c r="FG383" s="227"/>
      <c r="FH383" s="227"/>
      <c r="FI383" s="227"/>
      <c r="FJ383" s="227"/>
      <c r="FK383" s="227"/>
      <c r="FL383" s="227"/>
      <c r="FM383" s="227"/>
      <c r="FN383" s="227"/>
      <c r="FO383" s="227"/>
      <c r="FP383" s="227"/>
      <c r="FQ383" s="227"/>
      <c r="FR383" s="227"/>
      <c r="FS383" s="227"/>
      <c r="FT383" s="227"/>
      <c r="FU383" s="227"/>
      <c r="FV383" s="227"/>
      <c r="FW383" s="227"/>
      <c r="FX383" s="227"/>
      <c r="FY383" s="227"/>
      <c r="FZ383" s="227"/>
      <c r="GA383" s="227"/>
      <c r="GB383" s="227"/>
      <c r="GC383" s="227"/>
      <c r="GD383" s="227"/>
      <c r="GE383" s="227"/>
      <c r="GF383" s="227"/>
      <c r="GG383" s="227"/>
      <c r="GH383" s="227"/>
      <c r="GI383" s="227"/>
      <c r="GJ383" s="227"/>
      <c r="GK383" s="227"/>
      <c r="GL383" s="227"/>
      <c r="GM383" s="227"/>
      <c r="GN383" s="227"/>
      <c r="GO383" s="227"/>
      <c r="GP383" s="227"/>
      <c r="GQ383" s="227"/>
      <c r="GR383" s="227"/>
      <c r="GS383" s="227"/>
      <c r="GT383" s="227"/>
      <c r="GU383" s="227"/>
      <c r="GV383" s="227"/>
      <c r="GW383" s="227"/>
      <c r="GX383" s="227"/>
      <c r="GY383" s="227"/>
      <c r="GZ383" s="227"/>
      <c r="HA383" s="227"/>
      <c r="HB383" s="227"/>
      <c r="HC383" s="227"/>
      <c r="HD383" s="227"/>
      <c r="HE383" s="227"/>
      <c r="HF383" s="227"/>
      <c r="HG383" s="227"/>
      <c r="HH383" s="227"/>
      <c r="HI383" s="227"/>
      <c r="HJ383" s="227"/>
      <c r="HK383" s="227"/>
      <c r="HL383" s="227"/>
      <c r="HM383" s="227"/>
      <c r="HN383" s="227"/>
      <c r="HO383" s="227"/>
      <c r="HP383" s="227"/>
      <c r="HQ383" s="227"/>
      <c r="HR383" s="227"/>
      <c r="HS383" s="227"/>
      <c r="HT383" s="227"/>
      <c r="HU383" s="227"/>
      <c r="HV383" s="227"/>
      <c r="HW383" s="227"/>
      <c r="HX383" s="227"/>
      <c r="HY383" s="227"/>
      <c r="HZ383" s="227"/>
      <c r="IA383" s="227"/>
      <c r="IB383" s="227"/>
      <c r="IC383" s="227"/>
      <c r="ID383" s="227"/>
      <c r="IE383" s="227"/>
      <c r="IF383" s="227"/>
      <c r="IG383" s="227"/>
      <c r="IH383" s="227"/>
      <c r="II383" s="227"/>
      <c r="IJ383" s="227"/>
      <c r="IK383" s="227"/>
      <c r="IL383" s="227"/>
      <c r="IM383" s="227"/>
      <c r="IN383" s="227"/>
      <c r="IO383" s="227"/>
      <c r="IP383" s="227"/>
      <c r="IQ383" s="227"/>
      <c r="IR383" s="227"/>
      <c r="IS383" s="227"/>
      <c r="IT383" s="227"/>
      <c r="IU383" s="227"/>
      <c r="IV383" s="227"/>
    </row>
    <row r="384" spans="1:256">
      <c r="A384" s="107"/>
      <c r="D384" s="159"/>
      <c r="E384" s="227"/>
      <c r="F384" s="159"/>
      <c r="G384" s="227"/>
      <c r="H384" s="159"/>
      <c r="I384" s="109"/>
      <c r="J384" s="109"/>
      <c r="K384" s="227"/>
      <c r="L384" s="159"/>
      <c r="M384" s="227"/>
      <c r="N384" s="227"/>
      <c r="O384" s="227"/>
      <c r="P384" s="227"/>
      <c r="Q384" s="227"/>
      <c r="R384" s="227"/>
      <c r="S384" s="227"/>
      <c r="T384" s="227"/>
      <c r="U384" s="227"/>
      <c r="V384" s="227"/>
      <c r="W384" s="227"/>
      <c r="X384" s="227"/>
      <c r="Y384" s="227"/>
      <c r="Z384" s="227"/>
      <c r="AA384" s="227"/>
      <c r="AB384" s="227"/>
      <c r="AC384" s="227"/>
      <c r="AD384" s="227"/>
      <c r="AE384" s="227"/>
      <c r="AF384" s="227"/>
      <c r="AG384" s="227"/>
      <c r="AH384" s="227"/>
      <c r="AI384" s="227"/>
      <c r="AJ384" s="227"/>
      <c r="AK384" s="227"/>
      <c r="AL384" s="227"/>
      <c r="AM384" s="227"/>
      <c r="AN384" s="227"/>
      <c r="AO384" s="227"/>
      <c r="AP384" s="227"/>
      <c r="AQ384" s="227"/>
      <c r="AR384" s="227"/>
      <c r="AS384" s="227"/>
      <c r="AT384" s="227"/>
      <c r="AU384" s="227"/>
      <c r="AV384" s="227"/>
      <c r="AW384" s="227"/>
      <c r="AX384" s="227"/>
      <c r="AY384" s="227"/>
      <c r="AZ384" s="227"/>
      <c r="BA384" s="227"/>
      <c r="BB384" s="227"/>
      <c r="BC384" s="227"/>
      <c r="BD384" s="227"/>
      <c r="BE384" s="227"/>
      <c r="BF384" s="227"/>
      <c r="BG384" s="227"/>
      <c r="BH384" s="227"/>
      <c r="BI384" s="227"/>
      <c r="BJ384" s="227"/>
      <c r="BK384" s="227"/>
      <c r="BL384" s="227"/>
      <c r="BM384" s="227"/>
      <c r="BN384" s="227"/>
      <c r="BO384" s="227"/>
      <c r="BP384" s="227"/>
      <c r="BQ384" s="227"/>
      <c r="BR384" s="227"/>
      <c r="BS384" s="227"/>
      <c r="BT384" s="227"/>
      <c r="BU384" s="227"/>
      <c r="BV384" s="227"/>
      <c r="BW384" s="227"/>
      <c r="BX384" s="227"/>
      <c r="BY384" s="227"/>
      <c r="BZ384" s="227"/>
      <c r="CA384" s="227"/>
      <c r="CB384" s="227"/>
      <c r="CC384" s="109"/>
      <c r="CD384" s="109"/>
      <c r="CE384" s="109"/>
      <c r="CF384" s="109"/>
      <c r="CG384" s="109"/>
      <c r="CH384" s="109"/>
      <c r="CI384" s="109"/>
      <c r="CJ384" s="109"/>
      <c r="CK384" s="109"/>
      <c r="CL384" s="109"/>
      <c r="CM384" s="109"/>
      <c r="CN384" s="109"/>
      <c r="CO384" s="109"/>
      <c r="CP384" s="109"/>
      <c r="CQ384" s="109"/>
      <c r="CR384" s="109"/>
      <c r="CS384" s="109"/>
      <c r="CT384" s="109"/>
      <c r="CU384" s="227"/>
      <c r="CV384" s="227"/>
      <c r="CW384" s="227"/>
      <c r="CX384" s="227"/>
      <c r="CY384" s="227"/>
      <c r="CZ384" s="227"/>
      <c r="DA384" s="227"/>
      <c r="DB384" s="227"/>
      <c r="DC384" s="227"/>
      <c r="DD384" s="227"/>
      <c r="DE384" s="227"/>
      <c r="DF384" s="227"/>
      <c r="DG384" s="227"/>
      <c r="DH384" s="227"/>
      <c r="DI384" s="227"/>
      <c r="DJ384" s="227"/>
      <c r="DK384" s="227"/>
      <c r="DL384" s="227"/>
      <c r="DM384" s="227"/>
      <c r="DN384" s="227"/>
      <c r="DO384" s="227"/>
      <c r="DP384" s="227"/>
      <c r="DQ384" s="227"/>
      <c r="DR384" s="227"/>
      <c r="DS384" s="227"/>
      <c r="DT384" s="227"/>
      <c r="DU384" s="227"/>
      <c r="DV384" s="227"/>
      <c r="DW384" s="227"/>
      <c r="DX384" s="227"/>
      <c r="DY384" s="227"/>
      <c r="DZ384" s="227"/>
      <c r="EA384" s="227"/>
      <c r="EB384" s="227"/>
      <c r="EC384" s="227"/>
      <c r="ED384" s="227"/>
      <c r="EE384" s="227"/>
      <c r="EF384" s="227"/>
      <c r="EG384" s="227"/>
      <c r="EH384" s="227"/>
      <c r="EI384" s="227"/>
      <c r="EJ384" s="227"/>
      <c r="EK384" s="227"/>
      <c r="EL384" s="227"/>
      <c r="EM384" s="227"/>
      <c r="EN384" s="227"/>
      <c r="EO384" s="227"/>
      <c r="EP384" s="227"/>
      <c r="EQ384" s="227"/>
      <c r="ER384" s="227"/>
      <c r="ES384" s="227"/>
      <c r="ET384" s="227"/>
      <c r="EU384" s="227"/>
      <c r="EV384" s="227"/>
      <c r="EW384" s="227"/>
      <c r="EX384" s="227"/>
      <c r="EY384" s="227"/>
      <c r="EZ384" s="227"/>
      <c r="FA384" s="227"/>
      <c r="FB384" s="227"/>
      <c r="FC384" s="227"/>
      <c r="FD384" s="227"/>
      <c r="FE384" s="227"/>
      <c r="FF384" s="227"/>
      <c r="FG384" s="227"/>
      <c r="FH384" s="227"/>
      <c r="FI384" s="227"/>
      <c r="FJ384" s="227"/>
      <c r="FK384" s="227"/>
      <c r="FL384" s="227"/>
      <c r="FM384" s="227"/>
      <c r="FN384" s="227"/>
      <c r="FO384" s="227"/>
      <c r="FP384" s="227"/>
      <c r="FQ384" s="227"/>
      <c r="FR384" s="227"/>
      <c r="FS384" s="227"/>
      <c r="FT384" s="227"/>
      <c r="FU384" s="227"/>
      <c r="FV384" s="227"/>
      <c r="FW384" s="227"/>
      <c r="FX384" s="227"/>
      <c r="FY384" s="227"/>
      <c r="FZ384" s="227"/>
      <c r="GA384" s="227"/>
      <c r="GB384" s="227"/>
      <c r="GC384" s="227"/>
      <c r="GD384" s="227"/>
      <c r="GE384" s="227"/>
      <c r="GF384" s="227"/>
      <c r="GG384" s="227"/>
      <c r="GH384" s="227"/>
      <c r="GI384" s="227"/>
      <c r="GJ384" s="227"/>
      <c r="GK384" s="227"/>
      <c r="GL384" s="227"/>
      <c r="GM384" s="227"/>
      <c r="GN384" s="227"/>
      <c r="GO384" s="227"/>
      <c r="GP384" s="227"/>
      <c r="GQ384" s="227"/>
      <c r="GR384" s="227"/>
      <c r="GS384" s="227"/>
      <c r="GT384" s="227"/>
      <c r="GU384" s="227"/>
      <c r="GV384" s="227"/>
      <c r="GW384" s="227"/>
      <c r="GX384" s="227"/>
      <c r="GY384" s="227"/>
      <c r="GZ384" s="227"/>
      <c r="HA384" s="227"/>
      <c r="HB384" s="227"/>
      <c r="HC384" s="227"/>
      <c r="HD384" s="227"/>
      <c r="HE384" s="227"/>
      <c r="HF384" s="227"/>
      <c r="HG384" s="227"/>
      <c r="HH384" s="227"/>
      <c r="HI384" s="227"/>
      <c r="HJ384" s="227"/>
      <c r="HK384" s="227"/>
      <c r="HL384" s="227"/>
      <c r="HM384" s="227"/>
      <c r="HN384" s="227"/>
      <c r="HO384" s="227"/>
      <c r="HP384" s="227"/>
      <c r="HQ384" s="227"/>
      <c r="HR384" s="227"/>
      <c r="HS384" s="227"/>
      <c r="HT384" s="227"/>
      <c r="HU384" s="227"/>
      <c r="HV384" s="227"/>
      <c r="HW384" s="227"/>
      <c r="HX384" s="227"/>
      <c r="HY384" s="227"/>
      <c r="HZ384" s="227"/>
      <c r="IA384" s="227"/>
      <c r="IB384" s="227"/>
      <c r="IC384" s="227"/>
      <c r="ID384" s="227"/>
      <c r="IE384" s="227"/>
      <c r="IF384" s="227"/>
      <c r="IG384" s="227"/>
      <c r="IH384" s="227"/>
      <c r="II384" s="227"/>
      <c r="IJ384" s="227"/>
      <c r="IK384" s="227"/>
      <c r="IL384" s="227"/>
      <c r="IM384" s="227"/>
      <c r="IN384" s="227"/>
      <c r="IO384" s="227"/>
      <c r="IP384" s="227"/>
      <c r="IQ384" s="227"/>
      <c r="IR384" s="227"/>
      <c r="IS384" s="227"/>
      <c r="IT384" s="227"/>
      <c r="IU384" s="227"/>
      <c r="IV384" s="227"/>
    </row>
    <row r="385" spans="1:256">
      <c r="A385" s="107"/>
      <c r="D385" s="159"/>
      <c r="E385" s="227"/>
      <c r="F385" s="159"/>
      <c r="G385" s="227"/>
      <c r="H385" s="159"/>
      <c r="I385" s="109"/>
      <c r="J385" s="109"/>
      <c r="K385" s="227"/>
      <c r="L385" s="159"/>
      <c r="M385" s="227"/>
      <c r="N385" s="227"/>
      <c r="O385" s="227"/>
      <c r="P385" s="227"/>
      <c r="Q385" s="227"/>
      <c r="R385" s="227"/>
      <c r="S385" s="227"/>
      <c r="T385" s="227"/>
      <c r="U385" s="227"/>
      <c r="V385" s="227"/>
      <c r="W385" s="227"/>
      <c r="X385" s="227"/>
      <c r="Y385" s="227"/>
      <c r="Z385" s="227"/>
      <c r="AA385" s="227"/>
      <c r="AB385" s="227"/>
      <c r="AC385" s="227"/>
      <c r="AD385" s="227"/>
      <c r="AE385" s="227"/>
      <c r="AF385" s="227"/>
      <c r="AG385" s="227"/>
      <c r="AH385" s="227"/>
      <c r="AI385" s="227"/>
      <c r="AJ385" s="227"/>
      <c r="AK385" s="227"/>
      <c r="AL385" s="227"/>
      <c r="AM385" s="227"/>
      <c r="AN385" s="227"/>
      <c r="AO385" s="227"/>
      <c r="AP385" s="227"/>
      <c r="AQ385" s="227"/>
      <c r="AR385" s="227"/>
      <c r="AS385" s="227"/>
      <c r="AT385" s="227"/>
      <c r="AU385" s="227"/>
      <c r="AV385" s="227"/>
      <c r="AW385" s="227"/>
      <c r="AX385" s="227"/>
      <c r="AY385" s="227"/>
      <c r="AZ385" s="227"/>
      <c r="BA385" s="227"/>
      <c r="BB385" s="227"/>
      <c r="BC385" s="227"/>
      <c r="BD385" s="227"/>
      <c r="BE385" s="227"/>
      <c r="BF385" s="227"/>
      <c r="BG385" s="227"/>
      <c r="BH385" s="227"/>
      <c r="BI385" s="227"/>
      <c r="BJ385" s="227"/>
      <c r="BK385" s="227"/>
      <c r="BL385" s="227"/>
      <c r="BM385" s="227"/>
      <c r="BN385" s="227"/>
      <c r="BO385" s="227"/>
      <c r="BP385" s="227"/>
      <c r="BQ385" s="227"/>
      <c r="BR385" s="227"/>
      <c r="BS385" s="227"/>
      <c r="BT385" s="227"/>
      <c r="BU385" s="227"/>
      <c r="BV385" s="227"/>
      <c r="BW385" s="227"/>
      <c r="BX385" s="227"/>
      <c r="BY385" s="227"/>
      <c r="BZ385" s="227"/>
      <c r="CA385" s="227"/>
      <c r="CB385" s="227"/>
      <c r="CC385" s="109"/>
      <c r="CD385" s="109"/>
      <c r="CE385" s="109"/>
      <c r="CF385" s="109"/>
      <c r="CG385" s="109"/>
      <c r="CH385" s="109"/>
      <c r="CI385" s="109"/>
      <c r="CJ385" s="109"/>
      <c r="CK385" s="109"/>
      <c r="CL385" s="109"/>
      <c r="CM385" s="109"/>
      <c r="CN385" s="109"/>
      <c r="CO385" s="109"/>
      <c r="CP385" s="109"/>
      <c r="CQ385" s="109"/>
      <c r="CR385" s="109"/>
      <c r="CS385" s="109"/>
      <c r="CT385" s="109"/>
      <c r="CU385" s="227"/>
      <c r="CV385" s="227"/>
      <c r="CW385" s="227"/>
      <c r="CX385" s="227"/>
      <c r="CY385" s="227"/>
      <c r="CZ385" s="227"/>
      <c r="DA385" s="227"/>
      <c r="DB385" s="227"/>
      <c r="DC385" s="227"/>
      <c r="DD385" s="227"/>
      <c r="DE385" s="227"/>
      <c r="DF385" s="227"/>
      <c r="DG385" s="227"/>
      <c r="DH385" s="227"/>
      <c r="DI385" s="227"/>
      <c r="DJ385" s="227"/>
      <c r="DK385" s="227"/>
      <c r="DL385" s="227"/>
      <c r="DM385" s="227"/>
      <c r="DN385" s="227"/>
      <c r="DO385" s="227"/>
      <c r="DP385" s="227"/>
      <c r="DQ385" s="227"/>
      <c r="DR385" s="227"/>
      <c r="DS385" s="227"/>
      <c r="DT385" s="227"/>
      <c r="DU385" s="227"/>
      <c r="DV385" s="227"/>
      <c r="DW385" s="227"/>
      <c r="DX385" s="227"/>
      <c r="DY385" s="227"/>
      <c r="DZ385" s="227"/>
      <c r="EA385" s="227"/>
      <c r="EB385" s="227"/>
      <c r="EC385" s="227"/>
      <c r="ED385" s="227"/>
      <c r="EE385" s="227"/>
      <c r="EF385" s="227"/>
      <c r="EG385" s="227"/>
      <c r="EH385" s="227"/>
      <c r="EI385" s="227"/>
      <c r="EJ385" s="227"/>
      <c r="EK385" s="227"/>
      <c r="EL385" s="227"/>
      <c r="EM385" s="227"/>
      <c r="EN385" s="227"/>
      <c r="EO385" s="227"/>
      <c r="EP385" s="227"/>
      <c r="EQ385" s="227"/>
      <c r="ER385" s="227"/>
      <c r="ES385" s="227"/>
      <c r="ET385" s="227"/>
      <c r="EU385" s="227"/>
      <c r="EV385" s="227"/>
      <c r="EW385" s="227"/>
      <c r="EX385" s="227"/>
      <c r="EY385" s="227"/>
      <c r="EZ385" s="227"/>
      <c r="FA385" s="227"/>
      <c r="FB385" s="227"/>
      <c r="FC385" s="227"/>
      <c r="FD385" s="227"/>
      <c r="FE385" s="227"/>
      <c r="FF385" s="227"/>
      <c r="FG385" s="227"/>
      <c r="FH385" s="227"/>
      <c r="FI385" s="227"/>
      <c r="FJ385" s="227"/>
      <c r="FK385" s="227"/>
      <c r="FL385" s="227"/>
      <c r="FM385" s="227"/>
      <c r="FN385" s="227"/>
      <c r="FO385" s="227"/>
      <c r="FP385" s="227"/>
      <c r="FQ385" s="227"/>
      <c r="FR385" s="227"/>
      <c r="FS385" s="227"/>
      <c r="FT385" s="227"/>
      <c r="FU385" s="227"/>
      <c r="FV385" s="227"/>
      <c r="FW385" s="227"/>
      <c r="FX385" s="227"/>
      <c r="FY385" s="227"/>
      <c r="FZ385" s="227"/>
      <c r="GA385" s="227"/>
      <c r="GB385" s="227"/>
      <c r="GC385" s="227"/>
      <c r="GD385" s="227"/>
      <c r="GE385" s="227"/>
      <c r="GF385" s="227"/>
      <c r="GG385" s="227"/>
      <c r="GH385" s="227"/>
      <c r="GI385" s="227"/>
      <c r="GJ385" s="227"/>
      <c r="GK385" s="227"/>
      <c r="GL385" s="227"/>
      <c r="GM385" s="227"/>
      <c r="GN385" s="227"/>
      <c r="GO385" s="227"/>
      <c r="GP385" s="227"/>
      <c r="GQ385" s="227"/>
      <c r="GR385" s="227"/>
      <c r="GS385" s="227"/>
      <c r="GT385" s="227"/>
      <c r="GU385" s="227"/>
      <c r="GV385" s="227"/>
      <c r="GW385" s="227"/>
      <c r="GX385" s="227"/>
      <c r="GY385" s="227"/>
      <c r="GZ385" s="227"/>
      <c r="HA385" s="227"/>
      <c r="HB385" s="227"/>
      <c r="HC385" s="227"/>
      <c r="HD385" s="227"/>
      <c r="HE385" s="227"/>
      <c r="HF385" s="227"/>
      <c r="HG385" s="227"/>
      <c r="HH385" s="227"/>
      <c r="HI385" s="227"/>
      <c r="HJ385" s="227"/>
      <c r="HK385" s="227"/>
      <c r="HL385" s="227"/>
      <c r="HM385" s="227"/>
      <c r="HN385" s="227"/>
      <c r="HO385" s="227"/>
      <c r="HP385" s="227"/>
      <c r="HQ385" s="227"/>
      <c r="HR385" s="227"/>
      <c r="HS385" s="227"/>
      <c r="HT385" s="227"/>
      <c r="HU385" s="227"/>
      <c r="HV385" s="227"/>
      <c r="HW385" s="227"/>
      <c r="HX385" s="227"/>
      <c r="HY385" s="227"/>
      <c r="HZ385" s="227"/>
      <c r="IA385" s="227"/>
      <c r="IB385" s="227"/>
      <c r="IC385" s="227"/>
      <c r="ID385" s="227"/>
      <c r="IE385" s="227"/>
      <c r="IF385" s="227"/>
      <c r="IG385" s="227"/>
      <c r="IH385" s="227"/>
      <c r="II385" s="227"/>
      <c r="IJ385" s="227"/>
      <c r="IK385" s="227"/>
      <c r="IL385" s="227"/>
      <c r="IM385" s="227"/>
      <c r="IN385" s="227"/>
      <c r="IO385" s="227"/>
      <c r="IP385" s="227"/>
      <c r="IQ385" s="227"/>
      <c r="IR385" s="227"/>
      <c r="IS385" s="227"/>
      <c r="IT385" s="227"/>
      <c r="IU385" s="227"/>
      <c r="IV385" s="227"/>
    </row>
    <row r="386" spans="1:256">
      <c r="A386" s="107"/>
      <c r="D386" s="159"/>
      <c r="E386" s="227"/>
      <c r="F386" s="159"/>
      <c r="G386" s="227"/>
      <c r="H386" s="159"/>
      <c r="I386" s="109"/>
      <c r="J386" s="109"/>
      <c r="K386" s="227"/>
      <c r="L386" s="159"/>
      <c r="M386" s="227"/>
      <c r="N386" s="227"/>
      <c r="O386" s="227"/>
      <c r="P386" s="227"/>
      <c r="Q386" s="227"/>
      <c r="R386" s="227"/>
      <c r="S386" s="227"/>
      <c r="T386" s="227"/>
      <c r="U386" s="227"/>
      <c r="V386" s="227"/>
      <c r="W386" s="227"/>
      <c r="X386" s="227"/>
      <c r="Y386" s="227"/>
      <c r="Z386" s="227"/>
      <c r="AA386" s="227"/>
      <c r="AB386" s="227"/>
      <c r="AC386" s="227"/>
      <c r="AD386" s="227"/>
      <c r="AE386" s="227"/>
      <c r="AF386" s="227"/>
      <c r="AG386" s="227"/>
      <c r="AH386" s="227"/>
      <c r="AI386" s="227"/>
      <c r="AJ386" s="227"/>
      <c r="AK386" s="227"/>
      <c r="AL386" s="227"/>
      <c r="AM386" s="227"/>
      <c r="AN386" s="227"/>
      <c r="AO386" s="227"/>
      <c r="AP386" s="227"/>
      <c r="AQ386" s="227"/>
      <c r="AR386" s="227"/>
      <c r="AS386" s="227"/>
      <c r="AT386" s="227"/>
      <c r="AU386" s="227"/>
      <c r="AV386" s="227"/>
      <c r="AW386" s="227"/>
      <c r="AX386" s="227"/>
      <c r="AY386" s="227"/>
      <c r="AZ386" s="227"/>
      <c r="BA386" s="227"/>
      <c r="BB386" s="227"/>
      <c r="BC386" s="227"/>
      <c r="BD386" s="227"/>
      <c r="BE386" s="227"/>
      <c r="BF386" s="227"/>
      <c r="BG386" s="227"/>
      <c r="BH386" s="227"/>
      <c r="BI386" s="227"/>
      <c r="BJ386" s="227"/>
      <c r="BK386" s="227"/>
      <c r="BL386" s="227"/>
      <c r="BM386" s="227"/>
      <c r="BN386" s="227"/>
      <c r="BO386" s="227"/>
      <c r="BP386" s="227"/>
      <c r="BQ386" s="227"/>
      <c r="BR386" s="227"/>
      <c r="BS386" s="227"/>
      <c r="BT386" s="227"/>
      <c r="BU386" s="227"/>
      <c r="BV386" s="227"/>
      <c r="BW386" s="227"/>
      <c r="BX386" s="227"/>
      <c r="BY386" s="227"/>
      <c r="BZ386" s="227"/>
      <c r="CA386" s="227"/>
      <c r="CB386" s="227"/>
      <c r="CC386" s="109"/>
      <c r="CD386" s="109"/>
      <c r="CE386" s="109"/>
      <c r="CF386" s="109"/>
      <c r="CG386" s="109"/>
      <c r="CH386" s="109"/>
      <c r="CI386" s="109"/>
      <c r="CJ386" s="109"/>
      <c r="CK386" s="109"/>
      <c r="CL386" s="109"/>
      <c r="CM386" s="109"/>
      <c r="CN386" s="109"/>
      <c r="CO386" s="109"/>
      <c r="CP386" s="109"/>
      <c r="CQ386" s="109"/>
      <c r="CR386" s="109"/>
      <c r="CS386" s="109"/>
      <c r="CT386" s="109"/>
      <c r="CU386" s="227"/>
      <c r="CV386" s="227"/>
      <c r="CW386" s="227"/>
      <c r="CX386" s="227"/>
      <c r="CY386" s="227"/>
      <c r="CZ386" s="227"/>
      <c r="DA386" s="227"/>
      <c r="DB386" s="227"/>
      <c r="DC386" s="227"/>
      <c r="DD386" s="227"/>
      <c r="DE386" s="227"/>
      <c r="DF386" s="227"/>
      <c r="DG386" s="227"/>
      <c r="DH386" s="227"/>
      <c r="DI386" s="227"/>
      <c r="DJ386" s="227"/>
      <c r="DK386" s="227"/>
      <c r="DL386" s="227"/>
      <c r="DM386" s="227"/>
      <c r="DN386" s="227"/>
      <c r="DO386" s="227"/>
      <c r="DP386" s="227"/>
      <c r="DQ386" s="227"/>
      <c r="DR386" s="227"/>
      <c r="DS386" s="227"/>
      <c r="DT386" s="227"/>
      <c r="DU386" s="227"/>
      <c r="DV386" s="227"/>
      <c r="DW386" s="227"/>
      <c r="DX386" s="227"/>
      <c r="DY386" s="227"/>
      <c r="DZ386" s="227"/>
      <c r="EA386" s="227"/>
      <c r="EB386" s="227"/>
      <c r="EC386" s="227"/>
      <c r="ED386" s="227"/>
      <c r="EE386" s="227"/>
      <c r="EF386" s="227"/>
      <c r="EG386" s="227"/>
      <c r="EH386" s="227"/>
      <c r="EI386" s="227"/>
      <c r="EJ386" s="227"/>
      <c r="EK386" s="227"/>
      <c r="EL386" s="227"/>
      <c r="EM386" s="227"/>
      <c r="EN386" s="227"/>
      <c r="EO386" s="227"/>
      <c r="EP386" s="227"/>
      <c r="EQ386" s="227"/>
      <c r="ER386" s="227"/>
      <c r="ES386" s="227"/>
      <c r="ET386" s="227"/>
      <c r="EU386" s="227"/>
      <c r="EV386" s="227"/>
      <c r="EW386" s="227"/>
      <c r="EX386" s="227"/>
      <c r="EY386" s="227"/>
      <c r="EZ386" s="227"/>
      <c r="FA386" s="227"/>
      <c r="FB386" s="227"/>
      <c r="FC386" s="227"/>
      <c r="FD386" s="227"/>
      <c r="FE386" s="227"/>
      <c r="FF386" s="227"/>
      <c r="FG386" s="227"/>
      <c r="FH386" s="227"/>
      <c r="FI386" s="227"/>
      <c r="FJ386" s="227"/>
      <c r="FK386" s="227"/>
      <c r="FL386" s="227"/>
      <c r="FM386" s="227"/>
      <c r="FN386" s="227"/>
      <c r="FO386" s="227"/>
      <c r="FP386" s="227"/>
      <c r="FQ386" s="227"/>
      <c r="FR386" s="227"/>
      <c r="FS386" s="227"/>
      <c r="FT386" s="227"/>
      <c r="FU386" s="227"/>
      <c r="FV386" s="227"/>
      <c r="FW386" s="227"/>
      <c r="FX386" s="227"/>
      <c r="FY386" s="227"/>
      <c r="FZ386" s="227"/>
      <c r="GA386" s="227"/>
      <c r="GB386" s="227"/>
      <c r="GC386" s="227"/>
      <c r="GD386" s="227"/>
      <c r="GE386" s="227"/>
      <c r="GF386" s="227"/>
      <c r="GG386" s="227"/>
      <c r="GH386" s="227"/>
      <c r="GI386" s="227"/>
      <c r="GJ386" s="227"/>
      <c r="GK386" s="227"/>
      <c r="GL386" s="227"/>
      <c r="GM386" s="227"/>
      <c r="GN386" s="227"/>
      <c r="GO386" s="227"/>
      <c r="GP386" s="227"/>
      <c r="GQ386" s="227"/>
      <c r="GR386" s="227"/>
      <c r="GS386" s="227"/>
      <c r="GT386" s="227"/>
      <c r="GU386" s="227"/>
      <c r="GV386" s="227"/>
      <c r="GW386" s="227"/>
      <c r="GX386" s="227"/>
      <c r="GY386" s="227"/>
      <c r="GZ386" s="227"/>
      <c r="HA386" s="227"/>
      <c r="HB386" s="227"/>
      <c r="HC386" s="227"/>
      <c r="HD386" s="227"/>
      <c r="HE386" s="227"/>
      <c r="HF386" s="227"/>
      <c r="HG386" s="227"/>
      <c r="HH386" s="227"/>
      <c r="HI386" s="227"/>
      <c r="HJ386" s="227"/>
      <c r="HK386" s="227"/>
      <c r="HL386" s="227"/>
      <c r="HM386" s="227"/>
      <c r="HN386" s="227"/>
      <c r="HO386" s="227"/>
      <c r="HP386" s="227"/>
      <c r="HQ386" s="227"/>
      <c r="HR386" s="227"/>
      <c r="HS386" s="227"/>
      <c r="HT386" s="227"/>
      <c r="HU386" s="227"/>
      <c r="HV386" s="227"/>
      <c r="HW386" s="227"/>
      <c r="HX386" s="227"/>
      <c r="HY386" s="227"/>
      <c r="HZ386" s="227"/>
      <c r="IA386" s="227"/>
      <c r="IB386" s="227"/>
      <c r="IC386" s="227"/>
      <c r="ID386" s="227"/>
      <c r="IE386" s="227"/>
      <c r="IF386" s="227"/>
      <c r="IG386" s="227"/>
      <c r="IH386" s="227"/>
      <c r="II386" s="227"/>
      <c r="IJ386" s="227"/>
      <c r="IK386" s="227"/>
      <c r="IL386" s="227"/>
      <c r="IM386" s="227"/>
      <c r="IN386" s="227"/>
      <c r="IO386" s="227"/>
      <c r="IP386" s="227"/>
      <c r="IQ386" s="227"/>
      <c r="IR386" s="227"/>
      <c r="IS386" s="227"/>
      <c r="IT386" s="227"/>
      <c r="IU386" s="227"/>
      <c r="IV386" s="227"/>
    </row>
    <row r="387" spans="1:256">
      <c r="A387" s="107"/>
      <c r="D387" s="159"/>
      <c r="E387" s="227"/>
      <c r="F387" s="159"/>
      <c r="G387" s="227"/>
      <c r="H387" s="159"/>
      <c r="I387" s="109"/>
      <c r="J387" s="109"/>
      <c r="K387" s="227"/>
      <c r="L387" s="159"/>
      <c r="M387" s="227"/>
      <c r="N387" s="227"/>
      <c r="O387" s="227"/>
      <c r="P387" s="227"/>
      <c r="Q387" s="227"/>
      <c r="R387" s="227"/>
      <c r="S387" s="227"/>
      <c r="T387" s="227"/>
      <c r="U387" s="227"/>
      <c r="V387" s="227"/>
      <c r="W387" s="227"/>
      <c r="X387" s="227"/>
      <c r="Y387" s="227"/>
      <c r="Z387" s="227"/>
      <c r="AA387" s="227"/>
      <c r="AB387" s="227"/>
      <c r="AC387" s="227"/>
      <c r="AD387" s="227"/>
      <c r="AE387" s="227"/>
      <c r="AF387" s="227"/>
      <c r="AG387" s="227"/>
      <c r="AH387" s="227"/>
      <c r="AI387" s="227"/>
      <c r="AJ387" s="227"/>
      <c r="AK387" s="227"/>
      <c r="AL387" s="227"/>
      <c r="AM387" s="227"/>
      <c r="AN387" s="227"/>
      <c r="AO387" s="227"/>
      <c r="AP387" s="227"/>
      <c r="AQ387" s="227"/>
      <c r="AR387" s="227"/>
      <c r="AS387" s="227"/>
      <c r="AT387" s="227"/>
      <c r="AU387" s="227"/>
      <c r="AV387" s="227"/>
      <c r="AW387" s="227"/>
      <c r="AX387" s="227"/>
      <c r="AY387" s="227"/>
      <c r="AZ387" s="227"/>
      <c r="BA387" s="227"/>
      <c r="BB387" s="227"/>
      <c r="BC387" s="227"/>
      <c r="BD387" s="227"/>
      <c r="BE387" s="227"/>
      <c r="BF387" s="227"/>
      <c r="BG387" s="227"/>
      <c r="BH387" s="227"/>
      <c r="BI387" s="227"/>
      <c r="BJ387" s="227"/>
      <c r="BK387" s="227"/>
      <c r="BL387" s="227"/>
      <c r="BM387" s="227"/>
      <c r="BN387" s="227"/>
      <c r="BO387" s="227"/>
      <c r="BP387" s="227"/>
      <c r="BQ387" s="227"/>
      <c r="BR387" s="227"/>
      <c r="BS387" s="227"/>
      <c r="BT387" s="227"/>
      <c r="BU387" s="227"/>
      <c r="BV387" s="227"/>
      <c r="BW387" s="227"/>
      <c r="BX387" s="227"/>
      <c r="BY387" s="227"/>
      <c r="BZ387" s="227"/>
      <c r="CA387" s="227"/>
      <c r="CB387" s="227"/>
      <c r="CC387" s="109"/>
      <c r="CD387" s="109"/>
      <c r="CE387" s="109"/>
      <c r="CF387" s="109"/>
      <c r="CG387" s="109"/>
      <c r="CH387" s="109"/>
      <c r="CI387" s="109"/>
      <c r="CJ387" s="109"/>
      <c r="CK387" s="109"/>
      <c r="CL387" s="109"/>
      <c r="CM387" s="109"/>
      <c r="CN387" s="109"/>
      <c r="CO387" s="109"/>
      <c r="CP387" s="109"/>
      <c r="CQ387" s="109"/>
      <c r="CR387" s="109"/>
      <c r="CS387" s="109"/>
      <c r="CT387" s="109"/>
      <c r="CU387" s="227"/>
      <c r="CV387" s="227"/>
      <c r="CW387" s="227"/>
      <c r="CX387" s="227"/>
      <c r="CY387" s="227"/>
      <c r="CZ387" s="227"/>
      <c r="DA387" s="227"/>
      <c r="DB387" s="227"/>
      <c r="DC387" s="227"/>
      <c r="DD387" s="227"/>
      <c r="DE387" s="227"/>
      <c r="DF387" s="227"/>
      <c r="DG387" s="227"/>
      <c r="DH387" s="227"/>
      <c r="DI387" s="227"/>
      <c r="DJ387" s="227"/>
      <c r="DK387" s="227"/>
      <c r="DL387" s="227"/>
      <c r="DM387" s="227"/>
      <c r="DN387" s="227"/>
      <c r="DO387" s="227"/>
      <c r="DP387" s="227"/>
      <c r="DQ387" s="227"/>
      <c r="DR387" s="227"/>
      <c r="DS387" s="227"/>
      <c r="DT387" s="227"/>
      <c r="DU387" s="227"/>
      <c r="DV387" s="227"/>
      <c r="DW387" s="227"/>
      <c r="DX387" s="227"/>
      <c r="DY387" s="227"/>
      <c r="DZ387" s="227"/>
      <c r="EA387" s="227"/>
      <c r="EB387" s="227"/>
      <c r="EC387" s="227"/>
      <c r="ED387" s="227"/>
      <c r="EE387" s="227"/>
      <c r="EF387" s="227"/>
      <c r="EG387" s="227"/>
      <c r="EH387" s="227"/>
      <c r="EI387" s="227"/>
      <c r="EJ387" s="227"/>
      <c r="EK387" s="227"/>
      <c r="EL387" s="227"/>
      <c r="EM387" s="227"/>
      <c r="EN387" s="227"/>
      <c r="EO387" s="227"/>
      <c r="EP387" s="227"/>
      <c r="EQ387" s="227"/>
      <c r="ER387" s="227"/>
      <c r="ES387" s="227"/>
      <c r="ET387" s="227"/>
      <c r="EU387" s="227"/>
      <c r="EV387" s="227"/>
      <c r="EW387" s="227"/>
      <c r="EX387" s="227"/>
      <c r="EY387" s="227"/>
      <c r="EZ387" s="227"/>
      <c r="FA387" s="227"/>
      <c r="FB387" s="227"/>
      <c r="FC387" s="227"/>
      <c r="FD387" s="227"/>
      <c r="FE387" s="227"/>
      <c r="FF387" s="227"/>
      <c r="FG387" s="227"/>
      <c r="FH387" s="227"/>
      <c r="FI387" s="227"/>
      <c r="FJ387" s="227"/>
      <c r="FK387" s="227"/>
      <c r="FL387" s="227"/>
      <c r="FM387" s="227"/>
      <c r="FN387" s="227"/>
      <c r="FO387" s="227"/>
      <c r="FP387" s="227"/>
      <c r="FQ387" s="227"/>
      <c r="FR387" s="227"/>
      <c r="FS387" s="227"/>
      <c r="FT387" s="227"/>
      <c r="FU387" s="227"/>
      <c r="FV387" s="227"/>
      <c r="FW387" s="227"/>
      <c r="FX387" s="227"/>
      <c r="FY387" s="227"/>
      <c r="FZ387" s="227"/>
      <c r="GA387" s="227"/>
      <c r="GB387" s="227"/>
      <c r="GC387" s="227"/>
      <c r="GD387" s="227"/>
      <c r="GE387" s="227"/>
      <c r="GF387" s="227"/>
      <c r="GG387" s="227"/>
      <c r="GH387" s="227"/>
      <c r="GI387" s="227"/>
      <c r="GJ387" s="227"/>
      <c r="GK387" s="227"/>
      <c r="GL387" s="227"/>
      <c r="GM387" s="227"/>
      <c r="GN387" s="227"/>
      <c r="GO387" s="227"/>
      <c r="GP387" s="227"/>
      <c r="GQ387" s="227"/>
      <c r="GR387" s="227"/>
      <c r="GS387" s="227"/>
      <c r="GT387" s="227"/>
      <c r="GU387" s="227"/>
      <c r="GV387" s="227"/>
      <c r="GW387" s="227"/>
      <c r="GX387" s="227"/>
      <c r="GY387" s="227"/>
      <c r="GZ387" s="227"/>
      <c r="HA387" s="227"/>
      <c r="HB387" s="227"/>
      <c r="HC387" s="227"/>
      <c r="HD387" s="227"/>
      <c r="HE387" s="227"/>
      <c r="HF387" s="227"/>
      <c r="HG387" s="227"/>
      <c r="HH387" s="227"/>
      <c r="HI387" s="227"/>
      <c r="HJ387" s="227"/>
      <c r="HK387" s="227"/>
      <c r="HL387" s="227"/>
      <c r="HM387" s="227"/>
      <c r="HN387" s="227"/>
      <c r="HO387" s="227"/>
      <c r="HP387" s="227"/>
      <c r="HQ387" s="227"/>
      <c r="HR387" s="227"/>
      <c r="HS387" s="227"/>
      <c r="HT387" s="227"/>
      <c r="HU387" s="227"/>
      <c r="HV387" s="227"/>
      <c r="HW387" s="227"/>
      <c r="HX387" s="227"/>
      <c r="HY387" s="227"/>
      <c r="HZ387" s="227"/>
      <c r="IA387" s="227"/>
      <c r="IB387" s="227"/>
      <c r="IC387" s="227"/>
      <c r="ID387" s="227"/>
      <c r="IE387" s="227"/>
      <c r="IF387" s="227"/>
      <c r="IG387" s="227"/>
      <c r="IH387" s="227"/>
      <c r="II387" s="227"/>
      <c r="IJ387" s="227"/>
      <c r="IK387" s="227"/>
      <c r="IL387" s="227"/>
      <c r="IM387" s="227"/>
      <c r="IN387" s="227"/>
      <c r="IO387" s="227"/>
      <c r="IP387" s="227"/>
      <c r="IQ387" s="227"/>
      <c r="IR387" s="227"/>
      <c r="IS387" s="227"/>
      <c r="IT387" s="227"/>
      <c r="IU387" s="227"/>
      <c r="IV387" s="227"/>
    </row>
    <row r="388" spans="1:256">
      <c r="A388" s="107"/>
      <c r="D388" s="159"/>
      <c r="E388" s="227"/>
      <c r="F388" s="159"/>
      <c r="G388" s="227"/>
      <c r="H388" s="159"/>
      <c r="I388" s="109"/>
      <c r="J388" s="109"/>
      <c r="K388" s="227"/>
      <c r="L388" s="159"/>
      <c r="M388" s="227"/>
      <c r="N388" s="227"/>
      <c r="O388" s="227"/>
      <c r="P388" s="227"/>
      <c r="Q388" s="227"/>
      <c r="R388" s="227"/>
      <c r="S388" s="227"/>
      <c r="T388" s="227"/>
      <c r="U388" s="227"/>
      <c r="V388" s="227"/>
      <c r="W388" s="227"/>
      <c r="X388" s="227"/>
      <c r="Y388" s="227"/>
      <c r="Z388" s="227"/>
      <c r="AA388" s="227"/>
      <c r="AB388" s="227"/>
      <c r="AC388" s="227"/>
      <c r="AD388" s="227"/>
      <c r="AE388" s="227"/>
      <c r="AF388" s="227"/>
      <c r="AG388" s="227"/>
      <c r="AH388" s="227"/>
      <c r="AI388" s="227"/>
      <c r="AJ388" s="227"/>
      <c r="AK388" s="227"/>
      <c r="AL388" s="227"/>
      <c r="AM388" s="227"/>
      <c r="AN388" s="227"/>
      <c r="AO388" s="227"/>
      <c r="AP388" s="227"/>
      <c r="AQ388" s="227"/>
      <c r="AR388" s="227"/>
      <c r="AS388" s="227"/>
      <c r="AT388" s="227"/>
      <c r="AU388" s="227"/>
      <c r="AV388" s="227"/>
      <c r="AW388" s="227"/>
      <c r="AX388" s="227"/>
      <c r="AY388" s="227"/>
      <c r="AZ388" s="227"/>
      <c r="BA388" s="227"/>
      <c r="BB388" s="227"/>
      <c r="BC388" s="227"/>
      <c r="BD388" s="227"/>
      <c r="BE388" s="227"/>
      <c r="BF388" s="227"/>
      <c r="BG388" s="227"/>
      <c r="BH388" s="227"/>
      <c r="BI388" s="227"/>
      <c r="BJ388" s="227"/>
      <c r="BK388" s="227"/>
      <c r="BL388" s="227"/>
      <c r="BM388" s="227"/>
      <c r="BN388" s="227"/>
      <c r="BO388" s="227"/>
      <c r="BP388" s="227"/>
      <c r="BQ388" s="227"/>
      <c r="BR388" s="227"/>
      <c r="BS388" s="227"/>
      <c r="BT388" s="227"/>
      <c r="BU388" s="227"/>
      <c r="BV388" s="227"/>
      <c r="BW388" s="227"/>
      <c r="BX388" s="227"/>
      <c r="BY388" s="227"/>
      <c r="BZ388" s="227"/>
      <c r="CA388" s="227"/>
      <c r="CB388" s="227"/>
      <c r="CC388" s="109"/>
      <c r="CD388" s="109"/>
      <c r="CE388" s="109"/>
      <c r="CF388" s="109"/>
      <c r="CG388" s="109"/>
      <c r="CH388" s="109"/>
      <c r="CI388" s="109"/>
      <c r="CJ388" s="109"/>
      <c r="CK388" s="109"/>
      <c r="CL388" s="109"/>
      <c r="CM388" s="109"/>
      <c r="CN388" s="109"/>
      <c r="CO388" s="109"/>
      <c r="CP388" s="109"/>
      <c r="CQ388" s="109"/>
      <c r="CR388" s="109"/>
      <c r="CS388" s="109"/>
      <c r="CT388" s="109"/>
      <c r="CU388" s="227"/>
      <c r="CV388" s="227"/>
      <c r="CW388" s="227"/>
      <c r="CX388" s="227"/>
      <c r="CY388" s="227"/>
      <c r="CZ388" s="227"/>
      <c r="DA388" s="227"/>
      <c r="DB388" s="227"/>
      <c r="DC388" s="227"/>
      <c r="DD388" s="227"/>
      <c r="DE388" s="227"/>
      <c r="DF388" s="227"/>
      <c r="DG388" s="227"/>
      <c r="DH388" s="227"/>
      <c r="DI388" s="227"/>
      <c r="DJ388" s="227"/>
      <c r="DK388" s="227"/>
      <c r="DL388" s="227"/>
      <c r="DM388" s="227"/>
      <c r="DN388" s="227"/>
      <c r="DO388" s="227"/>
      <c r="DP388" s="227"/>
      <c r="DQ388" s="227"/>
      <c r="DR388" s="227"/>
      <c r="DS388" s="227"/>
      <c r="DT388" s="227"/>
      <c r="DU388" s="227"/>
      <c r="DV388" s="227"/>
      <c r="DW388" s="227"/>
      <c r="DX388" s="227"/>
      <c r="DY388" s="227"/>
      <c r="DZ388" s="227"/>
      <c r="EA388" s="227"/>
      <c r="EB388" s="227"/>
      <c r="EC388" s="227"/>
      <c r="ED388" s="227"/>
      <c r="EE388" s="227"/>
      <c r="EF388" s="227"/>
      <c r="EG388" s="227"/>
      <c r="EH388" s="227"/>
      <c r="EI388" s="227"/>
      <c r="EJ388" s="227"/>
      <c r="EK388" s="227"/>
      <c r="EL388" s="227"/>
      <c r="EM388" s="227"/>
      <c r="EN388" s="227"/>
      <c r="EO388" s="227"/>
      <c r="EP388" s="227"/>
      <c r="EQ388" s="227"/>
      <c r="ER388" s="227"/>
      <c r="ES388" s="227"/>
      <c r="ET388" s="227"/>
      <c r="EU388" s="227"/>
      <c r="EV388" s="227"/>
      <c r="EW388" s="227"/>
      <c r="EX388" s="227"/>
      <c r="EY388" s="227"/>
      <c r="EZ388" s="227"/>
      <c r="FA388" s="227"/>
      <c r="FB388" s="227"/>
      <c r="FC388" s="227"/>
      <c r="FD388" s="227"/>
      <c r="FE388" s="227"/>
      <c r="FF388" s="227"/>
      <c r="FG388" s="227"/>
      <c r="FH388" s="227"/>
      <c r="FI388" s="227"/>
      <c r="FJ388" s="227"/>
      <c r="FK388" s="227"/>
      <c r="FL388" s="227"/>
      <c r="FM388" s="227"/>
      <c r="FN388" s="227"/>
      <c r="FO388" s="227"/>
      <c r="FP388" s="227"/>
      <c r="FQ388" s="227"/>
      <c r="FR388" s="227"/>
      <c r="FS388" s="227"/>
      <c r="FT388" s="227"/>
      <c r="FU388" s="227"/>
      <c r="FV388" s="227"/>
      <c r="FW388" s="227"/>
      <c r="FX388" s="227"/>
      <c r="FY388" s="227"/>
      <c r="FZ388" s="227"/>
      <c r="GA388" s="227"/>
      <c r="GB388" s="227"/>
      <c r="GC388" s="227"/>
      <c r="GD388" s="227"/>
      <c r="GE388" s="227"/>
      <c r="GF388" s="227"/>
      <c r="GG388" s="227"/>
      <c r="GH388" s="227"/>
      <c r="GI388" s="227"/>
      <c r="GJ388" s="227"/>
      <c r="GK388" s="227"/>
      <c r="GL388" s="227"/>
      <c r="GM388" s="227"/>
      <c r="GN388" s="227"/>
      <c r="GO388" s="227"/>
      <c r="GP388" s="227"/>
      <c r="GQ388" s="227"/>
      <c r="GR388" s="227"/>
      <c r="GS388" s="227"/>
      <c r="GT388" s="227"/>
      <c r="GU388" s="227"/>
      <c r="GV388" s="227"/>
      <c r="GW388" s="227"/>
      <c r="GX388" s="227"/>
      <c r="GY388" s="227"/>
      <c r="GZ388" s="227"/>
      <c r="HA388" s="227"/>
      <c r="HB388" s="227"/>
      <c r="HC388" s="227"/>
      <c r="HD388" s="227"/>
      <c r="HE388" s="227"/>
      <c r="HF388" s="227"/>
      <c r="HG388" s="227"/>
      <c r="HH388" s="227"/>
      <c r="HI388" s="227"/>
      <c r="HJ388" s="227"/>
      <c r="HK388" s="227"/>
      <c r="HL388" s="227"/>
      <c r="HM388" s="227"/>
      <c r="HN388" s="227"/>
      <c r="HO388" s="227"/>
      <c r="HP388" s="227"/>
      <c r="HQ388" s="227"/>
      <c r="HR388" s="227"/>
      <c r="HS388" s="227"/>
      <c r="HT388" s="227"/>
      <c r="HU388" s="227"/>
      <c r="HV388" s="227"/>
      <c r="HW388" s="227"/>
      <c r="HX388" s="227"/>
      <c r="HY388" s="227"/>
      <c r="HZ388" s="227"/>
      <c r="IA388" s="227"/>
      <c r="IB388" s="227"/>
      <c r="IC388" s="227"/>
      <c r="ID388" s="227"/>
      <c r="IE388" s="227"/>
      <c r="IF388" s="227"/>
      <c r="IG388" s="227"/>
      <c r="IH388" s="227"/>
      <c r="II388" s="227"/>
      <c r="IJ388" s="227"/>
      <c r="IK388" s="227"/>
      <c r="IL388" s="227"/>
      <c r="IM388" s="227"/>
      <c r="IN388" s="227"/>
      <c r="IO388" s="227"/>
      <c r="IP388" s="227"/>
      <c r="IQ388" s="227"/>
      <c r="IR388" s="227"/>
      <c r="IS388" s="227"/>
      <c r="IT388" s="227"/>
      <c r="IU388" s="227"/>
      <c r="IV388" s="227"/>
    </row>
    <row r="389" spans="1:256">
      <c r="A389" s="107"/>
      <c r="D389" s="159"/>
      <c r="E389" s="227"/>
      <c r="F389" s="159"/>
      <c r="G389" s="227"/>
      <c r="H389" s="159"/>
      <c r="I389" s="109"/>
      <c r="J389" s="109"/>
      <c r="K389" s="227"/>
      <c r="L389" s="159"/>
      <c r="M389" s="227"/>
      <c r="N389" s="227"/>
      <c r="O389" s="227"/>
      <c r="P389" s="227"/>
      <c r="Q389" s="227"/>
      <c r="R389" s="227"/>
      <c r="S389" s="227"/>
      <c r="T389" s="227"/>
      <c r="U389" s="227"/>
      <c r="V389" s="227"/>
      <c r="W389" s="227"/>
      <c r="X389" s="227"/>
      <c r="Y389" s="227"/>
      <c r="Z389" s="227"/>
      <c r="AA389" s="227"/>
      <c r="AB389" s="227"/>
      <c r="AC389" s="227"/>
      <c r="AD389" s="227"/>
      <c r="AE389" s="227"/>
      <c r="AF389" s="227"/>
      <c r="AG389" s="227"/>
      <c r="AH389" s="227"/>
      <c r="AI389" s="227"/>
      <c r="AJ389" s="227"/>
      <c r="AK389" s="227"/>
      <c r="AL389" s="227"/>
      <c r="AM389" s="227"/>
      <c r="AN389" s="227"/>
      <c r="AO389" s="227"/>
      <c r="AP389" s="227"/>
      <c r="AQ389" s="227"/>
      <c r="AR389" s="227"/>
      <c r="AS389" s="227"/>
      <c r="AT389" s="227"/>
      <c r="AU389" s="227"/>
      <c r="AV389" s="227"/>
      <c r="AW389" s="227"/>
      <c r="AX389" s="227"/>
      <c r="AY389" s="227"/>
      <c r="AZ389" s="227"/>
      <c r="BA389" s="227"/>
      <c r="BB389" s="227"/>
      <c r="BC389" s="227"/>
      <c r="BD389" s="227"/>
      <c r="BE389" s="227"/>
      <c r="BF389" s="227"/>
      <c r="BG389" s="227"/>
      <c r="BH389" s="227"/>
      <c r="BI389" s="227"/>
      <c r="BJ389" s="227"/>
      <c r="BK389" s="227"/>
      <c r="BL389" s="227"/>
      <c r="BM389" s="227"/>
      <c r="BN389" s="227"/>
      <c r="BO389" s="227"/>
      <c r="BP389" s="227"/>
      <c r="BQ389" s="227"/>
      <c r="BR389" s="227"/>
      <c r="BS389" s="227"/>
      <c r="BT389" s="227"/>
      <c r="BU389" s="227"/>
      <c r="BV389" s="227"/>
      <c r="BW389" s="227"/>
      <c r="BX389" s="227"/>
      <c r="BY389" s="227"/>
      <c r="BZ389" s="227"/>
      <c r="CA389" s="227"/>
      <c r="CB389" s="227"/>
      <c r="CC389" s="109"/>
      <c r="CD389" s="109"/>
      <c r="CE389" s="109"/>
      <c r="CF389" s="109"/>
      <c r="CG389" s="109"/>
      <c r="CH389" s="109"/>
      <c r="CI389" s="109"/>
      <c r="CJ389" s="109"/>
      <c r="CK389" s="109"/>
      <c r="CL389" s="109"/>
      <c r="CM389" s="109"/>
      <c r="CN389" s="109"/>
      <c r="CO389" s="109"/>
      <c r="CP389" s="109"/>
      <c r="CQ389" s="109"/>
      <c r="CR389" s="109"/>
      <c r="CS389" s="109"/>
      <c r="CT389" s="109"/>
      <c r="CU389" s="227"/>
      <c r="CV389" s="227"/>
      <c r="CW389" s="227"/>
      <c r="CX389" s="227"/>
      <c r="CY389" s="227"/>
      <c r="CZ389" s="227"/>
      <c r="DA389" s="227"/>
      <c r="DB389" s="227"/>
      <c r="DC389" s="227"/>
      <c r="DD389" s="227"/>
      <c r="DE389" s="227"/>
      <c r="DF389" s="227"/>
      <c r="DG389" s="227"/>
      <c r="DH389" s="227"/>
      <c r="DI389" s="227"/>
      <c r="DJ389" s="227"/>
      <c r="DK389" s="227"/>
      <c r="DL389" s="227"/>
      <c r="DM389" s="227"/>
      <c r="DN389" s="227"/>
      <c r="DO389" s="227"/>
      <c r="DP389" s="227"/>
      <c r="DQ389" s="227"/>
      <c r="DR389" s="227"/>
      <c r="DS389" s="227"/>
      <c r="DT389" s="227"/>
      <c r="DU389" s="227"/>
      <c r="DV389" s="227"/>
      <c r="DW389" s="227"/>
      <c r="DX389" s="227"/>
      <c r="DY389" s="227"/>
      <c r="DZ389" s="227"/>
      <c r="EA389" s="227"/>
      <c r="EB389" s="227"/>
      <c r="EC389" s="227"/>
      <c r="ED389" s="227"/>
      <c r="EE389" s="227"/>
      <c r="EF389" s="227"/>
      <c r="EG389" s="227"/>
      <c r="EH389" s="227"/>
      <c r="EI389" s="227"/>
      <c r="EJ389" s="227"/>
      <c r="EK389" s="227"/>
      <c r="EL389" s="227"/>
      <c r="EM389" s="227"/>
      <c r="EN389" s="227"/>
      <c r="EO389" s="227"/>
      <c r="EP389" s="227"/>
      <c r="EQ389" s="227"/>
      <c r="ER389" s="227"/>
      <c r="ES389" s="227"/>
      <c r="ET389" s="227"/>
      <c r="EU389" s="227"/>
      <c r="EV389" s="227"/>
      <c r="EW389" s="227"/>
      <c r="EX389" s="227"/>
      <c r="EY389" s="227"/>
      <c r="EZ389" s="227"/>
      <c r="FA389" s="227"/>
      <c r="FB389" s="227"/>
      <c r="FC389" s="227"/>
      <c r="FD389" s="227"/>
      <c r="FE389" s="227"/>
      <c r="FF389" s="227"/>
      <c r="FG389" s="227"/>
      <c r="FH389" s="227"/>
      <c r="FI389" s="227"/>
      <c r="FJ389" s="227"/>
      <c r="FK389" s="227"/>
      <c r="FL389" s="227"/>
      <c r="FM389" s="227"/>
      <c r="FN389" s="227"/>
      <c r="FO389" s="227"/>
      <c r="FP389" s="227"/>
      <c r="FQ389" s="227"/>
      <c r="FR389" s="227"/>
      <c r="FS389" s="227"/>
      <c r="FT389" s="227"/>
      <c r="FU389" s="227"/>
      <c r="FV389" s="227"/>
      <c r="FW389" s="227"/>
      <c r="FX389" s="227"/>
      <c r="FY389" s="227"/>
      <c r="FZ389" s="227"/>
      <c r="GA389" s="227"/>
      <c r="GB389" s="227"/>
      <c r="GC389" s="227"/>
      <c r="GD389" s="227"/>
      <c r="GE389" s="227"/>
      <c r="GF389" s="227"/>
      <c r="GG389" s="227"/>
      <c r="GH389" s="227"/>
      <c r="GI389" s="227"/>
      <c r="GJ389" s="227"/>
      <c r="GK389" s="227"/>
      <c r="GL389" s="227"/>
      <c r="GM389" s="227"/>
      <c r="GN389" s="227"/>
      <c r="GO389" s="227"/>
      <c r="GP389" s="227"/>
      <c r="GQ389" s="227"/>
      <c r="GR389" s="227"/>
      <c r="GS389" s="227"/>
      <c r="GT389" s="227"/>
      <c r="GU389" s="227"/>
      <c r="GV389" s="227"/>
      <c r="GW389" s="227"/>
      <c r="GX389" s="227"/>
      <c r="GY389" s="227"/>
      <c r="GZ389" s="227"/>
      <c r="HA389" s="227"/>
      <c r="HB389" s="227"/>
      <c r="HC389" s="227"/>
      <c r="HD389" s="227"/>
      <c r="HE389" s="227"/>
      <c r="HF389" s="227"/>
      <c r="HG389" s="227"/>
      <c r="HH389" s="227"/>
      <c r="HI389" s="227"/>
      <c r="HJ389" s="227"/>
      <c r="HK389" s="227"/>
      <c r="HL389" s="227"/>
      <c r="HM389" s="227"/>
      <c r="HN389" s="227"/>
      <c r="HO389" s="227"/>
      <c r="HP389" s="227"/>
      <c r="HQ389" s="227"/>
      <c r="HR389" s="227"/>
      <c r="HS389" s="227"/>
      <c r="HT389" s="227"/>
      <c r="HU389" s="227"/>
      <c r="HV389" s="227"/>
      <c r="HW389" s="227"/>
      <c r="HX389" s="227"/>
      <c r="HY389" s="227"/>
      <c r="HZ389" s="227"/>
      <c r="IA389" s="227"/>
      <c r="IB389" s="227"/>
      <c r="IC389" s="227"/>
      <c r="ID389" s="227"/>
      <c r="IE389" s="227"/>
      <c r="IF389" s="227"/>
      <c r="IG389" s="227"/>
      <c r="IH389" s="227"/>
      <c r="II389" s="227"/>
      <c r="IJ389" s="227"/>
      <c r="IK389" s="227"/>
      <c r="IL389" s="227"/>
      <c r="IM389" s="227"/>
      <c r="IN389" s="227"/>
      <c r="IO389" s="227"/>
      <c r="IP389" s="227"/>
      <c r="IQ389" s="227"/>
      <c r="IR389" s="227"/>
      <c r="IS389" s="227"/>
      <c r="IT389" s="227"/>
      <c r="IU389" s="227"/>
      <c r="IV389" s="227"/>
    </row>
    <row r="390" spans="1:256">
      <c r="A390" s="107"/>
      <c r="D390" s="159"/>
      <c r="E390" s="227"/>
      <c r="F390" s="159"/>
      <c r="G390" s="227"/>
      <c r="H390" s="159"/>
      <c r="I390" s="109"/>
      <c r="J390" s="109"/>
      <c r="K390" s="227"/>
      <c r="L390" s="159"/>
      <c r="M390" s="227"/>
      <c r="N390" s="227"/>
      <c r="O390" s="227"/>
      <c r="P390" s="227"/>
      <c r="Q390" s="227"/>
      <c r="R390" s="227"/>
      <c r="S390" s="227"/>
      <c r="T390" s="227"/>
      <c r="U390" s="227"/>
      <c r="V390" s="227"/>
      <c r="W390" s="227"/>
      <c r="X390" s="227"/>
      <c r="Y390" s="227"/>
      <c r="Z390" s="227"/>
      <c r="AA390" s="227"/>
      <c r="AB390" s="227"/>
      <c r="AC390" s="227"/>
      <c r="AD390" s="227"/>
      <c r="AE390" s="227"/>
      <c r="AF390" s="227"/>
      <c r="AG390" s="227"/>
      <c r="AH390" s="227"/>
      <c r="AI390" s="227"/>
      <c r="AJ390" s="227"/>
      <c r="AK390" s="227"/>
      <c r="AL390" s="227"/>
      <c r="AM390" s="227"/>
      <c r="AN390" s="227"/>
      <c r="AO390" s="227"/>
      <c r="AP390" s="227"/>
      <c r="AQ390" s="227"/>
      <c r="AR390" s="227"/>
      <c r="AS390" s="227"/>
      <c r="AT390" s="227"/>
      <c r="AU390" s="227"/>
      <c r="AV390" s="227"/>
      <c r="AW390" s="227"/>
      <c r="AX390" s="227"/>
      <c r="AY390" s="227"/>
      <c r="AZ390" s="227"/>
      <c r="BA390" s="227"/>
      <c r="BB390" s="227"/>
      <c r="BC390" s="227"/>
      <c r="BD390" s="227"/>
      <c r="BE390" s="227"/>
      <c r="BF390" s="227"/>
      <c r="BG390" s="227"/>
      <c r="BH390" s="227"/>
      <c r="BI390" s="227"/>
      <c r="BJ390" s="227"/>
      <c r="BK390" s="227"/>
      <c r="BL390" s="227"/>
      <c r="BM390" s="227"/>
      <c r="BN390" s="227"/>
      <c r="BO390" s="227"/>
      <c r="BP390" s="227"/>
      <c r="BQ390" s="227"/>
      <c r="BR390" s="227"/>
      <c r="BS390" s="227"/>
      <c r="BT390" s="227"/>
      <c r="BU390" s="227"/>
      <c r="BV390" s="227"/>
      <c r="BW390" s="227"/>
      <c r="BX390" s="227"/>
      <c r="BY390" s="227"/>
      <c r="BZ390" s="227"/>
      <c r="CA390" s="227"/>
      <c r="CB390" s="227"/>
      <c r="CC390" s="109"/>
      <c r="CD390" s="109"/>
      <c r="CE390" s="109"/>
      <c r="CF390" s="109"/>
      <c r="CG390" s="109"/>
      <c r="CH390" s="109"/>
      <c r="CI390" s="109"/>
      <c r="CJ390" s="109"/>
      <c r="CK390" s="109"/>
      <c r="CL390" s="109"/>
      <c r="CM390" s="109"/>
      <c r="CN390" s="109"/>
      <c r="CO390" s="109"/>
      <c r="CP390" s="109"/>
      <c r="CQ390" s="109"/>
      <c r="CR390" s="109"/>
      <c r="CS390" s="109"/>
      <c r="CT390" s="109"/>
      <c r="CU390" s="227"/>
      <c r="CV390" s="227"/>
      <c r="CW390" s="227"/>
      <c r="CX390" s="227"/>
      <c r="CY390" s="227"/>
      <c r="CZ390" s="227"/>
      <c r="DA390" s="227"/>
      <c r="DB390" s="227"/>
      <c r="DC390" s="227"/>
      <c r="DD390" s="227"/>
      <c r="DE390" s="227"/>
      <c r="DF390" s="227"/>
      <c r="DG390" s="227"/>
      <c r="DH390" s="227"/>
      <c r="DI390" s="227"/>
      <c r="DJ390" s="227"/>
      <c r="DK390" s="227"/>
      <c r="DL390" s="227"/>
      <c r="DM390" s="227"/>
      <c r="DN390" s="227"/>
      <c r="DO390" s="227"/>
      <c r="DP390" s="227"/>
      <c r="DQ390" s="227"/>
      <c r="DR390" s="227"/>
      <c r="DS390" s="227"/>
      <c r="DT390" s="227"/>
      <c r="DU390" s="227"/>
      <c r="DV390" s="227"/>
      <c r="DW390" s="227"/>
      <c r="DX390" s="227"/>
      <c r="DY390" s="227"/>
      <c r="DZ390" s="227"/>
      <c r="EA390" s="227"/>
      <c r="EB390" s="227"/>
      <c r="EC390" s="227"/>
      <c r="ED390" s="227"/>
      <c r="EE390" s="227"/>
      <c r="EF390" s="227"/>
      <c r="EG390" s="227"/>
      <c r="EH390" s="227"/>
      <c r="EI390" s="227"/>
      <c r="EJ390" s="227"/>
      <c r="EK390" s="227"/>
      <c r="EL390" s="227"/>
      <c r="EM390" s="227"/>
      <c r="EN390" s="227"/>
      <c r="EO390" s="227"/>
      <c r="EP390" s="227"/>
      <c r="EQ390" s="227"/>
      <c r="ER390" s="227"/>
      <c r="ES390" s="227"/>
      <c r="ET390" s="227"/>
      <c r="EU390" s="227"/>
      <c r="EV390" s="227"/>
      <c r="EW390" s="227"/>
      <c r="EX390" s="227"/>
      <c r="EY390" s="227"/>
      <c r="EZ390" s="227"/>
      <c r="FA390" s="227"/>
      <c r="FB390" s="227"/>
      <c r="FC390" s="227"/>
      <c r="FD390" s="227"/>
      <c r="FE390" s="227"/>
      <c r="FF390" s="227"/>
      <c r="FG390" s="227"/>
      <c r="FH390" s="227"/>
      <c r="FI390" s="227"/>
      <c r="FJ390" s="227"/>
      <c r="FK390" s="227"/>
      <c r="FL390" s="227"/>
      <c r="FM390" s="227"/>
      <c r="FN390" s="227"/>
      <c r="FO390" s="227"/>
      <c r="FP390" s="227"/>
      <c r="FQ390" s="227"/>
      <c r="FR390" s="227"/>
      <c r="FS390" s="227"/>
      <c r="FT390" s="227"/>
      <c r="FU390" s="227"/>
      <c r="FV390" s="227"/>
      <c r="FW390" s="227"/>
      <c r="FX390" s="227"/>
      <c r="FY390" s="227"/>
      <c r="FZ390" s="227"/>
      <c r="GA390" s="227"/>
      <c r="GB390" s="227"/>
      <c r="GC390" s="227"/>
      <c r="GD390" s="227"/>
      <c r="GE390" s="227"/>
      <c r="GF390" s="227"/>
      <c r="GG390" s="227"/>
      <c r="GH390" s="227"/>
      <c r="GI390" s="227"/>
      <c r="GJ390" s="227"/>
      <c r="GK390" s="227"/>
      <c r="GL390" s="227"/>
      <c r="GM390" s="227"/>
      <c r="GN390" s="227"/>
      <c r="GO390" s="227"/>
      <c r="GP390" s="227"/>
      <c r="GQ390" s="227"/>
      <c r="GR390" s="227"/>
      <c r="GS390" s="227"/>
      <c r="GT390" s="227"/>
      <c r="GU390" s="227"/>
      <c r="GV390" s="227"/>
      <c r="GW390" s="227"/>
      <c r="GX390" s="227"/>
      <c r="GY390" s="227"/>
      <c r="GZ390" s="227"/>
      <c r="HA390" s="227"/>
      <c r="HB390" s="227"/>
      <c r="HC390" s="227"/>
      <c r="HD390" s="227"/>
      <c r="HE390" s="227"/>
      <c r="HF390" s="227"/>
      <c r="HG390" s="227"/>
      <c r="HH390" s="227"/>
      <c r="HI390" s="227"/>
      <c r="HJ390" s="227"/>
      <c r="HK390" s="227"/>
      <c r="HL390" s="227"/>
      <c r="HM390" s="227"/>
      <c r="HN390" s="227"/>
      <c r="HO390" s="227"/>
      <c r="HP390" s="227"/>
      <c r="HQ390" s="227"/>
      <c r="HR390" s="227"/>
      <c r="HS390" s="227"/>
      <c r="HT390" s="227"/>
      <c r="HU390" s="227"/>
      <c r="HV390" s="227"/>
      <c r="HW390" s="227"/>
      <c r="HX390" s="227"/>
      <c r="HY390" s="227"/>
      <c r="HZ390" s="227"/>
      <c r="IA390" s="227"/>
      <c r="IB390" s="227"/>
      <c r="IC390" s="227"/>
      <c r="ID390" s="227"/>
      <c r="IE390" s="227"/>
      <c r="IF390" s="227"/>
      <c r="IG390" s="227"/>
      <c r="IH390" s="227"/>
      <c r="II390" s="227"/>
      <c r="IJ390" s="227"/>
      <c r="IK390" s="227"/>
      <c r="IL390" s="227"/>
      <c r="IM390" s="227"/>
      <c r="IN390" s="227"/>
      <c r="IO390" s="227"/>
      <c r="IP390" s="227"/>
      <c r="IQ390" s="227"/>
      <c r="IR390" s="227"/>
      <c r="IS390" s="227"/>
      <c r="IT390" s="227"/>
      <c r="IU390" s="227"/>
      <c r="IV390" s="227"/>
    </row>
    <row r="391" spans="1:256">
      <c r="A391" s="107"/>
      <c r="D391" s="159"/>
      <c r="E391" s="227"/>
      <c r="F391" s="159"/>
      <c r="G391" s="227"/>
      <c r="H391" s="159"/>
      <c r="I391" s="109"/>
      <c r="J391" s="109"/>
      <c r="K391" s="227"/>
      <c r="L391" s="159"/>
      <c r="M391" s="227"/>
      <c r="N391" s="227"/>
      <c r="O391" s="227"/>
      <c r="P391" s="227"/>
      <c r="Q391" s="227"/>
      <c r="R391" s="227"/>
      <c r="S391" s="227"/>
      <c r="T391" s="227"/>
      <c r="U391" s="227"/>
      <c r="V391" s="227"/>
      <c r="W391" s="227"/>
      <c r="X391" s="227"/>
      <c r="Y391" s="227"/>
      <c r="Z391" s="227"/>
      <c r="AA391" s="227"/>
      <c r="AB391" s="227"/>
      <c r="AC391" s="227"/>
      <c r="AD391" s="227"/>
      <c r="AE391" s="227"/>
      <c r="AF391" s="227"/>
      <c r="AG391" s="227"/>
      <c r="AH391" s="227"/>
      <c r="AI391" s="227"/>
      <c r="AJ391" s="227"/>
      <c r="AK391" s="227"/>
      <c r="AL391" s="227"/>
      <c r="AM391" s="227"/>
      <c r="AN391" s="227"/>
      <c r="AO391" s="227"/>
      <c r="AP391" s="227"/>
      <c r="AQ391" s="227"/>
      <c r="AR391" s="227"/>
      <c r="AS391" s="227"/>
      <c r="AT391" s="227"/>
      <c r="AU391" s="227"/>
      <c r="AV391" s="227"/>
      <c r="AW391" s="227"/>
      <c r="AX391" s="227"/>
      <c r="AY391" s="227"/>
      <c r="AZ391" s="227"/>
      <c r="BA391" s="227"/>
      <c r="BB391" s="227"/>
      <c r="BC391" s="227"/>
      <c r="BD391" s="227"/>
      <c r="BE391" s="227"/>
      <c r="BF391" s="227"/>
      <c r="BG391" s="227"/>
      <c r="BH391" s="227"/>
      <c r="BI391" s="227"/>
      <c r="BJ391" s="227"/>
      <c r="BK391" s="227"/>
      <c r="BL391" s="227"/>
      <c r="BM391" s="227"/>
      <c r="BN391" s="227"/>
      <c r="BO391" s="227"/>
      <c r="BP391" s="227"/>
      <c r="BQ391" s="227"/>
      <c r="BR391" s="227"/>
      <c r="BS391" s="227"/>
      <c r="BT391" s="227"/>
      <c r="BU391" s="227"/>
      <c r="BV391" s="227"/>
      <c r="BW391" s="227"/>
      <c r="BX391" s="227"/>
      <c r="BY391" s="227"/>
      <c r="BZ391" s="227"/>
      <c r="CA391" s="227"/>
      <c r="CB391" s="227"/>
      <c r="CC391" s="109"/>
      <c r="CD391" s="109"/>
      <c r="CE391" s="109"/>
      <c r="CF391" s="109"/>
      <c r="CG391" s="109"/>
      <c r="CH391" s="109"/>
      <c r="CI391" s="109"/>
      <c r="CJ391" s="109"/>
      <c r="CK391" s="109"/>
      <c r="CL391" s="109"/>
      <c r="CM391" s="109"/>
      <c r="CN391" s="109"/>
      <c r="CO391" s="109"/>
      <c r="CP391" s="109"/>
      <c r="CQ391" s="109"/>
      <c r="CR391" s="109"/>
      <c r="CS391" s="109"/>
      <c r="CT391" s="109"/>
      <c r="CU391" s="227"/>
      <c r="CV391" s="227"/>
      <c r="CW391" s="227"/>
      <c r="CX391" s="227"/>
      <c r="CY391" s="227"/>
      <c r="CZ391" s="227"/>
      <c r="DA391" s="227"/>
      <c r="DB391" s="227"/>
      <c r="DC391" s="227"/>
      <c r="DD391" s="227"/>
      <c r="DE391" s="227"/>
      <c r="DF391" s="227"/>
      <c r="DG391" s="227"/>
      <c r="DH391" s="227"/>
      <c r="DI391" s="227"/>
      <c r="DJ391" s="227"/>
      <c r="DK391" s="227"/>
      <c r="DL391" s="227"/>
      <c r="DM391" s="227"/>
      <c r="DN391" s="227"/>
      <c r="DO391" s="227"/>
      <c r="DP391" s="227"/>
      <c r="DQ391" s="227"/>
      <c r="DR391" s="227"/>
      <c r="DS391" s="227"/>
      <c r="DT391" s="227"/>
      <c r="DU391" s="227"/>
      <c r="DV391" s="227"/>
      <c r="DW391" s="227"/>
      <c r="DX391" s="227"/>
      <c r="DY391" s="227"/>
      <c r="DZ391" s="227"/>
      <c r="EA391" s="227"/>
      <c r="EB391" s="227"/>
      <c r="EC391" s="227"/>
      <c r="ED391" s="227"/>
      <c r="EE391" s="227"/>
      <c r="EF391" s="227"/>
      <c r="EG391" s="227"/>
      <c r="EH391" s="227"/>
      <c r="EI391" s="227"/>
      <c r="EJ391" s="227"/>
      <c r="EK391" s="227"/>
      <c r="EL391" s="227"/>
      <c r="EM391" s="227"/>
      <c r="EN391" s="227"/>
      <c r="EO391" s="227"/>
      <c r="EP391" s="227"/>
      <c r="EQ391" s="227"/>
      <c r="ER391" s="227"/>
      <c r="ES391" s="227"/>
      <c r="ET391" s="227"/>
      <c r="EU391" s="227"/>
      <c r="EV391" s="227"/>
      <c r="EW391" s="227"/>
      <c r="EX391" s="227"/>
      <c r="EY391" s="227"/>
      <c r="EZ391" s="227"/>
      <c r="FA391" s="227"/>
      <c r="FB391" s="227"/>
      <c r="FC391" s="227"/>
      <c r="FD391" s="227"/>
      <c r="FE391" s="227"/>
      <c r="FF391" s="227"/>
      <c r="FG391" s="227"/>
      <c r="FH391" s="227"/>
      <c r="FI391" s="227"/>
      <c r="FJ391" s="227"/>
      <c r="FK391" s="227"/>
      <c r="FL391" s="227"/>
      <c r="FM391" s="227"/>
      <c r="FN391" s="227"/>
      <c r="FO391" s="227"/>
      <c r="FP391" s="227"/>
      <c r="FQ391" s="227"/>
      <c r="FR391" s="227"/>
      <c r="FS391" s="227"/>
      <c r="FT391" s="227"/>
      <c r="FU391" s="227"/>
      <c r="FV391" s="227"/>
      <c r="FW391" s="227"/>
      <c r="FX391" s="227"/>
      <c r="FY391" s="227"/>
      <c r="FZ391" s="227"/>
      <c r="GA391" s="227"/>
      <c r="GB391" s="227"/>
      <c r="GC391" s="227"/>
      <c r="GD391" s="227"/>
      <c r="GE391" s="227"/>
      <c r="GF391" s="227"/>
      <c r="GG391" s="227"/>
      <c r="GH391" s="227"/>
      <c r="GI391" s="227"/>
      <c r="GJ391" s="227"/>
      <c r="GK391" s="227"/>
      <c r="GL391" s="227"/>
      <c r="GM391" s="227"/>
      <c r="GN391" s="227"/>
      <c r="GO391" s="227"/>
      <c r="GP391" s="227"/>
      <c r="GQ391" s="227"/>
      <c r="GR391" s="227"/>
      <c r="GS391" s="227"/>
      <c r="GT391" s="227"/>
      <c r="GU391" s="227"/>
      <c r="GV391" s="227"/>
      <c r="GW391" s="227"/>
      <c r="GX391" s="227"/>
      <c r="GY391" s="227"/>
      <c r="GZ391" s="227"/>
      <c r="HA391" s="227"/>
      <c r="HB391" s="227"/>
      <c r="HC391" s="227"/>
      <c r="HD391" s="227"/>
      <c r="HE391" s="227"/>
      <c r="HF391" s="227"/>
      <c r="HG391" s="227"/>
      <c r="HH391" s="227"/>
      <c r="HI391" s="227"/>
      <c r="HJ391" s="227"/>
      <c r="HK391" s="227"/>
      <c r="HL391" s="227"/>
      <c r="HM391" s="227"/>
      <c r="HN391" s="227"/>
      <c r="HO391" s="227"/>
      <c r="HP391" s="227"/>
      <c r="HQ391" s="227"/>
      <c r="HR391" s="227"/>
      <c r="HS391" s="227"/>
      <c r="HT391" s="227"/>
      <c r="HU391" s="227"/>
      <c r="HV391" s="227"/>
      <c r="HW391" s="227"/>
      <c r="HX391" s="227"/>
      <c r="HY391" s="227"/>
      <c r="HZ391" s="227"/>
      <c r="IA391" s="227"/>
      <c r="IB391" s="227"/>
      <c r="IC391" s="227"/>
      <c r="ID391" s="227"/>
      <c r="IE391" s="227"/>
      <c r="IF391" s="227"/>
      <c r="IG391" s="227"/>
      <c r="IH391" s="227"/>
      <c r="II391" s="227"/>
      <c r="IJ391" s="227"/>
      <c r="IK391" s="227"/>
      <c r="IL391" s="227"/>
      <c r="IM391" s="227"/>
      <c r="IN391" s="227"/>
      <c r="IO391" s="227"/>
      <c r="IP391" s="227"/>
      <c r="IQ391" s="227"/>
      <c r="IR391" s="227"/>
      <c r="IS391" s="227"/>
      <c r="IT391" s="227"/>
      <c r="IU391" s="227"/>
      <c r="IV391" s="227"/>
    </row>
    <row r="392" spans="1:256">
      <c r="A392" s="107"/>
      <c r="D392" s="159"/>
      <c r="E392" s="227"/>
      <c r="F392" s="159"/>
      <c r="G392" s="227"/>
      <c r="H392" s="159"/>
      <c r="I392" s="109"/>
      <c r="J392" s="109"/>
      <c r="K392" s="227"/>
      <c r="L392" s="159"/>
      <c r="M392" s="227"/>
      <c r="N392" s="227"/>
      <c r="O392" s="227"/>
      <c r="P392" s="227"/>
      <c r="Q392" s="227"/>
      <c r="R392" s="227"/>
      <c r="S392" s="227"/>
      <c r="T392" s="227"/>
      <c r="U392" s="227"/>
      <c r="V392" s="227"/>
      <c r="W392" s="227"/>
      <c r="X392" s="227"/>
      <c r="Y392" s="227"/>
      <c r="Z392" s="227"/>
      <c r="AA392" s="227"/>
      <c r="AB392" s="227"/>
      <c r="AC392" s="227"/>
      <c r="AD392" s="227"/>
      <c r="AE392" s="227"/>
      <c r="AF392" s="227"/>
      <c r="AG392" s="227"/>
      <c r="AH392" s="227"/>
      <c r="AI392" s="227"/>
      <c r="AJ392" s="227"/>
      <c r="AK392" s="227"/>
      <c r="AL392" s="227"/>
      <c r="AM392" s="227"/>
      <c r="AN392" s="227"/>
      <c r="AO392" s="227"/>
      <c r="AP392" s="227"/>
      <c r="AQ392" s="227"/>
      <c r="AR392" s="227"/>
      <c r="AS392" s="227"/>
      <c r="AT392" s="227"/>
      <c r="AU392" s="227"/>
      <c r="AV392" s="227"/>
      <c r="AW392" s="227"/>
      <c r="AX392" s="227"/>
      <c r="AY392" s="227"/>
      <c r="AZ392" s="227"/>
      <c r="BA392" s="227"/>
      <c r="BB392" s="227"/>
      <c r="BC392" s="227"/>
      <c r="BD392" s="227"/>
      <c r="BE392" s="227"/>
      <c r="BF392" s="227"/>
      <c r="BG392" s="227"/>
      <c r="BH392" s="227"/>
      <c r="BI392" s="227"/>
      <c r="BJ392" s="227"/>
      <c r="BK392" s="227"/>
      <c r="BL392" s="227"/>
      <c r="BM392" s="227"/>
      <c r="BN392" s="227"/>
      <c r="BO392" s="227"/>
      <c r="BP392" s="227"/>
      <c r="BQ392" s="227"/>
      <c r="BR392" s="227"/>
      <c r="BS392" s="227"/>
      <c r="BT392" s="227"/>
      <c r="BU392" s="227"/>
      <c r="BV392" s="227"/>
      <c r="BW392" s="227"/>
      <c r="BX392" s="227"/>
      <c r="BY392" s="227"/>
      <c r="BZ392" s="227"/>
      <c r="CA392" s="227"/>
      <c r="CB392" s="227"/>
      <c r="CC392" s="109"/>
      <c r="CD392" s="109"/>
      <c r="CE392" s="109"/>
      <c r="CF392" s="109"/>
      <c r="CG392" s="109"/>
      <c r="CH392" s="109"/>
      <c r="CI392" s="109"/>
      <c r="CJ392" s="109"/>
      <c r="CK392" s="109"/>
      <c r="CL392" s="109"/>
      <c r="CM392" s="109"/>
      <c r="CN392" s="109"/>
      <c r="CO392" s="109"/>
      <c r="CP392" s="109"/>
      <c r="CQ392" s="109"/>
      <c r="CR392" s="109"/>
      <c r="CS392" s="109"/>
      <c r="CT392" s="109"/>
      <c r="CU392" s="227"/>
      <c r="CV392" s="227"/>
      <c r="CW392" s="227"/>
      <c r="CX392" s="227"/>
      <c r="CY392" s="227"/>
      <c r="CZ392" s="227"/>
      <c r="DA392" s="227"/>
      <c r="DB392" s="227"/>
      <c r="DC392" s="227"/>
      <c r="DD392" s="227"/>
      <c r="DE392" s="227"/>
      <c r="DF392" s="227"/>
      <c r="DG392" s="227"/>
      <c r="DH392" s="227"/>
      <c r="DI392" s="227"/>
      <c r="DJ392" s="227"/>
      <c r="DK392" s="227"/>
      <c r="DL392" s="227"/>
      <c r="DM392" s="227"/>
      <c r="DN392" s="227"/>
      <c r="DO392" s="227"/>
      <c r="DP392" s="227"/>
      <c r="DQ392" s="227"/>
      <c r="DR392" s="227"/>
      <c r="DS392" s="227"/>
      <c r="DT392" s="227"/>
      <c r="DU392" s="227"/>
      <c r="DV392" s="227"/>
      <c r="DW392" s="227"/>
      <c r="DX392" s="227"/>
      <c r="DY392" s="227"/>
      <c r="DZ392" s="227"/>
      <c r="EA392" s="227"/>
      <c r="EB392" s="227"/>
      <c r="EC392" s="227"/>
      <c r="ED392" s="227"/>
      <c r="EE392" s="227"/>
      <c r="EF392" s="227"/>
      <c r="EG392" s="227"/>
      <c r="EH392" s="227"/>
      <c r="EI392" s="227"/>
      <c r="EJ392" s="227"/>
      <c r="EK392" s="227"/>
      <c r="EL392" s="227"/>
      <c r="EM392" s="227"/>
      <c r="EN392" s="227"/>
      <c r="EO392" s="227"/>
      <c r="EP392" s="227"/>
      <c r="EQ392" s="227"/>
      <c r="ER392" s="227"/>
      <c r="ES392" s="227"/>
      <c r="ET392" s="227"/>
      <c r="EU392" s="227"/>
      <c r="EV392" s="227"/>
      <c r="EW392" s="227"/>
      <c r="EX392" s="227"/>
      <c r="EY392" s="227"/>
      <c r="EZ392" s="227"/>
      <c r="FA392" s="227"/>
      <c r="FB392" s="227"/>
      <c r="FC392" s="227"/>
      <c r="FD392" s="227"/>
      <c r="FE392" s="227"/>
      <c r="FF392" s="227"/>
      <c r="FG392" s="227"/>
      <c r="FH392" s="227"/>
      <c r="FI392" s="227"/>
      <c r="FJ392" s="227"/>
      <c r="FK392" s="227"/>
      <c r="FL392" s="227"/>
      <c r="FM392" s="227"/>
      <c r="FN392" s="227"/>
      <c r="FO392" s="227"/>
      <c r="FP392" s="227"/>
      <c r="FQ392" s="227"/>
      <c r="FR392" s="227"/>
      <c r="FS392" s="227"/>
      <c r="FT392" s="227"/>
      <c r="FU392" s="227"/>
      <c r="FV392" s="227"/>
      <c r="FW392" s="227"/>
      <c r="FX392" s="227"/>
      <c r="FY392" s="227"/>
      <c r="FZ392" s="227"/>
      <c r="GA392" s="227"/>
      <c r="GB392" s="227"/>
      <c r="GC392" s="227"/>
      <c r="GD392" s="227"/>
      <c r="GE392" s="227"/>
      <c r="GF392" s="227"/>
      <c r="GG392" s="227"/>
      <c r="GH392" s="227"/>
      <c r="GI392" s="227"/>
      <c r="GJ392" s="227"/>
      <c r="GK392" s="227"/>
      <c r="GL392" s="227"/>
      <c r="GM392" s="227"/>
      <c r="GN392" s="227"/>
      <c r="GO392" s="227"/>
      <c r="GP392" s="227"/>
      <c r="GQ392" s="227"/>
      <c r="GR392" s="227"/>
      <c r="GS392" s="227"/>
      <c r="GT392" s="227"/>
      <c r="GU392" s="227"/>
      <c r="GV392" s="227"/>
      <c r="GW392" s="227"/>
      <c r="GX392" s="227"/>
      <c r="GY392" s="227"/>
      <c r="GZ392" s="227"/>
      <c r="HA392" s="227"/>
      <c r="HB392" s="227"/>
      <c r="HC392" s="227"/>
      <c r="HD392" s="227"/>
      <c r="HE392" s="227"/>
      <c r="HF392" s="227"/>
      <c r="HG392" s="227"/>
      <c r="HH392" s="227"/>
      <c r="HI392" s="227"/>
      <c r="HJ392" s="227"/>
      <c r="HK392" s="227"/>
      <c r="HL392" s="227"/>
      <c r="HM392" s="227"/>
      <c r="HN392" s="227"/>
      <c r="HO392" s="227"/>
      <c r="HP392" s="227"/>
      <c r="HQ392" s="227"/>
      <c r="HR392" s="227"/>
      <c r="HS392" s="227"/>
      <c r="HT392" s="227"/>
      <c r="HU392" s="227"/>
      <c r="HV392" s="227"/>
      <c r="HW392" s="227"/>
      <c r="HX392" s="227"/>
      <c r="HY392" s="227"/>
      <c r="HZ392" s="227"/>
      <c r="IA392" s="227"/>
      <c r="IB392" s="227"/>
      <c r="IC392" s="227"/>
      <c r="ID392" s="227"/>
      <c r="IE392" s="227"/>
      <c r="IF392" s="227"/>
      <c r="IG392" s="227"/>
      <c r="IH392" s="227"/>
      <c r="II392" s="227"/>
      <c r="IJ392" s="227"/>
      <c r="IK392" s="227"/>
      <c r="IL392" s="227"/>
      <c r="IM392" s="227"/>
      <c r="IN392" s="227"/>
      <c r="IO392" s="227"/>
      <c r="IP392" s="227"/>
      <c r="IQ392" s="227"/>
      <c r="IR392" s="227"/>
      <c r="IS392" s="227"/>
      <c r="IT392" s="227"/>
      <c r="IU392" s="227"/>
      <c r="IV392" s="227"/>
    </row>
    <row r="393" spans="1:256">
      <c r="A393" s="107"/>
      <c r="D393" s="159"/>
      <c r="E393" s="227"/>
      <c r="F393" s="159"/>
      <c r="G393" s="227"/>
      <c r="H393" s="159"/>
      <c r="I393" s="109"/>
      <c r="J393" s="109"/>
      <c r="K393" s="227"/>
      <c r="L393" s="159"/>
      <c r="M393" s="227"/>
      <c r="N393" s="227"/>
      <c r="O393" s="227"/>
      <c r="P393" s="227"/>
      <c r="Q393" s="227"/>
      <c r="R393" s="227"/>
      <c r="S393" s="227"/>
      <c r="T393" s="227"/>
      <c r="U393" s="227"/>
      <c r="V393" s="227"/>
      <c r="W393" s="227"/>
      <c r="X393" s="227"/>
      <c r="Y393" s="227"/>
      <c r="Z393" s="227"/>
      <c r="AA393" s="227"/>
      <c r="AB393" s="227"/>
      <c r="AC393" s="227"/>
      <c r="AD393" s="227"/>
      <c r="AE393" s="227"/>
      <c r="AF393" s="227"/>
      <c r="AG393" s="227"/>
      <c r="AH393" s="227"/>
      <c r="AI393" s="227"/>
      <c r="AJ393" s="227"/>
      <c r="AK393" s="227"/>
      <c r="AL393" s="227"/>
      <c r="AM393" s="227"/>
      <c r="AN393" s="227"/>
      <c r="AO393" s="227"/>
      <c r="AP393" s="227"/>
      <c r="AQ393" s="227"/>
      <c r="AR393" s="227"/>
      <c r="AS393" s="227"/>
      <c r="AT393" s="227"/>
      <c r="AU393" s="227"/>
      <c r="AV393" s="227"/>
      <c r="AW393" s="227"/>
      <c r="AX393" s="227"/>
      <c r="AY393" s="227"/>
      <c r="AZ393" s="227"/>
      <c r="BA393" s="227"/>
      <c r="BB393" s="227"/>
      <c r="BC393" s="227"/>
      <c r="BD393" s="227"/>
      <c r="BE393" s="227"/>
      <c r="BF393" s="227"/>
      <c r="BG393" s="227"/>
      <c r="BH393" s="227"/>
      <c r="BI393" s="227"/>
      <c r="BJ393" s="227"/>
      <c r="BK393" s="227"/>
      <c r="BL393" s="227"/>
      <c r="BM393" s="227"/>
      <c r="BN393" s="227"/>
      <c r="BO393" s="227"/>
      <c r="BP393" s="227"/>
      <c r="BQ393" s="227"/>
      <c r="BR393" s="227"/>
      <c r="BS393" s="227"/>
      <c r="BT393" s="227"/>
      <c r="BU393" s="227"/>
      <c r="BV393" s="227"/>
      <c r="BW393" s="227"/>
      <c r="BX393" s="227"/>
      <c r="BY393" s="227"/>
      <c r="BZ393" s="227"/>
      <c r="CA393" s="227"/>
      <c r="CB393" s="227"/>
      <c r="CC393" s="109"/>
      <c r="CD393" s="109"/>
      <c r="CE393" s="109"/>
      <c r="CF393" s="109"/>
      <c r="CG393" s="109"/>
      <c r="CH393" s="109"/>
      <c r="CI393" s="109"/>
      <c r="CJ393" s="109"/>
      <c r="CK393" s="109"/>
      <c r="CL393" s="109"/>
      <c r="CM393" s="109"/>
      <c r="CN393" s="109"/>
      <c r="CO393" s="109"/>
      <c r="CP393" s="109"/>
      <c r="CQ393" s="109"/>
      <c r="CR393" s="109"/>
      <c r="CS393" s="109"/>
      <c r="CT393" s="109"/>
      <c r="CU393" s="227"/>
      <c r="CV393" s="227"/>
      <c r="CW393" s="227"/>
      <c r="CX393" s="227"/>
      <c r="CY393" s="227"/>
      <c r="CZ393" s="227"/>
      <c r="DA393" s="227"/>
      <c r="DB393" s="227"/>
      <c r="DC393" s="227"/>
      <c r="DD393" s="227"/>
      <c r="DE393" s="227"/>
      <c r="DF393" s="227"/>
      <c r="DG393" s="227"/>
      <c r="DH393" s="227"/>
      <c r="DI393" s="227"/>
      <c r="DJ393" s="227"/>
      <c r="DK393" s="227"/>
      <c r="DL393" s="227"/>
      <c r="DM393" s="227"/>
      <c r="DN393" s="227"/>
      <c r="DO393" s="227"/>
      <c r="DP393" s="227"/>
      <c r="DQ393" s="227"/>
      <c r="DR393" s="227"/>
      <c r="DS393" s="227"/>
      <c r="DT393" s="227"/>
      <c r="DU393" s="227"/>
      <c r="DV393" s="227"/>
      <c r="DW393" s="227"/>
      <c r="DX393" s="227"/>
      <c r="DY393" s="227"/>
      <c r="DZ393" s="227"/>
      <c r="EA393" s="227"/>
      <c r="EB393" s="227"/>
      <c r="EC393" s="227"/>
      <c r="ED393" s="227"/>
      <c r="EE393" s="227"/>
      <c r="EF393" s="227"/>
      <c r="EG393" s="227"/>
      <c r="EH393" s="227"/>
      <c r="EI393" s="227"/>
      <c r="EJ393" s="227"/>
      <c r="EK393" s="227"/>
      <c r="EL393" s="227"/>
      <c r="EM393" s="227"/>
      <c r="EN393" s="227"/>
      <c r="EO393" s="227"/>
      <c r="EP393" s="227"/>
      <c r="EQ393" s="227"/>
      <c r="ER393" s="227"/>
      <c r="ES393" s="227"/>
      <c r="ET393" s="227"/>
      <c r="EU393" s="227"/>
      <c r="EV393" s="227"/>
      <c r="EW393" s="227"/>
      <c r="EX393" s="227"/>
      <c r="EY393" s="227"/>
      <c r="EZ393" s="227"/>
      <c r="FA393" s="227"/>
      <c r="FB393" s="227"/>
      <c r="FC393" s="227"/>
      <c r="FD393" s="227"/>
      <c r="FE393" s="227"/>
      <c r="FF393" s="227"/>
      <c r="FG393" s="227"/>
      <c r="FH393" s="227"/>
      <c r="FI393" s="227"/>
      <c r="FJ393" s="227"/>
      <c r="FK393" s="227"/>
      <c r="FL393" s="227"/>
      <c r="FM393" s="227"/>
      <c r="FN393" s="227"/>
      <c r="FO393" s="227"/>
      <c r="FP393" s="227"/>
      <c r="FQ393" s="227"/>
      <c r="FR393" s="227"/>
      <c r="FS393" s="227"/>
      <c r="FT393" s="227"/>
      <c r="FU393" s="227"/>
      <c r="FV393" s="227"/>
      <c r="FW393" s="227"/>
      <c r="FX393" s="227"/>
      <c r="FY393" s="227"/>
      <c r="FZ393" s="227"/>
      <c r="GA393" s="227"/>
      <c r="GB393" s="227"/>
      <c r="GC393" s="227"/>
      <c r="GD393" s="227"/>
      <c r="GE393" s="227"/>
      <c r="GF393" s="227"/>
      <c r="GG393" s="227"/>
      <c r="GH393" s="227"/>
      <c r="GI393" s="227"/>
      <c r="GJ393" s="227"/>
      <c r="GK393" s="227"/>
      <c r="GL393" s="227"/>
      <c r="GM393" s="227"/>
      <c r="GN393" s="227"/>
      <c r="GO393" s="227"/>
      <c r="GP393" s="227"/>
      <c r="GQ393" s="227"/>
      <c r="GR393" s="227"/>
      <c r="GS393" s="227"/>
      <c r="GT393" s="227"/>
      <c r="GU393" s="227"/>
      <c r="GV393" s="227"/>
      <c r="GW393" s="227"/>
      <c r="GX393" s="227"/>
      <c r="GY393" s="227"/>
      <c r="GZ393" s="227"/>
      <c r="HA393" s="227"/>
      <c r="HB393" s="227"/>
      <c r="HC393" s="227"/>
      <c r="HD393" s="227"/>
      <c r="HE393" s="227"/>
      <c r="HF393" s="227"/>
      <c r="HG393" s="227"/>
      <c r="HH393" s="227"/>
      <c r="HI393" s="227"/>
      <c r="HJ393" s="227"/>
      <c r="HK393" s="227"/>
      <c r="HL393" s="227"/>
      <c r="HM393" s="227"/>
      <c r="HN393" s="227"/>
      <c r="HO393" s="227"/>
      <c r="HP393" s="227"/>
      <c r="HQ393" s="227"/>
      <c r="HR393" s="227"/>
      <c r="HS393" s="227"/>
      <c r="HT393" s="227"/>
      <c r="HU393" s="227"/>
      <c r="HV393" s="227"/>
      <c r="HW393" s="227"/>
      <c r="HX393" s="227"/>
      <c r="HY393" s="227"/>
      <c r="HZ393" s="227"/>
      <c r="IA393" s="227"/>
      <c r="IB393" s="227"/>
      <c r="IC393" s="227"/>
      <c r="ID393" s="227"/>
      <c r="IE393" s="227"/>
      <c r="IF393" s="227"/>
      <c r="IG393" s="227"/>
      <c r="IH393" s="227"/>
      <c r="II393" s="227"/>
      <c r="IJ393" s="227"/>
      <c r="IK393" s="227"/>
      <c r="IL393" s="227"/>
      <c r="IM393" s="227"/>
      <c r="IN393" s="227"/>
      <c r="IO393" s="227"/>
      <c r="IP393" s="227"/>
      <c r="IQ393" s="227"/>
      <c r="IR393" s="227"/>
      <c r="IS393" s="227"/>
      <c r="IT393" s="227"/>
      <c r="IU393" s="227"/>
      <c r="IV393" s="227"/>
    </row>
    <row r="394" spans="1:256">
      <c r="A394" s="107"/>
      <c r="D394" s="159"/>
      <c r="E394" s="227"/>
      <c r="F394" s="159"/>
      <c r="G394" s="227"/>
      <c r="H394" s="159"/>
      <c r="I394" s="109"/>
      <c r="J394" s="109"/>
      <c r="K394" s="227"/>
      <c r="L394" s="159"/>
      <c r="M394" s="227"/>
      <c r="N394" s="227"/>
      <c r="O394" s="227"/>
      <c r="P394" s="227"/>
      <c r="Q394" s="227"/>
      <c r="R394" s="227"/>
      <c r="S394" s="227"/>
      <c r="T394" s="227"/>
      <c r="U394" s="227"/>
      <c r="V394" s="227"/>
      <c r="W394" s="227"/>
      <c r="X394" s="227"/>
      <c r="Y394" s="227"/>
      <c r="Z394" s="227"/>
      <c r="AA394" s="227"/>
      <c r="AB394" s="227"/>
      <c r="AC394" s="227"/>
      <c r="AD394" s="227"/>
      <c r="AE394" s="227"/>
      <c r="AF394" s="227"/>
      <c r="AG394" s="227"/>
      <c r="AH394" s="227"/>
      <c r="AI394" s="227"/>
      <c r="AJ394" s="227"/>
      <c r="AK394" s="227"/>
      <c r="AL394" s="227"/>
      <c r="AM394" s="227"/>
      <c r="AN394" s="227"/>
      <c r="AO394" s="227"/>
      <c r="AP394" s="227"/>
      <c r="AQ394" s="227"/>
      <c r="AR394" s="227"/>
      <c r="AS394" s="227"/>
      <c r="AT394" s="227"/>
      <c r="AU394" s="227"/>
      <c r="AV394" s="227"/>
      <c r="AW394" s="227"/>
      <c r="AX394" s="227"/>
      <c r="AY394" s="227"/>
      <c r="AZ394" s="227"/>
      <c r="BA394" s="227"/>
      <c r="BB394" s="227"/>
      <c r="BC394" s="227"/>
      <c r="BD394" s="227"/>
      <c r="BE394" s="227"/>
      <c r="BF394" s="227"/>
      <c r="BG394" s="227"/>
      <c r="BH394" s="227"/>
      <c r="BI394" s="227"/>
      <c r="BJ394" s="227"/>
      <c r="BK394" s="227"/>
      <c r="BL394" s="227"/>
      <c r="BM394" s="227"/>
      <c r="BN394" s="227"/>
      <c r="BO394" s="227"/>
      <c r="BP394" s="227"/>
      <c r="BQ394" s="227"/>
      <c r="BR394" s="227"/>
      <c r="BS394" s="227"/>
      <c r="BT394" s="227"/>
      <c r="BU394" s="227"/>
      <c r="BV394" s="227"/>
      <c r="BW394" s="227"/>
      <c r="BX394" s="227"/>
      <c r="BY394" s="227"/>
      <c r="BZ394" s="227"/>
      <c r="CA394" s="227"/>
      <c r="CB394" s="227"/>
      <c r="CC394" s="109"/>
      <c r="CD394" s="109"/>
      <c r="CE394" s="109"/>
      <c r="CF394" s="109"/>
      <c r="CG394" s="109"/>
      <c r="CH394" s="109"/>
      <c r="CI394" s="109"/>
      <c r="CJ394" s="109"/>
      <c r="CK394" s="109"/>
      <c r="CL394" s="109"/>
      <c r="CM394" s="109"/>
      <c r="CN394" s="109"/>
      <c r="CO394" s="109"/>
      <c r="CP394" s="109"/>
      <c r="CQ394" s="109"/>
      <c r="CR394" s="109"/>
      <c r="CS394" s="109"/>
      <c r="CT394" s="109"/>
      <c r="CU394" s="227"/>
      <c r="CV394" s="227"/>
      <c r="CW394" s="227"/>
      <c r="CX394" s="227"/>
      <c r="CY394" s="227"/>
      <c r="CZ394" s="227"/>
      <c r="DA394" s="227"/>
      <c r="DB394" s="227"/>
      <c r="DC394" s="227"/>
      <c r="DD394" s="227"/>
      <c r="DE394" s="227"/>
      <c r="DF394" s="227"/>
      <c r="DG394" s="227"/>
      <c r="DH394" s="227"/>
      <c r="DI394" s="227"/>
      <c r="DJ394" s="227"/>
      <c r="DK394" s="227"/>
      <c r="DL394" s="227"/>
      <c r="DM394" s="227"/>
      <c r="DN394" s="227"/>
      <c r="DO394" s="227"/>
      <c r="DP394" s="227"/>
      <c r="DQ394" s="227"/>
      <c r="DR394" s="227"/>
      <c r="DS394" s="227"/>
      <c r="DT394" s="227"/>
      <c r="DU394" s="227"/>
      <c r="DV394" s="227"/>
      <c r="DW394" s="227"/>
      <c r="DX394" s="227"/>
      <c r="DY394" s="227"/>
      <c r="DZ394" s="227"/>
      <c r="EA394" s="227"/>
      <c r="EB394" s="227"/>
      <c r="EC394" s="227"/>
      <c r="ED394" s="227"/>
      <c r="EE394" s="227"/>
      <c r="EF394" s="227"/>
      <c r="EG394" s="227"/>
      <c r="EH394" s="227"/>
      <c r="EI394" s="227"/>
      <c r="EJ394" s="227"/>
      <c r="EK394" s="227"/>
      <c r="EL394" s="227"/>
      <c r="EM394" s="227"/>
      <c r="EN394" s="227"/>
      <c r="EO394" s="227"/>
      <c r="EP394" s="227"/>
      <c r="EQ394" s="227"/>
      <c r="ER394" s="227"/>
      <c r="ES394" s="227"/>
      <c r="ET394" s="227"/>
      <c r="EU394" s="227"/>
      <c r="EV394" s="227"/>
      <c r="EW394" s="227"/>
      <c r="EX394" s="227"/>
      <c r="EY394" s="227"/>
      <c r="EZ394" s="227"/>
      <c r="FA394" s="227"/>
      <c r="FB394" s="227"/>
      <c r="FC394" s="227"/>
      <c r="FD394" s="227"/>
      <c r="FE394" s="227"/>
      <c r="FF394" s="227"/>
      <c r="FG394" s="227"/>
      <c r="FH394" s="227"/>
      <c r="FI394" s="227"/>
      <c r="FJ394" s="227"/>
      <c r="FK394" s="227"/>
      <c r="FL394" s="227"/>
      <c r="FM394" s="227"/>
      <c r="FN394" s="227"/>
      <c r="FO394" s="227"/>
      <c r="FP394" s="227"/>
      <c r="FQ394" s="227"/>
      <c r="FR394" s="227"/>
      <c r="FS394" s="227"/>
      <c r="FT394" s="227"/>
      <c r="FU394" s="227"/>
      <c r="FV394" s="227"/>
      <c r="FW394" s="227"/>
      <c r="FX394" s="227"/>
      <c r="FY394" s="227"/>
      <c r="FZ394" s="227"/>
      <c r="GA394" s="227"/>
      <c r="GB394" s="227"/>
      <c r="GC394" s="227"/>
      <c r="GD394" s="227"/>
      <c r="GE394" s="227"/>
      <c r="GF394" s="227"/>
      <c r="GG394" s="227"/>
      <c r="GH394" s="227"/>
      <c r="GI394" s="227"/>
      <c r="GJ394" s="227"/>
      <c r="GK394" s="227"/>
      <c r="GL394" s="227"/>
      <c r="GM394" s="227"/>
      <c r="GN394" s="227"/>
      <c r="GO394" s="227"/>
      <c r="GP394" s="227"/>
      <c r="GQ394" s="227"/>
      <c r="GR394" s="227"/>
      <c r="GS394" s="227"/>
      <c r="GT394" s="227"/>
      <c r="GU394" s="227"/>
      <c r="GV394" s="227"/>
      <c r="GW394" s="227"/>
      <c r="GX394" s="227"/>
      <c r="GY394" s="227"/>
      <c r="GZ394" s="227"/>
      <c r="HA394" s="227"/>
      <c r="HB394" s="227"/>
      <c r="HC394" s="227"/>
      <c r="HD394" s="227"/>
      <c r="HE394" s="227"/>
      <c r="HF394" s="227"/>
      <c r="HG394" s="227"/>
      <c r="HH394" s="227"/>
      <c r="HI394" s="227"/>
      <c r="HJ394" s="227"/>
      <c r="HK394" s="227"/>
      <c r="HL394" s="227"/>
      <c r="HM394" s="227"/>
      <c r="HN394" s="227"/>
      <c r="HO394" s="227"/>
      <c r="HP394" s="227"/>
      <c r="HQ394" s="227"/>
      <c r="HR394" s="227"/>
      <c r="HS394" s="227"/>
      <c r="HT394" s="227"/>
      <c r="HU394" s="227"/>
      <c r="HV394" s="227"/>
      <c r="HW394" s="227"/>
      <c r="HX394" s="227"/>
      <c r="HY394" s="227"/>
      <c r="HZ394" s="227"/>
      <c r="IA394" s="227"/>
      <c r="IB394" s="227"/>
      <c r="IC394" s="227"/>
      <c r="ID394" s="227"/>
      <c r="IE394" s="227"/>
      <c r="IF394" s="227"/>
      <c r="IG394" s="227"/>
      <c r="IH394" s="227"/>
      <c r="II394" s="227"/>
      <c r="IJ394" s="227"/>
      <c r="IK394" s="227"/>
      <c r="IL394" s="227"/>
      <c r="IM394" s="227"/>
      <c r="IN394" s="227"/>
      <c r="IO394" s="227"/>
      <c r="IP394" s="227"/>
      <c r="IQ394" s="227"/>
      <c r="IR394" s="227"/>
      <c r="IS394" s="227"/>
      <c r="IT394" s="227"/>
      <c r="IU394" s="227"/>
      <c r="IV394" s="227"/>
    </row>
    <row r="395" spans="1:256">
      <c r="A395" s="107"/>
      <c r="D395" s="159"/>
      <c r="E395" s="227"/>
      <c r="F395" s="159"/>
      <c r="G395" s="227"/>
      <c r="H395" s="159"/>
      <c r="I395" s="109"/>
      <c r="J395" s="109"/>
      <c r="K395" s="227"/>
      <c r="L395" s="159"/>
      <c r="M395" s="227"/>
      <c r="N395" s="227"/>
      <c r="O395" s="227"/>
      <c r="P395" s="227"/>
      <c r="Q395" s="227"/>
      <c r="R395" s="227"/>
      <c r="S395" s="227"/>
      <c r="T395" s="227"/>
      <c r="U395" s="227"/>
      <c r="V395" s="227"/>
      <c r="W395" s="227"/>
      <c r="X395" s="227"/>
      <c r="Y395" s="227"/>
      <c r="Z395" s="227"/>
      <c r="AA395" s="227"/>
      <c r="AB395" s="227"/>
      <c r="AC395" s="227"/>
      <c r="AD395" s="227"/>
      <c r="AE395" s="227"/>
      <c r="AF395" s="227"/>
      <c r="AG395" s="227"/>
      <c r="AH395" s="227"/>
      <c r="AI395" s="227"/>
      <c r="AJ395" s="227"/>
      <c r="AK395" s="227"/>
      <c r="AL395" s="227"/>
      <c r="AM395" s="227"/>
      <c r="AN395" s="227"/>
      <c r="AO395" s="227"/>
      <c r="AP395" s="227"/>
      <c r="AQ395" s="227"/>
      <c r="AR395" s="227"/>
      <c r="AS395" s="227"/>
      <c r="AT395" s="227"/>
      <c r="AU395" s="227"/>
      <c r="AV395" s="227"/>
      <c r="AW395" s="227"/>
      <c r="AX395" s="227"/>
      <c r="AY395" s="227"/>
      <c r="AZ395" s="227"/>
      <c r="BA395" s="227"/>
      <c r="BB395" s="227"/>
      <c r="BC395" s="227"/>
      <c r="BD395" s="227"/>
      <c r="BE395" s="227"/>
      <c r="BF395" s="227"/>
      <c r="BG395" s="227"/>
      <c r="BH395" s="227"/>
      <c r="BI395" s="227"/>
      <c r="BJ395" s="227"/>
      <c r="BK395" s="227"/>
      <c r="BL395" s="227"/>
      <c r="BM395" s="227"/>
      <c r="BN395" s="227"/>
      <c r="BO395" s="227"/>
      <c r="BP395" s="227"/>
      <c r="BQ395" s="227"/>
      <c r="BR395" s="227"/>
      <c r="BS395" s="227"/>
      <c r="BT395" s="227"/>
      <c r="BU395" s="227"/>
      <c r="BV395" s="227"/>
      <c r="BW395" s="227"/>
      <c r="BX395" s="227"/>
      <c r="BY395" s="227"/>
      <c r="BZ395" s="227"/>
      <c r="CA395" s="227"/>
      <c r="CB395" s="227"/>
      <c r="CC395" s="109"/>
      <c r="CD395" s="109"/>
      <c r="CE395" s="109"/>
      <c r="CF395" s="109"/>
      <c r="CG395" s="109"/>
      <c r="CH395" s="109"/>
      <c r="CI395" s="109"/>
      <c r="CJ395" s="109"/>
      <c r="CK395" s="109"/>
      <c r="CL395" s="109"/>
      <c r="CM395" s="109"/>
      <c r="CN395" s="109"/>
      <c r="CO395" s="109"/>
      <c r="CP395" s="109"/>
      <c r="CQ395" s="109"/>
      <c r="CR395" s="109"/>
      <c r="CS395" s="109"/>
      <c r="CT395" s="109"/>
      <c r="CU395" s="227"/>
      <c r="CV395" s="227"/>
      <c r="CW395" s="227"/>
      <c r="CX395" s="227"/>
      <c r="CY395" s="227"/>
      <c r="CZ395" s="227"/>
      <c r="DA395" s="227"/>
      <c r="DB395" s="227"/>
      <c r="DC395" s="227"/>
      <c r="DD395" s="227"/>
      <c r="DE395" s="227"/>
      <c r="DF395" s="227"/>
      <c r="DG395" s="227"/>
      <c r="DH395" s="227"/>
      <c r="DI395" s="227"/>
      <c r="DJ395" s="227"/>
      <c r="DK395" s="227"/>
      <c r="DL395" s="227"/>
      <c r="DM395" s="227"/>
      <c r="DN395" s="227"/>
      <c r="DO395" s="227"/>
      <c r="DP395" s="227"/>
      <c r="DQ395" s="227"/>
      <c r="DR395" s="227"/>
      <c r="DS395" s="227"/>
      <c r="DT395" s="227"/>
      <c r="DU395" s="227"/>
      <c r="DV395" s="227"/>
      <c r="DW395" s="227"/>
      <c r="DX395" s="227"/>
      <c r="DY395" s="227"/>
      <c r="DZ395" s="227"/>
      <c r="EA395" s="227"/>
      <c r="EB395" s="227"/>
      <c r="EC395" s="227"/>
      <c r="ED395" s="227"/>
      <c r="EE395" s="227"/>
      <c r="EF395" s="227"/>
      <c r="EG395" s="227"/>
      <c r="EH395" s="227"/>
      <c r="EI395" s="227"/>
      <c r="EJ395" s="227"/>
      <c r="EK395" s="227"/>
      <c r="EL395" s="227"/>
      <c r="EM395" s="227"/>
      <c r="EN395" s="227"/>
      <c r="EO395" s="227"/>
      <c r="EP395" s="227"/>
      <c r="EQ395" s="227"/>
      <c r="ER395" s="227"/>
      <c r="ES395" s="227"/>
      <c r="ET395" s="227"/>
      <c r="EU395" s="227"/>
      <c r="EV395" s="227"/>
      <c r="EW395" s="227"/>
      <c r="EX395" s="227"/>
      <c r="EY395" s="227"/>
      <c r="EZ395" s="227"/>
      <c r="FA395" s="227"/>
      <c r="FB395" s="227"/>
      <c r="FC395" s="227"/>
      <c r="FD395" s="227"/>
      <c r="FE395" s="227"/>
      <c r="FF395" s="227"/>
      <c r="FG395" s="227"/>
      <c r="FH395" s="227"/>
      <c r="FI395" s="227"/>
      <c r="FJ395" s="227"/>
      <c r="FK395" s="227"/>
      <c r="FL395" s="227"/>
      <c r="FM395" s="227"/>
      <c r="FN395" s="227"/>
      <c r="FO395" s="227"/>
      <c r="FP395" s="227"/>
      <c r="FQ395" s="227"/>
      <c r="FR395" s="227"/>
      <c r="FS395" s="227"/>
      <c r="FT395" s="227"/>
      <c r="FU395" s="227"/>
      <c r="FV395" s="227"/>
      <c r="FW395" s="227"/>
      <c r="FX395" s="227"/>
      <c r="FY395" s="227"/>
      <c r="FZ395" s="227"/>
      <c r="GA395" s="227"/>
      <c r="GB395" s="227"/>
      <c r="GC395" s="227"/>
      <c r="GD395" s="227"/>
      <c r="GE395" s="227"/>
      <c r="GF395" s="227"/>
      <c r="GG395" s="227"/>
      <c r="GH395" s="227"/>
      <c r="GI395" s="227"/>
      <c r="GJ395" s="227"/>
      <c r="GK395" s="227"/>
      <c r="GL395" s="227"/>
      <c r="GM395" s="227"/>
      <c r="GN395" s="227"/>
      <c r="GO395" s="227"/>
      <c r="GP395" s="227"/>
      <c r="GQ395" s="227"/>
      <c r="GR395" s="227"/>
      <c r="GS395" s="227"/>
      <c r="GT395" s="227"/>
      <c r="GU395" s="227"/>
      <c r="GV395" s="227"/>
      <c r="GW395" s="227"/>
      <c r="GX395" s="227"/>
      <c r="GY395" s="227"/>
      <c r="GZ395" s="227"/>
      <c r="HA395" s="227"/>
      <c r="HB395" s="227"/>
      <c r="HC395" s="227"/>
      <c r="HD395" s="227"/>
      <c r="HE395" s="227"/>
      <c r="HF395" s="227"/>
      <c r="HG395" s="227"/>
      <c r="HH395" s="227"/>
      <c r="HI395" s="227"/>
      <c r="HJ395" s="227"/>
      <c r="HK395" s="227"/>
      <c r="HL395" s="227"/>
      <c r="HM395" s="227"/>
      <c r="HN395" s="227"/>
      <c r="HO395" s="227"/>
      <c r="HP395" s="227"/>
      <c r="HQ395" s="227"/>
      <c r="HR395" s="227"/>
      <c r="HS395" s="227"/>
      <c r="HT395" s="227"/>
      <c r="HU395" s="227"/>
      <c r="HV395" s="227"/>
      <c r="HW395" s="227"/>
      <c r="HX395" s="227"/>
      <c r="HY395" s="227"/>
      <c r="HZ395" s="227"/>
      <c r="IA395" s="227"/>
      <c r="IB395" s="227"/>
      <c r="IC395" s="227"/>
      <c r="ID395" s="227"/>
      <c r="IE395" s="227"/>
      <c r="IF395" s="227"/>
      <c r="IG395" s="227"/>
      <c r="IH395" s="227"/>
      <c r="II395" s="227"/>
      <c r="IJ395" s="227"/>
      <c r="IK395" s="227"/>
      <c r="IL395" s="227"/>
      <c r="IM395" s="227"/>
      <c r="IN395" s="227"/>
      <c r="IO395" s="227"/>
      <c r="IP395" s="227"/>
      <c r="IQ395" s="227"/>
      <c r="IR395" s="227"/>
      <c r="IS395" s="227"/>
      <c r="IT395" s="227"/>
      <c r="IU395" s="227"/>
      <c r="IV395" s="227"/>
    </row>
    <row r="396" spans="1:256">
      <c r="A396" s="107"/>
      <c r="D396" s="159"/>
      <c r="E396" s="227"/>
      <c r="F396" s="159"/>
      <c r="G396" s="227"/>
      <c r="H396" s="159"/>
      <c r="I396" s="109"/>
      <c r="J396" s="109"/>
      <c r="K396" s="227"/>
      <c r="L396" s="159"/>
      <c r="M396" s="227"/>
      <c r="N396" s="227"/>
      <c r="O396" s="227"/>
      <c r="P396" s="227"/>
      <c r="Q396" s="227"/>
      <c r="R396" s="227"/>
      <c r="S396" s="227"/>
      <c r="T396" s="227"/>
      <c r="U396" s="227"/>
      <c r="V396" s="227"/>
      <c r="W396" s="227"/>
      <c r="X396" s="227"/>
      <c r="Y396" s="227"/>
      <c r="Z396" s="227"/>
      <c r="AA396" s="227"/>
      <c r="AB396" s="227"/>
      <c r="AC396" s="227"/>
      <c r="AD396" s="227"/>
      <c r="AE396" s="227"/>
      <c r="AF396" s="227"/>
      <c r="AG396" s="227"/>
      <c r="AH396" s="227"/>
      <c r="AI396" s="227"/>
      <c r="AJ396" s="227"/>
      <c r="AK396" s="227"/>
      <c r="AL396" s="227"/>
      <c r="AM396" s="227"/>
      <c r="AN396" s="227"/>
      <c r="AO396" s="227"/>
      <c r="AP396" s="227"/>
      <c r="AQ396" s="227"/>
      <c r="AR396" s="227"/>
      <c r="AS396" s="227"/>
      <c r="AT396" s="227"/>
      <c r="AU396" s="227"/>
      <c r="AV396" s="227"/>
      <c r="AW396" s="227"/>
      <c r="AX396" s="227"/>
      <c r="AY396" s="227"/>
      <c r="AZ396" s="227"/>
      <c r="BA396" s="227"/>
      <c r="BB396" s="227"/>
      <c r="BC396" s="227"/>
      <c r="BD396" s="227"/>
      <c r="BE396" s="227"/>
      <c r="BF396" s="227"/>
      <c r="BG396" s="227"/>
      <c r="BH396" s="227"/>
      <c r="BI396" s="227"/>
      <c r="BJ396" s="227"/>
      <c r="BK396" s="227"/>
      <c r="BL396" s="227"/>
      <c r="BM396" s="227"/>
      <c r="BN396" s="227"/>
      <c r="BO396" s="227"/>
      <c r="BP396" s="227"/>
      <c r="BQ396" s="227"/>
      <c r="BR396" s="227"/>
      <c r="BS396" s="227"/>
      <c r="BT396" s="227"/>
      <c r="BU396" s="227"/>
      <c r="BV396" s="227"/>
      <c r="BW396" s="227"/>
      <c r="BX396" s="227"/>
      <c r="BY396" s="227"/>
      <c r="BZ396" s="227"/>
      <c r="CA396" s="227"/>
      <c r="CB396" s="227"/>
      <c r="CC396" s="109"/>
      <c r="CD396" s="109"/>
      <c r="CE396" s="109"/>
      <c r="CF396" s="109"/>
      <c r="CG396" s="109"/>
      <c r="CH396" s="109"/>
      <c r="CI396" s="109"/>
      <c r="CJ396" s="109"/>
      <c r="CK396" s="109"/>
      <c r="CL396" s="109"/>
      <c r="CM396" s="109"/>
      <c r="CN396" s="109"/>
      <c r="CO396" s="109"/>
      <c r="CP396" s="109"/>
      <c r="CQ396" s="109"/>
      <c r="CR396" s="109"/>
      <c r="CS396" s="109"/>
      <c r="CT396" s="109"/>
      <c r="CU396" s="227"/>
      <c r="CV396" s="227"/>
      <c r="CW396" s="227"/>
      <c r="CX396" s="227"/>
      <c r="CY396" s="227"/>
      <c r="CZ396" s="227"/>
      <c r="DA396" s="227"/>
      <c r="DB396" s="227"/>
      <c r="DC396" s="227"/>
      <c r="DD396" s="227"/>
      <c r="DE396" s="227"/>
      <c r="DF396" s="227"/>
      <c r="DG396" s="227"/>
      <c r="DH396" s="227"/>
      <c r="DI396" s="227"/>
      <c r="DJ396" s="227"/>
      <c r="DK396" s="227"/>
      <c r="DL396" s="227"/>
      <c r="DM396" s="227"/>
      <c r="DN396" s="227"/>
      <c r="DO396" s="227"/>
      <c r="DP396" s="227"/>
      <c r="DQ396" s="227"/>
      <c r="DR396" s="227"/>
      <c r="DS396" s="227"/>
      <c r="DT396" s="227"/>
      <c r="DU396" s="227"/>
      <c r="DV396" s="227"/>
      <c r="DW396" s="227"/>
      <c r="DX396" s="227"/>
      <c r="DY396" s="227"/>
      <c r="DZ396" s="227"/>
      <c r="EA396" s="227"/>
      <c r="EB396" s="227"/>
      <c r="EC396" s="227"/>
      <c r="ED396" s="227"/>
      <c r="EE396" s="227"/>
      <c r="EF396" s="227"/>
      <c r="EG396" s="227"/>
      <c r="EH396" s="227"/>
      <c r="EI396" s="227"/>
      <c r="EJ396" s="227"/>
      <c r="EK396" s="227"/>
      <c r="EL396" s="227"/>
      <c r="EM396" s="227"/>
      <c r="EN396" s="227"/>
      <c r="EO396" s="227"/>
      <c r="EP396" s="227"/>
      <c r="EQ396" s="227"/>
      <c r="ER396" s="227"/>
      <c r="ES396" s="227"/>
      <c r="ET396" s="227"/>
      <c r="EU396" s="227"/>
      <c r="EV396" s="227"/>
      <c r="EW396" s="227"/>
      <c r="EX396" s="227"/>
      <c r="EY396" s="227"/>
      <c r="EZ396" s="227"/>
      <c r="FA396" s="227"/>
      <c r="FB396" s="227"/>
      <c r="FC396" s="227"/>
      <c r="FD396" s="227"/>
      <c r="FE396" s="227"/>
      <c r="FF396" s="227"/>
      <c r="FG396" s="227"/>
      <c r="FH396" s="227"/>
      <c r="FI396" s="227"/>
      <c r="FJ396" s="227"/>
      <c r="FK396" s="227"/>
      <c r="FL396" s="227"/>
      <c r="FM396" s="227"/>
      <c r="FN396" s="227"/>
      <c r="FO396" s="227"/>
      <c r="FP396" s="227"/>
      <c r="FQ396" s="227"/>
      <c r="FR396" s="227"/>
      <c r="FS396" s="227"/>
      <c r="FT396" s="227"/>
      <c r="FU396" s="227"/>
      <c r="FV396" s="227"/>
      <c r="FW396" s="227"/>
      <c r="FX396" s="227"/>
      <c r="FY396" s="227"/>
      <c r="FZ396" s="227"/>
      <c r="GA396" s="227"/>
      <c r="GB396" s="227"/>
      <c r="GC396" s="227"/>
      <c r="GD396" s="227"/>
      <c r="GE396" s="227"/>
      <c r="GF396" s="227"/>
      <c r="GG396" s="227"/>
      <c r="GH396" s="227"/>
      <c r="GI396" s="227"/>
      <c r="GJ396" s="227"/>
      <c r="GK396" s="227"/>
      <c r="GL396" s="227"/>
      <c r="GM396" s="227"/>
      <c r="GN396" s="227"/>
      <c r="GO396" s="227"/>
      <c r="GP396" s="227"/>
      <c r="GQ396" s="227"/>
      <c r="GR396" s="227"/>
      <c r="GS396" s="227"/>
      <c r="GT396" s="227"/>
      <c r="GU396" s="227"/>
      <c r="GV396" s="227"/>
      <c r="GW396" s="227"/>
      <c r="GX396" s="227"/>
      <c r="GY396" s="227"/>
      <c r="GZ396" s="227"/>
      <c r="HA396" s="227"/>
      <c r="HB396" s="227"/>
      <c r="HC396" s="227"/>
      <c r="HD396" s="227"/>
      <c r="HE396" s="227"/>
      <c r="HF396" s="227"/>
      <c r="HG396" s="227"/>
      <c r="HH396" s="227"/>
      <c r="HI396" s="227"/>
      <c r="HJ396" s="227"/>
      <c r="HK396" s="227"/>
      <c r="HL396" s="227"/>
      <c r="HM396" s="227"/>
      <c r="HN396" s="227"/>
      <c r="HO396" s="227"/>
      <c r="HP396" s="227"/>
      <c r="HQ396" s="227"/>
      <c r="HR396" s="227"/>
      <c r="HS396" s="227"/>
      <c r="HT396" s="227"/>
      <c r="HU396" s="227"/>
      <c r="HV396" s="227"/>
      <c r="HW396" s="227"/>
      <c r="HX396" s="227"/>
      <c r="HY396" s="227"/>
      <c r="HZ396" s="227"/>
      <c r="IA396" s="227"/>
      <c r="IB396" s="227"/>
      <c r="IC396" s="227"/>
      <c r="ID396" s="227"/>
      <c r="IE396" s="227"/>
      <c r="IF396" s="227"/>
      <c r="IG396" s="227"/>
      <c r="IH396" s="227"/>
      <c r="II396" s="227"/>
      <c r="IJ396" s="227"/>
      <c r="IK396" s="227"/>
      <c r="IL396" s="227"/>
      <c r="IM396" s="227"/>
      <c r="IN396" s="227"/>
      <c r="IO396" s="227"/>
      <c r="IP396" s="227"/>
      <c r="IQ396" s="227"/>
      <c r="IR396" s="227"/>
      <c r="IS396" s="227"/>
      <c r="IT396" s="227"/>
      <c r="IU396" s="227"/>
      <c r="IV396" s="227"/>
    </row>
    <row r="397" spans="1:256">
      <c r="A397" s="107"/>
      <c r="D397" s="159"/>
      <c r="E397" s="227"/>
      <c r="F397" s="159"/>
      <c r="G397" s="227"/>
      <c r="H397" s="159"/>
      <c r="I397" s="109"/>
      <c r="J397" s="109"/>
      <c r="K397" s="227"/>
      <c r="L397" s="159"/>
      <c r="M397" s="227"/>
      <c r="N397" s="227"/>
      <c r="O397" s="227"/>
      <c r="P397" s="227"/>
      <c r="Q397" s="227"/>
      <c r="R397" s="227"/>
      <c r="S397" s="227"/>
      <c r="T397" s="227"/>
      <c r="U397" s="227"/>
      <c r="V397" s="227"/>
      <c r="W397" s="227"/>
      <c r="X397" s="227"/>
      <c r="Y397" s="227"/>
      <c r="Z397" s="227"/>
      <c r="AA397" s="227"/>
      <c r="AB397" s="227"/>
      <c r="AC397" s="227"/>
      <c r="AD397" s="227"/>
      <c r="AE397" s="227"/>
      <c r="AF397" s="227"/>
      <c r="AG397" s="227"/>
      <c r="AH397" s="227"/>
      <c r="AI397" s="227"/>
      <c r="AJ397" s="227"/>
      <c r="AK397" s="227"/>
      <c r="AL397" s="227"/>
      <c r="AM397" s="227"/>
      <c r="AN397" s="227"/>
      <c r="AO397" s="227"/>
      <c r="AP397" s="227"/>
      <c r="AQ397" s="227"/>
      <c r="AR397" s="227"/>
      <c r="AS397" s="227"/>
      <c r="AT397" s="227"/>
      <c r="AU397" s="227"/>
      <c r="AV397" s="227"/>
      <c r="AW397" s="227"/>
      <c r="AX397" s="227"/>
      <c r="AY397" s="227"/>
      <c r="AZ397" s="227"/>
      <c r="BA397" s="227"/>
      <c r="BB397" s="227"/>
      <c r="BC397" s="227"/>
      <c r="BD397" s="227"/>
      <c r="BE397" s="227"/>
      <c r="BF397" s="227"/>
      <c r="BG397" s="227"/>
      <c r="BH397" s="227"/>
      <c r="BI397" s="227"/>
      <c r="BJ397" s="227"/>
      <c r="BK397" s="227"/>
      <c r="BL397" s="227"/>
      <c r="BM397" s="227"/>
      <c r="BN397" s="227"/>
      <c r="BO397" s="227"/>
      <c r="BP397" s="227"/>
      <c r="BQ397" s="227"/>
      <c r="BR397" s="227"/>
      <c r="BS397" s="227"/>
      <c r="BT397" s="227"/>
      <c r="BU397" s="227"/>
      <c r="BV397" s="227"/>
      <c r="BW397" s="227"/>
      <c r="BX397" s="227"/>
      <c r="BY397" s="227"/>
      <c r="BZ397" s="227"/>
      <c r="CA397" s="227"/>
      <c r="CB397" s="227"/>
      <c r="CC397" s="109"/>
      <c r="CD397" s="109"/>
      <c r="CE397" s="109"/>
      <c r="CF397" s="109"/>
      <c r="CG397" s="109"/>
      <c r="CH397" s="109"/>
      <c r="CI397" s="109"/>
      <c r="CJ397" s="109"/>
      <c r="CK397" s="109"/>
      <c r="CL397" s="109"/>
      <c r="CM397" s="109"/>
      <c r="CN397" s="109"/>
      <c r="CO397" s="109"/>
      <c r="CP397" s="109"/>
      <c r="CQ397" s="109"/>
      <c r="CR397" s="109"/>
      <c r="CS397" s="109"/>
      <c r="CT397" s="109"/>
      <c r="CU397" s="227"/>
      <c r="CV397" s="227"/>
      <c r="CW397" s="227"/>
      <c r="CX397" s="227"/>
      <c r="CY397" s="227"/>
      <c r="CZ397" s="227"/>
      <c r="DA397" s="227"/>
      <c r="DB397" s="227"/>
      <c r="DC397" s="227"/>
      <c r="DD397" s="227"/>
      <c r="DE397" s="227"/>
      <c r="DF397" s="227"/>
      <c r="DG397" s="227"/>
      <c r="DH397" s="227"/>
      <c r="DI397" s="227"/>
      <c r="DJ397" s="227"/>
      <c r="DK397" s="227"/>
      <c r="DL397" s="227"/>
      <c r="DM397" s="227"/>
      <c r="DN397" s="227"/>
      <c r="DO397" s="227"/>
      <c r="DP397" s="227"/>
      <c r="DQ397" s="227"/>
      <c r="DR397" s="227"/>
      <c r="DS397" s="227"/>
      <c r="DT397" s="227"/>
      <c r="DU397" s="227"/>
      <c r="DV397" s="227"/>
      <c r="DW397" s="227"/>
      <c r="DX397" s="227"/>
      <c r="DY397" s="227"/>
      <c r="DZ397" s="227"/>
      <c r="EA397" s="227"/>
      <c r="EB397" s="227"/>
      <c r="EC397" s="227"/>
      <c r="ED397" s="227"/>
      <c r="EE397" s="227"/>
      <c r="EF397" s="227"/>
      <c r="EG397" s="227"/>
      <c r="EH397" s="227"/>
      <c r="EI397" s="227"/>
      <c r="EJ397" s="227"/>
      <c r="EK397" s="227"/>
      <c r="EL397" s="227"/>
      <c r="EM397" s="227"/>
      <c r="EN397" s="227"/>
      <c r="EO397" s="227"/>
      <c r="EP397" s="227"/>
      <c r="EQ397" s="227"/>
      <c r="ER397" s="227"/>
      <c r="ES397" s="227"/>
      <c r="ET397" s="227"/>
      <c r="EU397" s="227"/>
      <c r="EV397" s="227"/>
      <c r="EW397" s="227"/>
      <c r="EX397" s="227"/>
      <c r="EY397" s="227"/>
      <c r="EZ397" s="227"/>
      <c r="FA397" s="227"/>
      <c r="FB397" s="227"/>
      <c r="FC397" s="227"/>
      <c r="FD397" s="227"/>
      <c r="FE397" s="227"/>
      <c r="FF397" s="227"/>
      <c r="FG397" s="227"/>
      <c r="FH397" s="227"/>
      <c r="FI397" s="227"/>
      <c r="FJ397" s="227"/>
      <c r="FK397" s="227"/>
      <c r="FL397" s="227"/>
      <c r="FM397" s="227"/>
      <c r="FN397" s="227"/>
      <c r="FO397" s="227"/>
      <c r="FP397" s="227"/>
      <c r="FQ397" s="227"/>
      <c r="FR397" s="227"/>
      <c r="FS397" s="227"/>
      <c r="FT397" s="227"/>
      <c r="FU397" s="227"/>
      <c r="FV397" s="227"/>
      <c r="FW397" s="227"/>
      <c r="FX397" s="227"/>
      <c r="FY397" s="227"/>
      <c r="FZ397" s="227"/>
      <c r="GA397" s="227"/>
      <c r="GB397" s="227"/>
      <c r="GC397" s="227"/>
      <c r="GD397" s="227"/>
      <c r="GE397" s="227"/>
      <c r="GF397" s="227"/>
      <c r="GG397" s="227"/>
      <c r="GH397" s="227"/>
      <c r="GI397" s="227"/>
      <c r="GJ397" s="227"/>
      <c r="GK397" s="227"/>
      <c r="GL397" s="227"/>
      <c r="GM397" s="227"/>
      <c r="GN397" s="227"/>
      <c r="GO397" s="227"/>
      <c r="GP397" s="227"/>
      <c r="GQ397" s="227"/>
      <c r="GR397" s="227"/>
      <c r="GS397" s="227"/>
      <c r="GT397" s="227"/>
      <c r="GU397" s="227"/>
      <c r="GV397" s="227"/>
      <c r="GW397" s="227"/>
      <c r="GX397" s="227"/>
      <c r="GY397" s="227"/>
      <c r="GZ397" s="227"/>
      <c r="HA397" s="227"/>
      <c r="HB397" s="227"/>
      <c r="HC397" s="227"/>
      <c r="HD397" s="227"/>
      <c r="HE397" s="227"/>
      <c r="HF397" s="227"/>
      <c r="HG397" s="227"/>
      <c r="HH397" s="227"/>
      <c r="HI397" s="227"/>
      <c r="HJ397" s="227"/>
      <c r="HK397" s="227"/>
      <c r="HL397" s="227"/>
      <c r="HM397" s="227"/>
      <c r="HN397" s="227"/>
      <c r="HO397" s="227"/>
      <c r="HP397" s="227"/>
      <c r="HQ397" s="227"/>
      <c r="HR397" s="227"/>
      <c r="HS397" s="227"/>
      <c r="HT397" s="227"/>
      <c r="HU397" s="227"/>
      <c r="HV397" s="227"/>
      <c r="HW397" s="227"/>
      <c r="HX397" s="227"/>
      <c r="HY397" s="227"/>
      <c r="HZ397" s="227"/>
      <c r="IA397" s="227"/>
      <c r="IB397" s="227"/>
      <c r="IC397" s="227"/>
      <c r="ID397" s="227"/>
      <c r="IE397" s="227"/>
      <c r="IF397" s="227"/>
      <c r="IG397" s="227"/>
      <c r="IH397" s="227"/>
      <c r="II397" s="227"/>
      <c r="IJ397" s="227"/>
      <c r="IK397" s="227"/>
      <c r="IL397" s="227"/>
      <c r="IM397" s="227"/>
      <c r="IN397" s="227"/>
      <c r="IO397" s="227"/>
      <c r="IP397" s="227"/>
      <c r="IQ397" s="227"/>
      <c r="IR397" s="227"/>
      <c r="IS397" s="227"/>
      <c r="IT397" s="227"/>
      <c r="IU397" s="227"/>
      <c r="IV397" s="227"/>
    </row>
    <row r="398" spans="1:256">
      <c r="A398" s="107"/>
      <c r="D398" s="159"/>
      <c r="E398" s="227"/>
      <c r="F398" s="159"/>
      <c r="G398" s="227"/>
      <c r="H398" s="159"/>
      <c r="I398" s="109"/>
      <c r="J398" s="109"/>
      <c r="K398" s="227"/>
      <c r="L398" s="159"/>
      <c r="M398" s="227"/>
      <c r="N398" s="227"/>
      <c r="O398" s="227"/>
      <c r="P398" s="227"/>
      <c r="Q398" s="227"/>
      <c r="R398" s="227"/>
      <c r="S398" s="227"/>
      <c r="T398" s="227"/>
      <c r="U398" s="227"/>
      <c r="V398" s="227"/>
      <c r="W398" s="227"/>
      <c r="X398" s="227"/>
      <c r="Y398" s="227"/>
      <c r="Z398" s="227"/>
      <c r="AA398" s="227"/>
      <c r="AB398" s="227"/>
      <c r="AC398" s="227"/>
      <c r="AD398" s="227"/>
      <c r="AE398" s="227"/>
      <c r="AF398" s="227"/>
      <c r="AG398" s="227"/>
      <c r="AH398" s="227"/>
      <c r="AI398" s="227"/>
      <c r="AJ398" s="227"/>
      <c r="AK398" s="227"/>
      <c r="AL398" s="227"/>
      <c r="AM398" s="227"/>
      <c r="AN398" s="227"/>
      <c r="AO398" s="227"/>
      <c r="AP398" s="227"/>
      <c r="AQ398" s="227"/>
      <c r="AR398" s="227"/>
      <c r="AS398" s="227"/>
      <c r="AT398" s="227"/>
      <c r="AU398" s="227"/>
      <c r="AV398" s="227"/>
      <c r="AW398" s="227"/>
      <c r="AX398" s="227"/>
      <c r="AY398" s="227"/>
      <c r="AZ398" s="227"/>
      <c r="BA398" s="227"/>
      <c r="BB398" s="227"/>
      <c r="BC398" s="227"/>
      <c r="BD398" s="227"/>
      <c r="BE398" s="227"/>
      <c r="BF398" s="227"/>
      <c r="BG398" s="227"/>
      <c r="BH398" s="227"/>
      <c r="BI398" s="227"/>
      <c r="BJ398" s="227"/>
      <c r="BK398" s="227"/>
      <c r="BL398" s="227"/>
      <c r="BM398" s="227"/>
      <c r="BN398" s="227"/>
      <c r="BO398" s="227"/>
      <c r="BP398" s="227"/>
      <c r="BQ398" s="227"/>
      <c r="BR398" s="227"/>
      <c r="BS398" s="227"/>
      <c r="BT398" s="227"/>
      <c r="BU398" s="227"/>
      <c r="BV398" s="227"/>
      <c r="BW398" s="227"/>
      <c r="BX398" s="227"/>
      <c r="BY398" s="227"/>
      <c r="BZ398" s="227"/>
      <c r="CA398" s="227"/>
      <c r="CB398" s="227"/>
      <c r="CC398" s="109"/>
      <c r="CD398" s="109"/>
      <c r="CE398" s="109"/>
      <c r="CF398" s="109"/>
      <c r="CG398" s="109"/>
      <c r="CH398" s="109"/>
      <c r="CI398" s="109"/>
      <c r="CJ398" s="109"/>
      <c r="CK398" s="109"/>
      <c r="CL398" s="109"/>
      <c r="CM398" s="109"/>
      <c r="CN398" s="109"/>
      <c r="CO398" s="109"/>
      <c r="CP398" s="109"/>
      <c r="CQ398" s="109"/>
      <c r="CR398" s="109"/>
      <c r="CS398" s="109"/>
      <c r="CT398" s="109"/>
      <c r="CU398" s="227"/>
      <c r="CV398" s="227"/>
      <c r="CW398" s="227"/>
      <c r="CX398" s="227"/>
      <c r="CY398" s="227"/>
      <c r="CZ398" s="227"/>
      <c r="DA398" s="227"/>
      <c r="DB398" s="227"/>
      <c r="DC398" s="227"/>
      <c r="DD398" s="227"/>
      <c r="DE398" s="227"/>
      <c r="DF398" s="227"/>
      <c r="DG398" s="227"/>
      <c r="DH398" s="227"/>
      <c r="DI398" s="227"/>
      <c r="DJ398" s="227"/>
      <c r="DK398" s="227"/>
      <c r="DL398" s="227"/>
      <c r="DM398" s="227"/>
      <c r="DN398" s="227"/>
      <c r="DO398" s="227"/>
      <c r="DP398" s="227"/>
      <c r="DQ398" s="227"/>
      <c r="DR398" s="227"/>
      <c r="DS398" s="227"/>
      <c r="DT398" s="227"/>
      <c r="DU398" s="227"/>
      <c r="DV398" s="227"/>
      <c r="DW398" s="227"/>
      <c r="DX398" s="227"/>
      <c r="DY398" s="227"/>
      <c r="DZ398" s="227"/>
      <c r="EA398" s="227"/>
      <c r="EB398" s="227"/>
      <c r="EC398" s="227"/>
      <c r="ED398" s="227"/>
      <c r="EE398" s="227"/>
      <c r="EF398" s="227"/>
      <c r="EG398" s="227"/>
      <c r="EH398" s="227"/>
      <c r="EI398" s="227"/>
      <c r="EJ398" s="227"/>
      <c r="EK398" s="227"/>
      <c r="EL398" s="227"/>
      <c r="EM398" s="227"/>
      <c r="EN398" s="227"/>
      <c r="EO398" s="227"/>
      <c r="EP398" s="227"/>
      <c r="EQ398" s="227"/>
      <c r="ER398" s="227"/>
      <c r="ES398" s="227"/>
      <c r="ET398" s="227"/>
      <c r="EU398" s="227"/>
      <c r="EV398" s="227"/>
      <c r="EW398" s="227"/>
      <c r="EX398" s="227"/>
      <c r="EY398" s="227"/>
      <c r="EZ398" s="227"/>
      <c r="FA398" s="227"/>
      <c r="FB398" s="227"/>
      <c r="FC398" s="227"/>
      <c r="FD398" s="227"/>
      <c r="FE398" s="227"/>
      <c r="FF398" s="227"/>
      <c r="FG398" s="227"/>
      <c r="FH398" s="227"/>
      <c r="FI398" s="227"/>
      <c r="FJ398" s="227"/>
      <c r="FK398" s="227"/>
      <c r="FL398" s="227"/>
      <c r="FM398" s="227"/>
      <c r="FN398" s="227"/>
      <c r="FO398" s="227"/>
      <c r="FP398" s="227"/>
      <c r="FQ398" s="227"/>
      <c r="FR398" s="227"/>
      <c r="FS398" s="227"/>
      <c r="FT398" s="227"/>
      <c r="FU398" s="227"/>
      <c r="FV398" s="227"/>
      <c r="FW398" s="227"/>
      <c r="FX398" s="227"/>
      <c r="FY398" s="227"/>
      <c r="FZ398" s="227"/>
      <c r="GA398" s="227"/>
      <c r="GB398" s="227"/>
      <c r="GC398" s="227"/>
      <c r="GD398" s="227"/>
      <c r="GE398" s="227"/>
      <c r="GF398" s="227"/>
      <c r="GG398" s="227"/>
      <c r="GH398" s="227"/>
      <c r="GI398" s="227"/>
      <c r="GJ398" s="227"/>
      <c r="GK398" s="227"/>
      <c r="GL398" s="227"/>
      <c r="GM398" s="227"/>
      <c r="GN398" s="227"/>
      <c r="GO398" s="227"/>
      <c r="GP398" s="227"/>
      <c r="GQ398" s="227"/>
      <c r="GR398" s="227"/>
      <c r="GS398" s="227"/>
      <c r="GT398" s="227"/>
      <c r="GU398" s="227"/>
      <c r="GV398" s="227"/>
      <c r="GW398" s="227"/>
      <c r="GX398" s="227"/>
      <c r="GY398" s="227"/>
      <c r="GZ398" s="227"/>
      <c r="HA398" s="227"/>
      <c r="HB398" s="227"/>
      <c r="HC398" s="227"/>
      <c r="HD398" s="227"/>
      <c r="HE398" s="227"/>
      <c r="HF398" s="227"/>
      <c r="HG398" s="227"/>
      <c r="HH398" s="227"/>
      <c r="HI398" s="227"/>
      <c r="HJ398" s="227"/>
      <c r="HK398" s="227"/>
      <c r="HL398" s="227"/>
      <c r="HM398" s="227"/>
      <c r="HN398" s="227"/>
      <c r="HO398" s="227"/>
      <c r="HP398" s="227"/>
      <c r="HQ398" s="227"/>
      <c r="HR398" s="227"/>
      <c r="HS398" s="227"/>
      <c r="HT398" s="227"/>
      <c r="HU398" s="227"/>
      <c r="HV398" s="227"/>
      <c r="HW398" s="227"/>
      <c r="HX398" s="227"/>
      <c r="HY398" s="227"/>
      <c r="HZ398" s="227"/>
      <c r="IA398" s="227"/>
      <c r="IB398" s="227"/>
      <c r="IC398" s="227"/>
      <c r="ID398" s="227"/>
      <c r="IE398" s="227"/>
      <c r="IF398" s="227"/>
      <c r="IG398" s="227"/>
      <c r="IH398" s="227"/>
      <c r="II398" s="227"/>
      <c r="IJ398" s="227"/>
      <c r="IK398" s="227"/>
      <c r="IL398" s="227"/>
      <c r="IM398" s="227"/>
      <c r="IN398" s="227"/>
      <c r="IO398" s="227"/>
      <c r="IP398" s="227"/>
      <c r="IQ398" s="227"/>
      <c r="IR398" s="227"/>
      <c r="IS398" s="227"/>
      <c r="IT398" s="227"/>
      <c r="IU398" s="227"/>
      <c r="IV398" s="227"/>
    </row>
    <row r="399" spans="1:256">
      <c r="A399" s="107"/>
      <c r="D399" s="159"/>
      <c r="E399" s="227"/>
      <c r="F399" s="159"/>
      <c r="G399" s="227"/>
      <c r="H399" s="159"/>
      <c r="I399" s="109"/>
      <c r="J399" s="109"/>
      <c r="K399" s="227"/>
      <c r="L399" s="159"/>
      <c r="M399" s="227"/>
      <c r="N399" s="227"/>
      <c r="O399" s="227"/>
      <c r="P399" s="227"/>
      <c r="Q399" s="227"/>
      <c r="R399" s="227"/>
      <c r="S399" s="227"/>
      <c r="T399" s="227"/>
      <c r="U399" s="227"/>
      <c r="V399" s="227"/>
      <c r="W399" s="227"/>
      <c r="X399" s="227"/>
      <c r="Y399" s="227"/>
      <c r="Z399" s="227"/>
      <c r="AA399" s="227"/>
      <c r="AB399" s="227"/>
      <c r="AC399" s="227"/>
      <c r="AD399" s="227"/>
      <c r="AE399" s="227"/>
      <c r="AF399" s="227"/>
      <c r="AG399" s="227"/>
      <c r="AH399" s="227"/>
      <c r="AI399" s="227"/>
      <c r="AJ399" s="227"/>
      <c r="AK399" s="227"/>
      <c r="AL399" s="227"/>
      <c r="AM399" s="227"/>
      <c r="AN399" s="227"/>
      <c r="AO399" s="227"/>
      <c r="AP399" s="227"/>
      <c r="AQ399" s="227"/>
      <c r="AR399" s="227"/>
      <c r="AS399" s="227"/>
      <c r="AT399" s="227"/>
      <c r="AU399" s="227"/>
      <c r="AV399" s="227"/>
      <c r="AW399" s="227"/>
      <c r="AX399" s="227"/>
      <c r="AY399" s="227"/>
      <c r="AZ399" s="227"/>
      <c r="BA399" s="227"/>
      <c r="BB399" s="227"/>
      <c r="BC399" s="227"/>
      <c r="BD399" s="227"/>
      <c r="BE399" s="227"/>
      <c r="BF399" s="227"/>
      <c r="BG399" s="227"/>
      <c r="BH399" s="227"/>
      <c r="BI399" s="227"/>
      <c r="BJ399" s="227"/>
      <c r="BK399" s="227"/>
      <c r="BL399" s="227"/>
      <c r="BM399" s="227"/>
      <c r="BN399" s="227"/>
      <c r="BO399" s="227"/>
      <c r="BP399" s="227"/>
      <c r="BQ399" s="227"/>
      <c r="BR399" s="227"/>
      <c r="BS399" s="227"/>
      <c r="BT399" s="227"/>
      <c r="BU399" s="227"/>
      <c r="BV399" s="227"/>
      <c r="BW399" s="227"/>
      <c r="BX399" s="227"/>
      <c r="BY399" s="227"/>
      <c r="BZ399" s="227"/>
      <c r="CA399" s="227"/>
      <c r="CB399" s="227"/>
      <c r="CC399" s="109"/>
      <c r="CD399" s="109"/>
      <c r="CE399" s="109"/>
      <c r="CF399" s="109"/>
      <c r="CG399" s="109"/>
      <c r="CH399" s="109"/>
      <c r="CI399" s="109"/>
      <c r="CJ399" s="109"/>
      <c r="CK399" s="109"/>
      <c r="CL399" s="109"/>
      <c r="CM399" s="109"/>
      <c r="CN399" s="109"/>
      <c r="CO399" s="109"/>
      <c r="CP399" s="109"/>
      <c r="CQ399" s="109"/>
      <c r="CR399" s="109"/>
      <c r="CS399" s="109"/>
      <c r="CT399" s="109"/>
      <c r="CU399" s="227"/>
      <c r="CV399" s="227"/>
      <c r="CW399" s="227"/>
      <c r="CX399" s="227"/>
      <c r="CY399" s="227"/>
      <c r="CZ399" s="227"/>
      <c r="DA399" s="227"/>
      <c r="DB399" s="227"/>
      <c r="DC399" s="227"/>
      <c r="DD399" s="227"/>
      <c r="DE399" s="227"/>
      <c r="DF399" s="227"/>
      <c r="DG399" s="227"/>
      <c r="DH399" s="227"/>
      <c r="DI399" s="227"/>
      <c r="DJ399" s="227"/>
      <c r="DK399" s="227"/>
      <c r="DL399" s="227"/>
      <c r="DM399" s="227"/>
      <c r="DN399" s="227"/>
      <c r="DO399" s="227"/>
      <c r="DP399" s="227"/>
      <c r="DQ399" s="227"/>
      <c r="DR399" s="227"/>
      <c r="DS399" s="227"/>
      <c r="DT399" s="227"/>
      <c r="DU399" s="227"/>
      <c r="DV399" s="227"/>
      <c r="DW399" s="227"/>
      <c r="DX399" s="227"/>
      <c r="DY399" s="227"/>
      <c r="DZ399" s="227"/>
      <c r="EA399" s="227"/>
      <c r="EB399" s="227"/>
      <c r="EC399" s="227"/>
      <c r="ED399" s="227"/>
      <c r="EE399" s="227"/>
      <c r="EF399" s="227"/>
      <c r="EG399" s="227"/>
      <c r="EH399" s="227"/>
      <c r="EI399" s="227"/>
      <c r="EJ399" s="227"/>
      <c r="EK399" s="227"/>
      <c r="EL399" s="227"/>
      <c r="EM399" s="227"/>
      <c r="EN399" s="227"/>
      <c r="EO399" s="227"/>
      <c r="EP399" s="227"/>
      <c r="EQ399" s="227"/>
      <c r="ER399" s="227"/>
      <c r="ES399" s="227"/>
      <c r="ET399" s="227"/>
      <c r="EU399" s="227"/>
      <c r="EV399" s="227"/>
      <c r="EW399" s="227"/>
      <c r="EX399" s="227"/>
      <c r="EY399" s="227"/>
      <c r="EZ399" s="227"/>
      <c r="FA399" s="227"/>
      <c r="FB399" s="227"/>
      <c r="FC399" s="227"/>
      <c r="FD399" s="227"/>
      <c r="FE399" s="227"/>
      <c r="FF399" s="227"/>
      <c r="FG399" s="227"/>
      <c r="FH399" s="227"/>
      <c r="FI399" s="227"/>
      <c r="FJ399" s="227"/>
      <c r="FK399" s="227"/>
      <c r="FL399" s="227"/>
      <c r="FM399" s="227"/>
      <c r="FN399" s="227"/>
      <c r="FO399" s="227"/>
      <c r="FP399" s="227"/>
      <c r="FQ399" s="227"/>
      <c r="FR399" s="227"/>
      <c r="FS399" s="227"/>
      <c r="FT399" s="227"/>
      <c r="FU399" s="227"/>
      <c r="FV399" s="227"/>
      <c r="FW399" s="227"/>
      <c r="FX399" s="227"/>
      <c r="FY399" s="227"/>
      <c r="FZ399" s="227"/>
      <c r="GA399" s="227"/>
      <c r="GB399" s="227"/>
      <c r="GC399" s="227"/>
      <c r="GD399" s="227"/>
      <c r="GE399" s="227"/>
      <c r="GF399" s="227"/>
      <c r="GG399" s="227"/>
      <c r="GH399" s="227"/>
      <c r="GI399" s="227"/>
      <c r="GJ399" s="227"/>
      <c r="GK399" s="227"/>
      <c r="GL399" s="227"/>
      <c r="GM399" s="227"/>
      <c r="GN399" s="227"/>
      <c r="GO399" s="227"/>
      <c r="GP399" s="227"/>
      <c r="GQ399" s="227"/>
      <c r="GR399" s="227"/>
      <c r="GS399" s="227"/>
      <c r="GT399" s="227"/>
      <c r="GU399" s="227"/>
      <c r="GV399" s="227"/>
      <c r="GW399" s="227"/>
      <c r="GX399" s="227"/>
      <c r="GY399" s="227"/>
      <c r="GZ399" s="227"/>
      <c r="HA399" s="227"/>
      <c r="HB399" s="227"/>
      <c r="HC399" s="227"/>
      <c r="HD399" s="227"/>
      <c r="HE399" s="227"/>
      <c r="HF399" s="227"/>
      <c r="HG399" s="227"/>
      <c r="HH399" s="227"/>
      <c r="HI399" s="227"/>
      <c r="HJ399" s="227"/>
      <c r="HK399" s="227"/>
      <c r="HL399" s="227"/>
      <c r="HM399" s="227"/>
      <c r="HN399" s="227"/>
      <c r="HO399" s="227"/>
      <c r="HP399" s="227"/>
      <c r="HQ399" s="227"/>
      <c r="HR399" s="227"/>
      <c r="HS399" s="227"/>
      <c r="HT399" s="227"/>
      <c r="HU399" s="227"/>
      <c r="HV399" s="227"/>
      <c r="HW399" s="227"/>
      <c r="HX399" s="227"/>
      <c r="HY399" s="227"/>
      <c r="HZ399" s="227"/>
      <c r="IA399" s="227"/>
      <c r="IB399" s="227"/>
      <c r="IC399" s="227"/>
      <c r="ID399" s="227"/>
      <c r="IE399" s="227"/>
      <c r="IF399" s="227"/>
      <c r="IG399" s="227"/>
      <c r="IH399" s="227"/>
      <c r="II399" s="227"/>
      <c r="IJ399" s="227"/>
      <c r="IK399" s="227"/>
      <c r="IL399" s="227"/>
      <c r="IM399" s="227"/>
      <c r="IN399" s="227"/>
      <c r="IO399" s="227"/>
      <c r="IP399" s="227"/>
      <c r="IQ399" s="227"/>
      <c r="IR399" s="227"/>
      <c r="IS399" s="227"/>
      <c r="IT399" s="227"/>
      <c r="IU399" s="227"/>
      <c r="IV399" s="227"/>
    </row>
    <row r="400" spans="1:256">
      <c r="A400" s="107"/>
      <c r="D400" s="159"/>
      <c r="E400" s="227"/>
      <c r="F400" s="159"/>
      <c r="G400" s="227"/>
      <c r="H400" s="159"/>
      <c r="I400" s="109"/>
      <c r="J400" s="109"/>
      <c r="K400" s="227"/>
      <c r="L400" s="159"/>
      <c r="M400" s="227"/>
      <c r="N400" s="227"/>
      <c r="O400" s="227"/>
      <c r="P400" s="227"/>
      <c r="Q400" s="227"/>
      <c r="R400" s="227"/>
      <c r="S400" s="227"/>
      <c r="T400" s="227"/>
      <c r="U400" s="227"/>
      <c r="V400" s="227"/>
      <c r="W400" s="227"/>
      <c r="X400" s="227"/>
      <c r="Y400" s="227"/>
      <c r="Z400" s="227"/>
      <c r="AA400" s="227"/>
      <c r="AB400" s="227"/>
      <c r="AC400" s="227"/>
      <c r="AD400" s="227"/>
      <c r="AE400" s="227"/>
      <c r="AF400" s="227"/>
      <c r="AG400" s="227"/>
      <c r="AH400" s="227"/>
      <c r="AI400" s="227"/>
      <c r="AJ400" s="227"/>
      <c r="AK400" s="227"/>
      <c r="AL400" s="227"/>
      <c r="AM400" s="227"/>
      <c r="AN400" s="227"/>
      <c r="AO400" s="227"/>
      <c r="AP400" s="227"/>
      <c r="AQ400" s="227"/>
      <c r="AR400" s="227"/>
      <c r="AS400" s="227"/>
      <c r="AT400" s="227"/>
      <c r="AU400" s="227"/>
      <c r="AV400" s="227"/>
      <c r="AW400" s="227"/>
      <c r="AX400" s="227"/>
      <c r="AY400" s="227"/>
      <c r="AZ400" s="227"/>
      <c r="BA400" s="227"/>
      <c r="BB400" s="227"/>
      <c r="BC400" s="227"/>
      <c r="BD400" s="227"/>
      <c r="BE400" s="227"/>
      <c r="BF400" s="227"/>
      <c r="BG400" s="227"/>
      <c r="BH400" s="227"/>
      <c r="BI400" s="227"/>
      <c r="BJ400" s="227"/>
      <c r="BK400" s="227"/>
      <c r="BL400" s="227"/>
      <c r="BM400" s="227"/>
      <c r="BN400" s="227"/>
      <c r="BO400" s="227"/>
      <c r="BP400" s="227"/>
      <c r="BQ400" s="227"/>
      <c r="BR400" s="227"/>
      <c r="BS400" s="227"/>
      <c r="BT400" s="227"/>
      <c r="BU400" s="227"/>
      <c r="BV400" s="227"/>
      <c r="BW400" s="227"/>
      <c r="BX400" s="227"/>
      <c r="BY400" s="227"/>
      <c r="BZ400" s="227"/>
      <c r="CA400" s="227"/>
      <c r="CB400" s="227"/>
      <c r="CC400" s="109"/>
      <c r="CD400" s="109"/>
      <c r="CE400" s="109"/>
      <c r="CF400" s="109"/>
      <c r="CG400" s="109"/>
      <c r="CH400" s="109"/>
      <c r="CI400" s="109"/>
      <c r="CJ400" s="109"/>
      <c r="CK400" s="109"/>
      <c r="CL400" s="109"/>
      <c r="CM400" s="109"/>
      <c r="CN400" s="109"/>
      <c r="CO400" s="109"/>
      <c r="CP400" s="109"/>
      <c r="CQ400" s="109"/>
      <c r="CR400" s="109"/>
      <c r="CS400" s="109"/>
      <c r="CT400" s="109"/>
      <c r="CU400" s="227"/>
      <c r="CV400" s="227"/>
      <c r="CW400" s="227"/>
      <c r="CX400" s="227"/>
      <c r="CY400" s="227"/>
      <c r="CZ400" s="227"/>
      <c r="DA400" s="227"/>
      <c r="DB400" s="227"/>
      <c r="DC400" s="227"/>
      <c r="DD400" s="227"/>
      <c r="DE400" s="227"/>
      <c r="DF400" s="227"/>
      <c r="DG400" s="227"/>
      <c r="DH400" s="227"/>
      <c r="DI400" s="227"/>
      <c r="DJ400" s="227"/>
      <c r="DK400" s="227"/>
      <c r="DL400" s="227"/>
      <c r="DM400" s="227"/>
      <c r="DN400" s="227"/>
      <c r="DO400" s="227"/>
      <c r="DP400" s="227"/>
      <c r="DQ400" s="227"/>
      <c r="DR400" s="227"/>
      <c r="DS400" s="227"/>
      <c r="DT400" s="227"/>
      <c r="DU400" s="227"/>
      <c r="DV400" s="227"/>
      <c r="DW400" s="227"/>
      <c r="DX400" s="227"/>
      <c r="DY400" s="227"/>
      <c r="DZ400" s="227"/>
      <c r="EA400" s="227"/>
      <c r="EB400" s="227"/>
      <c r="EC400" s="227"/>
      <c r="ED400" s="227"/>
      <c r="EE400" s="227"/>
      <c r="EF400" s="227"/>
      <c r="EG400" s="227"/>
      <c r="EH400" s="227"/>
      <c r="EI400" s="227"/>
      <c r="EJ400" s="227"/>
      <c r="EK400" s="227"/>
      <c r="EL400" s="227"/>
      <c r="EM400" s="227"/>
      <c r="EN400" s="227"/>
      <c r="EO400" s="227"/>
      <c r="EP400" s="227"/>
      <c r="EQ400" s="227"/>
      <c r="ER400" s="227"/>
      <c r="ES400" s="227"/>
      <c r="ET400" s="227"/>
      <c r="EU400" s="227"/>
      <c r="EV400" s="227"/>
      <c r="EW400" s="227"/>
      <c r="EX400" s="227"/>
      <c r="EY400" s="227"/>
      <c r="EZ400" s="227"/>
      <c r="FA400" s="227"/>
      <c r="FB400" s="227"/>
      <c r="FC400" s="227"/>
      <c r="FD400" s="227"/>
      <c r="FE400" s="227"/>
      <c r="FF400" s="227"/>
      <c r="FG400" s="227"/>
      <c r="FH400" s="227"/>
      <c r="FI400" s="227"/>
      <c r="FJ400" s="227"/>
      <c r="FK400" s="227"/>
      <c r="FL400" s="227"/>
      <c r="FM400" s="227"/>
      <c r="FN400" s="227"/>
      <c r="FO400" s="227"/>
      <c r="FP400" s="227"/>
      <c r="FQ400" s="227"/>
      <c r="FR400" s="227"/>
      <c r="FS400" s="227"/>
      <c r="FT400" s="227"/>
      <c r="FU400" s="227"/>
      <c r="FV400" s="227"/>
      <c r="FW400" s="227"/>
      <c r="FX400" s="227"/>
      <c r="FY400" s="227"/>
      <c r="FZ400" s="227"/>
      <c r="GA400" s="227"/>
      <c r="GB400" s="227"/>
      <c r="GC400" s="227"/>
      <c r="GD400" s="227"/>
      <c r="GE400" s="227"/>
      <c r="GF400" s="227"/>
      <c r="GG400" s="227"/>
      <c r="GH400" s="227"/>
      <c r="GI400" s="227"/>
      <c r="GJ400" s="227"/>
      <c r="GK400" s="227"/>
      <c r="GL400" s="227"/>
      <c r="GM400" s="227"/>
      <c r="GN400" s="227"/>
      <c r="GO400" s="227"/>
      <c r="GP400" s="227"/>
      <c r="GQ400" s="227"/>
      <c r="GR400" s="227"/>
      <c r="GS400" s="227"/>
      <c r="GT400" s="227"/>
      <c r="GU400" s="227"/>
      <c r="GV400" s="227"/>
      <c r="GW400" s="227"/>
      <c r="GX400" s="227"/>
      <c r="GY400" s="227"/>
      <c r="GZ400" s="227"/>
      <c r="HA400" s="227"/>
      <c r="HB400" s="227"/>
      <c r="HC400" s="227"/>
      <c r="HD400" s="227"/>
      <c r="HE400" s="227"/>
      <c r="HF400" s="227"/>
      <c r="HG400" s="227"/>
      <c r="HH400" s="227"/>
      <c r="HI400" s="227"/>
      <c r="HJ400" s="227"/>
      <c r="HK400" s="227"/>
      <c r="HL400" s="227"/>
      <c r="HM400" s="227"/>
      <c r="HN400" s="227"/>
      <c r="HO400" s="227"/>
      <c r="HP400" s="227"/>
      <c r="HQ400" s="227"/>
      <c r="HR400" s="227"/>
      <c r="HS400" s="227"/>
      <c r="HT400" s="227"/>
      <c r="HU400" s="227"/>
      <c r="HV400" s="227"/>
      <c r="HW400" s="227"/>
      <c r="HX400" s="227"/>
      <c r="HY400" s="227"/>
      <c r="HZ400" s="227"/>
      <c r="IA400" s="227"/>
      <c r="IB400" s="227"/>
      <c r="IC400" s="227"/>
      <c r="ID400" s="227"/>
      <c r="IE400" s="227"/>
      <c r="IF400" s="227"/>
      <c r="IG400" s="227"/>
      <c r="IH400" s="227"/>
      <c r="II400" s="227"/>
      <c r="IJ400" s="227"/>
      <c r="IK400" s="227"/>
      <c r="IL400" s="227"/>
      <c r="IM400" s="227"/>
      <c r="IN400" s="227"/>
      <c r="IO400" s="227"/>
      <c r="IP400" s="227"/>
      <c r="IQ400" s="227"/>
      <c r="IR400" s="227"/>
      <c r="IS400" s="227"/>
      <c r="IT400" s="227"/>
      <c r="IU400" s="227"/>
      <c r="IV400" s="227"/>
    </row>
    <row r="401" spans="1:256">
      <c r="A401" s="107"/>
      <c r="D401" s="159"/>
      <c r="E401" s="227"/>
      <c r="F401" s="159"/>
      <c r="G401" s="227"/>
      <c r="H401" s="159"/>
      <c r="I401" s="109"/>
      <c r="J401" s="109"/>
      <c r="K401" s="227"/>
      <c r="L401" s="159"/>
      <c r="M401" s="227"/>
      <c r="N401" s="227"/>
      <c r="O401" s="227"/>
      <c r="P401" s="227"/>
      <c r="Q401" s="227"/>
      <c r="R401" s="227"/>
      <c r="S401" s="227"/>
      <c r="T401" s="227"/>
      <c r="U401" s="227"/>
      <c r="V401" s="227"/>
      <c r="W401" s="227"/>
      <c r="X401" s="227"/>
      <c r="Y401" s="227"/>
      <c r="Z401" s="227"/>
      <c r="AA401" s="227"/>
      <c r="AB401" s="227"/>
      <c r="AC401" s="227"/>
      <c r="AD401" s="227"/>
      <c r="AE401" s="227"/>
      <c r="AF401" s="227"/>
      <c r="AG401" s="227"/>
      <c r="AH401" s="227"/>
      <c r="AI401" s="227"/>
      <c r="AJ401" s="227"/>
      <c r="AK401" s="227"/>
      <c r="AL401" s="227"/>
      <c r="AM401" s="227"/>
      <c r="AN401" s="227"/>
      <c r="AO401" s="227"/>
      <c r="AP401" s="227"/>
      <c r="AQ401" s="227"/>
      <c r="AR401" s="227"/>
      <c r="AS401" s="227"/>
      <c r="AT401" s="227"/>
      <c r="AU401" s="227"/>
      <c r="AV401" s="227"/>
      <c r="AW401" s="227"/>
      <c r="AX401" s="227"/>
      <c r="AY401" s="227"/>
      <c r="AZ401" s="227"/>
      <c r="BA401" s="227"/>
      <c r="BB401" s="227"/>
      <c r="BC401" s="227"/>
      <c r="BD401" s="227"/>
      <c r="BE401" s="227"/>
      <c r="BF401" s="227"/>
      <c r="BG401" s="227"/>
      <c r="BH401" s="227"/>
      <c r="BI401" s="227"/>
      <c r="BJ401" s="227"/>
      <c r="BK401" s="227"/>
      <c r="BL401" s="227"/>
      <c r="BM401" s="227"/>
      <c r="BN401" s="227"/>
      <c r="BO401" s="227"/>
      <c r="BP401" s="227"/>
      <c r="BQ401" s="227"/>
      <c r="BR401" s="227"/>
      <c r="BS401" s="227"/>
      <c r="BT401" s="227"/>
      <c r="BU401" s="227"/>
      <c r="BV401" s="227"/>
      <c r="BW401" s="227"/>
      <c r="BX401" s="227"/>
      <c r="BY401" s="227"/>
      <c r="BZ401" s="227"/>
      <c r="CA401" s="227"/>
      <c r="CB401" s="227"/>
      <c r="CC401" s="109"/>
      <c r="CD401" s="109"/>
      <c r="CE401" s="109"/>
      <c r="CF401" s="109"/>
      <c r="CG401" s="109"/>
      <c r="CH401" s="109"/>
      <c r="CI401" s="109"/>
      <c r="CJ401" s="109"/>
      <c r="CK401" s="109"/>
      <c r="CL401" s="109"/>
      <c r="CM401" s="109"/>
      <c r="CN401" s="109"/>
      <c r="CO401" s="109"/>
      <c r="CP401" s="109"/>
      <c r="CQ401" s="109"/>
      <c r="CR401" s="109"/>
      <c r="CS401" s="109"/>
      <c r="CT401" s="109"/>
      <c r="CU401" s="227"/>
      <c r="CV401" s="227"/>
      <c r="CW401" s="227"/>
      <c r="CX401" s="227"/>
      <c r="CY401" s="227"/>
      <c r="CZ401" s="227"/>
      <c r="DA401" s="227"/>
      <c r="DB401" s="227"/>
      <c r="DC401" s="227"/>
      <c r="DD401" s="227"/>
      <c r="DE401" s="227"/>
      <c r="DF401" s="227"/>
      <c r="DG401" s="227"/>
      <c r="DH401" s="227"/>
      <c r="DI401" s="227"/>
      <c r="DJ401" s="227"/>
      <c r="DK401" s="227"/>
      <c r="DL401" s="227"/>
      <c r="DM401" s="227"/>
      <c r="DN401" s="227"/>
      <c r="DO401" s="227"/>
      <c r="DP401" s="227"/>
      <c r="DQ401" s="227"/>
      <c r="DR401" s="227"/>
      <c r="DS401" s="227"/>
      <c r="DT401" s="227"/>
      <c r="DU401" s="227"/>
      <c r="DV401" s="227"/>
      <c r="DW401" s="227"/>
      <c r="DX401" s="227"/>
      <c r="DY401" s="227"/>
      <c r="DZ401" s="227"/>
      <c r="EA401" s="227"/>
      <c r="EB401" s="227"/>
      <c r="EC401" s="227"/>
      <c r="ED401" s="227"/>
      <c r="EE401" s="227"/>
      <c r="EF401" s="227"/>
      <c r="EG401" s="227"/>
      <c r="EH401" s="227"/>
      <c r="EI401" s="227"/>
      <c r="EJ401" s="227"/>
      <c r="EK401" s="227"/>
      <c r="EL401" s="227"/>
      <c r="EM401" s="227"/>
      <c r="EN401" s="227"/>
      <c r="EO401" s="227"/>
      <c r="EP401" s="227"/>
      <c r="EQ401" s="227"/>
      <c r="ER401" s="227"/>
      <c r="ES401" s="227"/>
      <c r="ET401" s="227"/>
      <c r="EU401" s="227"/>
      <c r="EV401" s="227"/>
      <c r="EW401" s="227"/>
      <c r="EX401" s="227"/>
      <c r="EY401" s="227"/>
      <c r="EZ401" s="227"/>
      <c r="FA401" s="227"/>
      <c r="FB401" s="227"/>
      <c r="FC401" s="227"/>
      <c r="FD401" s="227"/>
      <c r="FE401" s="227"/>
      <c r="FF401" s="227"/>
      <c r="FG401" s="227"/>
      <c r="FH401" s="227"/>
      <c r="FI401" s="227"/>
      <c r="FJ401" s="227"/>
      <c r="FK401" s="227"/>
      <c r="FL401" s="227"/>
      <c r="FM401" s="227"/>
      <c r="FN401" s="227"/>
      <c r="FO401" s="227"/>
      <c r="FP401" s="227"/>
      <c r="FQ401" s="227"/>
      <c r="FR401" s="227"/>
      <c r="FS401" s="227"/>
      <c r="FT401" s="227"/>
      <c r="FU401" s="227"/>
      <c r="FV401" s="227"/>
      <c r="FW401" s="227"/>
      <c r="FX401" s="227"/>
      <c r="FY401" s="227"/>
      <c r="FZ401" s="227"/>
      <c r="GA401" s="227"/>
      <c r="GB401" s="227"/>
      <c r="GC401" s="227"/>
      <c r="GD401" s="227"/>
      <c r="GE401" s="227"/>
      <c r="GF401" s="227"/>
      <c r="GG401" s="227"/>
      <c r="GH401" s="227"/>
      <c r="GI401" s="227"/>
      <c r="GJ401" s="227"/>
      <c r="GK401" s="227"/>
      <c r="GL401" s="227"/>
      <c r="GM401" s="227"/>
      <c r="GN401" s="227"/>
      <c r="GO401" s="227"/>
      <c r="GP401" s="227"/>
      <c r="GQ401" s="227"/>
      <c r="GR401" s="227"/>
      <c r="GS401" s="227"/>
      <c r="GT401" s="227"/>
      <c r="GU401" s="227"/>
      <c r="GV401" s="227"/>
      <c r="GW401" s="227"/>
      <c r="GX401" s="227"/>
      <c r="GY401" s="227"/>
      <c r="GZ401" s="227"/>
      <c r="HA401" s="227"/>
      <c r="HB401" s="227"/>
      <c r="HC401" s="227"/>
      <c r="HD401" s="227"/>
      <c r="HE401" s="227"/>
      <c r="HF401" s="227"/>
      <c r="HG401" s="227"/>
      <c r="HH401" s="227"/>
      <c r="HI401" s="227"/>
      <c r="HJ401" s="227"/>
      <c r="HK401" s="227"/>
      <c r="HL401" s="227"/>
      <c r="HM401" s="227"/>
      <c r="HN401" s="227"/>
      <c r="HO401" s="227"/>
      <c r="HP401" s="227"/>
      <c r="HQ401" s="227"/>
      <c r="HR401" s="227"/>
      <c r="HS401" s="227"/>
      <c r="HT401" s="227"/>
      <c r="HU401" s="227"/>
      <c r="HV401" s="227"/>
      <c r="HW401" s="227"/>
      <c r="HX401" s="227"/>
      <c r="HY401" s="227"/>
      <c r="HZ401" s="227"/>
      <c r="IA401" s="227"/>
      <c r="IB401" s="227"/>
      <c r="IC401" s="227"/>
      <c r="ID401" s="227"/>
      <c r="IE401" s="227"/>
      <c r="IF401" s="227"/>
      <c r="IG401" s="227"/>
      <c r="IH401" s="227"/>
      <c r="II401" s="227"/>
      <c r="IJ401" s="227"/>
      <c r="IK401" s="227"/>
      <c r="IL401" s="227"/>
      <c r="IM401" s="227"/>
      <c r="IN401" s="227"/>
      <c r="IO401" s="227"/>
      <c r="IP401" s="227"/>
      <c r="IQ401" s="227"/>
      <c r="IR401" s="227"/>
      <c r="IS401" s="227"/>
      <c r="IT401" s="227"/>
      <c r="IU401" s="227"/>
      <c r="IV401" s="227"/>
    </row>
    <row r="402" spans="1:256">
      <c r="A402" s="107"/>
      <c r="D402" s="159"/>
      <c r="E402" s="227"/>
      <c r="F402" s="159"/>
      <c r="G402" s="227"/>
      <c r="H402" s="159"/>
      <c r="I402" s="109"/>
      <c r="J402" s="109"/>
      <c r="K402" s="227"/>
      <c r="L402" s="159"/>
      <c r="M402" s="227"/>
      <c r="N402" s="227"/>
      <c r="O402" s="227"/>
      <c r="P402" s="227"/>
      <c r="Q402" s="227"/>
      <c r="R402" s="227"/>
      <c r="S402" s="227"/>
      <c r="T402" s="227"/>
      <c r="U402" s="227"/>
      <c r="V402" s="227"/>
      <c r="W402" s="227"/>
      <c r="X402" s="227"/>
      <c r="Y402" s="227"/>
      <c r="Z402" s="227"/>
      <c r="AA402" s="227"/>
      <c r="AB402" s="227"/>
      <c r="AC402" s="227"/>
      <c r="AD402" s="227"/>
      <c r="AE402" s="227"/>
      <c r="AF402" s="227"/>
      <c r="AG402" s="227"/>
      <c r="AH402" s="227"/>
      <c r="AI402" s="227"/>
      <c r="AJ402" s="227"/>
      <c r="AK402" s="227"/>
      <c r="AL402" s="227"/>
      <c r="AM402" s="227"/>
      <c r="AN402" s="227"/>
      <c r="AO402" s="227"/>
      <c r="AP402" s="227"/>
      <c r="AQ402" s="227"/>
      <c r="AR402" s="227"/>
      <c r="AS402" s="227"/>
      <c r="AT402" s="227"/>
      <c r="AU402" s="227"/>
      <c r="AV402" s="227"/>
      <c r="AW402" s="227"/>
      <c r="AX402" s="227"/>
      <c r="AY402" s="227"/>
      <c r="AZ402" s="227"/>
      <c r="BA402" s="227"/>
      <c r="BB402" s="227"/>
      <c r="BC402" s="227"/>
      <c r="BD402" s="227"/>
      <c r="BE402" s="227"/>
      <c r="BF402" s="227"/>
      <c r="BG402" s="227"/>
      <c r="BH402" s="227"/>
      <c r="BI402" s="227"/>
      <c r="BJ402" s="227"/>
      <c r="BK402" s="227"/>
      <c r="BL402" s="227"/>
      <c r="BM402" s="227"/>
      <c r="BN402" s="227"/>
      <c r="BO402" s="227"/>
      <c r="BP402" s="227"/>
      <c r="BQ402" s="227"/>
      <c r="BR402" s="227"/>
      <c r="BS402" s="227"/>
      <c r="BT402" s="227"/>
      <c r="BU402" s="227"/>
      <c r="BV402" s="227"/>
      <c r="BW402" s="227"/>
      <c r="BX402" s="227"/>
      <c r="BY402" s="227"/>
      <c r="BZ402" s="227"/>
      <c r="CA402" s="227"/>
      <c r="CB402" s="227"/>
      <c r="CC402" s="109"/>
      <c r="CD402" s="109"/>
      <c r="CE402" s="109"/>
      <c r="CF402" s="109"/>
      <c r="CG402" s="109"/>
      <c r="CH402" s="109"/>
      <c r="CI402" s="109"/>
      <c r="CJ402" s="109"/>
      <c r="CK402" s="109"/>
      <c r="CL402" s="109"/>
      <c r="CM402" s="109"/>
      <c r="CN402" s="109"/>
      <c r="CO402" s="109"/>
      <c r="CP402" s="109"/>
      <c r="CQ402" s="109"/>
      <c r="CR402" s="109"/>
      <c r="CS402" s="109"/>
      <c r="CT402" s="109"/>
      <c r="CU402" s="227"/>
      <c r="CV402" s="227"/>
      <c r="CW402" s="227"/>
      <c r="CX402" s="227"/>
      <c r="CY402" s="227"/>
      <c r="CZ402" s="227"/>
      <c r="DA402" s="227"/>
      <c r="DB402" s="227"/>
      <c r="DC402" s="227"/>
      <c r="DD402" s="227"/>
      <c r="DE402" s="227"/>
      <c r="DF402" s="227"/>
      <c r="DG402" s="227"/>
      <c r="DH402" s="227"/>
      <c r="DI402" s="227"/>
      <c r="DJ402" s="227"/>
      <c r="DK402" s="227"/>
      <c r="DL402" s="227"/>
      <c r="DM402" s="227"/>
      <c r="DN402" s="227"/>
      <c r="DO402" s="227"/>
      <c r="DP402" s="227"/>
      <c r="DQ402" s="227"/>
      <c r="DR402" s="227"/>
      <c r="DS402" s="227"/>
      <c r="DT402" s="227"/>
      <c r="DU402" s="227"/>
      <c r="DV402" s="227"/>
      <c r="DW402" s="227"/>
      <c r="DX402" s="227"/>
      <c r="DY402" s="227"/>
      <c r="DZ402" s="227"/>
      <c r="EA402" s="227"/>
      <c r="EB402" s="227"/>
      <c r="EC402" s="227"/>
      <c r="ED402" s="227"/>
      <c r="EE402" s="227"/>
      <c r="EF402" s="227"/>
      <c r="EG402" s="227"/>
      <c r="EH402" s="227"/>
      <c r="EI402" s="227"/>
      <c r="EJ402" s="227"/>
      <c r="EK402" s="227"/>
      <c r="EL402" s="227"/>
      <c r="EM402" s="227"/>
      <c r="EN402" s="227"/>
      <c r="EO402" s="227"/>
      <c r="EP402" s="227"/>
      <c r="EQ402" s="227"/>
      <c r="ER402" s="227"/>
      <c r="ES402" s="227"/>
      <c r="ET402" s="227"/>
      <c r="EU402" s="227"/>
      <c r="EV402" s="227"/>
      <c r="EW402" s="227"/>
      <c r="EX402" s="227"/>
      <c r="EY402" s="227"/>
      <c r="EZ402" s="227"/>
      <c r="FA402" s="227"/>
      <c r="FB402" s="227"/>
      <c r="FC402" s="227"/>
      <c r="FD402" s="227"/>
      <c r="FE402" s="227"/>
      <c r="FF402" s="227"/>
      <c r="FG402" s="227"/>
      <c r="FH402" s="227"/>
      <c r="FI402" s="227"/>
      <c r="FJ402" s="227"/>
      <c r="FK402" s="227"/>
      <c r="FL402" s="227"/>
      <c r="FM402" s="227"/>
      <c r="FN402" s="227"/>
      <c r="FO402" s="227"/>
      <c r="FP402" s="227"/>
      <c r="FQ402" s="227"/>
      <c r="FR402" s="227"/>
      <c r="FS402" s="227"/>
      <c r="FT402" s="227"/>
      <c r="FU402" s="227"/>
      <c r="FV402" s="227"/>
      <c r="FW402" s="227"/>
      <c r="FX402" s="227"/>
      <c r="FY402" s="227"/>
      <c r="FZ402" s="227"/>
      <c r="GA402" s="227"/>
      <c r="GB402" s="227"/>
      <c r="GC402" s="227"/>
      <c r="GD402" s="227"/>
      <c r="GE402" s="227"/>
      <c r="GF402" s="227"/>
      <c r="GG402" s="227"/>
      <c r="GH402" s="227"/>
      <c r="GI402" s="227"/>
      <c r="GJ402" s="227"/>
      <c r="GK402" s="227"/>
      <c r="GL402" s="227"/>
      <c r="GM402" s="227"/>
      <c r="GN402" s="227"/>
      <c r="GO402" s="227"/>
      <c r="GP402" s="227"/>
      <c r="GQ402" s="227"/>
      <c r="GR402" s="227"/>
      <c r="GS402" s="227"/>
      <c r="GT402" s="227"/>
      <c r="GU402" s="227"/>
      <c r="GV402" s="227"/>
      <c r="GW402" s="227"/>
      <c r="GX402" s="227"/>
      <c r="GY402" s="227"/>
      <c r="GZ402" s="227"/>
      <c r="HA402" s="227"/>
      <c r="HB402" s="227"/>
      <c r="HC402" s="227"/>
      <c r="HD402" s="227"/>
      <c r="HE402" s="227"/>
      <c r="HF402" s="227"/>
      <c r="HG402" s="227"/>
      <c r="HH402" s="227"/>
      <c r="HI402" s="227"/>
      <c r="HJ402" s="227"/>
      <c r="HK402" s="227"/>
      <c r="HL402" s="227"/>
      <c r="HM402" s="227"/>
      <c r="HN402" s="227"/>
      <c r="HO402" s="227"/>
      <c r="HP402" s="227"/>
      <c r="HQ402" s="227"/>
      <c r="HR402" s="227"/>
      <c r="HS402" s="227"/>
      <c r="HT402" s="227"/>
      <c r="HU402" s="227"/>
      <c r="HV402" s="227"/>
      <c r="HW402" s="227"/>
      <c r="HX402" s="227"/>
      <c r="HY402" s="227"/>
      <c r="HZ402" s="227"/>
      <c r="IA402" s="227"/>
      <c r="IB402" s="227"/>
      <c r="IC402" s="227"/>
      <c r="ID402" s="227"/>
      <c r="IE402" s="227"/>
      <c r="IF402" s="227"/>
      <c r="IG402" s="227"/>
      <c r="IH402" s="227"/>
      <c r="II402" s="227"/>
      <c r="IJ402" s="227"/>
      <c r="IK402" s="227"/>
      <c r="IL402" s="227"/>
      <c r="IM402" s="227"/>
      <c r="IN402" s="227"/>
      <c r="IO402" s="227"/>
      <c r="IP402" s="227"/>
      <c r="IQ402" s="227"/>
      <c r="IR402" s="227"/>
      <c r="IS402" s="227"/>
      <c r="IT402" s="227"/>
      <c r="IU402" s="227"/>
      <c r="IV402" s="227"/>
    </row>
    <row r="403" spans="1:256">
      <c r="A403" s="107"/>
      <c r="D403" s="159"/>
      <c r="E403" s="227"/>
      <c r="F403" s="159"/>
      <c r="G403" s="227"/>
      <c r="H403" s="159"/>
      <c r="I403" s="109"/>
      <c r="J403" s="109"/>
      <c r="K403" s="227"/>
      <c r="L403" s="159"/>
      <c r="M403" s="227"/>
      <c r="N403" s="227"/>
      <c r="O403" s="227"/>
      <c r="P403" s="227"/>
      <c r="Q403" s="227"/>
      <c r="R403" s="227"/>
      <c r="S403" s="227"/>
      <c r="T403" s="227"/>
      <c r="U403" s="227"/>
      <c r="V403" s="227"/>
      <c r="W403" s="227"/>
      <c r="X403" s="227"/>
      <c r="Y403" s="227"/>
      <c r="Z403" s="227"/>
      <c r="AA403" s="227"/>
      <c r="AB403" s="227"/>
      <c r="AC403" s="227"/>
      <c r="AD403" s="227"/>
      <c r="AE403" s="227"/>
      <c r="AF403" s="227"/>
      <c r="AG403" s="227"/>
      <c r="AH403" s="227"/>
      <c r="AI403" s="227"/>
      <c r="AJ403" s="227"/>
      <c r="AK403" s="227"/>
      <c r="AL403" s="227"/>
      <c r="AM403" s="227"/>
      <c r="AN403" s="227"/>
      <c r="AO403" s="227"/>
      <c r="AP403" s="227"/>
      <c r="AQ403" s="227"/>
      <c r="AR403" s="227"/>
      <c r="AS403" s="227"/>
      <c r="AT403" s="227"/>
      <c r="AU403" s="227"/>
      <c r="AV403" s="227"/>
      <c r="AW403" s="227"/>
      <c r="AX403" s="227"/>
      <c r="AY403" s="227"/>
      <c r="AZ403" s="227"/>
      <c r="BA403" s="227"/>
      <c r="BB403" s="227"/>
      <c r="BC403" s="227"/>
      <c r="BD403" s="227"/>
      <c r="BE403" s="227"/>
      <c r="BF403" s="227"/>
      <c r="BG403" s="227"/>
      <c r="BH403" s="227"/>
      <c r="BI403" s="227"/>
      <c r="BJ403" s="227"/>
      <c r="BK403" s="227"/>
      <c r="BL403" s="227"/>
      <c r="BM403" s="227"/>
      <c r="BN403" s="227"/>
      <c r="BO403" s="227"/>
      <c r="BP403" s="227"/>
      <c r="BQ403" s="227"/>
      <c r="BR403" s="227"/>
      <c r="BS403" s="227"/>
      <c r="BT403" s="227"/>
      <c r="BU403" s="227"/>
      <c r="BV403" s="227"/>
      <c r="BW403" s="227"/>
      <c r="BX403" s="227"/>
      <c r="BY403" s="227"/>
      <c r="BZ403" s="227"/>
      <c r="CA403" s="227"/>
      <c r="CB403" s="227"/>
      <c r="CC403" s="109"/>
      <c r="CD403" s="109"/>
      <c r="CE403" s="109"/>
      <c r="CF403" s="109"/>
      <c r="CG403" s="109"/>
      <c r="CH403" s="109"/>
      <c r="CI403" s="109"/>
      <c r="CJ403" s="109"/>
      <c r="CK403" s="109"/>
      <c r="CL403" s="109"/>
      <c r="CM403" s="109"/>
      <c r="CN403" s="109"/>
      <c r="CO403" s="109"/>
      <c r="CP403" s="109"/>
      <c r="CQ403" s="109"/>
      <c r="CR403" s="109"/>
      <c r="CS403" s="109"/>
      <c r="CT403" s="109"/>
      <c r="CU403" s="227"/>
      <c r="CV403" s="227"/>
      <c r="CW403" s="227"/>
      <c r="CX403" s="227"/>
      <c r="CY403" s="227"/>
      <c r="CZ403" s="227"/>
      <c r="DA403" s="227"/>
      <c r="DB403" s="227"/>
      <c r="DC403" s="227"/>
      <c r="DD403" s="227"/>
      <c r="DE403" s="227"/>
      <c r="DF403" s="227"/>
      <c r="DG403" s="227"/>
      <c r="DH403" s="227"/>
      <c r="DI403" s="227"/>
      <c r="DJ403" s="227"/>
      <c r="DK403" s="227"/>
      <c r="DL403" s="227"/>
      <c r="DM403" s="227"/>
      <c r="DN403" s="227"/>
      <c r="DO403" s="227"/>
      <c r="DP403" s="227"/>
      <c r="DQ403" s="227"/>
      <c r="DR403" s="227"/>
      <c r="DS403" s="227"/>
      <c r="DT403" s="227"/>
      <c r="DU403" s="227"/>
      <c r="DV403" s="227"/>
      <c r="DW403" s="227"/>
      <c r="DX403" s="227"/>
      <c r="DY403" s="227"/>
      <c r="DZ403" s="227"/>
      <c r="EA403" s="227"/>
      <c r="EB403" s="227"/>
      <c r="EC403" s="227"/>
      <c r="ED403" s="227"/>
      <c r="EE403" s="227"/>
      <c r="EF403" s="227"/>
      <c r="EG403" s="227"/>
      <c r="EH403" s="227"/>
      <c r="EI403" s="227"/>
      <c r="EJ403" s="227"/>
      <c r="EK403" s="227"/>
      <c r="EL403" s="227"/>
      <c r="EM403" s="227"/>
      <c r="EN403" s="227"/>
      <c r="EO403" s="227"/>
      <c r="EP403" s="227"/>
      <c r="EQ403" s="227"/>
      <c r="ER403" s="227"/>
      <c r="ES403" s="227"/>
      <c r="ET403" s="227"/>
      <c r="EU403" s="227"/>
      <c r="EV403" s="227"/>
      <c r="EW403" s="227"/>
      <c r="EX403" s="227"/>
      <c r="EY403" s="227"/>
      <c r="EZ403" s="227"/>
      <c r="FA403" s="227"/>
      <c r="FB403" s="227"/>
      <c r="FC403" s="227"/>
      <c r="FD403" s="227"/>
      <c r="FE403" s="227"/>
      <c r="FF403" s="227"/>
      <c r="FG403" s="227"/>
      <c r="FH403" s="227"/>
      <c r="FI403" s="227"/>
      <c r="FJ403" s="227"/>
      <c r="FK403" s="227"/>
      <c r="FL403" s="227"/>
      <c r="FM403" s="227"/>
      <c r="FN403" s="227"/>
      <c r="FO403" s="227"/>
      <c r="FP403" s="227"/>
      <c r="FQ403" s="227"/>
      <c r="FR403" s="227"/>
      <c r="FS403" s="227"/>
      <c r="FT403" s="227"/>
      <c r="FU403" s="227"/>
      <c r="FV403" s="227"/>
      <c r="FW403" s="227"/>
      <c r="FX403" s="227"/>
      <c r="FY403" s="227"/>
      <c r="FZ403" s="227"/>
      <c r="GA403" s="227"/>
      <c r="GB403" s="227"/>
      <c r="GC403" s="227"/>
      <c r="GD403" s="227"/>
      <c r="GE403" s="227"/>
      <c r="GF403" s="227"/>
      <c r="GG403" s="227"/>
      <c r="GH403" s="227"/>
      <c r="GI403" s="227"/>
      <c r="GJ403" s="227"/>
      <c r="GK403" s="227"/>
      <c r="GL403" s="227"/>
      <c r="GM403" s="227"/>
      <c r="GN403" s="227"/>
      <c r="GO403" s="227"/>
      <c r="GP403" s="227"/>
      <c r="GQ403" s="227"/>
      <c r="GR403" s="227"/>
      <c r="GS403" s="227"/>
      <c r="GT403" s="227"/>
      <c r="GU403" s="227"/>
      <c r="GV403" s="227"/>
      <c r="GW403" s="227"/>
      <c r="GX403" s="227"/>
      <c r="GY403" s="227"/>
      <c r="GZ403" s="227"/>
      <c r="HA403" s="227"/>
      <c r="HB403" s="227"/>
      <c r="HC403" s="227"/>
      <c r="HD403" s="227"/>
      <c r="HE403" s="227"/>
      <c r="HF403" s="227"/>
      <c r="HG403" s="227"/>
      <c r="HH403" s="227"/>
      <c r="HI403" s="227"/>
      <c r="HJ403" s="227"/>
      <c r="HK403" s="227"/>
      <c r="HL403" s="227"/>
      <c r="HM403" s="227"/>
      <c r="HN403" s="227"/>
      <c r="HO403" s="227"/>
      <c r="HP403" s="227"/>
      <c r="HQ403" s="227"/>
      <c r="HR403" s="227"/>
      <c r="HS403" s="227"/>
      <c r="HT403" s="227"/>
      <c r="HU403" s="227"/>
      <c r="HV403" s="227"/>
      <c r="HW403" s="227"/>
      <c r="HX403" s="227"/>
      <c r="HY403" s="227"/>
      <c r="HZ403" s="227"/>
      <c r="IA403" s="227"/>
      <c r="IB403" s="227"/>
      <c r="IC403" s="227"/>
      <c r="ID403" s="227"/>
      <c r="IE403" s="227"/>
      <c r="IF403" s="227"/>
      <c r="IG403" s="227"/>
      <c r="IH403" s="227"/>
      <c r="II403" s="227"/>
      <c r="IJ403" s="227"/>
      <c r="IK403" s="227"/>
      <c r="IL403" s="227"/>
      <c r="IM403" s="227"/>
      <c r="IN403" s="227"/>
      <c r="IO403" s="227"/>
      <c r="IP403" s="227"/>
      <c r="IQ403" s="227"/>
      <c r="IR403" s="227"/>
      <c r="IS403" s="227"/>
      <c r="IT403" s="227"/>
      <c r="IU403" s="227"/>
      <c r="IV403" s="227"/>
    </row>
    <row r="404" spans="1:256">
      <c r="A404" s="107"/>
      <c r="D404" s="159"/>
      <c r="E404" s="227"/>
      <c r="F404" s="159"/>
      <c r="G404" s="227"/>
      <c r="H404" s="159"/>
      <c r="I404" s="109"/>
      <c r="J404" s="109"/>
      <c r="K404" s="227"/>
      <c r="L404" s="159"/>
      <c r="M404" s="227"/>
      <c r="N404" s="227"/>
      <c r="O404" s="227"/>
      <c r="P404" s="227"/>
      <c r="Q404" s="227"/>
      <c r="R404" s="227"/>
      <c r="S404" s="227"/>
      <c r="T404" s="227"/>
      <c r="U404" s="227"/>
      <c r="V404" s="227"/>
      <c r="W404" s="227"/>
      <c r="X404" s="227"/>
      <c r="Y404" s="227"/>
      <c r="Z404" s="227"/>
      <c r="AA404" s="227"/>
      <c r="AB404" s="227"/>
      <c r="AC404" s="227"/>
      <c r="AD404" s="227"/>
      <c r="AE404" s="227"/>
      <c r="AF404" s="227"/>
      <c r="AG404" s="227"/>
      <c r="AH404" s="227"/>
      <c r="AI404" s="227"/>
      <c r="AJ404" s="227"/>
      <c r="AK404" s="227"/>
      <c r="AL404" s="227"/>
      <c r="AM404" s="227"/>
      <c r="AN404" s="227"/>
      <c r="AO404" s="227"/>
      <c r="AP404" s="227"/>
      <c r="AQ404" s="227"/>
      <c r="AR404" s="227"/>
      <c r="AS404" s="227"/>
      <c r="AT404" s="227"/>
      <c r="AU404" s="227"/>
      <c r="AV404" s="227"/>
      <c r="AW404" s="227"/>
      <c r="AX404" s="227"/>
      <c r="AY404" s="227"/>
      <c r="AZ404" s="227"/>
      <c r="BA404" s="227"/>
      <c r="BB404" s="227"/>
      <c r="BC404" s="227"/>
      <c r="BD404" s="227"/>
      <c r="BE404" s="227"/>
      <c r="BF404" s="227"/>
      <c r="BG404" s="227"/>
      <c r="BH404" s="227"/>
      <c r="BI404" s="227"/>
      <c r="BJ404" s="227"/>
      <c r="BK404" s="227"/>
      <c r="BL404" s="227"/>
      <c r="BM404" s="227"/>
      <c r="BN404" s="227"/>
      <c r="BO404" s="227"/>
      <c r="BP404" s="227"/>
      <c r="BQ404" s="227"/>
      <c r="BR404" s="227"/>
      <c r="BS404" s="227"/>
      <c r="BT404" s="227"/>
      <c r="BU404" s="227"/>
      <c r="BV404" s="227"/>
      <c r="BW404" s="227"/>
      <c r="BX404" s="227"/>
      <c r="BY404" s="227"/>
      <c r="BZ404" s="227"/>
      <c r="CA404" s="227"/>
      <c r="CB404" s="227"/>
      <c r="CC404" s="109"/>
      <c r="CD404" s="109"/>
      <c r="CE404" s="109"/>
      <c r="CF404" s="109"/>
      <c r="CG404" s="109"/>
      <c r="CH404" s="109"/>
      <c r="CI404" s="109"/>
      <c r="CJ404" s="109"/>
      <c r="CK404" s="109"/>
      <c r="CL404" s="109"/>
      <c r="CM404" s="109"/>
      <c r="CN404" s="109"/>
      <c r="CO404" s="109"/>
      <c r="CP404" s="109"/>
      <c r="CQ404" s="109"/>
      <c r="CR404" s="109"/>
      <c r="CS404" s="109"/>
      <c r="CT404" s="109"/>
      <c r="CU404" s="227"/>
      <c r="CV404" s="227"/>
      <c r="CW404" s="227"/>
      <c r="CX404" s="227"/>
      <c r="CY404" s="227"/>
      <c r="CZ404" s="227"/>
      <c r="DA404" s="227"/>
      <c r="DB404" s="227"/>
      <c r="DC404" s="227"/>
      <c r="DD404" s="227"/>
      <c r="DE404" s="227"/>
      <c r="DF404" s="227"/>
      <c r="DG404" s="227"/>
      <c r="DH404" s="227"/>
      <c r="DI404" s="227"/>
      <c r="DJ404" s="227"/>
      <c r="DK404" s="227"/>
      <c r="DL404" s="227"/>
      <c r="DM404" s="227"/>
      <c r="DN404" s="227"/>
      <c r="DO404" s="227"/>
      <c r="DP404" s="227"/>
      <c r="DQ404" s="227"/>
      <c r="DR404" s="227"/>
      <c r="DS404" s="227"/>
      <c r="DT404" s="227"/>
      <c r="DU404" s="227"/>
      <c r="DV404" s="227"/>
      <c r="DW404" s="227"/>
      <c r="DX404" s="227"/>
      <c r="DY404" s="227"/>
      <c r="DZ404" s="227"/>
      <c r="EA404" s="227"/>
      <c r="EB404" s="227"/>
      <c r="EC404" s="227"/>
      <c r="ED404" s="227"/>
      <c r="EE404" s="227"/>
      <c r="EF404" s="227"/>
      <c r="EG404" s="227"/>
      <c r="EH404" s="227"/>
      <c r="EI404" s="227"/>
      <c r="EJ404" s="227"/>
      <c r="EK404" s="227"/>
      <c r="EL404" s="227"/>
      <c r="EM404" s="227"/>
      <c r="EN404" s="227"/>
      <c r="EO404" s="227"/>
      <c r="EP404" s="227"/>
      <c r="EQ404" s="227"/>
      <c r="ER404" s="227"/>
      <c r="ES404" s="227"/>
      <c r="ET404" s="227"/>
      <c r="EU404" s="227"/>
      <c r="EV404" s="227"/>
      <c r="EW404" s="227"/>
      <c r="EX404" s="227"/>
      <c r="EY404" s="227"/>
      <c r="EZ404" s="227"/>
      <c r="FA404" s="227"/>
      <c r="FB404" s="227"/>
      <c r="FC404" s="227"/>
      <c r="FD404" s="227"/>
      <c r="FE404" s="227"/>
      <c r="FF404" s="227"/>
      <c r="FG404" s="227"/>
      <c r="FH404" s="227"/>
      <c r="FI404" s="227"/>
      <c r="FJ404" s="227"/>
      <c r="FK404" s="227"/>
      <c r="FL404" s="227"/>
      <c r="FM404" s="227"/>
      <c r="FN404" s="227"/>
      <c r="FO404" s="227"/>
      <c r="FP404" s="227"/>
      <c r="FQ404" s="227"/>
      <c r="FR404" s="227"/>
      <c r="FS404" s="227"/>
      <c r="FT404" s="227"/>
      <c r="FU404" s="227"/>
      <c r="FV404" s="227"/>
      <c r="FW404" s="227"/>
      <c r="FX404" s="227"/>
      <c r="FY404" s="227"/>
      <c r="FZ404" s="227"/>
      <c r="GA404" s="227"/>
      <c r="GB404" s="227"/>
      <c r="GC404" s="227"/>
      <c r="GD404" s="227"/>
      <c r="GE404" s="227"/>
      <c r="GF404" s="227"/>
      <c r="GG404" s="227"/>
      <c r="GH404" s="227"/>
      <c r="GI404" s="227"/>
      <c r="GJ404" s="227"/>
      <c r="GK404" s="227"/>
      <c r="GL404" s="227"/>
      <c r="GM404" s="227"/>
      <c r="GN404" s="227"/>
      <c r="GO404" s="227"/>
      <c r="GP404" s="227"/>
      <c r="GQ404" s="227"/>
      <c r="GR404" s="227"/>
      <c r="GS404" s="227"/>
      <c r="GT404" s="227"/>
      <c r="GU404" s="227"/>
      <c r="GV404" s="227"/>
      <c r="GW404" s="227"/>
      <c r="GX404" s="227"/>
      <c r="GY404" s="227"/>
      <c r="GZ404" s="227"/>
      <c r="HA404" s="227"/>
      <c r="HB404" s="227"/>
      <c r="HC404" s="227"/>
      <c r="HD404" s="227"/>
      <c r="HE404" s="227"/>
      <c r="HF404" s="227"/>
      <c r="HG404" s="227"/>
      <c r="HH404" s="227"/>
      <c r="HI404" s="227"/>
      <c r="HJ404" s="227"/>
      <c r="HK404" s="227"/>
      <c r="HL404" s="227"/>
      <c r="HM404" s="227"/>
      <c r="HN404" s="227"/>
      <c r="HO404" s="227"/>
      <c r="HP404" s="227"/>
      <c r="HQ404" s="227"/>
      <c r="HR404" s="227"/>
      <c r="HS404" s="227"/>
      <c r="HT404" s="227"/>
      <c r="HU404" s="227"/>
      <c r="HV404" s="227"/>
      <c r="HW404" s="227"/>
      <c r="HX404" s="227"/>
      <c r="HY404" s="227"/>
      <c r="HZ404" s="227"/>
      <c r="IA404" s="227"/>
      <c r="IB404" s="227"/>
      <c r="IC404" s="227"/>
      <c r="ID404" s="227"/>
      <c r="IE404" s="227"/>
      <c r="IF404" s="227"/>
      <c r="IG404" s="227"/>
      <c r="IH404" s="227"/>
      <c r="II404" s="227"/>
      <c r="IJ404" s="227"/>
      <c r="IK404" s="227"/>
      <c r="IL404" s="227"/>
      <c r="IM404" s="227"/>
      <c r="IN404" s="227"/>
      <c r="IO404" s="227"/>
      <c r="IP404" s="227"/>
      <c r="IQ404" s="227"/>
      <c r="IR404" s="227"/>
      <c r="IS404" s="227"/>
      <c r="IT404" s="227"/>
      <c r="IU404" s="227"/>
      <c r="IV404" s="227"/>
    </row>
    <row r="405" spans="1:256">
      <c r="A405" s="107"/>
      <c r="D405" s="159"/>
      <c r="E405" s="227"/>
      <c r="F405" s="159"/>
      <c r="G405" s="227"/>
      <c r="H405" s="159"/>
      <c r="I405" s="109"/>
      <c r="J405" s="109"/>
      <c r="K405" s="227"/>
      <c r="L405" s="159"/>
      <c r="M405" s="227"/>
      <c r="N405" s="227"/>
      <c r="O405" s="227"/>
      <c r="P405" s="227"/>
      <c r="Q405" s="227"/>
      <c r="R405" s="227"/>
      <c r="S405" s="227"/>
      <c r="T405" s="227"/>
      <c r="U405" s="227"/>
      <c r="V405" s="227"/>
      <c r="W405" s="227"/>
      <c r="X405" s="227"/>
      <c r="Y405" s="227"/>
      <c r="Z405" s="227"/>
      <c r="AA405" s="227"/>
      <c r="AB405" s="227"/>
      <c r="AC405" s="227"/>
      <c r="AD405" s="227"/>
      <c r="AE405" s="227"/>
      <c r="AF405" s="227"/>
      <c r="AG405" s="227"/>
      <c r="AH405" s="227"/>
      <c r="AI405" s="227"/>
      <c r="AJ405" s="227"/>
      <c r="AK405" s="227"/>
      <c r="AL405" s="227"/>
      <c r="AM405" s="227"/>
      <c r="AN405" s="227"/>
      <c r="AO405" s="227"/>
      <c r="AP405" s="227"/>
      <c r="AQ405" s="227"/>
      <c r="AR405" s="227"/>
      <c r="AS405" s="227"/>
      <c r="AT405" s="227"/>
      <c r="AU405" s="227"/>
      <c r="AV405" s="227"/>
      <c r="AW405" s="227"/>
      <c r="AX405" s="227"/>
      <c r="AY405" s="227"/>
      <c r="AZ405" s="227"/>
      <c r="BA405" s="227"/>
      <c r="BB405" s="227"/>
      <c r="BC405" s="227"/>
      <c r="BD405" s="227"/>
      <c r="BE405" s="227"/>
      <c r="BF405" s="227"/>
      <c r="BG405" s="227"/>
      <c r="BH405" s="227"/>
      <c r="BI405" s="227"/>
      <c r="BJ405" s="227"/>
      <c r="BK405" s="227"/>
      <c r="BL405" s="227"/>
      <c r="BM405" s="227"/>
      <c r="BN405" s="227"/>
      <c r="BO405" s="227"/>
      <c r="BP405" s="227"/>
      <c r="BQ405" s="227"/>
      <c r="BR405" s="227"/>
      <c r="BS405" s="227"/>
      <c r="BT405" s="227"/>
      <c r="BU405" s="227"/>
      <c r="BV405" s="227"/>
      <c r="BW405" s="227"/>
      <c r="BX405" s="227"/>
      <c r="BY405" s="227"/>
      <c r="BZ405" s="227"/>
      <c r="CA405" s="227"/>
      <c r="CB405" s="227"/>
      <c r="CC405" s="109"/>
      <c r="CD405" s="109"/>
      <c r="CE405" s="109"/>
      <c r="CF405" s="109"/>
      <c r="CG405" s="109"/>
      <c r="CH405" s="109"/>
      <c r="CI405" s="109"/>
      <c r="CJ405" s="109"/>
      <c r="CK405" s="109"/>
      <c r="CL405" s="109"/>
      <c r="CM405" s="109"/>
      <c r="CN405" s="109"/>
      <c r="CO405" s="109"/>
      <c r="CP405" s="109"/>
      <c r="CQ405" s="109"/>
      <c r="CR405" s="109"/>
      <c r="CS405" s="109"/>
      <c r="CT405" s="109"/>
      <c r="CU405" s="227"/>
      <c r="CV405" s="227"/>
      <c r="CW405" s="227"/>
      <c r="CX405" s="227"/>
      <c r="CY405" s="227"/>
      <c r="CZ405" s="227"/>
      <c r="DA405" s="227"/>
      <c r="DB405" s="227"/>
      <c r="DC405" s="227"/>
      <c r="DD405" s="227"/>
      <c r="DE405" s="227"/>
      <c r="DF405" s="227"/>
      <c r="DG405" s="227"/>
      <c r="DH405" s="227"/>
      <c r="DI405" s="227"/>
      <c r="DJ405" s="227"/>
      <c r="DK405" s="227"/>
      <c r="DL405" s="227"/>
      <c r="DM405" s="227"/>
      <c r="DN405" s="227"/>
      <c r="DO405" s="227"/>
      <c r="DP405" s="227"/>
      <c r="DQ405" s="227"/>
      <c r="DR405" s="227"/>
      <c r="DS405" s="227"/>
      <c r="DT405" s="227"/>
      <c r="DU405" s="227"/>
      <c r="DV405" s="227"/>
      <c r="DW405" s="227"/>
      <c r="DX405" s="227"/>
      <c r="DY405" s="227"/>
      <c r="DZ405" s="227"/>
      <c r="EA405" s="227"/>
      <c r="EB405" s="227"/>
      <c r="EC405" s="227"/>
      <c r="ED405" s="227"/>
      <c r="EE405" s="227"/>
      <c r="EF405" s="227"/>
      <c r="EG405" s="227"/>
      <c r="EH405" s="227"/>
      <c r="EI405" s="227"/>
      <c r="EJ405" s="227"/>
      <c r="EK405" s="227"/>
      <c r="EL405" s="227"/>
      <c r="EM405" s="227"/>
      <c r="EN405" s="227"/>
      <c r="EO405" s="227"/>
      <c r="EP405" s="227"/>
      <c r="EQ405" s="227"/>
      <c r="ER405" s="227"/>
      <c r="ES405" s="227"/>
      <c r="ET405" s="227"/>
      <c r="EU405" s="227"/>
      <c r="EV405" s="227"/>
      <c r="EW405" s="227"/>
      <c r="EX405" s="227"/>
      <c r="EY405" s="227"/>
      <c r="EZ405" s="227"/>
      <c r="FA405" s="227"/>
      <c r="FB405" s="227"/>
      <c r="FC405" s="227"/>
      <c r="FD405" s="227"/>
      <c r="FE405" s="227"/>
      <c r="FF405" s="227"/>
      <c r="FG405" s="227"/>
      <c r="FH405" s="227"/>
      <c r="FI405" s="227"/>
      <c r="FJ405" s="227"/>
      <c r="FK405" s="227"/>
      <c r="FL405" s="227"/>
      <c r="FM405" s="227"/>
      <c r="FN405" s="227"/>
      <c r="FO405" s="227"/>
      <c r="FP405" s="227"/>
      <c r="FQ405" s="227"/>
      <c r="FR405" s="227"/>
      <c r="FS405" s="227"/>
      <c r="FT405" s="227"/>
      <c r="FU405" s="227"/>
      <c r="FV405" s="227"/>
      <c r="FW405" s="227"/>
      <c r="FX405" s="227"/>
      <c r="FY405" s="227"/>
      <c r="FZ405" s="227"/>
      <c r="GA405" s="227"/>
      <c r="GB405" s="227"/>
      <c r="GC405" s="227"/>
      <c r="GD405" s="227"/>
      <c r="GE405" s="227"/>
      <c r="GF405" s="227"/>
      <c r="GG405" s="227"/>
      <c r="GH405" s="227"/>
      <c r="GI405" s="227"/>
      <c r="GJ405" s="227"/>
      <c r="GK405" s="227"/>
      <c r="GL405" s="227"/>
      <c r="GM405" s="227"/>
      <c r="GN405" s="227"/>
      <c r="GO405" s="227"/>
      <c r="GP405" s="227"/>
      <c r="GQ405" s="227"/>
      <c r="GR405" s="227"/>
      <c r="GS405" s="227"/>
      <c r="GT405" s="227"/>
      <c r="GU405" s="227"/>
      <c r="GV405" s="227"/>
      <c r="GW405" s="227"/>
      <c r="GX405" s="227"/>
      <c r="GY405" s="227"/>
      <c r="GZ405" s="227"/>
      <c r="HA405" s="227"/>
      <c r="HB405" s="227"/>
      <c r="HC405" s="227"/>
      <c r="HD405" s="227"/>
      <c r="HE405" s="227"/>
      <c r="HF405" s="227"/>
      <c r="HG405" s="227"/>
      <c r="HH405" s="227"/>
      <c r="HI405" s="227"/>
      <c r="HJ405" s="227"/>
      <c r="HK405" s="227"/>
      <c r="HL405" s="227"/>
      <c r="HM405" s="227"/>
      <c r="HN405" s="227"/>
      <c r="HO405" s="227"/>
      <c r="HP405" s="227"/>
      <c r="HQ405" s="227"/>
      <c r="HR405" s="227"/>
      <c r="HS405" s="227"/>
      <c r="HT405" s="227"/>
      <c r="HU405" s="227"/>
      <c r="HV405" s="227"/>
      <c r="HW405" s="227"/>
      <c r="HX405" s="227"/>
      <c r="HY405" s="227"/>
      <c r="HZ405" s="227"/>
      <c r="IA405" s="227"/>
      <c r="IB405" s="227"/>
      <c r="IC405" s="227"/>
      <c r="ID405" s="227"/>
      <c r="IE405" s="227"/>
      <c r="IF405" s="227"/>
      <c r="IG405" s="227"/>
      <c r="IH405" s="227"/>
      <c r="II405" s="227"/>
      <c r="IJ405" s="227"/>
      <c r="IK405" s="227"/>
      <c r="IL405" s="227"/>
      <c r="IM405" s="227"/>
      <c r="IN405" s="227"/>
      <c r="IO405" s="227"/>
      <c r="IP405" s="227"/>
      <c r="IQ405" s="227"/>
      <c r="IR405" s="227"/>
      <c r="IS405" s="227"/>
      <c r="IT405" s="227"/>
      <c r="IU405" s="227"/>
      <c r="IV405" s="227"/>
    </row>
    <row r="406" spans="1:256">
      <c r="A406" s="107"/>
      <c r="D406" s="159"/>
      <c r="E406" s="227"/>
      <c r="F406" s="159"/>
      <c r="G406" s="227"/>
      <c r="H406" s="159"/>
      <c r="I406" s="109"/>
      <c r="J406" s="109"/>
      <c r="K406" s="227"/>
      <c r="L406" s="159"/>
      <c r="M406" s="227"/>
      <c r="N406" s="227"/>
      <c r="O406" s="227"/>
      <c r="P406" s="227"/>
      <c r="Q406" s="227"/>
      <c r="R406" s="227"/>
      <c r="S406" s="227"/>
      <c r="T406" s="227"/>
      <c r="U406" s="227"/>
      <c r="V406" s="227"/>
      <c r="W406" s="227"/>
      <c r="X406" s="227"/>
      <c r="Y406" s="227"/>
      <c r="Z406" s="227"/>
      <c r="AA406" s="227"/>
      <c r="AB406" s="227"/>
      <c r="AC406" s="227"/>
      <c r="AD406" s="227"/>
      <c r="AE406" s="227"/>
      <c r="AF406" s="227"/>
      <c r="AG406" s="227"/>
      <c r="AH406" s="227"/>
      <c r="AI406" s="227"/>
      <c r="AJ406" s="227"/>
      <c r="AK406" s="227"/>
      <c r="AL406" s="227"/>
      <c r="AM406" s="227"/>
      <c r="AN406" s="227"/>
      <c r="AO406" s="227"/>
      <c r="AP406" s="227"/>
      <c r="AQ406" s="227"/>
      <c r="AR406" s="227"/>
      <c r="AS406" s="227"/>
      <c r="AT406" s="227"/>
      <c r="AU406" s="227"/>
      <c r="AV406" s="227"/>
      <c r="AW406" s="227"/>
      <c r="AX406" s="227"/>
      <c r="AY406" s="227"/>
      <c r="AZ406" s="227"/>
      <c r="BA406" s="227"/>
      <c r="BB406" s="227"/>
      <c r="BC406" s="227"/>
      <c r="BD406" s="227"/>
      <c r="BE406" s="227"/>
      <c r="BF406" s="227"/>
      <c r="BG406" s="227"/>
      <c r="BH406" s="227"/>
      <c r="BI406" s="227"/>
      <c r="BJ406" s="227"/>
      <c r="BK406" s="227"/>
      <c r="BL406" s="227"/>
      <c r="BM406" s="227"/>
      <c r="BN406" s="227"/>
      <c r="BO406" s="227"/>
      <c r="BP406" s="227"/>
      <c r="BQ406" s="227"/>
      <c r="BR406" s="227"/>
      <c r="BS406" s="227"/>
      <c r="BT406" s="227"/>
      <c r="BU406" s="227"/>
      <c r="BV406" s="227"/>
      <c r="BW406" s="227"/>
      <c r="BX406" s="227"/>
      <c r="BY406" s="227"/>
      <c r="BZ406" s="227"/>
      <c r="CA406" s="227"/>
      <c r="CB406" s="227"/>
      <c r="CC406" s="109"/>
      <c r="CD406" s="109"/>
      <c r="CE406" s="109"/>
      <c r="CF406" s="109"/>
      <c r="CG406" s="109"/>
      <c r="CH406" s="109"/>
      <c r="CI406" s="109"/>
      <c r="CJ406" s="109"/>
      <c r="CK406" s="109"/>
      <c r="CL406" s="109"/>
      <c r="CM406" s="109"/>
      <c r="CN406" s="109"/>
      <c r="CO406" s="109"/>
      <c r="CP406" s="109"/>
      <c r="CQ406" s="109"/>
      <c r="CR406" s="109"/>
      <c r="CS406" s="109"/>
      <c r="CT406" s="109"/>
      <c r="CU406" s="227"/>
      <c r="CV406" s="227"/>
      <c r="CW406" s="227"/>
      <c r="CX406" s="227"/>
      <c r="CY406" s="227"/>
      <c r="CZ406" s="227"/>
      <c r="DA406" s="227"/>
      <c r="DB406" s="227"/>
      <c r="DC406" s="227"/>
      <c r="DD406" s="227"/>
      <c r="DE406" s="227"/>
      <c r="DF406" s="227"/>
      <c r="DG406" s="227"/>
      <c r="DH406" s="227"/>
      <c r="DI406" s="227"/>
      <c r="DJ406" s="227"/>
      <c r="DK406" s="227"/>
      <c r="DL406" s="227"/>
      <c r="DM406" s="227"/>
      <c r="DN406" s="227"/>
      <c r="DO406" s="227"/>
      <c r="DP406" s="227"/>
      <c r="DQ406" s="227"/>
      <c r="DR406" s="227"/>
      <c r="DS406" s="227"/>
      <c r="DT406" s="227"/>
      <c r="DU406" s="227"/>
      <c r="DV406" s="227"/>
      <c r="DW406" s="227"/>
      <c r="DX406" s="227"/>
      <c r="DY406" s="227"/>
      <c r="DZ406" s="227"/>
      <c r="EA406" s="227"/>
      <c r="EB406" s="227"/>
      <c r="EC406" s="227"/>
      <c r="ED406" s="227"/>
      <c r="EE406" s="227"/>
      <c r="EF406" s="227"/>
      <c r="EG406" s="227"/>
      <c r="EH406" s="227"/>
      <c r="EI406" s="227"/>
      <c r="EJ406" s="227"/>
      <c r="EK406" s="227"/>
      <c r="EL406" s="227"/>
      <c r="EM406" s="227"/>
      <c r="EN406" s="227"/>
      <c r="EO406" s="227"/>
      <c r="EP406" s="227"/>
      <c r="EQ406" s="227"/>
      <c r="ER406" s="227"/>
      <c r="ES406" s="227"/>
      <c r="ET406" s="227"/>
      <c r="EU406" s="227"/>
      <c r="EV406" s="227"/>
      <c r="EW406" s="227"/>
      <c r="EX406" s="227"/>
      <c r="EY406" s="227"/>
      <c r="EZ406" s="227"/>
      <c r="FA406" s="227"/>
      <c r="FB406" s="227"/>
      <c r="FC406" s="227"/>
      <c r="FD406" s="227"/>
      <c r="FE406" s="227"/>
      <c r="FF406" s="227"/>
      <c r="FG406" s="227"/>
      <c r="FH406" s="227"/>
      <c r="FI406" s="227"/>
      <c r="FJ406" s="227"/>
      <c r="FK406" s="227"/>
      <c r="FL406" s="227"/>
      <c r="FM406" s="227"/>
      <c r="FN406" s="227"/>
      <c r="FO406" s="227"/>
      <c r="FP406" s="227"/>
      <c r="FQ406" s="227"/>
      <c r="FR406" s="227"/>
      <c r="FS406" s="227"/>
      <c r="FT406" s="227"/>
      <c r="FU406" s="227"/>
      <c r="FV406" s="227"/>
      <c r="FW406" s="227"/>
      <c r="FX406" s="227"/>
      <c r="FY406" s="227"/>
      <c r="FZ406" s="227"/>
      <c r="GA406" s="227"/>
      <c r="GB406" s="227"/>
      <c r="GC406" s="227"/>
      <c r="GD406" s="227"/>
      <c r="GE406" s="227"/>
      <c r="GF406" s="227"/>
      <c r="GG406" s="227"/>
      <c r="GH406" s="227"/>
      <c r="GI406" s="227"/>
      <c r="GJ406" s="227"/>
      <c r="GK406" s="227"/>
      <c r="GL406" s="227"/>
      <c r="GM406" s="227"/>
      <c r="GN406" s="227"/>
      <c r="GO406" s="227"/>
      <c r="GP406" s="227"/>
      <c r="GQ406" s="227"/>
      <c r="GR406" s="227"/>
      <c r="GS406" s="227"/>
      <c r="GT406" s="227"/>
      <c r="GU406" s="227"/>
      <c r="GV406" s="227"/>
      <c r="GW406" s="227"/>
      <c r="GX406" s="227"/>
      <c r="GY406" s="227"/>
      <c r="GZ406" s="227"/>
      <c r="HA406" s="227"/>
      <c r="HB406" s="227"/>
      <c r="HC406" s="227"/>
      <c r="HD406" s="227"/>
      <c r="HE406" s="227"/>
      <c r="HF406" s="227"/>
      <c r="HG406" s="227"/>
      <c r="HH406" s="227"/>
      <c r="HI406" s="227"/>
      <c r="HJ406" s="227"/>
      <c r="HK406" s="227"/>
      <c r="HL406" s="227"/>
      <c r="HM406" s="227"/>
      <c r="HN406" s="227"/>
      <c r="HO406" s="227"/>
      <c r="HP406" s="227"/>
      <c r="HQ406" s="227"/>
      <c r="HR406" s="227"/>
      <c r="HS406" s="227"/>
      <c r="HT406" s="227"/>
      <c r="HU406" s="227"/>
      <c r="HV406" s="227"/>
      <c r="HW406" s="227"/>
      <c r="HX406" s="227"/>
      <c r="HY406" s="227"/>
      <c r="HZ406" s="227"/>
      <c r="IA406" s="227"/>
      <c r="IB406" s="227"/>
      <c r="IC406" s="227"/>
      <c r="ID406" s="227"/>
      <c r="IE406" s="227"/>
      <c r="IF406" s="227"/>
      <c r="IG406" s="227"/>
      <c r="IH406" s="227"/>
      <c r="II406" s="227"/>
      <c r="IJ406" s="227"/>
      <c r="IK406" s="227"/>
      <c r="IL406" s="227"/>
      <c r="IM406" s="227"/>
      <c r="IN406" s="227"/>
      <c r="IO406" s="227"/>
      <c r="IP406" s="227"/>
      <c r="IQ406" s="227"/>
      <c r="IR406" s="227"/>
      <c r="IS406" s="227"/>
      <c r="IT406" s="227"/>
      <c r="IU406" s="227"/>
      <c r="IV406" s="227"/>
    </row>
    <row r="407" spans="1:256">
      <c r="A407" s="107"/>
      <c r="D407" s="159"/>
      <c r="E407" s="227"/>
      <c r="F407" s="159"/>
      <c r="G407" s="227"/>
      <c r="H407" s="159"/>
      <c r="I407" s="109"/>
      <c r="J407" s="109"/>
      <c r="K407" s="227"/>
      <c r="L407" s="159"/>
      <c r="M407" s="227"/>
      <c r="N407" s="227"/>
      <c r="O407" s="227"/>
      <c r="P407" s="227"/>
      <c r="Q407" s="227"/>
      <c r="R407" s="227"/>
      <c r="S407" s="227"/>
      <c r="T407" s="227"/>
      <c r="U407" s="227"/>
      <c r="V407" s="227"/>
      <c r="W407" s="227"/>
      <c r="X407" s="227"/>
      <c r="Y407" s="227"/>
      <c r="Z407" s="227"/>
      <c r="AA407" s="227"/>
      <c r="AB407" s="227"/>
      <c r="AC407" s="227"/>
      <c r="AD407" s="227"/>
      <c r="AE407" s="227"/>
      <c r="AF407" s="227"/>
      <c r="AG407" s="227"/>
      <c r="AH407" s="227"/>
      <c r="AI407" s="227"/>
      <c r="AJ407" s="227"/>
      <c r="AK407" s="227"/>
      <c r="AL407" s="227"/>
      <c r="AM407" s="227"/>
      <c r="AN407" s="227"/>
      <c r="AO407" s="227"/>
      <c r="AP407" s="227"/>
      <c r="AQ407" s="227"/>
      <c r="AR407" s="227"/>
      <c r="AS407" s="227"/>
      <c r="AT407" s="227"/>
      <c r="AU407" s="227"/>
      <c r="AV407" s="227"/>
      <c r="AW407" s="227"/>
      <c r="AX407" s="227"/>
      <c r="AY407" s="227"/>
      <c r="AZ407" s="227"/>
      <c r="BA407" s="227"/>
      <c r="BB407" s="227"/>
      <c r="BC407" s="227"/>
      <c r="BD407" s="227"/>
      <c r="BE407" s="227"/>
      <c r="BF407" s="227"/>
      <c r="BG407" s="227"/>
      <c r="BH407" s="227"/>
      <c r="BI407" s="227"/>
      <c r="BJ407" s="227"/>
      <c r="BK407" s="227"/>
      <c r="BL407" s="227"/>
      <c r="BM407" s="227"/>
      <c r="BN407" s="227"/>
      <c r="BO407" s="227"/>
      <c r="BP407" s="227"/>
      <c r="BQ407" s="227"/>
      <c r="BR407" s="227"/>
      <c r="BS407" s="227"/>
      <c r="BT407" s="227"/>
      <c r="BU407" s="227"/>
      <c r="BV407" s="227"/>
      <c r="BW407" s="227"/>
      <c r="BX407" s="227"/>
      <c r="BY407" s="227"/>
      <c r="BZ407" s="227"/>
      <c r="CA407" s="227"/>
      <c r="CB407" s="227"/>
      <c r="CC407" s="109"/>
      <c r="CD407" s="109"/>
      <c r="CE407" s="109"/>
      <c r="CF407" s="109"/>
      <c r="CG407" s="109"/>
      <c r="CH407" s="109"/>
      <c r="CI407" s="109"/>
      <c r="CJ407" s="109"/>
      <c r="CK407" s="109"/>
      <c r="CL407" s="109"/>
      <c r="CM407" s="109"/>
      <c r="CN407" s="109"/>
      <c r="CO407" s="109"/>
      <c r="CP407" s="109"/>
      <c r="CQ407" s="109"/>
      <c r="CR407" s="109"/>
      <c r="CS407" s="109"/>
      <c r="CT407" s="109"/>
      <c r="CU407" s="227"/>
      <c r="CV407" s="227"/>
      <c r="CW407" s="227"/>
      <c r="CX407" s="227"/>
      <c r="CY407" s="227"/>
      <c r="CZ407" s="227"/>
      <c r="DA407" s="227"/>
      <c r="DB407" s="227"/>
      <c r="DC407" s="227"/>
      <c r="DD407" s="227"/>
      <c r="DE407" s="227"/>
      <c r="DF407" s="227"/>
      <c r="DG407" s="227"/>
      <c r="DH407" s="227"/>
      <c r="DI407" s="227"/>
      <c r="DJ407" s="227"/>
      <c r="DK407" s="227"/>
      <c r="DL407" s="227"/>
      <c r="DM407" s="227"/>
      <c r="DN407" s="227"/>
      <c r="DO407" s="227"/>
      <c r="DP407" s="227"/>
      <c r="DQ407" s="227"/>
      <c r="DR407" s="227"/>
      <c r="DS407" s="227"/>
      <c r="DT407" s="227"/>
      <c r="DU407" s="227"/>
      <c r="DV407" s="227"/>
      <c r="DW407" s="227"/>
      <c r="DX407" s="227"/>
      <c r="DY407" s="227"/>
      <c r="DZ407" s="227"/>
      <c r="EA407" s="227"/>
      <c r="EB407" s="227"/>
      <c r="EC407" s="227"/>
      <c r="ED407" s="227"/>
      <c r="EE407" s="227"/>
      <c r="EF407" s="227"/>
      <c r="EG407" s="227"/>
      <c r="EH407" s="227"/>
      <c r="EI407" s="227"/>
      <c r="EJ407" s="227"/>
      <c r="EK407" s="227"/>
      <c r="EL407" s="227"/>
      <c r="EM407" s="227"/>
      <c r="EN407" s="227"/>
      <c r="EO407" s="227"/>
      <c r="EP407" s="227"/>
      <c r="EQ407" s="227"/>
      <c r="ER407" s="227"/>
      <c r="ES407" s="227"/>
      <c r="ET407" s="227"/>
      <c r="EU407" s="227"/>
      <c r="EV407" s="227"/>
      <c r="EW407" s="227"/>
      <c r="EX407" s="227"/>
      <c r="EY407" s="227"/>
      <c r="EZ407" s="227"/>
      <c r="FA407" s="227"/>
      <c r="FB407" s="227"/>
      <c r="FC407" s="227"/>
      <c r="FD407" s="227"/>
      <c r="FE407" s="227"/>
      <c r="FF407" s="227"/>
      <c r="FG407" s="227"/>
      <c r="FH407" s="227"/>
      <c r="FI407" s="227"/>
      <c r="FJ407" s="227"/>
      <c r="FK407" s="227"/>
      <c r="FL407" s="227"/>
      <c r="FM407" s="227"/>
      <c r="FN407" s="227"/>
      <c r="FO407" s="227"/>
      <c r="FP407" s="227"/>
      <c r="FQ407" s="227"/>
      <c r="FR407" s="227"/>
      <c r="FS407" s="227"/>
      <c r="FT407" s="227"/>
      <c r="FU407" s="227"/>
      <c r="FV407" s="227"/>
      <c r="FW407" s="227"/>
      <c r="FX407" s="227"/>
      <c r="FY407" s="227"/>
      <c r="FZ407" s="227"/>
      <c r="GA407" s="227"/>
      <c r="GB407" s="227"/>
      <c r="GC407" s="227"/>
      <c r="GD407" s="227"/>
      <c r="GE407" s="227"/>
      <c r="GF407" s="227"/>
      <c r="GG407" s="227"/>
      <c r="GH407" s="227"/>
      <c r="GI407" s="227"/>
      <c r="GJ407" s="227"/>
      <c r="GK407" s="227"/>
      <c r="GL407" s="227"/>
      <c r="GM407" s="227"/>
      <c r="GN407" s="227"/>
      <c r="GO407" s="227"/>
      <c r="GP407" s="227"/>
      <c r="GQ407" s="227"/>
      <c r="GR407" s="227"/>
      <c r="GS407" s="227"/>
      <c r="GT407" s="227"/>
      <c r="GU407" s="227"/>
      <c r="GV407" s="227"/>
      <c r="GW407" s="227"/>
      <c r="GX407" s="227"/>
      <c r="GY407" s="227"/>
      <c r="GZ407" s="227"/>
      <c r="HA407" s="227"/>
      <c r="HB407" s="227"/>
      <c r="HC407" s="227"/>
      <c r="HD407" s="227"/>
      <c r="HE407" s="227"/>
      <c r="HF407" s="227"/>
      <c r="HG407" s="227"/>
      <c r="HH407" s="227"/>
      <c r="HI407" s="227"/>
      <c r="HJ407" s="227"/>
      <c r="HK407" s="227"/>
      <c r="HL407" s="227"/>
      <c r="HM407" s="227"/>
      <c r="HN407" s="227"/>
      <c r="HO407" s="227"/>
      <c r="HP407" s="227"/>
      <c r="HQ407" s="227"/>
      <c r="HR407" s="227"/>
      <c r="HS407" s="227"/>
      <c r="HT407" s="227"/>
      <c r="HU407" s="227"/>
      <c r="HV407" s="227"/>
      <c r="HW407" s="227"/>
      <c r="HX407" s="227"/>
      <c r="HY407" s="227"/>
      <c r="HZ407" s="227"/>
      <c r="IA407" s="227"/>
      <c r="IB407" s="227"/>
      <c r="IC407" s="227"/>
      <c r="ID407" s="227"/>
      <c r="IE407" s="227"/>
      <c r="IF407" s="227"/>
      <c r="IG407" s="227"/>
      <c r="IH407" s="227"/>
      <c r="II407" s="227"/>
      <c r="IJ407" s="227"/>
      <c r="IK407" s="227"/>
      <c r="IL407" s="227"/>
      <c r="IM407" s="227"/>
      <c r="IN407" s="227"/>
      <c r="IO407" s="227"/>
      <c r="IP407" s="227"/>
      <c r="IQ407" s="227"/>
      <c r="IR407" s="227"/>
      <c r="IS407" s="227"/>
      <c r="IT407" s="227"/>
      <c r="IU407" s="227"/>
      <c r="IV407" s="227"/>
    </row>
    <row r="408" spans="1:256">
      <c r="A408" s="107"/>
      <c r="D408" s="159"/>
      <c r="E408" s="227"/>
      <c r="F408" s="159"/>
      <c r="G408" s="227"/>
      <c r="H408" s="159"/>
      <c r="I408" s="109"/>
      <c r="J408" s="109"/>
      <c r="K408" s="227"/>
      <c r="L408" s="159"/>
      <c r="M408" s="227"/>
      <c r="N408" s="227"/>
      <c r="O408" s="227"/>
      <c r="P408" s="227"/>
      <c r="Q408" s="227"/>
      <c r="R408" s="227"/>
      <c r="S408" s="227"/>
      <c r="T408" s="227"/>
      <c r="U408" s="227"/>
      <c r="V408" s="227"/>
      <c r="W408" s="227"/>
      <c r="X408" s="227"/>
      <c r="Y408" s="227"/>
      <c r="Z408" s="227"/>
      <c r="AA408" s="227"/>
      <c r="AB408" s="227"/>
      <c r="AC408" s="227"/>
      <c r="AD408" s="227"/>
      <c r="AE408" s="227"/>
      <c r="AF408" s="227"/>
      <c r="AG408" s="227"/>
      <c r="AH408" s="227"/>
      <c r="AI408" s="227"/>
      <c r="AJ408" s="227"/>
      <c r="AK408" s="227"/>
      <c r="AL408" s="227"/>
      <c r="AM408" s="227"/>
      <c r="AN408" s="227"/>
      <c r="AO408" s="227"/>
      <c r="AP408" s="227"/>
      <c r="AQ408" s="227"/>
      <c r="AR408" s="227"/>
      <c r="AS408" s="227"/>
      <c r="AT408" s="227"/>
      <c r="AU408" s="227"/>
      <c r="AV408" s="227"/>
      <c r="AW408" s="227"/>
      <c r="AX408" s="227"/>
      <c r="AY408" s="227"/>
      <c r="AZ408" s="227"/>
      <c r="BA408" s="227"/>
      <c r="BB408" s="227"/>
      <c r="BC408" s="227"/>
      <c r="BD408" s="227"/>
      <c r="BE408" s="227"/>
      <c r="BF408" s="227"/>
      <c r="BG408" s="227"/>
      <c r="BH408" s="227"/>
      <c r="BI408" s="227"/>
      <c r="BJ408" s="227"/>
      <c r="BK408" s="227"/>
      <c r="BL408" s="227"/>
      <c r="BM408" s="227"/>
      <c r="BN408" s="227"/>
      <c r="BO408" s="227"/>
      <c r="BP408" s="227"/>
      <c r="BQ408" s="227"/>
      <c r="BR408" s="227"/>
      <c r="BS408" s="227"/>
      <c r="BT408" s="227"/>
      <c r="BU408" s="227"/>
      <c r="BV408" s="227"/>
      <c r="BW408" s="227"/>
      <c r="BX408" s="227"/>
      <c r="BY408" s="227"/>
      <c r="BZ408" s="227"/>
      <c r="CA408" s="227"/>
      <c r="CB408" s="227"/>
      <c r="CC408" s="109"/>
      <c r="CD408" s="109"/>
      <c r="CE408" s="109"/>
      <c r="CF408" s="109"/>
      <c r="CG408" s="109"/>
      <c r="CH408" s="109"/>
      <c r="CI408" s="109"/>
      <c r="CJ408" s="109"/>
      <c r="CK408" s="109"/>
      <c r="CL408" s="109"/>
      <c r="CM408" s="109"/>
      <c r="CN408" s="109"/>
      <c r="CO408" s="109"/>
      <c r="CP408" s="109"/>
      <c r="CQ408" s="109"/>
      <c r="CR408" s="109"/>
      <c r="CS408" s="109"/>
      <c r="CT408" s="109"/>
      <c r="CU408" s="227"/>
      <c r="CV408" s="227"/>
      <c r="CW408" s="227"/>
      <c r="CX408" s="227"/>
      <c r="CY408" s="227"/>
      <c r="CZ408" s="227"/>
      <c r="DA408" s="227"/>
      <c r="DB408" s="227"/>
      <c r="DC408" s="227"/>
      <c r="DD408" s="227"/>
      <c r="DE408" s="227"/>
      <c r="DF408" s="227"/>
      <c r="DG408" s="227"/>
      <c r="DH408" s="227"/>
      <c r="DI408" s="227"/>
      <c r="DJ408" s="227"/>
      <c r="DK408" s="227"/>
      <c r="DL408" s="227"/>
      <c r="DM408" s="227"/>
      <c r="DN408" s="227"/>
      <c r="DO408" s="227"/>
      <c r="DP408" s="227"/>
      <c r="DQ408" s="227"/>
      <c r="DR408" s="227"/>
      <c r="DS408" s="227"/>
      <c r="DT408" s="227"/>
      <c r="DU408" s="227"/>
      <c r="DV408" s="227"/>
      <c r="DW408" s="227"/>
      <c r="DX408" s="227"/>
      <c r="DY408" s="227"/>
      <c r="DZ408" s="227"/>
      <c r="EA408" s="227"/>
      <c r="EB408" s="227"/>
      <c r="EC408" s="227"/>
      <c r="ED408" s="227"/>
      <c r="EE408" s="227"/>
      <c r="EF408" s="227"/>
      <c r="EG408" s="227"/>
      <c r="EH408" s="227"/>
      <c r="EI408" s="227"/>
      <c r="EJ408" s="227"/>
      <c r="EK408" s="227"/>
      <c r="EL408" s="227"/>
      <c r="EM408" s="227"/>
      <c r="EN408" s="227"/>
      <c r="EO408" s="227"/>
      <c r="EP408" s="227"/>
      <c r="EQ408" s="227"/>
      <c r="ER408" s="227"/>
      <c r="ES408" s="227"/>
      <c r="ET408" s="227"/>
      <c r="EU408" s="227"/>
      <c r="EV408" s="227"/>
      <c r="EW408" s="227"/>
      <c r="EX408" s="227"/>
      <c r="EY408" s="227"/>
      <c r="EZ408" s="227"/>
      <c r="FA408" s="227"/>
      <c r="FB408" s="227"/>
      <c r="FC408" s="227"/>
      <c r="FD408" s="227"/>
      <c r="FE408" s="227"/>
      <c r="FF408" s="227"/>
      <c r="FG408" s="227"/>
      <c r="FH408" s="227"/>
      <c r="FI408" s="227"/>
      <c r="FJ408" s="227"/>
      <c r="FK408" s="227"/>
      <c r="FL408" s="227"/>
      <c r="FM408" s="227"/>
      <c r="FN408" s="227"/>
      <c r="FO408" s="227"/>
      <c r="FP408" s="227"/>
      <c r="FQ408" s="227"/>
      <c r="FR408" s="227"/>
      <c r="FS408" s="227"/>
      <c r="FT408" s="227"/>
      <c r="FU408" s="227"/>
      <c r="FV408" s="227"/>
      <c r="FW408" s="227"/>
      <c r="FX408" s="227"/>
      <c r="FY408" s="227"/>
      <c r="FZ408" s="227"/>
      <c r="GA408" s="227"/>
      <c r="GB408" s="227"/>
      <c r="GC408" s="227"/>
      <c r="GD408" s="227"/>
      <c r="GE408" s="227"/>
      <c r="GF408" s="227"/>
      <c r="GG408" s="227"/>
      <c r="GH408" s="227"/>
      <c r="GI408" s="227"/>
      <c r="GJ408" s="227"/>
      <c r="GK408" s="227"/>
      <c r="GL408" s="227"/>
      <c r="GM408" s="227"/>
      <c r="GN408" s="227"/>
      <c r="GO408" s="227"/>
      <c r="GP408" s="227"/>
      <c r="GQ408" s="227"/>
      <c r="GR408" s="227"/>
      <c r="GS408" s="227"/>
      <c r="GT408" s="227"/>
      <c r="GU408" s="227"/>
      <c r="GV408" s="227"/>
      <c r="GW408" s="227"/>
      <c r="GX408" s="227"/>
      <c r="GY408" s="227"/>
      <c r="GZ408" s="227"/>
      <c r="HA408" s="227"/>
      <c r="HB408" s="227"/>
      <c r="HC408" s="227"/>
      <c r="HD408" s="227"/>
      <c r="HE408" s="227"/>
      <c r="HF408" s="227"/>
      <c r="HG408" s="227"/>
      <c r="HH408" s="227"/>
      <c r="HI408" s="227"/>
      <c r="HJ408" s="227"/>
      <c r="HK408" s="227"/>
      <c r="HL408" s="227"/>
      <c r="HM408" s="227"/>
      <c r="HN408" s="227"/>
      <c r="HO408" s="227"/>
      <c r="HP408" s="227"/>
      <c r="HQ408" s="227"/>
      <c r="HR408" s="227"/>
      <c r="HS408" s="227"/>
      <c r="HT408" s="227"/>
      <c r="HU408" s="227"/>
      <c r="HV408" s="227"/>
      <c r="HW408" s="227"/>
      <c r="HX408" s="227"/>
      <c r="HY408" s="227"/>
      <c r="HZ408" s="227"/>
      <c r="IA408" s="227"/>
      <c r="IB408" s="227"/>
      <c r="IC408" s="227"/>
      <c r="ID408" s="227"/>
      <c r="IE408" s="227"/>
      <c r="IF408" s="227"/>
      <c r="IG408" s="227"/>
      <c r="IH408" s="227"/>
      <c r="II408" s="227"/>
      <c r="IJ408" s="227"/>
      <c r="IK408" s="227"/>
      <c r="IL408" s="227"/>
      <c r="IM408" s="227"/>
      <c r="IN408" s="227"/>
      <c r="IO408" s="227"/>
      <c r="IP408" s="227"/>
      <c r="IQ408" s="227"/>
      <c r="IR408" s="227"/>
      <c r="IS408" s="227"/>
      <c r="IT408" s="227"/>
      <c r="IU408" s="227"/>
      <c r="IV408" s="227"/>
    </row>
    <row r="409" spans="1:256">
      <c r="A409" s="107"/>
      <c r="D409" s="159"/>
      <c r="E409" s="227"/>
      <c r="F409" s="159"/>
      <c r="G409" s="227"/>
      <c r="H409" s="159"/>
      <c r="I409" s="109"/>
      <c r="J409" s="109"/>
      <c r="K409" s="227"/>
      <c r="L409" s="159"/>
      <c r="M409" s="227"/>
      <c r="N409" s="227"/>
      <c r="O409" s="227"/>
      <c r="P409" s="227"/>
      <c r="Q409" s="227"/>
      <c r="R409" s="227"/>
      <c r="S409" s="227"/>
      <c r="T409" s="227"/>
      <c r="U409" s="227"/>
      <c r="V409" s="227"/>
      <c r="W409" s="227"/>
      <c r="X409" s="227"/>
      <c r="Y409" s="227"/>
      <c r="Z409" s="227"/>
      <c r="AA409" s="227"/>
      <c r="AB409" s="227"/>
      <c r="AC409" s="227"/>
      <c r="AD409" s="227"/>
      <c r="AE409" s="227"/>
      <c r="AF409" s="227"/>
      <c r="AG409" s="227"/>
      <c r="AH409" s="227"/>
      <c r="AI409" s="227"/>
      <c r="AJ409" s="227"/>
      <c r="AK409" s="227"/>
      <c r="AL409" s="227"/>
      <c r="AM409" s="227"/>
      <c r="AN409" s="227"/>
      <c r="AO409" s="227"/>
      <c r="AP409" s="227"/>
      <c r="AQ409" s="227"/>
      <c r="AR409" s="227"/>
      <c r="AS409" s="227"/>
      <c r="AT409" s="227"/>
      <c r="AU409" s="227"/>
      <c r="AV409" s="227"/>
      <c r="AW409" s="227"/>
      <c r="AX409" s="227"/>
      <c r="AY409" s="227"/>
      <c r="AZ409" s="227"/>
      <c r="BA409" s="227"/>
      <c r="BB409" s="227"/>
      <c r="BC409" s="227"/>
      <c r="BD409" s="227"/>
      <c r="BE409" s="227"/>
      <c r="BF409" s="227"/>
      <c r="BG409" s="227"/>
      <c r="BH409" s="227"/>
      <c r="BI409" s="227"/>
      <c r="BJ409" s="227"/>
      <c r="BK409" s="227"/>
      <c r="BL409" s="227"/>
      <c r="BM409" s="227"/>
      <c r="BN409" s="227"/>
      <c r="BO409" s="227"/>
      <c r="BP409" s="227"/>
      <c r="BQ409" s="227"/>
      <c r="BR409" s="227"/>
      <c r="BS409" s="227"/>
      <c r="BT409" s="227"/>
      <c r="BU409" s="227"/>
      <c r="BV409" s="227"/>
      <c r="BW409" s="227"/>
      <c r="BX409" s="227"/>
      <c r="BY409" s="227"/>
      <c r="BZ409" s="227"/>
      <c r="CA409" s="227"/>
      <c r="CB409" s="227"/>
      <c r="CC409" s="109"/>
      <c r="CD409" s="109"/>
      <c r="CE409" s="109"/>
      <c r="CF409" s="109"/>
      <c r="CG409" s="109"/>
      <c r="CH409" s="109"/>
      <c r="CI409" s="109"/>
      <c r="CJ409" s="109"/>
      <c r="CK409" s="109"/>
      <c r="CL409" s="109"/>
      <c r="CM409" s="109"/>
      <c r="CN409" s="109"/>
      <c r="CO409" s="109"/>
      <c r="CP409" s="109"/>
      <c r="CQ409" s="109"/>
      <c r="CR409" s="109"/>
      <c r="CS409" s="109"/>
      <c r="CT409" s="109"/>
      <c r="CU409" s="227"/>
      <c r="CV409" s="227"/>
      <c r="CW409" s="227"/>
      <c r="CX409" s="227"/>
      <c r="CY409" s="227"/>
      <c r="CZ409" s="227"/>
      <c r="DA409" s="227"/>
      <c r="DB409" s="227"/>
      <c r="DC409" s="227"/>
      <c r="DD409" s="227"/>
      <c r="DE409" s="227"/>
      <c r="DF409" s="227"/>
      <c r="DG409" s="227"/>
      <c r="DH409" s="227"/>
      <c r="DI409" s="227"/>
      <c r="DJ409" s="227"/>
      <c r="DK409" s="227"/>
      <c r="DL409" s="227"/>
      <c r="DM409" s="227"/>
      <c r="DN409" s="227"/>
      <c r="DO409" s="227"/>
      <c r="DP409" s="227"/>
      <c r="DQ409" s="227"/>
      <c r="DR409" s="227"/>
      <c r="DS409" s="227"/>
      <c r="DT409" s="227"/>
      <c r="DU409" s="227"/>
      <c r="DV409" s="227"/>
      <c r="DW409" s="227"/>
      <c r="DX409" s="227"/>
      <c r="DY409" s="227"/>
      <c r="DZ409" s="227"/>
      <c r="EA409" s="227"/>
      <c r="EB409" s="227"/>
      <c r="EC409" s="227"/>
      <c r="ED409" s="227"/>
      <c r="EE409" s="227"/>
      <c r="EF409" s="227"/>
      <c r="EG409" s="227"/>
      <c r="EH409" s="227"/>
      <c r="EI409" s="227"/>
      <c r="EJ409" s="227"/>
      <c r="EK409" s="227"/>
      <c r="EL409" s="227"/>
      <c r="EM409" s="227"/>
      <c r="EN409" s="227"/>
      <c r="EO409" s="227"/>
      <c r="EP409" s="227"/>
      <c r="EQ409" s="227"/>
      <c r="ER409" s="227"/>
      <c r="ES409" s="227"/>
      <c r="ET409" s="227"/>
      <c r="EU409" s="227"/>
      <c r="EV409" s="227"/>
      <c r="EW409" s="227"/>
      <c r="EX409" s="227"/>
      <c r="EY409" s="227"/>
      <c r="EZ409" s="227"/>
      <c r="FA409" s="227"/>
      <c r="FB409" s="227"/>
      <c r="FC409" s="227"/>
      <c r="FD409" s="227"/>
      <c r="FE409" s="227"/>
      <c r="FF409" s="227"/>
      <c r="FG409" s="227"/>
      <c r="FH409" s="227"/>
      <c r="FI409" s="227"/>
      <c r="FJ409" s="227"/>
      <c r="FK409" s="227"/>
      <c r="FL409" s="227"/>
      <c r="FM409" s="227"/>
      <c r="FN409" s="227"/>
      <c r="FO409" s="227"/>
      <c r="FP409" s="227"/>
      <c r="FQ409" s="227"/>
      <c r="FR409" s="227"/>
      <c r="FS409" s="227"/>
      <c r="FT409" s="227"/>
      <c r="FU409" s="227"/>
      <c r="FV409" s="227"/>
      <c r="FW409" s="227"/>
      <c r="FX409" s="227"/>
      <c r="FY409" s="227"/>
      <c r="FZ409" s="227"/>
      <c r="GA409" s="227"/>
      <c r="GB409" s="227"/>
      <c r="GC409" s="227"/>
      <c r="GD409" s="227"/>
      <c r="GE409" s="227"/>
      <c r="GF409" s="227"/>
      <c r="GG409" s="227"/>
      <c r="GH409" s="227"/>
      <c r="GI409" s="227"/>
      <c r="GJ409" s="227"/>
      <c r="GK409" s="227"/>
      <c r="GL409" s="227"/>
      <c r="GM409" s="227"/>
      <c r="GN409" s="227"/>
      <c r="GO409" s="227"/>
      <c r="GP409" s="227"/>
      <c r="GQ409" s="227"/>
      <c r="GR409" s="227"/>
      <c r="GS409" s="227"/>
      <c r="GT409" s="227"/>
      <c r="GU409" s="227"/>
      <c r="GV409" s="227"/>
      <c r="GW409" s="227"/>
      <c r="GX409" s="227"/>
      <c r="GY409" s="227"/>
      <c r="GZ409" s="227"/>
      <c r="HA409" s="227"/>
      <c r="HB409" s="227"/>
      <c r="HC409" s="227"/>
      <c r="HD409" s="227"/>
      <c r="HE409" s="227"/>
      <c r="HF409" s="227"/>
      <c r="HG409" s="227"/>
      <c r="HH409" s="227"/>
      <c r="HI409" s="227"/>
      <c r="HJ409" s="227"/>
      <c r="HK409" s="227"/>
      <c r="HL409" s="227"/>
      <c r="HM409" s="227"/>
      <c r="HN409" s="227"/>
      <c r="HO409" s="227"/>
      <c r="HP409" s="227"/>
      <c r="HQ409" s="227"/>
      <c r="HR409" s="227"/>
      <c r="HS409" s="227"/>
      <c r="HT409" s="227"/>
      <c r="HU409" s="227"/>
      <c r="HV409" s="227"/>
      <c r="HW409" s="227"/>
      <c r="HX409" s="227"/>
      <c r="HY409" s="227"/>
      <c r="HZ409" s="227"/>
      <c r="IA409" s="227"/>
      <c r="IB409" s="227"/>
      <c r="IC409" s="227"/>
      <c r="ID409" s="227"/>
      <c r="IE409" s="227"/>
      <c r="IF409" s="227"/>
      <c r="IG409" s="227"/>
      <c r="IH409" s="227"/>
      <c r="II409" s="227"/>
      <c r="IJ409" s="227"/>
      <c r="IK409" s="227"/>
      <c r="IL409" s="227"/>
      <c r="IM409" s="227"/>
      <c r="IN409" s="227"/>
      <c r="IO409" s="227"/>
      <c r="IP409" s="227"/>
      <c r="IQ409" s="227"/>
      <c r="IR409" s="227"/>
      <c r="IS409" s="227"/>
      <c r="IT409" s="227"/>
      <c r="IU409" s="227"/>
      <c r="IV409" s="227"/>
    </row>
    <row r="410" spans="1:256">
      <c r="A410" s="107"/>
      <c r="D410" s="159"/>
      <c r="E410" s="227"/>
      <c r="F410" s="159"/>
      <c r="G410" s="227"/>
      <c r="H410" s="159"/>
      <c r="I410" s="109"/>
      <c r="J410" s="109"/>
      <c r="K410" s="227"/>
      <c r="L410" s="159"/>
      <c r="M410" s="227"/>
      <c r="N410" s="227"/>
      <c r="O410" s="227"/>
      <c r="P410" s="227"/>
      <c r="Q410" s="227"/>
      <c r="R410" s="227"/>
      <c r="S410" s="227"/>
      <c r="T410" s="227"/>
      <c r="U410" s="227"/>
      <c r="V410" s="227"/>
      <c r="W410" s="227"/>
      <c r="X410" s="227"/>
      <c r="Y410" s="227"/>
      <c r="Z410" s="227"/>
      <c r="AA410" s="227"/>
      <c r="AB410" s="227"/>
      <c r="AC410" s="227"/>
      <c r="AD410" s="227"/>
      <c r="AE410" s="227"/>
      <c r="AF410" s="227"/>
      <c r="AG410" s="227"/>
      <c r="AH410" s="227"/>
      <c r="AI410" s="227"/>
      <c r="AJ410" s="227"/>
      <c r="AK410" s="227"/>
      <c r="AL410" s="227"/>
      <c r="AM410" s="227"/>
      <c r="AN410" s="227"/>
      <c r="AO410" s="227"/>
      <c r="AP410" s="227"/>
      <c r="AQ410" s="227"/>
      <c r="AR410" s="227"/>
      <c r="AS410" s="227"/>
      <c r="AT410" s="227"/>
      <c r="AU410" s="227"/>
      <c r="AV410" s="227"/>
      <c r="AW410" s="227"/>
      <c r="AX410" s="227"/>
      <c r="AY410" s="227"/>
      <c r="AZ410" s="227"/>
      <c r="BA410" s="227"/>
      <c r="BB410" s="227"/>
      <c r="BC410" s="227"/>
      <c r="BD410" s="227"/>
      <c r="BE410" s="227"/>
      <c r="BF410" s="227"/>
      <c r="BG410" s="227"/>
      <c r="BH410" s="227"/>
      <c r="BI410" s="227"/>
      <c r="BJ410" s="227"/>
      <c r="BK410" s="227"/>
      <c r="BL410" s="227"/>
      <c r="BM410" s="227"/>
      <c r="BN410" s="227"/>
      <c r="BO410" s="227"/>
      <c r="BP410" s="227"/>
      <c r="BQ410" s="227"/>
      <c r="BR410" s="227"/>
      <c r="BS410" s="227"/>
      <c r="BT410" s="227"/>
      <c r="BU410" s="227"/>
      <c r="BV410" s="227"/>
      <c r="BW410" s="227"/>
      <c r="BX410" s="227"/>
      <c r="BY410" s="227"/>
      <c r="BZ410" s="227"/>
      <c r="CA410" s="227"/>
      <c r="CB410" s="227"/>
      <c r="CC410" s="109"/>
      <c r="CD410" s="109"/>
      <c r="CE410" s="109"/>
      <c r="CF410" s="109"/>
      <c r="CG410" s="109"/>
      <c r="CH410" s="109"/>
      <c r="CI410" s="109"/>
      <c r="CJ410" s="109"/>
      <c r="CK410" s="109"/>
      <c r="CL410" s="109"/>
      <c r="CM410" s="109"/>
      <c r="CN410" s="109"/>
      <c r="CO410" s="109"/>
      <c r="CP410" s="109"/>
      <c r="CQ410" s="109"/>
      <c r="CR410" s="109"/>
      <c r="CS410" s="109"/>
      <c r="CT410" s="109"/>
      <c r="CU410" s="227"/>
      <c r="CV410" s="227"/>
      <c r="CW410" s="227"/>
      <c r="CX410" s="227"/>
      <c r="CY410" s="227"/>
      <c r="CZ410" s="227"/>
      <c r="DA410" s="227"/>
      <c r="DB410" s="227"/>
      <c r="DC410" s="227"/>
      <c r="DD410" s="227"/>
      <c r="DE410" s="227"/>
      <c r="DF410" s="227"/>
      <c r="DG410" s="227"/>
      <c r="DH410" s="227"/>
      <c r="DI410" s="227"/>
      <c r="DJ410" s="227"/>
      <c r="DK410" s="227"/>
      <c r="DL410" s="227"/>
      <c r="DM410" s="227"/>
      <c r="DN410" s="227"/>
      <c r="DO410" s="227"/>
      <c r="DP410" s="227"/>
      <c r="DQ410" s="227"/>
      <c r="DR410" s="227"/>
      <c r="DS410" s="227"/>
      <c r="DT410" s="227"/>
      <c r="DU410" s="227"/>
      <c r="DV410" s="227"/>
      <c r="DW410" s="227"/>
      <c r="DX410" s="227"/>
      <c r="DY410" s="227"/>
      <c r="DZ410" s="227"/>
      <c r="EA410" s="227"/>
      <c r="EB410" s="227"/>
      <c r="EC410" s="227"/>
      <c r="ED410" s="227"/>
      <c r="EE410" s="227"/>
      <c r="EF410" s="227"/>
      <c r="EG410" s="227"/>
      <c r="EH410" s="227"/>
      <c r="EI410" s="227"/>
      <c r="EJ410" s="227"/>
      <c r="EK410" s="227"/>
      <c r="EL410" s="227"/>
      <c r="EM410" s="227"/>
      <c r="EN410" s="227"/>
      <c r="EO410" s="227"/>
      <c r="EP410" s="227"/>
      <c r="EQ410" s="227"/>
      <c r="ER410" s="227"/>
      <c r="ES410" s="227"/>
      <c r="ET410" s="227"/>
      <c r="EU410" s="227"/>
      <c r="EV410" s="227"/>
      <c r="EW410" s="227"/>
      <c r="EX410" s="227"/>
      <c r="EY410" s="227"/>
      <c r="EZ410" s="227"/>
      <c r="FA410" s="227"/>
      <c r="FB410" s="227"/>
      <c r="FC410" s="227"/>
      <c r="FD410" s="227"/>
      <c r="FE410" s="227"/>
      <c r="FF410" s="227"/>
      <c r="FG410" s="227"/>
      <c r="FH410" s="227"/>
      <c r="FI410" s="227"/>
      <c r="FJ410" s="227"/>
      <c r="FK410" s="227"/>
      <c r="FL410" s="227"/>
      <c r="FM410" s="227"/>
      <c r="FN410" s="227"/>
      <c r="FO410" s="227"/>
      <c r="FP410" s="227"/>
      <c r="FQ410" s="227"/>
      <c r="FR410" s="227"/>
      <c r="FS410" s="227"/>
      <c r="FT410" s="227"/>
      <c r="FU410" s="227"/>
      <c r="FV410" s="227"/>
      <c r="FW410" s="227"/>
      <c r="FX410" s="227"/>
      <c r="FY410" s="227"/>
      <c r="FZ410" s="227"/>
      <c r="GA410" s="227"/>
      <c r="GB410" s="227"/>
      <c r="GC410" s="227"/>
      <c r="GD410" s="227"/>
      <c r="GE410" s="227"/>
      <c r="GF410" s="227"/>
      <c r="GG410" s="227"/>
      <c r="GH410" s="227"/>
      <c r="GI410" s="227"/>
      <c r="GJ410" s="227"/>
      <c r="GK410" s="227"/>
      <c r="GL410" s="227"/>
      <c r="GM410" s="227"/>
      <c r="GN410" s="227"/>
      <c r="GO410" s="227"/>
      <c r="GP410" s="227"/>
      <c r="GQ410" s="227"/>
      <c r="GR410" s="227"/>
      <c r="GS410" s="227"/>
      <c r="GT410" s="227"/>
      <c r="GU410" s="227"/>
      <c r="GV410" s="227"/>
      <c r="GW410" s="227"/>
      <c r="GX410" s="227"/>
      <c r="GY410" s="227"/>
      <c r="GZ410" s="227"/>
      <c r="HA410" s="227"/>
      <c r="HB410" s="227"/>
      <c r="HC410" s="227"/>
      <c r="HD410" s="227"/>
      <c r="HE410" s="227"/>
      <c r="HF410" s="227"/>
      <c r="HG410" s="227"/>
      <c r="HH410" s="227"/>
      <c r="HI410" s="227"/>
      <c r="HJ410" s="227"/>
      <c r="HK410" s="227"/>
      <c r="HL410" s="227"/>
      <c r="HM410" s="227"/>
      <c r="HN410" s="227"/>
      <c r="HO410" s="227"/>
      <c r="HP410" s="227"/>
      <c r="HQ410" s="227"/>
      <c r="HR410" s="227"/>
      <c r="HS410" s="227"/>
      <c r="HT410" s="227"/>
      <c r="HU410" s="227"/>
      <c r="HV410" s="227"/>
      <c r="HW410" s="227"/>
      <c r="HX410" s="227"/>
      <c r="HY410" s="227"/>
      <c r="HZ410" s="227"/>
      <c r="IA410" s="227"/>
      <c r="IB410" s="227"/>
      <c r="IC410" s="227"/>
      <c r="ID410" s="227"/>
      <c r="IE410" s="227"/>
      <c r="IF410" s="227"/>
      <c r="IG410" s="227"/>
      <c r="IH410" s="227"/>
      <c r="II410" s="227"/>
      <c r="IJ410" s="227"/>
      <c r="IK410" s="227"/>
      <c r="IL410" s="227"/>
      <c r="IM410" s="227"/>
      <c r="IN410" s="227"/>
      <c r="IO410" s="227"/>
      <c r="IP410" s="227"/>
      <c r="IQ410" s="227"/>
      <c r="IR410" s="227"/>
      <c r="IS410" s="227"/>
      <c r="IT410" s="227"/>
      <c r="IU410" s="227"/>
      <c r="IV410" s="227"/>
    </row>
    <row r="411" spans="1:256">
      <c r="A411" s="107"/>
      <c r="D411" s="159"/>
      <c r="E411" s="227"/>
      <c r="F411" s="159"/>
      <c r="G411" s="227"/>
      <c r="H411" s="159"/>
      <c r="I411" s="109"/>
      <c r="J411" s="109"/>
      <c r="K411" s="227"/>
      <c r="L411" s="159"/>
      <c r="M411" s="227"/>
      <c r="N411" s="227"/>
      <c r="O411" s="227"/>
      <c r="P411" s="227"/>
      <c r="Q411" s="227"/>
      <c r="R411" s="227"/>
      <c r="S411" s="227"/>
      <c r="T411" s="227"/>
      <c r="U411" s="227"/>
      <c r="V411" s="227"/>
      <c r="W411" s="227"/>
      <c r="X411" s="227"/>
      <c r="Y411" s="227"/>
      <c r="Z411" s="227"/>
      <c r="AA411" s="227"/>
      <c r="AB411" s="227"/>
      <c r="AC411" s="227"/>
      <c r="AD411" s="227"/>
      <c r="AE411" s="227"/>
      <c r="AF411" s="227"/>
      <c r="AG411" s="227"/>
      <c r="AH411" s="227"/>
      <c r="AI411" s="227"/>
      <c r="AJ411" s="227"/>
      <c r="AK411" s="227"/>
      <c r="AL411" s="227"/>
      <c r="AM411" s="227"/>
      <c r="AN411" s="227"/>
      <c r="AO411" s="227"/>
      <c r="AP411" s="227"/>
      <c r="AQ411" s="227"/>
      <c r="AR411" s="227"/>
      <c r="AS411" s="227"/>
      <c r="AT411" s="227"/>
      <c r="AU411" s="227"/>
      <c r="AV411" s="227"/>
      <c r="AW411" s="227"/>
      <c r="AX411" s="227"/>
      <c r="AY411" s="227"/>
      <c r="AZ411" s="227"/>
      <c r="BA411" s="227"/>
      <c r="BB411" s="227"/>
      <c r="BC411" s="227"/>
      <c r="BD411" s="227"/>
      <c r="BE411" s="227"/>
      <c r="BF411" s="227"/>
      <c r="BG411" s="227"/>
      <c r="BH411" s="227"/>
      <c r="BI411" s="227"/>
      <c r="BJ411" s="227"/>
      <c r="BK411" s="227"/>
      <c r="BL411" s="227"/>
      <c r="BM411" s="227"/>
      <c r="BN411" s="227"/>
      <c r="BO411" s="227"/>
      <c r="BP411" s="227"/>
      <c r="BQ411" s="227"/>
      <c r="BR411" s="227"/>
      <c r="BS411" s="227"/>
      <c r="BT411" s="227"/>
      <c r="BU411" s="227"/>
      <c r="BV411" s="227"/>
      <c r="BW411" s="227"/>
      <c r="BX411" s="227"/>
      <c r="BY411" s="227"/>
      <c r="BZ411" s="227"/>
      <c r="CA411" s="227"/>
      <c r="CB411" s="227"/>
      <c r="CC411" s="109"/>
      <c r="CD411" s="109"/>
      <c r="CE411" s="109"/>
      <c r="CF411" s="109"/>
      <c r="CG411" s="109"/>
      <c r="CH411" s="109"/>
      <c r="CI411" s="109"/>
      <c r="CJ411" s="109"/>
      <c r="CK411" s="109"/>
      <c r="CL411" s="109"/>
      <c r="CM411" s="109"/>
      <c r="CN411" s="109"/>
      <c r="CO411" s="109"/>
      <c r="CP411" s="109"/>
      <c r="CQ411" s="109"/>
      <c r="CR411" s="109"/>
      <c r="CS411" s="109"/>
      <c r="CT411" s="109"/>
      <c r="CU411" s="227"/>
      <c r="CV411" s="227"/>
      <c r="CW411" s="227"/>
      <c r="CX411" s="227"/>
      <c r="CY411" s="227"/>
      <c r="CZ411" s="227"/>
      <c r="DA411" s="227"/>
      <c r="DB411" s="227"/>
      <c r="DC411" s="227"/>
      <c r="DD411" s="227"/>
      <c r="DE411" s="227"/>
      <c r="DF411" s="227"/>
      <c r="DG411" s="227"/>
      <c r="DH411" s="227"/>
      <c r="DI411" s="227"/>
      <c r="DJ411" s="227"/>
      <c r="DK411" s="227"/>
      <c r="DL411" s="227"/>
      <c r="DM411" s="227"/>
      <c r="DN411" s="227"/>
      <c r="DO411" s="227"/>
      <c r="DP411" s="227"/>
      <c r="DQ411" s="227"/>
      <c r="DR411" s="227"/>
      <c r="DS411" s="227"/>
      <c r="DT411" s="227"/>
      <c r="DU411" s="227"/>
      <c r="DV411" s="227"/>
      <c r="DW411" s="227"/>
      <c r="DX411" s="227"/>
      <c r="DY411" s="227"/>
      <c r="DZ411" s="227"/>
      <c r="EA411" s="227"/>
      <c r="EB411" s="227"/>
      <c r="EC411" s="227"/>
      <c r="ED411" s="227"/>
      <c r="EE411" s="227"/>
      <c r="EF411" s="227"/>
      <c r="EG411" s="227"/>
      <c r="EH411" s="227"/>
      <c r="EI411" s="227"/>
      <c r="EJ411" s="227"/>
      <c r="EK411" s="227"/>
      <c r="EL411" s="227"/>
      <c r="EM411" s="227"/>
      <c r="EN411" s="227"/>
      <c r="EO411" s="227"/>
      <c r="EP411" s="227"/>
      <c r="EQ411" s="227"/>
      <c r="ER411" s="227"/>
      <c r="ES411" s="227"/>
      <c r="ET411" s="227"/>
      <c r="EU411" s="227"/>
      <c r="EV411" s="227"/>
      <c r="EW411" s="227"/>
      <c r="EX411" s="227"/>
      <c r="EY411" s="227"/>
      <c r="EZ411" s="227"/>
      <c r="FA411" s="227"/>
      <c r="FB411" s="227"/>
      <c r="FC411" s="227"/>
      <c r="FD411" s="227"/>
      <c r="FE411" s="227"/>
      <c r="FF411" s="227"/>
      <c r="FG411" s="227"/>
      <c r="FH411" s="227"/>
      <c r="FI411" s="227"/>
      <c r="FJ411" s="227"/>
      <c r="FK411" s="227"/>
      <c r="FL411" s="227"/>
      <c r="FM411" s="227"/>
      <c r="FN411" s="227"/>
      <c r="FO411" s="227"/>
      <c r="FP411" s="227"/>
      <c r="FQ411" s="227"/>
      <c r="FR411" s="227"/>
      <c r="FS411" s="227"/>
      <c r="FT411" s="227"/>
      <c r="FU411" s="227"/>
      <c r="FV411" s="227"/>
      <c r="FW411" s="227"/>
      <c r="FX411" s="227"/>
      <c r="FY411" s="227"/>
      <c r="FZ411" s="227"/>
      <c r="GA411" s="227"/>
      <c r="GB411" s="227"/>
      <c r="GC411" s="227"/>
      <c r="GD411" s="227"/>
      <c r="GE411" s="227"/>
      <c r="GF411" s="227"/>
      <c r="GG411" s="227"/>
      <c r="GH411" s="227"/>
      <c r="GI411" s="227"/>
      <c r="GJ411" s="227"/>
      <c r="GK411" s="227"/>
      <c r="GL411" s="227"/>
      <c r="GM411" s="227"/>
      <c r="GN411" s="227"/>
      <c r="GO411" s="227"/>
      <c r="GP411" s="227"/>
      <c r="GQ411" s="227"/>
      <c r="GR411" s="227"/>
      <c r="GS411" s="227"/>
      <c r="GT411" s="227"/>
      <c r="GU411" s="227"/>
      <c r="GV411" s="227"/>
      <c r="GW411" s="227"/>
      <c r="GX411" s="227"/>
      <c r="GY411" s="227"/>
      <c r="GZ411" s="227"/>
      <c r="HA411" s="227"/>
      <c r="HB411" s="227"/>
      <c r="HC411" s="227"/>
      <c r="HD411" s="227"/>
      <c r="HE411" s="227"/>
      <c r="HF411" s="227"/>
      <c r="HG411" s="227"/>
      <c r="HH411" s="227"/>
      <c r="HI411" s="227"/>
      <c r="HJ411" s="227"/>
      <c r="HK411" s="227"/>
      <c r="HL411" s="227"/>
      <c r="HM411" s="227"/>
      <c r="HN411" s="227"/>
      <c r="HO411" s="227"/>
      <c r="HP411" s="227"/>
      <c r="HQ411" s="227"/>
      <c r="HR411" s="227"/>
      <c r="HS411" s="227"/>
      <c r="HT411" s="227"/>
      <c r="HU411" s="227"/>
      <c r="HV411" s="227"/>
      <c r="HW411" s="227"/>
      <c r="HX411" s="227"/>
      <c r="HY411" s="227"/>
      <c r="HZ411" s="227"/>
      <c r="IA411" s="227"/>
      <c r="IB411" s="227"/>
      <c r="IC411" s="227"/>
      <c r="ID411" s="227"/>
      <c r="IE411" s="227"/>
      <c r="IF411" s="227"/>
      <c r="IG411" s="227"/>
      <c r="IH411" s="227"/>
      <c r="II411" s="227"/>
      <c r="IJ411" s="227"/>
      <c r="IK411" s="227"/>
      <c r="IL411" s="227"/>
      <c r="IM411" s="227"/>
      <c r="IN411" s="227"/>
      <c r="IO411" s="227"/>
      <c r="IP411" s="227"/>
      <c r="IQ411" s="227"/>
      <c r="IR411" s="227"/>
      <c r="IS411" s="227"/>
      <c r="IT411" s="227"/>
      <c r="IU411" s="227"/>
      <c r="IV411" s="227"/>
    </row>
    <row r="412" spans="1:256">
      <c r="A412" s="107"/>
      <c r="D412" s="159"/>
      <c r="E412" s="227"/>
      <c r="F412" s="159"/>
      <c r="G412" s="227"/>
      <c r="H412" s="159"/>
      <c r="I412" s="109"/>
      <c r="J412" s="109"/>
      <c r="K412" s="227"/>
      <c r="L412" s="159"/>
      <c r="M412" s="227"/>
      <c r="N412" s="227"/>
      <c r="O412" s="227"/>
      <c r="P412" s="227"/>
      <c r="Q412" s="227"/>
      <c r="R412" s="227"/>
      <c r="S412" s="227"/>
      <c r="T412" s="227"/>
      <c r="U412" s="227"/>
      <c r="V412" s="227"/>
      <c r="W412" s="227"/>
      <c r="X412" s="227"/>
      <c r="Y412" s="227"/>
      <c r="Z412" s="227"/>
      <c r="AA412" s="227"/>
      <c r="AB412" s="227"/>
      <c r="AC412" s="227"/>
      <c r="AD412" s="227"/>
      <c r="AE412" s="227"/>
      <c r="AF412" s="227"/>
      <c r="AG412" s="227"/>
      <c r="AH412" s="227"/>
      <c r="AI412" s="227"/>
      <c r="AJ412" s="227"/>
      <c r="AK412" s="227"/>
      <c r="AL412" s="227"/>
      <c r="AM412" s="227"/>
      <c r="AN412" s="227"/>
      <c r="AO412" s="227"/>
      <c r="AP412" s="227"/>
      <c r="AQ412" s="227"/>
      <c r="AR412" s="227"/>
      <c r="AS412" s="227"/>
      <c r="AT412" s="227"/>
      <c r="AU412" s="227"/>
      <c r="AV412" s="227"/>
      <c r="AW412" s="227"/>
      <c r="AX412" s="227"/>
      <c r="AY412" s="227"/>
      <c r="AZ412" s="227"/>
      <c r="BA412" s="227"/>
      <c r="BB412" s="227"/>
      <c r="BC412" s="227"/>
      <c r="BD412" s="227"/>
      <c r="BE412" s="227"/>
      <c r="BF412" s="227"/>
      <c r="BG412" s="227"/>
      <c r="BH412" s="227"/>
      <c r="BI412" s="227"/>
      <c r="BJ412" s="227"/>
      <c r="BK412" s="227"/>
      <c r="BL412" s="227"/>
      <c r="BM412" s="227"/>
      <c r="BN412" s="227"/>
      <c r="BO412" s="227"/>
      <c r="BP412" s="227"/>
      <c r="BQ412" s="227"/>
      <c r="BR412" s="227"/>
      <c r="BS412" s="227"/>
      <c r="BT412" s="227"/>
      <c r="BU412" s="227"/>
      <c r="BV412" s="227"/>
      <c r="BW412" s="227"/>
      <c r="BX412" s="227"/>
      <c r="BY412" s="227"/>
      <c r="BZ412" s="227"/>
      <c r="CA412" s="227"/>
      <c r="CB412" s="227"/>
      <c r="CC412" s="109"/>
      <c r="CD412" s="109"/>
      <c r="CE412" s="109"/>
      <c r="CF412" s="109"/>
      <c r="CG412" s="109"/>
      <c r="CH412" s="109"/>
      <c r="CI412" s="109"/>
      <c r="CJ412" s="109"/>
      <c r="CK412" s="109"/>
      <c r="CL412" s="109"/>
      <c r="CM412" s="109"/>
      <c r="CN412" s="109"/>
      <c r="CO412" s="109"/>
      <c r="CP412" s="109"/>
      <c r="CQ412" s="109"/>
      <c r="CR412" s="109"/>
      <c r="CS412" s="109"/>
      <c r="CT412" s="109"/>
      <c r="CU412" s="227"/>
      <c r="CV412" s="227"/>
      <c r="CW412" s="227"/>
      <c r="CX412" s="227"/>
      <c r="CY412" s="227"/>
      <c r="CZ412" s="227"/>
      <c r="DA412" s="227"/>
      <c r="DB412" s="227"/>
      <c r="DC412" s="227"/>
      <c r="DD412" s="227"/>
      <c r="DE412" s="227"/>
      <c r="DF412" s="227"/>
      <c r="DG412" s="227"/>
      <c r="DH412" s="227"/>
      <c r="DI412" s="227"/>
      <c r="DJ412" s="227"/>
      <c r="DK412" s="227"/>
      <c r="DL412" s="227"/>
      <c r="DM412" s="227"/>
      <c r="DN412" s="227"/>
      <c r="DO412" s="227"/>
      <c r="DP412" s="227"/>
      <c r="DQ412" s="227"/>
      <c r="DR412" s="227"/>
      <c r="DS412" s="227"/>
      <c r="DT412" s="227"/>
      <c r="DU412" s="227"/>
      <c r="DV412" s="227"/>
      <c r="DW412" s="227"/>
      <c r="DX412" s="227"/>
      <c r="DY412" s="227"/>
      <c r="DZ412" s="227"/>
      <c r="EA412" s="227"/>
      <c r="EB412" s="227"/>
      <c r="EC412" s="227"/>
      <c r="ED412" s="227"/>
      <c r="EE412" s="227"/>
      <c r="EF412" s="227"/>
      <c r="EG412" s="227"/>
      <c r="EH412" s="227"/>
      <c r="EI412" s="227"/>
      <c r="EJ412" s="227"/>
      <c r="EK412" s="227"/>
      <c r="EL412" s="227"/>
      <c r="EM412" s="227"/>
      <c r="EN412" s="227"/>
      <c r="EO412" s="227"/>
      <c r="EP412" s="227"/>
      <c r="EQ412" s="227"/>
      <c r="ER412" s="227"/>
      <c r="ES412" s="227"/>
      <c r="ET412" s="227"/>
      <c r="EU412" s="227"/>
      <c r="EV412" s="227"/>
      <c r="EW412" s="227"/>
      <c r="EX412" s="227"/>
      <c r="EY412" s="227"/>
      <c r="EZ412" s="227"/>
      <c r="FA412" s="227"/>
      <c r="FB412" s="227"/>
      <c r="FC412" s="227"/>
      <c r="FD412" s="227"/>
      <c r="FE412" s="227"/>
      <c r="FF412" s="227"/>
      <c r="FG412" s="227"/>
      <c r="FH412" s="227"/>
      <c r="FI412" s="227"/>
      <c r="FJ412" s="227"/>
      <c r="FK412" s="227"/>
      <c r="FL412" s="227"/>
      <c r="FM412" s="227"/>
      <c r="FN412" s="227"/>
      <c r="FO412" s="227"/>
      <c r="FP412" s="227"/>
      <c r="FQ412" s="227"/>
      <c r="FR412" s="227"/>
      <c r="FS412" s="227"/>
      <c r="FT412" s="227"/>
      <c r="FU412" s="227"/>
      <c r="FV412" s="227"/>
      <c r="FW412" s="227"/>
      <c r="FX412" s="227"/>
      <c r="FY412" s="227"/>
      <c r="FZ412" s="227"/>
      <c r="GA412" s="227"/>
      <c r="GB412" s="227"/>
      <c r="GC412" s="227"/>
      <c r="GD412" s="227"/>
      <c r="GE412" s="227"/>
      <c r="GF412" s="227"/>
      <c r="GG412" s="227"/>
      <c r="GH412" s="227"/>
      <c r="GI412" s="227"/>
      <c r="GJ412" s="227"/>
      <c r="GK412" s="227"/>
      <c r="GL412" s="227"/>
      <c r="GM412" s="227"/>
      <c r="GN412" s="227"/>
      <c r="GO412" s="227"/>
      <c r="GP412" s="227"/>
      <c r="GQ412" s="227"/>
      <c r="GR412" s="227"/>
      <c r="GS412" s="227"/>
      <c r="GT412" s="227"/>
      <c r="GU412" s="227"/>
      <c r="GV412" s="227"/>
      <c r="GW412" s="227"/>
      <c r="GX412" s="227"/>
      <c r="GY412" s="227"/>
      <c r="GZ412" s="227"/>
      <c r="HA412" s="227"/>
      <c r="HB412" s="227"/>
      <c r="HC412" s="227"/>
      <c r="HD412" s="227"/>
      <c r="HE412" s="227"/>
      <c r="HF412" s="227"/>
      <c r="HG412" s="227"/>
      <c r="HH412" s="227"/>
      <c r="HI412" s="227"/>
      <c r="HJ412" s="227"/>
      <c r="HK412" s="227"/>
      <c r="HL412" s="227"/>
      <c r="HM412" s="227"/>
      <c r="HN412" s="227"/>
      <c r="HO412" s="227"/>
      <c r="HP412" s="227"/>
      <c r="HQ412" s="227"/>
      <c r="HR412" s="227"/>
      <c r="HS412" s="227"/>
      <c r="HT412" s="227"/>
      <c r="HU412" s="227"/>
      <c r="HV412" s="227"/>
      <c r="HW412" s="227"/>
      <c r="HX412" s="227"/>
      <c r="HY412" s="227"/>
      <c r="HZ412" s="227"/>
      <c r="IA412" s="227"/>
      <c r="IB412" s="227"/>
      <c r="IC412" s="227"/>
      <c r="ID412" s="227"/>
      <c r="IE412" s="227"/>
      <c r="IF412" s="227"/>
      <c r="IG412" s="227"/>
      <c r="IH412" s="227"/>
      <c r="II412" s="227"/>
      <c r="IJ412" s="227"/>
      <c r="IK412" s="227"/>
      <c r="IL412" s="227"/>
      <c r="IM412" s="227"/>
      <c r="IN412" s="227"/>
      <c r="IO412" s="227"/>
      <c r="IP412" s="227"/>
      <c r="IQ412" s="227"/>
      <c r="IR412" s="227"/>
      <c r="IS412" s="227"/>
      <c r="IT412" s="227"/>
      <c r="IU412" s="227"/>
      <c r="IV412" s="227"/>
    </row>
    <row r="413" spans="1:256">
      <c r="A413" s="107"/>
      <c r="D413" s="159"/>
      <c r="E413" s="227"/>
      <c r="F413" s="159"/>
      <c r="G413" s="227"/>
      <c r="H413" s="159"/>
      <c r="I413" s="109"/>
      <c r="J413" s="109"/>
      <c r="K413" s="227"/>
      <c r="L413" s="159"/>
      <c r="M413" s="227"/>
      <c r="N413" s="227"/>
      <c r="O413" s="227"/>
      <c r="P413" s="227"/>
      <c r="Q413" s="227"/>
      <c r="R413" s="227"/>
      <c r="S413" s="227"/>
      <c r="T413" s="227"/>
      <c r="U413" s="227"/>
      <c r="V413" s="227"/>
      <c r="W413" s="227"/>
      <c r="X413" s="227"/>
      <c r="Y413" s="227"/>
      <c r="Z413" s="227"/>
      <c r="AA413" s="227"/>
      <c r="AB413" s="227"/>
      <c r="AC413" s="227"/>
      <c r="AD413" s="227"/>
      <c r="AE413" s="227"/>
      <c r="AF413" s="227"/>
      <c r="AG413" s="227"/>
      <c r="AH413" s="227"/>
      <c r="AI413" s="227"/>
      <c r="AJ413" s="227"/>
      <c r="AK413" s="227"/>
      <c r="AL413" s="227"/>
      <c r="AM413" s="227"/>
      <c r="AN413" s="227"/>
      <c r="AO413" s="227"/>
      <c r="AP413" s="227"/>
      <c r="AQ413" s="227"/>
      <c r="AR413" s="227"/>
      <c r="AS413" s="227"/>
      <c r="AT413" s="227"/>
      <c r="AU413" s="227"/>
      <c r="AV413" s="227"/>
      <c r="AW413" s="227"/>
      <c r="AX413" s="227"/>
      <c r="AY413" s="227"/>
      <c r="AZ413" s="227"/>
      <c r="BA413" s="227"/>
      <c r="BB413" s="227"/>
      <c r="BC413" s="227"/>
      <c r="BD413" s="227"/>
      <c r="BE413" s="227"/>
      <c r="BF413" s="227"/>
      <c r="BG413" s="227"/>
      <c r="BH413" s="227"/>
      <c r="BI413" s="227"/>
      <c r="BJ413" s="227"/>
      <c r="BK413" s="227"/>
      <c r="BL413" s="227"/>
      <c r="BM413" s="227"/>
      <c r="BN413" s="227"/>
      <c r="BO413" s="227"/>
      <c r="BP413" s="227"/>
      <c r="BQ413" s="227"/>
      <c r="BR413" s="227"/>
      <c r="BS413" s="227"/>
      <c r="BT413" s="227"/>
      <c r="BU413" s="227"/>
      <c r="BV413" s="227"/>
      <c r="BW413" s="227"/>
      <c r="BX413" s="227"/>
      <c r="BY413" s="227"/>
      <c r="BZ413" s="227"/>
      <c r="CA413" s="227"/>
      <c r="CB413" s="227"/>
      <c r="CC413" s="109"/>
      <c r="CD413" s="109"/>
      <c r="CE413" s="109"/>
      <c r="CF413" s="109"/>
      <c r="CG413" s="109"/>
      <c r="CH413" s="109"/>
      <c r="CI413" s="109"/>
      <c r="CJ413" s="109"/>
      <c r="CK413" s="109"/>
      <c r="CL413" s="109"/>
      <c r="CM413" s="109"/>
      <c r="CN413" s="109"/>
      <c r="CO413" s="109"/>
      <c r="CP413" s="109"/>
      <c r="CQ413" s="109"/>
      <c r="CR413" s="109"/>
      <c r="CS413" s="109"/>
      <c r="CT413" s="109"/>
      <c r="CU413" s="227"/>
      <c r="CV413" s="227"/>
      <c r="CW413" s="227"/>
      <c r="CX413" s="227"/>
      <c r="CY413" s="227"/>
      <c r="CZ413" s="227"/>
      <c r="DA413" s="227"/>
      <c r="DB413" s="227"/>
      <c r="DC413" s="227"/>
      <c r="DD413" s="227"/>
      <c r="DE413" s="227"/>
      <c r="DF413" s="227"/>
      <c r="DG413" s="227"/>
      <c r="DH413" s="227"/>
      <c r="DI413" s="227"/>
      <c r="DJ413" s="227"/>
      <c r="DK413" s="227"/>
      <c r="DL413" s="227"/>
      <c r="DM413" s="227"/>
      <c r="DN413" s="227"/>
      <c r="DO413" s="227"/>
      <c r="DP413" s="227"/>
      <c r="DQ413" s="227"/>
      <c r="DR413" s="227"/>
      <c r="DS413" s="227"/>
      <c r="DT413" s="227"/>
      <c r="DU413" s="227"/>
      <c r="DV413" s="227"/>
      <c r="DW413" s="227"/>
      <c r="DX413" s="227"/>
      <c r="DY413" s="227"/>
      <c r="DZ413" s="227"/>
      <c r="EA413" s="227"/>
      <c r="EB413" s="227"/>
      <c r="EC413" s="227"/>
      <c r="ED413" s="227"/>
      <c r="EE413" s="227"/>
      <c r="EF413" s="227"/>
      <c r="EG413" s="227"/>
      <c r="EH413" s="227"/>
      <c r="EI413" s="227"/>
      <c r="EJ413" s="227"/>
      <c r="EK413" s="227"/>
      <c r="EL413" s="227"/>
      <c r="EM413" s="227"/>
      <c r="EN413" s="227"/>
      <c r="EO413" s="227"/>
      <c r="EP413" s="227"/>
      <c r="EQ413" s="227"/>
      <c r="ER413" s="227"/>
      <c r="ES413" s="227"/>
      <c r="ET413" s="227"/>
      <c r="EU413" s="227"/>
      <c r="EV413" s="227"/>
      <c r="EW413" s="227"/>
      <c r="EX413" s="227"/>
      <c r="EY413" s="227"/>
      <c r="EZ413" s="227"/>
      <c r="FA413" s="227"/>
      <c r="FB413" s="227"/>
      <c r="FC413" s="227"/>
      <c r="FD413" s="227"/>
      <c r="FE413" s="227"/>
      <c r="FF413" s="227"/>
      <c r="FG413" s="227"/>
      <c r="FH413" s="227"/>
      <c r="FI413" s="227"/>
      <c r="FJ413" s="227"/>
      <c r="FK413" s="227"/>
      <c r="FL413" s="227"/>
      <c r="FM413" s="227"/>
      <c r="FN413" s="227"/>
      <c r="FO413" s="227"/>
      <c r="FP413" s="227"/>
      <c r="FQ413" s="227"/>
      <c r="FR413" s="227"/>
      <c r="FS413" s="227"/>
      <c r="FT413" s="227"/>
      <c r="FU413" s="227"/>
      <c r="FV413" s="227"/>
      <c r="FW413" s="227"/>
      <c r="FX413" s="227"/>
      <c r="FY413" s="227"/>
      <c r="FZ413" s="227"/>
      <c r="GA413" s="227"/>
      <c r="GB413" s="227"/>
      <c r="GC413" s="227"/>
      <c r="GD413" s="227"/>
      <c r="GE413" s="227"/>
      <c r="GF413" s="227"/>
      <c r="GG413" s="227"/>
      <c r="GH413" s="227"/>
      <c r="GI413" s="227"/>
      <c r="GJ413" s="227"/>
      <c r="GK413" s="227"/>
      <c r="GL413" s="227"/>
      <c r="GM413" s="227"/>
      <c r="GN413" s="227"/>
      <c r="GO413" s="227"/>
      <c r="GP413" s="227"/>
      <c r="GQ413" s="227"/>
      <c r="GR413" s="227"/>
      <c r="GS413" s="227"/>
      <c r="GT413" s="227"/>
      <c r="GU413" s="227"/>
      <c r="GV413" s="227"/>
      <c r="GW413" s="227"/>
      <c r="GX413" s="227"/>
      <c r="GY413" s="227"/>
      <c r="GZ413" s="227"/>
      <c r="HA413" s="227"/>
      <c r="HB413" s="227"/>
      <c r="HC413" s="227"/>
      <c r="HD413" s="227"/>
      <c r="HE413" s="227"/>
      <c r="HF413" s="227"/>
      <c r="HG413" s="227"/>
      <c r="HH413" s="227"/>
      <c r="HI413" s="227"/>
      <c r="HJ413" s="227"/>
      <c r="HK413" s="227"/>
      <c r="HL413" s="227"/>
      <c r="HM413" s="227"/>
      <c r="HN413" s="227"/>
      <c r="HO413" s="227"/>
      <c r="HP413" s="227"/>
      <c r="HQ413" s="227"/>
      <c r="HR413" s="227"/>
      <c r="HS413" s="227"/>
      <c r="HT413" s="227"/>
      <c r="HU413" s="227"/>
      <c r="HV413" s="227"/>
      <c r="HW413" s="227"/>
      <c r="HX413" s="227"/>
      <c r="HY413" s="227"/>
      <c r="HZ413" s="227"/>
      <c r="IA413" s="227"/>
      <c r="IB413" s="227"/>
      <c r="IC413" s="227"/>
      <c r="ID413" s="227"/>
      <c r="IE413" s="227"/>
      <c r="IF413" s="227"/>
      <c r="IG413" s="227"/>
      <c r="IH413" s="227"/>
      <c r="II413" s="227"/>
      <c r="IJ413" s="227"/>
      <c r="IK413" s="227"/>
      <c r="IL413" s="227"/>
      <c r="IM413" s="227"/>
      <c r="IN413" s="227"/>
      <c r="IO413" s="227"/>
      <c r="IP413" s="227"/>
      <c r="IQ413" s="227"/>
      <c r="IR413" s="227"/>
      <c r="IS413" s="227"/>
      <c r="IT413" s="227"/>
      <c r="IU413" s="227"/>
      <c r="IV413" s="227"/>
    </row>
    <row r="414" spans="1:256">
      <c r="A414" s="107"/>
      <c r="D414" s="159"/>
      <c r="E414" s="227"/>
      <c r="F414" s="159"/>
      <c r="G414" s="227"/>
      <c r="H414" s="159"/>
      <c r="I414" s="109"/>
      <c r="J414" s="109"/>
      <c r="K414" s="227"/>
      <c r="L414" s="159"/>
      <c r="M414" s="227"/>
      <c r="N414" s="227"/>
      <c r="O414" s="227"/>
      <c r="P414" s="227"/>
      <c r="Q414" s="227"/>
      <c r="R414" s="227"/>
      <c r="S414" s="227"/>
      <c r="T414" s="227"/>
      <c r="U414" s="227"/>
      <c r="V414" s="227"/>
      <c r="W414" s="227"/>
      <c r="X414" s="227"/>
      <c r="Y414" s="227"/>
      <c r="Z414" s="227"/>
      <c r="AA414" s="227"/>
      <c r="AB414" s="227"/>
      <c r="AC414" s="227"/>
      <c r="AD414" s="227"/>
      <c r="AE414" s="227"/>
      <c r="AF414" s="227"/>
      <c r="AG414" s="227"/>
      <c r="AH414" s="227"/>
      <c r="AI414" s="227"/>
      <c r="AJ414" s="227"/>
      <c r="AK414" s="227"/>
      <c r="AL414" s="227"/>
      <c r="AM414" s="227"/>
      <c r="AN414" s="227"/>
      <c r="AO414" s="227"/>
      <c r="AP414" s="227"/>
      <c r="AQ414" s="227"/>
      <c r="AR414" s="227"/>
      <c r="AS414" s="227"/>
      <c r="AT414" s="227"/>
      <c r="AU414" s="227"/>
      <c r="AV414" s="227"/>
      <c r="AW414" s="227"/>
      <c r="AX414" s="227"/>
      <c r="AY414" s="227"/>
      <c r="AZ414" s="227"/>
      <c r="BA414" s="227"/>
      <c r="BB414" s="227"/>
      <c r="BC414" s="227"/>
      <c r="BD414" s="227"/>
      <c r="BE414" s="227"/>
      <c r="BF414" s="227"/>
      <c r="BG414" s="227"/>
      <c r="BH414" s="227"/>
      <c r="BI414" s="227"/>
      <c r="BJ414" s="227"/>
      <c r="BK414" s="227"/>
      <c r="BL414" s="227"/>
      <c r="BM414" s="227"/>
      <c r="BN414" s="227"/>
      <c r="BO414" s="227"/>
      <c r="BP414" s="227"/>
      <c r="BQ414" s="227"/>
      <c r="BR414" s="227"/>
      <c r="BS414" s="227"/>
      <c r="BT414" s="227"/>
      <c r="BU414" s="227"/>
      <c r="BV414" s="227"/>
      <c r="BW414" s="227"/>
      <c r="BX414" s="227"/>
      <c r="BY414" s="227"/>
      <c r="BZ414" s="227"/>
      <c r="CA414" s="227"/>
      <c r="CB414" s="227"/>
      <c r="CC414" s="109"/>
      <c r="CD414" s="109"/>
      <c r="CE414" s="109"/>
      <c r="CF414" s="109"/>
      <c r="CG414" s="109"/>
      <c r="CH414" s="109"/>
      <c r="CI414" s="109"/>
      <c r="CJ414" s="109"/>
      <c r="CK414" s="109"/>
      <c r="CL414" s="109"/>
      <c r="CM414" s="109"/>
      <c r="CN414" s="109"/>
      <c r="CO414" s="109"/>
      <c r="CP414" s="109"/>
      <c r="CQ414" s="109"/>
      <c r="CR414" s="109"/>
      <c r="CS414" s="109"/>
      <c r="CT414" s="109"/>
      <c r="CU414" s="227"/>
      <c r="CV414" s="227"/>
      <c r="CW414" s="227"/>
      <c r="CX414" s="227"/>
      <c r="CY414" s="227"/>
      <c r="CZ414" s="227"/>
      <c r="DA414" s="227"/>
      <c r="DB414" s="227"/>
      <c r="DC414" s="227"/>
      <c r="DD414" s="227"/>
      <c r="DE414" s="227"/>
      <c r="DF414" s="227"/>
      <c r="DG414" s="227"/>
      <c r="DH414" s="227"/>
      <c r="DI414" s="227"/>
      <c r="DJ414" s="227"/>
      <c r="DK414" s="227"/>
      <c r="DL414" s="227"/>
      <c r="DM414" s="227"/>
      <c r="DN414" s="227"/>
      <c r="DO414" s="227"/>
      <c r="DP414" s="227"/>
      <c r="DQ414" s="227"/>
      <c r="DR414" s="227"/>
      <c r="DS414" s="227"/>
      <c r="DT414" s="227"/>
      <c r="DU414" s="227"/>
      <c r="DV414" s="227"/>
      <c r="DW414" s="227"/>
      <c r="DX414" s="227"/>
      <c r="DY414" s="227"/>
      <c r="DZ414" s="227"/>
      <c r="EA414" s="227"/>
      <c r="EB414" s="227"/>
      <c r="EC414" s="227"/>
      <c r="ED414" s="227"/>
      <c r="EE414" s="227"/>
      <c r="EF414" s="227"/>
      <c r="EG414" s="227"/>
      <c r="EH414" s="227"/>
      <c r="EI414" s="227"/>
      <c r="EJ414" s="227"/>
      <c r="EK414" s="227"/>
      <c r="EL414" s="227"/>
      <c r="EM414" s="227"/>
      <c r="EN414" s="227"/>
      <c r="EO414" s="227"/>
      <c r="EP414" s="227"/>
      <c r="EQ414" s="227"/>
      <c r="ER414" s="227"/>
      <c r="ES414" s="227"/>
      <c r="ET414" s="227"/>
      <c r="EU414" s="227"/>
      <c r="EV414" s="227"/>
      <c r="EW414" s="227"/>
      <c r="EX414" s="227"/>
      <c r="EY414" s="227"/>
      <c r="EZ414" s="227"/>
      <c r="FA414" s="227"/>
      <c r="FB414" s="227"/>
      <c r="FC414" s="227"/>
      <c r="FD414" s="227"/>
      <c r="FE414" s="227"/>
      <c r="FF414" s="227"/>
      <c r="FG414" s="227"/>
      <c r="FH414" s="227"/>
      <c r="FI414" s="227"/>
      <c r="FJ414" s="227"/>
      <c r="FK414" s="227"/>
      <c r="FL414" s="227"/>
      <c r="FM414" s="227"/>
      <c r="FN414" s="227"/>
      <c r="FO414" s="227"/>
      <c r="FP414" s="227"/>
      <c r="FQ414" s="227"/>
      <c r="FR414" s="227"/>
      <c r="FS414" s="227"/>
      <c r="FT414" s="227"/>
      <c r="FU414" s="227"/>
      <c r="FV414" s="227"/>
      <c r="FW414" s="227"/>
      <c r="FX414" s="227"/>
      <c r="FY414" s="227"/>
      <c r="FZ414" s="227"/>
      <c r="GA414" s="227"/>
      <c r="GB414" s="227"/>
      <c r="GC414" s="227"/>
      <c r="GD414" s="227"/>
      <c r="GE414" s="227"/>
      <c r="GF414" s="227"/>
      <c r="GG414" s="227"/>
      <c r="GH414" s="227"/>
      <c r="GI414" s="227"/>
      <c r="GJ414" s="227"/>
      <c r="GK414" s="227"/>
      <c r="GL414" s="227"/>
      <c r="GM414" s="227"/>
      <c r="GN414" s="227"/>
      <c r="GO414" s="227"/>
      <c r="GP414" s="227"/>
      <c r="GQ414" s="227"/>
      <c r="GR414" s="227"/>
      <c r="GS414" s="227"/>
      <c r="GT414" s="227"/>
      <c r="GU414" s="227"/>
      <c r="GV414" s="227"/>
      <c r="GW414" s="227"/>
      <c r="GX414" s="227"/>
      <c r="GY414" s="227"/>
      <c r="GZ414" s="227"/>
      <c r="HA414" s="227"/>
      <c r="HB414" s="227"/>
      <c r="HC414" s="227"/>
      <c r="HD414" s="227"/>
      <c r="HE414" s="227"/>
      <c r="HF414" s="227"/>
      <c r="HG414" s="227"/>
      <c r="HH414" s="227"/>
      <c r="HI414" s="227"/>
      <c r="HJ414" s="227"/>
      <c r="HK414" s="227"/>
      <c r="HL414" s="227"/>
      <c r="HM414" s="227"/>
      <c r="HN414" s="227"/>
      <c r="HO414" s="227"/>
      <c r="HP414" s="227"/>
      <c r="HQ414" s="227"/>
      <c r="HR414" s="227"/>
      <c r="HS414" s="227"/>
      <c r="HT414" s="227"/>
      <c r="HU414" s="227"/>
      <c r="HV414" s="227"/>
      <c r="HW414" s="227"/>
      <c r="HX414" s="227"/>
      <c r="HY414" s="227"/>
      <c r="HZ414" s="227"/>
      <c r="IA414" s="227"/>
      <c r="IB414" s="227"/>
      <c r="IC414" s="227"/>
      <c r="ID414" s="227"/>
      <c r="IE414" s="227"/>
      <c r="IF414" s="227"/>
      <c r="IG414" s="227"/>
      <c r="IH414" s="227"/>
      <c r="II414" s="227"/>
      <c r="IJ414" s="227"/>
      <c r="IK414" s="227"/>
      <c r="IL414" s="227"/>
      <c r="IM414" s="227"/>
      <c r="IN414" s="227"/>
      <c r="IO414" s="227"/>
      <c r="IP414" s="227"/>
      <c r="IQ414" s="227"/>
      <c r="IR414" s="227"/>
      <c r="IS414" s="227"/>
      <c r="IT414" s="227"/>
      <c r="IU414" s="227"/>
      <c r="IV414" s="227"/>
    </row>
    <row r="415" spans="1:256">
      <c r="A415" s="107"/>
      <c r="D415" s="159"/>
      <c r="E415" s="227"/>
      <c r="F415" s="159"/>
      <c r="G415" s="227"/>
      <c r="H415" s="159"/>
      <c r="I415" s="109"/>
      <c r="J415" s="109"/>
      <c r="K415" s="227"/>
      <c r="L415" s="159"/>
      <c r="M415" s="227"/>
      <c r="N415" s="227"/>
      <c r="O415" s="227"/>
      <c r="P415" s="227"/>
      <c r="Q415" s="227"/>
      <c r="R415" s="227"/>
      <c r="S415" s="227"/>
      <c r="T415" s="227"/>
      <c r="U415" s="227"/>
      <c r="V415" s="227"/>
      <c r="W415" s="227"/>
      <c r="X415" s="227"/>
      <c r="Y415" s="227"/>
      <c r="Z415" s="227"/>
      <c r="AA415" s="227"/>
      <c r="AB415" s="227"/>
      <c r="AC415" s="227"/>
      <c r="AD415" s="227"/>
      <c r="AE415" s="227"/>
      <c r="AF415" s="227"/>
      <c r="AG415" s="227"/>
      <c r="AH415" s="227"/>
      <c r="AI415" s="227"/>
      <c r="AJ415" s="227"/>
      <c r="AK415" s="227"/>
      <c r="AL415" s="227"/>
      <c r="AM415" s="227"/>
      <c r="AN415" s="227"/>
      <c r="AO415" s="227"/>
      <c r="AP415" s="227"/>
      <c r="AQ415" s="227"/>
      <c r="AR415" s="227"/>
      <c r="AS415" s="227"/>
      <c r="AT415" s="227"/>
      <c r="AU415" s="227"/>
      <c r="AV415" s="227"/>
      <c r="AW415" s="227"/>
      <c r="AX415" s="227"/>
      <c r="AY415" s="227"/>
      <c r="AZ415" s="227"/>
      <c r="BA415" s="227"/>
      <c r="BB415" s="227"/>
      <c r="BC415" s="227"/>
      <c r="BD415" s="227"/>
      <c r="BE415" s="227"/>
      <c r="BF415" s="227"/>
      <c r="BG415" s="227"/>
      <c r="BH415" s="227"/>
      <c r="BI415" s="227"/>
      <c r="BJ415" s="227"/>
      <c r="BK415" s="227"/>
      <c r="BL415" s="227"/>
      <c r="BM415" s="227"/>
      <c r="BN415" s="227"/>
      <c r="BO415" s="227"/>
      <c r="BP415" s="227"/>
      <c r="BQ415" s="227"/>
      <c r="BR415" s="227"/>
      <c r="BS415" s="227"/>
      <c r="BT415" s="227"/>
      <c r="BU415" s="227"/>
      <c r="BV415" s="227"/>
      <c r="BW415" s="227"/>
      <c r="BX415" s="227"/>
      <c r="BY415" s="227"/>
      <c r="BZ415" s="227"/>
      <c r="CA415" s="227"/>
      <c r="CB415" s="227"/>
      <c r="CC415" s="109"/>
      <c r="CD415" s="109"/>
      <c r="CE415" s="109"/>
      <c r="CF415" s="109"/>
      <c r="CG415" s="109"/>
      <c r="CH415" s="109"/>
      <c r="CI415" s="109"/>
      <c r="CJ415" s="109"/>
      <c r="CK415" s="109"/>
      <c r="CL415" s="109"/>
      <c r="CM415" s="109"/>
      <c r="CN415" s="109"/>
      <c r="CO415" s="109"/>
      <c r="CP415" s="109"/>
      <c r="CQ415" s="109"/>
      <c r="CR415" s="109"/>
      <c r="CS415" s="109"/>
      <c r="CT415" s="109"/>
      <c r="CU415" s="227"/>
      <c r="CV415" s="227"/>
      <c r="CW415" s="227"/>
      <c r="CX415" s="227"/>
      <c r="CY415" s="227"/>
      <c r="CZ415" s="227"/>
      <c r="DA415" s="227"/>
      <c r="DB415" s="227"/>
      <c r="DC415" s="227"/>
      <c r="DD415" s="227"/>
      <c r="DE415" s="227"/>
      <c r="DF415" s="227"/>
      <c r="DG415" s="227"/>
      <c r="DH415" s="227"/>
      <c r="DI415" s="227"/>
      <c r="DJ415" s="227"/>
      <c r="DK415" s="227"/>
      <c r="DL415" s="227"/>
      <c r="DM415" s="227"/>
      <c r="DN415" s="227"/>
      <c r="DO415" s="227"/>
      <c r="DP415" s="227"/>
      <c r="DQ415" s="227"/>
      <c r="DR415" s="227"/>
      <c r="DS415" s="227"/>
      <c r="DT415" s="227"/>
      <c r="DU415" s="227"/>
      <c r="DV415" s="227"/>
      <c r="DW415" s="227"/>
      <c r="DX415" s="227"/>
      <c r="DY415" s="227"/>
      <c r="DZ415" s="227"/>
      <c r="EA415" s="227"/>
      <c r="EB415" s="227"/>
      <c r="EC415" s="227"/>
      <c r="ED415" s="227"/>
      <c r="EE415" s="227"/>
      <c r="EF415" s="227"/>
      <c r="EG415" s="227"/>
      <c r="EH415" s="227"/>
      <c r="EI415" s="227"/>
      <c r="EJ415" s="227"/>
      <c r="EK415" s="227"/>
      <c r="EL415" s="227"/>
      <c r="EM415" s="227"/>
      <c r="EN415" s="227"/>
      <c r="EO415" s="227"/>
      <c r="EP415" s="227"/>
      <c r="EQ415" s="227"/>
      <c r="ER415" s="227"/>
      <c r="ES415" s="227"/>
      <c r="ET415" s="227"/>
      <c r="EU415" s="227"/>
      <c r="EV415" s="227"/>
      <c r="EW415" s="227"/>
      <c r="EX415" s="227"/>
      <c r="EY415" s="227"/>
      <c r="EZ415" s="227"/>
      <c r="FA415" s="227"/>
      <c r="FB415" s="227"/>
      <c r="FC415" s="227"/>
      <c r="FD415" s="227"/>
      <c r="FE415" s="227"/>
      <c r="FF415" s="227"/>
      <c r="FG415" s="227"/>
      <c r="FH415" s="227"/>
      <c r="FI415" s="227"/>
      <c r="FJ415" s="227"/>
      <c r="FK415" s="227"/>
      <c r="FL415" s="227"/>
      <c r="FM415" s="227"/>
      <c r="FN415" s="227"/>
      <c r="FO415" s="227"/>
      <c r="FP415" s="227"/>
      <c r="FQ415" s="227"/>
      <c r="FR415" s="227"/>
      <c r="FS415" s="227"/>
      <c r="FT415" s="227"/>
      <c r="FU415" s="227"/>
      <c r="FV415" s="227"/>
      <c r="FW415" s="227"/>
      <c r="FX415" s="227"/>
      <c r="FY415" s="227"/>
      <c r="FZ415" s="227"/>
      <c r="GA415" s="227"/>
      <c r="GB415" s="227"/>
      <c r="GC415" s="227"/>
      <c r="GD415" s="227"/>
      <c r="GE415" s="227"/>
      <c r="GF415" s="227"/>
      <c r="GG415" s="227"/>
      <c r="GH415" s="227"/>
      <c r="GI415" s="227"/>
      <c r="GJ415" s="227"/>
      <c r="GK415" s="227"/>
      <c r="GL415" s="227"/>
      <c r="GM415" s="227"/>
      <c r="GN415" s="227"/>
      <c r="GO415" s="227"/>
      <c r="GP415" s="227"/>
      <c r="GQ415" s="227"/>
      <c r="GR415" s="227"/>
      <c r="GS415" s="227"/>
      <c r="GT415" s="227"/>
      <c r="GU415" s="227"/>
      <c r="GV415" s="227"/>
      <c r="GW415" s="227"/>
      <c r="GX415" s="227"/>
      <c r="GY415" s="227"/>
      <c r="GZ415" s="227"/>
      <c r="HA415" s="227"/>
      <c r="HB415" s="227"/>
      <c r="HC415" s="227"/>
      <c r="HD415" s="227"/>
      <c r="HE415" s="227"/>
      <c r="HF415" s="227"/>
      <c r="HG415" s="227"/>
      <c r="HH415" s="227"/>
      <c r="HI415" s="227"/>
      <c r="HJ415" s="227"/>
      <c r="HK415" s="227"/>
      <c r="HL415" s="227"/>
      <c r="HM415" s="227"/>
      <c r="HN415" s="227"/>
      <c r="HO415" s="227"/>
      <c r="HP415" s="227"/>
      <c r="HQ415" s="227"/>
      <c r="HR415" s="227"/>
      <c r="HS415" s="227"/>
      <c r="HT415" s="227"/>
      <c r="HU415" s="227"/>
      <c r="HV415" s="227"/>
      <c r="HW415" s="227"/>
      <c r="HX415" s="227"/>
      <c r="HY415" s="227"/>
      <c r="HZ415" s="227"/>
      <c r="IA415" s="227"/>
      <c r="IB415" s="227"/>
      <c r="IC415" s="227"/>
      <c r="ID415" s="227"/>
      <c r="IE415" s="227"/>
      <c r="IF415" s="227"/>
      <c r="IG415" s="227"/>
      <c r="IH415" s="227"/>
      <c r="II415" s="227"/>
      <c r="IJ415" s="227"/>
      <c r="IK415" s="227"/>
      <c r="IL415" s="227"/>
      <c r="IM415" s="227"/>
      <c r="IN415" s="227"/>
      <c r="IO415" s="227"/>
      <c r="IP415" s="227"/>
      <c r="IQ415" s="227"/>
      <c r="IR415" s="227"/>
      <c r="IS415" s="227"/>
      <c r="IT415" s="227"/>
      <c r="IU415" s="227"/>
      <c r="IV415" s="227"/>
    </row>
    <row r="416" spans="1:256">
      <c r="A416" s="107"/>
      <c r="D416" s="159"/>
      <c r="E416" s="227"/>
      <c r="F416" s="159"/>
      <c r="G416" s="227"/>
      <c r="H416" s="159"/>
      <c r="I416" s="109"/>
      <c r="J416" s="109"/>
      <c r="K416" s="227"/>
      <c r="L416" s="159"/>
      <c r="M416" s="227"/>
      <c r="N416" s="227"/>
      <c r="O416" s="227"/>
      <c r="P416" s="227"/>
      <c r="Q416" s="227"/>
      <c r="R416" s="227"/>
      <c r="S416" s="227"/>
      <c r="T416" s="227"/>
      <c r="U416" s="227"/>
      <c r="V416" s="227"/>
      <c r="W416" s="227"/>
      <c r="X416" s="227"/>
      <c r="Y416" s="227"/>
      <c r="Z416" s="227"/>
      <c r="AA416" s="227"/>
      <c r="AB416" s="227"/>
      <c r="AC416" s="227"/>
      <c r="AD416" s="227"/>
      <c r="AE416" s="227"/>
      <c r="AF416" s="227"/>
      <c r="AG416" s="227"/>
      <c r="AH416" s="227"/>
      <c r="AI416" s="227"/>
      <c r="AJ416" s="227"/>
      <c r="AK416" s="227"/>
      <c r="AL416" s="227"/>
      <c r="AM416" s="227"/>
      <c r="AN416" s="227"/>
      <c r="AO416" s="227"/>
      <c r="AP416" s="227"/>
      <c r="AQ416" s="227"/>
      <c r="AR416" s="227"/>
      <c r="AS416" s="227"/>
      <c r="AT416" s="227"/>
      <c r="AU416" s="227"/>
      <c r="AV416" s="227"/>
      <c r="AW416" s="227"/>
      <c r="AX416" s="227"/>
      <c r="AY416" s="227"/>
      <c r="AZ416" s="227"/>
      <c r="BA416" s="227"/>
      <c r="BB416" s="227"/>
      <c r="BC416" s="227"/>
      <c r="BD416" s="227"/>
      <c r="BE416" s="227"/>
      <c r="BF416" s="227"/>
      <c r="BG416" s="227"/>
      <c r="BH416" s="227"/>
      <c r="BI416" s="227"/>
      <c r="BJ416" s="227"/>
      <c r="BK416" s="227"/>
      <c r="BL416" s="227"/>
      <c r="BM416" s="227"/>
      <c r="BN416" s="227"/>
      <c r="BO416" s="227"/>
      <c r="BP416" s="227"/>
      <c r="BQ416" s="227"/>
      <c r="BR416" s="227"/>
      <c r="BS416" s="227"/>
      <c r="BT416" s="227"/>
      <c r="BU416" s="227"/>
      <c r="BV416" s="227"/>
      <c r="BW416" s="227"/>
      <c r="BX416" s="227"/>
      <c r="BY416" s="227"/>
      <c r="BZ416" s="227"/>
      <c r="CA416" s="227"/>
      <c r="CB416" s="227"/>
      <c r="CC416" s="109"/>
      <c r="CD416" s="109"/>
      <c r="CE416" s="109"/>
      <c r="CF416" s="109"/>
      <c r="CG416" s="109"/>
      <c r="CH416" s="109"/>
      <c r="CI416" s="109"/>
      <c r="CJ416" s="109"/>
      <c r="CK416" s="109"/>
      <c r="CL416" s="109"/>
      <c r="CM416" s="109"/>
      <c r="CN416" s="109"/>
      <c r="CO416" s="109"/>
      <c r="CP416" s="109"/>
      <c r="CQ416" s="109"/>
      <c r="CR416" s="109"/>
      <c r="CS416" s="109"/>
      <c r="CT416" s="109"/>
      <c r="CU416" s="227"/>
      <c r="CV416" s="227"/>
      <c r="CW416" s="227"/>
      <c r="CX416" s="227"/>
      <c r="CY416" s="227"/>
      <c r="CZ416" s="227"/>
      <c r="DA416" s="227"/>
      <c r="DB416" s="227"/>
      <c r="DC416" s="227"/>
      <c r="DD416" s="227"/>
      <c r="DE416" s="227"/>
      <c r="DF416" s="227"/>
      <c r="DG416" s="227"/>
      <c r="DH416" s="227"/>
      <c r="DI416" s="227"/>
      <c r="DJ416" s="227"/>
      <c r="DK416" s="227"/>
      <c r="DL416" s="227"/>
      <c r="DM416" s="227"/>
      <c r="DN416" s="227"/>
      <c r="DO416" s="227"/>
      <c r="DP416" s="227"/>
      <c r="DQ416" s="227"/>
      <c r="DR416" s="227"/>
      <c r="DS416" s="227"/>
      <c r="DT416" s="227"/>
      <c r="DU416" s="227"/>
      <c r="DV416" s="227"/>
      <c r="DW416" s="227"/>
      <c r="DX416" s="227"/>
      <c r="DY416" s="227"/>
      <c r="DZ416" s="227"/>
      <c r="EA416" s="227"/>
      <c r="EB416" s="227"/>
      <c r="EC416" s="227"/>
      <c r="ED416" s="227"/>
      <c r="EE416" s="227"/>
      <c r="EF416" s="227"/>
      <c r="EG416" s="227"/>
      <c r="EH416" s="227"/>
      <c r="EI416" s="227"/>
      <c r="EJ416" s="227"/>
      <c r="EK416" s="227"/>
      <c r="EL416" s="227"/>
      <c r="EM416" s="227"/>
      <c r="EN416" s="227"/>
      <c r="EO416" s="227"/>
      <c r="EP416" s="227"/>
      <c r="EQ416" s="227"/>
      <c r="ER416" s="227"/>
      <c r="ES416" s="227"/>
      <c r="ET416" s="227"/>
      <c r="EU416" s="227"/>
      <c r="EV416" s="227"/>
      <c r="EW416" s="227"/>
      <c r="EX416" s="227"/>
      <c r="EY416" s="227"/>
      <c r="EZ416" s="227"/>
      <c r="FA416" s="227"/>
      <c r="FB416" s="227"/>
      <c r="FC416" s="227"/>
      <c r="FD416" s="227"/>
      <c r="FE416" s="227"/>
      <c r="FF416" s="227"/>
      <c r="FG416" s="227"/>
      <c r="FH416" s="227"/>
      <c r="FI416" s="227"/>
      <c r="FJ416" s="227"/>
      <c r="FK416" s="227"/>
      <c r="FL416" s="227"/>
      <c r="FM416" s="227"/>
      <c r="FN416" s="227"/>
      <c r="FO416" s="227"/>
      <c r="FP416" s="227"/>
      <c r="FQ416" s="227"/>
      <c r="FR416" s="227"/>
      <c r="FS416" s="227"/>
      <c r="FT416" s="227"/>
      <c r="FU416" s="227"/>
      <c r="FV416" s="227"/>
      <c r="FW416" s="227"/>
      <c r="FX416" s="227"/>
      <c r="FY416" s="227"/>
      <c r="FZ416" s="227"/>
      <c r="GA416" s="227"/>
      <c r="GB416" s="227"/>
      <c r="GC416" s="227"/>
      <c r="GD416" s="227"/>
      <c r="GE416" s="227"/>
      <c r="GF416" s="227"/>
      <c r="GG416" s="227"/>
      <c r="GH416" s="227"/>
      <c r="GI416" s="227"/>
      <c r="GJ416" s="227"/>
      <c r="GK416" s="227"/>
      <c r="GL416" s="227"/>
      <c r="GM416" s="227"/>
      <c r="GN416" s="227"/>
      <c r="GO416" s="227"/>
      <c r="GP416" s="227"/>
      <c r="GQ416" s="227"/>
      <c r="GR416" s="227"/>
      <c r="GS416" s="227"/>
      <c r="GT416" s="227"/>
      <c r="GU416" s="227"/>
      <c r="GV416" s="227"/>
      <c r="GW416" s="227"/>
      <c r="GX416" s="227"/>
      <c r="GY416" s="227"/>
      <c r="GZ416" s="227"/>
      <c r="HA416" s="227"/>
      <c r="HB416" s="227"/>
      <c r="HC416" s="227"/>
      <c r="HD416" s="227"/>
      <c r="HE416" s="227"/>
      <c r="HF416" s="227"/>
      <c r="HG416" s="227"/>
      <c r="HH416" s="227"/>
      <c r="HI416" s="227"/>
      <c r="HJ416" s="227"/>
      <c r="HK416" s="227"/>
      <c r="HL416" s="227"/>
      <c r="HM416" s="227"/>
      <c r="HN416" s="227"/>
      <c r="HO416" s="227"/>
      <c r="HP416" s="227"/>
      <c r="HQ416" s="227"/>
      <c r="HR416" s="227"/>
      <c r="HS416" s="227"/>
      <c r="HT416" s="227"/>
      <c r="HU416" s="227"/>
      <c r="HV416" s="227"/>
      <c r="HW416" s="227"/>
      <c r="HX416" s="227"/>
      <c r="HY416" s="227"/>
      <c r="HZ416" s="227"/>
      <c r="IA416" s="227"/>
      <c r="IB416" s="227"/>
      <c r="IC416" s="227"/>
      <c r="ID416" s="227"/>
      <c r="IE416" s="227"/>
      <c r="IF416" s="227"/>
      <c r="IG416" s="227"/>
      <c r="IH416" s="227"/>
      <c r="II416" s="227"/>
      <c r="IJ416" s="227"/>
      <c r="IK416" s="227"/>
      <c r="IL416" s="227"/>
      <c r="IM416" s="227"/>
      <c r="IN416" s="227"/>
      <c r="IO416" s="227"/>
      <c r="IP416" s="227"/>
      <c r="IQ416" s="227"/>
      <c r="IR416" s="227"/>
      <c r="IS416" s="227"/>
      <c r="IT416" s="227"/>
      <c r="IU416" s="227"/>
      <c r="IV416" s="227"/>
    </row>
    <row r="417" spans="1:256">
      <c r="A417" s="107"/>
      <c r="D417" s="159"/>
      <c r="E417" s="227"/>
      <c r="F417" s="159"/>
      <c r="G417" s="227"/>
      <c r="H417" s="159"/>
      <c r="I417" s="109"/>
      <c r="J417" s="109"/>
      <c r="K417" s="227"/>
      <c r="L417" s="159"/>
      <c r="M417" s="227"/>
      <c r="N417" s="227"/>
      <c r="O417" s="227"/>
      <c r="P417" s="227"/>
      <c r="Q417" s="227"/>
      <c r="R417" s="227"/>
      <c r="S417" s="227"/>
      <c r="T417" s="227"/>
      <c r="U417" s="227"/>
      <c r="V417" s="227"/>
      <c r="W417" s="227"/>
      <c r="X417" s="227"/>
      <c r="Y417" s="227"/>
      <c r="Z417" s="227"/>
      <c r="AA417" s="227"/>
      <c r="AB417" s="227"/>
      <c r="AC417" s="227"/>
      <c r="AD417" s="227"/>
      <c r="AE417" s="227"/>
      <c r="AF417" s="227"/>
      <c r="AG417" s="227"/>
      <c r="AH417" s="227"/>
      <c r="AI417" s="227"/>
      <c r="AJ417" s="227"/>
      <c r="AK417" s="227"/>
      <c r="AL417" s="227"/>
      <c r="AM417" s="227"/>
      <c r="AN417" s="227"/>
      <c r="AO417" s="227"/>
      <c r="AP417" s="227"/>
      <c r="AQ417" s="227"/>
      <c r="AR417" s="227"/>
      <c r="AS417" s="227"/>
      <c r="AT417" s="227"/>
      <c r="AU417" s="227"/>
      <c r="AV417" s="227"/>
      <c r="AW417" s="227"/>
      <c r="AX417" s="227"/>
      <c r="AY417" s="227"/>
      <c r="AZ417" s="227"/>
      <c r="BA417" s="227"/>
      <c r="BB417" s="227"/>
      <c r="BC417" s="227"/>
      <c r="BD417" s="227"/>
      <c r="BE417" s="227"/>
      <c r="BF417" s="227"/>
      <c r="BG417" s="227"/>
      <c r="BH417" s="227"/>
      <c r="BI417" s="227"/>
      <c r="BJ417" s="227"/>
      <c r="BK417" s="227"/>
      <c r="BL417" s="227"/>
      <c r="BM417" s="227"/>
      <c r="BN417" s="227"/>
      <c r="BO417" s="227"/>
      <c r="BP417" s="227"/>
      <c r="BQ417" s="227"/>
      <c r="BR417" s="227"/>
      <c r="BS417" s="227"/>
      <c r="BT417" s="227"/>
      <c r="BU417" s="227"/>
      <c r="BV417" s="227"/>
      <c r="BW417" s="227"/>
      <c r="BX417" s="227"/>
      <c r="BY417" s="227"/>
      <c r="BZ417" s="227"/>
      <c r="CA417" s="227"/>
      <c r="CB417" s="227"/>
      <c r="CC417" s="109"/>
      <c r="CD417" s="109"/>
      <c r="CE417" s="109"/>
      <c r="CF417" s="109"/>
      <c r="CG417" s="109"/>
      <c r="CH417" s="109"/>
      <c r="CI417" s="109"/>
      <c r="CJ417" s="109"/>
      <c r="CK417" s="109"/>
      <c r="CL417" s="109"/>
      <c r="CM417" s="109"/>
      <c r="CN417" s="109"/>
      <c r="CO417" s="109"/>
      <c r="CP417" s="109"/>
      <c r="CQ417" s="109"/>
      <c r="CR417" s="109"/>
      <c r="CS417" s="109"/>
      <c r="CT417" s="109"/>
      <c r="CU417" s="227"/>
      <c r="CV417" s="227"/>
      <c r="CW417" s="227"/>
      <c r="CX417" s="227"/>
      <c r="CY417" s="227"/>
      <c r="CZ417" s="227"/>
      <c r="DA417" s="227"/>
      <c r="DB417" s="227"/>
      <c r="DC417" s="227"/>
      <c r="DD417" s="227"/>
      <c r="DE417" s="227"/>
      <c r="DF417" s="227"/>
      <c r="DG417" s="227"/>
      <c r="DH417" s="227"/>
      <c r="DI417" s="227"/>
      <c r="DJ417" s="227"/>
      <c r="DK417" s="227"/>
      <c r="DL417" s="227"/>
      <c r="DM417" s="227"/>
      <c r="DN417" s="227"/>
      <c r="DO417" s="227"/>
      <c r="DP417" s="227"/>
      <c r="DQ417" s="227"/>
      <c r="DR417" s="227"/>
      <c r="DS417" s="227"/>
      <c r="DT417" s="227"/>
      <c r="DU417" s="227"/>
      <c r="DV417" s="227"/>
      <c r="DW417" s="227"/>
      <c r="DX417" s="227"/>
      <c r="DY417" s="227"/>
      <c r="DZ417" s="227"/>
      <c r="EA417" s="227"/>
      <c r="EB417" s="227"/>
      <c r="EC417" s="227"/>
      <c r="ED417" s="227"/>
      <c r="EE417" s="227"/>
      <c r="EF417" s="227"/>
      <c r="EG417" s="227"/>
      <c r="EH417" s="227"/>
      <c r="EI417" s="227"/>
      <c r="EJ417" s="227"/>
      <c r="EK417" s="227"/>
      <c r="EL417" s="227"/>
      <c r="EM417" s="227"/>
      <c r="EN417" s="227"/>
      <c r="EO417" s="227"/>
      <c r="EP417" s="227"/>
      <c r="EQ417" s="227"/>
      <c r="ER417" s="227"/>
      <c r="ES417" s="227"/>
      <c r="ET417" s="227"/>
      <c r="EU417" s="227"/>
      <c r="EV417" s="227"/>
      <c r="EW417" s="227"/>
      <c r="EX417" s="227"/>
      <c r="EY417" s="227"/>
      <c r="EZ417" s="227"/>
      <c r="FA417" s="227"/>
      <c r="FB417" s="227"/>
      <c r="FC417" s="227"/>
      <c r="FD417" s="227"/>
      <c r="FE417" s="227"/>
      <c r="FF417" s="227"/>
      <c r="FG417" s="227"/>
      <c r="FH417" s="227"/>
      <c r="FI417" s="227"/>
      <c r="FJ417" s="227"/>
      <c r="FK417" s="227"/>
      <c r="FL417" s="227"/>
      <c r="FM417" s="227"/>
      <c r="FN417" s="227"/>
      <c r="FO417" s="227"/>
      <c r="FP417" s="227"/>
      <c r="FQ417" s="227"/>
      <c r="FR417" s="227"/>
      <c r="FS417" s="227"/>
      <c r="FT417" s="227"/>
      <c r="FU417" s="227"/>
      <c r="FV417" s="227"/>
      <c r="FW417" s="227"/>
      <c r="FX417" s="227"/>
      <c r="FY417" s="227"/>
      <c r="FZ417" s="227"/>
      <c r="GA417" s="227"/>
      <c r="GB417" s="227"/>
      <c r="GC417" s="227"/>
      <c r="GD417" s="227"/>
      <c r="GE417" s="227"/>
      <c r="GF417" s="227"/>
      <c r="GG417" s="227"/>
      <c r="GH417" s="227"/>
      <c r="GI417" s="227"/>
      <c r="GJ417" s="227"/>
      <c r="GK417" s="227"/>
      <c r="GL417" s="227"/>
      <c r="GM417" s="227"/>
      <c r="GN417" s="227"/>
      <c r="GO417" s="227"/>
      <c r="GP417" s="227"/>
      <c r="GQ417" s="227"/>
      <c r="GR417" s="227"/>
      <c r="GS417" s="227"/>
      <c r="GT417" s="227"/>
      <c r="GU417" s="227"/>
      <c r="GV417" s="227"/>
      <c r="GW417" s="227"/>
      <c r="GX417" s="227"/>
      <c r="GY417" s="227"/>
      <c r="GZ417" s="227"/>
      <c r="HA417" s="227"/>
      <c r="HB417" s="227"/>
      <c r="HC417" s="227"/>
      <c r="HD417" s="227"/>
      <c r="HE417" s="227"/>
      <c r="HF417" s="227"/>
      <c r="HG417" s="227"/>
      <c r="HH417" s="227"/>
      <c r="HI417" s="227"/>
      <c r="HJ417" s="227"/>
      <c r="HK417" s="227"/>
      <c r="HL417" s="227"/>
      <c r="HM417" s="227"/>
      <c r="HN417" s="227"/>
      <c r="HO417" s="227"/>
      <c r="HP417" s="227"/>
      <c r="HQ417" s="227"/>
      <c r="HR417" s="227"/>
      <c r="HS417" s="227"/>
      <c r="HT417" s="227"/>
      <c r="HU417" s="227"/>
      <c r="HV417" s="227"/>
      <c r="HW417" s="227"/>
      <c r="HX417" s="227"/>
      <c r="HY417" s="227"/>
      <c r="HZ417" s="227"/>
      <c r="IA417" s="227"/>
      <c r="IB417" s="227"/>
      <c r="IC417" s="227"/>
      <c r="ID417" s="227"/>
      <c r="IE417" s="227"/>
      <c r="IF417" s="227"/>
      <c r="IG417" s="227"/>
      <c r="IH417" s="227"/>
      <c r="II417" s="227"/>
      <c r="IJ417" s="227"/>
      <c r="IK417" s="227"/>
      <c r="IL417" s="227"/>
      <c r="IM417" s="227"/>
      <c r="IN417" s="227"/>
      <c r="IO417" s="227"/>
      <c r="IP417" s="227"/>
      <c r="IQ417" s="227"/>
      <c r="IR417" s="227"/>
      <c r="IS417" s="227"/>
      <c r="IT417" s="227"/>
      <c r="IU417" s="227"/>
      <c r="IV417" s="227"/>
    </row>
    <row r="418" spans="1:256">
      <c r="A418" s="107"/>
      <c r="D418" s="159"/>
      <c r="E418" s="227"/>
      <c r="F418" s="159"/>
      <c r="G418" s="227"/>
      <c r="H418" s="159"/>
      <c r="I418" s="109"/>
      <c r="J418" s="109"/>
      <c r="K418" s="227"/>
      <c r="L418" s="159"/>
      <c r="M418" s="227"/>
      <c r="N418" s="227"/>
      <c r="O418" s="227"/>
      <c r="P418" s="227"/>
      <c r="Q418" s="227"/>
      <c r="R418" s="227"/>
      <c r="S418" s="227"/>
      <c r="T418" s="227"/>
      <c r="U418" s="227"/>
      <c r="V418" s="227"/>
      <c r="W418" s="227"/>
      <c r="X418" s="227"/>
      <c r="Y418" s="227"/>
      <c r="Z418" s="227"/>
      <c r="AA418" s="227"/>
      <c r="AB418" s="227"/>
      <c r="AC418" s="227"/>
      <c r="AD418" s="227"/>
      <c r="AE418" s="227"/>
      <c r="AF418" s="227"/>
      <c r="AG418" s="227"/>
      <c r="AH418" s="227"/>
      <c r="AI418" s="227"/>
      <c r="AJ418" s="227"/>
      <c r="AK418" s="227"/>
      <c r="AL418" s="227"/>
      <c r="AM418" s="227"/>
      <c r="AN418" s="227"/>
      <c r="AO418" s="227"/>
      <c r="AP418" s="227"/>
      <c r="AQ418" s="227"/>
      <c r="AR418" s="227"/>
      <c r="AS418" s="227"/>
      <c r="AT418" s="227"/>
      <c r="AU418" s="227"/>
      <c r="AV418" s="227"/>
      <c r="AW418" s="227"/>
      <c r="AX418" s="227"/>
      <c r="AY418" s="227"/>
      <c r="AZ418" s="227"/>
      <c r="BA418" s="227"/>
      <c r="BB418" s="227"/>
      <c r="BC418" s="227"/>
      <c r="BD418" s="227"/>
      <c r="BE418" s="227"/>
      <c r="BF418" s="227"/>
      <c r="BG418" s="227"/>
      <c r="BH418" s="227"/>
      <c r="BI418" s="227"/>
      <c r="BJ418" s="227"/>
      <c r="BK418" s="227"/>
      <c r="BL418" s="227"/>
      <c r="BM418" s="227"/>
      <c r="BN418" s="227"/>
      <c r="BO418" s="227"/>
      <c r="BP418" s="227"/>
      <c r="BQ418" s="227"/>
      <c r="BR418" s="227"/>
      <c r="BS418" s="227"/>
      <c r="BT418" s="227"/>
      <c r="BU418" s="227"/>
      <c r="BV418" s="227"/>
      <c r="BW418" s="227"/>
      <c r="BX418" s="227"/>
      <c r="BY418" s="227"/>
      <c r="BZ418" s="227"/>
      <c r="CA418" s="227"/>
      <c r="CB418" s="227"/>
      <c r="CC418" s="109"/>
      <c r="CD418" s="109"/>
      <c r="CE418" s="109"/>
      <c r="CF418" s="109"/>
      <c r="CG418" s="109"/>
      <c r="CH418" s="109"/>
      <c r="CI418" s="109"/>
      <c r="CJ418" s="109"/>
      <c r="CK418" s="109"/>
      <c r="CL418" s="109"/>
      <c r="CM418" s="109"/>
      <c r="CN418" s="109"/>
      <c r="CO418" s="109"/>
      <c r="CP418" s="109"/>
      <c r="CQ418" s="109"/>
      <c r="CR418" s="109"/>
      <c r="CS418" s="109"/>
      <c r="CT418" s="109"/>
      <c r="CU418" s="227"/>
      <c r="CV418" s="227"/>
      <c r="CW418" s="227"/>
      <c r="CX418" s="227"/>
      <c r="CY418" s="227"/>
      <c r="CZ418" s="227"/>
      <c r="DA418" s="227"/>
      <c r="DB418" s="227"/>
      <c r="DC418" s="227"/>
      <c r="DD418" s="227"/>
      <c r="DE418" s="227"/>
      <c r="DF418" s="227"/>
      <c r="DG418" s="227"/>
      <c r="DH418" s="227"/>
      <c r="DI418" s="227"/>
      <c r="DJ418" s="227"/>
      <c r="DK418" s="227"/>
      <c r="DL418" s="227"/>
      <c r="DM418" s="227"/>
      <c r="DN418" s="227"/>
      <c r="DO418" s="227"/>
      <c r="DP418" s="227"/>
      <c r="DQ418" s="227"/>
      <c r="DR418" s="227"/>
      <c r="DS418" s="227"/>
      <c r="DT418" s="227"/>
      <c r="DU418" s="227"/>
      <c r="DV418" s="227"/>
      <c r="DW418" s="227"/>
      <c r="DX418" s="227"/>
      <c r="DY418" s="227"/>
      <c r="DZ418" s="227"/>
      <c r="EA418" s="227"/>
      <c r="EB418" s="227"/>
      <c r="EC418" s="227"/>
      <c r="ED418" s="227"/>
      <c r="EE418" s="227"/>
      <c r="EF418" s="227"/>
      <c r="EG418" s="227"/>
      <c r="EH418" s="227"/>
      <c r="EI418" s="227"/>
      <c r="EJ418" s="227"/>
      <c r="EK418" s="227"/>
      <c r="EL418" s="227"/>
      <c r="EM418" s="227"/>
      <c r="EN418" s="227"/>
      <c r="EO418" s="227"/>
      <c r="EP418" s="227"/>
      <c r="EQ418" s="227"/>
      <c r="ER418" s="227"/>
      <c r="ES418" s="227"/>
      <c r="ET418" s="227"/>
      <c r="EU418" s="227"/>
      <c r="EV418" s="227"/>
      <c r="EW418" s="227"/>
      <c r="EX418" s="227"/>
      <c r="EY418" s="227"/>
      <c r="EZ418" s="227"/>
      <c r="FA418" s="227"/>
      <c r="FB418" s="227"/>
      <c r="FC418" s="227"/>
      <c r="FD418" s="227"/>
      <c r="FE418" s="227"/>
      <c r="FF418" s="227"/>
      <c r="FG418" s="227"/>
      <c r="FH418" s="227"/>
      <c r="FI418" s="227"/>
      <c r="FJ418" s="227"/>
      <c r="FK418" s="227"/>
      <c r="FL418" s="227"/>
      <c r="FM418" s="227"/>
      <c r="FN418" s="227"/>
      <c r="FO418" s="227"/>
      <c r="FP418" s="227"/>
      <c r="FQ418" s="227"/>
      <c r="FR418" s="227"/>
      <c r="FS418" s="227"/>
      <c r="FT418" s="227"/>
      <c r="FU418" s="227"/>
      <c r="FV418" s="227"/>
      <c r="FW418" s="227"/>
      <c r="FX418" s="227"/>
      <c r="FY418" s="227"/>
      <c r="FZ418" s="227"/>
      <c r="GA418" s="227"/>
      <c r="GB418" s="227"/>
      <c r="GC418" s="227"/>
      <c r="GD418" s="227"/>
      <c r="GE418" s="227"/>
      <c r="GF418" s="227"/>
      <c r="GG418" s="227"/>
      <c r="GH418" s="227"/>
      <c r="GI418" s="227"/>
      <c r="GJ418" s="227"/>
      <c r="GK418" s="227"/>
      <c r="GL418" s="227"/>
      <c r="GM418" s="227"/>
      <c r="GN418" s="227"/>
      <c r="GO418" s="227"/>
      <c r="GP418" s="227"/>
      <c r="GQ418" s="227"/>
      <c r="GR418" s="227"/>
      <c r="GS418" s="227"/>
      <c r="GT418" s="227"/>
      <c r="GU418" s="227"/>
      <c r="GV418" s="227"/>
      <c r="GW418" s="227"/>
      <c r="GX418" s="227"/>
      <c r="GY418" s="227"/>
      <c r="GZ418" s="227"/>
      <c r="HA418" s="227"/>
      <c r="HB418" s="227"/>
      <c r="HC418" s="227"/>
      <c r="HD418" s="227"/>
      <c r="HE418" s="227"/>
      <c r="HF418" s="227"/>
      <c r="HG418" s="227"/>
      <c r="HH418" s="227"/>
      <c r="HI418" s="227"/>
      <c r="HJ418" s="227"/>
      <c r="HK418" s="227"/>
      <c r="HL418" s="227"/>
      <c r="HM418" s="227"/>
      <c r="HN418" s="227"/>
      <c r="HO418" s="227"/>
      <c r="HP418" s="227"/>
      <c r="HQ418" s="227"/>
      <c r="HR418" s="227"/>
      <c r="HS418" s="227"/>
      <c r="HT418" s="227"/>
      <c r="HU418" s="227"/>
      <c r="HV418" s="227"/>
      <c r="HW418" s="227"/>
      <c r="HX418" s="227"/>
      <c r="HY418" s="227"/>
      <c r="HZ418" s="227"/>
      <c r="IA418" s="227"/>
      <c r="IB418" s="227"/>
      <c r="IC418" s="227"/>
      <c r="ID418" s="227"/>
      <c r="IE418" s="227"/>
      <c r="IF418" s="227"/>
      <c r="IG418" s="227"/>
      <c r="IH418" s="227"/>
      <c r="II418" s="227"/>
      <c r="IJ418" s="227"/>
      <c r="IK418" s="227"/>
      <c r="IL418" s="227"/>
      <c r="IM418" s="227"/>
      <c r="IN418" s="227"/>
      <c r="IO418" s="227"/>
      <c r="IP418" s="227"/>
      <c r="IQ418" s="227"/>
      <c r="IR418" s="227"/>
      <c r="IS418" s="227"/>
      <c r="IT418" s="227"/>
      <c r="IU418" s="227"/>
      <c r="IV418" s="227"/>
    </row>
    <row r="419" spans="1:256">
      <c r="A419" s="107"/>
      <c r="D419" s="159"/>
      <c r="E419" s="227"/>
      <c r="F419" s="159"/>
      <c r="G419" s="227"/>
      <c r="H419" s="159"/>
      <c r="I419" s="109"/>
      <c r="J419" s="109"/>
      <c r="K419" s="227"/>
      <c r="L419" s="159"/>
      <c r="M419" s="227"/>
      <c r="N419" s="227"/>
      <c r="O419" s="227"/>
      <c r="P419" s="227"/>
      <c r="Q419" s="227"/>
      <c r="R419" s="227"/>
      <c r="S419" s="227"/>
      <c r="T419" s="227"/>
      <c r="U419" s="227"/>
      <c r="V419" s="227"/>
      <c r="W419" s="227"/>
      <c r="X419" s="227"/>
      <c r="Y419" s="227"/>
      <c r="Z419" s="227"/>
      <c r="AA419" s="227"/>
      <c r="AB419" s="227"/>
      <c r="AC419" s="227"/>
      <c r="AD419" s="227"/>
      <c r="AE419" s="227"/>
      <c r="AF419" s="227"/>
      <c r="AG419" s="227"/>
      <c r="AH419" s="227"/>
      <c r="AI419" s="227"/>
      <c r="AJ419" s="227"/>
      <c r="AK419" s="227"/>
      <c r="AL419" s="227"/>
      <c r="AM419" s="227"/>
      <c r="AN419" s="227"/>
      <c r="AO419" s="227"/>
      <c r="AP419" s="227"/>
      <c r="AQ419" s="227"/>
      <c r="AR419" s="227"/>
      <c r="AS419" s="227"/>
      <c r="AT419" s="227"/>
      <c r="AU419" s="227"/>
      <c r="AV419" s="227"/>
      <c r="AW419" s="227"/>
      <c r="AX419" s="227"/>
      <c r="AY419" s="227"/>
      <c r="AZ419" s="227"/>
      <c r="BA419" s="227"/>
      <c r="BB419" s="227"/>
      <c r="BC419" s="227"/>
      <c r="BD419" s="227"/>
      <c r="BE419" s="227"/>
      <c r="BF419" s="227"/>
      <c r="BG419" s="227"/>
      <c r="BH419" s="227"/>
      <c r="BI419" s="227"/>
      <c r="BJ419" s="227"/>
      <c r="BK419" s="227"/>
      <c r="BL419" s="227"/>
      <c r="BM419" s="227"/>
      <c r="BN419" s="227"/>
      <c r="BO419" s="227"/>
      <c r="BP419" s="227"/>
      <c r="BQ419" s="227"/>
      <c r="BR419" s="227"/>
      <c r="BS419" s="227"/>
      <c r="BT419" s="227"/>
      <c r="BU419" s="227"/>
      <c r="BV419" s="227"/>
      <c r="BW419" s="227"/>
      <c r="BX419" s="227"/>
      <c r="BY419" s="227"/>
      <c r="BZ419" s="227"/>
      <c r="CA419" s="227"/>
      <c r="CB419" s="227"/>
      <c r="CC419" s="109"/>
      <c r="CD419" s="109"/>
      <c r="CE419" s="109"/>
      <c r="CF419" s="109"/>
      <c r="CG419" s="109"/>
      <c r="CH419" s="109"/>
      <c r="CI419" s="109"/>
      <c r="CJ419" s="109"/>
      <c r="CK419" s="109"/>
      <c r="CL419" s="109"/>
      <c r="CM419" s="109"/>
      <c r="CN419" s="109"/>
      <c r="CO419" s="109"/>
      <c r="CP419" s="109"/>
      <c r="CQ419" s="109"/>
      <c r="CR419" s="109"/>
      <c r="CS419" s="109"/>
      <c r="CT419" s="109"/>
      <c r="CU419" s="227"/>
      <c r="CV419" s="227"/>
      <c r="CW419" s="227"/>
      <c r="CX419" s="227"/>
      <c r="CY419" s="227"/>
      <c r="CZ419" s="227"/>
      <c r="DA419" s="227"/>
      <c r="DB419" s="227"/>
      <c r="DC419" s="227"/>
      <c r="DD419" s="227"/>
      <c r="DE419" s="227"/>
      <c r="DF419" s="227"/>
      <c r="DG419" s="227"/>
      <c r="DH419" s="227"/>
      <c r="DI419" s="227"/>
      <c r="DJ419" s="227"/>
      <c r="DK419" s="227"/>
      <c r="DL419" s="227"/>
      <c r="DM419" s="227"/>
      <c r="DN419" s="227"/>
      <c r="DO419" s="227"/>
      <c r="DP419" s="227"/>
      <c r="DQ419" s="227"/>
      <c r="DR419" s="227"/>
      <c r="DS419" s="227"/>
      <c r="DT419" s="227"/>
      <c r="DU419" s="227"/>
      <c r="DV419" s="227"/>
      <c r="DW419" s="227"/>
      <c r="DX419" s="227"/>
      <c r="DY419" s="227"/>
      <c r="DZ419" s="227"/>
      <c r="EA419" s="227"/>
      <c r="EB419" s="227"/>
      <c r="EC419" s="227"/>
      <c r="ED419" s="227"/>
      <c r="EE419" s="227"/>
      <c r="EF419" s="227"/>
      <c r="EG419" s="227"/>
      <c r="EH419" s="227"/>
      <c r="EI419" s="227"/>
      <c r="EJ419" s="227"/>
      <c r="EK419" s="227"/>
      <c r="EL419" s="227"/>
      <c r="EM419" s="227"/>
      <c r="EN419" s="227"/>
      <c r="EO419" s="227"/>
      <c r="EP419" s="227"/>
      <c r="EQ419" s="227"/>
      <c r="ER419" s="227"/>
      <c r="ES419" s="227"/>
      <c r="ET419" s="227"/>
      <c r="EU419" s="227"/>
      <c r="EV419" s="227"/>
      <c r="EW419" s="227"/>
      <c r="EX419" s="227"/>
      <c r="EY419" s="227"/>
      <c r="EZ419" s="227"/>
      <c r="FA419" s="227"/>
      <c r="FB419" s="227"/>
      <c r="FC419" s="227"/>
      <c r="FD419" s="227"/>
      <c r="FE419" s="227"/>
      <c r="FF419" s="227"/>
      <c r="FG419" s="227"/>
      <c r="FH419" s="227"/>
      <c r="FI419" s="227"/>
      <c r="FJ419" s="227"/>
      <c r="FK419" s="227"/>
      <c r="FL419" s="227"/>
      <c r="FM419" s="227"/>
      <c r="FN419" s="227"/>
      <c r="FO419" s="227"/>
      <c r="FP419" s="227"/>
      <c r="FQ419" s="227"/>
      <c r="FR419" s="227"/>
      <c r="FS419" s="227"/>
      <c r="FT419" s="227"/>
      <c r="FU419" s="227"/>
      <c r="FV419" s="227"/>
      <c r="FW419" s="227"/>
      <c r="FX419" s="227"/>
      <c r="FY419" s="227"/>
      <c r="FZ419" s="227"/>
      <c r="GA419" s="227"/>
      <c r="GB419" s="227"/>
      <c r="GC419" s="227"/>
      <c r="GD419" s="227"/>
      <c r="GE419" s="227"/>
      <c r="GF419" s="227"/>
      <c r="GG419" s="227"/>
      <c r="GH419" s="227"/>
      <c r="GI419" s="227"/>
      <c r="GJ419" s="227"/>
      <c r="GK419" s="227"/>
      <c r="GL419" s="227"/>
      <c r="GM419" s="227"/>
      <c r="GN419" s="227"/>
      <c r="GO419" s="227"/>
      <c r="GP419" s="227"/>
      <c r="GQ419" s="227"/>
      <c r="GR419" s="227"/>
      <c r="GS419" s="227"/>
      <c r="GT419" s="227"/>
      <c r="GU419" s="227"/>
      <c r="GV419" s="227"/>
      <c r="GW419" s="227"/>
      <c r="GX419" s="227"/>
      <c r="GY419" s="227"/>
      <c r="GZ419" s="227"/>
      <c r="HA419" s="227"/>
      <c r="HB419" s="227"/>
      <c r="HC419" s="227"/>
      <c r="HD419" s="227"/>
      <c r="HE419" s="227"/>
      <c r="HF419" s="227"/>
      <c r="HG419" s="227"/>
      <c r="HH419" s="227"/>
      <c r="HI419" s="227"/>
      <c r="HJ419" s="227"/>
      <c r="HK419" s="227"/>
      <c r="HL419" s="227"/>
      <c r="HM419" s="227"/>
      <c r="HN419" s="227"/>
      <c r="HO419" s="227"/>
      <c r="HP419" s="227"/>
      <c r="HQ419" s="227"/>
      <c r="HR419" s="227"/>
      <c r="HS419" s="227"/>
      <c r="HT419" s="227"/>
      <c r="HU419" s="227"/>
      <c r="HV419" s="227"/>
      <c r="HW419" s="227"/>
      <c r="HX419" s="227"/>
      <c r="HY419" s="227"/>
      <c r="HZ419" s="227"/>
      <c r="IA419" s="227"/>
      <c r="IB419" s="227"/>
      <c r="IC419" s="227"/>
      <c r="ID419" s="227"/>
      <c r="IE419" s="227"/>
      <c r="IF419" s="227"/>
      <c r="IG419" s="227"/>
      <c r="IH419" s="227"/>
      <c r="II419" s="227"/>
      <c r="IJ419" s="227"/>
      <c r="IK419" s="227"/>
      <c r="IL419" s="227"/>
      <c r="IM419" s="227"/>
      <c r="IN419" s="227"/>
      <c r="IO419" s="227"/>
      <c r="IP419" s="227"/>
      <c r="IQ419" s="227"/>
      <c r="IR419" s="227"/>
      <c r="IS419" s="227"/>
      <c r="IT419" s="227"/>
      <c r="IU419" s="227"/>
      <c r="IV419" s="227"/>
    </row>
    <row r="420" spans="1:256">
      <c r="A420" s="107"/>
      <c r="D420" s="159"/>
      <c r="E420" s="227"/>
      <c r="F420" s="159"/>
      <c r="G420" s="227"/>
      <c r="H420" s="159"/>
      <c r="I420" s="109"/>
      <c r="J420" s="109"/>
      <c r="K420" s="227"/>
      <c r="L420" s="159"/>
      <c r="M420" s="227"/>
      <c r="N420" s="227"/>
      <c r="O420" s="227"/>
      <c r="P420" s="227"/>
      <c r="Q420" s="227"/>
      <c r="R420" s="227"/>
      <c r="S420" s="227"/>
      <c r="T420" s="227"/>
      <c r="U420" s="227"/>
      <c r="V420" s="227"/>
      <c r="W420" s="227"/>
      <c r="X420" s="227"/>
      <c r="Y420" s="227"/>
      <c r="Z420" s="227"/>
      <c r="AA420" s="227"/>
      <c r="AB420" s="227"/>
      <c r="AC420" s="227"/>
      <c r="AD420" s="227"/>
      <c r="AE420" s="227"/>
      <c r="AF420" s="227"/>
      <c r="AG420" s="227"/>
      <c r="AH420" s="227"/>
      <c r="AI420" s="227"/>
      <c r="AJ420" s="227"/>
      <c r="AK420" s="227"/>
      <c r="AL420" s="227"/>
      <c r="AM420" s="227"/>
      <c r="AN420" s="227"/>
      <c r="AO420" s="227"/>
      <c r="AP420" s="227"/>
      <c r="AQ420" s="227"/>
      <c r="AR420" s="227"/>
      <c r="AS420" s="227"/>
      <c r="AT420" s="227"/>
      <c r="AU420" s="227"/>
      <c r="AV420" s="227"/>
      <c r="AW420" s="227"/>
      <c r="AX420" s="227"/>
      <c r="AY420" s="227"/>
      <c r="AZ420" s="227"/>
      <c r="BA420" s="227"/>
      <c r="BB420" s="227"/>
      <c r="BC420" s="227"/>
      <c r="BD420" s="227"/>
      <c r="BE420" s="227"/>
      <c r="BF420" s="227"/>
      <c r="BG420" s="227"/>
      <c r="BH420" s="227"/>
      <c r="BI420" s="227"/>
      <c r="BJ420" s="227"/>
      <c r="BK420" s="227"/>
      <c r="BL420" s="227"/>
      <c r="BM420" s="227"/>
      <c r="BN420" s="227"/>
      <c r="BO420" s="227"/>
      <c r="BP420" s="227"/>
      <c r="BQ420" s="227"/>
      <c r="BR420" s="227"/>
      <c r="BS420" s="227"/>
      <c r="BT420" s="227"/>
      <c r="BU420" s="227"/>
      <c r="BV420" s="227"/>
      <c r="BW420" s="227"/>
      <c r="BX420" s="227"/>
      <c r="BY420" s="227"/>
      <c r="BZ420" s="227"/>
      <c r="CA420" s="227"/>
      <c r="CB420" s="227"/>
      <c r="CC420" s="109"/>
      <c r="CD420" s="109"/>
      <c r="CE420" s="109"/>
      <c r="CF420" s="109"/>
      <c r="CG420" s="109"/>
      <c r="CH420" s="109"/>
      <c r="CI420" s="109"/>
      <c r="CJ420" s="109"/>
      <c r="CK420" s="109"/>
      <c r="CL420" s="109"/>
      <c r="CM420" s="109"/>
      <c r="CN420" s="109"/>
      <c r="CO420" s="109"/>
      <c r="CP420" s="109"/>
      <c r="CQ420" s="109"/>
      <c r="CR420" s="109"/>
      <c r="CS420" s="109"/>
      <c r="CT420" s="109"/>
      <c r="CU420" s="227"/>
      <c r="CV420" s="227"/>
      <c r="CW420" s="227"/>
      <c r="CX420" s="227"/>
      <c r="CY420" s="227"/>
      <c r="CZ420" s="227"/>
      <c r="DA420" s="227"/>
      <c r="DB420" s="227"/>
      <c r="DC420" s="227"/>
      <c r="DD420" s="227"/>
      <c r="DE420" s="227"/>
      <c r="DF420" s="227"/>
      <c r="DG420" s="227"/>
      <c r="DH420" s="227"/>
      <c r="DI420" s="227"/>
      <c r="DJ420" s="227"/>
      <c r="DK420" s="227"/>
      <c r="DL420" s="227"/>
      <c r="DM420" s="227"/>
      <c r="DN420" s="227"/>
      <c r="DO420" s="227"/>
      <c r="DP420" s="227"/>
      <c r="DQ420" s="227"/>
      <c r="DR420" s="227"/>
      <c r="DS420" s="227"/>
      <c r="DT420" s="227"/>
      <c r="DU420" s="227"/>
      <c r="DV420" s="227"/>
      <c r="DW420" s="227"/>
      <c r="DX420" s="227"/>
      <c r="DY420" s="227"/>
      <c r="DZ420" s="227"/>
      <c r="EA420" s="227"/>
      <c r="EB420" s="227"/>
      <c r="EC420" s="227"/>
      <c r="ED420" s="227"/>
      <c r="EE420" s="227"/>
      <c r="EF420" s="227"/>
      <c r="EG420" s="227"/>
      <c r="EH420" s="227"/>
      <c r="EI420" s="227"/>
      <c r="EJ420" s="227"/>
      <c r="EK420" s="227"/>
      <c r="EL420" s="227"/>
      <c r="EM420" s="227"/>
      <c r="EN420" s="227"/>
      <c r="EO420" s="227"/>
      <c r="EP420" s="227"/>
      <c r="EQ420" s="227"/>
      <c r="ER420" s="227"/>
      <c r="ES420" s="227"/>
      <c r="ET420" s="227"/>
      <c r="EU420" s="227"/>
      <c r="EV420" s="227"/>
      <c r="EW420" s="227"/>
      <c r="EX420" s="227"/>
      <c r="EY420" s="227"/>
      <c r="EZ420" s="227"/>
      <c r="FA420" s="227"/>
      <c r="FB420" s="227"/>
      <c r="FC420" s="227"/>
      <c r="FD420" s="227"/>
      <c r="FE420" s="227"/>
      <c r="FF420" s="227"/>
      <c r="FG420" s="227"/>
      <c r="FH420" s="227"/>
      <c r="FI420" s="227"/>
      <c r="FJ420" s="227"/>
      <c r="FK420" s="227"/>
      <c r="FL420" s="227"/>
      <c r="FM420" s="227"/>
      <c r="FN420" s="227"/>
      <c r="FO420" s="227"/>
      <c r="FP420" s="227"/>
      <c r="FQ420" s="227"/>
      <c r="FR420" s="227"/>
      <c r="FS420" s="227"/>
      <c r="FT420" s="227"/>
      <c r="FU420" s="227"/>
      <c r="FV420" s="227"/>
      <c r="FW420" s="227"/>
      <c r="FX420" s="227"/>
      <c r="FY420" s="227"/>
      <c r="FZ420" s="227"/>
      <c r="GA420" s="227"/>
      <c r="GB420" s="227"/>
      <c r="GC420" s="227"/>
      <c r="GD420" s="227"/>
      <c r="GE420" s="227"/>
      <c r="GF420" s="227"/>
      <c r="GG420" s="227"/>
      <c r="GH420" s="227"/>
      <c r="GI420" s="227"/>
      <c r="GJ420" s="227"/>
      <c r="GK420" s="227"/>
      <c r="GL420" s="227"/>
      <c r="GM420" s="227"/>
      <c r="GN420" s="227"/>
      <c r="GO420" s="227"/>
      <c r="GP420" s="227"/>
      <c r="GQ420" s="227"/>
      <c r="GR420" s="227"/>
      <c r="GS420" s="227"/>
      <c r="GT420" s="227"/>
      <c r="GU420" s="227"/>
      <c r="GV420" s="227"/>
      <c r="GW420" s="227"/>
      <c r="GX420" s="227"/>
      <c r="GY420" s="227"/>
      <c r="GZ420" s="227"/>
      <c r="HA420" s="227"/>
      <c r="HB420" s="227"/>
      <c r="HC420" s="227"/>
      <c r="HD420" s="227"/>
      <c r="HE420" s="227"/>
      <c r="HF420" s="227"/>
      <c r="HG420" s="227"/>
      <c r="HH420" s="227"/>
      <c r="HI420" s="227"/>
      <c r="HJ420" s="227"/>
      <c r="HK420" s="227"/>
      <c r="HL420" s="227"/>
      <c r="HM420" s="227"/>
      <c r="HN420" s="227"/>
      <c r="HO420" s="227"/>
      <c r="HP420" s="227"/>
      <c r="HQ420" s="227"/>
      <c r="HR420" s="227"/>
      <c r="HS420" s="227"/>
      <c r="HT420" s="227"/>
      <c r="HU420" s="227"/>
      <c r="HV420" s="227"/>
      <c r="HW420" s="227"/>
      <c r="HX420" s="227"/>
      <c r="HY420" s="227"/>
      <c r="HZ420" s="227"/>
      <c r="IA420" s="227"/>
      <c r="IB420" s="227"/>
      <c r="IC420" s="227"/>
      <c r="ID420" s="227"/>
      <c r="IE420" s="227"/>
      <c r="IF420" s="227"/>
      <c r="IG420" s="227"/>
      <c r="IH420" s="227"/>
      <c r="II420" s="227"/>
      <c r="IJ420" s="227"/>
      <c r="IK420" s="227"/>
      <c r="IL420" s="227"/>
      <c r="IM420" s="227"/>
      <c r="IN420" s="227"/>
      <c r="IO420" s="227"/>
      <c r="IP420" s="227"/>
      <c r="IQ420" s="227"/>
      <c r="IR420" s="227"/>
      <c r="IS420" s="227"/>
      <c r="IT420" s="227"/>
      <c r="IU420" s="227"/>
      <c r="IV420" s="227"/>
    </row>
    <row r="421" spans="1:256">
      <c r="A421" s="107"/>
      <c r="D421" s="159"/>
      <c r="E421" s="227"/>
      <c r="F421" s="159"/>
      <c r="G421" s="227"/>
      <c r="H421" s="159"/>
      <c r="I421" s="109"/>
      <c r="J421" s="109"/>
      <c r="K421" s="227"/>
      <c r="L421" s="159"/>
      <c r="M421" s="227"/>
      <c r="N421" s="227"/>
      <c r="O421" s="227"/>
      <c r="P421" s="227"/>
      <c r="Q421" s="227"/>
      <c r="R421" s="227"/>
      <c r="S421" s="227"/>
      <c r="T421" s="227"/>
      <c r="U421" s="227"/>
      <c r="V421" s="227"/>
      <c r="W421" s="227"/>
      <c r="X421" s="227"/>
      <c r="Y421" s="227"/>
      <c r="Z421" s="227"/>
      <c r="AA421" s="227"/>
      <c r="AB421" s="227"/>
      <c r="AC421" s="227"/>
      <c r="AD421" s="227"/>
      <c r="AE421" s="227"/>
      <c r="AF421" s="227"/>
      <c r="AG421" s="227"/>
      <c r="AH421" s="227"/>
      <c r="AI421" s="227"/>
      <c r="AJ421" s="227"/>
      <c r="AK421" s="227"/>
      <c r="AL421" s="227"/>
      <c r="AM421" s="227"/>
      <c r="AN421" s="227"/>
      <c r="AO421" s="227"/>
      <c r="AP421" s="227"/>
      <c r="AQ421" s="227"/>
      <c r="AR421" s="227"/>
      <c r="AS421" s="227"/>
      <c r="AT421" s="227"/>
      <c r="AU421" s="227"/>
      <c r="AV421" s="227"/>
      <c r="AW421" s="227"/>
      <c r="AX421" s="227"/>
      <c r="AY421" s="227"/>
      <c r="AZ421" s="227"/>
      <c r="BA421" s="227"/>
      <c r="BB421" s="227"/>
      <c r="BC421" s="227"/>
      <c r="BD421" s="227"/>
      <c r="BE421" s="227"/>
      <c r="BF421" s="227"/>
      <c r="BG421" s="227"/>
      <c r="BH421" s="227"/>
      <c r="BI421" s="227"/>
      <c r="BJ421" s="227"/>
      <c r="BK421" s="227"/>
      <c r="BL421" s="227"/>
      <c r="BM421" s="227"/>
      <c r="BN421" s="227"/>
      <c r="BO421" s="227"/>
      <c r="BP421" s="227"/>
      <c r="BQ421" s="227"/>
      <c r="BR421" s="227"/>
      <c r="BS421" s="227"/>
      <c r="BT421" s="227"/>
      <c r="BU421" s="227"/>
      <c r="BV421" s="227"/>
      <c r="BW421" s="227"/>
      <c r="BX421" s="227"/>
      <c r="BY421" s="227"/>
      <c r="BZ421" s="227"/>
      <c r="CA421" s="227"/>
      <c r="CB421" s="227"/>
      <c r="CC421" s="109"/>
      <c r="CD421" s="109"/>
      <c r="CE421" s="109"/>
      <c r="CF421" s="109"/>
      <c r="CG421" s="109"/>
      <c r="CH421" s="109"/>
      <c r="CI421" s="109"/>
      <c r="CJ421" s="109"/>
      <c r="CK421" s="109"/>
      <c r="CL421" s="109"/>
      <c r="CM421" s="109"/>
      <c r="CN421" s="109"/>
      <c r="CO421" s="109"/>
      <c r="CP421" s="109"/>
      <c r="CQ421" s="109"/>
      <c r="CR421" s="109"/>
      <c r="CS421" s="109"/>
      <c r="CT421" s="109"/>
      <c r="CU421" s="227"/>
      <c r="CV421" s="227"/>
      <c r="CW421" s="227"/>
      <c r="CX421" s="227"/>
      <c r="CY421" s="227"/>
      <c r="CZ421" s="227"/>
      <c r="DA421" s="227"/>
      <c r="DB421" s="227"/>
      <c r="DC421" s="227"/>
      <c r="DD421" s="227"/>
      <c r="DE421" s="227"/>
      <c r="DF421" s="227"/>
      <c r="DG421" s="227"/>
      <c r="DH421" s="227"/>
      <c r="DI421" s="227"/>
      <c r="DJ421" s="227"/>
      <c r="DK421" s="227"/>
      <c r="DL421" s="227"/>
      <c r="DM421" s="227"/>
      <c r="DN421" s="227"/>
      <c r="DO421" s="227"/>
      <c r="DP421" s="227"/>
      <c r="DQ421" s="227"/>
      <c r="DR421" s="227"/>
      <c r="DS421" s="227"/>
      <c r="DT421" s="227"/>
      <c r="DU421" s="227"/>
      <c r="DV421" s="227"/>
      <c r="DW421" s="227"/>
      <c r="DX421" s="227"/>
      <c r="DY421" s="227"/>
      <c r="DZ421" s="227"/>
      <c r="EA421" s="227"/>
      <c r="EB421" s="227"/>
      <c r="EC421" s="227"/>
      <c r="ED421" s="227"/>
      <c r="EE421" s="227"/>
      <c r="EF421" s="227"/>
      <c r="EG421" s="227"/>
      <c r="EH421" s="227"/>
      <c r="EI421" s="227"/>
      <c r="EJ421" s="227"/>
      <c r="EK421" s="227"/>
      <c r="EL421" s="227"/>
      <c r="EM421" s="227"/>
      <c r="EN421" s="227"/>
      <c r="EO421" s="227"/>
      <c r="EP421" s="227"/>
      <c r="EQ421" s="227"/>
      <c r="ER421" s="227"/>
      <c r="ES421" s="227"/>
      <c r="ET421" s="227"/>
      <c r="EU421" s="227"/>
      <c r="EV421" s="227"/>
      <c r="EW421" s="227"/>
      <c r="EX421" s="227"/>
      <c r="EY421" s="227"/>
      <c r="EZ421" s="227"/>
      <c r="FA421" s="227"/>
      <c r="FB421" s="227"/>
      <c r="FC421" s="227"/>
      <c r="FD421" s="227"/>
      <c r="FE421" s="227"/>
      <c r="FF421" s="227"/>
      <c r="FG421" s="227"/>
      <c r="FH421" s="227"/>
      <c r="FI421" s="227"/>
      <c r="FJ421" s="227"/>
      <c r="FK421" s="227"/>
      <c r="FL421" s="227"/>
      <c r="FM421" s="227"/>
      <c r="FN421" s="227"/>
      <c r="FO421" s="227"/>
      <c r="FP421" s="227"/>
      <c r="FQ421" s="227"/>
      <c r="FR421" s="227"/>
      <c r="FS421" s="227"/>
      <c r="FT421" s="227"/>
      <c r="FU421" s="227"/>
      <c r="FV421" s="227"/>
      <c r="FW421" s="227"/>
      <c r="FX421" s="227"/>
      <c r="FY421" s="227"/>
      <c r="FZ421" s="227"/>
      <c r="GA421" s="227"/>
      <c r="GB421" s="227"/>
      <c r="GC421" s="227"/>
      <c r="GD421" s="227"/>
      <c r="GE421" s="227"/>
      <c r="GF421" s="227"/>
      <c r="GG421" s="227"/>
      <c r="GH421" s="227"/>
      <c r="GI421" s="227"/>
      <c r="GJ421" s="227"/>
      <c r="GK421" s="227"/>
      <c r="GL421" s="227"/>
      <c r="GM421" s="227"/>
      <c r="GN421" s="227"/>
      <c r="GO421" s="227"/>
      <c r="GP421" s="227"/>
      <c r="GQ421" s="227"/>
      <c r="GR421" s="227"/>
      <c r="GS421" s="227"/>
      <c r="GT421" s="227"/>
      <c r="GU421" s="227"/>
      <c r="GV421" s="227"/>
      <c r="GW421" s="227"/>
      <c r="GX421" s="227"/>
      <c r="GY421" s="227"/>
      <c r="GZ421" s="227"/>
      <c r="HA421" s="227"/>
      <c r="HB421" s="227"/>
      <c r="HC421" s="227"/>
      <c r="HD421" s="227"/>
      <c r="HE421" s="227"/>
      <c r="HF421" s="227"/>
      <c r="HG421" s="227"/>
      <c r="HH421" s="227"/>
      <c r="HI421" s="227"/>
      <c r="HJ421" s="227"/>
      <c r="HK421" s="227"/>
      <c r="HL421" s="227"/>
      <c r="HM421" s="227"/>
      <c r="HN421" s="227"/>
      <c r="HO421" s="227"/>
      <c r="HP421" s="227"/>
      <c r="HQ421" s="227"/>
      <c r="HR421" s="227"/>
      <c r="HS421" s="227"/>
      <c r="HT421" s="227"/>
      <c r="HU421" s="227"/>
      <c r="HV421" s="227"/>
      <c r="HW421" s="227"/>
      <c r="HX421" s="227"/>
      <c r="HY421" s="227"/>
      <c r="HZ421" s="227"/>
      <c r="IA421" s="227"/>
      <c r="IB421" s="227"/>
      <c r="IC421" s="227"/>
      <c r="ID421" s="227"/>
      <c r="IE421" s="227"/>
      <c r="IF421" s="227"/>
      <c r="IG421" s="227"/>
      <c r="IH421" s="227"/>
      <c r="II421" s="227"/>
      <c r="IJ421" s="227"/>
      <c r="IK421" s="227"/>
      <c r="IL421" s="227"/>
      <c r="IM421" s="227"/>
      <c r="IN421" s="227"/>
      <c r="IO421" s="227"/>
      <c r="IP421" s="227"/>
      <c r="IQ421" s="227"/>
      <c r="IR421" s="227"/>
      <c r="IS421" s="227"/>
      <c r="IT421" s="227"/>
      <c r="IU421" s="227"/>
      <c r="IV421" s="227"/>
    </row>
    <row r="422" spans="1:256">
      <c r="A422" s="107"/>
      <c r="D422" s="159"/>
      <c r="E422" s="227"/>
      <c r="F422" s="159"/>
      <c r="G422" s="227"/>
      <c r="H422" s="159"/>
      <c r="I422" s="109"/>
      <c r="J422" s="109"/>
      <c r="K422" s="227"/>
      <c r="L422" s="159"/>
      <c r="M422" s="227"/>
      <c r="N422" s="227"/>
      <c r="O422" s="227"/>
      <c r="P422" s="227"/>
      <c r="Q422" s="227"/>
      <c r="R422" s="227"/>
      <c r="S422" s="227"/>
      <c r="T422" s="227"/>
      <c r="U422" s="227"/>
      <c r="V422" s="227"/>
      <c r="W422" s="227"/>
      <c r="X422" s="227"/>
      <c r="Y422" s="227"/>
      <c r="Z422" s="227"/>
      <c r="AA422" s="227"/>
      <c r="AB422" s="227"/>
      <c r="AC422" s="227"/>
      <c r="AD422" s="227"/>
      <c r="AE422" s="227"/>
      <c r="AF422" s="227"/>
      <c r="AG422" s="227"/>
      <c r="AH422" s="227"/>
      <c r="AI422" s="227"/>
      <c r="AJ422" s="227"/>
      <c r="AK422" s="227"/>
      <c r="AL422" s="227"/>
      <c r="AM422" s="227"/>
      <c r="AN422" s="227"/>
      <c r="AO422" s="227"/>
      <c r="AP422" s="227"/>
      <c r="AQ422" s="227"/>
      <c r="AR422" s="227"/>
      <c r="AS422" s="227"/>
      <c r="AT422" s="227"/>
      <c r="AU422" s="227"/>
      <c r="AV422" s="227"/>
      <c r="AW422" s="227"/>
      <c r="AX422" s="227"/>
      <c r="AY422" s="227"/>
      <c r="AZ422" s="227"/>
      <c r="BA422" s="227"/>
      <c r="BB422" s="227"/>
      <c r="BC422" s="227"/>
      <c r="BD422" s="227"/>
      <c r="BE422" s="227"/>
      <c r="BF422" s="227"/>
      <c r="BG422" s="227"/>
      <c r="BH422" s="227"/>
      <c r="BI422" s="227"/>
      <c r="BJ422" s="227"/>
      <c r="BK422" s="227"/>
      <c r="BL422" s="227"/>
      <c r="BM422" s="227"/>
      <c r="BN422" s="227"/>
      <c r="BO422" s="227"/>
      <c r="BP422" s="227"/>
      <c r="BQ422" s="227"/>
      <c r="BR422" s="227"/>
      <c r="BS422" s="227"/>
      <c r="BT422" s="227"/>
      <c r="BU422" s="227"/>
      <c r="BV422" s="227"/>
      <c r="BW422" s="227"/>
      <c r="BX422" s="227"/>
      <c r="BY422" s="227"/>
      <c r="BZ422" s="227"/>
      <c r="CA422" s="227"/>
      <c r="CB422" s="227"/>
      <c r="CC422" s="109"/>
      <c r="CD422" s="109"/>
      <c r="CE422" s="109"/>
      <c r="CF422" s="109"/>
      <c r="CG422" s="109"/>
      <c r="CH422" s="109"/>
      <c r="CI422" s="109"/>
      <c r="CJ422" s="109"/>
      <c r="CK422" s="109"/>
      <c r="CL422" s="109"/>
      <c r="CM422" s="109"/>
      <c r="CN422" s="109"/>
      <c r="CO422" s="109"/>
      <c r="CP422" s="109"/>
      <c r="CQ422" s="109"/>
      <c r="CR422" s="109"/>
      <c r="CS422" s="109"/>
      <c r="CT422" s="109"/>
      <c r="CU422" s="227"/>
      <c r="CV422" s="227"/>
      <c r="CW422" s="227"/>
      <c r="CX422" s="227"/>
      <c r="CY422" s="227"/>
      <c r="CZ422" s="227"/>
      <c r="DA422" s="227"/>
      <c r="DB422" s="227"/>
      <c r="DC422" s="227"/>
      <c r="DD422" s="227"/>
      <c r="DE422" s="227"/>
      <c r="DF422" s="227"/>
      <c r="DG422" s="227"/>
      <c r="DH422" s="227"/>
      <c r="DI422" s="227"/>
      <c r="DJ422" s="227"/>
      <c r="DK422" s="227"/>
      <c r="DL422" s="227"/>
      <c r="DM422" s="227"/>
      <c r="DN422" s="227"/>
      <c r="DO422" s="227"/>
      <c r="DP422" s="227"/>
      <c r="DQ422" s="227"/>
      <c r="DR422" s="227"/>
      <c r="DS422" s="227"/>
      <c r="DT422" s="227"/>
      <c r="DU422" s="227"/>
      <c r="DV422" s="227"/>
      <c r="DW422" s="227"/>
      <c r="DX422" s="227"/>
      <c r="DY422" s="227"/>
      <c r="DZ422" s="227"/>
      <c r="EA422" s="227"/>
      <c r="EB422" s="227"/>
      <c r="EC422" s="227"/>
      <c r="ED422" s="227"/>
      <c r="EE422" s="227"/>
      <c r="EF422" s="227"/>
      <c r="EG422" s="227"/>
      <c r="EH422" s="227"/>
      <c r="EI422" s="227"/>
      <c r="EJ422" s="227"/>
      <c r="EK422" s="227"/>
      <c r="EL422" s="227"/>
      <c r="EM422" s="227"/>
      <c r="EN422" s="227"/>
      <c r="EO422" s="227"/>
      <c r="EP422" s="227"/>
      <c r="EQ422" s="227"/>
      <c r="ER422" s="227"/>
      <c r="ES422" s="227"/>
      <c r="ET422" s="227"/>
      <c r="EU422" s="227"/>
      <c r="EV422" s="227"/>
      <c r="EW422" s="227"/>
      <c r="EX422" s="227"/>
      <c r="EY422" s="227"/>
      <c r="EZ422" s="227"/>
      <c r="FA422" s="227"/>
      <c r="FB422" s="227"/>
      <c r="FC422" s="227"/>
      <c r="FD422" s="227"/>
      <c r="FE422" s="227"/>
      <c r="FF422" s="227"/>
      <c r="FG422" s="227"/>
      <c r="FH422" s="227"/>
      <c r="FI422" s="227"/>
      <c r="FJ422" s="227"/>
      <c r="FK422" s="227"/>
      <c r="FL422" s="227"/>
      <c r="FM422" s="227"/>
      <c r="FN422" s="227"/>
      <c r="FO422" s="227"/>
      <c r="FP422" s="227"/>
      <c r="FQ422" s="227"/>
      <c r="FR422" s="227"/>
      <c r="FS422" s="227"/>
      <c r="FT422" s="227"/>
      <c r="FU422" s="227"/>
      <c r="FV422" s="227"/>
      <c r="FW422" s="227"/>
      <c r="FX422" s="227"/>
      <c r="FY422" s="227"/>
      <c r="FZ422" s="227"/>
      <c r="GA422" s="227"/>
      <c r="GB422" s="227"/>
      <c r="GC422" s="227"/>
      <c r="GD422" s="227"/>
      <c r="GE422" s="227"/>
      <c r="GF422" s="227"/>
      <c r="GG422" s="227"/>
      <c r="GH422" s="227"/>
      <c r="GI422" s="227"/>
      <c r="GJ422" s="227"/>
      <c r="GK422" s="227"/>
      <c r="GL422" s="227"/>
      <c r="GM422" s="227"/>
      <c r="GN422" s="227"/>
      <c r="GO422" s="227"/>
      <c r="GP422" s="227"/>
      <c r="GQ422" s="227"/>
      <c r="GR422" s="227"/>
      <c r="GS422" s="227"/>
      <c r="GT422" s="227"/>
      <c r="GU422" s="227"/>
      <c r="GV422" s="227"/>
      <c r="GW422" s="227"/>
      <c r="GX422" s="227"/>
      <c r="GY422" s="227"/>
      <c r="GZ422" s="227"/>
      <c r="HA422" s="227"/>
      <c r="HB422" s="227"/>
      <c r="HC422" s="227"/>
      <c r="HD422" s="227"/>
      <c r="HE422" s="227"/>
      <c r="HF422" s="227"/>
      <c r="HG422" s="227"/>
      <c r="HH422" s="227"/>
      <c r="HI422" s="227"/>
      <c r="HJ422" s="227"/>
      <c r="HK422" s="227"/>
      <c r="HL422" s="227"/>
      <c r="HM422" s="227"/>
      <c r="HN422" s="227"/>
      <c r="HO422" s="227"/>
      <c r="HP422" s="227"/>
      <c r="HQ422" s="227"/>
      <c r="HR422" s="227"/>
      <c r="HS422" s="227"/>
      <c r="HT422" s="227"/>
      <c r="HU422" s="227"/>
      <c r="HV422" s="227"/>
      <c r="HW422" s="227"/>
      <c r="HX422" s="227"/>
      <c r="HY422" s="227"/>
      <c r="HZ422" s="227"/>
      <c r="IA422" s="227"/>
      <c r="IB422" s="227"/>
      <c r="IC422" s="227"/>
      <c r="ID422" s="227"/>
      <c r="IE422" s="227"/>
      <c r="IF422" s="227"/>
      <c r="IG422" s="227"/>
      <c r="IH422" s="227"/>
      <c r="II422" s="227"/>
      <c r="IJ422" s="227"/>
      <c r="IK422" s="227"/>
      <c r="IL422" s="227"/>
      <c r="IM422" s="227"/>
      <c r="IN422" s="227"/>
      <c r="IO422" s="227"/>
      <c r="IP422" s="227"/>
      <c r="IQ422" s="227"/>
      <c r="IR422" s="227"/>
      <c r="IS422" s="227"/>
      <c r="IT422" s="227"/>
      <c r="IU422" s="227"/>
      <c r="IV422" s="227"/>
    </row>
    <row r="423" spans="1:256">
      <c r="A423" s="107"/>
      <c r="D423" s="159"/>
      <c r="E423" s="227"/>
      <c r="F423" s="159"/>
      <c r="G423" s="227"/>
      <c r="H423" s="159"/>
      <c r="I423" s="109"/>
      <c r="J423" s="109"/>
      <c r="K423" s="227"/>
      <c r="L423" s="159"/>
      <c r="M423" s="227"/>
      <c r="N423" s="227"/>
      <c r="O423" s="227"/>
      <c r="P423" s="227"/>
      <c r="Q423" s="227"/>
      <c r="R423" s="227"/>
      <c r="S423" s="227"/>
      <c r="T423" s="227"/>
      <c r="U423" s="227"/>
      <c r="V423" s="227"/>
      <c r="W423" s="227"/>
      <c r="X423" s="227"/>
      <c r="Y423" s="227"/>
      <c r="Z423" s="227"/>
      <c r="AA423" s="227"/>
      <c r="AB423" s="227"/>
      <c r="AC423" s="227"/>
      <c r="AD423" s="227"/>
      <c r="AE423" s="227"/>
      <c r="AF423" s="227"/>
      <c r="AG423" s="227"/>
      <c r="AH423" s="227"/>
      <c r="AI423" s="227"/>
      <c r="AJ423" s="227"/>
      <c r="AK423" s="227"/>
      <c r="AL423" s="227"/>
      <c r="AM423" s="227"/>
      <c r="AN423" s="227"/>
      <c r="AO423" s="227"/>
      <c r="AP423" s="227"/>
      <c r="AQ423" s="227"/>
      <c r="AR423" s="227"/>
      <c r="AS423" s="227"/>
      <c r="AT423" s="227"/>
      <c r="AU423" s="227"/>
      <c r="AV423" s="227"/>
      <c r="AW423" s="227"/>
      <c r="AX423" s="227"/>
      <c r="AY423" s="227"/>
      <c r="AZ423" s="227"/>
      <c r="BA423" s="227"/>
      <c r="BB423" s="227"/>
      <c r="BC423" s="227"/>
      <c r="BD423" s="227"/>
      <c r="BE423" s="227"/>
      <c r="BF423" s="227"/>
      <c r="BG423" s="227"/>
      <c r="BH423" s="227"/>
      <c r="BI423" s="227"/>
      <c r="BJ423" s="227"/>
      <c r="BK423" s="227"/>
      <c r="BL423" s="227"/>
      <c r="BM423" s="227"/>
      <c r="BN423" s="227"/>
      <c r="BO423" s="227"/>
      <c r="BP423" s="227"/>
      <c r="BQ423" s="227"/>
      <c r="BR423" s="227"/>
      <c r="BS423" s="227"/>
      <c r="BT423" s="227"/>
      <c r="BU423" s="227"/>
      <c r="BV423" s="227"/>
      <c r="BW423" s="227"/>
      <c r="BX423" s="227"/>
      <c r="BY423" s="227"/>
      <c r="BZ423" s="227"/>
      <c r="CA423" s="227"/>
      <c r="CB423" s="227"/>
      <c r="CC423" s="109"/>
      <c r="CD423" s="109"/>
      <c r="CE423" s="109"/>
      <c r="CF423" s="109"/>
      <c r="CG423" s="109"/>
      <c r="CH423" s="109"/>
      <c r="CI423" s="109"/>
      <c r="CJ423" s="109"/>
      <c r="CK423" s="109"/>
      <c r="CL423" s="109"/>
      <c r="CM423" s="109"/>
      <c r="CN423" s="109"/>
      <c r="CO423" s="109"/>
      <c r="CP423" s="109"/>
      <c r="CQ423" s="109"/>
      <c r="CR423" s="109"/>
      <c r="CS423" s="109"/>
      <c r="CT423" s="109"/>
      <c r="CU423" s="227"/>
      <c r="CV423" s="227"/>
      <c r="CW423" s="227"/>
      <c r="CX423" s="227"/>
      <c r="CY423" s="227"/>
      <c r="CZ423" s="227"/>
      <c r="DA423" s="227"/>
      <c r="DB423" s="227"/>
      <c r="DC423" s="227"/>
      <c r="DD423" s="227"/>
      <c r="DE423" s="227"/>
      <c r="DF423" s="227"/>
      <c r="DG423" s="227"/>
      <c r="DH423" s="227"/>
      <c r="DI423" s="227"/>
      <c r="DJ423" s="227"/>
      <c r="DK423" s="227"/>
      <c r="DL423" s="227"/>
      <c r="DM423" s="227"/>
      <c r="DN423" s="227"/>
      <c r="DO423" s="227"/>
      <c r="DP423" s="227"/>
      <c r="DQ423" s="227"/>
      <c r="DR423" s="227"/>
      <c r="DS423" s="227"/>
      <c r="DT423" s="227"/>
      <c r="DU423" s="227"/>
      <c r="DV423" s="227"/>
      <c r="DW423" s="227"/>
      <c r="DX423" s="227"/>
      <c r="DY423" s="227"/>
      <c r="DZ423" s="227"/>
      <c r="EA423" s="227"/>
      <c r="EB423" s="227"/>
      <c r="EC423" s="227"/>
      <c r="ED423" s="227"/>
      <c r="EE423" s="227"/>
      <c r="EF423" s="227"/>
      <c r="EG423" s="227"/>
      <c r="EH423" s="227"/>
      <c r="EI423" s="227"/>
      <c r="EJ423" s="227"/>
      <c r="EK423" s="227"/>
      <c r="EL423" s="227"/>
      <c r="EM423" s="227"/>
      <c r="EN423" s="227"/>
      <c r="EO423" s="227"/>
      <c r="EP423" s="227"/>
      <c r="EQ423" s="227"/>
      <c r="ER423" s="227"/>
      <c r="ES423" s="227"/>
      <c r="ET423" s="227"/>
      <c r="EU423" s="227"/>
      <c r="EV423" s="227"/>
      <c r="EW423" s="227"/>
      <c r="EX423" s="227"/>
      <c r="EY423" s="227"/>
      <c r="EZ423" s="227"/>
      <c r="FA423" s="227"/>
      <c r="FB423" s="227"/>
      <c r="FC423" s="227"/>
      <c r="FD423" s="227"/>
      <c r="FE423" s="227"/>
      <c r="FF423" s="227"/>
      <c r="FG423" s="227"/>
      <c r="FH423" s="227"/>
      <c r="FI423" s="227"/>
      <c r="FJ423" s="227"/>
      <c r="FK423" s="227"/>
      <c r="FL423" s="227"/>
      <c r="FM423" s="227"/>
      <c r="FN423" s="227"/>
      <c r="FO423" s="227"/>
      <c r="FP423" s="227"/>
      <c r="FQ423" s="227"/>
      <c r="FR423" s="227"/>
      <c r="FS423" s="227"/>
      <c r="FT423" s="227"/>
      <c r="FU423" s="227"/>
      <c r="FV423" s="227"/>
      <c r="FW423" s="227"/>
      <c r="FX423" s="227"/>
      <c r="FY423" s="227"/>
      <c r="FZ423" s="227"/>
      <c r="GA423" s="227"/>
      <c r="GB423" s="227"/>
      <c r="GC423" s="227"/>
      <c r="GD423" s="227"/>
      <c r="GE423" s="227"/>
      <c r="GF423" s="227"/>
      <c r="GG423" s="227"/>
      <c r="GH423" s="227"/>
      <c r="GI423" s="227"/>
      <c r="GJ423" s="227"/>
      <c r="GK423" s="227"/>
      <c r="GL423" s="227"/>
      <c r="GM423" s="227"/>
      <c r="GN423" s="227"/>
      <c r="GO423" s="227"/>
      <c r="GP423" s="227"/>
      <c r="GQ423" s="227"/>
      <c r="GR423" s="227"/>
      <c r="GS423" s="227"/>
      <c r="GT423" s="227"/>
      <c r="GU423" s="227"/>
      <c r="GV423" s="227"/>
      <c r="GW423" s="227"/>
      <c r="GX423" s="227"/>
      <c r="GY423" s="227"/>
      <c r="GZ423" s="227"/>
      <c r="HA423" s="227"/>
      <c r="HB423" s="227"/>
      <c r="HC423" s="227"/>
      <c r="HD423" s="227"/>
      <c r="HE423" s="227"/>
      <c r="HF423" s="227"/>
      <c r="HG423" s="227"/>
      <c r="HH423" s="227"/>
      <c r="HI423" s="227"/>
      <c r="HJ423" s="227"/>
      <c r="HK423" s="227"/>
      <c r="HL423" s="227"/>
      <c r="HM423" s="227"/>
      <c r="HN423" s="227"/>
      <c r="HO423" s="227"/>
      <c r="HP423" s="227"/>
      <c r="HQ423" s="227"/>
      <c r="HR423" s="227"/>
      <c r="HS423" s="227"/>
      <c r="HT423" s="227"/>
      <c r="HU423" s="227"/>
      <c r="HV423" s="227"/>
      <c r="HW423" s="227"/>
      <c r="HX423" s="227"/>
      <c r="HY423" s="227"/>
      <c r="HZ423" s="227"/>
      <c r="IA423" s="227"/>
      <c r="IB423" s="227"/>
      <c r="IC423" s="227"/>
      <c r="ID423" s="227"/>
      <c r="IE423" s="227"/>
      <c r="IF423" s="227"/>
      <c r="IG423" s="227"/>
      <c r="IH423" s="227"/>
      <c r="II423" s="227"/>
      <c r="IJ423" s="227"/>
      <c r="IK423" s="227"/>
      <c r="IL423" s="227"/>
      <c r="IM423" s="227"/>
      <c r="IN423" s="227"/>
      <c r="IO423" s="227"/>
      <c r="IP423" s="227"/>
      <c r="IQ423" s="227"/>
      <c r="IR423" s="227"/>
      <c r="IS423" s="227"/>
      <c r="IT423" s="227"/>
      <c r="IU423" s="227"/>
      <c r="IV423" s="227"/>
    </row>
    <row r="424" spans="1:256">
      <c r="A424" s="107"/>
      <c r="D424" s="159"/>
      <c r="E424" s="227"/>
      <c r="F424" s="159"/>
      <c r="G424" s="227"/>
      <c r="H424" s="159"/>
      <c r="I424" s="109"/>
      <c r="J424" s="109"/>
      <c r="K424" s="227"/>
      <c r="L424" s="159"/>
      <c r="M424" s="227"/>
      <c r="N424" s="227"/>
      <c r="O424" s="227"/>
      <c r="P424" s="227"/>
      <c r="Q424" s="227"/>
      <c r="R424" s="227"/>
      <c r="S424" s="227"/>
      <c r="T424" s="227"/>
      <c r="U424" s="227"/>
      <c r="V424" s="227"/>
      <c r="W424" s="227"/>
      <c r="X424" s="227"/>
      <c r="Y424" s="227"/>
      <c r="Z424" s="227"/>
      <c r="AA424" s="227"/>
      <c r="AB424" s="227"/>
      <c r="AC424" s="227"/>
      <c r="AD424" s="227"/>
      <c r="AE424" s="227"/>
      <c r="AF424" s="227"/>
      <c r="AG424" s="227"/>
      <c r="AH424" s="227"/>
      <c r="AI424" s="227"/>
      <c r="AJ424" s="227"/>
      <c r="AK424" s="227"/>
      <c r="AL424" s="227"/>
      <c r="AM424" s="227"/>
      <c r="AN424" s="227"/>
      <c r="AO424" s="227"/>
      <c r="AP424" s="227"/>
      <c r="AQ424" s="227"/>
      <c r="AR424" s="227"/>
      <c r="AS424" s="227"/>
      <c r="AT424" s="227"/>
      <c r="AU424" s="227"/>
      <c r="AV424" s="227"/>
      <c r="AW424" s="227"/>
      <c r="AX424" s="227"/>
      <c r="AY424" s="227"/>
      <c r="AZ424" s="227"/>
      <c r="BA424" s="227"/>
      <c r="BB424" s="227"/>
      <c r="BC424" s="227"/>
      <c r="BD424" s="227"/>
      <c r="BE424" s="227"/>
      <c r="BF424" s="227"/>
      <c r="BG424" s="227"/>
      <c r="BH424" s="227"/>
      <c r="BI424" s="227"/>
      <c r="BJ424" s="227"/>
      <c r="BK424" s="227"/>
      <c r="BL424" s="227"/>
      <c r="BM424" s="227"/>
      <c r="BN424" s="227"/>
      <c r="BO424" s="227"/>
      <c r="BP424" s="227"/>
      <c r="BQ424" s="227"/>
      <c r="BR424" s="227"/>
      <c r="BS424" s="227"/>
      <c r="BT424" s="227"/>
      <c r="BU424" s="227"/>
      <c r="BV424" s="227"/>
      <c r="BW424" s="227"/>
      <c r="BX424" s="227"/>
      <c r="BY424" s="227"/>
      <c r="BZ424" s="227"/>
      <c r="CA424" s="227"/>
      <c r="CB424" s="227"/>
      <c r="CC424" s="109"/>
      <c r="CD424" s="109"/>
      <c r="CE424" s="109"/>
      <c r="CF424" s="109"/>
      <c r="CG424" s="109"/>
      <c r="CH424" s="109"/>
      <c r="CI424" s="109"/>
      <c r="CJ424" s="109"/>
      <c r="CK424" s="109"/>
      <c r="CL424" s="109"/>
      <c r="CM424" s="109"/>
      <c r="CN424" s="109"/>
      <c r="CO424" s="109"/>
      <c r="CP424" s="109"/>
      <c r="CQ424" s="109"/>
      <c r="CR424" s="109"/>
      <c r="CS424" s="109"/>
      <c r="CT424" s="109"/>
      <c r="CU424" s="227"/>
      <c r="CV424" s="227"/>
      <c r="CW424" s="227"/>
      <c r="CX424" s="227"/>
      <c r="CY424" s="227"/>
      <c r="CZ424" s="227"/>
      <c r="DA424" s="227"/>
      <c r="DB424" s="227"/>
      <c r="DC424" s="227"/>
      <c r="DD424" s="227"/>
      <c r="DE424" s="227"/>
      <c r="DF424" s="227"/>
      <c r="DG424" s="227"/>
      <c r="DH424" s="227"/>
      <c r="DI424" s="227"/>
      <c r="DJ424" s="227"/>
      <c r="DK424" s="227"/>
      <c r="DL424" s="227"/>
      <c r="DM424" s="227"/>
      <c r="DN424" s="227"/>
      <c r="DO424" s="227"/>
      <c r="DP424" s="227"/>
      <c r="DQ424" s="227"/>
      <c r="DR424" s="227"/>
      <c r="DS424" s="227"/>
      <c r="DT424" s="227"/>
      <c r="DU424" s="227"/>
      <c r="DV424" s="227"/>
      <c r="DW424" s="227"/>
      <c r="DX424" s="227"/>
      <c r="DY424" s="227"/>
      <c r="DZ424" s="227"/>
      <c r="EA424" s="227"/>
      <c r="EB424" s="227"/>
      <c r="EC424" s="227"/>
      <c r="ED424" s="227"/>
      <c r="EE424" s="227"/>
      <c r="EF424" s="227"/>
      <c r="EG424" s="227"/>
      <c r="EH424" s="227"/>
      <c r="EI424" s="227"/>
      <c r="EJ424" s="227"/>
      <c r="EK424" s="227"/>
      <c r="EL424" s="227"/>
      <c r="EM424" s="227"/>
      <c r="EN424" s="227"/>
      <c r="EO424" s="227"/>
      <c r="EP424" s="227"/>
      <c r="EQ424" s="227"/>
      <c r="ER424" s="227"/>
      <c r="ES424" s="227"/>
      <c r="ET424" s="227"/>
      <c r="EU424" s="227"/>
      <c r="EV424" s="227"/>
      <c r="EW424" s="227"/>
      <c r="EX424" s="227"/>
      <c r="EY424" s="227"/>
      <c r="EZ424" s="227"/>
      <c r="FA424" s="227"/>
      <c r="FB424" s="227"/>
      <c r="FC424" s="227"/>
      <c r="FD424" s="227"/>
      <c r="FE424" s="227"/>
      <c r="FF424" s="227"/>
      <c r="FG424" s="227"/>
      <c r="FH424" s="227"/>
      <c r="FI424" s="227"/>
      <c r="FJ424" s="227"/>
      <c r="FK424" s="227"/>
      <c r="FL424" s="227"/>
      <c r="FM424" s="227"/>
      <c r="FN424" s="227"/>
      <c r="FO424" s="227"/>
      <c r="FP424" s="227"/>
      <c r="FQ424" s="227"/>
      <c r="FR424" s="227"/>
      <c r="FS424" s="227"/>
      <c r="FT424" s="227"/>
      <c r="FU424" s="227"/>
      <c r="FV424" s="227"/>
      <c r="FW424" s="227"/>
      <c r="FX424" s="227"/>
      <c r="FY424" s="227"/>
      <c r="FZ424" s="227"/>
      <c r="GA424" s="227"/>
      <c r="GB424" s="227"/>
      <c r="GC424" s="227"/>
      <c r="GD424" s="227"/>
      <c r="GE424" s="227"/>
      <c r="GF424" s="227"/>
      <c r="GG424" s="227"/>
      <c r="GH424" s="227"/>
      <c r="GI424" s="227"/>
      <c r="GJ424" s="227"/>
      <c r="GK424" s="227"/>
      <c r="GL424" s="227"/>
      <c r="GM424" s="227"/>
      <c r="GN424" s="227"/>
      <c r="GO424" s="227"/>
      <c r="GP424" s="227"/>
      <c r="GQ424" s="227"/>
      <c r="GR424" s="227"/>
      <c r="GS424" s="227"/>
      <c r="GT424" s="227"/>
      <c r="GU424" s="227"/>
      <c r="GV424" s="227"/>
      <c r="GW424" s="227"/>
      <c r="GX424" s="227"/>
      <c r="GY424" s="227"/>
      <c r="GZ424" s="227"/>
      <c r="HA424" s="227"/>
      <c r="HB424" s="227"/>
      <c r="HC424" s="227"/>
      <c r="HD424" s="227"/>
      <c r="HE424" s="227"/>
      <c r="HF424" s="227"/>
      <c r="HG424" s="227"/>
      <c r="HH424" s="227"/>
      <c r="HI424" s="227"/>
      <c r="HJ424" s="227"/>
      <c r="HK424" s="227"/>
      <c r="HL424" s="227"/>
      <c r="HM424" s="227"/>
      <c r="HN424" s="227"/>
      <c r="HO424" s="227"/>
      <c r="HP424" s="227"/>
      <c r="HQ424" s="227"/>
      <c r="HR424" s="227"/>
      <c r="HS424" s="227"/>
      <c r="HT424" s="227"/>
      <c r="HU424" s="227"/>
      <c r="HV424" s="227"/>
      <c r="HW424" s="227"/>
      <c r="HX424" s="227"/>
      <c r="HY424" s="227"/>
      <c r="HZ424" s="227"/>
      <c r="IA424" s="227"/>
      <c r="IB424" s="227"/>
      <c r="IC424" s="227"/>
      <c r="ID424" s="227"/>
      <c r="IE424" s="227"/>
      <c r="IF424" s="227"/>
      <c r="IG424" s="227"/>
      <c r="IH424" s="227"/>
      <c r="II424" s="227"/>
      <c r="IJ424" s="227"/>
      <c r="IK424" s="227"/>
      <c r="IL424" s="227"/>
      <c r="IM424" s="227"/>
      <c r="IN424" s="227"/>
      <c r="IO424" s="227"/>
      <c r="IP424" s="227"/>
      <c r="IQ424" s="227"/>
      <c r="IR424" s="227"/>
      <c r="IS424" s="227"/>
      <c r="IT424" s="227"/>
      <c r="IU424" s="227"/>
      <c r="IV424" s="227"/>
    </row>
    <row r="425" spans="1:256">
      <c r="A425" s="107"/>
      <c r="D425" s="159"/>
      <c r="E425" s="227"/>
      <c r="F425" s="159"/>
      <c r="G425" s="227"/>
      <c r="H425" s="159"/>
      <c r="I425" s="109"/>
      <c r="J425" s="109"/>
      <c r="K425" s="227"/>
      <c r="L425" s="159"/>
      <c r="M425" s="227"/>
      <c r="N425" s="227"/>
      <c r="O425" s="227"/>
      <c r="P425" s="227"/>
      <c r="Q425" s="227"/>
      <c r="R425" s="227"/>
      <c r="S425" s="227"/>
      <c r="T425" s="227"/>
      <c r="U425" s="227"/>
      <c r="V425" s="227"/>
      <c r="W425" s="227"/>
      <c r="X425" s="227"/>
      <c r="Y425" s="227"/>
      <c r="Z425" s="227"/>
      <c r="AA425" s="227"/>
      <c r="AB425" s="227"/>
      <c r="AC425" s="227"/>
      <c r="AD425" s="227"/>
      <c r="AE425" s="227"/>
      <c r="AF425" s="227"/>
      <c r="AG425" s="227"/>
      <c r="AH425" s="227"/>
      <c r="AI425" s="227"/>
      <c r="AJ425" s="227"/>
      <c r="AK425" s="227"/>
      <c r="AL425" s="227"/>
      <c r="AM425" s="227"/>
      <c r="AN425" s="227"/>
      <c r="AO425" s="227"/>
      <c r="AP425" s="227"/>
      <c r="AQ425" s="227"/>
      <c r="AR425" s="227"/>
      <c r="AS425" s="227"/>
      <c r="AT425" s="227"/>
      <c r="AU425" s="227"/>
      <c r="AV425" s="227"/>
      <c r="AW425" s="227"/>
      <c r="AX425" s="227"/>
      <c r="AY425" s="227"/>
      <c r="AZ425" s="227"/>
      <c r="BA425" s="227"/>
      <c r="BB425" s="227"/>
      <c r="BC425" s="227"/>
      <c r="BD425" s="227"/>
      <c r="BE425" s="227"/>
      <c r="BF425" s="227"/>
      <c r="BG425" s="227"/>
      <c r="BH425" s="227"/>
      <c r="BI425" s="227"/>
      <c r="BJ425" s="227"/>
      <c r="BK425" s="227"/>
      <c r="BL425" s="227"/>
      <c r="BM425" s="227"/>
      <c r="BN425" s="227"/>
      <c r="BO425" s="227"/>
      <c r="BP425" s="227"/>
      <c r="BQ425" s="227"/>
      <c r="BR425" s="227"/>
      <c r="BS425" s="227"/>
      <c r="BT425" s="227"/>
      <c r="BU425" s="227"/>
      <c r="BV425" s="227"/>
      <c r="BW425" s="227"/>
      <c r="BX425" s="227"/>
      <c r="BY425" s="227"/>
      <c r="BZ425" s="227"/>
      <c r="CA425" s="227"/>
      <c r="CB425" s="227"/>
      <c r="CC425" s="109"/>
      <c r="CD425" s="109"/>
      <c r="CE425" s="109"/>
      <c r="CF425" s="109"/>
      <c r="CG425" s="109"/>
      <c r="CH425" s="109"/>
      <c r="CI425" s="109"/>
      <c r="CJ425" s="109"/>
      <c r="CK425" s="109"/>
      <c r="CL425" s="109"/>
      <c r="CM425" s="109"/>
      <c r="CN425" s="109"/>
      <c r="CO425" s="109"/>
      <c r="CP425" s="109"/>
      <c r="CQ425" s="109"/>
      <c r="CR425" s="109"/>
      <c r="CS425" s="109"/>
      <c r="CT425" s="109"/>
      <c r="CU425" s="227"/>
      <c r="CV425" s="227"/>
      <c r="CW425" s="227"/>
      <c r="CX425" s="227"/>
      <c r="CY425" s="227"/>
      <c r="CZ425" s="227"/>
      <c r="DA425" s="227"/>
      <c r="DB425" s="227"/>
      <c r="DC425" s="227"/>
      <c r="DD425" s="227"/>
      <c r="DE425" s="227"/>
      <c r="DF425" s="227"/>
      <c r="DG425" s="227"/>
      <c r="DH425" s="227"/>
      <c r="DI425" s="227"/>
      <c r="DJ425" s="227"/>
      <c r="DK425" s="227"/>
      <c r="DL425" s="227"/>
      <c r="DM425" s="227"/>
      <c r="DN425" s="227"/>
      <c r="DO425" s="227"/>
      <c r="DP425" s="227"/>
      <c r="DQ425" s="227"/>
      <c r="DR425" s="227"/>
      <c r="DS425" s="227"/>
      <c r="DT425" s="227"/>
      <c r="DU425" s="227"/>
      <c r="DV425" s="227"/>
      <c r="DW425" s="227"/>
      <c r="DX425" s="227"/>
      <c r="DY425" s="227"/>
      <c r="DZ425" s="227"/>
      <c r="EA425" s="227"/>
      <c r="EB425" s="227"/>
      <c r="EC425" s="227"/>
      <c r="ED425" s="227"/>
      <c r="EE425" s="227"/>
      <c r="EF425" s="227"/>
      <c r="EG425" s="227"/>
      <c r="EH425" s="227"/>
      <c r="EI425" s="227"/>
      <c r="EJ425" s="227"/>
      <c r="EK425" s="227"/>
      <c r="EL425" s="227"/>
      <c r="EM425" s="227"/>
      <c r="EN425" s="227"/>
      <c r="EO425" s="227"/>
      <c r="EP425" s="227"/>
      <c r="EQ425" s="227"/>
      <c r="ER425" s="227"/>
      <c r="ES425" s="227"/>
      <c r="ET425" s="227"/>
      <c r="EU425" s="227"/>
      <c r="EV425" s="227"/>
      <c r="EW425" s="227"/>
      <c r="EX425" s="227"/>
      <c r="EY425" s="227"/>
      <c r="EZ425" s="227"/>
      <c r="FA425" s="227"/>
      <c r="FB425" s="227"/>
      <c r="FC425" s="227"/>
      <c r="FD425" s="227"/>
      <c r="FE425" s="227"/>
      <c r="FF425" s="227"/>
      <c r="FG425" s="227"/>
      <c r="FH425" s="227"/>
      <c r="FI425" s="227"/>
      <c r="FJ425" s="227"/>
      <c r="FK425" s="227"/>
      <c r="FL425" s="227"/>
      <c r="FM425" s="227"/>
      <c r="FN425" s="227"/>
      <c r="FO425" s="227"/>
      <c r="FP425" s="227"/>
      <c r="FQ425" s="227"/>
      <c r="FR425" s="227"/>
      <c r="FS425" s="227"/>
      <c r="FT425" s="227"/>
      <c r="FU425" s="227"/>
      <c r="FV425" s="227"/>
      <c r="FW425" s="227"/>
      <c r="FX425" s="227"/>
      <c r="FY425" s="227"/>
      <c r="FZ425" s="227"/>
      <c r="GA425" s="227"/>
      <c r="GB425" s="227"/>
      <c r="GC425" s="227"/>
      <c r="GD425" s="227"/>
      <c r="GE425" s="227"/>
      <c r="GF425" s="227"/>
      <c r="GG425" s="227"/>
      <c r="GH425" s="227"/>
      <c r="GI425" s="227"/>
      <c r="GJ425" s="227"/>
      <c r="GK425" s="227"/>
      <c r="GL425" s="227"/>
      <c r="GM425" s="227"/>
      <c r="GN425" s="227"/>
      <c r="GO425" s="227"/>
      <c r="GP425" s="227"/>
      <c r="GQ425" s="227"/>
      <c r="GR425" s="227"/>
      <c r="GS425" s="227"/>
      <c r="GT425" s="227"/>
      <c r="GU425" s="227"/>
      <c r="GV425" s="227"/>
      <c r="GW425" s="227"/>
      <c r="GX425" s="227"/>
      <c r="GY425" s="227"/>
      <c r="GZ425" s="227"/>
      <c r="HA425" s="227"/>
      <c r="HB425" s="227"/>
      <c r="HC425" s="227"/>
      <c r="HD425" s="227"/>
      <c r="HE425" s="227"/>
      <c r="HF425" s="227"/>
      <c r="HG425" s="227"/>
      <c r="HH425" s="227"/>
      <c r="HI425" s="227"/>
      <c r="HJ425" s="227"/>
      <c r="HK425" s="227"/>
      <c r="HL425" s="227"/>
      <c r="HM425" s="227"/>
      <c r="HN425" s="227"/>
      <c r="HO425" s="227"/>
      <c r="HP425" s="227"/>
      <c r="HQ425" s="227"/>
      <c r="HR425" s="227"/>
      <c r="HS425" s="227"/>
      <c r="HT425" s="227"/>
      <c r="HU425" s="227"/>
      <c r="HV425" s="227"/>
      <c r="HW425" s="227"/>
      <c r="HX425" s="227"/>
      <c r="HY425" s="227"/>
      <c r="HZ425" s="227"/>
      <c r="IA425" s="227"/>
      <c r="IB425" s="227"/>
      <c r="IC425" s="227"/>
      <c r="ID425" s="227"/>
      <c r="IE425" s="227"/>
      <c r="IF425" s="227"/>
      <c r="IG425" s="227"/>
      <c r="IH425" s="227"/>
      <c r="II425" s="227"/>
      <c r="IJ425" s="227"/>
      <c r="IK425" s="227"/>
      <c r="IL425" s="227"/>
      <c r="IM425" s="227"/>
      <c r="IN425" s="227"/>
      <c r="IO425" s="227"/>
      <c r="IP425" s="227"/>
      <c r="IQ425" s="227"/>
      <c r="IR425" s="227"/>
      <c r="IS425" s="227"/>
      <c r="IT425" s="227"/>
      <c r="IU425" s="227"/>
      <c r="IV425" s="227"/>
    </row>
    <row r="426" spans="1:256">
      <c r="A426" s="107"/>
      <c r="D426" s="159"/>
      <c r="E426" s="227"/>
      <c r="F426" s="159"/>
      <c r="G426" s="227"/>
      <c r="H426" s="159"/>
      <c r="I426" s="109"/>
      <c r="J426" s="109"/>
      <c r="K426" s="227"/>
      <c r="L426" s="159"/>
      <c r="M426" s="227"/>
      <c r="N426" s="227"/>
      <c r="O426" s="227"/>
      <c r="P426" s="227"/>
      <c r="Q426" s="227"/>
      <c r="R426" s="227"/>
      <c r="S426" s="227"/>
      <c r="T426" s="227"/>
      <c r="U426" s="227"/>
      <c r="V426" s="227"/>
      <c r="W426" s="227"/>
      <c r="X426" s="227"/>
      <c r="Y426" s="227"/>
      <c r="Z426" s="227"/>
      <c r="AA426" s="227"/>
      <c r="AB426" s="227"/>
      <c r="AC426" s="227"/>
      <c r="AD426" s="227"/>
      <c r="AE426" s="227"/>
      <c r="AF426" s="227"/>
      <c r="AG426" s="227"/>
      <c r="AH426" s="227"/>
      <c r="AI426" s="227"/>
      <c r="AJ426" s="227"/>
      <c r="AK426" s="227"/>
      <c r="AL426" s="227"/>
      <c r="AM426" s="227"/>
      <c r="AN426" s="227"/>
      <c r="AO426" s="227"/>
      <c r="AP426" s="227"/>
      <c r="AQ426" s="227"/>
      <c r="AR426" s="227"/>
      <c r="AS426" s="227"/>
      <c r="AT426" s="227"/>
      <c r="AU426" s="227"/>
      <c r="AV426" s="227"/>
      <c r="AW426" s="227"/>
      <c r="AX426" s="227"/>
      <c r="AY426" s="227"/>
      <c r="AZ426" s="227"/>
      <c r="BA426" s="227"/>
      <c r="BB426" s="227"/>
      <c r="BC426" s="227"/>
      <c r="BD426" s="227"/>
      <c r="BE426" s="227"/>
      <c r="BF426" s="227"/>
      <c r="BG426" s="227"/>
      <c r="BH426" s="227"/>
      <c r="BI426" s="227"/>
      <c r="BJ426" s="227"/>
      <c r="BK426" s="227"/>
      <c r="BL426" s="227"/>
      <c r="BM426" s="227"/>
      <c r="BN426" s="227"/>
      <c r="BO426" s="227"/>
      <c r="BP426" s="227"/>
      <c r="BQ426" s="227"/>
      <c r="BR426" s="227"/>
      <c r="BS426" s="227"/>
      <c r="BT426" s="227"/>
      <c r="BU426" s="227"/>
      <c r="BV426" s="227"/>
      <c r="BW426" s="227"/>
      <c r="BX426" s="227"/>
      <c r="BY426" s="227"/>
      <c r="BZ426" s="227"/>
      <c r="CA426" s="227"/>
      <c r="CB426" s="227"/>
      <c r="CC426" s="109"/>
      <c r="CD426" s="109"/>
      <c r="CE426" s="109"/>
      <c r="CF426" s="109"/>
      <c r="CG426" s="109"/>
      <c r="CH426" s="109"/>
      <c r="CI426" s="109"/>
      <c r="CJ426" s="109"/>
      <c r="CK426" s="109"/>
      <c r="CL426" s="109"/>
      <c r="CM426" s="109"/>
      <c r="CN426" s="109"/>
      <c r="CO426" s="109"/>
      <c r="CP426" s="109"/>
      <c r="CQ426" s="109"/>
      <c r="CR426" s="109"/>
      <c r="CS426" s="109"/>
      <c r="CT426" s="109"/>
      <c r="CU426" s="227"/>
      <c r="CV426" s="227"/>
      <c r="CW426" s="227"/>
      <c r="CX426" s="227"/>
      <c r="CY426" s="227"/>
      <c r="CZ426" s="227"/>
      <c r="DA426" s="227"/>
      <c r="DB426" s="227"/>
      <c r="DC426" s="227"/>
      <c r="DD426" s="227"/>
      <c r="DE426" s="227"/>
      <c r="DF426" s="227"/>
      <c r="DG426" s="227"/>
      <c r="DH426" s="227"/>
      <c r="DI426" s="227"/>
      <c r="DJ426" s="227"/>
      <c r="DK426" s="227"/>
      <c r="DL426" s="227"/>
      <c r="DM426" s="227"/>
      <c r="DN426" s="227"/>
      <c r="DO426" s="227"/>
      <c r="DP426" s="227"/>
      <c r="DQ426" s="227"/>
      <c r="DR426" s="227"/>
      <c r="DS426" s="227"/>
      <c r="DT426" s="227"/>
      <c r="DU426" s="227"/>
      <c r="DV426" s="227"/>
      <c r="DW426" s="227"/>
      <c r="DX426" s="227"/>
      <c r="DY426" s="227"/>
      <c r="DZ426" s="227"/>
      <c r="EA426" s="227"/>
      <c r="EB426" s="227"/>
      <c r="EC426" s="227"/>
      <c r="ED426" s="227"/>
      <c r="EE426" s="227"/>
      <c r="EF426" s="227"/>
      <c r="EG426" s="227"/>
      <c r="EH426" s="227"/>
      <c r="EI426" s="227"/>
      <c r="EJ426" s="227"/>
      <c r="EK426" s="227"/>
      <c r="EL426" s="227"/>
      <c r="EM426" s="227"/>
      <c r="EN426" s="227"/>
      <c r="EO426" s="227"/>
      <c r="EP426" s="227"/>
      <c r="EQ426" s="227"/>
      <c r="ER426" s="227"/>
      <c r="ES426" s="227"/>
      <c r="ET426" s="227"/>
      <c r="EU426" s="227"/>
      <c r="EV426" s="227"/>
      <c r="EW426" s="227"/>
      <c r="EX426" s="227"/>
      <c r="EY426" s="227"/>
      <c r="EZ426" s="227"/>
      <c r="FA426" s="227"/>
      <c r="FB426" s="227"/>
      <c r="FC426" s="227"/>
      <c r="FD426" s="227"/>
      <c r="FE426" s="227"/>
      <c r="FF426" s="227"/>
      <c r="FG426" s="227"/>
      <c r="FH426" s="227"/>
      <c r="FI426" s="227"/>
      <c r="FJ426" s="227"/>
      <c r="FK426" s="227"/>
      <c r="FL426" s="227"/>
      <c r="FM426" s="227"/>
      <c r="FN426" s="227"/>
      <c r="FO426" s="227"/>
      <c r="FP426" s="227"/>
      <c r="FQ426" s="227"/>
      <c r="FR426" s="227"/>
      <c r="FS426" s="227"/>
      <c r="FT426" s="227"/>
      <c r="FU426" s="227"/>
      <c r="FV426" s="227"/>
      <c r="FW426" s="227"/>
      <c r="FX426" s="227"/>
      <c r="FY426" s="227"/>
      <c r="FZ426" s="227"/>
      <c r="GA426" s="227"/>
      <c r="GB426" s="227"/>
      <c r="GC426" s="227"/>
      <c r="GD426" s="227"/>
      <c r="GE426" s="227"/>
      <c r="GF426" s="227"/>
      <c r="GG426" s="227"/>
      <c r="GH426" s="227"/>
      <c r="GI426" s="227"/>
      <c r="GJ426" s="227"/>
      <c r="GK426" s="227"/>
      <c r="GL426" s="227"/>
      <c r="GM426" s="227"/>
      <c r="GN426" s="227"/>
      <c r="GO426" s="227"/>
      <c r="GP426" s="227"/>
      <c r="GQ426" s="227"/>
      <c r="GR426" s="227"/>
      <c r="GS426" s="227"/>
      <c r="GT426" s="227"/>
      <c r="GU426" s="227"/>
      <c r="GV426" s="227"/>
      <c r="GW426" s="227"/>
      <c r="GX426" s="227"/>
      <c r="GY426" s="227"/>
      <c r="GZ426" s="227"/>
      <c r="HA426" s="227"/>
      <c r="HB426" s="227"/>
      <c r="HC426" s="227"/>
      <c r="HD426" s="227"/>
      <c r="HE426" s="227"/>
      <c r="HF426" s="227"/>
      <c r="HG426" s="227"/>
      <c r="HH426" s="227"/>
      <c r="HI426" s="227"/>
      <c r="HJ426" s="227"/>
      <c r="HK426" s="227"/>
      <c r="HL426" s="227"/>
      <c r="HM426" s="227"/>
      <c r="HN426" s="227"/>
      <c r="HO426" s="227"/>
      <c r="HP426" s="227"/>
      <c r="HQ426" s="227"/>
      <c r="HR426" s="227"/>
      <c r="HS426" s="227"/>
      <c r="HT426" s="227"/>
      <c r="HU426" s="227"/>
      <c r="HV426" s="227"/>
      <c r="HW426" s="227"/>
      <c r="HX426" s="227"/>
      <c r="HY426" s="227"/>
      <c r="HZ426" s="227"/>
      <c r="IA426" s="227"/>
      <c r="IB426" s="227"/>
      <c r="IC426" s="227"/>
      <c r="ID426" s="227"/>
      <c r="IE426" s="227"/>
      <c r="IF426" s="227"/>
      <c r="IG426" s="227"/>
      <c r="IH426" s="227"/>
      <c r="II426" s="227"/>
      <c r="IJ426" s="227"/>
      <c r="IK426" s="227"/>
      <c r="IL426" s="227"/>
      <c r="IM426" s="227"/>
      <c r="IN426" s="227"/>
      <c r="IO426" s="227"/>
      <c r="IP426" s="227"/>
      <c r="IQ426" s="227"/>
      <c r="IR426" s="227"/>
      <c r="IS426" s="227"/>
      <c r="IT426" s="227"/>
      <c r="IU426" s="227"/>
      <c r="IV426" s="227"/>
    </row>
  </sheetData>
  <mergeCells count="1">
    <mergeCell ref="A39:C39"/>
  </mergeCells>
  <phoneticPr fontId="48" type="noConversion"/>
  <printOptions horizontalCentered="1" verticalCentered="1"/>
  <pageMargins left="0.75" right="0.75" top="1" bottom="1" header="0" footer="0"/>
  <pageSetup scale="62" orientation="portrait" horizontalDpi="120" verticalDpi="72" r:id="rId1"/>
  <headerFooter alignWithMargins="0"/>
  <legacy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Hoja7">
    <tabColor theme="6" tint="0.39997558519241921"/>
  </sheetPr>
  <dimension ref="A1:IV420"/>
  <sheetViews>
    <sheetView zoomScaleNormal="100" workbookViewId="0">
      <pane xSplit="3" ySplit="6" topLeftCell="CJ31" activePane="bottomRight" state="frozen"/>
      <selection pane="topRight" activeCell="D1" sqref="D1"/>
      <selection pane="bottomLeft" activeCell="A7" sqref="A7"/>
      <selection pane="bottomRight" activeCell="CK9" sqref="CK9"/>
    </sheetView>
  </sheetViews>
  <sheetFormatPr baseColWidth="10" defaultColWidth="11.44140625" defaultRowHeight="13.2"/>
  <cols>
    <col min="1" max="1" width="13.5546875" style="84" customWidth="1"/>
    <col min="2" max="2" width="18.5546875" style="14" customWidth="1"/>
    <col min="3" max="3" width="42.6640625" style="291" customWidth="1"/>
    <col min="4" max="4" width="14.88671875" style="144" customWidth="1"/>
    <col min="5" max="5" width="16.5546875" style="5" customWidth="1"/>
    <col min="6" max="6" width="13.6640625" style="144" customWidth="1"/>
    <col min="7" max="7" width="13.6640625" style="5" customWidth="1"/>
    <col min="8" max="8" width="13.33203125" style="4" bestFit="1" customWidth="1"/>
    <col min="9" max="9" width="15.33203125" style="4" customWidth="1"/>
    <col min="10" max="10" width="11.44140625" style="4"/>
    <col min="11" max="11" width="13" style="5" customWidth="1"/>
    <col min="12" max="12" width="13.33203125" style="5" bestFit="1" customWidth="1"/>
    <col min="13" max="13" width="13.33203125" style="5" customWidth="1"/>
    <col min="14" max="14" width="13.33203125" style="5" bestFit="1" customWidth="1"/>
    <col min="15" max="16" width="13" style="5" bestFit="1" customWidth="1"/>
    <col min="17" max="17" width="12.88671875" style="5" bestFit="1" customWidth="1"/>
    <col min="18" max="18" width="12.88671875" style="5" customWidth="1"/>
    <col min="19" max="19" width="13" style="5" customWidth="1"/>
    <col min="20" max="21" width="11.6640625" style="5" customWidth="1"/>
    <col min="22" max="22" width="13.6640625" style="5" customWidth="1"/>
    <col min="23" max="23" width="15.109375" style="5" customWidth="1"/>
    <col min="24" max="24" width="13.33203125" style="5" customWidth="1"/>
    <col min="25" max="25" width="11.6640625" style="5" bestFit="1" customWidth="1"/>
    <col min="26" max="26" width="14.109375" style="5" customWidth="1"/>
    <col min="27" max="27" width="11.44140625" style="5"/>
    <col min="28" max="28" width="13.88671875" style="5" customWidth="1"/>
    <col min="29" max="29" width="13.33203125" style="5" bestFit="1" customWidth="1"/>
    <col min="30" max="30" width="13.109375" style="5" customWidth="1"/>
    <col min="31" max="31" width="11.44140625" style="5"/>
    <col min="32" max="34" width="11.6640625" style="5" customWidth="1"/>
    <col min="35" max="35" width="14" style="5" customWidth="1"/>
    <col min="36" max="36" width="11.6640625" style="5" customWidth="1"/>
    <col min="37" max="37" width="13.33203125" style="5" bestFit="1" customWidth="1"/>
    <col min="38" max="38" width="14.6640625" style="5" customWidth="1"/>
    <col min="39" max="39" width="11.88671875" style="5" bestFit="1" customWidth="1"/>
    <col min="40" max="40" width="13.33203125" style="5" bestFit="1" customWidth="1"/>
    <col min="41" max="42" width="11.6640625" style="5" bestFit="1" customWidth="1"/>
    <col min="43" max="43" width="14.6640625" style="5" customWidth="1"/>
    <col min="44" max="44" width="11.44140625" style="5"/>
    <col min="45" max="45" width="13.33203125" style="5" bestFit="1" customWidth="1"/>
    <col min="46" max="46" width="14.33203125" style="5" bestFit="1" customWidth="1"/>
    <col min="47" max="47" width="12.6640625" style="5" customWidth="1"/>
    <col min="48" max="48" width="11.5546875" style="5" bestFit="1" customWidth="1"/>
    <col min="49" max="49" width="12.33203125" style="5" customWidth="1"/>
    <col min="50" max="50" width="11.5546875" style="5" bestFit="1" customWidth="1"/>
    <col min="51" max="51" width="11.44140625" style="5"/>
    <col min="52" max="54" width="11.6640625" style="5" bestFit="1" customWidth="1"/>
    <col min="55" max="55" width="11.44140625" style="5"/>
    <col min="56" max="56" width="11.5546875" style="5" bestFit="1" customWidth="1"/>
    <col min="57" max="57" width="13.33203125" style="5" bestFit="1" customWidth="1"/>
    <col min="58" max="58" width="12.6640625" style="5" bestFit="1" customWidth="1"/>
    <col min="59" max="59" width="11.6640625" style="5" bestFit="1" customWidth="1"/>
    <col min="60" max="60" width="11.44140625" style="5"/>
    <col min="61" max="61" width="12.6640625" style="5" customWidth="1"/>
    <col min="62" max="62" width="11.44140625" style="5"/>
    <col min="63" max="63" width="13.5546875" style="5" customWidth="1"/>
    <col min="64" max="66" width="11.44140625" style="5"/>
    <col min="67" max="67" width="11.6640625" style="5" bestFit="1" customWidth="1"/>
    <col min="68" max="68" width="11.44140625" style="5"/>
    <col min="69" max="69" width="11.6640625" style="5" bestFit="1" customWidth="1"/>
    <col min="70" max="70" width="13.33203125" style="5" bestFit="1" customWidth="1"/>
    <col min="71" max="71" width="14.33203125" style="5" customWidth="1"/>
    <col min="72" max="72" width="11.6640625" style="5" bestFit="1" customWidth="1"/>
    <col min="73" max="73" width="12.33203125" style="5" customWidth="1"/>
    <col min="74" max="74" width="15.44140625" style="5" customWidth="1"/>
    <col min="75" max="76" width="11.6640625" style="5" customWidth="1"/>
    <col min="77" max="77" width="15.44140625" style="5" customWidth="1"/>
    <col min="78" max="78" width="14.33203125" style="5" bestFit="1" customWidth="1"/>
    <col min="79" max="79" width="13.33203125" style="5" bestFit="1" customWidth="1"/>
    <col min="80" max="80" width="11.6640625" style="5" bestFit="1" customWidth="1"/>
    <col min="81" max="81" width="13.5546875" style="4" customWidth="1"/>
    <col min="82" max="82" width="13.33203125" style="4" customWidth="1"/>
    <col min="83" max="84" width="14.88671875" style="4" customWidth="1"/>
    <col min="85" max="89" width="13.5546875" style="4" customWidth="1"/>
    <col min="90" max="90" width="11.6640625" style="4" bestFit="1" customWidth="1"/>
    <col min="91" max="92" width="13.5546875" style="4" customWidth="1"/>
    <col min="93" max="93" width="11.6640625" style="4" bestFit="1" customWidth="1"/>
    <col min="94" max="94" width="14.33203125" style="4" customWidth="1"/>
    <col min="95" max="95" width="11.44140625" style="4"/>
    <col min="96" max="96" width="13.44140625" style="4" customWidth="1"/>
    <col min="97" max="97" width="11.44140625" style="4"/>
    <col min="98" max="98" width="11.6640625" style="4" bestFit="1" customWidth="1"/>
    <col min="99" max="99" width="11.6640625" style="5" bestFit="1" customWidth="1"/>
    <col min="100" max="102" width="18.109375" style="5" customWidth="1"/>
    <col min="103" max="16384" width="11.44140625" style="5"/>
  </cols>
  <sheetData>
    <row r="1" spans="1:256">
      <c r="A1" s="115" t="s">
        <v>0</v>
      </c>
      <c r="D1" s="157"/>
      <c r="E1" s="227"/>
      <c r="F1" s="157"/>
      <c r="G1" s="227"/>
      <c r="H1" s="109"/>
      <c r="I1" s="109"/>
      <c r="J1" s="109"/>
      <c r="K1" s="227"/>
      <c r="L1" s="227"/>
      <c r="M1" s="227"/>
      <c r="N1" s="227"/>
      <c r="O1" s="227"/>
      <c r="P1" s="227"/>
      <c r="Q1" s="227"/>
      <c r="R1" s="227"/>
      <c r="S1" s="227"/>
      <c r="T1" s="227"/>
      <c r="U1" s="227"/>
      <c r="V1" s="227"/>
      <c r="W1" s="227"/>
      <c r="X1" s="227"/>
      <c r="Y1" s="227"/>
      <c r="Z1" s="227"/>
      <c r="AA1" s="227"/>
      <c r="AB1" s="227"/>
      <c r="AC1" s="227"/>
      <c r="AD1" s="227"/>
      <c r="AE1" s="227"/>
      <c r="AF1" s="227"/>
      <c r="AG1" s="227"/>
      <c r="AH1" s="227"/>
      <c r="AI1" s="227"/>
      <c r="AJ1" s="227"/>
      <c r="AK1" s="227"/>
      <c r="AL1" s="227"/>
      <c r="AM1" s="227"/>
      <c r="AN1" s="227"/>
      <c r="AO1" s="227"/>
      <c r="AP1" s="227"/>
      <c r="AQ1" s="227"/>
      <c r="AR1" s="227"/>
      <c r="AS1" s="227"/>
      <c r="AT1" s="227"/>
      <c r="AU1" s="227"/>
      <c r="AV1" s="227"/>
      <c r="AW1" s="227"/>
      <c r="AX1" s="227"/>
      <c r="AY1" s="227"/>
      <c r="AZ1" s="227"/>
      <c r="BA1" s="227"/>
      <c r="BB1" s="227"/>
      <c r="BC1" s="227"/>
      <c r="BD1" s="227"/>
      <c r="BE1" s="227"/>
      <c r="BF1" s="227"/>
      <c r="BG1" s="227"/>
      <c r="BH1" s="227"/>
      <c r="BI1" s="227"/>
      <c r="BJ1" s="227"/>
      <c r="BK1" s="227"/>
      <c r="BL1" s="227"/>
      <c r="BM1" s="227"/>
      <c r="BN1" s="227"/>
      <c r="BO1" s="227"/>
      <c r="BP1" s="227"/>
      <c r="BQ1" s="227"/>
      <c r="BR1" s="227"/>
      <c r="BS1" s="227"/>
      <c r="BT1" s="227"/>
      <c r="BU1" s="227"/>
      <c r="BV1" s="227"/>
      <c r="BW1" s="227"/>
      <c r="BX1" s="227"/>
      <c r="BY1" s="227"/>
      <c r="BZ1" s="227"/>
      <c r="CA1" s="227"/>
      <c r="CB1" s="227"/>
      <c r="CC1" s="109"/>
      <c r="CD1" s="109"/>
      <c r="CE1" s="109"/>
      <c r="CF1" s="109"/>
      <c r="CG1" s="109"/>
      <c r="CH1" s="109"/>
      <c r="CI1" s="109"/>
      <c r="CJ1" s="109"/>
      <c r="CK1" s="109"/>
      <c r="CL1" s="109"/>
      <c r="CM1" s="109"/>
      <c r="CN1" s="109"/>
      <c r="CO1" s="109"/>
      <c r="CP1" s="109"/>
      <c r="CQ1" s="109"/>
      <c r="CR1" s="109"/>
      <c r="CS1" s="109"/>
      <c r="CT1" s="109"/>
      <c r="CU1" s="227"/>
      <c r="CV1" s="227"/>
      <c r="CW1" s="227"/>
      <c r="CX1" s="227"/>
      <c r="CY1" s="227"/>
      <c r="CZ1" s="227"/>
      <c r="DA1" s="227"/>
      <c r="DB1" s="227"/>
      <c r="DC1" s="227"/>
      <c r="DD1" s="227"/>
      <c r="DE1" s="227"/>
      <c r="DF1" s="227"/>
      <c r="DG1" s="227"/>
      <c r="DH1" s="227"/>
      <c r="DI1" s="227"/>
      <c r="DJ1" s="227"/>
      <c r="DK1" s="227"/>
      <c r="DL1" s="227"/>
      <c r="DM1" s="227"/>
      <c r="DN1" s="227"/>
      <c r="DO1" s="227"/>
      <c r="DP1" s="227"/>
      <c r="DQ1" s="227"/>
      <c r="DR1" s="227"/>
      <c r="DS1" s="227"/>
      <c r="DT1" s="227"/>
      <c r="DU1" s="227"/>
      <c r="DV1" s="227"/>
      <c r="DW1" s="227"/>
      <c r="DX1" s="227"/>
      <c r="DY1" s="227"/>
      <c r="DZ1" s="227"/>
      <c r="EA1" s="227"/>
      <c r="EB1" s="227"/>
      <c r="EC1" s="227"/>
      <c r="ED1" s="227"/>
      <c r="EE1" s="227"/>
      <c r="EF1" s="227"/>
      <c r="EG1" s="227"/>
      <c r="EH1" s="227"/>
      <c r="EI1" s="227"/>
      <c r="EJ1" s="227"/>
      <c r="EK1" s="227"/>
      <c r="EL1" s="227"/>
      <c r="EM1" s="227"/>
      <c r="EN1" s="227"/>
      <c r="EO1" s="227"/>
      <c r="EP1" s="227"/>
      <c r="EQ1" s="227"/>
      <c r="ER1" s="227"/>
      <c r="ES1" s="227"/>
      <c r="ET1" s="227"/>
      <c r="EU1" s="227"/>
      <c r="EV1" s="227"/>
      <c r="EW1" s="227"/>
      <c r="EX1" s="227"/>
      <c r="EY1" s="227"/>
      <c r="EZ1" s="227"/>
      <c r="FA1" s="227"/>
      <c r="FB1" s="227"/>
      <c r="FC1" s="227"/>
      <c r="FD1" s="227"/>
      <c r="FE1" s="227"/>
      <c r="FF1" s="227"/>
      <c r="FG1" s="227"/>
      <c r="FH1" s="227"/>
      <c r="FI1" s="227"/>
      <c r="FJ1" s="227"/>
      <c r="FK1" s="227"/>
      <c r="FL1" s="227"/>
      <c r="FM1" s="227"/>
      <c r="FN1" s="227"/>
      <c r="FO1" s="227"/>
      <c r="FP1" s="227"/>
      <c r="FQ1" s="227"/>
      <c r="FR1" s="227"/>
      <c r="FS1" s="227"/>
      <c r="FT1" s="227"/>
      <c r="FU1" s="227"/>
      <c r="FV1" s="227"/>
      <c r="FW1" s="227"/>
      <c r="FX1" s="227"/>
      <c r="FY1" s="227"/>
      <c r="FZ1" s="227"/>
      <c r="GA1" s="227"/>
      <c r="GB1" s="227"/>
      <c r="GC1" s="227"/>
      <c r="GD1" s="227"/>
      <c r="GE1" s="227"/>
      <c r="GF1" s="227"/>
      <c r="GG1" s="227"/>
      <c r="GH1" s="227"/>
      <c r="GI1" s="227"/>
      <c r="GJ1" s="227"/>
      <c r="GK1" s="227"/>
      <c r="GL1" s="227"/>
      <c r="GM1" s="227"/>
      <c r="GN1" s="227"/>
      <c r="GO1" s="227"/>
      <c r="GP1" s="227"/>
      <c r="GQ1" s="227"/>
      <c r="GR1" s="227"/>
      <c r="GS1" s="227"/>
      <c r="GT1" s="227"/>
      <c r="GU1" s="227"/>
      <c r="GV1" s="227"/>
      <c r="GW1" s="227"/>
      <c r="GX1" s="227"/>
      <c r="GY1" s="227"/>
      <c r="GZ1" s="227"/>
      <c r="HA1" s="227"/>
      <c r="HB1" s="227"/>
      <c r="HC1" s="227"/>
      <c r="HD1" s="227"/>
      <c r="HE1" s="227"/>
      <c r="HF1" s="227"/>
      <c r="HG1" s="227"/>
      <c r="HH1" s="227"/>
      <c r="HI1" s="227"/>
      <c r="HJ1" s="227"/>
      <c r="HK1" s="227"/>
      <c r="HL1" s="227"/>
      <c r="HM1" s="227"/>
      <c r="HN1" s="227"/>
      <c r="HO1" s="227"/>
      <c r="HP1" s="227"/>
      <c r="HQ1" s="227"/>
      <c r="HR1" s="227"/>
      <c r="HS1" s="227"/>
      <c r="HT1" s="227"/>
      <c r="HU1" s="227"/>
      <c r="HV1" s="227"/>
      <c r="HW1" s="227"/>
      <c r="HX1" s="227"/>
      <c r="HY1" s="227"/>
      <c r="HZ1" s="227"/>
      <c r="IA1" s="227"/>
      <c r="IB1" s="227"/>
      <c r="IC1" s="227"/>
      <c r="ID1" s="227"/>
      <c r="IE1" s="227"/>
      <c r="IF1" s="227"/>
      <c r="IG1" s="227"/>
      <c r="IH1" s="227"/>
      <c r="II1" s="227"/>
      <c r="IJ1" s="227"/>
      <c r="IK1" s="227"/>
      <c r="IL1" s="227"/>
      <c r="IM1" s="227"/>
      <c r="IN1" s="227"/>
      <c r="IO1" s="227"/>
      <c r="IP1" s="227"/>
      <c r="IQ1" s="227"/>
      <c r="IR1" s="227"/>
      <c r="IS1" s="227"/>
      <c r="IT1" s="227"/>
      <c r="IU1" s="227"/>
      <c r="IV1" s="227"/>
    </row>
    <row r="2" spans="1:256">
      <c r="A2" s="115" t="s">
        <v>1</v>
      </c>
      <c r="D2" s="157"/>
      <c r="E2" s="227"/>
      <c r="F2" s="157"/>
      <c r="G2" s="227"/>
      <c r="H2" s="109"/>
      <c r="I2" s="109"/>
      <c r="J2" s="109"/>
      <c r="K2" s="227"/>
      <c r="L2" s="227"/>
      <c r="M2" s="227"/>
      <c r="N2" s="227"/>
      <c r="O2" s="227"/>
      <c r="P2" s="227"/>
      <c r="Q2" s="227"/>
      <c r="R2" s="227"/>
      <c r="S2" s="227"/>
      <c r="T2" s="227"/>
      <c r="U2" s="227"/>
      <c r="V2" s="227"/>
      <c r="W2" s="227"/>
      <c r="X2" s="227"/>
      <c r="Y2" s="227"/>
      <c r="Z2" s="227"/>
      <c r="AA2" s="227"/>
      <c r="AB2" s="227"/>
      <c r="AC2" s="227"/>
      <c r="AD2" s="227"/>
      <c r="AE2" s="227"/>
      <c r="AF2" s="227"/>
      <c r="AG2" s="227"/>
      <c r="AH2" s="227"/>
      <c r="AI2" s="227"/>
      <c r="AJ2" s="227"/>
      <c r="AK2" s="227"/>
      <c r="AL2" s="227"/>
      <c r="AM2" s="227"/>
      <c r="AN2" s="227"/>
      <c r="AO2" s="227"/>
      <c r="AP2" s="227"/>
      <c r="AQ2" s="227"/>
      <c r="AR2" s="227"/>
      <c r="AS2" s="227"/>
      <c r="AT2" s="227"/>
      <c r="AU2" s="227"/>
      <c r="AV2" s="227"/>
      <c r="AW2" s="227"/>
      <c r="AX2" s="227"/>
      <c r="AY2" s="227"/>
      <c r="AZ2" s="227"/>
      <c r="BA2" s="227"/>
      <c r="BB2" s="227"/>
      <c r="BC2" s="227"/>
      <c r="BD2" s="227"/>
      <c r="BE2" s="227"/>
      <c r="BF2" s="227"/>
      <c r="BG2" s="227"/>
      <c r="BH2" s="227"/>
      <c r="BI2" s="227"/>
      <c r="BJ2" s="227"/>
      <c r="BK2" s="227"/>
      <c r="BL2" s="227"/>
      <c r="BM2" s="227"/>
      <c r="BN2" s="227"/>
      <c r="BO2" s="227"/>
      <c r="BP2" s="227"/>
      <c r="BQ2" s="227"/>
      <c r="BR2" s="227"/>
      <c r="BS2" s="227"/>
      <c r="BT2" s="227"/>
      <c r="BU2" s="227"/>
      <c r="BV2" s="227"/>
      <c r="BW2" s="227"/>
      <c r="BX2" s="227"/>
      <c r="BY2" s="227"/>
      <c r="BZ2" s="227"/>
      <c r="CA2" s="227"/>
      <c r="CB2" s="227"/>
      <c r="CC2" s="109"/>
      <c r="CD2" s="109"/>
      <c r="CE2" s="109"/>
      <c r="CF2" s="109"/>
      <c r="CG2" s="109"/>
      <c r="CH2" s="109"/>
      <c r="CI2" s="109"/>
      <c r="CJ2" s="109"/>
      <c r="CK2" s="109"/>
      <c r="CL2" s="109"/>
      <c r="CM2" s="109"/>
      <c r="CN2" s="109"/>
      <c r="CO2" s="109"/>
      <c r="CP2" s="109"/>
      <c r="CQ2" s="109"/>
      <c r="CR2" s="109"/>
      <c r="CS2" s="109"/>
      <c r="CT2" s="109"/>
      <c r="CU2" s="227"/>
      <c r="CV2" s="227"/>
      <c r="CW2" s="227"/>
      <c r="CX2" s="227"/>
      <c r="CY2" s="227"/>
      <c r="CZ2" s="227"/>
      <c r="DA2" s="227"/>
      <c r="DB2" s="227"/>
      <c r="DC2" s="227"/>
      <c r="DD2" s="227"/>
      <c r="DE2" s="227"/>
      <c r="DF2" s="227"/>
      <c r="DG2" s="227"/>
      <c r="DH2" s="227"/>
      <c r="DI2" s="227"/>
      <c r="DJ2" s="227"/>
      <c r="DK2" s="227"/>
      <c r="DL2" s="227"/>
      <c r="DM2" s="227"/>
      <c r="DN2" s="227"/>
      <c r="DO2" s="227"/>
      <c r="DP2" s="227"/>
      <c r="DQ2" s="227"/>
      <c r="DR2" s="227"/>
      <c r="DS2" s="227"/>
      <c r="DT2" s="227"/>
      <c r="DU2" s="227"/>
      <c r="DV2" s="227"/>
      <c r="DW2" s="227"/>
      <c r="DX2" s="227"/>
      <c r="DY2" s="227"/>
      <c r="DZ2" s="227"/>
      <c r="EA2" s="227"/>
      <c r="EB2" s="227"/>
      <c r="EC2" s="227"/>
      <c r="ED2" s="227"/>
      <c r="EE2" s="227"/>
      <c r="EF2" s="227"/>
      <c r="EG2" s="227"/>
      <c r="EH2" s="227"/>
      <c r="EI2" s="227"/>
      <c r="EJ2" s="227"/>
      <c r="EK2" s="227"/>
      <c r="EL2" s="227"/>
      <c r="EM2" s="227"/>
      <c r="EN2" s="227"/>
      <c r="EO2" s="227"/>
      <c r="EP2" s="227"/>
      <c r="EQ2" s="227"/>
      <c r="ER2" s="227"/>
      <c r="ES2" s="227"/>
      <c r="ET2" s="227"/>
      <c r="EU2" s="227"/>
      <c r="EV2" s="227"/>
      <c r="EW2" s="227"/>
      <c r="EX2" s="227"/>
      <c r="EY2" s="227"/>
      <c r="EZ2" s="227"/>
      <c r="FA2" s="227"/>
      <c r="FB2" s="227"/>
      <c r="FC2" s="227"/>
      <c r="FD2" s="227"/>
      <c r="FE2" s="227"/>
      <c r="FF2" s="227"/>
      <c r="FG2" s="227"/>
      <c r="FH2" s="227"/>
      <c r="FI2" s="227"/>
      <c r="FJ2" s="227"/>
      <c r="FK2" s="227"/>
      <c r="FL2" s="227"/>
      <c r="FM2" s="227"/>
      <c r="FN2" s="227"/>
      <c r="FO2" s="227"/>
      <c r="FP2" s="227"/>
      <c r="FQ2" s="227"/>
      <c r="FR2" s="227"/>
      <c r="FS2" s="227"/>
      <c r="FT2" s="227"/>
      <c r="FU2" s="227"/>
      <c r="FV2" s="227"/>
      <c r="FW2" s="227"/>
      <c r="FX2" s="227"/>
      <c r="FY2" s="227"/>
      <c r="FZ2" s="227"/>
      <c r="GA2" s="227"/>
      <c r="GB2" s="227"/>
      <c r="GC2" s="227"/>
      <c r="GD2" s="227"/>
      <c r="GE2" s="227"/>
      <c r="GF2" s="227"/>
      <c r="GG2" s="227"/>
      <c r="GH2" s="227"/>
      <c r="GI2" s="227"/>
      <c r="GJ2" s="227"/>
      <c r="GK2" s="227"/>
      <c r="GL2" s="227"/>
      <c r="GM2" s="227"/>
      <c r="GN2" s="227"/>
      <c r="GO2" s="227"/>
      <c r="GP2" s="227"/>
      <c r="GQ2" s="227"/>
      <c r="GR2" s="227"/>
      <c r="GS2" s="227"/>
      <c r="GT2" s="227"/>
      <c r="GU2" s="227"/>
      <c r="GV2" s="227"/>
      <c r="GW2" s="227"/>
      <c r="GX2" s="227"/>
      <c r="GY2" s="227"/>
      <c r="GZ2" s="227"/>
      <c r="HA2" s="227"/>
      <c r="HB2" s="227"/>
      <c r="HC2" s="227"/>
      <c r="HD2" s="227"/>
      <c r="HE2" s="227"/>
      <c r="HF2" s="227"/>
      <c r="HG2" s="227"/>
      <c r="HH2" s="227"/>
      <c r="HI2" s="227"/>
      <c r="HJ2" s="227"/>
      <c r="HK2" s="227"/>
      <c r="HL2" s="227"/>
      <c r="HM2" s="227"/>
      <c r="HN2" s="227"/>
      <c r="HO2" s="227"/>
      <c r="HP2" s="227"/>
      <c r="HQ2" s="227"/>
      <c r="HR2" s="227"/>
      <c r="HS2" s="227"/>
      <c r="HT2" s="227"/>
      <c r="HU2" s="227"/>
      <c r="HV2" s="227"/>
      <c r="HW2" s="227"/>
      <c r="HX2" s="227"/>
      <c r="HY2" s="227"/>
      <c r="HZ2" s="227"/>
      <c r="IA2" s="227"/>
      <c r="IB2" s="227"/>
      <c r="IC2" s="227"/>
      <c r="ID2" s="227"/>
      <c r="IE2" s="227"/>
      <c r="IF2" s="227"/>
      <c r="IG2" s="227"/>
      <c r="IH2" s="227"/>
      <c r="II2" s="227"/>
      <c r="IJ2" s="227"/>
      <c r="IK2" s="227"/>
      <c r="IL2" s="227"/>
      <c r="IM2" s="227"/>
      <c r="IN2" s="227"/>
      <c r="IO2" s="227"/>
      <c r="IP2" s="227"/>
      <c r="IQ2" s="227"/>
      <c r="IR2" s="227"/>
      <c r="IS2" s="227"/>
      <c r="IT2" s="227"/>
      <c r="IU2" s="227"/>
      <c r="IV2" s="227"/>
    </row>
    <row r="3" spans="1:256">
      <c r="A3" s="115" t="s">
        <v>1020</v>
      </c>
      <c r="D3" s="157"/>
      <c r="E3" s="190">
        <v>388427.45</v>
      </c>
      <c r="F3" s="157"/>
      <c r="G3" s="227"/>
      <c r="H3" s="400"/>
      <c r="I3" s="400"/>
      <c r="J3" s="400"/>
      <c r="K3" s="227"/>
      <c r="L3" s="227"/>
      <c r="M3" s="227"/>
      <c r="N3" s="227"/>
      <c r="O3" s="227"/>
      <c r="P3" s="227"/>
      <c r="Q3" s="227"/>
      <c r="R3" s="227"/>
      <c r="S3" s="227"/>
      <c r="T3" s="227"/>
      <c r="U3" s="227"/>
      <c r="V3" s="227"/>
      <c r="W3" s="227"/>
      <c r="X3" s="227"/>
      <c r="Y3" s="227"/>
      <c r="Z3" s="227"/>
      <c r="AA3" s="227"/>
      <c r="AB3" s="227"/>
      <c r="AC3" s="227"/>
      <c r="AD3" s="227"/>
      <c r="AE3" s="227"/>
      <c r="AF3" s="227"/>
      <c r="AG3" s="227"/>
      <c r="AH3" s="227"/>
      <c r="AI3" s="227"/>
      <c r="AJ3" s="227"/>
      <c r="AK3" s="227"/>
      <c r="AL3" s="227"/>
      <c r="AM3" s="227"/>
      <c r="AN3" s="227"/>
      <c r="AO3" s="227"/>
      <c r="AP3" s="227"/>
      <c r="AQ3" s="227"/>
      <c r="AR3" s="227"/>
      <c r="AS3" s="227"/>
      <c r="AT3" s="227"/>
      <c r="AU3" s="227"/>
      <c r="AV3" s="227"/>
      <c r="AW3" s="227"/>
      <c r="AX3" s="227"/>
      <c r="AY3" s="227"/>
      <c r="AZ3" s="227"/>
      <c r="BA3" s="227"/>
      <c r="BB3" s="227"/>
      <c r="BC3" s="227"/>
      <c r="BD3" s="227"/>
      <c r="BE3" s="227"/>
      <c r="BF3" s="227"/>
      <c r="BG3" s="227"/>
      <c r="BH3" s="227"/>
      <c r="BI3" s="227"/>
      <c r="BJ3" s="227"/>
      <c r="BK3" s="227"/>
      <c r="BL3" s="227"/>
      <c r="BM3" s="227"/>
      <c r="BN3" s="227"/>
      <c r="BO3" s="227"/>
      <c r="BP3" s="227"/>
      <c r="BQ3" s="227"/>
      <c r="BR3" s="227"/>
      <c r="BS3" s="227"/>
      <c r="BT3" s="227"/>
      <c r="BU3" s="227"/>
      <c r="BV3" s="227"/>
      <c r="BW3" s="227"/>
      <c r="BX3" s="227"/>
      <c r="BY3" s="227"/>
      <c r="BZ3" s="227"/>
      <c r="CA3" s="227"/>
      <c r="CB3" s="227"/>
      <c r="CC3" s="109"/>
      <c r="CD3" s="109"/>
      <c r="CE3" s="109"/>
      <c r="CF3" s="109"/>
      <c r="CG3" s="109"/>
      <c r="CH3" s="109"/>
      <c r="CI3" s="109"/>
      <c r="CJ3" s="109"/>
      <c r="CK3" s="109"/>
      <c r="CL3" s="109"/>
      <c r="CM3" s="109"/>
      <c r="CN3" s="109"/>
      <c r="CO3" s="109"/>
      <c r="CP3" s="109"/>
      <c r="CQ3" s="109"/>
      <c r="CR3" s="109"/>
      <c r="CS3" s="109"/>
      <c r="CT3" s="109"/>
      <c r="CU3" s="227"/>
      <c r="CV3" s="227"/>
      <c r="CW3" s="227"/>
      <c r="CX3" s="227"/>
      <c r="CY3" s="227"/>
      <c r="CZ3" s="227"/>
      <c r="DA3" s="227"/>
      <c r="DB3" s="227"/>
      <c r="DC3" s="227"/>
      <c r="DD3" s="227"/>
      <c r="DE3" s="227"/>
      <c r="DF3" s="227"/>
      <c r="DG3" s="227"/>
      <c r="DH3" s="227"/>
      <c r="DI3" s="227"/>
      <c r="DJ3" s="227"/>
      <c r="DK3" s="227"/>
      <c r="DL3" s="227"/>
      <c r="DM3" s="227"/>
      <c r="DN3" s="227"/>
      <c r="DO3" s="227"/>
      <c r="DP3" s="227"/>
      <c r="DQ3" s="227"/>
      <c r="DR3" s="227"/>
      <c r="DS3" s="227"/>
      <c r="DT3" s="227"/>
      <c r="DU3" s="227"/>
      <c r="DV3" s="227"/>
      <c r="DW3" s="227"/>
      <c r="DX3" s="227"/>
      <c r="DY3" s="227"/>
      <c r="DZ3" s="227"/>
      <c r="EA3" s="227"/>
      <c r="EB3" s="227"/>
      <c r="EC3" s="227"/>
      <c r="ED3" s="227"/>
      <c r="EE3" s="227"/>
      <c r="EF3" s="227"/>
      <c r="EG3" s="227"/>
      <c r="EH3" s="227"/>
      <c r="EI3" s="227"/>
      <c r="EJ3" s="227"/>
      <c r="EK3" s="227"/>
      <c r="EL3" s="227"/>
      <c r="EM3" s="227"/>
      <c r="EN3" s="227"/>
      <c r="EO3" s="227"/>
      <c r="EP3" s="227"/>
      <c r="EQ3" s="227"/>
      <c r="ER3" s="227"/>
      <c r="ES3" s="227"/>
      <c r="ET3" s="227"/>
      <c r="EU3" s="227"/>
      <c r="EV3" s="227"/>
      <c r="EW3" s="227"/>
      <c r="EX3" s="227"/>
      <c r="EY3" s="227"/>
      <c r="EZ3" s="227"/>
      <c r="FA3" s="227"/>
      <c r="FB3" s="227"/>
      <c r="FC3" s="227"/>
      <c r="FD3" s="227"/>
      <c r="FE3" s="227"/>
      <c r="FF3" s="227"/>
      <c r="FG3" s="227"/>
      <c r="FH3" s="227"/>
      <c r="FI3" s="227"/>
      <c r="FJ3" s="227"/>
      <c r="FK3" s="227"/>
      <c r="FL3" s="227"/>
      <c r="FM3" s="227"/>
      <c r="FN3" s="227"/>
      <c r="FO3" s="227"/>
      <c r="FP3" s="227"/>
      <c r="FQ3" s="227"/>
      <c r="FR3" s="227"/>
      <c r="FS3" s="227"/>
      <c r="FT3" s="227"/>
      <c r="FU3" s="227"/>
      <c r="FV3" s="227"/>
      <c r="FW3" s="227"/>
      <c r="FX3" s="227"/>
      <c r="FY3" s="227"/>
      <c r="FZ3" s="227"/>
      <c r="GA3" s="227"/>
      <c r="GB3" s="227"/>
      <c r="GC3" s="227"/>
      <c r="GD3" s="227"/>
      <c r="GE3" s="227"/>
      <c r="GF3" s="227"/>
      <c r="GG3" s="227"/>
      <c r="GH3" s="227"/>
      <c r="GI3" s="227"/>
      <c r="GJ3" s="227"/>
      <c r="GK3" s="227"/>
      <c r="GL3" s="227"/>
      <c r="GM3" s="227"/>
      <c r="GN3" s="227"/>
      <c r="GO3" s="227"/>
      <c r="GP3" s="227"/>
      <c r="GQ3" s="227"/>
      <c r="GR3" s="227"/>
      <c r="GS3" s="227"/>
      <c r="GT3" s="227"/>
      <c r="GU3" s="227"/>
      <c r="GV3" s="227"/>
      <c r="GW3" s="227"/>
      <c r="GX3" s="227"/>
      <c r="GY3" s="227"/>
      <c r="GZ3" s="227"/>
      <c r="HA3" s="227"/>
      <c r="HB3" s="227"/>
      <c r="HC3" s="227"/>
      <c r="HD3" s="227"/>
      <c r="HE3" s="227"/>
      <c r="HF3" s="227"/>
      <c r="HG3" s="227"/>
      <c r="HH3" s="227"/>
      <c r="HI3" s="227"/>
      <c r="HJ3" s="227"/>
      <c r="HK3" s="227"/>
      <c r="HL3" s="227"/>
      <c r="HM3" s="227"/>
      <c r="HN3" s="227"/>
      <c r="HO3" s="227"/>
      <c r="HP3" s="227"/>
      <c r="HQ3" s="227"/>
      <c r="HR3" s="227"/>
      <c r="HS3" s="227"/>
      <c r="HT3" s="227"/>
      <c r="HU3" s="227"/>
      <c r="HV3" s="227"/>
      <c r="HW3" s="227"/>
      <c r="HX3" s="227"/>
      <c r="HY3" s="227"/>
      <c r="HZ3" s="227"/>
      <c r="IA3" s="227"/>
      <c r="IB3" s="227"/>
      <c r="IC3" s="227"/>
      <c r="ID3" s="227"/>
      <c r="IE3" s="227"/>
      <c r="IF3" s="227"/>
      <c r="IG3" s="227"/>
      <c r="IH3" s="227"/>
      <c r="II3" s="227"/>
      <c r="IJ3" s="227"/>
      <c r="IK3" s="227"/>
      <c r="IL3" s="227"/>
      <c r="IM3" s="227"/>
      <c r="IN3" s="227"/>
      <c r="IO3" s="227"/>
      <c r="IP3" s="227"/>
      <c r="IQ3" s="227"/>
      <c r="IR3" s="227"/>
      <c r="IS3" s="227"/>
      <c r="IT3" s="227"/>
      <c r="IU3" s="227"/>
      <c r="IV3" s="227"/>
    </row>
    <row r="4" spans="1:256">
      <c r="A4" s="115" t="str">
        <f>+'CK GASTOS OSN AC MES 1'!A4</f>
        <v>INFORME DE EJECUCION PRESUPUESTARIO 2024, EGRESOS</v>
      </c>
      <c r="D4" s="157"/>
      <c r="E4" s="227"/>
      <c r="F4" s="157"/>
      <c r="G4" s="227"/>
      <c r="H4" s="109"/>
      <c r="I4" s="109"/>
      <c r="J4" s="109"/>
      <c r="K4" s="227"/>
      <c r="L4" s="227"/>
      <c r="M4" s="227"/>
      <c r="N4" s="227"/>
      <c r="O4" s="227"/>
      <c r="P4" s="227"/>
      <c r="Q4" s="227"/>
      <c r="R4" s="227"/>
      <c r="S4" s="227"/>
      <c r="T4" s="227"/>
      <c r="U4" s="227"/>
      <c r="V4" s="227"/>
      <c r="W4" s="227"/>
      <c r="X4" s="227"/>
      <c r="Y4" s="227"/>
      <c r="Z4" s="227"/>
      <c r="AA4" s="227"/>
      <c r="AB4" s="227"/>
      <c r="AC4" s="227"/>
      <c r="AD4" s="227"/>
      <c r="AE4" s="227"/>
      <c r="AF4" s="227"/>
      <c r="AG4" s="227"/>
      <c r="AH4" s="227"/>
      <c r="AI4" s="227"/>
      <c r="AJ4" s="227"/>
      <c r="AK4" s="227"/>
      <c r="AL4" s="227"/>
      <c r="AM4" s="227"/>
      <c r="AN4" s="227"/>
      <c r="AO4" s="227"/>
      <c r="AP4" s="227"/>
      <c r="AQ4" s="227"/>
      <c r="AR4" s="227"/>
      <c r="AS4" s="227"/>
      <c r="AT4" s="227"/>
      <c r="AU4" s="227"/>
      <c r="AV4" s="227"/>
      <c r="AW4" s="227"/>
      <c r="AX4" s="227"/>
      <c r="AY4" s="227"/>
      <c r="AZ4" s="227"/>
      <c r="BA4" s="227"/>
      <c r="BB4" s="227"/>
      <c r="BC4" s="227"/>
      <c r="BD4" s="227"/>
      <c r="BE4" s="227"/>
      <c r="BF4" s="227"/>
      <c r="BG4" s="227"/>
      <c r="BH4" s="227"/>
      <c r="BI4" s="227"/>
      <c r="BJ4" s="227"/>
      <c r="BK4" s="227"/>
      <c r="BL4" s="227"/>
      <c r="BM4" s="227"/>
      <c r="BN4" s="227"/>
      <c r="BO4" s="227"/>
      <c r="BP4" s="227"/>
      <c r="BQ4" s="227"/>
      <c r="BR4" s="227"/>
      <c r="BS4" s="227"/>
      <c r="BT4" s="227"/>
      <c r="BU4" s="227"/>
      <c r="BV4" s="227"/>
      <c r="BW4" s="227"/>
      <c r="BX4" s="227"/>
      <c r="BY4" s="227"/>
      <c r="BZ4" s="227"/>
      <c r="CA4" s="227"/>
      <c r="CB4" s="227"/>
      <c r="CC4" s="109"/>
      <c r="CD4" s="109"/>
      <c r="CE4" s="109"/>
      <c r="CF4" s="109"/>
      <c r="CG4" s="109"/>
      <c r="CH4" s="109"/>
      <c r="CI4" s="109"/>
      <c r="CJ4" s="109"/>
      <c r="CK4" s="109"/>
      <c r="CL4" s="109"/>
      <c r="CM4" s="109"/>
      <c r="CN4" s="109"/>
      <c r="CO4" s="109"/>
      <c r="CP4" s="109"/>
      <c r="CQ4" s="109"/>
      <c r="CR4" s="109"/>
      <c r="CS4" s="109"/>
      <c r="CT4" s="109"/>
      <c r="CU4" s="227"/>
      <c r="CV4" s="227"/>
      <c r="CW4" s="227"/>
      <c r="CX4" s="227"/>
      <c r="CY4" s="227"/>
      <c r="CZ4" s="227"/>
      <c r="DA4" s="227"/>
      <c r="DB4" s="227"/>
      <c r="DC4" s="227"/>
      <c r="DD4" s="227"/>
      <c r="DE4" s="227"/>
      <c r="DF4" s="227"/>
      <c r="DG4" s="227"/>
      <c r="DH4" s="227"/>
      <c r="DI4" s="227"/>
      <c r="DJ4" s="227"/>
      <c r="DK4" s="227"/>
      <c r="DL4" s="227"/>
      <c r="DM4" s="227"/>
      <c r="DN4" s="227"/>
      <c r="DO4" s="227"/>
      <c r="DP4" s="227"/>
      <c r="DQ4" s="227"/>
      <c r="DR4" s="227"/>
      <c r="DS4" s="227"/>
      <c r="DT4" s="227"/>
      <c r="DU4" s="227"/>
      <c r="DV4" s="227"/>
      <c r="DW4" s="227"/>
      <c r="DX4" s="227"/>
      <c r="DY4" s="227"/>
      <c r="DZ4" s="227"/>
      <c r="EA4" s="227"/>
      <c r="EB4" s="227"/>
      <c r="EC4" s="227"/>
      <c r="ED4" s="227"/>
      <c r="EE4" s="227"/>
      <c r="EF4" s="227"/>
      <c r="EG4" s="227"/>
      <c r="EH4" s="227"/>
      <c r="EI4" s="227"/>
      <c r="EJ4" s="227"/>
      <c r="EK4" s="227"/>
      <c r="EL4" s="227"/>
      <c r="EM4" s="227"/>
      <c r="EN4" s="227"/>
      <c r="EO4" s="227"/>
      <c r="EP4" s="227"/>
      <c r="EQ4" s="227"/>
      <c r="ER4" s="227"/>
      <c r="ES4" s="227"/>
      <c r="ET4" s="227"/>
      <c r="EU4" s="227"/>
      <c r="EV4" s="227"/>
      <c r="EW4" s="227"/>
      <c r="EX4" s="227"/>
      <c r="EY4" s="227"/>
      <c r="EZ4" s="227"/>
      <c r="FA4" s="227"/>
      <c r="FB4" s="227"/>
      <c r="FC4" s="227"/>
      <c r="FD4" s="227"/>
      <c r="FE4" s="227"/>
      <c r="FF4" s="227"/>
      <c r="FG4" s="227"/>
      <c r="FH4" s="227"/>
      <c r="FI4" s="227"/>
      <c r="FJ4" s="227"/>
      <c r="FK4" s="227"/>
      <c r="FL4" s="227"/>
      <c r="FM4" s="227"/>
      <c r="FN4" s="227"/>
      <c r="FO4" s="227"/>
      <c r="FP4" s="227"/>
      <c r="FQ4" s="227"/>
      <c r="FR4" s="227"/>
      <c r="FS4" s="227"/>
      <c r="FT4" s="227"/>
      <c r="FU4" s="227"/>
      <c r="FV4" s="227"/>
      <c r="FW4" s="227"/>
      <c r="FX4" s="227"/>
      <c r="FY4" s="227"/>
      <c r="FZ4" s="227"/>
      <c r="GA4" s="227"/>
      <c r="GB4" s="227"/>
      <c r="GC4" s="227"/>
      <c r="GD4" s="227"/>
      <c r="GE4" s="227"/>
      <c r="GF4" s="227"/>
      <c r="GG4" s="227"/>
      <c r="GH4" s="227"/>
      <c r="GI4" s="227"/>
      <c r="GJ4" s="227"/>
      <c r="GK4" s="227"/>
      <c r="GL4" s="227"/>
      <c r="GM4" s="227"/>
      <c r="GN4" s="227"/>
      <c r="GO4" s="227"/>
      <c r="GP4" s="227"/>
      <c r="GQ4" s="227"/>
      <c r="GR4" s="227"/>
      <c r="GS4" s="227"/>
      <c r="GT4" s="227"/>
      <c r="GU4" s="227"/>
      <c r="GV4" s="227"/>
      <c r="GW4" s="227"/>
      <c r="GX4" s="227"/>
      <c r="GY4" s="227"/>
      <c r="GZ4" s="227"/>
      <c r="HA4" s="227"/>
      <c r="HB4" s="227"/>
      <c r="HC4" s="227"/>
      <c r="HD4" s="227"/>
      <c r="HE4" s="227"/>
      <c r="HF4" s="227"/>
      <c r="HG4" s="227"/>
      <c r="HH4" s="227"/>
      <c r="HI4" s="227"/>
      <c r="HJ4" s="227"/>
      <c r="HK4" s="227"/>
      <c r="HL4" s="227"/>
      <c r="HM4" s="227"/>
      <c r="HN4" s="227"/>
      <c r="HO4" s="227"/>
      <c r="HP4" s="227"/>
      <c r="HQ4" s="227"/>
      <c r="HR4" s="227"/>
      <c r="HS4" s="227"/>
      <c r="HT4" s="227"/>
      <c r="HU4" s="227"/>
      <c r="HV4" s="227"/>
      <c r="HW4" s="227"/>
      <c r="HX4" s="227"/>
      <c r="HY4" s="227"/>
      <c r="HZ4" s="227"/>
      <c r="IA4" s="227"/>
      <c r="IB4" s="227"/>
      <c r="IC4" s="227"/>
      <c r="ID4" s="227"/>
      <c r="IE4" s="227"/>
      <c r="IF4" s="227"/>
      <c r="IG4" s="227"/>
      <c r="IH4" s="227"/>
      <c r="II4" s="227"/>
      <c r="IJ4" s="227"/>
      <c r="IK4" s="227"/>
      <c r="IL4" s="227"/>
      <c r="IM4" s="227"/>
      <c r="IN4" s="227"/>
      <c r="IO4" s="227"/>
      <c r="IP4" s="227"/>
      <c r="IQ4" s="227"/>
      <c r="IR4" s="227"/>
      <c r="IS4" s="227"/>
      <c r="IT4" s="227"/>
      <c r="IU4" s="227"/>
      <c r="IV4" s="227"/>
    </row>
    <row r="5" spans="1:256">
      <c r="A5" s="107"/>
      <c r="D5" s="244"/>
      <c r="E5" s="227"/>
      <c r="F5" s="244"/>
      <c r="G5" s="227"/>
      <c r="H5" s="109"/>
      <c r="I5" s="109"/>
      <c r="J5" s="109"/>
      <c r="K5" s="227"/>
      <c r="L5" s="227"/>
      <c r="M5" s="227"/>
      <c r="N5" s="227"/>
      <c r="O5" s="227"/>
      <c r="P5" s="227"/>
      <c r="Q5" s="227"/>
      <c r="R5" s="227"/>
      <c r="S5" s="227"/>
      <c r="T5" s="227"/>
      <c r="U5" s="227"/>
      <c r="V5" s="227"/>
      <c r="W5" s="227"/>
      <c r="X5" s="227"/>
      <c r="Y5" s="227"/>
      <c r="Z5" s="227"/>
      <c r="AA5" s="227"/>
      <c r="AB5" s="227"/>
      <c r="AC5" s="227"/>
      <c r="AD5" s="227"/>
      <c r="AE5" s="227"/>
      <c r="AF5" s="227"/>
      <c r="AG5" s="227"/>
      <c r="AH5" s="227"/>
      <c r="AI5" s="227"/>
      <c r="AJ5" s="227"/>
      <c r="AK5" s="227"/>
      <c r="AL5" s="227"/>
      <c r="AM5" s="227"/>
      <c r="AN5" s="227"/>
      <c r="AO5" s="227"/>
      <c r="AP5" s="227"/>
      <c r="AQ5" s="227"/>
      <c r="AR5" s="227"/>
      <c r="AS5" s="227"/>
      <c r="AT5" s="227"/>
      <c r="AU5" s="227"/>
      <c r="AV5" s="227"/>
      <c r="AW5" s="227"/>
      <c r="AX5" s="227"/>
      <c r="AY5" s="227"/>
      <c r="AZ5" s="227"/>
      <c r="BA5" s="227"/>
      <c r="BB5" s="227"/>
      <c r="BC5" s="227"/>
      <c r="BD5" s="227"/>
      <c r="BE5" s="227"/>
      <c r="BF5" s="227"/>
      <c r="BG5" s="227"/>
      <c r="BH5" s="227"/>
      <c r="BI5" s="227"/>
      <c r="BJ5" s="227"/>
      <c r="BK5" s="227"/>
      <c r="BL5" s="227"/>
      <c r="BM5" s="227"/>
      <c r="BN5" s="227"/>
      <c r="BO5" s="227"/>
      <c r="BP5" s="227"/>
      <c r="BQ5" s="227"/>
      <c r="BR5" s="227"/>
      <c r="BS5" s="227"/>
      <c r="BT5" s="227"/>
      <c r="BU5" s="227"/>
      <c r="BV5" s="227"/>
      <c r="BW5" s="227"/>
      <c r="BX5" s="227"/>
      <c r="BY5" s="227"/>
      <c r="BZ5" s="227"/>
      <c r="CA5" s="227"/>
      <c r="CB5" s="227"/>
      <c r="CC5" s="227"/>
      <c r="CD5" s="109"/>
      <c r="CE5" s="109"/>
      <c r="CF5" s="109"/>
      <c r="CG5" s="109"/>
      <c r="CH5" s="109"/>
      <c r="CI5" s="109"/>
      <c r="CJ5" s="2">
        <v>200</v>
      </c>
      <c r="CK5" s="2">
        <v>202</v>
      </c>
      <c r="CL5" s="109"/>
      <c r="CM5" s="109"/>
      <c r="CN5" s="109"/>
      <c r="CO5" s="109"/>
      <c r="CP5" s="109"/>
      <c r="CQ5" s="109"/>
      <c r="CR5" s="109"/>
      <c r="CS5" s="109"/>
      <c r="CT5" s="109"/>
      <c r="CU5" s="227"/>
      <c r="CV5" s="227"/>
      <c r="CW5" s="227"/>
      <c r="CX5" s="227"/>
      <c r="CY5" s="227"/>
      <c r="CZ5" s="227"/>
      <c r="DA5" s="227"/>
      <c r="DB5" s="227"/>
      <c r="DC5" s="227"/>
      <c r="DD5" s="227"/>
      <c r="DE5" s="227"/>
      <c r="DF5" s="227"/>
      <c r="DG5" s="227"/>
      <c r="DH5" s="227"/>
      <c r="DI5" s="227"/>
      <c r="DJ5" s="227"/>
      <c r="DK5" s="227"/>
      <c r="DL5" s="227"/>
      <c r="DM5" s="227"/>
      <c r="DN5" s="227"/>
      <c r="DO5" s="227"/>
      <c r="DP5" s="227"/>
      <c r="DQ5" s="227"/>
      <c r="DR5" s="227"/>
      <c r="DS5" s="227"/>
      <c r="DT5" s="227"/>
      <c r="DU5" s="227"/>
      <c r="DV5" s="227"/>
      <c r="DW5" s="227"/>
      <c r="DX5" s="227"/>
      <c r="DY5" s="227"/>
      <c r="DZ5" s="227"/>
      <c r="EA5" s="227"/>
      <c r="EB5" s="227"/>
      <c r="EC5" s="227"/>
      <c r="ED5" s="227"/>
      <c r="EE5" s="227"/>
      <c r="EF5" s="227"/>
      <c r="EG5" s="227"/>
      <c r="EH5" s="227"/>
      <c r="EI5" s="227"/>
      <c r="EJ5" s="227"/>
      <c r="EK5" s="227"/>
      <c r="EL5" s="227"/>
      <c r="EM5" s="227"/>
      <c r="EN5" s="227"/>
      <c r="EO5" s="227"/>
      <c r="EP5" s="227"/>
      <c r="EQ5" s="227"/>
      <c r="ER5" s="227"/>
      <c r="ES5" s="227"/>
      <c r="ET5" s="227"/>
      <c r="EU5" s="227"/>
      <c r="EV5" s="227"/>
      <c r="EW5" s="227"/>
      <c r="EX5" s="227"/>
      <c r="EY5" s="227"/>
      <c r="EZ5" s="227"/>
      <c r="FA5" s="227"/>
      <c r="FB5" s="227"/>
      <c r="FC5" s="227"/>
      <c r="FD5" s="227"/>
      <c r="FE5" s="227"/>
      <c r="FF5" s="227"/>
      <c r="FG5" s="227"/>
      <c r="FH5" s="227"/>
      <c r="FI5" s="227"/>
      <c r="FJ5" s="227"/>
      <c r="FK5" s="227"/>
      <c r="FL5" s="227"/>
      <c r="FM5" s="227"/>
      <c r="FN5" s="227"/>
      <c r="FO5" s="227"/>
      <c r="FP5" s="227"/>
      <c r="FQ5" s="227"/>
      <c r="FR5" s="227"/>
      <c r="FS5" s="227"/>
      <c r="FT5" s="227"/>
      <c r="FU5" s="227"/>
      <c r="FV5" s="227"/>
      <c r="FW5" s="227"/>
      <c r="FX5" s="227"/>
      <c r="FY5" s="227"/>
      <c r="FZ5" s="227"/>
      <c r="GA5" s="227"/>
      <c r="GB5" s="227"/>
      <c r="GC5" s="227"/>
      <c r="GD5" s="227"/>
      <c r="GE5" s="227"/>
      <c r="GF5" s="227"/>
      <c r="GG5" s="227"/>
      <c r="GH5" s="227"/>
      <c r="GI5" s="227"/>
      <c r="GJ5" s="227"/>
      <c r="GK5" s="227"/>
      <c r="GL5" s="227"/>
      <c r="GM5" s="227"/>
      <c r="GN5" s="227"/>
      <c r="GO5" s="227"/>
      <c r="GP5" s="227"/>
      <c r="GQ5" s="227"/>
      <c r="GR5" s="227"/>
      <c r="GS5" s="227"/>
      <c r="GT5" s="227"/>
      <c r="GU5" s="227"/>
      <c r="GV5" s="227"/>
      <c r="GW5" s="227"/>
      <c r="GX5" s="227"/>
      <c r="GY5" s="227"/>
      <c r="GZ5" s="227"/>
      <c r="HA5" s="227"/>
      <c r="HB5" s="227"/>
      <c r="HC5" s="227"/>
      <c r="HD5" s="227"/>
      <c r="HE5" s="227"/>
      <c r="HF5" s="227"/>
      <c r="HG5" s="227"/>
      <c r="HH5" s="227"/>
      <c r="HI5" s="227"/>
      <c r="HJ5" s="227"/>
      <c r="HK5" s="227"/>
      <c r="HL5" s="227"/>
      <c r="HM5" s="227"/>
      <c r="HN5" s="227"/>
      <c r="HO5" s="227"/>
      <c r="HP5" s="227"/>
      <c r="HQ5" s="227"/>
      <c r="HR5" s="227"/>
      <c r="HS5" s="227"/>
      <c r="HT5" s="227"/>
      <c r="HU5" s="227"/>
      <c r="HV5" s="227"/>
      <c r="HW5" s="227"/>
      <c r="HX5" s="227"/>
      <c r="HY5" s="227"/>
      <c r="HZ5" s="227"/>
      <c r="IA5" s="227"/>
      <c r="IB5" s="227"/>
      <c r="IC5" s="227"/>
      <c r="ID5" s="227"/>
      <c r="IE5" s="227"/>
      <c r="IF5" s="227"/>
      <c r="IG5" s="227"/>
      <c r="IH5" s="227"/>
      <c r="II5" s="227"/>
      <c r="IJ5" s="227"/>
      <c r="IK5" s="227"/>
      <c r="IL5" s="227"/>
      <c r="IM5" s="227"/>
      <c r="IN5" s="227"/>
      <c r="IO5" s="227"/>
      <c r="IP5" s="227"/>
      <c r="IQ5" s="227"/>
      <c r="IR5" s="227"/>
      <c r="IS5" s="227"/>
      <c r="IT5" s="227"/>
      <c r="IU5" s="227"/>
      <c r="IV5" s="227"/>
    </row>
    <row r="6" spans="1:256" s="34" customFormat="1">
      <c r="A6" s="116" t="s">
        <v>4</v>
      </c>
      <c r="B6" s="113" t="s">
        <v>5</v>
      </c>
      <c r="C6" s="113" t="s">
        <v>6</v>
      </c>
      <c r="D6" s="191" t="s">
        <v>7</v>
      </c>
      <c r="E6" s="113" t="s">
        <v>8</v>
      </c>
      <c r="F6" s="191" t="s">
        <v>9</v>
      </c>
      <c r="G6" s="113" t="s">
        <v>10</v>
      </c>
      <c r="H6" s="113" t="s">
        <v>11</v>
      </c>
      <c r="I6" s="113" t="s">
        <v>12</v>
      </c>
      <c r="J6" s="113" t="s">
        <v>13</v>
      </c>
      <c r="K6" s="113" t="s">
        <v>14</v>
      </c>
      <c r="L6" s="113" t="s">
        <v>15</v>
      </c>
      <c r="M6" s="113" t="s">
        <v>16</v>
      </c>
      <c r="N6" s="113" t="s">
        <v>17</v>
      </c>
      <c r="O6" s="113" t="s">
        <v>18</v>
      </c>
      <c r="P6" s="113" t="s">
        <v>19</v>
      </c>
      <c r="Q6" s="113" t="s">
        <v>20</v>
      </c>
      <c r="R6" s="113" t="s">
        <v>21</v>
      </c>
      <c r="S6" s="113" t="s">
        <v>22</v>
      </c>
      <c r="T6" s="113" t="s">
        <v>23</v>
      </c>
      <c r="U6" s="113" t="s">
        <v>25</v>
      </c>
      <c r="V6" s="113" t="s">
        <v>26</v>
      </c>
      <c r="W6" s="113" t="s">
        <v>27</v>
      </c>
      <c r="X6" s="113" t="s">
        <v>28</v>
      </c>
      <c r="Y6" s="113" t="s">
        <v>29</v>
      </c>
      <c r="Z6" s="113" t="s">
        <v>30</v>
      </c>
      <c r="AA6" s="113" t="s">
        <v>31</v>
      </c>
      <c r="AB6" s="113" t="s">
        <v>32</v>
      </c>
      <c r="AC6" s="113" t="s">
        <v>33</v>
      </c>
      <c r="AD6" s="113" t="s">
        <v>34</v>
      </c>
      <c r="AE6" s="113" t="s">
        <v>35</v>
      </c>
      <c r="AF6" s="113" t="s">
        <v>36</v>
      </c>
      <c r="AG6" s="113" t="s">
        <v>37</v>
      </c>
      <c r="AH6" s="113" t="s">
        <v>38</v>
      </c>
      <c r="AI6" s="113" t="s">
        <v>39</v>
      </c>
      <c r="AJ6" s="113" t="s">
        <v>40</v>
      </c>
      <c r="AK6" s="113" t="s">
        <v>41</v>
      </c>
      <c r="AL6" s="113" t="s">
        <v>42</v>
      </c>
      <c r="AM6" s="113" t="s">
        <v>43</v>
      </c>
      <c r="AN6" s="113" t="s">
        <v>44</v>
      </c>
      <c r="AO6" s="113" t="s">
        <v>45</v>
      </c>
      <c r="AP6" s="113" t="s">
        <v>46</v>
      </c>
      <c r="AQ6" s="113" t="s">
        <v>47</v>
      </c>
      <c r="AR6" s="113" t="s">
        <v>48</v>
      </c>
      <c r="AS6" s="113" t="s">
        <v>49</v>
      </c>
      <c r="AT6" s="113" t="s">
        <v>51</v>
      </c>
      <c r="AU6" s="113" t="s">
        <v>52</v>
      </c>
      <c r="AV6" s="113" t="s">
        <v>53</v>
      </c>
      <c r="AW6" s="113" t="s">
        <v>54</v>
      </c>
      <c r="AX6" s="113" t="s">
        <v>55</v>
      </c>
      <c r="AY6" s="113" t="s">
        <v>56</v>
      </c>
      <c r="AZ6" s="113" t="s">
        <v>57</v>
      </c>
      <c r="BA6" s="113" t="s">
        <v>60</v>
      </c>
      <c r="BB6" s="113" t="s">
        <v>61</v>
      </c>
      <c r="BC6" s="113" t="s">
        <v>62</v>
      </c>
      <c r="BD6" s="113" t="s">
        <v>63</v>
      </c>
      <c r="BE6" s="113" t="s">
        <v>64</v>
      </c>
      <c r="BF6" s="113" t="s">
        <v>65</v>
      </c>
      <c r="BG6" s="113" t="s">
        <v>66</v>
      </c>
      <c r="BH6" s="113" t="s">
        <v>67</v>
      </c>
      <c r="BI6" s="113" t="s">
        <v>68</v>
      </c>
      <c r="BJ6" s="113" t="s">
        <v>69</v>
      </c>
      <c r="BK6" s="113" t="s">
        <v>70</v>
      </c>
      <c r="BL6" s="113" t="s">
        <v>71</v>
      </c>
      <c r="BM6" s="113" t="s">
        <v>72</v>
      </c>
      <c r="BN6" s="113" t="s">
        <v>73</v>
      </c>
      <c r="BO6" s="113" t="s">
        <v>74</v>
      </c>
      <c r="BP6" s="113" t="s">
        <v>75</v>
      </c>
      <c r="BQ6" s="113" t="s">
        <v>76</v>
      </c>
      <c r="BR6" s="113" t="s">
        <v>77</v>
      </c>
      <c r="BS6" s="113" t="s">
        <v>78</v>
      </c>
      <c r="BT6" s="113" t="s">
        <v>79</v>
      </c>
      <c r="BU6" s="113" t="s">
        <v>80</v>
      </c>
      <c r="BV6" s="113" t="s">
        <v>81</v>
      </c>
      <c r="BW6" s="113" t="s">
        <v>82</v>
      </c>
      <c r="BX6" s="113" t="s">
        <v>83</v>
      </c>
      <c r="BY6" s="113" t="s">
        <v>84</v>
      </c>
      <c r="BZ6" s="113" t="s">
        <v>85</v>
      </c>
      <c r="CA6" s="113" t="s">
        <v>86</v>
      </c>
      <c r="CB6" s="113" t="s">
        <v>87</v>
      </c>
      <c r="CC6" s="113" t="s">
        <v>88</v>
      </c>
      <c r="CD6" s="113" t="s">
        <v>89</v>
      </c>
      <c r="CE6" s="113" t="s">
        <v>90</v>
      </c>
      <c r="CF6" s="113" t="s">
        <v>91</v>
      </c>
      <c r="CG6" s="113" t="s">
        <v>92</v>
      </c>
      <c r="CH6" s="113" t="s">
        <v>93</v>
      </c>
      <c r="CI6" s="113" t="s">
        <v>94</v>
      </c>
      <c r="CJ6" s="113" t="s">
        <v>95</v>
      </c>
      <c r="CK6" s="113" t="s">
        <v>95</v>
      </c>
      <c r="CL6" s="113" t="s">
        <v>96</v>
      </c>
      <c r="CM6" s="113" t="s">
        <v>97</v>
      </c>
      <c r="CN6" s="113" t="s">
        <v>98</v>
      </c>
      <c r="CO6" s="113" t="s">
        <v>99</v>
      </c>
      <c r="CP6" s="113" t="s">
        <v>433</v>
      </c>
      <c r="CQ6" s="113" t="s">
        <v>100</v>
      </c>
      <c r="CR6" s="113" t="s">
        <v>101</v>
      </c>
      <c r="CS6" s="108"/>
      <c r="CT6" s="108"/>
      <c r="CU6" s="108"/>
      <c r="CV6" s="108"/>
      <c r="CW6" s="108"/>
      <c r="CX6" s="108"/>
      <c r="CY6" s="108"/>
      <c r="CZ6" s="108"/>
      <c r="DA6" s="108"/>
      <c r="DB6" s="108"/>
      <c r="DC6" s="108"/>
      <c r="DD6" s="108"/>
      <c r="DE6" s="108"/>
      <c r="DF6" s="108"/>
      <c r="DG6" s="108"/>
      <c r="DH6" s="108"/>
      <c r="DI6" s="108"/>
      <c r="DJ6" s="108"/>
      <c r="DK6" s="108"/>
      <c r="DL6" s="108"/>
      <c r="DM6" s="108"/>
      <c r="DN6" s="108"/>
      <c r="DO6" s="108"/>
      <c r="DP6" s="108"/>
      <c r="DQ6" s="108"/>
      <c r="DR6" s="108"/>
      <c r="DS6" s="108"/>
      <c r="DT6" s="108"/>
      <c r="DU6" s="108"/>
      <c r="DV6" s="108"/>
      <c r="DW6" s="108"/>
      <c r="DX6" s="108"/>
      <c r="DY6" s="108"/>
      <c r="DZ6" s="108"/>
      <c r="EA6" s="108"/>
      <c r="EB6" s="108"/>
      <c r="EC6" s="108"/>
      <c r="ED6" s="108"/>
      <c r="EE6" s="108"/>
      <c r="EF6" s="108"/>
      <c r="EG6" s="108"/>
      <c r="EH6" s="108"/>
      <c r="EI6" s="108"/>
      <c r="EJ6" s="108"/>
      <c r="EK6" s="108"/>
      <c r="EL6" s="108"/>
      <c r="EM6" s="108"/>
      <c r="EN6" s="108"/>
      <c r="EO6" s="108"/>
      <c r="EP6" s="108"/>
      <c r="EQ6" s="108"/>
      <c r="ER6" s="108"/>
      <c r="ES6" s="108"/>
      <c r="ET6" s="108"/>
      <c r="EU6" s="108"/>
      <c r="EV6" s="108"/>
      <c r="EW6" s="108"/>
      <c r="EX6" s="108"/>
      <c r="EY6" s="108"/>
      <c r="EZ6" s="108"/>
      <c r="FA6" s="108"/>
      <c r="FB6" s="108"/>
      <c r="FC6" s="108"/>
      <c r="FD6" s="108"/>
      <c r="FE6" s="108"/>
      <c r="FF6" s="108"/>
      <c r="FG6" s="108"/>
      <c r="FH6" s="108"/>
      <c r="FI6" s="108"/>
      <c r="FJ6" s="108"/>
      <c r="FK6" s="108"/>
      <c r="FL6" s="108"/>
      <c r="FM6" s="108"/>
      <c r="FN6" s="108"/>
      <c r="FO6" s="108"/>
      <c r="FP6" s="108"/>
      <c r="FQ6" s="108"/>
      <c r="FR6" s="108"/>
      <c r="FS6" s="108"/>
      <c r="FT6" s="108"/>
      <c r="FU6" s="108"/>
      <c r="FV6" s="108"/>
      <c r="FW6" s="108"/>
      <c r="FX6" s="108"/>
      <c r="FY6" s="108"/>
      <c r="FZ6" s="108"/>
      <c r="GA6" s="108"/>
      <c r="GB6" s="108"/>
      <c r="GC6" s="108"/>
      <c r="GD6" s="108"/>
      <c r="GE6" s="108"/>
      <c r="GF6" s="108"/>
      <c r="GG6" s="108"/>
      <c r="GH6" s="108"/>
      <c r="GI6" s="108"/>
      <c r="GJ6" s="108"/>
      <c r="GK6" s="108"/>
      <c r="GL6" s="108"/>
      <c r="GM6" s="108"/>
      <c r="GN6" s="108"/>
      <c r="GO6" s="108"/>
      <c r="GP6" s="108"/>
      <c r="GQ6" s="108"/>
      <c r="GR6" s="108"/>
      <c r="GS6" s="108"/>
      <c r="GT6" s="108"/>
      <c r="GU6" s="108"/>
      <c r="GV6" s="108"/>
      <c r="GW6" s="108"/>
      <c r="GX6" s="108"/>
      <c r="GY6" s="108"/>
      <c r="GZ6" s="108"/>
      <c r="HA6" s="108"/>
      <c r="HB6" s="108"/>
      <c r="HC6" s="108"/>
      <c r="HD6" s="108"/>
      <c r="HE6" s="108"/>
      <c r="HF6" s="108"/>
      <c r="HG6" s="108"/>
      <c r="HH6" s="108"/>
      <c r="HI6" s="108"/>
      <c r="HJ6" s="108"/>
      <c r="HK6" s="108"/>
      <c r="HL6" s="108"/>
      <c r="HM6" s="108"/>
      <c r="HN6" s="108"/>
      <c r="HO6" s="108"/>
      <c r="HP6" s="108"/>
      <c r="HQ6" s="108"/>
      <c r="HR6" s="108"/>
      <c r="HS6" s="108"/>
      <c r="HT6" s="108"/>
      <c r="HU6" s="108"/>
      <c r="HV6" s="108"/>
      <c r="HW6" s="108"/>
      <c r="HX6" s="108"/>
      <c r="HY6" s="108"/>
      <c r="HZ6" s="108"/>
      <c r="IA6" s="108"/>
      <c r="IB6" s="108"/>
      <c r="IC6" s="108"/>
      <c r="ID6" s="108"/>
      <c r="IE6" s="108"/>
      <c r="IF6" s="108"/>
      <c r="IG6" s="108"/>
      <c r="IH6" s="108"/>
      <c r="II6" s="108"/>
      <c r="IJ6" s="108"/>
      <c r="IK6" s="108"/>
      <c r="IL6" s="108"/>
      <c r="IM6" s="108"/>
      <c r="IN6" s="108"/>
      <c r="IO6" s="108"/>
      <c r="IP6" s="108"/>
      <c r="IQ6" s="108"/>
      <c r="IR6" s="108"/>
      <c r="IS6" s="108"/>
      <c r="IT6" s="108"/>
      <c r="IU6" s="108"/>
      <c r="IV6" s="108"/>
    </row>
    <row r="7" spans="1:256" ht="15" customHeight="1">
      <c r="A7" s="227"/>
      <c r="B7" s="227"/>
      <c r="C7" s="227"/>
      <c r="D7" s="227"/>
      <c r="E7" s="227"/>
      <c r="F7" s="227"/>
      <c r="G7" s="227"/>
      <c r="H7" s="227"/>
      <c r="I7" s="227"/>
      <c r="J7" s="227"/>
      <c r="K7" s="227"/>
      <c r="L7" s="227"/>
      <c r="M7" s="227"/>
      <c r="N7" s="227"/>
      <c r="O7" s="227"/>
      <c r="P7" s="227"/>
      <c r="Q7" s="227"/>
      <c r="R7" s="227"/>
      <c r="S7" s="227"/>
      <c r="T7" s="227"/>
      <c r="U7" s="227"/>
      <c r="V7" s="227"/>
      <c r="W7" s="227"/>
      <c r="X7" s="227"/>
      <c r="Y7" s="227"/>
      <c r="Z7" s="227"/>
      <c r="AA7" s="227"/>
      <c r="AB7" s="227"/>
      <c r="AC7" s="227"/>
      <c r="AD7" s="227"/>
      <c r="AE7" s="227"/>
      <c r="AF7" s="227"/>
      <c r="AG7" s="227"/>
      <c r="AH7" s="227"/>
      <c r="AI7" s="227"/>
      <c r="AJ7" s="227"/>
      <c r="AK7" s="227"/>
      <c r="AL7" s="227"/>
      <c r="AM7" s="227"/>
      <c r="AN7" s="227"/>
      <c r="AO7" s="227"/>
      <c r="AP7" s="227"/>
      <c r="AQ7" s="227"/>
      <c r="AR7" s="227"/>
      <c r="AS7" s="227"/>
      <c r="AT7" s="227"/>
      <c r="AU7" s="227"/>
      <c r="AV7" s="227"/>
      <c r="AW7" s="227"/>
      <c r="AX7" s="227"/>
      <c r="AY7" s="227"/>
      <c r="AZ7" s="227"/>
      <c r="BA7" s="227"/>
      <c r="BB7" s="227"/>
      <c r="BC7" s="227"/>
      <c r="BD7" s="227"/>
      <c r="BE7" s="227"/>
      <c r="BF7" s="227"/>
      <c r="BG7" s="227"/>
      <c r="BH7" s="227"/>
      <c r="BI7" s="227"/>
      <c r="BJ7" s="227"/>
      <c r="BK7" s="227"/>
      <c r="BL7" s="227"/>
      <c r="BM7" s="227"/>
      <c r="BN7" s="227"/>
      <c r="BO7" s="227"/>
      <c r="BP7" s="227"/>
      <c r="BQ7" s="227"/>
      <c r="BR7" s="227"/>
      <c r="BS7" s="227"/>
      <c r="BT7" s="227"/>
      <c r="BU7" s="227"/>
      <c r="BV7" s="227"/>
      <c r="BW7" s="227"/>
      <c r="BX7" s="227"/>
      <c r="BY7" s="227"/>
      <c r="BZ7" s="227"/>
      <c r="CA7" s="227"/>
      <c r="CB7" s="227"/>
      <c r="CC7" s="227"/>
      <c r="CD7" s="227"/>
      <c r="CE7" s="227"/>
      <c r="CF7" s="227"/>
      <c r="CG7" s="227"/>
      <c r="CH7" s="227"/>
      <c r="CI7" s="227"/>
      <c r="CJ7" s="227"/>
      <c r="CK7" s="227"/>
      <c r="CL7" s="227"/>
      <c r="CM7" s="227"/>
      <c r="CN7" s="227"/>
      <c r="CO7" s="227"/>
      <c r="CP7" s="227"/>
      <c r="CQ7" s="227"/>
      <c r="CR7" s="227"/>
      <c r="CS7" s="227"/>
      <c r="CT7" s="227"/>
      <c r="CU7" s="227"/>
      <c r="CV7" s="227"/>
      <c r="CW7" s="227"/>
      <c r="CX7" s="227"/>
      <c r="CY7" s="227"/>
      <c r="CZ7" s="227"/>
      <c r="DA7" s="227"/>
      <c r="DB7" s="227"/>
      <c r="DC7" s="227"/>
      <c r="DD7" s="227"/>
      <c r="DE7" s="227"/>
      <c r="DF7" s="227"/>
      <c r="DG7" s="227"/>
      <c r="DH7" s="227"/>
      <c r="DI7" s="227"/>
      <c r="DJ7" s="227"/>
      <c r="DK7" s="227"/>
      <c r="DL7" s="227"/>
      <c r="DM7" s="227"/>
      <c r="DN7" s="227"/>
      <c r="DO7" s="227"/>
      <c r="DP7" s="227"/>
      <c r="DQ7" s="227"/>
      <c r="DR7" s="227"/>
      <c r="DS7" s="227"/>
      <c r="DT7" s="227"/>
      <c r="DU7" s="227"/>
      <c r="DV7" s="227"/>
      <c r="DW7" s="227"/>
      <c r="DX7" s="227"/>
      <c r="DY7" s="227"/>
      <c r="DZ7" s="227"/>
      <c r="EA7" s="227"/>
      <c r="EB7" s="227"/>
      <c r="EC7" s="227"/>
      <c r="ED7" s="227"/>
      <c r="EE7" s="227"/>
      <c r="EF7" s="227"/>
      <c r="EG7" s="227"/>
      <c r="EH7" s="227"/>
      <c r="EI7" s="227"/>
      <c r="EJ7" s="227"/>
      <c r="EK7" s="227"/>
      <c r="EL7" s="227"/>
      <c r="EM7" s="227"/>
      <c r="EN7" s="227"/>
      <c r="EO7" s="227"/>
      <c r="EP7" s="227"/>
      <c r="EQ7" s="227"/>
      <c r="ER7" s="227"/>
      <c r="ES7" s="227"/>
      <c r="ET7" s="227"/>
      <c r="EU7" s="227"/>
      <c r="EV7" s="227"/>
      <c r="EW7" s="227"/>
      <c r="EX7" s="227"/>
      <c r="EY7" s="227"/>
      <c r="EZ7" s="227"/>
      <c r="FA7" s="227"/>
      <c r="FB7" s="227"/>
      <c r="FC7" s="227"/>
      <c r="FD7" s="227"/>
      <c r="FE7" s="227"/>
      <c r="FF7" s="227"/>
      <c r="FG7" s="227"/>
      <c r="FH7" s="227"/>
      <c r="FI7" s="227"/>
      <c r="FJ7" s="227"/>
      <c r="FK7" s="227"/>
      <c r="FL7" s="227"/>
      <c r="FM7" s="227"/>
      <c r="FN7" s="227"/>
      <c r="FO7" s="227"/>
      <c r="FP7" s="227"/>
      <c r="FQ7" s="227"/>
      <c r="FR7" s="227"/>
      <c r="FS7" s="227"/>
      <c r="FT7" s="227"/>
      <c r="FU7" s="227"/>
      <c r="FV7" s="227"/>
      <c r="FW7" s="227"/>
      <c r="FX7" s="227"/>
      <c r="FY7" s="227"/>
      <c r="FZ7" s="227"/>
      <c r="GA7" s="227"/>
      <c r="GB7" s="227"/>
      <c r="GC7" s="227"/>
      <c r="GD7" s="227"/>
      <c r="GE7" s="227"/>
      <c r="GF7" s="227"/>
      <c r="GG7" s="227"/>
      <c r="GH7" s="227"/>
      <c r="GI7" s="227"/>
      <c r="GJ7" s="227"/>
      <c r="GK7" s="227"/>
      <c r="GL7" s="227"/>
      <c r="GM7" s="227"/>
      <c r="GN7" s="227"/>
      <c r="GO7" s="227"/>
      <c r="GP7" s="227"/>
      <c r="GQ7" s="227"/>
      <c r="GR7" s="227"/>
      <c r="GS7" s="227"/>
      <c r="GT7" s="227"/>
      <c r="GU7" s="227"/>
      <c r="GV7" s="227"/>
      <c r="GW7" s="227"/>
      <c r="GX7" s="227"/>
      <c r="GY7" s="227"/>
      <c r="GZ7" s="227"/>
      <c r="HA7" s="227"/>
      <c r="HB7" s="227"/>
      <c r="HC7" s="227"/>
      <c r="HD7" s="227"/>
      <c r="HE7" s="227"/>
      <c r="HF7" s="227"/>
      <c r="HG7" s="227"/>
      <c r="HH7" s="227"/>
      <c r="HI7" s="227"/>
      <c r="HJ7" s="227"/>
      <c r="HK7" s="227"/>
      <c r="HL7" s="227"/>
      <c r="HM7" s="227"/>
      <c r="HN7" s="227"/>
      <c r="HO7" s="227"/>
      <c r="HP7" s="227"/>
      <c r="HQ7" s="227"/>
      <c r="HR7" s="227"/>
      <c r="HS7" s="227"/>
      <c r="HT7" s="227"/>
      <c r="HU7" s="227"/>
      <c r="HV7" s="227"/>
      <c r="HW7" s="227"/>
      <c r="HX7" s="227"/>
      <c r="HY7" s="227"/>
      <c r="HZ7" s="227"/>
      <c r="IA7" s="227"/>
      <c r="IB7" s="227"/>
      <c r="IC7" s="227"/>
      <c r="ID7" s="227"/>
      <c r="IE7" s="227"/>
      <c r="IF7" s="227"/>
      <c r="IG7" s="227"/>
      <c r="IH7" s="227"/>
      <c r="II7" s="227"/>
      <c r="IJ7" s="227"/>
      <c r="IK7" s="227"/>
      <c r="IL7" s="227"/>
      <c r="IM7" s="227"/>
      <c r="IN7" s="227"/>
      <c r="IO7" s="227"/>
      <c r="IP7" s="227"/>
      <c r="IQ7" s="227"/>
      <c r="IR7" s="227"/>
      <c r="IS7" s="227"/>
      <c r="IT7" s="227"/>
      <c r="IU7" s="227"/>
      <c r="IV7" s="227"/>
    </row>
    <row r="8" spans="1:256" ht="15" customHeight="1">
      <c r="A8" s="235" t="s">
        <v>241</v>
      </c>
      <c r="B8" s="108"/>
      <c r="C8" s="157"/>
      <c r="D8" s="2"/>
      <c r="E8"/>
      <c r="F8"/>
      <c r="G8"/>
      <c r="H8" s="2"/>
      <c r="I8" s="2"/>
      <c r="J8" s="2"/>
      <c r="K8"/>
      <c r="L8" s="2"/>
      <c r="M8"/>
      <c r="N8" s="157"/>
      <c r="O8"/>
      <c r="P8"/>
      <c r="Q8" s="2"/>
      <c r="R8" s="142"/>
      <c r="S8"/>
      <c r="T8"/>
      <c r="U8"/>
      <c r="V8"/>
      <c r="W8"/>
      <c r="X8"/>
      <c r="Y8"/>
      <c r="Z8"/>
      <c r="AA8" s="157"/>
      <c r="AB8"/>
      <c r="AC8"/>
      <c r="AD8" s="157"/>
      <c r="AE8"/>
      <c r="AF8" s="157"/>
      <c r="AG8"/>
      <c r="AH8"/>
      <c r="AI8"/>
      <c r="AJ8"/>
      <c r="AK8"/>
      <c r="AL8"/>
      <c r="AM8" s="157"/>
      <c r="AN8" s="2"/>
      <c r="AO8" s="157"/>
      <c r="AP8"/>
      <c r="AQ8" s="157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 s="157"/>
      <c r="BG8" s="142"/>
      <c r="BH8"/>
      <c r="BI8"/>
      <c r="BJ8"/>
      <c r="BK8"/>
      <c r="BL8"/>
      <c r="BM8"/>
      <c r="BN8"/>
      <c r="BO8"/>
      <c r="BP8"/>
      <c r="BQ8"/>
      <c r="BR8"/>
      <c r="BS8"/>
      <c r="BT8" s="2"/>
      <c r="BU8" s="157"/>
      <c r="BV8"/>
      <c r="BW8" s="157"/>
      <c r="BX8"/>
      <c r="BY8"/>
      <c r="BZ8" s="157"/>
      <c r="CA8"/>
      <c r="CB8"/>
      <c r="CC8"/>
      <c r="CD8"/>
      <c r="CE8"/>
      <c r="CF8"/>
      <c r="CG8" s="2"/>
      <c r="CH8" s="2"/>
      <c r="CI8" s="2"/>
      <c r="CJ8" s="2">
        <v>355859.45</v>
      </c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  <c r="IS8"/>
      <c r="IT8"/>
      <c r="IU8"/>
      <c r="IV8"/>
    </row>
    <row r="9" spans="1:256" s="227" customFormat="1" ht="15" customHeight="1">
      <c r="A9" s="235" t="s">
        <v>242</v>
      </c>
      <c r="B9" s="235"/>
      <c r="C9" s="107"/>
      <c r="D9" s="157"/>
      <c r="E9" s="80"/>
      <c r="F9" s="157"/>
      <c r="G9" s="80"/>
      <c r="H9" s="80"/>
      <c r="I9" s="80"/>
      <c r="J9" s="80"/>
      <c r="K9" s="80"/>
      <c r="L9" s="80"/>
      <c r="M9" s="239"/>
      <c r="N9" s="80"/>
      <c r="O9" s="157"/>
      <c r="P9" s="80"/>
      <c r="Q9" s="80"/>
      <c r="R9" s="157"/>
      <c r="S9" s="80"/>
      <c r="T9" s="80"/>
      <c r="U9" s="80"/>
      <c r="V9" s="80"/>
      <c r="W9" s="80"/>
      <c r="X9" s="80"/>
      <c r="Y9" s="80"/>
      <c r="Z9" s="80"/>
      <c r="AA9" s="80"/>
      <c r="AB9" s="80"/>
      <c r="AC9" s="80"/>
      <c r="AD9" s="80"/>
      <c r="AE9" s="80"/>
      <c r="AF9" s="80"/>
      <c r="AG9" s="80"/>
      <c r="AH9" s="80"/>
      <c r="AI9" s="80"/>
      <c r="AJ9" s="80"/>
      <c r="AK9" s="80"/>
      <c r="AL9" s="80"/>
      <c r="AM9" s="80"/>
      <c r="AN9" s="80"/>
      <c r="AO9" s="80"/>
      <c r="AP9" s="80"/>
      <c r="AQ9" s="80"/>
      <c r="AR9" s="80"/>
      <c r="AS9" s="80"/>
      <c r="AT9" s="80"/>
      <c r="AU9" s="80"/>
      <c r="AV9" s="80"/>
      <c r="AW9" s="80"/>
      <c r="AX9" s="80"/>
      <c r="AY9" s="80"/>
      <c r="AZ9" s="80"/>
      <c r="BA9" s="80"/>
      <c r="BB9" s="80"/>
      <c r="BC9" s="80"/>
      <c r="BD9" s="80"/>
      <c r="BE9" s="80"/>
      <c r="BF9" s="80"/>
      <c r="BG9" s="80"/>
      <c r="BH9" s="80"/>
      <c r="BI9" s="80"/>
      <c r="BJ9" s="80"/>
      <c r="BK9" s="80"/>
      <c r="BL9" s="80"/>
      <c r="BM9" s="80"/>
      <c r="BN9" s="80"/>
      <c r="BO9" s="80"/>
      <c r="BP9" s="80"/>
      <c r="BQ9" s="80"/>
      <c r="BR9" s="80"/>
      <c r="BS9" s="80"/>
      <c r="BT9" s="80"/>
      <c r="BU9" s="80"/>
      <c r="BV9" s="80"/>
      <c r="BW9" s="80"/>
      <c r="BX9" s="80"/>
      <c r="BY9" s="80"/>
      <c r="BZ9" s="80"/>
      <c r="CA9" s="80"/>
      <c r="CB9" s="80"/>
      <c r="CC9" s="80"/>
      <c r="CD9" s="80"/>
      <c r="CE9" s="80"/>
      <c r="CF9" s="80"/>
      <c r="CG9" s="80"/>
      <c r="CH9" s="80"/>
      <c r="CI9" s="80"/>
      <c r="CJ9" s="80"/>
      <c r="CK9" s="80">
        <v>56665.52</v>
      </c>
      <c r="CL9" s="80"/>
      <c r="CM9" s="80"/>
      <c r="CN9" s="80"/>
      <c r="CO9" s="80"/>
      <c r="CP9" s="80"/>
      <c r="CQ9" s="80"/>
      <c r="CR9" s="80"/>
      <c r="CS9" s="109"/>
      <c r="CT9" s="109"/>
    </row>
    <row r="10" spans="1:256" ht="15" customHeight="1">
      <c r="A10" s="235"/>
      <c r="B10" s="284"/>
      <c r="C10" s="284"/>
      <c r="D10" s="157"/>
      <c r="E10" s="260"/>
      <c r="F10" s="239"/>
      <c r="G10" s="260"/>
      <c r="H10" s="157"/>
      <c r="I10" s="260"/>
      <c r="J10" s="80"/>
      <c r="K10" s="80"/>
      <c r="L10" s="157"/>
      <c r="M10" s="80"/>
      <c r="N10" s="157"/>
      <c r="O10" s="80"/>
      <c r="P10" s="239"/>
      <c r="Q10" s="157"/>
      <c r="R10" s="80"/>
      <c r="S10" s="80"/>
      <c r="T10" s="80"/>
      <c r="U10" s="80"/>
      <c r="V10" s="80"/>
      <c r="W10" s="80"/>
      <c r="X10" s="80"/>
      <c r="Y10" s="80"/>
      <c r="Z10" s="80"/>
      <c r="AA10" s="80"/>
      <c r="AB10" s="80"/>
      <c r="AC10" s="80"/>
      <c r="AD10" s="80"/>
      <c r="AE10" s="80"/>
      <c r="AF10" s="80"/>
      <c r="AG10" s="80"/>
      <c r="AH10" s="80"/>
      <c r="AI10" s="80"/>
      <c r="AJ10" s="80"/>
      <c r="AK10" s="80"/>
      <c r="AL10" s="80"/>
      <c r="AM10" s="80"/>
      <c r="AN10" s="80"/>
      <c r="AO10" s="80"/>
      <c r="AP10" s="80"/>
      <c r="AQ10" s="80"/>
      <c r="AR10" s="80"/>
      <c r="AS10" s="80"/>
      <c r="AT10" s="80"/>
      <c r="AU10" s="80"/>
      <c r="AV10" s="80"/>
      <c r="AW10" s="80"/>
      <c r="AX10" s="80"/>
      <c r="AY10" s="80"/>
      <c r="AZ10" s="80"/>
      <c r="BA10" s="80"/>
      <c r="BB10" s="80"/>
      <c r="BC10" s="80"/>
      <c r="BD10" s="80"/>
      <c r="BE10" s="80"/>
      <c r="BF10" s="80"/>
      <c r="BG10" s="80"/>
      <c r="BH10" s="80"/>
      <c r="BI10" s="80"/>
      <c r="BJ10" s="80"/>
      <c r="BK10" s="80"/>
      <c r="BL10" s="80"/>
      <c r="BM10" s="80"/>
      <c r="BN10" s="80"/>
      <c r="BO10" s="80"/>
      <c r="BP10" s="80"/>
      <c r="BQ10" s="80"/>
      <c r="BR10" s="80"/>
      <c r="BS10" s="80"/>
      <c r="BT10" s="80"/>
      <c r="BU10" s="80"/>
      <c r="BV10" s="80"/>
      <c r="BW10" s="80"/>
      <c r="BX10" s="80"/>
      <c r="BY10" s="80"/>
      <c r="BZ10" s="80"/>
      <c r="CA10" s="80"/>
      <c r="CB10" s="80"/>
      <c r="CC10" s="80"/>
      <c r="CD10" s="80"/>
      <c r="CE10" s="80"/>
      <c r="CF10" s="80"/>
      <c r="CG10" s="80"/>
      <c r="CH10" s="80"/>
      <c r="CI10" s="80"/>
      <c r="CJ10" s="80"/>
      <c r="CK10" s="80"/>
      <c r="CL10" s="80"/>
      <c r="CM10" s="80"/>
      <c r="CN10" s="80"/>
      <c r="CO10" s="80"/>
      <c r="CP10" s="80"/>
      <c r="CQ10" s="80"/>
      <c r="CR10" s="80"/>
      <c r="CS10" s="109"/>
      <c r="CT10" s="109"/>
      <c r="CU10" s="227"/>
      <c r="CV10" s="227"/>
      <c r="CW10" s="227"/>
      <c r="CX10" s="227"/>
      <c r="CY10" s="227"/>
      <c r="CZ10" s="227"/>
      <c r="DA10" s="227"/>
      <c r="DB10" s="227"/>
      <c r="DC10" s="227"/>
      <c r="DD10" s="227"/>
      <c r="DE10" s="227"/>
      <c r="DF10" s="227"/>
      <c r="DG10" s="227"/>
      <c r="DH10" s="227"/>
      <c r="DI10" s="227"/>
      <c r="DJ10" s="227"/>
      <c r="DK10" s="227"/>
      <c r="DL10" s="227"/>
      <c r="DM10" s="227"/>
      <c r="DN10" s="227"/>
      <c r="DO10" s="227"/>
      <c r="DP10" s="227"/>
      <c r="DQ10" s="227"/>
      <c r="DR10" s="227"/>
      <c r="DS10" s="227"/>
      <c r="DT10" s="227"/>
      <c r="DU10" s="227"/>
      <c r="DV10" s="227"/>
      <c r="DW10" s="227"/>
      <c r="DX10" s="227"/>
      <c r="DY10" s="227"/>
      <c r="DZ10" s="227"/>
      <c r="EA10" s="227"/>
      <c r="EB10" s="227"/>
      <c r="EC10" s="227"/>
      <c r="ED10" s="227"/>
      <c r="EE10" s="227"/>
      <c r="EF10" s="227"/>
      <c r="EG10" s="227"/>
      <c r="EH10" s="227"/>
      <c r="EI10" s="227"/>
      <c r="EJ10" s="227"/>
      <c r="EK10" s="227"/>
      <c r="EL10" s="227"/>
      <c r="EM10" s="227"/>
      <c r="EN10" s="227"/>
      <c r="EO10" s="227"/>
      <c r="EP10" s="227"/>
      <c r="EQ10" s="227"/>
      <c r="ER10" s="227"/>
      <c r="ES10" s="227"/>
      <c r="ET10" s="227"/>
      <c r="EU10" s="227"/>
      <c r="EV10" s="227"/>
      <c r="EW10" s="227"/>
      <c r="EX10" s="227"/>
      <c r="EY10" s="227"/>
      <c r="EZ10" s="227"/>
      <c r="FA10" s="227"/>
      <c r="FB10" s="227"/>
      <c r="FC10" s="227"/>
      <c r="FD10" s="227"/>
      <c r="FE10" s="227"/>
      <c r="FF10" s="227"/>
      <c r="FG10" s="227"/>
      <c r="FH10" s="227"/>
      <c r="FI10" s="227"/>
      <c r="FJ10" s="227"/>
      <c r="FK10" s="227"/>
      <c r="FL10" s="227"/>
      <c r="FM10" s="227"/>
      <c r="FN10" s="227"/>
      <c r="FO10" s="227"/>
      <c r="FP10" s="227"/>
      <c r="FQ10" s="227"/>
      <c r="FR10" s="227"/>
      <c r="FS10" s="227"/>
      <c r="FT10" s="227"/>
      <c r="FU10" s="227"/>
      <c r="FV10" s="227"/>
      <c r="FW10" s="227"/>
      <c r="FX10" s="227"/>
      <c r="FY10" s="227"/>
      <c r="FZ10" s="227"/>
      <c r="GA10" s="227"/>
      <c r="GB10" s="227"/>
      <c r="GC10" s="227"/>
      <c r="GD10" s="227"/>
      <c r="GE10" s="227"/>
      <c r="GF10" s="227"/>
      <c r="GG10" s="227"/>
      <c r="GH10" s="227"/>
      <c r="GI10" s="227"/>
      <c r="GJ10" s="227"/>
      <c r="GK10" s="227"/>
      <c r="GL10" s="227"/>
      <c r="GM10" s="227"/>
      <c r="GN10" s="227"/>
      <c r="GO10" s="227"/>
      <c r="GP10" s="227"/>
      <c r="GQ10" s="227"/>
      <c r="GR10" s="227"/>
      <c r="GS10" s="227"/>
      <c r="GT10" s="227"/>
      <c r="GU10" s="227"/>
      <c r="GV10" s="227"/>
      <c r="GW10" s="227"/>
      <c r="GX10" s="227"/>
      <c r="GY10" s="227"/>
      <c r="GZ10" s="227"/>
      <c r="HA10" s="227"/>
      <c r="HB10" s="227"/>
      <c r="HC10" s="227"/>
      <c r="HD10" s="227"/>
      <c r="HE10" s="227"/>
      <c r="HF10" s="227"/>
      <c r="HG10" s="227"/>
      <c r="HH10" s="227"/>
      <c r="HI10" s="227"/>
      <c r="HJ10" s="227"/>
      <c r="HK10" s="227"/>
      <c r="HL10" s="227"/>
      <c r="HM10" s="227"/>
      <c r="HN10" s="227"/>
      <c r="HO10" s="227"/>
      <c r="HP10" s="227"/>
      <c r="HQ10" s="227"/>
      <c r="HR10" s="227"/>
      <c r="HS10" s="227"/>
      <c r="HT10" s="227"/>
      <c r="HU10" s="227"/>
      <c r="HV10" s="227"/>
      <c r="HW10" s="227"/>
      <c r="HX10" s="227"/>
      <c r="HY10" s="227"/>
      <c r="HZ10" s="227"/>
      <c r="IA10" s="227"/>
      <c r="IB10" s="227"/>
      <c r="IC10" s="227"/>
      <c r="ID10" s="227"/>
      <c r="IE10" s="227"/>
      <c r="IF10" s="227"/>
      <c r="IG10" s="227"/>
      <c r="IH10" s="227"/>
      <c r="II10" s="227"/>
      <c r="IJ10" s="227"/>
      <c r="IK10" s="227"/>
      <c r="IL10" s="227"/>
      <c r="IM10" s="227"/>
      <c r="IN10" s="227"/>
      <c r="IO10" s="227"/>
      <c r="IP10" s="227"/>
      <c r="IQ10" s="227"/>
      <c r="IR10" s="227"/>
      <c r="IS10" s="227"/>
      <c r="IT10" s="227"/>
      <c r="IU10" s="227"/>
      <c r="IV10" s="227"/>
    </row>
    <row r="11" spans="1:256" ht="15" customHeight="1">
      <c r="A11" s="316" t="s">
        <v>243</v>
      </c>
      <c r="B11" s="287" t="s">
        <v>9</v>
      </c>
      <c r="C11" s="284" t="s">
        <v>1027</v>
      </c>
      <c r="D11" s="157"/>
      <c r="E11" s="80"/>
      <c r="F11" s="660">
        <v>67816.45</v>
      </c>
      <c r="G11" s="80"/>
      <c r="H11" s="80"/>
      <c r="I11" s="157"/>
      <c r="J11" s="80"/>
      <c r="K11" s="80"/>
      <c r="L11" s="157"/>
      <c r="M11" s="157"/>
      <c r="N11" s="157"/>
      <c r="O11" s="80"/>
      <c r="P11" s="80"/>
      <c r="Q11" s="157"/>
      <c r="R11" s="80"/>
      <c r="S11" s="80"/>
      <c r="T11" s="80"/>
      <c r="U11" s="80"/>
      <c r="V11" s="80"/>
      <c r="W11" s="80"/>
      <c r="X11" s="80"/>
      <c r="Y11" s="80"/>
      <c r="Z11" s="156"/>
      <c r="AA11" s="80"/>
      <c r="AB11" s="80"/>
      <c r="AC11" s="80"/>
      <c r="AD11" s="80"/>
      <c r="AE11" s="80"/>
      <c r="AF11" s="80"/>
      <c r="AG11" s="80"/>
      <c r="AH11" s="80"/>
      <c r="AI11" s="80"/>
      <c r="AJ11" s="80"/>
      <c r="AK11" s="80"/>
      <c r="AL11" s="80"/>
      <c r="AM11" s="80"/>
      <c r="AN11" s="80"/>
      <c r="AO11" s="80"/>
      <c r="AP11" s="80"/>
      <c r="AQ11" s="80"/>
      <c r="AR11" s="80"/>
      <c r="AS11" s="80"/>
      <c r="AT11" s="80"/>
      <c r="AU11" s="80"/>
      <c r="AV11" s="80"/>
      <c r="AW11" s="80"/>
      <c r="AX11" s="80"/>
      <c r="AY11" s="80"/>
      <c r="AZ11" s="80"/>
      <c r="BA11" s="80"/>
      <c r="BB11" s="80"/>
      <c r="BC11" s="80"/>
      <c r="BD11" s="80"/>
      <c r="BE11" s="80"/>
      <c r="BF11" s="80"/>
      <c r="BG11" s="80"/>
      <c r="BH11" s="80"/>
      <c r="BI11" s="80"/>
      <c r="BJ11" s="80"/>
      <c r="BK11" s="80"/>
      <c r="BL11" s="80"/>
      <c r="BM11" s="80"/>
      <c r="BN11" s="80"/>
      <c r="BO11" s="80"/>
      <c r="BP11" s="80"/>
      <c r="BQ11" s="80"/>
      <c r="BR11" s="80"/>
      <c r="BS11" s="80"/>
      <c r="BT11" s="80"/>
      <c r="BU11" s="80"/>
      <c r="BV11" s="80"/>
      <c r="BW11" s="80"/>
      <c r="BX11" s="80"/>
      <c r="BY11" s="80"/>
      <c r="BZ11" s="80"/>
      <c r="CA11" s="80"/>
      <c r="CB11" s="80"/>
      <c r="CC11" s="80"/>
      <c r="CD11" s="80"/>
      <c r="CE11" s="80"/>
      <c r="CF11" s="80"/>
      <c r="CG11" s="80"/>
      <c r="CH11" s="80"/>
      <c r="CI11" s="80"/>
      <c r="CJ11" s="80"/>
      <c r="CK11" s="80"/>
      <c r="CL11" s="80"/>
      <c r="CM11" s="80"/>
      <c r="CN11" s="80"/>
      <c r="CO11" s="80"/>
      <c r="CP11" s="80"/>
      <c r="CQ11" s="80"/>
      <c r="CR11" s="80"/>
      <c r="CS11" s="109"/>
      <c r="CT11" s="109"/>
      <c r="CU11" s="227"/>
      <c r="CV11" s="227"/>
      <c r="CW11" s="227"/>
      <c r="CX11" s="227"/>
      <c r="CY11" s="227"/>
      <c r="CZ11" s="227"/>
      <c r="DA11" s="227"/>
      <c r="DB11" s="227"/>
      <c r="DC11" s="227"/>
      <c r="DD11" s="227"/>
      <c r="DE11" s="227"/>
      <c r="DF11" s="227"/>
      <c r="DG11" s="227"/>
      <c r="DH11" s="227"/>
      <c r="DI11" s="227"/>
      <c r="DJ11" s="227"/>
      <c r="DK11" s="227"/>
      <c r="DL11" s="227"/>
      <c r="DM11" s="227"/>
      <c r="DN11" s="227"/>
      <c r="DO11" s="227"/>
      <c r="DP11" s="227"/>
      <c r="DQ11" s="227"/>
      <c r="DR11" s="227"/>
      <c r="DS11" s="227"/>
      <c r="DT11" s="227"/>
      <c r="DU11" s="227"/>
      <c r="DV11" s="227"/>
      <c r="DW11" s="227"/>
      <c r="DX11" s="227"/>
      <c r="DY11" s="227"/>
      <c r="DZ11" s="227"/>
      <c r="EA11" s="227"/>
      <c r="EB11" s="227"/>
      <c r="EC11" s="227"/>
      <c r="ED11" s="227"/>
      <c r="EE11" s="227"/>
      <c r="EF11" s="227"/>
      <c r="EG11" s="227"/>
      <c r="EH11" s="227"/>
      <c r="EI11" s="227"/>
      <c r="EJ11" s="227"/>
      <c r="EK11" s="227"/>
      <c r="EL11" s="227"/>
      <c r="EM11" s="227"/>
      <c r="EN11" s="227"/>
      <c r="EO11" s="227"/>
      <c r="EP11" s="227"/>
      <c r="EQ11" s="227"/>
      <c r="ER11" s="227"/>
      <c r="ES11" s="227"/>
      <c r="ET11" s="227"/>
      <c r="EU11" s="227"/>
      <c r="EV11" s="227"/>
      <c r="EW11" s="227"/>
      <c r="EX11" s="227"/>
      <c r="EY11" s="227"/>
      <c r="EZ11" s="227"/>
      <c r="FA11" s="227"/>
      <c r="FB11" s="227"/>
      <c r="FC11" s="227"/>
      <c r="FD11" s="227"/>
      <c r="FE11" s="227"/>
      <c r="FF11" s="227"/>
      <c r="FG11" s="227"/>
      <c r="FH11" s="227"/>
      <c r="FI11" s="227"/>
      <c r="FJ11" s="227"/>
      <c r="FK11" s="227"/>
      <c r="FL11" s="227"/>
      <c r="FM11" s="227"/>
      <c r="FN11" s="227"/>
      <c r="FO11" s="227"/>
      <c r="FP11" s="227"/>
      <c r="FQ11" s="227"/>
      <c r="FR11" s="227"/>
      <c r="FS11" s="227"/>
      <c r="FT11" s="227"/>
      <c r="FU11" s="227"/>
      <c r="FV11" s="227"/>
      <c r="FW11" s="227"/>
      <c r="FX11" s="227"/>
      <c r="FY11" s="227"/>
      <c r="FZ11" s="227"/>
      <c r="GA11" s="227"/>
      <c r="GB11" s="227"/>
      <c r="GC11" s="227"/>
      <c r="GD11" s="227"/>
      <c r="GE11" s="227"/>
      <c r="GF11" s="227"/>
      <c r="GG11" s="227"/>
      <c r="GH11" s="227"/>
      <c r="GI11" s="227"/>
      <c r="GJ11" s="227"/>
      <c r="GK11" s="227"/>
      <c r="GL11" s="227"/>
      <c r="GM11" s="227"/>
      <c r="GN11" s="227"/>
      <c r="GO11" s="227"/>
      <c r="GP11" s="227"/>
      <c r="GQ11" s="227"/>
      <c r="GR11" s="227"/>
      <c r="GS11" s="227"/>
      <c r="GT11" s="227"/>
      <c r="GU11" s="227"/>
      <c r="GV11" s="227"/>
      <c r="GW11" s="227"/>
      <c r="GX11" s="227"/>
      <c r="GY11" s="227"/>
      <c r="GZ11" s="227"/>
      <c r="HA11" s="227"/>
      <c r="HB11" s="227"/>
      <c r="HC11" s="227"/>
      <c r="HD11" s="227"/>
      <c r="HE11" s="227"/>
      <c r="HF11" s="227"/>
      <c r="HG11" s="227"/>
      <c r="HH11" s="227"/>
      <c r="HI11" s="227"/>
      <c r="HJ11" s="227"/>
      <c r="HK11" s="227"/>
      <c r="HL11" s="227"/>
      <c r="HM11" s="227"/>
      <c r="HN11" s="227"/>
      <c r="HO11" s="227"/>
      <c r="HP11" s="227"/>
      <c r="HQ11" s="227"/>
      <c r="HR11" s="227"/>
      <c r="HS11" s="227"/>
      <c r="HT11" s="227"/>
      <c r="HU11" s="227"/>
      <c r="HV11" s="227"/>
      <c r="HW11" s="227"/>
      <c r="HX11" s="227"/>
      <c r="HY11" s="227"/>
      <c r="HZ11" s="227"/>
      <c r="IA11" s="227"/>
      <c r="IB11" s="227"/>
      <c r="IC11" s="227"/>
      <c r="ID11" s="227"/>
      <c r="IE11" s="227"/>
      <c r="IF11" s="227"/>
      <c r="IG11" s="227"/>
      <c r="IH11" s="227"/>
      <c r="II11" s="227"/>
      <c r="IJ11" s="227"/>
      <c r="IK11" s="227"/>
      <c r="IL11" s="227"/>
      <c r="IM11" s="227"/>
      <c r="IN11" s="227"/>
      <c r="IO11" s="227"/>
      <c r="IP11" s="227"/>
      <c r="IQ11" s="227"/>
      <c r="IR11" s="227"/>
      <c r="IS11" s="227"/>
      <c r="IT11" s="227"/>
      <c r="IU11" s="227"/>
      <c r="IV11" s="227"/>
    </row>
    <row r="12" spans="1:256" ht="15" customHeight="1">
      <c r="A12" s="107"/>
      <c r="B12" s="284"/>
      <c r="C12" s="284"/>
      <c r="D12" s="157"/>
      <c r="E12" s="80"/>
      <c r="F12" s="157"/>
      <c r="G12" s="80"/>
      <c r="H12" s="157"/>
      <c r="I12" s="80"/>
      <c r="J12" s="80"/>
      <c r="K12" s="80"/>
      <c r="L12" s="80"/>
      <c r="M12" s="157"/>
      <c r="N12" s="80"/>
      <c r="O12" s="157"/>
      <c r="P12" s="80"/>
      <c r="Q12" s="80"/>
      <c r="R12" s="80"/>
      <c r="S12" s="80"/>
      <c r="T12" s="80"/>
      <c r="U12" s="80"/>
      <c r="V12" s="80"/>
      <c r="W12" s="80"/>
      <c r="X12" s="80"/>
      <c r="Y12" s="80"/>
      <c r="Z12" s="80"/>
      <c r="AA12" s="80"/>
      <c r="AB12" s="80"/>
      <c r="AC12" s="80"/>
      <c r="AD12" s="80"/>
      <c r="AE12" s="80"/>
      <c r="AF12" s="80"/>
      <c r="AG12" s="80"/>
      <c r="AH12" s="80"/>
      <c r="AI12" s="80"/>
      <c r="AJ12" s="80"/>
      <c r="AK12" s="80"/>
      <c r="AL12" s="80"/>
      <c r="AM12" s="80"/>
      <c r="AN12" s="80"/>
      <c r="AO12" s="80"/>
      <c r="AP12" s="80"/>
      <c r="AQ12" s="80"/>
      <c r="AR12" s="80"/>
      <c r="AS12" s="80"/>
      <c r="AT12" s="80"/>
      <c r="AU12" s="80"/>
      <c r="AV12" s="80"/>
      <c r="AW12" s="80"/>
      <c r="AX12" s="80"/>
      <c r="AY12" s="80"/>
      <c r="AZ12" s="80"/>
      <c r="BA12" s="80"/>
      <c r="BB12" s="80"/>
      <c r="BC12" s="80"/>
      <c r="BD12" s="80"/>
      <c r="BE12" s="80"/>
      <c r="BF12" s="80"/>
      <c r="BG12" s="80"/>
      <c r="BH12" s="80"/>
      <c r="BI12" s="80"/>
      <c r="BJ12" s="80"/>
      <c r="BK12" s="80"/>
      <c r="BL12" s="80"/>
      <c r="BM12" s="80"/>
      <c r="BN12" s="80"/>
      <c r="BO12" s="80"/>
      <c r="BP12" s="80"/>
      <c r="BQ12" s="80"/>
      <c r="BR12" s="80"/>
      <c r="BS12" s="80"/>
      <c r="BT12" s="80"/>
      <c r="BU12" s="80"/>
      <c r="BV12" s="80"/>
      <c r="BW12" s="80"/>
      <c r="BX12" s="80"/>
      <c r="BY12" s="80"/>
      <c r="BZ12" s="80"/>
      <c r="CA12" s="80"/>
      <c r="CB12" s="80"/>
      <c r="CC12" s="80"/>
      <c r="CD12" s="80"/>
      <c r="CE12" s="80"/>
      <c r="CF12" s="80"/>
      <c r="CG12" s="80"/>
      <c r="CH12" s="80"/>
      <c r="CI12" s="80"/>
      <c r="CJ12" s="80"/>
      <c r="CK12" s="80"/>
      <c r="CL12" s="80"/>
      <c r="CM12" s="80"/>
      <c r="CN12" s="80"/>
      <c r="CO12" s="80"/>
      <c r="CP12" s="80"/>
      <c r="CQ12" s="80"/>
      <c r="CR12" s="80"/>
      <c r="CS12" s="109"/>
      <c r="CT12" s="109"/>
      <c r="CU12" s="227"/>
      <c r="CV12" s="227"/>
      <c r="CW12" s="227"/>
      <c r="CX12" s="227"/>
      <c r="CY12" s="227"/>
      <c r="CZ12" s="227"/>
      <c r="DA12" s="227"/>
      <c r="DB12" s="227"/>
      <c r="DC12" s="227"/>
      <c r="DD12" s="227"/>
      <c r="DE12" s="227"/>
      <c r="DF12" s="227"/>
      <c r="DG12" s="227"/>
      <c r="DH12" s="227"/>
      <c r="DI12" s="227"/>
      <c r="DJ12" s="227"/>
      <c r="DK12" s="227"/>
      <c r="DL12" s="227"/>
      <c r="DM12" s="227"/>
      <c r="DN12" s="227"/>
      <c r="DO12" s="227"/>
      <c r="DP12" s="227"/>
      <c r="DQ12" s="227"/>
      <c r="DR12" s="227"/>
      <c r="DS12" s="227"/>
      <c r="DT12" s="227"/>
      <c r="DU12" s="227"/>
      <c r="DV12" s="227"/>
      <c r="DW12" s="227"/>
      <c r="DX12" s="227"/>
      <c r="DY12" s="227"/>
      <c r="DZ12" s="227"/>
      <c r="EA12" s="227"/>
      <c r="EB12" s="227"/>
      <c r="EC12" s="227"/>
      <c r="ED12" s="227"/>
      <c r="EE12" s="227"/>
      <c r="EF12" s="227"/>
      <c r="EG12" s="227"/>
      <c r="EH12" s="227"/>
      <c r="EI12" s="227"/>
      <c r="EJ12" s="227"/>
      <c r="EK12" s="227"/>
      <c r="EL12" s="227"/>
      <c r="EM12" s="227"/>
      <c r="EN12" s="227"/>
      <c r="EO12" s="227"/>
      <c r="EP12" s="227"/>
      <c r="EQ12" s="227"/>
      <c r="ER12" s="227"/>
      <c r="ES12" s="227"/>
      <c r="ET12" s="227"/>
      <c r="EU12" s="227"/>
      <c r="EV12" s="227"/>
      <c r="EW12" s="227"/>
      <c r="EX12" s="227"/>
      <c r="EY12" s="227"/>
      <c r="EZ12" s="227"/>
      <c r="FA12" s="227"/>
      <c r="FB12" s="227"/>
      <c r="FC12" s="227"/>
      <c r="FD12" s="227"/>
      <c r="FE12" s="227"/>
      <c r="FF12" s="227"/>
      <c r="FG12" s="227"/>
      <c r="FH12" s="227"/>
      <c r="FI12" s="227"/>
      <c r="FJ12" s="227"/>
      <c r="FK12" s="227"/>
      <c r="FL12" s="227"/>
      <c r="FM12" s="227"/>
      <c r="FN12" s="227"/>
      <c r="FO12" s="227"/>
      <c r="FP12" s="227"/>
      <c r="FQ12" s="227"/>
      <c r="FR12" s="227"/>
      <c r="FS12" s="227"/>
      <c r="FT12" s="227"/>
      <c r="FU12" s="227"/>
      <c r="FV12" s="227"/>
      <c r="FW12" s="227"/>
      <c r="FX12" s="227"/>
      <c r="FY12" s="227"/>
      <c r="FZ12" s="227"/>
      <c r="GA12" s="227"/>
      <c r="GB12" s="227"/>
      <c r="GC12" s="227"/>
      <c r="GD12" s="227"/>
      <c r="GE12" s="227"/>
      <c r="GF12" s="227"/>
      <c r="GG12" s="227"/>
      <c r="GH12" s="227"/>
      <c r="GI12" s="227"/>
      <c r="GJ12" s="227"/>
      <c r="GK12" s="227"/>
      <c r="GL12" s="227"/>
      <c r="GM12" s="227"/>
      <c r="GN12" s="227"/>
      <c r="GO12" s="227"/>
      <c r="GP12" s="227"/>
      <c r="GQ12" s="227"/>
      <c r="GR12" s="227"/>
      <c r="GS12" s="227"/>
      <c r="GT12" s="227"/>
      <c r="GU12" s="227"/>
      <c r="GV12" s="227"/>
      <c r="GW12" s="227"/>
      <c r="GX12" s="227"/>
      <c r="GY12" s="227"/>
      <c r="GZ12" s="227"/>
      <c r="HA12" s="227"/>
      <c r="HB12" s="227"/>
      <c r="HC12" s="227"/>
      <c r="HD12" s="227"/>
      <c r="HE12" s="227"/>
      <c r="HF12" s="227"/>
      <c r="HG12" s="227"/>
      <c r="HH12" s="227"/>
      <c r="HI12" s="227"/>
      <c r="HJ12" s="227"/>
      <c r="HK12" s="227"/>
      <c r="HL12" s="227"/>
      <c r="HM12" s="227"/>
      <c r="HN12" s="227"/>
      <c r="HO12" s="227"/>
      <c r="HP12" s="227"/>
      <c r="HQ12" s="227"/>
      <c r="HR12" s="227"/>
      <c r="HS12" s="227"/>
      <c r="HT12" s="227"/>
      <c r="HU12" s="227"/>
      <c r="HV12" s="227"/>
      <c r="HW12" s="227"/>
      <c r="HX12" s="227"/>
      <c r="HY12" s="227"/>
      <c r="HZ12" s="227"/>
      <c r="IA12" s="227"/>
      <c r="IB12" s="227"/>
      <c r="IC12" s="227"/>
      <c r="ID12" s="227"/>
      <c r="IE12" s="227"/>
      <c r="IF12" s="227"/>
      <c r="IG12" s="227"/>
      <c r="IH12" s="227"/>
      <c r="II12" s="227"/>
      <c r="IJ12" s="227"/>
      <c r="IK12" s="227"/>
      <c r="IL12" s="227"/>
      <c r="IM12" s="227"/>
      <c r="IN12" s="227"/>
      <c r="IO12" s="227"/>
      <c r="IP12" s="227"/>
      <c r="IQ12" s="227"/>
      <c r="IR12" s="227"/>
      <c r="IS12" s="227"/>
      <c r="IT12" s="227"/>
      <c r="IU12" s="227"/>
      <c r="IV12" s="227"/>
    </row>
    <row r="13" spans="1:256" ht="15" customHeight="1">
      <c r="A13" s="82" t="s">
        <v>243</v>
      </c>
      <c r="B13" s="284" t="s">
        <v>7</v>
      </c>
      <c r="C13" s="284" t="s">
        <v>121</v>
      </c>
      <c r="D13" s="660">
        <v>7916995.5</v>
      </c>
      <c r="E13" s="80"/>
      <c r="F13" s="157"/>
      <c r="G13" s="80"/>
      <c r="H13" s="80"/>
      <c r="I13" s="157"/>
      <c r="J13" s="80"/>
      <c r="K13" s="80"/>
      <c r="L13" s="157"/>
      <c r="M13" s="80"/>
      <c r="N13" s="80"/>
      <c r="O13" s="157"/>
      <c r="P13" s="157"/>
      <c r="Q13" s="80"/>
      <c r="R13" s="80"/>
      <c r="S13" s="80"/>
      <c r="T13" s="80"/>
      <c r="U13" s="80"/>
      <c r="V13" s="80"/>
      <c r="W13" s="80"/>
      <c r="X13" s="80"/>
      <c r="Y13" s="80"/>
      <c r="Z13" s="80"/>
      <c r="AA13" s="80"/>
      <c r="AB13" s="80"/>
      <c r="AC13" s="80"/>
      <c r="AD13" s="80"/>
      <c r="AE13" s="80"/>
      <c r="AF13" s="80"/>
      <c r="AG13" s="80"/>
      <c r="AH13" s="80"/>
      <c r="AI13" s="80"/>
      <c r="AJ13" s="80"/>
      <c r="AK13" s="80"/>
      <c r="AL13" s="80"/>
      <c r="AM13" s="80"/>
      <c r="AN13" s="80"/>
      <c r="AO13" s="80"/>
      <c r="AP13" s="80"/>
      <c r="AQ13" s="80"/>
      <c r="AR13" s="80"/>
      <c r="AS13" s="80"/>
      <c r="AT13" s="80"/>
      <c r="AU13" s="80"/>
      <c r="AV13" s="80"/>
      <c r="AW13" s="80"/>
      <c r="AX13" s="80"/>
      <c r="AY13" s="80"/>
      <c r="AZ13" s="80"/>
      <c r="BA13" s="80"/>
      <c r="BB13" s="80"/>
      <c r="BC13" s="80"/>
      <c r="BD13" s="80"/>
      <c r="BE13" s="80"/>
      <c r="BF13" s="80"/>
      <c r="BG13" s="80"/>
      <c r="BH13" s="80"/>
      <c r="BI13" s="80"/>
      <c r="BJ13" s="80"/>
      <c r="BK13" s="80"/>
      <c r="BL13" s="80"/>
      <c r="BM13" s="80"/>
      <c r="BN13" s="80"/>
      <c r="BO13" s="80"/>
      <c r="BP13" s="80"/>
      <c r="BQ13" s="80"/>
      <c r="BR13" s="80"/>
      <c r="BS13" s="80"/>
      <c r="BT13" s="80"/>
      <c r="BU13" s="80"/>
      <c r="BV13" s="80"/>
      <c r="BW13" s="80"/>
      <c r="BX13" s="80"/>
      <c r="BY13" s="80"/>
      <c r="BZ13" s="80"/>
      <c r="CA13" s="80"/>
      <c r="CB13" s="80"/>
      <c r="CC13" s="80"/>
      <c r="CD13" s="80"/>
      <c r="CE13" s="80"/>
      <c r="CF13" s="80"/>
      <c r="CG13" s="80"/>
      <c r="CH13" s="80"/>
      <c r="CI13" s="80"/>
      <c r="CJ13" s="80"/>
      <c r="CK13" s="80"/>
      <c r="CL13" s="80"/>
      <c r="CM13" s="80"/>
      <c r="CN13" s="80"/>
      <c r="CO13" s="80"/>
      <c r="CP13" s="80"/>
      <c r="CQ13" s="80"/>
      <c r="CR13" s="80"/>
      <c r="CS13" s="109"/>
      <c r="CT13" s="109"/>
      <c r="CU13" s="227"/>
      <c r="CV13" s="227"/>
      <c r="CW13" s="227"/>
      <c r="CX13" s="227"/>
      <c r="CY13" s="227"/>
      <c r="CZ13" s="227"/>
      <c r="DA13" s="227"/>
      <c r="DB13" s="227"/>
      <c r="DC13" s="227"/>
      <c r="DD13" s="227"/>
      <c r="DE13" s="227"/>
      <c r="DF13" s="227"/>
      <c r="DG13" s="227"/>
      <c r="DH13" s="227"/>
      <c r="DI13" s="227"/>
      <c r="DJ13" s="227"/>
      <c r="DK13" s="227"/>
      <c r="DL13" s="227"/>
      <c r="DM13" s="227"/>
      <c r="DN13" s="227"/>
      <c r="DO13" s="227"/>
      <c r="DP13" s="227"/>
      <c r="DQ13" s="227"/>
      <c r="DR13" s="227"/>
      <c r="DS13" s="227"/>
      <c r="DT13" s="227"/>
      <c r="DU13" s="227"/>
      <c r="DV13" s="227"/>
      <c r="DW13" s="227"/>
      <c r="DX13" s="227"/>
      <c r="DY13" s="227"/>
      <c r="DZ13" s="227"/>
      <c r="EA13" s="227"/>
      <c r="EB13" s="227"/>
      <c r="EC13" s="227"/>
      <c r="ED13" s="227"/>
      <c r="EE13" s="227"/>
      <c r="EF13" s="227"/>
      <c r="EG13" s="227"/>
      <c r="EH13" s="227"/>
      <c r="EI13" s="227"/>
      <c r="EJ13" s="227"/>
      <c r="EK13" s="227"/>
      <c r="EL13" s="227"/>
      <c r="EM13" s="227"/>
      <c r="EN13" s="227"/>
      <c r="EO13" s="227"/>
      <c r="EP13" s="227"/>
      <c r="EQ13" s="227"/>
      <c r="ER13" s="227"/>
      <c r="ES13" s="227"/>
      <c r="ET13" s="227"/>
      <c r="EU13" s="227"/>
      <c r="EV13" s="227"/>
      <c r="EW13" s="227"/>
      <c r="EX13" s="227"/>
      <c r="EY13" s="227"/>
      <c r="EZ13" s="227"/>
      <c r="FA13" s="227"/>
      <c r="FB13" s="227"/>
      <c r="FC13" s="227"/>
      <c r="FD13" s="227"/>
      <c r="FE13" s="227"/>
      <c r="FF13" s="227"/>
      <c r="FG13" s="227"/>
      <c r="FH13" s="227"/>
      <c r="FI13" s="227"/>
      <c r="FJ13" s="227"/>
      <c r="FK13" s="227"/>
      <c r="FL13" s="227"/>
      <c r="FM13" s="227"/>
      <c r="FN13" s="227"/>
      <c r="FO13" s="227"/>
      <c r="FP13" s="227"/>
      <c r="FQ13" s="227"/>
      <c r="FR13" s="227"/>
      <c r="FS13" s="227"/>
      <c r="FT13" s="227"/>
      <c r="FU13" s="227"/>
      <c r="FV13" s="227"/>
      <c r="FW13" s="227"/>
      <c r="FX13" s="227"/>
      <c r="FY13" s="227"/>
      <c r="FZ13" s="227"/>
      <c r="GA13" s="227"/>
      <c r="GB13" s="227"/>
      <c r="GC13" s="227"/>
      <c r="GD13" s="227"/>
      <c r="GE13" s="227"/>
      <c r="GF13" s="227"/>
      <c r="GG13" s="227"/>
      <c r="GH13" s="227"/>
      <c r="GI13" s="227"/>
      <c r="GJ13" s="227"/>
      <c r="GK13" s="227"/>
      <c r="GL13" s="227"/>
      <c r="GM13" s="227"/>
      <c r="GN13" s="227"/>
      <c r="GO13" s="227"/>
      <c r="GP13" s="227"/>
      <c r="GQ13" s="227"/>
      <c r="GR13" s="227"/>
      <c r="GS13" s="227"/>
      <c r="GT13" s="227"/>
      <c r="GU13" s="227"/>
      <c r="GV13" s="227"/>
      <c r="GW13" s="227"/>
      <c r="GX13" s="227"/>
      <c r="GY13" s="227"/>
      <c r="GZ13" s="227"/>
      <c r="HA13" s="227"/>
      <c r="HB13" s="227"/>
      <c r="HC13" s="227"/>
      <c r="HD13" s="227"/>
      <c r="HE13" s="227"/>
      <c r="HF13" s="227"/>
      <c r="HG13" s="227"/>
      <c r="HH13" s="227"/>
      <c r="HI13" s="227"/>
      <c r="HJ13" s="227"/>
      <c r="HK13" s="227"/>
      <c r="HL13" s="227"/>
      <c r="HM13" s="227"/>
      <c r="HN13" s="227"/>
      <c r="HO13" s="227"/>
      <c r="HP13" s="227"/>
      <c r="HQ13" s="227"/>
      <c r="HR13" s="227"/>
      <c r="HS13" s="227"/>
      <c r="HT13" s="227"/>
      <c r="HU13" s="227"/>
      <c r="HV13" s="227"/>
      <c r="HW13" s="227"/>
      <c r="HX13" s="227"/>
      <c r="HY13" s="227"/>
      <c r="HZ13" s="227"/>
      <c r="IA13" s="227"/>
      <c r="IB13" s="227"/>
      <c r="IC13" s="227"/>
      <c r="ID13" s="227"/>
      <c r="IE13" s="227"/>
      <c r="IF13" s="227"/>
      <c r="IG13" s="227"/>
      <c r="IH13" s="227"/>
      <c r="II13" s="227"/>
      <c r="IJ13" s="227"/>
      <c r="IK13" s="227"/>
      <c r="IL13" s="227"/>
      <c r="IM13" s="227"/>
      <c r="IN13" s="227"/>
      <c r="IO13" s="227"/>
      <c r="IP13" s="227"/>
      <c r="IQ13" s="227"/>
      <c r="IR13" s="227"/>
      <c r="IS13" s="227"/>
      <c r="IT13" s="227"/>
      <c r="IU13" s="227"/>
      <c r="IV13" s="227"/>
    </row>
    <row r="14" spans="1:256" ht="15" customHeight="1">
      <c r="A14" s="82" t="s">
        <v>243</v>
      </c>
      <c r="B14" s="284" t="s">
        <v>11</v>
      </c>
      <c r="C14" s="284" t="s">
        <v>122</v>
      </c>
      <c r="D14" s="157"/>
      <c r="E14" s="80"/>
      <c r="F14" s="157"/>
      <c r="G14" s="80"/>
      <c r="H14" s="660">
        <v>1451606</v>
      </c>
      <c r="I14" s="157"/>
      <c r="J14" s="80"/>
      <c r="K14" s="80"/>
      <c r="L14" s="80"/>
      <c r="M14" s="80"/>
      <c r="N14" s="80"/>
      <c r="O14" s="80"/>
      <c r="P14" s="157"/>
      <c r="Q14" s="157"/>
      <c r="R14" s="80"/>
      <c r="S14" s="80"/>
      <c r="T14" s="80"/>
      <c r="U14" s="80"/>
      <c r="V14" s="80"/>
      <c r="W14" s="80"/>
      <c r="X14" s="80"/>
      <c r="Y14" s="80"/>
      <c r="Z14" s="80"/>
      <c r="AA14" s="80"/>
      <c r="AB14" s="80"/>
      <c r="AC14" s="80"/>
      <c r="AD14" s="80"/>
      <c r="AE14" s="80"/>
      <c r="AF14" s="80"/>
      <c r="AG14" s="80"/>
      <c r="AH14" s="80"/>
      <c r="AI14" s="80"/>
      <c r="AJ14" s="80"/>
      <c r="AK14" s="80"/>
      <c r="AL14" s="80"/>
      <c r="AM14" s="80"/>
      <c r="AN14" s="80"/>
      <c r="AO14" s="80"/>
      <c r="AP14" s="80"/>
      <c r="AQ14" s="80"/>
      <c r="AR14" s="80"/>
      <c r="AS14" s="80"/>
      <c r="AT14" s="80"/>
      <c r="AU14" s="80"/>
      <c r="AV14" s="80"/>
      <c r="AW14" s="80"/>
      <c r="AX14" s="80"/>
      <c r="AY14" s="80"/>
      <c r="AZ14" s="80"/>
      <c r="BA14" s="80"/>
      <c r="BB14" s="80"/>
      <c r="BC14" s="80"/>
      <c r="BD14" s="80"/>
      <c r="BE14" s="80"/>
      <c r="BF14" s="80"/>
      <c r="BG14" s="80"/>
      <c r="BH14" s="80"/>
      <c r="BI14" s="80"/>
      <c r="BJ14" s="80"/>
      <c r="BK14" s="80"/>
      <c r="BL14" s="80"/>
      <c r="BM14" s="80"/>
      <c r="BN14" s="80"/>
      <c r="BO14" s="80"/>
      <c r="BP14" s="80"/>
      <c r="BQ14" s="80"/>
      <c r="BR14" s="80"/>
      <c r="BS14" s="80"/>
      <c r="BT14" s="80"/>
      <c r="BU14" s="80"/>
      <c r="BV14" s="80"/>
      <c r="BW14" s="80"/>
      <c r="BX14" s="80"/>
      <c r="BY14" s="80"/>
      <c r="BZ14" s="80"/>
      <c r="CA14" s="80"/>
      <c r="CB14" s="80"/>
      <c r="CC14" s="80"/>
      <c r="CD14" s="80"/>
      <c r="CE14" s="80"/>
      <c r="CF14" s="80"/>
      <c r="CG14" s="80"/>
      <c r="CH14" s="80"/>
      <c r="CI14" s="80"/>
      <c r="CJ14" s="80"/>
      <c r="CK14" s="80"/>
      <c r="CL14" s="80"/>
      <c r="CM14" s="80"/>
      <c r="CN14" s="80"/>
      <c r="CO14" s="80"/>
      <c r="CP14" s="80"/>
      <c r="CQ14" s="80"/>
      <c r="CR14" s="80"/>
      <c r="CS14" s="109"/>
      <c r="CT14" s="109"/>
      <c r="CU14" s="227"/>
      <c r="CV14" s="227"/>
      <c r="CW14" s="227"/>
      <c r="CX14" s="227"/>
      <c r="CY14" s="227"/>
      <c r="CZ14" s="227"/>
      <c r="DA14" s="227"/>
      <c r="DB14" s="227"/>
      <c r="DC14" s="227"/>
      <c r="DD14" s="227"/>
      <c r="DE14" s="227"/>
      <c r="DF14" s="227"/>
      <c r="DG14" s="227"/>
      <c r="DH14" s="227"/>
      <c r="DI14" s="227"/>
      <c r="DJ14" s="227"/>
      <c r="DK14" s="227"/>
      <c r="DL14" s="227"/>
      <c r="DM14" s="227"/>
      <c r="DN14" s="227"/>
      <c r="DO14" s="227"/>
      <c r="DP14" s="227"/>
      <c r="DQ14" s="227"/>
      <c r="DR14" s="227"/>
      <c r="DS14" s="227"/>
      <c r="DT14" s="227"/>
      <c r="DU14" s="227"/>
      <c r="DV14" s="227"/>
      <c r="DW14" s="227"/>
      <c r="DX14" s="227"/>
      <c r="DY14" s="227"/>
      <c r="DZ14" s="227"/>
      <c r="EA14" s="227"/>
      <c r="EB14" s="227"/>
      <c r="EC14" s="227"/>
      <c r="ED14" s="227"/>
      <c r="EE14" s="227"/>
      <c r="EF14" s="227"/>
      <c r="EG14" s="227"/>
      <c r="EH14" s="227"/>
      <c r="EI14" s="227"/>
      <c r="EJ14" s="227"/>
      <c r="EK14" s="227"/>
      <c r="EL14" s="227"/>
      <c r="EM14" s="227"/>
      <c r="EN14" s="227"/>
      <c r="EO14" s="227"/>
      <c r="EP14" s="227"/>
      <c r="EQ14" s="227"/>
      <c r="ER14" s="227"/>
      <c r="ES14" s="227"/>
      <c r="ET14" s="227"/>
      <c r="EU14" s="227"/>
      <c r="EV14" s="227"/>
      <c r="EW14" s="227"/>
      <c r="EX14" s="227"/>
      <c r="EY14" s="227"/>
      <c r="EZ14" s="227"/>
      <c r="FA14" s="227"/>
      <c r="FB14" s="227"/>
      <c r="FC14" s="227"/>
      <c r="FD14" s="227"/>
      <c r="FE14" s="227"/>
      <c r="FF14" s="227"/>
      <c r="FG14" s="227"/>
      <c r="FH14" s="227"/>
      <c r="FI14" s="227"/>
      <c r="FJ14" s="227"/>
      <c r="FK14" s="227"/>
      <c r="FL14" s="227"/>
      <c r="FM14" s="227"/>
      <c r="FN14" s="227"/>
      <c r="FO14" s="227"/>
      <c r="FP14" s="227"/>
      <c r="FQ14" s="227"/>
      <c r="FR14" s="227"/>
      <c r="FS14" s="227"/>
      <c r="FT14" s="227"/>
      <c r="FU14" s="227"/>
      <c r="FV14" s="227"/>
      <c r="FW14" s="227"/>
      <c r="FX14" s="227"/>
      <c r="FY14" s="227"/>
      <c r="FZ14" s="227"/>
      <c r="GA14" s="227"/>
      <c r="GB14" s="227"/>
      <c r="GC14" s="227"/>
      <c r="GD14" s="227"/>
      <c r="GE14" s="227"/>
      <c r="GF14" s="227"/>
      <c r="GG14" s="227"/>
      <c r="GH14" s="227"/>
      <c r="GI14" s="227"/>
      <c r="GJ14" s="227"/>
      <c r="GK14" s="227"/>
      <c r="GL14" s="227"/>
      <c r="GM14" s="227"/>
      <c r="GN14" s="227"/>
      <c r="GO14" s="227"/>
      <c r="GP14" s="227"/>
      <c r="GQ14" s="227"/>
      <c r="GR14" s="227"/>
      <c r="GS14" s="227"/>
      <c r="GT14" s="227"/>
      <c r="GU14" s="227"/>
      <c r="GV14" s="227"/>
      <c r="GW14" s="227"/>
      <c r="GX14" s="227"/>
      <c r="GY14" s="227"/>
      <c r="GZ14" s="227"/>
      <c r="HA14" s="227"/>
      <c r="HB14" s="227"/>
      <c r="HC14" s="227"/>
      <c r="HD14" s="227"/>
      <c r="HE14" s="227"/>
      <c r="HF14" s="227"/>
      <c r="HG14" s="227"/>
      <c r="HH14" s="227"/>
      <c r="HI14" s="227"/>
      <c r="HJ14" s="227"/>
      <c r="HK14" s="227"/>
      <c r="HL14" s="227"/>
      <c r="HM14" s="227"/>
      <c r="HN14" s="227"/>
      <c r="HO14" s="227"/>
      <c r="HP14" s="227"/>
      <c r="HQ14" s="227"/>
      <c r="HR14" s="227"/>
      <c r="HS14" s="227"/>
      <c r="HT14" s="227"/>
      <c r="HU14" s="227"/>
      <c r="HV14" s="227"/>
      <c r="HW14" s="227"/>
      <c r="HX14" s="227"/>
      <c r="HY14" s="227"/>
      <c r="HZ14" s="227"/>
      <c r="IA14" s="227"/>
      <c r="IB14" s="227"/>
      <c r="IC14" s="227"/>
      <c r="ID14" s="227"/>
      <c r="IE14" s="227"/>
      <c r="IF14" s="227"/>
      <c r="IG14" s="227"/>
      <c r="IH14" s="227"/>
      <c r="II14" s="227"/>
      <c r="IJ14" s="227"/>
      <c r="IK14" s="227"/>
      <c r="IL14" s="227"/>
      <c r="IM14" s="227"/>
      <c r="IN14" s="227"/>
      <c r="IO14" s="227"/>
      <c r="IP14" s="227"/>
      <c r="IQ14" s="227"/>
      <c r="IR14" s="227"/>
      <c r="IS14" s="227"/>
      <c r="IT14" s="227"/>
      <c r="IU14" s="227"/>
      <c r="IV14" s="227"/>
    </row>
    <row r="15" spans="1:256" ht="15" customHeight="1">
      <c r="A15" s="82" t="s">
        <v>243</v>
      </c>
      <c r="B15" s="284" t="s">
        <v>15</v>
      </c>
      <c r="C15" s="284" t="s">
        <v>123</v>
      </c>
      <c r="D15" s="157"/>
      <c r="E15" s="157"/>
      <c r="F15" s="157"/>
      <c r="G15" s="80"/>
      <c r="H15" s="80"/>
      <c r="I15" s="80"/>
      <c r="J15" s="80"/>
      <c r="K15" s="80"/>
      <c r="L15" s="660">
        <v>314242.25</v>
      </c>
      <c r="M15" s="80"/>
      <c r="N15" s="80"/>
      <c r="O15" s="80"/>
      <c r="P15" s="80"/>
      <c r="Q15" s="157"/>
      <c r="R15" s="80"/>
      <c r="S15" s="80"/>
      <c r="T15" s="80"/>
      <c r="U15" s="80"/>
      <c r="V15" s="80"/>
      <c r="W15" s="80"/>
      <c r="X15" s="80"/>
      <c r="Y15" s="80"/>
      <c r="Z15" s="80"/>
      <c r="AA15" s="80"/>
      <c r="AB15" s="80"/>
      <c r="AC15" s="80"/>
      <c r="AD15" s="80"/>
      <c r="AE15" s="80"/>
      <c r="AF15" s="80"/>
      <c r="AG15" s="80"/>
      <c r="AH15" s="80"/>
      <c r="AI15" s="80"/>
      <c r="AJ15" s="80"/>
      <c r="AK15" s="80"/>
      <c r="AL15" s="80"/>
      <c r="AM15" s="80"/>
      <c r="AN15" s="80"/>
      <c r="AO15" s="80"/>
      <c r="AP15" s="80"/>
      <c r="AQ15" s="80"/>
      <c r="AR15" s="80"/>
      <c r="AS15" s="80"/>
      <c r="AT15" s="80"/>
      <c r="AU15" s="80"/>
      <c r="AV15" s="80"/>
      <c r="AW15" s="80"/>
      <c r="AX15" s="80"/>
      <c r="AY15" s="80"/>
      <c r="AZ15" s="80"/>
      <c r="BA15" s="80"/>
      <c r="BB15" s="80"/>
      <c r="BC15" s="80"/>
      <c r="BD15" s="80"/>
      <c r="BE15" s="80"/>
      <c r="BF15" s="80"/>
      <c r="BG15" s="80"/>
      <c r="BH15" s="80"/>
      <c r="BI15" s="80"/>
      <c r="BJ15" s="80"/>
      <c r="BK15" s="80"/>
      <c r="BL15" s="80"/>
      <c r="BM15" s="80"/>
      <c r="BN15" s="80"/>
      <c r="BO15" s="80"/>
      <c r="BP15" s="80"/>
      <c r="BQ15" s="80"/>
      <c r="BR15" s="80"/>
      <c r="BS15" s="80"/>
      <c r="BT15" s="80"/>
      <c r="BU15" s="80"/>
      <c r="BV15" s="80"/>
      <c r="BW15" s="80"/>
      <c r="BX15" s="80"/>
      <c r="BY15" s="80"/>
      <c r="BZ15" s="80"/>
      <c r="CA15" s="80"/>
      <c r="CB15" s="80"/>
      <c r="CC15" s="80"/>
      <c r="CD15" s="80"/>
      <c r="CE15" s="80"/>
      <c r="CF15" s="80"/>
      <c r="CG15" s="80"/>
      <c r="CH15" s="80"/>
      <c r="CI15" s="80"/>
      <c r="CJ15" s="80"/>
      <c r="CK15" s="80"/>
      <c r="CL15" s="80"/>
      <c r="CM15" s="80"/>
      <c r="CN15" s="80"/>
      <c r="CO15" s="80"/>
      <c r="CP15" s="80"/>
      <c r="CQ15" s="80"/>
      <c r="CR15" s="80"/>
      <c r="CS15" s="109"/>
      <c r="CT15" s="109"/>
      <c r="CU15" s="227"/>
      <c r="CV15" s="227"/>
      <c r="CW15" s="227"/>
      <c r="CX15" s="227"/>
      <c r="CY15" s="227"/>
      <c r="CZ15" s="227"/>
      <c r="DA15" s="227"/>
      <c r="DB15" s="227"/>
      <c r="DC15" s="227"/>
      <c r="DD15" s="227"/>
      <c r="DE15" s="227"/>
      <c r="DF15" s="227"/>
      <c r="DG15" s="227"/>
      <c r="DH15" s="227"/>
      <c r="DI15" s="227"/>
      <c r="DJ15" s="227"/>
      <c r="DK15" s="227"/>
      <c r="DL15" s="227"/>
      <c r="DM15" s="227"/>
      <c r="DN15" s="227"/>
      <c r="DO15" s="227"/>
      <c r="DP15" s="227"/>
      <c r="DQ15" s="227"/>
      <c r="DR15" s="227"/>
      <c r="DS15" s="227"/>
      <c r="DT15" s="227"/>
      <c r="DU15" s="227"/>
      <c r="DV15" s="227"/>
      <c r="DW15" s="227"/>
      <c r="DX15" s="227"/>
      <c r="DY15" s="227"/>
      <c r="DZ15" s="227"/>
      <c r="EA15" s="227"/>
      <c r="EB15" s="227"/>
      <c r="EC15" s="227"/>
      <c r="ED15" s="227"/>
      <c r="EE15" s="227"/>
      <c r="EF15" s="227"/>
      <c r="EG15" s="227"/>
      <c r="EH15" s="227"/>
      <c r="EI15" s="227"/>
      <c r="EJ15" s="227"/>
      <c r="EK15" s="227"/>
      <c r="EL15" s="227"/>
      <c r="EM15" s="227"/>
      <c r="EN15" s="227"/>
      <c r="EO15" s="227"/>
      <c r="EP15" s="227"/>
      <c r="EQ15" s="227"/>
      <c r="ER15" s="227"/>
      <c r="ES15" s="227"/>
      <c r="ET15" s="227"/>
      <c r="EU15" s="227"/>
      <c r="EV15" s="227"/>
      <c r="EW15" s="227"/>
      <c r="EX15" s="227"/>
      <c r="EY15" s="227"/>
      <c r="EZ15" s="227"/>
      <c r="FA15" s="227"/>
      <c r="FB15" s="227"/>
      <c r="FC15" s="227"/>
      <c r="FD15" s="227"/>
      <c r="FE15" s="227"/>
      <c r="FF15" s="227"/>
      <c r="FG15" s="227"/>
      <c r="FH15" s="227"/>
      <c r="FI15" s="227"/>
      <c r="FJ15" s="227"/>
      <c r="FK15" s="227"/>
      <c r="FL15" s="227"/>
      <c r="FM15" s="227"/>
      <c r="FN15" s="227"/>
      <c r="FO15" s="227"/>
      <c r="FP15" s="227"/>
      <c r="FQ15" s="227"/>
      <c r="FR15" s="227"/>
      <c r="FS15" s="227"/>
      <c r="FT15" s="227"/>
      <c r="FU15" s="227"/>
      <c r="FV15" s="227"/>
      <c r="FW15" s="227"/>
      <c r="FX15" s="227"/>
      <c r="FY15" s="227"/>
      <c r="FZ15" s="227"/>
      <c r="GA15" s="227"/>
      <c r="GB15" s="227"/>
      <c r="GC15" s="227"/>
      <c r="GD15" s="227"/>
      <c r="GE15" s="227"/>
      <c r="GF15" s="227"/>
      <c r="GG15" s="227"/>
      <c r="GH15" s="227"/>
      <c r="GI15" s="227"/>
      <c r="GJ15" s="227"/>
      <c r="GK15" s="227"/>
      <c r="GL15" s="227"/>
      <c r="GM15" s="227"/>
      <c r="GN15" s="227"/>
      <c r="GO15" s="227"/>
      <c r="GP15" s="227"/>
      <c r="GQ15" s="227"/>
      <c r="GR15" s="227"/>
      <c r="GS15" s="227"/>
      <c r="GT15" s="227"/>
      <c r="GU15" s="227"/>
      <c r="GV15" s="227"/>
      <c r="GW15" s="227"/>
      <c r="GX15" s="227"/>
      <c r="GY15" s="227"/>
      <c r="GZ15" s="227"/>
      <c r="HA15" s="227"/>
      <c r="HB15" s="227"/>
      <c r="HC15" s="227"/>
      <c r="HD15" s="227"/>
      <c r="HE15" s="227"/>
      <c r="HF15" s="227"/>
      <c r="HG15" s="227"/>
      <c r="HH15" s="227"/>
      <c r="HI15" s="227"/>
      <c r="HJ15" s="227"/>
      <c r="HK15" s="227"/>
      <c r="HL15" s="227"/>
      <c r="HM15" s="227"/>
      <c r="HN15" s="227"/>
      <c r="HO15" s="227"/>
      <c r="HP15" s="227"/>
      <c r="HQ15" s="227"/>
      <c r="HR15" s="227"/>
      <c r="HS15" s="227"/>
      <c r="HT15" s="227"/>
      <c r="HU15" s="227"/>
      <c r="HV15" s="227"/>
      <c r="HW15" s="227"/>
      <c r="HX15" s="227"/>
      <c r="HY15" s="227"/>
      <c r="HZ15" s="227"/>
      <c r="IA15" s="227"/>
      <c r="IB15" s="227"/>
      <c r="IC15" s="227"/>
      <c r="ID15" s="227"/>
      <c r="IE15" s="227"/>
      <c r="IF15" s="227"/>
      <c r="IG15" s="227"/>
      <c r="IH15" s="227"/>
      <c r="II15" s="227"/>
      <c r="IJ15" s="227"/>
      <c r="IK15" s="227"/>
      <c r="IL15" s="227"/>
      <c r="IM15" s="227"/>
      <c r="IN15" s="227"/>
      <c r="IO15" s="227"/>
      <c r="IP15" s="227"/>
      <c r="IQ15" s="227"/>
      <c r="IR15" s="227"/>
      <c r="IS15" s="227"/>
      <c r="IT15" s="227"/>
      <c r="IU15" s="227"/>
      <c r="IV15" s="227"/>
    </row>
    <row r="16" spans="1:256" customFormat="1">
      <c r="A16" s="82" t="s">
        <v>243</v>
      </c>
      <c r="B16" s="428" t="s">
        <v>13</v>
      </c>
      <c r="C16" s="428" t="s">
        <v>124</v>
      </c>
      <c r="F16" s="142"/>
      <c r="H16" s="2"/>
      <c r="I16" s="142"/>
      <c r="J16" s="2"/>
      <c r="K16" s="157"/>
      <c r="L16" s="157"/>
      <c r="M16" s="157"/>
      <c r="N16" s="157"/>
      <c r="O16" s="157"/>
      <c r="Q16" s="142"/>
      <c r="S16" s="157"/>
      <c r="W16" s="157"/>
      <c r="AC16" s="157"/>
      <c r="AK16" s="157"/>
      <c r="AL16" s="157"/>
      <c r="AN16" s="157"/>
      <c r="BI16" s="157"/>
      <c r="BM16" s="157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</row>
    <row r="17" spans="1:256">
      <c r="A17" s="82" t="s">
        <v>243</v>
      </c>
      <c r="B17" s="428" t="s">
        <v>9</v>
      </c>
      <c r="C17" s="428" t="s">
        <v>125</v>
      </c>
      <c r="D17" s="157"/>
      <c r="E17" s="227"/>
      <c r="F17" s="157"/>
      <c r="G17" s="227"/>
      <c r="H17" s="109"/>
      <c r="I17" s="109"/>
      <c r="J17" s="109"/>
      <c r="K17" s="227"/>
      <c r="L17" s="227"/>
      <c r="M17" s="227"/>
      <c r="N17" s="227"/>
      <c r="O17" s="227"/>
      <c r="P17" s="227"/>
      <c r="Q17" s="227"/>
      <c r="R17" s="227"/>
      <c r="S17" s="227"/>
      <c r="T17" s="227"/>
      <c r="U17" s="227"/>
      <c r="V17" s="227"/>
      <c r="W17" s="227"/>
      <c r="X17" s="227"/>
      <c r="Y17" s="227"/>
      <c r="Z17" s="227"/>
      <c r="AA17" s="227"/>
      <c r="AB17" s="227"/>
      <c r="AC17" s="227"/>
      <c r="AD17" s="227"/>
      <c r="AE17" s="227"/>
      <c r="AF17" s="227"/>
      <c r="AG17" s="227"/>
      <c r="AH17" s="227"/>
      <c r="AI17" s="227"/>
      <c r="AJ17" s="227"/>
      <c r="AK17" s="227"/>
      <c r="AL17" s="227"/>
      <c r="AM17" s="227"/>
      <c r="AN17" s="227"/>
      <c r="AO17" s="227"/>
      <c r="AP17" s="227"/>
      <c r="AQ17" s="227"/>
      <c r="AR17" s="227"/>
      <c r="AS17" s="227"/>
      <c r="AT17" s="227"/>
      <c r="AU17" s="227"/>
      <c r="AV17" s="227"/>
      <c r="AW17" s="227"/>
      <c r="AX17" s="227"/>
      <c r="AY17" s="227"/>
      <c r="AZ17" s="227"/>
      <c r="BA17" s="227"/>
      <c r="BB17" s="227"/>
      <c r="BC17" s="227"/>
      <c r="BD17" s="227"/>
      <c r="BE17" s="227"/>
      <c r="BF17" s="227"/>
      <c r="BG17" s="227"/>
      <c r="BH17" s="227"/>
      <c r="BI17" s="227"/>
      <c r="BJ17" s="227"/>
      <c r="BK17" s="227"/>
      <c r="BL17" s="227"/>
      <c r="BM17" s="227"/>
      <c r="BN17" s="227"/>
      <c r="BO17" s="227"/>
      <c r="BP17" s="227"/>
      <c r="BQ17" s="227"/>
      <c r="BR17" s="227"/>
      <c r="BS17" s="227"/>
      <c r="BT17" s="227"/>
      <c r="BU17" s="227"/>
      <c r="BV17" s="227"/>
      <c r="BW17" s="227"/>
      <c r="BX17" s="227"/>
      <c r="BY17" s="227"/>
      <c r="BZ17" s="227"/>
      <c r="CA17" s="227"/>
      <c r="CB17" s="227"/>
      <c r="CC17" s="109"/>
      <c r="CD17" s="109"/>
      <c r="CE17" s="109"/>
      <c r="CF17" s="109"/>
      <c r="CG17" s="109"/>
      <c r="CH17" s="109"/>
      <c r="CI17" s="109"/>
      <c r="CJ17" s="109"/>
      <c r="CK17" s="109"/>
      <c r="CL17" s="109"/>
      <c r="CM17" s="109"/>
      <c r="CN17" s="109"/>
      <c r="CO17" s="109"/>
      <c r="CP17" s="109"/>
      <c r="CQ17" s="109"/>
      <c r="CR17" s="109"/>
      <c r="CS17" s="109"/>
      <c r="CT17" s="109"/>
      <c r="CU17" s="227"/>
      <c r="CV17" s="227"/>
      <c r="CW17" s="227"/>
      <c r="CX17" s="227"/>
      <c r="CY17" s="227"/>
      <c r="CZ17" s="227"/>
      <c r="DA17" s="227"/>
      <c r="DB17" s="227"/>
      <c r="DC17" s="227"/>
      <c r="DD17" s="227"/>
      <c r="DE17" s="227"/>
      <c r="DF17" s="227"/>
      <c r="DG17" s="227"/>
      <c r="DH17" s="227"/>
      <c r="DI17" s="227"/>
      <c r="DJ17" s="227"/>
      <c r="DK17" s="227"/>
      <c r="DL17" s="227"/>
      <c r="DM17" s="227"/>
      <c r="DN17" s="227"/>
      <c r="DO17" s="227"/>
      <c r="DP17" s="227"/>
      <c r="DQ17" s="227"/>
      <c r="DR17" s="227"/>
      <c r="DS17" s="227"/>
      <c r="DT17" s="227"/>
      <c r="DU17" s="227"/>
      <c r="DV17" s="227"/>
      <c r="DW17" s="227"/>
      <c r="DX17" s="227"/>
      <c r="DY17" s="227"/>
      <c r="DZ17" s="227"/>
      <c r="EA17" s="227"/>
      <c r="EB17" s="227"/>
      <c r="EC17" s="227"/>
      <c r="ED17" s="227"/>
      <c r="EE17" s="227"/>
      <c r="EF17" s="227"/>
      <c r="EG17" s="227"/>
      <c r="EH17" s="227"/>
      <c r="EI17" s="227"/>
      <c r="EJ17" s="227"/>
      <c r="EK17" s="227"/>
      <c r="EL17" s="227"/>
      <c r="EM17" s="227"/>
      <c r="EN17" s="227"/>
      <c r="EO17" s="227"/>
      <c r="EP17" s="227"/>
      <c r="EQ17" s="227"/>
      <c r="ER17" s="227"/>
      <c r="ES17" s="227"/>
      <c r="ET17" s="227"/>
      <c r="EU17" s="227"/>
      <c r="EV17" s="227"/>
      <c r="EW17" s="227"/>
      <c r="EX17" s="227"/>
      <c r="EY17" s="227"/>
      <c r="EZ17" s="227"/>
      <c r="FA17" s="227"/>
      <c r="FB17" s="227"/>
      <c r="FC17" s="227"/>
      <c r="FD17" s="227"/>
      <c r="FE17" s="227"/>
      <c r="FF17" s="227"/>
      <c r="FG17" s="227"/>
      <c r="FH17" s="227"/>
      <c r="FI17" s="227"/>
      <c r="FJ17" s="227"/>
      <c r="FK17" s="227"/>
      <c r="FL17" s="227"/>
      <c r="FM17" s="227"/>
      <c r="FN17" s="227"/>
      <c r="FO17" s="227"/>
      <c r="FP17" s="227"/>
      <c r="FQ17" s="227"/>
      <c r="FR17" s="227"/>
      <c r="FS17" s="227"/>
      <c r="FT17" s="227"/>
      <c r="FU17" s="227"/>
      <c r="FV17" s="227"/>
      <c r="FW17" s="227"/>
      <c r="FX17" s="227"/>
      <c r="FY17" s="227"/>
      <c r="FZ17" s="227"/>
      <c r="GA17" s="227"/>
      <c r="GB17" s="227"/>
      <c r="GC17" s="227"/>
      <c r="GD17" s="227"/>
      <c r="GE17" s="227"/>
      <c r="GF17" s="227"/>
      <c r="GG17" s="227"/>
      <c r="GH17" s="227"/>
      <c r="GI17" s="227"/>
      <c r="GJ17" s="227"/>
      <c r="GK17" s="227"/>
      <c r="GL17" s="227"/>
      <c r="GM17" s="227"/>
      <c r="GN17" s="227"/>
      <c r="GO17" s="227"/>
      <c r="GP17" s="227"/>
      <c r="GQ17" s="227"/>
      <c r="GR17" s="227"/>
      <c r="GS17" s="227"/>
      <c r="GT17" s="227"/>
      <c r="GU17" s="227"/>
      <c r="GV17" s="227"/>
      <c r="GW17" s="227"/>
      <c r="GX17" s="227"/>
      <c r="GY17" s="227"/>
      <c r="GZ17" s="227"/>
      <c r="HA17" s="227"/>
      <c r="HB17" s="227"/>
      <c r="HC17" s="227"/>
      <c r="HD17" s="227"/>
      <c r="HE17" s="227"/>
      <c r="HF17" s="227"/>
      <c r="HG17" s="227"/>
      <c r="HH17" s="227"/>
      <c r="HI17" s="227"/>
      <c r="HJ17" s="227"/>
      <c r="HK17" s="227"/>
      <c r="HL17" s="227"/>
      <c r="HM17" s="227"/>
      <c r="HN17" s="227"/>
      <c r="HO17" s="227"/>
      <c r="HP17" s="227"/>
      <c r="HQ17" s="227"/>
      <c r="HR17" s="227"/>
      <c r="HS17" s="227"/>
      <c r="HT17" s="227"/>
      <c r="HU17" s="227"/>
      <c r="HV17" s="227"/>
      <c r="HW17" s="227"/>
      <c r="HX17" s="227"/>
      <c r="HY17" s="227"/>
      <c r="HZ17" s="227"/>
      <c r="IA17" s="227"/>
      <c r="IB17" s="227"/>
      <c r="IC17" s="227"/>
      <c r="ID17" s="227"/>
      <c r="IE17" s="227"/>
      <c r="IF17" s="227"/>
      <c r="IG17" s="227"/>
      <c r="IH17" s="227"/>
      <c r="II17" s="227"/>
      <c r="IJ17" s="227"/>
      <c r="IK17" s="227"/>
      <c r="IL17" s="227"/>
      <c r="IM17" s="227"/>
      <c r="IN17" s="227"/>
      <c r="IO17" s="227"/>
      <c r="IP17" s="227"/>
      <c r="IQ17" s="227"/>
      <c r="IR17" s="227"/>
      <c r="IS17" s="227"/>
      <c r="IT17" s="227"/>
      <c r="IU17" s="227"/>
      <c r="IV17" s="227"/>
    </row>
    <row r="18" spans="1:256" ht="15" customHeight="1">
      <c r="A18" s="82" t="s">
        <v>243</v>
      </c>
      <c r="B18" s="284" t="s">
        <v>12</v>
      </c>
      <c r="C18" s="284" t="s">
        <v>126</v>
      </c>
      <c r="D18" s="157"/>
      <c r="E18" s="157"/>
      <c r="F18" s="157"/>
      <c r="G18" s="80"/>
      <c r="H18" s="80"/>
      <c r="I18" s="662">
        <v>1633236.25</v>
      </c>
      <c r="J18" s="80"/>
      <c r="K18" s="80"/>
      <c r="L18" s="80"/>
      <c r="M18" s="80"/>
      <c r="N18" s="80"/>
      <c r="O18" s="80"/>
      <c r="P18" s="80"/>
      <c r="Q18" s="80"/>
      <c r="R18" s="80"/>
      <c r="S18" s="80"/>
      <c r="T18" s="80"/>
      <c r="U18" s="80"/>
      <c r="V18" s="80"/>
      <c r="W18" s="80"/>
      <c r="X18" s="80"/>
      <c r="Y18" s="80"/>
      <c r="Z18" s="80"/>
      <c r="AA18" s="80"/>
      <c r="AB18" s="80"/>
      <c r="AC18" s="80"/>
      <c r="AD18" s="80"/>
      <c r="AE18" s="80"/>
      <c r="AF18" s="80"/>
      <c r="AG18" s="80"/>
      <c r="AH18" s="80"/>
      <c r="AI18" s="80"/>
      <c r="AJ18" s="80"/>
      <c r="AK18" s="80"/>
      <c r="AL18" s="80"/>
      <c r="AM18" s="80"/>
      <c r="AN18" s="80"/>
      <c r="AO18" s="80"/>
      <c r="AP18" s="80"/>
      <c r="AQ18" s="80"/>
      <c r="AR18" s="80"/>
      <c r="AS18" s="80"/>
      <c r="AT18" s="80"/>
      <c r="AU18" s="80"/>
      <c r="AV18" s="80"/>
      <c r="AW18" s="80"/>
      <c r="AX18" s="80"/>
      <c r="AY18" s="80"/>
      <c r="AZ18" s="80"/>
      <c r="BA18" s="80"/>
      <c r="BB18" s="80"/>
      <c r="BC18" s="80"/>
      <c r="BD18" s="80"/>
      <c r="BE18" s="80"/>
      <c r="BF18" s="80"/>
      <c r="BG18" s="80"/>
      <c r="BH18" s="80"/>
      <c r="BI18" s="80"/>
      <c r="BJ18" s="80"/>
      <c r="BK18" s="80"/>
      <c r="BL18" s="80"/>
      <c r="BM18" s="80"/>
      <c r="BN18" s="80"/>
      <c r="BO18" s="80"/>
      <c r="BP18" s="80"/>
      <c r="BQ18" s="80"/>
      <c r="BR18" s="80"/>
      <c r="BS18" s="80"/>
      <c r="BT18" s="80"/>
      <c r="BU18" s="80"/>
      <c r="BV18" s="80"/>
      <c r="BW18" s="80"/>
      <c r="BX18" s="80"/>
      <c r="BY18" s="80"/>
      <c r="BZ18" s="80"/>
      <c r="CA18" s="80"/>
      <c r="CB18" s="80"/>
      <c r="CC18" s="80"/>
      <c r="CD18" s="80"/>
      <c r="CE18" s="80"/>
      <c r="CF18" s="80"/>
      <c r="CG18" s="80"/>
      <c r="CH18" s="80"/>
      <c r="CI18" s="80"/>
      <c r="CJ18" s="80"/>
      <c r="CK18" s="80"/>
      <c r="CL18" s="80"/>
      <c r="CM18" s="80"/>
      <c r="CN18" s="80"/>
      <c r="CO18" s="80"/>
      <c r="CP18" s="80"/>
      <c r="CQ18" s="80"/>
      <c r="CR18" s="80"/>
      <c r="CS18" s="109"/>
      <c r="CT18" s="109"/>
      <c r="CU18" s="227"/>
      <c r="CV18" s="227"/>
      <c r="CW18" s="227"/>
      <c r="CX18" s="227"/>
      <c r="CY18" s="227"/>
      <c r="CZ18" s="227"/>
      <c r="DA18" s="227"/>
      <c r="DB18" s="227"/>
      <c r="DC18" s="227"/>
      <c r="DD18" s="227"/>
      <c r="DE18" s="227"/>
      <c r="DF18" s="227"/>
      <c r="DG18" s="227"/>
      <c r="DH18" s="227"/>
      <c r="DI18" s="227"/>
      <c r="DJ18" s="227"/>
      <c r="DK18" s="227"/>
      <c r="DL18" s="227"/>
      <c r="DM18" s="227"/>
      <c r="DN18" s="227"/>
      <c r="DO18" s="227"/>
      <c r="DP18" s="227"/>
      <c r="DQ18" s="227"/>
      <c r="DR18" s="227"/>
      <c r="DS18" s="227"/>
      <c r="DT18" s="227"/>
      <c r="DU18" s="227"/>
      <c r="DV18" s="227"/>
      <c r="DW18" s="227"/>
      <c r="DX18" s="227"/>
      <c r="DY18" s="227"/>
      <c r="DZ18" s="227"/>
      <c r="EA18" s="227"/>
      <c r="EB18" s="227"/>
      <c r="EC18" s="227"/>
      <c r="ED18" s="227"/>
      <c r="EE18" s="227"/>
      <c r="EF18" s="227"/>
      <c r="EG18" s="227"/>
      <c r="EH18" s="227"/>
      <c r="EI18" s="227"/>
      <c r="EJ18" s="227"/>
      <c r="EK18" s="227"/>
      <c r="EL18" s="227"/>
      <c r="EM18" s="227"/>
      <c r="EN18" s="227"/>
      <c r="EO18" s="227"/>
      <c r="EP18" s="227"/>
      <c r="EQ18" s="227"/>
      <c r="ER18" s="227"/>
      <c r="ES18" s="227"/>
      <c r="ET18" s="227"/>
      <c r="EU18" s="227"/>
      <c r="EV18" s="227"/>
      <c r="EW18" s="227"/>
      <c r="EX18" s="227"/>
      <c r="EY18" s="227"/>
      <c r="EZ18" s="227"/>
      <c r="FA18" s="227"/>
      <c r="FB18" s="227"/>
      <c r="FC18" s="227"/>
      <c r="FD18" s="227"/>
      <c r="FE18" s="227"/>
      <c r="FF18" s="227"/>
      <c r="FG18" s="227"/>
      <c r="FH18" s="227"/>
      <c r="FI18" s="227"/>
      <c r="FJ18" s="227"/>
      <c r="FK18" s="227"/>
      <c r="FL18" s="227"/>
      <c r="FM18" s="227"/>
      <c r="FN18" s="227"/>
      <c r="FO18" s="227"/>
      <c r="FP18" s="227"/>
      <c r="FQ18" s="227"/>
      <c r="FR18" s="227"/>
      <c r="FS18" s="227"/>
      <c r="FT18" s="227"/>
      <c r="FU18" s="227"/>
      <c r="FV18" s="227"/>
      <c r="FW18" s="227"/>
      <c r="FX18" s="227"/>
      <c r="FY18" s="227"/>
      <c r="FZ18" s="227"/>
      <c r="GA18" s="227"/>
      <c r="GB18" s="227"/>
      <c r="GC18" s="227"/>
      <c r="GD18" s="227"/>
      <c r="GE18" s="227"/>
      <c r="GF18" s="227"/>
      <c r="GG18" s="227"/>
      <c r="GH18" s="227"/>
      <c r="GI18" s="227"/>
      <c r="GJ18" s="227"/>
      <c r="GK18" s="227"/>
      <c r="GL18" s="227"/>
      <c r="GM18" s="227"/>
      <c r="GN18" s="227"/>
      <c r="GO18" s="227"/>
      <c r="GP18" s="227"/>
      <c r="GQ18" s="227"/>
      <c r="GR18" s="227"/>
      <c r="GS18" s="227"/>
      <c r="GT18" s="227"/>
      <c r="GU18" s="227"/>
      <c r="GV18" s="227"/>
      <c r="GW18" s="227"/>
      <c r="GX18" s="227"/>
      <c r="GY18" s="227"/>
      <c r="GZ18" s="227"/>
      <c r="HA18" s="227"/>
      <c r="HB18" s="227"/>
      <c r="HC18" s="227"/>
      <c r="HD18" s="227"/>
      <c r="HE18" s="227"/>
      <c r="HF18" s="227"/>
      <c r="HG18" s="227"/>
      <c r="HH18" s="227"/>
      <c r="HI18" s="227"/>
      <c r="HJ18" s="227"/>
      <c r="HK18" s="227"/>
      <c r="HL18" s="227"/>
      <c r="HM18" s="227"/>
      <c r="HN18" s="227"/>
      <c r="HO18" s="227"/>
      <c r="HP18" s="227"/>
      <c r="HQ18" s="227"/>
      <c r="HR18" s="227"/>
      <c r="HS18" s="227"/>
      <c r="HT18" s="227"/>
      <c r="HU18" s="227"/>
      <c r="HV18" s="227"/>
      <c r="HW18" s="227"/>
      <c r="HX18" s="227"/>
      <c r="HY18" s="227"/>
      <c r="HZ18" s="227"/>
      <c r="IA18" s="227"/>
      <c r="IB18" s="227"/>
      <c r="IC18" s="227"/>
      <c r="ID18" s="227"/>
      <c r="IE18" s="227"/>
      <c r="IF18" s="227"/>
      <c r="IG18" s="227"/>
      <c r="IH18" s="227"/>
      <c r="II18" s="227"/>
      <c r="IJ18" s="227"/>
      <c r="IK18" s="227"/>
      <c r="IL18" s="227"/>
      <c r="IM18" s="227"/>
      <c r="IN18" s="227"/>
      <c r="IO18" s="227"/>
      <c r="IP18" s="227"/>
      <c r="IQ18" s="227"/>
      <c r="IR18" s="227"/>
      <c r="IS18" s="227"/>
      <c r="IT18" s="227"/>
      <c r="IU18" s="227"/>
      <c r="IV18" s="227"/>
    </row>
    <row r="19" spans="1:256" customFormat="1" ht="15" customHeight="1">
      <c r="A19" s="82" t="s">
        <v>243</v>
      </c>
      <c r="B19" s="284" t="s">
        <v>8</v>
      </c>
      <c r="C19" s="284" t="s">
        <v>129</v>
      </c>
      <c r="D19" s="142"/>
      <c r="E19" s="659">
        <v>421475</v>
      </c>
      <c r="F19" s="142"/>
      <c r="G19" s="74"/>
      <c r="H19" s="74"/>
      <c r="I19" s="74"/>
      <c r="J19" s="74"/>
      <c r="K19" s="142"/>
      <c r="L19" s="142"/>
      <c r="M19" s="142"/>
      <c r="N19" s="142"/>
      <c r="O19" s="142"/>
      <c r="P19" s="74"/>
      <c r="Q19" s="74"/>
      <c r="R19" s="74"/>
      <c r="S19" s="142"/>
      <c r="T19" s="74"/>
      <c r="U19" s="74"/>
      <c r="V19" s="74"/>
      <c r="W19" s="142"/>
      <c r="X19" s="74"/>
      <c r="Y19" s="74"/>
      <c r="Z19" s="156"/>
      <c r="AA19" s="74"/>
      <c r="AB19" s="74"/>
      <c r="AC19" s="142"/>
      <c r="AD19" s="74"/>
      <c r="AE19" s="74"/>
      <c r="AF19" s="74"/>
      <c r="AG19" s="74"/>
      <c r="AH19" s="74"/>
      <c r="AI19" s="74"/>
      <c r="AJ19" s="74"/>
      <c r="AK19" s="142"/>
      <c r="AL19" s="142"/>
      <c r="AM19" s="74"/>
      <c r="AN19" s="142"/>
      <c r="AO19" s="74"/>
      <c r="AP19" s="74"/>
      <c r="AQ19" s="74"/>
      <c r="AR19" s="74"/>
      <c r="AS19" s="74"/>
      <c r="AT19" s="74"/>
      <c r="AU19" s="74"/>
      <c r="AV19" s="74"/>
      <c r="AW19" s="74"/>
      <c r="AX19" s="74"/>
      <c r="AY19" s="74"/>
      <c r="AZ19" s="74"/>
      <c r="BA19" s="74"/>
      <c r="BB19" s="74"/>
      <c r="BC19" s="74"/>
      <c r="BD19" s="74"/>
      <c r="BE19" s="74"/>
      <c r="BF19" s="74"/>
      <c r="BG19" s="74"/>
      <c r="BH19" s="74"/>
      <c r="BI19" s="142"/>
      <c r="BJ19" s="74"/>
      <c r="BK19" s="74"/>
      <c r="BL19" s="74"/>
      <c r="BM19" s="142"/>
      <c r="BN19" s="74"/>
      <c r="BO19" s="74"/>
      <c r="BP19" s="74"/>
      <c r="BQ19" s="74"/>
      <c r="BR19" s="74"/>
      <c r="BS19" s="74"/>
      <c r="BT19" s="74"/>
      <c r="BU19" s="74"/>
      <c r="BV19" s="74"/>
      <c r="BW19" s="74"/>
      <c r="BX19" s="74"/>
      <c r="BY19" s="74"/>
      <c r="BZ19" s="74"/>
      <c r="CA19" s="74"/>
      <c r="CB19" s="74"/>
      <c r="CC19" s="74"/>
      <c r="CD19" s="74"/>
      <c r="CE19" s="74"/>
      <c r="CF19" s="74"/>
      <c r="CG19" s="74"/>
      <c r="CH19" s="74"/>
      <c r="CI19" s="74"/>
      <c r="CJ19" s="74"/>
      <c r="CK19" s="74"/>
      <c r="CL19" s="74"/>
      <c r="CM19" s="74"/>
      <c r="CN19" s="74"/>
      <c r="CO19" s="74"/>
      <c r="CP19" s="74"/>
      <c r="CQ19" s="74"/>
      <c r="CR19" s="74"/>
      <c r="CS19" s="74"/>
      <c r="CT19" s="2"/>
      <c r="CU19" s="2"/>
    </row>
    <row r="20" spans="1:256" ht="15" customHeight="1">
      <c r="A20" s="82"/>
      <c r="B20" s="284"/>
      <c r="C20" s="284"/>
      <c r="D20" s="157"/>
      <c r="E20" s="157"/>
      <c r="F20" s="157"/>
      <c r="G20" s="80"/>
      <c r="H20" s="80"/>
      <c r="I20" s="80"/>
      <c r="J20" s="80"/>
      <c r="K20" s="80"/>
      <c r="L20" s="80"/>
      <c r="M20" s="157"/>
      <c r="N20" s="80"/>
      <c r="O20" s="80"/>
      <c r="P20" s="80"/>
      <c r="Q20" s="80"/>
      <c r="R20" s="80"/>
      <c r="S20" s="80"/>
      <c r="T20" s="80"/>
      <c r="U20" s="80"/>
      <c r="V20" s="80"/>
      <c r="W20" s="80"/>
      <c r="X20" s="80"/>
      <c r="Y20" s="80"/>
      <c r="Z20" s="80"/>
      <c r="AA20" s="80"/>
      <c r="AB20" s="80"/>
      <c r="AC20" s="80"/>
      <c r="AD20" s="80"/>
      <c r="AE20" s="80"/>
      <c r="AF20" s="80"/>
      <c r="AG20" s="80"/>
      <c r="AH20" s="80"/>
      <c r="AI20" s="80"/>
      <c r="AJ20" s="80"/>
      <c r="AK20" s="80"/>
      <c r="AL20" s="80"/>
      <c r="AM20" s="80"/>
      <c r="AN20" s="80"/>
      <c r="AO20" s="80"/>
      <c r="AP20" s="80"/>
      <c r="AQ20" s="80"/>
      <c r="AR20" s="80"/>
      <c r="AS20" s="80"/>
      <c r="AT20" s="80"/>
      <c r="AU20" s="80"/>
      <c r="AV20" s="80"/>
      <c r="AW20" s="80"/>
      <c r="AX20" s="80"/>
      <c r="AY20" s="80"/>
      <c r="AZ20" s="80"/>
      <c r="BA20" s="80"/>
      <c r="BB20" s="80"/>
      <c r="BC20" s="80"/>
      <c r="BD20" s="80"/>
      <c r="BE20" s="80"/>
      <c r="BF20" s="80"/>
      <c r="BG20" s="80"/>
      <c r="BH20" s="80"/>
      <c r="BI20" s="80"/>
      <c r="BJ20" s="80"/>
      <c r="BK20" s="80"/>
      <c r="BL20" s="80"/>
      <c r="BM20" s="80"/>
      <c r="BN20" s="80"/>
      <c r="BO20" s="80"/>
      <c r="BP20" s="80"/>
      <c r="BQ20" s="80"/>
      <c r="BR20" s="80"/>
      <c r="BS20" s="80"/>
      <c r="BT20" s="80"/>
      <c r="BU20" s="80"/>
      <c r="BV20" s="80"/>
      <c r="BW20" s="80"/>
      <c r="BX20" s="80"/>
      <c r="BY20" s="80"/>
      <c r="BZ20" s="80"/>
      <c r="CA20" s="80"/>
      <c r="CB20" s="80"/>
      <c r="CC20" s="80"/>
      <c r="CD20" s="80"/>
      <c r="CE20" s="80"/>
      <c r="CF20" s="80"/>
      <c r="CG20" s="80"/>
      <c r="CH20" s="80"/>
      <c r="CI20" s="80"/>
      <c r="CJ20" s="80"/>
      <c r="CK20" s="80"/>
      <c r="CL20" s="80"/>
      <c r="CM20" s="80"/>
      <c r="CN20" s="80"/>
      <c r="CO20" s="80"/>
      <c r="CP20" s="80"/>
      <c r="CQ20" s="80"/>
      <c r="CR20" s="80"/>
      <c r="CS20" s="109"/>
      <c r="CT20" s="109"/>
      <c r="CU20" s="227"/>
      <c r="CV20" s="227"/>
      <c r="CW20" s="227"/>
      <c r="CX20" s="227"/>
      <c r="CY20" s="227"/>
      <c r="CZ20" s="227"/>
      <c r="DA20" s="227"/>
      <c r="DB20" s="227"/>
      <c r="DC20" s="227"/>
      <c r="DD20" s="227"/>
      <c r="DE20" s="227"/>
      <c r="DF20" s="227"/>
      <c r="DG20" s="227"/>
      <c r="DH20" s="227"/>
      <c r="DI20" s="227"/>
      <c r="DJ20" s="227"/>
      <c r="DK20" s="227"/>
      <c r="DL20" s="227"/>
      <c r="DM20" s="227"/>
      <c r="DN20" s="227"/>
      <c r="DO20" s="227"/>
      <c r="DP20" s="227"/>
      <c r="DQ20" s="227"/>
      <c r="DR20" s="227"/>
      <c r="DS20" s="227"/>
      <c r="DT20" s="227"/>
      <c r="DU20" s="227"/>
      <c r="DV20" s="227"/>
      <c r="DW20" s="227"/>
      <c r="DX20" s="227"/>
      <c r="DY20" s="227"/>
      <c r="DZ20" s="227"/>
      <c r="EA20" s="227"/>
      <c r="EB20" s="227"/>
      <c r="EC20" s="227"/>
      <c r="ED20" s="227"/>
      <c r="EE20" s="227"/>
      <c r="EF20" s="227"/>
      <c r="EG20" s="227"/>
      <c r="EH20" s="227"/>
      <c r="EI20" s="227"/>
      <c r="EJ20" s="227"/>
      <c r="EK20" s="227"/>
      <c r="EL20" s="227"/>
      <c r="EM20" s="227"/>
      <c r="EN20" s="227"/>
      <c r="EO20" s="227"/>
      <c r="EP20" s="227"/>
      <c r="EQ20" s="227"/>
      <c r="ER20" s="227"/>
      <c r="ES20" s="227"/>
      <c r="ET20" s="227"/>
      <c r="EU20" s="227"/>
      <c r="EV20" s="227"/>
      <c r="EW20" s="227"/>
      <c r="EX20" s="227"/>
      <c r="EY20" s="227"/>
      <c r="EZ20" s="227"/>
      <c r="FA20" s="227"/>
      <c r="FB20" s="227"/>
      <c r="FC20" s="227"/>
      <c r="FD20" s="227"/>
      <c r="FE20" s="227"/>
      <c r="FF20" s="227"/>
      <c r="FG20" s="227"/>
      <c r="FH20" s="227"/>
      <c r="FI20" s="227"/>
      <c r="FJ20" s="227"/>
      <c r="FK20" s="227"/>
      <c r="FL20" s="227"/>
      <c r="FM20" s="227"/>
      <c r="FN20" s="227"/>
      <c r="FO20" s="227"/>
      <c r="FP20" s="227"/>
      <c r="FQ20" s="227"/>
      <c r="FR20" s="227"/>
      <c r="FS20" s="227"/>
      <c r="FT20" s="227"/>
      <c r="FU20" s="227"/>
      <c r="FV20" s="227"/>
      <c r="FW20" s="227"/>
      <c r="FX20" s="227"/>
      <c r="FY20" s="227"/>
      <c r="FZ20" s="227"/>
      <c r="GA20" s="227"/>
      <c r="GB20" s="227"/>
      <c r="GC20" s="227"/>
      <c r="GD20" s="227"/>
      <c r="GE20" s="227"/>
      <c r="GF20" s="227"/>
      <c r="GG20" s="227"/>
      <c r="GH20" s="227"/>
      <c r="GI20" s="227"/>
      <c r="GJ20" s="227"/>
      <c r="GK20" s="227"/>
      <c r="GL20" s="227"/>
      <c r="GM20" s="227"/>
      <c r="GN20" s="227"/>
      <c r="GO20" s="227"/>
      <c r="GP20" s="227"/>
      <c r="GQ20" s="227"/>
      <c r="GR20" s="227"/>
      <c r="GS20" s="227"/>
      <c r="GT20" s="227"/>
      <c r="GU20" s="227"/>
      <c r="GV20" s="227"/>
      <c r="GW20" s="227"/>
      <c r="GX20" s="227"/>
      <c r="GY20" s="227"/>
      <c r="GZ20" s="227"/>
      <c r="HA20" s="227"/>
      <c r="HB20" s="227"/>
      <c r="HC20" s="227"/>
      <c r="HD20" s="227"/>
      <c r="HE20" s="227"/>
      <c r="HF20" s="227"/>
      <c r="HG20" s="227"/>
      <c r="HH20" s="227"/>
      <c r="HI20" s="227"/>
      <c r="HJ20" s="227"/>
      <c r="HK20" s="227"/>
      <c r="HL20" s="227"/>
      <c r="HM20" s="227"/>
      <c r="HN20" s="227"/>
      <c r="HO20" s="227"/>
      <c r="HP20" s="227"/>
      <c r="HQ20" s="227"/>
      <c r="HR20" s="227"/>
      <c r="HS20" s="227"/>
      <c r="HT20" s="227"/>
      <c r="HU20" s="227"/>
      <c r="HV20" s="227"/>
      <c r="HW20" s="227"/>
      <c r="HX20" s="227"/>
      <c r="HY20" s="227"/>
      <c r="HZ20" s="227"/>
      <c r="IA20" s="227"/>
      <c r="IB20" s="227"/>
      <c r="IC20" s="227"/>
      <c r="ID20" s="227"/>
      <c r="IE20" s="227"/>
      <c r="IF20" s="227"/>
      <c r="IG20" s="227"/>
      <c r="IH20" s="227"/>
      <c r="II20" s="227"/>
      <c r="IJ20" s="227"/>
      <c r="IK20" s="227"/>
      <c r="IL20" s="227"/>
      <c r="IM20" s="227"/>
      <c r="IN20" s="227"/>
      <c r="IO20" s="227"/>
      <c r="IP20" s="227"/>
      <c r="IQ20" s="227"/>
      <c r="IR20" s="227"/>
      <c r="IS20" s="227"/>
      <c r="IT20" s="227"/>
      <c r="IU20" s="227"/>
      <c r="IV20" s="227"/>
    </row>
    <row r="21" spans="1:256" customFormat="1">
      <c r="A21" s="82" t="s">
        <v>246</v>
      </c>
      <c r="B21" s="284" t="s">
        <v>7</v>
      </c>
      <c r="C21" s="284" t="s">
        <v>121</v>
      </c>
      <c r="D21" s="658">
        <v>7916995.5</v>
      </c>
      <c r="F21" s="142"/>
      <c r="H21" s="142"/>
      <c r="I21" s="157"/>
      <c r="J21" s="2"/>
      <c r="K21" s="157"/>
      <c r="L21" s="157"/>
      <c r="M21" s="142"/>
      <c r="N21" s="142"/>
      <c r="O21" s="157"/>
      <c r="S21" s="157"/>
      <c r="W21" s="157"/>
      <c r="AC21" s="157"/>
      <c r="AK21" s="157"/>
      <c r="AL21" s="157"/>
      <c r="AN21" s="157"/>
      <c r="BI21" s="157"/>
      <c r="BM21" s="157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157"/>
      <c r="CQ21" s="2"/>
      <c r="CR21" s="2"/>
      <c r="CS21" s="2"/>
      <c r="CT21" s="2"/>
      <c r="CU21" s="2"/>
    </row>
    <row r="22" spans="1:256" customFormat="1" ht="16.5" customHeight="1">
      <c r="A22" s="82" t="s">
        <v>246</v>
      </c>
      <c r="B22" s="284" t="s">
        <v>11</v>
      </c>
      <c r="C22" s="284" t="s">
        <v>122</v>
      </c>
      <c r="H22" s="307">
        <v>1451606</v>
      </c>
      <c r="I22" s="2"/>
      <c r="J22" s="2"/>
      <c r="K22" s="142"/>
      <c r="L22" s="142"/>
      <c r="M22" s="142"/>
      <c r="N22" s="142"/>
      <c r="O22" s="142"/>
      <c r="Q22" s="2"/>
      <c r="R22" s="2"/>
      <c r="S22" s="142"/>
      <c r="Y22" s="142"/>
      <c r="Z22" s="142"/>
      <c r="AC22" s="109"/>
      <c r="AD22" s="142"/>
      <c r="AE22" s="142"/>
      <c r="AF22" s="142"/>
      <c r="AK22" s="142"/>
      <c r="AL22" s="142"/>
      <c r="AM22" s="142"/>
      <c r="AN22" s="142"/>
      <c r="AS22" s="142"/>
      <c r="AT22" s="142"/>
      <c r="AU22" s="142"/>
      <c r="AW22" s="142"/>
      <c r="BC22" s="142"/>
      <c r="BD22" s="142"/>
      <c r="BE22" s="142"/>
      <c r="BF22" s="142"/>
      <c r="BJ22" s="142"/>
      <c r="BK22" s="142"/>
      <c r="BL22" s="142"/>
      <c r="BM22" s="142"/>
      <c r="BN22" s="142"/>
      <c r="BV22" s="142"/>
      <c r="BW22" s="142"/>
      <c r="BY22" s="14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</row>
    <row r="23" spans="1:256" customFormat="1" ht="16.5" customHeight="1">
      <c r="A23" s="82" t="s">
        <v>246</v>
      </c>
      <c r="B23" s="284" t="s">
        <v>15</v>
      </c>
      <c r="C23" s="284" t="s">
        <v>123</v>
      </c>
      <c r="H23" s="2"/>
      <c r="I23" s="2"/>
      <c r="J23" s="2"/>
      <c r="K23" s="142"/>
      <c r="L23" s="308">
        <v>314242.25</v>
      </c>
      <c r="M23" s="142"/>
      <c r="N23" s="142"/>
      <c r="O23" s="142"/>
      <c r="P23" s="142"/>
      <c r="Q23" s="142"/>
      <c r="R23" s="2"/>
      <c r="S23" s="142"/>
      <c r="Y23" s="142"/>
      <c r="Z23" s="142"/>
      <c r="AC23" s="142"/>
      <c r="AD23" s="142"/>
      <c r="AE23" s="142"/>
      <c r="AF23" s="142"/>
      <c r="AK23" s="142"/>
      <c r="AL23" s="142"/>
      <c r="AM23" s="142"/>
      <c r="AN23" s="142"/>
      <c r="AS23" s="142"/>
      <c r="AT23" s="142"/>
      <c r="AU23" s="142"/>
      <c r="AW23" s="142"/>
      <c r="BC23" s="109"/>
      <c r="BD23" s="142"/>
      <c r="BE23" s="142"/>
      <c r="BF23" s="142"/>
      <c r="BJ23" s="142"/>
      <c r="BK23" s="142"/>
      <c r="BL23" s="142"/>
      <c r="BM23" s="142"/>
      <c r="BN23" s="142"/>
      <c r="BV23" s="142"/>
      <c r="BW23" s="142"/>
      <c r="BY23" s="14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</row>
    <row r="24" spans="1:256" customFormat="1" ht="16.5" customHeight="1">
      <c r="A24" s="82" t="s">
        <v>246</v>
      </c>
      <c r="B24" s="284" t="s">
        <v>12</v>
      </c>
      <c r="C24" s="284" t="s">
        <v>126</v>
      </c>
      <c r="H24" s="2"/>
      <c r="I24" s="307"/>
      <c r="J24" s="2"/>
      <c r="K24" s="142"/>
      <c r="L24" s="142"/>
      <c r="M24" s="142"/>
      <c r="N24" s="142"/>
      <c r="O24" s="142"/>
      <c r="P24" s="142"/>
      <c r="Q24" s="2"/>
      <c r="R24" s="2"/>
      <c r="S24" s="142"/>
      <c r="Y24" s="142"/>
      <c r="Z24" s="142"/>
      <c r="AC24" s="142"/>
      <c r="AD24" s="142"/>
      <c r="AE24" s="142"/>
      <c r="AF24" s="142"/>
      <c r="AL24" s="142"/>
      <c r="AM24" s="142"/>
      <c r="AN24" s="142"/>
      <c r="AS24" s="142"/>
      <c r="AT24" s="142"/>
      <c r="AU24" s="142"/>
      <c r="AW24" s="142"/>
      <c r="BC24" s="142"/>
      <c r="BD24" s="142"/>
      <c r="BE24" s="142"/>
      <c r="BF24" s="142"/>
      <c r="BJ24" s="142"/>
      <c r="BK24" s="142"/>
      <c r="BL24" s="142"/>
      <c r="BM24" s="142"/>
      <c r="BN24" s="142"/>
      <c r="BQ24" s="142"/>
      <c r="BV24" s="109"/>
      <c r="BW24" s="142"/>
      <c r="BY24" s="14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</row>
    <row r="25" spans="1:256" customFormat="1" ht="16.5" customHeight="1">
      <c r="A25" s="82" t="s">
        <v>246</v>
      </c>
      <c r="B25" s="284" t="s">
        <v>8</v>
      </c>
      <c r="C25" s="284" t="s">
        <v>129</v>
      </c>
      <c r="E25" s="658">
        <v>421475</v>
      </c>
      <c r="H25" s="2"/>
      <c r="I25" s="2"/>
      <c r="J25" s="2"/>
      <c r="K25" s="142"/>
      <c r="L25" s="142"/>
      <c r="M25" s="142"/>
      <c r="N25" s="142"/>
      <c r="O25" s="142"/>
      <c r="P25" s="142"/>
      <c r="Q25" s="2"/>
      <c r="R25" s="2"/>
      <c r="S25" s="142"/>
      <c r="Y25" s="142"/>
      <c r="Z25" s="142"/>
      <c r="AC25" s="142"/>
      <c r="AD25" s="142"/>
      <c r="AE25" s="142"/>
      <c r="AF25" s="142"/>
      <c r="AL25" s="142"/>
      <c r="AM25" s="142"/>
      <c r="AN25" s="142"/>
      <c r="AS25" s="142"/>
      <c r="AT25" s="142"/>
      <c r="AU25" s="142"/>
      <c r="AW25" s="142"/>
      <c r="BC25" s="142"/>
      <c r="BD25" s="142"/>
      <c r="BE25" s="142"/>
      <c r="BF25" s="142"/>
      <c r="BJ25" s="142"/>
      <c r="BK25" s="142"/>
      <c r="BL25" s="142"/>
      <c r="BM25" s="142"/>
      <c r="BN25" s="142"/>
      <c r="BQ25" s="142"/>
      <c r="BV25" s="109"/>
      <c r="BW25" s="142"/>
      <c r="BY25" s="14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</row>
    <row r="26" spans="1:256" customFormat="1" ht="16.5" customHeight="1">
      <c r="A26" s="107"/>
      <c r="B26" s="235"/>
      <c r="C26" s="227"/>
      <c r="H26" s="2"/>
      <c r="I26" s="2"/>
      <c r="J26" s="2"/>
      <c r="K26" s="142"/>
      <c r="L26" s="142"/>
      <c r="M26" s="142"/>
      <c r="N26" s="142"/>
      <c r="O26" s="142"/>
      <c r="P26" s="142"/>
      <c r="Q26" s="2"/>
      <c r="R26" s="2"/>
      <c r="S26" s="142"/>
      <c r="Y26" s="142"/>
      <c r="Z26" s="142"/>
      <c r="AC26" s="142"/>
      <c r="AD26" s="142"/>
      <c r="AE26" s="142"/>
      <c r="AF26" s="142"/>
      <c r="AL26" s="142"/>
      <c r="AM26" s="142"/>
      <c r="AN26" s="142"/>
      <c r="AS26" s="142"/>
      <c r="AT26" s="142"/>
      <c r="AU26" s="142"/>
      <c r="AW26" s="142"/>
      <c r="BC26" s="142"/>
      <c r="BD26" s="142"/>
      <c r="BE26" s="142"/>
      <c r="BF26" s="142"/>
      <c r="BJ26" s="142"/>
      <c r="BK26" s="142"/>
      <c r="BL26" s="142"/>
      <c r="BM26" s="142"/>
      <c r="BN26" s="142"/>
      <c r="BQ26" s="142"/>
      <c r="BV26" s="109"/>
      <c r="BW26" s="142"/>
      <c r="BY26" s="14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</row>
    <row r="27" spans="1:256" s="309" customFormat="1" ht="16.5" customHeight="1">
      <c r="A27" s="817" t="s">
        <v>221</v>
      </c>
      <c r="B27" s="817"/>
      <c r="C27" s="817"/>
      <c r="H27" s="307"/>
      <c r="I27" s="307"/>
      <c r="J27" s="307"/>
      <c r="K27" s="308"/>
      <c r="L27" s="308"/>
      <c r="M27" s="308"/>
      <c r="N27" s="308"/>
      <c r="O27" s="308"/>
      <c r="P27" s="308"/>
      <c r="Q27" s="307"/>
      <c r="R27" s="307">
        <v>196205.3</v>
      </c>
      <c r="S27" s="308"/>
      <c r="Y27" s="308"/>
      <c r="Z27" s="308"/>
      <c r="AC27" s="308"/>
      <c r="AD27" s="308"/>
      <c r="AE27" s="308"/>
      <c r="AF27" s="308"/>
      <c r="AL27" s="308"/>
      <c r="AM27" s="308"/>
      <c r="AN27" s="308"/>
      <c r="AS27" s="308"/>
      <c r="AT27" s="308"/>
      <c r="AU27" s="308"/>
      <c r="AW27" s="308"/>
      <c r="BC27" s="308"/>
      <c r="BD27" s="308"/>
      <c r="BE27" s="308"/>
      <c r="BF27" s="308"/>
      <c r="BJ27" s="308"/>
      <c r="BK27" s="308"/>
      <c r="BL27" s="308"/>
      <c r="BM27" s="308"/>
      <c r="BN27" s="308"/>
      <c r="BQ27" s="308"/>
      <c r="BV27" s="304"/>
      <c r="BW27" s="308"/>
      <c r="BY27" s="308"/>
      <c r="CF27" s="307"/>
      <c r="CG27" s="307"/>
      <c r="CH27" s="307"/>
      <c r="CI27" s="307"/>
      <c r="CJ27" s="307"/>
      <c r="CK27" s="307"/>
      <c r="CL27" s="307"/>
      <c r="CM27" s="307"/>
      <c r="CN27" s="307"/>
      <c r="CO27" s="307"/>
      <c r="CP27" s="307"/>
      <c r="CQ27" s="307"/>
      <c r="CR27" s="307"/>
      <c r="CS27" s="307"/>
      <c r="CT27" s="307"/>
      <c r="CU27" s="307"/>
      <c r="CV27" s="307"/>
    </row>
    <row r="28" spans="1:256" customFormat="1" ht="16.5" customHeight="1">
      <c r="A28" s="107"/>
      <c r="B28" s="108"/>
      <c r="C28" s="536"/>
      <c r="D28" s="209"/>
      <c r="H28" s="2"/>
      <c r="I28" s="2"/>
      <c r="J28" s="2"/>
      <c r="K28" s="142"/>
      <c r="L28" s="142"/>
      <c r="M28" s="142"/>
      <c r="N28" s="142"/>
      <c r="O28" s="142"/>
      <c r="P28" s="142"/>
      <c r="Q28" s="2"/>
      <c r="R28" s="2"/>
      <c r="S28" s="142"/>
      <c r="Y28" s="142"/>
      <c r="Z28" s="142"/>
      <c r="AC28" s="142"/>
      <c r="AD28" s="142"/>
      <c r="AE28" s="142"/>
      <c r="AF28" s="142"/>
      <c r="AL28" s="142"/>
      <c r="AM28" s="142"/>
      <c r="AN28" s="142"/>
      <c r="AS28" s="142"/>
      <c r="AT28" s="142"/>
      <c r="AU28" s="142"/>
      <c r="AW28" s="142"/>
      <c r="BC28" s="142"/>
      <c r="BD28" s="142"/>
      <c r="BE28" s="142"/>
      <c r="BF28" s="142"/>
      <c r="BJ28" s="142"/>
      <c r="BK28" s="142"/>
      <c r="BL28" s="142"/>
      <c r="BM28" s="142"/>
      <c r="BN28" s="142"/>
      <c r="BQ28" s="142"/>
      <c r="BV28" s="109"/>
      <c r="BW28" s="142"/>
      <c r="BY28" s="14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</row>
    <row r="29" spans="1:256" customFormat="1" ht="16.5" customHeight="1">
      <c r="A29" s="107"/>
      <c r="B29" s="610" t="s">
        <v>130</v>
      </c>
      <c r="C29" s="611" t="s">
        <v>131</v>
      </c>
      <c r="H29" s="2"/>
      <c r="I29" s="2"/>
      <c r="J29" s="2"/>
      <c r="K29" s="142"/>
      <c r="L29" s="142"/>
      <c r="M29" s="142"/>
      <c r="N29" s="142">
        <v>113331</v>
      </c>
      <c r="O29" s="142"/>
      <c r="P29" s="142"/>
      <c r="Q29" s="142"/>
      <c r="R29" s="2"/>
      <c r="S29" s="142"/>
      <c r="Y29" s="142"/>
      <c r="Z29" s="142"/>
      <c r="AC29" s="142"/>
      <c r="AD29" s="142"/>
      <c r="AE29" s="142"/>
      <c r="AF29" s="142"/>
      <c r="AK29" s="142"/>
      <c r="AL29" s="142"/>
      <c r="AM29" s="142"/>
      <c r="AN29" s="142"/>
      <c r="AS29" s="142"/>
      <c r="AT29" s="142"/>
      <c r="AU29" s="142"/>
      <c r="AW29" s="142"/>
      <c r="BC29" s="142"/>
      <c r="BD29" s="142"/>
      <c r="BE29" s="142"/>
      <c r="BF29" s="142"/>
      <c r="BJ29" s="142"/>
      <c r="BK29" s="142"/>
      <c r="BL29" s="142"/>
      <c r="BM29" s="142"/>
      <c r="BN29" s="142"/>
      <c r="BR29" s="109"/>
      <c r="BV29" s="142"/>
      <c r="BW29" s="142"/>
      <c r="BY29" s="142"/>
      <c r="CF29" s="2"/>
      <c r="CG29" s="2"/>
      <c r="CH29" s="2"/>
      <c r="CI29" s="2"/>
      <c r="CJ29" s="14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</row>
    <row r="30" spans="1:256" customFormat="1" ht="16.5" customHeight="1">
      <c r="A30" s="107"/>
      <c r="B30" s="610" t="s">
        <v>132</v>
      </c>
      <c r="C30" s="611" t="s">
        <v>133</v>
      </c>
      <c r="H30" s="2"/>
      <c r="I30" s="2"/>
      <c r="J30" s="2"/>
      <c r="K30" s="142"/>
      <c r="L30" s="142"/>
      <c r="M30" s="142">
        <v>2096624</v>
      </c>
      <c r="N30" s="142"/>
      <c r="O30" s="142"/>
      <c r="P30" s="142"/>
      <c r="Q30" s="142"/>
      <c r="R30" s="2"/>
      <c r="S30" s="142"/>
      <c r="Y30" s="142"/>
      <c r="Z30" s="142"/>
      <c r="AC30" s="142"/>
      <c r="AD30" s="142"/>
      <c r="AE30" s="142"/>
      <c r="AF30" s="142"/>
      <c r="AK30" s="142"/>
      <c r="AL30" s="142"/>
      <c r="AM30" s="142"/>
      <c r="AN30" s="142"/>
      <c r="AS30" s="142"/>
      <c r="AT30" s="142"/>
      <c r="AU30" s="142"/>
      <c r="AW30" s="142"/>
      <c r="BC30" s="142"/>
      <c r="BD30" s="142"/>
      <c r="BE30" s="142"/>
      <c r="BF30" s="142"/>
      <c r="BJ30" s="142"/>
      <c r="BK30" s="142"/>
      <c r="BL30" s="142"/>
      <c r="BM30" s="142"/>
      <c r="BN30" s="142"/>
      <c r="BV30" s="142"/>
      <c r="BW30" s="142"/>
      <c r="BY30" s="142"/>
      <c r="CF30" s="2"/>
      <c r="CG30" s="2"/>
      <c r="CH30" s="2"/>
      <c r="CI30" s="2"/>
      <c r="CK30" s="14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</row>
    <row r="31" spans="1:256" ht="15" customHeight="1">
      <c r="A31" s="107"/>
      <c r="B31" s="610" t="s">
        <v>134</v>
      </c>
      <c r="C31" s="611" t="s">
        <v>135</v>
      </c>
      <c r="D31" s="157"/>
      <c r="E31" s="80"/>
      <c r="F31" s="157"/>
      <c r="G31" s="80"/>
      <c r="H31" s="80"/>
      <c r="I31" s="80"/>
      <c r="J31" s="80"/>
      <c r="K31" s="80"/>
      <c r="L31" s="80"/>
      <c r="M31" s="80"/>
      <c r="N31" s="80"/>
      <c r="O31" s="80">
        <v>1228509</v>
      </c>
      <c r="P31" s="80"/>
      <c r="Q31" s="157"/>
      <c r="R31" s="80"/>
      <c r="S31" s="80"/>
      <c r="T31" s="80"/>
      <c r="U31" s="80"/>
      <c r="V31" s="80"/>
      <c r="W31" s="80"/>
      <c r="X31" s="80"/>
      <c r="Y31" s="80"/>
      <c r="Z31" s="80"/>
      <c r="AA31" s="80"/>
      <c r="AB31" s="80"/>
      <c r="AC31" s="80"/>
      <c r="AD31" s="80"/>
      <c r="AE31" s="80"/>
      <c r="AF31" s="80"/>
      <c r="AG31" s="80"/>
      <c r="AH31" s="80"/>
      <c r="AI31" s="80"/>
      <c r="AJ31" s="80"/>
      <c r="AK31" s="80"/>
      <c r="AL31" s="80"/>
      <c r="AM31" s="80"/>
      <c r="AN31" s="80"/>
      <c r="AO31" s="80"/>
      <c r="AP31" s="80"/>
      <c r="AQ31" s="80"/>
      <c r="AR31" s="80"/>
      <c r="AS31" s="80"/>
      <c r="AT31" s="80"/>
      <c r="AU31" s="80"/>
      <c r="AV31" s="80"/>
      <c r="AW31" s="80"/>
      <c r="AX31" s="80"/>
      <c r="AY31" s="80"/>
      <c r="AZ31" s="80"/>
      <c r="BA31" s="80"/>
      <c r="BB31" s="80"/>
      <c r="BC31" s="80"/>
      <c r="BD31" s="80"/>
      <c r="BE31" s="80"/>
      <c r="BF31" s="80"/>
      <c r="BG31" s="80"/>
      <c r="BH31" s="80"/>
      <c r="BI31" s="80"/>
      <c r="BJ31" s="80"/>
      <c r="BK31" s="80"/>
      <c r="BL31" s="80"/>
      <c r="BM31" s="80"/>
      <c r="BN31" s="80"/>
      <c r="BO31" s="80"/>
      <c r="BP31" s="80"/>
      <c r="BQ31" s="80"/>
      <c r="BR31" s="80"/>
      <c r="BS31" s="80"/>
      <c r="BT31" s="80"/>
      <c r="BU31" s="80"/>
      <c r="BV31" s="80"/>
      <c r="BW31" s="80"/>
      <c r="BX31" s="80"/>
      <c r="BY31" s="80"/>
      <c r="BZ31" s="80"/>
      <c r="CA31" s="80"/>
      <c r="CB31" s="80"/>
      <c r="CC31" s="80"/>
      <c r="CD31" s="80"/>
      <c r="CE31" s="80"/>
      <c r="CF31" s="80"/>
      <c r="CG31" s="80"/>
      <c r="CH31" s="80"/>
      <c r="CI31" s="80"/>
      <c r="CJ31" s="80"/>
      <c r="CK31" s="80"/>
      <c r="CL31" s="80"/>
      <c r="CM31" s="80"/>
      <c r="CN31" s="80"/>
      <c r="CO31" s="80"/>
      <c r="CP31" s="80"/>
      <c r="CQ31" s="80"/>
      <c r="CR31" s="80"/>
      <c r="CS31" s="109"/>
      <c r="CT31" s="109"/>
      <c r="CU31" s="227"/>
      <c r="CV31" s="227"/>
      <c r="CW31" s="227"/>
      <c r="CX31" s="227"/>
      <c r="CY31" s="227"/>
      <c r="CZ31" s="227"/>
      <c r="DA31" s="227"/>
      <c r="DB31" s="227"/>
      <c r="DC31" s="227"/>
      <c r="DD31" s="227"/>
      <c r="DE31" s="227"/>
      <c r="DF31" s="227"/>
      <c r="DG31" s="227"/>
      <c r="DH31" s="227"/>
      <c r="DI31" s="227"/>
      <c r="DJ31" s="227"/>
      <c r="DK31" s="227"/>
      <c r="DL31" s="227"/>
      <c r="DM31" s="227"/>
      <c r="DN31" s="227"/>
      <c r="DO31" s="227"/>
      <c r="DP31" s="227"/>
      <c r="DQ31" s="227"/>
      <c r="DR31" s="227"/>
      <c r="DS31" s="227"/>
      <c r="DT31" s="227"/>
      <c r="DU31" s="227"/>
      <c r="DV31" s="227"/>
      <c r="DW31" s="227"/>
      <c r="DX31" s="227"/>
      <c r="DY31" s="227"/>
      <c r="DZ31" s="227"/>
      <c r="EA31" s="227"/>
      <c r="EB31" s="227"/>
      <c r="EC31" s="227"/>
      <c r="ED31" s="227"/>
      <c r="EE31" s="227"/>
      <c r="EF31" s="227"/>
      <c r="EG31" s="227"/>
      <c r="EH31" s="227"/>
      <c r="EI31" s="227"/>
      <c r="EJ31" s="227"/>
      <c r="EK31" s="227"/>
      <c r="EL31" s="227"/>
      <c r="EM31" s="227"/>
      <c r="EN31" s="227"/>
      <c r="EO31" s="227"/>
      <c r="EP31" s="227"/>
      <c r="EQ31" s="227"/>
      <c r="ER31" s="227"/>
      <c r="ES31" s="227"/>
      <c r="ET31" s="227"/>
      <c r="EU31" s="227"/>
      <c r="EV31" s="227"/>
      <c r="EW31" s="227"/>
      <c r="EX31" s="227"/>
      <c r="EY31" s="227"/>
      <c r="EZ31" s="227"/>
      <c r="FA31" s="227"/>
      <c r="FB31" s="227"/>
      <c r="FC31" s="227"/>
      <c r="FD31" s="227"/>
      <c r="FE31" s="227"/>
      <c r="FF31" s="227"/>
      <c r="FG31" s="227"/>
      <c r="FH31" s="227"/>
      <c r="FI31" s="227"/>
      <c r="FJ31" s="227"/>
      <c r="FK31" s="227"/>
      <c r="FL31" s="227"/>
      <c r="FM31" s="227"/>
      <c r="FN31" s="227"/>
      <c r="FO31" s="227"/>
      <c r="FP31" s="227"/>
      <c r="FQ31" s="227"/>
      <c r="FR31" s="227"/>
      <c r="FS31" s="227"/>
      <c r="FT31" s="227"/>
      <c r="FU31" s="227"/>
      <c r="FV31" s="227"/>
      <c r="FW31" s="227"/>
      <c r="FX31" s="227"/>
      <c r="FY31" s="227"/>
      <c r="FZ31" s="227"/>
      <c r="GA31" s="227"/>
      <c r="GB31" s="227"/>
      <c r="GC31" s="227"/>
      <c r="GD31" s="227"/>
      <c r="GE31" s="227"/>
      <c r="GF31" s="227"/>
      <c r="GG31" s="227"/>
      <c r="GH31" s="227"/>
      <c r="GI31" s="227"/>
      <c r="GJ31" s="227"/>
      <c r="GK31" s="227"/>
      <c r="GL31" s="227"/>
      <c r="GM31" s="227"/>
      <c r="GN31" s="227"/>
      <c r="GO31" s="227"/>
      <c r="GP31" s="227"/>
      <c r="GQ31" s="227"/>
      <c r="GR31" s="227"/>
      <c r="GS31" s="227"/>
      <c r="GT31" s="227"/>
      <c r="GU31" s="227"/>
      <c r="GV31" s="227"/>
      <c r="GW31" s="227"/>
      <c r="GX31" s="227"/>
      <c r="GY31" s="227"/>
      <c r="GZ31" s="227"/>
      <c r="HA31" s="227"/>
      <c r="HB31" s="227"/>
      <c r="HC31" s="227"/>
      <c r="HD31" s="227"/>
      <c r="HE31" s="227"/>
      <c r="HF31" s="227"/>
      <c r="HG31" s="227"/>
      <c r="HH31" s="227"/>
      <c r="HI31" s="227"/>
      <c r="HJ31" s="227"/>
      <c r="HK31" s="227"/>
      <c r="HL31" s="227"/>
      <c r="HM31" s="227"/>
      <c r="HN31" s="227"/>
      <c r="HO31" s="227"/>
      <c r="HP31" s="227"/>
      <c r="HQ31" s="227"/>
      <c r="HR31" s="227"/>
      <c r="HS31" s="227"/>
      <c r="HT31" s="227"/>
      <c r="HU31" s="227"/>
      <c r="HV31" s="227"/>
      <c r="HW31" s="227"/>
      <c r="HX31" s="227"/>
      <c r="HY31" s="227"/>
      <c r="HZ31" s="227"/>
      <c r="IA31" s="227"/>
      <c r="IB31" s="227"/>
      <c r="IC31" s="227"/>
      <c r="ID31" s="227"/>
      <c r="IE31" s="227"/>
      <c r="IF31" s="227"/>
      <c r="IG31" s="227"/>
      <c r="IH31" s="227"/>
      <c r="II31" s="227"/>
      <c r="IJ31" s="227"/>
      <c r="IK31" s="227"/>
      <c r="IL31" s="227"/>
      <c r="IM31" s="227"/>
      <c r="IN31" s="227"/>
      <c r="IO31" s="227"/>
      <c r="IP31" s="227"/>
      <c r="IQ31" s="227"/>
      <c r="IR31" s="227"/>
      <c r="IS31" s="227"/>
      <c r="IT31" s="227"/>
      <c r="IU31" s="227"/>
      <c r="IV31" s="227"/>
    </row>
    <row r="32" spans="1:256" ht="15" customHeight="1">
      <c r="A32" s="107"/>
      <c r="B32" s="610" t="s">
        <v>136</v>
      </c>
      <c r="C32" s="611" t="s">
        <v>137</v>
      </c>
      <c r="D32" s="157"/>
      <c r="E32" s="80"/>
      <c r="F32" s="157"/>
      <c r="G32" s="80"/>
      <c r="H32" s="80"/>
      <c r="I32" s="80"/>
      <c r="J32" s="80"/>
      <c r="K32" s="80"/>
      <c r="L32" s="80"/>
      <c r="M32" s="80"/>
      <c r="N32" s="80"/>
      <c r="O32" s="80"/>
      <c r="P32" s="80">
        <v>679987</v>
      </c>
      <c r="Q32" s="80"/>
      <c r="R32" s="80"/>
      <c r="S32" s="80"/>
      <c r="T32" s="80"/>
      <c r="U32" s="80"/>
      <c r="V32" s="80"/>
      <c r="W32" s="80"/>
      <c r="X32" s="80"/>
      <c r="Y32" s="80"/>
      <c r="Z32" s="80"/>
      <c r="AA32" s="80"/>
      <c r="AB32" s="80"/>
      <c r="AC32" s="80"/>
      <c r="AD32" s="80"/>
      <c r="AE32" s="80"/>
      <c r="AF32" s="80"/>
      <c r="AG32" s="80"/>
      <c r="AH32" s="80"/>
      <c r="AI32" s="80"/>
      <c r="AJ32" s="80"/>
      <c r="AK32" s="80"/>
      <c r="AL32" s="80"/>
      <c r="AM32" s="80"/>
      <c r="AN32" s="80"/>
      <c r="AO32" s="80"/>
      <c r="AP32" s="80"/>
      <c r="AQ32" s="80"/>
      <c r="AR32" s="80"/>
      <c r="AS32" s="80"/>
      <c r="AT32" s="80"/>
      <c r="AU32" s="80"/>
      <c r="AV32" s="80"/>
      <c r="AW32" s="80"/>
      <c r="AX32" s="80"/>
      <c r="AY32" s="80"/>
      <c r="AZ32" s="80"/>
      <c r="BA32" s="80"/>
      <c r="BB32" s="80"/>
      <c r="BC32" s="80"/>
      <c r="BD32" s="80"/>
      <c r="BE32" s="80"/>
      <c r="BF32" s="80"/>
      <c r="BG32" s="80"/>
      <c r="BH32" s="80"/>
      <c r="BI32" s="80"/>
      <c r="BJ32" s="80"/>
      <c r="BK32" s="80"/>
      <c r="BL32" s="80"/>
      <c r="BM32" s="80"/>
      <c r="BN32" s="80"/>
      <c r="BO32" s="80"/>
      <c r="BP32" s="80"/>
      <c r="BQ32" s="80"/>
      <c r="BR32" s="80"/>
      <c r="BS32" s="80"/>
      <c r="BT32" s="80"/>
      <c r="BU32" s="80"/>
      <c r="BV32" s="80"/>
      <c r="BW32" s="80"/>
      <c r="BX32" s="80"/>
      <c r="BY32" s="80"/>
      <c r="BZ32" s="80"/>
      <c r="CA32" s="80"/>
      <c r="CB32" s="80"/>
      <c r="CC32" s="80"/>
      <c r="CD32" s="80"/>
      <c r="CE32" s="80"/>
      <c r="CF32" s="80"/>
      <c r="CG32" s="80"/>
      <c r="CH32" s="80"/>
      <c r="CI32" s="80"/>
      <c r="CJ32" s="80"/>
      <c r="CK32" s="80"/>
      <c r="CL32" s="80"/>
      <c r="CM32" s="80"/>
      <c r="CN32" s="80"/>
      <c r="CO32" s="80"/>
      <c r="CP32" s="80"/>
      <c r="CQ32" s="80"/>
      <c r="CR32" s="80"/>
      <c r="CS32" s="109"/>
      <c r="CT32" s="109"/>
      <c r="CU32" s="227"/>
      <c r="CV32" s="227"/>
      <c r="CW32" s="227"/>
      <c r="CX32" s="227"/>
      <c r="CY32" s="227"/>
      <c r="CZ32" s="227"/>
      <c r="DA32" s="227"/>
      <c r="DB32" s="227"/>
      <c r="DC32" s="227"/>
      <c r="DD32" s="227"/>
      <c r="DE32" s="227"/>
      <c r="DF32" s="227"/>
      <c r="DG32" s="227"/>
      <c r="DH32" s="227"/>
      <c r="DI32" s="227"/>
      <c r="DJ32" s="227"/>
      <c r="DK32" s="227"/>
      <c r="DL32" s="227"/>
      <c r="DM32" s="227"/>
      <c r="DN32" s="227"/>
      <c r="DO32" s="227"/>
      <c r="DP32" s="227"/>
      <c r="DQ32" s="227"/>
      <c r="DR32" s="227"/>
      <c r="DS32" s="227"/>
      <c r="DT32" s="227"/>
      <c r="DU32" s="227"/>
      <c r="DV32" s="227"/>
      <c r="DW32" s="227"/>
      <c r="DX32" s="227"/>
      <c r="DY32" s="227"/>
      <c r="DZ32" s="227"/>
      <c r="EA32" s="227"/>
      <c r="EB32" s="227"/>
      <c r="EC32" s="227"/>
      <c r="ED32" s="227"/>
      <c r="EE32" s="227"/>
      <c r="EF32" s="227"/>
      <c r="EG32" s="227"/>
      <c r="EH32" s="227"/>
      <c r="EI32" s="227"/>
      <c r="EJ32" s="227"/>
      <c r="EK32" s="227"/>
      <c r="EL32" s="227"/>
      <c r="EM32" s="227"/>
      <c r="EN32" s="227"/>
      <c r="EO32" s="227"/>
      <c r="EP32" s="227"/>
      <c r="EQ32" s="227"/>
      <c r="ER32" s="227"/>
      <c r="ES32" s="227"/>
      <c r="ET32" s="227"/>
      <c r="EU32" s="227"/>
      <c r="EV32" s="227"/>
      <c r="EW32" s="227"/>
      <c r="EX32" s="227"/>
      <c r="EY32" s="227"/>
      <c r="EZ32" s="227"/>
      <c r="FA32" s="227"/>
      <c r="FB32" s="227"/>
      <c r="FC32" s="227"/>
      <c r="FD32" s="227"/>
      <c r="FE32" s="227"/>
      <c r="FF32" s="227"/>
      <c r="FG32" s="227"/>
      <c r="FH32" s="227"/>
      <c r="FI32" s="227"/>
      <c r="FJ32" s="227"/>
      <c r="FK32" s="227"/>
      <c r="FL32" s="227"/>
      <c r="FM32" s="227"/>
      <c r="FN32" s="227"/>
      <c r="FO32" s="227"/>
      <c r="FP32" s="227"/>
      <c r="FQ32" s="227"/>
      <c r="FR32" s="227"/>
      <c r="FS32" s="227"/>
      <c r="FT32" s="227"/>
      <c r="FU32" s="227"/>
      <c r="FV32" s="227"/>
      <c r="FW32" s="227"/>
      <c r="FX32" s="227"/>
      <c r="FY32" s="227"/>
      <c r="FZ32" s="227"/>
      <c r="GA32" s="227"/>
      <c r="GB32" s="227"/>
      <c r="GC32" s="227"/>
      <c r="GD32" s="227"/>
      <c r="GE32" s="227"/>
      <c r="GF32" s="227"/>
      <c r="GG32" s="227"/>
      <c r="GH32" s="227"/>
      <c r="GI32" s="227"/>
      <c r="GJ32" s="227"/>
      <c r="GK32" s="227"/>
      <c r="GL32" s="227"/>
      <c r="GM32" s="227"/>
      <c r="GN32" s="227"/>
      <c r="GO32" s="227"/>
      <c r="GP32" s="227"/>
      <c r="GQ32" s="227"/>
      <c r="GR32" s="227"/>
      <c r="GS32" s="227"/>
      <c r="GT32" s="227"/>
      <c r="GU32" s="227"/>
      <c r="GV32" s="227"/>
      <c r="GW32" s="227"/>
      <c r="GX32" s="227"/>
      <c r="GY32" s="227"/>
      <c r="GZ32" s="227"/>
      <c r="HA32" s="227"/>
      <c r="HB32" s="227"/>
      <c r="HC32" s="227"/>
      <c r="HD32" s="227"/>
      <c r="HE32" s="227"/>
      <c r="HF32" s="227"/>
      <c r="HG32" s="227"/>
      <c r="HH32" s="227"/>
      <c r="HI32" s="227"/>
      <c r="HJ32" s="227"/>
      <c r="HK32" s="227"/>
      <c r="HL32" s="227"/>
      <c r="HM32" s="227"/>
      <c r="HN32" s="227"/>
      <c r="HO32" s="227"/>
      <c r="HP32" s="227"/>
      <c r="HQ32" s="227"/>
      <c r="HR32" s="227"/>
      <c r="HS32" s="227"/>
      <c r="HT32" s="227"/>
      <c r="HU32" s="227"/>
      <c r="HV32" s="227"/>
      <c r="HW32" s="227"/>
      <c r="HX32" s="227"/>
      <c r="HY32" s="227"/>
      <c r="HZ32" s="227"/>
      <c r="IA32" s="227"/>
      <c r="IB32" s="227"/>
      <c r="IC32" s="227"/>
      <c r="ID32" s="227"/>
      <c r="IE32" s="227"/>
      <c r="IF32" s="227"/>
      <c r="IG32" s="227"/>
      <c r="IH32" s="227"/>
      <c r="II32" s="227"/>
      <c r="IJ32" s="227"/>
      <c r="IK32" s="227"/>
      <c r="IL32" s="227"/>
      <c r="IM32" s="227"/>
      <c r="IN32" s="227"/>
      <c r="IO32" s="227"/>
      <c r="IP32" s="227"/>
      <c r="IQ32" s="227"/>
      <c r="IR32" s="227"/>
      <c r="IS32" s="227"/>
      <c r="IT32" s="227"/>
      <c r="IU32" s="227"/>
      <c r="IV32" s="227"/>
    </row>
    <row r="33" spans="1:256" ht="15" customHeight="1">
      <c r="A33" s="107"/>
      <c r="B33" s="610" t="s">
        <v>138</v>
      </c>
      <c r="C33" s="611" t="s">
        <v>139</v>
      </c>
      <c r="D33" s="157"/>
      <c r="E33" s="80"/>
      <c r="F33" s="157"/>
      <c r="G33" s="80"/>
      <c r="H33" s="80"/>
      <c r="I33" s="80"/>
      <c r="J33" s="80"/>
      <c r="K33" s="80"/>
      <c r="L33" s="80"/>
      <c r="M33" s="80"/>
      <c r="N33" s="232"/>
      <c r="O33" s="80"/>
      <c r="P33" s="80"/>
      <c r="Q33" s="80">
        <v>339993</v>
      </c>
      <c r="R33" s="80"/>
      <c r="S33" s="80"/>
      <c r="T33" s="80"/>
      <c r="U33" s="80"/>
      <c r="V33" s="80"/>
      <c r="W33" s="80"/>
      <c r="X33" s="80"/>
      <c r="Y33" s="80"/>
      <c r="Z33" s="80"/>
      <c r="AA33" s="80"/>
      <c r="AB33" s="80"/>
      <c r="AC33" s="80"/>
      <c r="AD33" s="80"/>
      <c r="AE33" s="80"/>
      <c r="AF33" s="80"/>
      <c r="AG33" s="80"/>
      <c r="AH33" s="80"/>
      <c r="AI33" s="80"/>
      <c r="AJ33" s="80"/>
      <c r="AK33" s="80"/>
      <c r="AL33" s="80"/>
      <c r="AM33" s="80"/>
      <c r="AN33" s="80"/>
      <c r="AO33" s="80"/>
      <c r="AP33" s="80"/>
      <c r="AQ33" s="80"/>
      <c r="AR33" s="80"/>
      <c r="AS33" s="80"/>
      <c r="AT33" s="80"/>
      <c r="AU33" s="80"/>
      <c r="AV33" s="80"/>
      <c r="AW33" s="80"/>
      <c r="AX33" s="80"/>
      <c r="AY33" s="80"/>
      <c r="AZ33" s="80"/>
      <c r="BA33" s="80"/>
      <c r="BB33" s="80"/>
      <c r="BC33" s="80"/>
      <c r="BD33" s="80"/>
      <c r="BE33" s="80"/>
      <c r="BF33" s="80"/>
      <c r="BG33" s="80"/>
      <c r="BH33" s="80"/>
      <c r="BI33" s="80"/>
      <c r="BJ33" s="80"/>
      <c r="BK33" s="80"/>
      <c r="BL33" s="80"/>
      <c r="BM33" s="80"/>
      <c r="BN33" s="80"/>
      <c r="BO33" s="80"/>
      <c r="BP33" s="80"/>
      <c r="BQ33" s="80"/>
      <c r="BR33" s="80"/>
      <c r="BS33" s="80"/>
      <c r="BT33" s="80"/>
      <c r="BU33" s="80"/>
      <c r="BV33" s="80"/>
      <c r="BW33" s="80"/>
      <c r="BX33" s="80"/>
      <c r="BY33" s="80"/>
      <c r="BZ33" s="80"/>
      <c r="CA33" s="80"/>
      <c r="CB33" s="80"/>
      <c r="CC33" s="80"/>
      <c r="CD33" s="80"/>
      <c r="CE33" s="80"/>
      <c r="CF33" s="80"/>
      <c r="CG33" s="80"/>
      <c r="CH33" s="80"/>
      <c r="CI33" s="80"/>
      <c r="CJ33" s="80"/>
      <c r="CK33" s="80"/>
      <c r="CL33" s="80"/>
      <c r="CM33" s="80"/>
      <c r="CN33" s="80"/>
      <c r="CO33" s="80"/>
      <c r="CP33" s="80"/>
      <c r="CQ33" s="80"/>
      <c r="CR33" s="80"/>
      <c r="CS33" s="109"/>
      <c r="CT33" s="109"/>
      <c r="CU33" s="227"/>
      <c r="CV33" s="227"/>
      <c r="CW33" s="227"/>
      <c r="CX33" s="227"/>
      <c r="CY33" s="227"/>
      <c r="CZ33" s="227"/>
      <c r="DA33" s="227"/>
      <c r="DB33" s="227"/>
      <c r="DC33" s="227"/>
      <c r="DD33" s="227"/>
      <c r="DE33" s="227"/>
      <c r="DF33" s="227"/>
      <c r="DG33" s="227"/>
      <c r="DH33" s="227"/>
      <c r="DI33" s="227"/>
      <c r="DJ33" s="227"/>
      <c r="DK33" s="227"/>
      <c r="DL33" s="227"/>
      <c r="DM33" s="227"/>
      <c r="DN33" s="227"/>
      <c r="DO33" s="227"/>
      <c r="DP33" s="227"/>
      <c r="DQ33" s="227"/>
      <c r="DR33" s="227"/>
      <c r="DS33" s="227"/>
      <c r="DT33" s="227"/>
      <c r="DU33" s="227"/>
      <c r="DV33" s="227"/>
      <c r="DW33" s="227"/>
      <c r="DX33" s="227"/>
      <c r="DY33" s="227"/>
      <c r="DZ33" s="227"/>
      <c r="EA33" s="227"/>
      <c r="EB33" s="227"/>
      <c r="EC33" s="227"/>
      <c r="ED33" s="227"/>
      <c r="EE33" s="227"/>
      <c r="EF33" s="227"/>
      <c r="EG33" s="227"/>
      <c r="EH33" s="227"/>
      <c r="EI33" s="227"/>
      <c r="EJ33" s="227"/>
      <c r="EK33" s="227"/>
      <c r="EL33" s="227"/>
      <c r="EM33" s="227"/>
      <c r="EN33" s="227"/>
      <c r="EO33" s="227"/>
      <c r="EP33" s="227"/>
      <c r="EQ33" s="227"/>
      <c r="ER33" s="227"/>
      <c r="ES33" s="227"/>
      <c r="ET33" s="227"/>
      <c r="EU33" s="227"/>
      <c r="EV33" s="227"/>
      <c r="EW33" s="227"/>
      <c r="EX33" s="227"/>
      <c r="EY33" s="227"/>
      <c r="EZ33" s="227"/>
      <c r="FA33" s="227"/>
      <c r="FB33" s="227"/>
      <c r="FC33" s="227"/>
      <c r="FD33" s="227"/>
      <c r="FE33" s="227"/>
      <c r="FF33" s="227"/>
      <c r="FG33" s="227"/>
      <c r="FH33" s="227"/>
      <c r="FI33" s="227"/>
      <c r="FJ33" s="227"/>
      <c r="FK33" s="227"/>
      <c r="FL33" s="227"/>
      <c r="FM33" s="227"/>
      <c r="FN33" s="227"/>
      <c r="FO33" s="227"/>
      <c r="FP33" s="227"/>
      <c r="FQ33" s="227"/>
      <c r="FR33" s="227"/>
      <c r="FS33" s="227"/>
      <c r="FT33" s="227"/>
      <c r="FU33" s="227"/>
      <c r="FV33" s="227"/>
      <c r="FW33" s="227"/>
      <c r="FX33" s="227"/>
      <c r="FY33" s="227"/>
      <c r="FZ33" s="227"/>
      <c r="GA33" s="227"/>
      <c r="GB33" s="227"/>
      <c r="GC33" s="227"/>
      <c r="GD33" s="227"/>
      <c r="GE33" s="227"/>
      <c r="GF33" s="227"/>
      <c r="GG33" s="227"/>
      <c r="GH33" s="227"/>
      <c r="GI33" s="227"/>
      <c r="GJ33" s="227"/>
      <c r="GK33" s="227"/>
      <c r="GL33" s="227"/>
      <c r="GM33" s="227"/>
      <c r="GN33" s="227"/>
      <c r="GO33" s="227"/>
      <c r="GP33" s="227"/>
      <c r="GQ33" s="227"/>
      <c r="GR33" s="227"/>
      <c r="GS33" s="227"/>
      <c r="GT33" s="227"/>
      <c r="GU33" s="227"/>
      <c r="GV33" s="227"/>
      <c r="GW33" s="227"/>
      <c r="GX33" s="227"/>
      <c r="GY33" s="227"/>
      <c r="GZ33" s="227"/>
      <c r="HA33" s="227"/>
      <c r="HB33" s="227"/>
      <c r="HC33" s="227"/>
      <c r="HD33" s="227"/>
      <c r="HE33" s="227"/>
      <c r="HF33" s="227"/>
      <c r="HG33" s="227"/>
      <c r="HH33" s="227"/>
      <c r="HI33" s="227"/>
      <c r="HJ33" s="227"/>
      <c r="HK33" s="227"/>
      <c r="HL33" s="227"/>
      <c r="HM33" s="227"/>
      <c r="HN33" s="227"/>
      <c r="HO33" s="227"/>
      <c r="HP33" s="227"/>
      <c r="HQ33" s="227"/>
      <c r="HR33" s="227"/>
      <c r="HS33" s="227"/>
      <c r="HT33" s="227"/>
      <c r="HU33" s="227"/>
      <c r="HV33" s="227"/>
      <c r="HW33" s="227"/>
      <c r="HX33" s="227"/>
      <c r="HY33" s="227"/>
      <c r="HZ33" s="227"/>
      <c r="IA33" s="227"/>
      <c r="IB33" s="227"/>
      <c r="IC33" s="227"/>
      <c r="ID33" s="227"/>
      <c r="IE33" s="227"/>
      <c r="IF33" s="227"/>
      <c r="IG33" s="227"/>
      <c r="IH33" s="227"/>
      <c r="II33" s="227"/>
      <c r="IJ33" s="227"/>
      <c r="IK33" s="227"/>
      <c r="IL33" s="227"/>
      <c r="IM33" s="227"/>
      <c r="IN33" s="227"/>
      <c r="IO33" s="227"/>
      <c r="IP33" s="227"/>
      <c r="IQ33" s="227"/>
      <c r="IR33" s="227"/>
      <c r="IS33" s="227"/>
      <c r="IT33" s="227"/>
      <c r="IU33" s="227"/>
      <c r="IV33" s="227"/>
    </row>
    <row r="34" spans="1:256" ht="15" customHeight="1">
      <c r="A34" s="107"/>
      <c r="B34" s="108"/>
      <c r="C34" s="243"/>
      <c r="D34" s="157"/>
      <c r="E34" s="80"/>
      <c r="F34" s="157"/>
      <c r="G34" s="80"/>
      <c r="H34" s="80"/>
      <c r="I34" s="80"/>
      <c r="J34" s="80"/>
      <c r="K34" s="80"/>
      <c r="L34" s="80"/>
      <c r="M34" s="232"/>
      <c r="N34" s="80"/>
      <c r="O34" s="80"/>
      <c r="P34" s="80"/>
      <c r="Q34" s="80"/>
      <c r="R34" s="80"/>
      <c r="S34" s="80"/>
      <c r="T34" s="80"/>
      <c r="U34" s="80"/>
      <c r="V34" s="80"/>
      <c r="W34" s="80"/>
      <c r="X34" s="80"/>
      <c r="Y34" s="80"/>
      <c r="Z34" s="80"/>
      <c r="AA34" s="80"/>
      <c r="AB34" s="80"/>
      <c r="AC34" s="80"/>
      <c r="AD34" s="80"/>
      <c r="AE34" s="80"/>
      <c r="AF34" s="80"/>
      <c r="AG34" s="80"/>
      <c r="AH34" s="80"/>
      <c r="AI34" s="80"/>
      <c r="AJ34" s="80"/>
      <c r="AK34" s="80"/>
      <c r="AL34" s="80"/>
      <c r="AM34" s="80"/>
      <c r="AN34" s="80"/>
      <c r="AO34" s="80"/>
      <c r="AP34" s="80"/>
      <c r="AQ34" s="80"/>
      <c r="AR34" s="80"/>
      <c r="AS34" s="80"/>
      <c r="AT34" s="80"/>
      <c r="AU34" s="80"/>
      <c r="AV34" s="80"/>
      <c r="AW34" s="80"/>
      <c r="AX34" s="80"/>
      <c r="AY34" s="80"/>
      <c r="AZ34" s="80"/>
      <c r="BA34" s="80"/>
      <c r="BB34" s="80"/>
      <c r="BC34" s="80"/>
      <c r="BD34" s="80"/>
      <c r="BE34" s="80"/>
      <c r="BF34" s="80"/>
      <c r="BG34" s="80"/>
      <c r="BH34" s="80"/>
      <c r="BI34" s="80"/>
      <c r="BJ34" s="80"/>
      <c r="BK34" s="80"/>
      <c r="BL34" s="80"/>
      <c r="BM34" s="80"/>
      <c r="BN34" s="80"/>
      <c r="BO34" s="80"/>
      <c r="BP34" s="80"/>
      <c r="BQ34" s="80"/>
      <c r="BR34" s="80"/>
      <c r="BS34" s="80"/>
      <c r="BT34" s="80"/>
      <c r="BU34" s="80"/>
      <c r="BV34" s="80"/>
      <c r="BW34" s="80"/>
      <c r="BX34" s="80"/>
      <c r="BY34" s="80"/>
      <c r="BZ34" s="80"/>
      <c r="CA34" s="80"/>
      <c r="CB34" s="80"/>
      <c r="CC34" s="80"/>
      <c r="CD34" s="80"/>
      <c r="CE34" s="80"/>
      <c r="CF34" s="80"/>
      <c r="CG34" s="80"/>
      <c r="CH34" s="80"/>
      <c r="CI34" s="80"/>
      <c r="CJ34" s="109"/>
      <c r="CK34" s="80"/>
      <c r="CL34" s="80"/>
      <c r="CM34" s="80"/>
      <c r="CN34" s="80"/>
      <c r="CO34" s="80"/>
      <c r="CP34" s="80"/>
      <c r="CQ34" s="80"/>
      <c r="CR34" s="80"/>
      <c r="CS34" s="109"/>
      <c r="CT34" s="109"/>
      <c r="CU34" s="227"/>
      <c r="CV34" s="227"/>
      <c r="CW34" s="227"/>
      <c r="CX34" s="227"/>
      <c r="CY34" s="227"/>
      <c r="CZ34" s="227"/>
      <c r="DA34" s="227"/>
      <c r="DB34" s="227"/>
      <c r="DC34" s="227"/>
      <c r="DD34" s="227"/>
      <c r="DE34" s="227"/>
      <c r="DF34" s="227"/>
      <c r="DG34" s="227"/>
      <c r="DH34" s="227"/>
      <c r="DI34" s="227"/>
      <c r="DJ34" s="227"/>
      <c r="DK34" s="227"/>
      <c r="DL34" s="227"/>
      <c r="DM34" s="227"/>
      <c r="DN34" s="227"/>
      <c r="DO34" s="227"/>
      <c r="DP34" s="227"/>
      <c r="DQ34" s="227"/>
      <c r="DR34" s="227"/>
      <c r="DS34" s="227"/>
      <c r="DT34" s="227"/>
      <c r="DU34" s="227"/>
      <c r="DV34" s="227"/>
      <c r="DW34" s="227"/>
      <c r="DX34" s="227"/>
      <c r="DY34" s="227"/>
      <c r="DZ34" s="227"/>
      <c r="EA34" s="227"/>
      <c r="EB34" s="227"/>
      <c r="EC34" s="227"/>
      <c r="ED34" s="227"/>
      <c r="EE34" s="227"/>
      <c r="EF34" s="227"/>
      <c r="EG34" s="227"/>
      <c r="EH34" s="227"/>
      <c r="EI34" s="227"/>
      <c r="EJ34" s="227"/>
      <c r="EK34" s="227"/>
      <c r="EL34" s="227"/>
      <c r="EM34" s="227"/>
      <c r="EN34" s="227"/>
      <c r="EO34" s="227"/>
      <c r="EP34" s="227"/>
      <c r="EQ34" s="227"/>
      <c r="ER34" s="227"/>
      <c r="ES34" s="227"/>
      <c r="ET34" s="227"/>
      <c r="EU34" s="227"/>
      <c r="EV34" s="227"/>
      <c r="EW34" s="227"/>
      <c r="EX34" s="227"/>
      <c r="EY34" s="227"/>
      <c r="EZ34" s="227"/>
      <c r="FA34" s="227"/>
      <c r="FB34" s="227"/>
      <c r="FC34" s="227"/>
      <c r="FD34" s="227"/>
      <c r="FE34" s="227"/>
      <c r="FF34" s="227"/>
      <c r="FG34" s="227"/>
      <c r="FH34" s="227"/>
      <c r="FI34" s="227"/>
      <c r="FJ34" s="227"/>
      <c r="FK34" s="227"/>
      <c r="FL34" s="227"/>
      <c r="FM34" s="227"/>
      <c r="FN34" s="227"/>
      <c r="FO34" s="227"/>
      <c r="FP34" s="227"/>
      <c r="FQ34" s="227"/>
      <c r="FR34" s="227"/>
      <c r="FS34" s="227"/>
      <c r="FT34" s="227"/>
      <c r="FU34" s="227"/>
      <c r="FV34" s="227"/>
      <c r="FW34" s="227"/>
      <c r="FX34" s="227"/>
      <c r="FY34" s="227"/>
      <c r="FZ34" s="227"/>
      <c r="GA34" s="227"/>
      <c r="GB34" s="227"/>
      <c r="GC34" s="227"/>
      <c r="GD34" s="227"/>
      <c r="GE34" s="227"/>
      <c r="GF34" s="227"/>
      <c r="GG34" s="227"/>
      <c r="GH34" s="227"/>
      <c r="GI34" s="227"/>
      <c r="GJ34" s="227"/>
      <c r="GK34" s="227"/>
      <c r="GL34" s="227"/>
      <c r="GM34" s="227"/>
      <c r="GN34" s="227"/>
      <c r="GO34" s="227"/>
      <c r="GP34" s="227"/>
      <c r="GQ34" s="227"/>
      <c r="GR34" s="227"/>
      <c r="GS34" s="227"/>
      <c r="GT34" s="227"/>
      <c r="GU34" s="227"/>
      <c r="GV34" s="227"/>
      <c r="GW34" s="227"/>
      <c r="GX34" s="227"/>
      <c r="GY34" s="227"/>
      <c r="GZ34" s="227"/>
      <c r="HA34" s="227"/>
      <c r="HB34" s="227"/>
      <c r="HC34" s="227"/>
      <c r="HD34" s="227"/>
      <c r="HE34" s="227"/>
      <c r="HF34" s="227"/>
      <c r="HG34" s="227"/>
      <c r="HH34" s="227"/>
      <c r="HI34" s="227"/>
      <c r="HJ34" s="227"/>
      <c r="HK34" s="227"/>
      <c r="HL34" s="227"/>
      <c r="HM34" s="227"/>
      <c r="HN34" s="227"/>
      <c r="HO34" s="227"/>
      <c r="HP34" s="227"/>
      <c r="HQ34" s="227"/>
      <c r="HR34" s="227"/>
      <c r="HS34" s="227"/>
      <c r="HT34" s="227"/>
      <c r="HU34" s="227"/>
      <c r="HV34" s="227"/>
      <c r="HW34" s="227"/>
      <c r="HX34" s="227"/>
      <c r="HY34" s="227"/>
      <c r="HZ34" s="227"/>
      <c r="IA34" s="227"/>
      <c r="IB34" s="227"/>
      <c r="IC34" s="227"/>
      <c r="ID34" s="227"/>
      <c r="IE34" s="227"/>
      <c r="IF34" s="227"/>
      <c r="IG34" s="227"/>
      <c r="IH34" s="227"/>
      <c r="II34" s="227"/>
      <c r="IJ34" s="227"/>
      <c r="IK34" s="227"/>
      <c r="IL34" s="227"/>
      <c r="IM34" s="227"/>
      <c r="IN34" s="227"/>
      <c r="IO34" s="227"/>
      <c r="IP34" s="227"/>
      <c r="IQ34" s="227"/>
      <c r="IR34" s="227"/>
      <c r="IS34" s="227"/>
      <c r="IT34" s="227"/>
      <c r="IU34" s="227"/>
      <c r="IV34" s="227"/>
    </row>
    <row r="35" spans="1:256" ht="15" customHeight="1">
      <c r="A35" s="107"/>
      <c r="B35" s="108"/>
      <c r="C35" s="243"/>
      <c r="D35" s="157"/>
      <c r="E35" s="80"/>
      <c r="F35" s="157"/>
      <c r="G35" s="80"/>
      <c r="H35" s="80"/>
      <c r="I35" s="80"/>
      <c r="J35" s="80"/>
      <c r="K35" s="80"/>
      <c r="L35" s="80"/>
      <c r="M35" s="80"/>
      <c r="N35" s="80"/>
      <c r="O35" s="157"/>
      <c r="P35" s="80"/>
      <c r="Q35" s="80"/>
      <c r="R35" s="80"/>
      <c r="S35" s="80"/>
      <c r="T35" s="80"/>
      <c r="U35" s="80"/>
      <c r="V35" s="80"/>
      <c r="W35" s="80"/>
      <c r="X35" s="80"/>
      <c r="Y35" s="80"/>
      <c r="Z35" s="80"/>
      <c r="AA35" s="80"/>
      <c r="AB35" s="80"/>
      <c r="AC35" s="80"/>
      <c r="AD35" s="80"/>
      <c r="AE35" s="80"/>
      <c r="AF35" s="80"/>
      <c r="AG35" s="80"/>
      <c r="AH35" s="80"/>
      <c r="AI35" s="80"/>
      <c r="AJ35" s="80"/>
      <c r="AK35" s="80"/>
      <c r="AL35" s="80"/>
      <c r="AM35" s="80"/>
      <c r="AN35" s="80"/>
      <c r="AO35" s="80"/>
      <c r="AP35" s="80"/>
      <c r="AQ35" s="80"/>
      <c r="AR35" s="80"/>
      <c r="AS35" s="80"/>
      <c r="AT35" s="80"/>
      <c r="AU35" s="80"/>
      <c r="AV35" s="80"/>
      <c r="AW35" s="80"/>
      <c r="AX35" s="80"/>
      <c r="AY35" s="80"/>
      <c r="AZ35" s="80"/>
      <c r="BA35" s="80"/>
      <c r="BB35" s="80"/>
      <c r="BC35" s="80"/>
      <c r="BD35" s="80"/>
      <c r="BE35" s="80"/>
      <c r="BF35" s="80"/>
      <c r="BG35" s="80"/>
      <c r="BH35" s="80"/>
      <c r="BI35" s="80"/>
      <c r="BJ35" s="80"/>
      <c r="BK35" s="80"/>
      <c r="BL35" s="80"/>
      <c r="BM35" s="80"/>
      <c r="BN35" s="80"/>
      <c r="BO35" s="80"/>
      <c r="BP35" s="80"/>
      <c r="BQ35" s="80"/>
      <c r="BR35" s="80"/>
      <c r="BS35" s="80"/>
      <c r="BT35" s="80"/>
      <c r="BU35" s="80"/>
      <c r="BV35" s="80"/>
      <c r="BW35" s="80"/>
      <c r="BX35" s="80"/>
      <c r="BY35" s="80"/>
      <c r="BZ35" s="80"/>
      <c r="CA35" s="80"/>
      <c r="CB35" s="80"/>
      <c r="CC35" s="80"/>
      <c r="CD35" s="80"/>
      <c r="CE35" s="80"/>
      <c r="CF35" s="80"/>
      <c r="CG35" s="80"/>
      <c r="CH35" s="80"/>
      <c r="CI35" s="80"/>
      <c r="CJ35" s="80"/>
      <c r="CK35" s="80"/>
      <c r="CL35" s="80"/>
      <c r="CM35" s="80"/>
      <c r="CN35" s="80"/>
      <c r="CO35" s="80"/>
      <c r="CP35" s="80"/>
      <c r="CQ35" s="80"/>
      <c r="CR35" s="80"/>
      <c r="CS35" s="109"/>
      <c r="CT35" s="109"/>
      <c r="CU35" s="227"/>
      <c r="CV35" s="227"/>
      <c r="CW35" s="227"/>
      <c r="CX35" s="227"/>
      <c r="CY35" s="227"/>
      <c r="CZ35" s="227"/>
      <c r="DA35" s="227"/>
      <c r="DB35" s="227"/>
      <c r="DC35" s="227"/>
      <c r="DD35" s="227"/>
      <c r="DE35" s="227"/>
      <c r="DF35" s="227"/>
      <c r="DG35" s="227"/>
      <c r="DH35" s="227"/>
      <c r="DI35" s="227"/>
      <c r="DJ35" s="227"/>
      <c r="DK35" s="227"/>
      <c r="DL35" s="227"/>
      <c r="DM35" s="227"/>
      <c r="DN35" s="227"/>
      <c r="DO35" s="227"/>
      <c r="DP35" s="227"/>
      <c r="DQ35" s="227"/>
      <c r="DR35" s="227"/>
      <c r="DS35" s="227"/>
      <c r="DT35" s="227"/>
      <c r="DU35" s="227"/>
      <c r="DV35" s="227"/>
      <c r="DW35" s="227"/>
      <c r="DX35" s="227"/>
      <c r="DY35" s="227"/>
      <c r="DZ35" s="227"/>
      <c r="EA35" s="227"/>
      <c r="EB35" s="227"/>
      <c r="EC35" s="227"/>
      <c r="ED35" s="227"/>
      <c r="EE35" s="227"/>
      <c r="EF35" s="227"/>
      <c r="EG35" s="227"/>
      <c r="EH35" s="227"/>
      <c r="EI35" s="227"/>
      <c r="EJ35" s="227"/>
      <c r="EK35" s="227"/>
      <c r="EL35" s="227"/>
      <c r="EM35" s="227"/>
      <c r="EN35" s="227"/>
      <c r="EO35" s="227"/>
      <c r="EP35" s="227"/>
      <c r="EQ35" s="227"/>
      <c r="ER35" s="227"/>
      <c r="ES35" s="227"/>
      <c r="ET35" s="227"/>
      <c r="EU35" s="227"/>
      <c r="EV35" s="227"/>
      <c r="EW35" s="227"/>
      <c r="EX35" s="227"/>
      <c r="EY35" s="227"/>
      <c r="EZ35" s="227"/>
      <c r="FA35" s="227"/>
      <c r="FB35" s="227"/>
      <c r="FC35" s="227"/>
      <c r="FD35" s="227"/>
      <c r="FE35" s="227"/>
      <c r="FF35" s="227"/>
      <c r="FG35" s="227"/>
      <c r="FH35" s="227"/>
      <c r="FI35" s="227"/>
      <c r="FJ35" s="227"/>
      <c r="FK35" s="227"/>
      <c r="FL35" s="227"/>
      <c r="FM35" s="227"/>
      <c r="FN35" s="227"/>
      <c r="FO35" s="227"/>
      <c r="FP35" s="227"/>
      <c r="FQ35" s="227"/>
      <c r="FR35" s="227"/>
      <c r="FS35" s="227"/>
      <c r="FT35" s="227"/>
      <c r="FU35" s="227"/>
      <c r="FV35" s="227"/>
      <c r="FW35" s="227"/>
      <c r="FX35" s="227"/>
      <c r="FY35" s="227"/>
      <c r="FZ35" s="227"/>
      <c r="GA35" s="227"/>
      <c r="GB35" s="227"/>
      <c r="GC35" s="227"/>
      <c r="GD35" s="227"/>
      <c r="GE35" s="227"/>
      <c r="GF35" s="227"/>
      <c r="GG35" s="227"/>
      <c r="GH35" s="227"/>
      <c r="GI35" s="227"/>
      <c r="GJ35" s="227"/>
      <c r="GK35" s="227"/>
      <c r="GL35" s="227"/>
      <c r="GM35" s="227"/>
      <c r="GN35" s="227"/>
      <c r="GO35" s="227"/>
      <c r="GP35" s="227"/>
      <c r="GQ35" s="227"/>
      <c r="GR35" s="227"/>
      <c r="GS35" s="227"/>
      <c r="GT35" s="227"/>
      <c r="GU35" s="227"/>
      <c r="GV35" s="227"/>
      <c r="GW35" s="227"/>
      <c r="GX35" s="227"/>
      <c r="GY35" s="227"/>
      <c r="GZ35" s="227"/>
      <c r="HA35" s="227"/>
      <c r="HB35" s="227"/>
      <c r="HC35" s="227"/>
      <c r="HD35" s="227"/>
      <c r="HE35" s="227"/>
      <c r="HF35" s="227"/>
      <c r="HG35" s="227"/>
      <c r="HH35" s="227"/>
      <c r="HI35" s="227"/>
      <c r="HJ35" s="227"/>
      <c r="HK35" s="227"/>
      <c r="HL35" s="227"/>
      <c r="HM35" s="227"/>
      <c r="HN35" s="227"/>
      <c r="HO35" s="227"/>
      <c r="HP35" s="227"/>
      <c r="HQ35" s="227"/>
      <c r="HR35" s="227"/>
      <c r="HS35" s="227"/>
      <c r="HT35" s="227"/>
      <c r="HU35" s="227"/>
      <c r="HV35" s="227"/>
      <c r="HW35" s="227"/>
      <c r="HX35" s="227"/>
      <c r="HY35" s="227"/>
      <c r="HZ35" s="227"/>
      <c r="IA35" s="227"/>
      <c r="IB35" s="227"/>
      <c r="IC35" s="227"/>
      <c r="ID35" s="227"/>
      <c r="IE35" s="227"/>
      <c r="IF35" s="227"/>
      <c r="IG35" s="227"/>
      <c r="IH35" s="227"/>
      <c r="II35" s="227"/>
      <c r="IJ35" s="227"/>
      <c r="IK35" s="227"/>
      <c r="IL35" s="227"/>
      <c r="IM35" s="227"/>
      <c r="IN35" s="227"/>
      <c r="IO35" s="227"/>
      <c r="IP35" s="227"/>
      <c r="IQ35" s="227"/>
      <c r="IR35" s="227"/>
      <c r="IS35" s="227"/>
      <c r="IT35" s="227"/>
      <c r="IU35" s="227"/>
      <c r="IV35" s="227"/>
    </row>
    <row r="36" spans="1:256" ht="15" customHeight="1">
      <c r="A36" s="107"/>
      <c r="B36" s="108"/>
      <c r="C36" s="243"/>
      <c r="D36" s="157"/>
      <c r="E36" s="80"/>
      <c r="F36" s="157"/>
      <c r="G36" s="80"/>
      <c r="H36" s="80"/>
      <c r="I36" s="80"/>
      <c r="J36" s="80"/>
      <c r="K36" s="80"/>
      <c r="L36" s="80"/>
      <c r="M36" s="80"/>
      <c r="N36" s="80"/>
      <c r="O36" s="80"/>
      <c r="P36" s="157"/>
      <c r="Q36" s="80"/>
      <c r="R36" s="80"/>
      <c r="S36" s="80"/>
      <c r="T36" s="80"/>
      <c r="U36" s="80"/>
      <c r="V36" s="80"/>
      <c r="W36" s="80"/>
      <c r="X36" s="80"/>
      <c r="Y36" s="80"/>
      <c r="Z36" s="80"/>
      <c r="AA36" s="80"/>
      <c r="AB36" s="80"/>
      <c r="AC36" s="80"/>
      <c r="AD36" s="80"/>
      <c r="AE36" s="80"/>
      <c r="AF36" s="80"/>
      <c r="AG36" s="80"/>
      <c r="AH36" s="80"/>
      <c r="AI36" s="80"/>
      <c r="AJ36" s="80"/>
      <c r="AK36" s="80"/>
      <c r="AL36" s="80"/>
      <c r="AM36" s="80"/>
      <c r="AN36" s="80"/>
      <c r="AO36" s="80"/>
      <c r="AP36" s="80"/>
      <c r="AQ36" s="80"/>
      <c r="AR36" s="80"/>
      <c r="AS36" s="80"/>
      <c r="AT36" s="80"/>
      <c r="AU36" s="80"/>
      <c r="AV36" s="80"/>
      <c r="AW36" s="80"/>
      <c r="AX36" s="80"/>
      <c r="AY36" s="80"/>
      <c r="AZ36" s="80"/>
      <c r="BA36" s="80"/>
      <c r="BB36" s="80"/>
      <c r="BC36" s="80"/>
      <c r="BD36" s="80"/>
      <c r="BE36" s="80"/>
      <c r="BF36" s="80"/>
      <c r="BG36" s="80"/>
      <c r="BH36" s="80"/>
      <c r="BI36" s="80"/>
      <c r="BJ36" s="80"/>
      <c r="BK36" s="80"/>
      <c r="BL36" s="80"/>
      <c r="BM36" s="80"/>
      <c r="BN36" s="80"/>
      <c r="BO36" s="80"/>
      <c r="BP36" s="80"/>
      <c r="BQ36" s="80"/>
      <c r="BR36" s="80"/>
      <c r="BS36" s="80"/>
      <c r="BT36" s="80"/>
      <c r="BU36" s="80"/>
      <c r="BV36" s="80"/>
      <c r="BW36" s="80"/>
      <c r="BX36" s="80"/>
      <c r="BY36" s="80"/>
      <c r="BZ36" s="80"/>
      <c r="CA36" s="80"/>
      <c r="CB36" s="80"/>
      <c r="CC36" s="80"/>
      <c r="CD36" s="80"/>
      <c r="CE36" s="80"/>
      <c r="CF36" s="80"/>
      <c r="CG36" s="80"/>
      <c r="CH36" s="80"/>
      <c r="CI36" s="80"/>
      <c r="CJ36" s="80"/>
      <c r="CK36" s="80"/>
      <c r="CL36" s="80"/>
      <c r="CM36" s="80"/>
      <c r="CN36" s="80"/>
      <c r="CO36" s="80"/>
      <c r="CP36" s="80"/>
      <c r="CQ36" s="80"/>
      <c r="CR36" s="80"/>
      <c r="CS36" s="109"/>
      <c r="CT36" s="109"/>
      <c r="CU36" s="227"/>
      <c r="CV36" s="227"/>
      <c r="CW36" s="227"/>
      <c r="CX36" s="227"/>
      <c r="CY36" s="227"/>
      <c r="CZ36" s="227"/>
      <c r="DA36" s="227"/>
      <c r="DB36" s="227"/>
      <c r="DC36" s="227"/>
      <c r="DD36" s="227"/>
      <c r="DE36" s="227"/>
      <c r="DF36" s="227"/>
      <c r="DG36" s="227"/>
      <c r="DH36" s="227"/>
      <c r="DI36" s="227"/>
      <c r="DJ36" s="227"/>
      <c r="DK36" s="227"/>
      <c r="DL36" s="227"/>
      <c r="DM36" s="227"/>
      <c r="DN36" s="227"/>
      <c r="DO36" s="227"/>
      <c r="DP36" s="227"/>
      <c r="DQ36" s="227"/>
      <c r="DR36" s="227"/>
      <c r="DS36" s="227"/>
      <c r="DT36" s="227"/>
      <c r="DU36" s="227"/>
      <c r="DV36" s="227"/>
      <c r="DW36" s="227"/>
      <c r="DX36" s="227"/>
      <c r="DY36" s="227"/>
      <c r="DZ36" s="227"/>
      <c r="EA36" s="227"/>
      <c r="EB36" s="227"/>
      <c r="EC36" s="227"/>
      <c r="ED36" s="227"/>
      <c r="EE36" s="227"/>
      <c r="EF36" s="227"/>
      <c r="EG36" s="227"/>
      <c r="EH36" s="227"/>
      <c r="EI36" s="227"/>
      <c r="EJ36" s="227"/>
      <c r="EK36" s="227"/>
      <c r="EL36" s="227"/>
      <c r="EM36" s="227"/>
      <c r="EN36" s="227"/>
      <c r="EO36" s="227"/>
      <c r="EP36" s="227"/>
      <c r="EQ36" s="227"/>
      <c r="ER36" s="227"/>
      <c r="ES36" s="227"/>
      <c r="ET36" s="227"/>
      <c r="EU36" s="227"/>
      <c r="EV36" s="227"/>
      <c r="EW36" s="227"/>
      <c r="EX36" s="227"/>
      <c r="EY36" s="227"/>
      <c r="EZ36" s="227"/>
      <c r="FA36" s="227"/>
      <c r="FB36" s="227"/>
      <c r="FC36" s="227"/>
      <c r="FD36" s="227"/>
      <c r="FE36" s="227"/>
      <c r="FF36" s="227"/>
      <c r="FG36" s="227"/>
      <c r="FH36" s="227"/>
      <c r="FI36" s="227"/>
      <c r="FJ36" s="227"/>
      <c r="FK36" s="227"/>
      <c r="FL36" s="227"/>
      <c r="FM36" s="227"/>
      <c r="FN36" s="227"/>
      <c r="FO36" s="227"/>
      <c r="FP36" s="227"/>
      <c r="FQ36" s="227"/>
      <c r="FR36" s="227"/>
      <c r="FS36" s="227"/>
      <c r="FT36" s="227"/>
      <c r="FU36" s="227"/>
      <c r="FV36" s="227"/>
      <c r="FW36" s="227"/>
      <c r="FX36" s="227"/>
      <c r="FY36" s="227"/>
      <c r="FZ36" s="227"/>
      <c r="GA36" s="227"/>
      <c r="GB36" s="227"/>
      <c r="GC36" s="227"/>
      <c r="GD36" s="227"/>
      <c r="GE36" s="227"/>
      <c r="GF36" s="227"/>
      <c r="GG36" s="227"/>
      <c r="GH36" s="227"/>
      <c r="GI36" s="227"/>
      <c r="GJ36" s="227"/>
      <c r="GK36" s="227"/>
      <c r="GL36" s="227"/>
      <c r="GM36" s="227"/>
      <c r="GN36" s="227"/>
      <c r="GO36" s="227"/>
      <c r="GP36" s="227"/>
      <c r="GQ36" s="227"/>
      <c r="GR36" s="227"/>
      <c r="GS36" s="227"/>
      <c r="GT36" s="227"/>
      <c r="GU36" s="227"/>
      <c r="GV36" s="227"/>
      <c r="GW36" s="227"/>
      <c r="GX36" s="227"/>
      <c r="GY36" s="227"/>
      <c r="GZ36" s="227"/>
      <c r="HA36" s="227"/>
      <c r="HB36" s="227"/>
      <c r="HC36" s="227"/>
      <c r="HD36" s="227"/>
      <c r="HE36" s="227"/>
      <c r="HF36" s="227"/>
      <c r="HG36" s="227"/>
      <c r="HH36" s="227"/>
      <c r="HI36" s="227"/>
      <c r="HJ36" s="227"/>
      <c r="HK36" s="227"/>
      <c r="HL36" s="227"/>
      <c r="HM36" s="227"/>
      <c r="HN36" s="227"/>
      <c r="HO36" s="227"/>
      <c r="HP36" s="227"/>
      <c r="HQ36" s="227"/>
      <c r="HR36" s="227"/>
      <c r="HS36" s="227"/>
      <c r="HT36" s="227"/>
      <c r="HU36" s="227"/>
      <c r="HV36" s="227"/>
      <c r="HW36" s="227"/>
      <c r="HX36" s="227"/>
      <c r="HY36" s="227"/>
      <c r="HZ36" s="227"/>
      <c r="IA36" s="227"/>
      <c r="IB36" s="227"/>
      <c r="IC36" s="227"/>
      <c r="ID36" s="227"/>
      <c r="IE36" s="227"/>
      <c r="IF36" s="227"/>
      <c r="IG36" s="227"/>
      <c r="IH36" s="227"/>
      <c r="II36" s="227"/>
      <c r="IJ36" s="227"/>
      <c r="IK36" s="227"/>
      <c r="IL36" s="227"/>
      <c r="IM36" s="227"/>
      <c r="IN36" s="227"/>
      <c r="IO36" s="227"/>
      <c r="IP36" s="227"/>
      <c r="IQ36" s="227"/>
      <c r="IR36" s="227"/>
      <c r="IS36" s="227"/>
      <c r="IT36" s="227"/>
      <c r="IU36" s="227"/>
      <c r="IV36" s="227"/>
    </row>
    <row r="37" spans="1:256" ht="15" customHeight="1">
      <c r="A37" s="107"/>
      <c r="B37" s="247"/>
      <c r="C37" s="243"/>
      <c r="D37" s="157"/>
      <c r="E37" s="80"/>
      <c r="F37" s="157"/>
      <c r="G37" s="80"/>
      <c r="H37" s="80"/>
      <c r="I37" s="80"/>
      <c r="J37" s="80"/>
      <c r="K37" s="80"/>
      <c r="L37" s="80"/>
      <c r="M37" s="80"/>
      <c r="N37" s="80"/>
      <c r="O37" s="80"/>
      <c r="P37" s="80"/>
      <c r="Q37" s="157"/>
      <c r="R37" s="80"/>
      <c r="S37" s="80"/>
      <c r="T37" s="80"/>
      <c r="U37" s="80"/>
      <c r="V37" s="80"/>
      <c r="W37" s="80"/>
      <c r="X37" s="80"/>
      <c r="Y37" s="80"/>
      <c r="Z37" s="80"/>
      <c r="AA37" s="80"/>
      <c r="AB37" s="80"/>
      <c r="AC37" s="80"/>
      <c r="AD37" s="80"/>
      <c r="AE37" s="80"/>
      <c r="AF37" s="80"/>
      <c r="AG37" s="80"/>
      <c r="AH37" s="80"/>
      <c r="AI37" s="80"/>
      <c r="AJ37" s="80"/>
      <c r="AK37" s="80"/>
      <c r="AL37" s="80"/>
      <c r="AM37" s="80"/>
      <c r="AN37" s="80"/>
      <c r="AO37" s="80"/>
      <c r="AP37" s="80"/>
      <c r="AQ37" s="80"/>
      <c r="AR37" s="80"/>
      <c r="AS37" s="80"/>
      <c r="AT37" s="80"/>
      <c r="AU37" s="80"/>
      <c r="AV37" s="80"/>
      <c r="AW37" s="80"/>
      <c r="AX37" s="80"/>
      <c r="AY37" s="80"/>
      <c r="AZ37" s="80"/>
      <c r="BA37" s="80"/>
      <c r="BB37" s="80"/>
      <c r="BC37" s="80"/>
      <c r="BD37" s="80"/>
      <c r="BE37" s="80"/>
      <c r="BF37" s="80"/>
      <c r="BG37" s="80"/>
      <c r="BH37" s="80"/>
      <c r="BI37" s="80"/>
      <c r="BJ37" s="80"/>
      <c r="BK37" s="80"/>
      <c r="BL37" s="80"/>
      <c r="BM37" s="80"/>
      <c r="BN37" s="80"/>
      <c r="BO37" s="80"/>
      <c r="BP37" s="80"/>
      <c r="BQ37" s="80"/>
      <c r="BR37" s="80"/>
      <c r="BS37" s="80"/>
      <c r="BT37" s="80"/>
      <c r="BU37" s="80"/>
      <c r="BV37" s="80"/>
      <c r="BW37" s="80"/>
      <c r="BX37" s="80"/>
      <c r="BY37" s="80"/>
      <c r="BZ37" s="80"/>
      <c r="CA37" s="80"/>
      <c r="CB37" s="80"/>
      <c r="CC37" s="80"/>
      <c r="CD37" s="80"/>
      <c r="CE37" s="80"/>
      <c r="CF37" s="80"/>
      <c r="CG37" s="80"/>
      <c r="CH37" s="80"/>
      <c r="CI37" s="80"/>
      <c r="CJ37" s="80"/>
      <c r="CK37" s="80"/>
      <c r="CL37" s="80"/>
      <c r="CM37" s="80"/>
      <c r="CN37" s="80"/>
      <c r="CO37" s="80"/>
      <c r="CP37" s="80"/>
      <c r="CQ37" s="80"/>
      <c r="CR37" s="80"/>
      <c r="CS37" s="109"/>
      <c r="CT37" s="109"/>
      <c r="CU37" s="227"/>
      <c r="CV37" s="227"/>
      <c r="CW37" s="227"/>
      <c r="CX37" s="227"/>
      <c r="CY37" s="227"/>
      <c r="CZ37" s="227"/>
      <c r="DA37" s="227"/>
      <c r="DB37" s="227"/>
      <c r="DC37" s="227"/>
      <c r="DD37" s="227"/>
      <c r="DE37" s="227"/>
      <c r="DF37" s="227"/>
      <c r="DG37" s="227"/>
      <c r="DH37" s="227"/>
      <c r="DI37" s="227"/>
      <c r="DJ37" s="227"/>
      <c r="DK37" s="227"/>
      <c r="DL37" s="227"/>
      <c r="DM37" s="227"/>
      <c r="DN37" s="227"/>
      <c r="DO37" s="227"/>
      <c r="DP37" s="227"/>
      <c r="DQ37" s="227"/>
      <c r="DR37" s="227"/>
      <c r="DS37" s="227"/>
      <c r="DT37" s="227"/>
      <c r="DU37" s="227"/>
      <c r="DV37" s="227"/>
      <c r="DW37" s="227"/>
      <c r="DX37" s="227"/>
      <c r="DY37" s="227"/>
      <c r="DZ37" s="227"/>
      <c r="EA37" s="227"/>
      <c r="EB37" s="227"/>
      <c r="EC37" s="227"/>
      <c r="ED37" s="227"/>
      <c r="EE37" s="227"/>
      <c r="EF37" s="227"/>
      <c r="EG37" s="227"/>
      <c r="EH37" s="227"/>
      <c r="EI37" s="227"/>
      <c r="EJ37" s="227"/>
      <c r="EK37" s="227"/>
      <c r="EL37" s="227"/>
      <c r="EM37" s="227"/>
      <c r="EN37" s="227"/>
      <c r="EO37" s="227"/>
      <c r="EP37" s="227"/>
      <c r="EQ37" s="227"/>
      <c r="ER37" s="227"/>
      <c r="ES37" s="227"/>
      <c r="ET37" s="227"/>
      <c r="EU37" s="227"/>
      <c r="EV37" s="227"/>
      <c r="EW37" s="227"/>
      <c r="EX37" s="227"/>
      <c r="EY37" s="227"/>
      <c r="EZ37" s="227"/>
      <c r="FA37" s="227"/>
      <c r="FB37" s="227"/>
      <c r="FC37" s="227"/>
      <c r="FD37" s="227"/>
      <c r="FE37" s="227"/>
      <c r="FF37" s="227"/>
      <c r="FG37" s="227"/>
      <c r="FH37" s="227"/>
      <c r="FI37" s="227"/>
      <c r="FJ37" s="227"/>
      <c r="FK37" s="227"/>
      <c r="FL37" s="227"/>
      <c r="FM37" s="227"/>
      <c r="FN37" s="227"/>
      <c r="FO37" s="227"/>
      <c r="FP37" s="227"/>
      <c r="FQ37" s="227"/>
      <c r="FR37" s="227"/>
      <c r="FS37" s="227"/>
      <c r="FT37" s="227"/>
      <c r="FU37" s="227"/>
      <c r="FV37" s="227"/>
      <c r="FW37" s="227"/>
      <c r="FX37" s="227"/>
      <c r="FY37" s="227"/>
      <c r="FZ37" s="227"/>
      <c r="GA37" s="227"/>
      <c r="GB37" s="227"/>
      <c r="GC37" s="227"/>
      <c r="GD37" s="227"/>
      <c r="GE37" s="227"/>
      <c r="GF37" s="227"/>
      <c r="GG37" s="227"/>
      <c r="GH37" s="227"/>
      <c r="GI37" s="227"/>
      <c r="GJ37" s="227"/>
      <c r="GK37" s="227"/>
      <c r="GL37" s="227"/>
      <c r="GM37" s="227"/>
      <c r="GN37" s="227"/>
      <c r="GO37" s="227"/>
      <c r="GP37" s="227"/>
      <c r="GQ37" s="227"/>
      <c r="GR37" s="227"/>
      <c r="GS37" s="227"/>
      <c r="GT37" s="227"/>
      <c r="GU37" s="227"/>
      <c r="GV37" s="227"/>
      <c r="GW37" s="227"/>
      <c r="GX37" s="227"/>
      <c r="GY37" s="227"/>
      <c r="GZ37" s="227"/>
      <c r="HA37" s="227"/>
      <c r="HB37" s="227"/>
      <c r="HC37" s="227"/>
      <c r="HD37" s="227"/>
      <c r="HE37" s="227"/>
      <c r="HF37" s="227"/>
      <c r="HG37" s="227"/>
      <c r="HH37" s="227"/>
      <c r="HI37" s="227"/>
      <c r="HJ37" s="227"/>
      <c r="HK37" s="227"/>
      <c r="HL37" s="227"/>
      <c r="HM37" s="227"/>
      <c r="HN37" s="227"/>
      <c r="HO37" s="227"/>
      <c r="HP37" s="227"/>
      <c r="HQ37" s="227"/>
      <c r="HR37" s="227"/>
      <c r="HS37" s="227"/>
      <c r="HT37" s="227"/>
      <c r="HU37" s="227"/>
      <c r="HV37" s="227"/>
      <c r="HW37" s="227"/>
      <c r="HX37" s="227"/>
      <c r="HY37" s="227"/>
      <c r="HZ37" s="227"/>
      <c r="IA37" s="227"/>
      <c r="IB37" s="227"/>
      <c r="IC37" s="227"/>
      <c r="ID37" s="227"/>
      <c r="IE37" s="227"/>
      <c r="IF37" s="227"/>
      <c r="IG37" s="227"/>
      <c r="IH37" s="227"/>
      <c r="II37" s="227"/>
      <c r="IJ37" s="227"/>
      <c r="IK37" s="227"/>
      <c r="IL37" s="227"/>
      <c r="IM37" s="227"/>
      <c r="IN37" s="227"/>
      <c r="IO37" s="227"/>
      <c r="IP37" s="227"/>
      <c r="IQ37" s="227"/>
      <c r="IR37" s="227"/>
      <c r="IS37" s="227"/>
      <c r="IT37" s="227"/>
      <c r="IU37" s="227"/>
      <c r="IV37" s="227"/>
    </row>
    <row r="38" spans="1:256" ht="15" customHeight="1">
      <c r="A38" s="107"/>
      <c r="B38" s="108"/>
      <c r="C38" s="261"/>
      <c r="D38" s="157"/>
      <c r="E38" s="80"/>
      <c r="F38" s="157"/>
      <c r="G38" s="80"/>
      <c r="H38" s="80"/>
      <c r="I38" s="80"/>
      <c r="J38" s="80"/>
      <c r="K38" s="80"/>
      <c r="L38" s="80"/>
      <c r="M38" s="80"/>
      <c r="N38" s="80"/>
      <c r="O38" s="80"/>
      <c r="P38" s="80"/>
      <c r="Q38" s="80"/>
      <c r="R38" s="80"/>
      <c r="S38" s="80"/>
      <c r="T38" s="80"/>
      <c r="U38" s="80"/>
      <c r="V38" s="80"/>
      <c r="W38" s="80"/>
      <c r="X38" s="80"/>
      <c r="Y38" s="80"/>
      <c r="Z38" s="80"/>
      <c r="AA38" s="80"/>
      <c r="AB38" s="80"/>
      <c r="AC38" s="80"/>
      <c r="AD38" s="80"/>
      <c r="AE38" s="80"/>
      <c r="AF38" s="80"/>
      <c r="AG38" s="80"/>
      <c r="AH38" s="80"/>
      <c r="AI38" s="80"/>
      <c r="AJ38" s="80"/>
      <c r="AK38" s="80"/>
      <c r="AL38" s="80"/>
      <c r="AM38" s="80"/>
      <c r="AN38" s="80"/>
      <c r="AO38" s="80"/>
      <c r="AP38" s="80"/>
      <c r="AQ38" s="80"/>
      <c r="AR38" s="80"/>
      <c r="AS38" s="80"/>
      <c r="AT38" s="80"/>
      <c r="AU38" s="80"/>
      <c r="AV38" s="80"/>
      <c r="AW38" s="80"/>
      <c r="AX38" s="80"/>
      <c r="AY38" s="80"/>
      <c r="AZ38" s="80"/>
      <c r="BA38" s="80"/>
      <c r="BB38" s="80"/>
      <c r="BC38" s="80"/>
      <c r="BD38" s="80"/>
      <c r="BE38" s="80"/>
      <c r="BF38" s="80"/>
      <c r="BG38" s="80"/>
      <c r="BH38" s="80"/>
      <c r="BI38" s="80"/>
      <c r="BJ38" s="80"/>
      <c r="BK38" s="80"/>
      <c r="BL38" s="80"/>
      <c r="BM38" s="80"/>
      <c r="BN38" s="80"/>
      <c r="BO38" s="80"/>
      <c r="BP38" s="80"/>
      <c r="BQ38" s="80"/>
      <c r="BR38" s="80"/>
      <c r="BS38" s="80"/>
      <c r="BT38" s="80"/>
      <c r="BU38" s="80"/>
      <c r="BV38" s="80"/>
      <c r="BW38" s="80"/>
      <c r="BX38" s="80"/>
      <c r="BY38" s="80"/>
      <c r="BZ38" s="80"/>
      <c r="CA38" s="80"/>
      <c r="CB38" s="80"/>
      <c r="CC38" s="80"/>
      <c r="CD38" s="80"/>
      <c r="CE38" s="80"/>
      <c r="CF38" s="80"/>
      <c r="CG38" s="80"/>
      <c r="CH38" s="80"/>
      <c r="CI38" s="80"/>
      <c r="CJ38" s="80"/>
      <c r="CK38" s="80"/>
      <c r="CL38" s="80"/>
      <c r="CM38" s="80"/>
      <c r="CN38" s="80"/>
      <c r="CO38" s="80"/>
      <c r="CP38" s="80"/>
      <c r="CQ38" s="80"/>
      <c r="CR38" s="80"/>
      <c r="CS38" s="109"/>
      <c r="CT38" s="109"/>
      <c r="CU38" s="227"/>
      <c r="CV38" s="227"/>
      <c r="CW38" s="227"/>
      <c r="CX38" s="227"/>
      <c r="CY38" s="227"/>
      <c r="CZ38" s="227"/>
      <c r="DA38" s="227"/>
      <c r="DB38" s="227"/>
      <c r="DC38" s="227"/>
      <c r="DD38" s="227"/>
      <c r="DE38" s="227"/>
      <c r="DF38" s="227"/>
      <c r="DG38" s="227"/>
      <c r="DH38" s="227"/>
      <c r="DI38" s="227"/>
      <c r="DJ38" s="227"/>
      <c r="DK38" s="227"/>
      <c r="DL38" s="227"/>
      <c r="DM38" s="227"/>
      <c r="DN38" s="227"/>
      <c r="DO38" s="227"/>
      <c r="DP38" s="227"/>
      <c r="DQ38" s="227"/>
      <c r="DR38" s="227"/>
      <c r="DS38" s="227"/>
      <c r="DT38" s="227"/>
      <c r="DU38" s="227"/>
      <c r="DV38" s="227"/>
      <c r="DW38" s="227"/>
      <c r="DX38" s="227"/>
      <c r="DY38" s="227"/>
      <c r="DZ38" s="227"/>
      <c r="EA38" s="227"/>
      <c r="EB38" s="227"/>
      <c r="EC38" s="227"/>
      <c r="ED38" s="227"/>
      <c r="EE38" s="227"/>
      <c r="EF38" s="227"/>
      <c r="EG38" s="227"/>
      <c r="EH38" s="227"/>
      <c r="EI38" s="227"/>
      <c r="EJ38" s="227"/>
      <c r="EK38" s="227"/>
      <c r="EL38" s="227"/>
      <c r="EM38" s="227"/>
      <c r="EN38" s="227"/>
      <c r="EO38" s="227"/>
      <c r="EP38" s="227"/>
      <c r="EQ38" s="227"/>
      <c r="ER38" s="227"/>
      <c r="ES38" s="227"/>
      <c r="ET38" s="227"/>
      <c r="EU38" s="227"/>
      <c r="EV38" s="227"/>
      <c r="EW38" s="227"/>
      <c r="EX38" s="227"/>
      <c r="EY38" s="227"/>
      <c r="EZ38" s="227"/>
      <c r="FA38" s="227"/>
      <c r="FB38" s="227"/>
      <c r="FC38" s="227"/>
      <c r="FD38" s="227"/>
      <c r="FE38" s="227"/>
      <c r="FF38" s="227"/>
      <c r="FG38" s="227"/>
      <c r="FH38" s="227"/>
      <c r="FI38" s="227"/>
      <c r="FJ38" s="227"/>
      <c r="FK38" s="227"/>
      <c r="FL38" s="227"/>
      <c r="FM38" s="227"/>
      <c r="FN38" s="227"/>
      <c r="FO38" s="227"/>
      <c r="FP38" s="227"/>
      <c r="FQ38" s="227"/>
      <c r="FR38" s="227"/>
      <c r="FS38" s="227"/>
      <c r="FT38" s="227"/>
      <c r="FU38" s="227"/>
      <c r="FV38" s="227"/>
      <c r="FW38" s="227"/>
      <c r="FX38" s="227"/>
      <c r="FY38" s="227"/>
      <c r="FZ38" s="227"/>
      <c r="GA38" s="227"/>
      <c r="GB38" s="227"/>
      <c r="GC38" s="227"/>
      <c r="GD38" s="227"/>
      <c r="GE38" s="227"/>
      <c r="GF38" s="227"/>
      <c r="GG38" s="227"/>
      <c r="GH38" s="227"/>
      <c r="GI38" s="227"/>
      <c r="GJ38" s="227"/>
      <c r="GK38" s="227"/>
      <c r="GL38" s="227"/>
      <c r="GM38" s="227"/>
      <c r="GN38" s="227"/>
      <c r="GO38" s="227"/>
      <c r="GP38" s="227"/>
      <c r="GQ38" s="227"/>
      <c r="GR38" s="227"/>
      <c r="GS38" s="227"/>
      <c r="GT38" s="227"/>
      <c r="GU38" s="227"/>
      <c r="GV38" s="227"/>
      <c r="GW38" s="227"/>
      <c r="GX38" s="227"/>
      <c r="GY38" s="227"/>
      <c r="GZ38" s="227"/>
      <c r="HA38" s="227"/>
      <c r="HB38" s="227"/>
      <c r="HC38" s="227"/>
      <c r="HD38" s="227"/>
      <c r="HE38" s="227"/>
      <c r="HF38" s="227"/>
      <c r="HG38" s="227"/>
      <c r="HH38" s="227"/>
      <c r="HI38" s="227"/>
      <c r="HJ38" s="227"/>
      <c r="HK38" s="227"/>
      <c r="HL38" s="227"/>
      <c r="HM38" s="227"/>
      <c r="HN38" s="227"/>
      <c r="HO38" s="227"/>
      <c r="HP38" s="227"/>
      <c r="HQ38" s="227"/>
      <c r="HR38" s="227"/>
      <c r="HS38" s="227"/>
      <c r="HT38" s="227"/>
      <c r="HU38" s="227"/>
      <c r="HV38" s="227"/>
      <c r="HW38" s="227"/>
      <c r="HX38" s="227"/>
      <c r="HY38" s="227"/>
      <c r="HZ38" s="227"/>
      <c r="IA38" s="227"/>
      <c r="IB38" s="227"/>
      <c r="IC38" s="227"/>
      <c r="ID38" s="227"/>
      <c r="IE38" s="227"/>
      <c r="IF38" s="227"/>
      <c r="IG38" s="227"/>
      <c r="IH38" s="227"/>
      <c r="II38" s="227"/>
      <c r="IJ38" s="227"/>
      <c r="IK38" s="227"/>
      <c r="IL38" s="227"/>
      <c r="IM38" s="227"/>
      <c r="IN38" s="227"/>
      <c r="IO38" s="227"/>
      <c r="IP38" s="227"/>
      <c r="IQ38" s="227"/>
      <c r="IR38" s="227"/>
      <c r="IS38" s="227"/>
      <c r="IT38" s="227"/>
      <c r="IU38" s="227"/>
      <c r="IV38" s="227"/>
    </row>
    <row r="39" spans="1:256" ht="15" customHeight="1">
      <c r="A39" s="235"/>
      <c r="B39" s="235"/>
      <c r="C39" s="229"/>
      <c r="D39" s="157"/>
      <c r="E39" s="80"/>
      <c r="F39" s="157"/>
      <c r="G39" s="80"/>
      <c r="H39" s="80"/>
      <c r="I39" s="80"/>
      <c r="J39" s="80"/>
      <c r="K39" s="80"/>
      <c r="L39" s="80"/>
      <c r="M39" s="80"/>
      <c r="N39" s="80"/>
      <c r="O39" s="80"/>
      <c r="P39" s="80"/>
      <c r="Q39" s="80"/>
      <c r="R39" s="80"/>
      <c r="S39" s="80"/>
      <c r="T39" s="80"/>
      <c r="U39" s="80"/>
      <c r="V39" s="80"/>
      <c r="W39" s="80"/>
      <c r="X39" s="80"/>
      <c r="Y39" s="80"/>
      <c r="Z39" s="80"/>
      <c r="AA39" s="80"/>
      <c r="AB39" s="80"/>
      <c r="AC39" s="80"/>
      <c r="AD39" s="80"/>
      <c r="AE39" s="80"/>
      <c r="AF39" s="80"/>
      <c r="AG39" s="80"/>
      <c r="AH39" s="80"/>
      <c r="AI39" s="80"/>
      <c r="AJ39" s="80"/>
      <c r="AK39" s="80"/>
      <c r="AL39" s="80"/>
      <c r="AM39" s="80"/>
      <c r="AN39" s="80"/>
      <c r="AO39" s="80"/>
      <c r="AP39" s="80"/>
      <c r="AQ39" s="80"/>
      <c r="AR39" s="80"/>
      <c r="AS39" s="80"/>
      <c r="AT39" s="80"/>
      <c r="AU39" s="80"/>
      <c r="AV39" s="80"/>
      <c r="AW39" s="80"/>
      <c r="AX39" s="80"/>
      <c r="AY39" s="80"/>
      <c r="AZ39" s="80"/>
      <c r="BA39" s="80"/>
      <c r="BB39" s="80"/>
      <c r="BC39" s="80"/>
      <c r="BD39" s="80"/>
      <c r="BE39" s="80"/>
      <c r="BF39" s="80"/>
      <c r="BG39" s="80"/>
      <c r="BH39" s="80"/>
      <c r="BI39" s="80"/>
      <c r="BJ39" s="80"/>
      <c r="BK39" s="80"/>
      <c r="BL39" s="80"/>
      <c r="BM39" s="80"/>
      <c r="BN39" s="80"/>
      <c r="BO39" s="80"/>
      <c r="BP39" s="80"/>
      <c r="BQ39" s="80"/>
      <c r="BR39" s="80"/>
      <c r="BS39" s="80"/>
      <c r="BT39" s="80"/>
      <c r="BU39" s="80"/>
      <c r="BV39" s="80"/>
      <c r="BW39" s="80"/>
      <c r="BX39" s="80"/>
      <c r="BY39" s="80"/>
      <c r="BZ39" s="80"/>
      <c r="CA39" s="80"/>
      <c r="CB39" s="80"/>
      <c r="CC39" s="80"/>
      <c r="CD39" s="80"/>
      <c r="CE39" s="80"/>
      <c r="CF39" s="80"/>
      <c r="CG39" s="80"/>
      <c r="CH39" s="80"/>
      <c r="CI39" s="80"/>
      <c r="CJ39" s="80"/>
      <c r="CK39" s="80"/>
      <c r="CL39" s="80"/>
      <c r="CM39" s="80"/>
      <c r="CN39" s="80"/>
      <c r="CO39" s="80"/>
      <c r="CP39" s="80"/>
      <c r="CQ39" s="80"/>
      <c r="CR39" s="80"/>
      <c r="CS39" s="109"/>
      <c r="CT39" s="109"/>
      <c r="CU39" s="227"/>
      <c r="CV39" s="227"/>
      <c r="CW39" s="227"/>
      <c r="CX39" s="227"/>
      <c r="CY39" s="227"/>
      <c r="CZ39" s="227"/>
      <c r="DA39" s="227"/>
      <c r="DB39" s="227"/>
      <c r="DC39" s="227"/>
      <c r="DD39" s="227"/>
      <c r="DE39" s="227"/>
      <c r="DF39" s="227"/>
      <c r="DG39" s="227"/>
      <c r="DH39" s="227"/>
      <c r="DI39" s="227"/>
      <c r="DJ39" s="227"/>
      <c r="DK39" s="227"/>
      <c r="DL39" s="227"/>
      <c r="DM39" s="227"/>
      <c r="DN39" s="227"/>
      <c r="DO39" s="227"/>
      <c r="DP39" s="227"/>
      <c r="DQ39" s="227"/>
      <c r="DR39" s="227"/>
      <c r="DS39" s="227"/>
      <c r="DT39" s="227"/>
      <c r="DU39" s="227"/>
      <c r="DV39" s="227"/>
      <c r="DW39" s="227"/>
      <c r="DX39" s="227"/>
      <c r="DY39" s="227"/>
      <c r="DZ39" s="227"/>
      <c r="EA39" s="227"/>
      <c r="EB39" s="227"/>
      <c r="EC39" s="227"/>
      <c r="ED39" s="227"/>
      <c r="EE39" s="227"/>
      <c r="EF39" s="227"/>
      <c r="EG39" s="227"/>
      <c r="EH39" s="227"/>
      <c r="EI39" s="227"/>
      <c r="EJ39" s="227"/>
      <c r="EK39" s="227"/>
      <c r="EL39" s="227"/>
      <c r="EM39" s="227"/>
      <c r="EN39" s="227"/>
      <c r="EO39" s="227"/>
      <c r="EP39" s="227"/>
      <c r="EQ39" s="227"/>
      <c r="ER39" s="227"/>
      <c r="ES39" s="227"/>
      <c r="ET39" s="227"/>
      <c r="EU39" s="227"/>
      <c r="EV39" s="227"/>
      <c r="EW39" s="227"/>
      <c r="EX39" s="227"/>
      <c r="EY39" s="227"/>
      <c r="EZ39" s="227"/>
      <c r="FA39" s="227"/>
      <c r="FB39" s="227"/>
      <c r="FC39" s="227"/>
      <c r="FD39" s="227"/>
      <c r="FE39" s="227"/>
      <c r="FF39" s="227"/>
      <c r="FG39" s="227"/>
      <c r="FH39" s="227"/>
      <c r="FI39" s="227"/>
      <c r="FJ39" s="227"/>
      <c r="FK39" s="227"/>
      <c r="FL39" s="227"/>
      <c r="FM39" s="227"/>
      <c r="FN39" s="227"/>
      <c r="FO39" s="227"/>
      <c r="FP39" s="227"/>
      <c r="FQ39" s="227"/>
      <c r="FR39" s="227"/>
      <c r="FS39" s="227"/>
      <c r="FT39" s="227"/>
      <c r="FU39" s="227"/>
      <c r="FV39" s="227"/>
      <c r="FW39" s="227"/>
      <c r="FX39" s="227"/>
      <c r="FY39" s="227"/>
      <c r="FZ39" s="227"/>
      <c r="GA39" s="227"/>
      <c r="GB39" s="227"/>
      <c r="GC39" s="227"/>
      <c r="GD39" s="227"/>
      <c r="GE39" s="227"/>
      <c r="GF39" s="227"/>
      <c r="GG39" s="227"/>
      <c r="GH39" s="227"/>
      <c r="GI39" s="227"/>
      <c r="GJ39" s="227"/>
      <c r="GK39" s="227"/>
      <c r="GL39" s="227"/>
      <c r="GM39" s="227"/>
      <c r="GN39" s="227"/>
      <c r="GO39" s="227"/>
      <c r="GP39" s="227"/>
      <c r="GQ39" s="227"/>
      <c r="GR39" s="227"/>
      <c r="GS39" s="227"/>
      <c r="GT39" s="227"/>
      <c r="GU39" s="227"/>
      <c r="GV39" s="227"/>
      <c r="GW39" s="227"/>
      <c r="GX39" s="227"/>
      <c r="GY39" s="227"/>
      <c r="GZ39" s="227"/>
      <c r="HA39" s="227"/>
      <c r="HB39" s="227"/>
      <c r="HC39" s="227"/>
      <c r="HD39" s="227"/>
      <c r="HE39" s="227"/>
      <c r="HF39" s="227"/>
      <c r="HG39" s="227"/>
      <c r="HH39" s="227"/>
      <c r="HI39" s="227"/>
      <c r="HJ39" s="227"/>
      <c r="HK39" s="227"/>
      <c r="HL39" s="227"/>
      <c r="HM39" s="227"/>
      <c r="HN39" s="227"/>
      <c r="HO39" s="227"/>
      <c r="HP39" s="227"/>
      <c r="HQ39" s="227"/>
      <c r="HR39" s="227"/>
      <c r="HS39" s="227"/>
      <c r="HT39" s="227"/>
      <c r="HU39" s="227"/>
      <c r="HV39" s="227"/>
      <c r="HW39" s="227"/>
      <c r="HX39" s="227"/>
      <c r="HY39" s="227"/>
      <c r="HZ39" s="227"/>
      <c r="IA39" s="227"/>
      <c r="IB39" s="227"/>
      <c r="IC39" s="227"/>
      <c r="ID39" s="227"/>
      <c r="IE39" s="227"/>
      <c r="IF39" s="227"/>
      <c r="IG39" s="227"/>
      <c r="IH39" s="227"/>
      <c r="II39" s="227"/>
      <c r="IJ39" s="227"/>
      <c r="IK39" s="227"/>
      <c r="IL39" s="227"/>
      <c r="IM39" s="227"/>
      <c r="IN39" s="227"/>
      <c r="IO39" s="227"/>
      <c r="IP39" s="227"/>
      <c r="IQ39" s="227"/>
      <c r="IR39" s="227"/>
      <c r="IS39" s="227"/>
      <c r="IT39" s="227"/>
      <c r="IU39" s="227"/>
      <c r="IV39" s="227"/>
    </row>
    <row r="40" spans="1:256" ht="15" customHeight="1">
      <c r="A40" s="235"/>
      <c r="B40" s="235"/>
      <c r="C40" s="229"/>
      <c r="D40" s="157"/>
      <c r="E40" s="80"/>
      <c r="F40" s="157"/>
      <c r="G40" s="80"/>
      <c r="H40" s="80"/>
      <c r="I40" s="80"/>
      <c r="J40" s="80"/>
      <c r="K40" s="80"/>
      <c r="L40" s="80"/>
      <c r="M40" s="80"/>
      <c r="N40" s="80"/>
      <c r="O40" s="80"/>
      <c r="P40" s="80"/>
      <c r="Q40" s="80"/>
      <c r="R40" s="80"/>
      <c r="S40" s="80"/>
      <c r="T40" s="80"/>
      <c r="U40" s="80"/>
      <c r="V40" s="80"/>
      <c r="W40" s="80"/>
      <c r="X40" s="80"/>
      <c r="Y40" s="80"/>
      <c r="Z40" s="80"/>
      <c r="AA40" s="80"/>
      <c r="AB40" s="80"/>
      <c r="AC40" s="80"/>
      <c r="AD40" s="80"/>
      <c r="AE40" s="80"/>
      <c r="AF40" s="80"/>
      <c r="AG40" s="80"/>
      <c r="AH40" s="80"/>
      <c r="AI40" s="80"/>
      <c r="AJ40" s="80"/>
      <c r="AK40" s="80"/>
      <c r="AL40" s="80"/>
      <c r="AM40" s="80"/>
      <c r="AN40" s="80"/>
      <c r="AO40" s="80"/>
      <c r="AP40" s="80"/>
      <c r="AQ40" s="80"/>
      <c r="AR40" s="80"/>
      <c r="AS40" s="80"/>
      <c r="AT40" s="80"/>
      <c r="AU40" s="80"/>
      <c r="AV40" s="80"/>
      <c r="AW40" s="80"/>
      <c r="AX40" s="80"/>
      <c r="AY40" s="80"/>
      <c r="AZ40" s="80"/>
      <c r="BA40" s="80"/>
      <c r="BB40" s="80"/>
      <c r="BC40" s="80"/>
      <c r="BD40" s="80"/>
      <c r="BE40" s="80"/>
      <c r="BF40" s="80"/>
      <c r="BG40" s="80"/>
      <c r="BH40" s="80"/>
      <c r="BI40" s="80"/>
      <c r="BJ40" s="80"/>
      <c r="BK40" s="80"/>
      <c r="BL40" s="80"/>
      <c r="BM40" s="80"/>
      <c r="BN40" s="80"/>
      <c r="BO40" s="80"/>
      <c r="BP40" s="80"/>
      <c r="BQ40" s="80"/>
      <c r="BR40" s="80"/>
      <c r="BS40" s="80"/>
      <c r="BT40" s="80"/>
      <c r="BU40" s="80"/>
      <c r="BV40" s="80"/>
      <c r="BW40" s="80"/>
      <c r="BX40" s="80"/>
      <c r="BY40" s="80"/>
      <c r="BZ40" s="80"/>
      <c r="CA40" s="80"/>
      <c r="CB40" s="80"/>
      <c r="CC40" s="80"/>
      <c r="CD40" s="80"/>
      <c r="CE40" s="80"/>
      <c r="CF40" s="80"/>
      <c r="CG40" s="80"/>
      <c r="CH40" s="80"/>
      <c r="CI40" s="80"/>
      <c r="CJ40" s="109"/>
      <c r="CK40" s="80"/>
      <c r="CL40" s="80"/>
      <c r="CM40" s="80"/>
      <c r="CN40" s="80"/>
      <c r="CO40" s="80"/>
      <c r="CP40" s="80"/>
      <c r="CQ40" s="80"/>
      <c r="CR40" s="80"/>
      <c r="CS40" s="109"/>
      <c r="CT40" s="109"/>
      <c r="CU40" s="227"/>
      <c r="CV40" s="227"/>
      <c r="CW40" s="227"/>
      <c r="CX40" s="227"/>
      <c r="CY40" s="227"/>
      <c r="CZ40" s="227"/>
      <c r="DA40" s="227"/>
      <c r="DB40" s="227"/>
      <c r="DC40" s="227"/>
      <c r="DD40" s="227"/>
      <c r="DE40" s="227"/>
      <c r="DF40" s="227"/>
      <c r="DG40" s="227"/>
      <c r="DH40" s="227"/>
      <c r="DI40" s="227"/>
      <c r="DJ40" s="227"/>
      <c r="DK40" s="227"/>
      <c r="DL40" s="227"/>
      <c r="DM40" s="227"/>
      <c r="DN40" s="227"/>
      <c r="DO40" s="227"/>
      <c r="DP40" s="227"/>
      <c r="DQ40" s="227"/>
      <c r="DR40" s="227"/>
      <c r="DS40" s="227"/>
      <c r="DT40" s="227"/>
      <c r="DU40" s="227"/>
      <c r="DV40" s="227"/>
      <c r="DW40" s="227"/>
      <c r="DX40" s="227"/>
      <c r="DY40" s="227"/>
      <c r="DZ40" s="227"/>
      <c r="EA40" s="227"/>
      <c r="EB40" s="227"/>
      <c r="EC40" s="227"/>
      <c r="ED40" s="227"/>
      <c r="EE40" s="227"/>
      <c r="EF40" s="227"/>
      <c r="EG40" s="227"/>
      <c r="EH40" s="227"/>
      <c r="EI40" s="227"/>
      <c r="EJ40" s="227"/>
      <c r="EK40" s="227"/>
      <c r="EL40" s="227"/>
      <c r="EM40" s="227"/>
      <c r="EN40" s="227"/>
      <c r="EO40" s="227"/>
      <c r="EP40" s="227"/>
      <c r="EQ40" s="227"/>
      <c r="ER40" s="227"/>
      <c r="ES40" s="227"/>
      <c r="ET40" s="227"/>
      <c r="EU40" s="227"/>
      <c r="EV40" s="227"/>
      <c r="EW40" s="227"/>
      <c r="EX40" s="227"/>
      <c r="EY40" s="227"/>
      <c r="EZ40" s="227"/>
      <c r="FA40" s="227"/>
      <c r="FB40" s="227"/>
      <c r="FC40" s="227"/>
      <c r="FD40" s="227"/>
      <c r="FE40" s="227"/>
      <c r="FF40" s="227"/>
      <c r="FG40" s="227"/>
      <c r="FH40" s="227"/>
      <c r="FI40" s="227"/>
      <c r="FJ40" s="227"/>
      <c r="FK40" s="227"/>
      <c r="FL40" s="227"/>
      <c r="FM40" s="227"/>
      <c r="FN40" s="227"/>
      <c r="FO40" s="227"/>
      <c r="FP40" s="227"/>
      <c r="FQ40" s="227"/>
      <c r="FR40" s="227"/>
      <c r="FS40" s="227"/>
      <c r="FT40" s="227"/>
      <c r="FU40" s="227"/>
      <c r="FV40" s="227"/>
      <c r="FW40" s="227"/>
      <c r="FX40" s="227"/>
      <c r="FY40" s="227"/>
      <c r="FZ40" s="227"/>
      <c r="GA40" s="227"/>
      <c r="GB40" s="227"/>
      <c r="GC40" s="227"/>
      <c r="GD40" s="227"/>
      <c r="GE40" s="227"/>
      <c r="GF40" s="227"/>
      <c r="GG40" s="227"/>
      <c r="GH40" s="227"/>
      <c r="GI40" s="227"/>
      <c r="GJ40" s="227"/>
      <c r="GK40" s="227"/>
      <c r="GL40" s="227"/>
      <c r="GM40" s="227"/>
      <c r="GN40" s="227"/>
      <c r="GO40" s="227"/>
      <c r="GP40" s="227"/>
      <c r="GQ40" s="227"/>
      <c r="GR40" s="227"/>
      <c r="GS40" s="227"/>
      <c r="GT40" s="227"/>
      <c r="GU40" s="227"/>
      <c r="GV40" s="227"/>
      <c r="GW40" s="227"/>
      <c r="GX40" s="227"/>
      <c r="GY40" s="227"/>
      <c r="GZ40" s="227"/>
      <c r="HA40" s="227"/>
      <c r="HB40" s="227"/>
      <c r="HC40" s="227"/>
      <c r="HD40" s="227"/>
      <c r="HE40" s="227"/>
      <c r="HF40" s="227"/>
      <c r="HG40" s="227"/>
      <c r="HH40" s="227"/>
      <c r="HI40" s="227"/>
      <c r="HJ40" s="227"/>
      <c r="HK40" s="227"/>
      <c r="HL40" s="227"/>
      <c r="HM40" s="227"/>
      <c r="HN40" s="227"/>
      <c r="HO40" s="227"/>
      <c r="HP40" s="227"/>
      <c r="HQ40" s="227"/>
      <c r="HR40" s="227"/>
      <c r="HS40" s="227"/>
      <c r="HT40" s="227"/>
      <c r="HU40" s="227"/>
      <c r="HV40" s="227"/>
      <c r="HW40" s="227"/>
      <c r="HX40" s="227"/>
      <c r="HY40" s="227"/>
      <c r="HZ40" s="227"/>
      <c r="IA40" s="227"/>
      <c r="IB40" s="227"/>
      <c r="IC40" s="227"/>
      <c r="ID40" s="227"/>
      <c r="IE40" s="227"/>
      <c r="IF40" s="227"/>
      <c r="IG40" s="227"/>
      <c r="IH40" s="227"/>
      <c r="II40" s="227"/>
      <c r="IJ40" s="227"/>
      <c r="IK40" s="227"/>
      <c r="IL40" s="227"/>
      <c r="IM40" s="227"/>
      <c r="IN40" s="227"/>
      <c r="IO40" s="227"/>
      <c r="IP40" s="227"/>
      <c r="IQ40" s="227"/>
      <c r="IR40" s="227"/>
      <c r="IS40" s="227"/>
      <c r="IT40" s="227"/>
      <c r="IU40" s="227"/>
      <c r="IV40" s="227"/>
    </row>
    <row r="41" spans="1:256" ht="15" customHeight="1">
      <c r="A41" s="107"/>
      <c r="B41" s="108"/>
      <c r="C41" s="261"/>
      <c r="D41" s="157"/>
      <c r="E41" s="80"/>
      <c r="F41" s="157"/>
      <c r="G41" s="80"/>
      <c r="H41" s="80"/>
      <c r="I41" s="80"/>
      <c r="J41" s="80"/>
      <c r="K41" s="80"/>
      <c r="L41" s="80"/>
      <c r="M41" s="80"/>
      <c r="N41" s="80"/>
      <c r="O41" s="80"/>
      <c r="P41" s="80"/>
      <c r="Q41" s="80"/>
      <c r="R41" s="80"/>
      <c r="S41" s="80"/>
      <c r="T41" s="80"/>
      <c r="U41" s="80"/>
      <c r="V41" s="80"/>
      <c r="W41" s="80"/>
      <c r="X41" s="80"/>
      <c r="Y41" s="80"/>
      <c r="Z41" s="80"/>
      <c r="AA41" s="80"/>
      <c r="AB41" s="80"/>
      <c r="AC41" s="80"/>
      <c r="AD41" s="80"/>
      <c r="AE41" s="80"/>
      <c r="AF41" s="80"/>
      <c r="AG41" s="80"/>
      <c r="AH41" s="80"/>
      <c r="AI41" s="80"/>
      <c r="AJ41" s="80"/>
      <c r="AK41" s="80"/>
      <c r="AL41" s="80"/>
      <c r="AM41" s="80"/>
      <c r="AN41" s="80"/>
      <c r="AO41" s="80"/>
      <c r="AP41" s="80"/>
      <c r="AQ41" s="80"/>
      <c r="AR41" s="80"/>
      <c r="AS41" s="80"/>
      <c r="AT41" s="80"/>
      <c r="AU41" s="80"/>
      <c r="AV41" s="80"/>
      <c r="AW41" s="80"/>
      <c r="AX41" s="80"/>
      <c r="AY41" s="80"/>
      <c r="AZ41" s="80"/>
      <c r="BA41" s="80"/>
      <c r="BB41" s="80"/>
      <c r="BC41" s="80"/>
      <c r="BD41" s="80"/>
      <c r="BE41" s="80"/>
      <c r="BF41" s="80"/>
      <c r="BG41" s="80"/>
      <c r="BH41" s="80"/>
      <c r="BI41" s="80"/>
      <c r="BJ41" s="80"/>
      <c r="BK41" s="80"/>
      <c r="BL41" s="80"/>
      <c r="BM41" s="80"/>
      <c r="BN41" s="80"/>
      <c r="BO41" s="80"/>
      <c r="BP41" s="80"/>
      <c r="BQ41" s="80"/>
      <c r="BR41" s="80"/>
      <c r="BS41" s="80"/>
      <c r="BT41" s="80"/>
      <c r="BU41" s="80"/>
      <c r="BV41" s="80"/>
      <c r="BW41" s="80"/>
      <c r="BX41" s="80"/>
      <c r="BY41" s="80"/>
      <c r="BZ41" s="80"/>
      <c r="CA41" s="80"/>
      <c r="CB41" s="80"/>
      <c r="CC41" s="80"/>
      <c r="CD41" s="80"/>
      <c r="CE41" s="80"/>
      <c r="CF41" s="80"/>
      <c r="CG41" s="80"/>
      <c r="CH41" s="80"/>
      <c r="CI41" s="80"/>
      <c r="CJ41" s="80"/>
      <c r="CK41" s="80"/>
      <c r="CL41" s="80"/>
      <c r="CM41" s="80"/>
      <c r="CN41" s="80"/>
      <c r="CO41" s="80"/>
      <c r="CP41" s="80"/>
      <c r="CQ41" s="80"/>
      <c r="CR41" s="80"/>
      <c r="CS41" s="109"/>
      <c r="CT41" s="109"/>
      <c r="CU41" s="227"/>
      <c r="CV41" s="227"/>
      <c r="CW41" s="227"/>
      <c r="CX41" s="227"/>
      <c r="CY41" s="227"/>
      <c r="CZ41" s="227"/>
      <c r="DA41" s="227"/>
      <c r="DB41" s="227"/>
      <c r="DC41" s="227"/>
      <c r="DD41" s="227"/>
      <c r="DE41" s="227"/>
      <c r="DF41" s="227"/>
      <c r="DG41" s="227"/>
      <c r="DH41" s="227"/>
      <c r="DI41" s="227"/>
      <c r="DJ41" s="227"/>
      <c r="DK41" s="227"/>
      <c r="DL41" s="227"/>
      <c r="DM41" s="227"/>
      <c r="DN41" s="227"/>
      <c r="DO41" s="227"/>
      <c r="DP41" s="227"/>
      <c r="DQ41" s="227"/>
      <c r="DR41" s="227"/>
      <c r="DS41" s="227"/>
      <c r="DT41" s="227"/>
      <c r="DU41" s="227"/>
      <c r="DV41" s="227"/>
      <c r="DW41" s="227"/>
      <c r="DX41" s="227"/>
      <c r="DY41" s="227"/>
      <c r="DZ41" s="227"/>
      <c r="EA41" s="227"/>
      <c r="EB41" s="227"/>
      <c r="EC41" s="227"/>
      <c r="ED41" s="227"/>
      <c r="EE41" s="227"/>
      <c r="EF41" s="227"/>
      <c r="EG41" s="227"/>
      <c r="EH41" s="227"/>
      <c r="EI41" s="227"/>
      <c r="EJ41" s="227"/>
      <c r="EK41" s="227"/>
      <c r="EL41" s="227"/>
      <c r="EM41" s="227"/>
      <c r="EN41" s="227"/>
      <c r="EO41" s="227"/>
      <c r="EP41" s="227"/>
      <c r="EQ41" s="227"/>
      <c r="ER41" s="227"/>
      <c r="ES41" s="227"/>
      <c r="ET41" s="227"/>
      <c r="EU41" s="227"/>
      <c r="EV41" s="227"/>
      <c r="EW41" s="227"/>
      <c r="EX41" s="227"/>
      <c r="EY41" s="227"/>
      <c r="EZ41" s="227"/>
      <c r="FA41" s="227"/>
      <c r="FB41" s="227"/>
      <c r="FC41" s="227"/>
      <c r="FD41" s="227"/>
      <c r="FE41" s="227"/>
      <c r="FF41" s="227"/>
      <c r="FG41" s="227"/>
      <c r="FH41" s="227"/>
      <c r="FI41" s="227"/>
      <c r="FJ41" s="227"/>
      <c r="FK41" s="227"/>
      <c r="FL41" s="227"/>
      <c r="FM41" s="227"/>
      <c r="FN41" s="227"/>
      <c r="FO41" s="227"/>
      <c r="FP41" s="227"/>
      <c r="FQ41" s="227"/>
      <c r="FR41" s="227"/>
      <c r="FS41" s="227"/>
      <c r="FT41" s="227"/>
      <c r="FU41" s="227"/>
      <c r="FV41" s="227"/>
      <c r="FW41" s="227"/>
      <c r="FX41" s="227"/>
      <c r="FY41" s="227"/>
      <c r="FZ41" s="227"/>
      <c r="GA41" s="227"/>
      <c r="GB41" s="227"/>
      <c r="GC41" s="227"/>
      <c r="GD41" s="227"/>
      <c r="GE41" s="227"/>
      <c r="GF41" s="227"/>
      <c r="GG41" s="227"/>
      <c r="GH41" s="227"/>
      <c r="GI41" s="227"/>
      <c r="GJ41" s="227"/>
      <c r="GK41" s="227"/>
      <c r="GL41" s="227"/>
      <c r="GM41" s="227"/>
      <c r="GN41" s="227"/>
      <c r="GO41" s="227"/>
      <c r="GP41" s="227"/>
      <c r="GQ41" s="227"/>
      <c r="GR41" s="227"/>
      <c r="GS41" s="227"/>
      <c r="GT41" s="227"/>
      <c r="GU41" s="227"/>
      <c r="GV41" s="227"/>
      <c r="GW41" s="227"/>
      <c r="GX41" s="227"/>
      <c r="GY41" s="227"/>
      <c r="GZ41" s="227"/>
      <c r="HA41" s="227"/>
      <c r="HB41" s="227"/>
      <c r="HC41" s="227"/>
      <c r="HD41" s="227"/>
      <c r="HE41" s="227"/>
      <c r="HF41" s="227"/>
      <c r="HG41" s="227"/>
      <c r="HH41" s="227"/>
      <c r="HI41" s="227"/>
      <c r="HJ41" s="227"/>
      <c r="HK41" s="227"/>
      <c r="HL41" s="227"/>
      <c r="HM41" s="227"/>
      <c r="HN41" s="227"/>
      <c r="HO41" s="227"/>
      <c r="HP41" s="227"/>
      <c r="HQ41" s="227"/>
      <c r="HR41" s="227"/>
      <c r="HS41" s="227"/>
      <c r="HT41" s="227"/>
      <c r="HU41" s="227"/>
      <c r="HV41" s="227"/>
      <c r="HW41" s="227"/>
      <c r="HX41" s="227"/>
      <c r="HY41" s="227"/>
      <c r="HZ41" s="227"/>
      <c r="IA41" s="227"/>
      <c r="IB41" s="227"/>
      <c r="IC41" s="227"/>
      <c r="ID41" s="227"/>
      <c r="IE41" s="227"/>
      <c r="IF41" s="227"/>
      <c r="IG41" s="227"/>
      <c r="IH41" s="227"/>
      <c r="II41" s="227"/>
      <c r="IJ41" s="227"/>
      <c r="IK41" s="227"/>
      <c r="IL41" s="227"/>
      <c r="IM41" s="227"/>
      <c r="IN41" s="227"/>
      <c r="IO41" s="227"/>
      <c r="IP41" s="227"/>
      <c r="IQ41" s="227"/>
      <c r="IR41" s="227"/>
      <c r="IS41" s="227"/>
      <c r="IT41" s="227"/>
      <c r="IU41" s="227"/>
      <c r="IV41" s="227"/>
    </row>
    <row r="42" spans="1:256" ht="15" customHeight="1">
      <c r="A42" s="107"/>
      <c r="B42" s="108"/>
      <c r="C42" s="261"/>
      <c r="D42" s="157"/>
      <c r="E42" s="80"/>
      <c r="F42" s="157"/>
      <c r="G42" s="80"/>
      <c r="H42" s="80"/>
      <c r="I42" s="80"/>
      <c r="J42" s="80"/>
      <c r="K42" s="80"/>
      <c r="L42" s="80"/>
      <c r="M42" s="80"/>
      <c r="N42" s="80"/>
      <c r="O42" s="80"/>
      <c r="P42" s="80"/>
      <c r="Q42" s="80"/>
      <c r="R42" s="80"/>
      <c r="S42" s="80"/>
      <c r="T42" s="80"/>
      <c r="U42" s="80"/>
      <c r="V42" s="80"/>
      <c r="W42" s="80"/>
      <c r="X42" s="80"/>
      <c r="Y42" s="80"/>
      <c r="Z42" s="80"/>
      <c r="AA42" s="80"/>
      <c r="AB42" s="80"/>
      <c r="AC42" s="80"/>
      <c r="AD42" s="80"/>
      <c r="AE42" s="80"/>
      <c r="AF42" s="80"/>
      <c r="AG42" s="80"/>
      <c r="AH42" s="80"/>
      <c r="AI42" s="80"/>
      <c r="AJ42" s="80"/>
      <c r="AK42" s="80"/>
      <c r="AL42" s="80"/>
      <c r="AM42" s="80"/>
      <c r="AN42" s="80"/>
      <c r="AO42" s="80"/>
      <c r="AP42" s="80"/>
      <c r="AQ42" s="80"/>
      <c r="AR42" s="80"/>
      <c r="AS42" s="80"/>
      <c r="AT42" s="80"/>
      <c r="AU42" s="80"/>
      <c r="AV42" s="80"/>
      <c r="AW42" s="80"/>
      <c r="AX42" s="80"/>
      <c r="AY42" s="80"/>
      <c r="AZ42" s="80"/>
      <c r="BA42" s="80"/>
      <c r="BB42" s="80"/>
      <c r="BC42" s="80"/>
      <c r="BD42" s="80"/>
      <c r="BE42" s="80"/>
      <c r="BF42" s="80"/>
      <c r="BG42" s="80"/>
      <c r="BH42" s="80"/>
      <c r="BI42" s="80"/>
      <c r="BJ42" s="80"/>
      <c r="BK42" s="80"/>
      <c r="BL42" s="80"/>
      <c r="BM42" s="80"/>
      <c r="BN42" s="80"/>
      <c r="BO42" s="80"/>
      <c r="BP42" s="80"/>
      <c r="BQ42" s="80"/>
      <c r="BR42" s="80"/>
      <c r="BS42" s="80"/>
      <c r="BT42" s="80"/>
      <c r="BU42" s="80"/>
      <c r="BV42" s="80"/>
      <c r="BW42" s="80"/>
      <c r="BX42" s="80"/>
      <c r="BY42" s="80"/>
      <c r="BZ42" s="80"/>
      <c r="CA42" s="80"/>
      <c r="CB42" s="80"/>
      <c r="CC42" s="80"/>
      <c r="CD42" s="80"/>
      <c r="CE42" s="80"/>
      <c r="CF42" s="80"/>
      <c r="CG42" s="80"/>
      <c r="CH42" s="80"/>
      <c r="CI42" s="80"/>
      <c r="CJ42" s="80"/>
      <c r="CK42" s="80"/>
      <c r="CL42" s="80"/>
      <c r="CM42" s="80"/>
      <c r="CN42" s="80"/>
      <c r="CO42" s="80"/>
      <c r="CP42" s="80"/>
      <c r="CQ42" s="80"/>
      <c r="CR42" s="80"/>
      <c r="CS42" s="109"/>
      <c r="CT42" s="109"/>
      <c r="CU42" s="227"/>
      <c r="CV42" s="227"/>
      <c r="CW42" s="227"/>
      <c r="CX42" s="227"/>
      <c r="CY42" s="227"/>
      <c r="CZ42" s="227"/>
      <c r="DA42" s="227"/>
      <c r="DB42" s="227"/>
      <c r="DC42" s="227"/>
      <c r="DD42" s="227"/>
      <c r="DE42" s="227"/>
      <c r="DF42" s="227"/>
      <c r="DG42" s="227"/>
      <c r="DH42" s="227"/>
      <c r="DI42" s="227"/>
      <c r="DJ42" s="227"/>
      <c r="DK42" s="227"/>
      <c r="DL42" s="227"/>
      <c r="DM42" s="227"/>
      <c r="DN42" s="227"/>
      <c r="DO42" s="227"/>
      <c r="DP42" s="227"/>
      <c r="DQ42" s="227"/>
      <c r="DR42" s="227"/>
      <c r="DS42" s="227"/>
      <c r="DT42" s="227"/>
      <c r="DU42" s="227"/>
      <c r="DV42" s="227"/>
      <c r="DW42" s="227"/>
      <c r="DX42" s="227"/>
      <c r="DY42" s="227"/>
      <c r="DZ42" s="227"/>
      <c r="EA42" s="227"/>
      <c r="EB42" s="227"/>
      <c r="EC42" s="227"/>
      <c r="ED42" s="227"/>
      <c r="EE42" s="227"/>
      <c r="EF42" s="227"/>
      <c r="EG42" s="227"/>
      <c r="EH42" s="227"/>
      <c r="EI42" s="227"/>
      <c r="EJ42" s="227"/>
      <c r="EK42" s="227"/>
      <c r="EL42" s="227"/>
      <c r="EM42" s="227"/>
      <c r="EN42" s="227"/>
      <c r="EO42" s="227"/>
      <c r="EP42" s="227"/>
      <c r="EQ42" s="227"/>
      <c r="ER42" s="227"/>
      <c r="ES42" s="227"/>
      <c r="ET42" s="227"/>
      <c r="EU42" s="227"/>
      <c r="EV42" s="227"/>
      <c r="EW42" s="227"/>
      <c r="EX42" s="227"/>
      <c r="EY42" s="227"/>
      <c r="EZ42" s="227"/>
      <c r="FA42" s="227"/>
      <c r="FB42" s="227"/>
      <c r="FC42" s="227"/>
      <c r="FD42" s="227"/>
      <c r="FE42" s="227"/>
      <c r="FF42" s="227"/>
      <c r="FG42" s="227"/>
      <c r="FH42" s="227"/>
      <c r="FI42" s="227"/>
      <c r="FJ42" s="227"/>
      <c r="FK42" s="227"/>
      <c r="FL42" s="227"/>
      <c r="FM42" s="227"/>
      <c r="FN42" s="227"/>
      <c r="FO42" s="227"/>
      <c r="FP42" s="227"/>
      <c r="FQ42" s="227"/>
      <c r="FR42" s="227"/>
      <c r="FS42" s="227"/>
      <c r="FT42" s="227"/>
      <c r="FU42" s="227"/>
      <c r="FV42" s="227"/>
      <c r="FW42" s="227"/>
      <c r="FX42" s="227"/>
      <c r="FY42" s="227"/>
      <c r="FZ42" s="227"/>
      <c r="GA42" s="227"/>
      <c r="GB42" s="227"/>
      <c r="GC42" s="227"/>
      <c r="GD42" s="227"/>
      <c r="GE42" s="227"/>
      <c r="GF42" s="227"/>
      <c r="GG42" s="227"/>
      <c r="GH42" s="227"/>
      <c r="GI42" s="227"/>
      <c r="GJ42" s="227"/>
      <c r="GK42" s="227"/>
      <c r="GL42" s="227"/>
      <c r="GM42" s="227"/>
      <c r="GN42" s="227"/>
      <c r="GO42" s="227"/>
      <c r="GP42" s="227"/>
      <c r="GQ42" s="227"/>
      <c r="GR42" s="227"/>
      <c r="GS42" s="227"/>
      <c r="GT42" s="227"/>
      <c r="GU42" s="227"/>
      <c r="GV42" s="227"/>
      <c r="GW42" s="227"/>
      <c r="GX42" s="227"/>
      <c r="GY42" s="227"/>
      <c r="GZ42" s="227"/>
      <c r="HA42" s="227"/>
      <c r="HB42" s="227"/>
      <c r="HC42" s="227"/>
      <c r="HD42" s="227"/>
      <c r="HE42" s="227"/>
      <c r="HF42" s="227"/>
      <c r="HG42" s="227"/>
      <c r="HH42" s="227"/>
      <c r="HI42" s="227"/>
      <c r="HJ42" s="227"/>
      <c r="HK42" s="227"/>
      <c r="HL42" s="227"/>
      <c r="HM42" s="227"/>
      <c r="HN42" s="227"/>
      <c r="HO42" s="227"/>
      <c r="HP42" s="227"/>
      <c r="HQ42" s="227"/>
      <c r="HR42" s="227"/>
      <c r="HS42" s="227"/>
      <c r="HT42" s="227"/>
      <c r="HU42" s="227"/>
      <c r="HV42" s="227"/>
      <c r="HW42" s="227"/>
      <c r="HX42" s="227"/>
      <c r="HY42" s="227"/>
      <c r="HZ42" s="227"/>
      <c r="IA42" s="227"/>
      <c r="IB42" s="227"/>
      <c r="IC42" s="227"/>
      <c r="ID42" s="227"/>
      <c r="IE42" s="227"/>
      <c r="IF42" s="227"/>
      <c r="IG42" s="227"/>
      <c r="IH42" s="227"/>
      <c r="II42" s="227"/>
      <c r="IJ42" s="227"/>
      <c r="IK42" s="227"/>
      <c r="IL42" s="227"/>
      <c r="IM42" s="227"/>
      <c r="IN42" s="227"/>
      <c r="IO42" s="227"/>
      <c r="IP42" s="227"/>
      <c r="IQ42" s="227"/>
      <c r="IR42" s="227"/>
      <c r="IS42" s="227"/>
      <c r="IT42" s="227"/>
      <c r="IU42" s="227"/>
      <c r="IV42" s="227"/>
    </row>
    <row r="43" spans="1:256" ht="15" customHeight="1">
      <c r="A43" s="107"/>
      <c r="B43" s="108"/>
      <c r="C43" s="234"/>
      <c r="D43" s="157"/>
      <c r="E43" s="80"/>
      <c r="F43" s="157"/>
      <c r="G43" s="80"/>
      <c r="H43" s="80"/>
      <c r="I43" s="80"/>
      <c r="J43" s="80"/>
      <c r="K43" s="80"/>
      <c r="L43" s="80"/>
      <c r="M43" s="80"/>
      <c r="N43" s="80"/>
      <c r="O43" s="80"/>
      <c r="P43" s="80"/>
      <c r="Q43" s="80"/>
      <c r="R43" s="80"/>
      <c r="S43" s="80"/>
      <c r="T43" s="80"/>
      <c r="U43" s="80"/>
      <c r="V43" s="80"/>
      <c r="W43" s="80"/>
      <c r="X43" s="80"/>
      <c r="Y43" s="80"/>
      <c r="Z43" s="80"/>
      <c r="AA43" s="80"/>
      <c r="AB43" s="80"/>
      <c r="AC43" s="80"/>
      <c r="AD43" s="80"/>
      <c r="AE43" s="80"/>
      <c r="AF43" s="80"/>
      <c r="AG43" s="80"/>
      <c r="AH43" s="80"/>
      <c r="AI43" s="80"/>
      <c r="AJ43" s="80"/>
      <c r="AK43" s="80"/>
      <c r="AL43" s="80"/>
      <c r="AM43" s="80"/>
      <c r="AN43" s="80"/>
      <c r="AO43" s="80"/>
      <c r="AP43" s="80"/>
      <c r="AQ43" s="80"/>
      <c r="AR43" s="80"/>
      <c r="AS43" s="80"/>
      <c r="AT43" s="80"/>
      <c r="AU43" s="80"/>
      <c r="AV43" s="80"/>
      <c r="AW43" s="80"/>
      <c r="AX43" s="80"/>
      <c r="AY43" s="80"/>
      <c r="AZ43" s="80"/>
      <c r="BA43" s="80"/>
      <c r="BB43" s="80"/>
      <c r="BC43" s="80"/>
      <c r="BD43" s="80"/>
      <c r="BE43" s="80"/>
      <c r="BF43" s="80"/>
      <c r="BG43" s="80"/>
      <c r="BH43" s="80"/>
      <c r="BI43" s="80"/>
      <c r="BJ43" s="80"/>
      <c r="BK43" s="80"/>
      <c r="BL43" s="80"/>
      <c r="BM43" s="80"/>
      <c r="BN43" s="80"/>
      <c r="BO43" s="80"/>
      <c r="BP43" s="80"/>
      <c r="BQ43" s="156"/>
      <c r="BR43" s="80"/>
      <c r="BS43" s="80"/>
      <c r="BT43" s="80"/>
      <c r="BU43" s="80"/>
      <c r="BV43" s="80"/>
      <c r="BW43" s="80"/>
      <c r="BX43" s="80"/>
      <c r="BY43" s="80"/>
      <c r="BZ43" s="80"/>
      <c r="CA43" s="80"/>
      <c r="CB43" s="80"/>
      <c r="CC43" s="80"/>
      <c r="CD43" s="80"/>
      <c r="CE43" s="80"/>
      <c r="CF43" s="80"/>
      <c r="CG43" s="80"/>
      <c r="CH43" s="80"/>
      <c r="CI43" s="80"/>
      <c r="CJ43" s="80"/>
      <c r="CK43" s="80"/>
      <c r="CL43" s="80"/>
      <c r="CM43" s="80"/>
      <c r="CN43" s="80"/>
      <c r="CO43" s="80"/>
      <c r="CP43" s="80"/>
      <c r="CQ43" s="80"/>
      <c r="CR43" s="80"/>
      <c r="CS43" s="109"/>
      <c r="CT43" s="109"/>
      <c r="CU43" s="227"/>
      <c r="CV43" s="227"/>
      <c r="CW43" s="227"/>
      <c r="CX43" s="227"/>
      <c r="CY43" s="227"/>
      <c r="CZ43" s="227"/>
      <c r="DA43" s="227"/>
      <c r="DB43" s="227"/>
      <c r="DC43" s="227"/>
      <c r="DD43" s="227"/>
      <c r="DE43" s="227"/>
      <c r="DF43" s="227"/>
      <c r="DG43" s="227"/>
      <c r="DH43" s="227"/>
      <c r="DI43" s="227"/>
      <c r="DJ43" s="227"/>
      <c r="DK43" s="227"/>
      <c r="DL43" s="227"/>
      <c r="DM43" s="227"/>
      <c r="DN43" s="227"/>
      <c r="DO43" s="227"/>
      <c r="DP43" s="227"/>
      <c r="DQ43" s="227"/>
      <c r="DR43" s="227"/>
      <c r="DS43" s="227"/>
      <c r="DT43" s="227"/>
      <c r="DU43" s="227"/>
      <c r="DV43" s="227"/>
      <c r="DW43" s="227"/>
      <c r="DX43" s="227"/>
      <c r="DY43" s="227"/>
      <c r="DZ43" s="227"/>
      <c r="EA43" s="227"/>
      <c r="EB43" s="227"/>
      <c r="EC43" s="227"/>
      <c r="ED43" s="227"/>
      <c r="EE43" s="227"/>
      <c r="EF43" s="227"/>
      <c r="EG43" s="227"/>
      <c r="EH43" s="227"/>
      <c r="EI43" s="227"/>
      <c r="EJ43" s="227"/>
      <c r="EK43" s="227"/>
      <c r="EL43" s="227"/>
      <c r="EM43" s="227"/>
      <c r="EN43" s="227"/>
      <c r="EO43" s="227"/>
      <c r="EP43" s="227"/>
      <c r="EQ43" s="227"/>
      <c r="ER43" s="227"/>
      <c r="ES43" s="227"/>
      <c r="ET43" s="227"/>
      <c r="EU43" s="227"/>
      <c r="EV43" s="227"/>
      <c r="EW43" s="227"/>
      <c r="EX43" s="227"/>
      <c r="EY43" s="227"/>
      <c r="EZ43" s="227"/>
      <c r="FA43" s="227"/>
      <c r="FB43" s="227"/>
      <c r="FC43" s="227"/>
      <c r="FD43" s="227"/>
      <c r="FE43" s="227"/>
      <c r="FF43" s="227"/>
      <c r="FG43" s="227"/>
      <c r="FH43" s="227"/>
      <c r="FI43" s="227"/>
      <c r="FJ43" s="227"/>
      <c r="FK43" s="227"/>
      <c r="FL43" s="227"/>
      <c r="FM43" s="227"/>
      <c r="FN43" s="227"/>
      <c r="FO43" s="227"/>
      <c r="FP43" s="227"/>
      <c r="FQ43" s="227"/>
      <c r="FR43" s="227"/>
      <c r="FS43" s="227"/>
      <c r="FT43" s="227"/>
      <c r="FU43" s="227"/>
      <c r="FV43" s="227"/>
      <c r="FW43" s="227"/>
      <c r="FX43" s="227"/>
      <c r="FY43" s="227"/>
      <c r="FZ43" s="227"/>
      <c r="GA43" s="227"/>
      <c r="GB43" s="227"/>
      <c r="GC43" s="227"/>
      <c r="GD43" s="227"/>
      <c r="GE43" s="227"/>
      <c r="GF43" s="227"/>
      <c r="GG43" s="227"/>
      <c r="GH43" s="227"/>
      <c r="GI43" s="227"/>
      <c r="GJ43" s="227"/>
      <c r="GK43" s="227"/>
      <c r="GL43" s="227"/>
      <c r="GM43" s="227"/>
      <c r="GN43" s="227"/>
      <c r="GO43" s="227"/>
      <c r="GP43" s="227"/>
      <c r="GQ43" s="227"/>
      <c r="GR43" s="227"/>
      <c r="GS43" s="227"/>
      <c r="GT43" s="227"/>
      <c r="GU43" s="227"/>
      <c r="GV43" s="227"/>
      <c r="GW43" s="227"/>
      <c r="GX43" s="227"/>
      <c r="GY43" s="227"/>
      <c r="GZ43" s="227"/>
      <c r="HA43" s="227"/>
      <c r="HB43" s="227"/>
      <c r="HC43" s="227"/>
      <c r="HD43" s="227"/>
      <c r="HE43" s="227"/>
      <c r="HF43" s="227"/>
      <c r="HG43" s="227"/>
      <c r="HH43" s="227"/>
      <c r="HI43" s="227"/>
      <c r="HJ43" s="227"/>
      <c r="HK43" s="227"/>
      <c r="HL43" s="227"/>
      <c r="HM43" s="227"/>
      <c r="HN43" s="227"/>
      <c r="HO43" s="227"/>
      <c r="HP43" s="227"/>
      <c r="HQ43" s="227"/>
      <c r="HR43" s="227"/>
      <c r="HS43" s="227"/>
      <c r="HT43" s="227"/>
      <c r="HU43" s="227"/>
      <c r="HV43" s="227"/>
      <c r="HW43" s="227"/>
      <c r="HX43" s="227"/>
      <c r="HY43" s="227"/>
      <c r="HZ43" s="227"/>
      <c r="IA43" s="227"/>
      <c r="IB43" s="227"/>
      <c r="IC43" s="227"/>
      <c r="ID43" s="227"/>
      <c r="IE43" s="227"/>
      <c r="IF43" s="227"/>
      <c r="IG43" s="227"/>
      <c r="IH43" s="227"/>
      <c r="II43" s="227"/>
      <c r="IJ43" s="227"/>
      <c r="IK43" s="227"/>
      <c r="IL43" s="227"/>
      <c r="IM43" s="227"/>
      <c r="IN43" s="227"/>
      <c r="IO43" s="227"/>
      <c r="IP43" s="227"/>
      <c r="IQ43" s="227"/>
      <c r="IR43" s="227"/>
      <c r="IS43" s="227"/>
      <c r="IT43" s="227"/>
      <c r="IU43" s="227"/>
      <c r="IV43" s="227"/>
    </row>
    <row r="44" spans="1:256" ht="15" customHeight="1">
      <c r="A44" s="107"/>
      <c r="B44" s="108"/>
      <c r="C44" s="261"/>
      <c r="D44" s="157"/>
      <c r="E44" s="80"/>
      <c r="F44" s="157"/>
      <c r="G44" s="80"/>
      <c r="H44" s="80"/>
      <c r="I44" s="80"/>
      <c r="J44" s="80"/>
      <c r="K44" s="80"/>
      <c r="L44" s="80"/>
      <c r="M44" s="80"/>
      <c r="N44" s="80"/>
      <c r="O44" s="80"/>
      <c r="P44" s="80"/>
      <c r="Q44" s="80"/>
      <c r="R44" s="80"/>
      <c r="S44" s="80"/>
      <c r="T44" s="80"/>
      <c r="U44" s="80"/>
      <c r="V44" s="80"/>
      <c r="W44" s="80"/>
      <c r="X44" s="80"/>
      <c r="Y44" s="80"/>
      <c r="Z44" s="80"/>
      <c r="AA44" s="80"/>
      <c r="AB44" s="80"/>
      <c r="AC44" s="80"/>
      <c r="AD44" s="80"/>
      <c r="AE44" s="80"/>
      <c r="AF44" s="80"/>
      <c r="AG44" s="80"/>
      <c r="AH44" s="80"/>
      <c r="AI44" s="80"/>
      <c r="AJ44" s="80"/>
      <c r="AK44" s="80"/>
      <c r="AL44" s="80"/>
      <c r="AM44" s="80"/>
      <c r="AN44" s="80"/>
      <c r="AO44" s="80"/>
      <c r="AP44" s="80"/>
      <c r="AQ44" s="80"/>
      <c r="AR44" s="80"/>
      <c r="AS44" s="80"/>
      <c r="AT44" s="80"/>
      <c r="AU44" s="80"/>
      <c r="AV44" s="80"/>
      <c r="AW44" s="80"/>
      <c r="AX44" s="80"/>
      <c r="AY44" s="80"/>
      <c r="AZ44" s="80"/>
      <c r="BA44" s="80"/>
      <c r="BB44" s="80"/>
      <c r="BC44" s="80"/>
      <c r="BD44" s="80"/>
      <c r="BE44" s="80"/>
      <c r="BF44" s="80"/>
      <c r="BG44" s="80"/>
      <c r="BH44" s="80"/>
      <c r="BI44" s="80"/>
      <c r="BJ44" s="80"/>
      <c r="BK44" s="80"/>
      <c r="BL44" s="80"/>
      <c r="BM44" s="80"/>
      <c r="BN44" s="80"/>
      <c r="BO44" s="80"/>
      <c r="BP44" s="80"/>
      <c r="BQ44" s="80"/>
      <c r="BR44" s="80"/>
      <c r="BS44" s="80"/>
      <c r="BT44" s="80"/>
      <c r="BU44" s="80"/>
      <c r="BV44" s="80"/>
      <c r="BW44" s="80"/>
      <c r="BX44" s="80"/>
      <c r="BY44" s="80"/>
      <c r="BZ44" s="80"/>
      <c r="CA44" s="80"/>
      <c r="CB44" s="80"/>
      <c r="CC44" s="80"/>
      <c r="CD44" s="80"/>
      <c r="CE44" s="80"/>
      <c r="CF44" s="80"/>
      <c r="CG44" s="80"/>
      <c r="CH44" s="80"/>
      <c r="CI44" s="80"/>
      <c r="CJ44" s="80"/>
      <c r="CK44" s="80"/>
      <c r="CL44" s="80"/>
      <c r="CM44" s="80"/>
      <c r="CN44" s="80"/>
      <c r="CO44" s="80"/>
      <c r="CP44" s="80"/>
      <c r="CQ44" s="80"/>
      <c r="CR44" s="80"/>
      <c r="CS44" s="109"/>
      <c r="CT44" s="109"/>
      <c r="CU44" s="227"/>
      <c r="CV44" s="227"/>
      <c r="CW44" s="227"/>
      <c r="CX44" s="227"/>
      <c r="CY44" s="227"/>
      <c r="CZ44" s="227"/>
      <c r="DA44" s="227"/>
      <c r="DB44" s="227"/>
      <c r="DC44" s="227"/>
      <c r="DD44" s="227"/>
      <c r="DE44" s="227"/>
      <c r="DF44" s="227"/>
      <c r="DG44" s="227"/>
      <c r="DH44" s="227"/>
      <c r="DI44" s="227"/>
      <c r="DJ44" s="227"/>
      <c r="DK44" s="227"/>
      <c r="DL44" s="227"/>
      <c r="DM44" s="227"/>
      <c r="DN44" s="227"/>
      <c r="DO44" s="227"/>
      <c r="DP44" s="227"/>
      <c r="DQ44" s="227"/>
      <c r="DR44" s="227"/>
      <c r="DS44" s="227"/>
      <c r="DT44" s="227"/>
      <c r="DU44" s="227"/>
      <c r="DV44" s="227"/>
      <c r="DW44" s="227"/>
      <c r="DX44" s="227"/>
      <c r="DY44" s="227"/>
      <c r="DZ44" s="227"/>
      <c r="EA44" s="227"/>
      <c r="EB44" s="227"/>
      <c r="EC44" s="227"/>
      <c r="ED44" s="227"/>
      <c r="EE44" s="227"/>
      <c r="EF44" s="227"/>
      <c r="EG44" s="227"/>
      <c r="EH44" s="227"/>
      <c r="EI44" s="227"/>
      <c r="EJ44" s="227"/>
      <c r="EK44" s="227"/>
      <c r="EL44" s="227"/>
      <c r="EM44" s="227"/>
      <c r="EN44" s="227"/>
      <c r="EO44" s="227"/>
      <c r="EP44" s="227"/>
      <c r="EQ44" s="227"/>
      <c r="ER44" s="227"/>
      <c r="ES44" s="227"/>
      <c r="ET44" s="227"/>
      <c r="EU44" s="227"/>
      <c r="EV44" s="227"/>
      <c r="EW44" s="227"/>
      <c r="EX44" s="227"/>
      <c r="EY44" s="227"/>
      <c r="EZ44" s="227"/>
      <c r="FA44" s="227"/>
      <c r="FB44" s="227"/>
      <c r="FC44" s="227"/>
      <c r="FD44" s="227"/>
      <c r="FE44" s="227"/>
      <c r="FF44" s="227"/>
      <c r="FG44" s="227"/>
      <c r="FH44" s="227"/>
      <c r="FI44" s="227"/>
      <c r="FJ44" s="227"/>
      <c r="FK44" s="227"/>
      <c r="FL44" s="227"/>
      <c r="FM44" s="227"/>
      <c r="FN44" s="227"/>
      <c r="FO44" s="227"/>
      <c r="FP44" s="227"/>
      <c r="FQ44" s="227"/>
      <c r="FR44" s="227"/>
      <c r="FS44" s="227"/>
      <c r="FT44" s="227"/>
      <c r="FU44" s="227"/>
      <c r="FV44" s="227"/>
      <c r="FW44" s="227"/>
      <c r="FX44" s="227"/>
      <c r="FY44" s="227"/>
      <c r="FZ44" s="227"/>
      <c r="GA44" s="227"/>
      <c r="GB44" s="227"/>
      <c r="GC44" s="227"/>
      <c r="GD44" s="227"/>
      <c r="GE44" s="227"/>
      <c r="GF44" s="227"/>
      <c r="GG44" s="227"/>
      <c r="GH44" s="227"/>
      <c r="GI44" s="227"/>
      <c r="GJ44" s="227"/>
      <c r="GK44" s="227"/>
      <c r="GL44" s="227"/>
      <c r="GM44" s="227"/>
      <c r="GN44" s="227"/>
      <c r="GO44" s="227"/>
      <c r="GP44" s="227"/>
      <c r="GQ44" s="227"/>
      <c r="GR44" s="227"/>
      <c r="GS44" s="227"/>
      <c r="GT44" s="227"/>
      <c r="GU44" s="227"/>
      <c r="GV44" s="227"/>
      <c r="GW44" s="227"/>
      <c r="GX44" s="227"/>
      <c r="GY44" s="227"/>
      <c r="GZ44" s="227"/>
      <c r="HA44" s="227"/>
      <c r="HB44" s="227"/>
      <c r="HC44" s="227"/>
      <c r="HD44" s="227"/>
      <c r="HE44" s="227"/>
      <c r="HF44" s="227"/>
      <c r="HG44" s="227"/>
      <c r="HH44" s="227"/>
      <c r="HI44" s="227"/>
      <c r="HJ44" s="227"/>
      <c r="HK44" s="227"/>
      <c r="HL44" s="227"/>
      <c r="HM44" s="227"/>
      <c r="HN44" s="227"/>
      <c r="HO44" s="227"/>
      <c r="HP44" s="227"/>
      <c r="HQ44" s="227"/>
      <c r="HR44" s="227"/>
      <c r="HS44" s="227"/>
      <c r="HT44" s="227"/>
      <c r="HU44" s="227"/>
      <c r="HV44" s="227"/>
      <c r="HW44" s="227"/>
      <c r="HX44" s="227"/>
      <c r="HY44" s="227"/>
      <c r="HZ44" s="227"/>
      <c r="IA44" s="227"/>
      <c r="IB44" s="227"/>
      <c r="IC44" s="227"/>
      <c r="ID44" s="227"/>
      <c r="IE44" s="227"/>
      <c r="IF44" s="227"/>
      <c r="IG44" s="227"/>
      <c r="IH44" s="227"/>
      <c r="II44" s="227"/>
      <c r="IJ44" s="227"/>
      <c r="IK44" s="227"/>
      <c r="IL44" s="227"/>
      <c r="IM44" s="227"/>
      <c r="IN44" s="227"/>
      <c r="IO44" s="227"/>
      <c r="IP44" s="227"/>
      <c r="IQ44" s="227"/>
      <c r="IR44" s="227"/>
      <c r="IS44" s="227"/>
      <c r="IT44" s="227"/>
      <c r="IU44" s="227"/>
      <c r="IV44" s="227"/>
    </row>
    <row r="45" spans="1:256" ht="15" customHeight="1">
      <c r="A45" s="107"/>
      <c r="B45" s="108"/>
      <c r="C45" s="261"/>
      <c r="D45" s="157"/>
      <c r="E45" s="80"/>
      <c r="F45" s="157"/>
      <c r="G45" s="80"/>
      <c r="H45" s="80"/>
      <c r="I45" s="80"/>
      <c r="J45" s="80"/>
      <c r="K45" s="80"/>
      <c r="L45" s="80"/>
      <c r="M45" s="80"/>
      <c r="N45" s="80"/>
      <c r="O45" s="80"/>
      <c r="P45" s="80"/>
      <c r="Q45" s="80"/>
      <c r="R45" s="80"/>
      <c r="S45" s="80"/>
      <c r="T45" s="80"/>
      <c r="U45" s="80"/>
      <c r="V45" s="80"/>
      <c r="W45" s="80"/>
      <c r="X45" s="80"/>
      <c r="Y45" s="80"/>
      <c r="Z45" s="80"/>
      <c r="AA45" s="80"/>
      <c r="AB45" s="80"/>
      <c r="AC45" s="80"/>
      <c r="AD45" s="80"/>
      <c r="AE45" s="80"/>
      <c r="AF45" s="80"/>
      <c r="AG45" s="80"/>
      <c r="AH45" s="80"/>
      <c r="AI45" s="80"/>
      <c r="AJ45" s="80"/>
      <c r="AK45" s="80"/>
      <c r="AL45" s="80"/>
      <c r="AM45" s="80"/>
      <c r="AN45" s="80"/>
      <c r="AO45" s="80"/>
      <c r="AP45" s="80"/>
      <c r="AQ45" s="80"/>
      <c r="AR45" s="80"/>
      <c r="AS45" s="156"/>
      <c r="AT45" s="80"/>
      <c r="AU45" s="80"/>
      <c r="AV45" s="80"/>
      <c r="AW45" s="80"/>
      <c r="AX45" s="80"/>
      <c r="AY45" s="80"/>
      <c r="AZ45" s="80"/>
      <c r="BA45" s="80"/>
      <c r="BB45" s="80"/>
      <c r="BC45" s="80"/>
      <c r="BD45" s="80"/>
      <c r="BE45" s="80"/>
      <c r="BF45" s="80"/>
      <c r="BG45" s="80"/>
      <c r="BH45" s="80"/>
      <c r="BI45" s="80"/>
      <c r="BJ45" s="80"/>
      <c r="BK45" s="80"/>
      <c r="BL45" s="80"/>
      <c r="BM45" s="80"/>
      <c r="BN45" s="80"/>
      <c r="BO45" s="80"/>
      <c r="BP45" s="80"/>
      <c r="BQ45" s="80"/>
      <c r="BR45" s="80"/>
      <c r="BS45" s="80"/>
      <c r="BT45" s="80"/>
      <c r="BU45" s="80"/>
      <c r="BV45" s="80"/>
      <c r="BW45" s="80"/>
      <c r="BX45" s="80"/>
      <c r="BY45" s="80"/>
      <c r="BZ45" s="80"/>
      <c r="CA45" s="80"/>
      <c r="CB45" s="80"/>
      <c r="CC45" s="80"/>
      <c r="CD45" s="80"/>
      <c r="CE45" s="80"/>
      <c r="CF45" s="80"/>
      <c r="CG45" s="80"/>
      <c r="CH45" s="80"/>
      <c r="CI45" s="80"/>
      <c r="CJ45" s="80"/>
      <c r="CK45" s="80"/>
      <c r="CL45" s="80"/>
      <c r="CM45" s="80"/>
      <c r="CN45" s="80"/>
      <c r="CO45" s="80"/>
      <c r="CP45" s="80"/>
      <c r="CQ45" s="80"/>
      <c r="CR45" s="80"/>
      <c r="CS45" s="109"/>
      <c r="CT45" s="109"/>
      <c r="CU45" s="227"/>
      <c r="CV45" s="227"/>
      <c r="CW45" s="227"/>
      <c r="CX45" s="227"/>
      <c r="CY45" s="227"/>
      <c r="CZ45" s="227"/>
      <c r="DA45" s="227"/>
      <c r="DB45" s="227"/>
      <c r="DC45" s="227"/>
      <c r="DD45" s="227"/>
      <c r="DE45" s="227"/>
      <c r="DF45" s="227"/>
      <c r="DG45" s="227"/>
      <c r="DH45" s="227"/>
      <c r="DI45" s="227"/>
      <c r="DJ45" s="227"/>
      <c r="DK45" s="227"/>
      <c r="DL45" s="227"/>
      <c r="DM45" s="227"/>
      <c r="DN45" s="227"/>
      <c r="DO45" s="227"/>
      <c r="DP45" s="227"/>
      <c r="DQ45" s="227"/>
      <c r="DR45" s="227"/>
      <c r="DS45" s="227"/>
      <c r="DT45" s="227"/>
      <c r="DU45" s="227"/>
      <c r="DV45" s="227"/>
      <c r="DW45" s="227"/>
      <c r="DX45" s="227"/>
      <c r="DY45" s="227"/>
      <c r="DZ45" s="227"/>
      <c r="EA45" s="227"/>
      <c r="EB45" s="227"/>
      <c r="EC45" s="227"/>
      <c r="ED45" s="227"/>
      <c r="EE45" s="227"/>
      <c r="EF45" s="227"/>
      <c r="EG45" s="227"/>
      <c r="EH45" s="227"/>
      <c r="EI45" s="227"/>
      <c r="EJ45" s="227"/>
      <c r="EK45" s="227"/>
      <c r="EL45" s="227"/>
      <c r="EM45" s="227"/>
      <c r="EN45" s="227"/>
      <c r="EO45" s="227"/>
      <c r="EP45" s="227"/>
      <c r="EQ45" s="227"/>
      <c r="ER45" s="227"/>
      <c r="ES45" s="227"/>
      <c r="ET45" s="227"/>
      <c r="EU45" s="227"/>
      <c r="EV45" s="227"/>
      <c r="EW45" s="227"/>
      <c r="EX45" s="227"/>
      <c r="EY45" s="227"/>
      <c r="EZ45" s="227"/>
      <c r="FA45" s="227"/>
      <c r="FB45" s="227"/>
      <c r="FC45" s="227"/>
      <c r="FD45" s="227"/>
      <c r="FE45" s="227"/>
      <c r="FF45" s="227"/>
      <c r="FG45" s="227"/>
      <c r="FH45" s="227"/>
      <c r="FI45" s="227"/>
      <c r="FJ45" s="227"/>
      <c r="FK45" s="227"/>
      <c r="FL45" s="227"/>
      <c r="FM45" s="227"/>
      <c r="FN45" s="227"/>
      <c r="FO45" s="227"/>
      <c r="FP45" s="227"/>
      <c r="FQ45" s="227"/>
      <c r="FR45" s="227"/>
      <c r="FS45" s="227"/>
      <c r="FT45" s="227"/>
      <c r="FU45" s="227"/>
      <c r="FV45" s="227"/>
      <c r="FW45" s="227"/>
      <c r="FX45" s="227"/>
      <c r="FY45" s="227"/>
      <c r="FZ45" s="227"/>
      <c r="GA45" s="227"/>
      <c r="GB45" s="227"/>
      <c r="GC45" s="227"/>
      <c r="GD45" s="227"/>
      <c r="GE45" s="227"/>
      <c r="GF45" s="227"/>
      <c r="GG45" s="227"/>
      <c r="GH45" s="227"/>
      <c r="GI45" s="227"/>
      <c r="GJ45" s="227"/>
      <c r="GK45" s="227"/>
      <c r="GL45" s="227"/>
      <c r="GM45" s="227"/>
      <c r="GN45" s="227"/>
      <c r="GO45" s="227"/>
      <c r="GP45" s="227"/>
      <c r="GQ45" s="227"/>
      <c r="GR45" s="227"/>
      <c r="GS45" s="227"/>
      <c r="GT45" s="227"/>
      <c r="GU45" s="227"/>
      <c r="GV45" s="227"/>
      <c r="GW45" s="227"/>
      <c r="GX45" s="227"/>
      <c r="GY45" s="227"/>
      <c r="GZ45" s="227"/>
      <c r="HA45" s="227"/>
      <c r="HB45" s="227"/>
      <c r="HC45" s="227"/>
      <c r="HD45" s="227"/>
      <c r="HE45" s="227"/>
      <c r="HF45" s="227"/>
      <c r="HG45" s="227"/>
      <c r="HH45" s="227"/>
      <c r="HI45" s="227"/>
      <c r="HJ45" s="227"/>
      <c r="HK45" s="227"/>
      <c r="HL45" s="227"/>
      <c r="HM45" s="227"/>
      <c r="HN45" s="227"/>
      <c r="HO45" s="227"/>
      <c r="HP45" s="227"/>
      <c r="HQ45" s="227"/>
      <c r="HR45" s="227"/>
      <c r="HS45" s="227"/>
      <c r="HT45" s="227"/>
      <c r="HU45" s="227"/>
      <c r="HV45" s="227"/>
      <c r="HW45" s="227"/>
      <c r="HX45" s="227"/>
      <c r="HY45" s="227"/>
      <c r="HZ45" s="227"/>
      <c r="IA45" s="227"/>
      <c r="IB45" s="227"/>
      <c r="IC45" s="227"/>
      <c r="ID45" s="227"/>
      <c r="IE45" s="227"/>
      <c r="IF45" s="227"/>
      <c r="IG45" s="227"/>
      <c r="IH45" s="227"/>
      <c r="II45" s="227"/>
      <c r="IJ45" s="227"/>
      <c r="IK45" s="227"/>
      <c r="IL45" s="227"/>
      <c r="IM45" s="227"/>
      <c r="IN45" s="227"/>
      <c r="IO45" s="227"/>
      <c r="IP45" s="227"/>
      <c r="IQ45" s="227"/>
      <c r="IR45" s="227"/>
      <c r="IS45" s="227"/>
      <c r="IT45" s="227"/>
      <c r="IU45" s="227"/>
      <c r="IV45" s="227"/>
    </row>
    <row r="46" spans="1:256" ht="15" customHeight="1">
      <c r="A46" s="107"/>
      <c r="B46" s="108"/>
      <c r="C46" s="261"/>
      <c r="D46" s="157"/>
      <c r="E46" s="80"/>
      <c r="F46" s="157"/>
      <c r="G46" s="80"/>
      <c r="H46" s="80"/>
      <c r="I46" s="80"/>
      <c r="J46" s="80"/>
      <c r="K46" s="80"/>
      <c r="L46" s="80"/>
      <c r="M46" s="80"/>
      <c r="N46" s="80"/>
      <c r="O46" s="80"/>
      <c r="P46" s="80"/>
      <c r="Q46" s="80"/>
      <c r="R46" s="80"/>
      <c r="S46" s="80"/>
      <c r="T46" s="80"/>
      <c r="U46" s="80"/>
      <c r="V46" s="80"/>
      <c r="W46" s="80"/>
      <c r="X46" s="80"/>
      <c r="Y46" s="80"/>
      <c r="Z46" s="80"/>
      <c r="AA46" s="80"/>
      <c r="AB46" s="80"/>
      <c r="AC46" s="80"/>
      <c r="AD46" s="80"/>
      <c r="AE46" s="80"/>
      <c r="AF46" s="80"/>
      <c r="AG46" s="80"/>
      <c r="AH46" s="80"/>
      <c r="AI46" s="80"/>
      <c r="AJ46" s="80"/>
      <c r="AK46" s="80"/>
      <c r="AL46" s="80"/>
      <c r="AM46" s="80"/>
      <c r="AN46" s="80"/>
      <c r="AO46" s="80"/>
      <c r="AP46" s="80"/>
      <c r="AQ46" s="80"/>
      <c r="AR46" s="80"/>
      <c r="AS46" s="80"/>
      <c r="AT46" s="80"/>
      <c r="AU46" s="80"/>
      <c r="AV46" s="80"/>
      <c r="AW46" s="80"/>
      <c r="AX46" s="80"/>
      <c r="AY46" s="80"/>
      <c r="AZ46" s="80"/>
      <c r="BA46" s="80"/>
      <c r="BB46" s="80"/>
      <c r="BC46" s="80"/>
      <c r="BD46" s="80"/>
      <c r="BE46" s="156"/>
      <c r="BF46" s="80"/>
      <c r="BG46" s="80"/>
      <c r="BH46" s="80"/>
      <c r="BI46" s="80"/>
      <c r="BJ46" s="80"/>
      <c r="BK46" s="80"/>
      <c r="BL46" s="80"/>
      <c r="BM46" s="80"/>
      <c r="BN46" s="80"/>
      <c r="BO46" s="80"/>
      <c r="BP46" s="80"/>
      <c r="BQ46" s="80"/>
      <c r="BR46" s="80"/>
      <c r="BS46" s="80"/>
      <c r="BT46" s="80"/>
      <c r="BU46" s="80"/>
      <c r="BV46" s="80"/>
      <c r="BW46" s="80"/>
      <c r="BX46" s="80"/>
      <c r="BY46" s="80"/>
      <c r="BZ46" s="80"/>
      <c r="CA46" s="80"/>
      <c r="CB46" s="80"/>
      <c r="CC46" s="80"/>
      <c r="CD46" s="80"/>
      <c r="CE46" s="80"/>
      <c r="CF46" s="80"/>
      <c r="CG46" s="80"/>
      <c r="CH46" s="80"/>
      <c r="CI46" s="80"/>
      <c r="CJ46" s="80"/>
      <c r="CK46" s="80"/>
      <c r="CL46" s="80"/>
      <c r="CM46" s="80"/>
      <c r="CN46" s="80"/>
      <c r="CO46" s="80"/>
      <c r="CP46" s="80"/>
      <c r="CQ46" s="80"/>
      <c r="CR46" s="80"/>
      <c r="CS46" s="109"/>
      <c r="CT46" s="109"/>
      <c r="CU46" s="227"/>
      <c r="CV46" s="227"/>
      <c r="CW46" s="227"/>
      <c r="CX46" s="227"/>
      <c r="CY46" s="227"/>
      <c r="CZ46" s="227"/>
      <c r="DA46" s="227"/>
      <c r="DB46" s="227"/>
      <c r="DC46" s="227"/>
      <c r="DD46" s="227"/>
      <c r="DE46" s="227"/>
      <c r="DF46" s="227"/>
      <c r="DG46" s="227"/>
      <c r="DH46" s="227"/>
      <c r="DI46" s="227"/>
      <c r="DJ46" s="227"/>
      <c r="DK46" s="227"/>
      <c r="DL46" s="227"/>
      <c r="DM46" s="227"/>
      <c r="DN46" s="227"/>
      <c r="DO46" s="227"/>
      <c r="DP46" s="227"/>
      <c r="DQ46" s="227"/>
      <c r="DR46" s="227"/>
      <c r="DS46" s="227"/>
      <c r="DT46" s="227"/>
      <c r="DU46" s="227"/>
      <c r="DV46" s="227"/>
      <c r="DW46" s="227"/>
      <c r="DX46" s="227"/>
      <c r="DY46" s="227"/>
      <c r="DZ46" s="227"/>
      <c r="EA46" s="227"/>
      <c r="EB46" s="227"/>
      <c r="EC46" s="227"/>
      <c r="ED46" s="227"/>
      <c r="EE46" s="227"/>
      <c r="EF46" s="227"/>
      <c r="EG46" s="227"/>
      <c r="EH46" s="227"/>
      <c r="EI46" s="227"/>
      <c r="EJ46" s="227"/>
      <c r="EK46" s="227"/>
      <c r="EL46" s="227"/>
      <c r="EM46" s="227"/>
      <c r="EN46" s="227"/>
      <c r="EO46" s="227"/>
      <c r="EP46" s="227"/>
      <c r="EQ46" s="227"/>
      <c r="ER46" s="227"/>
      <c r="ES46" s="227"/>
      <c r="ET46" s="227"/>
      <c r="EU46" s="227"/>
      <c r="EV46" s="227"/>
      <c r="EW46" s="227"/>
      <c r="EX46" s="227"/>
      <c r="EY46" s="227"/>
      <c r="EZ46" s="227"/>
      <c r="FA46" s="227"/>
      <c r="FB46" s="227"/>
      <c r="FC46" s="227"/>
      <c r="FD46" s="227"/>
      <c r="FE46" s="227"/>
      <c r="FF46" s="227"/>
      <c r="FG46" s="227"/>
      <c r="FH46" s="227"/>
      <c r="FI46" s="227"/>
      <c r="FJ46" s="227"/>
      <c r="FK46" s="227"/>
      <c r="FL46" s="227"/>
      <c r="FM46" s="227"/>
      <c r="FN46" s="227"/>
      <c r="FO46" s="227"/>
      <c r="FP46" s="227"/>
      <c r="FQ46" s="227"/>
      <c r="FR46" s="227"/>
      <c r="FS46" s="227"/>
      <c r="FT46" s="227"/>
      <c r="FU46" s="227"/>
      <c r="FV46" s="227"/>
      <c r="FW46" s="227"/>
      <c r="FX46" s="227"/>
      <c r="FY46" s="227"/>
      <c r="FZ46" s="227"/>
      <c r="GA46" s="227"/>
      <c r="GB46" s="227"/>
      <c r="GC46" s="227"/>
      <c r="GD46" s="227"/>
      <c r="GE46" s="227"/>
      <c r="GF46" s="227"/>
      <c r="GG46" s="227"/>
      <c r="GH46" s="227"/>
      <c r="GI46" s="227"/>
      <c r="GJ46" s="227"/>
      <c r="GK46" s="227"/>
      <c r="GL46" s="227"/>
      <c r="GM46" s="227"/>
      <c r="GN46" s="227"/>
      <c r="GO46" s="227"/>
      <c r="GP46" s="227"/>
      <c r="GQ46" s="227"/>
      <c r="GR46" s="227"/>
      <c r="GS46" s="227"/>
      <c r="GT46" s="227"/>
      <c r="GU46" s="227"/>
      <c r="GV46" s="227"/>
      <c r="GW46" s="227"/>
      <c r="GX46" s="227"/>
      <c r="GY46" s="227"/>
      <c r="GZ46" s="227"/>
      <c r="HA46" s="227"/>
      <c r="HB46" s="227"/>
      <c r="HC46" s="227"/>
      <c r="HD46" s="227"/>
      <c r="HE46" s="227"/>
      <c r="HF46" s="227"/>
      <c r="HG46" s="227"/>
      <c r="HH46" s="227"/>
      <c r="HI46" s="227"/>
      <c r="HJ46" s="227"/>
      <c r="HK46" s="227"/>
      <c r="HL46" s="227"/>
      <c r="HM46" s="227"/>
      <c r="HN46" s="227"/>
      <c r="HO46" s="227"/>
      <c r="HP46" s="227"/>
      <c r="HQ46" s="227"/>
      <c r="HR46" s="227"/>
      <c r="HS46" s="227"/>
      <c r="HT46" s="227"/>
      <c r="HU46" s="227"/>
      <c r="HV46" s="227"/>
      <c r="HW46" s="227"/>
      <c r="HX46" s="227"/>
      <c r="HY46" s="227"/>
      <c r="HZ46" s="227"/>
      <c r="IA46" s="227"/>
      <c r="IB46" s="227"/>
      <c r="IC46" s="227"/>
      <c r="ID46" s="227"/>
      <c r="IE46" s="227"/>
      <c r="IF46" s="227"/>
      <c r="IG46" s="227"/>
      <c r="IH46" s="227"/>
      <c r="II46" s="227"/>
      <c r="IJ46" s="227"/>
      <c r="IK46" s="227"/>
      <c r="IL46" s="227"/>
      <c r="IM46" s="227"/>
      <c r="IN46" s="227"/>
      <c r="IO46" s="227"/>
      <c r="IP46" s="227"/>
      <c r="IQ46" s="227"/>
      <c r="IR46" s="227"/>
      <c r="IS46" s="227"/>
      <c r="IT46" s="227"/>
      <c r="IU46" s="227"/>
      <c r="IV46" s="227"/>
    </row>
    <row r="47" spans="1:256" s="3" customFormat="1" ht="15" customHeight="1">
      <c r="A47" s="107"/>
      <c r="B47" s="108"/>
      <c r="C47" s="261"/>
      <c r="D47" s="181"/>
      <c r="E47" s="75"/>
      <c r="F47" s="181"/>
      <c r="G47" s="75"/>
      <c r="H47" s="75"/>
      <c r="I47" s="75"/>
      <c r="J47" s="75"/>
      <c r="K47" s="75"/>
      <c r="L47" s="75"/>
      <c r="M47" s="75"/>
      <c r="N47" s="75"/>
      <c r="O47" s="75"/>
      <c r="P47" s="75"/>
      <c r="Q47" s="75"/>
      <c r="R47" s="75"/>
      <c r="S47" s="75"/>
      <c r="T47" s="75"/>
      <c r="U47" s="75"/>
      <c r="V47" s="75"/>
      <c r="W47" s="75"/>
      <c r="X47" s="75"/>
      <c r="Y47" s="75"/>
      <c r="Z47" s="75"/>
      <c r="AA47" s="75"/>
      <c r="AB47" s="75"/>
      <c r="AC47" s="75"/>
      <c r="AD47" s="75"/>
      <c r="AE47" s="75"/>
      <c r="AF47" s="75"/>
      <c r="AG47" s="75"/>
      <c r="AH47" s="75"/>
      <c r="AI47" s="75"/>
      <c r="AJ47" s="75"/>
      <c r="AK47" s="75"/>
      <c r="AL47" s="80"/>
      <c r="AM47" s="75"/>
      <c r="AN47" s="75"/>
      <c r="AO47" s="75"/>
      <c r="AP47" s="75"/>
      <c r="AQ47" s="75"/>
      <c r="AR47" s="75"/>
      <c r="AS47" s="75"/>
      <c r="AT47" s="75"/>
      <c r="AU47" s="75"/>
      <c r="AV47" s="75"/>
      <c r="AW47" s="75"/>
      <c r="AX47" s="75"/>
      <c r="AY47" s="75"/>
      <c r="AZ47" s="75"/>
      <c r="BA47" s="75"/>
      <c r="BB47" s="75"/>
      <c r="BC47" s="75"/>
      <c r="BD47" s="80"/>
      <c r="BE47" s="75"/>
      <c r="BF47" s="75"/>
      <c r="BG47" s="75"/>
      <c r="BH47" s="75"/>
      <c r="BI47" s="75"/>
      <c r="BJ47" s="75"/>
      <c r="BK47" s="75"/>
      <c r="BL47" s="75"/>
      <c r="BM47" s="75"/>
      <c r="BN47" s="75"/>
      <c r="BO47" s="75"/>
      <c r="BP47" s="75"/>
      <c r="BQ47" s="75"/>
      <c r="BR47" s="75"/>
      <c r="BS47" s="75"/>
      <c r="BT47" s="75"/>
      <c r="BU47" s="75"/>
      <c r="BV47" s="75"/>
      <c r="BW47" s="75"/>
      <c r="BX47" s="75"/>
      <c r="BY47" s="75"/>
      <c r="BZ47" s="75"/>
      <c r="CA47" s="75"/>
      <c r="CB47" s="75"/>
      <c r="CC47" s="75"/>
      <c r="CD47" s="80"/>
      <c r="CE47" s="75"/>
      <c r="CF47" s="75"/>
      <c r="CG47" s="75"/>
      <c r="CH47" s="75"/>
      <c r="CI47" s="75"/>
      <c r="CJ47" s="75"/>
      <c r="CK47" s="75"/>
      <c r="CL47" s="75"/>
      <c r="CM47" s="75"/>
      <c r="CN47" s="75"/>
      <c r="CO47" s="75"/>
      <c r="CP47" s="75"/>
      <c r="CQ47" s="75"/>
      <c r="CR47" s="75"/>
    </row>
    <row r="48" spans="1:256" s="3" customFormat="1" ht="15" customHeight="1">
      <c r="A48" s="107"/>
      <c r="B48" s="108"/>
      <c r="C48" s="261"/>
      <c r="D48" s="181"/>
      <c r="E48" s="75"/>
      <c r="F48" s="181"/>
      <c r="G48" s="75"/>
      <c r="H48" s="75"/>
      <c r="I48" s="75"/>
      <c r="J48" s="75"/>
      <c r="K48" s="75"/>
      <c r="L48" s="75"/>
      <c r="M48" s="75"/>
      <c r="N48" s="75"/>
      <c r="O48" s="75"/>
      <c r="P48" s="75"/>
      <c r="Q48" s="75"/>
      <c r="R48" s="75"/>
      <c r="S48" s="75"/>
      <c r="T48" s="75"/>
      <c r="U48" s="75"/>
      <c r="V48" s="75"/>
      <c r="W48" s="75"/>
      <c r="X48" s="75"/>
      <c r="Y48" s="75"/>
      <c r="Z48" s="75"/>
      <c r="AA48" s="75"/>
      <c r="AB48" s="75"/>
      <c r="AC48" s="75"/>
      <c r="AD48" s="80"/>
      <c r="AE48" s="75"/>
      <c r="AF48" s="75"/>
      <c r="AG48" s="75"/>
      <c r="AH48" s="75"/>
      <c r="AI48" s="75"/>
      <c r="AJ48" s="75"/>
      <c r="AK48" s="75"/>
      <c r="AL48" s="80"/>
      <c r="AM48" s="75"/>
      <c r="AN48" s="75"/>
      <c r="AO48" s="75"/>
      <c r="AP48" s="75"/>
      <c r="AQ48" s="75"/>
      <c r="AR48" s="75"/>
      <c r="AS48" s="75"/>
      <c r="AT48" s="75"/>
      <c r="AU48" s="75"/>
      <c r="AV48" s="75"/>
      <c r="AW48" s="75"/>
      <c r="AX48" s="75"/>
      <c r="AY48" s="75"/>
      <c r="AZ48" s="75"/>
      <c r="BA48" s="75"/>
      <c r="BB48" s="75"/>
      <c r="BC48" s="75"/>
      <c r="BD48" s="80"/>
      <c r="BE48" s="75"/>
      <c r="BF48" s="75"/>
      <c r="BG48" s="75"/>
      <c r="BH48" s="75"/>
      <c r="BI48" s="75"/>
      <c r="BJ48" s="75"/>
      <c r="BK48" s="75"/>
      <c r="BL48" s="75"/>
      <c r="BM48" s="75"/>
      <c r="BN48" s="75"/>
      <c r="BO48" s="75"/>
      <c r="BP48" s="75"/>
      <c r="BQ48" s="75"/>
      <c r="BR48" s="75"/>
      <c r="BS48" s="75"/>
      <c r="BT48" s="75"/>
      <c r="BU48" s="75"/>
      <c r="BV48" s="75"/>
      <c r="BW48" s="75"/>
      <c r="BX48" s="75"/>
      <c r="BY48" s="75"/>
      <c r="BZ48" s="75"/>
      <c r="CA48" s="75"/>
      <c r="CB48" s="75"/>
      <c r="CC48" s="75"/>
      <c r="CD48" s="75"/>
      <c r="CE48" s="75"/>
      <c r="CF48" s="75"/>
      <c r="CG48" s="75"/>
      <c r="CH48" s="75"/>
      <c r="CI48" s="75"/>
      <c r="CJ48" s="75"/>
      <c r="CK48" s="75"/>
      <c r="CL48" s="75"/>
      <c r="CM48" s="75"/>
      <c r="CN48" s="75"/>
      <c r="CO48" s="75"/>
      <c r="CP48" s="75"/>
      <c r="CQ48" s="75"/>
      <c r="CR48" s="75"/>
    </row>
    <row r="49" spans="1:256" s="3" customFormat="1" ht="15" customHeight="1">
      <c r="A49" s="107"/>
      <c r="B49" s="108"/>
      <c r="C49" s="261"/>
      <c r="D49" s="181"/>
      <c r="E49" s="75"/>
      <c r="F49" s="181"/>
      <c r="G49" s="75"/>
      <c r="H49" s="75"/>
      <c r="I49" s="75"/>
      <c r="J49" s="75"/>
      <c r="K49" s="75"/>
      <c r="L49" s="75"/>
      <c r="M49" s="75"/>
      <c r="N49" s="75"/>
      <c r="O49" s="75"/>
      <c r="P49" s="75"/>
      <c r="Q49" s="75"/>
      <c r="R49" s="75"/>
      <c r="S49" s="75"/>
      <c r="T49" s="75"/>
      <c r="U49" s="75"/>
      <c r="V49" s="75"/>
      <c r="W49" s="75"/>
      <c r="X49" s="75"/>
      <c r="Y49" s="75"/>
      <c r="Z49" s="75"/>
      <c r="AA49" s="75"/>
      <c r="AB49" s="75"/>
      <c r="AC49" s="75"/>
      <c r="AD49" s="75"/>
      <c r="AE49" s="75"/>
      <c r="AF49" s="75"/>
      <c r="AG49" s="75"/>
      <c r="AH49" s="75"/>
      <c r="AI49" s="75"/>
      <c r="AJ49" s="75"/>
      <c r="AK49" s="75"/>
      <c r="AL49" s="80"/>
      <c r="AM49" s="75"/>
      <c r="AN49" s="75"/>
      <c r="AO49" s="75"/>
      <c r="AP49" s="75"/>
      <c r="AQ49" s="75"/>
      <c r="AR49" s="75"/>
      <c r="AS49" s="75"/>
      <c r="AT49" s="75"/>
      <c r="AU49" s="75"/>
      <c r="AV49" s="75"/>
      <c r="AW49" s="75"/>
      <c r="AX49" s="75"/>
      <c r="AY49" s="75"/>
      <c r="AZ49" s="75"/>
      <c r="BA49" s="75"/>
      <c r="BB49" s="75"/>
      <c r="BC49" s="75"/>
      <c r="BD49" s="80"/>
      <c r="BE49" s="75"/>
      <c r="BF49" s="75"/>
      <c r="BG49" s="75"/>
      <c r="BH49" s="75"/>
      <c r="BI49" s="75"/>
      <c r="BJ49" s="75"/>
      <c r="BK49" s="75"/>
      <c r="BL49" s="75"/>
      <c r="BM49" s="75"/>
      <c r="BN49" s="75"/>
      <c r="BO49" s="75"/>
      <c r="BP49" s="75"/>
      <c r="BQ49" s="80"/>
      <c r="BR49" s="75"/>
      <c r="BS49" s="75"/>
      <c r="BT49" s="75"/>
      <c r="BU49" s="75"/>
      <c r="BV49" s="75"/>
      <c r="BW49" s="75"/>
      <c r="BX49" s="75"/>
      <c r="BY49" s="75"/>
      <c r="BZ49" s="75"/>
      <c r="CA49" s="75"/>
      <c r="CB49" s="75"/>
      <c r="CC49" s="75"/>
      <c r="CD49" s="75"/>
      <c r="CE49" s="75"/>
      <c r="CF49" s="75"/>
      <c r="CG49" s="75"/>
      <c r="CH49" s="75"/>
      <c r="CI49" s="75"/>
      <c r="CJ49" s="75"/>
      <c r="CK49" s="75"/>
      <c r="CL49" s="75"/>
      <c r="CM49" s="75"/>
      <c r="CN49" s="75"/>
      <c r="CO49" s="75"/>
      <c r="CP49" s="75"/>
      <c r="CQ49" s="75"/>
      <c r="CR49" s="75"/>
    </row>
    <row r="50" spans="1:256" ht="15" customHeight="1">
      <c r="A50" s="107"/>
      <c r="B50" s="108"/>
      <c r="C50" s="234"/>
      <c r="D50" s="157"/>
      <c r="E50" s="80"/>
      <c r="F50" s="157"/>
      <c r="G50" s="80"/>
      <c r="H50" s="80"/>
      <c r="I50" s="80"/>
      <c r="J50" s="80"/>
      <c r="K50" s="80"/>
      <c r="L50" s="80"/>
      <c r="M50" s="80"/>
      <c r="N50" s="80"/>
      <c r="O50" s="80"/>
      <c r="P50" s="80"/>
      <c r="Q50" s="80"/>
      <c r="R50" s="80"/>
      <c r="S50" s="80"/>
      <c r="T50" s="80"/>
      <c r="U50" s="80"/>
      <c r="V50" s="80"/>
      <c r="W50" s="80"/>
      <c r="X50" s="80"/>
      <c r="Y50" s="80"/>
      <c r="Z50" s="80"/>
      <c r="AA50" s="80"/>
      <c r="AB50" s="80"/>
      <c r="AC50" s="80"/>
      <c r="AD50" s="80"/>
      <c r="AE50" s="80"/>
      <c r="AF50" s="80"/>
      <c r="AG50" s="80"/>
      <c r="AH50" s="80"/>
      <c r="AI50" s="80"/>
      <c r="AJ50" s="80"/>
      <c r="AK50" s="80"/>
      <c r="AL50" s="80"/>
      <c r="AM50" s="80"/>
      <c r="AN50" s="80"/>
      <c r="AO50" s="80"/>
      <c r="AP50" s="80"/>
      <c r="AQ50" s="80"/>
      <c r="AR50" s="80"/>
      <c r="AS50" s="80"/>
      <c r="AT50" s="80"/>
      <c r="AU50" s="80"/>
      <c r="AV50" s="80"/>
      <c r="AW50" s="80"/>
      <c r="AX50" s="80"/>
      <c r="AY50" s="80"/>
      <c r="AZ50" s="80"/>
      <c r="BA50" s="80"/>
      <c r="BB50" s="80"/>
      <c r="BC50" s="80"/>
      <c r="BD50" s="80"/>
      <c r="BE50" s="80"/>
      <c r="BF50" s="80"/>
      <c r="BG50" s="80"/>
      <c r="BH50" s="80"/>
      <c r="BI50" s="80"/>
      <c r="BJ50" s="80"/>
      <c r="BK50" s="80"/>
      <c r="BL50" s="80"/>
      <c r="BM50" s="80"/>
      <c r="BN50" s="80"/>
      <c r="BO50" s="80"/>
      <c r="BP50" s="80"/>
      <c r="BQ50" s="80"/>
      <c r="BR50" s="80"/>
      <c r="BS50" s="80"/>
      <c r="BT50" s="80"/>
      <c r="BU50" s="80"/>
      <c r="BV50" s="80"/>
      <c r="BW50" s="80"/>
      <c r="BX50" s="80"/>
      <c r="BY50" s="80"/>
      <c r="BZ50" s="80"/>
      <c r="CA50" s="80"/>
      <c r="CB50" s="80"/>
      <c r="CC50" s="80"/>
      <c r="CD50" s="80"/>
      <c r="CE50" s="80"/>
      <c r="CF50" s="80"/>
      <c r="CG50" s="80"/>
      <c r="CH50" s="80"/>
      <c r="CI50" s="80"/>
      <c r="CJ50" s="80"/>
      <c r="CK50" s="80"/>
      <c r="CL50" s="80"/>
      <c r="CM50" s="80"/>
      <c r="CN50" s="80"/>
      <c r="CO50" s="80"/>
      <c r="CP50" s="80"/>
      <c r="CQ50" s="80"/>
      <c r="CR50" s="80"/>
      <c r="CS50" s="109"/>
      <c r="CT50" s="109"/>
      <c r="CU50" s="227"/>
      <c r="CV50" s="227"/>
      <c r="CW50" s="227"/>
      <c r="CX50" s="227"/>
      <c r="CY50" s="227"/>
      <c r="CZ50" s="227"/>
      <c r="DA50" s="227"/>
      <c r="DB50" s="227"/>
      <c r="DC50" s="227"/>
      <c r="DD50" s="227"/>
      <c r="DE50" s="227"/>
      <c r="DF50" s="227"/>
      <c r="DG50" s="227"/>
      <c r="DH50" s="227"/>
      <c r="DI50" s="227"/>
      <c r="DJ50" s="227"/>
      <c r="DK50" s="227"/>
      <c r="DL50" s="227"/>
      <c r="DM50" s="227"/>
      <c r="DN50" s="227"/>
      <c r="DO50" s="227"/>
      <c r="DP50" s="227"/>
      <c r="DQ50" s="227"/>
      <c r="DR50" s="227"/>
      <c r="DS50" s="227"/>
      <c r="DT50" s="227"/>
      <c r="DU50" s="227"/>
      <c r="DV50" s="227"/>
      <c r="DW50" s="227"/>
      <c r="DX50" s="227"/>
      <c r="DY50" s="227"/>
      <c r="DZ50" s="227"/>
      <c r="EA50" s="227"/>
      <c r="EB50" s="227"/>
      <c r="EC50" s="227"/>
      <c r="ED50" s="227"/>
      <c r="EE50" s="227"/>
      <c r="EF50" s="227"/>
      <c r="EG50" s="227"/>
      <c r="EH50" s="227"/>
      <c r="EI50" s="227"/>
      <c r="EJ50" s="227"/>
      <c r="EK50" s="227"/>
      <c r="EL50" s="227"/>
      <c r="EM50" s="227"/>
      <c r="EN50" s="227"/>
      <c r="EO50" s="227"/>
      <c r="EP50" s="227"/>
      <c r="EQ50" s="227"/>
      <c r="ER50" s="227"/>
      <c r="ES50" s="227"/>
      <c r="ET50" s="227"/>
      <c r="EU50" s="227"/>
      <c r="EV50" s="227"/>
      <c r="EW50" s="227"/>
      <c r="EX50" s="227"/>
      <c r="EY50" s="227"/>
      <c r="EZ50" s="227"/>
      <c r="FA50" s="227"/>
      <c r="FB50" s="227"/>
      <c r="FC50" s="227"/>
      <c r="FD50" s="227"/>
      <c r="FE50" s="227"/>
      <c r="FF50" s="227"/>
      <c r="FG50" s="227"/>
      <c r="FH50" s="227"/>
      <c r="FI50" s="227"/>
      <c r="FJ50" s="227"/>
      <c r="FK50" s="227"/>
      <c r="FL50" s="227"/>
      <c r="FM50" s="227"/>
      <c r="FN50" s="227"/>
      <c r="FO50" s="227"/>
      <c r="FP50" s="227"/>
      <c r="FQ50" s="227"/>
      <c r="FR50" s="227"/>
      <c r="FS50" s="227"/>
      <c r="FT50" s="227"/>
      <c r="FU50" s="227"/>
      <c r="FV50" s="227"/>
      <c r="FW50" s="227"/>
      <c r="FX50" s="227"/>
      <c r="FY50" s="227"/>
      <c r="FZ50" s="227"/>
      <c r="GA50" s="227"/>
      <c r="GB50" s="227"/>
      <c r="GC50" s="227"/>
      <c r="GD50" s="227"/>
      <c r="GE50" s="227"/>
      <c r="GF50" s="227"/>
      <c r="GG50" s="227"/>
      <c r="GH50" s="227"/>
      <c r="GI50" s="227"/>
      <c r="GJ50" s="227"/>
      <c r="GK50" s="227"/>
      <c r="GL50" s="227"/>
      <c r="GM50" s="227"/>
      <c r="GN50" s="227"/>
      <c r="GO50" s="227"/>
      <c r="GP50" s="227"/>
      <c r="GQ50" s="227"/>
      <c r="GR50" s="227"/>
      <c r="GS50" s="227"/>
      <c r="GT50" s="227"/>
      <c r="GU50" s="227"/>
      <c r="GV50" s="227"/>
      <c r="GW50" s="227"/>
      <c r="GX50" s="227"/>
      <c r="GY50" s="227"/>
      <c r="GZ50" s="227"/>
      <c r="HA50" s="227"/>
      <c r="HB50" s="227"/>
      <c r="HC50" s="227"/>
      <c r="HD50" s="227"/>
      <c r="HE50" s="227"/>
      <c r="HF50" s="227"/>
      <c r="HG50" s="227"/>
      <c r="HH50" s="227"/>
      <c r="HI50" s="227"/>
      <c r="HJ50" s="227"/>
      <c r="HK50" s="227"/>
      <c r="HL50" s="227"/>
      <c r="HM50" s="227"/>
      <c r="HN50" s="227"/>
      <c r="HO50" s="227"/>
      <c r="HP50" s="227"/>
      <c r="HQ50" s="227"/>
      <c r="HR50" s="227"/>
      <c r="HS50" s="227"/>
      <c r="HT50" s="227"/>
      <c r="HU50" s="227"/>
      <c r="HV50" s="227"/>
      <c r="HW50" s="227"/>
      <c r="HX50" s="227"/>
      <c r="HY50" s="227"/>
      <c r="HZ50" s="227"/>
      <c r="IA50" s="227"/>
      <c r="IB50" s="227"/>
      <c r="IC50" s="227"/>
      <c r="ID50" s="227"/>
      <c r="IE50" s="227"/>
      <c r="IF50" s="227"/>
      <c r="IG50" s="227"/>
      <c r="IH50" s="227"/>
      <c r="II50" s="227"/>
      <c r="IJ50" s="227"/>
      <c r="IK50" s="227"/>
      <c r="IL50" s="227"/>
      <c r="IM50" s="227"/>
      <c r="IN50" s="227"/>
      <c r="IO50" s="227"/>
      <c r="IP50" s="227"/>
      <c r="IQ50" s="227"/>
      <c r="IR50" s="227"/>
      <c r="IS50" s="227"/>
      <c r="IT50" s="227"/>
      <c r="IU50" s="227"/>
      <c r="IV50" s="227"/>
    </row>
    <row r="51" spans="1:256" ht="15" customHeight="1">
      <c r="A51" s="107"/>
      <c r="B51" s="108"/>
      <c r="C51" s="261"/>
      <c r="D51" s="157"/>
      <c r="E51" s="80"/>
      <c r="F51" s="157"/>
      <c r="G51" s="80"/>
      <c r="H51" s="80"/>
      <c r="I51" s="80"/>
      <c r="J51" s="80"/>
      <c r="K51" s="80"/>
      <c r="L51" s="80"/>
      <c r="M51" s="80"/>
      <c r="N51" s="80"/>
      <c r="O51" s="80"/>
      <c r="P51" s="80"/>
      <c r="Q51" s="80"/>
      <c r="R51" s="80"/>
      <c r="S51" s="80"/>
      <c r="T51" s="80"/>
      <c r="U51" s="80"/>
      <c r="V51" s="80"/>
      <c r="W51" s="80"/>
      <c r="X51" s="80"/>
      <c r="Y51" s="80"/>
      <c r="Z51" s="80"/>
      <c r="AA51" s="80"/>
      <c r="AB51" s="80"/>
      <c r="AC51" s="80"/>
      <c r="AD51" s="80"/>
      <c r="AE51" s="80"/>
      <c r="AF51" s="80"/>
      <c r="AG51" s="80"/>
      <c r="AH51" s="80"/>
      <c r="AI51" s="80"/>
      <c r="AJ51" s="80"/>
      <c r="AK51" s="80"/>
      <c r="AL51" s="80"/>
      <c r="AM51" s="80"/>
      <c r="AN51" s="80"/>
      <c r="AO51" s="80"/>
      <c r="AP51" s="80"/>
      <c r="AQ51" s="80"/>
      <c r="AR51" s="80"/>
      <c r="AS51" s="80"/>
      <c r="AT51" s="80"/>
      <c r="AU51" s="80"/>
      <c r="AV51" s="80"/>
      <c r="AW51" s="80"/>
      <c r="AX51" s="80"/>
      <c r="AY51" s="80"/>
      <c r="AZ51" s="80"/>
      <c r="BA51" s="80"/>
      <c r="BB51" s="80"/>
      <c r="BC51" s="80"/>
      <c r="BD51" s="80"/>
      <c r="BE51" s="80"/>
      <c r="BF51" s="80"/>
      <c r="BG51" s="80"/>
      <c r="BH51" s="80"/>
      <c r="BI51" s="80"/>
      <c r="BJ51" s="80"/>
      <c r="BK51" s="80"/>
      <c r="BL51" s="80"/>
      <c r="BM51" s="80"/>
      <c r="BN51" s="80"/>
      <c r="BO51" s="80"/>
      <c r="BP51" s="80"/>
      <c r="BQ51" s="80"/>
      <c r="BR51" s="80"/>
      <c r="BS51" s="80"/>
      <c r="BT51" s="80"/>
      <c r="BU51" s="80"/>
      <c r="BV51" s="80"/>
      <c r="BW51" s="80"/>
      <c r="BX51" s="80"/>
      <c r="BY51" s="80"/>
      <c r="BZ51" s="80"/>
      <c r="CA51" s="80"/>
      <c r="CB51" s="80"/>
      <c r="CC51" s="80"/>
      <c r="CD51" s="80"/>
      <c r="CE51" s="80"/>
      <c r="CF51" s="80"/>
      <c r="CG51" s="80"/>
      <c r="CH51" s="80"/>
      <c r="CI51" s="80"/>
      <c r="CJ51" s="80"/>
      <c r="CK51" s="80"/>
      <c r="CL51" s="80"/>
      <c r="CM51" s="80"/>
      <c r="CN51" s="80"/>
      <c r="CO51" s="80"/>
      <c r="CP51" s="80"/>
      <c r="CQ51" s="80"/>
      <c r="CR51" s="80"/>
      <c r="CS51" s="109"/>
      <c r="CT51" s="109"/>
      <c r="CU51" s="227"/>
      <c r="CV51" s="227"/>
      <c r="CW51" s="227"/>
      <c r="CX51" s="227"/>
      <c r="CY51" s="227"/>
      <c r="CZ51" s="227"/>
      <c r="DA51" s="227"/>
      <c r="DB51" s="227"/>
      <c r="DC51" s="227"/>
      <c r="DD51" s="227"/>
      <c r="DE51" s="227"/>
      <c r="DF51" s="227"/>
      <c r="DG51" s="227"/>
      <c r="DH51" s="227"/>
      <c r="DI51" s="227"/>
      <c r="DJ51" s="227"/>
      <c r="DK51" s="227"/>
      <c r="DL51" s="227"/>
      <c r="DM51" s="227"/>
      <c r="DN51" s="227"/>
      <c r="DO51" s="227"/>
      <c r="DP51" s="227"/>
      <c r="DQ51" s="227"/>
      <c r="DR51" s="227"/>
      <c r="DS51" s="227"/>
      <c r="DT51" s="227"/>
      <c r="DU51" s="227"/>
      <c r="DV51" s="227"/>
      <c r="DW51" s="227"/>
      <c r="DX51" s="227"/>
      <c r="DY51" s="227"/>
      <c r="DZ51" s="227"/>
      <c r="EA51" s="227"/>
      <c r="EB51" s="227"/>
      <c r="EC51" s="227"/>
      <c r="ED51" s="227"/>
      <c r="EE51" s="227"/>
      <c r="EF51" s="227"/>
      <c r="EG51" s="227"/>
      <c r="EH51" s="227"/>
      <c r="EI51" s="227"/>
      <c r="EJ51" s="227"/>
      <c r="EK51" s="227"/>
      <c r="EL51" s="227"/>
      <c r="EM51" s="227"/>
      <c r="EN51" s="227"/>
      <c r="EO51" s="227"/>
      <c r="EP51" s="227"/>
      <c r="EQ51" s="227"/>
      <c r="ER51" s="227"/>
      <c r="ES51" s="227"/>
      <c r="ET51" s="227"/>
      <c r="EU51" s="227"/>
      <c r="EV51" s="227"/>
      <c r="EW51" s="227"/>
      <c r="EX51" s="227"/>
      <c r="EY51" s="227"/>
      <c r="EZ51" s="227"/>
      <c r="FA51" s="227"/>
      <c r="FB51" s="227"/>
      <c r="FC51" s="227"/>
      <c r="FD51" s="227"/>
      <c r="FE51" s="227"/>
      <c r="FF51" s="227"/>
      <c r="FG51" s="227"/>
      <c r="FH51" s="227"/>
      <c r="FI51" s="227"/>
      <c r="FJ51" s="227"/>
      <c r="FK51" s="227"/>
      <c r="FL51" s="227"/>
      <c r="FM51" s="227"/>
      <c r="FN51" s="227"/>
      <c r="FO51" s="227"/>
      <c r="FP51" s="227"/>
      <c r="FQ51" s="227"/>
      <c r="FR51" s="227"/>
      <c r="FS51" s="227"/>
      <c r="FT51" s="227"/>
      <c r="FU51" s="227"/>
      <c r="FV51" s="227"/>
      <c r="FW51" s="227"/>
      <c r="FX51" s="227"/>
      <c r="FY51" s="227"/>
      <c r="FZ51" s="227"/>
      <c r="GA51" s="227"/>
      <c r="GB51" s="227"/>
      <c r="GC51" s="227"/>
      <c r="GD51" s="227"/>
      <c r="GE51" s="227"/>
      <c r="GF51" s="227"/>
      <c r="GG51" s="227"/>
      <c r="GH51" s="227"/>
      <c r="GI51" s="227"/>
      <c r="GJ51" s="227"/>
      <c r="GK51" s="227"/>
      <c r="GL51" s="227"/>
      <c r="GM51" s="227"/>
      <c r="GN51" s="227"/>
      <c r="GO51" s="227"/>
      <c r="GP51" s="227"/>
      <c r="GQ51" s="227"/>
      <c r="GR51" s="227"/>
      <c r="GS51" s="227"/>
      <c r="GT51" s="227"/>
      <c r="GU51" s="227"/>
      <c r="GV51" s="227"/>
      <c r="GW51" s="227"/>
      <c r="GX51" s="227"/>
      <c r="GY51" s="227"/>
      <c r="GZ51" s="227"/>
      <c r="HA51" s="227"/>
      <c r="HB51" s="227"/>
      <c r="HC51" s="227"/>
      <c r="HD51" s="227"/>
      <c r="HE51" s="227"/>
      <c r="HF51" s="227"/>
      <c r="HG51" s="227"/>
      <c r="HH51" s="227"/>
      <c r="HI51" s="227"/>
      <c r="HJ51" s="227"/>
      <c r="HK51" s="227"/>
      <c r="HL51" s="227"/>
      <c r="HM51" s="227"/>
      <c r="HN51" s="227"/>
      <c r="HO51" s="227"/>
      <c r="HP51" s="227"/>
      <c r="HQ51" s="227"/>
      <c r="HR51" s="227"/>
      <c r="HS51" s="227"/>
      <c r="HT51" s="227"/>
      <c r="HU51" s="227"/>
      <c r="HV51" s="227"/>
      <c r="HW51" s="227"/>
      <c r="HX51" s="227"/>
      <c r="HY51" s="227"/>
      <c r="HZ51" s="227"/>
      <c r="IA51" s="227"/>
      <c r="IB51" s="227"/>
      <c r="IC51" s="227"/>
      <c r="ID51" s="227"/>
      <c r="IE51" s="227"/>
      <c r="IF51" s="227"/>
      <c r="IG51" s="227"/>
      <c r="IH51" s="227"/>
      <c r="II51" s="227"/>
      <c r="IJ51" s="227"/>
      <c r="IK51" s="227"/>
      <c r="IL51" s="227"/>
      <c r="IM51" s="227"/>
      <c r="IN51" s="227"/>
      <c r="IO51" s="227"/>
      <c r="IP51" s="227"/>
      <c r="IQ51" s="227"/>
      <c r="IR51" s="227"/>
      <c r="IS51" s="227"/>
      <c r="IT51" s="227"/>
      <c r="IU51" s="227"/>
      <c r="IV51" s="227"/>
    </row>
    <row r="52" spans="1:256" s="3" customFormat="1" ht="15" customHeight="1">
      <c r="A52" s="107"/>
      <c r="B52" s="108"/>
      <c r="C52" s="261"/>
      <c r="D52" s="181"/>
      <c r="E52" s="75"/>
      <c r="F52" s="181"/>
      <c r="G52" s="75"/>
      <c r="H52" s="75"/>
      <c r="I52" s="75"/>
      <c r="J52" s="75"/>
      <c r="K52" s="75"/>
      <c r="L52" s="75"/>
      <c r="M52" s="75"/>
      <c r="N52" s="75"/>
      <c r="O52" s="75"/>
      <c r="P52" s="75"/>
      <c r="Q52" s="75"/>
      <c r="R52" s="75"/>
      <c r="S52" s="75"/>
      <c r="T52" s="75"/>
      <c r="U52" s="75"/>
      <c r="V52" s="75"/>
      <c r="W52" s="75"/>
      <c r="X52" s="75"/>
      <c r="Y52" s="75"/>
      <c r="Z52" s="75"/>
      <c r="AA52" s="75"/>
      <c r="AB52" s="75"/>
      <c r="AC52" s="75"/>
      <c r="AD52" s="80"/>
      <c r="AE52" s="75"/>
      <c r="AF52" s="75"/>
      <c r="AG52" s="75"/>
      <c r="AH52" s="75"/>
      <c r="AI52" s="75"/>
      <c r="AJ52" s="75"/>
      <c r="AK52" s="75"/>
      <c r="AL52" s="80"/>
      <c r="AM52" s="75"/>
      <c r="AN52" s="75"/>
      <c r="AO52" s="75"/>
      <c r="AP52" s="75"/>
      <c r="AQ52" s="75"/>
      <c r="AR52" s="75"/>
      <c r="AS52" s="75"/>
      <c r="AT52" s="75"/>
      <c r="AU52" s="75"/>
      <c r="AV52" s="75"/>
      <c r="AW52" s="75"/>
      <c r="AX52" s="75"/>
      <c r="AY52" s="75"/>
      <c r="AZ52" s="75"/>
      <c r="BA52" s="75"/>
      <c r="BB52" s="75"/>
      <c r="BC52" s="75"/>
      <c r="BD52" s="80"/>
      <c r="BE52" s="75"/>
      <c r="BF52" s="75"/>
      <c r="BG52" s="75"/>
      <c r="BH52" s="75"/>
      <c r="BI52" s="75"/>
      <c r="BJ52" s="75"/>
      <c r="BK52" s="75"/>
      <c r="BL52" s="75"/>
      <c r="BM52" s="75"/>
      <c r="BN52" s="75"/>
      <c r="BO52" s="75"/>
      <c r="BP52" s="75"/>
      <c r="BQ52" s="80"/>
      <c r="BR52" s="75"/>
      <c r="BS52" s="75"/>
      <c r="BT52" s="75"/>
      <c r="BU52" s="75"/>
      <c r="BV52" s="75"/>
      <c r="BW52" s="75"/>
      <c r="BX52" s="75"/>
      <c r="BY52" s="75"/>
      <c r="BZ52" s="75"/>
      <c r="CA52" s="75"/>
      <c r="CB52" s="75"/>
      <c r="CC52" s="75"/>
      <c r="CD52" s="75"/>
      <c r="CE52" s="75"/>
      <c r="CF52" s="75"/>
      <c r="CG52" s="75"/>
      <c r="CH52" s="75"/>
      <c r="CI52" s="75"/>
      <c r="CJ52" s="75"/>
      <c r="CK52" s="75"/>
      <c r="CL52" s="75"/>
      <c r="CM52" s="75"/>
      <c r="CN52" s="75"/>
      <c r="CO52" s="75"/>
      <c r="CP52" s="75"/>
      <c r="CQ52" s="75"/>
      <c r="CR52" s="75"/>
    </row>
    <row r="53" spans="1:256" s="3" customFormat="1" ht="15" customHeight="1">
      <c r="A53" s="107"/>
      <c r="B53" s="108"/>
      <c r="C53" s="261"/>
      <c r="D53" s="181"/>
      <c r="E53" s="75"/>
      <c r="F53" s="181"/>
      <c r="G53" s="75"/>
      <c r="H53" s="75"/>
      <c r="I53" s="75"/>
      <c r="J53" s="75"/>
      <c r="K53" s="75"/>
      <c r="L53" s="75"/>
      <c r="M53" s="75"/>
      <c r="N53" s="75"/>
      <c r="O53" s="75"/>
      <c r="P53" s="75"/>
      <c r="Q53" s="75"/>
      <c r="R53" s="75"/>
      <c r="S53" s="75"/>
      <c r="T53" s="75"/>
      <c r="U53" s="75"/>
      <c r="V53" s="75"/>
      <c r="W53" s="75"/>
      <c r="X53" s="75"/>
      <c r="Y53" s="75"/>
      <c r="Z53" s="75"/>
      <c r="AA53" s="75"/>
      <c r="AB53" s="75"/>
      <c r="AC53" s="75"/>
      <c r="AD53" s="75"/>
      <c r="AE53" s="75"/>
      <c r="AF53" s="75"/>
      <c r="AG53" s="75"/>
      <c r="AH53" s="75"/>
      <c r="AI53" s="75"/>
      <c r="AJ53" s="75"/>
      <c r="AK53" s="80"/>
      <c r="AL53" s="80"/>
      <c r="AM53" s="75"/>
      <c r="AN53" s="75"/>
      <c r="AO53" s="75"/>
      <c r="AP53" s="75"/>
      <c r="AQ53" s="75"/>
      <c r="AR53" s="75"/>
      <c r="AS53" s="75"/>
      <c r="AT53" s="75"/>
      <c r="AU53" s="75"/>
      <c r="AV53" s="75"/>
      <c r="AW53" s="75"/>
      <c r="AX53" s="75"/>
      <c r="AY53" s="80"/>
      <c r="AZ53" s="75"/>
      <c r="BA53" s="75"/>
      <c r="BB53" s="75"/>
      <c r="BC53" s="75"/>
      <c r="BD53" s="80"/>
      <c r="BE53" s="75"/>
      <c r="BF53" s="75"/>
      <c r="BG53" s="75"/>
      <c r="BH53" s="75"/>
      <c r="BI53" s="75"/>
      <c r="BJ53" s="75"/>
      <c r="BK53" s="75"/>
      <c r="BL53" s="75"/>
      <c r="BM53" s="75"/>
      <c r="BN53" s="75"/>
      <c r="BO53" s="75"/>
      <c r="BP53" s="75"/>
      <c r="BQ53" s="80"/>
      <c r="BR53" s="75"/>
      <c r="BS53" s="75"/>
      <c r="BT53" s="75"/>
      <c r="BU53" s="75"/>
      <c r="BV53" s="75"/>
      <c r="BW53" s="75"/>
      <c r="BX53" s="75"/>
      <c r="BY53" s="75"/>
      <c r="BZ53" s="75"/>
      <c r="CA53" s="75"/>
      <c r="CB53" s="75"/>
      <c r="CC53" s="75"/>
      <c r="CD53" s="75"/>
      <c r="CE53" s="75"/>
      <c r="CF53" s="75"/>
      <c r="CG53" s="75"/>
      <c r="CH53" s="75"/>
      <c r="CI53" s="75"/>
      <c r="CJ53" s="75"/>
      <c r="CK53" s="75"/>
      <c r="CL53" s="75"/>
      <c r="CM53" s="75"/>
      <c r="CN53" s="75"/>
      <c r="CO53" s="75"/>
      <c r="CP53" s="75"/>
      <c r="CQ53" s="75"/>
      <c r="CR53" s="75"/>
    </row>
    <row r="54" spans="1:256" s="3" customFormat="1" ht="15" customHeight="1">
      <c r="A54" s="107"/>
      <c r="B54" s="108"/>
      <c r="C54" s="261"/>
      <c r="D54" s="181"/>
      <c r="E54" s="75"/>
      <c r="F54" s="181"/>
      <c r="G54" s="75"/>
      <c r="H54" s="75"/>
      <c r="I54" s="75"/>
      <c r="J54" s="75"/>
      <c r="K54" s="75"/>
      <c r="L54" s="75"/>
      <c r="M54" s="75"/>
      <c r="N54" s="75"/>
      <c r="O54" s="75"/>
      <c r="P54" s="75"/>
      <c r="Q54" s="75"/>
      <c r="R54" s="75"/>
      <c r="S54" s="75"/>
      <c r="T54" s="75"/>
      <c r="U54" s="75"/>
      <c r="V54" s="75"/>
      <c r="W54" s="75"/>
      <c r="X54" s="75"/>
      <c r="Y54" s="75"/>
      <c r="Z54" s="75"/>
      <c r="AA54" s="80"/>
      <c r="AB54" s="75"/>
      <c r="AC54" s="75"/>
      <c r="AD54" s="75"/>
      <c r="AE54" s="75"/>
      <c r="AF54" s="75"/>
      <c r="AG54" s="75"/>
      <c r="AH54" s="75"/>
      <c r="AI54" s="75"/>
      <c r="AJ54" s="75"/>
      <c r="AK54" s="75"/>
      <c r="AL54" s="80"/>
      <c r="AM54" s="75"/>
      <c r="AN54" s="75"/>
      <c r="AO54" s="75"/>
      <c r="AP54" s="75"/>
      <c r="AQ54" s="75"/>
      <c r="AR54" s="75"/>
      <c r="AS54" s="75"/>
      <c r="AT54" s="75"/>
      <c r="AU54" s="75"/>
      <c r="AV54" s="75"/>
      <c r="AW54" s="75"/>
      <c r="AX54" s="75"/>
      <c r="AY54" s="75"/>
      <c r="AZ54" s="75"/>
      <c r="BA54" s="75"/>
      <c r="BB54" s="75"/>
      <c r="BC54" s="75"/>
      <c r="BD54" s="80"/>
      <c r="BE54" s="75"/>
      <c r="BF54" s="75"/>
      <c r="BG54" s="75"/>
      <c r="BH54" s="75"/>
      <c r="BI54" s="75"/>
      <c r="BJ54" s="75"/>
      <c r="BK54" s="75"/>
      <c r="BL54" s="75"/>
      <c r="BM54" s="75"/>
      <c r="BN54" s="75"/>
      <c r="BO54" s="75"/>
      <c r="BP54" s="75"/>
      <c r="BQ54" s="80"/>
      <c r="BR54" s="75"/>
      <c r="BS54" s="75"/>
      <c r="BT54" s="75"/>
      <c r="BU54" s="75"/>
      <c r="BV54" s="75"/>
      <c r="BW54" s="75"/>
      <c r="BX54" s="75"/>
      <c r="BY54" s="75"/>
      <c r="BZ54" s="75"/>
      <c r="CA54" s="75"/>
      <c r="CB54" s="75"/>
      <c r="CC54" s="75"/>
      <c r="CD54" s="75"/>
      <c r="CE54" s="75"/>
      <c r="CF54" s="75"/>
      <c r="CG54" s="75"/>
      <c r="CH54" s="75"/>
      <c r="CI54" s="75"/>
      <c r="CJ54" s="75"/>
      <c r="CK54" s="75"/>
      <c r="CL54" s="75"/>
      <c r="CM54" s="75"/>
      <c r="CN54" s="75"/>
      <c r="CO54" s="75"/>
      <c r="CP54" s="75"/>
      <c r="CQ54" s="75"/>
      <c r="CR54" s="75"/>
    </row>
    <row r="55" spans="1:256" ht="15" customHeight="1">
      <c r="A55" s="107"/>
      <c r="B55" s="108"/>
      <c r="C55" s="261"/>
      <c r="D55" s="157"/>
      <c r="E55" s="80"/>
      <c r="F55" s="157"/>
      <c r="G55" s="80"/>
      <c r="H55" s="80"/>
      <c r="I55" s="80"/>
      <c r="J55" s="80"/>
      <c r="K55" s="80"/>
      <c r="L55" s="80"/>
      <c r="M55" s="80"/>
      <c r="N55" s="80"/>
      <c r="O55" s="80"/>
      <c r="P55" s="80"/>
      <c r="Q55" s="80"/>
      <c r="R55" s="80"/>
      <c r="S55" s="80"/>
      <c r="T55" s="80"/>
      <c r="U55" s="80"/>
      <c r="V55" s="80"/>
      <c r="W55" s="80"/>
      <c r="X55" s="80"/>
      <c r="Y55" s="80"/>
      <c r="Z55" s="80"/>
      <c r="AA55" s="80"/>
      <c r="AB55" s="80"/>
      <c r="AC55" s="80"/>
      <c r="AD55" s="80"/>
      <c r="AE55" s="80"/>
      <c r="AF55" s="80"/>
      <c r="AG55" s="80"/>
      <c r="AH55" s="80"/>
      <c r="AI55" s="80"/>
      <c r="AJ55" s="80"/>
      <c r="AK55" s="80"/>
      <c r="AL55" s="80"/>
      <c r="AM55" s="80"/>
      <c r="AN55" s="80"/>
      <c r="AO55" s="80"/>
      <c r="AP55" s="80"/>
      <c r="AQ55" s="80"/>
      <c r="AR55" s="80"/>
      <c r="AS55" s="80"/>
      <c r="AT55" s="80"/>
      <c r="AU55" s="80"/>
      <c r="AV55" s="80"/>
      <c r="AW55" s="80"/>
      <c r="AX55" s="80"/>
      <c r="AY55" s="80"/>
      <c r="AZ55" s="80"/>
      <c r="BA55" s="80"/>
      <c r="BB55" s="80"/>
      <c r="BC55" s="80"/>
      <c r="BD55" s="80"/>
      <c r="BE55" s="80"/>
      <c r="BF55" s="80"/>
      <c r="BG55" s="80"/>
      <c r="BH55" s="80"/>
      <c r="BI55" s="80"/>
      <c r="BJ55" s="80"/>
      <c r="BK55" s="80"/>
      <c r="BL55" s="80"/>
      <c r="BM55" s="80"/>
      <c r="BN55" s="80"/>
      <c r="BO55" s="80"/>
      <c r="BP55" s="80"/>
      <c r="BQ55" s="80"/>
      <c r="BR55" s="80"/>
      <c r="BS55" s="80"/>
      <c r="BT55" s="80"/>
      <c r="BU55" s="80"/>
      <c r="BV55" s="80"/>
      <c r="BW55" s="80"/>
      <c r="BX55" s="80"/>
      <c r="BY55" s="80"/>
      <c r="BZ55" s="80"/>
      <c r="CA55" s="80"/>
      <c r="CB55" s="80"/>
      <c r="CC55" s="80"/>
      <c r="CD55" s="80"/>
      <c r="CE55" s="80"/>
      <c r="CF55" s="80"/>
      <c r="CG55" s="80"/>
      <c r="CH55" s="80"/>
      <c r="CI55" s="80"/>
      <c r="CJ55" s="80"/>
      <c r="CK55" s="80"/>
      <c r="CL55" s="80"/>
      <c r="CM55" s="80"/>
      <c r="CN55" s="80"/>
      <c r="CO55" s="80"/>
      <c r="CP55" s="80"/>
      <c r="CQ55" s="80"/>
      <c r="CR55" s="80"/>
      <c r="CS55" s="109"/>
      <c r="CT55" s="109"/>
      <c r="CU55" s="227"/>
      <c r="CV55" s="227"/>
      <c r="CW55" s="227"/>
      <c r="CX55" s="227"/>
      <c r="CY55" s="227"/>
      <c r="CZ55" s="227"/>
      <c r="DA55" s="227"/>
      <c r="DB55" s="227"/>
      <c r="DC55" s="227"/>
      <c r="DD55" s="227"/>
      <c r="DE55" s="227"/>
      <c r="DF55" s="227"/>
      <c r="DG55" s="227"/>
      <c r="DH55" s="227"/>
      <c r="DI55" s="227"/>
      <c r="DJ55" s="227"/>
      <c r="DK55" s="227"/>
      <c r="DL55" s="227"/>
      <c r="DM55" s="227"/>
      <c r="DN55" s="227"/>
      <c r="DO55" s="227"/>
      <c r="DP55" s="227"/>
      <c r="DQ55" s="227"/>
      <c r="DR55" s="227"/>
      <c r="DS55" s="227"/>
      <c r="DT55" s="227"/>
      <c r="DU55" s="227"/>
      <c r="DV55" s="227"/>
      <c r="DW55" s="227"/>
      <c r="DX55" s="227"/>
      <c r="DY55" s="227"/>
      <c r="DZ55" s="227"/>
      <c r="EA55" s="227"/>
      <c r="EB55" s="227"/>
      <c r="EC55" s="227"/>
      <c r="ED55" s="227"/>
      <c r="EE55" s="227"/>
      <c r="EF55" s="227"/>
      <c r="EG55" s="227"/>
      <c r="EH55" s="227"/>
      <c r="EI55" s="227"/>
      <c r="EJ55" s="227"/>
      <c r="EK55" s="227"/>
      <c r="EL55" s="227"/>
      <c r="EM55" s="227"/>
      <c r="EN55" s="227"/>
      <c r="EO55" s="227"/>
      <c r="EP55" s="227"/>
      <c r="EQ55" s="227"/>
      <c r="ER55" s="227"/>
      <c r="ES55" s="227"/>
      <c r="ET55" s="227"/>
      <c r="EU55" s="227"/>
      <c r="EV55" s="227"/>
      <c r="EW55" s="227"/>
      <c r="EX55" s="227"/>
      <c r="EY55" s="227"/>
      <c r="EZ55" s="227"/>
      <c r="FA55" s="227"/>
      <c r="FB55" s="227"/>
      <c r="FC55" s="227"/>
      <c r="FD55" s="227"/>
      <c r="FE55" s="227"/>
      <c r="FF55" s="227"/>
      <c r="FG55" s="227"/>
      <c r="FH55" s="227"/>
      <c r="FI55" s="227"/>
      <c r="FJ55" s="227"/>
      <c r="FK55" s="227"/>
      <c r="FL55" s="227"/>
      <c r="FM55" s="227"/>
      <c r="FN55" s="227"/>
      <c r="FO55" s="227"/>
      <c r="FP55" s="227"/>
      <c r="FQ55" s="227"/>
      <c r="FR55" s="227"/>
      <c r="FS55" s="227"/>
      <c r="FT55" s="227"/>
      <c r="FU55" s="227"/>
      <c r="FV55" s="227"/>
      <c r="FW55" s="227"/>
      <c r="FX55" s="227"/>
      <c r="FY55" s="227"/>
      <c r="FZ55" s="227"/>
      <c r="GA55" s="227"/>
      <c r="GB55" s="227"/>
      <c r="GC55" s="227"/>
      <c r="GD55" s="227"/>
      <c r="GE55" s="227"/>
      <c r="GF55" s="227"/>
      <c r="GG55" s="227"/>
      <c r="GH55" s="227"/>
      <c r="GI55" s="227"/>
      <c r="GJ55" s="227"/>
      <c r="GK55" s="227"/>
      <c r="GL55" s="227"/>
      <c r="GM55" s="227"/>
      <c r="GN55" s="227"/>
      <c r="GO55" s="227"/>
      <c r="GP55" s="227"/>
      <c r="GQ55" s="227"/>
      <c r="GR55" s="227"/>
      <c r="GS55" s="227"/>
      <c r="GT55" s="227"/>
      <c r="GU55" s="227"/>
      <c r="GV55" s="227"/>
      <c r="GW55" s="227"/>
      <c r="GX55" s="227"/>
      <c r="GY55" s="227"/>
      <c r="GZ55" s="227"/>
      <c r="HA55" s="227"/>
      <c r="HB55" s="227"/>
      <c r="HC55" s="227"/>
      <c r="HD55" s="227"/>
      <c r="HE55" s="227"/>
      <c r="HF55" s="227"/>
      <c r="HG55" s="227"/>
      <c r="HH55" s="227"/>
      <c r="HI55" s="227"/>
      <c r="HJ55" s="227"/>
      <c r="HK55" s="227"/>
      <c r="HL55" s="227"/>
      <c r="HM55" s="227"/>
      <c r="HN55" s="227"/>
      <c r="HO55" s="227"/>
      <c r="HP55" s="227"/>
      <c r="HQ55" s="227"/>
      <c r="HR55" s="227"/>
      <c r="HS55" s="227"/>
      <c r="HT55" s="227"/>
      <c r="HU55" s="227"/>
      <c r="HV55" s="227"/>
      <c r="HW55" s="227"/>
      <c r="HX55" s="227"/>
      <c r="HY55" s="227"/>
      <c r="HZ55" s="227"/>
      <c r="IA55" s="227"/>
      <c r="IB55" s="227"/>
      <c r="IC55" s="227"/>
      <c r="ID55" s="227"/>
      <c r="IE55" s="227"/>
      <c r="IF55" s="227"/>
      <c r="IG55" s="227"/>
      <c r="IH55" s="227"/>
      <c r="II55" s="227"/>
      <c r="IJ55" s="227"/>
      <c r="IK55" s="227"/>
      <c r="IL55" s="227"/>
      <c r="IM55" s="227"/>
      <c r="IN55" s="227"/>
      <c r="IO55" s="227"/>
      <c r="IP55" s="227"/>
      <c r="IQ55" s="227"/>
      <c r="IR55" s="227"/>
      <c r="IS55" s="227"/>
      <c r="IT55" s="227"/>
      <c r="IU55" s="227"/>
      <c r="IV55" s="227"/>
    </row>
    <row r="56" spans="1:256" ht="15" customHeight="1">
      <c r="A56" s="107"/>
      <c r="B56" s="108"/>
      <c r="C56" s="261"/>
      <c r="D56" s="157"/>
      <c r="E56" s="80"/>
      <c r="F56" s="157"/>
      <c r="G56" s="80"/>
      <c r="H56" s="80"/>
      <c r="I56" s="80"/>
      <c r="J56" s="80"/>
      <c r="K56" s="80"/>
      <c r="L56" s="80"/>
      <c r="M56" s="80"/>
      <c r="N56" s="80"/>
      <c r="O56" s="80"/>
      <c r="P56" s="80"/>
      <c r="Q56" s="80"/>
      <c r="R56" s="80"/>
      <c r="S56" s="80"/>
      <c r="T56" s="80"/>
      <c r="U56" s="80"/>
      <c r="V56" s="80"/>
      <c r="W56" s="80"/>
      <c r="X56" s="80"/>
      <c r="Y56" s="80"/>
      <c r="Z56" s="80"/>
      <c r="AA56" s="80"/>
      <c r="AB56" s="80"/>
      <c r="AC56" s="80"/>
      <c r="AD56" s="80"/>
      <c r="AE56" s="80"/>
      <c r="AF56" s="80"/>
      <c r="AG56" s="80"/>
      <c r="AH56" s="80"/>
      <c r="AI56" s="80"/>
      <c r="AJ56" s="80"/>
      <c r="AK56" s="80"/>
      <c r="AL56" s="80"/>
      <c r="AM56" s="80"/>
      <c r="AN56" s="80"/>
      <c r="AO56" s="80"/>
      <c r="AP56" s="80"/>
      <c r="AQ56" s="80"/>
      <c r="AR56" s="80"/>
      <c r="AS56" s="80"/>
      <c r="AT56" s="80"/>
      <c r="AU56" s="80"/>
      <c r="AV56" s="80"/>
      <c r="AW56" s="80"/>
      <c r="AX56" s="80"/>
      <c r="AY56" s="80"/>
      <c r="AZ56" s="80"/>
      <c r="BA56" s="80"/>
      <c r="BB56" s="80"/>
      <c r="BC56" s="80"/>
      <c r="BD56" s="80"/>
      <c r="BE56" s="80"/>
      <c r="BF56" s="80"/>
      <c r="BG56" s="80"/>
      <c r="BH56" s="80"/>
      <c r="BI56" s="80"/>
      <c r="BJ56" s="80"/>
      <c r="BK56" s="80"/>
      <c r="BL56" s="80"/>
      <c r="BM56" s="80"/>
      <c r="BN56" s="80"/>
      <c r="BO56" s="80"/>
      <c r="BP56" s="80"/>
      <c r="BQ56" s="80"/>
      <c r="BR56" s="80"/>
      <c r="BS56" s="80"/>
      <c r="BT56" s="80"/>
      <c r="BU56" s="80"/>
      <c r="BV56" s="80"/>
      <c r="BW56" s="80"/>
      <c r="BX56" s="80"/>
      <c r="BY56" s="80"/>
      <c r="BZ56" s="80"/>
      <c r="CA56" s="80"/>
      <c r="CB56" s="80"/>
      <c r="CC56" s="80"/>
      <c r="CD56" s="80"/>
      <c r="CE56" s="80"/>
      <c r="CF56" s="80"/>
      <c r="CG56" s="80"/>
      <c r="CH56" s="80"/>
      <c r="CI56" s="80"/>
      <c r="CJ56" s="80"/>
      <c r="CK56" s="80"/>
      <c r="CL56" s="80"/>
      <c r="CM56" s="80"/>
      <c r="CN56" s="80"/>
      <c r="CO56" s="80"/>
      <c r="CP56" s="80"/>
      <c r="CQ56" s="80"/>
      <c r="CR56" s="80"/>
      <c r="CS56" s="109"/>
      <c r="CT56" s="109"/>
      <c r="CU56" s="227"/>
      <c r="CV56" s="227"/>
      <c r="CW56" s="227"/>
      <c r="CX56" s="227"/>
      <c r="CY56" s="227"/>
      <c r="CZ56" s="227"/>
      <c r="DA56" s="227"/>
      <c r="DB56" s="227"/>
      <c r="DC56" s="227"/>
      <c r="DD56" s="227"/>
      <c r="DE56" s="227"/>
      <c r="DF56" s="227"/>
      <c r="DG56" s="227"/>
      <c r="DH56" s="227"/>
      <c r="DI56" s="227"/>
      <c r="DJ56" s="227"/>
      <c r="DK56" s="227"/>
      <c r="DL56" s="227"/>
      <c r="DM56" s="227"/>
      <c r="DN56" s="227"/>
      <c r="DO56" s="227"/>
      <c r="DP56" s="227"/>
      <c r="DQ56" s="227"/>
      <c r="DR56" s="227"/>
      <c r="DS56" s="227"/>
      <c r="DT56" s="227"/>
      <c r="DU56" s="227"/>
      <c r="DV56" s="227"/>
      <c r="DW56" s="227"/>
      <c r="DX56" s="227"/>
      <c r="DY56" s="227"/>
      <c r="DZ56" s="227"/>
      <c r="EA56" s="227"/>
      <c r="EB56" s="227"/>
      <c r="EC56" s="227"/>
      <c r="ED56" s="227"/>
      <c r="EE56" s="227"/>
      <c r="EF56" s="227"/>
      <c r="EG56" s="227"/>
      <c r="EH56" s="227"/>
      <c r="EI56" s="227"/>
      <c r="EJ56" s="227"/>
      <c r="EK56" s="227"/>
      <c r="EL56" s="227"/>
      <c r="EM56" s="227"/>
      <c r="EN56" s="227"/>
      <c r="EO56" s="227"/>
      <c r="EP56" s="227"/>
      <c r="EQ56" s="227"/>
      <c r="ER56" s="227"/>
      <c r="ES56" s="227"/>
      <c r="ET56" s="227"/>
      <c r="EU56" s="227"/>
      <c r="EV56" s="227"/>
      <c r="EW56" s="227"/>
      <c r="EX56" s="227"/>
      <c r="EY56" s="227"/>
      <c r="EZ56" s="227"/>
      <c r="FA56" s="227"/>
      <c r="FB56" s="227"/>
      <c r="FC56" s="227"/>
      <c r="FD56" s="227"/>
      <c r="FE56" s="227"/>
      <c r="FF56" s="227"/>
      <c r="FG56" s="227"/>
      <c r="FH56" s="227"/>
      <c r="FI56" s="227"/>
      <c r="FJ56" s="227"/>
      <c r="FK56" s="227"/>
      <c r="FL56" s="227"/>
      <c r="FM56" s="227"/>
      <c r="FN56" s="227"/>
      <c r="FO56" s="227"/>
      <c r="FP56" s="227"/>
      <c r="FQ56" s="227"/>
      <c r="FR56" s="227"/>
      <c r="FS56" s="227"/>
      <c r="FT56" s="227"/>
      <c r="FU56" s="227"/>
      <c r="FV56" s="227"/>
      <c r="FW56" s="227"/>
      <c r="FX56" s="227"/>
      <c r="FY56" s="227"/>
      <c r="FZ56" s="227"/>
      <c r="GA56" s="227"/>
      <c r="GB56" s="227"/>
      <c r="GC56" s="227"/>
      <c r="GD56" s="227"/>
      <c r="GE56" s="227"/>
      <c r="GF56" s="227"/>
      <c r="GG56" s="227"/>
      <c r="GH56" s="227"/>
      <c r="GI56" s="227"/>
      <c r="GJ56" s="227"/>
      <c r="GK56" s="227"/>
      <c r="GL56" s="227"/>
      <c r="GM56" s="227"/>
      <c r="GN56" s="227"/>
      <c r="GO56" s="227"/>
      <c r="GP56" s="227"/>
      <c r="GQ56" s="227"/>
      <c r="GR56" s="227"/>
      <c r="GS56" s="227"/>
      <c r="GT56" s="227"/>
      <c r="GU56" s="227"/>
      <c r="GV56" s="227"/>
      <c r="GW56" s="227"/>
      <c r="GX56" s="227"/>
      <c r="GY56" s="227"/>
      <c r="GZ56" s="227"/>
      <c r="HA56" s="227"/>
      <c r="HB56" s="227"/>
      <c r="HC56" s="227"/>
      <c r="HD56" s="227"/>
      <c r="HE56" s="227"/>
      <c r="HF56" s="227"/>
      <c r="HG56" s="227"/>
      <c r="HH56" s="227"/>
      <c r="HI56" s="227"/>
      <c r="HJ56" s="227"/>
      <c r="HK56" s="227"/>
      <c r="HL56" s="227"/>
      <c r="HM56" s="227"/>
      <c r="HN56" s="227"/>
      <c r="HO56" s="227"/>
      <c r="HP56" s="227"/>
      <c r="HQ56" s="227"/>
      <c r="HR56" s="227"/>
      <c r="HS56" s="227"/>
      <c r="HT56" s="227"/>
      <c r="HU56" s="227"/>
      <c r="HV56" s="227"/>
      <c r="HW56" s="227"/>
      <c r="HX56" s="227"/>
      <c r="HY56" s="227"/>
      <c r="HZ56" s="227"/>
      <c r="IA56" s="227"/>
      <c r="IB56" s="227"/>
      <c r="IC56" s="227"/>
      <c r="ID56" s="227"/>
      <c r="IE56" s="227"/>
      <c r="IF56" s="227"/>
      <c r="IG56" s="227"/>
      <c r="IH56" s="227"/>
      <c r="II56" s="227"/>
      <c r="IJ56" s="227"/>
      <c r="IK56" s="227"/>
      <c r="IL56" s="227"/>
      <c r="IM56" s="227"/>
      <c r="IN56" s="227"/>
      <c r="IO56" s="227"/>
      <c r="IP56" s="227"/>
      <c r="IQ56" s="227"/>
      <c r="IR56" s="227"/>
      <c r="IS56" s="227"/>
      <c r="IT56" s="227"/>
      <c r="IU56" s="227"/>
      <c r="IV56" s="227"/>
    </row>
    <row r="57" spans="1:256" ht="15" customHeight="1">
      <c r="A57" s="258"/>
      <c r="B57" s="108"/>
      <c r="C57" s="261"/>
      <c r="D57" s="157"/>
      <c r="E57" s="109"/>
      <c r="F57" s="157"/>
      <c r="G57" s="109"/>
      <c r="H57" s="109"/>
      <c r="I57" s="109"/>
      <c r="J57" s="109"/>
      <c r="K57" s="109"/>
      <c r="L57" s="109"/>
      <c r="M57" s="109"/>
      <c r="N57" s="109"/>
      <c r="O57" s="109"/>
      <c r="P57" s="109"/>
      <c r="Q57" s="109"/>
      <c r="R57" s="109"/>
      <c r="S57" s="109"/>
      <c r="T57" s="109"/>
      <c r="U57" s="109"/>
      <c r="V57" s="109"/>
      <c r="W57" s="109"/>
      <c r="X57" s="109"/>
      <c r="Y57" s="109"/>
      <c r="Z57" s="109"/>
      <c r="AA57" s="109"/>
      <c r="AB57" s="109"/>
      <c r="AC57" s="109"/>
      <c r="AD57" s="109"/>
      <c r="AE57" s="109"/>
      <c r="AF57" s="109"/>
      <c r="AG57" s="109"/>
      <c r="AH57" s="109"/>
      <c r="AI57" s="109"/>
      <c r="AJ57" s="109"/>
      <c r="AK57" s="109"/>
      <c r="AL57" s="109"/>
      <c r="AM57" s="109"/>
      <c r="AN57" s="109"/>
      <c r="AO57" s="109"/>
      <c r="AP57" s="109"/>
      <c r="AQ57" s="109"/>
      <c r="AR57" s="109"/>
      <c r="AS57" s="109"/>
      <c r="AT57" s="109"/>
      <c r="AU57" s="109"/>
      <c r="AV57" s="109"/>
      <c r="AW57" s="109"/>
      <c r="AX57" s="109"/>
      <c r="AY57" s="109"/>
      <c r="AZ57" s="109"/>
      <c r="BA57" s="109"/>
      <c r="BB57" s="109"/>
      <c r="BC57" s="109"/>
      <c r="BD57" s="109"/>
      <c r="BE57" s="109"/>
      <c r="BF57" s="109"/>
      <c r="BG57" s="109"/>
      <c r="BH57" s="109"/>
      <c r="BI57" s="109"/>
      <c r="BJ57" s="109"/>
      <c r="BK57" s="109"/>
      <c r="BL57" s="109"/>
      <c r="BM57" s="109"/>
      <c r="BN57" s="109"/>
      <c r="BO57" s="109"/>
      <c r="BP57" s="109"/>
      <c r="BQ57" s="109"/>
      <c r="BR57" s="109"/>
      <c r="BS57" s="109"/>
      <c r="BT57" s="109"/>
      <c r="BU57" s="109"/>
      <c r="BV57" s="109"/>
      <c r="BW57" s="109"/>
      <c r="BX57" s="109"/>
      <c r="BY57" s="109"/>
      <c r="BZ57" s="109"/>
      <c r="CA57" s="109"/>
      <c r="CB57" s="109"/>
      <c r="CC57" s="109"/>
      <c r="CD57" s="109"/>
      <c r="CE57" s="109"/>
      <c r="CF57" s="109"/>
      <c r="CG57" s="109"/>
      <c r="CH57" s="109"/>
      <c r="CI57" s="109"/>
      <c r="CJ57" s="109"/>
      <c r="CK57" s="109"/>
      <c r="CL57" s="109"/>
      <c r="CM57" s="109"/>
      <c r="CN57" s="109"/>
      <c r="CO57" s="109"/>
      <c r="CP57" s="109"/>
      <c r="CQ57" s="109"/>
      <c r="CR57" s="109"/>
      <c r="CS57" s="109"/>
      <c r="CT57" s="109"/>
      <c r="CU57" s="227"/>
      <c r="CV57" s="227"/>
      <c r="CW57" s="227"/>
      <c r="CX57" s="227"/>
      <c r="CY57" s="227"/>
      <c r="CZ57" s="227"/>
      <c r="DA57" s="227"/>
      <c r="DB57" s="227"/>
      <c r="DC57" s="227"/>
      <c r="DD57" s="227"/>
      <c r="DE57" s="227"/>
      <c r="DF57" s="227"/>
      <c r="DG57" s="227"/>
      <c r="DH57" s="227"/>
      <c r="DI57" s="227"/>
      <c r="DJ57" s="227"/>
      <c r="DK57" s="227"/>
      <c r="DL57" s="227"/>
      <c r="DM57" s="227"/>
      <c r="DN57" s="227"/>
      <c r="DO57" s="227"/>
      <c r="DP57" s="227"/>
      <c r="DQ57" s="227"/>
      <c r="DR57" s="227"/>
      <c r="DS57" s="227"/>
      <c r="DT57" s="227"/>
      <c r="DU57" s="227"/>
      <c r="DV57" s="227"/>
      <c r="DW57" s="227"/>
      <c r="DX57" s="227"/>
      <c r="DY57" s="227"/>
      <c r="DZ57" s="227"/>
      <c r="EA57" s="227"/>
      <c r="EB57" s="227"/>
      <c r="EC57" s="227"/>
      <c r="ED57" s="227"/>
      <c r="EE57" s="227"/>
      <c r="EF57" s="227"/>
      <c r="EG57" s="227"/>
      <c r="EH57" s="227"/>
      <c r="EI57" s="227"/>
      <c r="EJ57" s="227"/>
      <c r="EK57" s="227"/>
      <c r="EL57" s="227"/>
      <c r="EM57" s="227"/>
      <c r="EN57" s="227"/>
      <c r="EO57" s="227"/>
      <c r="EP57" s="227"/>
      <c r="EQ57" s="227"/>
      <c r="ER57" s="227"/>
      <c r="ES57" s="227"/>
      <c r="ET57" s="227"/>
      <c r="EU57" s="227"/>
      <c r="EV57" s="227"/>
      <c r="EW57" s="227"/>
      <c r="EX57" s="227"/>
      <c r="EY57" s="227"/>
      <c r="EZ57" s="227"/>
      <c r="FA57" s="227"/>
      <c r="FB57" s="227"/>
      <c r="FC57" s="227"/>
      <c r="FD57" s="227"/>
      <c r="FE57" s="227"/>
      <c r="FF57" s="227"/>
      <c r="FG57" s="227"/>
      <c r="FH57" s="227"/>
      <c r="FI57" s="227"/>
      <c r="FJ57" s="227"/>
      <c r="FK57" s="227"/>
      <c r="FL57" s="227"/>
      <c r="FM57" s="227"/>
      <c r="FN57" s="227"/>
      <c r="FO57" s="227"/>
      <c r="FP57" s="227"/>
      <c r="FQ57" s="227"/>
      <c r="FR57" s="227"/>
      <c r="FS57" s="227"/>
      <c r="FT57" s="227"/>
      <c r="FU57" s="227"/>
      <c r="FV57" s="227"/>
      <c r="FW57" s="227"/>
      <c r="FX57" s="227"/>
      <c r="FY57" s="227"/>
      <c r="FZ57" s="227"/>
      <c r="GA57" s="227"/>
      <c r="GB57" s="227"/>
      <c r="GC57" s="227"/>
      <c r="GD57" s="227"/>
      <c r="GE57" s="227"/>
      <c r="GF57" s="227"/>
      <c r="GG57" s="227"/>
      <c r="GH57" s="227"/>
      <c r="GI57" s="227"/>
      <c r="GJ57" s="227"/>
      <c r="GK57" s="227"/>
      <c r="GL57" s="227"/>
      <c r="GM57" s="227"/>
      <c r="GN57" s="227"/>
      <c r="GO57" s="227"/>
      <c r="GP57" s="227"/>
      <c r="GQ57" s="227"/>
      <c r="GR57" s="227"/>
      <c r="GS57" s="227"/>
      <c r="GT57" s="227"/>
      <c r="GU57" s="227"/>
      <c r="GV57" s="227"/>
      <c r="GW57" s="227"/>
      <c r="GX57" s="227"/>
      <c r="GY57" s="227"/>
      <c r="GZ57" s="227"/>
      <c r="HA57" s="227"/>
      <c r="HB57" s="227"/>
      <c r="HC57" s="227"/>
      <c r="HD57" s="227"/>
      <c r="HE57" s="227"/>
      <c r="HF57" s="227"/>
      <c r="HG57" s="227"/>
      <c r="HH57" s="227"/>
      <c r="HI57" s="227"/>
      <c r="HJ57" s="227"/>
      <c r="HK57" s="227"/>
      <c r="HL57" s="227"/>
      <c r="HM57" s="227"/>
      <c r="HN57" s="227"/>
      <c r="HO57" s="227"/>
      <c r="HP57" s="227"/>
      <c r="HQ57" s="227"/>
      <c r="HR57" s="227"/>
      <c r="HS57" s="227"/>
      <c r="HT57" s="227"/>
      <c r="HU57" s="227"/>
      <c r="HV57" s="227"/>
      <c r="HW57" s="227"/>
      <c r="HX57" s="227"/>
      <c r="HY57" s="227"/>
      <c r="HZ57" s="227"/>
      <c r="IA57" s="227"/>
      <c r="IB57" s="227"/>
      <c r="IC57" s="227"/>
      <c r="ID57" s="227"/>
      <c r="IE57" s="227"/>
      <c r="IF57" s="227"/>
      <c r="IG57" s="227"/>
      <c r="IH57" s="227"/>
      <c r="II57" s="227"/>
      <c r="IJ57" s="227"/>
      <c r="IK57" s="227"/>
      <c r="IL57" s="227"/>
      <c r="IM57" s="227"/>
      <c r="IN57" s="227"/>
      <c r="IO57" s="227"/>
      <c r="IP57" s="227"/>
      <c r="IQ57" s="227"/>
      <c r="IR57" s="227"/>
      <c r="IS57" s="227"/>
      <c r="IT57" s="227"/>
      <c r="IU57" s="227"/>
      <c r="IV57" s="227"/>
    </row>
    <row r="58" spans="1:256" ht="15" customHeight="1">
      <c r="A58" s="107"/>
      <c r="B58" s="108"/>
      <c r="C58" s="261"/>
      <c r="D58" s="157"/>
      <c r="E58" s="80"/>
      <c r="F58" s="157"/>
      <c r="G58" s="80"/>
      <c r="H58" s="80"/>
      <c r="I58" s="80"/>
      <c r="J58" s="80"/>
      <c r="K58" s="80"/>
      <c r="L58" s="80"/>
      <c r="M58" s="80"/>
      <c r="N58" s="80"/>
      <c r="O58" s="80"/>
      <c r="P58" s="80"/>
      <c r="Q58" s="80"/>
      <c r="R58" s="80"/>
      <c r="S58" s="80"/>
      <c r="T58" s="80"/>
      <c r="U58" s="80"/>
      <c r="V58" s="80"/>
      <c r="W58" s="80"/>
      <c r="X58" s="80"/>
      <c r="Y58" s="80"/>
      <c r="Z58" s="80"/>
      <c r="AA58" s="80"/>
      <c r="AB58" s="80"/>
      <c r="AC58" s="80"/>
      <c r="AD58" s="80"/>
      <c r="AE58" s="80"/>
      <c r="AF58" s="80"/>
      <c r="AG58" s="80"/>
      <c r="AH58" s="80"/>
      <c r="AI58" s="80"/>
      <c r="AJ58" s="80"/>
      <c r="AK58" s="80"/>
      <c r="AL58" s="80"/>
      <c r="AM58" s="80"/>
      <c r="AN58" s="80"/>
      <c r="AO58" s="80"/>
      <c r="AP58" s="80"/>
      <c r="AQ58" s="80"/>
      <c r="AR58" s="80"/>
      <c r="AS58" s="80"/>
      <c r="AT58" s="80"/>
      <c r="AU58" s="80"/>
      <c r="AV58" s="80"/>
      <c r="AW58" s="80"/>
      <c r="AX58" s="80"/>
      <c r="AY58" s="80"/>
      <c r="AZ58" s="80"/>
      <c r="BA58" s="80"/>
      <c r="BB58" s="80"/>
      <c r="BC58" s="80"/>
      <c r="BD58" s="80"/>
      <c r="BE58" s="80"/>
      <c r="BF58" s="80"/>
      <c r="BG58" s="80"/>
      <c r="BH58" s="80"/>
      <c r="BI58" s="80"/>
      <c r="BJ58" s="80"/>
      <c r="BK58" s="80"/>
      <c r="BL58" s="80"/>
      <c r="BM58" s="80"/>
      <c r="BN58" s="80"/>
      <c r="BO58" s="80"/>
      <c r="BP58" s="80"/>
      <c r="BQ58" s="80"/>
      <c r="BR58" s="80"/>
      <c r="BS58" s="80"/>
      <c r="BT58" s="80"/>
      <c r="BU58" s="80"/>
      <c r="BV58" s="80"/>
      <c r="BW58" s="80"/>
      <c r="BX58" s="80"/>
      <c r="BY58" s="80"/>
      <c r="BZ58" s="80"/>
      <c r="CA58" s="80"/>
      <c r="CB58" s="80"/>
      <c r="CC58" s="80"/>
      <c r="CD58" s="80"/>
      <c r="CE58" s="80"/>
      <c r="CF58" s="80"/>
      <c r="CG58" s="80"/>
      <c r="CH58" s="80"/>
      <c r="CI58" s="80"/>
      <c r="CJ58" s="80"/>
      <c r="CK58" s="80"/>
      <c r="CL58" s="80"/>
      <c r="CM58" s="80"/>
      <c r="CN58" s="80"/>
      <c r="CO58" s="80"/>
      <c r="CP58" s="80"/>
      <c r="CQ58" s="80"/>
      <c r="CR58" s="80"/>
      <c r="CS58" s="109"/>
      <c r="CT58" s="109"/>
      <c r="CU58" s="227"/>
      <c r="CV58" s="227"/>
      <c r="CW58" s="227"/>
      <c r="CX58" s="227"/>
      <c r="CY58" s="227"/>
      <c r="CZ58" s="227"/>
      <c r="DA58" s="227"/>
      <c r="DB58" s="227"/>
      <c r="DC58" s="227"/>
      <c r="DD58" s="227"/>
      <c r="DE58" s="227"/>
      <c r="DF58" s="227"/>
      <c r="DG58" s="227"/>
      <c r="DH58" s="227"/>
      <c r="DI58" s="227"/>
      <c r="DJ58" s="227"/>
      <c r="DK58" s="227"/>
      <c r="DL58" s="227"/>
      <c r="DM58" s="227"/>
      <c r="DN58" s="227"/>
      <c r="DO58" s="227"/>
      <c r="DP58" s="227"/>
      <c r="DQ58" s="227"/>
      <c r="DR58" s="227"/>
      <c r="DS58" s="227"/>
      <c r="DT58" s="227"/>
      <c r="DU58" s="227"/>
      <c r="DV58" s="227"/>
      <c r="DW58" s="227"/>
      <c r="DX58" s="227"/>
      <c r="DY58" s="227"/>
      <c r="DZ58" s="227"/>
      <c r="EA58" s="227"/>
      <c r="EB58" s="227"/>
      <c r="EC58" s="227"/>
      <c r="ED58" s="227"/>
      <c r="EE58" s="227"/>
      <c r="EF58" s="227"/>
      <c r="EG58" s="227"/>
      <c r="EH58" s="227"/>
      <c r="EI58" s="227"/>
      <c r="EJ58" s="227"/>
      <c r="EK58" s="227"/>
      <c r="EL58" s="227"/>
      <c r="EM58" s="227"/>
      <c r="EN58" s="227"/>
      <c r="EO58" s="227"/>
      <c r="EP58" s="227"/>
      <c r="EQ58" s="227"/>
      <c r="ER58" s="227"/>
      <c r="ES58" s="227"/>
      <c r="ET58" s="227"/>
      <c r="EU58" s="227"/>
      <c r="EV58" s="227"/>
      <c r="EW58" s="227"/>
      <c r="EX58" s="227"/>
      <c r="EY58" s="227"/>
      <c r="EZ58" s="227"/>
      <c r="FA58" s="227"/>
      <c r="FB58" s="227"/>
      <c r="FC58" s="227"/>
      <c r="FD58" s="227"/>
      <c r="FE58" s="227"/>
      <c r="FF58" s="227"/>
      <c r="FG58" s="227"/>
      <c r="FH58" s="227"/>
      <c r="FI58" s="227"/>
      <c r="FJ58" s="227"/>
      <c r="FK58" s="227"/>
      <c r="FL58" s="227"/>
      <c r="FM58" s="227"/>
      <c r="FN58" s="227"/>
      <c r="FO58" s="227"/>
      <c r="FP58" s="227"/>
      <c r="FQ58" s="227"/>
      <c r="FR58" s="227"/>
      <c r="FS58" s="227"/>
      <c r="FT58" s="227"/>
      <c r="FU58" s="227"/>
      <c r="FV58" s="227"/>
      <c r="FW58" s="227"/>
      <c r="FX58" s="227"/>
      <c r="FY58" s="227"/>
      <c r="FZ58" s="227"/>
      <c r="GA58" s="227"/>
      <c r="GB58" s="227"/>
      <c r="GC58" s="227"/>
      <c r="GD58" s="227"/>
      <c r="GE58" s="227"/>
      <c r="GF58" s="227"/>
      <c r="GG58" s="227"/>
      <c r="GH58" s="227"/>
      <c r="GI58" s="227"/>
      <c r="GJ58" s="227"/>
      <c r="GK58" s="227"/>
      <c r="GL58" s="227"/>
      <c r="GM58" s="227"/>
      <c r="GN58" s="227"/>
      <c r="GO58" s="227"/>
      <c r="GP58" s="227"/>
      <c r="GQ58" s="227"/>
      <c r="GR58" s="227"/>
      <c r="GS58" s="227"/>
      <c r="GT58" s="227"/>
      <c r="GU58" s="227"/>
      <c r="GV58" s="227"/>
      <c r="GW58" s="227"/>
      <c r="GX58" s="227"/>
      <c r="GY58" s="227"/>
      <c r="GZ58" s="227"/>
      <c r="HA58" s="227"/>
      <c r="HB58" s="227"/>
      <c r="HC58" s="227"/>
      <c r="HD58" s="227"/>
      <c r="HE58" s="227"/>
      <c r="HF58" s="227"/>
      <c r="HG58" s="227"/>
      <c r="HH58" s="227"/>
      <c r="HI58" s="227"/>
      <c r="HJ58" s="227"/>
      <c r="HK58" s="227"/>
      <c r="HL58" s="227"/>
      <c r="HM58" s="227"/>
      <c r="HN58" s="227"/>
      <c r="HO58" s="227"/>
      <c r="HP58" s="227"/>
      <c r="HQ58" s="227"/>
      <c r="HR58" s="227"/>
      <c r="HS58" s="227"/>
      <c r="HT58" s="227"/>
      <c r="HU58" s="227"/>
      <c r="HV58" s="227"/>
      <c r="HW58" s="227"/>
      <c r="HX58" s="227"/>
      <c r="HY58" s="227"/>
      <c r="HZ58" s="227"/>
      <c r="IA58" s="227"/>
      <c r="IB58" s="227"/>
      <c r="IC58" s="227"/>
      <c r="ID58" s="227"/>
      <c r="IE58" s="227"/>
      <c r="IF58" s="227"/>
      <c r="IG58" s="227"/>
      <c r="IH58" s="227"/>
      <c r="II58" s="227"/>
      <c r="IJ58" s="227"/>
      <c r="IK58" s="227"/>
      <c r="IL58" s="227"/>
      <c r="IM58" s="227"/>
      <c r="IN58" s="227"/>
      <c r="IO58" s="227"/>
      <c r="IP58" s="227"/>
      <c r="IQ58" s="227"/>
      <c r="IR58" s="227"/>
      <c r="IS58" s="227"/>
      <c r="IT58" s="227"/>
      <c r="IU58" s="227"/>
      <c r="IV58" s="227"/>
    </row>
    <row r="59" spans="1:256" ht="15" customHeight="1">
      <c r="A59" s="107"/>
      <c r="B59" s="108"/>
      <c r="C59" s="261"/>
      <c r="D59" s="157"/>
      <c r="E59" s="80"/>
      <c r="F59" s="157"/>
      <c r="G59" s="80"/>
      <c r="H59" s="80"/>
      <c r="I59" s="80"/>
      <c r="J59" s="80"/>
      <c r="K59" s="80"/>
      <c r="L59" s="80"/>
      <c r="M59" s="80"/>
      <c r="N59" s="80"/>
      <c r="O59" s="80"/>
      <c r="P59" s="80"/>
      <c r="Q59" s="80"/>
      <c r="R59" s="80"/>
      <c r="S59" s="80"/>
      <c r="T59" s="80"/>
      <c r="U59" s="80"/>
      <c r="V59" s="80"/>
      <c r="W59" s="80"/>
      <c r="X59" s="80"/>
      <c r="Y59" s="80"/>
      <c r="Z59" s="80"/>
      <c r="AA59" s="80"/>
      <c r="AB59" s="80"/>
      <c r="AC59" s="80"/>
      <c r="AD59" s="80"/>
      <c r="AE59" s="80"/>
      <c r="AF59" s="80"/>
      <c r="AG59" s="80"/>
      <c r="AH59" s="80"/>
      <c r="AI59" s="80"/>
      <c r="AJ59" s="80"/>
      <c r="AK59" s="80"/>
      <c r="AL59" s="80"/>
      <c r="AM59" s="80"/>
      <c r="AN59" s="80"/>
      <c r="AO59" s="80"/>
      <c r="AP59" s="80"/>
      <c r="AQ59" s="80"/>
      <c r="AR59" s="80"/>
      <c r="AS59" s="80"/>
      <c r="AT59" s="80"/>
      <c r="AU59" s="80"/>
      <c r="AV59" s="80"/>
      <c r="AW59" s="80"/>
      <c r="AX59" s="80"/>
      <c r="AY59" s="80"/>
      <c r="AZ59" s="80"/>
      <c r="BA59" s="80"/>
      <c r="BB59" s="80"/>
      <c r="BC59" s="80"/>
      <c r="BD59" s="80"/>
      <c r="BE59" s="80"/>
      <c r="BF59" s="80"/>
      <c r="BG59" s="80"/>
      <c r="BH59" s="80"/>
      <c r="BI59" s="80"/>
      <c r="BJ59" s="80"/>
      <c r="BK59" s="80"/>
      <c r="BL59" s="80"/>
      <c r="BM59" s="80"/>
      <c r="BN59" s="80"/>
      <c r="BO59" s="80"/>
      <c r="BP59" s="80"/>
      <c r="BQ59" s="80"/>
      <c r="BR59" s="80"/>
      <c r="BS59" s="80"/>
      <c r="BT59" s="80"/>
      <c r="BU59" s="80"/>
      <c r="BV59" s="80"/>
      <c r="BW59" s="80"/>
      <c r="BX59" s="80"/>
      <c r="BY59" s="80"/>
      <c r="BZ59" s="80"/>
      <c r="CA59" s="80"/>
      <c r="CB59" s="80"/>
      <c r="CC59" s="80"/>
      <c r="CD59" s="80"/>
      <c r="CE59" s="80"/>
      <c r="CF59" s="80"/>
      <c r="CG59" s="80"/>
      <c r="CH59" s="80"/>
      <c r="CI59" s="80"/>
      <c r="CJ59" s="80"/>
      <c r="CK59" s="80"/>
      <c r="CL59" s="80"/>
      <c r="CM59" s="80"/>
      <c r="CN59" s="80"/>
      <c r="CO59" s="80"/>
      <c r="CP59" s="80"/>
      <c r="CQ59" s="80"/>
      <c r="CR59" s="80"/>
      <c r="CS59" s="109"/>
      <c r="CT59" s="109"/>
      <c r="CU59" s="227"/>
      <c r="CV59" s="227"/>
      <c r="CW59" s="227"/>
      <c r="CX59" s="227"/>
      <c r="CY59" s="227"/>
      <c r="CZ59" s="227"/>
      <c r="DA59" s="227"/>
      <c r="DB59" s="227"/>
      <c r="DC59" s="227"/>
      <c r="DD59" s="227"/>
      <c r="DE59" s="227"/>
      <c r="DF59" s="227"/>
      <c r="DG59" s="227"/>
      <c r="DH59" s="227"/>
      <c r="DI59" s="227"/>
      <c r="DJ59" s="227"/>
      <c r="DK59" s="227"/>
      <c r="DL59" s="227"/>
      <c r="DM59" s="227"/>
      <c r="DN59" s="227"/>
      <c r="DO59" s="227"/>
      <c r="DP59" s="227"/>
      <c r="DQ59" s="227"/>
      <c r="DR59" s="227"/>
      <c r="DS59" s="227"/>
      <c r="DT59" s="227"/>
      <c r="DU59" s="227"/>
      <c r="DV59" s="227"/>
      <c r="DW59" s="227"/>
      <c r="DX59" s="227"/>
      <c r="DY59" s="227"/>
      <c r="DZ59" s="227"/>
      <c r="EA59" s="227"/>
      <c r="EB59" s="227"/>
      <c r="EC59" s="227"/>
      <c r="ED59" s="227"/>
      <c r="EE59" s="227"/>
      <c r="EF59" s="227"/>
      <c r="EG59" s="227"/>
      <c r="EH59" s="227"/>
      <c r="EI59" s="227"/>
      <c r="EJ59" s="227"/>
      <c r="EK59" s="227"/>
      <c r="EL59" s="227"/>
      <c r="EM59" s="227"/>
      <c r="EN59" s="227"/>
      <c r="EO59" s="227"/>
      <c r="EP59" s="227"/>
      <c r="EQ59" s="227"/>
      <c r="ER59" s="227"/>
      <c r="ES59" s="227"/>
      <c r="ET59" s="227"/>
      <c r="EU59" s="227"/>
      <c r="EV59" s="227"/>
      <c r="EW59" s="227"/>
      <c r="EX59" s="227"/>
      <c r="EY59" s="227"/>
      <c r="EZ59" s="227"/>
      <c r="FA59" s="227"/>
      <c r="FB59" s="227"/>
      <c r="FC59" s="227"/>
      <c r="FD59" s="227"/>
      <c r="FE59" s="227"/>
      <c r="FF59" s="227"/>
      <c r="FG59" s="227"/>
      <c r="FH59" s="227"/>
      <c r="FI59" s="227"/>
      <c r="FJ59" s="227"/>
      <c r="FK59" s="227"/>
      <c r="FL59" s="227"/>
      <c r="FM59" s="227"/>
      <c r="FN59" s="227"/>
      <c r="FO59" s="227"/>
      <c r="FP59" s="227"/>
      <c r="FQ59" s="227"/>
      <c r="FR59" s="227"/>
      <c r="FS59" s="227"/>
      <c r="FT59" s="227"/>
      <c r="FU59" s="227"/>
      <c r="FV59" s="227"/>
      <c r="FW59" s="227"/>
      <c r="FX59" s="227"/>
      <c r="FY59" s="227"/>
      <c r="FZ59" s="227"/>
      <c r="GA59" s="227"/>
      <c r="GB59" s="227"/>
      <c r="GC59" s="227"/>
      <c r="GD59" s="227"/>
      <c r="GE59" s="227"/>
      <c r="GF59" s="227"/>
      <c r="GG59" s="227"/>
      <c r="GH59" s="227"/>
      <c r="GI59" s="227"/>
      <c r="GJ59" s="227"/>
      <c r="GK59" s="227"/>
      <c r="GL59" s="227"/>
      <c r="GM59" s="227"/>
      <c r="GN59" s="227"/>
      <c r="GO59" s="227"/>
      <c r="GP59" s="227"/>
      <c r="GQ59" s="227"/>
      <c r="GR59" s="227"/>
      <c r="GS59" s="227"/>
      <c r="GT59" s="227"/>
      <c r="GU59" s="227"/>
      <c r="GV59" s="227"/>
      <c r="GW59" s="227"/>
      <c r="GX59" s="227"/>
      <c r="GY59" s="227"/>
      <c r="GZ59" s="227"/>
      <c r="HA59" s="227"/>
      <c r="HB59" s="227"/>
      <c r="HC59" s="227"/>
      <c r="HD59" s="227"/>
      <c r="HE59" s="227"/>
      <c r="HF59" s="227"/>
      <c r="HG59" s="227"/>
      <c r="HH59" s="227"/>
      <c r="HI59" s="227"/>
      <c r="HJ59" s="227"/>
      <c r="HK59" s="227"/>
      <c r="HL59" s="227"/>
      <c r="HM59" s="227"/>
      <c r="HN59" s="227"/>
      <c r="HO59" s="227"/>
      <c r="HP59" s="227"/>
      <c r="HQ59" s="227"/>
      <c r="HR59" s="227"/>
      <c r="HS59" s="227"/>
      <c r="HT59" s="227"/>
      <c r="HU59" s="227"/>
      <c r="HV59" s="227"/>
      <c r="HW59" s="227"/>
      <c r="HX59" s="227"/>
      <c r="HY59" s="227"/>
      <c r="HZ59" s="227"/>
      <c r="IA59" s="227"/>
      <c r="IB59" s="227"/>
      <c r="IC59" s="227"/>
      <c r="ID59" s="227"/>
      <c r="IE59" s="227"/>
      <c r="IF59" s="227"/>
      <c r="IG59" s="227"/>
      <c r="IH59" s="227"/>
      <c r="II59" s="227"/>
      <c r="IJ59" s="227"/>
      <c r="IK59" s="227"/>
      <c r="IL59" s="227"/>
      <c r="IM59" s="227"/>
      <c r="IN59" s="227"/>
      <c r="IO59" s="227"/>
      <c r="IP59" s="227"/>
      <c r="IQ59" s="227"/>
      <c r="IR59" s="227"/>
      <c r="IS59" s="227"/>
      <c r="IT59" s="227"/>
      <c r="IU59" s="227"/>
      <c r="IV59" s="227"/>
    </row>
    <row r="60" spans="1:256" ht="15" customHeight="1">
      <c r="A60" s="107"/>
      <c r="B60" s="108"/>
      <c r="C60" s="261"/>
      <c r="D60" s="157"/>
      <c r="E60" s="80"/>
      <c r="F60" s="157"/>
      <c r="G60" s="80"/>
      <c r="H60" s="80"/>
      <c r="I60" s="80"/>
      <c r="J60" s="80"/>
      <c r="K60" s="80"/>
      <c r="L60" s="80"/>
      <c r="M60" s="80"/>
      <c r="N60" s="80"/>
      <c r="O60" s="80"/>
      <c r="P60" s="80"/>
      <c r="Q60" s="80"/>
      <c r="R60" s="80"/>
      <c r="S60" s="80"/>
      <c r="T60" s="80"/>
      <c r="U60" s="80"/>
      <c r="V60" s="80"/>
      <c r="W60" s="80"/>
      <c r="X60" s="80"/>
      <c r="Y60" s="80"/>
      <c r="Z60" s="80"/>
      <c r="AA60" s="80"/>
      <c r="AB60" s="80"/>
      <c r="AC60" s="80"/>
      <c r="AD60" s="80"/>
      <c r="AE60" s="80"/>
      <c r="AF60" s="80"/>
      <c r="AG60" s="80"/>
      <c r="AH60" s="80"/>
      <c r="AI60" s="80"/>
      <c r="AJ60" s="80"/>
      <c r="AK60" s="80"/>
      <c r="AL60" s="80"/>
      <c r="AM60" s="80"/>
      <c r="AN60" s="80"/>
      <c r="AO60" s="80"/>
      <c r="AP60" s="80"/>
      <c r="AQ60" s="80"/>
      <c r="AR60" s="80"/>
      <c r="AS60" s="80"/>
      <c r="AT60" s="80"/>
      <c r="AU60" s="80"/>
      <c r="AV60" s="80"/>
      <c r="AW60" s="80"/>
      <c r="AX60" s="80"/>
      <c r="AY60" s="80"/>
      <c r="AZ60" s="80"/>
      <c r="BA60" s="80"/>
      <c r="BB60" s="80"/>
      <c r="BC60" s="80"/>
      <c r="BD60" s="80"/>
      <c r="BE60" s="80"/>
      <c r="BF60" s="80"/>
      <c r="BG60" s="80"/>
      <c r="BH60" s="80"/>
      <c r="BI60" s="80"/>
      <c r="BJ60" s="80"/>
      <c r="BK60" s="80"/>
      <c r="BL60" s="80"/>
      <c r="BM60" s="80"/>
      <c r="BN60" s="80"/>
      <c r="BO60" s="80"/>
      <c r="BP60" s="80"/>
      <c r="BQ60" s="80"/>
      <c r="BR60" s="80"/>
      <c r="BS60" s="80"/>
      <c r="BT60" s="80"/>
      <c r="BU60" s="80"/>
      <c r="BV60" s="80"/>
      <c r="BW60" s="80"/>
      <c r="BX60" s="80"/>
      <c r="BY60" s="80"/>
      <c r="BZ60" s="80"/>
      <c r="CA60" s="80"/>
      <c r="CB60" s="80"/>
      <c r="CC60" s="80"/>
      <c r="CD60" s="80"/>
      <c r="CE60" s="80"/>
      <c r="CF60" s="80"/>
      <c r="CG60" s="80"/>
      <c r="CH60" s="80"/>
      <c r="CI60" s="80"/>
      <c r="CJ60" s="80"/>
      <c r="CK60" s="80"/>
      <c r="CL60" s="80"/>
      <c r="CM60" s="80"/>
      <c r="CN60" s="80"/>
      <c r="CO60" s="80"/>
      <c r="CP60" s="80"/>
      <c r="CQ60" s="80"/>
      <c r="CR60" s="80"/>
      <c r="CS60" s="109"/>
      <c r="CT60" s="109"/>
      <c r="CU60" s="227"/>
      <c r="CV60" s="227"/>
      <c r="CW60" s="227"/>
      <c r="CX60" s="227"/>
      <c r="CY60" s="227"/>
      <c r="CZ60" s="227"/>
      <c r="DA60" s="227"/>
      <c r="DB60" s="227"/>
      <c r="DC60" s="227"/>
      <c r="DD60" s="227"/>
      <c r="DE60" s="227"/>
      <c r="DF60" s="227"/>
      <c r="DG60" s="227"/>
      <c r="DH60" s="227"/>
      <c r="DI60" s="227"/>
      <c r="DJ60" s="227"/>
      <c r="DK60" s="227"/>
      <c r="DL60" s="227"/>
      <c r="DM60" s="227"/>
      <c r="DN60" s="227"/>
      <c r="DO60" s="227"/>
      <c r="DP60" s="227"/>
      <c r="DQ60" s="227"/>
      <c r="DR60" s="227"/>
      <c r="DS60" s="227"/>
      <c r="DT60" s="227"/>
      <c r="DU60" s="227"/>
      <c r="DV60" s="227"/>
      <c r="DW60" s="227"/>
      <c r="DX60" s="227"/>
      <c r="DY60" s="227"/>
      <c r="DZ60" s="227"/>
      <c r="EA60" s="227"/>
      <c r="EB60" s="227"/>
      <c r="EC60" s="227"/>
      <c r="ED60" s="227"/>
      <c r="EE60" s="227"/>
      <c r="EF60" s="227"/>
      <c r="EG60" s="227"/>
      <c r="EH60" s="227"/>
      <c r="EI60" s="227"/>
      <c r="EJ60" s="227"/>
      <c r="EK60" s="227"/>
      <c r="EL60" s="227"/>
      <c r="EM60" s="227"/>
      <c r="EN60" s="227"/>
      <c r="EO60" s="227"/>
      <c r="EP60" s="227"/>
      <c r="EQ60" s="227"/>
      <c r="ER60" s="227"/>
      <c r="ES60" s="227"/>
      <c r="ET60" s="227"/>
      <c r="EU60" s="227"/>
      <c r="EV60" s="227"/>
      <c r="EW60" s="227"/>
      <c r="EX60" s="227"/>
      <c r="EY60" s="227"/>
      <c r="EZ60" s="227"/>
      <c r="FA60" s="227"/>
      <c r="FB60" s="227"/>
      <c r="FC60" s="227"/>
      <c r="FD60" s="227"/>
      <c r="FE60" s="227"/>
      <c r="FF60" s="227"/>
      <c r="FG60" s="227"/>
      <c r="FH60" s="227"/>
      <c r="FI60" s="227"/>
      <c r="FJ60" s="227"/>
      <c r="FK60" s="227"/>
      <c r="FL60" s="227"/>
      <c r="FM60" s="227"/>
      <c r="FN60" s="227"/>
      <c r="FO60" s="227"/>
      <c r="FP60" s="227"/>
      <c r="FQ60" s="227"/>
      <c r="FR60" s="227"/>
      <c r="FS60" s="227"/>
      <c r="FT60" s="227"/>
      <c r="FU60" s="227"/>
      <c r="FV60" s="227"/>
      <c r="FW60" s="227"/>
      <c r="FX60" s="227"/>
      <c r="FY60" s="227"/>
      <c r="FZ60" s="227"/>
      <c r="GA60" s="227"/>
      <c r="GB60" s="227"/>
      <c r="GC60" s="227"/>
      <c r="GD60" s="227"/>
      <c r="GE60" s="227"/>
      <c r="GF60" s="227"/>
      <c r="GG60" s="227"/>
      <c r="GH60" s="227"/>
      <c r="GI60" s="227"/>
      <c r="GJ60" s="227"/>
      <c r="GK60" s="227"/>
      <c r="GL60" s="227"/>
      <c r="GM60" s="227"/>
      <c r="GN60" s="227"/>
      <c r="GO60" s="227"/>
      <c r="GP60" s="227"/>
      <c r="GQ60" s="227"/>
      <c r="GR60" s="227"/>
      <c r="GS60" s="227"/>
      <c r="GT60" s="227"/>
      <c r="GU60" s="227"/>
      <c r="GV60" s="227"/>
      <c r="GW60" s="227"/>
      <c r="GX60" s="227"/>
      <c r="GY60" s="227"/>
      <c r="GZ60" s="227"/>
      <c r="HA60" s="227"/>
      <c r="HB60" s="227"/>
      <c r="HC60" s="227"/>
      <c r="HD60" s="227"/>
      <c r="HE60" s="227"/>
      <c r="HF60" s="227"/>
      <c r="HG60" s="227"/>
      <c r="HH60" s="227"/>
      <c r="HI60" s="227"/>
      <c r="HJ60" s="227"/>
      <c r="HK60" s="227"/>
      <c r="HL60" s="227"/>
      <c r="HM60" s="227"/>
      <c r="HN60" s="227"/>
      <c r="HO60" s="227"/>
      <c r="HP60" s="227"/>
      <c r="HQ60" s="227"/>
      <c r="HR60" s="227"/>
      <c r="HS60" s="227"/>
      <c r="HT60" s="227"/>
      <c r="HU60" s="227"/>
      <c r="HV60" s="227"/>
      <c r="HW60" s="227"/>
      <c r="HX60" s="227"/>
      <c r="HY60" s="227"/>
      <c r="HZ60" s="227"/>
      <c r="IA60" s="227"/>
      <c r="IB60" s="227"/>
      <c r="IC60" s="227"/>
      <c r="ID60" s="227"/>
      <c r="IE60" s="227"/>
      <c r="IF60" s="227"/>
      <c r="IG60" s="227"/>
      <c r="IH60" s="227"/>
      <c r="II60" s="227"/>
      <c r="IJ60" s="227"/>
      <c r="IK60" s="227"/>
      <c r="IL60" s="227"/>
      <c r="IM60" s="227"/>
      <c r="IN60" s="227"/>
      <c r="IO60" s="227"/>
      <c r="IP60" s="227"/>
      <c r="IQ60" s="227"/>
      <c r="IR60" s="227"/>
      <c r="IS60" s="227"/>
      <c r="IT60" s="227"/>
      <c r="IU60" s="227"/>
      <c r="IV60" s="227"/>
    </row>
    <row r="61" spans="1:256" ht="15" customHeight="1">
      <c r="A61" s="107"/>
      <c r="B61" s="108"/>
      <c r="C61" s="261"/>
      <c r="D61" s="157"/>
      <c r="E61" s="80"/>
      <c r="F61" s="157"/>
      <c r="G61" s="80"/>
      <c r="H61" s="80"/>
      <c r="I61" s="80"/>
      <c r="J61" s="80"/>
      <c r="K61" s="80"/>
      <c r="L61" s="80"/>
      <c r="M61" s="80"/>
      <c r="N61" s="80"/>
      <c r="O61" s="80"/>
      <c r="P61" s="80"/>
      <c r="Q61" s="80"/>
      <c r="R61" s="80"/>
      <c r="S61" s="80"/>
      <c r="T61" s="80"/>
      <c r="U61" s="80"/>
      <c r="V61" s="80"/>
      <c r="W61" s="80"/>
      <c r="X61" s="80"/>
      <c r="Y61" s="80"/>
      <c r="Z61" s="80"/>
      <c r="AA61" s="80"/>
      <c r="AB61" s="80"/>
      <c r="AC61" s="80"/>
      <c r="AD61" s="80"/>
      <c r="AE61" s="80"/>
      <c r="AF61" s="80"/>
      <c r="AG61" s="80"/>
      <c r="AH61" s="80"/>
      <c r="AI61" s="80"/>
      <c r="AJ61" s="80"/>
      <c r="AK61" s="80"/>
      <c r="AL61" s="80"/>
      <c r="AM61" s="80"/>
      <c r="AN61" s="80"/>
      <c r="AO61" s="80"/>
      <c r="AP61" s="80"/>
      <c r="AQ61" s="80"/>
      <c r="AR61" s="80"/>
      <c r="AS61" s="80"/>
      <c r="AT61" s="80"/>
      <c r="AU61" s="80"/>
      <c r="AV61" s="80"/>
      <c r="AW61" s="80"/>
      <c r="AX61" s="80"/>
      <c r="AY61" s="80"/>
      <c r="AZ61" s="80"/>
      <c r="BA61" s="80"/>
      <c r="BB61" s="80"/>
      <c r="BC61" s="80"/>
      <c r="BD61" s="80"/>
      <c r="BE61" s="80"/>
      <c r="BF61" s="80"/>
      <c r="BG61" s="80"/>
      <c r="BH61" s="80"/>
      <c r="BI61" s="80"/>
      <c r="BJ61" s="80"/>
      <c r="BK61" s="80"/>
      <c r="BL61" s="80"/>
      <c r="BM61" s="80"/>
      <c r="BN61" s="80"/>
      <c r="BO61" s="80"/>
      <c r="BP61" s="80"/>
      <c r="BQ61" s="80"/>
      <c r="BR61" s="80"/>
      <c r="BS61" s="80"/>
      <c r="BT61" s="80"/>
      <c r="BU61" s="80"/>
      <c r="BV61" s="80"/>
      <c r="BW61" s="80"/>
      <c r="BX61" s="80"/>
      <c r="BY61" s="80"/>
      <c r="BZ61" s="80"/>
      <c r="CA61" s="80"/>
      <c r="CB61" s="80"/>
      <c r="CC61" s="80"/>
      <c r="CD61" s="80"/>
      <c r="CE61" s="80"/>
      <c r="CF61" s="80"/>
      <c r="CG61" s="80"/>
      <c r="CH61" s="80"/>
      <c r="CI61" s="80"/>
      <c r="CJ61" s="80"/>
      <c r="CK61" s="80"/>
      <c r="CL61" s="80"/>
      <c r="CM61" s="80"/>
      <c r="CN61" s="80"/>
      <c r="CO61" s="80"/>
      <c r="CP61" s="80"/>
      <c r="CQ61" s="80"/>
      <c r="CR61" s="80"/>
      <c r="CS61" s="109"/>
      <c r="CT61" s="109"/>
      <c r="CU61" s="227"/>
      <c r="CV61" s="227"/>
      <c r="CW61" s="227"/>
      <c r="CX61" s="227"/>
      <c r="CY61" s="227"/>
      <c r="CZ61" s="227"/>
      <c r="DA61" s="227"/>
      <c r="DB61" s="227"/>
      <c r="DC61" s="227"/>
      <c r="DD61" s="227"/>
      <c r="DE61" s="227"/>
      <c r="DF61" s="227"/>
      <c r="DG61" s="227"/>
      <c r="DH61" s="227"/>
      <c r="DI61" s="227"/>
      <c r="DJ61" s="227"/>
      <c r="DK61" s="227"/>
      <c r="DL61" s="227"/>
      <c r="DM61" s="227"/>
      <c r="DN61" s="227"/>
      <c r="DO61" s="227"/>
      <c r="DP61" s="227"/>
      <c r="DQ61" s="227"/>
      <c r="DR61" s="227"/>
      <c r="DS61" s="227"/>
      <c r="DT61" s="227"/>
      <c r="DU61" s="227"/>
      <c r="DV61" s="227"/>
      <c r="DW61" s="227"/>
      <c r="DX61" s="227"/>
      <c r="DY61" s="227"/>
      <c r="DZ61" s="227"/>
      <c r="EA61" s="227"/>
      <c r="EB61" s="227"/>
      <c r="EC61" s="227"/>
      <c r="ED61" s="227"/>
      <c r="EE61" s="227"/>
      <c r="EF61" s="227"/>
      <c r="EG61" s="227"/>
      <c r="EH61" s="227"/>
      <c r="EI61" s="227"/>
      <c r="EJ61" s="227"/>
      <c r="EK61" s="227"/>
      <c r="EL61" s="227"/>
      <c r="EM61" s="227"/>
      <c r="EN61" s="227"/>
      <c r="EO61" s="227"/>
      <c r="EP61" s="227"/>
      <c r="EQ61" s="227"/>
      <c r="ER61" s="227"/>
      <c r="ES61" s="227"/>
      <c r="ET61" s="227"/>
      <c r="EU61" s="227"/>
      <c r="EV61" s="227"/>
      <c r="EW61" s="227"/>
      <c r="EX61" s="227"/>
      <c r="EY61" s="227"/>
      <c r="EZ61" s="227"/>
      <c r="FA61" s="227"/>
      <c r="FB61" s="227"/>
      <c r="FC61" s="227"/>
      <c r="FD61" s="227"/>
      <c r="FE61" s="227"/>
      <c r="FF61" s="227"/>
      <c r="FG61" s="227"/>
      <c r="FH61" s="227"/>
      <c r="FI61" s="227"/>
      <c r="FJ61" s="227"/>
      <c r="FK61" s="227"/>
      <c r="FL61" s="227"/>
      <c r="FM61" s="227"/>
      <c r="FN61" s="227"/>
      <c r="FO61" s="227"/>
      <c r="FP61" s="227"/>
      <c r="FQ61" s="227"/>
      <c r="FR61" s="227"/>
      <c r="FS61" s="227"/>
      <c r="FT61" s="227"/>
      <c r="FU61" s="227"/>
      <c r="FV61" s="227"/>
      <c r="FW61" s="227"/>
      <c r="FX61" s="227"/>
      <c r="FY61" s="227"/>
      <c r="FZ61" s="227"/>
      <c r="GA61" s="227"/>
      <c r="GB61" s="227"/>
      <c r="GC61" s="227"/>
      <c r="GD61" s="227"/>
      <c r="GE61" s="227"/>
      <c r="GF61" s="227"/>
      <c r="GG61" s="227"/>
      <c r="GH61" s="227"/>
      <c r="GI61" s="227"/>
      <c r="GJ61" s="227"/>
      <c r="GK61" s="227"/>
      <c r="GL61" s="227"/>
      <c r="GM61" s="227"/>
      <c r="GN61" s="227"/>
      <c r="GO61" s="227"/>
      <c r="GP61" s="227"/>
      <c r="GQ61" s="227"/>
      <c r="GR61" s="227"/>
      <c r="GS61" s="227"/>
      <c r="GT61" s="227"/>
      <c r="GU61" s="227"/>
      <c r="GV61" s="227"/>
      <c r="GW61" s="227"/>
      <c r="GX61" s="227"/>
      <c r="GY61" s="227"/>
      <c r="GZ61" s="227"/>
      <c r="HA61" s="227"/>
      <c r="HB61" s="227"/>
      <c r="HC61" s="227"/>
      <c r="HD61" s="227"/>
      <c r="HE61" s="227"/>
      <c r="HF61" s="227"/>
      <c r="HG61" s="227"/>
      <c r="HH61" s="227"/>
      <c r="HI61" s="227"/>
      <c r="HJ61" s="227"/>
      <c r="HK61" s="227"/>
      <c r="HL61" s="227"/>
      <c r="HM61" s="227"/>
      <c r="HN61" s="227"/>
      <c r="HO61" s="227"/>
      <c r="HP61" s="227"/>
      <c r="HQ61" s="227"/>
      <c r="HR61" s="227"/>
      <c r="HS61" s="227"/>
      <c r="HT61" s="227"/>
      <c r="HU61" s="227"/>
      <c r="HV61" s="227"/>
      <c r="HW61" s="227"/>
      <c r="HX61" s="227"/>
      <c r="HY61" s="227"/>
      <c r="HZ61" s="227"/>
      <c r="IA61" s="227"/>
      <c r="IB61" s="227"/>
      <c r="IC61" s="227"/>
      <c r="ID61" s="227"/>
      <c r="IE61" s="227"/>
      <c r="IF61" s="227"/>
      <c r="IG61" s="227"/>
      <c r="IH61" s="227"/>
      <c r="II61" s="227"/>
      <c r="IJ61" s="227"/>
      <c r="IK61" s="227"/>
      <c r="IL61" s="227"/>
      <c r="IM61" s="227"/>
      <c r="IN61" s="227"/>
      <c r="IO61" s="227"/>
      <c r="IP61" s="227"/>
      <c r="IQ61" s="227"/>
      <c r="IR61" s="227"/>
      <c r="IS61" s="227"/>
      <c r="IT61" s="227"/>
      <c r="IU61" s="227"/>
      <c r="IV61" s="227"/>
    </row>
    <row r="62" spans="1:256" ht="15" customHeight="1">
      <c r="A62" s="107"/>
      <c r="B62" s="108"/>
      <c r="C62" s="261"/>
      <c r="D62" s="157"/>
      <c r="E62" s="80"/>
      <c r="F62" s="157"/>
      <c r="G62" s="80"/>
      <c r="H62" s="80"/>
      <c r="I62" s="80"/>
      <c r="J62" s="80"/>
      <c r="K62" s="80"/>
      <c r="L62" s="80"/>
      <c r="M62" s="80"/>
      <c r="N62" s="80"/>
      <c r="O62" s="80"/>
      <c r="P62" s="80"/>
      <c r="Q62" s="80"/>
      <c r="R62" s="80"/>
      <c r="S62" s="80"/>
      <c r="T62" s="80"/>
      <c r="U62" s="80"/>
      <c r="V62" s="80"/>
      <c r="W62" s="80"/>
      <c r="X62" s="80"/>
      <c r="Y62" s="80"/>
      <c r="Z62" s="80"/>
      <c r="AA62" s="80"/>
      <c r="AB62" s="80"/>
      <c r="AC62" s="80"/>
      <c r="AD62" s="80"/>
      <c r="AE62" s="80"/>
      <c r="AF62" s="80"/>
      <c r="AG62" s="80"/>
      <c r="AH62" s="80"/>
      <c r="AI62" s="80"/>
      <c r="AJ62" s="80"/>
      <c r="AK62" s="80"/>
      <c r="AL62" s="80"/>
      <c r="AM62" s="80"/>
      <c r="AN62" s="80"/>
      <c r="AO62" s="80"/>
      <c r="AP62" s="80"/>
      <c r="AQ62" s="80"/>
      <c r="AR62" s="80"/>
      <c r="AS62" s="80"/>
      <c r="AT62" s="80"/>
      <c r="AU62" s="80"/>
      <c r="AV62" s="80"/>
      <c r="AW62" s="80"/>
      <c r="AX62" s="80"/>
      <c r="AY62" s="80"/>
      <c r="AZ62" s="80"/>
      <c r="BA62" s="80"/>
      <c r="BB62" s="80"/>
      <c r="BC62" s="80"/>
      <c r="BD62" s="80"/>
      <c r="BE62" s="80"/>
      <c r="BF62" s="80"/>
      <c r="BG62" s="80"/>
      <c r="BH62" s="80"/>
      <c r="BI62" s="80"/>
      <c r="BJ62" s="80"/>
      <c r="BK62" s="80"/>
      <c r="BL62" s="80"/>
      <c r="BM62" s="80"/>
      <c r="BN62" s="80"/>
      <c r="BO62" s="80"/>
      <c r="BP62" s="80"/>
      <c r="BQ62" s="80"/>
      <c r="BR62" s="80"/>
      <c r="BS62" s="80"/>
      <c r="BT62" s="80"/>
      <c r="BU62" s="80"/>
      <c r="BV62" s="80"/>
      <c r="BW62" s="80"/>
      <c r="BX62" s="80"/>
      <c r="BY62" s="80"/>
      <c r="BZ62" s="80"/>
      <c r="CA62" s="80"/>
      <c r="CB62" s="80"/>
      <c r="CC62" s="80"/>
      <c r="CD62" s="80"/>
      <c r="CE62" s="80"/>
      <c r="CF62" s="80"/>
      <c r="CG62" s="80"/>
      <c r="CH62" s="80"/>
      <c r="CI62" s="80"/>
      <c r="CJ62" s="80"/>
      <c r="CK62" s="80"/>
      <c r="CL62" s="80"/>
      <c r="CM62" s="80"/>
      <c r="CN62" s="80"/>
      <c r="CO62" s="80"/>
      <c r="CP62" s="80"/>
      <c r="CQ62" s="80"/>
      <c r="CR62" s="80"/>
      <c r="CS62" s="109"/>
      <c r="CT62" s="109"/>
      <c r="CU62" s="227"/>
      <c r="CV62" s="227"/>
      <c r="CW62" s="227"/>
      <c r="CX62" s="227"/>
      <c r="CY62" s="227"/>
      <c r="CZ62" s="227"/>
      <c r="DA62" s="227"/>
      <c r="DB62" s="227"/>
      <c r="DC62" s="227"/>
      <c r="DD62" s="227"/>
      <c r="DE62" s="227"/>
      <c r="DF62" s="227"/>
      <c r="DG62" s="227"/>
      <c r="DH62" s="227"/>
      <c r="DI62" s="227"/>
      <c r="DJ62" s="227"/>
      <c r="DK62" s="227"/>
      <c r="DL62" s="227"/>
      <c r="DM62" s="227"/>
      <c r="DN62" s="227"/>
      <c r="DO62" s="227"/>
      <c r="DP62" s="227"/>
      <c r="DQ62" s="227"/>
      <c r="DR62" s="227"/>
      <c r="DS62" s="227"/>
      <c r="DT62" s="227"/>
      <c r="DU62" s="227"/>
      <c r="DV62" s="227"/>
      <c r="DW62" s="227"/>
      <c r="DX62" s="227"/>
      <c r="DY62" s="227"/>
      <c r="DZ62" s="227"/>
      <c r="EA62" s="227"/>
      <c r="EB62" s="227"/>
      <c r="EC62" s="227"/>
      <c r="ED62" s="227"/>
      <c r="EE62" s="227"/>
      <c r="EF62" s="227"/>
      <c r="EG62" s="227"/>
      <c r="EH62" s="227"/>
      <c r="EI62" s="227"/>
      <c r="EJ62" s="227"/>
      <c r="EK62" s="227"/>
      <c r="EL62" s="227"/>
      <c r="EM62" s="227"/>
      <c r="EN62" s="227"/>
      <c r="EO62" s="227"/>
      <c r="EP62" s="227"/>
      <c r="EQ62" s="227"/>
      <c r="ER62" s="227"/>
      <c r="ES62" s="227"/>
      <c r="ET62" s="227"/>
      <c r="EU62" s="227"/>
      <c r="EV62" s="227"/>
      <c r="EW62" s="227"/>
      <c r="EX62" s="227"/>
      <c r="EY62" s="227"/>
      <c r="EZ62" s="227"/>
      <c r="FA62" s="227"/>
      <c r="FB62" s="227"/>
      <c r="FC62" s="227"/>
      <c r="FD62" s="227"/>
      <c r="FE62" s="227"/>
      <c r="FF62" s="227"/>
      <c r="FG62" s="227"/>
      <c r="FH62" s="227"/>
      <c r="FI62" s="227"/>
      <c r="FJ62" s="227"/>
      <c r="FK62" s="227"/>
      <c r="FL62" s="227"/>
      <c r="FM62" s="227"/>
      <c r="FN62" s="227"/>
      <c r="FO62" s="227"/>
      <c r="FP62" s="227"/>
      <c r="FQ62" s="227"/>
      <c r="FR62" s="227"/>
      <c r="FS62" s="227"/>
      <c r="FT62" s="227"/>
      <c r="FU62" s="227"/>
      <c r="FV62" s="227"/>
      <c r="FW62" s="227"/>
      <c r="FX62" s="227"/>
      <c r="FY62" s="227"/>
      <c r="FZ62" s="227"/>
      <c r="GA62" s="227"/>
      <c r="GB62" s="227"/>
      <c r="GC62" s="227"/>
      <c r="GD62" s="227"/>
      <c r="GE62" s="227"/>
      <c r="GF62" s="227"/>
      <c r="GG62" s="227"/>
      <c r="GH62" s="227"/>
      <c r="GI62" s="227"/>
      <c r="GJ62" s="227"/>
      <c r="GK62" s="227"/>
      <c r="GL62" s="227"/>
      <c r="GM62" s="227"/>
      <c r="GN62" s="227"/>
      <c r="GO62" s="227"/>
      <c r="GP62" s="227"/>
      <c r="GQ62" s="227"/>
      <c r="GR62" s="227"/>
      <c r="GS62" s="227"/>
      <c r="GT62" s="227"/>
      <c r="GU62" s="227"/>
      <c r="GV62" s="227"/>
      <c r="GW62" s="227"/>
      <c r="GX62" s="227"/>
      <c r="GY62" s="227"/>
      <c r="GZ62" s="227"/>
      <c r="HA62" s="227"/>
      <c r="HB62" s="227"/>
      <c r="HC62" s="227"/>
      <c r="HD62" s="227"/>
      <c r="HE62" s="227"/>
      <c r="HF62" s="227"/>
      <c r="HG62" s="227"/>
      <c r="HH62" s="227"/>
      <c r="HI62" s="227"/>
      <c r="HJ62" s="227"/>
      <c r="HK62" s="227"/>
      <c r="HL62" s="227"/>
      <c r="HM62" s="227"/>
      <c r="HN62" s="227"/>
      <c r="HO62" s="227"/>
      <c r="HP62" s="227"/>
      <c r="HQ62" s="227"/>
      <c r="HR62" s="227"/>
      <c r="HS62" s="227"/>
      <c r="HT62" s="227"/>
      <c r="HU62" s="227"/>
      <c r="HV62" s="227"/>
      <c r="HW62" s="227"/>
      <c r="HX62" s="227"/>
      <c r="HY62" s="227"/>
      <c r="HZ62" s="227"/>
      <c r="IA62" s="227"/>
      <c r="IB62" s="227"/>
      <c r="IC62" s="227"/>
      <c r="ID62" s="227"/>
      <c r="IE62" s="227"/>
      <c r="IF62" s="227"/>
      <c r="IG62" s="227"/>
      <c r="IH62" s="227"/>
      <c r="II62" s="227"/>
      <c r="IJ62" s="227"/>
      <c r="IK62" s="227"/>
      <c r="IL62" s="227"/>
      <c r="IM62" s="227"/>
      <c r="IN62" s="227"/>
      <c r="IO62" s="227"/>
      <c r="IP62" s="227"/>
      <c r="IQ62" s="227"/>
      <c r="IR62" s="227"/>
      <c r="IS62" s="227"/>
      <c r="IT62" s="227"/>
      <c r="IU62" s="227"/>
      <c r="IV62" s="227"/>
    </row>
    <row r="63" spans="1:256" ht="15" customHeight="1">
      <c r="A63" s="107"/>
      <c r="B63" s="108"/>
      <c r="C63" s="261"/>
      <c r="D63" s="157"/>
      <c r="E63" s="80"/>
      <c r="F63" s="157"/>
      <c r="G63" s="80"/>
      <c r="H63" s="80"/>
      <c r="I63" s="80"/>
      <c r="J63" s="80"/>
      <c r="K63" s="80"/>
      <c r="L63" s="80"/>
      <c r="M63" s="80"/>
      <c r="N63" s="80"/>
      <c r="O63" s="80"/>
      <c r="P63" s="80"/>
      <c r="Q63" s="80"/>
      <c r="R63" s="80"/>
      <c r="S63" s="80"/>
      <c r="T63" s="80"/>
      <c r="U63" s="80"/>
      <c r="V63" s="80"/>
      <c r="W63" s="80"/>
      <c r="X63" s="80"/>
      <c r="Y63" s="80"/>
      <c r="Z63" s="80"/>
      <c r="AA63" s="80"/>
      <c r="AB63" s="80"/>
      <c r="AC63" s="80"/>
      <c r="AD63" s="80"/>
      <c r="AE63" s="80"/>
      <c r="AF63" s="80"/>
      <c r="AG63" s="80"/>
      <c r="AH63" s="80"/>
      <c r="AI63" s="80"/>
      <c r="AJ63" s="80"/>
      <c r="AK63" s="80"/>
      <c r="AL63" s="80"/>
      <c r="AM63" s="80"/>
      <c r="AN63" s="80"/>
      <c r="AO63" s="80"/>
      <c r="AP63" s="80"/>
      <c r="AQ63" s="80"/>
      <c r="AR63" s="80"/>
      <c r="AS63" s="80"/>
      <c r="AT63" s="80"/>
      <c r="AU63" s="80"/>
      <c r="AV63" s="80"/>
      <c r="AW63" s="80"/>
      <c r="AX63" s="80"/>
      <c r="AY63" s="80"/>
      <c r="AZ63" s="80"/>
      <c r="BA63" s="80"/>
      <c r="BB63" s="80"/>
      <c r="BC63" s="80"/>
      <c r="BD63" s="80"/>
      <c r="BE63" s="80"/>
      <c r="BF63" s="80"/>
      <c r="BG63" s="80"/>
      <c r="BH63" s="80"/>
      <c r="BI63" s="80"/>
      <c r="BJ63" s="80"/>
      <c r="BK63" s="80"/>
      <c r="BL63" s="80"/>
      <c r="BM63" s="80"/>
      <c r="BN63" s="80"/>
      <c r="BO63" s="80"/>
      <c r="BP63" s="80"/>
      <c r="BQ63" s="80"/>
      <c r="BR63" s="80"/>
      <c r="BS63" s="80"/>
      <c r="BT63" s="80"/>
      <c r="BU63" s="80"/>
      <c r="BV63" s="80"/>
      <c r="BW63" s="80"/>
      <c r="BX63" s="80"/>
      <c r="BY63" s="80"/>
      <c r="BZ63" s="80"/>
      <c r="CA63" s="80"/>
      <c r="CB63" s="80"/>
      <c r="CC63" s="80"/>
      <c r="CD63" s="80"/>
      <c r="CE63" s="80"/>
      <c r="CF63" s="80"/>
      <c r="CG63" s="80"/>
      <c r="CH63" s="80"/>
      <c r="CI63" s="80"/>
      <c r="CJ63" s="80"/>
      <c r="CK63" s="80"/>
      <c r="CL63" s="80"/>
      <c r="CM63" s="80"/>
      <c r="CN63" s="80"/>
      <c r="CO63" s="80"/>
      <c r="CP63" s="80"/>
      <c r="CQ63" s="80"/>
      <c r="CR63" s="80"/>
      <c r="CS63" s="109"/>
      <c r="CT63" s="109"/>
      <c r="CU63" s="227"/>
      <c r="CV63" s="227"/>
      <c r="CW63" s="227"/>
      <c r="CX63" s="227"/>
      <c r="CY63" s="227"/>
      <c r="CZ63" s="227"/>
      <c r="DA63" s="227"/>
      <c r="DB63" s="227"/>
      <c r="DC63" s="227"/>
      <c r="DD63" s="227"/>
      <c r="DE63" s="227"/>
      <c r="DF63" s="227"/>
      <c r="DG63" s="227"/>
      <c r="DH63" s="227"/>
      <c r="DI63" s="227"/>
      <c r="DJ63" s="227"/>
      <c r="DK63" s="227"/>
      <c r="DL63" s="227"/>
      <c r="DM63" s="227"/>
      <c r="DN63" s="227"/>
      <c r="DO63" s="227"/>
      <c r="DP63" s="227"/>
      <c r="DQ63" s="227"/>
      <c r="DR63" s="227"/>
      <c r="DS63" s="227"/>
      <c r="DT63" s="227"/>
      <c r="DU63" s="227"/>
      <c r="DV63" s="227"/>
      <c r="DW63" s="227"/>
      <c r="DX63" s="227"/>
      <c r="DY63" s="227"/>
      <c r="DZ63" s="227"/>
      <c r="EA63" s="227"/>
      <c r="EB63" s="227"/>
      <c r="EC63" s="227"/>
      <c r="ED63" s="227"/>
      <c r="EE63" s="227"/>
      <c r="EF63" s="227"/>
      <c r="EG63" s="227"/>
      <c r="EH63" s="227"/>
      <c r="EI63" s="227"/>
      <c r="EJ63" s="227"/>
      <c r="EK63" s="227"/>
      <c r="EL63" s="227"/>
      <c r="EM63" s="227"/>
      <c r="EN63" s="227"/>
      <c r="EO63" s="227"/>
      <c r="EP63" s="227"/>
      <c r="EQ63" s="227"/>
      <c r="ER63" s="227"/>
      <c r="ES63" s="227"/>
      <c r="ET63" s="227"/>
      <c r="EU63" s="227"/>
      <c r="EV63" s="227"/>
      <c r="EW63" s="227"/>
      <c r="EX63" s="227"/>
      <c r="EY63" s="227"/>
      <c r="EZ63" s="227"/>
      <c r="FA63" s="227"/>
      <c r="FB63" s="227"/>
      <c r="FC63" s="227"/>
      <c r="FD63" s="227"/>
      <c r="FE63" s="227"/>
      <c r="FF63" s="227"/>
      <c r="FG63" s="227"/>
      <c r="FH63" s="227"/>
      <c r="FI63" s="227"/>
      <c r="FJ63" s="227"/>
      <c r="FK63" s="227"/>
      <c r="FL63" s="227"/>
      <c r="FM63" s="227"/>
      <c r="FN63" s="227"/>
      <c r="FO63" s="227"/>
      <c r="FP63" s="227"/>
      <c r="FQ63" s="227"/>
      <c r="FR63" s="227"/>
      <c r="FS63" s="227"/>
      <c r="FT63" s="227"/>
      <c r="FU63" s="227"/>
      <c r="FV63" s="227"/>
      <c r="FW63" s="227"/>
      <c r="FX63" s="227"/>
      <c r="FY63" s="227"/>
      <c r="FZ63" s="227"/>
      <c r="GA63" s="227"/>
      <c r="GB63" s="227"/>
      <c r="GC63" s="227"/>
      <c r="GD63" s="227"/>
      <c r="GE63" s="227"/>
      <c r="GF63" s="227"/>
      <c r="GG63" s="227"/>
      <c r="GH63" s="227"/>
      <c r="GI63" s="227"/>
      <c r="GJ63" s="227"/>
      <c r="GK63" s="227"/>
      <c r="GL63" s="227"/>
      <c r="GM63" s="227"/>
      <c r="GN63" s="227"/>
      <c r="GO63" s="227"/>
      <c r="GP63" s="227"/>
      <c r="GQ63" s="227"/>
      <c r="GR63" s="227"/>
      <c r="GS63" s="227"/>
      <c r="GT63" s="227"/>
      <c r="GU63" s="227"/>
      <c r="GV63" s="227"/>
      <c r="GW63" s="227"/>
      <c r="GX63" s="227"/>
      <c r="GY63" s="227"/>
      <c r="GZ63" s="227"/>
      <c r="HA63" s="227"/>
      <c r="HB63" s="227"/>
      <c r="HC63" s="227"/>
      <c r="HD63" s="227"/>
      <c r="HE63" s="227"/>
      <c r="HF63" s="227"/>
      <c r="HG63" s="227"/>
      <c r="HH63" s="227"/>
      <c r="HI63" s="227"/>
      <c r="HJ63" s="227"/>
      <c r="HK63" s="227"/>
      <c r="HL63" s="227"/>
      <c r="HM63" s="227"/>
      <c r="HN63" s="227"/>
      <c r="HO63" s="227"/>
      <c r="HP63" s="227"/>
      <c r="HQ63" s="227"/>
      <c r="HR63" s="227"/>
      <c r="HS63" s="227"/>
      <c r="HT63" s="227"/>
      <c r="HU63" s="227"/>
      <c r="HV63" s="227"/>
      <c r="HW63" s="227"/>
      <c r="HX63" s="227"/>
      <c r="HY63" s="227"/>
      <c r="HZ63" s="227"/>
      <c r="IA63" s="227"/>
      <c r="IB63" s="227"/>
      <c r="IC63" s="227"/>
      <c r="ID63" s="227"/>
      <c r="IE63" s="227"/>
      <c r="IF63" s="227"/>
      <c r="IG63" s="227"/>
      <c r="IH63" s="227"/>
      <c r="II63" s="227"/>
      <c r="IJ63" s="227"/>
      <c r="IK63" s="227"/>
      <c r="IL63" s="227"/>
      <c r="IM63" s="227"/>
      <c r="IN63" s="227"/>
      <c r="IO63" s="227"/>
      <c r="IP63" s="227"/>
      <c r="IQ63" s="227"/>
      <c r="IR63" s="227"/>
      <c r="IS63" s="227"/>
      <c r="IT63" s="227"/>
      <c r="IU63" s="227"/>
      <c r="IV63" s="227"/>
    </row>
    <row r="64" spans="1:256" s="3" customFormat="1" ht="15" customHeight="1">
      <c r="A64" s="107"/>
      <c r="B64" s="108"/>
      <c r="C64" s="261"/>
      <c r="D64" s="181"/>
      <c r="E64" s="75"/>
      <c r="F64" s="181"/>
      <c r="G64" s="75"/>
      <c r="H64" s="75"/>
      <c r="I64" s="75"/>
      <c r="J64" s="75"/>
      <c r="K64" s="75"/>
      <c r="L64" s="75"/>
      <c r="M64" s="75"/>
      <c r="N64" s="75"/>
      <c r="O64" s="75"/>
      <c r="P64" s="75"/>
      <c r="Q64" s="75"/>
      <c r="R64" s="75"/>
      <c r="S64" s="75"/>
      <c r="T64" s="75"/>
      <c r="U64" s="75"/>
      <c r="V64" s="75"/>
      <c r="W64" s="75"/>
      <c r="X64" s="75"/>
      <c r="Y64" s="75"/>
      <c r="Z64" s="75"/>
      <c r="AA64" s="75"/>
      <c r="AB64" s="75"/>
      <c r="AC64" s="75"/>
      <c r="AD64" s="75"/>
      <c r="AE64" s="75"/>
      <c r="AF64" s="75"/>
      <c r="AG64" s="75"/>
      <c r="AH64" s="75"/>
      <c r="AI64" s="75"/>
      <c r="AJ64" s="75"/>
      <c r="AK64" s="75"/>
      <c r="AL64" s="80"/>
      <c r="AM64" s="75"/>
      <c r="AN64" s="80"/>
      <c r="AO64" s="75"/>
      <c r="AP64" s="75"/>
      <c r="AQ64" s="80"/>
      <c r="AR64" s="75"/>
      <c r="AS64" s="75"/>
      <c r="AT64" s="75"/>
      <c r="AU64" s="75"/>
      <c r="AV64" s="80"/>
      <c r="AW64" s="75"/>
      <c r="AX64" s="75"/>
      <c r="AY64" s="75"/>
      <c r="AZ64" s="75"/>
      <c r="BA64" s="75"/>
      <c r="BB64" s="75"/>
      <c r="BC64" s="75"/>
      <c r="BD64" s="75"/>
      <c r="BE64" s="75"/>
      <c r="BF64" s="75"/>
      <c r="BG64" s="75"/>
      <c r="BH64" s="75"/>
      <c r="BI64" s="75"/>
      <c r="BJ64" s="75"/>
      <c r="BK64" s="75"/>
      <c r="BL64" s="75"/>
      <c r="BM64" s="75"/>
      <c r="BN64" s="75"/>
      <c r="BO64" s="75"/>
      <c r="BP64" s="75"/>
      <c r="BQ64" s="80"/>
      <c r="BR64" s="75"/>
      <c r="BS64" s="75"/>
      <c r="BT64" s="75"/>
      <c r="BU64" s="75"/>
      <c r="BV64" s="75"/>
      <c r="BW64" s="75"/>
      <c r="BX64" s="75"/>
      <c r="BY64" s="75"/>
      <c r="BZ64" s="75"/>
      <c r="CA64" s="75"/>
      <c r="CB64" s="80"/>
      <c r="CC64" s="75"/>
      <c r="CD64" s="75"/>
      <c r="CE64" s="75"/>
      <c r="CF64" s="75"/>
      <c r="CG64" s="75"/>
      <c r="CH64" s="75"/>
      <c r="CI64" s="75"/>
      <c r="CJ64" s="75"/>
      <c r="CK64" s="75"/>
      <c r="CL64" s="75"/>
      <c r="CM64" s="75"/>
      <c r="CN64" s="75"/>
      <c r="CO64" s="75"/>
      <c r="CP64" s="75"/>
      <c r="CQ64" s="75"/>
      <c r="CR64" s="75"/>
    </row>
    <row r="65" spans="1:256" s="3" customFormat="1" ht="15" customHeight="1">
      <c r="A65" s="107"/>
      <c r="B65" s="108"/>
      <c r="C65" s="261"/>
      <c r="D65" s="181"/>
      <c r="E65" s="75"/>
      <c r="F65" s="181"/>
      <c r="G65" s="75"/>
      <c r="H65" s="75"/>
      <c r="I65" s="75"/>
      <c r="J65" s="75"/>
      <c r="K65" s="75"/>
      <c r="L65" s="75"/>
      <c r="M65" s="75"/>
      <c r="N65" s="75"/>
      <c r="O65" s="75"/>
      <c r="P65" s="75"/>
      <c r="Q65" s="75"/>
      <c r="R65" s="75"/>
      <c r="S65" s="80"/>
      <c r="T65" s="75"/>
      <c r="U65" s="75"/>
      <c r="V65" s="75"/>
      <c r="W65" s="75"/>
      <c r="X65" s="75"/>
      <c r="Y65" s="75"/>
      <c r="Z65" s="75"/>
      <c r="AA65" s="75"/>
      <c r="AB65" s="75"/>
      <c r="AC65" s="75"/>
      <c r="AD65" s="75"/>
      <c r="AE65" s="75"/>
      <c r="AF65" s="75"/>
      <c r="AG65" s="75"/>
      <c r="AH65" s="75"/>
      <c r="AI65" s="75"/>
      <c r="AJ65" s="75"/>
      <c r="AK65" s="75"/>
      <c r="AL65" s="75"/>
      <c r="AM65" s="75"/>
      <c r="AN65" s="80"/>
      <c r="AO65" s="75"/>
      <c r="AP65" s="75"/>
      <c r="AQ65" s="75"/>
      <c r="AR65" s="75"/>
      <c r="AS65" s="75"/>
      <c r="AT65" s="75"/>
      <c r="AU65" s="75"/>
      <c r="AV65" s="75"/>
      <c r="AW65" s="75"/>
      <c r="AX65" s="80"/>
      <c r="AY65" s="75"/>
      <c r="AZ65" s="75"/>
      <c r="BA65" s="75"/>
      <c r="BB65" s="75"/>
      <c r="BC65" s="75"/>
      <c r="BD65" s="75"/>
      <c r="BE65" s="75"/>
      <c r="BF65" s="75"/>
      <c r="BG65" s="75"/>
      <c r="BH65" s="75"/>
      <c r="BI65" s="75"/>
      <c r="BJ65" s="75"/>
      <c r="BK65" s="75"/>
      <c r="BL65" s="75"/>
      <c r="BM65" s="75"/>
      <c r="BN65" s="75"/>
      <c r="BO65" s="75"/>
      <c r="BP65" s="75"/>
      <c r="BQ65" s="75"/>
      <c r="BR65" s="75"/>
      <c r="BS65" s="75"/>
      <c r="BT65" s="75"/>
      <c r="BU65" s="75"/>
      <c r="BV65" s="75"/>
      <c r="BW65" s="75"/>
      <c r="BX65" s="75"/>
      <c r="BY65" s="75"/>
      <c r="BZ65" s="75"/>
      <c r="CA65" s="75"/>
      <c r="CB65" s="75"/>
      <c r="CC65" s="75"/>
      <c r="CD65" s="75"/>
      <c r="CE65" s="75"/>
      <c r="CF65" s="75"/>
      <c r="CG65" s="75"/>
      <c r="CH65" s="75"/>
      <c r="CI65" s="75"/>
      <c r="CJ65" s="75"/>
      <c r="CK65" s="75"/>
      <c r="CL65" s="75"/>
      <c r="CM65" s="75"/>
      <c r="CN65" s="75"/>
      <c r="CO65" s="75"/>
      <c r="CP65" s="75"/>
      <c r="CQ65" s="75"/>
      <c r="CR65" s="75"/>
    </row>
    <row r="66" spans="1:256" ht="15" customHeight="1">
      <c r="A66" s="107"/>
      <c r="B66" s="108"/>
      <c r="C66" s="261"/>
      <c r="D66" s="157"/>
      <c r="E66" s="80"/>
      <c r="F66" s="157"/>
      <c r="G66" s="80"/>
      <c r="H66" s="80"/>
      <c r="I66" s="80"/>
      <c r="J66" s="80"/>
      <c r="K66" s="80"/>
      <c r="L66" s="80"/>
      <c r="M66" s="80"/>
      <c r="N66" s="80"/>
      <c r="O66" s="80"/>
      <c r="P66" s="80"/>
      <c r="Q66" s="80"/>
      <c r="R66" s="80"/>
      <c r="S66" s="80"/>
      <c r="T66" s="80"/>
      <c r="U66" s="80"/>
      <c r="V66" s="80"/>
      <c r="W66" s="80"/>
      <c r="X66" s="80"/>
      <c r="Y66" s="80"/>
      <c r="Z66" s="80"/>
      <c r="AA66" s="80"/>
      <c r="AB66" s="80"/>
      <c r="AC66" s="80"/>
      <c r="AD66" s="80"/>
      <c r="AE66" s="80"/>
      <c r="AF66" s="80"/>
      <c r="AG66" s="80"/>
      <c r="AH66" s="80"/>
      <c r="AI66" s="80"/>
      <c r="AJ66" s="80"/>
      <c r="AK66" s="80"/>
      <c r="AL66" s="80"/>
      <c r="AM66" s="80"/>
      <c r="AN66" s="80"/>
      <c r="AO66" s="80"/>
      <c r="AP66" s="80"/>
      <c r="AQ66" s="80"/>
      <c r="AR66" s="80"/>
      <c r="AS66" s="80"/>
      <c r="AT66" s="80"/>
      <c r="AU66" s="80"/>
      <c r="AV66" s="80"/>
      <c r="AW66" s="80"/>
      <c r="AX66" s="80"/>
      <c r="AY66" s="80"/>
      <c r="AZ66" s="80"/>
      <c r="BA66" s="80"/>
      <c r="BB66" s="80"/>
      <c r="BC66" s="80"/>
      <c r="BD66" s="80"/>
      <c r="BE66" s="80"/>
      <c r="BF66" s="80"/>
      <c r="BG66" s="80"/>
      <c r="BH66" s="80"/>
      <c r="BI66" s="80"/>
      <c r="BJ66" s="80"/>
      <c r="BK66" s="80"/>
      <c r="BL66" s="80"/>
      <c r="BM66" s="80"/>
      <c r="BN66" s="80"/>
      <c r="BO66" s="80"/>
      <c r="BP66" s="80"/>
      <c r="BQ66" s="80"/>
      <c r="BR66" s="80"/>
      <c r="BS66" s="80"/>
      <c r="BT66" s="80"/>
      <c r="BU66" s="80"/>
      <c r="BV66" s="80"/>
      <c r="BW66" s="80"/>
      <c r="BX66" s="80"/>
      <c r="BY66" s="80"/>
      <c r="BZ66" s="80"/>
      <c r="CA66" s="80"/>
      <c r="CB66" s="80"/>
      <c r="CC66" s="80"/>
      <c r="CD66" s="80"/>
      <c r="CE66" s="80"/>
      <c r="CF66" s="80"/>
      <c r="CG66" s="80"/>
      <c r="CH66" s="80"/>
      <c r="CI66" s="80"/>
      <c r="CJ66" s="80"/>
      <c r="CK66" s="80"/>
      <c r="CL66" s="80"/>
      <c r="CM66" s="80"/>
      <c r="CN66" s="80"/>
      <c r="CO66" s="80"/>
      <c r="CP66" s="80"/>
      <c r="CQ66" s="80"/>
      <c r="CR66" s="80"/>
      <c r="CS66" s="109"/>
      <c r="CT66" s="109"/>
      <c r="CU66" s="227"/>
      <c r="CV66" s="227"/>
      <c r="CW66" s="227"/>
      <c r="CX66" s="227"/>
      <c r="CY66" s="227"/>
      <c r="CZ66" s="227"/>
      <c r="DA66" s="227"/>
      <c r="DB66" s="227"/>
      <c r="DC66" s="227"/>
      <c r="DD66" s="227"/>
      <c r="DE66" s="227"/>
      <c r="DF66" s="227"/>
      <c r="DG66" s="227"/>
      <c r="DH66" s="227"/>
      <c r="DI66" s="227"/>
      <c r="DJ66" s="227"/>
      <c r="DK66" s="227"/>
      <c r="DL66" s="227"/>
      <c r="DM66" s="227"/>
      <c r="DN66" s="227"/>
      <c r="DO66" s="227"/>
      <c r="DP66" s="227"/>
      <c r="DQ66" s="227"/>
      <c r="DR66" s="227"/>
      <c r="DS66" s="227"/>
      <c r="DT66" s="227"/>
      <c r="DU66" s="227"/>
      <c r="DV66" s="227"/>
      <c r="DW66" s="227"/>
      <c r="DX66" s="227"/>
      <c r="DY66" s="227"/>
      <c r="DZ66" s="227"/>
      <c r="EA66" s="227"/>
      <c r="EB66" s="227"/>
      <c r="EC66" s="227"/>
      <c r="ED66" s="227"/>
      <c r="EE66" s="227"/>
      <c r="EF66" s="227"/>
      <c r="EG66" s="227"/>
      <c r="EH66" s="227"/>
      <c r="EI66" s="227"/>
      <c r="EJ66" s="227"/>
      <c r="EK66" s="227"/>
      <c r="EL66" s="227"/>
      <c r="EM66" s="227"/>
      <c r="EN66" s="227"/>
      <c r="EO66" s="227"/>
      <c r="EP66" s="227"/>
      <c r="EQ66" s="227"/>
      <c r="ER66" s="227"/>
      <c r="ES66" s="227"/>
      <c r="ET66" s="227"/>
      <c r="EU66" s="227"/>
      <c r="EV66" s="227"/>
      <c r="EW66" s="227"/>
      <c r="EX66" s="227"/>
      <c r="EY66" s="227"/>
      <c r="EZ66" s="227"/>
      <c r="FA66" s="227"/>
      <c r="FB66" s="227"/>
      <c r="FC66" s="227"/>
      <c r="FD66" s="227"/>
      <c r="FE66" s="227"/>
      <c r="FF66" s="227"/>
      <c r="FG66" s="227"/>
      <c r="FH66" s="227"/>
      <c r="FI66" s="227"/>
      <c r="FJ66" s="227"/>
      <c r="FK66" s="227"/>
      <c r="FL66" s="227"/>
      <c r="FM66" s="227"/>
      <c r="FN66" s="227"/>
      <c r="FO66" s="227"/>
      <c r="FP66" s="227"/>
      <c r="FQ66" s="227"/>
      <c r="FR66" s="227"/>
      <c r="FS66" s="227"/>
      <c r="FT66" s="227"/>
      <c r="FU66" s="227"/>
      <c r="FV66" s="227"/>
      <c r="FW66" s="227"/>
      <c r="FX66" s="227"/>
      <c r="FY66" s="227"/>
      <c r="FZ66" s="227"/>
      <c r="GA66" s="227"/>
      <c r="GB66" s="227"/>
      <c r="GC66" s="227"/>
      <c r="GD66" s="227"/>
      <c r="GE66" s="227"/>
      <c r="GF66" s="227"/>
      <c r="GG66" s="227"/>
      <c r="GH66" s="227"/>
      <c r="GI66" s="227"/>
      <c r="GJ66" s="227"/>
      <c r="GK66" s="227"/>
      <c r="GL66" s="227"/>
      <c r="GM66" s="227"/>
      <c r="GN66" s="227"/>
      <c r="GO66" s="227"/>
      <c r="GP66" s="227"/>
      <c r="GQ66" s="227"/>
      <c r="GR66" s="227"/>
      <c r="GS66" s="227"/>
      <c r="GT66" s="227"/>
      <c r="GU66" s="227"/>
      <c r="GV66" s="227"/>
      <c r="GW66" s="227"/>
      <c r="GX66" s="227"/>
      <c r="GY66" s="227"/>
      <c r="GZ66" s="227"/>
      <c r="HA66" s="227"/>
      <c r="HB66" s="227"/>
      <c r="HC66" s="227"/>
      <c r="HD66" s="227"/>
      <c r="HE66" s="227"/>
      <c r="HF66" s="227"/>
      <c r="HG66" s="227"/>
      <c r="HH66" s="227"/>
      <c r="HI66" s="227"/>
      <c r="HJ66" s="227"/>
      <c r="HK66" s="227"/>
      <c r="HL66" s="227"/>
      <c r="HM66" s="227"/>
      <c r="HN66" s="227"/>
      <c r="HO66" s="227"/>
      <c r="HP66" s="227"/>
      <c r="HQ66" s="227"/>
      <c r="HR66" s="227"/>
      <c r="HS66" s="227"/>
      <c r="HT66" s="227"/>
      <c r="HU66" s="227"/>
      <c r="HV66" s="227"/>
      <c r="HW66" s="227"/>
      <c r="HX66" s="227"/>
      <c r="HY66" s="227"/>
      <c r="HZ66" s="227"/>
      <c r="IA66" s="227"/>
      <c r="IB66" s="227"/>
      <c r="IC66" s="227"/>
      <c r="ID66" s="227"/>
      <c r="IE66" s="227"/>
      <c r="IF66" s="227"/>
      <c r="IG66" s="227"/>
      <c r="IH66" s="227"/>
      <c r="II66" s="227"/>
      <c r="IJ66" s="227"/>
      <c r="IK66" s="227"/>
      <c r="IL66" s="227"/>
      <c r="IM66" s="227"/>
      <c r="IN66" s="227"/>
      <c r="IO66" s="227"/>
      <c r="IP66" s="227"/>
      <c r="IQ66" s="227"/>
      <c r="IR66" s="227"/>
      <c r="IS66" s="227"/>
      <c r="IT66" s="227"/>
      <c r="IU66" s="227"/>
      <c r="IV66" s="227"/>
    </row>
    <row r="67" spans="1:256" ht="15" customHeight="1">
      <c r="A67" s="107"/>
      <c r="B67" s="108"/>
      <c r="C67" s="261"/>
      <c r="D67" s="157"/>
      <c r="E67" s="80"/>
      <c r="F67" s="157"/>
      <c r="G67" s="80"/>
      <c r="H67" s="80"/>
      <c r="I67" s="80"/>
      <c r="J67" s="80"/>
      <c r="K67" s="80"/>
      <c r="L67" s="80"/>
      <c r="M67" s="80"/>
      <c r="N67" s="80"/>
      <c r="O67" s="80"/>
      <c r="P67" s="80"/>
      <c r="Q67" s="80"/>
      <c r="R67" s="80"/>
      <c r="S67" s="80"/>
      <c r="T67" s="80"/>
      <c r="U67" s="80"/>
      <c r="V67" s="80"/>
      <c r="W67" s="80"/>
      <c r="X67" s="80"/>
      <c r="Y67" s="80"/>
      <c r="Z67" s="80"/>
      <c r="AA67" s="80"/>
      <c r="AB67" s="80"/>
      <c r="AC67" s="80"/>
      <c r="AD67" s="80"/>
      <c r="AE67" s="80"/>
      <c r="AF67" s="80"/>
      <c r="AG67" s="80"/>
      <c r="AH67" s="80"/>
      <c r="AI67" s="80"/>
      <c r="AJ67" s="80"/>
      <c r="AK67" s="80"/>
      <c r="AL67" s="80"/>
      <c r="AM67" s="80"/>
      <c r="AN67" s="80"/>
      <c r="AO67" s="80"/>
      <c r="AP67" s="80"/>
      <c r="AQ67" s="80"/>
      <c r="AR67" s="80"/>
      <c r="AS67" s="80"/>
      <c r="AT67" s="80"/>
      <c r="AU67" s="80"/>
      <c r="AV67" s="80"/>
      <c r="AW67" s="80"/>
      <c r="AX67" s="80"/>
      <c r="AY67" s="80"/>
      <c r="AZ67" s="80"/>
      <c r="BA67" s="80"/>
      <c r="BB67" s="80"/>
      <c r="BC67" s="80"/>
      <c r="BD67" s="80"/>
      <c r="BE67" s="80"/>
      <c r="BF67" s="80"/>
      <c r="BG67" s="80"/>
      <c r="BH67" s="80"/>
      <c r="BI67" s="80"/>
      <c r="BJ67" s="80"/>
      <c r="BK67" s="80"/>
      <c r="BL67" s="80"/>
      <c r="BM67" s="80"/>
      <c r="BN67" s="80"/>
      <c r="BO67" s="80"/>
      <c r="BP67" s="80"/>
      <c r="BQ67" s="80"/>
      <c r="BR67" s="80"/>
      <c r="BS67" s="80"/>
      <c r="BT67" s="80"/>
      <c r="BU67" s="80"/>
      <c r="BV67" s="80"/>
      <c r="BW67" s="80"/>
      <c r="BX67" s="80"/>
      <c r="BY67" s="80"/>
      <c r="BZ67" s="80"/>
      <c r="CA67" s="80"/>
      <c r="CB67" s="80"/>
      <c r="CC67" s="80"/>
      <c r="CD67" s="80"/>
      <c r="CE67" s="80"/>
      <c r="CF67" s="80"/>
      <c r="CG67" s="80"/>
      <c r="CH67" s="80"/>
      <c r="CI67" s="80"/>
      <c r="CJ67" s="80"/>
      <c r="CK67" s="80"/>
      <c r="CL67" s="80"/>
      <c r="CM67" s="80"/>
      <c r="CN67" s="80"/>
      <c r="CO67" s="80"/>
      <c r="CP67" s="80"/>
      <c r="CQ67" s="80"/>
      <c r="CR67" s="80"/>
      <c r="CS67" s="109"/>
      <c r="CT67" s="109"/>
      <c r="CU67" s="227"/>
      <c r="CV67" s="227"/>
      <c r="CW67" s="227"/>
      <c r="CX67" s="227"/>
      <c r="CY67" s="227"/>
      <c r="CZ67" s="227"/>
      <c r="DA67" s="227"/>
      <c r="DB67" s="227"/>
      <c r="DC67" s="227"/>
      <c r="DD67" s="227"/>
      <c r="DE67" s="227"/>
      <c r="DF67" s="227"/>
      <c r="DG67" s="227"/>
      <c r="DH67" s="227"/>
      <c r="DI67" s="227"/>
      <c r="DJ67" s="227"/>
      <c r="DK67" s="227"/>
      <c r="DL67" s="227"/>
      <c r="DM67" s="227"/>
      <c r="DN67" s="227"/>
      <c r="DO67" s="227"/>
      <c r="DP67" s="227"/>
      <c r="DQ67" s="227"/>
      <c r="DR67" s="227"/>
      <c r="DS67" s="227"/>
      <c r="DT67" s="227"/>
      <c r="DU67" s="227"/>
      <c r="DV67" s="227"/>
      <c r="DW67" s="227"/>
      <c r="DX67" s="227"/>
      <c r="DY67" s="227"/>
      <c r="DZ67" s="227"/>
      <c r="EA67" s="227"/>
      <c r="EB67" s="227"/>
      <c r="EC67" s="227"/>
      <c r="ED67" s="227"/>
      <c r="EE67" s="227"/>
      <c r="EF67" s="227"/>
      <c r="EG67" s="227"/>
      <c r="EH67" s="227"/>
      <c r="EI67" s="227"/>
      <c r="EJ67" s="227"/>
      <c r="EK67" s="227"/>
      <c r="EL67" s="227"/>
      <c r="EM67" s="227"/>
      <c r="EN67" s="227"/>
      <c r="EO67" s="227"/>
      <c r="EP67" s="227"/>
      <c r="EQ67" s="227"/>
      <c r="ER67" s="227"/>
      <c r="ES67" s="227"/>
      <c r="ET67" s="227"/>
      <c r="EU67" s="227"/>
      <c r="EV67" s="227"/>
      <c r="EW67" s="227"/>
      <c r="EX67" s="227"/>
      <c r="EY67" s="227"/>
      <c r="EZ67" s="227"/>
      <c r="FA67" s="227"/>
      <c r="FB67" s="227"/>
      <c r="FC67" s="227"/>
      <c r="FD67" s="227"/>
      <c r="FE67" s="227"/>
      <c r="FF67" s="227"/>
      <c r="FG67" s="227"/>
      <c r="FH67" s="227"/>
      <c r="FI67" s="227"/>
      <c r="FJ67" s="227"/>
      <c r="FK67" s="227"/>
      <c r="FL67" s="227"/>
      <c r="FM67" s="227"/>
      <c r="FN67" s="227"/>
      <c r="FO67" s="227"/>
      <c r="FP67" s="227"/>
      <c r="FQ67" s="227"/>
      <c r="FR67" s="227"/>
      <c r="FS67" s="227"/>
      <c r="FT67" s="227"/>
      <c r="FU67" s="227"/>
      <c r="FV67" s="227"/>
      <c r="FW67" s="227"/>
      <c r="FX67" s="227"/>
      <c r="FY67" s="227"/>
      <c r="FZ67" s="227"/>
      <c r="GA67" s="227"/>
      <c r="GB67" s="227"/>
      <c r="GC67" s="227"/>
      <c r="GD67" s="227"/>
      <c r="GE67" s="227"/>
      <c r="GF67" s="227"/>
      <c r="GG67" s="227"/>
      <c r="GH67" s="227"/>
      <c r="GI67" s="227"/>
      <c r="GJ67" s="227"/>
      <c r="GK67" s="227"/>
      <c r="GL67" s="227"/>
      <c r="GM67" s="227"/>
      <c r="GN67" s="227"/>
      <c r="GO67" s="227"/>
      <c r="GP67" s="227"/>
      <c r="GQ67" s="227"/>
      <c r="GR67" s="227"/>
      <c r="GS67" s="227"/>
      <c r="GT67" s="227"/>
      <c r="GU67" s="227"/>
      <c r="GV67" s="227"/>
      <c r="GW67" s="227"/>
      <c r="GX67" s="227"/>
      <c r="GY67" s="227"/>
      <c r="GZ67" s="227"/>
      <c r="HA67" s="227"/>
      <c r="HB67" s="227"/>
      <c r="HC67" s="227"/>
      <c r="HD67" s="227"/>
      <c r="HE67" s="227"/>
      <c r="HF67" s="227"/>
      <c r="HG67" s="227"/>
      <c r="HH67" s="227"/>
      <c r="HI67" s="227"/>
      <c r="HJ67" s="227"/>
      <c r="HK67" s="227"/>
      <c r="HL67" s="227"/>
      <c r="HM67" s="227"/>
      <c r="HN67" s="227"/>
      <c r="HO67" s="227"/>
      <c r="HP67" s="227"/>
      <c r="HQ67" s="227"/>
      <c r="HR67" s="227"/>
      <c r="HS67" s="227"/>
      <c r="HT67" s="227"/>
      <c r="HU67" s="227"/>
      <c r="HV67" s="227"/>
      <c r="HW67" s="227"/>
      <c r="HX67" s="227"/>
      <c r="HY67" s="227"/>
      <c r="HZ67" s="227"/>
      <c r="IA67" s="227"/>
      <c r="IB67" s="227"/>
      <c r="IC67" s="227"/>
      <c r="ID67" s="227"/>
      <c r="IE67" s="227"/>
      <c r="IF67" s="227"/>
      <c r="IG67" s="227"/>
      <c r="IH67" s="227"/>
      <c r="II67" s="227"/>
      <c r="IJ67" s="227"/>
      <c r="IK67" s="227"/>
      <c r="IL67" s="227"/>
      <c r="IM67" s="227"/>
      <c r="IN67" s="227"/>
      <c r="IO67" s="227"/>
      <c r="IP67" s="227"/>
      <c r="IQ67" s="227"/>
      <c r="IR67" s="227"/>
      <c r="IS67" s="227"/>
      <c r="IT67" s="227"/>
      <c r="IU67" s="227"/>
      <c r="IV67" s="227"/>
    </row>
    <row r="68" spans="1:256" ht="15" customHeight="1">
      <c r="A68" s="107"/>
      <c r="B68" s="108"/>
      <c r="C68" s="261"/>
      <c r="D68" s="157"/>
      <c r="E68" s="80"/>
      <c r="F68" s="157"/>
      <c r="G68" s="80"/>
      <c r="H68" s="80"/>
      <c r="I68" s="80"/>
      <c r="J68" s="80"/>
      <c r="K68" s="80"/>
      <c r="L68" s="80"/>
      <c r="M68" s="80"/>
      <c r="N68" s="80"/>
      <c r="O68" s="80"/>
      <c r="P68" s="80"/>
      <c r="Q68" s="80"/>
      <c r="R68" s="80"/>
      <c r="S68" s="80"/>
      <c r="T68" s="80"/>
      <c r="U68" s="80"/>
      <c r="V68" s="80"/>
      <c r="W68" s="80"/>
      <c r="X68" s="80"/>
      <c r="Y68" s="80"/>
      <c r="Z68" s="80"/>
      <c r="AA68" s="80"/>
      <c r="AB68" s="80"/>
      <c r="AC68" s="80"/>
      <c r="AD68" s="80"/>
      <c r="AE68" s="80"/>
      <c r="AF68" s="80"/>
      <c r="AG68" s="80"/>
      <c r="AH68" s="80"/>
      <c r="AI68" s="80"/>
      <c r="AJ68" s="80"/>
      <c r="AK68" s="80"/>
      <c r="AL68" s="80"/>
      <c r="AM68" s="80"/>
      <c r="AN68" s="80"/>
      <c r="AO68" s="80"/>
      <c r="AP68" s="80"/>
      <c r="AQ68" s="80"/>
      <c r="AR68" s="80"/>
      <c r="AS68" s="80"/>
      <c r="AT68" s="80"/>
      <c r="AU68" s="80"/>
      <c r="AV68" s="80"/>
      <c r="AW68" s="80"/>
      <c r="AX68" s="80"/>
      <c r="AY68" s="80"/>
      <c r="AZ68" s="80"/>
      <c r="BA68" s="80"/>
      <c r="BB68" s="80"/>
      <c r="BC68" s="80"/>
      <c r="BD68" s="80"/>
      <c r="BE68" s="80"/>
      <c r="BF68" s="80"/>
      <c r="BG68" s="80"/>
      <c r="BH68" s="80"/>
      <c r="BI68" s="80"/>
      <c r="BJ68" s="80"/>
      <c r="BK68" s="80"/>
      <c r="BL68" s="80"/>
      <c r="BM68" s="80"/>
      <c r="BN68" s="80"/>
      <c r="BO68" s="80"/>
      <c r="BP68" s="80"/>
      <c r="BQ68" s="80"/>
      <c r="BR68" s="80"/>
      <c r="BS68" s="80"/>
      <c r="BT68" s="80"/>
      <c r="BU68" s="80"/>
      <c r="BV68" s="80"/>
      <c r="BW68" s="80"/>
      <c r="BX68" s="80"/>
      <c r="BY68" s="80"/>
      <c r="BZ68" s="80"/>
      <c r="CA68" s="80"/>
      <c r="CB68" s="80"/>
      <c r="CC68" s="80"/>
      <c r="CD68" s="80"/>
      <c r="CE68" s="80"/>
      <c r="CF68" s="80"/>
      <c r="CG68" s="80"/>
      <c r="CH68" s="80"/>
      <c r="CI68" s="80"/>
      <c r="CJ68" s="80"/>
      <c r="CK68" s="80"/>
      <c r="CL68" s="80"/>
      <c r="CM68" s="80"/>
      <c r="CN68" s="80"/>
      <c r="CO68" s="80"/>
      <c r="CP68" s="80"/>
      <c r="CQ68" s="80"/>
      <c r="CR68" s="80"/>
      <c r="CS68" s="109"/>
      <c r="CT68" s="109"/>
      <c r="CU68" s="227"/>
      <c r="CV68" s="227"/>
      <c r="CW68" s="227"/>
      <c r="CX68" s="227"/>
      <c r="CY68" s="227"/>
      <c r="CZ68" s="227"/>
      <c r="DA68" s="227"/>
      <c r="DB68" s="227"/>
      <c r="DC68" s="227"/>
      <c r="DD68" s="227"/>
      <c r="DE68" s="227"/>
      <c r="DF68" s="227"/>
      <c r="DG68" s="227"/>
      <c r="DH68" s="227"/>
      <c r="DI68" s="227"/>
      <c r="DJ68" s="227"/>
      <c r="DK68" s="227"/>
      <c r="DL68" s="227"/>
      <c r="DM68" s="227"/>
      <c r="DN68" s="227"/>
      <c r="DO68" s="227"/>
      <c r="DP68" s="227"/>
      <c r="DQ68" s="227"/>
      <c r="DR68" s="227"/>
      <c r="DS68" s="227"/>
      <c r="DT68" s="227"/>
      <c r="DU68" s="227"/>
      <c r="DV68" s="227"/>
      <c r="DW68" s="227"/>
      <c r="DX68" s="227"/>
      <c r="DY68" s="227"/>
      <c r="DZ68" s="227"/>
      <c r="EA68" s="227"/>
      <c r="EB68" s="227"/>
      <c r="EC68" s="227"/>
      <c r="ED68" s="227"/>
      <c r="EE68" s="227"/>
      <c r="EF68" s="227"/>
      <c r="EG68" s="227"/>
      <c r="EH68" s="227"/>
      <c r="EI68" s="227"/>
      <c r="EJ68" s="227"/>
      <c r="EK68" s="227"/>
      <c r="EL68" s="227"/>
      <c r="EM68" s="227"/>
      <c r="EN68" s="227"/>
      <c r="EO68" s="227"/>
      <c r="EP68" s="227"/>
      <c r="EQ68" s="227"/>
      <c r="ER68" s="227"/>
      <c r="ES68" s="227"/>
      <c r="ET68" s="227"/>
      <c r="EU68" s="227"/>
      <c r="EV68" s="227"/>
      <c r="EW68" s="227"/>
      <c r="EX68" s="227"/>
      <c r="EY68" s="227"/>
      <c r="EZ68" s="227"/>
      <c r="FA68" s="227"/>
      <c r="FB68" s="227"/>
      <c r="FC68" s="227"/>
      <c r="FD68" s="227"/>
      <c r="FE68" s="227"/>
      <c r="FF68" s="227"/>
      <c r="FG68" s="227"/>
      <c r="FH68" s="227"/>
      <c r="FI68" s="227"/>
      <c r="FJ68" s="227"/>
      <c r="FK68" s="227"/>
      <c r="FL68" s="227"/>
      <c r="FM68" s="227"/>
      <c r="FN68" s="227"/>
      <c r="FO68" s="227"/>
      <c r="FP68" s="227"/>
      <c r="FQ68" s="227"/>
      <c r="FR68" s="227"/>
      <c r="FS68" s="227"/>
      <c r="FT68" s="227"/>
      <c r="FU68" s="227"/>
      <c r="FV68" s="227"/>
      <c r="FW68" s="227"/>
      <c r="FX68" s="227"/>
      <c r="FY68" s="227"/>
      <c r="FZ68" s="227"/>
      <c r="GA68" s="227"/>
      <c r="GB68" s="227"/>
      <c r="GC68" s="227"/>
      <c r="GD68" s="227"/>
      <c r="GE68" s="227"/>
      <c r="GF68" s="227"/>
      <c r="GG68" s="227"/>
      <c r="GH68" s="227"/>
      <c r="GI68" s="227"/>
      <c r="GJ68" s="227"/>
      <c r="GK68" s="227"/>
      <c r="GL68" s="227"/>
      <c r="GM68" s="227"/>
      <c r="GN68" s="227"/>
      <c r="GO68" s="227"/>
      <c r="GP68" s="227"/>
      <c r="GQ68" s="227"/>
      <c r="GR68" s="227"/>
      <c r="GS68" s="227"/>
      <c r="GT68" s="227"/>
      <c r="GU68" s="227"/>
      <c r="GV68" s="227"/>
      <c r="GW68" s="227"/>
      <c r="GX68" s="227"/>
      <c r="GY68" s="227"/>
      <c r="GZ68" s="227"/>
      <c r="HA68" s="227"/>
      <c r="HB68" s="227"/>
      <c r="HC68" s="227"/>
      <c r="HD68" s="227"/>
      <c r="HE68" s="227"/>
      <c r="HF68" s="227"/>
      <c r="HG68" s="227"/>
      <c r="HH68" s="227"/>
      <c r="HI68" s="227"/>
      <c r="HJ68" s="227"/>
      <c r="HK68" s="227"/>
      <c r="HL68" s="227"/>
      <c r="HM68" s="227"/>
      <c r="HN68" s="227"/>
      <c r="HO68" s="227"/>
      <c r="HP68" s="227"/>
      <c r="HQ68" s="227"/>
      <c r="HR68" s="227"/>
      <c r="HS68" s="227"/>
      <c r="HT68" s="227"/>
      <c r="HU68" s="227"/>
      <c r="HV68" s="227"/>
      <c r="HW68" s="227"/>
      <c r="HX68" s="227"/>
      <c r="HY68" s="227"/>
      <c r="HZ68" s="227"/>
      <c r="IA68" s="227"/>
      <c r="IB68" s="227"/>
      <c r="IC68" s="227"/>
      <c r="ID68" s="227"/>
      <c r="IE68" s="227"/>
      <c r="IF68" s="227"/>
      <c r="IG68" s="227"/>
      <c r="IH68" s="227"/>
      <c r="II68" s="227"/>
      <c r="IJ68" s="227"/>
      <c r="IK68" s="227"/>
      <c r="IL68" s="227"/>
      <c r="IM68" s="227"/>
      <c r="IN68" s="227"/>
      <c r="IO68" s="227"/>
      <c r="IP68" s="227"/>
      <c r="IQ68" s="227"/>
      <c r="IR68" s="227"/>
      <c r="IS68" s="227"/>
      <c r="IT68" s="227"/>
      <c r="IU68" s="227"/>
      <c r="IV68" s="227"/>
    </row>
    <row r="69" spans="1:256" ht="15" customHeight="1">
      <c r="A69" s="107"/>
      <c r="B69" s="108"/>
      <c r="C69" s="261"/>
      <c r="D69" s="157"/>
      <c r="E69" s="80"/>
      <c r="F69" s="157"/>
      <c r="G69" s="80"/>
      <c r="H69" s="80"/>
      <c r="I69" s="80"/>
      <c r="J69" s="80"/>
      <c r="K69" s="80"/>
      <c r="L69" s="80"/>
      <c r="M69" s="80"/>
      <c r="N69" s="80"/>
      <c r="O69" s="80"/>
      <c r="P69" s="80"/>
      <c r="Q69" s="80"/>
      <c r="R69" s="80"/>
      <c r="S69" s="80"/>
      <c r="T69" s="80"/>
      <c r="U69" s="80"/>
      <c r="V69" s="80"/>
      <c r="W69" s="80"/>
      <c r="X69" s="80"/>
      <c r="Y69" s="80"/>
      <c r="Z69" s="80"/>
      <c r="AA69" s="80"/>
      <c r="AB69" s="80"/>
      <c r="AC69" s="80"/>
      <c r="AD69" s="80"/>
      <c r="AE69" s="80"/>
      <c r="AF69" s="80"/>
      <c r="AG69" s="80"/>
      <c r="AH69" s="80"/>
      <c r="AI69" s="80"/>
      <c r="AJ69" s="80"/>
      <c r="AK69" s="80"/>
      <c r="AL69" s="80"/>
      <c r="AM69" s="80"/>
      <c r="AN69" s="80"/>
      <c r="AO69" s="80"/>
      <c r="AP69" s="80"/>
      <c r="AQ69" s="80"/>
      <c r="AR69" s="80"/>
      <c r="AS69" s="80"/>
      <c r="AT69" s="80"/>
      <c r="AU69" s="80"/>
      <c r="AV69" s="80"/>
      <c r="AW69" s="80"/>
      <c r="AX69" s="80"/>
      <c r="AY69" s="80"/>
      <c r="AZ69" s="80"/>
      <c r="BA69" s="80"/>
      <c r="BB69" s="80"/>
      <c r="BC69" s="80"/>
      <c r="BD69" s="80"/>
      <c r="BE69" s="80"/>
      <c r="BF69" s="80"/>
      <c r="BG69" s="80"/>
      <c r="BH69" s="80"/>
      <c r="BI69" s="80"/>
      <c r="BJ69" s="80"/>
      <c r="BK69" s="80"/>
      <c r="BL69" s="80"/>
      <c r="BM69" s="80"/>
      <c r="BN69" s="80"/>
      <c r="BO69" s="80"/>
      <c r="BP69" s="80"/>
      <c r="BQ69" s="80"/>
      <c r="BR69" s="80"/>
      <c r="BS69" s="80"/>
      <c r="BT69" s="80"/>
      <c r="BU69" s="80"/>
      <c r="BV69" s="80"/>
      <c r="BW69" s="80"/>
      <c r="BX69" s="80"/>
      <c r="BY69" s="80"/>
      <c r="BZ69" s="80"/>
      <c r="CA69" s="80"/>
      <c r="CB69" s="80"/>
      <c r="CC69" s="80"/>
      <c r="CD69" s="80"/>
      <c r="CE69" s="80"/>
      <c r="CF69" s="80"/>
      <c r="CG69" s="80"/>
      <c r="CH69" s="80"/>
      <c r="CI69" s="80"/>
      <c r="CJ69" s="80"/>
      <c r="CK69" s="80"/>
      <c r="CL69" s="80"/>
      <c r="CM69" s="80"/>
      <c r="CN69" s="80"/>
      <c r="CO69" s="80"/>
      <c r="CP69" s="80"/>
      <c r="CQ69" s="80"/>
      <c r="CR69" s="80"/>
      <c r="CS69" s="109"/>
      <c r="CT69" s="109"/>
      <c r="CU69" s="227"/>
      <c r="CV69" s="227"/>
      <c r="CW69" s="227"/>
      <c r="CX69" s="227"/>
      <c r="CY69" s="227"/>
      <c r="CZ69" s="227"/>
      <c r="DA69" s="227"/>
      <c r="DB69" s="227"/>
      <c r="DC69" s="227"/>
      <c r="DD69" s="227"/>
      <c r="DE69" s="227"/>
      <c r="DF69" s="227"/>
      <c r="DG69" s="227"/>
      <c r="DH69" s="227"/>
      <c r="DI69" s="227"/>
      <c r="DJ69" s="227"/>
      <c r="DK69" s="227"/>
      <c r="DL69" s="227"/>
      <c r="DM69" s="227"/>
      <c r="DN69" s="227"/>
      <c r="DO69" s="227"/>
      <c r="DP69" s="227"/>
      <c r="DQ69" s="227"/>
      <c r="DR69" s="227"/>
      <c r="DS69" s="227"/>
      <c r="DT69" s="227"/>
      <c r="DU69" s="227"/>
      <c r="DV69" s="227"/>
      <c r="DW69" s="227"/>
      <c r="DX69" s="227"/>
      <c r="DY69" s="227"/>
      <c r="DZ69" s="227"/>
      <c r="EA69" s="227"/>
      <c r="EB69" s="227"/>
      <c r="EC69" s="227"/>
      <c r="ED69" s="227"/>
      <c r="EE69" s="227"/>
      <c r="EF69" s="227"/>
      <c r="EG69" s="227"/>
      <c r="EH69" s="227"/>
      <c r="EI69" s="227"/>
      <c r="EJ69" s="227"/>
      <c r="EK69" s="227"/>
      <c r="EL69" s="227"/>
      <c r="EM69" s="227"/>
      <c r="EN69" s="227"/>
      <c r="EO69" s="227"/>
      <c r="EP69" s="227"/>
      <c r="EQ69" s="227"/>
      <c r="ER69" s="227"/>
      <c r="ES69" s="227"/>
      <c r="ET69" s="227"/>
      <c r="EU69" s="227"/>
      <c r="EV69" s="227"/>
      <c r="EW69" s="227"/>
      <c r="EX69" s="227"/>
      <c r="EY69" s="227"/>
      <c r="EZ69" s="227"/>
      <c r="FA69" s="227"/>
      <c r="FB69" s="227"/>
      <c r="FC69" s="227"/>
      <c r="FD69" s="227"/>
      <c r="FE69" s="227"/>
      <c r="FF69" s="227"/>
      <c r="FG69" s="227"/>
      <c r="FH69" s="227"/>
      <c r="FI69" s="227"/>
      <c r="FJ69" s="227"/>
      <c r="FK69" s="227"/>
      <c r="FL69" s="227"/>
      <c r="FM69" s="227"/>
      <c r="FN69" s="227"/>
      <c r="FO69" s="227"/>
      <c r="FP69" s="227"/>
      <c r="FQ69" s="227"/>
      <c r="FR69" s="227"/>
      <c r="FS69" s="227"/>
      <c r="FT69" s="227"/>
      <c r="FU69" s="227"/>
      <c r="FV69" s="227"/>
      <c r="FW69" s="227"/>
      <c r="FX69" s="227"/>
      <c r="FY69" s="227"/>
      <c r="FZ69" s="227"/>
      <c r="GA69" s="227"/>
      <c r="GB69" s="227"/>
      <c r="GC69" s="227"/>
      <c r="GD69" s="227"/>
      <c r="GE69" s="227"/>
      <c r="GF69" s="227"/>
      <c r="GG69" s="227"/>
      <c r="GH69" s="227"/>
      <c r="GI69" s="227"/>
      <c r="GJ69" s="227"/>
      <c r="GK69" s="227"/>
      <c r="GL69" s="227"/>
      <c r="GM69" s="227"/>
      <c r="GN69" s="227"/>
      <c r="GO69" s="227"/>
      <c r="GP69" s="227"/>
      <c r="GQ69" s="227"/>
      <c r="GR69" s="227"/>
      <c r="GS69" s="227"/>
      <c r="GT69" s="227"/>
      <c r="GU69" s="227"/>
      <c r="GV69" s="227"/>
      <c r="GW69" s="227"/>
      <c r="GX69" s="227"/>
      <c r="GY69" s="227"/>
      <c r="GZ69" s="227"/>
      <c r="HA69" s="227"/>
      <c r="HB69" s="227"/>
      <c r="HC69" s="227"/>
      <c r="HD69" s="227"/>
      <c r="HE69" s="227"/>
      <c r="HF69" s="227"/>
      <c r="HG69" s="227"/>
      <c r="HH69" s="227"/>
      <c r="HI69" s="227"/>
      <c r="HJ69" s="227"/>
      <c r="HK69" s="227"/>
      <c r="HL69" s="227"/>
      <c r="HM69" s="227"/>
      <c r="HN69" s="227"/>
      <c r="HO69" s="227"/>
      <c r="HP69" s="227"/>
      <c r="HQ69" s="227"/>
      <c r="HR69" s="227"/>
      <c r="HS69" s="227"/>
      <c r="HT69" s="227"/>
      <c r="HU69" s="227"/>
      <c r="HV69" s="227"/>
      <c r="HW69" s="227"/>
      <c r="HX69" s="227"/>
      <c r="HY69" s="227"/>
      <c r="HZ69" s="227"/>
      <c r="IA69" s="227"/>
      <c r="IB69" s="227"/>
      <c r="IC69" s="227"/>
      <c r="ID69" s="227"/>
      <c r="IE69" s="227"/>
      <c r="IF69" s="227"/>
      <c r="IG69" s="227"/>
      <c r="IH69" s="227"/>
      <c r="II69" s="227"/>
      <c r="IJ69" s="227"/>
      <c r="IK69" s="227"/>
      <c r="IL69" s="227"/>
      <c r="IM69" s="227"/>
      <c r="IN69" s="227"/>
      <c r="IO69" s="227"/>
      <c r="IP69" s="227"/>
      <c r="IQ69" s="227"/>
      <c r="IR69" s="227"/>
      <c r="IS69" s="227"/>
      <c r="IT69" s="227"/>
      <c r="IU69" s="227"/>
      <c r="IV69" s="227"/>
    </row>
    <row r="70" spans="1:256" ht="15" customHeight="1">
      <c r="A70" s="107"/>
      <c r="B70" s="108"/>
      <c r="C70" s="261"/>
      <c r="D70" s="157"/>
      <c r="E70" s="80"/>
      <c r="F70" s="157"/>
      <c r="G70" s="80"/>
      <c r="H70" s="80"/>
      <c r="I70" s="80"/>
      <c r="J70" s="80"/>
      <c r="K70" s="80"/>
      <c r="L70" s="80"/>
      <c r="M70" s="80"/>
      <c r="N70" s="80"/>
      <c r="O70" s="80"/>
      <c r="P70" s="80"/>
      <c r="Q70" s="80"/>
      <c r="R70" s="80"/>
      <c r="S70" s="80"/>
      <c r="T70" s="80"/>
      <c r="U70" s="80"/>
      <c r="V70" s="80"/>
      <c r="W70" s="80"/>
      <c r="X70" s="80"/>
      <c r="Y70" s="80"/>
      <c r="Z70" s="80"/>
      <c r="AA70" s="80"/>
      <c r="AB70" s="80"/>
      <c r="AC70" s="80"/>
      <c r="AD70" s="80"/>
      <c r="AE70" s="80"/>
      <c r="AF70" s="80"/>
      <c r="AG70" s="80"/>
      <c r="AH70" s="80"/>
      <c r="AI70" s="80"/>
      <c r="AJ70" s="80"/>
      <c r="AK70" s="80"/>
      <c r="AL70" s="80"/>
      <c r="AM70" s="80"/>
      <c r="AN70" s="80"/>
      <c r="AO70" s="80"/>
      <c r="AP70" s="80"/>
      <c r="AQ70" s="80"/>
      <c r="AR70" s="80"/>
      <c r="AS70" s="80"/>
      <c r="AT70" s="80"/>
      <c r="AU70" s="80"/>
      <c r="AV70" s="80"/>
      <c r="AW70" s="80"/>
      <c r="AX70" s="80"/>
      <c r="AY70" s="80"/>
      <c r="AZ70" s="80"/>
      <c r="BA70" s="80"/>
      <c r="BB70" s="80"/>
      <c r="BC70" s="80"/>
      <c r="BD70" s="80"/>
      <c r="BE70" s="80"/>
      <c r="BF70" s="80"/>
      <c r="BG70" s="80"/>
      <c r="BH70" s="80"/>
      <c r="BI70" s="80"/>
      <c r="BJ70" s="80"/>
      <c r="BK70" s="80"/>
      <c r="BL70" s="80"/>
      <c r="BM70" s="80"/>
      <c r="BN70" s="80"/>
      <c r="BO70" s="80"/>
      <c r="BP70" s="80"/>
      <c r="BQ70" s="80"/>
      <c r="BR70" s="80"/>
      <c r="BS70" s="80"/>
      <c r="BT70" s="80"/>
      <c r="BU70" s="80"/>
      <c r="BV70" s="80"/>
      <c r="BW70" s="80"/>
      <c r="BX70" s="80"/>
      <c r="BY70" s="80"/>
      <c r="BZ70" s="80"/>
      <c r="CA70" s="80"/>
      <c r="CB70" s="80"/>
      <c r="CC70" s="80"/>
      <c r="CD70" s="80"/>
      <c r="CE70" s="80"/>
      <c r="CF70" s="80"/>
      <c r="CG70" s="80"/>
      <c r="CH70" s="80"/>
      <c r="CI70" s="80"/>
      <c r="CJ70" s="80"/>
      <c r="CK70" s="80"/>
      <c r="CL70" s="80"/>
      <c r="CM70" s="80"/>
      <c r="CN70" s="80"/>
      <c r="CO70" s="80"/>
      <c r="CP70" s="80"/>
      <c r="CQ70" s="80"/>
      <c r="CR70" s="80"/>
      <c r="CS70" s="109"/>
      <c r="CT70" s="109"/>
      <c r="CU70" s="227"/>
      <c r="CV70" s="227"/>
      <c r="CW70" s="227"/>
      <c r="CX70" s="227"/>
      <c r="CY70" s="227"/>
      <c r="CZ70" s="227"/>
      <c r="DA70" s="227"/>
      <c r="DB70" s="227"/>
      <c r="DC70" s="227"/>
      <c r="DD70" s="227"/>
      <c r="DE70" s="227"/>
      <c r="DF70" s="227"/>
      <c r="DG70" s="227"/>
      <c r="DH70" s="227"/>
      <c r="DI70" s="227"/>
      <c r="DJ70" s="227"/>
      <c r="DK70" s="227"/>
      <c r="DL70" s="227"/>
      <c r="DM70" s="227"/>
      <c r="DN70" s="227"/>
      <c r="DO70" s="227"/>
      <c r="DP70" s="227"/>
      <c r="DQ70" s="227"/>
      <c r="DR70" s="227"/>
      <c r="DS70" s="227"/>
      <c r="DT70" s="227"/>
      <c r="DU70" s="227"/>
      <c r="DV70" s="227"/>
      <c r="DW70" s="227"/>
      <c r="DX70" s="227"/>
      <c r="DY70" s="227"/>
      <c r="DZ70" s="227"/>
      <c r="EA70" s="227"/>
      <c r="EB70" s="227"/>
      <c r="EC70" s="227"/>
      <c r="ED70" s="227"/>
      <c r="EE70" s="227"/>
      <c r="EF70" s="227"/>
      <c r="EG70" s="227"/>
      <c r="EH70" s="227"/>
      <c r="EI70" s="227"/>
      <c r="EJ70" s="227"/>
      <c r="EK70" s="227"/>
      <c r="EL70" s="227"/>
      <c r="EM70" s="227"/>
      <c r="EN70" s="227"/>
      <c r="EO70" s="227"/>
      <c r="EP70" s="227"/>
      <c r="EQ70" s="227"/>
      <c r="ER70" s="227"/>
      <c r="ES70" s="227"/>
      <c r="ET70" s="227"/>
      <c r="EU70" s="227"/>
      <c r="EV70" s="227"/>
      <c r="EW70" s="227"/>
      <c r="EX70" s="227"/>
      <c r="EY70" s="227"/>
      <c r="EZ70" s="227"/>
      <c r="FA70" s="227"/>
      <c r="FB70" s="227"/>
      <c r="FC70" s="227"/>
      <c r="FD70" s="227"/>
      <c r="FE70" s="227"/>
      <c r="FF70" s="227"/>
      <c r="FG70" s="227"/>
      <c r="FH70" s="227"/>
      <c r="FI70" s="227"/>
      <c r="FJ70" s="227"/>
      <c r="FK70" s="227"/>
      <c r="FL70" s="227"/>
      <c r="FM70" s="227"/>
      <c r="FN70" s="227"/>
      <c r="FO70" s="227"/>
      <c r="FP70" s="227"/>
      <c r="FQ70" s="227"/>
      <c r="FR70" s="227"/>
      <c r="FS70" s="227"/>
      <c r="FT70" s="227"/>
      <c r="FU70" s="227"/>
      <c r="FV70" s="227"/>
      <c r="FW70" s="227"/>
      <c r="FX70" s="227"/>
      <c r="FY70" s="227"/>
      <c r="FZ70" s="227"/>
      <c r="GA70" s="227"/>
      <c r="GB70" s="227"/>
      <c r="GC70" s="227"/>
      <c r="GD70" s="227"/>
      <c r="GE70" s="227"/>
      <c r="GF70" s="227"/>
      <c r="GG70" s="227"/>
      <c r="GH70" s="227"/>
      <c r="GI70" s="227"/>
      <c r="GJ70" s="227"/>
      <c r="GK70" s="227"/>
      <c r="GL70" s="227"/>
      <c r="GM70" s="227"/>
      <c r="GN70" s="227"/>
      <c r="GO70" s="227"/>
      <c r="GP70" s="227"/>
      <c r="GQ70" s="227"/>
      <c r="GR70" s="227"/>
      <c r="GS70" s="227"/>
      <c r="GT70" s="227"/>
      <c r="GU70" s="227"/>
      <c r="GV70" s="227"/>
      <c r="GW70" s="227"/>
      <c r="GX70" s="227"/>
      <c r="GY70" s="227"/>
      <c r="GZ70" s="227"/>
      <c r="HA70" s="227"/>
      <c r="HB70" s="227"/>
      <c r="HC70" s="227"/>
      <c r="HD70" s="227"/>
      <c r="HE70" s="227"/>
      <c r="HF70" s="227"/>
      <c r="HG70" s="227"/>
      <c r="HH70" s="227"/>
      <c r="HI70" s="227"/>
      <c r="HJ70" s="227"/>
      <c r="HK70" s="227"/>
      <c r="HL70" s="227"/>
      <c r="HM70" s="227"/>
      <c r="HN70" s="227"/>
      <c r="HO70" s="227"/>
      <c r="HP70" s="227"/>
      <c r="HQ70" s="227"/>
      <c r="HR70" s="227"/>
      <c r="HS70" s="227"/>
      <c r="HT70" s="227"/>
      <c r="HU70" s="227"/>
      <c r="HV70" s="227"/>
      <c r="HW70" s="227"/>
      <c r="HX70" s="227"/>
      <c r="HY70" s="227"/>
      <c r="HZ70" s="227"/>
      <c r="IA70" s="227"/>
      <c r="IB70" s="227"/>
      <c r="IC70" s="227"/>
      <c r="ID70" s="227"/>
      <c r="IE70" s="227"/>
      <c r="IF70" s="227"/>
      <c r="IG70" s="227"/>
      <c r="IH70" s="227"/>
      <c r="II70" s="227"/>
      <c r="IJ70" s="227"/>
      <c r="IK70" s="227"/>
      <c r="IL70" s="227"/>
      <c r="IM70" s="227"/>
      <c r="IN70" s="227"/>
      <c r="IO70" s="227"/>
      <c r="IP70" s="227"/>
      <c r="IQ70" s="227"/>
      <c r="IR70" s="227"/>
      <c r="IS70" s="227"/>
      <c r="IT70" s="227"/>
      <c r="IU70" s="227"/>
      <c r="IV70" s="227"/>
    </row>
    <row r="71" spans="1:256" ht="15" customHeight="1">
      <c r="A71" s="107"/>
      <c r="B71" s="108"/>
      <c r="C71" s="261"/>
      <c r="D71" s="157"/>
      <c r="E71" s="80"/>
      <c r="F71" s="157"/>
      <c r="G71" s="80"/>
      <c r="H71" s="80"/>
      <c r="I71" s="80"/>
      <c r="J71" s="80"/>
      <c r="K71" s="80"/>
      <c r="L71" s="80"/>
      <c r="M71" s="80"/>
      <c r="N71" s="80"/>
      <c r="O71" s="80"/>
      <c r="P71" s="80"/>
      <c r="Q71" s="80"/>
      <c r="R71" s="80"/>
      <c r="S71" s="80"/>
      <c r="T71" s="80"/>
      <c r="U71" s="80"/>
      <c r="V71" s="80"/>
      <c r="W71" s="80"/>
      <c r="X71" s="80"/>
      <c r="Y71" s="80"/>
      <c r="Z71" s="80"/>
      <c r="AA71" s="80"/>
      <c r="AB71" s="80"/>
      <c r="AC71" s="80"/>
      <c r="AD71" s="80"/>
      <c r="AE71" s="80"/>
      <c r="AF71" s="80"/>
      <c r="AG71" s="80"/>
      <c r="AH71" s="80"/>
      <c r="AI71" s="80"/>
      <c r="AJ71" s="80"/>
      <c r="AK71" s="80"/>
      <c r="AL71" s="80"/>
      <c r="AM71" s="80"/>
      <c r="AN71" s="80"/>
      <c r="AO71" s="80"/>
      <c r="AP71" s="80"/>
      <c r="AQ71" s="80"/>
      <c r="AR71" s="80"/>
      <c r="AS71" s="80"/>
      <c r="AT71" s="80"/>
      <c r="AU71" s="80"/>
      <c r="AV71" s="80"/>
      <c r="AW71" s="80"/>
      <c r="AX71" s="80"/>
      <c r="AY71" s="80"/>
      <c r="AZ71" s="80"/>
      <c r="BA71" s="80"/>
      <c r="BB71" s="80"/>
      <c r="BC71" s="80"/>
      <c r="BD71" s="80"/>
      <c r="BE71" s="80"/>
      <c r="BF71" s="80"/>
      <c r="BG71" s="80"/>
      <c r="BH71" s="80"/>
      <c r="BI71" s="80"/>
      <c r="BJ71" s="80"/>
      <c r="BK71" s="80"/>
      <c r="BL71" s="80"/>
      <c r="BM71" s="80"/>
      <c r="BN71" s="80"/>
      <c r="BO71" s="80"/>
      <c r="BP71" s="80"/>
      <c r="BQ71" s="80"/>
      <c r="BR71" s="80"/>
      <c r="BS71" s="80"/>
      <c r="BT71" s="80"/>
      <c r="BU71" s="80"/>
      <c r="BV71" s="80"/>
      <c r="BW71" s="80"/>
      <c r="BX71" s="80"/>
      <c r="BY71" s="80"/>
      <c r="BZ71" s="80"/>
      <c r="CA71" s="80"/>
      <c r="CB71" s="80"/>
      <c r="CC71" s="80"/>
      <c r="CD71" s="80"/>
      <c r="CE71" s="80"/>
      <c r="CF71" s="80"/>
      <c r="CG71" s="80"/>
      <c r="CH71" s="80"/>
      <c r="CI71" s="80"/>
      <c r="CJ71" s="80"/>
      <c r="CK71" s="80"/>
      <c r="CL71" s="80"/>
      <c r="CM71" s="80"/>
      <c r="CN71" s="80"/>
      <c r="CO71" s="80"/>
      <c r="CP71" s="80"/>
      <c r="CQ71" s="80"/>
      <c r="CR71" s="80"/>
      <c r="CS71" s="109"/>
      <c r="CT71" s="109"/>
      <c r="CU71" s="227"/>
      <c r="CV71" s="227"/>
      <c r="CW71" s="227"/>
      <c r="CX71" s="227"/>
      <c r="CY71" s="227"/>
      <c r="CZ71" s="227"/>
      <c r="DA71" s="227"/>
      <c r="DB71" s="227"/>
      <c r="DC71" s="227"/>
      <c r="DD71" s="227"/>
      <c r="DE71" s="227"/>
      <c r="DF71" s="227"/>
      <c r="DG71" s="227"/>
      <c r="DH71" s="227"/>
      <c r="DI71" s="227"/>
      <c r="DJ71" s="227"/>
      <c r="DK71" s="227"/>
      <c r="DL71" s="227"/>
      <c r="DM71" s="227"/>
      <c r="DN71" s="227"/>
      <c r="DO71" s="227"/>
      <c r="DP71" s="227"/>
      <c r="DQ71" s="227"/>
      <c r="DR71" s="227"/>
      <c r="DS71" s="227"/>
      <c r="DT71" s="227"/>
      <c r="DU71" s="227"/>
      <c r="DV71" s="227"/>
      <c r="DW71" s="227"/>
      <c r="DX71" s="227"/>
      <c r="DY71" s="227"/>
      <c r="DZ71" s="227"/>
      <c r="EA71" s="227"/>
      <c r="EB71" s="227"/>
      <c r="EC71" s="227"/>
      <c r="ED71" s="227"/>
      <c r="EE71" s="227"/>
      <c r="EF71" s="227"/>
      <c r="EG71" s="227"/>
      <c r="EH71" s="227"/>
      <c r="EI71" s="227"/>
      <c r="EJ71" s="227"/>
      <c r="EK71" s="227"/>
      <c r="EL71" s="227"/>
      <c r="EM71" s="227"/>
      <c r="EN71" s="227"/>
      <c r="EO71" s="227"/>
      <c r="EP71" s="227"/>
      <c r="EQ71" s="227"/>
      <c r="ER71" s="227"/>
      <c r="ES71" s="227"/>
      <c r="ET71" s="227"/>
      <c r="EU71" s="227"/>
      <c r="EV71" s="227"/>
      <c r="EW71" s="227"/>
      <c r="EX71" s="227"/>
      <c r="EY71" s="227"/>
      <c r="EZ71" s="227"/>
      <c r="FA71" s="227"/>
      <c r="FB71" s="227"/>
      <c r="FC71" s="227"/>
      <c r="FD71" s="227"/>
      <c r="FE71" s="227"/>
      <c r="FF71" s="227"/>
      <c r="FG71" s="227"/>
      <c r="FH71" s="227"/>
      <c r="FI71" s="227"/>
      <c r="FJ71" s="227"/>
      <c r="FK71" s="227"/>
      <c r="FL71" s="227"/>
      <c r="FM71" s="227"/>
      <c r="FN71" s="227"/>
      <c r="FO71" s="227"/>
      <c r="FP71" s="227"/>
      <c r="FQ71" s="227"/>
      <c r="FR71" s="227"/>
      <c r="FS71" s="227"/>
      <c r="FT71" s="227"/>
      <c r="FU71" s="227"/>
      <c r="FV71" s="227"/>
      <c r="FW71" s="227"/>
      <c r="FX71" s="227"/>
      <c r="FY71" s="227"/>
      <c r="FZ71" s="227"/>
      <c r="GA71" s="227"/>
      <c r="GB71" s="227"/>
      <c r="GC71" s="227"/>
      <c r="GD71" s="227"/>
      <c r="GE71" s="227"/>
      <c r="GF71" s="227"/>
      <c r="GG71" s="227"/>
      <c r="GH71" s="227"/>
      <c r="GI71" s="227"/>
      <c r="GJ71" s="227"/>
      <c r="GK71" s="227"/>
      <c r="GL71" s="227"/>
      <c r="GM71" s="227"/>
      <c r="GN71" s="227"/>
      <c r="GO71" s="227"/>
      <c r="GP71" s="227"/>
      <c r="GQ71" s="227"/>
      <c r="GR71" s="227"/>
      <c r="GS71" s="227"/>
      <c r="GT71" s="227"/>
      <c r="GU71" s="227"/>
      <c r="GV71" s="227"/>
      <c r="GW71" s="227"/>
      <c r="GX71" s="227"/>
      <c r="GY71" s="227"/>
      <c r="GZ71" s="227"/>
      <c r="HA71" s="227"/>
      <c r="HB71" s="227"/>
      <c r="HC71" s="227"/>
      <c r="HD71" s="227"/>
      <c r="HE71" s="227"/>
      <c r="HF71" s="227"/>
      <c r="HG71" s="227"/>
      <c r="HH71" s="227"/>
      <c r="HI71" s="227"/>
      <c r="HJ71" s="227"/>
      <c r="HK71" s="227"/>
      <c r="HL71" s="227"/>
      <c r="HM71" s="227"/>
      <c r="HN71" s="227"/>
      <c r="HO71" s="227"/>
      <c r="HP71" s="227"/>
      <c r="HQ71" s="227"/>
      <c r="HR71" s="227"/>
      <c r="HS71" s="227"/>
      <c r="HT71" s="227"/>
      <c r="HU71" s="227"/>
      <c r="HV71" s="227"/>
      <c r="HW71" s="227"/>
      <c r="HX71" s="227"/>
      <c r="HY71" s="227"/>
      <c r="HZ71" s="227"/>
      <c r="IA71" s="227"/>
      <c r="IB71" s="227"/>
      <c r="IC71" s="227"/>
      <c r="ID71" s="227"/>
      <c r="IE71" s="227"/>
      <c r="IF71" s="227"/>
      <c r="IG71" s="227"/>
      <c r="IH71" s="227"/>
      <c r="II71" s="227"/>
      <c r="IJ71" s="227"/>
      <c r="IK71" s="227"/>
      <c r="IL71" s="227"/>
      <c r="IM71" s="227"/>
      <c r="IN71" s="227"/>
      <c r="IO71" s="227"/>
      <c r="IP71" s="227"/>
      <c r="IQ71" s="227"/>
      <c r="IR71" s="227"/>
      <c r="IS71" s="227"/>
      <c r="IT71" s="227"/>
      <c r="IU71" s="227"/>
      <c r="IV71" s="227"/>
    </row>
    <row r="72" spans="1:256" ht="15" customHeight="1">
      <c r="A72" s="107"/>
      <c r="B72" s="108"/>
      <c r="C72" s="261"/>
      <c r="D72" s="157"/>
      <c r="E72" s="80"/>
      <c r="F72" s="157"/>
      <c r="G72" s="80"/>
      <c r="H72" s="80"/>
      <c r="I72" s="80"/>
      <c r="J72" s="80"/>
      <c r="K72" s="80"/>
      <c r="L72" s="80"/>
      <c r="M72" s="80"/>
      <c r="N72" s="80"/>
      <c r="O72" s="80"/>
      <c r="P72" s="80"/>
      <c r="Q72" s="80"/>
      <c r="R72" s="80"/>
      <c r="S72" s="80"/>
      <c r="T72" s="80"/>
      <c r="U72" s="80"/>
      <c r="V72" s="80"/>
      <c r="W72" s="80"/>
      <c r="X72" s="80"/>
      <c r="Y72" s="80"/>
      <c r="Z72" s="80"/>
      <c r="AA72" s="80"/>
      <c r="AB72" s="80"/>
      <c r="AC72" s="80"/>
      <c r="AD72" s="80"/>
      <c r="AE72" s="80"/>
      <c r="AF72" s="80"/>
      <c r="AG72" s="80"/>
      <c r="AH72" s="80"/>
      <c r="AI72" s="80"/>
      <c r="AJ72" s="80"/>
      <c r="AK72" s="80"/>
      <c r="AL72" s="80"/>
      <c r="AM72" s="80"/>
      <c r="AN72" s="80"/>
      <c r="AO72" s="80"/>
      <c r="AP72" s="80"/>
      <c r="AQ72" s="80"/>
      <c r="AR72" s="80"/>
      <c r="AS72" s="80"/>
      <c r="AT72" s="80"/>
      <c r="AU72" s="80"/>
      <c r="AV72" s="80"/>
      <c r="AW72" s="80"/>
      <c r="AX72" s="80"/>
      <c r="AY72" s="80"/>
      <c r="AZ72" s="80"/>
      <c r="BA72" s="80"/>
      <c r="BB72" s="80"/>
      <c r="BC72" s="80"/>
      <c r="BD72" s="80"/>
      <c r="BE72" s="80"/>
      <c r="BF72" s="80"/>
      <c r="BG72" s="80"/>
      <c r="BH72" s="80"/>
      <c r="BI72" s="80"/>
      <c r="BJ72" s="80"/>
      <c r="BK72" s="80"/>
      <c r="BL72" s="80"/>
      <c r="BM72" s="80"/>
      <c r="BN72" s="80"/>
      <c r="BO72" s="80"/>
      <c r="BP72" s="80"/>
      <c r="BQ72" s="80"/>
      <c r="BR72" s="80"/>
      <c r="BS72" s="80"/>
      <c r="BT72" s="80"/>
      <c r="BU72" s="80"/>
      <c r="BV72" s="80"/>
      <c r="BW72" s="80"/>
      <c r="BX72" s="80"/>
      <c r="BY72" s="80"/>
      <c r="BZ72" s="80"/>
      <c r="CA72" s="80"/>
      <c r="CB72" s="80"/>
      <c r="CC72" s="80"/>
      <c r="CD72" s="80"/>
      <c r="CE72" s="80"/>
      <c r="CF72" s="80"/>
      <c r="CG72" s="80"/>
      <c r="CH72" s="80"/>
      <c r="CI72" s="80"/>
      <c r="CJ72" s="80"/>
      <c r="CK72" s="80"/>
      <c r="CL72" s="80"/>
      <c r="CM72" s="80"/>
      <c r="CN72" s="80"/>
      <c r="CO72" s="80"/>
      <c r="CP72" s="80"/>
      <c r="CQ72" s="80"/>
      <c r="CR72" s="80"/>
      <c r="CS72" s="109"/>
      <c r="CT72" s="109"/>
      <c r="CU72" s="227"/>
      <c r="CV72" s="227"/>
      <c r="CW72" s="227"/>
      <c r="CX72" s="227"/>
      <c r="CY72" s="227"/>
      <c r="CZ72" s="227"/>
      <c r="DA72" s="227"/>
      <c r="DB72" s="227"/>
      <c r="DC72" s="227"/>
      <c r="DD72" s="227"/>
      <c r="DE72" s="227"/>
      <c r="DF72" s="227"/>
      <c r="DG72" s="227"/>
      <c r="DH72" s="227"/>
      <c r="DI72" s="227"/>
      <c r="DJ72" s="227"/>
      <c r="DK72" s="227"/>
      <c r="DL72" s="227"/>
      <c r="DM72" s="227"/>
      <c r="DN72" s="227"/>
      <c r="DO72" s="227"/>
      <c r="DP72" s="227"/>
      <c r="DQ72" s="227"/>
      <c r="DR72" s="227"/>
      <c r="DS72" s="227"/>
      <c r="DT72" s="227"/>
      <c r="DU72" s="227"/>
      <c r="DV72" s="227"/>
      <c r="DW72" s="227"/>
      <c r="DX72" s="227"/>
      <c r="DY72" s="227"/>
      <c r="DZ72" s="227"/>
      <c r="EA72" s="227"/>
      <c r="EB72" s="227"/>
      <c r="EC72" s="227"/>
      <c r="ED72" s="227"/>
      <c r="EE72" s="227"/>
      <c r="EF72" s="227"/>
      <c r="EG72" s="227"/>
      <c r="EH72" s="227"/>
      <c r="EI72" s="227"/>
      <c r="EJ72" s="227"/>
      <c r="EK72" s="227"/>
      <c r="EL72" s="227"/>
      <c r="EM72" s="227"/>
      <c r="EN72" s="227"/>
      <c r="EO72" s="227"/>
      <c r="EP72" s="227"/>
      <c r="EQ72" s="227"/>
      <c r="ER72" s="227"/>
      <c r="ES72" s="227"/>
      <c r="ET72" s="227"/>
      <c r="EU72" s="227"/>
      <c r="EV72" s="227"/>
      <c r="EW72" s="227"/>
      <c r="EX72" s="227"/>
      <c r="EY72" s="227"/>
      <c r="EZ72" s="227"/>
      <c r="FA72" s="227"/>
      <c r="FB72" s="227"/>
      <c r="FC72" s="227"/>
      <c r="FD72" s="227"/>
      <c r="FE72" s="227"/>
      <c r="FF72" s="227"/>
      <c r="FG72" s="227"/>
      <c r="FH72" s="227"/>
      <c r="FI72" s="227"/>
      <c r="FJ72" s="227"/>
      <c r="FK72" s="227"/>
      <c r="FL72" s="227"/>
      <c r="FM72" s="227"/>
      <c r="FN72" s="227"/>
      <c r="FO72" s="227"/>
      <c r="FP72" s="227"/>
      <c r="FQ72" s="227"/>
      <c r="FR72" s="227"/>
      <c r="FS72" s="227"/>
      <c r="FT72" s="227"/>
      <c r="FU72" s="227"/>
      <c r="FV72" s="227"/>
      <c r="FW72" s="227"/>
      <c r="FX72" s="227"/>
      <c r="FY72" s="227"/>
      <c r="FZ72" s="227"/>
      <c r="GA72" s="227"/>
      <c r="GB72" s="227"/>
      <c r="GC72" s="227"/>
      <c r="GD72" s="227"/>
      <c r="GE72" s="227"/>
      <c r="GF72" s="227"/>
      <c r="GG72" s="227"/>
      <c r="GH72" s="227"/>
      <c r="GI72" s="227"/>
      <c r="GJ72" s="227"/>
      <c r="GK72" s="227"/>
      <c r="GL72" s="227"/>
      <c r="GM72" s="227"/>
      <c r="GN72" s="227"/>
      <c r="GO72" s="227"/>
      <c r="GP72" s="227"/>
      <c r="GQ72" s="227"/>
      <c r="GR72" s="227"/>
      <c r="GS72" s="227"/>
      <c r="GT72" s="227"/>
      <c r="GU72" s="227"/>
      <c r="GV72" s="227"/>
      <c r="GW72" s="227"/>
      <c r="GX72" s="227"/>
      <c r="GY72" s="227"/>
      <c r="GZ72" s="227"/>
      <c r="HA72" s="227"/>
      <c r="HB72" s="227"/>
      <c r="HC72" s="227"/>
      <c r="HD72" s="227"/>
      <c r="HE72" s="227"/>
      <c r="HF72" s="227"/>
      <c r="HG72" s="227"/>
      <c r="HH72" s="227"/>
      <c r="HI72" s="227"/>
      <c r="HJ72" s="227"/>
      <c r="HK72" s="227"/>
      <c r="HL72" s="227"/>
      <c r="HM72" s="227"/>
      <c r="HN72" s="227"/>
      <c r="HO72" s="227"/>
      <c r="HP72" s="227"/>
      <c r="HQ72" s="227"/>
      <c r="HR72" s="227"/>
      <c r="HS72" s="227"/>
      <c r="HT72" s="227"/>
      <c r="HU72" s="227"/>
      <c r="HV72" s="227"/>
      <c r="HW72" s="227"/>
      <c r="HX72" s="227"/>
      <c r="HY72" s="227"/>
      <c r="HZ72" s="227"/>
      <c r="IA72" s="227"/>
      <c r="IB72" s="227"/>
      <c r="IC72" s="227"/>
      <c r="ID72" s="227"/>
      <c r="IE72" s="227"/>
      <c r="IF72" s="227"/>
      <c r="IG72" s="227"/>
      <c r="IH72" s="227"/>
      <c r="II72" s="227"/>
      <c r="IJ72" s="227"/>
      <c r="IK72" s="227"/>
      <c r="IL72" s="227"/>
      <c r="IM72" s="227"/>
      <c r="IN72" s="227"/>
      <c r="IO72" s="227"/>
      <c r="IP72" s="227"/>
      <c r="IQ72" s="227"/>
      <c r="IR72" s="227"/>
      <c r="IS72" s="227"/>
      <c r="IT72" s="227"/>
      <c r="IU72" s="227"/>
      <c r="IV72" s="227"/>
    </row>
    <row r="73" spans="1:256" ht="15" customHeight="1">
      <c r="A73" s="107"/>
      <c r="B73" s="108"/>
      <c r="C73" s="261"/>
      <c r="D73" s="157"/>
      <c r="E73" s="80"/>
      <c r="F73" s="157"/>
      <c r="G73" s="80"/>
      <c r="H73" s="80"/>
      <c r="I73" s="80"/>
      <c r="J73" s="80"/>
      <c r="K73" s="80"/>
      <c r="L73" s="80"/>
      <c r="M73" s="80"/>
      <c r="N73" s="80"/>
      <c r="O73" s="80"/>
      <c r="P73" s="80"/>
      <c r="Q73" s="80"/>
      <c r="R73" s="80"/>
      <c r="S73" s="80"/>
      <c r="T73" s="80"/>
      <c r="U73" s="80"/>
      <c r="V73" s="80"/>
      <c r="W73" s="80"/>
      <c r="X73" s="80"/>
      <c r="Y73" s="80"/>
      <c r="Z73" s="80"/>
      <c r="AA73" s="80"/>
      <c r="AB73" s="80"/>
      <c r="AC73" s="80"/>
      <c r="AD73" s="80"/>
      <c r="AE73" s="80"/>
      <c r="AF73" s="80"/>
      <c r="AG73" s="80"/>
      <c r="AH73" s="80"/>
      <c r="AI73" s="80"/>
      <c r="AJ73" s="80"/>
      <c r="AK73" s="80"/>
      <c r="AL73" s="80"/>
      <c r="AM73" s="80"/>
      <c r="AN73" s="80"/>
      <c r="AO73" s="80"/>
      <c r="AP73" s="80"/>
      <c r="AQ73" s="80"/>
      <c r="AR73" s="80"/>
      <c r="AS73" s="80"/>
      <c r="AT73" s="80"/>
      <c r="AU73" s="80"/>
      <c r="AV73" s="80"/>
      <c r="AW73" s="80"/>
      <c r="AX73" s="80"/>
      <c r="AY73" s="80"/>
      <c r="AZ73" s="80"/>
      <c r="BA73" s="80"/>
      <c r="BB73" s="80"/>
      <c r="BC73" s="80"/>
      <c r="BD73" s="80"/>
      <c r="BE73" s="80"/>
      <c r="BF73" s="80"/>
      <c r="BG73" s="80"/>
      <c r="BH73" s="80"/>
      <c r="BI73" s="80"/>
      <c r="BJ73" s="80"/>
      <c r="BK73" s="80"/>
      <c r="BL73" s="80"/>
      <c r="BM73" s="80"/>
      <c r="BN73" s="80"/>
      <c r="BO73" s="80"/>
      <c r="BP73" s="80"/>
      <c r="BQ73" s="80"/>
      <c r="BR73" s="80"/>
      <c r="BS73" s="80"/>
      <c r="BT73" s="80"/>
      <c r="BU73" s="80"/>
      <c r="BV73" s="80"/>
      <c r="BW73" s="80"/>
      <c r="BX73" s="80"/>
      <c r="BY73" s="80"/>
      <c r="BZ73" s="80"/>
      <c r="CA73" s="80"/>
      <c r="CB73" s="80"/>
      <c r="CC73" s="80"/>
      <c r="CD73" s="80"/>
      <c r="CE73" s="80"/>
      <c r="CF73" s="80"/>
      <c r="CG73" s="80"/>
      <c r="CH73" s="80"/>
      <c r="CI73" s="80"/>
      <c r="CJ73" s="80"/>
      <c r="CK73" s="80"/>
      <c r="CL73" s="80"/>
      <c r="CM73" s="80"/>
      <c r="CN73" s="80"/>
      <c r="CO73" s="80"/>
      <c r="CP73" s="80"/>
      <c r="CQ73" s="80"/>
      <c r="CR73" s="80"/>
      <c r="CS73" s="109"/>
      <c r="CT73" s="109"/>
      <c r="CU73" s="227"/>
      <c r="CV73" s="227"/>
      <c r="CW73" s="227"/>
      <c r="CX73" s="227"/>
      <c r="CY73" s="227"/>
      <c r="CZ73" s="227"/>
      <c r="DA73" s="227"/>
      <c r="DB73" s="227"/>
      <c r="DC73" s="227"/>
      <c r="DD73" s="227"/>
      <c r="DE73" s="227"/>
      <c r="DF73" s="227"/>
      <c r="DG73" s="227"/>
      <c r="DH73" s="227"/>
      <c r="DI73" s="227"/>
      <c r="DJ73" s="227"/>
      <c r="DK73" s="227"/>
      <c r="DL73" s="227"/>
      <c r="DM73" s="227"/>
      <c r="DN73" s="227"/>
      <c r="DO73" s="227"/>
      <c r="DP73" s="227"/>
      <c r="DQ73" s="227"/>
      <c r="DR73" s="227"/>
      <c r="DS73" s="227"/>
      <c r="DT73" s="227"/>
      <c r="DU73" s="227"/>
      <c r="DV73" s="227"/>
      <c r="DW73" s="227"/>
      <c r="DX73" s="227"/>
      <c r="DY73" s="227"/>
      <c r="DZ73" s="227"/>
      <c r="EA73" s="227"/>
      <c r="EB73" s="227"/>
      <c r="EC73" s="227"/>
      <c r="ED73" s="227"/>
      <c r="EE73" s="227"/>
      <c r="EF73" s="227"/>
      <c r="EG73" s="227"/>
      <c r="EH73" s="227"/>
      <c r="EI73" s="227"/>
      <c r="EJ73" s="227"/>
      <c r="EK73" s="227"/>
      <c r="EL73" s="227"/>
      <c r="EM73" s="227"/>
      <c r="EN73" s="227"/>
      <c r="EO73" s="227"/>
      <c r="EP73" s="227"/>
      <c r="EQ73" s="227"/>
      <c r="ER73" s="227"/>
      <c r="ES73" s="227"/>
      <c r="ET73" s="227"/>
      <c r="EU73" s="227"/>
      <c r="EV73" s="227"/>
      <c r="EW73" s="227"/>
      <c r="EX73" s="227"/>
      <c r="EY73" s="227"/>
      <c r="EZ73" s="227"/>
      <c r="FA73" s="227"/>
      <c r="FB73" s="227"/>
      <c r="FC73" s="227"/>
      <c r="FD73" s="227"/>
      <c r="FE73" s="227"/>
      <c r="FF73" s="227"/>
      <c r="FG73" s="227"/>
      <c r="FH73" s="227"/>
      <c r="FI73" s="227"/>
      <c r="FJ73" s="227"/>
      <c r="FK73" s="227"/>
      <c r="FL73" s="227"/>
      <c r="FM73" s="227"/>
      <c r="FN73" s="227"/>
      <c r="FO73" s="227"/>
      <c r="FP73" s="227"/>
      <c r="FQ73" s="227"/>
      <c r="FR73" s="227"/>
      <c r="FS73" s="227"/>
      <c r="FT73" s="227"/>
      <c r="FU73" s="227"/>
      <c r="FV73" s="227"/>
      <c r="FW73" s="227"/>
      <c r="FX73" s="227"/>
      <c r="FY73" s="227"/>
      <c r="FZ73" s="227"/>
      <c r="GA73" s="227"/>
      <c r="GB73" s="227"/>
      <c r="GC73" s="227"/>
      <c r="GD73" s="227"/>
      <c r="GE73" s="227"/>
      <c r="GF73" s="227"/>
      <c r="GG73" s="227"/>
      <c r="GH73" s="227"/>
      <c r="GI73" s="227"/>
      <c r="GJ73" s="227"/>
      <c r="GK73" s="227"/>
      <c r="GL73" s="227"/>
      <c r="GM73" s="227"/>
      <c r="GN73" s="227"/>
      <c r="GO73" s="227"/>
      <c r="GP73" s="227"/>
      <c r="GQ73" s="227"/>
      <c r="GR73" s="227"/>
      <c r="GS73" s="227"/>
      <c r="GT73" s="227"/>
      <c r="GU73" s="227"/>
      <c r="GV73" s="227"/>
      <c r="GW73" s="227"/>
      <c r="GX73" s="227"/>
      <c r="GY73" s="227"/>
      <c r="GZ73" s="227"/>
      <c r="HA73" s="227"/>
      <c r="HB73" s="227"/>
      <c r="HC73" s="227"/>
      <c r="HD73" s="227"/>
      <c r="HE73" s="227"/>
      <c r="HF73" s="227"/>
      <c r="HG73" s="227"/>
      <c r="HH73" s="227"/>
      <c r="HI73" s="227"/>
      <c r="HJ73" s="227"/>
      <c r="HK73" s="227"/>
      <c r="HL73" s="227"/>
      <c r="HM73" s="227"/>
      <c r="HN73" s="227"/>
      <c r="HO73" s="227"/>
      <c r="HP73" s="227"/>
      <c r="HQ73" s="227"/>
      <c r="HR73" s="227"/>
      <c r="HS73" s="227"/>
      <c r="HT73" s="227"/>
      <c r="HU73" s="227"/>
      <c r="HV73" s="227"/>
      <c r="HW73" s="227"/>
      <c r="HX73" s="227"/>
      <c r="HY73" s="227"/>
      <c r="HZ73" s="227"/>
      <c r="IA73" s="227"/>
      <c r="IB73" s="227"/>
      <c r="IC73" s="227"/>
      <c r="ID73" s="227"/>
      <c r="IE73" s="227"/>
      <c r="IF73" s="227"/>
      <c r="IG73" s="227"/>
      <c r="IH73" s="227"/>
      <c r="II73" s="227"/>
      <c r="IJ73" s="227"/>
      <c r="IK73" s="227"/>
      <c r="IL73" s="227"/>
      <c r="IM73" s="227"/>
      <c r="IN73" s="227"/>
      <c r="IO73" s="227"/>
      <c r="IP73" s="227"/>
      <c r="IQ73" s="227"/>
      <c r="IR73" s="227"/>
      <c r="IS73" s="227"/>
      <c r="IT73" s="227"/>
      <c r="IU73" s="227"/>
      <c r="IV73" s="227"/>
    </row>
    <row r="74" spans="1:256" ht="15" customHeight="1">
      <c r="A74" s="107"/>
      <c r="B74" s="108"/>
      <c r="C74" s="261"/>
      <c r="D74" s="157"/>
      <c r="E74" s="80"/>
      <c r="F74" s="157"/>
      <c r="G74" s="80"/>
      <c r="H74" s="80"/>
      <c r="I74" s="80"/>
      <c r="J74" s="80"/>
      <c r="K74" s="80"/>
      <c r="L74" s="80"/>
      <c r="M74" s="80"/>
      <c r="N74" s="80"/>
      <c r="O74" s="80"/>
      <c r="P74" s="80"/>
      <c r="Q74" s="80"/>
      <c r="R74" s="80"/>
      <c r="S74" s="80"/>
      <c r="T74" s="80"/>
      <c r="U74" s="80"/>
      <c r="V74" s="80"/>
      <c r="W74" s="80"/>
      <c r="X74" s="80"/>
      <c r="Y74" s="80"/>
      <c r="Z74" s="80"/>
      <c r="AA74" s="80"/>
      <c r="AB74" s="80"/>
      <c r="AC74" s="80"/>
      <c r="AD74" s="80"/>
      <c r="AE74" s="80"/>
      <c r="AF74" s="80"/>
      <c r="AG74" s="80"/>
      <c r="AH74" s="80"/>
      <c r="AI74" s="80"/>
      <c r="AJ74" s="80"/>
      <c r="AK74" s="80"/>
      <c r="AL74" s="80"/>
      <c r="AM74" s="80"/>
      <c r="AN74" s="80"/>
      <c r="AO74" s="80"/>
      <c r="AP74" s="80"/>
      <c r="AQ74" s="80"/>
      <c r="AR74" s="80"/>
      <c r="AS74" s="80"/>
      <c r="AT74" s="80"/>
      <c r="AU74" s="80"/>
      <c r="AV74" s="80"/>
      <c r="AW74" s="80"/>
      <c r="AX74" s="80"/>
      <c r="AY74" s="80"/>
      <c r="AZ74" s="80"/>
      <c r="BA74" s="80"/>
      <c r="BB74" s="80"/>
      <c r="BC74" s="80"/>
      <c r="BD74" s="80"/>
      <c r="BE74" s="80"/>
      <c r="BF74" s="80"/>
      <c r="BG74" s="80"/>
      <c r="BH74" s="80"/>
      <c r="BI74" s="80"/>
      <c r="BJ74" s="80"/>
      <c r="BK74" s="80"/>
      <c r="BL74" s="80"/>
      <c r="BM74" s="80"/>
      <c r="BN74" s="80"/>
      <c r="BO74" s="80"/>
      <c r="BP74" s="80"/>
      <c r="BQ74" s="80"/>
      <c r="BR74" s="80"/>
      <c r="BS74" s="80"/>
      <c r="BT74" s="80"/>
      <c r="BU74" s="80"/>
      <c r="BV74" s="80"/>
      <c r="BW74" s="80"/>
      <c r="BX74" s="80"/>
      <c r="BY74" s="80"/>
      <c r="BZ74" s="80"/>
      <c r="CA74" s="80"/>
      <c r="CB74" s="80"/>
      <c r="CC74" s="80"/>
      <c r="CD74" s="80"/>
      <c r="CE74" s="80"/>
      <c r="CF74" s="80"/>
      <c r="CG74" s="80"/>
      <c r="CH74" s="80"/>
      <c r="CI74" s="80"/>
      <c r="CJ74" s="80"/>
      <c r="CK74" s="80"/>
      <c r="CL74" s="80"/>
      <c r="CM74" s="80"/>
      <c r="CN74" s="80"/>
      <c r="CO74" s="80"/>
      <c r="CP74" s="80"/>
      <c r="CQ74" s="80"/>
      <c r="CR74" s="80"/>
      <c r="CS74" s="109"/>
      <c r="CT74" s="109"/>
      <c r="CU74" s="227"/>
      <c r="CV74" s="227"/>
      <c r="CW74" s="227"/>
      <c r="CX74" s="227"/>
      <c r="CY74" s="227"/>
      <c r="CZ74" s="227"/>
      <c r="DA74" s="227"/>
      <c r="DB74" s="227"/>
      <c r="DC74" s="227"/>
      <c r="DD74" s="227"/>
      <c r="DE74" s="227"/>
      <c r="DF74" s="227"/>
      <c r="DG74" s="227"/>
      <c r="DH74" s="227"/>
      <c r="DI74" s="227"/>
      <c r="DJ74" s="227"/>
      <c r="DK74" s="227"/>
      <c r="DL74" s="227"/>
      <c r="DM74" s="227"/>
      <c r="DN74" s="227"/>
      <c r="DO74" s="227"/>
      <c r="DP74" s="227"/>
      <c r="DQ74" s="227"/>
      <c r="DR74" s="227"/>
      <c r="DS74" s="227"/>
      <c r="DT74" s="227"/>
      <c r="DU74" s="227"/>
      <c r="DV74" s="227"/>
      <c r="DW74" s="227"/>
      <c r="DX74" s="227"/>
      <c r="DY74" s="227"/>
      <c r="DZ74" s="227"/>
      <c r="EA74" s="227"/>
      <c r="EB74" s="227"/>
      <c r="EC74" s="227"/>
      <c r="ED74" s="227"/>
      <c r="EE74" s="227"/>
      <c r="EF74" s="227"/>
      <c r="EG74" s="227"/>
      <c r="EH74" s="227"/>
      <c r="EI74" s="227"/>
      <c r="EJ74" s="227"/>
      <c r="EK74" s="227"/>
      <c r="EL74" s="227"/>
      <c r="EM74" s="227"/>
      <c r="EN74" s="227"/>
      <c r="EO74" s="227"/>
      <c r="EP74" s="227"/>
      <c r="EQ74" s="227"/>
      <c r="ER74" s="227"/>
      <c r="ES74" s="227"/>
      <c r="ET74" s="227"/>
      <c r="EU74" s="227"/>
      <c r="EV74" s="227"/>
      <c r="EW74" s="227"/>
      <c r="EX74" s="227"/>
      <c r="EY74" s="227"/>
      <c r="EZ74" s="227"/>
      <c r="FA74" s="227"/>
      <c r="FB74" s="227"/>
      <c r="FC74" s="227"/>
      <c r="FD74" s="227"/>
      <c r="FE74" s="227"/>
      <c r="FF74" s="227"/>
      <c r="FG74" s="227"/>
      <c r="FH74" s="227"/>
      <c r="FI74" s="227"/>
      <c r="FJ74" s="227"/>
      <c r="FK74" s="227"/>
      <c r="FL74" s="227"/>
      <c r="FM74" s="227"/>
      <c r="FN74" s="227"/>
      <c r="FO74" s="227"/>
      <c r="FP74" s="227"/>
      <c r="FQ74" s="227"/>
      <c r="FR74" s="227"/>
      <c r="FS74" s="227"/>
      <c r="FT74" s="227"/>
      <c r="FU74" s="227"/>
      <c r="FV74" s="227"/>
      <c r="FW74" s="227"/>
      <c r="FX74" s="227"/>
      <c r="FY74" s="227"/>
      <c r="FZ74" s="227"/>
      <c r="GA74" s="227"/>
      <c r="GB74" s="227"/>
      <c r="GC74" s="227"/>
      <c r="GD74" s="227"/>
      <c r="GE74" s="227"/>
      <c r="GF74" s="227"/>
      <c r="GG74" s="227"/>
      <c r="GH74" s="227"/>
      <c r="GI74" s="227"/>
      <c r="GJ74" s="227"/>
      <c r="GK74" s="227"/>
      <c r="GL74" s="227"/>
      <c r="GM74" s="227"/>
      <c r="GN74" s="227"/>
      <c r="GO74" s="227"/>
      <c r="GP74" s="227"/>
      <c r="GQ74" s="227"/>
      <c r="GR74" s="227"/>
      <c r="GS74" s="227"/>
      <c r="GT74" s="227"/>
      <c r="GU74" s="227"/>
      <c r="GV74" s="227"/>
      <c r="GW74" s="227"/>
      <c r="GX74" s="227"/>
      <c r="GY74" s="227"/>
      <c r="GZ74" s="227"/>
      <c r="HA74" s="227"/>
      <c r="HB74" s="227"/>
      <c r="HC74" s="227"/>
      <c r="HD74" s="227"/>
      <c r="HE74" s="227"/>
      <c r="HF74" s="227"/>
      <c r="HG74" s="227"/>
      <c r="HH74" s="227"/>
      <c r="HI74" s="227"/>
      <c r="HJ74" s="227"/>
      <c r="HK74" s="227"/>
      <c r="HL74" s="227"/>
      <c r="HM74" s="227"/>
      <c r="HN74" s="227"/>
      <c r="HO74" s="227"/>
      <c r="HP74" s="227"/>
      <c r="HQ74" s="227"/>
      <c r="HR74" s="227"/>
      <c r="HS74" s="227"/>
      <c r="HT74" s="227"/>
      <c r="HU74" s="227"/>
      <c r="HV74" s="227"/>
      <c r="HW74" s="227"/>
      <c r="HX74" s="227"/>
      <c r="HY74" s="227"/>
      <c r="HZ74" s="227"/>
      <c r="IA74" s="227"/>
      <c r="IB74" s="227"/>
      <c r="IC74" s="227"/>
      <c r="ID74" s="227"/>
      <c r="IE74" s="227"/>
      <c r="IF74" s="227"/>
      <c r="IG74" s="227"/>
      <c r="IH74" s="227"/>
      <c r="II74" s="227"/>
      <c r="IJ74" s="227"/>
      <c r="IK74" s="227"/>
      <c r="IL74" s="227"/>
      <c r="IM74" s="227"/>
      <c r="IN74" s="227"/>
      <c r="IO74" s="227"/>
      <c r="IP74" s="227"/>
      <c r="IQ74" s="227"/>
      <c r="IR74" s="227"/>
      <c r="IS74" s="227"/>
      <c r="IT74" s="227"/>
      <c r="IU74" s="227"/>
      <c r="IV74" s="227"/>
    </row>
    <row r="75" spans="1:256" ht="15" customHeight="1">
      <c r="A75" s="107"/>
      <c r="B75" s="108"/>
      <c r="C75" s="261"/>
      <c r="D75" s="157"/>
      <c r="E75" s="80"/>
      <c r="F75" s="157"/>
      <c r="G75" s="80"/>
      <c r="H75" s="80"/>
      <c r="I75" s="80"/>
      <c r="J75" s="80"/>
      <c r="K75" s="80"/>
      <c r="L75" s="80"/>
      <c r="M75" s="80"/>
      <c r="N75" s="80"/>
      <c r="O75" s="80"/>
      <c r="P75" s="80"/>
      <c r="Q75" s="80"/>
      <c r="R75" s="80"/>
      <c r="S75" s="80"/>
      <c r="T75" s="80"/>
      <c r="U75" s="80"/>
      <c r="V75" s="80"/>
      <c r="W75" s="80"/>
      <c r="X75" s="80"/>
      <c r="Y75" s="80"/>
      <c r="Z75" s="80"/>
      <c r="AA75" s="80"/>
      <c r="AB75" s="80"/>
      <c r="AC75" s="80"/>
      <c r="AD75" s="80"/>
      <c r="AE75" s="80"/>
      <c r="AF75" s="80"/>
      <c r="AG75" s="80"/>
      <c r="AH75" s="80"/>
      <c r="AI75" s="80"/>
      <c r="AJ75" s="80"/>
      <c r="AK75" s="80"/>
      <c r="AL75" s="80"/>
      <c r="AM75" s="80"/>
      <c r="AN75" s="80"/>
      <c r="AO75" s="80"/>
      <c r="AP75" s="80"/>
      <c r="AQ75" s="80"/>
      <c r="AR75" s="80"/>
      <c r="AS75" s="80"/>
      <c r="AT75" s="80"/>
      <c r="AU75" s="80"/>
      <c r="AV75" s="80"/>
      <c r="AW75" s="80"/>
      <c r="AX75" s="80"/>
      <c r="AY75" s="80"/>
      <c r="AZ75" s="80"/>
      <c r="BA75" s="80"/>
      <c r="BB75" s="80"/>
      <c r="BC75" s="80"/>
      <c r="BD75" s="80"/>
      <c r="BE75" s="80"/>
      <c r="BF75" s="80"/>
      <c r="BG75" s="80"/>
      <c r="BH75" s="80"/>
      <c r="BI75" s="80"/>
      <c r="BJ75" s="80"/>
      <c r="BK75" s="80"/>
      <c r="BL75" s="80"/>
      <c r="BM75" s="80"/>
      <c r="BN75" s="80"/>
      <c r="BO75" s="80"/>
      <c r="BP75" s="80"/>
      <c r="BQ75" s="80"/>
      <c r="BR75" s="80"/>
      <c r="BS75" s="80"/>
      <c r="BT75" s="80"/>
      <c r="BU75" s="80"/>
      <c r="BV75" s="80"/>
      <c r="BW75" s="80"/>
      <c r="BX75" s="80"/>
      <c r="BY75" s="80"/>
      <c r="BZ75" s="80"/>
      <c r="CA75" s="80"/>
      <c r="CB75" s="80"/>
      <c r="CC75" s="80"/>
      <c r="CD75" s="80"/>
      <c r="CE75" s="80"/>
      <c r="CF75" s="80"/>
      <c r="CG75" s="80"/>
      <c r="CH75" s="80"/>
      <c r="CI75" s="80"/>
      <c r="CJ75" s="80"/>
      <c r="CK75" s="80"/>
      <c r="CL75" s="80"/>
      <c r="CM75" s="80"/>
      <c r="CN75" s="80"/>
      <c r="CO75" s="80"/>
      <c r="CP75" s="80"/>
      <c r="CQ75" s="80"/>
      <c r="CR75" s="80"/>
      <c r="CS75" s="109"/>
      <c r="CT75" s="109"/>
      <c r="CU75" s="227"/>
      <c r="CV75" s="227"/>
      <c r="CW75" s="227"/>
      <c r="CX75" s="227"/>
      <c r="CY75" s="227"/>
      <c r="CZ75" s="227"/>
      <c r="DA75" s="227"/>
      <c r="DB75" s="227"/>
      <c r="DC75" s="227"/>
      <c r="DD75" s="227"/>
      <c r="DE75" s="227"/>
      <c r="DF75" s="227"/>
      <c r="DG75" s="227"/>
      <c r="DH75" s="227"/>
      <c r="DI75" s="227"/>
      <c r="DJ75" s="227"/>
      <c r="DK75" s="227"/>
      <c r="DL75" s="227"/>
      <c r="DM75" s="227"/>
      <c r="DN75" s="227"/>
      <c r="DO75" s="227"/>
      <c r="DP75" s="227"/>
      <c r="DQ75" s="227"/>
      <c r="DR75" s="227"/>
      <c r="DS75" s="227"/>
      <c r="DT75" s="227"/>
      <c r="DU75" s="227"/>
      <c r="DV75" s="227"/>
      <c r="DW75" s="227"/>
      <c r="DX75" s="227"/>
      <c r="DY75" s="227"/>
      <c r="DZ75" s="227"/>
      <c r="EA75" s="227"/>
      <c r="EB75" s="227"/>
      <c r="EC75" s="227"/>
      <c r="ED75" s="227"/>
      <c r="EE75" s="227"/>
      <c r="EF75" s="227"/>
      <c r="EG75" s="227"/>
      <c r="EH75" s="227"/>
      <c r="EI75" s="227"/>
      <c r="EJ75" s="227"/>
      <c r="EK75" s="227"/>
      <c r="EL75" s="227"/>
      <c r="EM75" s="227"/>
      <c r="EN75" s="227"/>
      <c r="EO75" s="227"/>
      <c r="EP75" s="227"/>
      <c r="EQ75" s="227"/>
      <c r="ER75" s="227"/>
      <c r="ES75" s="227"/>
      <c r="ET75" s="227"/>
      <c r="EU75" s="227"/>
      <c r="EV75" s="227"/>
      <c r="EW75" s="227"/>
      <c r="EX75" s="227"/>
      <c r="EY75" s="227"/>
      <c r="EZ75" s="227"/>
      <c r="FA75" s="227"/>
      <c r="FB75" s="227"/>
      <c r="FC75" s="227"/>
      <c r="FD75" s="227"/>
      <c r="FE75" s="227"/>
      <c r="FF75" s="227"/>
      <c r="FG75" s="227"/>
      <c r="FH75" s="227"/>
      <c r="FI75" s="227"/>
      <c r="FJ75" s="227"/>
      <c r="FK75" s="227"/>
      <c r="FL75" s="227"/>
      <c r="FM75" s="227"/>
      <c r="FN75" s="227"/>
      <c r="FO75" s="227"/>
      <c r="FP75" s="227"/>
      <c r="FQ75" s="227"/>
      <c r="FR75" s="227"/>
      <c r="FS75" s="227"/>
      <c r="FT75" s="227"/>
      <c r="FU75" s="227"/>
      <c r="FV75" s="227"/>
      <c r="FW75" s="227"/>
      <c r="FX75" s="227"/>
      <c r="FY75" s="227"/>
      <c r="FZ75" s="227"/>
      <c r="GA75" s="227"/>
      <c r="GB75" s="227"/>
      <c r="GC75" s="227"/>
      <c r="GD75" s="227"/>
      <c r="GE75" s="227"/>
      <c r="GF75" s="227"/>
      <c r="GG75" s="227"/>
      <c r="GH75" s="227"/>
      <c r="GI75" s="227"/>
      <c r="GJ75" s="227"/>
      <c r="GK75" s="227"/>
      <c r="GL75" s="227"/>
      <c r="GM75" s="227"/>
      <c r="GN75" s="227"/>
      <c r="GO75" s="227"/>
      <c r="GP75" s="227"/>
      <c r="GQ75" s="227"/>
      <c r="GR75" s="227"/>
      <c r="GS75" s="227"/>
      <c r="GT75" s="227"/>
      <c r="GU75" s="227"/>
      <c r="GV75" s="227"/>
      <c r="GW75" s="227"/>
      <c r="GX75" s="227"/>
      <c r="GY75" s="227"/>
      <c r="GZ75" s="227"/>
      <c r="HA75" s="227"/>
      <c r="HB75" s="227"/>
      <c r="HC75" s="227"/>
      <c r="HD75" s="227"/>
      <c r="HE75" s="227"/>
      <c r="HF75" s="227"/>
      <c r="HG75" s="227"/>
      <c r="HH75" s="227"/>
      <c r="HI75" s="227"/>
      <c r="HJ75" s="227"/>
      <c r="HK75" s="227"/>
      <c r="HL75" s="227"/>
      <c r="HM75" s="227"/>
      <c r="HN75" s="227"/>
      <c r="HO75" s="227"/>
      <c r="HP75" s="227"/>
      <c r="HQ75" s="227"/>
      <c r="HR75" s="227"/>
      <c r="HS75" s="227"/>
      <c r="HT75" s="227"/>
      <c r="HU75" s="227"/>
      <c r="HV75" s="227"/>
      <c r="HW75" s="227"/>
      <c r="HX75" s="227"/>
      <c r="HY75" s="227"/>
      <c r="HZ75" s="227"/>
      <c r="IA75" s="227"/>
      <c r="IB75" s="227"/>
      <c r="IC75" s="227"/>
      <c r="ID75" s="227"/>
      <c r="IE75" s="227"/>
      <c r="IF75" s="227"/>
      <c r="IG75" s="227"/>
      <c r="IH75" s="227"/>
      <c r="II75" s="227"/>
      <c r="IJ75" s="227"/>
      <c r="IK75" s="227"/>
      <c r="IL75" s="227"/>
      <c r="IM75" s="227"/>
      <c r="IN75" s="227"/>
      <c r="IO75" s="227"/>
      <c r="IP75" s="227"/>
      <c r="IQ75" s="227"/>
      <c r="IR75" s="227"/>
      <c r="IS75" s="227"/>
      <c r="IT75" s="227"/>
      <c r="IU75" s="227"/>
      <c r="IV75" s="227"/>
    </row>
    <row r="76" spans="1:256" ht="15" customHeight="1">
      <c r="A76" s="107"/>
      <c r="B76" s="108"/>
      <c r="C76" s="261"/>
      <c r="D76" s="157"/>
      <c r="E76" s="80"/>
      <c r="F76" s="157"/>
      <c r="G76" s="80"/>
      <c r="H76" s="80"/>
      <c r="I76" s="80"/>
      <c r="J76" s="80"/>
      <c r="K76" s="80"/>
      <c r="L76" s="80"/>
      <c r="M76" s="80"/>
      <c r="N76" s="80"/>
      <c r="O76" s="80"/>
      <c r="P76" s="80"/>
      <c r="Q76" s="80"/>
      <c r="R76" s="80"/>
      <c r="S76" s="80"/>
      <c r="T76" s="80"/>
      <c r="U76" s="80"/>
      <c r="V76" s="80"/>
      <c r="W76" s="80"/>
      <c r="X76" s="80"/>
      <c r="Y76" s="80"/>
      <c r="Z76" s="80"/>
      <c r="AA76" s="80"/>
      <c r="AB76" s="80"/>
      <c r="AC76" s="80"/>
      <c r="AD76" s="80"/>
      <c r="AE76" s="80"/>
      <c r="AF76" s="80"/>
      <c r="AG76" s="80"/>
      <c r="AH76" s="80"/>
      <c r="AI76" s="80"/>
      <c r="AJ76" s="80"/>
      <c r="AK76" s="80"/>
      <c r="AL76" s="80"/>
      <c r="AM76" s="80"/>
      <c r="AN76" s="80"/>
      <c r="AO76" s="80"/>
      <c r="AP76" s="80"/>
      <c r="AQ76" s="80"/>
      <c r="AR76" s="80"/>
      <c r="AS76" s="80"/>
      <c r="AT76" s="80"/>
      <c r="AU76" s="80"/>
      <c r="AV76" s="80"/>
      <c r="AW76" s="80"/>
      <c r="AX76" s="80"/>
      <c r="AY76" s="80"/>
      <c r="AZ76" s="80"/>
      <c r="BA76" s="80"/>
      <c r="BB76" s="80"/>
      <c r="BC76" s="80"/>
      <c r="BD76" s="80"/>
      <c r="BE76" s="80"/>
      <c r="BF76" s="80"/>
      <c r="BG76" s="80"/>
      <c r="BH76" s="80"/>
      <c r="BI76" s="80"/>
      <c r="BJ76" s="80"/>
      <c r="BK76" s="80"/>
      <c r="BL76" s="80"/>
      <c r="BM76" s="80"/>
      <c r="BN76" s="80"/>
      <c r="BO76" s="80"/>
      <c r="BP76" s="80"/>
      <c r="BQ76" s="80"/>
      <c r="BR76" s="80"/>
      <c r="BS76" s="80"/>
      <c r="BT76" s="80"/>
      <c r="BU76" s="80"/>
      <c r="BV76" s="80"/>
      <c r="BW76" s="80"/>
      <c r="BX76" s="80"/>
      <c r="BY76" s="80"/>
      <c r="BZ76" s="80"/>
      <c r="CA76" s="80"/>
      <c r="CB76" s="80"/>
      <c r="CC76" s="80"/>
      <c r="CD76" s="80"/>
      <c r="CE76" s="80"/>
      <c r="CF76" s="80"/>
      <c r="CG76" s="80"/>
      <c r="CH76" s="80"/>
      <c r="CI76" s="80"/>
      <c r="CJ76" s="80"/>
      <c r="CK76" s="80"/>
      <c r="CL76" s="80"/>
      <c r="CM76" s="80"/>
      <c r="CN76" s="80"/>
      <c r="CO76" s="80"/>
      <c r="CP76" s="80"/>
      <c r="CQ76" s="80"/>
      <c r="CR76" s="80"/>
      <c r="CS76" s="109"/>
      <c r="CT76" s="109"/>
      <c r="CU76" s="227"/>
      <c r="CV76" s="227"/>
      <c r="CW76" s="227"/>
      <c r="CX76" s="227"/>
      <c r="CY76" s="227"/>
      <c r="CZ76" s="227"/>
      <c r="DA76" s="227"/>
      <c r="DB76" s="227"/>
      <c r="DC76" s="227"/>
      <c r="DD76" s="227"/>
      <c r="DE76" s="227"/>
      <c r="DF76" s="227"/>
      <c r="DG76" s="227"/>
      <c r="DH76" s="227"/>
      <c r="DI76" s="227"/>
      <c r="DJ76" s="227"/>
      <c r="DK76" s="227"/>
      <c r="DL76" s="227"/>
      <c r="DM76" s="227"/>
      <c r="DN76" s="227"/>
      <c r="DO76" s="227"/>
      <c r="DP76" s="227"/>
      <c r="DQ76" s="227"/>
      <c r="DR76" s="227"/>
      <c r="DS76" s="227"/>
      <c r="DT76" s="227"/>
      <c r="DU76" s="227"/>
      <c r="DV76" s="227"/>
      <c r="DW76" s="227"/>
      <c r="DX76" s="227"/>
      <c r="DY76" s="227"/>
      <c r="DZ76" s="227"/>
      <c r="EA76" s="227"/>
      <c r="EB76" s="227"/>
      <c r="EC76" s="227"/>
      <c r="ED76" s="227"/>
      <c r="EE76" s="227"/>
      <c r="EF76" s="227"/>
      <c r="EG76" s="227"/>
      <c r="EH76" s="227"/>
      <c r="EI76" s="227"/>
      <c r="EJ76" s="227"/>
      <c r="EK76" s="227"/>
      <c r="EL76" s="227"/>
      <c r="EM76" s="227"/>
      <c r="EN76" s="227"/>
      <c r="EO76" s="227"/>
      <c r="EP76" s="227"/>
      <c r="EQ76" s="227"/>
      <c r="ER76" s="227"/>
      <c r="ES76" s="227"/>
      <c r="ET76" s="227"/>
      <c r="EU76" s="227"/>
      <c r="EV76" s="227"/>
      <c r="EW76" s="227"/>
      <c r="EX76" s="227"/>
      <c r="EY76" s="227"/>
      <c r="EZ76" s="227"/>
      <c r="FA76" s="227"/>
      <c r="FB76" s="227"/>
      <c r="FC76" s="227"/>
      <c r="FD76" s="227"/>
      <c r="FE76" s="227"/>
      <c r="FF76" s="227"/>
      <c r="FG76" s="227"/>
      <c r="FH76" s="227"/>
      <c r="FI76" s="227"/>
      <c r="FJ76" s="227"/>
      <c r="FK76" s="227"/>
      <c r="FL76" s="227"/>
      <c r="FM76" s="227"/>
      <c r="FN76" s="227"/>
      <c r="FO76" s="227"/>
      <c r="FP76" s="227"/>
      <c r="FQ76" s="227"/>
      <c r="FR76" s="227"/>
      <c r="FS76" s="227"/>
      <c r="FT76" s="227"/>
      <c r="FU76" s="227"/>
      <c r="FV76" s="227"/>
      <c r="FW76" s="227"/>
      <c r="FX76" s="227"/>
      <c r="FY76" s="227"/>
      <c r="FZ76" s="227"/>
      <c r="GA76" s="227"/>
      <c r="GB76" s="227"/>
      <c r="GC76" s="227"/>
      <c r="GD76" s="227"/>
      <c r="GE76" s="227"/>
      <c r="GF76" s="227"/>
      <c r="GG76" s="227"/>
      <c r="GH76" s="227"/>
      <c r="GI76" s="227"/>
      <c r="GJ76" s="227"/>
      <c r="GK76" s="227"/>
      <c r="GL76" s="227"/>
      <c r="GM76" s="227"/>
      <c r="GN76" s="227"/>
      <c r="GO76" s="227"/>
      <c r="GP76" s="227"/>
      <c r="GQ76" s="227"/>
      <c r="GR76" s="227"/>
      <c r="GS76" s="227"/>
      <c r="GT76" s="227"/>
      <c r="GU76" s="227"/>
      <c r="GV76" s="227"/>
      <c r="GW76" s="227"/>
      <c r="GX76" s="227"/>
      <c r="GY76" s="227"/>
      <c r="GZ76" s="227"/>
      <c r="HA76" s="227"/>
      <c r="HB76" s="227"/>
      <c r="HC76" s="227"/>
      <c r="HD76" s="227"/>
      <c r="HE76" s="227"/>
      <c r="HF76" s="227"/>
      <c r="HG76" s="227"/>
      <c r="HH76" s="227"/>
      <c r="HI76" s="227"/>
      <c r="HJ76" s="227"/>
      <c r="HK76" s="227"/>
      <c r="HL76" s="227"/>
      <c r="HM76" s="227"/>
      <c r="HN76" s="227"/>
      <c r="HO76" s="227"/>
      <c r="HP76" s="227"/>
      <c r="HQ76" s="227"/>
      <c r="HR76" s="227"/>
      <c r="HS76" s="227"/>
      <c r="HT76" s="227"/>
      <c r="HU76" s="227"/>
      <c r="HV76" s="227"/>
      <c r="HW76" s="227"/>
      <c r="HX76" s="227"/>
      <c r="HY76" s="227"/>
      <c r="HZ76" s="227"/>
      <c r="IA76" s="227"/>
      <c r="IB76" s="227"/>
      <c r="IC76" s="227"/>
      <c r="ID76" s="227"/>
      <c r="IE76" s="227"/>
      <c r="IF76" s="227"/>
      <c r="IG76" s="227"/>
      <c r="IH76" s="227"/>
      <c r="II76" s="227"/>
      <c r="IJ76" s="227"/>
      <c r="IK76" s="227"/>
      <c r="IL76" s="227"/>
      <c r="IM76" s="227"/>
      <c r="IN76" s="227"/>
      <c r="IO76" s="227"/>
      <c r="IP76" s="227"/>
      <c r="IQ76" s="227"/>
      <c r="IR76" s="227"/>
      <c r="IS76" s="227"/>
      <c r="IT76" s="227"/>
      <c r="IU76" s="227"/>
      <c r="IV76" s="227"/>
    </row>
    <row r="77" spans="1:256" ht="15" customHeight="1">
      <c r="A77" s="107"/>
      <c r="B77" s="108"/>
      <c r="C77" s="261"/>
      <c r="D77" s="157"/>
      <c r="E77" s="80"/>
      <c r="F77" s="157"/>
      <c r="G77" s="80"/>
      <c r="H77" s="80"/>
      <c r="I77" s="80"/>
      <c r="J77" s="80"/>
      <c r="K77" s="80"/>
      <c r="L77" s="80"/>
      <c r="M77" s="80"/>
      <c r="N77" s="80"/>
      <c r="O77" s="80"/>
      <c r="P77" s="80"/>
      <c r="Q77" s="80"/>
      <c r="R77" s="80"/>
      <c r="S77" s="80"/>
      <c r="T77" s="80"/>
      <c r="U77" s="80"/>
      <c r="V77" s="80"/>
      <c r="W77" s="80"/>
      <c r="X77" s="80"/>
      <c r="Y77" s="80"/>
      <c r="Z77" s="80"/>
      <c r="AA77" s="80"/>
      <c r="AB77" s="80"/>
      <c r="AC77" s="80"/>
      <c r="AD77" s="80"/>
      <c r="AE77" s="80"/>
      <c r="AF77" s="80"/>
      <c r="AG77" s="80"/>
      <c r="AH77" s="80"/>
      <c r="AI77" s="80"/>
      <c r="AJ77" s="80"/>
      <c r="AK77" s="80"/>
      <c r="AL77" s="80"/>
      <c r="AM77" s="80"/>
      <c r="AN77" s="80"/>
      <c r="AO77" s="80"/>
      <c r="AP77" s="80"/>
      <c r="AQ77" s="80"/>
      <c r="AR77" s="80"/>
      <c r="AS77" s="80"/>
      <c r="AT77" s="80"/>
      <c r="AU77" s="80"/>
      <c r="AV77" s="80"/>
      <c r="AW77" s="80"/>
      <c r="AX77" s="80"/>
      <c r="AY77" s="80"/>
      <c r="AZ77" s="80"/>
      <c r="BA77" s="80"/>
      <c r="BB77" s="80"/>
      <c r="BC77" s="80"/>
      <c r="BD77" s="80"/>
      <c r="BE77" s="80"/>
      <c r="BF77" s="80"/>
      <c r="BG77" s="80"/>
      <c r="BH77" s="80"/>
      <c r="BI77" s="80"/>
      <c r="BJ77" s="80"/>
      <c r="BK77" s="80"/>
      <c r="BL77" s="80"/>
      <c r="BM77" s="80"/>
      <c r="BN77" s="80"/>
      <c r="BO77" s="80"/>
      <c r="BP77" s="80"/>
      <c r="BQ77" s="80"/>
      <c r="BR77" s="80"/>
      <c r="BS77" s="80"/>
      <c r="BT77" s="80"/>
      <c r="BU77" s="80"/>
      <c r="BV77" s="80"/>
      <c r="BW77" s="80"/>
      <c r="BX77" s="80"/>
      <c r="BY77" s="80"/>
      <c r="BZ77" s="80"/>
      <c r="CA77" s="80"/>
      <c r="CB77" s="80"/>
      <c r="CC77" s="80"/>
      <c r="CD77" s="80"/>
      <c r="CE77" s="80"/>
      <c r="CF77" s="80"/>
      <c r="CG77" s="80"/>
      <c r="CH77" s="80"/>
      <c r="CI77" s="80"/>
      <c r="CJ77" s="80"/>
      <c r="CK77" s="80"/>
      <c r="CL77" s="80"/>
      <c r="CM77" s="80"/>
      <c r="CN77" s="80"/>
      <c r="CO77" s="80"/>
      <c r="CP77" s="80"/>
      <c r="CQ77" s="80"/>
      <c r="CR77" s="80"/>
      <c r="CS77" s="109"/>
      <c r="CT77" s="109"/>
      <c r="CU77" s="227"/>
      <c r="CV77" s="227"/>
      <c r="CW77" s="227"/>
      <c r="CX77" s="227"/>
      <c r="CY77" s="227"/>
      <c r="CZ77" s="227"/>
      <c r="DA77" s="227"/>
      <c r="DB77" s="227"/>
      <c r="DC77" s="227"/>
      <c r="DD77" s="227"/>
      <c r="DE77" s="227"/>
      <c r="DF77" s="227"/>
      <c r="DG77" s="227"/>
      <c r="DH77" s="227"/>
      <c r="DI77" s="227"/>
      <c r="DJ77" s="227"/>
      <c r="DK77" s="227"/>
      <c r="DL77" s="227"/>
      <c r="DM77" s="227"/>
      <c r="DN77" s="227"/>
      <c r="DO77" s="227"/>
      <c r="DP77" s="227"/>
      <c r="DQ77" s="227"/>
      <c r="DR77" s="227"/>
      <c r="DS77" s="227"/>
      <c r="DT77" s="227"/>
      <c r="DU77" s="227"/>
      <c r="DV77" s="227"/>
      <c r="DW77" s="227"/>
      <c r="DX77" s="227"/>
      <c r="DY77" s="227"/>
      <c r="DZ77" s="227"/>
      <c r="EA77" s="227"/>
      <c r="EB77" s="227"/>
      <c r="EC77" s="227"/>
      <c r="ED77" s="227"/>
      <c r="EE77" s="227"/>
      <c r="EF77" s="227"/>
      <c r="EG77" s="227"/>
      <c r="EH77" s="227"/>
      <c r="EI77" s="227"/>
      <c r="EJ77" s="227"/>
      <c r="EK77" s="227"/>
      <c r="EL77" s="227"/>
      <c r="EM77" s="227"/>
      <c r="EN77" s="227"/>
      <c r="EO77" s="227"/>
      <c r="EP77" s="227"/>
      <c r="EQ77" s="227"/>
      <c r="ER77" s="227"/>
      <c r="ES77" s="227"/>
      <c r="ET77" s="227"/>
      <c r="EU77" s="227"/>
      <c r="EV77" s="227"/>
      <c r="EW77" s="227"/>
      <c r="EX77" s="227"/>
      <c r="EY77" s="227"/>
      <c r="EZ77" s="227"/>
      <c r="FA77" s="227"/>
      <c r="FB77" s="227"/>
      <c r="FC77" s="227"/>
      <c r="FD77" s="227"/>
      <c r="FE77" s="227"/>
      <c r="FF77" s="227"/>
      <c r="FG77" s="227"/>
      <c r="FH77" s="227"/>
      <c r="FI77" s="227"/>
      <c r="FJ77" s="227"/>
      <c r="FK77" s="227"/>
      <c r="FL77" s="227"/>
      <c r="FM77" s="227"/>
      <c r="FN77" s="227"/>
      <c r="FO77" s="227"/>
      <c r="FP77" s="227"/>
      <c r="FQ77" s="227"/>
      <c r="FR77" s="227"/>
      <c r="FS77" s="227"/>
      <c r="FT77" s="227"/>
      <c r="FU77" s="227"/>
      <c r="FV77" s="227"/>
      <c r="FW77" s="227"/>
      <c r="FX77" s="227"/>
      <c r="FY77" s="227"/>
      <c r="FZ77" s="227"/>
      <c r="GA77" s="227"/>
      <c r="GB77" s="227"/>
      <c r="GC77" s="227"/>
      <c r="GD77" s="227"/>
      <c r="GE77" s="227"/>
      <c r="GF77" s="227"/>
      <c r="GG77" s="227"/>
      <c r="GH77" s="227"/>
      <c r="GI77" s="227"/>
      <c r="GJ77" s="227"/>
      <c r="GK77" s="227"/>
      <c r="GL77" s="227"/>
      <c r="GM77" s="227"/>
      <c r="GN77" s="227"/>
      <c r="GO77" s="227"/>
      <c r="GP77" s="227"/>
      <c r="GQ77" s="227"/>
      <c r="GR77" s="227"/>
      <c r="GS77" s="227"/>
      <c r="GT77" s="227"/>
      <c r="GU77" s="227"/>
      <c r="GV77" s="227"/>
      <c r="GW77" s="227"/>
      <c r="GX77" s="227"/>
      <c r="GY77" s="227"/>
      <c r="GZ77" s="227"/>
      <c r="HA77" s="227"/>
      <c r="HB77" s="227"/>
      <c r="HC77" s="227"/>
      <c r="HD77" s="227"/>
      <c r="HE77" s="227"/>
      <c r="HF77" s="227"/>
      <c r="HG77" s="227"/>
      <c r="HH77" s="227"/>
      <c r="HI77" s="227"/>
      <c r="HJ77" s="227"/>
      <c r="HK77" s="227"/>
      <c r="HL77" s="227"/>
      <c r="HM77" s="227"/>
      <c r="HN77" s="227"/>
      <c r="HO77" s="227"/>
      <c r="HP77" s="227"/>
      <c r="HQ77" s="227"/>
      <c r="HR77" s="227"/>
      <c r="HS77" s="227"/>
      <c r="HT77" s="227"/>
      <c r="HU77" s="227"/>
      <c r="HV77" s="227"/>
      <c r="HW77" s="227"/>
      <c r="HX77" s="227"/>
      <c r="HY77" s="227"/>
      <c r="HZ77" s="227"/>
      <c r="IA77" s="227"/>
      <c r="IB77" s="227"/>
      <c r="IC77" s="227"/>
      <c r="ID77" s="227"/>
      <c r="IE77" s="227"/>
      <c r="IF77" s="227"/>
      <c r="IG77" s="227"/>
      <c r="IH77" s="227"/>
      <c r="II77" s="227"/>
      <c r="IJ77" s="227"/>
      <c r="IK77" s="227"/>
      <c r="IL77" s="227"/>
      <c r="IM77" s="227"/>
      <c r="IN77" s="227"/>
      <c r="IO77" s="227"/>
      <c r="IP77" s="227"/>
      <c r="IQ77" s="227"/>
      <c r="IR77" s="227"/>
      <c r="IS77" s="227"/>
      <c r="IT77" s="227"/>
      <c r="IU77" s="227"/>
      <c r="IV77" s="227"/>
    </row>
    <row r="78" spans="1:256" ht="15" customHeight="1">
      <c r="A78" s="107"/>
      <c r="B78" s="108"/>
      <c r="C78" s="261"/>
      <c r="D78" s="157"/>
      <c r="E78" s="80"/>
      <c r="F78" s="157"/>
      <c r="G78" s="80"/>
      <c r="H78" s="80"/>
      <c r="I78" s="80"/>
      <c r="J78" s="80"/>
      <c r="K78" s="80"/>
      <c r="L78" s="80"/>
      <c r="M78" s="80"/>
      <c r="N78" s="80"/>
      <c r="O78" s="80"/>
      <c r="P78" s="80"/>
      <c r="Q78" s="80"/>
      <c r="R78" s="80"/>
      <c r="S78" s="80"/>
      <c r="T78" s="80"/>
      <c r="U78" s="80"/>
      <c r="V78" s="80"/>
      <c r="W78" s="80"/>
      <c r="X78" s="80"/>
      <c r="Y78" s="80"/>
      <c r="Z78" s="80"/>
      <c r="AA78" s="80"/>
      <c r="AB78" s="80"/>
      <c r="AC78" s="80"/>
      <c r="AD78" s="80"/>
      <c r="AE78" s="80"/>
      <c r="AF78" s="80"/>
      <c r="AG78" s="80"/>
      <c r="AH78" s="80"/>
      <c r="AI78" s="80"/>
      <c r="AJ78" s="80"/>
      <c r="AK78" s="80"/>
      <c r="AL78" s="80"/>
      <c r="AM78" s="80"/>
      <c r="AN78" s="80"/>
      <c r="AO78" s="80"/>
      <c r="AP78" s="80"/>
      <c r="AQ78" s="80"/>
      <c r="AR78" s="80"/>
      <c r="AS78" s="80"/>
      <c r="AT78" s="80"/>
      <c r="AU78" s="80"/>
      <c r="AV78" s="80"/>
      <c r="AW78" s="80"/>
      <c r="AX78" s="80"/>
      <c r="AY78" s="80"/>
      <c r="AZ78" s="80"/>
      <c r="BA78" s="80"/>
      <c r="BB78" s="80"/>
      <c r="BC78" s="80"/>
      <c r="BD78" s="80"/>
      <c r="BE78" s="80"/>
      <c r="BF78" s="80"/>
      <c r="BG78" s="80"/>
      <c r="BH78" s="80"/>
      <c r="BI78" s="80"/>
      <c r="BJ78" s="80"/>
      <c r="BK78" s="80"/>
      <c r="BL78" s="80"/>
      <c r="BM78" s="80"/>
      <c r="BN78" s="80"/>
      <c r="BO78" s="80"/>
      <c r="BP78" s="80"/>
      <c r="BQ78" s="80"/>
      <c r="BR78" s="80"/>
      <c r="BS78" s="80"/>
      <c r="BT78" s="80"/>
      <c r="BU78" s="80"/>
      <c r="BV78" s="80"/>
      <c r="BW78" s="80"/>
      <c r="BX78" s="80"/>
      <c r="BY78" s="80"/>
      <c r="BZ78" s="80"/>
      <c r="CA78" s="80"/>
      <c r="CB78" s="80"/>
      <c r="CC78" s="80"/>
      <c r="CD78" s="80"/>
      <c r="CE78" s="80"/>
      <c r="CF78" s="80"/>
      <c r="CG78" s="80"/>
      <c r="CH78" s="80"/>
      <c r="CI78" s="80"/>
      <c r="CJ78" s="80"/>
      <c r="CK78" s="80"/>
      <c r="CL78" s="80"/>
      <c r="CM78" s="80"/>
      <c r="CN78" s="80"/>
      <c r="CO78" s="80"/>
      <c r="CP78" s="80"/>
      <c r="CQ78" s="80"/>
      <c r="CR78" s="80"/>
      <c r="CS78" s="109"/>
      <c r="CT78" s="109"/>
      <c r="CU78" s="227"/>
      <c r="CV78" s="227"/>
      <c r="CW78" s="227"/>
      <c r="CX78" s="227"/>
      <c r="CY78" s="227"/>
      <c r="CZ78" s="227"/>
      <c r="DA78" s="227"/>
      <c r="DB78" s="227"/>
      <c r="DC78" s="227"/>
      <c r="DD78" s="227"/>
      <c r="DE78" s="227"/>
      <c r="DF78" s="227"/>
      <c r="DG78" s="227"/>
      <c r="DH78" s="227"/>
      <c r="DI78" s="227"/>
      <c r="DJ78" s="227"/>
      <c r="DK78" s="227"/>
      <c r="DL78" s="227"/>
      <c r="DM78" s="227"/>
      <c r="DN78" s="227"/>
      <c r="DO78" s="227"/>
      <c r="DP78" s="227"/>
      <c r="DQ78" s="227"/>
      <c r="DR78" s="227"/>
      <c r="DS78" s="227"/>
      <c r="DT78" s="227"/>
      <c r="DU78" s="227"/>
      <c r="DV78" s="227"/>
      <c r="DW78" s="227"/>
      <c r="DX78" s="227"/>
      <c r="DY78" s="227"/>
      <c r="DZ78" s="227"/>
      <c r="EA78" s="227"/>
      <c r="EB78" s="227"/>
      <c r="EC78" s="227"/>
      <c r="ED78" s="227"/>
      <c r="EE78" s="227"/>
      <c r="EF78" s="227"/>
      <c r="EG78" s="227"/>
      <c r="EH78" s="227"/>
      <c r="EI78" s="227"/>
      <c r="EJ78" s="227"/>
      <c r="EK78" s="227"/>
      <c r="EL78" s="227"/>
      <c r="EM78" s="227"/>
      <c r="EN78" s="227"/>
      <c r="EO78" s="227"/>
      <c r="EP78" s="227"/>
      <c r="EQ78" s="227"/>
      <c r="ER78" s="227"/>
      <c r="ES78" s="227"/>
      <c r="ET78" s="227"/>
      <c r="EU78" s="227"/>
      <c r="EV78" s="227"/>
      <c r="EW78" s="227"/>
      <c r="EX78" s="227"/>
      <c r="EY78" s="227"/>
      <c r="EZ78" s="227"/>
      <c r="FA78" s="227"/>
      <c r="FB78" s="227"/>
      <c r="FC78" s="227"/>
      <c r="FD78" s="227"/>
      <c r="FE78" s="227"/>
      <c r="FF78" s="227"/>
      <c r="FG78" s="227"/>
      <c r="FH78" s="227"/>
      <c r="FI78" s="227"/>
      <c r="FJ78" s="227"/>
      <c r="FK78" s="227"/>
      <c r="FL78" s="227"/>
      <c r="FM78" s="227"/>
      <c r="FN78" s="227"/>
      <c r="FO78" s="227"/>
      <c r="FP78" s="227"/>
      <c r="FQ78" s="227"/>
      <c r="FR78" s="227"/>
      <c r="FS78" s="227"/>
      <c r="FT78" s="227"/>
      <c r="FU78" s="227"/>
      <c r="FV78" s="227"/>
      <c r="FW78" s="227"/>
      <c r="FX78" s="227"/>
      <c r="FY78" s="227"/>
      <c r="FZ78" s="227"/>
      <c r="GA78" s="227"/>
      <c r="GB78" s="227"/>
      <c r="GC78" s="227"/>
      <c r="GD78" s="227"/>
      <c r="GE78" s="227"/>
      <c r="GF78" s="227"/>
      <c r="GG78" s="227"/>
      <c r="GH78" s="227"/>
      <c r="GI78" s="227"/>
      <c r="GJ78" s="227"/>
      <c r="GK78" s="227"/>
      <c r="GL78" s="227"/>
      <c r="GM78" s="227"/>
      <c r="GN78" s="227"/>
      <c r="GO78" s="227"/>
      <c r="GP78" s="227"/>
      <c r="GQ78" s="227"/>
      <c r="GR78" s="227"/>
      <c r="GS78" s="227"/>
      <c r="GT78" s="227"/>
      <c r="GU78" s="227"/>
      <c r="GV78" s="227"/>
      <c r="GW78" s="227"/>
      <c r="GX78" s="227"/>
      <c r="GY78" s="227"/>
      <c r="GZ78" s="227"/>
      <c r="HA78" s="227"/>
      <c r="HB78" s="227"/>
      <c r="HC78" s="227"/>
      <c r="HD78" s="227"/>
      <c r="HE78" s="227"/>
      <c r="HF78" s="227"/>
      <c r="HG78" s="227"/>
      <c r="HH78" s="227"/>
      <c r="HI78" s="227"/>
      <c r="HJ78" s="227"/>
      <c r="HK78" s="227"/>
      <c r="HL78" s="227"/>
      <c r="HM78" s="227"/>
      <c r="HN78" s="227"/>
      <c r="HO78" s="227"/>
      <c r="HP78" s="227"/>
      <c r="HQ78" s="227"/>
      <c r="HR78" s="227"/>
      <c r="HS78" s="227"/>
      <c r="HT78" s="227"/>
      <c r="HU78" s="227"/>
      <c r="HV78" s="227"/>
      <c r="HW78" s="227"/>
      <c r="HX78" s="227"/>
      <c r="HY78" s="227"/>
      <c r="HZ78" s="227"/>
      <c r="IA78" s="227"/>
      <c r="IB78" s="227"/>
      <c r="IC78" s="227"/>
      <c r="ID78" s="227"/>
      <c r="IE78" s="227"/>
      <c r="IF78" s="227"/>
      <c r="IG78" s="227"/>
      <c r="IH78" s="227"/>
      <c r="II78" s="227"/>
      <c r="IJ78" s="227"/>
      <c r="IK78" s="227"/>
      <c r="IL78" s="227"/>
      <c r="IM78" s="227"/>
      <c r="IN78" s="227"/>
      <c r="IO78" s="227"/>
      <c r="IP78" s="227"/>
      <c r="IQ78" s="227"/>
      <c r="IR78" s="227"/>
      <c r="IS78" s="227"/>
      <c r="IT78" s="227"/>
      <c r="IU78" s="227"/>
      <c r="IV78" s="227"/>
    </row>
    <row r="79" spans="1:256" ht="15" customHeight="1">
      <c r="A79" s="107"/>
      <c r="B79" s="108"/>
      <c r="C79" s="261"/>
      <c r="D79" s="157"/>
      <c r="E79" s="80"/>
      <c r="F79" s="157"/>
      <c r="G79" s="80"/>
      <c r="H79" s="80"/>
      <c r="I79" s="80"/>
      <c r="J79" s="80"/>
      <c r="K79" s="80"/>
      <c r="L79" s="80"/>
      <c r="M79" s="80"/>
      <c r="N79" s="80"/>
      <c r="O79" s="80"/>
      <c r="P79" s="80"/>
      <c r="Q79" s="80"/>
      <c r="R79" s="80"/>
      <c r="S79" s="80"/>
      <c r="T79" s="80"/>
      <c r="U79" s="80"/>
      <c r="V79" s="80"/>
      <c r="W79" s="80"/>
      <c r="X79" s="80"/>
      <c r="Y79" s="80"/>
      <c r="Z79" s="80"/>
      <c r="AA79" s="80"/>
      <c r="AB79" s="80"/>
      <c r="AC79" s="80"/>
      <c r="AD79" s="80"/>
      <c r="AE79" s="80"/>
      <c r="AF79" s="80"/>
      <c r="AG79" s="80"/>
      <c r="AH79" s="80"/>
      <c r="AI79" s="80"/>
      <c r="AJ79" s="80"/>
      <c r="AK79" s="80"/>
      <c r="AL79" s="80"/>
      <c r="AM79" s="80"/>
      <c r="AN79" s="80"/>
      <c r="AO79" s="80"/>
      <c r="AP79" s="80"/>
      <c r="AQ79" s="80"/>
      <c r="AR79" s="80"/>
      <c r="AS79" s="80"/>
      <c r="AT79" s="80"/>
      <c r="AU79" s="80"/>
      <c r="AV79" s="80"/>
      <c r="AW79" s="80"/>
      <c r="AX79" s="80"/>
      <c r="AY79" s="80"/>
      <c r="AZ79" s="80"/>
      <c r="BA79" s="80"/>
      <c r="BB79" s="80"/>
      <c r="BC79" s="80"/>
      <c r="BD79" s="80"/>
      <c r="BE79" s="80"/>
      <c r="BF79" s="80"/>
      <c r="BG79" s="80"/>
      <c r="BH79" s="80"/>
      <c r="BI79" s="80"/>
      <c r="BJ79" s="80"/>
      <c r="BK79" s="80"/>
      <c r="BL79" s="80"/>
      <c r="BM79" s="80"/>
      <c r="BN79" s="80"/>
      <c r="BO79" s="80"/>
      <c r="BP79" s="80"/>
      <c r="BQ79" s="80"/>
      <c r="BR79" s="80"/>
      <c r="BS79" s="80"/>
      <c r="BT79" s="80"/>
      <c r="BU79" s="80"/>
      <c r="BV79" s="80"/>
      <c r="BW79" s="80"/>
      <c r="BX79" s="80"/>
      <c r="BY79" s="80"/>
      <c r="BZ79" s="80"/>
      <c r="CA79" s="80"/>
      <c r="CB79" s="80"/>
      <c r="CC79" s="80"/>
      <c r="CD79" s="80"/>
      <c r="CE79" s="80"/>
      <c r="CF79" s="80"/>
      <c r="CG79" s="80"/>
      <c r="CH79" s="80"/>
      <c r="CI79" s="80"/>
      <c r="CJ79" s="80"/>
      <c r="CK79" s="80"/>
      <c r="CL79" s="80"/>
      <c r="CM79" s="80"/>
      <c r="CN79" s="80"/>
      <c r="CO79" s="80"/>
      <c r="CP79" s="80"/>
      <c r="CQ79" s="80"/>
      <c r="CR79" s="80"/>
      <c r="CS79" s="109"/>
      <c r="CT79" s="109"/>
      <c r="CU79" s="227"/>
      <c r="CV79" s="227"/>
      <c r="CW79" s="227"/>
      <c r="CX79" s="227"/>
      <c r="CY79" s="227"/>
      <c r="CZ79" s="227"/>
      <c r="DA79" s="227"/>
      <c r="DB79" s="227"/>
      <c r="DC79" s="227"/>
      <c r="DD79" s="227"/>
      <c r="DE79" s="227"/>
      <c r="DF79" s="227"/>
      <c r="DG79" s="227"/>
      <c r="DH79" s="227"/>
      <c r="DI79" s="227"/>
      <c r="DJ79" s="227"/>
      <c r="DK79" s="227"/>
      <c r="DL79" s="227"/>
      <c r="DM79" s="227"/>
      <c r="DN79" s="227"/>
      <c r="DO79" s="227"/>
      <c r="DP79" s="227"/>
      <c r="DQ79" s="227"/>
      <c r="DR79" s="227"/>
      <c r="DS79" s="227"/>
      <c r="DT79" s="227"/>
      <c r="DU79" s="227"/>
      <c r="DV79" s="227"/>
      <c r="DW79" s="227"/>
      <c r="DX79" s="227"/>
      <c r="DY79" s="227"/>
      <c r="DZ79" s="227"/>
      <c r="EA79" s="227"/>
      <c r="EB79" s="227"/>
      <c r="EC79" s="227"/>
      <c r="ED79" s="227"/>
      <c r="EE79" s="227"/>
      <c r="EF79" s="227"/>
      <c r="EG79" s="227"/>
      <c r="EH79" s="227"/>
      <c r="EI79" s="227"/>
      <c r="EJ79" s="227"/>
      <c r="EK79" s="227"/>
      <c r="EL79" s="227"/>
      <c r="EM79" s="227"/>
      <c r="EN79" s="227"/>
      <c r="EO79" s="227"/>
      <c r="EP79" s="227"/>
      <c r="EQ79" s="227"/>
      <c r="ER79" s="227"/>
      <c r="ES79" s="227"/>
      <c r="ET79" s="227"/>
      <c r="EU79" s="227"/>
      <c r="EV79" s="227"/>
      <c r="EW79" s="227"/>
      <c r="EX79" s="227"/>
      <c r="EY79" s="227"/>
      <c r="EZ79" s="227"/>
      <c r="FA79" s="227"/>
      <c r="FB79" s="227"/>
      <c r="FC79" s="227"/>
      <c r="FD79" s="227"/>
      <c r="FE79" s="227"/>
      <c r="FF79" s="227"/>
      <c r="FG79" s="227"/>
      <c r="FH79" s="227"/>
      <c r="FI79" s="227"/>
      <c r="FJ79" s="227"/>
      <c r="FK79" s="227"/>
      <c r="FL79" s="227"/>
      <c r="FM79" s="227"/>
      <c r="FN79" s="227"/>
      <c r="FO79" s="227"/>
      <c r="FP79" s="227"/>
      <c r="FQ79" s="227"/>
      <c r="FR79" s="227"/>
      <c r="FS79" s="227"/>
      <c r="FT79" s="227"/>
      <c r="FU79" s="227"/>
      <c r="FV79" s="227"/>
      <c r="FW79" s="227"/>
      <c r="FX79" s="227"/>
      <c r="FY79" s="227"/>
      <c r="FZ79" s="227"/>
      <c r="GA79" s="227"/>
      <c r="GB79" s="227"/>
      <c r="GC79" s="227"/>
      <c r="GD79" s="227"/>
      <c r="GE79" s="227"/>
      <c r="GF79" s="227"/>
      <c r="GG79" s="227"/>
      <c r="GH79" s="227"/>
      <c r="GI79" s="227"/>
      <c r="GJ79" s="227"/>
      <c r="GK79" s="227"/>
      <c r="GL79" s="227"/>
      <c r="GM79" s="227"/>
      <c r="GN79" s="227"/>
      <c r="GO79" s="227"/>
      <c r="GP79" s="227"/>
      <c r="GQ79" s="227"/>
      <c r="GR79" s="227"/>
      <c r="GS79" s="227"/>
      <c r="GT79" s="227"/>
      <c r="GU79" s="227"/>
      <c r="GV79" s="227"/>
      <c r="GW79" s="227"/>
      <c r="GX79" s="227"/>
      <c r="GY79" s="227"/>
      <c r="GZ79" s="227"/>
      <c r="HA79" s="227"/>
      <c r="HB79" s="227"/>
      <c r="HC79" s="227"/>
      <c r="HD79" s="227"/>
      <c r="HE79" s="227"/>
      <c r="HF79" s="227"/>
      <c r="HG79" s="227"/>
      <c r="HH79" s="227"/>
      <c r="HI79" s="227"/>
      <c r="HJ79" s="227"/>
      <c r="HK79" s="227"/>
      <c r="HL79" s="227"/>
      <c r="HM79" s="227"/>
      <c r="HN79" s="227"/>
      <c r="HO79" s="227"/>
      <c r="HP79" s="227"/>
      <c r="HQ79" s="227"/>
      <c r="HR79" s="227"/>
      <c r="HS79" s="227"/>
      <c r="HT79" s="227"/>
      <c r="HU79" s="227"/>
      <c r="HV79" s="227"/>
      <c r="HW79" s="227"/>
      <c r="HX79" s="227"/>
      <c r="HY79" s="227"/>
      <c r="HZ79" s="227"/>
      <c r="IA79" s="227"/>
      <c r="IB79" s="227"/>
      <c r="IC79" s="227"/>
      <c r="ID79" s="227"/>
      <c r="IE79" s="227"/>
      <c r="IF79" s="227"/>
      <c r="IG79" s="227"/>
      <c r="IH79" s="227"/>
      <c r="II79" s="227"/>
      <c r="IJ79" s="227"/>
      <c r="IK79" s="227"/>
      <c r="IL79" s="227"/>
      <c r="IM79" s="227"/>
      <c r="IN79" s="227"/>
      <c r="IO79" s="227"/>
      <c r="IP79" s="227"/>
      <c r="IQ79" s="227"/>
      <c r="IR79" s="227"/>
      <c r="IS79" s="227"/>
      <c r="IT79" s="227"/>
      <c r="IU79" s="227"/>
      <c r="IV79" s="227"/>
    </row>
    <row r="80" spans="1:256" ht="15" customHeight="1">
      <c r="A80" s="107"/>
      <c r="B80" s="108"/>
      <c r="C80" s="261"/>
      <c r="D80" s="157"/>
      <c r="E80" s="80"/>
      <c r="F80" s="157"/>
      <c r="G80" s="80"/>
      <c r="H80" s="80"/>
      <c r="I80" s="80"/>
      <c r="J80" s="80"/>
      <c r="K80" s="80"/>
      <c r="L80" s="80"/>
      <c r="M80" s="80"/>
      <c r="N80" s="80"/>
      <c r="O80" s="80"/>
      <c r="P80" s="80"/>
      <c r="Q80" s="80"/>
      <c r="R80" s="80"/>
      <c r="S80" s="80"/>
      <c r="T80" s="80"/>
      <c r="U80" s="80"/>
      <c r="V80" s="80"/>
      <c r="W80" s="80"/>
      <c r="X80" s="80"/>
      <c r="Y80" s="80"/>
      <c r="Z80" s="80"/>
      <c r="AA80" s="80"/>
      <c r="AB80" s="80"/>
      <c r="AC80" s="80"/>
      <c r="AD80" s="80"/>
      <c r="AE80" s="80"/>
      <c r="AF80" s="80"/>
      <c r="AG80" s="80"/>
      <c r="AH80" s="80"/>
      <c r="AI80" s="80"/>
      <c r="AJ80" s="80"/>
      <c r="AK80" s="80"/>
      <c r="AL80" s="80"/>
      <c r="AM80" s="80"/>
      <c r="AN80" s="80"/>
      <c r="AO80" s="80"/>
      <c r="AP80" s="80"/>
      <c r="AQ80" s="80"/>
      <c r="AR80" s="80"/>
      <c r="AS80" s="80"/>
      <c r="AT80" s="80"/>
      <c r="AU80" s="80"/>
      <c r="AV80" s="80"/>
      <c r="AW80" s="80"/>
      <c r="AX80" s="80"/>
      <c r="AY80" s="80"/>
      <c r="AZ80" s="80"/>
      <c r="BA80" s="80"/>
      <c r="BB80" s="80"/>
      <c r="BC80" s="80"/>
      <c r="BD80" s="80"/>
      <c r="BE80" s="80"/>
      <c r="BF80" s="80"/>
      <c r="BG80" s="80"/>
      <c r="BH80" s="80"/>
      <c r="BI80" s="80"/>
      <c r="BJ80" s="80"/>
      <c r="BK80" s="80"/>
      <c r="BL80" s="80"/>
      <c r="BM80" s="80"/>
      <c r="BN80" s="80"/>
      <c r="BO80" s="80"/>
      <c r="BP80" s="80"/>
      <c r="BQ80" s="80"/>
      <c r="BR80" s="80"/>
      <c r="BS80" s="80"/>
      <c r="BT80" s="80"/>
      <c r="BU80" s="80"/>
      <c r="BV80" s="80"/>
      <c r="BW80" s="80"/>
      <c r="BX80" s="80"/>
      <c r="BY80" s="80"/>
      <c r="BZ80" s="80"/>
      <c r="CA80" s="80"/>
      <c r="CB80" s="80"/>
      <c r="CC80" s="80"/>
      <c r="CD80" s="80"/>
      <c r="CE80" s="80"/>
      <c r="CF80" s="80"/>
      <c r="CG80" s="80"/>
      <c r="CH80" s="80"/>
      <c r="CI80" s="80"/>
      <c r="CJ80" s="80"/>
      <c r="CK80" s="80"/>
      <c r="CL80" s="80"/>
      <c r="CM80" s="80"/>
      <c r="CN80" s="80"/>
      <c r="CO80" s="80"/>
      <c r="CP80" s="80"/>
      <c r="CQ80" s="80"/>
      <c r="CR80" s="80"/>
      <c r="CS80" s="109"/>
      <c r="CT80" s="109"/>
      <c r="CU80" s="227"/>
      <c r="CV80" s="227"/>
      <c r="CW80" s="227"/>
      <c r="CX80" s="227"/>
      <c r="CY80" s="227"/>
      <c r="CZ80" s="227"/>
      <c r="DA80" s="227"/>
      <c r="DB80" s="227"/>
      <c r="DC80" s="227"/>
      <c r="DD80" s="227"/>
      <c r="DE80" s="227"/>
      <c r="DF80" s="227"/>
      <c r="DG80" s="227"/>
      <c r="DH80" s="227"/>
      <c r="DI80" s="227"/>
      <c r="DJ80" s="227"/>
      <c r="DK80" s="227"/>
      <c r="DL80" s="227"/>
      <c r="DM80" s="227"/>
      <c r="DN80" s="227"/>
      <c r="DO80" s="227"/>
      <c r="DP80" s="227"/>
      <c r="DQ80" s="227"/>
      <c r="DR80" s="227"/>
      <c r="DS80" s="227"/>
      <c r="DT80" s="227"/>
      <c r="DU80" s="227"/>
      <c r="DV80" s="227"/>
      <c r="DW80" s="227"/>
      <c r="DX80" s="227"/>
      <c r="DY80" s="227"/>
      <c r="DZ80" s="227"/>
      <c r="EA80" s="227"/>
      <c r="EB80" s="227"/>
      <c r="EC80" s="227"/>
      <c r="ED80" s="227"/>
      <c r="EE80" s="227"/>
      <c r="EF80" s="227"/>
      <c r="EG80" s="227"/>
      <c r="EH80" s="227"/>
      <c r="EI80" s="227"/>
      <c r="EJ80" s="227"/>
      <c r="EK80" s="227"/>
      <c r="EL80" s="227"/>
      <c r="EM80" s="227"/>
      <c r="EN80" s="227"/>
      <c r="EO80" s="227"/>
      <c r="EP80" s="227"/>
      <c r="EQ80" s="227"/>
      <c r="ER80" s="227"/>
      <c r="ES80" s="227"/>
      <c r="ET80" s="227"/>
      <c r="EU80" s="227"/>
      <c r="EV80" s="227"/>
      <c r="EW80" s="227"/>
      <c r="EX80" s="227"/>
      <c r="EY80" s="227"/>
      <c r="EZ80" s="227"/>
      <c r="FA80" s="227"/>
      <c r="FB80" s="227"/>
      <c r="FC80" s="227"/>
      <c r="FD80" s="227"/>
      <c r="FE80" s="227"/>
      <c r="FF80" s="227"/>
      <c r="FG80" s="227"/>
      <c r="FH80" s="227"/>
      <c r="FI80" s="227"/>
      <c r="FJ80" s="227"/>
      <c r="FK80" s="227"/>
      <c r="FL80" s="227"/>
      <c r="FM80" s="227"/>
      <c r="FN80" s="227"/>
      <c r="FO80" s="227"/>
      <c r="FP80" s="227"/>
      <c r="FQ80" s="227"/>
      <c r="FR80" s="227"/>
      <c r="FS80" s="227"/>
      <c r="FT80" s="227"/>
      <c r="FU80" s="227"/>
      <c r="FV80" s="227"/>
      <c r="FW80" s="227"/>
      <c r="FX80" s="227"/>
      <c r="FY80" s="227"/>
      <c r="FZ80" s="227"/>
      <c r="GA80" s="227"/>
      <c r="GB80" s="227"/>
      <c r="GC80" s="227"/>
      <c r="GD80" s="227"/>
      <c r="GE80" s="227"/>
      <c r="GF80" s="227"/>
      <c r="GG80" s="227"/>
      <c r="GH80" s="227"/>
      <c r="GI80" s="227"/>
      <c r="GJ80" s="227"/>
      <c r="GK80" s="227"/>
      <c r="GL80" s="227"/>
      <c r="GM80" s="227"/>
      <c r="GN80" s="227"/>
      <c r="GO80" s="227"/>
      <c r="GP80" s="227"/>
      <c r="GQ80" s="227"/>
      <c r="GR80" s="227"/>
      <c r="GS80" s="227"/>
      <c r="GT80" s="227"/>
      <c r="GU80" s="227"/>
      <c r="GV80" s="227"/>
      <c r="GW80" s="227"/>
      <c r="GX80" s="227"/>
      <c r="GY80" s="227"/>
      <c r="GZ80" s="227"/>
      <c r="HA80" s="227"/>
      <c r="HB80" s="227"/>
      <c r="HC80" s="227"/>
      <c r="HD80" s="227"/>
      <c r="HE80" s="227"/>
      <c r="HF80" s="227"/>
      <c r="HG80" s="227"/>
      <c r="HH80" s="227"/>
      <c r="HI80" s="227"/>
      <c r="HJ80" s="227"/>
      <c r="HK80" s="227"/>
      <c r="HL80" s="227"/>
      <c r="HM80" s="227"/>
      <c r="HN80" s="227"/>
      <c r="HO80" s="227"/>
      <c r="HP80" s="227"/>
      <c r="HQ80" s="227"/>
      <c r="HR80" s="227"/>
      <c r="HS80" s="227"/>
      <c r="HT80" s="227"/>
      <c r="HU80" s="227"/>
      <c r="HV80" s="227"/>
      <c r="HW80" s="227"/>
      <c r="HX80" s="227"/>
      <c r="HY80" s="227"/>
      <c r="HZ80" s="227"/>
      <c r="IA80" s="227"/>
      <c r="IB80" s="227"/>
      <c r="IC80" s="227"/>
      <c r="ID80" s="227"/>
      <c r="IE80" s="227"/>
      <c r="IF80" s="227"/>
      <c r="IG80" s="227"/>
      <c r="IH80" s="227"/>
      <c r="II80" s="227"/>
      <c r="IJ80" s="227"/>
      <c r="IK80" s="227"/>
      <c r="IL80" s="227"/>
      <c r="IM80" s="227"/>
      <c r="IN80" s="227"/>
      <c r="IO80" s="227"/>
      <c r="IP80" s="227"/>
      <c r="IQ80" s="227"/>
      <c r="IR80" s="227"/>
      <c r="IS80" s="227"/>
      <c r="IT80" s="227"/>
      <c r="IU80" s="227"/>
      <c r="IV80" s="227"/>
    </row>
    <row r="81" spans="1:256" ht="15" customHeight="1">
      <c r="A81" s="107"/>
      <c r="B81" s="108"/>
      <c r="C81" s="261"/>
      <c r="D81" s="157"/>
      <c r="E81" s="80"/>
      <c r="F81" s="157"/>
      <c r="G81" s="80"/>
      <c r="H81" s="80"/>
      <c r="I81" s="80"/>
      <c r="J81" s="80"/>
      <c r="K81" s="80"/>
      <c r="L81" s="80"/>
      <c r="M81" s="80"/>
      <c r="N81" s="80"/>
      <c r="O81" s="80"/>
      <c r="P81" s="80"/>
      <c r="Q81" s="80"/>
      <c r="R81" s="80"/>
      <c r="S81" s="80"/>
      <c r="T81" s="80"/>
      <c r="U81" s="80"/>
      <c r="V81" s="80"/>
      <c r="W81" s="80"/>
      <c r="X81" s="80"/>
      <c r="Y81" s="80"/>
      <c r="Z81" s="80"/>
      <c r="AA81" s="80"/>
      <c r="AB81" s="80"/>
      <c r="AC81" s="80"/>
      <c r="AD81" s="80"/>
      <c r="AE81" s="80"/>
      <c r="AF81" s="80"/>
      <c r="AG81" s="80"/>
      <c r="AH81" s="80"/>
      <c r="AI81" s="80"/>
      <c r="AJ81" s="80"/>
      <c r="AK81" s="80"/>
      <c r="AL81" s="80"/>
      <c r="AM81" s="80"/>
      <c r="AN81" s="80"/>
      <c r="AO81" s="80"/>
      <c r="AP81" s="80"/>
      <c r="AQ81" s="80"/>
      <c r="AR81" s="80"/>
      <c r="AS81" s="80"/>
      <c r="AT81" s="80"/>
      <c r="AU81" s="80"/>
      <c r="AV81" s="80"/>
      <c r="AW81" s="80"/>
      <c r="AX81" s="80"/>
      <c r="AY81" s="80"/>
      <c r="AZ81" s="80"/>
      <c r="BA81" s="80"/>
      <c r="BB81" s="80"/>
      <c r="BC81" s="80"/>
      <c r="BD81" s="80"/>
      <c r="BE81" s="80"/>
      <c r="BF81" s="80"/>
      <c r="BG81" s="80"/>
      <c r="BH81" s="80"/>
      <c r="BI81" s="80"/>
      <c r="BJ81" s="80"/>
      <c r="BK81" s="80"/>
      <c r="BL81" s="80"/>
      <c r="BM81" s="80"/>
      <c r="BN81" s="80"/>
      <c r="BO81" s="80"/>
      <c r="BP81" s="80"/>
      <c r="BQ81" s="80"/>
      <c r="BR81" s="80"/>
      <c r="BS81" s="80"/>
      <c r="BT81" s="80"/>
      <c r="BU81" s="80"/>
      <c r="BV81" s="80"/>
      <c r="BW81" s="80"/>
      <c r="BX81" s="80"/>
      <c r="BY81" s="80"/>
      <c r="BZ81" s="80"/>
      <c r="CA81" s="80"/>
      <c r="CB81" s="80"/>
      <c r="CC81" s="80"/>
      <c r="CD81" s="80"/>
      <c r="CE81" s="80"/>
      <c r="CF81" s="80"/>
      <c r="CG81" s="80"/>
      <c r="CH81" s="80"/>
      <c r="CI81" s="80"/>
      <c r="CJ81" s="80"/>
      <c r="CK81" s="80"/>
      <c r="CL81" s="80"/>
      <c r="CM81" s="80"/>
      <c r="CN81" s="80"/>
      <c r="CO81" s="80"/>
      <c r="CP81" s="80"/>
      <c r="CQ81" s="80"/>
      <c r="CR81" s="80"/>
      <c r="CS81" s="109"/>
      <c r="CT81" s="109"/>
      <c r="CU81" s="227"/>
      <c r="CV81" s="227"/>
      <c r="CW81" s="227"/>
      <c r="CX81" s="227"/>
      <c r="CY81" s="227"/>
      <c r="CZ81" s="227"/>
      <c r="DA81" s="227"/>
      <c r="DB81" s="227"/>
      <c r="DC81" s="227"/>
      <c r="DD81" s="227"/>
      <c r="DE81" s="227"/>
      <c r="DF81" s="227"/>
      <c r="DG81" s="227"/>
      <c r="DH81" s="227"/>
      <c r="DI81" s="227"/>
      <c r="DJ81" s="227"/>
      <c r="DK81" s="227"/>
      <c r="DL81" s="227"/>
      <c r="DM81" s="227"/>
      <c r="DN81" s="227"/>
      <c r="DO81" s="227"/>
      <c r="DP81" s="227"/>
      <c r="DQ81" s="227"/>
      <c r="DR81" s="227"/>
      <c r="DS81" s="227"/>
      <c r="DT81" s="227"/>
      <c r="DU81" s="227"/>
      <c r="DV81" s="227"/>
      <c r="DW81" s="227"/>
      <c r="DX81" s="227"/>
      <c r="DY81" s="227"/>
      <c r="DZ81" s="227"/>
      <c r="EA81" s="227"/>
      <c r="EB81" s="227"/>
      <c r="EC81" s="227"/>
      <c r="ED81" s="227"/>
      <c r="EE81" s="227"/>
      <c r="EF81" s="227"/>
      <c r="EG81" s="227"/>
      <c r="EH81" s="227"/>
      <c r="EI81" s="227"/>
      <c r="EJ81" s="227"/>
      <c r="EK81" s="227"/>
      <c r="EL81" s="227"/>
      <c r="EM81" s="227"/>
      <c r="EN81" s="227"/>
      <c r="EO81" s="227"/>
      <c r="EP81" s="227"/>
      <c r="EQ81" s="227"/>
      <c r="ER81" s="227"/>
      <c r="ES81" s="227"/>
      <c r="ET81" s="227"/>
      <c r="EU81" s="227"/>
      <c r="EV81" s="227"/>
      <c r="EW81" s="227"/>
      <c r="EX81" s="227"/>
      <c r="EY81" s="227"/>
      <c r="EZ81" s="227"/>
      <c r="FA81" s="227"/>
      <c r="FB81" s="227"/>
      <c r="FC81" s="227"/>
      <c r="FD81" s="227"/>
      <c r="FE81" s="227"/>
      <c r="FF81" s="227"/>
      <c r="FG81" s="227"/>
      <c r="FH81" s="227"/>
      <c r="FI81" s="227"/>
      <c r="FJ81" s="227"/>
      <c r="FK81" s="227"/>
      <c r="FL81" s="227"/>
      <c r="FM81" s="227"/>
      <c r="FN81" s="227"/>
      <c r="FO81" s="227"/>
      <c r="FP81" s="227"/>
      <c r="FQ81" s="227"/>
      <c r="FR81" s="227"/>
      <c r="FS81" s="227"/>
      <c r="FT81" s="227"/>
      <c r="FU81" s="227"/>
      <c r="FV81" s="227"/>
      <c r="FW81" s="227"/>
      <c r="FX81" s="227"/>
      <c r="FY81" s="227"/>
      <c r="FZ81" s="227"/>
      <c r="GA81" s="227"/>
      <c r="GB81" s="227"/>
      <c r="GC81" s="227"/>
      <c r="GD81" s="227"/>
      <c r="GE81" s="227"/>
      <c r="GF81" s="227"/>
      <c r="GG81" s="227"/>
      <c r="GH81" s="227"/>
      <c r="GI81" s="227"/>
      <c r="GJ81" s="227"/>
      <c r="GK81" s="227"/>
      <c r="GL81" s="227"/>
      <c r="GM81" s="227"/>
      <c r="GN81" s="227"/>
      <c r="GO81" s="227"/>
      <c r="GP81" s="227"/>
      <c r="GQ81" s="227"/>
      <c r="GR81" s="227"/>
      <c r="GS81" s="227"/>
      <c r="GT81" s="227"/>
      <c r="GU81" s="227"/>
      <c r="GV81" s="227"/>
      <c r="GW81" s="227"/>
      <c r="GX81" s="227"/>
      <c r="GY81" s="227"/>
      <c r="GZ81" s="227"/>
      <c r="HA81" s="227"/>
      <c r="HB81" s="227"/>
      <c r="HC81" s="227"/>
      <c r="HD81" s="227"/>
      <c r="HE81" s="227"/>
      <c r="HF81" s="227"/>
      <c r="HG81" s="227"/>
      <c r="HH81" s="227"/>
      <c r="HI81" s="227"/>
      <c r="HJ81" s="227"/>
      <c r="HK81" s="227"/>
      <c r="HL81" s="227"/>
      <c r="HM81" s="227"/>
      <c r="HN81" s="227"/>
      <c r="HO81" s="227"/>
      <c r="HP81" s="227"/>
      <c r="HQ81" s="227"/>
      <c r="HR81" s="227"/>
      <c r="HS81" s="227"/>
      <c r="HT81" s="227"/>
      <c r="HU81" s="227"/>
      <c r="HV81" s="227"/>
      <c r="HW81" s="227"/>
      <c r="HX81" s="227"/>
      <c r="HY81" s="227"/>
      <c r="HZ81" s="227"/>
      <c r="IA81" s="227"/>
      <c r="IB81" s="227"/>
      <c r="IC81" s="227"/>
      <c r="ID81" s="227"/>
      <c r="IE81" s="227"/>
      <c r="IF81" s="227"/>
      <c r="IG81" s="227"/>
      <c r="IH81" s="227"/>
      <c r="II81" s="227"/>
      <c r="IJ81" s="227"/>
      <c r="IK81" s="227"/>
      <c r="IL81" s="227"/>
      <c r="IM81" s="227"/>
      <c r="IN81" s="227"/>
      <c r="IO81" s="227"/>
      <c r="IP81" s="227"/>
      <c r="IQ81" s="227"/>
      <c r="IR81" s="227"/>
      <c r="IS81" s="227"/>
      <c r="IT81" s="227"/>
      <c r="IU81" s="227"/>
      <c r="IV81" s="227"/>
    </row>
    <row r="82" spans="1:256" ht="15" customHeight="1">
      <c r="A82" s="107"/>
      <c r="B82" s="108"/>
      <c r="C82" s="261"/>
      <c r="D82" s="157"/>
      <c r="E82" s="80"/>
      <c r="F82" s="157"/>
      <c r="G82" s="80"/>
      <c r="H82" s="80"/>
      <c r="I82" s="80"/>
      <c r="J82" s="80"/>
      <c r="K82" s="80"/>
      <c r="L82" s="80"/>
      <c r="M82" s="80"/>
      <c r="N82" s="80"/>
      <c r="O82" s="80"/>
      <c r="P82" s="80"/>
      <c r="Q82" s="80"/>
      <c r="R82" s="80"/>
      <c r="S82" s="80"/>
      <c r="T82" s="80"/>
      <c r="U82" s="80"/>
      <c r="V82" s="80"/>
      <c r="W82" s="80"/>
      <c r="X82" s="80"/>
      <c r="Y82" s="80"/>
      <c r="Z82" s="80"/>
      <c r="AA82" s="80"/>
      <c r="AB82" s="80"/>
      <c r="AC82" s="80"/>
      <c r="AD82" s="80"/>
      <c r="AE82" s="80"/>
      <c r="AF82" s="80"/>
      <c r="AG82" s="80"/>
      <c r="AH82" s="80"/>
      <c r="AI82" s="80"/>
      <c r="AJ82" s="80"/>
      <c r="AK82" s="80"/>
      <c r="AL82" s="80"/>
      <c r="AM82" s="80"/>
      <c r="AN82" s="80"/>
      <c r="AO82" s="80"/>
      <c r="AP82" s="80"/>
      <c r="AQ82" s="80"/>
      <c r="AR82" s="80"/>
      <c r="AS82" s="80"/>
      <c r="AT82" s="80"/>
      <c r="AU82" s="80"/>
      <c r="AV82" s="80"/>
      <c r="AW82" s="80"/>
      <c r="AX82" s="80"/>
      <c r="AY82" s="80"/>
      <c r="AZ82" s="80"/>
      <c r="BA82" s="80"/>
      <c r="BB82" s="80"/>
      <c r="BC82" s="80"/>
      <c r="BD82" s="80"/>
      <c r="BE82" s="80"/>
      <c r="BF82" s="80"/>
      <c r="BG82" s="80"/>
      <c r="BH82" s="80"/>
      <c r="BI82" s="80"/>
      <c r="BJ82" s="80"/>
      <c r="BK82" s="80"/>
      <c r="BL82" s="80"/>
      <c r="BM82" s="80"/>
      <c r="BN82" s="80"/>
      <c r="BO82" s="80"/>
      <c r="BP82" s="80"/>
      <c r="BQ82" s="80"/>
      <c r="BR82" s="80"/>
      <c r="BS82" s="80"/>
      <c r="BT82" s="80"/>
      <c r="BU82" s="80"/>
      <c r="BV82" s="80"/>
      <c r="BW82" s="80"/>
      <c r="BX82" s="80"/>
      <c r="BY82" s="80"/>
      <c r="BZ82" s="80"/>
      <c r="CA82" s="80"/>
      <c r="CB82" s="80"/>
      <c r="CC82" s="80"/>
      <c r="CD82" s="80"/>
      <c r="CE82" s="80"/>
      <c r="CF82" s="80"/>
      <c r="CG82" s="80"/>
      <c r="CH82" s="80"/>
      <c r="CI82" s="80"/>
      <c r="CJ82" s="80"/>
      <c r="CK82" s="80"/>
      <c r="CL82" s="80"/>
      <c r="CM82" s="80"/>
      <c r="CN82" s="80"/>
      <c r="CO82" s="80"/>
      <c r="CP82" s="80"/>
      <c r="CQ82" s="80"/>
      <c r="CR82" s="80"/>
      <c r="CS82" s="109"/>
      <c r="CT82" s="109"/>
      <c r="CU82" s="227"/>
      <c r="CV82" s="227"/>
      <c r="CW82" s="227"/>
      <c r="CX82" s="227"/>
      <c r="CY82" s="227"/>
      <c r="CZ82" s="227"/>
      <c r="DA82" s="227"/>
      <c r="DB82" s="227"/>
      <c r="DC82" s="227"/>
      <c r="DD82" s="227"/>
      <c r="DE82" s="227"/>
      <c r="DF82" s="227"/>
      <c r="DG82" s="227"/>
      <c r="DH82" s="227"/>
      <c r="DI82" s="227"/>
      <c r="DJ82" s="227"/>
      <c r="DK82" s="227"/>
      <c r="DL82" s="227"/>
      <c r="DM82" s="227"/>
      <c r="DN82" s="227"/>
      <c r="DO82" s="227"/>
      <c r="DP82" s="227"/>
      <c r="DQ82" s="227"/>
      <c r="DR82" s="227"/>
      <c r="DS82" s="227"/>
      <c r="DT82" s="227"/>
      <c r="DU82" s="227"/>
      <c r="DV82" s="227"/>
      <c r="DW82" s="227"/>
      <c r="DX82" s="227"/>
      <c r="DY82" s="227"/>
      <c r="DZ82" s="227"/>
      <c r="EA82" s="227"/>
      <c r="EB82" s="227"/>
      <c r="EC82" s="227"/>
      <c r="ED82" s="227"/>
      <c r="EE82" s="227"/>
      <c r="EF82" s="227"/>
      <c r="EG82" s="227"/>
      <c r="EH82" s="227"/>
      <c r="EI82" s="227"/>
      <c r="EJ82" s="227"/>
      <c r="EK82" s="227"/>
      <c r="EL82" s="227"/>
      <c r="EM82" s="227"/>
      <c r="EN82" s="227"/>
      <c r="EO82" s="227"/>
      <c r="EP82" s="227"/>
      <c r="EQ82" s="227"/>
      <c r="ER82" s="227"/>
      <c r="ES82" s="227"/>
      <c r="ET82" s="227"/>
      <c r="EU82" s="227"/>
      <c r="EV82" s="227"/>
      <c r="EW82" s="227"/>
      <c r="EX82" s="227"/>
      <c r="EY82" s="227"/>
      <c r="EZ82" s="227"/>
      <c r="FA82" s="227"/>
      <c r="FB82" s="227"/>
      <c r="FC82" s="227"/>
      <c r="FD82" s="227"/>
      <c r="FE82" s="227"/>
      <c r="FF82" s="227"/>
      <c r="FG82" s="227"/>
      <c r="FH82" s="227"/>
      <c r="FI82" s="227"/>
      <c r="FJ82" s="227"/>
      <c r="FK82" s="227"/>
      <c r="FL82" s="227"/>
      <c r="FM82" s="227"/>
      <c r="FN82" s="227"/>
      <c r="FO82" s="227"/>
      <c r="FP82" s="227"/>
      <c r="FQ82" s="227"/>
      <c r="FR82" s="227"/>
      <c r="FS82" s="227"/>
      <c r="FT82" s="227"/>
      <c r="FU82" s="227"/>
      <c r="FV82" s="227"/>
      <c r="FW82" s="227"/>
      <c r="FX82" s="227"/>
      <c r="FY82" s="227"/>
      <c r="FZ82" s="227"/>
      <c r="GA82" s="227"/>
      <c r="GB82" s="227"/>
      <c r="GC82" s="227"/>
      <c r="GD82" s="227"/>
      <c r="GE82" s="227"/>
      <c r="GF82" s="227"/>
      <c r="GG82" s="227"/>
      <c r="GH82" s="227"/>
      <c r="GI82" s="227"/>
      <c r="GJ82" s="227"/>
      <c r="GK82" s="227"/>
      <c r="GL82" s="227"/>
      <c r="GM82" s="227"/>
      <c r="GN82" s="227"/>
      <c r="GO82" s="227"/>
      <c r="GP82" s="227"/>
      <c r="GQ82" s="227"/>
      <c r="GR82" s="227"/>
      <c r="GS82" s="227"/>
      <c r="GT82" s="227"/>
      <c r="GU82" s="227"/>
      <c r="GV82" s="227"/>
      <c r="GW82" s="227"/>
      <c r="GX82" s="227"/>
      <c r="GY82" s="227"/>
      <c r="GZ82" s="227"/>
      <c r="HA82" s="227"/>
      <c r="HB82" s="227"/>
      <c r="HC82" s="227"/>
      <c r="HD82" s="227"/>
      <c r="HE82" s="227"/>
      <c r="HF82" s="227"/>
      <c r="HG82" s="227"/>
      <c r="HH82" s="227"/>
      <c r="HI82" s="227"/>
      <c r="HJ82" s="227"/>
      <c r="HK82" s="227"/>
      <c r="HL82" s="227"/>
      <c r="HM82" s="227"/>
      <c r="HN82" s="227"/>
      <c r="HO82" s="227"/>
      <c r="HP82" s="227"/>
      <c r="HQ82" s="227"/>
      <c r="HR82" s="227"/>
      <c r="HS82" s="227"/>
      <c r="HT82" s="227"/>
      <c r="HU82" s="227"/>
      <c r="HV82" s="227"/>
      <c r="HW82" s="227"/>
      <c r="HX82" s="227"/>
      <c r="HY82" s="227"/>
      <c r="HZ82" s="227"/>
      <c r="IA82" s="227"/>
      <c r="IB82" s="227"/>
      <c r="IC82" s="227"/>
      <c r="ID82" s="227"/>
      <c r="IE82" s="227"/>
      <c r="IF82" s="227"/>
      <c r="IG82" s="227"/>
      <c r="IH82" s="227"/>
      <c r="II82" s="227"/>
      <c r="IJ82" s="227"/>
      <c r="IK82" s="227"/>
      <c r="IL82" s="227"/>
      <c r="IM82" s="227"/>
      <c r="IN82" s="227"/>
      <c r="IO82" s="227"/>
      <c r="IP82" s="227"/>
      <c r="IQ82" s="227"/>
      <c r="IR82" s="227"/>
      <c r="IS82" s="227"/>
      <c r="IT82" s="227"/>
      <c r="IU82" s="227"/>
      <c r="IV82" s="227"/>
    </row>
    <row r="83" spans="1:256" ht="15" customHeight="1">
      <c r="A83" s="107"/>
      <c r="B83" s="108"/>
      <c r="C83" s="261"/>
      <c r="D83" s="157"/>
      <c r="E83" s="80"/>
      <c r="F83" s="157"/>
      <c r="G83" s="80"/>
      <c r="H83" s="80"/>
      <c r="I83" s="80"/>
      <c r="J83" s="80"/>
      <c r="K83" s="80"/>
      <c r="L83" s="80"/>
      <c r="M83" s="80"/>
      <c r="N83" s="80"/>
      <c r="O83" s="80"/>
      <c r="P83" s="80"/>
      <c r="Q83" s="80"/>
      <c r="R83" s="80"/>
      <c r="S83" s="80"/>
      <c r="T83" s="80"/>
      <c r="U83" s="80"/>
      <c r="V83" s="80"/>
      <c r="W83" s="80"/>
      <c r="X83" s="80"/>
      <c r="Y83" s="80"/>
      <c r="Z83" s="80"/>
      <c r="AA83" s="80"/>
      <c r="AB83" s="80"/>
      <c r="AC83" s="80"/>
      <c r="AD83" s="80"/>
      <c r="AE83" s="80"/>
      <c r="AF83" s="80"/>
      <c r="AG83" s="80"/>
      <c r="AH83" s="80"/>
      <c r="AI83" s="80"/>
      <c r="AJ83" s="80"/>
      <c r="AK83" s="80"/>
      <c r="AL83" s="80"/>
      <c r="AM83" s="80"/>
      <c r="AN83" s="80"/>
      <c r="AO83" s="80"/>
      <c r="AP83" s="80"/>
      <c r="AQ83" s="80"/>
      <c r="AR83" s="80"/>
      <c r="AS83" s="80"/>
      <c r="AT83" s="80"/>
      <c r="AU83" s="80"/>
      <c r="AV83" s="80"/>
      <c r="AW83" s="80"/>
      <c r="AX83" s="80"/>
      <c r="AY83" s="80"/>
      <c r="AZ83" s="80"/>
      <c r="BA83" s="80"/>
      <c r="BB83" s="80"/>
      <c r="BC83" s="80"/>
      <c r="BD83" s="80"/>
      <c r="BE83" s="80"/>
      <c r="BF83" s="80"/>
      <c r="BG83" s="80"/>
      <c r="BH83" s="80"/>
      <c r="BI83" s="80"/>
      <c r="BJ83" s="80"/>
      <c r="BK83" s="80"/>
      <c r="BL83" s="80"/>
      <c r="BM83" s="80"/>
      <c r="BN83" s="80"/>
      <c r="BO83" s="80"/>
      <c r="BP83" s="80"/>
      <c r="BQ83" s="80"/>
      <c r="BR83" s="80"/>
      <c r="BS83" s="80"/>
      <c r="BT83" s="80"/>
      <c r="BU83" s="80"/>
      <c r="BV83" s="80"/>
      <c r="BW83" s="80"/>
      <c r="BX83" s="80"/>
      <c r="BY83" s="80"/>
      <c r="BZ83" s="80"/>
      <c r="CA83" s="80"/>
      <c r="CB83" s="80"/>
      <c r="CC83" s="80"/>
      <c r="CD83" s="80"/>
      <c r="CE83" s="80"/>
      <c r="CF83" s="80"/>
      <c r="CG83" s="80"/>
      <c r="CH83" s="80"/>
      <c r="CI83" s="80"/>
      <c r="CJ83" s="80"/>
      <c r="CK83" s="80"/>
      <c r="CL83" s="80"/>
      <c r="CM83" s="80"/>
      <c r="CN83" s="80"/>
      <c r="CO83" s="80"/>
      <c r="CP83" s="80"/>
      <c r="CQ83" s="80"/>
      <c r="CR83" s="80"/>
      <c r="CS83" s="109"/>
      <c r="CT83" s="109"/>
      <c r="CU83" s="227"/>
      <c r="CV83" s="227"/>
      <c r="CW83" s="227"/>
      <c r="CX83" s="227"/>
      <c r="CY83" s="227"/>
      <c r="CZ83" s="227"/>
      <c r="DA83" s="227"/>
      <c r="DB83" s="227"/>
      <c r="DC83" s="227"/>
      <c r="DD83" s="227"/>
      <c r="DE83" s="227"/>
      <c r="DF83" s="227"/>
      <c r="DG83" s="227"/>
      <c r="DH83" s="227"/>
      <c r="DI83" s="227"/>
      <c r="DJ83" s="227"/>
      <c r="DK83" s="227"/>
      <c r="DL83" s="227"/>
      <c r="DM83" s="227"/>
      <c r="DN83" s="227"/>
      <c r="DO83" s="227"/>
      <c r="DP83" s="227"/>
      <c r="DQ83" s="227"/>
      <c r="DR83" s="227"/>
      <c r="DS83" s="227"/>
      <c r="DT83" s="227"/>
      <c r="DU83" s="227"/>
      <c r="DV83" s="227"/>
      <c r="DW83" s="227"/>
      <c r="DX83" s="227"/>
      <c r="DY83" s="227"/>
      <c r="DZ83" s="227"/>
      <c r="EA83" s="227"/>
      <c r="EB83" s="227"/>
      <c r="EC83" s="227"/>
      <c r="ED83" s="227"/>
      <c r="EE83" s="227"/>
      <c r="EF83" s="227"/>
      <c r="EG83" s="227"/>
      <c r="EH83" s="227"/>
      <c r="EI83" s="227"/>
      <c r="EJ83" s="227"/>
      <c r="EK83" s="227"/>
      <c r="EL83" s="227"/>
      <c r="EM83" s="227"/>
      <c r="EN83" s="227"/>
      <c r="EO83" s="227"/>
      <c r="EP83" s="227"/>
      <c r="EQ83" s="227"/>
      <c r="ER83" s="227"/>
      <c r="ES83" s="227"/>
      <c r="ET83" s="227"/>
      <c r="EU83" s="227"/>
      <c r="EV83" s="227"/>
      <c r="EW83" s="227"/>
      <c r="EX83" s="227"/>
      <c r="EY83" s="227"/>
      <c r="EZ83" s="227"/>
      <c r="FA83" s="227"/>
      <c r="FB83" s="227"/>
      <c r="FC83" s="227"/>
      <c r="FD83" s="227"/>
      <c r="FE83" s="227"/>
      <c r="FF83" s="227"/>
      <c r="FG83" s="227"/>
      <c r="FH83" s="227"/>
      <c r="FI83" s="227"/>
      <c r="FJ83" s="227"/>
      <c r="FK83" s="227"/>
      <c r="FL83" s="227"/>
      <c r="FM83" s="227"/>
      <c r="FN83" s="227"/>
      <c r="FO83" s="227"/>
      <c r="FP83" s="227"/>
      <c r="FQ83" s="227"/>
      <c r="FR83" s="227"/>
      <c r="FS83" s="227"/>
      <c r="FT83" s="227"/>
      <c r="FU83" s="227"/>
      <c r="FV83" s="227"/>
      <c r="FW83" s="227"/>
      <c r="FX83" s="227"/>
      <c r="FY83" s="227"/>
      <c r="FZ83" s="227"/>
      <c r="GA83" s="227"/>
      <c r="GB83" s="227"/>
      <c r="GC83" s="227"/>
      <c r="GD83" s="227"/>
      <c r="GE83" s="227"/>
      <c r="GF83" s="227"/>
      <c r="GG83" s="227"/>
      <c r="GH83" s="227"/>
      <c r="GI83" s="227"/>
      <c r="GJ83" s="227"/>
      <c r="GK83" s="227"/>
      <c r="GL83" s="227"/>
      <c r="GM83" s="227"/>
      <c r="GN83" s="227"/>
      <c r="GO83" s="227"/>
      <c r="GP83" s="227"/>
      <c r="GQ83" s="227"/>
      <c r="GR83" s="227"/>
      <c r="GS83" s="227"/>
      <c r="GT83" s="227"/>
      <c r="GU83" s="227"/>
      <c r="GV83" s="227"/>
      <c r="GW83" s="227"/>
      <c r="GX83" s="227"/>
      <c r="GY83" s="227"/>
      <c r="GZ83" s="227"/>
      <c r="HA83" s="227"/>
      <c r="HB83" s="227"/>
      <c r="HC83" s="227"/>
      <c r="HD83" s="227"/>
      <c r="HE83" s="227"/>
      <c r="HF83" s="227"/>
      <c r="HG83" s="227"/>
      <c r="HH83" s="227"/>
      <c r="HI83" s="227"/>
      <c r="HJ83" s="227"/>
      <c r="HK83" s="227"/>
      <c r="HL83" s="227"/>
      <c r="HM83" s="227"/>
      <c r="HN83" s="227"/>
      <c r="HO83" s="227"/>
      <c r="HP83" s="227"/>
      <c r="HQ83" s="227"/>
      <c r="HR83" s="227"/>
      <c r="HS83" s="227"/>
      <c r="HT83" s="227"/>
      <c r="HU83" s="227"/>
      <c r="HV83" s="227"/>
      <c r="HW83" s="227"/>
      <c r="HX83" s="227"/>
      <c r="HY83" s="227"/>
      <c r="HZ83" s="227"/>
      <c r="IA83" s="227"/>
      <c r="IB83" s="227"/>
      <c r="IC83" s="227"/>
      <c r="ID83" s="227"/>
      <c r="IE83" s="227"/>
      <c r="IF83" s="227"/>
      <c r="IG83" s="227"/>
      <c r="IH83" s="227"/>
      <c r="II83" s="227"/>
      <c r="IJ83" s="227"/>
      <c r="IK83" s="227"/>
      <c r="IL83" s="227"/>
      <c r="IM83" s="227"/>
      <c r="IN83" s="227"/>
      <c r="IO83" s="227"/>
      <c r="IP83" s="227"/>
      <c r="IQ83" s="227"/>
      <c r="IR83" s="227"/>
      <c r="IS83" s="227"/>
      <c r="IT83" s="227"/>
      <c r="IU83" s="227"/>
      <c r="IV83" s="227"/>
    </row>
    <row r="84" spans="1:256" ht="15" customHeight="1">
      <c r="A84" s="107"/>
      <c r="B84" s="108"/>
      <c r="C84" s="261"/>
      <c r="D84" s="157"/>
      <c r="E84" s="80"/>
      <c r="F84" s="157"/>
      <c r="G84" s="80"/>
      <c r="H84" s="80"/>
      <c r="I84" s="80"/>
      <c r="J84" s="80"/>
      <c r="K84" s="80"/>
      <c r="L84" s="80"/>
      <c r="M84" s="80"/>
      <c r="N84" s="80"/>
      <c r="O84" s="80"/>
      <c r="P84" s="80"/>
      <c r="Q84" s="80"/>
      <c r="R84" s="80"/>
      <c r="S84" s="80"/>
      <c r="T84" s="80"/>
      <c r="U84" s="80"/>
      <c r="V84" s="80"/>
      <c r="W84" s="80"/>
      <c r="X84" s="80"/>
      <c r="Y84" s="80"/>
      <c r="Z84" s="80"/>
      <c r="AA84" s="80"/>
      <c r="AB84" s="80"/>
      <c r="AC84" s="80"/>
      <c r="AD84" s="80"/>
      <c r="AE84" s="80"/>
      <c r="AF84" s="80"/>
      <c r="AG84" s="80"/>
      <c r="AH84" s="80"/>
      <c r="AI84" s="80"/>
      <c r="AJ84" s="80"/>
      <c r="AK84" s="80"/>
      <c r="AL84" s="80"/>
      <c r="AM84" s="80"/>
      <c r="AN84" s="80"/>
      <c r="AO84" s="80"/>
      <c r="AP84" s="80"/>
      <c r="AQ84" s="80"/>
      <c r="AR84" s="80"/>
      <c r="AS84" s="80"/>
      <c r="AT84" s="80"/>
      <c r="AU84" s="80"/>
      <c r="AV84" s="80"/>
      <c r="AW84" s="80"/>
      <c r="AX84" s="80"/>
      <c r="AY84" s="80"/>
      <c r="AZ84" s="80"/>
      <c r="BA84" s="80"/>
      <c r="BB84" s="80"/>
      <c r="BC84" s="80"/>
      <c r="BD84" s="80"/>
      <c r="BE84" s="80"/>
      <c r="BF84" s="80"/>
      <c r="BG84" s="80"/>
      <c r="BH84" s="80"/>
      <c r="BI84" s="80"/>
      <c r="BJ84" s="80"/>
      <c r="BK84" s="80"/>
      <c r="BL84" s="80"/>
      <c r="BM84" s="80"/>
      <c r="BN84" s="80"/>
      <c r="BO84" s="80"/>
      <c r="BP84" s="80"/>
      <c r="BQ84" s="80"/>
      <c r="BR84" s="80"/>
      <c r="BS84" s="80"/>
      <c r="BT84" s="80"/>
      <c r="BU84" s="80"/>
      <c r="BV84" s="80"/>
      <c r="BW84" s="80"/>
      <c r="BX84" s="80"/>
      <c r="BY84" s="80"/>
      <c r="BZ84" s="80"/>
      <c r="CA84" s="80"/>
      <c r="CB84" s="80"/>
      <c r="CC84" s="80"/>
      <c r="CD84" s="80"/>
      <c r="CE84" s="80"/>
      <c r="CF84" s="80"/>
      <c r="CG84" s="80"/>
      <c r="CH84" s="80"/>
      <c r="CI84" s="80"/>
      <c r="CJ84" s="80"/>
      <c r="CK84" s="80"/>
      <c r="CL84" s="80"/>
      <c r="CM84" s="80"/>
      <c r="CN84" s="80"/>
      <c r="CO84" s="80"/>
      <c r="CP84" s="80"/>
      <c r="CQ84" s="80"/>
      <c r="CR84" s="80"/>
      <c r="CS84" s="109"/>
      <c r="CT84" s="109"/>
      <c r="CU84" s="227"/>
      <c r="CV84" s="227"/>
      <c r="CW84" s="227"/>
      <c r="CX84" s="227"/>
      <c r="CY84" s="227"/>
      <c r="CZ84" s="227"/>
      <c r="DA84" s="227"/>
      <c r="DB84" s="227"/>
      <c r="DC84" s="227"/>
      <c r="DD84" s="227"/>
      <c r="DE84" s="227"/>
      <c r="DF84" s="227"/>
      <c r="DG84" s="227"/>
      <c r="DH84" s="227"/>
      <c r="DI84" s="227"/>
      <c r="DJ84" s="227"/>
      <c r="DK84" s="227"/>
      <c r="DL84" s="227"/>
      <c r="DM84" s="227"/>
      <c r="DN84" s="227"/>
      <c r="DO84" s="227"/>
      <c r="DP84" s="227"/>
      <c r="DQ84" s="227"/>
      <c r="DR84" s="227"/>
      <c r="DS84" s="227"/>
      <c r="DT84" s="227"/>
      <c r="DU84" s="227"/>
      <c r="DV84" s="227"/>
      <c r="DW84" s="227"/>
      <c r="DX84" s="227"/>
      <c r="DY84" s="227"/>
      <c r="DZ84" s="227"/>
      <c r="EA84" s="227"/>
      <c r="EB84" s="227"/>
      <c r="EC84" s="227"/>
      <c r="ED84" s="227"/>
      <c r="EE84" s="227"/>
      <c r="EF84" s="227"/>
      <c r="EG84" s="227"/>
      <c r="EH84" s="227"/>
      <c r="EI84" s="227"/>
      <c r="EJ84" s="227"/>
      <c r="EK84" s="227"/>
      <c r="EL84" s="227"/>
      <c r="EM84" s="227"/>
      <c r="EN84" s="227"/>
      <c r="EO84" s="227"/>
      <c r="EP84" s="227"/>
      <c r="EQ84" s="227"/>
      <c r="ER84" s="227"/>
      <c r="ES84" s="227"/>
      <c r="ET84" s="227"/>
      <c r="EU84" s="227"/>
      <c r="EV84" s="227"/>
      <c r="EW84" s="227"/>
      <c r="EX84" s="227"/>
      <c r="EY84" s="227"/>
      <c r="EZ84" s="227"/>
      <c r="FA84" s="227"/>
      <c r="FB84" s="227"/>
      <c r="FC84" s="227"/>
      <c r="FD84" s="227"/>
      <c r="FE84" s="227"/>
      <c r="FF84" s="227"/>
      <c r="FG84" s="227"/>
      <c r="FH84" s="227"/>
      <c r="FI84" s="227"/>
      <c r="FJ84" s="227"/>
      <c r="FK84" s="227"/>
      <c r="FL84" s="227"/>
      <c r="FM84" s="227"/>
      <c r="FN84" s="227"/>
      <c r="FO84" s="227"/>
      <c r="FP84" s="227"/>
      <c r="FQ84" s="227"/>
      <c r="FR84" s="227"/>
      <c r="FS84" s="227"/>
      <c r="FT84" s="227"/>
      <c r="FU84" s="227"/>
      <c r="FV84" s="227"/>
      <c r="FW84" s="227"/>
      <c r="FX84" s="227"/>
      <c r="FY84" s="227"/>
      <c r="FZ84" s="227"/>
      <c r="GA84" s="227"/>
      <c r="GB84" s="227"/>
      <c r="GC84" s="227"/>
      <c r="GD84" s="227"/>
      <c r="GE84" s="227"/>
      <c r="GF84" s="227"/>
      <c r="GG84" s="227"/>
      <c r="GH84" s="227"/>
      <c r="GI84" s="227"/>
      <c r="GJ84" s="227"/>
      <c r="GK84" s="227"/>
      <c r="GL84" s="227"/>
      <c r="GM84" s="227"/>
      <c r="GN84" s="227"/>
      <c r="GO84" s="227"/>
      <c r="GP84" s="227"/>
      <c r="GQ84" s="227"/>
      <c r="GR84" s="227"/>
      <c r="GS84" s="227"/>
      <c r="GT84" s="227"/>
      <c r="GU84" s="227"/>
      <c r="GV84" s="227"/>
      <c r="GW84" s="227"/>
      <c r="GX84" s="227"/>
      <c r="GY84" s="227"/>
      <c r="GZ84" s="227"/>
      <c r="HA84" s="227"/>
      <c r="HB84" s="227"/>
      <c r="HC84" s="227"/>
      <c r="HD84" s="227"/>
      <c r="HE84" s="227"/>
      <c r="HF84" s="227"/>
      <c r="HG84" s="227"/>
      <c r="HH84" s="227"/>
      <c r="HI84" s="227"/>
      <c r="HJ84" s="227"/>
      <c r="HK84" s="227"/>
      <c r="HL84" s="227"/>
      <c r="HM84" s="227"/>
      <c r="HN84" s="227"/>
      <c r="HO84" s="227"/>
      <c r="HP84" s="227"/>
      <c r="HQ84" s="227"/>
      <c r="HR84" s="227"/>
      <c r="HS84" s="227"/>
      <c r="HT84" s="227"/>
      <c r="HU84" s="227"/>
      <c r="HV84" s="227"/>
      <c r="HW84" s="227"/>
      <c r="HX84" s="227"/>
      <c r="HY84" s="227"/>
      <c r="HZ84" s="227"/>
      <c r="IA84" s="227"/>
      <c r="IB84" s="227"/>
      <c r="IC84" s="227"/>
      <c r="ID84" s="227"/>
      <c r="IE84" s="227"/>
      <c r="IF84" s="227"/>
      <c r="IG84" s="227"/>
      <c r="IH84" s="227"/>
      <c r="II84" s="227"/>
      <c r="IJ84" s="227"/>
      <c r="IK84" s="227"/>
      <c r="IL84" s="227"/>
      <c r="IM84" s="227"/>
      <c r="IN84" s="227"/>
      <c r="IO84" s="227"/>
      <c r="IP84" s="227"/>
      <c r="IQ84" s="227"/>
      <c r="IR84" s="227"/>
      <c r="IS84" s="227"/>
      <c r="IT84" s="227"/>
      <c r="IU84" s="227"/>
      <c r="IV84" s="227"/>
    </row>
    <row r="85" spans="1:256" ht="15" customHeight="1">
      <c r="A85" s="107"/>
      <c r="B85" s="108"/>
      <c r="C85" s="261"/>
      <c r="D85" s="157"/>
      <c r="E85" s="80"/>
      <c r="F85" s="157"/>
      <c r="G85" s="80"/>
      <c r="H85" s="80"/>
      <c r="I85" s="80"/>
      <c r="J85" s="80"/>
      <c r="K85" s="80"/>
      <c r="L85" s="80"/>
      <c r="M85" s="80"/>
      <c r="N85" s="80"/>
      <c r="O85" s="80"/>
      <c r="P85" s="80"/>
      <c r="Q85" s="80"/>
      <c r="R85" s="80"/>
      <c r="S85" s="80"/>
      <c r="T85" s="80"/>
      <c r="U85" s="80"/>
      <c r="V85" s="80"/>
      <c r="W85" s="80"/>
      <c r="X85" s="80"/>
      <c r="Y85" s="80"/>
      <c r="Z85" s="80"/>
      <c r="AA85" s="80"/>
      <c r="AB85" s="80"/>
      <c r="AC85" s="80"/>
      <c r="AD85" s="80"/>
      <c r="AE85" s="80"/>
      <c r="AF85" s="80"/>
      <c r="AG85" s="80"/>
      <c r="AH85" s="80"/>
      <c r="AI85" s="80"/>
      <c r="AJ85" s="80"/>
      <c r="AK85" s="80"/>
      <c r="AL85" s="80"/>
      <c r="AM85" s="80"/>
      <c r="AN85" s="80"/>
      <c r="AO85" s="80"/>
      <c r="AP85" s="80"/>
      <c r="AQ85" s="80"/>
      <c r="AR85" s="80"/>
      <c r="AS85" s="80"/>
      <c r="AT85" s="80"/>
      <c r="AU85" s="80"/>
      <c r="AV85" s="80"/>
      <c r="AW85" s="80"/>
      <c r="AX85" s="80"/>
      <c r="AY85" s="80"/>
      <c r="AZ85" s="80"/>
      <c r="BA85" s="80"/>
      <c r="BB85" s="80"/>
      <c r="BC85" s="80"/>
      <c r="BD85" s="80"/>
      <c r="BE85" s="80"/>
      <c r="BF85" s="80"/>
      <c r="BG85" s="80"/>
      <c r="BH85" s="80"/>
      <c r="BI85" s="80"/>
      <c r="BJ85" s="80"/>
      <c r="BK85" s="80"/>
      <c r="BL85" s="80"/>
      <c r="BM85" s="80"/>
      <c r="BN85" s="80"/>
      <c r="BO85" s="80"/>
      <c r="BP85" s="80"/>
      <c r="BQ85" s="80"/>
      <c r="BR85" s="80"/>
      <c r="BS85" s="80"/>
      <c r="BT85" s="80"/>
      <c r="BU85" s="80"/>
      <c r="BV85" s="80"/>
      <c r="BW85" s="80"/>
      <c r="BX85" s="80"/>
      <c r="BY85" s="80"/>
      <c r="BZ85" s="80"/>
      <c r="CA85" s="80"/>
      <c r="CB85" s="80"/>
      <c r="CC85" s="80"/>
      <c r="CD85" s="80"/>
      <c r="CE85" s="80"/>
      <c r="CF85" s="80"/>
      <c r="CG85" s="80"/>
      <c r="CH85" s="80"/>
      <c r="CI85" s="80"/>
      <c r="CJ85" s="80"/>
      <c r="CK85" s="80"/>
      <c r="CL85" s="80"/>
      <c r="CM85" s="80"/>
      <c r="CN85" s="80"/>
      <c r="CO85" s="80"/>
      <c r="CP85" s="80"/>
      <c r="CQ85" s="80"/>
      <c r="CR85" s="80"/>
      <c r="CS85" s="109"/>
      <c r="CT85" s="109"/>
      <c r="CU85" s="227"/>
      <c r="CV85" s="227"/>
      <c r="CW85" s="227"/>
      <c r="CX85" s="227"/>
      <c r="CY85" s="227"/>
      <c r="CZ85" s="227"/>
      <c r="DA85" s="227"/>
      <c r="DB85" s="227"/>
      <c r="DC85" s="227"/>
      <c r="DD85" s="227"/>
      <c r="DE85" s="227"/>
      <c r="DF85" s="227"/>
      <c r="DG85" s="227"/>
      <c r="DH85" s="227"/>
      <c r="DI85" s="227"/>
      <c r="DJ85" s="227"/>
      <c r="DK85" s="227"/>
      <c r="DL85" s="227"/>
      <c r="DM85" s="227"/>
      <c r="DN85" s="227"/>
      <c r="DO85" s="227"/>
      <c r="DP85" s="227"/>
      <c r="DQ85" s="227"/>
      <c r="DR85" s="227"/>
      <c r="DS85" s="227"/>
      <c r="DT85" s="227"/>
      <c r="DU85" s="227"/>
      <c r="DV85" s="227"/>
      <c r="DW85" s="227"/>
      <c r="DX85" s="227"/>
      <c r="DY85" s="227"/>
      <c r="DZ85" s="227"/>
      <c r="EA85" s="227"/>
      <c r="EB85" s="227"/>
      <c r="EC85" s="227"/>
      <c r="ED85" s="227"/>
      <c r="EE85" s="227"/>
      <c r="EF85" s="227"/>
      <c r="EG85" s="227"/>
      <c r="EH85" s="227"/>
      <c r="EI85" s="227"/>
      <c r="EJ85" s="227"/>
      <c r="EK85" s="227"/>
      <c r="EL85" s="227"/>
      <c r="EM85" s="227"/>
      <c r="EN85" s="227"/>
      <c r="EO85" s="227"/>
      <c r="EP85" s="227"/>
      <c r="EQ85" s="227"/>
      <c r="ER85" s="227"/>
      <c r="ES85" s="227"/>
      <c r="ET85" s="227"/>
      <c r="EU85" s="227"/>
      <c r="EV85" s="227"/>
      <c r="EW85" s="227"/>
      <c r="EX85" s="227"/>
      <c r="EY85" s="227"/>
      <c r="EZ85" s="227"/>
      <c r="FA85" s="227"/>
      <c r="FB85" s="227"/>
      <c r="FC85" s="227"/>
      <c r="FD85" s="227"/>
      <c r="FE85" s="227"/>
      <c r="FF85" s="227"/>
      <c r="FG85" s="227"/>
      <c r="FH85" s="227"/>
      <c r="FI85" s="227"/>
      <c r="FJ85" s="227"/>
      <c r="FK85" s="227"/>
      <c r="FL85" s="227"/>
      <c r="FM85" s="227"/>
      <c r="FN85" s="227"/>
      <c r="FO85" s="227"/>
      <c r="FP85" s="227"/>
      <c r="FQ85" s="227"/>
      <c r="FR85" s="227"/>
      <c r="FS85" s="227"/>
      <c r="FT85" s="227"/>
      <c r="FU85" s="227"/>
      <c r="FV85" s="227"/>
      <c r="FW85" s="227"/>
      <c r="FX85" s="227"/>
      <c r="FY85" s="227"/>
      <c r="FZ85" s="227"/>
      <c r="GA85" s="227"/>
      <c r="GB85" s="227"/>
      <c r="GC85" s="227"/>
      <c r="GD85" s="227"/>
      <c r="GE85" s="227"/>
      <c r="GF85" s="227"/>
      <c r="GG85" s="227"/>
      <c r="GH85" s="227"/>
      <c r="GI85" s="227"/>
      <c r="GJ85" s="227"/>
      <c r="GK85" s="227"/>
      <c r="GL85" s="227"/>
      <c r="GM85" s="227"/>
      <c r="GN85" s="227"/>
      <c r="GO85" s="227"/>
      <c r="GP85" s="227"/>
      <c r="GQ85" s="227"/>
      <c r="GR85" s="227"/>
      <c r="GS85" s="227"/>
      <c r="GT85" s="227"/>
      <c r="GU85" s="227"/>
      <c r="GV85" s="227"/>
      <c r="GW85" s="227"/>
      <c r="GX85" s="227"/>
      <c r="GY85" s="227"/>
      <c r="GZ85" s="227"/>
      <c r="HA85" s="227"/>
      <c r="HB85" s="227"/>
      <c r="HC85" s="227"/>
      <c r="HD85" s="227"/>
      <c r="HE85" s="227"/>
      <c r="HF85" s="227"/>
      <c r="HG85" s="227"/>
      <c r="HH85" s="227"/>
      <c r="HI85" s="227"/>
      <c r="HJ85" s="227"/>
      <c r="HK85" s="227"/>
      <c r="HL85" s="227"/>
      <c r="HM85" s="227"/>
      <c r="HN85" s="227"/>
      <c r="HO85" s="227"/>
      <c r="HP85" s="227"/>
      <c r="HQ85" s="227"/>
      <c r="HR85" s="227"/>
      <c r="HS85" s="227"/>
      <c r="HT85" s="227"/>
      <c r="HU85" s="227"/>
      <c r="HV85" s="227"/>
      <c r="HW85" s="227"/>
      <c r="HX85" s="227"/>
      <c r="HY85" s="227"/>
      <c r="HZ85" s="227"/>
      <c r="IA85" s="227"/>
      <c r="IB85" s="227"/>
      <c r="IC85" s="227"/>
      <c r="ID85" s="227"/>
      <c r="IE85" s="227"/>
      <c r="IF85" s="227"/>
      <c r="IG85" s="227"/>
      <c r="IH85" s="227"/>
      <c r="II85" s="227"/>
      <c r="IJ85" s="227"/>
      <c r="IK85" s="227"/>
      <c r="IL85" s="227"/>
      <c r="IM85" s="227"/>
      <c r="IN85" s="227"/>
      <c r="IO85" s="227"/>
      <c r="IP85" s="227"/>
      <c r="IQ85" s="227"/>
      <c r="IR85" s="227"/>
      <c r="IS85" s="227"/>
      <c r="IT85" s="227"/>
      <c r="IU85" s="227"/>
      <c r="IV85" s="227"/>
    </row>
    <row r="86" spans="1:256" ht="15" customHeight="1">
      <c r="A86" s="107"/>
      <c r="B86" s="108"/>
      <c r="C86" s="261"/>
      <c r="D86" s="157"/>
      <c r="E86" s="80"/>
      <c r="F86" s="157"/>
      <c r="G86" s="80"/>
      <c r="H86" s="80"/>
      <c r="I86" s="80"/>
      <c r="J86" s="80"/>
      <c r="K86" s="80"/>
      <c r="L86" s="80"/>
      <c r="M86" s="80"/>
      <c r="N86" s="80"/>
      <c r="O86" s="80"/>
      <c r="P86" s="80"/>
      <c r="Q86" s="80"/>
      <c r="R86" s="80"/>
      <c r="S86" s="80"/>
      <c r="T86" s="80"/>
      <c r="U86" s="80"/>
      <c r="V86" s="80"/>
      <c r="W86" s="80"/>
      <c r="X86" s="80"/>
      <c r="Y86" s="80"/>
      <c r="Z86" s="80"/>
      <c r="AA86" s="80"/>
      <c r="AB86" s="80"/>
      <c r="AC86" s="80"/>
      <c r="AD86" s="80"/>
      <c r="AE86" s="80"/>
      <c r="AF86" s="80"/>
      <c r="AG86" s="80"/>
      <c r="AH86" s="80"/>
      <c r="AI86" s="80"/>
      <c r="AJ86" s="80"/>
      <c r="AK86" s="80"/>
      <c r="AL86" s="80"/>
      <c r="AM86" s="80"/>
      <c r="AN86" s="80"/>
      <c r="AO86" s="80"/>
      <c r="AP86" s="80"/>
      <c r="AQ86" s="80"/>
      <c r="AR86" s="80"/>
      <c r="AS86" s="80"/>
      <c r="AT86" s="80"/>
      <c r="AU86" s="80"/>
      <c r="AV86" s="80"/>
      <c r="AW86" s="80"/>
      <c r="AX86" s="80"/>
      <c r="AY86" s="80"/>
      <c r="AZ86" s="80"/>
      <c r="BA86" s="80"/>
      <c r="BB86" s="80"/>
      <c r="BC86" s="80"/>
      <c r="BD86" s="80"/>
      <c r="BE86" s="80"/>
      <c r="BF86" s="80"/>
      <c r="BG86" s="80"/>
      <c r="BH86" s="80"/>
      <c r="BI86" s="80"/>
      <c r="BJ86" s="80"/>
      <c r="BK86" s="80"/>
      <c r="BL86" s="80"/>
      <c r="BM86" s="80"/>
      <c r="BN86" s="80"/>
      <c r="BO86" s="80"/>
      <c r="BP86" s="80"/>
      <c r="BQ86" s="80"/>
      <c r="BR86" s="80"/>
      <c r="BS86" s="80"/>
      <c r="BT86" s="80"/>
      <c r="BU86" s="80"/>
      <c r="BV86" s="80"/>
      <c r="BW86" s="80"/>
      <c r="BX86" s="80"/>
      <c r="BY86" s="80"/>
      <c r="BZ86" s="80"/>
      <c r="CA86" s="80"/>
      <c r="CB86" s="80"/>
      <c r="CC86" s="80"/>
      <c r="CD86" s="80"/>
      <c r="CE86" s="80"/>
      <c r="CF86" s="80"/>
      <c r="CG86" s="80"/>
      <c r="CH86" s="80"/>
      <c r="CI86" s="80"/>
      <c r="CJ86" s="80"/>
      <c r="CK86" s="80"/>
      <c r="CL86" s="80"/>
      <c r="CM86" s="80"/>
      <c r="CN86" s="80"/>
      <c r="CO86" s="80"/>
      <c r="CP86" s="80"/>
      <c r="CQ86" s="80"/>
      <c r="CR86" s="80"/>
      <c r="CS86" s="109"/>
      <c r="CT86" s="109"/>
      <c r="CU86" s="227"/>
      <c r="CV86" s="227"/>
      <c r="CW86" s="227"/>
      <c r="CX86" s="227"/>
      <c r="CY86" s="227"/>
      <c r="CZ86" s="227"/>
      <c r="DA86" s="227"/>
      <c r="DB86" s="227"/>
      <c r="DC86" s="227"/>
      <c r="DD86" s="227"/>
      <c r="DE86" s="227"/>
      <c r="DF86" s="227"/>
      <c r="DG86" s="227"/>
      <c r="DH86" s="227"/>
      <c r="DI86" s="227"/>
      <c r="DJ86" s="227"/>
      <c r="DK86" s="227"/>
      <c r="DL86" s="227"/>
      <c r="DM86" s="227"/>
      <c r="DN86" s="227"/>
      <c r="DO86" s="227"/>
      <c r="DP86" s="227"/>
      <c r="DQ86" s="227"/>
      <c r="DR86" s="227"/>
      <c r="DS86" s="227"/>
      <c r="DT86" s="227"/>
      <c r="DU86" s="227"/>
      <c r="DV86" s="227"/>
      <c r="DW86" s="227"/>
      <c r="DX86" s="227"/>
      <c r="DY86" s="227"/>
      <c r="DZ86" s="227"/>
      <c r="EA86" s="227"/>
      <c r="EB86" s="227"/>
      <c r="EC86" s="227"/>
      <c r="ED86" s="227"/>
      <c r="EE86" s="227"/>
      <c r="EF86" s="227"/>
      <c r="EG86" s="227"/>
      <c r="EH86" s="227"/>
      <c r="EI86" s="227"/>
      <c r="EJ86" s="227"/>
      <c r="EK86" s="227"/>
      <c r="EL86" s="227"/>
      <c r="EM86" s="227"/>
      <c r="EN86" s="227"/>
      <c r="EO86" s="227"/>
      <c r="EP86" s="227"/>
      <c r="EQ86" s="227"/>
      <c r="ER86" s="227"/>
      <c r="ES86" s="227"/>
      <c r="ET86" s="227"/>
      <c r="EU86" s="227"/>
      <c r="EV86" s="227"/>
      <c r="EW86" s="227"/>
      <c r="EX86" s="227"/>
      <c r="EY86" s="227"/>
      <c r="EZ86" s="227"/>
      <c r="FA86" s="227"/>
      <c r="FB86" s="227"/>
      <c r="FC86" s="227"/>
      <c r="FD86" s="227"/>
      <c r="FE86" s="227"/>
      <c r="FF86" s="227"/>
      <c r="FG86" s="227"/>
      <c r="FH86" s="227"/>
      <c r="FI86" s="227"/>
      <c r="FJ86" s="227"/>
      <c r="FK86" s="227"/>
      <c r="FL86" s="227"/>
      <c r="FM86" s="227"/>
      <c r="FN86" s="227"/>
      <c r="FO86" s="227"/>
      <c r="FP86" s="227"/>
      <c r="FQ86" s="227"/>
      <c r="FR86" s="227"/>
      <c r="FS86" s="227"/>
      <c r="FT86" s="227"/>
      <c r="FU86" s="227"/>
      <c r="FV86" s="227"/>
      <c r="FW86" s="227"/>
      <c r="FX86" s="227"/>
      <c r="FY86" s="227"/>
      <c r="FZ86" s="227"/>
      <c r="GA86" s="227"/>
      <c r="GB86" s="227"/>
      <c r="GC86" s="227"/>
      <c r="GD86" s="227"/>
      <c r="GE86" s="227"/>
      <c r="GF86" s="227"/>
      <c r="GG86" s="227"/>
      <c r="GH86" s="227"/>
      <c r="GI86" s="227"/>
      <c r="GJ86" s="227"/>
      <c r="GK86" s="227"/>
      <c r="GL86" s="227"/>
      <c r="GM86" s="227"/>
      <c r="GN86" s="227"/>
      <c r="GO86" s="227"/>
      <c r="GP86" s="227"/>
      <c r="GQ86" s="227"/>
      <c r="GR86" s="227"/>
      <c r="GS86" s="227"/>
      <c r="GT86" s="227"/>
      <c r="GU86" s="227"/>
      <c r="GV86" s="227"/>
      <c r="GW86" s="227"/>
      <c r="GX86" s="227"/>
      <c r="GY86" s="227"/>
      <c r="GZ86" s="227"/>
      <c r="HA86" s="227"/>
      <c r="HB86" s="227"/>
      <c r="HC86" s="227"/>
      <c r="HD86" s="227"/>
      <c r="HE86" s="227"/>
      <c r="HF86" s="227"/>
      <c r="HG86" s="227"/>
      <c r="HH86" s="227"/>
      <c r="HI86" s="227"/>
      <c r="HJ86" s="227"/>
      <c r="HK86" s="227"/>
      <c r="HL86" s="227"/>
      <c r="HM86" s="227"/>
      <c r="HN86" s="227"/>
      <c r="HO86" s="227"/>
      <c r="HP86" s="227"/>
      <c r="HQ86" s="227"/>
      <c r="HR86" s="227"/>
      <c r="HS86" s="227"/>
      <c r="HT86" s="227"/>
      <c r="HU86" s="227"/>
      <c r="HV86" s="227"/>
      <c r="HW86" s="227"/>
      <c r="HX86" s="227"/>
      <c r="HY86" s="227"/>
      <c r="HZ86" s="227"/>
      <c r="IA86" s="227"/>
      <c r="IB86" s="227"/>
      <c r="IC86" s="227"/>
      <c r="ID86" s="227"/>
      <c r="IE86" s="227"/>
      <c r="IF86" s="227"/>
      <c r="IG86" s="227"/>
      <c r="IH86" s="227"/>
      <c r="II86" s="227"/>
      <c r="IJ86" s="227"/>
      <c r="IK86" s="227"/>
      <c r="IL86" s="227"/>
      <c r="IM86" s="227"/>
      <c r="IN86" s="227"/>
      <c r="IO86" s="227"/>
      <c r="IP86" s="227"/>
      <c r="IQ86" s="227"/>
      <c r="IR86" s="227"/>
      <c r="IS86" s="227"/>
      <c r="IT86" s="227"/>
      <c r="IU86" s="227"/>
      <c r="IV86" s="227"/>
    </row>
    <row r="87" spans="1:256" ht="15" customHeight="1">
      <c r="A87" s="107"/>
      <c r="B87" s="108"/>
      <c r="C87" s="261"/>
      <c r="D87" s="157"/>
      <c r="E87" s="80"/>
      <c r="F87" s="157"/>
      <c r="G87" s="80"/>
      <c r="H87" s="80"/>
      <c r="I87" s="80"/>
      <c r="J87" s="80"/>
      <c r="K87" s="80"/>
      <c r="L87" s="80"/>
      <c r="M87" s="80"/>
      <c r="N87" s="80"/>
      <c r="O87" s="80"/>
      <c r="P87" s="80"/>
      <c r="Q87" s="80"/>
      <c r="R87" s="80"/>
      <c r="S87" s="80"/>
      <c r="T87" s="80"/>
      <c r="U87" s="80"/>
      <c r="V87" s="80"/>
      <c r="W87" s="80"/>
      <c r="X87" s="80"/>
      <c r="Y87" s="80"/>
      <c r="Z87" s="80"/>
      <c r="AA87" s="80"/>
      <c r="AB87" s="80"/>
      <c r="AC87" s="80"/>
      <c r="AD87" s="80"/>
      <c r="AE87" s="80"/>
      <c r="AF87" s="80"/>
      <c r="AG87" s="80"/>
      <c r="AH87" s="80"/>
      <c r="AI87" s="80"/>
      <c r="AJ87" s="80"/>
      <c r="AK87" s="80"/>
      <c r="AL87" s="80"/>
      <c r="AM87" s="80"/>
      <c r="AN87" s="80"/>
      <c r="AO87" s="80"/>
      <c r="AP87" s="80"/>
      <c r="AQ87" s="80"/>
      <c r="AR87" s="80"/>
      <c r="AS87" s="80"/>
      <c r="AT87" s="80"/>
      <c r="AU87" s="80"/>
      <c r="AV87" s="80"/>
      <c r="AW87" s="80"/>
      <c r="AX87" s="80"/>
      <c r="AY87" s="80"/>
      <c r="AZ87" s="80"/>
      <c r="BA87" s="80"/>
      <c r="BB87" s="80"/>
      <c r="BC87" s="80"/>
      <c r="BD87" s="80"/>
      <c r="BE87" s="80"/>
      <c r="BF87" s="80"/>
      <c r="BG87" s="80"/>
      <c r="BH87" s="80"/>
      <c r="BI87" s="80"/>
      <c r="BJ87" s="80"/>
      <c r="BK87" s="80"/>
      <c r="BL87" s="80"/>
      <c r="BM87" s="80"/>
      <c r="BN87" s="80"/>
      <c r="BO87" s="80"/>
      <c r="BP87" s="80"/>
      <c r="BQ87" s="80"/>
      <c r="BR87" s="80"/>
      <c r="BS87" s="80"/>
      <c r="BT87" s="80"/>
      <c r="BU87" s="80"/>
      <c r="BV87" s="80"/>
      <c r="BW87" s="80"/>
      <c r="BX87" s="80"/>
      <c r="BY87" s="80"/>
      <c r="BZ87" s="80"/>
      <c r="CA87" s="80"/>
      <c r="CB87" s="80"/>
      <c r="CC87" s="80"/>
      <c r="CD87" s="80"/>
      <c r="CE87" s="80"/>
      <c r="CF87" s="80"/>
      <c r="CG87" s="80"/>
      <c r="CH87" s="80"/>
      <c r="CI87" s="80"/>
      <c r="CJ87" s="80"/>
      <c r="CK87" s="80"/>
      <c r="CL87" s="80"/>
      <c r="CM87" s="80"/>
      <c r="CN87" s="80"/>
      <c r="CO87" s="80"/>
      <c r="CP87" s="80"/>
      <c r="CQ87" s="80"/>
      <c r="CR87" s="80"/>
      <c r="CS87" s="109"/>
      <c r="CT87" s="109"/>
      <c r="CU87" s="227"/>
      <c r="CV87" s="227"/>
      <c r="CW87" s="227"/>
      <c r="CX87" s="227"/>
      <c r="CY87" s="227"/>
      <c r="CZ87" s="227"/>
      <c r="DA87" s="227"/>
      <c r="DB87" s="227"/>
      <c r="DC87" s="227"/>
      <c r="DD87" s="227"/>
      <c r="DE87" s="227"/>
      <c r="DF87" s="227"/>
      <c r="DG87" s="227"/>
      <c r="DH87" s="227"/>
      <c r="DI87" s="227"/>
      <c r="DJ87" s="227"/>
      <c r="DK87" s="227"/>
      <c r="DL87" s="227"/>
      <c r="DM87" s="227"/>
      <c r="DN87" s="227"/>
      <c r="DO87" s="227"/>
      <c r="DP87" s="227"/>
      <c r="DQ87" s="227"/>
      <c r="DR87" s="227"/>
      <c r="DS87" s="227"/>
      <c r="DT87" s="227"/>
      <c r="DU87" s="227"/>
      <c r="DV87" s="227"/>
      <c r="DW87" s="227"/>
      <c r="DX87" s="227"/>
      <c r="DY87" s="227"/>
      <c r="DZ87" s="227"/>
      <c r="EA87" s="227"/>
      <c r="EB87" s="227"/>
      <c r="EC87" s="227"/>
      <c r="ED87" s="227"/>
      <c r="EE87" s="227"/>
      <c r="EF87" s="227"/>
      <c r="EG87" s="227"/>
      <c r="EH87" s="227"/>
      <c r="EI87" s="227"/>
      <c r="EJ87" s="227"/>
      <c r="EK87" s="227"/>
      <c r="EL87" s="227"/>
      <c r="EM87" s="227"/>
      <c r="EN87" s="227"/>
      <c r="EO87" s="227"/>
      <c r="EP87" s="227"/>
      <c r="EQ87" s="227"/>
      <c r="ER87" s="227"/>
      <c r="ES87" s="227"/>
      <c r="ET87" s="227"/>
      <c r="EU87" s="227"/>
      <c r="EV87" s="227"/>
      <c r="EW87" s="227"/>
      <c r="EX87" s="227"/>
      <c r="EY87" s="227"/>
      <c r="EZ87" s="227"/>
      <c r="FA87" s="227"/>
      <c r="FB87" s="227"/>
      <c r="FC87" s="227"/>
      <c r="FD87" s="227"/>
      <c r="FE87" s="227"/>
      <c r="FF87" s="227"/>
      <c r="FG87" s="227"/>
      <c r="FH87" s="227"/>
      <c r="FI87" s="227"/>
      <c r="FJ87" s="227"/>
      <c r="FK87" s="227"/>
      <c r="FL87" s="227"/>
      <c r="FM87" s="227"/>
      <c r="FN87" s="227"/>
      <c r="FO87" s="227"/>
      <c r="FP87" s="227"/>
      <c r="FQ87" s="227"/>
      <c r="FR87" s="227"/>
      <c r="FS87" s="227"/>
      <c r="FT87" s="227"/>
      <c r="FU87" s="227"/>
      <c r="FV87" s="227"/>
      <c r="FW87" s="227"/>
      <c r="FX87" s="227"/>
      <c r="FY87" s="227"/>
      <c r="FZ87" s="227"/>
      <c r="GA87" s="227"/>
      <c r="GB87" s="227"/>
      <c r="GC87" s="227"/>
      <c r="GD87" s="227"/>
      <c r="GE87" s="227"/>
      <c r="GF87" s="227"/>
      <c r="GG87" s="227"/>
      <c r="GH87" s="227"/>
      <c r="GI87" s="227"/>
      <c r="GJ87" s="227"/>
      <c r="GK87" s="227"/>
      <c r="GL87" s="227"/>
      <c r="GM87" s="227"/>
      <c r="GN87" s="227"/>
      <c r="GO87" s="227"/>
      <c r="GP87" s="227"/>
      <c r="GQ87" s="227"/>
      <c r="GR87" s="227"/>
      <c r="GS87" s="227"/>
      <c r="GT87" s="227"/>
      <c r="GU87" s="227"/>
      <c r="GV87" s="227"/>
      <c r="GW87" s="227"/>
      <c r="GX87" s="227"/>
      <c r="GY87" s="227"/>
      <c r="GZ87" s="227"/>
      <c r="HA87" s="227"/>
      <c r="HB87" s="227"/>
      <c r="HC87" s="227"/>
      <c r="HD87" s="227"/>
      <c r="HE87" s="227"/>
      <c r="HF87" s="227"/>
      <c r="HG87" s="227"/>
      <c r="HH87" s="227"/>
      <c r="HI87" s="227"/>
      <c r="HJ87" s="227"/>
      <c r="HK87" s="227"/>
      <c r="HL87" s="227"/>
      <c r="HM87" s="227"/>
      <c r="HN87" s="227"/>
      <c r="HO87" s="227"/>
      <c r="HP87" s="227"/>
      <c r="HQ87" s="227"/>
      <c r="HR87" s="227"/>
      <c r="HS87" s="227"/>
      <c r="HT87" s="227"/>
      <c r="HU87" s="227"/>
      <c r="HV87" s="227"/>
      <c r="HW87" s="227"/>
      <c r="HX87" s="227"/>
      <c r="HY87" s="227"/>
      <c r="HZ87" s="227"/>
      <c r="IA87" s="227"/>
      <c r="IB87" s="227"/>
      <c r="IC87" s="227"/>
      <c r="ID87" s="227"/>
      <c r="IE87" s="227"/>
      <c r="IF87" s="227"/>
      <c r="IG87" s="227"/>
      <c r="IH87" s="227"/>
      <c r="II87" s="227"/>
      <c r="IJ87" s="227"/>
      <c r="IK87" s="227"/>
      <c r="IL87" s="227"/>
      <c r="IM87" s="227"/>
      <c r="IN87" s="227"/>
      <c r="IO87" s="227"/>
      <c r="IP87" s="227"/>
      <c r="IQ87" s="227"/>
      <c r="IR87" s="227"/>
      <c r="IS87" s="227"/>
      <c r="IT87" s="227"/>
      <c r="IU87" s="227"/>
      <c r="IV87" s="227"/>
    </row>
    <row r="88" spans="1:256" ht="15" customHeight="1">
      <c r="A88" s="107"/>
      <c r="B88" s="108"/>
      <c r="C88" s="261"/>
      <c r="D88" s="157"/>
      <c r="E88" s="80"/>
      <c r="F88" s="157"/>
      <c r="G88" s="80"/>
      <c r="H88" s="80"/>
      <c r="I88" s="80"/>
      <c r="J88" s="80"/>
      <c r="K88" s="80"/>
      <c r="L88" s="80"/>
      <c r="M88" s="80"/>
      <c r="N88" s="80"/>
      <c r="O88" s="80"/>
      <c r="P88" s="80"/>
      <c r="Q88" s="80"/>
      <c r="R88" s="80"/>
      <c r="S88" s="80"/>
      <c r="T88" s="80"/>
      <c r="U88" s="80"/>
      <c r="V88" s="80"/>
      <c r="W88" s="80"/>
      <c r="X88" s="80"/>
      <c r="Y88" s="80"/>
      <c r="Z88" s="80"/>
      <c r="AA88" s="80"/>
      <c r="AB88" s="80"/>
      <c r="AC88" s="80"/>
      <c r="AD88" s="80"/>
      <c r="AE88" s="80"/>
      <c r="AF88" s="80"/>
      <c r="AG88" s="80"/>
      <c r="AH88" s="80"/>
      <c r="AI88" s="80"/>
      <c r="AJ88" s="80"/>
      <c r="AK88" s="80"/>
      <c r="AL88" s="80"/>
      <c r="AM88" s="80"/>
      <c r="AN88" s="80"/>
      <c r="AO88" s="80"/>
      <c r="AP88" s="80"/>
      <c r="AQ88" s="80"/>
      <c r="AR88" s="80"/>
      <c r="AS88" s="80"/>
      <c r="AT88" s="80"/>
      <c r="AU88" s="80"/>
      <c r="AV88" s="80"/>
      <c r="AW88" s="80"/>
      <c r="AX88" s="80"/>
      <c r="AY88" s="80"/>
      <c r="AZ88" s="80"/>
      <c r="BA88" s="80"/>
      <c r="BB88" s="80"/>
      <c r="BC88" s="80"/>
      <c r="BD88" s="80"/>
      <c r="BE88" s="80"/>
      <c r="BF88" s="80"/>
      <c r="BG88" s="80"/>
      <c r="BH88" s="80"/>
      <c r="BI88" s="80"/>
      <c r="BJ88" s="80"/>
      <c r="BK88" s="80"/>
      <c r="BL88" s="80"/>
      <c r="BM88" s="80"/>
      <c r="BN88" s="80"/>
      <c r="BO88" s="80"/>
      <c r="BP88" s="80"/>
      <c r="BQ88" s="80"/>
      <c r="BR88" s="80"/>
      <c r="BS88" s="80"/>
      <c r="BT88" s="80"/>
      <c r="BU88" s="80"/>
      <c r="BV88" s="80"/>
      <c r="BW88" s="80"/>
      <c r="BX88" s="80"/>
      <c r="BY88" s="80"/>
      <c r="BZ88" s="80"/>
      <c r="CA88" s="80"/>
      <c r="CB88" s="80"/>
      <c r="CC88" s="80"/>
      <c r="CD88" s="80"/>
      <c r="CE88" s="80"/>
      <c r="CF88" s="80"/>
      <c r="CG88" s="80"/>
      <c r="CH88" s="80"/>
      <c r="CI88" s="80"/>
      <c r="CJ88" s="80"/>
      <c r="CK88" s="80"/>
      <c r="CL88" s="80"/>
      <c r="CM88" s="80"/>
      <c r="CN88" s="80"/>
      <c r="CO88" s="80"/>
      <c r="CP88" s="80"/>
      <c r="CQ88" s="80"/>
      <c r="CR88" s="80"/>
      <c r="CS88" s="109"/>
      <c r="CT88" s="109"/>
      <c r="CU88" s="227"/>
      <c r="CV88" s="227"/>
      <c r="CW88" s="227"/>
      <c r="CX88" s="227"/>
      <c r="CY88" s="227"/>
      <c r="CZ88" s="227"/>
      <c r="DA88" s="227"/>
      <c r="DB88" s="227"/>
      <c r="DC88" s="227"/>
      <c r="DD88" s="227"/>
      <c r="DE88" s="227"/>
      <c r="DF88" s="227"/>
      <c r="DG88" s="227"/>
      <c r="DH88" s="227"/>
      <c r="DI88" s="227"/>
      <c r="DJ88" s="227"/>
      <c r="DK88" s="227"/>
      <c r="DL88" s="227"/>
      <c r="DM88" s="227"/>
      <c r="DN88" s="227"/>
      <c r="DO88" s="227"/>
      <c r="DP88" s="227"/>
      <c r="DQ88" s="227"/>
      <c r="DR88" s="227"/>
      <c r="DS88" s="227"/>
      <c r="DT88" s="227"/>
      <c r="DU88" s="227"/>
      <c r="DV88" s="227"/>
      <c r="DW88" s="227"/>
      <c r="DX88" s="227"/>
      <c r="DY88" s="227"/>
      <c r="DZ88" s="227"/>
      <c r="EA88" s="227"/>
      <c r="EB88" s="227"/>
      <c r="EC88" s="227"/>
      <c r="ED88" s="227"/>
      <c r="EE88" s="227"/>
      <c r="EF88" s="227"/>
      <c r="EG88" s="227"/>
      <c r="EH88" s="227"/>
      <c r="EI88" s="227"/>
      <c r="EJ88" s="227"/>
      <c r="EK88" s="227"/>
      <c r="EL88" s="227"/>
      <c r="EM88" s="227"/>
      <c r="EN88" s="227"/>
      <c r="EO88" s="227"/>
      <c r="EP88" s="227"/>
      <c r="EQ88" s="227"/>
      <c r="ER88" s="227"/>
      <c r="ES88" s="227"/>
      <c r="ET88" s="227"/>
      <c r="EU88" s="227"/>
      <c r="EV88" s="227"/>
      <c r="EW88" s="227"/>
      <c r="EX88" s="227"/>
      <c r="EY88" s="227"/>
      <c r="EZ88" s="227"/>
      <c r="FA88" s="227"/>
      <c r="FB88" s="227"/>
      <c r="FC88" s="227"/>
      <c r="FD88" s="227"/>
      <c r="FE88" s="227"/>
      <c r="FF88" s="227"/>
      <c r="FG88" s="227"/>
      <c r="FH88" s="227"/>
      <c r="FI88" s="227"/>
      <c r="FJ88" s="227"/>
      <c r="FK88" s="227"/>
      <c r="FL88" s="227"/>
      <c r="FM88" s="227"/>
      <c r="FN88" s="227"/>
      <c r="FO88" s="227"/>
      <c r="FP88" s="227"/>
      <c r="FQ88" s="227"/>
      <c r="FR88" s="227"/>
      <c r="FS88" s="227"/>
      <c r="FT88" s="227"/>
      <c r="FU88" s="227"/>
      <c r="FV88" s="227"/>
      <c r="FW88" s="227"/>
      <c r="FX88" s="227"/>
      <c r="FY88" s="227"/>
      <c r="FZ88" s="227"/>
      <c r="GA88" s="227"/>
      <c r="GB88" s="227"/>
      <c r="GC88" s="227"/>
      <c r="GD88" s="227"/>
      <c r="GE88" s="227"/>
      <c r="GF88" s="227"/>
      <c r="GG88" s="227"/>
      <c r="GH88" s="227"/>
      <c r="GI88" s="227"/>
      <c r="GJ88" s="227"/>
      <c r="GK88" s="227"/>
      <c r="GL88" s="227"/>
      <c r="GM88" s="227"/>
      <c r="GN88" s="227"/>
      <c r="GO88" s="227"/>
      <c r="GP88" s="227"/>
      <c r="GQ88" s="227"/>
      <c r="GR88" s="227"/>
      <c r="GS88" s="227"/>
      <c r="GT88" s="227"/>
      <c r="GU88" s="227"/>
      <c r="GV88" s="227"/>
      <c r="GW88" s="227"/>
      <c r="GX88" s="227"/>
      <c r="GY88" s="227"/>
      <c r="GZ88" s="227"/>
      <c r="HA88" s="227"/>
      <c r="HB88" s="227"/>
      <c r="HC88" s="227"/>
      <c r="HD88" s="227"/>
      <c r="HE88" s="227"/>
      <c r="HF88" s="227"/>
      <c r="HG88" s="227"/>
      <c r="HH88" s="227"/>
      <c r="HI88" s="227"/>
      <c r="HJ88" s="227"/>
      <c r="HK88" s="227"/>
      <c r="HL88" s="227"/>
      <c r="HM88" s="227"/>
      <c r="HN88" s="227"/>
      <c r="HO88" s="227"/>
      <c r="HP88" s="227"/>
      <c r="HQ88" s="227"/>
      <c r="HR88" s="227"/>
      <c r="HS88" s="227"/>
      <c r="HT88" s="227"/>
      <c r="HU88" s="227"/>
      <c r="HV88" s="227"/>
      <c r="HW88" s="227"/>
      <c r="HX88" s="227"/>
      <c r="HY88" s="227"/>
      <c r="HZ88" s="227"/>
      <c r="IA88" s="227"/>
      <c r="IB88" s="227"/>
      <c r="IC88" s="227"/>
      <c r="ID88" s="227"/>
      <c r="IE88" s="227"/>
      <c r="IF88" s="227"/>
      <c r="IG88" s="227"/>
      <c r="IH88" s="227"/>
      <c r="II88" s="227"/>
      <c r="IJ88" s="227"/>
      <c r="IK88" s="227"/>
      <c r="IL88" s="227"/>
      <c r="IM88" s="227"/>
      <c r="IN88" s="227"/>
      <c r="IO88" s="227"/>
      <c r="IP88" s="227"/>
      <c r="IQ88" s="227"/>
      <c r="IR88" s="227"/>
      <c r="IS88" s="227"/>
      <c r="IT88" s="227"/>
      <c r="IU88" s="227"/>
      <c r="IV88" s="227"/>
    </row>
    <row r="89" spans="1:256" ht="15" customHeight="1">
      <c r="A89" s="107"/>
      <c r="B89" s="108"/>
      <c r="C89" s="261"/>
      <c r="D89" s="157"/>
      <c r="E89" s="80"/>
      <c r="F89" s="157"/>
      <c r="G89" s="80"/>
      <c r="H89" s="80"/>
      <c r="I89" s="80"/>
      <c r="J89" s="80"/>
      <c r="K89" s="80"/>
      <c r="L89" s="80"/>
      <c r="M89" s="80"/>
      <c r="N89" s="80"/>
      <c r="O89" s="80"/>
      <c r="P89" s="80"/>
      <c r="Q89" s="80"/>
      <c r="R89" s="80"/>
      <c r="S89" s="80"/>
      <c r="T89" s="80"/>
      <c r="U89" s="80"/>
      <c r="V89" s="80"/>
      <c r="W89" s="80"/>
      <c r="X89" s="80"/>
      <c r="Y89" s="80"/>
      <c r="Z89" s="80"/>
      <c r="AA89" s="80"/>
      <c r="AB89" s="80"/>
      <c r="AC89" s="80"/>
      <c r="AD89" s="80"/>
      <c r="AE89" s="80"/>
      <c r="AF89" s="80"/>
      <c r="AG89" s="80"/>
      <c r="AH89" s="80"/>
      <c r="AI89" s="80"/>
      <c r="AJ89" s="80"/>
      <c r="AK89" s="80"/>
      <c r="AL89" s="80"/>
      <c r="AM89" s="80"/>
      <c r="AN89" s="80"/>
      <c r="AO89" s="80"/>
      <c r="AP89" s="80"/>
      <c r="AQ89" s="80"/>
      <c r="AR89" s="80"/>
      <c r="AS89" s="80"/>
      <c r="AT89" s="80"/>
      <c r="AU89" s="80"/>
      <c r="AV89" s="80"/>
      <c r="AW89" s="80"/>
      <c r="AX89" s="80"/>
      <c r="AY89" s="80"/>
      <c r="AZ89" s="80"/>
      <c r="BA89" s="80"/>
      <c r="BB89" s="80"/>
      <c r="BC89" s="80"/>
      <c r="BD89" s="80"/>
      <c r="BE89" s="80"/>
      <c r="BF89" s="80"/>
      <c r="BG89" s="80"/>
      <c r="BH89" s="80"/>
      <c r="BI89" s="80"/>
      <c r="BJ89" s="80"/>
      <c r="BK89" s="80"/>
      <c r="BL89" s="80"/>
      <c r="BM89" s="80"/>
      <c r="BN89" s="80"/>
      <c r="BO89" s="80"/>
      <c r="BP89" s="80"/>
      <c r="BQ89" s="80"/>
      <c r="BR89" s="80"/>
      <c r="BS89" s="80"/>
      <c r="BT89" s="80"/>
      <c r="BU89" s="80"/>
      <c r="BV89" s="80"/>
      <c r="BW89" s="80"/>
      <c r="BX89" s="80"/>
      <c r="BY89" s="80"/>
      <c r="BZ89" s="80"/>
      <c r="CA89" s="80"/>
      <c r="CB89" s="80"/>
      <c r="CC89" s="80"/>
      <c r="CD89" s="80"/>
      <c r="CE89" s="80"/>
      <c r="CF89" s="80"/>
      <c r="CG89" s="80"/>
      <c r="CH89" s="80"/>
      <c r="CI89" s="80"/>
      <c r="CJ89" s="80"/>
      <c r="CK89" s="80"/>
      <c r="CL89" s="80"/>
      <c r="CM89" s="80"/>
      <c r="CN89" s="80"/>
      <c r="CO89" s="80"/>
      <c r="CP89" s="80"/>
      <c r="CQ89" s="80"/>
      <c r="CR89" s="80"/>
      <c r="CS89" s="109"/>
      <c r="CT89" s="109"/>
      <c r="CU89" s="227"/>
      <c r="CV89" s="227"/>
      <c r="CW89" s="227"/>
      <c r="CX89" s="227"/>
      <c r="CY89" s="227"/>
      <c r="CZ89" s="227"/>
      <c r="DA89" s="227"/>
      <c r="DB89" s="227"/>
      <c r="DC89" s="227"/>
      <c r="DD89" s="227"/>
      <c r="DE89" s="227"/>
      <c r="DF89" s="227"/>
      <c r="DG89" s="227"/>
      <c r="DH89" s="227"/>
      <c r="DI89" s="227"/>
      <c r="DJ89" s="227"/>
      <c r="DK89" s="227"/>
      <c r="DL89" s="227"/>
      <c r="DM89" s="227"/>
      <c r="DN89" s="227"/>
      <c r="DO89" s="227"/>
      <c r="DP89" s="227"/>
      <c r="DQ89" s="227"/>
      <c r="DR89" s="227"/>
      <c r="DS89" s="227"/>
      <c r="DT89" s="227"/>
      <c r="DU89" s="227"/>
      <c r="DV89" s="227"/>
      <c r="DW89" s="227"/>
      <c r="DX89" s="227"/>
      <c r="DY89" s="227"/>
      <c r="DZ89" s="227"/>
      <c r="EA89" s="227"/>
      <c r="EB89" s="227"/>
      <c r="EC89" s="227"/>
      <c r="ED89" s="227"/>
      <c r="EE89" s="227"/>
      <c r="EF89" s="227"/>
      <c r="EG89" s="227"/>
      <c r="EH89" s="227"/>
      <c r="EI89" s="227"/>
      <c r="EJ89" s="227"/>
      <c r="EK89" s="227"/>
      <c r="EL89" s="227"/>
      <c r="EM89" s="227"/>
      <c r="EN89" s="227"/>
      <c r="EO89" s="227"/>
      <c r="EP89" s="227"/>
      <c r="EQ89" s="227"/>
      <c r="ER89" s="227"/>
      <c r="ES89" s="227"/>
      <c r="ET89" s="227"/>
      <c r="EU89" s="227"/>
      <c r="EV89" s="227"/>
      <c r="EW89" s="227"/>
      <c r="EX89" s="227"/>
      <c r="EY89" s="227"/>
      <c r="EZ89" s="227"/>
      <c r="FA89" s="227"/>
      <c r="FB89" s="227"/>
      <c r="FC89" s="227"/>
      <c r="FD89" s="227"/>
      <c r="FE89" s="227"/>
      <c r="FF89" s="227"/>
      <c r="FG89" s="227"/>
      <c r="FH89" s="227"/>
      <c r="FI89" s="227"/>
      <c r="FJ89" s="227"/>
      <c r="FK89" s="227"/>
      <c r="FL89" s="227"/>
      <c r="FM89" s="227"/>
      <c r="FN89" s="227"/>
      <c r="FO89" s="227"/>
      <c r="FP89" s="227"/>
      <c r="FQ89" s="227"/>
      <c r="FR89" s="227"/>
      <c r="FS89" s="227"/>
      <c r="FT89" s="227"/>
      <c r="FU89" s="227"/>
      <c r="FV89" s="227"/>
      <c r="FW89" s="227"/>
      <c r="FX89" s="227"/>
      <c r="FY89" s="227"/>
      <c r="FZ89" s="227"/>
      <c r="GA89" s="227"/>
      <c r="GB89" s="227"/>
      <c r="GC89" s="227"/>
      <c r="GD89" s="227"/>
      <c r="GE89" s="227"/>
      <c r="GF89" s="227"/>
      <c r="GG89" s="227"/>
      <c r="GH89" s="227"/>
      <c r="GI89" s="227"/>
      <c r="GJ89" s="227"/>
      <c r="GK89" s="227"/>
      <c r="GL89" s="227"/>
      <c r="GM89" s="227"/>
      <c r="GN89" s="227"/>
      <c r="GO89" s="227"/>
      <c r="GP89" s="227"/>
      <c r="GQ89" s="227"/>
      <c r="GR89" s="227"/>
      <c r="GS89" s="227"/>
      <c r="GT89" s="227"/>
      <c r="GU89" s="227"/>
      <c r="GV89" s="227"/>
      <c r="GW89" s="227"/>
      <c r="GX89" s="227"/>
      <c r="GY89" s="227"/>
      <c r="GZ89" s="227"/>
      <c r="HA89" s="227"/>
      <c r="HB89" s="227"/>
      <c r="HC89" s="227"/>
      <c r="HD89" s="227"/>
      <c r="HE89" s="227"/>
      <c r="HF89" s="227"/>
      <c r="HG89" s="227"/>
      <c r="HH89" s="227"/>
      <c r="HI89" s="227"/>
      <c r="HJ89" s="227"/>
      <c r="HK89" s="227"/>
      <c r="HL89" s="227"/>
      <c r="HM89" s="227"/>
      <c r="HN89" s="227"/>
      <c r="HO89" s="227"/>
      <c r="HP89" s="227"/>
      <c r="HQ89" s="227"/>
      <c r="HR89" s="227"/>
      <c r="HS89" s="227"/>
      <c r="HT89" s="227"/>
      <c r="HU89" s="227"/>
      <c r="HV89" s="227"/>
      <c r="HW89" s="227"/>
      <c r="HX89" s="227"/>
      <c r="HY89" s="227"/>
      <c r="HZ89" s="227"/>
      <c r="IA89" s="227"/>
      <c r="IB89" s="227"/>
      <c r="IC89" s="227"/>
      <c r="ID89" s="227"/>
      <c r="IE89" s="227"/>
      <c r="IF89" s="227"/>
      <c r="IG89" s="227"/>
      <c r="IH89" s="227"/>
      <c r="II89" s="227"/>
      <c r="IJ89" s="227"/>
      <c r="IK89" s="227"/>
      <c r="IL89" s="227"/>
      <c r="IM89" s="227"/>
      <c r="IN89" s="227"/>
      <c r="IO89" s="227"/>
      <c r="IP89" s="227"/>
      <c r="IQ89" s="227"/>
      <c r="IR89" s="227"/>
      <c r="IS89" s="227"/>
      <c r="IT89" s="227"/>
      <c r="IU89" s="227"/>
      <c r="IV89" s="227"/>
    </row>
    <row r="90" spans="1:256" ht="15" customHeight="1">
      <c r="A90" s="107"/>
      <c r="B90" s="108"/>
      <c r="C90" s="261"/>
      <c r="D90" s="157"/>
      <c r="E90" s="80"/>
      <c r="F90" s="157"/>
      <c r="G90" s="80"/>
      <c r="H90" s="80"/>
      <c r="I90" s="80"/>
      <c r="J90" s="80"/>
      <c r="K90" s="80"/>
      <c r="L90" s="80"/>
      <c r="M90" s="80"/>
      <c r="N90" s="80"/>
      <c r="O90" s="80"/>
      <c r="P90" s="80"/>
      <c r="Q90" s="80"/>
      <c r="R90" s="80"/>
      <c r="S90" s="80"/>
      <c r="T90" s="80"/>
      <c r="U90" s="80"/>
      <c r="V90" s="80"/>
      <c r="W90" s="80"/>
      <c r="X90" s="80"/>
      <c r="Y90" s="80"/>
      <c r="Z90" s="80"/>
      <c r="AA90" s="80"/>
      <c r="AB90" s="80"/>
      <c r="AC90" s="80"/>
      <c r="AD90" s="80"/>
      <c r="AE90" s="80"/>
      <c r="AF90" s="80"/>
      <c r="AG90" s="80"/>
      <c r="AH90" s="80"/>
      <c r="AI90" s="80"/>
      <c r="AJ90" s="80"/>
      <c r="AK90" s="80"/>
      <c r="AL90" s="80"/>
      <c r="AM90" s="80"/>
      <c r="AN90" s="80"/>
      <c r="AO90" s="80"/>
      <c r="AP90" s="80"/>
      <c r="AQ90" s="80"/>
      <c r="AR90" s="80"/>
      <c r="AS90" s="80"/>
      <c r="AT90" s="80"/>
      <c r="AU90" s="80"/>
      <c r="AV90" s="80"/>
      <c r="AW90" s="80"/>
      <c r="AX90" s="80"/>
      <c r="AY90" s="80"/>
      <c r="AZ90" s="80"/>
      <c r="BA90" s="80"/>
      <c r="BB90" s="80"/>
      <c r="BC90" s="80"/>
      <c r="BD90" s="80"/>
      <c r="BE90" s="80"/>
      <c r="BF90" s="80"/>
      <c r="BG90" s="80"/>
      <c r="BH90" s="80"/>
      <c r="BI90" s="80"/>
      <c r="BJ90" s="80"/>
      <c r="BK90" s="80"/>
      <c r="BL90" s="80"/>
      <c r="BM90" s="80"/>
      <c r="BN90" s="80"/>
      <c r="BO90" s="80"/>
      <c r="BP90" s="80"/>
      <c r="BQ90" s="80"/>
      <c r="BR90" s="80"/>
      <c r="BS90" s="80"/>
      <c r="BT90" s="80"/>
      <c r="BU90" s="80"/>
      <c r="BV90" s="80"/>
      <c r="BW90" s="80"/>
      <c r="BX90" s="80"/>
      <c r="BY90" s="80"/>
      <c r="BZ90" s="80"/>
      <c r="CA90" s="80"/>
      <c r="CB90" s="80"/>
      <c r="CC90" s="80"/>
      <c r="CD90" s="80"/>
      <c r="CE90" s="80"/>
      <c r="CF90" s="80"/>
      <c r="CG90" s="80"/>
      <c r="CH90" s="80"/>
      <c r="CI90" s="80"/>
      <c r="CJ90" s="80"/>
      <c r="CK90" s="80"/>
      <c r="CL90" s="80"/>
      <c r="CM90" s="80"/>
      <c r="CN90" s="80"/>
      <c r="CO90" s="80"/>
      <c r="CP90" s="80"/>
      <c r="CQ90" s="80"/>
      <c r="CR90" s="80"/>
      <c r="CS90" s="109"/>
      <c r="CT90" s="109"/>
      <c r="CU90" s="227"/>
      <c r="CV90" s="227"/>
      <c r="CW90" s="227"/>
      <c r="CX90" s="227"/>
      <c r="CY90" s="227"/>
      <c r="CZ90" s="227"/>
      <c r="DA90" s="227"/>
      <c r="DB90" s="227"/>
      <c r="DC90" s="227"/>
      <c r="DD90" s="227"/>
      <c r="DE90" s="227"/>
      <c r="DF90" s="227"/>
      <c r="DG90" s="227"/>
      <c r="DH90" s="227"/>
      <c r="DI90" s="227"/>
      <c r="DJ90" s="227"/>
      <c r="DK90" s="227"/>
      <c r="DL90" s="227"/>
      <c r="DM90" s="227"/>
      <c r="DN90" s="227"/>
      <c r="DO90" s="227"/>
      <c r="DP90" s="227"/>
      <c r="DQ90" s="227"/>
      <c r="DR90" s="227"/>
      <c r="DS90" s="227"/>
      <c r="DT90" s="227"/>
      <c r="DU90" s="227"/>
      <c r="DV90" s="227"/>
      <c r="DW90" s="227"/>
      <c r="DX90" s="227"/>
      <c r="DY90" s="227"/>
      <c r="DZ90" s="227"/>
      <c r="EA90" s="227"/>
      <c r="EB90" s="227"/>
      <c r="EC90" s="227"/>
      <c r="ED90" s="227"/>
      <c r="EE90" s="227"/>
      <c r="EF90" s="227"/>
      <c r="EG90" s="227"/>
      <c r="EH90" s="227"/>
      <c r="EI90" s="227"/>
      <c r="EJ90" s="227"/>
      <c r="EK90" s="227"/>
      <c r="EL90" s="227"/>
      <c r="EM90" s="227"/>
      <c r="EN90" s="227"/>
      <c r="EO90" s="227"/>
      <c r="EP90" s="227"/>
      <c r="EQ90" s="227"/>
      <c r="ER90" s="227"/>
      <c r="ES90" s="227"/>
      <c r="ET90" s="227"/>
      <c r="EU90" s="227"/>
      <c r="EV90" s="227"/>
      <c r="EW90" s="227"/>
      <c r="EX90" s="227"/>
      <c r="EY90" s="227"/>
      <c r="EZ90" s="227"/>
      <c r="FA90" s="227"/>
      <c r="FB90" s="227"/>
      <c r="FC90" s="227"/>
      <c r="FD90" s="227"/>
      <c r="FE90" s="227"/>
      <c r="FF90" s="227"/>
      <c r="FG90" s="227"/>
      <c r="FH90" s="227"/>
      <c r="FI90" s="227"/>
      <c r="FJ90" s="227"/>
      <c r="FK90" s="227"/>
      <c r="FL90" s="227"/>
      <c r="FM90" s="227"/>
      <c r="FN90" s="227"/>
      <c r="FO90" s="227"/>
      <c r="FP90" s="227"/>
      <c r="FQ90" s="227"/>
      <c r="FR90" s="227"/>
      <c r="FS90" s="227"/>
      <c r="FT90" s="227"/>
      <c r="FU90" s="227"/>
      <c r="FV90" s="227"/>
      <c r="FW90" s="227"/>
      <c r="FX90" s="227"/>
      <c r="FY90" s="227"/>
      <c r="FZ90" s="227"/>
      <c r="GA90" s="227"/>
      <c r="GB90" s="227"/>
      <c r="GC90" s="227"/>
      <c r="GD90" s="227"/>
      <c r="GE90" s="227"/>
      <c r="GF90" s="227"/>
      <c r="GG90" s="227"/>
      <c r="GH90" s="227"/>
      <c r="GI90" s="227"/>
      <c r="GJ90" s="227"/>
      <c r="GK90" s="227"/>
      <c r="GL90" s="227"/>
      <c r="GM90" s="227"/>
      <c r="GN90" s="227"/>
      <c r="GO90" s="227"/>
      <c r="GP90" s="227"/>
      <c r="GQ90" s="227"/>
      <c r="GR90" s="227"/>
      <c r="GS90" s="227"/>
      <c r="GT90" s="227"/>
      <c r="GU90" s="227"/>
      <c r="GV90" s="227"/>
      <c r="GW90" s="227"/>
      <c r="GX90" s="227"/>
      <c r="GY90" s="227"/>
      <c r="GZ90" s="227"/>
      <c r="HA90" s="227"/>
      <c r="HB90" s="227"/>
      <c r="HC90" s="227"/>
      <c r="HD90" s="227"/>
      <c r="HE90" s="227"/>
      <c r="HF90" s="227"/>
      <c r="HG90" s="227"/>
      <c r="HH90" s="227"/>
      <c r="HI90" s="227"/>
      <c r="HJ90" s="227"/>
      <c r="HK90" s="227"/>
      <c r="HL90" s="227"/>
      <c r="HM90" s="227"/>
      <c r="HN90" s="227"/>
      <c r="HO90" s="227"/>
      <c r="HP90" s="227"/>
      <c r="HQ90" s="227"/>
      <c r="HR90" s="227"/>
      <c r="HS90" s="227"/>
      <c r="HT90" s="227"/>
      <c r="HU90" s="227"/>
      <c r="HV90" s="227"/>
      <c r="HW90" s="227"/>
      <c r="HX90" s="227"/>
      <c r="HY90" s="227"/>
      <c r="HZ90" s="227"/>
      <c r="IA90" s="227"/>
      <c r="IB90" s="227"/>
      <c r="IC90" s="227"/>
      <c r="ID90" s="227"/>
      <c r="IE90" s="227"/>
      <c r="IF90" s="227"/>
      <c r="IG90" s="227"/>
      <c r="IH90" s="227"/>
      <c r="II90" s="227"/>
      <c r="IJ90" s="227"/>
      <c r="IK90" s="227"/>
      <c r="IL90" s="227"/>
      <c r="IM90" s="227"/>
      <c r="IN90" s="227"/>
      <c r="IO90" s="227"/>
      <c r="IP90" s="227"/>
      <c r="IQ90" s="227"/>
      <c r="IR90" s="227"/>
      <c r="IS90" s="227"/>
      <c r="IT90" s="227"/>
      <c r="IU90" s="227"/>
      <c r="IV90" s="227"/>
    </row>
    <row r="91" spans="1:256" ht="15" customHeight="1">
      <c r="A91" s="107"/>
      <c r="B91" s="108"/>
      <c r="C91" s="261"/>
      <c r="D91" s="157"/>
      <c r="E91" s="80"/>
      <c r="F91" s="157"/>
      <c r="G91" s="80"/>
      <c r="H91" s="80"/>
      <c r="I91" s="80"/>
      <c r="J91" s="80"/>
      <c r="K91" s="80"/>
      <c r="L91" s="80"/>
      <c r="M91" s="80"/>
      <c r="N91" s="80"/>
      <c r="O91" s="80"/>
      <c r="P91" s="80"/>
      <c r="Q91" s="80"/>
      <c r="R91" s="80"/>
      <c r="S91" s="80"/>
      <c r="T91" s="80"/>
      <c r="U91" s="80"/>
      <c r="V91" s="80"/>
      <c r="W91" s="80"/>
      <c r="X91" s="80"/>
      <c r="Y91" s="80"/>
      <c r="Z91" s="80"/>
      <c r="AA91" s="80"/>
      <c r="AB91" s="80"/>
      <c r="AC91" s="80"/>
      <c r="AD91" s="80"/>
      <c r="AE91" s="80"/>
      <c r="AF91" s="80"/>
      <c r="AG91" s="80"/>
      <c r="AH91" s="80"/>
      <c r="AI91" s="80"/>
      <c r="AJ91" s="80"/>
      <c r="AK91" s="80"/>
      <c r="AL91" s="80"/>
      <c r="AM91" s="80"/>
      <c r="AN91" s="80"/>
      <c r="AO91" s="80"/>
      <c r="AP91" s="80"/>
      <c r="AQ91" s="80"/>
      <c r="AR91" s="80"/>
      <c r="AS91" s="80"/>
      <c r="AT91" s="80"/>
      <c r="AU91" s="80"/>
      <c r="AV91" s="80"/>
      <c r="AW91" s="80"/>
      <c r="AX91" s="80"/>
      <c r="AY91" s="80"/>
      <c r="AZ91" s="80"/>
      <c r="BA91" s="80"/>
      <c r="BB91" s="80"/>
      <c r="BC91" s="80"/>
      <c r="BD91" s="80"/>
      <c r="BE91" s="80"/>
      <c r="BF91" s="80"/>
      <c r="BG91" s="80"/>
      <c r="BH91" s="80"/>
      <c r="BI91" s="80"/>
      <c r="BJ91" s="80"/>
      <c r="BK91" s="80"/>
      <c r="BL91" s="80"/>
      <c r="BM91" s="80"/>
      <c r="BN91" s="80"/>
      <c r="BO91" s="80"/>
      <c r="BP91" s="80"/>
      <c r="BQ91" s="80"/>
      <c r="BR91" s="80"/>
      <c r="BS91" s="80"/>
      <c r="BT91" s="80"/>
      <c r="BU91" s="80"/>
      <c r="BV91" s="80"/>
      <c r="BW91" s="80"/>
      <c r="BX91" s="80"/>
      <c r="BY91" s="80"/>
      <c r="BZ91" s="80"/>
      <c r="CA91" s="80"/>
      <c r="CB91" s="80"/>
      <c r="CC91" s="80"/>
      <c r="CD91" s="80"/>
      <c r="CE91" s="80"/>
      <c r="CF91" s="80"/>
      <c r="CG91" s="80"/>
      <c r="CH91" s="80"/>
      <c r="CI91" s="80"/>
      <c r="CJ91" s="80"/>
      <c r="CK91" s="80"/>
      <c r="CL91" s="80"/>
      <c r="CM91" s="80"/>
      <c r="CN91" s="80"/>
      <c r="CO91" s="80"/>
      <c r="CP91" s="80"/>
      <c r="CQ91" s="80"/>
      <c r="CR91" s="80"/>
      <c r="CS91" s="109"/>
      <c r="CT91" s="109"/>
      <c r="CU91" s="227"/>
      <c r="CV91" s="227"/>
      <c r="CW91" s="227"/>
      <c r="CX91" s="227"/>
      <c r="CY91" s="227"/>
      <c r="CZ91" s="227"/>
      <c r="DA91" s="227"/>
      <c r="DB91" s="227"/>
      <c r="DC91" s="227"/>
      <c r="DD91" s="227"/>
      <c r="DE91" s="227"/>
      <c r="DF91" s="227"/>
      <c r="DG91" s="227"/>
      <c r="DH91" s="227"/>
      <c r="DI91" s="227"/>
      <c r="DJ91" s="227"/>
      <c r="DK91" s="227"/>
      <c r="DL91" s="227"/>
      <c r="DM91" s="227"/>
      <c r="DN91" s="227"/>
      <c r="DO91" s="227"/>
      <c r="DP91" s="227"/>
      <c r="DQ91" s="227"/>
      <c r="DR91" s="227"/>
      <c r="DS91" s="227"/>
      <c r="DT91" s="227"/>
      <c r="DU91" s="227"/>
      <c r="DV91" s="227"/>
      <c r="DW91" s="227"/>
      <c r="DX91" s="227"/>
      <c r="DY91" s="227"/>
      <c r="DZ91" s="227"/>
      <c r="EA91" s="227"/>
      <c r="EB91" s="227"/>
      <c r="EC91" s="227"/>
      <c r="ED91" s="227"/>
      <c r="EE91" s="227"/>
      <c r="EF91" s="227"/>
      <c r="EG91" s="227"/>
      <c r="EH91" s="227"/>
      <c r="EI91" s="227"/>
      <c r="EJ91" s="227"/>
      <c r="EK91" s="227"/>
      <c r="EL91" s="227"/>
      <c r="EM91" s="227"/>
      <c r="EN91" s="227"/>
      <c r="EO91" s="227"/>
      <c r="EP91" s="227"/>
      <c r="EQ91" s="227"/>
      <c r="ER91" s="227"/>
      <c r="ES91" s="227"/>
      <c r="ET91" s="227"/>
      <c r="EU91" s="227"/>
      <c r="EV91" s="227"/>
      <c r="EW91" s="227"/>
      <c r="EX91" s="227"/>
      <c r="EY91" s="227"/>
      <c r="EZ91" s="227"/>
      <c r="FA91" s="227"/>
      <c r="FB91" s="227"/>
      <c r="FC91" s="227"/>
      <c r="FD91" s="227"/>
      <c r="FE91" s="227"/>
      <c r="FF91" s="227"/>
      <c r="FG91" s="227"/>
      <c r="FH91" s="227"/>
      <c r="FI91" s="227"/>
      <c r="FJ91" s="227"/>
      <c r="FK91" s="227"/>
      <c r="FL91" s="227"/>
      <c r="FM91" s="227"/>
      <c r="FN91" s="227"/>
      <c r="FO91" s="227"/>
      <c r="FP91" s="227"/>
      <c r="FQ91" s="227"/>
      <c r="FR91" s="227"/>
      <c r="FS91" s="227"/>
      <c r="FT91" s="227"/>
      <c r="FU91" s="227"/>
      <c r="FV91" s="227"/>
      <c r="FW91" s="227"/>
      <c r="FX91" s="227"/>
      <c r="FY91" s="227"/>
      <c r="FZ91" s="227"/>
      <c r="GA91" s="227"/>
      <c r="GB91" s="227"/>
      <c r="GC91" s="227"/>
      <c r="GD91" s="227"/>
      <c r="GE91" s="227"/>
      <c r="GF91" s="227"/>
      <c r="GG91" s="227"/>
      <c r="GH91" s="227"/>
      <c r="GI91" s="227"/>
      <c r="GJ91" s="227"/>
      <c r="GK91" s="227"/>
      <c r="GL91" s="227"/>
      <c r="GM91" s="227"/>
      <c r="GN91" s="227"/>
      <c r="GO91" s="227"/>
      <c r="GP91" s="227"/>
      <c r="GQ91" s="227"/>
      <c r="GR91" s="227"/>
      <c r="GS91" s="227"/>
      <c r="GT91" s="227"/>
      <c r="GU91" s="227"/>
      <c r="GV91" s="227"/>
      <c r="GW91" s="227"/>
      <c r="GX91" s="227"/>
      <c r="GY91" s="227"/>
      <c r="GZ91" s="227"/>
      <c r="HA91" s="227"/>
      <c r="HB91" s="227"/>
      <c r="HC91" s="227"/>
      <c r="HD91" s="227"/>
      <c r="HE91" s="227"/>
      <c r="HF91" s="227"/>
      <c r="HG91" s="227"/>
      <c r="HH91" s="227"/>
      <c r="HI91" s="227"/>
      <c r="HJ91" s="227"/>
      <c r="HK91" s="227"/>
      <c r="HL91" s="227"/>
      <c r="HM91" s="227"/>
      <c r="HN91" s="227"/>
      <c r="HO91" s="227"/>
      <c r="HP91" s="227"/>
      <c r="HQ91" s="227"/>
      <c r="HR91" s="227"/>
      <c r="HS91" s="227"/>
      <c r="HT91" s="227"/>
      <c r="HU91" s="227"/>
      <c r="HV91" s="227"/>
      <c r="HW91" s="227"/>
      <c r="HX91" s="227"/>
      <c r="HY91" s="227"/>
      <c r="HZ91" s="227"/>
      <c r="IA91" s="227"/>
      <c r="IB91" s="227"/>
      <c r="IC91" s="227"/>
      <c r="ID91" s="227"/>
      <c r="IE91" s="227"/>
      <c r="IF91" s="227"/>
      <c r="IG91" s="227"/>
      <c r="IH91" s="227"/>
      <c r="II91" s="227"/>
      <c r="IJ91" s="227"/>
      <c r="IK91" s="227"/>
      <c r="IL91" s="227"/>
      <c r="IM91" s="227"/>
      <c r="IN91" s="227"/>
      <c r="IO91" s="227"/>
      <c r="IP91" s="227"/>
      <c r="IQ91" s="227"/>
      <c r="IR91" s="227"/>
      <c r="IS91" s="227"/>
      <c r="IT91" s="227"/>
      <c r="IU91" s="227"/>
      <c r="IV91" s="227"/>
    </row>
    <row r="92" spans="1:256" ht="15" customHeight="1">
      <c r="A92" s="107"/>
      <c r="B92" s="108"/>
      <c r="C92" s="261"/>
      <c r="D92" s="157"/>
      <c r="E92" s="80"/>
      <c r="F92" s="157"/>
      <c r="G92" s="80"/>
      <c r="H92" s="80"/>
      <c r="I92" s="80"/>
      <c r="J92" s="80"/>
      <c r="K92" s="80"/>
      <c r="L92" s="80"/>
      <c r="M92" s="80"/>
      <c r="N92" s="80"/>
      <c r="O92" s="80"/>
      <c r="P92" s="80"/>
      <c r="Q92" s="80"/>
      <c r="R92" s="80"/>
      <c r="S92" s="80"/>
      <c r="T92" s="80"/>
      <c r="U92" s="80"/>
      <c r="V92" s="80"/>
      <c r="W92" s="80"/>
      <c r="X92" s="80"/>
      <c r="Y92" s="80"/>
      <c r="Z92" s="80"/>
      <c r="AA92" s="80"/>
      <c r="AB92" s="80"/>
      <c r="AC92" s="80"/>
      <c r="AD92" s="80"/>
      <c r="AE92" s="80"/>
      <c r="AF92" s="80"/>
      <c r="AG92" s="80"/>
      <c r="AH92" s="80"/>
      <c r="AI92" s="80"/>
      <c r="AJ92" s="80"/>
      <c r="AK92" s="80"/>
      <c r="AL92" s="80"/>
      <c r="AM92" s="80"/>
      <c r="AN92" s="80"/>
      <c r="AO92" s="80"/>
      <c r="AP92" s="80"/>
      <c r="AQ92" s="80"/>
      <c r="AR92" s="80"/>
      <c r="AS92" s="80"/>
      <c r="AT92" s="80"/>
      <c r="AU92" s="80"/>
      <c r="AV92" s="80"/>
      <c r="AW92" s="80"/>
      <c r="AX92" s="80"/>
      <c r="AY92" s="80"/>
      <c r="AZ92" s="80"/>
      <c r="BA92" s="80"/>
      <c r="BB92" s="80"/>
      <c r="BC92" s="80"/>
      <c r="BD92" s="80"/>
      <c r="BE92" s="80"/>
      <c r="BF92" s="80"/>
      <c r="BG92" s="80"/>
      <c r="BH92" s="80"/>
      <c r="BI92" s="80"/>
      <c r="BJ92" s="80"/>
      <c r="BK92" s="80"/>
      <c r="BL92" s="80"/>
      <c r="BM92" s="80"/>
      <c r="BN92" s="80"/>
      <c r="BO92" s="80"/>
      <c r="BP92" s="80"/>
      <c r="BQ92" s="80"/>
      <c r="BR92" s="80"/>
      <c r="BS92" s="80"/>
      <c r="BT92" s="80"/>
      <c r="BU92" s="80"/>
      <c r="BV92" s="80"/>
      <c r="BW92" s="80"/>
      <c r="BX92" s="80"/>
      <c r="BY92" s="80"/>
      <c r="BZ92" s="80"/>
      <c r="CA92" s="80"/>
      <c r="CB92" s="80"/>
      <c r="CC92" s="80"/>
      <c r="CD92" s="80"/>
      <c r="CE92" s="80"/>
      <c r="CF92" s="80"/>
      <c r="CG92" s="80"/>
      <c r="CH92" s="80"/>
      <c r="CI92" s="80"/>
      <c r="CJ92" s="80"/>
      <c r="CK92" s="80"/>
      <c r="CL92" s="80"/>
      <c r="CM92" s="80"/>
      <c r="CN92" s="80"/>
      <c r="CO92" s="80"/>
      <c r="CP92" s="80"/>
      <c r="CQ92" s="80"/>
      <c r="CR92" s="80"/>
      <c r="CS92" s="109"/>
      <c r="CT92" s="109"/>
      <c r="CU92" s="227"/>
      <c r="CV92" s="227"/>
      <c r="CW92" s="227"/>
      <c r="CX92" s="227"/>
      <c r="CY92" s="227"/>
      <c r="CZ92" s="227"/>
      <c r="DA92" s="227"/>
      <c r="DB92" s="227"/>
      <c r="DC92" s="227"/>
      <c r="DD92" s="227"/>
      <c r="DE92" s="227"/>
      <c r="DF92" s="227"/>
      <c r="DG92" s="227"/>
      <c r="DH92" s="227"/>
      <c r="DI92" s="227"/>
      <c r="DJ92" s="227"/>
      <c r="DK92" s="227"/>
      <c r="DL92" s="227"/>
      <c r="DM92" s="227"/>
      <c r="DN92" s="227"/>
      <c r="DO92" s="227"/>
      <c r="DP92" s="227"/>
      <c r="DQ92" s="227"/>
      <c r="DR92" s="227"/>
      <c r="DS92" s="227"/>
      <c r="DT92" s="227"/>
      <c r="DU92" s="227"/>
      <c r="DV92" s="227"/>
      <c r="DW92" s="227"/>
      <c r="DX92" s="227"/>
      <c r="DY92" s="227"/>
      <c r="DZ92" s="227"/>
      <c r="EA92" s="227"/>
      <c r="EB92" s="227"/>
      <c r="EC92" s="227"/>
      <c r="ED92" s="227"/>
      <c r="EE92" s="227"/>
      <c r="EF92" s="227"/>
      <c r="EG92" s="227"/>
      <c r="EH92" s="227"/>
      <c r="EI92" s="227"/>
      <c r="EJ92" s="227"/>
      <c r="EK92" s="227"/>
      <c r="EL92" s="227"/>
      <c r="EM92" s="227"/>
      <c r="EN92" s="227"/>
      <c r="EO92" s="227"/>
      <c r="EP92" s="227"/>
      <c r="EQ92" s="227"/>
      <c r="ER92" s="227"/>
      <c r="ES92" s="227"/>
      <c r="ET92" s="227"/>
      <c r="EU92" s="227"/>
      <c r="EV92" s="227"/>
      <c r="EW92" s="227"/>
      <c r="EX92" s="227"/>
      <c r="EY92" s="227"/>
      <c r="EZ92" s="227"/>
      <c r="FA92" s="227"/>
      <c r="FB92" s="227"/>
      <c r="FC92" s="227"/>
      <c r="FD92" s="227"/>
      <c r="FE92" s="227"/>
      <c r="FF92" s="227"/>
      <c r="FG92" s="227"/>
      <c r="FH92" s="227"/>
      <c r="FI92" s="227"/>
      <c r="FJ92" s="227"/>
      <c r="FK92" s="227"/>
      <c r="FL92" s="227"/>
      <c r="FM92" s="227"/>
      <c r="FN92" s="227"/>
      <c r="FO92" s="227"/>
      <c r="FP92" s="227"/>
      <c r="FQ92" s="227"/>
      <c r="FR92" s="227"/>
      <c r="FS92" s="227"/>
      <c r="FT92" s="227"/>
      <c r="FU92" s="227"/>
      <c r="FV92" s="227"/>
      <c r="FW92" s="227"/>
      <c r="FX92" s="227"/>
      <c r="FY92" s="227"/>
      <c r="FZ92" s="227"/>
      <c r="GA92" s="227"/>
      <c r="GB92" s="227"/>
      <c r="GC92" s="227"/>
      <c r="GD92" s="227"/>
      <c r="GE92" s="227"/>
      <c r="GF92" s="227"/>
      <c r="GG92" s="227"/>
      <c r="GH92" s="227"/>
      <c r="GI92" s="227"/>
      <c r="GJ92" s="227"/>
      <c r="GK92" s="227"/>
      <c r="GL92" s="227"/>
      <c r="GM92" s="227"/>
      <c r="GN92" s="227"/>
      <c r="GO92" s="227"/>
      <c r="GP92" s="227"/>
      <c r="GQ92" s="227"/>
      <c r="GR92" s="227"/>
      <c r="GS92" s="227"/>
      <c r="GT92" s="227"/>
      <c r="GU92" s="227"/>
      <c r="GV92" s="227"/>
      <c r="GW92" s="227"/>
      <c r="GX92" s="227"/>
      <c r="GY92" s="227"/>
      <c r="GZ92" s="227"/>
      <c r="HA92" s="227"/>
      <c r="HB92" s="227"/>
      <c r="HC92" s="227"/>
      <c r="HD92" s="227"/>
      <c r="HE92" s="227"/>
      <c r="HF92" s="227"/>
      <c r="HG92" s="227"/>
      <c r="HH92" s="227"/>
      <c r="HI92" s="227"/>
      <c r="HJ92" s="227"/>
      <c r="HK92" s="227"/>
      <c r="HL92" s="227"/>
      <c r="HM92" s="227"/>
      <c r="HN92" s="227"/>
      <c r="HO92" s="227"/>
      <c r="HP92" s="227"/>
      <c r="HQ92" s="227"/>
      <c r="HR92" s="227"/>
      <c r="HS92" s="227"/>
      <c r="HT92" s="227"/>
      <c r="HU92" s="227"/>
      <c r="HV92" s="227"/>
      <c r="HW92" s="227"/>
      <c r="HX92" s="227"/>
      <c r="HY92" s="227"/>
      <c r="HZ92" s="227"/>
      <c r="IA92" s="227"/>
      <c r="IB92" s="227"/>
      <c r="IC92" s="227"/>
      <c r="ID92" s="227"/>
      <c r="IE92" s="227"/>
      <c r="IF92" s="227"/>
      <c r="IG92" s="227"/>
      <c r="IH92" s="227"/>
      <c r="II92" s="227"/>
      <c r="IJ92" s="227"/>
      <c r="IK92" s="227"/>
      <c r="IL92" s="227"/>
      <c r="IM92" s="227"/>
      <c r="IN92" s="227"/>
      <c r="IO92" s="227"/>
      <c r="IP92" s="227"/>
      <c r="IQ92" s="227"/>
      <c r="IR92" s="227"/>
      <c r="IS92" s="227"/>
      <c r="IT92" s="227"/>
      <c r="IU92" s="227"/>
      <c r="IV92" s="227"/>
    </row>
    <row r="93" spans="1:256" ht="15" customHeight="1">
      <c r="A93" s="107"/>
      <c r="B93" s="108"/>
      <c r="C93" s="261"/>
      <c r="D93" s="157"/>
      <c r="E93" s="80"/>
      <c r="F93" s="157"/>
      <c r="G93" s="80"/>
      <c r="H93" s="80"/>
      <c r="I93" s="80"/>
      <c r="J93" s="80"/>
      <c r="K93" s="80"/>
      <c r="L93" s="80"/>
      <c r="M93" s="80"/>
      <c r="N93" s="80"/>
      <c r="O93" s="80"/>
      <c r="P93" s="80"/>
      <c r="Q93" s="80"/>
      <c r="R93" s="80"/>
      <c r="S93" s="80"/>
      <c r="T93" s="80"/>
      <c r="U93" s="80"/>
      <c r="V93" s="80"/>
      <c r="W93" s="80"/>
      <c r="X93" s="80"/>
      <c r="Y93" s="80"/>
      <c r="Z93" s="80"/>
      <c r="AA93" s="80"/>
      <c r="AB93" s="80"/>
      <c r="AC93" s="80"/>
      <c r="AD93" s="80"/>
      <c r="AE93" s="80"/>
      <c r="AF93" s="80"/>
      <c r="AG93" s="80"/>
      <c r="AH93" s="80"/>
      <c r="AI93" s="80"/>
      <c r="AJ93" s="80"/>
      <c r="AK93" s="80"/>
      <c r="AL93" s="80"/>
      <c r="AM93" s="80"/>
      <c r="AN93" s="80"/>
      <c r="AO93" s="80"/>
      <c r="AP93" s="80"/>
      <c r="AQ93" s="80"/>
      <c r="AR93" s="80"/>
      <c r="AS93" s="80"/>
      <c r="AT93" s="80"/>
      <c r="AU93" s="80"/>
      <c r="AV93" s="80"/>
      <c r="AW93" s="80"/>
      <c r="AX93" s="80"/>
      <c r="AY93" s="80"/>
      <c r="AZ93" s="80"/>
      <c r="BA93" s="80"/>
      <c r="BB93" s="80"/>
      <c r="BC93" s="80"/>
      <c r="BD93" s="80"/>
      <c r="BE93" s="80"/>
      <c r="BF93" s="80"/>
      <c r="BG93" s="80"/>
      <c r="BH93" s="80"/>
      <c r="BI93" s="80"/>
      <c r="BJ93" s="80"/>
      <c r="BK93" s="80"/>
      <c r="BL93" s="80"/>
      <c r="BM93" s="80"/>
      <c r="BN93" s="80"/>
      <c r="BO93" s="80"/>
      <c r="BP93" s="80"/>
      <c r="BQ93" s="80"/>
      <c r="BR93" s="80"/>
      <c r="BS93" s="80"/>
      <c r="BT93" s="80"/>
      <c r="BU93" s="80"/>
      <c r="BV93" s="80"/>
      <c r="BW93" s="80"/>
      <c r="BX93" s="80"/>
      <c r="BY93" s="80"/>
      <c r="BZ93" s="80"/>
      <c r="CA93" s="80"/>
      <c r="CB93" s="80"/>
      <c r="CC93" s="80"/>
      <c r="CD93" s="80"/>
      <c r="CE93" s="80"/>
      <c r="CF93" s="80"/>
      <c r="CG93" s="80"/>
      <c r="CH93" s="80"/>
      <c r="CI93" s="80"/>
      <c r="CJ93" s="80"/>
      <c r="CK93" s="80"/>
      <c r="CL93" s="80"/>
      <c r="CM93" s="80"/>
      <c r="CN93" s="80"/>
      <c r="CO93" s="80"/>
      <c r="CP93" s="80"/>
      <c r="CQ93" s="80"/>
      <c r="CR93" s="80"/>
      <c r="CS93" s="109"/>
      <c r="CT93" s="109"/>
      <c r="CU93" s="227"/>
      <c r="CV93" s="227"/>
      <c r="CW93" s="227"/>
      <c r="CX93" s="227"/>
      <c r="CY93" s="227"/>
      <c r="CZ93" s="227"/>
      <c r="DA93" s="227"/>
      <c r="DB93" s="227"/>
      <c r="DC93" s="227"/>
      <c r="DD93" s="227"/>
      <c r="DE93" s="227"/>
      <c r="DF93" s="227"/>
      <c r="DG93" s="227"/>
      <c r="DH93" s="227"/>
      <c r="DI93" s="227"/>
      <c r="DJ93" s="227"/>
      <c r="DK93" s="227"/>
      <c r="DL93" s="227"/>
      <c r="DM93" s="227"/>
      <c r="DN93" s="227"/>
      <c r="DO93" s="227"/>
      <c r="DP93" s="227"/>
      <c r="DQ93" s="227"/>
      <c r="DR93" s="227"/>
      <c r="DS93" s="227"/>
      <c r="DT93" s="227"/>
      <c r="DU93" s="227"/>
      <c r="DV93" s="227"/>
      <c r="DW93" s="227"/>
      <c r="DX93" s="227"/>
      <c r="DY93" s="227"/>
      <c r="DZ93" s="227"/>
      <c r="EA93" s="227"/>
      <c r="EB93" s="227"/>
      <c r="EC93" s="227"/>
      <c r="ED93" s="227"/>
      <c r="EE93" s="227"/>
      <c r="EF93" s="227"/>
      <c r="EG93" s="227"/>
      <c r="EH93" s="227"/>
      <c r="EI93" s="227"/>
      <c r="EJ93" s="227"/>
      <c r="EK93" s="227"/>
      <c r="EL93" s="227"/>
      <c r="EM93" s="227"/>
      <c r="EN93" s="227"/>
      <c r="EO93" s="227"/>
      <c r="EP93" s="227"/>
      <c r="EQ93" s="227"/>
      <c r="ER93" s="227"/>
      <c r="ES93" s="227"/>
      <c r="ET93" s="227"/>
      <c r="EU93" s="227"/>
      <c r="EV93" s="227"/>
      <c r="EW93" s="227"/>
      <c r="EX93" s="227"/>
      <c r="EY93" s="227"/>
      <c r="EZ93" s="227"/>
      <c r="FA93" s="227"/>
      <c r="FB93" s="227"/>
      <c r="FC93" s="227"/>
      <c r="FD93" s="227"/>
      <c r="FE93" s="227"/>
      <c r="FF93" s="227"/>
      <c r="FG93" s="227"/>
      <c r="FH93" s="227"/>
      <c r="FI93" s="227"/>
      <c r="FJ93" s="227"/>
      <c r="FK93" s="227"/>
      <c r="FL93" s="227"/>
      <c r="FM93" s="227"/>
      <c r="FN93" s="227"/>
      <c r="FO93" s="227"/>
      <c r="FP93" s="227"/>
      <c r="FQ93" s="227"/>
      <c r="FR93" s="227"/>
      <c r="FS93" s="227"/>
      <c r="FT93" s="227"/>
      <c r="FU93" s="227"/>
      <c r="FV93" s="227"/>
      <c r="FW93" s="227"/>
      <c r="FX93" s="227"/>
      <c r="FY93" s="227"/>
      <c r="FZ93" s="227"/>
      <c r="GA93" s="227"/>
      <c r="GB93" s="227"/>
      <c r="GC93" s="227"/>
      <c r="GD93" s="227"/>
      <c r="GE93" s="227"/>
      <c r="GF93" s="227"/>
      <c r="GG93" s="227"/>
      <c r="GH93" s="227"/>
      <c r="GI93" s="227"/>
      <c r="GJ93" s="227"/>
      <c r="GK93" s="227"/>
      <c r="GL93" s="227"/>
      <c r="GM93" s="227"/>
      <c r="GN93" s="227"/>
      <c r="GO93" s="227"/>
      <c r="GP93" s="227"/>
      <c r="GQ93" s="227"/>
      <c r="GR93" s="227"/>
      <c r="GS93" s="227"/>
      <c r="GT93" s="227"/>
      <c r="GU93" s="227"/>
      <c r="GV93" s="227"/>
      <c r="GW93" s="227"/>
      <c r="GX93" s="227"/>
      <c r="GY93" s="227"/>
      <c r="GZ93" s="227"/>
      <c r="HA93" s="227"/>
      <c r="HB93" s="227"/>
      <c r="HC93" s="227"/>
      <c r="HD93" s="227"/>
      <c r="HE93" s="227"/>
      <c r="HF93" s="227"/>
      <c r="HG93" s="227"/>
      <c r="HH93" s="227"/>
      <c r="HI93" s="227"/>
      <c r="HJ93" s="227"/>
      <c r="HK93" s="227"/>
      <c r="HL93" s="227"/>
      <c r="HM93" s="227"/>
      <c r="HN93" s="227"/>
      <c r="HO93" s="227"/>
      <c r="HP93" s="227"/>
      <c r="HQ93" s="227"/>
      <c r="HR93" s="227"/>
      <c r="HS93" s="227"/>
      <c r="HT93" s="227"/>
      <c r="HU93" s="227"/>
      <c r="HV93" s="227"/>
      <c r="HW93" s="227"/>
      <c r="HX93" s="227"/>
      <c r="HY93" s="227"/>
      <c r="HZ93" s="227"/>
      <c r="IA93" s="227"/>
      <c r="IB93" s="227"/>
      <c r="IC93" s="227"/>
      <c r="ID93" s="227"/>
      <c r="IE93" s="227"/>
      <c r="IF93" s="227"/>
      <c r="IG93" s="227"/>
      <c r="IH93" s="227"/>
      <c r="II93" s="227"/>
      <c r="IJ93" s="227"/>
      <c r="IK93" s="227"/>
      <c r="IL93" s="227"/>
      <c r="IM93" s="227"/>
      <c r="IN93" s="227"/>
      <c r="IO93" s="227"/>
      <c r="IP93" s="227"/>
      <c r="IQ93" s="227"/>
      <c r="IR93" s="227"/>
      <c r="IS93" s="227"/>
      <c r="IT93" s="227"/>
      <c r="IU93" s="227"/>
      <c r="IV93" s="227"/>
    </row>
    <row r="94" spans="1:256" ht="15" customHeight="1">
      <c r="A94" s="107"/>
      <c r="B94" s="108"/>
      <c r="C94" s="261"/>
      <c r="D94" s="157"/>
      <c r="E94" s="80"/>
      <c r="F94" s="157"/>
      <c r="G94" s="80"/>
      <c r="H94" s="80"/>
      <c r="I94" s="80"/>
      <c r="J94" s="80"/>
      <c r="K94" s="80"/>
      <c r="L94" s="80"/>
      <c r="M94" s="80"/>
      <c r="N94" s="80"/>
      <c r="O94" s="80"/>
      <c r="P94" s="80"/>
      <c r="Q94" s="80"/>
      <c r="R94" s="80"/>
      <c r="S94" s="80"/>
      <c r="T94" s="80"/>
      <c r="U94" s="80"/>
      <c r="V94" s="80"/>
      <c r="W94" s="80"/>
      <c r="X94" s="80"/>
      <c r="Y94" s="80"/>
      <c r="Z94" s="80"/>
      <c r="AA94" s="80"/>
      <c r="AB94" s="80"/>
      <c r="AC94" s="80"/>
      <c r="AD94" s="80"/>
      <c r="AE94" s="80"/>
      <c r="AF94" s="80"/>
      <c r="AG94" s="80"/>
      <c r="AH94" s="80"/>
      <c r="AI94" s="80"/>
      <c r="AJ94" s="80"/>
      <c r="AK94" s="80"/>
      <c r="AL94" s="80"/>
      <c r="AM94" s="80"/>
      <c r="AN94" s="80"/>
      <c r="AO94" s="80"/>
      <c r="AP94" s="80"/>
      <c r="AQ94" s="80"/>
      <c r="AR94" s="80"/>
      <c r="AS94" s="80"/>
      <c r="AT94" s="80"/>
      <c r="AU94" s="80"/>
      <c r="AV94" s="80"/>
      <c r="AW94" s="80"/>
      <c r="AX94" s="80"/>
      <c r="AY94" s="80"/>
      <c r="AZ94" s="80"/>
      <c r="BA94" s="80"/>
      <c r="BB94" s="80"/>
      <c r="BC94" s="80"/>
      <c r="BD94" s="80"/>
      <c r="BE94" s="80"/>
      <c r="BF94" s="80"/>
      <c r="BG94" s="80"/>
      <c r="BH94" s="80"/>
      <c r="BI94" s="80"/>
      <c r="BJ94" s="80"/>
      <c r="BK94" s="80"/>
      <c r="BL94" s="80"/>
      <c r="BM94" s="80"/>
      <c r="BN94" s="80"/>
      <c r="BO94" s="80"/>
      <c r="BP94" s="80"/>
      <c r="BQ94" s="80"/>
      <c r="BR94" s="80"/>
      <c r="BS94" s="80"/>
      <c r="BT94" s="80"/>
      <c r="BU94" s="80"/>
      <c r="BV94" s="80"/>
      <c r="BW94" s="80"/>
      <c r="BX94" s="80"/>
      <c r="BY94" s="80"/>
      <c r="BZ94" s="80"/>
      <c r="CA94" s="80"/>
      <c r="CB94" s="80"/>
      <c r="CC94" s="80"/>
      <c r="CD94" s="80"/>
      <c r="CE94" s="80"/>
      <c r="CF94" s="80"/>
      <c r="CG94" s="80"/>
      <c r="CH94" s="80"/>
      <c r="CI94" s="80"/>
      <c r="CJ94" s="80"/>
      <c r="CK94" s="80"/>
      <c r="CL94" s="80"/>
      <c r="CM94" s="80"/>
      <c r="CN94" s="80"/>
      <c r="CO94" s="80"/>
      <c r="CP94" s="80"/>
      <c r="CQ94" s="80"/>
      <c r="CR94" s="80"/>
      <c r="CS94" s="109"/>
      <c r="CT94" s="109"/>
      <c r="CU94" s="227"/>
      <c r="CV94" s="227"/>
      <c r="CW94" s="227"/>
      <c r="CX94" s="227"/>
      <c r="CY94" s="227"/>
      <c r="CZ94" s="227"/>
      <c r="DA94" s="227"/>
      <c r="DB94" s="227"/>
      <c r="DC94" s="227"/>
      <c r="DD94" s="227"/>
      <c r="DE94" s="227"/>
      <c r="DF94" s="227"/>
      <c r="DG94" s="227"/>
      <c r="DH94" s="227"/>
      <c r="DI94" s="227"/>
      <c r="DJ94" s="227"/>
      <c r="DK94" s="227"/>
      <c r="DL94" s="227"/>
      <c r="DM94" s="227"/>
      <c r="DN94" s="227"/>
      <c r="DO94" s="227"/>
      <c r="DP94" s="227"/>
      <c r="DQ94" s="227"/>
      <c r="DR94" s="227"/>
      <c r="DS94" s="227"/>
      <c r="DT94" s="227"/>
      <c r="DU94" s="227"/>
      <c r="DV94" s="227"/>
      <c r="DW94" s="227"/>
      <c r="DX94" s="227"/>
      <c r="DY94" s="227"/>
      <c r="DZ94" s="227"/>
      <c r="EA94" s="227"/>
      <c r="EB94" s="227"/>
      <c r="EC94" s="227"/>
      <c r="ED94" s="227"/>
      <c r="EE94" s="227"/>
      <c r="EF94" s="227"/>
      <c r="EG94" s="227"/>
      <c r="EH94" s="227"/>
      <c r="EI94" s="227"/>
      <c r="EJ94" s="227"/>
      <c r="EK94" s="227"/>
      <c r="EL94" s="227"/>
      <c r="EM94" s="227"/>
      <c r="EN94" s="227"/>
      <c r="EO94" s="227"/>
      <c r="EP94" s="227"/>
      <c r="EQ94" s="227"/>
      <c r="ER94" s="227"/>
      <c r="ES94" s="227"/>
      <c r="ET94" s="227"/>
      <c r="EU94" s="227"/>
      <c r="EV94" s="227"/>
      <c r="EW94" s="227"/>
      <c r="EX94" s="227"/>
      <c r="EY94" s="227"/>
      <c r="EZ94" s="227"/>
      <c r="FA94" s="227"/>
      <c r="FB94" s="227"/>
      <c r="FC94" s="227"/>
      <c r="FD94" s="227"/>
      <c r="FE94" s="227"/>
      <c r="FF94" s="227"/>
      <c r="FG94" s="227"/>
      <c r="FH94" s="227"/>
      <c r="FI94" s="227"/>
      <c r="FJ94" s="227"/>
      <c r="FK94" s="227"/>
      <c r="FL94" s="227"/>
      <c r="FM94" s="227"/>
      <c r="FN94" s="227"/>
      <c r="FO94" s="227"/>
      <c r="FP94" s="227"/>
      <c r="FQ94" s="227"/>
      <c r="FR94" s="227"/>
      <c r="FS94" s="227"/>
      <c r="FT94" s="227"/>
      <c r="FU94" s="227"/>
      <c r="FV94" s="227"/>
      <c r="FW94" s="227"/>
      <c r="FX94" s="227"/>
      <c r="FY94" s="227"/>
      <c r="FZ94" s="227"/>
      <c r="GA94" s="227"/>
      <c r="GB94" s="227"/>
      <c r="GC94" s="227"/>
      <c r="GD94" s="227"/>
      <c r="GE94" s="227"/>
      <c r="GF94" s="227"/>
      <c r="GG94" s="227"/>
      <c r="GH94" s="227"/>
      <c r="GI94" s="227"/>
      <c r="GJ94" s="227"/>
      <c r="GK94" s="227"/>
      <c r="GL94" s="227"/>
      <c r="GM94" s="227"/>
      <c r="GN94" s="227"/>
      <c r="GO94" s="227"/>
      <c r="GP94" s="227"/>
      <c r="GQ94" s="227"/>
      <c r="GR94" s="227"/>
      <c r="GS94" s="227"/>
      <c r="GT94" s="227"/>
      <c r="GU94" s="227"/>
      <c r="GV94" s="227"/>
      <c r="GW94" s="227"/>
      <c r="GX94" s="227"/>
      <c r="GY94" s="227"/>
      <c r="GZ94" s="227"/>
      <c r="HA94" s="227"/>
      <c r="HB94" s="227"/>
      <c r="HC94" s="227"/>
      <c r="HD94" s="227"/>
      <c r="HE94" s="227"/>
      <c r="HF94" s="227"/>
      <c r="HG94" s="227"/>
      <c r="HH94" s="227"/>
      <c r="HI94" s="227"/>
      <c r="HJ94" s="227"/>
      <c r="HK94" s="227"/>
      <c r="HL94" s="227"/>
      <c r="HM94" s="227"/>
      <c r="HN94" s="227"/>
      <c r="HO94" s="227"/>
      <c r="HP94" s="227"/>
      <c r="HQ94" s="227"/>
      <c r="HR94" s="227"/>
      <c r="HS94" s="227"/>
      <c r="HT94" s="227"/>
      <c r="HU94" s="227"/>
      <c r="HV94" s="227"/>
      <c r="HW94" s="227"/>
      <c r="HX94" s="227"/>
      <c r="HY94" s="227"/>
      <c r="HZ94" s="227"/>
      <c r="IA94" s="227"/>
      <c r="IB94" s="227"/>
      <c r="IC94" s="227"/>
      <c r="ID94" s="227"/>
      <c r="IE94" s="227"/>
      <c r="IF94" s="227"/>
      <c r="IG94" s="227"/>
      <c r="IH94" s="227"/>
      <c r="II94" s="227"/>
      <c r="IJ94" s="227"/>
      <c r="IK94" s="227"/>
      <c r="IL94" s="227"/>
      <c r="IM94" s="227"/>
      <c r="IN94" s="227"/>
      <c r="IO94" s="227"/>
      <c r="IP94" s="227"/>
      <c r="IQ94" s="227"/>
      <c r="IR94" s="227"/>
      <c r="IS94" s="227"/>
      <c r="IT94" s="227"/>
      <c r="IU94" s="227"/>
      <c r="IV94" s="227"/>
    </row>
    <row r="95" spans="1:256" ht="15" customHeight="1">
      <c r="A95" s="107"/>
      <c r="B95" s="108"/>
      <c r="C95" s="261"/>
      <c r="D95" s="157"/>
      <c r="E95" s="80"/>
      <c r="F95" s="157"/>
      <c r="G95" s="80"/>
      <c r="H95" s="80"/>
      <c r="I95" s="80"/>
      <c r="J95" s="80"/>
      <c r="K95" s="80"/>
      <c r="L95" s="80"/>
      <c r="M95" s="80"/>
      <c r="N95" s="80"/>
      <c r="O95" s="80"/>
      <c r="P95" s="80"/>
      <c r="Q95" s="80"/>
      <c r="R95" s="80"/>
      <c r="S95" s="80"/>
      <c r="T95" s="80"/>
      <c r="U95" s="80"/>
      <c r="V95" s="80"/>
      <c r="W95" s="80"/>
      <c r="X95" s="80"/>
      <c r="Y95" s="80"/>
      <c r="Z95" s="80"/>
      <c r="AA95" s="80"/>
      <c r="AB95" s="80"/>
      <c r="AC95" s="80"/>
      <c r="AD95" s="80"/>
      <c r="AE95" s="80"/>
      <c r="AF95" s="80"/>
      <c r="AG95" s="80"/>
      <c r="AH95" s="80"/>
      <c r="AI95" s="80"/>
      <c r="AJ95" s="80"/>
      <c r="AK95" s="80"/>
      <c r="AL95" s="80"/>
      <c r="AM95" s="80"/>
      <c r="AN95" s="80"/>
      <c r="AO95" s="80"/>
      <c r="AP95" s="80"/>
      <c r="AQ95" s="80"/>
      <c r="AR95" s="80"/>
      <c r="AS95" s="80"/>
      <c r="AT95" s="80"/>
      <c r="AU95" s="80"/>
      <c r="AV95" s="80"/>
      <c r="AW95" s="80"/>
      <c r="AX95" s="80"/>
      <c r="AY95" s="80"/>
      <c r="AZ95" s="80"/>
      <c r="BA95" s="80"/>
      <c r="BB95" s="80"/>
      <c r="BC95" s="80"/>
      <c r="BD95" s="80"/>
      <c r="BE95" s="80"/>
      <c r="BF95" s="80"/>
      <c r="BG95" s="80"/>
      <c r="BH95" s="80"/>
      <c r="BI95" s="80"/>
      <c r="BJ95" s="80"/>
      <c r="BK95" s="80"/>
      <c r="BL95" s="80"/>
      <c r="BM95" s="80"/>
      <c r="BN95" s="80"/>
      <c r="BO95" s="80"/>
      <c r="BP95" s="80"/>
      <c r="BQ95" s="80"/>
      <c r="BR95" s="80"/>
      <c r="BS95" s="80"/>
      <c r="BT95" s="80"/>
      <c r="BU95" s="80"/>
      <c r="BV95" s="80"/>
      <c r="BW95" s="80"/>
      <c r="BX95" s="80"/>
      <c r="BY95" s="80"/>
      <c r="BZ95" s="80"/>
      <c r="CA95" s="80"/>
      <c r="CB95" s="80"/>
      <c r="CC95" s="80"/>
      <c r="CD95" s="80"/>
      <c r="CE95" s="80"/>
      <c r="CF95" s="80"/>
      <c r="CG95" s="80"/>
      <c r="CH95" s="80"/>
      <c r="CI95" s="80"/>
      <c r="CJ95" s="80"/>
      <c r="CK95" s="80"/>
      <c r="CL95" s="80"/>
      <c r="CM95" s="80"/>
      <c r="CN95" s="80"/>
      <c r="CO95" s="80"/>
      <c r="CP95" s="80"/>
      <c r="CQ95" s="80"/>
      <c r="CR95" s="80"/>
      <c r="CS95" s="109"/>
      <c r="CT95" s="109"/>
      <c r="CU95" s="227"/>
      <c r="CV95" s="227"/>
      <c r="CW95" s="227"/>
      <c r="CX95" s="227"/>
      <c r="CY95" s="227"/>
      <c r="CZ95" s="227"/>
      <c r="DA95" s="227"/>
      <c r="DB95" s="227"/>
      <c r="DC95" s="227"/>
      <c r="DD95" s="227"/>
      <c r="DE95" s="227"/>
      <c r="DF95" s="227"/>
      <c r="DG95" s="227"/>
      <c r="DH95" s="227"/>
      <c r="DI95" s="227"/>
      <c r="DJ95" s="227"/>
      <c r="DK95" s="227"/>
      <c r="DL95" s="227"/>
      <c r="DM95" s="227"/>
      <c r="DN95" s="227"/>
      <c r="DO95" s="227"/>
      <c r="DP95" s="227"/>
      <c r="DQ95" s="227"/>
      <c r="DR95" s="227"/>
      <c r="DS95" s="227"/>
      <c r="DT95" s="227"/>
      <c r="DU95" s="227"/>
      <c r="DV95" s="227"/>
      <c r="DW95" s="227"/>
      <c r="DX95" s="227"/>
      <c r="DY95" s="227"/>
      <c r="DZ95" s="227"/>
      <c r="EA95" s="227"/>
      <c r="EB95" s="227"/>
      <c r="EC95" s="227"/>
      <c r="ED95" s="227"/>
      <c r="EE95" s="227"/>
      <c r="EF95" s="227"/>
      <c r="EG95" s="227"/>
      <c r="EH95" s="227"/>
      <c r="EI95" s="227"/>
      <c r="EJ95" s="227"/>
      <c r="EK95" s="227"/>
      <c r="EL95" s="227"/>
      <c r="EM95" s="227"/>
      <c r="EN95" s="227"/>
      <c r="EO95" s="227"/>
      <c r="EP95" s="227"/>
      <c r="EQ95" s="227"/>
      <c r="ER95" s="227"/>
      <c r="ES95" s="227"/>
      <c r="ET95" s="227"/>
      <c r="EU95" s="227"/>
      <c r="EV95" s="227"/>
      <c r="EW95" s="227"/>
      <c r="EX95" s="227"/>
      <c r="EY95" s="227"/>
      <c r="EZ95" s="227"/>
      <c r="FA95" s="227"/>
      <c r="FB95" s="227"/>
      <c r="FC95" s="227"/>
      <c r="FD95" s="227"/>
      <c r="FE95" s="227"/>
      <c r="FF95" s="227"/>
      <c r="FG95" s="227"/>
      <c r="FH95" s="227"/>
      <c r="FI95" s="227"/>
      <c r="FJ95" s="227"/>
      <c r="FK95" s="227"/>
      <c r="FL95" s="227"/>
      <c r="FM95" s="227"/>
      <c r="FN95" s="227"/>
      <c r="FO95" s="227"/>
      <c r="FP95" s="227"/>
      <c r="FQ95" s="227"/>
      <c r="FR95" s="227"/>
      <c r="FS95" s="227"/>
      <c r="FT95" s="227"/>
      <c r="FU95" s="227"/>
      <c r="FV95" s="227"/>
      <c r="FW95" s="227"/>
      <c r="FX95" s="227"/>
      <c r="FY95" s="227"/>
      <c r="FZ95" s="227"/>
      <c r="GA95" s="227"/>
      <c r="GB95" s="227"/>
      <c r="GC95" s="227"/>
      <c r="GD95" s="227"/>
      <c r="GE95" s="227"/>
      <c r="GF95" s="227"/>
      <c r="GG95" s="227"/>
      <c r="GH95" s="227"/>
      <c r="GI95" s="227"/>
      <c r="GJ95" s="227"/>
      <c r="GK95" s="227"/>
      <c r="GL95" s="227"/>
      <c r="GM95" s="227"/>
      <c r="GN95" s="227"/>
      <c r="GO95" s="227"/>
      <c r="GP95" s="227"/>
      <c r="GQ95" s="227"/>
      <c r="GR95" s="227"/>
      <c r="GS95" s="227"/>
      <c r="GT95" s="227"/>
      <c r="GU95" s="227"/>
      <c r="GV95" s="227"/>
      <c r="GW95" s="227"/>
      <c r="GX95" s="227"/>
      <c r="GY95" s="227"/>
      <c r="GZ95" s="227"/>
      <c r="HA95" s="227"/>
      <c r="HB95" s="227"/>
      <c r="HC95" s="227"/>
      <c r="HD95" s="227"/>
      <c r="HE95" s="227"/>
      <c r="HF95" s="227"/>
      <c r="HG95" s="227"/>
      <c r="HH95" s="227"/>
      <c r="HI95" s="227"/>
      <c r="HJ95" s="227"/>
      <c r="HK95" s="227"/>
      <c r="HL95" s="227"/>
      <c r="HM95" s="227"/>
      <c r="HN95" s="227"/>
      <c r="HO95" s="227"/>
      <c r="HP95" s="227"/>
      <c r="HQ95" s="227"/>
      <c r="HR95" s="227"/>
      <c r="HS95" s="227"/>
      <c r="HT95" s="227"/>
      <c r="HU95" s="227"/>
      <c r="HV95" s="227"/>
      <c r="HW95" s="227"/>
      <c r="HX95" s="227"/>
      <c r="HY95" s="227"/>
      <c r="HZ95" s="227"/>
      <c r="IA95" s="227"/>
      <c r="IB95" s="227"/>
      <c r="IC95" s="227"/>
      <c r="ID95" s="227"/>
      <c r="IE95" s="227"/>
      <c r="IF95" s="227"/>
      <c r="IG95" s="227"/>
      <c r="IH95" s="227"/>
      <c r="II95" s="227"/>
      <c r="IJ95" s="227"/>
      <c r="IK95" s="227"/>
      <c r="IL95" s="227"/>
      <c r="IM95" s="227"/>
      <c r="IN95" s="227"/>
      <c r="IO95" s="227"/>
      <c r="IP95" s="227"/>
      <c r="IQ95" s="227"/>
      <c r="IR95" s="227"/>
      <c r="IS95" s="227"/>
      <c r="IT95" s="227"/>
      <c r="IU95" s="227"/>
      <c r="IV95" s="227"/>
    </row>
    <row r="96" spans="1:256" ht="15" customHeight="1">
      <c r="A96" s="107"/>
      <c r="B96" s="108"/>
      <c r="C96" s="261"/>
      <c r="D96" s="157"/>
      <c r="E96" s="80"/>
      <c r="F96" s="157"/>
      <c r="G96" s="80"/>
      <c r="H96" s="80"/>
      <c r="I96" s="80"/>
      <c r="J96" s="80"/>
      <c r="K96" s="80"/>
      <c r="L96" s="80"/>
      <c r="M96" s="80"/>
      <c r="N96" s="80"/>
      <c r="O96" s="80"/>
      <c r="P96" s="80"/>
      <c r="Q96" s="80"/>
      <c r="R96" s="80"/>
      <c r="S96" s="80"/>
      <c r="T96" s="80"/>
      <c r="U96" s="80"/>
      <c r="V96" s="80"/>
      <c r="W96" s="80"/>
      <c r="X96" s="80"/>
      <c r="Y96" s="80"/>
      <c r="Z96" s="80"/>
      <c r="AA96" s="80"/>
      <c r="AB96" s="80"/>
      <c r="AC96" s="80"/>
      <c r="AD96" s="80"/>
      <c r="AE96" s="80"/>
      <c r="AF96" s="80"/>
      <c r="AG96" s="80"/>
      <c r="AH96" s="80"/>
      <c r="AI96" s="80"/>
      <c r="AJ96" s="80"/>
      <c r="AK96" s="80"/>
      <c r="AL96" s="80"/>
      <c r="AM96" s="80"/>
      <c r="AN96" s="80"/>
      <c r="AO96" s="80"/>
      <c r="AP96" s="80"/>
      <c r="AQ96" s="80"/>
      <c r="AR96" s="80"/>
      <c r="AS96" s="80"/>
      <c r="AT96" s="80"/>
      <c r="AU96" s="80"/>
      <c r="AV96" s="80"/>
      <c r="AW96" s="80"/>
      <c r="AX96" s="80"/>
      <c r="AY96" s="80"/>
      <c r="AZ96" s="80"/>
      <c r="BA96" s="80"/>
      <c r="BB96" s="80"/>
      <c r="BC96" s="80"/>
      <c r="BD96" s="80"/>
      <c r="BE96" s="80"/>
      <c r="BF96" s="80"/>
      <c r="BG96" s="80"/>
      <c r="BH96" s="80"/>
      <c r="BI96" s="80"/>
      <c r="BJ96" s="80"/>
      <c r="BK96" s="80"/>
      <c r="BL96" s="80"/>
      <c r="BM96" s="80"/>
      <c r="BN96" s="80"/>
      <c r="BO96" s="80"/>
      <c r="BP96" s="80"/>
      <c r="BQ96" s="80"/>
      <c r="BR96" s="80"/>
      <c r="BS96" s="80"/>
      <c r="BT96" s="80"/>
      <c r="BU96" s="80"/>
      <c r="BV96" s="80"/>
      <c r="BW96" s="80"/>
      <c r="BX96" s="80"/>
      <c r="BY96" s="80"/>
      <c r="BZ96" s="80"/>
      <c r="CA96" s="80"/>
      <c r="CB96" s="80"/>
      <c r="CC96" s="80"/>
      <c r="CD96" s="80"/>
      <c r="CE96" s="80"/>
      <c r="CF96" s="80"/>
      <c r="CG96" s="80"/>
      <c r="CH96" s="80"/>
      <c r="CI96" s="80"/>
      <c r="CJ96" s="80"/>
      <c r="CK96" s="80"/>
      <c r="CL96" s="80"/>
      <c r="CM96" s="80"/>
      <c r="CN96" s="80"/>
      <c r="CO96" s="80"/>
      <c r="CP96" s="80"/>
      <c r="CQ96" s="80"/>
      <c r="CR96" s="80"/>
      <c r="CS96" s="109"/>
      <c r="CT96" s="109"/>
      <c r="CU96" s="227"/>
      <c r="CV96" s="227"/>
      <c r="CW96" s="227"/>
      <c r="CX96" s="227"/>
      <c r="CY96" s="227"/>
      <c r="CZ96" s="227"/>
      <c r="DA96" s="227"/>
      <c r="DB96" s="227"/>
      <c r="DC96" s="227"/>
      <c r="DD96" s="227"/>
      <c r="DE96" s="227"/>
      <c r="DF96" s="227"/>
      <c r="DG96" s="227"/>
      <c r="DH96" s="227"/>
      <c r="DI96" s="227"/>
      <c r="DJ96" s="227"/>
      <c r="DK96" s="227"/>
      <c r="DL96" s="227"/>
      <c r="DM96" s="227"/>
      <c r="DN96" s="227"/>
      <c r="DO96" s="227"/>
      <c r="DP96" s="227"/>
      <c r="DQ96" s="227"/>
      <c r="DR96" s="227"/>
      <c r="DS96" s="227"/>
      <c r="DT96" s="227"/>
      <c r="DU96" s="227"/>
      <c r="DV96" s="227"/>
      <c r="DW96" s="227"/>
      <c r="DX96" s="227"/>
      <c r="DY96" s="227"/>
      <c r="DZ96" s="227"/>
      <c r="EA96" s="227"/>
      <c r="EB96" s="227"/>
      <c r="EC96" s="227"/>
      <c r="ED96" s="227"/>
      <c r="EE96" s="227"/>
      <c r="EF96" s="227"/>
      <c r="EG96" s="227"/>
      <c r="EH96" s="227"/>
      <c r="EI96" s="227"/>
      <c r="EJ96" s="227"/>
      <c r="EK96" s="227"/>
      <c r="EL96" s="227"/>
      <c r="EM96" s="227"/>
      <c r="EN96" s="227"/>
      <c r="EO96" s="227"/>
      <c r="EP96" s="227"/>
      <c r="EQ96" s="227"/>
      <c r="ER96" s="227"/>
      <c r="ES96" s="227"/>
      <c r="ET96" s="227"/>
      <c r="EU96" s="227"/>
      <c r="EV96" s="227"/>
      <c r="EW96" s="227"/>
      <c r="EX96" s="227"/>
      <c r="EY96" s="227"/>
      <c r="EZ96" s="227"/>
      <c r="FA96" s="227"/>
      <c r="FB96" s="227"/>
      <c r="FC96" s="227"/>
      <c r="FD96" s="227"/>
      <c r="FE96" s="227"/>
      <c r="FF96" s="227"/>
      <c r="FG96" s="227"/>
      <c r="FH96" s="227"/>
      <c r="FI96" s="227"/>
      <c r="FJ96" s="227"/>
      <c r="FK96" s="227"/>
      <c r="FL96" s="227"/>
      <c r="FM96" s="227"/>
      <c r="FN96" s="227"/>
      <c r="FO96" s="227"/>
      <c r="FP96" s="227"/>
      <c r="FQ96" s="227"/>
      <c r="FR96" s="227"/>
      <c r="FS96" s="227"/>
      <c r="FT96" s="227"/>
      <c r="FU96" s="227"/>
      <c r="FV96" s="227"/>
      <c r="FW96" s="227"/>
      <c r="FX96" s="227"/>
      <c r="FY96" s="227"/>
      <c r="FZ96" s="227"/>
      <c r="GA96" s="227"/>
      <c r="GB96" s="227"/>
      <c r="GC96" s="227"/>
      <c r="GD96" s="227"/>
      <c r="GE96" s="227"/>
      <c r="GF96" s="227"/>
      <c r="GG96" s="227"/>
      <c r="GH96" s="227"/>
      <c r="GI96" s="227"/>
      <c r="GJ96" s="227"/>
      <c r="GK96" s="227"/>
      <c r="GL96" s="227"/>
      <c r="GM96" s="227"/>
      <c r="GN96" s="227"/>
      <c r="GO96" s="227"/>
      <c r="GP96" s="227"/>
      <c r="GQ96" s="227"/>
      <c r="GR96" s="227"/>
      <c r="GS96" s="227"/>
      <c r="GT96" s="227"/>
      <c r="GU96" s="227"/>
      <c r="GV96" s="227"/>
      <c r="GW96" s="227"/>
      <c r="GX96" s="227"/>
      <c r="GY96" s="227"/>
      <c r="GZ96" s="227"/>
      <c r="HA96" s="227"/>
      <c r="HB96" s="227"/>
      <c r="HC96" s="227"/>
      <c r="HD96" s="227"/>
      <c r="HE96" s="227"/>
      <c r="HF96" s="227"/>
      <c r="HG96" s="227"/>
      <c r="HH96" s="227"/>
      <c r="HI96" s="227"/>
      <c r="HJ96" s="227"/>
      <c r="HK96" s="227"/>
      <c r="HL96" s="227"/>
      <c r="HM96" s="227"/>
      <c r="HN96" s="227"/>
      <c r="HO96" s="227"/>
      <c r="HP96" s="227"/>
      <c r="HQ96" s="227"/>
      <c r="HR96" s="227"/>
      <c r="HS96" s="227"/>
      <c r="HT96" s="227"/>
      <c r="HU96" s="227"/>
      <c r="HV96" s="227"/>
      <c r="HW96" s="227"/>
      <c r="HX96" s="227"/>
      <c r="HY96" s="227"/>
      <c r="HZ96" s="227"/>
      <c r="IA96" s="227"/>
      <c r="IB96" s="227"/>
      <c r="IC96" s="227"/>
      <c r="ID96" s="227"/>
      <c r="IE96" s="227"/>
      <c r="IF96" s="227"/>
      <c r="IG96" s="227"/>
      <c r="IH96" s="227"/>
      <c r="II96" s="227"/>
      <c r="IJ96" s="227"/>
      <c r="IK96" s="227"/>
      <c r="IL96" s="227"/>
      <c r="IM96" s="227"/>
      <c r="IN96" s="227"/>
      <c r="IO96" s="227"/>
      <c r="IP96" s="227"/>
      <c r="IQ96" s="227"/>
      <c r="IR96" s="227"/>
      <c r="IS96" s="227"/>
      <c r="IT96" s="227"/>
      <c r="IU96" s="227"/>
      <c r="IV96" s="227"/>
    </row>
    <row r="97" spans="1:256" ht="15" customHeight="1">
      <c r="A97" s="107"/>
      <c r="B97" s="108"/>
      <c r="C97" s="261"/>
      <c r="D97" s="157"/>
      <c r="E97" s="80"/>
      <c r="F97" s="157"/>
      <c r="G97" s="80"/>
      <c r="H97" s="80"/>
      <c r="I97" s="80"/>
      <c r="J97" s="80"/>
      <c r="K97" s="80"/>
      <c r="L97" s="80"/>
      <c r="M97" s="80"/>
      <c r="N97" s="80"/>
      <c r="O97" s="80"/>
      <c r="P97" s="80"/>
      <c r="Q97" s="80"/>
      <c r="R97" s="80"/>
      <c r="S97" s="80"/>
      <c r="T97" s="80"/>
      <c r="U97" s="80"/>
      <c r="V97" s="80"/>
      <c r="W97" s="80"/>
      <c r="X97" s="80"/>
      <c r="Y97" s="80"/>
      <c r="Z97" s="80"/>
      <c r="AA97" s="80"/>
      <c r="AB97" s="80"/>
      <c r="AC97" s="80"/>
      <c r="AD97" s="80"/>
      <c r="AE97" s="80"/>
      <c r="AF97" s="80"/>
      <c r="AG97" s="80"/>
      <c r="AH97" s="80"/>
      <c r="AI97" s="80"/>
      <c r="AJ97" s="80"/>
      <c r="AK97" s="80"/>
      <c r="AL97" s="80"/>
      <c r="AM97" s="80"/>
      <c r="AN97" s="80"/>
      <c r="AO97" s="80"/>
      <c r="AP97" s="80"/>
      <c r="AQ97" s="80"/>
      <c r="AR97" s="80"/>
      <c r="AS97" s="80"/>
      <c r="AT97" s="80"/>
      <c r="AU97" s="80"/>
      <c r="AV97" s="80"/>
      <c r="AW97" s="80"/>
      <c r="AX97" s="80"/>
      <c r="AY97" s="80"/>
      <c r="AZ97" s="80"/>
      <c r="BA97" s="80"/>
      <c r="BB97" s="80"/>
      <c r="BC97" s="80"/>
      <c r="BD97" s="80"/>
      <c r="BE97" s="80"/>
      <c r="BF97" s="80"/>
      <c r="BG97" s="80"/>
      <c r="BH97" s="80"/>
      <c r="BI97" s="80"/>
      <c r="BJ97" s="80"/>
      <c r="BK97" s="80"/>
      <c r="BL97" s="80"/>
      <c r="BM97" s="80"/>
      <c r="BN97" s="80"/>
      <c r="BO97" s="80"/>
      <c r="BP97" s="80"/>
      <c r="BQ97" s="80"/>
      <c r="BR97" s="80"/>
      <c r="BS97" s="80"/>
      <c r="BT97" s="80"/>
      <c r="BU97" s="80"/>
      <c r="BV97" s="80"/>
      <c r="BW97" s="80"/>
      <c r="BX97" s="80"/>
      <c r="BY97" s="80"/>
      <c r="BZ97" s="80"/>
      <c r="CA97" s="80"/>
      <c r="CB97" s="80"/>
      <c r="CC97" s="80"/>
      <c r="CD97" s="80"/>
      <c r="CE97" s="80"/>
      <c r="CF97" s="80"/>
      <c r="CG97" s="80"/>
      <c r="CH97" s="80"/>
      <c r="CI97" s="80"/>
      <c r="CJ97" s="80"/>
      <c r="CK97" s="80"/>
      <c r="CL97" s="80"/>
      <c r="CM97" s="80"/>
      <c r="CN97" s="80"/>
      <c r="CO97" s="80"/>
      <c r="CP97" s="80"/>
      <c r="CQ97" s="80"/>
      <c r="CR97" s="80"/>
      <c r="CS97" s="109"/>
      <c r="CT97" s="109"/>
      <c r="CU97" s="227"/>
      <c r="CV97" s="227"/>
      <c r="CW97" s="227"/>
      <c r="CX97" s="227"/>
      <c r="CY97" s="227"/>
      <c r="CZ97" s="227"/>
      <c r="DA97" s="227"/>
      <c r="DB97" s="227"/>
      <c r="DC97" s="227"/>
      <c r="DD97" s="227"/>
      <c r="DE97" s="227"/>
      <c r="DF97" s="227"/>
      <c r="DG97" s="227"/>
      <c r="DH97" s="227"/>
      <c r="DI97" s="227"/>
      <c r="DJ97" s="227"/>
      <c r="DK97" s="227"/>
      <c r="DL97" s="227"/>
      <c r="DM97" s="227"/>
      <c r="DN97" s="227"/>
      <c r="DO97" s="227"/>
      <c r="DP97" s="227"/>
      <c r="DQ97" s="227"/>
      <c r="DR97" s="227"/>
      <c r="DS97" s="227"/>
      <c r="DT97" s="227"/>
      <c r="DU97" s="227"/>
      <c r="DV97" s="227"/>
      <c r="DW97" s="227"/>
      <c r="DX97" s="227"/>
      <c r="DY97" s="227"/>
      <c r="DZ97" s="227"/>
      <c r="EA97" s="227"/>
      <c r="EB97" s="227"/>
      <c r="EC97" s="227"/>
      <c r="ED97" s="227"/>
      <c r="EE97" s="227"/>
      <c r="EF97" s="227"/>
      <c r="EG97" s="227"/>
      <c r="EH97" s="227"/>
      <c r="EI97" s="227"/>
      <c r="EJ97" s="227"/>
      <c r="EK97" s="227"/>
      <c r="EL97" s="227"/>
      <c r="EM97" s="227"/>
      <c r="EN97" s="227"/>
      <c r="EO97" s="227"/>
      <c r="EP97" s="227"/>
      <c r="EQ97" s="227"/>
      <c r="ER97" s="227"/>
      <c r="ES97" s="227"/>
      <c r="ET97" s="227"/>
      <c r="EU97" s="227"/>
      <c r="EV97" s="227"/>
      <c r="EW97" s="227"/>
      <c r="EX97" s="227"/>
      <c r="EY97" s="227"/>
      <c r="EZ97" s="227"/>
      <c r="FA97" s="227"/>
      <c r="FB97" s="227"/>
      <c r="FC97" s="227"/>
      <c r="FD97" s="227"/>
      <c r="FE97" s="227"/>
      <c r="FF97" s="227"/>
      <c r="FG97" s="227"/>
      <c r="FH97" s="227"/>
      <c r="FI97" s="227"/>
      <c r="FJ97" s="227"/>
      <c r="FK97" s="227"/>
      <c r="FL97" s="227"/>
      <c r="FM97" s="227"/>
      <c r="FN97" s="227"/>
      <c r="FO97" s="227"/>
      <c r="FP97" s="227"/>
      <c r="FQ97" s="227"/>
      <c r="FR97" s="227"/>
      <c r="FS97" s="227"/>
      <c r="FT97" s="227"/>
      <c r="FU97" s="227"/>
      <c r="FV97" s="227"/>
      <c r="FW97" s="227"/>
      <c r="FX97" s="227"/>
      <c r="FY97" s="227"/>
      <c r="FZ97" s="227"/>
      <c r="GA97" s="227"/>
      <c r="GB97" s="227"/>
      <c r="GC97" s="227"/>
      <c r="GD97" s="227"/>
      <c r="GE97" s="227"/>
      <c r="GF97" s="227"/>
      <c r="GG97" s="227"/>
      <c r="GH97" s="227"/>
      <c r="GI97" s="227"/>
      <c r="GJ97" s="227"/>
      <c r="GK97" s="227"/>
      <c r="GL97" s="227"/>
      <c r="GM97" s="227"/>
      <c r="GN97" s="227"/>
      <c r="GO97" s="227"/>
      <c r="GP97" s="227"/>
      <c r="GQ97" s="227"/>
      <c r="GR97" s="227"/>
      <c r="GS97" s="227"/>
      <c r="GT97" s="227"/>
      <c r="GU97" s="227"/>
      <c r="GV97" s="227"/>
      <c r="GW97" s="227"/>
      <c r="GX97" s="227"/>
      <c r="GY97" s="227"/>
      <c r="GZ97" s="227"/>
      <c r="HA97" s="227"/>
      <c r="HB97" s="227"/>
      <c r="HC97" s="227"/>
      <c r="HD97" s="227"/>
      <c r="HE97" s="227"/>
      <c r="HF97" s="227"/>
      <c r="HG97" s="227"/>
      <c r="HH97" s="227"/>
      <c r="HI97" s="227"/>
      <c r="HJ97" s="227"/>
      <c r="HK97" s="227"/>
      <c r="HL97" s="227"/>
      <c r="HM97" s="227"/>
      <c r="HN97" s="227"/>
      <c r="HO97" s="227"/>
      <c r="HP97" s="227"/>
      <c r="HQ97" s="227"/>
      <c r="HR97" s="227"/>
      <c r="HS97" s="227"/>
      <c r="HT97" s="227"/>
      <c r="HU97" s="227"/>
      <c r="HV97" s="227"/>
      <c r="HW97" s="227"/>
      <c r="HX97" s="227"/>
      <c r="HY97" s="227"/>
      <c r="HZ97" s="227"/>
      <c r="IA97" s="227"/>
      <c r="IB97" s="227"/>
      <c r="IC97" s="227"/>
      <c r="ID97" s="227"/>
      <c r="IE97" s="227"/>
      <c r="IF97" s="227"/>
      <c r="IG97" s="227"/>
      <c r="IH97" s="227"/>
      <c r="II97" s="227"/>
      <c r="IJ97" s="227"/>
      <c r="IK97" s="227"/>
      <c r="IL97" s="227"/>
      <c r="IM97" s="227"/>
      <c r="IN97" s="227"/>
      <c r="IO97" s="227"/>
      <c r="IP97" s="227"/>
      <c r="IQ97" s="227"/>
      <c r="IR97" s="227"/>
      <c r="IS97" s="227"/>
      <c r="IT97" s="227"/>
      <c r="IU97" s="227"/>
      <c r="IV97" s="227"/>
    </row>
    <row r="98" spans="1:256" ht="15" customHeight="1">
      <c r="A98" s="107"/>
      <c r="B98" s="108"/>
      <c r="C98" s="234"/>
      <c r="D98" s="157"/>
      <c r="E98" s="80"/>
      <c r="F98" s="157"/>
      <c r="G98" s="80"/>
      <c r="H98" s="80"/>
      <c r="I98" s="80"/>
      <c r="J98" s="80"/>
      <c r="K98" s="80"/>
      <c r="L98" s="80"/>
      <c r="M98" s="80"/>
      <c r="N98" s="80"/>
      <c r="O98" s="80"/>
      <c r="P98" s="80"/>
      <c r="Q98" s="80"/>
      <c r="R98" s="80"/>
      <c r="S98" s="80"/>
      <c r="T98" s="80"/>
      <c r="U98" s="80"/>
      <c r="V98" s="80"/>
      <c r="W98" s="80"/>
      <c r="X98" s="80"/>
      <c r="Y98" s="80"/>
      <c r="Z98" s="80"/>
      <c r="AA98" s="80"/>
      <c r="AB98" s="80"/>
      <c r="AC98" s="80"/>
      <c r="AD98" s="80"/>
      <c r="AE98" s="80"/>
      <c r="AF98" s="80"/>
      <c r="AG98" s="80"/>
      <c r="AH98" s="80"/>
      <c r="AI98" s="80"/>
      <c r="AJ98" s="80"/>
      <c r="AK98" s="80"/>
      <c r="AL98" s="80"/>
      <c r="AM98" s="80"/>
      <c r="AN98" s="80"/>
      <c r="AO98" s="80"/>
      <c r="AP98" s="80"/>
      <c r="AQ98" s="80"/>
      <c r="AR98" s="80"/>
      <c r="AS98" s="80"/>
      <c r="AT98" s="80"/>
      <c r="AU98" s="80"/>
      <c r="AV98" s="80"/>
      <c r="AW98" s="80"/>
      <c r="AX98" s="80"/>
      <c r="AY98" s="80"/>
      <c r="AZ98" s="80"/>
      <c r="BA98" s="80"/>
      <c r="BB98" s="80"/>
      <c r="BC98" s="80"/>
      <c r="BD98" s="80"/>
      <c r="BE98" s="80"/>
      <c r="BF98" s="80"/>
      <c r="BG98" s="80"/>
      <c r="BH98" s="80"/>
      <c r="BI98" s="80"/>
      <c r="BJ98" s="80"/>
      <c r="BK98" s="80"/>
      <c r="BL98" s="80"/>
      <c r="BM98" s="80"/>
      <c r="BN98" s="80"/>
      <c r="BO98" s="80"/>
      <c r="BP98" s="80"/>
      <c r="BQ98" s="80"/>
      <c r="BR98" s="80"/>
      <c r="BS98" s="80"/>
      <c r="BT98" s="80"/>
      <c r="BU98" s="80"/>
      <c r="BV98" s="80"/>
      <c r="BW98" s="80"/>
      <c r="BX98" s="80"/>
      <c r="BY98" s="80"/>
      <c r="BZ98" s="80"/>
      <c r="CA98" s="80"/>
      <c r="CB98" s="80"/>
      <c r="CC98" s="80"/>
      <c r="CD98" s="80"/>
      <c r="CE98" s="80"/>
      <c r="CF98" s="80"/>
      <c r="CG98" s="80"/>
      <c r="CH98" s="80"/>
      <c r="CI98" s="80"/>
      <c r="CJ98" s="80"/>
      <c r="CK98" s="80"/>
      <c r="CL98" s="80"/>
      <c r="CM98" s="80"/>
      <c r="CN98" s="80"/>
      <c r="CO98" s="80"/>
      <c r="CP98" s="80"/>
      <c r="CQ98" s="80"/>
      <c r="CR98" s="80"/>
      <c r="CS98" s="109"/>
      <c r="CT98" s="109"/>
      <c r="CU98" s="227"/>
      <c r="CV98" s="227"/>
      <c r="CW98" s="227"/>
      <c r="CX98" s="227"/>
      <c r="CY98" s="227"/>
      <c r="CZ98" s="227"/>
      <c r="DA98" s="227"/>
      <c r="DB98" s="227"/>
      <c r="DC98" s="227"/>
      <c r="DD98" s="227"/>
      <c r="DE98" s="227"/>
      <c r="DF98" s="227"/>
      <c r="DG98" s="227"/>
      <c r="DH98" s="227"/>
      <c r="DI98" s="227"/>
      <c r="DJ98" s="227"/>
      <c r="DK98" s="227"/>
      <c r="DL98" s="227"/>
      <c r="DM98" s="227"/>
      <c r="DN98" s="227"/>
      <c r="DO98" s="227"/>
      <c r="DP98" s="227"/>
      <c r="DQ98" s="227"/>
      <c r="DR98" s="227"/>
      <c r="DS98" s="227"/>
      <c r="DT98" s="227"/>
      <c r="DU98" s="227"/>
      <c r="DV98" s="227"/>
      <c r="DW98" s="227"/>
      <c r="DX98" s="227"/>
      <c r="DY98" s="227"/>
      <c r="DZ98" s="227"/>
      <c r="EA98" s="227"/>
      <c r="EB98" s="227"/>
      <c r="EC98" s="227"/>
      <c r="ED98" s="227"/>
      <c r="EE98" s="227"/>
      <c r="EF98" s="227"/>
      <c r="EG98" s="227"/>
      <c r="EH98" s="227"/>
      <c r="EI98" s="227"/>
      <c r="EJ98" s="227"/>
      <c r="EK98" s="227"/>
      <c r="EL98" s="227"/>
      <c r="EM98" s="227"/>
      <c r="EN98" s="227"/>
      <c r="EO98" s="227"/>
      <c r="EP98" s="227"/>
      <c r="EQ98" s="227"/>
      <c r="ER98" s="227"/>
      <c r="ES98" s="227"/>
      <c r="ET98" s="227"/>
      <c r="EU98" s="227"/>
      <c r="EV98" s="227"/>
      <c r="EW98" s="227"/>
      <c r="EX98" s="227"/>
      <c r="EY98" s="227"/>
      <c r="EZ98" s="227"/>
      <c r="FA98" s="227"/>
      <c r="FB98" s="227"/>
      <c r="FC98" s="227"/>
      <c r="FD98" s="227"/>
      <c r="FE98" s="227"/>
      <c r="FF98" s="227"/>
      <c r="FG98" s="227"/>
      <c r="FH98" s="227"/>
      <c r="FI98" s="227"/>
      <c r="FJ98" s="227"/>
      <c r="FK98" s="227"/>
      <c r="FL98" s="227"/>
      <c r="FM98" s="227"/>
      <c r="FN98" s="227"/>
      <c r="FO98" s="227"/>
      <c r="FP98" s="227"/>
      <c r="FQ98" s="227"/>
      <c r="FR98" s="227"/>
      <c r="FS98" s="227"/>
      <c r="FT98" s="227"/>
      <c r="FU98" s="227"/>
      <c r="FV98" s="227"/>
      <c r="FW98" s="227"/>
      <c r="FX98" s="227"/>
      <c r="FY98" s="227"/>
      <c r="FZ98" s="227"/>
      <c r="GA98" s="227"/>
      <c r="GB98" s="227"/>
      <c r="GC98" s="227"/>
      <c r="GD98" s="227"/>
      <c r="GE98" s="227"/>
      <c r="GF98" s="227"/>
      <c r="GG98" s="227"/>
      <c r="GH98" s="227"/>
      <c r="GI98" s="227"/>
      <c r="GJ98" s="227"/>
      <c r="GK98" s="227"/>
      <c r="GL98" s="227"/>
      <c r="GM98" s="227"/>
      <c r="GN98" s="227"/>
      <c r="GO98" s="227"/>
      <c r="GP98" s="227"/>
      <c r="GQ98" s="227"/>
      <c r="GR98" s="227"/>
      <c r="GS98" s="227"/>
      <c r="GT98" s="227"/>
      <c r="GU98" s="227"/>
      <c r="GV98" s="227"/>
      <c r="GW98" s="227"/>
      <c r="GX98" s="227"/>
      <c r="GY98" s="227"/>
      <c r="GZ98" s="227"/>
      <c r="HA98" s="227"/>
      <c r="HB98" s="227"/>
      <c r="HC98" s="227"/>
      <c r="HD98" s="227"/>
      <c r="HE98" s="227"/>
      <c r="HF98" s="227"/>
      <c r="HG98" s="227"/>
      <c r="HH98" s="227"/>
      <c r="HI98" s="227"/>
      <c r="HJ98" s="227"/>
      <c r="HK98" s="227"/>
      <c r="HL98" s="227"/>
      <c r="HM98" s="227"/>
      <c r="HN98" s="227"/>
      <c r="HO98" s="227"/>
      <c r="HP98" s="227"/>
      <c r="HQ98" s="227"/>
      <c r="HR98" s="227"/>
      <c r="HS98" s="227"/>
      <c r="HT98" s="227"/>
      <c r="HU98" s="227"/>
      <c r="HV98" s="227"/>
      <c r="HW98" s="227"/>
      <c r="HX98" s="227"/>
      <c r="HY98" s="227"/>
      <c r="HZ98" s="227"/>
      <c r="IA98" s="227"/>
      <c r="IB98" s="227"/>
      <c r="IC98" s="227"/>
      <c r="ID98" s="227"/>
      <c r="IE98" s="227"/>
      <c r="IF98" s="227"/>
      <c r="IG98" s="227"/>
      <c r="IH98" s="227"/>
      <c r="II98" s="227"/>
      <c r="IJ98" s="227"/>
      <c r="IK98" s="227"/>
      <c r="IL98" s="227"/>
      <c r="IM98" s="227"/>
      <c r="IN98" s="227"/>
      <c r="IO98" s="227"/>
      <c r="IP98" s="227"/>
      <c r="IQ98" s="227"/>
      <c r="IR98" s="227"/>
      <c r="IS98" s="227"/>
      <c r="IT98" s="227"/>
      <c r="IU98" s="227"/>
      <c r="IV98" s="227"/>
    </row>
    <row r="99" spans="1:256" ht="15" customHeight="1">
      <c r="A99" s="259"/>
      <c r="B99" s="227"/>
      <c r="C99" s="261"/>
      <c r="D99" s="239"/>
      <c r="E99" s="260"/>
      <c r="F99" s="239"/>
      <c r="G99" s="260"/>
      <c r="H99" s="260"/>
      <c r="I99" s="260"/>
      <c r="J99" s="80"/>
      <c r="K99" s="80"/>
      <c r="L99" s="80"/>
      <c r="M99" s="80"/>
      <c r="N99" s="80"/>
      <c r="O99" s="80"/>
      <c r="P99" s="80"/>
      <c r="Q99" s="80"/>
      <c r="R99" s="80"/>
      <c r="S99" s="80"/>
      <c r="T99" s="80"/>
      <c r="U99" s="80"/>
      <c r="V99" s="80"/>
      <c r="W99" s="80"/>
      <c r="X99" s="80"/>
      <c r="Y99" s="80"/>
      <c r="Z99" s="80"/>
      <c r="AA99" s="80"/>
      <c r="AB99" s="80"/>
      <c r="AC99" s="80"/>
      <c r="AD99" s="80"/>
      <c r="AE99" s="80"/>
      <c r="AF99" s="80"/>
      <c r="AG99" s="80"/>
      <c r="AH99" s="80"/>
      <c r="AI99" s="80"/>
      <c r="AJ99" s="80"/>
      <c r="AK99" s="80"/>
      <c r="AL99" s="80"/>
      <c r="AM99" s="80"/>
      <c r="AN99" s="80"/>
      <c r="AO99" s="80"/>
      <c r="AP99" s="80"/>
      <c r="AQ99" s="80"/>
      <c r="AR99" s="80"/>
      <c r="AS99" s="80"/>
      <c r="AT99" s="80"/>
      <c r="AU99" s="80"/>
      <c r="AV99" s="80"/>
      <c r="AW99" s="80"/>
      <c r="AX99" s="80"/>
      <c r="AY99" s="80"/>
      <c r="AZ99" s="80"/>
      <c r="BA99" s="80"/>
      <c r="BB99" s="80"/>
      <c r="BC99" s="80"/>
      <c r="BD99" s="80"/>
      <c r="BE99" s="80"/>
      <c r="BF99" s="80"/>
      <c r="BG99" s="80"/>
      <c r="BH99" s="80"/>
      <c r="BI99" s="80"/>
      <c r="BJ99" s="80"/>
      <c r="BK99" s="80"/>
      <c r="BL99" s="80"/>
      <c r="BM99" s="80"/>
      <c r="BN99" s="80"/>
      <c r="BO99" s="80"/>
      <c r="BP99" s="80"/>
      <c r="BQ99" s="80"/>
      <c r="BR99" s="80"/>
      <c r="BS99" s="80"/>
      <c r="BT99" s="80"/>
      <c r="BU99" s="80"/>
      <c r="BV99" s="80"/>
      <c r="BW99" s="80"/>
      <c r="BX99" s="80"/>
      <c r="BY99" s="80"/>
      <c r="BZ99" s="80"/>
      <c r="CA99" s="80"/>
      <c r="CB99" s="80"/>
      <c r="CC99" s="80"/>
      <c r="CD99" s="80"/>
      <c r="CE99" s="80"/>
      <c r="CF99" s="80"/>
      <c r="CG99" s="80"/>
      <c r="CH99" s="80"/>
      <c r="CI99" s="80"/>
      <c r="CJ99" s="80"/>
      <c r="CK99" s="80"/>
      <c r="CL99" s="80"/>
      <c r="CM99" s="80"/>
      <c r="CN99" s="80"/>
      <c r="CO99" s="80"/>
      <c r="CP99" s="80"/>
      <c r="CQ99" s="80"/>
      <c r="CR99" s="80"/>
      <c r="CS99" s="109"/>
      <c r="CT99" s="109"/>
      <c r="CU99" s="227"/>
      <c r="CV99" s="227"/>
      <c r="CW99" s="227"/>
      <c r="CX99" s="227"/>
      <c r="CY99" s="227"/>
      <c r="CZ99" s="227"/>
      <c r="DA99" s="227"/>
      <c r="DB99" s="227"/>
      <c r="DC99" s="227"/>
      <c r="DD99" s="227"/>
      <c r="DE99" s="227"/>
      <c r="DF99" s="227"/>
      <c r="DG99" s="227"/>
      <c r="DH99" s="227"/>
      <c r="DI99" s="227"/>
      <c r="DJ99" s="227"/>
      <c r="DK99" s="227"/>
      <c r="DL99" s="227"/>
      <c r="DM99" s="227"/>
      <c r="DN99" s="227"/>
      <c r="DO99" s="227"/>
      <c r="DP99" s="227"/>
      <c r="DQ99" s="227"/>
      <c r="DR99" s="227"/>
      <c r="DS99" s="227"/>
      <c r="DT99" s="227"/>
      <c r="DU99" s="227"/>
      <c r="DV99" s="227"/>
      <c r="DW99" s="227"/>
      <c r="DX99" s="227"/>
      <c r="DY99" s="227"/>
      <c r="DZ99" s="227"/>
      <c r="EA99" s="227"/>
      <c r="EB99" s="227"/>
      <c r="EC99" s="227"/>
      <c r="ED99" s="227"/>
      <c r="EE99" s="227"/>
      <c r="EF99" s="227"/>
      <c r="EG99" s="227"/>
      <c r="EH99" s="227"/>
      <c r="EI99" s="227"/>
      <c r="EJ99" s="227"/>
      <c r="EK99" s="227"/>
      <c r="EL99" s="227"/>
      <c r="EM99" s="227"/>
      <c r="EN99" s="227"/>
      <c r="EO99" s="227"/>
      <c r="EP99" s="227"/>
      <c r="EQ99" s="227"/>
      <c r="ER99" s="227"/>
      <c r="ES99" s="227"/>
      <c r="ET99" s="227"/>
      <c r="EU99" s="227"/>
      <c r="EV99" s="227"/>
      <c r="EW99" s="227"/>
      <c r="EX99" s="227"/>
      <c r="EY99" s="227"/>
      <c r="EZ99" s="227"/>
      <c r="FA99" s="227"/>
      <c r="FB99" s="227"/>
      <c r="FC99" s="227"/>
      <c r="FD99" s="227"/>
      <c r="FE99" s="227"/>
      <c r="FF99" s="227"/>
      <c r="FG99" s="227"/>
      <c r="FH99" s="227"/>
      <c r="FI99" s="227"/>
      <c r="FJ99" s="227"/>
      <c r="FK99" s="227"/>
      <c r="FL99" s="227"/>
      <c r="FM99" s="227"/>
      <c r="FN99" s="227"/>
      <c r="FO99" s="227"/>
      <c r="FP99" s="227"/>
      <c r="FQ99" s="227"/>
      <c r="FR99" s="227"/>
      <c r="FS99" s="227"/>
      <c r="FT99" s="227"/>
      <c r="FU99" s="227"/>
      <c r="FV99" s="227"/>
      <c r="FW99" s="227"/>
      <c r="FX99" s="227"/>
      <c r="FY99" s="227"/>
      <c r="FZ99" s="227"/>
      <c r="GA99" s="227"/>
      <c r="GB99" s="227"/>
      <c r="GC99" s="227"/>
      <c r="GD99" s="227"/>
      <c r="GE99" s="227"/>
      <c r="GF99" s="227"/>
      <c r="GG99" s="227"/>
      <c r="GH99" s="227"/>
      <c r="GI99" s="227"/>
      <c r="GJ99" s="227"/>
      <c r="GK99" s="227"/>
      <c r="GL99" s="227"/>
      <c r="GM99" s="227"/>
      <c r="GN99" s="227"/>
      <c r="GO99" s="227"/>
      <c r="GP99" s="227"/>
      <c r="GQ99" s="227"/>
      <c r="GR99" s="227"/>
      <c r="GS99" s="227"/>
      <c r="GT99" s="227"/>
      <c r="GU99" s="227"/>
      <c r="GV99" s="227"/>
      <c r="GW99" s="227"/>
      <c r="GX99" s="227"/>
      <c r="GY99" s="227"/>
      <c r="GZ99" s="227"/>
      <c r="HA99" s="227"/>
      <c r="HB99" s="227"/>
      <c r="HC99" s="227"/>
      <c r="HD99" s="227"/>
      <c r="HE99" s="227"/>
      <c r="HF99" s="227"/>
      <c r="HG99" s="227"/>
      <c r="HH99" s="227"/>
      <c r="HI99" s="227"/>
      <c r="HJ99" s="227"/>
      <c r="HK99" s="227"/>
      <c r="HL99" s="227"/>
      <c r="HM99" s="227"/>
      <c r="HN99" s="227"/>
      <c r="HO99" s="227"/>
      <c r="HP99" s="227"/>
      <c r="HQ99" s="227"/>
      <c r="HR99" s="227"/>
      <c r="HS99" s="227"/>
      <c r="HT99" s="227"/>
      <c r="HU99" s="227"/>
      <c r="HV99" s="227"/>
      <c r="HW99" s="227"/>
      <c r="HX99" s="227"/>
      <c r="HY99" s="227"/>
      <c r="HZ99" s="227"/>
      <c r="IA99" s="227"/>
      <c r="IB99" s="227"/>
      <c r="IC99" s="227"/>
      <c r="ID99" s="227"/>
      <c r="IE99" s="227"/>
      <c r="IF99" s="227"/>
      <c r="IG99" s="227"/>
      <c r="IH99" s="227"/>
      <c r="II99" s="227"/>
      <c r="IJ99" s="227"/>
      <c r="IK99" s="227"/>
      <c r="IL99" s="227"/>
      <c r="IM99" s="227"/>
      <c r="IN99" s="227"/>
      <c r="IO99" s="227"/>
      <c r="IP99" s="227"/>
      <c r="IQ99" s="227"/>
      <c r="IR99" s="227"/>
      <c r="IS99" s="227"/>
      <c r="IT99" s="227"/>
      <c r="IU99" s="227"/>
      <c r="IV99" s="227"/>
    </row>
    <row r="100" spans="1:256" ht="15" customHeight="1">
      <c r="A100" s="107"/>
      <c r="B100" s="108"/>
      <c r="C100" s="261"/>
      <c r="D100" s="157"/>
      <c r="E100" s="80"/>
      <c r="F100" s="157"/>
      <c r="G100" s="80"/>
      <c r="H100" s="80"/>
      <c r="I100" s="80"/>
      <c r="J100" s="80"/>
      <c r="K100" s="80"/>
      <c r="L100" s="80"/>
      <c r="M100" s="80"/>
      <c r="N100" s="80"/>
      <c r="O100" s="80"/>
      <c r="P100" s="80"/>
      <c r="Q100" s="80"/>
      <c r="R100" s="80"/>
      <c r="S100" s="80"/>
      <c r="T100" s="80"/>
      <c r="U100" s="80"/>
      <c r="V100" s="80"/>
      <c r="W100" s="80"/>
      <c r="X100" s="80"/>
      <c r="Y100" s="80"/>
      <c r="Z100" s="80"/>
      <c r="AA100" s="80"/>
      <c r="AB100" s="80"/>
      <c r="AC100" s="80"/>
      <c r="AD100" s="80"/>
      <c r="AE100" s="80"/>
      <c r="AF100" s="80"/>
      <c r="AG100" s="80"/>
      <c r="AH100" s="80"/>
      <c r="AI100" s="80"/>
      <c r="AJ100" s="80"/>
      <c r="AK100" s="80"/>
      <c r="AL100" s="80"/>
      <c r="AM100" s="80"/>
      <c r="AN100" s="80"/>
      <c r="AO100" s="80"/>
      <c r="AP100" s="80"/>
      <c r="AQ100" s="80"/>
      <c r="AR100" s="80"/>
      <c r="AS100" s="80"/>
      <c r="AT100" s="80"/>
      <c r="AU100" s="80"/>
      <c r="AV100" s="80"/>
      <c r="AW100" s="80"/>
      <c r="AX100" s="80"/>
      <c r="AY100" s="80"/>
      <c r="AZ100" s="80"/>
      <c r="BA100" s="80"/>
      <c r="BB100" s="80"/>
      <c r="BC100" s="80"/>
      <c r="BD100" s="80"/>
      <c r="BE100" s="80"/>
      <c r="BF100" s="80"/>
      <c r="BG100" s="80"/>
      <c r="BH100" s="80"/>
      <c r="BI100" s="80"/>
      <c r="BJ100" s="80"/>
      <c r="BK100" s="80"/>
      <c r="BL100" s="80"/>
      <c r="BM100" s="80"/>
      <c r="BN100" s="80"/>
      <c r="BO100" s="80"/>
      <c r="BP100" s="80"/>
      <c r="BQ100" s="80"/>
      <c r="BR100" s="80"/>
      <c r="BS100" s="80"/>
      <c r="BT100" s="80"/>
      <c r="BU100" s="80"/>
      <c r="BV100" s="80"/>
      <c r="BW100" s="80"/>
      <c r="BX100" s="80"/>
      <c r="BY100" s="80"/>
      <c r="BZ100" s="80"/>
      <c r="CA100" s="80"/>
      <c r="CB100" s="80"/>
      <c r="CC100" s="80"/>
      <c r="CD100" s="80"/>
      <c r="CE100" s="80"/>
      <c r="CF100" s="80"/>
      <c r="CG100" s="80"/>
      <c r="CH100" s="80"/>
      <c r="CI100" s="80"/>
      <c r="CJ100" s="80"/>
      <c r="CK100" s="80"/>
      <c r="CL100" s="80"/>
      <c r="CM100" s="80"/>
      <c r="CN100" s="80"/>
      <c r="CO100" s="80"/>
      <c r="CP100" s="80"/>
      <c r="CQ100" s="80"/>
      <c r="CR100" s="80"/>
      <c r="CS100" s="109"/>
      <c r="CT100" s="109"/>
      <c r="CU100" s="227"/>
      <c r="CV100" s="227"/>
      <c r="CW100" s="227"/>
      <c r="CX100" s="227"/>
      <c r="CY100" s="227"/>
      <c r="CZ100" s="227"/>
      <c r="DA100" s="227"/>
      <c r="DB100" s="227"/>
      <c r="DC100" s="227"/>
      <c r="DD100" s="227"/>
      <c r="DE100" s="227"/>
      <c r="DF100" s="227"/>
      <c r="DG100" s="227"/>
      <c r="DH100" s="227"/>
      <c r="DI100" s="227"/>
      <c r="DJ100" s="227"/>
      <c r="DK100" s="227"/>
      <c r="DL100" s="227"/>
      <c r="DM100" s="227"/>
      <c r="DN100" s="227"/>
      <c r="DO100" s="227"/>
      <c r="DP100" s="227"/>
      <c r="DQ100" s="227"/>
      <c r="DR100" s="227"/>
      <c r="DS100" s="227"/>
      <c r="DT100" s="227"/>
      <c r="DU100" s="227"/>
      <c r="DV100" s="227"/>
      <c r="DW100" s="227"/>
      <c r="DX100" s="227"/>
      <c r="DY100" s="227"/>
      <c r="DZ100" s="227"/>
      <c r="EA100" s="227"/>
      <c r="EB100" s="227"/>
      <c r="EC100" s="227"/>
      <c r="ED100" s="227"/>
      <c r="EE100" s="227"/>
      <c r="EF100" s="227"/>
      <c r="EG100" s="227"/>
      <c r="EH100" s="227"/>
      <c r="EI100" s="227"/>
      <c r="EJ100" s="227"/>
      <c r="EK100" s="227"/>
      <c r="EL100" s="227"/>
      <c r="EM100" s="227"/>
      <c r="EN100" s="227"/>
      <c r="EO100" s="227"/>
      <c r="EP100" s="227"/>
      <c r="EQ100" s="227"/>
      <c r="ER100" s="227"/>
      <c r="ES100" s="227"/>
      <c r="ET100" s="227"/>
      <c r="EU100" s="227"/>
      <c r="EV100" s="227"/>
      <c r="EW100" s="227"/>
      <c r="EX100" s="227"/>
      <c r="EY100" s="227"/>
      <c r="EZ100" s="227"/>
      <c r="FA100" s="227"/>
      <c r="FB100" s="227"/>
      <c r="FC100" s="227"/>
      <c r="FD100" s="227"/>
      <c r="FE100" s="227"/>
      <c r="FF100" s="227"/>
      <c r="FG100" s="227"/>
      <c r="FH100" s="227"/>
      <c r="FI100" s="227"/>
      <c r="FJ100" s="227"/>
      <c r="FK100" s="227"/>
      <c r="FL100" s="227"/>
      <c r="FM100" s="227"/>
      <c r="FN100" s="227"/>
      <c r="FO100" s="227"/>
      <c r="FP100" s="227"/>
      <c r="FQ100" s="227"/>
      <c r="FR100" s="227"/>
      <c r="FS100" s="227"/>
      <c r="FT100" s="227"/>
      <c r="FU100" s="227"/>
      <c r="FV100" s="227"/>
      <c r="FW100" s="227"/>
      <c r="FX100" s="227"/>
      <c r="FY100" s="227"/>
      <c r="FZ100" s="227"/>
      <c r="GA100" s="227"/>
      <c r="GB100" s="227"/>
      <c r="GC100" s="227"/>
      <c r="GD100" s="227"/>
      <c r="GE100" s="227"/>
      <c r="GF100" s="227"/>
      <c r="GG100" s="227"/>
      <c r="GH100" s="227"/>
      <c r="GI100" s="227"/>
      <c r="GJ100" s="227"/>
      <c r="GK100" s="227"/>
      <c r="GL100" s="227"/>
      <c r="GM100" s="227"/>
      <c r="GN100" s="227"/>
      <c r="GO100" s="227"/>
      <c r="GP100" s="227"/>
      <c r="GQ100" s="227"/>
      <c r="GR100" s="227"/>
      <c r="GS100" s="227"/>
      <c r="GT100" s="227"/>
      <c r="GU100" s="227"/>
      <c r="GV100" s="227"/>
      <c r="GW100" s="227"/>
      <c r="GX100" s="227"/>
      <c r="GY100" s="227"/>
      <c r="GZ100" s="227"/>
      <c r="HA100" s="227"/>
      <c r="HB100" s="227"/>
      <c r="HC100" s="227"/>
      <c r="HD100" s="227"/>
      <c r="HE100" s="227"/>
      <c r="HF100" s="227"/>
      <c r="HG100" s="227"/>
      <c r="HH100" s="227"/>
      <c r="HI100" s="227"/>
      <c r="HJ100" s="227"/>
      <c r="HK100" s="227"/>
      <c r="HL100" s="227"/>
      <c r="HM100" s="227"/>
      <c r="HN100" s="227"/>
      <c r="HO100" s="227"/>
      <c r="HP100" s="227"/>
      <c r="HQ100" s="227"/>
      <c r="HR100" s="227"/>
      <c r="HS100" s="227"/>
      <c r="HT100" s="227"/>
      <c r="HU100" s="227"/>
      <c r="HV100" s="227"/>
      <c r="HW100" s="227"/>
      <c r="HX100" s="227"/>
      <c r="HY100" s="227"/>
      <c r="HZ100" s="227"/>
      <c r="IA100" s="227"/>
      <c r="IB100" s="227"/>
      <c r="IC100" s="227"/>
      <c r="ID100" s="227"/>
      <c r="IE100" s="227"/>
      <c r="IF100" s="227"/>
      <c r="IG100" s="227"/>
      <c r="IH100" s="227"/>
      <c r="II100" s="227"/>
      <c r="IJ100" s="227"/>
      <c r="IK100" s="227"/>
      <c r="IL100" s="227"/>
      <c r="IM100" s="227"/>
      <c r="IN100" s="227"/>
      <c r="IO100" s="227"/>
      <c r="IP100" s="227"/>
      <c r="IQ100" s="227"/>
      <c r="IR100" s="227"/>
      <c r="IS100" s="227"/>
      <c r="IT100" s="227"/>
      <c r="IU100" s="227"/>
      <c r="IV100" s="227"/>
    </row>
    <row r="101" spans="1:256" s="4" customFormat="1" ht="17.399999999999999">
      <c r="A101" s="290" t="s">
        <v>226</v>
      </c>
      <c r="B101" s="290"/>
      <c r="C101" s="292"/>
      <c r="D101" s="245">
        <f>SUM(D7:D100)</f>
        <v>15833991</v>
      </c>
      <c r="E101" s="245">
        <f t="shared" ref="E101:BP101" si="0">SUM(E7:E100)</f>
        <v>842950</v>
      </c>
      <c r="F101" s="245">
        <f t="shared" si="0"/>
        <v>67816.45</v>
      </c>
      <c r="G101" s="245">
        <f t="shared" si="0"/>
        <v>0</v>
      </c>
      <c r="H101" s="245">
        <f t="shared" si="0"/>
        <v>2903212</v>
      </c>
      <c r="I101" s="245">
        <f t="shared" si="0"/>
        <v>1633236.25</v>
      </c>
      <c r="J101" s="245">
        <f t="shared" si="0"/>
        <v>0</v>
      </c>
      <c r="K101" s="245">
        <f t="shared" si="0"/>
        <v>0</v>
      </c>
      <c r="L101" s="245">
        <f t="shared" si="0"/>
        <v>628484.5</v>
      </c>
      <c r="M101" s="245">
        <f t="shared" si="0"/>
        <v>2096624</v>
      </c>
      <c r="N101" s="245">
        <f t="shared" si="0"/>
        <v>113331</v>
      </c>
      <c r="O101" s="245">
        <f t="shared" si="0"/>
        <v>1228509</v>
      </c>
      <c r="P101" s="245">
        <f t="shared" si="0"/>
        <v>679987</v>
      </c>
      <c r="Q101" s="245">
        <f t="shared" si="0"/>
        <v>339993</v>
      </c>
      <c r="R101" s="245">
        <f t="shared" si="0"/>
        <v>196205.3</v>
      </c>
      <c r="S101" s="245">
        <f t="shared" si="0"/>
        <v>0</v>
      </c>
      <c r="T101" s="245">
        <f t="shared" si="0"/>
        <v>0</v>
      </c>
      <c r="U101" s="245">
        <f t="shared" si="0"/>
        <v>0</v>
      </c>
      <c r="V101" s="245">
        <f t="shared" si="0"/>
        <v>0</v>
      </c>
      <c r="W101" s="245">
        <f t="shared" si="0"/>
        <v>0</v>
      </c>
      <c r="X101" s="245">
        <f t="shared" si="0"/>
        <v>0</v>
      </c>
      <c r="Y101" s="245">
        <f t="shared" si="0"/>
        <v>0</v>
      </c>
      <c r="Z101" s="245">
        <f t="shared" si="0"/>
        <v>0</v>
      </c>
      <c r="AA101" s="245">
        <f t="shared" si="0"/>
        <v>0</v>
      </c>
      <c r="AB101" s="245">
        <f t="shared" si="0"/>
        <v>0</v>
      </c>
      <c r="AC101" s="245">
        <f t="shared" si="0"/>
        <v>0</v>
      </c>
      <c r="AD101" s="245">
        <f t="shared" si="0"/>
        <v>0</v>
      </c>
      <c r="AE101" s="245">
        <f t="shared" si="0"/>
        <v>0</v>
      </c>
      <c r="AF101" s="245">
        <f t="shared" si="0"/>
        <v>0</v>
      </c>
      <c r="AG101" s="245">
        <f t="shared" si="0"/>
        <v>0</v>
      </c>
      <c r="AH101" s="245">
        <f t="shared" si="0"/>
        <v>0</v>
      </c>
      <c r="AI101" s="245">
        <f t="shared" si="0"/>
        <v>0</v>
      </c>
      <c r="AJ101" s="245">
        <f t="shared" si="0"/>
        <v>0</v>
      </c>
      <c r="AK101" s="245">
        <f t="shared" si="0"/>
        <v>0</v>
      </c>
      <c r="AL101" s="245">
        <f t="shared" si="0"/>
        <v>0</v>
      </c>
      <c r="AM101" s="245">
        <f t="shared" si="0"/>
        <v>0</v>
      </c>
      <c r="AN101" s="245">
        <f t="shared" si="0"/>
        <v>0</v>
      </c>
      <c r="AO101" s="245">
        <f t="shared" si="0"/>
        <v>0</v>
      </c>
      <c r="AP101" s="245">
        <f t="shared" si="0"/>
        <v>0</v>
      </c>
      <c r="AQ101" s="245">
        <f t="shared" si="0"/>
        <v>0</v>
      </c>
      <c r="AR101" s="245">
        <f t="shared" si="0"/>
        <v>0</v>
      </c>
      <c r="AS101" s="245">
        <f t="shared" si="0"/>
        <v>0</v>
      </c>
      <c r="AT101" s="245">
        <f t="shared" si="0"/>
        <v>0</v>
      </c>
      <c r="AU101" s="245">
        <f t="shared" si="0"/>
        <v>0</v>
      </c>
      <c r="AV101" s="245">
        <f t="shared" si="0"/>
        <v>0</v>
      </c>
      <c r="AW101" s="245">
        <f t="shared" si="0"/>
        <v>0</v>
      </c>
      <c r="AX101" s="245">
        <f t="shared" si="0"/>
        <v>0</v>
      </c>
      <c r="AY101" s="245">
        <f t="shared" si="0"/>
        <v>0</v>
      </c>
      <c r="AZ101" s="245">
        <f t="shared" si="0"/>
        <v>0</v>
      </c>
      <c r="BA101" s="245">
        <f t="shared" si="0"/>
        <v>0</v>
      </c>
      <c r="BB101" s="245">
        <f t="shared" si="0"/>
        <v>0</v>
      </c>
      <c r="BC101" s="245">
        <f t="shared" si="0"/>
        <v>0</v>
      </c>
      <c r="BD101" s="245">
        <f t="shared" si="0"/>
        <v>0</v>
      </c>
      <c r="BE101" s="245">
        <f t="shared" si="0"/>
        <v>0</v>
      </c>
      <c r="BF101" s="245">
        <f t="shared" si="0"/>
        <v>0</v>
      </c>
      <c r="BG101" s="245">
        <f t="shared" si="0"/>
        <v>0</v>
      </c>
      <c r="BH101" s="245">
        <f t="shared" si="0"/>
        <v>0</v>
      </c>
      <c r="BI101" s="245">
        <f t="shared" si="0"/>
        <v>0</v>
      </c>
      <c r="BJ101" s="245">
        <f t="shared" si="0"/>
        <v>0</v>
      </c>
      <c r="BK101" s="245">
        <f t="shared" si="0"/>
        <v>0</v>
      </c>
      <c r="BL101" s="245">
        <f t="shared" si="0"/>
        <v>0</v>
      </c>
      <c r="BM101" s="245">
        <f t="shared" si="0"/>
        <v>0</v>
      </c>
      <c r="BN101" s="245">
        <f t="shared" si="0"/>
        <v>0</v>
      </c>
      <c r="BO101" s="245">
        <f t="shared" si="0"/>
        <v>0</v>
      </c>
      <c r="BP101" s="245">
        <f t="shared" si="0"/>
        <v>0</v>
      </c>
      <c r="BQ101" s="245">
        <f t="shared" ref="BQ101:CR101" si="1">SUM(BQ7:BQ100)</f>
        <v>0</v>
      </c>
      <c r="BR101" s="245">
        <f t="shared" si="1"/>
        <v>0</v>
      </c>
      <c r="BS101" s="245">
        <f t="shared" si="1"/>
        <v>0</v>
      </c>
      <c r="BT101" s="245">
        <f t="shared" si="1"/>
        <v>0</v>
      </c>
      <c r="BU101" s="245">
        <f t="shared" si="1"/>
        <v>0</v>
      </c>
      <c r="BV101" s="245">
        <f t="shared" si="1"/>
        <v>0</v>
      </c>
      <c r="BW101" s="245">
        <f t="shared" si="1"/>
        <v>0</v>
      </c>
      <c r="BX101" s="245">
        <f t="shared" si="1"/>
        <v>0</v>
      </c>
      <c r="BY101" s="245">
        <f t="shared" si="1"/>
        <v>0</v>
      </c>
      <c r="BZ101" s="245">
        <f t="shared" si="1"/>
        <v>0</v>
      </c>
      <c r="CA101" s="245">
        <f t="shared" si="1"/>
        <v>0</v>
      </c>
      <c r="CB101" s="245">
        <f t="shared" si="1"/>
        <v>0</v>
      </c>
      <c r="CC101" s="245">
        <f t="shared" si="1"/>
        <v>0</v>
      </c>
      <c r="CD101" s="245">
        <f t="shared" si="1"/>
        <v>0</v>
      </c>
      <c r="CE101" s="245">
        <f t="shared" si="1"/>
        <v>0</v>
      </c>
      <c r="CF101" s="245">
        <f t="shared" si="1"/>
        <v>0</v>
      </c>
      <c r="CG101" s="245">
        <f t="shared" si="1"/>
        <v>0</v>
      </c>
      <c r="CH101" s="245">
        <f t="shared" si="1"/>
        <v>0</v>
      </c>
      <c r="CI101" s="245">
        <f t="shared" si="1"/>
        <v>0</v>
      </c>
      <c r="CJ101" s="245">
        <f t="shared" si="1"/>
        <v>355859.45</v>
      </c>
      <c r="CK101" s="245">
        <f t="shared" si="1"/>
        <v>56665.52</v>
      </c>
      <c r="CL101" s="245">
        <f t="shared" si="1"/>
        <v>0</v>
      </c>
      <c r="CM101" s="245">
        <f t="shared" si="1"/>
        <v>0</v>
      </c>
      <c r="CN101" s="245">
        <f t="shared" si="1"/>
        <v>0</v>
      </c>
      <c r="CO101" s="245">
        <f t="shared" si="1"/>
        <v>0</v>
      </c>
      <c r="CP101" s="245">
        <f t="shared" si="1"/>
        <v>0</v>
      </c>
      <c r="CQ101" s="245">
        <f t="shared" si="1"/>
        <v>0</v>
      </c>
      <c r="CR101" s="245">
        <f t="shared" si="1"/>
        <v>0</v>
      </c>
      <c r="CS101" s="245">
        <f>SUM(CS7:CS100)</f>
        <v>0</v>
      </c>
      <c r="CT101" s="109"/>
      <c r="CU101" s="109"/>
      <c r="CV101" s="109"/>
      <c r="CW101" s="109"/>
      <c r="CX101" s="109"/>
      <c r="CY101" s="109"/>
      <c r="CZ101" s="109"/>
      <c r="DA101" s="109"/>
      <c r="DB101" s="109"/>
      <c r="DC101" s="109"/>
      <c r="DD101" s="109"/>
      <c r="DE101" s="109"/>
      <c r="DF101" s="109"/>
      <c r="DG101" s="109"/>
      <c r="DH101" s="109"/>
      <c r="DI101" s="109"/>
      <c r="DJ101" s="109"/>
      <c r="DK101" s="109"/>
      <c r="DL101" s="109"/>
      <c r="DM101" s="109"/>
      <c r="DN101" s="109"/>
      <c r="DO101" s="109"/>
      <c r="DP101" s="109"/>
      <c r="DQ101" s="109"/>
      <c r="DR101" s="109"/>
      <c r="DS101" s="109"/>
      <c r="DT101" s="109"/>
      <c r="DU101" s="109"/>
      <c r="DV101" s="109"/>
      <c r="DW101" s="109"/>
      <c r="DX101" s="109"/>
      <c r="DY101" s="109"/>
      <c r="DZ101" s="109"/>
      <c r="EA101" s="109"/>
      <c r="EB101" s="109"/>
      <c r="EC101" s="109"/>
      <c r="ED101" s="109"/>
      <c r="EE101" s="109"/>
      <c r="EF101" s="109"/>
      <c r="EG101" s="109"/>
      <c r="EH101" s="109"/>
      <c r="EI101" s="109"/>
      <c r="EJ101" s="109"/>
      <c r="EK101" s="109"/>
      <c r="EL101" s="109"/>
      <c r="EM101" s="109"/>
      <c r="EN101" s="109"/>
      <c r="EO101" s="109"/>
      <c r="EP101" s="109"/>
      <c r="EQ101" s="109"/>
      <c r="ER101" s="109"/>
      <c r="ES101" s="109"/>
      <c r="ET101" s="109"/>
      <c r="EU101" s="109"/>
      <c r="EV101" s="109"/>
      <c r="EW101" s="109"/>
      <c r="EX101" s="109"/>
      <c r="EY101" s="109"/>
      <c r="EZ101" s="109"/>
      <c r="FA101" s="109"/>
      <c r="FB101" s="109"/>
      <c r="FC101" s="109"/>
      <c r="FD101" s="109"/>
      <c r="FE101" s="109"/>
      <c r="FF101" s="109"/>
      <c r="FG101" s="109"/>
      <c r="FH101" s="109"/>
      <c r="FI101" s="109"/>
      <c r="FJ101" s="109"/>
      <c r="FK101" s="109"/>
      <c r="FL101" s="109"/>
      <c r="FM101" s="109"/>
      <c r="FN101" s="109"/>
      <c r="FO101" s="109"/>
      <c r="FP101" s="109"/>
      <c r="FQ101" s="109"/>
      <c r="FR101" s="109"/>
      <c r="FS101" s="109"/>
      <c r="FT101" s="109"/>
      <c r="FU101" s="109"/>
      <c r="FV101" s="109"/>
      <c r="FW101" s="109"/>
      <c r="FX101" s="109"/>
      <c r="FY101" s="109"/>
      <c r="FZ101" s="109"/>
      <c r="GA101" s="109"/>
      <c r="GB101" s="109"/>
      <c r="GC101" s="109"/>
      <c r="GD101" s="109"/>
      <c r="GE101" s="109"/>
      <c r="GF101" s="109"/>
      <c r="GG101" s="109"/>
      <c r="GH101" s="109"/>
      <c r="GI101" s="109"/>
      <c r="GJ101" s="109"/>
      <c r="GK101" s="109"/>
      <c r="GL101" s="109"/>
      <c r="GM101" s="109"/>
      <c r="GN101" s="109"/>
      <c r="GO101" s="109"/>
      <c r="GP101" s="109"/>
      <c r="GQ101" s="109"/>
      <c r="GR101" s="109"/>
      <c r="GS101" s="109"/>
      <c r="GT101" s="109"/>
      <c r="GU101" s="109"/>
      <c r="GV101" s="109"/>
      <c r="GW101" s="109"/>
      <c r="GX101" s="109"/>
      <c r="GY101" s="109"/>
      <c r="GZ101" s="109"/>
      <c r="HA101" s="109"/>
      <c r="HB101" s="109"/>
      <c r="HC101" s="109"/>
      <c r="HD101" s="109"/>
      <c r="HE101" s="109"/>
      <c r="HF101" s="109"/>
      <c r="HG101" s="109"/>
      <c r="HH101" s="109"/>
      <c r="HI101" s="109"/>
      <c r="HJ101" s="109"/>
      <c r="HK101" s="109"/>
      <c r="HL101" s="109"/>
      <c r="HM101" s="109"/>
      <c r="HN101" s="109"/>
      <c r="HO101" s="109"/>
      <c r="HP101" s="109"/>
      <c r="HQ101" s="109"/>
      <c r="HR101" s="109"/>
      <c r="HS101" s="109"/>
      <c r="HT101" s="109"/>
      <c r="HU101" s="109"/>
      <c r="HV101" s="109"/>
      <c r="HW101" s="109"/>
      <c r="HX101" s="109"/>
      <c r="HY101" s="109"/>
      <c r="HZ101" s="109"/>
      <c r="IA101" s="109"/>
      <c r="IB101" s="109"/>
      <c r="IC101" s="109"/>
      <c r="ID101" s="109"/>
      <c r="IE101" s="109"/>
      <c r="IF101" s="109"/>
      <c r="IG101" s="109"/>
      <c r="IH101" s="109"/>
      <c r="II101" s="109"/>
      <c r="IJ101" s="109"/>
      <c r="IK101" s="109"/>
      <c r="IL101" s="109"/>
      <c r="IM101" s="109"/>
      <c r="IN101" s="109"/>
      <c r="IO101" s="109"/>
      <c r="IP101" s="109"/>
      <c r="IQ101" s="109"/>
      <c r="IR101" s="109"/>
      <c r="IS101" s="109"/>
      <c r="IT101" s="109"/>
      <c r="IU101" s="109"/>
      <c r="IV101" s="109"/>
    </row>
    <row r="102" spans="1:256" s="4" customFormat="1">
      <c r="A102" s="107"/>
      <c r="B102" s="14"/>
      <c r="C102" s="12"/>
      <c r="D102" s="157"/>
      <c r="E102" s="109"/>
      <c r="F102" s="157"/>
      <c r="G102" s="109"/>
      <c r="H102" s="109"/>
      <c r="I102" s="109"/>
      <c r="J102" s="109"/>
      <c r="K102" s="109"/>
      <c r="L102" s="109"/>
      <c r="M102" s="109"/>
      <c r="N102" s="109"/>
      <c r="O102" s="109"/>
      <c r="P102" s="109"/>
      <c r="Q102" s="109"/>
      <c r="R102" s="109"/>
      <c r="S102" s="109"/>
      <c r="T102" s="109"/>
      <c r="U102" s="109"/>
      <c r="V102" s="109"/>
      <c r="W102" s="109"/>
      <c r="X102" s="109"/>
      <c r="Y102" s="109"/>
      <c r="Z102" s="109"/>
      <c r="AA102" s="109"/>
      <c r="AB102" s="109"/>
      <c r="AC102" s="109"/>
      <c r="AD102" s="109"/>
      <c r="AE102" s="109"/>
      <c r="AF102" s="109"/>
      <c r="AG102" s="109"/>
      <c r="AH102" s="109"/>
      <c r="AI102" s="109"/>
      <c r="AJ102" s="109"/>
      <c r="AK102" s="109"/>
      <c r="AL102" s="109"/>
      <c r="AM102" s="109"/>
      <c r="AN102" s="109"/>
      <c r="AO102" s="109"/>
      <c r="AP102" s="109"/>
      <c r="AQ102" s="109"/>
      <c r="AR102" s="109"/>
      <c r="AS102" s="109"/>
      <c r="AT102" s="109"/>
      <c r="AU102" s="109"/>
      <c r="AV102" s="109"/>
      <c r="AW102" s="109"/>
      <c r="AX102" s="109"/>
      <c r="AY102" s="109"/>
      <c r="AZ102" s="109"/>
      <c r="BA102" s="109"/>
      <c r="BB102" s="109"/>
      <c r="BC102" s="109"/>
      <c r="BD102" s="109"/>
      <c r="BE102" s="109"/>
      <c r="BF102" s="109"/>
      <c r="BG102" s="109"/>
      <c r="BH102" s="109"/>
      <c r="BI102" s="109"/>
      <c r="BJ102" s="109"/>
      <c r="BK102" s="109"/>
      <c r="BL102" s="109"/>
      <c r="BM102" s="109"/>
      <c r="BN102" s="109"/>
      <c r="BO102" s="109"/>
      <c r="BP102" s="109"/>
      <c r="BQ102" s="109"/>
      <c r="BR102" s="109"/>
      <c r="BS102" s="109"/>
      <c r="BT102" s="109"/>
      <c r="BU102" s="109"/>
      <c r="BV102" s="109"/>
      <c r="BW102" s="109"/>
      <c r="BX102" s="109"/>
      <c r="BY102" s="109"/>
      <c r="BZ102" s="109"/>
      <c r="CA102" s="109"/>
      <c r="CB102" s="109"/>
      <c r="CC102" s="109"/>
      <c r="CD102" s="109"/>
      <c r="CE102" s="109"/>
      <c r="CF102" s="109"/>
      <c r="CG102" s="109"/>
      <c r="CH102" s="109"/>
      <c r="CI102" s="109"/>
      <c r="CJ102" s="109"/>
      <c r="CK102" s="109"/>
      <c r="CL102" s="109"/>
      <c r="CM102" s="109"/>
      <c r="CN102" s="109"/>
      <c r="CO102" s="109"/>
      <c r="CP102" s="109"/>
      <c r="CQ102" s="109"/>
      <c r="CR102" s="109"/>
      <c r="CS102" s="109"/>
      <c r="CT102" s="109"/>
      <c r="CU102" s="109"/>
      <c r="CV102" s="109"/>
      <c r="CW102" s="109"/>
      <c r="CX102" s="109"/>
      <c r="CY102" s="109"/>
      <c r="CZ102" s="109"/>
      <c r="DA102" s="109"/>
      <c r="DB102" s="109"/>
      <c r="DC102" s="109"/>
      <c r="DD102" s="109"/>
      <c r="DE102" s="109"/>
      <c r="DF102" s="109"/>
      <c r="DG102" s="109"/>
      <c r="DH102" s="109"/>
      <c r="DI102" s="109"/>
      <c r="DJ102" s="109"/>
      <c r="DK102" s="109"/>
      <c r="DL102" s="109"/>
      <c r="DM102" s="109"/>
      <c r="DN102" s="109"/>
      <c r="DO102" s="109"/>
      <c r="DP102" s="109"/>
      <c r="DQ102" s="109"/>
      <c r="DR102" s="109"/>
      <c r="DS102" s="109"/>
      <c r="DT102" s="109"/>
      <c r="DU102" s="109"/>
      <c r="DV102" s="109"/>
      <c r="DW102" s="109"/>
      <c r="DX102" s="109"/>
      <c r="DY102" s="109"/>
      <c r="DZ102" s="109"/>
      <c r="EA102" s="109"/>
      <c r="EB102" s="109"/>
      <c r="EC102" s="109"/>
      <c r="ED102" s="109"/>
      <c r="EE102" s="109"/>
      <c r="EF102" s="109"/>
      <c r="EG102" s="109"/>
      <c r="EH102" s="109"/>
      <c r="EI102" s="109"/>
      <c r="EJ102" s="109"/>
      <c r="EK102" s="109"/>
      <c r="EL102" s="109"/>
      <c r="EM102" s="109"/>
      <c r="EN102" s="109"/>
      <c r="EO102" s="109"/>
      <c r="EP102" s="109"/>
      <c r="EQ102" s="109"/>
      <c r="ER102" s="109"/>
      <c r="ES102" s="109"/>
      <c r="ET102" s="109"/>
      <c r="EU102" s="109"/>
      <c r="EV102" s="109"/>
      <c r="EW102" s="109"/>
      <c r="EX102" s="109"/>
      <c r="EY102" s="109"/>
      <c r="EZ102" s="109"/>
      <c r="FA102" s="109"/>
      <c r="FB102" s="109"/>
      <c r="FC102" s="109"/>
      <c r="FD102" s="109"/>
      <c r="FE102" s="109"/>
      <c r="FF102" s="109"/>
      <c r="FG102" s="109"/>
      <c r="FH102" s="109"/>
      <c r="FI102" s="109"/>
      <c r="FJ102" s="109"/>
      <c r="FK102" s="109"/>
      <c r="FL102" s="109"/>
      <c r="FM102" s="109"/>
      <c r="FN102" s="109"/>
      <c r="FO102" s="109"/>
      <c r="FP102" s="109"/>
      <c r="FQ102" s="109"/>
      <c r="FR102" s="109"/>
      <c r="FS102" s="109"/>
      <c r="FT102" s="109"/>
      <c r="FU102" s="109"/>
      <c r="FV102" s="109"/>
      <c r="FW102" s="109"/>
      <c r="FX102" s="109"/>
      <c r="FY102" s="109"/>
      <c r="FZ102" s="109"/>
      <c r="GA102" s="109"/>
      <c r="GB102" s="109"/>
      <c r="GC102" s="109"/>
      <c r="GD102" s="109"/>
      <c r="GE102" s="109"/>
      <c r="GF102" s="109"/>
      <c r="GG102" s="109"/>
      <c r="GH102" s="109"/>
      <c r="GI102" s="109"/>
      <c r="GJ102" s="109"/>
      <c r="GK102" s="109"/>
      <c r="GL102" s="109"/>
      <c r="GM102" s="109"/>
      <c r="GN102" s="109"/>
      <c r="GO102" s="109"/>
      <c r="GP102" s="109"/>
      <c r="GQ102" s="109"/>
      <c r="GR102" s="109"/>
      <c r="GS102" s="109"/>
      <c r="GT102" s="109"/>
      <c r="GU102" s="109"/>
      <c r="GV102" s="109"/>
      <c r="GW102" s="109"/>
      <c r="GX102" s="109"/>
      <c r="GY102" s="109"/>
      <c r="GZ102" s="109"/>
      <c r="HA102" s="109"/>
      <c r="HB102" s="109"/>
      <c r="HC102" s="109"/>
      <c r="HD102" s="109"/>
      <c r="HE102" s="109"/>
      <c r="HF102" s="109"/>
      <c r="HG102" s="109"/>
      <c r="HH102" s="109"/>
      <c r="HI102" s="109"/>
      <c r="HJ102" s="109"/>
      <c r="HK102" s="109"/>
      <c r="HL102" s="109"/>
      <c r="HM102" s="109"/>
      <c r="HN102" s="109"/>
      <c r="HO102" s="109"/>
      <c r="HP102" s="109"/>
      <c r="HQ102" s="109"/>
      <c r="HR102" s="109"/>
      <c r="HS102" s="109"/>
      <c r="HT102" s="109"/>
      <c r="HU102" s="109"/>
      <c r="HV102" s="109"/>
      <c r="HW102" s="109"/>
      <c r="HX102" s="109"/>
      <c r="HY102" s="109"/>
      <c r="HZ102" s="109"/>
      <c r="IA102" s="109"/>
      <c r="IB102" s="109"/>
      <c r="IC102" s="109"/>
      <c r="ID102" s="109"/>
      <c r="IE102" s="109"/>
      <c r="IF102" s="109"/>
      <c r="IG102" s="109"/>
      <c r="IH102" s="109"/>
      <c r="II102" s="109"/>
      <c r="IJ102" s="109"/>
      <c r="IK102" s="109"/>
      <c r="IL102" s="109"/>
      <c r="IM102" s="109"/>
      <c r="IN102" s="109"/>
      <c r="IO102" s="109"/>
      <c r="IP102" s="109"/>
      <c r="IQ102" s="109"/>
      <c r="IR102" s="109"/>
      <c r="IS102" s="109"/>
      <c r="IT102" s="109"/>
      <c r="IU102" s="109"/>
      <c r="IV102" s="109"/>
    </row>
    <row r="103" spans="1:256" s="4" customFormat="1">
      <c r="A103" s="107"/>
      <c r="B103" s="14"/>
      <c r="C103" s="291"/>
      <c r="D103" s="239"/>
      <c r="E103" s="109"/>
      <c r="F103" s="157"/>
      <c r="G103" s="109"/>
      <c r="H103" s="109"/>
      <c r="I103" s="109"/>
      <c r="J103" s="109"/>
      <c r="K103" s="109"/>
      <c r="L103" s="109"/>
      <c r="M103" s="109"/>
      <c r="N103" s="109"/>
      <c r="O103" s="109"/>
      <c r="P103" s="109"/>
      <c r="Q103" s="109"/>
      <c r="R103" s="109"/>
      <c r="S103" s="109"/>
      <c r="T103" s="109"/>
      <c r="U103" s="109"/>
      <c r="V103" s="109"/>
      <c r="W103" s="109"/>
      <c r="X103" s="109"/>
      <c r="Y103" s="109"/>
      <c r="Z103" s="109"/>
      <c r="AA103" s="109"/>
      <c r="AB103" s="109"/>
      <c r="AC103" s="109"/>
      <c r="AD103" s="109"/>
      <c r="AE103" s="109"/>
      <c r="AF103" s="109"/>
      <c r="AG103" s="109"/>
      <c r="AH103" s="109"/>
      <c r="AI103" s="109"/>
      <c r="AJ103" s="109"/>
      <c r="AK103" s="109"/>
      <c r="AL103" s="109"/>
      <c r="AM103" s="109"/>
      <c r="AN103" s="109"/>
      <c r="AO103" s="109"/>
      <c r="AP103" s="109"/>
      <c r="AQ103" s="109"/>
      <c r="AR103" s="109"/>
      <c r="AS103" s="109"/>
      <c r="AT103" s="109"/>
      <c r="AU103" s="109"/>
      <c r="AV103" s="109"/>
      <c r="AW103" s="109"/>
      <c r="AX103" s="109"/>
      <c r="AY103" s="109"/>
      <c r="AZ103" s="109"/>
      <c r="BA103" s="109"/>
      <c r="BB103" s="109"/>
      <c r="BC103" s="109"/>
      <c r="BD103" s="109"/>
      <c r="BE103" s="109"/>
      <c r="BF103" s="109"/>
      <c r="BG103" s="109"/>
      <c r="BH103" s="109"/>
      <c r="BI103" s="109"/>
      <c r="BJ103" s="109"/>
      <c r="BK103" s="109"/>
      <c r="BL103" s="109"/>
      <c r="BM103" s="109"/>
      <c r="BN103" s="109"/>
      <c r="BO103" s="109"/>
      <c r="BP103" s="109"/>
      <c r="BQ103" s="109"/>
      <c r="BR103" s="109"/>
      <c r="BS103" s="109"/>
      <c r="BT103" s="109"/>
      <c r="BU103" s="109"/>
      <c r="BV103" s="109"/>
      <c r="BW103" s="109"/>
      <c r="BX103" s="109"/>
      <c r="BY103" s="109"/>
      <c r="BZ103" s="109"/>
      <c r="CA103" s="109"/>
      <c r="CB103" s="109"/>
      <c r="CC103" s="109"/>
      <c r="CD103" s="109"/>
      <c r="CE103" s="109"/>
      <c r="CF103" s="109"/>
      <c r="CG103" s="109"/>
      <c r="CH103" s="109"/>
      <c r="CI103" s="109"/>
      <c r="CJ103" s="109"/>
      <c r="CK103" s="109"/>
      <c r="CL103" s="109"/>
      <c r="CM103" s="109"/>
      <c r="CN103" s="109"/>
      <c r="CO103" s="109"/>
      <c r="CP103" s="109"/>
      <c r="CQ103" s="109"/>
      <c r="CR103" s="109"/>
      <c r="CS103" s="109"/>
      <c r="CT103" s="109"/>
      <c r="CU103" s="109"/>
      <c r="CV103" s="109"/>
      <c r="CW103" s="109"/>
      <c r="CX103" s="109"/>
      <c r="CY103" s="109"/>
      <c r="CZ103" s="109"/>
      <c r="DA103" s="109"/>
      <c r="DB103" s="109"/>
      <c r="DC103" s="109"/>
      <c r="DD103" s="109"/>
      <c r="DE103" s="109"/>
      <c r="DF103" s="109"/>
      <c r="DG103" s="109"/>
      <c r="DH103" s="109"/>
      <c r="DI103" s="109"/>
      <c r="DJ103" s="109"/>
      <c r="DK103" s="109"/>
      <c r="DL103" s="109"/>
      <c r="DM103" s="109"/>
      <c r="DN103" s="109"/>
      <c r="DO103" s="109"/>
      <c r="DP103" s="109"/>
      <c r="DQ103" s="109"/>
      <c r="DR103" s="109"/>
      <c r="DS103" s="109"/>
      <c r="DT103" s="109"/>
      <c r="DU103" s="109"/>
      <c r="DV103" s="109"/>
      <c r="DW103" s="109"/>
      <c r="DX103" s="109"/>
      <c r="DY103" s="109"/>
      <c r="DZ103" s="109"/>
      <c r="EA103" s="109"/>
      <c r="EB103" s="109"/>
      <c r="EC103" s="109"/>
      <c r="ED103" s="109"/>
      <c r="EE103" s="109"/>
      <c r="EF103" s="109"/>
      <c r="EG103" s="109"/>
      <c r="EH103" s="109"/>
      <c r="EI103" s="109"/>
      <c r="EJ103" s="109"/>
      <c r="EK103" s="109"/>
      <c r="EL103" s="109"/>
      <c r="EM103" s="109"/>
      <c r="EN103" s="109"/>
      <c r="EO103" s="109"/>
      <c r="EP103" s="109"/>
      <c r="EQ103" s="109"/>
      <c r="ER103" s="109"/>
      <c r="ES103" s="109"/>
      <c r="ET103" s="109"/>
      <c r="EU103" s="109"/>
      <c r="EV103" s="109"/>
      <c r="EW103" s="109"/>
      <c r="EX103" s="109"/>
      <c r="EY103" s="109"/>
      <c r="EZ103" s="109"/>
      <c r="FA103" s="109"/>
      <c r="FB103" s="109"/>
      <c r="FC103" s="109"/>
      <c r="FD103" s="109"/>
      <c r="FE103" s="109"/>
      <c r="FF103" s="109"/>
      <c r="FG103" s="109"/>
      <c r="FH103" s="109"/>
      <c r="FI103" s="109"/>
      <c r="FJ103" s="109"/>
      <c r="FK103" s="109"/>
      <c r="FL103" s="109"/>
      <c r="FM103" s="109"/>
      <c r="FN103" s="109"/>
      <c r="FO103" s="109"/>
      <c r="FP103" s="109"/>
      <c r="FQ103" s="109"/>
      <c r="FR103" s="109"/>
      <c r="FS103" s="109"/>
      <c r="FT103" s="109"/>
      <c r="FU103" s="109"/>
      <c r="FV103" s="109"/>
      <c r="FW103" s="109"/>
      <c r="FX103" s="109"/>
      <c r="FY103" s="109"/>
      <c r="FZ103" s="109"/>
      <c r="GA103" s="109"/>
      <c r="GB103" s="109"/>
      <c r="GC103" s="109"/>
      <c r="GD103" s="109"/>
      <c r="GE103" s="109"/>
      <c r="GF103" s="109"/>
      <c r="GG103" s="109"/>
      <c r="GH103" s="109"/>
      <c r="GI103" s="109"/>
      <c r="GJ103" s="109"/>
      <c r="GK103" s="109"/>
      <c r="GL103" s="109"/>
      <c r="GM103" s="109"/>
      <c r="GN103" s="109"/>
      <c r="GO103" s="109"/>
      <c r="GP103" s="109"/>
      <c r="GQ103" s="109"/>
      <c r="GR103" s="109"/>
      <c r="GS103" s="109"/>
      <c r="GT103" s="109"/>
      <c r="GU103" s="109"/>
      <c r="GV103" s="109"/>
      <c r="GW103" s="109"/>
      <c r="GX103" s="109"/>
      <c r="GY103" s="109"/>
      <c r="GZ103" s="109"/>
      <c r="HA103" s="109"/>
      <c r="HB103" s="109"/>
      <c r="HC103" s="109"/>
      <c r="HD103" s="109"/>
      <c r="HE103" s="109"/>
      <c r="HF103" s="109"/>
      <c r="HG103" s="109"/>
      <c r="HH103" s="109"/>
      <c r="HI103" s="109"/>
      <c r="HJ103" s="109"/>
      <c r="HK103" s="109"/>
      <c r="HL103" s="109"/>
      <c r="HM103" s="109"/>
      <c r="HN103" s="109"/>
      <c r="HO103" s="109"/>
      <c r="HP103" s="109"/>
      <c r="HQ103" s="109"/>
      <c r="HR103" s="109"/>
      <c r="HS103" s="109"/>
      <c r="HT103" s="109"/>
      <c r="HU103" s="109"/>
      <c r="HV103" s="109"/>
      <c r="HW103" s="109"/>
      <c r="HX103" s="109"/>
      <c r="HY103" s="109"/>
      <c r="HZ103" s="109"/>
      <c r="IA103" s="109"/>
      <c r="IB103" s="109"/>
      <c r="IC103" s="109"/>
      <c r="ID103" s="109"/>
      <c r="IE103" s="109"/>
      <c r="IF103" s="109"/>
      <c r="IG103" s="109"/>
      <c r="IH103" s="109"/>
      <c r="II103" s="109"/>
      <c r="IJ103" s="109"/>
      <c r="IK103" s="109"/>
      <c r="IL103" s="109"/>
      <c r="IM103" s="109"/>
      <c r="IN103" s="109"/>
      <c r="IO103" s="109"/>
      <c r="IP103" s="109"/>
      <c r="IQ103" s="109"/>
      <c r="IR103" s="109"/>
      <c r="IS103" s="109"/>
      <c r="IT103" s="109"/>
      <c r="IU103" s="109"/>
      <c r="IV103" s="109"/>
    </row>
    <row r="104" spans="1:256" s="4" customFormat="1">
      <c r="A104" s="107"/>
      <c r="B104" s="14"/>
      <c r="C104" s="12"/>
      <c r="D104" s="239"/>
      <c r="E104" s="109"/>
      <c r="F104" s="157"/>
      <c r="G104" s="109"/>
      <c r="H104" s="109"/>
      <c r="I104" s="109"/>
      <c r="J104" s="109"/>
      <c r="K104" s="109"/>
      <c r="L104" s="109"/>
      <c r="M104" s="109"/>
      <c r="N104" s="109"/>
      <c r="O104" s="109"/>
      <c r="P104" s="109"/>
      <c r="Q104" s="109"/>
      <c r="R104" s="109"/>
      <c r="S104" s="109"/>
      <c r="T104" s="109"/>
      <c r="U104" s="109"/>
      <c r="V104" s="109"/>
      <c r="W104" s="109"/>
      <c r="X104" s="109"/>
      <c r="Y104" s="109"/>
      <c r="Z104" s="109"/>
      <c r="AA104" s="109"/>
      <c r="AB104" s="109"/>
      <c r="AC104" s="109"/>
      <c r="AD104" s="109"/>
      <c r="AE104" s="109"/>
      <c r="AF104" s="109"/>
      <c r="AG104" s="109"/>
      <c r="AH104" s="109"/>
      <c r="AI104" s="109"/>
      <c r="AJ104" s="109"/>
      <c r="AK104" s="109"/>
      <c r="AL104" s="109"/>
      <c r="AM104" s="109"/>
      <c r="AN104" s="109"/>
      <c r="AO104" s="109"/>
      <c r="AP104" s="109"/>
      <c r="AQ104" s="109"/>
      <c r="AR104" s="109"/>
      <c r="AS104" s="109"/>
      <c r="AT104" s="109"/>
      <c r="AU104" s="109"/>
      <c r="AV104" s="109"/>
      <c r="AW104" s="109"/>
      <c r="AX104" s="109"/>
      <c r="AY104" s="109"/>
      <c r="AZ104" s="109"/>
      <c r="BA104" s="109"/>
      <c r="BB104" s="109"/>
      <c r="BC104" s="109"/>
      <c r="BD104" s="109"/>
      <c r="BE104" s="109"/>
      <c r="BF104" s="109"/>
      <c r="BG104" s="109"/>
      <c r="BH104" s="109"/>
      <c r="BI104" s="109"/>
      <c r="BJ104" s="109"/>
      <c r="BK104" s="109"/>
      <c r="BL104" s="109"/>
      <c r="BM104" s="109"/>
      <c r="BN104" s="109"/>
      <c r="BO104" s="109"/>
      <c r="BP104" s="109"/>
      <c r="BQ104" s="109"/>
      <c r="BR104" s="109"/>
      <c r="BS104" s="109"/>
      <c r="BT104" s="109"/>
      <c r="BU104" s="109"/>
      <c r="BV104" s="109"/>
      <c r="BW104" s="109"/>
      <c r="BX104" s="109"/>
      <c r="BY104" s="109"/>
      <c r="BZ104" s="109"/>
      <c r="CA104" s="109"/>
      <c r="CB104" s="109"/>
      <c r="CC104" s="109"/>
      <c r="CD104" s="109"/>
      <c r="CE104" s="109"/>
      <c r="CF104" s="109"/>
      <c r="CG104" s="109"/>
      <c r="CH104" s="109"/>
      <c r="CI104" s="109"/>
      <c r="CJ104" s="109"/>
      <c r="CK104" s="109"/>
      <c r="CL104" s="109"/>
      <c r="CM104" s="109"/>
      <c r="CN104" s="109"/>
      <c r="CO104" s="109"/>
      <c r="CP104" s="109"/>
      <c r="CQ104" s="109"/>
      <c r="CR104" s="109"/>
      <c r="CS104" s="109"/>
      <c r="CT104" s="109"/>
      <c r="CU104" s="109"/>
      <c r="CV104" s="109"/>
      <c r="CW104" s="109"/>
      <c r="CX104" s="109"/>
      <c r="CY104" s="109"/>
      <c r="CZ104" s="109"/>
      <c r="DA104" s="109"/>
      <c r="DB104" s="109"/>
      <c r="DC104" s="109"/>
      <c r="DD104" s="109"/>
      <c r="DE104" s="109"/>
      <c r="DF104" s="109"/>
      <c r="DG104" s="109"/>
      <c r="DH104" s="109"/>
      <c r="DI104" s="109"/>
      <c r="DJ104" s="109"/>
      <c r="DK104" s="109"/>
      <c r="DL104" s="109"/>
      <c r="DM104" s="109"/>
      <c r="DN104" s="109"/>
      <c r="DO104" s="109"/>
      <c r="DP104" s="109"/>
      <c r="DQ104" s="109"/>
      <c r="DR104" s="109"/>
      <c r="DS104" s="109"/>
      <c r="DT104" s="109"/>
      <c r="DU104" s="109"/>
      <c r="DV104" s="109"/>
      <c r="DW104" s="109"/>
      <c r="DX104" s="109"/>
      <c r="DY104" s="109"/>
      <c r="DZ104" s="109"/>
      <c r="EA104" s="109"/>
      <c r="EB104" s="109"/>
      <c r="EC104" s="109"/>
      <c r="ED104" s="109"/>
      <c r="EE104" s="109"/>
      <c r="EF104" s="109"/>
      <c r="EG104" s="109"/>
      <c r="EH104" s="109"/>
      <c r="EI104" s="109"/>
      <c r="EJ104" s="109"/>
      <c r="EK104" s="109"/>
      <c r="EL104" s="109"/>
      <c r="EM104" s="109"/>
      <c r="EN104" s="109"/>
      <c r="EO104" s="109"/>
      <c r="EP104" s="109"/>
      <c r="EQ104" s="109"/>
      <c r="ER104" s="109"/>
      <c r="ES104" s="109"/>
      <c r="ET104" s="109"/>
      <c r="EU104" s="109"/>
      <c r="EV104" s="109"/>
      <c r="EW104" s="109"/>
      <c r="EX104" s="109"/>
      <c r="EY104" s="109"/>
      <c r="EZ104" s="109"/>
      <c r="FA104" s="109"/>
      <c r="FB104" s="109"/>
      <c r="FC104" s="109"/>
      <c r="FD104" s="109"/>
      <c r="FE104" s="109"/>
      <c r="FF104" s="109"/>
      <c r="FG104" s="109"/>
      <c r="FH104" s="109"/>
      <c r="FI104" s="109"/>
      <c r="FJ104" s="109"/>
      <c r="FK104" s="109"/>
      <c r="FL104" s="109"/>
      <c r="FM104" s="109"/>
      <c r="FN104" s="109"/>
      <c r="FO104" s="109"/>
      <c r="FP104" s="109"/>
      <c r="FQ104" s="109"/>
      <c r="FR104" s="109"/>
      <c r="FS104" s="109"/>
      <c r="FT104" s="109"/>
      <c r="FU104" s="109"/>
      <c r="FV104" s="109"/>
      <c r="FW104" s="109"/>
      <c r="FX104" s="109"/>
      <c r="FY104" s="109"/>
      <c r="FZ104" s="109"/>
      <c r="GA104" s="109"/>
      <c r="GB104" s="109"/>
      <c r="GC104" s="109"/>
      <c r="GD104" s="109"/>
      <c r="GE104" s="109"/>
      <c r="GF104" s="109"/>
      <c r="GG104" s="109"/>
      <c r="GH104" s="109"/>
      <c r="GI104" s="109"/>
      <c r="GJ104" s="109"/>
      <c r="GK104" s="109"/>
      <c r="GL104" s="109"/>
      <c r="GM104" s="109"/>
      <c r="GN104" s="109"/>
      <c r="GO104" s="109"/>
      <c r="GP104" s="109"/>
      <c r="GQ104" s="109"/>
      <c r="GR104" s="109"/>
      <c r="GS104" s="109"/>
      <c r="GT104" s="109"/>
      <c r="GU104" s="109"/>
      <c r="GV104" s="109"/>
      <c r="GW104" s="109"/>
      <c r="GX104" s="109"/>
      <c r="GY104" s="109"/>
      <c r="GZ104" s="109"/>
      <c r="HA104" s="109"/>
      <c r="HB104" s="109"/>
      <c r="HC104" s="109"/>
      <c r="HD104" s="109"/>
      <c r="HE104" s="109"/>
      <c r="HF104" s="109"/>
      <c r="HG104" s="109"/>
      <c r="HH104" s="109"/>
      <c r="HI104" s="109"/>
      <c r="HJ104" s="109"/>
      <c r="HK104" s="109"/>
      <c r="HL104" s="109"/>
      <c r="HM104" s="109"/>
      <c r="HN104" s="109"/>
      <c r="HO104" s="109"/>
      <c r="HP104" s="109"/>
      <c r="HQ104" s="109"/>
      <c r="HR104" s="109"/>
      <c r="HS104" s="109"/>
      <c r="HT104" s="109"/>
      <c r="HU104" s="109"/>
      <c r="HV104" s="109"/>
      <c r="HW104" s="109"/>
      <c r="HX104" s="109"/>
      <c r="HY104" s="109"/>
      <c r="HZ104" s="109"/>
      <c r="IA104" s="109"/>
      <c r="IB104" s="109"/>
      <c r="IC104" s="109"/>
      <c r="ID104" s="109"/>
      <c r="IE104" s="109"/>
      <c r="IF104" s="109"/>
      <c r="IG104" s="109"/>
      <c r="IH104" s="109"/>
      <c r="II104" s="109"/>
      <c r="IJ104" s="109"/>
      <c r="IK104" s="109"/>
      <c r="IL104" s="109"/>
      <c r="IM104" s="109"/>
      <c r="IN104" s="109"/>
      <c r="IO104" s="109"/>
      <c r="IP104" s="109"/>
      <c r="IQ104" s="109"/>
      <c r="IR104" s="109"/>
      <c r="IS104" s="109"/>
      <c r="IT104" s="109"/>
      <c r="IU104" s="109"/>
      <c r="IV104" s="109"/>
    </row>
    <row r="105" spans="1:256" s="4" customFormat="1">
      <c r="A105" s="107"/>
      <c r="B105" s="14"/>
      <c r="C105" s="12"/>
      <c r="D105" s="239"/>
      <c r="E105" s="109"/>
      <c r="F105" s="157"/>
      <c r="G105" s="109"/>
      <c r="H105" s="109"/>
      <c r="I105" s="109"/>
      <c r="J105" s="109"/>
      <c r="K105" s="109"/>
      <c r="L105" s="109"/>
      <c r="M105" s="109"/>
      <c r="N105" s="109"/>
      <c r="O105" s="109"/>
      <c r="P105" s="109"/>
      <c r="Q105" s="109"/>
      <c r="R105" s="109"/>
      <c r="S105" s="109"/>
      <c r="T105" s="109"/>
      <c r="U105" s="109"/>
      <c r="V105" s="109"/>
      <c r="W105" s="109"/>
      <c r="X105" s="109"/>
      <c r="Y105" s="109"/>
      <c r="Z105" s="109"/>
      <c r="AA105" s="109"/>
      <c r="AB105" s="109"/>
      <c r="AC105" s="109"/>
      <c r="AD105" s="109"/>
      <c r="AE105" s="109"/>
      <c r="AF105" s="109"/>
      <c r="AG105" s="109"/>
      <c r="AH105" s="109"/>
      <c r="AI105" s="109"/>
      <c r="AJ105" s="109"/>
      <c r="AK105" s="109"/>
      <c r="AL105" s="109"/>
      <c r="AM105" s="109"/>
      <c r="AN105" s="109"/>
      <c r="AO105" s="109"/>
      <c r="AP105" s="109"/>
      <c r="AQ105" s="109"/>
      <c r="AR105" s="109"/>
      <c r="AS105" s="109"/>
      <c r="AT105" s="109"/>
      <c r="AU105" s="109"/>
      <c r="AV105" s="109"/>
      <c r="AW105" s="109"/>
      <c r="AX105" s="109"/>
      <c r="AY105" s="109"/>
      <c r="AZ105" s="109"/>
      <c r="BA105" s="109"/>
      <c r="BB105" s="109"/>
      <c r="BC105" s="109"/>
      <c r="BD105" s="109"/>
      <c r="BE105" s="109"/>
      <c r="BF105" s="109"/>
      <c r="BG105" s="109"/>
      <c r="BH105" s="109"/>
      <c r="BI105" s="109"/>
      <c r="BJ105" s="109"/>
      <c r="BK105" s="109"/>
      <c r="BL105" s="109"/>
      <c r="BM105" s="109"/>
      <c r="BN105" s="109"/>
      <c r="BO105" s="109"/>
      <c r="BP105" s="109"/>
      <c r="BQ105" s="109"/>
      <c r="BR105" s="109"/>
      <c r="BS105" s="109"/>
      <c r="BT105" s="109"/>
      <c r="BU105" s="109"/>
      <c r="BV105" s="109"/>
      <c r="BW105" s="109"/>
      <c r="BX105" s="109"/>
      <c r="BY105" s="109"/>
      <c r="BZ105" s="109"/>
      <c r="CA105" s="109"/>
      <c r="CB105" s="109"/>
      <c r="CC105" s="109"/>
      <c r="CD105" s="109"/>
      <c r="CE105" s="109"/>
      <c r="CF105" s="109"/>
      <c r="CG105" s="109"/>
      <c r="CH105" s="109"/>
      <c r="CI105" s="109"/>
      <c r="CJ105" s="109"/>
      <c r="CK105" s="109"/>
      <c r="CL105" s="109"/>
      <c r="CM105" s="109"/>
      <c r="CN105" s="109"/>
      <c r="CO105" s="109"/>
      <c r="CP105" s="109"/>
      <c r="CQ105" s="109"/>
      <c r="CR105" s="109"/>
      <c r="CS105" s="109"/>
      <c r="CT105" s="109"/>
      <c r="CU105" s="109"/>
      <c r="CV105" s="109"/>
      <c r="CW105" s="109"/>
      <c r="CX105" s="109"/>
      <c r="CY105" s="109"/>
      <c r="CZ105" s="109"/>
      <c r="DA105" s="109"/>
      <c r="DB105" s="109"/>
      <c r="DC105" s="109"/>
      <c r="DD105" s="109"/>
      <c r="DE105" s="109"/>
      <c r="DF105" s="109"/>
      <c r="DG105" s="109"/>
      <c r="DH105" s="109"/>
      <c r="DI105" s="109"/>
      <c r="DJ105" s="109"/>
      <c r="DK105" s="109"/>
      <c r="DL105" s="109"/>
      <c r="DM105" s="109"/>
      <c r="DN105" s="109"/>
      <c r="DO105" s="109"/>
      <c r="DP105" s="109"/>
      <c r="DQ105" s="109"/>
      <c r="DR105" s="109"/>
      <c r="DS105" s="109"/>
      <c r="DT105" s="109"/>
      <c r="DU105" s="109"/>
      <c r="DV105" s="109"/>
      <c r="DW105" s="109"/>
      <c r="DX105" s="109"/>
      <c r="DY105" s="109"/>
      <c r="DZ105" s="109"/>
      <c r="EA105" s="109"/>
      <c r="EB105" s="109"/>
      <c r="EC105" s="109"/>
      <c r="ED105" s="109"/>
      <c r="EE105" s="109"/>
      <c r="EF105" s="109"/>
      <c r="EG105" s="109"/>
      <c r="EH105" s="109"/>
      <c r="EI105" s="109"/>
      <c r="EJ105" s="109"/>
      <c r="EK105" s="109"/>
      <c r="EL105" s="109"/>
      <c r="EM105" s="109"/>
      <c r="EN105" s="109"/>
      <c r="EO105" s="109"/>
      <c r="EP105" s="109"/>
      <c r="EQ105" s="109"/>
      <c r="ER105" s="109"/>
      <c r="ES105" s="109"/>
      <c r="ET105" s="109"/>
      <c r="EU105" s="109"/>
      <c r="EV105" s="109"/>
      <c r="EW105" s="109"/>
      <c r="EX105" s="109"/>
      <c r="EY105" s="109"/>
      <c r="EZ105" s="109"/>
      <c r="FA105" s="109"/>
      <c r="FB105" s="109"/>
      <c r="FC105" s="109"/>
      <c r="FD105" s="109"/>
      <c r="FE105" s="109"/>
      <c r="FF105" s="109"/>
      <c r="FG105" s="109"/>
      <c r="FH105" s="109"/>
      <c r="FI105" s="109"/>
      <c r="FJ105" s="109"/>
      <c r="FK105" s="109"/>
      <c r="FL105" s="109"/>
      <c r="FM105" s="109"/>
      <c r="FN105" s="109"/>
      <c r="FO105" s="109"/>
      <c r="FP105" s="109"/>
      <c r="FQ105" s="109"/>
      <c r="FR105" s="109"/>
      <c r="FS105" s="109"/>
      <c r="FT105" s="109"/>
      <c r="FU105" s="109"/>
      <c r="FV105" s="109"/>
      <c r="FW105" s="109"/>
      <c r="FX105" s="109"/>
      <c r="FY105" s="109"/>
      <c r="FZ105" s="109"/>
      <c r="GA105" s="109"/>
      <c r="GB105" s="109"/>
      <c r="GC105" s="109"/>
      <c r="GD105" s="109"/>
      <c r="GE105" s="109"/>
      <c r="GF105" s="109"/>
      <c r="GG105" s="109"/>
      <c r="GH105" s="109"/>
      <c r="GI105" s="109"/>
      <c r="GJ105" s="109"/>
      <c r="GK105" s="109"/>
      <c r="GL105" s="109"/>
      <c r="GM105" s="109"/>
      <c r="GN105" s="109"/>
      <c r="GO105" s="109"/>
      <c r="GP105" s="109"/>
      <c r="GQ105" s="109"/>
      <c r="GR105" s="109"/>
      <c r="GS105" s="109"/>
      <c r="GT105" s="109"/>
      <c r="GU105" s="109"/>
      <c r="GV105" s="109"/>
      <c r="GW105" s="109"/>
      <c r="GX105" s="109"/>
      <c r="GY105" s="109"/>
      <c r="GZ105" s="109"/>
      <c r="HA105" s="109"/>
      <c r="HB105" s="109"/>
      <c r="HC105" s="109"/>
      <c r="HD105" s="109"/>
      <c r="HE105" s="109"/>
      <c r="HF105" s="109"/>
      <c r="HG105" s="109"/>
      <c r="HH105" s="109"/>
      <c r="HI105" s="109"/>
      <c r="HJ105" s="109"/>
      <c r="HK105" s="109"/>
      <c r="HL105" s="109"/>
      <c r="HM105" s="109"/>
      <c r="HN105" s="109"/>
      <c r="HO105" s="109"/>
      <c r="HP105" s="109"/>
      <c r="HQ105" s="109"/>
      <c r="HR105" s="109"/>
      <c r="HS105" s="109"/>
      <c r="HT105" s="109"/>
      <c r="HU105" s="109"/>
      <c r="HV105" s="109"/>
      <c r="HW105" s="109"/>
      <c r="HX105" s="109"/>
      <c r="HY105" s="109"/>
      <c r="HZ105" s="109"/>
      <c r="IA105" s="109"/>
      <c r="IB105" s="109"/>
      <c r="IC105" s="109"/>
      <c r="ID105" s="109"/>
      <c r="IE105" s="109"/>
      <c r="IF105" s="109"/>
      <c r="IG105" s="109"/>
      <c r="IH105" s="109"/>
      <c r="II105" s="109"/>
      <c r="IJ105" s="109"/>
      <c r="IK105" s="109"/>
      <c r="IL105" s="109"/>
      <c r="IM105" s="109"/>
      <c r="IN105" s="109"/>
      <c r="IO105" s="109"/>
      <c r="IP105" s="109"/>
      <c r="IQ105" s="109"/>
      <c r="IR105" s="109"/>
      <c r="IS105" s="109"/>
      <c r="IT105" s="109"/>
      <c r="IU105" s="109"/>
      <c r="IV105" s="109"/>
    </row>
    <row r="106" spans="1:256" s="4" customFormat="1">
      <c r="A106" s="107"/>
      <c r="B106" s="14"/>
      <c r="C106" s="12"/>
      <c r="D106" s="239"/>
      <c r="E106" s="109"/>
      <c r="F106" s="157"/>
      <c r="G106" s="109"/>
      <c r="H106" s="109"/>
      <c r="I106" s="109"/>
      <c r="J106" s="109"/>
      <c r="K106" s="109"/>
      <c r="L106" s="109"/>
      <c r="M106" s="109"/>
      <c r="N106" s="109"/>
      <c r="O106" s="109"/>
      <c r="P106" s="109"/>
      <c r="Q106" s="109"/>
      <c r="R106" s="109"/>
      <c r="S106" s="109"/>
      <c r="T106" s="109"/>
      <c r="U106" s="109"/>
      <c r="V106" s="109"/>
      <c r="W106" s="109"/>
      <c r="X106" s="109"/>
      <c r="Y106" s="109"/>
      <c r="Z106" s="109"/>
      <c r="AA106" s="109"/>
      <c r="AB106" s="109"/>
      <c r="AC106" s="109"/>
      <c r="AD106" s="109"/>
      <c r="AE106" s="109"/>
      <c r="AF106" s="109"/>
      <c r="AG106" s="109"/>
      <c r="AH106" s="109"/>
      <c r="AI106" s="109"/>
      <c r="AJ106" s="109"/>
      <c r="AK106" s="109"/>
      <c r="AL106" s="109"/>
      <c r="AM106" s="109"/>
      <c r="AN106" s="109"/>
      <c r="AO106" s="109"/>
      <c r="AP106" s="109"/>
      <c r="AQ106" s="109"/>
      <c r="AR106" s="109"/>
      <c r="AS106" s="109"/>
      <c r="AT106" s="109"/>
      <c r="AU106" s="109"/>
      <c r="AV106" s="109"/>
      <c r="AW106" s="109"/>
      <c r="AX106" s="109"/>
      <c r="AY106" s="109"/>
      <c r="AZ106" s="109"/>
      <c r="BA106" s="109"/>
      <c r="BB106" s="109"/>
      <c r="BC106" s="109"/>
      <c r="BD106" s="109"/>
      <c r="BE106" s="109"/>
      <c r="BF106" s="109"/>
      <c r="BG106" s="109"/>
      <c r="BH106" s="109"/>
      <c r="BI106" s="109"/>
      <c r="BJ106" s="109"/>
      <c r="BK106" s="109"/>
      <c r="BL106" s="109"/>
      <c r="BM106" s="109"/>
      <c r="BN106" s="109"/>
      <c r="BO106" s="109"/>
      <c r="BP106" s="109"/>
      <c r="BQ106" s="109"/>
      <c r="BR106" s="109"/>
      <c r="BS106" s="109"/>
      <c r="BT106" s="109"/>
      <c r="BU106" s="109"/>
      <c r="BV106" s="109"/>
      <c r="BW106" s="109"/>
      <c r="BX106" s="109"/>
      <c r="BY106" s="109"/>
      <c r="BZ106" s="109"/>
      <c r="CA106" s="109"/>
      <c r="CB106" s="109"/>
      <c r="CC106" s="109"/>
      <c r="CD106" s="109"/>
      <c r="CE106" s="109"/>
      <c r="CF106" s="109"/>
      <c r="CG106" s="109"/>
      <c r="CH106" s="109"/>
      <c r="CI106" s="109"/>
      <c r="CJ106" s="109"/>
      <c r="CK106" s="109"/>
      <c r="CL106" s="109"/>
      <c r="CM106" s="109"/>
      <c r="CN106" s="109"/>
      <c r="CO106" s="109"/>
      <c r="CP106" s="109"/>
      <c r="CQ106" s="109"/>
      <c r="CR106" s="109"/>
      <c r="CS106" s="109"/>
      <c r="CT106" s="109"/>
      <c r="CU106" s="109"/>
      <c r="CV106" s="109"/>
      <c r="CW106" s="109"/>
      <c r="CX106" s="109"/>
      <c r="CY106" s="109"/>
      <c r="CZ106" s="109"/>
      <c r="DA106" s="109"/>
      <c r="DB106" s="109"/>
      <c r="DC106" s="109"/>
      <c r="DD106" s="109"/>
      <c r="DE106" s="109"/>
      <c r="DF106" s="109"/>
      <c r="DG106" s="109"/>
      <c r="DH106" s="109"/>
      <c r="DI106" s="109"/>
      <c r="DJ106" s="109"/>
      <c r="DK106" s="109"/>
      <c r="DL106" s="109"/>
      <c r="DM106" s="109"/>
      <c r="DN106" s="109"/>
      <c r="DO106" s="109"/>
      <c r="DP106" s="109"/>
      <c r="DQ106" s="109"/>
      <c r="DR106" s="109"/>
      <c r="DS106" s="109"/>
      <c r="DT106" s="109"/>
      <c r="DU106" s="109"/>
      <c r="DV106" s="109"/>
      <c r="DW106" s="109"/>
      <c r="DX106" s="109"/>
      <c r="DY106" s="109"/>
      <c r="DZ106" s="109"/>
      <c r="EA106" s="109"/>
      <c r="EB106" s="109"/>
      <c r="EC106" s="109"/>
      <c r="ED106" s="109"/>
      <c r="EE106" s="109"/>
      <c r="EF106" s="109"/>
      <c r="EG106" s="109"/>
      <c r="EH106" s="109"/>
      <c r="EI106" s="109"/>
      <c r="EJ106" s="109"/>
      <c r="EK106" s="109"/>
      <c r="EL106" s="109"/>
      <c r="EM106" s="109"/>
      <c r="EN106" s="109"/>
      <c r="EO106" s="109"/>
      <c r="EP106" s="109"/>
      <c r="EQ106" s="109"/>
      <c r="ER106" s="109"/>
      <c r="ES106" s="109"/>
      <c r="ET106" s="109"/>
      <c r="EU106" s="109"/>
      <c r="EV106" s="109"/>
      <c r="EW106" s="109"/>
      <c r="EX106" s="109"/>
      <c r="EY106" s="109"/>
      <c r="EZ106" s="109"/>
      <c r="FA106" s="109"/>
      <c r="FB106" s="109"/>
      <c r="FC106" s="109"/>
      <c r="FD106" s="109"/>
      <c r="FE106" s="109"/>
      <c r="FF106" s="109"/>
      <c r="FG106" s="109"/>
      <c r="FH106" s="109"/>
      <c r="FI106" s="109"/>
      <c r="FJ106" s="109"/>
      <c r="FK106" s="109"/>
      <c r="FL106" s="109"/>
      <c r="FM106" s="109"/>
      <c r="FN106" s="109"/>
      <c r="FO106" s="109"/>
      <c r="FP106" s="109"/>
      <c r="FQ106" s="109"/>
      <c r="FR106" s="109"/>
      <c r="FS106" s="109"/>
      <c r="FT106" s="109"/>
      <c r="FU106" s="109"/>
      <c r="FV106" s="109"/>
      <c r="FW106" s="109"/>
      <c r="FX106" s="109"/>
      <c r="FY106" s="109"/>
      <c r="FZ106" s="109"/>
      <c r="GA106" s="109"/>
      <c r="GB106" s="109"/>
      <c r="GC106" s="109"/>
      <c r="GD106" s="109"/>
      <c r="GE106" s="109"/>
      <c r="GF106" s="109"/>
      <c r="GG106" s="109"/>
      <c r="GH106" s="109"/>
      <c r="GI106" s="109"/>
      <c r="GJ106" s="109"/>
      <c r="GK106" s="109"/>
      <c r="GL106" s="109"/>
      <c r="GM106" s="109"/>
      <c r="GN106" s="109"/>
      <c r="GO106" s="109"/>
      <c r="GP106" s="109"/>
      <c r="GQ106" s="109"/>
      <c r="GR106" s="109"/>
      <c r="GS106" s="109"/>
      <c r="GT106" s="109"/>
      <c r="GU106" s="109"/>
      <c r="GV106" s="109"/>
      <c r="GW106" s="109"/>
      <c r="GX106" s="109"/>
      <c r="GY106" s="109"/>
      <c r="GZ106" s="109"/>
      <c r="HA106" s="109"/>
      <c r="HB106" s="109"/>
      <c r="HC106" s="109"/>
      <c r="HD106" s="109"/>
      <c r="HE106" s="109"/>
      <c r="HF106" s="109"/>
      <c r="HG106" s="109"/>
      <c r="HH106" s="109"/>
      <c r="HI106" s="109"/>
      <c r="HJ106" s="109"/>
      <c r="HK106" s="109"/>
      <c r="HL106" s="109"/>
      <c r="HM106" s="109"/>
      <c r="HN106" s="109"/>
      <c r="HO106" s="109"/>
      <c r="HP106" s="109"/>
      <c r="HQ106" s="109"/>
      <c r="HR106" s="109"/>
      <c r="HS106" s="109"/>
      <c r="HT106" s="109"/>
      <c r="HU106" s="109"/>
      <c r="HV106" s="109"/>
      <c r="HW106" s="109"/>
      <c r="HX106" s="109"/>
      <c r="HY106" s="109"/>
      <c r="HZ106" s="109"/>
      <c r="IA106" s="109"/>
      <c r="IB106" s="109"/>
      <c r="IC106" s="109"/>
      <c r="ID106" s="109"/>
      <c r="IE106" s="109"/>
      <c r="IF106" s="109"/>
      <c r="IG106" s="109"/>
      <c r="IH106" s="109"/>
      <c r="II106" s="109"/>
      <c r="IJ106" s="109"/>
      <c r="IK106" s="109"/>
      <c r="IL106" s="109"/>
      <c r="IM106" s="109"/>
      <c r="IN106" s="109"/>
      <c r="IO106" s="109"/>
      <c r="IP106" s="109"/>
      <c r="IQ106" s="109"/>
      <c r="IR106" s="109"/>
      <c r="IS106" s="109"/>
      <c r="IT106" s="109"/>
      <c r="IU106" s="109"/>
      <c r="IV106" s="109"/>
    </row>
    <row r="107" spans="1:256" s="4" customFormat="1">
      <c r="A107" s="107"/>
      <c r="B107" s="14"/>
      <c r="C107" s="12"/>
      <c r="D107" s="239"/>
      <c r="E107" s="109"/>
      <c r="F107" s="157"/>
      <c r="G107" s="109"/>
      <c r="H107" s="109"/>
      <c r="I107" s="109"/>
      <c r="J107" s="109"/>
      <c r="K107" s="109"/>
      <c r="L107" s="109"/>
      <c r="M107" s="109"/>
      <c r="N107" s="109"/>
      <c r="O107" s="109"/>
      <c r="P107" s="109"/>
      <c r="Q107" s="109"/>
      <c r="R107" s="109"/>
      <c r="S107" s="109"/>
      <c r="T107" s="109"/>
      <c r="U107" s="109"/>
      <c r="V107" s="109"/>
      <c r="W107" s="109"/>
      <c r="X107" s="109"/>
      <c r="Y107" s="109"/>
      <c r="Z107" s="109"/>
      <c r="AA107" s="109"/>
      <c r="AB107" s="109"/>
      <c r="AC107" s="109"/>
      <c r="AD107" s="109"/>
      <c r="AE107" s="109"/>
      <c r="AF107" s="109"/>
      <c r="AG107" s="109"/>
      <c r="AH107" s="109"/>
      <c r="AI107" s="109"/>
      <c r="AJ107" s="109"/>
      <c r="AK107" s="109"/>
      <c r="AL107" s="109"/>
      <c r="AM107" s="109"/>
      <c r="AN107" s="109"/>
      <c r="AO107" s="109"/>
      <c r="AP107" s="109"/>
      <c r="AQ107" s="109"/>
      <c r="AR107" s="109"/>
      <c r="AS107" s="109"/>
      <c r="AT107" s="109"/>
      <c r="AU107" s="109"/>
      <c r="AV107" s="109"/>
      <c r="AW107" s="109"/>
      <c r="AX107" s="109"/>
      <c r="AY107" s="109"/>
      <c r="AZ107" s="109"/>
      <c r="BA107" s="109"/>
      <c r="BB107" s="109"/>
      <c r="BC107" s="109"/>
      <c r="BD107" s="109"/>
      <c r="BE107" s="109"/>
      <c r="BF107" s="109"/>
      <c r="BG107" s="109"/>
      <c r="BH107" s="109"/>
      <c r="BI107" s="109"/>
      <c r="BJ107" s="109"/>
      <c r="BK107" s="109"/>
      <c r="BL107" s="109"/>
      <c r="BM107" s="109"/>
      <c r="BN107" s="109"/>
      <c r="BO107" s="109"/>
      <c r="BP107" s="109"/>
      <c r="BQ107" s="109"/>
      <c r="BR107" s="109"/>
      <c r="BS107" s="109"/>
      <c r="BT107" s="109"/>
      <c r="BU107" s="109"/>
      <c r="BV107" s="109"/>
      <c r="BW107" s="109"/>
      <c r="BX107" s="109"/>
      <c r="BY107" s="109"/>
      <c r="BZ107" s="109"/>
      <c r="CA107" s="109"/>
      <c r="CB107" s="109"/>
      <c r="CC107" s="109"/>
      <c r="CD107" s="109"/>
      <c r="CE107" s="109"/>
      <c r="CF107" s="109"/>
      <c r="CG107" s="109"/>
      <c r="CH107" s="109"/>
      <c r="CI107" s="109"/>
      <c r="CJ107" s="109"/>
      <c r="CK107" s="109"/>
      <c r="CL107" s="109"/>
      <c r="CM107" s="109"/>
      <c r="CN107" s="109"/>
      <c r="CO107" s="109"/>
      <c r="CP107" s="109"/>
      <c r="CQ107" s="109"/>
      <c r="CR107" s="109"/>
      <c r="CS107" s="109"/>
      <c r="CT107" s="109"/>
      <c r="CU107" s="109"/>
      <c r="CV107" s="109"/>
      <c r="CW107" s="109"/>
      <c r="CX107" s="109"/>
      <c r="CY107" s="109"/>
      <c r="CZ107" s="109"/>
      <c r="DA107" s="109"/>
      <c r="DB107" s="109"/>
      <c r="DC107" s="109"/>
      <c r="DD107" s="109"/>
      <c r="DE107" s="109"/>
      <c r="DF107" s="109"/>
      <c r="DG107" s="109"/>
      <c r="DH107" s="109"/>
      <c r="DI107" s="109"/>
      <c r="DJ107" s="109"/>
      <c r="DK107" s="109"/>
      <c r="DL107" s="109"/>
      <c r="DM107" s="109"/>
      <c r="DN107" s="109"/>
      <c r="DO107" s="109"/>
      <c r="DP107" s="109"/>
      <c r="DQ107" s="109"/>
      <c r="DR107" s="109"/>
      <c r="DS107" s="109"/>
      <c r="DT107" s="109"/>
      <c r="DU107" s="109"/>
      <c r="DV107" s="109"/>
      <c r="DW107" s="109"/>
      <c r="DX107" s="109"/>
      <c r="DY107" s="109"/>
      <c r="DZ107" s="109"/>
      <c r="EA107" s="109"/>
      <c r="EB107" s="109"/>
      <c r="EC107" s="109"/>
      <c r="ED107" s="109"/>
      <c r="EE107" s="109"/>
      <c r="EF107" s="109"/>
      <c r="EG107" s="109"/>
      <c r="EH107" s="109"/>
      <c r="EI107" s="109"/>
      <c r="EJ107" s="109"/>
      <c r="EK107" s="109"/>
      <c r="EL107" s="109"/>
      <c r="EM107" s="109"/>
      <c r="EN107" s="109"/>
      <c r="EO107" s="109"/>
      <c r="EP107" s="109"/>
      <c r="EQ107" s="109"/>
      <c r="ER107" s="109"/>
      <c r="ES107" s="109"/>
      <c r="ET107" s="109"/>
      <c r="EU107" s="109"/>
      <c r="EV107" s="109"/>
      <c r="EW107" s="109"/>
      <c r="EX107" s="109"/>
      <c r="EY107" s="109"/>
      <c r="EZ107" s="109"/>
      <c r="FA107" s="109"/>
      <c r="FB107" s="109"/>
      <c r="FC107" s="109"/>
      <c r="FD107" s="109"/>
      <c r="FE107" s="109"/>
      <c r="FF107" s="109"/>
      <c r="FG107" s="109"/>
      <c r="FH107" s="109"/>
      <c r="FI107" s="109"/>
      <c r="FJ107" s="109"/>
      <c r="FK107" s="109"/>
      <c r="FL107" s="109"/>
      <c r="FM107" s="109"/>
      <c r="FN107" s="109"/>
      <c r="FO107" s="109"/>
      <c r="FP107" s="109"/>
      <c r="FQ107" s="109"/>
      <c r="FR107" s="109"/>
      <c r="FS107" s="109"/>
      <c r="FT107" s="109"/>
      <c r="FU107" s="109"/>
      <c r="FV107" s="109"/>
      <c r="FW107" s="109"/>
      <c r="FX107" s="109"/>
      <c r="FY107" s="109"/>
      <c r="FZ107" s="109"/>
      <c r="GA107" s="109"/>
      <c r="GB107" s="109"/>
      <c r="GC107" s="109"/>
      <c r="GD107" s="109"/>
      <c r="GE107" s="109"/>
      <c r="GF107" s="109"/>
      <c r="GG107" s="109"/>
      <c r="GH107" s="109"/>
      <c r="GI107" s="109"/>
      <c r="GJ107" s="109"/>
      <c r="GK107" s="109"/>
      <c r="GL107" s="109"/>
      <c r="GM107" s="109"/>
      <c r="GN107" s="109"/>
      <c r="GO107" s="109"/>
      <c r="GP107" s="109"/>
      <c r="GQ107" s="109"/>
      <c r="GR107" s="109"/>
      <c r="GS107" s="109"/>
      <c r="GT107" s="109"/>
      <c r="GU107" s="109"/>
      <c r="GV107" s="109"/>
      <c r="GW107" s="109"/>
      <c r="GX107" s="109"/>
      <c r="GY107" s="109"/>
      <c r="GZ107" s="109"/>
      <c r="HA107" s="109"/>
      <c r="HB107" s="109"/>
      <c r="HC107" s="109"/>
      <c r="HD107" s="109"/>
      <c r="HE107" s="109"/>
      <c r="HF107" s="109"/>
      <c r="HG107" s="109"/>
      <c r="HH107" s="109"/>
      <c r="HI107" s="109"/>
      <c r="HJ107" s="109"/>
      <c r="HK107" s="109"/>
      <c r="HL107" s="109"/>
      <c r="HM107" s="109"/>
      <c r="HN107" s="109"/>
      <c r="HO107" s="109"/>
      <c r="HP107" s="109"/>
      <c r="HQ107" s="109"/>
      <c r="HR107" s="109"/>
      <c r="HS107" s="109"/>
      <c r="HT107" s="109"/>
      <c r="HU107" s="109"/>
      <c r="HV107" s="109"/>
      <c r="HW107" s="109"/>
      <c r="HX107" s="109"/>
      <c r="HY107" s="109"/>
      <c r="HZ107" s="109"/>
      <c r="IA107" s="109"/>
      <c r="IB107" s="109"/>
      <c r="IC107" s="109"/>
      <c r="ID107" s="109"/>
      <c r="IE107" s="109"/>
      <c r="IF107" s="109"/>
      <c r="IG107" s="109"/>
      <c r="IH107" s="109"/>
      <c r="II107" s="109"/>
      <c r="IJ107" s="109"/>
      <c r="IK107" s="109"/>
      <c r="IL107" s="109"/>
      <c r="IM107" s="109"/>
      <c r="IN107" s="109"/>
      <c r="IO107" s="109"/>
      <c r="IP107" s="109"/>
      <c r="IQ107" s="109"/>
      <c r="IR107" s="109"/>
      <c r="IS107" s="109"/>
      <c r="IT107" s="109"/>
      <c r="IU107" s="109"/>
      <c r="IV107" s="109"/>
    </row>
    <row r="108" spans="1:256" s="4" customFormat="1">
      <c r="A108" s="107"/>
      <c r="B108" s="14"/>
      <c r="C108" s="12"/>
      <c r="D108" s="239"/>
      <c r="E108" s="109"/>
      <c r="F108" s="157"/>
      <c r="G108" s="109"/>
      <c r="H108" s="109"/>
      <c r="I108" s="109"/>
      <c r="J108" s="109"/>
      <c r="K108" s="109"/>
      <c r="L108" s="109"/>
      <c r="M108" s="109"/>
      <c r="N108" s="109"/>
      <c r="O108" s="109"/>
      <c r="P108" s="109"/>
      <c r="Q108" s="109"/>
      <c r="R108" s="109"/>
      <c r="S108" s="109"/>
      <c r="T108" s="109"/>
      <c r="U108" s="109"/>
      <c r="V108" s="109"/>
      <c r="W108" s="109"/>
      <c r="X108" s="109"/>
      <c r="Y108" s="109"/>
      <c r="Z108" s="109"/>
      <c r="AA108" s="109"/>
      <c r="AB108" s="109"/>
      <c r="AC108" s="109"/>
      <c r="AD108" s="109"/>
      <c r="AE108" s="109"/>
      <c r="AF108" s="109"/>
      <c r="AG108" s="109"/>
      <c r="AH108" s="109"/>
      <c r="AI108" s="109"/>
      <c r="AJ108" s="109"/>
      <c r="AK108" s="109"/>
      <c r="AL108" s="109"/>
      <c r="AM108" s="109"/>
      <c r="AN108" s="109"/>
      <c r="AO108" s="109"/>
      <c r="AP108" s="109"/>
      <c r="AQ108" s="109"/>
      <c r="AR108" s="109"/>
      <c r="AS108" s="109"/>
      <c r="AT108" s="109"/>
      <c r="AU108" s="109"/>
      <c r="AV108" s="109"/>
      <c r="AW108" s="109"/>
      <c r="AX108" s="109"/>
      <c r="AY108" s="109"/>
      <c r="AZ108" s="109"/>
      <c r="BA108" s="109"/>
      <c r="BB108" s="109"/>
      <c r="BC108" s="109"/>
      <c r="BD108" s="109"/>
      <c r="BE108" s="109"/>
      <c r="BF108" s="109"/>
      <c r="BG108" s="109"/>
      <c r="BH108" s="109"/>
      <c r="BI108" s="109"/>
      <c r="BJ108" s="109"/>
      <c r="BK108" s="109"/>
      <c r="BL108" s="109"/>
      <c r="BM108" s="109"/>
      <c r="BN108" s="109"/>
      <c r="BO108" s="109"/>
      <c r="BP108" s="109"/>
      <c r="BQ108" s="109"/>
      <c r="BR108" s="109"/>
      <c r="BS108" s="109"/>
      <c r="BT108" s="109"/>
      <c r="BU108" s="109"/>
      <c r="BV108" s="109"/>
      <c r="BW108" s="109"/>
      <c r="BX108" s="109"/>
      <c r="BY108" s="109"/>
      <c r="BZ108" s="109"/>
      <c r="CA108" s="109"/>
      <c r="CB108" s="109"/>
      <c r="CC108" s="109"/>
      <c r="CD108" s="109"/>
      <c r="CE108" s="109"/>
      <c r="CF108" s="109"/>
      <c r="CG108" s="109"/>
      <c r="CH108" s="109"/>
      <c r="CI108" s="109"/>
      <c r="CJ108" s="109"/>
      <c r="CK108" s="109"/>
      <c r="CL108" s="109"/>
      <c r="CM108" s="109"/>
      <c r="CN108" s="109"/>
      <c r="CO108" s="109"/>
      <c r="CP108" s="109"/>
      <c r="CQ108" s="109"/>
      <c r="CR108" s="109"/>
      <c r="CS108" s="109"/>
      <c r="CT108" s="109"/>
      <c r="CU108" s="109"/>
      <c r="CV108" s="109"/>
      <c r="CW108" s="109"/>
      <c r="CX108" s="109"/>
      <c r="CY108" s="109"/>
      <c r="CZ108" s="109"/>
      <c r="DA108" s="109"/>
      <c r="DB108" s="109"/>
      <c r="DC108" s="109"/>
      <c r="DD108" s="109"/>
      <c r="DE108" s="109"/>
      <c r="DF108" s="109"/>
      <c r="DG108" s="109"/>
      <c r="DH108" s="109"/>
      <c r="DI108" s="109"/>
      <c r="DJ108" s="109"/>
      <c r="DK108" s="109"/>
      <c r="DL108" s="109"/>
      <c r="DM108" s="109"/>
      <c r="DN108" s="109"/>
      <c r="DO108" s="109"/>
      <c r="DP108" s="109"/>
      <c r="DQ108" s="109"/>
      <c r="DR108" s="109"/>
      <c r="DS108" s="109"/>
      <c r="DT108" s="109"/>
      <c r="DU108" s="109"/>
      <c r="DV108" s="109"/>
      <c r="DW108" s="109"/>
      <c r="DX108" s="109"/>
      <c r="DY108" s="109"/>
      <c r="DZ108" s="109"/>
      <c r="EA108" s="109"/>
      <c r="EB108" s="109"/>
      <c r="EC108" s="109"/>
      <c r="ED108" s="109"/>
      <c r="EE108" s="109"/>
      <c r="EF108" s="109"/>
      <c r="EG108" s="109"/>
      <c r="EH108" s="109"/>
      <c r="EI108" s="109"/>
      <c r="EJ108" s="109"/>
      <c r="EK108" s="109"/>
      <c r="EL108" s="109"/>
      <c r="EM108" s="109"/>
      <c r="EN108" s="109"/>
      <c r="EO108" s="109"/>
      <c r="EP108" s="109"/>
      <c r="EQ108" s="109"/>
      <c r="ER108" s="109"/>
      <c r="ES108" s="109"/>
      <c r="ET108" s="109"/>
      <c r="EU108" s="109"/>
      <c r="EV108" s="109"/>
      <c r="EW108" s="109"/>
      <c r="EX108" s="109"/>
      <c r="EY108" s="109"/>
      <c r="EZ108" s="109"/>
      <c r="FA108" s="109"/>
      <c r="FB108" s="109"/>
      <c r="FC108" s="109"/>
      <c r="FD108" s="109"/>
      <c r="FE108" s="109"/>
      <c r="FF108" s="109"/>
      <c r="FG108" s="109"/>
      <c r="FH108" s="109"/>
      <c r="FI108" s="109"/>
      <c r="FJ108" s="109"/>
      <c r="FK108" s="109"/>
      <c r="FL108" s="109"/>
      <c r="FM108" s="109"/>
      <c r="FN108" s="109"/>
      <c r="FO108" s="109"/>
      <c r="FP108" s="109"/>
      <c r="FQ108" s="109"/>
      <c r="FR108" s="109"/>
      <c r="FS108" s="109"/>
      <c r="FT108" s="109"/>
      <c r="FU108" s="109"/>
      <c r="FV108" s="109"/>
      <c r="FW108" s="109"/>
      <c r="FX108" s="109"/>
      <c r="FY108" s="109"/>
      <c r="FZ108" s="109"/>
      <c r="GA108" s="109"/>
      <c r="GB108" s="109"/>
      <c r="GC108" s="109"/>
      <c r="GD108" s="109"/>
      <c r="GE108" s="109"/>
      <c r="GF108" s="109"/>
      <c r="GG108" s="109"/>
      <c r="GH108" s="109"/>
      <c r="GI108" s="109"/>
      <c r="GJ108" s="109"/>
      <c r="GK108" s="109"/>
      <c r="GL108" s="109"/>
      <c r="GM108" s="109"/>
      <c r="GN108" s="109"/>
      <c r="GO108" s="109"/>
      <c r="GP108" s="109"/>
      <c r="GQ108" s="109"/>
      <c r="GR108" s="109"/>
      <c r="GS108" s="109"/>
      <c r="GT108" s="109"/>
      <c r="GU108" s="109"/>
      <c r="GV108" s="109"/>
      <c r="GW108" s="109"/>
      <c r="GX108" s="109"/>
      <c r="GY108" s="109"/>
      <c r="GZ108" s="109"/>
      <c r="HA108" s="109"/>
      <c r="HB108" s="109"/>
      <c r="HC108" s="109"/>
      <c r="HD108" s="109"/>
      <c r="HE108" s="109"/>
      <c r="HF108" s="109"/>
      <c r="HG108" s="109"/>
      <c r="HH108" s="109"/>
      <c r="HI108" s="109"/>
      <c r="HJ108" s="109"/>
      <c r="HK108" s="109"/>
      <c r="HL108" s="109"/>
      <c r="HM108" s="109"/>
      <c r="HN108" s="109"/>
      <c r="HO108" s="109"/>
      <c r="HP108" s="109"/>
      <c r="HQ108" s="109"/>
      <c r="HR108" s="109"/>
      <c r="HS108" s="109"/>
      <c r="HT108" s="109"/>
      <c r="HU108" s="109"/>
      <c r="HV108" s="109"/>
      <c r="HW108" s="109"/>
      <c r="HX108" s="109"/>
      <c r="HY108" s="109"/>
      <c r="HZ108" s="109"/>
      <c r="IA108" s="109"/>
      <c r="IB108" s="109"/>
      <c r="IC108" s="109"/>
      <c r="ID108" s="109"/>
      <c r="IE108" s="109"/>
      <c r="IF108" s="109"/>
      <c r="IG108" s="109"/>
      <c r="IH108" s="109"/>
      <c r="II108" s="109"/>
      <c r="IJ108" s="109"/>
      <c r="IK108" s="109"/>
      <c r="IL108" s="109"/>
      <c r="IM108" s="109"/>
      <c r="IN108" s="109"/>
      <c r="IO108" s="109"/>
      <c r="IP108" s="109"/>
      <c r="IQ108" s="109"/>
      <c r="IR108" s="109"/>
      <c r="IS108" s="109"/>
      <c r="IT108" s="109"/>
      <c r="IU108" s="109"/>
      <c r="IV108" s="109"/>
    </row>
    <row r="109" spans="1:256" s="4" customFormat="1">
      <c r="A109" s="107"/>
      <c r="B109" s="14"/>
      <c r="C109" s="12"/>
      <c r="D109" s="239"/>
      <c r="E109" s="109"/>
      <c r="F109" s="157"/>
      <c r="G109" s="109"/>
      <c r="H109" s="109"/>
      <c r="I109" s="109"/>
      <c r="J109" s="109"/>
      <c r="K109" s="109"/>
      <c r="L109" s="109"/>
      <c r="M109" s="109"/>
      <c r="N109" s="109"/>
      <c r="O109" s="109"/>
      <c r="P109" s="109"/>
      <c r="Q109" s="109"/>
      <c r="R109" s="109"/>
      <c r="S109" s="109"/>
      <c r="T109" s="109"/>
      <c r="U109" s="109"/>
      <c r="V109" s="109"/>
      <c r="W109" s="109"/>
      <c r="X109" s="109"/>
      <c r="Y109" s="109"/>
      <c r="Z109" s="109"/>
      <c r="AA109" s="109"/>
      <c r="AB109" s="109"/>
      <c r="AC109" s="109"/>
      <c r="AD109" s="109"/>
      <c r="AE109" s="109"/>
      <c r="AF109" s="109"/>
      <c r="AG109" s="109"/>
      <c r="AH109" s="109"/>
      <c r="AI109" s="109"/>
      <c r="AJ109" s="109"/>
      <c r="AK109" s="109"/>
      <c r="AL109" s="109"/>
      <c r="AM109" s="109"/>
      <c r="AN109" s="109"/>
      <c r="AO109" s="109"/>
      <c r="AP109" s="109"/>
      <c r="AQ109" s="109"/>
      <c r="AR109" s="109"/>
      <c r="AS109" s="109"/>
      <c r="AT109" s="109"/>
      <c r="AU109" s="109"/>
      <c r="AV109" s="109"/>
      <c r="AW109" s="109"/>
      <c r="AX109" s="109"/>
      <c r="AY109" s="109"/>
      <c r="AZ109" s="109"/>
      <c r="BA109" s="109"/>
      <c r="BB109" s="109"/>
      <c r="BC109" s="109"/>
      <c r="BD109" s="109"/>
      <c r="BE109" s="109"/>
      <c r="BF109" s="109"/>
      <c r="BG109" s="109"/>
      <c r="BH109" s="109"/>
      <c r="BI109" s="109"/>
      <c r="BJ109" s="109"/>
      <c r="BK109" s="109"/>
      <c r="BL109" s="109"/>
      <c r="BM109" s="109"/>
      <c r="BN109" s="109"/>
      <c r="BO109" s="109"/>
      <c r="BP109" s="109"/>
      <c r="BQ109" s="109"/>
      <c r="BR109" s="109"/>
      <c r="BS109" s="109"/>
      <c r="BT109" s="109"/>
      <c r="BU109" s="109"/>
      <c r="BV109" s="109"/>
      <c r="BW109" s="109"/>
      <c r="BX109" s="109"/>
      <c r="BY109" s="109"/>
      <c r="BZ109" s="109"/>
      <c r="CA109" s="109"/>
      <c r="CB109" s="109"/>
      <c r="CC109" s="109"/>
      <c r="CD109" s="109"/>
      <c r="CE109" s="109"/>
      <c r="CF109" s="109"/>
      <c r="CG109" s="109"/>
      <c r="CH109" s="109"/>
      <c r="CI109" s="109"/>
      <c r="CJ109" s="109"/>
      <c r="CK109" s="109"/>
      <c r="CL109" s="109"/>
      <c r="CM109" s="109"/>
      <c r="CN109" s="109"/>
      <c r="CO109" s="109"/>
      <c r="CP109" s="109"/>
      <c r="CQ109" s="109"/>
      <c r="CR109" s="109"/>
      <c r="CS109" s="109"/>
      <c r="CT109" s="109"/>
      <c r="CU109" s="109"/>
      <c r="CV109" s="109"/>
      <c r="CW109" s="109"/>
      <c r="CX109" s="109"/>
      <c r="CY109" s="109"/>
      <c r="CZ109" s="109"/>
      <c r="DA109" s="109"/>
      <c r="DB109" s="109"/>
      <c r="DC109" s="109"/>
      <c r="DD109" s="109"/>
      <c r="DE109" s="109"/>
      <c r="DF109" s="109"/>
      <c r="DG109" s="109"/>
      <c r="DH109" s="109"/>
      <c r="DI109" s="109"/>
      <c r="DJ109" s="109"/>
      <c r="DK109" s="109"/>
      <c r="DL109" s="109"/>
      <c r="DM109" s="109"/>
      <c r="DN109" s="109"/>
      <c r="DO109" s="109"/>
      <c r="DP109" s="109"/>
      <c r="DQ109" s="109"/>
      <c r="DR109" s="109"/>
      <c r="DS109" s="109"/>
      <c r="DT109" s="109"/>
      <c r="DU109" s="109"/>
      <c r="DV109" s="109"/>
      <c r="DW109" s="109"/>
      <c r="DX109" s="109"/>
      <c r="DY109" s="109"/>
      <c r="DZ109" s="109"/>
      <c r="EA109" s="109"/>
      <c r="EB109" s="109"/>
      <c r="EC109" s="109"/>
      <c r="ED109" s="109"/>
      <c r="EE109" s="109"/>
      <c r="EF109" s="109"/>
      <c r="EG109" s="109"/>
      <c r="EH109" s="109"/>
      <c r="EI109" s="109"/>
      <c r="EJ109" s="109"/>
      <c r="EK109" s="109"/>
      <c r="EL109" s="109"/>
      <c r="EM109" s="109"/>
      <c r="EN109" s="109"/>
      <c r="EO109" s="109"/>
      <c r="EP109" s="109"/>
      <c r="EQ109" s="109"/>
      <c r="ER109" s="109"/>
      <c r="ES109" s="109"/>
      <c r="ET109" s="109"/>
      <c r="EU109" s="109"/>
      <c r="EV109" s="109"/>
      <c r="EW109" s="109"/>
      <c r="EX109" s="109"/>
      <c r="EY109" s="109"/>
      <c r="EZ109" s="109"/>
      <c r="FA109" s="109"/>
      <c r="FB109" s="109"/>
      <c r="FC109" s="109"/>
      <c r="FD109" s="109"/>
      <c r="FE109" s="109"/>
      <c r="FF109" s="109"/>
      <c r="FG109" s="109"/>
      <c r="FH109" s="109"/>
      <c r="FI109" s="109"/>
      <c r="FJ109" s="109"/>
      <c r="FK109" s="109"/>
      <c r="FL109" s="109"/>
      <c r="FM109" s="109"/>
      <c r="FN109" s="109"/>
      <c r="FO109" s="109"/>
      <c r="FP109" s="109"/>
      <c r="FQ109" s="109"/>
      <c r="FR109" s="109"/>
      <c r="FS109" s="109"/>
      <c r="FT109" s="109"/>
      <c r="FU109" s="109"/>
      <c r="FV109" s="109"/>
      <c r="FW109" s="109"/>
      <c r="FX109" s="109"/>
      <c r="FY109" s="109"/>
      <c r="FZ109" s="109"/>
      <c r="GA109" s="109"/>
      <c r="GB109" s="109"/>
      <c r="GC109" s="109"/>
      <c r="GD109" s="109"/>
      <c r="GE109" s="109"/>
      <c r="GF109" s="109"/>
      <c r="GG109" s="109"/>
      <c r="GH109" s="109"/>
      <c r="GI109" s="109"/>
      <c r="GJ109" s="109"/>
      <c r="GK109" s="109"/>
      <c r="GL109" s="109"/>
      <c r="GM109" s="109"/>
      <c r="GN109" s="109"/>
      <c r="GO109" s="109"/>
      <c r="GP109" s="109"/>
      <c r="GQ109" s="109"/>
      <c r="GR109" s="109"/>
      <c r="GS109" s="109"/>
      <c r="GT109" s="109"/>
      <c r="GU109" s="109"/>
      <c r="GV109" s="109"/>
      <c r="GW109" s="109"/>
      <c r="GX109" s="109"/>
      <c r="GY109" s="109"/>
      <c r="GZ109" s="109"/>
      <c r="HA109" s="109"/>
      <c r="HB109" s="109"/>
      <c r="HC109" s="109"/>
      <c r="HD109" s="109"/>
      <c r="HE109" s="109"/>
      <c r="HF109" s="109"/>
      <c r="HG109" s="109"/>
      <c r="HH109" s="109"/>
      <c r="HI109" s="109"/>
      <c r="HJ109" s="109"/>
      <c r="HK109" s="109"/>
      <c r="HL109" s="109"/>
      <c r="HM109" s="109"/>
      <c r="HN109" s="109"/>
      <c r="HO109" s="109"/>
      <c r="HP109" s="109"/>
      <c r="HQ109" s="109"/>
      <c r="HR109" s="109"/>
      <c r="HS109" s="109"/>
      <c r="HT109" s="109"/>
      <c r="HU109" s="109"/>
      <c r="HV109" s="109"/>
      <c r="HW109" s="109"/>
      <c r="HX109" s="109"/>
      <c r="HY109" s="109"/>
      <c r="HZ109" s="109"/>
      <c r="IA109" s="109"/>
      <c r="IB109" s="109"/>
      <c r="IC109" s="109"/>
      <c r="ID109" s="109"/>
      <c r="IE109" s="109"/>
      <c r="IF109" s="109"/>
      <c r="IG109" s="109"/>
      <c r="IH109" s="109"/>
      <c r="II109" s="109"/>
      <c r="IJ109" s="109"/>
      <c r="IK109" s="109"/>
      <c r="IL109" s="109"/>
      <c r="IM109" s="109"/>
      <c r="IN109" s="109"/>
      <c r="IO109" s="109"/>
      <c r="IP109" s="109"/>
      <c r="IQ109" s="109"/>
      <c r="IR109" s="109"/>
      <c r="IS109" s="109"/>
      <c r="IT109" s="109"/>
      <c r="IU109" s="109"/>
      <c r="IV109" s="109"/>
    </row>
    <row r="110" spans="1:256" s="4" customFormat="1">
      <c r="A110" s="107"/>
      <c r="B110" s="14"/>
      <c r="C110" s="12"/>
      <c r="D110" s="239"/>
      <c r="E110" s="109"/>
      <c r="F110" s="244"/>
      <c r="G110" s="109"/>
      <c r="H110" s="109"/>
      <c r="I110" s="109"/>
      <c r="J110" s="109"/>
      <c r="K110" s="109"/>
      <c r="L110" s="109"/>
      <c r="M110" s="109"/>
      <c r="N110" s="109"/>
      <c r="O110" s="109"/>
      <c r="P110" s="109"/>
      <c r="Q110" s="109"/>
      <c r="R110" s="109"/>
      <c r="S110" s="109"/>
      <c r="T110" s="109"/>
      <c r="U110" s="109"/>
      <c r="V110" s="109"/>
      <c r="W110" s="109"/>
      <c r="X110" s="109"/>
      <c r="Y110" s="109"/>
      <c r="Z110" s="109"/>
      <c r="AA110" s="109"/>
      <c r="AB110" s="109"/>
      <c r="AC110" s="109"/>
      <c r="AD110" s="109"/>
      <c r="AE110" s="109"/>
      <c r="AF110" s="109"/>
      <c r="AG110" s="109"/>
      <c r="AH110" s="109"/>
      <c r="AI110" s="109"/>
      <c r="AJ110" s="109"/>
      <c r="AK110" s="109"/>
      <c r="AL110" s="109"/>
      <c r="AM110" s="109"/>
      <c r="AN110" s="109"/>
      <c r="AO110" s="109"/>
      <c r="AP110" s="109"/>
      <c r="AQ110" s="109"/>
      <c r="AR110" s="109"/>
      <c r="AS110" s="109"/>
      <c r="AT110" s="109"/>
      <c r="AU110" s="109"/>
      <c r="AV110" s="109"/>
      <c r="AW110" s="109"/>
      <c r="AX110" s="109"/>
      <c r="AY110" s="109"/>
      <c r="AZ110" s="109"/>
      <c r="BA110" s="109"/>
      <c r="BB110" s="109"/>
      <c r="BC110" s="109"/>
      <c r="BD110" s="109"/>
      <c r="BE110" s="109"/>
      <c r="BF110" s="109"/>
      <c r="BG110" s="109"/>
      <c r="BH110" s="109"/>
      <c r="BI110" s="109"/>
      <c r="BJ110" s="109"/>
      <c r="BK110" s="109"/>
      <c r="BL110" s="109"/>
      <c r="BM110" s="109"/>
      <c r="BN110" s="109"/>
      <c r="BO110" s="109"/>
      <c r="BP110" s="109"/>
      <c r="BQ110" s="109"/>
      <c r="BR110" s="109"/>
      <c r="BS110" s="109"/>
      <c r="BT110" s="109"/>
      <c r="BU110" s="109"/>
      <c r="BV110" s="109"/>
      <c r="BW110" s="109"/>
      <c r="BX110" s="109"/>
      <c r="BY110" s="109"/>
      <c r="BZ110" s="109"/>
      <c r="CA110" s="109"/>
      <c r="CB110" s="109"/>
      <c r="CC110" s="109"/>
      <c r="CD110" s="109"/>
      <c r="CE110" s="109"/>
      <c r="CF110" s="109"/>
      <c r="CG110" s="109"/>
      <c r="CH110" s="109"/>
      <c r="CI110" s="109"/>
      <c r="CJ110" s="109"/>
      <c r="CK110" s="109"/>
      <c r="CL110" s="109"/>
      <c r="CM110" s="109"/>
      <c r="CN110" s="109"/>
      <c r="CO110" s="109"/>
      <c r="CP110" s="109"/>
      <c r="CQ110" s="109"/>
      <c r="CR110" s="109"/>
      <c r="CS110" s="109"/>
      <c r="CT110" s="109"/>
      <c r="CU110" s="109"/>
      <c r="CV110" s="109"/>
      <c r="CW110" s="109"/>
      <c r="CX110" s="109"/>
      <c r="CY110" s="109"/>
      <c r="CZ110" s="109"/>
      <c r="DA110" s="109"/>
      <c r="DB110" s="109"/>
      <c r="DC110" s="109"/>
      <c r="DD110" s="109"/>
      <c r="DE110" s="109"/>
      <c r="DF110" s="109"/>
      <c r="DG110" s="109"/>
      <c r="DH110" s="109"/>
      <c r="DI110" s="109"/>
      <c r="DJ110" s="109"/>
      <c r="DK110" s="109"/>
      <c r="DL110" s="109"/>
      <c r="DM110" s="109"/>
      <c r="DN110" s="109"/>
      <c r="DO110" s="109"/>
      <c r="DP110" s="109"/>
      <c r="DQ110" s="109"/>
      <c r="DR110" s="109"/>
      <c r="DS110" s="109"/>
      <c r="DT110" s="109"/>
      <c r="DU110" s="109"/>
      <c r="DV110" s="109"/>
      <c r="DW110" s="109"/>
      <c r="DX110" s="109"/>
      <c r="DY110" s="109"/>
      <c r="DZ110" s="109"/>
      <c r="EA110" s="109"/>
      <c r="EB110" s="109"/>
      <c r="EC110" s="109"/>
      <c r="ED110" s="109"/>
      <c r="EE110" s="109"/>
      <c r="EF110" s="109"/>
      <c r="EG110" s="109"/>
      <c r="EH110" s="109"/>
      <c r="EI110" s="109"/>
      <c r="EJ110" s="109"/>
      <c r="EK110" s="109"/>
      <c r="EL110" s="109"/>
      <c r="EM110" s="109"/>
      <c r="EN110" s="109"/>
      <c r="EO110" s="109"/>
      <c r="EP110" s="109"/>
      <c r="EQ110" s="109"/>
      <c r="ER110" s="109"/>
      <c r="ES110" s="109"/>
      <c r="ET110" s="109"/>
      <c r="EU110" s="109"/>
      <c r="EV110" s="109"/>
      <c r="EW110" s="109"/>
      <c r="EX110" s="109"/>
      <c r="EY110" s="109"/>
      <c r="EZ110" s="109"/>
      <c r="FA110" s="109"/>
      <c r="FB110" s="109"/>
      <c r="FC110" s="109"/>
      <c r="FD110" s="109"/>
      <c r="FE110" s="109"/>
      <c r="FF110" s="109"/>
      <c r="FG110" s="109"/>
      <c r="FH110" s="109"/>
      <c r="FI110" s="109"/>
      <c r="FJ110" s="109"/>
      <c r="FK110" s="109"/>
      <c r="FL110" s="109"/>
      <c r="FM110" s="109"/>
      <c r="FN110" s="109"/>
      <c r="FO110" s="109"/>
      <c r="FP110" s="109"/>
      <c r="FQ110" s="109"/>
      <c r="FR110" s="109"/>
      <c r="FS110" s="109"/>
      <c r="FT110" s="109"/>
      <c r="FU110" s="109"/>
      <c r="FV110" s="109"/>
      <c r="FW110" s="109"/>
      <c r="FX110" s="109"/>
      <c r="FY110" s="109"/>
      <c r="FZ110" s="109"/>
      <c r="GA110" s="109"/>
      <c r="GB110" s="109"/>
      <c r="GC110" s="109"/>
      <c r="GD110" s="109"/>
      <c r="GE110" s="109"/>
      <c r="GF110" s="109"/>
      <c r="GG110" s="109"/>
      <c r="GH110" s="109"/>
      <c r="GI110" s="109"/>
      <c r="GJ110" s="109"/>
      <c r="GK110" s="109"/>
      <c r="GL110" s="109"/>
      <c r="GM110" s="109"/>
      <c r="GN110" s="109"/>
      <c r="GO110" s="109"/>
      <c r="GP110" s="109"/>
      <c r="GQ110" s="109"/>
      <c r="GR110" s="109"/>
      <c r="GS110" s="109"/>
      <c r="GT110" s="109"/>
      <c r="GU110" s="109"/>
      <c r="GV110" s="109"/>
      <c r="GW110" s="109"/>
      <c r="GX110" s="109"/>
      <c r="GY110" s="109"/>
      <c r="GZ110" s="109"/>
      <c r="HA110" s="109"/>
      <c r="HB110" s="109"/>
      <c r="HC110" s="109"/>
      <c r="HD110" s="109"/>
      <c r="HE110" s="109"/>
      <c r="HF110" s="109"/>
      <c r="HG110" s="109"/>
      <c r="HH110" s="109"/>
      <c r="HI110" s="109"/>
      <c r="HJ110" s="109"/>
      <c r="HK110" s="109"/>
      <c r="HL110" s="109"/>
      <c r="HM110" s="109"/>
      <c r="HN110" s="109"/>
      <c r="HO110" s="109"/>
      <c r="HP110" s="109"/>
      <c r="HQ110" s="109"/>
      <c r="HR110" s="109"/>
      <c r="HS110" s="109"/>
      <c r="HT110" s="109"/>
      <c r="HU110" s="109"/>
      <c r="HV110" s="109"/>
      <c r="HW110" s="109"/>
      <c r="HX110" s="109"/>
      <c r="HY110" s="109"/>
      <c r="HZ110" s="109"/>
      <c r="IA110" s="109"/>
      <c r="IB110" s="109"/>
      <c r="IC110" s="109"/>
      <c r="ID110" s="109"/>
      <c r="IE110" s="109"/>
      <c r="IF110" s="109"/>
      <c r="IG110" s="109"/>
      <c r="IH110" s="109"/>
      <c r="II110" s="109"/>
      <c r="IJ110" s="109"/>
      <c r="IK110" s="109"/>
      <c r="IL110" s="109"/>
      <c r="IM110" s="109"/>
      <c r="IN110" s="109"/>
      <c r="IO110" s="109"/>
      <c r="IP110" s="109"/>
      <c r="IQ110" s="109"/>
      <c r="IR110" s="109"/>
      <c r="IS110" s="109"/>
      <c r="IT110" s="109"/>
      <c r="IU110" s="109"/>
      <c r="IV110" s="109"/>
    </row>
    <row r="111" spans="1:256" s="4" customFormat="1">
      <c r="A111" s="107"/>
      <c r="B111" s="14"/>
      <c r="C111" s="12"/>
      <c r="D111" s="239"/>
      <c r="E111" s="109"/>
      <c r="F111" s="244"/>
      <c r="G111" s="109"/>
      <c r="H111" s="109"/>
      <c r="I111" s="109"/>
      <c r="J111" s="109"/>
      <c r="K111" s="109"/>
      <c r="L111" s="109"/>
      <c r="M111" s="109"/>
      <c r="N111" s="109"/>
      <c r="O111" s="109"/>
      <c r="P111" s="109"/>
      <c r="Q111" s="109"/>
      <c r="R111" s="109"/>
      <c r="S111" s="109"/>
      <c r="T111" s="109"/>
      <c r="U111" s="109"/>
      <c r="V111" s="109"/>
      <c r="W111" s="109"/>
      <c r="X111" s="109"/>
      <c r="Y111" s="109"/>
      <c r="Z111" s="109"/>
      <c r="AA111" s="109"/>
      <c r="AB111" s="109"/>
      <c r="AC111" s="109"/>
      <c r="AD111" s="109"/>
      <c r="AE111" s="109"/>
      <c r="AF111" s="109"/>
      <c r="AG111" s="109"/>
      <c r="AH111" s="109"/>
      <c r="AI111" s="109"/>
      <c r="AJ111" s="109"/>
      <c r="AK111" s="109"/>
      <c r="AL111" s="109"/>
      <c r="AM111" s="109"/>
      <c r="AN111" s="109"/>
      <c r="AO111" s="109"/>
      <c r="AP111" s="109"/>
      <c r="AQ111" s="109"/>
      <c r="AR111" s="109"/>
      <c r="AS111" s="109"/>
      <c r="AT111" s="109"/>
      <c r="AU111" s="109"/>
      <c r="AV111" s="109"/>
      <c r="AW111" s="109"/>
      <c r="AX111" s="109"/>
      <c r="AY111" s="109"/>
      <c r="AZ111" s="109"/>
      <c r="BA111" s="109"/>
      <c r="BB111" s="109"/>
      <c r="BC111" s="109"/>
      <c r="BD111" s="109"/>
      <c r="BE111" s="109"/>
      <c r="BF111" s="109"/>
      <c r="BG111" s="109"/>
      <c r="BH111" s="109"/>
      <c r="BI111" s="109"/>
      <c r="BJ111" s="109"/>
      <c r="BK111" s="109"/>
      <c r="BL111" s="109"/>
      <c r="BM111" s="109"/>
      <c r="BN111" s="109"/>
      <c r="BO111" s="109"/>
      <c r="BP111" s="109"/>
      <c r="BQ111" s="109"/>
      <c r="BR111" s="109"/>
      <c r="BS111" s="109"/>
      <c r="BT111" s="109"/>
      <c r="BU111" s="109"/>
      <c r="BV111" s="109"/>
      <c r="BW111" s="109"/>
      <c r="BX111" s="109"/>
      <c r="BY111" s="109"/>
      <c r="BZ111" s="109"/>
      <c r="CA111" s="109"/>
      <c r="CB111" s="109"/>
      <c r="CC111" s="109"/>
      <c r="CD111" s="109"/>
      <c r="CE111" s="109"/>
      <c r="CF111" s="109"/>
      <c r="CG111" s="109"/>
      <c r="CH111" s="109"/>
      <c r="CI111" s="109"/>
      <c r="CJ111" s="109"/>
      <c r="CK111" s="109"/>
      <c r="CL111" s="109"/>
      <c r="CM111" s="109"/>
      <c r="CN111" s="109"/>
      <c r="CO111" s="109"/>
      <c r="CP111" s="109"/>
      <c r="CQ111" s="109"/>
      <c r="CR111" s="109"/>
      <c r="CS111" s="109"/>
      <c r="CT111" s="109"/>
      <c r="CU111" s="109"/>
      <c r="CV111" s="109"/>
      <c r="CW111" s="109"/>
      <c r="CX111" s="109"/>
      <c r="CY111" s="109"/>
      <c r="CZ111" s="109"/>
      <c r="DA111" s="109"/>
      <c r="DB111" s="109"/>
      <c r="DC111" s="109"/>
      <c r="DD111" s="109"/>
      <c r="DE111" s="109"/>
      <c r="DF111" s="109"/>
      <c r="DG111" s="109"/>
      <c r="DH111" s="109"/>
      <c r="DI111" s="109"/>
      <c r="DJ111" s="109"/>
      <c r="DK111" s="109"/>
      <c r="DL111" s="109"/>
      <c r="DM111" s="109"/>
      <c r="DN111" s="109"/>
      <c r="DO111" s="109"/>
      <c r="DP111" s="109"/>
      <c r="DQ111" s="109"/>
      <c r="DR111" s="109"/>
      <c r="DS111" s="109"/>
      <c r="DT111" s="109"/>
      <c r="DU111" s="109"/>
      <c r="DV111" s="109"/>
      <c r="DW111" s="109"/>
      <c r="DX111" s="109"/>
      <c r="DY111" s="109"/>
      <c r="DZ111" s="109"/>
      <c r="EA111" s="109"/>
      <c r="EB111" s="109"/>
      <c r="EC111" s="109"/>
      <c r="ED111" s="109"/>
      <c r="EE111" s="109"/>
      <c r="EF111" s="109"/>
      <c r="EG111" s="109"/>
      <c r="EH111" s="109"/>
      <c r="EI111" s="109"/>
      <c r="EJ111" s="109"/>
      <c r="EK111" s="109"/>
      <c r="EL111" s="109"/>
      <c r="EM111" s="109"/>
      <c r="EN111" s="109"/>
      <c r="EO111" s="109"/>
      <c r="EP111" s="109"/>
      <c r="EQ111" s="109"/>
      <c r="ER111" s="109"/>
      <c r="ES111" s="109"/>
      <c r="ET111" s="109"/>
      <c r="EU111" s="109"/>
      <c r="EV111" s="109"/>
      <c r="EW111" s="109"/>
      <c r="EX111" s="109"/>
      <c r="EY111" s="109"/>
      <c r="EZ111" s="109"/>
      <c r="FA111" s="109"/>
      <c r="FB111" s="109"/>
      <c r="FC111" s="109"/>
      <c r="FD111" s="109"/>
      <c r="FE111" s="109"/>
      <c r="FF111" s="109"/>
      <c r="FG111" s="109"/>
      <c r="FH111" s="109"/>
      <c r="FI111" s="109"/>
      <c r="FJ111" s="109"/>
      <c r="FK111" s="109"/>
      <c r="FL111" s="109"/>
      <c r="FM111" s="109"/>
      <c r="FN111" s="109"/>
      <c r="FO111" s="109"/>
      <c r="FP111" s="109"/>
      <c r="FQ111" s="109"/>
      <c r="FR111" s="109"/>
      <c r="FS111" s="109"/>
      <c r="FT111" s="109"/>
      <c r="FU111" s="109"/>
      <c r="FV111" s="109"/>
      <c r="FW111" s="109"/>
      <c r="FX111" s="109"/>
      <c r="FY111" s="109"/>
      <c r="FZ111" s="109"/>
      <c r="GA111" s="109"/>
      <c r="GB111" s="109"/>
      <c r="GC111" s="109"/>
      <c r="GD111" s="109"/>
      <c r="GE111" s="109"/>
      <c r="GF111" s="109"/>
      <c r="GG111" s="109"/>
      <c r="GH111" s="109"/>
      <c r="GI111" s="109"/>
      <c r="GJ111" s="109"/>
      <c r="GK111" s="109"/>
      <c r="GL111" s="109"/>
      <c r="GM111" s="109"/>
      <c r="GN111" s="109"/>
      <c r="GO111" s="109"/>
      <c r="GP111" s="109"/>
      <c r="GQ111" s="109"/>
      <c r="GR111" s="109"/>
      <c r="GS111" s="109"/>
      <c r="GT111" s="109"/>
      <c r="GU111" s="109"/>
      <c r="GV111" s="109"/>
      <c r="GW111" s="109"/>
      <c r="GX111" s="109"/>
      <c r="GY111" s="109"/>
      <c r="GZ111" s="109"/>
      <c r="HA111" s="109"/>
      <c r="HB111" s="109"/>
      <c r="HC111" s="109"/>
      <c r="HD111" s="109"/>
      <c r="HE111" s="109"/>
      <c r="HF111" s="109"/>
      <c r="HG111" s="109"/>
      <c r="HH111" s="109"/>
      <c r="HI111" s="109"/>
      <c r="HJ111" s="109"/>
      <c r="HK111" s="109"/>
      <c r="HL111" s="109"/>
      <c r="HM111" s="109"/>
      <c r="HN111" s="109"/>
      <c r="HO111" s="109"/>
      <c r="HP111" s="109"/>
      <c r="HQ111" s="109"/>
      <c r="HR111" s="109"/>
      <c r="HS111" s="109"/>
      <c r="HT111" s="109"/>
      <c r="HU111" s="109"/>
      <c r="HV111" s="109"/>
      <c r="HW111" s="109"/>
      <c r="HX111" s="109"/>
      <c r="HY111" s="109"/>
      <c r="HZ111" s="109"/>
      <c r="IA111" s="109"/>
      <c r="IB111" s="109"/>
      <c r="IC111" s="109"/>
      <c r="ID111" s="109"/>
      <c r="IE111" s="109"/>
      <c r="IF111" s="109"/>
      <c r="IG111" s="109"/>
      <c r="IH111" s="109"/>
      <c r="II111" s="109"/>
      <c r="IJ111" s="109"/>
      <c r="IK111" s="109"/>
      <c r="IL111" s="109"/>
      <c r="IM111" s="109"/>
      <c r="IN111" s="109"/>
      <c r="IO111" s="109"/>
      <c r="IP111" s="109"/>
      <c r="IQ111" s="109"/>
      <c r="IR111" s="109"/>
      <c r="IS111" s="109"/>
      <c r="IT111" s="109"/>
      <c r="IU111" s="109"/>
      <c r="IV111" s="109"/>
    </row>
    <row r="112" spans="1:256" s="4" customFormat="1">
      <c r="A112" s="107"/>
      <c r="B112" s="14"/>
      <c r="C112" s="12"/>
      <c r="D112" s="239"/>
      <c r="E112" s="109"/>
      <c r="F112" s="244"/>
      <c r="G112" s="109"/>
      <c r="H112" s="109"/>
      <c r="I112" s="109"/>
      <c r="J112" s="109"/>
      <c r="K112" s="109"/>
      <c r="L112" s="109"/>
      <c r="M112" s="109"/>
      <c r="N112" s="109"/>
      <c r="O112" s="109"/>
      <c r="P112" s="109"/>
      <c r="Q112" s="109"/>
      <c r="R112" s="109"/>
      <c r="S112" s="109"/>
      <c r="T112" s="109"/>
      <c r="U112" s="109"/>
      <c r="V112" s="109"/>
      <c r="W112" s="109"/>
      <c r="X112" s="109"/>
      <c r="Y112" s="109"/>
      <c r="Z112" s="109"/>
      <c r="AA112" s="109"/>
      <c r="AB112" s="109"/>
      <c r="AC112" s="109"/>
      <c r="AD112" s="109"/>
      <c r="AE112" s="109"/>
      <c r="AF112" s="109"/>
      <c r="AG112" s="109"/>
      <c r="AH112" s="109"/>
      <c r="AI112" s="109"/>
      <c r="AJ112" s="109"/>
      <c r="AK112" s="109"/>
      <c r="AL112" s="109"/>
      <c r="AM112" s="109"/>
      <c r="AN112" s="109"/>
      <c r="AO112" s="109"/>
      <c r="AP112" s="109"/>
      <c r="AQ112" s="109"/>
      <c r="AR112" s="109"/>
      <c r="AS112" s="109"/>
      <c r="AT112" s="109"/>
      <c r="AU112" s="109"/>
      <c r="AV112" s="109"/>
      <c r="AW112" s="109"/>
      <c r="AX112" s="109"/>
      <c r="AY112" s="109"/>
      <c r="AZ112" s="109"/>
      <c r="BA112" s="109"/>
      <c r="BB112" s="109"/>
      <c r="BC112" s="109"/>
      <c r="BD112" s="109"/>
      <c r="BE112" s="109"/>
      <c r="BF112" s="109"/>
      <c r="BG112" s="109"/>
      <c r="BH112" s="109"/>
      <c r="BI112" s="109"/>
      <c r="BJ112" s="109"/>
      <c r="BK112" s="109"/>
      <c r="BL112" s="109"/>
      <c r="BM112" s="109"/>
      <c r="BN112" s="109"/>
      <c r="BO112" s="109"/>
      <c r="BP112" s="109"/>
      <c r="BQ112" s="109"/>
      <c r="BR112" s="109"/>
      <c r="BS112" s="109"/>
      <c r="BT112" s="109"/>
      <c r="BU112" s="109"/>
      <c r="BV112" s="109"/>
      <c r="BW112" s="109"/>
      <c r="BX112" s="109"/>
      <c r="BY112" s="109"/>
      <c r="BZ112" s="109"/>
      <c r="CA112" s="109"/>
      <c r="CB112" s="109"/>
      <c r="CC112" s="109"/>
      <c r="CD112" s="109"/>
      <c r="CE112" s="109"/>
      <c r="CF112" s="109"/>
      <c r="CG112" s="109"/>
      <c r="CH112" s="109"/>
      <c r="CI112" s="109"/>
      <c r="CJ112" s="109"/>
      <c r="CK112" s="109"/>
      <c r="CL112" s="109"/>
      <c r="CM112" s="109"/>
      <c r="CN112" s="109"/>
      <c r="CO112" s="109"/>
      <c r="CP112" s="109"/>
      <c r="CQ112" s="109"/>
      <c r="CR112" s="109"/>
      <c r="CS112" s="109"/>
      <c r="CT112" s="109"/>
      <c r="CU112" s="109"/>
      <c r="CV112" s="109"/>
      <c r="CW112" s="109"/>
      <c r="CX112" s="109"/>
      <c r="CY112" s="109"/>
      <c r="CZ112" s="109"/>
      <c r="DA112" s="109"/>
      <c r="DB112" s="109"/>
      <c r="DC112" s="109"/>
      <c r="DD112" s="109"/>
      <c r="DE112" s="109"/>
      <c r="DF112" s="109"/>
      <c r="DG112" s="109"/>
      <c r="DH112" s="109"/>
      <c r="DI112" s="109"/>
      <c r="DJ112" s="109"/>
      <c r="DK112" s="109"/>
      <c r="DL112" s="109"/>
      <c r="DM112" s="109"/>
      <c r="DN112" s="109"/>
      <c r="DO112" s="109"/>
      <c r="DP112" s="109"/>
      <c r="DQ112" s="109"/>
      <c r="DR112" s="109"/>
      <c r="DS112" s="109"/>
      <c r="DT112" s="109"/>
      <c r="DU112" s="109"/>
      <c r="DV112" s="109"/>
      <c r="DW112" s="109"/>
      <c r="DX112" s="109"/>
      <c r="DY112" s="109"/>
      <c r="DZ112" s="109"/>
      <c r="EA112" s="109"/>
      <c r="EB112" s="109"/>
      <c r="EC112" s="109"/>
      <c r="ED112" s="109"/>
      <c r="EE112" s="109"/>
      <c r="EF112" s="109"/>
      <c r="EG112" s="109"/>
      <c r="EH112" s="109"/>
      <c r="EI112" s="109"/>
      <c r="EJ112" s="109"/>
      <c r="EK112" s="109"/>
      <c r="EL112" s="109"/>
      <c r="EM112" s="109"/>
      <c r="EN112" s="109"/>
      <c r="EO112" s="109"/>
      <c r="EP112" s="109"/>
      <c r="EQ112" s="109"/>
      <c r="ER112" s="109"/>
      <c r="ES112" s="109"/>
      <c r="ET112" s="109"/>
      <c r="EU112" s="109"/>
      <c r="EV112" s="109"/>
      <c r="EW112" s="109"/>
      <c r="EX112" s="109"/>
      <c r="EY112" s="109"/>
      <c r="EZ112" s="109"/>
      <c r="FA112" s="109"/>
      <c r="FB112" s="109"/>
      <c r="FC112" s="109"/>
      <c r="FD112" s="109"/>
      <c r="FE112" s="109"/>
      <c r="FF112" s="109"/>
      <c r="FG112" s="109"/>
      <c r="FH112" s="109"/>
      <c r="FI112" s="109"/>
      <c r="FJ112" s="109"/>
      <c r="FK112" s="109"/>
      <c r="FL112" s="109"/>
      <c r="FM112" s="109"/>
      <c r="FN112" s="109"/>
      <c r="FO112" s="109"/>
      <c r="FP112" s="109"/>
      <c r="FQ112" s="109"/>
      <c r="FR112" s="109"/>
      <c r="FS112" s="109"/>
      <c r="FT112" s="109"/>
      <c r="FU112" s="109"/>
      <c r="FV112" s="109"/>
      <c r="FW112" s="109"/>
      <c r="FX112" s="109"/>
      <c r="FY112" s="109"/>
      <c r="FZ112" s="109"/>
      <c r="GA112" s="109"/>
      <c r="GB112" s="109"/>
      <c r="GC112" s="109"/>
      <c r="GD112" s="109"/>
      <c r="GE112" s="109"/>
      <c r="GF112" s="109"/>
      <c r="GG112" s="109"/>
      <c r="GH112" s="109"/>
      <c r="GI112" s="109"/>
      <c r="GJ112" s="109"/>
      <c r="GK112" s="109"/>
      <c r="GL112" s="109"/>
      <c r="GM112" s="109"/>
      <c r="GN112" s="109"/>
      <c r="GO112" s="109"/>
      <c r="GP112" s="109"/>
      <c r="GQ112" s="109"/>
      <c r="GR112" s="109"/>
      <c r="GS112" s="109"/>
      <c r="GT112" s="109"/>
      <c r="GU112" s="109"/>
      <c r="GV112" s="109"/>
      <c r="GW112" s="109"/>
      <c r="GX112" s="109"/>
      <c r="GY112" s="109"/>
      <c r="GZ112" s="109"/>
      <c r="HA112" s="109"/>
      <c r="HB112" s="109"/>
      <c r="HC112" s="109"/>
      <c r="HD112" s="109"/>
      <c r="HE112" s="109"/>
      <c r="HF112" s="109"/>
      <c r="HG112" s="109"/>
      <c r="HH112" s="109"/>
      <c r="HI112" s="109"/>
      <c r="HJ112" s="109"/>
      <c r="HK112" s="109"/>
      <c r="HL112" s="109"/>
      <c r="HM112" s="109"/>
      <c r="HN112" s="109"/>
      <c r="HO112" s="109"/>
      <c r="HP112" s="109"/>
      <c r="HQ112" s="109"/>
      <c r="HR112" s="109"/>
      <c r="HS112" s="109"/>
      <c r="HT112" s="109"/>
      <c r="HU112" s="109"/>
      <c r="HV112" s="109"/>
      <c r="HW112" s="109"/>
      <c r="HX112" s="109"/>
      <c r="HY112" s="109"/>
      <c r="HZ112" s="109"/>
      <c r="IA112" s="109"/>
      <c r="IB112" s="109"/>
      <c r="IC112" s="109"/>
      <c r="ID112" s="109"/>
      <c r="IE112" s="109"/>
      <c r="IF112" s="109"/>
      <c r="IG112" s="109"/>
      <c r="IH112" s="109"/>
      <c r="II112" s="109"/>
      <c r="IJ112" s="109"/>
      <c r="IK112" s="109"/>
      <c r="IL112" s="109"/>
      <c r="IM112" s="109"/>
      <c r="IN112" s="109"/>
      <c r="IO112" s="109"/>
      <c r="IP112" s="109"/>
      <c r="IQ112" s="109"/>
      <c r="IR112" s="109"/>
      <c r="IS112" s="109"/>
      <c r="IT112" s="109"/>
      <c r="IU112" s="109"/>
      <c r="IV112" s="109"/>
    </row>
    <row r="113" spans="1:256" s="4" customFormat="1">
      <c r="A113" s="107"/>
      <c r="B113" s="14"/>
      <c r="C113" s="12"/>
      <c r="D113" s="239"/>
      <c r="E113" s="109"/>
      <c r="F113" s="181"/>
      <c r="G113" s="3"/>
      <c r="H113" s="109"/>
      <c r="I113" s="109"/>
      <c r="J113" s="109"/>
      <c r="K113" s="109"/>
      <c r="L113" s="109"/>
      <c r="M113" s="109"/>
      <c r="N113" s="109"/>
      <c r="O113" s="109"/>
      <c r="P113" s="109"/>
      <c r="Q113" s="109"/>
      <c r="R113" s="109"/>
      <c r="S113" s="109"/>
      <c r="T113" s="109"/>
      <c r="U113" s="109"/>
      <c r="V113" s="109"/>
      <c r="W113" s="109"/>
      <c r="X113" s="109"/>
      <c r="Y113" s="109"/>
      <c r="Z113" s="109"/>
      <c r="AA113" s="109"/>
      <c r="AB113" s="109"/>
      <c r="AC113" s="109"/>
      <c r="AD113" s="109"/>
      <c r="AE113" s="109"/>
      <c r="AF113" s="3"/>
      <c r="AG113" s="3"/>
      <c r="AH113" s="3"/>
      <c r="AI113" s="3"/>
      <c r="AJ113" s="3"/>
      <c r="AK113" s="109"/>
      <c r="AL113" s="109"/>
      <c r="AM113" s="109"/>
      <c r="AN113" s="109"/>
      <c r="AO113" s="109"/>
      <c r="AP113" s="109"/>
      <c r="AQ113" s="109"/>
      <c r="AR113" s="109"/>
      <c r="AS113" s="109"/>
      <c r="AT113" s="109"/>
      <c r="AU113" s="109"/>
      <c r="AV113" s="109"/>
      <c r="AW113" s="109"/>
      <c r="AX113" s="109"/>
      <c r="AY113" s="109"/>
      <c r="AZ113" s="109"/>
      <c r="BA113" s="109"/>
      <c r="BB113" s="109"/>
      <c r="BC113" s="109"/>
      <c r="BD113" s="109"/>
      <c r="BE113" s="109"/>
      <c r="BF113" s="109"/>
      <c r="BG113" s="109"/>
      <c r="BH113" s="109"/>
      <c r="BI113" s="109"/>
      <c r="BJ113" s="109"/>
      <c r="BK113" s="109"/>
      <c r="BL113" s="109"/>
      <c r="BM113" s="109"/>
      <c r="BN113" s="109"/>
      <c r="BO113" s="109"/>
      <c r="BP113" s="109"/>
      <c r="BQ113" s="109"/>
      <c r="BR113" s="109"/>
      <c r="BS113" s="109"/>
      <c r="BT113" s="109"/>
      <c r="BU113" s="109"/>
      <c r="BV113" s="109"/>
      <c r="BW113" s="109"/>
      <c r="BX113" s="109"/>
      <c r="BY113" s="109"/>
      <c r="BZ113" s="109"/>
      <c r="CA113" s="109"/>
      <c r="CB113" s="109"/>
      <c r="CC113" s="109"/>
      <c r="CD113" s="109"/>
      <c r="CE113" s="109"/>
      <c r="CF113" s="109"/>
      <c r="CG113" s="109"/>
      <c r="CH113" s="109"/>
      <c r="CI113" s="109"/>
      <c r="CJ113" s="109"/>
      <c r="CK113" s="109"/>
      <c r="CL113" s="109"/>
      <c r="CM113" s="109"/>
      <c r="CN113" s="109"/>
      <c r="CO113" s="109"/>
      <c r="CP113" s="109"/>
      <c r="CQ113" s="109"/>
      <c r="CR113" s="109"/>
      <c r="CS113" s="109"/>
      <c r="CT113" s="109"/>
      <c r="CU113" s="109"/>
      <c r="CV113" s="109"/>
      <c r="CW113" s="109"/>
      <c r="CX113" s="109"/>
      <c r="CY113" s="109"/>
      <c r="CZ113" s="109"/>
      <c r="DA113" s="109"/>
      <c r="DB113" s="109"/>
      <c r="DC113" s="109"/>
      <c r="DD113" s="109"/>
      <c r="DE113" s="109"/>
      <c r="DF113" s="109"/>
      <c r="DG113" s="109"/>
      <c r="DH113" s="109"/>
      <c r="DI113" s="109"/>
      <c r="DJ113" s="109"/>
      <c r="DK113" s="109"/>
      <c r="DL113" s="109"/>
      <c r="DM113" s="109"/>
      <c r="DN113" s="109"/>
      <c r="DO113" s="109"/>
      <c r="DP113" s="109"/>
      <c r="DQ113" s="109"/>
      <c r="DR113" s="109"/>
      <c r="DS113" s="109"/>
      <c r="DT113" s="109"/>
      <c r="DU113" s="109"/>
      <c r="DV113" s="109"/>
      <c r="DW113" s="109"/>
      <c r="DX113" s="109"/>
      <c r="DY113" s="109"/>
      <c r="DZ113" s="109"/>
      <c r="EA113" s="109"/>
      <c r="EB113" s="109"/>
      <c r="EC113" s="109"/>
      <c r="ED113" s="109"/>
      <c r="EE113" s="109"/>
      <c r="EF113" s="109"/>
      <c r="EG113" s="109"/>
      <c r="EH113" s="109"/>
      <c r="EI113" s="109"/>
      <c r="EJ113" s="109"/>
      <c r="EK113" s="109"/>
      <c r="EL113" s="109"/>
      <c r="EM113" s="109"/>
      <c r="EN113" s="109"/>
      <c r="EO113" s="109"/>
      <c r="EP113" s="109"/>
      <c r="EQ113" s="109"/>
      <c r="ER113" s="109"/>
      <c r="ES113" s="109"/>
      <c r="ET113" s="109"/>
      <c r="EU113" s="109"/>
      <c r="EV113" s="109"/>
      <c r="EW113" s="109"/>
      <c r="EX113" s="109"/>
      <c r="EY113" s="109"/>
      <c r="EZ113" s="109"/>
      <c r="FA113" s="109"/>
      <c r="FB113" s="109"/>
      <c r="FC113" s="109"/>
      <c r="FD113" s="109"/>
      <c r="FE113" s="109"/>
      <c r="FF113" s="109"/>
      <c r="FG113" s="109"/>
      <c r="FH113" s="109"/>
      <c r="FI113" s="109"/>
      <c r="FJ113" s="109"/>
      <c r="FK113" s="109"/>
      <c r="FL113" s="109"/>
      <c r="FM113" s="109"/>
      <c r="FN113" s="109"/>
      <c r="FO113" s="109"/>
      <c r="FP113" s="109"/>
      <c r="FQ113" s="109"/>
      <c r="FR113" s="109"/>
      <c r="FS113" s="109"/>
      <c r="FT113" s="109"/>
      <c r="FU113" s="109"/>
      <c r="FV113" s="109"/>
      <c r="FW113" s="109"/>
      <c r="FX113" s="109"/>
      <c r="FY113" s="109"/>
      <c r="FZ113" s="109"/>
      <c r="GA113" s="109"/>
      <c r="GB113" s="109"/>
      <c r="GC113" s="109"/>
      <c r="GD113" s="109"/>
      <c r="GE113" s="109"/>
      <c r="GF113" s="109"/>
      <c r="GG113" s="109"/>
      <c r="GH113" s="109"/>
      <c r="GI113" s="109"/>
      <c r="GJ113" s="109"/>
      <c r="GK113" s="109"/>
      <c r="GL113" s="109"/>
      <c r="GM113" s="109"/>
      <c r="GN113" s="109"/>
      <c r="GO113" s="109"/>
      <c r="GP113" s="109"/>
      <c r="GQ113" s="109"/>
      <c r="GR113" s="109"/>
      <c r="GS113" s="109"/>
      <c r="GT113" s="109"/>
      <c r="GU113" s="109"/>
      <c r="GV113" s="109"/>
      <c r="GW113" s="109"/>
      <c r="GX113" s="109"/>
      <c r="GY113" s="109"/>
      <c r="GZ113" s="109"/>
      <c r="HA113" s="109"/>
      <c r="HB113" s="109"/>
      <c r="HC113" s="109"/>
      <c r="HD113" s="109"/>
      <c r="HE113" s="109"/>
      <c r="HF113" s="109"/>
      <c r="HG113" s="109"/>
      <c r="HH113" s="109"/>
      <c r="HI113" s="109"/>
      <c r="HJ113" s="109"/>
      <c r="HK113" s="109"/>
      <c r="HL113" s="109"/>
      <c r="HM113" s="109"/>
      <c r="HN113" s="109"/>
      <c r="HO113" s="109"/>
      <c r="HP113" s="109"/>
      <c r="HQ113" s="109"/>
      <c r="HR113" s="109"/>
      <c r="HS113" s="109"/>
      <c r="HT113" s="109"/>
      <c r="HU113" s="109"/>
      <c r="HV113" s="109"/>
      <c r="HW113" s="109"/>
      <c r="HX113" s="109"/>
      <c r="HY113" s="109"/>
      <c r="HZ113" s="109"/>
      <c r="IA113" s="109"/>
      <c r="IB113" s="109"/>
      <c r="IC113" s="109"/>
      <c r="ID113" s="109"/>
      <c r="IE113" s="109"/>
      <c r="IF113" s="109"/>
      <c r="IG113" s="109"/>
      <c r="IH113" s="109"/>
      <c r="II113" s="109"/>
      <c r="IJ113" s="109"/>
      <c r="IK113" s="109"/>
      <c r="IL113" s="109"/>
      <c r="IM113" s="109"/>
      <c r="IN113" s="109"/>
      <c r="IO113" s="109"/>
      <c r="IP113" s="109"/>
      <c r="IQ113" s="109"/>
      <c r="IR113" s="109"/>
      <c r="IS113" s="109"/>
      <c r="IT113" s="109"/>
      <c r="IU113" s="109"/>
      <c r="IV113" s="109"/>
    </row>
    <row r="114" spans="1:256" s="4" customFormat="1">
      <c r="A114" s="107"/>
      <c r="B114" s="14"/>
      <c r="C114" s="12"/>
      <c r="D114" s="239"/>
      <c r="E114" s="109"/>
      <c r="F114" s="181"/>
      <c r="G114" s="3"/>
      <c r="H114" s="109"/>
      <c r="I114" s="109"/>
      <c r="J114" s="109"/>
      <c r="K114" s="109"/>
      <c r="L114" s="109"/>
      <c r="M114" s="109"/>
      <c r="N114" s="109"/>
      <c r="O114" s="109"/>
      <c r="P114" s="109"/>
      <c r="Q114" s="109"/>
      <c r="R114" s="109"/>
      <c r="S114" s="109"/>
      <c r="T114" s="109"/>
      <c r="U114" s="109"/>
      <c r="V114" s="109"/>
      <c r="W114" s="109"/>
      <c r="X114" s="109"/>
      <c r="Y114" s="109"/>
      <c r="Z114" s="109"/>
      <c r="AA114" s="109"/>
      <c r="AB114" s="109"/>
      <c r="AC114" s="109"/>
      <c r="AD114" s="109"/>
      <c r="AE114" s="109"/>
      <c r="AF114" s="3"/>
      <c r="AG114" s="3"/>
      <c r="AH114" s="3"/>
      <c r="AI114" s="3"/>
      <c r="AJ114" s="3"/>
      <c r="AK114" s="109"/>
      <c r="AL114" s="109"/>
      <c r="AM114" s="109"/>
      <c r="AN114" s="109"/>
      <c r="AO114" s="109"/>
      <c r="AP114" s="109"/>
      <c r="AQ114" s="109"/>
      <c r="AR114" s="109"/>
      <c r="AS114" s="109"/>
      <c r="AT114" s="109"/>
      <c r="AU114" s="109"/>
      <c r="AV114" s="109"/>
      <c r="AW114" s="109"/>
      <c r="AX114" s="109"/>
      <c r="AY114" s="109"/>
      <c r="AZ114" s="109"/>
      <c r="BA114" s="109"/>
      <c r="BB114" s="109"/>
      <c r="BC114" s="109"/>
      <c r="BD114" s="109"/>
      <c r="BE114" s="109"/>
      <c r="BF114" s="109"/>
      <c r="BG114" s="109"/>
      <c r="BH114" s="109"/>
      <c r="BI114" s="109"/>
      <c r="BJ114" s="109"/>
      <c r="BK114" s="109"/>
      <c r="BL114" s="109"/>
      <c r="BM114" s="109"/>
      <c r="BN114" s="109"/>
      <c r="BO114" s="109"/>
      <c r="BP114" s="109"/>
      <c r="BQ114" s="109"/>
      <c r="BR114" s="109"/>
      <c r="BS114" s="109"/>
      <c r="BT114" s="109"/>
      <c r="BU114" s="109"/>
      <c r="BV114" s="109"/>
      <c r="BW114" s="109"/>
      <c r="BX114" s="109"/>
      <c r="BY114" s="109"/>
      <c r="BZ114" s="109"/>
      <c r="CA114" s="109"/>
      <c r="CB114" s="109"/>
      <c r="CC114" s="109"/>
      <c r="CD114" s="109"/>
      <c r="CE114" s="109"/>
      <c r="CF114" s="109"/>
      <c r="CG114" s="109"/>
      <c r="CH114" s="109"/>
      <c r="CI114" s="109"/>
      <c r="CJ114" s="109"/>
      <c r="CK114" s="109"/>
      <c r="CL114" s="109"/>
      <c r="CM114" s="109"/>
      <c r="CN114" s="109"/>
      <c r="CO114" s="109"/>
      <c r="CP114" s="109"/>
      <c r="CQ114" s="109"/>
      <c r="CR114" s="109"/>
      <c r="CS114" s="109"/>
      <c r="CT114" s="109"/>
      <c r="CU114" s="109"/>
      <c r="CV114" s="109"/>
      <c r="CW114" s="109"/>
      <c r="CX114" s="109"/>
      <c r="CY114" s="109"/>
      <c r="CZ114" s="109"/>
      <c r="DA114" s="109"/>
      <c r="DB114" s="109"/>
      <c r="DC114" s="109"/>
      <c r="DD114" s="109"/>
      <c r="DE114" s="109"/>
      <c r="DF114" s="109"/>
      <c r="DG114" s="109"/>
      <c r="DH114" s="109"/>
      <c r="DI114" s="109"/>
      <c r="DJ114" s="109"/>
      <c r="DK114" s="109"/>
      <c r="DL114" s="109"/>
      <c r="DM114" s="109"/>
      <c r="DN114" s="109"/>
      <c r="DO114" s="109"/>
      <c r="DP114" s="109"/>
      <c r="DQ114" s="109"/>
      <c r="DR114" s="109"/>
      <c r="DS114" s="109"/>
      <c r="DT114" s="109"/>
      <c r="DU114" s="109"/>
      <c r="DV114" s="109"/>
      <c r="DW114" s="109"/>
      <c r="DX114" s="109"/>
      <c r="DY114" s="109"/>
      <c r="DZ114" s="109"/>
      <c r="EA114" s="109"/>
      <c r="EB114" s="109"/>
      <c r="EC114" s="109"/>
      <c r="ED114" s="109"/>
      <c r="EE114" s="109"/>
      <c r="EF114" s="109"/>
      <c r="EG114" s="109"/>
      <c r="EH114" s="109"/>
      <c r="EI114" s="109"/>
      <c r="EJ114" s="109"/>
      <c r="EK114" s="109"/>
      <c r="EL114" s="109"/>
      <c r="EM114" s="109"/>
      <c r="EN114" s="109"/>
      <c r="EO114" s="109"/>
      <c r="EP114" s="109"/>
      <c r="EQ114" s="109"/>
      <c r="ER114" s="109"/>
      <c r="ES114" s="109"/>
      <c r="ET114" s="109"/>
      <c r="EU114" s="109"/>
      <c r="EV114" s="109"/>
      <c r="EW114" s="109"/>
      <c r="EX114" s="109"/>
      <c r="EY114" s="109"/>
      <c r="EZ114" s="109"/>
      <c r="FA114" s="109"/>
      <c r="FB114" s="109"/>
      <c r="FC114" s="109"/>
      <c r="FD114" s="109"/>
      <c r="FE114" s="109"/>
      <c r="FF114" s="109"/>
      <c r="FG114" s="109"/>
      <c r="FH114" s="109"/>
      <c r="FI114" s="109"/>
      <c r="FJ114" s="109"/>
      <c r="FK114" s="109"/>
      <c r="FL114" s="109"/>
      <c r="FM114" s="109"/>
      <c r="FN114" s="109"/>
      <c r="FO114" s="109"/>
      <c r="FP114" s="109"/>
      <c r="FQ114" s="109"/>
      <c r="FR114" s="109"/>
      <c r="FS114" s="109"/>
      <c r="FT114" s="109"/>
      <c r="FU114" s="109"/>
      <c r="FV114" s="109"/>
      <c r="FW114" s="109"/>
      <c r="FX114" s="109"/>
      <c r="FY114" s="109"/>
      <c r="FZ114" s="109"/>
      <c r="GA114" s="109"/>
      <c r="GB114" s="109"/>
      <c r="GC114" s="109"/>
      <c r="GD114" s="109"/>
      <c r="GE114" s="109"/>
      <c r="GF114" s="109"/>
      <c r="GG114" s="109"/>
      <c r="GH114" s="109"/>
      <c r="GI114" s="109"/>
      <c r="GJ114" s="109"/>
      <c r="GK114" s="109"/>
      <c r="GL114" s="109"/>
      <c r="GM114" s="109"/>
      <c r="GN114" s="109"/>
      <c r="GO114" s="109"/>
      <c r="GP114" s="109"/>
      <c r="GQ114" s="109"/>
      <c r="GR114" s="109"/>
      <c r="GS114" s="109"/>
      <c r="GT114" s="109"/>
      <c r="GU114" s="109"/>
      <c r="GV114" s="109"/>
      <c r="GW114" s="109"/>
      <c r="GX114" s="109"/>
      <c r="GY114" s="109"/>
      <c r="GZ114" s="109"/>
      <c r="HA114" s="109"/>
      <c r="HB114" s="109"/>
      <c r="HC114" s="109"/>
      <c r="HD114" s="109"/>
      <c r="HE114" s="109"/>
      <c r="HF114" s="109"/>
      <c r="HG114" s="109"/>
      <c r="HH114" s="109"/>
      <c r="HI114" s="109"/>
      <c r="HJ114" s="109"/>
      <c r="HK114" s="109"/>
      <c r="HL114" s="109"/>
      <c r="HM114" s="109"/>
      <c r="HN114" s="109"/>
      <c r="HO114" s="109"/>
      <c r="HP114" s="109"/>
      <c r="HQ114" s="109"/>
      <c r="HR114" s="109"/>
      <c r="HS114" s="109"/>
      <c r="HT114" s="109"/>
      <c r="HU114" s="109"/>
      <c r="HV114" s="109"/>
      <c r="HW114" s="109"/>
      <c r="HX114" s="109"/>
      <c r="HY114" s="109"/>
      <c r="HZ114" s="109"/>
      <c r="IA114" s="109"/>
      <c r="IB114" s="109"/>
      <c r="IC114" s="109"/>
      <c r="ID114" s="109"/>
      <c r="IE114" s="109"/>
      <c r="IF114" s="109"/>
      <c r="IG114" s="109"/>
      <c r="IH114" s="109"/>
      <c r="II114" s="109"/>
      <c r="IJ114" s="109"/>
      <c r="IK114" s="109"/>
      <c r="IL114" s="109"/>
      <c r="IM114" s="109"/>
      <c r="IN114" s="109"/>
      <c r="IO114" s="109"/>
      <c r="IP114" s="109"/>
      <c r="IQ114" s="109"/>
      <c r="IR114" s="109"/>
      <c r="IS114" s="109"/>
      <c r="IT114" s="109"/>
      <c r="IU114" s="109"/>
      <c r="IV114" s="109"/>
    </row>
    <row r="115" spans="1:256" s="4" customFormat="1">
      <c r="A115" s="107"/>
      <c r="B115" s="14"/>
      <c r="C115" s="12"/>
      <c r="D115" s="239"/>
      <c r="E115" s="109"/>
      <c r="F115" s="181"/>
      <c r="G115" s="3"/>
      <c r="H115" s="109"/>
      <c r="I115" s="109"/>
      <c r="J115" s="109"/>
      <c r="K115" s="109"/>
      <c r="L115" s="109"/>
      <c r="M115" s="109"/>
      <c r="N115" s="109"/>
      <c r="O115" s="109"/>
      <c r="P115" s="109"/>
      <c r="Q115" s="109"/>
      <c r="R115" s="109"/>
      <c r="S115" s="109"/>
      <c r="T115" s="109"/>
      <c r="U115" s="109"/>
      <c r="V115" s="109"/>
      <c r="W115" s="109"/>
      <c r="X115" s="109"/>
      <c r="Y115" s="109"/>
      <c r="Z115" s="109"/>
      <c r="AA115" s="109"/>
      <c r="AB115" s="109"/>
      <c r="AC115" s="109"/>
      <c r="AD115" s="109"/>
      <c r="AE115" s="109"/>
      <c r="AF115" s="3"/>
      <c r="AG115" s="3"/>
      <c r="AH115" s="3"/>
      <c r="AI115" s="3"/>
      <c r="AJ115" s="3"/>
      <c r="AK115" s="109"/>
      <c r="AL115" s="109"/>
      <c r="AM115" s="109"/>
      <c r="AN115" s="109"/>
      <c r="AO115" s="109"/>
      <c r="AP115" s="109"/>
      <c r="AQ115" s="109"/>
      <c r="AR115" s="109"/>
      <c r="AS115" s="109"/>
      <c r="AT115" s="109"/>
      <c r="AU115" s="109"/>
      <c r="AV115" s="109"/>
      <c r="AW115" s="109"/>
      <c r="AX115" s="109"/>
      <c r="AY115" s="109"/>
      <c r="AZ115" s="109"/>
      <c r="BA115" s="109"/>
      <c r="BB115" s="109"/>
      <c r="BC115" s="109"/>
      <c r="BD115" s="109"/>
      <c r="BE115" s="109"/>
      <c r="BF115" s="109"/>
      <c r="BG115" s="109"/>
      <c r="BH115" s="109"/>
      <c r="BI115" s="109"/>
      <c r="BJ115" s="109"/>
      <c r="BK115" s="109"/>
      <c r="BL115" s="109"/>
      <c r="BM115" s="109"/>
      <c r="BN115" s="109"/>
      <c r="BO115" s="109"/>
      <c r="BP115" s="109"/>
      <c r="BQ115" s="109"/>
      <c r="BR115" s="109"/>
      <c r="BS115" s="109"/>
      <c r="BT115" s="109"/>
      <c r="BU115" s="109"/>
      <c r="BV115" s="109"/>
      <c r="BW115" s="109"/>
      <c r="BX115" s="109"/>
      <c r="BY115" s="109"/>
      <c r="BZ115" s="109"/>
      <c r="CA115" s="109"/>
      <c r="CB115" s="109"/>
      <c r="CC115" s="109"/>
      <c r="CD115" s="109"/>
      <c r="CE115" s="109"/>
      <c r="CF115" s="109"/>
      <c r="CG115" s="109"/>
      <c r="CH115" s="109"/>
      <c r="CI115" s="109"/>
      <c r="CJ115" s="109"/>
      <c r="CK115" s="109"/>
      <c r="CL115" s="109"/>
      <c r="CM115" s="109"/>
      <c r="CN115" s="109"/>
      <c r="CO115" s="109"/>
      <c r="CP115" s="109"/>
      <c r="CQ115" s="109"/>
      <c r="CR115" s="109"/>
      <c r="CS115" s="109"/>
      <c r="CT115" s="109"/>
      <c r="CU115" s="109"/>
      <c r="CV115" s="109"/>
      <c r="CW115" s="109"/>
      <c r="CX115" s="109"/>
      <c r="CY115" s="109"/>
      <c r="CZ115" s="109"/>
      <c r="DA115" s="109"/>
      <c r="DB115" s="109"/>
      <c r="DC115" s="109"/>
      <c r="DD115" s="109"/>
      <c r="DE115" s="109"/>
      <c r="DF115" s="109"/>
      <c r="DG115" s="109"/>
      <c r="DH115" s="109"/>
      <c r="DI115" s="109"/>
      <c r="DJ115" s="109"/>
      <c r="DK115" s="109"/>
      <c r="DL115" s="109"/>
      <c r="DM115" s="109"/>
      <c r="DN115" s="109"/>
      <c r="DO115" s="109"/>
      <c r="DP115" s="109"/>
      <c r="DQ115" s="109"/>
      <c r="DR115" s="109"/>
      <c r="DS115" s="109"/>
      <c r="DT115" s="109"/>
      <c r="DU115" s="109"/>
      <c r="DV115" s="109"/>
      <c r="DW115" s="109"/>
      <c r="DX115" s="109"/>
      <c r="DY115" s="109"/>
      <c r="DZ115" s="109"/>
      <c r="EA115" s="109"/>
      <c r="EB115" s="109"/>
      <c r="EC115" s="109"/>
      <c r="ED115" s="109"/>
      <c r="EE115" s="109"/>
      <c r="EF115" s="109"/>
      <c r="EG115" s="109"/>
      <c r="EH115" s="109"/>
      <c r="EI115" s="109"/>
      <c r="EJ115" s="109"/>
      <c r="EK115" s="109"/>
      <c r="EL115" s="109"/>
      <c r="EM115" s="109"/>
      <c r="EN115" s="109"/>
      <c r="EO115" s="109"/>
      <c r="EP115" s="109"/>
      <c r="EQ115" s="109"/>
      <c r="ER115" s="109"/>
      <c r="ES115" s="109"/>
      <c r="ET115" s="109"/>
      <c r="EU115" s="109"/>
      <c r="EV115" s="109"/>
      <c r="EW115" s="109"/>
      <c r="EX115" s="109"/>
      <c r="EY115" s="109"/>
      <c r="EZ115" s="109"/>
      <c r="FA115" s="109"/>
      <c r="FB115" s="109"/>
      <c r="FC115" s="109"/>
      <c r="FD115" s="109"/>
      <c r="FE115" s="109"/>
      <c r="FF115" s="109"/>
      <c r="FG115" s="109"/>
      <c r="FH115" s="109"/>
      <c r="FI115" s="109"/>
      <c r="FJ115" s="109"/>
      <c r="FK115" s="109"/>
      <c r="FL115" s="109"/>
      <c r="FM115" s="109"/>
      <c r="FN115" s="109"/>
      <c r="FO115" s="109"/>
      <c r="FP115" s="109"/>
      <c r="FQ115" s="109"/>
      <c r="FR115" s="109"/>
      <c r="FS115" s="109"/>
      <c r="FT115" s="109"/>
      <c r="FU115" s="109"/>
      <c r="FV115" s="109"/>
      <c r="FW115" s="109"/>
      <c r="FX115" s="109"/>
      <c r="FY115" s="109"/>
      <c r="FZ115" s="109"/>
      <c r="GA115" s="109"/>
      <c r="GB115" s="109"/>
      <c r="GC115" s="109"/>
      <c r="GD115" s="109"/>
      <c r="GE115" s="109"/>
      <c r="GF115" s="109"/>
      <c r="GG115" s="109"/>
      <c r="GH115" s="109"/>
      <c r="GI115" s="109"/>
      <c r="GJ115" s="109"/>
      <c r="GK115" s="109"/>
      <c r="GL115" s="109"/>
      <c r="GM115" s="109"/>
      <c r="GN115" s="109"/>
      <c r="GO115" s="109"/>
      <c r="GP115" s="109"/>
      <c r="GQ115" s="109"/>
      <c r="GR115" s="109"/>
      <c r="GS115" s="109"/>
      <c r="GT115" s="109"/>
      <c r="GU115" s="109"/>
      <c r="GV115" s="109"/>
      <c r="GW115" s="109"/>
      <c r="GX115" s="109"/>
      <c r="GY115" s="109"/>
      <c r="GZ115" s="109"/>
      <c r="HA115" s="109"/>
      <c r="HB115" s="109"/>
      <c r="HC115" s="109"/>
      <c r="HD115" s="109"/>
      <c r="HE115" s="109"/>
      <c r="HF115" s="109"/>
      <c r="HG115" s="109"/>
      <c r="HH115" s="109"/>
      <c r="HI115" s="109"/>
      <c r="HJ115" s="109"/>
      <c r="HK115" s="109"/>
      <c r="HL115" s="109"/>
      <c r="HM115" s="109"/>
      <c r="HN115" s="109"/>
      <c r="HO115" s="109"/>
      <c r="HP115" s="109"/>
      <c r="HQ115" s="109"/>
      <c r="HR115" s="109"/>
      <c r="HS115" s="109"/>
      <c r="HT115" s="109"/>
      <c r="HU115" s="109"/>
      <c r="HV115" s="109"/>
      <c r="HW115" s="109"/>
      <c r="HX115" s="109"/>
      <c r="HY115" s="109"/>
      <c r="HZ115" s="109"/>
      <c r="IA115" s="109"/>
      <c r="IB115" s="109"/>
      <c r="IC115" s="109"/>
      <c r="ID115" s="109"/>
      <c r="IE115" s="109"/>
      <c r="IF115" s="109"/>
      <c r="IG115" s="109"/>
      <c r="IH115" s="109"/>
      <c r="II115" s="109"/>
      <c r="IJ115" s="109"/>
      <c r="IK115" s="109"/>
      <c r="IL115" s="109"/>
      <c r="IM115" s="109"/>
      <c r="IN115" s="109"/>
      <c r="IO115" s="109"/>
      <c r="IP115" s="109"/>
      <c r="IQ115" s="109"/>
      <c r="IR115" s="109"/>
      <c r="IS115" s="109"/>
      <c r="IT115" s="109"/>
      <c r="IU115" s="109"/>
      <c r="IV115" s="109"/>
    </row>
    <row r="116" spans="1:256" s="4" customFormat="1">
      <c r="A116" s="107"/>
      <c r="B116" s="14"/>
      <c r="C116" s="12"/>
      <c r="D116" s="239"/>
      <c r="E116" s="109"/>
      <c r="F116" s="181"/>
      <c r="G116" s="3"/>
      <c r="H116" s="109"/>
      <c r="I116" s="109"/>
      <c r="J116" s="109"/>
      <c r="K116" s="109"/>
      <c r="L116" s="109"/>
      <c r="M116" s="109"/>
      <c r="N116" s="109"/>
      <c r="O116" s="109"/>
      <c r="P116" s="109"/>
      <c r="Q116" s="109"/>
      <c r="R116" s="109"/>
      <c r="S116" s="109"/>
      <c r="T116" s="109"/>
      <c r="U116" s="109"/>
      <c r="V116" s="109"/>
      <c r="W116" s="109"/>
      <c r="X116" s="109"/>
      <c r="Y116" s="109"/>
      <c r="Z116" s="109"/>
      <c r="AA116" s="109"/>
      <c r="AB116" s="109"/>
      <c r="AC116" s="109"/>
      <c r="AD116" s="109"/>
      <c r="AE116" s="109"/>
      <c r="AF116" s="3"/>
      <c r="AG116" s="3"/>
      <c r="AH116" s="3"/>
      <c r="AI116" s="3"/>
      <c r="AJ116" s="3"/>
      <c r="AK116" s="109"/>
      <c r="AL116" s="109"/>
      <c r="AM116" s="109"/>
      <c r="AN116" s="109"/>
      <c r="AO116" s="109"/>
      <c r="AP116" s="109"/>
      <c r="AQ116" s="109"/>
      <c r="AR116" s="109"/>
      <c r="AS116" s="109"/>
      <c r="AT116" s="109"/>
      <c r="AU116" s="109"/>
      <c r="AV116" s="109"/>
      <c r="AW116" s="109"/>
      <c r="AX116" s="109"/>
      <c r="AY116" s="109"/>
      <c r="AZ116" s="109"/>
      <c r="BA116" s="109"/>
      <c r="BB116" s="109"/>
      <c r="BC116" s="109"/>
      <c r="BD116" s="109"/>
      <c r="BE116" s="109"/>
      <c r="BF116" s="109"/>
      <c r="BG116" s="109"/>
      <c r="BH116" s="109"/>
      <c r="BI116" s="109"/>
      <c r="BJ116" s="109"/>
      <c r="BK116" s="109"/>
      <c r="BL116" s="109"/>
      <c r="BM116" s="109"/>
      <c r="BN116" s="109"/>
      <c r="BO116" s="109"/>
      <c r="BP116" s="109"/>
      <c r="BQ116" s="109"/>
      <c r="BR116" s="109"/>
      <c r="BS116" s="109"/>
      <c r="BT116" s="109"/>
      <c r="BU116" s="109"/>
      <c r="BV116" s="109"/>
      <c r="BW116" s="109"/>
      <c r="BX116" s="109"/>
      <c r="BY116" s="109"/>
      <c r="BZ116" s="109"/>
      <c r="CA116" s="109"/>
      <c r="CB116" s="109"/>
      <c r="CC116" s="109"/>
      <c r="CD116" s="109"/>
      <c r="CE116" s="109"/>
      <c r="CF116" s="109"/>
      <c r="CG116" s="109"/>
      <c r="CH116" s="109"/>
      <c r="CI116" s="109"/>
      <c r="CJ116" s="109"/>
      <c r="CK116" s="109"/>
      <c r="CL116" s="109"/>
      <c r="CM116" s="109"/>
      <c r="CN116" s="109"/>
      <c r="CO116" s="109"/>
      <c r="CP116" s="109"/>
      <c r="CQ116" s="109"/>
      <c r="CR116" s="109"/>
      <c r="CS116" s="109"/>
      <c r="CT116" s="109"/>
      <c r="CU116" s="109"/>
      <c r="CV116" s="109"/>
      <c r="CW116" s="109"/>
      <c r="CX116" s="109"/>
      <c r="CY116" s="109"/>
      <c r="CZ116" s="109"/>
      <c r="DA116" s="109"/>
      <c r="DB116" s="109"/>
      <c r="DC116" s="109"/>
      <c r="DD116" s="109"/>
      <c r="DE116" s="109"/>
      <c r="DF116" s="109"/>
      <c r="DG116" s="109"/>
      <c r="DH116" s="109"/>
      <c r="DI116" s="109"/>
      <c r="DJ116" s="109"/>
      <c r="DK116" s="109"/>
      <c r="DL116" s="109"/>
      <c r="DM116" s="109"/>
      <c r="DN116" s="109"/>
      <c r="DO116" s="109"/>
      <c r="DP116" s="109"/>
      <c r="DQ116" s="109"/>
      <c r="DR116" s="109"/>
      <c r="DS116" s="109"/>
      <c r="DT116" s="109"/>
      <c r="DU116" s="109"/>
      <c r="DV116" s="109"/>
      <c r="DW116" s="109"/>
      <c r="DX116" s="109"/>
      <c r="DY116" s="109"/>
      <c r="DZ116" s="109"/>
      <c r="EA116" s="109"/>
      <c r="EB116" s="109"/>
      <c r="EC116" s="109"/>
      <c r="ED116" s="109"/>
      <c r="EE116" s="109"/>
      <c r="EF116" s="109"/>
      <c r="EG116" s="109"/>
      <c r="EH116" s="109"/>
      <c r="EI116" s="109"/>
      <c r="EJ116" s="109"/>
      <c r="EK116" s="109"/>
      <c r="EL116" s="109"/>
      <c r="EM116" s="109"/>
      <c r="EN116" s="109"/>
      <c r="EO116" s="109"/>
      <c r="EP116" s="109"/>
      <c r="EQ116" s="109"/>
      <c r="ER116" s="109"/>
      <c r="ES116" s="109"/>
      <c r="ET116" s="109"/>
      <c r="EU116" s="109"/>
      <c r="EV116" s="109"/>
      <c r="EW116" s="109"/>
      <c r="EX116" s="109"/>
      <c r="EY116" s="109"/>
      <c r="EZ116" s="109"/>
      <c r="FA116" s="109"/>
      <c r="FB116" s="109"/>
      <c r="FC116" s="109"/>
      <c r="FD116" s="109"/>
      <c r="FE116" s="109"/>
      <c r="FF116" s="109"/>
      <c r="FG116" s="109"/>
      <c r="FH116" s="109"/>
      <c r="FI116" s="109"/>
      <c r="FJ116" s="109"/>
      <c r="FK116" s="109"/>
      <c r="FL116" s="109"/>
      <c r="FM116" s="109"/>
      <c r="FN116" s="109"/>
      <c r="FO116" s="109"/>
      <c r="FP116" s="109"/>
      <c r="FQ116" s="109"/>
      <c r="FR116" s="109"/>
      <c r="FS116" s="109"/>
      <c r="FT116" s="109"/>
      <c r="FU116" s="109"/>
      <c r="FV116" s="109"/>
      <c r="FW116" s="109"/>
      <c r="FX116" s="109"/>
      <c r="FY116" s="109"/>
      <c r="FZ116" s="109"/>
      <c r="GA116" s="109"/>
      <c r="GB116" s="109"/>
      <c r="GC116" s="109"/>
      <c r="GD116" s="109"/>
      <c r="GE116" s="109"/>
      <c r="GF116" s="109"/>
      <c r="GG116" s="109"/>
      <c r="GH116" s="109"/>
      <c r="GI116" s="109"/>
      <c r="GJ116" s="109"/>
      <c r="GK116" s="109"/>
      <c r="GL116" s="109"/>
      <c r="GM116" s="109"/>
      <c r="GN116" s="109"/>
      <c r="GO116" s="109"/>
      <c r="GP116" s="109"/>
      <c r="GQ116" s="109"/>
      <c r="GR116" s="109"/>
      <c r="GS116" s="109"/>
      <c r="GT116" s="109"/>
      <c r="GU116" s="109"/>
      <c r="GV116" s="109"/>
      <c r="GW116" s="109"/>
      <c r="GX116" s="109"/>
      <c r="GY116" s="109"/>
      <c r="GZ116" s="109"/>
      <c r="HA116" s="109"/>
      <c r="HB116" s="109"/>
      <c r="HC116" s="109"/>
      <c r="HD116" s="109"/>
      <c r="HE116" s="109"/>
      <c r="HF116" s="109"/>
      <c r="HG116" s="109"/>
      <c r="HH116" s="109"/>
      <c r="HI116" s="109"/>
      <c r="HJ116" s="109"/>
      <c r="HK116" s="109"/>
      <c r="HL116" s="109"/>
      <c r="HM116" s="109"/>
      <c r="HN116" s="109"/>
      <c r="HO116" s="109"/>
      <c r="HP116" s="109"/>
      <c r="HQ116" s="109"/>
      <c r="HR116" s="109"/>
      <c r="HS116" s="109"/>
      <c r="HT116" s="109"/>
      <c r="HU116" s="109"/>
      <c r="HV116" s="109"/>
      <c r="HW116" s="109"/>
      <c r="HX116" s="109"/>
      <c r="HY116" s="109"/>
      <c r="HZ116" s="109"/>
      <c r="IA116" s="109"/>
      <c r="IB116" s="109"/>
      <c r="IC116" s="109"/>
      <c r="ID116" s="109"/>
      <c r="IE116" s="109"/>
      <c r="IF116" s="109"/>
      <c r="IG116" s="109"/>
      <c r="IH116" s="109"/>
      <c r="II116" s="109"/>
      <c r="IJ116" s="109"/>
      <c r="IK116" s="109"/>
      <c r="IL116" s="109"/>
      <c r="IM116" s="109"/>
      <c r="IN116" s="109"/>
      <c r="IO116" s="109"/>
      <c r="IP116" s="109"/>
      <c r="IQ116" s="109"/>
      <c r="IR116" s="109"/>
      <c r="IS116" s="109"/>
      <c r="IT116" s="109"/>
      <c r="IU116" s="109"/>
      <c r="IV116" s="109"/>
    </row>
    <row r="117" spans="1:256" s="4" customFormat="1">
      <c r="A117" s="107"/>
      <c r="B117" s="14"/>
      <c r="C117" s="12"/>
      <c r="D117" s="239"/>
      <c r="E117" s="109"/>
      <c r="F117" s="181"/>
      <c r="G117" s="3"/>
      <c r="H117" s="109"/>
      <c r="I117" s="109"/>
      <c r="J117" s="109"/>
      <c r="K117" s="109"/>
      <c r="L117" s="109"/>
      <c r="M117" s="109"/>
      <c r="N117" s="109"/>
      <c r="O117" s="109"/>
      <c r="P117" s="109"/>
      <c r="Q117" s="109"/>
      <c r="R117" s="109"/>
      <c r="S117" s="109"/>
      <c r="T117" s="109"/>
      <c r="U117" s="109"/>
      <c r="V117" s="109"/>
      <c r="W117" s="109"/>
      <c r="X117" s="109"/>
      <c r="Y117" s="109"/>
      <c r="Z117" s="109"/>
      <c r="AA117" s="109"/>
      <c r="AB117" s="109"/>
      <c r="AC117" s="109"/>
      <c r="AD117" s="109"/>
      <c r="AE117" s="109"/>
      <c r="AF117" s="3"/>
      <c r="AG117" s="3"/>
      <c r="AH117" s="3"/>
      <c r="AI117" s="3"/>
      <c r="AJ117" s="3"/>
      <c r="AK117" s="109"/>
      <c r="AL117" s="109"/>
      <c r="AM117" s="109"/>
      <c r="AN117" s="109"/>
      <c r="AO117" s="109"/>
      <c r="AP117" s="109"/>
      <c r="AQ117" s="109"/>
      <c r="AR117" s="109"/>
      <c r="AS117" s="109"/>
      <c r="AT117" s="109"/>
      <c r="AU117" s="109"/>
      <c r="AV117" s="109"/>
      <c r="AW117" s="109"/>
      <c r="AX117" s="109"/>
      <c r="AY117" s="109"/>
      <c r="AZ117" s="109"/>
      <c r="BA117" s="109"/>
      <c r="BB117" s="109"/>
      <c r="BC117" s="109"/>
      <c r="BD117" s="109"/>
      <c r="BE117" s="109"/>
      <c r="BF117" s="109"/>
      <c r="BG117" s="109"/>
      <c r="BH117" s="109"/>
      <c r="BI117" s="109"/>
      <c r="BJ117" s="109"/>
      <c r="BK117" s="109"/>
      <c r="BL117" s="109"/>
      <c r="BM117" s="109"/>
      <c r="BN117" s="109"/>
      <c r="BO117" s="109"/>
      <c r="BP117" s="109"/>
      <c r="BQ117" s="109"/>
      <c r="BR117" s="109"/>
      <c r="BS117" s="109"/>
      <c r="BT117" s="109"/>
      <c r="BU117" s="109"/>
      <c r="BV117" s="109"/>
      <c r="BW117" s="109"/>
      <c r="BX117" s="109"/>
      <c r="BY117" s="109"/>
      <c r="BZ117" s="109"/>
      <c r="CA117" s="109"/>
      <c r="CB117" s="109"/>
      <c r="CC117" s="109"/>
      <c r="CD117" s="109"/>
      <c r="CE117" s="109"/>
      <c r="CF117" s="109"/>
      <c r="CG117" s="109"/>
      <c r="CH117" s="109"/>
      <c r="CI117" s="109"/>
      <c r="CJ117" s="109"/>
      <c r="CK117" s="109"/>
      <c r="CL117" s="109"/>
      <c r="CM117" s="109"/>
      <c r="CN117" s="109"/>
      <c r="CO117" s="109"/>
      <c r="CP117" s="109"/>
      <c r="CQ117" s="109"/>
      <c r="CR117" s="109"/>
      <c r="CS117" s="109"/>
      <c r="CT117" s="109"/>
      <c r="CU117" s="109"/>
      <c r="CV117" s="109"/>
      <c r="CW117" s="109"/>
      <c r="CX117" s="109"/>
      <c r="CY117" s="109"/>
      <c r="CZ117" s="109"/>
      <c r="DA117" s="109"/>
      <c r="DB117" s="109"/>
      <c r="DC117" s="109"/>
      <c r="DD117" s="109"/>
      <c r="DE117" s="109"/>
      <c r="DF117" s="109"/>
      <c r="DG117" s="109"/>
      <c r="DH117" s="109"/>
      <c r="DI117" s="109"/>
      <c r="DJ117" s="109"/>
      <c r="DK117" s="109"/>
      <c r="DL117" s="109"/>
      <c r="DM117" s="109"/>
      <c r="DN117" s="109"/>
      <c r="DO117" s="109"/>
      <c r="DP117" s="109"/>
      <c r="DQ117" s="109"/>
      <c r="DR117" s="109"/>
      <c r="DS117" s="109"/>
      <c r="DT117" s="109"/>
      <c r="DU117" s="109"/>
      <c r="DV117" s="109"/>
      <c r="DW117" s="109"/>
      <c r="DX117" s="109"/>
      <c r="DY117" s="109"/>
      <c r="DZ117" s="109"/>
      <c r="EA117" s="109"/>
      <c r="EB117" s="109"/>
      <c r="EC117" s="109"/>
      <c r="ED117" s="109"/>
      <c r="EE117" s="109"/>
      <c r="EF117" s="109"/>
      <c r="EG117" s="109"/>
      <c r="EH117" s="109"/>
      <c r="EI117" s="109"/>
      <c r="EJ117" s="109"/>
      <c r="EK117" s="109"/>
      <c r="EL117" s="109"/>
      <c r="EM117" s="109"/>
      <c r="EN117" s="109"/>
      <c r="EO117" s="109"/>
      <c r="EP117" s="109"/>
      <c r="EQ117" s="109"/>
      <c r="ER117" s="109"/>
      <c r="ES117" s="109"/>
      <c r="ET117" s="109"/>
      <c r="EU117" s="109"/>
      <c r="EV117" s="109"/>
      <c r="EW117" s="109"/>
      <c r="EX117" s="109"/>
      <c r="EY117" s="109"/>
      <c r="EZ117" s="109"/>
      <c r="FA117" s="109"/>
      <c r="FB117" s="109"/>
      <c r="FC117" s="109"/>
      <c r="FD117" s="109"/>
      <c r="FE117" s="109"/>
      <c r="FF117" s="109"/>
      <c r="FG117" s="109"/>
      <c r="FH117" s="109"/>
      <c r="FI117" s="109"/>
      <c r="FJ117" s="109"/>
      <c r="FK117" s="109"/>
      <c r="FL117" s="109"/>
      <c r="FM117" s="109"/>
      <c r="FN117" s="109"/>
      <c r="FO117" s="109"/>
      <c r="FP117" s="109"/>
      <c r="FQ117" s="109"/>
      <c r="FR117" s="109"/>
      <c r="FS117" s="109"/>
      <c r="FT117" s="109"/>
      <c r="FU117" s="109"/>
      <c r="FV117" s="109"/>
      <c r="FW117" s="109"/>
      <c r="FX117" s="109"/>
      <c r="FY117" s="109"/>
      <c r="FZ117" s="109"/>
      <c r="GA117" s="109"/>
      <c r="GB117" s="109"/>
      <c r="GC117" s="109"/>
      <c r="GD117" s="109"/>
      <c r="GE117" s="109"/>
      <c r="GF117" s="109"/>
      <c r="GG117" s="109"/>
      <c r="GH117" s="109"/>
      <c r="GI117" s="109"/>
      <c r="GJ117" s="109"/>
      <c r="GK117" s="109"/>
      <c r="GL117" s="109"/>
      <c r="GM117" s="109"/>
      <c r="GN117" s="109"/>
      <c r="GO117" s="109"/>
      <c r="GP117" s="109"/>
      <c r="GQ117" s="109"/>
      <c r="GR117" s="109"/>
      <c r="GS117" s="109"/>
      <c r="GT117" s="109"/>
      <c r="GU117" s="109"/>
      <c r="GV117" s="109"/>
      <c r="GW117" s="109"/>
      <c r="GX117" s="109"/>
      <c r="GY117" s="109"/>
      <c r="GZ117" s="109"/>
      <c r="HA117" s="109"/>
      <c r="HB117" s="109"/>
      <c r="HC117" s="109"/>
      <c r="HD117" s="109"/>
      <c r="HE117" s="109"/>
      <c r="HF117" s="109"/>
      <c r="HG117" s="109"/>
      <c r="HH117" s="109"/>
      <c r="HI117" s="109"/>
      <c r="HJ117" s="109"/>
      <c r="HK117" s="109"/>
      <c r="HL117" s="109"/>
      <c r="HM117" s="109"/>
      <c r="HN117" s="109"/>
      <c r="HO117" s="109"/>
      <c r="HP117" s="109"/>
      <c r="HQ117" s="109"/>
      <c r="HR117" s="109"/>
      <c r="HS117" s="109"/>
      <c r="HT117" s="109"/>
      <c r="HU117" s="109"/>
      <c r="HV117" s="109"/>
      <c r="HW117" s="109"/>
      <c r="HX117" s="109"/>
      <c r="HY117" s="109"/>
      <c r="HZ117" s="109"/>
      <c r="IA117" s="109"/>
      <c r="IB117" s="109"/>
      <c r="IC117" s="109"/>
      <c r="ID117" s="109"/>
      <c r="IE117" s="109"/>
      <c r="IF117" s="109"/>
      <c r="IG117" s="109"/>
      <c r="IH117" s="109"/>
      <c r="II117" s="109"/>
      <c r="IJ117" s="109"/>
      <c r="IK117" s="109"/>
      <c r="IL117" s="109"/>
      <c r="IM117" s="109"/>
      <c r="IN117" s="109"/>
      <c r="IO117" s="109"/>
      <c r="IP117" s="109"/>
      <c r="IQ117" s="109"/>
      <c r="IR117" s="109"/>
      <c r="IS117" s="109"/>
      <c r="IT117" s="109"/>
      <c r="IU117" s="109"/>
      <c r="IV117" s="109"/>
    </row>
    <row r="118" spans="1:256" s="4" customFormat="1">
      <c r="A118" s="107"/>
      <c r="B118" s="14"/>
      <c r="C118" s="12"/>
      <c r="D118" s="239"/>
      <c r="E118" s="109"/>
      <c r="F118" s="181"/>
      <c r="G118" s="3"/>
      <c r="H118" s="109"/>
      <c r="I118" s="109"/>
      <c r="J118" s="109"/>
      <c r="K118" s="109"/>
      <c r="L118" s="109"/>
      <c r="M118" s="109"/>
      <c r="N118" s="109"/>
      <c r="O118" s="109"/>
      <c r="P118" s="109"/>
      <c r="Q118" s="109"/>
      <c r="R118" s="109"/>
      <c r="S118" s="109"/>
      <c r="T118" s="109"/>
      <c r="U118" s="109"/>
      <c r="V118" s="109"/>
      <c r="W118" s="109"/>
      <c r="X118" s="109"/>
      <c r="Y118" s="109"/>
      <c r="Z118" s="109"/>
      <c r="AA118" s="109"/>
      <c r="AB118" s="109"/>
      <c r="AC118" s="109"/>
      <c r="AD118" s="109"/>
      <c r="AE118" s="109"/>
      <c r="AF118" s="3"/>
      <c r="AG118" s="3"/>
      <c r="AH118" s="3"/>
      <c r="AI118" s="3"/>
      <c r="AJ118" s="3"/>
      <c r="AK118" s="109"/>
      <c r="AL118" s="109"/>
      <c r="AM118" s="109"/>
      <c r="AN118" s="109"/>
      <c r="AO118" s="109"/>
      <c r="AP118" s="109"/>
      <c r="AQ118" s="109"/>
      <c r="AR118" s="109"/>
      <c r="AS118" s="109"/>
      <c r="AT118" s="109"/>
      <c r="AU118" s="109"/>
      <c r="AV118" s="109"/>
      <c r="AW118" s="109"/>
      <c r="AX118" s="109"/>
      <c r="AY118" s="109"/>
      <c r="AZ118" s="109"/>
      <c r="BA118" s="109"/>
      <c r="BB118" s="109"/>
      <c r="BC118" s="109"/>
      <c r="BD118" s="109"/>
      <c r="BE118" s="109"/>
      <c r="BF118" s="109"/>
      <c r="BG118" s="109"/>
      <c r="BH118" s="109"/>
      <c r="BI118" s="109"/>
      <c r="BJ118" s="109"/>
      <c r="BK118" s="109"/>
      <c r="BL118" s="109"/>
      <c r="BM118" s="109"/>
      <c r="BN118" s="109"/>
      <c r="BO118" s="109"/>
      <c r="BP118" s="109"/>
      <c r="BQ118" s="109"/>
      <c r="BR118" s="109"/>
      <c r="BS118" s="109"/>
      <c r="BT118" s="109"/>
      <c r="BU118" s="109"/>
      <c r="BV118" s="109"/>
      <c r="BW118" s="109"/>
      <c r="BX118" s="109"/>
      <c r="BY118" s="109"/>
      <c r="BZ118" s="109"/>
      <c r="CA118" s="109"/>
      <c r="CB118" s="109"/>
      <c r="CC118" s="109"/>
      <c r="CD118" s="109"/>
      <c r="CE118" s="109"/>
      <c r="CF118" s="109"/>
      <c r="CG118" s="109"/>
      <c r="CH118" s="109"/>
      <c r="CI118" s="109"/>
      <c r="CJ118" s="109"/>
      <c r="CK118" s="109"/>
      <c r="CL118" s="109"/>
      <c r="CM118" s="109"/>
      <c r="CN118" s="109"/>
      <c r="CO118" s="109"/>
      <c r="CP118" s="109"/>
      <c r="CQ118" s="109"/>
      <c r="CR118" s="109"/>
      <c r="CS118" s="109"/>
      <c r="CT118" s="109"/>
      <c r="CU118" s="109"/>
      <c r="CV118" s="109"/>
      <c r="CW118" s="109"/>
      <c r="CX118" s="109"/>
      <c r="CY118" s="109"/>
      <c r="CZ118" s="109"/>
      <c r="DA118" s="109"/>
      <c r="DB118" s="109"/>
      <c r="DC118" s="109"/>
      <c r="DD118" s="109"/>
      <c r="DE118" s="109"/>
      <c r="DF118" s="109"/>
      <c r="DG118" s="109"/>
      <c r="DH118" s="109"/>
      <c r="DI118" s="109"/>
      <c r="DJ118" s="109"/>
      <c r="DK118" s="109"/>
      <c r="DL118" s="109"/>
      <c r="DM118" s="109"/>
      <c r="DN118" s="109"/>
      <c r="DO118" s="109"/>
      <c r="DP118" s="109"/>
      <c r="DQ118" s="109"/>
      <c r="DR118" s="109"/>
      <c r="DS118" s="109"/>
      <c r="DT118" s="109"/>
      <c r="DU118" s="109"/>
      <c r="DV118" s="109"/>
      <c r="DW118" s="109"/>
      <c r="DX118" s="109"/>
      <c r="DY118" s="109"/>
      <c r="DZ118" s="109"/>
      <c r="EA118" s="109"/>
      <c r="EB118" s="109"/>
      <c r="EC118" s="109"/>
      <c r="ED118" s="109"/>
      <c r="EE118" s="109"/>
      <c r="EF118" s="109"/>
      <c r="EG118" s="109"/>
      <c r="EH118" s="109"/>
      <c r="EI118" s="109"/>
      <c r="EJ118" s="109"/>
      <c r="EK118" s="109"/>
      <c r="EL118" s="109"/>
      <c r="EM118" s="109"/>
      <c r="EN118" s="109"/>
      <c r="EO118" s="109"/>
      <c r="EP118" s="109"/>
      <c r="EQ118" s="109"/>
      <c r="ER118" s="109"/>
      <c r="ES118" s="109"/>
      <c r="ET118" s="109"/>
      <c r="EU118" s="109"/>
      <c r="EV118" s="109"/>
      <c r="EW118" s="109"/>
      <c r="EX118" s="109"/>
      <c r="EY118" s="109"/>
      <c r="EZ118" s="109"/>
      <c r="FA118" s="109"/>
      <c r="FB118" s="109"/>
      <c r="FC118" s="109"/>
      <c r="FD118" s="109"/>
      <c r="FE118" s="109"/>
      <c r="FF118" s="109"/>
      <c r="FG118" s="109"/>
      <c r="FH118" s="109"/>
      <c r="FI118" s="109"/>
      <c r="FJ118" s="109"/>
      <c r="FK118" s="109"/>
      <c r="FL118" s="109"/>
      <c r="FM118" s="109"/>
      <c r="FN118" s="109"/>
      <c r="FO118" s="109"/>
      <c r="FP118" s="109"/>
      <c r="FQ118" s="109"/>
      <c r="FR118" s="109"/>
      <c r="FS118" s="109"/>
      <c r="FT118" s="109"/>
      <c r="FU118" s="109"/>
      <c r="FV118" s="109"/>
      <c r="FW118" s="109"/>
      <c r="FX118" s="109"/>
      <c r="FY118" s="109"/>
      <c r="FZ118" s="109"/>
      <c r="GA118" s="109"/>
      <c r="GB118" s="109"/>
      <c r="GC118" s="109"/>
      <c r="GD118" s="109"/>
      <c r="GE118" s="109"/>
      <c r="GF118" s="109"/>
      <c r="GG118" s="109"/>
      <c r="GH118" s="109"/>
      <c r="GI118" s="109"/>
      <c r="GJ118" s="109"/>
      <c r="GK118" s="109"/>
      <c r="GL118" s="109"/>
      <c r="GM118" s="109"/>
      <c r="GN118" s="109"/>
      <c r="GO118" s="109"/>
      <c r="GP118" s="109"/>
      <c r="GQ118" s="109"/>
      <c r="GR118" s="109"/>
      <c r="GS118" s="109"/>
      <c r="GT118" s="109"/>
      <c r="GU118" s="109"/>
      <c r="GV118" s="109"/>
      <c r="GW118" s="109"/>
      <c r="GX118" s="109"/>
      <c r="GY118" s="109"/>
      <c r="GZ118" s="109"/>
      <c r="HA118" s="109"/>
      <c r="HB118" s="109"/>
      <c r="HC118" s="109"/>
      <c r="HD118" s="109"/>
      <c r="HE118" s="109"/>
      <c r="HF118" s="109"/>
      <c r="HG118" s="109"/>
      <c r="HH118" s="109"/>
      <c r="HI118" s="109"/>
      <c r="HJ118" s="109"/>
      <c r="HK118" s="109"/>
      <c r="HL118" s="109"/>
      <c r="HM118" s="109"/>
      <c r="HN118" s="109"/>
      <c r="HO118" s="109"/>
      <c r="HP118" s="109"/>
      <c r="HQ118" s="109"/>
      <c r="HR118" s="109"/>
      <c r="HS118" s="109"/>
      <c r="HT118" s="109"/>
      <c r="HU118" s="109"/>
      <c r="HV118" s="109"/>
      <c r="HW118" s="109"/>
      <c r="HX118" s="109"/>
      <c r="HY118" s="109"/>
      <c r="HZ118" s="109"/>
      <c r="IA118" s="109"/>
      <c r="IB118" s="109"/>
      <c r="IC118" s="109"/>
      <c r="ID118" s="109"/>
      <c r="IE118" s="109"/>
      <c r="IF118" s="109"/>
      <c r="IG118" s="109"/>
      <c r="IH118" s="109"/>
      <c r="II118" s="109"/>
      <c r="IJ118" s="109"/>
      <c r="IK118" s="109"/>
      <c r="IL118" s="109"/>
      <c r="IM118" s="109"/>
      <c r="IN118" s="109"/>
      <c r="IO118" s="109"/>
      <c r="IP118" s="109"/>
      <c r="IQ118" s="109"/>
      <c r="IR118" s="109"/>
      <c r="IS118" s="109"/>
      <c r="IT118" s="109"/>
      <c r="IU118" s="109"/>
      <c r="IV118" s="109"/>
    </row>
    <row r="119" spans="1:256" s="4" customFormat="1">
      <c r="A119" s="107"/>
      <c r="B119" s="14"/>
      <c r="C119" s="12"/>
      <c r="D119" s="239"/>
      <c r="E119" s="109"/>
      <c r="F119" s="157"/>
      <c r="G119" s="109"/>
      <c r="H119" s="109"/>
      <c r="I119" s="109"/>
      <c r="J119" s="109"/>
      <c r="K119" s="109"/>
      <c r="L119" s="109"/>
      <c r="M119" s="109"/>
      <c r="N119" s="109"/>
      <c r="O119" s="109"/>
      <c r="P119" s="109"/>
      <c r="Q119" s="109"/>
      <c r="R119" s="109"/>
      <c r="S119" s="109"/>
      <c r="T119" s="109"/>
      <c r="U119" s="109"/>
      <c r="V119" s="109"/>
      <c r="W119" s="109"/>
      <c r="X119" s="109"/>
      <c r="Y119" s="109"/>
      <c r="Z119" s="109"/>
      <c r="AA119" s="109"/>
      <c r="AB119" s="109"/>
      <c r="AC119" s="109"/>
      <c r="AD119" s="109"/>
      <c r="AE119" s="109"/>
      <c r="AF119" s="109"/>
      <c r="AG119" s="109"/>
      <c r="AH119" s="109"/>
      <c r="AI119" s="109"/>
      <c r="AJ119" s="109"/>
      <c r="AK119" s="109"/>
      <c r="AL119" s="109"/>
      <c r="AM119" s="109"/>
      <c r="AN119" s="109"/>
      <c r="AO119" s="109"/>
      <c r="AP119" s="109"/>
      <c r="AQ119" s="109"/>
      <c r="AR119" s="109"/>
      <c r="AS119" s="109"/>
      <c r="AT119" s="109"/>
      <c r="AU119" s="109"/>
      <c r="AV119" s="109"/>
      <c r="AW119" s="109"/>
      <c r="AX119" s="109"/>
      <c r="AY119" s="109"/>
      <c r="AZ119" s="109"/>
      <c r="BA119" s="109"/>
      <c r="BB119" s="109"/>
      <c r="BC119" s="109"/>
      <c r="BD119" s="109"/>
      <c r="BE119" s="109"/>
      <c r="BF119" s="109"/>
      <c r="BG119" s="109"/>
      <c r="BH119" s="109"/>
      <c r="BI119" s="109"/>
      <c r="BJ119" s="109"/>
      <c r="BK119" s="109"/>
      <c r="BL119" s="109"/>
      <c r="BM119" s="109"/>
      <c r="BN119" s="109"/>
      <c r="BO119" s="109"/>
      <c r="BP119" s="109"/>
      <c r="BQ119" s="109"/>
      <c r="BR119" s="109"/>
      <c r="BS119" s="109"/>
      <c r="BT119" s="109"/>
      <c r="BU119" s="109"/>
      <c r="BV119" s="109"/>
      <c r="BW119" s="109"/>
      <c r="BX119" s="109"/>
      <c r="BY119" s="109"/>
      <c r="BZ119" s="109"/>
      <c r="CA119" s="109"/>
      <c r="CB119" s="109"/>
      <c r="CC119" s="109"/>
      <c r="CD119" s="109"/>
      <c r="CE119" s="109"/>
      <c r="CF119" s="109"/>
      <c r="CG119" s="109"/>
      <c r="CH119" s="109"/>
      <c r="CI119" s="109"/>
      <c r="CJ119" s="109"/>
      <c r="CK119" s="109"/>
      <c r="CL119" s="109"/>
      <c r="CM119" s="109"/>
      <c r="CN119" s="109"/>
      <c r="CO119" s="109"/>
      <c r="CP119" s="109"/>
      <c r="CQ119" s="109"/>
      <c r="CR119" s="109"/>
      <c r="CS119" s="109"/>
      <c r="CT119" s="109"/>
      <c r="CU119" s="109"/>
      <c r="CV119" s="109"/>
      <c r="CW119" s="109"/>
      <c r="CX119" s="109"/>
      <c r="CY119" s="109"/>
      <c r="CZ119" s="109"/>
      <c r="DA119" s="109"/>
      <c r="DB119" s="109"/>
      <c r="DC119" s="109"/>
      <c r="DD119" s="109"/>
      <c r="DE119" s="109"/>
      <c r="DF119" s="109"/>
      <c r="DG119" s="109"/>
      <c r="DH119" s="109"/>
      <c r="DI119" s="109"/>
      <c r="DJ119" s="109"/>
      <c r="DK119" s="109"/>
      <c r="DL119" s="109"/>
      <c r="DM119" s="109"/>
      <c r="DN119" s="109"/>
      <c r="DO119" s="109"/>
      <c r="DP119" s="109"/>
      <c r="DQ119" s="109"/>
      <c r="DR119" s="109"/>
      <c r="DS119" s="109"/>
      <c r="DT119" s="109"/>
      <c r="DU119" s="109"/>
      <c r="DV119" s="109"/>
      <c r="DW119" s="109"/>
      <c r="DX119" s="109"/>
      <c r="DY119" s="109"/>
      <c r="DZ119" s="109"/>
      <c r="EA119" s="109"/>
      <c r="EB119" s="109"/>
      <c r="EC119" s="109"/>
      <c r="ED119" s="109"/>
      <c r="EE119" s="109"/>
      <c r="EF119" s="109"/>
      <c r="EG119" s="109"/>
      <c r="EH119" s="109"/>
      <c r="EI119" s="109"/>
      <c r="EJ119" s="109"/>
      <c r="EK119" s="109"/>
      <c r="EL119" s="109"/>
      <c r="EM119" s="109"/>
      <c r="EN119" s="109"/>
      <c r="EO119" s="109"/>
      <c r="EP119" s="109"/>
      <c r="EQ119" s="109"/>
      <c r="ER119" s="109"/>
      <c r="ES119" s="109"/>
      <c r="ET119" s="109"/>
      <c r="EU119" s="109"/>
      <c r="EV119" s="109"/>
      <c r="EW119" s="109"/>
      <c r="EX119" s="109"/>
      <c r="EY119" s="109"/>
      <c r="EZ119" s="109"/>
      <c r="FA119" s="109"/>
      <c r="FB119" s="109"/>
      <c r="FC119" s="109"/>
      <c r="FD119" s="109"/>
      <c r="FE119" s="109"/>
      <c r="FF119" s="109"/>
      <c r="FG119" s="109"/>
      <c r="FH119" s="109"/>
      <c r="FI119" s="109"/>
      <c r="FJ119" s="109"/>
      <c r="FK119" s="109"/>
      <c r="FL119" s="109"/>
      <c r="FM119" s="109"/>
      <c r="FN119" s="109"/>
      <c r="FO119" s="109"/>
      <c r="FP119" s="109"/>
      <c r="FQ119" s="109"/>
      <c r="FR119" s="109"/>
      <c r="FS119" s="109"/>
      <c r="FT119" s="109"/>
      <c r="FU119" s="109"/>
      <c r="FV119" s="109"/>
      <c r="FW119" s="109"/>
      <c r="FX119" s="109"/>
      <c r="FY119" s="109"/>
      <c r="FZ119" s="109"/>
      <c r="GA119" s="109"/>
      <c r="GB119" s="109"/>
      <c r="GC119" s="109"/>
      <c r="GD119" s="109"/>
      <c r="GE119" s="109"/>
      <c r="GF119" s="109"/>
      <c r="GG119" s="109"/>
      <c r="GH119" s="109"/>
      <c r="GI119" s="109"/>
      <c r="GJ119" s="109"/>
      <c r="GK119" s="109"/>
      <c r="GL119" s="109"/>
      <c r="GM119" s="109"/>
      <c r="GN119" s="109"/>
      <c r="GO119" s="109"/>
      <c r="GP119" s="109"/>
      <c r="GQ119" s="109"/>
      <c r="GR119" s="109"/>
      <c r="GS119" s="109"/>
      <c r="GT119" s="109"/>
      <c r="GU119" s="109"/>
      <c r="GV119" s="109"/>
      <c r="GW119" s="109"/>
      <c r="GX119" s="109"/>
      <c r="GY119" s="109"/>
      <c r="GZ119" s="109"/>
      <c r="HA119" s="109"/>
      <c r="HB119" s="109"/>
      <c r="HC119" s="109"/>
      <c r="HD119" s="109"/>
      <c r="HE119" s="109"/>
      <c r="HF119" s="109"/>
      <c r="HG119" s="109"/>
      <c r="HH119" s="109"/>
      <c r="HI119" s="109"/>
      <c r="HJ119" s="109"/>
      <c r="HK119" s="109"/>
      <c r="HL119" s="109"/>
      <c r="HM119" s="109"/>
      <c r="HN119" s="109"/>
      <c r="HO119" s="109"/>
      <c r="HP119" s="109"/>
      <c r="HQ119" s="109"/>
      <c r="HR119" s="109"/>
      <c r="HS119" s="109"/>
      <c r="HT119" s="109"/>
      <c r="HU119" s="109"/>
      <c r="HV119" s="109"/>
      <c r="HW119" s="109"/>
      <c r="HX119" s="109"/>
      <c r="HY119" s="109"/>
      <c r="HZ119" s="109"/>
      <c r="IA119" s="109"/>
      <c r="IB119" s="109"/>
      <c r="IC119" s="109"/>
      <c r="ID119" s="109"/>
      <c r="IE119" s="109"/>
      <c r="IF119" s="109"/>
      <c r="IG119" s="109"/>
      <c r="IH119" s="109"/>
      <c r="II119" s="109"/>
      <c r="IJ119" s="109"/>
      <c r="IK119" s="109"/>
      <c r="IL119" s="109"/>
      <c r="IM119" s="109"/>
      <c r="IN119" s="109"/>
      <c r="IO119" s="109"/>
      <c r="IP119" s="109"/>
      <c r="IQ119" s="109"/>
      <c r="IR119" s="109"/>
      <c r="IS119" s="109"/>
      <c r="IT119" s="109"/>
      <c r="IU119" s="109"/>
      <c r="IV119" s="109"/>
    </row>
    <row r="120" spans="1:256" s="4" customFormat="1">
      <c r="A120" s="107"/>
      <c r="B120" s="14"/>
      <c r="C120" s="12"/>
      <c r="D120" s="239"/>
      <c r="E120" s="109"/>
      <c r="F120" s="157"/>
      <c r="G120" s="109"/>
      <c r="H120" s="109"/>
      <c r="I120" s="109"/>
      <c r="J120" s="109"/>
      <c r="K120" s="109"/>
      <c r="L120" s="109"/>
      <c r="M120" s="109"/>
      <c r="N120" s="109"/>
      <c r="O120" s="109"/>
      <c r="P120" s="109"/>
      <c r="Q120" s="109"/>
      <c r="R120" s="109"/>
      <c r="S120" s="109"/>
      <c r="T120" s="109"/>
      <c r="U120" s="109"/>
      <c r="V120" s="109"/>
      <c r="W120" s="109"/>
      <c r="X120" s="109"/>
      <c r="Y120" s="109"/>
      <c r="Z120" s="109"/>
      <c r="AA120" s="109"/>
      <c r="AB120" s="109"/>
      <c r="AC120" s="109"/>
      <c r="AD120" s="109"/>
      <c r="AE120" s="109"/>
      <c r="AF120" s="109"/>
      <c r="AG120" s="109"/>
      <c r="AH120" s="109"/>
      <c r="AI120" s="109"/>
      <c r="AJ120" s="109"/>
      <c r="AK120" s="109"/>
      <c r="AL120" s="109"/>
      <c r="AM120" s="109"/>
      <c r="AN120" s="109"/>
      <c r="AO120" s="109"/>
      <c r="AP120" s="109"/>
      <c r="AQ120" s="109"/>
      <c r="AR120" s="109"/>
      <c r="AS120" s="109"/>
      <c r="AT120" s="109"/>
      <c r="AU120" s="109"/>
      <c r="AV120" s="109"/>
      <c r="AW120" s="109"/>
      <c r="AX120" s="109"/>
      <c r="AY120" s="109"/>
      <c r="AZ120" s="109"/>
      <c r="BA120" s="109"/>
      <c r="BB120" s="109"/>
      <c r="BC120" s="109"/>
      <c r="BD120" s="109"/>
      <c r="BE120" s="109"/>
      <c r="BF120" s="109"/>
      <c r="BG120" s="109"/>
      <c r="BH120" s="109"/>
      <c r="BI120" s="109"/>
      <c r="BJ120" s="109"/>
      <c r="BK120" s="109"/>
      <c r="BL120" s="109"/>
      <c r="BM120" s="109"/>
      <c r="BN120" s="109"/>
      <c r="BO120" s="109"/>
      <c r="BP120" s="109"/>
      <c r="BQ120" s="109"/>
      <c r="BR120" s="109"/>
      <c r="BS120" s="109"/>
      <c r="BT120" s="109"/>
      <c r="BU120" s="109"/>
      <c r="BV120" s="109"/>
      <c r="BW120" s="109"/>
      <c r="BX120" s="109"/>
      <c r="BY120" s="109"/>
      <c r="BZ120" s="109"/>
      <c r="CA120" s="109"/>
      <c r="CB120" s="109"/>
      <c r="CC120" s="109"/>
      <c r="CD120" s="109"/>
      <c r="CE120" s="109"/>
      <c r="CF120" s="109"/>
      <c r="CG120" s="109"/>
      <c r="CH120" s="109"/>
      <c r="CI120" s="109"/>
      <c r="CJ120" s="109"/>
      <c r="CK120" s="109"/>
      <c r="CL120" s="109"/>
      <c r="CM120" s="109"/>
      <c r="CN120" s="109"/>
      <c r="CO120" s="109"/>
      <c r="CP120" s="109"/>
      <c r="CQ120" s="109"/>
      <c r="CR120" s="109"/>
      <c r="CS120" s="109"/>
      <c r="CT120" s="109"/>
      <c r="CU120" s="109"/>
      <c r="CV120" s="109"/>
      <c r="CW120" s="109"/>
      <c r="CX120" s="109"/>
      <c r="CY120" s="109"/>
      <c r="CZ120" s="109"/>
      <c r="DA120" s="109"/>
      <c r="DB120" s="109"/>
      <c r="DC120" s="109"/>
      <c r="DD120" s="109"/>
      <c r="DE120" s="109"/>
      <c r="DF120" s="109"/>
      <c r="DG120" s="109"/>
      <c r="DH120" s="109"/>
      <c r="DI120" s="109"/>
      <c r="DJ120" s="109"/>
      <c r="DK120" s="109"/>
      <c r="DL120" s="109"/>
      <c r="DM120" s="109"/>
      <c r="DN120" s="109"/>
      <c r="DO120" s="109"/>
      <c r="DP120" s="109"/>
      <c r="DQ120" s="109"/>
      <c r="DR120" s="109"/>
      <c r="DS120" s="109"/>
      <c r="DT120" s="109"/>
      <c r="DU120" s="109"/>
      <c r="DV120" s="109"/>
      <c r="DW120" s="109"/>
      <c r="DX120" s="109"/>
      <c r="DY120" s="109"/>
      <c r="DZ120" s="109"/>
      <c r="EA120" s="109"/>
      <c r="EB120" s="109"/>
      <c r="EC120" s="109"/>
      <c r="ED120" s="109"/>
      <c r="EE120" s="109"/>
      <c r="EF120" s="109"/>
      <c r="EG120" s="109"/>
      <c r="EH120" s="109"/>
      <c r="EI120" s="109"/>
      <c r="EJ120" s="109"/>
      <c r="EK120" s="109"/>
      <c r="EL120" s="109"/>
      <c r="EM120" s="109"/>
      <c r="EN120" s="109"/>
      <c r="EO120" s="109"/>
      <c r="EP120" s="109"/>
      <c r="EQ120" s="109"/>
      <c r="ER120" s="109"/>
      <c r="ES120" s="109"/>
      <c r="ET120" s="109"/>
      <c r="EU120" s="109"/>
      <c r="EV120" s="109"/>
      <c r="EW120" s="109"/>
      <c r="EX120" s="109"/>
      <c r="EY120" s="109"/>
      <c r="EZ120" s="109"/>
      <c r="FA120" s="109"/>
      <c r="FB120" s="109"/>
      <c r="FC120" s="109"/>
      <c r="FD120" s="109"/>
      <c r="FE120" s="109"/>
      <c r="FF120" s="109"/>
      <c r="FG120" s="109"/>
      <c r="FH120" s="109"/>
      <c r="FI120" s="109"/>
      <c r="FJ120" s="109"/>
      <c r="FK120" s="109"/>
      <c r="FL120" s="109"/>
      <c r="FM120" s="109"/>
      <c r="FN120" s="109"/>
      <c r="FO120" s="109"/>
      <c r="FP120" s="109"/>
      <c r="FQ120" s="109"/>
      <c r="FR120" s="109"/>
      <c r="FS120" s="109"/>
      <c r="FT120" s="109"/>
      <c r="FU120" s="109"/>
      <c r="FV120" s="109"/>
      <c r="FW120" s="109"/>
      <c r="FX120" s="109"/>
      <c r="FY120" s="109"/>
      <c r="FZ120" s="109"/>
      <c r="GA120" s="109"/>
      <c r="GB120" s="109"/>
      <c r="GC120" s="109"/>
      <c r="GD120" s="109"/>
      <c r="GE120" s="109"/>
      <c r="GF120" s="109"/>
      <c r="GG120" s="109"/>
      <c r="GH120" s="109"/>
      <c r="GI120" s="109"/>
      <c r="GJ120" s="109"/>
      <c r="GK120" s="109"/>
      <c r="GL120" s="109"/>
      <c r="GM120" s="109"/>
      <c r="GN120" s="109"/>
      <c r="GO120" s="109"/>
      <c r="GP120" s="109"/>
      <c r="GQ120" s="109"/>
      <c r="GR120" s="109"/>
      <c r="GS120" s="109"/>
      <c r="GT120" s="109"/>
      <c r="GU120" s="109"/>
      <c r="GV120" s="109"/>
      <c r="GW120" s="109"/>
      <c r="GX120" s="109"/>
      <c r="GY120" s="109"/>
      <c r="GZ120" s="109"/>
      <c r="HA120" s="109"/>
      <c r="HB120" s="109"/>
      <c r="HC120" s="109"/>
      <c r="HD120" s="109"/>
      <c r="HE120" s="109"/>
      <c r="HF120" s="109"/>
      <c r="HG120" s="109"/>
      <c r="HH120" s="109"/>
      <c r="HI120" s="109"/>
      <c r="HJ120" s="109"/>
      <c r="HK120" s="109"/>
      <c r="HL120" s="109"/>
      <c r="HM120" s="109"/>
      <c r="HN120" s="109"/>
      <c r="HO120" s="109"/>
      <c r="HP120" s="109"/>
      <c r="HQ120" s="109"/>
      <c r="HR120" s="109"/>
      <c r="HS120" s="109"/>
      <c r="HT120" s="109"/>
      <c r="HU120" s="109"/>
      <c r="HV120" s="109"/>
      <c r="HW120" s="109"/>
      <c r="HX120" s="109"/>
      <c r="HY120" s="109"/>
      <c r="HZ120" s="109"/>
      <c r="IA120" s="109"/>
      <c r="IB120" s="109"/>
      <c r="IC120" s="109"/>
      <c r="ID120" s="109"/>
      <c r="IE120" s="109"/>
      <c r="IF120" s="109"/>
      <c r="IG120" s="109"/>
      <c r="IH120" s="109"/>
      <c r="II120" s="109"/>
      <c r="IJ120" s="109"/>
      <c r="IK120" s="109"/>
      <c r="IL120" s="109"/>
      <c r="IM120" s="109"/>
      <c r="IN120" s="109"/>
      <c r="IO120" s="109"/>
      <c r="IP120" s="109"/>
      <c r="IQ120" s="109"/>
      <c r="IR120" s="109"/>
      <c r="IS120" s="109"/>
      <c r="IT120" s="109"/>
      <c r="IU120" s="109"/>
      <c r="IV120" s="109"/>
    </row>
    <row r="121" spans="1:256">
      <c r="A121" s="107"/>
      <c r="D121" s="157"/>
      <c r="E121" s="109"/>
      <c r="F121" s="157"/>
      <c r="G121" s="109"/>
      <c r="H121" s="109"/>
      <c r="I121" s="109"/>
      <c r="J121" s="109"/>
      <c r="K121" s="109"/>
      <c r="L121" s="109"/>
      <c r="M121" s="109"/>
      <c r="N121" s="109"/>
      <c r="O121" s="109"/>
      <c r="P121" s="109"/>
      <c r="Q121" s="109"/>
      <c r="R121" s="109"/>
      <c r="S121" s="109"/>
      <c r="T121" s="109"/>
      <c r="U121" s="109"/>
      <c r="V121" s="109"/>
      <c r="W121" s="109"/>
      <c r="X121" s="109"/>
      <c r="Y121" s="109"/>
      <c r="Z121" s="109"/>
      <c r="AA121" s="109"/>
      <c r="AB121" s="109"/>
      <c r="AC121" s="109"/>
      <c r="AD121" s="109"/>
      <c r="AE121" s="109"/>
      <c r="AF121" s="109"/>
      <c r="AG121" s="109"/>
      <c r="AH121" s="109"/>
      <c r="AI121" s="109"/>
      <c r="AJ121" s="109"/>
      <c r="AK121" s="109"/>
      <c r="AL121" s="109"/>
      <c r="AM121" s="227"/>
      <c r="AN121" s="227"/>
      <c r="AO121" s="227"/>
      <c r="AP121" s="227"/>
      <c r="AQ121" s="227"/>
      <c r="AR121" s="227"/>
      <c r="AS121" s="227"/>
      <c r="AT121" s="227"/>
      <c r="AU121" s="227"/>
      <c r="AV121" s="227"/>
      <c r="AW121" s="227"/>
      <c r="AX121" s="227"/>
      <c r="AY121" s="227"/>
      <c r="AZ121" s="227"/>
      <c r="BA121" s="227"/>
      <c r="BB121" s="227"/>
      <c r="BC121" s="227"/>
      <c r="BD121" s="227"/>
      <c r="BE121" s="227"/>
      <c r="BF121" s="227"/>
      <c r="BG121" s="227"/>
      <c r="BH121" s="227"/>
      <c r="BI121" s="227"/>
      <c r="BJ121" s="227"/>
      <c r="BK121" s="227"/>
      <c r="BL121" s="227"/>
      <c r="BM121" s="227"/>
      <c r="BN121" s="227"/>
      <c r="BO121" s="227"/>
      <c r="BP121" s="227"/>
      <c r="BQ121" s="227"/>
      <c r="BR121" s="227"/>
      <c r="BS121" s="227"/>
      <c r="BT121" s="227"/>
      <c r="BU121" s="227"/>
      <c r="BV121" s="227"/>
      <c r="BW121" s="227"/>
      <c r="BX121" s="227"/>
      <c r="BY121" s="227"/>
      <c r="BZ121" s="227"/>
      <c r="CA121" s="227"/>
      <c r="CB121" s="227"/>
      <c r="CC121" s="109"/>
      <c r="CD121" s="109"/>
      <c r="CE121" s="109"/>
      <c r="CF121" s="109"/>
      <c r="CG121" s="109"/>
      <c r="CH121" s="109"/>
      <c r="CI121" s="109"/>
      <c r="CJ121" s="109"/>
      <c r="CK121" s="109"/>
      <c r="CL121" s="109"/>
      <c r="CM121" s="109"/>
      <c r="CN121" s="109"/>
      <c r="CO121" s="109"/>
      <c r="CP121" s="109"/>
      <c r="CQ121" s="109"/>
      <c r="CR121" s="109"/>
      <c r="CS121" s="109"/>
      <c r="CT121" s="109"/>
      <c r="CU121" s="227"/>
      <c r="CV121" s="227"/>
      <c r="CW121" s="227"/>
      <c r="CX121" s="227"/>
      <c r="CY121" s="227"/>
      <c r="CZ121" s="227"/>
      <c r="DA121" s="227"/>
      <c r="DB121" s="227"/>
      <c r="DC121" s="227"/>
      <c r="DD121" s="227"/>
      <c r="DE121" s="227"/>
      <c r="DF121" s="227"/>
      <c r="DG121" s="227"/>
      <c r="DH121" s="227"/>
      <c r="DI121" s="227"/>
      <c r="DJ121" s="227"/>
      <c r="DK121" s="227"/>
      <c r="DL121" s="227"/>
      <c r="DM121" s="227"/>
      <c r="DN121" s="227"/>
      <c r="DO121" s="227"/>
      <c r="DP121" s="227"/>
      <c r="DQ121" s="227"/>
      <c r="DR121" s="227"/>
      <c r="DS121" s="227"/>
      <c r="DT121" s="227"/>
      <c r="DU121" s="227"/>
      <c r="DV121" s="227"/>
      <c r="DW121" s="227"/>
      <c r="DX121" s="227"/>
      <c r="DY121" s="227"/>
      <c r="DZ121" s="227"/>
      <c r="EA121" s="227"/>
      <c r="EB121" s="227"/>
      <c r="EC121" s="227"/>
      <c r="ED121" s="227"/>
      <c r="EE121" s="227"/>
      <c r="EF121" s="227"/>
      <c r="EG121" s="227"/>
      <c r="EH121" s="227"/>
      <c r="EI121" s="227"/>
      <c r="EJ121" s="227"/>
      <c r="EK121" s="227"/>
      <c r="EL121" s="227"/>
      <c r="EM121" s="227"/>
      <c r="EN121" s="227"/>
      <c r="EO121" s="227"/>
      <c r="EP121" s="227"/>
      <c r="EQ121" s="227"/>
      <c r="ER121" s="227"/>
      <c r="ES121" s="227"/>
      <c r="ET121" s="227"/>
      <c r="EU121" s="227"/>
      <c r="EV121" s="227"/>
      <c r="EW121" s="227"/>
      <c r="EX121" s="227"/>
      <c r="EY121" s="227"/>
      <c r="EZ121" s="227"/>
      <c r="FA121" s="227"/>
      <c r="FB121" s="227"/>
      <c r="FC121" s="227"/>
      <c r="FD121" s="227"/>
      <c r="FE121" s="227"/>
      <c r="FF121" s="227"/>
      <c r="FG121" s="227"/>
      <c r="FH121" s="227"/>
      <c r="FI121" s="227"/>
      <c r="FJ121" s="227"/>
      <c r="FK121" s="227"/>
      <c r="FL121" s="227"/>
      <c r="FM121" s="227"/>
      <c r="FN121" s="227"/>
      <c r="FO121" s="227"/>
      <c r="FP121" s="227"/>
      <c r="FQ121" s="227"/>
      <c r="FR121" s="227"/>
      <c r="FS121" s="227"/>
      <c r="FT121" s="227"/>
      <c r="FU121" s="227"/>
      <c r="FV121" s="227"/>
      <c r="FW121" s="227"/>
      <c r="FX121" s="227"/>
      <c r="FY121" s="227"/>
      <c r="FZ121" s="227"/>
      <c r="GA121" s="227"/>
      <c r="GB121" s="227"/>
      <c r="GC121" s="227"/>
      <c r="GD121" s="227"/>
      <c r="GE121" s="227"/>
      <c r="GF121" s="227"/>
      <c r="GG121" s="227"/>
      <c r="GH121" s="227"/>
      <c r="GI121" s="227"/>
      <c r="GJ121" s="227"/>
      <c r="GK121" s="227"/>
      <c r="GL121" s="227"/>
      <c r="GM121" s="227"/>
      <c r="GN121" s="227"/>
      <c r="GO121" s="227"/>
      <c r="GP121" s="227"/>
      <c r="GQ121" s="227"/>
      <c r="GR121" s="227"/>
      <c r="GS121" s="227"/>
      <c r="GT121" s="227"/>
      <c r="GU121" s="227"/>
      <c r="GV121" s="227"/>
      <c r="GW121" s="227"/>
      <c r="GX121" s="227"/>
      <c r="GY121" s="227"/>
      <c r="GZ121" s="227"/>
      <c r="HA121" s="227"/>
      <c r="HB121" s="227"/>
      <c r="HC121" s="227"/>
      <c r="HD121" s="227"/>
      <c r="HE121" s="227"/>
      <c r="HF121" s="227"/>
      <c r="HG121" s="227"/>
      <c r="HH121" s="227"/>
      <c r="HI121" s="227"/>
      <c r="HJ121" s="227"/>
      <c r="HK121" s="227"/>
      <c r="HL121" s="227"/>
      <c r="HM121" s="227"/>
      <c r="HN121" s="227"/>
      <c r="HO121" s="227"/>
      <c r="HP121" s="227"/>
      <c r="HQ121" s="227"/>
      <c r="HR121" s="227"/>
      <c r="HS121" s="227"/>
      <c r="HT121" s="227"/>
      <c r="HU121" s="227"/>
      <c r="HV121" s="227"/>
      <c r="HW121" s="227"/>
      <c r="HX121" s="227"/>
      <c r="HY121" s="227"/>
      <c r="HZ121" s="227"/>
      <c r="IA121" s="227"/>
      <c r="IB121" s="227"/>
      <c r="IC121" s="227"/>
      <c r="ID121" s="227"/>
      <c r="IE121" s="227"/>
      <c r="IF121" s="227"/>
      <c r="IG121" s="227"/>
      <c r="IH121" s="227"/>
      <c r="II121" s="227"/>
      <c r="IJ121" s="227"/>
      <c r="IK121" s="227"/>
      <c r="IL121" s="227"/>
      <c r="IM121" s="227"/>
      <c r="IN121" s="227"/>
      <c r="IO121" s="227"/>
      <c r="IP121" s="227"/>
      <c r="IQ121" s="227"/>
      <c r="IR121" s="227"/>
      <c r="IS121" s="227"/>
      <c r="IT121" s="227"/>
      <c r="IU121" s="227"/>
      <c r="IV121" s="227"/>
    </row>
    <row r="122" spans="1:256">
      <c r="A122" s="107"/>
      <c r="D122" s="157"/>
      <c r="E122" s="227"/>
      <c r="F122" s="157"/>
      <c r="G122" s="227"/>
      <c r="H122" s="109"/>
      <c r="I122" s="109"/>
      <c r="J122" s="109"/>
      <c r="K122" s="227"/>
      <c r="L122" s="227"/>
      <c r="M122" s="227"/>
      <c r="N122" s="227"/>
      <c r="O122" s="227"/>
      <c r="P122" s="227"/>
      <c r="Q122" s="227"/>
      <c r="R122" s="227"/>
      <c r="S122" s="227"/>
      <c r="T122" s="227"/>
      <c r="U122" s="227"/>
      <c r="V122" s="227"/>
      <c r="W122" s="227"/>
      <c r="X122" s="109"/>
      <c r="Y122" s="227"/>
      <c r="Z122" s="227"/>
      <c r="AA122" s="227"/>
      <c r="AB122" s="227"/>
      <c r="AC122" s="227"/>
      <c r="AD122" s="227"/>
      <c r="AE122" s="227"/>
      <c r="AF122" s="227"/>
      <c r="AG122" s="227"/>
      <c r="AH122" s="227"/>
      <c r="AI122" s="227"/>
      <c r="AJ122" s="227"/>
      <c r="AK122" s="227"/>
      <c r="AL122" s="227"/>
      <c r="AM122" s="227"/>
      <c r="AN122" s="227"/>
      <c r="AO122" s="227"/>
      <c r="AP122" s="227"/>
      <c r="AQ122" s="227"/>
      <c r="AR122" s="227"/>
      <c r="AS122" s="227"/>
      <c r="AT122" s="227"/>
      <c r="AU122" s="227"/>
      <c r="AV122" s="227"/>
      <c r="AW122" s="227"/>
      <c r="AX122" s="227"/>
      <c r="AY122" s="227"/>
      <c r="AZ122" s="227"/>
      <c r="BA122" s="227"/>
      <c r="BB122" s="227"/>
      <c r="BC122" s="227"/>
      <c r="BD122" s="227"/>
      <c r="BE122" s="227"/>
      <c r="BF122" s="227"/>
      <c r="BG122" s="227"/>
      <c r="BH122" s="227"/>
      <c r="BI122" s="227"/>
      <c r="BJ122" s="227"/>
      <c r="BK122" s="227"/>
      <c r="BL122" s="227"/>
      <c r="BM122" s="227"/>
      <c r="BN122" s="227"/>
      <c r="BO122" s="227"/>
      <c r="BP122" s="227"/>
      <c r="BQ122" s="227"/>
      <c r="BR122" s="227"/>
      <c r="BS122" s="227"/>
      <c r="BT122" s="227"/>
      <c r="BU122" s="227"/>
      <c r="BV122" s="227"/>
      <c r="BW122" s="227"/>
      <c r="BX122" s="227"/>
      <c r="BY122" s="227"/>
      <c r="BZ122" s="227"/>
      <c r="CA122" s="227"/>
      <c r="CB122" s="227"/>
      <c r="CC122" s="109"/>
      <c r="CD122" s="109"/>
      <c r="CE122" s="109"/>
      <c r="CF122" s="109"/>
      <c r="CG122" s="109"/>
      <c r="CH122" s="109"/>
      <c r="CI122" s="109"/>
      <c r="CJ122" s="109"/>
      <c r="CK122" s="109"/>
      <c r="CL122" s="109"/>
      <c r="CM122" s="109"/>
      <c r="CN122" s="109"/>
      <c r="CO122" s="109"/>
      <c r="CP122" s="109"/>
      <c r="CQ122" s="109"/>
      <c r="CR122" s="109"/>
      <c r="CS122" s="109"/>
      <c r="CT122" s="109"/>
      <c r="CU122" s="227"/>
      <c r="CV122" s="227"/>
      <c r="CW122" s="227"/>
      <c r="CX122" s="227"/>
      <c r="CY122" s="227"/>
      <c r="CZ122" s="227"/>
      <c r="DA122" s="227"/>
      <c r="DB122" s="227"/>
      <c r="DC122" s="227"/>
      <c r="DD122" s="227"/>
      <c r="DE122" s="227"/>
      <c r="DF122" s="227"/>
      <c r="DG122" s="227"/>
      <c r="DH122" s="227"/>
      <c r="DI122" s="227"/>
      <c r="DJ122" s="227"/>
      <c r="DK122" s="227"/>
      <c r="DL122" s="227"/>
      <c r="DM122" s="227"/>
      <c r="DN122" s="227"/>
      <c r="DO122" s="227"/>
      <c r="DP122" s="227"/>
      <c r="DQ122" s="227"/>
      <c r="DR122" s="227"/>
      <c r="DS122" s="227"/>
      <c r="DT122" s="227"/>
      <c r="DU122" s="227"/>
      <c r="DV122" s="227"/>
      <c r="DW122" s="227"/>
      <c r="DX122" s="227"/>
      <c r="DY122" s="227"/>
      <c r="DZ122" s="227"/>
      <c r="EA122" s="227"/>
      <c r="EB122" s="227"/>
      <c r="EC122" s="227"/>
      <c r="ED122" s="227"/>
      <c r="EE122" s="227"/>
      <c r="EF122" s="227"/>
      <c r="EG122" s="227"/>
      <c r="EH122" s="227"/>
      <c r="EI122" s="227"/>
      <c r="EJ122" s="227"/>
      <c r="EK122" s="227"/>
      <c r="EL122" s="227"/>
      <c r="EM122" s="227"/>
      <c r="EN122" s="227"/>
      <c r="EO122" s="227"/>
      <c r="EP122" s="227"/>
      <c r="EQ122" s="227"/>
      <c r="ER122" s="227"/>
      <c r="ES122" s="227"/>
      <c r="ET122" s="227"/>
      <c r="EU122" s="227"/>
      <c r="EV122" s="227"/>
      <c r="EW122" s="227"/>
      <c r="EX122" s="227"/>
      <c r="EY122" s="227"/>
      <c r="EZ122" s="227"/>
      <c r="FA122" s="227"/>
      <c r="FB122" s="227"/>
      <c r="FC122" s="227"/>
      <c r="FD122" s="227"/>
      <c r="FE122" s="227"/>
      <c r="FF122" s="227"/>
      <c r="FG122" s="227"/>
      <c r="FH122" s="227"/>
      <c r="FI122" s="227"/>
      <c r="FJ122" s="227"/>
      <c r="FK122" s="227"/>
      <c r="FL122" s="227"/>
      <c r="FM122" s="227"/>
      <c r="FN122" s="227"/>
      <c r="FO122" s="227"/>
      <c r="FP122" s="227"/>
      <c r="FQ122" s="227"/>
      <c r="FR122" s="227"/>
      <c r="FS122" s="227"/>
      <c r="FT122" s="227"/>
      <c r="FU122" s="227"/>
      <c r="FV122" s="227"/>
      <c r="FW122" s="227"/>
      <c r="FX122" s="227"/>
      <c r="FY122" s="227"/>
      <c r="FZ122" s="227"/>
      <c r="GA122" s="227"/>
      <c r="GB122" s="227"/>
      <c r="GC122" s="227"/>
      <c r="GD122" s="227"/>
      <c r="GE122" s="227"/>
      <c r="GF122" s="227"/>
      <c r="GG122" s="227"/>
      <c r="GH122" s="227"/>
      <c r="GI122" s="227"/>
      <c r="GJ122" s="227"/>
      <c r="GK122" s="227"/>
      <c r="GL122" s="227"/>
      <c r="GM122" s="227"/>
      <c r="GN122" s="227"/>
      <c r="GO122" s="227"/>
      <c r="GP122" s="227"/>
      <c r="GQ122" s="227"/>
      <c r="GR122" s="227"/>
      <c r="GS122" s="227"/>
      <c r="GT122" s="227"/>
      <c r="GU122" s="227"/>
      <c r="GV122" s="227"/>
      <c r="GW122" s="227"/>
      <c r="GX122" s="227"/>
      <c r="GY122" s="227"/>
      <c r="GZ122" s="227"/>
      <c r="HA122" s="227"/>
      <c r="HB122" s="227"/>
      <c r="HC122" s="227"/>
      <c r="HD122" s="227"/>
      <c r="HE122" s="227"/>
      <c r="HF122" s="227"/>
      <c r="HG122" s="227"/>
      <c r="HH122" s="227"/>
      <c r="HI122" s="227"/>
      <c r="HJ122" s="227"/>
      <c r="HK122" s="227"/>
      <c r="HL122" s="227"/>
      <c r="HM122" s="227"/>
      <c r="HN122" s="227"/>
      <c r="HO122" s="227"/>
      <c r="HP122" s="227"/>
      <c r="HQ122" s="227"/>
      <c r="HR122" s="227"/>
      <c r="HS122" s="227"/>
      <c r="HT122" s="227"/>
      <c r="HU122" s="227"/>
      <c r="HV122" s="227"/>
      <c r="HW122" s="227"/>
      <c r="HX122" s="227"/>
      <c r="HY122" s="227"/>
      <c r="HZ122" s="227"/>
      <c r="IA122" s="227"/>
      <c r="IB122" s="227"/>
      <c r="IC122" s="227"/>
      <c r="ID122" s="227"/>
      <c r="IE122" s="227"/>
      <c r="IF122" s="227"/>
      <c r="IG122" s="227"/>
      <c r="IH122" s="227"/>
      <c r="II122" s="227"/>
      <c r="IJ122" s="227"/>
      <c r="IK122" s="227"/>
      <c r="IL122" s="227"/>
      <c r="IM122" s="227"/>
      <c r="IN122" s="227"/>
      <c r="IO122" s="227"/>
      <c r="IP122" s="227"/>
      <c r="IQ122" s="227"/>
      <c r="IR122" s="227"/>
      <c r="IS122" s="227"/>
      <c r="IT122" s="227"/>
      <c r="IU122" s="227"/>
      <c r="IV122" s="227"/>
    </row>
    <row r="123" spans="1:256">
      <c r="A123" s="107"/>
      <c r="D123" s="157"/>
      <c r="E123" s="227"/>
      <c r="F123" s="157"/>
      <c r="G123" s="227"/>
      <c r="H123" s="109"/>
      <c r="I123" s="109"/>
      <c r="J123" s="109"/>
      <c r="K123" s="227"/>
      <c r="L123" s="227"/>
      <c r="M123" s="227"/>
      <c r="N123" s="227"/>
      <c r="O123" s="227"/>
      <c r="P123" s="227"/>
      <c r="Q123" s="227"/>
      <c r="R123" s="227"/>
      <c r="S123" s="227"/>
      <c r="T123" s="227"/>
      <c r="U123" s="227"/>
      <c r="V123" s="227"/>
      <c r="W123" s="227"/>
      <c r="X123" s="109"/>
      <c r="Y123" s="227"/>
      <c r="Z123" s="227"/>
      <c r="AA123" s="227"/>
      <c r="AB123" s="227"/>
      <c r="AC123" s="227"/>
      <c r="AD123" s="227"/>
      <c r="AE123" s="227"/>
      <c r="AF123" s="227"/>
      <c r="AG123" s="227"/>
      <c r="AH123" s="227"/>
      <c r="AI123" s="227"/>
      <c r="AJ123" s="227"/>
      <c r="AK123" s="227"/>
      <c r="AL123" s="227"/>
      <c r="AM123" s="227"/>
      <c r="AN123" s="227"/>
      <c r="AO123" s="227"/>
      <c r="AP123" s="227"/>
      <c r="AQ123" s="227"/>
      <c r="AR123" s="227"/>
      <c r="AS123" s="227"/>
      <c r="AT123" s="227"/>
      <c r="AU123" s="227"/>
      <c r="AV123" s="227"/>
      <c r="AW123" s="227"/>
      <c r="AX123" s="227"/>
      <c r="AY123" s="227"/>
      <c r="AZ123" s="227"/>
      <c r="BA123" s="227"/>
      <c r="BB123" s="227"/>
      <c r="BC123" s="227"/>
      <c r="BD123" s="227"/>
      <c r="BE123" s="227"/>
      <c r="BF123" s="227"/>
      <c r="BG123" s="227"/>
      <c r="BH123" s="227"/>
      <c r="BI123" s="227"/>
      <c r="BJ123" s="227"/>
      <c r="BK123" s="227"/>
      <c r="BL123" s="227"/>
      <c r="BM123" s="227"/>
      <c r="BN123" s="227"/>
      <c r="BO123" s="227"/>
      <c r="BP123" s="227"/>
      <c r="BQ123" s="227"/>
      <c r="BR123" s="227"/>
      <c r="BS123" s="227"/>
      <c r="BT123" s="227"/>
      <c r="BU123" s="227"/>
      <c r="BV123" s="227"/>
      <c r="BW123" s="227"/>
      <c r="BX123" s="227"/>
      <c r="BY123" s="227"/>
      <c r="BZ123" s="227"/>
      <c r="CA123" s="227"/>
      <c r="CB123" s="227"/>
      <c r="CC123" s="109"/>
      <c r="CD123" s="109"/>
      <c r="CE123" s="109"/>
      <c r="CF123" s="109"/>
      <c r="CG123" s="109"/>
      <c r="CH123" s="109"/>
      <c r="CI123" s="109"/>
      <c r="CJ123" s="109"/>
      <c r="CK123" s="109"/>
      <c r="CL123" s="109"/>
      <c r="CM123" s="109"/>
      <c r="CN123" s="109"/>
      <c r="CO123" s="109"/>
      <c r="CP123" s="109"/>
      <c r="CQ123" s="109"/>
      <c r="CR123" s="109"/>
      <c r="CS123" s="109"/>
      <c r="CT123" s="109"/>
      <c r="CU123" s="227"/>
      <c r="CV123" s="227"/>
      <c r="CW123" s="227"/>
      <c r="CX123" s="227"/>
      <c r="CY123" s="227"/>
      <c r="CZ123" s="227"/>
      <c r="DA123" s="227"/>
      <c r="DB123" s="227"/>
      <c r="DC123" s="227"/>
      <c r="DD123" s="227"/>
      <c r="DE123" s="227"/>
      <c r="DF123" s="227"/>
      <c r="DG123" s="227"/>
      <c r="DH123" s="227"/>
      <c r="DI123" s="227"/>
      <c r="DJ123" s="227"/>
      <c r="DK123" s="227"/>
      <c r="DL123" s="227"/>
      <c r="DM123" s="227"/>
      <c r="DN123" s="227"/>
      <c r="DO123" s="227"/>
      <c r="DP123" s="227"/>
      <c r="DQ123" s="227"/>
      <c r="DR123" s="227"/>
      <c r="DS123" s="227"/>
      <c r="DT123" s="227"/>
      <c r="DU123" s="227"/>
      <c r="DV123" s="227"/>
      <c r="DW123" s="227"/>
      <c r="DX123" s="227"/>
      <c r="DY123" s="227"/>
      <c r="DZ123" s="227"/>
      <c r="EA123" s="227"/>
      <c r="EB123" s="227"/>
      <c r="EC123" s="227"/>
      <c r="ED123" s="227"/>
      <c r="EE123" s="227"/>
      <c r="EF123" s="227"/>
      <c r="EG123" s="227"/>
      <c r="EH123" s="227"/>
      <c r="EI123" s="227"/>
      <c r="EJ123" s="227"/>
      <c r="EK123" s="227"/>
      <c r="EL123" s="227"/>
      <c r="EM123" s="227"/>
      <c r="EN123" s="227"/>
      <c r="EO123" s="227"/>
      <c r="EP123" s="227"/>
      <c r="EQ123" s="227"/>
      <c r="ER123" s="227"/>
      <c r="ES123" s="227"/>
      <c r="ET123" s="227"/>
      <c r="EU123" s="227"/>
      <c r="EV123" s="227"/>
      <c r="EW123" s="227"/>
      <c r="EX123" s="227"/>
      <c r="EY123" s="227"/>
      <c r="EZ123" s="227"/>
      <c r="FA123" s="227"/>
      <c r="FB123" s="227"/>
      <c r="FC123" s="227"/>
      <c r="FD123" s="227"/>
      <c r="FE123" s="227"/>
      <c r="FF123" s="227"/>
      <c r="FG123" s="227"/>
      <c r="FH123" s="227"/>
      <c r="FI123" s="227"/>
      <c r="FJ123" s="227"/>
      <c r="FK123" s="227"/>
      <c r="FL123" s="227"/>
      <c r="FM123" s="227"/>
      <c r="FN123" s="227"/>
      <c r="FO123" s="227"/>
      <c r="FP123" s="227"/>
      <c r="FQ123" s="227"/>
      <c r="FR123" s="227"/>
      <c r="FS123" s="227"/>
      <c r="FT123" s="227"/>
      <c r="FU123" s="227"/>
      <c r="FV123" s="227"/>
      <c r="FW123" s="227"/>
      <c r="FX123" s="227"/>
      <c r="FY123" s="227"/>
      <c r="FZ123" s="227"/>
      <c r="GA123" s="227"/>
      <c r="GB123" s="227"/>
      <c r="GC123" s="227"/>
      <c r="GD123" s="227"/>
      <c r="GE123" s="227"/>
      <c r="GF123" s="227"/>
      <c r="GG123" s="227"/>
      <c r="GH123" s="227"/>
      <c r="GI123" s="227"/>
      <c r="GJ123" s="227"/>
      <c r="GK123" s="227"/>
      <c r="GL123" s="227"/>
      <c r="GM123" s="227"/>
      <c r="GN123" s="227"/>
      <c r="GO123" s="227"/>
      <c r="GP123" s="227"/>
      <c r="GQ123" s="227"/>
      <c r="GR123" s="227"/>
      <c r="GS123" s="227"/>
      <c r="GT123" s="227"/>
      <c r="GU123" s="227"/>
      <c r="GV123" s="227"/>
      <c r="GW123" s="227"/>
      <c r="GX123" s="227"/>
      <c r="GY123" s="227"/>
      <c r="GZ123" s="227"/>
      <c r="HA123" s="227"/>
      <c r="HB123" s="227"/>
      <c r="HC123" s="227"/>
      <c r="HD123" s="227"/>
      <c r="HE123" s="227"/>
      <c r="HF123" s="227"/>
      <c r="HG123" s="227"/>
      <c r="HH123" s="227"/>
      <c r="HI123" s="227"/>
      <c r="HJ123" s="227"/>
      <c r="HK123" s="227"/>
      <c r="HL123" s="227"/>
      <c r="HM123" s="227"/>
      <c r="HN123" s="227"/>
      <c r="HO123" s="227"/>
      <c r="HP123" s="227"/>
      <c r="HQ123" s="227"/>
      <c r="HR123" s="227"/>
      <c r="HS123" s="227"/>
      <c r="HT123" s="227"/>
      <c r="HU123" s="227"/>
      <c r="HV123" s="227"/>
      <c r="HW123" s="227"/>
      <c r="HX123" s="227"/>
      <c r="HY123" s="227"/>
      <c r="HZ123" s="227"/>
      <c r="IA123" s="227"/>
      <c r="IB123" s="227"/>
      <c r="IC123" s="227"/>
      <c r="ID123" s="227"/>
      <c r="IE123" s="227"/>
      <c r="IF123" s="227"/>
      <c r="IG123" s="227"/>
      <c r="IH123" s="227"/>
      <c r="II123" s="227"/>
      <c r="IJ123" s="227"/>
      <c r="IK123" s="227"/>
      <c r="IL123" s="227"/>
      <c r="IM123" s="227"/>
      <c r="IN123" s="227"/>
      <c r="IO123" s="227"/>
      <c r="IP123" s="227"/>
      <c r="IQ123" s="227"/>
      <c r="IR123" s="227"/>
      <c r="IS123" s="227"/>
      <c r="IT123" s="227"/>
      <c r="IU123" s="227"/>
      <c r="IV123" s="227"/>
    </row>
    <row r="124" spans="1:256">
      <c r="A124" s="107"/>
      <c r="D124" s="157"/>
      <c r="E124" s="227"/>
      <c r="F124" s="157"/>
      <c r="G124" s="227"/>
      <c r="H124" s="109"/>
      <c r="I124" s="109"/>
      <c r="J124" s="109"/>
      <c r="K124" s="227"/>
      <c r="L124" s="227"/>
      <c r="M124" s="227"/>
      <c r="N124" s="227"/>
      <c r="O124" s="227"/>
      <c r="P124" s="227"/>
      <c r="Q124" s="227"/>
      <c r="R124" s="227"/>
      <c r="S124" s="227"/>
      <c r="T124" s="227"/>
      <c r="U124" s="227"/>
      <c r="V124" s="227"/>
      <c r="W124" s="227"/>
      <c r="X124" s="109"/>
      <c r="Y124" s="227"/>
      <c r="Z124" s="227"/>
      <c r="AA124" s="227"/>
      <c r="AB124" s="227"/>
      <c r="AC124" s="227"/>
      <c r="AD124" s="227"/>
      <c r="AE124" s="227"/>
      <c r="AF124" s="227"/>
      <c r="AG124" s="227"/>
      <c r="AH124" s="227"/>
      <c r="AI124" s="227"/>
      <c r="AJ124" s="227"/>
      <c r="AK124" s="227"/>
      <c r="AL124" s="227"/>
      <c r="AM124" s="227"/>
      <c r="AN124" s="227"/>
      <c r="AO124" s="227"/>
      <c r="AP124" s="227"/>
      <c r="AQ124" s="227"/>
      <c r="AR124" s="227"/>
      <c r="AS124" s="227"/>
      <c r="AT124" s="227"/>
      <c r="AU124" s="227"/>
      <c r="AV124" s="227"/>
      <c r="AW124" s="227"/>
      <c r="AX124" s="227"/>
      <c r="AY124" s="227"/>
      <c r="AZ124" s="227"/>
      <c r="BA124" s="227"/>
      <c r="BB124" s="227"/>
      <c r="BC124" s="227"/>
      <c r="BD124" s="227"/>
      <c r="BE124" s="227"/>
      <c r="BF124" s="227"/>
      <c r="BG124" s="227"/>
      <c r="BH124" s="227"/>
      <c r="BI124" s="227"/>
      <c r="BJ124" s="227"/>
      <c r="BK124" s="227"/>
      <c r="BL124" s="227"/>
      <c r="BM124" s="227"/>
      <c r="BN124" s="227"/>
      <c r="BO124" s="227"/>
      <c r="BP124" s="227"/>
      <c r="BQ124" s="227"/>
      <c r="BR124" s="227"/>
      <c r="BS124" s="227"/>
      <c r="BT124" s="227"/>
      <c r="BU124" s="227"/>
      <c r="BV124" s="227"/>
      <c r="BW124" s="227"/>
      <c r="BX124" s="227"/>
      <c r="BY124" s="227"/>
      <c r="BZ124" s="227"/>
      <c r="CA124" s="227"/>
      <c r="CB124" s="227"/>
      <c r="CC124" s="109"/>
      <c r="CD124" s="109"/>
      <c r="CE124" s="109"/>
      <c r="CF124" s="109"/>
      <c r="CG124" s="109"/>
      <c r="CH124" s="109"/>
      <c r="CI124" s="109"/>
      <c r="CJ124" s="109"/>
      <c r="CK124" s="109"/>
      <c r="CL124" s="109"/>
      <c r="CM124" s="109"/>
      <c r="CN124" s="109"/>
      <c r="CO124" s="109"/>
      <c r="CP124" s="109"/>
      <c r="CQ124" s="109"/>
      <c r="CR124" s="109"/>
      <c r="CS124" s="109"/>
      <c r="CT124" s="109"/>
      <c r="CU124" s="227"/>
      <c r="CV124" s="227"/>
      <c r="CW124" s="227"/>
      <c r="CX124" s="227"/>
      <c r="CY124" s="227"/>
      <c r="CZ124" s="227"/>
      <c r="DA124" s="227"/>
      <c r="DB124" s="227"/>
      <c r="DC124" s="227"/>
      <c r="DD124" s="227"/>
      <c r="DE124" s="227"/>
      <c r="DF124" s="227"/>
      <c r="DG124" s="227"/>
      <c r="DH124" s="227"/>
      <c r="DI124" s="227"/>
      <c r="DJ124" s="227"/>
      <c r="DK124" s="227"/>
      <c r="DL124" s="227"/>
      <c r="DM124" s="227"/>
      <c r="DN124" s="227"/>
      <c r="DO124" s="227"/>
      <c r="DP124" s="227"/>
      <c r="DQ124" s="227"/>
      <c r="DR124" s="227"/>
      <c r="DS124" s="227"/>
      <c r="DT124" s="227"/>
      <c r="DU124" s="227"/>
      <c r="DV124" s="227"/>
      <c r="DW124" s="227"/>
      <c r="DX124" s="227"/>
      <c r="DY124" s="227"/>
      <c r="DZ124" s="227"/>
      <c r="EA124" s="227"/>
      <c r="EB124" s="227"/>
      <c r="EC124" s="227"/>
      <c r="ED124" s="227"/>
      <c r="EE124" s="227"/>
      <c r="EF124" s="227"/>
      <c r="EG124" s="227"/>
      <c r="EH124" s="227"/>
      <c r="EI124" s="227"/>
      <c r="EJ124" s="227"/>
      <c r="EK124" s="227"/>
      <c r="EL124" s="227"/>
      <c r="EM124" s="227"/>
      <c r="EN124" s="227"/>
      <c r="EO124" s="227"/>
      <c r="EP124" s="227"/>
      <c r="EQ124" s="227"/>
      <c r="ER124" s="227"/>
      <c r="ES124" s="227"/>
      <c r="ET124" s="227"/>
      <c r="EU124" s="227"/>
      <c r="EV124" s="227"/>
      <c r="EW124" s="227"/>
      <c r="EX124" s="227"/>
      <c r="EY124" s="227"/>
      <c r="EZ124" s="227"/>
      <c r="FA124" s="227"/>
      <c r="FB124" s="227"/>
      <c r="FC124" s="227"/>
      <c r="FD124" s="227"/>
      <c r="FE124" s="227"/>
      <c r="FF124" s="227"/>
      <c r="FG124" s="227"/>
      <c r="FH124" s="227"/>
      <c r="FI124" s="227"/>
      <c r="FJ124" s="227"/>
      <c r="FK124" s="227"/>
      <c r="FL124" s="227"/>
      <c r="FM124" s="227"/>
      <c r="FN124" s="227"/>
      <c r="FO124" s="227"/>
      <c r="FP124" s="227"/>
      <c r="FQ124" s="227"/>
      <c r="FR124" s="227"/>
      <c r="FS124" s="227"/>
      <c r="FT124" s="227"/>
      <c r="FU124" s="227"/>
      <c r="FV124" s="227"/>
      <c r="FW124" s="227"/>
      <c r="FX124" s="227"/>
      <c r="FY124" s="227"/>
      <c r="FZ124" s="227"/>
      <c r="GA124" s="227"/>
      <c r="GB124" s="227"/>
      <c r="GC124" s="227"/>
      <c r="GD124" s="227"/>
      <c r="GE124" s="227"/>
      <c r="GF124" s="227"/>
      <c r="GG124" s="227"/>
      <c r="GH124" s="227"/>
      <c r="GI124" s="227"/>
      <c r="GJ124" s="227"/>
      <c r="GK124" s="227"/>
      <c r="GL124" s="227"/>
      <c r="GM124" s="227"/>
      <c r="GN124" s="227"/>
      <c r="GO124" s="227"/>
      <c r="GP124" s="227"/>
      <c r="GQ124" s="227"/>
      <c r="GR124" s="227"/>
      <c r="GS124" s="227"/>
      <c r="GT124" s="227"/>
      <c r="GU124" s="227"/>
      <c r="GV124" s="227"/>
      <c r="GW124" s="227"/>
      <c r="GX124" s="227"/>
      <c r="GY124" s="227"/>
      <c r="GZ124" s="227"/>
      <c r="HA124" s="227"/>
      <c r="HB124" s="227"/>
      <c r="HC124" s="227"/>
      <c r="HD124" s="227"/>
      <c r="HE124" s="227"/>
      <c r="HF124" s="227"/>
      <c r="HG124" s="227"/>
      <c r="HH124" s="227"/>
      <c r="HI124" s="227"/>
      <c r="HJ124" s="227"/>
      <c r="HK124" s="227"/>
      <c r="HL124" s="227"/>
      <c r="HM124" s="227"/>
      <c r="HN124" s="227"/>
      <c r="HO124" s="227"/>
      <c r="HP124" s="227"/>
      <c r="HQ124" s="227"/>
      <c r="HR124" s="227"/>
      <c r="HS124" s="227"/>
      <c r="HT124" s="227"/>
      <c r="HU124" s="227"/>
      <c r="HV124" s="227"/>
      <c r="HW124" s="227"/>
      <c r="HX124" s="227"/>
      <c r="HY124" s="227"/>
      <c r="HZ124" s="227"/>
      <c r="IA124" s="227"/>
      <c r="IB124" s="227"/>
      <c r="IC124" s="227"/>
      <c r="ID124" s="227"/>
      <c r="IE124" s="227"/>
      <c r="IF124" s="227"/>
      <c r="IG124" s="227"/>
      <c r="IH124" s="227"/>
      <c r="II124" s="227"/>
      <c r="IJ124" s="227"/>
      <c r="IK124" s="227"/>
      <c r="IL124" s="227"/>
      <c r="IM124" s="227"/>
      <c r="IN124" s="227"/>
      <c r="IO124" s="227"/>
      <c r="IP124" s="227"/>
      <c r="IQ124" s="227"/>
      <c r="IR124" s="227"/>
      <c r="IS124" s="227"/>
      <c r="IT124" s="227"/>
      <c r="IU124" s="227"/>
      <c r="IV124" s="227"/>
    </row>
    <row r="125" spans="1:256">
      <c r="A125" s="107"/>
      <c r="D125" s="157"/>
      <c r="E125" s="227"/>
      <c r="F125" s="157"/>
      <c r="G125" s="227"/>
      <c r="H125" s="109"/>
      <c r="I125" s="109"/>
      <c r="J125" s="109"/>
      <c r="K125" s="227"/>
      <c r="L125" s="227"/>
      <c r="M125" s="227"/>
      <c r="N125" s="227"/>
      <c r="O125" s="227"/>
      <c r="P125" s="227"/>
      <c r="Q125" s="227"/>
      <c r="R125" s="227"/>
      <c r="S125" s="227"/>
      <c r="T125" s="227"/>
      <c r="U125" s="227"/>
      <c r="V125" s="227"/>
      <c r="W125" s="227"/>
      <c r="X125" s="109"/>
      <c r="Y125" s="227"/>
      <c r="Z125" s="227"/>
      <c r="AA125" s="227"/>
      <c r="AB125" s="227"/>
      <c r="AC125" s="227"/>
      <c r="AD125" s="227"/>
      <c r="AE125" s="227"/>
      <c r="AF125" s="227"/>
      <c r="AG125" s="227"/>
      <c r="AH125" s="227"/>
      <c r="AI125" s="227"/>
      <c r="AJ125" s="227"/>
      <c r="AK125" s="227"/>
      <c r="AL125" s="227"/>
      <c r="AM125" s="227"/>
      <c r="AN125" s="227"/>
      <c r="AO125" s="227"/>
      <c r="AP125" s="227"/>
      <c r="AQ125" s="227"/>
      <c r="AR125" s="227"/>
      <c r="AS125" s="227"/>
      <c r="AT125" s="227"/>
      <c r="AU125" s="227"/>
      <c r="AV125" s="227"/>
      <c r="AW125" s="227"/>
      <c r="AX125" s="227"/>
      <c r="AY125" s="227"/>
      <c r="AZ125" s="227"/>
      <c r="BA125" s="227"/>
      <c r="BB125" s="227"/>
      <c r="BC125" s="227"/>
      <c r="BD125" s="227"/>
      <c r="BE125" s="227"/>
      <c r="BF125" s="227"/>
      <c r="BG125" s="227"/>
      <c r="BH125" s="227"/>
      <c r="BI125" s="227"/>
      <c r="BJ125" s="227"/>
      <c r="BK125" s="227"/>
      <c r="BL125" s="227"/>
      <c r="BM125" s="227"/>
      <c r="BN125" s="227"/>
      <c r="BO125" s="227"/>
      <c r="BP125" s="227"/>
      <c r="BQ125" s="227"/>
      <c r="BR125" s="227"/>
      <c r="BS125" s="227"/>
      <c r="BT125" s="227"/>
      <c r="BU125" s="227"/>
      <c r="BV125" s="227"/>
      <c r="BW125" s="227"/>
      <c r="BX125" s="227"/>
      <c r="BY125" s="227"/>
      <c r="BZ125" s="227"/>
      <c r="CA125" s="227"/>
      <c r="CB125" s="227"/>
      <c r="CC125" s="109"/>
      <c r="CD125" s="109"/>
      <c r="CE125" s="109"/>
      <c r="CF125" s="109"/>
      <c r="CG125" s="109"/>
      <c r="CH125" s="109"/>
      <c r="CI125" s="109"/>
      <c r="CJ125" s="109"/>
      <c r="CK125" s="109"/>
      <c r="CL125" s="109"/>
      <c r="CM125" s="109"/>
      <c r="CN125" s="109"/>
      <c r="CO125" s="109"/>
      <c r="CP125" s="109"/>
      <c r="CQ125" s="109"/>
      <c r="CR125" s="109"/>
      <c r="CS125" s="109"/>
      <c r="CT125" s="109"/>
      <c r="CU125" s="227"/>
      <c r="CV125" s="227"/>
      <c r="CW125" s="227"/>
      <c r="CX125" s="227"/>
      <c r="CY125" s="227"/>
      <c r="CZ125" s="227"/>
      <c r="DA125" s="227"/>
      <c r="DB125" s="227"/>
      <c r="DC125" s="227"/>
      <c r="DD125" s="227"/>
      <c r="DE125" s="227"/>
      <c r="DF125" s="227"/>
      <c r="DG125" s="227"/>
      <c r="DH125" s="227"/>
      <c r="DI125" s="227"/>
      <c r="DJ125" s="227"/>
      <c r="DK125" s="227"/>
      <c r="DL125" s="227"/>
      <c r="DM125" s="227"/>
      <c r="DN125" s="227"/>
      <c r="DO125" s="227"/>
      <c r="DP125" s="227"/>
      <c r="DQ125" s="227"/>
      <c r="DR125" s="227"/>
      <c r="DS125" s="227"/>
      <c r="DT125" s="227"/>
      <c r="DU125" s="227"/>
      <c r="DV125" s="227"/>
      <c r="DW125" s="227"/>
      <c r="DX125" s="227"/>
      <c r="DY125" s="227"/>
      <c r="DZ125" s="227"/>
      <c r="EA125" s="227"/>
      <c r="EB125" s="227"/>
      <c r="EC125" s="227"/>
      <c r="ED125" s="227"/>
      <c r="EE125" s="227"/>
      <c r="EF125" s="227"/>
      <c r="EG125" s="227"/>
      <c r="EH125" s="227"/>
      <c r="EI125" s="227"/>
      <c r="EJ125" s="227"/>
      <c r="EK125" s="227"/>
      <c r="EL125" s="227"/>
      <c r="EM125" s="227"/>
      <c r="EN125" s="227"/>
      <c r="EO125" s="227"/>
      <c r="EP125" s="227"/>
      <c r="EQ125" s="227"/>
      <c r="ER125" s="227"/>
      <c r="ES125" s="227"/>
      <c r="ET125" s="227"/>
      <c r="EU125" s="227"/>
      <c r="EV125" s="227"/>
      <c r="EW125" s="227"/>
      <c r="EX125" s="227"/>
      <c r="EY125" s="227"/>
      <c r="EZ125" s="227"/>
      <c r="FA125" s="227"/>
      <c r="FB125" s="227"/>
      <c r="FC125" s="227"/>
      <c r="FD125" s="227"/>
      <c r="FE125" s="227"/>
      <c r="FF125" s="227"/>
      <c r="FG125" s="227"/>
      <c r="FH125" s="227"/>
      <c r="FI125" s="227"/>
      <c r="FJ125" s="227"/>
      <c r="FK125" s="227"/>
      <c r="FL125" s="227"/>
      <c r="FM125" s="227"/>
      <c r="FN125" s="227"/>
      <c r="FO125" s="227"/>
      <c r="FP125" s="227"/>
      <c r="FQ125" s="227"/>
      <c r="FR125" s="227"/>
      <c r="FS125" s="227"/>
      <c r="FT125" s="227"/>
      <c r="FU125" s="227"/>
      <c r="FV125" s="227"/>
      <c r="FW125" s="227"/>
      <c r="FX125" s="227"/>
      <c r="FY125" s="227"/>
      <c r="FZ125" s="227"/>
      <c r="GA125" s="227"/>
      <c r="GB125" s="227"/>
      <c r="GC125" s="227"/>
      <c r="GD125" s="227"/>
      <c r="GE125" s="227"/>
      <c r="GF125" s="227"/>
      <c r="GG125" s="227"/>
      <c r="GH125" s="227"/>
      <c r="GI125" s="227"/>
      <c r="GJ125" s="227"/>
      <c r="GK125" s="227"/>
      <c r="GL125" s="227"/>
      <c r="GM125" s="227"/>
      <c r="GN125" s="227"/>
      <c r="GO125" s="227"/>
      <c r="GP125" s="227"/>
      <c r="GQ125" s="227"/>
      <c r="GR125" s="227"/>
      <c r="GS125" s="227"/>
      <c r="GT125" s="227"/>
      <c r="GU125" s="227"/>
      <c r="GV125" s="227"/>
      <c r="GW125" s="227"/>
      <c r="GX125" s="227"/>
      <c r="GY125" s="227"/>
      <c r="GZ125" s="227"/>
      <c r="HA125" s="227"/>
      <c r="HB125" s="227"/>
      <c r="HC125" s="227"/>
      <c r="HD125" s="227"/>
      <c r="HE125" s="227"/>
      <c r="HF125" s="227"/>
      <c r="HG125" s="227"/>
      <c r="HH125" s="227"/>
      <c r="HI125" s="227"/>
      <c r="HJ125" s="227"/>
      <c r="HK125" s="227"/>
      <c r="HL125" s="227"/>
      <c r="HM125" s="227"/>
      <c r="HN125" s="227"/>
      <c r="HO125" s="227"/>
      <c r="HP125" s="227"/>
      <c r="HQ125" s="227"/>
      <c r="HR125" s="227"/>
      <c r="HS125" s="227"/>
      <c r="HT125" s="227"/>
      <c r="HU125" s="227"/>
      <c r="HV125" s="227"/>
      <c r="HW125" s="227"/>
      <c r="HX125" s="227"/>
      <c r="HY125" s="227"/>
      <c r="HZ125" s="227"/>
      <c r="IA125" s="227"/>
      <c r="IB125" s="227"/>
      <c r="IC125" s="227"/>
      <c r="ID125" s="227"/>
      <c r="IE125" s="227"/>
      <c r="IF125" s="227"/>
      <c r="IG125" s="227"/>
      <c r="IH125" s="227"/>
      <c r="II125" s="227"/>
      <c r="IJ125" s="227"/>
      <c r="IK125" s="227"/>
      <c r="IL125" s="227"/>
      <c r="IM125" s="227"/>
      <c r="IN125" s="227"/>
      <c r="IO125" s="227"/>
      <c r="IP125" s="227"/>
      <c r="IQ125" s="227"/>
      <c r="IR125" s="227"/>
      <c r="IS125" s="227"/>
      <c r="IT125" s="227"/>
      <c r="IU125" s="227"/>
      <c r="IV125" s="227"/>
    </row>
    <row r="126" spans="1:256">
      <c r="A126" s="107"/>
      <c r="D126" s="157"/>
      <c r="E126" s="227"/>
      <c r="F126" s="157"/>
      <c r="G126" s="227"/>
      <c r="H126" s="109"/>
      <c r="I126" s="109"/>
      <c r="J126" s="109"/>
      <c r="K126" s="227"/>
      <c r="L126" s="227"/>
      <c r="M126" s="227"/>
      <c r="N126" s="227"/>
      <c r="O126" s="227"/>
      <c r="P126" s="227"/>
      <c r="Q126" s="227"/>
      <c r="R126" s="227"/>
      <c r="S126" s="227"/>
      <c r="T126" s="227"/>
      <c r="U126" s="227"/>
      <c r="V126" s="227"/>
      <c r="W126" s="227"/>
      <c r="X126" s="109"/>
      <c r="Y126" s="227"/>
      <c r="Z126" s="227"/>
      <c r="AA126" s="227"/>
      <c r="AB126" s="227"/>
      <c r="AC126" s="227"/>
      <c r="AD126" s="227"/>
      <c r="AE126" s="227"/>
      <c r="AF126" s="227"/>
      <c r="AG126" s="227"/>
      <c r="AH126" s="227"/>
      <c r="AI126" s="227"/>
      <c r="AJ126" s="227"/>
      <c r="AK126" s="227"/>
      <c r="AL126" s="227"/>
      <c r="AM126" s="227"/>
      <c r="AN126" s="227"/>
      <c r="AO126" s="227"/>
      <c r="AP126" s="227"/>
      <c r="AQ126" s="227"/>
      <c r="AR126" s="227"/>
      <c r="AS126" s="227"/>
      <c r="AT126" s="227"/>
      <c r="AU126" s="227"/>
      <c r="AV126" s="227"/>
      <c r="AW126" s="227"/>
      <c r="AX126" s="227"/>
      <c r="AY126" s="227"/>
      <c r="AZ126" s="227"/>
      <c r="BA126" s="227"/>
      <c r="BB126" s="227"/>
      <c r="BC126" s="227"/>
      <c r="BD126" s="227"/>
      <c r="BE126" s="227"/>
      <c r="BF126" s="227"/>
      <c r="BG126" s="227"/>
      <c r="BH126" s="227"/>
      <c r="BI126" s="227"/>
      <c r="BJ126" s="227"/>
      <c r="BK126" s="227"/>
      <c r="BL126" s="227"/>
      <c r="BM126" s="227"/>
      <c r="BN126" s="227"/>
      <c r="BO126" s="227"/>
      <c r="BP126" s="227"/>
      <c r="BQ126" s="227"/>
      <c r="BR126" s="227"/>
      <c r="BS126" s="227"/>
      <c r="BT126" s="227"/>
      <c r="BU126" s="227"/>
      <c r="BV126" s="227"/>
      <c r="BW126" s="227"/>
      <c r="BX126" s="227"/>
      <c r="BY126" s="227"/>
      <c r="BZ126" s="227"/>
      <c r="CA126" s="227"/>
      <c r="CB126" s="227"/>
      <c r="CC126" s="109"/>
      <c r="CD126" s="109"/>
      <c r="CE126" s="109"/>
      <c r="CF126" s="109"/>
      <c r="CG126" s="109"/>
      <c r="CH126" s="109"/>
      <c r="CI126" s="109"/>
      <c r="CJ126" s="109"/>
      <c r="CK126" s="109"/>
      <c r="CL126" s="109"/>
      <c r="CM126" s="109"/>
      <c r="CN126" s="109"/>
      <c r="CO126" s="109"/>
      <c r="CP126" s="109"/>
      <c r="CQ126" s="109"/>
      <c r="CR126" s="109"/>
      <c r="CS126" s="109"/>
      <c r="CT126" s="109"/>
      <c r="CU126" s="227"/>
      <c r="CV126" s="227"/>
      <c r="CW126" s="227"/>
      <c r="CX126" s="227"/>
      <c r="CY126" s="227"/>
      <c r="CZ126" s="227"/>
      <c r="DA126" s="227"/>
      <c r="DB126" s="227"/>
      <c r="DC126" s="227"/>
      <c r="DD126" s="227"/>
      <c r="DE126" s="227"/>
      <c r="DF126" s="227"/>
      <c r="DG126" s="227"/>
      <c r="DH126" s="227"/>
      <c r="DI126" s="227"/>
      <c r="DJ126" s="227"/>
      <c r="DK126" s="227"/>
      <c r="DL126" s="227"/>
      <c r="DM126" s="227"/>
      <c r="DN126" s="227"/>
      <c r="DO126" s="227"/>
      <c r="DP126" s="227"/>
      <c r="DQ126" s="227"/>
      <c r="DR126" s="227"/>
      <c r="DS126" s="227"/>
      <c r="DT126" s="227"/>
      <c r="DU126" s="227"/>
      <c r="DV126" s="227"/>
      <c r="DW126" s="227"/>
      <c r="DX126" s="227"/>
      <c r="DY126" s="227"/>
      <c r="DZ126" s="227"/>
      <c r="EA126" s="227"/>
      <c r="EB126" s="227"/>
      <c r="EC126" s="227"/>
      <c r="ED126" s="227"/>
      <c r="EE126" s="227"/>
      <c r="EF126" s="227"/>
      <c r="EG126" s="227"/>
      <c r="EH126" s="227"/>
      <c r="EI126" s="227"/>
      <c r="EJ126" s="227"/>
      <c r="EK126" s="227"/>
      <c r="EL126" s="227"/>
      <c r="EM126" s="227"/>
      <c r="EN126" s="227"/>
      <c r="EO126" s="227"/>
      <c r="EP126" s="227"/>
      <c r="EQ126" s="227"/>
      <c r="ER126" s="227"/>
      <c r="ES126" s="227"/>
      <c r="ET126" s="227"/>
      <c r="EU126" s="227"/>
      <c r="EV126" s="227"/>
      <c r="EW126" s="227"/>
      <c r="EX126" s="227"/>
      <c r="EY126" s="227"/>
      <c r="EZ126" s="227"/>
      <c r="FA126" s="227"/>
      <c r="FB126" s="227"/>
      <c r="FC126" s="227"/>
      <c r="FD126" s="227"/>
      <c r="FE126" s="227"/>
      <c r="FF126" s="227"/>
      <c r="FG126" s="227"/>
      <c r="FH126" s="227"/>
      <c r="FI126" s="227"/>
      <c r="FJ126" s="227"/>
      <c r="FK126" s="227"/>
      <c r="FL126" s="227"/>
      <c r="FM126" s="227"/>
      <c r="FN126" s="227"/>
      <c r="FO126" s="227"/>
      <c r="FP126" s="227"/>
      <c r="FQ126" s="227"/>
      <c r="FR126" s="227"/>
      <c r="FS126" s="227"/>
      <c r="FT126" s="227"/>
      <c r="FU126" s="227"/>
      <c r="FV126" s="227"/>
      <c r="FW126" s="227"/>
      <c r="FX126" s="227"/>
      <c r="FY126" s="227"/>
      <c r="FZ126" s="227"/>
      <c r="GA126" s="227"/>
      <c r="GB126" s="227"/>
      <c r="GC126" s="227"/>
      <c r="GD126" s="227"/>
      <c r="GE126" s="227"/>
      <c r="GF126" s="227"/>
      <c r="GG126" s="227"/>
      <c r="GH126" s="227"/>
      <c r="GI126" s="227"/>
      <c r="GJ126" s="227"/>
      <c r="GK126" s="227"/>
      <c r="GL126" s="227"/>
      <c r="GM126" s="227"/>
      <c r="GN126" s="227"/>
      <c r="GO126" s="227"/>
      <c r="GP126" s="227"/>
      <c r="GQ126" s="227"/>
      <c r="GR126" s="227"/>
      <c r="GS126" s="227"/>
      <c r="GT126" s="227"/>
      <c r="GU126" s="227"/>
      <c r="GV126" s="227"/>
      <c r="GW126" s="227"/>
      <c r="GX126" s="227"/>
      <c r="GY126" s="227"/>
      <c r="GZ126" s="227"/>
      <c r="HA126" s="227"/>
      <c r="HB126" s="227"/>
      <c r="HC126" s="227"/>
      <c r="HD126" s="227"/>
      <c r="HE126" s="227"/>
      <c r="HF126" s="227"/>
      <c r="HG126" s="227"/>
      <c r="HH126" s="227"/>
      <c r="HI126" s="227"/>
      <c r="HJ126" s="227"/>
      <c r="HK126" s="227"/>
      <c r="HL126" s="227"/>
      <c r="HM126" s="227"/>
      <c r="HN126" s="227"/>
      <c r="HO126" s="227"/>
      <c r="HP126" s="227"/>
      <c r="HQ126" s="227"/>
      <c r="HR126" s="227"/>
      <c r="HS126" s="227"/>
      <c r="HT126" s="227"/>
      <c r="HU126" s="227"/>
      <c r="HV126" s="227"/>
      <c r="HW126" s="227"/>
      <c r="HX126" s="227"/>
      <c r="HY126" s="227"/>
      <c r="HZ126" s="227"/>
      <c r="IA126" s="227"/>
      <c r="IB126" s="227"/>
      <c r="IC126" s="227"/>
      <c r="ID126" s="227"/>
      <c r="IE126" s="227"/>
      <c r="IF126" s="227"/>
      <c r="IG126" s="227"/>
      <c r="IH126" s="227"/>
      <c r="II126" s="227"/>
      <c r="IJ126" s="227"/>
      <c r="IK126" s="227"/>
      <c r="IL126" s="227"/>
      <c r="IM126" s="227"/>
      <c r="IN126" s="227"/>
      <c r="IO126" s="227"/>
      <c r="IP126" s="227"/>
      <c r="IQ126" s="227"/>
      <c r="IR126" s="227"/>
      <c r="IS126" s="227"/>
      <c r="IT126" s="227"/>
      <c r="IU126" s="227"/>
      <c r="IV126" s="227"/>
    </row>
    <row r="127" spans="1:256">
      <c r="A127" s="107"/>
      <c r="D127" s="157"/>
      <c r="E127" s="227"/>
      <c r="F127" s="157"/>
      <c r="G127" s="227"/>
      <c r="H127" s="109"/>
      <c r="I127" s="109"/>
      <c r="J127" s="109"/>
      <c r="K127" s="227"/>
      <c r="L127" s="227"/>
      <c r="M127" s="227"/>
      <c r="N127" s="227"/>
      <c r="O127" s="227"/>
      <c r="P127" s="227"/>
      <c r="Q127" s="227"/>
      <c r="R127" s="227"/>
      <c r="S127" s="227"/>
      <c r="T127" s="227"/>
      <c r="U127" s="227"/>
      <c r="V127" s="227"/>
      <c r="W127" s="227"/>
      <c r="X127" s="109"/>
      <c r="Y127" s="227"/>
      <c r="Z127" s="227"/>
      <c r="AA127" s="227"/>
      <c r="AB127" s="227"/>
      <c r="AC127" s="227"/>
      <c r="AD127" s="227"/>
      <c r="AE127" s="227"/>
      <c r="AF127" s="227"/>
      <c r="AG127" s="227"/>
      <c r="AH127" s="227"/>
      <c r="AI127" s="227"/>
      <c r="AJ127" s="227"/>
      <c r="AK127" s="227"/>
      <c r="AL127" s="227"/>
      <c r="AM127" s="227"/>
      <c r="AN127" s="227"/>
      <c r="AO127" s="227"/>
      <c r="AP127" s="227"/>
      <c r="AQ127" s="227"/>
      <c r="AR127" s="227"/>
      <c r="AS127" s="227"/>
      <c r="AT127" s="227"/>
      <c r="AU127" s="227"/>
      <c r="AV127" s="227"/>
      <c r="AW127" s="227"/>
      <c r="AX127" s="227"/>
      <c r="AY127" s="227"/>
      <c r="AZ127" s="227"/>
      <c r="BA127" s="227"/>
      <c r="BB127" s="227"/>
      <c r="BC127" s="227"/>
      <c r="BD127" s="227"/>
      <c r="BE127" s="227"/>
      <c r="BF127" s="227"/>
      <c r="BG127" s="227"/>
      <c r="BH127" s="227"/>
      <c r="BI127" s="227"/>
      <c r="BJ127" s="227"/>
      <c r="BK127" s="227"/>
      <c r="BL127" s="227"/>
      <c r="BM127" s="227"/>
      <c r="BN127" s="227"/>
      <c r="BO127" s="227"/>
      <c r="BP127" s="227"/>
      <c r="BQ127" s="227"/>
      <c r="BR127" s="227"/>
      <c r="BS127" s="227"/>
      <c r="BT127" s="227"/>
      <c r="BU127" s="227"/>
      <c r="BV127" s="227"/>
      <c r="BW127" s="227"/>
      <c r="BX127" s="227"/>
      <c r="BY127" s="227"/>
      <c r="BZ127" s="227"/>
      <c r="CA127" s="227"/>
      <c r="CB127" s="227"/>
      <c r="CC127" s="109"/>
      <c r="CD127" s="109"/>
      <c r="CE127" s="109"/>
      <c r="CF127" s="109"/>
      <c r="CG127" s="109"/>
      <c r="CH127" s="109"/>
      <c r="CI127" s="109"/>
      <c r="CJ127" s="109"/>
      <c r="CK127" s="109"/>
      <c r="CL127" s="109"/>
      <c r="CM127" s="109"/>
      <c r="CN127" s="109"/>
      <c r="CO127" s="109"/>
      <c r="CP127" s="109"/>
      <c r="CQ127" s="109"/>
      <c r="CR127" s="109"/>
      <c r="CS127" s="109"/>
      <c r="CT127" s="109"/>
      <c r="CU127" s="227"/>
      <c r="CV127" s="227"/>
      <c r="CW127" s="227"/>
      <c r="CX127" s="227"/>
      <c r="CY127" s="227"/>
      <c r="CZ127" s="227"/>
      <c r="DA127" s="227"/>
      <c r="DB127" s="227"/>
      <c r="DC127" s="227"/>
      <c r="DD127" s="227"/>
      <c r="DE127" s="227"/>
      <c r="DF127" s="227"/>
      <c r="DG127" s="227"/>
      <c r="DH127" s="227"/>
      <c r="DI127" s="227"/>
      <c r="DJ127" s="227"/>
      <c r="DK127" s="227"/>
      <c r="DL127" s="227"/>
      <c r="DM127" s="227"/>
      <c r="DN127" s="227"/>
      <c r="DO127" s="227"/>
      <c r="DP127" s="227"/>
      <c r="DQ127" s="227"/>
      <c r="DR127" s="227"/>
      <c r="DS127" s="227"/>
      <c r="DT127" s="227"/>
      <c r="DU127" s="227"/>
      <c r="DV127" s="227"/>
      <c r="DW127" s="227"/>
      <c r="DX127" s="227"/>
      <c r="DY127" s="227"/>
      <c r="DZ127" s="227"/>
      <c r="EA127" s="227"/>
      <c r="EB127" s="227"/>
      <c r="EC127" s="227"/>
      <c r="ED127" s="227"/>
      <c r="EE127" s="227"/>
      <c r="EF127" s="227"/>
      <c r="EG127" s="227"/>
      <c r="EH127" s="227"/>
      <c r="EI127" s="227"/>
      <c r="EJ127" s="227"/>
      <c r="EK127" s="227"/>
      <c r="EL127" s="227"/>
      <c r="EM127" s="227"/>
      <c r="EN127" s="227"/>
      <c r="EO127" s="227"/>
      <c r="EP127" s="227"/>
      <c r="EQ127" s="227"/>
      <c r="ER127" s="227"/>
      <c r="ES127" s="227"/>
      <c r="ET127" s="227"/>
      <c r="EU127" s="227"/>
      <c r="EV127" s="227"/>
      <c r="EW127" s="227"/>
      <c r="EX127" s="227"/>
      <c r="EY127" s="227"/>
      <c r="EZ127" s="227"/>
      <c r="FA127" s="227"/>
      <c r="FB127" s="227"/>
      <c r="FC127" s="227"/>
      <c r="FD127" s="227"/>
      <c r="FE127" s="227"/>
      <c r="FF127" s="227"/>
      <c r="FG127" s="227"/>
      <c r="FH127" s="227"/>
      <c r="FI127" s="227"/>
      <c r="FJ127" s="227"/>
      <c r="FK127" s="227"/>
      <c r="FL127" s="227"/>
      <c r="FM127" s="227"/>
      <c r="FN127" s="227"/>
      <c r="FO127" s="227"/>
      <c r="FP127" s="227"/>
      <c r="FQ127" s="227"/>
      <c r="FR127" s="227"/>
      <c r="FS127" s="227"/>
      <c r="FT127" s="227"/>
      <c r="FU127" s="227"/>
      <c r="FV127" s="227"/>
      <c r="FW127" s="227"/>
      <c r="FX127" s="227"/>
      <c r="FY127" s="227"/>
      <c r="FZ127" s="227"/>
      <c r="GA127" s="227"/>
      <c r="GB127" s="227"/>
      <c r="GC127" s="227"/>
      <c r="GD127" s="227"/>
      <c r="GE127" s="227"/>
      <c r="GF127" s="227"/>
      <c r="GG127" s="227"/>
      <c r="GH127" s="227"/>
      <c r="GI127" s="227"/>
      <c r="GJ127" s="227"/>
      <c r="GK127" s="227"/>
      <c r="GL127" s="227"/>
      <c r="GM127" s="227"/>
      <c r="GN127" s="227"/>
      <c r="GO127" s="227"/>
      <c r="GP127" s="227"/>
      <c r="GQ127" s="227"/>
      <c r="GR127" s="227"/>
      <c r="GS127" s="227"/>
      <c r="GT127" s="227"/>
      <c r="GU127" s="227"/>
      <c r="GV127" s="227"/>
      <c r="GW127" s="227"/>
      <c r="GX127" s="227"/>
      <c r="GY127" s="227"/>
      <c r="GZ127" s="227"/>
      <c r="HA127" s="227"/>
      <c r="HB127" s="227"/>
      <c r="HC127" s="227"/>
      <c r="HD127" s="227"/>
      <c r="HE127" s="227"/>
      <c r="HF127" s="227"/>
      <c r="HG127" s="227"/>
      <c r="HH127" s="227"/>
      <c r="HI127" s="227"/>
      <c r="HJ127" s="227"/>
      <c r="HK127" s="227"/>
      <c r="HL127" s="227"/>
      <c r="HM127" s="227"/>
      <c r="HN127" s="227"/>
      <c r="HO127" s="227"/>
      <c r="HP127" s="227"/>
      <c r="HQ127" s="227"/>
      <c r="HR127" s="227"/>
      <c r="HS127" s="227"/>
      <c r="HT127" s="227"/>
      <c r="HU127" s="227"/>
      <c r="HV127" s="227"/>
      <c r="HW127" s="227"/>
      <c r="HX127" s="227"/>
      <c r="HY127" s="227"/>
      <c r="HZ127" s="227"/>
      <c r="IA127" s="227"/>
      <c r="IB127" s="227"/>
      <c r="IC127" s="227"/>
      <c r="ID127" s="227"/>
      <c r="IE127" s="227"/>
      <c r="IF127" s="227"/>
      <c r="IG127" s="227"/>
      <c r="IH127" s="227"/>
      <c r="II127" s="227"/>
      <c r="IJ127" s="227"/>
      <c r="IK127" s="227"/>
      <c r="IL127" s="227"/>
      <c r="IM127" s="227"/>
      <c r="IN127" s="227"/>
      <c r="IO127" s="227"/>
      <c r="IP127" s="227"/>
      <c r="IQ127" s="227"/>
      <c r="IR127" s="227"/>
      <c r="IS127" s="227"/>
      <c r="IT127" s="227"/>
      <c r="IU127" s="227"/>
      <c r="IV127" s="227"/>
    </row>
    <row r="128" spans="1:256">
      <c r="A128" s="107"/>
      <c r="D128" s="157"/>
      <c r="E128" s="227"/>
      <c r="F128" s="157"/>
      <c r="G128" s="227"/>
      <c r="H128" s="109"/>
      <c r="I128" s="109"/>
      <c r="J128" s="109"/>
      <c r="K128" s="227"/>
      <c r="L128" s="227"/>
      <c r="M128" s="227"/>
      <c r="N128" s="227"/>
      <c r="O128" s="227"/>
      <c r="P128" s="227"/>
      <c r="Q128" s="227"/>
      <c r="R128" s="227"/>
      <c r="S128" s="227"/>
      <c r="T128" s="227"/>
      <c r="U128" s="227"/>
      <c r="V128" s="227"/>
      <c r="W128" s="227"/>
      <c r="X128" s="109"/>
      <c r="Y128" s="227"/>
      <c r="Z128" s="227"/>
      <c r="AA128" s="227"/>
      <c r="AB128" s="227"/>
      <c r="AC128" s="227"/>
      <c r="AD128" s="227"/>
      <c r="AE128" s="227"/>
      <c r="AF128" s="227"/>
      <c r="AG128" s="227"/>
      <c r="AH128" s="227"/>
      <c r="AI128" s="227"/>
      <c r="AJ128" s="227"/>
      <c r="AK128" s="227"/>
      <c r="AL128" s="227"/>
      <c r="AM128" s="227"/>
      <c r="AN128" s="227"/>
      <c r="AO128" s="227"/>
      <c r="AP128" s="227"/>
      <c r="AQ128" s="227"/>
      <c r="AR128" s="227"/>
      <c r="AS128" s="227"/>
      <c r="AT128" s="227"/>
      <c r="AU128" s="227"/>
      <c r="AV128" s="227"/>
      <c r="AW128" s="227"/>
      <c r="AX128" s="227"/>
      <c r="AY128" s="227"/>
      <c r="AZ128" s="227"/>
      <c r="BA128" s="227"/>
      <c r="BB128" s="227"/>
      <c r="BC128" s="227"/>
      <c r="BD128" s="227"/>
      <c r="BE128" s="227"/>
      <c r="BF128" s="227"/>
      <c r="BG128" s="227"/>
      <c r="BH128" s="227"/>
      <c r="BI128" s="227"/>
      <c r="BJ128" s="227"/>
      <c r="BK128" s="227"/>
      <c r="BL128" s="227"/>
      <c r="BM128" s="227"/>
      <c r="BN128" s="227"/>
      <c r="BO128" s="227"/>
      <c r="BP128" s="227"/>
      <c r="BQ128" s="227"/>
      <c r="BR128" s="227"/>
      <c r="BS128" s="227"/>
      <c r="BT128" s="227"/>
      <c r="BU128" s="227"/>
      <c r="BV128" s="227"/>
      <c r="BW128" s="227"/>
      <c r="BX128" s="227"/>
      <c r="BY128" s="227"/>
      <c r="BZ128" s="227"/>
      <c r="CA128" s="227"/>
      <c r="CB128" s="227"/>
      <c r="CC128" s="109"/>
      <c r="CD128" s="109"/>
      <c r="CE128" s="109"/>
      <c r="CF128" s="109"/>
      <c r="CG128" s="109"/>
      <c r="CH128" s="109"/>
      <c r="CI128" s="109"/>
      <c r="CJ128" s="109"/>
      <c r="CK128" s="109"/>
      <c r="CL128" s="109"/>
      <c r="CM128" s="109"/>
      <c r="CN128" s="109"/>
      <c r="CO128" s="109"/>
      <c r="CP128" s="109"/>
      <c r="CQ128" s="109"/>
      <c r="CR128" s="109"/>
      <c r="CS128" s="109"/>
      <c r="CT128" s="109"/>
      <c r="CU128" s="227"/>
      <c r="CV128" s="227"/>
      <c r="CW128" s="227"/>
      <c r="CX128" s="227"/>
      <c r="CY128" s="227"/>
      <c r="CZ128" s="227"/>
      <c r="DA128" s="227"/>
      <c r="DB128" s="227"/>
      <c r="DC128" s="227"/>
      <c r="DD128" s="227"/>
      <c r="DE128" s="227"/>
      <c r="DF128" s="227"/>
      <c r="DG128" s="227"/>
      <c r="DH128" s="227"/>
      <c r="DI128" s="227"/>
      <c r="DJ128" s="227"/>
      <c r="DK128" s="227"/>
      <c r="DL128" s="227"/>
      <c r="DM128" s="227"/>
      <c r="DN128" s="227"/>
      <c r="DO128" s="227"/>
      <c r="DP128" s="227"/>
      <c r="DQ128" s="227"/>
      <c r="DR128" s="227"/>
      <c r="DS128" s="227"/>
      <c r="DT128" s="227"/>
      <c r="DU128" s="227"/>
      <c r="DV128" s="227"/>
      <c r="DW128" s="227"/>
      <c r="DX128" s="227"/>
      <c r="DY128" s="227"/>
      <c r="DZ128" s="227"/>
      <c r="EA128" s="227"/>
      <c r="EB128" s="227"/>
      <c r="EC128" s="227"/>
      <c r="ED128" s="227"/>
      <c r="EE128" s="227"/>
      <c r="EF128" s="227"/>
      <c r="EG128" s="227"/>
      <c r="EH128" s="227"/>
      <c r="EI128" s="227"/>
      <c r="EJ128" s="227"/>
      <c r="EK128" s="227"/>
      <c r="EL128" s="227"/>
      <c r="EM128" s="227"/>
      <c r="EN128" s="227"/>
      <c r="EO128" s="227"/>
      <c r="EP128" s="227"/>
      <c r="EQ128" s="227"/>
      <c r="ER128" s="227"/>
      <c r="ES128" s="227"/>
      <c r="ET128" s="227"/>
      <c r="EU128" s="227"/>
      <c r="EV128" s="227"/>
      <c r="EW128" s="227"/>
      <c r="EX128" s="227"/>
      <c r="EY128" s="227"/>
      <c r="EZ128" s="227"/>
      <c r="FA128" s="227"/>
      <c r="FB128" s="227"/>
      <c r="FC128" s="227"/>
      <c r="FD128" s="227"/>
      <c r="FE128" s="227"/>
      <c r="FF128" s="227"/>
      <c r="FG128" s="227"/>
      <c r="FH128" s="227"/>
      <c r="FI128" s="227"/>
      <c r="FJ128" s="227"/>
      <c r="FK128" s="227"/>
      <c r="FL128" s="227"/>
      <c r="FM128" s="227"/>
      <c r="FN128" s="227"/>
      <c r="FO128" s="227"/>
      <c r="FP128" s="227"/>
      <c r="FQ128" s="227"/>
      <c r="FR128" s="227"/>
      <c r="FS128" s="227"/>
      <c r="FT128" s="227"/>
      <c r="FU128" s="227"/>
      <c r="FV128" s="227"/>
      <c r="FW128" s="227"/>
      <c r="FX128" s="227"/>
      <c r="FY128" s="227"/>
      <c r="FZ128" s="227"/>
      <c r="GA128" s="227"/>
      <c r="GB128" s="227"/>
      <c r="GC128" s="227"/>
      <c r="GD128" s="227"/>
      <c r="GE128" s="227"/>
      <c r="GF128" s="227"/>
      <c r="GG128" s="227"/>
      <c r="GH128" s="227"/>
      <c r="GI128" s="227"/>
      <c r="GJ128" s="227"/>
      <c r="GK128" s="227"/>
      <c r="GL128" s="227"/>
      <c r="GM128" s="227"/>
      <c r="GN128" s="227"/>
      <c r="GO128" s="227"/>
      <c r="GP128" s="227"/>
      <c r="GQ128" s="227"/>
      <c r="GR128" s="227"/>
      <c r="GS128" s="227"/>
      <c r="GT128" s="227"/>
      <c r="GU128" s="227"/>
      <c r="GV128" s="227"/>
      <c r="GW128" s="227"/>
      <c r="GX128" s="227"/>
      <c r="GY128" s="227"/>
      <c r="GZ128" s="227"/>
      <c r="HA128" s="227"/>
      <c r="HB128" s="227"/>
      <c r="HC128" s="227"/>
      <c r="HD128" s="227"/>
      <c r="HE128" s="227"/>
      <c r="HF128" s="227"/>
      <c r="HG128" s="227"/>
      <c r="HH128" s="227"/>
      <c r="HI128" s="227"/>
      <c r="HJ128" s="227"/>
      <c r="HK128" s="227"/>
      <c r="HL128" s="227"/>
      <c r="HM128" s="227"/>
      <c r="HN128" s="227"/>
      <c r="HO128" s="227"/>
      <c r="HP128" s="227"/>
      <c r="HQ128" s="227"/>
      <c r="HR128" s="227"/>
      <c r="HS128" s="227"/>
      <c r="HT128" s="227"/>
      <c r="HU128" s="227"/>
      <c r="HV128" s="227"/>
      <c r="HW128" s="227"/>
      <c r="HX128" s="227"/>
      <c r="HY128" s="227"/>
      <c r="HZ128" s="227"/>
      <c r="IA128" s="227"/>
      <c r="IB128" s="227"/>
      <c r="IC128" s="227"/>
      <c r="ID128" s="227"/>
      <c r="IE128" s="227"/>
      <c r="IF128" s="227"/>
      <c r="IG128" s="227"/>
      <c r="IH128" s="227"/>
      <c r="II128" s="227"/>
      <c r="IJ128" s="227"/>
      <c r="IK128" s="227"/>
      <c r="IL128" s="227"/>
      <c r="IM128" s="227"/>
      <c r="IN128" s="227"/>
      <c r="IO128" s="227"/>
      <c r="IP128" s="227"/>
      <c r="IQ128" s="227"/>
      <c r="IR128" s="227"/>
      <c r="IS128" s="227"/>
      <c r="IT128" s="227"/>
      <c r="IU128" s="227"/>
      <c r="IV128" s="227"/>
    </row>
    <row r="129" spans="1:256">
      <c r="A129" s="107"/>
      <c r="D129" s="157"/>
      <c r="E129" s="227"/>
      <c r="F129" s="157"/>
      <c r="G129" s="227"/>
      <c r="H129" s="109"/>
      <c r="I129" s="109"/>
      <c r="J129" s="109"/>
      <c r="K129" s="227"/>
      <c r="L129" s="227"/>
      <c r="M129" s="227"/>
      <c r="N129" s="227"/>
      <c r="O129" s="227"/>
      <c r="P129" s="227"/>
      <c r="Q129" s="227"/>
      <c r="R129" s="227"/>
      <c r="S129" s="227"/>
      <c r="T129" s="227"/>
      <c r="U129" s="227"/>
      <c r="V129" s="227"/>
      <c r="W129" s="227"/>
      <c r="X129" s="109"/>
      <c r="Y129" s="227"/>
      <c r="Z129" s="227"/>
      <c r="AA129" s="227"/>
      <c r="AB129" s="227"/>
      <c r="AC129" s="227"/>
      <c r="AD129" s="227"/>
      <c r="AE129" s="227"/>
      <c r="AF129" s="227"/>
      <c r="AG129" s="227"/>
      <c r="AH129" s="227"/>
      <c r="AI129" s="227"/>
      <c r="AJ129" s="227"/>
      <c r="AK129" s="227"/>
      <c r="AL129" s="227"/>
      <c r="AM129" s="227"/>
      <c r="AN129" s="227"/>
      <c r="AO129" s="227"/>
      <c r="AP129" s="227"/>
      <c r="AQ129" s="227"/>
      <c r="AR129" s="227"/>
      <c r="AS129" s="227"/>
      <c r="AT129" s="227"/>
      <c r="AU129" s="227"/>
      <c r="AV129" s="227"/>
      <c r="AW129" s="227"/>
      <c r="AX129" s="227"/>
      <c r="AY129" s="227"/>
      <c r="AZ129" s="227"/>
      <c r="BA129" s="227"/>
      <c r="BB129" s="227"/>
      <c r="BC129" s="227"/>
      <c r="BD129" s="227"/>
      <c r="BE129" s="227"/>
      <c r="BF129" s="227"/>
      <c r="BG129" s="227"/>
      <c r="BH129" s="227"/>
      <c r="BI129" s="227"/>
      <c r="BJ129" s="227"/>
      <c r="BK129" s="227"/>
      <c r="BL129" s="227"/>
      <c r="BM129" s="227"/>
      <c r="BN129" s="227"/>
      <c r="BO129" s="227"/>
      <c r="BP129" s="227"/>
      <c r="BQ129" s="227"/>
      <c r="BR129" s="227"/>
      <c r="BS129" s="227"/>
      <c r="BT129" s="227"/>
      <c r="BU129" s="227"/>
      <c r="BV129" s="227"/>
      <c r="BW129" s="227"/>
      <c r="BX129" s="227"/>
      <c r="BY129" s="227"/>
      <c r="BZ129" s="227"/>
      <c r="CA129" s="227"/>
      <c r="CB129" s="227"/>
      <c r="CC129" s="109"/>
      <c r="CD129" s="109"/>
      <c r="CE129" s="109"/>
      <c r="CF129" s="109"/>
      <c r="CG129" s="109"/>
      <c r="CH129" s="109"/>
      <c r="CI129" s="109"/>
      <c r="CJ129" s="109"/>
      <c r="CK129" s="109"/>
      <c r="CL129" s="109"/>
      <c r="CM129" s="109"/>
      <c r="CN129" s="109"/>
      <c r="CO129" s="109"/>
      <c r="CP129" s="109"/>
      <c r="CQ129" s="109"/>
      <c r="CR129" s="109"/>
      <c r="CS129" s="109"/>
      <c r="CT129" s="109"/>
      <c r="CU129" s="227"/>
      <c r="CV129" s="227"/>
      <c r="CW129" s="227"/>
      <c r="CX129" s="227"/>
      <c r="CY129" s="227"/>
      <c r="CZ129" s="227"/>
      <c r="DA129" s="227"/>
      <c r="DB129" s="227"/>
      <c r="DC129" s="227"/>
      <c r="DD129" s="227"/>
      <c r="DE129" s="227"/>
      <c r="DF129" s="227"/>
      <c r="DG129" s="227"/>
      <c r="DH129" s="227"/>
      <c r="DI129" s="227"/>
      <c r="DJ129" s="227"/>
      <c r="DK129" s="227"/>
      <c r="DL129" s="227"/>
      <c r="DM129" s="227"/>
      <c r="DN129" s="227"/>
      <c r="DO129" s="227"/>
      <c r="DP129" s="227"/>
      <c r="DQ129" s="227"/>
      <c r="DR129" s="227"/>
      <c r="DS129" s="227"/>
      <c r="DT129" s="227"/>
      <c r="DU129" s="227"/>
      <c r="DV129" s="227"/>
      <c r="DW129" s="227"/>
      <c r="DX129" s="227"/>
      <c r="DY129" s="227"/>
      <c r="DZ129" s="227"/>
      <c r="EA129" s="227"/>
      <c r="EB129" s="227"/>
      <c r="EC129" s="227"/>
      <c r="ED129" s="227"/>
      <c r="EE129" s="227"/>
      <c r="EF129" s="227"/>
      <c r="EG129" s="227"/>
      <c r="EH129" s="227"/>
      <c r="EI129" s="227"/>
      <c r="EJ129" s="227"/>
      <c r="EK129" s="227"/>
      <c r="EL129" s="227"/>
      <c r="EM129" s="227"/>
      <c r="EN129" s="227"/>
      <c r="EO129" s="227"/>
      <c r="EP129" s="227"/>
      <c r="EQ129" s="227"/>
      <c r="ER129" s="227"/>
      <c r="ES129" s="227"/>
      <c r="ET129" s="227"/>
      <c r="EU129" s="227"/>
      <c r="EV129" s="227"/>
      <c r="EW129" s="227"/>
      <c r="EX129" s="227"/>
      <c r="EY129" s="227"/>
      <c r="EZ129" s="227"/>
      <c r="FA129" s="227"/>
      <c r="FB129" s="227"/>
      <c r="FC129" s="227"/>
      <c r="FD129" s="227"/>
      <c r="FE129" s="227"/>
      <c r="FF129" s="227"/>
      <c r="FG129" s="227"/>
      <c r="FH129" s="227"/>
      <c r="FI129" s="227"/>
      <c r="FJ129" s="227"/>
      <c r="FK129" s="227"/>
      <c r="FL129" s="227"/>
      <c r="FM129" s="227"/>
      <c r="FN129" s="227"/>
      <c r="FO129" s="227"/>
      <c r="FP129" s="227"/>
      <c r="FQ129" s="227"/>
      <c r="FR129" s="227"/>
      <c r="FS129" s="227"/>
      <c r="FT129" s="227"/>
      <c r="FU129" s="227"/>
      <c r="FV129" s="227"/>
      <c r="FW129" s="227"/>
      <c r="FX129" s="227"/>
      <c r="FY129" s="227"/>
      <c r="FZ129" s="227"/>
      <c r="GA129" s="227"/>
      <c r="GB129" s="227"/>
      <c r="GC129" s="227"/>
      <c r="GD129" s="227"/>
      <c r="GE129" s="227"/>
      <c r="GF129" s="227"/>
      <c r="GG129" s="227"/>
      <c r="GH129" s="227"/>
      <c r="GI129" s="227"/>
      <c r="GJ129" s="227"/>
      <c r="GK129" s="227"/>
      <c r="GL129" s="227"/>
      <c r="GM129" s="227"/>
      <c r="GN129" s="227"/>
      <c r="GO129" s="227"/>
      <c r="GP129" s="227"/>
      <c r="GQ129" s="227"/>
      <c r="GR129" s="227"/>
      <c r="GS129" s="227"/>
      <c r="GT129" s="227"/>
      <c r="GU129" s="227"/>
      <c r="GV129" s="227"/>
      <c r="GW129" s="227"/>
      <c r="GX129" s="227"/>
      <c r="GY129" s="227"/>
      <c r="GZ129" s="227"/>
      <c r="HA129" s="227"/>
      <c r="HB129" s="227"/>
      <c r="HC129" s="227"/>
      <c r="HD129" s="227"/>
      <c r="HE129" s="227"/>
      <c r="HF129" s="227"/>
      <c r="HG129" s="227"/>
      <c r="HH129" s="227"/>
      <c r="HI129" s="227"/>
      <c r="HJ129" s="227"/>
      <c r="HK129" s="227"/>
      <c r="HL129" s="227"/>
      <c r="HM129" s="227"/>
      <c r="HN129" s="227"/>
      <c r="HO129" s="227"/>
      <c r="HP129" s="227"/>
      <c r="HQ129" s="227"/>
      <c r="HR129" s="227"/>
      <c r="HS129" s="227"/>
      <c r="HT129" s="227"/>
      <c r="HU129" s="227"/>
      <c r="HV129" s="227"/>
      <c r="HW129" s="227"/>
      <c r="HX129" s="227"/>
      <c r="HY129" s="227"/>
      <c r="HZ129" s="227"/>
      <c r="IA129" s="227"/>
      <c r="IB129" s="227"/>
      <c r="IC129" s="227"/>
      <c r="ID129" s="227"/>
      <c r="IE129" s="227"/>
      <c r="IF129" s="227"/>
      <c r="IG129" s="227"/>
      <c r="IH129" s="227"/>
      <c r="II129" s="227"/>
      <c r="IJ129" s="227"/>
      <c r="IK129" s="227"/>
      <c r="IL129" s="227"/>
      <c r="IM129" s="227"/>
      <c r="IN129" s="227"/>
      <c r="IO129" s="227"/>
      <c r="IP129" s="227"/>
      <c r="IQ129" s="227"/>
      <c r="IR129" s="227"/>
      <c r="IS129" s="227"/>
      <c r="IT129" s="227"/>
      <c r="IU129" s="227"/>
      <c r="IV129" s="227"/>
    </row>
    <row r="130" spans="1:256">
      <c r="A130" s="107"/>
      <c r="D130" s="157"/>
      <c r="E130" s="227"/>
      <c r="F130" s="157"/>
      <c r="G130" s="227"/>
      <c r="H130" s="109"/>
      <c r="I130" s="109"/>
      <c r="J130" s="109"/>
      <c r="K130" s="227"/>
      <c r="L130" s="227"/>
      <c r="M130" s="227"/>
      <c r="N130" s="227"/>
      <c r="O130" s="227"/>
      <c r="P130" s="227"/>
      <c r="Q130" s="227"/>
      <c r="R130" s="227"/>
      <c r="S130" s="227"/>
      <c r="T130" s="227"/>
      <c r="U130" s="227"/>
      <c r="V130" s="227"/>
      <c r="W130" s="227"/>
      <c r="X130" s="109"/>
      <c r="Y130" s="227"/>
      <c r="Z130" s="227"/>
      <c r="AA130" s="227"/>
      <c r="AB130" s="227"/>
      <c r="AC130" s="227"/>
      <c r="AD130" s="227"/>
      <c r="AE130" s="227"/>
      <c r="AF130" s="227"/>
      <c r="AG130" s="227"/>
      <c r="AH130" s="227"/>
      <c r="AI130" s="227"/>
      <c r="AJ130" s="227"/>
      <c r="AK130" s="227"/>
      <c r="AL130" s="227"/>
      <c r="AM130" s="227"/>
      <c r="AN130" s="227"/>
      <c r="AO130" s="227"/>
      <c r="AP130" s="227"/>
      <c r="AQ130" s="227"/>
      <c r="AR130" s="227"/>
      <c r="AS130" s="227"/>
      <c r="AT130" s="227"/>
      <c r="AU130" s="227"/>
      <c r="AV130" s="227"/>
      <c r="AW130" s="227"/>
      <c r="AX130" s="227"/>
      <c r="AY130" s="227"/>
      <c r="AZ130" s="227"/>
      <c r="BA130" s="227"/>
      <c r="BB130" s="227"/>
      <c r="BC130" s="227"/>
      <c r="BD130" s="227"/>
      <c r="BE130" s="227"/>
      <c r="BF130" s="227"/>
      <c r="BG130" s="227"/>
      <c r="BH130" s="227"/>
      <c r="BI130" s="227"/>
      <c r="BJ130" s="227"/>
      <c r="BK130" s="227"/>
      <c r="BL130" s="227"/>
      <c r="BM130" s="227"/>
      <c r="BN130" s="227"/>
      <c r="BO130" s="227"/>
      <c r="BP130" s="227"/>
      <c r="BQ130" s="227"/>
      <c r="BR130" s="227"/>
      <c r="BS130" s="227"/>
      <c r="BT130" s="227"/>
      <c r="BU130" s="227"/>
      <c r="BV130" s="227"/>
      <c r="BW130" s="227"/>
      <c r="BX130" s="227"/>
      <c r="BY130" s="227"/>
      <c r="BZ130" s="227"/>
      <c r="CA130" s="227"/>
      <c r="CB130" s="227"/>
      <c r="CC130" s="109"/>
      <c r="CD130" s="109"/>
      <c r="CE130" s="109"/>
      <c r="CF130" s="109"/>
      <c r="CG130" s="109"/>
      <c r="CH130" s="109"/>
      <c r="CI130" s="109"/>
      <c r="CJ130" s="109"/>
      <c r="CK130" s="109"/>
      <c r="CL130" s="109"/>
      <c r="CM130" s="109"/>
      <c r="CN130" s="109"/>
      <c r="CO130" s="109"/>
      <c r="CP130" s="109"/>
      <c r="CQ130" s="109"/>
      <c r="CR130" s="109"/>
      <c r="CS130" s="109"/>
      <c r="CT130" s="109"/>
      <c r="CU130" s="227"/>
      <c r="CV130" s="227"/>
      <c r="CW130" s="227"/>
      <c r="CX130" s="227"/>
      <c r="CY130" s="227"/>
      <c r="CZ130" s="227"/>
      <c r="DA130" s="227"/>
      <c r="DB130" s="227"/>
      <c r="DC130" s="227"/>
      <c r="DD130" s="227"/>
      <c r="DE130" s="227"/>
      <c r="DF130" s="227"/>
      <c r="DG130" s="227"/>
      <c r="DH130" s="227"/>
      <c r="DI130" s="227"/>
      <c r="DJ130" s="227"/>
      <c r="DK130" s="227"/>
      <c r="DL130" s="227"/>
      <c r="DM130" s="227"/>
      <c r="DN130" s="227"/>
      <c r="DO130" s="227"/>
      <c r="DP130" s="227"/>
      <c r="DQ130" s="227"/>
      <c r="DR130" s="227"/>
      <c r="DS130" s="227"/>
      <c r="DT130" s="227"/>
      <c r="DU130" s="227"/>
      <c r="DV130" s="227"/>
      <c r="DW130" s="227"/>
      <c r="DX130" s="227"/>
      <c r="DY130" s="227"/>
      <c r="DZ130" s="227"/>
      <c r="EA130" s="227"/>
      <c r="EB130" s="227"/>
      <c r="EC130" s="227"/>
      <c r="ED130" s="227"/>
      <c r="EE130" s="227"/>
      <c r="EF130" s="227"/>
      <c r="EG130" s="227"/>
      <c r="EH130" s="227"/>
      <c r="EI130" s="227"/>
      <c r="EJ130" s="227"/>
      <c r="EK130" s="227"/>
      <c r="EL130" s="227"/>
      <c r="EM130" s="227"/>
      <c r="EN130" s="227"/>
      <c r="EO130" s="227"/>
      <c r="EP130" s="227"/>
      <c r="EQ130" s="227"/>
      <c r="ER130" s="227"/>
      <c r="ES130" s="227"/>
      <c r="ET130" s="227"/>
      <c r="EU130" s="227"/>
      <c r="EV130" s="227"/>
      <c r="EW130" s="227"/>
      <c r="EX130" s="227"/>
      <c r="EY130" s="227"/>
      <c r="EZ130" s="227"/>
      <c r="FA130" s="227"/>
      <c r="FB130" s="227"/>
      <c r="FC130" s="227"/>
      <c r="FD130" s="227"/>
      <c r="FE130" s="227"/>
      <c r="FF130" s="227"/>
      <c r="FG130" s="227"/>
      <c r="FH130" s="227"/>
      <c r="FI130" s="227"/>
      <c r="FJ130" s="227"/>
      <c r="FK130" s="227"/>
      <c r="FL130" s="227"/>
      <c r="FM130" s="227"/>
      <c r="FN130" s="227"/>
      <c r="FO130" s="227"/>
      <c r="FP130" s="227"/>
      <c r="FQ130" s="227"/>
      <c r="FR130" s="227"/>
      <c r="FS130" s="227"/>
      <c r="FT130" s="227"/>
      <c r="FU130" s="227"/>
      <c r="FV130" s="227"/>
      <c r="FW130" s="227"/>
      <c r="FX130" s="227"/>
      <c r="FY130" s="227"/>
      <c r="FZ130" s="227"/>
      <c r="GA130" s="227"/>
      <c r="GB130" s="227"/>
      <c r="GC130" s="227"/>
      <c r="GD130" s="227"/>
      <c r="GE130" s="227"/>
      <c r="GF130" s="227"/>
      <c r="GG130" s="227"/>
      <c r="GH130" s="227"/>
      <c r="GI130" s="227"/>
      <c r="GJ130" s="227"/>
      <c r="GK130" s="227"/>
      <c r="GL130" s="227"/>
      <c r="GM130" s="227"/>
      <c r="GN130" s="227"/>
      <c r="GO130" s="227"/>
      <c r="GP130" s="227"/>
      <c r="GQ130" s="227"/>
      <c r="GR130" s="227"/>
      <c r="GS130" s="227"/>
      <c r="GT130" s="227"/>
      <c r="GU130" s="227"/>
      <c r="GV130" s="227"/>
      <c r="GW130" s="227"/>
      <c r="GX130" s="227"/>
      <c r="GY130" s="227"/>
      <c r="GZ130" s="227"/>
      <c r="HA130" s="227"/>
      <c r="HB130" s="227"/>
      <c r="HC130" s="227"/>
      <c r="HD130" s="227"/>
      <c r="HE130" s="227"/>
      <c r="HF130" s="227"/>
      <c r="HG130" s="227"/>
      <c r="HH130" s="227"/>
      <c r="HI130" s="227"/>
      <c r="HJ130" s="227"/>
      <c r="HK130" s="227"/>
      <c r="HL130" s="227"/>
      <c r="HM130" s="227"/>
      <c r="HN130" s="227"/>
      <c r="HO130" s="227"/>
      <c r="HP130" s="227"/>
      <c r="HQ130" s="227"/>
      <c r="HR130" s="227"/>
      <c r="HS130" s="227"/>
      <c r="HT130" s="227"/>
      <c r="HU130" s="227"/>
      <c r="HV130" s="227"/>
      <c r="HW130" s="227"/>
      <c r="HX130" s="227"/>
      <c r="HY130" s="227"/>
      <c r="HZ130" s="227"/>
      <c r="IA130" s="227"/>
      <c r="IB130" s="227"/>
      <c r="IC130" s="227"/>
      <c r="ID130" s="227"/>
      <c r="IE130" s="227"/>
      <c r="IF130" s="227"/>
      <c r="IG130" s="227"/>
      <c r="IH130" s="227"/>
      <c r="II130" s="227"/>
      <c r="IJ130" s="227"/>
      <c r="IK130" s="227"/>
      <c r="IL130" s="227"/>
      <c r="IM130" s="227"/>
      <c r="IN130" s="227"/>
      <c r="IO130" s="227"/>
      <c r="IP130" s="227"/>
      <c r="IQ130" s="227"/>
      <c r="IR130" s="227"/>
      <c r="IS130" s="227"/>
      <c r="IT130" s="227"/>
      <c r="IU130" s="227"/>
      <c r="IV130" s="227"/>
    </row>
    <row r="131" spans="1:256">
      <c r="A131" s="107"/>
      <c r="D131" s="157"/>
      <c r="E131" s="227"/>
      <c r="F131" s="157"/>
      <c r="G131" s="227"/>
      <c r="H131" s="109"/>
      <c r="I131" s="109"/>
      <c r="J131" s="109"/>
      <c r="K131" s="227"/>
      <c r="L131" s="227"/>
      <c r="M131" s="227"/>
      <c r="N131" s="227"/>
      <c r="O131" s="227"/>
      <c r="P131" s="227"/>
      <c r="Q131" s="227"/>
      <c r="R131" s="227"/>
      <c r="S131" s="227"/>
      <c r="T131" s="227"/>
      <c r="U131" s="227"/>
      <c r="V131" s="227"/>
      <c r="W131" s="227"/>
      <c r="X131" s="109"/>
      <c r="Y131" s="227"/>
      <c r="Z131" s="227"/>
      <c r="AA131" s="227"/>
      <c r="AB131" s="227"/>
      <c r="AC131" s="227"/>
      <c r="AD131" s="227"/>
      <c r="AE131" s="227"/>
      <c r="AF131" s="227"/>
      <c r="AG131" s="227"/>
      <c r="AH131" s="227"/>
      <c r="AI131" s="227"/>
      <c r="AJ131" s="227"/>
      <c r="AK131" s="227"/>
      <c r="AL131" s="227"/>
      <c r="AM131" s="227"/>
      <c r="AN131" s="227"/>
      <c r="AO131" s="227"/>
      <c r="AP131" s="227"/>
      <c r="AQ131" s="227"/>
      <c r="AR131" s="227"/>
      <c r="AS131" s="227"/>
      <c r="AT131" s="227"/>
      <c r="AU131" s="227"/>
      <c r="AV131" s="227"/>
      <c r="AW131" s="227"/>
      <c r="AX131" s="227"/>
      <c r="AY131" s="227"/>
      <c r="AZ131" s="227"/>
      <c r="BA131" s="227"/>
      <c r="BB131" s="227"/>
      <c r="BC131" s="227"/>
      <c r="BD131" s="227"/>
      <c r="BE131" s="227"/>
      <c r="BF131" s="227"/>
      <c r="BG131" s="227"/>
      <c r="BH131" s="227"/>
      <c r="BI131" s="227"/>
      <c r="BJ131" s="227"/>
      <c r="BK131" s="227"/>
      <c r="BL131" s="227"/>
      <c r="BM131" s="227"/>
      <c r="BN131" s="227"/>
      <c r="BO131" s="227"/>
      <c r="BP131" s="227"/>
      <c r="BQ131" s="227"/>
      <c r="BR131" s="227"/>
      <c r="BS131" s="227"/>
      <c r="BT131" s="227"/>
      <c r="BU131" s="227"/>
      <c r="BV131" s="227"/>
      <c r="BW131" s="227"/>
      <c r="BX131" s="227"/>
      <c r="BY131" s="227"/>
      <c r="BZ131" s="227"/>
      <c r="CA131" s="227"/>
      <c r="CB131" s="227"/>
      <c r="CC131" s="109"/>
      <c r="CD131" s="109"/>
      <c r="CE131" s="109"/>
      <c r="CF131" s="109"/>
      <c r="CG131" s="109"/>
      <c r="CH131" s="109"/>
      <c r="CI131" s="109"/>
      <c r="CJ131" s="109"/>
      <c r="CK131" s="109"/>
      <c r="CL131" s="109"/>
      <c r="CM131" s="109"/>
      <c r="CN131" s="109"/>
      <c r="CO131" s="109"/>
      <c r="CP131" s="109"/>
      <c r="CQ131" s="109"/>
      <c r="CR131" s="109"/>
      <c r="CS131" s="109"/>
      <c r="CT131" s="109"/>
      <c r="CU131" s="227"/>
      <c r="CV131" s="227"/>
      <c r="CW131" s="227"/>
      <c r="CX131" s="227"/>
      <c r="CY131" s="227"/>
      <c r="CZ131" s="227"/>
      <c r="DA131" s="227"/>
      <c r="DB131" s="227"/>
      <c r="DC131" s="227"/>
      <c r="DD131" s="227"/>
      <c r="DE131" s="227"/>
      <c r="DF131" s="227"/>
      <c r="DG131" s="227"/>
      <c r="DH131" s="227"/>
      <c r="DI131" s="227"/>
      <c r="DJ131" s="227"/>
      <c r="DK131" s="227"/>
      <c r="DL131" s="227"/>
      <c r="DM131" s="227"/>
      <c r="DN131" s="227"/>
      <c r="DO131" s="227"/>
      <c r="DP131" s="227"/>
      <c r="DQ131" s="227"/>
      <c r="DR131" s="227"/>
      <c r="DS131" s="227"/>
      <c r="DT131" s="227"/>
      <c r="DU131" s="227"/>
      <c r="DV131" s="227"/>
      <c r="DW131" s="227"/>
      <c r="DX131" s="227"/>
      <c r="DY131" s="227"/>
      <c r="DZ131" s="227"/>
      <c r="EA131" s="227"/>
      <c r="EB131" s="227"/>
      <c r="EC131" s="227"/>
      <c r="ED131" s="227"/>
      <c r="EE131" s="227"/>
      <c r="EF131" s="227"/>
      <c r="EG131" s="227"/>
      <c r="EH131" s="227"/>
      <c r="EI131" s="227"/>
      <c r="EJ131" s="227"/>
      <c r="EK131" s="227"/>
      <c r="EL131" s="227"/>
      <c r="EM131" s="227"/>
      <c r="EN131" s="227"/>
      <c r="EO131" s="227"/>
      <c r="EP131" s="227"/>
      <c r="EQ131" s="227"/>
      <c r="ER131" s="227"/>
      <c r="ES131" s="227"/>
      <c r="ET131" s="227"/>
      <c r="EU131" s="227"/>
      <c r="EV131" s="227"/>
      <c r="EW131" s="227"/>
      <c r="EX131" s="227"/>
      <c r="EY131" s="227"/>
      <c r="EZ131" s="227"/>
      <c r="FA131" s="227"/>
      <c r="FB131" s="227"/>
      <c r="FC131" s="227"/>
      <c r="FD131" s="227"/>
      <c r="FE131" s="227"/>
      <c r="FF131" s="227"/>
      <c r="FG131" s="227"/>
      <c r="FH131" s="227"/>
      <c r="FI131" s="227"/>
      <c r="FJ131" s="227"/>
      <c r="FK131" s="227"/>
      <c r="FL131" s="227"/>
      <c r="FM131" s="227"/>
      <c r="FN131" s="227"/>
      <c r="FO131" s="227"/>
      <c r="FP131" s="227"/>
      <c r="FQ131" s="227"/>
      <c r="FR131" s="227"/>
      <c r="FS131" s="227"/>
      <c r="FT131" s="227"/>
      <c r="FU131" s="227"/>
      <c r="FV131" s="227"/>
      <c r="FW131" s="227"/>
      <c r="FX131" s="227"/>
      <c r="FY131" s="227"/>
      <c r="FZ131" s="227"/>
      <c r="GA131" s="227"/>
      <c r="GB131" s="227"/>
      <c r="GC131" s="227"/>
      <c r="GD131" s="227"/>
      <c r="GE131" s="227"/>
      <c r="GF131" s="227"/>
      <c r="GG131" s="227"/>
      <c r="GH131" s="227"/>
      <c r="GI131" s="227"/>
      <c r="GJ131" s="227"/>
      <c r="GK131" s="227"/>
      <c r="GL131" s="227"/>
      <c r="GM131" s="227"/>
      <c r="GN131" s="227"/>
      <c r="GO131" s="227"/>
      <c r="GP131" s="227"/>
      <c r="GQ131" s="227"/>
      <c r="GR131" s="227"/>
      <c r="GS131" s="227"/>
      <c r="GT131" s="227"/>
      <c r="GU131" s="227"/>
      <c r="GV131" s="227"/>
      <c r="GW131" s="227"/>
      <c r="GX131" s="227"/>
      <c r="GY131" s="227"/>
      <c r="GZ131" s="227"/>
      <c r="HA131" s="227"/>
      <c r="HB131" s="227"/>
      <c r="HC131" s="227"/>
      <c r="HD131" s="227"/>
      <c r="HE131" s="227"/>
      <c r="HF131" s="227"/>
      <c r="HG131" s="227"/>
      <c r="HH131" s="227"/>
      <c r="HI131" s="227"/>
      <c r="HJ131" s="227"/>
      <c r="HK131" s="227"/>
      <c r="HL131" s="227"/>
      <c r="HM131" s="227"/>
      <c r="HN131" s="227"/>
      <c r="HO131" s="227"/>
      <c r="HP131" s="227"/>
      <c r="HQ131" s="227"/>
      <c r="HR131" s="227"/>
      <c r="HS131" s="227"/>
      <c r="HT131" s="227"/>
      <c r="HU131" s="227"/>
      <c r="HV131" s="227"/>
      <c r="HW131" s="227"/>
      <c r="HX131" s="227"/>
      <c r="HY131" s="227"/>
      <c r="HZ131" s="227"/>
      <c r="IA131" s="227"/>
      <c r="IB131" s="227"/>
      <c r="IC131" s="227"/>
      <c r="ID131" s="227"/>
      <c r="IE131" s="227"/>
      <c r="IF131" s="227"/>
      <c r="IG131" s="227"/>
      <c r="IH131" s="227"/>
      <c r="II131" s="227"/>
      <c r="IJ131" s="227"/>
      <c r="IK131" s="227"/>
      <c r="IL131" s="227"/>
      <c r="IM131" s="227"/>
      <c r="IN131" s="227"/>
      <c r="IO131" s="227"/>
      <c r="IP131" s="227"/>
      <c r="IQ131" s="227"/>
      <c r="IR131" s="227"/>
      <c r="IS131" s="227"/>
      <c r="IT131" s="227"/>
      <c r="IU131" s="227"/>
      <c r="IV131" s="227"/>
    </row>
    <row r="132" spans="1:256">
      <c r="A132" s="107"/>
      <c r="D132" s="157"/>
      <c r="E132" s="227"/>
      <c r="F132" s="157"/>
      <c r="G132" s="227"/>
      <c r="H132" s="109"/>
      <c r="I132" s="109"/>
      <c r="J132" s="109"/>
      <c r="K132" s="227"/>
      <c r="L132" s="227"/>
      <c r="M132" s="227"/>
      <c r="N132" s="227"/>
      <c r="O132" s="227"/>
      <c r="P132" s="227"/>
      <c r="Q132" s="227"/>
      <c r="R132" s="227"/>
      <c r="S132" s="227"/>
      <c r="T132" s="227"/>
      <c r="U132" s="227"/>
      <c r="V132" s="227"/>
      <c r="W132" s="227"/>
      <c r="X132" s="109"/>
      <c r="Y132" s="227"/>
      <c r="Z132" s="227"/>
      <c r="AA132" s="227"/>
      <c r="AB132" s="227"/>
      <c r="AC132" s="227"/>
      <c r="AD132" s="227"/>
      <c r="AE132" s="227"/>
      <c r="AF132" s="227"/>
      <c r="AG132" s="227"/>
      <c r="AH132" s="227"/>
      <c r="AI132" s="227"/>
      <c r="AJ132" s="227"/>
      <c r="AK132" s="227"/>
      <c r="AL132" s="227"/>
      <c r="AM132" s="227"/>
      <c r="AN132" s="227"/>
      <c r="AO132" s="227"/>
      <c r="AP132" s="227"/>
      <c r="AQ132" s="227"/>
      <c r="AR132" s="227"/>
      <c r="AS132" s="227"/>
      <c r="AT132" s="227"/>
      <c r="AU132" s="227"/>
      <c r="AV132" s="227"/>
      <c r="AW132" s="227"/>
      <c r="AX132" s="227"/>
      <c r="AY132" s="227"/>
      <c r="AZ132" s="227"/>
      <c r="BA132" s="227"/>
      <c r="BB132" s="227"/>
      <c r="BC132" s="227"/>
      <c r="BD132" s="227"/>
      <c r="BE132" s="227"/>
      <c r="BF132" s="227"/>
      <c r="BG132" s="227"/>
      <c r="BH132" s="227"/>
      <c r="BI132" s="227"/>
      <c r="BJ132" s="227"/>
      <c r="BK132" s="227"/>
      <c r="BL132" s="227"/>
      <c r="BM132" s="227"/>
      <c r="BN132" s="227"/>
      <c r="BO132" s="227"/>
      <c r="BP132" s="227"/>
      <c r="BQ132" s="227"/>
      <c r="BR132" s="227"/>
      <c r="BS132" s="227"/>
      <c r="BT132" s="227"/>
      <c r="BU132" s="227"/>
      <c r="BV132" s="227"/>
      <c r="BW132" s="227"/>
      <c r="BX132" s="227"/>
      <c r="BY132" s="227"/>
      <c r="BZ132" s="227"/>
      <c r="CA132" s="227"/>
      <c r="CB132" s="227"/>
      <c r="CC132" s="109"/>
      <c r="CD132" s="109"/>
      <c r="CE132" s="109"/>
      <c r="CF132" s="109"/>
      <c r="CG132" s="109"/>
      <c r="CH132" s="109"/>
      <c r="CI132" s="109"/>
      <c r="CJ132" s="109"/>
      <c r="CK132" s="109"/>
      <c r="CL132" s="109"/>
      <c r="CM132" s="109"/>
      <c r="CN132" s="109"/>
      <c r="CO132" s="109"/>
      <c r="CP132" s="109"/>
      <c r="CQ132" s="109"/>
      <c r="CR132" s="109"/>
      <c r="CS132" s="109"/>
      <c r="CT132" s="109"/>
      <c r="CU132" s="227"/>
      <c r="CV132" s="227"/>
      <c r="CW132" s="227"/>
      <c r="CX132" s="227"/>
      <c r="CY132" s="227"/>
      <c r="CZ132" s="227"/>
      <c r="DA132" s="227"/>
      <c r="DB132" s="227"/>
      <c r="DC132" s="227"/>
      <c r="DD132" s="227"/>
      <c r="DE132" s="227"/>
      <c r="DF132" s="227"/>
      <c r="DG132" s="227"/>
      <c r="DH132" s="227"/>
      <c r="DI132" s="227"/>
      <c r="DJ132" s="227"/>
      <c r="DK132" s="227"/>
      <c r="DL132" s="227"/>
      <c r="DM132" s="227"/>
      <c r="DN132" s="227"/>
      <c r="DO132" s="227"/>
      <c r="DP132" s="227"/>
      <c r="DQ132" s="227"/>
      <c r="DR132" s="227"/>
      <c r="DS132" s="227"/>
      <c r="DT132" s="227"/>
      <c r="DU132" s="227"/>
      <c r="DV132" s="227"/>
      <c r="DW132" s="227"/>
      <c r="DX132" s="227"/>
      <c r="DY132" s="227"/>
      <c r="DZ132" s="227"/>
      <c r="EA132" s="227"/>
      <c r="EB132" s="227"/>
      <c r="EC132" s="227"/>
      <c r="ED132" s="227"/>
      <c r="EE132" s="227"/>
      <c r="EF132" s="227"/>
      <c r="EG132" s="227"/>
      <c r="EH132" s="227"/>
      <c r="EI132" s="227"/>
      <c r="EJ132" s="227"/>
      <c r="EK132" s="227"/>
      <c r="EL132" s="227"/>
      <c r="EM132" s="227"/>
      <c r="EN132" s="227"/>
      <c r="EO132" s="227"/>
      <c r="EP132" s="227"/>
      <c r="EQ132" s="227"/>
      <c r="ER132" s="227"/>
      <c r="ES132" s="227"/>
      <c r="ET132" s="227"/>
      <c r="EU132" s="227"/>
      <c r="EV132" s="227"/>
      <c r="EW132" s="227"/>
      <c r="EX132" s="227"/>
      <c r="EY132" s="227"/>
      <c r="EZ132" s="227"/>
      <c r="FA132" s="227"/>
      <c r="FB132" s="227"/>
      <c r="FC132" s="227"/>
      <c r="FD132" s="227"/>
      <c r="FE132" s="227"/>
      <c r="FF132" s="227"/>
      <c r="FG132" s="227"/>
      <c r="FH132" s="227"/>
      <c r="FI132" s="227"/>
      <c r="FJ132" s="227"/>
      <c r="FK132" s="227"/>
      <c r="FL132" s="227"/>
      <c r="FM132" s="227"/>
      <c r="FN132" s="227"/>
      <c r="FO132" s="227"/>
      <c r="FP132" s="227"/>
      <c r="FQ132" s="227"/>
      <c r="FR132" s="227"/>
      <c r="FS132" s="227"/>
      <c r="FT132" s="227"/>
      <c r="FU132" s="227"/>
      <c r="FV132" s="227"/>
      <c r="FW132" s="227"/>
      <c r="FX132" s="227"/>
      <c r="FY132" s="227"/>
      <c r="FZ132" s="227"/>
      <c r="GA132" s="227"/>
      <c r="GB132" s="227"/>
      <c r="GC132" s="227"/>
      <c r="GD132" s="227"/>
      <c r="GE132" s="227"/>
      <c r="GF132" s="227"/>
      <c r="GG132" s="227"/>
      <c r="GH132" s="227"/>
      <c r="GI132" s="227"/>
      <c r="GJ132" s="227"/>
      <c r="GK132" s="227"/>
      <c r="GL132" s="227"/>
      <c r="GM132" s="227"/>
      <c r="GN132" s="227"/>
      <c r="GO132" s="227"/>
      <c r="GP132" s="227"/>
      <c r="GQ132" s="227"/>
      <c r="GR132" s="227"/>
      <c r="GS132" s="227"/>
      <c r="GT132" s="227"/>
      <c r="GU132" s="227"/>
      <c r="GV132" s="227"/>
      <c r="GW132" s="227"/>
      <c r="GX132" s="227"/>
      <c r="GY132" s="227"/>
      <c r="GZ132" s="227"/>
      <c r="HA132" s="227"/>
      <c r="HB132" s="227"/>
      <c r="HC132" s="227"/>
      <c r="HD132" s="227"/>
      <c r="HE132" s="227"/>
      <c r="HF132" s="227"/>
      <c r="HG132" s="227"/>
      <c r="HH132" s="227"/>
      <c r="HI132" s="227"/>
      <c r="HJ132" s="227"/>
      <c r="HK132" s="227"/>
      <c r="HL132" s="227"/>
      <c r="HM132" s="227"/>
      <c r="HN132" s="227"/>
      <c r="HO132" s="227"/>
      <c r="HP132" s="227"/>
      <c r="HQ132" s="227"/>
      <c r="HR132" s="227"/>
      <c r="HS132" s="227"/>
      <c r="HT132" s="227"/>
      <c r="HU132" s="227"/>
      <c r="HV132" s="227"/>
      <c r="HW132" s="227"/>
      <c r="HX132" s="227"/>
      <c r="HY132" s="227"/>
      <c r="HZ132" s="227"/>
      <c r="IA132" s="227"/>
      <c r="IB132" s="227"/>
      <c r="IC132" s="227"/>
      <c r="ID132" s="227"/>
      <c r="IE132" s="227"/>
      <c r="IF132" s="227"/>
      <c r="IG132" s="227"/>
      <c r="IH132" s="227"/>
      <c r="II132" s="227"/>
      <c r="IJ132" s="227"/>
      <c r="IK132" s="227"/>
      <c r="IL132" s="227"/>
      <c r="IM132" s="227"/>
      <c r="IN132" s="227"/>
      <c r="IO132" s="227"/>
      <c r="IP132" s="227"/>
      <c r="IQ132" s="227"/>
      <c r="IR132" s="227"/>
      <c r="IS132" s="227"/>
      <c r="IT132" s="227"/>
      <c r="IU132" s="227"/>
      <c r="IV132" s="227"/>
    </row>
    <row r="133" spans="1:256">
      <c r="A133" s="107"/>
      <c r="D133" s="157"/>
      <c r="E133" s="227"/>
      <c r="F133" s="157"/>
      <c r="G133" s="227"/>
      <c r="H133" s="109"/>
      <c r="I133" s="109"/>
      <c r="J133" s="109"/>
      <c r="K133" s="227"/>
      <c r="L133" s="227"/>
      <c r="M133" s="227"/>
      <c r="N133" s="227"/>
      <c r="O133" s="227"/>
      <c r="P133" s="227"/>
      <c r="Q133" s="227"/>
      <c r="R133" s="227"/>
      <c r="S133" s="227"/>
      <c r="T133" s="227"/>
      <c r="U133" s="227"/>
      <c r="V133" s="227"/>
      <c r="W133" s="227"/>
      <c r="X133" s="109"/>
      <c r="Y133" s="227"/>
      <c r="Z133" s="227"/>
      <c r="AA133" s="227"/>
      <c r="AB133" s="227"/>
      <c r="AC133" s="227"/>
      <c r="AD133" s="227"/>
      <c r="AE133" s="227"/>
      <c r="AF133" s="227"/>
      <c r="AG133" s="227"/>
      <c r="AH133" s="227"/>
      <c r="AI133" s="227"/>
      <c r="AJ133" s="227"/>
      <c r="AK133" s="227"/>
      <c r="AL133" s="227"/>
      <c r="AM133" s="227"/>
      <c r="AN133" s="227"/>
      <c r="AO133" s="227"/>
      <c r="AP133" s="227"/>
      <c r="AQ133" s="227"/>
      <c r="AR133" s="227"/>
      <c r="AS133" s="227"/>
      <c r="AT133" s="227"/>
      <c r="AU133" s="227"/>
      <c r="AV133" s="227"/>
      <c r="AW133" s="227"/>
      <c r="AX133" s="227"/>
      <c r="AY133" s="227"/>
      <c r="AZ133" s="227"/>
      <c r="BA133" s="227"/>
      <c r="BB133" s="227"/>
      <c r="BC133" s="227"/>
      <c r="BD133" s="227"/>
      <c r="BE133" s="227"/>
      <c r="BF133" s="227"/>
      <c r="BG133" s="227"/>
      <c r="BH133" s="227"/>
      <c r="BI133" s="227"/>
      <c r="BJ133" s="227"/>
      <c r="BK133" s="227"/>
      <c r="BL133" s="227"/>
      <c r="BM133" s="227"/>
      <c r="BN133" s="227"/>
      <c r="BO133" s="227"/>
      <c r="BP133" s="227"/>
      <c r="BQ133" s="227"/>
      <c r="BR133" s="227"/>
      <c r="BS133" s="227"/>
      <c r="BT133" s="227"/>
      <c r="BU133" s="227"/>
      <c r="BV133" s="227"/>
      <c r="BW133" s="227"/>
      <c r="BX133" s="227"/>
      <c r="BY133" s="227"/>
      <c r="BZ133" s="227"/>
      <c r="CA133" s="227"/>
      <c r="CB133" s="227"/>
      <c r="CC133" s="109"/>
      <c r="CD133" s="109"/>
      <c r="CE133" s="109"/>
      <c r="CF133" s="109"/>
      <c r="CG133" s="109"/>
      <c r="CH133" s="109"/>
      <c r="CI133" s="109"/>
      <c r="CJ133" s="109"/>
      <c r="CK133" s="109"/>
      <c r="CL133" s="109"/>
      <c r="CM133" s="109"/>
      <c r="CN133" s="109"/>
      <c r="CO133" s="109"/>
      <c r="CP133" s="109"/>
      <c r="CQ133" s="109"/>
      <c r="CR133" s="109"/>
      <c r="CS133" s="109"/>
      <c r="CT133" s="109"/>
      <c r="CU133" s="227"/>
      <c r="CV133" s="227"/>
      <c r="CW133" s="227"/>
      <c r="CX133" s="227"/>
      <c r="CY133" s="227"/>
      <c r="CZ133" s="227"/>
      <c r="DA133" s="227"/>
      <c r="DB133" s="227"/>
      <c r="DC133" s="227"/>
      <c r="DD133" s="227"/>
      <c r="DE133" s="227"/>
      <c r="DF133" s="227"/>
      <c r="DG133" s="227"/>
      <c r="DH133" s="227"/>
      <c r="DI133" s="227"/>
      <c r="DJ133" s="227"/>
      <c r="DK133" s="227"/>
      <c r="DL133" s="227"/>
      <c r="DM133" s="227"/>
      <c r="DN133" s="227"/>
      <c r="DO133" s="227"/>
      <c r="DP133" s="227"/>
      <c r="DQ133" s="227"/>
      <c r="DR133" s="227"/>
      <c r="DS133" s="227"/>
      <c r="DT133" s="227"/>
      <c r="DU133" s="227"/>
      <c r="DV133" s="227"/>
      <c r="DW133" s="227"/>
      <c r="DX133" s="227"/>
      <c r="DY133" s="227"/>
      <c r="DZ133" s="227"/>
      <c r="EA133" s="227"/>
      <c r="EB133" s="227"/>
      <c r="EC133" s="227"/>
      <c r="ED133" s="227"/>
      <c r="EE133" s="227"/>
      <c r="EF133" s="227"/>
      <c r="EG133" s="227"/>
      <c r="EH133" s="227"/>
      <c r="EI133" s="227"/>
      <c r="EJ133" s="227"/>
      <c r="EK133" s="227"/>
      <c r="EL133" s="227"/>
      <c r="EM133" s="227"/>
      <c r="EN133" s="227"/>
      <c r="EO133" s="227"/>
      <c r="EP133" s="227"/>
      <c r="EQ133" s="227"/>
      <c r="ER133" s="227"/>
      <c r="ES133" s="227"/>
      <c r="ET133" s="227"/>
      <c r="EU133" s="227"/>
      <c r="EV133" s="227"/>
      <c r="EW133" s="227"/>
      <c r="EX133" s="227"/>
      <c r="EY133" s="227"/>
      <c r="EZ133" s="227"/>
      <c r="FA133" s="227"/>
      <c r="FB133" s="227"/>
      <c r="FC133" s="227"/>
      <c r="FD133" s="227"/>
      <c r="FE133" s="227"/>
      <c r="FF133" s="227"/>
      <c r="FG133" s="227"/>
      <c r="FH133" s="227"/>
      <c r="FI133" s="227"/>
      <c r="FJ133" s="227"/>
      <c r="FK133" s="227"/>
      <c r="FL133" s="227"/>
      <c r="FM133" s="227"/>
      <c r="FN133" s="227"/>
      <c r="FO133" s="227"/>
      <c r="FP133" s="227"/>
      <c r="FQ133" s="227"/>
      <c r="FR133" s="227"/>
      <c r="FS133" s="227"/>
      <c r="FT133" s="227"/>
      <c r="FU133" s="227"/>
      <c r="FV133" s="227"/>
      <c r="FW133" s="227"/>
      <c r="FX133" s="227"/>
      <c r="FY133" s="227"/>
      <c r="FZ133" s="227"/>
      <c r="GA133" s="227"/>
      <c r="GB133" s="227"/>
      <c r="GC133" s="227"/>
      <c r="GD133" s="227"/>
      <c r="GE133" s="227"/>
      <c r="GF133" s="227"/>
      <c r="GG133" s="227"/>
      <c r="GH133" s="227"/>
      <c r="GI133" s="227"/>
      <c r="GJ133" s="227"/>
      <c r="GK133" s="227"/>
      <c r="GL133" s="227"/>
      <c r="GM133" s="227"/>
      <c r="GN133" s="227"/>
      <c r="GO133" s="227"/>
      <c r="GP133" s="227"/>
      <c r="GQ133" s="227"/>
      <c r="GR133" s="227"/>
      <c r="GS133" s="227"/>
      <c r="GT133" s="227"/>
      <c r="GU133" s="227"/>
      <c r="GV133" s="227"/>
      <c r="GW133" s="227"/>
      <c r="GX133" s="227"/>
      <c r="GY133" s="227"/>
      <c r="GZ133" s="227"/>
      <c r="HA133" s="227"/>
      <c r="HB133" s="227"/>
      <c r="HC133" s="227"/>
      <c r="HD133" s="227"/>
      <c r="HE133" s="227"/>
      <c r="HF133" s="227"/>
      <c r="HG133" s="227"/>
      <c r="HH133" s="227"/>
      <c r="HI133" s="227"/>
      <c r="HJ133" s="227"/>
      <c r="HK133" s="227"/>
      <c r="HL133" s="227"/>
      <c r="HM133" s="227"/>
      <c r="HN133" s="227"/>
      <c r="HO133" s="227"/>
      <c r="HP133" s="227"/>
      <c r="HQ133" s="227"/>
      <c r="HR133" s="227"/>
      <c r="HS133" s="227"/>
      <c r="HT133" s="227"/>
      <c r="HU133" s="227"/>
      <c r="HV133" s="227"/>
      <c r="HW133" s="227"/>
      <c r="HX133" s="227"/>
      <c r="HY133" s="227"/>
      <c r="HZ133" s="227"/>
      <c r="IA133" s="227"/>
      <c r="IB133" s="227"/>
      <c r="IC133" s="227"/>
      <c r="ID133" s="227"/>
      <c r="IE133" s="227"/>
      <c r="IF133" s="227"/>
      <c r="IG133" s="227"/>
      <c r="IH133" s="227"/>
      <c r="II133" s="227"/>
      <c r="IJ133" s="227"/>
      <c r="IK133" s="227"/>
      <c r="IL133" s="227"/>
      <c r="IM133" s="227"/>
      <c r="IN133" s="227"/>
      <c r="IO133" s="227"/>
      <c r="IP133" s="227"/>
      <c r="IQ133" s="227"/>
      <c r="IR133" s="227"/>
      <c r="IS133" s="227"/>
      <c r="IT133" s="227"/>
      <c r="IU133" s="227"/>
      <c r="IV133" s="227"/>
    </row>
    <row r="134" spans="1:256">
      <c r="A134" s="107"/>
      <c r="D134" s="157"/>
      <c r="E134" s="227"/>
      <c r="F134" s="157"/>
      <c r="G134" s="227"/>
      <c r="H134" s="109"/>
      <c r="I134" s="109"/>
      <c r="J134" s="109"/>
      <c r="K134" s="227"/>
      <c r="L134" s="227"/>
      <c r="M134" s="227"/>
      <c r="N134" s="227"/>
      <c r="O134" s="227"/>
      <c r="P134" s="227"/>
      <c r="Q134" s="227"/>
      <c r="R134" s="227"/>
      <c r="S134" s="227"/>
      <c r="T134" s="227"/>
      <c r="U134" s="227"/>
      <c r="V134" s="227"/>
      <c r="W134" s="227"/>
      <c r="X134" s="109"/>
      <c r="Y134" s="227"/>
      <c r="Z134" s="227"/>
      <c r="AA134" s="227"/>
      <c r="AB134" s="227"/>
      <c r="AC134" s="227"/>
      <c r="AD134" s="227"/>
      <c r="AE134" s="227"/>
      <c r="AF134" s="227"/>
      <c r="AG134" s="227"/>
      <c r="AH134" s="227"/>
      <c r="AI134" s="227"/>
      <c r="AJ134" s="227"/>
      <c r="AK134" s="227"/>
      <c r="AL134" s="227"/>
      <c r="AM134" s="227"/>
      <c r="AN134" s="227"/>
      <c r="AO134" s="227"/>
      <c r="AP134" s="227"/>
      <c r="AQ134" s="227"/>
      <c r="AR134" s="227"/>
      <c r="AS134" s="227"/>
      <c r="AT134" s="227"/>
      <c r="AU134" s="227"/>
      <c r="AV134" s="227"/>
      <c r="AW134" s="227"/>
      <c r="AX134" s="227"/>
      <c r="AY134" s="227"/>
      <c r="AZ134" s="227"/>
      <c r="BA134" s="227"/>
      <c r="BB134" s="227"/>
      <c r="BC134" s="227"/>
      <c r="BD134" s="227"/>
      <c r="BE134" s="227"/>
      <c r="BF134" s="227"/>
      <c r="BG134" s="227"/>
      <c r="BH134" s="227"/>
      <c r="BI134" s="227"/>
      <c r="BJ134" s="227"/>
      <c r="BK134" s="227"/>
      <c r="BL134" s="227"/>
      <c r="BM134" s="227"/>
      <c r="BN134" s="227"/>
      <c r="BO134" s="227"/>
      <c r="BP134" s="227"/>
      <c r="BQ134" s="227"/>
      <c r="BR134" s="227"/>
      <c r="BS134" s="227"/>
      <c r="BT134" s="227"/>
      <c r="BU134" s="227"/>
      <c r="BV134" s="227"/>
      <c r="BW134" s="227"/>
      <c r="BX134" s="227"/>
      <c r="BY134" s="227"/>
      <c r="BZ134" s="227"/>
      <c r="CA134" s="227"/>
      <c r="CB134" s="227"/>
      <c r="CC134" s="109"/>
      <c r="CD134" s="109"/>
      <c r="CE134" s="109"/>
      <c r="CF134" s="109"/>
      <c r="CG134" s="109"/>
      <c r="CH134" s="109"/>
      <c r="CI134" s="109"/>
      <c r="CJ134" s="109"/>
      <c r="CK134" s="109"/>
      <c r="CL134" s="109"/>
      <c r="CM134" s="109"/>
      <c r="CN134" s="109"/>
      <c r="CO134" s="109"/>
      <c r="CP134" s="109"/>
      <c r="CQ134" s="109"/>
      <c r="CR134" s="109"/>
      <c r="CS134" s="109"/>
      <c r="CT134" s="109"/>
      <c r="CU134" s="227"/>
      <c r="CV134" s="227"/>
      <c r="CW134" s="227"/>
      <c r="CX134" s="227"/>
      <c r="CY134" s="227"/>
      <c r="CZ134" s="227"/>
      <c r="DA134" s="227"/>
      <c r="DB134" s="227"/>
      <c r="DC134" s="227"/>
      <c r="DD134" s="227"/>
      <c r="DE134" s="227"/>
      <c r="DF134" s="227"/>
      <c r="DG134" s="227"/>
      <c r="DH134" s="227"/>
      <c r="DI134" s="227"/>
      <c r="DJ134" s="227"/>
      <c r="DK134" s="227"/>
      <c r="DL134" s="227"/>
      <c r="DM134" s="227"/>
      <c r="DN134" s="227"/>
      <c r="DO134" s="227"/>
      <c r="DP134" s="227"/>
      <c r="DQ134" s="227"/>
      <c r="DR134" s="227"/>
      <c r="DS134" s="227"/>
      <c r="DT134" s="227"/>
      <c r="DU134" s="227"/>
      <c r="DV134" s="227"/>
      <c r="DW134" s="227"/>
      <c r="DX134" s="227"/>
      <c r="DY134" s="227"/>
      <c r="DZ134" s="227"/>
      <c r="EA134" s="227"/>
      <c r="EB134" s="227"/>
      <c r="EC134" s="227"/>
      <c r="ED134" s="227"/>
      <c r="EE134" s="227"/>
      <c r="EF134" s="227"/>
      <c r="EG134" s="227"/>
      <c r="EH134" s="227"/>
      <c r="EI134" s="227"/>
      <c r="EJ134" s="227"/>
      <c r="EK134" s="227"/>
      <c r="EL134" s="227"/>
      <c r="EM134" s="227"/>
      <c r="EN134" s="227"/>
      <c r="EO134" s="227"/>
      <c r="EP134" s="227"/>
      <c r="EQ134" s="227"/>
      <c r="ER134" s="227"/>
      <c r="ES134" s="227"/>
      <c r="ET134" s="227"/>
      <c r="EU134" s="227"/>
      <c r="EV134" s="227"/>
      <c r="EW134" s="227"/>
      <c r="EX134" s="227"/>
      <c r="EY134" s="227"/>
      <c r="EZ134" s="227"/>
      <c r="FA134" s="227"/>
      <c r="FB134" s="227"/>
      <c r="FC134" s="227"/>
      <c r="FD134" s="227"/>
      <c r="FE134" s="227"/>
      <c r="FF134" s="227"/>
      <c r="FG134" s="227"/>
      <c r="FH134" s="227"/>
      <c r="FI134" s="227"/>
      <c r="FJ134" s="227"/>
      <c r="FK134" s="227"/>
      <c r="FL134" s="227"/>
      <c r="FM134" s="227"/>
      <c r="FN134" s="227"/>
      <c r="FO134" s="227"/>
      <c r="FP134" s="227"/>
      <c r="FQ134" s="227"/>
      <c r="FR134" s="227"/>
      <c r="FS134" s="227"/>
      <c r="FT134" s="227"/>
      <c r="FU134" s="227"/>
      <c r="FV134" s="227"/>
      <c r="FW134" s="227"/>
      <c r="FX134" s="227"/>
      <c r="FY134" s="227"/>
      <c r="FZ134" s="227"/>
      <c r="GA134" s="227"/>
      <c r="GB134" s="227"/>
      <c r="GC134" s="227"/>
      <c r="GD134" s="227"/>
      <c r="GE134" s="227"/>
      <c r="GF134" s="227"/>
      <c r="GG134" s="227"/>
      <c r="GH134" s="227"/>
      <c r="GI134" s="227"/>
      <c r="GJ134" s="227"/>
      <c r="GK134" s="227"/>
      <c r="GL134" s="227"/>
      <c r="GM134" s="227"/>
      <c r="GN134" s="227"/>
      <c r="GO134" s="227"/>
      <c r="GP134" s="227"/>
      <c r="GQ134" s="227"/>
      <c r="GR134" s="227"/>
      <c r="GS134" s="227"/>
      <c r="GT134" s="227"/>
      <c r="GU134" s="227"/>
      <c r="GV134" s="227"/>
      <c r="GW134" s="227"/>
      <c r="GX134" s="227"/>
      <c r="GY134" s="227"/>
      <c r="GZ134" s="227"/>
      <c r="HA134" s="227"/>
      <c r="HB134" s="227"/>
      <c r="HC134" s="227"/>
      <c r="HD134" s="227"/>
      <c r="HE134" s="227"/>
      <c r="HF134" s="227"/>
      <c r="HG134" s="227"/>
      <c r="HH134" s="227"/>
      <c r="HI134" s="227"/>
      <c r="HJ134" s="227"/>
      <c r="HK134" s="227"/>
      <c r="HL134" s="227"/>
      <c r="HM134" s="227"/>
      <c r="HN134" s="227"/>
      <c r="HO134" s="227"/>
      <c r="HP134" s="227"/>
      <c r="HQ134" s="227"/>
      <c r="HR134" s="227"/>
      <c r="HS134" s="227"/>
      <c r="HT134" s="227"/>
      <c r="HU134" s="227"/>
      <c r="HV134" s="227"/>
      <c r="HW134" s="227"/>
      <c r="HX134" s="227"/>
      <c r="HY134" s="227"/>
      <c r="HZ134" s="227"/>
      <c r="IA134" s="227"/>
      <c r="IB134" s="227"/>
      <c r="IC134" s="227"/>
      <c r="ID134" s="227"/>
      <c r="IE134" s="227"/>
      <c r="IF134" s="227"/>
      <c r="IG134" s="227"/>
      <c r="IH134" s="227"/>
      <c r="II134" s="227"/>
      <c r="IJ134" s="227"/>
      <c r="IK134" s="227"/>
      <c r="IL134" s="227"/>
      <c r="IM134" s="227"/>
      <c r="IN134" s="227"/>
      <c r="IO134" s="227"/>
      <c r="IP134" s="227"/>
      <c r="IQ134" s="227"/>
      <c r="IR134" s="227"/>
      <c r="IS134" s="227"/>
      <c r="IT134" s="227"/>
      <c r="IU134" s="227"/>
      <c r="IV134" s="227"/>
    </row>
    <row r="135" spans="1:256">
      <c r="A135" s="107"/>
      <c r="D135" s="157"/>
      <c r="E135" s="227"/>
      <c r="F135" s="157"/>
      <c r="G135" s="227"/>
      <c r="H135" s="109"/>
      <c r="I135" s="109"/>
      <c r="J135" s="109"/>
      <c r="K135" s="227"/>
      <c r="L135" s="227"/>
      <c r="M135" s="227"/>
      <c r="N135" s="227"/>
      <c r="O135" s="227"/>
      <c r="P135" s="227"/>
      <c r="Q135" s="227"/>
      <c r="R135" s="227"/>
      <c r="S135" s="227"/>
      <c r="T135" s="227"/>
      <c r="U135" s="227"/>
      <c r="V135" s="227"/>
      <c r="W135" s="227"/>
      <c r="X135" s="109"/>
      <c r="Y135" s="227"/>
      <c r="Z135" s="227"/>
      <c r="AA135" s="227"/>
      <c r="AB135" s="227"/>
      <c r="AC135" s="227"/>
      <c r="AD135" s="227"/>
      <c r="AE135" s="227"/>
      <c r="AF135" s="227"/>
      <c r="AG135" s="227"/>
      <c r="AH135" s="227"/>
      <c r="AI135" s="227"/>
      <c r="AJ135" s="227"/>
      <c r="AK135" s="227"/>
      <c r="AL135" s="227"/>
      <c r="AM135" s="227"/>
      <c r="AN135" s="227"/>
      <c r="AO135" s="227"/>
      <c r="AP135" s="227"/>
      <c r="AQ135" s="227"/>
      <c r="AR135" s="227"/>
      <c r="AS135" s="227"/>
      <c r="AT135" s="227"/>
      <c r="AU135" s="227"/>
      <c r="AV135" s="227"/>
      <c r="AW135" s="227"/>
      <c r="AX135" s="227"/>
      <c r="AY135" s="227"/>
      <c r="AZ135" s="227"/>
      <c r="BA135" s="227"/>
      <c r="BB135" s="227"/>
      <c r="BC135" s="227"/>
      <c r="BD135" s="227"/>
      <c r="BE135" s="227"/>
      <c r="BF135" s="227"/>
      <c r="BG135" s="227"/>
      <c r="BH135" s="227"/>
      <c r="BI135" s="227"/>
      <c r="BJ135" s="227"/>
      <c r="BK135" s="227"/>
      <c r="BL135" s="227"/>
      <c r="BM135" s="227"/>
      <c r="BN135" s="227"/>
      <c r="BO135" s="227"/>
      <c r="BP135" s="227"/>
      <c r="BQ135" s="227"/>
      <c r="BR135" s="227"/>
      <c r="BS135" s="227"/>
      <c r="BT135" s="227"/>
      <c r="BU135" s="227"/>
      <c r="BV135" s="227"/>
      <c r="BW135" s="227"/>
      <c r="BX135" s="227"/>
      <c r="BY135" s="227"/>
      <c r="BZ135" s="227"/>
      <c r="CA135" s="227"/>
      <c r="CB135" s="227"/>
      <c r="CC135" s="109"/>
      <c r="CD135" s="109"/>
      <c r="CE135" s="109"/>
      <c r="CF135" s="109"/>
      <c r="CG135" s="109"/>
      <c r="CH135" s="109"/>
      <c r="CI135" s="109"/>
      <c r="CJ135" s="109"/>
      <c r="CK135" s="109"/>
      <c r="CL135" s="109"/>
      <c r="CM135" s="109"/>
      <c r="CN135" s="109"/>
      <c r="CO135" s="109"/>
      <c r="CP135" s="109"/>
      <c r="CQ135" s="109"/>
      <c r="CR135" s="109"/>
      <c r="CS135" s="109"/>
      <c r="CT135" s="109"/>
      <c r="CU135" s="227"/>
      <c r="CV135" s="227"/>
      <c r="CW135" s="227"/>
      <c r="CX135" s="227"/>
      <c r="CY135" s="227"/>
      <c r="CZ135" s="227"/>
      <c r="DA135" s="227"/>
      <c r="DB135" s="227"/>
      <c r="DC135" s="227"/>
      <c r="DD135" s="227"/>
      <c r="DE135" s="227"/>
      <c r="DF135" s="227"/>
      <c r="DG135" s="227"/>
      <c r="DH135" s="227"/>
      <c r="DI135" s="227"/>
      <c r="DJ135" s="227"/>
      <c r="DK135" s="227"/>
      <c r="DL135" s="227"/>
      <c r="DM135" s="227"/>
      <c r="DN135" s="227"/>
      <c r="DO135" s="227"/>
      <c r="DP135" s="227"/>
      <c r="DQ135" s="227"/>
      <c r="DR135" s="227"/>
      <c r="DS135" s="227"/>
      <c r="DT135" s="227"/>
      <c r="DU135" s="227"/>
      <c r="DV135" s="227"/>
      <c r="DW135" s="227"/>
      <c r="DX135" s="227"/>
      <c r="DY135" s="227"/>
      <c r="DZ135" s="227"/>
      <c r="EA135" s="227"/>
      <c r="EB135" s="227"/>
      <c r="EC135" s="227"/>
      <c r="ED135" s="227"/>
      <c r="EE135" s="227"/>
      <c r="EF135" s="227"/>
      <c r="EG135" s="227"/>
      <c r="EH135" s="227"/>
      <c r="EI135" s="227"/>
      <c r="EJ135" s="227"/>
      <c r="EK135" s="227"/>
      <c r="EL135" s="227"/>
      <c r="EM135" s="227"/>
      <c r="EN135" s="227"/>
      <c r="EO135" s="227"/>
      <c r="EP135" s="227"/>
      <c r="EQ135" s="227"/>
      <c r="ER135" s="227"/>
      <c r="ES135" s="227"/>
      <c r="ET135" s="227"/>
      <c r="EU135" s="227"/>
      <c r="EV135" s="227"/>
      <c r="EW135" s="227"/>
      <c r="EX135" s="227"/>
      <c r="EY135" s="227"/>
      <c r="EZ135" s="227"/>
      <c r="FA135" s="227"/>
      <c r="FB135" s="227"/>
      <c r="FC135" s="227"/>
      <c r="FD135" s="227"/>
      <c r="FE135" s="227"/>
      <c r="FF135" s="227"/>
      <c r="FG135" s="227"/>
      <c r="FH135" s="227"/>
      <c r="FI135" s="227"/>
      <c r="FJ135" s="227"/>
      <c r="FK135" s="227"/>
      <c r="FL135" s="227"/>
      <c r="FM135" s="227"/>
      <c r="FN135" s="227"/>
      <c r="FO135" s="227"/>
      <c r="FP135" s="227"/>
      <c r="FQ135" s="227"/>
      <c r="FR135" s="227"/>
      <c r="FS135" s="227"/>
      <c r="FT135" s="227"/>
      <c r="FU135" s="227"/>
      <c r="FV135" s="227"/>
      <c r="FW135" s="227"/>
      <c r="FX135" s="227"/>
      <c r="FY135" s="227"/>
      <c r="FZ135" s="227"/>
      <c r="GA135" s="227"/>
      <c r="GB135" s="227"/>
      <c r="GC135" s="227"/>
      <c r="GD135" s="227"/>
      <c r="GE135" s="227"/>
      <c r="GF135" s="227"/>
      <c r="GG135" s="227"/>
      <c r="GH135" s="227"/>
      <c r="GI135" s="227"/>
      <c r="GJ135" s="227"/>
      <c r="GK135" s="227"/>
      <c r="GL135" s="227"/>
      <c r="GM135" s="227"/>
      <c r="GN135" s="227"/>
      <c r="GO135" s="227"/>
      <c r="GP135" s="227"/>
      <c r="GQ135" s="227"/>
      <c r="GR135" s="227"/>
      <c r="GS135" s="227"/>
      <c r="GT135" s="227"/>
      <c r="GU135" s="227"/>
      <c r="GV135" s="227"/>
      <c r="GW135" s="227"/>
      <c r="GX135" s="227"/>
      <c r="GY135" s="227"/>
      <c r="GZ135" s="227"/>
      <c r="HA135" s="227"/>
      <c r="HB135" s="227"/>
      <c r="HC135" s="227"/>
      <c r="HD135" s="227"/>
      <c r="HE135" s="227"/>
      <c r="HF135" s="227"/>
      <c r="HG135" s="227"/>
      <c r="HH135" s="227"/>
      <c r="HI135" s="227"/>
      <c r="HJ135" s="227"/>
      <c r="HK135" s="227"/>
      <c r="HL135" s="227"/>
      <c r="HM135" s="227"/>
      <c r="HN135" s="227"/>
      <c r="HO135" s="227"/>
      <c r="HP135" s="227"/>
      <c r="HQ135" s="227"/>
      <c r="HR135" s="227"/>
      <c r="HS135" s="227"/>
      <c r="HT135" s="227"/>
      <c r="HU135" s="227"/>
      <c r="HV135" s="227"/>
      <c r="HW135" s="227"/>
      <c r="HX135" s="227"/>
      <c r="HY135" s="227"/>
      <c r="HZ135" s="227"/>
      <c r="IA135" s="227"/>
      <c r="IB135" s="227"/>
      <c r="IC135" s="227"/>
      <c r="ID135" s="227"/>
      <c r="IE135" s="227"/>
      <c r="IF135" s="227"/>
      <c r="IG135" s="227"/>
      <c r="IH135" s="227"/>
      <c r="II135" s="227"/>
      <c r="IJ135" s="227"/>
      <c r="IK135" s="227"/>
      <c r="IL135" s="227"/>
      <c r="IM135" s="227"/>
      <c r="IN135" s="227"/>
      <c r="IO135" s="227"/>
      <c r="IP135" s="227"/>
      <c r="IQ135" s="227"/>
      <c r="IR135" s="227"/>
      <c r="IS135" s="227"/>
      <c r="IT135" s="227"/>
      <c r="IU135" s="227"/>
      <c r="IV135" s="227"/>
    </row>
    <row r="136" spans="1:256" s="4" customFormat="1">
      <c r="A136" s="107"/>
      <c r="B136" s="14"/>
      <c r="C136" s="12"/>
      <c r="D136" s="157"/>
      <c r="E136" s="227"/>
      <c r="F136" s="157"/>
      <c r="G136" s="227"/>
      <c r="H136" s="109"/>
      <c r="I136" s="109"/>
      <c r="J136" s="109"/>
      <c r="K136" s="227"/>
      <c r="L136" s="227"/>
      <c r="M136" s="227"/>
      <c r="N136" s="227"/>
      <c r="O136" s="227"/>
      <c r="P136" s="227"/>
      <c r="Q136" s="227"/>
      <c r="R136" s="227"/>
      <c r="S136" s="227"/>
      <c r="T136" s="227"/>
      <c r="U136" s="227"/>
      <c r="V136" s="227"/>
      <c r="W136" s="227"/>
      <c r="X136" s="109"/>
      <c r="Y136" s="227"/>
      <c r="Z136" s="227"/>
      <c r="AA136" s="227"/>
      <c r="AB136" s="227"/>
      <c r="AC136" s="227"/>
      <c r="AD136" s="227"/>
      <c r="AE136" s="227"/>
      <c r="AF136" s="227"/>
      <c r="AG136" s="227"/>
      <c r="AH136" s="227"/>
      <c r="AI136" s="227"/>
      <c r="AJ136" s="227"/>
      <c r="AK136" s="227"/>
      <c r="AL136" s="227"/>
      <c r="AM136" s="109"/>
      <c r="AN136" s="109"/>
      <c r="AO136" s="109"/>
      <c r="AP136" s="109"/>
      <c r="AQ136" s="109"/>
      <c r="AR136" s="109"/>
      <c r="AS136" s="109"/>
      <c r="AT136" s="109"/>
      <c r="AU136" s="109"/>
      <c r="AV136" s="109"/>
      <c r="AW136" s="109"/>
      <c r="AX136" s="109"/>
      <c r="AY136" s="109"/>
      <c r="AZ136" s="109"/>
      <c r="BA136" s="109"/>
      <c r="BB136" s="109"/>
      <c r="BC136" s="109"/>
      <c r="BD136" s="109"/>
      <c r="BE136" s="109"/>
      <c r="BF136" s="109"/>
      <c r="BG136" s="109"/>
      <c r="BH136" s="109"/>
      <c r="BI136" s="109"/>
      <c r="BJ136" s="109"/>
      <c r="BK136" s="109"/>
      <c r="BL136" s="109"/>
      <c r="BM136" s="109"/>
      <c r="BN136" s="109"/>
      <c r="BO136" s="109"/>
      <c r="BP136" s="109"/>
      <c r="BQ136" s="109"/>
      <c r="BR136" s="109"/>
      <c r="BS136" s="109"/>
      <c r="BT136" s="109"/>
      <c r="BU136" s="109"/>
      <c r="BV136" s="109"/>
      <c r="BW136" s="109"/>
      <c r="BX136" s="109"/>
      <c r="BY136" s="109"/>
      <c r="BZ136" s="109"/>
      <c r="CA136" s="109"/>
      <c r="CB136" s="109"/>
      <c r="CC136" s="109"/>
      <c r="CD136" s="109"/>
      <c r="CE136" s="109"/>
      <c r="CF136" s="109"/>
      <c r="CG136" s="109"/>
      <c r="CH136" s="109"/>
      <c r="CI136" s="109"/>
      <c r="CJ136" s="109"/>
      <c r="CK136" s="109"/>
      <c r="CL136" s="109"/>
      <c r="CM136" s="109"/>
      <c r="CN136" s="109"/>
      <c r="CO136" s="109"/>
      <c r="CP136" s="109"/>
      <c r="CQ136" s="109"/>
      <c r="CR136" s="109"/>
      <c r="CS136" s="109"/>
      <c r="CT136" s="109"/>
      <c r="CU136" s="109"/>
      <c r="CV136" s="109"/>
      <c r="CW136" s="109"/>
      <c r="CX136" s="109"/>
      <c r="CY136" s="109"/>
      <c r="CZ136" s="109"/>
      <c r="DA136" s="109"/>
      <c r="DB136" s="109"/>
      <c r="DC136" s="109"/>
      <c r="DD136" s="109"/>
      <c r="DE136" s="109"/>
      <c r="DF136" s="109"/>
      <c r="DG136" s="109"/>
      <c r="DH136" s="109"/>
      <c r="DI136" s="109"/>
      <c r="DJ136" s="109"/>
      <c r="DK136" s="109"/>
      <c r="DL136" s="109"/>
      <c r="DM136" s="109"/>
      <c r="DN136" s="109"/>
      <c r="DO136" s="109"/>
      <c r="DP136" s="109"/>
      <c r="DQ136" s="109"/>
      <c r="DR136" s="109"/>
      <c r="DS136" s="109"/>
      <c r="DT136" s="109"/>
      <c r="DU136" s="109"/>
      <c r="DV136" s="109"/>
      <c r="DW136" s="109"/>
      <c r="DX136" s="109"/>
      <c r="DY136" s="109"/>
      <c r="DZ136" s="109"/>
      <c r="EA136" s="109"/>
      <c r="EB136" s="109"/>
      <c r="EC136" s="109"/>
      <c r="ED136" s="109"/>
      <c r="EE136" s="109"/>
      <c r="EF136" s="109"/>
      <c r="EG136" s="109"/>
      <c r="EH136" s="109"/>
      <c r="EI136" s="109"/>
      <c r="EJ136" s="109"/>
      <c r="EK136" s="109"/>
      <c r="EL136" s="109"/>
      <c r="EM136" s="109"/>
      <c r="EN136" s="109"/>
      <c r="EO136" s="109"/>
      <c r="EP136" s="109"/>
      <c r="EQ136" s="109"/>
      <c r="ER136" s="109"/>
      <c r="ES136" s="109"/>
      <c r="ET136" s="109"/>
      <c r="EU136" s="109"/>
      <c r="EV136" s="109"/>
      <c r="EW136" s="109"/>
      <c r="EX136" s="109"/>
      <c r="EY136" s="109"/>
      <c r="EZ136" s="109"/>
      <c r="FA136" s="109"/>
      <c r="FB136" s="109"/>
      <c r="FC136" s="109"/>
      <c r="FD136" s="109"/>
      <c r="FE136" s="109"/>
      <c r="FF136" s="109"/>
      <c r="FG136" s="109"/>
      <c r="FH136" s="109"/>
      <c r="FI136" s="109"/>
      <c r="FJ136" s="109"/>
      <c r="FK136" s="109"/>
      <c r="FL136" s="109"/>
      <c r="FM136" s="109"/>
      <c r="FN136" s="109"/>
      <c r="FO136" s="109"/>
      <c r="FP136" s="109"/>
      <c r="FQ136" s="109"/>
      <c r="FR136" s="109"/>
      <c r="FS136" s="109"/>
      <c r="FT136" s="109"/>
      <c r="FU136" s="109"/>
      <c r="FV136" s="109"/>
      <c r="FW136" s="109"/>
      <c r="FX136" s="109"/>
      <c r="FY136" s="109"/>
      <c r="FZ136" s="109"/>
      <c r="GA136" s="109"/>
      <c r="GB136" s="109"/>
      <c r="GC136" s="109"/>
      <c r="GD136" s="109"/>
      <c r="GE136" s="109"/>
      <c r="GF136" s="109"/>
      <c r="GG136" s="109"/>
      <c r="GH136" s="109"/>
      <c r="GI136" s="109"/>
      <c r="GJ136" s="109"/>
      <c r="GK136" s="109"/>
      <c r="GL136" s="109"/>
      <c r="GM136" s="109"/>
      <c r="GN136" s="109"/>
      <c r="GO136" s="109"/>
      <c r="GP136" s="109"/>
      <c r="GQ136" s="109"/>
      <c r="GR136" s="109"/>
      <c r="GS136" s="109"/>
      <c r="GT136" s="109"/>
      <c r="GU136" s="109"/>
      <c r="GV136" s="109"/>
      <c r="GW136" s="109"/>
      <c r="GX136" s="109"/>
      <c r="GY136" s="109"/>
      <c r="GZ136" s="109"/>
      <c r="HA136" s="109"/>
      <c r="HB136" s="109"/>
      <c r="HC136" s="109"/>
      <c r="HD136" s="109"/>
      <c r="HE136" s="109"/>
      <c r="HF136" s="109"/>
      <c r="HG136" s="109"/>
      <c r="HH136" s="109"/>
      <c r="HI136" s="109"/>
      <c r="HJ136" s="109"/>
      <c r="HK136" s="109"/>
      <c r="HL136" s="109"/>
      <c r="HM136" s="109"/>
      <c r="HN136" s="109"/>
      <c r="HO136" s="109"/>
      <c r="HP136" s="109"/>
      <c r="HQ136" s="109"/>
      <c r="HR136" s="109"/>
      <c r="HS136" s="109"/>
      <c r="HT136" s="109"/>
      <c r="HU136" s="109"/>
      <c r="HV136" s="109"/>
      <c r="HW136" s="109"/>
      <c r="HX136" s="109"/>
      <c r="HY136" s="109"/>
      <c r="HZ136" s="109"/>
      <c r="IA136" s="109"/>
      <c r="IB136" s="109"/>
      <c r="IC136" s="109"/>
      <c r="ID136" s="109"/>
      <c r="IE136" s="109"/>
      <c r="IF136" s="109"/>
      <c r="IG136" s="109"/>
      <c r="IH136" s="109"/>
      <c r="II136" s="109"/>
      <c r="IJ136" s="109"/>
      <c r="IK136" s="109"/>
      <c r="IL136" s="109"/>
      <c r="IM136" s="109"/>
      <c r="IN136" s="109"/>
      <c r="IO136" s="109"/>
      <c r="IP136" s="109"/>
      <c r="IQ136" s="109"/>
      <c r="IR136" s="109"/>
      <c r="IS136" s="109"/>
      <c r="IT136" s="109"/>
      <c r="IU136" s="109"/>
      <c r="IV136" s="109"/>
    </row>
    <row r="137" spans="1:256" s="4" customFormat="1">
      <c r="A137" s="107"/>
      <c r="B137" s="14"/>
      <c r="C137" s="12"/>
      <c r="D137" s="239"/>
      <c r="E137" s="109"/>
      <c r="F137" s="157"/>
      <c r="G137" s="109"/>
      <c r="H137" s="109"/>
      <c r="I137" s="109"/>
      <c r="J137" s="109"/>
      <c r="K137" s="109"/>
      <c r="L137" s="109"/>
      <c r="M137" s="109"/>
      <c r="N137" s="109"/>
      <c r="O137" s="109"/>
      <c r="P137" s="109"/>
      <c r="Q137" s="109"/>
      <c r="R137" s="109"/>
      <c r="S137" s="109"/>
      <c r="T137" s="109"/>
      <c r="U137" s="109"/>
      <c r="V137" s="109"/>
      <c r="W137" s="109"/>
      <c r="X137" s="109"/>
      <c r="Y137" s="109"/>
      <c r="Z137" s="109"/>
      <c r="AA137" s="109"/>
      <c r="AB137" s="109"/>
      <c r="AC137" s="109"/>
      <c r="AD137" s="109"/>
      <c r="AE137" s="109"/>
      <c r="AF137" s="109"/>
      <c r="AG137" s="109"/>
      <c r="AH137" s="109"/>
      <c r="AI137" s="109"/>
      <c r="AJ137" s="109"/>
      <c r="AK137" s="109"/>
      <c r="AL137" s="109"/>
      <c r="AM137" s="109"/>
      <c r="AN137" s="109"/>
      <c r="AO137" s="109"/>
      <c r="AP137" s="109"/>
      <c r="AQ137" s="109"/>
      <c r="AR137" s="109"/>
      <c r="AS137" s="109"/>
      <c r="AT137" s="109"/>
      <c r="AU137" s="109"/>
      <c r="AV137" s="109"/>
      <c r="AW137" s="109"/>
      <c r="AX137" s="109"/>
      <c r="AY137" s="109"/>
      <c r="AZ137" s="109"/>
      <c r="BA137" s="109"/>
      <c r="BB137" s="109"/>
      <c r="BC137" s="109"/>
      <c r="BD137" s="109"/>
      <c r="BE137" s="109"/>
      <c r="BF137" s="109"/>
      <c r="BG137" s="109"/>
      <c r="BH137" s="109"/>
      <c r="BI137" s="109"/>
      <c r="BJ137" s="109"/>
      <c r="BK137" s="109"/>
      <c r="BL137" s="109"/>
      <c r="BM137" s="109"/>
      <c r="BN137" s="109"/>
      <c r="BO137" s="109"/>
      <c r="BP137" s="109"/>
      <c r="BQ137" s="109"/>
      <c r="BR137" s="109"/>
      <c r="BS137" s="109"/>
      <c r="BT137" s="109"/>
      <c r="BU137" s="109"/>
      <c r="BV137" s="109"/>
      <c r="BW137" s="109"/>
      <c r="BX137" s="109"/>
      <c r="BY137" s="109"/>
      <c r="BZ137" s="109"/>
      <c r="CA137" s="109"/>
      <c r="CB137" s="109"/>
      <c r="CC137" s="109"/>
      <c r="CD137" s="109"/>
      <c r="CE137" s="109"/>
      <c r="CF137" s="109"/>
      <c r="CG137" s="109"/>
      <c r="CH137" s="109"/>
      <c r="CI137" s="109"/>
      <c r="CJ137" s="109"/>
      <c r="CK137" s="109"/>
      <c r="CL137" s="109"/>
      <c r="CM137" s="109"/>
      <c r="CN137" s="109"/>
      <c r="CO137" s="109"/>
      <c r="CP137" s="109"/>
      <c r="CQ137" s="109"/>
      <c r="CR137" s="109"/>
      <c r="CS137" s="109"/>
      <c r="CT137" s="109"/>
      <c r="CU137" s="109"/>
      <c r="CV137" s="109"/>
      <c r="CW137" s="109"/>
      <c r="CX137" s="109"/>
      <c r="CY137" s="109"/>
      <c r="CZ137" s="109"/>
      <c r="DA137" s="109"/>
      <c r="DB137" s="109"/>
      <c r="DC137" s="109"/>
      <c r="DD137" s="109"/>
      <c r="DE137" s="109"/>
      <c r="DF137" s="109"/>
      <c r="DG137" s="109"/>
      <c r="DH137" s="109"/>
      <c r="DI137" s="109"/>
      <c r="DJ137" s="109"/>
      <c r="DK137" s="109"/>
      <c r="DL137" s="109"/>
      <c r="DM137" s="109"/>
      <c r="DN137" s="109"/>
      <c r="DO137" s="109"/>
      <c r="DP137" s="109"/>
      <c r="DQ137" s="109"/>
      <c r="DR137" s="109"/>
      <c r="DS137" s="109"/>
      <c r="DT137" s="109"/>
      <c r="DU137" s="109"/>
      <c r="DV137" s="109"/>
      <c r="DW137" s="109"/>
      <c r="DX137" s="109"/>
      <c r="DY137" s="109"/>
      <c r="DZ137" s="109"/>
      <c r="EA137" s="109"/>
      <c r="EB137" s="109"/>
      <c r="EC137" s="109"/>
      <c r="ED137" s="109"/>
      <c r="EE137" s="109"/>
      <c r="EF137" s="109"/>
      <c r="EG137" s="109"/>
      <c r="EH137" s="109"/>
      <c r="EI137" s="109"/>
      <c r="EJ137" s="109"/>
      <c r="EK137" s="109"/>
      <c r="EL137" s="109"/>
      <c r="EM137" s="109"/>
      <c r="EN137" s="109"/>
      <c r="EO137" s="109"/>
      <c r="EP137" s="109"/>
      <c r="EQ137" s="109"/>
      <c r="ER137" s="109"/>
      <c r="ES137" s="109"/>
      <c r="ET137" s="109"/>
      <c r="EU137" s="109"/>
      <c r="EV137" s="109"/>
      <c r="EW137" s="109"/>
      <c r="EX137" s="109"/>
      <c r="EY137" s="109"/>
      <c r="EZ137" s="109"/>
      <c r="FA137" s="109"/>
      <c r="FB137" s="109"/>
      <c r="FC137" s="109"/>
      <c r="FD137" s="109"/>
      <c r="FE137" s="109"/>
      <c r="FF137" s="109"/>
      <c r="FG137" s="109"/>
      <c r="FH137" s="109"/>
      <c r="FI137" s="109"/>
      <c r="FJ137" s="109"/>
      <c r="FK137" s="109"/>
      <c r="FL137" s="109"/>
      <c r="FM137" s="109"/>
      <c r="FN137" s="109"/>
      <c r="FO137" s="109"/>
      <c r="FP137" s="109"/>
      <c r="FQ137" s="109"/>
      <c r="FR137" s="109"/>
      <c r="FS137" s="109"/>
      <c r="FT137" s="109"/>
      <c r="FU137" s="109"/>
      <c r="FV137" s="109"/>
      <c r="FW137" s="109"/>
      <c r="FX137" s="109"/>
      <c r="FY137" s="109"/>
      <c r="FZ137" s="109"/>
      <c r="GA137" s="109"/>
      <c r="GB137" s="109"/>
      <c r="GC137" s="109"/>
      <c r="GD137" s="109"/>
      <c r="GE137" s="109"/>
      <c r="GF137" s="109"/>
      <c r="GG137" s="109"/>
      <c r="GH137" s="109"/>
      <c r="GI137" s="109"/>
      <c r="GJ137" s="109"/>
      <c r="GK137" s="109"/>
      <c r="GL137" s="109"/>
      <c r="GM137" s="109"/>
      <c r="GN137" s="109"/>
      <c r="GO137" s="109"/>
      <c r="GP137" s="109"/>
      <c r="GQ137" s="109"/>
      <c r="GR137" s="109"/>
      <c r="GS137" s="109"/>
      <c r="GT137" s="109"/>
      <c r="GU137" s="109"/>
      <c r="GV137" s="109"/>
      <c r="GW137" s="109"/>
      <c r="GX137" s="109"/>
      <c r="GY137" s="109"/>
      <c r="GZ137" s="109"/>
      <c r="HA137" s="109"/>
      <c r="HB137" s="109"/>
      <c r="HC137" s="109"/>
      <c r="HD137" s="109"/>
      <c r="HE137" s="109"/>
      <c r="HF137" s="109"/>
      <c r="HG137" s="109"/>
      <c r="HH137" s="109"/>
      <c r="HI137" s="109"/>
      <c r="HJ137" s="109"/>
      <c r="HK137" s="109"/>
      <c r="HL137" s="109"/>
      <c r="HM137" s="109"/>
      <c r="HN137" s="109"/>
      <c r="HO137" s="109"/>
      <c r="HP137" s="109"/>
      <c r="HQ137" s="109"/>
      <c r="HR137" s="109"/>
      <c r="HS137" s="109"/>
      <c r="HT137" s="109"/>
      <c r="HU137" s="109"/>
      <c r="HV137" s="109"/>
      <c r="HW137" s="109"/>
      <c r="HX137" s="109"/>
      <c r="HY137" s="109"/>
      <c r="HZ137" s="109"/>
      <c r="IA137" s="109"/>
      <c r="IB137" s="109"/>
      <c r="IC137" s="109"/>
      <c r="ID137" s="109"/>
      <c r="IE137" s="109"/>
      <c r="IF137" s="109"/>
      <c r="IG137" s="109"/>
      <c r="IH137" s="109"/>
      <c r="II137" s="109"/>
      <c r="IJ137" s="109"/>
      <c r="IK137" s="109"/>
      <c r="IL137" s="109"/>
      <c r="IM137" s="109"/>
      <c r="IN137" s="109"/>
      <c r="IO137" s="109"/>
      <c r="IP137" s="109"/>
      <c r="IQ137" s="109"/>
      <c r="IR137" s="109"/>
      <c r="IS137" s="109"/>
      <c r="IT137" s="109"/>
      <c r="IU137" s="109"/>
      <c r="IV137" s="109"/>
    </row>
    <row r="138" spans="1:256" s="4" customFormat="1">
      <c r="A138" s="107"/>
      <c r="B138" s="14"/>
      <c r="C138" s="12"/>
      <c r="D138" s="239"/>
      <c r="E138" s="109"/>
      <c r="F138" s="157"/>
      <c r="G138" s="109"/>
      <c r="H138" s="109"/>
      <c r="I138" s="109"/>
      <c r="J138" s="109"/>
      <c r="K138" s="109"/>
      <c r="L138" s="109"/>
      <c r="M138" s="109"/>
      <c r="N138" s="109"/>
      <c r="O138" s="109"/>
      <c r="P138" s="109"/>
      <c r="Q138" s="109"/>
      <c r="R138" s="109"/>
      <c r="S138" s="109"/>
      <c r="T138" s="109"/>
      <c r="U138" s="109"/>
      <c r="V138" s="109"/>
      <c r="W138" s="109"/>
      <c r="X138" s="109"/>
      <c r="Y138" s="109"/>
      <c r="Z138" s="109"/>
      <c r="AA138" s="109"/>
      <c r="AB138" s="109"/>
      <c r="AC138" s="109"/>
      <c r="AD138" s="109"/>
      <c r="AE138" s="109"/>
      <c r="AF138" s="109"/>
      <c r="AG138" s="109"/>
      <c r="AH138" s="109"/>
      <c r="AI138" s="109"/>
      <c r="AJ138" s="109"/>
      <c r="AK138" s="109"/>
      <c r="AL138" s="109"/>
      <c r="AM138" s="109"/>
      <c r="AN138" s="109"/>
      <c r="AO138" s="109"/>
      <c r="AP138" s="109"/>
      <c r="AQ138" s="109"/>
      <c r="AR138" s="109"/>
      <c r="AS138" s="109"/>
      <c r="AT138" s="109"/>
      <c r="AU138" s="109"/>
      <c r="AV138" s="109"/>
      <c r="AW138" s="109"/>
      <c r="AX138" s="109"/>
      <c r="AY138" s="109"/>
      <c r="AZ138" s="109"/>
      <c r="BA138" s="109"/>
      <c r="BB138" s="109"/>
      <c r="BC138" s="109"/>
      <c r="BD138" s="109"/>
      <c r="BE138" s="109"/>
      <c r="BF138" s="109"/>
      <c r="BG138" s="109"/>
      <c r="BH138" s="109"/>
      <c r="BI138" s="109"/>
      <c r="BJ138" s="109"/>
      <c r="BK138" s="109"/>
      <c r="BL138" s="109"/>
      <c r="BM138" s="109"/>
      <c r="BN138" s="109"/>
      <c r="BO138" s="109"/>
      <c r="BP138" s="109"/>
      <c r="BQ138" s="109"/>
      <c r="BR138" s="109"/>
      <c r="BS138" s="109"/>
      <c r="BT138" s="109"/>
      <c r="BU138" s="109"/>
      <c r="BV138" s="109"/>
      <c r="BW138" s="109"/>
      <c r="BX138" s="109"/>
      <c r="BY138" s="109"/>
      <c r="BZ138" s="109"/>
      <c r="CA138" s="109"/>
      <c r="CB138" s="109"/>
      <c r="CC138" s="109"/>
      <c r="CD138" s="109"/>
      <c r="CE138" s="109"/>
      <c r="CF138" s="109"/>
      <c r="CG138" s="109"/>
      <c r="CH138" s="109"/>
      <c r="CI138" s="109"/>
      <c r="CJ138" s="109"/>
      <c r="CK138" s="109"/>
      <c r="CL138" s="109"/>
      <c r="CM138" s="109"/>
      <c r="CN138" s="109"/>
      <c r="CO138" s="109"/>
      <c r="CP138" s="109"/>
      <c r="CQ138" s="109"/>
      <c r="CR138" s="109"/>
      <c r="CS138" s="109"/>
      <c r="CT138" s="109"/>
      <c r="CU138" s="109"/>
      <c r="CV138" s="109"/>
      <c r="CW138" s="109"/>
      <c r="CX138" s="109"/>
      <c r="CY138" s="109"/>
      <c r="CZ138" s="109"/>
      <c r="DA138" s="109"/>
      <c r="DB138" s="109"/>
      <c r="DC138" s="109"/>
      <c r="DD138" s="109"/>
      <c r="DE138" s="109"/>
      <c r="DF138" s="109"/>
      <c r="DG138" s="109"/>
      <c r="DH138" s="109"/>
      <c r="DI138" s="109"/>
      <c r="DJ138" s="109"/>
      <c r="DK138" s="109"/>
      <c r="DL138" s="109"/>
      <c r="DM138" s="109"/>
      <c r="DN138" s="109"/>
      <c r="DO138" s="109"/>
      <c r="DP138" s="109"/>
      <c r="DQ138" s="109"/>
      <c r="DR138" s="109"/>
      <c r="DS138" s="109"/>
      <c r="DT138" s="109"/>
      <c r="DU138" s="109"/>
      <c r="DV138" s="109"/>
      <c r="DW138" s="109"/>
      <c r="DX138" s="109"/>
      <c r="DY138" s="109"/>
      <c r="DZ138" s="109"/>
      <c r="EA138" s="109"/>
      <c r="EB138" s="109"/>
      <c r="EC138" s="109"/>
      <c r="ED138" s="109"/>
      <c r="EE138" s="109"/>
      <c r="EF138" s="109"/>
      <c r="EG138" s="109"/>
      <c r="EH138" s="109"/>
      <c r="EI138" s="109"/>
      <c r="EJ138" s="109"/>
      <c r="EK138" s="109"/>
      <c r="EL138" s="109"/>
      <c r="EM138" s="109"/>
      <c r="EN138" s="109"/>
      <c r="EO138" s="109"/>
      <c r="EP138" s="109"/>
      <c r="EQ138" s="109"/>
      <c r="ER138" s="109"/>
      <c r="ES138" s="109"/>
      <c r="ET138" s="109"/>
      <c r="EU138" s="109"/>
      <c r="EV138" s="109"/>
      <c r="EW138" s="109"/>
      <c r="EX138" s="109"/>
      <c r="EY138" s="109"/>
      <c r="EZ138" s="109"/>
      <c r="FA138" s="109"/>
      <c r="FB138" s="109"/>
      <c r="FC138" s="109"/>
      <c r="FD138" s="109"/>
      <c r="FE138" s="109"/>
      <c r="FF138" s="109"/>
      <c r="FG138" s="109"/>
      <c r="FH138" s="109"/>
      <c r="FI138" s="109"/>
      <c r="FJ138" s="109"/>
      <c r="FK138" s="109"/>
      <c r="FL138" s="109"/>
      <c r="FM138" s="109"/>
      <c r="FN138" s="109"/>
      <c r="FO138" s="109"/>
      <c r="FP138" s="109"/>
      <c r="FQ138" s="109"/>
      <c r="FR138" s="109"/>
      <c r="FS138" s="109"/>
      <c r="FT138" s="109"/>
      <c r="FU138" s="109"/>
      <c r="FV138" s="109"/>
      <c r="FW138" s="109"/>
      <c r="FX138" s="109"/>
      <c r="FY138" s="109"/>
      <c r="FZ138" s="109"/>
      <c r="GA138" s="109"/>
      <c r="GB138" s="109"/>
      <c r="GC138" s="109"/>
      <c r="GD138" s="109"/>
      <c r="GE138" s="109"/>
      <c r="GF138" s="109"/>
      <c r="GG138" s="109"/>
      <c r="GH138" s="109"/>
      <c r="GI138" s="109"/>
      <c r="GJ138" s="109"/>
      <c r="GK138" s="109"/>
      <c r="GL138" s="109"/>
      <c r="GM138" s="109"/>
      <c r="GN138" s="109"/>
      <c r="GO138" s="109"/>
      <c r="GP138" s="109"/>
      <c r="GQ138" s="109"/>
      <c r="GR138" s="109"/>
      <c r="GS138" s="109"/>
      <c r="GT138" s="109"/>
      <c r="GU138" s="109"/>
      <c r="GV138" s="109"/>
      <c r="GW138" s="109"/>
      <c r="GX138" s="109"/>
      <c r="GY138" s="109"/>
      <c r="GZ138" s="109"/>
      <c r="HA138" s="109"/>
      <c r="HB138" s="109"/>
      <c r="HC138" s="109"/>
      <c r="HD138" s="109"/>
      <c r="HE138" s="109"/>
      <c r="HF138" s="109"/>
      <c r="HG138" s="109"/>
      <c r="HH138" s="109"/>
      <c r="HI138" s="109"/>
      <c r="HJ138" s="109"/>
      <c r="HK138" s="109"/>
      <c r="HL138" s="109"/>
      <c r="HM138" s="109"/>
      <c r="HN138" s="109"/>
      <c r="HO138" s="109"/>
      <c r="HP138" s="109"/>
      <c r="HQ138" s="109"/>
      <c r="HR138" s="109"/>
      <c r="HS138" s="109"/>
      <c r="HT138" s="109"/>
      <c r="HU138" s="109"/>
      <c r="HV138" s="109"/>
      <c r="HW138" s="109"/>
      <c r="HX138" s="109"/>
      <c r="HY138" s="109"/>
      <c r="HZ138" s="109"/>
      <c r="IA138" s="109"/>
      <c r="IB138" s="109"/>
      <c r="IC138" s="109"/>
      <c r="ID138" s="109"/>
      <c r="IE138" s="109"/>
      <c r="IF138" s="109"/>
      <c r="IG138" s="109"/>
      <c r="IH138" s="109"/>
      <c r="II138" s="109"/>
      <c r="IJ138" s="109"/>
      <c r="IK138" s="109"/>
      <c r="IL138" s="109"/>
      <c r="IM138" s="109"/>
      <c r="IN138" s="109"/>
      <c r="IO138" s="109"/>
      <c r="IP138" s="109"/>
      <c r="IQ138" s="109"/>
      <c r="IR138" s="109"/>
      <c r="IS138" s="109"/>
      <c r="IT138" s="109"/>
      <c r="IU138" s="109"/>
      <c r="IV138" s="109"/>
    </row>
    <row r="139" spans="1:256" s="4" customFormat="1">
      <c r="A139" s="107"/>
      <c r="B139" s="14"/>
      <c r="C139" s="12"/>
      <c r="D139" s="239"/>
      <c r="E139" s="109"/>
      <c r="F139" s="157"/>
      <c r="G139" s="109"/>
      <c r="H139" s="109"/>
      <c r="I139" s="109"/>
      <c r="J139" s="109"/>
      <c r="K139" s="109"/>
      <c r="L139" s="109"/>
      <c r="M139" s="109"/>
      <c r="N139" s="109"/>
      <c r="O139" s="109"/>
      <c r="P139" s="109"/>
      <c r="Q139" s="109"/>
      <c r="R139" s="109"/>
      <c r="S139" s="109"/>
      <c r="T139" s="109"/>
      <c r="U139" s="109"/>
      <c r="V139" s="109"/>
      <c r="W139" s="109"/>
      <c r="X139" s="109"/>
      <c r="Y139" s="109"/>
      <c r="Z139" s="109"/>
      <c r="AA139" s="109"/>
      <c r="AB139" s="109"/>
      <c r="AC139" s="109"/>
      <c r="AD139" s="109"/>
      <c r="AE139" s="109"/>
      <c r="AF139" s="109"/>
      <c r="AG139" s="109"/>
      <c r="AH139" s="109"/>
      <c r="AI139" s="109"/>
      <c r="AJ139" s="109"/>
      <c r="AK139" s="109"/>
      <c r="AL139" s="109"/>
      <c r="AM139" s="109"/>
      <c r="AN139" s="109"/>
      <c r="AO139" s="109"/>
      <c r="AP139" s="109"/>
      <c r="AQ139" s="109"/>
      <c r="AR139" s="109"/>
      <c r="AS139" s="109"/>
      <c r="AT139" s="109"/>
      <c r="AU139" s="109"/>
      <c r="AV139" s="109"/>
      <c r="AW139" s="109"/>
      <c r="AX139" s="109"/>
      <c r="AY139" s="109"/>
      <c r="AZ139" s="109"/>
      <c r="BA139" s="109"/>
      <c r="BB139" s="109"/>
      <c r="BC139" s="109"/>
      <c r="BD139" s="109"/>
      <c r="BE139" s="109"/>
      <c r="BF139" s="109"/>
      <c r="BG139" s="109"/>
      <c r="BH139" s="109"/>
      <c r="BI139" s="109"/>
      <c r="BJ139" s="109"/>
      <c r="BK139" s="109"/>
      <c r="BL139" s="109"/>
      <c r="BM139" s="109"/>
      <c r="BN139" s="109"/>
      <c r="BO139" s="109"/>
      <c r="BP139" s="109"/>
      <c r="BQ139" s="109"/>
      <c r="BR139" s="109"/>
      <c r="BS139" s="109"/>
      <c r="BT139" s="109"/>
      <c r="BU139" s="109"/>
      <c r="BV139" s="109"/>
      <c r="BW139" s="109"/>
      <c r="BX139" s="109"/>
      <c r="BY139" s="109"/>
      <c r="BZ139" s="109"/>
      <c r="CA139" s="109"/>
      <c r="CB139" s="109"/>
      <c r="CC139" s="109"/>
      <c r="CD139" s="109"/>
      <c r="CE139" s="109"/>
      <c r="CF139" s="109"/>
      <c r="CG139" s="109"/>
      <c r="CH139" s="109"/>
      <c r="CI139" s="109"/>
      <c r="CJ139" s="109"/>
      <c r="CK139" s="109"/>
      <c r="CL139" s="109"/>
      <c r="CM139" s="109"/>
      <c r="CN139" s="109"/>
      <c r="CO139" s="109"/>
      <c r="CP139" s="109"/>
      <c r="CQ139" s="109"/>
      <c r="CR139" s="109"/>
      <c r="CS139" s="109"/>
      <c r="CT139" s="109"/>
      <c r="CU139" s="109"/>
      <c r="CV139" s="109"/>
      <c r="CW139" s="109"/>
      <c r="CX139" s="109"/>
      <c r="CY139" s="109"/>
      <c r="CZ139" s="109"/>
      <c r="DA139" s="109"/>
      <c r="DB139" s="109"/>
      <c r="DC139" s="109"/>
      <c r="DD139" s="109"/>
      <c r="DE139" s="109"/>
      <c r="DF139" s="109"/>
      <c r="DG139" s="109"/>
      <c r="DH139" s="109"/>
      <c r="DI139" s="109"/>
      <c r="DJ139" s="109"/>
      <c r="DK139" s="109"/>
      <c r="DL139" s="109"/>
      <c r="DM139" s="109"/>
      <c r="DN139" s="109"/>
      <c r="DO139" s="109"/>
      <c r="DP139" s="109"/>
      <c r="DQ139" s="109"/>
      <c r="DR139" s="109"/>
      <c r="DS139" s="109"/>
      <c r="DT139" s="109"/>
      <c r="DU139" s="109"/>
      <c r="DV139" s="109"/>
      <c r="DW139" s="109"/>
      <c r="DX139" s="109"/>
      <c r="DY139" s="109"/>
      <c r="DZ139" s="109"/>
      <c r="EA139" s="109"/>
      <c r="EB139" s="109"/>
      <c r="EC139" s="109"/>
      <c r="ED139" s="109"/>
      <c r="EE139" s="109"/>
      <c r="EF139" s="109"/>
      <c r="EG139" s="109"/>
      <c r="EH139" s="109"/>
      <c r="EI139" s="109"/>
      <c r="EJ139" s="109"/>
      <c r="EK139" s="109"/>
      <c r="EL139" s="109"/>
      <c r="EM139" s="109"/>
      <c r="EN139" s="109"/>
      <c r="EO139" s="109"/>
      <c r="EP139" s="109"/>
      <c r="EQ139" s="109"/>
      <c r="ER139" s="109"/>
      <c r="ES139" s="109"/>
      <c r="ET139" s="109"/>
      <c r="EU139" s="109"/>
      <c r="EV139" s="109"/>
      <c r="EW139" s="109"/>
      <c r="EX139" s="109"/>
      <c r="EY139" s="109"/>
      <c r="EZ139" s="109"/>
      <c r="FA139" s="109"/>
      <c r="FB139" s="109"/>
      <c r="FC139" s="109"/>
      <c r="FD139" s="109"/>
      <c r="FE139" s="109"/>
      <c r="FF139" s="109"/>
      <c r="FG139" s="109"/>
      <c r="FH139" s="109"/>
      <c r="FI139" s="109"/>
      <c r="FJ139" s="109"/>
      <c r="FK139" s="109"/>
      <c r="FL139" s="109"/>
      <c r="FM139" s="109"/>
      <c r="FN139" s="109"/>
      <c r="FO139" s="109"/>
      <c r="FP139" s="109"/>
      <c r="FQ139" s="109"/>
      <c r="FR139" s="109"/>
      <c r="FS139" s="109"/>
      <c r="FT139" s="109"/>
      <c r="FU139" s="109"/>
      <c r="FV139" s="109"/>
      <c r="FW139" s="109"/>
      <c r="FX139" s="109"/>
      <c r="FY139" s="109"/>
      <c r="FZ139" s="109"/>
      <c r="GA139" s="109"/>
      <c r="GB139" s="109"/>
      <c r="GC139" s="109"/>
      <c r="GD139" s="109"/>
      <c r="GE139" s="109"/>
      <c r="GF139" s="109"/>
      <c r="GG139" s="109"/>
      <c r="GH139" s="109"/>
      <c r="GI139" s="109"/>
      <c r="GJ139" s="109"/>
      <c r="GK139" s="109"/>
      <c r="GL139" s="109"/>
      <c r="GM139" s="109"/>
      <c r="GN139" s="109"/>
      <c r="GO139" s="109"/>
      <c r="GP139" s="109"/>
      <c r="GQ139" s="109"/>
      <c r="GR139" s="109"/>
      <c r="GS139" s="109"/>
      <c r="GT139" s="109"/>
      <c r="GU139" s="109"/>
      <c r="GV139" s="109"/>
      <c r="GW139" s="109"/>
      <c r="GX139" s="109"/>
      <c r="GY139" s="109"/>
      <c r="GZ139" s="109"/>
      <c r="HA139" s="109"/>
      <c r="HB139" s="109"/>
      <c r="HC139" s="109"/>
      <c r="HD139" s="109"/>
      <c r="HE139" s="109"/>
      <c r="HF139" s="109"/>
      <c r="HG139" s="109"/>
      <c r="HH139" s="109"/>
      <c r="HI139" s="109"/>
      <c r="HJ139" s="109"/>
      <c r="HK139" s="109"/>
      <c r="HL139" s="109"/>
      <c r="HM139" s="109"/>
      <c r="HN139" s="109"/>
      <c r="HO139" s="109"/>
      <c r="HP139" s="109"/>
      <c r="HQ139" s="109"/>
      <c r="HR139" s="109"/>
      <c r="HS139" s="109"/>
      <c r="HT139" s="109"/>
      <c r="HU139" s="109"/>
      <c r="HV139" s="109"/>
      <c r="HW139" s="109"/>
      <c r="HX139" s="109"/>
      <c r="HY139" s="109"/>
      <c r="HZ139" s="109"/>
      <c r="IA139" s="109"/>
      <c r="IB139" s="109"/>
      <c r="IC139" s="109"/>
      <c r="ID139" s="109"/>
      <c r="IE139" s="109"/>
      <c r="IF139" s="109"/>
      <c r="IG139" s="109"/>
      <c r="IH139" s="109"/>
      <c r="II139" s="109"/>
      <c r="IJ139" s="109"/>
      <c r="IK139" s="109"/>
      <c r="IL139" s="109"/>
      <c r="IM139" s="109"/>
      <c r="IN139" s="109"/>
      <c r="IO139" s="109"/>
      <c r="IP139" s="109"/>
      <c r="IQ139" s="109"/>
      <c r="IR139" s="109"/>
      <c r="IS139" s="109"/>
      <c r="IT139" s="109"/>
      <c r="IU139" s="109"/>
      <c r="IV139" s="109"/>
    </row>
    <row r="140" spans="1:256" s="4" customFormat="1">
      <c r="A140" s="107"/>
      <c r="B140" s="14"/>
      <c r="C140" s="12"/>
      <c r="D140" s="239"/>
      <c r="E140" s="109"/>
      <c r="F140" s="157"/>
      <c r="G140" s="109"/>
      <c r="H140" s="109"/>
      <c r="I140" s="109"/>
      <c r="J140" s="109"/>
      <c r="K140" s="109"/>
      <c r="L140" s="109"/>
      <c r="M140" s="109"/>
      <c r="N140" s="109"/>
      <c r="O140" s="109"/>
      <c r="P140" s="109"/>
      <c r="Q140" s="109"/>
      <c r="R140" s="109"/>
      <c r="S140" s="109"/>
      <c r="T140" s="109"/>
      <c r="U140" s="109"/>
      <c r="V140" s="109"/>
      <c r="W140" s="109"/>
      <c r="X140" s="109"/>
      <c r="Y140" s="109"/>
      <c r="Z140" s="109"/>
      <c r="AA140" s="109"/>
      <c r="AB140" s="109"/>
      <c r="AC140" s="109"/>
      <c r="AD140" s="109"/>
      <c r="AE140" s="109"/>
      <c r="AF140" s="109"/>
      <c r="AG140" s="109"/>
      <c r="AH140" s="109"/>
      <c r="AI140" s="109"/>
      <c r="AJ140" s="109"/>
      <c r="AK140" s="109"/>
      <c r="AL140" s="109"/>
      <c r="AM140" s="109"/>
      <c r="AN140" s="109"/>
      <c r="AO140" s="109"/>
      <c r="AP140" s="109"/>
      <c r="AQ140" s="109"/>
      <c r="AR140" s="109"/>
      <c r="AS140" s="109"/>
      <c r="AT140" s="109"/>
      <c r="AU140" s="109"/>
      <c r="AV140" s="109"/>
      <c r="AW140" s="109"/>
      <c r="AX140" s="109"/>
      <c r="AY140" s="109"/>
      <c r="AZ140" s="109"/>
      <c r="BA140" s="109"/>
      <c r="BB140" s="109"/>
      <c r="BC140" s="109"/>
      <c r="BD140" s="109"/>
      <c r="BE140" s="109"/>
      <c r="BF140" s="109"/>
      <c r="BG140" s="109"/>
      <c r="BH140" s="109"/>
      <c r="BI140" s="109"/>
      <c r="BJ140" s="109"/>
      <c r="BK140" s="109"/>
      <c r="BL140" s="109"/>
      <c r="BM140" s="109"/>
      <c r="BN140" s="109"/>
      <c r="BO140" s="109"/>
      <c r="BP140" s="109"/>
      <c r="BQ140" s="109"/>
      <c r="BR140" s="109"/>
      <c r="BS140" s="109"/>
      <c r="BT140" s="109"/>
      <c r="BU140" s="109"/>
      <c r="BV140" s="109"/>
      <c r="BW140" s="109"/>
      <c r="BX140" s="109"/>
      <c r="BY140" s="109"/>
      <c r="BZ140" s="109"/>
      <c r="CA140" s="109"/>
      <c r="CB140" s="109"/>
      <c r="CC140" s="109"/>
      <c r="CD140" s="109"/>
      <c r="CE140" s="109"/>
      <c r="CF140" s="109"/>
      <c r="CG140" s="109"/>
      <c r="CH140" s="109"/>
      <c r="CI140" s="109"/>
      <c r="CJ140" s="109"/>
      <c r="CK140" s="109"/>
      <c r="CL140" s="109"/>
      <c r="CM140" s="109"/>
      <c r="CN140" s="109"/>
      <c r="CO140" s="109"/>
      <c r="CP140" s="109"/>
      <c r="CQ140" s="109"/>
      <c r="CR140" s="109"/>
      <c r="CS140" s="109"/>
      <c r="CT140" s="109"/>
      <c r="CU140" s="109"/>
      <c r="CV140" s="109"/>
      <c r="CW140" s="109"/>
      <c r="CX140" s="109"/>
      <c r="CY140" s="109"/>
      <c r="CZ140" s="109"/>
      <c r="DA140" s="109"/>
      <c r="DB140" s="109"/>
      <c r="DC140" s="109"/>
      <c r="DD140" s="109"/>
      <c r="DE140" s="109"/>
      <c r="DF140" s="109"/>
      <c r="DG140" s="109"/>
      <c r="DH140" s="109"/>
      <c r="DI140" s="109"/>
      <c r="DJ140" s="109"/>
      <c r="DK140" s="109"/>
      <c r="DL140" s="109"/>
      <c r="DM140" s="109"/>
      <c r="DN140" s="109"/>
      <c r="DO140" s="109"/>
      <c r="DP140" s="109"/>
      <c r="DQ140" s="109"/>
      <c r="DR140" s="109"/>
      <c r="DS140" s="109"/>
      <c r="DT140" s="109"/>
      <c r="DU140" s="109"/>
      <c r="DV140" s="109"/>
      <c r="DW140" s="109"/>
      <c r="DX140" s="109"/>
      <c r="DY140" s="109"/>
      <c r="DZ140" s="109"/>
      <c r="EA140" s="109"/>
      <c r="EB140" s="109"/>
      <c r="EC140" s="109"/>
      <c r="ED140" s="109"/>
      <c r="EE140" s="109"/>
      <c r="EF140" s="109"/>
      <c r="EG140" s="109"/>
      <c r="EH140" s="109"/>
      <c r="EI140" s="109"/>
      <c r="EJ140" s="109"/>
      <c r="EK140" s="109"/>
      <c r="EL140" s="109"/>
      <c r="EM140" s="109"/>
      <c r="EN140" s="109"/>
      <c r="EO140" s="109"/>
      <c r="EP140" s="109"/>
      <c r="EQ140" s="109"/>
      <c r="ER140" s="109"/>
      <c r="ES140" s="109"/>
      <c r="ET140" s="109"/>
      <c r="EU140" s="109"/>
      <c r="EV140" s="109"/>
      <c r="EW140" s="109"/>
      <c r="EX140" s="109"/>
      <c r="EY140" s="109"/>
      <c r="EZ140" s="109"/>
      <c r="FA140" s="109"/>
      <c r="FB140" s="109"/>
      <c r="FC140" s="109"/>
      <c r="FD140" s="109"/>
      <c r="FE140" s="109"/>
      <c r="FF140" s="109"/>
      <c r="FG140" s="109"/>
      <c r="FH140" s="109"/>
      <c r="FI140" s="109"/>
      <c r="FJ140" s="109"/>
      <c r="FK140" s="109"/>
      <c r="FL140" s="109"/>
      <c r="FM140" s="109"/>
      <c r="FN140" s="109"/>
      <c r="FO140" s="109"/>
      <c r="FP140" s="109"/>
      <c r="FQ140" s="109"/>
      <c r="FR140" s="109"/>
      <c r="FS140" s="109"/>
      <c r="FT140" s="109"/>
      <c r="FU140" s="109"/>
      <c r="FV140" s="109"/>
      <c r="FW140" s="109"/>
      <c r="FX140" s="109"/>
      <c r="FY140" s="109"/>
      <c r="FZ140" s="109"/>
      <c r="GA140" s="109"/>
      <c r="GB140" s="109"/>
      <c r="GC140" s="109"/>
      <c r="GD140" s="109"/>
      <c r="GE140" s="109"/>
      <c r="GF140" s="109"/>
      <c r="GG140" s="109"/>
      <c r="GH140" s="109"/>
      <c r="GI140" s="109"/>
      <c r="GJ140" s="109"/>
      <c r="GK140" s="109"/>
      <c r="GL140" s="109"/>
      <c r="GM140" s="109"/>
      <c r="GN140" s="109"/>
      <c r="GO140" s="109"/>
      <c r="GP140" s="109"/>
      <c r="GQ140" s="109"/>
      <c r="GR140" s="109"/>
      <c r="GS140" s="109"/>
      <c r="GT140" s="109"/>
      <c r="GU140" s="109"/>
      <c r="GV140" s="109"/>
      <c r="GW140" s="109"/>
      <c r="GX140" s="109"/>
      <c r="GY140" s="109"/>
      <c r="GZ140" s="109"/>
      <c r="HA140" s="109"/>
      <c r="HB140" s="109"/>
      <c r="HC140" s="109"/>
      <c r="HD140" s="109"/>
      <c r="HE140" s="109"/>
      <c r="HF140" s="109"/>
      <c r="HG140" s="109"/>
      <c r="HH140" s="109"/>
      <c r="HI140" s="109"/>
      <c r="HJ140" s="109"/>
      <c r="HK140" s="109"/>
      <c r="HL140" s="109"/>
      <c r="HM140" s="109"/>
      <c r="HN140" s="109"/>
      <c r="HO140" s="109"/>
      <c r="HP140" s="109"/>
      <c r="HQ140" s="109"/>
      <c r="HR140" s="109"/>
      <c r="HS140" s="109"/>
      <c r="HT140" s="109"/>
      <c r="HU140" s="109"/>
      <c r="HV140" s="109"/>
      <c r="HW140" s="109"/>
      <c r="HX140" s="109"/>
      <c r="HY140" s="109"/>
      <c r="HZ140" s="109"/>
      <c r="IA140" s="109"/>
      <c r="IB140" s="109"/>
      <c r="IC140" s="109"/>
      <c r="ID140" s="109"/>
      <c r="IE140" s="109"/>
      <c r="IF140" s="109"/>
      <c r="IG140" s="109"/>
      <c r="IH140" s="109"/>
      <c r="II140" s="109"/>
      <c r="IJ140" s="109"/>
      <c r="IK140" s="109"/>
      <c r="IL140" s="109"/>
      <c r="IM140" s="109"/>
      <c r="IN140" s="109"/>
      <c r="IO140" s="109"/>
      <c r="IP140" s="109"/>
      <c r="IQ140" s="109"/>
      <c r="IR140" s="109"/>
      <c r="IS140" s="109"/>
      <c r="IT140" s="109"/>
      <c r="IU140" s="109"/>
      <c r="IV140" s="109"/>
    </row>
    <row r="141" spans="1:256" s="4" customFormat="1">
      <c r="A141" s="107"/>
      <c r="B141" s="14"/>
      <c r="C141" s="12"/>
      <c r="D141" s="239"/>
      <c r="E141" s="109"/>
      <c r="F141" s="157"/>
      <c r="G141" s="109"/>
      <c r="H141" s="109"/>
      <c r="I141" s="109"/>
      <c r="J141" s="109"/>
      <c r="K141" s="109"/>
      <c r="L141" s="109"/>
      <c r="M141" s="109"/>
      <c r="N141" s="109"/>
      <c r="O141" s="109"/>
      <c r="P141" s="109"/>
      <c r="Q141" s="109"/>
      <c r="R141" s="109"/>
      <c r="S141" s="109"/>
      <c r="T141" s="109"/>
      <c r="U141" s="109"/>
      <c r="V141" s="109"/>
      <c r="W141" s="109"/>
      <c r="X141" s="109"/>
      <c r="Y141" s="109"/>
      <c r="Z141" s="109"/>
      <c r="AA141" s="109"/>
      <c r="AB141" s="109"/>
      <c r="AC141" s="109"/>
      <c r="AD141" s="109"/>
      <c r="AE141" s="109"/>
      <c r="AF141" s="109"/>
      <c r="AG141" s="109"/>
      <c r="AH141" s="109"/>
      <c r="AI141" s="109"/>
      <c r="AJ141" s="109"/>
      <c r="AK141" s="109"/>
      <c r="AL141" s="109"/>
      <c r="AM141" s="109"/>
      <c r="AN141" s="109"/>
      <c r="AO141" s="109"/>
      <c r="AP141" s="109"/>
      <c r="AQ141" s="109"/>
      <c r="AR141" s="109"/>
      <c r="AS141" s="109"/>
      <c r="AT141" s="109"/>
      <c r="AU141" s="109"/>
      <c r="AV141" s="109"/>
      <c r="AW141" s="109"/>
      <c r="AX141" s="109"/>
      <c r="AY141" s="109"/>
      <c r="AZ141" s="109"/>
      <c r="BA141" s="109"/>
      <c r="BB141" s="109"/>
      <c r="BC141" s="109"/>
      <c r="BD141" s="109"/>
      <c r="BE141" s="109"/>
      <c r="BF141" s="109"/>
      <c r="BG141" s="109"/>
      <c r="BH141" s="109"/>
      <c r="BI141" s="109"/>
      <c r="BJ141" s="109"/>
      <c r="BK141" s="109"/>
      <c r="BL141" s="109"/>
      <c r="BM141" s="109"/>
      <c r="BN141" s="109"/>
      <c r="BO141" s="109"/>
      <c r="BP141" s="109"/>
      <c r="BQ141" s="109"/>
      <c r="BR141" s="109"/>
      <c r="BS141" s="109"/>
      <c r="BT141" s="109"/>
      <c r="BU141" s="109"/>
      <c r="BV141" s="109"/>
      <c r="BW141" s="109"/>
      <c r="BX141" s="109"/>
      <c r="BY141" s="109"/>
      <c r="BZ141" s="109"/>
      <c r="CA141" s="109"/>
      <c r="CB141" s="109"/>
      <c r="CC141" s="109"/>
      <c r="CD141" s="109"/>
      <c r="CE141" s="109"/>
      <c r="CF141" s="109"/>
      <c r="CG141" s="109"/>
      <c r="CH141" s="109"/>
      <c r="CI141" s="109"/>
      <c r="CJ141" s="109"/>
      <c r="CK141" s="109"/>
      <c r="CL141" s="109"/>
      <c r="CM141" s="109"/>
      <c r="CN141" s="109"/>
      <c r="CO141" s="109"/>
      <c r="CP141" s="109"/>
      <c r="CQ141" s="109"/>
      <c r="CR141" s="109"/>
      <c r="CS141" s="109"/>
      <c r="CT141" s="109"/>
      <c r="CU141" s="109"/>
      <c r="CV141" s="109"/>
      <c r="CW141" s="109"/>
      <c r="CX141" s="109"/>
      <c r="CY141" s="109"/>
      <c r="CZ141" s="109"/>
      <c r="DA141" s="109"/>
      <c r="DB141" s="109"/>
      <c r="DC141" s="109"/>
      <c r="DD141" s="109"/>
      <c r="DE141" s="109"/>
      <c r="DF141" s="109"/>
      <c r="DG141" s="109"/>
      <c r="DH141" s="109"/>
      <c r="DI141" s="109"/>
      <c r="DJ141" s="109"/>
      <c r="DK141" s="109"/>
      <c r="DL141" s="109"/>
      <c r="DM141" s="109"/>
      <c r="DN141" s="109"/>
      <c r="DO141" s="109"/>
      <c r="DP141" s="109"/>
      <c r="DQ141" s="109"/>
      <c r="DR141" s="109"/>
      <c r="DS141" s="109"/>
      <c r="DT141" s="109"/>
      <c r="DU141" s="109"/>
      <c r="DV141" s="109"/>
      <c r="DW141" s="109"/>
      <c r="DX141" s="109"/>
      <c r="DY141" s="109"/>
      <c r="DZ141" s="109"/>
      <c r="EA141" s="109"/>
      <c r="EB141" s="109"/>
      <c r="EC141" s="109"/>
      <c r="ED141" s="109"/>
      <c r="EE141" s="109"/>
      <c r="EF141" s="109"/>
      <c r="EG141" s="109"/>
      <c r="EH141" s="109"/>
      <c r="EI141" s="109"/>
      <c r="EJ141" s="109"/>
      <c r="EK141" s="109"/>
      <c r="EL141" s="109"/>
      <c r="EM141" s="109"/>
      <c r="EN141" s="109"/>
      <c r="EO141" s="109"/>
      <c r="EP141" s="109"/>
      <c r="EQ141" s="109"/>
      <c r="ER141" s="109"/>
      <c r="ES141" s="109"/>
      <c r="ET141" s="109"/>
      <c r="EU141" s="109"/>
      <c r="EV141" s="109"/>
      <c r="EW141" s="109"/>
      <c r="EX141" s="109"/>
      <c r="EY141" s="109"/>
      <c r="EZ141" s="109"/>
      <c r="FA141" s="109"/>
      <c r="FB141" s="109"/>
      <c r="FC141" s="109"/>
      <c r="FD141" s="109"/>
      <c r="FE141" s="109"/>
      <c r="FF141" s="109"/>
      <c r="FG141" s="109"/>
      <c r="FH141" s="109"/>
      <c r="FI141" s="109"/>
      <c r="FJ141" s="109"/>
      <c r="FK141" s="109"/>
      <c r="FL141" s="109"/>
      <c r="FM141" s="109"/>
      <c r="FN141" s="109"/>
      <c r="FO141" s="109"/>
      <c r="FP141" s="109"/>
      <c r="FQ141" s="109"/>
      <c r="FR141" s="109"/>
      <c r="FS141" s="109"/>
      <c r="FT141" s="109"/>
      <c r="FU141" s="109"/>
      <c r="FV141" s="109"/>
      <c r="FW141" s="109"/>
      <c r="FX141" s="109"/>
      <c r="FY141" s="109"/>
      <c r="FZ141" s="109"/>
      <c r="GA141" s="109"/>
      <c r="GB141" s="109"/>
      <c r="GC141" s="109"/>
      <c r="GD141" s="109"/>
      <c r="GE141" s="109"/>
      <c r="GF141" s="109"/>
      <c r="GG141" s="109"/>
      <c r="GH141" s="109"/>
      <c r="GI141" s="109"/>
      <c r="GJ141" s="109"/>
      <c r="GK141" s="109"/>
      <c r="GL141" s="109"/>
      <c r="GM141" s="109"/>
      <c r="GN141" s="109"/>
      <c r="GO141" s="109"/>
      <c r="GP141" s="109"/>
      <c r="GQ141" s="109"/>
      <c r="GR141" s="109"/>
      <c r="GS141" s="109"/>
      <c r="GT141" s="109"/>
      <c r="GU141" s="109"/>
      <c r="GV141" s="109"/>
      <c r="GW141" s="109"/>
      <c r="GX141" s="109"/>
      <c r="GY141" s="109"/>
      <c r="GZ141" s="109"/>
      <c r="HA141" s="109"/>
      <c r="HB141" s="109"/>
      <c r="HC141" s="109"/>
      <c r="HD141" s="109"/>
      <c r="HE141" s="109"/>
      <c r="HF141" s="109"/>
      <c r="HG141" s="109"/>
      <c r="HH141" s="109"/>
      <c r="HI141" s="109"/>
      <c r="HJ141" s="109"/>
      <c r="HK141" s="109"/>
      <c r="HL141" s="109"/>
      <c r="HM141" s="109"/>
      <c r="HN141" s="109"/>
      <c r="HO141" s="109"/>
      <c r="HP141" s="109"/>
      <c r="HQ141" s="109"/>
      <c r="HR141" s="109"/>
      <c r="HS141" s="109"/>
      <c r="HT141" s="109"/>
      <c r="HU141" s="109"/>
      <c r="HV141" s="109"/>
      <c r="HW141" s="109"/>
      <c r="HX141" s="109"/>
      <c r="HY141" s="109"/>
      <c r="HZ141" s="109"/>
      <c r="IA141" s="109"/>
      <c r="IB141" s="109"/>
      <c r="IC141" s="109"/>
      <c r="ID141" s="109"/>
      <c r="IE141" s="109"/>
      <c r="IF141" s="109"/>
      <c r="IG141" s="109"/>
      <c r="IH141" s="109"/>
      <c r="II141" s="109"/>
      <c r="IJ141" s="109"/>
      <c r="IK141" s="109"/>
      <c r="IL141" s="109"/>
      <c r="IM141" s="109"/>
      <c r="IN141" s="109"/>
      <c r="IO141" s="109"/>
      <c r="IP141" s="109"/>
      <c r="IQ141" s="109"/>
      <c r="IR141" s="109"/>
      <c r="IS141" s="109"/>
      <c r="IT141" s="109"/>
      <c r="IU141" s="109"/>
      <c r="IV141" s="109"/>
    </row>
    <row r="142" spans="1:256" s="4" customFormat="1">
      <c r="A142" s="107"/>
      <c r="B142" s="14"/>
      <c r="C142" s="12"/>
      <c r="D142" s="157"/>
      <c r="E142" s="109"/>
      <c r="F142" s="157"/>
      <c r="G142" s="109"/>
      <c r="H142" s="109"/>
      <c r="I142" s="109"/>
      <c r="J142" s="109"/>
      <c r="K142" s="109"/>
      <c r="L142" s="109"/>
      <c r="M142" s="109"/>
      <c r="N142" s="109"/>
      <c r="O142" s="109"/>
      <c r="P142" s="109"/>
      <c r="Q142" s="109"/>
      <c r="R142" s="109"/>
      <c r="S142" s="109"/>
      <c r="T142" s="109"/>
      <c r="U142" s="109"/>
      <c r="V142" s="109"/>
      <c r="W142" s="109"/>
      <c r="X142" s="109"/>
      <c r="Y142" s="109"/>
      <c r="Z142" s="109"/>
      <c r="AA142" s="109"/>
      <c r="AB142" s="109"/>
      <c r="AC142" s="109"/>
      <c r="AD142" s="109"/>
      <c r="AE142" s="109"/>
      <c r="AF142" s="109"/>
      <c r="AG142" s="109"/>
      <c r="AH142" s="109"/>
      <c r="AI142" s="109"/>
      <c r="AJ142" s="109"/>
      <c r="AK142" s="109"/>
      <c r="AL142" s="109"/>
      <c r="AM142" s="109"/>
      <c r="AN142" s="109"/>
      <c r="AO142" s="109"/>
      <c r="AP142" s="109"/>
      <c r="AQ142" s="109"/>
      <c r="AR142" s="109"/>
      <c r="AS142" s="109"/>
      <c r="AT142" s="109"/>
      <c r="AU142" s="109"/>
      <c r="AV142" s="109"/>
      <c r="AW142" s="109"/>
      <c r="AX142" s="109"/>
      <c r="AY142" s="109"/>
      <c r="AZ142" s="109"/>
      <c r="BA142" s="109"/>
      <c r="BB142" s="109"/>
      <c r="BC142" s="109"/>
      <c r="BD142" s="109"/>
      <c r="BE142" s="109"/>
      <c r="BF142" s="109"/>
      <c r="BG142" s="109"/>
      <c r="BH142" s="109"/>
      <c r="BI142" s="109"/>
      <c r="BJ142" s="109"/>
      <c r="BK142" s="109"/>
      <c r="BL142" s="109"/>
      <c r="BM142" s="109"/>
      <c r="BN142" s="109"/>
      <c r="BO142" s="109"/>
      <c r="BP142" s="109"/>
      <c r="BQ142" s="109"/>
      <c r="BR142" s="109"/>
      <c r="BS142" s="109"/>
      <c r="BT142" s="109"/>
      <c r="BU142" s="109"/>
      <c r="BV142" s="109"/>
      <c r="BW142" s="109"/>
      <c r="BX142" s="109"/>
      <c r="BY142" s="109"/>
      <c r="BZ142" s="109"/>
      <c r="CA142" s="109"/>
      <c r="CB142" s="109"/>
      <c r="CC142" s="109"/>
      <c r="CD142" s="109"/>
      <c r="CE142" s="109"/>
      <c r="CF142" s="109"/>
      <c r="CG142" s="109"/>
      <c r="CH142" s="109"/>
      <c r="CI142" s="109"/>
      <c r="CJ142" s="109"/>
      <c r="CK142" s="109"/>
      <c r="CL142" s="109"/>
      <c r="CM142" s="109"/>
      <c r="CN142" s="109"/>
      <c r="CO142" s="109"/>
      <c r="CP142" s="109"/>
      <c r="CQ142" s="109"/>
      <c r="CR142" s="109"/>
      <c r="CS142" s="109"/>
      <c r="CT142" s="109"/>
      <c r="CU142" s="109"/>
      <c r="CV142" s="109"/>
      <c r="CW142" s="109"/>
      <c r="CX142" s="109"/>
      <c r="CY142" s="109"/>
      <c r="CZ142" s="109"/>
      <c r="DA142" s="109"/>
      <c r="DB142" s="109"/>
      <c r="DC142" s="109"/>
      <c r="DD142" s="109"/>
      <c r="DE142" s="109"/>
      <c r="DF142" s="109"/>
      <c r="DG142" s="109"/>
      <c r="DH142" s="109"/>
      <c r="DI142" s="109"/>
      <c r="DJ142" s="109"/>
      <c r="DK142" s="109"/>
      <c r="DL142" s="109"/>
      <c r="DM142" s="109"/>
      <c r="DN142" s="109"/>
      <c r="DO142" s="109"/>
      <c r="DP142" s="109"/>
      <c r="DQ142" s="109"/>
      <c r="DR142" s="109"/>
      <c r="DS142" s="109"/>
      <c r="DT142" s="109"/>
      <c r="DU142" s="109"/>
      <c r="DV142" s="109"/>
      <c r="DW142" s="109"/>
      <c r="DX142" s="109"/>
      <c r="DY142" s="109"/>
      <c r="DZ142" s="109"/>
      <c r="EA142" s="109"/>
      <c r="EB142" s="109"/>
      <c r="EC142" s="109"/>
      <c r="ED142" s="109"/>
      <c r="EE142" s="109"/>
      <c r="EF142" s="109"/>
      <c r="EG142" s="109"/>
      <c r="EH142" s="109"/>
      <c r="EI142" s="109"/>
      <c r="EJ142" s="109"/>
      <c r="EK142" s="109"/>
      <c r="EL142" s="109"/>
      <c r="EM142" s="109"/>
      <c r="EN142" s="109"/>
      <c r="EO142" s="109"/>
      <c r="EP142" s="109"/>
      <c r="EQ142" s="109"/>
      <c r="ER142" s="109"/>
      <c r="ES142" s="109"/>
      <c r="ET142" s="109"/>
      <c r="EU142" s="109"/>
      <c r="EV142" s="109"/>
      <c r="EW142" s="109"/>
      <c r="EX142" s="109"/>
      <c r="EY142" s="109"/>
      <c r="EZ142" s="109"/>
      <c r="FA142" s="109"/>
      <c r="FB142" s="109"/>
      <c r="FC142" s="109"/>
      <c r="FD142" s="109"/>
      <c r="FE142" s="109"/>
      <c r="FF142" s="109"/>
      <c r="FG142" s="109"/>
      <c r="FH142" s="109"/>
      <c r="FI142" s="109"/>
      <c r="FJ142" s="109"/>
      <c r="FK142" s="109"/>
      <c r="FL142" s="109"/>
      <c r="FM142" s="109"/>
      <c r="FN142" s="109"/>
      <c r="FO142" s="109"/>
      <c r="FP142" s="109"/>
      <c r="FQ142" s="109"/>
      <c r="FR142" s="109"/>
      <c r="FS142" s="109"/>
      <c r="FT142" s="109"/>
      <c r="FU142" s="109"/>
      <c r="FV142" s="109"/>
      <c r="FW142" s="109"/>
      <c r="FX142" s="109"/>
      <c r="FY142" s="109"/>
      <c r="FZ142" s="109"/>
      <c r="GA142" s="109"/>
      <c r="GB142" s="109"/>
      <c r="GC142" s="109"/>
      <c r="GD142" s="109"/>
      <c r="GE142" s="109"/>
      <c r="GF142" s="109"/>
      <c r="GG142" s="109"/>
      <c r="GH142" s="109"/>
      <c r="GI142" s="109"/>
      <c r="GJ142" s="109"/>
      <c r="GK142" s="109"/>
      <c r="GL142" s="109"/>
      <c r="GM142" s="109"/>
      <c r="GN142" s="109"/>
      <c r="GO142" s="109"/>
      <c r="GP142" s="109"/>
      <c r="GQ142" s="109"/>
      <c r="GR142" s="109"/>
      <c r="GS142" s="109"/>
      <c r="GT142" s="109"/>
      <c r="GU142" s="109"/>
      <c r="GV142" s="109"/>
      <c r="GW142" s="109"/>
      <c r="GX142" s="109"/>
      <c r="GY142" s="109"/>
      <c r="GZ142" s="109"/>
      <c r="HA142" s="109"/>
      <c r="HB142" s="109"/>
      <c r="HC142" s="109"/>
      <c r="HD142" s="109"/>
      <c r="HE142" s="109"/>
      <c r="HF142" s="109"/>
      <c r="HG142" s="109"/>
      <c r="HH142" s="109"/>
      <c r="HI142" s="109"/>
      <c r="HJ142" s="109"/>
      <c r="HK142" s="109"/>
      <c r="HL142" s="109"/>
      <c r="HM142" s="109"/>
      <c r="HN142" s="109"/>
      <c r="HO142" s="109"/>
      <c r="HP142" s="109"/>
      <c r="HQ142" s="109"/>
      <c r="HR142" s="109"/>
      <c r="HS142" s="109"/>
      <c r="HT142" s="109"/>
      <c r="HU142" s="109"/>
      <c r="HV142" s="109"/>
      <c r="HW142" s="109"/>
      <c r="HX142" s="109"/>
      <c r="HY142" s="109"/>
      <c r="HZ142" s="109"/>
      <c r="IA142" s="109"/>
      <c r="IB142" s="109"/>
      <c r="IC142" s="109"/>
      <c r="ID142" s="109"/>
      <c r="IE142" s="109"/>
      <c r="IF142" s="109"/>
      <c r="IG142" s="109"/>
      <c r="IH142" s="109"/>
      <c r="II142" s="109"/>
      <c r="IJ142" s="109"/>
      <c r="IK142" s="109"/>
      <c r="IL142" s="109"/>
      <c r="IM142" s="109"/>
      <c r="IN142" s="109"/>
      <c r="IO142" s="109"/>
      <c r="IP142" s="109"/>
      <c r="IQ142" s="109"/>
      <c r="IR142" s="109"/>
      <c r="IS142" s="109"/>
      <c r="IT142" s="109"/>
      <c r="IU142" s="109"/>
      <c r="IV142" s="109"/>
    </row>
    <row r="143" spans="1:256" s="4" customFormat="1">
      <c r="A143" s="107"/>
      <c r="B143" s="14"/>
      <c r="C143" s="12"/>
      <c r="D143" s="216"/>
      <c r="E143" s="3"/>
      <c r="F143" s="157"/>
      <c r="G143" s="109"/>
      <c r="H143" s="109"/>
      <c r="I143" s="109"/>
      <c r="J143" s="109"/>
      <c r="K143" s="109"/>
      <c r="L143" s="109"/>
      <c r="M143" s="109"/>
      <c r="N143" s="109"/>
      <c r="O143" s="109"/>
      <c r="P143" s="109"/>
      <c r="Q143" s="109"/>
      <c r="R143" s="109"/>
      <c r="S143" s="109"/>
      <c r="T143" s="109"/>
      <c r="U143" s="109"/>
      <c r="V143" s="109"/>
      <c r="W143" s="109"/>
      <c r="X143" s="109"/>
      <c r="Y143" s="109"/>
      <c r="Z143" s="109"/>
      <c r="AA143" s="109"/>
      <c r="AB143" s="109"/>
      <c r="AC143" s="109"/>
      <c r="AD143" s="109"/>
      <c r="AE143" s="109"/>
      <c r="AF143" s="109"/>
      <c r="AG143" s="109"/>
      <c r="AH143" s="109"/>
      <c r="AI143" s="109"/>
      <c r="AJ143" s="109"/>
      <c r="AK143" s="109"/>
      <c r="AL143" s="109"/>
      <c r="AM143" s="109"/>
      <c r="AN143" s="109"/>
      <c r="AO143" s="109"/>
      <c r="AP143" s="109"/>
      <c r="AQ143" s="109"/>
      <c r="AR143" s="109"/>
      <c r="AS143" s="109"/>
      <c r="AT143" s="109"/>
      <c r="AU143" s="109"/>
      <c r="AV143" s="109"/>
      <c r="AW143" s="109"/>
      <c r="AX143" s="109"/>
      <c r="AY143" s="109"/>
      <c r="AZ143" s="109"/>
      <c r="BA143" s="109"/>
      <c r="BB143" s="109"/>
      <c r="BC143" s="109"/>
      <c r="BD143" s="109"/>
      <c r="BE143" s="109"/>
      <c r="BF143" s="109"/>
      <c r="BG143" s="109"/>
      <c r="BH143" s="109"/>
      <c r="BI143" s="109"/>
      <c r="BJ143" s="109"/>
      <c r="BK143" s="109"/>
      <c r="BL143" s="109"/>
      <c r="BM143" s="109"/>
      <c r="BN143" s="109"/>
      <c r="BO143" s="109"/>
      <c r="BP143" s="109"/>
      <c r="BQ143" s="109"/>
      <c r="BR143" s="109"/>
      <c r="BS143" s="109"/>
      <c r="BT143" s="109"/>
      <c r="BU143" s="109"/>
      <c r="BV143" s="109"/>
      <c r="BW143" s="109"/>
      <c r="BX143" s="109"/>
      <c r="BY143" s="109"/>
      <c r="BZ143" s="109"/>
      <c r="CA143" s="109"/>
      <c r="CB143" s="109"/>
      <c r="CC143" s="109"/>
      <c r="CD143" s="109"/>
      <c r="CE143" s="109"/>
      <c r="CF143" s="109"/>
      <c r="CG143" s="109"/>
      <c r="CH143" s="109"/>
      <c r="CI143" s="109"/>
      <c r="CJ143" s="109"/>
      <c r="CK143" s="109"/>
      <c r="CL143" s="109"/>
      <c r="CM143" s="109"/>
      <c r="CN143" s="109"/>
      <c r="CO143" s="109"/>
      <c r="CP143" s="109"/>
      <c r="CQ143" s="109"/>
      <c r="CR143" s="109"/>
      <c r="CS143" s="109"/>
      <c r="CT143" s="109"/>
      <c r="CU143" s="109"/>
      <c r="CV143" s="109"/>
      <c r="CW143" s="109"/>
      <c r="CX143" s="109"/>
      <c r="CY143" s="109"/>
      <c r="CZ143" s="109"/>
      <c r="DA143" s="109"/>
      <c r="DB143" s="109"/>
      <c r="DC143" s="109"/>
      <c r="DD143" s="109"/>
      <c r="DE143" s="109"/>
      <c r="DF143" s="109"/>
      <c r="DG143" s="109"/>
      <c r="DH143" s="109"/>
      <c r="DI143" s="109"/>
      <c r="DJ143" s="109"/>
      <c r="DK143" s="109"/>
      <c r="DL143" s="109"/>
      <c r="DM143" s="109"/>
      <c r="DN143" s="109"/>
      <c r="DO143" s="109"/>
      <c r="DP143" s="109"/>
      <c r="DQ143" s="109"/>
      <c r="DR143" s="109"/>
      <c r="DS143" s="109"/>
      <c r="DT143" s="109"/>
      <c r="DU143" s="109"/>
      <c r="DV143" s="109"/>
      <c r="DW143" s="109"/>
      <c r="DX143" s="109"/>
      <c r="DY143" s="109"/>
      <c r="DZ143" s="109"/>
      <c r="EA143" s="109"/>
      <c r="EB143" s="109"/>
      <c r="EC143" s="109"/>
      <c r="ED143" s="109"/>
      <c r="EE143" s="109"/>
      <c r="EF143" s="109"/>
      <c r="EG143" s="109"/>
      <c r="EH143" s="109"/>
      <c r="EI143" s="109"/>
      <c r="EJ143" s="109"/>
      <c r="EK143" s="109"/>
      <c r="EL143" s="109"/>
      <c r="EM143" s="109"/>
      <c r="EN143" s="109"/>
      <c r="EO143" s="109"/>
      <c r="EP143" s="109"/>
      <c r="EQ143" s="109"/>
      <c r="ER143" s="109"/>
      <c r="ES143" s="109"/>
      <c r="ET143" s="109"/>
      <c r="EU143" s="109"/>
      <c r="EV143" s="109"/>
      <c r="EW143" s="109"/>
      <c r="EX143" s="109"/>
      <c r="EY143" s="109"/>
      <c r="EZ143" s="109"/>
      <c r="FA143" s="109"/>
      <c r="FB143" s="109"/>
      <c r="FC143" s="109"/>
      <c r="FD143" s="109"/>
      <c r="FE143" s="109"/>
      <c r="FF143" s="109"/>
      <c r="FG143" s="109"/>
      <c r="FH143" s="109"/>
      <c r="FI143" s="109"/>
      <c r="FJ143" s="109"/>
      <c r="FK143" s="109"/>
      <c r="FL143" s="109"/>
      <c r="FM143" s="109"/>
      <c r="FN143" s="109"/>
      <c r="FO143" s="109"/>
      <c r="FP143" s="109"/>
      <c r="FQ143" s="109"/>
      <c r="FR143" s="109"/>
      <c r="FS143" s="109"/>
      <c r="FT143" s="109"/>
      <c r="FU143" s="109"/>
      <c r="FV143" s="109"/>
      <c r="FW143" s="109"/>
      <c r="FX143" s="109"/>
      <c r="FY143" s="109"/>
      <c r="FZ143" s="109"/>
      <c r="GA143" s="109"/>
      <c r="GB143" s="109"/>
      <c r="GC143" s="109"/>
      <c r="GD143" s="109"/>
      <c r="GE143" s="109"/>
      <c r="GF143" s="109"/>
      <c r="GG143" s="109"/>
      <c r="GH143" s="109"/>
      <c r="GI143" s="109"/>
      <c r="GJ143" s="109"/>
      <c r="GK143" s="109"/>
      <c r="GL143" s="109"/>
      <c r="GM143" s="109"/>
      <c r="GN143" s="109"/>
      <c r="GO143" s="109"/>
      <c r="GP143" s="109"/>
      <c r="GQ143" s="109"/>
      <c r="GR143" s="109"/>
      <c r="GS143" s="109"/>
      <c r="GT143" s="109"/>
      <c r="GU143" s="109"/>
      <c r="GV143" s="109"/>
      <c r="GW143" s="109"/>
      <c r="GX143" s="109"/>
      <c r="GY143" s="109"/>
      <c r="GZ143" s="109"/>
      <c r="HA143" s="109"/>
      <c r="HB143" s="109"/>
      <c r="HC143" s="109"/>
      <c r="HD143" s="109"/>
      <c r="HE143" s="109"/>
      <c r="HF143" s="109"/>
      <c r="HG143" s="109"/>
      <c r="HH143" s="109"/>
      <c r="HI143" s="109"/>
      <c r="HJ143" s="109"/>
      <c r="HK143" s="109"/>
      <c r="HL143" s="109"/>
      <c r="HM143" s="109"/>
      <c r="HN143" s="109"/>
      <c r="HO143" s="109"/>
      <c r="HP143" s="109"/>
      <c r="HQ143" s="109"/>
      <c r="HR143" s="109"/>
      <c r="HS143" s="109"/>
      <c r="HT143" s="109"/>
      <c r="HU143" s="109"/>
      <c r="HV143" s="109"/>
      <c r="HW143" s="109"/>
      <c r="HX143" s="109"/>
      <c r="HY143" s="109"/>
      <c r="HZ143" s="109"/>
      <c r="IA143" s="109"/>
      <c r="IB143" s="109"/>
      <c r="IC143" s="109"/>
      <c r="ID143" s="109"/>
      <c r="IE143" s="109"/>
      <c r="IF143" s="109"/>
      <c r="IG143" s="109"/>
      <c r="IH143" s="109"/>
      <c r="II143" s="109"/>
      <c r="IJ143" s="109"/>
      <c r="IK143" s="109"/>
      <c r="IL143" s="109"/>
      <c r="IM143" s="109"/>
      <c r="IN143" s="109"/>
      <c r="IO143" s="109"/>
      <c r="IP143" s="109"/>
      <c r="IQ143" s="109"/>
      <c r="IR143" s="109"/>
      <c r="IS143" s="109"/>
      <c r="IT143" s="109"/>
      <c r="IU143" s="109"/>
      <c r="IV143" s="109"/>
    </row>
    <row r="144" spans="1:256" s="4" customFormat="1">
      <c r="A144" s="107"/>
      <c r="B144" s="14"/>
      <c r="C144" s="12"/>
      <c r="D144" s="239"/>
      <c r="E144" s="109"/>
      <c r="F144" s="157"/>
      <c r="G144" s="109"/>
      <c r="H144" s="109"/>
      <c r="I144" s="109"/>
      <c r="J144" s="109"/>
      <c r="K144" s="109"/>
      <c r="L144" s="109"/>
      <c r="M144" s="109"/>
      <c r="N144" s="109"/>
      <c r="O144" s="109"/>
      <c r="P144" s="109"/>
      <c r="Q144" s="109"/>
      <c r="R144" s="109"/>
      <c r="S144" s="109"/>
      <c r="T144" s="109"/>
      <c r="U144" s="109"/>
      <c r="V144" s="109"/>
      <c r="W144" s="109"/>
      <c r="X144" s="109"/>
      <c r="Y144" s="109"/>
      <c r="Z144" s="109"/>
      <c r="AA144" s="109"/>
      <c r="AB144" s="109"/>
      <c r="AC144" s="109"/>
      <c r="AD144" s="109"/>
      <c r="AE144" s="109"/>
      <c r="AF144" s="109"/>
      <c r="AG144" s="109"/>
      <c r="AH144" s="109"/>
      <c r="AI144" s="109"/>
      <c r="AJ144" s="109"/>
      <c r="AK144" s="109"/>
      <c r="AL144" s="109"/>
      <c r="AM144" s="109"/>
      <c r="AN144" s="109"/>
      <c r="AO144" s="109"/>
      <c r="AP144" s="109"/>
      <c r="AQ144" s="109"/>
      <c r="AR144" s="109"/>
      <c r="AS144" s="109"/>
      <c r="AT144" s="109"/>
      <c r="AU144" s="109"/>
      <c r="AV144" s="109"/>
      <c r="AW144" s="109"/>
      <c r="AX144" s="109"/>
      <c r="AY144" s="109"/>
      <c r="AZ144" s="109"/>
      <c r="BA144" s="109"/>
      <c r="BB144" s="109"/>
      <c r="BC144" s="109"/>
      <c r="BD144" s="109"/>
      <c r="BE144" s="109"/>
      <c r="BF144" s="109"/>
      <c r="BG144" s="109"/>
      <c r="BH144" s="109"/>
      <c r="BI144" s="109"/>
      <c r="BJ144" s="109"/>
      <c r="BK144" s="109"/>
      <c r="BL144" s="109"/>
      <c r="BM144" s="109"/>
      <c r="BN144" s="109"/>
      <c r="BO144" s="109"/>
      <c r="BP144" s="109"/>
      <c r="BQ144" s="109"/>
      <c r="BR144" s="109"/>
      <c r="BS144" s="109"/>
      <c r="BT144" s="109"/>
      <c r="BU144" s="109"/>
      <c r="BV144" s="109"/>
      <c r="BW144" s="109"/>
      <c r="BX144" s="109"/>
      <c r="BY144" s="109"/>
      <c r="BZ144" s="109"/>
      <c r="CA144" s="109"/>
      <c r="CB144" s="109"/>
      <c r="CC144" s="109"/>
      <c r="CD144" s="109"/>
      <c r="CE144" s="109"/>
      <c r="CF144" s="109"/>
      <c r="CG144" s="109"/>
      <c r="CH144" s="109"/>
      <c r="CI144" s="109"/>
      <c r="CJ144" s="109"/>
      <c r="CK144" s="109"/>
      <c r="CL144" s="109"/>
      <c r="CM144" s="109"/>
      <c r="CN144" s="109"/>
      <c r="CO144" s="109"/>
      <c r="CP144" s="109"/>
      <c r="CQ144" s="109"/>
      <c r="CR144" s="109"/>
      <c r="CS144" s="109"/>
      <c r="CT144" s="109"/>
      <c r="CU144" s="109"/>
      <c r="CV144" s="109"/>
      <c r="CW144" s="109"/>
      <c r="CX144" s="109"/>
      <c r="CY144" s="109"/>
      <c r="CZ144" s="109"/>
      <c r="DA144" s="109"/>
      <c r="DB144" s="109"/>
      <c r="DC144" s="109"/>
      <c r="DD144" s="109"/>
      <c r="DE144" s="109"/>
      <c r="DF144" s="109"/>
      <c r="DG144" s="109"/>
      <c r="DH144" s="109"/>
      <c r="DI144" s="109"/>
      <c r="DJ144" s="109"/>
      <c r="DK144" s="109"/>
      <c r="DL144" s="109"/>
      <c r="DM144" s="109"/>
      <c r="DN144" s="109"/>
      <c r="DO144" s="109"/>
      <c r="DP144" s="109"/>
      <c r="DQ144" s="109"/>
      <c r="DR144" s="109"/>
      <c r="DS144" s="109"/>
      <c r="DT144" s="109"/>
      <c r="DU144" s="109"/>
      <c r="DV144" s="109"/>
      <c r="DW144" s="109"/>
      <c r="DX144" s="109"/>
      <c r="DY144" s="109"/>
      <c r="DZ144" s="109"/>
      <c r="EA144" s="109"/>
      <c r="EB144" s="109"/>
      <c r="EC144" s="109"/>
      <c r="ED144" s="109"/>
      <c r="EE144" s="109"/>
      <c r="EF144" s="109"/>
      <c r="EG144" s="109"/>
      <c r="EH144" s="109"/>
      <c r="EI144" s="109"/>
      <c r="EJ144" s="109"/>
      <c r="EK144" s="109"/>
      <c r="EL144" s="109"/>
      <c r="EM144" s="109"/>
      <c r="EN144" s="109"/>
      <c r="EO144" s="109"/>
      <c r="EP144" s="109"/>
      <c r="EQ144" s="109"/>
      <c r="ER144" s="109"/>
      <c r="ES144" s="109"/>
      <c r="ET144" s="109"/>
      <c r="EU144" s="109"/>
      <c r="EV144" s="109"/>
      <c r="EW144" s="109"/>
      <c r="EX144" s="109"/>
      <c r="EY144" s="109"/>
      <c r="EZ144" s="109"/>
      <c r="FA144" s="109"/>
      <c r="FB144" s="109"/>
      <c r="FC144" s="109"/>
      <c r="FD144" s="109"/>
      <c r="FE144" s="109"/>
      <c r="FF144" s="109"/>
      <c r="FG144" s="109"/>
      <c r="FH144" s="109"/>
      <c r="FI144" s="109"/>
      <c r="FJ144" s="109"/>
      <c r="FK144" s="109"/>
      <c r="FL144" s="109"/>
      <c r="FM144" s="109"/>
      <c r="FN144" s="109"/>
      <c r="FO144" s="109"/>
      <c r="FP144" s="109"/>
      <c r="FQ144" s="109"/>
      <c r="FR144" s="109"/>
      <c r="FS144" s="109"/>
      <c r="FT144" s="109"/>
      <c r="FU144" s="109"/>
      <c r="FV144" s="109"/>
      <c r="FW144" s="109"/>
      <c r="FX144" s="109"/>
      <c r="FY144" s="109"/>
      <c r="FZ144" s="109"/>
      <c r="GA144" s="109"/>
      <c r="GB144" s="109"/>
      <c r="GC144" s="109"/>
      <c r="GD144" s="109"/>
      <c r="GE144" s="109"/>
      <c r="GF144" s="109"/>
      <c r="GG144" s="109"/>
      <c r="GH144" s="109"/>
      <c r="GI144" s="109"/>
      <c r="GJ144" s="109"/>
      <c r="GK144" s="109"/>
      <c r="GL144" s="109"/>
      <c r="GM144" s="109"/>
      <c r="GN144" s="109"/>
      <c r="GO144" s="109"/>
      <c r="GP144" s="109"/>
      <c r="GQ144" s="109"/>
      <c r="GR144" s="109"/>
      <c r="GS144" s="109"/>
      <c r="GT144" s="109"/>
      <c r="GU144" s="109"/>
      <c r="GV144" s="109"/>
      <c r="GW144" s="109"/>
      <c r="GX144" s="109"/>
      <c r="GY144" s="109"/>
      <c r="GZ144" s="109"/>
      <c r="HA144" s="109"/>
      <c r="HB144" s="109"/>
      <c r="HC144" s="109"/>
      <c r="HD144" s="109"/>
      <c r="HE144" s="109"/>
      <c r="HF144" s="109"/>
      <c r="HG144" s="109"/>
      <c r="HH144" s="109"/>
      <c r="HI144" s="109"/>
      <c r="HJ144" s="109"/>
      <c r="HK144" s="109"/>
      <c r="HL144" s="109"/>
      <c r="HM144" s="109"/>
      <c r="HN144" s="109"/>
      <c r="HO144" s="109"/>
      <c r="HP144" s="109"/>
      <c r="HQ144" s="109"/>
      <c r="HR144" s="109"/>
      <c r="HS144" s="109"/>
      <c r="HT144" s="109"/>
      <c r="HU144" s="109"/>
      <c r="HV144" s="109"/>
      <c r="HW144" s="109"/>
      <c r="HX144" s="109"/>
      <c r="HY144" s="109"/>
      <c r="HZ144" s="109"/>
      <c r="IA144" s="109"/>
      <c r="IB144" s="109"/>
      <c r="IC144" s="109"/>
      <c r="ID144" s="109"/>
      <c r="IE144" s="109"/>
      <c r="IF144" s="109"/>
      <c r="IG144" s="109"/>
      <c r="IH144" s="109"/>
      <c r="II144" s="109"/>
      <c r="IJ144" s="109"/>
      <c r="IK144" s="109"/>
      <c r="IL144" s="109"/>
      <c r="IM144" s="109"/>
      <c r="IN144" s="109"/>
      <c r="IO144" s="109"/>
      <c r="IP144" s="109"/>
      <c r="IQ144" s="109"/>
      <c r="IR144" s="109"/>
      <c r="IS144" s="109"/>
      <c r="IT144" s="109"/>
      <c r="IU144" s="109"/>
      <c r="IV144" s="109"/>
    </row>
    <row r="145" spans="1:256" s="4" customFormat="1">
      <c r="A145" s="107"/>
      <c r="B145" s="14"/>
      <c r="C145" s="12"/>
      <c r="D145" s="239"/>
      <c r="E145" s="109"/>
      <c r="F145" s="157"/>
      <c r="G145" s="109"/>
      <c r="H145" s="109"/>
      <c r="I145" s="109"/>
      <c r="J145" s="109"/>
      <c r="K145" s="109"/>
      <c r="L145" s="109"/>
      <c r="M145" s="109"/>
      <c r="N145" s="109"/>
      <c r="O145" s="109"/>
      <c r="P145" s="109"/>
      <c r="Q145" s="109"/>
      <c r="R145" s="109"/>
      <c r="S145" s="109"/>
      <c r="T145" s="109"/>
      <c r="U145" s="109"/>
      <c r="V145" s="109"/>
      <c r="W145" s="109"/>
      <c r="X145" s="109"/>
      <c r="Y145" s="109"/>
      <c r="Z145" s="109"/>
      <c r="AA145" s="109"/>
      <c r="AB145" s="109"/>
      <c r="AC145" s="109"/>
      <c r="AD145" s="109"/>
      <c r="AE145" s="109"/>
      <c r="AF145" s="109"/>
      <c r="AG145" s="109"/>
      <c r="AH145" s="109"/>
      <c r="AI145" s="109"/>
      <c r="AJ145" s="109"/>
      <c r="AK145" s="109"/>
      <c r="AL145" s="109"/>
      <c r="AM145" s="109"/>
      <c r="AN145" s="109"/>
      <c r="AO145" s="109"/>
      <c r="AP145" s="109"/>
      <c r="AQ145" s="109"/>
      <c r="AR145" s="109"/>
      <c r="AS145" s="109"/>
      <c r="AT145" s="109"/>
      <c r="AU145" s="109"/>
      <c r="AV145" s="109"/>
      <c r="AW145" s="109"/>
      <c r="AX145" s="109"/>
      <c r="AY145" s="109"/>
      <c r="AZ145" s="109"/>
      <c r="BA145" s="109"/>
      <c r="BB145" s="109"/>
      <c r="BC145" s="109"/>
      <c r="BD145" s="109"/>
      <c r="BE145" s="109"/>
      <c r="BF145" s="109"/>
      <c r="BG145" s="109"/>
      <c r="BH145" s="109"/>
      <c r="BI145" s="109"/>
      <c r="BJ145" s="109"/>
      <c r="BK145" s="109"/>
      <c r="BL145" s="109"/>
      <c r="BM145" s="109"/>
      <c r="BN145" s="109"/>
      <c r="BO145" s="109"/>
      <c r="BP145" s="109"/>
      <c r="BQ145" s="109"/>
      <c r="BR145" s="109"/>
      <c r="BS145" s="109"/>
      <c r="BT145" s="109"/>
      <c r="BU145" s="109"/>
      <c r="BV145" s="109"/>
      <c r="BW145" s="109"/>
      <c r="BX145" s="109"/>
      <c r="BY145" s="109"/>
      <c r="BZ145" s="109"/>
      <c r="CA145" s="109"/>
      <c r="CB145" s="109"/>
      <c r="CC145" s="109"/>
      <c r="CD145" s="109"/>
      <c r="CE145" s="109"/>
      <c r="CF145" s="109"/>
      <c r="CG145" s="109"/>
      <c r="CH145" s="109"/>
      <c r="CI145" s="109"/>
      <c r="CJ145" s="109"/>
      <c r="CK145" s="109"/>
      <c r="CL145" s="109"/>
      <c r="CM145" s="109"/>
      <c r="CN145" s="109"/>
      <c r="CO145" s="109"/>
      <c r="CP145" s="109"/>
      <c r="CQ145" s="109"/>
      <c r="CR145" s="109"/>
      <c r="CS145" s="109"/>
      <c r="CT145" s="109"/>
      <c r="CU145" s="109"/>
      <c r="CV145" s="109"/>
      <c r="CW145" s="109"/>
      <c r="CX145" s="109"/>
      <c r="CY145" s="109"/>
      <c r="CZ145" s="109"/>
      <c r="DA145" s="109"/>
      <c r="DB145" s="109"/>
      <c r="DC145" s="109"/>
      <c r="DD145" s="109"/>
      <c r="DE145" s="109"/>
      <c r="DF145" s="109"/>
      <c r="DG145" s="109"/>
      <c r="DH145" s="109"/>
      <c r="DI145" s="109"/>
      <c r="DJ145" s="109"/>
      <c r="DK145" s="109"/>
      <c r="DL145" s="109"/>
      <c r="DM145" s="109"/>
      <c r="DN145" s="109"/>
      <c r="DO145" s="109"/>
      <c r="DP145" s="109"/>
      <c r="DQ145" s="109"/>
      <c r="DR145" s="109"/>
      <c r="DS145" s="109"/>
      <c r="DT145" s="109"/>
      <c r="DU145" s="109"/>
      <c r="DV145" s="109"/>
      <c r="DW145" s="109"/>
      <c r="DX145" s="109"/>
      <c r="DY145" s="109"/>
      <c r="DZ145" s="109"/>
      <c r="EA145" s="109"/>
      <c r="EB145" s="109"/>
      <c r="EC145" s="109"/>
      <c r="ED145" s="109"/>
      <c r="EE145" s="109"/>
      <c r="EF145" s="109"/>
      <c r="EG145" s="109"/>
      <c r="EH145" s="109"/>
      <c r="EI145" s="109"/>
      <c r="EJ145" s="109"/>
      <c r="EK145" s="109"/>
      <c r="EL145" s="109"/>
      <c r="EM145" s="109"/>
      <c r="EN145" s="109"/>
      <c r="EO145" s="109"/>
      <c r="EP145" s="109"/>
      <c r="EQ145" s="109"/>
      <c r="ER145" s="109"/>
      <c r="ES145" s="109"/>
      <c r="ET145" s="109"/>
      <c r="EU145" s="109"/>
      <c r="EV145" s="109"/>
      <c r="EW145" s="109"/>
      <c r="EX145" s="109"/>
      <c r="EY145" s="109"/>
      <c r="EZ145" s="109"/>
      <c r="FA145" s="109"/>
      <c r="FB145" s="109"/>
      <c r="FC145" s="109"/>
      <c r="FD145" s="109"/>
      <c r="FE145" s="109"/>
      <c r="FF145" s="109"/>
      <c r="FG145" s="109"/>
      <c r="FH145" s="109"/>
      <c r="FI145" s="109"/>
      <c r="FJ145" s="109"/>
      <c r="FK145" s="109"/>
      <c r="FL145" s="109"/>
      <c r="FM145" s="109"/>
      <c r="FN145" s="109"/>
      <c r="FO145" s="109"/>
      <c r="FP145" s="109"/>
      <c r="FQ145" s="109"/>
      <c r="FR145" s="109"/>
      <c r="FS145" s="109"/>
      <c r="FT145" s="109"/>
      <c r="FU145" s="109"/>
      <c r="FV145" s="109"/>
      <c r="FW145" s="109"/>
      <c r="FX145" s="109"/>
      <c r="FY145" s="109"/>
      <c r="FZ145" s="109"/>
      <c r="GA145" s="109"/>
      <c r="GB145" s="109"/>
      <c r="GC145" s="109"/>
      <c r="GD145" s="109"/>
      <c r="GE145" s="109"/>
      <c r="GF145" s="109"/>
      <c r="GG145" s="109"/>
      <c r="GH145" s="109"/>
      <c r="GI145" s="109"/>
      <c r="GJ145" s="109"/>
      <c r="GK145" s="109"/>
      <c r="GL145" s="109"/>
      <c r="GM145" s="109"/>
      <c r="GN145" s="109"/>
      <c r="GO145" s="109"/>
      <c r="GP145" s="109"/>
      <c r="GQ145" s="109"/>
      <c r="GR145" s="109"/>
      <c r="GS145" s="109"/>
      <c r="GT145" s="109"/>
      <c r="GU145" s="109"/>
      <c r="GV145" s="109"/>
      <c r="GW145" s="109"/>
      <c r="GX145" s="109"/>
      <c r="GY145" s="109"/>
      <c r="GZ145" s="109"/>
      <c r="HA145" s="109"/>
      <c r="HB145" s="109"/>
      <c r="HC145" s="109"/>
      <c r="HD145" s="109"/>
      <c r="HE145" s="109"/>
      <c r="HF145" s="109"/>
      <c r="HG145" s="109"/>
      <c r="HH145" s="109"/>
      <c r="HI145" s="109"/>
      <c r="HJ145" s="109"/>
      <c r="HK145" s="109"/>
      <c r="HL145" s="109"/>
      <c r="HM145" s="109"/>
      <c r="HN145" s="109"/>
      <c r="HO145" s="109"/>
      <c r="HP145" s="109"/>
      <c r="HQ145" s="109"/>
      <c r="HR145" s="109"/>
      <c r="HS145" s="109"/>
      <c r="HT145" s="109"/>
      <c r="HU145" s="109"/>
      <c r="HV145" s="109"/>
      <c r="HW145" s="109"/>
      <c r="HX145" s="109"/>
      <c r="HY145" s="109"/>
      <c r="HZ145" s="109"/>
      <c r="IA145" s="109"/>
      <c r="IB145" s="109"/>
      <c r="IC145" s="109"/>
      <c r="ID145" s="109"/>
      <c r="IE145" s="109"/>
      <c r="IF145" s="109"/>
      <c r="IG145" s="109"/>
      <c r="IH145" s="109"/>
      <c r="II145" s="109"/>
      <c r="IJ145" s="109"/>
      <c r="IK145" s="109"/>
      <c r="IL145" s="109"/>
      <c r="IM145" s="109"/>
      <c r="IN145" s="109"/>
      <c r="IO145" s="109"/>
      <c r="IP145" s="109"/>
      <c r="IQ145" s="109"/>
      <c r="IR145" s="109"/>
      <c r="IS145" s="109"/>
      <c r="IT145" s="109"/>
      <c r="IU145" s="109"/>
      <c r="IV145" s="109"/>
    </row>
    <row r="146" spans="1:256" s="4" customFormat="1">
      <c r="A146" s="107"/>
      <c r="B146" s="14"/>
      <c r="C146" s="12"/>
      <c r="D146" s="239"/>
      <c r="E146" s="109"/>
      <c r="F146" s="157"/>
      <c r="G146" s="109"/>
      <c r="H146" s="109"/>
      <c r="I146" s="109"/>
      <c r="J146" s="109"/>
      <c r="K146" s="109"/>
      <c r="L146" s="109"/>
      <c r="M146" s="109"/>
      <c r="N146" s="109"/>
      <c r="O146" s="109"/>
      <c r="P146" s="109"/>
      <c r="Q146" s="109"/>
      <c r="R146" s="109"/>
      <c r="S146" s="109"/>
      <c r="T146" s="109"/>
      <c r="U146" s="109"/>
      <c r="V146" s="109"/>
      <c r="W146" s="109"/>
      <c r="X146" s="109"/>
      <c r="Y146" s="109"/>
      <c r="Z146" s="109"/>
      <c r="AA146" s="109"/>
      <c r="AB146" s="109"/>
      <c r="AC146" s="109"/>
      <c r="AD146" s="109"/>
      <c r="AE146" s="109"/>
      <c r="AF146" s="109"/>
      <c r="AG146" s="109"/>
      <c r="AH146" s="109"/>
      <c r="AI146" s="109"/>
      <c r="AJ146" s="109"/>
      <c r="AK146" s="109"/>
      <c r="AL146" s="109"/>
      <c r="AM146" s="109"/>
      <c r="AN146" s="109"/>
      <c r="AO146" s="109"/>
      <c r="AP146" s="109"/>
      <c r="AQ146" s="109"/>
      <c r="AR146" s="109"/>
      <c r="AS146" s="109"/>
      <c r="AT146" s="109"/>
      <c r="AU146" s="109"/>
      <c r="AV146" s="109"/>
      <c r="AW146" s="109"/>
      <c r="AX146" s="109"/>
      <c r="AY146" s="109"/>
      <c r="AZ146" s="109"/>
      <c r="BA146" s="109"/>
      <c r="BB146" s="109"/>
      <c r="BC146" s="109"/>
      <c r="BD146" s="109"/>
      <c r="BE146" s="109"/>
      <c r="BF146" s="109"/>
      <c r="BG146" s="109"/>
      <c r="BH146" s="109"/>
      <c r="BI146" s="109"/>
      <c r="BJ146" s="109"/>
      <c r="BK146" s="109"/>
      <c r="BL146" s="109"/>
      <c r="BM146" s="109"/>
      <c r="BN146" s="109"/>
      <c r="BO146" s="109"/>
      <c r="BP146" s="109"/>
      <c r="BQ146" s="109"/>
      <c r="BR146" s="109"/>
      <c r="BS146" s="109"/>
      <c r="BT146" s="109"/>
      <c r="BU146" s="109"/>
      <c r="BV146" s="109"/>
      <c r="BW146" s="109"/>
      <c r="BX146" s="109"/>
      <c r="BY146" s="109"/>
      <c r="BZ146" s="109"/>
      <c r="CA146" s="109"/>
      <c r="CB146" s="109"/>
      <c r="CC146" s="109"/>
      <c r="CD146" s="109"/>
      <c r="CE146" s="109"/>
      <c r="CF146" s="109"/>
      <c r="CG146" s="109"/>
      <c r="CH146" s="109"/>
      <c r="CI146" s="109"/>
      <c r="CJ146" s="109"/>
      <c r="CK146" s="109"/>
      <c r="CL146" s="109"/>
      <c r="CM146" s="109"/>
      <c r="CN146" s="109"/>
      <c r="CO146" s="109"/>
      <c r="CP146" s="109"/>
      <c r="CQ146" s="109"/>
      <c r="CR146" s="109"/>
      <c r="CS146" s="109"/>
      <c r="CT146" s="109"/>
      <c r="CU146" s="109"/>
      <c r="CV146" s="109"/>
      <c r="CW146" s="109"/>
      <c r="CX146" s="109"/>
      <c r="CY146" s="109"/>
      <c r="CZ146" s="109"/>
      <c r="DA146" s="109"/>
      <c r="DB146" s="109"/>
      <c r="DC146" s="109"/>
      <c r="DD146" s="109"/>
      <c r="DE146" s="109"/>
      <c r="DF146" s="109"/>
      <c r="DG146" s="109"/>
      <c r="DH146" s="109"/>
      <c r="DI146" s="109"/>
      <c r="DJ146" s="109"/>
      <c r="DK146" s="109"/>
      <c r="DL146" s="109"/>
      <c r="DM146" s="109"/>
      <c r="DN146" s="109"/>
      <c r="DO146" s="109"/>
      <c r="DP146" s="109"/>
      <c r="DQ146" s="109"/>
      <c r="DR146" s="109"/>
      <c r="DS146" s="109"/>
      <c r="DT146" s="109"/>
      <c r="DU146" s="109"/>
      <c r="DV146" s="109"/>
      <c r="DW146" s="109"/>
      <c r="DX146" s="109"/>
      <c r="DY146" s="109"/>
      <c r="DZ146" s="109"/>
      <c r="EA146" s="109"/>
      <c r="EB146" s="109"/>
      <c r="EC146" s="109"/>
      <c r="ED146" s="109"/>
      <c r="EE146" s="109"/>
      <c r="EF146" s="109"/>
      <c r="EG146" s="109"/>
      <c r="EH146" s="109"/>
      <c r="EI146" s="109"/>
      <c r="EJ146" s="109"/>
      <c r="EK146" s="109"/>
      <c r="EL146" s="109"/>
      <c r="EM146" s="109"/>
      <c r="EN146" s="109"/>
      <c r="EO146" s="109"/>
      <c r="EP146" s="109"/>
      <c r="EQ146" s="109"/>
      <c r="ER146" s="109"/>
      <c r="ES146" s="109"/>
      <c r="ET146" s="109"/>
      <c r="EU146" s="109"/>
      <c r="EV146" s="109"/>
      <c r="EW146" s="109"/>
      <c r="EX146" s="109"/>
      <c r="EY146" s="109"/>
      <c r="EZ146" s="109"/>
      <c r="FA146" s="109"/>
      <c r="FB146" s="109"/>
      <c r="FC146" s="109"/>
      <c r="FD146" s="109"/>
      <c r="FE146" s="109"/>
      <c r="FF146" s="109"/>
      <c r="FG146" s="109"/>
      <c r="FH146" s="109"/>
      <c r="FI146" s="109"/>
      <c r="FJ146" s="109"/>
      <c r="FK146" s="109"/>
      <c r="FL146" s="109"/>
      <c r="FM146" s="109"/>
      <c r="FN146" s="109"/>
      <c r="FO146" s="109"/>
      <c r="FP146" s="109"/>
      <c r="FQ146" s="109"/>
      <c r="FR146" s="109"/>
      <c r="FS146" s="109"/>
      <c r="FT146" s="109"/>
      <c r="FU146" s="109"/>
      <c r="FV146" s="109"/>
      <c r="FW146" s="109"/>
      <c r="FX146" s="109"/>
      <c r="FY146" s="109"/>
      <c r="FZ146" s="109"/>
      <c r="GA146" s="109"/>
      <c r="GB146" s="109"/>
      <c r="GC146" s="109"/>
      <c r="GD146" s="109"/>
      <c r="GE146" s="109"/>
      <c r="GF146" s="109"/>
      <c r="GG146" s="109"/>
      <c r="GH146" s="109"/>
      <c r="GI146" s="109"/>
      <c r="GJ146" s="109"/>
      <c r="GK146" s="109"/>
      <c r="GL146" s="109"/>
      <c r="GM146" s="109"/>
      <c r="GN146" s="109"/>
      <c r="GO146" s="109"/>
      <c r="GP146" s="109"/>
      <c r="GQ146" s="109"/>
      <c r="GR146" s="109"/>
      <c r="GS146" s="109"/>
      <c r="GT146" s="109"/>
      <c r="GU146" s="109"/>
      <c r="GV146" s="109"/>
      <c r="GW146" s="109"/>
      <c r="GX146" s="109"/>
      <c r="GY146" s="109"/>
      <c r="GZ146" s="109"/>
      <c r="HA146" s="109"/>
      <c r="HB146" s="109"/>
      <c r="HC146" s="109"/>
      <c r="HD146" s="109"/>
      <c r="HE146" s="109"/>
      <c r="HF146" s="109"/>
      <c r="HG146" s="109"/>
      <c r="HH146" s="109"/>
      <c r="HI146" s="109"/>
      <c r="HJ146" s="109"/>
      <c r="HK146" s="109"/>
      <c r="HL146" s="109"/>
      <c r="HM146" s="109"/>
      <c r="HN146" s="109"/>
      <c r="HO146" s="109"/>
      <c r="HP146" s="109"/>
      <c r="HQ146" s="109"/>
      <c r="HR146" s="109"/>
      <c r="HS146" s="109"/>
      <c r="HT146" s="109"/>
      <c r="HU146" s="109"/>
      <c r="HV146" s="109"/>
      <c r="HW146" s="109"/>
      <c r="HX146" s="109"/>
      <c r="HY146" s="109"/>
      <c r="HZ146" s="109"/>
      <c r="IA146" s="109"/>
      <c r="IB146" s="109"/>
      <c r="IC146" s="109"/>
      <c r="ID146" s="109"/>
      <c r="IE146" s="109"/>
      <c r="IF146" s="109"/>
      <c r="IG146" s="109"/>
      <c r="IH146" s="109"/>
      <c r="II146" s="109"/>
      <c r="IJ146" s="109"/>
      <c r="IK146" s="109"/>
      <c r="IL146" s="109"/>
      <c r="IM146" s="109"/>
      <c r="IN146" s="109"/>
      <c r="IO146" s="109"/>
      <c r="IP146" s="109"/>
      <c r="IQ146" s="109"/>
      <c r="IR146" s="109"/>
      <c r="IS146" s="109"/>
      <c r="IT146" s="109"/>
      <c r="IU146" s="109"/>
      <c r="IV146" s="109"/>
    </row>
    <row r="147" spans="1:256" s="4" customFormat="1">
      <c r="A147" s="107"/>
      <c r="B147" s="14"/>
      <c r="C147" s="12"/>
      <c r="D147" s="157"/>
      <c r="E147" s="109"/>
      <c r="F147" s="157"/>
      <c r="G147" s="109"/>
      <c r="H147" s="109"/>
      <c r="I147" s="109"/>
      <c r="J147" s="109"/>
      <c r="K147" s="109"/>
      <c r="L147" s="109"/>
      <c r="M147" s="109"/>
      <c r="N147" s="109"/>
      <c r="O147" s="109"/>
      <c r="P147" s="109"/>
      <c r="Q147" s="109"/>
      <c r="R147" s="109"/>
      <c r="S147" s="109"/>
      <c r="T147" s="109"/>
      <c r="U147" s="109"/>
      <c r="V147" s="109"/>
      <c r="W147" s="109"/>
      <c r="X147" s="109"/>
      <c r="Y147" s="109"/>
      <c r="Z147" s="109"/>
      <c r="AA147" s="109"/>
      <c r="AB147" s="109"/>
      <c r="AC147" s="109"/>
      <c r="AD147" s="109"/>
      <c r="AE147" s="109"/>
      <c r="AF147" s="109"/>
      <c r="AG147" s="109"/>
      <c r="AH147" s="109"/>
      <c r="AI147" s="109"/>
      <c r="AJ147" s="109"/>
      <c r="AK147" s="109"/>
      <c r="AL147" s="109"/>
      <c r="AM147" s="109"/>
      <c r="AN147" s="109"/>
      <c r="AO147" s="109"/>
      <c r="AP147" s="109"/>
      <c r="AQ147" s="109"/>
      <c r="AR147" s="109"/>
      <c r="AS147" s="109"/>
      <c r="AT147" s="109"/>
      <c r="AU147" s="109"/>
      <c r="AV147" s="109"/>
      <c r="AW147" s="109"/>
      <c r="AX147" s="109"/>
      <c r="AY147" s="109"/>
      <c r="AZ147" s="109"/>
      <c r="BA147" s="109"/>
      <c r="BB147" s="109"/>
      <c r="BC147" s="109"/>
      <c r="BD147" s="109"/>
      <c r="BE147" s="109"/>
      <c r="BF147" s="109"/>
      <c r="BG147" s="109"/>
      <c r="BH147" s="109"/>
      <c r="BI147" s="109"/>
      <c r="BJ147" s="109"/>
      <c r="BK147" s="109"/>
      <c r="BL147" s="109"/>
      <c r="BM147" s="109"/>
      <c r="BN147" s="109"/>
      <c r="BO147" s="109"/>
      <c r="BP147" s="109"/>
      <c r="BQ147" s="109"/>
      <c r="BR147" s="109"/>
      <c r="BS147" s="109"/>
      <c r="BT147" s="109"/>
      <c r="BU147" s="109"/>
      <c r="BV147" s="109"/>
      <c r="BW147" s="109"/>
      <c r="BX147" s="109"/>
      <c r="BY147" s="109"/>
      <c r="BZ147" s="109"/>
      <c r="CA147" s="109"/>
      <c r="CB147" s="109"/>
      <c r="CC147" s="109"/>
      <c r="CD147" s="109"/>
      <c r="CE147" s="109"/>
      <c r="CF147" s="109"/>
      <c r="CG147" s="109"/>
      <c r="CH147" s="109"/>
      <c r="CI147" s="109"/>
      <c r="CJ147" s="109"/>
      <c r="CK147" s="109"/>
      <c r="CL147" s="109"/>
      <c r="CM147" s="109"/>
      <c r="CN147" s="109"/>
      <c r="CO147" s="109"/>
      <c r="CP147" s="109"/>
      <c r="CQ147" s="109"/>
      <c r="CR147" s="109"/>
      <c r="CS147" s="109"/>
      <c r="CT147" s="109"/>
      <c r="CU147" s="109"/>
      <c r="CV147" s="109"/>
      <c r="CW147" s="109"/>
      <c r="CX147" s="109"/>
      <c r="CY147" s="109"/>
      <c r="CZ147" s="109"/>
      <c r="DA147" s="109"/>
      <c r="DB147" s="109"/>
      <c r="DC147" s="109"/>
      <c r="DD147" s="109"/>
      <c r="DE147" s="109"/>
      <c r="DF147" s="109"/>
      <c r="DG147" s="109"/>
      <c r="DH147" s="109"/>
      <c r="DI147" s="109"/>
      <c r="DJ147" s="109"/>
      <c r="DK147" s="109"/>
      <c r="DL147" s="109"/>
      <c r="DM147" s="109"/>
      <c r="DN147" s="109"/>
      <c r="DO147" s="109"/>
      <c r="DP147" s="109"/>
      <c r="DQ147" s="109"/>
      <c r="DR147" s="109"/>
      <c r="DS147" s="109"/>
      <c r="DT147" s="109"/>
      <c r="DU147" s="109"/>
      <c r="DV147" s="109"/>
      <c r="DW147" s="109"/>
      <c r="DX147" s="109"/>
      <c r="DY147" s="109"/>
      <c r="DZ147" s="109"/>
      <c r="EA147" s="109"/>
      <c r="EB147" s="109"/>
      <c r="EC147" s="109"/>
      <c r="ED147" s="109"/>
      <c r="EE147" s="109"/>
      <c r="EF147" s="109"/>
      <c r="EG147" s="109"/>
      <c r="EH147" s="109"/>
      <c r="EI147" s="109"/>
      <c r="EJ147" s="109"/>
      <c r="EK147" s="109"/>
      <c r="EL147" s="109"/>
      <c r="EM147" s="109"/>
      <c r="EN147" s="109"/>
      <c r="EO147" s="109"/>
      <c r="EP147" s="109"/>
      <c r="EQ147" s="109"/>
      <c r="ER147" s="109"/>
      <c r="ES147" s="109"/>
      <c r="ET147" s="109"/>
      <c r="EU147" s="109"/>
      <c r="EV147" s="109"/>
      <c r="EW147" s="109"/>
      <c r="EX147" s="109"/>
      <c r="EY147" s="109"/>
      <c r="EZ147" s="109"/>
      <c r="FA147" s="109"/>
      <c r="FB147" s="109"/>
      <c r="FC147" s="109"/>
      <c r="FD147" s="109"/>
      <c r="FE147" s="109"/>
      <c r="FF147" s="109"/>
      <c r="FG147" s="109"/>
      <c r="FH147" s="109"/>
      <c r="FI147" s="109"/>
      <c r="FJ147" s="109"/>
      <c r="FK147" s="109"/>
      <c r="FL147" s="109"/>
      <c r="FM147" s="109"/>
      <c r="FN147" s="109"/>
      <c r="FO147" s="109"/>
      <c r="FP147" s="109"/>
      <c r="FQ147" s="109"/>
      <c r="FR147" s="109"/>
      <c r="FS147" s="109"/>
      <c r="FT147" s="109"/>
      <c r="FU147" s="109"/>
      <c r="FV147" s="109"/>
      <c r="FW147" s="109"/>
      <c r="FX147" s="109"/>
      <c r="FY147" s="109"/>
      <c r="FZ147" s="109"/>
      <c r="GA147" s="109"/>
      <c r="GB147" s="109"/>
      <c r="GC147" s="109"/>
      <c r="GD147" s="109"/>
      <c r="GE147" s="109"/>
      <c r="GF147" s="109"/>
      <c r="GG147" s="109"/>
      <c r="GH147" s="109"/>
      <c r="GI147" s="109"/>
      <c r="GJ147" s="109"/>
      <c r="GK147" s="109"/>
      <c r="GL147" s="109"/>
      <c r="GM147" s="109"/>
      <c r="GN147" s="109"/>
      <c r="GO147" s="109"/>
      <c r="GP147" s="109"/>
      <c r="GQ147" s="109"/>
      <c r="GR147" s="109"/>
      <c r="GS147" s="109"/>
      <c r="GT147" s="109"/>
      <c r="GU147" s="109"/>
      <c r="GV147" s="109"/>
      <c r="GW147" s="109"/>
      <c r="GX147" s="109"/>
      <c r="GY147" s="109"/>
      <c r="GZ147" s="109"/>
      <c r="HA147" s="109"/>
      <c r="HB147" s="109"/>
      <c r="HC147" s="109"/>
      <c r="HD147" s="109"/>
      <c r="HE147" s="109"/>
      <c r="HF147" s="109"/>
      <c r="HG147" s="109"/>
      <c r="HH147" s="109"/>
      <c r="HI147" s="109"/>
      <c r="HJ147" s="109"/>
      <c r="HK147" s="109"/>
      <c r="HL147" s="109"/>
      <c r="HM147" s="109"/>
      <c r="HN147" s="109"/>
      <c r="HO147" s="109"/>
      <c r="HP147" s="109"/>
      <c r="HQ147" s="109"/>
      <c r="HR147" s="109"/>
      <c r="HS147" s="109"/>
      <c r="HT147" s="109"/>
      <c r="HU147" s="109"/>
      <c r="HV147" s="109"/>
      <c r="HW147" s="109"/>
      <c r="HX147" s="109"/>
      <c r="HY147" s="109"/>
      <c r="HZ147" s="109"/>
      <c r="IA147" s="109"/>
      <c r="IB147" s="109"/>
      <c r="IC147" s="109"/>
      <c r="ID147" s="109"/>
      <c r="IE147" s="109"/>
      <c r="IF147" s="109"/>
      <c r="IG147" s="109"/>
      <c r="IH147" s="109"/>
      <c r="II147" s="109"/>
      <c r="IJ147" s="109"/>
      <c r="IK147" s="109"/>
      <c r="IL147" s="109"/>
      <c r="IM147" s="109"/>
      <c r="IN147" s="109"/>
      <c r="IO147" s="109"/>
      <c r="IP147" s="109"/>
      <c r="IQ147" s="109"/>
      <c r="IR147" s="109"/>
      <c r="IS147" s="109"/>
      <c r="IT147" s="109"/>
      <c r="IU147" s="109"/>
      <c r="IV147" s="109"/>
    </row>
    <row r="148" spans="1:256" s="4" customFormat="1">
      <c r="A148" s="107"/>
      <c r="B148" s="14"/>
      <c r="C148" s="12"/>
      <c r="D148" s="239"/>
      <c r="E148" s="109"/>
      <c r="F148" s="157"/>
      <c r="G148" s="109"/>
      <c r="H148" s="109"/>
      <c r="I148" s="109"/>
      <c r="J148" s="109"/>
      <c r="K148" s="109"/>
      <c r="L148" s="109"/>
      <c r="M148" s="109"/>
      <c r="N148" s="109"/>
      <c r="O148" s="109"/>
      <c r="P148" s="109"/>
      <c r="Q148" s="109"/>
      <c r="R148" s="109"/>
      <c r="S148" s="109"/>
      <c r="T148" s="109"/>
      <c r="U148" s="109"/>
      <c r="V148" s="109"/>
      <c r="W148" s="109"/>
      <c r="X148" s="109"/>
      <c r="Y148" s="109"/>
      <c r="Z148" s="109"/>
      <c r="AA148" s="109"/>
      <c r="AB148" s="109"/>
      <c r="AC148" s="109"/>
      <c r="AD148" s="109"/>
      <c r="AE148" s="109"/>
      <c r="AF148" s="109"/>
      <c r="AG148" s="109"/>
      <c r="AH148" s="109"/>
      <c r="AI148" s="109"/>
      <c r="AJ148" s="109"/>
      <c r="AK148" s="109"/>
      <c r="AL148" s="109"/>
      <c r="AM148" s="109"/>
      <c r="AN148" s="109"/>
      <c r="AO148" s="109"/>
      <c r="AP148" s="109"/>
      <c r="AQ148" s="109"/>
      <c r="AR148" s="109"/>
      <c r="AS148" s="109"/>
      <c r="AT148" s="109"/>
      <c r="AU148" s="109"/>
      <c r="AV148" s="109"/>
      <c r="AW148" s="109"/>
      <c r="AX148" s="109"/>
      <c r="AY148" s="109"/>
      <c r="AZ148" s="109"/>
      <c r="BA148" s="109"/>
      <c r="BB148" s="109"/>
      <c r="BC148" s="109"/>
      <c r="BD148" s="109"/>
      <c r="BE148" s="109"/>
      <c r="BF148" s="109"/>
      <c r="BG148" s="109"/>
      <c r="BH148" s="109"/>
      <c r="BI148" s="109"/>
      <c r="BJ148" s="109"/>
      <c r="BK148" s="109"/>
      <c r="BL148" s="109"/>
      <c r="BM148" s="109"/>
      <c r="BN148" s="109"/>
      <c r="BO148" s="109"/>
      <c r="BP148" s="109"/>
      <c r="BQ148" s="109"/>
      <c r="BR148" s="109"/>
      <c r="BS148" s="109"/>
      <c r="BT148" s="109"/>
      <c r="BU148" s="109"/>
      <c r="BV148" s="109"/>
      <c r="BW148" s="109"/>
      <c r="BX148" s="109"/>
      <c r="BY148" s="109"/>
      <c r="BZ148" s="109"/>
      <c r="CA148" s="109"/>
      <c r="CB148" s="109"/>
      <c r="CC148" s="109"/>
      <c r="CD148" s="109"/>
      <c r="CE148" s="109"/>
      <c r="CF148" s="109"/>
      <c r="CG148" s="109"/>
      <c r="CH148" s="109"/>
      <c r="CI148" s="109"/>
      <c r="CJ148" s="109"/>
      <c r="CK148" s="109"/>
      <c r="CL148" s="109"/>
      <c r="CM148" s="109"/>
      <c r="CN148" s="109"/>
      <c r="CO148" s="109"/>
      <c r="CP148" s="109"/>
      <c r="CQ148" s="109"/>
      <c r="CR148" s="109"/>
      <c r="CS148" s="109"/>
      <c r="CT148" s="109"/>
      <c r="CU148" s="109"/>
      <c r="CV148" s="109"/>
      <c r="CW148" s="109"/>
      <c r="CX148" s="109"/>
      <c r="CY148" s="109"/>
      <c r="CZ148" s="109"/>
      <c r="DA148" s="109"/>
      <c r="DB148" s="109"/>
      <c r="DC148" s="109"/>
      <c r="DD148" s="109"/>
      <c r="DE148" s="109"/>
      <c r="DF148" s="109"/>
      <c r="DG148" s="109"/>
      <c r="DH148" s="109"/>
      <c r="DI148" s="109"/>
      <c r="DJ148" s="109"/>
      <c r="DK148" s="109"/>
      <c r="DL148" s="109"/>
      <c r="DM148" s="109"/>
      <c r="DN148" s="109"/>
      <c r="DO148" s="109"/>
      <c r="DP148" s="109"/>
      <c r="DQ148" s="109"/>
      <c r="DR148" s="109"/>
      <c r="DS148" s="109"/>
      <c r="DT148" s="109"/>
      <c r="DU148" s="109"/>
      <c r="DV148" s="109"/>
      <c r="DW148" s="109"/>
      <c r="DX148" s="109"/>
      <c r="DY148" s="109"/>
      <c r="DZ148" s="109"/>
      <c r="EA148" s="109"/>
      <c r="EB148" s="109"/>
      <c r="EC148" s="109"/>
      <c r="ED148" s="109"/>
      <c r="EE148" s="109"/>
      <c r="EF148" s="109"/>
      <c r="EG148" s="109"/>
      <c r="EH148" s="109"/>
      <c r="EI148" s="109"/>
      <c r="EJ148" s="109"/>
      <c r="EK148" s="109"/>
      <c r="EL148" s="109"/>
      <c r="EM148" s="109"/>
      <c r="EN148" s="109"/>
      <c r="EO148" s="109"/>
      <c r="EP148" s="109"/>
      <c r="EQ148" s="109"/>
      <c r="ER148" s="109"/>
      <c r="ES148" s="109"/>
      <c r="ET148" s="109"/>
      <c r="EU148" s="109"/>
      <c r="EV148" s="109"/>
      <c r="EW148" s="109"/>
      <c r="EX148" s="109"/>
      <c r="EY148" s="109"/>
      <c r="EZ148" s="109"/>
      <c r="FA148" s="109"/>
      <c r="FB148" s="109"/>
      <c r="FC148" s="109"/>
      <c r="FD148" s="109"/>
      <c r="FE148" s="109"/>
      <c r="FF148" s="109"/>
      <c r="FG148" s="109"/>
      <c r="FH148" s="109"/>
      <c r="FI148" s="109"/>
      <c r="FJ148" s="109"/>
      <c r="FK148" s="109"/>
      <c r="FL148" s="109"/>
      <c r="FM148" s="109"/>
      <c r="FN148" s="109"/>
      <c r="FO148" s="109"/>
      <c r="FP148" s="109"/>
      <c r="FQ148" s="109"/>
      <c r="FR148" s="109"/>
      <c r="FS148" s="109"/>
      <c r="FT148" s="109"/>
      <c r="FU148" s="109"/>
      <c r="FV148" s="109"/>
      <c r="FW148" s="109"/>
      <c r="FX148" s="109"/>
      <c r="FY148" s="109"/>
      <c r="FZ148" s="109"/>
      <c r="GA148" s="109"/>
      <c r="GB148" s="109"/>
      <c r="GC148" s="109"/>
      <c r="GD148" s="109"/>
      <c r="GE148" s="109"/>
      <c r="GF148" s="109"/>
      <c r="GG148" s="109"/>
      <c r="GH148" s="109"/>
      <c r="GI148" s="109"/>
      <c r="GJ148" s="109"/>
      <c r="GK148" s="109"/>
      <c r="GL148" s="109"/>
      <c r="GM148" s="109"/>
      <c r="GN148" s="109"/>
      <c r="GO148" s="109"/>
      <c r="GP148" s="109"/>
      <c r="GQ148" s="109"/>
      <c r="GR148" s="109"/>
      <c r="GS148" s="109"/>
      <c r="GT148" s="109"/>
      <c r="GU148" s="109"/>
      <c r="GV148" s="109"/>
      <c r="GW148" s="109"/>
      <c r="GX148" s="109"/>
      <c r="GY148" s="109"/>
      <c r="GZ148" s="109"/>
      <c r="HA148" s="109"/>
      <c r="HB148" s="109"/>
      <c r="HC148" s="109"/>
      <c r="HD148" s="109"/>
      <c r="HE148" s="109"/>
      <c r="HF148" s="109"/>
      <c r="HG148" s="109"/>
      <c r="HH148" s="109"/>
      <c r="HI148" s="109"/>
      <c r="HJ148" s="109"/>
      <c r="HK148" s="109"/>
      <c r="HL148" s="109"/>
      <c r="HM148" s="109"/>
      <c r="HN148" s="109"/>
      <c r="HO148" s="109"/>
      <c r="HP148" s="109"/>
      <c r="HQ148" s="109"/>
      <c r="HR148" s="109"/>
      <c r="HS148" s="109"/>
      <c r="HT148" s="109"/>
      <c r="HU148" s="109"/>
      <c r="HV148" s="109"/>
      <c r="HW148" s="109"/>
      <c r="HX148" s="109"/>
      <c r="HY148" s="109"/>
      <c r="HZ148" s="109"/>
      <c r="IA148" s="109"/>
      <c r="IB148" s="109"/>
      <c r="IC148" s="109"/>
      <c r="ID148" s="109"/>
      <c r="IE148" s="109"/>
      <c r="IF148" s="109"/>
      <c r="IG148" s="109"/>
      <c r="IH148" s="109"/>
      <c r="II148" s="109"/>
      <c r="IJ148" s="109"/>
      <c r="IK148" s="109"/>
      <c r="IL148" s="109"/>
      <c r="IM148" s="109"/>
      <c r="IN148" s="109"/>
      <c r="IO148" s="109"/>
      <c r="IP148" s="109"/>
      <c r="IQ148" s="109"/>
      <c r="IR148" s="109"/>
      <c r="IS148" s="109"/>
      <c r="IT148" s="109"/>
      <c r="IU148" s="109"/>
      <c r="IV148" s="109"/>
    </row>
    <row r="149" spans="1:256" s="4" customFormat="1">
      <c r="A149" s="107"/>
      <c r="B149" s="14"/>
      <c r="C149" s="12"/>
      <c r="D149" s="239"/>
      <c r="E149" s="109"/>
      <c r="F149" s="157"/>
      <c r="G149" s="109"/>
      <c r="H149" s="109"/>
      <c r="I149" s="109"/>
      <c r="J149" s="109"/>
      <c r="K149" s="109"/>
      <c r="L149" s="109"/>
      <c r="M149" s="109"/>
      <c r="N149" s="109"/>
      <c r="O149" s="109"/>
      <c r="P149" s="109"/>
      <c r="Q149" s="109"/>
      <c r="R149" s="109"/>
      <c r="S149" s="109"/>
      <c r="T149" s="109"/>
      <c r="U149" s="109"/>
      <c r="V149" s="109"/>
      <c r="W149" s="109"/>
      <c r="X149" s="109"/>
      <c r="Y149" s="109"/>
      <c r="Z149" s="109"/>
      <c r="AA149" s="109"/>
      <c r="AB149" s="109"/>
      <c r="AC149" s="109"/>
      <c r="AD149" s="109"/>
      <c r="AE149" s="109"/>
      <c r="AF149" s="109"/>
      <c r="AG149" s="109"/>
      <c r="AH149" s="109"/>
      <c r="AI149" s="109"/>
      <c r="AJ149" s="109"/>
      <c r="AK149" s="109"/>
      <c r="AL149" s="109"/>
      <c r="AM149" s="109"/>
      <c r="AN149" s="109"/>
      <c r="AO149" s="109"/>
      <c r="AP149" s="109"/>
      <c r="AQ149" s="109"/>
      <c r="AR149" s="109"/>
      <c r="AS149" s="109"/>
      <c r="AT149" s="109"/>
      <c r="AU149" s="109"/>
      <c r="AV149" s="109"/>
      <c r="AW149" s="109"/>
      <c r="AX149" s="109"/>
      <c r="AY149" s="109"/>
      <c r="AZ149" s="109"/>
      <c r="BA149" s="109"/>
      <c r="BB149" s="109"/>
      <c r="BC149" s="109"/>
      <c r="BD149" s="109"/>
      <c r="BE149" s="109"/>
      <c r="BF149" s="109"/>
      <c r="BG149" s="109"/>
      <c r="BH149" s="109"/>
      <c r="BI149" s="109"/>
      <c r="BJ149" s="109"/>
      <c r="BK149" s="109"/>
      <c r="BL149" s="109"/>
      <c r="BM149" s="109"/>
      <c r="BN149" s="109"/>
      <c r="BO149" s="109"/>
      <c r="BP149" s="109"/>
      <c r="BQ149" s="109"/>
      <c r="BR149" s="109"/>
      <c r="BS149" s="109"/>
      <c r="BT149" s="109"/>
      <c r="BU149" s="109"/>
      <c r="BV149" s="109"/>
      <c r="BW149" s="109"/>
      <c r="BX149" s="109"/>
      <c r="BY149" s="109"/>
      <c r="BZ149" s="109"/>
      <c r="CA149" s="109"/>
      <c r="CB149" s="109"/>
      <c r="CC149" s="109"/>
      <c r="CD149" s="109"/>
      <c r="CE149" s="109"/>
      <c r="CF149" s="109"/>
      <c r="CG149" s="109"/>
      <c r="CH149" s="109"/>
      <c r="CI149" s="109"/>
      <c r="CJ149" s="109"/>
      <c r="CK149" s="109"/>
      <c r="CL149" s="109"/>
      <c r="CM149" s="109"/>
      <c r="CN149" s="109"/>
      <c r="CO149" s="109"/>
      <c r="CP149" s="109"/>
      <c r="CQ149" s="109"/>
      <c r="CR149" s="109"/>
      <c r="CS149" s="109"/>
      <c r="CT149" s="109"/>
      <c r="CU149" s="109"/>
      <c r="CV149" s="109"/>
      <c r="CW149" s="109"/>
      <c r="CX149" s="109"/>
      <c r="CY149" s="109"/>
      <c r="CZ149" s="109"/>
      <c r="DA149" s="109"/>
      <c r="DB149" s="109"/>
      <c r="DC149" s="109"/>
      <c r="DD149" s="109"/>
      <c r="DE149" s="109"/>
      <c r="DF149" s="109"/>
      <c r="DG149" s="109"/>
      <c r="DH149" s="109"/>
      <c r="DI149" s="109"/>
      <c r="DJ149" s="109"/>
      <c r="DK149" s="109"/>
      <c r="DL149" s="109"/>
      <c r="DM149" s="109"/>
      <c r="DN149" s="109"/>
      <c r="DO149" s="109"/>
      <c r="DP149" s="109"/>
      <c r="DQ149" s="109"/>
      <c r="DR149" s="109"/>
      <c r="DS149" s="109"/>
      <c r="DT149" s="109"/>
      <c r="DU149" s="109"/>
      <c r="DV149" s="109"/>
      <c r="DW149" s="109"/>
      <c r="DX149" s="109"/>
      <c r="DY149" s="109"/>
      <c r="DZ149" s="109"/>
      <c r="EA149" s="109"/>
      <c r="EB149" s="109"/>
      <c r="EC149" s="109"/>
      <c r="ED149" s="109"/>
      <c r="EE149" s="109"/>
      <c r="EF149" s="109"/>
      <c r="EG149" s="109"/>
      <c r="EH149" s="109"/>
      <c r="EI149" s="109"/>
      <c r="EJ149" s="109"/>
      <c r="EK149" s="109"/>
      <c r="EL149" s="109"/>
      <c r="EM149" s="109"/>
      <c r="EN149" s="109"/>
      <c r="EO149" s="109"/>
      <c r="EP149" s="109"/>
      <c r="EQ149" s="109"/>
      <c r="ER149" s="109"/>
      <c r="ES149" s="109"/>
      <c r="ET149" s="109"/>
      <c r="EU149" s="109"/>
      <c r="EV149" s="109"/>
      <c r="EW149" s="109"/>
      <c r="EX149" s="109"/>
      <c r="EY149" s="109"/>
      <c r="EZ149" s="109"/>
      <c r="FA149" s="109"/>
      <c r="FB149" s="109"/>
      <c r="FC149" s="109"/>
      <c r="FD149" s="109"/>
      <c r="FE149" s="109"/>
      <c r="FF149" s="109"/>
      <c r="FG149" s="109"/>
      <c r="FH149" s="109"/>
      <c r="FI149" s="109"/>
      <c r="FJ149" s="109"/>
      <c r="FK149" s="109"/>
      <c r="FL149" s="109"/>
      <c r="FM149" s="109"/>
      <c r="FN149" s="109"/>
      <c r="FO149" s="109"/>
      <c r="FP149" s="109"/>
      <c r="FQ149" s="109"/>
      <c r="FR149" s="109"/>
      <c r="FS149" s="109"/>
      <c r="FT149" s="109"/>
      <c r="FU149" s="109"/>
      <c r="FV149" s="109"/>
      <c r="FW149" s="109"/>
      <c r="FX149" s="109"/>
      <c r="FY149" s="109"/>
      <c r="FZ149" s="109"/>
      <c r="GA149" s="109"/>
      <c r="GB149" s="109"/>
      <c r="GC149" s="109"/>
      <c r="GD149" s="109"/>
      <c r="GE149" s="109"/>
      <c r="GF149" s="109"/>
      <c r="GG149" s="109"/>
      <c r="GH149" s="109"/>
      <c r="GI149" s="109"/>
      <c r="GJ149" s="109"/>
      <c r="GK149" s="109"/>
      <c r="GL149" s="109"/>
      <c r="GM149" s="109"/>
      <c r="GN149" s="109"/>
      <c r="GO149" s="109"/>
      <c r="GP149" s="109"/>
      <c r="GQ149" s="109"/>
      <c r="GR149" s="109"/>
      <c r="GS149" s="109"/>
      <c r="GT149" s="109"/>
      <c r="GU149" s="109"/>
      <c r="GV149" s="109"/>
      <c r="GW149" s="109"/>
      <c r="GX149" s="109"/>
      <c r="GY149" s="109"/>
      <c r="GZ149" s="109"/>
      <c r="HA149" s="109"/>
      <c r="HB149" s="109"/>
      <c r="HC149" s="109"/>
      <c r="HD149" s="109"/>
      <c r="HE149" s="109"/>
      <c r="HF149" s="109"/>
      <c r="HG149" s="109"/>
      <c r="HH149" s="109"/>
      <c r="HI149" s="109"/>
      <c r="HJ149" s="109"/>
      <c r="HK149" s="109"/>
      <c r="HL149" s="109"/>
      <c r="HM149" s="109"/>
      <c r="HN149" s="109"/>
      <c r="HO149" s="109"/>
      <c r="HP149" s="109"/>
      <c r="HQ149" s="109"/>
      <c r="HR149" s="109"/>
      <c r="HS149" s="109"/>
      <c r="HT149" s="109"/>
      <c r="HU149" s="109"/>
      <c r="HV149" s="109"/>
      <c r="HW149" s="109"/>
      <c r="HX149" s="109"/>
      <c r="HY149" s="109"/>
      <c r="HZ149" s="109"/>
      <c r="IA149" s="109"/>
      <c r="IB149" s="109"/>
      <c r="IC149" s="109"/>
      <c r="ID149" s="109"/>
      <c r="IE149" s="109"/>
      <c r="IF149" s="109"/>
      <c r="IG149" s="109"/>
      <c r="IH149" s="109"/>
      <c r="II149" s="109"/>
      <c r="IJ149" s="109"/>
      <c r="IK149" s="109"/>
      <c r="IL149" s="109"/>
      <c r="IM149" s="109"/>
      <c r="IN149" s="109"/>
      <c r="IO149" s="109"/>
      <c r="IP149" s="109"/>
      <c r="IQ149" s="109"/>
      <c r="IR149" s="109"/>
      <c r="IS149" s="109"/>
      <c r="IT149" s="109"/>
      <c r="IU149" s="109"/>
      <c r="IV149" s="109"/>
    </row>
    <row r="150" spans="1:256" s="4" customFormat="1">
      <c r="A150" s="107"/>
      <c r="B150" s="14"/>
      <c r="C150" s="12"/>
      <c r="D150" s="239"/>
      <c r="E150" s="109"/>
      <c r="F150" s="157"/>
      <c r="G150" s="109"/>
      <c r="H150" s="109"/>
      <c r="I150" s="109"/>
      <c r="J150" s="109"/>
      <c r="K150" s="109"/>
      <c r="L150" s="109"/>
      <c r="M150" s="109"/>
      <c r="N150" s="109"/>
      <c r="O150" s="109"/>
      <c r="P150" s="109"/>
      <c r="Q150" s="109"/>
      <c r="R150" s="109"/>
      <c r="S150" s="109"/>
      <c r="T150" s="109"/>
      <c r="U150" s="109"/>
      <c r="V150" s="109"/>
      <c r="W150" s="109"/>
      <c r="X150" s="109"/>
      <c r="Y150" s="109"/>
      <c r="Z150" s="109"/>
      <c r="AA150" s="109"/>
      <c r="AB150" s="109"/>
      <c r="AC150" s="109"/>
      <c r="AD150" s="109"/>
      <c r="AE150" s="109"/>
      <c r="AF150" s="109"/>
      <c r="AG150" s="109"/>
      <c r="AH150" s="109"/>
      <c r="AI150" s="109"/>
      <c r="AJ150" s="109"/>
      <c r="AK150" s="109"/>
      <c r="AL150" s="109"/>
      <c r="AM150" s="109"/>
      <c r="AN150" s="109"/>
      <c r="AO150" s="109"/>
      <c r="AP150" s="109"/>
      <c r="AQ150" s="109"/>
      <c r="AR150" s="109"/>
      <c r="AS150" s="109"/>
      <c r="AT150" s="109"/>
      <c r="AU150" s="109"/>
      <c r="AV150" s="109"/>
      <c r="AW150" s="109"/>
      <c r="AX150" s="109"/>
      <c r="AY150" s="109"/>
      <c r="AZ150" s="109"/>
      <c r="BA150" s="109"/>
      <c r="BB150" s="109"/>
      <c r="BC150" s="109"/>
      <c r="BD150" s="109"/>
      <c r="BE150" s="109"/>
      <c r="BF150" s="109"/>
      <c r="BG150" s="109"/>
      <c r="BH150" s="109"/>
      <c r="BI150" s="109"/>
      <c r="BJ150" s="109"/>
      <c r="BK150" s="109"/>
      <c r="BL150" s="109"/>
      <c r="BM150" s="109"/>
      <c r="BN150" s="109"/>
      <c r="BO150" s="109"/>
      <c r="BP150" s="109"/>
      <c r="BQ150" s="109"/>
      <c r="BR150" s="109"/>
      <c r="BS150" s="109"/>
      <c r="BT150" s="109"/>
      <c r="BU150" s="109"/>
      <c r="BV150" s="109"/>
      <c r="BW150" s="109"/>
      <c r="BX150" s="109"/>
      <c r="BY150" s="109"/>
      <c r="BZ150" s="109"/>
      <c r="CA150" s="109"/>
      <c r="CB150" s="109"/>
      <c r="CC150" s="109"/>
      <c r="CD150" s="109"/>
      <c r="CE150" s="109"/>
      <c r="CF150" s="109"/>
      <c r="CG150" s="109"/>
      <c r="CH150" s="109"/>
      <c r="CI150" s="109"/>
      <c r="CJ150" s="109"/>
      <c r="CK150" s="109"/>
      <c r="CL150" s="109"/>
      <c r="CM150" s="109"/>
      <c r="CN150" s="109"/>
      <c r="CO150" s="109"/>
      <c r="CP150" s="109"/>
      <c r="CQ150" s="109"/>
      <c r="CR150" s="109"/>
      <c r="CS150" s="109"/>
      <c r="CT150" s="109"/>
      <c r="CU150" s="109"/>
      <c r="CV150" s="109"/>
      <c r="CW150" s="109"/>
      <c r="CX150" s="109"/>
      <c r="CY150" s="109"/>
      <c r="CZ150" s="109"/>
      <c r="DA150" s="109"/>
      <c r="DB150" s="109"/>
      <c r="DC150" s="109"/>
      <c r="DD150" s="109"/>
      <c r="DE150" s="109"/>
      <c r="DF150" s="109"/>
      <c r="DG150" s="109"/>
      <c r="DH150" s="109"/>
      <c r="DI150" s="109"/>
      <c r="DJ150" s="109"/>
      <c r="DK150" s="109"/>
      <c r="DL150" s="109"/>
      <c r="DM150" s="109"/>
      <c r="DN150" s="109"/>
      <c r="DO150" s="109"/>
      <c r="DP150" s="109"/>
      <c r="DQ150" s="109"/>
      <c r="DR150" s="109"/>
      <c r="DS150" s="109"/>
      <c r="DT150" s="109"/>
      <c r="DU150" s="109"/>
      <c r="DV150" s="109"/>
      <c r="DW150" s="109"/>
      <c r="DX150" s="109"/>
      <c r="DY150" s="109"/>
      <c r="DZ150" s="109"/>
      <c r="EA150" s="109"/>
      <c r="EB150" s="109"/>
      <c r="EC150" s="109"/>
      <c r="ED150" s="109"/>
      <c r="EE150" s="109"/>
      <c r="EF150" s="109"/>
      <c r="EG150" s="109"/>
      <c r="EH150" s="109"/>
      <c r="EI150" s="109"/>
      <c r="EJ150" s="109"/>
      <c r="EK150" s="109"/>
      <c r="EL150" s="109"/>
      <c r="EM150" s="109"/>
      <c r="EN150" s="109"/>
      <c r="EO150" s="109"/>
      <c r="EP150" s="109"/>
      <c r="EQ150" s="109"/>
      <c r="ER150" s="109"/>
      <c r="ES150" s="109"/>
      <c r="ET150" s="109"/>
      <c r="EU150" s="109"/>
      <c r="EV150" s="109"/>
      <c r="EW150" s="109"/>
      <c r="EX150" s="109"/>
      <c r="EY150" s="109"/>
      <c r="EZ150" s="109"/>
      <c r="FA150" s="109"/>
      <c r="FB150" s="109"/>
      <c r="FC150" s="109"/>
      <c r="FD150" s="109"/>
      <c r="FE150" s="109"/>
      <c r="FF150" s="109"/>
      <c r="FG150" s="109"/>
      <c r="FH150" s="109"/>
      <c r="FI150" s="109"/>
      <c r="FJ150" s="109"/>
      <c r="FK150" s="109"/>
      <c r="FL150" s="109"/>
      <c r="FM150" s="109"/>
      <c r="FN150" s="109"/>
      <c r="FO150" s="109"/>
      <c r="FP150" s="109"/>
      <c r="FQ150" s="109"/>
      <c r="FR150" s="109"/>
      <c r="FS150" s="109"/>
      <c r="FT150" s="109"/>
      <c r="FU150" s="109"/>
      <c r="FV150" s="109"/>
      <c r="FW150" s="109"/>
      <c r="FX150" s="109"/>
      <c r="FY150" s="109"/>
      <c r="FZ150" s="109"/>
      <c r="GA150" s="109"/>
      <c r="GB150" s="109"/>
      <c r="GC150" s="109"/>
      <c r="GD150" s="109"/>
      <c r="GE150" s="109"/>
      <c r="GF150" s="109"/>
      <c r="GG150" s="109"/>
      <c r="GH150" s="109"/>
      <c r="GI150" s="109"/>
      <c r="GJ150" s="109"/>
      <c r="GK150" s="109"/>
      <c r="GL150" s="109"/>
      <c r="GM150" s="109"/>
      <c r="GN150" s="109"/>
      <c r="GO150" s="109"/>
      <c r="GP150" s="109"/>
      <c r="GQ150" s="109"/>
      <c r="GR150" s="109"/>
      <c r="GS150" s="109"/>
      <c r="GT150" s="109"/>
      <c r="GU150" s="109"/>
      <c r="GV150" s="109"/>
      <c r="GW150" s="109"/>
      <c r="GX150" s="109"/>
      <c r="GY150" s="109"/>
      <c r="GZ150" s="109"/>
      <c r="HA150" s="109"/>
      <c r="HB150" s="109"/>
      <c r="HC150" s="109"/>
      <c r="HD150" s="109"/>
      <c r="HE150" s="109"/>
      <c r="HF150" s="109"/>
      <c r="HG150" s="109"/>
      <c r="HH150" s="109"/>
      <c r="HI150" s="109"/>
      <c r="HJ150" s="109"/>
      <c r="HK150" s="109"/>
      <c r="HL150" s="109"/>
      <c r="HM150" s="109"/>
      <c r="HN150" s="109"/>
      <c r="HO150" s="109"/>
      <c r="HP150" s="109"/>
      <c r="HQ150" s="109"/>
      <c r="HR150" s="109"/>
      <c r="HS150" s="109"/>
      <c r="HT150" s="109"/>
      <c r="HU150" s="109"/>
      <c r="HV150" s="109"/>
      <c r="HW150" s="109"/>
      <c r="HX150" s="109"/>
      <c r="HY150" s="109"/>
      <c r="HZ150" s="109"/>
      <c r="IA150" s="109"/>
      <c r="IB150" s="109"/>
      <c r="IC150" s="109"/>
      <c r="ID150" s="109"/>
      <c r="IE150" s="109"/>
      <c r="IF150" s="109"/>
      <c r="IG150" s="109"/>
      <c r="IH150" s="109"/>
      <c r="II150" s="109"/>
      <c r="IJ150" s="109"/>
      <c r="IK150" s="109"/>
      <c r="IL150" s="109"/>
      <c r="IM150" s="109"/>
      <c r="IN150" s="109"/>
      <c r="IO150" s="109"/>
      <c r="IP150" s="109"/>
      <c r="IQ150" s="109"/>
      <c r="IR150" s="109"/>
      <c r="IS150" s="109"/>
      <c r="IT150" s="109"/>
      <c r="IU150" s="109"/>
      <c r="IV150" s="109"/>
    </row>
    <row r="151" spans="1:256" s="4" customFormat="1" ht="24" customHeight="1">
      <c r="A151" s="107"/>
      <c r="B151" s="14"/>
      <c r="C151" s="12"/>
      <c r="D151" s="157"/>
      <c r="E151" s="109"/>
      <c r="F151" s="157"/>
      <c r="G151" s="109"/>
      <c r="H151" s="109"/>
      <c r="I151" s="109"/>
      <c r="J151" s="109"/>
      <c r="K151" s="109"/>
      <c r="L151" s="109"/>
      <c r="M151" s="109"/>
      <c r="N151" s="109"/>
      <c r="O151" s="109"/>
      <c r="P151" s="109"/>
      <c r="Q151" s="109"/>
      <c r="R151" s="109"/>
      <c r="S151" s="109"/>
      <c r="T151" s="109"/>
      <c r="U151" s="109"/>
      <c r="V151" s="109"/>
      <c r="W151" s="109"/>
      <c r="X151" s="109"/>
      <c r="Y151" s="109"/>
      <c r="Z151" s="109"/>
      <c r="AA151" s="109"/>
      <c r="AB151" s="109"/>
      <c r="AC151" s="109"/>
      <c r="AD151" s="109"/>
      <c r="AE151" s="109"/>
      <c r="AF151" s="109"/>
      <c r="AG151" s="109"/>
      <c r="AH151" s="109"/>
      <c r="AI151" s="109"/>
      <c r="AJ151" s="109"/>
      <c r="AK151" s="109"/>
      <c r="AL151" s="109"/>
      <c r="AM151" s="109"/>
      <c r="AN151" s="109"/>
      <c r="AO151" s="109"/>
      <c r="AP151" s="109"/>
      <c r="AQ151" s="109"/>
      <c r="AR151" s="109"/>
      <c r="AS151" s="109"/>
      <c r="AT151" s="109"/>
      <c r="AU151" s="109"/>
      <c r="AV151" s="109"/>
      <c r="AW151" s="109"/>
      <c r="AX151" s="109"/>
      <c r="AY151" s="109"/>
      <c r="AZ151" s="109"/>
      <c r="BA151" s="109"/>
      <c r="BB151" s="109"/>
      <c r="BC151" s="109"/>
      <c r="BD151" s="109"/>
      <c r="BE151" s="109"/>
      <c r="BF151" s="109"/>
      <c r="BG151" s="109"/>
      <c r="BH151" s="109"/>
      <c r="BI151" s="109"/>
      <c r="BJ151" s="109"/>
      <c r="BK151" s="109"/>
      <c r="BL151" s="109"/>
      <c r="BM151" s="109"/>
      <c r="BN151" s="109"/>
      <c r="BO151" s="109"/>
      <c r="BP151" s="109"/>
      <c r="BQ151" s="109"/>
      <c r="BR151" s="109"/>
      <c r="BS151" s="109"/>
      <c r="BT151" s="109"/>
      <c r="BU151" s="109"/>
      <c r="BV151" s="109"/>
      <c r="BW151" s="109"/>
      <c r="BX151" s="109"/>
      <c r="BY151" s="109"/>
      <c r="BZ151" s="109"/>
      <c r="CA151" s="109"/>
      <c r="CB151" s="109"/>
      <c r="CC151" s="109"/>
      <c r="CD151" s="109"/>
      <c r="CE151" s="109"/>
      <c r="CF151" s="109"/>
      <c r="CG151" s="109"/>
      <c r="CH151" s="109"/>
      <c r="CI151" s="109"/>
      <c r="CJ151" s="109"/>
      <c r="CK151" s="109"/>
      <c r="CL151" s="109"/>
      <c r="CM151" s="109"/>
      <c r="CN151" s="109"/>
      <c r="CO151" s="109"/>
      <c r="CP151" s="109"/>
      <c r="CQ151" s="109"/>
      <c r="CR151" s="109"/>
      <c r="CS151" s="109"/>
      <c r="CT151" s="109"/>
      <c r="CU151" s="109"/>
      <c r="CV151" s="109"/>
      <c r="CW151" s="109"/>
      <c r="CX151" s="109"/>
      <c r="CY151" s="109"/>
      <c r="CZ151" s="109"/>
      <c r="DA151" s="109"/>
      <c r="DB151" s="109"/>
      <c r="DC151" s="109"/>
      <c r="DD151" s="109"/>
      <c r="DE151" s="109"/>
      <c r="DF151" s="109"/>
      <c r="DG151" s="109"/>
      <c r="DH151" s="109"/>
      <c r="DI151" s="109"/>
      <c r="DJ151" s="109"/>
      <c r="DK151" s="109"/>
      <c r="DL151" s="109"/>
      <c r="DM151" s="109"/>
      <c r="DN151" s="109"/>
      <c r="DO151" s="109"/>
      <c r="DP151" s="109"/>
      <c r="DQ151" s="109"/>
      <c r="DR151" s="109"/>
      <c r="DS151" s="109"/>
      <c r="DT151" s="109"/>
      <c r="DU151" s="109"/>
      <c r="DV151" s="109"/>
      <c r="DW151" s="109"/>
      <c r="DX151" s="109"/>
      <c r="DY151" s="109"/>
      <c r="DZ151" s="109"/>
      <c r="EA151" s="109"/>
      <c r="EB151" s="109"/>
      <c r="EC151" s="109"/>
      <c r="ED151" s="109"/>
      <c r="EE151" s="109"/>
      <c r="EF151" s="109"/>
      <c r="EG151" s="109"/>
      <c r="EH151" s="109"/>
      <c r="EI151" s="109"/>
      <c r="EJ151" s="109"/>
      <c r="EK151" s="109"/>
      <c r="EL151" s="109"/>
      <c r="EM151" s="109"/>
      <c r="EN151" s="109"/>
      <c r="EO151" s="109"/>
      <c r="EP151" s="109"/>
      <c r="EQ151" s="109"/>
      <c r="ER151" s="109"/>
      <c r="ES151" s="109"/>
      <c r="ET151" s="109"/>
      <c r="EU151" s="109"/>
      <c r="EV151" s="109"/>
      <c r="EW151" s="109"/>
      <c r="EX151" s="109"/>
      <c r="EY151" s="109"/>
      <c r="EZ151" s="109"/>
      <c r="FA151" s="109"/>
      <c r="FB151" s="109"/>
      <c r="FC151" s="109"/>
      <c r="FD151" s="109"/>
      <c r="FE151" s="109"/>
      <c r="FF151" s="109"/>
      <c r="FG151" s="109"/>
      <c r="FH151" s="109"/>
      <c r="FI151" s="109"/>
      <c r="FJ151" s="109"/>
      <c r="FK151" s="109"/>
      <c r="FL151" s="109"/>
      <c r="FM151" s="109"/>
      <c r="FN151" s="109"/>
      <c r="FO151" s="109"/>
      <c r="FP151" s="109"/>
      <c r="FQ151" s="109"/>
      <c r="FR151" s="109"/>
      <c r="FS151" s="109"/>
      <c r="FT151" s="109"/>
      <c r="FU151" s="109"/>
      <c r="FV151" s="109"/>
      <c r="FW151" s="109"/>
      <c r="FX151" s="109"/>
      <c r="FY151" s="109"/>
      <c r="FZ151" s="109"/>
      <c r="GA151" s="109"/>
      <c r="GB151" s="109"/>
      <c r="GC151" s="109"/>
      <c r="GD151" s="109"/>
      <c r="GE151" s="109"/>
      <c r="GF151" s="109"/>
      <c r="GG151" s="109"/>
      <c r="GH151" s="109"/>
      <c r="GI151" s="109"/>
      <c r="GJ151" s="109"/>
      <c r="GK151" s="109"/>
      <c r="GL151" s="109"/>
      <c r="GM151" s="109"/>
      <c r="GN151" s="109"/>
      <c r="GO151" s="109"/>
      <c r="GP151" s="109"/>
      <c r="GQ151" s="109"/>
      <c r="GR151" s="109"/>
      <c r="GS151" s="109"/>
      <c r="GT151" s="109"/>
      <c r="GU151" s="109"/>
      <c r="GV151" s="109"/>
      <c r="GW151" s="109"/>
      <c r="GX151" s="109"/>
      <c r="GY151" s="109"/>
      <c r="GZ151" s="109"/>
      <c r="HA151" s="109"/>
      <c r="HB151" s="109"/>
      <c r="HC151" s="109"/>
      <c r="HD151" s="109"/>
      <c r="HE151" s="109"/>
      <c r="HF151" s="109"/>
      <c r="HG151" s="109"/>
      <c r="HH151" s="109"/>
      <c r="HI151" s="109"/>
      <c r="HJ151" s="109"/>
      <c r="HK151" s="109"/>
      <c r="HL151" s="109"/>
      <c r="HM151" s="109"/>
      <c r="HN151" s="109"/>
      <c r="HO151" s="109"/>
      <c r="HP151" s="109"/>
      <c r="HQ151" s="109"/>
      <c r="HR151" s="109"/>
      <c r="HS151" s="109"/>
      <c r="HT151" s="109"/>
      <c r="HU151" s="109"/>
      <c r="HV151" s="109"/>
      <c r="HW151" s="109"/>
      <c r="HX151" s="109"/>
      <c r="HY151" s="109"/>
      <c r="HZ151" s="109"/>
      <c r="IA151" s="109"/>
      <c r="IB151" s="109"/>
      <c r="IC151" s="109"/>
      <c r="ID151" s="109"/>
      <c r="IE151" s="109"/>
      <c r="IF151" s="109"/>
      <c r="IG151" s="109"/>
      <c r="IH151" s="109"/>
      <c r="II151" s="109"/>
      <c r="IJ151" s="109"/>
      <c r="IK151" s="109"/>
      <c r="IL151" s="109"/>
      <c r="IM151" s="109"/>
      <c r="IN151" s="109"/>
      <c r="IO151" s="109"/>
      <c r="IP151" s="109"/>
      <c r="IQ151" s="109"/>
      <c r="IR151" s="109"/>
      <c r="IS151" s="109"/>
      <c r="IT151" s="109"/>
      <c r="IU151" s="109"/>
      <c r="IV151" s="109"/>
    </row>
    <row r="152" spans="1:256" s="4" customFormat="1">
      <c r="A152" s="107"/>
      <c r="B152" s="14"/>
      <c r="C152" s="12"/>
      <c r="D152" s="157"/>
      <c r="E152" s="109"/>
      <c r="F152" s="157"/>
      <c r="G152" s="109"/>
      <c r="H152" s="109"/>
      <c r="I152" s="109"/>
      <c r="J152" s="109"/>
      <c r="K152" s="109"/>
      <c r="L152" s="109"/>
      <c r="M152" s="109"/>
      <c r="N152" s="109"/>
      <c r="O152" s="109"/>
      <c r="P152" s="109"/>
      <c r="Q152" s="109"/>
      <c r="R152" s="109"/>
      <c r="S152" s="109"/>
      <c r="T152" s="109"/>
      <c r="U152" s="109"/>
      <c r="V152" s="109"/>
      <c r="W152" s="109"/>
      <c r="X152" s="109"/>
      <c r="Y152" s="109"/>
      <c r="Z152" s="109"/>
      <c r="AA152" s="109"/>
      <c r="AB152" s="109"/>
      <c r="AC152" s="109"/>
      <c r="AD152" s="109"/>
      <c r="AE152" s="109"/>
      <c r="AF152" s="109"/>
      <c r="AG152" s="109"/>
      <c r="AH152" s="109"/>
      <c r="AI152" s="109"/>
      <c r="AJ152" s="109"/>
      <c r="AK152" s="109"/>
      <c r="AL152" s="109"/>
      <c r="AM152" s="109"/>
      <c r="AN152" s="109"/>
      <c r="AO152" s="109"/>
      <c r="AP152" s="109"/>
      <c r="AQ152" s="109"/>
      <c r="AR152" s="109"/>
      <c r="AS152" s="109"/>
      <c r="AT152" s="109"/>
      <c r="AU152" s="109"/>
      <c r="AV152" s="109"/>
      <c r="AW152" s="109"/>
      <c r="AX152" s="109"/>
      <c r="AY152" s="109"/>
      <c r="AZ152" s="109"/>
      <c r="BA152" s="109"/>
      <c r="BB152" s="109"/>
      <c r="BC152" s="109"/>
      <c r="BD152" s="109"/>
      <c r="BE152" s="109"/>
      <c r="BF152" s="109"/>
      <c r="BG152" s="109"/>
      <c r="BH152" s="109"/>
      <c r="BI152" s="109"/>
      <c r="BJ152" s="109"/>
      <c r="BK152" s="109"/>
      <c r="BL152" s="109"/>
      <c r="BM152" s="109"/>
      <c r="BN152" s="109"/>
      <c r="BO152" s="109"/>
      <c r="BP152" s="109"/>
      <c r="BQ152" s="109"/>
      <c r="BR152" s="109"/>
      <c r="BS152" s="109"/>
      <c r="BT152" s="109"/>
      <c r="BU152" s="109"/>
      <c r="BV152" s="109"/>
      <c r="BW152" s="109"/>
      <c r="BX152" s="109"/>
      <c r="BY152" s="109"/>
      <c r="BZ152" s="109"/>
      <c r="CA152" s="109"/>
      <c r="CB152" s="109"/>
      <c r="CC152" s="109"/>
      <c r="CD152" s="109"/>
      <c r="CE152" s="109"/>
      <c r="CF152" s="109"/>
      <c r="CG152" s="109"/>
      <c r="CH152" s="109"/>
      <c r="CI152" s="109"/>
      <c r="CJ152" s="109"/>
      <c r="CK152" s="109"/>
      <c r="CL152" s="109"/>
      <c r="CM152" s="109"/>
      <c r="CN152" s="109"/>
      <c r="CO152" s="109"/>
      <c r="CP152" s="109"/>
      <c r="CQ152" s="109"/>
      <c r="CR152" s="109"/>
      <c r="CS152" s="109"/>
      <c r="CT152" s="109"/>
      <c r="CU152" s="109"/>
      <c r="CV152" s="109"/>
      <c r="CW152" s="109"/>
      <c r="CX152" s="109"/>
      <c r="CY152" s="109"/>
      <c r="CZ152" s="109"/>
      <c r="DA152" s="109"/>
      <c r="DB152" s="109"/>
      <c r="DC152" s="109"/>
      <c r="DD152" s="109"/>
      <c r="DE152" s="109"/>
      <c r="DF152" s="109"/>
      <c r="DG152" s="109"/>
      <c r="DH152" s="109"/>
      <c r="DI152" s="109"/>
      <c r="DJ152" s="109"/>
      <c r="DK152" s="109"/>
      <c r="DL152" s="109"/>
      <c r="DM152" s="109"/>
      <c r="DN152" s="109"/>
      <c r="DO152" s="109"/>
      <c r="DP152" s="109"/>
      <c r="DQ152" s="109"/>
      <c r="DR152" s="109"/>
      <c r="DS152" s="109"/>
      <c r="DT152" s="109"/>
      <c r="DU152" s="109"/>
      <c r="DV152" s="109"/>
      <c r="DW152" s="109"/>
      <c r="DX152" s="109"/>
      <c r="DY152" s="109"/>
      <c r="DZ152" s="109"/>
      <c r="EA152" s="109"/>
      <c r="EB152" s="109"/>
      <c r="EC152" s="109"/>
      <c r="ED152" s="109"/>
      <c r="EE152" s="109"/>
      <c r="EF152" s="109"/>
      <c r="EG152" s="109"/>
      <c r="EH152" s="109"/>
      <c r="EI152" s="109"/>
      <c r="EJ152" s="109"/>
      <c r="EK152" s="109"/>
      <c r="EL152" s="109"/>
      <c r="EM152" s="109"/>
      <c r="EN152" s="109"/>
      <c r="EO152" s="109"/>
      <c r="EP152" s="109"/>
      <c r="EQ152" s="109"/>
      <c r="ER152" s="109"/>
      <c r="ES152" s="109"/>
      <c r="ET152" s="109"/>
      <c r="EU152" s="109"/>
      <c r="EV152" s="109"/>
      <c r="EW152" s="109"/>
      <c r="EX152" s="109"/>
      <c r="EY152" s="109"/>
      <c r="EZ152" s="109"/>
      <c r="FA152" s="109"/>
      <c r="FB152" s="109"/>
      <c r="FC152" s="109"/>
      <c r="FD152" s="109"/>
      <c r="FE152" s="109"/>
      <c r="FF152" s="109"/>
      <c r="FG152" s="109"/>
      <c r="FH152" s="109"/>
      <c r="FI152" s="109"/>
      <c r="FJ152" s="109"/>
      <c r="FK152" s="109"/>
      <c r="FL152" s="109"/>
      <c r="FM152" s="109"/>
      <c r="FN152" s="109"/>
      <c r="FO152" s="109"/>
      <c r="FP152" s="109"/>
      <c r="FQ152" s="109"/>
      <c r="FR152" s="109"/>
      <c r="FS152" s="109"/>
      <c r="FT152" s="109"/>
      <c r="FU152" s="109"/>
      <c r="FV152" s="109"/>
      <c r="FW152" s="109"/>
      <c r="FX152" s="109"/>
      <c r="FY152" s="109"/>
      <c r="FZ152" s="109"/>
      <c r="GA152" s="109"/>
      <c r="GB152" s="109"/>
      <c r="GC152" s="109"/>
      <c r="GD152" s="109"/>
      <c r="GE152" s="109"/>
      <c r="GF152" s="109"/>
      <c r="GG152" s="109"/>
      <c r="GH152" s="109"/>
      <c r="GI152" s="109"/>
      <c r="GJ152" s="109"/>
      <c r="GK152" s="109"/>
      <c r="GL152" s="109"/>
      <c r="GM152" s="109"/>
      <c r="GN152" s="109"/>
      <c r="GO152" s="109"/>
      <c r="GP152" s="109"/>
      <c r="GQ152" s="109"/>
      <c r="GR152" s="109"/>
      <c r="GS152" s="109"/>
      <c r="GT152" s="109"/>
      <c r="GU152" s="109"/>
      <c r="GV152" s="109"/>
      <c r="GW152" s="109"/>
      <c r="GX152" s="109"/>
      <c r="GY152" s="109"/>
      <c r="GZ152" s="109"/>
      <c r="HA152" s="109"/>
      <c r="HB152" s="109"/>
      <c r="HC152" s="109"/>
      <c r="HD152" s="109"/>
      <c r="HE152" s="109"/>
      <c r="HF152" s="109"/>
      <c r="HG152" s="109"/>
      <c r="HH152" s="109"/>
      <c r="HI152" s="109"/>
      <c r="HJ152" s="109"/>
      <c r="HK152" s="109"/>
      <c r="HL152" s="109"/>
      <c r="HM152" s="109"/>
      <c r="HN152" s="109"/>
      <c r="HO152" s="109"/>
      <c r="HP152" s="109"/>
      <c r="HQ152" s="109"/>
      <c r="HR152" s="109"/>
      <c r="HS152" s="109"/>
      <c r="HT152" s="109"/>
      <c r="HU152" s="109"/>
      <c r="HV152" s="109"/>
      <c r="HW152" s="109"/>
      <c r="HX152" s="109"/>
      <c r="HY152" s="109"/>
      <c r="HZ152" s="109"/>
      <c r="IA152" s="109"/>
      <c r="IB152" s="109"/>
      <c r="IC152" s="109"/>
      <c r="ID152" s="109"/>
      <c r="IE152" s="109"/>
      <c r="IF152" s="109"/>
      <c r="IG152" s="109"/>
      <c r="IH152" s="109"/>
      <c r="II152" s="109"/>
      <c r="IJ152" s="109"/>
      <c r="IK152" s="109"/>
      <c r="IL152" s="109"/>
      <c r="IM152" s="109"/>
      <c r="IN152" s="109"/>
      <c r="IO152" s="109"/>
      <c r="IP152" s="109"/>
      <c r="IQ152" s="109"/>
      <c r="IR152" s="109"/>
      <c r="IS152" s="109"/>
      <c r="IT152" s="109"/>
      <c r="IU152" s="109"/>
      <c r="IV152" s="109"/>
    </row>
    <row r="153" spans="1:256" s="4" customFormat="1">
      <c r="A153" s="107"/>
      <c r="B153" s="14"/>
      <c r="C153" s="12"/>
      <c r="D153" s="157"/>
      <c r="E153" s="109"/>
      <c r="F153" s="157"/>
      <c r="G153" s="109"/>
      <c r="H153" s="109"/>
      <c r="I153" s="109"/>
      <c r="J153" s="109"/>
      <c r="K153" s="109"/>
      <c r="L153" s="109"/>
      <c r="M153" s="109"/>
      <c r="N153" s="109"/>
      <c r="O153" s="109"/>
      <c r="P153" s="109"/>
      <c r="Q153" s="109"/>
      <c r="R153" s="109"/>
      <c r="S153" s="109"/>
      <c r="T153" s="109"/>
      <c r="U153" s="109"/>
      <c r="V153" s="109"/>
      <c r="W153" s="109"/>
      <c r="X153" s="109"/>
      <c r="Y153" s="109"/>
      <c r="Z153" s="109"/>
      <c r="AA153" s="109"/>
      <c r="AB153" s="109"/>
      <c r="AC153" s="109"/>
      <c r="AD153" s="109"/>
      <c r="AE153" s="109"/>
      <c r="AF153" s="109"/>
      <c r="AG153" s="109"/>
      <c r="AH153" s="109"/>
      <c r="AI153" s="109"/>
      <c r="AJ153" s="109"/>
      <c r="AK153" s="109"/>
      <c r="AL153" s="109"/>
      <c r="AM153" s="109"/>
      <c r="AN153" s="109"/>
      <c r="AO153" s="109"/>
      <c r="AP153" s="109"/>
      <c r="AQ153" s="109"/>
      <c r="AR153" s="109"/>
      <c r="AS153" s="109"/>
      <c r="AT153" s="109"/>
      <c r="AU153" s="109"/>
      <c r="AV153" s="109"/>
      <c r="AW153" s="109"/>
      <c r="AX153" s="109"/>
      <c r="AY153" s="109"/>
      <c r="AZ153" s="109"/>
      <c r="BA153" s="109"/>
      <c r="BB153" s="109"/>
      <c r="BC153" s="109"/>
      <c r="BD153" s="109"/>
      <c r="BE153" s="109"/>
      <c r="BF153" s="109"/>
      <c r="BG153" s="109"/>
      <c r="BH153" s="109"/>
      <c r="BI153" s="109"/>
      <c r="BJ153" s="109"/>
      <c r="BK153" s="109"/>
      <c r="BL153" s="109"/>
      <c r="BM153" s="109"/>
      <c r="BN153" s="109"/>
      <c r="BO153" s="109"/>
      <c r="BP153" s="109"/>
      <c r="BQ153" s="109"/>
      <c r="BR153" s="109"/>
      <c r="BS153" s="109"/>
      <c r="BT153" s="109"/>
      <c r="BU153" s="109"/>
      <c r="BV153" s="109"/>
      <c r="BW153" s="109"/>
      <c r="BX153" s="109"/>
      <c r="BY153" s="109"/>
      <c r="BZ153" s="109"/>
      <c r="CA153" s="109"/>
      <c r="CB153" s="109"/>
      <c r="CC153" s="109"/>
      <c r="CD153" s="109"/>
      <c r="CE153" s="109"/>
      <c r="CF153" s="109"/>
      <c r="CG153" s="109"/>
      <c r="CH153" s="109"/>
      <c r="CI153" s="109"/>
      <c r="CJ153" s="109"/>
      <c r="CK153" s="109"/>
      <c r="CL153" s="109"/>
      <c r="CM153" s="109"/>
      <c r="CN153" s="109"/>
      <c r="CO153" s="109"/>
      <c r="CP153" s="109"/>
      <c r="CQ153" s="109"/>
      <c r="CR153" s="109"/>
      <c r="CS153" s="109"/>
      <c r="CT153" s="109"/>
      <c r="CU153" s="109"/>
      <c r="CV153" s="109"/>
      <c r="CW153" s="109"/>
      <c r="CX153" s="109"/>
      <c r="CY153" s="109"/>
      <c r="CZ153" s="109"/>
      <c r="DA153" s="109"/>
      <c r="DB153" s="109"/>
      <c r="DC153" s="109"/>
      <c r="DD153" s="109"/>
      <c r="DE153" s="109"/>
      <c r="DF153" s="109"/>
      <c r="DG153" s="109"/>
      <c r="DH153" s="109"/>
      <c r="DI153" s="109"/>
      <c r="DJ153" s="109"/>
      <c r="DK153" s="109"/>
      <c r="DL153" s="109"/>
      <c r="DM153" s="109"/>
      <c r="DN153" s="109"/>
      <c r="DO153" s="109"/>
      <c r="DP153" s="109"/>
      <c r="DQ153" s="109"/>
      <c r="DR153" s="109"/>
      <c r="DS153" s="109"/>
      <c r="DT153" s="109"/>
      <c r="DU153" s="109"/>
      <c r="DV153" s="109"/>
      <c r="DW153" s="109"/>
      <c r="DX153" s="109"/>
      <c r="DY153" s="109"/>
      <c r="DZ153" s="109"/>
      <c r="EA153" s="109"/>
      <c r="EB153" s="109"/>
      <c r="EC153" s="109"/>
      <c r="ED153" s="109"/>
      <c r="EE153" s="109"/>
      <c r="EF153" s="109"/>
      <c r="EG153" s="109"/>
      <c r="EH153" s="109"/>
      <c r="EI153" s="109"/>
      <c r="EJ153" s="109"/>
      <c r="EK153" s="109"/>
      <c r="EL153" s="109"/>
      <c r="EM153" s="109"/>
      <c r="EN153" s="109"/>
      <c r="EO153" s="109"/>
      <c r="EP153" s="109"/>
      <c r="EQ153" s="109"/>
      <c r="ER153" s="109"/>
      <c r="ES153" s="109"/>
      <c r="ET153" s="109"/>
      <c r="EU153" s="109"/>
      <c r="EV153" s="109"/>
      <c r="EW153" s="109"/>
      <c r="EX153" s="109"/>
      <c r="EY153" s="109"/>
      <c r="EZ153" s="109"/>
      <c r="FA153" s="109"/>
      <c r="FB153" s="109"/>
      <c r="FC153" s="109"/>
      <c r="FD153" s="109"/>
      <c r="FE153" s="109"/>
      <c r="FF153" s="109"/>
      <c r="FG153" s="109"/>
      <c r="FH153" s="109"/>
      <c r="FI153" s="109"/>
      <c r="FJ153" s="109"/>
      <c r="FK153" s="109"/>
      <c r="FL153" s="109"/>
      <c r="FM153" s="109"/>
      <c r="FN153" s="109"/>
      <c r="FO153" s="109"/>
      <c r="FP153" s="109"/>
      <c r="FQ153" s="109"/>
      <c r="FR153" s="109"/>
      <c r="FS153" s="109"/>
      <c r="FT153" s="109"/>
      <c r="FU153" s="109"/>
      <c r="FV153" s="109"/>
      <c r="FW153" s="109"/>
      <c r="FX153" s="109"/>
      <c r="FY153" s="109"/>
      <c r="FZ153" s="109"/>
      <c r="GA153" s="109"/>
      <c r="GB153" s="109"/>
      <c r="GC153" s="109"/>
      <c r="GD153" s="109"/>
      <c r="GE153" s="109"/>
      <c r="GF153" s="109"/>
      <c r="GG153" s="109"/>
      <c r="GH153" s="109"/>
      <c r="GI153" s="109"/>
      <c r="GJ153" s="109"/>
      <c r="GK153" s="109"/>
      <c r="GL153" s="109"/>
      <c r="GM153" s="109"/>
      <c r="GN153" s="109"/>
      <c r="GO153" s="109"/>
      <c r="GP153" s="109"/>
      <c r="GQ153" s="109"/>
      <c r="GR153" s="109"/>
      <c r="GS153" s="109"/>
      <c r="GT153" s="109"/>
      <c r="GU153" s="109"/>
      <c r="GV153" s="109"/>
      <c r="GW153" s="109"/>
      <c r="GX153" s="109"/>
      <c r="GY153" s="109"/>
      <c r="GZ153" s="109"/>
      <c r="HA153" s="109"/>
      <c r="HB153" s="109"/>
      <c r="HC153" s="109"/>
      <c r="HD153" s="109"/>
      <c r="HE153" s="109"/>
      <c r="HF153" s="109"/>
      <c r="HG153" s="109"/>
      <c r="HH153" s="109"/>
      <c r="HI153" s="109"/>
      <c r="HJ153" s="109"/>
      <c r="HK153" s="109"/>
      <c r="HL153" s="109"/>
      <c r="HM153" s="109"/>
      <c r="HN153" s="109"/>
      <c r="HO153" s="109"/>
      <c r="HP153" s="109"/>
      <c r="HQ153" s="109"/>
      <c r="HR153" s="109"/>
      <c r="HS153" s="109"/>
      <c r="HT153" s="109"/>
      <c r="HU153" s="109"/>
      <c r="HV153" s="109"/>
      <c r="HW153" s="109"/>
      <c r="HX153" s="109"/>
      <c r="HY153" s="109"/>
      <c r="HZ153" s="109"/>
      <c r="IA153" s="109"/>
      <c r="IB153" s="109"/>
      <c r="IC153" s="109"/>
      <c r="ID153" s="109"/>
      <c r="IE153" s="109"/>
      <c r="IF153" s="109"/>
      <c r="IG153" s="109"/>
      <c r="IH153" s="109"/>
      <c r="II153" s="109"/>
      <c r="IJ153" s="109"/>
      <c r="IK153" s="109"/>
      <c r="IL153" s="109"/>
      <c r="IM153" s="109"/>
      <c r="IN153" s="109"/>
      <c r="IO153" s="109"/>
      <c r="IP153" s="109"/>
      <c r="IQ153" s="109"/>
      <c r="IR153" s="109"/>
      <c r="IS153" s="109"/>
      <c r="IT153" s="109"/>
      <c r="IU153" s="109"/>
      <c r="IV153" s="109"/>
    </row>
    <row r="154" spans="1:256" s="4" customFormat="1">
      <c r="A154" s="107"/>
      <c r="B154" s="14"/>
      <c r="C154" s="12"/>
      <c r="D154" s="157"/>
      <c r="E154" s="109"/>
      <c r="F154" s="157"/>
      <c r="G154" s="109"/>
      <c r="H154" s="109"/>
      <c r="I154" s="109"/>
      <c r="J154" s="109"/>
      <c r="K154" s="109"/>
      <c r="L154" s="109"/>
      <c r="M154" s="109"/>
      <c r="N154" s="109"/>
      <c r="O154" s="109"/>
      <c r="P154" s="109"/>
      <c r="Q154" s="109"/>
      <c r="R154" s="109"/>
      <c r="S154" s="109"/>
      <c r="T154" s="109"/>
      <c r="U154" s="109"/>
      <c r="V154" s="109"/>
      <c r="W154" s="109"/>
      <c r="X154" s="109"/>
      <c r="Y154" s="109"/>
      <c r="Z154" s="109"/>
      <c r="AA154" s="109"/>
      <c r="AB154" s="109"/>
      <c r="AC154" s="109"/>
      <c r="AD154" s="109"/>
      <c r="AE154" s="109"/>
      <c r="AF154" s="109"/>
      <c r="AG154" s="109"/>
      <c r="AH154" s="109"/>
      <c r="AI154" s="109"/>
      <c r="AJ154" s="109"/>
      <c r="AK154" s="109"/>
      <c r="AL154" s="109"/>
      <c r="AM154" s="109"/>
      <c r="AN154" s="109"/>
      <c r="AO154" s="109"/>
      <c r="AP154" s="109"/>
      <c r="AQ154" s="109"/>
      <c r="AR154" s="109"/>
      <c r="AS154" s="109"/>
      <c r="AT154" s="109"/>
      <c r="AU154" s="109"/>
      <c r="AV154" s="109"/>
      <c r="AW154" s="109"/>
      <c r="AX154" s="109"/>
      <c r="AY154" s="109"/>
      <c r="AZ154" s="109"/>
      <c r="BA154" s="109"/>
      <c r="BB154" s="109"/>
      <c r="BC154" s="109"/>
      <c r="BD154" s="109"/>
      <c r="BE154" s="109"/>
      <c r="BF154" s="109"/>
      <c r="BG154" s="109"/>
      <c r="BH154" s="109"/>
      <c r="BI154" s="109"/>
      <c r="BJ154" s="109"/>
      <c r="BK154" s="109"/>
      <c r="BL154" s="109"/>
      <c r="BM154" s="109"/>
      <c r="BN154" s="109"/>
      <c r="BO154" s="109"/>
      <c r="BP154" s="109"/>
      <c r="BQ154" s="109"/>
      <c r="BR154" s="109"/>
      <c r="BS154" s="109"/>
      <c r="BT154" s="109"/>
      <c r="BU154" s="109"/>
      <c r="BV154" s="109"/>
      <c r="BW154" s="109"/>
      <c r="BX154" s="109"/>
      <c r="BY154" s="109"/>
      <c r="BZ154" s="109"/>
      <c r="CA154" s="109"/>
      <c r="CB154" s="109"/>
      <c r="CC154" s="109"/>
      <c r="CD154" s="109"/>
      <c r="CE154" s="109"/>
      <c r="CF154" s="109"/>
      <c r="CG154" s="109"/>
      <c r="CH154" s="109"/>
      <c r="CI154" s="109"/>
      <c r="CJ154" s="109"/>
      <c r="CK154" s="109"/>
      <c r="CL154" s="109"/>
      <c r="CM154" s="109"/>
      <c r="CN154" s="109"/>
      <c r="CO154" s="109"/>
      <c r="CP154" s="109"/>
      <c r="CQ154" s="109"/>
      <c r="CR154" s="109"/>
      <c r="CS154" s="109"/>
      <c r="CT154" s="109"/>
      <c r="CU154" s="109"/>
      <c r="CV154" s="109"/>
      <c r="CW154" s="109"/>
      <c r="CX154" s="109"/>
      <c r="CY154" s="109"/>
      <c r="CZ154" s="109"/>
      <c r="DA154" s="109"/>
      <c r="DB154" s="109"/>
      <c r="DC154" s="109"/>
      <c r="DD154" s="109"/>
      <c r="DE154" s="109"/>
      <c r="DF154" s="109"/>
      <c r="DG154" s="109"/>
      <c r="DH154" s="109"/>
      <c r="DI154" s="109"/>
      <c r="DJ154" s="109"/>
      <c r="DK154" s="109"/>
      <c r="DL154" s="109"/>
      <c r="DM154" s="109"/>
      <c r="DN154" s="109"/>
      <c r="DO154" s="109"/>
      <c r="DP154" s="109"/>
      <c r="DQ154" s="109"/>
      <c r="DR154" s="109"/>
      <c r="DS154" s="109"/>
      <c r="DT154" s="109"/>
      <c r="DU154" s="109"/>
      <c r="DV154" s="109"/>
      <c r="DW154" s="109"/>
      <c r="DX154" s="109"/>
      <c r="DY154" s="109"/>
      <c r="DZ154" s="109"/>
      <c r="EA154" s="109"/>
      <c r="EB154" s="109"/>
      <c r="EC154" s="109"/>
      <c r="ED154" s="109"/>
      <c r="EE154" s="109"/>
      <c r="EF154" s="109"/>
      <c r="EG154" s="109"/>
      <c r="EH154" s="109"/>
      <c r="EI154" s="109"/>
      <c r="EJ154" s="109"/>
      <c r="EK154" s="109"/>
      <c r="EL154" s="109"/>
      <c r="EM154" s="109"/>
      <c r="EN154" s="109"/>
      <c r="EO154" s="109"/>
      <c r="EP154" s="109"/>
      <c r="EQ154" s="109"/>
      <c r="ER154" s="109"/>
      <c r="ES154" s="109"/>
      <c r="ET154" s="109"/>
      <c r="EU154" s="109"/>
      <c r="EV154" s="109"/>
      <c r="EW154" s="109"/>
      <c r="EX154" s="109"/>
      <c r="EY154" s="109"/>
      <c r="EZ154" s="109"/>
      <c r="FA154" s="109"/>
      <c r="FB154" s="109"/>
      <c r="FC154" s="109"/>
      <c r="FD154" s="109"/>
      <c r="FE154" s="109"/>
      <c r="FF154" s="109"/>
      <c r="FG154" s="109"/>
      <c r="FH154" s="109"/>
      <c r="FI154" s="109"/>
      <c r="FJ154" s="109"/>
      <c r="FK154" s="109"/>
      <c r="FL154" s="109"/>
      <c r="FM154" s="109"/>
      <c r="FN154" s="109"/>
      <c r="FO154" s="109"/>
      <c r="FP154" s="109"/>
      <c r="FQ154" s="109"/>
      <c r="FR154" s="109"/>
      <c r="FS154" s="109"/>
      <c r="FT154" s="109"/>
      <c r="FU154" s="109"/>
      <c r="FV154" s="109"/>
      <c r="FW154" s="109"/>
      <c r="FX154" s="109"/>
      <c r="FY154" s="109"/>
      <c r="FZ154" s="109"/>
      <c r="GA154" s="109"/>
      <c r="GB154" s="109"/>
      <c r="GC154" s="109"/>
      <c r="GD154" s="109"/>
      <c r="GE154" s="109"/>
      <c r="GF154" s="109"/>
      <c r="GG154" s="109"/>
      <c r="GH154" s="109"/>
      <c r="GI154" s="109"/>
      <c r="GJ154" s="109"/>
      <c r="GK154" s="109"/>
      <c r="GL154" s="109"/>
      <c r="GM154" s="109"/>
      <c r="GN154" s="109"/>
      <c r="GO154" s="109"/>
      <c r="GP154" s="109"/>
      <c r="GQ154" s="109"/>
      <c r="GR154" s="109"/>
      <c r="GS154" s="109"/>
      <c r="GT154" s="109"/>
      <c r="GU154" s="109"/>
      <c r="GV154" s="109"/>
      <c r="GW154" s="109"/>
      <c r="GX154" s="109"/>
      <c r="GY154" s="109"/>
      <c r="GZ154" s="109"/>
      <c r="HA154" s="109"/>
      <c r="HB154" s="109"/>
      <c r="HC154" s="109"/>
      <c r="HD154" s="109"/>
      <c r="HE154" s="109"/>
      <c r="HF154" s="109"/>
      <c r="HG154" s="109"/>
      <c r="HH154" s="109"/>
      <c r="HI154" s="109"/>
      <c r="HJ154" s="109"/>
      <c r="HK154" s="109"/>
      <c r="HL154" s="109"/>
      <c r="HM154" s="109"/>
      <c r="HN154" s="109"/>
      <c r="HO154" s="109"/>
      <c r="HP154" s="109"/>
      <c r="HQ154" s="109"/>
      <c r="HR154" s="109"/>
      <c r="HS154" s="109"/>
      <c r="HT154" s="109"/>
      <c r="HU154" s="109"/>
      <c r="HV154" s="109"/>
      <c r="HW154" s="109"/>
      <c r="HX154" s="109"/>
      <c r="HY154" s="109"/>
      <c r="HZ154" s="109"/>
      <c r="IA154" s="109"/>
      <c r="IB154" s="109"/>
      <c r="IC154" s="109"/>
      <c r="ID154" s="109"/>
      <c r="IE154" s="109"/>
      <c r="IF154" s="109"/>
      <c r="IG154" s="109"/>
      <c r="IH154" s="109"/>
      <c r="II154" s="109"/>
      <c r="IJ154" s="109"/>
      <c r="IK154" s="109"/>
      <c r="IL154" s="109"/>
      <c r="IM154" s="109"/>
      <c r="IN154" s="109"/>
      <c r="IO154" s="109"/>
      <c r="IP154" s="109"/>
      <c r="IQ154" s="109"/>
      <c r="IR154" s="109"/>
      <c r="IS154" s="109"/>
      <c r="IT154" s="109"/>
      <c r="IU154" s="109"/>
      <c r="IV154" s="109"/>
    </row>
    <row r="155" spans="1:256" s="4" customFormat="1">
      <c r="A155" s="107"/>
      <c r="B155" s="14"/>
      <c r="C155" s="12"/>
      <c r="D155" s="157"/>
      <c r="E155" s="109"/>
      <c r="F155" s="157"/>
      <c r="G155" s="109"/>
      <c r="H155" s="109"/>
      <c r="I155" s="109"/>
      <c r="J155" s="109"/>
      <c r="K155" s="109"/>
      <c r="L155" s="109"/>
      <c r="M155" s="109"/>
      <c r="N155" s="109"/>
      <c r="O155" s="109"/>
      <c r="P155" s="109"/>
      <c r="Q155" s="109"/>
      <c r="R155" s="109"/>
      <c r="S155" s="109"/>
      <c r="T155" s="109"/>
      <c r="U155" s="109"/>
      <c r="V155" s="109"/>
      <c r="W155" s="109"/>
      <c r="X155" s="109"/>
      <c r="Y155" s="109"/>
      <c r="Z155" s="109"/>
      <c r="AA155" s="109"/>
      <c r="AB155" s="109"/>
      <c r="AC155" s="109"/>
      <c r="AD155" s="109"/>
      <c r="AE155" s="109"/>
      <c r="AF155" s="109"/>
      <c r="AG155" s="109"/>
      <c r="AH155" s="109"/>
      <c r="AI155" s="109"/>
      <c r="AJ155" s="109"/>
      <c r="AK155" s="109"/>
      <c r="AL155" s="109"/>
      <c r="AM155" s="109"/>
      <c r="AN155" s="109"/>
      <c r="AO155" s="109"/>
      <c r="AP155" s="109"/>
      <c r="AQ155" s="109"/>
      <c r="AR155" s="109"/>
      <c r="AS155" s="109"/>
      <c r="AT155" s="109"/>
      <c r="AU155" s="109"/>
      <c r="AV155" s="109"/>
      <c r="AW155" s="109"/>
      <c r="AX155" s="109"/>
      <c r="AY155" s="109"/>
      <c r="AZ155" s="109"/>
      <c r="BA155" s="109"/>
      <c r="BB155" s="109"/>
      <c r="BC155" s="109"/>
      <c r="BD155" s="109"/>
      <c r="BE155" s="109"/>
      <c r="BF155" s="109"/>
      <c r="BG155" s="109"/>
      <c r="BH155" s="109"/>
      <c r="BI155" s="109"/>
      <c r="BJ155" s="109"/>
      <c r="BK155" s="109"/>
      <c r="BL155" s="109"/>
      <c r="BM155" s="109"/>
      <c r="BN155" s="109"/>
      <c r="BO155" s="109"/>
      <c r="BP155" s="109"/>
      <c r="BQ155" s="109"/>
      <c r="BR155" s="109"/>
      <c r="BS155" s="109"/>
      <c r="BT155" s="109"/>
      <c r="BU155" s="109"/>
      <c r="BV155" s="109"/>
      <c r="BW155" s="109"/>
      <c r="BX155" s="109"/>
      <c r="BY155" s="109"/>
      <c r="BZ155" s="109"/>
      <c r="CA155" s="109"/>
      <c r="CB155" s="109"/>
      <c r="CC155" s="109"/>
      <c r="CD155" s="109"/>
      <c r="CE155" s="109"/>
      <c r="CF155" s="109"/>
      <c r="CG155" s="109"/>
      <c r="CH155" s="109"/>
      <c r="CI155" s="109"/>
      <c r="CJ155" s="109"/>
      <c r="CK155" s="109"/>
      <c r="CL155" s="109"/>
      <c r="CM155" s="109"/>
      <c r="CN155" s="109"/>
      <c r="CO155" s="109"/>
      <c r="CP155" s="109"/>
      <c r="CQ155" s="109"/>
      <c r="CR155" s="109"/>
      <c r="CS155" s="109"/>
      <c r="CT155" s="109"/>
      <c r="CU155" s="109"/>
      <c r="CV155" s="109"/>
      <c r="CW155" s="109"/>
      <c r="CX155" s="109"/>
      <c r="CY155" s="109"/>
      <c r="CZ155" s="109"/>
      <c r="DA155" s="109"/>
      <c r="DB155" s="109"/>
      <c r="DC155" s="109"/>
      <c r="DD155" s="109"/>
      <c r="DE155" s="109"/>
      <c r="DF155" s="109"/>
      <c r="DG155" s="109"/>
      <c r="DH155" s="109"/>
      <c r="DI155" s="109"/>
      <c r="DJ155" s="109"/>
      <c r="DK155" s="109"/>
      <c r="DL155" s="109"/>
      <c r="DM155" s="109"/>
      <c r="DN155" s="109"/>
      <c r="DO155" s="109"/>
      <c r="DP155" s="109"/>
      <c r="DQ155" s="109"/>
      <c r="DR155" s="109"/>
      <c r="DS155" s="109"/>
      <c r="DT155" s="109"/>
      <c r="DU155" s="109"/>
      <c r="DV155" s="109"/>
      <c r="DW155" s="109"/>
      <c r="DX155" s="109"/>
      <c r="DY155" s="109"/>
      <c r="DZ155" s="109"/>
      <c r="EA155" s="109"/>
      <c r="EB155" s="109"/>
      <c r="EC155" s="109"/>
      <c r="ED155" s="109"/>
      <c r="EE155" s="109"/>
      <c r="EF155" s="109"/>
      <c r="EG155" s="109"/>
      <c r="EH155" s="109"/>
      <c r="EI155" s="109"/>
      <c r="EJ155" s="109"/>
      <c r="EK155" s="109"/>
      <c r="EL155" s="109"/>
      <c r="EM155" s="109"/>
      <c r="EN155" s="109"/>
      <c r="EO155" s="109"/>
      <c r="EP155" s="109"/>
      <c r="EQ155" s="109"/>
      <c r="ER155" s="109"/>
      <c r="ES155" s="109"/>
      <c r="ET155" s="109"/>
      <c r="EU155" s="109"/>
      <c r="EV155" s="109"/>
      <c r="EW155" s="109"/>
      <c r="EX155" s="109"/>
      <c r="EY155" s="109"/>
      <c r="EZ155" s="109"/>
      <c r="FA155" s="109"/>
      <c r="FB155" s="109"/>
      <c r="FC155" s="109"/>
      <c r="FD155" s="109"/>
      <c r="FE155" s="109"/>
      <c r="FF155" s="109"/>
      <c r="FG155" s="109"/>
      <c r="FH155" s="109"/>
      <c r="FI155" s="109"/>
      <c r="FJ155" s="109"/>
      <c r="FK155" s="109"/>
      <c r="FL155" s="109"/>
      <c r="FM155" s="109"/>
      <c r="FN155" s="109"/>
      <c r="FO155" s="109"/>
      <c r="FP155" s="109"/>
      <c r="FQ155" s="109"/>
      <c r="FR155" s="109"/>
      <c r="FS155" s="109"/>
      <c r="FT155" s="109"/>
      <c r="FU155" s="109"/>
      <c r="FV155" s="109"/>
      <c r="FW155" s="109"/>
      <c r="FX155" s="109"/>
      <c r="FY155" s="109"/>
      <c r="FZ155" s="109"/>
      <c r="GA155" s="109"/>
      <c r="GB155" s="109"/>
      <c r="GC155" s="109"/>
      <c r="GD155" s="109"/>
      <c r="GE155" s="109"/>
      <c r="GF155" s="109"/>
      <c r="GG155" s="109"/>
      <c r="GH155" s="109"/>
      <c r="GI155" s="109"/>
      <c r="GJ155" s="109"/>
      <c r="GK155" s="109"/>
      <c r="GL155" s="109"/>
      <c r="GM155" s="109"/>
      <c r="GN155" s="109"/>
      <c r="GO155" s="109"/>
      <c r="GP155" s="109"/>
      <c r="GQ155" s="109"/>
      <c r="GR155" s="109"/>
      <c r="GS155" s="109"/>
      <c r="GT155" s="109"/>
      <c r="GU155" s="109"/>
      <c r="GV155" s="109"/>
      <c r="GW155" s="109"/>
      <c r="GX155" s="109"/>
      <c r="GY155" s="109"/>
      <c r="GZ155" s="109"/>
      <c r="HA155" s="109"/>
      <c r="HB155" s="109"/>
      <c r="HC155" s="109"/>
      <c r="HD155" s="109"/>
      <c r="HE155" s="109"/>
      <c r="HF155" s="109"/>
      <c r="HG155" s="109"/>
      <c r="HH155" s="109"/>
      <c r="HI155" s="109"/>
      <c r="HJ155" s="109"/>
      <c r="HK155" s="109"/>
      <c r="HL155" s="109"/>
      <c r="HM155" s="109"/>
      <c r="HN155" s="109"/>
      <c r="HO155" s="109"/>
      <c r="HP155" s="109"/>
      <c r="HQ155" s="109"/>
      <c r="HR155" s="109"/>
      <c r="HS155" s="109"/>
      <c r="HT155" s="109"/>
      <c r="HU155" s="109"/>
      <c r="HV155" s="109"/>
      <c r="HW155" s="109"/>
      <c r="HX155" s="109"/>
      <c r="HY155" s="109"/>
      <c r="HZ155" s="109"/>
      <c r="IA155" s="109"/>
      <c r="IB155" s="109"/>
      <c r="IC155" s="109"/>
      <c r="ID155" s="109"/>
      <c r="IE155" s="109"/>
      <c r="IF155" s="109"/>
      <c r="IG155" s="109"/>
      <c r="IH155" s="109"/>
      <c r="II155" s="109"/>
      <c r="IJ155" s="109"/>
      <c r="IK155" s="109"/>
      <c r="IL155" s="109"/>
      <c r="IM155" s="109"/>
      <c r="IN155" s="109"/>
      <c r="IO155" s="109"/>
      <c r="IP155" s="109"/>
      <c r="IQ155" s="109"/>
      <c r="IR155" s="109"/>
      <c r="IS155" s="109"/>
      <c r="IT155" s="109"/>
      <c r="IU155" s="109"/>
      <c r="IV155" s="109"/>
    </row>
    <row r="156" spans="1:256" s="4" customFormat="1">
      <c r="A156" s="107"/>
      <c r="B156" s="14"/>
      <c r="C156" s="12"/>
      <c r="D156" s="157"/>
      <c r="E156" s="109"/>
      <c r="F156" s="157"/>
      <c r="G156" s="109"/>
      <c r="H156" s="109"/>
      <c r="I156" s="109"/>
      <c r="J156" s="109"/>
      <c r="K156" s="109"/>
      <c r="L156" s="109"/>
      <c r="M156" s="109"/>
      <c r="N156" s="109"/>
      <c r="O156" s="109"/>
      <c r="P156" s="109"/>
      <c r="Q156" s="109"/>
      <c r="R156" s="109"/>
      <c r="S156" s="109"/>
      <c r="T156" s="109"/>
      <c r="U156" s="109"/>
      <c r="V156" s="109"/>
      <c r="W156" s="109"/>
      <c r="X156" s="109"/>
      <c r="Y156" s="109"/>
      <c r="Z156" s="109"/>
      <c r="AA156" s="109"/>
      <c r="AB156" s="109"/>
      <c r="AC156" s="109"/>
      <c r="AD156" s="109"/>
      <c r="AE156" s="109"/>
      <c r="AF156" s="109"/>
      <c r="AG156" s="109"/>
      <c r="AH156" s="109"/>
      <c r="AI156" s="109"/>
      <c r="AJ156" s="109"/>
      <c r="AK156" s="109"/>
      <c r="AL156" s="109"/>
      <c r="AM156" s="109"/>
      <c r="AN156" s="109"/>
      <c r="AO156" s="109"/>
      <c r="AP156" s="109"/>
      <c r="AQ156" s="109"/>
      <c r="AR156" s="109"/>
      <c r="AS156" s="109"/>
      <c r="AT156" s="109"/>
      <c r="AU156" s="109"/>
      <c r="AV156" s="109"/>
      <c r="AW156" s="109"/>
      <c r="AX156" s="109"/>
      <c r="AY156" s="109"/>
      <c r="AZ156" s="109"/>
      <c r="BA156" s="109"/>
      <c r="BB156" s="109"/>
      <c r="BC156" s="109"/>
      <c r="BD156" s="109"/>
      <c r="BE156" s="109"/>
      <c r="BF156" s="109"/>
      <c r="BG156" s="109"/>
      <c r="BH156" s="109"/>
      <c r="BI156" s="109"/>
      <c r="BJ156" s="109"/>
      <c r="BK156" s="109"/>
      <c r="BL156" s="109"/>
      <c r="BM156" s="109"/>
      <c r="BN156" s="109"/>
      <c r="BO156" s="109"/>
      <c r="BP156" s="109"/>
      <c r="BQ156" s="109"/>
      <c r="BR156" s="109"/>
      <c r="BS156" s="109"/>
      <c r="BT156" s="109"/>
      <c r="BU156" s="109"/>
      <c r="BV156" s="109"/>
      <c r="BW156" s="109"/>
      <c r="BX156" s="109"/>
      <c r="BY156" s="109"/>
      <c r="BZ156" s="109"/>
      <c r="CA156" s="109"/>
      <c r="CB156" s="109"/>
      <c r="CC156" s="109"/>
      <c r="CD156" s="109"/>
      <c r="CE156" s="109"/>
      <c r="CF156" s="109"/>
      <c r="CG156" s="109"/>
      <c r="CH156" s="109"/>
      <c r="CI156" s="109"/>
      <c r="CJ156" s="109"/>
      <c r="CK156" s="109"/>
      <c r="CL156" s="109"/>
      <c r="CM156" s="109"/>
      <c r="CN156" s="109"/>
      <c r="CO156" s="109"/>
      <c r="CP156" s="109"/>
      <c r="CQ156" s="109"/>
      <c r="CR156" s="109"/>
      <c r="CS156" s="109"/>
      <c r="CT156" s="109"/>
      <c r="CU156" s="109"/>
      <c r="CV156" s="109"/>
      <c r="CW156" s="109"/>
      <c r="CX156" s="109"/>
      <c r="CY156" s="109"/>
      <c r="CZ156" s="109"/>
      <c r="DA156" s="109"/>
      <c r="DB156" s="109"/>
      <c r="DC156" s="109"/>
      <c r="DD156" s="109"/>
      <c r="DE156" s="109"/>
      <c r="DF156" s="109"/>
      <c r="DG156" s="109"/>
      <c r="DH156" s="109"/>
      <c r="DI156" s="109"/>
      <c r="DJ156" s="109"/>
      <c r="DK156" s="109"/>
      <c r="DL156" s="109"/>
      <c r="DM156" s="109"/>
      <c r="DN156" s="109"/>
      <c r="DO156" s="109"/>
      <c r="DP156" s="109"/>
      <c r="DQ156" s="109"/>
      <c r="DR156" s="109"/>
      <c r="DS156" s="109"/>
      <c r="DT156" s="109"/>
      <c r="DU156" s="109"/>
      <c r="DV156" s="109"/>
      <c r="DW156" s="109"/>
      <c r="DX156" s="109"/>
      <c r="DY156" s="109"/>
      <c r="DZ156" s="109"/>
      <c r="EA156" s="109"/>
      <c r="EB156" s="109"/>
      <c r="EC156" s="109"/>
      <c r="ED156" s="109"/>
      <c r="EE156" s="109"/>
      <c r="EF156" s="109"/>
      <c r="EG156" s="109"/>
      <c r="EH156" s="109"/>
      <c r="EI156" s="109"/>
      <c r="EJ156" s="109"/>
      <c r="EK156" s="109"/>
      <c r="EL156" s="109"/>
      <c r="EM156" s="109"/>
      <c r="EN156" s="109"/>
      <c r="EO156" s="109"/>
      <c r="EP156" s="109"/>
      <c r="EQ156" s="109"/>
      <c r="ER156" s="109"/>
      <c r="ES156" s="109"/>
      <c r="ET156" s="109"/>
      <c r="EU156" s="109"/>
      <c r="EV156" s="109"/>
      <c r="EW156" s="109"/>
      <c r="EX156" s="109"/>
      <c r="EY156" s="109"/>
      <c r="EZ156" s="109"/>
      <c r="FA156" s="109"/>
      <c r="FB156" s="109"/>
      <c r="FC156" s="109"/>
      <c r="FD156" s="109"/>
      <c r="FE156" s="109"/>
      <c r="FF156" s="109"/>
      <c r="FG156" s="109"/>
      <c r="FH156" s="109"/>
      <c r="FI156" s="109"/>
      <c r="FJ156" s="109"/>
      <c r="FK156" s="109"/>
      <c r="FL156" s="109"/>
      <c r="FM156" s="109"/>
      <c r="FN156" s="109"/>
      <c r="FO156" s="109"/>
      <c r="FP156" s="109"/>
      <c r="FQ156" s="109"/>
      <c r="FR156" s="109"/>
      <c r="FS156" s="109"/>
      <c r="FT156" s="109"/>
      <c r="FU156" s="109"/>
      <c r="FV156" s="109"/>
      <c r="FW156" s="109"/>
      <c r="FX156" s="109"/>
      <c r="FY156" s="109"/>
      <c r="FZ156" s="109"/>
      <c r="GA156" s="109"/>
      <c r="GB156" s="109"/>
      <c r="GC156" s="109"/>
      <c r="GD156" s="109"/>
      <c r="GE156" s="109"/>
      <c r="GF156" s="109"/>
      <c r="GG156" s="109"/>
      <c r="GH156" s="109"/>
      <c r="GI156" s="109"/>
      <c r="GJ156" s="109"/>
      <c r="GK156" s="109"/>
      <c r="GL156" s="109"/>
      <c r="GM156" s="109"/>
      <c r="GN156" s="109"/>
      <c r="GO156" s="109"/>
      <c r="GP156" s="109"/>
      <c r="GQ156" s="109"/>
      <c r="GR156" s="109"/>
      <c r="GS156" s="109"/>
      <c r="GT156" s="109"/>
      <c r="GU156" s="109"/>
      <c r="GV156" s="109"/>
      <c r="GW156" s="109"/>
      <c r="GX156" s="109"/>
      <c r="GY156" s="109"/>
      <c r="GZ156" s="109"/>
      <c r="HA156" s="109"/>
      <c r="HB156" s="109"/>
      <c r="HC156" s="109"/>
      <c r="HD156" s="109"/>
      <c r="HE156" s="109"/>
      <c r="HF156" s="109"/>
      <c r="HG156" s="109"/>
      <c r="HH156" s="109"/>
      <c r="HI156" s="109"/>
      <c r="HJ156" s="109"/>
      <c r="HK156" s="109"/>
      <c r="HL156" s="109"/>
      <c r="HM156" s="109"/>
      <c r="HN156" s="109"/>
      <c r="HO156" s="109"/>
      <c r="HP156" s="109"/>
      <c r="HQ156" s="109"/>
      <c r="HR156" s="109"/>
      <c r="HS156" s="109"/>
      <c r="HT156" s="109"/>
      <c r="HU156" s="109"/>
      <c r="HV156" s="109"/>
      <c r="HW156" s="109"/>
      <c r="HX156" s="109"/>
      <c r="HY156" s="109"/>
      <c r="HZ156" s="109"/>
      <c r="IA156" s="109"/>
      <c r="IB156" s="109"/>
      <c r="IC156" s="109"/>
      <c r="ID156" s="109"/>
      <c r="IE156" s="109"/>
      <c r="IF156" s="109"/>
      <c r="IG156" s="109"/>
      <c r="IH156" s="109"/>
      <c r="II156" s="109"/>
      <c r="IJ156" s="109"/>
      <c r="IK156" s="109"/>
      <c r="IL156" s="109"/>
      <c r="IM156" s="109"/>
      <c r="IN156" s="109"/>
      <c r="IO156" s="109"/>
      <c r="IP156" s="109"/>
      <c r="IQ156" s="109"/>
      <c r="IR156" s="109"/>
      <c r="IS156" s="109"/>
      <c r="IT156" s="109"/>
      <c r="IU156" s="109"/>
      <c r="IV156" s="109"/>
    </row>
    <row r="157" spans="1:256" s="4" customFormat="1">
      <c r="A157" s="107"/>
      <c r="B157" s="14"/>
      <c r="C157" s="12"/>
      <c r="D157" s="239"/>
      <c r="E157" s="109"/>
      <c r="F157" s="157"/>
      <c r="G157" s="109"/>
      <c r="H157" s="109"/>
      <c r="I157" s="109"/>
      <c r="J157" s="109"/>
      <c r="K157" s="109"/>
      <c r="L157" s="109"/>
      <c r="M157" s="109"/>
      <c r="N157" s="109"/>
      <c r="O157" s="109"/>
      <c r="P157" s="109"/>
      <c r="Q157" s="109"/>
      <c r="R157" s="109"/>
      <c r="S157" s="109"/>
      <c r="T157" s="109"/>
      <c r="U157" s="109"/>
      <c r="V157" s="109"/>
      <c r="W157" s="109"/>
      <c r="X157" s="109"/>
      <c r="Y157" s="109"/>
      <c r="Z157" s="109"/>
      <c r="AA157" s="109"/>
      <c r="AB157" s="109"/>
      <c r="AC157" s="109"/>
      <c r="AD157" s="109"/>
      <c r="AE157" s="109"/>
      <c r="AF157" s="109"/>
      <c r="AG157" s="109"/>
      <c r="AH157" s="109"/>
      <c r="AI157" s="109"/>
      <c r="AJ157" s="109"/>
      <c r="AK157" s="109"/>
      <c r="AL157" s="109"/>
      <c r="AM157" s="109"/>
      <c r="AN157" s="109"/>
      <c r="AO157" s="109"/>
      <c r="AP157" s="109"/>
      <c r="AQ157" s="109"/>
      <c r="AR157" s="109"/>
      <c r="AS157" s="109"/>
      <c r="AT157" s="109"/>
      <c r="AU157" s="109"/>
      <c r="AV157" s="109"/>
      <c r="AW157" s="109"/>
      <c r="AX157" s="109"/>
      <c r="AY157" s="109"/>
      <c r="AZ157" s="109"/>
      <c r="BA157" s="109"/>
      <c r="BB157" s="109"/>
      <c r="BC157" s="109"/>
      <c r="BD157" s="109"/>
      <c r="BE157" s="109"/>
      <c r="BF157" s="109"/>
      <c r="BG157" s="109"/>
      <c r="BH157" s="109"/>
      <c r="BI157" s="109"/>
      <c r="BJ157" s="109"/>
      <c r="BK157" s="109"/>
      <c r="BL157" s="109"/>
      <c r="BM157" s="109"/>
      <c r="BN157" s="109"/>
      <c r="BO157" s="109"/>
      <c r="BP157" s="109"/>
      <c r="BQ157" s="109"/>
      <c r="BR157" s="109"/>
      <c r="BS157" s="109"/>
      <c r="BT157" s="109"/>
      <c r="BU157" s="109"/>
      <c r="BV157" s="109"/>
      <c r="BW157" s="109"/>
      <c r="BX157" s="109"/>
      <c r="BY157" s="109"/>
      <c r="BZ157" s="109"/>
      <c r="CA157" s="109"/>
      <c r="CB157" s="109"/>
      <c r="CC157" s="109"/>
      <c r="CD157" s="109"/>
      <c r="CE157" s="109"/>
      <c r="CF157" s="109"/>
      <c r="CG157" s="109"/>
      <c r="CH157" s="109"/>
      <c r="CI157" s="109"/>
      <c r="CJ157" s="109"/>
      <c r="CK157" s="109"/>
      <c r="CL157" s="109"/>
      <c r="CM157" s="109"/>
      <c r="CN157" s="109"/>
      <c r="CO157" s="109"/>
      <c r="CP157" s="109"/>
      <c r="CQ157" s="109"/>
      <c r="CR157" s="109"/>
      <c r="CS157" s="109"/>
      <c r="CT157" s="109"/>
      <c r="CU157" s="109"/>
      <c r="CV157" s="109"/>
      <c r="CW157" s="109"/>
      <c r="CX157" s="109"/>
      <c r="CY157" s="109"/>
      <c r="CZ157" s="109"/>
      <c r="DA157" s="109"/>
      <c r="DB157" s="109"/>
      <c r="DC157" s="109"/>
      <c r="DD157" s="109"/>
      <c r="DE157" s="109"/>
      <c r="DF157" s="109"/>
      <c r="DG157" s="109"/>
      <c r="DH157" s="109"/>
      <c r="DI157" s="109"/>
      <c r="DJ157" s="109"/>
      <c r="DK157" s="109"/>
      <c r="DL157" s="109"/>
      <c r="DM157" s="109"/>
      <c r="DN157" s="109"/>
      <c r="DO157" s="109"/>
      <c r="DP157" s="109"/>
      <c r="DQ157" s="109"/>
      <c r="DR157" s="109"/>
      <c r="DS157" s="109"/>
      <c r="DT157" s="109"/>
      <c r="DU157" s="109"/>
      <c r="DV157" s="109"/>
      <c r="DW157" s="109"/>
      <c r="DX157" s="109"/>
      <c r="DY157" s="109"/>
      <c r="DZ157" s="109"/>
      <c r="EA157" s="109"/>
      <c r="EB157" s="109"/>
      <c r="EC157" s="109"/>
      <c r="ED157" s="109"/>
      <c r="EE157" s="109"/>
      <c r="EF157" s="109"/>
      <c r="EG157" s="109"/>
      <c r="EH157" s="109"/>
      <c r="EI157" s="109"/>
      <c r="EJ157" s="109"/>
      <c r="EK157" s="109"/>
      <c r="EL157" s="109"/>
      <c r="EM157" s="109"/>
      <c r="EN157" s="109"/>
      <c r="EO157" s="109"/>
      <c r="EP157" s="109"/>
      <c r="EQ157" s="109"/>
      <c r="ER157" s="109"/>
      <c r="ES157" s="109"/>
      <c r="ET157" s="109"/>
      <c r="EU157" s="109"/>
      <c r="EV157" s="109"/>
      <c r="EW157" s="109"/>
      <c r="EX157" s="109"/>
      <c r="EY157" s="109"/>
      <c r="EZ157" s="109"/>
      <c r="FA157" s="109"/>
      <c r="FB157" s="109"/>
      <c r="FC157" s="109"/>
      <c r="FD157" s="109"/>
      <c r="FE157" s="109"/>
      <c r="FF157" s="109"/>
      <c r="FG157" s="109"/>
      <c r="FH157" s="109"/>
      <c r="FI157" s="109"/>
      <c r="FJ157" s="109"/>
      <c r="FK157" s="109"/>
      <c r="FL157" s="109"/>
      <c r="FM157" s="109"/>
      <c r="FN157" s="109"/>
      <c r="FO157" s="109"/>
      <c r="FP157" s="109"/>
      <c r="FQ157" s="109"/>
      <c r="FR157" s="109"/>
      <c r="FS157" s="109"/>
      <c r="FT157" s="109"/>
      <c r="FU157" s="109"/>
      <c r="FV157" s="109"/>
      <c r="FW157" s="109"/>
      <c r="FX157" s="109"/>
      <c r="FY157" s="109"/>
      <c r="FZ157" s="109"/>
      <c r="GA157" s="109"/>
      <c r="GB157" s="109"/>
      <c r="GC157" s="109"/>
      <c r="GD157" s="109"/>
      <c r="GE157" s="109"/>
      <c r="GF157" s="109"/>
      <c r="GG157" s="109"/>
      <c r="GH157" s="109"/>
      <c r="GI157" s="109"/>
      <c r="GJ157" s="109"/>
      <c r="GK157" s="109"/>
      <c r="GL157" s="109"/>
      <c r="GM157" s="109"/>
      <c r="GN157" s="109"/>
      <c r="GO157" s="109"/>
      <c r="GP157" s="109"/>
      <c r="GQ157" s="109"/>
      <c r="GR157" s="109"/>
      <c r="GS157" s="109"/>
      <c r="GT157" s="109"/>
      <c r="GU157" s="109"/>
      <c r="GV157" s="109"/>
      <c r="GW157" s="109"/>
      <c r="GX157" s="109"/>
      <c r="GY157" s="109"/>
      <c r="GZ157" s="109"/>
      <c r="HA157" s="109"/>
      <c r="HB157" s="109"/>
      <c r="HC157" s="109"/>
      <c r="HD157" s="109"/>
      <c r="HE157" s="109"/>
      <c r="HF157" s="109"/>
      <c r="HG157" s="109"/>
      <c r="HH157" s="109"/>
      <c r="HI157" s="109"/>
      <c r="HJ157" s="109"/>
      <c r="HK157" s="109"/>
      <c r="HL157" s="109"/>
      <c r="HM157" s="109"/>
      <c r="HN157" s="109"/>
      <c r="HO157" s="109"/>
      <c r="HP157" s="109"/>
      <c r="HQ157" s="109"/>
      <c r="HR157" s="109"/>
      <c r="HS157" s="109"/>
      <c r="HT157" s="109"/>
      <c r="HU157" s="109"/>
      <c r="HV157" s="109"/>
      <c r="HW157" s="109"/>
      <c r="HX157" s="109"/>
      <c r="HY157" s="109"/>
      <c r="HZ157" s="109"/>
      <c r="IA157" s="109"/>
      <c r="IB157" s="109"/>
      <c r="IC157" s="109"/>
      <c r="ID157" s="109"/>
      <c r="IE157" s="109"/>
      <c r="IF157" s="109"/>
      <c r="IG157" s="109"/>
      <c r="IH157" s="109"/>
      <c r="II157" s="109"/>
      <c r="IJ157" s="109"/>
      <c r="IK157" s="109"/>
      <c r="IL157" s="109"/>
      <c r="IM157" s="109"/>
      <c r="IN157" s="109"/>
      <c r="IO157" s="109"/>
      <c r="IP157" s="109"/>
      <c r="IQ157" s="109"/>
      <c r="IR157" s="109"/>
      <c r="IS157" s="109"/>
      <c r="IT157" s="109"/>
      <c r="IU157" s="109"/>
      <c r="IV157" s="109"/>
    </row>
    <row r="158" spans="1:256" s="4" customFormat="1">
      <c r="A158" s="107"/>
      <c r="B158" s="14"/>
      <c r="C158" s="12"/>
      <c r="D158" s="239"/>
      <c r="E158" s="109"/>
      <c r="F158" s="157"/>
      <c r="G158" s="109"/>
      <c r="H158" s="109"/>
      <c r="I158" s="109"/>
      <c r="J158" s="109"/>
      <c r="K158" s="109"/>
      <c r="L158" s="109"/>
      <c r="M158" s="109"/>
      <c r="N158" s="109"/>
      <c r="O158" s="109"/>
      <c r="P158" s="109"/>
      <c r="Q158" s="109"/>
      <c r="R158" s="109"/>
      <c r="S158" s="109"/>
      <c r="T158" s="109"/>
      <c r="U158" s="109"/>
      <c r="V158" s="109"/>
      <c r="W158" s="109"/>
      <c r="X158" s="109"/>
      <c r="Y158" s="109"/>
      <c r="Z158" s="109"/>
      <c r="AA158" s="109"/>
      <c r="AB158" s="109"/>
      <c r="AC158" s="109"/>
      <c r="AD158" s="109"/>
      <c r="AE158" s="109"/>
      <c r="AF158" s="109"/>
      <c r="AG158" s="109"/>
      <c r="AH158" s="109"/>
      <c r="AI158" s="109"/>
      <c r="AJ158" s="109"/>
      <c r="AK158" s="109"/>
      <c r="AL158" s="109"/>
      <c r="AM158" s="109"/>
      <c r="AN158" s="109"/>
      <c r="AO158" s="109"/>
      <c r="AP158" s="109"/>
      <c r="AQ158" s="109"/>
      <c r="AR158" s="109"/>
      <c r="AS158" s="109"/>
      <c r="AT158" s="109"/>
      <c r="AU158" s="109"/>
      <c r="AV158" s="109"/>
      <c r="AW158" s="109"/>
      <c r="AX158" s="109"/>
      <c r="AY158" s="109"/>
      <c r="AZ158" s="109"/>
      <c r="BA158" s="109"/>
      <c r="BB158" s="109"/>
      <c r="BC158" s="109"/>
      <c r="BD158" s="109"/>
      <c r="BE158" s="109"/>
      <c r="BF158" s="109"/>
      <c r="BG158" s="109"/>
      <c r="BH158" s="109"/>
      <c r="BI158" s="109"/>
      <c r="BJ158" s="109"/>
      <c r="BK158" s="109"/>
      <c r="BL158" s="109"/>
      <c r="BM158" s="109"/>
      <c r="BN158" s="109"/>
      <c r="BO158" s="109"/>
      <c r="BP158" s="109"/>
      <c r="BQ158" s="109"/>
      <c r="BR158" s="109"/>
      <c r="BS158" s="109"/>
      <c r="BT158" s="109"/>
      <c r="BU158" s="109"/>
      <c r="BV158" s="109"/>
      <c r="BW158" s="109"/>
      <c r="BX158" s="109"/>
      <c r="BY158" s="109"/>
      <c r="BZ158" s="109"/>
      <c r="CA158" s="109"/>
      <c r="CB158" s="109"/>
      <c r="CC158" s="109"/>
      <c r="CD158" s="109"/>
      <c r="CE158" s="109"/>
      <c r="CF158" s="109"/>
      <c r="CG158" s="109"/>
      <c r="CH158" s="109"/>
      <c r="CI158" s="109"/>
      <c r="CJ158" s="109"/>
      <c r="CK158" s="109"/>
      <c r="CL158" s="109"/>
      <c r="CM158" s="109"/>
      <c r="CN158" s="109"/>
      <c r="CO158" s="109"/>
      <c r="CP158" s="109"/>
      <c r="CQ158" s="109"/>
      <c r="CR158" s="109"/>
      <c r="CS158" s="109"/>
      <c r="CT158" s="109"/>
      <c r="CU158" s="109"/>
      <c r="CV158" s="109"/>
      <c r="CW158" s="109"/>
      <c r="CX158" s="109"/>
      <c r="CY158" s="109"/>
      <c r="CZ158" s="109"/>
      <c r="DA158" s="109"/>
      <c r="DB158" s="109"/>
      <c r="DC158" s="109"/>
      <c r="DD158" s="109"/>
      <c r="DE158" s="109"/>
      <c r="DF158" s="109"/>
      <c r="DG158" s="109"/>
      <c r="DH158" s="109"/>
      <c r="DI158" s="109"/>
      <c r="DJ158" s="109"/>
      <c r="DK158" s="109"/>
      <c r="DL158" s="109"/>
      <c r="DM158" s="109"/>
      <c r="DN158" s="109"/>
      <c r="DO158" s="109"/>
      <c r="DP158" s="109"/>
      <c r="DQ158" s="109"/>
      <c r="DR158" s="109"/>
      <c r="DS158" s="109"/>
      <c r="DT158" s="109"/>
      <c r="DU158" s="109"/>
      <c r="DV158" s="109"/>
      <c r="DW158" s="109"/>
      <c r="DX158" s="109"/>
      <c r="DY158" s="109"/>
      <c r="DZ158" s="109"/>
      <c r="EA158" s="109"/>
      <c r="EB158" s="109"/>
      <c r="EC158" s="109"/>
      <c r="ED158" s="109"/>
      <c r="EE158" s="109"/>
      <c r="EF158" s="109"/>
      <c r="EG158" s="109"/>
      <c r="EH158" s="109"/>
      <c r="EI158" s="109"/>
      <c r="EJ158" s="109"/>
      <c r="EK158" s="109"/>
      <c r="EL158" s="109"/>
      <c r="EM158" s="109"/>
      <c r="EN158" s="109"/>
      <c r="EO158" s="109"/>
      <c r="EP158" s="109"/>
      <c r="EQ158" s="109"/>
      <c r="ER158" s="109"/>
      <c r="ES158" s="109"/>
      <c r="ET158" s="109"/>
      <c r="EU158" s="109"/>
      <c r="EV158" s="109"/>
      <c r="EW158" s="109"/>
      <c r="EX158" s="109"/>
      <c r="EY158" s="109"/>
      <c r="EZ158" s="109"/>
      <c r="FA158" s="109"/>
      <c r="FB158" s="109"/>
      <c r="FC158" s="109"/>
      <c r="FD158" s="109"/>
      <c r="FE158" s="109"/>
      <c r="FF158" s="109"/>
      <c r="FG158" s="109"/>
      <c r="FH158" s="109"/>
      <c r="FI158" s="109"/>
      <c r="FJ158" s="109"/>
      <c r="FK158" s="109"/>
      <c r="FL158" s="109"/>
      <c r="FM158" s="109"/>
      <c r="FN158" s="109"/>
      <c r="FO158" s="109"/>
      <c r="FP158" s="109"/>
      <c r="FQ158" s="109"/>
      <c r="FR158" s="109"/>
      <c r="FS158" s="109"/>
      <c r="FT158" s="109"/>
      <c r="FU158" s="109"/>
      <c r="FV158" s="109"/>
      <c r="FW158" s="109"/>
      <c r="FX158" s="109"/>
      <c r="FY158" s="109"/>
      <c r="FZ158" s="109"/>
      <c r="GA158" s="109"/>
      <c r="GB158" s="109"/>
      <c r="GC158" s="109"/>
      <c r="GD158" s="109"/>
      <c r="GE158" s="109"/>
      <c r="GF158" s="109"/>
      <c r="GG158" s="109"/>
      <c r="GH158" s="109"/>
      <c r="GI158" s="109"/>
      <c r="GJ158" s="109"/>
      <c r="GK158" s="109"/>
      <c r="GL158" s="109"/>
      <c r="GM158" s="109"/>
      <c r="GN158" s="109"/>
      <c r="GO158" s="109"/>
      <c r="GP158" s="109"/>
      <c r="GQ158" s="109"/>
      <c r="GR158" s="109"/>
      <c r="GS158" s="109"/>
      <c r="GT158" s="109"/>
      <c r="GU158" s="109"/>
      <c r="GV158" s="109"/>
      <c r="GW158" s="109"/>
      <c r="GX158" s="109"/>
      <c r="GY158" s="109"/>
      <c r="GZ158" s="109"/>
      <c r="HA158" s="109"/>
      <c r="HB158" s="109"/>
      <c r="HC158" s="109"/>
      <c r="HD158" s="109"/>
      <c r="HE158" s="109"/>
      <c r="HF158" s="109"/>
      <c r="HG158" s="109"/>
      <c r="HH158" s="109"/>
      <c r="HI158" s="109"/>
      <c r="HJ158" s="109"/>
      <c r="HK158" s="109"/>
      <c r="HL158" s="109"/>
      <c r="HM158" s="109"/>
      <c r="HN158" s="109"/>
      <c r="HO158" s="109"/>
      <c r="HP158" s="109"/>
      <c r="HQ158" s="109"/>
      <c r="HR158" s="109"/>
      <c r="HS158" s="109"/>
      <c r="HT158" s="109"/>
      <c r="HU158" s="109"/>
      <c r="HV158" s="109"/>
      <c r="HW158" s="109"/>
      <c r="HX158" s="109"/>
      <c r="HY158" s="109"/>
      <c r="HZ158" s="109"/>
      <c r="IA158" s="109"/>
      <c r="IB158" s="109"/>
      <c r="IC158" s="109"/>
      <c r="ID158" s="109"/>
      <c r="IE158" s="109"/>
      <c r="IF158" s="109"/>
      <c r="IG158" s="109"/>
      <c r="IH158" s="109"/>
      <c r="II158" s="109"/>
      <c r="IJ158" s="109"/>
      <c r="IK158" s="109"/>
      <c r="IL158" s="109"/>
      <c r="IM158" s="109"/>
      <c r="IN158" s="109"/>
      <c r="IO158" s="109"/>
      <c r="IP158" s="109"/>
      <c r="IQ158" s="109"/>
      <c r="IR158" s="109"/>
      <c r="IS158" s="109"/>
      <c r="IT158" s="109"/>
      <c r="IU158" s="109"/>
      <c r="IV158" s="109"/>
    </row>
    <row r="159" spans="1:256" s="4" customFormat="1">
      <c r="A159" s="107"/>
      <c r="B159" s="14"/>
      <c r="C159" s="12"/>
      <c r="D159" s="239"/>
      <c r="E159" s="109"/>
      <c r="F159" s="157"/>
      <c r="G159" s="109"/>
      <c r="H159" s="109"/>
      <c r="I159" s="109"/>
      <c r="J159" s="109"/>
      <c r="K159" s="109"/>
      <c r="L159" s="109"/>
      <c r="M159" s="109"/>
      <c r="N159" s="109"/>
      <c r="O159" s="109"/>
      <c r="P159" s="109"/>
      <c r="Q159" s="109"/>
      <c r="R159" s="109"/>
      <c r="S159" s="109"/>
      <c r="T159" s="109"/>
      <c r="U159" s="109"/>
      <c r="V159" s="109"/>
      <c r="W159" s="109"/>
      <c r="X159" s="109"/>
      <c r="Y159" s="109"/>
      <c r="Z159" s="109"/>
      <c r="AA159" s="109"/>
      <c r="AB159" s="109"/>
      <c r="AC159" s="109"/>
      <c r="AD159" s="109"/>
      <c r="AE159" s="109"/>
      <c r="AF159" s="109"/>
      <c r="AG159" s="109"/>
      <c r="AH159" s="109"/>
      <c r="AI159" s="109"/>
      <c r="AJ159" s="109"/>
      <c r="AK159" s="109"/>
      <c r="AL159" s="109"/>
      <c r="AM159" s="109"/>
      <c r="AN159" s="109"/>
      <c r="AO159" s="109"/>
      <c r="AP159" s="109"/>
      <c r="AQ159" s="109"/>
      <c r="AR159" s="109"/>
      <c r="AS159" s="109"/>
      <c r="AT159" s="109"/>
      <c r="AU159" s="109"/>
      <c r="AV159" s="109"/>
      <c r="AW159" s="109"/>
      <c r="AX159" s="109"/>
      <c r="AY159" s="109"/>
      <c r="AZ159" s="109"/>
      <c r="BA159" s="109"/>
      <c r="BB159" s="109"/>
      <c r="BC159" s="109"/>
      <c r="BD159" s="109"/>
      <c r="BE159" s="109"/>
      <c r="BF159" s="109"/>
      <c r="BG159" s="109"/>
      <c r="BH159" s="109"/>
      <c r="BI159" s="109"/>
      <c r="BJ159" s="109"/>
      <c r="BK159" s="109"/>
      <c r="BL159" s="109"/>
      <c r="BM159" s="109"/>
      <c r="BN159" s="109"/>
      <c r="BO159" s="109"/>
      <c r="BP159" s="109"/>
      <c r="BQ159" s="109"/>
      <c r="BR159" s="109"/>
      <c r="BS159" s="109"/>
      <c r="BT159" s="109"/>
      <c r="BU159" s="109"/>
      <c r="BV159" s="109"/>
      <c r="BW159" s="109"/>
      <c r="BX159" s="109"/>
      <c r="BY159" s="109"/>
      <c r="BZ159" s="109"/>
      <c r="CA159" s="109"/>
      <c r="CB159" s="109"/>
      <c r="CC159" s="109"/>
      <c r="CD159" s="109"/>
      <c r="CE159" s="109"/>
      <c r="CF159" s="109"/>
      <c r="CG159" s="109"/>
      <c r="CH159" s="109"/>
      <c r="CI159" s="109"/>
      <c r="CJ159" s="109"/>
      <c r="CK159" s="109"/>
      <c r="CL159" s="109"/>
      <c r="CM159" s="109"/>
      <c r="CN159" s="109"/>
      <c r="CO159" s="109"/>
      <c r="CP159" s="109"/>
      <c r="CQ159" s="109"/>
      <c r="CR159" s="109"/>
      <c r="CS159" s="109"/>
      <c r="CT159" s="109"/>
      <c r="CU159" s="109"/>
      <c r="CV159" s="109"/>
      <c r="CW159" s="109"/>
      <c r="CX159" s="109"/>
      <c r="CY159" s="109"/>
      <c r="CZ159" s="109"/>
      <c r="DA159" s="109"/>
      <c r="DB159" s="109"/>
      <c r="DC159" s="109"/>
      <c r="DD159" s="109"/>
      <c r="DE159" s="109"/>
      <c r="DF159" s="109"/>
      <c r="DG159" s="109"/>
      <c r="DH159" s="109"/>
      <c r="DI159" s="109"/>
      <c r="DJ159" s="109"/>
      <c r="DK159" s="109"/>
      <c r="DL159" s="109"/>
      <c r="DM159" s="109"/>
      <c r="DN159" s="109"/>
      <c r="DO159" s="109"/>
      <c r="DP159" s="109"/>
      <c r="DQ159" s="109"/>
      <c r="DR159" s="109"/>
      <c r="DS159" s="109"/>
      <c r="DT159" s="109"/>
      <c r="DU159" s="109"/>
      <c r="DV159" s="109"/>
      <c r="DW159" s="109"/>
      <c r="DX159" s="109"/>
      <c r="DY159" s="109"/>
      <c r="DZ159" s="109"/>
      <c r="EA159" s="109"/>
      <c r="EB159" s="109"/>
      <c r="EC159" s="109"/>
      <c r="ED159" s="109"/>
      <c r="EE159" s="109"/>
      <c r="EF159" s="109"/>
      <c r="EG159" s="109"/>
      <c r="EH159" s="109"/>
      <c r="EI159" s="109"/>
      <c r="EJ159" s="109"/>
      <c r="EK159" s="109"/>
      <c r="EL159" s="109"/>
      <c r="EM159" s="109"/>
      <c r="EN159" s="109"/>
      <c r="EO159" s="109"/>
      <c r="EP159" s="109"/>
      <c r="EQ159" s="109"/>
      <c r="ER159" s="109"/>
      <c r="ES159" s="109"/>
      <c r="ET159" s="109"/>
      <c r="EU159" s="109"/>
      <c r="EV159" s="109"/>
      <c r="EW159" s="109"/>
      <c r="EX159" s="109"/>
      <c r="EY159" s="109"/>
      <c r="EZ159" s="109"/>
      <c r="FA159" s="109"/>
      <c r="FB159" s="109"/>
      <c r="FC159" s="109"/>
      <c r="FD159" s="109"/>
      <c r="FE159" s="109"/>
      <c r="FF159" s="109"/>
      <c r="FG159" s="109"/>
      <c r="FH159" s="109"/>
      <c r="FI159" s="109"/>
      <c r="FJ159" s="109"/>
      <c r="FK159" s="109"/>
      <c r="FL159" s="109"/>
      <c r="FM159" s="109"/>
      <c r="FN159" s="109"/>
      <c r="FO159" s="109"/>
      <c r="FP159" s="109"/>
      <c r="FQ159" s="109"/>
      <c r="FR159" s="109"/>
      <c r="FS159" s="109"/>
      <c r="FT159" s="109"/>
      <c r="FU159" s="109"/>
      <c r="FV159" s="109"/>
      <c r="FW159" s="109"/>
      <c r="FX159" s="109"/>
      <c r="FY159" s="109"/>
      <c r="FZ159" s="109"/>
      <c r="GA159" s="109"/>
      <c r="GB159" s="109"/>
      <c r="GC159" s="109"/>
      <c r="GD159" s="109"/>
      <c r="GE159" s="109"/>
      <c r="GF159" s="109"/>
      <c r="GG159" s="109"/>
      <c r="GH159" s="109"/>
      <c r="GI159" s="109"/>
      <c r="GJ159" s="109"/>
      <c r="GK159" s="109"/>
      <c r="GL159" s="109"/>
      <c r="GM159" s="109"/>
      <c r="GN159" s="109"/>
      <c r="GO159" s="109"/>
      <c r="GP159" s="109"/>
      <c r="GQ159" s="109"/>
      <c r="GR159" s="109"/>
      <c r="GS159" s="109"/>
      <c r="GT159" s="109"/>
      <c r="GU159" s="109"/>
      <c r="GV159" s="109"/>
      <c r="GW159" s="109"/>
      <c r="GX159" s="109"/>
      <c r="GY159" s="109"/>
      <c r="GZ159" s="109"/>
      <c r="HA159" s="109"/>
      <c r="HB159" s="109"/>
      <c r="HC159" s="109"/>
      <c r="HD159" s="109"/>
      <c r="HE159" s="109"/>
      <c r="HF159" s="109"/>
      <c r="HG159" s="109"/>
      <c r="HH159" s="109"/>
      <c r="HI159" s="109"/>
      <c r="HJ159" s="109"/>
      <c r="HK159" s="109"/>
      <c r="HL159" s="109"/>
      <c r="HM159" s="109"/>
      <c r="HN159" s="109"/>
      <c r="HO159" s="109"/>
      <c r="HP159" s="109"/>
      <c r="HQ159" s="109"/>
      <c r="HR159" s="109"/>
      <c r="HS159" s="109"/>
      <c r="HT159" s="109"/>
      <c r="HU159" s="109"/>
      <c r="HV159" s="109"/>
      <c r="HW159" s="109"/>
      <c r="HX159" s="109"/>
      <c r="HY159" s="109"/>
      <c r="HZ159" s="109"/>
      <c r="IA159" s="109"/>
      <c r="IB159" s="109"/>
      <c r="IC159" s="109"/>
      <c r="ID159" s="109"/>
      <c r="IE159" s="109"/>
      <c r="IF159" s="109"/>
      <c r="IG159" s="109"/>
      <c r="IH159" s="109"/>
      <c r="II159" s="109"/>
      <c r="IJ159" s="109"/>
      <c r="IK159" s="109"/>
      <c r="IL159" s="109"/>
      <c r="IM159" s="109"/>
      <c r="IN159" s="109"/>
      <c r="IO159" s="109"/>
      <c r="IP159" s="109"/>
      <c r="IQ159" s="109"/>
      <c r="IR159" s="109"/>
      <c r="IS159" s="109"/>
      <c r="IT159" s="109"/>
      <c r="IU159" s="109"/>
      <c r="IV159" s="109"/>
    </row>
    <row r="160" spans="1:256" s="4" customFormat="1">
      <c r="A160" s="107"/>
      <c r="B160" s="14"/>
      <c r="C160" s="12"/>
      <c r="D160" s="239"/>
      <c r="E160" s="109"/>
      <c r="F160" s="157"/>
      <c r="G160" s="109"/>
      <c r="H160" s="109"/>
      <c r="I160" s="109"/>
      <c r="J160" s="109"/>
      <c r="K160" s="109"/>
      <c r="L160" s="109"/>
      <c r="M160" s="109"/>
      <c r="N160" s="109"/>
      <c r="O160" s="109"/>
      <c r="P160" s="109"/>
      <c r="Q160" s="109"/>
      <c r="R160" s="109"/>
      <c r="S160" s="109"/>
      <c r="T160" s="109"/>
      <c r="U160" s="109"/>
      <c r="V160" s="109"/>
      <c r="W160" s="109"/>
      <c r="X160" s="109"/>
      <c r="Y160" s="109"/>
      <c r="Z160" s="109"/>
      <c r="AA160" s="109"/>
      <c r="AB160" s="109"/>
      <c r="AC160" s="109"/>
      <c r="AD160" s="109"/>
      <c r="AE160" s="109"/>
      <c r="AF160" s="109"/>
      <c r="AG160" s="109"/>
      <c r="AH160" s="109"/>
      <c r="AI160" s="109"/>
      <c r="AJ160" s="109"/>
      <c r="AK160" s="109"/>
      <c r="AL160" s="109"/>
      <c r="AM160" s="109"/>
      <c r="AN160" s="109"/>
      <c r="AO160" s="109"/>
      <c r="AP160" s="109"/>
      <c r="AQ160" s="109"/>
      <c r="AR160" s="109"/>
      <c r="AS160" s="109"/>
      <c r="AT160" s="109"/>
      <c r="AU160" s="109"/>
      <c r="AV160" s="109"/>
      <c r="AW160" s="109"/>
      <c r="AX160" s="109"/>
      <c r="AY160" s="109"/>
      <c r="AZ160" s="109"/>
      <c r="BA160" s="109"/>
      <c r="BB160" s="109"/>
      <c r="BC160" s="109"/>
      <c r="BD160" s="109"/>
      <c r="BE160" s="109"/>
      <c r="BF160" s="109"/>
      <c r="BG160" s="109"/>
      <c r="BH160" s="109"/>
      <c r="BI160" s="109"/>
      <c r="BJ160" s="109"/>
      <c r="BK160" s="109"/>
      <c r="BL160" s="109"/>
      <c r="BM160" s="109"/>
      <c r="BN160" s="109"/>
      <c r="BO160" s="109"/>
      <c r="BP160" s="109"/>
      <c r="BQ160" s="109"/>
      <c r="BR160" s="109"/>
      <c r="BS160" s="109"/>
      <c r="BT160" s="109"/>
      <c r="BU160" s="109"/>
      <c r="BV160" s="109"/>
      <c r="BW160" s="109"/>
      <c r="BX160" s="109"/>
      <c r="BY160" s="109"/>
      <c r="BZ160" s="109"/>
      <c r="CA160" s="109"/>
      <c r="CB160" s="109"/>
      <c r="CC160" s="109"/>
      <c r="CD160" s="109"/>
      <c r="CE160" s="109"/>
      <c r="CF160" s="109"/>
      <c r="CG160" s="109"/>
      <c r="CH160" s="109"/>
      <c r="CI160" s="109"/>
      <c r="CJ160" s="109"/>
      <c r="CK160" s="109"/>
      <c r="CL160" s="109"/>
      <c r="CM160" s="109"/>
      <c r="CN160" s="109"/>
      <c r="CO160" s="109"/>
      <c r="CP160" s="109"/>
      <c r="CQ160" s="109"/>
      <c r="CR160" s="109"/>
      <c r="CS160" s="109"/>
      <c r="CT160" s="109"/>
      <c r="CU160" s="109"/>
      <c r="CV160" s="109"/>
      <c r="CW160" s="109"/>
      <c r="CX160" s="109"/>
      <c r="CY160" s="109"/>
      <c r="CZ160" s="109"/>
      <c r="DA160" s="109"/>
      <c r="DB160" s="109"/>
      <c r="DC160" s="109"/>
      <c r="DD160" s="109"/>
      <c r="DE160" s="109"/>
      <c r="DF160" s="109"/>
      <c r="DG160" s="109"/>
      <c r="DH160" s="109"/>
      <c r="DI160" s="109"/>
      <c r="DJ160" s="109"/>
      <c r="DK160" s="109"/>
      <c r="DL160" s="109"/>
      <c r="DM160" s="109"/>
      <c r="DN160" s="109"/>
      <c r="DO160" s="109"/>
      <c r="DP160" s="109"/>
      <c r="DQ160" s="109"/>
      <c r="DR160" s="109"/>
      <c r="DS160" s="109"/>
      <c r="DT160" s="109"/>
      <c r="DU160" s="109"/>
      <c r="DV160" s="109"/>
      <c r="DW160" s="109"/>
      <c r="DX160" s="109"/>
      <c r="DY160" s="109"/>
      <c r="DZ160" s="109"/>
      <c r="EA160" s="109"/>
      <c r="EB160" s="109"/>
      <c r="EC160" s="109"/>
      <c r="ED160" s="109"/>
      <c r="EE160" s="109"/>
      <c r="EF160" s="109"/>
      <c r="EG160" s="109"/>
      <c r="EH160" s="109"/>
      <c r="EI160" s="109"/>
      <c r="EJ160" s="109"/>
      <c r="EK160" s="109"/>
      <c r="EL160" s="109"/>
      <c r="EM160" s="109"/>
      <c r="EN160" s="109"/>
      <c r="EO160" s="109"/>
      <c r="EP160" s="109"/>
      <c r="EQ160" s="109"/>
      <c r="ER160" s="109"/>
      <c r="ES160" s="109"/>
      <c r="ET160" s="109"/>
      <c r="EU160" s="109"/>
      <c r="EV160" s="109"/>
      <c r="EW160" s="109"/>
      <c r="EX160" s="109"/>
      <c r="EY160" s="109"/>
      <c r="EZ160" s="109"/>
      <c r="FA160" s="109"/>
      <c r="FB160" s="109"/>
      <c r="FC160" s="109"/>
      <c r="FD160" s="109"/>
      <c r="FE160" s="109"/>
      <c r="FF160" s="109"/>
      <c r="FG160" s="109"/>
      <c r="FH160" s="109"/>
      <c r="FI160" s="109"/>
      <c r="FJ160" s="109"/>
      <c r="FK160" s="109"/>
      <c r="FL160" s="109"/>
      <c r="FM160" s="109"/>
      <c r="FN160" s="109"/>
      <c r="FO160" s="109"/>
      <c r="FP160" s="109"/>
      <c r="FQ160" s="109"/>
      <c r="FR160" s="109"/>
      <c r="FS160" s="109"/>
      <c r="FT160" s="109"/>
      <c r="FU160" s="109"/>
      <c r="FV160" s="109"/>
      <c r="FW160" s="109"/>
      <c r="FX160" s="109"/>
      <c r="FY160" s="109"/>
      <c r="FZ160" s="109"/>
      <c r="GA160" s="109"/>
      <c r="GB160" s="109"/>
      <c r="GC160" s="109"/>
      <c r="GD160" s="109"/>
      <c r="GE160" s="109"/>
      <c r="GF160" s="109"/>
      <c r="GG160" s="109"/>
      <c r="GH160" s="109"/>
      <c r="GI160" s="109"/>
      <c r="GJ160" s="109"/>
      <c r="GK160" s="109"/>
      <c r="GL160" s="109"/>
      <c r="GM160" s="109"/>
      <c r="GN160" s="109"/>
      <c r="GO160" s="109"/>
      <c r="GP160" s="109"/>
      <c r="GQ160" s="109"/>
      <c r="GR160" s="109"/>
      <c r="GS160" s="109"/>
      <c r="GT160" s="109"/>
      <c r="GU160" s="109"/>
      <c r="GV160" s="109"/>
      <c r="GW160" s="109"/>
      <c r="GX160" s="109"/>
      <c r="GY160" s="109"/>
      <c r="GZ160" s="109"/>
      <c r="HA160" s="109"/>
      <c r="HB160" s="109"/>
      <c r="HC160" s="109"/>
      <c r="HD160" s="109"/>
      <c r="HE160" s="109"/>
      <c r="HF160" s="109"/>
      <c r="HG160" s="109"/>
      <c r="HH160" s="109"/>
      <c r="HI160" s="109"/>
      <c r="HJ160" s="109"/>
      <c r="HK160" s="109"/>
      <c r="HL160" s="109"/>
      <c r="HM160" s="109"/>
      <c r="HN160" s="109"/>
      <c r="HO160" s="109"/>
      <c r="HP160" s="109"/>
      <c r="HQ160" s="109"/>
      <c r="HR160" s="109"/>
      <c r="HS160" s="109"/>
      <c r="HT160" s="109"/>
      <c r="HU160" s="109"/>
      <c r="HV160" s="109"/>
      <c r="HW160" s="109"/>
      <c r="HX160" s="109"/>
      <c r="HY160" s="109"/>
      <c r="HZ160" s="109"/>
      <c r="IA160" s="109"/>
      <c r="IB160" s="109"/>
      <c r="IC160" s="109"/>
      <c r="ID160" s="109"/>
      <c r="IE160" s="109"/>
      <c r="IF160" s="109"/>
      <c r="IG160" s="109"/>
      <c r="IH160" s="109"/>
      <c r="II160" s="109"/>
      <c r="IJ160" s="109"/>
      <c r="IK160" s="109"/>
      <c r="IL160" s="109"/>
      <c r="IM160" s="109"/>
      <c r="IN160" s="109"/>
      <c r="IO160" s="109"/>
      <c r="IP160" s="109"/>
      <c r="IQ160" s="109"/>
      <c r="IR160" s="109"/>
      <c r="IS160" s="109"/>
      <c r="IT160" s="109"/>
      <c r="IU160" s="109"/>
      <c r="IV160" s="109"/>
    </row>
    <row r="161" spans="1:256" s="4" customFormat="1">
      <c r="A161" s="107"/>
      <c r="B161" s="14"/>
      <c r="C161" s="12"/>
      <c r="D161" s="157"/>
      <c r="E161" s="109"/>
      <c r="F161" s="157"/>
      <c r="G161" s="109"/>
      <c r="H161" s="109"/>
      <c r="I161" s="109"/>
      <c r="J161" s="109"/>
      <c r="K161" s="109"/>
      <c r="L161" s="109"/>
      <c r="M161" s="109"/>
      <c r="N161" s="109"/>
      <c r="O161" s="109"/>
      <c r="P161" s="109"/>
      <c r="Q161" s="109"/>
      <c r="R161" s="109"/>
      <c r="S161" s="109"/>
      <c r="T161" s="109"/>
      <c r="U161" s="109"/>
      <c r="V161" s="109"/>
      <c r="W161" s="109"/>
      <c r="X161" s="109"/>
      <c r="Y161" s="109"/>
      <c r="Z161" s="109"/>
      <c r="AA161" s="109"/>
      <c r="AB161" s="109"/>
      <c r="AC161" s="109"/>
      <c r="AD161" s="109"/>
      <c r="AE161" s="109"/>
      <c r="AF161" s="109"/>
      <c r="AG161" s="109"/>
      <c r="AH161" s="109"/>
      <c r="AI161" s="109"/>
      <c r="AJ161" s="109"/>
      <c r="AK161" s="109"/>
      <c r="AL161" s="109"/>
      <c r="AM161" s="109"/>
      <c r="AN161" s="109"/>
      <c r="AO161" s="109"/>
      <c r="AP161" s="109"/>
      <c r="AQ161" s="109"/>
      <c r="AR161" s="109"/>
      <c r="AS161" s="109"/>
      <c r="AT161" s="109"/>
      <c r="AU161" s="109"/>
      <c r="AV161" s="109"/>
      <c r="AW161" s="109"/>
      <c r="AX161" s="109"/>
      <c r="AY161" s="109"/>
      <c r="AZ161" s="109"/>
      <c r="BA161" s="109"/>
      <c r="BB161" s="109"/>
      <c r="BC161" s="109"/>
      <c r="BD161" s="109"/>
      <c r="BE161" s="109"/>
      <c r="BF161" s="109"/>
      <c r="BG161" s="109"/>
      <c r="BH161" s="109"/>
      <c r="BI161" s="109"/>
      <c r="BJ161" s="109"/>
      <c r="BK161" s="109"/>
      <c r="BL161" s="109"/>
      <c r="BM161" s="109"/>
      <c r="BN161" s="109"/>
      <c r="BO161" s="109"/>
      <c r="BP161" s="109"/>
      <c r="BQ161" s="109"/>
      <c r="BR161" s="109"/>
      <c r="BS161" s="109"/>
      <c r="BT161" s="109"/>
      <c r="BU161" s="109"/>
      <c r="BV161" s="109"/>
      <c r="BW161" s="109"/>
      <c r="BX161" s="109"/>
      <c r="BY161" s="109"/>
      <c r="BZ161" s="109"/>
      <c r="CA161" s="109"/>
      <c r="CB161" s="109"/>
      <c r="CC161" s="109"/>
      <c r="CD161" s="109"/>
      <c r="CE161" s="109"/>
      <c r="CF161" s="109"/>
      <c r="CG161" s="109"/>
      <c r="CH161" s="109"/>
      <c r="CI161" s="109"/>
      <c r="CJ161" s="109"/>
      <c r="CK161" s="109"/>
      <c r="CL161" s="109"/>
      <c r="CM161" s="109"/>
      <c r="CN161" s="109"/>
      <c r="CO161" s="109"/>
      <c r="CP161" s="109"/>
      <c r="CQ161" s="109"/>
      <c r="CR161" s="109"/>
      <c r="CS161" s="109"/>
      <c r="CT161" s="109"/>
      <c r="CU161" s="109"/>
      <c r="CV161" s="109"/>
      <c r="CW161" s="109"/>
      <c r="CX161" s="109"/>
      <c r="CY161" s="109"/>
      <c r="CZ161" s="109"/>
      <c r="DA161" s="109"/>
      <c r="DB161" s="109"/>
      <c r="DC161" s="109"/>
      <c r="DD161" s="109"/>
      <c r="DE161" s="109"/>
      <c r="DF161" s="109"/>
      <c r="DG161" s="109"/>
      <c r="DH161" s="109"/>
      <c r="DI161" s="109"/>
      <c r="DJ161" s="109"/>
      <c r="DK161" s="109"/>
      <c r="DL161" s="109"/>
      <c r="DM161" s="109"/>
      <c r="DN161" s="109"/>
      <c r="DO161" s="109"/>
      <c r="DP161" s="109"/>
      <c r="DQ161" s="109"/>
      <c r="DR161" s="109"/>
      <c r="DS161" s="109"/>
      <c r="DT161" s="109"/>
      <c r="DU161" s="109"/>
      <c r="DV161" s="109"/>
      <c r="DW161" s="109"/>
      <c r="DX161" s="109"/>
      <c r="DY161" s="109"/>
      <c r="DZ161" s="109"/>
      <c r="EA161" s="109"/>
      <c r="EB161" s="109"/>
      <c r="EC161" s="109"/>
      <c r="ED161" s="109"/>
      <c r="EE161" s="109"/>
      <c r="EF161" s="109"/>
      <c r="EG161" s="109"/>
      <c r="EH161" s="109"/>
      <c r="EI161" s="109"/>
      <c r="EJ161" s="109"/>
      <c r="EK161" s="109"/>
      <c r="EL161" s="109"/>
      <c r="EM161" s="109"/>
      <c r="EN161" s="109"/>
      <c r="EO161" s="109"/>
      <c r="EP161" s="109"/>
      <c r="EQ161" s="109"/>
      <c r="ER161" s="109"/>
      <c r="ES161" s="109"/>
      <c r="ET161" s="109"/>
      <c r="EU161" s="109"/>
      <c r="EV161" s="109"/>
      <c r="EW161" s="109"/>
      <c r="EX161" s="109"/>
      <c r="EY161" s="109"/>
      <c r="EZ161" s="109"/>
      <c r="FA161" s="109"/>
      <c r="FB161" s="109"/>
      <c r="FC161" s="109"/>
      <c r="FD161" s="109"/>
      <c r="FE161" s="109"/>
      <c r="FF161" s="109"/>
      <c r="FG161" s="109"/>
      <c r="FH161" s="109"/>
      <c r="FI161" s="109"/>
      <c r="FJ161" s="109"/>
      <c r="FK161" s="109"/>
      <c r="FL161" s="109"/>
      <c r="FM161" s="109"/>
      <c r="FN161" s="109"/>
      <c r="FO161" s="109"/>
      <c r="FP161" s="109"/>
      <c r="FQ161" s="109"/>
      <c r="FR161" s="109"/>
      <c r="FS161" s="109"/>
      <c r="FT161" s="109"/>
      <c r="FU161" s="109"/>
      <c r="FV161" s="109"/>
      <c r="FW161" s="109"/>
      <c r="FX161" s="109"/>
      <c r="FY161" s="109"/>
      <c r="FZ161" s="109"/>
      <c r="GA161" s="109"/>
      <c r="GB161" s="109"/>
      <c r="GC161" s="109"/>
      <c r="GD161" s="109"/>
      <c r="GE161" s="109"/>
      <c r="GF161" s="109"/>
      <c r="GG161" s="109"/>
      <c r="GH161" s="109"/>
      <c r="GI161" s="109"/>
      <c r="GJ161" s="109"/>
      <c r="GK161" s="109"/>
      <c r="GL161" s="109"/>
      <c r="GM161" s="109"/>
      <c r="GN161" s="109"/>
      <c r="GO161" s="109"/>
      <c r="GP161" s="109"/>
      <c r="GQ161" s="109"/>
      <c r="GR161" s="109"/>
      <c r="GS161" s="109"/>
      <c r="GT161" s="109"/>
      <c r="GU161" s="109"/>
      <c r="GV161" s="109"/>
      <c r="GW161" s="109"/>
      <c r="GX161" s="109"/>
      <c r="GY161" s="109"/>
      <c r="GZ161" s="109"/>
      <c r="HA161" s="109"/>
      <c r="HB161" s="109"/>
      <c r="HC161" s="109"/>
      <c r="HD161" s="109"/>
      <c r="HE161" s="109"/>
      <c r="HF161" s="109"/>
      <c r="HG161" s="109"/>
      <c r="HH161" s="109"/>
      <c r="HI161" s="109"/>
      <c r="HJ161" s="109"/>
      <c r="HK161" s="109"/>
      <c r="HL161" s="109"/>
      <c r="HM161" s="109"/>
      <c r="HN161" s="109"/>
      <c r="HO161" s="109"/>
      <c r="HP161" s="109"/>
      <c r="HQ161" s="109"/>
      <c r="HR161" s="109"/>
      <c r="HS161" s="109"/>
      <c r="HT161" s="109"/>
      <c r="HU161" s="109"/>
      <c r="HV161" s="109"/>
      <c r="HW161" s="109"/>
      <c r="HX161" s="109"/>
      <c r="HY161" s="109"/>
      <c r="HZ161" s="109"/>
      <c r="IA161" s="109"/>
      <c r="IB161" s="109"/>
      <c r="IC161" s="109"/>
      <c r="ID161" s="109"/>
      <c r="IE161" s="109"/>
      <c r="IF161" s="109"/>
      <c r="IG161" s="109"/>
      <c r="IH161" s="109"/>
      <c r="II161" s="109"/>
      <c r="IJ161" s="109"/>
      <c r="IK161" s="109"/>
      <c r="IL161" s="109"/>
      <c r="IM161" s="109"/>
      <c r="IN161" s="109"/>
      <c r="IO161" s="109"/>
      <c r="IP161" s="109"/>
      <c r="IQ161" s="109"/>
      <c r="IR161" s="109"/>
      <c r="IS161" s="109"/>
      <c r="IT161" s="109"/>
      <c r="IU161" s="109"/>
      <c r="IV161" s="109"/>
    </row>
    <row r="162" spans="1:256" s="4" customFormat="1">
      <c r="A162" s="107"/>
      <c r="B162" s="14"/>
      <c r="C162" s="12"/>
      <c r="D162" s="157"/>
      <c r="E162" s="109"/>
      <c r="F162" s="157"/>
      <c r="G162" s="109"/>
      <c r="H162" s="109"/>
      <c r="I162" s="109"/>
      <c r="J162" s="109"/>
      <c r="K162" s="109"/>
      <c r="L162" s="109"/>
      <c r="M162" s="109"/>
      <c r="N162" s="109"/>
      <c r="O162" s="109"/>
      <c r="P162" s="109"/>
      <c r="Q162" s="109"/>
      <c r="R162" s="109"/>
      <c r="S162" s="109"/>
      <c r="T162" s="109"/>
      <c r="U162" s="109"/>
      <c r="V162" s="109"/>
      <c r="W162" s="109"/>
      <c r="X162" s="109"/>
      <c r="Y162" s="109"/>
      <c r="Z162" s="109"/>
      <c r="AA162" s="109"/>
      <c r="AB162" s="109"/>
      <c r="AC162" s="109"/>
      <c r="AD162" s="109"/>
      <c r="AE162" s="109"/>
      <c r="AF162" s="109"/>
      <c r="AG162" s="109"/>
      <c r="AH162" s="109"/>
      <c r="AI162" s="109"/>
      <c r="AJ162" s="109"/>
      <c r="AK162" s="109"/>
      <c r="AL162" s="109"/>
      <c r="AM162" s="109"/>
      <c r="AN162" s="109"/>
      <c r="AO162" s="109"/>
      <c r="AP162" s="109"/>
      <c r="AQ162" s="109"/>
      <c r="AR162" s="109"/>
      <c r="AS162" s="109"/>
      <c r="AT162" s="109"/>
      <c r="AU162" s="109"/>
      <c r="AV162" s="109"/>
      <c r="AW162" s="109"/>
      <c r="AX162" s="109"/>
      <c r="AY162" s="109"/>
      <c r="AZ162" s="109"/>
      <c r="BA162" s="109"/>
      <c r="BB162" s="109"/>
      <c r="BC162" s="109"/>
      <c r="BD162" s="109"/>
      <c r="BE162" s="109"/>
      <c r="BF162" s="109"/>
      <c r="BG162" s="109"/>
      <c r="BH162" s="109"/>
      <c r="BI162" s="109"/>
      <c r="BJ162" s="109"/>
      <c r="BK162" s="109"/>
      <c r="BL162" s="109"/>
      <c r="BM162" s="109"/>
      <c r="BN162" s="109"/>
      <c r="BO162" s="109"/>
      <c r="BP162" s="109"/>
      <c r="BQ162" s="109"/>
      <c r="BR162" s="109"/>
      <c r="BS162" s="109"/>
      <c r="BT162" s="109"/>
      <c r="BU162" s="109"/>
      <c r="BV162" s="109"/>
      <c r="BW162" s="109"/>
      <c r="BX162" s="109"/>
      <c r="BY162" s="109"/>
      <c r="BZ162" s="109"/>
      <c r="CA162" s="109"/>
      <c r="CB162" s="109"/>
      <c r="CC162" s="109"/>
      <c r="CD162" s="109"/>
      <c r="CE162" s="109"/>
      <c r="CF162" s="109"/>
      <c r="CG162" s="109"/>
      <c r="CH162" s="109"/>
      <c r="CI162" s="109"/>
      <c r="CJ162" s="109"/>
      <c r="CK162" s="109"/>
      <c r="CL162" s="109"/>
      <c r="CM162" s="109"/>
      <c r="CN162" s="109"/>
      <c r="CO162" s="109"/>
      <c r="CP162" s="109"/>
      <c r="CQ162" s="109"/>
      <c r="CR162" s="109"/>
      <c r="CS162" s="109"/>
      <c r="CT162" s="109"/>
      <c r="CU162" s="109"/>
      <c r="CV162" s="109"/>
      <c r="CW162" s="109"/>
      <c r="CX162" s="109"/>
      <c r="CY162" s="109"/>
      <c r="CZ162" s="109"/>
      <c r="DA162" s="109"/>
      <c r="DB162" s="109"/>
      <c r="DC162" s="109"/>
      <c r="DD162" s="109"/>
      <c r="DE162" s="109"/>
      <c r="DF162" s="109"/>
      <c r="DG162" s="109"/>
      <c r="DH162" s="109"/>
      <c r="DI162" s="109"/>
      <c r="DJ162" s="109"/>
      <c r="DK162" s="109"/>
      <c r="DL162" s="109"/>
      <c r="DM162" s="109"/>
      <c r="DN162" s="109"/>
      <c r="DO162" s="109"/>
      <c r="DP162" s="109"/>
      <c r="DQ162" s="109"/>
      <c r="DR162" s="109"/>
      <c r="DS162" s="109"/>
      <c r="DT162" s="109"/>
      <c r="DU162" s="109"/>
      <c r="DV162" s="109"/>
      <c r="DW162" s="109"/>
      <c r="DX162" s="109"/>
      <c r="DY162" s="109"/>
      <c r="DZ162" s="109"/>
      <c r="EA162" s="109"/>
      <c r="EB162" s="109"/>
      <c r="EC162" s="109"/>
      <c r="ED162" s="109"/>
      <c r="EE162" s="109"/>
      <c r="EF162" s="109"/>
      <c r="EG162" s="109"/>
      <c r="EH162" s="109"/>
      <c r="EI162" s="109"/>
      <c r="EJ162" s="109"/>
      <c r="EK162" s="109"/>
      <c r="EL162" s="109"/>
      <c r="EM162" s="109"/>
      <c r="EN162" s="109"/>
      <c r="EO162" s="109"/>
      <c r="EP162" s="109"/>
      <c r="EQ162" s="109"/>
      <c r="ER162" s="109"/>
      <c r="ES162" s="109"/>
      <c r="ET162" s="109"/>
      <c r="EU162" s="109"/>
      <c r="EV162" s="109"/>
      <c r="EW162" s="109"/>
      <c r="EX162" s="109"/>
      <c r="EY162" s="109"/>
      <c r="EZ162" s="109"/>
      <c r="FA162" s="109"/>
      <c r="FB162" s="109"/>
      <c r="FC162" s="109"/>
      <c r="FD162" s="109"/>
      <c r="FE162" s="109"/>
      <c r="FF162" s="109"/>
      <c r="FG162" s="109"/>
      <c r="FH162" s="109"/>
      <c r="FI162" s="109"/>
      <c r="FJ162" s="109"/>
      <c r="FK162" s="109"/>
      <c r="FL162" s="109"/>
      <c r="FM162" s="109"/>
      <c r="FN162" s="109"/>
      <c r="FO162" s="109"/>
      <c r="FP162" s="109"/>
      <c r="FQ162" s="109"/>
      <c r="FR162" s="109"/>
      <c r="FS162" s="109"/>
      <c r="FT162" s="109"/>
      <c r="FU162" s="109"/>
      <c r="FV162" s="109"/>
      <c r="FW162" s="109"/>
      <c r="FX162" s="109"/>
      <c r="FY162" s="109"/>
      <c r="FZ162" s="109"/>
      <c r="GA162" s="109"/>
      <c r="GB162" s="109"/>
      <c r="GC162" s="109"/>
      <c r="GD162" s="109"/>
      <c r="GE162" s="109"/>
      <c r="GF162" s="109"/>
      <c r="GG162" s="109"/>
      <c r="GH162" s="109"/>
      <c r="GI162" s="109"/>
      <c r="GJ162" s="109"/>
      <c r="GK162" s="109"/>
      <c r="GL162" s="109"/>
      <c r="GM162" s="109"/>
      <c r="GN162" s="109"/>
      <c r="GO162" s="109"/>
      <c r="GP162" s="109"/>
      <c r="GQ162" s="109"/>
      <c r="GR162" s="109"/>
      <c r="GS162" s="109"/>
      <c r="GT162" s="109"/>
      <c r="GU162" s="109"/>
      <c r="GV162" s="109"/>
      <c r="GW162" s="109"/>
      <c r="GX162" s="109"/>
      <c r="GY162" s="109"/>
      <c r="GZ162" s="109"/>
      <c r="HA162" s="109"/>
      <c r="HB162" s="109"/>
      <c r="HC162" s="109"/>
      <c r="HD162" s="109"/>
      <c r="HE162" s="109"/>
      <c r="HF162" s="109"/>
      <c r="HG162" s="109"/>
      <c r="HH162" s="109"/>
      <c r="HI162" s="109"/>
      <c r="HJ162" s="109"/>
      <c r="HK162" s="109"/>
      <c r="HL162" s="109"/>
      <c r="HM162" s="109"/>
      <c r="HN162" s="109"/>
      <c r="HO162" s="109"/>
      <c r="HP162" s="109"/>
      <c r="HQ162" s="109"/>
      <c r="HR162" s="109"/>
      <c r="HS162" s="109"/>
      <c r="HT162" s="109"/>
      <c r="HU162" s="109"/>
      <c r="HV162" s="109"/>
      <c r="HW162" s="109"/>
      <c r="HX162" s="109"/>
      <c r="HY162" s="109"/>
      <c r="HZ162" s="109"/>
      <c r="IA162" s="109"/>
      <c r="IB162" s="109"/>
      <c r="IC162" s="109"/>
      <c r="ID162" s="109"/>
      <c r="IE162" s="109"/>
      <c r="IF162" s="109"/>
      <c r="IG162" s="109"/>
      <c r="IH162" s="109"/>
      <c r="II162" s="109"/>
      <c r="IJ162" s="109"/>
      <c r="IK162" s="109"/>
      <c r="IL162" s="109"/>
      <c r="IM162" s="109"/>
      <c r="IN162" s="109"/>
      <c r="IO162" s="109"/>
      <c r="IP162" s="109"/>
      <c r="IQ162" s="109"/>
      <c r="IR162" s="109"/>
      <c r="IS162" s="109"/>
      <c r="IT162" s="109"/>
      <c r="IU162" s="109"/>
      <c r="IV162" s="109"/>
    </row>
    <row r="163" spans="1:256" s="4" customFormat="1">
      <c r="A163" s="107"/>
      <c r="B163" s="14"/>
      <c r="C163" s="12"/>
      <c r="D163" s="157"/>
      <c r="E163" s="109"/>
      <c r="F163" s="157"/>
      <c r="G163" s="109"/>
      <c r="H163" s="109"/>
      <c r="I163" s="109"/>
      <c r="J163" s="109"/>
      <c r="K163" s="109"/>
      <c r="L163" s="109"/>
      <c r="M163" s="109"/>
      <c r="N163" s="109"/>
      <c r="O163" s="109"/>
      <c r="P163" s="109"/>
      <c r="Q163" s="109"/>
      <c r="R163" s="109"/>
      <c r="S163" s="109"/>
      <c r="T163" s="109"/>
      <c r="U163" s="109"/>
      <c r="V163" s="109"/>
      <c r="W163" s="109"/>
      <c r="X163" s="109"/>
      <c r="Y163" s="109"/>
      <c r="Z163" s="109"/>
      <c r="AA163" s="109"/>
      <c r="AB163" s="109"/>
      <c r="AC163" s="109"/>
      <c r="AD163" s="109"/>
      <c r="AE163" s="109"/>
      <c r="AF163" s="109"/>
      <c r="AG163" s="109"/>
      <c r="AH163" s="109"/>
      <c r="AI163" s="109"/>
      <c r="AJ163" s="109"/>
      <c r="AK163" s="109"/>
      <c r="AL163" s="109"/>
      <c r="AM163" s="109"/>
      <c r="AN163" s="109"/>
      <c r="AO163" s="109"/>
      <c r="AP163" s="109"/>
      <c r="AQ163" s="109"/>
      <c r="AR163" s="109"/>
      <c r="AS163" s="109"/>
      <c r="AT163" s="109"/>
      <c r="AU163" s="109"/>
      <c r="AV163" s="109"/>
      <c r="AW163" s="109"/>
      <c r="AX163" s="109"/>
      <c r="AY163" s="109"/>
      <c r="AZ163" s="109"/>
      <c r="BA163" s="109"/>
      <c r="BB163" s="109"/>
      <c r="BC163" s="109"/>
      <c r="BD163" s="109"/>
      <c r="BE163" s="109"/>
      <c r="BF163" s="109"/>
      <c r="BG163" s="109"/>
      <c r="BH163" s="109"/>
      <c r="BI163" s="109"/>
      <c r="BJ163" s="109"/>
      <c r="BK163" s="109"/>
      <c r="BL163" s="109"/>
      <c r="BM163" s="109"/>
      <c r="BN163" s="109"/>
      <c r="BO163" s="109"/>
      <c r="BP163" s="109"/>
      <c r="BQ163" s="109"/>
      <c r="BR163" s="109"/>
      <c r="BS163" s="109"/>
      <c r="BT163" s="109"/>
      <c r="BU163" s="109"/>
      <c r="BV163" s="109"/>
      <c r="BW163" s="109"/>
      <c r="BX163" s="109"/>
      <c r="BY163" s="109"/>
      <c r="BZ163" s="109"/>
      <c r="CA163" s="109"/>
      <c r="CB163" s="109"/>
      <c r="CC163" s="109"/>
      <c r="CD163" s="109"/>
      <c r="CE163" s="109"/>
      <c r="CF163" s="109"/>
      <c r="CG163" s="109"/>
      <c r="CH163" s="109"/>
      <c r="CI163" s="109"/>
      <c r="CJ163" s="109"/>
      <c r="CK163" s="109"/>
      <c r="CL163" s="109"/>
      <c r="CM163" s="109"/>
      <c r="CN163" s="109"/>
      <c r="CO163" s="109"/>
      <c r="CP163" s="109"/>
      <c r="CQ163" s="109"/>
      <c r="CR163" s="109"/>
      <c r="CS163" s="109"/>
      <c r="CT163" s="109"/>
      <c r="CU163" s="109"/>
      <c r="CV163" s="109"/>
      <c r="CW163" s="109"/>
      <c r="CX163" s="109"/>
      <c r="CY163" s="109"/>
      <c r="CZ163" s="109"/>
      <c r="DA163" s="109"/>
      <c r="DB163" s="109"/>
      <c r="DC163" s="109"/>
      <c r="DD163" s="109"/>
      <c r="DE163" s="109"/>
      <c r="DF163" s="109"/>
      <c r="DG163" s="109"/>
      <c r="DH163" s="109"/>
      <c r="DI163" s="109"/>
      <c r="DJ163" s="109"/>
      <c r="DK163" s="109"/>
      <c r="DL163" s="109"/>
      <c r="DM163" s="109"/>
      <c r="DN163" s="109"/>
      <c r="DO163" s="109"/>
      <c r="DP163" s="109"/>
      <c r="DQ163" s="109"/>
      <c r="DR163" s="109"/>
      <c r="DS163" s="109"/>
      <c r="DT163" s="109"/>
      <c r="DU163" s="109"/>
      <c r="DV163" s="109"/>
      <c r="DW163" s="109"/>
      <c r="DX163" s="109"/>
      <c r="DY163" s="109"/>
      <c r="DZ163" s="109"/>
      <c r="EA163" s="109"/>
      <c r="EB163" s="109"/>
      <c r="EC163" s="109"/>
      <c r="ED163" s="109"/>
      <c r="EE163" s="109"/>
      <c r="EF163" s="109"/>
      <c r="EG163" s="109"/>
      <c r="EH163" s="109"/>
      <c r="EI163" s="109"/>
      <c r="EJ163" s="109"/>
      <c r="EK163" s="109"/>
      <c r="EL163" s="109"/>
      <c r="EM163" s="109"/>
      <c r="EN163" s="109"/>
      <c r="EO163" s="109"/>
      <c r="EP163" s="109"/>
      <c r="EQ163" s="109"/>
      <c r="ER163" s="109"/>
      <c r="ES163" s="109"/>
      <c r="ET163" s="109"/>
      <c r="EU163" s="109"/>
      <c r="EV163" s="109"/>
      <c r="EW163" s="109"/>
      <c r="EX163" s="109"/>
      <c r="EY163" s="109"/>
      <c r="EZ163" s="109"/>
      <c r="FA163" s="109"/>
      <c r="FB163" s="109"/>
      <c r="FC163" s="109"/>
      <c r="FD163" s="109"/>
      <c r="FE163" s="109"/>
      <c r="FF163" s="109"/>
      <c r="FG163" s="109"/>
      <c r="FH163" s="109"/>
      <c r="FI163" s="109"/>
      <c r="FJ163" s="109"/>
      <c r="FK163" s="109"/>
      <c r="FL163" s="109"/>
      <c r="FM163" s="109"/>
      <c r="FN163" s="109"/>
      <c r="FO163" s="109"/>
      <c r="FP163" s="109"/>
      <c r="FQ163" s="109"/>
      <c r="FR163" s="109"/>
      <c r="FS163" s="109"/>
      <c r="FT163" s="109"/>
      <c r="FU163" s="109"/>
      <c r="FV163" s="109"/>
      <c r="FW163" s="109"/>
      <c r="FX163" s="109"/>
      <c r="FY163" s="109"/>
      <c r="FZ163" s="109"/>
      <c r="GA163" s="109"/>
      <c r="GB163" s="109"/>
      <c r="GC163" s="109"/>
      <c r="GD163" s="109"/>
      <c r="GE163" s="109"/>
      <c r="GF163" s="109"/>
      <c r="GG163" s="109"/>
      <c r="GH163" s="109"/>
      <c r="GI163" s="109"/>
      <c r="GJ163" s="109"/>
      <c r="GK163" s="109"/>
      <c r="GL163" s="109"/>
      <c r="GM163" s="109"/>
      <c r="GN163" s="109"/>
      <c r="GO163" s="109"/>
      <c r="GP163" s="109"/>
      <c r="GQ163" s="109"/>
      <c r="GR163" s="109"/>
      <c r="GS163" s="109"/>
      <c r="GT163" s="109"/>
      <c r="GU163" s="109"/>
      <c r="GV163" s="109"/>
      <c r="GW163" s="109"/>
      <c r="GX163" s="109"/>
      <c r="GY163" s="109"/>
      <c r="GZ163" s="109"/>
      <c r="HA163" s="109"/>
      <c r="HB163" s="109"/>
      <c r="HC163" s="109"/>
      <c r="HD163" s="109"/>
      <c r="HE163" s="109"/>
      <c r="HF163" s="109"/>
      <c r="HG163" s="109"/>
      <c r="HH163" s="109"/>
      <c r="HI163" s="109"/>
      <c r="HJ163" s="109"/>
      <c r="HK163" s="109"/>
      <c r="HL163" s="109"/>
      <c r="HM163" s="109"/>
      <c r="HN163" s="109"/>
      <c r="HO163" s="109"/>
      <c r="HP163" s="109"/>
      <c r="HQ163" s="109"/>
      <c r="HR163" s="109"/>
      <c r="HS163" s="109"/>
      <c r="HT163" s="109"/>
      <c r="HU163" s="109"/>
      <c r="HV163" s="109"/>
      <c r="HW163" s="109"/>
      <c r="HX163" s="109"/>
      <c r="HY163" s="109"/>
      <c r="HZ163" s="109"/>
      <c r="IA163" s="109"/>
      <c r="IB163" s="109"/>
      <c r="IC163" s="109"/>
      <c r="ID163" s="109"/>
      <c r="IE163" s="109"/>
      <c r="IF163" s="109"/>
      <c r="IG163" s="109"/>
      <c r="IH163" s="109"/>
      <c r="II163" s="109"/>
      <c r="IJ163" s="109"/>
      <c r="IK163" s="109"/>
      <c r="IL163" s="109"/>
      <c r="IM163" s="109"/>
      <c r="IN163" s="109"/>
      <c r="IO163" s="109"/>
      <c r="IP163" s="109"/>
      <c r="IQ163" s="109"/>
      <c r="IR163" s="109"/>
      <c r="IS163" s="109"/>
      <c r="IT163" s="109"/>
      <c r="IU163" s="109"/>
      <c r="IV163" s="109"/>
    </row>
    <row r="164" spans="1:256" s="4" customFormat="1">
      <c r="A164" s="107"/>
      <c r="B164" s="14"/>
      <c r="C164" s="12"/>
      <c r="D164" s="157"/>
      <c r="E164" s="109"/>
      <c r="F164" s="157"/>
      <c r="G164" s="109"/>
      <c r="H164" s="109"/>
      <c r="I164" s="109"/>
      <c r="J164" s="109"/>
      <c r="K164" s="109"/>
      <c r="L164" s="109"/>
      <c r="M164" s="109"/>
      <c r="N164" s="109"/>
      <c r="O164" s="109"/>
      <c r="P164" s="109"/>
      <c r="Q164" s="109"/>
      <c r="R164" s="109"/>
      <c r="S164" s="109"/>
      <c r="T164" s="109"/>
      <c r="U164" s="109"/>
      <c r="V164" s="109"/>
      <c r="W164" s="109"/>
      <c r="X164" s="109"/>
      <c r="Y164" s="109"/>
      <c r="Z164" s="109"/>
      <c r="AA164" s="109"/>
      <c r="AB164" s="109"/>
      <c r="AC164" s="109"/>
      <c r="AD164" s="109"/>
      <c r="AE164" s="109"/>
      <c r="AF164" s="109"/>
      <c r="AG164" s="109"/>
      <c r="AH164" s="109"/>
      <c r="AI164" s="109"/>
      <c r="AJ164" s="109"/>
      <c r="AK164" s="109"/>
      <c r="AL164" s="109"/>
      <c r="AM164" s="109"/>
      <c r="AN164" s="109"/>
      <c r="AO164" s="109"/>
      <c r="AP164" s="109"/>
      <c r="AQ164" s="109"/>
      <c r="AR164" s="109"/>
      <c r="AS164" s="109"/>
      <c r="AT164" s="109"/>
      <c r="AU164" s="109"/>
      <c r="AV164" s="109"/>
      <c r="AW164" s="109"/>
      <c r="AX164" s="109"/>
      <c r="AY164" s="109"/>
      <c r="AZ164" s="109"/>
      <c r="BA164" s="109"/>
      <c r="BB164" s="109"/>
      <c r="BC164" s="109"/>
      <c r="BD164" s="109"/>
      <c r="BE164" s="109"/>
      <c r="BF164" s="109"/>
      <c r="BG164" s="109"/>
      <c r="BH164" s="109"/>
      <c r="BI164" s="109"/>
      <c r="BJ164" s="109"/>
      <c r="BK164" s="109"/>
      <c r="BL164" s="109"/>
      <c r="BM164" s="109"/>
      <c r="BN164" s="109"/>
      <c r="BO164" s="109"/>
      <c r="BP164" s="109"/>
      <c r="BQ164" s="109"/>
      <c r="BR164" s="109"/>
      <c r="BS164" s="109"/>
      <c r="BT164" s="109"/>
      <c r="BU164" s="109"/>
      <c r="BV164" s="109"/>
      <c r="BW164" s="109"/>
      <c r="BX164" s="109"/>
      <c r="BY164" s="109"/>
      <c r="BZ164" s="109"/>
      <c r="CA164" s="109"/>
      <c r="CB164" s="109"/>
      <c r="CC164" s="109"/>
      <c r="CD164" s="109"/>
      <c r="CE164" s="109"/>
      <c r="CF164" s="109"/>
      <c r="CG164" s="109"/>
      <c r="CH164" s="109"/>
      <c r="CI164" s="109"/>
      <c r="CJ164" s="109"/>
      <c r="CK164" s="109"/>
      <c r="CL164" s="109"/>
      <c r="CM164" s="109"/>
      <c r="CN164" s="109"/>
      <c r="CO164" s="109"/>
      <c r="CP164" s="109"/>
      <c r="CQ164" s="109"/>
      <c r="CR164" s="109"/>
      <c r="CS164" s="109"/>
      <c r="CT164" s="109"/>
      <c r="CU164" s="109"/>
      <c r="CV164" s="109"/>
      <c r="CW164" s="109"/>
      <c r="CX164" s="109"/>
      <c r="CY164" s="109"/>
      <c r="CZ164" s="109"/>
      <c r="DA164" s="109"/>
      <c r="DB164" s="109"/>
      <c r="DC164" s="109"/>
      <c r="DD164" s="109"/>
      <c r="DE164" s="109"/>
      <c r="DF164" s="109"/>
      <c r="DG164" s="109"/>
      <c r="DH164" s="109"/>
      <c r="DI164" s="109"/>
      <c r="DJ164" s="109"/>
      <c r="DK164" s="109"/>
      <c r="DL164" s="109"/>
      <c r="DM164" s="109"/>
      <c r="DN164" s="109"/>
      <c r="DO164" s="109"/>
      <c r="DP164" s="109"/>
      <c r="DQ164" s="109"/>
      <c r="DR164" s="109"/>
      <c r="DS164" s="109"/>
      <c r="DT164" s="109"/>
      <c r="DU164" s="109"/>
      <c r="DV164" s="109"/>
      <c r="DW164" s="109"/>
      <c r="DX164" s="109"/>
      <c r="DY164" s="109"/>
      <c r="DZ164" s="109"/>
      <c r="EA164" s="109"/>
      <c r="EB164" s="109"/>
      <c r="EC164" s="109"/>
      <c r="ED164" s="109"/>
      <c r="EE164" s="109"/>
      <c r="EF164" s="109"/>
      <c r="EG164" s="109"/>
      <c r="EH164" s="109"/>
      <c r="EI164" s="109"/>
      <c r="EJ164" s="109"/>
      <c r="EK164" s="109"/>
      <c r="EL164" s="109"/>
      <c r="EM164" s="109"/>
      <c r="EN164" s="109"/>
      <c r="EO164" s="109"/>
      <c r="EP164" s="109"/>
      <c r="EQ164" s="109"/>
      <c r="ER164" s="109"/>
      <c r="ES164" s="109"/>
      <c r="ET164" s="109"/>
      <c r="EU164" s="109"/>
      <c r="EV164" s="109"/>
      <c r="EW164" s="109"/>
      <c r="EX164" s="109"/>
      <c r="EY164" s="109"/>
      <c r="EZ164" s="109"/>
      <c r="FA164" s="109"/>
      <c r="FB164" s="109"/>
      <c r="FC164" s="109"/>
      <c r="FD164" s="109"/>
      <c r="FE164" s="109"/>
      <c r="FF164" s="109"/>
      <c r="FG164" s="109"/>
      <c r="FH164" s="109"/>
      <c r="FI164" s="109"/>
      <c r="FJ164" s="109"/>
      <c r="FK164" s="109"/>
      <c r="FL164" s="109"/>
      <c r="FM164" s="109"/>
      <c r="FN164" s="109"/>
      <c r="FO164" s="109"/>
      <c r="FP164" s="109"/>
      <c r="FQ164" s="109"/>
      <c r="FR164" s="109"/>
      <c r="FS164" s="109"/>
      <c r="FT164" s="109"/>
      <c r="FU164" s="109"/>
      <c r="FV164" s="109"/>
      <c r="FW164" s="109"/>
      <c r="FX164" s="109"/>
      <c r="FY164" s="109"/>
      <c r="FZ164" s="109"/>
      <c r="GA164" s="109"/>
      <c r="GB164" s="109"/>
      <c r="GC164" s="109"/>
      <c r="GD164" s="109"/>
      <c r="GE164" s="109"/>
      <c r="GF164" s="109"/>
      <c r="GG164" s="109"/>
      <c r="GH164" s="109"/>
      <c r="GI164" s="109"/>
      <c r="GJ164" s="109"/>
      <c r="GK164" s="109"/>
      <c r="GL164" s="109"/>
      <c r="GM164" s="109"/>
      <c r="GN164" s="109"/>
      <c r="GO164" s="109"/>
      <c r="GP164" s="109"/>
      <c r="GQ164" s="109"/>
      <c r="GR164" s="109"/>
      <c r="GS164" s="109"/>
      <c r="GT164" s="109"/>
      <c r="GU164" s="109"/>
      <c r="GV164" s="109"/>
      <c r="GW164" s="109"/>
      <c r="GX164" s="109"/>
      <c r="GY164" s="109"/>
      <c r="GZ164" s="109"/>
      <c r="HA164" s="109"/>
      <c r="HB164" s="109"/>
      <c r="HC164" s="109"/>
      <c r="HD164" s="109"/>
      <c r="HE164" s="109"/>
      <c r="HF164" s="109"/>
      <c r="HG164" s="109"/>
      <c r="HH164" s="109"/>
      <c r="HI164" s="109"/>
      <c r="HJ164" s="109"/>
      <c r="HK164" s="109"/>
      <c r="HL164" s="109"/>
      <c r="HM164" s="109"/>
      <c r="HN164" s="109"/>
      <c r="HO164" s="109"/>
      <c r="HP164" s="109"/>
      <c r="HQ164" s="109"/>
      <c r="HR164" s="109"/>
      <c r="HS164" s="109"/>
      <c r="HT164" s="109"/>
      <c r="HU164" s="109"/>
      <c r="HV164" s="109"/>
      <c r="HW164" s="109"/>
      <c r="HX164" s="109"/>
      <c r="HY164" s="109"/>
      <c r="HZ164" s="109"/>
      <c r="IA164" s="109"/>
      <c r="IB164" s="109"/>
      <c r="IC164" s="109"/>
      <c r="ID164" s="109"/>
      <c r="IE164" s="109"/>
      <c r="IF164" s="109"/>
      <c r="IG164" s="109"/>
      <c r="IH164" s="109"/>
      <c r="II164" s="109"/>
      <c r="IJ164" s="109"/>
      <c r="IK164" s="109"/>
      <c r="IL164" s="109"/>
      <c r="IM164" s="109"/>
      <c r="IN164" s="109"/>
      <c r="IO164" s="109"/>
      <c r="IP164" s="109"/>
      <c r="IQ164" s="109"/>
      <c r="IR164" s="109"/>
      <c r="IS164" s="109"/>
      <c r="IT164" s="109"/>
      <c r="IU164" s="109"/>
      <c r="IV164" s="109"/>
    </row>
    <row r="165" spans="1:256" s="4" customFormat="1">
      <c r="A165" s="107"/>
      <c r="B165" s="14"/>
      <c r="C165" s="12"/>
      <c r="D165" s="157"/>
      <c r="E165" s="109"/>
      <c r="F165" s="157"/>
      <c r="G165" s="109"/>
      <c r="H165" s="109"/>
      <c r="I165" s="109"/>
      <c r="J165" s="109"/>
      <c r="K165" s="109"/>
      <c r="L165" s="109"/>
      <c r="M165" s="109"/>
      <c r="N165" s="109"/>
      <c r="O165" s="109"/>
      <c r="P165" s="109"/>
      <c r="Q165" s="109"/>
      <c r="R165" s="109"/>
      <c r="S165" s="109"/>
      <c r="T165" s="109"/>
      <c r="U165" s="109"/>
      <c r="V165" s="109"/>
      <c r="W165" s="109"/>
      <c r="X165" s="109"/>
      <c r="Y165" s="109"/>
      <c r="Z165" s="109"/>
      <c r="AA165" s="109"/>
      <c r="AB165" s="109"/>
      <c r="AC165" s="109"/>
      <c r="AD165" s="109"/>
      <c r="AE165" s="109"/>
      <c r="AF165" s="109"/>
      <c r="AG165" s="109"/>
      <c r="AH165" s="109"/>
      <c r="AI165" s="109"/>
      <c r="AJ165" s="109"/>
      <c r="AK165" s="109"/>
      <c r="AL165" s="109"/>
      <c r="AM165" s="109"/>
      <c r="AN165" s="109"/>
      <c r="AO165" s="109"/>
      <c r="AP165" s="109"/>
      <c r="AQ165" s="109"/>
      <c r="AR165" s="109"/>
      <c r="AS165" s="109"/>
      <c r="AT165" s="109"/>
      <c r="AU165" s="109"/>
      <c r="AV165" s="109"/>
      <c r="AW165" s="109"/>
      <c r="AX165" s="109"/>
      <c r="AY165" s="109"/>
      <c r="AZ165" s="109"/>
      <c r="BA165" s="109"/>
      <c r="BB165" s="109"/>
      <c r="BC165" s="109"/>
      <c r="BD165" s="109"/>
      <c r="BE165" s="109"/>
      <c r="BF165" s="109"/>
      <c r="BG165" s="109"/>
      <c r="BH165" s="109"/>
      <c r="BI165" s="109"/>
      <c r="BJ165" s="109"/>
      <c r="BK165" s="109"/>
      <c r="BL165" s="109"/>
      <c r="BM165" s="109"/>
      <c r="BN165" s="109"/>
      <c r="BO165" s="109"/>
      <c r="BP165" s="109"/>
      <c r="BQ165" s="109"/>
      <c r="BR165" s="109"/>
      <c r="BS165" s="109"/>
      <c r="BT165" s="109"/>
      <c r="BU165" s="109"/>
      <c r="BV165" s="109"/>
      <c r="BW165" s="109"/>
      <c r="BX165" s="109"/>
      <c r="BY165" s="109"/>
      <c r="BZ165" s="109"/>
      <c r="CA165" s="109"/>
      <c r="CB165" s="109"/>
      <c r="CC165" s="109"/>
      <c r="CD165" s="109"/>
      <c r="CE165" s="109"/>
      <c r="CF165" s="109"/>
      <c r="CG165" s="109"/>
      <c r="CH165" s="109"/>
      <c r="CI165" s="109"/>
      <c r="CJ165" s="109"/>
      <c r="CK165" s="109"/>
      <c r="CL165" s="109"/>
      <c r="CM165" s="109"/>
      <c r="CN165" s="109"/>
      <c r="CO165" s="109"/>
      <c r="CP165" s="109"/>
      <c r="CQ165" s="109"/>
      <c r="CR165" s="109"/>
      <c r="CS165" s="109"/>
      <c r="CT165" s="109"/>
      <c r="CU165" s="109"/>
      <c r="CV165" s="109"/>
      <c r="CW165" s="109"/>
      <c r="CX165" s="109"/>
      <c r="CY165" s="109"/>
      <c r="CZ165" s="109"/>
      <c r="DA165" s="109"/>
      <c r="DB165" s="109"/>
      <c r="DC165" s="109"/>
      <c r="DD165" s="109"/>
      <c r="DE165" s="109"/>
      <c r="DF165" s="109"/>
      <c r="DG165" s="109"/>
      <c r="DH165" s="109"/>
      <c r="DI165" s="109"/>
      <c r="DJ165" s="109"/>
      <c r="DK165" s="109"/>
      <c r="DL165" s="109"/>
      <c r="DM165" s="109"/>
      <c r="DN165" s="109"/>
      <c r="DO165" s="109"/>
      <c r="DP165" s="109"/>
      <c r="DQ165" s="109"/>
      <c r="DR165" s="109"/>
      <c r="DS165" s="109"/>
      <c r="DT165" s="109"/>
      <c r="DU165" s="109"/>
      <c r="DV165" s="109"/>
      <c r="DW165" s="109"/>
      <c r="DX165" s="109"/>
      <c r="DY165" s="109"/>
      <c r="DZ165" s="109"/>
      <c r="EA165" s="109"/>
      <c r="EB165" s="109"/>
      <c r="EC165" s="109"/>
      <c r="ED165" s="109"/>
      <c r="EE165" s="109"/>
      <c r="EF165" s="109"/>
      <c r="EG165" s="109"/>
      <c r="EH165" s="109"/>
      <c r="EI165" s="109"/>
      <c r="EJ165" s="109"/>
      <c r="EK165" s="109"/>
      <c r="EL165" s="109"/>
      <c r="EM165" s="109"/>
      <c r="EN165" s="109"/>
      <c r="EO165" s="109"/>
      <c r="EP165" s="109"/>
      <c r="EQ165" s="109"/>
      <c r="ER165" s="109"/>
      <c r="ES165" s="109"/>
      <c r="ET165" s="109"/>
      <c r="EU165" s="109"/>
      <c r="EV165" s="109"/>
      <c r="EW165" s="109"/>
      <c r="EX165" s="109"/>
      <c r="EY165" s="109"/>
      <c r="EZ165" s="109"/>
      <c r="FA165" s="109"/>
      <c r="FB165" s="109"/>
      <c r="FC165" s="109"/>
      <c r="FD165" s="109"/>
      <c r="FE165" s="109"/>
      <c r="FF165" s="109"/>
      <c r="FG165" s="109"/>
      <c r="FH165" s="109"/>
      <c r="FI165" s="109"/>
      <c r="FJ165" s="109"/>
      <c r="FK165" s="109"/>
      <c r="FL165" s="109"/>
      <c r="FM165" s="109"/>
      <c r="FN165" s="109"/>
      <c r="FO165" s="109"/>
      <c r="FP165" s="109"/>
      <c r="FQ165" s="109"/>
      <c r="FR165" s="109"/>
      <c r="FS165" s="109"/>
      <c r="FT165" s="109"/>
      <c r="FU165" s="109"/>
      <c r="FV165" s="109"/>
      <c r="FW165" s="109"/>
      <c r="FX165" s="109"/>
      <c r="FY165" s="109"/>
      <c r="FZ165" s="109"/>
      <c r="GA165" s="109"/>
      <c r="GB165" s="109"/>
      <c r="GC165" s="109"/>
      <c r="GD165" s="109"/>
      <c r="GE165" s="109"/>
      <c r="GF165" s="109"/>
      <c r="GG165" s="109"/>
      <c r="GH165" s="109"/>
      <c r="GI165" s="109"/>
      <c r="GJ165" s="109"/>
      <c r="GK165" s="109"/>
      <c r="GL165" s="109"/>
      <c r="GM165" s="109"/>
      <c r="GN165" s="109"/>
      <c r="GO165" s="109"/>
      <c r="GP165" s="109"/>
      <c r="GQ165" s="109"/>
      <c r="GR165" s="109"/>
      <c r="GS165" s="109"/>
      <c r="GT165" s="109"/>
      <c r="GU165" s="109"/>
      <c r="GV165" s="109"/>
      <c r="GW165" s="109"/>
      <c r="GX165" s="109"/>
      <c r="GY165" s="109"/>
      <c r="GZ165" s="109"/>
      <c r="HA165" s="109"/>
      <c r="HB165" s="109"/>
      <c r="HC165" s="109"/>
      <c r="HD165" s="109"/>
      <c r="HE165" s="109"/>
      <c r="HF165" s="109"/>
      <c r="HG165" s="109"/>
      <c r="HH165" s="109"/>
      <c r="HI165" s="109"/>
      <c r="HJ165" s="109"/>
      <c r="HK165" s="109"/>
      <c r="HL165" s="109"/>
      <c r="HM165" s="109"/>
      <c r="HN165" s="109"/>
      <c r="HO165" s="109"/>
      <c r="HP165" s="109"/>
      <c r="HQ165" s="109"/>
      <c r="HR165" s="109"/>
      <c r="HS165" s="109"/>
      <c r="HT165" s="109"/>
      <c r="HU165" s="109"/>
      <c r="HV165" s="109"/>
      <c r="HW165" s="109"/>
      <c r="HX165" s="109"/>
      <c r="HY165" s="109"/>
      <c r="HZ165" s="109"/>
      <c r="IA165" s="109"/>
      <c r="IB165" s="109"/>
      <c r="IC165" s="109"/>
      <c r="ID165" s="109"/>
      <c r="IE165" s="109"/>
      <c r="IF165" s="109"/>
      <c r="IG165" s="109"/>
      <c r="IH165" s="109"/>
      <c r="II165" s="109"/>
      <c r="IJ165" s="109"/>
      <c r="IK165" s="109"/>
      <c r="IL165" s="109"/>
      <c r="IM165" s="109"/>
      <c r="IN165" s="109"/>
      <c r="IO165" s="109"/>
      <c r="IP165" s="109"/>
      <c r="IQ165" s="109"/>
      <c r="IR165" s="109"/>
      <c r="IS165" s="109"/>
      <c r="IT165" s="109"/>
      <c r="IU165" s="109"/>
      <c r="IV165" s="109"/>
    </row>
    <row r="166" spans="1:256" s="4" customFormat="1">
      <c r="A166" s="107"/>
      <c r="B166" s="14"/>
      <c r="C166" s="12"/>
      <c r="D166" s="157"/>
      <c r="E166" s="109"/>
      <c r="F166" s="157"/>
      <c r="G166" s="109"/>
      <c r="H166" s="109"/>
      <c r="I166" s="109"/>
      <c r="J166" s="109"/>
      <c r="K166" s="109"/>
      <c r="L166" s="109"/>
      <c r="M166" s="109"/>
      <c r="N166" s="109"/>
      <c r="O166" s="109"/>
      <c r="P166" s="109"/>
      <c r="Q166" s="109"/>
      <c r="R166" s="109"/>
      <c r="S166" s="109"/>
      <c r="T166" s="109"/>
      <c r="U166" s="109"/>
      <c r="V166" s="109"/>
      <c r="W166" s="109"/>
      <c r="X166" s="109"/>
      <c r="Y166" s="109"/>
      <c r="Z166" s="109"/>
      <c r="AA166" s="109"/>
      <c r="AB166" s="109"/>
      <c r="AC166" s="109"/>
      <c r="AD166" s="109"/>
      <c r="AE166" s="109"/>
      <c r="AF166" s="109"/>
      <c r="AG166" s="109"/>
      <c r="AH166" s="109"/>
      <c r="AI166" s="109"/>
      <c r="AJ166" s="109"/>
      <c r="AK166" s="109"/>
      <c r="AL166" s="109"/>
      <c r="AM166" s="109"/>
      <c r="AN166" s="109"/>
      <c r="AO166" s="109"/>
      <c r="AP166" s="109"/>
      <c r="AQ166" s="109"/>
      <c r="AR166" s="109"/>
      <c r="AS166" s="109"/>
      <c r="AT166" s="109"/>
      <c r="AU166" s="109"/>
      <c r="AV166" s="109"/>
      <c r="AW166" s="109"/>
      <c r="AX166" s="109"/>
      <c r="AY166" s="109"/>
      <c r="AZ166" s="109"/>
      <c r="BA166" s="109"/>
      <c r="BB166" s="109"/>
      <c r="BC166" s="109"/>
      <c r="BD166" s="109"/>
      <c r="BE166" s="109"/>
      <c r="BF166" s="109"/>
      <c r="BG166" s="109"/>
      <c r="BH166" s="109"/>
      <c r="BI166" s="109"/>
      <c r="BJ166" s="109"/>
      <c r="BK166" s="109"/>
      <c r="BL166" s="109"/>
      <c r="BM166" s="109"/>
      <c r="BN166" s="109"/>
      <c r="BO166" s="109"/>
      <c r="BP166" s="109"/>
      <c r="BQ166" s="109"/>
      <c r="BR166" s="109"/>
      <c r="BS166" s="109"/>
      <c r="BT166" s="109"/>
      <c r="BU166" s="109"/>
      <c r="BV166" s="109"/>
      <c r="BW166" s="109"/>
      <c r="BX166" s="109"/>
      <c r="BY166" s="109"/>
      <c r="BZ166" s="109"/>
      <c r="CA166" s="109"/>
      <c r="CB166" s="109"/>
      <c r="CC166" s="109"/>
      <c r="CD166" s="109"/>
      <c r="CE166" s="109"/>
      <c r="CF166" s="109"/>
      <c r="CG166" s="109"/>
      <c r="CH166" s="109"/>
      <c r="CI166" s="109"/>
      <c r="CJ166" s="109"/>
      <c r="CK166" s="109"/>
      <c r="CL166" s="109"/>
      <c r="CM166" s="109"/>
      <c r="CN166" s="109"/>
      <c r="CO166" s="109"/>
      <c r="CP166" s="109"/>
      <c r="CQ166" s="109"/>
      <c r="CR166" s="109"/>
      <c r="CS166" s="109"/>
      <c r="CT166" s="109"/>
      <c r="CU166" s="109"/>
      <c r="CV166" s="109"/>
      <c r="CW166" s="109"/>
      <c r="CX166" s="109"/>
      <c r="CY166" s="109"/>
      <c r="CZ166" s="109"/>
      <c r="DA166" s="109"/>
      <c r="DB166" s="109"/>
      <c r="DC166" s="109"/>
      <c r="DD166" s="109"/>
      <c r="DE166" s="109"/>
      <c r="DF166" s="109"/>
      <c r="DG166" s="109"/>
      <c r="DH166" s="109"/>
      <c r="DI166" s="109"/>
      <c r="DJ166" s="109"/>
      <c r="DK166" s="109"/>
      <c r="DL166" s="109"/>
      <c r="DM166" s="109"/>
      <c r="DN166" s="109"/>
      <c r="DO166" s="109"/>
      <c r="DP166" s="109"/>
      <c r="DQ166" s="109"/>
      <c r="DR166" s="109"/>
      <c r="DS166" s="109"/>
      <c r="DT166" s="109"/>
      <c r="DU166" s="109"/>
      <c r="DV166" s="109"/>
      <c r="DW166" s="109"/>
      <c r="DX166" s="109"/>
      <c r="DY166" s="109"/>
      <c r="DZ166" s="109"/>
      <c r="EA166" s="109"/>
      <c r="EB166" s="109"/>
      <c r="EC166" s="109"/>
      <c r="ED166" s="109"/>
      <c r="EE166" s="109"/>
      <c r="EF166" s="109"/>
      <c r="EG166" s="109"/>
      <c r="EH166" s="109"/>
      <c r="EI166" s="109"/>
      <c r="EJ166" s="109"/>
      <c r="EK166" s="109"/>
      <c r="EL166" s="109"/>
      <c r="EM166" s="109"/>
      <c r="EN166" s="109"/>
      <c r="EO166" s="109"/>
      <c r="EP166" s="109"/>
      <c r="EQ166" s="109"/>
      <c r="ER166" s="109"/>
      <c r="ES166" s="109"/>
      <c r="ET166" s="109"/>
      <c r="EU166" s="109"/>
      <c r="EV166" s="109"/>
      <c r="EW166" s="109"/>
      <c r="EX166" s="109"/>
      <c r="EY166" s="109"/>
      <c r="EZ166" s="109"/>
      <c r="FA166" s="109"/>
      <c r="FB166" s="109"/>
      <c r="FC166" s="109"/>
      <c r="FD166" s="109"/>
      <c r="FE166" s="109"/>
      <c r="FF166" s="109"/>
      <c r="FG166" s="109"/>
      <c r="FH166" s="109"/>
      <c r="FI166" s="109"/>
      <c r="FJ166" s="109"/>
      <c r="FK166" s="109"/>
      <c r="FL166" s="109"/>
      <c r="FM166" s="109"/>
      <c r="FN166" s="109"/>
      <c r="FO166" s="109"/>
      <c r="FP166" s="109"/>
      <c r="FQ166" s="109"/>
      <c r="FR166" s="109"/>
      <c r="FS166" s="109"/>
      <c r="FT166" s="109"/>
      <c r="FU166" s="109"/>
      <c r="FV166" s="109"/>
      <c r="FW166" s="109"/>
      <c r="FX166" s="109"/>
      <c r="FY166" s="109"/>
      <c r="FZ166" s="109"/>
      <c r="GA166" s="109"/>
      <c r="GB166" s="109"/>
      <c r="GC166" s="109"/>
      <c r="GD166" s="109"/>
      <c r="GE166" s="109"/>
      <c r="GF166" s="109"/>
      <c r="GG166" s="109"/>
      <c r="GH166" s="109"/>
      <c r="GI166" s="109"/>
      <c r="GJ166" s="109"/>
      <c r="GK166" s="109"/>
      <c r="GL166" s="109"/>
      <c r="GM166" s="109"/>
      <c r="GN166" s="109"/>
      <c r="GO166" s="109"/>
      <c r="GP166" s="109"/>
      <c r="GQ166" s="109"/>
      <c r="GR166" s="109"/>
      <c r="GS166" s="109"/>
      <c r="GT166" s="109"/>
      <c r="GU166" s="109"/>
      <c r="GV166" s="109"/>
      <c r="GW166" s="109"/>
      <c r="GX166" s="109"/>
      <c r="GY166" s="109"/>
      <c r="GZ166" s="109"/>
      <c r="HA166" s="109"/>
      <c r="HB166" s="109"/>
      <c r="HC166" s="109"/>
      <c r="HD166" s="109"/>
      <c r="HE166" s="109"/>
      <c r="HF166" s="109"/>
      <c r="HG166" s="109"/>
      <c r="HH166" s="109"/>
      <c r="HI166" s="109"/>
      <c r="HJ166" s="109"/>
      <c r="HK166" s="109"/>
      <c r="HL166" s="109"/>
      <c r="HM166" s="109"/>
      <c r="HN166" s="109"/>
      <c r="HO166" s="109"/>
      <c r="HP166" s="109"/>
      <c r="HQ166" s="109"/>
      <c r="HR166" s="109"/>
      <c r="HS166" s="109"/>
      <c r="HT166" s="109"/>
      <c r="HU166" s="109"/>
      <c r="HV166" s="109"/>
      <c r="HW166" s="109"/>
      <c r="HX166" s="109"/>
      <c r="HY166" s="109"/>
      <c r="HZ166" s="109"/>
      <c r="IA166" s="109"/>
      <c r="IB166" s="109"/>
      <c r="IC166" s="109"/>
      <c r="ID166" s="109"/>
      <c r="IE166" s="109"/>
      <c r="IF166" s="109"/>
      <c r="IG166" s="109"/>
      <c r="IH166" s="109"/>
      <c r="II166" s="109"/>
      <c r="IJ166" s="109"/>
      <c r="IK166" s="109"/>
      <c r="IL166" s="109"/>
      <c r="IM166" s="109"/>
      <c r="IN166" s="109"/>
      <c r="IO166" s="109"/>
      <c r="IP166" s="109"/>
      <c r="IQ166" s="109"/>
      <c r="IR166" s="109"/>
      <c r="IS166" s="109"/>
      <c r="IT166" s="109"/>
      <c r="IU166" s="109"/>
      <c r="IV166" s="109"/>
    </row>
    <row r="167" spans="1:256" s="4" customFormat="1">
      <c r="A167" s="107"/>
      <c r="B167" s="14"/>
      <c r="C167" s="12"/>
      <c r="D167" s="157"/>
      <c r="E167" s="109"/>
      <c r="F167" s="157"/>
      <c r="G167" s="109"/>
      <c r="H167" s="109"/>
      <c r="I167" s="109"/>
      <c r="J167" s="109"/>
      <c r="K167" s="109"/>
      <c r="L167" s="109"/>
      <c r="M167" s="109"/>
      <c r="N167" s="109"/>
      <c r="O167" s="109"/>
      <c r="P167" s="109"/>
      <c r="Q167" s="109"/>
      <c r="R167" s="109"/>
      <c r="S167" s="109"/>
      <c r="T167" s="109"/>
      <c r="U167" s="109"/>
      <c r="V167" s="109"/>
      <c r="W167" s="109"/>
      <c r="X167" s="109"/>
      <c r="Y167" s="109"/>
      <c r="Z167" s="109"/>
      <c r="AA167" s="109"/>
      <c r="AB167" s="109"/>
      <c r="AC167" s="109"/>
      <c r="AD167" s="109"/>
      <c r="AE167" s="109"/>
      <c r="AF167" s="109"/>
      <c r="AG167" s="109"/>
      <c r="AH167" s="109"/>
      <c r="AI167" s="109"/>
      <c r="AJ167" s="109"/>
      <c r="AK167" s="109"/>
      <c r="AL167" s="109"/>
      <c r="AM167" s="109"/>
      <c r="AN167" s="109"/>
      <c r="AO167" s="109"/>
      <c r="AP167" s="109"/>
      <c r="AQ167" s="109"/>
      <c r="AR167" s="109"/>
      <c r="AS167" s="109"/>
      <c r="AT167" s="109"/>
      <c r="AU167" s="109"/>
      <c r="AV167" s="109"/>
      <c r="AW167" s="109"/>
      <c r="AX167" s="109"/>
      <c r="AY167" s="109"/>
      <c r="AZ167" s="109"/>
      <c r="BA167" s="109"/>
      <c r="BB167" s="109"/>
      <c r="BC167" s="109"/>
      <c r="BD167" s="109"/>
      <c r="BE167" s="109"/>
      <c r="BF167" s="109"/>
      <c r="BG167" s="109"/>
      <c r="BH167" s="109"/>
      <c r="BI167" s="109"/>
      <c r="BJ167" s="109"/>
      <c r="BK167" s="109"/>
      <c r="BL167" s="109"/>
      <c r="BM167" s="109"/>
      <c r="BN167" s="109"/>
      <c r="BO167" s="109"/>
      <c r="BP167" s="109"/>
      <c r="BQ167" s="109"/>
      <c r="BR167" s="109"/>
      <c r="BS167" s="109"/>
      <c r="BT167" s="109"/>
      <c r="BU167" s="109"/>
      <c r="BV167" s="109"/>
      <c r="BW167" s="109"/>
      <c r="BX167" s="109"/>
      <c r="BY167" s="109"/>
      <c r="BZ167" s="109"/>
      <c r="CA167" s="109"/>
      <c r="CB167" s="109"/>
      <c r="CC167" s="109"/>
      <c r="CD167" s="109"/>
      <c r="CE167" s="109"/>
      <c r="CF167" s="109"/>
      <c r="CG167" s="109"/>
      <c r="CH167" s="109"/>
      <c r="CI167" s="109"/>
      <c r="CJ167" s="109"/>
      <c r="CK167" s="109"/>
      <c r="CL167" s="109"/>
      <c r="CM167" s="109"/>
      <c r="CN167" s="109"/>
      <c r="CO167" s="109"/>
      <c r="CP167" s="109"/>
      <c r="CQ167" s="109"/>
      <c r="CR167" s="109"/>
      <c r="CS167" s="109"/>
      <c r="CT167" s="109"/>
      <c r="CU167" s="109"/>
      <c r="CV167" s="109"/>
      <c r="CW167" s="109"/>
      <c r="CX167" s="109"/>
      <c r="CY167" s="109"/>
      <c r="CZ167" s="109"/>
      <c r="DA167" s="109"/>
      <c r="DB167" s="109"/>
      <c r="DC167" s="109"/>
      <c r="DD167" s="109"/>
      <c r="DE167" s="109"/>
      <c r="DF167" s="109"/>
      <c r="DG167" s="109"/>
      <c r="DH167" s="109"/>
      <c r="DI167" s="109"/>
      <c r="DJ167" s="109"/>
      <c r="DK167" s="109"/>
      <c r="DL167" s="109"/>
      <c r="DM167" s="109"/>
      <c r="DN167" s="109"/>
      <c r="DO167" s="109"/>
      <c r="DP167" s="109"/>
      <c r="DQ167" s="109"/>
      <c r="DR167" s="109"/>
      <c r="DS167" s="109"/>
      <c r="DT167" s="109"/>
      <c r="DU167" s="109"/>
      <c r="DV167" s="109"/>
      <c r="DW167" s="109"/>
      <c r="DX167" s="109"/>
      <c r="DY167" s="109"/>
      <c r="DZ167" s="109"/>
      <c r="EA167" s="109"/>
      <c r="EB167" s="109"/>
      <c r="EC167" s="109"/>
      <c r="ED167" s="109"/>
      <c r="EE167" s="109"/>
      <c r="EF167" s="109"/>
      <c r="EG167" s="109"/>
      <c r="EH167" s="109"/>
      <c r="EI167" s="109"/>
      <c r="EJ167" s="109"/>
      <c r="EK167" s="109"/>
      <c r="EL167" s="109"/>
      <c r="EM167" s="109"/>
      <c r="EN167" s="109"/>
      <c r="EO167" s="109"/>
      <c r="EP167" s="109"/>
      <c r="EQ167" s="109"/>
      <c r="ER167" s="109"/>
      <c r="ES167" s="109"/>
      <c r="ET167" s="109"/>
      <c r="EU167" s="109"/>
      <c r="EV167" s="109"/>
      <c r="EW167" s="109"/>
      <c r="EX167" s="109"/>
      <c r="EY167" s="109"/>
      <c r="EZ167" s="109"/>
      <c r="FA167" s="109"/>
      <c r="FB167" s="109"/>
      <c r="FC167" s="109"/>
      <c r="FD167" s="109"/>
      <c r="FE167" s="109"/>
      <c r="FF167" s="109"/>
      <c r="FG167" s="109"/>
      <c r="FH167" s="109"/>
      <c r="FI167" s="109"/>
      <c r="FJ167" s="109"/>
      <c r="FK167" s="109"/>
      <c r="FL167" s="109"/>
      <c r="FM167" s="109"/>
      <c r="FN167" s="109"/>
      <c r="FO167" s="109"/>
      <c r="FP167" s="109"/>
      <c r="FQ167" s="109"/>
      <c r="FR167" s="109"/>
      <c r="FS167" s="109"/>
      <c r="FT167" s="109"/>
      <c r="FU167" s="109"/>
      <c r="FV167" s="109"/>
      <c r="FW167" s="109"/>
      <c r="FX167" s="109"/>
      <c r="FY167" s="109"/>
      <c r="FZ167" s="109"/>
      <c r="GA167" s="109"/>
      <c r="GB167" s="109"/>
      <c r="GC167" s="109"/>
      <c r="GD167" s="109"/>
      <c r="GE167" s="109"/>
      <c r="GF167" s="109"/>
      <c r="GG167" s="109"/>
      <c r="GH167" s="109"/>
      <c r="GI167" s="109"/>
      <c r="GJ167" s="109"/>
      <c r="GK167" s="109"/>
      <c r="GL167" s="109"/>
      <c r="GM167" s="109"/>
      <c r="GN167" s="109"/>
      <c r="GO167" s="109"/>
      <c r="GP167" s="109"/>
      <c r="GQ167" s="109"/>
      <c r="GR167" s="109"/>
      <c r="GS167" s="109"/>
      <c r="GT167" s="109"/>
      <c r="GU167" s="109"/>
      <c r="GV167" s="109"/>
      <c r="GW167" s="109"/>
      <c r="GX167" s="109"/>
      <c r="GY167" s="109"/>
      <c r="GZ167" s="109"/>
      <c r="HA167" s="109"/>
      <c r="HB167" s="109"/>
      <c r="HC167" s="109"/>
      <c r="HD167" s="109"/>
      <c r="HE167" s="109"/>
      <c r="HF167" s="109"/>
      <c r="HG167" s="109"/>
      <c r="HH167" s="109"/>
      <c r="HI167" s="109"/>
      <c r="HJ167" s="109"/>
      <c r="HK167" s="109"/>
      <c r="HL167" s="109"/>
      <c r="HM167" s="109"/>
      <c r="HN167" s="109"/>
      <c r="HO167" s="109"/>
      <c r="HP167" s="109"/>
      <c r="HQ167" s="109"/>
      <c r="HR167" s="109"/>
      <c r="HS167" s="109"/>
      <c r="HT167" s="109"/>
      <c r="HU167" s="109"/>
      <c r="HV167" s="109"/>
      <c r="HW167" s="109"/>
      <c r="HX167" s="109"/>
      <c r="HY167" s="109"/>
      <c r="HZ167" s="109"/>
      <c r="IA167" s="109"/>
      <c r="IB167" s="109"/>
      <c r="IC167" s="109"/>
      <c r="ID167" s="109"/>
      <c r="IE167" s="109"/>
      <c r="IF167" s="109"/>
      <c r="IG167" s="109"/>
      <c r="IH167" s="109"/>
      <c r="II167" s="109"/>
      <c r="IJ167" s="109"/>
      <c r="IK167" s="109"/>
      <c r="IL167" s="109"/>
      <c r="IM167" s="109"/>
      <c r="IN167" s="109"/>
      <c r="IO167" s="109"/>
      <c r="IP167" s="109"/>
      <c r="IQ167" s="109"/>
      <c r="IR167" s="109"/>
      <c r="IS167" s="109"/>
      <c r="IT167" s="109"/>
      <c r="IU167" s="109"/>
      <c r="IV167" s="109"/>
    </row>
    <row r="168" spans="1:256" s="4" customFormat="1">
      <c r="A168" s="107"/>
      <c r="B168" s="14"/>
      <c r="C168" s="12"/>
      <c r="D168" s="157"/>
      <c r="E168" s="109"/>
      <c r="F168" s="157"/>
      <c r="G168" s="109"/>
      <c r="H168" s="109"/>
      <c r="I168" s="109"/>
      <c r="J168" s="109"/>
      <c r="K168" s="109"/>
      <c r="L168" s="109"/>
      <c r="M168" s="109"/>
      <c r="N168" s="109"/>
      <c r="O168" s="109"/>
      <c r="P168" s="109"/>
      <c r="Q168" s="109"/>
      <c r="R168" s="109"/>
      <c r="S168" s="109"/>
      <c r="T168" s="109"/>
      <c r="U168" s="109"/>
      <c r="V168" s="109"/>
      <c r="W168" s="109"/>
      <c r="X168" s="109"/>
      <c r="Y168" s="109"/>
      <c r="Z168" s="109"/>
      <c r="AA168" s="109"/>
      <c r="AB168" s="109"/>
      <c r="AC168" s="109"/>
      <c r="AD168" s="109"/>
      <c r="AE168" s="109"/>
      <c r="AF168" s="109"/>
      <c r="AG168" s="109"/>
      <c r="AH168" s="109"/>
      <c r="AI168" s="109"/>
      <c r="AJ168" s="109"/>
      <c r="AK168" s="109"/>
      <c r="AL168" s="109"/>
      <c r="AM168" s="109"/>
      <c r="AN168" s="109"/>
      <c r="AO168" s="109"/>
      <c r="AP168" s="109"/>
      <c r="AQ168" s="109"/>
      <c r="AR168" s="109"/>
      <c r="AS168" s="109"/>
      <c r="AT168" s="109"/>
      <c r="AU168" s="109"/>
      <c r="AV168" s="109"/>
      <c r="AW168" s="109"/>
      <c r="AX168" s="109"/>
      <c r="AY168" s="109"/>
      <c r="AZ168" s="109"/>
      <c r="BA168" s="109"/>
      <c r="BB168" s="109"/>
      <c r="BC168" s="109"/>
      <c r="BD168" s="109"/>
      <c r="BE168" s="109"/>
      <c r="BF168" s="109"/>
      <c r="BG168" s="109"/>
      <c r="BH168" s="109"/>
      <c r="BI168" s="109"/>
      <c r="BJ168" s="109"/>
      <c r="BK168" s="109"/>
      <c r="BL168" s="109"/>
      <c r="BM168" s="109"/>
      <c r="BN168" s="109"/>
      <c r="BO168" s="109"/>
      <c r="BP168" s="109"/>
      <c r="BQ168" s="109"/>
      <c r="BR168" s="109"/>
      <c r="BS168" s="109"/>
      <c r="BT168" s="109"/>
      <c r="BU168" s="109"/>
      <c r="BV168" s="109"/>
      <c r="BW168" s="109"/>
      <c r="BX168" s="109"/>
      <c r="BY168" s="109"/>
      <c r="BZ168" s="109"/>
      <c r="CA168" s="109"/>
      <c r="CB168" s="109"/>
      <c r="CC168" s="109"/>
      <c r="CD168" s="109"/>
      <c r="CE168" s="109"/>
      <c r="CF168" s="109"/>
      <c r="CG168" s="109"/>
      <c r="CH168" s="109"/>
      <c r="CI168" s="109"/>
      <c r="CJ168" s="109"/>
      <c r="CK168" s="109"/>
      <c r="CL168" s="109"/>
      <c r="CM168" s="109"/>
      <c r="CN168" s="109"/>
      <c r="CO168" s="109"/>
      <c r="CP168" s="109"/>
      <c r="CQ168" s="109"/>
      <c r="CR168" s="109"/>
      <c r="CS168" s="109"/>
      <c r="CT168" s="109"/>
      <c r="CU168" s="109"/>
      <c r="CV168" s="109"/>
      <c r="CW168" s="109"/>
      <c r="CX168" s="109"/>
      <c r="CY168" s="109"/>
      <c r="CZ168" s="109"/>
      <c r="DA168" s="109"/>
      <c r="DB168" s="109"/>
      <c r="DC168" s="109"/>
      <c r="DD168" s="109"/>
      <c r="DE168" s="109"/>
      <c r="DF168" s="109"/>
      <c r="DG168" s="109"/>
      <c r="DH168" s="109"/>
      <c r="DI168" s="109"/>
      <c r="DJ168" s="109"/>
      <c r="DK168" s="109"/>
      <c r="DL168" s="109"/>
      <c r="DM168" s="109"/>
      <c r="DN168" s="109"/>
      <c r="DO168" s="109"/>
      <c r="DP168" s="109"/>
      <c r="DQ168" s="109"/>
      <c r="DR168" s="109"/>
      <c r="DS168" s="109"/>
      <c r="DT168" s="109"/>
      <c r="DU168" s="109"/>
      <c r="DV168" s="109"/>
      <c r="DW168" s="109"/>
      <c r="DX168" s="109"/>
      <c r="DY168" s="109"/>
      <c r="DZ168" s="109"/>
      <c r="EA168" s="109"/>
      <c r="EB168" s="109"/>
      <c r="EC168" s="109"/>
      <c r="ED168" s="109"/>
      <c r="EE168" s="109"/>
      <c r="EF168" s="109"/>
      <c r="EG168" s="109"/>
      <c r="EH168" s="109"/>
      <c r="EI168" s="109"/>
      <c r="EJ168" s="109"/>
      <c r="EK168" s="109"/>
      <c r="EL168" s="109"/>
      <c r="EM168" s="109"/>
      <c r="EN168" s="109"/>
      <c r="EO168" s="109"/>
      <c r="EP168" s="109"/>
      <c r="EQ168" s="109"/>
      <c r="ER168" s="109"/>
      <c r="ES168" s="109"/>
      <c r="ET168" s="109"/>
      <c r="EU168" s="109"/>
      <c r="EV168" s="109"/>
      <c r="EW168" s="109"/>
      <c r="EX168" s="109"/>
      <c r="EY168" s="109"/>
      <c r="EZ168" s="109"/>
      <c r="FA168" s="109"/>
      <c r="FB168" s="109"/>
      <c r="FC168" s="109"/>
      <c r="FD168" s="109"/>
      <c r="FE168" s="109"/>
      <c r="FF168" s="109"/>
      <c r="FG168" s="109"/>
      <c r="FH168" s="109"/>
      <c r="FI168" s="109"/>
      <c r="FJ168" s="109"/>
      <c r="FK168" s="109"/>
      <c r="FL168" s="109"/>
      <c r="FM168" s="109"/>
      <c r="FN168" s="109"/>
      <c r="FO168" s="109"/>
      <c r="FP168" s="109"/>
      <c r="FQ168" s="109"/>
      <c r="FR168" s="109"/>
      <c r="FS168" s="109"/>
      <c r="FT168" s="109"/>
      <c r="FU168" s="109"/>
      <c r="FV168" s="109"/>
      <c r="FW168" s="109"/>
      <c r="FX168" s="109"/>
      <c r="FY168" s="109"/>
      <c r="FZ168" s="109"/>
      <c r="GA168" s="109"/>
      <c r="GB168" s="109"/>
      <c r="GC168" s="109"/>
      <c r="GD168" s="109"/>
      <c r="GE168" s="109"/>
      <c r="GF168" s="109"/>
      <c r="GG168" s="109"/>
      <c r="GH168" s="109"/>
      <c r="GI168" s="109"/>
      <c r="GJ168" s="109"/>
      <c r="GK168" s="109"/>
      <c r="GL168" s="109"/>
      <c r="GM168" s="109"/>
      <c r="GN168" s="109"/>
      <c r="GO168" s="109"/>
      <c r="GP168" s="109"/>
      <c r="GQ168" s="109"/>
      <c r="GR168" s="109"/>
      <c r="GS168" s="109"/>
      <c r="GT168" s="109"/>
      <c r="GU168" s="109"/>
      <c r="GV168" s="109"/>
      <c r="GW168" s="109"/>
      <c r="GX168" s="109"/>
      <c r="GY168" s="109"/>
      <c r="GZ168" s="109"/>
      <c r="HA168" s="109"/>
      <c r="HB168" s="109"/>
      <c r="HC168" s="109"/>
      <c r="HD168" s="109"/>
      <c r="HE168" s="109"/>
      <c r="HF168" s="109"/>
      <c r="HG168" s="109"/>
      <c r="HH168" s="109"/>
      <c r="HI168" s="109"/>
      <c r="HJ168" s="109"/>
      <c r="HK168" s="109"/>
      <c r="HL168" s="109"/>
      <c r="HM168" s="109"/>
      <c r="HN168" s="109"/>
      <c r="HO168" s="109"/>
      <c r="HP168" s="109"/>
      <c r="HQ168" s="109"/>
      <c r="HR168" s="109"/>
      <c r="HS168" s="109"/>
      <c r="HT168" s="109"/>
      <c r="HU168" s="109"/>
      <c r="HV168" s="109"/>
      <c r="HW168" s="109"/>
      <c r="HX168" s="109"/>
      <c r="HY168" s="109"/>
      <c r="HZ168" s="109"/>
      <c r="IA168" s="109"/>
      <c r="IB168" s="109"/>
      <c r="IC168" s="109"/>
      <c r="ID168" s="109"/>
      <c r="IE168" s="109"/>
      <c r="IF168" s="109"/>
      <c r="IG168" s="109"/>
      <c r="IH168" s="109"/>
      <c r="II168" s="109"/>
      <c r="IJ168" s="109"/>
      <c r="IK168" s="109"/>
      <c r="IL168" s="109"/>
      <c r="IM168" s="109"/>
      <c r="IN168" s="109"/>
      <c r="IO168" s="109"/>
      <c r="IP168" s="109"/>
      <c r="IQ168" s="109"/>
      <c r="IR168" s="109"/>
      <c r="IS168" s="109"/>
      <c r="IT168" s="109"/>
      <c r="IU168" s="109"/>
      <c r="IV168" s="109"/>
    </row>
    <row r="169" spans="1:256" s="4" customFormat="1">
      <c r="A169" s="107"/>
      <c r="B169" s="14"/>
      <c r="C169" s="12"/>
      <c r="D169" s="157"/>
      <c r="E169" s="109"/>
      <c r="F169" s="157"/>
      <c r="G169" s="109"/>
      <c r="H169" s="109"/>
      <c r="I169" s="109"/>
      <c r="J169" s="109"/>
      <c r="K169" s="109"/>
      <c r="L169" s="109"/>
      <c r="M169" s="109"/>
      <c r="N169" s="109"/>
      <c r="O169" s="109"/>
      <c r="P169" s="109"/>
      <c r="Q169" s="109"/>
      <c r="R169" s="109"/>
      <c r="S169" s="109"/>
      <c r="T169" s="109"/>
      <c r="U169" s="109"/>
      <c r="V169" s="109"/>
      <c r="W169" s="109"/>
      <c r="X169" s="109"/>
      <c r="Y169" s="109"/>
      <c r="Z169" s="109"/>
      <c r="AA169" s="109"/>
      <c r="AB169" s="109"/>
      <c r="AC169" s="109"/>
      <c r="AD169" s="109"/>
      <c r="AE169" s="109"/>
      <c r="AF169" s="109"/>
      <c r="AG169" s="109"/>
      <c r="AH169" s="109"/>
      <c r="AI169" s="109"/>
      <c r="AJ169" s="109"/>
      <c r="AK169" s="109"/>
      <c r="AL169" s="109"/>
      <c r="AM169" s="109"/>
      <c r="AN169" s="109"/>
      <c r="AO169" s="109"/>
      <c r="AP169" s="109"/>
      <c r="AQ169" s="109"/>
      <c r="AR169" s="109"/>
      <c r="AS169" s="109"/>
      <c r="AT169" s="109"/>
      <c r="AU169" s="109"/>
      <c r="AV169" s="109"/>
      <c r="AW169" s="109"/>
      <c r="AX169" s="109"/>
      <c r="AY169" s="109"/>
      <c r="AZ169" s="109"/>
      <c r="BA169" s="109"/>
      <c r="BB169" s="109"/>
      <c r="BC169" s="109"/>
      <c r="BD169" s="109"/>
      <c r="BE169" s="109"/>
      <c r="BF169" s="109"/>
      <c r="BG169" s="109"/>
      <c r="BH169" s="109"/>
      <c r="BI169" s="109"/>
      <c r="BJ169" s="109"/>
      <c r="BK169" s="109"/>
      <c r="BL169" s="109"/>
      <c r="BM169" s="109"/>
      <c r="BN169" s="109"/>
      <c r="BO169" s="109"/>
      <c r="BP169" s="109"/>
      <c r="BQ169" s="109"/>
      <c r="BR169" s="109"/>
      <c r="BS169" s="109"/>
      <c r="BT169" s="109"/>
      <c r="BU169" s="109"/>
      <c r="BV169" s="109"/>
      <c r="BW169" s="109"/>
      <c r="BX169" s="109"/>
      <c r="BY169" s="109"/>
      <c r="BZ169" s="109"/>
      <c r="CA169" s="109"/>
      <c r="CB169" s="109"/>
      <c r="CC169" s="109"/>
      <c r="CD169" s="109"/>
      <c r="CE169" s="109"/>
      <c r="CF169" s="109"/>
      <c r="CG169" s="109"/>
      <c r="CH169" s="109"/>
      <c r="CI169" s="109"/>
      <c r="CJ169" s="109"/>
      <c r="CK169" s="109"/>
      <c r="CL169" s="109"/>
      <c r="CM169" s="109"/>
      <c r="CN169" s="109"/>
      <c r="CO169" s="109"/>
      <c r="CP169" s="109"/>
      <c r="CQ169" s="109"/>
      <c r="CR169" s="109"/>
      <c r="CS169" s="109"/>
      <c r="CT169" s="109"/>
      <c r="CU169" s="109"/>
      <c r="CV169" s="109"/>
      <c r="CW169" s="109"/>
      <c r="CX169" s="109"/>
      <c r="CY169" s="109"/>
      <c r="CZ169" s="109"/>
      <c r="DA169" s="109"/>
      <c r="DB169" s="109"/>
      <c r="DC169" s="109"/>
      <c r="DD169" s="109"/>
      <c r="DE169" s="109"/>
      <c r="DF169" s="109"/>
      <c r="DG169" s="109"/>
      <c r="DH169" s="109"/>
      <c r="DI169" s="109"/>
      <c r="DJ169" s="109"/>
      <c r="DK169" s="109"/>
      <c r="DL169" s="109"/>
      <c r="DM169" s="109"/>
      <c r="DN169" s="109"/>
      <c r="DO169" s="109"/>
      <c r="DP169" s="109"/>
      <c r="DQ169" s="109"/>
      <c r="DR169" s="109"/>
      <c r="DS169" s="109"/>
      <c r="DT169" s="109"/>
      <c r="DU169" s="109"/>
      <c r="DV169" s="109"/>
      <c r="DW169" s="109"/>
      <c r="DX169" s="109"/>
      <c r="DY169" s="109"/>
      <c r="DZ169" s="109"/>
      <c r="EA169" s="109"/>
      <c r="EB169" s="109"/>
      <c r="EC169" s="109"/>
      <c r="ED169" s="109"/>
      <c r="EE169" s="109"/>
      <c r="EF169" s="109"/>
      <c r="EG169" s="109"/>
      <c r="EH169" s="109"/>
      <c r="EI169" s="109"/>
      <c r="EJ169" s="109"/>
      <c r="EK169" s="109"/>
      <c r="EL169" s="109"/>
      <c r="EM169" s="109"/>
      <c r="EN169" s="109"/>
      <c r="EO169" s="109"/>
      <c r="EP169" s="109"/>
      <c r="EQ169" s="109"/>
      <c r="ER169" s="109"/>
      <c r="ES169" s="109"/>
      <c r="ET169" s="109"/>
      <c r="EU169" s="109"/>
      <c r="EV169" s="109"/>
      <c r="EW169" s="109"/>
      <c r="EX169" s="109"/>
      <c r="EY169" s="109"/>
      <c r="EZ169" s="109"/>
      <c r="FA169" s="109"/>
      <c r="FB169" s="109"/>
      <c r="FC169" s="109"/>
      <c r="FD169" s="109"/>
      <c r="FE169" s="109"/>
      <c r="FF169" s="109"/>
      <c r="FG169" s="109"/>
      <c r="FH169" s="109"/>
      <c r="FI169" s="109"/>
      <c r="FJ169" s="109"/>
      <c r="FK169" s="109"/>
      <c r="FL169" s="109"/>
      <c r="FM169" s="109"/>
      <c r="FN169" s="109"/>
      <c r="FO169" s="109"/>
      <c r="FP169" s="109"/>
      <c r="FQ169" s="109"/>
      <c r="FR169" s="109"/>
      <c r="FS169" s="109"/>
      <c r="FT169" s="109"/>
      <c r="FU169" s="109"/>
      <c r="FV169" s="109"/>
      <c r="FW169" s="109"/>
      <c r="FX169" s="109"/>
      <c r="FY169" s="109"/>
      <c r="FZ169" s="109"/>
      <c r="GA169" s="109"/>
      <c r="GB169" s="109"/>
      <c r="GC169" s="109"/>
      <c r="GD169" s="109"/>
      <c r="GE169" s="109"/>
      <c r="GF169" s="109"/>
      <c r="GG169" s="109"/>
      <c r="GH169" s="109"/>
      <c r="GI169" s="109"/>
      <c r="GJ169" s="109"/>
      <c r="GK169" s="109"/>
      <c r="GL169" s="109"/>
      <c r="GM169" s="109"/>
      <c r="GN169" s="109"/>
      <c r="GO169" s="109"/>
      <c r="GP169" s="109"/>
      <c r="GQ169" s="109"/>
      <c r="GR169" s="109"/>
      <c r="GS169" s="109"/>
      <c r="GT169" s="109"/>
      <c r="GU169" s="109"/>
      <c r="GV169" s="109"/>
      <c r="GW169" s="109"/>
      <c r="GX169" s="109"/>
      <c r="GY169" s="109"/>
      <c r="GZ169" s="109"/>
      <c r="HA169" s="109"/>
      <c r="HB169" s="109"/>
      <c r="HC169" s="109"/>
      <c r="HD169" s="109"/>
      <c r="HE169" s="109"/>
      <c r="HF169" s="109"/>
      <c r="HG169" s="109"/>
      <c r="HH169" s="109"/>
      <c r="HI169" s="109"/>
      <c r="HJ169" s="109"/>
      <c r="HK169" s="109"/>
      <c r="HL169" s="109"/>
      <c r="HM169" s="109"/>
      <c r="HN169" s="109"/>
      <c r="HO169" s="109"/>
      <c r="HP169" s="109"/>
      <c r="HQ169" s="109"/>
      <c r="HR169" s="109"/>
      <c r="HS169" s="109"/>
      <c r="HT169" s="109"/>
      <c r="HU169" s="109"/>
      <c r="HV169" s="109"/>
      <c r="HW169" s="109"/>
      <c r="HX169" s="109"/>
      <c r="HY169" s="109"/>
      <c r="HZ169" s="109"/>
      <c r="IA169" s="109"/>
      <c r="IB169" s="109"/>
      <c r="IC169" s="109"/>
      <c r="ID169" s="109"/>
      <c r="IE169" s="109"/>
      <c r="IF169" s="109"/>
      <c r="IG169" s="109"/>
      <c r="IH169" s="109"/>
      <c r="II169" s="109"/>
      <c r="IJ169" s="109"/>
      <c r="IK169" s="109"/>
      <c r="IL169" s="109"/>
      <c r="IM169" s="109"/>
      <c r="IN169" s="109"/>
      <c r="IO169" s="109"/>
      <c r="IP169" s="109"/>
      <c r="IQ169" s="109"/>
      <c r="IR169" s="109"/>
      <c r="IS169" s="109"/>
      <c r="IT169" s="109"/>
      <c r="IU169" s="109"/>
      <c r="IV169" s="109"/>
    </row>
    <row r="170" spans="1:256" s="4" customFormat="1">
      <c r="A170" s="107"/>
      <c r="B170" s="14"/>
      <c r="C170" s="12"/>
      <c r="D170" s="157"/>
      <c r="E170" s="109"/>
      <c r="F170" s="157"/>
      <c r="G170" s="109"/>
      <c r="H170" s="109"/>
      <c r="I170" s="109"/>
      <c r="J170" s="109"/>
      <c r="K170" s="109"/>
      <c r="L170" s="109"/>
      <c r="M170" s="109"/>
      <c r="N170" s="109"/>
      <c r="O170" s="109"/>
      <c r="P170" s="109"/>
      <c r="Q170" s="109"/>
      <c r="R170" s="109"/>
      <c r="S170" s="109"/>
      <c r="T170" s="109"/>
      <c r="U170" s="109"/>
      <c r="V170" s="109"/>
      <c r="W170" s="109"/>
      <c r="X170" s="109"/>
      <c r="Y170" s="109"/>
      <c r="Z170" s="109"/>
      <c r="AA170" s="109"/>
      <c r="AB170" s="109"/>
      <c r="AC170" s="109"/>
      <c r="AD170" s="109"/>
      <c r="AE170" s="109"/>
      <c r="AF170" s="109"/>
      <c r="AG170" s="109"/>
      <c r="AH170" s="109"/>
      <c r="AI170" s="109"/>
      <c r="AJ170" s="109"/>
      <c r="AK170" s="109"/>
      <c r="AL170" s="109"/>
      <c r="AM170" s="109"/>
      <c r="AN170" s="109"/>
      <c r="AO170" s="109"/>
      <c r="AP170" s="109"/>
      <c r="AQ170" s="109"/>
      <c r="AR170" s="109"/>
      <c r="AS170" s="109"/>
      <c r="AT170" s="109"/>
      <c r="AU170" s="109"/>
      <c r="AV170" s="109"/>
      <c r="AW170" s="109"/>
      <c r="AX170" s="109"/>
      <c r="AY170" s="109"/>
      <c r="AZ170" s="109"/>
      <c r="BA170" s="109"/>
      <c r="BB170" s="109"/>
      <c r="BC170" s="109"/>
      <c r="BD170" s="109"/>
      <c r="BE170" s="109"/>
      <c r="BF170" s="109"/>
      <c r="BG170" s="109"/>
      <c r="BH170" s="109"/>
      <c r="BI170" s="109"/>
      <c r="BJ170" s="109"/>
      <c r="BK170" s="109"/>
      <c r="BL170" s="109"/>
      <c r="BM170" s="109"/>
      <c r="BN170" s="109"/>
      <c r="BO170" s="109"/>
      <c r="BP170" s="109"/>
      <c r="BQ170" s="109"/>
      <c r="BR170" s="109"/>
      <c r="BS170" s="109"/>
      <c r="BT170" s="109"/>
      <c r="BU170" s="109"/>
      <c r="BV170" s="109"/>
      <c r="BW170" s="109"/>
      <c r="BX170" s="109"/>
      <c r="BY170" s="109"/>
      <c r="BZ170" s="109"/>
      <c r="CA170" s="109"/>
      <c r="CB170" s="109"/>
      <c r="CC170" s="109"/>
      <c r="CD170" s="109"/>
      <c r="CE170" s="109"/>
      <c r="CF170" s="109"/>
      <c r="CG170" s="109"/>
      <c r="CH170" s="109"/>
      <c r="CI170" s="109"/>
      <c r="CJ170" s="109"/>
      <c r="CK170" s="109"/>
      <c r="CL170" s="109"/>
      <c r="CM170" s="109"/>
      <c r="CN170" s="109"/>
      <c r="CO170" s="109"/>
      <c r="CP170" s="109"/>
      <c r="CQ170" s="109"/>
      <c r="CR170" s="109"/>
      <c r="CS170" s="109"/>
      <c r="CT170" s="109"/>
      <c r="CU170" s="109"/>
      <c r="CV170" s="109"/>
      <c r="CW170" s="109"/>
      <c r="CX170" s="109"/>
      <c r="CY170" s="109"/>
      <c r="CZ170" s="109"/>
      <c r="DA170" s="109"/>
      <c r="DB170" s="109"/>
      <c r="DC170" s="109"/>
      <c r="DD170" s="109"/>
      <c r="DE170" s="109"/>
      <c r="DF170" s="109"/>
      <c r="DG170" s="109"/>
      <c r="DH170" s="109"/>
      <c r="DI170" s="109"/>
      <c r="DJ170" s="109"/>
      <c r="DK170" s="109"/>
      <c r="DL170" s="109"/>
      <c r="DM170" s="109"/>
      <c r="DN170" s="109"/>
      <c r="DO170" s="109"/>
      <c r="DP170" s="109"/>
      <c r="DQ170" s="109"/>
      <c r="DR170" s="109"/>
      <c r="DS170" s="109"/>
      <c r="DT170" s="109"/>
      <c r="DU170" s="109"/>
      <c r="DV170" s="109"/>
      <c r="DW170" s="109"/>
      <c r="DX170" s="109"/>
      <c r="DY170" s="109"/>
      <c r="DZ170" s="109"/>
      <c r="EA170" s="109"/>
      <c r="EB170" s="109"/>
      <c r="EC170" s="109"/>
      <c r="ED170" s="109"/>
      <c r="EE170" s="109"/>
      <c r="EF170" s="109"/>
      <c r="EG170" s="109"/>
      <c r="EH170" s="109"/>
      <c r="EI170" s="109"/>
      <c r="EJ170" s="109"/>
      <c r="EK170" s="109"/>
      <c r="EL170" s="109"/>
      <c r="EM170" s="109"/>
      <c r="EN170" s="109"/>
      <c r="EO170" s="109"/>
      <c r="EP170" s="109"/>
      <c r="EQ170" s="109"/>
      <c r="ER170" s="109"/>
      <c r="ES170" s="109"/>
      <c r="ET170" s="109"/>
      <c r="EU170" s="109"/>
      <c r="EV170" s="109"/>
      <c r="EW170" s="109"/>
      <c r="EX170" s="109"/>
      <c r="EY170" s="109"/>
      <c r="EZ170" s="109"/>
      <c r="FA170" s="109"/>
      <c r="FB170" s="109"/>
      <c r="FC170" s="109"/>
      <c r="FD170" s="109"/>
      <c r="FE170" s="109"/>
      <c r="FF170" s="109"/>
      <c r="FG170" s="109"/>
      <c r="FH170" s="109"/>
      <c r="FI170" s="109"/>
      <c r="FJ170" s="109"/>
      <c r="FK170" s="109"/>
      <c r="FL170" s="109"/>
      <c r="FM170" s="109"/>
      <c r="FN170" s="109"/>
      <c r="FO170" s="109"/>
      <c r="FP170" s="109"/>
      <c r="FQ170" s="109"/>
      <c r="FR170" s="109"/>
      <c r="FS170" s="109"/>
      <c r="FT170" s="109"/>
      <c r="FU170" s="109"/>
      <c r="FV170" s="109"/>
      <c r="FW170" s="109"/>
      <c r="FX170" s="109"/>
      <c r="FY170" s="109"/>
      <c r="FZ170" s="109"/>
      <c r="GA170" s="109"/>
      <c r="GB170" s="109"/>
      <c r="GC170" s="109"/>
      <c r="GD170" s="109"/>
      <c r="GE170" s="109"/>
      <c r="GF170" s="109"/>
      <c r="GG170" s="109"/>
      <c r="GH170" s="109"/>
      <c r="GI170" s="109"/>
      <c r="GJ170" s="109"/>
      <c r="GK170" s="109"/>
      <c r="GL170" s="109"/>
      <c r="GM170" s="109"/>
      <c r="GN170" s="109"/>
      <c r="GO170" s="109"/>
      <c r="GP170" s="109"/>
      <c r="GQ170" s="109"/>
      <c r="GR170" s="109"/>
      <c r="GS170" s="109"/>
      <c r="GT170" s="109"/>
      <c r="GU170" s="109"/>
      <c r="GV170" s="109"/>
      <c r="GW170" s="109"/>
      <c r="GX170" s="109"/>
      <c r="GY170" s="109"/>
      <c r="GZ170" s="109"/>
      <c r="HA170" s="109"/>
      <c r="HB170" s="109"/>
      <c r="HC170" s="109"/>
      <c r="HD170" s="109"/>
      <c r="HE170" s="109"/>
      <c r="HF170" s="109"/>
      <c r="HG170" s="109"/>
      <c r="HH170" s="109"/>
      <c r="HI170" s="109"/>
      <c r="HJ170" s="109"/>
      <c r="HK170" s="109"/>
      <c r="HL170" s="109"/>
      <c r="HM170" s="109"/>
      <c r="HN170" s="109"/>
      <c r="HO170" s="109"/>
      <c r="HP170" s="109"/>
      <c r="HQ170" s="109"/>
      <c r="HR170" s="109"/>
      <c r="HS170" s="109"/>
      <c r="HT170" s="109"/>
      <c r="HU170" s="109"/>
      <c r="HV170" s="109"/>
      <c r="HW170" s="109"/>
      <c r="HX170" s="109"/>
      <c r="HY170" s="109"/>
      <c r="HZ170" s="109"/>
      <c r="IA170" s="109"/>
      <c r="IB170" s="109"/>
      <c r="IC170" s="109"/>
      <c r="ID170" s="109"/>
      <c r="IE170" s="109"/>
      <c r="IF170" s="109"/>
      <c r="IG170" s="109"/>
      <c r="IH170" s="109"/>
      <c r="II170" s="109"/>
      <c r="IJ170" s="109"/>
      <c r="IK170" s="109"/>
      <c r="IL170" s="109"/>
      <c r="IM170" s="109"/>
      <c r="IN170" s="109"/>
      <c r="IO170" s="109"/>
      <c r="IP170" s="109"/>
      <c r="IQ170" s="109"/>
      <c r="IR170" s="109"/>
      <c r="IS170" s="109"/>
      <c r="IT170" s="109"/>
      <c r="IU170" s="109"/>
      <c r="IV170" s="109"/>
    </row>
    <row r="171" spans="1:256" s="4" customFormat="1">
      <c r="A171" s="107"/>
      <c r="B171" s="14"/>
      <c r="C171" s="12"/>
      <c r="D171" s="157"/>
      <c r="E171" s="109"/>
      <c r="F171" s="157"/>
      <c r="G171" s="109"/>
      <c r="H171" s="109"/>
      <c r="I171" s="109"/>
      <c r="J171" s="109"/>
      <c r="K171" s="109"/>
      <c r="L171" s="109"/>
      <c r="M171" s="109"/>
      <c r="N171" s="109"/>
      <c r="O171" s="109"/>
      <c r="P171" s="109"/>
      <c r="Q171" s="109"/>
      <c r="R171" s="109"/>
      <c r="S171" s="109"/>
      <c r="T171" s="109"/>
      <c r="U171" s="109"/>
      <c r="V171" s="109"/>
      <c r="W171" s="109"/>
      <c r="X171" s="109"/>
      <c r="Y171" s="109"/>
      <c r="Z171" s="109"/>
      <c r="AA171" s="109"/>
      <c r="AB171" s="109"/>
      <c r="AC171" s="109"/>
      <c r="AD171" s="109"/>
      <c r="AE171" s="109"/>
      <c r="AF171" s="109"/>
      <c r="AG171" s="109"/>
      <c r="AH171" s="109"/>
      <c r="AI171" s="109"/>
      <c r="AJ171" s="109"/>
      <c r="AK171" s="109"/>
      <c r="AL171" s="109"/>
      <c r="AM171" s="109"/>
      <c r="AN171" s="109"/>
      <c r="AO171" s="109"/>
      <c r="AP171" s="109"/>
      <c r="AQ171" s="109"/>
      <c r="AR171" s="109"/>
      <c r="AS171" s="109"/>
      <c r="AT171" s="109"/>
      <c r="AU171" s="109"/>
      <c r="AV171" s="109"/>
      <c r="AW171" s="109"/>
      <c r="AX171" s="109"/>
      <c r="AY171" s="109"/>
      <c r="AZ171" s="109"/>
      <c r="BA171" s="109"/>
      <c r="BB171" s="109"/>
      <c r="BC171" s="109"/>
      <c r="BD171" s="109"/>
      <c r="BE171" s="109"/>
      <c r="BF171" s="109"/>
      <c r="BG171" s="109"/>
      <c r="BH171" s="109"/>
      <c r="BI171" s="109"/>
      <c r="BJ171" s="109"/>
      <c r="BK171" s="109"/>
      <c r="BL171" s="109"/>
      <c r="BM171" s="109"/>
      <c r="BN171" s="109"/>
      <c r="BO171" s="109"/>
      <c r="BP171" s="109"/>
      <c r="BQ171" s="109"/>
      <c r="BR171" s="109"/>
      <c r="BS171" s="109"/>
      <c r="BT171" s="109"/>
      <c r="BU171" s="109"/>
      <c r="BV171" s="109"/>
      <c r="BW171" s="109"/>
      <c r="BX171" s="109"/>
      <c r="BY171" s="109"/>
      <c r="BZ171" s="109"/>
      <c r="CA171" s="109"/>
      <c r="CB171" s="109"/>
      <c r="CC171" s="109"/>
      <c r="CD171" s="109"/>
      <c r="CE171" s="109"/>
      <c r="CF171" s="109"/>
      <c r="CG171" s="109"/>
      <c r="CH171" s="109"/>
      <c r="CI171" s="109"/>
      <c r="CJ171" s="109"/>
      <c r="CK171" s="109"/>
      <c r="CL171" s="109"/>
      <c r="CM171" s="109"/>
      <c r="CN171" s="109"/>
      <c r="CO171" s="109"/>
      <c r="CP171" s="109"/>
      <c r="CQ171" s="109"/>
      <c r="CR171" s="109"/>
      <c r="CS171" s="109"/>
      <c r="CT171" s="109"/>
      <c r="CU171" s="109"/>
      <c r="CV171" s="109"/>
      <c r="CW171" s="109"/>
      <c r="CX171" s="109"/>
      <c r="CY171" s="109"/>
      <c r="CZ171" s="109"/>
      <c r="DA171" s="109"/>
      <c r="DB171" s="109"/>
      <c r="DC171" s="109"/>
      <c r="DD171" s="109"/>
      <c r="DE171" s="109"/>
      <c r="DF171" s="109"/>
      <c r="DG171" s="109"/>
      <c r="DH171" s="109"/>
      <c r="DI171" s="109"/>
      <c r="DJ171" s="109"/>
      <c r="DK171" s="109"/>
      <c r="DL171" s="109"/>
      <c r="DM171" s="109"/>
      <c r="DN171" s="109"/>
      <c r="DO171" s="109"/>
      <c r="DP171" s="109"/>
      <c r="DQ171" s="109"/>
      <c r="DR171" s="109"/>
      <c r="DS171" s="109"/>
      <c r="DT171" s="109"/>
      <c r="DU171" s="109"/>
      <c r="DV171" s="109"/>
      <c r="DW171" s="109"/>
      <c r="DX171" s="109"/>
      <c r="DY171" s="109"/>
      <c r="DZ171" s="109"/>
      <c r="EA171" s="109"/>
      <c r="EB171" s="109"/>
      <c r="EC171" s="109"/>
      <c r="ED171" s="109"/>
      <c r="EE171" s="109"/>
      <c r="EF171" s="109"/>
      <c r="EG171" s="109"/>
      <c r="EH171" s="109"/>
      <c r="EI171" s="109"/>
      <c r="EJ171" s="109"/>
      <c r="EK171" s="109"/>
      <c r="EL171" s="109"/>
      <c r="EM171" s="109"/>
      <c r="EN171" s="109"/>
      <c r="EO171" s="109"/>
      <c r="EP171" s="109"/>
      <c r="EQ171" s="109"/>
      <c r="ER171" s="109"/>
      <c r="ES171" s="109"/>
      <c r="ET171" s="109"/>
      <c r="EU171" s="109"/>
      <c r="EV171" s="109"/>
      <c r="EW171" s="109"/>
      <c r="EX171" s="109"/>
      <c r="EY171" s="109"/>
      <c r="EZ171" s="109"/>
      <c r="FA171" s="109"/>
      <c r="FB171" s="109"/>
      <c r="FC171" s="109"/>
      <c r="FD171" s="109"/>
      <c r="FE171" s="109"/>
      <c r="FF171" s="109"/>
      <c r="FG171" s="109"/>
      <c r="FH171" s="109"/>
      <c r="FI171" s="109"/>
      <c r="FJ171" s="109"/>
      <c r="FK171" s="109"/>
      <c r="FL171" s="109"/>
      <c r="FM171" s="109"/>
      <c r="FN171" s="109"/>
      <c r="FO171" s="109"/>
      <c r="FP171" s="109"/>
      <c r="FQ171" s="109"/>
      <c r="FR171" s="109"/>
      <c r="FS171" s="109"/>
      <c r="FT171" s="109"/>
      <c r="FU171" s="109"/>
      <c r="FV171" s="109"/>
      <c r="FW171" s="109"/>
      <c r="FX171" s="109"/>
      <c r="FY171" s="109"/>
      <c r="FZ171" s="109"/>
      <c r="GA171" s="109"/>
      <c r="GB171" s="109"/>
      <c r="GC171" s="109"/>
      <c r="GD171" s="109"/>
      <c r="GE171" s="109"/>
      <c r="GF171" s="109"/>
      <c r="GG171" s="109"/>
      <c r="GH171" s="109"/>
      <c r="GI171" s="109"/>
      <c r="GJ171" s="109"/>
      <c r="GK171" s="109"/>
      <c r="GL171" s="109"/>
      <c r="GM171" s="109"/>
      <c r="GN171" s="109"/>
      <c r="GO171" s="109"/>
      <c r="GP171" s="109"/>
      <c r="GQ171" s="109"/>
      <c r="GR171" s="109"/>
      <c r="GS171" s="109"/>
      <c r="GT171" s="109"/>
      <c r="GU171" s="109"/>
      <c r="GV171" s="109"/>
      <c r="GW171" s="109"/>
      <c r="GX171" s="109"/>
      <c r="GY171" s="109"/>
      <c r="GZ171" s="109"/>
      <c r="HA171" s="109"/>
      <c r="HB171" s="109"/>
      <c r="HC171" s="109"/>
      <c r="HD171" s="109"/>
      <c r="HE171" s="109"/>
      <c r="HF171" s="109"/>
      <c r="HG171" s="109"/>
      <c r="HH171" s="109"/>
      <c r="HI171" s="109"/>
      <c r="HJ171" s="109"/>
      <c r="HK171" s="109"/>
      <c r="HL171" s="109"/>
      <c r="HM171" s="109"/>
      <c r="HN171" s="109"/>
      <c r="HO171" s="109"/>
      <c r="HP171" s="109"/>
      <c r="HQ171" s="109"/>
      <c r="HR171" s="109"/>
      <c r="HS171" s="109"/>
      <c r="HT171" s="109"/>
      <c r="HU171" s="109"/>
      <c r="HV171" s="109"/>
      <c r="HW171" s="109"/>
      <c r="HX171" s="109"/>
      <c r="HY171" s="109"/>
      <c r="HZ171" s="109"/>
      <c r="IA171" s="109"/>
      <c r="IB171" s="109"/>
      <c r="IC171" s="109"/>
      <c r="ID171" s="109"/>
      <c r="IE171" s="109"/>
      <c r="IF171" s="109"/>
      <c r="IG171" s="109"/>
      <c r="IH171" s="109"/>
      <c r="II171" s="109"/>
      <c r="IJ171" s="109"/>
      <c r="IK171" s="109"/>
      <c r="IL171" s="109"/>
      <c r="IM171" s="109"/>
      <c r="IN171" s="109"/>
      <c r="IO171" s="109"/>
      <c r="IP171" s="109"/>
      <c r="IQ171" s="109"/>
      <c r="IR171" s="109"/>
      <c r="IS171" s="109"/>
      <c r="IT171" s="109"/>
      <c r="IU171" s="109"/>
      <c r="IV171" s="109"/>
    </row>
    <row r="172" spans="1:256" s="4" customFormat="1">
      <c r="A172" s="107"/>
      <c r="B172" s="14"/>
      <c r="C172" s="12"/>
      <c r="D172" s="157"/>
      <c r="E172" s="109"/>
      <c r="F172" s="157"/>
      <c r="G172" s="109"/>
      <c r="H172" s="109"/>
      <c r="I172" s="109"/>
      <c r="J172" s="109"/>
      <c r="K172" s="109"/>
      <c r="L172" s="109"/>
      <c r="M172" s="109"/>
      <c r="N172" s="109"/>
      <c r="O172" s="109"/>
      <c r="P172" s="109"/>
      <c r="Q172" s="109"/>
      <c r="R172" s="109"/>
      <c r="S172" s="109"/>
      <c r="T172" s="109"/>
      <c r="U172" s="109"/>
      <c r="V172" s="109"/>
      <c r="W172" s="109"/>
      <c r="X172" s="109"/>
      <c r="Y172" s="109"/>
      <c r="Z172" s="109"/>
      <c r="AA172" s="109"/>
      <c r="AB172" s="109"/>
      <c r="AC172" s="109"/>
      <c r="AD172" s="109"/>
      <c r="AE172" s="109"/>
      <c r="AF172" s="109"/>
      <c r="AG172" s="109"/>
      <c r="AH172" s="109"/>
      <c r="AI172" s="109"/>
      <c r="AJ172" s="109"/>
      <c r="AK172" s="109"/>
      <c r="AL172" s="109"/>
      <c r="AM172" s="109"/>
      <c r="AN172" s="109"/>
      <c r="AO172" s="109"/>
      <c r="AP172" s="109"/>
      <c r="AQ172" s="109"/>
      <c r="AR172" s="109"/>
      <c r="AS172" s="109"/>
      <c r="AT172" s="109"/>
      <c r="AU172" s="109"/>
      <c r="AV172" s="109"/>
      <c r="AW172" s="109"/>
      <c r="AX172" s="109"/>
      <c r="AY172" s="109"/>
      <c r="AZ172" s="109"/>
      <c r="BA172" s="109"/>
      <c r="BB172" s="109"/>
      <c r="BC172" s="109"/>
      <c r="BD172" s="109"/>
      <c r="BE172" s="109"/>
      <c r="BF172" s="109"/>
      <c r="BG172" s="109"/>
      <c r="BH172" s="109"/>
      <c r="BI172" s="109"/>
      <c r="BJ172" s="109"/>
      <c r="BK172" s="109"/>
      <c r="BL172" s="109"/>
      <c r="BM172" s="109"/>
      <c r="BN172" s="109"/>
      <c r="BO172" s="109"/>
      <c r="BP172" s="109"/>
      <c r="BQ172" s="109"/>
      <c r="BR172" s="109"/>
      <c r="BS172" s="109"/>
      <c r="BT172" s="109"/>
      <c r="BU172" s="109"/>
      <c r="BV172" s="109"/>
      <c r="BW172" s="109"/>
      <c r="BX172" s="109"/>
      <c r="BY172" s="109"/>
      <c r="BZ172" s="109"/>
      <c r="CA172" s="109"/>
      <c r="CB172" s="109"/>
      <c r="CC172" s="109"/>
      <c r="CD172" s="109"/>
      <c r="CE172" s="109"/>
      <c r="CF172" s="109"/>
      <c r="CG172" s="109"/>
      <c r="CH172" s="109"/>
      <c r="CI172" s="109"/>
      <c r="CJ172" s="109"/>
      <c r="CK172" s="109"/>
      <c r="CL172" s="109"/>
      <c r="CM172" s="109"/>
      <c r="CN172" s="109"/>
      <c r="CO172" s="109"/>
      <c r="CP172" s="109"/>
      <c r="CQ172" s="109"/>
      <c r="CR172" s="109"/>
      <c r="CS172" s="109"/>
      <c r="CT172" s="109"/>
      <c r="CU172" s="109"/>
      <c r="CV172" s="109"/>
      <c r="CW172" s="109"/>
      <c r="CX172" s="109"/>
      <c r="CY172" s="109"/>
      <c r="CZ172" s="109"/>
      <c r="DA172" s="109"/>
      <c r="DB172" s="109"/>
      <c r="DC172" s="109"/>
      <c r="DD172" s="109"/>
      <c r="DE172" s="109"/>
      <c r="DF172" s="109"/>
      <c r="DG172" s="109"/>
      <c r="DH172" s="109"/>
      <c r="DI172" s="109"/>
      <c r="DJ172" s="109"/>
      <c r="DK172" s="109"/>
      <c r="DL172" s="109"/>
      <c r="DM172" s="109"/>
      <c r="DN172" s="109"/>
      <c r="DO172" s="109"/>
      <c r="DP172" s="109"/>
      <c r="DQ172" s="109"/>
      <c r="DR172" s="109"/>
      <c r="DS172" s="109"/>
      <c r="DT172" s="109"/>
      <c r="DU172" s="109"/>
      <c r="DV172" s="109"/>
      <c r="DW172" s="109"/>
      <c r="DX172" s="109"/>
      <c r="DY172" s="109"/>
      <c r="DZ172" s="109"/>
      <c r="EA172" s="109"/>
      <c r="EB172" s="109"/>
      <c r="EC172" s="109"/>
      <c r="ED172" s="109"/>
      <c r="EE172" s="109"/>
      <c r="EF172" s="109"/>
      <c r="EG172" s="109"/>
      <c r="EH172" s="109"/>
      <c r="EI172" s="109"/>
      <c r="EJ172" s="109"/>
      <c r="EK172" s="109"/>
      <c r="EL172" s="109"/>
      <c r="EM172" s="109"/>
      <c r="EN172" s="109"/>
      <c r="EO172" s="109"/>
      <c r="EP172" s="109"/>
      <c r="EQ172" s="109"/>
      <c r="ER172" s="109"/>
      <c r="ES172" s="109"/>
      <c r="ET172" s="109"/>
      <c r="EU172" s="109"/>
      <c r="EV172" s="109"/>
      <c r="EW172" s="109"/>
      <c r="EX172" s="109"/>
      <c r="EY172" s="109"/>
      <c r="EZ172" s="109"/>
      <c r="FA172" s="109"/>
      <c r="FB172" s="109"/>
      <c r="FC172" s="109"/>
      <c r="FD172" s="109"/>
      <c r="FE172" s="109"/>
      <c r="FF172" s="109"/>
      <c r="FG172" s="109"/>
      <c r="FH172" s="109"/>
      <c r="FI172" s="109"/>
      <c r="FJ172" s="109"/>
      <c r="FK172" s="109"/>
      <c r="FL172" s="109"/>
      <c r="FM172" s="109"/>
      <c r="FN172" s="109"/>
      <c r="FO172" s="109"/>
      <c r="FP172" s="109"/>
      <c r="FQ172" s="109"/>
      <c r="FR172" s="109"/>
      <c r="FS172" s="109"/>
      <c r="FT172" s="109"/>
      <c r="FU172" s="109"/>
      <c r="FV172" s="109"/>
      <c r="FW172" s="109"/>
      <c r="FX172" s="109"/>
      <c r="FY172" s="109"/>
      <c r="FZ172" s="109"/>
      <c r="GA172" s="109"/>
      <c r="GB172" s="109"/>
      <c r="GC172" s="109"/>
      <c r="GD172" s="109"/>
      <c r="GE172" s="109"/>
      <c r="GF172" s="109"/>
      <c r="GG172" s="109"/>
      <c r="GH172" s="109"/>
      <c r="GI172" s="109"/>
      <c r="GJ172" s="109"/>
      <c r="GK172" s="109"/>
      <c r="GL172" s="109"/>
      <c r="GM172" s="109"/>
      <c r="GN172" s="109"/>
      <c r="GO172" s="109"/>
      <c r="GP172" s="109"/>
      <c r="GQ172" s="109"/>
      <c r="GR172" s="109"/>
      <c r="GS172" s="109"/>
      <c r="GT172" s="109"/>
      <c r="GU172" s="109"/>
      <c r="GV172" s="109"/>
      <c r="GW172" s="109"/>
      <c r="GX172" s="109"/>
      <c r="GY172" s="109"/>
      <c r="GZ172" s="109"/>
      <c r="HA172" s="109"/>
      <c r="HB172" s="109"/>
      <c r="HC172" s="109"/>
      <c r="HD172" s="109"/>
      <c r="HE172" s="109"/>
      <c r="HF172" s="109"/>
      <c r="HG172" s="109"/>
      <c r="HH172" s="109"/>
      <c r="HI172" s="109"/>
      <c r="HJ172" s="109"/>
      <c r="HK172" s="109"/>
      <c r="HL172" s="109"/>
      <c r="HM172" s="109"/>
      <c r="HN172" s="109"/>
      <c r="HO172" s="109"/>
      <c r="HP172" s="109"/>
      <c r="HQ172" s="109"/>
      <c r="HR172" s="109"/>
      <c r="HS172" s="109"/>
      <c r="HT172" s="109"/>
      <c r="HU172" s="109"/>
      <c r="HV172" s="109"/>
      <c r="HW172" s="109"/>
      <c r="HX172" s="109"/>
      <c r="HY172" s="109"/>
      <c r="HZ172" s="109"/>
      <c r="IA172" s="109"/>
      <c r="IB172" s="109"/>
      <c r="IC172" s="109"/>
      <c r="ID172" s="109"/>
      <c r="IE172" s="109"/>
      <c r="IF172" s="109"/>
      <c r="IG172" s="109"/>
      <c r="IH172" s="109"/>
      <c r="II172" s="109"/>
      <c r="IJ172" s="109"/>
      <c r="IK172" s="109"/>
      <c r="IL172" s="109"/>
      <c r="IM172" s="109"/>
      <c r="IN172" s="109"/>
      <c r="IO172" s="109"/>
      <c r="IP172" s="109"/>
      <c r="IQ172" s="109"/>
      <c r="IR172" s="109"/>
      <c r="IS172" s="109"/>
      <c r="IT172" s="109"/>
      <c r="IU172" s="109"/>
      <c r="IV172" s="109"/>
    </row>
    <row r="173" spans="1:256" s="4" customFormat="1">
      <c r="A173" s="107"/>
      <c r="B173" s="14"/>
      <c r="C173" s="12"/>
      <c r="D173" s="157"/>
      <c r="E173" s="109"/>
      <c r="F173" s="157"/>
      <c r="G173" s="109"/>
      <c r="H173" s="109"/>
      <c r="I173" s="109"/>
      <c r="J173" s="109"/>
      <c r="K173" s="109"/>
      <c r="L173" s="109"/>
      <c r="M173" s="109"/>
      <c r="N173" s="109"/>
      <c r="O173" s="109"/>
      <c r="P173" s="109"/>
      <c r="Q173" s="109"/>
      <c r="R173" s="109"/>
      <c r="S173" s="109"/>
      <c r="T173" s="109"/>
      <c r="U173" s="109"/>
      <c r="V173" s="109"/>
      <c r="W173" s="109"/>
      <c r="X173" s="109"/>
      <c r="Y173" s="109"/>
      <c r="Z173" s="109"/>
      <c r="AA173" s="109"/>
      <c r="AB173" s="109"/>
      <c r="AC173" s="109"/>
      <c r="AD173" s="109"/>
      <c r="AE173" s="109"/>
      <c r="AF173" s="109"/>
      <c r="AG173" s="109"/>
      <c r="AH173" s="109"/>
      <c r="AI173" s="109"/>
      <c r="AJ173" s="109"/>
      <c r="AK173" s="109"/>
      <c r="AL173" s="109"/>
      <c r="AM173" s="109"/>
      <c r="AN173" s="109"/>
      <c r="AO173" s="109"/>
      <c r="AP173" s="109"/>
      <c r="AQ173" s="109"/>
      <c r="AR173" s="109"/>
      <c r="AS173" s="109"/>
      <c r="AT173" s="109"/>
      <c r="AU173" s="109"/>
      <c r="AV173" s="109"/>
      <c r="AW173" s="109"/>
      <c r="AX173" s="109"/>
      <c r="AY173" s="109"/>
      <c r="AZ173" s="109"/>
      <c r="BA173" s="109"/>
      <c r="BB173" s="109"/>
      <c r="BC173" s="109"/>
      <c r="BD173" s="109"/>
      <c r="BE173" s="109"/>
      <c r="BF173" s="109"/>
      <c r="BG173" s="109"/>
      <c r="BH173" s="109"/>
      <c r="BI173" s="109"/>
      <c r="BJ173" s="109"/>
      <c r="BK173" s="109"/>
      <c r="BL173" s="109"/>
      <c r="BM173" s="109"/>
      <c r="BN173" s="109"/>
      <c r="BO173" s="109"/>
      <c r="BP173" s="109"/>
      <c r="BQ173" s="109"/>
      <c r="BR173" s="109"/>
      <c r="BS173" s="109"/>
      <c r="BT173" s="109"/>
      <c r="BU173" s="109"/>
      <c r="BV173" s="109"/>
      <c r="BW173" s="109"/>
      <c r="BX173" s="109"/>
      <c r="BY173" s="109"/>
      <c r="BZ173" s="109"/>
      <c r="CA173" s="109"/>
      <c r="CB173" s="109"/>
      <c r="CC173" s="109"/>
      <c r="CD173" s="109"/>
      <c r="CE173" s="109"/>
      <c r="CF173" s="109"/>
      <c r="CG173" s="109"/>
      <c r="CH173" s="109"/>
      <c r="CI173" s="109"/>
      <c r="CJ173" s="109"/>
      <c r="CK173" s="109"/>
      <c r="CL173" s="109"/>
      <c r="CM173" s="109"/>
      <c r="CN173" s="109"/>
      <c r="CO173" s="109"/>
      <c r="CP173" s="109"/>
      <c r="CQ173" s="109"/>
      <c r="CR173" s="109"/>
      <c r="CS173" s="109"/>
      <c r="CT173" s="109"/>
      <c r="CU173" s="109"/>
      <c r="CV173" s="109"/>
      <c r="CW173" s="109"/>
      <c r="CX173" s="109"/>
      <c r="CY173" s="109"/>
      <c r="CZ173" s="109"/>
      <c r="DA173" s="109"/>
      <c r="DB173" s="109"/>
      <c r="DC173" s="109"/>
      <c r="DD173" s="109"/>
      <c r="DE173" s="109"/>
      <c r="DF173" s="109"/>
      <c r="DG173" s="109"/>
      <c r="DH173" s="109"/>
      <c r="DI173" s="109"/>
      <c r="DJ173" s="109"/>
      <c r="DK173" s="109"/>
      <c r="DL173" s="109"/>
      <c r="DM173" s="109"/>
      <c r="DN173" s="109"/>
      <c r="DO173" s="109"/>
      <c r="DP173" s="109"/>
      <c r="DQ173" s="109"/>
      <c r="DR173" s="109"/>
      <c r="DS173" s="109"/>
      <c r="DT173" s="109"/>
      <c r="DU173" s="109"/>
      <c r="DV173" s="109"/>
      <c r="DW173" s="109"/>
      <c r="DX173" s="109"/>
      <c r="DY173" s="109"/>
      <c r="DZ173" s="109"/>
      <c r="EA173" s="109"/>
      <c r="EB173" s="109"/>
      <c r="EC173" s="109"/>
      <c r="ED173" s="109"/>
      <c r="EE173" s="109"/>
      <c r="EF173" s="109"/>
      <c r="EG173" s="109"/>
      <c r="EH173" s="109"/>
      <c r="EI173" s="109"/>
      <c r="EJ173" s="109"/>
      <c r="EK173" s="109"/>
      <c r="EL173" s="109"/>
      <c r="EM173" s="109"/>
      <c r="EN173" s="109"/>
      <c r="EO173" s="109"/>
      <c r="EP173" s="109"/>
      <c r="EQ173" s="109"/>
      <c r="ER173" s="109"/>
      <c r="ES173" s="109"/>
      <c r="ET173" s="109"/>
      <c r="EU173" s="109"/>
      <c r="EV173" s="109"/>
      <c r="EW173" s="109"/>
      <c r="EX173" s="109"/>
      <c r="EY173" s="109"/>
      <c r="EZ173" s="109"/>
      <c r="FA173" s="109"/>
      <c r="FB173" s="109"/>
      <c r="FC173" s="109"/>
      <c r="FD173" s="109"/>
      <c r="FE173" s="109"/>
      <c r="FF173" s="109"/>
      <c r="FG173" s="109"/>
      <c r="FH173" s="109"/>
      <c r="FI173" s="109"/>
      <c r="FJ173" s="109"/>
      <c r="FK173" s="109"/>
      <c r="FL173" s="109"/>
      <c r="FM173" s="109"/>
      <c r="FN173" s="109"/>
      <c r="FO173" s="109"/>
      <c r="FP173" s="109"/>
      <c r="FQ173" s="109"/>
      <c r="FR173" s="109"/>
      <c r="FS173" s="109"/>
      <c r="FT173" s="109"/>
      <c r="FU173" s="109"/>
      <c r="FV173" s="109"/>
      <c r="FW173" s="109"/>
      <c r="FX173" s="109"/>
      <c r="FY173" s="109"/>
      <c r="FZ173" s="109"/>
      <c r="GA173" s="109"/>
      <c r="GB173" s="109"/>
      <c r="GC173" s="109"/>
      <c r="GD173" s="109"/>
      <c r="GE173" s="109"/>
      <c r="GF173" s="109"/>
      <c r="GG173" s="109"/>
      <c r="GH173" s="109"/>
      <c r="GI173" s="109"/>
      <c r="GJ173" s="109"/>
      <c r="GK173" s="109"/>
      <c r="GL173" s="109"/>
      <c r="GM173" s="109"/>
      <c r="GN173" s="109"/>
      <c r="GO173" s="109"/>
      <c r="GP173" s="109"/>
      <c r="GQ173" s="109"/>
      <c r="GR173" s="109"/>
      <c r="GS173" s="109"/>
      <c r="GT173" s="109"/>
      <c r="GU173" s="109"/>
      <c r="GV173" s="109"/>
      <c r="GW173" s="109"/>
      <c r="GX173" s="109"/>
      <c r="GY173" s="109"/>
      <c r="GZ173" s="109"/>
      <c r="HA173" s="109"/>
      <c r="HB173" s="109"/>
      <c r="HC173" s="109"/>
      <c r="HD173" s="109"/>
      <c r="HE173" s="109"/>
      <c r="HF173" s="109"/>
      <c r="HG173" s="109"/>
      <c r="HH173" s="109"/>
      <c r="HI173" s="109"/>
      <c r="HJ173" s="109"/>
      <c r="HK173" s="109"/>
      <c r="HL173" s="109"/>
      <c r="HM173" s="109"/>
      <c r="HN173" s="109"/>
      <c r="HO173" s="109"/>
      <c r="HP173" s="109"/>
      <c r="HQ173" s="109"/>
      <c r="HR173" s="109"/>
      <c r="HS173" s="109"/>
      <c r="HT173" s="109"/>
      <c r="HU173" s="109"/>
      <c r="HV173" s="109"/>
      <c r="HW173" s="109"/>
      <c r="HX173" s="109"/>
      <c r="HY173" s="109"/>
      <c r="HZ173" s="109"/>
      <c r="IA173" s="109"/>
      <c r="IB173" s="109"/>
      <c r="IC173" s="109"/>
      <c r="ID173" s="109"/>
      <c r="IE173" s="109"/>
      <c r="IF173" s="109"/>
      <c r="IG173" s="109"/>
      <c r="IH173" s="109"/>
      <c r="II173" s="109"/>
      <c r="IJ173" s="109"/>
      <c r="IK173" s="109"/>
      <c r="IL173" s="109"/>
      <c r="IM173" s="109"/>
      <c r="IN173" s="109"/>
      <c r="IO173" s="109"/>
      <c r="IP173" s="109"/>
      <c r="IQ173" s="109"/>
      <c r="IR173" s="109"/>
      <c r="IS173" s="109"/>
      <c r="IT173" s="109"/>
      <c r="IU173" s="109"/>
      <c r="IV173" s="109"/>
    </row>
    <row r="174" spans="1:256" s="4" customFormat="1">
      <c r="A174" s="107"/>
      <c r="B174" s="106"/>
      <c r="C174" s="12"/>
      <c r="D174" s="239"/>
      <c r="E174" s="109"/>
      <c r="F174" s="157"/>
      <c r="G174" s="109"/>
      <c r="H174" s="109"/>
      <c r="I174" s="109"/>
      <c r="J174" s="109"/>
      <c r="K174" s="109"/>
      <c r="L174" s="109"/>
      <c r="M174" s="109"/>
      <c r="N174" s="109"/>
      <c r="O174" s="109"/>
      <c r="P174" s="109"/>
      <c r="Q174" s="109"/>
      <c r="R174" s="109"/>
      <c r="S174" s="109"/>
      <c r="T174" s="109"/>
      <c r="U174" s="109"/>
      <c r="V174" s="109"/>
      <c r="W174" s="109"/>
      <c r="X174" s="109"/>
      <c r="Y174" s="109"/>
      <c r="Z174" s="109"/>
      <c r="AA174" s="109"/>
      <c r="AB174" s="109"/>
      <c r="AC174" s="109"/>
      <c r="AD174" s="109"/>
      <c r="AE174" s="109"/>
      <c r="AF174" s="109"/>
      <c r="AG174" s="109"/>
      <c r="AH174" s="109"/>
      <c r="AI174" s="109"/>
      <c r="AJ174" s="109"/>
      <c r="AK174" s="109"/>
      <c r="AL174" s="109"/>
      <c r="AM174" s="109"/>
      <c r="AN174" s="109"/>
      <c r="AO174" s="109"/>
      <c r="AP174" s="109"/>
      <c r="AQ174" s="109"/>
      <c r="AR174" s="109"/>
      <c r="AS174" s="109"/>
      <c r="AT174" s="109"/>
      <c r="AU174" s="109"/>
      <c r="AV174" s="109"/>
      <c r="AW174" s="109"/>
      <c r="AX174" s="109"/>
      <c r="AY174" s="109"/>
      <c r="AZ174" s="109"/>
      <c r="BA174" s="109"/>
      <c r="BB174" s="109"/>
      <c r="BC174" s="109"/>
      <c r="BD174" s="109"/>
      <c r="BE174" s="109"/>
      <c r="BF174" s="109"/>
      <c r="BG174" s="109"/>
      <c r="BH174" s="109"/>
      <c r="BI174" s="109"/>
      <c r="BJ174" s="109"/>
      <c r="BK174" s="109"/>
      <c r="BL174" s="109"/>
      <c r="BM174" s="109"/>
      <c r="BN174" s="109"/>
      <c r="BO174" s="109"/>
      <c r="BP174" s="109"/>
      <c r="BQ174" s="109"/>
      <c r="BR174" s="109"/>
      <c r="BS174" s="109"/>
      <c r="BT174" s="109"/>
      <c r="BU174" s="109"/>
      <c r="BV174" s="109"/>
      <c r="BW174" s="109"/>
      <c r="BX174" s="109"/>
      <c r="BY174" s="109"/>
      <c r="BZ174" s="109"/>
      <c r="CA174" s="109"/>
      <c r="CB174" s="109"/>
      <c r="CC174" s="109"/>
      <c r="CD174" s="109"/>
      <c r="CE174" s="109"/>
      <c r="CF174" s="109"/>
      <c r="CG174" s="109"/>
      <c r="CH174" s="109"/>
      <c r="CI174" s="109"/>
      <c r="CJ174" s="109"/>
      <c r="CK174" s="109"/>
      <c r="CL174" s="109"/>
      <c r="CM174" s="109"/>
      <c r="CN174" s="109"/>
      <c r="CO174" s="109"/>
      <c r="CP174" s="109"/>
      <c r="CQ174" s="109"/>
      <c r="CR174" s="109"/>
      <c r="CS174" s="109"/>
      <c r="CT174" s="109"/>
      <c r="CU174" s="109"/>
      <c r="CV174" s="109"/>
      <c r="CW174" s="109"/>
      <c r="CX174" s="109"/>
      <c r="CY174" s="109"/>
      <c r="CZ174" s="109"/>
      <c r="DA174" s="109"/>
      <c r="DB174" s="109"/>
      <c r="DC174" s="109"/>
      <c r="DD174" s="109"/>
      <c r="DE174" s="109"/>
      <c r="DF174" s="109"/>
      <c r="DG174" s="109"/>
      <c r="DH174" s="109"/>
      <c r="DI174" s="109"/>
      <c r="DJ174" s="109"/>
      <c r="DK174" s="109"/>
      <c r="DL174" s="109"/>
      <c r="DM174" s="109"/>
      <c r="DN174" s="109"/>
      <c r="DO174" s="109"/>
      <c r="DP174" s="109"/>
      <c r="DQ174" s="109"/>
      <c r="DR174" s="109"/>
      <c r="DS174" s="109"/>
      <c r="DT174" s="109"/>
      <c r="DU174" s="109"/>
      <c r="DV174" s="109"/>
      <c r="DW174" s="109"/>
      <c r="DX174" s="109"/>
      <c r="DY174" s="109"/>
      <c r="DZ174" s="109"/>
      <c r="EA174" s="109"/>
      <c r="EB174" s="109"/>
      <c r="EC174" s="109"/>
      <c r="ED174" s="109"/>
      <c r="EE174" s="109"/>
      <c r="EF174" s="109"/>
      <c r="EG174" s="109"/>
      <c r="EH174" s="109"/>
      <c r="EI174" s="109"/>
      <c r="EJ174" s="109"/>
      <c r="EK174" s="109"/>
      <c r="EL174" s="109"/>
      <c r="EM174" s="109"/>
      <c r="EN174" s="109"/>
      <c r="EO174" s="109"/>
      <c r="EP174" s="109"/>
      <c r="EQ174" s="109"/>
      <c r="ER174" s="109"/>
      <c r="ES174" s="109"/>
      <c r="ET174" s="109"/>
      <c r="EU174" s="109"/>
      <c r="EV174" s="109"/>
      <c r="EW174" s="109"/>
      <c r="EX174" s="109"/>
      <c r="EY174" s="109"/>
      <c r="EZ174" s="109"/>
      <c r="FA174" s="109"/>
      <c r="FB174" s="109"/>
      <c r="FC174" s="109"/>
      <c r="FD174" s="109"/>
      <c r="FE174" s="109"/>
      <c r="FF174" s="109"/>
      <c r="FG174" s="109"/>
      <c r="FH174" s="109"/>
      <c r="FI174" s="109"/>
      <c r="FJ174" s="109"/>
      <c r="FK174" s="109"/>
      <c r="FL174" s="109"/>
      <c r="FM174" s="109"/>
      <c r="FN174" s="109"/>
      <c r="FO174" s="109"/>
      <c r="FP174" s="109"/>
      <c r="FQ174" s="109"/>
      <c r="FR174" s="109"/>
      <c r="FS174" s="109"/>
      <c r="FT174" s="109"/>
      <c r="FU174" s="109"/>
      <c r="FV174" s="109"/>
      <c r="FW174" s="109"/>
      <c r="FX174" s="109"/>
      <c r="FY174" s="109"/>
      <c r="FZ174" s="109"/>
      <c r="GA174" s="109"/>
      <c r="GB174" s="109"/>
      <c r="GC174" s="109"/>
      <c r="GD174" s="109"/>
      <c r="GE174" s="109"/>
      <c r="GF174" s="109"/>
      <c r="GG174" s="109"/>
      <c r="GH174" s="109"/>
      <c r="GI174" s="109"/>
      <c r="GJ174" s="109"/>
      <c r="GK174" s="109"/>
      <c r="GL174" s="109"/>
      <c r="GM174" s="109"/>
      <c r="GN174" s="109"/>
      <c r="GO174" s="109"/>
      <c r="GP174" s="109"/>
      <c r="GQ174" s="109"/>
      <c r="GR174" s="109"/>
      <c r="GS174" s="109"/>
      <c r="GT174" s="109"/>
      <c r="GU174" s="109"/>
      <c r="GV174" s="109"/>
      <c r="GW174" s="109"/>
      <c r="GX174" s="109"/>
      <c r="GY174" s="109"/>
      <c r="GZ174" s="109"/>
      <c r="HA174" s="109"/>
      <c r="HB174" s="109"/>
      <c r="HC174" s="109"/>
      <c r="HD174" s="109"/>
      <c r="HE174" s="109"/>
      <c r="HF174" s="109"/>
      <c r="HG174" s="109"/>
      <c r="HH174" s="109"/>
      <c r="HI174" s="109"/>
      <c r="HJ174" s="109"/>
      <c r="HK174" s="109"/>
      <c r="HL174" s="109"/>
      <c r="HM174" s="109"/>
      <c r="HN174" s="109"/>
      <c r="HO174" s="109"/>
      <c r="HP174" s="109"/>
      <c r="HQ174" s="109"/>
      <c r="HR174" s="109"/>
      <c r="HS174" s="109"/>
      <c r="HT174" s="109"/>
      <c r="HU174" s="109"/>
      <c r="HV174" s="109"/>
      <c r="HW174" s="109"/>
      <c r="HX174" s="109"/>
      <c r="HY174" s="109"/>
      <c r="HZ174" s="109"/>
      <c r="IA174" s="109"/>
      <c r="IB174" s="109"/>
      <c r="IC174" s="109"/>
      <c r="ID174" s="109"/>
      <c r="IE174" s="109"/>
      <c r="IF174" s="109"/>
      <c r="IG174" s="109"/>
      <c r="IH174" s="109"/>
      <c r="II174" s="109"/>
      <c r="IJ174" s="109"/>
      <c r="IK174" s="109"/>
      <c r="IL174" s="109"/>
      <c r="IM174" s="109"/>
      <c r="IN174" s="109"/>
      <c r="IO174" s="109"/>
      <c r="IP174" s="109"/>
      <c r="IQ174" s="109"/>
      <c r="IR174" s="109"/>
      <c r="IS174" s="109"/>
      <c r="IT174" s="109"/>
      <c r="IU174" s="109"/>
      <c r="IV174" s="109"/>
    </row>
    <row r="175" spans="1:256" s="4" customFormat="1">
      <c r="A175" s="107"/>
      <c r="B175" s="106"/>
      <c r="C175" s="12"/>
      <c r="D175" s="239"/>
      <c r="E175" s="109"/>
      <c r="F175" s="157"/>
      <c r="G175" s="109"/>
      <c r="H175" s="109"/>
      <c r="I175" s="109"/>
      <c r="J175" s="109"/>
      <c r="K175" s="109"/>
      <c r="L175" s="109"/>
      <c r="M175" s="109"/>
      <c r="N175" s="109"/>
      <c r="O175" s="109"/>
      <c r="P175" s="109"/>
      <c r="Q175" s="109"/>
      <c r="R175" s="109"/>
      <c r="S175" s="109"/>
      <c r="T175" s="109"/>
      <c r="U175" s="109"/>
      <c r="V175" s="109"/>
      <c r="W175" s="109"/>
      <c r="X175" s="109"/>
      <c r="Y175" s="109"/>
      <c r="Z175" s="109"/>
      <c r="AA175" s="109"/>
      <c r="AB175" s="109"/>
      <c r="AC175" s="109"/>
      <c r="AD175" s="109"/>
      <c r="AE175" s="109"/>
      <c r="AF175" s="109"/>
      <c r="AG175" s="109"/>
      <c r="AH175" s="109"/>
      <c r="AI175" s="109"/>
      <c r="AJ175" s="109"/>
      <c r="AK175" s="109"/>
      <c r="AL175" s="109"/>
      <c r="AM175" s="109"/>
      <c r="AN175" s="109"/>
      <c r="AO175" s="109"/>
      <c r="AP175" s="109"/>
      <c r="AQ175" s="109"/>
      <c r="AR175" s="109"/>
      <c r="AS175" s="109"/>
      <c r="AT175" s="109"/>
      <c r="AU175" s="109"/>
      <c r="AV175" s="109"/>
      <c r="AW175" s="109"/>
      <c r="AX175" s="109"/>
      <c r="AY175" s="109"/>
      <c r="AZ175" s="109"/>
      <c r="BA175" s="109"/>
      <c r="BB175" s="109"/>
      <c r="BC175" s="109"/>
      <c r="BD175" s="109"/>
      <c r="BE175" s="109"/>
      <c r="BF175" s="109"/>
      <c r="BG175" s="109"/>
      <c r="BH175" s="109"/>
      <c r="BI175" s="109"/>
      <c r="BJ175" s="109"/>
      <c r="BK175" s="109"/>
      <c r="BL175" s="109"/>
      <c r="BM175" s="109"/>
      <c r="BN175" s="109"/>
      <c r="BO175" s="109"/>
      <c r="BP175" s="109"/>
      <c r="BQ175" s="109"/>
      <c r="BR175" s="109"/>
      <c r="BS175" s="109"/>
      <c r="BT175" s="109"/>
      <c r="BU175" s="109"/>
      <c r="BV175" s="109"/>
      <c r="BW175" s="109"/>
      <c r="BX175" s="109"/>
      <c r="BY175" s="109"/>
      <c r="BZ175" s="109"/>
      <c r="CA175" s="109"/>
      <c r="CB175" s="109"/>
      <c r="CC175" s="109"/>
      <c r="CD175" s="109"/>
      <c r="CE175" s="109"/>
      <c r="CF175" s="109"/>
      <c r="CG175" s="109"/>
      <c r="CH175" s="109"/>
      <c r="CI175" s="109"/>
      <c r="CJ175" s="109"/>
      <c r="CK175" s="109"/>
      <c r="CL175" s="109"/>
      <c r="CM175" s="109"/>
      <c r="CN175" s="109"/>
      <c r="CO175" s="109"/>
      <c r="CP175" s="109"/>
      <c r="CQ175" s="109"/>
      <c r="CR175" s="109"/>
      <c r="CS175" s="109"/>
      <c r="CT175" s="109"/>
      <c r="CU175" s="109"/>
      <c r="CV175" s="109"/>
      <c r="CW175" s="109"/>
      <c r="CX175" s="109"/>
      <c r="CY175" s="109"/>
      <c r="CZ175" s="109"/>
      <c r="DA175" s="109"/>
      <c r="DB175" s="109"/>
      <c r="DC175" s="109"/>
      <c r="DD175" s="109"/>
      <c r="DE175" s="109"/>
      <c r="DF175" s="109"/>
      <c r="DG175" s="109"/>
      <c r="DH175" s="109"/>
      <c r="DI175" s="109"/>
      <c r="DJ175" s="109"/>
      <c r="DK175" s="109"/>
      <c r="DL175" s="109"/>
      <c r="DM175" s="109"/>
      <c r="DN175" s="109"/>
      <c r="DO175" s="109"/>
      <c r="DP175" s="109"/>
      <c r="DQ175" s="109"/>
      <c r="DR175" s="109"/>
      <c r="DS175" s="109"/>
      <c r="DT175" s="109"/>
      <c r="DU175" s="109"/>
      <c r="DV175" s="109"/>
      <c r="DW175" s="109"/>
      <c r="DX175" s="109"/>
      <c r="DY175" s="109"/>
      <c r="DZ175" s="109"/>
      <c r="EA175" s="109"/>
      <c r="EB175" s="109"/>
      <c r="EC175" s="109"/>
      <c r="ED175" s="109"/>
      <c r="EE175" s="109"/>
      <c r="EF175" s="109"/>
      <c r="EG175" s="109"/>
      <c r="EH175" s="109"/>
      <c r="EI175" s="109"/>
      <c r="EJ175" s="109"/>
      <c r="EK175" s="109"/>
      <c r="EL175" s="109"/>
      <c r="EM175" s="109"/>
      <c r="EN175" s="109"/>
      <c r="EO175" s="109"/>
      <c r="EP175" s="109"/>
      <c r="EQ175" s="109"/>
      <c r="ER175" s="109"/>
      <c r="ES175" s="109"/>
      <c r="ET175" s="109"/>
      <c r="EU175" s="109"/>
      <c r="EV175" s="109"/>
      <c r="EW175" s="109"/>
      <c r="EX175" s="109"/>
      <c r="EY175" s="109"/>
      <c r="EZ175" s="109"/>
      <c r="FA175" s="109"/>
      <c r="FB175" s="109"/>
      <c r="FC175" s="109"/>
      <c r="FD175" s="109"/>
      <c r="FE175" s="109"/>
      <c r="FF175" s="109"/>
      <c r="FG175" s="109"/>
      <c r="FH175" s="109"/>
      <c r="FI175" s="109"/>
      <c r="FJ175" s="109"/>
      <c r="FK175" s="109"/>
      <c r="FL175" s="109"/>
      <c r="FM175" s="109"/>
      <c r="FN175" s="109"/>
      <c r="FO175" s="109"/>
      <c r="FP175" s="109"/>
      <c r="FQ175" s="109"/>
      <c r="FR175" s="109"/>
      <c r="FS175" s="109"/>
      <c r="FT175" s="109"/>
      <c r="FU175" s="109"/>
      <c r="FV175" s="109"/>
      <c r="FW175" s="109"/>
      <c r="FX175" s="109"/>
      <c r="FY175" s="109"/>
      <c r="FZ175" s="109"/>
      <c r="GA175" s="109"/>
      <c r="GB175" s="109"/>
      <c r="GC175" s="109"/>
      <c r="GD175" s="109"/>
      <c r="GE175" s="109"/>
      <c r="GF175" s="109"/>
      <c r="GG175" s="109"/>
      <c r="GH175" s="109"/>
      <c r="GI175" s="109"/>
      <c r="GJ175" s="109"/>
      <c r="GK175" s="109"/>
      <c r="GL175" s="109"/>
      <c r="GM175" s="109"/>
      <c r="GN175" s="109"/>
      <c r="GO175" s="109"/>
      <c r="GP175" s="109"/>
      <c r="GQ175" s="109"/>
      <c r="GR175" s="109"/>
      <c r="GS175" s="109"/>
      <c r="GT175" s="109"/>
      <c r="GU175" s="109"/>
      <c r="GV175" s="109"/>
      <c r="GW175" s="109"/>
      <c r="GX175" s="109"/>
      <c r="GY175" s="109"/>
      <c r="GZ175" s="109"/>
      <c r="HA175" s="109"/>
      <c r="HB175" s="109"/>
      <c r="HC175" s="109"/>
      <c r="HD175" s="109"/>
      <c r="HE175" s="109"/>
      <c r="HF175" s="109"/>
      <c r="HG175" s="109"/>
      <c r="HH175" s="109"/>
      <c r="HI175" s="109"/>
      <c r="HJ175" s="109"/>
      <c r="HK175" s="109"/>
      <c r="HL175" s="109"/>
      <c r="HM175" s="109"/>
      <c r="HN175" s="109"/>
      <c r="HO175" s="109"/>
      <c r="HP175" s="109"/>
      <c r="HQ175" s="109"/>
      <c r="HR175" s="109"/>
      <c r="HS175" s="109"/>
      <c r="HT175" s="109"/>
      <c r="HU175" s="109"/>
      <c r="HV175" s="109"/>
      <c r="HW175" s="109"/>
      <c r="HX175" s="109"/>
      <c r="HY175" s="109"/>
      <c r="HZ175" s="109"/>
      <c r="IA175" s="109"/>
      <c r="IB175" s="109"/>
      <c r="IC175" s="109"/>
      <c r="ID175" s="109"/>
      <c r="IE175" s="109"/>
      <c r="IF175" s="109"/>
      <c r="IG175" s="109"/>
      <c r="IH175" s="109"/>
      <c r="II175" s="109"/>
      <c r="IJ175" s="109"/>
      <c r="IK175" s="109"/>
      <c r="IL175" s="109"/>
      <c r="IM175" s="109"/>
      <c r="IN175" s="109"/>
      <c r="IO175" s="109"/>
      <c r="IP175" s="109"/>
      <c r="IQ175" s="109"/>
      <c r="IR175" s="109"/>
      <c r="IS175" s="109"/>
      <c r="IT175" s="109"/>
      <c r="IU175" s="109"/>
      <c r="IV175" s="109"/>
    </row>
    <row r="176" spans="1:256" s="4" customFormat="1">
      <c r="A176" s="107"/>
      <c r="B176" s="14"/>
      <c r="C176" s="12"/>
      <c r="D176" s="157"/>
      <c r="E176" s="109"/>
      <c r="F176" s="157"/>
      <c r="G176" s="109"/>
      <c r="H176" s="109"/>
      <c r="I176" s="109"/>
      <c r="J176" s="109"/>
      <c r="K176" s="109"/>
      <c r="L176" s="109"/>
      <c r="M176" s="109"/>
      <c r="N176" s="109"/>
      <c r="O176" s="109"/>
      <c r="P176" s="109"/>
      <c r="Q176" s="109"/>
      <c r="R176" s="109"/>
      <c r="S176" s="109"/>
      <c r="T176" s="109"/>
      <c r="U176" s="109"/>
      <c r="V176" s="109"/>
      <c r="W176" s="109"/>
      <c r="X176" s="109"/>
      <c r="Y176" s="109"/>
      <c r="Z176" s="109"/>
      <c r="AA176" s="109"/>
      <c r="AB176" s="109"/>
      <c r="AC176" s="109"/>
      <c r="AD176" s="109"/>
      <c r="AE176" s="109"/>
      <c r="AF176" s="109"/>
      <c r="AG176" s="109"/>
      <c r="AH176" s="109"/>
      <c r="AI176" s="109"/>
      <c r="AJ176" s="109"/>
      <c r="AK176" s="109"/>
      <c r="AL176" s="109"/>
      <c r="AM176" s="109"/>
      <c r="AN176" s="109"/>
      <c r="AO176" s="109"/>
      <c r="AP176" s="109"/>
      <c r="AQ176" s="109"/>
      <c r="AR176" s="109"/>
      <c r="AS176" s="109"/>
      <c r="AT176" s="109"/>
      <c r="AU176" s="109"/>
      <c r="AV176" s="109"/>
      <c r="AW176" s="109"/>
      <c r="AX176" s="109"/>
      <c r="AY176" s="109"/>
      <c r="AZ176" s="109"/>
      <c r="BA176" s="109"/>
      <c r="BB176" s="109"/>
      <c r="BC176" s="109"/>
      <c r="BD176" s="109"/>
      <c r="BE176" s="109"/>
      <c r="BF176" s="109"/>
      <c r="BG176" s="109"/>
      <c r="BH176" s="109"/>
      <c r="BI176" s="109"/>
      <c r="BJ176" s="109"/>
      <c r="BK176" s="109"/>
      <c r="BL176" s="109"/>
      <c r="BM176" s="109"/>
      <c r="BN176" s="109"/>
      <c r="BO176" s="109"/>
      <c r="BP176" s="109"/>
      <c r="BQ176" s="109"/>
      <c r="BR176" s="109"/>
      <c r="BS176" s="109"/>
      <c r="BT176" s="109"/>
      <c r="BU176" s="109"/>
      <c r="BV176" s="109"/>
      <c r="BW176" s="109"/>
      <c r="BX176" s="109"/>
      <c r="BY176" s="109"/>
      <c r="BZ176" s="109"/>
      <c r="CA176" s="109"/>
      <c r="CB176" s="109"/>
      <c r="CC176" s="109"/>
      <c r="CD176" s="109"/>
      <c r="CE176" s="109"/>
      <c r="CF176" s="109"/>
      <c r="CG176" s="109"/>
      <c r="CH176" s="109"/>
      <c r="CI176" s="109"/>
      <c r="CJ176" s="109"/>
      <c r="CK176" s="109"/>
      <c r="CL176" s="109"/>
      <c r="CM176" s="109"/>
      <c r="CN176" s="109"/>
      <c r="CO176" s="109"/>
      <c r="CP176" s="109"/>
      <c r="CQ176" s="109"/>
      <c r="CR176" s="109"/>
      <c r="CS176" s="109"/>
      <c r="CT176" s="109"/>
      <c r="CU176" s="109"/>
      <c r="CV176" s="109"/>
      <c r="CW176" s="109"/>
      <c r="CX176" s="109"/>
      <c r="CY176" s="109"/>
      <c r="CZ176" s="109"/>
      <c r="DA176" s="109"/>
      <c r="DB176" s="109"/>
      <c r="DC176" s="109"/>
      <c r="DD176" s="109"/>
      <c r="DE176" s="109"/>
      <c r="DF176" s="109"/>
      <c r="DG176" s="109"/>
      <c r="DH176" s="109"/>
      <c r="DI176" s="109"/>
      <c r="DJ176" s="109"/>
      <c r="DK176" s="109"/>
      <c r="DL176" s="109"/>
      <c r="DM176" s="109"/>
      <c r="DN176" s="109"/>
      <c r="DO176" s="109"/>
      <c r="DP176" s="109"/>
      <c r="DQ176" s="109"/>
      <c r="DR176" s="109"/>
      <c r="DS176" s="109"/>
      <c r="DT176" s="109"/>
      <c r="DU176" s="109"/>
      <c r="DV176" s="109"/>
      <c r="DW176" s="109"/>
      <c r="DX176" s="109"/>
      <c r="DY176" s="109"/>
      <c r="DZ176" s="109"/>
      <c r="EA176" s="109"/>
      <c r="EB176" s="109"/>
      <c r="EC176" s="109"/>
      <c r="ED176" s="109"/>
      <c r="EE176" s="109"/>
      <c r="EF176" s="109"/>
      <c r="EG176" s="109"/>
      <c r="EH176" s="109"/>
      <c r="EI176" s="109"/>
      <c r="EJ176" s="109"/>
      <c r="EK176" s="109"/>
      <c r="EL176" s="109"/>
      <c r="EM176" s="109"/>
      <c r="EN176" s="109"/>
      <c r="EO176" s="109"/>
      <c r="EP176" s="109"/>
      <c r="EQ176" s="109"/>
      <c r="ER176" s="109"/>
      <c r="ES176" s="109"/>
      <c r="ET176" s="109"/>
      <c r="EU176" s="109"/>
      <c r="EV176" s="109"/>
      <c r="EW176" s="109"/>
      <c r="EX176" s="109"/>
      <c r="EY176" s="109"/>
      <c r="EZ176" s="109"/>
      <c r="FA176" s="109"/>
      <c r="FB176" s="109"/>
      <c r="FC176" s="109"/>
      <c r="FD176" s="109"/>
      <c r="FE176" s="109"/>
      <c r="FF176" s="109"/>
      <c r="FG176" s="109"/>
      <c r="FH176" s="109"/>
      <c r="FI176" s="109"/>
      <c r="FJ176" s="109"/>
      <c r="FK176" s="109"/>
      <c r="FL176" s="109"/>
      <c r="FM176" s="109"/>
      <c r="FN176" s="109"/>
      <c r="FO176" s="109"/>
      <c r="FP176" s="109"/>
      <c r="FQ176" s="109"/>
      <c r="FR176" s="109"/>
      <c r="FS176" s="109"/>
      <c r="FT176" s="109"/>
      <c r="FU176" s="109"/>
      <c r="FV176" s="109"/>
      <c r="FW176" s="109"/>
      <c r="FX176" s="109"/>
      <c r="FY176" s="109"/>
      <c r="FZ176" s="109"/>
      <c r="GA176" s="109"/>
      <c r="GB176" s="109"/>
      <c r="GC176" s="109"/>
      <c r="GD176" s="109"/>
      <c r="GE176" s="109"/>
      <c r="GF176" s="109"/>
      <c r="GG176" s="109"/>
      <c r="GH176" s="109"/>
      <c r="GI176" s="109"/>
      <c r="GJ176" s="109"/>
      <c r="GK176" s="109"/>
      <c r="GL176" s="109"/>
      <c r="GM176" s="109"/>
      <c r="GN176" s="109"/>
      <c r="GO176" s="109"/>
      <c r="GP176" s="109"/>
      <c r="GQ176" s="109"/>
      <c r="GR176" s="109"/>
      <c r="GS176" s="109"/>
      <c r="GT176" s="109"/>
      <c r="GU176" s="109"/>
      <c r="GV176" s="109"/>
      <c r="GW176" s="109"/>
      <c r="GX176" s="109"/>
      <c r="GY176" s="109"/>
      <c r="GZ176" s="109"/>
      <c r="HA176" s="109"/>
      <c r="HB176" s="109"/>
      <c r="HC176" s="109"/>
      <c r="HD176" s="109"/>
      <c r="HE176" s="109"/>
      <c r="HF176" s="109"/>
      <c r="HG176" s="109"/>
      <c r="HH176" s="109"/>
      <c r="HI176" s="109"/>
      <c r="HJ176" s="109"/>
      <c r="HK176" s="109"/>
      <c r="HL176" s="109"/>
      <c r="HM176" s="109"/>
      <c r="HN176" s="109"/>
      <c r="HO176" s="109"/>
      <c r="HP176" s="109"/>
      <c r="HQ176" s="109"/>
      <c r="HR176" s="109"/>
      <c r="HS176" s="109"/>
      <c r="HT176" s="109"/>
      <c r="HU176" s="109"/>
      <c r="HV176" s="109"/>
      <c r="HW176" s="109"/>
      <c r="HX176" s="109"/>
      <c r="HY176" s="109"/>
      <c r="HZ176" s="109"/>
      <c r="IA176" s="109"/>
      <c r="IB176" s="109"/>
      <c r="IC176" s="109"/>
      <c r="ID176" s="109"/>
      <c r="IE176" s="109"/>
      <c r="IF176" s="109"/>
      <c r="IG176" s="109"/>
      <c r="IH176" s="109"/>
      <c r="II176" s="109"/>
      <c r="IJ176" s="109"/>
      <c r="IK176" s="109"/>
      <c r="IL176" s="109"/>
      <c r="IM176" s="109"/>
      <c r="IN176" s="109"/>
      <c r="IO176" s="109"/>
      <c r="IP176" s="109"/>
      <c r="IQ176" s="109"/>
      <c r="IR176" s="109"/>
      <c r="IS176" s="109"/>
      <c r="IT176" s="109"/>
      <c r="IU176" s="109"/>
      <c r="IV176" s="109"/>
    </row>
    <row r="177" spans="1:256" s="4" customFormat="1">
      <c r="A177" s="107"/>
      <c r="B177" s="14"/>
      <c r="C177" s="12"/>
      <c r="D177" s="157"/>
      <c r="E177" s="109"/>
      <c r="F177" s="157"/>
      <c r="G177" s="109"/>
      <c r="H177" s="109"/>
      <c r="I177" s="109"/>
      <c r="J177" s="109"/>
      <c r="K177" s="109"/>
      <c r="L177" s="109"/>
      <c r="M177" s="109"/>
      <c r="N177" s="109"/>
      <c r="O177" s="109"/>
      <c r="P177" s="109"/>
      <c r="Q177" s="109"/>
      <c r="R177" s="109"/>
      <c r="S177" s="109"/>
      <c r="T177" s="109"/>
      <c r="U177" s="109"/>
      <c r="V177" s="109"/>
      <c r="W177" s="109"/>
      <c r="X177" s="109"/>
      <c r="Y177" s="109"/>
      <c r="Z177" s="109"/>
      <c r="AA177" s="109"/>
      <c r="AB177" s="109"/>
      <c r="AC177" s="109"/>
      <c r="AD177" s="109"/>
      <c r="AE177" s="109"/>
      <c r="AF177" s="109"/>
      <c r="AG177" s="109"/>
      <c r="AH177" s="109"/>
      <c r="AI177" s="109"/>
      <c r="AJ177" s="109"/>
      <c r="AK177" s="109"/>
      <c r="AL177" s="109"/>
      <c r="AM177" s="109"/>
      <c r="AN177" s="109"/>
      <c r="AO177" s="109"/>
      <c r="AP177" s="109"/>
      <c r="AQ177" s="109"/>
      <c r="AR177" s="109"/>
      <c r="AS177" s="109"/>
      <c r="AT177" s="109"/>
      <c r="AU177" s="109"/>
      <c r="AV177" s="109"/>
      <c r="AW177" s="109"/>
      <c r="AX177" s="109"/>
      <c r="AY177" s="109"/>
      <c r="AZ177" s="109"/>
      <c r="BA177" s="109"/>
      <c r="BB177" s="109"/>
      <c r="BC177" s="109"/>
      <c r="BD177" s="109"/>
      <c r="BE177" s="109"/>
      <c r="BF177" s="109"/>
      <c r="BG177" s="109"/>
      <c r="BH177" s="109"/>
      <c r="BI177" s="109"/>
      <c r="BJ177" s="109"/>
      <c r="BK177" s="109"/>
      <c r="BL177" s="109"/>
      <c r="BM177" s="109"/>
      <c r="BN177" s="109"/>
      <c r="BO177" s="109"/>
      <c r="BP177" s="109"/>
      <c r="BQ177" s="109"/>
      <c r="BR177" s="109"/>
      <c r="BS177" s="109"/>
      <c r="BT177" s="109"/>
      <c r="BU177" s="109"/>
      <c r="BV177" s="109"/>
      <c r="BW177" s="109"/>
      <c r="BX177" s="109"/>
      <c r="BY177" s="109"/>
      <c r="BZ177" s="109"/>
      <c r="CA177" s="109"/>
      <c r="CB177" s="109"/>
      <c r="CC177" s="109"/>
      <c r="CD177" s="109"/>
      <c r="CE177" s="109"/>
      <c r="CF177" s="109"/>
      <c r="CG177" s="109"/>
      <c r="CH177" s="109"/>
      <c r="CI177" s="109"/>
      <c r="CJ177" s="109"/>
      <c r="CK177" s="109"/>
      <c r="CL177" s="109"/>
      <c r="CM177" s="109"/>
      <c r="CN177" s="109"/>
      <c r="CO177" s="109"/>
      <c r="CP177" s="109"/>
      <c r="CQ177" s="109"/>
      <c r="CR177" s="109"/>
      <c r="CS177" s="109"/>
      <c r="CT177" s="109"/>
      <c r="CU177" s="109"/>
      <c r="CV177" s="109"/>
      <c r="CW177" s="109"/>
      <c r="CX177" s="109"/>
      <c r="CY177" s="109"/>
      <c r="CZ177" s="109"/>
      <c r="DA177" s="109"/>
      <c r="DB177" s="109"/>
      <c r="DC177" s="109"/>
      <c r="DD177" s="109"/>
      <c r="DE177" s="109"/>
      <c r="DF177" s="109"/>
      <c r="DG177" s="109"/>
      <c r="DH177" s="109"/>
      <c r="DI177" s="109"/>
      <c r="DJ177" s="109"/>
      <c r="DK177" s="109"/>
      <c r="DL177" s="109"/>
      <c r="DM177" s="109"/>
      <c r="DN177" s="109"/>
      <c r="DO177" s="109"/>
      <c r="DP177" s="109"/>
      <c r="DQ177" s="109"/>
      <c r="DR177" s="109"/>
      <c r="DS177" s="109"/>
      <c r="DT177" s="109"/>
      <c r="DU177" s="109"/>
      <c r="DV177" s="109"/>
      <c r="DW177" s="109"/>
      <c r="DX177" s="109"/>
      <c r="DY177" s="109"/>
      <c r="DZ177" s="109"/>
      <c r="EA177" s="109"/>
      <c r="EB177" s="109"/>
      <c r="EC177" s="109"/>
      <c r="ED177" s="109"/>
      <c r="EE177" s="109"/>
      <c r="EF177" s="109"/>
      <c r="EG177" s="109"/>
      <c r="EH177" s="109"/>
      <c r="EI177" s="109"/>
      <c r="EJ177" s="109"/>
      <c r="EK177" s="109"/>
      <c r="EL177" s="109"/>
      <c r="EM177" s="109"/>
      <c r="EN177" s="109"/>
      <c r="EO177" s="109"/>
      <c r="EP177" s="109"/>
      <c r="EQ177" s="109"/>
      <c r="ER177" s="109"/>
      <c r="ES177" s="109"/>
      <c r="ET177" s="109"/>
      <c r="EU177" s="109"/>
      <c r="EV177" s="109"/>
      <c r="EW177" s="109"/>
      <c r="EX177" s="109"/>
      <c r="EY177" s="109"/>
      <c r="EZ177" s="109"/>
      <c r="FA177" s="109"/>
      <c r="FB177" s="109"/>
      <c r="FC177" s="109"/>
      <c r="FD177" s="109"/>
      <c r="FE177" s="109"/>
      <c r="FF177" s="109"/>
      <c r="FG177" s="109"/>
      <c r="FH177" s="109"/>
      <c r="FI177" s="109"/>
      <c r="FJ177" s="109"/>
      <c r="FK177" s="109"/>
      <c r="FL177" s="109"/>
      <c r="FM177" s="109"/>
      <c r="FN177" s="109"/>
      <c r="FO177" s="109"/>
      <c r="FP177" s="109"/>
      <c r="FQ177" s="109"/>
      <c r="FR177" s="109"/>
      <c r="FS177" s="109"/>
      <c r="FT177" s="109"/>
      <c r="FU177" s="109"/>
      <c r="FV177" s="109"/>
      <c r="FW177" s="109"/>
      <c r="FX177" s="109"/>
      <c r="FY177" s="109"/>
      <c r="FZ177" s="109"/>
      <c r="GA177" s="109"/>
      <c r="GB177" s="109"/>
      <c r="GC177" s="109"/>
      <c r="GD177" s="109"/>
      <c r="GE177" s="109"/>
      <c r="GF177" s="109"/>
      <c r="GG177" s="109"/>
      <c r="GH177" s="109"/>
      <c r="GI177" s="109"/>
      <c r="GJ177" s="109"/>
      <c r="GK177" s="109"/>
      <c r="GL177" s="109"/>
      <c r="GM177" s="109"/>
      <c r="GN177" s="109"/>
      <c r="GO177" s="109"/>
      <c r="GP177" s="109"/>
      <c r="GQ177" s="109"/>
      <c r="GR177" s="109"/>
      <c r="GS177" s="109"/>
      <c r="GT177" s="109"/>
      <c r="GU177" s="109"/>
      <c r="GV177" s="109"/>
      <c r="GW177" s="109"/>
      <c r="GX177" s="109"/>
      <c r="GY177" s="109"/>
      <c r="GZ177" s="109"/>
      <c r="HA177" s="109"/>
      <c r="HB177" s="109"/>
      <c r="HC177" s="109"/>
      <c r="HD177" s="109"/>
      <c r="HE177" s="109"/>
      <c r="HF177" s="109"/>
      <c r="HG177" s="109"/>
      <c r="HH177" s="109"/>
      <c r="HI177" s="109"/>
      <c r="HJ177" s="109"/>
      <c r="HK177" s="109"/>
      <c r="HL177" s="109"/>
      <c r="HM177" s="109"/>
      <c r="HN177" s="109"/>
      <c r="HO177" s="109"/>
      <c r="HP177" s="109"/>
      <c r="HQ177" s="109"/>
      <c r="HR177" s="109"/>
      <c r="HS177" s="109"/>
      <c r="HT177" s="109"/>
      <c r="HU177" s="109"/>
      <c r="HV177" s="109"/>
      <c r="HW177" s="109"/>
      <c r="HX177" s="109"/>
      <c r="HY177" s="109"/>
      <c r="HZ177" s="109"/>
      <c r="IA177" s="109"/>
      <c r="IB177" s="109"/>
      <c r="IC177" s="109"/>
      <c r="ID177" s="109"/>
      <c r="IE177" s="109"/>
      <c r="IF177" s="109"/>
      <c r="IG177" s="109"/>
      <c r="IH177" s="109"/>
      <c r="II177" s="109"/>
      <c r="IJ177" s="109"/>
      <c r="IK177" s="109"/>
      <c r="IL177" s="109"/>
      <c r="IM177" s="109"/>
      <c r="IN177" s="109"/>
      <c r="IO177" s="109"/>
      <c r="IP177" s="109"/>
      <c r="IQ177" s="109"/>
      <c r="IR177" s="109"/>
      <c r="IS177" s="109"/>
      <c r="IT177" s="109"/>
      <c r="IU177" s="109"/>
      <c r="IV177" s="109"/>
    </row>
    <row r="178" spans="1:256" s="4" customFormat="1">
      <c r="A178" s="107"/>
      <c r="B178" s="14"/>
      <c r="C178" s="12"/>
      <c r="D178" s="157"/>
      <c r="E178" s="109"/>
      <c r="F178" s="157"/>
      <c r="G178" s="109"/>
      <c r="H178" s="109"/>
      <c r="I178" s="109"/>
      <c r="J178" s="109"/>
      <c r="K178" s="109"/>
      <c r="L178" s="109"/>
      <c r="M178" s="109"/>
      <c r="N178" s="109"/>
      <c r="O178" s="109"/>
      <c r="P178" s="109"/>
      <c r="Q178" s="109"/>
      <c r="R178" s="109"/>
      <c r="S178" s="109"/>
      <c r="T178" s="109"/>
      <c r="U178" s="109"/>
      <c r="V178" s="109"/>
      <c r="W178" s="109"/>
      <c r="X178" s="109"/>
      <c r="Y178" s="109"/>
      <c r="Z178" s="109"/>
      <c r="AA178" s="109"/>
      <c r="AB178" s="109"/>
      <c r="AC178" s="109"/>
      <c r="AD178" s="109"/>
      <c r="AE178" s="109"/>
      <c r="AF178" s="109"/>
      <c r="AG178" s="109"/>
      <c r="AH178" s="109"/>
      <c r="AI178" s="109"/>
      <c r="AJ178" s="109"/>
      <c r="AK178" s="109"/>
      <c r="AL178" s="109"/>
      <c r="AM178" s="109"/>
      <c r="AN178" s="109"/>
      <c r="AO178" s="109"/>
      <c r="AP178" s="109"/>
      <c r="AQ178" s="109"/>
      <c r="AR178" s="109"/>
      <c r="AS178" s="109"/>
      <c r="AT178" s="109"/>
      <c r="AU178" s="109"/>
      <c r="AV178" s="109"/>
      <c r="AW178" s="109"/>
      <c r="AX178" s="109"/>
      <c r="AY178" s="109"/>
      <c r="AZ178" s="109"/>
      <c r="BA178" s="109"/>
      <c r="BB178" s="109"/>
      <c r="BC178" s="109"/>
      <c r="BD178" s="109"/>
      <c r="BE178" s="109"/>
      <c r="BF178" s="109"/>
      <c r="BG178" s="109"/>
      <c r="BH178" s="109"/>
      <c r="BI178" s="109"/>
      <c r="BJ178" s="109"/>
      <c r="BK178" s="109"/>
      <c r="BL178" s="109"/>
      <c r="BM178" s="109"/>
      <c r="BN178" s="109"/>
      <c r="BO178" s="109"/>
      <c r="BP178" s="109"/>
      <c r="BQ178" s="109"/>
      <c r="BR178" s="109"/>
      <c r="BS178" s="109"/>
      <c r="BT178" s="109"/>
      <c r="BU178" s="109"/>
      <c r="BV178" s="109"/>
      <c r="BW178" s="109"/>
      <c r="BX178" s="109"/>
      <c r="BY178" s="109"/>
      <c r="BZ178" s="109"/>
      <c r="CA178" s="109"/>
      <c r="CB178" s="109"/>
      <c r="CC178" s="109"/>
      <c r="CD178" s="109"/>
      <c r="CE178" s="109"/>
      <c r="CF178" s="109"/>
      <c r="CG178" s="109"/>
      <c r="CH178" s="109"/>
      <c r="CI178" s="109"/>
      <c r="CJ178" s="109"/>
      <c r="CK178" s="109"/>
      <c r="CL178" s="109"/>
      <c r="CM178" s="109"/>
      <c r="CN178" s="109"/>
      <c r="CO178" s="109"/>
      <c r="CP178" s="109"/>
      <c r="CQ178" s="109"/>
      <c r="CR178" s="109"/>
      <c r="CS178" s="109"/>
      <c r="CT178" s="109"/>
      <c r="CU178" s="109"/>
      <c r="CV178" s="109"/>
      <c r="CW178" s="109"/>
      <c r="CX178" s="109"/>
      <c r="CY178" s="109"/>
      <c r="CZ178" s="109"/>
      <c r="DA178" s="109"/>
      <c r="DB178" s="109"/>
      <c r="DC178" s="109"/>
      <c r="DD178" s="109"/>
      <c r="DE178" s="109"/>
      <c r="DF178" s="109"/>
      <c r="DG178" s="109"/>
      <c r="DH178" s="109"/>
      <c r="DI178" s="109"/>
      <c r="DJ178" s="109"/>
      <c r="DK178" s="109"/>
      <c r="DL178" s="109"/>
      <c r="DM178" s="109"/>
      <c r="DN178" s="109"/>
      <c r="DO178" s="109"/>
      <c r="DP178" s="109"/>
      <c r="DQ178" s="109"/>
      <c r="DR178" s="109"/>
      <c r="DS178" s="109"/>
      <c r="DT178" s="109"/>
      <c r="DU178" s="109"/>
      <c r="DV178" s="109"/>
      <c r="DW178" s="109"/>
      <c r="DX178" s="109"/>
      <c r="DY178" s="109"/>
      <c r="DZ178" s="109"/>
      <c r="EA178" s="109"/>
      <c r="EB178" s="109"/>
      <c r="EC178" s="109"/>
      <c r="ED178" s="109"/>
      <c r="EE178" s="109"/>
      <c r="EF178" s="109"/>
      <c r="EG178" s="109"/>
      <c r="EH178" s="109"/>
      <c r="EI178" s="109"/>
      <c r="EJ178" s="109"/>
      <c r="EK178" s="109"/>
      <c r="EL178" s="109"/>
      <c r="EM178" s="109"/>
      <c r="EN178" s="109"/>
      <c r="EO178" s="109"/>
      <c r="EP178" s="109"/>
      <c r="EQ178" s="109"/>
      <c r="ER178" s="109"/>
      <c r="ES178" s="109"/>
      <c r="ET178" s="109"/>
      <c r="EU178" s="109"/>
      <c r="EV178" s="109"/>
      <c r="EW178" s="109"/>
      <c r="EX178" s="109"/>
      <c r="EY178" s="109"/>
      <c r="EZ178" s="109"/>
      <c r="FA178" s="109"/>
      <c r="FB178" s="109"/>
      <c r="FC178" s="109"/>
      <c r="FD178" s="109"/>
      <c r="FE178" s="109"/>
      <c r="FF178" s="109"/>
      <c r="FG178" s="109"/>
      <c r="FH178" s="109"/>
      <c r="FI178" s="109"/>
      <c r="FJ178" s="109"/>
      <c r="FK178" s="109"/>
      <c r="FL178" s="109"/>
      <c r="FM178" s="109"/>
      <c r="FN178" s="109"/>
      <c r="FO178" s="109"/>
      <c r="FP178" s="109"/>
      <c r="FQ178" s="109"/>
      <c r="FR178" s="109"/>
      <c r="FS178" s="109"/>
      <c r="FT178" s="109"/>
      <c r="FU178" s="109"/>
      <c r="FV178" s="109"/>
      <c r="FW178" s="109"/>
      <c r="FX178" s="109"/>
      <c r="FY178" s="109"/>
      <c r="FZ178" s="109"/>
      <c r="GA178" s="109"/>
      <c r="GB178" s="109"/>
      <c r="GC178" s="109"/>
      <c r="GD178" s="109"/>
      <c r="GE178" s="109"/>
      <c r="GF178" s="109"/>
      <c r="GG178" s="109"/>
      <c r="GH178" s="109"/>
      <c r="GI178" s="109"/>
      <c r="GJ178" s="109"/>
      <c r="GK178" s="109"/>
      <c r="GL178" s="109"/>
      <c r="GM178" s="109"/>
      <c r="GN178" s="109"/>
      <c r="GO178" s="109"/>
      <c r="GP178" s="109"/>
      <c r="GQ178" s="109"/>
      <c r="GR178" s="109"/>
      <c r="GS178" s="109"/>
      <c r="GT178" s="109"/>
      <c r="GU178" s="109"/>
      <c r="GV178" s="109"/>
      <c r="GW178" s="109"/>
      <c r="GX178" s="109"/>
      <c r="GY178" s="109"/>
      <c r="GZ178" s="109"/>
      <c r="HA178" s="109"/>
      <c r="HB178" s="109"/>
      <c r="HC178" s="109"/>
      <c r="HD178" s="109"/>
      <c r="HE178" s="109"/>
      <c r="HF178" s="109"/>
      <c r="HG178" s="109"/>
      <c r="HH178" s="109"/>
      <c r="HI178" s="109"/>
      <c r="HJ178" s="109"/>
      <c r="HK178" s="109"/>
      <c r="HL178" s="109"/>
      <c r="HM178" s="109"/>
      <c r="HN178" s="109"/>
      <c r="HO178" s="109"/>
      <c r="HP178" s="109"/>
      <c r="HQ178" s="109"/>
      <c r="HR178" s="109"/>
      <c r="HS178" s="109"/>
      <c r="HT178" s="109"/>
      <c r="HU178" s="109"/>
      <c r="HV178" s="109"/>
      <c r="HW178" s="109"/>
      <c r="HX178" s="109"/>
      <c r="HY178" s="109"/>
      <c r="HZ178" s="109"/>
      <c r="IA178" s="109"/>
      <c r="IB178" s="109"/>
      <c r="IC178" s="109"/>
      <c r="ID178" s="109"/>
      <c r="IE178" s="109"/>
      <c r="IF178" s="109"/>
      <c r="IG178" s="109"/>
      <c r="IH178" s="109"/>
      <c r="II178" s="109"/>
      <c r="IJ178" s="109"/>
      <c r="IK178" s="109"/>
      <c r="IL178" s="109"/>
      <c r="IM178" s="109"/>
      <c r="IN178" s="109"/>
      <c r="IO178" s="109"/>
      <c r="IP178" s="109"/>
      <c r="IQ178" s="109"/>
      <c r="IR178" s="109"/>
      <c r="IS178" s="109"/>
      <c r="IT178" s="109"/>
      <c r="IU178" s="109"/>
      <c r="IV178" s="109"/>
    </row>
    <row r="179" spans="1:256" s="4" customFormat="1">
      <c r="A179" s="107"/>
      <c r="B179" s="14"/>
      <c r="C179" s="12"/>
      <c r="D179" s="157"/>
      <c r="E179" s="109"/>
      <c r="F179" s="157"/>
      <c r="G179" s="109"/>
      <c r="H179" s="109"/>
      <c r="I179" s="109"/>
      <c r="J179" s="109"/>
      <c r="K179" s="109"/>
      <c r="L179" s="109"/>
      <c r="M179" s="109"/>
      <c r="N179" s="109"/>
      <c r="O179" s="109"/>
      <c r="P179" s="109"/>
      <c r="Q179" s="109"/>
      <c r="R179" s="109"/>
      <c r="S179" s="109"/>
      <c r="T179" s="109"/>
      <c r="U179" s="109"/>
      <c r="V179" s="109"/>
      <c r="W179" s="109"/>
      <c r="X179" s="109"/>
      <c r="Y179" s="109"/>
      <c r="Z179" s="109"/>
      <c r="AA179" s="109"/>
      <c r="AB179" s="109"/>
      <c r="AC179" s="109"/>
      <c r="AD179" s="109"/>
      <c r="AE179" s="109"/>
      <c r="AF179" s="109"/>
      <c r="AG179" s="109"/>
      <c r="AH179" s="109"/>
      <c r="AI179" s="109"/>
      <c r="AJ179" s="109"/>
      <c r="AK179" s="109"/>
      <c r="AL179" s="109"/>
      <c r="AM179" s="109"/>
      <c r="AN179" s="109"/>
      <c r="AO179" s="109"/>
      <c r="AP179" s="109"/>
      <c r="AQ179" s="109"/>
      <c r="AR179" s="109"/>
      <c r="AS179" s="109"/>
      <c r="AT179" s="109"/>
      <c r="AU179" s="109"/>
      <c r="AV179" s="109"/>
      <c r="AW179" s="109"/>
      <c r="AX179" s="109"/>
      <c r="AY179" s="109"/>
      <c r="AZ179" s="109"/>
      <c r="BA179" s="109"/>
      <c r="BB179" s="109"/>
      <c r="BC179" s="109"/>
      <c r="BD179" s="109"/>
      <c r="BE179" s="109"/>
      <c r="BF179" s="109"/>
      <c r="BG179" s="109"/>
      <c r="BH179" s="109"/>
      <c r="BI179" s="109"/>
      <c r="BJ179" s="109"/>
      <c r="BK179" s="109"/>
      <c r="BL179" s="109"/>
      <c r="BM179" s="109"/>
      <c r="BN179" s="109"/>
      <c r="BO179" s="109"/>
      <c r="BP179" s="109"/>
      <c r="BQ179" s="109"/>
      <c r="BR179" s="109"/>
      <c r="BS179" s="109"/>
      <c r="BT179" s="109"/>
      <c r="BU179" s="109"/>
      <c r="BV179" s="109"/>
      <c r="BW179" s="109"/>
      <c r="BX179" s="109"/>
      <c r="BY179" s="109"/>
      <c r="BZ179" s="109"/>
      <c r="CA179" s="109"/>
      <c r="CB179" s="109"/>
      <c r="CC179" s="109"/>
      <c r="CD179" s="109"/>
      <c r="CE179" s="109"/>
      <c r="CF179" s="109"/>
      <c r="CG179" s="109"/>
      <c r="CH179" s="109"/>
      <c r="CI179" s="109"/>
      <c r="CJ179" s="109"/>
      <c r="CK179" s="109"/>
      <c r="CL179" s="109"/>
      <c r="CM179" s="109"/>
      <c r="CN179" s="109"/>
      <c r="CO179" s="109"/>
      <c r="CP179" s="109"/>
      <c r="CQ179" s="109"/>
      <c r="CR179" s="109"/>
      <c r="CS179" s="109"/>
      <c r="CT179" s="109"/>
      <c r="CU179" s="109"/>
      <c r="CV179" s="109"/>
      <c r="CW179" s="109"/>
      <c r="CX179" s="109"/>
      <c r="CY179" s="109"/>
      <c r="CZ179" s="109"/>
      <c r="DA179" s="109"/>
      <c r="DB179" s="109"/>
      <c r="DC179" s="109"/>
      <c r="DD179" s="109"/>
      <c r="DE179" s="109"/>
      <c r="DF179" s="109"/>
      <c r="DG179" s="109"/>
      <c r="DH179" s="109"/>
      <c r="DI179" s="109"/>
      <c r="DJ179" s="109"/>
      <c r="DK179" s="109"/>
      <c r="DL179" s="109"/>
      <c r="DM179" s="109"/>
      <c r="DN179" s="109"/>
      <c r="DO179" s="109"/>
      <c r="DP179" s="109"/>
      <c r="DQ179" s="109"/>
      <c r="DR179" s="109"/>
      <c r="DS179" s="109"/>
      <c r="DT179" s="109"/>
      <c r="DU179" s="109"/>
      <c r="DV179" s="109"/>
      <c r="DW179" s="109"/>
      <c r="DX179" s="109"/>
      <c r="DY179" s="109"/>
      <c r="DZ179" s="109"/>
      <c r="EA179" s="109"/>
      <c r="EB179" s="109"/>
      <c r="EC179" s="109"/>
      <c r="ED179" s="109"/>
      <c r="EE179" s="109"/>
      <c r="EF179" s="109"/>
      <c r="EG179" s="109"/>
      <c r="EH179" s="109"/>
      <c r="EI179" s="109"/>
      <c r="EJ179" s="109"/>
      <c r="EK179" s="109"/>
      <c r="EL179" s="109"/>
      <c r="EM179" s="109"/>
      <c r="EN179" s="109"/>
      <c r="EO179" s="109"/>
      <c r="EP179" s="109"/>
      <c r="EQ179" s="109"/>
      <c r="ER179" s="109"/>
      <c r="ES179" s="109"/>
      <c r="ET179" s="109"/>
      <c r="EU179" s="109"/>
      <c r="EV179" s="109"/>
      <c r="EW179" s="109"/>
      <c r="EX179" s="109"/>
      <c r="EY179" s="109"/>
      <c r="EZ179" s="109"/>
      <c r="FA179" s="109"/>
      <c r="FB179" s="109"/>
      <c r="FC179" s="109"/>
      <c r="FD179" s="109"/>
      <c r="FE179" s="109"/>
      <c r="FF179" s="109"/>
      <c r="FG179" s="109"/>
      <c r="FH179" s="109"/>
      <c r="FI179" s="109"/>
      <c r="FJ179" s="109"/>
      <c r="FK179" s="109"/>
      <c r="FL179" s="109"/>
      <c r="FM179" s="109"/>
      <c r="FN179" s="109"/>
      <c r="FO179" s="109"/>
      <c r="FP179" s="109"/>
      <c r="FQ179" s="109"/>
      <c r="FR179" s="109"/>
      <c r="FS179" s="109"/>
      <c r="FT179" s="109"/>
      <c r="FU179" s="109"/>
      <c r="FV179" s="109"/>
      <c r="FW179" s="109"/>
      <c r="FX179" s="109"/>
      <c r="FY179" s="109"/>
      <c r="FZ179" s="109"/>
      <c r="GA179" s="109"/>
      <c r="GB179" s="109"/>
      <c r="GC179" s="109"/>
      <c r="GD179" s="109"/>
      <c r="GE179" s="109"/>
      <c r="GF179" s="109"/>
      <c r="GG179" s="109"/>
      <c r="GH179" s="109"/>
      <c r="GI179" s="109"/>
      <c r="GJ179" s="109"/>
      <c r="GK179" s="109"/>
      <c r="GL179" s="109"/>
      <c r="GM179" s="109"/>
      <c r="GN179" s="109"/>
      <c r="GO179" s="109"/>
      <c r="GP179" s="109"/>
      <c r="GQ179" s="109"/>
      <c r="GR179" s="109"/>
      <c r="GS179" s="109"/>
      <c r="GT179" s="109"/>
      <c r="GU179" s="109"/>
      <c r="GV179" s="109"/>
      <c r="GW179" s="109"/>
      <c r="GX179" s="109"/>
      <c r="GY179" s="109"/>
      <c r="GZ179" s="109"/>
      <c r="HA179" s="109"/>
      <c r="HB179" s="109"/>
      <c r="HC179" s="109"/>
      <c r="HD179" s="109"/>
      <c r="HE179" s="109"/>
      <c r="HF179" s="109"/>
      <c r="HG179" s="109"/>
      <c r="HH179" s="109"/>
      <c r="HI179" s="109"/>
      <c r="HJ179" s="109"/>
      <c r="HK179" s="109"/>
      <c r="HL179" s="109"/>
      <c r="HM179" s="109"/>
      <c r="HN179" s="109"/>
      <c r="HO179" s="109"/>
      <c r="HP179" s="109"/>
      <c r="HQ179" s="109"/>
      <c r="HR179" s="109"/>
      <c r="HS179" s="109"/>
      <c r="HT179" s="109"/>
      <c r="HU179" s="109"/>
      <c r="HV179" s="109"/>
      <c r="HW179" s="109"/>
      <c r="HX179" s="109"/>
      <c r="HY179" s="109"/>
      <c r="HZ179" s="109"/>
      <c r="IA179" s="109"/>
      <c r="IB179" s="109"/>
      <c r="IC179" s="109"/>
      <c r="ID179" s="109"/>
      <c r="IE179" s="109"/>
      <c r="IF179" s="109"/>
      <c r="IG179" s="109"/>
      <c r="IH179" s="109"/>
      <c r="II179" s="109"/>
      <c r="IJ179" s="109"/>
      <c r="IK179" s="109"/>
      <c r="IL179" s="109"/>
      <c r="IM179" s="109"/>
      <c r="IN179" s="109"/>
      <c r="IO179" s="109"/>
      <c r="IP179" s="109"/>
      <c r="IQ179" s="109"/>
      <c r="IR179" s="109"/>
      <c r="IS179" s="109"/>
      <c r="IT179" s="109"/>
      <c r="IU179" s="109"/>
      <c r="IV179" s="109"/>
    </row>
    <row r="180" spans="1:256" s="4" customFormat="1">
      <c r="A180" s="107"/>
      <c r="B180" s="14"/>
      <c r="C180" s="12"/>
      <c r="D180" s="157"/>
      <c r="E180" s="109"/>
      <c r="F180" s="157"/>
      <c r="G180" s="109"/>
      <c r="H180" s="109"/>
      <c r="I180" s="109"/>
      <c r="J180" s="109"/>
      <c r="K180" s="109"/>
      <c r="L180" s="109"/>
      <c r="M180" s="109"/>
      <c r="N180" s="109"/>
      <c r="O180" s="109"/>
      <c r="P180" s="109"/>
      <c r="Q180" s="109"/>
      <c r="R180" s="109"/>
      <c r="S180" s="109"/>
      <c r="T180" s="109"/>
      <c r="U180" s="109"/>
      <c r="V180" s="109"/>
      <c r="W180" s="109"/>
      <c r="X180" s="109"/>
      <c r="Y180" s="109"/>
      <c r="Z180" s="109"/>
      <c r="AA180" s="109"/>
      <c r="AB180" s="109"/>
      <c r="AC180" s="109"/>
      <c r="AD180" s="109"/>
      <c r="AE180" s="109"/>
      <c r="AF180" s="109"/>
      <c r="AG180" s="109"/>
      <c r="AH180" s="109"/>
      <c r="AI180" s="109"/>
      <c r="AJ180" s="109"/>
      <c r="AK180" s="109"/>
      <c r="AL180" s="109"/>
      <c r="AM180" s="109"/>
      <c r="AN180" s="109"/>
      <c r="AO180" s="109"/>
      <c r="AP180" s="109"/>
      <c r="AQ180" s="109"/>
      <c r="AR180" s="109"/>
      <c r="AS180" s="109"/>
      <c r="AT180" s="109"/>
      <c r="AU180" s="109"/>
      <c r="AV180" s="109"/>
      <c r="AW180" s="109"/>
      <c r="AX180" s="109"/>
      <c r="AY180" s="109"/>
      <c r="AZ180" s="109"/>
      <c r="BA180" s="109"/>
      <c r="BB180" s="109"/>
      <c r="BC180" s="109"/>
      <c r="BD180" s="109"/>
      <c r="BE180" s="109"/>
      <c r="BF180" s="109"/>
      <c r="BG180" s="109"/>
      <c r="BH180" s="109"/>
      <c r="BI180" s="109"/>
      <c r="BJ180" s="109"/>
      <c r="BK180" s="109"/>
      <c r="BL180" s="109"/>
      <c r="BM180" s="109"/>
      <c r="BN180" s="109"/>
      <c r="BO180" s="109"/>
      <c r="BP180" s="109"/>
      <c r="BQ180" s="109"/>
      <c r="BR180" s="109"/>
      <c r="BS180" s="109"/>
      <c r="BT180" s="109"/>
      <c r="BU180" s="109"/>
      <c r="BV180" s="109"/>
      <c r="BW180" s="109"/>
      <c r="BX180" s="109"/>
      <c r="BY180" s="109"/>
      <c r="BZ180" s="109"/>
      <c r="CA180" s="109"/>
      <c r="CB180" s="109"/>
      <c r="CC180" s="109"/>
      <c r="CD180" s="109"/>
      <c r="CE180" s="109"/>
      <c r="CF180" s="109"/>
      <c r="CG180" s="109"/>
      <c r="CH180" s="109"/>
      <c r="CI180" s="109"/>
      <c r="CJ180" s="109"/>
      <c r="CK180" s="109"/>
      <c r="CL180" s="109"/>
      <c r="CM180" s="109"/>
      <c r="CN180" s="109"/>
      <c r="CO180" s="109"/>
      <c r="CP180" s="109"/>
      <c r="CQ180" s="109"/>
      <c r="CR180" s="109"/>
      <c r="CS180" s="109"/>
      <c r="CT180" s="109"/>
      <c r="CU180" s="109"/>
      <c r="CV180" s="109"/>
      <c r="CW180" s="109"/>
      <c r="CX180" s="109"/>
      <c r="CY180" s="109"/>
      <c r="CZ180" s="109"/>
      <c r="DA180" s="109"/>
      <c r="DB180" s="109"/>
      <c r="DC180" s="109"/>
      <c r="DD180" s="109"/>
      <c r="DE180" s="109"/>
      <c r="DF180" s="109"/>
      <c r="DG180" s="109"/>
      <c r="DH180" s="109"/>
      <c r="DI180" s="109"/>
      <c r="DJ180" s="109"/>
      <c r="DK180" s="109"/>
      <c r="DL180" s="109"/>
      <c r="DM180" s="109"/>
      <c r="DN180" s="109"/>
      <c r="DO180" s="109"/>
      <c r="DP180" s="109"/>
      <c r="DQ180" s="109"/>
      <c r="DR180" s="109"/>
      <c r="DS180" s="109"/>
      <c r="DT180" s="109"/>
      <c r="DU180" s="109"/>
      <c r="DV180" s="109"/>
      <c r="DW180" s="109"/>
      <c r="DX180" s="109"/>
      <c r="DY180" s="109"/>
      <c r="DZ180" s="109"/>
      <c r="EA180" s="109"/>
      <c r="EB180" s="109"/>
      <c r="EC180" s="109"/>
      <c r="ED180" s="109"/>
      <c r="EE180" s="109"/>
      <c r="EF180" s="109"/>
      <c r="EG180" s="109"/>
      <c r="EH180" s="109"/>
      <c r="EI180" s="109"/>
      <c r="EJ180" s="109"/>
      <c r="EK180" s="109"/>
      <c r="EL180" s="109"/>
      <c r="EM180" s="109"/>
      <c r="EN180" s="109"/>
      <c r="EO180" s="109"/>
      <c r="EP180" s="109"/>
      <c r="EQ180" s="109"/>
      <c r="ER180" s="109"/>
      <c r="ES180" s="109"/>
      <c r="ET180" s="109"/>
      <c r="EU180" s="109"/>
      <c r="EV180" s="109"/>
      <c r="EW180" s="109"/>
      <c r="EX180" s="109"/>
      <c r="EY180" s="109"/>
      <c r="EZ180" s="109"/>
      <c r="FA180" s="109"/>
      <c r="FB180" s="109"/>
      <c r="FC180" s="109"/>
      <c r="FD180" s="109"/>
      <c r="FE180" s="109"/>
      <c r="FF180" s="109"/>
      <c r="FG180" s="109"/>
      <c r="FH180" s="109"/>
      <c r="FI180" s="109"/>
      <c r="FJ180" s="109"/>
      <c r="FK180" s="109"/>
      <c r="FL180" s="109"/>
      <c r="FM180" s="109"/>
      <c r="FN180" s="109"/>
      <c r="FO180" s="109"/>
      <c r="FP180" s="109"/>
      <c r="FQ180" s="109"/>
      <c r="FR180" s="109"/>
      <c r="FS180" s="109"/>
      <c r="FT180" s="109"/>
      <c r="FU180" s="109"/>
      <c r="FV180" s="109"/>
      <c r="FW180" s="109"/>
      <c r="FX180" s="109"/>
      <c r="FY180" s="109"/>
      <c r="FZ180" s="109"/>
      <c r="GA180" s="109"/>
      <c r="GB180" s="109"/>
      <c r="GC180" s="109"/>
      <c r="GD180" s="109"/>
      <c r="GE180" s="109"/>
      <c r="GF180" s="109"/>
      <c r="GG180" s="109"/>
      <c r="GH180" s="109"/>
      <c r="GI180" s="109"/>
      <c r="GJ180" s="109"/>
      <c r="GK180" s="109"/>
      <c r="GL180" s="109"/>
      <c r="GM180" s="109"/>
      <c r="GN180" s="109"/>
      <c r="GO180" s="109"/>
      <c r="GP180" s="109"/>
      <c r="GQ180" s="109"/>
      <c r="GR180" s="109"/>
      <c r="GS180" s="109"/>
      <c r="GT180" s="109"/>
      <c r="GU180" s="109"/>
      <c r="GV180" s="109"/>
      <c r="GW180" s="109"/>
      <c r="GX180" s="109"/>
      <c r="GY180" s="109"/>
      <c r="GZ180" s="109"/>
      <c r="HA180" s="109"/>
      <c r="HB180" s="109"/>
      <c r="HC180" s="109"/>
      <c r="HD180" s="109"/>
      <c r="HE180" s="109"/>
      <c r="HF180" s="109"/>
      <c r="HG180" s="109"/>
      <c r="HH180" s="109"/>
      <c r="HI180" s="109"/>
      <c r="HJ180" s="109"/>
      <c r="HK180" s="109"/>
      <c r="HL180" s="109"/>
      <c r="HM180" s="109"/>
      <c r="HN180" s="109"/>
      <c r="HO180" s="109"/>
      <c r="HP180" s="109"/>
      <c r="HQ180" s="109"/>
      <c r="HR180" s="109"/>
      <c r="HS180" s="109"/>
      <c r="HT180" s="109"/>
      <c r="HU180" s="109"/>
      <c r="HV180" s="109"/>
      <c r="HW180" s="109"/>
      <c r="HX180" s="109"/>
      <c r="HY180" s="109"/>
      <c r="HZ180" s="109"/>
      <c r="IA180" s="109"/>
      <c r="IB180" s="109"/>
      <c r="IC180" s="109"/>
      <c r="ID180" s="109"/>
      <c r="IE180" s="109"/>
      <c r="IF180" s="109"/>
      <c r="IG180" s="109"/>
      <c r="IH180" s="109"/>
      <c r="II180" s="109"/>
      <c r="IJ180" s="109"/>
      <c r="IK180" s="109"/>
      <c r="IL180" s="109"/>
      <c r="IM180" s="109"/>
      <c r="IN180" s="109"/>
      <c r="IO180" s="109"/>
      <c r="IP180" s="109"/>
      <c r="IQ180" s="109"/>
      <c r="IR180" s="109"/>
      <c r="IS180" s="109"/>
      <c r="IT180" s="109"/>
      <c r="IU180" s="109"/>
      <c r="IV180" s="109"/>
    </row>
    <row r="181" spans="1:256" s="4" customFormat="1">
      <c r="A181" s="107"/>
      <c r="B181" s="14"/>
      <c r="C181" s="12"/>
      <c r="D181" s="157"/>
      <c r="E181" s="109"/>
      <c r="F181" s="157"/>
      <c r="G181" s="109"/>
      <c r="H181" s="109"/>
      <c r="I181" s="109"/>
      <c r="J181" s="109"/>
      <c r="K181" s="109"/>
      <c r="L181" s="109"/>
      <c r="M181" s="109"/>
      <c r="N181" s="109"/>
      <c r="O181" s="109"/>
      <c r="P181" s="109"/>
      <c r="Q181" s="109"/>
      <c r="R181" s="109"/>
      <c r="S181" s="109"/>
      <c r="T181" s="109"/>
      <c r="U181" s="109"/>
      <c r="V181" s="109"/>
      <c r="W181" s="109"/>
      <c r="X181" s="109"/>
      <c r="Y181" s="109"/>
      <c r="Z181" s="109"/>
      <c r="AA181" s="109"/>
      <c r="AB181" s="109"/>
      <c r="AC181" s="109"/>
      <c r="AD181" s="109"/>
      <c r="AE181" s="109"/>
      <c r="AF181" s="109"/>
      <c r="AG181" s="109"/>
      <c r="AH181" s="109"/>
      <c r="AI181" s="109"/>
      <c r="AJ181" s="109"/>
      <c r="AK181" s="109"/>
      <c r="AL181" s="109"/>
      <c r="AM181" s="109"/>
      <c r="AN181" s="109"/>
      <c r="AO181" s="109"/>
      <c r="AP181" s="109"/>
      <c r="AQ181" s="109"/>
      <c r="AR181" s="109"/>
      <c r="AS181" s="109"/>
      <c r="AT181" s="109"/>
      <c r="AU181" s="109"/>
      <c r="AV181" s="109"/>
      <c r="AW181" s="109"/>
      <c r="AX181" s="109"/>
      <c r="AY181" s="109"/>
      <c r="AZ181" s="109"/>
      <c r="BA181" s="109"/>
      <c r="BB181" s="109"/>
      <c r="BC181" s="109"/>
      <c r="BD181" s="109"/>
      <c r="BE181" s="109"/>
      <c r="BF181" s="109"/>
      <c r="BG181" s="109"/>
      <c r="BH181" s="109"/>
      <c r="BI181" s="109"/>
      <c r="BJ181" s="109"/>
      <c r="BK181" s="109"/>
      <c r="BL181" s="109"/>
      <c r="BM181" s="109"/>
      <c r="BN181" s="109"/>
      <c r="BO181" s="109"/>
      <c r="BP181" s="109"/>
      <c r="BQ181" s="109"/>
      <c r="BR181" s="109"/>
      <c r="BS181" s="109"/>
      <c r="BT181" s="109"/>
      <c r="BU181" s="109"/>
      <c r="BV181" s="109"/>
      <c r="BW181" s="109"/>
      <c r="BX181" s="109"/>
      <c r="BY181" s="109"/>
      <c r="BZ181" s="109"/>
      <c r="CA181" s="109"/>
      <c r="CB181" s="109"/>
      <c r="CC181" s="109"/>
      <c r="CD181" s="109"/>
      <c r="CE181" s="109"/>
      <c r="CF181" s="109"/>
      <c r="CG181" s="109"/>
      <c r="CH181" s="109"/>
      <c r="CI181" s="109"/>
      <c r="CJ181" s="109"/>
      <c r="CK181" s="109"/>
      <c r="CL181" s="109"/>
      <c r="CM181" s="109"/>
      <c r="CN181" s="109"/>
      <c r="CO181" s="109"/>
      <c r="CP181" s="109"/>
      <c r="CQ181" s="109"/>
      <c r="CR181" s="109"/>
      <c r="CS181" s="109"/>
      <c r="CT181" s="109"/>
      <c r="CU181" s="109"/>
      <c r="CV181" s="109"/>
      <c r="CW181" s="109"/>
      <c r="CX181" s="109"/>
      <c r="CY181" s="109"/>
      <c r="CZ181" s="109"/>
      <c r="DA181" s="109"/>
      <c r="DB181" s="109"/>
      <c r="DC181" s="109"/>
      <c r="DD181" s="109"/>
      <c r="DE181" s="109"/>
      <c r="DF181" s="109"/>
      <c r="DG181" s="109"/>
      <c r="DH181" s="109"/>
      <c r="DI181" s="109"/>
      <c r="DJ181" s="109"/>
      <c r="DK181" s="109"/>
      <c r="DL181" s="109"/>
      <c r="DM181" s="109"/>
      <c r="DN181" s="109"/>
      <c r="DO181" s="109"/>
      <c r="DP181" s="109"/>
      <c r="DQ181" s="109"/>
      <c r="DR181" s="109"/>
      <c r="DS181" s="109"/>
      <c r="DT181" s="109"/>
      <c r="DU181" s="109"/>
      <c r="DV181" s="109"/>
      <c r="DW181" s="109"/>
      <c r="DX181" s="109"/>
      <c r="DY181" s="109"/>
      <c r="DZ181" s="109"/>
      <c r="EA181" s="109"/>
      <c r="EB181" s="109"/>
      <c r="EC181" s="109"/>
      <c r="ED181" s="109"/>
      <c r="EE181" s="109"/>
      <c r="EF181" s="109"/>
      <c r="EG181" s="109"/>
      <c r="EH181" s="109"/>
      <c r="EI181" s="109"/>
      <c r="EJ181" s="109"/>
      <c r="EK181" s="109"/>
      <c r="EL181" s="109"/>
      <c r="EM181" s="109"/>
      <c r="EN181" s="109"/>
      <c r="EO181" s="109"/>
      <c r="EP181" s="109"/>
      <c r="EQ181" s="109"/>
      <c r="ER181" s="109"/>
      <c r="ES181" s="109"/>
      <c r="ET181" s="109"/>
      <c r="EU181" s="109"/>
      <c r="EV181" s="109"/>
      <c r="EW181" s="109"/>
      <c r="EX181" s="109"/>
      <c r="EY181" s="109"/>
      <c r="EZ181" s="109"/>
      <c r="FA181" s="109"/>
      <c r="FB181" s="109"/>
      <c r="FC181" s="109"/>
      <c r="FD181" s="109"/>
      <c r="FE181" s="109"/>
      <c r="FF181" s="109"/>
      <c r="FG181" s="109"/>
      <c r="FH181" s="109"/>
      <c r="FI181" s="109"/>
      <c r="FJ181" s="109"/>
      <c r="FK181" s="109"/>
      <c r="FL181" s="109"/>
      <c r="FM181" s="109"/>
      <c r="FN181" s="109"/>
      <c r="FO181" s="109"/>
      <c r="FP181" s="109"/>
      <c r="FQ181" s="109"/>
      <c r="FR181" s="109"/>
      <c r="FS181" s="109"/>
      <c r="FT181" s="109"/>
      <c r="FU181" s="109"/>
      <c r="FV181" s="109"/>
      <c r="FW181" s="109"/>
      <c r="FX181" s="109"/>
      <c r="FY181" s="109"/>
      <c r="FZ181" s="109"/>
      <c r="GA181" s="109"/>
      <c r="GB181" s="109"/>
      <c r="GC181" s="109"/>
      <c r="GD181" s="109"/>
      <c r="GE181" s="109"/>
      <c r="GF181" s="109"/>
      <c r="GG181" s="109"/>
      <c r="GH181" s="109"/>
      <c r="GI181" s="109"/>
      <c r="GJ181" s="109"/>
      <c r="GK181" s="109"/>
      <c r="GL181" s="109"/>
      <c r="GM181" s="109"/>
      <c r="GN181" s="109"/>
      <c r="GO181" s="109"/>
      <c r="GP181" s="109"/>
      <c r="GQ181" s="109"/>
      <c r="GR181" s="109"/>
      <c r="GS181" s="109"/>
      <c r="GT181" s="109"/>
      <c r="GU181" s="109"/>
      <c r="GV181" s="109"/>
      <c r="GW181" s="109"/>
      <c r="GX181" s="109"/>
      <c r="GY181" s="109"/>
      <c r="GZ181" s="109"/>
      <c r="HA181" s="109"/>
      <c r="HB181" s="109"/>
      <c r="HC181" s="109"/>
      <c r="HD181" s="109"/>
      <c r="HE181" s="109"/>
      <c r="HF181" s="109"/>
      <c r="HG181" s="109"/>
      <c r="HH181" s="109"/>
      <c r="HI181" s="109"/>
      <c r="HJ181" s="109"/>
      <c r="HK181" s="109"/>
      <c r="HL181" s="109"/>
      <c r="HM181" s="109"/>
      <c r="HN181" s="109"/>
      <c r="HO181" s="109"/>
      <c r="HP181" s="109"/>
      <c r="HQ181" s="109"/>
      <c r="HR181" s="109"/>
      <c r="HS181" s="109"/>
      <c r="HT181" s="109"/>
      <c r="HU181" s="109"/>
      <c r="HV181" s="109"/>
      <c r="HW181" s="109"/>
      <c r="HX181" s="109"/>
      <c r="HY181" s="109"/>
      <c r="HZ181" s="109"/>
      <c r="IA181" s="109"/>
      <c r="IB181" s="109"/>
      <c r="IC181" s="109"/>
      <c r="ID181" s="109"/>
      <c r="IE181" s="109"/>
      <c r="IF181" s="109"/>
      <c r="IG181" s="109"/>
      <c r="IH181" s="109"/>
      <c r="II181" s="109"/>
      <c r="IJ181" s="109"/>
      <c r="IK181" s="109"/>
      <c r="IL181" s="109"/>
      <c r="IM181" s="109"/>
      <c r="IN181" s="109"/>
      <c r="IO181" s="109"/>
      <c r="IP181" s="109"/>
      <c r="IQ181" s="109"/>
      <c r="IR181" s="109"/>
      <c r="IS181" s="109"/>
      <c r="IT181" s="109"/>
      <c r="IU181" s="109"/>
      <c r="IV181" s="109"/>
    </row>
    <row r="182" spans="1:256" s="4" customFormat="1">
      <c r="A182" s="107"/>
      <c r="B182" s="14"/>
      <c r="C182" s="12"/>
      <c r="D182" s="157"/>
      <c r="E182" s="109"/>
      <c r="F182" s="157"/>
      <c r="G182" s="109"/>
      <c r="H182" s="109"/>
      <c r="I182" s="109"/>
      <c r="J182" s="109"/>
      <c r="K182" s="109"/>
      <c r="L182" s="109"/>
      <c r="M182" s="109"/>
      <c r="N182" s="109"/>
      <c r="O182" s="109"/>
      <c r="P182" s="109"/>
      <c r="Q182" s="109"/>
      <c r="R182" s="109"/>
      <c r="S182" s="109"/>
      <c r="T182" s="109"/>
      <c r="U182" s="109"/>
      <c r="V182" s="109"/>
      <c r="W182" s="109"/>
      <c r="X182" s="109"/>
      <c r="Y182" s="109"/>
      <c r="Z182" s="109"/>
      <c r="AA182" s="109"/>
      <c r="AB182" s="109"/>
      <c r="AC182" s="109"/>
      <c r="AD182" s="109"/>
      <c r="AE182" s="109"/>
      <c r="AF182" s="109"/>
      <c r="AG182" s="109"/>
      <c r="AH182" s="109"/>
      <c r="AI182" s="109"/>
      <c r="AJ182" s="109"/>
      <c r="AK182" s="109"/>
      <c r="AL182" s="109"/>
      <c r="AM182" s="109"/>
      <c r="AN182" s="109"/>
      <c r="AO182" s="109"/>
      <c r="AP182" s="109"/>
      <c r="AQ182" s="109"/>
      <c r="AR182" s="109"/>
      <c r="AS182" s="109"/>
      <c r="AT182" s="109"/>
      <c r="AU182" s="109"/>
      <c r="AV182" s="109"/>
      <c r="AW182" s="109"/>
      <c r="AX182" s="109"/>
      <c r="AY182" s="109"/>
      <c r="AZ182" s="109"/>
      <c r="BA182" s="109"/>
      <c r="BB182" s="109"/>
      <c r="BC182" s="109"/>
      <c r="BD182" s="109"/>
      <c r="BE182" s="109"/>
      <c r="BF182" s="109"/>
      <c r="BG182" s="109"/>
      <c r="BH182" s="109"/>
      <c r="BI182" s="109"/>
      <c r="BJ182" s="109"/>
      <c r="BK182" s="109"/>
      <c r="BL182" s="109"/>
      <c r="BM182" s="109"/>
      <c r="BN182" s="109"/>
      <c r="BO182" s="109"/>
      <c r="BP182" s="109"/>
      <c r="BQ182" s="109"/>
      <c r="BR182" s="109"/>
      <c r="BS182" s="109"/>
      <c r="BT182" s="109"/>
      <c r="BU182" s="109"/>
      <c r="BV182" s="109"/>
      <c r="BW182" s="109"/>
      <c r="BX182" s="109"/>
      <c r="BY182" s="109"/>
      <c r="BZ182" s="109"/>
      <c r="CA182" s="109"/>
      <c r="CB182" s="109"/>
      <c r="CC182" s="109"/>
      <c r="CD182" s="109"/>
      <c r="CE182" s="109"/>
      <c r="CF182" s="109"/>
      <c r="CG182" s="109"/>
      <c r="CH182" s="109"/>
      <c r="CI182" s="109"/>
      <c r="CJ182" s="109"/>
      <c r="CK182" s="109"/>
      <c r="CL182" s="109"/>
      <c r="CM182" s="109"/>
      <c r="CN182" s="109"/>
      <c r="CO182" s="109"/>
      <c r="CP182" s="109"/>
      <c r="CQ182" s="109"/>
      <c r="CR182" s="109"/>
      <c r="CS182" s="109"/>
      <c r="CT182" s="109"/>
      <c r="CU182" s="109"/>
      <c r="CV182" s="109"/>
      <c r="CW182" s="109"/>
      <c r="CX182" s="109"/>
      <c r="CY182" s="109"/>
      <c r="CZ182" s="109"/>
      <c r="DA182" s="109"/>
      <c r="DB182" s="109"/>
      <c r="DC182" s="109"/>
      <c r="DD182" s="109"/>
      <c r="DE182" s="109"/>
      <c r="DF182" s="109"/>
      <c r="DG182" s="109"/>
      <c r="DH182" s="109"/>
      <c r="DI182" s="109"/>
      <c r="DJ182" s="109"/>
      <c r="DK182" s="109"/>
      <c r="DL182" s="109"/>
      <c r="DM182" s="109"/>
      <c r="DN182" s="109"/>
      <c r="DO182" s="109"/>
      <c r="DP182" s="109"/>
      <c r="DQ182" s="109"/>
      <c r="DR182" s="109"/>
      <c r="DS182" s="109"/>
      <c r="DT182" s="109"/>
      <c r="DU182" s="109"/>
      <c r="DV182" s="109"/>
      <c r="DW182" s="109"/>
      <c r="DX182" s="109"/>
      <c r="DY182" s="109"/>
      <c r="DZ182" s="109"/>
      <c r="EA182" s="109"/>
      <c r="EB182" s="109"/>
      <c r="EC182" s="109"/>
      <c r="ED182" s="109"/>
      <c r="EE182" s="109"/>
      <c r="EF182" s="109"/>
      <c r="EG182" s="109"/>
      <c r="EH182" s="109"/>
      <c r="EI182" s="109"/>
      <c r="EJ182" s="109"/>
      <c r="EK182" s="109"/>
      <c r="EL182" s="109"/>
      <c r="EM182" s="109"/>
      <c r="EN182" s="109"/>
      <c r="EO182" s="109"/>
      <c r="EP182" s="109"/>
      <c r="EQ182" s="109"/>
      <c r="ER182" s="109"/>
      <c r="ES182" s="109"/>
      <c r="ET182" s="109"/>
      <c r="EU182" s="109"/>
      <c r="EV182" s="109"/>
      <c r="EW182" s="109"/>
      <c r="EX182" s="109"/>
      <c r="EY182" s="109"/>
      <c r="EZ182" s="109"/>
      <c r="FA182" s="109"/>
      <c r="FB182" s="109"/>
      <c r="FC182" s="109"/>
      <c r="FD182" s="109"/>
      <c r="FE182" s="109"/>
      <c r="FF182" s="109"/>
      <c r="FG182" s="109"/>
      <c r="FH182" s="109"/>
      <c r="FI182" s="109"/>
      <c r="FJ182" s="109"/>
      <c r="FK182" s="109"/>
      <c r="FL182" s="109"/>
      <c r="FM182" s="109"/>
      <c r="FN182" s="109"/>
      <c r="FO182" s="109"/>
      <c r="FP182" s="109"/>
      <c r="FQ182" s="109"/>
      <c r="FR182" s="109"/>
      <c r="FS182" s="109"/>
      <c r="FT182" s="109"/>
      <c r="FU182" s="109"/>
      <c r="FV182" s="109"/>
      <c r="FW182" s="109"/>
      <c r="FX182" s="109"/>
      <c r="FY182" s="109"/>
      <c r="FZ182" s="109"/>
      <c r="GA182" s="109"/>
      <c r="GB182" s="109"/>
      <c r="GC182" s="109"/>
      <c r="GD182" s="109"/>
      <c r="GE182" s="109"/>
      <c r="GF182" s="109"/>
      <c r="GG182" s="109"/>
      <c r="GH182" s="109"/>
      <c r="GI182" s="109"/>
      <c r="GJ182" s="109"/>
      <c r="GK182" s="109"/>
      <c r="GL182" s="109"/>
      <c r="GM182" s="109"/>
      <c r="GN182" s="109"/>
      <c r="GO182" s="109"/>
      <c r="GP182" s="109"/>
      <c r="GQ182" s="109"/>
      <c r="GR182" s="109"/>
      <c r="GS182" s="109"/>
      <c r="GT182" s="109"/>
      <c r="GU182" s="109"/>
      <c r="GV182" s="109"/>
      <c r="GW182" s="109"/>
      <c r="GX182" s="109"/>
      <c r="GY182" s="109"/>
      <c r="GZ182" s="109"/>
      <c r="HA182" s="109"/>
      <c r="HB182" s="109"/>
      <c r="HC182" s="109"/>
      <c r="HD182" s="109"/>
      <c r="HE182" s="109"/>
      <c r="HF182" s="109"/>
      <c r="HG182" s="109"/>
      <c r="HH182" s="109"/>
      <c r="HI182" s="109"/>
      <c r="HJ182" s="109"/>
      <c r="HK182" s="109"/>
      <c r="HL182" s="109"/>
      <c r="HM182" s="109"/>
      <c r="HN182" s="109"/>
      <c r="HO182" s="109"/>
      <c r="HP182" s="109"/>
      <c r="HQ182" s="109"/>
      <c r="HR182" s="109"/>
      <c r="HS182" s="109"/>
      <c r="HT182" s="109"/>
      <c r="HU182" s="109"/>
      <c r="HV182" s="109"/>
      <c r="HW182" s="109"/>
      <c r="HX182" s="109"/>
      <c r="HY182" s="109"/>
      <c r="HZ182" s="109"/>
      <c r="IA182" s="109"/>
      <c r="IB182" s="109"/>
      <c r="IC182" s="109"/>
      <c r="ID182" s="109"/>
      <c r="IE182" s="109"/>
      <c r="IF182" s="109"/>
      <c r="IG182" s="109"/>
      <c r="IH182" s="109"/>
      <c r="II182" s="109"/>
      <c r="IJ182" s="109"/>
      <c r="IK182" s="109"/>
      <c r="IL182" s="109"/>
      <c r="IM182" s="109"/>
      <c r="IN182" s="109"/>
      <c r="IO182" s="109"/>
      <c r="IP182" s="109"/>
      <c r="IQ182" s="109"/>
      <c r="IR182" s="109"/>
      <c r="IS182" s="109"/>
      <c r="IT182" s="109"/>
      <c r="IU182" s="109"/>
      <c r="IV182" s="109"/>
    </row>
    <row r="183" spans="1:256" s="4" customFormat="1">
      <c r="A183" s="107"/>
      <c r="B183" s="14"/>
      <c r="C183" s="12"/>
      <c r="D183" s="157"/>
      <c r="E183" s="109"/>
      <c r="F183" s="157"/>
      <c r="G183" s="109"/>
      <c r="H183" s="109"/>
      <c r="I183" s="109"/>
      <c r="J183" s="109"/>
      <c r="K183" s="109"/>
      <c r="L183" s="109"/>
      <c r="M183" s="109"/>
      <c r="N183" s="109"/>
      <c r="O183" s="109"/>
      <c r="P183" s="109"/>
      <c r="Q183" s="109"/>
      <c r="R183" s="109"/>
      <c r="S183" s="109"/>
      <c r="T183" s="109"/>
      <c r="U183" s="109"/>
      <c r="V183" s="109"/>
      <c r="W183" s="109"/>
      <c r="X183" s="109"/>
      <c r="Y183" s="109"/>
      <c r="Z183" s="109"/>
      <c r="AA183" s="109"/>
      <c r="AB183" s="109"/>
      <c r="AC183" s="109"/>
      <c r="AD183" s="109"/>
      <c r="AE183" s="109"/>
      <c r="AF183" s="109"/>
      <c r="AG183" s="109"/>
      <c r="AH183" s="109"/>
      <c r="AI183" s="109"/>
      <c r="AJ183" s="109"/>
      <c r="AK183" s="109"/>
      <c r="AL183" s="109"/>
      <c r="AM183" s="109"/>
      <c r="AN183" s="109"/>
      <c r="AO183" s="109"/>
      <c r="AP183" s="109"/>
      <c r="AQ183" s="109"/>
      <c r="AR183" s="109"/>
      <c r="AS183" s="109"/>
      <c r="AT183" s="109"/>
      <c r="AU183" s="109"/>
      <c r="AV183" s="109"/>
      <c r="AW183" s="109"/>
      <c r="AX183" s="109"/>
      <c r="AY183" s="109"/>
      <c r="AZ183" s="109"/>
      <c r="BA183" s="109"/>
      <c r="BB183" s="109"/>
      <c r="BC183" s="109"/>
      <c r="BD183" s="109"/>
      <c r="BE183" s="109"/>
      <c r="BF183" s="109"/>
      <c r="BG183" s="109"/>
      <c r="BH183" s="109"/>
      <c r="BI183" s="109"/>
      <c r="BJ183" s="109"/>
      <c r="BK183" s="109"/>
      <c r="BL183" s="109"/>
      <c r="BM183" s="109"/>
      <c r="BN183" s="109"/>
      <c r="BO183" s="109"/>
      <c r="BP183" s="109"/>
      <c r="BQ183" s="109"/>
      <c r="BR183" s="109"/>
      <c r="BS183" s="109"/>
      <c r="BT183" s="109"/>
      <c r="BU183" s="109"/>
      <c r="BV183" s="109"/>
      <c r="BW183" s="109"/>
      <c r="BX183" s="109"/>
      <c r="BY183" s="109"/>
      <c r="BZ183" s="109"/>
      <c r="CA183" s="109"/>
      <c r="CB183" s="109"/>
      <c r="CC183" s="109"/>
      <c r="CD183" s="109"/>
      <c r="CE183" s="109"/>
      <c r="CF183" s="109"/>
      <c r="CG183" s="109"/>
      <c r="CH183" s="109"/>
      <c r="CI183" s="109"/>
      <c r="CJ183" s="109"/>
      <c r="CK183" s="109"/>
      <c r="CL183" s="109"/>
      <c r="CM183" s="109"/>
      <c r="CN183" s="109"/>
      <c r="CO183" s="109"/>
      <c r="CP183" s="109"/>
      <c r="CQ183" s="109"/>
      <c r="CR183" s="109"/>
      <c r="CS183" s="109"/>
      <c r="CT183" s="109"/>
      <c r="CU183" s="109"/>
      <c r="CV183" s="109"/>
      <c r="CW183" s="109"/>
      <c r="CX183" s="109"/>
      <c r="CY183" s="109"/>
      <c r="CZ183" s="109"/>
      <c r="DA183" s="109"/>
      <c r="DB183" s="109"/>
      <c r="DC183" s="109"/>
      <c r="DD183" s="109"/>
      <c r="DE183" s="109"/>
      <c r="DF183" s="109"/>
      <c r="DG183" s="109"/>
      <c r="DH183" s="109"/>
      <c r="DI183" s="109"/>
      <c r="DJ183" s="109"/>
      <c r="DK183" s="109"/>
      <c r="DL183" s="109"/>
      <c r="DM183" s="109"/>
      <c r="DN183" s="109"/>
      <c r="DO183" s="109"/>
      <c r="DP183" s="109"/>
      <c r="DQ183" s="109"/>
      <c r="DR183" s="109"/>
      <c r="DS183" s="109"/>
      <c r="DT183" s="109"/>
      <c r="DU183" s="109"/>
      <c r="DV183" s="109"/>
      <c r="DW183" s="109"/>
      <c r="DX183" s="109"/>
      <c r="DY183" s="109"/>
      <c r="DZ183" s="109"/>
      <c r="EA183" s="109"/>
      <c r="EB183" s="109"/>
      <c r="EC183" s="109"/>
      <c r="ED183" s="109"/>
      <c r="EE183" s="109"/>
      <c r="EF183" s="109"/>
      <c r="EG183" s="109"/>
      <c r="EH183" s="109"/>
      <c r="EI183" s="109"/>
      <c r="EJ183" s="109"/>
      <c r="EK183" s="109"/>
      <c r="EL183" s="109"/>
      <c r="EM183" s="109"/>
      <c r="EN183" s="109"/>
      <c r="EO183" s="109"/>
      <c r="EP183" s="109"/>
      <c r="EQ183" s="109"/>
      <c r="ER183" s="109"/>
      <c r="ES183" s="109"/>
      <c r="ET183" s="109"/>
      <c r="EU183" s="109"/>
      <c r="EV183" s="109"/>
      <c r="EW183" s="109"/>
      <c r="EX183" s="109"/>
      <c r="EY183" s="109"/>
      <c r="EZ183" s="109"/>
      <c r="FA183" s="109"/>
      <c r="FB183" s="109"/>
      <c r="FC183" s="109"/>
      <c r="FD183" s="109"/>
      <c r="FE183" s="109"/>
      <c r="FF183" s="109"/>
      <c r="FG183" s="109"/>
      <c r="FH183" s="109"/>
      <c r="FI183" s="109"/>
      <c r="FJ183" s="109"/>
      <c r="FK183" s="109"/>
      <c r="FL183" s="109"/>
      <c r="FM183" s="109"/>
      <c r="FN183" s="109"/>
      <c r="FO183" s="109"/>
      <c r="FP183" s="109"/>
      <c r="FQ183" s="109"/>
      <c r="FR183" s="109"/>
      <c r="FS183" s="109"/>
      <c r="FT183" s="109"/>
      <c r="FU183" s="109"/>
      <c r="FV183" s="109"/>
      <c r="FW183" s="109"/>
      <c r="FX183" s="109"/>
      <c r="FY183" s="109"/>
      <c r="FZ183" s="109"/>
      <c r="GA183" s="109"/>
      <c r="GB183" s="109"/>
      <c r="GC183" s="109"/>
      <c r="GD183" s="109"/>
      <c r="GE183" s="109"/>
      <c r="GF183" s="109"/>
      <c r="GG183" s="109"/>
      <c r="GH183" s="109"/>
      <c r="GI183" s="109"/>
      <c r="GJ183" s="109"/>
      <c r="GK183" s="109"/>
      <c r="GL183" s="109"/>
      <c r="GM183" s="109"/>
      <c r="GN183" s="109"/>
      <c r="GO183" s="109"/>
      <c r="GP183" s="109"/>
      <c r="GQ183" s="109"/>
      <c r="GR183" s="109"/>
      <c r="GS183" s="109"/>
      <c r="GT183" s="109"/>
      <c r="GU183" s="109"/>
      <c r="GV183" s="109"/>
      <c r="GW183" s="109"/>
      <c r="GX183" s="109"/>
      <c r="GY183" s="109"/>
      <c r="GZ183" s="109"/>
      <c r="HA183" s="109"/>
      <c r="HB183" s="109"/>
      <c r="HC183" s="109"/>
      <c r="HD183" s="109"/>
      <c r="HE183" s="109"/>
      <c r="HF183" s="109"/>
      <c r="HG183" s="109"/>
      <c r="HH183" s="109"/>
      <c r="HI183" s="109"/>
      <c r="HJ183" s="109"/>
      <c r="HK183" s="109"/>
      <c r="HL183" s="109"/>
      <c r="HM183" s="109"/>
      <c r="HN183" s="109"/>
      <c r="HO183" s="109"/>
      <c r="HP183" s="109"/>
      <c r="HQ183" s="109"/>
      <c r="HR183" s="109"/>
      <c r="HS183" s="109"/>
      <c r="HT183" s="109"/>
      <c r="HU183" s="109"/>
      <c r="HV183" s="109"/>
      <c r="HW183" s="109"/>
      <c r="HX183" s="109"/>
      <c r="HY183" s="109"/>
      <c r="HZ183" s="109"/>
      <c r="IA183" s="109"/>
      <c r="IB183" s="109"/>
      <c r="IC183" s="109"/>
      <c r="ID183" s="109"/>
      <c r="IE183" s="109"/>
      <c r="IF183" s="109"/>
      <c r="IG183" s="109"/>
      <c r="IH183" s="109"/>
      <c r="II183" s="109"/>
      <c r="IJ183" s="109"/>
      <c r="IK183" s="109"/>
      <c r="IL183" s="109"/>
      <c r="IM183" s="109"/>
      <c r="IN183" s="109"/>
      <c r="IO183" s="109"/>
      <c r="IP183" s="109"/>
      <c r="IQ183" s="109"/>
      <c r="IR183" s="109"/>
      <c r="IS183" s="109"/>
      <c r="IT183" s="109"/>
      <c r="IU183" s="109"/>
      <c r="IV183" s="109"/>
    </row>
    <row r="184" spans="1:256" s="4" customFormat="1">
      <c r="A184" s="107"/>
      <c r="B184" s="14"/>
      <c r="C184" s="12"/>
      <c r="D184" s="157"/>
      <c r="E184" s="109"/>
      <c r="F184" s="157"/>
      <c r="G184" s="109"/>
      <c r="H184" s="109"/>
      <c r="I184" s="109"/>
      <c r="J184" s="109"/>
      <c r="K184" s="109"/>
      <c r="L184" s="109"/>
      <c r="M184" s="109"/>
      <c r="N184" s="109"/>
      <c r="O184" s="109"/>
      <c r="P184" s="109"/>
      <c r="Q184" s="109"/>
      <c r="R184" s="109"/>
      <c r="S184" s="109"/>
      <c r="T184" s="109"/>
      <c r="U184" s="109"/>
      <c r="V184" s="109"/>
      <c r="W184" s="109"/>
      <c r="X184" s="109"/>
      <c r="Y184" s="109"/>
      <c r="Z184" s="109"/>
      <c r="AA184" s="109"/>
      <c r="AB184" s="109"/>
      <c r="AC184" s="109"/>
      <c r="AD184" s="109"/>
      <c r="AE184" s="109"/>
      <c r="AF184" s="109"/>
      <c r="AG184" s="109"/>
      <c r="AH184" s="109"/>
      <c r="AI184" s="109"/>
      <c r="AJ184" s="109"/>
      <c r="AK184" s="109"/>
      <c r="AL184" s="109"/>
      <c r="AM184" s="109"/>
      <c r="AN184" s="109"/>
      <c r="AO184" s="109"/>
      <c r="AP184" s="109"/>
      <c r="AQ184" s="109"/>
      <c r="AR184" s="109"/>
      <c r="AS184" s="109"/>
      <c r="AT184" s="109"/>
      <c r="AU184" s="109"/>
      <c r="AV184" s="109"/>
      <c r="AW184" s="109"/>
      <c r="AX184" s="109"/>
      <c r="AY184" s="109"/>
      <c r="AZ184" s="109"/>
      <c r="BA184" s="109"/>
      <c r="BB184" s="109"/>
      <c r="BC184" s="109"/>
      <c r="BD184" s="109"/>
      <c r="BE184" s="109"/>
      <c r="BF184" s="109"/>
      <c r="BG184" s="109"/>
      <c r="BH184" s="109"/>
      <c r="BI184" s="109"/>
      <c r="BJ184" s="109"/>
      <c r="BK184" s="109"/>
      <c r="BL184" s="109"/>
      <c r="BM184" s="109"/>
      <c r="BN184" s="109"/>
      <c r="BO184" s="109"/>
      <c r="BP184" s="109"/>
      <c r="BQ184" s="109"/>
      <c r="BR184" s="109"/>
      <c r="BS184" s="109"/>
      <c r="BT184" s="109"/>
      <c r="BU184" s="109"/>
      <c r="BV184" s="109"/>
      <c r="BW184" s="109"/>
      <c r="BX184" s="109"/>
      <c r="BY184" s="109"/>
      <c r="BZ184" s="109"/>
      <c r="CA184" s="109"/>
      <c r="CB184" s="109"/>
      <c r="CC184" s="109"/>
      <c r="CD184" s="109"/>
      <c r="CE184" s="109"/>
      <c r="CF184" s="109"/>
      <c r="CG184" s="109"/>
      <c r="CH184" s="109"/>
      <c r="CI184" s="109"/>
      <c r="CJ184" s="109"/>
      <c r="CK184" s="109"/>
      <c r="CL184" s="109"/>
      <c r="CM184" s="109"/>
      <c r="CN184" s="109"/>
      <c r="CO184" s="109"/>
      <c r="CP184" s="109"/>
      <c r="CQ184" s="109"/>
      <c r="CR184" s="109"/>
      <c r="CS184" s="109"/>
      <c r="CT184" s="109"/>
      <c r="CU184" s="109"/>
      <c r="CV184" s="109"/>
      <c r="CW184" s="109"/>
      <c r="CX184" s="109"/>
      <c r="CY184" s="109"/>
      <c r="CZ184" s="109"/>
      <c r="DA184" s="109"/>
      <c r="DB184" s="109"/>
      <c r="DC184" s="109"/>
      <c r="DD184" s="109"/>
      <c r="DE184" s="109"/>
      <c r="DF184" s="109"/>
      <c r="DG184" s="109"/>
      <c r="DH184" s="109"/>
      <c r="DI184" s="109"/>
      <c r="DJ184" s="109"/>
      <c r="DK184" s="109"/>
      <c r="DL184" s="109"/>
      <c r="DM184" s="109"/>
      <c r="DN184" s="109"/>
      <c r="DO184" s="109"/>
      <c r="DP184" s="109"/>
      <c r="DQ184" s="109"/>
      <c r="DR184" s="109"/>
      <c r="DS184" s="109"/>
      <c r="DT184" s="109"/>
      <c r="DU184" s="109"/>
      <c r="DV184" s="109"/>
      <c r="DW184" s="109"/>
      <c r="DX184" s="109"/>
      <c r="DY184" s="109"/>
      <c r="DZ184" s="109"/>
      <c r="EA184" s="109"/>
      <c r="EB184" s="109"/>
      <c r="EC184" s="109"/>
      <c r="ED184" s="109"/>
      <c r="EE184" s="109"/>
      <c r="EF184" s="109"/>
      <c r="EG184" s="109"/>
      <c r="EH184" s="109"/>
      <c r="EI184" s="109"/>
      <c r="EJ184" s="109"/>
      <c r="EK184" s="109"/>
      <c r="EL184" s="109"/>
      <c r="EM184" s="109"/>
      <c r="EN184" s="109"/>
      <c r="EO184" s="109"/>
      <c r="EP184" s="109"/>
      <c r="EQ184" s="109"/>
      <c r="ER184" s="109"/>
      <c r="ES184" s="109"/>
      <c r="ET184" s="109"/>
      <c r="EU184" s="109"/>
      <c r="EV184" s="109"/>
      <c r="EW184" s="109"/>
      <c r="EX184" s="109"/>
      <c r="EY184" s="109"/>
      <c r="EZ184" s="109"/>
      <c r="FA184" s="109"/>
      <c r="FB184" s="109"/>
      <c r="FC184" s="109"/>
      <c r="FD184" s="109"/>
      <c r="FE184" s="109"/>
      <c r="FF184" s="109"/>
      <c r="FG184" s="109"/>
      <c r="FH184" s="109"/>
      <c r="FI184" s="109"/>
      <c r="FJ184" s="109"/>
      <c r="FK184" s="109"/>
      <c r="FL184" s="109"/>
      <c r="FM184" s="109"/>
      <c r="FN184" s="109"/>
      <c r="FO184" s="109"/>
      <c r="FP184" s="109"/>
      <c r="FQ184" s="109"/>
      <c r="FR184" s="109"/>
      <c r="FS184" s="109"/>
      <c r="FT184" s="109"/>
      <c r="FU184" s="109"/>
      <c r="FV184" s="109"/>
      <c r="FW184" s="109"/>
      <c r="FX184" s="109"/>
      <c r="FY184" s="109"/>
      <c r="FZ184" s="109"/>
      <c r="GA184" s="109"/>
      <c r="GB184" s="109"/>
      <c r="GC184" s="109"/>
      <c r="GD184" s="109"/>
      <c r="GE184" s="109"/>
      <c r="GF184" s="109"/>
      <c r="GG184" s="109"/>
      <c r="GH184" s="109"/>
      <c r="GI184" s="109"/>
      <c r="GJ184" s="109"/>
      <c r="GK184" s="109"/>
      <c r="GL184" s="109"/>
      <c r="GM184" s="109"/>
      <c r="GN184" s="109"/>
      <c r="GO184" s="109"/>
      <c r="GP184" s="109"/>
      <c r="GQ184" s="109"/>
      <c r="GR184" s="109"/>
      <c r="GS184" s="109"/>
      <c r="GT184" s="109"/>
      <c r="GU184" s="109"/>
      <c r="GV184" s="109"/>
      <c r="GW184" s="109"/>
      <c r="GX184" s="109"/>
      <c r="GY184" s="109"/>
      <c r="GZ184" s="109"/>
      <c r="HA184" s="109"/>
      <c r="HB184" s="109"/>
      <c r="HC184" s="109"/>
      <c r="HD184" s="109"/>
      <c r="HE184" s="109"/>
      <c r="HF184" s="109"/>
      <c r="HG184" s="109"/>
      <c r="HH184" s="109"/>
      <c r="HI184" s="109"/>
      <c r="HJ184" s="109"/>
      <c r="HK184" s="109"/>
      <c r="HL184" s="109"/>
      <c r="HM184" s="109"/>
      <c r="HN184" s="109"/>
      <c r="HO184" s="109"/>
      <c r="HP184" s="109"/>
      <c r="HQ184" s="109"/>
      <c r="HR184" s="109"/>
      <c r="HS184" s="109"/>
      <c r="HT184" s="109"/>
      <c r="HU184" s="109"/>
      <c r="HV184" s="109"/>
      <c r="HW184" s="109"/>
      <c r="HX184" s="109"/>
      <c r="HY184" s="109"/>
      <c r="HZ184" s="109"/>
      <c r="IA184" s="109"/>
      <c r="IB184" s="109"/>
      <c r="IC184" s="109"/>
      <c r="ID184" s="109"/>
      <c r="IE184" s="109"/>
      <c r="IF184" s="109"/>
      <c r="IG184" s="109"/>
      <c r="IH184" s="109"/>
      <c r="II184" s="109"/>
      <c r="IJ184" s="109"/>
      <c r="IK184" s="109"/>
      <c r="IL184" s="109"/>
      <c r="IM184" s="109"/>
      <c r="IN184" s="109"/>
      <c r="IO184" s="109"/>
      <c r="IP184" s="109"/>
      <c r="IQ184" s="109"/>
      <c r="IR184" s="109"/>
      <c r="IS184" s="109"/>
      <c r="IT184" s="109"/>
      <c r="IU184" s="109"/>
      <c r="IV184" s="109"/>
    </row>
    <row r="185" spans="1:256" s="4" customFormat="1">
      <c r="A185" s="107"/>
      <c r="B185" s="14"/>
      <c r="C185" s="12"/>
      <c r="D185" s="157"/>
      <c r="E185" s="109"/>
      <c r="F185" s="157"/>
      <c r="G185" s="109"/>
      <c r="H185" s="109"/>
      <c r="I185" s="109"/>
      <c r="J185" s="109"/>
      <c r="K185" s="109"/>
      <c r="L185" s="109"/>
      <c r="M185" s="109"/>
      <c r="N185" s="109"/>
      <c r="O185" s="109"/>
      <c r="P185" s="109"/>
      <c r="Q185" s="109"/>
      <c r="R185" s="109"/>
      <c r="S185" s="109"/>
      <c r="T185" s="109"/>
      <c r="U185" s="109"/>
      <c r="V185" s="109"/>
      <c r="W185" s="109"/>
      <c r="X185" s="109"/>
      <c r="Y185" s="109"/>
      <c r="Z185" s="109"/>
      <c r="AA185" s="109"/>
      <c r="AB185" s="109"/>
      <c r="AC185" s="109"/>
      <c r="AD185" s="109"/>
      <c r="AE185" s="109"/>
      <c r="AF185" s="109"/>
      <c r="AG185" s="109"/>
      <c r="AH185" s="109"/>
      <c r="AI185" s="109"/>
      <c r="AJ185" s="109"/>
      <c r="AK185" s="109"/>
      <c r="AL185" s="109"/>
      <c r="AM185" s="109"/>
      <c r="AN185" s="109"/>
      <c r="AO185" s="109"/>
      <c r="AP185" s="109"/>
      <c r="AQ185" s="109"/>
      <c r="AR185" s="109"/>
      <c r="AS185" s="109"/>
      <c r="AT185" s="109"/>
      <c r="AU185" s="109"/>
      <c r="AV185" s="109"/>
      <c r="AW185" s="109"/>
      <c r="AX185" s="109"/>
      <c r="AY185" s="109"/>
      <c r="AZ185" s="109"/>
      <c r="BA185" s="109"/>
      <c r="BB185" s="109"/>
      <c r="BC185" s="109"/>
      <c r="BD185" s="109"/>
      <c r="BE185" s="109"/>
      <c r="BF185" s="109"/>
      <c r="BG185" s="109"/>
      <c r="BH185" s="109"/>
      <c r="BI185" s="109"/>
      <c r="BJ185" s="109"/>
      <c r="BK185" s="109"/>
      <c r="BL185" s="109"/>
      <c r="BM185" s="109"/>
      <c r="BN185" s="109"/>
      <c r="BO185" s="109"/>
      <c r="BP185" s="109"/>
      <c r="BQ185" s="109"/>
      <c r="BR185" s="109"/>
      <c r="BS185" s="109"/>
      <c r="BT185" s="109"/>
      <c r="BU185" s="109"/>
      <c r="BV185" s="109"/>
      <c r="BW185" s="109"/>
      <c r="BX185" s="109"/>
      <c r="BY185" s="109"/>
      <c r="BZ185" s="109"/>
      <c r="CA185" s="109"/>
      <c r="CB185" s="109"/>
      <c r="CC185" s="109"/>
      <c r="CD185" s="109"/>
      <c r="CE185" s="109"/>
      <c r="CF185" s="109"/>
      <c r="CG185" s="109"/>
      <c r="CH185" s="109"/>
      <c r="CI185" s="109"/>
      <c r="CJ185" s="109"/>
      <c r="CK185" s="109"/>
      <c r="CL185" s="109"/>
      <c r="CM185" s="109"/>
      <c r="CN185" s="109"/>
      <c r="CO185" s="109"/>
      <c r="CP185" s="109"/>
      <c r="CQ185" s="109"/>
      <c r="CR185" s="109"/>
      <c r="CS185" s="109"/>
      <c r="CT185" s="109"/>
      <c r="CU185" s="109"/>
      <c r="CV185" s="109"/>
      <c r="CW185" s="109"/>
      <c r="CX185" s="109"/>
      <c r="CY185" s="109"/>
      <c r="CZ185" s="109"/>
      <c r="DA185" s="109"/>
      <c r="DB185" s="109"/>
      <c r="DC185" s="109"/>
      <c r="DD185" s="109"/>
      <c r="DE185" s="109"/>
      <c r="DF185" s="109"/>
      <c r="DG185" s="109"/>
      <c r="DH185" s="109"/>
      <c r="DI185" s="109"/>
      <c r="DJ185" s="109"/>
      <c r="DK185" s="109"/>
      <c r="DL185" s="109"/>
      <c r="DM185" s="109"/>
      <c r="DN185" s="109"/>
      <c r="DO185" s="109"/>
      <c r="DP185" s="109"/>
      <c r="DQ185" s="109"/>
      <c r="DR185" s="109"/>
      <c r="DS185" s="109"/>
      <c r="DT185" s="109"/>
      <c r="DU185" s="109"/>
      <c r="DV185" s="109"/>
      <c r="DW185" s="109"/>
      <c r="DX185" s="109"/>
      <c r="DY185" s="109"/>
      <c r="DZ185" s="109"/>
      <c r="EA185" s="109"/>
      <c r="EB185" s="109"/>
      <c r="EC185" s="109"/>
      <c r="ED185" s="109"/>
      <c r="EE185" s="109"/>
      <c r="EF185" s="109"/>
      <c r="EG185" s="109"/>
      <c r="EH185" s="109"/>
      <c r="EI185" s="109"/>
      <c r="EJ185" s="109"/>
      <c r="EK185" s="109"/>
      <c r="EL185" s="109"/>
      <c r="EM185" s="109"/>
      <c r="EN185" s="109"/>
      <c r="EO185" s="109"/>
      <c r="EP185" s="109"/>
      <c r="EQ185" s="109"/>
      <c r="ER185" s="109"/>
      <c r="ES185" s="109"/>
      <c r="ET185" s="109"/>
      <c r="EU185" s="109"/>
      <c r="EV185" s="109"/>
      <c r="EW185" s="109"/>
      <c r="EX185" s="109"/>
      <c r="EY185" s="109"/>
      <c r="EZ185" s="109"/>
      <c r="FA185" s="109"/>
      <c r="FB185" s="109"/>
      <c r="FC185" s="109"/>
      <c r="FD185" s="109"/>
      <c r="FE185" s="109"/>
      <c r="FF185" s="109"/>
      <c r="FG185" s="109"/>
      <c r="FH185" s="109"/>
      <c r="FI185" s="109"/>
      <c r="FJ185" s="109"/>
      <c r="FK185" s="109"/>
      <c r="FL185" s="109"/>
      <c r="FM185" s="109"/>
      <c r="FN185" s="109"/>
      <c r="FO185" s="109"/>
      <c r="FP185" s="109"/>
      <c r="FQ185" s="109"/>
      <c r="FR185" s="109"/>
      <c r="FS185" s="109"/>
      <c r="FT185" s="109"/>
      <c r="FU185" s="109"/>
      <c r="FV185" s="109"/>
      <c r="FW185" s="109"/>
      <c r="FX185" s="109"/>
      <c r="FY185" s="109"/>
      <c r="FZ185" s="109"/>
      <c r="GA185" s="109"/>
      <c r="GB185" s="109"/>
      <c r="GC185" s="109"/>
      <c r="GD185" s="109"/>
      <c r="GE185" s="109"/>
      <c r="GF185" s="109"/>
      <c r="GG185" s="109"/>
      <c r="GH185" s="109"/>
      <c r="GI185" s="109"/>
      <c r="GJ185" s="109"/>
      <c r="GK185" s="109"/>
      <c r="GL185" s="109"/>
      <c r="GM185" s="109"/>
      <c r="GN185" s="109"/>
      <c r="GO185" s="109"/>
      <c r="GP185" s="109"/>
      <c r="GQ185" s="109"/>
      <c r="GR185" s="109"/>
      <c r="GS185" s="109"/>
      <c r="GT185" s="109"/>
      <c r="GU185" s="109"/>
      <c r="GV185" s="109"/>
      <c r="GW185" s="109"/>
      <c r="GX185" s="109"/>
      <c r="GY185" s="109"/>
      <c r="GZ185" s="109"/>
      <c r="HA185" s="109"/>
      <c r="HB185" s="109"/>
      <c r="HC185" s="109"/>
      <c r="HD185" s="109"/>
      <c r="HE185" s="109"/>
      <c r="HF185" s="109"/>
      <c r="HG185" s="109"/>
      <c r="HH185" s="109"/>
      <c r="HI185" s="109"/>
      <c r="HJ185" s="109"/>
      <c r="HK185" s="109"/>
      <c r="HL185" s="109"/>
      <c r="HM185" s="109"/>
      <c r="HN185" s="109"/>
      <c r="HO185" s="109"/>
      <c r="HP185" s="109"/>
      <c r="HQ185" s="109"/>
      <c r="HR185" s="109"/>
      <c r="HS185" s="109"/>
      <c r="HT185" s="109"/>
      <c r="HU185" s="109"/>
      <c r="HV185" s="109"/>
      <c r="HW185" s="109"/>
      <c r="HX185" s="109"/>
      <c r="HY185" s="109"/>
      <c r="HZ185" s="109"/>
      <c r="IA185" s="109"/>
      <c r="IB185" s="109"/>
      <c r="IC185" s="109"/>
      <c r="ID185" s="109"/>
      <c r="IE185" s="109"/>
      <c r="IF185" s="109"/>
      <c r="IG185" s="109"/>
      <c r="IH185" s="109"/>
      <c r="II185" s="109"/>
      <c r="IJ185" s="109"/>
      <c r="IK185" s="109"/>
      <c r="IL185" s="109"/>
      <c r="IM185" s="109"/>
      <c r="IN185" s="109"/>
      <c r="IO185" s="109"/>
      <c r="IP185" s="109"/>
      <c r="IQ185" s="109"/>
      <c r="IR185" s="109"/>
      <c r="IS185" s="109"/>
      <c r="IT185" s="109"/>
      <c r="IU185" s="109"/>
      <c r="IV185" s="109"/>
    </row>
    <row r="186" spans="1:256" s="4" customFormat="1">
      <c r="A186" s="107"/>
      <c r="B186" s="14"/>
      <c r="C186" s="12"/>
      <c r="D186" s="157"/>
      <c r="E186" s="109"/>
      <c r="F186" s="157"/>
      <c r="G186" s="109"/>
      <c r="H186" s="109"/>
      <c r="I186" s="109"/>
      <c r="J186" s="109"/>
      <c r="K186" s="109"/>
      <c r="L186" s="109"/>
      <c r="M186" s="109"/>
      <c r="N186" s="109"/>
      <c r="O186" s="109"/>
      <c r="P186" s="109"/>
      <c r="Q186" s="109"/>
      <c r="R186" s="109"/>
      <c r="S186" s="109"/>
      <c r="T186" s="109"/>
      <c r="U186" s="109"/>
      <c r="V186" s="109"/>
      <c r="W186" s="109"/>
      <c r="X186" s="109"/>
      <c r="Y186" s="109"/>
      <c r="Z186" s="109"/>
      <c r="AA186" s="109"/>
      <c r="AB186" s="109"/>
      <c r="AC186" s="109"/>
      <c r="AD186" s="109"/>
      <c r="AE186" s="109"/>
      <c r="AF186" s="109"/>
      <c r="AG186" s="109"/>
      <c r="AH186" s="109"/>
      <c r="AI186" s="109"/>
      <c r="AJ186" s="109"/>
      <c r="AK186" s="109"/>
      <c r="AL186" s="109"/>
      <c r="AM186" s="109"/>
      <c r="AN186" s="109"/>
      <c r="AO186" s="109"/>
      <c r="AP186" s="109"/>
      <c r="AQ186" s="109"/>
      <c r="AR186" s="109"/>
      <c r="AS186" s="109"/>
      <c r="AT186" s="109"/>
      <c r="AU186" s="109"/>
      <c r="AV186" s="109"/>
      <c r="AW186" s="109"/>
      <c r="AX186" s="109"/>
      <c r="AY186" s="109"/>
      <c r="AZ186" s="109"/>
      <c r="BA186" s="109"/>
      <c r="BB186" s="109"/>
      <c r="BC186" s="109"/>
      <c r="BD186" s="109"/>
      <c r="BE186" s="109"/>
      <c r="BF186" s="109"/>
      <c r="BG186" s="109"/>
      <c r="BH186" s="109"/>
      <c r="BI186" s="109"/>
      <c r="BJ186" s="109"/>
      <c r="BK186" s="109"/>
      <c r="BL186" s="109"/>
      <c r="BM186" s="109"/>
      <c r="BN186" s="109"/>
      <c r="BO186" s="109"/>
      <c r="BP186" s="109"/>
      <c r="BQ186" s="109"/>
      <c r="BR186" s="109"/>
      <c r="BS186" s="109"/>
      <c r="BT186" s="109"/>
      <c r="BU186" s="109"/>
      <c r="BV186" s="109"/>
      <c r="BW186" s="109"/>
      <c r="BX186" s="109"/>
      <c r="BY186" s="109"/>
      <c r="BZ186" s="109"/>
      <c r="CA186" s="109"/>
      <c r="CB186" s="109"/>
      <c r="CC186" s="109"/>
      <c r="CD186" s="109"/>
      <c r="CE186" s="109"/>
      <c r="CF186" s="109"/>
      <c r="CG186" s="109"/>
      <c r="CH186" s="109"/>
      <c r="CI186" s="109"/>
      <c r="CJ186" s="109"/>
      <c r="CK186" s="109"/>
      <c r="CL186" s="109"/>
      <c r="CM186" s="109"/>
      <c r="CN186" s="109"/>
      <c r="CO186" s="109"/>
      <c r="CP186" s="109"/>
      <c r="CQ186" s="109"/>
      <c r="CR186" s="109"/>
      <c r="CS186" s="109"/>
      <c r="CT186" s="109"/>
      <c r="CU186" s="109"/>
      <c r="CV186" s="109"/>
      <c r="CW186" s="109"/>
      <c r="CX186" s="109"/>
      <c r="CY186" s="109"/>
      <c r="CZ186" s="109"/>
      <c r="DA186" s="109"/>
      <c r="DB186" s="109"/>
      <c r="DC186" s="109"/>
      <c r="DD186" s="109"/>
      <c r="DE186" s="109"/>
      <c r="DF186" s="109"/>
      <c r="DG186" s="109"/>
      <c r="DH186" s="109"/>
      <c r="DI186" s="109"/>
      <c r="DJ186" s="109"/>
      <c r="DK186" s="109"/>
      <c r="DL186" s="109"/>
      <c r="DM186" s="109"/>
      <c r="DN186" s="109"/>
      <c r="DO186" s="109"/>
      <c r="DP186" s="109"/>
      <c r="DQ186" s="109"/>
      <c r="DR186" s="109"/>
      <c r="DS186" s="109"/>
      <c r="DT186" s="109"/>
      <c r="DU186" s="109"/>
      <c r="DV186" s="109"/>
      <c r="DW186" s="109"/>
      <c r="DX186" s="109"/>
      <c r="DY186" s="109"/>
      <c r="DZ186" s="109"/>
      <c r="EA186" s="109"/>
      <c r="EB186" s="109"/>
      <c r="EC186" s="109"/>
      <c r="ED186" s="109"/>
      <c r="EE186" s="109"/>
      <c r="EF186" s="109"/>
      <c r="EG186" s="109"/>
      <c r="EH186" s="109"/>
      <c r="EI186" s="109"/>
      <c r="EJ186" s="109"/>
      <c r="EK186" s="109"/>
      <c r="EL186" s="109"/>
      <c r="EM186" s="109"/>
      <c r="EN186" s="109"/>
      <c r="EO186" s="109"/>
      <c r="EP186" s="109"/>
      <c r="EQ186" s="109"/>
      <c r="ER186" s="109"/>
      <c r="ES186" s="109"/>
      <c r="ET186" s="109"/>
      <c r="EU186" s="109"/>
      <c r="EV186" s="109"/>
      <c r="EW186" s="109"/>
      <c r="EX186" s="109"/>
      <c r="EY186" s="109"/>
      <c r="EZ186" s="109"/>
      <c r="FA186" s="109"/>
      <c r="FB186" s="109"/>
      <c r="FC186" s="109"/>
      <c r="FD186" s="109"/>
      <c r="FE186" s="109"/>
      <c r="FF186" s="109"/>
      <c r="FG186" s="109"/>
      <c r="FH186" s="109"/>
      <c r="FI186" s="109"/>
      <c r="FJ186" s="109"/>
      <c r="FK186" s="109"/>
      <c r="FL186" s="109"/>
      <c r="FM186" s="109"/>
      <c r="FN186" s="109"/>
      <c r="FO186" s="109"/>
      <c r="FP186" s="109"/>
      <c r="FQ186" s="109"/>
      <c r="FR186" s="109"/>
      <c r="FS186" s="109"/>
      <c r="FT186" s="109"/>
      <c r="FU186" s="109"/>
      <c r="FV186" s="109"/>
      <c r="FW186" s="109"/>
      <c r="FX186" s="109"/>
      <c r="FY186" s="109"/>
      <c r="FZ186" s="109"/>
      <c r="GA186" s="109"/>
      <c r="GB186" s="109"/>
      <c r="GC186" s="109"/>
      <c r="GD186" s="109"/>
      <c r="GE186" s="109"/>
      <c r="GF186" s="109"/>
      <c r="GG186" s="109"/>
      <c r="GH186" s="109"/>
      <c r="GI186" s="109"/>
      <c r="GJ186" s="109"/>
      <c r="GK186" s="109"/>
      <c r="GL186" s="109"/>
      <c r="GM186" s="109"/>
      <c r="GN186" s="109"/>
      <c r="GO186" s="109"/>
      <c r="GP186" s="109"/>
      <c r="GQ186" s="109"/>
      <c r="GR186" s="109"/>
      <c r="GS186" s="109"/>
      <c r="GT186" s="109"/>
      <c r="GU186" s="109"/>
      <c r="GV186" s="109"/>
      <c r="GW186" s="109"/>
      <c r="GX186" s="109"/>
      <c r="GY186" s="109"/>
      <c r="GZ186" s="109"/>
      <c r="HA186" s="109"/>
      <c r="HB186" s="109"/>
      <c r="HC186" s="109"/>
      <c r="HD186" s="109"/>
      <c r="HE186" s="109"/>
      <c r="HF186" s="109"/>
      <c r="HG186" s="109"/>
      <c r="HH186" s="109"/>
      <c r="HI186" s="109"/>
      <c r="HJ186" s="109"/>
      <c r="HK186" s="109"/>
      <c r="HL186" s="109"/>
      <c r="HM186" s="109"/>
      <c r="HN186" s="109"/>
      <c r="HO186" s="109"/>
      <c r="HP186" s="109"/>
      <c r="HQ186" s="109"/>
      <c r="HR186" s="109"/>
      <c r="HS186" s="109"/>
      <c r="HT186" s="109"/>
      <c r="HU186" s="109"/>
      <c r="HV186" s="109"/>
      <c r="HW186" s="109"/>
      <c r="HX186" s="109"/>
      <c r="HY186" s="109"/>
      <c r="HZ186" s="109"/>
      <c r="IA186" s="109"/>
      <c r="IB186" s="109"/>
      <c r="IC186" s="109"/>
      <c r="ID186" s="109"/>
      <c r="IE186" s="109"/>
      <c r="IF186" s="109"/>
      <c r="IG186" s="109"/>
      <c r="IH186" s="109"/>
      <c r="II186" s="109"/>
      <c r="IJ186" s="109"/>
      <c r="IK186" s="109"/>
      <c r="IL186" s="109"/>
      <c r="IM186" s="109"/>
      <c r="IN186" s="109"/>
      <c r="IO186" s="109"/>
      <c r="IP186" s="109"/>
      <c r="IQ186" s="109"/>
      <c r="IR186" s="109"/>
      <c r="IS186" s="109"/>
      <c r="IT186" s="109"/>
      <c r="IU186" s="109"/>
      <c r="IV186" s="109"/>
    </row>
    <row r="187" spans="1:256" s="4" customFormat="1">
      <c r="A187" s="107"/>
      <c r="B187" s="14"/>
      <c r="C187" s="12"/>
      <c r="D187" s="157"/>
      <c r="E187" s="109"/>
      <c r="F187" s="157"/>
      <c r="G187" s="109"/>
      <c r="H187" s="109"/>
      <c r="I187" s="109"/>
      <c r="J187" s="109"/>
      <c r="K187" s="109"/>
      <c r="L187" s="109"/>
      <c r="M187" s="109"/>
      <c r="N187" s="109"/>
      <c r="O187" s="109"/>
      <c r="P187" s="109"/>
      <c r="Q187" s="109"/>
      <c r="R187" s="109"/>
      <c r="S187" s="109"/>
      <c r="T187" s="109"/>
      <c r="U187" s="109"/>
      <c r="V187" s="109"/>
      <c r="W187" s="109"/>
      <c r="X187" s="109"/>
      <c r="Y187" s="109"/>
      <c r="Z187" s="109"/>
      <c r="AA187" s="109"/>
      <c r="AB187" s="109"/>
      <c r="AC187" s="109"/>
      <c r="AD187" s="109"/>
      <c r="AE187" s="109"/>
      <c r="AF187" s="109"/>
      <c r="AG187" s="109"/>
      <c r="AH187" s="109"/>
      <c r="AI187" s="109"/>
      <c r="AJ187" s="109"/>
      <c r="AK187" s="109"/>
      <c r="AL187" s="109"/>
      <c r="AM187" s="109"/>
      <c r="AN187" s="109"/>
      <c r="AO187" s="109"/>
      <c r="AP187" s="109"/>
      <c r="AQ187" s="109"/>
      <c r="AR187" s="109"/>
      <c r="AS187" s="109"/>
      <c r="AT187" s="109"/>
      <c r="AU187" s="109"/>
      <c r="AV187" s="109"/>
      <c r="AW187" s="109"/>
      <c r="AX187" s="109"/>
      <c r="AY187" s="109"/>
      <c r="AZ187" s="109"/>
      <c r="BA187" s="109"/>
      <c r="BB187" s="109"/>
      <c r="BC187" s="109"/>
      <c r="BD187" s="109"/>
      <c r="BE187" s="109"/>
      <c r="BF187" s="109"/>
      <c r="BG187" s="109"/>
      <c r="BH187" s="109"/>
      <c r="BI187" s="109"/>
      <c r="BJ187" s="109"/>
      <c r="BK187" s="109"/>
      <c r="BL187" s="109"/>
      <c r="BM187" s="109"/>
      <c r="BN187" s="109"/>
      <c r="BO187" s="109"/>
      <c r="BP187" s="109"/>
      <c r="BQ187" s="109"/>
      <c r="BR187" s="109"/>
      <c r="BS187" s="109"/>
      <c r="BT187" s="109"/>
      <c r="BU187" s="109"/>
      <c r="BV187" s="109"/>
      <c r="BW187" s="109"/>
      <c r="BX187" s="109"/>
      <c r="BY187" s="109"/>
      <c r="BZ187" s="109"/>
      <c r="CA187" s="109"/>
      <c r="CB187" s="109"/>
      <c r="CC187" s="109"/>
      <c r="CD187" s="109"/>
      <c r="CE187" s="109"/>
      <c r="CF187" s="109"/>
      <c r="CG187" s="109"/>
      <c r="CH187" s="109"/>
      <c r="CI187" s="109"/>
      <c r="CJ187" s="109"/>
      <c r="CK187" s="109"/>
      <c r="CL187" s="109"/>
      <c r="CM187" s="109"/>
      <c r="CN187" s="109"/>
      <c r="CO187" s="109"/>
      <c r="CP187" s="109"/>
      <c r="CQ187" s="109"/>
      <c r="CR187" s="109"/>
      <c r="CS187" s="109"/>
      <c r="CT187" s="109"/>
      <c r="CU187" s="109"/>
      <c r="CV187" s="109"/>
      <c r="CW187" s="109"/>
      <c r="CX187" s="109"/>
      <c r="CY187" s="109"/>
      <c r="CZ187" s="109"/>
      <c r="DA187" s="109"/>
      <c r="DB187" s="109"/>
      <c r="DC187" s="109"/>
      <c r="DD187" s="109"/>
      <c r="DE187" s="109"/>
      <c r="DF187" s="109"/>
      <c r="DG187" s="109"/>
      <c r="DH187" s="109"/>
      <c r="DI187" s="109"/>
      <c r="DJ187" s="109"/>
      <c r="DK187" s="109"/>
      <c r="DL187" s="109"/>
      <c r="DM187" s="109"/>
      <c r="DN187" s="109"/>
      <c r="DO187" s="109"/>
      <c r="DP187" s="109"/>
      <c r="DQ187" s="109"/>
      <c r="DR187" s="109"/>
      <c r="DS187" s="109"/>
      <c r="DT187" s="109"/>
      <c r="DU187" s="109"/>
      <c r="DV187" s="109"/>
      <c r="DW187" s="109"/>
      <c r="DX187" s="109"/>
      <c r="DY187" s="109"/>
      <c r="DZ187" s="109"/>
      <c r="EA187" s="109"/>
      <c r="EB187" s="109"/>
      <c r="EC187" s="109"/>
      <c r="ED187" s="109"/>
      <c r="EE187" s="109"/>
      <c r="EF187" s="109"/>
      <c r="EG187" s="109"/>
      <c r="EH187" s="109"/>
      <c r="EI187" s="109"/>
      <c r="EJ187" s="109"/>
      <c r="EK187" s="109"/>
      <c r="EL187" s="109"/>
      <c r="EM187" s="109"/>
      <c r="EN187" s="109"/>
      <c r="EO187" s="109"/>
      <c r="EP187" s="109"/>
      <c r="EQ187" s="109"/>
      <c r="ER187" s="109"/>
      <c r="ES187" s="109"/>
      <c r="ET187" s="109"/>
      <c r="EU187" s="109"/>
      <c r="EV187" s="109"/>
      <c r="EW187" s="109"/>
      <c r="EX187" s="109"/>
      <c r="EY187" s="109"/>
      <c r="EZ187" s="109"/>
      <c r="FA187" s="109"/>
      <c r="FB187" s="109"/>
      <c r="FC187" s="109"/>
      <c r="FD187" s="109"/>
      <c r="FE187" s="109"/>
      <c r="FF187" s="109"/>
      <c r="FG187" s="109"/>
      <c r="FH187" s="109"/>
      <c r="FI187" s="109"/>
      <c r="FJ187" s="109"/>
      <c r="FK187" s="109"/>
      <c r="FL187" s="109"/>
      <c r="FM187" s="109"/>
      <c r="FN187" s="109"/>
      <c r="FO187" s="109"/>
      <c r="FP187" s="109"/>
      <c r="FQ187" s="109"/>
      <c r="FR187" s="109"/>
      <c r="FS187" s="109"/>
      <c r="FT187" s="109"/>
      <c r="FU187" s="109"/>
      <c r="FV187" s="109"/>
      <c r="FW187" s="109"/>
      <c r="FX187" s="109"/>
      <c r="FY187" s="109"/>
      <c r="FZ187" s="109"/>
      <c r="GA187" s="109"/>
      <c r="GB187" s="109"/>
      <c r="GC187" s="109"/>
      <c r="GD187" s="109"/>
      <c r="GE187" s="109"/>
      <c r="GF187" s="109"/>
      <c r="GG187" s="109"/>
      <c r="GH187" s="109"/>
      <c r="GI187" s="109"/>
      <c r="GJ187" s="109"/>
      <c r="GK187" s="109"/>
      <c r="GL187" s="109"/>
      <c r="GM187" s="109"/>
      <c r="GN187" s="109"/>
      <c r="GO187" s="109"/>
      <c r="GP187" s="109"/>
      <c r="GQ187" s="109"/>
      <c r="GR187" s="109"/>
      <c r="GS187" s="109"/>
      <c r="GT187" s="109"/>
      <c r="GU187" s="109"/>
      <c r="GV187" s="109"/>
      <c r="GW187" s="109"/>
      <c r="GX187" s="109"/>
      <c r="GY187" s="109"/>
      <c r="GZ187" s="109"/>
      <c r="HA187" s="109"/>
      <c r="HB187" s="109"/>
      <c r="HC187" s="109"/>
      <c r="HD187" s="109"/>
      <c r="HE187" s="109"/>
      <c r="HF187" s="109"/>
      <c r="HG187" s="109"/>
      <c r="HH187" s="109"/>
      <c r="HI187" s="109"/>
      <c r="HJ187" s="109"/>
      <c r="HK187" s="109"/>
      <c r="HL187" s="109"/>
      <c r="HM187" s="109"/>
      <c r="HN187" s="109"/>
      <c r="HO187" s="109"/>
      <c r="HP187" s="109"/>
      <c r="HQ187" s="109"/>
      <c r="HR187" s="109"/>
      <c r="HS187" s="109"/>
      <c r="HT187" s="109"/>
      <c r="HU187" s="109"/>
      <c r="HV187" s="109"/>
      <c r="HW187" s="109"/>
      <c r="HX187" s="109"/>
      <c r="HY187" s="109"/>
      <c r="HZ187" s="109"/>
      <c r="IA187" s="109"/>
      <c r="IB187" s="109"/>
      <c r="IC187" s="109"/>
      <c r="ID187" s="109"/>
      <c r="IE187" s="109"/>
      <c r="IF187" s="109"/>
      <c r="IG187" s="109"/>
      <c r="IH187" s="109"/>
      <c r="II187" s="109"/>
      <c r="IJ187" s="109"/>
      <c r="IK187" s="109"/>
      <c r="IL187" s="109"/>
      <c r="IM187" s="109"/>
      <c r="IN187" s="109"/>
      <c r="IO187" s="109"/>
      <c r="IP187" s="109"/>
      <c r="IQ187" s="109"/>
      <c r="IR187" s="109"/>
      <c r="IS187" s="109"/>
      <c r="IT187" s="109"/>
      <c r="IU187" s="109"/>
      <c r="IV187" s="109"/>
    </row>
    <row r="188" spans="1:256" s="4" customFormat="1">
      <c r="A188" s="107"/>
      <c r="B188" s="14"/>
      <c r="C188" s="12"/>
      <c r="D188" s="157"/>
      <c r="E188" s="109"/>
      <c r="F188" s="157"/>
      <c r="G188" s="109"/>
      <c r="H188" s="109"/>
      <c r="I188" s="109"/>
      <c r="J188" s="109"/>
      <c r="K188" s="109"/>
      <c r="L188" s="109"/>
      <c r="M188" s="109"/>
      <c r="N188" s="109"/>
      <c r="O188" s="109"/>
      <c r="P188" s="109"/>
      <c r="Q188" s="109"/>
      <c r="R188" s="109"/>
      <c r="S188" s="109"/>
      <c r="T188" s="109"/>
      <c r="U188" s="109"/>
      <c r="V188" s="109"/>
      <c r="W188" s="109"/>
      <c r="X188" s="109"/>
      <c r="Y188" s="109"/>
      <c r="Z188" s="109"/>
      <c r="AA188" s="109"/>
      <c r="AB188" s="109"/>
      <c r="AC188" s="109"/>
      <c r="AD188" s="109"/>
      <c r="AE188" s="109"/>
      <c r="AF188" s="109"/>
      <c r="AG188" s="109"/>
      <c r="AH188" s="109"/>
      <c r="AI188" s="109"/>
      <c r="AJ188" s="109"/>
      <c r="AK188" s="109"/>
      <c r="AL188" s="109"/>
      <c r="AM188" s="109"/>
      <c r="AN188" s="109"/>
      <c r="AO188" s="109"/>
      <c r="AP188" s="109"/>
      <c r="AQ188" s="109"/>
      <c r="AR188" s="109"/>
      <c r="AS188" s="109"/>
      <c r="AT188" s="109"/>
      <c r="AU188" s="109"/>
      <c r="AV188" s="109"/>
      <c r="AW188" s="109"/>
      <c r="AX188" s="109"/>
      <c r="AY188" s="109"/>
      <c r="AZ188" s="109"/>
      <c r="BA188" s="109"/>
      <c r="BB188" s="109"/>
      <c r="BC188" s="109"/>
      <c r="BD188" s="109"/>
      <c r="BE188" s="109"/>
      <c r="BF188" s="109"/>
      <c r="BG188" s="109"/>
      <c r="BH188" s="109"/>
      <c r="BI188" s="109"/>
      <c r="BJ188" s="109"/>
      <c r="BK188" s="109"/>
      <c r="BL188" s="109"/>
      <c r="BM188" s="109"/>
      <c r="BN188" s="109"/>
      <c r="BO188" s="109"/>
      <c r="BP188" s="109"/>
      <c r="BQ188" s="109"/>
      <c r="BR188" s="109"/>
      <c r="BS188" s="109"/>
      <c r="BT188" s="109"/>
      <c r="BU188" s="109"/>
      <c r="BV188" s="109"/>
      <c r="BW188" s="109"/>
      <c r="BX188" s="109"/>
      <c r="BY188" s="109"/>
      <c r="BZ188" s="109"/>
      <c r="CA188" s="109"/>
      <c r="CB188" s="109"/>
      <c r="CC188" s="109"/>
      <c r="CD188" s="109"/>
      <c r="CE188" s="109"/>
      <c r="CF188" s="109"/>
      <c r="CG188" s="109"/>
      <c r="CH188" s="109"/>
      <c r="CI188" s="109"/>
      <c r="CJ188" s="109"/>
      <c r="CK188" s="109"/>
      <c r="CL188" s="109"/>
      <c r="CM188" s="109"/>
      <c r="CN188" s="109"/>
      <c r="CO188" s="109"/>
      <c r="CP188" s="109"/>
      <c r="CQ188" s="109"/>
      <c r="CR188" s="109"/>
      <c r="CS188" s="109"/>
      <c r="CT188" s="109"/>
      <c r="CU188" s="109"/>
      <c r="CV188" s="109"/>
      <c r="CW188" s="109"/>
      <c r="CX188" s="109"/>
      <c r="CY188" s="109"/>
      <c r="CZ188" s="109"/>
      <c r="DA188" s="109"/>
      <c r="DB188" s="109"/>
      <c r="DC188" s="109"/>
      <c r="DD188" s="109"/>
      <c r="DE188" s="109"/>
      <c r="DF188" s="109"/>
      <c r="DG188" s="109"/>
      <c r="DH188" s="109"/>
      <c r="DI188" s="109"/>
      <c r="DJ188" s="109"/>
      <c r="DK188" s="109"/>
      <c r="DL188" s="109"/>
      <c r="DM188" s="109"/>
      <c r="DN188" s="109"/>
      <c r="DO188" s="109"/>
      <c r="DP188" s="109"/>
      <c r="DQ188" s="109"/>
      <c r="DR188" s="109"/>
      <c r="DS188" s="109"/>
      <c r="DT188" s="109"/>
      <c r="DU188" s="109"/>
      <c r="DV188" s="109"/>
      <c r="DW188" s="109"/>
      <c r="DX188" s="109"/>
      <c r="DY188" s="109"/>
      <c r="DZ188" s="109"/>
      <c r="EA188" s="109"/>
      <c r="EB188" s="109"/>
      <c r="EC188" s="109"/>
      <c r="ED188" s="109"/>
      <c r="EE188" s="109"/>
      <c r="EF188" s="109"/>
      <c r="EG188" s="109"/>
      <c r="EH188" s="109"/>
      <c r="EI188" s="109"/>
      <c r="EJ188" s="109"/>
      <c r="EK188" s="109"/>
      <c r="EL188" s="109"/>
      <c r="EM188" s="109"/>
      <c r="EN188" s="109"/>
      <c r="EO188" s="109"/>
      <c r="EP188" s="109"/>
      <c r="EQ188" s="109"/>
      <c r="ER188" s="109"/>
      <c r="ES188" s="109"/>
      <c r="ET188" s="109"/>
      <c r="EU188" s="109"/>
      <c r="EV188" s="109"/>
      <c r="EW188" s="109"/>
      <c r="EX188" s="109"/>
      <c r="EY188" s="109"/>
      <c r="EZ188" s="109"/>
      <c r="FA188" s="109"/>
      <c r="FB188" s="109"/>
      <c r="FC188" s="109"/>
      <c r="FD188" s="109"/>
      <c r="FE188" s="109"/>
      <c r="FF188" s="109"/>
      <c r="FG188" s="109"/>
      <c r="FH188" s="109"/>
      <c r="FI188" s="109"/>
      <c r="FJ188" s="109"/>
      <c r="FK188" s="109"/>
      <c r="FL188" s="109"/>
      <c r="FM188" s="109"/>
      <c r="FN188" s="109"/>
      <c r="FO188" s="109"/>
      <c r="FP188" s="109"/>
      <c r="FQ188" s="109"/>
      <c r="FR188" s="109"/>
      <c r="FS188" s="109"/>
      <c r="FT188" s="109"/>
      <c r="FU188" s="109"/>
      <c r="FV188" s="109"/>
      <c r="FW188" s="109"/>
      <c r="FX188" s="109"/>
      <c r="FY188" s="109"/>
      <c r="FZ188" s="109"/>
      <c r="GA188" s="109"/>
      <c r="GB188" s="109"/>
      <c r="GC188" s="109"/>
      <c r="GD188" s="109"/>
      <c r="GE188" s="109"/>
      <c r="GF188" s="109"/>
      <c r="GG188" s="109"/>
      <c r="GH188" s="109"/>
      <c r="GI188" s="109"/>
      <c r="GJ188" s="109"/>
      <c r="GK188" s="109"/>
      <c r="GL188" s="109"/>
      <c r="GM188" s="109"/>
      <c r="GN188" s="109"/>
      <c r="GO188" s="109"/>
      <c r="GP188" s="109"/>
      <c r="GQ188" s="109"/>
      <c r="GR188" s="109"/>
      <c r="GS188" s="109"/>
      <c r="GT188" s="109"/>
      <c r="GU188" s="109"/>
      <c r="GV188" s="109"/>
      <c r="GW188" s="109"/>
      <c r="GX188" s="109"/>
      <c r="GY188" s="109"/>
      <c r="GZ188" s="109"/>
      <c r="HA188" s="109"/>
      <c r="HB188" s="109"/>
      <c r="HC188" s="109"/>
      <c r="HD188" s="109"/>
      <c r="HE188" s="109"/>
      <c r="HF188" s="109"/>
      <c r="HG188" s="109"/>
      <c r="HH188" s="109"/>
      <c r="HI188" s="109"/>
      <c r="HJ188" s="109"/>
      <c r="HK188" s="109"/>
      <c r="HL188" s="109"/>
      <c r="HM188" s="109"/>
      <c r="HN188" s="109"/>
      <c r="HO188" s="109"/>
      <c r="HP188" s="109"/>
      <c r="HQ188" s="109"/>
      <c r="HR188" s="109"/>
      <c r="HS188" s="109"/>
      <c r="HT188" s="109"/>
      <c r="HU188" s="109"/>
      <c r="HV188" s="109"/>
      <c r="HW188" s="109"/>
      <c r="HX188" s="109"/>
      <c r="HY188" s="109"/>
      <c r="HZ188" s="109"/>
      <c r="IA188" s="109"/>
      <c r="IB188" s="109"/>
      <c r="IC188" s="109"/>
      <c r="ID188" s="109"/>
      <c r="IE188" s="109"/>
      <c r="IF188" s="109"/>
      <c r="IG188" s="109"/>
      <c r="IH188" s="109"/>
      <c r="II188" s="109"/>
      <c r="IJ188" s="109"/>
      <c r="IK188" s="109"/>
      <c r="IL188" s="109"/>
      <c r="IM188" s="109"/>
      <c r="IN188" s="109"/>
      <c r="IO188" s="109"/>
      <c r="IP188" s="109"/>
      <c r="IQ188" s="109"/>
      <c r="IR188" s="109"/>
      <c r="IS188" s="109"/>
      <c r="IT188" s="109"/>
      <c r="IU188" s="109"/>
      <c r="IV188" s="109"/>
    </row>
    <row r="189" spans="1:256" s="4" customFormat="1">
      <c r="A189" s="107"/>
      <c r="B189" s="14"/>
      <c r="C189" s="12"/>
      <c r="D189" s="157"/>
      <c r="E189" s="109"/>
      <c r="F189" s="157"/>
      <c r="G189" s="109"/>
      <c r="H189" s="109"/>
      <c r="I189" s="109"/>
      <c r="J189" s="109"/>
      <c r="K189" s="109"/>
      <c r="L189" s="109"/>
      <c r="M189" s="109"/>
      <c r="N189" s="109"/>
      <c r="O189" s="109"/>
      <c r="P189" s="109"/>
      <c r="Q189" s="109"/>
      <c r="R189" s="109"/>
      <c r="S189" s="109"/>
      <c r="T189" s="109"/>
      <c r="U189" s="109"/>
      <c r="V189" s="109"/>
      <c r="W189" s="109"/>
      <c r="X189" s="109"/>
      <c r="Y189" s="109"/>
      <c r="Z189" s="109"/>
      <c r="AA189" s="109"/>
      <c r="AB189" s="109"/>
      <c r="AC189" s="109"/>
      <c r="AD189" s="109"/>
      <c r="AE189" s="109"/>
      <c r="AF189" s="109"/>
      <c r="AG189" s="109"/>
      <c r="AH189" s="109"/>
      <c r="AI189" s="109"/>
      <c r="AJ189" s="109"/>
      <c r="AK189" s="109"/>
      <c r="AL189" s="109"/>
      <c r="AM189" s="109"/>
      <c r="AN189" s="109"/>
      <c r="AO189" s="109"/>
      <c r="AP189" s="109"/>
      <c r="AQ189" s="109"/>
      <c r="AR189" s="109"/>
      <c r="AS189" s="109"/>
      <c r="AT189" s="109"/>
      <c r="AU189" s="109"/>
      <c r="AV189" s="109"/>
      <c r="AW189" s="109"/>
      <c r="AX189" s="109"/>
      <c r="AY189" s="109"/>
      <c r="AZ189" s="109"/>
      <c r="BA189" s="109"/>
      <c r="BB189" s="109"/>
      <c r="BC189" s="109"/>
      <c r="BD189" s="109"/>
      <c r="BE189" s="109"/>
      <c r="BF189" s="109"/>
      <c r="BG189" s="109"/>
      <c r="BH189" s="109"/>
      <c r="BI189" s="109"/>
      <c r="BJ189" s="109"/>
      <c r="BK189" s="109"/>
      <c r="BL189" s="109"/>
      <c r="BM189" s="109"/>
      <c r="BN189" s="109"/>
      <c r="BO189" s="109"/>
      <c r="BP189" s="109"/>
      <c r="BQ189" s="109"/>
      <c r="BR189" s="109"/>
      <c r="BS189" s="109"/>
      <c r="BT189" s="109"/>
      <c r="BU189" s="109"/>
      <c r="BV189" s="109"/>
      <c r="BW189" s="109"/>
      <c r="BX189" s="109"/>
      <c r="BY189" s="109"/>
      <c r="BZ189" s="109"/>
      <c r="CA189" s="109"/>
      <c r="CB189" s="109"/>
      <c r="CC189" s="109"/>
      <c r="CD189" s="109"/>
      <c r="CE189" s="109"/>
      <c r="CF189" s="109"/>
      <c r="CG189" s="109"/>
      <c r="CH189" s="109"/>
      <c r="CI189" s="109"/>
      <c r="CJ189" s="109"/>
      <c r="CK189" s="109"/>
      <c r="CL189" s="109"/>
      <c r="CM189" s="109"/>
      <c r="CN189" s="109"/>
      <c r="CO189" s="109"/>
      <c r="CP189" s="109"/>
      <c r="CQ189" s="109"/>
      <c r="CR189" s="109"/>
      <c r="CS189" s="109"/>
      <c r="CT189" s="109"/>
      <c r="CU189" s="109"/>
      <c r="CV189" s="109"/>
      <c r="CW189" s="109"/>
      <c r="CX189" s="109"/>
      <c r="CY189" s="109"/>
      <c r="CZ189" s="109"/>
      <c r="DA189" s="109"/>
      <c r="DB189" s="109"/>
      <c r="DC189" s="109"/>
      <c r="DD189" s="109"/>
      <c r="DE189" s="109"/>
      <c r="DF189" s="109"/>
      <c r="DG189" s="109"/>
      <c r="DH189" s="109"/>
      <c r="DI189" s="109"/>
      <c r="DJ189" s="109"/>
      <c r="DK189" s="109"/>
      <c r="DL189" s="109"/>
      <c r="DM189" s="109"/>
      <c r="DN189" s="109"/>
      <c r="DO189" s="109"/>
      <c r="DP189" s="109"/>
      <c r="DQ189" s="109"/>
      <c r="DR189" s="109"/>
      <c r="DS189" s="109"/>
      <c r="DT189" s="109"/>
      <c r="DU189" s="109"/>
      <c r="DV189" s="109"/>
      <c r="DW189" s="109"/>
      <c r="DX189" s="109"/>
      <c r="DY189" s="109"/>
      <c r="DZ189" s="109"/>
      <c r="EA189" s="109"/>
      <c r="EB189" s="109"/>
      <c r="EC189" s="109"/>
      <c r="ED189" s="109"/>
      <c r="EE189" s="109"/>
      <c r="EF189" s="109"/>
      <c r="EG189" s="109"/>
      <c r="EH189" s="109"/>
      <c r="EI189" s="109"/>
      <c r="EJ189" s="109"/>
      <c r="EK189" s="109"/>
      <c r="EL189" s="109"/>
      <c r="EM189" s="109"/>
      <c r="EN189" s="109"/>
      <c r="EO189" s="109"/>
      <c r="EP189" s="109"/>
      <c r="EQ189" s="109"/>
      <c r="ER189" s="109"/>
      <c r="ES189" s="109"/>
      <c r="ET189" s="109"/>
      <c r="EU189" s="109"/>
      <c r="EV189" s="109"/>
      <c r="EW189" s="109"/>
      <c r="EX189" s="109"/>
      <c r="EY189" s="109"/>
      <c r="EZ189" s="109"/>
      <c r="FA189" s="109"/>
      <c r="FB189" s="109"/>
      <c r="FC189" s="109"/>
      <c r="FD189" s="109"/>
      <c r="FE189" s="109"/>
      <c r="FF189" s="109"/>
      <c r="FG189" s="109"/>
      <c r="FH189" s="109"/>
      <c r="FI189" s="109"/>
      <c r="FJ189" s="109"/>
      <c r="FK189" s="109"/>
      <c r="FL189" s="109"/>
      <c r="FM189" s="109"/>
      <c r="FN189" s="109"/>
      <c r="FO189" s="109"/>
      <c r="FP189" s="109"/>
      <c r="FQ189" s="109"/>
      <c r="FR189" s="109"/>
      <c r="FS189" s="109"/>
      <c r="FT189" s="109"/>
      <c r="FU189" s="109"/>
      <c r="FV189" s="109"/>
      <c r="FW189" s="109"/>
      <c r="FX189" s="109"/>
      <c r="FY189" s="109"/>
      <c r="FZ189" s="109"/>
      <c r="GA189" s="109"/>
      <c r="GB189" s="109"/>
      <c r="GC189" s="109"/>
      <c r="GD189" s="109"/>
      <c r="GE189" s="109"/>
      <c r="GF189" s="109"/>
      <c r="GG189" s="109"/>
      <c r="GH189" s="109"/>
      <c r="GI189" s="109"/>
      <c r="GJ189" s="109"/>
      <c r="GK189" s="109"/>
      <c r="GL189" s="109"/>
      <c r="GM189" s="109"/>
      <c r="GN189" s="109"/>
      <c r="GO189" s="109"/>
      <c r="GP189" s="109"/>
      <c r="GQ189" s="109"/>
      <c r="GR189" s="109"/>
      <c r="GS189" s="109"/>
      <c r="GT189" s="109"/>
      <c r="GU189" s="109"/>
      <c r="GV189" s="109"/>
      <c r="GW189" s="109"/>
      <c r="GX189" s="109"/>
      <c r="GY189" s="109"/>
      <c r="GZ189" s="109"/>
      <c r="HA189" s="109"/>
      <c r="HB189" s="109"/>
      <c r="HC189" s="109"/>
      <c r="HD189" s="109"/>
      <c r="HE189" s="109"/>
      <c r="HF189" s="109"/>
      <c r="HG189" s="109"/>
      <c r="HH189" s="109"/>
      <c r="HI189" s="109"/>
      <c r="HJ189" s="109"/>
      <c r="HK189" s="109"/>
      <c r="HL189" s="109"/>
      <c r="HM189" s="109"/>
      <c r="HN189" s="109"/>
      <c r="HO189" s="109"/>
      <c r="HP189" s="109"/>
      <c r="HQ189" s="109"/>
      <c r="HR189" s="109"/>
      <c r="HS189" s="109"/>
      <c r="HT189" s="109"/>
      <c r="HU189" s="109"/>
      <c r="HV189" s="109"/>
      <c r="HW189" s="109"/>
      <c r="HX189" s="109"/>
      <c r="HY189" s="109"/>
      <c r="HZ189" s="109"/>
      <c r="IA189" s="109"/>
      <c r="IB189" s="109"/>
      <c r="IC189" s="109"/>
      <c r="ID189" s="109"/>
      <c r="IE189" s="109"/>
      <c r="IF189" s="109"/>
      <c r="IG189" s="109"/>
      <c r="IH189" s="109"/>
      <c r="II189" s="109"/>
      <c r="IJ189" s="109"/>
      <c r="IK189" s="109"/>
      <c r="IL189" s="109"/>
      <c r="IM189" s="109"/>
      <c r="IN189" s="109"/>
      <c r="IO189" s="109"/>
      <c r="IP189" s="109"/>
      <c r="IQ189" s="109"/>
      <c r="IR189" s="109"/>
      <c r="IS189" s="109"/>
      <c r="IT189" s="109"/>
      <c r="IU189" s="109"/>
      <c r="IV189" s="109"/>
    </row>
    <row r="190" spans="1:256" s="4" customFormat="1">
      <c r="A190" s="107"/>
      <c r="B190" s="14"/>
      <c r="C190" s="12"/>
      <c r="D190" s="157"/>
      <c r="E190" s="109"/>
      <c r="F190" s="157"/>
      <c r="G190" s="109"/>
      <c r="H190" s="109"/>
      <c r="I190" s="109"/>
      <c r="J190" s="109"/>
      <c r="K190" s="109"/>
      <c r="L190" s="109"/>
      <c r="M190" s="109"/>
      <c r="N190" s="109"/>
      <c r="O190" s="109"/>
      <c r="P190" s="109"/>
      <c r="Q190" s="109"/>
      <c r="R190" s="109"/>
      <c r="S190" s="109"/>
      <c r="T190" s="109"/>
      <c r="U190" s="109"/>
      <c r="V190" s="109"/>
      <c r="W190" s="109"/>
      <c r="X190" s="109"/>
      <c r="Y190" s="109"/>
      <c r="Z190" s="109"/>
      <c r="AA190" s="109"/>
      <c r="AB190" s="109"/>
      <c r="AC190" s="109"/>
      <c r="AD190" s="109"/>
      <c r="AE190" s="109"/>
      <c r="AF190" s="109"/>
      <c r="AG190" s="109"/>
      <c r="AH190" s="109"/>
      <c r="AI190" s="109"/>
      <c r="AJ190" s="109"/>
      <c r="AK190" s="109"/>
      <c r="AL190" s="109"/>
      <c r="AM190" s="109"/>
      <c r="AN190" s="109"/>
      <c r="AO190" s="109"/>
      <c r="AP190" s="109"/>
      <c r="AQ190" s="109"/>
      <c r="AR190" s="109"/>
      <c r="AS190" s="109"/>
      <c r="AT190" s="109"/>
      <c r="AU190" s="109"/>
      <c r="AV190" s="109"/>
      <c r="AW190" s="109"/>
      <c r="AX190" s="109"/>
      <c r="AY190" s="109"/>
      <c r="AZ190" s="109"/>
      <c r="BA190" s="109"/>
      <c r="BB190" s="109"/>
      <c r="BC190" s="109"/>
      <c r="BD190" s="109"/>
      <c r="BE190" s="109"/>
      <c r="BF190" s="109"/>
      <c r="BG190" s="109"/>
      <c r="BH190" s="109"/>
      <c r="BI190" s="109"/>
      <c r="BJ190" s="109"/>
      <c r="BK190" s="109"/>
      <c r="BL190" s="109"/>
      <c r="BM190" s="109"/>
      <c r="BN190" s="109"/>
      <c r="BO190" s="109"/>
      <c r="BP190" s="109"/>
      <c r="BQ190" s="109"/>
      <c r="BR190" s="109"/>
      <c r="BS190" s="109"/>
      <c r="BT190" s="109"/>
      <c r="BU190" s="109"/>
      <c r="BV190" s="109"/>
      <c r="BW190" s="109"/>
      <c r="BX190" s="109"/>
      <c r="BY190" s="109"/>
      <c r="BZ190" s="109"/>
      <c r="CA190" s="109"/>
      <c r="CB190" s="109"/>
      <c r="CC190" s="109"/>
      <c r="CD190" s="109"/>
      <c r="CE190" s="109"/>
      <c r="CF190" s="109"/>
      <c r="CG190" s="109"/>
      <c r="CH190" s="109"/>
      <c r="CI190" s="109"/>
      <c r="CJ190" s="109"/>
      <c r="CK190" s="109"/>
      <c r="CL190" s="109"/>
      <c r="CM190" s="109"/>
      <c r="CN190" s="109"/>
      <c r="CO190" s="109"/>
      <c r="CP190" s="109"/>
      <c r="CQ190" s="109"/>
      <c r="CR190" s="109"/>
      <c r="CS190" s="109"/>
      <c r="CT190" s="109"/>
      <c r="CU190" s="109"/>
      <c r="CV190" s="109"/>
      <c r="CW190" s="109"/>
      <c r="CX190" s="109"/>
      <c r="CY190" s="109"/>
      <c r="CZ190" s="109"/>
      <c r="DA190" s="109"/>
      <c r="DB190" s="109"/>
      <c r="DC190" s="109"/>
      <c r="DD190" s="109"/>
      <c r="DE190" s="109"/>
      <c r="DF190" s="109"/>
      <c r="DG190" s="109"/>
      <c r="DH190" s="109"/>
      <c r="DI190" s="109"/>
      <c r="DJ190" s="109"/>
      <c r="DK190" s="109"/>
      <c r="DL190" s="109"/>
      <c r="DM190" s="109"/>
      <c r="DN190" s="109"/>
      <c r="DO190" s="109"/>
      <c r="DP190" s="109"/>
      <c r="DQ190" s="109"/>
      <c r="DR190" s="109"/>
      <c r="DS190" s="109"/>
      <c r="DT190" s="109"/>
      <c r="DU190" s="109"/>
      <c r="DV190" s="109"/>
      <c r="DW190" s="109"/>
      <c r="DX190" s="109"/>
      <c r="DY190" s="109"/>
      <c r="DZ190" s="109"/>
      <c r="EA190" s="109"/>
      <c r="EB190" s="109"/>
      <c r="EC190" s="109"/>
      <c r="ED190" s="109"/>
      <c r="EE190" s="109"/>
      <c r="EF190" s="109"/>
      <c r="EG190" s="109"/>
      <c r="EH190" s="109"/>
      <c r="EI190" s="109"/>
      <c r="EJ190" s="109"/>
      <c r="EK190" s="109"/>
      <c r="EL190" s="109"/>
      <c r="EM190" s="109"/>
      <c r="EN190" s="109"/>
      <c r="EO190" s="109"/>
      <c r="EP190" s="109"/>
      <c r="EQ190" s="109"/>
      <c r="ER190" s="109"/>
      <c r="ES190" s="109"/>
      <c r="ET190" s="109"/>
      <c r="EU190" s="109"/>
      <c r="EV190" s="109"/>
      <c r="EW190" s="109"/>
      <c r="EX190" s="109"/>
      <c r="EY190" s="109"/>
      <c r="EZ190" s="109"/>
      <c r="FA190" s="109"/>
      <c r="FB190" s="109"/>
      <c r="FC190" s="109"/>
      <c r="FD190" s="109"/>
      <c r="FE190" s="109"/>
      <c r="FF190" s="109"/>
      <c r="FG190" s="109"/>
      <c r="FH190" s="109"/>
      <c r="FI190" s="109"/>
      <c r="FJ190" s="109"/>
      <c r="FK190" s="109"/>
      <c r="FL190" s="109"/>
      <c r="FM190" s="109"/>
      <c r="FN190" s="109"/>
      <c r="FO190" s="109"/>
      <c r="FP190" s="109"/>
      <c r="FQ190" s="109"/>
      <c r="FR190" s="109"/>
      <c r="FS190" s="109"/>
      <c r="FT190" s="109"/>
      <c r="FU190" s="109"/>
      <c r="FV190" s="109"/>
      <c r="FW190" s="109"/>
      <c r="FX190" s="109"/>
      <c r="FY190" s="109"/>
      <c r="FZ190" s="109"/>
      <c r="GA190" s="109"/>
      <c r="GB190" s="109"/>
      <c r="GC190" s="109"/>
      <c r="GD190" s="109"/>
      <c r="GE190" s="109"/>
      <c r="GF190" s="109"/>
      <c r="GG190" s="109"/>
      <c r="GH190" s="109"/>
      <c r="GI190" s="109"/>
      <c r="GJ190" s="109"/>
      <c r="GK190" s="109"/>
      <c r="GL190" s="109"/>
      <c r="GM190" s="109"/>
      <c r="GN190" s="109"/>
      <c r="GO190" s="109"/>
      <c r="GP190" s="109"/>
      <c r="GQ190" s="109"/>
      <c r="GR190" s="109"/>
      <c r="GS190" s="109"/>
      <c r="GT190" s="109"/>
      <c r="GU190" s="109"/>
      <c r="GV190" s="109"/>
      <c r="GW190" s="109"/>
      <c r="GX190" s="109"/>
      <c r="GY190" s="109"/>
      <c r="GZ190" s="109"/>
      <c r="HA190" s="109"/>
      <c r="HB190" s="109"/>
      <c r="HC190" s="109"/>
      <c r="HD190" s="109"/>
      <c r="HE190" s="109"/>
      <c r="HF190" s="109"/>
      <c r="HG190" s="109"/>
      <c r="HH190" s="109"/>
      <c r="HI190" s="109"/>
      <c r="HJ190" s="109"/>
      <c r="HK190" s="109"/>
      <c r="HL190" s="109"/>
      <c r="HM190" s="109"/>
      <c r="HN190" s="109"/>
      <c r="HO190" s="109"/>
      <c r="HP190" s="109"/>
      <c r="HQ190" s="109"/>
      <c r="HR190" s="109"/>
      <c r="HS190" s="109"/>
      <c r="HT190" s="109"/>
      <c r="HU190" s="109"/>
      <c r="HV190" s="109"/>
      <c r="HW190" s="109"/>
      <c r="HX190" s="109"/>
      <c r="HY190" s="109"/>
      <c r="HZ190" s="109"/>
      <c r="IA190" s="109"/>
      <c r="IB190" s="109"/>
      <c r="IC190" s="109"/>
      <c r="ID190" s="109"/>
      <c r="IE190" s="109"/>
      <c r="IF190" s="109"/>
      <c r="IG190" s="109"/>
      <c r="IH190" s="109"/>
      <c r="II190" s="109"/>
      <c r="IJ190" s="109"/>
      <c r="IK190" s="109"/>
      <c r="IL190" s="109"/>
      <c r="IM190" s="109"/>
      <c r="IN190" s="109"/>
      <c r="IO190" s="109"/>
      <c r="IP190" s="109"/>
      <c r="IQ190" s="109"/>
      <c r="IR190" s="109"/>
      <c r="IS190" s="109"/>
      <c r="IT190" s="109"/>
      <c r="IU190" s="109"/>
      <c r="IV190" s="109"/>
    </row>
    <row r="191" spans="1:256" s="4" customFormat="1">
      <c r="A191" s="107"/>
      <c r="B191" s="14"/>
      <c r="C191" s="12"/>
      <c r="D191" s="157"/>
      <c r="E191" s="109"/>
      <c r="F191" s="157"/>
      <c r="G191" s="109"/>
      <c r="H191" s="109"/>
      <c r="I191" s="109"/>
      <c r="J191" s="109"/>
      <c r="K191" s="109"/>
      <c r="L191" s="109"/>
      <c r="M191" s="109"/>
      <c r="N191" s="109"/>
      <c r="O191" s="109"/>
      <c r="P191" s="109"/>
      <c r="Q191" s="109"/>
      <c r="R191" s="109"/>
      <c r="S191" s="109"/>
      <c r="T191" s="109"/>
      <c r="U191" s="109"/>
      <c r="V191" s="109"/>
      <c r="W191" s="109"/>
      <c r="X191" s="109"/>
      <c r="Y191" s="109"/>
      <c r="Z191" s="109"/>
      <c r="AA191" s="109"/>
      <c r="AB191" s="109"/>
      <c r="AC191" s="109"/>
      <c r="AD191" s="109"/>
      <c r="AE191" s="109"/>
      <c r="AF191" s="109"/>
      <c r="AG191" s="109"/>
      <c r="AH191" s="109"/>
      <c r="AI191" s="109"/>
      <c r="AJ191" s="109"/>
      <c r="AK191" s="109"/>
      <c r="AL191" s="109"/>
      <c r="AM191" s="109"/>
      <c r="AN191" s="109"/>
      <c r="AO191" s="109"/>
      <c r="AP191" s="109"/>
      <c r="AQ191" s="109"/>
      <c r="AR191" s="109"/>
      <c r="AS191" s="109"/>
      <c r="AT191" s="109"/>
      <c r="AU191" s="109"/>
      <c r="AV191" s="109"/>
      <c r="AW191" s="109"/>
      <c r="AX191" s="109"/>
      <c r="AY191" s="109"/>
      <c r="AZ191" s="109"/>
      <c r="BA191" s="109"/>
      <c r="BB191" s="109"/>
      <c r="BC191" s="109"/>
      <c r="BD191" s="109"/>
      <c r="BE191" s="109"/>
      <c r="BF191" s="109"/>
      <c r="BG191" s="109"/>
      <c r="BH191" s="109"/>
      <c r="BI191" s="109"/>
      <c r="BJ191" s="109"/>
      <c r="BK191" s="109"/>
      <c r="BL191" s="109"/>
      <c r="BM191" s="109"/>
      <c r="BN191" s="109"/>
      <c r="BO191" s="109"/>
      <c r="BP191" s="109"/>
      <c r="BQ191" s="109"/>
      <c r="BR191" s="109"/>
      <c r="BS191" s="109"/>
      <c r="BT191" s="109"/>
      <c r="BU191" s="109"/>
      <c r="BV191" s="109"/>
      <c r="BW191" s="109"/>
      <c r="BX191" s="109"/>
      <c r="BY191" s="109"/>
      <c r="BZ191" s="109"/>
      <c r="CA191" s="109"/>
      <c r="CB191" s="109"/>
      <c r="CC191" s="109"/>
      <c r="CD191" s="109"/>
      <c r="CE191" s="109"/>
      <c r="CF191" s="109"/>
      <c r="CG191" s="109"/>
      <c r="CH191" s="109"/>
      <c r="CI191" s="109"/>
      <c r="CJ191" s="109"/>
      <c r="CK191" s="109"/>
      <c r="CL191" s="109"/>
      <c r="CM191" s="109"/>
      <c r="CN191" s="109"/>
      <c r="CO191" s="109"/>
      <c r="CP191" s="109"/>
      <c r="CQ191" s="109"/>
      <c r="CR191" s="109"/>
      <c r="CS191" s="109"/>
      <c r="CT191" s="109"/>
      <c r="CU191" s="109"/>
      <c r="CV191" s="109"/>
      <c r="CW191" s="109"/>
      <c r="CX191" s="109"/>
      <c r="CY191" s="109"/>
      <c r="CZ191" s="109"/>
      <c r="DA191" s="109"/>
      <c r="DB191" s="109"/>
      <c r="DC191" s="109"/>
      <c r="DD191" s="109"/>
      <c r="DE191" s="109"/>
      <c r="DF191" s="109"/>
      <c r="DG191" s="109"/>
      <c r="DH191" s="109"/>
      <c r="DI191" s="109"/>
      <c r="DJ191" s="109"/>
      <c r="DK191" s="109"/>
      <c r="DL191" s="109"/>
      <c r="DM191" s="109"/>
      <c r="DN191" s="109"/>
      <c r="DO191" s="109"/>
      <c r="DP191" s="109"/>
      <c r="DQ191" s="109"/>
      <c r="DR191" s="109"/>
      <c r="DS191" s="109"/>
      <c r="DT191" s="109"/>
      <c r="DU191" s="109"/>
      <c r="DV191" s="109"/>
      <c r="DW191" s="109"/>
      <c r="DX191" s="109"/>
      <c r="DY191" s="109"/>
      <c r="DZ191" s="109"/>
      <c r="EA191" s="109"/>
      <c r="EB191" s="109"/>
      <c r="EC191" s="109"/>
      <c r="ED191" s="109"/>
      <c r="EE191" s="109"/>
      <c r="EF191" s="109"/>
      <c r="EG191" s="109"/>
      <c r="EH191" s="109"/>
      <c r="EI191" s="109"/>
      <c r="EJ191" s="109"/>
      <c r="EK191" s="109"/>
      <c r="EL191" s="109"/>
      <c r="EM191" s="109"/>
      <c r="EN191" s="109"/>
      <c r="EO191" s="109"/>
      <c r="EP191" s="109"/>
      <c r="EQ191" s="109"/>
      <c r="ER191" s="109"/>
      <c r="ES191" s="109"/>
      <c r="ET191" s="109"/>
      <c r="EU191" s="109"/>
      <c r="EV191" s="109"/>
      <c r="EW191" s="109"/>
      <c r="EX191" s="109"/>
      <c r="EY191" s="109"/>
      <c r="EZ191" s="109"/>
      <c r="FA191" s="109"/>
      <c r="FB191" s="109"/>
      <c r="FC191" s="109"/>
      <c r="FD191" s="109"/>
      <c r="FE191" s="109"/>
      <c r="FF191" s="109"/>
      <c r="FG191" s="109"/>
      <c r="FH191" s="109"/>
      <c r="FI191" s="109"/>
      <c r="FJ191" s="109"/>
      <c r="FK191" s="109"/>
      <c r="FL191" s="109"/>
      <c r="FM191" s="109"/>
      <c r="FN191" s="109"/>
      <c r="FO191" s="109"/>
      <c r="FP191" s="109"/>
      <c r="FQ191" s="109"/>
      <c r="FR191" s="109"/>
      <c r="FS191" s="109"/>
      <c r="FT191" s="109"/>
      <c r="FU191" s="109"/>
      <c r="FV191" s="109"/>
      <c r="FW191" s="109"/>
      <c r="FX191" s="109"/>
      <c r="FY191" s="109"/>
      <c r="FZ191" s="109"/>
      <c r="GA191" s="109"/>
      <c r="GB191" s="109"/>
      <c r="GC191" s="109"/>
      <c r="GD191" s="109"/>
      <c r="GE191" s="109"/>
      <c r="GF191" s="109"/>
      <c r="GG191" s="109"/>
      <c r="GH191" s="109"/>
      <c r="GI191" s="109"/>
      <c r="GJ191" s="109"/>
      <c r="GK191" s="109"/>
      <c r="GL191" s="109"/>
      <c r="GM191" s="109"/>
      <c r="GN191" s="109"/>
      <c r="GO191" s="109"/>
      <c r="GP191" s="109"/>
      <c r="GQ191" s="109"/>
      <c r="GR191" s="109"/>
      <c r="GS191" s="109"/>
      <c r="GT191" s="109"/>
      <c r="GU191" s="109"/>
      <c r="GV191" s="109"/>
      <c r="GW191" s="109"/>
      <c r="GX191" s="109"/>
      <c r="GY191" s="109"/>
      <c r="GZ191" s="109"/>
      <c r="HA191" s="109"/>
      <c r="HB191" s="109"/>
      <c r="HC191" s="109"/>
      <c r="HD191" s="109"/>
      <c r="HE191" s="109"/>
      <c r="HF191" s="109"/>
      <c r="HG191" s="109"/>
      <c r="HH191" s="109"/>
      <c r="HI191" s="109"/>
      <c r="HJ191" s="109"/>
      <c r="HK191" s="109"/>
      <c r="HL191" s="109"/>
      <c r="HM191" s="109"/>
      <c r="HN191" s="109"/>
      <c r="HO191" s="109"/>
      <c r="HP191" s="109"/>
      <c r="HQ191" s="109"/>
      <c r="HR191" s="109"/>
      <c r="HS191" s="109"/>
      <c r="HT191" s="109"/>
      <c r="HU191" s="109"/>
      <c r="HV191" s="109"/>
      <c r="HW191" s="109"/>
      <c r="HX191" s="109"/>
      <c r="HY191" s="109"/>
      <c r="HZ191" s="109"/>
      <c r="IA191" s="109"/>
      <c r="IB191" s="109"/>
      <c r="IC191" s="109"/>
      <c r="ID191" s="109"/>
      <c r="IE191" s="109"/>
      <c r="IF191" s="109"/>
      <c r="IG191" s="109"/>
      <c r="IH191" s="109"/>
      <c r="II191" s="109"/>
      <c r="IJ191" s="109"/>
      <c r="IK191" s="109"/>
      <c r="IL191" s="109"/>
      <c r="IM191" s="109"/>
      <c r="IN191" s="109"/>
      <c r="IO191" s="109"/>
      <c r="IP191" s="109"/>
      <c r="IQ191" s="109"/>
      <c r="IR191" s="109"/>
      <c r="IS191" s="109"/>
      <c r="IT191" s="109"/>
      <c r="IU191" s="109"/>
      <c r="IV191" s="109"/>
    </row>
    <row r="192" spans="1:256" s="4" customFormat="1">
      <c r="A192" s="107"/>
      <c r="B192" s="14"/>
      <c r="C192" s="12"/>
      <c r="D192" s="157"/>
      <c r="E192" s="109"/>
      <c r="F192" s="157"/>
      <c r="G192" s="109"/>
      <c r="H192" s="109"/>
      <c r="I192" s="109"/>
      <c r="J192" s="109"/>
      <c r="K192" s="109"/>
      <c r="L192" s="109"/>
      <c r="M192" s="109"/>
      <c r="N192" s="109"/>
      <c r="O192" s="109"/>
      <c r="P192" s="109"/>
      <c r="Q192" s="109"/>
      <c r="R192" s="109"/>
      <c r="S192" s="109"/>
      <c r="T192" s="109"/>
      <c r="U192" s="109"/>
      <c r="V192" s="109"/>
      <c r="W192" s="109"/>
      <c r="X192" s="109"/>
      <c r="Y192" s="109"/>
      <c r="Z192" s="109"/>
      <c r="AA192" s="109"/>
      <c r="AB192" s="109"/>
      <c r="AC192" s="109"/>
      <c r="AD192" s="109"/>
      <c r="AE192" s="109"/>
      <c r="AF192" s="109"/>
      <c r="AG192" s="109"/>
      <c r="AH192" s="109"/>
      <c r="AI192" s="109"/>
      <c r="AJ192" s="109"/>
      <c r="AK192" s="109"/>
      <c r="AL192" s="109"/>
      <c r="AM192" s="109"/>
      <c r="AN192" s="109"/>
      <c r="AO192" s="109"/>
      <c r="AP192" s="109"/>
      <c r="AQ192" s="109"/>
      <c r="AR192" s="109"/>
      <c r="AS192" s="109"/>
      <c r="AT192" s="109"/>
      <c r="AU192" s="109"/>
      <c r="AV192" s="109"/>
      <c r="AW192" s="109"/>
      <c r="AX192" s="109"/>
      <c r="AY192" s="109"/>
      <c r="AZ192" s="109"/>
      <c r="BA192" s="109"/>
      <c r="BB192" s="109"/>
      <c r="BC192" s="109"/>
      <c r="BD192" s="109"/>
      <c r="BE192" s="109"/>
      <c r="BF192" s="109"/>
      <c r="BG192" s="109"/>
      <c r="BH192" s="109"/>
      <c r="BI192" s="109"/>
      <c r="BJ192" s="109"/>
      <c r="BK192" s="109"/>
      <c r="BL192" s="109"/>
      <c r="BM192" s="109"/>
      <c r="BN192" s="109"/>
      <c r="BO192" s="109"/>
      <c r="BP192" s="109"/>
      <c r="BQ192" s="109"/>
      <c r="BR192" s="109"/>
      <c r="BS192" s="109"/>
      <c r="BT192" s="109"/>
      <c r="BU192" s="109"/>
      <c r="BV192" s="109"/>
      <c r="BW192" s="109"/>
      <c r="BX192" s="109"/>
      <c r="BY192" s="109"/>
      <c r="BZ192" s="109"/>
      <c r="CA192" s="109"/>
      <c r="CB192" s="109"/>
      <c r="CC192" s="109"/>
      <c r="CD192" s="109"/>
      <c r="CE192" s="109"/>
      <c r="CF192" s="109"/>
      <c r="CG192" s="109"/>
      <c r="CH192" s="109"/>
      <c r="CI192" s="109"/>
      <c r="CJ192" s="109"/>
      <c r="CK192" s="109"/>
      <c r="CL192" s="109"/>
      <c r="CM192" s="109"/>
      <c r="CN192" s="109"/>
      <c r="CO192" s="109"/>
      <c r="CP192" s="109"/>
      <c r="CQ192" s="109"/>
      <c r="CR192" s="109"/>
      <c r="CS192" s="109"/>
      <c r="CT192" s="109"/>
      <c r="CU192" s="109"/>
      <c r="CV192" s="109"/>
      <c r="CW192" s="109"/>
      <c r="CX192" s="109"/>
      <c r="CY192" s="109"/>
      <c r="CZ192" s="109"/>
      <c r="DA192" s="109"/>
      <c r="DB192" s="109"/>
      <c r="DC192" s="109"/>
      <c r="DD192" s="109"/>
      <c r="DE192" s="109"/>
      <c r="DF192" s="109"/>
      <c r="DG192" s="109"/>
      <c r="DH192" s="109"/>
      <c r="DI192" s="109"/>
      <c r="DJ192" s="109"/>
      <c r="DK192" s="109"/>
      <c r="DL192" s="109"/>
      <c r="DM192" s="109"/>
      <c r="DN192" s="109"/>
      <c r="DO192" s="109"/>
      <c r="DP192" s="109"/>
      <c r="DQ192" s="109"/>
      <c r="DR192" s="109"/>
      <c r="DS192" s="109"/>
      <c r="DT192" s="109"/>
      <c r="DU192" s="109"/>
      <c r="DV192" s="109"/>
      <c r="DW192" s="109"/>
      <c r="DX192" s="109"/>
      <c r="DY192" s="109"/>
      <c r="DZ192" s="109"/>
      <c r="EA192" s="109"/>
      <c r="EB192" s="109"/>
      <c r="EC192" s="109"/>
      <c r="ED192" s="109"/>
      <c r="EE192" s="109"/>
      <c r="EF192" s="109"/>
      <c r="EG192" s="109"/>
      <c r="EH192" s="109"/>
      <c r="EI192" s="109"/>
      <c r="EJ192" s="109"/>
      <c r="EK192" s="109"/>
      <c r="EL192" s="109"/>
      <c r="EM192" s="109"/>
      <c r="EN192" s="109"/>
      <c r="EO192" s="109"/>
      <c r="EP192" s="109"/>
      <c r="EQ192" s="109"/>
      <c r="ER192" s="109"/>
      <c r="ES192" s="109"/>
      <c r="ET192" s="109"/>
      <c r="EU192" s="109"/>
      <c r="EV192" s="109"/>
      <c r="EW192" s="109"/>
      <c r="EX192" s="109"/>
      <c r="EY192" s="109"/>
      <c r="EZ192" s="109"/>
      <c r="FA192" s="109"/>
      <c r="FB192" s="109"/>
      <c r="FC192" s="109"/>
      <c r="FD192" s="109"/>
      <c r="FE192" s="109"/>
      <c r="FF192" s="109"/>
      <c r="FG192" s="109"/>
      <c r="FH192" s="109"/>
      <c r="FI192" s="109"/>
      <c r="FJ192" s="109"/>
      <c r="FK192" s="109"/>
      <c r="FL192" s="109"/>
      <c r="FM192" s="109"/>
      <c r="FN192" s="109"/>
      <c r="FO192" s="109"/>
      <c r="FP192" s="109"/>
      <c r="FQ192" s="109"/>
      <c r="FR192" s="109"/>
      <c r="FS192" s="109"/>
      <c r="FT192" s="109"/>
      <c r="FU192" s="109"/>
      <c r="FV192" s="109"/>
      <c r="FW192" s="109"/>
      <c r="FX192" s="109"/>
      <c r="FY192" s="109"/>
      <c r="FZ192" s="109"/>
      <c r="GA192" s="109"/>
      <c r="GB192" s="109"/>
      <c r="GC192" s="109"/>
      <c r="GD192" s="109"/>
      <c r="GE192" s="109"/>
      <c r="GF192" s="109"/>
      <c r="GG192" s="109"/>
      <c r="GH192" s="109"/>
      <c r="GI192" s="109"/>
      <c r="GJ192" s="109"/>
      <c r="GK192" s="109"/>
      <c r="GL192" s="109"/>
      <c r="GM192" s="109"/>
      <c r="GN192" s="109"/>
      <c r="GO192" s="109"/>
      <c r="GP192" s="109"/>
      <c r="GQ192" s="109"/>
      <c r="GR192" s="109"/>
      <c r="GS192" s="109"/>
      <c r="GT192" s="109"/>
      <c r="GU192" s="109"/>
      <c r="GV192" s="109"/>
      <c r="GW192" s="109"/>
      <c r="GX192" s="109"/>
      <c r="GY192" s="109"/>
      <c r="GZ192" s="109"/>
      <c r="HA192" s="109"/>
      <c r="HB192" s="109"/>
      <c r="HC192" s="109"/>
      <c r="HD192" s="109"/>
      <c r="HE192" s="109"/>
      <c r="HF192" s="109"/>
      <c r="HG192" s="109"/>
      <c r="HH192" s="109"/>
      <c r="HI192" s="109"/>
      <c r="HJ192" s="109"/>
      <c r="HK192" s="109"/>
      <c r="HL192" s="109"/>
      <c r="HM192" s="109"/>
      <c r="HN192" s="109"/>
      <c r="HO192" s="109"/>
      <c r="HP192" s="109"/>
      <c r="HQ192" s="109"/>
      <c r="HR192" s="109"/>
      <c r="HS192" s="109"/>
      <c r="HT192" s="109"/>
      <c r="HU192" s="109"/>
      <c r="HV192" s="109"/>
      <c r="HW192" s="109"/>
      <c r="HX192" s="109"/>
      <c r="HY192" s="109"/>
      <c r="HZ192" s="109"/>
      <c r="IA192" s="109"/>
      <c r="IB192" s="109"/>
      <c r="IC192" s="109"/>
      <c r="ID192" s="109"/>
      <c r="IE192" s="109"/>
      <c r="IF192" s="109"/>
      <c r="IG192" s="109"/>
      <c r="IH192" s="109"/>
      <c r="II192" s="109"/>
      <c r="IJ192" s="109"/>
      <c r="IK192" s="109"/>
      <c r="IL192" s="109"/>
      <c r="IM192" s="109"/>
      <c r="IN192" s="109"/>
      <c r="IO192" s="109"/>
      <c r="IP192" s="109"/>
      <c r="IQ192" s="109"/>
      <c r="IR192" s="109"/>
      <c r="IS192" s="109"/>
      <c r="IT192" s="109"/>
      <c r="IU192" s="109"/>
      <c r="IV192" s="109"/>
    </row>
    <row r="193" spans="1:256" s="4" customFormat="1">
      <c r="A193" s="107"/>
      <c r="B193" s="14"/>
      <c r="C193" s="12"/>
      <c r="D193" s="157"/>
      <c r="E193" s="109"/>
      <c r="F193" s="157"/>
      <c r="G193" s="109"/>
      <c r="H193" s="109"/>
      <c r="I193" s="109"/>
      <c r="J193" s="109"/>
      <c r="K193" s="109"/>
      <c r="L193" s="109"/>
      <c r="M193" s="109"/>
      <c r="N193" s="109"/>
      <c r="O193" s="109"/>
      <c r="P193" s="109"/>
      <c r="Q193" s="109"/>
      <c r="R193" s="109"/>
      <c r="S193" s="109"/>
      <c r="T193" s="109"/>
      <c r="U193" s="109"/>
      <c r="V193" s="109"/>
      <c r="W193" s="109"/>
      <c r="X193" s="109"/>
      <c r="Y193" s="109"/>
      <c r="Z193" s="109"/>
      <c r="AA193" s="109"/>
      <c r="AB193" s="109"/>
      <c r="AC193" s="109"/>
      <c r="AD193" s="109"/>
      <c r="AE193" s="109"/>
      <c r="AF193" s="109"/>
      <c r="AG193" s="109"/>
      <c r="AH193" s="109"/>
      <c r="AI193" s="109"/>
      <c r="AJ193" s="109"/>
      <c r="AK193" s="109"/>
      <c r="AL193" s="109"/>
      <c r="AM193" s="109"/>
      <c r="AN193" s="109"/>
      <c r="AO193" s="109"/>
      <c r="AP193" s="109"/>
      <c r="AQ193" s="109"/>
      <c r="AR193" s="109"/>
      <c r="AS193" s="109"/>
      <c r="AT193" s="109"/>
      <c r="AU193" s="109"/>
      <c r="AV193" s="109"/>
      <c r="AW193" s="109"/>
      <c r="AX193" s="109"/>
      <c r="AY193" s="109"/>
      <c r="AZ193" s="109"/>
      <c r="BA193" s="109"/>
      <c r="BB193" s="109"/>
      <c r="BC193" s="109"/>
      <c r="BD193" s="109"/>
      <c r="BE193" s="109"/>
      <c r="BF193" s="109"/>
      <c r="BG193" s="109"/>
      <c r="BH193" s="109"/>
      <c r="BI193" s="109"/>
      <c r="BJ193" s="109"/>
      <c r="BK193" s="109"/>
      <c r="BL193" s="109"/>
      <c r="BM193" s="109"/>
      <c r="BN193" s="109"/>
      <c r="BO193" s="109"/>
      <c r="BP193" s="109"/>
      <c r="BQ193" s="109"/>
      <c r="BR193" s="109"/>
      <c r="BS193" s="109"/>
      <c r="BT193" s="109"/>
      <c r="BU193" s="109"/>
      <c r="BV193" s="109"/>
      <c r="BW193" s="109"/>
      <c r="BX193" s="109"/>
      <c r="BY193" s="109"/>
      <c r="BZ193" s="109"/>
      <c r="CA193" s="109"/>
      <c r="CB193" s="109"/>
      <c r="CC193" s="109"/>
      <c r="CD193" s="109"/>
      <c r="CE193" s="109"/>
      <c r="CF193" s="109"/>
      <c r="CG193" s="109"/>
      <c r="CH193" s="109"/>
      <c r="CI193" s="109"/>
      <c r="CJ193" s="109"/>
      <c r="CK193" s="109"/>
      <c r="CL193" s="109"/>
      <c r="CM193" s="109"/>
      <c r="CN193" s="109"/>
      <c r="CO193" s="109"/>
      <c r="CP193" s="109"/>
      <c r="CQ193" s="109"/>
      <c r="CR193" s="109"/>
      <c r="CS193" s="109"/>
      <c r="CT193" s="109"/>
      <c r="CU193" s="109"/>
      <c r="CV193" s="109"/>
      <c r="CW193" s="109"/>
      <c r="CX193" s="109"/>
      <c r="CY193" s="109"/>
      <c r="CZ193" s="109"/>
      <c r="DA193" s="109"/>
      <c r="DB193" s="109"/>
      <c r="DC193" s="109"/>
      <c r="DD193" s="109"/>
      <c r="DE193" s="109"/>
      <c r="DF193" s="109"/>
      <c r="DG193" s="109"/>
      <c r="DH193" s="109"/>
      <c r="DI193" s="109"/>
      <c r="DJ193" s="109"/>
      <c r="DK193" s="109"/>
      <c r="DL193" s="109"/>
      <c r="DM193" s="109"/>
      <c r="DN193" s="109"/>
      <c r="DO193" s="109"/>
      <c r="DP193" s="109"/>
      <c r="DQ193" s="109"/>
      <c r="DR193" s="109"/>
      <c r="DS193" s="109"/>
      <c r="DT193" s="109"/>
      <c r="DU193" s="109"/>
      <c r="DV193" s="109"/>
      <c r="DW193" s="109"/>
      <c r="DX193" s="109"/>
      <c r="DY193" s="109"/>
      <c r="DZ193" s="109"/>
      <c r="EA193" s="109"/>
      <c r="EB193" s="109"/>
      <c r="EC193" s="109"/>
      <c r="ED193" s="109"/>
      <c r="EE193" s="109"/>
      <c r="EF193" s="109"/>
      <c r="EG193" s="109"/>
      <c r="EH193" s="109"/>
      <c r="EI193" s="109"/>
      <c r="EJ193" s="109"/>
      <c r="EK193" s="109"/>
      <c r="EL193" s="109"/>
      <c r="EM193" s="109"/>
      <c r="EN193" s="109"/>
      <c r="EO193" s="109"/>
      <c r="EP193" s="109"/>
      <c r="EQ193" s="109"/>
      <c r="ER193" s="109"/>
      <c r="ES193" s="109"/>
      <c r="ET193" s="109"/>
      <c r="EU193" s="109"/>
      <c r="EV193" s="109"/>
      <c r="EW193" s="109"/>
      <c r="EX193" s="109"/>
      <c r="EY193" s="109"/>
      <c r="EZ193" s="109"/>
      <c r="FA193" s="109"/>
      <c r="FB193" s="109"/>
      <c r="FC193" s="109"/>
      <c r="FD193" s="109"/>
      <c r="FE193" s="109"/>
      <c r="FF193" s="109"/>
      <c r="FG193" s="109"/>
      <c r="FH193" s="109"/>
      <c r="FI193" s="109"/>
      <c r="FJ193" s="109"/>
      <c r="FK193" s="109"/>
      <c r="FL193" s="109"/>
      <c r="FM193" s="109"/>
      <c r="FN193" s="109"/>
      <c r="FO193" s="109"/>
      <c r="FP193" s="109"/>
      <c r="FQ193" s="109"/>
      <c r="FR193" s="109"/>
      <c r="FS193" s="109"/>
      <c r="FT193" s="109"/>
      <c r="FU193" s="109"/>
      <c r="FV193" s="109"/>
      <c r="FW193" s="109"/>
      <c r="FX193" s="109"/>
      <c r="FY193" s="109"/>
      <c r="FZ193" s="109"/>
      <c r="GA193" s="109"/>
      <c r="GB193" s="109"/>
      <c r="GC193" s="109"/>
      <c r="GD193" s="109"/>
      <c r="GE193" s="109"/>
      <c r="GF193" s="109"/>
      <c r="GG193" s="109"/>
      <c r="GH193" s="109"/>
      <c r="GI193" s="109"/>
      <c r="GJ193" s="109"/>
      <c r="GK193" s="109"/>
      <c r="GL193" s="109"/>
      <c r="GM193" s="109"/>
      <c r="GN193" s="109"/>
      <c r="GO193" s="109"/>
      <c r="GP193" s="109"/>
      <c r="GQ193" s="109"/>
      <c r="GR193" s="109"/>
      <c r="GS193" s="109"/>
      <c r="GT193" s="109"/>
      <c r="GU193" s="109"/>
      <c r="GV193" s="109"/>
      <c r="GW193" s="109"/>
      <c r="GX193" s="109"/>
      <c r="GY193" s="109"/>
      <c r="GZ193" s="109"/>
      <c r="HA193" s="109"/>
      <c r="HB193" s="109"/>
      <c r="HC193" s="109"/>
      <c r="HD193" s="109"/>
      <c r="HE193" s="109"/>
      <c r="HF193" s="109"/>
      <c r="HG193" s="109"/>
      <c r="HH193" s="109"/>
      <c r="HI193" s="109"/>
      <c r="HJ193" s="109"/>
      <c r="HK193" s="109"/>
      <c r="HL193" s="109"/>
      <c r="HM193" s="109"/>
      <c r="HN193" s="109"/>
      <c r="HO193" s="109"/>
      <c r="HP193" s="109"/>
      <c r="HQ193" s="109"/>
      <c r="HR193" s="109"/>
      <c r="HS193" s="109"/>
      <c r="HT193" s="109"/>
      <c r="HU193" s="109"/>
      <c r="HV193" s="109"/>
      <c r="HW193" s="109"/>
      <c r="HX193" s="109"/>
      <c r="HY193" s="109"/>
      <c r="HZ193" s="109"/>
      <c r="IA193" s="109"/>
      <c r="IB193" s="109"/>
      <c r="IC193" s="109"/>
      <c r="ID193" s="109"/>
      <c r="IE193" s="109"/>
      <c r="IF193" s="109"/>
      <c r="IG193" s="109"/>
      <c r="IH193" s="109"/>
      <c r="II193" s="109"/>
      <c r="IJ193" s="109"/>
      <c r="IK193" s="109"/>
      <c r="IL193" s="109"/>
      <c r="IM193" s="109"/>
      <c r="IN193" s="109"/>
      <c r="IO193" s="109"/>
      <c r="IP193" s="109"/>
      <c r="IQ193" s="109"/>
      <c r="IR193" s="109"/>
      <c r="IS193" s="109"/>
      <c r="IT193" s="109"/>
      <c r="IU193" s="109"/>
      <c r="IV193" s="109"/>
    </row>
    <row r="194" spans="1:256" s="4" customFormat="1">
      <c r="A194" s="107"/>
      <c r="B194" s="14"/>
      <c r="C194" s="12"/>
      <c r="D194" s="157"/>
      <c r="E194" s="109"/>
      <c r="F194" s="157"/>
      <c r="G194" s="109"/>
      <c r="H194" s="109"/>
      <c r="I194" s="109"/>
      <c r="J194" s="109"/>
      <c r="K194" s="109"/>
      <c r="L194" s="109"/>
      <c r="M194" s="109"/>
      <c r="N194" s="109"/>
      <c r="O194" s="109"/>
      <c r="P194" s="109"/>
      <c r="Q194" s="109"/>
      <c r="R194" s="109"/>
      <c r="S194" s="109"/>
      <c r="T194" s="109"/>
      <c r="U194" s="109"/>
      <c r="V194" s="109"/>
      <c r="W194" s="109"/>
      <c r="X194" s="109"/>
      <c r="Y194" s="109"/>
      <c r="Z194" s="109"/>
      <c r="AA194" s="109"/>
      <c r="AB194" s="109"/>
      <c r="AC194" s="109"/>
      <c r="AD194" s="109"/>
      <c r="AE194" s="109"/>
      <c r="AF194" s="109"/>
      <c r="AG194" s="109"/>
      <c r="AH194" s="109"/>
      <c r="AI194" s="109"/>
      <c r="AJ194" s="109"/>
      <c r="AK194" s="109"/>
      <c r="AL194" s="109"/>
      <c r="AM194" s="109"/>
      <c r="AN194" s="109"/>
      <c r="AO194" s="109"/>
      <c r="AP194" s="109"/>
      <c r="AQ194" s="109"/>
      <c r="AR194" s="109"/>
      <c r="AS194" s="109"/>
      <c r="AT194" s="109"/>
      <c r="AU194" s="109"/>
      <c r="AV194" s="109"/>
      <c r="AW194" s="109"/>
      <c r="AX194" s="109"/>
      <c r="AY194" s="109"/>
      <c r="AZ194" s="109"/>
      <c r="BA194" s="109"/>
      <c r="BB194" s="109"/>
      <c r="BC194" s="109"/>
      <c r="BD194" s="109"/>
      <c r="BE194" s="109"/>
      <c r="BF194" s="109"/>
      <c r="BG194" s="109"/>
      <c r="BH194" s="109"/>
      <c r="BI194" s="109"/>
      <c r="BJ194" s="109"/>
      <c r="BK194" s="109"/>
      <c r="BL194" s="109"/>
      <c r="BM194" s="109"/>
      <c r="BN194" s="109"/>
      <c r="BO194" s="109"/>
      <c r="BP194" s="109"/>
      <c r="BQ194" s="109"/>
      <c r="BR194" s="109"/>
      <c r="BS194" s="109"/>
      <c r="BT194" s="109"/>
      <c r="BU194" s="109"/>
      <c r="BV194" s="109"/>
      <c r="BW194" s="109"/>
      <c r="BX194" s="109"/>
      <c r="BY194" s="109"/>
      <c r="BZ194" s="109"/>
      <c r="CA194" s="109"/>
      <c r="CB194" s="109"/>
      <c r="CC194" s="109"/>
      <c r="CD194" s="109"/>
      <c r="CE194" s="109"/>
      <c r="CF194" s="109"/>
      <c r="CG194" s="109"/>
      <c r="CH194" s="109"/>
      <c r="CI194" s="109"/>
      <c r="CJ194" s="109"/>
      <c r="CK194" s="109"/>
      <c r="CL194" s="109"/>
      <c r="CM194" s="109"/>
      <c r="CN194" s="109"/>
      <c r="CO194" s="109"/>
      <c r="CP194" s="109"/>
      <c r="CQ194" s="109"/>
      <c r="CR194" s="109"/>
      <c r="CS194" s="109"/>
      <c r="CT194" s="109"/>
      <c r="CU194" s="109"/>
      <c r="CV194" s="109"/>
      <c r="CW194" s="109"/>
      <c r="CX194" s="109"/>
      <c r="CY194" s="109"/>
      <c r="CZ194" s="109"/>
      <c r="DA194" s="109"/>
      <c r="DB194" s="109"/>
      <c r="DC194" s="109"/>
      <c r="DD194" s="109"/>
      <c r="DE194" s="109"/>
      <c r="DF194" s="109"/>
      <c r="DG194" s="109"/>
      <c r="DH194" s="109"/>
      <c r="DI194" s="109"/>
      <c r="DJ194" s="109"/>
      <c r="DK194" s="109"/>
      <c r="DL194" s="109"/>
      <c r="DM194" s="109"/>
      <c r="DN194" s="109"/>
      <c r="DO194" s="109"/>
      <c r="DP194" s="109"/>
      <c r="DQ194" s="109"/>
      <c r="DR194" s="109"/>
      <c r="DS194" s="109"/>
      <c r="DT194" s="109"/>
      <c r="DU194" s="109"/>
      <c r="DV194" s="109"/>
      <c r="DW194" s="109"/>
      <c r="DX194" s="109"/>
      <c r="DY194" s="109"/>
      <c r="DZ194" s="109"/>
      <c r="EA194" s="109"/>
      <c r="EB194" s="109"/>
      <c r="EC194" s="109"/>
      <c r="ED194" s="109"/>
      <c r="EE194" s="109"/>
      <c r="EF194" s="109"/>
      <c r="EG194" s="109"/>
      <c r="EH194" s="109"/>
      <c r="EI194" s="109"/>
      <c r="EJ194" s="109"/>
      <c r="EK194" s="109"/>
      <c r="EL194" s="109"/>
      <c r="EM194" s="109"/>
      <c r="EN194" s="109"/>
      <c r="EO194" s="109"/>
      <c r="EP194" s="109"/>
      <c r="EQ194" s="109"/>
      <c r="ER194" s="109"/>
      <c r="ES194" s="109"/>
      <c r="ET194" s="109"/>
      <c r="EU194" s="109"/>
      <c r="EV194" s="109"/>
      <c r="EW194" s="109"/>
      <c r="EX194" s="109"/>
      <c r="EY194" s="109"/>
      <c r="EZ194" s="109"/>
      <c r="FA194" s="109"/>
      <c r="FB194" s="109"/>
      <c r="FC194" s="109"/>
      <c r="FD194" s="109"/>
      <c r="FE194" s="109"/>
      <c r="FF194" s="109"/>
      <c r="FG194" s="109"/>
      <c r="FH194" s="109"/>
      <c r="FI194" s="109"/>
      <c r="FJ194" s="109"/>
      <c r="FK194" s="109"/>
      <c r="FL194" s="109"/>
      <c r="FM194" s="109"/>
      <c r="FN194" s="109"/>
      <c r="FO194" s="109"/>
      <c r="FP194" s="109"/>
      <c r="FQ194" s="109"/>
      <c r="FR194" s="109"/>
      <c r="FS194" s="109"/>
      <c r="FT194" s="109"/>
      <c r="FU194" s="109"/>
      <c r="FV194" s="109"/>
      <c r="FW194" s="109"/>
      <c r="FX194" s="109"/>
      <c r="FY194" s="109"/>
      <c r="FZ194" s="109"/>
      <c r="GA194" s="109"/>
      <c r="GB194" s="109"/>
      <c r="GC194" s="109"/>
      <c r="GD194" s="109"/>
      <c r="GE194" s="109"/>
      <c r="GF194" s="109"/>
      <c r="GG194" s="109"/>
      <c r="GH194" s="109"/>
      <c r="GI194" s="109"/>
      <c r="GJ194" s="109"/>
      <c r="GK194" s="109"/>
      <c r="GL194" s="109"/>
      <c r="GM194" s="109"/>
      <c r="GN194" s="109"/>
      <c r="GO194" s="109"/>
      <c r="GP194" s="109"/>
      <c r="GQ194" s="109"/>
      <c r="GR194" s="109"/>
      <c r="GS194" s="109"/>
      <c r="GT194" s="109"/>
      <c r="GU194" s="109"/>
      <c r="GV194" s="109"/>
      <c r="GW194" s="109"/>
      <c r="GX194" s="109"/>
      <c r="GY194" s="109"/>
      <c r="GZ194" s="109"/>
      <c r="HA194" s="109"/>
      <c r="HB194" s="109"/>
      <c r="HC194" s="109"/>
      <c r="HD194" s="109"/>
      <c r="HE194" s="109"/>
      <c r="HF194" s="109"/>
      <c r="HG194" s="109"/>
      <c r="HH194" s="109"/>
      <c r="HI194" s="109"/>
      <c r="HJ194" s="109"/>
      <c r="HK194" s="109"/>
      <c r="HL194" s="109"/>
      <c r="HM194" s="109"/>
      <c r="HN194" s="109"/>
      <c r="HO194" s="109"/>
      <c r="HP194" s="109"/>
      <c r="HQ194" s="109"/>
      <c r="HR194" s="109"/>
      <c r="HS194" s="109"/>
      <c r="HT194" s="109"/>
      <c r="HU194" s="109"/>
      <c r="HV194" s="109"/>
      <c r="HW194" s="109"/>
      <c r="HX194" s="109"/>
      <c r="HY194" s="109"/>
      <c r="HZ194" s="109"/>
      <c r="IA194" s="109"/>
      <c r="IB194" s="109"/>
      <c r="IC194" s="109"/>
      <c r="ID194" s="109"/>
      <c r="IE194" s="109"/>
      <c r="IF194" s="109"/>
      <c r="IG194" s="109"/>
      <c r="IH194" s="109"/>
      <c r="II194" s="109"/>
      <c r="IJ194" s="109"/>
      <c r="IK194" s="109"/>
      <c r="IL194" s="109"/>
      <c r="IM194" s="109"/>
      <c r="IN194" s="109"/>
      <c r="IO194" s="109"/>
      <c r="IP194" s="109"/>
      <c r="IQ194" s="109"/>
      <c r="IR194" s="109"/>
      <c r="IS194" s="109"/>
      <c r="IT194" s="109"/>
      <c r="IU194" s="109"/>
      <c r="IV194" s="109"/>
    </row>
    <row r="195" spans="1:256" s="4" customFormat="1">
      <c r="A195" s="107"/>
      <c r="B195" s="14"/>
      <c r="C195" s="12"/>
      <c r="D195" s="157"/>
      <c r="E195" s="109"/>
      <c r="F195" s="157"/>
      <c r="G195" s="109"/>
      <c r="H195" s="109"/>
      <c r="I195" s="109"/>
      <c r="J195" s="109"/>
      <c r="K195" s="109"/>
      <c r="L195" s="109"/>
      <c r="M195" s="109"/>
      <c r="N195" s="109"/>
      <c r="O195" s="109"/>
      <c r="P195" s="109"/>
      <c r="Q195" s="109"/>
      <c r="R195" s="109"/>
      <c r="S195" s="109"/>
      <c r="T195" s="109"/>
      <c r="U195" s="109"/>
      <c r="V195" s="109"/>
      <c r="W195" s="109"/>
      <c r="X195" s="109"/>
      <c r="Y195" s="109"/>
      <c r="Z195" s="109"/>
      <c r="AA195" s="109"/>
      <c r="AB195" s="109"/>
      <c r="AC195" s="109"/>
      <c r="AD195" s="109"/>
      <c r="AE195" s="109"/>
      <c r="AF195" s="109"/>
      <c r="AG195" s="109"/>
      <c r="AH195" s="109"/>
      <c r="AI195" s="109"/>
      <c r="AJ195" s="109"/>
      <c r="AK195" s="109"/>
      <c r="AL195" s="109"/>
      <c r="AM195" s="109"/>
      <c r="AN195" s="109"/>
      <c r="AO195" s="109"/>
      <c r="AP195" s="109"/>
      <c r="AQ195" s="109"/>
      <c r="AR195" s="109"/>
      <c r="AS195" s="109"/>
      <c r="AT195" s="109"/>
      <c r="AU195" s="109"/>
      <c r="AV195" s="109"/>
      <c r="AW195" s="109"/>
      <c r="AX195" s="109"/>
      <c r="AY195" s="109"/>
      <c r="AZ195" s="109"/>
      <c r="BA195" s="109"/>
      <c r="BB195" s="109"/>
      <c r="BC195" s="109"/>
      <c r="BD195" s="109"/>
      <c r="BE195" s="109"/>
      <c r="BF195" s="109"/>
      <c r="BG195" s="109"/>
      <c r="BH195" s="109"/>
      <c r="BI195" s="109"/>
      <c r="BJ195" s="109"/>
      <c r="BK195" s="109"/>
      <c r="BL195" s="109"/>
      <c r="BM195" s="109"/>
      <c r="BN195" s="109"/>
      <c r="BO195" s="109"/>
      <c r="BP195" s="109"/>
      <c r="BQ195" s="109"/>
      <c r="BR195" s="109"/>
      <c r="BS195" s="109"/>
      <c r="BT195" s="109"/>
      <c r="BU195" s="109"/>
      <c r="BV195" s="109"/>
      <c r="BW195" s="109"/>
      <c r="BX195" s="109"/>
      <c r="BY195" s="109"/>
      <c r="BZ195" s="109"/>
      <c r="CA195" s="109"/>
      <c r="CB195" s="109"/>
      <c r="CC195" s="109"/>
      <c r="CD195" s="109"/>
      <c r="CE195" s="109"/>
      <c r="CF195" s="109"/>
      <c r="CG195" s="109"/>
      <c r="CH195" s="109"/>
      <c r="CI195" s="109"/>
      <c r="CJ195" s="109"/>
      <c r="CK195" s="109"/>
      <c r="CL195" s="109"/>
      <c r="CM195" s="109"/>
      <c r="CN195" s="109"/>
      <c r="CO195" s="109"/>
      <c r="CP195" s="109"/>
      <c r="CQ195" s="109"/>
      <c r="CR195" s="109"/>
      <c r="CS195" s="109"/>
      <c r="CT195" s="109"/>
      <c r="CU195" s="109"/>
      <c r="CV195" s="109"/>
      <c r="CW195" s="109"/>
      <c r="CX195" s="109"/>
      <c r="CY195" s="109"/>
      <c r="CZ195" s="109"/>
      <c r="DA195" s="109"/>
      <c r="DB195" s="109"/>
      <c r="DC195" s="109"/>
      <c r="DD195" s="109"/>
      <c r="DE195" s="109"/>
      <c r="DF195" s="109"/>
      <c r="DG195" s="109"/>
      <c r="DH195" s="109"/>
      <c r="DI195" s="109"/>
      <c r="DJ195" s="109"/>
      <c r="DK195" s="109"/>
      <c r="DL195" s="109"/>
      <c r="DM195" s="109"/>
      <c r="DN195" s="109"/>
      <c r="DO195" s="109"/>
      <c r="DP195" s="109"/>
      <c r="DQ195" s="109"/>
      <c r="DR195" s="109"/>
      <c r="DS195" s="109"/>
      <c r="DT195" s="109"/>
      <c r="DU195" s="109"/>
      <c r="DV195" s="109"/>
      <c r="DW195" s="109"/>
      <c r="DX195" s="109"/>
      <c r="DY195" s="109"/>
      <c r="DZ195" s="109"/>
      <c r="EA195" s="109"/>
      <c r="EB195" s="109"/>
      <c r="EC195" s="109"/>
      <c r="ED195" s="109"/>
      <c r="EE195" s="109"/>
      <c r="EF195" s="109"/>
      <c r="EG195" s="109"/>
      <c r="EH195" s="109"/>
      <c r="EI195" s="109"/>
      <c r="EJ195" s="109"/>
      <c r="EK195" s="109"/>
      <c r="EL195" s="109"/>
      <c r="EM195" s="109"/>
      <c r="EN195" s="109"/>
      <c r="EO195" s="109"/>
      <c r="EP195" s="109"/>
      <c r="EQ195" s="109"/>
      <c r="ER195" s="109"/>
      <c r="ES195" s="109"/>
      <c r="ET195" s="109"/>
      <c r="EU195" s="109"/>
      <c r="EV195" s="109"/>
      <c r="EW195" s="109"/>
      <c r="EX195" s="109"/>
      <c r="EY195" s="109"/>
      <c r="EZ195" s="109"/>
      <c r="FA195" s="109"/>
      <c r="FB195" s="109"/>
      <c r="FC195" s="109"/>
      <c r="FD195" s="109"/>
      <c r="FE195" s="109"/>
      <c r="FF195" s="109"/>
      <c r="FG195" s="109"/>
      <c r="FH195" s="109"/>
      <c r="FI195" s="109"/>
      <c r="FJ195" s="109"/>
      <c r="FK195" s="109"/>
      <c r="FL195" s="109"/>
      <c r="FM195" s="109"/>
      <c r="FN195" s="109"/>
      <c r="FO195" s="109"/>
      <c r="FP195" s="109"/>
      <c r="FQ195" s="109"/>
      <c r="FR195" s="109"/>
      <c r="FS195" s="109"/>
      <c r="FT195" s="109"/>
      <c r="FU195" s="109"/>
      <c r="FV195" s="109"/>
      <c r="FW195" s="109"/>
      <c r="FX195" s="109"/>
      <c r="FY195" s="109"/>
      <c r="FZ195" s="109"/>
      <c r="GA195" s="109"/>
      <c r="GB195" s="109"/>
      <c r="GC195" s="109"/>
      <c r="GD195" s="109"/>
      <c r="GE195" s="109"/>
      <c r="GF195" s="109"/>
      <c r="GG195" s="109"/>
      <c r="GH195" s="109"/>
      <c r="GI195" s="109"/>
      <c r="GJ195" s="109"/>
      <c r="GK195" s="109"/>
      <c r="GL195" s="109"/>
      <c r="GM195" s="109"/>
      <c r="GN195" s="109"/>
      <c r="GO195" s="109"/>
      <c r="GP195" s="109"/>
      <c r="GQ195" s="109"/>
      <c r="GR195" s="109"/>
      <c r="GS195" s="109"/>
      <c r="GT195" s="109"/>
      <c r="GU195" s="109"/>
      <c r="GV195" s="109"/>
      <c r="GW195" s="109"/>
      <c r="GX195" s="109"/>
      <c r="GY195" s="109"/>
      <c r="GZ195" s="109"/>
      <c r="HA195" s="109"/>
      <c r="HB195" s="109"/>
      <c r="HC195" s="109"/>
      <c r="HD195" s="109"/>
      <c r="HE195" s="109"/>
      <c r="HF195" s="109"/>
      <c r="HG195" s="109"/>
      <c r="HH195" s="109"/>
      <c r="HI195" s="109"/>
      <c r="HJ195" s="109"/>
      <c r="HK195" s="109"/>
      <c r="HL195" s="109"/>
      <c r="HM195" s="109"/>
      <c r="HN195" s="109"/>
      <c r="HO195" s="109"/>
      <c r="HP195" s="109"/>
      <c r="HQ195" s="109"/>
      <c r="HR195" s="109"/>
      <c r="HS195" s="109"/>
      <c r="HT195" s="109"/>
      <c r="HU195" s="109"/>
      <c r="HV195" s="109"/>
      <c r="HW195" s="109"/>
      <c r="HX195" s="109"/>
      <c r="HY195" s="109"/>
      <c r="HZ195" s="109"/>
      <c r="IA195" s="109"/>
      <c r="IB195" s="109"/>
      <c r="IC195" s="109"/>
      <c r="ID195" s="109"/>
      <c r="IE195" s="109"/>
      <c r="IF195" s="109"/>
      <c r="IG195" s="109"/>
      <c r="IH195" s="109"/>
      <c r="II195" s="109"/>
      <c r="IJ195" s="109"/>
      <c r="IK195" s="109"/>
      <c r="IL195" s="109"/>
      <c r="IM195" s="109"/>
      <c r="IN195" s="109"/>
      <c r="IO195" s="109"/>
      <c r="IP195" s="109"/>
      <c r="IQ195" s="109"/>
      <c r="IR195" s="109"/>
      <c r="IS195" s="109"/>
      <c r="IT195" s="109"/>
      <c r="IU195" s="109"/>
      <c r="IV195" s="109"/>
    </row>
    <row r="196" spans="1:256" s="4" customFormat="1">
      <c r="A196" s="107"/>
      <c r="B196" s="14"/>
      <c r="C196" s="12"/>
      <c r="D196" s="157"/>
      <c r="E196" s="109"/>
      <c r="F196" s="157"/>
      <c r="G196" s="109"/>
      <c r="H196" s="109"/>
      <c r="I196" s="109"/>
      <c r="J196" s="109"/>
      <c r="K196" s="109"/>
      <c r="L196" s="109"/>
      <c r="M196" s="109"/>
      <c r="N196" s="109"/>
      <c r="O196" s="109"/>
      <c r="P196" s="109"/>
      <c r="Q196" s="109"/>
      <c r="R196" s="109"/>
      <c r="S196" s="109"/>
      <c r="T196" s="109"/>
      <c r="U196" s="109"/>
      <c r="V196" s="109"/>
      <c r="W196" s="109"/>
      <c r="X196" s="109"/>
      <c r="Y196" s="109"/>
      <c r="Z196" s="109"/>
      <c r="AA196" s="109"/>
      <c r="AB196" s="109"/>
      <c r="AC196" s="109"/>
      <c r="AD196" s="109"/>
      <c r="AE196" s="109"/>
      <c r="AF196" s="109"/>
      <c r="AG196" s="109"/>
      <c r="AH196" s="109"/>
      <c r="AI196" s="109"/>
      <c r="AJ196" s="109"/>
      <c r="AK196" s="109"/>
      <c r="AL196" s="109"/>
      <c r="AM196" s="109"/>
      <c r="AN196" s="109"/>
      <c r="AO196" s="109"/>
      <c r="AP196" s="109"/>
      <c r="AQ196" s="109"/>
      <c r="AR196" s="109"/>
      <c r="AS196" s="109"/>
      <c r="AT196" s="109"/>
      <c r="AU196" s="109"/>
      <c r="AV196" s="109"/>
      <c r="AW196" s="109"/>
      <c r="AX196" s="109"/>
      <c r="AY196" s="109"/>
      <c r="AZ196" s="109"/>
      <c r="BA196" s="109"/>
      <c r="BB196" s="109"/>
      <c r="BC196" s="109"/>
      <c r="BD196" s="109"/>
      <c r="BE196" s="109"/>
      <c r="BF196" s="109"/>
      <c r="BG196" s="109"/>
      <c r="BH196" s="109"/>
      <c r="BI196" s="109"/>
      <c r="BJ196" s="109"/>
      <c r="BK196" s="109"/>
      <c r="BL196" s="109"/>
      <c r="BM196" s="109"/>
      <c r="BN196" s="109"/>
      <c r="BO196" s="109"/>
      <c r="BP196" s="109"/>
      <c r="BQ196" s="109"/>
      <c r="BR196" s="109"/>
      <c r="BS196" s="109"/>
      <c r="BT196" s="109"/>
      <c r="BU196" s="109"/>
      <c r="BV196" s="109"/>
      <c r="BW196" s="109"/>
      <c r="BX196" s="109"/>
      <c r="BY196" s="109"/>
      <c r="BZ196" s="109"/>
      <c r="CA196" s="109"/>
      <c r="CB196" s="109"/>
      <c r="CC196" s="109"/>
      <c r="CD196" s="109"/>
      <c r="CE196" s="109"/>
      <c r="CF196" s="109"/>
      <c r="CG196" s="109"/>
      <c r="CH196" s="109"/>
      <c r="CI196" s="109"/>
      <c r="CJ196" s="109"/>
      <c r="CK196" s="109"/>
      <c r="CL196" s="109"/>
      <c r="CM196" s="109"/>
      <c r="CN196" s="109"/>
      <c r="CO196" s="109"/>
      <c r="CP196" s="109"/>
      <c r="CQ196" s="109"/>
      <c r="CR196" s="109"/>
      <c r="CS196" s="109"/>
      <c r="CT196" s="109"/>
      <c r="CU196" s="109"/>
      <c r="CV196" s="109"/>
      <c r="CW196" s="109"/>
      <c r="CX196" s="109"/>
      <c r="CY196" s="109"/>
      <c r="CZ196" s="109"/>
      <c r="DA196" s="109"/>
      <c r="DB196" s="109"/>
      <c r="DC196" s="109"/>
      <c r="DD196" s="109"/>
      <c r="DE196" s="109"/>
      <c r="DF196" s="109"/>
      <c r="DG196" s="109"/>
      <c r="DH196" s="109"/>
      <c r="DI196" s="109"/>
      <c r="DJ196" s="109"/>
      <c r="DK196" s="109"/>
      <c r="DL196" s="109"/>
      <c r="DM196" s="109"/>
      <c r="DN196" s="109"/>
      <c r="DO196" s="109"/>
      <c r="DP196" s="109"/>
      <c r="DQ196" s="109"/>
      <c r="DR196" s="109"/>
      <c r="DS196" s="109"/>
      <c r="DT196" s="109"/>
      <c r="DU196" s="109"/>
      <c r="DV196" s="109"/>
      <c r="DW196" s="109"/>
      <c r="DX196" s="109"/>
      <c r="DY196" s="109"/>
      <c r="DZ196" s="109"/>
      <c r="EA196" s="109"/>
      <c r="EB196" s="109"/>
      <c r="EC196" s="109"/>
      <c r="ED196" s="109"/>
      <c r="EE196" s="109"/>
      <c r="EF196" s="109"/>
      <c r="EG196" s="109"/>
      <c r="EH196" s="109"/>
      <c r="EI196" s="109"/>
      <c r="EJ196" s="109"/>
      <c r="EK196" s="109"/>
      <c r="EL196" s="109"/>
      <c r="EM196" s="109"/>
      <c r="EN196" s="109"/>
      <c r="EO196" s="109"/>
      <c r="EP196" s="109"/>
      <c r="EQ196" s="109"/>
      <c r="ER196" s="109"/>
      <c r="ES196" s="109"/>
      <c r="ET196" s="109"/>
      <c r="EU196" s="109"/>
      <c r="EV196" s="109"/>
      <c r="EW196" s="109"/>
      <c r="EX196" s="109"/>
      <c r="EY196" s="109"/>
      <c r="EZ196" s="109"/>
      <c r="FA196" s="109"/>
      <c r="FB196" s="109"/>
      <c r="FC196" s="109"/>
      <c r="FD196" s="109"/>
      <c r="FE196" s="109"/>
      <c r="FF196" s="109"/>
      <c r="FG196" s="109"/>
      <c r="FH196" s="109"/>
      <c r="FI196" s="109"/>
      <c r="FJ196" s="109"/>
      <c r="FK196" s="109"/>
      <c r="FL196" s="109"/>
      <c r="FM196" s="109"/>
      <c r="FN196" s="109"/>
      <c r="FO196" s="109"/>
      <c r="FP196" s="109"/>
      <c r="FQ196" s="109"/>
      <c r="FR196" s="109"/>
      <c r="FS196" s="109"/>
      <c r="FT196" s="109"/>
      <c r="FU196" s="109"/>
      <c r="FV196" s="109"/>
      <c r="FW196" s="109"/>
      <c r="FX196" s="109"/>
      <c r="FY196" s="109"/>
      <c r="FZ196" s="109"/>
      <c r="GA196" s="109"/>
      <c r="GB196" s="109"/>
      <c r="GC196" s="109"/>
      <c r="GD196" s="109"/>
      <c r="GE196" s="109"/>
      <c r="GF196" s="109"/>
      <c r="GG196" s="109"/>
      <c r="GH196" s="109"/>
      <c r="GI196" s="109"/>
      <c r="GJ196" s="109"/>
      <c r="GK196" s="109"/>
      <c r="GL196" s="109"/>
      <c r="GM196" s="109"/>
      <c r="GN196" s="109"/>
      <c r="GO196" s="109"/>
      <c r="GP196" s="109"/>
      <c r="GQ196" s="109"/>
      <c r="GR196" s="109"/>
      <c r="GS196" s="109"/>
      <c r="GT196" s="109"/>
      <c r="GU196" s="109"/>
      <c r="GV196" s="109"/>
      <c r="GW196" s="109"/>
      <c r="GX196" s="109"/>
      <c r="GY196" s="109"/>
      <c r="GZ196" s="109"/>
      <c r="HA196" s="109"/>
      <c r="HB196" s="109"/>
      <c r="HC196" s="109"/>
      <c r="HD196" s="109"/>
      <c r="HE196" s="109"/>
      <c r="HF196" s="109"/>
      <c r="HG196" s="109"/>
      <c r="HH196" s="109"/>
      <c r="HI196" s="109"/>
      <c r="HJ196" s="109"/>
      <c r="HK196" s="109"/>
      <c r="HL196" s="109"/>
      <c r="HM196" s="109"/>
      <c r="HN196" s="109"/>
      <c r="HO196" s="109"/>
      <c r="HP196" s="109"/>
      <c r="HQ196" s="109"/>
      <c r="HR196" s="109"/>
      <c r="HS196" s="109"/>
      <c r="HT196" s="109"/>
      <c r="HU196" s="109"/>
      <c r="HV196" s="109"/>
      <c r="HW196" s="109"/>
      <c r="HX196" s="109"/>
      <c r="HY196" s="109"/>
      <c r="HZ196" s="109"/>
      <c r="IA196" s="109"/>
      <c r="IB196" s="109"/>
      <c r="IC196" s="109"/>
      <c r="ID196" s="109"/>
      <c r="IE196" s="109"/>
      <c r="IF196" s="109"/>
      <c r="IG196" s="109"/>
      <c r="IH196" s="109"/>
      <c r="II196" s="109"/>
      <c r="IJ196" s="109"/>
      <c r="IK196" s="109"/>
      <c r="IL196" s="109"/>
      <c r="IM196" s="109"/>
      <c r="IN196" s="109"/>
      <c r="IO196" s="109"/>
      <c r="IP196" s="109"/>
      <c r="IQ196" s="109"/>
      <c r="IR196" s="109"/>
      <c r="IS196" s="109"/>
      <c r="IT196" s="109"/>
      <c r="IU196" s="109"/>
      <c r="IV196" s="109"/>
    </row>
    <row r="197" spans="1:256" s="4" customFormat="1">
      <c r="A197" s="107"/>
      <c r="B197" s="14"/>
      <c r="C197" s="12"/>
      <c r="D197" s="157"/>
      <c r="E197" s="109"/>
      <c r="F197" s="157"/>
      <c r="G197" s="109"/>
      <c r="H197" s="109"/>
      <c r="I197" s="109"/>
      <c r="J197" s="109"/>
      <c r="K197" s="109"/>
      <c r="L197" s="109"/>
      <c r="M197" s="109"/>
      <c r="N197" s="109"/>
      <c r="O197" s="109"/>
      <c r="P197" s="109"/>
      <c r="Q197" s="109"/>
      <c r="R197" s="109"/>
      <c r="S197" s="109"/>
      <c r="T197" s="109"/>
      <c r="U197" s="109"/>
      <c r="V197" s="109"/>
      <c r="W197" s="109"/>
      <c r="X197" s="109"/>
      <c r="Y197" s="109"/>
      <c r="Z197" s="109"/>
      <c r="AA197" s="109"/>
      <c r="AB197" s="109"/>
      <c r="AC197" s="109"/>
      <c r="AD197" s="109"/>
      <c r="AE197" s="109"/>
      <c r="AF197" s="109"/>
      <c r="AG197" s="109"/>
      <c r="AH197" s="109"/>
      <c r="AI197" s="109"/>
      <c r="AJ197" s="109"/>
      <c r="AK197" s="109"/>
      <c r="AL197" s="109"/>
      <c r="AM197" s="109"/>
      <c r="AN197" s="109"/>
      <c r="AO197" s="109"/>
      <c r="AP197" s="109"/>
      <c r="AQ197" s="109"/>
      <c r="AR197" s="109"/>
      <c r="AS197" s="109"/>
      <c r="AT197" s="109"/>
      <c r="AU197" s="109"/>
      <c r="AV197" s="109"/>
      <c r="AW197" s="109"/>
      <c r="AX197" s="109"/>
      <c r="AY197" s="109"/>
      <c r="AZ197" s="109"/>
      <c r="BA197" s="109"/>
      <c r="BB197" s="109"/>
      <c r="BC197" s="109"/>
      <c r="BD197" s="109"/>
      <c r="BE197" s="109"/>
      <c r="BF197" s="109"/>
      <c r="BG197" s="109"/>
      <c r="BH197" s="109"/>
      <c r="BI197" s="109"/>
      <c r="BJ197" s="109"/>
      <c r="BK197" s="109"/>
      <c r="BL197" s="109"/>
      <c r="BM197" s="109"/>
      <c r="BN197" s="109"/>
      <c r="BO197" s="109"/>
      <c r="BP197" s="109"/>
      <c r="BQ197" s="109"/>
      <c r="BR197" s="109"/>
      <c r="BS197" s="109"/>
      <c r="BT197" s="109"/>
      <c r="BU197" s="109"/>
      <c r="BV197" s="109"/>
      <c r="BW197" s="109"/>
      <c r="BX197" s="109"/>
      <c r="BY197" s="109"/>
      <c r="BZ197" s="109"/>
      <c r="CA197" s="109"/>
      <c r="CB197" s="109"/>
      <c r="CC197" s="109"/>
      <c r="CD197" s="109"/>
      <c r="CE197" s="109"/>
      <c r="CF197" s="109"/>
      <c r="CG197" s="109"/>
      <c r="CH197" s="109"/>
      <c r="CI197" s="109"/>
      <c r="CJ197" s="109"/>
      <c r="CK197" s="109"/>
      <c r="CL197" s="109"/>
      <c r="CM197" s="109"/>
      <c r="CN197" s="109"/>
      <c r="CO197" s="109"/>
      <c r="CP197" s="109"/>
      <c r="CQ197" s="109"/>
      <c r="CR197" s="109"/>
      <c r="CS197" s="109"/>
      <c r="CT197" s="109"/>
      <c r="CU197" s="109"/>
      <c r="CV197" s="109"/>
      <c r="CW197" s="109"/>
      <c r="CX197" s="109"/>
      <c r="CY197" s="109"/>
      <c r="CZ197" s="109"/>
      <c r="DA197" s="109"/>
      <c r="DB197" s="109"/>
      <c r="DC197" s="109"/>
      <c r="DD197" s="109"/>
      <c r="DE197" s="109"/>
      <c r="DF197" s="109"/>
      <c r="DG197" s="109"/>
      <c r="DH197" s="109"/>
      <c r="DI197" s="109"/>
      <c r="DJ197" s="109"/>
      <c r="DK197" s="109"/>
      <c r="DL197" s="109"/>
      <c r="DM197" s="109"/>
      <c r="DN197" s="109"/>
      <c r="DO197" s="109"/>
      <c r="DP197" s="109"/>
      <c r="DQ197" s="109"/>
      <c r="DR197" s="109"/>
      <c r="DS197" s="109"/>
      <c r="DT197" s="109"/>
      <c r="DU197" s="109"/>
      <c r="DV197" s="109"/>
      <c r="DW197" s="109"/>
      <c r="DX197" s="109"/>
      <c r="DY197" s="109"/>
      <c r="DZ197" s="109"/>
      <c r="EA197" s="109"/>
      <c r="EB197" s="109"/>
      <c r="EC197" s="109"/>
      <c r="ED197" s="109"/>
      <c r="EE197" s="109"/>
      <c r="EF197" s="109"/>
      <c r="EG197" s="109"/>
      <c r="EH197" s="109"/>
      <c r="EI197" s="109"/>
      <c r="EJ197" s="109"/>
      <c r="EK197" s="109"/>
      <c r="EL197" s="109"/>
      <c r="EM197" s="109"/>
      <c r="EN197" s="109"/>
      <c r="EO197" s="109"/>
      <c r="EP197" s="109"/>
      <c r="EQ197" s="109"/>
      <c r="ER197" s="109"/>
      <c r="ES197" s="109"/>
      <c r="ET197" s="109"/>
      <c r="EU197" s="109"/>
      <c r="EV197" s="109"/>
      <c r="EW197" s="109"/>
      <c r="EX197" s="109"/>
      <c r="EY197" s="109"/>
      <c r="EZ197" s="109"/>
      <c r="FA197" s="109"/>
      <c r="FB197" s="109"/>
      <c r="FC197" s="109"/>
      <c r="FD197" s="109"/>
      <c r="FE197" s="109"/>
      <c r="FF197" s="109"/>
      <c r="FG197" s="109"/>
      <c r="FH197" s="109"/>
      <c r="FI197" s="109"/>
      <c r="FJ197" s="109"/>
      <c r="FK197" s="109"/>
      <c r="FL197" s="109"/>
      <c r="FM197" s="109"/>
      <c r="FN197" s="109"/>
      <c r="FO197" s="109"/>
      <c r="FP197" s="109"/>
      <c r="FQ197" s="109"/>
      <c r="FR197" s="109"/>
      <c r="FS197" s="109"/>
      <c r="FT197" s="109"/>
      <c r="FU197" s="109"/>
      <c r="FV197" s="109"/>
      <c r="FW197" s="109"/>
      <c r="FX197" s="109"/>
      <c r="FY197" s="109"/>
      <c r="FZ197" s="109"/>
      <c r="GA197" s="109"/>
      <c r="GB197" s="109"/>
      <c r="GC197" s="109"/>
      <c r="GD197" s="109"/>
      <c r="GE197" s="109"/>
      <c r="GF197" s="109"/>
      <c r="GG197" s="109"/>
      <c r="GH197" s="109"/>
      <c r="GI197" s="109"/>
      <c r="GJ197" s="109"/>
      <c r="GK197" s="109"/>
      <c r="GL197" s="109"/>
      <c r="GM197" s="109"/>
      <c r="GN197" s="109"/>
      <c r="GO197" s="109"/>
      <c r="GP197" s="109"/>
      <c r="GQ197" s="109"/>
      <c r="GR197" s="109"/>
      <c r="GS197" s="109"/>
      <c r="GT197" s="109"/>
      <c r="GU197" s="109"/>
      <c r="GV197" s="109"/>
      <c r="GW197" s="109"/>
      <c r="GX197" s="109"/>
      <c r="GY197" s="109"/>
      <c r="GZ197" s="109"/>
      <c r="HA197" s="109"/>
      <c r="HB197" s="109"/>
      <c r="HC197" s="109"/>
      <c r="HD197" s="109"/>
      <c r="HE197" s="109"/>
      <c r="HF197" s="109"/>
      <c r="HG197" s="109"/>
      <c r="HH197" s="109"/>
      <c r="HI197" s="109"/>
      <c r="HJ197" s="109"/>
      <c r="HK197" s="109"/>
      <c r="HL197" s="109"/>
      <c r="HM197" s="109"/>
      <c r="HN197" s="109"/>
      <c r="HO197" s="109"/>
      <c r="HP197" s="109"/>
      <c r="HQ197" s="109"/>
      <c r="HR197" s="109"/>
      <c r="HS197" s="109"/>
      <c r="HT197" s="109"/>
      <c r="HU197" s="109"/>
      <c r="HV197" s="109"/>
      <c r="HW197" s="109"/>
      <c r="HX197" s="109"/>
      <c r="HY197" s="109"/>
      <c r="HZ197" s="109"/>
      <c r="IA197" s="109"/>
      <c r="IB197" s="109"/>
      <c r="IC197" s="109"/>
      <c r="ID197" s="109"/>
      <c r="IE197" s="109"/>
      <c r="IF197" s="109"/>
      <c r="IG197" s="109"/>
      <c r="IH197" s="109"/>
      <c r="II197" s="109"/>
      <c r="IJ197" s="109"/>
      <c r="IK197" s="109"/>
      <c r="IL197" s="109"/>
      <c r="IM197" s="109"/>
      <c r="IN197" s="109"/>
      <c r="IO197" s="109"/>
      <c r="IP197" s="109"/>
      <c r="IQ197" s="109"/>
      <c r="IR197" s="109"/>
      <c r="IS197" s="109"/>
      <c r="IT197" s="109"/>
      <c r="IU197" s="109"/>
      <c r="IV197" s="109"/>
    </row>
    <row r="198" spans="1:256" s="4" customFormat="1">
      <c r="A198" s="107"/>
      <c r="B198" s="14"/>
      <c r="C198" s="12"/>
      <c r="D198" s="157"/>
      <c r="E198" s="109"/>
      <c r="F198" s="157"/>
      <c r="G198" s="109"/>
      <c r="H198" s="109"/>
      <c r="I198" s="109"/>
      <c r="J198" s="109"/>
      <c r="K198" s="109"/>
      <c r="L198" s="109"/>
      <c r="M198" s="109"/>
      <c r="N198" s="109"/>
      <c r="O198" s="109"/>
      <c r="P198" s="109"/>
      <c r="Q198" s="109"/>
      <c r="R198" s="109"/>
      <c r="S198" s="109"/>
      <c r="T198" s="109"/>
      <c r="U198" s="109"/>
      <c r="V198" s="109"/>
      <c r="W198" s="109"/>
      <c r="X198" s="109"/>
      <c r="Y198" s="109"/>
      <c r="Z198" s="109"/>
      <c r="AA198" s="109"/>
      <c r="AB198" s="109"/>
      <c r="AC198" s="109"/>
      <c r="AD198" s="109"/>
      <c r="AE198" s="109"/>
      <c r="AF198" s="109"/>
      <c r="AG198" s="109"/>
      <c r="AH198" s="109"/>
      <c r="AI198" s="109"/>
      <c r="AJ198" s="109"/>
      <c r="AK198" s="109"/>
      <c r="AL198" s="109"/>
      <c r="AM198" s="109"/>
      <c r="AN198" s="109"/>
      <c r="AO198" s="109"/>
      <c r="AP198" s="109"/>
      <c r="AQ198" s="109"/>
      <c r="AR198" s="109"/>
      <c r="AS198" s="109"/>
      <c r="AT198" s="109"/>
      <c r="AU198" s="109"/>
      <c r="AV198" s="109"/>
      <c r="AW198" s="109"/>
      <c r="AX198" s="109"/>
      <c r="AY198" s="109"/>
      <c r="AZ198" s="109"/>
      <c r="BA198" s="109"/>
      <c r="BB198" s="109"/>
      <c r="BC198" s="109"/>
      <c r="BD198" s="109"/>
      <c r="BE198" s="109"/>
      <c r="BF198" s="109"/>
      <c r="BG198" s="109"/>
      <c r="BH198" s="109"/>
      <c r="BI198" s="109"/>
      <c r="BJ198" s="109"/>
      <c r="BK198" s="109"/>
      <c r="BL198" s="109"/>
      <c r="BM198" s="109"/>
      <c r="BN198" s="109"/>
      <c r="BO198" s="109"/>
      <c r="BP198" s="109"/>
      <c r="BQ198" s="109"/>
      <c r="BR198" s="109"/>
      <c r="BS198" s="109"/>
      <c r="BT198" s="109"/>
      <c r="BU198" s="109"/>
      <c r="BV198" s="109"/>
      <c r="BW198" s="109"/>
      <c r="BX198" s="109"/>
      <c r="BY198" s="109"/>
      <c r="BZ198" s="109"/>
      <c r="CA198" s="109"/>
      <c r="CB198" s="109"/>
      <c r="CC198" s="109"/>
      <c r="CD198" s="109"/>
      <c r="CE198" s="109"/>
      <c r="CF198" s="109"/>
      <c r="CG198" s="109"/>
      <c r="CH198" s="109"/>
      <c r="CI198" s="109"/>
      <c r="CJ198" s="109"/>
      <c r="CK198" s="109"/>
      <c r="CL198" s="109"/>
      <c r="CM198" s="109"/>
      <c r="CN198" s="109"/>
      <c r="CO198" s="109"/>
      <c r="CP198" s="109"/>
      <c r="CQ198" s="109"/>
      <c r="CR198" s="109"/>
      <c r="CS198" s="109"/>
      <c r="CT198" s="109"/>
      <c r="CU198" s="109"/>
      <c r="CV198" s="109"/>
      <c r="CW198" s="109"/>
      <c r="CX198" s="109"/>
      <c r="CY198" s="109"/>
      <c r="CZ198" s="109"/>
      <c r="DA198" s="109"/>
      <c r="DB198" s="109"/>
      <c r="DC198" s="109"/>
      <c r="DD198" s="109"/>
      <c r="DE198" s="109"/>
      <c r="DF198" s="109"/>
      <c r="DG198" s="109"/>
      <c r="DH198" s="109"/>
      <c r="DI198" s="109"/>
      <c r="DJ198" s="109"/>
      <c r="DK198" s="109"/>
      <c r="DL198" s="109"/>
      <c r="DM198" s="109"/>
      <c r="DN198" s="109"/>
      <c r="DO198" s="109"/>
      <c r="DP198" s="109"/>
      <c r="DQ198" s="109"/>
      <c r="DR198" s="109"/>
      <c r="DS198" s="109"/>
      <c r="DT198" s="109"/>
      <c r="DU198" s="109"/>
      <c r="DV198" s="109"/>
      <c r="DW198" s="109"/>
      <c r="DX198" s="109"/>
      <c r="DY198" s="109"/>
      <c r="DZ198" s="109"/>
      <c r="EA198" s="109"/>
      <c r="EB198" s="109"/>
      <c r="EC198" s="109"/>
      <c r="ED198" s="109"/>
      <c r="EE198" s="109"/>
      <c r="EF198" s="109"/>
      <c r="EG198" s="109"/>
      <c r="EH198" s="109"/>
      <c r="EI198" s="109"/>
      <c r="EJ198" s="109"/>
      <c r="EK198" s="109"/>
      <c r="EL198" s="109"/>
      <c r="EM198" s="109"/>
      <c r="EN198" s="109"/>
      <c r="EO198" s="109"/>
      <c r="EP198" s="109"/>
      <c r="EQ198" s="109"/>
      <c r="ER198" s="109"/>
      <c r="ES198" s="109"/>
      <c r="ET198" s="109"/>
      <c r="EU198" s="109"/>
      <c r="EV198" s="109"/>
      <c r="EW198" s="109"/>
      <c r="EX198" s="109"/>
      <c r="EY198" s="109"/>
      <c r="EZ198" s="109"/>
      <c r="FA198" s="109"/>
      <c r="FB198" s="109"/>
      <c r="FC198" s="109"/>
      <c r="FD198" s="109"/>
      <c r="FE198" s="109"/>
      <c r="FF198" s="109"/>
      <c r="FG198" s="109"/>
      <c r="FH198" s="109"/>
      <c r="FI198" s="109"/>
      <c r="FJ198" s="109"/>
      <c r="FK198" s="109"/>
      <c r="FL198" s="109"/>
      <c r="FM198" s="109"/>
      <c r="FN198" s="109"/>
      <c r="FO198" s="109"/>
      <c r="FP198" s="109"/>
      <c r="FQ198" s="109"/>
      <c r="FR198" s="109"/>
      <c r="FS198" s="109"/>
      <c r="FT198" s="109"/>
      <c r="FU198" s="109"/>
      <c r="FV198" s="109"/>
      <c r="FW198" s="109"/>
      <c r="FX198" s="109"/>
      <c r="FY198" s="109"/>
      <c r="FZ198" s="109"/>
      <c r="GA198" s="109"/>
      <c r="GB198" s="109"/>
      <c r="GC198" s="109"/>
      <c r="GD198" s="109"/>
      <c r="GE198" s="109"/>
      <c r="GF198" s="109"/>
      <c r="GG198" s="109"/>
      <c r="GH198" s="109"/>
      <c r="GI198" s="109"/>
      <c r="GJ198" s="109"/>
      <c r="GK198" s="109"/>
      <c r="GL198" s="109"/>
      <c r="GM198" s="109"/>
      <c r="GN198" s="109"/>
      <c r="GO198" s="109"/>
      <c r="GP198" s="109"/>
      <c r="GQ198" s="109"/>
      <c r="GR198" s="109"/>
      <c r="GS198" s="109"/>
      <c r="GT198" s="109"/>
      <c r="GU198" s="109"/>
      <c r="GV198" s="109"/>
      <c r="GW198" s="109"/>
      <c r="GX198" s="109"/>
      <c r="GY198" s="109"/>
      <c r="GZ198" s="109"/>
      <c r="HA198" s="109"/>
      <c r="HB198" s="109"/>
      <c r="HC198" s="109"/>
      <c r="HD198" s="109"/>
      <c r="HE198" s="109"/>
      <c r="HF198" s="109"/>
      <c r="HG198" s="109"/>
      <c r="HH198" s="109"/>
      <c r="HI198" s="109"/>
      <c r="HJ198" s="109"/>
      <c r="HK198" s="109"/>
      <c r="HL198" s="109"/>
      <c r="HM198" s="109"/>
      <c r="HN198" s="109"/>
      <c r="HO198" s="109"/>
      <c r="HP198" s="109"/>
      <c r="HQ198" s="109"/>
      <c r="HR198" s="109"/>
      <c r="HS198" s="109"/>
      <c r="HT198" s="109"/>
      <c r="HU198" s="109"/>
      <c r="HV198" s="109"/>
      <c r="HW198" s="109"/>
      <c r="HX198" s="109"/>
      <c r="HY198" s="109"/>
      <c r="HZ198" s="109"/>
      <c r="IA198" s="109"/>
      <c r="IB198" s="109"/>
      <c r="IC198" s="109"/>
      <c r="ID198" s="109"/>
      <c r="IE198" s="109"/>
      <c r="IF198" s="109"/>
      <c r="IG198" s="109"/>
      <c r="IH198" s="109"/>
      <c r="II198" s="109"/>
      <c r="IJ198" s="109"/>
      <c r="IK198" s="109"/>
      <c r="IL198" s="109"/>
      <c r="IM198" s="109"/>
      <c r="IN198" s="109"/>
      <c r="IO198" s="109"/>
      <c r="IP198" s="109"/>
      <c r="IQ198" s="109"/>
      <c r="IR198" s="109"/>
      <c r="IS198" s="109"/>
      <c r="IT198" s="109"/>
      <c r="IU198" s="109"/>
      <c r="IV198" s="109"/>
    </row>
    <row r="199" spans="1:256" s="4" customFormat="1">
      <c r="A199" s="107"/>
      <c r="B199" s="14"/>
      <c r="C199" s="12"/>
      <c r="D199" s="157"/>
      <c r="E199" s="109"/>
      <c r="F199" s="157"/>
      <c r="G199" s="109"/>
      <c r="H199" s="109"/>
      <c r="I199" s="109"/>
      <c r="J199" s="109"/>
      <c r="K199" s="109"/>
      <c r="L199" s="109"/>
      <c r="M199" s="109"/>
      <c r="N199" s="109"/>
      <c r="O199" s="109"/>
      <c r="P199" s="109"/>
      <c r="Q199" s="109"/>
      <c r="R199" s="109"/>
      <c r="S199" s="109"/>
      <c r="T199" s="109"/>
      <c r="U199" s="109"/>
      <c r="V199" s="109"/>
      <c r="W199" s="109"/>
      <c r="X199" s="109"/>
      <c r="Y199" s="109"/>
      <c r="Z199" s="109"/>
      <c r="AA199" s="109"/>
      <c r="AB199" s="109"/>
      <c r="AC199" s="109"/>
      <c r="AD199" s="109"/>
      <c r="AE199" s="109"/>
      <c r="AF199" s="109"/>
      <c r="AG199" s="109"/>
      <c r="AH199" s="109"/>
      <c r="AI199" s="109"/>
      <c r="AJ199" s="109"/>
      <c r="AK199" s="109"/>
      <c r="AL199" s="109"/>
      <c r="AM199" s="109"/>
      <c r="AN199" s="109"/>
      <c r="AO199" s="109"/>
      <c r="AP199" s="109"/>
      <c r="AQ199" s="109"/>
      <c r="AR199" s="109"/>
      <c r="AS199" s="109"/>
      <c r="AT199" s="109"/>
      <c r="AU199" s="109"/>
      <c r="AV199" s="109"/>
      <c r="AW199" s="109"/>
      <c r="AX199" s="109"/>
      <c r="AY199" s="109"/>
      <c r="AZ199" s="109"/>
      <c r="BA199" s="109"/>
      <c r="BB199" s="109"/>
      <c r="BC199" s="109"/>
      <c r="BD199" s="109"/>
      <c r="BE199" s="109"/>
      <c r="BF199" s="109"/>
      <c r="BG199" s="109"/>
      <c r="BH199" s="109"/>
      <c r="BI199" s="109"/>
      <c r="BJ199" s="109"/>
      <c r="BK199" s="109"/>
      <c r="BL199" s="109"/>
      <c r="BM199" s="109"/>
      <c r="BN199" s="109"/>
      <c r="BO199" s="109"/>
      <c r="BP199" s="109"/>
      <c r="BQ199" s="109"/>
      <c r="BR199" s="109"/>
      <c r="BS199" s="109"/>
      <c r="BT199" s="109"/>
      <c r="BU199" s="109"/>
      <c r="BV199" s="109"/>
      <c r="BW199" s="109"/>
      <c r="BX199" s="109"/>
      <c r="BY199" s="109"/>
      <c r="BZ199" s="109"/>
      <c r="CA199" s="109"/>
      <c r="CB199" s="109"/>
      <c r="CC199" s="109"/>
      <c r="CD199" s="109"/>
      <c r="CE199" s="109"/>
      <c r="CF199" s="109"/>
      <c r="CG199" s="109"/>
      <c r="CH199" s="109"/>
      <c r="CI199" s="109"/>
      <c r="CJ199" s="109"/>
      <c r="CK199" s="109"/>
      <c r="CL199" s="109"/>
      <c r="CM199" s="109"/>
      <c r="CN199" s="109"/>
      <c r="CO199" s="109"/>
      <c r="CP199" s="109"/>
      <c r="CQ199" s="109"/>
      <c r="CR199" s="109"/>
      <c r="CS199" s="109"/>
      <c r="CT199" s="109"/>
      <c r="CU199" s="109"/>
      <c r="CV199" s="109"/>
      <c r="CW199" s="109"/>
      <c r="CX199" s="109"/>
      <c r="CY199" s="109"/>
      <c r="CZ199" s="109"/>
      <c r="DA199" s="109"/>
      <c r="DB199" s="109"/>
      <c r="DC199" s="109"/>
      <c r="DD199" s="109"/>
      <c r="DE199" s="109"/>
      <c r="DF199" s="109"/>
      <c r="DG199" s="109"/>
      <c r="DH199" s="109"/>
      <c r="DI199" s="109"/>
      <c r="DJ199" s="109"/>
      <c r="DK199" s="109"/>
      <c r="DL199" s="109"/>
      <c r="DM199" s="109"/>
      <c r="DN199" s="109"/>
      <c r="DO199" s="109"/>
      <c r="DP199" s="109"/>
      <c r="DQ199" s="109"/>
      <c r="DR199" s="109"/>
      <c r="DS199" s="109"/>
      <c r="DT199" s="109"/>
      <c r="DU199" s="109"/>
      <c r="DV199" s="109"/>
      <c r="DW199" s="109"/>
      <c r="DX199" s="109"/>
      <c r="DY199" s="109"/>
      <c r="DZ199" s="109"/>
      <c r="EA199" s="109"/>
      <c r="EB199" s="109"/>
      <c r="EC199" s="109"/>
      <c r="ED199" s="109"/>
      <c r="EE199" s="109"/>
      <c r="EF199" s="109"/>
      <c r="EG199" s="109"/>
      <c r="EH199" s="109"/>
      <c r="EI199" s="109"/>
      <c r="EJ199" s="109"/>
      <c r="EK199" s="109"/>
      <c r="EL199" s="109"/>
      <c r="EM199" s="109"/>
      <c r="EN199" s="109"/>
      <c r="EO199" s="109"/>
      <c r="EP199" s="109"/>
      <c r="EQ199" s="109"/>
      <c r="ER199" s="109"/>
      <c r="ES199" s="109"/>
      <c r="ET199" s="109"/>
      <c r="EU199" s="109"/>
      <c r="EV199" s="109"/>
      <c r="EW199" s="109"/>
      <c r="EX199" s="109"/>
      <c r="EY199" s="109"/>
      <c r="EZ199" s="109"/>
      <c r="FA199" s="109"/>
      <c r="FB199" s="109"/>
      <c r="FC199" s="109"/>
      <c r="FD199" s="109"/>
      <c r="FE199" s="109"/>
      <c r="FF199" s="109"/>
      <c r="FG199" s="109"/>
      <c r="FH199" s="109"/>
      <c r="FI199" s="109"/>
      <c r="FJ199" s="109"/>
      <c r="FK199" s="109"/>
      <c r="FL199" s="109"/>
      <c r="FM199" s="109"/>
      <c r="FN199" s="109"/>
      <c r="FO199" s="109"/>
      <c r="FP199" s="109"/>
      <c r="FQ199" s="109"/>
      <c r="FR199" s="109"/>
      <c r="FS199" s="109"/>
      <c r="FT199" s="109"/>
      <c r="FU199" s="109"/>
      <c r="FV199" s="109"/>
      <c r="FW199" s="109"/>
      <c r="FX199" s="109"/>
      <c r="FY199" s="109"/>
      <c r="FZ199" s="109"/>
      <c r="GA199" s="109"/>
      <c r="GB199" s="109"/>
      <c r="GC199" s="109"/>
      <c r="GD199" s="109"/>
      <c r="GE199" s="109"/>
      <c r="GF199" s="109"/>
      <c r="GG199" s="109"/>
      <c r="GH199" s="109"/>
      <c r="GI199" s="109"/>
      <c r="GJ199" s="109"/>
      <c r="GK199" s="109"/>
      <c r="GL199" s="109"/>
      <c r="GM199" s="109"/>
      <c r="GN199" s="109"/>
      <c r="GO199" s="109"/>
      <c r="GP199" s="109"/>
      <c r="GQ199" s="109"/>
      <c r="GR199" s="109"/>
      <c r="GS199" s="109"/>
      <c r="GT199" s="109"/>
      <c r="GU199" s="109"/>
      <c r="GV199" s="109"/>
      <c r="GW199" s="109"/>
      <c r="GX199" s="109"/>
      <c r="GY199" s="109"/>
      <c r="GZ199" s="109"/>
      <c r="HA199" s="109"/>
      <c r="HB199" s="109"/>
      <c r="HC199" s="109"/>
      <c r="HD199" s="109"/>
      <c r="HE199" s="109"/>
      <c r="HF199" s="109"/>
      <c r="HG199" s="109"/>
      <c r="HH199" s="109"/>
      <c r="HI199" s="109"/>
      <c r="HJ199" s="109"/>
      <c r="HK199" s="109"/>
      <c r="HL199" s="109"/>
      <c r="HM199" s="109"/>
      <c r="HN199" s="109"/>
      <c r="HO199" s="109"/>
      <c r="HP199" s="109"/>
      <c r="HQ199" s="109"/>
      <c r="HR199" s="109"/>
      <c r="HS199" s="109"/>
      <c r="HT199" s="109"/>
      <c r="HU199" s="109"/>
      <c r="HV199" s="109"/>
      <c r="HW199" s="109"/>
      <c r="HX199" s="109"/>
      <c r="HY199" s="109"/>
      <c r="HZ199" s="109"/>
      <c r="IA199" s="109"/>
      <c r="IB199" s="109"/>
      <c r="IC199" s="109"/>
      <c r="ID199" s="109"/>
      <c r="IE199" s="109"/>
      <c r="IF199" s="109"/>
      <c r="IG199" s="109"/>
      <c r="IH199" s="109"/>
      <c r="II199" s="109"/>
      <c r="IJ199" s="109"/>
      <c r="IK199" s="109"/>
      <c r="IL199" s="109"/>
      <c r="IM199" s="109"/>
      <c r="IN199" s="109"/>
      <c r="IO199" s="109"/>
      <c r="IP199" s="109"/>
      <c r="IQ199" s="109"/>
      <c r="IR199" s="109"/>
      <c r="IS199" s="109"/>
      <c r="IT199" s="109"/>
      <c r="IU199" s="109"/>
      <c r="IV199" s="109"/>
    </row>
    <row r="200" spans="1:256" s="4" customFormat="1">
      <c r="A200" s="107"/>
      <c r="B200" s="14"/>
      <c r="C200" s="12"/>
      <c r="D200" s="157"/>
      <c r="E200" s="109"/>
      <c r="F200" s="157"/>
      <c r="G200" s="109"/>
      <c r="H200" s="109"/>
      <c r="I200" s="109"/>
      <c r="J200" s="109"/>
      <c r="K200" s="109"/>
      <c r="L200" s="109"/>
      <c r="M200" s="109"/>
      <c r="N200" s="109"/>
      <c r="O200" s="109"/>
      <c r="P200" s="109"/>
      <c r="Q200" s="109"/>
      <c r="R200" s="109"/>
      <c r="S200" s="109"/>
      <c r="T200" s="109"/>
      <c r="U200" s="109"/>
      <c r="V200" s="109"/>
      <c r="W200" s="109"/>
      <c r="X200" s="109"/>
      <c r="Y200" s="109"/>
      <c r="Z200" s="109"/>
      <c r="AA200" s="109"/>
      <c r="AB200" s="109"/>
      <c r="AC200" s="109"/>
      <c r="AD200" s="109"/>
      <c r="AE200" s="109"/>
      <c r="AF200" s="109"/>
      <c r="AG200" s="109"/>
      <c r="AH200" s="109"/>
      <c r="AI200" s="109"/>
      <c r="AJ200" s="109"/>
      <c r="AK200" s="109"/>
      <c r="AL200" s="109"/>
      <c r="AM200" s="109"/>
      <c r="AN200" s="109"/>
      <c r="AO200" s="109"/>
      <c r="AP200" s="109"/>
      <c r="AQ200" s="109"/>
      <c r="AR200" s="109"/>
      <c r="AS200" s="109"/>
      <c r="AT200" s="109"/>
      <c r="AU200" s="109"/>
      <c r="AV200" s="109"/>
      <c r="AW200" s="109"/>
      <c r="AX200" s="109"/>
      <c r="AY200" s="109"/>
      <c r="AZ200" s="109"/>
      <c r="BA200" s="109"/>
      <c r="BB200" s="109"/>
      <c r="BC200" s="109"/>
      <c r="BD200" s="109"/>
      <c r="BE200" s="109"/>
      <c r="BF200" s="109"/>
      <c r="BG200" s="109"/>
      <c r="BH200" s="109"/>
      <c r="BI200" s="109"/>
      <c r="BJ200" s="109"/>
      <c r="BK200" s="109"/>
      <c r="BL200" s="109"/>
      <c r="BM200" s="109"/>
      <c r="BN200" s="109"/>
      <c r="BO200" s="109"/>
      <c r="BP200" s="109"/>
      <c r="BQ200" s="109"/>
      <c r="BR200" s="109"/>
      <c r="BS200" s="109"/>
      <c r="BT200" s="109"/>
      <c r="BU200" s="109"/>
      <c r="BV200" s="109"/>
      <c r="BW200" s="109"/>
      <c r="BX200" s="109"/>
      <c r="BY200" s="109"/>
      <c r="BZ200" s="109"/>
      <c r="CA200" s="109"/>
      <c r="CB200" s="109"/>
      <c r="CC200" s="109"/>
      <c r="CD200" s="109"/>
      <c r="CE200" s="109"/>
      <c r="CF200" s="109"/>
      <c r="CG200" s="109"/>
      <c r="CH200" s="109"/>
      <c r="CI200" s="109"/>
      <c r="CJ200" s="109"/>
      <c r="CK200" s="109"/>
      <c r="CL200" s="109"/>
      <c r="CM200" s="109"/>
      <c r="CN200" s="109"/>
      <c r="CO200" s="109"/>
      <c r="CP200" s="109"/>
      <c r="CQ200" s="109"/>
      <c r="CR200" s="109"/>
      <c r="CS200" s="109"/>
      <c r="CT200" s="109"/>
      <c r="CU200" s="109"/>
      <c r="CV200" s="109"/>
      <c r="CW200" s="109"/>
      <c r="CX200" s="109"/>
      <c r="CY200" s="109"/>
      <c r="CZ200" s="109"/>
      <c r="DA200" s="109"/>
      <c r="DB200" s="109"/>
      <c r="DC200" s="109"/>
      <c r="DD200" s="109"/>
      <c r="DE200" s="109"/>
      <c r="DF200" s="109"/>
      <c r="DG200" s="109"/>
      <c r="DH200" s="109"/>
      <c r="DI200" s="109"/>
      <c r="DJ200" s="109"/>
      <c r="DK200" s="109"/>
      <c r="DL200" s="109"/>
      <c r="DM200" s="109"/>
      <c r="DN200" s="109"/>
      <c r="DO200" s="109"/>
      <c r="DP200" s="109"/>
      <c r="DQ200" s="109"/>
      <c r="DR200" s="109"/>
      <c r="DS200" s="109"/>
      <c r="DT200" s="109"/>
      <c r="DU200" s="109"/>
      <c r="DV200" s="109"/>
      <c r="DW200" s="109"/>
      <c r="DX200" s="109"/>
      <c r="DY200" s="109"/>
      <c r="DZ200" s="109"/>
      <c r="EA200" s="109"/>
      <c r="EB200" s="109"/>
      <c r="EC200" s="109"/>
      <c r="ED200" s="109"/>
      <c r="EE200" s="109"/>
      <c r="EF200" s="109"/>
      <c r="EG200" s="109"/>
      <c r="EH200" s="109"/>
      <c r="EI200" s="109"/>
      <c r="EJ200" s="109"/>
      <c r="EK200" s="109"/>
      <c r="EL200" s="109"/>
      <c r="EM200" s="109"/>
      <c r="EN200" s="109"/>
      <c r="EO200" s="109"/>
      <c r="EP200" s="109"/>
      <c r="EQ200" s="109"/>
      <c r="ER200" s="109"/>
      <c r="ES200" s="109"/>
      <c r="ET200" s="109"/>
      <c r="EU200" s="109"/>
      <c r="EV200" s="109"/>
      <c r="EW200" s="109"/>
      <c r="EX200" s="109"/>
      <c r="EY200" s="109"/>
      <c r="EZ200" s="109"/>
      <c r="FA200" s="109"/>
      <c r="FB200" s="109"/>
      <c r="FC200" s="109"/>
      <c r="FD200" s="109"/>
      <c r="FE200" s="109"/>
      <c r="FF200" s="109"/>
      <c r="FG200" s="109"/>
      <c r="FH200" s="109"/>
      <c r="FI200" s="109"/>
      <c r="FJ200" s="109"/>
      <c r="FK200" s="109"/>
      <c r="FL200" s="109"/>
      <c r="FM200" s="109"/>
      <c r="FN200" s="109"/>
      <c r="FO200" s="109"/>
      <c r="FP200" s="109"/>
      <c r="FQ200" s="109"/>
      <c r="FR200" s="109"/>
      <c r="FS200" s="109"/>
      <c r="FT200" s="109"/>
      <c r="FU200" s="109"/>
      <c r="FV200" s="109"/>
      <c r="FW200" s="109"/>
      <c r="FX200" s="109"/>
      <c r="FY200" s="109"/>
      <c r="FZ200" s="109"/>
      <c r="GA200" s="109"/>
      <c r="GB200" s="109"/>
      <c r="GC200" s="109"/>
      <c r="GD200" s="109"/>
      <c r="GE200" s="109"/>
      <c r="GF200" s="109"/>
      <c r="GG200" s="109"/>
      <c r="GH200" s="109"/>
      <c r="GI200" s="109"/>
      <c r="GJ200" s="109"/>
      <c r="GK200" s="109"/>
      <c r="GL200" s="109"/>
      <c r="GM200" s="109"/>
      <c r="GN200" s="109"/>
      <c r="GO200" s="109"/>
      <c r="GP200" s="109"/>
      <c r="GQ200" s="109"/>
      <c r="GR200" s="109"/>
      <c r="GS200" s="109"/>
      <c r="GT200" s="109"/>
      <c r="GU200" s="109"/>
      <c r="GV200" s="109"/>
      <c r="GW200" s="109"/>
      <c r="GX200" s="109"/>
      <c r="GY200" s="109"/>
      <c r="GZ200" s="109"/>
      <c r="HA200" s="109"/>
      <c r="HB200" s="109"/>
      <c r="HC200" s="109"/>
      <c r="HD200" s="109"/>
      <c r="HE200" s="109"/>
      <c r="HF200" s="109"/>
      <c r="HG200" s="109"/>
      <c r="HH200" s="109"/>
      <c r="HI200" s="109"/>
      <c r="HJ200" s="109"/>
      <c r="HK200" s="109"/>
      <c r="HL200" s="109"/>
      <c r="HM200" s="109"/>
      <c r="HN200" s="109"/>
      <c r="HO200" s="109"/>
      <c r="HP200" s="109"/>
      <c r="HQ200" s="109"/>
      <c r="HR200" s="109"/>
      <c r="HS200" s="109"/>
      <c r="HT200" s="109"/>
      <c r="HU200" s="109"/>
      <c r="HV200" s="109"/>
      <c r="HW200" s="109"/>
      <c r="HX200" s="109"/>
      <c r="HY200" s="109"/>
      <c r="HZ200" s="109"/>
      <c r="IA200" s="109"/>
      <c r="IB200" s="109"/>
      <c r="IC200" s="109"/>
      <c r="ID200" s="109"/>
      <c r="IE200" s="109"/>
      <c r="IF200" s="109"/>
      <c r="IG200" s="109"/>
      <c r="IH200" s="109"/>
      <c r="II200" s="109"/>
      <c r="IJ200" s="109"/>
      <c r="IK200" s="109"/>
      <c r="IL200" s="109"/>
      <c r="IM200" s="109"/>
      <c r="IN200" s="109"/>
      <c r="IO200" s="109"/>
      <c r="IP200" s="109"/>
      <c r="IQ200" s="109"/>
      <c r="IR200" s="109"/>
      <c r="IS200" s="109"/>
      <c r="IT200" s="109"/>
      <c r="IU200" s="109"/>
      <c r="IV200" s="109"/>
    </row>
    <row r="201" spans="1:256" s="4" customFormat="1">
      <c r="A201" s="107"/>
      <c r="B201" s="14"/>
      <c r="C201" s="12"/>
      <c r="D201" s="157"/>
      <c r="E201" s="109"/>
      <c r="F201" s="157"/>
      <c r="G201" s="109"/>
      <c r="H201" s="109"/>
      <c r="I201" s="109"/>
      <c r="J201" s="109"/>
      <c r="K201" s="109"/>
      <c r="L201" s="109"/>
      <c r="M201" s="109"/>
      <c r="N201" s="109"/>
      <c r="O201" s="109"/>
      <c r="P201" s="109"/>
      <c r="Q201" s="109"/>
      <c r="R201" s="109"/>
      <c r="S201" s="109"/>
      <c r="T201" s="109"/>
      <c r="U201" s="109"/>
      <c r="V201" s="109"/>
      <c r="W201" s="109"/>
      <c r="X201" s="109"/>
      <c r="Y201" s="109"/>
      <c r="Z201" s="109"/>
      <c r="AA201" s="109"/>
      <c r="AB201" s="109"/>
      <c r="AC201" s="109"/>
      <c r="AD201" s="109"/>
      <c r="AE201" s="109"/>
      <c r="AF201" s="109"/>
      <c r="AG201" s="109"/>
      <c r="AH201" s="109"/>
      <c r="AI201" s="109"/>
      <c r="AJ201" s="109"/>
      <c r="AK201" s="109"/>
      <c r="AL201" s="109"/>
      <c r="AM201" s="109"/>
      <c r="AN201" s="109"/>
      <c r="AO201" s="109"/>
      <c r="AP201" s="109"/>
      <c r="AQ201" s="109"/>
      <c r="AR201" s="109"/>
      <c r="AS201" s="109"/>
      <c r="AT201" s="109"/>
      <c r="AU201" s="109"/>
      <c r="AV201" s="109"/>
      <c r="AW201" s="109"/>
      <c r="AX201" s="109"/>
      <c r="AY201" s="109"/>
      <c r="AZ201" s="109"/>
      <c r="BA201" s="109"/>
      <c r="BB201" s="109"/>
      <c r="BC201" s="109"/>
      <c r="BD201" s="109"/>
      <c r="BE201" s="109"/>
      <c r="BF201" s="109"/>
      <c r="BG201" s="109"/>
      <c r="BH201" s="109"/>
      <c r="BI201" s="109"/>
      <c r="BJ201" s="109"/>
      <c r="BK201" s="109"/>
      <c r="BL201" s="109"/>
      <c r="BM201" s="109"/>
      <c r="BN201" s="109"/>
      <c r="BO201" s="109"/>
      <c r="BP201" s="109"/>
      <c r="BQ201" s="109"/>
      <c r="BR201" s="109"/>
      <c r="BS201" s="109"/>
      <c r="BT201" s="109"/>
      <c r="BU201" s="109"/>
      <c r="BV201" s="109"/>
      <c r="BW201" s="109"/>
      <c r="BX201" s="109"/>
      <c r="BY201" s="109"/>
      <c r="BZ201" s="109"/>
      <c r="CA201" s="109"/>
      <c r="CB201" s="109"/>
      <c r="CC201" s="109"/>
      <c r="CD201" s="109"/>
      <c r="CE201" s="109"/>
      <c r="CF201" s="109"/>
      <c r="CG201" s="109"/>
      <c r="CH201" s="109"/>
      <c r="CI201" s="109"/>
      <c r="CJ201" s="109"/>
      <c r="CK201" s="109"/>
      <c r="CL201" s="109"/>
      <c r="CM201" s="109"/>
      <c r="CN201" s="109"/>
      <c r="CO201" s="109"/>
      <c r="CP201" s="109"/>
      <c r="CQ201" s="109"/>
      <c r="CR201" s="109"/>
      <c r="CS201" s="109"/>
      <c r="CT201" s="109"/>
      <c r="CU201" s="109"/>
      <c r="CV201" s="109"/>
      <c r="CW201" s="109"/>
      <c r="CX201" s="109"/>
      <c r="CY201" s="109"/>
      <c r="CZ201" s="109"/>
      <c r="DA201" s="109"/>
      <c r="DB201" s="109"/>
      <c r="DC201" s="109"/>
      <c r="DD201" s="109"/>
      <c r="DE201" s="109"/>
      <c r="DF201" s="109"/>
      <c r="DG201" s="109"/>
      <c r="DH201" s="109"/>
      <c r="DI201" s="109"/>
      <c r="DJ201" s="109"/>
      <c r="DK201" s="109"/>
      <c r="DL201" s="109"/>
      <c r="DM201" s="109"/>
      <c r="DN201" s="109"/>
      <c r="DO201" s="109"/>
      <c r="DP201" s="109"/>
      <c r="DQ201" s="109"/>
      <c r="DR201" s="109"/>
      <c r="DS201" s="109"/>
      <c r="DT201" s="109"/>
      <c r="DU201" s="109"/>
      <c r="DV201" s="109"/>
      <c r="DW201" s="109"/>
      <c r="DX201" s="109"/>
      <c r="DY201" s="109"/>
      <c r="DZ201" s="109"/>
      <c r="EA201" s="109"/>
      <c r="EB201" s="109"/>
      <c r="EC201" s="109"/>
      <c r="ED201" s="109"/>
      <c r="EE201" s="109"/>
      <c r="EF201" s="109"/>
      <c r="EG201" s="109"/>
      <c r="EH201" s="109"/>
      <c r="EI201" s="109"/>
      <c r="EJ201" s="109"/>
      <c r="EK201" s="109"/>
      <c r="EL201" s="109"/>
      <c r="EM201" s="109"/>
      <c r="EN201" s="109"/>
      <c r="EO201" s="109"/>
      <c r="EP201" s="109"/>
      <c r="EQ201" s="109"/>
      <c r="ER201" s="109"/>
      <c r="ES201" s="109"/>
      <c r="ET201" s="109"/>
      <c r="EU201" s="109"/>
      <c r="EV201" s="109"/>
      <c r="EW201" s="109"/>
      <c r="EX201" s="109"/>
      <c r="EY201" s="109"/>
      <c r="EZ201" s="109"/>
      <c r="FA201" s="109"/>
      <c r="FB201" s="109"/>
      <c r="FC201" s="109"/>
      <c r="FD201" s="109"/>
      <c r="FE201" s="109"/>
      <c r="FF201" s="109"/>
      <c r="FG201" s="109"/>
      <c r="FH201" s="109"/>
      <c r="FI201" s="109"/>
      <c r="FJ201" s="109"/>
      <c r="FK201" s="109"/>
      <c r="FL201" s="109"/>
      <c r="FM201" s="109"/>
      <c r="FN201" s="109"/>
      <c r="FO201" s="109"/>
      <c r="FP201" s="109"/>
      <c r="FQ201" s="109"/>
      <c r="FR201" s="109"/>
      <c r="FS201" s="109"/>
      <c r="FT201" s="109"/>
      <c r="FU201" s="109"/>
      <c r="FV201" s="109"/>
      <c r="FW201" s="109"/>
      <c r="FX201" s="109"/>
      <c r="FY201" s="109"/>
      <c r="FZ201" s="109"/>
      <c r="GA201" s="109"/>
      <c r="GB201" s="109"/>
      <c r="GC201" s="109"/>
      <c r="GD201" s="109"/>
      <c r="GE201" s="109"/>
      <c r="GF201" s="109"/>
      <c r="GG201" s="109"/>
      <c r="GH201" s="109"/>
      <c r="GI201" s="109"/>
      <c r="GJ201" s="109"/>
      <c r="GK201" s="109"/>
      <c r="GL201" s="109"/>
      <c r="GM201" s="109"/>
      <c r="GN201" s="109"/>
      <c r="GO201" s="109"/>
      <c r="GP201" s="109"/>
      <c r="GQ201" s="109"/>
      <c r="GR201" s="109"/>
      <c r="GS201" s="109"/>
      <c r="GT201" s="109"/>
      <c r="GU201" s="109"/>
      <c r="GV201" s="109"/>
      <c r="GW201" s="109"/>
      <c r="GX201" s="109"/>
      <c r="GY201" s="109"/>
      <c r="GZ201" s="109"/>
      <c r="HA201" s="109"/>
      <c r="HB201" s="109"/>
      <c r="HC201" s="109"/>
      <c r="HD201" s="109"/>
      <c r="HE201" s="109"/>
      <c r="HF201" s="109"/>
      <c r="HG201" s="109"/>
      <c r="HH201" s="109"/>
      <c r="HI201" s="109"/>
      <c r="HJ201" s="109"/>
      <c r="HK201" s="109"/>
      <c r="HL201" s="109"/>
      <c r="HM201" s="109"/>
      <c r="HN201" s="109"/>
      <c r="HO201" s="109"/>
      <c r="HP201" s="109"/>
      <c r="HQ201" s="109"/>
      <c r="HR201" s="109"/>
      <c r="HS201" s="109"/>
      <c r="HT201" s="109"/>
      <c r="HU201" s="109"/>
      <c r="HV201" s="109"/>
      <c r="HW201" s="109"/>
      <c r="HX201" s="109"/>
      <c r="HY201" s="109"/>
      <c r="HZ201" s="109"/>
      <c r="IA201" s="109"/>
      <c r="IB201" s="109"/>
      <c r="IC201" s="109"/>
      <c r="ID201" s="109"/>
      <c r="IE201" s="109"/>
      <c r="IF201" s="109"/>
      <c r="IG201" s="109"/>
      <c r="IH201" s="109"/>
      <c r="II201" s="109"/>
      <c r="IJ201" s="109"/>
      <c r="IK201" s="109"/>
      <c r="IL201" s="109"/>
      <c r="IM201" s="109"/>
      <c r="IN201" s="109"/>
      <c r="IO201" s="109"/>
      <c r="IP201" s="109"/>
      <c r="IQ201" s="109"/>
      <c r="IR201" s="109"/>
      <c r="IS201" s="109"/>
      <c r="IT201" s="109"/>
      <c r="IU201" s="109"/>
      <c r="IV201" s="109"/>
    </row>
    <row r="202" spans="1:256" s="4" customFormat="1">
      <c r="A202" s="107"/>
      <c r="B202" s="14"/>
      <c r="C202" s="12"/>
      <c r="D202" s="157"/>
      <c r="E202" s="109"/>
      <c r="F202" s="157"/>
      <c r="G202" s="109"/>
      <c r="H202" s="109"/>
      <c r="I202" s="109"/>
      <c r="J202" s="109"/>
      <c r="K202" s="109"/>
      <c r="L202" s="109"/>
      <c r="M202" s="109"/>
      <c r="N202" s="109"/>
      <c r="O202" s="109"/>
      <c r="P202" s="109"/>
      <c r="Q202" s="109"/>
      <c r="R202" s="109"/>
      <c r="S202" s="109"/>
      <c r="T202" s="109"/>
      <c r="U202" s="109"/>
      <c r="V202" s="109"/>
      <c r="W202" s="109"/>
      <c r="X202" s="109"/>
      <c r="Y202" s="109"/>
      <c r="Z202" s="109"/>
      <c r="AA202" s="109"/>
      <c r="AB202" s="109"/>
      <c r="AC202" s="109"/>
      <c r="AD202" s="109"/>
      <c r="AE202" s="109"/>
      <c r="AF202" s="109"/>
      <c r="AG202" s="109"/>
      <c r="AH202" s="109"/>
      <c r="AI202" s="109"/>
      <c r="AJ202" s="109"/>
      <c r="AK202" s="109"/>
      <c r="AL202" s="109"/>
      <c r="AM202" s="109"/>
      <c r="AN202" s="109"/>
      <c r="AO202" s="109"/>
      <c r="AP202" s="109"/>
      <c r="AQ202" s="109"/>
      <c r="AR202" s="109"/>
      <c r="AS202" s="109"/>
      <c r="AT202" s="109"/>
      <c r="AU202" s="109"/>
      <c r="AV202" s="109"/>
      <c r="AW202" s="109"/>
      <c r="AX202" s="109"/>
      <c r="AY202" s="109"/>
      <c r="AZ202" s="109"/>
      <c r="BA202" s="109"/>
      <c r="BB202" s="109"/>
      <c r="BC202" s="109"/>
      <c r="BD202" s="109"/>
      <c r="BE202" s="109"/>
      <c r="BF202" s="109"/>
      <c r="BG202" s="109"/>
      <c r="BH202" s="109"/>
      <c r="BI202" s="109"/>
      <c r="BJ202" s="109"/>
      <c r="BK202" s="109"/>
      <c r="BL202" s="109"/>
      <c r="BM202" s="109"/>
      <c r="BN202" s="109"/>
      <c r="BO202" s="109"/>
      <c r="BP202" s="109"/>
      <c r="BQ202" s="109"/>
      <c r="BR202" s="109"/>
      <c r="BS202" s="109"/>
      <c r="BT202" s="109"/>
      <c r="BU202" s="109"/>
      <c r="BV202" s="109"/>
      <c r="BW202" s="109"/>
      <c r="BX202" s="109"/>
      <c r="BY202" s="109"/>
      <c r="BZ202" s="109"/>
      <c r="CA202" s="109"/>
      <c r="CB202" s="109"/>
      <c r="CC202" s="109"/>
      <c r="CD202" s="109"/>
      <c r="CE202" s="109"/>
      <c r="CF202" s="109"/>
      <c r="CG202" s="109"/>
      <c r="CH202" s="109"/>
      <c r="CI202" s="109"/>
      <c r="CJ202" s="109"/>
      <c r="CK202" s="109"/>
      <c r="CL202" s="109"/>
      <c r="CM202" s="109"/>
      <c r="CN202" s="109"/>
      <c r="CO202" s="109"/>
      <c r="CP202" s="109"/>
      <c r="CQ202" s="109"/>
      <c r="CR202" s="109"/>
      <c r="CS202" s="109"/>
      <c r="CT202" s="109"/>
      <c r="CU202" s="109"/>
      <c r="CV202" s="109"/>
      <c r="CW202" s="109"/>
      <c r="CX202" s="109"/>
      <c r="CY202" s="109"/>
      <c r="CZ202" s="109"/>
      <c r="DA202" s="109"/>
      <c r="DB202" s="109"/>
      <c r="DC202" s="109"/>
      <c r="DD202" s="109"/>
      <c r="DE202" s="109"/>
      <c r="DF202" s="109"/>
      <c r="DG202" s="109"/>
      <c r="DH202" s="109"/>
      <c r="DI202" s="109"/>
      <c r="DJ202" s="109"/>
      <c r="DK202" s="109"/>
      <c r="DL202" s="109"/>
      <c r="DM202" s="109"/>
      <c r="DN202" s="109"/>
      <c r="DO202" s="109"/>
      <c r="DP202" s="109"/>
      <c r="DQ202" s="109"/>
      <c r="DR202" s="109"/>
      <c r="DS202" s="109"/>
      <c r="DT202" s="109"/>
      <c r="DU202" s="109"/>
      <c r="DV202" s="109"/>
      <c r="DW202" s="109"/>
      <c r="DX202" s="109"/>
      <c r="DY202" s="109"/>
      <c r="DZ202" s="109"/>
      <c r="EA202" s="109"/>
      <c r="EB202" s="109"/>
      <c r="EC202" s="109"/>
      <c r="ED202" s="109"/>
      <c r="EE202" s="109"/>
      <c r="EF202" s="109"/>
      <c r="EG202" s="109"/>
      <c r="EH202" s="109"/>
      <c r="EI202" s="109"/>
      <c r="EJ202" s="109"/>
      <c r="EK202" s="109"/>
      <c r="EL202" s="109"/>
      <c r="EM202" s="109"/>
      <c r="EN202" s="109"/>
      <c r="EO202" s="109"/>
      <c r="EP202" s="109"/>
      <c r="EQ202" s="109"/>
      <c r="ER202" s="109"/>
      <c r="ES202" s="109"/>
      <c r="ET202" s="109"/>
      <c r="EU202" s="109"/>
      <c r="EV202" s="109"/>
      <c r="EW202" s="109"/>
      <c r="EX202" s="109"/>
      <c r="EY202" s="109"/>
      <c r="EZ202" s="109"/>
      <c r="FA202" s="109"/>
      <c r="FB202" s="109"/>
      <c r="FC202" s="109"/>
      <c r="FD202" s="109"/>
      <c r="FE202" s="109"/>
      <c r="FF202" s="109"/>
      <c r="FG202" s="109"/>
      <c r="FH202" s="109"/>
      <c r="FI202" s="109"/>
      <c r="FJ202" s="109"/>
      <c r="FK202" s="109"/>
      <c r="FL202" s="109"/>
      <c r="FM202" s="109"/>
      <c r="FN202" s="109"/>
      <c r="FO202" s="109"/>
      <c r="FP202" s="109"/>
      <c r="FQ202" s="109"/>
      <c r="FR202" s="109"/>
      <c r="FS202" s="109"/>
      <c r="FT202" s="109"/>
      <c r="FU202" s="109"/>
      <c r="FV202" s="109"/>
      <c r="FW202" s="109"/>
      <c r="FX202" s="109"/>
      <c r="FY202" s="109"/>
      <c r="FZ202" s="109"/>
      <c r="GA202" s="109"/>
      <c r="GB202" s="109"/>
      <c r="GC202" s="109"/>
      <c r="GD202" s="109"/>
      <c r="GE202" s="109"/>
      <c r="GF202" s="109"/>
      <c r="GG202" s="109"/>
      <c r="GH202" s="109"/>
      <c r="GI202" s="109"/>
      <c r="GJ202" s="109"/>
      <c r="GK202" s="109"/>
      <c r="GL202" s="109"/>
      <c r="GM202" s="109"/>
      <c r="GN202" s="109"/>
      <c r="GO202" s="109"/>
      <c r="GP202" s="109"/>
      <c r="GQ202" s="109"/>
      <c r="GR202" s="109"/>
      <c r="GS202" s="109"/>
      <c r="GT202" s="109"/>
      <c r="GU202" s="109"/>
      <c r="GV202" s="109"/>
      <c r="GW202" s="109"/>
      <c r="GX202" s="109"/>
      <c r="GY202" s="109"/>
      <c r="GZ202" s="109"/>
      <c r="HA202" s="109"/>
      <c r="HB202" s="109"/>
      <c r="HC202" s="109"/>
      <c r="HD202" s="109"/>
      <c r="HE202" s="109"/>
      <c r="HF202" s="109"/>
      <c r="HG202" s="109"/>
      <c r="HH202" s="109"/>
      <c r="HI202" s="109"/>
      <c r="HJ202" s="109"/>
      <c r="HK202" s="109"/>
      <c r="HL202" s="109"/>
      <c r="HM202" s="109"/>
      <c r="HN202" s="109"/>
      <c r="HO202" s="109"/>
      <c r="HP202" s="109"/>
      <c r="HQ202" s="109"/>
      <c r="HR202" s="109"/>
      <c r="HS202" s="109"/>
      <c r="HT202" s="109"/>
      <c r="HU202" s="109"/>
      <c r="HV202" s="109"/>
      <c r="HW202" s="109"/>
      <c r="HX202" s="109"/>
      <c r="HY202" s="109"/>
      <c r="HZ202" s="109"/>
      <c r="IA202" s="109"/>
      <c r="IB202" s="109"/>
      <c r="IC202" s="109"/>
      <c r="ID202" s="109"/>
      <c r="IE202" s="109"/>
      <c r="IF202" s="109"/>
      <c r="IG202" s="109"/>
      <c r="IH202" s="109"/>
      <c r="II202" s="109"/>
      <c r="IJ202" s="109"/>
      <c r="IK202" s="109"/>
      <c r="IL202" s="109"/>
      <c r="IM202" s="109"/>
      <c r="IN202" s="109"/>
      <c r="IO202" s="109"/>
      <c r="IP202" s="109"/>
      <c r="IQ202" s="109"/>
      <c r="IR202" s="109"/>
      <c r="IS202" s="109"/>
      <c r="IT202" s="109"/>
      <c r="IU202" s="109"/>
      <c r="IV202" s="109"/>
    </row>
    <row r="203" spans="1:256" s="4" customFormat="1">
      <c r="A203" s="107"/>
      <c r="B203" s="14"/>
      <c r="C203" s="12"/>
      <c r="D203" s="157"/>
      <c r="E203" s="109"/>
      <c r="F203" s="157"/>
      <c r="G203" s="109"/>
      <c r="H203" s="109"/>
      <c r="I203" s="109"/>
      <c r="J203" s="109"/>
      <c r="K203" s="109"/>
      <c r="L203" s="109"/>
      <c r="M203" s="109"/>
      <c r="N203" s="109"/>
      <c r="O203" s="109"/>
      <c r="P203" s="109"/>
      <c r="Q203" s="109"/>
      <c r="R203" s="109"/>
      <c r="S203" s="109"/>
      <c r="T203" s="109"/>
      <c r="U203" s="109"/>
      <c r="V203" s="109"/>
      <c r="W203" s="109"/>
      <c r="X203" s="109"/>
      <c r="Y203" s="109"/>
      <c r="Z203" s="109"/>
      <c r="AA203" s="109"/>
      <c r="AB203" s="109"/>
      <c r="AC203" s="109"/>
      <c r="AD203" s="109"/>
      <c r="AE203" s="109"/>
      <c r="AF203" s="109"/>
      <c r="AG203" s="109"/>
      <c r="AH203" s="109"/>
      <c r="AI203" s="109"/>
      <c r="AJ203" s="109"/>
      <c r="AK203" s="109"/>
      <c r="AL203" s="109"/>
      <c r="AM203" s="109"/>
      <c r="AN203" s="109"/>
      <c r="AO203" s="109"/>
      <c r="AP203" s="109"/>
      <c r="AQ203" s="109"/>
      <c r="AR203" s="109"/>
      <c r="AS203" s="109"/>
      <c r="AT203" s="109"/>
      <c r="AU203" s="109"/>
      <c r="AV203" s="109"/>
      <c r="AW203" s="109"/>
      <c r="AX203" s="109"/>
      <c r="AY203" s="109"/>
      <c r="AZ203" s="109"/>
      <c r="BA203" s="109"/>
      <c r="BB203" s="109"/>
      <c r="BC203" s="109"/>
      <c r="BD203" s="109"/>
      <c r="BE203" s="109"/>
      <c r="BF203" s="109"/>
      <c r="BG203" s="109"/>
      <c r="BH203" s="109"/>
      <c r="BI203" s="109"/>
      <c r="BJ203" s="109"/>
      <c r="BK203" s="109"/>
      <c r="BL203" s="109"/>
      <c r="BM203" s="109"/>
      <c r="BN203" s="109"/>
      <c r="BO203" s="109"/>
      <c r="BP203" s="109"/>
      <c r="BQ203" s="109"/>
      <c r="BR203" s="109"/>
      <c r="BS203" s="109"/>
      <c r="BT203" s="109"/>
      <c r="BU203" s="109"/>
      <c r="BV203" s="109"/>
      <c r="BW203" s="109"/>
      <c r="BX203" s="109"/>
      <c r="BY203" s="109"/>
      <c r="BZ203" s="109"/>
      <c r="CA203" s="109"/>
      <c r="CB203" s="109"/>
      <c r="CC203" s="109"/>
      <c r="CD203" s="109"/>
      <c r="CE203" s="109"/>
      <c r="CF203" s="109"/>
      <c r="CG203" s="109"/>
      <c r="CH203" s="109"/>
      <c r="CI203" s="109"/>
      <c r="CJ203" s="109"/>
      <c r="CK203" s="109"/>
      <c r="CL203" s="109"/>
      <c r="CM203" s="109"/>
      <c r="CN203" s="109"/>
      <c r="CO203" s="109"/>
      <c r="CP203" s="109"/>
      <c r="CQ203" s="109"/>
      <c r="CR203" s="109"/>
      <c r="CS203" s="109"/>
      <c r="CT203" s="109"/>
      <c r="CU203" s="109"/>
      <c r="CV203" s="109"/>
      <c r="CW203" s="109"/>
      <c r="CX203" s="109"/>
      <c r="CY203" s="109"/>
      <c r="CZ203" s="109"/>
      <c r="DA203" s="109"/>
      <c r="DB203" s="109"/>
      <c r="DC203" s="109"/>
      <c r="DD203" s="109"/>
      <c r="DE203" s="109"/>
      <c r="DF203" s="109"/>
      <c r="DG203" s="109"/>
      <c r="DH203" s="109"/>
      <c r="DI203" s="109"/>
      <c r="DJ203" s="109"/>
      <c r="DK203" s="109"/>
      <c r="DL203" s="109"/>
      <c r="DM203" s="109"/>
      <c r="DN203" s="109"/>
      <c r="DO203" s="109"/>
      <c r="DP203" s="109"/>
      <c r="DQ203" s="109"/>
      <c r="DR203" s="109"/>
      <c r="DS203" s="109"/>
      <c r="DT203" s="109"/>
      <c r="DU203" s="109"/>
      <c r="DV203" s="109"/>
      <c r="DW203" s="109"/>
      <c r="DX203" s="109"/>
      <c r="DY203" s="109"/>
      <c r="DZ203" s="109"/>
      <c r="EA203" s="109"/>
      <c r="EB203" s="109"/>
      <c r="EC203" s="109"/>
      <c r="ED203" s="109"/>
      <c r="EE203" s="109"/>
      <c r="EF203" s="109"/>
      <c r="EG203" s="109"/>
      <c r="EH203" s="109"/>
      <c r="EI203" s="109"/>
      <c r="EJ203" s="109"/>
      <c r="EK203" s="109"/>
      <c r="EL203" s="109"/>
      <c r="EM203" s="109"/>
      <c r="EN203" s="109"/>
      <c r="EO203" s="109"/>
      <c r="EP203" s="109"/>
      <c r="EQ203" s="109"/>
      <c r="ER203" s="109"/>
      <c r="ES203" s="109"/>
      <c r="ET203" s="109"/>
      <c r="EU203" s="109"/>
      <c r="EV203" s="109"/>
      <c r="EW203" s="109"/>
      <c r="EX203" s="109"/>
      <c r="EY203" s="109"/>
      <c r="EZ203" s="109"/>
      <c r="FA203" s="109"/>
      <c r="FB203" s="109"/>
      <c r="FC203" s="109"/>
      <c r="FD203" s="109"/>
      <c r="FE203" s="109"/>
      <c r="FF203" s="109"/>
      <c r="FG203" s="109"/>
      <c r="FH203" s="109"/>
      <c r="FI203" s="109"/>
      <c r="FJ203" s="109"/>
      <c r="FK203" s="109"/>
      <c r="FL203" s="109"/>
      <c r="FM203" s="109"/>
      <c r="FN203" s="109"/>
      <c r="FO203" s="109"/>
      <c r="FP203" s="109"/>
      <c r="FQ203" s="109"/>
      <c r="FR203" s="109"/>
      <c r="FS203" s="109"/>
      <c r="FT203" s="109"/>
      <c r="FU203" s="109"/>
      <c r="FV203" s="109"/>
      <c r="FW203" s="109"/>
      <c r="FX203" s="109"/>
      <c r="FY203" s="109"/>
      <c r="FZ203" s="109"/>
      <c r="GA203" s="109"/>
      <c r="GB203" s="109"/>
      <c r="GC203" s="109"/>
      <c r="GD203" s="109"/>
      <c r="GE203" s="109"/>
      <c r="GF203" s="109"/>
      <c r="GG203" s="109"/>
      <c r="GH203" s="109"/>
      <c r="GI203" s="109"/>
      <c r="GJ203" s="109"/>
      <c r="GK203" s="109"/>
      <c r="GL203" s="109"/>
      <c r="GM203" s="109"/>
      <c r="GN203" s="109"/>
      <c r="GO203" s="109"/>
      <c r="GP203" s="109"/>
      <c r="GQ203" s="109"/>
      <c r="GR203" s="109"/>
      <c r="GS203" s="109"/>
      <c r="GT203" s="109"/>
      <c r="GU203" s="109"/>
      <c r="GV203" s="109"/>
      <c r="GW203" s="109"/>
      <c r="GX203" s="109"/>
      <c r="GY203" s="109"/>
      <c r="GZ203" s="109"/>
      <c r="HA203" s="109"/>
      <c r="HB203" s="109"/>
      <c r="HC203" s="109"/>
      <c r="HD203" s="109"/>
      <c r="HE203" s="109"/>
      <c r="HF203" s="109"/>
      <c r="HG203" s="109"/>
      <c r="HH203" s="109"/>
      <c r="HI203" s="109"/>
      <c r="HJ203" s="109"/>
      <c r="HK203" s="109"/>
      <c r="HL203" s="109"/>
      <c r="HM203" s="109"/>
      <c r="HN203" s="109"/>
      <c r="HO203" s="109"/>
      <c r="HP203" s="109"/>
      <c r="HQ203" s="109"/>
      <c r="HR203" s="109"/>
      <c r="HS203" s="109"/>
      <c r="HT203" s="109"/>
      <c r="HU203" s="109"/>
      <c r="HV203" s="109"/>
      <c r="HW203" s="109"/>
      <c r="HX203" s="109"/>
      <c r="HY203" s="109"/>
      <c r="HZ203" s="109"/>
      <c r="IA203" s="109"/>
      <c r="IB203" s="109"/>
      <c r="IC203" s="109"/>
      <c r="ID203" s="109"/>
      <c r="IE203" s="109"/>
      <c r="IF203" s="109"/>
      <c r="IG203" s="109"/>
      <c r="IH203" s="109"/>
      <c r="II203" s="109"/>
      <c r="IJ203" s="109"/>
      <c r="IK203" s="109"/>
      <c r="IL203" s="109"/>
      <c r="IM203" s="109"/>
      <c r="IN203" s="109"/>
      <c r="IO203" s="109"/>
      <c r="IP203" s="109"/>
      <c r="IQ203" s="109"/>
      <c r="IR203" s="109"/>
      <c r="IS203" s="109"/>
      <c r="IT203" s="109"/>
      <c r="IU203" s="109"/>
      <c r="IV203" s="109"/>
    </row>
    <row r="204" spans="1:256" s="4" customFormat="1">
      <c r="A204" s="107"/>
      <c r="B204" s="14"/>
      <c r="C204" s="12"/>
      <c r="D204" s="157"/>
      <c r="E204" s="109"/>
      <c r="F204" s="157"/>
      <c r="G204" s="109"/>
      <c r="H204" s="109"/>
      <c r="I204" s="109"/>
      <c r="J204" s="109"/>
      <c r="K204" s="109"/>
      <c r="L204" s="109"/>
      <c r="M204" s="109"/>
      <c r="N204" s="109"/>
      <c r="O204" s="109"/>
      <c r="P204" s="109"/>
      <c r="Q204" s="109"/>
      <c r="R204" s="109"/>
      <c r="S204" s="109"/>
      <c r="T204" s="109"/>
      <c r="U204" s="109"/>
      <c r="V204" s="109"/>
      <c r="W204" s="109"/>
      <c r="X204" s="109"/>
      <c r="Y204" s="109"/>
      <c r="Z204" s="109"/>
      <c r="AA204" s="109"/>
      <c r="AB204" s="109"/>
      <c r="AC204" s="109"/>
      <c r="AD204" s="109"/>
      <c r="AE204" s="109"/>
      <c r="AF204" s="109"/>
      <c r="AG204" s="109"/>
      <c r="AH204" s="109"/>
      <c r="AI204" s="109"/>
      <c r="AJ204" s="109"/>
      <c r="AK204" s="109"/>
      <c r="AL204" s="109"/>
      <c r="AM204" s="109"/>
      <c r="AN204" s="109"/>
      <c r="AO204" s="109"/>
      <c r="AP204" s="109"/>
      <c r="AQ204" s="109"/>
      <c r="AR204" s="109"/>
      <c r="AS204" s="109"/>
      <c r="AT204" s="109"/>
      <c r="AU204" s="109"/>
      <c r="AV204" s="109"/>
      <c r="AW204" s="109"/>
      <c r="AX204" s="109"/>
      <c r="AY204" s="109"/>
      <c r="AZ204" s="109"/>
      <c r="BA204" s="109"/>
      <c r="BB204" s="109"/>
      <c r="BC204" s="109"/>
      <c r="BD204" s="109"/>
      <c r="BE204" s="109"/>
      <c r="BF204" s="109"/>
      <c r="BG204" s="109"/>
      <c r="BH204" s="109"/>
      <c r="BI204" s="109"/>
      <c r="BJ204" s="109"/>
      <c r="BK204" s="109"/>
      <c r="BL204" s="109"/>
      <c r="BM204" s="109"/>
      <c r="BN204" s="109"/>
      <c r="BO204" s="109"/>
      <c r="BP204" s="109"/>
      <c r="BQ204" s="109"/>
      <c r="BR204" s="109"/>
      <c r="BS204" s="109"/>
      <c r="BT204" s="109"/>
      <c r="BU204" s="109"/>
      <c r="BV204" s="109"/>
      <c r="BW204" s="109"/>
      <c r="BX204" s="109"/>
      <c r="BY204" s="109"/>
      <c r="BZ204" s="109"/>
      <c r="CA204" s="109"/>
      <c r="CB204" s="109"/>
      <c r="CC204" s="109"/>
      <c r="CD204" s="109"/>
      <c r="CE204" s="109"/>
      <c r="CF204" s="109"/>
      <c r="CG204" s="109"/>
      <c r="CH204" s="109"/>
      <c r="CI204" s="109"/>
      <c r="CJ204" s="109"/>
      <c r="CK204" s="109"/>
      <c r="CL204" s="109"/>
      <c r="CM204" s="109"/>
      <c r="CN204" s="109"/>
      <c r="CO204" s="109"/>
      <c r="CP204" s="109"/>
      <c r="CQ204" s="109"/>
      <c r="CR204" s="109"/>
      <c r="CS204" s="109"/>
      <c r="CT204" s="109"/>
      <c r="CU204" s="109"/>
      <c r="CV204" s="109"/>
      <c r="CW204" s="109"/>
      <c r="CX204" s="109"/>
      <c r="CY204" s="109"/>
      <c r="CZ204" s="109"/>
      <c r="DA204" s="109"/>
      <c r="DB204" s="109"/>
      <c r="DC204" s="109"/>
      <c r="DD204" s="109"/>
      <c r="DE204" s="109"/>
      <c r="DF204" s="109"/>
      <c r="DG204" s="109"/>
      <c r="DH204" s="109"/>
      <c r="DI204" s="109"/>
      <c r="DJ204" s="109"/>
      <c r="DK204" s="109"/>
      <c r="DL204" s="109"/>
      <c r="DM204" s="109"/>
      <c r="DN204" s="109"/>
      <c r="DO204" s="109"/>
      <c r="DP204" s="109"/>
      <c r="DQ204" s="109"/>
      <c r="DR204" s="109"/>
      <c r="DS204" s="109"/>
      <c r="DT204" s="109"/>
      <c r="DU204" s="109"/>
      <c r="DV204" s="109"/>
      <c r="DW204" s="109"/>
      <c r="DX204" s="109"/>
      <c r="DY204" s="109"/>
      <c r="DZ204" s="109"/>
      <c r="EA204" s="109"/>
      <c r="EB204" s="109"/>
      <c r="EC204" s="109"/>
      <c r="ED204" s="109"/>
      <c r="EE204" s="109"/>
      <c r="EF204" s="109"/>
      <c r="EG204" s="109"/>
      <c r="EH204" s="109"/>
      <c r="EI204" s="109"/>
      <c r="EJ204" s="109"/>
      <c r="EK204" s="109"/>
      <c r="EL204" s="109"/>
      <c r="EM204" s="109"/>
      <c r="EN204" s="109"/>
      <c r="EO204" s="109"/>
      <c r="EP204" s="109"/>
      <c r="EQ204" s="109"/>
      <c r="ER204" s="109"/>
      <c r="ES204" s="109"/>
      <c r="ET204" s="109"/>
      <c r="EU204" s="109"/>
      <c r="EV204" s="109"/>
      <c r="EW204" s="109"/>
      <c r="EX204" s="109"/>
      <c r="EY204" s="109"/>
      <c r="EZ204" s="109"/>
      <c r="FA204" s="109"/>
      <c r="FB204" s="109"/>
      <c r="FC204" s="109"/>
      <c r="FD204" s="109"/>
      <c r="FE204" s="109"/>
      <c r="FF204" s="109"/>
      <c r="FG204" s="109"/>
      <c r="FH204" s="109"/>
      <c r="FI204" s="109"/>
      <c r="FJ204" s="109"/>
      <c r="FK204" s="109"/>
      <c r="FL204" s="109"/>
      <c r="FM204" s="109"/>
      <c r="FN204" s="109"/>
      <c r="FO204" s="109"/>
      <c r="FP204" s="109"/>
      <c r="FQ204" s="109"/>
      <c r="FR204" s="109"/>
      <c r="FS204" s="109"/>
      <c r="FT204" s="109"/>
      <c r="FU204" s="109"/>
      <c r="FV204" s="109"/>
      <c r="FW204" s="109"/>
      <c r="FX204" s="109"/>
      <c r="FY204" s="109"/>
      <c r="FZ204" s="109"/>
      <c r="GA204" s="109"/>
      <c r="GB204" s="109"/>
      <c r="GC204" s="109"/>
      <c r="GD204" s="109"/>
      <c r="GE204" s="109"/>
      <c r="GF204" s="109"/>
      <c r="GG204" s="109"/>
      <c r="GH204" s="109"/>
      <c r="GI204" s="109"/>
      <c r="GJ204" s="109"/>
      <c r="GK204" s="109"/>
      <c r="GL204" s="109"/>
      <c r="GM204" s="109"/>
      <c r="GN204" s="109"/>
      <c r="GO204" s="109"/>
      <c r="GP204" s="109"/>
      <c r="GQ204" s="109"/>
      <c r="GR204" s="109"/>
      <c r="GS204" s="109"/>
      <c r="GT204" s="109"/>
      <c r="GU204" s="109"/>
      <c r="GV204" s="109"/>
      <c r="GW204" s="109"/>
      <c r="GX204" s="109"/>
      <c r="GY204" s="109"/>
      <c r="GZ204" s="109"/>
      <c r="HA204" s="109"/>
      <c r="HB204" s="109"/>
      <c r="HC204" s="109"/>
      <c r="HD204" s="109"/>
      <c r="HE204" s="109"/>
      <c r="HF204" s="109"/>
      <c r="HG204" s="109"/>
      <c r="HH204" s="109"/>
      <c r="HI204" s="109"/>
      <c r="HJ204" s="109"/>
      <c r="HK204" s="109"/>
      <c r="HL204" s="109"/>
      <c r="HM204" s="109"/>
      <c r="HN204" s="109"/>
      <c r="HO204" s="109"/>
      <c r="HP204" s="109"/>
      <c r="HQ204" s="109"/>
      <c r="HR204" s="109"/>
      <c r="HS204" s="109"/>
      <c r="HT204" s="109"/>
      <c r="HU204" s="109"/>
      <c r="HV204" s="109"/>
      <c r="HW204" s="109"/>
      <c r="HX204" s="109"/>
      <c r="HY204" s="109"/>
      <c r="HZ204" s="109"/>
      <c r="IA204" s="109"/>
      <c r="IB204" s="109"/>
      <c r="IC204" s="109"/>
      <c r="ID204" s="109"/>
      <c r="IE204" s="109"/>
      <c r="IF204" s="109"/>
      <c r="IG204" s="109"/>
      <c r="IH204" s="109"/>
      <c r="II204" s="109"/>
      <c r="IJ204" s="109"/>
      <c r="IK204" s="109"/>
      <c r="IL204" s="109"/>
      <c r="IM204" s="109"/>
      <c r="IN204" s="109"/>
      <c r="IO204" s="109"/>
      <c r="IP204" s="109"/>
      <c r="IQ204" s="109"/>
      <c r="IR204" s="109"/>
      <c r="IS204" s="109"/>
      <c r="IT204" s="109"/>
      <c r="IU204" s="109"/>
      <c r="IV204" s="109"/>
    </row>
    <row r="205" spans="1:256" s="4" customFormat="1">
      <c r="A205" s="107"/>
      <c r="B205" s="14"/>
      <c r="C205" s="12"/>
      <c r="D205" s="157"/>
      <c r="E205" s="109"/>
      <c r="F205" s="157"/>
      <c r="G205" s="109"/>
      <c r="H205" s="109"/>
      <c r="I205" s="109"/>
      <c r="J205" s="109"/>
      <c r="K205" s="109"/>
      <c r="L205" s="109"/>
      <c r="M205" s="109"/>
      <c r="N205" s="109"/>
      <c r="O205" s="109"/>
      <c r="P205" s="109"/>
      <c r="Q205" s="109"/>
      <c r="R205" s="109"/>
      <c r="S205" s="109"/>
      <c r="T205" s="109"/>
      <c r="U205" s="109"/>
      <c r="V205" s="109"/>
      <c r="W205" s="109"/>
      <c r="X205" s="109"/>
      <c r="Y205" s="109"/>
      <c r="Z205" s="109"/>
      <c r="AA205" s="109"/>
      <c r="AB205" s="109"/>
      <c r="AC205" s="109"/>
      <c r="AD205" s="109"/>
      <c r="AE205" s="109"/>
      <c r="AF205" s="109"/>
      <c r="AG205" s="109"/>
      <c r="AH205" s="109"/>
      <c r="AI205" s="109"/>
      <c r="AJ205" s="109"/>
      <c r="AK205" s="109"/>
      <c r="AL205" s="109"/>
      <c r="AM205" s="109"/>
      <c r="AN205" s="109"/>
      <c r="AO205" s="109"/>
      <c r="AP205" s="109"/>
      <c r="AQ205" s="109"/>
      <c r="AR205" s="109"/>
      <c r="AS205" s="109"/>
      <c r="AT205" s="109"/>
      <c r="AU205" s="109"/>
      <c r="AV205" s="109"/>
      <c r="AW205" s="109"/>
      <c r="AX205" s="109"/>
      <c r="AY205" s="109"/>
      <c r="AZ205" s="109"/>
      <c r="BA205" s="109"/>
      <c r="BB205" s="109"/>
      <c r="BC205" s="109"/>
      <c r="BD205" s="109"/>
      <c r="BE205" s="109"/>
      <c r="BF205" s="109"/>
      <c r="BG205" s="109"/>
      <c r="BH205" s="109"/>
      <c r="BI205" s="109"/>
      <c r="BJ205" s="109"/>
      <c r="BK205" s="109"/>
      <c r="BL205" s="109"/>
      <c r="BM205" s="109"/>
      <c r="BN205" s="109"/>
      <c r="BO205" s="109"/>
      <c r="BP205" s="109"/>
      <c r="BQ205" s="109"/>
      <c r="BR205" s="109"/>
      <c r="BS205" s="109"/>
      <c r="BT205" s="109"/>
      <c r="BU205" s="109"/>
      <c r="BV205" s="109"/>
      <c r="BW205" s="109"/>
      <c r="BX205" s="109"/>
      <c r="BY205" s="109"/>
      <c r="BZ205" s="109"/>
      <c r="CA205" s="109"/>
      <c r="CB205" s="109"/>
      <c r="CC205" s="109"/>
      <c r="CD205" s="109"/>
      <c r="CE205" s="109"/>
      <c r="CF205" s="109"/>
      <c r="CG205" s="109"/>
      <c r="CH205" s="109"/>
      <c r="CI205" s="109"/>
      <c r="CJ205" s="109"/>
      <c r="CK205" s="109"/>
      <c r="CL205" s="109"/>
      <c r="CM205" s="109"/>
      <c r="CN205" s="109"/>
      <c r="CO205" s="109"/>
      <c r="CP205" s="109"/>
      <c r="CQ205" s="109"/>
      <c r="CR205" s="109"/>
      <c r="CS205" s="109"/>
      <c r="CT205" s="109"/>
      <c r="CU205" s="109"/>
      <c r="CV205" s="109"/>
      <c r="CW205" s="109"/>
      <c r="CX205" s="109"/>
      <c r="CY205" s="109"/>
      <c r="CZ205" s="109"/>
      <c r="DA205" s="109"/>
      <c r="DB205" s="109"/>
      <c r="DC205" s="109"/>
      <c r="DD205" s="109"/>
      <c r="DE205" s="109"/>
      <c r="DF205" s="109"/>
      <c r="DG205" s="109"/>
      <c r="DH205" s="109"/>
      <c r="DI205" s="109"/>
      <c r="DJ205" s="109"/>
      <c r="DK205" s="109"/>
      <c r="DL205" s="109"/>
      <c r="DM205" s="109"/>
      <c r="DN205" s="109"/>
      <c r="DO205" s="109"/>
      <c r="DP205" s="109"/>
      <c r="DQ205" s="109"/>
      <c r="DR205" s="109"/>
      <c r="DS205" s="109"/>
      <c r="DT205" s="109"/>
      <c r="DU205" s="109"/>
      <c r="DV205" s="109"/>
      <c r="DW205" s="109"/>
      <c r="DX205" s="109"/>
      <c r="DY205" s="109"/>
      <c r="DZ205" s="109"/>
      <c r="EA205" s="109"/>
      <c r="EB205" s="109"/>
      <c r="EC205" s="109"/>
      <c r="ED205" s="109"/>
      <c r="EE205" s="109"/>
      <c r="EF205" s="109"/>
      <c r="EG205" s="109"/>
      <c r="EH205" s="109"/>
      <c r="EI205" s="109"/>
      <c r="EJ205" s="109"/>
      <c r="EK205" s="109"/>
      <c r="EL205" s="109"/>
      <c r="EM205" s="109"/>
      <c r="EN205" s="109"/>
      <c r="EO205" s="109"/>
      <c r="EP205" s="109"/>
      <c r="EQ205" s="109"/>
      <c r="ER205" s="109"/>
      <c r="ES205" s="109"/>
      <c r="ET205" s="109"/>
      <c r="EU205" s="109"/>
      <c r="EV205" s="109"/>
      <c r="EW205" s="109"/>
      <c r="EX205" s="109"/>
      <c r="EY205" s="109"/>
      <c r="EZ205" s="109"/>
      <c r="FA205" s="109"/>
      <c r="FB205" s="109"/>
      <c r="FC205" s="109"/>
      <c r="FD205" s="109"/>
      <c r="FE205" s="109"/>
      <c r="FF205" s="109"/>
      <c r="FG205" s="109"/>
      <c r="FH205" s="109"/>
      <c r="FI205" s="109"/>
      <c r="FJ205" s="109"/>
      <c r="FK205" s="109"/>
      <c r="FL205" s="109"/>
      <c r="FM205" s="109"/>
      <c r="FN205" s="109"/>
      <c r="FO205" s="109"/>
      <c r="FP205" s="109"/>
      <c r="FQ205" s="109"/>
      <c r="FR205" s="109"/>
      <c r="FS205" s="109"/>
      <c r="FT205" s="109"/>
      <c r="FU205" s="109"/>
      <c r="FV205" s="109"/>
      <c r="FW205" s="109"/>
      <c r="FX205" s="109"/>
      <c r="FY205" s="109"/>
      <c r="FZ205" s="109"/>
      <c r="GA205" s="109"/>
      <c r="GB205" s="109"/>
      <c r="GC205" s="109"/>
      <c r="GD205" s="109"/>
      <c r="GE205" s="109"/>
      <c r="GF205" s="109"/>
      <c r="GG205" s="109"/>
      <c r="GH205" s="109"/>
      <c r="GI205" s="109"/>
      <c r="GJ205" s="109"/>
      <c r="GK205" s="109"/>
      <c r="GL205" s="109"/>
      <c r="GM205" s="109"/>
      <c r="GN205" s="109"/>
      <c r="GO205" s="109"/>
      <c r="GP205" s="109"/>
      <c r="GQ205" s="109"/>
      <c r="GR205" s="109"/>
      <c r="GS205" s="109"/>
      <c r="GT205" s="109"/>
      <c r="GU205" s="109"/>
      <c r="GV205" s="109"/>
      <c r="GW205" s="109"/>
      <c r="GX205" s="109"/>
      <c r="GY205" s="109"/>
      <c r="GZ205" s="109"/>
      <c r="HA205" s="109"/>
      <c r="HB205" s="109"/>
      <c r="HC205" s="109"/>
      <c r="HD205" s="109"/>
      <c r="HE205" s="109"/>
      <c r="HF205" s="109"/>
      <c r="HG205" s="109"/>
      <c r="HH205" s="109"/>
      <c r="HI205" s="109"/>
      <c r="HJ205" s="109"/>
      <c r="HK205" s="109"/>
      <c r="HL205" s="109"/>
      <c r="HM205" s="109"/>
      <c r="HN205" s="109"/>
      <c r="HO205" s="109"/>
      <c r="HP205" s="109"/>
      <c r="HQ205" s="109"/>
      <c r="HR205" s="109"/>
      <c r="HS205" s="109"/>
      <c r="HT205" s="109"/>
      <c r="HU205" s="109"/>
      <c r="HV205" s="109"/>
      <c r="HW205" s="109"/>
      <c r="HX205" s="109"/>
      <c r="HY205" s="109"/>
      <c r="HZ205" s="109"/>
      <c r="IA205" s="109"/>
      <c r="IB205" s="109"/>
      <c r="IC205" s="109"/>
      <c r="ID205" s="109"/>
      <c r="IE205" s="109"/>
      <c r="IF205" s="109"/>
      <c r="IG205" s="109"/>
      <c r="IH205" s="109"/>
      <c r="II205" s="109"/>
      <c r="IJ205" s="109"/>
      <c r="IK205" s="109"/>
      <c r="IL205" s="109"/>
      <c r="IM205" s="109"/>
      <c r="IN205" s="109"/>
      <c r="IO205" s="109"/>
      <c r="IP205" s="109"/>
      <c r="IQ205" s="109"/>
      <c r="IR205" s="109"/>
      <c r="IS205" s="109"/>
      <c r="IT205" s="109"/>
      <c r="IU205" s="109"/>
      <c r="IV205" s="109"/>
    </row>
    <row r="206" spans="1:256" s="4" customFormat="1">
      <c r="A206" s="107"/>
      <c r="B206" s="14"/>
      <c r="C206" s="12"/>
      <c r="D206" s="157"/>
      <c r="E206" s="109"/>
      <c r="F206" s="157"/>
      <c r="G206" s="109"/>
      <c r="H206" s="109"/>
      <c r="I206" s="109"/>
      <c r="J206" s="109"/>
      <c r="K206" s="109"/>
      <c r="L206" s="109"/>
      <c r="M206" s="109"/>
      <c r="N206" s="109"/>
      <c r="O206" s="109"/>
      <c r="P206" s="109"/>
      <c r="Q206" s="109"/>
      <c r="R206" s="109"/>
      <c r="S206" s="109"/>
      <c r="T206" s="109"/>
      <c r="U206" s="109"/>
      <c r="V206" s="109"/>
      <c r="W206" s="109"/>
      <c r="X206" s="109"/>
      <c r="Y206" s="109"/>
      <c r="Z206" s="109"/>
      <c r="AA206" s="109"/>
      <c r="AB206" s="109"/>
      <c r="AC206" s="109"/>
      <c r="AD206" s="109"/>
      <c r="AE206" s="109"/>
      <c r="AF206" s="109"/>
      <c r="AG206" s="109"/>
      <c r="AH206" s="109"/>
      <c r="AI206" s="109"/>
      <c r="AJ206" s="109"/>
      <c r="AK206" s="109"/>
      <c r="AL206" s="109"/>
      <c r="AM206" s="109"/>
      <c r="AN206" s="109"/>
      <c r="AO206" s="109"/>
      <c r="AP206" s="109"/>
      <c r="AQ206" s="109"/>
      <c r="AR206" s="109"/>
      <c r="AS206" s="109"/>
      <c r="AT206" s="109"/>
      <c r="AU206" s="109"/>
      <c r="AV206" s="109"/>
      <c r="AW206" s="109"/>
      <c r="AX206" s="109"/>
      <c r="AY206" s="109"/>
      <c r="AZ206" s="109"/>
      <c r="BA206" s="109"/>
      <c r="BB206" s="109"/>
      <c r="BC206" s="109"/>
      <c r="BD206" s="109"/>
      <c r="BE206" s="109"/>
      <c r="BF206" s="109"/>
      <c r="BG206" s="109"/>
      <c r="BH206" s="109"/>
      <c r="BI206" s="109"/>
      <c r="BJ206" s="109"/>
      <c r="BK206" s="109"/>
      <c r="BL206" s="109"/>
      <c r="BM206" s="109"/>
      <c r="BN206" s="109"/>
      <c r="BO206" s="109"/>
      <c r="BP206" s="109"/>
      <c r="BQ206" s="109"/>
      <c r="BR206" s="109"/>
      <c r="BS206" s="109"/>
      <c r="BT206" s="109"/>
      <c r="BU206" s="109"/>
      <c r="BV206" s="109"/>
      <c r="BW206" s="109"/>
      <c r="BX206" s="109"/>
      <c r="BY206" s="109"/>
      <c r="BZ206" s="109"/>
      <c r="CA206" s="109"/>
      <c r="CB206" s="109"/>
      <c r="CC206" s="109"/>
      <c r="CD206" s="109"/>
      <c r="CE206" s="109"/>
      <c r="CF206" s="109"/>
      <c r="CG206" s="109"/>
      <c r="CH206" s="109"/>
      <c r="CI206" s="109"/>
      <c r="CJ206" s="109"/>
      <c r="CK206" s="109"/>
      <c r="CL206" s="109"/>
      <c r="CM206" s="109"/>
      <c r="CN206" s="109"/>
      <c r="CO206" s="109"/>
      <c r="CP206" s="109"/>
      <c r="CQ206" s="109"/>
      <c r="CR206" s="109"/>
      <c r="CS206" s="109"/>
      <c r="CT206" s="109"/>
      <c r="CU206" s="109"/>
      <c r="CV206" s="109"/>
      <c r="CW206" s="109"/>
      <c r="CX206" s="109"/>
      <c r="CY206" s="109"/>
      <c r="CZ206" s="109"/>
      <c r="DA206" s="109"/>
      <c r="DB206" s="109"/>
      <c r="DC206" s="109"/>
      <c r="DD206" s="109"/>
      <c r="DE206" s="109"/>
      <c r="DF206" s="109"/>
      <c r="DG206" s="109"/>
      <c r="DH206" s="109"/>
      <c r="DI206" s="109"/>
      <c r="DJ206" s="109"/>
      <c r="DK206" s="109"/>
      <c r="DL206" s="109"/>
      <c r="DM206" s="109"/>
      <c r="DN206" s="109"/>
      <c r="DO206" s="109"/>
      <c r="DP206" s="109"/>
      <c r="DQ206" s="109"/>
      <c r="DR206" s="109"/>
      <c r="DS206" s="109"/>
      <c r="DT206" s="109"/>
      <c r="DU206" s="109"/>
      <c r="DV206" s="109"/>
      <c r="DW206" s="109"/>
      <c r="DX206" s="109"/>
      <c r="DY206" s="109"/>
      <c r="DZ206" s="109"/>
      <c r="EA206" s="109"/>
      <c r="EB206" s="109"/>
      <c r="EC206" s="109"/>
      <c r="ED206" s="109"/>
      <c r="EE206" s="109"/>
      <c r="EF206" s="109"/>
      <c r="EG206" s="109"/>
      <c r="EH206" s="109"/>
      <c r="EI206" s="109"/>
      <c r="EJ206" s="109"/>
      <c r="EK206" s="109"/>
      <c r="EL206" s="109"/>
      <c r="EM206" s="109"/>
      <c r="EN206" s="109"/>
      <c r="EO206" s="109"/>
      <c r="EP206" s="109"/>
      <c r="EQ206" s="109"/>
      <c r="ER206" s="109"/>
      <c r="ES206" s="109"/>
      <c r="ET206" s="109"/>
      <c r="EU206" s="109"/>
      <c r="EV206" s="109"/>
      <c r="EW206" s="109"/>
      <c r="EX206" s="109"/>
      <c r="EY206" s="109"/>
      <c r="EZ206" s="109"/>
      <c r="FA206" s="109"/>
      <c r="FB206" s="109"/>
      <c r="FC206" s="109"/>
      <c r="FD206" s="109"/>
      <c r="FE206" s="109"/>
      <c r="FF206" s="109"/>
      <c r="FG206" s="109"/>
      <c r="FH206" s="109"/>
      <c r="FI206" s="109"/>
      <c r="FJ206" s="109"/>
      <c r="FK206" s="109"/>
      <c r="FL206" s="109"/>
      <c r="FM206" s="109"/>
      <c r="FN206" s="109"/>
      <c r="FO206" s="109"/>
      <c r="FP206" s="109"/>
      <c r="FQ206" s="109"/>
      <c r="FR206" s="109"/>
      <c r="FS206" s="109"/>
      <c r="FT206" s="109"/>
      <c r="FU206" s="109"/>
      <c r="FV206" s="109"/>
      <c r="FW206" s="109"/>
      <c r="FX206" s="109"/>
      <c r="FY206" s="109"/>
      <c r="FZ206" s="109"/>
      <c r="GA206" s="109"/>
      <c r="GB206" s="109"/>
      <c r="GC206" s="109"/>
      <c r="GD206" s="109"/>
      <c r="GE206" s="109"/>
      <c r="GF206" s="109"/>
      <c r="GG206" s="109"/>
      <c r="GH206" s="109"/>
      <c r="GI206" s="109"/>
      <c r="GJ206" s="109"/>
      <c r="GK206" s="109"/>
      <c r="GL206" s="109"/>
      <c r="GM206" s="109"/>
      <c r="GN206" s="109"/>
      <c r="GO206" s="109"/>
      <c r="GP206" s="109"/>
      <c r="GQ206" s="109"/>
      <c r="GR206" s="109"/>
      <c r="GS206" s="109"/>
      <c r="GT206" s="109"/>
      <c r="GU206" s="109"/>
      <c r="GV206" s="109"/>
      <c r="GW206" s="109"/>
      <c r="GX206" s="109"/>
      <c r="GY206" s="109"/>
      <c r="GZ206" s="109"/>
      <c r="HA206" s="109"/>
      <c r="HB206" s="109"/>
      <c r="HC206" s="109"/>
      <c r="HD206" s="109"/>
      <c r="HE206" s="109"/>
      <c r="HF206" s="109"/>
      <c r="HG206" s="109"/>
      <c r="HH206" s="109"/>
      <c r="HI206" s="109"/>
      <c r="HJ206" s="109"/>
      <c r="HK206" s="109"/>
      <c r="HL206" s="109"/>
      <c r="HM206" s="109"/>
      <c r="HN206" s="109"/>
      <c r="HO206" s="109"/>
      <c r="HP206" s="109"/>
      <c r="HQ206" s="109"/>
      <c r="HR206" s="109"/>
      <c r="HS206" s="109"/>
      <c r="HT206" s="109"/>
      <c r="HU206" s="109"/>
      <c r="HV206" s="109"/>
      <c r="HW206" s="109"/>
      <c r="HX206" s="109"/>
      <c r="HY206" s="109"/>
      <c r="HZ206" s="109"/>
      <c r="IA206" s="109"/>
      <c r="IB206" s="109"/>
      <c r="IC206" s="109"/>
      <c r="ID206" s="109"/>
      <c r="IE206" s="109"/>
      <c r="IF206" s="109"/>
      <c r="IG206" s="109"/>
      <c r="IH206" s="109"/>
      <c r="II206" s="109"/>
      <c r="IJ206" s="109"/>
      <c r="IK206" s="109"/>
      <c r="IL206" s="109"/>
      <c r="IM206" s="109"/>
      <c r="IN206" s="109"/>
      <c r="IO206" s="109"/>
      <c r="IP206" s="109"/>
      <c r="IQ206" s="109"/>
      <c r="IR206" s="109"/>
      <c r="IS206" s="109"/>
      <c r="IT206" s="109"/>
      <c r="IU206" s="109"/>
      <c r="IV206" s="109"/>
    </row>
    <row r="207" spans="1:256" s="4" customFormat="1">
      <c r="A207" s="107"/>
      <c r="B207" s="14"/>
      <c r="C207" s="12"/>
      <c r="D207" s="157"/>
      <c r="E207" s="109"/>
      <c r="F207" s="157"/>
      <c r="G207" s="109"/>
      <c r="H207" s="109"/>
      <c r="I207" s="109"/>
      <c r="J207" s="109"/>
      <c r="K207" s="109"/>
      <c r="L207" s="109"/>
      <c r="M207" s="109"/>
      <c r="N207" s="109"/>
      <c r="O207" s="109"/>
      <c r="P207" s="109"/>
      <c r="Q207" s="109"/>
      <c r="R207" s="109"/>
      <c r="S207" s="109"/>
      <c r="T207" s="109"/>
      <c r="U207" s="109"/>
      <c r="V207" s="109"/>
      <c r="W207" s="109"/>
      <c r="X207" s="109"/>
      <c r="Y207" s="109"/>
      <c r="Z207" s="109"/>
      <c r="AA207" s="109"/>
      <c r="AB207" s="109"/>
      <c r="AC207" s="109"/>
      <c r="AD207" s="109"/>
      <c r="AE207" s="109"/>
      <c r="AF207" s="109"/>
      <c r="AG207" s="109"/>
      <c r="AH207" s="109"/>
      <c r="AI207" s="109"/>
      <c r="AJ207" s="109"/>
      <c r="AK207" s="109"/>
      <c r="AL207" s="109"/>
      <c r="AM207" s="109"/>
      <c r="AN207" s="109"/>
      <c r="AO207" s="109"/>
      <c r="AP207" s="109"/>
      <c r="AQ207" s="109"/>
      <c r="AR207" s="109"/>
      <c r="AS207" s="109"/>
      <c r="AT207" s="109"/>
      <c r="AU207" s="109"/>
      <c r="AV207" s="109"/>
      <c r="AW207" s="109"/>
      <c r="AX207" s="109"/>
      <c r="AY207" s="109"/>
      <c r="AZ207" s="109"/>
      <c r="BA207" s="109"/>
      <c r="BB207" s="109"/>
      <c r="BC207" s="109"/>
      <c r="BD207" s="109"/>
      <c r="BE207" s="109"/>
      <c r="BF207" s="109"/>
      <c r="BG207" s="109"/>
      <c r="BH207" s="109"/>
      <c r="BI207" s="109"/>
      <c r="BJ207" s="109"/>
      <c r="BK207" s="109"/>
      <c r="BL207" s="109"/>
      <c r="BM207" s="109"/>
      <c r="BN207" s="109"/>
      <c r="BO207" s="109"/>
      <c r="BP207" s="109"/>
      <c r="BQ207" s="109"/>
      <c r="BR207" s="109"/>
      <c r="BS207" s="109"/>
      <c r="BT207" s="109"/>
      <c r="BU207" s="109"/>
      <c r="BV207" s="109"/>
      <c r="BW207" s="109"/>
      <c r="BX207" s="109"/>
      <c r="BY207" s="109"/>
      <c r="BZ207" s="109"/>
      <c r="CA207" s="109"/>
      <c r="CB207" s="109"/>
      <c r="CC207" s="109"/>
      <c r="CD207" s="109"/>
      <c r="CE207" s="109"/>
      <c r="CF207" s="109"/>
      <c r="CG207" s="109"/>
      <c r="CH207" s="109"/>
      <c r="CI207" s="109"/>
      <c r="CJ207" s="109"/>
      <c r="CK207" s="109"/>
      <c r="CL207" s="109"/>
      <c r="CM207" s="109"/>
      <c r="CN207" s="109"/>
      <c r="CO207" s="109"/>
      <c r="CP207" s="109"/>
      <c r="CQ207" s="109"/>
      <c r="CR207" s="109"/>
      <c r="CS207" s="109"/>
      <c r="CT207" s="109"/>
      <c r="CU207" s="109"/>
      <c r="CV207" s="109"/>
      <c r="CW207" s="109"/>
      <c r="CX207" s="109"/>
      <c r="CY207" s="109"/>
      <c r="CZ207" s="109"/>
      <c r="DA207" s="109"/>
      <c r="DB207" s="109"/>
      <c r="DC207" s="109"/>
      <c r="DD207" s="109"/>
      <c r="DE207" s="109"/>
      <c r="DF207" s="109"/>
      <c r="DG207" s="109"/>
      <c r="DH207" s="109"/>
      <c r="DI207" s="109"/>
      <c r="DJ207" s="109"/>
      <c r="DK207" s="109"/>
      <c r="DL207" s="109"/>
      <c r="DM207" s="109"/>
      <c r="DN207" s="109"/>
      <c r="DO207" s="109"/>
      <c r="DP207" s="109"/>
      <c r="DQ207" s="109"/>
      <c r="DR207" s="109"/>
      <c r="DS207" s="109"/>
      <c r="DT207" s="109"/>
      <c r="DU207" s="109"/>
      <c r="DV207" s="109"/>
      <c r="DW207" s="109"/>
      <c r="DX207" s="109"/>
      <c r="DY207" s="109"/>
      <c r="DZ207" s="109"/>
      <c r="EA207" s="109"/>
      <c r="EB207" s="109"/>
      <c r="EC207" s="109"/>
      <c r="ED207" s="109"/>
      <c r="EE207" s="109"/>
      <c r="EF207" s="109"/>
      <c r="EG207" s="109"/>
      <c r="EH207" s="109"/>
      <c r="EI207" s="109"/>
      <c r="EJ207" s="109"/>
      <c r="EK207" s="109"/>
      <c r="EL207" s="109"/>
      <c r="EM207" s="109"/>
      <c r="EN207" s="109"/>
      <c r="EO207" s="109"/>
      <c r="EP207" s="109"/>
      <c r="EQ207" s="109"/>
      <c r="ER207" s="109"/>
      <c r="ES207" s="109"/>
      <c r="ET207" s="109"/>
      <c r="EU207" s="109"/>
      <c r="EV207" s="109"/>
      <c r="EW207" s="109"/>
      <c r="EX207" s="109"/>
      <c r="EY207" s="109"/>
      <c r="EZ207" s="109"/>
      <c r="FA207" s="109"/>
      <c r="FB207" s="109"/>
      <c r="FC207" s="109"/>
      <c r="FD207" s="109"/>
      <c r="FE207" s="109"/>
      <c r="FF207" s="109"/>
      <c r="FG207" s="109"/>
      <c r="FH207" s="109"/>
      <c r="FI207" s="109"/>
      <c r="FJ207" s="109"/>
      <c r="FK207" s="109"/>
      <c r="FL207" s="109"/>
      <c r="FM207" s="109"/>
      <c r="FN207" s="109"/>
      <c r="FO207" s="109"/>
      <c r="FP207" s="109"/>
      <c r="FQ207" s="109"/>
      <c r="FR207" s="109"/>
      <c r="FS207" s="109"/>
      <c r="FT207" s="109"/>
      <c r="FU207" s="109"/>
      <c r="FV207" s="109"/>
      <c r="FW207" s="109"/>
      <c r="FX207" s="109"/>
      <c r="FY207" s="109"/>
      <c r="FZ207" s="109"/>
      <c r="GA207" s="109"/>
      <c r="GB207" s="109"/>
      <c r="GC207" s="109"/>
      <c r="GD207" s="109"/>
      <c r="GE207" s="109"/>
      <c r="GF207" s="109"/>
      <c r="GG207" s="109"/>
      <c r="GH207" s="109"/>
      <c r="GI207" s="109"/>
      <c r="GJ207" s="109"/>
      <c r="GK207" s="109"/>
      <c r="GL207" s="109"/>
      <c r="GM207" s="109"/>
      <c r="GN207" s="109"/>
      <c r="GO207" s="109"/>
      <c r="GP207" s="109"/>
      <c r="GQ207" s="109"/>
      <c r="GR207" s="109"/>
      <c r="GS207" s="109"/>
      <c r="GT207" s="109"/>
      <c r="GU207" s="109"/>
      <c r="GV207" s="109"/>
      <c r="GW207" s="109"/>
      <c r="GX207" s="109"/>
      <c r="GY207" s="109"/>
      <c r="GZ207" s="109"/>
      <c r="HA207" s="109"/>
      <c r="HB207" s="109"/>
      <c r="HC207" s="109"/>
      <c r="HD207" s="109"/>
      <c r="HE207" s="109"/>
      <c r="HF207" s="109"/>
      <c r="HG207" s="109"/>
      <c r="HH207" s="109"/>
      <c r="HI207" s="109"/>
      <c r="HJ207" s="109"/>
      <c r="HK207" s="109"/>
      <c r="HL207" s="109"/>
      <c r="HM207" s="109"/>
      <c r="HN207" s="109"/>
      <c r="HO207" s="109"/>
      <c r="HP207" s="109"/>
      <c r="HQ207" s="109"/>
      <c r="HR207" s="109"/>
      <c r="HS207" s="109"/>
      <c r="HT207" s="109"/>
      <c r="HU207" s="109"/>
      <c r="HV207" s="109"/>
      <c r="HW207" s="109"/>
      <c r="HX207" s="109"/>
      <c r="HY207" s="109"/>
      <c r="HZ207" s="109"/>
      <c r="IA207" s="109"/>
      <c r="IB207" s="109"/>
      <c r="IC207" s="109"/>
      <c r="ID207" s="109"/>
      <c r="IE207" s="109"/>
      <c r="IF207" s="109"/>
      <c r="IG207" s="109"/>
      <c r="IH207" s="109"/>
      <c r="II207" s="109"/>
      <c r="IJ207" s="109"/>
      <c r="IK207" s="109"/>
      <c r="IL207" s="109"/>
      <c r="IM207" s="109"/>
      <c r="IN207" s="109"/>
      <c r="IO207" s="109"/>
      <c r="IP207" s="109"/>
      <c r="IQ207" s="109"/>
      <c r="IR207" s="109"/>
      <c r="IS207" s="109"/>
      <c r="IT207" s="109"/>
      <c r="IU207" s="109"/>
      <c r="IV207" s="109"/>
    </row>
    <row r="208" spans="1:256" s="4" customFormat="1">
      <c r="A208" s="107"/>
      <c r="B208" s="14"/>
      <c r="C208" s="12"/>
      <c r="D208" s="157"/>
      <c r="E208" s="109"/>
      <c r="F208" s="157"/>
      <c r="G208" s="109"/>
      <c r="H208" s="109"/>
      <c r="I208" s="109"/>
      <c r="J208" s="109"/>
      <c r="K208" s="109"/>
      <c r="L208" s="109"/>
      <c r="M208" s="109"/>
      <c r="N208" s="109"/>
      <c r="O208" s="109"/>
      <c r="P208" s="109"/>
      <c r="Q208" s="109"/>
      <c r="R208" s="109"/>
      <c r="S208" s="109"/>
      <c r="T208" s="109"/>
      <c r="U208" s="109"/>
      <c r="V208" s="109"/>
      <c r="W208" s="109"/>
      <c r="X208" s="109"/>
      <c r="Y208" s="109"/>
      <c r="Z208" s="109"/>
      <c r="AA208" s="109"/>
      <c r="AB208" s="109"/>
      <c r="AC208" s="109"/>
      <c r="AD208" s="109"/>
      <c r="AE208" s="109"/>
      <c r="AF208" s="109"/>
      <c r="AG208" s="109"/>
      <c r="AH208" s="109"/>
      <c r="AI208" s="109"/>
      <c r="AJ208" s="109"/>
      <c r="AK208" s="109"/>
      <c r="AL208" s="109"/>
      <c r="AM208" s="109"/>
      <c r="AN208" s="109"/>
      <c r="AO208" s="109"/>
      <c r="AP208" s="109"/>
      <c r="AQ208" s="109"/>
      <c r="AR208" s="109"/>
      <c r="AS208" s="109"/>
      <c r="AT208" s="109"/>
      <c r="AU208" s="109"/>
      <c r="AV208" s="109"/>
      <c r="AW208" s="109"/>
      <c r="AX208" s="109"/>
      <c r="AY208" s="109"/>
      <c r="AZ208" s="109"/>
      <c r="BA208" s="109"/>
      <c r="BB208" s="109"/>
      <c r="BC208" s="109"/>
      <c r="BD208" s="109"/>
      <c r="BE208" s="109"/>
      <c r="BF208" s="109"/>
      <c r="BG208" s="109"/>
      <c r="BH208" s="109"/>
      <c r="BI208" s="109"/>
      <c r="BJ208" s="109"/>
      <c r="BK208" s="109"/>
      <c r="BL208" s="109"/>
      <c r="BM208" s="109"/>
      <c r="BN208" s="109"/>
      <c r="BO208" s="109"/>
      <c r="BP208" s="109"/>
      <c r="BQ208" s="109"/>
      <c r="BR208" s="109"/>
      <c r="BS208" s="109"/>
      <c r="BT208" s="109"/>
      <c r="BU208" s="109"/>
      <c r="BV208" s="109"/>
      <c r="BW208" s="109"/>
      <c r="BX208" s="109"/>
      <c r="BY208" s="109"/>
      <c r="BZ208" s="109"/>
      <c r="CA208" s="109"/>
      <c r="CB208" s="109"/>
      <c r="CC208" s="109"/>
      <c r="CD208" s="109"/>
      <c r="CE208" s="109"/>
      <c r="CF208" s="109"/>
      <c r="CG208" s="109"/>
      <c r="CH208" s="109"/>
      <c r="CI208" s="109"/>
      <c r="CJ208" s="109"/>
      <c r="CK208" s="109"/>
      <c r="CL208" s="109"/>
      <c r="CM208" s="109"/>
      <c r="CN208" s="109"/>
      <c r="CO208" s="109"/>
      <c r="CP208" s="109"/>
      <c r="CQ208" s="109"/>
      <c r="CR208" s="109"/>
      <c r="CS208" s="109"/>
      <c r="CT208" s="109"/>
      <c r="CU208" s="109"/>
      <c r="CV208" s="109"/>
      <c r="CW208" s="109"/>
      <c r="CX208" s="109"/>
      <c r="CY208" s="109"/>
      <c r="CZ208" s="109"/>
      <c r="DA208" s="109"/>
      <c r="DB208" s="109"/>
      <c r="DC208" s="109"/>
      <c r="DD208" s="109"/>
      <c r="DE208" s="109"/>
      <c r="DF208" s="109"/>
      <c r="DG208" s="109"/>
      <c r="DH208" s="109"/>
      <c r="DI208" s="109"/>
      <c r="DJ208" s="109"/>
      <c r="DK208" s="109"/>
      <c r="DL208" s="109"/>
      <c r="DM208" s="109"/>
      <c r="DN208" s="109"/>
      <c r="DO208" s="109"/>
      <c r="DP208" s="109"/>
      <c r="DQ208" s="109"/>
      <c r="DR208" s="109"/>
      <c r="DS208" s="109"/>
      <c r="DT208" s="109"/>
      <c r="DU208" s="109"/>
      <c r="DV208" s="109"/>
      <c r="DW208" s="109"/>
      <c r="DX208" s="109"/>
      <c r="DY208" s="109"/>
      <c r="DZ208" s="109"/>
      <c r="EA208" s="109"/>
      <c r="EB208" s="109"/>
      <c r="EC208" s="109"/>
      <c r="ED208" s="109"/>
      <c r="EE208" s="109"/>
      <c r="EF208" s="109"/>
      <c r="EG208" s="109"/>
      <c r="EH208" s="109"/>
      <c r="EI208" s="109"/>
      <c r="EJ208" s="109"/>
      <c r="EK208" s="109"/>
      <c r="EL208" s="109"/>
      <c r="EM208" s="109"/>
      <c r="EN208" s="109"/>
      <c r="EO208" s="109"/>
      <c r="EP208" s="109"/>
      <c r="EQ208" s="109"/>
      <c r="ER208" s="109"/>
      <c r="ES208" s="109"/>
      <c r="ET208" s="109"/>
      <c r="EU208" s="109"/>
      <c r="EV208" s="109"/>
      <c r="EW208" s="109"/>
      <c r="EX208" s="109"/>
      <c r="EY208" s="109"/>
      <c r="EZ208" s="109"/>
      <c r="FA208" s="109"/>
      <c r="FB208" s="109"/>
      <c r="FC208" s="109"/>
      <c r="FD208" s="109"/>
      <c r="FE208" s="109"/>
      <c r="FF208" s="109"/>
      <c r="FG208" s="109"/>
      <c r="FH208" s="109"/>
      <c r="FI208" s="109"/>
      <c r="FJ208" s="109"/>
      <c r="FK208" s="109"/>
      <c r="FL208" s="109"/>
      <c r="FM208" s="109"/>
      <c r="FN208" s="109"/>
      <c r="FO208" s="109"/>
      <c r="FP208" s="109"/>
      <c r="FQ208" s="109"/>
      <c r="FR208" s="109"/>
      <c r="FS208" s="109"/>
      <c r="FT208" s="109"/>
      <c r="FU208" s="109"/>
      <c r="FV208" s="109"/>
      <c r="FW208" s="109"/>
      <c r="FX208" s="109"/>
      <c r="FY208" s="109"/>
      <c r="FZ208" s="109"/>
      <c r="GA208" s="109"/>
      <c r="GB208" s="109"/>
      <c r="GC208" s="109"/>
      <c r="GD208" s="109"/>
      <c r="GE208" s="109"/>
      <c r="GF208" s="109"/>
      <c r="GG208" s="109"/>
      <c r="GH208" s="109"/>
      <c r="GI208" s="109"/>
      <c r="GJ208" s="109"/>
      <c r="GK208" s="109"/>
      <c r="GL208" s="109"/>
      <c r="GM208" s="109"/>
      <c r="GN208" s="109"/>
      <c r="GO208" s="109"/>
      <c r="GP208" s="109"/>
      <c r="GQ208" s="109"/>
      <c r="GR208" s="109"/>
      <c r="GS208" s="109"/>
      <c r="GT208" s="109"/>
      <c r="GU208" s="109"/>
      <c r="GV208" s="109"/>
      <c r="GW208" s="109"/>
      <c r="GX208" s="109"/>
      <c r="GY208" s="109"/>
      <c r="GZ208" s="109"/>
      <c r="HA208" s="109"/>
      <c r="HB208" s="109"/>
      <c r="HC208" s="109"/>
      <c r="HD208" s="109"/>
      <c r="HE208" s="109"/>
      <c r="HF208" s="109"/>
      <c r="HG208" s="109"/>
      <c r="HH208" s="109"/>
      <c r="HI208" s="109"/>
      <c r="HJ208" s="109"/>
      <c r="HK208" s="109"/>
      <c r="HL208" s="109"/>
      <c r="HM208" s="109"/>
      <c r="HN208" s="109"/>
      <c r="HO208" s="109"/>
      <c r="HP208" s="109"/>
      <c r="HQ208" s="109"/>
      <c r="HR208" s="109"/>
      <c r="HS208" s="109"/>
      <c r="HT208" s="109"/>
      <c r="HU208" s="109"/>
      <c r="HV208" s="109"/>
      <c r="HW208" s="109"/>
      <c r="HX208" s="109"/>
      <c r="HY208" s="109"/>
      <c r="HZ208" s="109"/>
      <c r="IA208" s="109"/>
      <c r="IB208" s="109"/>
      <c r="IC208" s="109"/>
      <c r="ID208" s="109"/>
      <c r="IE208" s="109"/>
      <c r="IF208" s="109"/>
      <c r="IG208" s="109"/>
      <c r="IH208" s="109"/>
      <c r="II208" s="109"/>
      <c r="IJ208" s="109"/>
      <c r="IK208" s="109"/>
      <c r="IL208" s="109"/>
      <c r="IM208" s="109"/>
      <c r="IN208" s="109"/>
      <c r="IO208" s="109"/>
      <c r="IP208" s="109"/>
      <c r="IQ208" s="109"/>
      <c r="IR208" s="109"/>
      <c r="IS208" s="109"/>
      <c r="IT208" s="109"/>
      <c r="IU208" s="109"/>
      <c r="IV208" s="109"/>
    </row>
    <row r="209" spans="1:256" s="4" customFormat="1">
      <c r="A209" s="107"/>
      <c r="B209" s="14"/>
      <c r="C209" s="12"/>
      <c r="D209" s="157"/>
      <c r="E209" s="109"/>
      <c r="F209" s="157"/>
      <c r="G209" s="109"/>
      <c r="H209" s="109"/>
      <c r="I209" s="109"/>
      <c r="J209" s="109"/>
      <c r="K209" s="109"/>
      <c r="L209" s="109"/>
      <c r="M209" s="109"/>
      <c r="N209" s="109"/>
      <c r="O209" s="109"/>
      <c r="P209" s="109"/>
      <c r="Q209" s="109"/>
      <c r="R209" s="109"/>
      <c r="S209" s="109"/>
      <c r="T209" s="109"/>
      <c r="U209" s="109"/>
      <c r="V209" s="109"/>
      <c r="W209" s="109"/>
      <c r="X209" s="109"/>
      <c r="Y209" s="109"/>
      <c r="Z209" s="109"/>
      <c r="AA209" s="109"/>
      <c r="AB209" s="109"/>
      <c r="AC209" s="109"/>
      <c r="AD209" s="109"/>
      <c r="AE209" s="109"/>
      <c r="AF209" s="109"/>
      <c r="AG209" s="109"/>
      <c r="AH209" s="109"/>
      <c r="AI209" s="109"/>
      <c r="AJ209" s="109"/>
      <c r="AK209" s="109"/>
      <c r="AL209" s="109"/>
      <c r="AM209" s="109"/>
      <c r="AN209" s="109"/>
      <c r="AO209" s="109"/>
      <c r="AP209" s="109"/>
      <c r="AQ209" s="109"/>
      <c r="AR209" s="109"/>
      <c r="AS209" s="109"/>
      <c r="AT209" s="109"/>
      <c r="AU209" s="109"/>
      <c r="AV209" s="109"/>
      <c r="AW209" s="109"/>
      <c r="AX209" s="109"/>
      <c r="AY209" s="109"/>
      <c r="AZ209" s="109"/>
      <c r="BA209" s="109"/>
      <c r="BB209" s="109"/>
      <c r="BC209" s="109"/>
      <c r="BD209" s="109"/>
      <c r="BE209" s="109"/>
      <c r="BF209" s="109"/>
      <c r="BG209" s="109"/>
      <c r="BH209" s="109"/>
      <c r="BI209" s="109"/>
      <c r="BJ209" s="109"/>
      <c r="BK209" s="109"/>
      <c r="BL209" s="109"/>
      <c r="BM209" s="109"/>
      <c r="BN209" s="109"/>
      <c r="BO209" s="109"/>
      <c r="BP209" s="109"/>
      <c r="BQ209" s="109"/>
      <c r="BR209" s="109"/>
      <c r="BS209" s="109"/>
      <c r="BT209" s="109"/>
      <c r="BU209" s="109"/>
      <c r="BV209" s="109"/>
      <c r="BW209" s="109"/>
      <c r="BX209" s="109"/>
      <c r="BY209" s="109"/>
      <c r="BZ209" s="109"/>
      <c r="CA209" s="109"/>
      <c r="CB209" s="109"/>
      <c r="CC209" s="109"/>
      <c r="CD209" s="109"/>
      <c r="CE209" s="109"/>
      <c r="CF209" s="109"/>
      <c r="CG209" s="109"/>
      <c r="CH209" s="109"/>
      <c r="CI209" s="109"/>
      <c r="CJ209" s="109"/>
      <c r="CK209" s="109"/>
      <c r="CL209" s="109"/>
      <c r="CM209" s="109"/>
      <c r="CN209" s="109"/>
      <c r="CO209" s="109"/>
      <c r="CP209" s="109"/>
      <c r="CQ209" s="109"/>
      <c r="CR209" s="109"/>
      <c r="CS209" s="109"/>
      <c r="CT209" s="109"/>
      <c r="CU209" s="109"/>
      <c r="CV209" s="109"/>
      <c r="CW209" s="109"/>
      <c r="CX209" s="109"/>
      <c r="CY209" s="109"/>
      <c r="CZ209" s="109"/>
      <c r="DA209" s="109"/>
      <c r="DB209" s="109"/>
      <c r="DC209" s="109"/>
      <c r="DD209" s="109"/>
      <c r="DE209" s="109"/>
      <c r="DF209" s="109"/>
      <c r="DG209" s="109"/>
      <c r="DH209" s="109"/>
      <c r="DI209" s="109"/>
      <c r="DJ209" s="109"/>
      <c r="DK209" s="109"/>
      <c r="DL209" s="109"/>
      <c r="DM209" s="109"/>
      <c r="DN209" s="109"/>
      <c r="DO209" s="109"/>
      <c r="DP209" s="109"/>
      <c r="DQ209" s="109"/>
      <c r="DR209" s="109"/>
      <c r="DS209" s="109"/>
      <c r="DT209" s="109"/>
      <c r="DU209" s="109"/>
      <c r="DV209" s="109"/>
      <c r="DW209" s="109"/>
      <c r="DX209" s="109"/>
      <c r="DY209" s="109"/>
      <c r="DZ209" s="109"/>
      <c r="EA209" s="109"/>
      <c r="EB209" s="109"/>
      <c r="EC209" s="109"/>
      <c r="ED209" s="109"/>
      <c r="EE209" s="109"/>
      <c r="EF209" s="109"/>
      <c r="EG209" s="109"/>
      <c r="EH209" s="109"/>
      <c r="EI209" s="109"/>
      <c r="EJ209" s="109"/>
      <c r="EK209" s="109"/>
      <c r="EL209" s="109"/>
      <c r="EM209" s="109"/>
      <c r="EN209" s="109"/>
      <c r="EO209" s="109"/>
      <c r="EP209" s="109"/>
      <c r="EQ209" s="109"/>
      <c r="ER209" s="109"/>
      <c r="ES209" s="109"/>
      <c r="ET209" s="109"/>
      <c r="EU209" s="109"/>
      <c r="EV209" s="109"/>
      <c r="EW209" s="109"/>
      <c r="EX209" s="109"/>
      <c r="EY209" s="109"/>
      <c r="EZ209" s="109"/>
      <c r="FA209" s="109"/>
      <c r="FB209" s="109"/>
      <c r="FC209" s="109"/>
      <c r="FD209" s="109"/>
      <c r="FE209" s="109"/>
      <c r="FF209" s="109"/>
      <c r="FG209" s="109"/>
      <c r="FH209" s="109"/>
      <c r="FI209" s="109"/>
      <c r="FJ209" s="109"/>
      <c r="FK209" s="109"/>
      <c r="FL209" s="109"/>
      <c r="FM209" s="109"/>
      <c r="FN209" s="109"/>
      <c r="FO209" s="109"/>
      <c r="FP209" s="109"/>
      <c r="FQ209" s="109"/>
      <c r="FR209" s="109"/>
      <c r="FS209" s="109"/>
      <c r="FT209" s="109"/>
      <c r="FU209" s="109"/>
      <c r="FV209" s="109"/>
      <c r="FW209" s="109"/>
      <c r="FX209" s="109"/>
      <c r="FY209" s="109"/>
      <c r="FZ209" s="109"/>
      <c r="GA209" s="109"/>
      <c r="GB209" s="109"/>
      <c r="GC209" s="109"/>
      <c r="GD209" s="109"/>
      <c r="GE209" s="109"/>
      <c r="GF209" s="109"/>
      <c r="GG209" s="109"/>
      <c r="GH209" s="109"/>
      <c r="GI209" s="109"/>
      <c r="GJ209" s="109"/>
      <c r="GK209" s="109"/>
      <c r="GL209" s="109"/>
      <c r="GM209" s="109"/>
      <c r="GN209" s="109"/>
      <c r="GO209" s="109"/>
      <c r="GP209" s="109"/>
      <c r="GQ209" s="109"/>
      <c r="GR209" s="109"/>
      <c r="GS209" s="109"/>
      <c r="GT209" s="109"/>
      <c r="GU209" s="109"/>
      <c r="GV209" s="109"/>
      <c r="GW209" s="109"/>
      <c r="GX209" s="109"/>
      <c r="GY209" s="109"/>
      <c r="GZ209" s="109"/>
      <c r="HA209" s="109"/>
      <c r="HB209" s="109"/>
      <c r="HC209" s="109"/>
      <c r="HD209" s="109"/>
      <c r="HE209" s="109"/>
      <c r="HF209" s="109"/>
      <c r="HG209" s="109"/>
      <c r="HH209" s="109"/>
      <c r="HI209" s="109"/>
      <c r="HJ209" s="109"/>
      <c r="HK209" s="109"/>
      <c r="HL209" s="109"/>
      <c r="HM209" s="109"/>
      <c r="HN209" s="109"/>
      <c r="HO209" s="109"/>
      <c r="HP209" s="109"/>
      <c r="HQ209" s="109"/>
      <c r="HR209" s="109"/>
      <c r="HS209" s="109"/>
      <c r="HT209" s="109"/>
      <c r="HU209" s="109"/>
      <c r="HV209" s="109"/>
      <c r="HW209" s="109"/>
      <c r="HX209" s="109"/>
      <c r="HY209" s="109"/>
      <c r="HZ209" s="109"/>
      <c r="IA209" s="109"/>
      <c r="IB209" s="109"/>
      <c r="IC209" s="109"/>
      <c r="ID209" s="109"/>
      <c r="IE209" s="109"/>
      <c r="IF209" s="109"/>
      <c r="IG209" s="109"/>
      <c r="IH209" s="109"/>
      <c r="II209" s="109"/>
      <c r="IJ209" s="109"/>
      <c r="IK209" s="109"/>
      <c r="IL209" s="109"/>
      <c r="IM209" s="109"/>
      <c r="IN209" s="109"/>
      <c r="IO209" s="109"/>
      <c r="IP209" s="109"/>
      <c r="IQ209" s="109"/>
      <c r="IR209" s="109"/>
      <c r="IS209" s="109"/>
      <c r="IT209" s="109"/>
      <c r="IU209" s="109"/>
      <c r="IV209" s="109"/>
    </row>
    <row r="210" spans="1:256" s="4" customFormat="1">
      <c r="A210" s="107"/>
      <c r="B210" s="14"/>
      <c r="C210" s="12"/>
      <c r="D210" s="157"/>
      <c r="E210" s="109"/>
      <c r="F210" s="157"/>
      <c r="G210" s="109"/>
      <c r="H210" s="109"/>
      <c r="I210" s="109"/>
      <c r="J210" s="109"/>
      <c r="K210" s="109"/>
      <c r="L210" s="109"/>
      <c r="M210" s="109"/>
      <c r="N210" s="109"/>
      <c r="O210" s="109"/>
      <c r="P210" s="109"/>
      <c r="Q210" s="109"/>
      <c r="R210" s="109"/>
      <c r="S210" s="109"/>
      <c r="T210" s="109"/>
      <c r="U210" s="109"/>
      <c r="V210" s="109"/>
      <c r="W210" s="109"/>
      <c r="X210" s="109"/>
      <c r="Y210" s="109"/>
      <c r="Z210" s="109"/>
      <c r="AA210" s="109"/>
      <c r="AB210" s="109"/>
      <c r="AC210" s="109"/>
      <c r="AD210" s="109"/>
      <c r="AE210" s="109"/>
      <c r="AF210" s="109"/>
      <c r="AG210" s="109"/>
      <c r="AH210" s="109"/>
      <c r="AI210" s="109"/>
      <c r="AJ210" s="109"/>
      <c r="AK210" s="109"/>
      <c r="AL210" s="109"/>
      <c r="AM210" s="109"/>
      <c r="AN210" s="109"/>
      <c r="AO210" s="109"/>
      <c r="AP210" s="109"/>
      <c r="AQ210" s="109"/>
      <c r="AR210" s="109"/>
      <c r="AS210" s="109"/>
      <c r="AT210" s="109"/>
      <c r="AU210" s="109"/>
      <c r="AV210" s="109"/>
      <c r="AW210" s="109"/>
      <c r="AX210" s="109"/>
      <c r="AY210" s="109"/>
      <c r="AZ210" s="109"/>
      <c r="BA210" s="109"/>
      <c r="BB210" s="109"/>
      <c r="BC210" s="109"/>
      <c r="BD210" s="109"/>
      <c r="BE210" s="109"/>
      <c r="BF210" s="109"/>
      <c r="BG210" s="109"/>
      <c r="BH210" s="109"/>
      <c r="BI210" s="109"/>
      <c r="BJ210" s="109"/>
      <c r="BK210" s="109"/>
      <c r="BL210" s="109"/>
      <c r="BM210" s="109"/>
      <c r="BN210" s="109"/>
      <c r="BO210" s="109"/>
      <c r="BP210" s="109"/>
      <c r="BQ210" s="109"/>
      <c r="BR210" s="109"/>
      <c r="BS210" s="109"/>
      <c r="BT210" s="109"/>
      <c r="BU210" s="109"/>
      <c r="BV210" s="109"/>
      <c r="BW210" s="109"/>
      <c r="BX210" s="109"/>
      <c r="BY210" s="109"/>
      <c r="BZ210" s="109"/>
      <c r="CA210" s="109"/>
      <c r="CB210" s="109"/>
      <c r="CC210" s="109"/>
      <c r="CD210" s="109"/>
      <c r="CE210" s="109"/>
      <c r="CF210" s="109"/>
      <c r="CG210" s="109"/>
      <c r="CH210" s="109"/>
      <c r="CI210" s="109"/>
      <c r="CJ210" s="109"/>
      <c r="CK210" s="109"/>
      <c r="CL210" s="109"/>
      <c r="CM210" s="109"/>
      <c r="CN210" s="109"/>
      <c r="CO210" s="109"/>
      <c r="CP210" s="109"/>
      <c r="CQ210" s="109"/>
      <c r="CR210" s="109"/>
      <c r="CS210" s="109"/>
      <c r="CT210" s="109"/>
      <c r="CU210" s="109"/>
      <c r="CV210" s="109"/>
      <c r="CW210" s="109"/>
      <c r="CX210" s="109"/>
      <c r="CY210" s="109"/>
      <c r="CZ210" s="109"/>
      <c r="DA210" s="109"/>
      <c r="DB210" s="109"/>
      <c r="DC210" s="109"/>
      <c r="DD210" s="109"/>
      <c r="DE210" s="109"/>
      <c r="DF210" s="109"/>
      <c r="DG210" s="109"/>
      <c r="DH210" s="109"/>
      <c r="DI210" s="109"/>
      <c r="DJ210" s="109"/>
      <c r="DK210" s="109"/>
      <c r="DL210" s="109"/>
      <c r="DM210" s="109"/>
      <c r="DN210" s="109"/>
      <c r="DO210" s="109"/>
      <c r="DP210" s="109"/>
      <c r="DQ210" s="109"/>
      <c r="DR210" s="109"/>
      <c r="DS210" s="109"/>
      <c r="DT210" s="109"/>
      <c r="DU210" s="109"/>
      <c r="DV210" s="109"/>
      <c r="DW210" s="109"/>
      <c r="DX210" s="109"/>
      <c r="DY210" s="109"/>
      <c r="DZ210" s="109"/>
      <c r="EA210" s="109"/>
      <c r="EB210" s="109"/>
      <c r="EC210" s="109"/>
      <c r="ED210" s="109"/>
      <c r="EE210" s="109"/>
      <c r="EF210" s="109"/>
      <c r="EG210" s="109"/>
      <c r="EH210" s="109"/>
      <c r="EI210" s="109"/>
      <c r="EJ210" s="109"/>
      <c r="EK210" s="109"/>
      <c r="EL210" s="109"/>
      <c r="EM210" s="109"/>
      <c r="EN210" s="109"/>
      <c r="EO210" s="109"/>
      <c r="EP210" s="109"/>
      <c r="EQ210" s="109"/>
      <c r="ER210" s="109"/>
      <c r="ES210" s="109"/>
      <c r="ET210" s="109"/>
      <c r="EU210" s="109"/>
      <c r="EV210" s="109"/>
      <c r="EW210" s="109"/>
      <c r="EX210" s="109"/>
      <c r="EY210" s="109"/>
      <c r="EZ210" s="109"/>
      <c r="FA210" s="109"/>
      <c r="FB210" s="109"/>
      <c r="FC210" s="109"/>
      <c r="FD210" s="109"/>
      <c r="FE210" s="109"/>
      <c r="FF210" s="109"/>
      <c r="FG210" s="109"/>
      <c r="FH210" s="109"/>
      <c r="FI210" s="109"/>
      <c r="FJ210" s="109"/>
      <c r="FK210" s="109"/>
      <c r="FL210" s="109"/>
      <c r="FM210" s="109"/>
      <c r="FN210" s="109"/>
      <c r="FO210" s="109"/>
      <c r="FP210" s="109"/>
      <c r="FQ210" s="109"/>
      <c r="FR210" s="109"/>
      <c r="FS210" s="109"/>
      <c r="FT210" s="109"/>
      <c r="FU210" s="109"/>
      <c r="FV210" s="109"/>
      <c r="FW210" s="109"/>
      <c r="FX210" s="109"/>
      <c r="FY210" s="109"/>
      <c r="FZ210" s="109"/>
      <c r="GA210" s="109"/>
      <c r="GB210" s="109"/>
      <c r="GC210" s="109"/>
      <c r="GD210" s="109"/>
      <c r="GE210" s="109"/>
      <c r="GF210" s="109"/>
      <c r="GG210" s="109"/>
      <c r="GH210" s="109"/>
      <c r="GI210" s="109"/>
      <c r="GJ210" s="109"/>
      <c r="GK210" s="109"/>
      <c r="GL210" s="109"/>
      <c r="GM210" s="109"/>
      <c r="GN210" s="109"/>
      <c r="GO210" s="109"/>
      <c r="GP210" s="109"/>
      <c r="GQ210" s="109"/>
      <c r="GR210" s="109"/>
      <c r="GS210" s="109"/>
      <c r="GT210" s="109"/>
      <c r="GU210" s="109"/>
      <c r="GV210" s="109"/>
      <c r="GW210" s="109"/>
      <c r="GX210" s="109"/>
      <c r="GY210" s="109"/>
      <c r="GZ210" s="109"/>
      <c r="HA210" s="109"/>
      <c r="HB210" s="109"/>
      <c r="HC210" s="109"/>
      <c r="HD210" s="109"/>
      <c r="HE210" s="109"/>
      <c r="HF210" s="109"/>
      <c r="HG210" s="109"/>
      <c r="HH210" s="109"/>
      <c r="HI210" s="109"/>
      <c r="HJ210" s="109"/>
      <c r="HK210" s="109"/>
      <c r="HL210" s="109"/>
      <c r="HM210" s="109"/>
      <c r="HN210" s="109"/>
      <c r="HO210" s="109"/>
      <c r="HP210" s="109"/>
      <c r="HQ210" s="109"/>
      <c r="HR210" s="109"/>
      <c r="HS210" s="109"/>
      <c r="HT210" s="109"/>
      <c r="HU210" s="109"/>
      <c r="HV210" s="109"/>
      <c r="HW210" s="109"/>
      <c r="HX210" s="109"/>
      <c r="HY210" s="109"/>
      <c r="HZ210" s="109"/>
      <c r="IA210" s="109"/>
      <c r="IB210" s="109"/>
      <c r="IC210" s="109"/>
      <c r="ID210" s="109"/>
      <c r="IE210" s="109"/>
      <c r="IF210" s="109"/>
      <c r="IG210" s="109"/>
      <c r="IH210" s="109"/>
      <c r="II210" s="109"/>
      <c r="IJ210" s="109"/>
      <c r="IK210" s="109"/>
      <c r="IL210" s="109"/>
      <c r="IM210" s="109"/>
      <c r="IN210" s="109"/>
      <c r="IO210" s="109"/>
      <c r="IP210" s="109"/>
      <c r="IQ210" s="109"/>
      <c r="IR210" s="109"/>
      <c r="IS210" s="109"/>
      <c r="IT210" s="109"/>
      <c r="IU210" s="109"/>
      <c r="IV210" s="109"/>
    </row>
    <row r="211" spans="1:256" s="4" customFormat="1">
      <c r="A211" s="107"/>
      <c r="B211" s="14"/>
      <c r="C211" s="12"/>
      <c r="D211" s="157"/>
      <c r="E211" s="109"/>
      <c r="F211" s="157"/>
      <c r="G211" s="109"/>
      <c r="H211" s="109"/>
      <c r="I211" s="109"/>
      <c r="J211" s="109"/>
      <c r="K211" s="109"/>
      <c r="L211" s="109"/>
      <c r="M211" s="109"/>
      <c r="N211" s="109"/>
      <c r="O211" s="109"/>
      <c r="P211" s="109"/>
      <c r="Q211" s="109"/>
      <c r="R211" s="109"/>
      <c r="S211" s="109"/>
      <c r="T211" s="109"/>
      <c r="U211" s="109"/>
      <c r="V211" s="109"/>
      <c r="W211" s="109"/>
      <c r="X211" s="109"/>
      <c r="Y211" s="109"/>
      <c r="Z211" s="109"/>
      <c r="AA211" s="109"/>
      <c r="AB211" s="109"/>
      <c r="AC211" s="109"/>
      <c r="AD211" s="109"/>
      <c r="AE211" s="109"/>
      <c r="AF211" s="109"/>
      <c r="AG211" s="109"/>
      <c r="AH211" s="109"/>
      <c r="AI211" s="109"/>
      <c r="AJ211" s="109"/>
      <c r="AK211" s="109"/>
      <c r="AL211" s="109"/>
      <c r="AM211" s="109"/>
      <c r="AN211" s="109"/>
      <c r="AO211" s="109"/>
      <c r="AP211" s="109"/>
      <c r="AQ211" s="109"/>
      <c r="AR211" s="109"/>
      <c r="AS211" s="109"/>
      <c r="AT211" s="109"/>
      <c r="AU211" s="109"/>
      <c r="AV211" s="109"/>
      <c r="AW211" s="109"/>
      <c r="AX211" s="109"/>
      <c r="AY211" s="109"/>
      <c r="AZ211" s="109"/>
      <c r="BA211" s="109"/>
      <c r="BB211" s="109"/>
      <c r="BC211" s="109"/>
      <c r="BD211" s="109"/>
      <c r="BE211" s="109"/>
      <c r="BF211" s="109"/>
      <c r="BG211" s="109"/>
      <c r="BH211" s="109"/>
      <c r="BI211" s="109"/>
      <c r="BJ211" s="109"/>
      <c r="BK211" s="109"/>
      <c r="BL211" s="109"/>
      <c r="BM211" s="109"/>
      <c r="BN211" s="109"/>
      <c r="BO211" s="109"/>
      <c r="BP211" s="109"/>
      <c r="BQ211" s="109"/>
      <c r="BR211" s="109"/>
      <c r="BS211" s="109"/>
      <c r="BT211" s="109"/>
      <c r="BU211" s="109"/>
      <c r="BV211" s="109"/>
      <c r="BW211" s="109"/>
      <c r="BX211" s="109"/>
      <c r="BY211" s="109"/>
      <c r="BZ211" s="109"/>
      <c r="CA211" s="109"/>
      <c r="CB211" s="109"/>
      <c r="CC211" s="109"/>
      <c r="CD211" s="109"/>
      <c r="CE211" s="109"/>
      <c r="CF211" s="109"/>
      <c r="CG211" s="109"/>
      <c r="CH211" s="109"/>
      <c r="CI211" s="109"/>
      <c r="CJ211" s="109"/>
      <c r="CK211" s="109"/>
      <c r="CL211" s="109"/>
      <c r="CM211" s="109"/>
      <c r="CN211" s="109"/>
      <c r="CO211" s="109"/>
      <c r="CP211" s="109"/>
      <c r="CQ211" s="109"/>
      <c r="CR211" s="109"/>
      <c r="CS211" s="109"/>
      <c r="CT211" s="109"/>
      <c r="CU211" s="109"/>
      <c r="CV211" s="109"/>
      <c r="CW211" s="109"/>
      <c r="CX211" s="109"/>
      <c r="CY211" s="109"/>
      <c r="CZ211" s="109"/>
      <c r="DA211" s="109"/>
      <c r="DB211" s="109"/>
      <c r="DC211" s="109"/>
      <c r="DD211" s="109"/>
      <c r="DE211" s="109"/>
      <c r="DF211" s="109"/>
      <c r="DG211" s="109"/>
      <c r="DH211" s="109"/>
      <c r="DI211" s="109"/>
      <c r="DJ211" s="109"/>
      <c r="DK211" s="109"/>
      <c r="DL211" s="109"/>
      <c r="DM211" s="109"/>
      <c r="DN211" s="109"/>
      <c r="DO211" s="109"/>
      <c r="DP211" s="109"/>
      <c r="DQ211" s="109"/>
      <c r="DR211" s="109"/>
      <c r="DS211" s="109"/>
      <c r="DT211" s="109"/>
      <c r="DU211" s="109"/>
      <c r="DV211" s="109"/>
      <c r="DW211" s="109"/>
      <c r="DX211" s="109"/>
      <c r="DY211" s="109"/>
      <c r="DZ211" s="109"/>
      <c r="EA211" s="109"/>
      <c r="EB211" s="109"/>
      <c r="EC211" s="109"/>
      <c r="ED211" s="109"/>
      <c r="EE211" s="109"/>
      <c r="EF211" s="109"/>
      <c r="EG211" s="109"/>
      <c r="EH211" s="109"/>
      <c r="EI211" s="109"/>
      <c r="EJ211" s="109"/>
      <c r="EK211" s="109"/>
      <c r="EL211" s="109"/>
      <c r="EM211" s="109"/>
      <c r="EN211" s="109"/>
      <c r="EO211" s="109"/>
      <c r="EP211" s="109"/>
      <c r="EQ211" s="109"/>
      <c r="ER211" s="109"/>
      <c r="ES211" s="109"/>
      <c r="ET211" s="109"/>
      <c r="EU211" s="109"/>
      <c r="EV211" s="109"/>
      <c r="EW211" s="109"/>
      <c r="EX211" s="109"/>
      <c r="EY211" s="109"/>
      <c r="EZ211" s="109"/>
      <c r="FA211" s="109"/>
      <c r="FB211" s="109"/>
      <c r="FC211" s="109"/>
      <c r="FD211" s="109"/>
      <c r="FE211" s="109"/>
      <c r="FF211" s="109"/>
      <c r="FG211" s="109"/>
      <c r="FH211" s="109"/>
      <c r="FI211" s="109"/>
      <c r="FJ211" s="109"/>
      <c r="FK211" s="109"/>
      <c r="FL211" s="109"/>
      <c r="FM211" s="109"/>
      <c r="FN211" s="109"/>
      <c r="FO211" s="109"/>
      <c r="FP211" s="109"/>
      <c r="FQ211" s="109"/>
      <c r="FR211" s="109"/>
      <c r="FS211" s="109"/>
      <c r="FT211" s="109"/>
      <c r="FU211" s="109"/>
      <c r="FV211" s="109"/>
      <c r="FW211" s="109"/>
      <c r="FX211" s="109"/>
      <c r="FY211" s="109"/>
      <c r="FZ211" s="109"/>
      <c r="GA211" s="109"/>
      <c r="GB211" s="109"/>
      <c r="GC211" s="109"/>
      <c r="GD211" s="109"/>
      <c r="GE211" s="109"/>
      <c r="GF211" s="109"/>
      <c r="GG211" s="109"/>
      <c r="GH211" s="109"/>
      <c r="GI211" s="109"/>
      <c r="GJ211" s="109"/>
      <c r="GK211" s="109"/>
      <c r="GL211" s="109"/>
      <c r="GM211" s="109"/>
      <c r="GN211" s="109"/>
      <c r="GO211" s="109"/>
      <c r="GP211" s="109"/>
      <c r="GQ211" s="109"/>
      <c r="GR211" s="109"/>
      <c r="GS211" s="109"/>
      <c r="GT211" s="109"/>
      <c r="GU211" s="109"/>
      <c r="GV211" s="109"/>
      <c r="GW211" s="109"/>
      <c r="GX211" s="109"/>
      <c r="GY211" s="109"/>
      <c r="GZ211" s="109"/>
      <c r="HA211" s="109"/>
      <c r="HB211" s="109"/>
      <c r="HC211" s="109"/>
      <c r="HD211" s="109"/>
      <c r="HE211" s="109"/>
      <c r="HF211" s="109"/>
      <c r="HG211" s="109"/>
      <c r="HH211" s="109"/>
      <c r="HI211" s="109"/>
      <c r="HJ211" s="109"/>
      <c r="HK211" s="109"/>
      <c r="HL211" s="109"/>
      <c r="HM211" s="109"/>
      <c r="HN211" s="109"/>
      <c r="HO211" s="109"/>
      <c r="HP211" s="109"/>
      <c r="HQ211" s="109"/>
      <c r="HR211" s="109"/>
      <c r="HS211" s="109"/>
      <c r="HT211" s="109"/>
      <c r="HU211" s="109"/>
      <c r="HV211" s="109"/>
      <c r="HW211" s="109"/>
      <c r="HX211" s="109"/>
      <c r="HY211" s="109"/>
      <c r="HZ211" s="109"/>
      <c r="IA211" s="109"/>
      <c r="IB211" s="109"/>
      <c r="IC211" s="109"/>
      <c r="ID211" s="109"/>
      <c r="IE211" s="109"/>
      <c r="IF211" s="109"/>
      <c r="IG211" s="109"/>
      <c r="IH211" s="109"/>
      <c r="II211" s="109"/>
      <c r="IJ211" s="109"/>
      <c r="IK211" s="109"/>
      <c r="IL211" s="109"/>
      <c r="IM211" s="109"/>
      <c r="IN211" s="109"/>
      <c r="IO211" s="109"/>
      <c r="IP211" s="109"/>
      <c r="IQ211" s="109"/>
      <c r="IR211" s="109"/>
      <c r="IS211" s="109"/>
      <c r="IT211" s="109"/>
      <c r="IU211" s="109"/>
      <c r="IV211" s="109"/>
    </row>
    <row r="212" spans="1:256" s="4" customFormat="1">
      <c r="A212" s="107"/>
      <c r="B212" s="14"/>
      <c r="C212" s="12"/>
      <c r="D212" s="157"/>
      <c r="E212" s="109"/>
      <c r="F212" s="157"/>
      <c r="G212" s="109"/>
      <c r="H212" s="109"/>
      <c r="I212" s="109"/>
      <c r="J212" s="109"/>
      <c r="K212" s="109"/>
      <c r="L212" s="109"/>
      <c r="M212" s="109"/>
      <c r="N212" s="109"/>
      <c r="O212" s="109"/>
      <c r="P212" s="109"/>
      <c r="Q212" s="109"/>
      <c r="R212" s="109"/>
      <c r="S212" s="109"/>
      <c r="T212" s="109"/>
      <c r="U212" s="109"/>
      <c r="V212" s="109"/>
      <c r="W212" s="109"/>
      <c r="X212" s="109"/>
      <c r="Y212" s="109"/>
      <c r="Z212" s="109"/>
      <c r="AA212" s="109"/>
      <c r="AB212" s="109"/>
      <c r="AC212" s="109"/>
      <c r="AD212" s="109"/>
      <c r="AE212" s="109"/>
      <c r="AF212" s="109"/>
      <c r="AG212" s="109"/>
      <c r="AH212" s="109"/>
      <c r="AI212" s="109"/>
      <c r="AJ212" s="109"/>
      <c r="AK212" s="109"/>
      <c r="AL212" s="109"/>
      <c r="AM212" s="109"/>
      <c r="AN212" s="109"/>
      <c r="AO212" s="109"/>
      <c r="AP212" s="109"/>
      <c r="AQ212" s="109"/>
      <c r="AR212" s="109"/>
      <c r="AS212" s="109"/>
      <c r="AT212" s="109"/>
      <c r="AU212" s="109"/>
      <c r="AV212" s="109"/>
      <c r="AW212" s="109"/>
      <c r="AX212" s="109"/>
      <c r="AY212" s="109"/>
      <c r="AZ212" s="109"/>
      <c r="BA212" s="109"/>
      <c r="BB212" s="109"/>
      <c r="BC212" s="109"/>
      <c r="BD212" s="109"/>
      <c r="BE212" s="109"/>
      <c r="BF212" s="109"/>
      <c r="BG212" s="109"/>
      <c r="BH212" s="109"/>
      <c r="BI212" s="109"/>
      <c r="BJ212" s="109"/>
      <c r="BK212" s="109"/>
      <c r="BL212" s="109"/>
      <c r="BM212" s="109"/>
      <c r="BN212" s="109"/>
      <c r="BO212" s="109"/>
      <c r="BP212" s="109"/>
      <c r="BQ212" s="109"/>
      <c r="BR212" s="109"/>
      <c r="BS212" s="109"/>
      <c r="BT212" s="109"/>
      <c r="BU212" s="109"/>
      <c r="BV212" s="109"/>
      <c r="BW212" s="109"/>
      <c r="BX212" s="109"/>
      <c r="BY212" s="109"/>
      <c r="BZ212" s="109"/>
      <c r="CA212" s="109"/>
      <c r="CB212" s="109"/>
      <c r="CC212" s="109"/>
      <c r="CD212" s="109"/>
      <c r="CE212" s="109"/>
      <c r="CF212" s="109"/>
      <c r="CG212" s="109"/>
      <c r="CH212" s="109"/>
      <c r="CI212" s="109"/>
      <c r="CJ212" s="109"/>
      <c r="CK212" s="109"/>
      <c r="CL212" s="109"/>
      <c r="CM212" s="109"/>
      <c r="CN212" s="109"/>
      <c r="CO212" s="109"/>
      <c r="CP212" s="109"/>
      <c r="CQ212" s="109"/>
      <c r="CR212" s="109"/>
      <c r="CS212" s="109"/>
      <c r="CT212" s="109"/>
      <c r="CU212" s="109"/>
      <c r="CV212" s="109"/>
      <c r="CW212" s="109"/>
      <c r="CX212" s="109"/>
      <c r="CY212" s="109"/>
      <c r="CZ212" s="109"/>
      <c r="DA212" s="109"/>
      <c r="DB212" s="109"/>
      <c r="DC212" s="109"/>
      <c r="DD212" s="109"/>
      <c r="DE212" s="109"/>
      <c r="DF212" s="109"/>
      <c r="DG212" s="109"/>
      <c r="DH212" s="109"/>
      <c r="DI212" s="109"/>
      <c r="DJ212" s="109"/>
      <c r="DK212" s="109"/>
      <c r="DL212" s="109"/>
      <c r="DM212" s="109"/>
      <c r="DN212" s="109"/>
      <c r="DO212" s="109"/>
      <c r="DP212" s="109"/>
      <c r="DQ212" s="109"/>
      <c r="DR212" s="109"/>
      <c r="DS212" s="109"/>
      <c r="DT212" s="109"/>
      <c r="DU212" s="109"/>
      <c r="DV212" s="109"/>
      <c r="DW212" s="109"/>
      <c r="DX212" s="109"/>
      <c r="DY212" s="109"/>
      <c r="DZ212" s="109"/>
      <c r="EA212" s="109"/>
      <c r="EB212" s="109"/>
      <c r="EC212" s="109"/>
      <c r="ED212" s="109"/>
      <c r="EE212" s="109"/>
      <c r="EF212" s="109"/>
      <c r="EG212" s="109"/>
      <c r="EH212" s="109"/>
      <c r="EI212" s="109"/>
      <c r="EJ212" s="109"/>
      <c r="EK212" s="109"/>
      <c r="EL212" s="109"/>
      <c r="EM212" s="109"/>
      <c r="EN212" s="109"/>
      <c r="EO212" s="109"/>
      <c r="EP212" s="109"/>
      <c r="EQ212" s="109"/>
      <c r="ER212" s="109"/>
      <c r="ES212" s="109"/>
      <c r="ET212" s="109"/>
      <c r="EU212" s="109"/>
      <c r="EV212" s="109"/>
      <c r="EW212" s="109"/>
      <c r="EX212" s="109"/>
      <c r="EY212" s="109"/>
      <c r="EZ212" s="109"/>
      <c r="FA212" s="109"/>
      <c r="FB212" s="109"/>
      <c r="FC212" s="109"/>
      <c r="FD212" s="109"/>
      <c r="FE212" s="109"/>
      <c r="FF212" s="109"/>
      <c r="FG212" s="109"/>
      <c r="FH212" s="109"/>
      <c r="FI212" s="109"/>
      <c r="FJ212" s="109"/>
      <c r="FK212" s="109"/>
      <c r="FL212" s="109"/>
      <c r="FM212" s="109"/>
      <c r="FN212" s="109"/>
      <c r="FO212" s="109"/>
      <c r="FP212" s="109"/>
      <c r="FQ212" s="109"/>
      <c r="FR212" s="109"/>
      <c r="FS212" s="109"/>
      <c r="FT212" s="109"/>
      <c r="FU212" s="109"/>
      <c r="FV212" s="109"/>
      <c r="FW212" s="109"/>
      <c r="FX212" s="109"/>
      <c r="FY212" s="109"/>
      <c r="FZ212" s="109"/>
      <c r="GA212" s="109"/>
      <c r="GB212" s="109"/>
      <c r="GC212" s="109"/>
      <c r="GD212" s="109"/>
      <c r="GE212" s="109"/>
      <c r="GF212" s="109"/>
      <c r="GG212" s="109"/>
      <c r="GH212" s="109"/>
      <c r="GI212" s="109"/>
      <c r="GJ212" s="109"/>
      <c r="GK212" s="109"/>
      <c r="GL212" s="109"/>
      <c r="GM212" s="109"/>
      <c r="GN212" s="109"/>
      <c r="GO212" s="109"/>
      <c r="GP212" s="109"/>
      <c r="GQ212" s="109"/>
      <c r="GR212" s="109"/>
      <c r="GS212" s="109"/>
      <c r="GT212" s="109"/>
      <c r="GU212" s="109"/>
      <c r="GV212" s="109"/>
      <c r="GW212" s="109"/>
      <c r="GX212" s="109"/>
      <c r="GY212" s="109"/>
      <c r="GZ212" s="109"/>
      <c r="HA212" s="109"/>
      <c r="HB212" s="109"/>
      <c r="HC212" s="109"/>
      <c r="HD212" s="109"/>
      <c r="HE212" s="109"/>
      <c r="HF212" s="109"/>
      <c r="HG212" s="109"/>
      <c r="HH212" s="109"/>
      <c r="HI212" s="109"/>
      <c r="HJ212" s="109"/>
      <c r="HK212" s="109"/>
      <c r="HL212" s="109"/>
      <c r="HM212" s="109"/>
      <c r="HN212" s="109"/>
      <c r="HO212" s="109"/>
      <c r="HP212" s="109"/>
      <c r="HQ212" s="109"/>
      <c r="HR212" s="109"/>
      <c r="HS212" s="109"/>
      <c r="HT212" s="109"/>
      <c r="HU212" s="109"/>
      <c r="HV212" s="109"/>
      <c r="HW212" s="109"/>
      <c r="HX212" s="109"/>
      <c r="HY212" s="109"/>
      <c r="HZ212" s="109"/>
      <c r="IA212" s="109"/>
      <c r="IB212" s="109"/>
      <c r="IC212" s="109"/>
      <c r="ID212" s="109"/>
      <c r="IE212" s="109"/>
      <c r="IF212" s="109"/>
      <c r="IG212" s="109"/>
      <c r="IH212" s="109"/>
      <c r="II212" s="109"/>
      <c r="IJ212" s="109"/>
      <c r="IK212" s="109"/>
      <c r="IL212" s="109"/>
      <c r="IM212" s="109"/>
      <c r="IN212" s="109"/>
      <c r="IO212" s="109"/>
      <c r="IP212" s="109"/>
      <c r="IQ212" s="109"/>
      <c r="IR212" s="109"/>
      <c r="IS212" s="109"/>
      <c r="IT212" s="109"/>
      <c r="IU212" s="109"/>
      <c r="IV212" s="109"/>
    </row>
    <row r="213" spans="1:256" s="4" customFormat="1">
      <c r="A213" s="107"/>
      <c r="B213" s="14"/>
      <c r="C213" s="12"/>
      <c r="D213" s="157"/>
      <c r="E213" s="109"/>
      <c r="F213" s="157"/>
      <c r="G213" s="109"/>
      <c r="H213" s="109"/>
      <c r="I213" s="109"/>
      <c r="J213" s="109"/>
      <c r="K213" s="109"/>
      <c r="L213" s="109"/>
      <c r="M213" s="109"/>
      <c r="N213" s="109"/>
      <c r="O213" s="109"/>
      <c r="P213" s="109"/>
      <c r="Q213" s="109"/>
      <c r="R213" s="109"/>
      <c r="S213" s="109"/>
      <c r="T213" s="109"/>
      <c r="U213" s="109"/>
      <c r="V213" s="109"/>
      <c r="W213" s="109"/>
      <c r="X213" s="109"/>
      <c r="Y213" s="109"/>
      <c r="Z213" s="109"/>
      <c r="AA213" s="109"/>
      <c r="AB213" s="109"/>
      <c r="AC213" s="109"/>
      <c r="AD213" s="109"/>
      <c r="AE213" s="109"/>
      <c r="AF213" s="109"/>
      <c r="AG213" s="109"/>
      <c r="AH213" s="109"/>
      <c r="AI213" s="109"/>
      <c r="AJ213" s="109"/>
      <c r="AK213" s="109"/>
      <c r="AL213" s="109"/>
      <c r="AM213" s="109"/>
      <c r="AN213" s="109"/>
      <c r="AO213" s="109"/>
      <c r="AP213" s="109"/>
      <c r="AQ213" s="109"/>
      <c r="AR213" s="109"/>
      <c r="AS213" s="109"/>
      <c r="AT213" s="109"/>
      <c r="AU213" s="109"/>
      <c r="AV213" s="109"/>
      <c r="AW213" s="109"/>
      <c r="AX213" s="109"/>
      <c r="AY213" s="109"/>
      <c r="AZ213" s="109"/>
      <c r="BA213" s="109"/>
      <c r="BB213" s="109"/>
      <c r="BC213" s="109"/>
      <c r="BD213" s="109"/>
      <c r="BE213" s="109"/>
      <c r="BF213" s="109"/>
      <c r="BG213" s="109"/>
      <c r="BH213" s="109"/>
      <c r="BI213" s="109"/>
      <c r="BJ213" s="109"/>
      <c r="BK213" s="109"/>
      <c r="BL213" s="109"/>
      <c r="BM213" s="109"/>
      <c r="BN213" s="109"/>
      <c r="BO213" s="109"/>
      <c r="BP213" s="109"/>
      <c r="BQ213" s="109"/>
      <c r="BR213" s="109"/>
      <c r="BS213" s="109"/>
      <c r="BT213" s="109"/>
      <c r="BU213" s="109"/>
      <c r="BV213" s="109"/>
      <c r="BW213" s="109"/>
      <c r="BX213" s="109"/>
      <c r="BY213" s="109"/>
      <c r="BZ213" s="109"/>
      <c r="CA213" s="109"/>
      <c r="CB213" s="109"/>
      <c r="CC213" s="109"/>
      <c r="CD213" s="109"/>
      <c r="CE213" s="109"/>
      <c r="CF213" s="109"/>
      <c r="CG213" s="109"/>
      <c r="CH213" s="109"/>
      <c r="CI213" s="109"/>
      <c r="CJ213" s="109"/>
      <c r="CK213" s="109"/>
      <c r="CL213" s="109"/>
      <c r="CM213" s="109"/>
      <c r="CN213" s="109"/>
      <c r="CO213" s="109"/>
      <c r="CP213" s="109"/>
      <c r="CQ213" s="109"/>
      <c r="CR213" s="109"/>
      <c r="CS213" s="109"/>
      <c r="CT213" s="109"/>
      <c r="CU213" s="109"/>
      <c r="CV213" s="109"/>
      <c r="CW213" s="109"/>
      <c r="CX213" s="109"/>
      <c r="CY213" s="109"/>
      <c r="CZ213" s="109"/>
      <c r="DA213" s="109"/>
      <c r="DB213" s="109"/>
      <c r="DC213" s="109"/>
      <c r="DD213" s="109"/>
      <c r="DE213" s="109"/>
      <c r="DF213" s="109"/>
      <c r="DG213" s="109"/>
      <c r="DH213" s="109"/>
      <c r="DI213" s="109"/>
      <c r="DJ213" s="109"/>
      <c r="DK213" s="109"/>
      <c r="DL213" s="109"/>
      <c r="DM213" s="109"/>
      <c r="DN213" s="109"/>
      <c r="DO213" s="109"/>
      <c r="DP213" s="109"/>
      <c r="DQ213" s="109"/>
      <c r="DR213" s="109"/>
      <c r="DS213" s="109"/>
      <c r="DT213" s="109"/>
      <c r="DU213" s="109"/>
      <c r="DV213" s="109"/>
      <c r="DW213" s="109"/>
      <c r="DX213" s="109"/>
      <c r="DY213" s="109"/>
      <c r="DZ213" s="109"/>
      <c r="EA213" s="109"/>
      <c r="EB213" s="109"/>
      <c r="EC213" s="109"/>
      <c r="ED213" s="109"/>
      <c r="EE213" s="109"/>
      <c r="EF213" s="109"/>
      <c r="EG213" s="109"/>
      <c r="EH213" s="109"/>
      <c r="EI213" s="109"/>
      <c r="EJ213" s="109"/>
      <c r="EK213" s="109"/>
      <c r="EL213" s="109"/>
      <c r="EM213" s="109"/>
      <c r="EN213" s="109"/>
      <c r="EO213" s="109"/>
      <c r="EP213" s="109"/>
      <c r="EQ213" s="109"/>
      <c r="ER213" s="109"/>
      <c r="ES213" s="109"/>
      <c r="ET213" s="109"/>
      <c r="EU213" s="109"/>
      <c r="EV213" s="109"/>
      <c r="EW213" s="109"/>
      <c r="EX213" s="109"/>
      <c r="EY213" s="109"/>
      <c r="EZ213" s="109"/>
      <c r="FA213" s="109"/>
      <c r="FB213" s="109"/>
      <c r="FC213" s="109"/>
      <c r="FD213" s="109"/>
      <c r="FE213" s="109"/>
      <c r="FF213" s="109"/>
      <c r="FG213" s="109"/>
      <c r="FH213" s="109"/>
      <c r="FI213" s="109"/>
      <c r="FJ213" s="109"/>
      <c r="FK213" s="109"/>
      <c r="FL213" s="109"/>
      <c r="FM213" s="109"/>
      <c r="FN213" s="109"/>
      <c r="FO213" s="109"/>
      <c r="FP213" s="109"/>
      <c r="FQ213" s="109"/>
      <c r="FR213" s="109"/>
      <c r="FS213" s="109"/>
      <c r="FT213" s="109"/>
      <c r="FU213" s="109"/>
      <c r="FV213" s="109"/>
      <c r="FW213" s="109"/>
      <c r="FX213" s="109"/>
      <c r="FY213" s="109"/>
      <c r="FZ213" s="109"/>
      <c r="GA213" s="109"/>
      <c r="GB213" s="109"/>
      <c r="GC213" s="109"/>
      <c r="GD213" s="109"/>
      <c r="GE213" s="109"/>
      <c r="GF213" s="109"/>
      <c r="GG213" s="109"/>
      <c r="GH213" s="109"/>
      <c r="GI213" s="109"/>
      <c r="GJ213" s="109"/>
      <c r="GK213" s="109"/>
      <c r="GL213" s="109"/>
      <c r="GM213" s="109"/>
      <c r="GN213" s="109"/>
      <c r="GO213" s="109"/>
      <c r="GP213" s="109"/>
      <c r="GQ213" s="109"/>
      <c r="GR213" s="109"/>
      <c r="GS213" s="109"/>
      <c r="GT213" s="109"/>
      <c r="GU213" s="109"/>
      <c r="GV213" s="109"/>
      <c r="GW213" s="109"/>
      <c r="GX213" s="109"/>
      <c r="GY213" s="109"/>
      <c r="GZ213" s="109"/>
      <c r="HA213" s="109"/>
      <c r="HB213" s="109"/>
      <c r="HC213" s="109"/>
      <c r="HD213" s="109"/>
      <c r="HE213" s="109"/>
      <c r="HF213" s="109"/>
      <c r="HG213" s="109"/>
      <c r="HH213" s="109"/>
      <c r="HI213" s="109"/>
      <c r="HJ213" s="109"/>
      <c r="HK213" s="109"/>
      <c r="HL213" s="109"/>
      <c r="HM213" s="109"/>
      <c r="HN213" s="109"/>
      <c r="HO213" s="109"/>
      <c r="HP213" s="109"/>
      <c r="HQ213" s="109"/>
      <c r="HR213" s="109"/>
      <c r="HS213" s="109"/>
      <c r="HT213" s="109"/>
      <c r="HU213" s="109"/>
      <c r="HV213" s="109"/>
      <c r="HW213" s="109"/>
      <c r="HX213" s="109"/>
      <c r="HY213" s="109"/>
      <c r="HZ213" s="109"/>
      <c r="IA213" s="109"/>
      <c r="IB213" s="109"/>
      <c r="IC213" s="109"/>
      <c r="ID213" s="109"/>
      <c r="IE213" s="109"/>
      <c r="IF213" s="109"/>
      <c r="IG213" s="109"/>
      <c r="IH213" s="109"/>
      <c r="II213" s="109"/>
      <c r="IJ213" s="109"/>
      <c r="IK213" s="109"/>
      <c r="IL213" s="109"/>
      <c r="IM213" s="109"/>
      <c r="IN213" s="109"/>
      <c r="IO213" s="109"/>
      <c r="IP213" s="109"/>
      <c r="IQ213" s="109"/>
      <c r="IR213" s="109"/>
      <c r="IS213" s="109"/>
      <c r="IT213" s="109"/>
      <c r="IU213" s="109"/>
      <c r="IV213" s="109"/>
    </row>
    <row r="214" spans="1:256" s="4" customFormat="1">
      <c r="A214" s="107"/>
      <c r="B214" s="14"/>
      <c r="C214" s="12"/>
      <c r="D214" s="157"/>
      <c r="E214" s="109"/>
      <c r="F214" s="157"/>
      <c r="G214" s="109"/>
      <c r="H214" s="109"/>
      <c r="I214" s="109"/>
      <c r="J214" s="109"/>
      <c r="K214" s="109"/>
      <c r="L214" s="109"/>
      <c r="M214" s="109"/>
      <c r="N214" s="109"/>
      <c r="O214" s="109"/>
      <c r="P214" s="109"/>
      <c r="Q214" s="109"/>
      <c r="R214" s="109"/>
      <c r="S214" s="109"/>
      <c r="T214" s="109"/>
      <c r="U214" s="109"/>
      <c r="V214" s="109"/>
      <c r="W214" s="109"/>
      <c r="X214" s="109"/>
      <c r="Y214" s="109"/>
      <c r="Z214" s="109"/>
      <c r="AA214" s="109"/>
      <c r="AB214" s="109"/>
      <c r="AC214" s="109"/>
      <c r="AD214" s="109"/>
      <c r="AE214" s="109"/>
      <c r="AF214" s="109"/>
      <c r="AG214" s="109"/>
      <c r="AH214" s="109"/>
      <c r="AI214" s="109"/>
      <c r="AJ214" s="109"/>
      <c r="AK214" s="109"/>
      <c r="AL214" s="109"/>
      <c r="AM214" s="109"/>
      <c r="AN214" s="109"/>
      <c r="AO214" s="109"/>
      <c r="AP214" s="109"/>
      <c r="AQ214" s="109"/>
      <c r="AR214" s="109"/>
      <c r="AS214" s="109"/>
      <c r="AT214" s="109"/>
      <c r="AU214" s="109"/>
      <c r="AV214" s="109"/>
      <c r="AW214" s="109"/>
      <c r="AX214" s="109"/>
      <c r="AY214" s="109"/>
      <c r="AZ214" s="109"/>
      <c r="BA214" s="109"/>
      <c r="BB214" s="109"/>
      <c r="BC214" s="109"/>
      <c r="BD214" s="109"/>
      <c r="BE214" s="109"/>
      <c r="BF214" s="109"/>
      <c r="BG214" s="109"/>
      <c r="BH214" s="109"/>
      <c r="BI214" s="109"/>
      <c r="BJ214" s="109"/>
      <c r="BK214" s="109"/>
      <c r="BL214" s="109"/>
      <c r="BM214" s="109"/>
      <c r="BN214" s="109"/>
      <c r="BO214" s="109"/>
      <c r="BP214" s="109"/>
      <c r="BQ214" s="109"/>
      <c r="BR214" s="109"/>
      <c r="BS214" s="109"/>
      <c r="BT214" s="109"/>
      <c r="BU214" s="109"/>
      <c r="BV214" s="109"/>
      <c r="BW214" s="109"/>
      <c r="BX214" s="109"/>
      <c r="BY214" s="109"/>
      <c r="BZ214" s="109"/>
      <c r="CA214" s="109"/>
      <c r="CB214" s="109"/>
      <c r="CC214" s="109"/>
      <c r="CD214" s="109"/>
      <c r="CE214" s="109"/>
      <c r="CF214" s="109"/>
      <c r="CG214" s="109"/>
      <c r="CH214" s="109"/>
      <c r="CI214" s="109"/>
      <c r="CJ214" s="109"/>
      <c r="CK214" s="109"/>
      <c r="CL214" s="109"/>
      <c r="CM214" s="109"/>
      <c r="CN214" s="109"/>
      <c r="CO214" s="109"/>
      <c r="CP214" s="109"/>
      <c r="CQ214" s="109"/>
      <c r="CR214" s="109"/>
      <c r="CS214" s="109"/>
      <c r="CT214" s="109"/>
      <c r="CU214" s="109"/>
      <c r="CV214" s="109"/>
      <c r="CW214" s="109"/>
      <c r="CX214" s="109"/>
      <c r="CY214" s="109"/>
      <c r="CZ214" s="109"/>
      <c r="DA214" s="109"/>
      <c r="DB214" s="109"/>
      <c r="DC214" s="109"/>
      <c r="DD214" s="109"/>
      <c r="DE214" s="109"/>
      <c r="DF214" s="109"/>
      <c r="DG214" s="109"/>
      <c r="DH214" s="109"/>
      <c r="DI214" s="109"/>
      <c r="DJ214" s="109"/>
      <c r="DK214" s="109"/>
      <c r="DL214" s="109"/>
      <c r="DM214" s="109"/>
      <c r="DN214" s="109"/>
      <c r="DO214" s="109"/>
      <c r="DP214" s="109"/>
      <c r="DQ214" s="109"/>
      <c r="DR214" s="109"/>
      <c r="DS214" s="109"/>
      <c r="DT214" s="109"/>
      <c r="DU214" s="109"/>
      <c r="DV214" s="109"/>
      <c r="DW214" s="109"/>
      <c r="DX214" s="109"/>
      <c r="DY214" s="109"/>
      <c r="DZ214" s="109"/>
      <c r="EA214" s="109"/>
      <c r="EB214" s="109"/>
      <c r="EC214" s="109"/>
      <c r="ED214" s="109"/>
      <c r="EE214" s="109"/>
      <c r="EF214" s="109"/>
      <c r="EG214" s="109"/>
      <c r="EH214" s="109"/>
      <c r="EI214" s="109"/>
      <c r="EJ214" s="109"/>
      <c r="EK214" s="109"/>
      <c r="EL214" s="109"/>
      <c r="EM214" s="109"/>
      <c r="EN214" s="109"/>
      <c r="EO214" s="109"/>
      <c r="EP214" s="109"/>
      <c r="EQ214" s="109"/>
      <c r="ER214" s="109"/>
      <c r="ES214" s="109"/>
      <c r="ET214" s="109"/>
      <c r="EU214" s="109"/>
      <c r="EV214" s="109"/>
      <c r="EW214" s="109"/>
      <c r="EX214" s="109"/>
      <c r="EY214" s="109"/>
      <c r="EZ214" s="109"/>
      <c r="FA214" s="109"/>
      <c r="FB214" s="109"/>
      <c r="FC214" s="109"/>
      <c r="FD214" s="109"/>
      <c r="FE214" s="109"/>
      <c r="FF214" s="109"/>
      <c r="FG214" s="109"/>
      <c r="FH214" s="109"/>
      <c r="FI214" s="109"/>
      <c r="FJ214" s="109"/>
      <c r="FK214" s="109"/>
      <c r="FL214" s="109"/>
      <c r="FM214" s="109"/>
      <c r="FN214" s="109"/>
      <c r="FO214" s="109"/>
      <c r="FP214" s="109"/>
      <c r="FQ214" s="109"/>
      <c r="FR214" s="109"/>
      <c r="FS214" s="109"/>
      <c r="FT214" s="109"/>
      <c r="FU214" s="109"/>
      <c r="FV214" s="109"/>
      <c r="FW214" s="109"/>
      <c r="FX214" s="109"/>
      <c r="FY214" s="109"/>
      <c r="FZ214" s="109"/>
      <c r="GA214" s="109"/>
      <c r="GB214" s="109"/>
      <c r="GC214" s="109"/>
      <c r="GD214" s="109"/>
      <c r="GE214" s="109"/>
      <c r="GF214" s="109"/>
      <c r="GG214" s="109"/>
      <c r="GH214" s="109"/>
      <c r="GI214" s="109"/>
      <c r="GJ214" s="109"/>
      <c r="GK214" s="109"/>
      <c r="GL214" s="109"/>
      <c r="GM214" s="109"/>
      <c r="GN214" s="109"/>
      <c r="GO214" s="109"/>
      <c r="GP214" s="109"/>
      <c r="GQ214" s="109"/>
      <c r="GR214" s="109"/>
      <c r="GS214" s="109"/>
      <c r="GT214" s="109"/>
      <c r="GU214" s="109"/>
      <c r="GV214" s="109"/>
      <c r="GW214" s="109"/>
      <c r="GX214" s="109"/>
      <c r="GY214" s="109"/>
      <c r="GZ214" s="109"/>
      <c r="HA214" s="109"/>
      <c r="HB214" s="109"/>
      <c r="HC214" s="109"/>
      <c r="HD214" s="109"/>
      <c r="HE214" s="109"/>
      <c r="HF214" s="109"/>
      <c r="HG214" s="109"/>
      <c r="HH214" s="109"/>
      <c r="HI214" s="109"/>
      <c r="HJ214" s="109"/>
      <c r="HK214" s="109"/>
      <c r="HL214" s="109"/>
      <c r="HM214" s="109"/>
      <c r="HN214" s="109"/>
      <c r="HO214" s="109"/>
      <c r="HP214" s="109"/>
      <c r="HQ214" s="109"/>
      <c r="HR214" s="109"/>
      <c r="HS214" s="109"/>
      <c r="HT214" s="109"/>
      <c r="HU214" s="109"/>
      <c r="HV214" s="109"/>
      <c r="HW214" s="109"/>
      <c r="HX214" s="109"/>
      <c r="HY214" s="109"/>
      <c r="HZ214" s="109"/>
      <c r="IA214" s="109"/>
      <c r="IB214" s="109"/>
      <c r="IC214" s="109"/>
      <c r="ID214" s="109"/>
      <c r="IE214" s="109"/>
      <c r="IF214" s="109"/>
      <c r="IG214" s="109"/>
      <c r="IH214" s="109"/>
      <c r="II214" s="109"/>
      <c r="IJ214" s="109"/>
      <c r="IK214" s="109"/>
      <c r="IL214" s="109"/>
      <c r="IM214" s="109"/>
      <c r="IN214" s="109"/>
      <c r="IO214" s="109"/>
      <c r="IP214" s="109"/>
      <c r="IQ214" s="109"/>
      <c r="IR214" s="109"/>
      <c r="IS214" s="109"/>
      <c r="IT214" s="109"/>
      <c r="IU214" s="109"/>
      <c r="IV214" s="109"/>
    </row>
    <row r="215" spans="1:256" s="4" customFormat="1">
      <c r="A215" s="107"/>
      <c r="B215" s="14"/>
      <c r="C215" s="12"/>
      <c r="D215" s="157"/>
      <c r="E215" s="109"/>
      <c r="F215" s="157"/>
      <c r="G215" s="109"/>
      <c r="H215" s="109"/>
      <c r="I215" s="109"/>
      <c r="J215" s="109"/>
      <c r="K215" s="109"/>
      <c r="L215" s="109"/>
      <c r="M215" s="109"/>
      <c r="N215" s="109"/>
      <c r="O215" s="109"/>
      <c r="P215" s="109"/>
      <c r="Q215" s="109"/>
      <c r="R215" s="109"/>
      <c r="S215" s="109"/>
      <c r="T215" s="109"/>
      <c r="U215" s="109"/>
      <c r="V215" s="109"/>
      <c r="W215" s="109"/>
      <c r="X215" s="109"/>
      <c r="Y215" s="109"/>
      <c r="Z215" s="109"/>
      <c r="AA215" s="109"/>
      <c r="AB215" s="109"/>
      <c r="AC215" s="109"/>
      <c r="AD215" s="109"/>
      <c r="AE215" s="109"/>
      <c r="AF215" s="109"/>
      <c r="AG215" s="109"/>
      <c r="AH215" s="109"/>
      <c r="AI215" s="109"/>
      <c r="AJ215" s="109"/>
      <c r="AK215" s="109"/>
      <c r="AL215" s="109"/>
      <c r="AM215" s="109"/>
      <c r="AN215" s="109"/>
      <c r="AO215" s="109"/>
      <c r="AP215" s="109"/>
      <c r="AQ215" s="109"/>
      <c r="AR215" s="109"/>
      <c r="AS215" s="109"/>
      <c r="AT215" s="109"/>
      <c r="AU215" s="109"/>
      <c r="AV215" s="109"/>
      <c r="AW215" s="109"/>
      <c r="AX215" s="109"/>
      <c r="AY215" s="109"/>
      <c r="AZ215" s="109"/>
      <c r="BA215" s="109"/>
      <c r="BB215" s="109"/>
      <c r="BC215" s="109"/>
      <c r="BD215" s="109"/>
      <c r="BE215" s="109"/>
      <c r="BF215" s="109"/>
      <c r="BG215" s="109"/>
      <c r="BH215" s="109"/>
      <c r="BI215" s="109"/>
      <c r="BJ215" s="109"/>
      <c r="BK215" s="109"/>
      <c r="BL215" s="109"/>
      <c r="BM215" s="109"/>
      <c r="BN215" s="109"/>
      <c r="BO215" s="109"/>
      <c r="BP215" s="109"/>
      <c r="BQ215" s="109"/>
      <c r="BR215" s="109"/>
      <c r="BS215" s="109"/>
      <c r="BT215" s="109"/>
      <c r="BU215" s="109"/>
      <c r="BV215" s="109"/>
      <c r="BW215" s="109"/>
      <c r="BX215" s="109"/>
      <c r="BY215" s="109"/>
      <c r="BZ215" s="109"/>
      <c r="CA215" s="109"/>
      <c r="CB215" s="109"/>
      <c r="CC215" s="109"/>
      <c r="CD215" s="109"/>
      <c r="CE215" s="109"/>
      <c r="CF215" s="109"/>
      <c r="CG215" s="109"/>
      <c r="CH215" s="109"/>
      <c r="CI215" s="109"/>
      <c r="CJ215" s="109"/>
      <c r="CK215" s="109"/>
      <c r="CL215" s="109"/>
      <c r="CM215" s="109"/>
      <c r="CN215" s="109"/>
      <c r="CO215" s="109"/>
      <c r="CP215" s="109"/>
      <c r="CQ215" s="109"/>
      <c r="CR215" s="109"/>
      <c r="CS215" s="109"/>
      <c r="CT215" s="109"/>
      <c r="CU215" s="109"/>
      <c r="CV215" s="109"/>
      <c r="CW215" s="109"/>
      <c r="CX215" s="109"/>
      <c r="CY215" s="109"/>
      <c r="CZ215" s="109"/>
      <c r="DA215" s="109"/>
      <c r="DB215" s="109"/>
      <c r="DC215" s="109"/>
      <c r="DD215" s="109"/>
      <c r="DE215" s="109"/>
      <c r="DF215" s="109"/>
      <c r="DG215" s="109"/>
      <c r="DH215" s="109"/>
      <c r="DI215" s="109"/>
      <c r="DJ215" s="109"/>
      <c r="DK215" s="109"/>
      <c r="DL215" s="109"/>
      <c r="DM215" s="109"/>
      <c r="DN215" s="109"/>
      <c r="DO215" s="109"/>
      <c r="DP215" s="109"/>
      <c r="DQ215" s="109"/>
      <c r="DR215" s="109"/>
      <c r="DS215" s="109"/>
      <c r="DT215" s="109"/>
      <c r="DU215" s="109"/>
      <c r="DV215" s="109"/>
      <c r="DW215" s="109"/>
      <c r="DX215" s="109"/>
      <c r="DY215" s="109"/>
      <c r="DZ215" s="109"/>
      <c r="EA215" s="109"/>
      <c r="EB215" s="109"/>
      <c r="EC215" s="109"/>
      <c r="ED215" s="109"/>
      <c r="EE215" s="109"/>
      <c r="EF215" s="109"/>
      <c r="EG215" s="109"/>
      <c r="EH215" s="109"/>
      <c r="EI215" s="109"/>
      <c r="EJ215" s="109"/>
      <c r="EK215" s="109"/>
      <c r="EL215" s="109"/>
      <c r="EM215" s="109"/>
      <c r="EN215" s="109"/>
      <c r="EO215" s="109"/>
      <c r="EP215" s="109"/>
      <c r="EQ215" s="109"/>
      <c r="ER215" s="109"/>
      <c r="ES215" s="109"/>
      <c r="ET215" s="109"/>
      <c r="EU215" s="109"/>
      <c r="EV215" s="109"/>
      <c r="EW215" s="109"/>
      <c r="EX215" s="109"/>
      <c r="EY215" s="109"/>
      <c r="EZ215" s="109"/>
      <c r="FA215" s="109"/>
      <c r="FB215" s="109"/>
      <c r="FC215" s="109"/>
      <c r="FD215" s="109"/>
      <c r="FE215" s="109"/>
      <c r="FF215" s="109"/>
      <c r="FG215" s="109"/>
      <c r="FH215" s="109"/>
      <c r="FI215" s="109"/>
      <c r="FJ215" s="109"/>
      <c r="FK215" s="109"/>
      <c r="FL215" s="109"/>
      <c r="FM215" s="109"/>
      <c r="FN215" s="109"/>
      <c r="FO215" s="109"/>
      <c r="FP215" s="109"/>
      <c r="FQ215" s="109"/>
      <c r="FR215" s="109"/>
      <c r="FS215" s="109"/>
      <c r="FT215" s="109"/>
      <c r="FU215" s="109"/>
      <c r="FV215" s="109"/>
      <c r="FW215" s="109"/>
      <c r="FX215" s="109"/>
      <c r="FY215" s="109"/>
      <c r="FZ215" s="109"/>
      <c r="GA215" s="109"/>
      <c r="GB215" s="109"/>
      <c r="GC215" s="109"/>
      <c r="GD215" s="109"/>
      <c r="GE215" s="109"/>
      <c r="GF215" s="109"/>
      <c r="GG215" s="109"/>
      <c r="GH215" s="109"/>
      <c r="GI215" s="109"/>
      <c r="GJ215" s="109"/>
      <c r="GK215" s="109"/>
      <c r="GL215" s="109"/>
      <c r="GM215" s="109"/>
      <c r="GN215" s="109"/>
      <c r="GO215" s="109"/>
      <c r="GP215" s="109"/>
      <c r="GQ215" s="109"/>
      <c r="GR215" s="109"/>
      <c r="GS215" s="109"/>
      <c r="GT215" s="109"/>
      <c r="GU215" s="109"/>
      <c r="GV215" s="109"/>
      <c r="GW215" s="109"/>
      <c r="GX215" s="109"/>
      <c r="GY215" s="109"/>
      <c r="GZ215" s="109"/>
      <c r="HA215" s="109"/>
      <c r="HB215" s="109"/>
      <c r="HC215" s="109"/>
      <c r="HD215" s="109"/>
      <c r="HE215" s="109"/>
      <c r="HF215" s="109"/>
      <c r="HG215" s="109"/>
      <c r="HH215" s="109"/>
      <c r="HI215" s="109"/>
      <c r="HJ215" s="109"/>
      <c r="HK215" s="109"/>
      <c r="HL215" s="109"/>
      <c r="HM215" s="109"/>
      <c r="HN215" s="109"/>
      <c r="HO215" s="109"/>
      <c r="HP215" s="109"/>
      <c r="HQ215" s="109"/>
      <c r="HR215" s="109"/>
      <c r="HS215" s="109"/>
      <c r="HT215" s="109"/>
      <c r="HU215" s="109"/>
      <c r="HV215" s="109"/>
      <c r="HW215" s="109"/>
      <c r="HX215" s="109"/>
      <c r="HY215" s="109"/>
      <c r="HZ215" s="109"/>
      <c r="IA215" s="109"/>
      <c r="IB215" s="109"/>
      <c r="IC215" s="109"/>
      <c r="ID215" s="109"/>
      <c r="IE215" s="109"/>
      <c r="IF215" s="109"/>
      <c r="IG215" s="109"/>
      <c r="IH215" s="109"/>
      <c r="II215" s="109"/>
      <c r="IJ215" s="109"/>
      <c r="IK215" s="109"/>
      <c r="IL215" s="109"/>
      <c r="IM215" s="109"/>
      <c r="IN215" s="109"/>
      <c r="IO215" s="109"/>
      <c r="IP215" s="109"/>
      <c r="IQ215" s="109"/>
      <c r="IR215" s="109"/>
      <c r="IS215" s="109"/>
      <c r="IT215" s="109"/>
      <c r="IU215" s="109"/>
      <c r="IV215" s="109"/>
    </row>
    <row r="216" spans="1:256" s="4" customFormat="1">
      <c r="A216" s="107"/>
      <c r="B216" s="14"/>
      <c r="C216" s="12"/>
      <c r="D216" s="157"/>
      <c r="E216" s="109"/>
      <c r="F216" s="157"/>
      <c r="G216" s="109"/>
      <c r="H216" s="109"/>
      <c r="I216" s="109"/>
      <c r="J216" s="109"/>
      <c r="K216" s="109"/>
      <c r="L216" s="109"/>
      <c r="M216" s="109"/>
      <c r="N216" s="109"/>
      <c r="O216" s="109"/>
      <c r="P216" s="109"/>
      <c r="Q216" s="109"/>
      <c r="R216" s="109"/>
      <c r="S216" s="109"/>
      <c r="T216" s="109"/>
      <c r="U216" s="109"/>
      <c r="V216" s="109"/>
      <c r="W216" s="109"/>
      <c r="X216" s="109"/>
      <c r="Y216" s="109"/>
      <c r="Z216" s="109"/>
      <c r="AA216" s="109"/>
      <c r="AB216" s="109"/>
      <c r="AC216" s="109"/>
      <c r="AD216" s="109"/>
      <c r="AE216" s="109"/>
      <c r="AF216" s="109"/>
      <c r="AG216" s="109"/>
      <c r="AH216" s="109"/>
      <c r="AI216" s="109"/>
      <c r="AJ216" s="109"/>
      <c r="AK216" s="109"/>
      <c r="AL216" s="109"/>
      <c r="AM216" s="109"/>
      <c r="AN216" s="109"/>
      <c r="AO216" s="109"/>
      <c r="AP216" s="109"/>
      <c r="AQ216" s="109"/>
      <c r="AR216" s="109"/>
      <c r="AS216" s="109"/>
      <c r="AT216" s="109"/>
      <c r="AU216" s="109"/>
      <c r="AV216" s="109"/>
      <c r="AW216" s="109"/>
      <c r="AX216" s="109"/>
      <c r="AY216" s="109"/>
      <c r="AZ216" s="109"/>
      <c r="BA216" s="109"/>
      <c r="BB216" s="109"/>
      <c r="BC216" s="109"/>
      <c r="BD216" s="109"/>
      <c r="BE216" s="109"/>
      <c r="BF216" s="109"/>
      <c r="BG216" s="109"/>
      <c r="BH216" s="109"/>
      <c r="BI216" s="109"/>
      <c r="BJ216" s="109"/>
      <c r="BK216" s="109"/>
      <c r="BL216" s="109"/>
      <c r="BM216" s="109"/>
      <c r="BN216" s="109"/>
      <c r="BO216" s="109"/>
      <c r="BP216" s="109"/>
      <c r="BQ216" s="109"/>
      <c r="BR216" s="109"/>
      <c r="BS216" s="109"/>
      <c r="BT216" s="109"/>
      <c r="BU216" s="109"/>
      <c r="BV216" s="109"/>
      <c r="BW216" s="109"/>
      <c r="BX216" s="109"/>
      <c r="BY216" s="109"/>
      <c r="BZ216" s="109"/>
      <c r="CA216" s="109"/>
      <c r="CB216" s="109"/>
      <c r="CC216" s="109"/>
      <c r="CD216" s="109"/>
      <c r="CE216" s="109"/>
      <c r="CF216" s="109"/>
      <c r="CG216" s="109"/>
      <c r="CH216" s="109"/>
      <c r="CI216" s="109"/>
      <c r="CJ216" s="109"/>
      <c r="CK216" s="109"/>
      <c r="CL216" s="109"/>
      <c r="CM216" s="109"/>
      <c r="CN216" s="109"/>
      <c r="CO216" s="109"/>
      <c r="CP216" s="109"/>
      <c r="CQ216" s="109"/>
      <c r="CR216" s="109"/>
      <c r="CS216" s="109"/>
      <c r="CT216" s="109"/>
      <c r="CU216" s="109"/>
      <c r="CV216" s="109"/>
      <c r="CW216" s="109"/>
      <c r="CX216" s="109"/>
      <c r="CY216" s="109"/>
      <c r="CZ216" s="109"/>
      <c r="DA216" s="109"/>
      <c r="DB216" s="109"/>
      <c r="DC216" s="109"/>
      <c r="DD216" s="109"/>
      <c r="DE216" s="109"/>
      <c r="DF216" s="109"/>
      <c r="DG216" s="109"/>
      <c r="DH216" s="109"/>
      <c r="DI216" s="109"/>
      <c r="DJ216" s="109"/>
      <c r="DK216" s="109"/>
      <c r="DL216" s="109"/>
      <c r="DM216" s="109"/>
      <c r="DN216" s="109"/>
      <c r="DO216" s="109"/>
      <c r="DP216" s="109"/>
      <c r="DQ216" s="109"/>
      <c r="DR216" s="109"/>
      <c r="DS216" s="109"/>
      <c r="DT216" s="109"/>
      <c r="DU216" s="109"/>
      <c r="DV216" s="109"/>
      <c r="DW216" s="109"/>
      <c r="DX216" s="109"/>
      <c r="DY216" s="109"/>
      <c r="DZ216" s="109"/>
      <c r="EA216" s="109"/>
      <c r="EB216" s="109"/>
      <c r="EC216" s="109"/>
      <c r="ED216" s="109"/>
      <c r="EE216" s="109"/>
      <c r="EF216" s="109"/>
      <c r="EG216" s="109"/>
      <c r="EH216" s="109"/>
      <c r="EI216" s="109"/>
      <c r="EJ216" s="109"/>
      <c r="EK216" s="109"/>
      <c r="EL216" s="109"/>
      <c r="EM216" s="109"/>
      <c r="EN216" s="109"/>
      <c r="EO216" s="109"/>
      <c r="EP216" s="109"/>
      <c r="EQ216" s="109"/>
      <c r="ER216" s="109"/>
      <c r="ES216" s="109"/>
      <c r="ET216" s="109"/>
      <c r="EU216" s="109"/>
      <c r="EV216" s="109"/>
      <c r="EW216" s="109"/>
      <c r="EX216" s="109"/>
      <c r="EY216" s="109"/>
      <c r="EZ216" s="109"/>
      <c r="FA216" s="109"/>
      <c r="FB216" s="109"/>
      <c r="FC216" s="109"/>
      <c r="FD216" s="109"/>
      <c r="FE216" s="109"/>
      <c r="FF216" s="109"/>
      <c r="FG216" s="109"/>
      <c r="FH216" s="109"/>
      <c r="FI216" s="109"/>
      <c r="FJ216" s="109"/>
      <c r="FK216" s="109"/>
      <c r="FL216" s="109"/>
      <c r="FM216" s="109"/>
      <c r="FN216" s="109"/>
      <c r="FO216" s="109"/>
      <c r="FP216" s="109"/>
      <c r="FQ216" s="109"/>
      <c r="FR216" s="109"/>
      <c r="FS216" s="109"/>
      <c r="FT216" s="109"/>
      <c r="FU216" s="109"/>
      <c r="FV216" s="109"/>
      <c r="FW216" s="109"/>
      <c r="FX216" s="109"/>
      <c r="FY216" s="109"/>
      <c r="FZ216" s="109"/>
      <c r="GA216" s="109"/>
      <c r="GB216" s="109"/>
      <c r="GC216" s="109"/>
      <c r="GD216" s="109"/>
      <c r="GE216" s="109"/>
      <c r="GF216" s="109"/>
      <c r="GG216" s="109"/>
      <c r="GH216" s="109"/>
      <c r="GI216" s="109"/>
      <c r="GJ216" s="109"/>
      <c r="GK216" s="109"/>
      <c r="GL216" s="109"/>
      <c r="GM216" s="109"/>
      <c r="GN216" s="109"/>
      <c r="GO216" s="109"/>
      <c r="GP216" s="109"/>
      <c r="GQ216" s="109"/>
      <c r="GR216" s="109"/>
      <c r="GS216" s="109"/>
      <c r="GT216" s="109"/>
      <c r="GU216" s="109"/>
      <c r="GV216" s="109"/>
      <c r="GW216" s="109"/>
      <c r="GX216" s="109"/>
      <c r="GY216" s="109"/>
      <c r="GZ216" s="109"/>
      <c r="HA216" s="109"/>
      <c r="HB216" s="109"/>
      <c r="HC216" s="109"/>
      <c r="HD216" s="109"/>
      <c r="HE216" s="109"/>
      <c r="HF216" s="109"/>
      <c r="HG216" s="109"/>
      <c r="HH216" s="109"/>
      <c r="HI216" s="109"/>
      <c r="HJ216" s="109"/>
      <c r="HK216" s="109"/>
      <c r="HL216" s="109"/>
      <c r="HM216" s="109"/>
      <c r="HN216" s="109"/>
      <c r="HO216" s="109"/>
      <c r="HP216" s="109"/>
      <c r="HQ216" s="109"/>
      <c r="HR216" s="109"/>
      <c r="HS216" s="109"/>
      <c r="HT216" s="109"/>
      <c r="HU216" s="109"/>
      <c r="HV216" s="109"/>
      <c r="HW216" s="109"/>
      <c r="HX216" s="109"/>
      <c r="HY216" s="109"/>
      <c r="HZ216" s="109"/>
      <c r="IA216" s="109"/>
      <c r="IB216" s="109"/>
      <c r="IC216" s="109"/>
      <c r="ID216" s="109"/>
      <c r="IE216" s="109"/>
      <c r="IF216" s="109"/>
      <c r="IG216" s="109"/>
      <c r="IH216" s="109"/>
      <c r="II216" s="109"/>
      <c r="IJ216" s="109"/>
      <c r="IK216" s="109"/>
      <c r="IL216" s="109"/>
      <c r="IM216" s="109"/>
      <c r="IN216" s="109"/>
      <c r="IO216" s="109"/>
      <c r="IP216" s="109"/>
      <c r="IQ216" s="109"/>
      <c r="IR216" s="109"/>
      <c r="IS216" s="109"/>
      <c r="IT216" s="109"/>
      <c r="IU216" s="109"/>
      <c r="IV216" s="109"/>
    </row>
    <row r="217" spans="1:256" s="4" customFormat="1">
      <c r="A217" s="107"/>
      <c r="B217" s="14"/>
      <c r="C217" s="12"/>
      <c r="D217" s="157"/>
      <c r="E217" s="109"/>
      <c r="F217" s="157"/>
      <c r="G217" s="109"/>
      <c r="H217" s="109"/>
      <c r="I217" s="109"/>
      <c r="J217" s="109"/>
      <c r="K217" s="109"/>
      <c r="L217" s="109"/>
      <c r="M217" s="109"/>
      <c r="N217" s="109"/>
      <c r="O217" s="109"/>
      <c r="P217" s="109"/>
      <c r="Q217" s="109"/>
      <c r="R217" s="109"/>
      <c r="S217" s="109"/>
      <c r="T217" s="109"/>
      <c r="U217" s="109"/>
      <c r="V217" s="109"/>
      <c r="W217" s="109"/>
      <c r="X217" s="109"/>
      <c r="Y217" s="109"/>
      <c r="Z217" s="109"/>
      <c r="AA217" s="109"/>
      <c r="AB217" s="109"/>
      <c r="AC217" s="109"/>
      <c r="AD217" s="109"/>
      <c r="AE217" s="109"/>
      <c r="AF217" s="109"/>
      <c r="AG217" s="109"/>
      <c r="AH217" s="109"/>
      <c r="AI217" s="109"/>
      <c r="AJ217" s="109"/>
      <c r="AK217" s="109"/>
      <c r="AL217" s="109"/>
      <c r="AM217" s="109"/>
      <c r="AN217" s="109"/>
      <c r="AO217" s="109"/>
      <c r="AP217" s="109"/>
      <c r="AQ217" s="109"/>
      <c r="AR217" s="109"/>
      <c r="AS217" s="109"/>
      <c r="AT217" s="109"/>
      <c r="AU217" s="109"/>
      <c r="AV217" s="109"/>
      <c r="AW217" s="109"/>
      <c r="AX217" s="109"/>
      <c r="AY217" s="109"/>
      <c r="AZ217" s="109"/>
      <c r="BA217" s="109"/>
      <c r="BB217" s="109"/>
      <c r="BC217" s="109"/>
      <c r="BD217" s="109"/>
      <c r="BE217" s="109"/>
      <c r="BF217" s="109"/>
      <c r="BG217" s="109"/>
      <c r="BH217" s="109"/>
      <c r="BI217" s="109"/>
      <c r="BJ217" s="109"/>
      <c r="BK217" s="109"/>
      <c r="BL217" s="109"/>
      <c r="BM217" s="109"/>
      <c r="BN217" s="109"/>
      <c r="BO217" s="109"/>
      <c r="BP217" s="109"/>
      <c r="BQ217" s="109"/>
      <c r="BR217" s="109"/>
      <c r="BS217" s="109"/>
      <c r="BT217" s="109"/>
      <c r="BU217" s="109"/>
      <c r="BV217" s="109"/>
      <c r="BW217" s="109"/>
      <c r="BX217" s="109"/>
      <c r="BY217" s="109"/>
      <c r="BZ217" s="109"/>
      <c r="CA217" s="109"/>
      <c r="CB217" s="109"/>
      <c r="CC217" s="109"/>
      <c r="CD217" s="109"/>
      <c r="CE217" s="109"/>
      <c r="CF217" s="109"/>
      <c r="CG217" s="109"/>
      <c r="CH217" s="109"/>
      <c r="CI217" s="109"/>
      <c r="CJ217" s="109"/>
      <c r="CK217" s="109"/>
      <c r="CL217" s="109"/>
      <c r="CM217" s="109"/>
      <c r="CN217" s="109"/>
      <c r="CO217" s="109"/>
      <c r="CP217" s="109"/>
      <c r="CQ217" s="109"/>
      <c r="CR217" s="109"/>
      <c r="CS217" s="109"/>
      <c r="CT217" s="109"/>
      <c r="CU217" s="109"/>
      <c r="CV217" s="109"/>
      <c r="CW217" s="109"/>
      <c r="CX217" s="109"/>
      <c r="CY217" s="109"/>
      <c r="CZ217" s="109"/>
      <c r="DA217" s="109"/>
      <c r="DB217" s="109"/>
      <c r="DC217" s="109"/>
      <c r="DD217" s="109"/>
      <c r="DE217" s="109"/>
      <c r="DF217" s="109"/>
      <c r="DG217" s="109"/>
      <c r="DH217" s="109"/>
      <c r="DI217" s="109"/>
      <c r="DJ217" s="109"/>
      <c r="DK217" s="109"/>
      <c r="DL217" s="109"/>
      <c r="DM217" s="109"/>
      <c r="DN217" s="109"/>
      <c r="DO217" s="109"/>
      <c r="DP217" s="109"/>
      <c r="DQ217" s="109"/>
      <c r="DR217" s="109"/>
      <c r="DS217" s="109"/>
      <c r="DT217" s="109"/>
      <c r="DU217" s="109"/>
      <c r="DV217" s="109"/>
      <c r="DW217" s="109"/>
      <c r="DX217" s="109"/>
      <c r="DY217" s="109"/>
      <c r="DZ217" s="109"/>
      <c r="EA217" s="109"/>
      <c r="EB217" s="109"/>
      <c r="EC217" s="109"/>
      <c r="ED217" s="109"/>
      <c r="EE217" s="109"/>
      <c r="EF217" s="109"/>
      <c r="EG217" s="109"/>
      <c r="EH217" s="109"/>
      <c r="EI217" s="109"/>
      <c r="EJ217" s="109"/>
      <c r="EK217" s="109"/>
      <c r="EL217" s="109"/>
      <c r="EM217" s="109"/>
      <c r="EN217" s="109"/>
      <c r="EO217" s="109"/>
      <c r="EP217" s="109"/>
      <c r="EQ217" s="109"/>
      <c r="ER217" s="109"/>
      <c r="ES217" s="109"/>
      <c r="ET217" s="109"/>
      <c r="EU217" s="109"/>
      <c r="EV217" s="109"/>
      <c r="EW217" s="109"/>
      <c r="EX217" s="109"/>
      <c r="EY217" s="109"/>
      <c r="EZ217" s="109"/>
      <c r="FA217" s="109"/>
      <c r="FB217" s="109"/>
      <c r="FC217" s="109"/>
      <c r="FD217" s="109"/>
      <c r="FE217" s="109"/>
      <c r="FF217" s="109"/>
      <c r="FG217" s="109"/>
      <c r="FH217" s="109"/>
      <c r="FI217" s="109"/>
      <c r="FJ217" s="109"/>
      <c r="FK217" s="109"/>
      <c r="FL217" s="109"/>
      <c r="FM217" s="109"/>
      <c r="FN217" s="109"/>
      <c r="FO217" s="109"/>
      <c r="FP217" s="109"/>
      <c r="FQ217" s="109"/>
      <c r="FR217" s="109"/>
      <c r="FS217" s="109"/>
      <c r="FT217" s="109"/>
      <c r="FU217" s="109"/>
      <c r="FV217" s="109"/>
      <c r="FW217" s="109"/>
      <c r="FX217" s="109"/>
      <c r="FY217" s="109"/>
      <c r="FZ217" s="109"/>
      <c r="GA217" s="109"/>
      <c r="GB217" s="109"/>
      <c r="GC217" s="109"/>
      <c r="GD217" s="109"/>
      <c r="GE217" s="109"/>
      <c r="GF217" s="109"/>
      <c r="GG217" s="109"/>
      <c r="GH217" s="109"/>
      <c r="GI217" s="109"/>
      <c r="GJ217" s="109"/>
      <c r="GK217" s="109"/>
      <c r="GL217" s="109"/>
      <c r="GM217" s="109"/>
      <c r="GN217" s="109"/>
      <c r="GO217" s="109"/>
      <c r="GP217" s="109"/>
      <c r="GQ217" s="109"/>
      <c r="GR217" s="109"/>
      <c r="GS217" s="109"/>
      <c r="GT217" s="109"/>
      <c r="GU217" s="109"/>
      <c r="GV217" s="109"/>
      <c r="GW217" s="109"/>
      <c r="GX217" s="109"/>
      <c r="GY217" s="109"/>
      <c r="GZ217" s="109"/>
      <c r="HA217" s="109"/>
      <c r="HB217" s="109"/>
      <c r="HC217" s="109"/>
      <c r="HD217" s="109"/>
      <c r="HE217" s="109"/>
      <c r="HF217" s="109"/>
      <c r="HG217" s="109"/>
      <c r="HH217" s="109"/>
      <c r="HI217" s="109"/>
      <c r="HJ217" s="109"/>
      <c r="HK217" s="109"/>
      <c r="HL217" s="109"/>
      <c r="HM217" s="109"/>
      <c r="HN217" s="109"/>
      <c r="HO217" s="109"/>
      <c r="HP217" s="109"/>
      <c r="HQ217" s="109"/>
      <c r="HR217" s="109"/>
      <c r="HS217" s="109"/>
      <c r="HT217" s="109"/>
      <c r="HU217" s="109"/>
      <c r="HV217" s="109"/>
      <c r="HW217" s="109"/>
      <c r="HX217" s="109"/>
      <c r="HY217" s="109"/>
      <c r="HZ217" s="109"/>
      <c r="IA217" s="109"/>
      <c r="IB217" s="109"/>
      <c r="IC217" s="109"/>
      <c r="ID217" s="109"/>
      <c r="IE217" s="109"/>
      <c r="IF217" s="109"/>
      <c r="IG217" s="109"/>
      <c r="IH217" s="109"/>
      <c r="II217" s="109"/>
      <c r="IJ217" s="109"/>
      <c r="IK217" s="109"/>
      <c r="IL217" s="109"/>
      <c r="IM217" s="109"/>
      <c r="IN217" s="109"/>
      <c r="IO217" s="109"/>
      <c r="IP217" s="109"/>
      <c r="IQ217" s="109"/>
      <c r="IR217" s="109"/>
      <c r="IS217" s="109"/>
      <c r="IT217" s="109"/>
      <c r="IU217" s="109"/>
      <c r="IV217" s="109"/>
    </row>
    <row r="218" spans="1:256" s="4" customFormat="1">
      <c r="A218" s="107"/>
      <c r="B218" s="14"/>
      <c r="C218" s="12"/>
      <c r="D218" s="157"/>
      <c r="E218" s="109"/>
      <c r="F218" s="157"/>
      <c r="G218" s="109"/>
      <c r="H218" s="109"/>
      <c r="I218" s="109"/>
      <c r="J218" s="109"/>
      <c r="K218" s="109"/>
      <c r="L218" s="109"/>
      <c r="M218" s="109"/>
      <c r="N218" s="109"/>
      <c r="O218" s="109"/>
      <c r="P218" s="109"/>
      <c r="Q218" s="109"/>
      <c r="R218" s="109"/>
      <c r="S218" s="109"/>
      <c r="T218" s="109"/>
      <c r="U218" s="109"/>
      <c r="V218" s="109"/>
      <c r="W218" s="109"/>
      <c r="X218" s="109"/>
      <c r="Y218" s="109"/>
      <c r="Z218" s="109"/>
      <c r="AA218" s="109"/>
      <c r="AB218" s="109"/>
      <c r="AC218" s="109"/>
      <c r="AD218" s="109"/>
      <c r="AE218" s="109"/>
      <c r="AF218" s="109"/>
      <c r="AG218" s="109"/>
      <c r="AH218" s="109"/>
      <c r="AI218" s="109"/>
      <c r="AJ218" s="109"/>
      <c r="AK218" s="109"/>
      <c r="AL218" s="109"/>
      <c r="AM218" s="109"/>
      <c r="AN218" s="109"/>
      <c r="AO218" s="109"/>
      <c r="AP218" s="109"/>
      <c r="AQ218" s="109"/>
      <c r="AR218" s="109"/>
      <c r="AS218" s="109"/>
      <c r="AT218" s="109"/>
      <c r="AU218" s="109"/>
      <c r="AV218" s="109"/>
      <c r="AW218" s="109"/>
      <c r="AX218" s="109"/>
      <c r="AY218" s="109"/>
      <c r="AZ218" s="109"/>
      <c r="BA218" s="109"/>
      <c r="BB218" s="109"/>
      <c r="BC218" s="109"/>
      <c r="BD218" s="109"/>
      <c r="BE218" s="109"/>
      <c r="BF218" s="109"/>
      <c r="BG218" s="109"/>
      <c r="BH218" s="109"/>
      <c r="BI218" s="109"/>
      <c r="BJ218" s="109"/>
      <c r="BK218" s="109"/>
      <c r="BL218" s="109"/>
      <c r="BM218" s="109"/>
      <c r="BN218" s="109"/>
      <c r="BO218" s="109"/>
      <c r="BP218" s="109"/>
      <c r="BQ218" s="109"/>
      <c r="BR218" s="109"/>
      <c r="BS218" s="109"/>
      <c r="BT218" s="109"/>
      <c r="BU218" s="109"/>
      <c r="BV218" s="109"/>
      <c r="BW218" s="109"/>
      <c r="BX218" s="109"/>
      <c r="BY218" s="109"/>
      <c r="BZ218" s="109"/>
      <c r="CA218" s="109"/>
      <c r="CB218" s="109"/>
      <c r="CC218" s="109"/>
      <c r="CD218" s="109"/>
      <c r="CE218" s="109"/>
      <c r="CF218" s="109"/>
      <c r="CG218" s="109"/>
      <c r="CH218" s="109"/>
      <c r="CI218" s="109"/>
      <c r="CJ218" s="109"/>
      <c r="CK218" s="109"/>
      <c r="CL218" s="109"/>
      <c r="CM218" s="109"/>
      <c r="CN218" s="109"/>
      <c r="CO218" s="109"/>
      <c r="CP218" s="109"/>
      <c r="CQ218" s="109"/>
      <c r="CR218" s="109"/>
      <c r="CS218" s="109"/>
      <c r="CT218" s="109"/>
      <c r="CU218" s="109"/>
      <c r="CV218" s="109"/>
      <c r="CW218" s="109"/>
      <c r="CX218" s="109"/>
      <c r="CY218" s="109"/>
      <c r="CZ218" s="109"/>
      <c r="DA218" s="109"/>
      <c r="DB218" s="109"/>
      <c r="DC218" s="109"/>
      <c r="DD218" s="109"/>
      <c r="DE218" s="109"/>
      <c r="DF218" s="109"/>
      <c r="DG218" s="109"/>
      <c r="DH218" s="109"/>
      <c r="DI218" s="109"/>
      <c r="DJ218" s="109"/>
      <c r="DK218" s="109"/>
      <c r="DL218" s="109"/>
      <c r="DM218" s="109"/>
      <c r="DN218" s="109"/>
      <c r="DO218" s="109"/>
      <c r="DP218" s="109"/>
      <c r="DQ218" s="109"/>
      <c r="DR218" s="109"/>
      <c r="DS218" s="109"/>
      <c r="DT218" s="109"/>
      <c r="DU218" s="109"/>
      <c r="DV218" s="109"/>
      <c r="DW218" s="109"/>
      <c r="DX218" s="109"/>
      <c r="DY218" s="109"/>
      <c r="DZ218" s="109"/>
      <c r="EA218" s="109"/>
      <c r="EB218" s="109"/>
      <c r="EC218" s="109"/>
      <c r="ED218" s="109"/>
      <c r="EE218" s="109"/>
      <c r="EF218" s="109"/>
      <c r="EG218" s="109"/>
      <c r="EH218" s="109"/>
      <c r="EI218" s="109"/>
      <c r="EJ218" s="109"/>
      <c r="EK218" s="109"/>
      <c r="EL218" s="109"/>
      <c r="EM218" s="109"/>
      <c r="EN218" s="109"/>
      <c r="EO218" s="109"/>
      <c r="EP218" s="109"/>
      <c r="EQ218" s="109"/>
      <c r="ER218" s="109"/>
      <c r="ES218" s="109"/>
      <c r="ET218" s="109"/>
      <c r="EU218" s="109"/>
      <c r="EV218" s="109"/>
      <c r="EW218" s="109"/>
      <c r="EX218" s="109"/>
      <c r="EY218" s="109"/>
      <c r="EZ218" s="109"/>
      <c r="FA218" s="109"/>
      <c r="FB218" s="109"/>
      <c r="FC218" s="109"/>
      <c r="FD218" s="109"/>
      <c r="FE218" s="109"/>
      <c r="FF218" s="109"/>
      <c r="FG218" s="109"/>
      <c r="FH218" s="109"/>
      <c r="FI218" s="109"/>
      <c r="FJ218" s="109"/>
      <c r="FK218" s="109"/>
      <c r="FL218" s="109"/>
      <c r="FM218" s="109"/>
      <c r="FN218" s="109"/>
      <c r="FO218" s="109"/>
      <c r="FP218" s="109"/>
      <c r="FQ218" s="109"/>
      <c r="FR218" s="109"/>
      <c r="FS218" s="109"/>
      <c r="FT218" s="109"/>
      <c r="FU218" s="109"/>
      <c r="FV218" s="109"/>
      <c r="FW218" s="109"/>
      <c r="FX218" s="109"/>
      <c r="FY218" s="109"/>
      <c r="FZ218" s="109"/>
      <c r="GA218" s="109"/>
      <c r="GB218" s="109"/>
      <c r="GC218" s="109"/>
      <c r="GD218" s="109"/>
      <c r="GE218" s="109"/>
      <c r="GF218" s="109"/>
      <c r="GG218" s="109"/>
      <c r="GH218" s="109"/>
      <c r="GI218" s="109"/>
      <c r="GJ218" s="109"/>
      <c r="GK218" s="109"/>
      <c r="GL218" s="109"/>
      <c r="GM218" s="109"/>
      <c r="GN218" s="109"/>
      <c r="GO218" s="109"/>
      <c r="GP218" s="109"/>
      <c r="GQ218" s="109"/>
      <c r="GR218" s="109"/>
      <c r="GS218" s="109"/>
      <c r="GT218" s="109"/>
      <c r="GU218" s="109"/>
      <c r="GV218" s="109"/>
      <c r="GW218" s="109"/>
      <c r="GX218" s="109"/>
      <c r="GY218" s="109"/>
      <c r="GZ218" s="109"/>
      <c r="HA218" s="109"/>
      <c r="HB218" s="109"/>
      <c r="HC218" s="109"/>
      <c r="HD218" s="109"/>
      <c r="HE218" s="109"/>
      <c r="HF218" s="109"/>
      <c r="HG218" s="109"/>
      <c r="HH218" s="109"/>
      <c r="HI218" s="109"/>
      <c r="HJ218" s="109"/>
      <c r="HK218" s="109"/>
      <c r="HL218" s="109"/>
      <c r="HM218" s="109"/>
      <c r="HN218" s="109"/>
      <c r="HO218" s="109"/>
      <c r="HP218" s="109"/>
      <c r="HQ218" s="109"/>
      <c r="HR218" s="109"/>
      <c r="HS218" s="109"/>
      <c r="HT218" s="109"/>
      <c r="HU218" s="109"/>
      <c r="HV218" s="109"/>
      <c r="HW218" s="109"/>
      <c r="HX218" s="109"/>
      <c r="HY218" s="109"/>
      <c r="HZ218" s="109"/>
      <c r="IA218" s="109"/>
      <c r="IB218" s="109"/>
      <c r="IC218" s="109"/>
      <c r="ID218" s="109"/>
      <c r="IE218" s="109"/>
      <c r="IF218" s="109"/>
      <c r="IG218" s="109"/>
      <c r="IH218" s="109"/>
      <c r="II218" s="109"/>
      <c r="IJ218" s="109"/>
      <c r="IK218" s="109"/>
      <c r="IL218" s="109"/>
      <c r="IM218" s="109"/>
      <c r="IN218" s="109"/>
      <c r="IO218" s="109"/>
      <c r="IP218" s="109"/>
      <c r="IQ218" s="109"/>
      <c r="IR218" s="109"/>
      <c r="IS218" s="109"/>
      <c r="IT218" s="109"/>
      <c r="IU218" s="109"/>
      <c r="IV218" s="109"/>
    </row>
    <row r="219" spans="1:256" s="4" customFormat="1">
      <c r="A219" s="107"/>
      <c r="B219" s="14"/>
      <c r="C219" s="12"/>
      <c r="D219" s="157"/>
      <c r="E219" s="109"/>
      <c r="F219" s="157"/>
      <c r="G219" s="109"/>
      <c r="H219" s="109"/>
      <c r="I219" s="109"/>
      <c r="J219" s="109"/>
      <c r="K219" s="109"/>
      <c r="L219" s="109"/>
      <c r="M219" s="109"/>
      <c r="N219" s="109"/>
      <c r="O219" s="109"/>
      <c r="P219" s="109"/>
      <c r="Q219" s="109"/>
      <c r="R219" s="109"/>
      <c r="S219" s="109"/>
      <c r="T219" s="109"/>
      <c r="U219" s="109"/>
      <c r="V219" s="109"/>
      <c r="W219" s="109"/>
      <c r="X219" s="109"/>
      <c r="Y219" s="109"/>
      <c r="Z219" s="109"/>
      <c r="AA219" s="109"/>
      <c r="AB219" s="109"/>
      <c r="AC219" s="109"/>
      <c r="AD219" s="109"/>
      <c r="AE219" s="109"/>
      <c r="AF219" s="109"/>
      <c r="AG219" s="109"/>
      <c r="AH219" s="109"/>
      <c r="AI219" s="109"/>
      <c r="AJ219" s="109"/>
      <c r="AK219" s="109"/>
      <c r="AL219" s="109"/>
      <c r="AM219" s="109"/>
      <c r="AN219" s="109"/>
      <c r="AO219" s="109"/>
      <c r="AP219" s="109"/>
      <c r="AQ219" s="109"/>
      <c r="AR219" s="109"/>
      <c r="AS219" s="109"/>
      <c r="AT219" s="109"/>
      <c r="AU219" s="109"/>
      <c r="AV219" s="109"/>
      <c r="AW219" s="109"/>
      <c r="AX219" s="109"/>
      <c r="AY219" s="109"/>
      <c r="AZ219" s="109"/>
      <c r="BA219" s="109"/>
      <c r="BB219" s="109"/>
      <c r="BC219" s="109"/>
      <c r="BD219" s="109"/>
      <c r="BE219" s="109"/>
      <c r="BF219" s="109"/>
      <c r="BG219" s="109"/>
      <c r="BH219" s="109"/>
      <c r="BI219" s="109"/>
      <c r="BJ219" s="109"/>
      <c r="BK219" s="109"/>
      <c r="BL219" s="109"/>
      <c r="BM219" s="109"/>
      <c r="BN219" s="109"/>
      <c r="BO219" s="109"/>
      <c r="BP219" s="109"/>
      <c r="BQ219" s="109"/>
      <c r="BR219" s="109"/>
      <c r="BS219" s="109"/>
      <c r="BT219" s="109"/>
      <c r="BU219" s="109"/>
      <c r="BV219" s="109"/>
      <c r="BW219" s="109"/>
      <c r="BX219" s="109"/>
      <c r="BY219" s="109"/>
      <c r="BZ219" s="109"/>
      <c r="CA219" s="109"/>
      <c r="CB219" s="109"/>
      <c r="CC219" s="109"/>
      <c r="CD219" s="109"/>
      <c r="CE219" s="109"/>
      <c r="CF219" s="109"/>
      <c r="CG219" s="109"/>
      <c r="CH219" s="109"/>
      <c r="CI219" s="109"/>
      <c r="CJ219" s="109"/>
      <c r="CK219" s="109"/>
      <c r="CL219" s="109"/>
      <c r="CM219" s="109"/>
      <c r="CN219" s="109"/>
      <c r="CO219" s="109"/>
      <c r="CP219" s="109"/>
      <c r="CQ219" s="109"/>
      <c r="CR219" s="109"/>
      <c r="CS219" s="109"/>
      <c r="CT219" s="109"/>
      <c r="CU219" s="109"/>
      <c r="CV219" s="109"/>
      <c r="CW219" s="109"/>
      <c r="CX219" s="109"/>
      <c r="CY219" s="109"/>
      <c r="CZ219" s="109"/>
      <c r="DA219" s="109"/>
      <c r="DB219" s="109"/>
      <c r="DC219" s="109"/>
      <c r="DD219" s="109"/>
      <c r="DE219" s="109"/>
      <c r="DF219" s="109"/>
      <c r="DG219" s="109"/>
      <c r="DH219" s="109"/>
      <c r="DI219" s="109"/>
      <c r="DJ219" s="109"/>
      <c r="DK219" s="109"/>
      <c r="DL219" s="109"/>
      <c r="DM219" s="109"/>
      <c r="DN219" s="109"/>
      <c r="DO219" s="109"/>
      <c r="DP219" s="109"/>
      <c r="DQ219" s="109"/>
      <c r="DR219" s="109"/>
      <c r="DS219" s="109"/>
      <c r="DT219" s="109"/>
      <c r="DU219" s="109"/>
      <c r="DV219" s="109"/>
      <c r="DW219" s="109"/>
      <c r="DX219" s="109"/>
      <c r="DY219" s="109"/>
      <c r="DZ219" s="109"/>
      <c r="EA219" s="109"/>
      <c r="EB219" s="109"/>
      <c r="EC219" s="109"/>
      <c r="ED219" s="109"/>
      <c r="EE219" s="109"/>
      <c r="EF219" s="109"/>
      <c r="EG219" s="109"/>
      <c r="EH219" s="109"/>
      <c r="EI219" s="109"/>
      <c r="EJ219" s="109"/>
      <c r="EK219" s="109"/>
      <c r="EL219" s="109"/>
      <c r="EM219" s="109"/>
      <c r="EN219" s="109"/>
      <c r="EO219" s="109"/>
      <c r="EP219" s="109"/>
      <c r="EQ219" s="109"/>
      <c r="ER219" s="109"/>
      <c r="ES219" s="109"/>
      <c r="ET219" s="109"/>
      <c r="EU219" s="109"/>
      <c r="EV219" s="109"/>
      <c r="EW219" s="109"/>
      <c r="EX219" s="109"/>
      <c r="EY219" s="109"/>
      <c r="EZ219" s="109"/>
      <c r="FA219" s="109"/>
      <c r="FB219" s="109"/>
      <c r="FC219" s="109"/>
      <c r="FD219" s="109"/>
      <c r="FE219" s="109"/>
      <c r="FF219" s="109"/>
      <c r="FG219" s="109"/>
      <c r="FH219" s="109"/>
      <c r="FI219" s="109"/>
      <c r="FJ219" s="109"/>
      <c r="FK219" s="109"/>
      <c r="FL219" s="109"/>
      <c r="FM219" s="109"/>
      <c r="FN219" s="109"/>
      <c r="FO219" s="109"/>
      <c r="FP219" s="109"/>
      <c r="FQ219" s="109"/>
      <c r="FR219" s="109"/>
      <c r="FS219" s="109"/>
      <c r="FT219" s="109"/>
      <c r="FU219" s="109"/>
      <c r="FV219" s="109"/>
      <c r="FW219" s="109"/>
      <c r="FX219" s="109"/>
      <c r="FY219" s="109"/>
      <c r="FZ219" s="109"/>
      <c r="GA219" s="109"/>
      <c r="GB219" s="109"/>
      <c r="GC219" s="109"/>
      <c r="GD219" s="109"/>
      <c r="GE219" s="109"/>
      <c r="GF219" s="109"/>
      <c r="GG219" s="109"/>
      <c r="GH219" s="109"/>
      <c r="GI219" s="109"/>
      <c r="GJ219" s="109"/>
      <c r="GK219" s="109"/>
      <c r="GL219" s="109"/>
      <c r="GM219" s="109"/>
      <c r="GN219" s="109"/>
      <c r="GO219" s="109"/>
      <c r="GP219" s="109"/>
      <c r="GQ219" s="109"/>
      <c r="GR219" s="109"/>
      <c r="GS219" s="109"/>
      <c r="GT219" s="109"/>
      <c r="GU219" s="109"/>
      <c r="GV219" s="109"/>
      <c r="GW219" s="109"/>
      <c r="GX219" s="109"/>
      <c r="GY219" s="109"/>
      <c r="GZ219" s="109"/>
      <c r="HA219" s="109"/>
      <c r="HB219" s="109"/>
      <c r="HC219" s="109"/>
      <c r="HD219" s="109"/>
      <c r="HE219" s="109"/>
      <c r="HF219" s="109"/>
      <c r="HG219" s="109"/>
      <c r="HH219" s="109"/>
      <c r="HI219" s="109"/>
      <c r="HJ219" s="109"/>
      <c r="HK219" s="109"/>
      <c r="HL219" s="109"/>
      <c r="HM219" s="109"/>
      <c r="HN219" s="109"/>
      <c r="HO219" s="109"/>
      <c r="HP219" s="109"/>
      <c r="HQ219" s="109"/>
      <c r="HR219" s="109"/>
      <c r="HS219" s="109"/>
      <c r="HT219" s="109"/>
      <c r="HU219" s="109"/>
      <c r="HV219" s="109"/>
      <c r="HW219" s="109"/>
      <c r="HX219" s="109"/>
      <c r="HY219" s="109"/>
      <c r="HZ219" s="109"/>
      <c r="IA219" s="109"/>
      <c r="IB219" s="109"/>
      <c r="IC219" s="109"/>
      <c r="ID219" s="109"/>
      <c r="IE219" s="109"/>
      <c r="IF219" s="109"/>
      <c r="IG219" s="109"/>
      <c r="IH219" s="109"/>
      <c r="II219" s="109"/>
      <c r="IJ219" s="109"/>
      <c r="IK219" s="109"/>
      <c r="IL219" s="109"/>
      <c r="IM219" s="109"/>
      <c r="IN219" s="109"/>
      <c r="IO219" s="109"/>
      <c r="IP219" s="109"/>
      <c r="IQ219" s="109"/>
      <c r="IR219" s="109"/>
      <c r="IS219" s="109"/>
      <c r="IT219" s="109"/>
      <c r="IU219" s="109"/>
      <c r="IV219" s="109"/>
    </row>
    <row r="220" spans="1:256" s="4" customFormat="1">
      <c r="A220" s="107"/>
      <c r="B220" s="14"/>
      <c r="C220" s="12"/>
      <c r="D220" s="157"/>
      <c r="E220" s="109"/>
      <c r="F220" s="157"/>
      <c r="G220" s="109"/>
      <c r="H220" s="109"/>
      <c r="I220" s="109"/>
      <c r="J220" s="109"/>
      <c r="K220" s="109"/>
      <c r="L220" s="109"/>
      <c r="M220" s="109"/>
      <c r="N220" s="109"/>
      <c r="O220" s="109"/>
      <c r="P220" s="109"/>
      <c r="Q220" s="109"/>
      <c r="R220" s="109"/>
      <c r="S220" s="109"/>
      <c r="T220" s="109"/>
      <c r="U220" s="109"/>
      <c r="V220" s="109"/>
      <c r="W220" s="109"/>
      <c r="X220" s="109"/>
      <c r="Y220" s="109"/>
      <c r="Z220" s="109"/>
      <c r="AA220" s="109"/>
      <c r="AB220" s="109"/>
      <c r="AC220" s="109"/>
      <c r="AD220" s="109"/>
      <c r="AE220" s="109"/>
      <c r="AF220" s="109"/>
      <c r="AG220" s="109"/>
      <c r="AH220" s="109"/>
      <c r="AI220" s="109"/>
      <c r="AJ220" s="109"/>
      <c r="AK220" s="109"/>
      <c r="AL220" s="109"/>
      <c r="AM220" s="109"/>
      <c r="AN220" s="109"/>
      <c r="AO220" s="109"/>
      <c r="AP220" s="109"/>
      <c r="AQ220" s="109"/>
      <c r="AR220" s="109"/>
      <c r="AS220" s="109"/>
      <c r="AT220" s="109"/>
      <c r="AU220" s="109"/>
      <c r="AV220" s="109"/>
      <c r="AW220" s="109"/>
      <c r="AX220" s="109"/>
      <c r="AY220" s="109"/>
      <c r="AZ220" s="109"/>
      <c r="BA220" s="109"/>
      <c r="BB220" s="109"/>
      <c r="BC220" s="109"/>
      <c r="BD220" s="109"/>
      <c r="BE220" s="109"/>
      <c r="BF220" s="109"/>
      <c r="BG220" s="109"/>
      <c r="BH220" s="109"/>
      <c r="BI220" s="109"/>
      <c r="BJ220" s="109"/>
      <c r="BK220" s="109"/>
      <c r="BL220" s="109"/>
      <c r="BM220" s="109"/>
      <c r="BN220" s="109"/>
      <c r="BO220" s="109"/>
      <c r="BP220" s="109"/>
      <c r="BQ220" s="109"/>
      <c r="BR220" s="109"/>
      <c r="BS220" s="109"/>
      <c r="BT220" s="109"/>
      <c r="BU220" s="109"/>
      <c r="BV220" s="109"/>
      <c r="BW220" s="109"/>
      <c r="BX220" s="109"/>
      <c r="BY220" s="109"/>
      <c r="BZ220" s="109"/>
      <c r="CA220" s="109"/>
      <c r="CB220" s="109"/>
      <c r="CC220" s="109"/>
      <c r="CD220" s="109"/>
      <c r="CE220" s="109"/>
      <c r="CF220" s="109"/>
      <c r="CG220" s="109"/>
      <c r="CH220" s="109"/>
      <c r="CI220" s="109"/>
      <c r="CJ220" s="109"/>
      <c r="CK220" s="109"/>
      <c r="CL220" s="109"/>
      <c r="CM220" s="109"/>
      <c r="CN220" s="109"/>
      <c r="CO220" s="109"/>
      <c r="CP220" s="109"/>
      <c r="CQ220" s="109"/>
      <c r="CR220" s="109"/>
      <c r="CS220" s="109"/>
      <c r="CT220" s="109"/>
      <c r="CU220" s="109"/>
      <c r="CV220" s="109"/>
      <c r="CW220" s="109"/>
      <c r="CX220" s="109"/>
      <c r="CY220" s="109"/>
      <c r="CZ220" s="109"/>
      <c r="DA220" s="109"/>
      <c r="DB220" s="109"/>
      <c r="DC220" s="109"/>
      <c r="DD220" s="109"/>
      <c r="DE220" s="109"/>
      <c r="DF220" s="109"/>
      <c r="DG220" s="109"/>
      <c r="DH220" s="109"/>
      <c r="DI220" s="109"/>
      <c r="DJ220" s="109"/>
      <c r="DK220" s="109"/>
      <c r="DL220" s="109"/>
      <c r="DM220" s="109"/>
      <c r="DN220" s="109"/>
      <c r="DO220" s="109"/>
      <c r="DP220" s="109"/>
      <c r="DQ220" s="109"/>
      <c r="DR220" s="109"/>
      <c r="DS220" s="109"/>
      <c r="DT220" s="109"/>
      <c r="DU220" s="109"/>
      <c r="DV220" s="109"/>
      <c r="DW220" s="109"/>
      <c r="DX220" s="109"/>
      <c r="DY220" s="109"/>
      <c r="DZ220" s="109"/>
      <c r="EA220" s="109"/>
      <c r="EB220" s="109"/>
      <c r="EC220" s="109"/>
      <c r="ED220" s="109"/>
      <c r="EE220" s="109"/>
      <c r="EF220" s="109"/>
      <c r="EG220" s="109"/>
      <c r="EH220" s="109"/>
      <c r="EI220" s="109"/>
      <c r="EJ220" s="109"/>
      <c r="EK220" s="109"/>
      <c r="EL220" s="109"/>
      <c r="EM220" s="109"/>
      <c r="EN220" s="109"/>
      <c r="EO220" s="109"/>
      <c r="EP220" s="109"/>
      <c r="EQ220" s="109"/>
      <c r="ER220" s="109"/>
      <c r="ES220" s="109"/>
      <c r="ET220" s="109"/>
      <c r="EU220" s="109"/>
      <c r="EV220" s="109"/>
      <c r="EW220" s="109"/>
      <c r="EX220" s="109"/>
      <c r="EY220" s="109"/>
      <c r="EZ220" s="109"/>
      <c r="FA220" s="109"/>
      <c r="FB220" s="109"/>
      <c r="FC220" s="109"/>
      <c r="FD220" s="109"/>
      <c r="FE220" s="109"/>
      <c r="FF220" s="109"/>
      <c r="FG220" s="109"/>
      <c r="FH220" s="109"/>
      <c r="FI220" s="109"/>
      <c r="FJ220" s="109"/>
      <c r="FK220" s="109"/>
      <c r="FL220" s="109"/>
      <c r="FM220" s="109"/>
      <c r="FN220" s="109"/>
      <c r="FO220" s="109"/>
      <c r="FP220" s="109"/>
      <c r="FQ220" s="109"/>
      <c r="FR220" s="109"/>
      <c r="FS220" s="109"/>
      <c r="FT220" s="109"/>
      <c r="FU220" s="109"/>
      <c r="FV220" s="109"/>
      <c r="FW220" s="109"/>
      <c r="FX220" s="109"/>
      <c r="FY220" s="109"/>
      <c r="FZ220" s="109"/>
      <c r="GA220" s="109"/>
      <c r="GB220" s="109"/>
      <c r="GC220" s="109"/>
      <c r="GD220" s="109"/>
      <c r="GE220" s="109"/>
      <c r="GF220" s="109"/>
      <c r="GG220" s="109"/>
      <c r="GH220" s="109"/>
      <c r="GI220" s="109"/>
      <c r="GJ220" s="109"/>
      <c r="GK220" s="109"/>
      <c r="GL220" s="109"/>
      <c r="GM220" s="109"/>
      <c r="GN220" s="109"/>
      <c r="GO220" s="109"/>
      <c r="GP220" s="109"/>
      <c r="GQ220" s="109"/>
      <c r="GR220" s="109"/>
      <c r="GS220" s="109"/>
      <c r="GT220" s="109"/>
      <c r="GU220" s="109"/>
      <c r="GV220" s="109"/>
      <c r="GW220" s="109"/>
      <c r="GX220" s="109"/>
      <c r="GY220" s="109"/>
      <c r="GZ220" s="109"/>
      <c r="HA220" s="109"/>
      <c r="HB220" s="109"/>
      <c r="HC220" s="109"/>
      <c r="HD220" s="109"/>
      <c r="HE220" s="109"/>
      <c r="HF220" s="109"/>
      <c r="HG220" s="109"/>
      <c r="HH220" s="109"/>
      <c r="HI220" s="109"/>
      <c r="HJ220" s="109"/>
      <c r="HK220" s="109"/>
      <c r="HL220" s="109"/>
      <c r="HM220" s="109"/>
      <c r="HN220" s="109"/>
      <c r="HO220" s="109"/>
      <c r="HP220" s="109"/>
      <c r="HQ220" s="109"/>
      <c r="HR220" s="109"/>
      <c r="HS220" s="109"/>
      <c r="HT220" s="109"/>
      <c r="HU220" s="109"/>
      <c r="HV220" s="109"/>
      <c r="HW220" s="109"/>
      <c r="HX220" s="109"/>
      <c r="HY220" s="109"/>
      <c r="HZ220" s="109"/>
      <c r="IA220" s="109"/>
      <c r="IB220" s="109"/>
      <c r="IC220" s="109"/>
      <c r="ID220" s="109"/>
      <c r="IE220" s="109"/>
      <c r="IF220" s="109"/>
      <c r="IG220" s="109"/>
      <c r="IH220" s="109"/>
      <c r="II220" s="109"/>
      <c r="IJ220" s="109"/>
      <c r="IK220" s="109"/>
      <c r="IL220" s="109"/>
      <c r="IM220" s="109"/>
      <c r="IN220" s="109"/>
      <c r="IO220" s="109"/>
      <c r="IP220" s="109"/>
      <c r="IQ220" s="109"/>
      <c r="IR220" s="109"/>
      <c r="IS220" s="109"/>
      <c r="IT220" s="109"/>
      <c r="IU220" s="109"/>
      <c r="IV220" s="109"/>
    </row>
    <row r="221" spans="1:256" s="4" customFormat="1">
      <c r="A221" s="107"/>
      <c r="B221" s="14"/>
      <c r="C221" s="12"/>
      <c r="D221" s="157"/>
      <c r="E221" s="109"/>
      <c r="F221" s="157"/>
      <c r="G221" s="109"/>
      <c r="H221" s="109"/>
      <c r="I221" s="109"/>
      <c r="J221" s="109"/>
      <c r="K221" s="109"/>
      <c r="L221" s="109"/>
      <c r="M221" s="109"/>
      <c r="N221" s="109"/>
      <c r="O221" s="109"/>
      <c r="P221" s="109"/>
      <c r="Q221" s="109"/>
      <c r="R221" s="109"/>
      <c r="S221" s="109"/>
      <c r="T221" s="109"/>
      <c r="U221" s="109"/>
      <c r="V221" s="109"/>
      <c r="W221" s="109"/>
      <c r="X221" s="109"/>
      <c r="Y221" s="109"/>
      <c r="Z221" s="109"/>
      <c r="AA221" s="109"/>
      <c r="AB221" s="109"/>
      <c r="AC221" s="109"/>
      <c r="AD221" s="109"/>
      <c r="AE221" s="109"/>
      <c r="AF221" s="109"/>
      <c r="AG221" s="109"/>
      <c r="AH221" s="109"/>
      <c r="AI221" s="109"/>
      <c r="AJ221" s="109"/>
      <c r="AK221" s="109"/>
      <c r="AL221" s="109"/>
      <c r="AM221" s="109"/>
      <c r="AN221" s="109"/>
      <c r="AO221" s="109"/>
      <c r="AP221" s="109"/>
      <c r="AQ221" s="109"/>
      <c r="AR221" s="109"/>
      <c r="AS221" s="109"/>
      <c r="AT221" s="109"/>
      <c r="AU221" s="109"/>
      <c r="AV221" s="109"/>
      <c r="AW221" s="109"/>
      <c r="AX221" s="109"/>
      <c r="AY221" s="109"/>
      <c r="AZ221" s="109"/>
      <c r="BA221" s="109"/>
      <c r="BB221" s="109"/>
      <c r="BC221" s="109"/>
      <c r="BD221" s="109"/>
      <c r="BE221" s="109"/>
      <c r="BF221" s="109"/>
      <c r="BG221" s="109"/>
      <c r="BH221" s="109"/>
      <c r="BI221" s="109"/>
      <c r="BJ221" s="109"/>
      <c r="BK221" s="109"/>
      <c r="BL221" s="109"/>
      <c r="BM221" s="109"/>
      <c r="BN221" s="109"/>
      <c r="BO221" s="109"/>
      <c r="BP221" s="109"/>
      <c r="BQ221" s="109"/>
      <c r="BR221" s="109"/>
      <c r="BS221" s="109"/>
      <c r="BT221" s="109"/>
      <c r="BU221" s="109"/>
      <c r="BV221" s="109"/>
      <c r="BW221" s="109"/>
      <c r="BX221" s="109"/>
      <c r="BY221" s="109"/>
      <c r="BZ221" s="109"/>
      <c r="CA221" s="109"/>
      <c r="CB221" s="109"/>
      <c r="CC221" s="109"/>
      <c r="CD221" s="109"/>
      <c r="CE221" s="109"/>
      <c r="CF221" s="109"/>
      <c r="CG221" s="109"/>
      <c r="CH221" s="109"/>
      <c r="CI221" s="109"/>
      <c r="CJ221" s="109"/>
      <c r="CK221" s="109"/>
      <c r="CL221" s="109"/>
      <c r="CM221" s="109"/>
      <c r="CN221" s="109"/>
      <c r="CO221" s="109"/>
      <c r="CP221" s="109"/>
      <c r="CQ221" s="109"/>
      <c r="CR221" s="109"/>
      <c r="CS221" s="109"/>
      <c r="CT221" s="109"/>
      <c r="CU221" s="109"/>
      <c r="CV221" s="109"/>
      <c r="CW221" s="109"/>
      <c r="CX221" s="109"/>
      <c r="CY221" s="109"/>
      <c r="CZ221" s="109"/>
      <c r="DA221" s="109"/>
      <c r="DB221" s="109"/>
      <c r="DC221" s="109"/>
      <c r="DD221" s="109"/>
      <c r="DE221" s="109"/>
      <c r="DF221" s="109"/>
      <c r="DG221" s="109"/>
      <c r="DH221" s="109"/>
      <c r="DI221" s="109"/>
      <c r="DJ221" s="109"/>
      <c r="DK221" s="109"/>
      <c r="DL221" s="109"/>
      <c r="DM221" s="109"/>
      <c r="DN221" s="109"/>
      <c r="DO221" s="109"/>
      <c r="DP221" s="109"/>
      <c r="DQ221" s="109"/>
      <c r="DR221" s="109"/>
      <c r="DS221" s="109"/>
      <c r="DT221" s="109"/>
      <c r="DU221" s="109"/>
      <c r="DV221" s="109"/>
      <c r="DW221" s="109"/>
      <c r="DX221" s="109"/>
      <c r="DY221" s="109"/>
      <c r="DZ221" s="109"/>
      <c r="EA221" s="109"/>
      <c r="EB221" s="109"/>
      <c r="EC221" s="109"/>
      <c r="ED221" s="109"/>
      <c r="EE221" s="109"/>
      <c r="EF221" s="109"/>
      <c r="EG221" s="109"/>
      <c r="EH221" s="109"/>
      <c r="EI221" s="109"/>
      <c r="EJ221" s="109"/>
      <c r="EK221" s="109"/>
      <c r="EL221" s="109"/>
      <c r="EM221" s="109"/>
      <c r="EN221" s="109"/>
      <c r="EO221" s="109"/>
      <c r="EP221" s="109"/>
      <c r="EQ221" s="109"/>
      <c r="ER221" s="109"/>
      <c r="ES221" s="109"/>
      <c r="ET221" s="109"/>
      <c r="EU221" s="109"/>
      <c r="EV221" s="109"/>
      <c r="EW221" s="109"/>
      <c r="EX221" s="109"/>
      <c r="EY221" s="109"/>
      <c r="EZ221" s="109"/>
      <c r="FA221" s="109"/>
      <c r="FB221" s="109"/>
      <c r="FC221" s="109"/>
      <c r="FD221" s="109"/>
      <c r="FE221" s="109"/>
      <c r="FF221" s="109"/>
      <c r="FG221" s="109"/>
      <c r="FH221" s="109"/>
      <c r="FI221" s="109"/>
      <c r="FJ221" s="109"/>
      <c r="FK221" s="109"/>
      <c r="FL221" s="109"/>
      <c r="FM221" s="109"/>
      <c r="FN221" s="109"/>
      <c r="FO221" s="109"/>
      <c r="FP221" s="109"/>
      <c r="FQ221" s="109"/>
      <c r="FR221" s="109"/>
      <c r="FS221" s="109"/>
      <c r="FT221" s="109"/>
      <c r="FU221" s="109"/>
      <c r="FV221" s="109"/>
      <c r="FW221" s="109"/>
      <c r="FX221" s="109"/>
      <c r="FY221" s="109"/>
      <c r="FZ221" s="109"/>
      <c r="GA221" s="109"/>
      <c r="GB221" s="109"/>
      <c r="GC221" s="109"/>
      <c r="GD221" s="109"/>
      <c r="GE221" s="109"/>
      <c r="GF221" s="109"/>
      <c r="GG221" s="109"/>
      <c r="GH221" s="109"/>
      <c r="GI221" s="109"/>
      <c r="GJ221" s="109"/>
      <c r="GK221" s="109"/>
      <c r="GL221" s="109"/>
      <c r="GM221" s="109"/>
      <c r="GN221" s="109"/>
      <c r="GO221" s="109"/>
      <c r="GP221" s="109"/>
      <c r="GQ221" s="109"/>
      <c r="GR221" s="109"/>
      <c r="GS221" s="109"/>
      <c r="GT221" s="109"/>
      <c r="GU221" s="109"/>
      <c r="GV221" s="109"/>
      <c r="GW221" s="109"/>
      <c r="GX221" s="109"/>
      <c r="GY221" s="109"/>
      <c r="GZ221" s="109"/>
      <c r="HA221" s="109"/>
      <c r="HB221" s="109"/>
      <c r="HC221" s="109"/>
      <c r="HD221" s="109"/>
      <c r="HE221" s="109"/>
      <c r="HF221" s="109"/>
      <c r="HG221" s="109"/>
      <c r="HH221" s="109"/>
      <c r="HI221" s="109"/>
      <c r="HJ221" s="109"/>
      <c r="HK221" s="109"/>
      <c r="HL221" s="109"/>
      <c r="HM221" s="109"/>
      <c r="HN221" s="109"/>
      <c r="HO221" s="109"/>
      <c r="HP221" s="109"/>
      <c r="HQ221" s="109"/>
      <c r="HR221" s="109"/>
      <c r="HS221" s="109"/>
      <c r="HT221" s="109"/>
      <c r="HU221" s="109"/>
      <c r="HV221" s="109"/>
      <c r="HW221" s="109"/>
      <c r="HX221" s="109"/>
      <c r="HY221" s="109"/>
      <c r="HZ221" s="109"/>
      <c r="IA221" s="109"/>
      <c r="IB221" s="109"/>
      <c r="IC221" s="109"/>
      <c r="ID221" s="109"/>
      <c r="IE221" s="109"/>
      <c r="IF221" s="109"/>
      <c r="IG221" s="109"/>
      <c r="IH221" s="109"/>
      <c r="II221" s="109"/>
      <c r="IJ221" s="109"/>
      <c r="IK221" s="109"/>
      <c r="IL221" s="109"/>
      <c r="IM221" s="109"/>
      <c r="IN221" s="109"/>
      <c r="IO221" s="109"/>
      <c r="IP221" s="109"/>
      <c r="IQ221" s="109"/>
      <c r="IR221" s="109"/>
      <c r="IS221" s="109"/>
      <c r="IT221" s="109"/>
      <c r="IU221" s="109"/>
      <c r="IV221" s="109"/>
    </row>
    <row r="222" spans="1:256" s="4" customFormat="1">
      <c r="A222" s="107"/>
      <c r="B222" s="14"/>
      <c r="C222" s="12"/>
      <c r="D222" s="157"/>
      <c r="E222" s="109"/>
      <c r="F222" s="157"/>
      <c r="G222" s="109"/>
      <c r="H222" s="109"/>
      <c r="I222" s="109"/>
      <c r="J222" s="109"/>
      <c r="K222" s="109"/>
      <c r="L222" s="109"/>
      <c r="M222" s="109"/>
      <c r="N222" s="109"/>
      <c r="O222" s="109"/>
      <c r="P222" s="109"/>
      <c r="Q222" s="109"/>
      <c r="R222" s="109"/>
      <c r="S222" s="109"/>
      <c r="T222" s="109"/>
      <c r="U222" s="109"/>
      <c r="V222" s="109"/>
      <c r="W222" s="109"/>
      <c r="X222" s="109"/>
      <c r="Y222" s="109"/>
      <c r="Z222" s="109"/>
      <c r="AA222" s="109"/>
      <c r="AB222" s="109"/>
      <c r="AC222" s="109"/>
      <c r="AD222" s="109"/>
      <c r="AE222" s="109"/>
      <c r="AF222" s="109"/>
      <c r="AG222" s="109"/>
      <c r="AH222" s="109"/>
      <c r="AI222" s="109"/>
      <c r="AJ222" s="109"/>
      <c r="AK222" s="109"/>
      <c r="AL222" s="109"/>
      <c r="AM222" s="109"/>
      <c r="AN222" s="109"/>
      <c r="AO222" s="109"/>
      <c r="AP222" s="109"/>
      <c r="AQ222" s="109"/>
      <c r="AR222" s="109"/>
      <c r="AS222" s="109"/>
      <c r="AT222" s="109"/>
      <c r="AU222" s="109"/>
      <c r="AV222" s="109"/>
      <c r="AW222" s="109"/>
      <c r="AX222" s="109"/>
      <c r="AY222" s="109"/>
      <c r="AZ222" s="109"/>
      <c r="BA222" s="109"/>
      <c r="BB222" s="109"/>
      <c r="BC222" s="109"/>
      <c r="BD222" s="109"/>
      <c r="BE222" s="109"/>
      <c r="BF222" s="109"/>
      <c r="BG222" s="109"/>
      <c r="BH222" s="109"/>
      <c r="BI222" s="109"/>
      <c r="BJ222" s="109"/>
      <c r="BK222" s="109"/>
      <c r="BL222" s="109"/>
      <c r="BM222" s="109"/>
      <c r="BN222" s="109"/>
      <c r="BO222" s="109"/>
      <c r="BP222" s="109"/>
      <c r="BQ222" s="109"/>
      <c r="BR222" s="109"/>
      <c r="BS222" s="109"/>
      <c r="BT222" s="109"/>
      <c r="BU222" s="109"/>
      <c r="BV222" s="109"/>
      <c r="BW222" s="109"/>
      <c r="BX222" s="109"/>
      <c r="BY222" s="109"/>
      <c r="BZ222" s="109"/>
      <c r="CA222" s="109"/>
      <c r="CB222" s="109"/>
      <c r="CC222" s="109"/>
      <c r="CD222" s="109"/>
      <c r="CE222" s="109"/>
      <c r="CF222" s="109"/>
      <c r="CG222" s="109"/>
      <c r="CH222" s="109"/>
      <c r="CI222" s="109"/>
      <c r="CJ222" s="109"/>
      <c r="CK222" s="109"/>
      <c r="CL222" s="109"/>
      <c r="CM222" s="109"/>
      <c r="CN222" s="109"/>
      <c r="CO222" s="109"/>
      <c r="CP222" s="109"/>
      <c r="CQ222" s="109"/>
      <c r="CR222" s="109"/>
      <c r="CS222" s="109"/>
      <c r="CT222" s="109"/>
      <c r="CU222" s="109"/>
      <c r="CV222" s="109"/>
      <c r="CW222" s="109"/>
      <c r="CX222" s="109"/>
      <c r="CY222" s="109"/>
      <c r="CZ222" s="109"/>
      <c r="DA222" s="109"/>
      <c r="DB222" s="109"/>
      <c r="DC222" s="109"/>
      <c r="DD222" s="109"/>
      <c r="DE222" s="109"/>
      <c r="DF222" s="109"/>
      <c r="DG222" s="109"/>
      <c r="DH222" s="109"/>
      <c r="DI222" s="109"/>
      <c r="DJ222" s="109"/>
      <c r="DK222" s="109"/>
      <c r="DL222" s="109"/>
      <c r="DM222" s="109"/>
      <c r="DN222" s="109"/>
      <c r="DO222" s="109"/>
      <c r="DP222" s="109"/>
      <c r="DQ222" s="109"/>
      <c r="DR222" s="109"/>
      <c r="DS222" s="109"/>
      <c r="DT222" s="109"/>
      <c r="DU222" s="109"/>
      <c r="DV222" s="109"/>
      <c r="DW222" s="109"/>
      <c r="DX222" s="109"/>
      <c r="DY222" s="109"/>
      <c r="DZ222" s="109"/>
      <c r="EA222" s="109"/>
      <c r="EB222" s="109"/>
      <c r="EC222" s="109"/>
      <c r="ED222" s="109"/>
      <c r="EE222" s="109"/>
      <c r="EF222" s="109"/>
      <c r="EG222" s="109"/>
      <c r="EH222" s="109"/>
      <c r="EI222" s="109"/>
      <c r="EJ222" s="109"/>
      <c r="EK222" s="109"/>
      <c r="EL222" s="109"/>
      <c r="EM222" s="109"/>
      <c r="EN222" s="109"/>
      <c r="EO222" s="109"/>
      <c r="EP222" s="109"/>
      <c r="EQ222" s="109"/>
      <c r="ER222" s="109"/>
      <c r="ES222" s="109"/>
      <c r="ET222" s="109"/>
      <c r="EU222" s="109"/>
      <c r="EV222" s="109"/>
      <c r="EW222" s="109"/>
      <c r="EX222" s="109"/>
      <c r="EY222" s="109"/>
      <c r="EZ222" s="109"/>
      <c r="FA222" s="109"/>
      <c r="FB222" s="109"/>
      <c r="FC222" s="109"/>
      <c r="FD222" s="109"/>
      <c r="FE222" s="109"/>
      <c r="FF222" s="109"/>
      <c r="FG222" s="109"/>
      <c r="FH222" s="109"/>
      <c r="FI222" s="109"/>
      <c r="FJ222" s="109"/>
      <c r="FK222" s="109"/>
      <c r="FL222" s="109"/>
      <c r="FM222" s="109"/>
      <c r="FN222" s="109"/>
      <c r="FO222" s="109"/>
      <c r="FP222" s="109"/>
      <c r="FQ222" s="109"/>
      <c r="FR222" s="109"/>
      <c r="FS222" s="109"/>
      <c r="FT222" s="109"/>
      <c r="FU222" s="109"/>
      <c r="FV222" s="109"/>
      <c r="FW222" s="109"/>
      <c r="FX222" s="109"/>
      <c r="FY222" s="109"/>
      <c r="FZ222" s="109"/>
      <c r="GA222" s="109"/>
      <c r="GB222" s="109"/>
      <c r="GC222" s="109"/>
      <c r="GD222" s="109"/>
      <c r="GE222" s="109"/>
      <c r="GF222" s="109"/>
      <c r="GG222" s="109"/>
      <c r="GH222" s="109"/>
      <c r="GI222" s="109"/>
      <c r="GJ222" s="109"/>
      <c r="GK222" s="109"/>
      <c r="GL222" s="109"/>
      <c r="GM222" s="109"/>
      <c r="GN222" s="109"/>
      <c r="GO222" s="109"/>
      <c r="GP222" s="109"/>
      <c r="GQ222" s="109"/>
      <c r="GR222" s="109"/>
      <c r="GS222" s="109"/>
      <c r="GT222" s="109"/>
      <c r="GU222" s="109"/>
      <c r="GV222" s="109"/>
      <c r="GW222" s="109"/>
      <c r="GX222" s="109"/>
      <c r="GY222" s="109"/>
      <c r="GZ222" s="109"/>
      <c r="HA222" s="109"/>
      <c r="HB222" s="109"/>
      <c r="HC222" s="109"/>
      <c r="HD222" s="109"/>
      <c r="HE222" s="109"/>
      <c r="HF222" s="109"/>
      <c r="HG222" s="109"/>
      <c r="HH222" s="109"/>
      <c r="HI222" s="109"/>
      <c r="HJ222" s="109"/>
      <c r="HK222" s="109"/>
      <c r="HL222" s="109"/>
      <c r="HM222" s="109"/>
      <c r="HN222" s="109"/>
      <c r="HO222" s="109"/>
      <c r="HP222" s="109"/>
      <c r="HQ222" s="109"/>
      <c r="HR222" s="109"/>
      <c r="HS222" s="109"/>
      <c r="HT222" s="109"/>
      <c r="HU222" s="109"/>
      <c r="HV222" s="109"/>
      <c r="HW222" s="109"/>
      <c r="HX222" s="109"/>
      <c r="HY222" s="109"/>
      <c r="HZ222" s="109"/>
      <c r="IA222" s="109"/>
      <c r="IB222" s="109"/>
      <c r="IC222" s="109"/>
      <c r="ID222" s="109"/>
      <c r="IE222" s="109"/>
      <c r="IF222" s="109"/>
      <c r="IG222" s="109"/>
      <c r="IH222" s="109"/>
      <c r="II222" s="109"/>
      <c r="IJ222" s="109"/>
      <c r="IK222" s="109"/>
      <c r="IL222" s="109"/>
      <c r="IM222" s="109"/>
      <c r="IN222" s="109"/>
      <c r="IO222" s="109"/>
      <c r="IP222" s="109"/>
      <c r="IQ222" s="109"/>
      <c r="IR222" s="109"/>
      <c r="IS222" s="109"/>
      <c r="IT222" s="109"/>
      <c r="IU222" s="109"/>
      <c r="IV222" s="109"/>
    </row>
    <row r="223" spans="1:256" s="4" customFormat="1">
      <c r="A223" s="107"/>
      <c r="B223" s="14"/>
      <c r="C223" s="12"/>
      <c r="D223" s="157"/>
      <c r="E223" s="109"/>
      <c r="F223" s="157"/>
      <c r="G223" s="109"/>
      <c r="H223" s="109"/>
      <c r="I223" s="109"/>
      <c r="J223" s="109"/>
      <c r="K223" s="109"/>
      <c r="L223" s="109"/>
      <c r="M223" s="109"/>
      <c r="N223" s="109"/>
      <c r="O223" s="109"/>
      <c r="P223" s="109"/>
      <c r="Q223" s="109"/>
      <c r="R223" s="109"/>
      <c r="S223" s="109"/>
      <c r="T223" s="109"/>
      <c r="U223" s="109"/>
      <c r="V223" s="109"/>
      <c r="W223" s="109"/>
      <c r="X223" s="109"/>
      <c r="Y223" s="109"/>
      <c r="Z223" s="109"/>
      <c r="AA223" s="109"/>
      <c r="AB223" s="109"/>
      <c r="AC223" s="109"/>
      <c r="AD223" s="109"/>
      <c r="AE223" s="109"/>
      <c r="AF223" s="109"/>
      <c r="AG223" s="109"/>
      <c r="AH223" s="109"/>
      <c r="AI223" s="109"/>
      <c r="AJ223" s="109"/>
      <c r="AK223" s="109"/>
      <c r="AL223" s="109"/>
      <c r="AM223" s="109"/>
      <c r="AN223" s="109"/>
      <c r="AO223" s="109"/>
      <c r="AP223" s="109"/>
      <c r="AQ223" s="109"/>
      <c r="AR223" s="109"/>
      <c r="AS223" s="109"/>
      <c r="AT223" s="109"/>
      <c r="AU223" s="109"/>
      <c r="AV223" s="109"/>
      <c r="AW223" s="109"/>
      <c r="AX223" s="109"/>
      <c r="AY223" s="109"/>
      <c r="AZ223" s="109"/>
      <c r="BA223" s="109"/>
      <c r="BB223" s="109"/>
      <c r="BC223" s="109"/>
      <c r="BD223" s="109"/>
      <c r="BE223" s="109"/>
      <c r="BF223" s="109"/>
      <c r="BG223" s="109"/>
      <c r="BH223" s="109"/>
      <c r="BI223" s="109"/>
      <c r="BJ223" s="109"/>
      <c r="BK223" s="109"/>
      <c r="BL223" s="109"/>
      <c r="BM223" s="109"/>
      <c r="BN223" s="109"/>
      <c r="BO223" s="109"/>
      <c r="BP223" s="109"/>
      <c r="BQ223" s="109"/>
      <c r="BR223" s="109"/>
      <c r="BS223" s="109"/>
      <c r="BT223" s="109"/>
      <c r="BU223" s="109"/>
      <c r="BV223" s="109"/>
      <c r="BW223" s="109"/>
      <c r="BX223" s="109"/>
      <c r="BY223" s="109"/>
      <c r="BZ223" s="109"/>
      <c r="CA223" s="109"/>
      <c r="CB223" s="109"/>
      <c r="CC223" s="109"/>
      <c r="CD223" s="109"/>
      <c r="CE223" s="109"/>
      <c r="CF223" s="109"/>
      <c r="CG223" s="109"/>
      <c r="CH223" s="109"/>
      <c r="CI223" s="109"/>
      <c r="CJ223" s="109"/>
      <c r="CK223" s="109"/>
      <c r="CL223" s="109"/>
      <c r="CM223" s="109"/>
      <c r="CN223" s="109"/>
      <c r="CO223" s="109"/>
      <c r="CP223" s="109"/>
      <c r="CQ223" s="109"/>
      <c r="CR223" s="109"/>
      <c r="CS223" s="109"/>
      <c r="CT223" s="109"/>
      <c r="CU223" s="109"/>
      <c r="CV223" s="109"/>
      <c r="CW223" s="109"/>
      <c r="CX223" s="109"/>
      <c r="CY223" s="109"/>
      <c r="CZ223" s="109"/>
      <c r="DA223" s="109"/>
      <c r="DB223" s="109"/>
      <c r="DC223" s="109"/>
      <c r="DD223" s="109"/>
      <c r="DE223" s="109"/>
      <c r="DF223" s="109"/>
      <c r="DG223" s="109"/>
      <c r="DH223" s="109"/>
      <c r="DI223" s="109"/>
      <c r="DJ223" s="109"/>
      <c r="DK223" s="109"/>
      <c r="DL223" s="109"/>
      <c r="DM223" s="109"/>
      <c r="DN223" s="109"/>
      <c r="DO223" s="109"/>
      <c r="DP223" s="109"/>
      <c r="DQ223" s="109"/>
      <c r="DR223" s="109"/>
      <c r="DS223" s="109"/>
      <c r="DT223" s="109"/>
      <c r="DU223" s="109"/>
      <c r="DV223" s="109"/>
      <c r="DW223" s="109"/>
      <c r="DX223" s="109"/>
      <c r="DY223" s="109"/>
      <c r="DZ223" s="109"/>
      <c r="EA223" s="109"/>
      <c r="EB223" s="109"/>
      <c r="EC223" s="109"/>
      <c r="ED223" s="109"/>
      <c r="EE223" s="109"/>
      <c r="EF223" s="109"/>
      <c r="EG223" s="109"/>
      <c r="EH223" s="109"/>
      <c r="EI223" s="109"/>
      <c r="EJ223" s="109"/>
      <c r="EK223" s="109"/>
      <c r="EL223" s="109"/>
      <c r="EM223" s="109"/>
      <c r="EN223" s="109"/>
      <c r="EO223" s="109"/>
      <c r="EP223" s="109"/>
      <c r="EQ223" s="109"/>
      <c r="ER223" s="109"/>
      <c r="ES223" s="109"/>
      <c r="ET223" s="109"/>
      <c r="EU223" s="109"/>
      <c r="EV223" s="109"/>
      <c r="EW223" s="109"/>
      <c r="EX223" s="109"/>
      <c r="EY223" s="109"/>
      <c r="EZ223" s="109"/>
      <c r="FA223" s="109"/>
      <c r="FB223" s="109"/>
      <c r="FC223" s="109"/>
      <c r="FD223" s="109"/>
      <c r="FE223" s="109"/>
      <c r="FF223" s="109"/>
      <c r="FG223" s="109"/>
      <c r="FH223" s="109"/>
      <c r="FI223" s="109"/>
      <c r="FJ223" s="109"/>
      <c r="FK223" s="109"/>
      <c r="FL223" s="109"/>
      <c r="FM223" s="109"/>
      <c r="FN223" s="109"/>
      <c r="FO223" s="109"/>
      <c r="FP223" s="109"/>
      <c r="FQ223" s="109"/>
      <c r="FR223" s="109"/>
      <c r="FS223" s="109"/>
      <c r="FT223" s="109"/>
      <c r="FU223" s="109"/>
      <c r="FV223" s="109"/>
      <c r="FW223" s="109"/>
      <c r="FX223" s="109"/>
      <c r="FY223" s="109"/>
      <c r="FZ223" s="109"/>
      <c r="GA223" s="109"/>
      <c r="GB223" s="109"/>
      <c r="GC223" s="109"/>
      <c r="GD223" s="109"/>
      <c r="GE223" s="109"/>
      <c r="GF223" s="109"/>
      <c r="GG223" s="109"/>
      <c r="GH223" s="109"/>
      <c r="GI223" s="109"/>
      <c r="GJ223" s="109"/>
      <c r="GK223" s="109"/>
      <c r="GL223" s="109"/>
      <c r="GM223" s="109"/>
      <c r="GN223" s="109"/>
      <c r="GO223" s="109"/>
      <c r="GP223" s="109"/>
      <c r="GQ223" s="109"/>
      <c r="GR223" s="109"/>
      <c r="GS223" s="109"/>
      <c r="GT223" s="109"/>
      <c r="GU223" s="109"/>
      <c r="GV223" s="109"/>
      <c r="GW223" s="109"/>
      <c r="GX223" s="109"/>
      <c r="GY223" s="109"/>
      <c r="GZ223" s="109"/>
      <c r="HA223" s="109"/>
      <c r="HB223" s="109"/>
      <c r="HC223" s="109"/>
      <c r="HD223" s="109"/>
      <c r="HE223" s="109"/>
      <c r="HF223" s="109"/>
      <c r="HG223" s="109"/>
      <c r="HH223" s="109"/>
      <c r="HI223" s="109"/>
      <c r="HJ223" s="109"/>
      <c r="HK223" s="109"/>
      <c r="HL223" s="109"/>
      <c r="HM223" s="109"/>
      <c r="HN223" s="109"/>
      <c r="HO223" s="109"/>
      <c r="HP223" s="109"/>
      <c r="HQ223" s="109"/>
      <c r="HR223" s="109"/>
      <c r="HS223" s="109"/>
      <c r="HT223" s="109"/>
      <c r="HU223" s="109"/>
      <c r="HV223" s="109"/>
      <c r="HW223" s="109"/>
      <c r="HX223" s="109"/>
      <c r="HY223" s="109"/>
      <c r="HZ223" s="109"/>
      <c r="IA223" s="109"/>
      <c r="IB223" s="109"/>
      <c r="IC223" s="109"/>
      <c r="ID223" s="109"/>
      <c r="IE223" s="109"/>
      <c r="IF223" s="109"/>
      <c r="IG223" s="109"/>
      <c r="IH223" s="109"/>
      <c r="II223" s="109"/>
      <c r="IJ223" s="109"/>
      <c r="IK223" s="109"/>
      <c r="IL223" s="109"/>
      <c r="IM223" s="109"/>
      <c r="IN223" s="109"/>
      <c r="IO223" s="109"/>
      <c r="IP223" s="109"/>
      <c r="IQ223" s="109"/>
      <c r="IR223" s="109"/>
      <c r="IS223" s="109"/>
      <c r="IT223" s="109"/>
      <c r="IU223" s="109"/>
      <c r="IV223" s="109"/>
    </row>
    <row r="224" spans="1:256" s="4" customFormat="1">
      <c r="A224" s="107"/>
      <c r="B224" s="14"/>
      <c r="C224" s="12"/>
      <c r="D224" s="157"/>
      <c r="E224" s="109"/>
      <c r="F224" s="157"/>
      <c r="G224" s="109"/>
      <c r="H224" s="109"/>
      <c r="I224" s="109"/>
      <c r="J224" s="109"/>
      <c r="K224" s="109"/>
      <c r="L224" s="109"/>
      <c r="M224" s="109"/>
      <c r="N224" s="109"/>
      <c r="O224" s="109"/>
      <c r="P224" s="109"/>
      <c r="Q224" s="109"/>
      <c r="R224" s="109"/>
      <c r="S224" s="109"/>
      <c r="T224" s="109"/>
      <c r="U224" s="109"/>
      <c r="V224" s="109"/>
      <c r="W224" s="109"/>
      <c r="X224" s="109"/>
      <c r="Y224" s="109"/>
      <c r="Z224" s="109"/>
      <c r="AA224" s="109"/>
      <c r="AB224" s="109"/>
      <c r="AC224" s="109"/>
      <c r="AD224" s="109"/>
      <c r="AE224" s="109"/>
      <c r="AF224" s="109"/>
      <c r="AG224" s="109"/>
      <c r="AH224" s="109"/>
      <c r="AI224" s="109"/>
      <c r="AJ224" s="109"/>
      <c r="AK224" s="109"/>
      <c r="AL224" s="109"/>
      <c r="AM224" s="109"/>
      <c r="AN224" s="109"/>
      <c r="AO224" s="109"/>
      <c r="AP224" s="109"/>
      <c r="AQ224" s="109"/>
      <c r="AR224" s="109"/>
      <c r="AS224" s="109"/>
      <c r="AT224" s="109"/>
      <c r="AU224" s="109"/>
      <c r="AV224" s="109"/>
      <c r="AW224" s="109"/>
      <c r="AX224" s="109"/>
      <c r="AY224" s="109"/>
      <c r="AZ224" s="109"/>
      <c r="BA224" s="109"/>
      <c r="BB224" s="109"/>
      <c r="BC224" s="109"/>
      <c r="BD224" s="109"/>
      <c r="BE224" s="109"/>
      <c r="BF224" s="109"/>
      <c r="BG224" s="109"/>
      <c r="BH224" s="109"/>
      <c r="BI224" s="109"/>
      <c r="BJ224" s="109"/>
      <c r="BK224" s="109"/>
      <c r="BL224" s="109"/>
      <c r="BM224" s="109"/>
      <c r="BN224" s="109"/>
      <c r="BO224" s="109"/>
      <c r="BP224" s="109"/>
      <c r="BQ224" s="109"/>
      <c r="BR224" s="109"/>
      <c r="BS224" s="109"/>
      <c r="BT224" s="109"/>
      <c r="BU224" s="109"/>
      <c r="BV224" s="109"/>
      <c r="BW224" s="109"/>
      <c r="BX224" s="109"/>
      <c r="BY224" s="109"/>
      <c r="BZ224" s="109"/>
      <c r="CA224" s="109"/>
      <c r="CB224" s="109"/>
      <c r="CC224" s="109"/>
      <c r="CD224" s="109"/>
      <c r="CE224" s="109"/>
      <c r="CF224" s="109"/>
      <c r="CG224" s="109"/>
      <c r="CH224" s="109"/>
      <c r="CI224" s="109"/>
      <c r="CJ224" s="109"/>
      <c r="CK224" s="109"/>
      <c r="CL224" s="109"/>
      <c r="CM224" s="109"/>
      <c r="CN224" s="109"/>
      <c r="CO224" s="109"/>
      <c r="CP224" s="109"/>
      <c r="CQ224" s="109"/>
      <c r="CR224" s="109"/>
      <c r="CS224" s="109"/>
      <c r="CT224" s="109"/>
      <c r="CU224" s="109"/>
      <c r="CV224" s="109"/>
      <c r="CW224" s="109"/>
      <c r="CX224" s="109"/>
      <c r="CY224" s="109"/>
      <c r="CZ224" s="109"/>
      <c r="DA224" s="109"/>
      <c r="DB224" s="109"/>
      <c r="DC224" s="109"/>
      <c r="DD224" s="109"/>
      <c r="DE224" s="109"/>
      <c r="DF224" s="109"/>
      <c r="DG224" s="109"/>
      <c r="DH224" s="109"/>
      <c r="DI224" s="109"/>
      <c r="DJ224" s="109"/>
      <c r="DK224" s="109"/>
      <c r="DL224" s="109"/>
      <c r="DM224" s="109"/>
      <c r="DN224" s="109"/>
      <c r="DO224" s="109"/>
      <c r="DP224" s="109"/>
      <c r="DQ224" s="109"/>
      <c r="DR224" s="109"/>
      <c r="DS224" s="109"/>
      <c r="DT224" s="109"/>
      <c r="DU224" s="109"/>
      <c r="DV224" s="109"/>
      <c r="DW224" s="109"/>
      <c r="DX224" s="109"/>
      <c r="DY224" s="109"/>
      <c r="DZ224" s="109"/>
      <c r="EA224" s="109"/>
      <c r="EB224" s="109"/>
      <c r="EC224" s="109"/>
      <c r="ED224" s="109"/>
      <c r="EE224" s="109"/>
      <c r="EF224" s="109"/>
      <c r="EG224" s="109"/>
      <c r="EH224" s="109"/>
      <c r="EI224" s="109"/>
      <c r="EJ224" s="109"/>
      <c r="EK224" s="109"/>
      <c r="EL224" s="109"/>
      <c r="EM224" s="109"/>
      <c r="EN224" s="109"/>
      <c r="EO224" s="109"/>
      <c r="EP224" s="109"/>
      <c r="EQ224" s="109"/>
      <c r="ER224" s="109"/>
      <c r="ES224" s="109"/>
      <c r="ET224" s="109"/>
      <c r="EU224" s="109"/>
      <c r="EV224" s="109"/>
      <c r="EW224" s="109"/>
      <c r="EX224" s="109"/>
      <c r="EY224" s="109"/>
      <c r="EZ224" s="109"/>
      <c r="FA224" s="109"/>
      <c r="FB224" s="109"/>
      <c r="FC224" s="109"/>
      <c r="FD224" s="109"/>
      <c r="FE224" s="109"/>
      <c r="FF224" s="109"/>
      <c r="FG224" s="109"/>
      <c r="FH224" s="109"/>
      <c r="FI224" s="109"/>
      <c r="FJ224" s="109"/>
      <c r="FK224" s="109"/>
      <c r="FL224" s="109"/>
      <c r="FM224" s="109"/>
      <c r="FN224" s="109"/>
      <c r="FO224" s="109"/>
      <c r="FP224" s="109"/>
      <c r="FQ224" s="109"/>
      <c r="FR224" s="109"/>
      <c r="FS224" s="109"/>
      <c r="FT224" s="109"/>
      <c r="FU224" s="109"/>
      <c r="FV224" s="109"/>
      <c r="FW224" s="109"/>
      <c r="FX224" s="109"/>
      <c r="FY224" s="109"/>
      <c r="FZ224" s="109"/>
      <c r="GA224" s="109"/>
      <c r="GB224" s="109"/>
      <c r="GC224" s="109"/>
      <c r="GD224" s="109"/>
      <c r="GE224" s="109"/>
      <c r="GF224" s="109"/>
      <c r="GG224" s="109"/>
      <c r="GH224" s="109"/>
      <c r="GI224" s="109"/>
      <c r="GJ224" s="109"/>
      <c r="GK224" s="109"/>
      <c r="GL224" s="109"/>
      <c r="GM224" s="109"/>
      <c r="GN224" s="109"/>
      <c r="GO224" s="109"/>
      <c r="GP224" s="109"/>
      <c r="GQ224" s="109"/>
      <c r="GR224" s="109"/>
      <c r="GS224" s="109"/>
      <c r="GT224" s="109"/>
      <c r="GU224" s="109"/>
      <c r="GV224" s="109"/>
      <c r="GW224" s="109"/>
      <c r="GX224" s="109"/>
      <c r="GY224" s="109"/>
      <c r="GZ224" s="109"/>
      <c r="HA224" s="109"/>
      <c r="HB224" s="109"/>
      <c r="HC224" s="109"/>
      <c r="HD224" s="109"/>
      <c r="HE224" s="109"/>
      <c r="HF224" s="109"/>
      <c r="HG224" s="109"/>
      <c r="HH224" s="109"/>
      <c r="HI224" s="109"/>
      <c r="HJ224" s="109"/>
      <c r="HK224" s="109"/>
      <c r="HL224" s="109"/>
      <c r="HM224" s="109"/>
      <c r="HN224" s="109"/>
      <c r="HO224" s="109"/>
      <c r="HP224" s="109"/>
      <c r="HQ224" s="109"/>
      <c r="HR224" s="109"/>
      <c r="HS224" s="109"/>
      <c r="HT224" s="109"/>
      <c r="HU224" s="109"/>
      <c r="HV224" s="109"/>
      <c r="HW224" s="109"/>
      <c r="HX224" s="109"/>
      <c r="HY224" s="109"/>
      <c r="HZ224" s="109"/>
      <c r="IA224" s="109"/>
      <c r="IB224" s="109"/>
      <c r="IC224" s="109"/>
      <c r="ID224" s="109"/>
      <c r="IE224" s="109"/>
      <c r="IF224" s="109"/>
      <c r="IG224" s="109"/>
      <c r="IH224" s="109"/>
      <c r="II224" s="109"/>
      <c r="IJ224" s="109"/>
      <c r="IK224" s="109"/>
      <c r="IL224" s="109"/>
      <c r="IM224" s="109"/>
      <c r="IN224" s="109"/>
      <c r="IO224" s="109"/>
      <c r="IP224" s="109"/>
      <c r="IQ224" s="109"/>
      <c r="IR224" s="109"/>
      <c r="IS224" s="109"/>
      <c r="IT224" s="109"/>
      <c r="IU224" s="109"/>
      <c r="IV224" s="109"/>
    </row>
    <row r="225" spans="1:256" s="4" customFormat="1">
      <c r="A225" s="107"/>
      <c r="B225" s="14"/>
      <c r="C225" s="12"/>
      <c r="D225" s="157"/>
      <c r="E225" s="109"/>
      <c r="F225" s="157"/>
      <c r="G225" s="109"/>
      <c r="H225" s="109"/>
      <c r="I225" s="109"/>
      <c r="J225" s="109"/>
      <c r="K225" s="109"/>
      <c r="L225" s="109"/>
      <c r="M225" s="109"/>
      <c r="N225" s="109"/>
      <c r="O225" s="109"/>
      <c r="P225" s="109"/>
      <c r="Q225" s="109"/>
      <c r="R225" s="109"/>
      <c r="S225" s="109"/>
      <c r="T225" s="109"/>
      <c r="U225" s="109"/>
      <c r="V225" s="109"/>
      <c r="W225" s="109"/>
      <c r="X225" s="109"/>
      <c r="Y225" s="109"/>
      <c r="Z225" s="109"/>
      <c r="AA225" s="109"/>
      <c r="AB225" s="109"/>
      <c r="AC225" s="109"/>
      <c r="AD225" s="109"/>
      <c r="AE225" s="109"/>
      <c r="AF225" s="109"/>
      <c r="AG225" s="109"/>
      <c r="AH225" s="109"/>
      <c r="AI225" s="109"/>
      <c r="AJ225" s="109"/>
      <c r="AK225" s="109"/>
      <c r="AL225" s="109"/>
      <c r="AM225" s="109"/>
      <c r="AN225" s="109"/>
      <c r="AO225" s="109"/>
      <c r="AP225" s="109"/>
      <c r="AQ225" s="109"/>
      <c r="AR225" s="109"/>
      <c r="AS225" s="109"/>
      <c r="AT225" s="109"/>
      <c r="AU225" s="109"/>
      <c r="AV225" s="109"/>
      <c r="AW225" s="109"/>
      <c r="AX225" s="109"/>
      <c r="AY225" s="109"/>
      <c r="AZ225" s="109"/>
      <c r="BA225" s="109"/>
      <c r="BB225" s="109"/>
      <c r="BC225" s="109"/>
      <c r="BD225" s="109"/>
      <c r="BE225" s="109"/>
      <c r="BF225" s="109"/>
      <c r="BG225" s="109"/>
      <c r="BH225" s="109"/>
      <c r="BI225" s="109"/>
      <c r="BJ225" s="109"/>
      <c r="BK225" s="109"/>
      <c r="BL225" s="109"/>
      <c r="BM225" s="109"/>
      <c r="BN225" s="109"/>
      <c r="BO225" s="109"/>
      <c r="BP225" s="109"/>
      <c r="BQ225" s="109"/>
      <c r="BR225" s="109"/>
      <c r="BS225" s="109"/>
      <c r="BT225" s="109"/>
      <c r="BU225" s="109"/>
      <c r="BV225" s="109"/>
      <c r="BW225" s="109"/>
      <c r="BX225" s="109"/>
      <c r="BY225" s="109"/>
      <c r="BZ225" s="109"/>
      <c r="CA225" s="109"/>
      <c r="CB225" s="109"/>
      <c r="CC225" s="109"/>
      <c r="CD225" s="109"/>
      <c r="CE225" s="109"/>
      <c r="CF225" s="109"/>
      <c r="CG225" s="109"/>
      <c r="CH225" s="109"/>
      <c r="CI225" s="109"/>
      <c r="CJ225" s="109"/>
      <c r="CK225" s="109"/>
      <c r="CL225" s="109"/>
      <c r="CM225" s="109"/>
      <c r="CN225" s="109"/>
      <c r="CO225" s="109"/>
      <c r="CP225" s="109"/>
      <c r="CQ225" s="109"/>
      <c r="CR225" s="109"/>
      <c r="CS225" s="109"/>
      <c r="CT225" s="109"/>
      <c r="CU225" s="109"/>
      <c r="CV225" s="109"/>
      <c r="CW225" s="109"/>
      <c r="CX225" s="109"/>
      <c r="CY225" s="109"/>
      <c r="CZ225" s="109"/>
      <c r="DA225" s="109"/>
      <c r="DB225" s="109"/>
      <c r="DC225" s="109"/>
      <c r="DD225" s="109"/>
      <c r="DE225" s="109"/>
      <c r="DF225" s="109"/>
      <c r="DG225" s="109"/>
      <c r="DH225" s="109"/>
      <c r="DI225" s="109"/>
      <c r="DJ225" s="109"/>
      <c r="DK225" s="109"/>
      <c r="DL225" s="109"/>
      <c r="DM225" s="109"/>
      <c r="DN225" s="109"/>
      <c r="DO225" s="109"/>
      <c r="DP225" s="109"/>
      <c r="DQ225" s="109"/>
      <c r="DR225" s="109"/>
      <c r="DS225" s="109"/>
      <c r="DT225" s="109"/>
      <c r="DU225" s="109"/>
      <c r="DV225" s="109"/>
      <c r="DW225" s="109"/>
      <c r="DX225" s="109"/>
      <c r="DY225" s="109"/>
      <c r="DZ225" s="109"/>
      <c r="EA225" s="109"/>
      <c r="EB225" s="109"/>
      <c r="EC225" s="109"/>
      <c r="ED225" s="109"/>
      <c r="EE225" s="109"/>
      <c r="EF225" s="109"/>
      <c r="EG225" s="109"/>
      <c r="EH225" s="109"/>
      <c r="EI225" s="109"/>
      <c r="EJ225" s="109"/>
      <c r="EK225" s="109"/>
      <c r="EL225" s="109"/>
      <c r="EM225" s="109"/>
      <c r="EN225" s="109"/>
      <c r="EO225" s="109"/>
      <c r="EP225" s="109"/>
      <c r="EQ225" s="109"/>
      <c r="ER225" s="109"/>
      <c r="ES225" s="109"/>
      <c r="ET225" s="109"/>
      <c r="EU225" s="109"/>
      <c r="EV225" s="109"/>
      <c r="EW225" s="109"/>
      <c r="EX225" s="109"/>
      <c r="EY225" s="109"/>
      <c r="EZ225" s="109"/>
      <c r="FA225" s="109"/>
      <c r="FB225" s="109"/>
      <c r="FC225" s="109"/>
      <c r="FD225" s="109"/>
      <c r="FE225" s="109"/>
      <c r="FF225" s="109"/>
      <c r="FG225" s="109"/>
      <c r="FH225" s="109"/>
      <c r="FI225" s="109"/>
      <c r="FJ225" s="109"/>
      <c r="FK225" s="109"/>
      <c r="FL225" s="109"/>
      <c r="FM225" s="109"/>
      <c r="FN225" s="109"/>
      <c r="FO225" s="109"/>
      <c r="FP225" s="109"/>
      <c r="FQ225" s="109"/>
      <c r="FR225" s="109"/>
      <c r="FS225" s="109"/>
      <c r="FT225" s="109"/>
      <c r="FU225" s="109"/>
      <c r="FV225" s="109"/>
      <c r="FW225" s="109"/>
      <c r="FX225" s="109"/>
      <c r="FY225" s="109"/>
      <c r="FZ225" s="109"/>
      <c r="GA225" s="109"/>
      <c r="GB225" s="109"/>
      <c r="GC225" s="109"/>
      <c r="GD225" s="109"/>
      <c r="GE225" s="109"/>
      <c r="GF225" s="109"/>
      <c r="GG225" s="109"/>
      <c r="GH225" s="109"/>
      <c r="GI225" s="109"/>
      <c r="GJ225" s="109"/>
      <c r="GK225" s="109"/>
      <c r="GL225" s="109"/>
      <c r="GM225" s="109"/>
      <c r="GN225" s="109"/>
      <c r="GO225" s="109"/>
      <c r="GP225" s="109"/>
      <c r="GQ225" s="109"/>
      <c r="GR225" s="109"/>
      <c r="GS225" s="109"/>
      <c r="GT225" s="109"/>
      <c r="GU225" s="109"/>
      <c r="GV225" s="109"/>
      <c r="GW225" s="109"/>
      <c r="GX225" s="109"/>
      <c r="GY225" s="109"/>
      <c r="GZ225" s="109"/>
      <c r="HA225" s="109"/>
      <c r="HB225" s="109"/>
      <c r="HC225" s="109"/>
      <c r="HD225" s="109"/>
      <c r="HE225" s="109"/>
      <c r="HF225" s="109"/>
      <c r="HG225" s="109"/>
      <c r="HH225" s="109"/>
      <c r="HI225" s="109"/>
      <c r="HJ225" s="109"/>
      <c r="HK225" s="109"/>
      <c r="HL225" s="109"/>
      <c r="HM225" s="109"/>
      <c r="HN225" s="109"/>
      <c r="HO225" s="109"/>
      <c r="HP225" s="109"/>
      <c r="HQ225" s="109"/>
      <c r="HR225" s="109"/>
      <c r="HS225" s="109"/>
      <c r="HT225" s="109"/>
      <c r="HU225" s="109"/>
      <c r="HV225" s="109"/>
      <c r="HW225" s="109"/>
      <c r="HX225" s="109"/>
      <c r="HY225" s="109"/>
      <c r="HZ225" s="109"/>
      <c r="IA225" s="109"/>
      <c r="IB225" s="109"/>
      <c r="IC225" s="109"/>
      <c r="ID225" s="109"/>
      <c r="IE225" s="109"/>
      <c r="IF225" s="109"/>
      <c r="IG225" s="109"/>
      <c r="IH225" s="109"/>
      <c r="II225" s="109"/>
      <c r="IJ225" s="109"/>
      <c r="IK225" s="109"/>
      <c r="IL225" s="109"/>
      <c r="IM225" s="109"/>
      <c r="IN225" s="109"/>
      <c r="IO225" s="109"/>
      <c r="IP225" s="109"/>
      <c r="IQ225" s="109"/>
      <c r="IR225" s="109"/>
      <c r="IS225" s="109"/>
      <c r="IT225" s="109"/>
      <c r="IU225" s="109"/>
      <c r="IV225" s="109"/>
    </row>
    <row r="226" spans="1:256" s="4" customFormat="1">
      <c r="A226" s="107"/>
      <c r="B226" s="14"/>
      <c r="C226" s="12"/>
      <c r="D226" s="157"/>
      <c r="E226" s="109"/>
      <c r="F226" s="157"/>
      <c r="G226" s="109"/>
      <c r="H226" s="109"/>
      <c r="I226" s="109"/>
      <c r="J226" s="109"/>
      <c r="K226" s="109"/>
      <c r="L226" s="109"/>
      <c r="M226" s="109"/>
      <c r="N226" s="109"/>
      <c r="O226" s="109"/>
      <c r="P226" s="109"/>
      <c r="Q226" s="109"/>
      <c r="R226" s="109"/>
      <c r="S226" s="109"/>
      <c r="T226" s="109"/>
      <c r="U226" s="109"/>
      <c r="V226" s="109"/>
      <c r="W226" s="109"/>
      <c r="X226" s="109"/>
      <c r="Y226" s="109"/>
      <c r="Z226" s="109"/>
      <c r="AA226" s="109"/>
      <c r="AB226" s="109"/>
      <c r="AC226" s="109"/>
      <c r="AD226" s="109"/>
      <c r="AE226" s="109"/>
      <c r="AF226" s="109"/>
      <c r="AG226" s="109"/>
      <c r="AH226" s="109"/>
      <c r="AI226" s="109"/>
      <c r="AJ226" s="109"/>
      <c r="AK226" s="109"/>
      <c r="AL226" s="109"/>
      <c r="AM226" s="109"/>
      <c r="AN226" s="109"/>
      <c r="AO226" s="109"/>
      <c r="AP226" s="109"/>
      <c r="AQ226" s="109"/>
      <c r="AR226" s="109"/>
      <c r="AS226" s="109"/>
      <c r="AT226" s="109"/>
      <c r="AU226" s="109"/>
      <c r="AV226" s="109"/>
      <c r="AW226" s="109"/>
      <c r="AX226" s="109"/>
      <c r="AY226" s="109"/>
      <c r="AZ226" s="109"/>
      <c r="BA226" s="109"/>
      <c r="BB226" s="109"/>
      <c r="BC226" s="109"/>
      <c r="BD226" s="109"/>
      <c r="BE226" s="109"/>
      <c r="BF226" s="109"/>
      <c r="BG226" s="109"/>
      <c r="BH226" s="109"/>
      <c r="BI226" s="109"/>
      <c r="BJ226" s="109"/>
      <c r="BK226" s="109"/>
      <c r="BL226" s="109"/>
      <c r="BM226" s="109"/>
      <c r="BN226" s="109"/>
      <c r="BO226" s="109"/>
      <c r="BP226" s="109"/>
      <c r="BQ226" s="109"/>
      <c r="BR226" s="109"/>
      <c r="BS226" s="109"/>
      <c r="BT226" s="109"/>
      <c r="BU226" s="109"/>
      <c r="BV226" s="109"/>
      <c r="BW226" s="109"/>
      <c r="BX226" s="109"/>
      <c r="BY226" s="109"/>
      <c r="BZ226" s="109"/>
      <c r="CA226" s="109"/>
      <c r="CB226" s="109"/>
      <c r="CC226" s="109"/>
      <c r="CD226" s="109"/>
      <c r="CE226" s="109"/>
      <c r="CF226" s="109"/>
      <c r="CG226" s="109"/>
      <c r="CH226" s="109"/>
      <c r="CI226" s="109"/>
      <c r="CJ226" s="109"/>
      <c r="CK226" s="109"/>
      <c r="CL226" s="109"/>
      <c r="CM226" s="109"/>
      <c r="CN226" s="109"/>
      <c r="CO226" s="109"/>
      <c r="CP226" s="109"/>
      <c r="CQ226" s="109"/>
      <c r="CR226" s="109"/>
      <c r="CS226" s="109"/>
      <c r="CT226" s="109"/>
      <c r="CU226" s="109"/>
      <c r="CV226" s="109"/>
      <c r="CW226" s="109"/>
      <c r="CX226" s="109"/>
      <c r="CY226" s="109"/>
      <c r="CZ226" s="109"/>
      <c r="DA226" s="109"/>
      <c r="DB226" s="109"/>
      <c r="DC226" s="109"/>
      <c r="DD226" s="109"/>
      <c r="DE226" s="109"/>
      <c r="DF226" s="109"/>
      <c r="DG226" s="109"/>
      <c r="DH226" s="109"/>
      <c r="DI226" s="109"/>
      <c r="DJ226" s="109"/>
      <c r="DK226" s="109"/>
      <c r="DL226" s="109"/>
      <c r="DM226" s="109"/>
      <c r="DN226" s="109"/>
      <c r="DO226" s="109"/>
      <c r="DP226" s="109"/>
      <c r="DQ226" s="109"/>
      <c r="DR226" s="109"/>
      <c r="DS226" s="109"/>
      <c r="DT226" s="109"/>
      <c r="DU226" s="109"/>
      <c r="DV226" s="109"/>
      <c r="DW226" s="109"/>
      <c r="DX226" s="109"/>
      <c r="DY226" s="109"/>
      <c r="DZ226" s="109"/>
      <c r="EA226" s="109"/>
      <c r="EB226" s="109"/>
      <c r="EC226" s="109"/>
      <c r="ED226" s="109"/>
      <c r="EE226" s="109"/>
      <c r="EF226" s="109"/>
      <c r="EG226" s="109"/>
      <c r="EH226" s="109"/>
      <c r="EI226" s="109"/>
      <c r="EJ226" s="109"/>
      <c r="EK226" s="109"/>
      <c r="EL226" s="109"/>
      <c r="EM226" s="109"/>
      <c r="EN226" s="109"/>
      <c r="EO226" s="109"/>
      <c r="EP226" s="109"/>
      <c r="EQ226" s="109"/>
      <c r="ER226" s="109"/>
      <c r="ES226" s="109"/>
      <c r="ET226" s="109"/>
      <c r="EU226" s="109"/>
      <c r="EV226" s="109"/>
      <c r="EW226" s="109"/>
      <c r="EX226" s="109"/>
      <c r="EY226" s="109"/>
      <c r="EZ226" s="109"/>
      <c r="FA226" s="109"/>
      <c r="FB226" s="109"/>
      <c r="FC226" s="109"/>
      <c r="FD226" s="109"/>
      <c r="FE226" s="109"/>
      <c r="FF226" s="109"/>
      <c r="FG226" s="109"/>
      <c r="FH226" s="109"/>
      <c r="FI226" s="109"/>
      <c r="FJ226" s="109"/>
      <c r="FK226" s="109"/>
      <c r="FL226" s="109"/>
      <c r="FM226" s="109"/>
      <c r="FN226" s="109"/>
      <c r="FO226" s="109"/>
      <c r="FP226" s="109"/>
      <c r="FQ226" s="109"/>
      <c r="FR226" s="109"/>
      <c r="FS226" s="109"/>
      <c r="FT226" s="109"/>
      <c r="FU226" s="109"/>
      <c r="FV226" s="109"/>
      <c r="FW226" s="109"/>
      <c r="FX226" s="109"/>
      <c r="FY226" s="109"/>
      <c r="FZ226" s="109"/>
      <c r="GA226" s="109"/>
      <c r="GB226" s="109"/>
      <c r="GC226" s="109"/>
      <c r="GD226" s="109"/>
      <c r="GE226" s="109"/>
      <c r="GF226" s="109"/>
      <c r="GG226" s="109"/>
      <c r="GH226" s="109"/>
      <c r="GI226" s="109"/>
      <c r="GJ226" s="109"/>
      <c r="GK226" s="109"/>
      <c r="GL226" s="109"/>
      <c r="GM226" s="109"/>
      <c r="GN226" s="109"/>
      <c r="GO226" s="109"/>
      <c r="GP226" s="109"/>
      <c r="GQ226" s="109"/>
      <c r="GR226" s="109"/>
      <c r="GS226" s="109"/>
      <c r="GT226" s="109"/>
      <c r="GU226" s="109"/>
      <c r="GV226" s="109"/>
      <c r="GW226" s="109"/>
      <c r="GX226" s="109"/>
      <c r="GY226" s="109"/>
      <c r="GZ226" s="109"/>
      <c r="HA226" s="109"/>
      <c r="HB226" s="109"/>
      <c r="HC226" s="109"/>
      <c r="HD226" s="109"/>
      <c r="HE226" s="109"/>
      <c r="HF226" s="109"/>
      <c r="HG226" s="109"/>
      <c r="HH226" s="109"/>
      <c r="HI226" s="109"/>
      <c r="HJ226" s="109"/>
      <c r="HK226" s="109"/>
      <c r="HL226" s="109"/>
      <c r="HM226" s="109"/>
      <c r="HN226" s="109"/>
      <c r="HO226" s="109"/>
      <c r="HP226" s="109"/>
      <c r="HQ226" s="109"/>
      <c r="HR226" s="109"/>
      <c r="HS226" s="109"/>
      <c r="HT226" s="109"/>
      <c r="HU226" s="109"/>
      <c r="HV226" s="109"/>
      <c r="HW226" s="109"/>
      <c r="HX226" s="109"/>
      <c r="HY226" s="109"/>
      <c r="HZ226" s="109"/>
      <c r="IA226" s="109"/>
      <c r="IB226" s="109"/>
      <c r="IC226" s="109"/>
      <c r="ID226" s="109"/>
      <c r="IE226" s="109"/>
      <c r="IF226" s="109"/>
      <c r="IG226" s="109"/>
      <c r="IH226" s="109"/>
      <c r="II226" s="109"/>
      <c r="IJ226" s="109"/>
      <c r="IK226" s="109"/>
      <c r="IL226" s="109"/>
      <c r="IM226" s="109"/>
      <c r="IN226" s="109"/>
      <c r="IO226" s="109"/>
      <c r="IP226" s="109"/>
      <c r="IQ226" s="109"/>
      <c r="IR226" s="109"/>
      <c r="IS226" s="109"/>
      <c r="IT226" s="109"/>
      <c r="IU226" s="109"/>
      <c r="IV226" s="109"/>
    </row>
    <row r="227" spans="1:256" s="4" customFormat="1">
      <c r="A227" s="107"/>
      <c r="B227" s="14"/>
      <c r="C227" s="12"/>
      <c r="D227" s="157"/>
      <c r="E227" s="109"/>
      <c r="F227" s="157"/>
      <c r="G227" s="109"/>
      <c r="H227" s="109"/>
      <c r="I227" s="109"/>
      <c r="J227" s="109"/>
      <c r="K227" s="109"/>
      <c r="L227" s="109"/>
      <c r="M227" s="109"/>
      <c r="N227" s="109"/>
      <c r="O227" s="109"/>
      <c r="P227" s="109"/>
      <c r="Q227" s="109"/>
      <c r="R227" s="109"/>
      <c r="S227" s="109"/>
      <c r="T227" s="109"/>
      <c r="U227" s="109"/>
      <c r="V227" s="109"/>
      <c r="W227" s="109"/>
      <c r="X227" s="109"/>
      <c r="Y227" s="109"/>
      <c r="Z227" s="109"/>
      <c r="AA227" s="109"/>
      <c r="AB227" s="109"/>
      <c r="AC227" s="109"/>
      <c r="AD227" s="109"/>
      <c r="AE227" s="109"/>
      <c r="AF227" s="109"/>
      <c r="AG227" s="109"/>
      <c r="AH227" s="109"/>
      <c r="AI227" s="109"/>
      <c r="AJ227" s="109"/>
      <c r="AK227" s="109"/>
      <c r="AL227" s="109"/>
      <c r="AM227" s="109"/>
      <c r="AN227" s="109"/>
      <c r="AO227" s="109"/>
      <c r="AP227" s="109"/>
      <c r="AQ227" s="109"/>
      <c r="AR227" s="109"/>
      <c r="AS227" s="109"/>
      <c r="AT227" s="109"/>
      <c r="AU227" s="109"/>
      <c r="AV227" s="109"/>
      <c r="AW227" s="109"/>
      <c r="AX227" s="109"/>
      <c r="AY227" s="109"/>
      <c r="AZ227" s="109"/>
      <c r="BA227" s="109"/>
      <c r="BB227" s="109"/>
      <c r="BC227" s="109"/>
      <c r="BD227" s="109"/>
      <c r="BE227" s="109"/>
      <c r="BF227" s="109"/>
      <c r="BG227" s="109"/>
      <c r="BH227" s="109"/>
      <c r="BI227" s="109"/>
      <c r="BJ227" s="109"/>
      <c r="BK227" s="109"/>
      <c r="BL227" s="109"/>
      <c r="BM227" s="109"/>
      <c r="BN227" s="109"/>
      <c r="BO227" s="109"/>
      <c r="BP227" s="109"/>
      <c r="BQ227" s="109"/>
      <c r="BR227" s="109"/>
      <c r="BS227" s="109"/>
      <c r="BT227" s="109"/>
      <c r="BU227" s="109"/>
      <c r="BV227" s="109"/>
      <c r="BW227" s="109"/>
      <c r="BX227" s="109"/>
      <c r="BY227" s="109"/>
      <c r="BZ227" s="109"/>
      <c r="CA227" s="109"/>
      <c r="CB227" s="109"/>
      <c r="CC227" s="109"/>
      <c r="CD227" s="109"/>
      <c r="CE227" s="109"/>
      <c r="CF227" s="109"/>
      <c r="CG227" s="109"/>
      <c r="CH227" s="109"/>
      <c r="CI227" s="109"/>
      <c r="CJ227" s="109"/>
      <c r="CK227" s="109"/>
      <c r="CL227" s="109"/>
      <c r="CM227" s="109"/>
      <c r="CN227" s="109"/>
      <c r="CO227" s="109"/>
      <c r="CP227" s="109"/>
      <c r="CQ227" s="109"/>
      <c r="CR227" s="109"/>
      <c r="CS227" s="109"/>
      <c r="CT227" s="109"/>
      <c r="CU227" s="109"/>
      <c r="CV227" s="109"/>
      <c r="CW227" s="109"/>
      <c r="CX227" s="109"/>
      <c r="CY227" s="109"/>
      <c r="CZ227" s="109"/>
      <c r="DA227" s="109"/>
      <c r="DB227" s="109"/>
      <c r="DC227" s="109"/>
      <c r="DD227" s="109"/>
      <c r="DE227" s="109"/>
      <c r="DF227" s="109"/>
      <c r="DG227" s="109"/>
      <c r="DH227" s="109"/>
      <c r="DI227" s="109"/>
      <c r="DJ227" s="109"/>
      <c r="DK227" s="109"/>
      <c r="DL227" s="109"/>
      <c r="DM227" s="109"/>
      <c r="DN227" s="109"/>
      <c r="DO227" s="109"/>
      <c r="DP227" s="109"/>
      <c r="DQ227" s="109"/>
      <c r="DR227" s="109"/>
      <c r="DS227" s="109"/>
      <c r="DT227" s="109"/>
      <c r="DU227" s="109"/>
      <c r="DV227" s="109"/>
      <c r="DW227" s="109"/>
      <c r="DX227" s="109"/>
      <c r="DY227" s="109"/>
      <c r="DZ227" s="109"/>
      <c r="EA227" s="109"/>
      <c r="EB227" s="109"/>
      <c r="EC227" s="109"/>
      <c r="ED227" s="109"/>
      <c r="EE227" s="109"/>
      <c r="EF227" s="109"/>
      <c r="EG227" s="109"/>
      <c r="EH227" s="109"/>
      <c r="EI227" s="109"/>
      <c r="EJ227" s="109"/>
      <c r="EK227" s="109"/>
      <c r="EL227" s="109"/>
      <c r="EM227" s="109"/>
      <c r="EN227" s="109"/>
      <c r="EO227" s="109"/>
      <c r="EP227" s="109"/>
      <c r="EQ227" s="109"/>
      <c r="ER227" s="109"/>
      <c r="ES227" s="109"/>
      <c r="ET227" s="109"/>
      <c r="EU227" s="109"/>
      <c r="EV227" s="109"/>
      <c r="EW227" s="109"/>
      <c r="EX227" s="109"/>
      <c r="EY227" s="109"/>
      <c r="EZ227" s="109"/>
      <c r="FA227" s="109"/>
      <c r="FB227" s="109"/>
      <c r="FC227" s="109"/>
      <c r="FD227" s="109"/>
      <c r="FE227" s="109"/>
      <c r="FF227" s="109"/>
      <c r="FG227" s="109"/>
      <c r="FH227" s="109"/>
      <c r="FI227" s="109"/>
      <c r="FJ227" s="109"/>
      <c r="FK227" s="109"/>
      <c r="FL227" s="109"/>
      <c r="FM227" s="109"/>
      <c r="FN227" s="109"/>
      <c r="FO227" s="109"/>
      <c r="FP227" s="109"/>
      <c r="FQ227" s="109"/>
      <c r="FR227" s="109"/>
      <c r="FS227" s="109"/>
      <c r="FT227" s="109"/>
      <c r="FU227" s="109"/>
      <c r="FV227" s="109"/>
      <c r="FW227" s="109"/>
      <c r="FX227" s="109"/>
      <c r="FY227" s="109"/>
      <c r="FZ227" s="109"/>
      <c r="GA227" s="109"/>
      <c r="GB227" s="109"/>
      <c r="GC227" s="109"/>
      <c r="GD227" s="109"/>
      <c r="GE227" s="109"/>
      <c r="GF227" s="109"/>
      <c r="GG227" s="109"/>
      <c r="GH227" s="109"/>
      <c r="GI227" s="109"/>
      <c r="GJ227" s="109"/>
      <c r="GK227" s="109"/>
      <c r="GL227" s="109"/>
      <c r="GM227" s="109"/>
      <c r="GN227" s="109"/>
      <c r="GO227" s="109"/>
      <c r="GP227" s="109"/>
      <c r="GQ227" s="109"/>
      <c r="GR227" s="109"/>
      <c r="GS227" s="109"/>
      <c r="GT227" s="109"/>
      <c r="GU227" s="109"/>
      <c r="GV227" s="109"/>
      <c r="GW227" s="109"/>
      <c r="GX227" s="109"/>
      <c r="GY227" s="109"/>
      <c r="GZ227" s="109"/>
      <c r="HA227" s="109"/>
      <c r="HB227" s="109"/>
      <c r="HC227" s="109"/>
      <c r="HD227" s="109"/>
      <c r="HE227" s="109"/>
      <c r="HF227" s="109"/>
      <c r="HG227" s="109"/>
      <c r="HH227" s="109"/>
      <c r="HI227" s="109"/>
      <c r="HJ227" s="109"/>
      <c r="HK227" s="109"/>
      <c r="HL227" s="109"/>
      <c r="HM227" s="109"/>
      <c r="HN227" s="109"/>
      <c r="HO227" s="109"/>
      <c r="HP227" s="109"/>
      <c r="HQ227" s="109"/>
      <c r="HR227" s="109"/>
      <c r="HS227" s="109"/>
      <c r="HT227" s="109"/>
      <c r="HU227" s="109"/>
      <c r="HV227" s="109"/>
      <c r="HW227" s="109"/>
      <c r="HX227" s="109"/>
      <c r="HY227" s="109"/>
      <c r="HZ227" s="109"/>
      <c r="IA227" s="109"/>
      <c r="IB227" s="109"/>
      <c r="IC227" s="109"/>
      <c r="ID227" s="109"/>
      <c r="IE227" s="109"/>
      <c r="IF227" s="109"/>
      <c r="IG227" s="109"/>
      <c r="IH227" s="109"/>
      <c r="II227" s="109"/>
      <c r="IJ227" s="109"/>
      <c r="IK227" s="109"/>
      <c r="IL227" s="109"/>
      <c r="IM227" s="109"/>
      <c r="IN227" s="109"/>
      <c r="IO227" s="109"/>
      <c r="IP227" s="109"/>
      <c r="IQ227" s="109"/>
      <c r="IR227" s="109"/>
      <c r="IS227" s="109"/>
      <c r="IT227" s="109"/>
      <c r="IU227" s="109"/>
      <c r="IV227" s="109"/>
    </row>
    <row r="228" spans="1:256" s="4" customFormat="1">
      <c r="A228" s="107"/>
      <c r="B228" s="14"/>
      <c r="C228" s="12"/>
      <c r="D228" s="157"/>
      <c r="E228" s="109"/>
      <c r="F228" s="157"/>
      <c r="G228" s="109"/>
      <c r="H228" s="109"/>
      <c r="I228" s="109"/>
      <c r="J228" s="109"/>
      <c r="K228" s="109"/>
      <c r="L228" s="109"/>
      <c r="M228" s="109"/>
      <c r="N228" s="109"/>
      <c r="O228" s="109"/>
      <c r="P228" s="109"/>
      <c r="Q228" s="109"/>
      <c r="R228" s="109"/>
      <c r="S228" s="109"/>
      <c r="T228" s="109"/>
      <c r="U228" s="109"/>
      <c r="V228" s="109"/>
      <c r="W228" s="109"/>
      <c r="X228" s="109"/>
      <c r="Y228" s="109"/>
      <c r="Z228" s="109"/>
      <c r="AA228" s="109"/>
      <c r="AB228" s="109"/>
      <c r="AC228" s="109"/>
      <c r="AD228" s="109"/>
      <c r="AE228" s="109"/>
      <c r="AF228" s="109"/>
      <c r="AG228" s="109"/>
      <c r="AH228" s="109"/>
      <c r="AI228" s="109"/>
      <c r="AJ228" s="109"/>
      <c r="AK228" s="109"/>
      <c r="AL228" s="109"/>
      <c r="AM228" s="109"/>
      <c r="AN228" s="109"/>
      <c r="AO228" s="109"/>
      <c r="AP228" s="109"/>
      <c r="AQ228" s="109"/>
      <c r="AR228" s="109"/>
      <c r="AS228" s="109"/>
      <c r="AT228" s="109"/>
      <c r="AU228" s="109"/>
      <c r="AV228" s="109"/>
      <c r="AW228" s="109"/>
      <c r="AX228" s="109"/>
      <c r="AY228" s="109"/>
      <c r="AZ228" s="109"/>
      <c r="BA228" s="109"/>
      <c r="BB228" s="109"/>
      <c r="BC228" s="109"/>
      <c r="BD228" s="109"/>
      <c r="BE228" s="109"/>
      <c r="BF228" s="109"/>
      <c r="BG228" s="109"/>
      <c r="BH228" s="109"/>
      <c r="BI228" s="109"/>
      <c r="BJ228" s="109"/>
      <c r="BK228" s="109"/>
      <c r="BL228" s="109"/>
      <c r="BM228" s="109"/>
      <c r="BN228" s="109"/>
      <c r="BO228" s="109"/>
      <c r="BP228" s="109"/>
      <c r="BQ228" s="109"/>
      <c r="BR228" s="109"/>
      <c r="BS228" s="109"/>
      <c r="BT228" s="109"/>
      <c r="BU228" s="109"/>
      <c r="BV228" s="109"/>
      <c r="BW228" s="109"/>
      <c r="BX228" s="109"/>
      <c r="BY228" s="109"/>
      <c r="BZ228" s="109"/>
      <c r="CA228" s="109"/>
      <c r="CB228" s="109"/>
      <c r="CC228" s="109"/>
      <c r="CD228" s="109"/>
      <c r="CE228" s="109"/>
      <c r="CF228" s="109"/>
      <c r="CG228" s="109"/>
      <c r="CH228" s="109"/>
      <c r="CI228" s="109"/>
      <c r="CJ228" s="109"/>
      <c r="CK228" s="109"/>
      <c r="CL228" s="109"/>
      <c r="CM228" s="109"/>
      <c r="CN228" s="109"/>
      <c r="CO228" s="109"/>
      <c r="CP228" s="109"/>
      <c r="CQ228" s="109"/>
      <c r="CR228" s="109"/>
      <c r="CS228" s="109"/>
      <c r="CT228" s="109"/>
      <c r="CU228" s="109"/>
      <c r="CV228" s="109"/>
      <c r="CW228" s="109"/>
      <c r="CX228" s="109"/>
      <c r="CY228" s="109"/>
      <c r="CZ228" s="109"/>
      <c r="DA228" s="109"/>
      <c r="DB228" s="109"/>
      <c r="DC228" s="109"/>
      <c r="DD228" s="109"/>
      <c r="DE228" s="109"/>
      <c r="DF228" s="109"/>
      <c r="DG228" s="109"/>
      <c r="DH228" s="109"/>
      <c r="DI228" s="109"/>
      <c r="DJ228" s="109"/>
      <c r="DK228" s="109"/>
      <c r="DL228" s="109"/>
      <c r="DM228" s="109"/>
      <c r="DN228" s="109"/>
      <c r="DO228" s="109"/>
      <c r="DP228" s="109"/>
      <c r="DQ228" s="109"/>
      <c r="DR228" s="109"/>
      <c r="DS228" s="109"/>
      <c r="DT228" s="109"/>
      <c r="DU228" s="109"/>
      <c r="DV228" s="109"/>
      <c r="DW228" s="109"/>
      <c r="DX228" s="109"/>
      <c r="DY228" s="109"/>
      <c r="DZ228" s="109"/>
      <c r="EA228" s="109"/>
      <c r="EB228" s="109"/>
      <c r="EC228" s="109"/>
      <c r="ED228" s="109"/>
      <c r="EE228" s="109"/>
      <c r="EF228" s="109"/>
      <c r="EG228" s="109"/>
      <c r="EH228" s="109"/>
      <c r="EI228" s="109"/>
      <c r="EJ228" s="109"/>
      <c r="EK228" s="109"/>
      <c r="EL228" s="109"/>
      <c r="EM228" s="109"/>
      <c r="EN228" s="109"/>
      <c r="EO228" s="109"/>
      <c r="EP228" s="109"/>
      <c r="EQ228" s="109"/>
      <c r="ER228" s="109"/>
      <c r="ES228" s="109"/>
      <c r="ET228" s="109"/>
      <c r="EU228" s="109"/>
      <c r="EV228" s="109"/>
      <c r="EW228" s="109"/>
      <c r="EX228" s="109"/>
      <c r="EY228" s="109"/>
      <c r="EZ228" s="109"/>
      <c r="FA228" s="109"/>
      <c r="FB228" s="109"/>
      <c r="FC228" s="109"/>
      <c r="FD228" s="109"/>
      <c r="FE228" s="109"/>
      <c r="FF228" s="109"/>
      <c r="FG228" s="109"/>
      <c r="FH228" s="109"/>
      <c r="FI228" s="109"/>
      <c r="FJ228" s="109"/>
      <c r="FK228" s="109"/>
      <c r="FL228" s="109"/>
      <c r="FM228" s="109"/>
      <c r="FN228" s="109"/>
      <c r="FO228" s="109"/>
      <c r="FP228" s="109"/>
      <c r="FQ228" s="109"/>
      <c r="FR228" s="109"/>
      <c r="FS228" s="109"/>
      <c r="FT228" s="109"/>
      <c r="FU228" s="109"/>
      <c r="FV228" s="109"/>
      <c r="FW228" s="109"/>
      <c r="FX228" s="109"/>
      <c r="FY228" s="109"/>
      <c r="FZ228" s="109"/>
      <c r="GA228" s="109"/>
      <c r="GB228" s="109"/>
      <c r="GC228" s="109"/>
      <c r="GD228" s="109"/>
      <c r="GE228" s="109"/>
      <c r="GF228" s="109"/>
      <c r="GG228" s="109"/>
      <c r="GH228" s="109"/>
      <c r="GI228" s="109"/>
      <c r="GJ228" s="109"/>
      <c r="GK228" s="109"/>
      <c r="GL228" s="109"/>
      <c r="GM228" s="109"/>
      <c r="GN228" s="109"/>
      <c r="GO228" s="109"/>
      <c r="GP228" s="109"/>
      <c r="GQ228" s="109"/>
      <c r="GR228" s="109"/>
      <c r="GS228" s="109"/>
      <c r="GT228" s="109"/>
      <c r="GU228" s="109"/>
      <c r="GV228" s="109"/>
      <c r="GW228" s="109"/>
      <c r="GX228" s="109"/>
      <c r="GY228" s="109"/>
      <c r="GZ228" s="109"/>
      <c r="HA228" s="109"/>
      <c r="HB228" s="109"/>
      <c r="HC228" s="109"/>
      <c r="HD228" s="109"/>
      <c r="HE228" s="109"/>
      <c r="HF228" s="109"/>
      <c r="HG228" s="109"/>
      <c r="HH228" s="109"/>
      <c r="HI228" s="109"/>
      <c r="HJ228" s="109"/>
      <c r="HK228" s="109"/>
      <c r="HL228" s="109"/>
      <c r="HM228" s="109"/>
      <c r="HN228" s="109"/>
      <c r="HO228" s="109"/>
      <c r="HP228" s="109"/>
      <c r="HQ228" s="109"/>
      <c r="HR228" s="109"/>
      <c r="HS228" s="109"/>
      <c r="HT228" s="109"/>
      <c r="HU228" s="109"/>
      <c r="HV228" s="109"/>
      <c r="HW228" s="109"/>
      <c r="HX228" s="109"/>
      <c r="HY228" s="109"/>
      <c r="HZ228" s="109"/>
      <c r="IA228" s="109"/>
      <c r="IB228" s="109"/>
      <c r="IC228" s="109"/>
      <c r="ID228" s="109"/>
      <c r="IE228" s="109"/>
      <c r="IF228" s="109"/>
      <c r="IG228" s="109"/>
      <c r="IH228" s="109"/>
      <c r="II228" s="109"/>
      <c r="IJ228" s="109"/>
      <c r="IK228" s="109"/>
      <c r="IL228" s="109"/>
      <c r="IM228" s="109"/>
      <c r="IN228" s="109"/>
      <c r="IO228" s="109"/>
      <c r="IP228" s="109"/>
      <c r="IQ228" s="109"/>
      <c r="IR228" s="109"/>
      <c r="IS228" s="109"/>
      <c r="IT228" s="109"/>
      <c r="IU228" s="109"/>
      <c r="IV228" s="109"/>
    </row>
    <row r="229" spans="1:256" s="4" customFormat="1">
      <c r="A229" s="107"/>
      <c r="B229" s="14"/>
      <c r="C229" s="12"/>
      <c r="D229" s="157"/>
      <c r="E229" s="109"/>
      <c r="F229" s="157"/>
      <c r="G229" s="109"/>
      <c r="H229" s="109"/>
      <c r="I229" s="109"/>
      <c r="J229" s="109"/>
      <c r="K229" s="109"/>
      <c r="L229" s="109"/>
      <c r="M229" s="109"/>
      <c r="N229" s="109"/>
      <c r="O229" s="109"/>
      <c r="P229" s="109"/>
      <c r="Q229" s="109"/>
      <c r="R229" s="109"/>
      <c r="S229" s="109"/>
      <c r="T229" s="109"/>
      <c r="U229" s="109"/>
      <c r="V229" s="109"/>
      <c r="W229" s="109"/>
      <c r="X229" s="109"/>
      <c r="Y229" s="109"/>
      <c r="Z229" s="109"/>
      <c r="AA229" s="109"/>
      <c r="AB229" s="109"/>
      <c r="AC229" s="109"/>
      <c r="AD229" s="109"/>
      <c r="AE229" s="109"/>
      <c r="AF229" s="109"/>
      <c r="AG229" s="109"/>
      <c r="AH229" s="109"/>
      <c r="AI229" s="109"/>
      <c r="AJ229" s="109"/>
      <c r="AK229" s="109"/>
      <c r="AL229" s="109"/>
      <c r="AM229" s="109"/>
      <c r="AN229" s="109"/>
      <c r="AO229" s="109"/>
      <c r="AP229" s="109"/>
      <c r="AQ229" s="109"/>
      <c r="AR229" s="109"/>
      <c r="AS229" s="109"/>
      <c r="AT229" s="109"/>
      <c r="AU229" s="109"/>
      <c r="AV229" s="109"/>
      <c r="AW229" s="109"/>
      <c r="AX229" s="109"/>
      <c r="AY229" s="109"/>
      <c r="AZ229" s="109"/>
      <c r="BA229" s="109"/>
      <c r="BB229" s="109"/>
      <c r="BC229" s="109"/>
      <c r="BD229" s="109"/>
      <c r="BE229" s="109"/>
      <c r="BF229" s="109"/>
      <c r="BG229" s="109"/>
      <c r="BH229" s="109"/>
      <c r="BI229" s="109"/>
      <c r="BJ229" s="109"/>
      <c r="BK229" s="109"/>
      <c r="BL229" s="109"/>
      <c r="BM229" s="109"/>
      <c r="BN229" s="109"/>
      <c r="BO229" s="109"/>
      <c r="BP229" s="109"/>
      <c r="BQ229" s="109"/>
      <c r="BR229" s="109"/>
      <c r="BS229" s="109"/>
      <c r="BT229" s="109"/>
      <c r="BU229" s="109"/>
      <c r="BV229" s="109"/>
      <c r="BW229" s="109"/>
      <c r="BX229" s="109"/>
      <c r="BY229" s="109"/>
      <c r="BZ229" s="109"/>
      <c r="CA229" s="109"/>
      <c r="CB229" s="109"/>
      <c r="CC229" s="109"/>
      <c r="CD229" s="109"/>
      <c r="CE229" s="109"/>
      <c r="CF229" s="109"/>
      <c r="CG229" s="109"/>
      <c r="CH229" s="109"/>
      <c r="CI229" s="109"/>
      <c r="CJ229" s="109"/>
      <c r="CK229" s="109"/>
      <c r="CL229" s="109"/>
      <c r="CM229" s="109"/>
      <c r="CN229" s="109"/>
      <c r="CO229" s="109"/>
      <c r="CP229" s="109"/>
      <c r="CQ229" s="109"/>
      <c r="CR229" s="109"/>
      <c r="CS229" s="109"/>
      <c r="CT229" s="109"/>
      <c r="CU229" s="109"/>
      <c r="CV229" s="109"/>
      <c r="CW229" s="109"/>
      <c r="CX229" s="109"/>
      <c r="CY229" s="109"/>
      <c r="CZ229" s="109"/>
      <c r="DA229" s="109"/>
      <c r="DB229" s="109"/>
      <c r="DC229" s="109"/>
      <c r="DD229" s="109"/>
      <c r="DE229" s="109"/>
      <c r="DF229" s="109"/>
      <c r="DG229" s="109"/>
      <c r="DH229" s="109"/>
      <c r="DI229" s="109"/>
      <c r="DJ229" s="109"/>
      <c r="DK229" s="109"/>
      <c r="DL229" s="109"/>
      <c r="DM229" s="109"/>
      <c r="DN229" s="109"/>
      <c r="DO229" s="109"/>
      <c r="DP229" s="109"/>
      <c r="DQ229" s="109"/>
      <c r="DR229" s="109"/>
      <c r="DS229" s="109"/>
      <c r="DT229" s="109"/>
      <c r="DU229" s="109"/>
      <c r="DV229" s="109"/>
      <c r="DW229" s="109"/>
      <c r="DX229" s="109"/>
      <c r="DY229" s="109"/>
      <c r="DZ229" s="109"/>
      <c r="EA229" s="109"/>
      <c r="EB229" s="109"/>
      <c r="EC229" s="109"/>
      <c r="ED229" s="109"/>
      <c r="EE229" s="109"/>
      <c r="EF229" s="109"/>
      <c r="EG229" s="109"/>
      <c r="EH229" s="109"/>
      <c r="EI229" s="109"/>
      <c r="EJ229" s="109"/>
      <c r="EK229" s="109"/>
      <c r="EL229" s="109"/>
      <c r="EM229" s="109"/>
      <c r="EN229" s="109"/>
      <c r="EO229" s="109"/>
      <c r="EP229" s="109"/>
      <c r="EQ229" s="109"/>
      <c r="ER229" s="109"/>
      <c r="ES229" s="109"/>
      <c r="ET229" s="109"/>
      <c r="EU229" s="109"/>
      <c r="EV229" s="109"/>
      <c r="EW229" s="109"/>
      <c r="EX229" s="109"/>
      <c r="EY229" s="109"/>
      <c r="EZ229" s="109"/>
      <c r="FA229" s="109"/>
      <c r="FB229" s="109"/>
      <c r="FC229" s="109"/>
      <c r="FD229" s="109"/>
      <c r="FE229" s="109"/>
      <c r="FF229" s="109"/>
      <c r="FG229" s="109"/>
      <c r="FH229" s="109"/>
      <c r="FI229" s="109"/>
      <c r="FJ229" s="109"/>
      <c r="FK229" s="109"/>
      <c r="FL229" s="109"/>
      <c r="FM229" s="109"/>
      <c r="FN229" s="109"/>
      <c r="FO229" s="109"/>
      <c r="FP229" s="109"/>
      <c r="FQ229" s="109"/>
      <c r="FR229" s="109"/>
      <c r="FS229" s="109"/>
      <c r="FT229" s="109"/>
      <c r="FU229" s="109"/>
      <c r="FV229" s="109"/>
      <c r="FW229" s="109"/>
      <c r="FX229" s="109"/>
      <c r="FY229" s="109"/>
      <c r="FZ229" s="109"/>
      <c r="GA229" s="109"/>
      <c r="GB229" s="109"/>
      <c r="GC229" s="109"/>
      <c r="GD229" s="109"/>
      <c r="GE229" s="109"/>
      <c r="GF229" s="109"/>
      <c r="GG229" s="109"/>
      <c r="GH229" s="109"/>
      <c r="GI229" s="109"/>
      <c r="GJ229" s="109"/>
      <c r="GK229" s="109"/>
      <c r="GL229" s="109"/>
      <c r="GM229" s="109"/>
      <c r="GN229" s="109"/>
      <c r="GO229" s="109"/>
      <c r="GP229" s="109"/>
      <c r="GQ229" s="109"/>
      <c r="GR229" s="109"/>
      <c r="GS229" s="109"/>
      <c r="GT229" s="109"/>
      <c r="GU229" s="109"/>
      <c r="GV229" s="109"/>
      <c r="GW229" s="109"/>
      <c r="GX229" s="109"/>
      <c r="GY229" s="109"/>
      <c r="GZ229" s="109"/>
      <c r="HA229" s="109"/>
      <c r="HB229" s="109"/>
      <c r="HC229" s="109"/>
      <c r="HD229" s="109"/>
      <c r="HE229" s="109"/>
      <c r="HF229" s="109"/>
      <c r="HG229" s="109"/>
      <c r="HH229" s="109"/>
      <c r="HI229" s="109"/>
      <c r="HJ229" s="109"/>
      <c r="HK229" s="109"/>
      <c r="HL229" s="109"/>
      <c r="HM229" s="109"/>
      <c r="HN229" s="109"/>
      <c r="HO229" s="109"/>
      <c r="HP229" s="109"/>
      <c r="HQ229" s="109"/>
      <c r="HR229" s="109"/>
      <c r="HS229" s="109"/>
      <c r="HT229" s="109"/>
      <c r="HU229" s="109"/>
      <c r="HV229" s="109"/>
      <c r="HW229" s="109"/>
      <c r="HX229" s="109"/>
      <c r="HY229" s="109"/>
      <c r="HZ229" s="109"/>
      <c r="IA229" s="109"/>
      <c r="IB229" s="109"/>
      <c r="IC229" s="109"/>
      <c r="ID229" s="109"/>
      <c r="IE229" s="109"/>
      <c r="IF229" s="109"/>
      <c r="IG229" s="109"/>
      <c r="IH229" s="109"/>
      <c r="II229" s="109"/>
      <c r="IJ229" s="109"/>
      <c r="IK229" s="109"/>
      <c r="IL229" s="109"/>
      <c r="IM229" s="109"/>
      <c r="IN229" s="109"/>
      <c r="IO229" s="109"/>
      <c r="IP229" s="109"/>
      <c r="IQ229" s="109"/>
      <c r="IR229" s="109"/>
      <c r="IS229" s="109"/>
      <c r="IT229" s="109"/>
      <c r="IU229" s="109"/>
      <c r="IV229" s="109"/>
    </row>
    <row r="230" spans="1:256" s="4" customFormat="1">
      <c r="A230" s="107"/>
      <c r="B230" s="14"/>
      <c r="C230" s="12"/>
      <c r="D230" s="157"/>
      <c r="E230" s="109"/>
      <c r="F230" s="157"/>
      <c r="G230" s="109"/>
      <c r="H230" s="109"/>
      <c r="I230" s="109"/>
      <c r="J230" s="109"/>
      <c r="K230" s="109"/>
      <c r="L230" s="109"/>
      <c r="M230" s="109"/>
      <c r="N230" s="109"/>
      <c r="O230" s="109"/>
      <c r="P230" s="109"/>
      <c r="Q230" s="109"/>
      <c r="R230" s="109"/>
      <c r="S230" s="109"/>
      <c r="T230" s="109"/>
      <c r="U230" s="109"/>
      <c r="V230" s="109"/>
      <c r="W230" s="109"/>
      <c r="X230" s="109"/>
      <c r="Y230" s="109"/>
      <c r="Z230" s="109"/>
      <c r="AA230" s="109"/>
      <c r="AB230" s="109"/>
      <c r="AC230" s="109"/>
      <c r="AD230" s="109"/>
      <c r="AE230" s="109"/>
      <c r="AF230" s="109"/>
      <c r="AG230" s="109"/>
      <c r="AH230" s="109"/>
      <c r="AI230" s="109"/>
      <c r="AJ230" s="109"/>
      <c r="AK230" s="109"/>
      <c r="AL230" s="109"/>
      <c r="AM230" s="109"/>
      <c r="AN230" s="109"/>
      <c r="AO230" s="109"/>
      <c r="AP230" s="109"/>
      <c r="AQ230" s="109"/>
      <c r="AR230" s="109"/>
      <c r="AS230" s="109"/>
      <c r="AT230" s="109"/>
      <c r="AU230" s="109"/>
      <c r="AV230" s="109"/>
      <c r="AW230" s="109"/>
      <c r="AX230" s="109"/>
      <c r="AY230" s="109"/>
      <c r="AZ230" s="109"/>
      <c r="BA230" s="109"/>
      <c r="BB230" s="109"/>
      <c r="BC230" s="109"/>
      <c r="BD230" s="109"/>
      <c r="BE230" s="109"/>
      <c r="BF230" s="109"/>
      <c r="BG230" s="109"/>
      <c r="BH230" s="109"/>
      <c r="BI230" s="109"/>
      <c r="BJ230" s="109"/>
      <c r="BK230" s="109"/>
      <c r="BL230" s="109"/>
      <c r="BM230" s="109"/>
      <c r="BN230" s="109"/>
      <c r="BO230" s="109"/>
      <c r="BP230" s="109"/>
      <c r="BQ230" s="109"/>
      <c r="BR230" s="109"/>
      <c r="BS230" s="109"/>
      <c r="BT230" s="109"/>
      <c r="BU230" s="109"/>
      <c r="BV230" s="109"/>
      <c r="BW230" s="109"/>
      <c r="BX230" s="109"/>
      <c r="BY230" s="109"/>
      <c r="BZ230" s="109"/>
      <c r="CA230" s="109"/>
      <c r="CB230" s="109"/>
      <c r="CC230" s="109"/>
      <c r="CD230" s="109"/>
      <c r="CE230" s="109"/>
      <c r="CF230" s="109"/>
      <c r="CG230" s="109"/>
      <c r="CH230" s="109"/>
      <c r="CI230" s="109"/>
      <c r="CJ230" s="109"/>
      <c r="CK230" s="109"/>
      <c r="CL230" s="109"/>
      <c r="CM230" s="109"/>
      <c r="CN230" s="109"/>
      <c r="CO230" s="109"/>
      <c r="CP230" s="109"/>
      <c r="CQ230" s="109"/>
      <c r="CR230" s="109"/>
      <c r="CS230" s="109"/>
      <c r="CT230" s="109"/>
      <c r="CU230" s="109"/>
      <c r="CV230" s="109"/>
      <c r="CW230" s="109"/>
      <c r="CX230" s="109"/>
      <c r="CY230" s="109"/>
      <c r="CZ230" s="109"/>
      <c r="DA230" s="109"/>
      <c r="DB230" s="109"/>
      <c r="DC230" s="109"/>
      <c r="DD230" s="109"/>
      <c r="DE230" s="109"/>
      <c r="DF230" s="109"/>
      <c r="DG230" s="109"/>
      <c r="DH230" s="109"/>
      <c r="DI230" s="109"/>
      <c r="DJ230" s="109"/>
      <c r="DK230" s="109"/>
      <c r="DL230" s="109"/>
      <c r="DM230" s="109"/>
      <c r="DN230" s="109"/>
      <c r="DO230" s="109"/>
      <c r="DP230" s="109"/>
      <c r="DQ230" s="109"/>
      <c r="DR230" s="109"/>
      <c r="DS230" s="109"/>
      <c r="DT230" s="109"/>
      <c r="DU230" s="109"/>
      <c r="DV230" s="109"/>
      <c r="DW230" s="109"/>
      <c r="DX230" s="109"/>
      <c r="DY230" s="109"/>
      <c r="DZ230" s="109"/>
      <c r="EA230" s="109"/>
      <c r="EB230" s="109"/>
      <c r="EC230" s="109"/>
      <c r="ED230" s="109"/>
      <c r="EE230" s="109"/>
      <c r="EF230" s="109"/>
      <c r="EG230" s="109"/>
      <c r="EH230" s="109"/>
      <c r="EI230" s="109"/>
      <c r="EJ230" s="109"/>
      <c r="EK230" s="109"/>
      <c r="EL230" s="109"/>
      <c r="EM230" s="109"/>
      <c r="EN230" s="109"/>
      <c r="EO230" s="109"/>
      <c r="EP230" s="109"/>
      <c r="EQ230" s="109"/>
      <c r="ER230" s="109"/>
      <c r="ES230" s="109"/>
      <c r="ET230" s="109"/>
      <c r="EU230" s="109"/>
      <c r="EV230" s="109"/>
      <c r="EW230" s="109"/>
      <c r="EX230" s="109"/>
      <c r="EY230" s="109"/>
      <c r="EZ230" s="109"/>
      <c r="FA230" s="109"/>
      <c r="FB230" s="109"/>
      <c r="FC230" s="109"/>
      <c r="FD230" s="109"/>
      <c r="FE230" s="109"/>
      <c r="FF230" s="109"/>
      <c r="FG230" s="109"/>
      <c r="FH230" s="109"/>
      <c r="FI230" s="109"/>
      <c r="FJ230" s="109"/>
      <c r="FK230" s="109"/>
      <c r="FL230" s="109"/>
      <c r="FM230" s="109"/>
      <c r="FN230" s="109"/>
      <c r="FO230" s="109"/>
      <c r="FP230" s="109"/>
      <c r="FQ230" s="109"/>
      <c r="FR230" s="109"/>
      <c r="FS230" s="109"/>
      <c r="FT230" s="109"/>
      <c r="FU230" s="109"/>
      <c r="FV230" s="109"/>
      <c r="FW230" s="109"/>
      <c r="FX230" s="109"/>
      <c r="FY230" s="109"/>
      <c r="FZ230" s="109"/>
      <c r="GA230" s="109"/>
      <c r="GB230" s="109"/>
      <c r="GC230" s="109"/>
      <c r="GD230" s="109"/>
      <c r="GE230" s="109"/>
      <c r="GF230" s="109"/>
      <c r="GG230" s="109"/>
      <c r="GH230" s="109"/>
      <c r="GI230" s="109"/>
      <c r="GJ230" s="109"/>
      <c r="GK230" s="109"/>
      <c r="GL230" s="109"/>
      <c r="GM230" s="109"/>
      <c r="GN230" s="109"/>
      <c r="GO230" s="109"/>
      <c r="GP230" s="109"/>
      <c r="GQ230" s="109"/>
      <c r="GR230" s="109"/>
      <c r="GS230" s="109"/>
      <c r="GT230" s="109"/>
      <c r="GU230" s="109"/>
      <c r="GV230" s="109"/>
      <c r="GW230" s="109"/>
      <c r="GX230" s="109"/>
      <c r="GY230" s="109"/>
      <c r="GZ230" s="109"/>
      <c r="HA230" s="109"/>
      <c r="HB230" s="109"/>
      <c r="HC230" s="109"/>
      <c r="HD230" s="109"/>
      <c r="HE230" s="109"/>
      <c r="HF230" s="109"/>
      <c r="HG230" s="109"/>
      <c r="HH230" s="109"/>
      <c r="HI230" s="109"/>
      <c r="HJ230" s="109"/>
      <c r="HK230" s="109"/>
      <c r="HL230" s="109"/>
      <c r="HM230" s="109"/>
      <c r="HN230" s="109"/>
      <c r="HO230" s="109"/>
      <c r="HP230" s="109"/>
      <c r="HQ230" s="109"/>
      <c r="HR230" s="109"/>
      <c r="HS230" s="109"/>
      <c r="HT230" s="109"/>
      <c r="HU230" s="109"/>
      <c r="HV230" s="109"/>
      <c r="HW230" s="109"/>
      <c r="HX230" s="109"/>
      <c r="HY230" s="109"/>
      <c r="HZ230" s="109"/>
      <c r="IA230" s="109"/>
      <c r="IB230" s="109"/>
      <c r="IC230" s="109"/>
      <c r="ID230" s="109"/>
      <c r="IE230" s="109"/>
      <c r="IF230" s="109"/>
      <c r="IG230" s="109"/>
      <c r="IH230" s="109"/>
      <c r="II230" s="109"/>
      <c r="IJ230" s="109"/>
      <c r="IK230" s="109"/>
      <c r="IL230" s="109"/>
      <c r="IM230" s="109"/>
      <c r="IN230" s="109"/>
      <c r="IO230" s="109"/>
      <c r="IP230" s="109"/>
      <c r="IQ230" s="109"/>
      <c r="IR230" s="109"/>
      <c r="IS230" s="109"/>
      <c r="IT230" s="109"/>
      <c r="IU230" s="109"/>
      <c r="IV230" s="109"/>
    </row>
    <row r="231" spans="1:256" s="4" customFormat="1">
      <c r="A231" s="107"/>
      <c r="B231" s="14"/>
      <c r="C231" s="12"/>
      <c r="D231" s="157"/>
      <c r="E231" s="109"/>
      <c r="F231" s="157"/>
      <c r="G231" s="109"/>
      <c r="H231" s="109"/>
      <c r="I231" s="109"/>
      <c r="J231" s="109"/>
      <c r="K231" s="109"/>
      <c r="L231" s="109"/>
      <c r="M231" s="109"/>
      <c r="N231" s="109"/>
      <c r="O231" s="109"/>
      <c r="P231" s="109"/>
      <c r="Q231" s="109"/>
      <c r="R231" s="109"/>
      <c r="S231" s="109"/>
      <c r="T231" s="109"/>
      <c r="U231" s="109"/>
      <c r="V231" s="109"/>
      <c r="W231" s="109"/>
      <c r="X231" s="109"/>
      <c r="Y231" s="109"/>
      <c r="Z231" s="109"/>
      <c r="AA231" s="109"/>
      <c r="AB231" s="109"/>
      <c r="AC231" s="109"/>
      <c r="AD231" s="109"/>
      <c r="AE231" s="109"/>
      <c r="AF231" s="109"/>
      <c r="AG231" s="109"/>
      <c r="AH231" s="109"/>
      <c r="AI231" s="109"/>
      <c r="AJ231" s="109"/>
      <c r="AK231" s="109"/>
      <c r="AL231" s="109"/>
      <c r="AM231" s="109"/>
      <c r="AN231" s="109"/>
      <c r="AO231" s="109"/>
      <c r="AP231" s="109"/>
      <c r="AQ231" s="109"/>
      <c r="AR231" s="109"/>
      <c r="AS231" s="109"/>
      <c r="AT231" s="109"/>
      <c r="AU231" s="109"/>
      <c r="AV231" s="109"/>
      <c r="AW231" s="109"/>
      <c r="AX231" s="109"/>
      <c r="AY231" s="109"/>
      <c r="AZ231" s="109"/>
      <c r="BA231" s="109"/>
      <c r="BB231" s="109"/>
      <c r="BC231" s="109"/>
      <c r="BD231" s="109"/>
      <c r="BE231" s="109"/>
      <c r="BF231" s="109"/>
      <c r="BG231" s="109"/>
      <c r="BH231" s="109"/>
      <c r="BI231" s="109"/>
      <c r="BJ231" s="109"/>
      <c r="BK231" s="109"/>
      <c r="BL231" s="109"/>
      <c r="BM231" s="109"/>
      <c r="BN231" s="109"/>
      <c r="BO231" s="109"/>
      <c r="BP231" s="109"/>
      <c r="BQ231" s="109"/>
      <c r="BR231" s="109"/>
      <c r="BS231" s="109"/>
      <c r="BT231" s="109"/>
      <c r="BU231" s="109"/>
      <c r="BV231" s="109"/>
      <c r="BW231" s="109"/>
      <c r="BX231" s="109"/>
      <c r="BY231" s="109"/>
      <c r="BZ231" s="109"/>
      <c r="CA231" s="109"/>
      <c r="CB231" s="109"/>
      <c r="CC231" s="109"/>
      <c r="CD231" s="109"/>
      <c r="CE231" s="109"/>
      <c r="CF231" s="109"/>
      <c r="CG231" s="109"/>
      <c r="CH231" s="109"/>
      <c r="CI231" s="109"/>
      <c r="CJ231" s="109"/>
      <c r="CK231" s="109"/>
      <c r="CL231" s="109"/>
      <c r="CM231" s="109"/>
      <c r="CN231" s="109"/>
      <c r="CO231" s="109"/>
      <c r="CP231" s="109"/>
      <c r="CQ231" s="109"/>
      <c r="CR231" s="109"/>
      <c r="CS231" s="109"/>
      <c r="CT231" s="109"/>
      <c r="CU231" s="109"/>
      <c r="CV231" s="109"/>
      <c r="CW231" s="109"/>
      <c r="CX231" s="109"/>
      <c r="CY231" s="109"/>
      <c r="CZ231" s="109"/>
      <c r="DA231" s="109"/>
      <c r="DB231" s="109"/>
      <c r="DC231" s="109"/>
      <c r="DD231" s="109"/>
      <c r="DE231" s="109"/>
      <c r="DF231" s="109"/>
      <c r="DG231" s="109"/>
      <c r="DH231" s="109"/>
      <c r="DI231" s="109"/>
      <c r="DJ231" s="109"/>
      <c r="DK231" s="109"/>
      <c r="DL231" s="109"/>
      <c r="DM231" s="109"/>
      <c r="DN231" s="109"/>
      <c r="DO231" s="109"/>
      <c r="DP231" s="109"/>
      <c r="DQ231" s="109"/>
      <c r="DR231" s="109"/>
      <c r="DS231" s="109"/>
      <c r="DT231" s="109"/>
      <c r="DU231" s="109"/>
      <c r="DV231" s="109"/>
      <c r="DW231" s="109"/>
      <c r="DX231" s="109"/>
      <c r="DY231" s="109"/>
      <c r="DZ231" s="109"/>
      <c r="EA231" s="109"/>
      <c r="EB231" s="109"/>
      <c r="EC231" s="109"/>
      <c r="ED231" s="109"/>
      <c r="EE231" s="109"/>
      <c r="EF231" s="109"/>
      <c r="EG231" s="109"/>
      <c r="EH231" s="109"/>
      <c r="EI231" s="109"/>
      <c r="EJ231" s="109"/>
      <c r="EK231" s="109"/>
      <c r="EL231" s="109"/>
      <c r="EM231" s="109"/>
      <c r="EN231" s="109"/>
      <c r="EO231" s="109"/>
      <c r="EP231" s="109"/>
      <c r="EQ231" s="109"/>
      <c r="ER231" s="109"/>
      <c r="ES231" s="109"/>
      <c r="ET231" s="109"/>
      <c r="EU231" s="109"/>
      <c r="EV231" s="109"/>
      <c r="EW231" s="109"/>
      <c r="EX231" s="109"/>
      <c r="EY231" s="109"/>
      <c r="EZ231" s="109"/>
      <c r="FA231" s="109"/>
      <c r="FB231" s="109"/>
      <c r="FC231" s="109"/>
      <c r="FD231" s="109"/>
      <c r="FE231" s="109"/>
      <c r="FF231" s="109"/>
      <c r="FG231" s="109"/>
      <c r="FH231" s="109"/>
      <c r="FI231" s="109"/>
      <c r="FJ231" s="109"/>
      <c r="FK231" s="109"/>
      <c r="FL231" s="109"/>
      <c r="FM231" s="109"/>
      <c r="FN231" s="109"/>
      <c r="FO231" s="109"/>
      <c r="FP231" s="109"/>
      <c r="FQ231" s="109"/>
      <c r="FR231" s="109"/>
      <c r="FS231" s="109"/>
      <c r="FT231" s="109"/>
      <c r="FU231" s="109"/>
      <c r="FV231" s="109"/>
      <c r="FW231" s="109"/>
      <c r="FX231" s="109"/>
      <c r="FY231" s="109"/>
      <c r="FZ231" s="109"/>
      <c r="GA231" s="109"/>
      <c r="GB231" s="109"/>
      <c r="GC231" s="109"/>
      <c r="GD231" s="109"/>
      <c r="GE231" s="109"/>
      <c r="GF231" s="109"/>
      <c r="GG231" s="109"/>
      <c r="GH231" s="109"/>
      <c r="GI231" s="109"/>
      <c r="GJ231" s="109"/>
      <c r="GK231" s="109"/>
      <c r="GL231" s="109"/>
      <c r="GM231" s="109"/>
      <c r="GN231" s="109"/>
      <c r="GO231" s="109"/>
      <c r="GP231" s="109"/>
      <c r="GQ231" s="109"/>
      <c r="GR231" s="109"/>
      <c r="GS231" s="109"/>
      <c r="GT231" s="109"/>
      <c r="GU231" s="109"/>
      <c r="GV231" s="109"/>
      <c r="GW231" s="109"/>
      <c r="GX231" s="109"/>
      <c r="GY231" s="109"/>
      <c r="GZ231" s="109"/>
      <c r="HA231" s="109"/>
      <c r="HB231" s="109"/>
      <c r="HC231" s="109"/>
      <c r="HD231" s="109"/>
      <c r="HE231" s="109"/>
      <c r="HF231" s="109"/>
      <c r="HG231" s="109"/>
      <c r="HH231" s="109"/>
      <c r="HI231" s="109"/>
      <c r="HJ231" s="109"/>
      <c r="HK231" s="109"/>
      <c r="HL231" s="109"/>
      <c r="HM231" s="109"/>
      <c r="HN231" s="109"/>
      <c r="HO231" s="109"/>
      <c r="HP231" s="109"/>
      <c r="HQ231" s="109"/>
      <c r="HR231" s="109"/>
      <c r="HS231" s="109"/>
      <c r="HT231" s="109"/>
      <c r="HU231" s="109"/>
      <c r="HV231" s="109"/>
      <c r="HW231" s="109"/>
      <c r="HX231" s="109"/>
      <c r="HY231" s="109"/>
      <c r="HZ231" s="109"/>
      <c r="IA231" s="109"/>
      <c r="IB231" s="109"/>
      <c r="IC231" s="109"/>
      <c r="ID231" s="109"/>
      <c r="IE231" s="109"/>
      <c r="IF231" s="109"/>
      <c r="IG231" s="109"/>
      <c r="IH231" s="109"/>
      <c r="II231" s="109"/>
      <c r="IJ231" s="109"/>
      <c r="IK231" s="109"/>
      <c r="IL231" s="109"/>
      <c r="IM231" s="109"/>
      <c r="IN231" s="109"/>
      <c r="IO231" s="109"/>
      <c r="IP231" s="109"/>
      <c r="IQ231" s="109"/>
      <c r="IR231" s="109"/>
      <c r="IS231" s="109"/>
      <c r="IT231" s="109"/>
      <c r="IU231" s="109"/>
      <c r="IV231" s="109"/>
    </row>
    <row r="232" spans="1:256" s="4" customFormat="1">
      <c r="A232" s="107"/>
      <c r="B232" s="14"/>
      <c r="C232" s="12"/>
      <c r="D232" s="157"/>
      <c r="E232" s="109"/>
      <c r="F232" s="157"/>
      <c r="G232" s="109"/>
      <c r="H232" s="109"/>
      <c r="I232" s="109"/>
      <c r="J232" s="109"/>
      <c r="K232" s="109"/>
      <c r="L232" s="109"/>
      <c r="M232" s="109"/>
      <c r="N232" s="109"/>
      <c r="O232" s="109"/>
      <c r="P232" s="109"/>
      <c r="Q232" s="109"/>
      <c r="R232" s="109"/>
      <c r="S232" s="109"/>
      <c r="T232" s="109"/>
      <c r="U232" s="109"/>
      <c r="V232" s="109"/>
      <c r="W232" s="109"/>
      <c r="X232" s="109"/>
      <c r="Y232" s="109"/>
      <c r="Z232" s="109"/>
      <c r="AA232" s="109"/>
      <c r="AB232" s="109"/>
      <c r="AC232" s="109"/>
      <c r="AD232" s="109"/>
      <c r="AE232" s="109"/>
      <c r="AF232" s="109"/>
      <c r="AG232" s="109"/>
      <c r="AH232" s="109"/>
      <c r="AI232" s="109"/>
      <c r="AJ232" s="109"/>
      <c r="AK232" s="109"/>
      <c r="AL232" s="109"/>
      <c r="AM232" s="109"/>
      <c r="AN232" s="109"/>
      <c r="AO232" s="109"/>
      <c r="AP232" s="109"/>
      <c r="AQ232" s="109"/>
      <c r="AR232" s="109"/>
      <c r="AS232" s="109"/>
      <c r="AT232" s="109"/>
      <c r="AU232" s="109"/>
      <c r="AV232" s="109"/>
      <c r="AW232" s="109"/>
      <c r="AX232" s="109"/>
      <c r="AY232" s="109"/>
      <c r="AZ232" s="109"/>
      <c r="BA232" s="109"/>
      <c r="BB232" s="109"/>
      <c r="BC232" s="109"/>
      <c r="BD232" s="109"/>
      <c r="BE232" s="109"/>
      <c r="BF232" s="109"/>
      <c r="BG232" s="109"/>
      <c r="BH232" s="109"/>
      <c r="BI232" s="109"/>
      <c r="BJ232" s="109"/>
      <c r="BK232" s="109"/>
      <c r="BL232" s="109"/>
      <c r="BM232" s="109"/>
      <c r="BN232" s="109"/>
      <c r="BO232" s="109"/>
      <c r="BP232" s="109"/>
      <c r="BQ232" s="109"/>
      <c r="BR232" s="109"/>
      <c r="BS232" s="109"/>
      <c r="BT232" s="109"/>
      <c r="BU232" s="109"/>
      <c r="BV232" s="109"/>
      <c r="BW232" s="109"/>
      <c r="BX232" s="109"/>
      <c r="BY232" s="109"/>
      <c r="BZ232" s="109"/>
      <c r="CA232" s="109"/>
      <c r="CB232" s="109"/>
      <c r="CC232" s="109"/>
      <c r="CD232" s="109"/>
      <c r="CE232" s="109"/>
      <c r="CF232" s="109"/>
      <c r="CG232" s="109"/>
      <c r="CH232" s="109"/>
      <c r="CI232" s="109"/>
      <c r="CJ232" s="109"/>
      <c r="CK232" s="109"/>
      <c r="CL232" s="109"/>
      <c r="CM232" s="109"/>
      <c r="CN232" s="109"/>
      <c r="CO232" s="109"/>
      <c r="CP232" s="109"/>
      <c r="CQ232" s="109"/>
      <c r="CR232" s="109"/>
      <c r="CS232" s="109"/>
      <c r="CT232" s="109"/>
      <c r="CU232" s="109"/>
      <c r="CV232" s="109"/>
      <c r="CW232" s="109"/>
      <c r="CX232" s="109"/>
      <c r="CY232" s="109"/>
      <c r="CZ232" s="109"/>
      <c r="DA232" s="109"/>
      <c r="DB232" s="109"/>
      <c r="DC232" s="109"/>
      <c r="DD232" s="109"/>
      <c r="DE232" s="109"/>
      <c r="DF232" s="109"/>
      <c r="DG232" s="109"/>
      <c r="DH232" s="109"/>
      <c r="DI232" s="109"/>
      <c r="DJ232" s="109"/>
      <c r="DK232" s="109"/>
      <c r="DL232" s="109"/>
      <c r="DM232" s="109"/>
      <c r="DN232" s="109"/>
      <c r="DO232" s="109"/>
      <c r="DP232" s="109"/>
      <c r="DQ232" s="109"/>
      <c r="DR232" s="109"/>
      <c r="DS232" s="109"/>
      <c r="DT232" s="109"/>
      <c r="DU232" s="109"/>
      <c r="DV232" s="109"/>
      <c r="DW232" s="109"/>
      <c r="DX232" s="109"/>
      <c r="DY232" s="109"/>
      <c r="DZ232" s="109"/>
      <c r="EA232" s="109"/>
      <c r="EB232" s="109"/>
      <c r="EC232" s="109"/>
      <c r="ED232" s="109"/>
      <c r="EE232" s="109"/>
      <c r="EF232" s="109"/>
      <c r="EG232" s="109"/>
      <c r="EH232" s="109"/>
      <c r="EI232" s="109"/>
      <c r="EJ232" s="109"/>
      <c r="EK232" s="109"/>
      <c r="EL232" s="109"/>
      <c r="EM232" s="109"/>
      <c r="EN232" s="109"/>
      <c r="EO232" s="109"/>
      <c r="EP232" s="109"/>
      <c r="EQ232" s="109"/>
      <c r="ER232" s="109"/>
      <c r="ES232" s="109"/>
      <c r="ET232" s="109"/>
      <c r="EU232" s="109"/>
      <c r="EV232" s="109"/>
      <c r="EW232" s="109"/>
      <c r="EX232" s="109"/>
      <c r="EY232" s="109"/>
      <c r="EZ232" s="109"/>
      <c r="FA232" s="109"/>
      <c r="FB232" s="109"/>
      <c r="FC232" s="109"/>
      <c r="FD232" s="109"/>
      <c r="FE232" s="109"/>
      <c r="FF232" s="109"/>
      <c r="FG232" s="109"/>
      <c r="FH232" s="109"/>
      <c r="FI232" s="109"/>
      <c r="FJ232" s="109"/>
      <c r="FK232" s="109"/>
      <c r="FL232" s="109"/>
      <c r="FM232" s="109"/>
      <c r="FN232" s="109"/>
      <c r="FO232" s="109"/>
      <c r="FP232" s="109"/>
      <c r="FQ232" s="109"/>
      <c r="FR232" s="109"/>
      <c r="FS232" s="109"/>
      <c r="FT232" s="109"/>
      <c r="FU232" s="109"/>
      <c r="FV232" s="109"/>
      <c r="FW232" s="109"/>
      <c r="FX232" s="109"/>
      <c r="FY232" s="109"/>
      <c r="FZ232" s="109"/>
      <c r="GA232" s="109"/>
      <c r="GB232" s="109"/>
      <c r="GC232" s="109"/>
      <c r="GD232" s="109"/>
      <c r="GE232" s="109"/>
      <c r="GF232" s="109"/>
      <c r="GG232" s="109"/>
      <c r="GH232" s="109"/>
      <c r="GI232" s="109"/>
      <c r="GJ232" s="109"/>
      <c r="GK232" s="109"/>
      <c r="GL232" s="109"/>
      <c r="GM232" s="109"/>
      <c r="GN232" s="109"/>
      <c r="GO232" s="109"/>
      <c r="GP232" s="109"/>
      <c r="GQ232" s="109"/>
      <c r="GR232" s="109"/>
      <c r="GS232" s="109"/>
      <c r="GT232" s="109"/>
      <c r="GU232" s="109"/>
      <c r="GV232" s="109"/>
      <c r="GW232" s="109"/>
      <c r="GX232" s="109"/>
      <c r="GY232" s="109"/>
      <c r="GZ232" s="109"/>
      <c r="HA232" s="109"/>
      <c r="HB232" s="109"/>
      <c r="HC232" s="109"/>
      <c r="HD232" s="109"/>
      <c r="HE232" s="109"/>
      <c r="HF232" s="109"/>
      <c r="HG232" s="109"/>
      <c r="HH232" s="109"/>
      <c r="HI232" s="109"/>
      <c r="HJ232" s="109"/>
      <c r="HK232" s="109"/>
      <c r="HL232" s="109"/>
      <c r="HM232" s="109"/>
      <c r="HN232" s="109"/>
      <c r="HO232" s="109"/>
      <c r="HP232" s="109"/>
      <c r="HQ232" s="109"/>
      <c r="HR232" s="109"/>
      <c r="HS232" s="109"/>
      <c r="HT232" s="109"/>
      <c r="HU232" s="109"/>
      <c r="HV232" s="109"/>
      <c r="HW232" s="109"/>
      <c r="HX232" s="109"/>
      <c r="HY232" s="109"/>
      <c r="HZ232" s="109"/>
      <c r="IA232" s="109"/>
      <c r="IB232" s="109"/>
      <c r="IC232" s="109"/>
      <c r="ID232" s="109"/>
      <c r="IE232" s="109"/>
      <c r="IF232" s="109"/>
      <c r="IG232" s="109"/>
      <c r="IH232" s="109"/>
      <c r="II232" s="109"/>
      <c r="IJ232" s="109"/>
      <c r="IK232" s="109"/>
      <c r="IL232" s="109"/>
      <c r="IM232" s="109"/>
      <c r="IN232" s="109"/>
      <c r="IO232" s="109"/>
      <c r="IP232" s="109"/>
      <c r="IQ232" s="109"/>
      <c r="IR232" s="109"/>
      <c r="IS232" s="109"/>
      <c r="IT232" s="109"/>
      <c r="IU232" s="109"/>
      <c r="IV232" s="109"/>
    </row>
    <row r="233" spans="1:256" s="4" customFormat="1">
      <c r="A233" s="107"/>
      <c r="B233" s="14"/>
      <c r="C233" s="12"/>
      <c r="D233" s="157"/>
      <c r="E233" s="109"/>
      <c r="F233" s="157"/>
      <c r="G233" s="109"/>
      <c r="H233" s="109"/>
      <c r="I233" s="109"/>
      <c r="J233" s="109"/>
      <c r="K233" s="109"/>
      <c r="L233" s="109"/>
      <c r="M233" s="109"/>
      <c r="N233" s="109"/>
      <c r="O233" s="109"/>
      <c r="P233" s="109"/>
      <c r="Q233" s="109"/>
      <c r="R233" s="109"/>
      <c r="S233" s="109"/>
      <c r="T233" s="109"/>
      <c r="U233" s="109"/>
      <c r="V233" s="109"/>
      <c r="W233" s="109"/>
      <c r="X233" s="109"/>
      <c r="Y233" s="109"/>
      <c r="Z233" s="109"/>
      <c r="AA233" s="109"/>
      <c r="AB233" s="109"/>
      <c r="AC233" s="109"/>
      <c r="AD233" s="109"/>
      <c r="AE233" s="109"/>
      <c r="AF233" s="109"/>
      <c r="AG233" s="109"/>
      <c r="AH233" s="109"/>
      <c r="AI233" s="109"/>
      <c r="AJ233" s="109"/>
      <c r="AK233" s="109"/>
      <c r="AL233" s="109"/>
      <c r="AM233" s="109"/>
      <c r="AN233" s="109"/>
      <c r="AO233" s="109"/>
      <c r="AP233" s="109"/>
      <c r="AQ233" s="109"/>
      <c r="AR233" s="109"/>
      <c r="AS233" s="109"/>
      <c r="AT233" s="109"/>
      <c r="AU233" s="109"/>
      <c r="AV233" s="109"/>
      <c r="AW233" s="109"/>
      <c r="AX233" s="109"/>
      <c r="AY233" s="109"/>
      <c r="AZ233" s="109"/>
      <c r="BA233" s="109"/>
      <c r="BB233" s="109"/>
      <c r="BC233" s="109"/>
      <c r="BD233" s="109"/>
      <c r="BE233" s="109"/>
      <c r="BF233" s="109"/>
      <c r="BG233" s="109"/>
      <c r="BH233" s="109"/>
      <c r="BI233" s="109"/>
      <c r="BJ233" s="109"/>
      <c r="BK233" s="109"/>
      <c r="BL233" s="109"/>
      <c r="BM233" s="109"/>
      <c r="BN233" s="109"/>
      <c r="BO233" s="109"/>
      <c r="BP233" s="109"/>
      <c r="BQ233" s="109"/>
      <c r="BR233" s="109"/>
      <c r="BS233" s="109"/>
      <c r="BT233" s="109"/>
      <c r="BU233" s="109"/>
      <c r="BV233" s="109"/>
      <c r="BW233" s="109"/>
      <c r="BX233" s="109"/>
      <c r="BY233" s="109"/>
      <c r="BZ233" s="109"/>
      <c r="CA233" s="109"/>
      <c r="CB233" s="109"/>
      <c r="CC233" s="109"/>
      <c r="CD233" s="109"/>
      <c r="CE233" s="109"/>
      <c r="CF233" s="109"/>
      <c r="CG233" s="109"/>
      <c r="CH233" s="109"/>
      <c r="CI233" s="109"/>
      <c r="CJ233" s="109"/>
      <c r="CK233" s="109"/>
      <c r="CL233" s="109"/>
      <c r="CM233" s="109"/>
      <c r="CN233" s="109"/>
      <c r="CO233" s="109"/>
      <c r="CP233" s="109"/>
      <c r="CQ233" s="109"/>
      <c r="CR233" s="109"/>
      <c r="CS233" s="109"/>
      <c r="CT233" s="109"/>
      <c r="CU233" s="109"/>
      <c r="CV233" s="109"/>
      <c r="CW233" s="109"/>
      <c r="CX233" s="109"/>
      <c r="CY233" s="109"/>
      <c r="CZ233" s="109"/>
      <c r="DA233" s="109"/>
      <c r="DB233" s="109"/>
      <c r="DC233" s="109"/>
      <c r="DD233" s="109"/>
      <c r="DE233" s="109"/>
      <c r="DF233" s="109"/>
      <c r="DG233" s="109"/>
      <c r="DH233" s="109"/>
      <c r="DI233" s="109"/>
      <c r="DJ233" s="109"/>
      <c r="DK233" s="109"/>
      <c r="DL233" s="109"/>
      <c r="DM233" s="109"/>
      <c r="DN233" s="109"/>
      <c r="DO233" s="109"/>
      <c r="DP233" s="109"/>
      <c r="DQ233" s="109"/>
      <c r="DR233" s="109"/>
      <c r="DS233" s="109"/>
      <c r="DT233" s="109"/>
      <c r="DU233" s="109"/>
      <c r="DV233" s="109"/>
      <c r="DW233" s="109"/>
      <c r="DX233" s="109"/>
      <c r="DY233" s="109"/>
      <c r="DZ233" s="109"/>
      <c r="EA233" s="109"/>
      <c r="EB233" s="109"/>
      <c r="EC233" s="109"/>
      <c r="ED233" s="109"/>
      <c r="EE233" s="109"/>
      <c r="EF233" s="109"/>
      <c r="EG233" s="109"/>
      <c r="EH233" s="109"/>
      <c r="EI233" s="109"/>
      <c r="EJ233" s="109"/>
      <c r="EK233" s="109"/>
      <c r="EL233" s="109"/>
      <c r="EM233" s="109"/>
      <c r="EN233" s="109"/>
      <c r="EO233" s="109"/>
      <c r="EP233" s="109"/>
      <c r="EQ233" s="109"/>
      <c r="ER233" s="109"/>
      <c r="ES233" s="109"/>
      <c r="ET233" s="109"/>
      <c r="EU233" s="109"/>
      <c r="EV233" s="109"/>
      <c r="EW233" s="109"/>
      <c r="EX233" s="109"/>
      <c r="EY233" s="109"/>
      <c r="EZ233" s="109"/>
      <c r="FA233" s="109"/>
      <c r="FB233" s="109"/>
      <c r="FC233" s="109"/>
      <c r="FD233" s="109"/>
      <c r="FE233" s="109"/>
      <c r="FF233" s="109"/>
      <c r="FG233" s="109"/>
      <c r="FH233" s="109"/>
      <c r="FI233" s="109"/>
      <c r="FJ233" s="109"/>
      <c r="FK233" s="109"/>
      <c r="FL233" s="109"/>
      <c r="FM233" s="109"/>
      <c r="FN233" s="109"/>
      <c r="FO233" s="109"/>
      <c r="FP233" s="109"/>
      <c r="FQ233" s="109"/>
      <c r="FR233" s="109"/>
      <c r="FS233" s="109"/>
      <c r="FT233" s="109"/>
      <c r="FU233" s="109"/>
      <c r="FV233" s="109"/>
      <c r="FW233" s="109"/>
      <c r="FX233" s="109"/>
      <c r="FY233" s="109"/>
      <c r="FZ233" s="109"/>
      <c r="GA233" s="109"/>
      <c r="GB233" s="109"/>
      <c r="GC233" s="109"/>
      <c r="GD233" s="109"/>
      <c r="GE233" s="109"/>
      <c r="GF233" s="109"/>
      <c r="GG233" s="109"/>
      <c r="GH233" s="109"/>
      <c r="GI233" s="109"/>
      <c r="GJ233" s="109"/>
      <c r="GK233" s="109"/>
      <c r="GL233" s="109"/>
      <c r="GM233" s="109"/>
      <c r="GN233" s="109"/>
      <c r="GO233" s="109"/>
      <c r="GP233" s="109"/>
      <c r="GQ233" s="109"/>
      <c r="GR233" s="109"/>
      <c r="GS233" s="109"/>
      <c r="GT233" s="109"/>
      <c r="GU233" s="109"/>
      <c r="GV233" s="109"/>
      <c r="GW233" s="109"/>
      <c r="GX233" s="109"/>
      <c r="GY233" s="109"/>
      <c r="GZ233" s="109"/>
      <c r="HA233" s="109"/>
      <c r="HB233" s="109"/>
      <c r="HC233" s="109"/>
      <c r="HD233" s="109"/>
      <c r="HE233" s="109"/>
      <c r="HF233" s="109"/>
      <c r="HG233" s="109"/>
      <c r="HH233" s="109"/>
      <c r="HI233" s="109"/>
      <c r="HJ233" s="109"/>
      <c r="HK233" s="109"/>
      <c r="HL233" s="109"/>
      <c r="HM233" s="109"/>
      <c r="HN233" s="109"/>
      <c r="HO233" s="109"/>
      <c r="HP233" s="109"/>
      <c r="HQ233" s="109"/>
      <c r="HR233" s="109"/>
      <c r="HS233" s="109"/>
      <c r="HT233" s="109"/>
      <c r="HU233" s="109"/>
      <c r="HV233" s="109"/>
      <c r="HW233" s="109"/>
      <c r="HX233" s="109"/>
      <c r="HY233" s="109"/>
      <c r="HZ233" s="109"/>
      <c r="IA233" s="109"/>
      <c r="IB233" s="109"/>
      <c r="IC233" s="109"/>
      <c r="ID233" s="109"/>
      <c r="IE233" s="109"/>
      <c r="IF233" s="109"/>
      <c r="IG233" s="109"/>
      <c r="IH233" s="109"/>
      <c r="II233" s="109"/>
      <c r="IJ233" s="109"/>
      <c r="IK233" s="109"/>
      <c r="IL233" s="109"/>
      <c r="IM233" s="109"/>
      <c r="IN233" s="109"/>
      <c r="IO233" s="109"/>
      <c r="IP233" s="109"/>
      <c r="IQ233" s="109"/>
      <c r="IR233" s="109"/>
      <c r="IS233" s="109"/>
      <c r="IT233" s="109"/>
      <c r="IU233" s="109"/>
      <c r="IV233" s="109"/>
    </row>
    <row r="234" spans="1:256" s="4" customFormat="1">
      <c r="A234" s="107"/>
      <c r="B234" s="14"/>
      <c r="C234" s="12"/>
      <c r="D234" s="157"/>
      <c r="E234" s="109"/>
      <c r="F234" s="157"/>
      <c r="G234" s="109"/>
      <c r="H234" s="109"/>
      <c r="I234" s="109"/>
      <c r="J234" s="109"/>
      <c r="K234" s="109"/>
      <c r="L234" s="109"/>
      <c r="M234" s="109"/>
      <c r="N234" s="109"/>
      <c r="O234" s="109"/>
      <c r="P234" s="109"/>
      <c r="Q234" s="109"/>
      <c r="R234" s="109"/>
      <c r="S234" s="109"/>
      <c r="T234" s="109"/>
      <c r="U234" s="109"/>
      <c r="V234" s="109"/>
      <c r="W234" s="109"/>
      <c r="X234" s="109"/>
      <c r="Y234" s="109"/>
      <c r="Z234" s="109"/>
      <c r="AA234" s="109"/>
      <c r="AB234" s="109"/>
      <c r="AC234" s="109"/>
      <c r="AD234" s="109"/>
      <c r="AE234" s="109"/>
      <c r="AF234" s="109"/>
      <c r="AG234" s="109"/>
      <c r="AH234" s="109"/>
      <c r="AI234" s="109"/>
      <c r="AJ234" s="109"/>
      <c r="AK234" s="109"/>
      <c r="AL234" s="109"/>
      <c r="AM234" s="109"/>
      <c r="AN234" s="109"/>
      <c r="AO234" s="109"/>
      <c r="AP234" s="109"/>
      <c r="AQ234" s="109"/>
      <c r="AR234" s="109"/>
      <c r="AS234" s="109"/>
      <c r="AT234" s="109"/>
      <c r="AU234" s="109"/>
      <c r="AV234" s="109"/>
      <c r="AW234" s="109"/>
      <c r="AX234" s="109"/>
      <c r="AY234" s="109"/>
      <c r="AZ234" s="109"/>
      <c r="BA234" s="109"/>
      <c r="BB234" s="109"/>
      <c r="BC234" s="109"/>
      <c r="BD234" s="109"/>
      <c r="BE234" s="109"/>
      <c r="BF234" s="109"/>
      <c r="BG234" s="109"/>
      <c r="BH234" s="109"/>
      <c r="BI234" s="109"/>
      <c r="BJ234" s="109"/>
      <c r="BK234" s="109"/>
      <c r="BL234" s="109"/>
      <c r="BM234" s="109"/>
      <c r="BN234" s="109"/>
      <c r="BO234" s="109"/>
      <c r="BP234" s="109"/>
      <c r="BQ234" s="109"/>
      <c r="BR234" s="109"/>
      <c r="BS234" s="109"/>
      <c r="BT234" s="109"/>
      <c r="BU234" s="109"/>
      <c r="BV234" s="109"/>
      <c r="BW234" s="109"/>
      <c r="BX234" s="109"/>
      <c r="BY234" s="109"/>
      <c r="BZ234" s="109"/>
      <c r="CA234" s="109"/>
      <c r="CB234" s="109"/>
      <c r="CC234" s="109"/>
      <c r="CD234" s="109"/>
      <c r="CE234" s="109"/>
      <c r="CF234" s="109"/>
      <c r="CG234" s="109"/>
      <c r="CH234" s="109"/>
      <c r="CI234" s="109"/>
      <c r="CJ234" s="109"/>
      <c r="CK234" s="109"/>
      <c r="CL234" s="109"/>
      <c r="CM234" s="109"/>
      <c r="CN234" s="109"/>
      <c r="CO234" s="109"/>
      <c r="CP234" s="109"/>
      <c r="CQ234" s="109"/>
      <c r="CR234" s="109"/>
      <c r="CS234" s="109"/>
      <c r="CT234" s="109"/>
      <c r="CU234" s="109"/>
      <c r="CV234" s="109"/>
      <c r="CW234" s="109"/>
      <c r="CX234" s="109"/>
      <c r="CY234" s="109"/>
      <c r="CZ234" s="109"/>
      <c r="DA234" s="109"/>
      <c r="DB234" s="109"/>
      <c r="DC234" s="109"/>
      <c r="DD234" s="109"/>
      <c r="DE234" s="109"/>
      <c r="DF234" s="109"/>
      <c r="DG234" s="109"/>
      <c r="DH234" s="109"/>
      <c r="DI234" s="109"/>
      <c r="DJ234" s="109"/>
      <c r="DK234" s="109"/>
      <c r="DL234" s="109"/>
      <c r="DM234" s="109"/>
      <c r="DN234" s="109"/>
      <c r="DO234" s="109"/>
      <c r="DP234" s="109"/>
      <c r="DQ234" s="109"/>
      <c r="DR234" s="109"/>
      <c r="DS234" s="109"/>
      <c r="DT234" s="109"/>
      <c r="DU234" s="109"/>
      <c r="DV234" s="109"/>
      <c r="DW234" s="109"/>
      <c r="DX234" s="109"/>
      <c r="DY234" s="109"/>
      <c r="DZ234" s="109"/>
      <c r="EA234" s="109"/>
      <c r="EB234" s="109"/>
      <c r="EC234" s="109"/>
      <c r="ED234" s="109"/>
      <c r="EE234" s="109"/>
      <c r="EF234" s="109"/>
      <c r="EG234" s="109"/>
      <c r="EH234" s="109"/>
      <c r="EI234" s="109"/>
      <c r="EJ234" s="109"/>
      <c r="EK234" s="109"/>
      <c r="EL234" s="109"/>
      <c r="EM234" s="109"/>
      <c r="EN234" s="109"/>
      <c r="EO234" s="109"/>
      <c r="EP234" s="109"/>
      <c r="EQ234" s="109"/>
      <c r="ER234" s="109"/>
      <c r="ES234" s="109"/>
      <c r="ET234" s="109"/>
      <c r="EU234" s="109"/>
      <c r="EV234" s="109"/>
      <c r="EW234" s="109"/>
      <c r="EX234" s="109"/>
      <c r="EY234" s="109"/>
      <c r="EZ234" s="109"/>
      <c r="FA234" s="109"/>
      <c r="FB234" s="109"/>
      <c r="FC234" s="109"/>
      <c r="FD234" s="109"/>
      <c r="FE234" s="109"/>
      <c r="FF234" s="109"/>
      <c r="FG234" s="109"/>
      <c r="FH234" s="109"/>
      <c r="FI234" s="109"/>
      <c r="FJ234" s="109"/>
      <c r="FK234" s="109"/>
      <c r="FL234" s="109"/>
      <c r="FM234" s="109"/>
      <c r="FN234" s="109"/>
      <c r="FO234" s="109"/>
      <c r="FP234" s="109"/>
      <c r="FQ234" s="109"/>
      <c r="FR234" s="109"/>
      <c r="FS234" s="109"/>
      <c r="FT234" s="109"/>
      <c r="FU234" s="109"/>
      <c r="FV234" s="109"/>
      <c r="FW234" s="109"/>
      <c r="FX234" s="109"/>
      <c r="FY234" s="109"/>
      <c r="FZ234" s="109"/>
      <c r="GA234" s="109"/>
      <c r="GB234" s="109"/>
      <c r="GC234" s="109"/>
      <c r="GD234" s="109"/>
      <c r="GE234" s="109"/>
      <c r="GF234" s="109"/>
      <c r="GG234" s="109"/>
      <c r="GH234" s="109"/>
      <c r="GI234" s="109"/>
      <c r="GJ234" s="109"/>
      <c r="GK234" s="109"/>
      <c r="GL234" s="109"/>
      <c r="GM234" s="109"/>
      <c r="GN234" s="109"/>
      <c r="GO234" s="109"/>
      <c r="GP234" s="109"/>
      <c r="GQ234" s="109"/>
      <c r="GR234" s="109"/>
      <c r="GS234" s="109"/>
      <c r="GT234" s="109"/>
      <c r="GU234" s="109"/>
      <c r="GV234" s="109"/>
      <c r="GW234" s="109"/>
      <c r="GX234" s="109"/>
      <c r="GY234" s="109"/>
      <c r="GZ234" s="109"/>
      <c r="HA234" s="109"/>
      <c r="HB234" s="109"/>
      <c r="HC234" s="109"/>
      <c r="HD234" s="109"/>
      <c r="HE234" s="109"/>
      <c r="HF234" s="109"/>
      <c r="HG234" s="109"/>
      <c r="HH234" s="109"/>
      <c r="HI234" s="109"/>
      <c r="HJ234" s="109"/>
      <c r="HK234" s="109"/>
      <c r="HL234" s="109"/>
      <c r="HM234" s="109"/>
      <c r="HN234" s="109"/>
      <c r="HO234" s="109"/>
      <c r="HP234" s="109"/>
      <c r="HQ234" s="109"/>
      <c r="HR234" s="109"/>
      <c r="HS234" s="109"/>
      <c r="HT234" s="109"/>
      <c r="HU234" s="109"/>
      <c r="HV234" s="109"/>
      <c r="HW234" s="109"/>
      <c r="HX234" s="109"/>
      <c r="HY234" s="109"/>
      <c r="HZ234" s="109"/>
      <c r="IA234" s="109"/>
      <c r="IB234" s="109"/>
      <c r="IC234" s="109"/>
      <c r="ID234" s="109"/>
      <c r="IE234" s="109"/>
      <c r="IF234" s="109"/>
      <c r="IG234" s="109"/>
      <c r="IH234" s="109"/>
      <c r="II234" s="109"/>
      <c r="IJ234" s="109"/>
      <c r="IK234" s="109"/>
      <c r="IL234" s="109"/>
      <c r="IM234" s="109"/>
      <c r="IN234" s="109"/>
      <c r="IO234" s="109"/>
      <c r="IP234" s="109"/>
      <c r="IQ234" s="109"/>
      <c r="IR234" s="109"/>
      <c r="IS234" s="109"/>
      <c r="IT234" s="109"/>
      <c r="IU234" s="109"/>
      <c r="IV234" s="109"/>
    </row>
    <row r="235" spans="1:256" s="4" customFormat="1">
      <c r="A235" s="107"/>
      <c r="B235" s="14"/>
      <c r="C235" s="12"/>
      <c r="D235" s="157"/>
      <c r="E235" s="109"/>
      <c r="F235" s="157"/>
      <c r="G235" s="109"/>
      <c r="H235" s="109"/>
      <c r="I235" s="109"/>
      <c r="J235" s="109"/>
      <c r="K235" s="109"/>
      <c r="L235" s="109"/>
      <c r="M235" s="109"/>
      <c r="N235" s="109"/>
      <c r="O235" s="109"/>
      <c r="P235" s="109"/>
      <c r="Q235" s="109"/>
      <c r="R235" s="109"/>
      <c r="S235" s="109"/>
      <c r="T235" s="109"/>
      <c r="U235" s="109"/>
      <c r="V235" s="109"/>
      <c r="W235" s="109"/>
      <c r="X235" s="109"/>
      <c r="Y235" s="109"/>
      <c r="Z235" s="109"/>
      <c r="AA235" s="109"/>
      <c r="AB235" s="109"/>
      <c r="AC235" s="109"/>
      <c r="AD235" s="109"/>
      <c r="AE235" s="109"/>
      <c r="AF235" s="109"/>
      <c r="AG235" s="109"/>
      <c r="AH235" s="109"/>
      <c r="AI235" s="109"/>
      <c r="AJ235" s="109"/>
      <c r="AK235" s="109"/>
      <c r="AL235" s="109"/>
      <c r="AM235" s="109"/>
      <c r="AN235" s="109"/>
      <c r="AO235" s="109"/>
      <c r="AP235" s="109"/>
      <c r="AQ235" s="109"/>
      <c r="AR235" s="109"/>
      <c r="AS235" s="109"/>
      <c r="AT235" s="109"/>
      <c r="AU235" s="109"/>
      <c r="AV235" s="109"/>
      <c r="AW235" s="109"/>
      <c r="AX235" s="109"/>
      <c r="AY235" s="109"/>
      <c r="AZ235" s="109"/>
      <c r="BA235" s="109"/>
      <c r="BB235" s="109"/>
      <c r="BC235" s="109"/>
      <c r="BD235" s="109"/>
      <c r="BE235" s="109"/>
      <c r="BF235" s="109"/>
      <c r="BG235" s="109"/>
      <c r="BH235" s="109"/>
      <c r="BI235" s="109"/>
      <c r="BJ235" s="109"/>
      <c r="BK235" s="109"/>
      <c r="BL235" s="109"/>
      <c r="BM235" s="109"/>
      <c r="BN235" s="109"/>
      <c r="BO235" s="109"/>
      <c r="BP235" s="109"/>
      <c r="BQ235" s="109"/>
      <c r="BR235" s="109"/>
      <c r="BS235" s="109"/>
      <c r="BT235" s="109"/>
      <c r="BU235" s="109"/>
      <c r="BV235" s="109"/>
      <c r="BW235" s="109"/>
      <c r="BX235" s="109"/>
      <c r="BY235" s="109"/>
      <c r="BZ235" s="109"/>
      <c r="CA235" s="109"/>
      <c r="CB235" s="109"/>
      <c r="CC235" s="109"/>
      <c r="CD235" s="109"/>
      <c r="CE235" s="109"/>
      <c r="CF235" s="109"/>
      <c r="CG235" s="109"/>
      <c r="CH235" s="109"/>
      <c r="CI235" s="109"/>
      <c r="CJ235" s="109"/>
      <c r="CK235" s="109"/>
      <c r="CL235" s="109"/>
      <c r="CM235" s="109"/>
      <c r="CN235" s="109"/>
      <c r="CO235" s="109"/>
      <c r="CP235" s="109"/>
      <c r="CQ235" s="109"/>
      <c r="CR235" s="109"/>
      <c r="CS235" s="109"/>
      <c r="CT235" s="109"/>
      <c r="CU235" s="109"/>
      <c r="CV235" s="109"/>
      <c r="CW235" s="109"/>
      <c r="CX235" s="109"/>
      <c r="CY235" s="109"/>
      <c r="CZ235" s="109"/>
      <c r="DA235" s="109"/>
      <c r="DB235" s="109"/>
      <c r="DC235" s="109"/>
      <c r="DD235" s="109"/>
      <c r="DE235" s="109"/>
      <c r="DF235" s="109"/>
      <c r="DG235" s="109"/>
      <c r="DH235" s="109"/>
      <c r="DI235" s="109"/>
      <c r="DJ235" s="109"/>
      <c r="DK235" s="109"/>
      <c r="DL235" s="109"/>
      <c r="DM235" s="109"/>
      <c r="DN235" s="109"/>
      <c r="DO235" s="109"/>
      <c r="DP235" s="109"/>
      <c r="DQ235" s="109"/>
      <c r="DR235" s="109"/>
      <c r="DS235" s="109"/>
      <c r="DT235" s="109"/>
      <c r="DU235" s="109"/>
      <c r="DV235" s="109"/>
      <c r="DW235" s="109"/>
      <c r="DX235" s="109"/>
      <c r="DY235" s="109"/>
      <c r="DZ235" s="109"/>
      <c r="EA235" s="109"/>
      <c r="EB235" s="109"/>
      <c r="EC235" s="109"/>
      <c r="ED235" s="109"/>
      <c r="EE235" s="109"/>
      <c r="EF235" s="109"/>
      <c r="EG235" s="109"/>
      <c r="EH235" s="109"/>
      <c r="EI235" s="109"/>
      <c r="EJ235" s="109"/>
      <c r="EK235" s="109"/>
      <c r="EL235" s="109"/>
      <c r="EM235" s="109"/>
      <c r="EN235" s="109"/>
      <c r="EO235" s="109"/>
      <c r="EP235" s="109"/>
      <c r="EQ235" s="109"/>
      <c r="ER235" s="109"/>
      <c r="ES235" s="109"/>
      <c r="ET235" s="109"/>
      <c r="EU235" s="109"/>
      <c r="EV235" s="109"/>
      <c r="EW235" s="109"/>
      <c r="EX235" s="109"/>
      <c r="EY235" s="109"/>
      <c r="EZ235" s="109"/>
      <c r="FA235" s="109"/>
      <c r="FB235" s="109"/>
      <c r="FC235" s="109"/>
      <c r="FD235" s="109"/>
      <c r="FE235" s="109"/>
      <c r="FF235" s="109"/>
      <c r="FG235" s="109"/>
      <c r="FH235" s="109"/>
      <c r="FI235" s="109"/>
      <c r="FJ235" s="109"/>
      <c r="FK235" s="109"/>
      <c r="FL235" s="109"/>
      <c r="FM235" s="109"/>
      <c r="FN235" s="109"/>
      <c r="FO235" s="109"/>
      <c r="FP235" s="109"/>
      <c r="FQ235" s="109"/>
      <c r="FR235" s="109"/>
      <c r="FS235" s="109"/>
      <c r="FT235" s="109"/>
      <c r="FU235" s="109"/>
      <c r="FV235" s="109"/>
      <c r="FW235" s="109"/>
      <c r="FX235" s="109"/>
      <c r="FY235" s="109"/>
      <c r="FZ235" s="109"/>
      <c r="GA235" s="109"/>
      <c r="GB235" s="109"/>
      <c r="GC235" s="109"/>
      <c r="GD235" s="109"/>
      <c r="GE235" s="109"/>
      <c r="GF235" s="109"/>
      <c r="GG235" s="109"/>
      <c r="GH235" s="109"/>
      <c r="GI235" s="109"/>
      <c r="GJ235" s="109"/>
      <c r="GK235" s="109"/>
      <c r="GL235" s="109"/>
      <c r="GM235" s="109"/>
      <c r="GN235" s="109"/>
      <c r="GO235" s="109"/>
      <c r="GP235" s="109"/>
      <c r="GQ235" s="109"/>
      <c r="GR235" s="109"/>
      <c r="GS235" s="109"/>
      <c r="GT235" s="109"/>
      <c r="GU235" s="109"/>
      <c r="GV235" s="109"/>
      <c r="GW235" s="109"/>
      <c r="GX235" s="109"/>
      <c r="GY235" s="109"/>
      <c r="GZ235" s="109"/>
      <c r="HA235" s="109"/>
      <c r="HB235" s="109"/>
      <c r="HC235" s="109"/>
      <c r="HD235" s="109"/>
      <c r="HE235" s="109"/>
      <c r="HF235" s="109"/>
      <c r="HG235" s="109"/>
      <c r="HH235" s="109"/>
      <c r="HI235" s="109"/>
      <c r="HJ235" s="109"/>
      <c r="HK235" s="109"/>
      <c r="HL235" s="109"/>
      <c r="HM235" s="109"/>
      <c r="HN235" s="109"/>
      <c r="HO235" s="109"/>
      <c r="HP235" s="109"/>
      <c r="HQ235" s="109"/>
      <c r="HR235" s="109"/>
      <c r="HS235" s="109"/>
      <c r="HT235" s="109"/>
      <c r="HU235" s="109"/>
      <c r="HV235" s="109"/>
      <c r="HW235" s="109"/>
      <c r="HX235" s="109"/>
      <c r="HY235" s="109"/>
      <c r="HZ235" s="109"/>
      <c r="IA235" s="109"/>
      <c r="IB235" s="109"/>
      <c r="IC235" s="109"/>
      <c r="ID235" s="109"/>
      <c r="IE235" s="109"/>
      <c r="IF235" s="109"/>
      <c r="IG235" s="109"/>
      <c r="IH235" s="109"/>
      <c r="II235" s="109"/>
      <c r="IJ235" s="109"/>
      <c r="IK235" s="109"/>
      <c r="IL235" s="109"/>
      <c r="IM235" s="109"/>
      <c r="IN235" s="109"/>
      <c r="IO235" s="109"/>
      <c r="IP235" s="109"/>
      <c r="IQ235" s="109"/>
      <c r="IR235" s="109"/>
      <c r="IS235" s="109"/>
      <c r="IT235" s="109"/>
      <c r="IU235" s="109"/>
      <c r="IV235" s="109"/>
    </row>
    <row r="236" spans="1:256" s="4" customFormat="1">
      <c r="A236" s="107"/>
      <c r="B236" s="14"/>
      <c r="C236" s="12"/>
      <c r="D236" s="157"/>
      <c r="E236" s="109"/>
      <c r="F236" s="157"/>
      <c r="G236" s="109"/>
      <c r="H236" s="109"/>
      <c r="I236" s="109"/>
      <c r="J236" s="109"/>
      <c r="K236" s="109"/>
      <c r="L236" s="109"/>
      <c r="M236" s="109"/>
      <c r="N236" s="109"/>
      <c r="O236" s="109"/>
      <c r="P236" s="109"/>
      <c r="Q236" s="109"/>
      <c r="R236" s="109"/>
      <c r="S236" s="109"/>
      <c r="T236" s="109"/>
      <c r="U236" s="109"/>
      <c r="V236" s="109"/>
      <c r="W236" s="109"/>
      <c r="X236" s="109"/>
      <c r="Y236" s="109"/>
      <c r="Z236" s="109"/>
      <c r="AA236" s="109"/>
      <c r="AB236" s="109"/>
      <c r="AC236" s="109"/>
      <c r="AD236" s="109"/>
      <c r="AE236" s="109"/>
      <c r="AF236" s="109"/>
      <c r="AG236" s="109"/>
      <c r="AH236" s="109"/>
      <c r="AI236" s="109"/>
      <c r="AJ236" s="109"/>
      <c r="AK236" s="109"/>
      <c r="AL236" s="109"/>
      <c r="AM236" s="109"/>
      <c r="AN236" s="109"/>
      <c r="AO236" s="109"/>
      <c r="AP236" s="109"/>
      <c r="AQ236" s="109"/>
      <c r="AR236" s="109"/>
      <c r="AS236" s="109"/>
      <c r="AT236" s="109"/>
      <c r="AU236" s="109"/>
      <c r="AV236" s="109"/>
      <c r="AW236" s="109"/>
      <c r="AX236" s="109"/>
      <c r="AY236" s="109"/>
      <c r="AZ236" s="109"/>
      <c r="BA236" s="109"/>
      <c r="BB236" s="109"/>
      <c r="BC236" s="109"/>
      <c r="BD236" s="109"/>
      <c r="BE236" s="109"/>
      <c r="BF236" s="109"/>
      <c r="BG236" s="109"/>
      <c r="BH236" s="109"/>
      <c r="BI236" s="109"/>
      <c r="BJ236" s="109"/>
      <c r="BK236" s="109"/>
      <c r="BL236" s="109"/>
      <c r="BM236" s="109"/>
      <c r="BN236" s="109"/>
      <c r="BO236" s="109"/>
      <c r="BP236" s="109"/>
      <c r="BQ236" s="109"/>
      <c r="BR236" s="109"/>
      <c r="BS236" s="109"/>
      <c r="BT236" s="109"/>
      <c r="BU236" s="109"/>
      <c r="BV236" s="109"/>
      <c r="BW236" s="109"/>
      <c r="BX236" s="109"/>
      <c r="BY236" s="109"/>
      <c r="BZ236" s="109"/>
      <c r="CA236" s="109"/>
      <c r="CB236" s="109"/>
      <c r="CC236" s="109"/>
      <c r="CD236" s="109"/>
      <c r="CE236" s="109"/>
      <c r="CF236" s="109"/>
      <c r="CG236" s="109"/>
      <c r="CH236" s="109"/>
      <c r="CI236" s="109"/>
      <c r="CJ236" s="109"/>
      <c r="CK236" s="109"/>
      <c r="CL236" s="109"/>
      <c r="CM236" s="109"/>
      <c r="CN236" s="109"/>
      <c r="CO236" s="109"/>
      <c r="CP236" s="109"/>
      <c r="CQ236" s="109"/>
      <c r="CR236" s="109"/>
      <c r="CS236" s="109"/>
      <c r="CT236" s="109"/>
      <c r="CU236" s="109"/>
      <c r="CV236" s="109"/>
      <c r="CW236" s="109"/>
      <c r="CX236" s="109"/>
      <c r="CY236" s="109"/>
      <c r="CZ236" s="109"/>
      <c r="DA236" s="109"/>
      <c r="DB236" s="109"/>
      <c r="DC236" s="109"/>
      <c r="DD236" s="109"/>
      <c r="DE236" s="109"/>
      <c r="DF236" s="109"/>
      <c r="DG236" s="109"/>
      <c r="DH236" s="109"/>
      <c r="DI236" s="109"/>
      <c r="DJ236" s="109"/>
      <c r="DK236" s="109"/>
      <c r="DL236" s="109"/>
      <c r="DM236" s="109"/>
      <c r="DN236" s="109"/>
      <c r="DO236" s="109"/>
      <c r="DP236" s="109"/>
      <c r="DQ236" s="109"/>
      <c r="DR236" s="109"/>
      <c r="DS236" s="109"/>
      <c r="DT236" s="109"/>
      <c r="DU236" s="109"/>
      <c r="DV236" s="109"/>
      <c r="DW236" s="109"/>
      <c r="DX236" s="109"/>
      <c r="DY236" s="109"/>
      <c r="DZ236" s="109"/>
      <c r="EA236" s="109"/>
      <c r="EB236" s="109"/>
      <c r="EC236" s="109"/>
      <c r="ED236" s="109"/>
      <c r="EE236" s="109"/>
      <c r="EF236" s="109"/>
      <c r="EG236" s="109"/>
      <c r="EH236" s="109"/>
      <c r="EI236" s="109"/>
      <c r="EJ236" s="109"/>
      <c r="EK236" s="109"/>
      <c r="EL236" s="109"/>
      <c r="EM236" s="109"/>
      <c r="EN236" s="109"/>
      <c r="EO236" s="109"/>
      <c r="EP236" s="109"/>
      <c r="EQ236" s="109"/>
      <c r="ER236" s="109"/>
      <c r="ES236" s="109"/>
      <c r="ET236" s="109"/>
      <c r="EU236" s="109"/>
      <c r="EV236" s="109"/>
      <c r="EW236" s="109"/>
      <c r="EX236" s="109"/>
      <c r="EY236" s="109"/>
      <c r="EZ236" s="109"/>
      <c r="FA236" s="109"/>
      <c r="FB236" s="109"/>
      <c r="FC236" s="109"/>
      <c r="FD236" s="109"/>
      <c r="FE236" s="109"/>
      <c r="FF236" s="109"/>
      <c r="FG236" s="109"/>
      <c r="FH236" s="109"/>
      <c r="FI236" s="109"/>
      <c r="FJ236" s="109"/>
      <c r="FK236" s="109"/>
      <c r="FL236" s="109"/>
      <c r="FM236" s="109"/>
      <c r="FN236" s="109"/>
      <c r="FO236" s="109"/>
      <c r="FP236" s="109"/>
      <c r="FQ236" s="109"/>
      <c r="FR236" s="109"/>
      <c r="FS236" s="109"/>
      <c r="FT236" s="109"/>
      <c r="FU236" s="109"/>
      <c r="FV236" s="109"/>
      <c r="FW236" s="109"/>
      <c r="FX236" s="109"/>
      <c r="FY236" s="109"/>
      <c r="FZ236" s="109"/>
      <c r="GA236" s="109"/>
      <c r="GB236" s="109"/>
      <c r="GC236" s="109"/>
      <c r="GD236" s="109"/>
      <c r="GE236" s="109"/>
      <c r="GF236" s="109"/>
      <c r="GG236" s="109"/>
      <c r="GH236" s="109"/>
      <c r="GI236" s="109"/>
      <c r="GJ236" s="109"/>
      <c r="GK236" s="109"/>
      <c r="GL236" s="109"/>
      <c r="GM236" s="109"/>
      <c r="GN236" s="109"/>
      <c r="GO236" s="109"/>
      <c r="GP236" s="109"/>
      <c r="GQ236" s="109"/>
      <c r="GR236" s="109"/>
      <c r="GS236" s="109"/>
      <c r="GT236" s="109"/>
      <c r="GU236" s="109"/>
      <c r="GV236" s="109"/>
      <c r="GW236" s="109"/>
      <c r="GX236" s="109"/>
      <c r="GY236" s="109"/>
      <c r="GZ236" s="109"/>
      <c r="HA236" s="109"/>
      <c r="HB236" s="109"/>
      <c r="HC236" s="109"/>
      <c r="HD236" s="109"/>
      <c r="HE236" s="109"/>
      <c r="HF236" s="109"/>
      <c r="HG236" s="109"/>
      <c r="HH236" s="109"/>
      <c r="HI236" s="109"/>
      <c r="HJ236" s="109"/>
      <c r="HK236" s="109"/>
      <c r="HL236" s="109"/>
      <c r="HM236" s="109"/>
      <c r="HN236" s="109"/>
      <c r="HO236" s="109"/>
      <c r="HP236" s="109"/>
      <c r="HQ236" s="109"/>
      <c r="HR236" s="109"/>
      <c r="HS236" s="109"/>
      <c r="HT236" s="109"/>
      <c r="HU236" s="109"/>
      <c r="HV236" s="109"/>
      <c r="HW236" s="109"/>
      <c r="HX236" s="109"/>
      <c r="HY236" s="109"/>
      <c r="HZ236" s="109"/>
      <c r="IA236" s="109"/>
      <c r="IB236" s="109"/>
      <c r="IC236" s="109"/>
      <c r="ID236" s="109"/>
      <c r="IE236" s="109"/>
      <c r="IF236" s="109"/>
      <c r="IG236" s="109"/>
      <c r="IH236" s="109"/>
      <c r="II236" s="109"/>
      <c r="IJ236" s="109"/>
      <c r="IK236" s="109"/>
      <c r="IL236" s="109"/>
      <c r="IM236" s="109"/>
      <c r="IN236" s="109"/>
      <c r="IO236" s="109"/>
      <c r="IP236" s="109"/>
      <c r="IQ236" s="109"/>
      <c r="IR236" s="109"/>
      <c r="IS236" s="109"/>
      <c r="IT236" s="109"/>
      <c r="IU236" s="109"/>
      <c r="IV236" s="109"/>
    </row>
    <row r="237" spans="1:256" s="4" customFormat="1">
      <c r="A237" s="107"/>
      <c r="B237" s="14"/>
      <c r="C237" s="12"/>
      <c r="D237" s="157"/>
      <c r="E237" s="109"/>
      <c r="F237" s="157"/>
      <c r="G237" s="109"/>
      <c r="H237" s="109"/>
      <c r="I237" s="109"/>
      <c r="J237" s="109"/>
      <c r="K237" s="109"/>
      <c r="L237" s="109"/>
      <c r="M237" s="109"/>
      <c r="N237" s="109"/>
      <c r="O237" s="109"/>
      <c r="P237" s="109"/>
      <c r="Q237" s="109"/>
      <c r="R237" s="109"/>
      <c r="S237" s="109"/>
      <c r="T237" s="109"/>
      <c r="U237" s="109"/>
      <c r="V237" s="109"/>
      <c r="W237" s="109"/>
      <c r="X237" s="109"/>
      <c r="Y237" s="109"/>
      <c r="Z237" s="109"/>
      <c r="AA237" s="109"/>
      <c r="AB237" s="109"/>
      <c r="AC237" s="109"/>
      <c r="AD237" s="109"/>
      <c r="AE237" s="109"/>
      <c r="AF237" s="109"/>
      <c r="AG237" s="109"/>
      <c r="AH237" s="109"/>
      <c r="AI237" s="109"/>
      <c r="AJ237" s="109"/>
      <c r="AK237" s="109"/>
      <c r="AL237" s="109"/>
      <c r="AM237" s="109"/>
      <c r="AN237" s="109"/>
      <c r="AO237" s="109"/>
      <c r="AP237" s="109"/>
      <c r="AQ237" s="109"/>
      <c r="AR237" s="109"/>
      <c r="AS237" s="109"/>
      <c r="AT237" s="109"/>
      <c r="AU237" s="109"/>
      <c r="AV237" s="109"/>
      <c r="AW237" s="109"/>
      <c r="AX237" s="109"/>
      <c r="AY237" s="109"/>
      <c r="AZ237" s="109"/>
      <c r="BA237" s="109"/>
      <c r="BB237" s="109"/>
      <c r="BC237" s="109"/>
      <c r="BD237" s="109"/>
      <c r="BE237" s="109"/>
      <c r="BF237" s="109"/>
      <c r="BG237" s="109"/>
      <c r="BH237" s="109"/>
      <c r="BI237" s="109"/>
      <c r="BJ237" s="109"/>
      <c r="BK237" s="109"/>
      <c r="BL237" s="109"/>
      <c r="BM237" s="109"/>
      <c r="BN237" s="109"/>
      <c r="BO237" s="109"/>
      <c r="BP237" s="109"/>
      <c r="BQ237" s="109"/>
      <c r="BR237" s="109"/>
      <c r="BS237" s="109"/>
      <c r="BT237" s="109"/>
      <c r="BU237" s="109"/>
      <c r="BV237" s="109"/>
      <c r="BW237" s="109"/>
      <c r="BX237" s="109"/>
      <c r="BY237" s="109"/>
      <c r="BZ237" s="109"/>
      <c r="CA237" s="109"/>
      <c r="CB237" s="109"/>
      <c r="CC237" s="109"/>
      <c r="CD237" s="109"/>
      <c r="CE237" s="109"/>
      <c r="CF237" s="109"/>
      <c r="CG237" s="109"/>
      <c r="CH237" s="109"/>
      <c r="CI237" s="109"/>
      <c r="CJ237" s="109"/>
      <c r="CK237" s="109"/>
      <c r="CL237" s="109"/>
      <c r="CM237" s="109"/>
      <c r="CN237" s="109"/>
      <c r="CO237" s="109"/>
      <c r="CP237" s="109"/>
      <c r="CQ237" s="109"/>
      <c r="CR237" s="109"/>
      <c r="CS237" s="109"/>
      <c r="CT237" s="109"/>
      <c r="CU237" s="109"/>
      <c r="CV237" s="109"/>
      <c r="CW237" s="109"/>
      <c r="CX237" s="109"/>
      <c r="CY237" s="109"/>
      <c r="CZ237" s="109"/>
      <c r="DA237" s="109"/>
      <c r="DB237" s="109"/>
      <c r="DC237" s="109"/>
      <c r="DD237" s="109"/>
      <c r="DE237" s="109"/>
      <c r="DF237" s="109"/>
      <c r="DG237" s="109"/>
      <c r="DH237" s="109"/>
      <c r="DI237" s="109"/>
      <c r="DJ237" s="109"/>
      <c r="DK237" s="109"/>
      <c r="DL237" s="109"/>
      <c r="DM237" s="109"/>
      <c r="DN237" s="109"/>
      <c r="DO237" s="109"/>
      <c r="DP237" s="109"/>
      <c r="DQ237" s="109"/>
      <c r="DR237" s="109"/>
      <c r="DS237" s="109"/>
      <c r="DT237" s="109"/>
      <c r="DU237" s="109"/>
      <c r="DV237" s="109"/>
      <c r="DW237" s="109"/>
      <c r="DX237" s="109"/>
      <c r="DY237" s="109"/>
      <c r="DZ237" s="109"/>
      <c r="EA237" s="109"/>
      <c r="EB237" s="109"/>
      <c r="EC237" s="109"/>
      <c r="ED237" s="109"/>
      <c r="EE237" s="109"/>
      <c r="EF237" s="109"/>
      <c r="EG237" s="109"/>
      <c r="EH237" s="109"/>
      <c r="EI237" s="109"/>
      <c r="EJ237" s="109"/>
      <c r="EK237" s="109"/>
      <c r="EL237" s="109"/>
      <c r="EM237" s="109"/>
      <c r="EN237" s="109"/>
      <c r="EO237" s="109"/>
      <c r="EP237" s="109"/>
      <c r="EQ237" s="109"/>
      <c r="ER237" s="109"/>
      <c r="ES237" s="109"/>
      <c r="ET237" s="109"/>
      <c r="EU237" s="109"/>
      <c r="EV237" s="109"/>
      <c r="EW237" s="109"/>
      <c r="EX237" s="109"/>
      <c r="EY237" s="109"/>
      <c r="EZ237" s="109"/>
      <c r="FA237" s="109"/>
      <c r="FB237" s="109"/>
      <c r="FC237" s="109"/>
      <c r="FD237" s="109"/>
      <c r="FE237" s="109"/>
      <c r="FF237" s="109"/>
      <c r="FG237" s="109"/>
      <c r="FH237" s="109"/>
      <c r="FI237" s="109"/>
      <c r="FJ237" s="109"/>
      <c r="FK237" s="109"/>
      <c r="FL237" s="109"/>
      <c r="FM237" s="109"/>
      <c r="FN237" s="109"/>
      <c r="FO237" s="109"/>
      <c r="FP237" s="109"/>
      <c r="FQ237" s="109"/>
      <c r="FR237" s="109"/>
      <c r="FS237" s="109"/>
      <c r="FT237" s="109"/>
      <c r="FU237" s="109"/>
      <c r="FV237" s="109"/>
      <c r="FW237" s="109"/>
      <c r="FX237" s="109"/>
      <c r="FY237" s="109"/>
      <c r="FZ237" s="109"/>
      <c r="GA237" s="109"/>
      <c r="GB237" s="109"/>
      <c r="GC237" s="109"/>
      <c r="GD237" s="109"/>
      <c r="GE237" s="109"/>
      <c r="GF237" s="109"/>
      <c r="GG237" s="109"/>
      <c r="GH237" s="109"/>
      <c r="GI237" s="109"/>
      <c r="GJ237" s="109"/>
      <c r="GK237" s="109"/>
      <c r="GL237" s="109"/>
      <c r="GM237" s="109"/>
      <c r="GN237" s="109"/>
      <c r="GO237" s="109"/>
      <c r="GP237" s="109"/>
      <c r="GQ237" s="109"/>
      <c r="GR237" s="109"/>
      <c r="GS237" s="109"/>
      <c r="GT237" s="109"/>
      <c r="GU237" s="109"/>
      <c r="GV237" s="109"/>
      <c r="GW237" s="109"/>
      <c r="GX237" s="109"/>
      <c r="GY237" s="109"/>
      <c r="GZ237" s="109"/>
      <c r="HA237" s="109"/>
      <c r="HB237" s="109"/>
      <c r="HC237" s="109"/>
      <c r="HD237" s="109"/>
      <c r="HE237" s="109"/>
      <c r="HF237" s="109"/>
      <c r="HG237" s="109"/>
      <c r="HH237" s="109"/>
      <c r="HI237" s="109"/>
      <c r="HJ237" s="109"/>
      <c r="HK237" s="109"/>
      <c r="HL237" s="109"/>
      <c r="HM237" s="109"/>
      <c r="HN237" s="109"/>
      <c r="HO237" s="109"/>
      <c r="HP237" s="109"/>
      <c r="HQ237" s="109"/>
      <c r="HR237" s="109"/>
      <c r="HS237" s="109"/>
      <c r="HT237" s="109"/>
      <c r="HU237" s="109"/>
      <c r="HV237" s="109"/>
      <c r="HW237" s="109"/>
      <c r="HX237" s="109"/>
      <c r="HY237" s="109"/>
      <c r="HZ237" s="109"/>
      <c r="IA237" s="109"/>
      <c r="IB237" s="109"/>
      <c r="IC237" s="109"/>
      <c r="ID237" s="109"/>
      <c r="IE237" s="109"/>
      <c r="IF237" s="109"/>
      <c r="IG237" s="109"/>
      <c r="IH237" s="109"/>
      <c r="II237" s="109"/>
      <c r="IJ237" s="109"/>
      <c r="IK237" s="109"/>
      <c r="IL237" s="109"/>
      <c r="IM237" s="109"/>
      <c r="IN237" s="109"/>
      <c r="IO237" s="109"/>
      <c r="IP237" s="109"/>
      <c r="IQ237" s="109"/>
      <c r="IR237" s="109"/>
      <c r="IS237" s="109"/>
      <c r="IT237" s="109"/>
      <c r="IU237" s="109"/>
      <c r="IV237" s="109"/>
    </row>
    <row r="238" spans="1:256" s="4" customFormat="1">
      <c r="A238" s="107"/>
      <c r="B238" s="14"/>
      <c r="C238" s="12"/>
      <c r="D238" s="157"/>
      <c r="E238" s="109"/>
      <c r="F238" s="157"/>
      <c r="G238" s="109"/>
      <c r="H238" s="109"/>
      <c r="I238" s="109"/>
      <c r="J238" s="109"/>
      <c r="K238" s="109"/>
      <c r="L238" s="109"/>
      <c r="M238" s="109"/>
      <c r="N238" s="109"/>
      <c r="O238" s="109"/>
      <c r="P238" s="109"/>
      <c r="Q238" s="109"/>
      <c r="R238" s="109"/>
      <c r="S238" s="109"/>
      <c r="T238" s="109"/>
      <c r="U238" s="109"/>
      <c r="V238" s="109"/>
      <c r="W238" s="109"/>
      <c r="X238" s="109"/>
      <c r="Y238" s="109"/>
      <c r="Z238" s="109"/>
      <c r="AA238" s="109"/>
      <c r="AB238" s="109"/>
      <c r="AC238" s="109"/>
      <c r="AD238" s="109"/>
      <c r="AE238" s="109"/>
      <c r="AF238" s="109"/>
      <c r="AG238" s="109"/>
      <c r="AH238" s="109"/>
      <c r="AI238" s="109"/>
      <c r="AJ238" s="109"/>
      <c r="AK238" s="109"/>
      <c r="AL238" s="109"/>
      <c r="AM238" s="109"/>
      <c r="AN238" s="109"/>
      <c r="AO238" s="109"/>
      <c r="AP238" s="109"/>
      <c r="AQ238" s="109"/>
      <c r="AR238" s="109"/>
      <c r="AS238" s="109"/>
      <c r="AT238" s="109"/>
      <c r="AU238" s="109"/>
      <c r="AV238" s="109"/>
      <c r="AW238" s="109"/>
      <c r="AX238" s="109"/>
      <c r="AY238" s="109"/>
      <c r="AZ238" s="109"/>
      <c r="BA238" s="109"/>
      <c r="BB238" s="109"/>
      <c r="BC238" s="109"/>
      <c r="BD238" s="109"/>
      <c r="BE238" s="109"/>
      <c r="BF238" s="109"/>
      <c r="BG238" s="109"/>
      <c r="BH238" s="109"/>
      <c r="BI238" s="109"/>
      <c r="BJ238" s="109"/>
      <c r="BK238" s="109"/>
      <c r="BL238" s="109"/>
      <c r="BM238" s="109"/>
      <c r="BN238" s="109"/>
      <c r="BO238" s="109"/>
      <c r="BP238" s="109"/>
      <c r="BQ238" s="109"/>
      <c r="BR238" s="109"/>
      <c r="BS238" s="109"/>
      <c r="BT238" s="109"/>
      <c r="BU238" s="109"/>
      <c r="BV238" s="109"/>
      <c r="BW238" s="109"/>
      <c r="BX238" s="109"/>
      <c r="BY238" s="109"/>
      <c r="BZ238" s="109"/>
      <c r="CA238" s="109"/>
      <c r="CB238" s="109"/>
      <c r="CC238" s="109"/>
      <c r="CD238" s="109"/>
      <c r="CE238" s="109"/>
      <c r="CF238" s="109"/>
      <c r="CG238" s="109"/>
      <c r="CH238" s="109"/>
      <c r="CI238" s="109"/>
      <c r="CJ238" s="109"/>
      <c r="CK238" s="109"/>
      <c r="CL238" s="109"/>
      <c r="CM238" s="109"/>
      <c r="CN238" s="109"/>
      <c r="CO238" s="109"/>
      <c r="CP238" s="109"/>
      <c r="CQ238" s="109"/>
      <c r="CR238" s="109"/>
      <c r="CS238" s="109"/>
      <c r="CT238" s="109"/>
      <c r="CU238" s="109"/>
      <c r="CV238" s="109"/>
      <c r="CW238" s="109"/>
      <c r="CX238" s="109"/>
      <c r="CY238" s="109"/>
      <c r="CZ238" s="109"/>
      <c r="DA238" s="109"/>
      <c r="DB238" s="109"/>
      <c r="DC238" s="109"/>
      <c r="DD238" s="109"/>
      <c r="DE238" s="109"/>
      <c r="DF238" s="109"/>
      <c r="DG238" s="109"/>
      <c r="DH238" s="109"/>
      <c r="DI238" s="109"/>
      <c r="DJ238" s="109"/>
      <c r="DK238" s="109"/>
      <c r="DL238" s="109"/>
      <c r="DM238" s="109"/>
      <c r="DN238" s="109"/>
      <c r="DO238" s="109"/>
      <c r="DP238" s="109"/>
      <c r="DQ238" s="109"/>
      <c r="DR238" s="109"/>
      <c r="DS238" s="109"/>
      <c r="DT238" s="109"/>
      <c r="DU238" s="109"/>
      <c r="DV238" s="109"/>
      <c r="DW238" s="109"/>
      <c r="DX238" s="109"/>
      <c r="DY238" s="109"/>
      <c r="DZ238" s="109"/>
      <c r="EA238" s="109"/>
      <c r="EB238" s="109"/>
      <c r="EC238" s="109"/>
      <c r="ED238" s="109"/>
      <c r="EE238" s="109"/>
      <c r="EF238" s="109"/>
      <c r="EG238" s="109"/>
      <c r="EH238" s="109"/>
      <c r="EI238" s="109"/>
      <c r="EJ238" s="109"/>
      <c r="EK238" s="109"/>
      <c r="EL238" s="109"/>
      <c r="EM238" s="109"/>
      <c r="EN238" s="109"/>
      <c r="EO238" s="109"/>
      <c r="EP238" s="109"/>
      <c r="EQ238" s="109"/>
      <c r="ER238" s="109"/>
      <c r="ES238" s="109"/>
      <c r="ET238" s="109"/>
      <c r="EU238" s="109"/>
      <c r="EV238" s="109"/>
      <c r="EW238" s="109"/>
      <c r="EX238" s="109"/>
      <c r="EY238" s="109"/>
      <c r="EZ238" s="109"/>
      <c r="FA238" s="109"/>
      <c r="FB238" s="109"/>
      <c r="FC238" s="109"/>
      <c r="FD238" s="109"/>
      <c r="FE238" s="109"/>
      <c r="FF238" s="109"/>
      <c r="FG238" s="109"/>
      <c r="FH238" s="109"/>
      <c r="FI238" s="109"/>
      <c r="FJ238" s="109"/>
      <c r="FK238" s="109"/>
      <c r="FL238" s="109"/>
      <c r="FM238" s="109"/>
      <c r="FN238" s="109"/>
      <c r="FO238" s="109"/>
      <c r="FP238" s="109"/>
      <c r="FQ238" s="109"/>
      <c r="FR238" s="109"/>
      <c r="FS238" s="109"/>
      <c r="FT238" s="109"/>
      <c r="FU238" s="109"/>
      <c r="FV238" s="109"/>
      <c r="FW238" s="109"/>
      <c r="FX238" s="109"/>
      <c r="FY238" s="109"/>
      <c r="FZ238" s="109"/>
      <c r="GA238" s="109"/>
      <c r="GB238" s="109"/>
      <c r="GC238" s="109"/>
      <c r="GD238" s="109"/>
      <c r="GE238" s="109"/>
      <c r="GF238" s="109"/>
      <c r="GG238" s="109"/>
      <c r="GH238" s="109"/>
      <c r="GI238" s="109"/>
      <c r="GJ238" s="109"/>
      <c r="GK238" s="109"/>
      <c r="GL238" s="109"/>
      <c r="GM238" s="109"/>
      <c r="GN238" s="109"/>
      <c r="GO238" s="109"/>
      <c r="GP238" s="109"/>
      <c r="GQ238" s="109"/>
      <c r="GR238" s="109"/>
      <c r="GS238" s="109"/>
      <c r="GT238" s="109"/>
      <c r="GU238" s="109"/>
      <c r="GV238" s="109"/>
      <c r="GW238" s="109"/>
      <c r="GX238" s="109"/>
      <c r="GY238" s="109"/>
      <c r="GZ238" s="109"/>
      <c r="HA238" s="109"/>
      <c r="HB238" s="109"/>
      <c r="HC238" s="109"/>
      <c r="HD238" s="109"/>
      <c r="HE238" s="109"/>
      <c r="HF238" s="109"/>
      <c r="HG238" s="109"/>
      <c r="HH238" s="109"/>
      <c r="HI238" s="109"/>
      <c r="HJ238" s="109"/>
      <c r="HK238" s="109"/>
      <c r="HL238" s="109"/>
      <c r="HM238" s="109"/>
      <c r="HN238" s="109"/>
      <c r="HO238" s="109"/>
      <c r="HP238" s="109"/>
      <c r="HQ238" s="109"/>
      <c r="HR238" s="109"/>
      <c r="HS238" s="109"/>
      <c r="HT238" s="109"/>
      <c r="HU238" s="109"/>
      <c r="HV238" s="109"/>
      <c r="HW238" s="109"/>
      <c r="HX238" s="109"/>
      <c r="HY238" s="109"/>
      <c r="HZ238" s="109"/>
      <c r="IA238" s="109"/>
      <c r="IB238" s="109"/>
      <c r="IC238" s="109"/>
      <c r="ID238" s="109"/>
      <c r="IE238" s="109"/>
      <c r="IF238" s="109"/>
      <c r="IG238" s="109"/>
      <c r="IH238" s="109"/>
      <c r="II238" s="109"/>
      <c r="IJ238" s="109"/>
      <c r="IK238" s="109"/>
      <c r="IL238" s="109"/>
      <c r="IM238" s="109"/>
      <c r="IN238" s="109"/>
      <c r="IO238" s="109"/>
      <c r="IP238" s="109"/>
      <c r="IQ238" s="109"/>
      <c r="IR238" s="109"/>
      <c r="IS238" s="109"/>
      <c r="IT238" s="109"/>
      <c r="IU238" s="109"/>
      <c r="IV238" s="109"/>
    </row>
    <row r="239" spans="1:256" s="4" customFormat="1">
      <c r="A239" s="107"/>
      <c r="B239" s="14"/>
      <c r="C239" s="12"/>
      <c r="D239" s="157"/>
      <c r="E239" s="109"/>
      <c r="F239" s="157"/>
      <c r="G239" s="109"/>
      <c r="H239" s="109"/>
      <c r="I239" s="109"/>
      <c r="J239" s="109"/>
      <c r="K239" s="109"/>
      <c r="L239" s="109"/>
      <c r="M239" s="109"/>
      <c r="N239" s="109"/>
      <c r="O239" s="109"/>
      <c r="P239" s="109"/>
      <c r="Q239" s="109"/>
      <c r="R239" s="109"/>
      <c r="S239" s="109"/>
      <c r="T239" s="109"/>
      <c r="U239" s="109"/>
      <c r="V239" s="109"/>
      <c r="W239" s="109"/>
      <c r="X239" s="109"/>
      <c r="Y239" s="109"/>
      <c r="Z239" s="109"/>
      <c r="AA239" s="109"/>
      <c r="AB239" s="109"/>
      <c r="AC239" s="109"/>
      <c r="AD239" s="109"/>
      <c r="AE239" s="109"/>
      <c r="AF239" s="109"/>
      <c r="AG239" s="109"/>
      <c r="AH239" s="109"/>
      <c r="AI239" s="109"/>
      <c r="AJ239" s="109"/>
      <c r="AK239" s="109"/>
      <c r="AL239" s="109"/>
      <c r="AM239" s="109"/>
      <c r="AN239" s="109"/>
      <c r="AO239" s="109"/>
      <c r="AP239" s="109"/>
      <c r="AQ239" s="109"/>
      <c r="AR239" s="109"/>
      <c r="AS239" s="109"/>
      <c r="AT239" s="109"/>
      <c r="AU239" s="109"/>
      <c r="AV239" s="109"/>
      <c r="AW239" s="109"/>
      <c r="AX239" s="109"/>
      <c r="AY239" s="109"/>
      <c r="AZ239" s="109"/>
      <c r="BA239" s="109"/>
      <c r="BB239" s="109"/>
      <c r="BC239" s="109"/>
      <c r="BD239" s="109"/>
      <c r="BE239" s="109"/>
      <c r="BF239" s="109"/>
      <c r="BG239" s="109"/>
      <c r="BH239" s="109"/>
      <c r="BI239" s="109"/>
      <c r="BJ239" s="109"/>
      <c r="BK239" s="109"/>
      <c r="BL239" s="109"/>
      <c r="BM239" s="109"/>
      <c r="BN239" s="109"/>
      <c r="BO239" s="109"/>
      <c r="BP239" s="109"/>
      <c r="BQ239" s="109"/>
      <c r="BR239" s="109"/>
      <c r="BS239" s="109"/>
      <c r="BT239" s="109"/>
      <c r="BU239" s="109"/>
      <c r="BV239" s="109"/>
      <c r="BW239" s="109"/>
      <c r="BX239" s="109"/>
      <c r="BY239" s="109"/>
      <c r="BZ239" s="109"/>
      <c r="CA239" s="109"/>
      <c r="CB239" s="109"/>
      <c r="CC239" s="109"/>
      <c r="CD239" s="109"/>
      <c r="CE239" s="109"/>
      <c r="CF239" s="109"/>
      <c r="CG239" s="109"/>
      <c r="CH239" s="109"/>
      <c r="CI239" s="109"/>
      <c r="CJ239" s="109"/>
      <c r="CK239" s="109"/>
      <c r="CL239" s="109"/>
      <c r="CM239" s="109"/>
      <c r="CN239" s="109"/>
      <c r="CO239" s="109"/>
      <c r="CP239" s="109"/>
      <c r="CQ239" s="109"/>
      <c r="CR239" s="109"/>
      <c r="CS239" s="109"/>
      <c r="CT239" s="109"/>
      <c r="CU239" s="109"/>
      <c r="CV239" s="109"/>
      <c r="CW239" s="109"/>
      <c r="CX239" s="109"/>
      <c r="CY239" s="109"/>
      <c r="CZ239" s="109"/>
      <c r="DA239" s="109"/>
      <c r="DB239" s="109"/>
      <c r="DC239" s="109"/>
      <c r="DD239" s="109"/>
      <c r="DE239" s="109"/>
      <c r="DF239" s="109"/>
      <c r="DG239" s="109"/>
      <c r="DH239" s="109"/>
      <c r="DI239" s="109"/>
      <c r="DJ239" s="109"/>
      <c r="DK239" s="109"/>
      <c r="DL239" s="109"/>
      <c r="DM239" s="109"/>
      <c r="DN239" s="109"/>
      <c r="DO239" s="109"/>
      <c r="DP239" s="109"/>
      <c r="DQ239" s="109"/>
      <c r="DR239" s="109"/>
      <c r="DS239" s="109"/>
      <c r="DT239" s="109"/>
      <c r="DU239" s="109"/>
      <c r="DV239" s="109"/>
      <c r="DW239" s="109"/>
      <c r="DX239" s="109"/>
      <c r="DY239" s="109"/>
      <c r="DZ239" s="109"/>
      <c r="EA239" s="109"/>
      <c r="EB239" s="109"/>
      <c r="EC239" s="109"/>
      <c r="ED239" s="109"/>
      <c r="EE239" s="109"/>
      <c r="EF239" s="109"/>
      <c r="EG239" s="109"/>
      <c r="EH239" s="109"/>
      <c r="EI239" s="109"/>
      <c r="EJ239" s="109"/>
      <c r="EK239" s="109"/>
      <c r="EL239" s="109"/>
      <c r="EM239" s="109"/>
      <c r="EN239" s="109"/>
      <c r="EO239" s="109"/>
      <c r="EP239" s="109"/>
      <c r="EQ239" s="109"/>
      <c r="ER239" s="109"/>
      <c r="ES239" s="109"/>
      <c r="ET239" s="109"/>
      <c r="EU239" s="109"/>
      <c r="EV239" s="109"/>
      <c r="EW239" s="109"/>
      <c r="EX239" s="109"/>
      <c r="EY239" s="109"/>
      <c r="EZ239" s="109"/>
      <c r="FA239" s="109"/>
      <c r="FB239" s="109"/>
      <c r="FC239" s="109"/>
      <c r="FD239" s="109"/>
      <c r="FE239" s="109"/>
      <c r="FF239" s="109"/>
      <c r="FG239" s="109"/>
      <c r="FH239" s="109"/>
      <c r="FI239" s="109"/>
      <c r="FJ239" s="109"/>
      <c r="FK239" s="109"/>
      <c r="FL239" s="109"/>
      <c r="FM239" s="109"/>
      <c r="FN239" s="109"/>
      <c r="FO239" s="109"/>
      <c r="FP239" s="109"/>
      <c r="FQ239" s="109"/>
      <c r="FR239" s="109"/>
      <c r="FS239" s="109"/>
      <c r="FT239" s="109"/>
      <c r="FU239" s="109"/>
      <c r="FV239" s="109"/>
      <c r="FW239" s="109"/>
      <c r="FX239" s="109"/>
      <c r="FY239" s="109"/>
      <c r="FZ239" s="109"/>
      <c r="GA239" s="109"/>
      <c r="GB239" s="109"/>
      <c r="GC239" s="109"/>
      <c r="GD239" s="109"/>
      <c r="GE239" s="109"/>
      <c r="GF239" s="109"/>
      <c r="GG239" s="109"/>
      <c r="GH239" s="109"/>
      <c r="GI239" s="109"/>
      <c r="GJ239" s="109"/>
      <c r="GK239" s="109"/>
      <c r="GL239" s="109"/>
      <c r="GM239" s="109"/>
      <c r="GN239" s="109"/>
      <c r="GO239" s="109"/>
      <c r="GP239" s="109"/>
      <c r="GQ239" s="109"/>
      <c r="GR239" s="109"/>
      <c r="GS239" s="109"/>
      <c r="GT239" s="109"/>
      <c r="GU239" s="109"/>
      <c r="GV239" s="109"/>
      <c r="GW239" s="109"/>
      <c r="GX239" s="109"/>
      <c r="GY239" s="109"/>
      <c r="GZ239" s="109"/>
      <c r="HA239" s="109"/>
      <c r="HB239" s="109"/>
      <c r="HC239" s="109"/>
      <c r="HD239" s="109"/>
      <c r="HE239" s="109"/>
      <c r="HF239" s="109"/>
      <c r="HG239" s="109"/>
      <c r="HH239" s="109"/>
      <c r="HI239" s="109"/>
      <c r="HJ239" s="109"/>
      <c r="HK239" s="109"/>
      <c r="HL239" s="109"/>
      <c r="HM239" s="109"/>
      <c r="HN239" s="109"/>
      <c r="HO239" s="109"/>
      <c r="HP239" s="109"/>
      <c r="HQ239" s="109"/>
      <c r="HR239" s="109"/>
      <c r="HS239" s="109"/>
      <c r="HT239" s="109"/>
      <c r="HU239" s="109"/>
      <c r="HV239" s="109"/>
      <c r="HW239" s="109"/>
      <c r="HX239" s="109"/>
      <c r="HY239" s="109"/>
      <c r="HZ239" s="109"/>
      <c r="IA239" s="109"/>
      <c r="IB239" s="109"/>
      <c r="IC239" s="109"/>
      <c r="ID239" s="109"/>
      <c r="IE239" s="109"/>
      <c r="IF239" s="109"/>
      <c r="IG239" s="109"/>
      <c r="IH239" s="109"/>
      <c r="II239" s="109"/>
      <c r="IJ239" s="109"/>
      <c r="IK239" s="109"/>
      <c r="IL239" s="109"/>
      <c r="IM239" s="109"/>
      <c r="IN239" s="109"/>
      <c r="IO239" s="109"/>
      <c r="IP239" s="109"/>
      <c r="IQ239" s="109"/>
      <c r="IR239" s="109"/>
      <c r="IS239" s="109"/>
      <c r="IT239" s="109"/>
      <c r="IU239" s="109"/>
      <c r="IV239" s="109"/>
    </row>
    <row r="240" spans="1:256" s="4" customFormat="1">
      <c r="A240" s="107"/>
      <c r="B240" s="14"/>
      <c r="C240" s="12"/>
      <c r="D240" s="157"/>
      <c r="E240" s="109"/>
      <c r="F240" s="157"/>
      <c r="G240" s="109"/>
      <c r="H240" s="109"/>
      <c r="I240" s="109"/>
      <c r="J240" s="109"/>
      <c r="K240" s="109"/>
      <c r="L240" s="109"/>
      <c r="M240" s="109"/>
      <c r="N240" s="109"/>
      <c r="O240" s="109"/>
      <c r="P240" s="109"/>
      <c r="Q240" s="109"/>
      <c r="R240" s="109"/>
      <c r="S240" s="109"/>
      <c r="T240" s="109"/>
      <c r="U240" s="109"/>
      <c r="V240" s="109"/>
      <c r="W240" s="109"/>
      <c r="X240" s="109"/>
      <c r="Y240" s="109"/>
      <c r="Z240" s="109"/>
      <c r="AA240" s="109"/>
      <c r="AB240" s="109"/>
      <c r="AC240" s="109"/>
      <c r="AD240" s="109"/>
      <c r="AE240" s="109"/>
      <c r="AF240" s="109"/>
      <c r="AG240" s="109"/>
      <c r="AH240" s="109"/>
      <c r="AI240" s="109"/>
      <c r="AJ240" s="109"/>
      <c r="AK240" s="109"/>
      <c r="AL240" s="109"/>
      <c r="AM240" s="109"/>
      <c r="AN240" s="109"/>
      <c r="AO240" s="109"/>
      <c r="AP240" s="109"/>
      <c r="AQ240" s="109"/>
      <c r="AR240" s="109"/>
      <c r="AS240" s="109"/>
      <c r="AT240" s="109"/>
      <c r="AU240" s="109"/>
      <c r="AV240" s="109"/>
      <c r="AW240" s="109"/>
      <c r="AX240" s="109"/>
      <c r="AY240" s="109"/>
      <c r="AZ240" s="109"/>
      <c r="BA240" s="109"/>
      <c r="BB240" s="109"/>
      <c r="BC240" s="109"/>
      <c r="BD240" s="109"/>
      <c r="BE240" s="109"/>
      <c r="BF240" s="109"/>
      <c r="BG240" s="109"/>
      <c r="BH240" s="109"/>
      <c r="BI240" s="109"/>
      <c r="BJ240" s="109"/>
      <c r="BK240" s="109"/>
      <c r="BL240" s="109"/>
      <c r="BM240" s="109"/>
      <c r="BN240" s="109"/>
      <c r="BO240" s="109"/>
      <c r="BP240" s="109"/>
      <c r="BQ240" s="109"/>
      <c r="BR240" s="109"/>
      <c r="BS240" s="109"/>
      <c r="BT240" s="109"/>
      <c r="BU240" s="109"/>
      <c r="BV240" s="109"/>
      <c r="BW240" s="109"/>
      <c r="BX240" s="109"/>
      <c r="BY240" s="109"/>
      <c r="BZ240" s="109"/>
      <c r="CA240" s="109"/>
      <c r="CB240" s="109"/>
      <c r="CC240" s="109"/>
      <c r="CD240" s="109"/>
      <c r="CE240" s="109"/>
      <c r="CF240" s="109"/>
      <c r="CG240" s="109"/>
      <c r="CH240" s="109"/>
      <c r="CI240" s="109"/>
      <c r="CJ240" s="109"/>
      <c r="CK240" s="109"/>
      <c r="CL240" s="109"/>
      <c r="CM240" s="109"/>
      <c r="CN240" s="109"/>
      <c r="CO240" s="109"/>
      <c r="CP240" s="109"/>
      <c r="CQ240" s="109"/>
      <c r="CR240" s="109"/>
      <c r="CS240" s="109"/>
      <c r="CT240" s="109"/>
      <c r="CU240" s="109"/>
      <c r="CV240" s="109"/>
      <c r="CW240" s="109"/>
      <c r="CX240" s="109"/>
      <c r="CY240" s="109"/>
      <c r="CZ240" s="109"/>
      <c r="DA240" s="109"/>
      <c r="DB240" s="109"/>
      <c r="DC240" s="109"/>
      <c r="DD240" s="109"/>
      <c r="DE240" s="109"/>
      <c r="DF240" s="109"/>
      <c r="DG240" s="109"/>
      <c r="DH240" s="109"/>
      <c r="DI240" s="109"/>
      <c r="DJ240" s="109"/>
      <c r="DK240" s="109"/>
      <c r="DL240" s="109"/>
      <c r="DM240" s="109"/>
      <c r="DN240" s="109"/>
      <c r="DO240" s="109"/>
      <c r="DP240" s="109"/>
      <c r="DQ240" s="109"/>
      <c r="DR240" s="109"/>
      <c r="DS240" s="109"/>
      <c r="DT240" s="109"/>
      <c r="DU240" s="109"/>
      <c r="DV240" s="109"/>
      <c r="DW240" s="109"/>
      <c r="DX240" s="109"/>
      <c r="DY240" s="109"/>
      <c r="DZ240" s="109"/>
      <c r="EA240" s="109"/>
      <c r="EB240" s="109"/>
      <c r="EC240" s="109"/>
      <c r="ED240" s="109"/>
      <c r="EE240" s="109"/>
      <c r="EF240" s="109"/>
      <c r="EG240" s="109"/>
      <c r="EH240" s="109"/>
      <c r="EI240" s="109"/>
      <c r="EJ240" s="109"/>
      <c r="EK240" s="109"/>
      <c r="EL240" s="109"/>
      <c r="EM240" s="109"/>
      <c r="EN240" s="109"/>
      <c r="EO240" s="109"/>
      <c r="EP240" s="109"/>
      <c r="EQ240" s="109"/>
      <c r="ER240" s="109"/>
      <c r="ES240" s="109"/>
      <c r="ET240" s="109"/>
      <c r="EU240" s="109"/>
      <c r="EV240" s="109"/>
      <c r="EW240" s="109"/>
      <c r="EX240" s="109"/>
      <c r="EY240" s="109"/>
      <c r="EZ240" s="109"/>
      <c r="FA240" s="109"/>
      <c r="FB240" s="109"/>
      <c r="FC240" s="109"/>
      <c r="FD240" s="109"/>
      <c r="FE240" s="109"/>
      <c r="FF240" s="109"/>
      <c r="FG240" s="109"/>
      <c r="FH240" s="109"/>
      <c r="FI240" s="109"/>
      <c r="FJ240" s="109"/>
      <c r="FK240" s="109"/>
      <c r="FL240" s="109"/>
      <c r="FM240" s="109"/>
      <c r="FN240" s="109"/>
      <c r="FO240" s="109"/>
      <c r="FP240" s="109"/>
      <c r="FQ240" s="109"/>
      <c r="FR240" s="109"/>
      <c r="FS240" s="109"/>
      <c r="FT240" s="109"/>
      <c r="FU240" s="109"/>
      <c r="FV240" s="109"/>
      <c r="FW240" s="109"/>
      <c r="FX240" s="109"/>
      <c r="FY240" s="109"/>
      <c r="FZ240" s="109"/>
      <c r="GA240" s="109"/>
      <c r="GB240" s="109"/>
      <c r="GC240" s="109"/>
      <c r="GD240" s="109"/>
      <c r="GE240" s="109"/>
      <c r="GF240" s="109"/>
      <c r="GG240" s="109"/>
      <c r="GH240" s="109"/>
      <c r="GI240" s="109"/>
      <c r="GJ240" s="109"/>
      <c r="GK240" s="109"/>
      <c r="GL240" s="109"/>
      <c r="GM240" s="109"/>
      <c r="GN240" s="109"/>
      <c r="GO240" s="109"/>
      <c r="GP240" s="109"/>
      <c r="GQ240" s="109"/>
      <c r="GR240" s="109"/>
      <c r="GS240" s="109"/>
      <c r="GT240" s="109"/>
      <c r="GU240" s="109"/>
      <c r="GV240" s="109"/>
      <c r="GW240" s="109"/>
      <c r="GX240" s="109"/>
      <c r="GY240" s="109"/>
      <c r="GZ240" s="109"/>
      <c r="HA240" s="109"/>
      <c r="HB240" s="109"/>
      <c r="HC240" s="109"/>
      <c r="HD240" s="109"/>
      <c r="HE240" s="109"/>
      <c r="HF240" s="109"/>
      <c r="HG240" s="109"/>
      <c r="HH240" s="109"/>
      <c r="HI240" s="109"/>
      <c r="HJ240" s="109"/>
      <c r="HK240" s="109"/>
      <c r="HL240" s="109"/>
      <c r="HM240" s="109"/>
      <c r="HN240" s="109"/>
      <c r="HO240" s="109"/>
      <c r="HP240" s="109"/>
      <c r="HQ240" s="109"/>
      <c r="HR240" s="109"/>
      <c r="HS240" s="109"/>
      <c r="HT240" s="109"/>
      <c r="HU240" s="109"/>
      <c r="HV240" s="109"/>
      <c r="HW240" s="109"/>
      <c r="HX240" s="109"/>
      <c r="HY240" s="109"/>
      <c r="HZ240" s="109"/>
      <c r="IA240" s="109"/>
      <c r="IB240" s="109"/>
      <c r="IC240" s="109"/>
      <c r="ID240" s="109"/>
      <c r="IE240" s="109"/>
      <c r="IF240" s="109"/>
      <c r="IG240" s="109"/>
      <c r="IH240" s="109"/>
      <c r="II240" s="109"/>
      <c r="IJ240" s="109"/>
      <c r="IK240" s="109"/>
      <c r="IL240" s="109"/>
      <c r="IM240" s="109"/>
      <c r="IN240" s="109"/>
      <c r="IO240" s="109"/>
      <c r="IP240" s="109"/>
      <c r="IQ240" s="109"/>
      <c r="IR240" s="109"/>
      <c r="IS240" s="109"/>
      <c r="IT240" s="109"/>
      <c r="IU240" s="109"/>
      <c r="IV240" s="109"/>
    </row>
    <row r="241" spans="1:256" s="4" customFormat="1">
      <c r="A241" s="107"/>
      <c r="B241" s="14"/>
      <c r="C241" s="12"/>
      <c r="D241" s="157"/>
      <c r="E241" s="109"/>
      <c r="F241" s="157"/>
      <c r="G241" s="109"/>
      <c r="H241" s="109"/>
      <c r="I241" s="109"/>
      <c r="J241" s="109"/>
      <c r="K241" s="109"/>
      <c r="L241" s="109"/>
      <c r="M241" s="109"/>
      <c r="N241" s="109"/>
      <c r="O241" s="109"/>
      <c r="P241" s="109"/>
      <c r="Q241" s="109"/>
      <c r="R241" s="109"/>
      <c r="S241" s="109"/>
      <c r="T241" s="109"/>
      <c r="U241" s="109"/>
      <c r="V241" s="109"/>
      <c r="W241" s="109"/>
      <c r="X241" s="109"/>
      <c r="Y241" s="109"/>
      <c r="Z241" s="109"/>
      <c r="AA241" s="109"/>
      <c r="AB241" s="109"/>
      <c r="AC241" s="109"/>
      <c r="AD241" s="109"/>
      <c r="AE241" s="109"/>
      <c r="AF241" s="109"/>
      <c r="AG241" s="109"/>
      <c r="AH241" s="109"/>
      <c r="AI241" s="109"/>
      <c r="AJ241" s="109"/>
      <c r="AK241" s="109"/>
      <c r="AL241" s="109"/>
      <c r="AM241" s="109"/>
      <c r="AN241" s="109"/>
      <c r="AO241" s="109"/>
      <c r="AP241" s="109"/>
      <c r="AQ241" s="109"/>
      <c r="AR241" s="109"/>
      <c r="AS241" s="109"/>
      <c r="AT241" s="109"/>
      <c r="AU241" s="109"/>
      <c r="AV241" s="109"/>
      <c r="AW241" s="109"/>
      <c r="AX241" s="109"/>
      <c r="AY241" s="109"/>
      <c r="AZ241" s="109"/>
      <c r="BA241" s="109"/>
      <c r="BB241" s="109"/>
      <c r="BC241" s="109"/>
      <c r="BD241" s="109"/>
      <c r="BE241" s="109"/>
      <c r="BF241" s="109"/>
      <c r="BG241" s="109"/>
      <c r="BH241" s="109"/>
      <c r="BI241" s="109"/>
      <c r="BJ241" s="109"/>
      <c r="BK241" s="109"/>
      <c r="BL241" s="109"/>
      <c r="BM241" s="109"/>
      <c r="BN241" s="109"/>
      <c r="BO241" s="109"/>
      <c r="BP241" s="109"/>
      <c r="BQ241" s="109"/>
      <c r="BR241" s="109"/>
      <c r="BS241" s="109"/>
      <c r="BT241" s="109"/>
      <c r="BU241" s="109"/>
      <c r="BV241" s="109"/>
      <c r="BW241" s="109"/>
      <c r="BX241" s="109"/>
      <c r="BY241" s="109"/>
      <c r="BZ241" s="109"/>
      <c r="CA241" s="109"/>
      <c r="CB241" s="109"/>
      <c r="CC241" s="109"/>
      <c r="CD241" s="109"/>
      <c r="CE241" s="109"/>
      <c r="CF241" s="109"/>
      <c r="CG241" s="109"/>
      <c r="CH241" s="109"/>
      <c r="CI241" s="109"/>
      <c r="CJ241" s="109"/>
      <c r="CK241" s="109"/>
      <c r="CL241" s="109"/>
      <c r="CM241" s="109"/>
      <c r="CN241" s="109"/>
      <c r="CO241" s="109"/>
      <c r="CP241" s="109"/>
      <c r="CQ241" s="109"/>
      <c r="CR241" s="109"/>
      <c r="CS241" s="109"/>
      <c r="CT241" s="109"/>
      <c r="CU241" s="109"/>
      <c r="CV241" s="109"/>
      <c r="CW241" s="109"/>
      <c r="CX241" s="109"/>
      <c r="CY241" s="109"/>
      <c r="CZ241" s="109"/>
      <c r="DA241" s="109"/>
      <c r="DB241" s="109"/>
      <c r="DC241" s="109"/>
      <c r="DD241" s="109"/>
      <c r="DE241" s="109"/>
      <c r="DF241" s="109"/>
      <c r="DG241" s="109"/>
      <c r="DH241" s="109"/>
      <c r="DI241" s="109"/>
      <c r="DJ241" s="109"/>
      <c r="DK241" s="109"/>
      <c r="DL241" s="109"/>
      <c r="DM241" s="109"/>
      <c r="DN241" s="109"/>
      <c r="DO241" s="109"/>
      <c r="DP241" s="109"/>
      <c r="DQ241" s="109"/>
      <c r="DR241" s="109"/>
      <c r="DS241" s="109"/>
      <c r="DT241" s="109"/>
      <c r="DU241" s="109"/>
      <c r="DV241" s="109"/>
      <c r="DW241" s="109"/>
      <c r="DX241" s="109"/>
      <c r="DY241" s="109"/>
      <c r="DZ241" s="109"/>
      <c r="EA241" s="109"/>
      <c r="EB241" s="109"/>
      <c r="EC241" s="109"/>
      <c r="ED241" s="109"/>
      <c r="EE241" s="109"/>
      <c r="EF241" s="109"/>
      <c r="EG241" s="109"/>
      <c r="EH241" s="109"/>
      <c r="EI241" s="109"/>
      <c r="EJ241" s="109"/>
      <c r="EK241" s="109"/>
      <c r="EL241" s="109"/>
      <c r="EM241" s="109"/>
      <c r="EN241" s="109"/>
      <c r="EO241" s="109"/>
      <c r="EP241" s="109"/>
      <c r="EQ241" s="109"/>
      <c r="ER241" s="109"/>
      <c r="ES241" s="109"/>
      <c r="ET241" s="109"/>
      <c r="EU241" s="109"/>
      <c r="EV241" s="109"/>
      <c r="EW241" s="109"/>
      <c r="EX241" s="109"/>
      <c r="EY241" s="109"/>
      <c r="EZ241" s="109"/>
      <c r="FA241" s="109"/>
      <c r="FB241" s="109"/>
      <c r="FC241" s="109"/>
      <c r="FD241" s="109"/>
      <c r="FE241" s="109"/>
      <c r="FF241" s="109"/>
      <c r="FG241" s="109"/>
      <c r="FH241" s="109"/>
      <c r="FI241" s="109"/>
      <c r="FJ241" s="109"/>
      <c r="FK241" s="109"/>
      <c r="FL241" s="109"/>
      <c r="FM241" s="109"/>
      <c r="FN241" s="109"/>
      <c r="FO241" s="109"/>
      <c r="FP241" s="109"/>
      <c r="FQ241" s="109"/>
      <c r="FR241" s="109"/>
      <c r="FS241" s="109"/>
      <c r="FT241" s="109"/>
      <c r="FU241" s="109"/>
      <c r="FV241" s="109"/>
      <c r="FW241" s="109"/>
      <c r="FX241" s="109"/>
      <c r="FY241" s="109"/>
      <c r="FZ241" s="109"/>
      <c r="GA241" s="109"/>
      <c r="GB241" s="109"/>
      <c r="GC241" s="109"/>
      <c r="GD241" s="109"/>
      <c r="GE241" s="109"/>
      <c r="GF241" s="109"/>
      <c r="GG241" s="109"/>
      <c r="GH241" s="109"/>
      <c r="GI241" s="109"/>
      <c r="GJ241" s="109"/>
      <c r="GK241" s="109"/>
      <c r="GL241" s="109"/>
      <c r="GM241" s="109"/>
      <c r="GN241" s="109"/>
      <c r="GO241" s="109"/>
      <c r="GP241" s="109"/>
      <c r="GQ241" s="109"/>
      <c r="GR241" s="109"/>
      <c r="GS241" s="109"/>
      <c r="GT241" s="109"/>
      <c r="GU241" s="109"/>
      <c r="GV241" s="109"/>
      <c r="GW241" s="109"/>
      <c r="GX241" s="109"/>
      <c r="GY241" s="109"/>
      <c r="GZ241" s="109"/>
      <c r="HA241" s="109"/>
      <c r="HB241" s="109"/>
      <c r="HC241" s="109"/>
      <c r="HD241" s="109"/>
      <c r="HE241" s="109"/>
      <c r="HF241" s="109"/>
      <c r="HG241" s="109"/>
      <c r="HH241" s="109"/>
      <c r="HI241" s="109"/>
      <c r="HJ241" s="109"/>
      <c r="HK241" s="109"/>
      <c r="HL241" s="109"/>
      <c r="HM241" s="109"/>
      <c r="HN241" s="109"/>
      <c r="HO241" s="109"/>
      <c r="HP241" s="109"/>
      <c r="HQ241" s="109"/>
      <c r="HR241" s="109"/>
      <c r="HS241" s="109"/>
      <c r="HT241" s="109"/>
      <c r="HU241" s="109"/>
      <c r="HV241" s="109"/>
      <c r="HW241" s="109"/>
      <c r="HX241" s="109"/>
      <c r="HY241" s="109"/>
      <c r="HZ241" s="109"/>
      <c r="IA241" s="109"/>
      <c r="IB241" s="109"/>
      <c r="IC241" s="109"/>
      <c r="ID241" s="109"/>
      <c r="IE241" s="109"/>
      <c r="IF241" s="109"/>
      <c r="IG241" s="109"/>
      <c r="IH241" s="109"/>
      <c r="II241" s="109"/>
      <c r="IJ241" s="109"/>
      <c r="IK241" s="109"/>
      <c r="IL241" s="109"/>
      <c r="IM241" s="109"/>
      <c r="IN241" s="109"/>
      <c r="IO241" s="109"/>
      <c r="IP241" s="109"/>
      <c r="IQ241" s="109"/>
      <c r="IR241" s="109"/>
      <c r="IS241" s="109"/>
      <c r="IT241" s="109"/>
      <c r="IU241" s="109"/>
      <c r="IV241" s="109"/>
    </row>
    <row r="242" spans="1:256" s="4" customFormat="1">
      <c r="A242" s="107"/>
      <c r="B242" s="14"/>
      <c r="C242" s="12"/>
      <c r="D242" s="157"/>
      <c r="E242" s="109"/>
      <c r="F242" s="157"/>
      <c r="G242" s="109"/>
      <c r="H242" s="109"/>
      <c r="I242" s="109"/>
      <c r="J242" s="109"/>
      <c r="K242" s="109"/>
      <c r="L242" s="109"/>
      <c r="M242" s="109"/>
      <c r="N242" s="109"/>
      <c r="O242" s="109"/>
      <c r="P242" s="109"/>
      <c r="Q242" s="109"/>
      <c r="R242" s="109"/>
      <c r="S242" s="109"/>
      <c r="T242" s="109"/>
      <c r="U242" s="109"/>
      <c r="V242" s="109"/>
      <c r="W242" s="109"/>
      <c r="X242" s="109"/>
      <c r="Y242" s="109"/>
      <c r="Z242" s="109"/>
      <c r="AA242" s="109"/>
      <c r="AB242" s="109"/>
      <c r="AC242" s="109"/>
      <c r="AD242" s="109"/>
      <c r="AE242" s="109"/>
      <c r="AF242" s="109"/>
      <c r="AG242" s="109"/>
      <c r="AH242" s="109"/>
      <c r="AI242" s="109"/>
      <c r="AJ242" s="109"/>
      <c r="AK242" s="109"/>
      <c r="AL242" s="109"/>
      <c r="AM242" s="109"/>
      <c r="AN242" s="109"/>
      <c r="AO242" s="109"/>
      <c r="AP242" s="109"/>
      <c r="AQ242" s="109"/>
      <c r="AR242" s="109"/>
      <c r="AS242" s="109"/>
      <c r="AT242" s="109"/>
      <c r="AU242" s="109"/>
      <c r="AV242" s="109"/>
      <c r="AW242" s="109"/>
      <c r="AX242" s="109"/>
      <c r="AY242" s="109"/>
      <c r="AZ242" s="109"/>
      <c r="BA242" s="109"/>
      <c r="BB242" s="109"/>
      <c r="BC242" s="109"/>
      <c r="BD242" s="109"/>
      <c r="BE242" s="109"/>
      <c r="BF242" s="109"/>
      <c r="BG242" s="109"/>
      <c r="BH242" s="109"/>
      <c r="BI242" s="109"/>
      <c r="BJ242" s="109"/>
      <c r="BK242" s="109"/>
      <c r="BL242" s="109"/>
      <c r="BM242" s="109"/>
      <c r="BN242" s="109"/>
      <c r="BO242" s="109"/>
      <c r="BP242" s="109"/>
      <c r="BQ242" s="109"/>
      <c r="BR242" s="109"/>
      <c r="BS242" s="109"/>
      <c r="BT242" s="109"/>
      <c r="BU242" s="109"/>
      <c r="BV242" s="109"/>
      <c r="BW242" s="109"/>
      <c r="BX242" s="109"/>
      <c r="BY242" s="109"/>
      <c r="BZ242" s="109"/>
      <c r="CA242" s="109"/>
      <c r="CB242" s="109"/>
      <c r="CC242" s="109"/>
      <c r="CD242" s="109"/>
      <c r="CE242" s="109"/>
      <c r="CF242" s="109"/>
      <c r="CG242" s="109"/>
      <c r="CH242" s="109"/>
      <c r="CI242" s="109"/>
      <c r="CJ242" s="109"/>
      <c r="CK242" s="109"/>
      <c r="CL242" s="109"/>
      <c r="CM242" s="109"/>
      <c r="CN242" s="109"/>
      <c r="CO242" s="109"/>
      <c r="CP242" s="109"/>
      <c r="CQ242" s="109"/>
      <c r="CR242" s="109"/>
      <c r="CS242" s="109"/>
      <c r="CT242" s="109"/>
      <c r="CU242" s="109"/>
      <c r="CV242" s="109"/>
      <c r="CW242" s="109"/>
      <c r="CX242" s="109"/>
      <c r="CY242" s="109"/>
      <c r="CZ242" s="109"/>
      <c r="DA242" s="109"/>
      <c r="DB242" s="109"/>
      <c r="DC242" s="109"/>
      <c r="DD242" s="109"/>
      <c r="DE242" s="109"/>
      <c r="DF242" s="109"/>
      <c r="DG242" s="109"/>
      <c r="DH242" s="109"/>
      <c r="DI242" s="109"/>
      <c r="DJ242" s="109"/>
      <c r="DK242" s="109"/>
      <c r="DL242" s="109"/>
      <c r="DM242" s="109"/>
      <c r="DN242" s="109"/>
      <c r="DO242" s="109"/>
      <c r="DP242" s="109"/>
      <c r="DQ242" s="109"/>
      <c r="DR242" s="109"/>
      <c r="DS242" s="109"/>
      <c r="DT242" s="109"/>
      <c r="DU242" s="109"/>
      <c r="DV242" s="109"/>
      <c r="DW242" s="109"/>
      <c r="DX242" s="109"/>
      <c r="DY242" s="109"/>
      <c r="DZ242" s="109"/>
      <c r="EA242" s="109"/>
      <c r="EB242" s="109"/>
      <c r="EC242" s="109"/>
      <c r="ED242" s="109"/>
      <c r="EE242" s="109"/>
      <c r="EF242" s="109"/>
      <c r="EG242" s="109"/>
      <c r="EH242" s="109"/>
      <c r="EI242" s="109"/>
      <c r="EJ242" s="109"/>
      <c r="EK242" s="109"/>
      <c r="EL242" s="109"/>
      <c r="EM242" s="109"/>
      <c r="EN242" s="109"/>
      <c r="EO242" s="109"/>
      <c r="EP242" s="109"/>
      <c r="EQ242" s="109"/>
      <c r="ER242" s="109"/>
      <c r="ES242" s="109"/>
      <c r="ET242" s="109"/>
      <c r="EU242" s="109"/>
      <c r="EV242" s="109"/>
      <c r="EW242" s="109"/>
      <c r="EX242" s="109"/>
      <c r="EY242" s="109"/>
      <c r="EZ242" s="109"/>
      <c r="FA242" s="109"/>
      <c r="FB242" s="109"/>
      <c r="FC242" s="109"/>
      <c r="FD242" s="109"/>
      <c r="FE242" s="109"/>
      <c r="FF242" s="109"/>
      <c r="FG242" s="109"/>
      <c r="FH242" s="109"/>
      <c r="FI242" s="109"/>
      <c r="FJ242" s="109"/>
      <c r="FK242" s="109"/>
      <c r="FL242" s="109"/>
      <c r="FM242" s="109"/>
      <c r="FN242" s="109"/>
      <c r="FO242" s="109"/>
      <c r="FP242" s="109"/>
      <c r="FQ242" s="109"/>
      <c r="FR242" s="109"/>
      <c r="FS242" s="109"/>
      <c r="FT242" s="109"/>
      <c r="FU242" s="109"/>
      <c r="FV242" s="109"/>
      <c r="FW242" s="109"/>
      <c r="FX242" s="109"/>
      <c r="FY242" s="109"/>
      <c r="FZ242" s="109"/>
      <c r="GA242" s="109"/>
      <c r="GB242" s="109"/>
      <c r="GC242" s="109"/>
      <c r="GD242" s="109"/>
      <c r="GE242" s="109"/>
      <c r="GF242" s="109"/>
      <c r="GG242" s="109"/>
      <c r="GH242" s="109"/>
      <c r="GI242" s="109"/>
      <c r="GJ242" s="109"/>
      <c r="GK242" s="109"/>
      <c r="GL242" s="109"/>
      <c r="GM242" s="109"/>
      <c r="GN242" s="109"/>
      <c r="GO242" s="109"/>
      <c r="GP242" s="109"/>
      <c r="GQ242" s="109"/>
      <c r="GR242" s="109"/>
      <c r="GS242" s="109"/>
      <c r="GT242" s="109"/>
      <c r="GU242" s="109"/>
      <c r="GV242" s="109"/>
      <c r="GW242" s="109"/>
      <c r="GX242" s="109"/>
      <c r="GY242" s="109"/>
      <c r="GZ242" s="109"/>
      <c r="HA242" s="109"/>
      <c r="HB242" s="109"/>
      <c r="HC242" s="109"/>
      <c r="HD242" s="109"/>
      <c r="HE242" s="109"/>
      <c r="HF242" s="109"/>
      <c r="HG242" s="109"/>
      <c r="HH242" s="109"/>
      <c r="HI242" s="109"/>
      <c r="HJ242" s="109"/>
      <c r="HK242" s="109"/>
      <c r="HL242" s="109"/>
      <c r="HM242" s="109"/>
      <c r="HN242" s="109"/>
      <c r="HO242" s="109"/>
      <c r="HP242" s="109"/>
      <c r="HQ242" s="109"/>
      <c r="HR242" s="109"/>
      <c r="HS242" s="109"/>
      <c r="HT242" s="109"/>
      <c r="HU242" s="109"/>
      <c r="HV242" s="109"/>
      <c r="HW242" s="109"/>
      <c r="HX242" s="109"/>
      <c r="HY242" s="109"/>
      <c r="HZ242" s="109"/>
      <c r="IA242" s="109"/>
      <c r="IB242" s="109"/>
      <c r="IC242" s="109"/>
      <c r="ID242" s="109"/>
      <c r="IE242" s="109"/>
      <c r="IF242" s="109"/>
      <c r="IG242" s="109"/>
      <c r="IH242" s="109"/>
      <c r="II242" s="109"/>
      <c r="IJ242" s="109"/>
      <c r="IK242" s="109"/>
      <c r="IL242" s="109"/>
      <c r="IM242" s="109"/>
      <c r="IN242" s="109"/>
      <c r="IO242" s="109"/>
      <c r="IP242" s="109"/>
      <c r="IQ242" s="109"/>
      <c r="IR242" s="109"/>
      <c r="IS242" s="109"/>
      <c r="IT242" s="109"/>
      <c r="IU242" s="109"/>
      <c r="IV242" s="109"/>
    </row>
    <row r="243" spans="1:256" s="4" customFormat="1">
      <c r="A243" s="107"/>
      <c r="B243" s="14"/>
      <c r="C243" s="12"/>
      <c r="D243" s="157"/>
      <c r="E243" s="109"/>
      <c r="F243" s="157"/>
      <c r="G243" s="109"/>
      <c r="H243" s="109"/>
      <c r="I243" s="109"/>
      <c r="J243" s="109"/>
      <c r="K243" s="109"/>
      <c r="L243" s="109"/>
      <c r="M243" s="109"/>
      <c r="N243" s="109"/>
      <c r="O243" s="109"/>
      <c r="P243" s="109"/>
      <c r="Q243" s="109"/>
      <c r="R243" s="109"/>
      <c r="S243" s="109"/>
      <c r="T243" s="109"/>
      <c r="U243" s="109"/>
      <c r="V243" s="109"/>
      <c r="W243" s="109"/>
      <c r="X243" s="109"/>
      <c r="Y243" s="109"/>
      <c r="Z243" s="109"/>
      <c r="AA243" s="109"/>
      <c r="AB243" s="109"/>
      <c r="AC243" s="109"/>
      <c r="AD243" s="109"/>
      <c r="AE243" s="109"/>
      <c r="AF243" s="109"/>
      <c r="AG243" s="109"/>
      <c r="AH243" s="109"/>
      <c r="AI243" s="109"/>
      <c r="AJ243" s="109"/>
      <c r="AK243" s="109"/>
      <c r="AL243" s="109"/>
      <c r="AM243" s="109"/>
      <c r="AN243" s="109"/>
      <c r="AO243" s="109"/>
      <c r="AP243" s="109"/>
      <c r="AQ243" s="109"/>
      <c r="AR243" s="109"/>
      <c r="AS243" s="109"/>
      <c r="AT243" s="109"/>
      <c r="AU243" s="109"/>
      <c r="AV243" s="109"/>
      <c r="AW243" s="109"/>
      <c r="AX243" s="109"/>
      <c r="AY243" s="109"/>
      <c r="AZ243" s="109"/>
      <c r="BA243" s="109"/>
      <c r="BB243" s="109"/>
      <c r="BC243" s="109"/>
      <c r="BD243" s="109"/>
      <c r="BE243" s="109"/>
      <c r="BF243" s="109"/>
      <c r="BG243" s="109"/>
      <c r="BH243" s="109"/>
      <c r="BI243" s="109"/>
      <c r="BJ243" s="109"/>
      <c r="BK243" s="109"/>
      <c r="BL243" s="109"/>
      <c r="BM243" s="109"/>
      <c r="BN243" s="109"/>
      <c r="BO243" s="109"/>
      <c r="BP243" s="109"/>
      <c r="BQ243" s="109"/>
      <c r="BR243" s="109"/>
      <c r="BS243" s="109"/>
      <c r="BT243" s="109"/>
      <c r="BU243" s="109"/>
      <c r="BV243" s="109"/>
      <c r="BW243" s="109"/>
      <c r="BX243" s="109"/>
      <c r="BY243" s="109"/>
      <c r="BZ243" s="109"/>
      <c r="CA243" s="109"/>
      <c r="CB243" s="109"/>
      <c r="CC243" s="109"/>
      <c r="CD243" s="109"/>
      <c r="CE243" s="109"/>
      <c r="CF243" s="109"/>
      <c r="CG243" s="109"/>
      <c r="CH243" s="109"/>
      <c r="CI243" s="109"/>
      <c r="CJ243" s="109"/>
      <c r="CK243" s="109"/>
      <c r="CL243" s="109"/>
      <c r="CM243" s="109"/>
      <c r="CN243" s="109"/>
      <c r="CO243" s="109"/>
      <c r="CP243" s="109"/>
      <c r="CQ243" s="109"/>
      <c r="CR243" s="109"/>
      <c r="CS243" s="109"/>
      <c r="CT243" s="109"/>
      <c r="CU243" s="109"/>
      <c r="CV243" s="109"/>
      <c r="CW243" s="109"/>
      <c r="CX243" s="109"/>
      <c r="CY243" s="109"/>
      <c r="CZ243" s="109"/>
      <c r="DA243" s="109"/>
      <c r="DB243" s="109"/>
      <c r="DC243" s="109"/>
      <c r="DD243" s="109"/>
      <c r="DE243" s="109"/>
      <c r="DF243" s="109"/>
      <c r="DG243" s="109"/>
      <c r="DH243" s="109"/>
      <c r="DI243" s="109"/>
      <c r="DJ243" s="109"/>
      <c r="DK243" s="109"/>
      <c r="DL243" s="109"/>
      <c r="DM243" s="109"/>
      <c r="DN243" s="109"/>
      <c r="DO243" s="109"/>
      <c r="DP243" s="109"/>
      <c r="DQ243" s="109"/>
      <c r="DR243" s="109"/>
      <c r="DS243" s="109"/>
      <c r="DT243" s="109"/>
      <c r="DU243" s="109"/>
      <c r="DV243" s="109"/>
      <c r="DW243" s="109"/>
      <c r="DX243" s="109"/>
      <c r="DY243" s="109"/>
      <c r="DZ243" s="109"/>
      <c r="EA243" s="109"/>
      <c r="EB243" s="109"/>
      <c r="EC243" s="109"/>
      <c r="ED243" s="109"/>
      <c r="EE243" s="109"/>
      <c r="EF243" s="109"/>
      <c r="EG243" s="109"/>
      <c r="EH243" s="109"/>
      <c r="EI243" s="109"/>
      <c r="EJ243" s="109"/>
      <c r="EK243" s="109"/>
      <c r="EL243" s="109"/>
      <c r="EM243" s="109"/>
      <c r="EN243" s="109"/>
      <c r="EO243" s="109"/>
      <c r="EP243" s="109"/>
      <c r="EQ243" s="109"/>
      <c r="ER243" s="109"/>
      <c r="ES243" s="109"/>
      <c r="ET243" s="109"/>
      <c r="EU243" s="109"/>
      <c r="EV243" s="109"/>
      <c r="EW243" s="109"/>
      <c r="EX243" s="109"/>
      <c r="EY243" s="109"/>
      <c r="EZ243" s="109"/>
      <c r="FA243" s="109"/>
      <c r="FB243" s="109"/>
      <c r="FC243" s="109"/>
      <c r="FD243" s="109"/>
      <c r="FE243" s="109"/>
      <c r="FF243" s="109"/>
      <c r="FG243" s="109"/>
      <c r="FH243" s="109"/>
      <c r="FI243" s="109"/>
      <c r="FJ243" s="109"/>
      <c r="FK243" s="109"/>
      <c r="FL243" s="109"/>
      <c r="FM243" s="109"/>
      <c r="FN243" s="109"/>
      <c r="FO243" s="109"/>
      <c r="FP243" s="109"/>
      <c r="FQ243" s="109"/>
      <c r="FR243" s="109"/>
      <c r="FS243" s="109"/>
      <c r="FT243" s="109"/>
      <c r="FU243" s="109"/>
      <c r="FV243" s="109"/>
      <c r="FW243" s="109"/>
      <c r="FX243" s="109"/>
      <c r="FY243" s="109"/>
      <c r="FZ243" s="109"/>
      <c r="GA243" s="109"/>
      <c r="GB243" s="109"/>
      <c r="GC243" s="109"/>
      <c r="GD243" s="109"/>
      <c r="GE243" s="109"/>
      <c r="GF243" s="109"/>
      <c r="GG243" s="109"/>
      <c r="GH243" s="109"/>
      <c r="GI243" s="109"/>
      <c r="GJ243" s="109"/>
      <c r="GK243" s="109"/>
      <c r="GL243" s="109"/>
      <c r="GM243" s="109"/>
      <c r="GN243" s="109"/>
      <c r="GO243" s="109"/>
      <c r="GP243" s="109"/>
      <c r="GQ243" s="109"/>
      <c r="GR243" s="109"/>
      <c r="GS243" s="109"/>
      <c r="GT243" s="109"/>
      <c r="GU243" s="109"/>
      <c r="GV243" s="109"/>
      <c r="GW243" s="109"/>
      <c r="GX243" s="109"/>
      <c r="GY243" s="109"/>
      <c r="GZ243" s="109"/>
      <c r="HA243" s="109"/>
      <c r="HB243" s="109"/>
      <c r="HC243" s="109"/>
      <c r="HD243" s="109"/>
      <c r="HE243" s="109"/>
      <c r="HF243" s="109"/>
      <c r="HG243" s="109"/>
      <c r="HH243" s="109"/>
      <c r="HI243" s="109"/>
      <c r="HJ243" s="109"/>
      <c r="HK243" s="109"/>
      <c r="HL243" s="109"/>
      <c r="HM243" s="109"/>
      <c r="HN243" s="109"/>
      <c r="HO243" s="109"/>
      <c r="HP243" s="109"/>
      <c r="HQ243" s="109"/>
      <c r="HR243" s="109"/>
      <c r="HS243" s="109"/>
      <c r="HT243" s="109"/>
      <c r="HU243" s="109"/>
      <c r="HV243" s="109"/>
      <c r="HW243" s="109"/>
      <c r="HX243" s="109"/>
      <c r="HY243" s="109"/>
      <c r="HZ243" s="109"/>
      <c r="IA243" s="109"/>
      <c r="IB243" s="109"/>
      <c r="IC243" s="109"/>
      <c r="ID243" s="109"/>
      <c r="IE243" s="109"/>
      <c r="IF243" s="109"/>
      <c r="IG243" s="109"/>
      <c r="IH243" s="109"/>
      <c r="II243" s="109"/>
      <c r="IJ243" s="109"/>
      <c r="IK243" s="109"/>
      <c r="IL243" s="109"/>
      <c r="IM243" s="109"/>
      <c r="IN243" s="109"/>
      <c r="IO243" s="109"/>
      <c r="IP243" s="109"/>
      <c r="IQ243" s="109"/>
      <c r="IR243" s="109"/>
      <c r="IS243" s="109"/>
      <c r="IT243" s="109"/>
      <c r="IU243" s="109"/>
      <c r="IV243" s="109"/>
    </row>
    <row r="244" spans="1:256" s="4" customFormat="1">
      <c r="A244" s="107"/>
      <c r="B244" s="14"/>
      <c r="C244" s="12"/>
      <c r="D244" s="157"/>
      <c r="E244" s="109"/>
      <c r="F244" s="157"/>
      <c r="G244" s="109"/>
      <c r="H244" s="109"/>
      <c r="I244" s="109"/>
      <c r="J244" s="109"/>
      <c r="K244" s="109"/>
      <c r="L244" s="109"/>
      <c r="M244" s="109"/>
      <c r="N244" s="109"/>
      <c r="O244" s="109"/>
      <c r="P244" s="109"/>
      <c r="Q244" s="109"/>
      <c r="R244" s="109"/>
      <c r="S244" s="109"/>
      <c r="T244" s="109"/>
      <c r="U244" s="109"/>
      <c r="V244" s="109"/>
      <c r="W244" s="109"/>
      <c r="X244" s="109"/>
      <c r="Y244" s="109"/>
      <c r="Z244" s="109"/>
      <c r="AA244" s="109"/>
      <c r="AB244" s="109"/>
      <c r="AC244" s="109"/>
      <c r="AD244" s="109"/>
      <c r="AE244" s="109"/>
      <c r="AF244" s="109"/>
      <c r="AG244" s="109"/>
      <c r="AH244" s="109"/>
      <c r="AI244" s="109"/>
      <c r="AJ244" s="109"/>
      <c r="AK244" s="109"/>
      <c r="AL244" s="109"/>
      <c r="AM244" s="109"/>
      <c r="AN244" s="109"/>
      <c r="AO244" s="109"/>
      <c r="AP244" s="109"/>
      <c r="AQ244" s="109"/>
      <c r="AR244" s="109"/>
      <c r="AS244" s="109"/>
      <c r="AT244" s="109"/>
      <c r="AU244" s="109"/>
      <c r="AV244" s="109"/>
      <c r="AW244" s="109"/>
      <c r="AX244" s="109"/>
      <c r="AY244" s="109"/>
      <c r="AZ244" s="109"/>
      <c r="BA244" s="109"/>
      <c r="BB244" s="109"/>
      <c r="BC244" s="109"/>
      <c r="BD244" s="109"/>
      <c r="BE244" s="109"/>
      <c r="BF244" s="109"/>
      <c r="BG244" s="109"/>
      <c r="BH244" s="109"/>
      <c r="BI244" s="109"/>
      <c r="BJ244" s="109"/>
      <c r="BK244" s="109"/>
      <c r="BL244" s="109"/>
      <c r="BM244" s="109"/>
      <c r="BN244" s="109"/>
      <c r="BO244" s="109"/>
      <c r="BP244" s="109"/>
      <c r="BQ244" s="109"/>
      <c r="BR244" s="109"/>
      <c r="BS244" s="109"/>
      <c r="BT244" s="109"/>
      <c r="BU244" s="109"/>
      <c r="BV244" s="109"/>
      <c r="BW244" s="109"/>
      <c r="BX244" s="109"/>
      <c r="BY244" s="109"/>
      <c r="BZ244" s="109"/>
      <c r="CA244" s="109"/>
      <c r="CB244" s="109"/>
      <c r="CC244" s="109"/>
      <c r="CD244" s="109"/>
      <c r="CE244" s="109"/>
      <c r="CF244" s="109"/>
      <c r="CG244" s="109"/>
      <c r="CH244" s="109"/>
      <c r="CI244" s="109"/>
      <c r="CJ244" s="109"/>
      <c r="CK244" s="109"/>
      <c r="CL244" s="109"/>
      <c r="CM244" s="109"/>
      <c r="CN244" s="109"/>
      <c r="CO244" s="109"/>
      <c r="CP244" s="109"/>
      <c r="CQ244" s="109"/>
      <c r="CR244" s="109"/>
      <c r="CS244" s="109"/>
      <c r="CT244" s="109"/>
      <c r="CU244" s="109"/>
      <c r="CV244" s="109"/>
      <c r="CW244" s="109"/>
      <c r="CX244" s="109"/>
      <c r="CY244" s="109"/>
      <c r="CZ244" s="109"/>
      <c r="DA244" s="109"/>
      <c r="DB244" s="109"/>
      <c r="DC244" s="109"/>
      <c r="DD244" s="109"/>
      <c r="DE244" s="109"/>
      <c r="DF244" s="109"/>
      <c r="DG244" s="109"/>
      <c r="DH244" s="109"/>
      <c r="DI244" s="109"/>
      <c r="DJ244" s="109"/>
      <c r="DK244" s="109"/>
      <c r="DL244" s="109"/>
      <c r="DM244" s="109"/>
      <c r="DN244" s="109"/>
      <c r="DO244" s="109"/>
      <c r="DP244" s="109"/>
      <c r="DQ244" s="109"/>
      <c r="DR244" s="109"/>
      <c r="DS244" s="109"/>
      <c r="DT244" s="109"/>
      <c r="DU244" s="109"/>
      <c r="DV244" s="109"/>
      <c r="DW244" s="109"/>
      <c r="DX244" s="109"/>
      <c r="DY244" s="109"/>
      <c r="DZ244" s="109"/>
      <c r="EA244" s="109"/>
      <c r="EB244" s="109"/>
      <c r="EC244" s="109"/>
      <c r="ED244" s="109"/>
      <c r="EE244" s="109"/>
      <c r="EF244" s="109"/>
      <c r="EG244" s="109"/>
      <c r="EH244" s="109"/>
      <c r="EI244" s="109"/>
      <c r="EJ244" s="109"/>
      <c r="EK244" s="109"/>
      <c r="EL244" s="109"/>
      <c r="EM244" s="109"/>
      <c r="EN244" s="109"/>
      <c r="EO244" s="109"/>
      <c r="EP244" s="109"/>
      <c r="EQ244" s="109"/>
      <c r="ER244" s="109"/>
      <c r="ES244" s="109"/>
      <c r="ET244" s="109"/>
      <c r="EU244" s="109"/>
      <c r="EV244" s="109"/>
      <c r="EW244" s="109"/>
      <c r="EX244" s="109"/>
      <c r="EY244" s="109"/>
      <c r="EZ244" s="109"/>
      <c r="FA244" s="109"/>
      <c r="FB244" s="109"/>
      <c r="FC244" s="109"/>
      <c r="FD244" s="109"/>
      <c r="FE244" s="109"/>
      <c r="FF244" s="109"/>
      <c r="FG244" s="109"/>
      <c r="FH244" s="109"/>
      <c r="FI244" s="109"/>
      <c r="FJ244" s="109"/>
      <c r="FK244" s="109"/>
      <c r="FL244" s="109"/>
      <c r="FM244" s="109"/>
      <c r="FN244" s="109"/>
      <c r="FO244" s="109"/>
      <c r="FP244" s="109"/>
      <c r="FQ244" s="109"/>
      <c r="FR244" s="109"/>
      <c r="FS244" s="109"/>
      <c r="FT244" s="109"/>
      <c r="FU244" s="109"/>
      <c r="FV244" s="109"/>
      <c r="FW244" s="109"/>
      <c r="FX244" s="109"/>
      <c r="FY244" s="109"/>
      <c r="FZ244" s="109"/>
      <c r="GA244" s="109"/>
      <c r="GB244" s="109"/>
      <c r="GC244" s="109"/>
      <c r="GD244" s="109"/>
      <c r="GE244" s="109"/>
      <c r="GF244" s="109"/>
      <c r="GG244" s="109"/>
      <c r="GH244" s="109"/>
      <c r="GI244" s="109"/>
      <c r="GJ244" s="109"/>
      <c r="GK244" s="109"/>
      <c r="GL244" s="109"/>
      <c r="GM244" s="109"/>
      <c r="GN244" s="109"/>
      <c r="GO244" s="109"/>
      <c r="GP244" s="109"/>
      <c r="GQ244" s="109"/>
      <c r="GR244" s="109"/>
      <c r="GS244" s="109"/>
      <c r="GT244" s="109"/>
      <c r="GU244" s="109"/>
      <c r="GV244" s="109"/>
      <c r="GW244" s="109"/>
      <c r="GX244" s="109"/>
      <c r="GY244" s="109"/>
      <c r="GZ244" s="109"/>
      <c r="HA244" s="109"/>
      <c r="HB244" s="109"/>
      <c r="HC244" s="109"/>
      <c r="HD244" s="109"/>
      <c r="HE244" s="109"/>
      <c r="HF244" s="109"/>
      <c r="HG244" s="109"/>
      <c r="HH244" s="109"/>
      <c r="HI244" s="109"/>
      <c r="HJ244" s="109"/>
      <c r="HK244" s="109"/>
      <c r="HL244" s="109"/>
      <c r="HM244" s="109"/>
      <c r="HN244" s="109"/>
      <c r="HO244" s="109"/>
      <c r="HP244" s="109"/>
      <c r="HQ244" s="109"/>
      <c r="HR244" s="109"/>
      <c r="HS244" s="109"/>
      <c r="HT244" s="109"/>
      <c r="HU244" s="109"/>
      <c r="HV244" s="109"/>
      <c r="HW244" s="109"/>
      <c r="HX244" s="109"/>
      <c r="HY244" s="109"/>
      <c r="HZ244" s="109"/>
      <c r="IA244" s="109"/>
      <c r="IB244" s="109"/>
      <c r="IC244" s="109"/>
      <c r="ID244" s="109"/>
      <c r="IE244" s="109"/>
      <c r="IF244" s="109"/>
      <c r="IG244" s="109"/>
      <c r="IH244" s="109"/>
      <c r="II244" s="109"/>
      <c r="IJ244" s="109"/>
      <c r="IK244" s="109"/>
      <c r="IL244" s="109"/>
      <c r="IM244" s="109"/>
      <c r="IN244" s="109"/>
      <c r="IO244" s="109"/>
      <c r="IP244" s="109"/>
      <c r="IQ244" s="109"/>
      <c r="IR244" s="109"/>
      <c r="IS244" s="109"/>
      <c r="IT244" s="109"/>
      <c r="IU244" s="109"/>
      <c r="IV244" s="109"/>
    </row>
    <row r="245" spans="1:256" s="4" customFormat="1">
      <c r="A245" s="107"/>
      <c r="B245" s="14"/>
      <c r="C245" s="12"/>
      <c r="D245" s="157"/>
      <c r="E245" s="109"/>
      <c r="F245" s="157"/>
      <c r="G245" s="109"/>
      <c r="H245" s="109"/>
      <c r="I245" s="109"/>
      <c r="J245" s="109"/>
      <c r="K245" s="109"/>
      <c r="L245" s="109"/>
      <c r="M245" s="109"/>
      <c r="N245" s="109"/>
      <c r="O245" s="109"/>
      <c r="P245" s="109"/>
      <c r="Q245" s="109"/>
      <c r="R245" s="109"/>
      <c r="S245" s="109"/>
      <c r="T245" s="109"/>
      <c r="U245" s="109"/>
      <c r="V245" s="109"/>
      <c r="W245" s="109"/>
      <c r="X245" s="109"/>
      <c r="Y245" s="109"/>
      <c r="Z245" s="109"/>
      <c r="AA245" s="109"/>
      <c r="AB245" s="109"/>
      <c r="AC245" s="109"/>
      <c r="AD245" s="109"/>
      <c r="AE245" s="109"/>
      <c r="AF245" s="109"/>
      <c r="AG245" s="109"/>
      <c r="AH245" s="109"/>
      <c r="AI245" s="109"/>
      <c r="AJ245" s="109"/>
      <c r="AK245" s="109"/>
      <c r="AL245" s="109"/>
      <c r="AM245" s="109"/>
      <c r="AN245" s="109"/>
      <c r="AO245" s="109"/>
      <c r="AP245" s="109"/>
      <c r="AQ245" s="109"/>
      <c r="AR245" s="109"/>
      <c r="AS245" s="109"/>
      <c r="AT245" s="109"/>
      <c r="AU245" s="109"/>
      <c r="AV245" s="109"/>
      <c r="AW245" s="109"/>
      <c r="AX245" s="109"/>
      <c r="AY245" s="109"/>
      <c r="AZ245" s="109"/>
      <c r="BA245" s="109"/>
      <c r="BB245" s="109"/>
      <c r="BC245" s="109"/>
      <c r="BD245" s="109"/>
      <c r="BE245" s="109"/>
      <c r="BF245" s="109"/>
      <c r="BG245" s="109"/>
      <c r="BH245" s="109"/>
      <c r="BI245" s="109"/>
      <c r="BJ245" s="109"/>
      <c r="BK245" s="109"/>
      <c r="BL245" s="109"/>
      <c r="BM245" s="109"/>
      <c r="BN245" s="109"/>
      <c r="BO245" s="109"/>
      <c r="BP245" s="109"/>
      <c r="BQ245" s="109"/>
      <c r="BR245" s="109"/>
      <c r="BS245" s="109"/>
      <c r="BT245" s="109"/>
      <c r="BU245" s="109"/>
      <c r="BV245" s="109"/>
      <c r="BW245" s="109"/>
      <c r="BX245" s="109"/>
      <c r="BY245" s="109"/>
      <c r="BZ245" s="109"/>
      <c r="CA245" s="109"/>
      <c r="CB245" s="109"/>
      <c r="CC245" s="109"/>
      <c r="CD245" s="109"/>
      <c r="CE245" s="109"/>
      <c r="CF245" s="109"/>
      <c r="CG245" s="109"/>
      <c r="CH245" s="109"/>
      <c r="CI245" s="109"/>
      <c r="CJ245" s="109"/>
      <c r="CK245" s="109"/>
      <c r="CL245" s="109"/>
      <c r="CM245" s="109"/>
      <c r="CN245" s="109"/>
      <c r="CO245" s="109"/>
      <c r="CP245" s="109"/>
      <c r="CQ245" s="109"/>
      <c r="CR245" s="109"/>
      <c r="CS245" s="109"/>
      <c r="CT245" s="109"/>
      <c r="CU245" s="109"/>
      <c r="CV245" s="109"/>
      <c r="CW245" s="109"/>
      <c r="CX245" s="109"/>
      <c r="CY245" s="109"/>
      <c r="CZ245" s="109"/>
      <c r="DA245" s="109"/>
      <c r="DB245" s="109"/>
      <c r="DC245" s="109"/>
      <c r="DD245" s="109"/>
      <c r="DE245" s="109"/>
      <c r="DF245" s="109"/>
      <c r="DG245" s="109"/>
      <c r="DH245" s="109"/>
      <c r="DI245" s="109"/>
      <c r="DJ245" s="109"/>
      <c r="DK245" s="109"/>
      <c r="DL245" s="109"/>
      <c r="DM245" s="109"/>
      <c r="DN245" s="109"/>
      <c r="DO245" s="109"/>
      <c r="DP245" s="109"/>
      <c r="DQ245" s="109"/>
      <c r="DR245" s="109"/>
      <c r="DS245" s="109"/>
      <c r="DT245" s="109"/>
      <c r="DU245" s="109"/>
      <c r="DV245" s="109"/>
      <c r="DW245" s="109"/>
      <c r="DX245" s="109"/>
      <c r="DY245" s="109"/>
      <c r="DZ245" s="109"/>
      <c r="EA245" s="109"/>
      <c r="EB245" s="109"/>
      <c r="EC245" s="109"/>
      <c r="ED245" s="109"/>
      <c r="EE245" s="109"/>
      <c r="EF245" s="109"/>
      <c r="EG245" s="109"/>
      <c r="EH245" s="109"/>
      <c r="EI245" s="109"/>
      <c r="EJ245" s="109"/>
      <c r="EK245" s="109"/>
      <c r="EL245" s="109"/>
      <c r="EM245" s="109"/>
      <c r="EN245" s="109"/>
      <c r="EO245" s="109"/>
      <c r="EP245" s="109"/>
      <c r="EQ245" s="109"/>
      <c r="ER245" s="109"/>
      <c r="ES245" s="109"/>
      <c r="ET245" s="109"/>
      <c r="EU245" s="109"/>
      <c r="EV245" s="109"/>
      <c r="EW245" s="109"/>
      <c r="EX245" s="109"/>
      <c r="EY245" s="109"/>
      <c r="EZ245" s="109"/>
      <c r="FA245" s="109"/>
      <c r="FB245" s="109"/>
      <c r="FC245" s="109"/>
      <c r="FD245" s="109"/>
      <c r="FE245" s="109"/>
      <c r="FF245" s="109"/>
      <c r="FG245" s="109"/>
      <c r="FH245" s="109"/>
      <c r="FI245" s="109"/>
      <c r="FJ245" s="109"/>
      <c r="FK245" s="109"/>
      <c r="FL245" s="109"/>
      <c r="FM245" s="109"/>
      <c r="FN245" s="109"/>
      <c r="FO245" s="109"/>
      <c r="FP245" s="109"/>
      <c r="FQ245" s="109"/>
      <c r="FR245" s="109"/>
      <c r="FS245" s="109"/>
      <c r="FT245" s="109"/>
      <c r="FU245" s="109"/>
      <c r="FV245" s="109"/>
      <c r="FW245" s="109"/>
      <c r="FX245" s="109"/>
      <c r="FY245" s="109"/>
      <c r="FZ245" s="109"/>
      <c r="GA245" s="109"/>
      <c r="GB245" s="109"/>
      <c r="GC245" s="109"/>
      <c r="GD245" s="109"/>
      <c r="GE245" s="109"/>
      <c r="GF245" s="109"/>
      <c r="GG245" s="109"/>
      <c r="GH245" s="109"/>
      <c r="GI245" s="109"/>
      <c r="GJ245" s="109"/>
      <c r="GK245" s="109"/>
      <c r="GL245" s="109"/>
      <c r="GM245" s="109"/>
      <c r="GN245" s="109"/>
      <c r="GO245" s="109"/>
      <c r="GP245" s="109"/>
      <c r="GQ245" s="109"/>
      <c r="GR245" s="109"/>
      <c r="GS245" s="109"/>
      <c r="GT245" s="109"/>
      <c r="GU245" s="109"/>
      <c r="GV245" s="109"/>
      <c r="GW245" s="109"/>
      <c r="GX245" s="109"/>
      <c r="GY245" s="109"/>
      <c r="GZ245" s="109"/>
      <c r="HA245" s="109"/>
      <c r="HB245" s="109"/>
      <c r="HC245" s="109"/>
      <c r="HD245" s="109"/>
      <c r="HE245" s="109"/>
      <c r="HF245" s="109"/>
      <c r="HG245" s="109"/>
      <c r="HH245" s="109"/>
      <c r="HI245" s="109"/>
      <c r="HJ245" s="109"/>
      <c r="HK245" s="109"/>
      <c r="HL245" s="109"/>
      <c r="HM245" s="109"/>
      <c r="HN245" s="109"/>
      <c r="HO245" s="109"/>
      <c r="HP245" s="109"/>
      <c r="HQ245" s="109"/>
      <c r="HR245" s="109"/>
      <c r="HS245" s="109"/>
      <c r="HT245" s="109"/>
      <c r="HU245" s="109"/>
      <c r="HV245" s="109"/>
      <c r="HW245" s="109"/>
      <c r="HX245" s="109"/>
      <c r="HY245" s="109"/>
      <c r="HZ245" s="109"/>
      <c r="IA245" s="109"/>
      <c r="IB245" s="109"/>
      <c r="IC245" s="109"/>
      <c r="ID245" s="109"/>
      <c r="IE245" s="109"/>
      <c r="IF245" s="109"/>
      <c r="IG245" s="109"/>
      <c r="IH245" s="109"/>
      <c r="II245" s="109"/>
      <c r="IJ245" s="109"/>
      <c r="IK245" s="109"/>
      <c r="IL245" s="109"/>
      <c r="IM245" s="109"/>
      <c r="IN245" s="109"/>
      <c r="IO245" s="109"/>
      <c r="IP245" s="109"/>
      <c r="IQ245" s="109"/>
      <c r="IR245" s="109"/>
      <c r="IS245" s="109"/>
      <c r="IT245" s="109"/>
      <c r="IU245" s="109"/>
      <c r="IV245" s="109"/>
    </row>
    <row r="246" spans="1:256" s="4" customFormat="1">
      <c r="A246" s="107"/>
      <c r="B246" s="14"/>
      <c r="C246" s="12"/>
      <c r="D246" s="157"/>
      <c r="E246" s="109"/>
      <c r="F246" s="157"/>
      <c r="G246" s="109"/>
      <c r="H246" s="109"/>
      <c r="I246" s="109"/>
      <c r="J246" s="109"/>
      <c r="K246" s="109"/>
      <c r="L246" s="109"/>
      <c r="M246" s="109"/>
      <c r="N246" s="109"/>
      <c r="O246" s="109"/>
      <c r="P246" s="109"/>
      <c r="Q246" s="109"/>
      <c r="R246" s="109"/>
      <c r="S246" s="109"/>
      <c r="T246" s="109"/>
      <c r="U246" s="109"/>
      <c r="V246" s="109"/>
      <c r="W246" s="109"/>
      <c r="X246" s="109"/>
      <c r="Y246" s="109"/>
      <c r="Z246" s="109"/>
      <c r="AA246" s="109"/>
      <c r="AB246" s="109"/>
      <c r="AC246" s="109"/>
      <c r="AD246" s="109"/>
      <c r="AE246" s="109"/>
      <c r="AF246" s="109"/>
      <c r="AG246" s="109"/>
      <c r="AH246" s="109"/>
      <c r="AI246" s="109"/>
      <c r="AJ246" s="109"/>
      <c r="AK246" s="109"/>
      <c r="AL246" s="109"/>
      <c r="AM246" s="109"/>
      <c r="AN246" s="109"/>
      <c r="AO246" s="109"/>
      <c r="AP246" s="109"/>
      <c r="AQ246" s="109"/>
      <c r="AR246" s="109"/>
      <c r="AS246" s="109"/>
      <c r="AT246" s="109"/>
      <c r="AU246" s="109"/>
      <c r="AV246" s="109"/>
      <c r="AW246" s="109"/>
      <c r="AX246" s="109"/>
      <c r="AY246" s="109"/>
      <c r="AZ246" s="109"/>
      <c r="BA246" s="109"/>
      <c r="BB246" s="109"/>
      <c r="BC246" s="109"/>
      <c r="BD246" s="109"/>
      <c r="BE246" s="109"/>
      <c r="BF246" s="109"/>
      <c r="BG246" s="109"/>
      <c r="BH246" s="109"/>
      <c r="BI246" s="109"/>
      <c r="BJ246" s="109"/>
      <c r="BK246" s="109"/>
      <c r="BL246" s="109"/>
      <c r="BM246" s="109"/>
      <c r="BN246" s="109"/>
      <c r="BO246" s="109"/>
      <c r="BP246" s="109"/>
      <c r="BQ246" s="109"/>
      <c r="BR246" s="109"/>
      <c r="BS246" s="109"/>
      <c r="BT246" s="109"/>
      <c r="BU246" s="109"/>
      <c r="BV246" s="109"/>
      <c r="BW246" s="109"/>
      <c r="BX246" s="109"/>
      <c r="BY246" s="109"/>
      <c r="BZ246" s="109"/>
      <c r="CA246" s="109"/>
      <c r="CB246" s="109"/>
      <c r="CC246" s="109"/>
      <c r="CD246" s="109"/>
      <c r="CE246" s="109"/>
      <c r="CF246" s="109"/>
      <c r="CG246" s="109"/>
      <c r="CH246" s="109"/>
      <c r="CI246" s="109"/>
      <c r="CJ246" s="109"/>
      <c r="CK246" s="109"/>
      <c r="CL246" s="109"/>
      <c r="CM246" s="109"/>
      <c r="CN246" s="109"/>
      <c r="CO246" s="109"/>
      <c r="CP246" s="109"/>
      <c r="CQ246" s="109"/>
      <c r="CR246" s="109"/>
      <c r="CS246" s="109"/>
      <c r="CT246" s="109"/>
      <c r="CU246" s="109"/>
      <c r="CV246" s="109"/>
      <c r="CW246" s="109"/>
      <c r="CX246" s="109"/>
      <c r="CY246" s="109"/>
      <c r="CZ246" s="109"/>
      <c r="DA246" s="109"/>
      <c r="DB246" s="109"/>
      <c r="DC246" s="109"/>
      <c r="DD246" s="109"/>
      <c r="DE246" s="109"/>
      <c r="DF246" s="109"/>
      <c r="DG246" s="109"/>
      <c r="DH246" s="109"/>
      <c r="DI246" s="109"/>
      <c r="DJ246" s="109"/>
      <c r="DK246" s="109"/>
      <c r="DL246" s="109"/>
      <c r="DM246" s="109"/>
      <c r="DN246" s="109"/>
      <c r="DO246" s="109"/>
      <c r="DP246" s="109"/>
      <c r="DQ246" s="109"/>
      <c r="DR246" s="109"/>
      <c r="DS246" s="109"/>
      <c r="DT246" s="109"/>
      <c r="DU246" s="109"/>
      <c r="DV246" s="109"/>
      <c r="DW246" s="109"/>
      <c r="DX246" s="109"/>
      <c r="DY246" s="109"/>
      <c r="DZ246" s="109"/>
      <c r="EA246" s="109"/>
      <c r="EB246" s="109"/>
      <c r="EC246" s="109"/>
      <c r="ED246" s="109"/>
      <c r="EE246" s="109"/>
      <c r="EF246" s="109"/>
      <c r="EG246" s="109"/>
      <c r="EH246" s="109"/>
      <c r="EI246" s="109"/>
      <c r="EJ246" s="109"/>
      <c r="EK246" s="109"/>
      <c r="EL246" s="109"/>
      <c r="EM246" s="109"/>
      <c r="EN246" s="109"/>
      <c r="EO246" s="109"/>
      <c r="EP246" s="109"/>
      <c r="EQ246" s="109"/>
      <c r="ER246" s="109"/>
      <c r="ES246" s="109"/>
      <c r="ET246" s="109"/>
      <c r="EU246" s="109"/>
      <c r="EV246" s="109"/>
      <c r="EW246" s="109"/>
      <c r="EX246" s="109"/>
      <c r="EY246" s="109"/>
      <c r="EZ246" s="109"/>
      <c r="FA246" s="109"/>
      <c r="FB246" s="109"/>
      <c r="FC246" s="109"/>
      <c r="FD246" s="109"/>
      <c r="FE246" s="109"/>
      <c r="FF246" s="109"/>
      <c r="FG246" s="109"/>
      <c r="FH246" s="109"/>
      <c r="FI246" s="109"/>
      <c r="FJ246" s="109"/>
      <c r="FK246" s="109"/>
      <c r="FL246" s="109"/>
      <c r="FM246" s="109"/>
      <c r="FN246" s="109"/>
      <c r="FO246" s="109"/>
      <c r="FP246" s="109"/>
      <c r="FQ246" s="109"/>
      <c r="FR246" s="109"/>
      <c r="FS246" s="109"/>
      <c r="FT246" s="109"/>
      <c r="FU246" s="109"/>
      <c r="FV246" s="109"/>
      <c r="FW246" s="109"/>
      <c r="FX246" s="109"/>
      <c r="FY246" s="109"/>
      <c r="FZ246" s="109"/>
      <c r="GA246" s="109"/>
      <c r="GB246" s="109"/>
      <c r="GC246" s="109"/>
      <c r="GD246" s="109"/>
      <c r="GE246" s="109"/>
      <c r="GF246" s="109"/>
      <c r="GG246" s="109"/>
      <c r="GH246" s="109"/>
      <c r="GI246" s="109"/>
      <c r="GJ246" s="109"/>
      <c r="GK246" s="109"/>
      <c r="GL246" s="109"/>
      <c r="GM246" s="109"/>
      <c r="GN246" s="109"/>
      <c r="GO246" s="109"/>
      <c r="GP246" s="109"/>
      <c r="GQ246" s="109"/>
      <c r="GR246" s="109"/>
      <c r="GS246" s="109"/>
      <c r="GT246" s="109"/>
      <c r="GU246" s="109"/>
      <c r="GV246" s="109"/>
      <c r="GW246" s="109"/>
      <c r="GX246" s="109"/>
      <c r="GY246" s="109"/>
      <c r="GZ246" s="109"/>
      <c r="HA246" s="109"/>
      <c r="HB246" s="109"/>
      <c r="HC246" s="109"/>
      <c r="HD246" s="109"/>
      <c r="HE246" s="109"/>
      <c r="HF246" s="109"/>
      <c r="HG246" s="109"/>
      <c r="HH246" s="109"/>
      <c r="HI246" s="109"/>
      <c r="HJ246" s="109"/>
      <c r="HK246" s="109"/>
      <c r="HL246" s="109"/>
      <c r="HM246" s="109"/>
      <c r="HN246" s="109"/>
      <c r="HO246" s="109"/>
      <c r="HP246" s="109"/>
      <c r="HQ246" s="109"/>
      <c r="HR246" s="109"/>
      <c r="HS246" s="109"/>
      <c r="HT246" s="109"/>
      <c r="HU246" s="109"/>
      <c r="HV246" s="109"/>
      <c r="HW246" s="109"/>
      <c r="HX246" s="109"/>
      <c r="HY246" s="109"/>
      <c r="HZ246" s="109"/>
      <c r="IA246" s="109"/>
      <c r="IB246" s="109"/>
      <c r="IC246" s="109"/>
      <c r="ID246" s="109"/>
      <c r="IE246" s="109"/>
      <c r="IF246" s="109"/>
      <c r="IG246" s="109"/>
      <c r="IH246" s="109"/>
      <c r="II246" s="109"/>
      <c r="IJ246" s="109"/>
      <c r="IK246" s="109"/>
      <c r="IL246" s="109"/>
      <c r="IM246" s="109"/>
      <c r="IN246" s="109"/>
      <c r="IO246" s="109"/>
      <c r="IP246" s="109"/>
      <c r="IQ246" s="109"/>
      <c r="IR246" s="109"/>
      <c r="IS246" s="109"/>
      <c r="IT246" s="109"/>
      <c r="IU246" s="109"/>
      <c r="IV246" s="109"/>
    </row>
    <row r="247" spans="1:256" s="4" customFormat="1">
      <c r="A247" s="107"/>
      <c r="B247" s="14"/>
      <c r="C247" s="12"/>
      <c r="D247" s="157"/>
      <c r="E247" s="109"/>
      <c r="F247" s="157"/>
      <c r="G247" s="109"/>
      <c r="H247" s="109"/>
      <c r="I247" s="109"/>
      <c r="J247" s="109"/>
      <c r="K247" s="109"/>
      <c r="L247" s="109"/>
      <c r="M247" s="109"/>
      <c r="N247" s="109"/>
      <c r="O247" s="109"/>
      <c r="P247" s="109"/>
      <c r="Q247" s="109"/>
      <c r="R247" s="109"/>
      <c r="S247" s="109"/>
      <c r="T247" s="109"/>
      <c r="U247" s="109"/>
      <c r="V247" s="109"/>
      <c r="W247" s="109"/>
      <c r="X247" s="109"/>
      <c r="Y247" s="109"/>
      <c r="Z247" s="109"/>
      <c r="AA247" s="109"/>
      <c r="AB247" s="109"/>
      <c r="AC247" s="109"/>
      <c r="AD247" s="109"/>
      <c r="AE247" s="109"/>
      <c r="AF247" s="109"/>
      <c r="AG247" s="109"/>
      <c r="AH247" s="109"/>
      <c r="AI247" s="109"/>
      <c r="AJ247" s="109"/>
      <c r="AK247" s="109"/>
      <c r="AL247" s="109"/>
      <c r="AM247" s="109"/>
      <c r="AN247" s="109"/>
      <c r="AO247" s="109"/>
      <c r="AP247" s="109"/>
      <c r="AQ247" s="109"/>
      <c r="AR247" s="109"/>
      <c r="AS247" s="109"/>
      <c r="AT247" s="109"/>
      <c r="AU247" s="109"/>
      <c r="AV247" s="109"/>
      <c r="AW247" s="109"/>
      <c r="AX247" s="109"/>
      <c r="AY247" s="109"/>
      <c r="AZ247" s="109"/>
      <c r="BA247" s="109"/>
      <c r="BB247" s="109"/>
      <c r="BC247" s="109"/>
      <c r="BD247" s="109"/>
      <c r="BE247" s="109"/>
      <c r="BF247" s="109"/>
      <c r="BG247" s="109"/>
      <c r="BH247" s="109"/>
      <c r="BI247" s="109"/>
      <c r="BJ247" s="109"/>
      <c r="BK247" s="109"/>
      <c r="BL247" s="109"/>
      <c r="BM247" s="109"/>
      <c r="BN247" s="109"/>
      <c r="BO247" s="109"/>
      <c r="BP247" s="109"/>
      <c r="BQ247" s="109"/>
      <c r="BR247" s="109"/>
      <c r="BS247" s="109"/>
      <c r="BT247" s="109"/>
      <c r="BU247" s="109"/>
      <c r="BV247" s="109"/>
      <c r="BW247" s="109"/>
      <c r="BX247" s="109"/>
      <c r="BY247" s="109"/>
      <c r="BZ247" s="109"/>
      <c r="CA247" s="109"/>
      <c r="CB247" s="109"/>
      <c r="CC247" s="109"/>
      <c r="CD247" s="109"/>
      <c r="CE247" s="109"/>
      <c r="CF247" s="109"/>
      <c r="CG247" s="109"/>
      <c r="CH247" s="109"/>
      <c r="CI247" s="109"/>
      <c r="CJ247" s="109"/>
      <c r="CK247" s="109"/>
      <c r="CL247" s="109"/>
      <c r="CM247" s="109"/>
      <c r="CN247" s="109"/>
      <c r="CO247" s="109"/>
      <c r="CP247" s="109"/>
      <c r="CQ247" s="109"/>
      <c r="CR247" s="109"/>
      <c r="CS247" s="109"/>
      <c r="CT247" s="109"/>
      <c r="CU247" s="109"/>
      <c r="CV247" s="109"/>
      <c r="CW247" s="109"/>
      <c r="CX247" s="109"/>
      <c r="CY247" s="109"/>
      <c r="CZ247" s="109"/>
      <c r="DA247" s="109"/>
      <c r="DB247" s="109"/>
      <c r="DC247" s="109"/>
      <c r="DD247" s="109"/>
      <c r="DE247" s="109"/>
      <c r="DF247" s="109"/>
      <c r="DG247" s="109"/>
      <c r="DH247" s="109"/>
      <c r="DI247" s="109"/>
      <c r="DJ247" s="109"/>
      <c r="DK247" s="109"/>
      <c r="DL247" s="109"/>
      <c r="DM247" s="109"/>
      <c r="DN247" s="109"/>
      <c r="DO247" s="109"/>
      <c r="DP247" s="109"/>
      <c r="DQ247" s="109"/>
      <c r="DR247" s="109"/>
      <c r="DS247" s="109"/>
      <c r="DT247" s="109"/>
      <c r="DU247" s="109"/>
      <c r="DV247" s="109"/>
      <c r="DW247" s="109"/>
      <c r="DX247" s="109"/>
      <c r="DY247" s="109"/>
      <c r="DZ247" s="109"/>
      <c r="EA247" s="109"/>
      <c r="EB247" s="109"/>
      <c r="EC247" s="109"/>
      <c r="ED247" s="109"/>
      <c r="EE247" s="109"/>
      <c r="EF247" s="109"/>
      <c r="EG247" s="109"/>
      <c r="EH247" s="109"/>
      <c r="EI247" s="109"/>
      <c r="EJ247" s="109"/>
      <c r="EK247" s="109"/>
      <c r="EL247" s="109"/>
      <c r="EM247" s="109"/>
      <c r="EN247" s="109"/>
      <c r="EO247" s="109"/>
      <c r="EP247" s="109"/>
      <c r="EQ247" s="109"/>
      <c r="ER247" s="109"/>
      <c r="ES247" s="109"/>
      <c r="ET247" s="109"/>
      <c r="EU247" s="109"/>
      <c r="EV247" s="109"/>
      <c r="EW247" s="109"/>
      <c r="EX247" s="109"/>
      <c r="EY247" s="109"/>
      <c r="EZ247" s="109"/>
      <c r="FA247" s="109"/>
      <c r="FB247" s="109"/>
      <c r="FC247" s="109"/>
      <c r="FD247" s="109"/>
      <c r="FE247" s="109"/>
      <c r="FF247" s="109"/>
      <c r="FG247" s="109"/>
      <c r="FH247" s="109"/>
      <c r="FI247" s="109"/>
      <c r="FJ247" s="109"/>
      <c r="FK247" s="109"/>
      <c r="FL247" s="109"/>
      <c r="FM247" s="109"/>
      <c r="FN247" s="109"/>
      <c r="FO247" s="109"/>
      <c r="FP247" s="109"/>
      <c r="FQ247" s="109"/>
      <c r="FR247" s="109"/>
      <c r="FS247" s="109"/>
      <c r="FT247" s="109"/>
      <c r="FU247" s="109"/>
      <c r="FV247" s="109"/>
      <c r="FW247" s="109"/>
      <c r="FX247" s="109"/>
      <c r="FY247" s="109"/>
      <c r="FZ247" s="109"/>
      <c r="GA247" s="109"/>
      <c r="GB247" s="109"/>
      <c r="GC247" s="109"/>
      <c r="GD247" s="109"/>
      <c r="GE247" s="109"/>
      <c r="GF247" s="109"/>
      <c r="GG247" s="109"/>
      <c r="GH247" s="109"/>
      <c r="GI247" s="109"/>
      <c r="GJ247" s="109"/>
      <c r="GK247" s="109"/>
      <c r="GL247" s="109"/>
      <c r="GM247" s="109"/>
      <c r="GN247" s="109"/>
      <c r="GO247" s="109"/>
      <c r="GP247" s="109"/>
      <c r="GQ247" s="109"/>
      <c r="GR247" s="109"/>
      <c r="GS247" s="109"/>
      <c r="GT247" s="109"/>
      <c r="GU247" s="109"/>
      <c r="GV247" s="109"/>
      <c r="GW247" s="109"/>
      <c r="GX247" s="109"/>
      <c r="GY247" s="109"/>
      <c r="GZ247" s="109"/>
      <c r="HA247" s="109"/>
      <c r="HB247" s="109"/>
      <c r="HC247" s="109"/>
      <c r="HD247" s="109"/>
      <c r="HE247" s="109"/>
      <c r="HF247" s="109"/>
      <c r="HG247" s="109"/>
      <c r="HH247" s="109"/>
      <c r="HI247" s="109"/>
      <c r="HJ247" s="109"/>
      <c r="HK247" s="109"/>
      <c r="HL247" s="109"/>
      <c r="HM247" s="109"/>
      <c r="HN247" s="109"/>
      <c r="HO247" s="109"/>
      <c r="HP247" s="109"/>
      <c r="HQ247" s="109"/>
      <c r="HR247" s="109"/>
      <c r="HS247" s="109"/>
      <c r="HT247" s="109"/>
      <c r="HU247" s="109"/>
      <c r="HV247" s="109"/>
      <c r="HW247" s="109"/>
      <c r="HX247" s="109"/>
      <c r="HY247" s="109"/>
      <c r="HZ247" s="109"/>
      <c r="IA247" s="109"/>
      <c r="IB247" s="109"/>
      <c r="IC247" s="109"/>
      <c r="ID247" s="109"/>
      <c r="IE247" s="109"/>
      <c r="IF247" s="109"/>
      <c r="IG247" s="109"/>
      <c r="IH247" s="109"/>
      <c r="II247" s="109"/>
      <c r="IJ247" s="109"/>
      <c r="IK247" s="109"/>
      <c r="IL247" s="109"/>
      <c r="IM247" s="109"/>
      <c r="IN247" s="109"/>
      <c r="IO247" s="109"/>
      <c r="IP247" s="109"/>
      <c r="IQ247" s="109"/>
      <c r="IR247" s="109"/>
      <c r="IS247" s="109"/>
      <c r="IT247" s="109"/>
      <c r="IU247" s="109"/>
      <c r="IV247" s="109"/>
    </row>
    <row r="248" spans="1:256" s="4" customFormat="1">
      <c r="A248" s="107"/>
      <c r="B248" s="14"/>
      <c r="C248" s="12"/>
      <c r="D248" s="157"/>
      <c r="E248" s="109"/>
      <c r="F248" s="157"/>
      <c r="G248" s="109"/>
      <c r="H248" s="109"/>
      <c r="I248" s="109"/>
      <c r="J248" s="109"/>
      <c r="K248" s="109"/>
      <c r="L248" s="109"/>
      <c r="M248" s="109"/>
      <c r="N248" s="109"/>
      <c r="O248" s="109"/>
      <c r="P248" s="109"/>
      <c r="Q248" s="109"/>
      <c r="R248" s="109"/>
      <c r="S248" s="109"/>
      <c r="T248" s="109"/>
      <c r="U248" s="109"/>
      <c r="V248" s="109"/>
      <c r="W248" s="109"/>
      <c r="X248" s="109"/>
      <c r="Y248" s="109"/>
      <c r="Z248" s="109"/>
      <c r="AA248" s="109"/>
      <c r="AB248" s="109"/>
      <c r="AC248" s="109"/>
      <c r="AD248" s="109"/>
      <c r="AE248" s="109"/>
      <c r="AF248" s="109"/>
      <c r="AG248" s="109"/>
      <c r="AH248" s="109"/>
      <c r="AI248" s="109"/>
      <c r="AJ248" s="109"/>
      <c r="AK248" s="109"/>
      <c r="AL248" s="109"/>
      <c r="AM248" s="109"/>
      <c r="AN248" s="109"/>
      <c r="AO248" s="109"/>
      <c r="AP248" s="109"/>
      <c r="AQ248" s="109"/>
      <c r="AR248" s="109"/>
      <c r="AS248" s="109"/>
      <c r="AT248" s="109"/>
      <c r="AU248" s="109"/>
      <c r="AV248" s="109"/>
      <c r="AW248" s="109"/>
      <c r="AX248" s="109"/>
      <c r="AY248" s="109"/>
      <c r="AZ248" s="109"/>
      <c r="BA248" s="109"/>
      <c r="BB248" s="109"/>
      <c r="BC248" s="109"/>
      <c r="BD248" s="109"/>
      <c r="BE248" s="109"/>
      <c r="BF248" s="109"/>
      <c r="BG248" s="109"/>
      <c r="BH248" s="109"/>
      <c r="BI248" s="109"/>
      <c r="BJ248" s="109"/>
      <c r="BK248" s="109"/>
      <c r="BL248" s="109"/>
      <c r="BM248" s="109"/>
      <c r="BN248" s="109"/>
      <c r="BO248" s="109"/>
      <c r="BP248" s="109"/>
      <c r="BQ248" s="109"/>
      <c r="BR248" s="109"/>
      <c r="BS248" s="109"/>
      <c r="BT248" s="109"/>
      <c r="BU248" s="109"/>
      <c r="BV248" s="109"/>
      <c r="BW248" s="109"/>
      <c r="BX248" s="109"/>
      <c r="BY248" s="109"/>
      <c r="BZ248" s="109"/>
      <c r="CA248" s="109"/>
      <c r="CB248" s="109"/>
      <c r="CC248" s="109"/>
      <c r="CD248" s="109"/>
      <c r="CE248" s="109"/>
      <c r="CF248" s="109"/>
      <c r="CG248" s="109"/>
      <c r="CH248" s="109"/>
      <c r="CI248" s="109"/>
      <c r="CJ248" s="109"/>
      <c r="CK248" s="109"/>
      <c r="CL248" s="109"/>
      <c r="CM248" s="109"/>
      <c r="CN248" s="109"/>
      <c r="CO248" s="109"/>
      <c r="CP248" s="109"/>
      <c r="CQ248" s="109"/>
      <c r="CR248" s="109"/>
      <c r="CS248" s="109"/>
      <c r="CT248" s="109"/>
      <c r="CU248" s="109"/>
      <c r="CV248" s="109"/>
      <c r="CW248" s="109"/>
      <c r="CX248" s="109"/>
      <c r="CY248" s="109"/>
      <c r="CZ248" s="109"/>
      <c r="DA248" s="109"/>
      <c r="DB248" s="109"/>
      <c r="DC248" s="109"/>
      <c r="DD248" s="109"/>
      <c r="DE248" s="109"/>
      <c r="DF248" s="109"/>
      <c r="DG248" s="109"/>
      <c r="DH248" s="109"/>
      <c r="DI248" s="109"/>
      <c r="DJ248" s="109"/>
      <c r="DK248" s="109"/>
      <c r="DL248" s="109"/>
      <c r="DM248" s="109"/>
      <c r="DN248" s="109"/>
      <c r="DO248" s="109"/>
      <c r="DP248" s="109"/>
      <c r="DQ248" s="109"/>
      <c r="DR248" s="109"/>
      <c r="DS248" s="109"/>
      <c r="DT248" s="109"/>
      <c r="DU248" s="109"/>
      <c r="DV248" s="109"/>
      <c r="DW248" s="109"/>
      <c r="DX248" s="109"/>
      <c r="DY248" s="109"/>
      <c r="DZ248" s="109"/>
      <c r="EA248" s="109"/>
      <c r="EB248" s="109"/>
      <c r="EC248" s="109"/>
      <c r="ED248" s="109"/>
      <c r="EE248" s="109"/>
      <c r="EF248" s="109"/>
      <c r="EG248" s="109"/>
      <c r="EH248" s="109"/>
      <c r="EI248" s="109"/>
      <c r="EJ248" s="109"/>
      <c r="EK248" s="109"/>
      <c r="EL248" s="109"/>
      <c r="EM248" s="109"/>
      <c r="EN248" s="109"/>
      <c r="EO248" s="109"/>
      <c r="EP248" s="109"/>
      <c r="EQ248" s="109"/>
      <c r="ER248" s="109"/>
      <c r="ES248" s="109"/>
      <c r="ET248" s="109"/>
      <c r="EU248" s="109"/>
      <c r="EV248" s="109"/>
      <c r="EW248" s="109"/>
      <c r="EX248" s="109"/>
      <c r="EY248" s="109"/>
      <c r="EZ248" s="109"/>
      <c r="FA248" s="109"/>
      <c r="FB248" s="109"/>
      <c r="FC248" s="109"/>
      <c r="FD248" s="109"/>
      <c r="FE248" s="109"/>
      <c r="FF248" s="109"/>
      <c r="FG248" s="109"/>
      <c r="FH248" s="109"/>
      <c r="FI248" s="109"/>
      <c r="FJ248" s="109"/>
      <c r="FK248" s="109"/>
      <c r="FL248" s="109"/>
      <c r="FM248" s="109"/>
      <c r="FN248" s="109"/>
      <c r="FO248" s="109"/>
      <c r="FP248" s="109"/>
      <c r="FQ248" s="109"/>
      <c r="FR248" s="109"/>
      <c r="FS248" s="109"/>
      <c r="FT248" s="109"/>
      <c r="FU248" s="109"/>
      <c r="FV248" s="109"/>
      <c r="FW248" s="109"/>
      <c r="FX248" s="109"/>
      <c r="FY248" s="109"/>
      <c r="FZ248" s="109"/>
      <c r="GA248" s="109"/>
      <c r="GB248" s="109"/>
      <c r="GC248" s="109"/>
      <c r="GD248" s="109"/>
      <c r="GE248" s="109"/>
      <c r="GF248" s="109"/>
      <c r="GG248" s="109"/>
      <c r="GH248" s="109"/>
      <c r="GI248" s="109"/>
      <c r="GJ248" s="109"/>
      <c r="GK248" s="109"/>
      <c r="GL248" s="109"/>
      <c r="GM248" s="109"/>
      <c r="GN248" s="109"/>
      <c r="GO248" s="109"/>
      <c r="GP248" s="109"/>
      <c r="GQ248" s="109"/>
      <c r="GR248" s="109"/>
      <c r="GS248" s="109"/>
      <c r="GT248" s="109"/>
      <c r="GU248" s="109"/>
      <c r="GV248" s="109"/>
      <c r="GW248" s="109"/>
      <c r="GX248" s="109"/>
      <c r="GY248" s="109"/>
      <c r="GZ248" s="109"/>
      <c r="HA248" s="109"/>
      <c r="HB248" s="109"/>
      <c r="HC248" s="109"/>
      <c r="HD248" s="109"/>
      <c r="HE248" s="109"/>
      <c r="HF248" s="109"/>
      <c r="HG248" s="109"/>
      <c r="HH248" s="109"/>
      <c r="HI248" s="109"/>
      <c r="HJ248" s="109"/>
      <c r="HK248" s="109"/>
      <c r="HL248" s="109"/>
      <c r="HM248" s="109"/>
      <c r="HN248" s="109"/>
      <c r="HO248" s="109"/>
      <c r="HP248" s="109"/>
      <c r="HQ248" s="109"/>
      <c r="HR248" s="109"/>
      <c r="HS248" s="109"/>
      <c r="HT248" s="109"/>
      <c r="HU248" s="109"/>
      <c r="HV248" s="109"/>
      <c r="HW248" s="109"/>
      <c r="HX248" s="109"/>
      <c r="HY248" s="109"/>
      <c r="HZ248" s="109"/>
      <c r="IA248" s="109"/>
      <c r="IB248" s="109"/>
      <c r="IC248" s="109"/>
      <c r="ID248" s="109"/>
      <c r="IE248" s="109"/>
      <c r="IF248" s="109"/>
      <c r="IG248" s="109"/>
      <c r="IH248" s="109"/>
      <c r="II248" s="109"/>
      <c r="IJ248" s="109"/>
      <c r="IK248" s="109"/>
      <c r="IL248" s="109"/>
      <c r="IM248" s="109"/>
      <c r="IN248" s="109"/>
      <c r="IO248" s="109"/>
      <c r="IP248" s="109"/>
      <c r="IQ248" s="109"/>
      <c r="IR248" s="109"/>
      <c r="IS248" s="109"/>
      <c r="IT248" s="109"/>
      <c r="IU248" s="109"/>
      <c r="IV248" s="109"/>
    </row>
    <row r="249" spans="1:256" s="4" customFormat="1">
      <c r="A249" s="107"/>
      <c r="B249" s="14"/>
      <c r="C249" s="12"/>
      <c r="D249" s="157"/>
      <c r="E249" s="109"/>
      <c r="F249" s="157"/>
      <c r="G249" s="109"/>
      <c r="H249" s="109"/>
      <c r="I249" s="109"/>
      <c r="J249" s="109"/>
      <c r="K249" s="109"/>
      <c r="L249" s="109"/>
      <c r="M249" s="109"/>
      <c r="N249" s="109"/>
      <c r="O249" s="109"/>
      <c r="P249" s="109"/>
      <c r="Q249" s="109"/>
      <c r="R249" s="109"/>
      <c r="S249" s="109"/>
      <c r="T249" s="109"/>
      <c r="U249" s="109"/>
      <c r="V249" s="109"/>
      <c r="W249" s="109"/>
      <c r="X249" s="109"/>
      <c r="Y249" s="109"/>
      <c r="Z249" s="109"/>
      <c r="AA249" s="109"/>
      <c r="AB249" s="109"/>
      <c r="AC249" s="109"/>
      <c r="AD249" s="109"/>
      <c r="AE249" s="109"/>
      <c r="AF249" s="109"/>
      <c r="AG249" s="109"/>
      <c r="AH249" s="109"/>
      <c r="AI249" s="109"/>
      <c r="AJ249" s="109"/>
      <c r="AK249" s="109"/>
      <c r="AL249" s="109"/>
      <c r="AM249" s="109"/>
      <c r="AN249" s="109"/>
      <c r="AO249" s="109"/>
      <c r="AP249" s="109"/>
      <c r="AQ249" s="109"/>
      <c r="AR249" s="109"/>
      <c r="AS249" s="109"/>
      <c r="AT249" s="109"/>
      <c r="AU249" s="109"/>
      <c r="AV249" s="109"/>
      <c r="AW249" s="109"/>
      <c r="AX249" s="109"/>
      <c r="AY249" s="109"/>
      <c r="AZ249" s="109"/>
      <c r="BA249" s="109"/>
      <c r="BB249" s="109"/>
      <c r="BC249" s="109"/>
      <c r="BD249" s="109"/>
      <c r="BE249" s="109"/>
      <c r="BF249" s="109"/>
      <c r="BG249" s="109"/>
      <c r="BH249" s="109"/>
      <c r="BI249" s="109"/>
      <c r="BJ249" s="109"/>
      <c r="BK249" s="109"/>
      <c r="BL249" s="109"/>
      <c r="BM249" s="109"/>
      <c r="BN249" s="109"/>
      <c r="BO249" s="109"/>
      <c r="BP249" s="109"/>
      <c r="BQ249" s="109"/>
      <c r="BR249" s="109"/>
      <c r="BS249" s="109"/>
      <c r="BT249" s="109"/>
      <c r="BU249" s="109"/>
      <c r="BV249" s="109"/>
      <c r="BW249" s="109"/>
      <c r="BX249" s="109"/>
      <c r="BY249" s="109"/>
      <c r="BZ249" s="109"/>
      <c r="CA249" s="109"/>
      <c r="CB249" s="109"/>
      <c r="CC249" s="109"/>
      <c r="CD249" s="109"/>
      <c r="CE249" s="109"/>
      <c r="CF249" s="109"/>
      <c r="CG249" s="109"/>
      <c r="CH249" s="109"/>
      <c r="CI249" s="109"/>
      <c r="CJ249" s="109"/>
      <c r="CK249" s="109"/>
      <c r="CL249" s="109"/>
      <c r="CM249" s="109"/>
      <c r="CN249" s="109"/>
      <c r="CO249" s="109"/>
      <c r="CP249" s="109"/>
      <c r="CQ249" s="109"/>
      <c r="CR249" s="109"/>
      <c r="CS249" s="109"/>
      <c r="CT249" s="109"/>
      <c r="CU249" s="109"/>
      <c r="CV249" s="109"/>
      <c r="CW249" s="109"/>
      <c r="CX249" s="109"/>
      <c r="CY249" s="109"/>
      <c r="CZ249" s="109"/>
      <c r="DA249" s="109"/>
      <c r="DB249" s="109"/>
      <c r="DC249" s="109"/>
      <c r="DD249" s="109"/>
      <c r="DE249" s="109"/>
      <c r="DF249" s="109"/>
      <c r="DG249" s="109"/>
      <c r="DH249" s="109"/>
      <c r="DI249" s="109"/>
      <c r="DJ249" s="109"/>
      <c r="DK249" s="109"/>
      <c r="DL249" s="109"/>
      <c r="DM249" s="109"/>
      <c r="DN249" s="109"/>
      <c r="DO249" s="109"/>
      <c r="DP249" s="109"/>
      <c r="DQ249" s="109"/>
      <c r="DR249" s="109"/>
      <c r="DS249" s="109"/>
      <c r="DT249" s="109"/>
      <c r="DU249" s="109"/>
      <c r="DV249" s="109"/>
      <c r="DW249" s="109"/>
      <c r="DX249" s="109"/>
      <c r="DY249" s="109"/>
      <c r="DZ249" s="109"/>
      <c r="EA249" s="109"/>
      <c r="EB249" s="109"/>
      <c r="EC249" s="109"/>
      <c r="ED249" s="109"/>
      <c r="EE249" s="109"/>
      <c r="EF249" s="109"/>
      <c r="EG249" s="109"/>
      <c r="EH249" s="109"/>
      <c r="EI249" s="109"/>
      <c r="EJ249" s="109"/>
      <c r="EK249" s="109"/>
      <c r="EL249" s="109"/>
      <c r="EM249" s="109"/>
      <c r="EN249" s="109"/>
      <c r="EO249" s="109"/>
      <c r="EP249" s="109"/>
      <c r="EQ249" s="109"/>
      <c r="ER249" s="109"/>
      <c r="ES249" s="109"/>
      <c r="ET249" s="109"/>
      <c r="EU249" s="109"/>
      <c r="EV249" s="109"/>
      <c r="EW249" s="109"/>
      <c r="EX249" s="109"/>
      <c r="EY249" s="109"/>
      <c r="EZ249" s="109"/>
      <c r="FA249" s="109"/>
      <c r="FB249" s="109"/>
      <c r="FC249" s="109"/>
      <c r="FD249" s="109"/>
      <c r="FE249" s="109"/>
      <c r="FF249" s="109"/>
      <c r="FG249" s="109"/>
      <c r="FH249" s="109"/>
      <c r="FI249" s="109"/>
      <c r="FJ249" s="109"/>
      <c r="FK249" s="109"/>
      <c r="FL249" s="109"/>
      <c r="FM249" s="109"/>
      <c r="FN249" s="109"/>
      <c r="FO249" s="109"/>
      <c r="FP249" s="109"/>
      <c r="FQ249" s="109"/>
      <c r="FR249" s="109"/>
      <c r="FS249" s="109"/>
      <c r="FT249" s="109"/>
      <c r="FU249" s="109"/>
      <c r="FV249" s="109"/>
      <c r="FW249" s="109"/>
      <c r="FX249" s="109"/>
      <c r="FY249" s="109"/>
      <c r="FZ249" s="109"/>
      <c r="GA249" s="109"/>
      <c r="GB249" s="109"/>
      <c r="GC249" s="109"/>
      <c r="GD249" s="109"/>
      <c r="GE249" s="109"/>
      <c r="GF249" s="109"/>
      <c r="GG249" s="109"/>
      <c r="GH249" s="109"/>
      <c r="GI249" s="109"/>
      <c r="GJ249" s="109"/>
      <c r="GK249" s="109"/>
      <c r="GL249" s="109"/>
      <c r="GM249" s="109"/>
      <c r="GN249" s="109"/>
      <c r="GO249" s="109"/>
      <c r="GP249" s="109"/>
      <c r="GQ249" s="109"/>
      <c r="GR249" s="109"/>
      <c r="GS249" s="109"/>
      <c r="GT249" s="109"/>
      <c r="GU249" s="109"/>
      <c r="GV249" s="109"/>
      <c r="GW249" s="109"/>
      <c r="GX249" s="109"/>
      <c r="GY249" s="109"/>
      <c r="GZ249" s="109"/>
      <c r="HA249" s="109"/>
      <c r="HB249" s="109"/>
      <c r="HC249" s="109"/>
      <c r="HD249" s="109"/>
      <c r="HE249" s="109"/>
      <c r="HF249" s="109"/>
      <c r="HG249" s="109"/>
      <c r="HH249" s="109"/>
      <c r="HI249" s="109"/>
      <c r="HJ249" s="109"/>
      <c r="HK249" s="109"/>
      <c r="HL249" s="109"/>
      <c r="HM249" s="109"/>
      <c r="HN249" s="109"/>
      <c r="HO249" s="109"/>
      <c r="HP249" s="109"/>
      <c r="HQ249" s="109"/>
      <c r="HR249" s="109"/>
      <c r="HS249" s="109"/>
      <c r="HT249" s="109"/>
      <c r="HU249" s="109"/>
      <c r="HV249" s="109"/>
      <c r="HW249" s="109"/>
      <c r="HX249" s="109"/>
      <c r="HY249" s="109"/>
      <c r="HZ249" s="109"/>
      <c r="IA249" s="109"/>
      <c r="IB249" s="109"/>
      <c r="IC249" s="109"/>
      <c r="ID249" s="109"/>
      <c r="IE249" s="109"/>
      <c r="IF249" s="109"/>
      <c r="IG249" s="109"/>
      <c r="IH249" s="109"/>
      <c r="II249" s="109"/>
      <c r="IJ249" s="109"/>
      <c r="IK249" s="109"/>
      <c r="IL249" s="109"/>
      <c r="IM249" s="109"/>
      <c r="IN249" s="109"/>
      <c r="IO249" s="109"/>
      <c r="IP249" s="109"/>
      <c r="IQ249" s="109"/>
      <c r="IR249" s="109"/>
      <c r="IS249" s="109"/>
      <c r="IT249" s="109"/>
      <c r="IU249" s="109"/>
      <c r="IV249" s="109"/>
    </row>
    <row r="250" spans="1:256" s="4" customFormat="1">
      <c r="A250" s="107"/>
      <c r="B250" s="14"/>
      <c r="C250" s="12"/>
      <c r="D250" s="157"/>
      <c r="E250" s="109"/>
      <c r="F250" s="157"/>
      <c r="G250" s="109"/>
      <c r="H250" s="109"/>
      <c r="I250" s="109"/>
      <c r="J250" s="109"/>
      <c r="K250" s="109"/>
      <c r="L250" s="109"/>
      <c r="M250" s="109"/>
      <c r="N250" s="109"/>
      <c r="O250" s="109"/>
      <c r="P250" s="109"/>
      <c r="Q250" s="109"/>
      <c r="R250" s="109"/>
      <c r="S250" s="109"/>
      <c r="T250" s="109"/>
      <c r="U250" s="109"/>
      <c r="V250" s="109"/>
      <c r="W250" s="109"/>
      <c r="X250" s="109"/>
      <c r="Y250" s="109"/>
      <c r="Z250" s="109"/>
      <c r="AA250" s="109"/>
      <c r="AB250" s="109"/>
      <c r="AC250" s="109"/>
      <c r="AD250" s="109"/>
      <c r="AE250" s="109"/>
      <c r="AF250" s="109"/>
      <c r="AG250" s="109"/>
      <c r="AH250" s="109"/>
      <c r="AI250" s="109"/>
      <c r="AJ250" s="109"/>
      <c r="AK250" s="109"/>
      <c r="AL250" s="109"/>
      <c r="AM250" s="109"/>
      <c r="AN250" s="109"/>
      <c r="AO250" s="109"/>
      <c r="AP250" s="109"/>
      <c r="AQ250" s="109"/>
      <c r="AR250" s="109"/>
      <c r="AS250" s="109"/>
      <c r="AT250" s="109"/>
      <c r="AU250" s="109"/>
      <c r="AV250" s="109"/>
      <c r="AW250" s="109"/>
      <c r="AX250" s="109"/>
      <c r="AY250" s="109"/>
      <c r="AZ250" s="109"/>
      <c r="BA250" s="109"/>
      <c r="BB250" s="109"/>
      <c r="BC250" s="109"/>
      <c r="BD250" s="109"/>
      <c r="BE250" s="109"/>
      <c r="BF250" s="109"/>
      <c r="BG250" s="109"/>
      <c r="BH250" s="109"/>
      <c r="BI250" s="109"/>
      <c r="BJ250" s="109"/>
      <c r="BK250" s="109"/>
      <c r="BL250" s="109"/>
      <c r="BM250" s="109"/>
      <c r="BN250" s="109"/>
      <c r="BO250" s="109"/>
      <c r="BP250" s="109"/>
      <c r="BQ250" s="109"/>
      <c r="BR250" s="109"/>
      <c r="BS250" s="109"/>
      <c r="BT250" s="109"/>
      <c r="BU250" s="109"/>
      <c r="BV250" s="109"/>
      <c r="BW250" s="109"/>
      <c r="BX250" s="109"/>
      <c r="BY250" s="109"/>
      <c r="BZ250" s="109"/>
      <c r="CA250" s="109"/>
      <c r="CB250" s="109"/>
      <c r="CC250" s="109"/>
      <c r="CD250" s="109"/>
      <c r="CE250" s="109"/>
      <c r="CF250" s="109"/>
      <c r="CG250" s="109"/>
      <c r="CH250" s="109"/>
      <c r="CI250" s="109"/>
      <c r="CJ250" s="109"/>
      <c r="CK250" s="109"/>
      <c r="CL250" s="109"/>
      <c r="CM250" s="109"/>
      <c r="CN250" s="109"/>
      <c r="CO250" s="109"/>
      <c r="CP250" s="109"/>
      <c r="CQ250" s="109"/>
      <c r="CR250" s="109"/>
      <c r="CS250" s="109"/>
      <c r="CT250" s="109"/>
      <c r="CU250" s="109"/>
      <c r="CV250" s="109"/>
      <c r="CW250" s="109"/>
      <c r="CX250" s="109"/>
      <c r="CY250" s="109"/>
      <c r="CZ250" s="109"/>
      <c r="DA250" s="109"/>
      <c r="DB250" s="109"/>
      <c r="DC250" s="109"/>
      <c r="DD250" s="109"/>
      <c r="DE250" s="109"/>
      <c r="DF250" s="109"/>
      <c r="DG250" s="109"/>
      <c r="DH250" s="109"/>
      <c r="DI250" s="109"/>
      <c r="DJ250" s="109"/>
      <c r="DK250" s="109"/>
      <c r="DL250" s="109"/>
      <c r="DM250" s="109"/>
      <c r="DN250" s="109"/>
      <c r="DO250" s="109"/>
      <c r="DP250" s="109"/>
      <c r="DQ250" s="109"/>
      <c r="DR250" s="109"/>
      <c r="DS250" s="109"/>
      <c r="DT250" s="109"/>
      <c r="DU250" s="109"/>
      <c r="DV250" s="109"/>
      <c r="DW250" s="109"/>
      <c r="DX250" s="109"/>
      <c r="DY250" s="109"/>
      <c r="DZ250" s="109"/>
      <c r="EA250" s="109"/>
      <c r="EB250" s="109"/>
      <c r="EC250" s="109"/>
      <c r="ED250" s="109"/>
      <c r="EE250" s="109"/>
      <c r="EF250" s="109"/>
      <c r="EG250" s="109"/>
      <c r="EH250" s="109"/>
      <c r="EI250" s="109"/>
      <c r="EJ250" s="109"/>
      <c r="EK250" s="109"/>
      <c r="EL250" s="109"/>
      <c r="EM250" s="109"/>
      <c r="EN250" s="109"/>
      <c r="EO250" s="109"/>
      <c r="EP250" s="109"/>
      <c r="EQ250" s="109"/>
      <c r="ER250" s="109"/>
      <c r="ES250" s="109"/>
      <c r="ET250" s="109"/>
      <c r="EU250" s="109"/>
      <c r="EV250" s="109"/>
      <c r="EW250" s="109"/>
      <c r="EX250" s="109"/>
      <c r="EY250" s="109"/>
      <c r="EZ250" s="109"/>
      <c r="FA250" s="109"/>
      <c r="FB250" s="109"/>
      <c r="FC250" s="109"/>
      <c r="FD250" s="109"/>
      <c r="FE250" s="109"/>
      <c r="FF250" s="109"/>
      <c r="FG250" s="109"/>
      <c r="FH250" s="109"/>
      <c r="FI250" s="109"/>
      <c r="FJ250" s="109"/>
      <c r="FK250" s="109"/>
      <c r="FL250" s="109"/>
      <c r="FM250" s="109"/>
      <c r="FN250" s="109"/>
      <c r="FO250" s="109"/>
      <c r="FP250" s="109"/>
      <c r="FQ250" s="109"/>
      <c r="FR250" s="109"/>
      <c r="FS250" s="109"/>
      <c r="FT250" s="109"/>
      <c r="FU250" s="109"/>
      <c r="FV250" s="109"/>
      <c r="FW250" s="109"/>
      <c r="FX250" s="109"/>
      <c r="FY250" s="109"/>
      <c r="FZ250" s="109"/>
      <c r="GA250" s="109"/>
      <c r="GB250" s="109"/>
      <c r="GC250" s="109"/>
      <c r="GD250" s="109"/>
      <c r="GE250" s="109"/>
      <c r="GF250" s="109"/>
      <c r="GG250" s="109"/>
      <c r="GH250" s="109"/>
      <c r="GI250" s="109"/>
      <c r="GJ250" s="109"/>
      <c r="GK250" s="109"/>
      <c r="GL250" s="109"/>
      <c r="GM250" s="109"/>
      <c r="GN250" s="109"/>
      <c r="GO250" s="109"/>
      <c r="GP250" s="109"/>
      <c r="GQ250" s="109"/>
      <c r="GR250" s="109"/>
      <c r="GS250" s="109"/>
      <c r="GT250" s="109"/>
      <c r="GU250" s="109"/>
      <c r="GV250" s="109"/>
      <c r="GW250" s="109"/>
      <c r="GX250" s="109"/>
      <c r="GY250" s="109"/>
      <c r="GZ250" s="109"/>
      <c r="HA250" s="109"/>
      <c r="HB250" s="109"/>
      <c r="HC250" s="109"/>
      <c r="HD250" s="109"/>
      <c r="HE250" s="109"/>
      <c r="HF250" s="109"/>
      <c r="HG250" s="109"/>
      <c r="HH250" s="109"/>
      <c r="HI250" s="109"/>
      <c r="HJ250" s="109"/>
      <c r="HK250" s="109"/>
      <c r="HL250" s="109"/>
      <c r="HM250" s="109"/>
      <c r="HN250" s="109"/>
      <c r="HO250" s="109"/>
      <c r="HP250" s="109"/>
      <c r="HQ250" s="109"/>
      <c r="HR250" s="109"/>
      <c r="HS250" s="109"/>
      <c r="HT250" s="109"/>
      <c r="HU250" s="109"/>
      <c r="HV250" s="109"/>
      <c r="HW250" s="109"/>
      <c r="HX250" s="109"/>
      <c r="HY250" s="109"/>
      <c r="HZ250" s="109"/>
      <c r="IA250" s="109"/>
      <c r="IB250" s="109"/>
      <c r="IC250" s="109"/>
      <c r="ID250" s="109"/>
      <c r="IE250" s="109"/>
      <c r="IF250" s="109"/>
      <c r="IG250" s="109"/>
      <c r="IH250" s="109"/>
      <c r="II250" s="109"/>
      <c r="IJ250" s="109"/>
      <c r="IK250" s="109"/>
      <c r="IL250" s="109"/>
      <c r="IM250" s="109"/>
      <c r="IN250" s="109"/>
      <c r="IO250" s="109"/>
      <c r="IP250" s="109"/>
      <c r="IQ250" s="109"/>
      <c r="IR250" s="109"/>
      <c r="IS250" s="109"/>
      <c r="IT250" s="109"/>
      <c r="IU250" s="109"/>
      <c r="IV250" s="109"/>
    </row>
    <row r="251" spans="1:256" s="4" customFormat="1">
      <c r="A251" s="107"/>
      <c r="B251" s="14"/>
      <c r="C251" s="12"/>
      <c r="D251" s="157"/>
      <c r="E251" s="109"/>
      <c r="F251" s="157"/>
      <c r="G251" s="109"/>
      <c r="H251" s="109"/>
      <c r="I251" s="109"/>
      <c r="J251" s="109"/>
      <c r="K251" s="109"/>
      <c r="L251" s="109"/>
      <c r="M251" s="109"/>
      <c r="N251" s="109"/>
      <c r="O251" s="109"/>
      <c r="P251" s="109"/>
      <c r="Q251" s="109"/>
      <c r="R251" s="109"/>
      <c r="S251" s="109"/>
      <c r="T251" s="109"/>
      <c r="U251" s="109"/>
      <c r="V251" s="109"/>
      <c r="W251" s="109"/>
      <c r="X251" s="109"/>
      <c r="Y251" s="109"/>
      <c r="Z251" s="109"/>
      <c r="AA251" s="109"/>
      <c r="AB251" s="109"/>
      <c r="AC251" s="109"/>
      <c r="AD251" s="109"/>
      <c r="AE251" s="109"/>
      <c r="AF251" s="109"/>
      <c r="AG251" s="109"/>
      <c r="AH251" s="109"/>
      <c r="AI251" s="109"/>
      <c r="AJ251" s="109"/>
      <c r="AK251" s="109"/>
      <c r="AL251" s="109"/>
      <c r="AM251" s="109"/>
      <c r="AN251" s="109"/>
      <c r="AO251" s="109"/>
      <c r="AP251" s="109"/>
      <c r="AQ251" s="109"/>
      <c r="AR251" s="109"/>
      <c r="AS251" s="109"/>
      <c r="AT251" s="109"/>
      <c r="AU251" s="109"/>
      <c r="AV251" s="109"/>
      <c r="AW251" s="109"/>
      <c r="AX251" s="109"/>
      <c r="AY251" s="109"/>
      <c r="AZ251" s="109"/>
      <c r="BA251" s="109"/>
      <c r="BB251" s="109"/>
      <c r="BC251" s="109"/>
      <c r="BD251" s="109"/>
      <c r="BE251" s="109"/>
      <c r="BF251" s="109"/>
      <c r="BG251" s="109"/>
      <c r="BH251" s="109"/>
      <c r="BI251" s="109"/>
      <c r="BJ251" s="109"/>
      <c r="BK251" s="109"/>
      <c r="BL251" s="109"/>
      <c r="BM251" s="109"/>
      <c r="BN251" s="109"/>
      <c r="BO251" s="109"/>
      <c r="BP251" s="109"/>
      <c r="BQ251" s="109"/>
      <c r="BR251" s="109"/>
      <c r="BS251" s="109"/>
      <c r="BT251" s="109"/>
      <c r="BU251" s="109"/>
      <c r="BV251" s="109"/>
      <c r="BW251" s="109"/>
      <c r="BX251" s="109"/>
      <c r="BY251" s="109"/>
      <c r="BZ251" s="109"/>
      <c r="CA251" s="109"/>
      <c r="CB251" s="109"/>
      <c r="CC251" s="109"/>
      <c r="CD251" s="109"/>
      <c r="CE251" s="109"/>
      <c r="CF251" s="109"/>
      <c r="CG251" s="109"/>
      <c r="CH251" s="109"/>
      <c r="CI251" s="109"/>
      <c r="CJ251" s="109"/>
      <c r="CK251" s="109"/>
      <c r="CL251" s="109"/>
      <c r="CM251" s="109"/>
      <c r="CN251" s="109"/>
      <c r="CO251" s="109"/>
      <c r="CP251" s="109"/>
      <c r="CQ251" s="109"/>
      <c r="CR251" s="109"/>
      <c r="CS251" s="109"/>
      <c r="CT251" s="109"/>
      <c r="CU251" s="109"/>
      <c r="CV251" s="109"/>
      <c r="CW251" s="109"/>
      <c r="CX251" s="109"/>
      <c r="CY251" s="109"/>
      <c r="CZ251" s="109"/>
      <c r="DA251" s="109"/>
      <c r="DB251" s="109"/>
      <c r="DC251" s="109"/>
      <c r="DD251" s="109"/>
      <c r="DE251" s="109"/>
      <c r="DF251" s="109"/>
      <c r="DG251" s="109"/>
      <c r="DH251" s="109"/>
      <c r="DI251" s="109"/>
      <c r="DJ251" s="109"/>
      <c r="DK251" s="109"/>
      <c r="DL251" s="109"/>
      <c r="DM251" s="109"/>
      <c r="DN251" s="109"/>
      <c r="DO251" s="109"/>
      <c r="DP251" s="109"/>
      <c r="DQ251" s="109"/>
      <c r="DR251" s="109"/>
      <c r="DS251" s="109"/>
      <c r="DT251" s="109"/>
      <c r="DU251" s="109"/>
      <c r="DV251" s="109"/>
      <c r="DW251" s="109"/>
      <c r="DX251" s="109"/>
      <c r="DY251" s="109"/>
      <c r="DZ251" s="109"/>
      <c r="EA251" s="109"/>
      <c r="EB251" s="109"/>
      <c r="EC251" s="109"/>
      <c r="ED251" s="109"/>
      <c r="EE251" s="109"/>
      <c r="EF251" s="109"/>
      <c r="EG251" s="109"/>
      <c r="EH251" s="109"/>
      <c r="EI251" s="109"/>
      <c r="EJ251" s="109"/>
      <c r="EK251" s="109"/>
      <c r="EL251" s="109"/>
      <c r="EM251" s="109"/>
      <c r="EN251" s="109"/>
      <c r="EO251" s="109"/>
      <c r="EP251" s="109"/>
      <c r="EQ251" s="109"/>
      <c r="ER251" s="109"/>
      <c r="ES251" s="109"/>
      <c r="ET251" s="109"/>
      <c r="EU251" s="109"/>
      <c r="EV251" s="109"/>
      <c r="EW251" s="109"/>
      <c r="EX251" s="109"/>
      <c r="EY251" s="109"/>
      <c r="EZ251" s="109"/>
      <c r="FA251" s="109"/>
      <c r="FB251" s="109"/>
      <c r="FC251" s="109"/>
      <c r="FD251" s="109"/>
      <c r="FE251" s="109"/>
      <c r="FF251" s="109"/>
      <c r="FG251" s="109"/>
      <c r="FH251" s="109"/>
      <c r="FI251" s="109"/>
      <c r="FJ251" s="109"/>
      <c r="FK251" s="109"/>
      <c r="FL251" s="109"/>
      <c r="FM251" s="109"/>
      <c r="FN251" s="109"/>
      <c r="FO251" s="109"/>
      <c r="FP251" s="109"/>
      <c r="FQ251" s="109"/>
      <c r="FR251" s="109"/>
      <c r="FS251" s="109"/>
      <c r="FT251" s="109"/>
      <c r="FU251" s="109"/>
      <c r="FV251" s="109"/>
      <c r="FW251" s="109"/>
      <c r="FX251" s="109"/>
      <c r="FY251" s="109"/>
      <c r="FZ251" s="109"/>
      <c r="GA251" s="109"/>
      <c r="GB251" s="109"/>
      <c r="GC251" s="109"/>
      <c r="GD251" s="109"/>
      <c r="GE251" s="109"/>
      <c r="GF251" s="109"/>
      <c r="GG251" s="109"/>
      <c r="GH251" s="109"/>
      <c r="GI251" s="109"/>
      <c r="GJ251" s="109"/>
      <c r="GK251" s="109"/>
      <c r="GL251" s="109"/>
      <c r="GM251" s="109"/>
      <c r="GN251" s="109"/>
      <c r="GO251" s="109"/>
      <c r="GP251" s="109"/>
      <c r="GQ251" s="109"/>
      <c r="GR251" s="109"/>
      <c r="GS251" s="109"/>
      <c r="GT251" s="109"/>
      <c r="GU251" s="109"/>
      <c r="GV251" s="109"/>
      <c r="GW251" s="109"/>
      <c r="GX251" s="109"/>
      <c r="GY251" s="109"/>
      <c r="GZ251" s="109"/>
      <c r="HA251" s="109"/>
      <c r="HB251" s="109"/>
      <c r="HC251" s="109"/>
      <c r="HD251" s="109"/>
      <c r="HE251" s="109"/>
      <c r="HF251" s="109"/>
      <c r="HG251" s="109"/>
      <c r="HH251" s="109"/>
      <c r="HI251" s="109"/>
      <c r="HJ251" s="109"/>
      <c r="HK251" s="109"/>
      <c r="HL251" s="109"/>
      <c r="HM251" s="109"/>
      <c r="HN251" s="109"/>
      <c r="HO251" s="109"/>
      <c r="HP251" s="109"/>
      <c r="HQ251" s="109"/>
      <c r="HR251" s="109"/>
      <c r="HS251" s="109"/>
      <c r="HT251" s="109"/>
      <c r="HU251" s="109"/>
      <c r="HV251" s="109"/>
      <c r="HW251" s="109"/>
      <c r="HX251" s="109"/>
      <c r="HY251" s="109"/>
      <c r="HZ251" s="109"/>
      <c r="IA251" s="109"/>
      <c r="IB251" s="109"/>
      <c r="IC251" s="109"/>
      <c r="ID251" s="109"/>
      <c r="IE251" s="109"/>
      <c r="IF251" s="109"/>
      <c r="IG251" s="109"/>
      <c r="IH251" s="109"/>
      <c r="II251" s="109"/>
      <c r="IJ251" s="109"/>
      <c r="IK251" s="109"/>
      <c r="IL251" s="109"/>
      <c r="IM251" s="109"/>
      <c r="IN251" s="109"/>
      <c r="IO251" s="109"/>
      <c r="IP251" s="109"/>
      <c r="IQ251" s="109"/>
      <c r="IR251" s="109"/>
      <c r="IS251" s="109"/>
      <c r="IT251" s="109"/>
      <c r="IU251" s="109"/>
      <c r="IV251" s="109"/>
    </row>
    <row r="252" spans="1:256" s="4" customFormat="1">
      <c r="A252" s="107"/>
      <c r="B252" s="14"/>
      <c r="C252" s="12"/>
      <c r="D252" s="157"/>
      <c r="E252" s="109"/>
      <c r="F252" s="157"/>
      <c r="G252" s="109"/>
      <c r="H252" s="109"/>
      <c r="I252" s="109"/>
      <c r="J252" s="109"/>
      <c r="K252" s="109"/>
      <c r="L252" s="109"/>
      <c r="M252" s="109"/>
      <c r="N252" s="109"/>
      <c r="O252" s="109"/>
      <c r="P252" s="109"/>
      <c r="Q252" s="109"/>
      <c r="R252" s="109"/>
      <c r="S252" s="109"/>
      <c r="T252" s="109"/>
      <c r="U252" s="109"/>
      <c r="V252" s="109"/>
      <c r="W252" s="109"/>
      <c r="X252" s="109"/>
      <c r="Y252" s="109"/>
      <c r="Z252" s="109"/>
      <c r="AA252" s="109"/>
      <c r="AB252" s="109"/>
      <c r="AC252" s="109"/>
      <c r="AD252" s="109"/>
      <c r="AE252" s="109"/>
      <c r="AF252" s="109"/>
      <c r="AG252" s="109"/>
      <c r="AH252" s="109"/>
      <c r="AI252" s="109"/>
      <c r="AJ252" s="109"/>
      <c r="AK252" s="109"/>
      <c r="AL252" s="109"/>
      <c r="AM252" s="109"/>
      <c r="AN252" s="109"/>
      <c r="AO252" s="109"/>
      <c r="AP252" s="109"/>
      <c r="AQ252" s="109"/>
      <c r="AR252" s="109"/>
      <c r="AS252" s="109"/>
      <c r="AT252" s="109"/>
      <c r="AU252" s="109"/>
      <c r="AV252" s="109"/>
      <c r="AW252" s="109"/>
      <c r="AX252" s="109"/>
      <c r="AY252" s="109"/>
      <c r="AZ252" s="109"/>
      <c r="BA252" s="109"/>
      <c r="BB252" s="109"/>
      <c r="BC252" s="109"/>
      <c r="BD252" s="109"/>
      <c r="BE252" s="109"/>
      <c r="BF252" s="109"/>
      <c r="BG252" s="109"/>
      <c r="BH252" s="109"/>
      <c r="BI252" s="109"/>
      <c r="BJ252" s="109"/>
      <c r="BK252" s="109"/>
      <c r="BL252" s="109"/>
      <c r="BM252" s="109"/>
      <c r="BN252" s="109"/>
      <c r="BO252" s="109"/>
      <c r="BP252" s="109"/>
      <c r="BQ252" s="109"/>
      <c r="BR252" s="109"/>
      <c r="BS252" s="109"/>
      <c r="BT252" s="109"/>
      <c r="BU252" s="109"/>
      <c r="BV252" s="109"/>
      <c r="BW252" s="109"/>
      <c r="BX252" s="109"/>
      <c r="BY252" s="109"/>
      <c r="BZ252" s="109"/>
      <c r="CA252" s="109"/>
      <c r="CB252" s="109"/>
      <c r="CC252" s="109"/>
      <c r="CD252" s="109"/>
      <c r="CE252" s="109"/>
      <c r="CF252" s="109"/>
      <c r="CG252" s="109"/>
      <c r="CH252" s="109"/>
      <c r="CI252" s="109"/>
      <c r="CJ252" s="109"/>
      <c r="CK252" s="109"/>
      <c r="CL252" s="109"/>
      <c r="CM252" s="109"/>
      <c r="CN252" s="109"/>
      <c r="CO252" s="109"/>
      <c r="CP252" s="109"/>
      <c r="CQ252" s="109"/>
      <c r="CR252" s="109"/>
      <c r="CS252" s="109"/>
      <c r="CT252" s="109"/>
      <c r="CU252" s="109"/>
      <c r="CV252" s="109"/>
      <c r="CW252" s="109"/>
      <c r="CX252" s="109"/>
      <c r="CY252" s="109"/>
      <c r="CZ252" s="109"/>
      <c r="DA252" s="109"/>
      <c r="DB252" s="109"/>
      <c r="DC252" s="109"/>
      <c r="DD252" s="109"/>
      <c r="DE252" s="109"/>
      <c r="DF252" s="109"/>
      <c r="DG252" s="109"/>
      <c r="DH252" s="109"/>
      <c r="DI252" s="109"/>
      <c r="DJ252" s="109"/>
      <c r="DK252" s="109"/>
      <c r="DL252" s="109"/>
      <c r="DM252" s="109"/>
      <c r="DN252" s="109"/>
      <c r="DO252" s="109"/>
      <c r="DP252" s="109"/>
      <c r="DQ252" s="109"/>
      <c r="DR252" s="109"/>
      <c r="DS252" s="109"/>
      <c r="DT252" s="109"/>
      <c r="DU252" s="109"/>
      <c r="DV252" s="109"/>
      <c r="DW252" s="109"/>
      <c r="DX252" s="109"/>
      <c r="DY252" s="109"/>
      <c r="DZ252" s="109"/>
      <c r="EA252" s="109"/>
      <c r="EB252" s="109"/>
      <c r="EC252" s="109"/>
      <c r="ED252" s="109"/>
      <c r="EE252" s="109"/>
      <c r="EF252" s="109"/>
      <c r="EG252" s="109"/>
      <c r="EH252" s="109"/>
      <c r="EI252" s="109"/>
      <c r="EJ252" s="109"/>
      <c r="EK252" s="109"/>
      <c r="EL252" s="109"/>
      <c r="EM252" s="109"/>
      <c r="EN252" s="109"/>
      <c r="EO252" s="109"/>
      <c r="EP252" s="109"/>
      <c r="EQ252" s="109"/>
      <c r="ER252" s="109"/>
      <c r="ES252" s="109"/>
      <c r="ET252" s="109"/>
      <c r="EU252" s="109"/>
      <c r="EV252" s="109"/>
      <c r="EW252" s="109"/>
      <c r="EX252" s="109"/>
      <c r="EY252" s="109"/>
      <c r="EZ252" s="109"/>
      <c r="FA252" s="109"/>
      <c r="FB252" s="109"/>
      <c r="FC252" s="109"/>
      <c r="FD252" s="109"/>
      <c r="FE252" s="109"/>
      <c r="FF252" s="109"/>
      <c r="FG252" s="109"/>
      <c r="FH252" s="109"/>
      <c r="FI252" s="109"/>
      <c r="FJ252" s="109"/>
      <c r="FK252" s="109"/>
      <c r="FL252" s="109"/>
      <c r="FM252" s="109"/>
      <c r="FN252" s="109"/>
      <c r="FO252" s="109"/>
      <c r="FP252" s="109"/>
      <c r="FQ252" s="109"/>
      <c r="FR252" s="109"/>
      <c r="FS252" s="109"/>
      <c r="FT252" s="109"/>
      <c r="FU252" s="109"/>
      <c r="FV252" s="109"/>
      <c r="FW252" s="109"/>
      <c r="FX252" s="109"/>
      <c r="FY252" s="109"/>
      <c r="FZ252" s="109"/>
      <c r="GA252" s="109"/>
      <c r="GB252" s="109"/>
      <c r="GC252" s="109"/>
      <c r="GD252" s="109"/>
      <c r="GE252" s="109"/>
      <c r="GF252" s="109"/>
      <c r="GG252" s="109"/>
      <c r="GH252" s="109"/>
      <c r="GI252" s="109"/>
      <c r="GJ252" s="109"/>
      <c r="GK252" s="109"/>
      <c r="GL252" s="109"/>
      <c r="GM252" s="109"/>
      <c r="GN252" s="109"/>
      <c r="GO252" s="109"/>
      <c r="GP252" s="109"/>
      <c r="GQ252" s="109"/>
      <c r="GR252" s="109"/>
      <c r="GS252" s="109"/>
      <c r="GT252" s="109"/>
      <c r="GU252" s="109"/>
      <c r="GV252" s="109"/>
      <c r="GW252" s="109"/>
      <c r="GX252" s="109"/>
      <c r="GY252" s="109"/>
      <c r="GZ252" s="109"/>
      <c r="HA252" s="109"/>
      <c r="HB252" s="109"/>
      <c r="HC252" s="109"/>
      <c r="HD252" s="109"/>
      <c r="HE252" s="109"/>
      <c r="HF252" s="109"/>
      <c r="HG252" s="109"/>
      <c r="HH252" s="109"/>
      <c r="HI252" s="109"/>
      <c r="HJ252" s="109"/>
      <c r="HK252" s="109"/>
      <c r="HL252" s="109"/>
      <c r="HM252" s="109"/>
      <c r="HN252" s="109"/>
      <c r="HO252" s="109"/>
      <c r="HP252" s="109"/>
      <c r="HQ252" s="109"/>
      <c r="HR252" s="109"/>
      <c r="HS252" s="109"/>
      <c r="HT252" s="109"/>
      <c r="HU252" s="109"/>
      <c r="HV252" s="109"/>
      <c r="HW252" s="109"/>
      <c r="HX252" s="109"/>
      <c r="HY252" s="109"/>
      <c r="HZ252" s="109"/>
      <c r="IA252" s="109"/>
      <c r="IB252" s="109"/>
      <c r="IC252" s="109"/>
      <c r="ID252" s="109"/>
      <c r="IE252" s="109"/>
      <c r="IF252" s="109"/>
      <c r="IG252" s="109"/>
      <c r="IH252" s="109"/>
      <c r="II252" s="109"/>
      <c r="IJ252" s="109"/>
      <c r="IK252" s="109"/>
      <c r="IL252" s="109"/>
      <c r="IM252" s="109"/>
      <c r="IN252" s="109"/>
      <c r="IO252" s="109"/>
      <c r="IP252" s="109"/>
      <c r="IQ252" s="109"/>
      <c r="IR252" s="109"/>
      <c r="IS252" s="109"/>
      <c r="IT252" s="109"/>
      <c r="IU252" s="109"/>
      <c r="IV252" s="109"/>
    </row>
    <row r="253" spans="1:256" s="4" customFormat="1">
      <c r="A253" s="107"/>
      <c r="B253" s="14"/>
      <c r="C253" s="12"/>
      <c r="D253" s="157"/>
      <c r="E253" s="109"/>
      <c r="F253" s="157"/>
      <c r="G253" s="109"/>
      <c r="H253" s="109"/>
      <c r="I253" s="109"/>
      <c r="J253" s="109"/>
      <c r="K253" s="109"/>
      <c r="L253" s="109"/>
      <c r="M253" s="109"/>
      <c r="N253" s="109"/>
      <c r="O253" s="109"/>
      <c r="P253" s="109"/>
      <c r="Q253" s="109"/>
      <c r="R253" s="109"/>
      <c r="S253" s="109"/>
      <c r="T253" s="109"/>
      <c r="U253" s="109"/>
      <c r="V253" s="109"/>
      <c r="W253" s="109"/>
      <c r="X253" s="109"/>
      <c r="Y253" s="109"/>
      <c r="Z253" s="109"/>
      <c r="AA253" s="109"/>
      <c r="AB253" s="109"/>
      <c r="AC253" s="109"/>
      <c r="AD253" s="109"/>
      <c r="AE253" s="109"/>
      <c r="AF253" s="109"/>
      <c r="AG253" s="109"/>
      <c r="AH253" s="109"/>
      <c r="AI253" s="109"/>
      <c r="AJ253" s="109"/>
      <c r="AK253" s="109"/>
      <c r="AL253" s="109"/>
      <c r="AM253" s="109"/>
      <c r="AN253" s="109"/>
      <c r="AO253" s="109"/>
      <c r="AP253" s="109"/>
      <c r="AQ253" s="109"/>
      <c r="AR253" s="109"/>
      <c r="AS253" s="109"/>
      <c r="AT253" s="109"/>
      <c r="AU253" s="109"/>
      <c r="AV253" s="109"/>
      <c r="AW253" s="109"/>
      <c r="AX253" s="109"/>
      <c r="AY253" s="109"/>
      <c r="AZ253" s="109"/>
      <c r="BA253" s="109"/>
      <c r="BB253" s="109"/>
      <c r="BC253" s="109"/>
      <c r="BD253" s="109"/>
      <c r="BE253" s="109"/>
      <c r="BF253" s="109"/>
      <c r="BG253" s="109"/>
      <c r="BH253" s="109"/>
      <c r="BI253" s="109"/>
      <c r="BJ253" s="109"/>
      <c r="BK253" s="109"/>
      <c r="BL253" s="109"/>
      <c r="BM253" s="109"/>
      <c r="BN253" s="109"/>
      <c r="BO253" s="109"/>
      <c r="BP253" s="109"/>
      <c r="BQ253" s="109"/>
      <c r="BR253" s="109"/>
      <c r="BS253" s="109"/>
      <c r="BT253" s="109"/>
      <c r="BU253" s="109"/>
      <c r="BV253" s="109"/>
      <c r="BW253" s="109"/>
      <c r="BX253" s="109"/>
      <c r="BY253" s="109"/>
      <c r="BZ253" s="109"/>
      <c r="CA253" s="109"/>
      <c r="CB253" s="109"/>
      <c r="CC253" s="109"/>
      <c r="CD253" s="109"/>
      <c r="CE253" s="109"/>
      <c r="CF253" s="109"/>
      <c r="CG253" s="109"/>
      <c r="CH253" s="109"/>
      <c r="CI253" s="109"/>
      <c r="CJ253" s="109"/>
      <c r="CK253" s="109"/>
      <c r="CL253" s="109"/>
      <c r="CM253" s="109"/>
      <c r="CN253" s="109"/>
      <c r="CO253" s="109"/>
      <c r="CP253" s="109"/>
      <c r="CQ253" s="109"/>
      <c r="CR253" s="109"/>
      <c r="CS253" s="109"/>
      <c r="CT253" s="109"/>
      <c r="CU253" s="109"/>
      <c r="CV253" s="109"/>
      <c r="CW253" s="109"/>
      <c r="CX253" s="109"/>
      <c r="CY253" s="109"/>
      <c r="CZ253" s="109"/>
      <c r="DA253" s="109"/>
      <c r="DB253" s="109"/>
      <c r="DC253" s="109"/>
      <c r="DD253" s="109"/>
      <c r="DE253" s="109"/>
      <c r="DF253" s="109"/>
      <c r="DG253" s="109"/>
      <c r="DH253" s="109"/>
      <c r="DI253" s="109"/>
      <c r="DJ253" s="109"/>
      <c r="DK253" s="109"/>
      <c r="DL253" s="109"/>
      <c r="DM253" s="109"/>
      <c r="DN253" s="109"/>
      <c r="DO253" s="109"/>
      <c r="DP253" s="109"/>
      <c r="DQ253" s="109"/>
      <c r="DR253" s="109"/>
      <c r="DS253" s="109"/>
      <c r="DT253" s="109"/>
      <c r="DU253" s="109"/>
      <c r="DV253" s="109"/>
      <c r="DW253" s="109"/>
      <c r="DX253" s="109"/>
      <c r="DY253" s="109"/>
      <c r="DZ253" s="109"/>
      <c r="EA253" s="109"/>
      <c r="EB253" s="109"/>
      <c r="EC253" s="109"/>
      <c r="ED253" s="109"/>
      <c r="EE253" s="109"/>
      <c r="EF253" s="109"/>
      <c r="EG253" s="109"/>
      <c r="EH253" s="109"/>
      <c r="EI253" s="109"/>
      <c r="EJ253" s="109"/>
      <c r="EK253" s="109"/>
      <c r="EL253" s="109"/>
      <c r="EM253" s="109"/>
      <c r="EN253" s="109"/>
      <c r="EO253" s="109"/>
      <c r="EP253" s="109"/>
      <c r="EQ253" s="109"/>
      <c r="ER253" s="109"/>
      <c r="ES253" s="109"/>
      <c r="ET253" s="109"/>
      <c r="EU253" s="109"/>
      <c r="EV253" s="109"/>
      <c r="EW253" s="109"/>
      <c r="EX253" s="109"/>
      <c r="EY253" s="109"/>
      <c r="EZ253" s="109"/>
      <c r="FA253" s="109"/>
      <c r="FB253" s="109"/>
      <c r="FC253" s="109"/>
      <c r="FD253" s="109"/>
      <c r="FE253" s="109"/>
      <c r="FF253" s="109"/>
      <c r="FG253" s="109"/>
      <c r="FH253" s="109"/>
      <c r="FI253" s="109"/>
      <c r="FJ253" s="109"/>
      <c r="FK253" s="109"/>
      <c r="FL253" s="109"/>
      <c r="FM253" s="109"/>
      <c r="FN253" s="109"/>
      <c r="FO253" s="109"/>
      <c r="FP253" s="109"/>
      <c r="FQ253" s="109"/>
      <c r="FR253" s="109"/>
      <c r="FS253" s="109"/>
      <c r="FT253" s="109"/>
      <c r="FU253" s="109"/>
      <c r="FV253" s="109"/>
      <c r="FW253" s="109"/>
      <c r="FX253" s="109"/>
      <c r="FY253" s="109"/>
      <c r="FZ253" s="109"/>
      <c r="GA253" s="109"/>
      <c r="GB253" s="109"/>
      <c r="GC253" s="109"/>
      <c r="GD253" s="109"/>
      <c r="GE253" s="109"/>
      <c r="GF253" s="109"/>
      <c r="GG253" s="109"/>
      <c r="GH253" s="109"/>
      <c r="GI253" s="109"/>
      <c r="GJ253" s="109"/>
      <c r="GK253" s="109"/>
      <c r="GL253" s="109"/>
      <c r="GM253" s="109"/>
      <c r="GN253" s="109"/>
      <c r="GO253" s="109"/>
      <c r="GP253" s="109"/>
      <c r="GQ253" s="109"/>
      <c r="GR253" s="109"/>
      <c r="GS253" s="109"/>
      <c r="GT253" s="109"/>
      <c r="GU253" s="109"/>
      <c r="GV253" s="109"/>
      <c r="GW253" s="109"/>
      <c r="GX253" s="109"/>
      <c r="GY253" s="109"/>
      <c r="GZ253" s="109"/>
      <c r="HA253" s="109"/>
      <c r="HB253" s="109"/>
      <c r="HC253" s="109"/>
      <c r="HD253" s="109"/>
      <c r="HE253" s="109"/>
      <c r="HF253" s="109"/>
      <c r="HG253" s="109"/>
      <c r="HH253" s="109"/>
      <c r="HI253" s="109"/>
      <c r="HJ253" s="109"/>
      <c r="HK253" s="109"/>
      <c r="HL253" s="109"/>
      <c r="HM253" s="109"/>
      <c r="HN253" s="109"/>
      <c r="HO253" s="109"/>
      <c r="HP253" s="109"/>
      <c r="HQ253" s="109"/>
      <c r="HR253" s="109"/>
      <c r="HS253" s="109"/>
      <c r="HT253" s="109"/>
      <c r="HU253" s="109"/>
      <c r="HV253" s="109"/>
      <c r="HW253" s="109"/>
      <c r="HX253" s="109"/>
      <c r="HY253" s="109"/>
      <c r="HZ253" s="109"/>
      <c r="IA253" s="109"/>
      <c r="IB253" s="109"/>
      <c r="IC253" s="109"/>
      <c r="ID253" s="109"/>
      <c r="IE253" s="109"/>
      <c r="IF253" s="109"/>
      <c r="IG253" s="109"/>
      <c r="IH253" s="109"/>
      <c r="II253" s="109"/>
      <c r="IJ253" s="109"/>
      <c r="IK253" s="109"/>
      <c r="IL253" s="109"/>
      <c r="IM253" s="109"/>
      <c r="IN253" s="109"/>
      <c r="IO253" s="109"/>
      <c r="IP253" s="109"/>
      <c r="IQ253" s="109"/>
      <c r="IR253" s="109"/>
      <c r="IS253" s="109"/>
      <c r="IT253" s="109"/>
      <c r="IU253" s="109"/>
      <c r="IV253" s="109"/>
    </row>
    <row r="254" spans="1:256" s="4" customFormat="1">
      <c r="A254" s="107"/>
      <c r="B254" s="14"/>
      <c r="C254" s="12"/>
      <c r="D254" s="157"/>
      <c r="E254" s="109"/>
      <c r="F254" s="157"/>
      <c r="G254" s="109"/>
      <c r="H254" s="109"/>
      <c r="I254" s="109"/>
      <c r="J254" s="109"/>
      <c r="K254" s="109"/>
      <c r="L254" s="109"/>
      <c r="M254" s="109"/>
      <c r="N254" s="109"/>
      <c r="O254" s="109"/>
      <c r="P254" s="109"/>
      <c r="Q254" s="109"/>
      <c r="R254" s="109"/>
      <c r="S254" s="109"/>
      <c r="T254" s="109"/>
      <c r="U254" s="109"/>
      <c r="V254" s="109"/>
      <c r="W254" s="109"/>
      <c r="X254" s="109"/>
      <c r="Y254" s="109"/>
      <c r="Z254" s="109"/>
      <c r="AA254" s="109"/>
      <c r="AB254" s="109"/>
      <c r="AC254" s="109"/>
      <c r="AD254" s="109"/>
      <c r="AE254" s="109"/>
      <c r="AF254" s="109"/>
      <c r="AG254" s="109"/>
      <c r="AH254" s="109"/>
      <c r="AI254" s="109"/>
      <c r="AJ254" s="109"/>
      <c r="AK254" s="109"/>
      <c r="AL254" s="109"/>
      <c r="AM254" s="109"/>
      <c r="AN254" s="109"/>
      <c r="AO254" s="109"/>
      <c r="AP254" s="109"/>
      <c r="AQ254" s="109"/>
      <c r="AR254" s="109"/>
      <c r="AS254" s="109"/>
      <c r="AT254" s="109"/>
      <c r="AU254" s="109"/>
      <c r="AV254" s="109"/>
      <c r="AW254" s="109"/>
      <c r="AX254" s="109"/>
      <c r="AY254" s="109"/>
      <c r="AZ254" s="109"/>
      <c r="BA254" s="109"/>
      <c r="BB254" s="109"/>
      <c r="BC254" s="109"/>
      <c r="BD254" s="109"/>
      <c r="BE254" s="109"/>
      <c r="BF254" s="109"/>
      <c r="BG254" s="109"/>
      <c r="BH254" s="109"/>
      <c r="BI254" s="109"/>
      <c r="BJ254" s="109"/>
      <c r="BK254" s="109"/>
      <c r="BL254" s="109"/>
      <c r="BM254" s="109"/>
      <c r="BN254" s="109"/>
      <c r="BO254" s="109"/>
      <c r="BP254" s="109"/>
      <c r="BQ254" s="109"/>
      <c r="BR254" s="109"/>
      <c r="BS254" s="109"/>
      <c r="BT254" s="109"/>
      <c r="BU254" s="109"/>
      <c r="BV254" s="109"/>
      <c r="BW254" s="109"/>
      <c r="BX254" s="109"/>
      <c r="BY254" s="109"/>
      <c r="BZ254" s="109"/>
      <c r="CA254" s="109"/>
      <c r="CB254" s="109"/>
      <c r="CC254" s="109"/>
      <c r="CD254" s="109"/>
      <c r="CE254" s="109"/>
      <c r="CF254" s="109"/>
      <c r="CG254" s="109"/>
      <c r="CH254" s="109"/>
      <c r="CI254" s="109"/>
      <c r="CJ254" s="109"/>
      <c r="CK254" s="109"/>
      <c r="CL254" s="109"/>
      <c r="CM254" s="109"/>
      <c r="CN254" s="109"/>
      <c r="CO254" s="109"/>
      <c r="CP254" s="109"/>
      <c r="CQ254" s="109"/>
      <c r="CR254" s="109"/>
      <c r="CS254" s="109"/>
      <c r="CT254" s="109"/>
      <c r="CU254" s="109"/>
      <c r="CV254" s="109"/>
      <c r="CW254" s="109"/>
      <c r="CX254" s="109"/>
      <c r="CY254" s="109"/>
      <c r="CZ254" s="109"/>
      <c r="DA254" s="109"/>
      <c r="DB254" s="109"/>
      <c r="DC254" s="109"/>
      <c r="DD254" s="109"/>
      <c r="DE254" s="109"/>
      <c r="DF254" s="109"/>
      <c r="DG254" s="109"/>
      <c r="DH254" s="109"/>
      <c r="DI254" s="109"/>
      <c r="DJ254" s="109"/>
      <c r="DK254" s="109"/>
      <c r="DL254" s="109"/>
      <c r="DM254" s="109"/>
      <c r="DN254" s="109"/>
      <c r="DO254" s="109"/>
      <c r="DP254" s="109"/>
      <c r="DQ254" s="109"/>
      <c r="DR254" s="109"/>
      <c r="DS254" s="109"/>
      <c r="DT254" s="109"/>
      <c r="DU254" s="109"/>
      <c r="DV254" s="109"/>
      <c r="DW254" s="109"/>
      <c r="DX254" s="109"/>
      <c r="DY254" s="109"/>
      <c r="DZ254" s="109"/>
      <c r="EA254" s="109"/>
      <c r="EB254" s="109"/>
      <c r="EC254" s="109"/>
      <c r="ED254" s="109"/>
      <c r="EE254" s="109"/>
      <c r="EF254" s="109"/>
      <c r="EG254" s="109"/>
      <c r="EH254" s="109"/>
      <c r="EI254" s="109"/>
      <c r="EJ254" s="109"/>
      <c r="EK254" s="109"/>
      <c r="EL254" s="109"/>
      <c r="EM254" s="109"/>
      <c r="EN254" s="109"/>
      <c r="EO254" s="109"/>
      <c r="EP254" s="109"/>
      <c r="EQ254" s="109"/>
      <c r="ER254" s="109"/>
      <c r="ES254" s="109"/>
      <c r="ET254" s="109"/>
      <c r="EU254" s="109"/>
      <c r="EV254" s="109"/>
      <c r="EW254" s="109"/>
      <c r="EX254" s="109"/>
      <c r="EY254" s="109"/>
      <c r="EZ254" s="109"/>
      <c r="FA254" s="109"/>
      <c r="FB254" s="109"/>
      <c r="FC254" s="109"/>
      <c r="FD254" s="109"/>
      <c r="FE254" s="109"/>
      <c r="FF254" s="109"/>
      <c r="FG254" s="109"/>
      <c r="FH254" s="109"/>
      <c r="FI254" s="109"/>
      <c r="FJ254" s="109"/>
      <c r="FK254" s="109"/>
      <c r="FL254" s="109"/>
      <c r="FM254" s="109"/>
      <c r="FN254" s="109"/>
      <c r="FO254" s="109"/>
      <c r="FP254" s="109"/>
      <c r="FQ254" s="109"/>
      <c r="FR254" s="109"/>
      <c r="FS254" s="109"/>
      <c r="FT254" s="109"/>
      <c r="FU254" s="109"/>
      <c r="FV254" s="109"/>
      <c r="FW254" s="109"/>
      <c r="FX254" s="109"/>
      <c r="FY254" s="109"/>
      <c r="FZ254" s="109"/>
      <c r="GA254" s="109"/>
      <c r="GB254" s="109"/>
      <c r="GC254" s="109"/>
      <c r="GD254" s="109"/>
      <c r="GE254" s="109"/>
      <c r="GF254" s="109"/>
      <c r="GG254" s="109"/>
      <c r="GH254" s="109"/>
      <c r="GI254" s="109"/>
      <c r="GJ254" s="109"/>
      <c r="GK254" s="109"/>
      <c r="GL254" s="109"/>
      <c r="GM254" s="109"/>
      <c r="GN254" s="109"/>
      <c r="GO254" s="109"/>
      <c r="GP254" s="109"/>
      <c r="GQ254" s="109"/>
      <c r="GR254" s="109"/>
      <c r="GS254" s="109"/>
      <c r="GT254" s="109"/>
      <c r="GU254" s="109"/>
      <c r="GV254" s="109"/>
      <c r="GW254" s="109"/>
      <c r="GX254" s="109"/>
      <c r="GY254" s="109"/>
      <c r="GZ254" s="109"/>
      <c r="HA254" s="109"/>
      <c r="HB254" s="109"/>
      <c r="HC254" s="109"/>
      <c r="HD254" s="109"/>
      <c r="HE254" s="109"/>
      <c r="HF254" s="109"/>
      <c r="HG254" s="109"/>
      <c r="HH254" s="109"/>
      <c r="HI254" s="109"/>
      <c r="HJ254" s="109"/>
      <c r="HK254" s="109"/>
      <c r="HL254" s="109"/>
      <c r="HM254" s="109"/>
      <c r="HN254" s="109"/>
      <c r="HO254" s="109"/>
      <c r="HP254" s="109"/>
      <c r="HQ254" s="109"/>
      <c r="HR254" s="109"/>
      <c r="HS254" s="109"/>
      <c r="HT254" s="109"/>
      <c r="HU254" s="109"/>
      <c r="HV254" s="109"/>
      <c r="HW254" s="109"/>
      <c r="HX254" s="109"/>
      <c r="HY254" s="109"/>
      <c r="HZ254" s="109"/>
      <c r="IA254" s="109"/>
      <c r="IB254" s="109"/>
      <c r="IC254" s="109"/>
      <c r="ID254" s="109"/>
      <c r="IE254" s="109"/>
      <c r="IF254" s="109"/>
      <c r="IG254" s="109"/>
      <c r="IH254" s="109"/>
      <c r="II254" s="109"/>
      <c r="IJ254" s="109"/>
      <c r="IK254" s="109"/>
      <c r="IL254" s="109"/>
      <c r="IM254" s="109"/>
      <c r="IN254" s="109"/>
      <c r="IO254" s="109"/>
      <c r="IP254" s="109"/>
      <c r="IQ254" s="109"/>
      <c r="IR254" s="109"/>
      <c r="IS254" s="109"/>
      <c r="IT254" s="109"/>
      <c r="IU254" s="109"/>
      <c r="IV254" s="109"/>
    </row>
    <row r="255" spans="1:256" s="4" customFormat="1">
      <c r="A255" s="107"/>
      <c r="B255" s="14"/>
      <c r="C255" s="12"/>
      <c r="D255" s="157"/>
      <c r="E255" s="109"/>
      <c r="F255" s="157"/>
      <c r="G255" s="109"/>
      <c r="H255" s="109"/>
      <c r="I255" s="109"/>
      <c r="J255" s="109"/>
      <c r="K255" s="109"/>
      <c r="L255" s="109"/>
      <c r="M255" s="109"/>
      <c r="N255" s="109"/>
      <c r="O255" s="109"/>
      <c r="P255" s="109"/>
      <c r="Q255" s="109"/>
      <c r="R255" s="109"/>
      <c r="S255" s="109"/>
      <c r="T255" s="109"/>
      <c r="U255" s="109"/>
      <c r="V255" s="109"/>
      <c r="W255" s="109"/>
      <c r="X255" s="109"/>
      <c r="Y255" s="109"/>
      <c r="Z255" s="109"/>
      <c r="AA255" s="109"/>
      <c r="AB255" s="109"/>
      <c r="AC255" s="109"/>
      <c r="AD255" s="109"/>
      <c r="AE255" s="109"/>
      <c r="AF255" s="109"/>
      <c r="AG255" s="109"/>
      <c r="AH255" s="109"/>
      <c r="AI255" s="109"/>
      <c r="AJ255" s="109"/>
      <c r="AK255" s="109"/>
      <c r="AL255" s="109"/>
      <c r="AM255" s="109"/>
      <c r="AN255" s="109"/>
      <c r="AO255" s="109"/>
      <c r="AP255" s="109"/>
      <c r="AQ255" s="109"/>
      <c r="AR255" s="109"/>
      <c r="AS255" s="109"/>
      <c r="AT255" s="109"/>
      <c r="AU255" s="109"/>
      <c r="AV255" s="109"/>
      <c r="AW255" s="109"/>
      <c r="AX255" s="109"/>
      <c r="AY255" s="109"/>
      <c r="AZ255" s="109"/>
      <c r="BA255" s="109"/>
      <c r="BB255" s="109"/>
      <c r="BC255" s="109"/>
      <c r="BD255" s="109"/>
      <c r="BE255" s="109"/>
      <c r="BF255" s="109"/>
      <c r="BG255" s="109"/>
      <c r="BH255" s="109"/>
      <c r="BI255" s="109"/>
      <c r="BJ255" s="109"/>
      <c r="BK255" s="109"/>
      <c r="BL255" s="109"/>
      <c r="BM255" s="109"/>
      <c r="BN255" s="109"/>
      <c r="BO255" s="109"/>
      <c r="BP255" s="109"/>
      <c r="BQ255" s="109"/>
      <c r="BR255" s="109"/>
      <c r="BS255" s="109"/>
      <c r="BT255" s="109"/>
      <c r="BU255" s="109"/>
      <c r="BV255" s="109"/>
      <c r="BW255" s="109"/>
      <c r="BX255" s="109"/>
      <c r="BY255" s="109"/>
      <c r="BZ255" s="109"/>
      <c r="CA255" s="109"/>
      <c r="CB255" s="109"/>
      <c r="CC255" s="109"/>
      <c r="CD255" s="109"/>
      <c r="CE255" s="109"/>
      <c r="CF255" s="109"/>
      <c r="CG255" s="109"/>
      <c r="CH255" s="109"/>
      <c r="CI255" s="109"/>
      <c r="CJ255" s="109"/>
      <c r="CK255" s="109"/>
      <c r="CL255" s="109"/>
      <c r="CM255" s="109"/>
      <c r="CN255" s="109"/>
      <c r="CO255" s="109"/>
      <c r="CP255" s="109"/>
      <c r="CQ255" s="109"/>
      <c r="CR255" s="109"/>
      <c r="CS255" s="109"/>
      <c r="CT255" s="109"/>
      <c r="CU255" s="109"/>
      <c r="CV255" s="109"/>
      <c r="CW255" s="109"/>
      <c r="CX255" s="109"/>
      <c r="CY255" s="109"/>
      <c r="CZ255" s="109"/>
      <c r="DA255" s="109"/>
      <c r="DB255" s="109"/>
      <c r="DC255" s="109"/>
      <c r="DD255" s="109"/>
      <c r="DE255" s="109"/>
      <c r="DF255" s="109"/>
      <c r="DG255" s="109"/>
      <c r="DH255" s="109"/>
      <c r="DI255" s="109"/>
      <c r="DJ255" s="109"/>
      <c r="DK255" s="109"/>
      <c r="DL255" s="109"/>
      <c r="DM255" s="109"/>
      <c r="DN255" s="109"/>
      <c r="DO255" s="109"/>
      <c r="DP255" s="109"/>
      <c r="DQ255" s="109"/>
      <c r="DR255" s="109"/>
      <c r="DS255" s="109"/>
      <c r="DT255" s="109"/>
      <c r="DU255" s="109"/>
      <c r="DV255" s="109"/>
      <c r="DW255" s="109"/>
      <c r="DX255" s="109"/>
      <c r="DY255" s="109"/>
      <c r="DZ255" s="109"/>
      <c r="EA255" s="109"/>
      <c r="EB255" s="109"/>
      <c r="EC255" s="109"/>
      <c r="ED255" s="109"/>
      <c r="EE255" s="109"/>
      <c r="EF255" s="109"/>
      <c r="EG255" s="109"/>
      <c r="EH255" s="109"/>
      <c r="EI255" s="109"/>
      <c r="EJ255" s="109"/>
      <c r="EK255" s="109"/>
      <c r="EL255" s="109"/>
      <c r="EM255" s="109"/>
      <c r="EN255" s="109"/>
      <c r="EO255" s="109"/>
      <c r="EP255" s="109"/>
      <c r="EQ255" s="109"/>
      <c r="ER255" s="109"/>
      <c r="ES255" s="109"/>
      <c r="ET255" s="109"/>
      <c r="EU255" s="109"/>
      <c r="EV255" s="109"/>
      <c r="EW255" s="109"/>
      <c r="EX255" s="109"/>
      <c r="EY255" s="109"/>
      <c r="EZ255" s="109"/>
      <c r="FA255" s="109"/>
      <c r="FB255" s="109"/>
      <c r="FC255" s="109"/>
      <c r="FD255" s="109"/>
      <c r="FE255" s="109"/>
      <c r="FF255" s="109"/>
      <c r="FG255" s="109"/>
      <c r="FH255" s="109"/>
      <c r="FI255" s="109"/>
      <c r="FJ255" s="109"/>
      <c r="FK255" s="109"/>
      <c r="FL255" s="109"/>
      <c r="FM255" s="109"/>
      <c r="FN255" s="109"/>
      <c r="FO255" s="109"/>
      <c r="FP255" s="109"/>
      <c r="FQ255" s="109"/>
      <c r="FR255" s="109"/>
      <c r="FS255" s="109"/>
      <c r="FT255" s="109"/>
      <c r="FU255" s="109"/>
      <c r="FV255" s="109"/>
      <c r="FW255" s="109"/>
      <c r="FX255" s="109"/>
      <c r="FY255" s="109"/>
      <c r="FZ255" s="109"/>
      <c r="GA255" s="109"/>
      <c r="GB255" s="109"/>
      <c r="GC255" s="109"/>
      <c r="GD255" s="109"/>
      <c r="GE255" s="109"/>
      <c r="GF255" s="109"/>
      <c r="GG255" s="109"/>
      <c r="GH255" s="109"/>
      <c r="GI255" s="109"/>
      <c r="GJ255" s="109"/>
      <c r="GK255" s="109"/>
      <c r="GL255" s="109"/>
      <c r="GM255" s="109"/>
      <c r="GN255" s="109"/>
      <c r="GO255" s="109"/>
      <c r="GP255" s="109"/>
      <c r="GQ255" s="109"/>
      <c r="GR255" s="109"/>
      <c r="GS255" s="109"/>
      <c r="GT255" s="109"/>
      <c r="GU255" s="109"/>
      <c r="GV255" s="109"/>
      <c r="GW255" s="109"/>
      <c r="GX255" s="109"/>
      <c r="GY255" s="109"/>
      <c r="GZ255" s="109"/>
      <c r="HA255" s="109"/>
      <c r="HB255" s="109"/>
      <c r="HC255" s="109"/>
      <c r="HD255" s="109"/>
      <c r="HE255" s="109"/>
      <c r="HF255" s="109"/>
      <c r="HG255" s="109"/>
      <c r="HH255" s="109"/>
      <c r="HI255" s="109"/>
      <c r="HJ255" s="109"/>
      <c r="HK255" s="109"/>
      <c r="HL255" s="109"/>
      <c r="HM255" s="109"/>
      <c r="HN255" s="109"/>
      <c r="HO255" s="109"/>
      <c r="HP255" s="109"/>
      <c r="HQ255" s="109"/>
      <c r="HR255" s="109"/>
      <c r="HS255" s="109"/>
      <c r="HT255" s="109"/>
      <c r="HU255" s="109"/>
      <c r="HV255" s="109"/>
      <c r="HW255" s="109"/>
      <c r="HX255" s="109"/>
      <c r="HY255" s="109"/>
      <c r="HZ255" s="109"/>
      <c r="IA255" s="109"/>
      <c r="IB255" s="109"/>
      <c r="IC255" s="109"/>
      <c r="ID255" s="109"/>
      <c r="IE255" s="109"/>
      <c r="IF255" s="109"/>
      <c r="IG255" s="109"/>
      <c r="IH255" s="109"/>
      <c r="II255" s="109"/>
      <c r="IJ255" s="109"/>
      <c r="IK255" s="109"/>
      <c r="IL255" s="109"/>
      <c r="IM255" s="109"/>
      <c r="IN255" s="109"/>
      <c r="IO255" s="109"/>
      <c r="IP255" s="109"/>
      <c r="IQ255" s="109"/>
      <c r="IR255" s="109"/>
      <c r="IS255" s="109"/>
      <c r="IT255" s="109"/>
      <c r="IU255" s="109"/>
      <c r="IV255" s="109"/>
    </row>
    <row r="256" spans="1:256" s="4" customFormat="1">
      <c r="A256" s="107"/>
      <c r="B256" s="14"/>
      <c r="C256" s="12"/>
      <c r="D256" s="157"/>
      <c r="E256" s="109"/>
      <c r="F256" s="157"/>
      <c r="G256" s="109"/>
      <c r="H256" s="109"/>
      <c r="I256" s="109"/>
      <c r="J256" s="109"/>
      <c r="K256" s="109"/>
      <c r="L256" s="109"/>
      <c r="M256" s="109"/>
      <c r="N256" s="109"/>
      <c r="O256" s="109"/>
      <c r="P256" s="109"/>
      <c r="Q256" s="109"/>
      <c r="R256" s="109"/>
      <c r="S256" s="109"/>
      <c r="T256" s="109"/>
      <c r="U256" s="109"/>
      <c r="V256" s="109"/>
      <c r="W256" s="109"/>
      <c r="X256" s="109"/>
      <c r="Y256" s="109"/>
      <c r="Z256" s="109"/>
      <c r="AA256" s="109"/>
      <c r="AB256" s="109"/>
      <c r="AC256" s="109"/>
      <c r="AD256" s="109"/>
      <c r="AE256" s="109"/>
      <c r="AF256" s="109"/>
      <c r="AG256" s="109"/>
      <c r="AH256" s="109"/>
      <c r="AI256" s="109"/>
      <c r="AJ256" s="109"/>
      <c r="AK256" s="109"/>
      <c r="AL256" s="109"/>
      <c r="AM256" s="109"/>
      <c r="AN256" s="109"/>
      <c r="AO256" s="109"/>
      <c r="AP256" s="109"/>
      <c r="AQ256" s="109"/>
      <c r="AR256" s="109"/>
      <c r="AS256" s="109"/>
      <c r="AT256" s="109"/>
      <c r="AU256" s="109"/>
      <c r="AV256" s="109"/>
      <c r="AW256" s="109"/>
      <c r="AX256" s="109"/>
      <c r="AY256" s="109"/>
      <c r="AZ256" s="109"/>
      <c r="BA256" s="109"/>
      <c r="BB256" s="109"/>
      <c r="BC256" s="109"/>
      <c r="BD256" s="109"/>
      <c r="BE256" s="109"/>
      <c r="BF256" s="109"/>
      <c r="BG256" s="109"/>
      <c r="BH256" s="109"/>
      <c r="BI256" s="109"/>
      <c r="BJ256" s="109"/>
      <c r="BK256" s="109"/>
      <c r="BL256" s="109"/>
      <c r="BM256" s="109"/>
      <c r="BN256" s="109"/>
      <c r="BO256" s="109"/>
      <c r="BP256" s="109"/>
      <c r="BQ256" s="109"/>
      <c r="BR256" s="109"/>
      <c r="BS256" s="109"/>
      <c r="BT256" s="109"/>
      <c r="BU256" s="109"/>
      <c r="BV256" s="109"/>
      <c r="BW256" s="109"/>
      <c r="BX256" s="109"/>
      <c r="BY256" s="109"/>
      <c r="BZ256" s="109"/>
      <c r="CA256" s="109"/>
      <c r="CB256" s="109"/>
      <c r="CC256" s="109"/>
      <c r="CD256" s="109"/>
      <c r="CE256" s="109"/>
      <c r="CF256" s="109"/>
      <c r="CG256" s="109"/>
      <c r="CH256" s="109"/>
      <c r="CI256" s="109"/>
      <c r="CJ256" s="109"/>
      <c r="CK256" s="109"/>
      <c r="CL256" s="109"/>
      <c r="CM256" s="109"/>
      <c r="CN256" s="109"/>
      <c r="CO256" s="109"/>
      <c r="CP256" s="109"/>
      <c r="CQ256" s="109"/>
      <c r="CR256" s="109"/>
      <c r="CS256" s="109"/>
      <c r="CT256" s="109"/>
      <c r="CU256" s="109"/>
      <c r="CV256" s="109"/>
      <c r="CW256" s="109"/>
      <c r="CX256" s="109"/>
      <c r="CY256" s="109"/>
      <c r="CZ256" s="109"/>
      <c r="DA256" s="109"/>
      <c r="DB256" s="109"/>
      <c r="DC256" s="109"/>
      <c r="DD256" s="109"/>
      <c r="DE256" s="109"/>
      <c r="DF256" s="109"/>
      <c r="DG256" s="109"/>
      <c r="DH256" s="109"/>
      <c r="DI256" s="109"/>
      <c r="DJ256" s="109"/>
      <c r="DK256" s="109"/>
      <c r="DL256" s="109"/>
      <c r="DM256" s="109"/>
      <c r="DN256" s="109"/>
      <c r="DO256" s="109"/>
      <c r="DP256" s="109"/>
      <c r="DQ256" s="109"/>
      <c r="DR256" s="109"/>
      <c r="DS256" s="109"/>
      <c r="DT256" s="109"/>
      <c r="DU256" s="109"/>
      <c r="DV256" s="109"/>
      <c r="DW256" s="109"/>
      <c r="DX256" s="109"/>
      <c r="DY256" s="109"/>
      <c r="DZ256" s="109"/>
      <c r="EA256" s="109"/>
      <c r="EB256" s="109"/>
      <c r="EC256" s="109"/>
      <c r="ED256" s="109"/>
      <c r="EE256" s="109"/>
      <c r="EF256" s="109"/>
      <c r="EG256" s="109"/>
      <c r="EH256" s="109"/>
      <c r="EI256" s="109"/>
      <c r="EJ256" s="109"/>
      <c r="EK256" s="109"/>
      <c r="EL256" s="109"/>
      <c r="EM256" s="109"/>
      <c r="EN256" s="109"/>
      <c r="EO256" s="109"/>
      <c r="EP256" s="109"/>
      <c r="EQ256" s="109"/>
      <c r="ER256" s="109"/>
      <c r="ES256" s="109"/>
      <c r="ET256" s="109"/>
      <c r="EU256" s="109"/>
      <c r="EV256" s="109"/>
      <c r="EW256" s="109"/>
      <c r="EX256" s="109"/>
      <c r="EY256" s="109"/>
      <c r="EZ256" s="109"/>
      <c r="FA256" s="109"/>
      <c r="FB256" s="109"/>
      <c r="FC256" s="109"/>
      <c r="FD256" s="109"/>
      <c r="FE256" s="109"/>
      <c r="FF256" s="109"/>
      <c r="FG256" s="109"/>
      <c r="FH256" s="109"/>
      <c r="FI256" s="109"/>
      <c r="FJ256" s="109"/>
      <c r="FK256" s="109"/>
      <c r="FL256" s="109"/>
      <c r="FM256" s="109"/>
      <c r="FN256" s="109"/>
      <c r="FO256" s="109"/>
      <c r="FP256" s="109"/>
      <c r="FQ256" s="109"/>
      <c r="FR256" s="109"/>
      <c r="FS256" s="109"/>
      <c r="FT256" s="109"/>
      <c r="FU256" s="109"/>
      <c r="FV256" s="109"/>
      <c r="FW256" s="109"/>
      <c r="FX256" s="109"/>
      <c r="FY256" s="109"/>
      <c r="FZ256" s="109"/>
      <c r="GA256" s="109"/>
      <c r="GB256" s="109"/>
      <c r="GC256" s="109"/>
      <c r="GD256" s="109"/>
      <c r="GE256" s="109"/>
      <c r="GF256" s="109"/>
      <c r="GG256" s="109"/>
      <c r="GH256" s="109"/>
      <c r="GI256" s="109"/>
      <c r="GJ256" s="109"/>
      <c r="GK256" s="109"/>
      <c r="GL256" s="109"/>
      <c r="GM256" s="109"/>
      <c r="GN256" s="109"/>
      <c r="GO256" s="109"/>
      <c r="GP256" s="109"/>
      <c r="GQ256" s="109"/>
      <c r="GR256" s="109"/>
      <c r="GS256" s="109"/>
      <c r="GT256" s="109"/>
      <c r="GU256" s="109"/>
      <c r="GV256" s="109"/>
      <c r="GW256" s="109"/>
      <c r="GX256" s="109"/>
      <c r="GY256" s="109"/>
      <c r="GZ256" s="109"/>
      <c r="HA256" s="109"/>
      <c r="HB256" s="109"/>
      <c r="HC256" s="109"/>
      <c r="HD256" s="109"/>
      <c r="HE256" s="109"/>
      <c r="HF256" s="109"/>
      <c r="HG256" s="109"/>
      <c r="HH256" s="109"/>
      <c r="HI256" s="109"/>
      <c r="HJ256" s="109"/>
      <c r="HK256" s="109"/>
      <c r="HL256" s="109"/>
      <c r="HM256" s="109"/>
      <c r="HN256" s="109"/>
      <c r="HO256" s="109"/>
      <c r="HP256" s="109"/>
      <c r="HQ256" s="109"/>
      <c r="HR256" s="109"/>
      <c r="HS256" s="109"/>
      <c r="HT256" s="109"/>
      <c r="HU256" s="109"/>
      <c r="HV256" s="109"/>
      <c r="HW256" s="109"/>
      <c r="HX256" s="109"/>
      <c r="HY256" s="109"/>
      <c r="HZ256" s="109"/>
      <c r="IA256" s="109"/>
      <c r="IB256" s="109"/>
      <c r="IC256" s="109"/>
      <c r="ID256" s="109"/>
      <c r="IE256" s="109"/>
      <c r="IF256" s="109"/>
      <c r="IG256" s="109"/>
      <c r="IH256" s="109"/>
      <c r="II256" s="109"/>
      <c r="IJ256" s="109"/>
      <c r="IK256" s="109"/>
      <c r="IL256" s="109"/>
      <c r="IM256" s="109"/>
      <c r="IN256" s="109"/>
      <c r="IO256" s="109"/>
      <c r="IP256" s="109"/>
      <c r="IQ256" s="109"/>
      <c r="IR256" s="109"/>
      <c r="IS256" s="109"/>
      <c r="IT256" s="109"/>
      <c r="IU256" s="109"/>
      <c r="IV256" s="109"/>
    </row>
    <row r="257" spans="1:256" s="4" customFormat="1">
      <c r="A257" s="107"/>
      <c r="B257" s="14"/>
      <c r="C257" s="12"/>
      <c r="D257" s="157"/>
      <c r="E257" s="109"/>
      <c r="F257" s="157"/>
      <c r="G257" s="109"/>
      <c r="H257" s="109"/>
      <c r="I257" s="109"/>
      <c r="J257" s="109"/>
      <c r="K257" s="109"/>
      <c r="L257" s="109"/>
      <c r="M257" s="109"/>
      <c r="N257" s="109"/>
      <c r="O257" s="109"/>
      <c r="P257" s="109"/>
      <c r="Q257" s="109"/>
      <c r="R257" s="109"/>
      <c r="S257" s="109"/>
      <c r="T257" s="109"/>
      <c r="U257" s="109"/>
      <c r="V257" s="109"/>
      <c r="W257" s="109"/>
      <c r="X257" s="109"/>
      <c r="Y257" s="109"/>
      <c r="Z257" s="109"/>
      <c r="AA257" s="109"/>
      <c r="AB257" s="109"/>
      <c r="AC257" s="109"/>
      <c r="AD257" s="109"/>
      <c r="AE257" s="109"/>
      <c r="AF257" s="109"/>
      <c r="AG257" s="109"/>
      <c r="AH257" s="109"/>
      <c r="AI257" s="109"/>
      <c r="AJ257" s="109"/>
      <c r="AK257" s="109"/>
      <c r="AL257" s="109"/>
      <c r="AM257" s="109"/>
      <c r="AN257" s="109"/>
      <c r="AO257" s="109"/>
      <c r="AP257" s="109"/>
      <c r="AQ257" s="109"/>
      <c r="AR257" s="109"/>
      <c r="AS257" s="109"/>
      <c r="AT257" s="109"/>
      <c r="AU257" s="109"/>
      <c r="AV257" s="109"/>
      <c r="AW257" s="109"/>
      <c r="AX257" s="109"/>
      <c r="AY257" s="109"/>
      <c r="AZ257" s="109"/>
      <c r="BA257" s="109"/>
      <c r="BB257" s="109"/>
      <c r="BC257" s="109"/>
      <c r="BD257" s="109"/>
      <c r="BE257" s="109"/>
      <c r="BF257" s="109"/>
      <c r="BG257" s="109"/>
      <c r="BH257" s="109"/>
      <c r="BI257" s="109"/>
      <c r="BJ257" s="109"/>
      <c r="BK257" s="109"/>
      <c r="BL257" s="109"/>
      <c r="BM257" s="109"/>
      <c r="BN257" s="109"/>
      <c r="BO257" s="109"/>
      <c r="BP257" s="109"/>
      <c r="BQ257" s="109"/>
      <c r="BR257" s="109"/>
      <c r="BS257" s="109"/>
      <c r="BT257" s="109"/>
      <c r="BU257" s="109"/>
      <c r="BV257" s="109"/>
      <c r="BW257" s="109"/>
      <c r="BX257" s="109"/>
      <c r="BY257" s="109"/>
      <c r="BZ257" s="109"/>
      <c r="CA257" s="109"/>
      <c r="CB257" s="109"/>
      <c r="CC257" s="109"/>
      <c r="CD257" s="109"/>
      <c r="CE257" s="109"/>
      <c r="CF257" s="109"/>
      <c r="CG257" s="109"/>
      <c r="CH257" s="109"/>
      <c r="CI257" s="109"/>
      <c r="CJ257" s="109"/>
      <c r="CK257" s="109"/>
      <c r="CL257" s="109"/>
      <c r="CM257" s="109"/>
      <c r="CN257" s="109"/>
      <c r="CO257" s="109"/>
      <c r="CP257" s="109"/>
      <c r="CQ257" s="109"/>
      <c r="CR257" s="109"/>
      <c r="CS257" s="109"/>
      <c r="CT257" s="109"/>
      <c r="CU257" s="109"/>
      <c r="CV257" s="109"/>
      <c r="CW257" s="109"/>
      <c r="CX257" s="109"/>
      <c r="CY257" s="109"/>
      <c r="CZ257" s="109"/>
      <c r="DA257" s="109"/>
      <c r="DB257" s="109"/>
      <c r="DC257" s="109"/>
      <c r="DD257" s="109"/>
      <c r="DE257" s="109"/>
      <c r="DF257" s="109"/>
      <c r="DG257" s="109"/>
      <c r="DH257" s="109"/>
      <c r="DI257" s="109"/>
      <c r="DJ257" s="109"/>
      <c r="DK257" s="109"/>
      <c r="DL257" s="109"/>
      <c r="DM257" s="109"/>
      <c r="DN257" s="109"/>
      <c r="DO257" s="109"/>
      <c r="DP257" s="109"/>
      <c r="DQ257" s="109"/>
      <c r="DR257" s="109"/>
      <c r="DS257" s="109"/>
      <c r="DT257" s="109"/>
      <c r="DU257" s="109"/>
      <c r="DV257" s="109"/>
      <c r="DW257" s="109"/>
      <c r="DX257" s="109"/>
      <c r="DY257" s="109"/>
      <c r="DZ257" s="109"/>
      <c r="EA257" s="109"/>
      <c r="EB257" s="109"/>
      <c r="EC257" s="109"/>
      <c r="ED257" s="109"/>
      <c r="EE257" s="109"/>
      <c r="EF257" s="109"/>
      <c r="EG257" s="109"/>
      <c r="EH257" s="109"/>
      <c r="EI257" s="109"/>
      <c r="EJ257" s="109"/>
      <c r="EK257" s="109"/>
      <c r="EL257" s="109"/>
      <c r="EM257" s="109"/>
      <c r="EN257" s="109"/>
      <c r="EO257" s="109"/>
      <c r="EP257" s="109"/>
      <c r="EQ257" s="109"/>
      <c r="ER257" s="109"/>
      <c r="ES257" s="109"/>
      <c r="ET257" s="109"/>
      <c r="EU257" s="109"/>
      <c r="EV257" s="109"/>
      <c r="EW257" s="109"/>
      <c r="EX257" s="109"/>
      <c r="EY257" s="109"/>
      <c r="EZ257" s="109"/>
      <c r="FA257" s="109"/>
      <c r="FB257" s="109"/>
      <c r="FC257" s="109"/>
      <c r="FD257" s="109"/>
      <c r="FE257" s="109"/>
      <c r="FF257" s="109"/>
      <c r="FG257" s="109"/>
      <c r="FH257" s="109"/>
      <c r="FI257" s="109"/>
      <c r="FJ257" s="109"/>
      <c r="FK257" s="109"/>
      <c r="FL257" s="109"/>
      <c r="FM257" s="109"/>
      <c r="FN257" s="109"/>
      <c r="FO257" s="109"/>
      <c r="FP257" s="109"/>
      <c r="FQ257" s="109"/>
      <c r="FR257" s="109"/>
      <c r="FS257" s="109"/>
      <c r="FT257" s="109"/>
      <c r="FU257" s="109"/>
      <c r="FV257" s="109"/>
      <c r="FW257" s="109"/>
      <c r="FX257" s="109"/>
      <c r="FY257" s="109"/>
      <c r="FZ257" s="109"/>
      <c r="GA257" s="109"/>
      <c r="GB257" s="109"/>
      <c r="GC257" s="109"/>
      <c r="GD257" s="109"/>
      <c r="GE257" s="109"/>
      <c r="GF257" s="109"/>
      <c r="GG257" s="109"/>
      <c r="GH257" s="109"/>
      <c r="GI257" s="109"/>
      <c r="GJ257" s="109"/>
      <c r="GK257" s="109"/>
      <c r="GL257" s="109"/>
      <c r="GM257" s="109"/>
      <c r="GN257" s="109"/>
      <c r="GO257" s="109"/>
      <c r="GP257" s="109"/>
      <c r="GQ257" s="109"/>
      <c r="GR257" s="109"/>
      <c r="GS257" s="109"/>
      <c r="GT257" s="109"/>
      <c r="GU257" s="109"/>
      <c r="GV257" s="109"/>
      <c r="GW257" s="109"/>
      <c r="GX257" s="109"/>
      <c r="GY257" s="109"/>
      <c r="GZ257" s="109"/>
      <c r="HA257" s="109"/>
      <c r="HB257" s="109"/>
      <c r="HC257" s="109"/>
      <c r="HD257" s="109"/>
      <c r="HE257" s="109"/>
      <c r="HF257" s="109"/>
      <c r="HG257" s="109"/>
      <c r="HH257" s="109"/>
      <c r="HI257" s="109"/>
      <c r="HJ257" s="109"/>
      <c r="HK257" s="109"/>
      <c r="HL257" s="109"/>
      <c r="HM257" s="109"/>
      <c r="HN257" s="109"/>
      <c r="HO257" s="109"/>
      <c r="HP257" s="109"/>
      <c r="HQ257" s="109"/>
      <c r="HR257" s="109"/>
      <c r="HS257" s="109"/>
      <c r="HT257" s="109"/>
      <c r="HU257" s="109"/>
      <c r="HV257" s="109"/>
      <c r="HW257" s="109"/>
      <c r="HX257" s="109"/>
      <c r="HY257" s="109"/>
      <c r="HZ257" s="109"/>
      <c r="IA257" s="109"/>
      <c r="IB257" s="109"/>
      <c r="IC257" s="109"/>
      <c r="ID257" s="109"/>
      <c r="IE257" s="109"/>
      <c r="IF257" s="109"/>
      <c r="IG257" s="109"/>
      <c r="IH257" s="109"/>
      <c r="II257" s="109"/>
      <c r="IJ257" s="109"/>
      <c r="IK257" s="109"/>
      <c r="IL257" s="109"/>
      <c r="IM257" s="109"/>
      <c r="IN257" s="109"/>
      <c r="IO257" s="109"/>
      <c r="IP257" s="109"/>
      <c r="IQ257" s="109"/>
      <c r="IR257" s="109"/>
      <c r="IS257" s="109"/>
      <c r="IT257" s="109"/>
      <c r="IU257" s="109"/>
      <c r="IV257" s="109"/>
    </row>
    <row r="258" spans="1:256" s="4" customFormat="1">
      <c r="A258" s="107"/>
      <c r="B258" s="14"/>
      <c r="C258" s="12"/>
      <c r="D258" s="157"/>
      <c r="E258" s="109"/>
      <c r="F258" s="157"/>
      <c r="G258" s="109"/>
      <c r="H258" s="109"/>
      <c r="I258" s="109"/>
      <c r="J258" s="109"/>
      <c r="K258" s="109"/>
      <c r="L258" s="109"/>
      <c r="M258" s="109"/>
      <c r="N258" s="109"/>
      <c r="O258" s="109"/>
      <c r="P258" s="109"/>
      <c r="Q258" s="109"/>
      <c r="R258" s="109"/>
      <c r="S258" s="109"/>
      <c r="T258" s="109"/>
      <c r="U258" s="109"/>
      <c r="V258" s="109"/>
      <c r="W258" s="109"/>
      <c r="X258" s="109"/>
      <c r="Y258" s="109"/>
      <c r="Z258" s="109"/>
      <c r="AA258" s="109"/>
      <c r="AB258" s="109"/>
      <c r="AC258" s="109"/>
      <c r="AD258" s="109"/>
      <c r="AE258" s="109"/>
      <c r="AF258" s="109"/>
      <c r="AG258" s="109"/>
      <c r="AH258" s="109"/>
      <c r="AI258" s="109"/>
      <c r="AJ258" s="109"/>
      <c r="AK258" s="109"/>
      <c r="AL258" s="109"/>
      <c r="AM258" s="109"/>
      <c r="AN258" s="109"/>
      <c r="AO258" s="109"/>
      <c r="AP258" s="109"/>
      <c r="AQ258" s="109"/>
      <c r="AR258" s="109"/>
      <c r="AS258" s="109"/>
      <c r="AT258" s="109"/>
      <c r="AU258" s="109"/>
      <c r="AV258" s="109"/>
      <c r="AW258" s="109"/>
      <c r="AX258" s="109"/>
      <c r="AY258" s="109"/>
      <c r="AZ258" s="109"/>
      <c r="BA258" s="109"/>
      <c r="BB258" s="109"/>
      <c r="BC258" s="109"/>
      <c r="BD258" s="109"/>
      <c r="BE258" s="109"/>
      <c r="BF258" s="109"/>
      <c r="BG258" s="109"/>
      <c r="BH258" s="109"/>
      <c r="BI258" s="109"/>
      <c r="BJ258" s="109"/>
      <c r="BK258" s="109"/>
      <c r="BL258" s="109"/>
      <c r="BM258" s="109"/>
      <c r="BN258" s="109"/>
      <c r="BO258" s="109"/>
      <c r="BP258" s="109"/>
      <c r="BQ258" s="109"/>
      <c r="BR258" s="109"/>
      <c r="BS258" s="109"/>
      <c r="BT258" s="109"/>
      <c r="BU258" s="109"/>
      <c r="BV258" s="109"/>
      <c r="BW258" s="109"/>
      <c r="BX258" s="109"/>
      <c r="BY258" s="109"/>
      <c r="BZ258" s="109"/>
      <c r="CA258" s="109"/>
      <c r="CB258" s="109"/>
      <c r="CC258" s="109"/>
      <c r="CD258" s="109"/>
      <c r="CE258" s="109"/>
      <c r="CF258" s="109"/>
      <c r="CG258" s="109"/>
      <c r="CH258" s="109"/>
      <c r="CI258" s="109"/>
      <c r="CJ258" s="109"/>
      <c r="CK258" s="109"/>
      <c r="CL258" s="109"/>
      <c r="CM258" s="109"/>
      <c r="CN258" s="109"/>
      <c r="CO258" s="109"/>
      <c r="CP258" s="109"/>
      <c r="CQ258" s="109"/>
      <c r="CR258" s="109"/>
      <c r="CS258" s="109"/>
      <c r="CT258" s="109"/>
      <c r="CU258" s="109"/>
      <c r="CV258" s="109"/>
      <c r="CW258" s="109"/>
      <c r="CX258" s="109"/>
      <c r="CY258" s="109"/>
      <c r="CZ258" s="109"/>
      <c r="DA258" s="109"/>
      <c r="DB258" s="109"/>
      <c r="DC258" s="109"/>
      <c r="DD258" s="109"/>
      <c r="DE258" s="109"/>
      <c r="DF258" s="109"/>
      <c r="DG258" s="109"/>
      <c r="DH258" s="109"/>
      <c r="DI258" s="109"/>
      <c r="DJ258" s="109"/>
      <c r="DK258" s="109"/>
      <c r="DL258" s="109"/>
      <c r="DM258" s="109"/>
      <c r="DN258" s="109"/>
      <c r="DO258" s="109"/>
      <c r="DP258" s="109"/>
      <c r="DQ258" s="109"/>
      <c r="DR258" s="109"/>
      <c r="DS258" s="109"/>
      <c r="DT258" s="109"/>
      <c r="DU258" s="109"/>
      <c r="DV258" s="109"/>
      <c r="DW258" s="109"/>
      <c r="DX258" s="109"/>
      <c r="DY258" s="109"/>
      <c r="DZ258" s="109"/>
      <c r="EA258" s="109"/>
      <c r="EB258" s="109"/>
      <c r="EC258" s="109"/>
      <c r="ED258" s="109"/>
      <c r="EE258" s="109"/>
      <c r="EF258" s="109"/>
      <c r="EG258" s="109"/>
      <c r="EH258" s="109"/>
      <c r="EI258" s="109"/>
      <c r="EJ258" s="109"/>
      <c r="EK258" s="109"/>
      <c r="EL258" s="109"/>
      <c r="EM258" s="109"/>
      <c r="EN258" s="109"/>
      <c r="EO258" s="109"/>
      <c r="EP258" s="109"/>
      <c r="EQ258" s="109"/>
      <c r="ER258" s="109"/>
      <c r="ES258" s="109"/>
      <c r="ET258" s="109"/>
      <c r="EU258" s="109"/>
      <c r="EV258" s="109"/>
      <c r="EW258" s="109"/>
      <c r="EX258" s="109"/>
      <c r="EY258" s="109"/>
      <c r="EZ258" s="109"/>
      <c r="FA258" s="109"/>
      <c r="FB258" s="109"/>
      <c r="FC258" s="109"/>
      <c r="FD258" s="109"/>
      <c r="FE258" s="109"/>
      <c r="FF258" s="109"/>
      <c r="FG258" s="109"/>
      <c r="FH258" s="109"/>
      <c r="FI258" s="109"/>
      <c r="FJ258" s="109"/>
      <c r="FK258" s="109"/>
      <c r="FL258" s="109"/>
      <c r="FM258" s="109"/>
      <c r="FN258" s="109"/>
      <c r="FO258" s="109"/>
      <c r="FP258" s="109"/>
      <c r="FQ258" s="109"/>
      <c r="FR258" s="109"/>
      <c r="FS258" s="109"/>
      <c r="FT258" s="109"/>
      <c r="FU258" s="109"/>
      <c r="FV258" s="109"/>
      <c r="FW258" s="109"/>
      <c r="FX258" s="109"/>
      <c r="FY258" s="109"/>
      <c r="FZ258" s="109"/>
      <c r="GA258" s="109"/>
      <c r="GB258" s="109"/>
      <c r="GC258" s="109"/>
      <c r="GD258" s="109"/>
      <c r="GE258" s="109"/>
      <c r="GF258" s="109"/>
      <c r="GG258" s="109"/>
      <c r="GH258" s="109"/>
      <c r="GI258" s="109"/>
      <c r="GJ258" s="109"/>
      <c r="GK258" s="109"/>
      <c r="GL258" s="109"/>
      <c r="GM258" s="109"/>
      <c r="GN258" s="109"/>
      <c r="GO258" s="109"/>
      <c r="GP258" s="109"/>
      <c r="GQ258" s="109"/>
      <c r="GR258" s="109"/>
      <c r="GS258" s="109"/>
      <c r="GT258" s="109"/>
      <c r="GU258" s="109"/>
      <c r="GV258" s="109"/>
      <c r="GW258" s="109"/>
      <c r="GX258" s="109"/>
      <c r="GY258" s="109"/>
      <c r="GZ258" s="109"/>
      <c r="HA258" s="109"/>
      <c r="HB258" s="109"/>
      <c r="HC258" s="109"/>
      <c r="HD258" s="109"/>
      <c r="HE258" s="109"/>
      <c r="HF258" s="109"/>
      <c r="HG258" s="109"/>
      <c r="HH258" s="109"/>
      <c r="HI258" s="109"/>
      <c r="HJ258" s="109"/>
      <c r="HK258" s="109"/>
      <c r="HL258" s="109"/>
      <c r="HM258" s="109"/>
      <c r="HN258" s="109"/>
      <c r="HO258" s="109"/>
      <c r="HP258" s="109"/>
      <c r="HQ258" s="109"/>
      <c r="HR258" s="109"/>
      <c r="HS258" s="109"/>
      <c r="HT258" s="109"/>
      <c r="HU258" s="109"/>
      <c r="HV258" s="109"/>
      <c r="HW258" s="109"/>
      <c r="HX258" s="109"/>
      <c r="HY258" s="109"/>
      <c r="HZ258" s="109"/>
      <c r="IA258" s="109"/>
      <c r="IB258" s="109"/>
      <c r="IC258" s="109"/>
      <c r="ID258" s="109"/>
      <c r="IE258" s="109"/>
      <c r="IF258" s="109"/>
      <c r="IG258" s="109"/>
      <c r="IH258" s="109"/>
      <c r="II258" s="109"/>
      <c r="IJ258" s="109"/>
      <c r="IK258" s="109"/>
      <c r="IL258" s="109"/>
      <c r="IM258" s="109"/>
      <c r="IN258" s="109"/>
      <c r="IO258" s="109"/>
      <c r="IP258" s="109"/>
      <c r="IQ258" s="109"/>
      <c r="IR258" s="109"/>
      <c r="IS258" s="109"/>
      <c r="IT258" s="109"/>
      <c r="IU258" s="109"/>
      <c r="IV258" s="109"/>
    </row>
    <row r="259" spans="1:256" s="4" customFormat="1">
      <c r="A259" s="107"/>
      <c r="B259" s="14"/>
      <c r="C259" s="12"/>
      <c r="D259" s="157"/>
      <c r="E259" s="109"/>
      <c r="F259" s="157"/>
      <c r="G259" s="109"/>
      <c r="H259" s="109"/>
      <c r="I259" s="109"/>
      <c r="J259" s="109"/>
      <c r="K259" s="109"/>
      <c r="L259" s="109"/>
      <c r="M259" s="109"/>
      <c r="N259" s="109"/>
      <c r="O259" s="109"/>
      <c r="P259" s="109"/>
      <c r="Q259" s="109"/>
      <c r="R259" s="109"/>
      <c r="S259" s="109"/>
      <c r="T259" s="109"/>
      <c r="U259" s="109"/>
      <c r="V259" s="109"/>
      <c r="W259" s="109"/>
      <c r="X259" s="109"/>
      <c r="Y259" s="109"/>
      <c r="Z259" s="109"/>
      <c r="AA259" s="109"/>
      <c r="AB259" s="109"/>
      <c r="AC259" s="109"/>
      <c r="AD259" s="109"/>
      <c r="AE259" s="109"/>
      <c r="AF259" s="109"/>
      <c r="AG259" s="109"/>
      <c r="AH259" s="109"/>
      <c r="AI259" s="109"/>
      <c r="AJ259" s="109"/>
      <c r="AK259" s="109"/>
      <c r="AL259" s="109"/>
      <c r="AM259" s="109"/>
      <c r="AN259" s="109"/>
      <c r="AO259" s="109"/>
      <c r="AP259" s="109"/>
      <c r="AQ259" s="109"/>
      <c r="AR259" s="109"/>
      <c r="AS259" s="109"/>
      <c r="AT259" s="109"/>
      <c r="AU259" s="109"/>
      <c r="AV259" s="109"/>
      <c r="AW259" s="109"/>
      <c r="AX259" s="109"/>
      <c r="AY259" s="109"/>
      <c r="AZ259" s="109"/>
      <c r="BA259" s="109"/>
      <c r="BB259" s="109"/>
      <c r="BC259" s="109"/>
      <c r="BD259" s="109"/>
      <c r="BE259" s="109"/>
      <c r="BF259" s="109"/>
      <c r="BG259" s="109"/>
      <c r="BH259" s="109"/>
      <c r="BI259" s="109"/>
      <c r="BJ259" s="109"/>
      <c r="BK259" s="109"/>
      <c r="BL259" s="109"/>
      <c r="BM259" s="109"/>
      <c r="BN259" s="109"/>
      <c r="BO259" s="109"/>
      <c r="BP259" s="109"/>
      <c r="BQ259" s="109"/>
      <c r="BR259" s="109"/>
      <c r="BS259" s="109"/>
      <c r="BT259" s="109"/>
      <c r="BU259" s="109"/>
      <c r="BV259" s="109"/>
      <c r="BW259" s="109"/>
      <c r="BX259" s="109"/>
      <c r="BY259" s="109"/>
      <c r="BZ259" s="109"/>
      <c r="CA259" s="109"/>
      <c r="CB259" s="109"/>
      <c r="CC259" s="109"/>
      <c r="CD259" s="109"/>
      <c r="CE259" s="109"/>
      <c r="CF259" s="109"/>
      <c r="CG259" s="109"/>
      <c r="CH259" s="109"/>
      <c r="CI259" s="109"/>
      <c r="CJ259" s="109"/>
      <c r="CK259" s="109"/>
      <c r="CL259" s="109"/>
      <c r="CM259" s="109"/>
      <c r="CN259" s="109"/>
      <c r="CO259" s="109"/>
      <c r="CP259" s="109"/>
      <c r="CQ259" s="109"/>
      <c r="CR259" s="109"/>
      <c r="CS259" s="109"/>
      <c r="CT259" s="109"/>
      <c r="CU259" s="109"/>
      <c r="CV259" s="109"/>
      <c r="CW259" s="109"/>
      <c r="CX259" s="109"/>
      <c r="CY259" s="109"/>
      <c r="CZ259" s="109"/>
      <c r="DA259" s="109"/>
      <c r="DB259" s="109"/>
      <c r="DC259" s="109"/>
      <c r="DD259" s="109"/>
      <c r="DE259" s="109"/>
      <c r="DF259" s="109"/>
      <c r="DG259" s="109"/>
      <c r="DH259" s="109"/>
      <c r="DI259" s="109"/>
      <c r="DJ259" s="109"/>
      <c r="DK259" s="109"/>
      <c r="DL259" s="109"/>
      <c r="DM259" s="109"/>
      <c r="DN259" s="109"/>
      <c r="DO259" s="109"/>
      <c r="DP259" s="109"/>
      <c r="DQ259" s="109"/>
      <c r="DR259" s="109"/>
      <c r="DS259" s="109"/>
      <c r="DT259" s="109"/>
      <c r="DU259" s="109"/>
      <c r="DV259" s="109"/>
      <c r="DW259" s="109"/>
      <c r="DX259" s="109"/>
      <c r="DY259" s="109"/>
      <c r="DZ259" s="109"/>
      <c r="EA259" s="109"/>
      <c r="EB259" s="109"/>
      <c r="EC259" s="109"/>
      <c r="ED259" s="109"/>
      <c r="EE259" s="109"/>
      <c r="EF259" s="109"/>
      <c r="EG259" s="109"/>
      <c r="EH259" s="109"/>
      <c r="EI259" s="109"/>
      <c r="EJ259" s="109"/>
      <c r="EK259" s="109"/>
      <c r="EL259" s="109"/>
      <c r="EM259" s="109"/>
      <c r="EN259" s="109"/>
      <c r="EO259" s="109"/>
      <c r="EP259" s="109"/>
      <c r="EQ259" s="109"/>
      <c r="ER259" s="109"/>
      <c r="ES259" s="109"/>
      <c r="ET259" s="109"/>
      <c r="EU259" s="109"/>
      <c r="EV259" s="109"/>
      <c r="EW259" s="109"/>
      <c r="EX259" s="109"/>
      <c r="EY259" s="109"/>
      <c r="EZ259" s="109"/>
      <c r="FA259" s="109"/>
      <c r="FB259" s="109"/>
      <c r="FC259" s="109"/>
      <c r="FD259" s="109"/>
      <c r="FE259" s="109"/>
      <c r="FF259" s="109"/>
      <c r="FG259" s="109"/>
      <c r="FH259" s="109"/>
      <c r="FI259" s="109"/>
      <c r="FJ259" s="109"/>
      <c r="FK259" s="109"/>
      <c r="FL259" s="109"/>
      <c r="FM259" s="109"/>
      <c r="FN259" s="109"/>
      <c r="FO259" s="109"/>
      <c r="FP259" s="109"/>
      <c r="FQ259" s="109"/>
      <c r="FR259" s="109"/>
      <c r="FS259" s="109"/>
      <c r="FT259" s="109"/>
      <c r="FU259" s="109"/>
      <c r="FV259" s="109"/>
      <c r="FW259" s="109"/>
      <c r="FX259" s="109"/>
      <c r="FY259" s="109"/>
      <c r="FZ259" s="109"/>
      <c r="GA259" s="109"/>
      <c r="GB259" s="109"/>
      <c r="GC259" s="109"/>
      <c r="GD259" s="109"/>
      <c r="GE259" s="109"/>
      <c r="GF259" s="109"/>
      <c r="GG259" s="109"/>
      <c r="GH259" s="109"/>
      <c r="GI259" s="109"/>
      <c r="GJ259" s="109"/>
      <c r="GK259" s="109"/>
      <c r="GL259" s="109"/>
      <c r="GM259" s="109"/>
      <c r="GN259" s="109"/>
      <c r="GO259" s="109"/>
      <c r="GP259" s="109"/>
      <c r="GQ259" s="109"/>
      <c r="GR259" s="109"/>
      <c r="GS259" s="109"/>
      <c r="GT259" s="109"/>
      <c r="GU259" s="109"/>
      <c r="GV259" s="109"/>
      <c r="GW259" s="109"/>
      <c r="GX259" s="109"/>
      <c r="GY259" s="109"/>
      <c r="GZ259" s="109"/>
      <c r="HA259" s="109"/>
      <c r="HB259" s="109"/>
      <c r="HC259" s="109"/>
      <c r="HD259" s="109"/>
      <c r="HE259" s="109"/>
      <c r="HF259" s="109"/>
      <c r="HG259" s="109"/>
      <c r="HH259" s="109"/>
      <c r="HI259" s="109"/>
      <c r="HJ259" s="109"/>
      <c r="HK259" s="109"/>
      <c r="HL259" s="109"/>
      <c r="HM259" s="109"/>
      <c r="HN259" s="109"/>
      <c r="HO259" s="109"/>
      <c r="HP259" s="109"/>
      <c r="HQ259" s="109"/>
      <c r="HR259" s="109"/>
      <c r="HS259" s="109"/>
      <c r="HT259" s="109"/>
      <c r="HU259" s="109"/>
      <c r="HV259" s="109"/>
      <c r="HW259" s="109"/>
      <c r="HX259" s="109"/>
      <c r="HY259" s="109"/>
      <c r="HZ259" s="109"/>
      <c r="IA259" s="109"/>
      <c r="IB259" s="109"/>
      <c r="IC259" s="109"/>
      <c r="ID259" s="109"/>
      <c r="IE259" s="109"/>
      <c r="IF259" s="109"/>
      <c r="IG259" s="109"/>
      <c r="IH259" s="109"/>
      <c r="II259" s="109"/>
      <c r="IJ259" s="109"/>
      <c r="IK259" s="109"/>
      <c r="IL259" s="109"/>
      <c r="IM259" s="109"/>
      <c r="IN259" s="109"/>
      <c r="IO259" s="109"/>
      <c r="IP259" s="109"/>
      <c r="IQ259" s="109"/>
      <c r="IR259" s="109"/>
      <c r="IS259" s="109"/>
      <c r="IT259" s="109"/>
      <c r="IU259" s="109"/>
      <c r="IV259" s="109"/>
    </row>
    <row r="260" spans="1:256" s="4" customFormat="1">
      <c r="A260" s="107"/>
      <c r="B260" s="14"/>
      <c r="C260" s="12"/>
      <c r="D260" s="157"/>
      <c r="E260" s="109"/>
      <c r="F260" s="157"/>
      <c r="G260" s="109"/>
      <c r="H260" s="109"/>
      <c r="I260" s="109"/>
      <c r="J260" s="109"/>
      <c r="K260" s="109"/>
      <c r="L260" s="109"/>
      <c r="M260" s="109"/>
      <c r="N260" s="109"/>
      <c r="O260" s="109"/>
      <c r="P260" s="109"/>
      <c r="Q260" s="109"/>
      <c r="R260" s="109"/>
      <c r="S260" s="109"/>
      <c r="T260" s="109"/>
      <c r="U260" s="109"/>
      <c r="V260" s="109"/>
      <c r="W260" s="109"/>
      <c r="X260" s="109"/>
      <c r="Y260" s="109"/>
      <c r="Z260" s="109"/>
      <c r="AA260" s="109"/>
      <c r="AB260" s="109"/>
      <c r="AC260" s="109"/>
      <c r="AD260" s="109"/>
      <c r="AE260" s="109"/>
      <c r="AF260" s="109"/>
      <c r="AG260" s="109"/>
      <c r="AH260" s="109"/>
      <c r="AI260" s="109"/>
      <c r="AJ260" s="109"/>
      <c r="AK260" s="109"/>
      <c r="AL260" s="109"/>
      <c r="AM260" s="109"/>
      <c r="AN260" s="109"/>
      <c r="AO260" s="109"/>
      <c r="AP260" s="109"/>
      <c r="AQ260" s="109"/>
      <c r="AR260" s="109"/>
      <c r="AS260" s="109"/>
      <c r="AT260" s="109"/>
      <c r="AU260" s="109"/>
      <c r="AV260" s="109"/>
      <c r="AW260" s="109"/>
      <c r="AX260" s="109"/>
      <c r="AY260" s="109"/>
      <c r="AZ260" s="109"/>
      <c r="BA260" s="109"/>
      <c r="BB260" s="109"/>
      <c r="BC260" s="109"/>
      <c r="BD260" s="109"/>
      <c r="BE260" s="109"/>
      <c r="BF260" s="109"/>
      <c r="BG260" s="109"/>
      <c r="BH260" s="109"/>
      <c r="BI260" s="109"/>
      <c r="BJ260" s="109"/>
      <c r="BK260" s="109"/>
      <c r="BL260" s="109"/>
      <c r="BM260" s="109"/>
      <c r="BN260" s="109"/>
      <c r="BO260" s="109"/>
      <c r="BP260" s="109"/>
      <c r="BQ260" s="109"/>
      <c r="BR260" s="109"/>
      <c r="BS260" s="109"/>
      <c r="BT260" s="109"/>
      <c r="BU260" s="109"/>
      <c r="BV260" s="109"/>
      <c r="BW260" s="109"/>
      <c r="BX260" s="109"/>
      <c r="BY260" s="109"/>
      <c r="BZ260" s="109"/>
      <c r="CA260" s="109"/>
      <c r="CB260" s="109"/>
      <c r="CC260" s="109"/>
      <c r="CD260" s="109"/>
      <c r="CE260" s="109"/>
      <c r="CF260" s="109"/>
      <c r="CG260" s="109"/>
      <c r="CH260" s="109"/>
      <c r="CI260" s="109"/>
      <c r="CJ260" s="109"/>
      <c r="CK260" s="109"/>
      <c r="CL260" s="109"/>
      <c r="CM260" s="109"/>
      <c r="CN260" s="109"/>
      <c r="CO260" s="109"/>
      <c r="CP260" s="109"/>
      <c r="CQ260" s="109"/>
      <c r="CR260" s="109"/>
      <c r="CS260" s="109"/>
      <c r="CT260" s="109"/>
      <c r="CU260" s="109"/>
      <c r="CV260" s="109"/>
      <c r="CW260" s="109"/>
      <c r="CX260" s="109"/>
      <c r="CY260" s="109"/>
      <c r="CZ260" s="109"/>
      <c r="DA260" s="109"/>
      <c r="DB260" s="109"/>
      <c r="DC260" s="109"/>
      <c r="DD260" s="109"/>
      <c r="DE260" s="109"/>
      <c r="DF260" s="109"/>
      <c r="DG260" s="109"/>
      <c r="DH260" s="109"/>
      <c r="DI260" s="109"/>
      <c r="DJ260" s="109"/>
      <c r="DK260" s="109"/>
      <c r="DL260" s="109"/>
      <c r="DM260" s="109"/>
      <c r="DN260" s="109"/>
      <c r="DO260" s="109"/>
      <c r="DP260" s="109"/>
      <c r="DQ260" s="109"/>
      <c r="DR260" s="109"/>
      <c r="DS260" s="109"/>
      <c r="DT260" s="109"/>
      <c r="DU260" s="109"/>
      <c r="DV260" s="109"/>
      <c r="DW260" s="109"/>
      <c r="DX260" s="109"/>
      <c r="DY260" s="109"/>
      <c r="DZ260" s="109"/>
      <c r="EA260" s="109"/>
      <c r="EB260" s="109"/>
      <c r="EC260" s="109"/>
      <c r="ED260" s="109"/>
      <c r="EE260" s="109"/>
      <c r="EF260" s="109"/>
      <c r="EG260" s="109"/>
      <c r="EH260" s="109"/>
      <c r="EI260" s="109"/>
      <c r="EJ260" s="109"/>
      <c r="EK260" s="109"/>
      <c r="EL260" s="109"/>
      <c r="EM260" s="109"/>
      <c r="EN260" s="109"/>
      <c r="EO260" s="109"/>
      <c r="EP260" s="109"/>
      <c r="EQ260" s="109"/>
      <c r="ER260" s="109"/>
      <c r="ES260" s="109"/>
      <c r="ET260" s="109"/>
      <c r="EU260" s="109"/>
      <c r="EV260" s="109"/>
      <c r="EW260" s="109"/>
      <c r="EX260" s="109"/>
      <c r="EY260" s="109"/>
      <c r="EZ260" s="109"/>
      <c r="FA260" s="109"/>
      <c r="FB260" s="109"/>
      <c r="FC260" s="109"/>
      <c r="FD260" s="109"/>
      <c r="FE260" s="109"/>
      <c r="FF260" s="109"/>
      <c r="FG260" s="109"/>
      <c r="FH260" s="109"/>
      <c r="FI260" s="109"/>
      <c r="FJ260" s="109"/>
      <c r="FK260" s="109"/>
      <c r="FL260" s="109"/>
      <c r="FM260" s="109"/>
      <c r="FN260" s="109"/>
      <c r="FO260" s="109"/>
      <c r="FP260" s="109"/>
      <c r="FQ260" s="109"/>
      <c r="FR260" s="109"/>
      <c r="FS260" s="109"/>
      <c r="FT260" s="109"/>
      <c r="FU260" s="109"/>
      <c r="FV260" s="109"/>
      <c r="FW260" s="109"/>
      <c r="FX260" s="109"/>
      <c r="FY260" s="109"/>
      <c r="FZ260" s="109"/>
      <c r="GA260" s="109"/>
      <c r="GB260" s="109"/>
      <c r="GC260" s="109"/>
      <c r="GD260" s="109"/>
      <c r="GE260" s="109"/>
      <c r="GF260" s="109"/>
      <c r="GG260" s="109"/>
      <c r="GH260" s="109"/>
      <c r="GI260" s="109"/>
      <c r="GJ260" s="109"/>
      <c r="GK260" s="109"/>
      <c r="GL260" s="109"/>
      <c r="GM260" s="109"/>
      <c r="GN260" s="109"/>
      <c r="GO260" s="109"/>
      <c r="GP260" s="109"/>
      <c r="GQ260" s="109"/>
      <c r="GR260" s="109"/>
      <c r="GS260" s="109"/>
      <c r="GT260" s="109"/>
      <c r="GU260" s="109"/>
      <c r="GV260" s="109"/>
      <c r="GW260" s="109"/>
      <c r="GX260" s="109"/>
      <c r="GY260" s="109"/>
      <c r="GZ260" s="109"/>
      <c r="HA260" s="109"/>
      <c r="HB260" s="109"/>
      <c r="HC260" s="109"/>
      <c r="HD260" s="109"/>
      <c r="HE260" s="109"/>
      <c r="HF260" s="109"/>
      <c r="HG260" s="109"/>
      <c r="HH260" s="109"/>
      <c r="HI260" s="109"/>
      <c r="HJ260" s="109"/>
      <c r="HK260" s="109"/>
      <c r="HL260" s="109"/>
      <c r="HM260" s="109"/>
      <c r="HN260" s="109"/>
      <c r="HO260" s="109"/>
      <c r="HP260" s="109"/>
      <c r="HQ260" s="109"/>
      <c r="HR260" s="109"/>
      <c r="HS260" s="109"/>
      <c r="HT260" s="109"/>
      <c r="HU260" s="109"/>
      <c r="HV260" s="109"/>
      <c r="HW260" s="109"/>
      <c r="HX260" s="109"/>
      <c r="HY260" s="109"/>
      <c r="HZ260" s="109"/>
      <c r="IA260" s="109"/>
      <c r="IB260" s="109"/>
      <c r="IC260" s="109"/>
      <c r="ID260" s="109"/>
      <c r="IE260" s="109"/>
      <c r="IF260" s="109"/>
      <c r="IG260" s="109"/>
      <c r="IH260" s="109"/>
      <c r="II260" s="109"/>
      <c r="IJ260" s="109"/>
      <c r="IK260" s="109"/>
      <c r="IL260" s="109"/>
      <c r="IM260" s="109"/>
      <c r="IN260" s="109"/>
      <c r="IO260" s="109"/>
      <c r="IP260" s="109"/>
      <c r="IQ260" s="109"/>
      <c r="IR260" s="109"/>
      <c r="IS260" s="109"/>
      <c r="IT260" s="109"/>
      <c r="IU260" s="109"/>
      <c r="IV260" s="109"/>
    </row>
    <row r="261" spans="1:256" s="4" customFormat="1">
      <c r="A261" s="107"/>
      <c r="B261" s="14"/>
      <c r="C261" s="12"/>
      <c r="D261" s="157"/>
      <c r="E261" s="109"/>
      <c r="F261" s="157"/>
      <c r="G261" s="109"/>
      <c r="H261" s="109"/>
      <c r="I261" s="109"/>
      <c r="J261" s="109"/>
      <c r="K261" s="109"/>
      <c r="L261" s="109"/>
      <c r="M261" s="109"/>
      <c r="N261" s="109"/>
      <c r="O261" s="109"/>
      <c r="P261" s="109"/>
      <c r="Q261" s="109"/>
      <c r="R261" s="109"/>
      <c r="S261" s="109"/>
      <c r="T261" s="109"/>
      <c r="U261" s="109"/>
      <c r="V261" s="109"/>
      <c r="W261" s="109"/>
      <c r="X261" s="109"/>
      <c r="Y261" s="109"/>
      <c r="Z261" s="109"/>
      <c r="AA261" s="109"/>
      <c r="AB261" s="109"/>
      <c r="AC261" s="109"/>
      <c r="AD261" s="109"/>
      <c r="AE261" s="109"/>
      <c r="AF261" s="109"/>
      <c r="AG261" s="109"/>
      <c r="AH261" s="109"/>
      <c r="AI261" s="109"/>
      <c r="AJ261" s="109"/>
      <c r="AK261" s="109"/>
      <c r="AL261" s="109"/>
      <c r="AM261" s="109"/>
      <c r="AN261" s="109"/>
      <c r="AO261" s="109"/>
      <c r="AP261" s="109"/>
      <c r="AQ261" s="109"/>
      <c r="AR261" s="109"/>
      <c r="AS261" s="109"/>
      <c r="AT261" s="109"/>
      <c r="AU261" s="109"/>
      <c r="AV261" s="109"/>
      <c r="AW261" s="109"/>
      <c r="AX261" s="109"/>
      <c r="AY261" s="109"/>
      <c r="AZ261" s="109"/>
      <c r="BA261" s="109"/>
      <c r="BB261" s="109"/>
      <c r="BC261" s="109"/>
      <c r="BD261" s="109"/>
      <c r="BE261" s="109"/>
      <c r="BF261" s="109"/>
      <c r="BG261" s="109"/>
      <c r="BH261" s="109"/>
      <c r="BI261" s="109"/>
      <c r="BJ261" s="109"/>
      <c r="BK261" s="109"/>
      <c r="BL261" s="109"/>
      <c r="BM261" s="109"/>
      <c r="BN261" s="109"/>
      <c r="BO261" s="109"/>
      <c r="BP261" s="109"/>
      <c r="BQ261" s="109"/>
      <c r="BR261" s="109"/>
      <c r="BS261" s="109"/>
      <c r="BT261" s="109"/>
      <c r="BU261" s="109"/>
      <c r="BV261" s="109"/>
      <c r="BW261" s="109"/>
      <c r="BX261" s="109"/>
      <c r="BY261" s="109"/>
      <c r="BZ261" s="109"/>
      <c r="CA261" s="109"/>
      <c r="CB261" s="109"/>
      <c r="CC261" s="109"/>
      <c r="CD261" s="109"/>
      <c r="CE261" s="109"/>
      <c r="CF261" s="109"/>
      <c r="CG261" s="109"/>
      <c r="CH261" s="109"/>
      <c r="CI261" s="109"/>
      <c r="CJ261" s="109"/>
      <c r="CK261" s="109"/>
      <c r="CL261" s="109"/>
      <c r="CM261" s="109"/>
      <c r="CN261" s="109"/>
      <c r="CO261" s="109"/>
      <c r="CP261" s="109"/>
      <c r="CQ261" s="109"/>
      <c r="CR261" s="109"/>
      <c r="CS261" s="109"/>
      <c r="CT261" s="109"/>
      <c r="CU261" s="109"/>
      <c r="CV261" s="109"/>
      <c r="CW261" s="109"/>
      <c r="CX261" s="109"/>
      <c r="CY261" s="109"/>
      <c r="CZ261" s="109"/>
      <c r="DA261" s="109"/>
      <c r="DB261" s="109"/>
      <c r="DC261" s="109"/>
      <c r="DD261" s="109"/>
      <c r="DE261" s="109"/>
      <c r="DF261" s="109"/>
      <c r="DG261" s="109"/>
      <c r="DH261" s="109"/>
      <c r="DI261" s="109"/>
      <c r="DJ261" s="109"/>
      <c r="DK261" s="109"/>
      <c r="DL261" s="109"/>
      <c r="DM261" s="109"/>
      <c r="DN261" s="109"/>
      <c r="DO261" s="109"/>
      <c r="DP261" s="109"/>
      <c r="DQ261" s="109"/>
      <c r="DR261" s="109"/>
      <c r="DS261" s="109"/>
      <c r="DT261" s="109"/>
      <c r="DU261" s="109"/>
      <c r="DV261" s="109"/>
      <c r="DW261" s="109"/>
      <c r="DX261" s="109"/>
      <c r="DY261" s="109"/>
      <c r="DZ261" s="109"/>
      <c r="EA261" s="109"/>
      <c r="EB261" s="109"/>
      <c r="EC261" s="109"/>
      <c r="ED261" s="109"/>
      <c r="EE261" s="109"/>
      <c r="EF261" s="109"/>
      <c r="EG261" s="109"/>
      <c r="EH261" s="109"/>
      <c r="EI261" s="109"/>
      <c r="EJ261" s="109"/>
      <c r="EK261" s="109"/>
      <c r="EL261" s="109"/>
      <c r="EM261" s="109"/>
      <c r="EN261" s="109"/>
      <c r="EO261" s="109"/>
      <c r="EP261" s="109"/>
      <c r="EQ261" s="109"/>
      <c r="ER261" s="109"/>
      <c r="ES261" s="109"/>
      <c r="ET261" s="109"/>
      <c r="EU261" s="109"/>
      <c r="EV261" s="109"/>
      <c r="EW261" s="109"/>
      <c r="EX261" s="109"/>
      <c r="EY261" s="109"/>
      <c r="EZ261" s="109"/>
      <c r="FA261" s="109"/>
      <c r="FB261" s="109"/>
      <c r="FC261" s="109"/>
      <c r="FD261" s="109"/>
      <c r="FE261" s="109"/>
      <c r="FF261" s="109"/>
      <c r="FG261" s="109"/>
      <c r="FH261" s="109"/>
      <c r="FI261" s="109"/>
      <c r="FJ261" s="109"/>
      <c r="FK261" s="109"/>
      <c r="FL261" s="109"/>
      <c r="FM261" s="109"/>
      <c r="FN261" s="109"/>
      <c r="FO261" s="109"/>
      <c r="FP261" s="109"/>
      <c r="FQ261" s="109"/>
      <c r="FR261" s="109"/>
      <c r="FS261" s="109"/>
      <c r="FT261" s="109"/>
      <c r="FU261" s="109"/>
      <c r="FV261" s="109"/>
      <c r="FW261" s="109"/>
      <c r="FX261" s="109"/>
      <c r="FY261" s="109"/>
      <c r="FZ261" s="109"/>
      <c r="GA261" s="109"/>
      <c r="GB261" s="109"/>
      <c r="GC261" s="109"/>
      <c r="GD261" s="109"/>
      <c r="GE261" s="109"/>
      <c r="GF261" s="109"/>
      <c r="GG261" s="109"/>
      <c r="GH261" s="109"/>
      <c r="GI261" s="109"/>
      <c r="GJ261" s="109"/>
      <c r="GK261" s="109"/>
      <c r="GL261" s="109"/>
      <c r="GM261" s="109"/>
      <c r="GN261" s="109"/>
      <c r="GO261" s="109"/>
      <c r="GP261" s="109"/>
      <c r="GQ261" s="109"/>
      <c r="GR261" s="109"/>
      <c r="GS261" s="109"/>
      <c r="GT261" s="109"/>
      <c r="GU261" s="109"/>
      <c r="GV261" s="109"/>
      <c r="GW261" s="109"/>
      <c r="GX261" s="109"/>
      <c r="GY261" s="109"/>
      <c r="GZ261" s="109"/>
      <c r="HA261" s="109"/>
      <c r="HB261" s="109"/>
      <c r="HC261" s="109"/>
      <c r="HD261" s="109"/>
      <c r="HE261" s="109"/>
      <c r="HF261" s="109"/>
      <c r="HG261" s="109"/>
      <c r="HH261" s="109"/>
      <c r="HI261" s="109"/>
      <c r="HJ261" s="109"/>
      <c r="HK261" s="109"/>
      <c r="HL261" s="109"/>
      <c r="HM261" s="109"/>
      <c r="HN261" s="109"/>
      <c r="HO261" s="109"/>
      <c r="HP261" s="109"/>
      <c r="HQ261" s="109"/>
      <c r="HR261" s="109"/>
      <c r="HS261" s="109"/>
      <c r="HT261" s="109"/>
      <c r="HU261" s="109"/>
      <c r="HV261" s="109"/>
      <c r="HW261" s="109"/>
      <c r="HX261" s="109"/>
      <c r="HY261" s="109"/>
      <c r="HZ261" s="109"/>
      <c r="IA261" s="109"/>
      <c r="IB261" s="109"/>
      <c r="IC261" s="109"/>
      <c r="ID261" s="109"/>
      <c r="IE261" s="109"/>
      <c r="IF261" s="109"/>
      <c r="IG261" s="109"/>
      <c r="IH261" s="109"/>
      <c r="II261" s="109"/>
      <c r="IJ261" s="109"/>
      <c r="IK261" s="109"/>
      <c r="IL261" s="109"/>
      <c r="IM261" s="109"/>
      <c r="IN261" s="109"/>
      <c r="IO261" s="109"/>
      <c r="IP261" s="109"/>
      <c r="IQ261" s="109"/>
      <c r="IR261" s="109"/>
      <c r="IS261" s="109"/>
      <c r="IT261" s="109"/>
      <c r="IU261" s="109"/>
      <c r="IV261" s="109"/>
    </row>
    <row r="262" spans="1:256" s="4" customFormat="1">
      <c r="A262" s="107"/>
      <c r="B262" s="14"/>
      <c r="C262" s="12"/>
      <c r="D262" s="157"/>
      <c r="E262" s="109"/>
      <c r="F262" s="157"/>
      <c r="G262" s="109"/>
      <c r="H262" s="109"/>
      <c r="I262" s="109"/>
      <c r="J262" s="109"/>
      <c r="K262" s="109"/>
      <c r="L262" s="109"/>
      <c r="M262" s="109"/>
      <c r="N262" s="109"/>
      <c r="O262" s="109"/>
      <c r="P262" s="109"/>
      <c r="Q262" s="109"/>
      <c r="R262" s="109"/>
      <c r="S262" s="109"/>
      <c r="T262" s="109"/>
      <c r="U262" s="109"/>
      <c r="V262" s="109"/>
      <c r="W262" s="109"/>
      <c r="X262" s="109"/>
      <c r="Y262" s="109"/>
      <c r="Z262" s="109"/>
      <c r="AA262" s="109"/>
      <c r="AB262" s="109"/>
      <c r="AC262" s="109"/>
      <c r="AD262" s="109"/>
      <c r="AE262" s="109"/>
      <c r="AF262" s="109"/>
      <c r="AG262" s="109"/>
      <c r="AH262" s="109"/>
      <c r="AI262" s="109"/>
      <c r="AJ262" s="109"/>
      <c r="AK262" s="109"/>
      <c r="AL262" s="109"/>
      <c r="AM262" s="109"/>
      <c r="AN262" s="109"/>
      <c r="AO262" s="109"/>
      <c r="AP262" s="109"/>
      <c r="AQ262" s="109"/>
      <c r="AR262" s="109"/>
      <c r="AS262" s="109"/>
      <c r="AT262" s="109"/>
      <c r="AU262" s="109"/>
      <c r="AV262" s="109"/>
      <c r="AW262" s="109"/>
      <c r="AX262" s="109"/>
      <c r="AY262" s="109"/>
      <c r="AZ262" s="109"/>
      <c r="BA262" s="109"/>
      <c r="BB262" s="109"/>
      <c r="BC262" s="109"/>
      <c r="BD262" s="109"/>
      <c r="BE262" s="109"/>
      <c r="BF262" s="109"/>
      <c r="BG262" s="109"/>
      <c r="BH262" s="109"/>
      <c r="BI262" s="109"/>
      <c r="BJ262" s="109"/>
      <c r="BK262" s="109"/>
      <c r="BL262" s="109"/>
      <c r="BM262" s="109"/>
      <c r="BN262" s="109"/>
      <c r="BO262" s="109"/>
      <c r="BP262" s="109"/>
      <c r="BQ262" s="109"/>
      <c r="BR262" s="109"/>
      <c r="BS262" s="109"/>
      <c r="BT262" s="109"/>
      <c r="BU262" s="109"/>
      <c r="BV262" s="109"/>
      <c r="BW262" s="109"/>
      <c r="BX262" s="109"/>
      <c r="BY262" s="109"/>
      <c r="BZ262" s="109"/>
      <c r="CA262" s="109"/>
      <c r="CB262" s="109"/>
      <c r="CC262" s="109"/>
      <c r="CD262" s="109"/>
      <c r="CE262" s="109"/>
      <c r="CF262" s="109"/>
      <c r="CG262" s="109"/>
      <c r="CH262" s="109"/>
      <c r="CI262" s="109"/>
      <c r="CJ262" s="109"/>
      <c r="CK262" s="109"/>
      <c r="CL262" s="109"/>
      <c r="CM262" s="109"/>
      <c r="CN262" s="109"/>
      <c r="CO262" s="109"/>
      <c r="CP262" s="109"/>
      <c r="CQ262" s="109"/>
      <c r="CR262" s="109"/>
      <c r="CS262" s="109"/>
      <c r="CT262" s="109"/>
      <c r="CU262" s="109"/>
      <c r="CV262" s="109"/>
      <c r="CW262" s="109"/>
      <c r="CX262" s="109"/>
      <c r="CY262" s="109"/>
      <c r="CZ262" s="109"/>
      <c r="DA262" s="109"/>
      <c r="DB262" s="109"/>
      <c r="DC262" s="109"/>
      <c r="DD262" s="109"/>
      <c r="DE262" s="109"/>
      <c r="DF262" s="109"/>
      <c r="DG262" s="109"/>
      <c r="DH262" s="109"/>
      <c r="DI262" s="109"/>
      <c r="DJ262" s="109"/>
      <c r="DK262" s="109"/>
      <c r="DL262" s="109"/>
      <c r="DM262" s="109"/>
      <c r="DN262" s="109"/>
      <c r="DO262" s="109"/>
      <c r="DP262" s="109"/>
      <c r="DQ262" s="109"/>
      <c r="DR262" s="109"/>
      <c r="DS262" s="109"/>
      <c r="DT262" s="109"/>
      <c r="DU262" s="109"/>
      <c r="DV262" s="109"/>
      <c r="DW262" s="109"/>
      <c r="DX262" s="109"/>
      <c r="DY262" s="109"/>
      <c r="DZ262" s="109"/>
      <c r="EA262" s="109"/>
      <c r="EB262" s="109"/>
      <c r="EC262" s="109"/>
      <c r="ED262" s="109"/>
      <c r="EE262" s="109"/>
      <c r="EF262" s="109"/>
      <c r="EG262" s="109"/>
      <c r="EH262" s="109"/>
      <c r="EI262" s="109"/>
      <c r="EJ262" s="109"/>
      <c r="EK262" s="109"/>
      <c r="EL262" s="109"/>
      <c r="EM262" s="109"/>
      <c r="EN262" s="109"/>
      <c r="EO262" s="109"/>
      <c r="EP262" s="109"/>
      <c r="EQ262" s="109"/>
      <c r="ER262" s="109"/>
      <c r="ES262" s="109"/>
      <c r="ET262" s="109"/>
      <c r="EU262" s="109"/>
      <c r="EV262" s="109"/>
      <c r="EW262" s="109"/>
      <c r="EX262" s="109"/>
      <c r="EY262" s="109"/>
      <c r="EZ262" s="109"/>
      <c r="FA262" s="109"/>
      <c r="FB262" s="109"/>
      <c r="FC262" s="109"/>
      <c r="FD262" s="109"/>
      <c r="FE262" s="109"/>
      <c r="FF262" s="109"/>
      <c r="FG262" s="109"/>
      <c r="FH262" s="109"/>
      <c r="FI262" s="109"/>
      <c r="FJ262" s="109"/>
      <c r="FK262" s="109"/>
      <c r="FL262" s="109"/>
      <c r="FM262" s="109"/>
      <c r="FN262" s="109"/>
      <c r="FO262" s="109"/>
      <c r="FP262" s="109"/>
      <c r="FQ262" s="109"/>
      <c r="FR262" s="109"/>
      <c r="FS262" s="109"/>
      <c r="FT262" s="109"/>
      <c r="FU262" s="109"/>
      <c r="FV262" s="109"/>
      <c r="FW262" s="109"/>
      <c r="FX262" s="109"/>
      <c r="FY262" s="109"/>
      <c r="FZ262" s="109"/>
      <c r="GA262" s="109"/>
      <c r="GB262" s="109"/>
      <c r="GC262" s="109"/>
      <c r="GD262" s="109"/>
      <c r="GE262" s="109"/>
      <c r="GF262" s="109"/>
      <c r="GG262" s="109"/>
      <c r="GH262" s="109"/>
      <c r="GI262" s="109"/>
      <c r="GJ262" s="109"/>
      <c r="GK262" s="109"/>
      <c r="GL262" s="109"/>
      <c r="GM262" s="109"/>
      <c r="GN262" s="109"/>
      <c r="GO262" s="109"/>
      <c r="GP262" s="109"/>
      <c r="GQ262" s="109"/>
      <c r="GR262" s="109"/>
      <c r="GS262" s="109"/>
      <c r="GT262" s="109"/>
      <c r="GU262" s="109"/>
      <c r="GV262" s="109"/>
      <c r="GW262" s="109"/>
      <c r="GX262" s="109"/>
      <c r="GY262" s="109"/>
      <c r="GZ262" s="109"/>
      <c r="HA262" s="109"/>
      <c r="HB262" s="109"/>
      <c r="HC262" s="109"/>
      <c r="HD262" s="109"/>
      <c r="HE262" s="109"/>
      <c r="HF262" s="109"/>
      <c r="HG262" s="109"/>
      <c r="HH262" s="109"/>
      <c r="HI262" s="109"/>
      <c r="HJ262" s="109"/>
      <c r="HK262" s="109"/>
      <c r="HL262" s="109"/>
      <c r="HM262" s="109"/>
      <c r="HN262" s="109"/>
      <c r="HO262" s="109"/>
      <c r="HP262" s="109"/>
      <c r="HQ262" s="109"/>
      <c r="HR262" s="109"/>
      <c r="HS262" s="109"/>
      <c r="HT262" s="109"/>
      <c r="HU262" s="109"/>
      <c r="HV262" s="109"/>
      <c r="HW262" s="109"/>
      <c r="HX262" s="109"/>
      <c r="HY262" s="109"/>
      <c r="HZ262" s="109"/>
      <c r="IA262" s="109"/>
      <c r="IB262" s="109"/>
      <c r="IC262" s="109"/>
      <c r="ID262" s="109"/>
      <c r="IE262" s="109"/>
      <c r="IF262" s="109"/>
      <c r="IG262" s="109"/>
      <c r="IH262" s="109"/>
      <c r="II262" s="109"/>
      <c r="IJ262" s="109"/>
      <c r="IK262" s="109"/>
      <c r="IL262" s="109"/>
      <c r="IM262" s="109"/>
      <c r="IN262" s="109"/>
      <c r="IO262" s="109"/>
      <c r="IP262" s="109"/>
      <c r="IQ262" s="109"/>
      <c r="IR262" s="109"/>
      <c r="IS262" s="109"/>
      <c r="IT262" s="109"/>
      <c r="IU262" s="109"/>
      <c r="IV262" s="109"/>
    </row>
    <row r="263" spans="1:256" s="4" customFormat="1">
      <c r="A263" s="107"/>
      <c r="B263" s="14"/>
      <c r="C263" s="12"/>
      <c r="D263" s="157"/>
      <c r="E263" s="109"/>
      <c r="F263" s="157"/>
      <c r="G263" s="109"/>
      <c r="H263" s="109"/>
      <c r="I263" s="109"/>
      <c r="J263" s="109"/>
      <c r="K263" s="109"/>
      <c r="L263" s="109"/>
      <c r="M263" s="109"/>
      <c r="N263" s="109"/>
      <c r="O263" s="109"/>
      <c r="P263" s="109"/>
      <c r="Q263" s="109"/>
      <c r="R263" s="109"/>
      <c r="S263" s="109"/>
      <c r="T263" s="109"/>
      <c r="U263" s="109"/>
      <c r="V263" s="109"/>
      <c r="W263" s="109"/>
      <c r="X263" s="109"/>
      <c r="Y263" s="109"/>
      <c r="Z263" s="109"/>
      <c r="AA263" s="109"/>
      <c r="AB263" s="109"/>
      <c r="AC263" s="109"/>
      <c r="AD263" s="109"/>
      <c r="AE263" s="109"/>
      <c r="AF263" s="109"/>
      <c r="AG263" s="109"/>
      <c r="AH263" s="109"/>
      <c r="AI263" s="109"/>
      <c r="AJ263" s="109"/>
      <c r="AK263" s="109"/>
      <c r="AL263" s="109"/>
      <c r="AM263" s="109"/>
      <c r="AN263" s="109"/>
      <c r="AO263" s="109"/>
      <c r="AP263" s="109"/>
      <c r="AQ263" s="109"/>
      <c r="AR263" s="109"/>
      <c r="AS263" s="109"/>
      <c r="AT263" s="109"/>
      <c r="AU263" s="109"/>
      <c r="AV263" s="109"/>
      <c r="AW263" s="109"/>
      <c r="AX263" s="109"/>
      <c r="AY263" s="109"/>
      <c r="AZ263" s="109"/>
      <c r="BA263" s="109"/>
      <c r="BB263" s="109"/>
      <c r="BC263" s="109"/>
      <c r="BD263" s="109"/>
      <c r="BE263" s="109"/>
      <c r="BF263" s="109"/>
      <c r="BG263" s="109"/>
      <c r="BH263" s="109"/>
      <c r="BI263" s="109"/>
      <c r="BJ263" s="109"/>
      <c r="BK263" s="109"/>
      <c r="BL263" s="109"/>
      <c r="BM263" s="109"/>
      <c r="BN263" s="109"/>
      <c r="BO263" s="109"/>
      <c r="BP263" s="109"/>
      <c r="BQ263" s="109"/>
      <c r="BR263" s="109"/>
      <c r="BS263" s="109"/>
      <c r="BT263" s="109"/>
      <c r="BU263" s="109"/>
      <c r="BV263" s="109"/>
      <c r="BW263" s="109"/>
      <c r="BX263" s="109"/>
      <c r="BY263" s="109"/>
      <c r="BZ263" s="109"/>
      <c r="CA263" s="109"/>
      <c r="CB263" s="109"/>
      <c r="CC263" s="109"/>
      <c r="CD263" s="109"/>
      <c r="CE263" s="109"/>
      <c r="CF263" s="109"/>
      <c r="CG263" s="109"/>
      <c r="CH263" s="109"/>
      <c r="CI263" s="109"/>
      <c r="CJ263" s="109"/>
      <c r="CK263" s="109"/>
      <c r="CL263" s="109"/>
      <c r="CM263" s="109"/>
      <c r="CN263" s="109"/>
      <c r="CO263" s="109"/>
      <c r="CP263" s="109"/>
      <c r="CQ263" s="109"/>
      <c r="CR263" s="109"/>
      <c r="CS263" s="109"/>
      <c r="CT263" s="109"/>
      <c r="CU263" s="109"/>
      <c r="CV263" s="109"/>
      <c r="CW263" s="109"/>
      <c r="CX263" s="109"/>
      <c r="CY263" s="109"/>
      <c r="CZ263" s="109"/>
      <c r="DA263" s="109"/>
      <c r="DB263" s="109"/>
      <c r="DC263" s="109"/>
      <c r="DD263" s="109"/>
      <c r="DE263" s="109"/>
      <c r="DF263" s="109"/>
      <c r="DG263" s="109"/>
      <c r="DH263" s="109"/>
      <c r="DI263" s="109"/>
      <c r="DJ263" s="109"/>
      <c r="DK263" s="109"/>
      <c r="DL263" s="109"/>
      <c r="DM263" s="109"/>
      <c r="DN263" s="109"/>
      <c r="DO263" s="109"/>
      <c r="DP263" s="109"/>
      <c r="DQ263" s="109"/>
      <c r="DR263" s="109"/>
      <c r="DS263" s="109"/>
      <c r="DT263" s="109"/>
      <c r="DU263" s="109"/>
      <c r="DV263" s="109"/>
      <c r="DW263" s="109"/>
      <c r="DX263" s="109"/>
      <c r="DY263" s="109"/>
      <c r="DZ263" s="109"/>
      <c r="EA263" s="109"/>
      <c r="EB263" s="109"/>
      <c r="EC263" s="109"/>
      <c r="ED263" s="109"/>
      <c r="EE263" s="109"/>
      <c r="EF263" s="109"/>
      <c r="EG263" s="109"/>
      <c r="EH263" s="109"/>
      <c r="EI263" s="109"/>
      <c r="EJ263" s="109"/>
      <c r="EK263" s="109"/>
      <c r="EL263" s="109"/>
      <c r="EM263" s="109"/>
      <c r="EN263" s="109"/>
      <c r="EO263" s="109"/>
      <c r="EP263" s="109"/>
      <c r="EQ263" s="109"/>
      <c r="ER263" s="109"/>
      <c r="ES263" s="109"/>
      <c r="ET263" s="109"/>
      <c r="EU263" s="109"/>
      <c r="EV263" s="109"/>
      <c r="EW263" s="109"/>
      <c r="EX263" s="109"/>
      <c r="EY263" s="109"/>
      <c r="EZ263" s="109"/>
      <c r="FA263" s="109"/>
      <c r="FB263" s="109"/>
      <c r="FC263" s="109"/>
      <c r="FD263" s="109"/>
      <c r="FE263" s="109"/>
      <c r="FF263" s="109"/>
      <c r="FG263" s="109"/>
      <c r="FH263" s="109"/>
      <c r="FI263" s="109"/>
      <c r="FJ263" s="109"/>
      <c r="FK263" s="109"/>
      <c r="FL263" s="109"/>
      <c r="FM263" s="109"/>
      <c r="FN263" s="109"/>
      <c r="FO263" s="109"/>
      <c r="FP263" s="109"/>
      <c r="FQ263" s="109"/>
      <c r="FR263" s="109"/>
      <c r="FS263" s="109"/>
      <c r="FT263" s="109"/>
      <c r="FU263" s="109"/>
      <c r="FV263" s="109"/>
      <c r="FW263" s="109"/>
      <c r="FX263" s="109"/>
      <c r="FY263" s="109"/>
      <c r="FZ263" s="109"/>
      <c r="GA263" s="109"/>
      <c r="GB263" s="109"/>
      <c r="GC263" s="109"/>
      <c r="GD263" s="109"/>
      <c r="GE263" s="109"/>
      <c r="GF263" s="109"/>
      <c r="GG263" s="109"/>
      <c r="GH263" s="109"/>
      <c r="GI263" s="109"/>
      <c r="GJ263" s="109"/>
      <c r="GK263" s="109"/>
      <c r="GL263" s="109"/>
      <c r="GM263" s="109"/>
      <c r="GN263" s="109"/>
      <c r="GO263" s="109"/>
      <c r="GP263" s="109"/>
      <c r="GQ263" s="109"/>
      <c r="GR263" s="109"/>
      <c r="GS263" s="109"/>
      <c r="GT263" s="109"/>
      <c r="GU263" s="109"/>
      <c r="GV263" s="109"/>
      <c r="GW263" s="109"/>
      <c r="GX263" s="109"/>
      <c r="GY263" s="109"/>
      <c r="GZ263" s="109"/>
      <c r="HA263" s="109"/>
      <c r="HB263" s="109"/>
      <c r="HC263" s="109"/>
      <c r="HD263" s="109"/>
      <c r="HE263" s="109"/>
      <c r="HF263" s="109"/>
      <c r="HG263" s="109"/>
      <c r="HH263" s="109"/>
      <c r="HI263" s="109"/>
      <c r="HJ263" s="109"/>
      <c r="HK263" s="109"/>
      <c r="HL263" s="109"/>
      <c r="HM263" s="109"/>
      <c r="HN263" s="109"/>
      <c r="HO263" s="109"/>
      <c r="HP263" s="109"/>
      <c r="HQ263" s="109"/>
      <c r="HR263" s="109"/>
      <c r="HS263" s="109"/>
      <c r="HT263" s="109"/>
      <c r="HU263" s="109"/>
      <c r="HV263" s="109"/>
      <c r="HW263" s="109"/>
      <c r="HX263" s="109"/>
      <c r="HY263" s="109"/>
      <c r="HZ263" s="109"/>
      <c r="IA263" s="109"/>
      <c r="IB263" s="109"/>
      <c r="IC263" s="109"/>
      <c r="ID263" s="109"/>
      <c r="IE263" s="109"/>
      <c r="IF263" s="109"/>
      <c r="IG263" s="109"/>
      <c r="IH263" s="109"/>
      <c r="II263" s="109"/>
      <c r="IJ263" s="109"/>
      <c r="IK263" s="109"/>
      <c r="IL263" s="109"/>
      <c r="IM263" s="109"/>
      <c r="IN263" s="109"/>
      <c r="IO263" s="109"/>
      <c r="IP263" s="109"/>
      <c r="IQ263" s="109"/>
      <c r="IR263" s="109"/>
      <c r="IS263" s="109"/>
      <c r="IT263" s="109"/>
      <c r="IU263" s="109"/>
      <c r="IV263" s="109"/>
    </row>
    <row r="264" spans="1:256" s="4" customFormat="1">
      <c r="A264" s="107"/>
      <c r="B264" s="14"/>
      <c r="C264" s="291"/>
      <c r="D264" s="157"/>
      <c r="E264" s="109"/>
      <c r="F264" s="157"/>
      <c r="G264" s="109"/>
      <c r="H264" s="109"/>
      <c r="I264" s="109"/>
      <c r="J264" s="109"/>
      <c r="K264" s="109"/>
      <c r="L264" s="109"/>
      <c r="M264" s="109"/>
      <c r="N264" s="109"/>
      <c r="O264" s="109"/>
      <c r="P264" s="109"/>
      <c r="Q264" s="109"/>
      <c r="R264" s="109"/>
      <c r="S264" s="109"/>
      <c r="T264" s="109"/>
      <c r="U264" s="109"/>
      <c r="V264" s="109"/>
      <c r="W264" s="109"/>
      <c r="X264" s="109"/>
      <c r="Y264" s="109"/>
      <c r="Z264" s="109"/>
      <c r="AA264" s="109"/>
      <c r="AB264" s="109"/>
      <c r="AC264" s="109"/>
      <c r="AD264" s="109"/>
      <c r="AE264" s="109"/>
      <c r="AF264" s="109"/>
      <c r="AG264" s="109"/>
      <c r="AH264" s="109"/>
      <c r="AI264" s="109"/>
      <c r="AJ264" s="109"/>
      <c r="AK264" s="109"/>
      <c r="AL264" s="109"/>
      <c r="AM264" s="109"/>
      <c r="AN264" s="109"/>
      <c r="AO264" s="109"/>
      <c r="AP264" s="109"/>
      <c r="AQ264" s="109"/>
      <c r="AR264" s="109"/>
      <c r="AS264" s="109"/>
      <c r="AT264" s="109"/>
      <c r="AU264" s="109"/>
      <c r="AV264" s="109"/>
      <c r="AW264" s="109"/>
      <c r="AX264" s="109"/>
      <c r="AY264" s="109"/>
      <c r="AZ264" s="109"/>
      <c r="BA264" s="109"/>
      <c r="BB264" s="109"/>
      <c r="BC264" s="109"/>
      <c r="BD264" s="109"/>
      <c r="BE264" s="109"/>
      <c r="BF264" s="109"/>
      <c r="BG264" s="109"/>
      <c r="BH264" s="109"/>
      <c r="BI264" s="109"/>
      <c r="BJ264" s="109"/>
      <c r="BK264" s="109"/>
      <c r="BL264" s="109"/>
      <c r="BM264" s="109"/>
      <c r="BN264" s="109"/>
      <c r="BO264" s="109"/>
      <c r="BP264" s="109"/>
      <c r="BQ264" s="109"/>
      <c r="BR264" s="109"/>
      <c r="BS264" s="109"/>
      <c r="BT264" s="109"/>
      <c r="BU264" s="109"/>
      <c r="BV264" s="109"/>
      <c r="BW264" s="109"/>
      <c r="BX264" s="109"/>
      <c r="BY264" s="109"/>
      <c r="BZ264" s="109"/>
      <c r="CA264" s="109"/>
      <c r="CB264" s="109"/>
      <c r="CC264" s="109"/>
      <c r="CD264" s="109"/>
      <c r="CE264" s="109"/>
      <c r="CF264" s="109"/>
      <c r="CG264" s="109"/>
      <c r="CH264" s="109"/>
      <c r="CI264" s="109"/>
      <c r="CJ264" s="109"/>
      <c r="CK264" s="109"/>
      <c r="CL264" s="109"/>
      <c r="CM264" s="109"/>
      <c r="CN264" s="109"/>
      <c r="CO264" s="109"/>
      <c r="CP264" s="109"/>
      <c r="CQ264" s="109"/>
      <c r="CR264" s="109"/>
      <c r="CS264" s="109"/>
      <c r="CT264" s="109"/>
      <c r="CU264" s="109"/>
      <c r="CV264" s="109"/>
      <c r="CW264" s="109"/>
      <c r="CX264" s="109"/>
      <c r="CY264" s="109"/>
      <c r="CZ264" s="109"/>
      <c r="DA264" s="109"/>
      <c r="DB264" s="109"/>
      <c r="DC264" s="109"/>
      <c r="DD264" s="109"/>
      <c r="DE264" s="109"/>
      <c r="DF264" s="109"/>
      <c r="DG264" s="109"/>
      <c r="DH264" s="109"/>
      <c r="DI264" s="109"/>
      <c r="DJ264" s="109"/>
      <c r="DK264" s="109"/>
      <c r="DL264" s="109"/>
      <c r="DM264" s="109"/>
      <c r="DN264" s="109"/>
      <c r="DO264" s="109"/>
      <c r="DP264" s="109"/>
      <c r="DQ264" s="109"/>
      <c r="DR264" s="109"/>
      <c r="DS264" s="109"/>
      <c r="DT264" s="109"/>
      <c r="DU264" s="109"/>
      <c r="DV264" s="109"/>
      <c r="DW264" s="109"/>
      <c r="DX264" s="109"/>
      <c r="DY264" s="109"/>
      <c r="DZ264" s="109"/>
      <c r="EA264" s="109"/>
      <c r="EB264" s="109"/>
      <c r="EC264" s="109"/>
      <c r="ED264" s="109"/>
      <c r="EE264" s="109"/>
      <c r="EF264" s="109"/>
      <c r="EG264" s="109"/>
      <c r="EH264" s="109"/>
      <c r="EI264" s="109"/>
      <c r="EJ264" s="109"/>
      <c r="EK264" s="109"/>
      <c r="EL264" s="109"/>
      <c r="EM264" s="109"/>
      <c r="EN264" s="109"/>
      <c r="EO264" s="109"/>
      <c r="EP264" s="109"/>
      <c r="EQ264" s="109"/>
      <c r="ER264" s="109"/>
      <c r="ES264" s="109"/>
      <c r="ET264" s="109"/>
      <c r="EU264" s="109"/>
      <c r="EV264" s="109"/>
      <c r="EW264" s="109"/>
      <c r="EX264" s="109"/>
      <c r="EY264" s="109"/>
      <c r="EZ264" s="109"/>
      <c r="FA264" s="109"/>
      <c r="FB264" s="109"/>
      <c r="FC264" s="109"/>
      <c r="FD264" s="109"/>
      <c r="FE264" s="109"/>
      <c r="FF264" s="109"/>
      <c r="FG264" s="109"/>
      <c r="FH264" s="109"/>
      <c r="FI264" s="109"/>
      <c r="FJ264" s="109"/>
      <c r="FK264" s="109"/>
      <c r="FL264" s="109"/>
      <c r="FM264" s="109"/>
      <c r="FN264" s="109"/>
      <c r="FO264" s="109"/>
      <c r="FP264" s="109"/>
      <c r="FQ264" s="109"/>
      <c r="FR264" s="109"/>
      <c r="FS264" s="109"/>
      <c r="FT264" s="109"/>
      <c r="FU264" s="109"/>
      <c r="FV264" s="109"/>
      <c r="FW264" s="109"/>
      <c r="FX264" s="109"/>
      <c r="FY264" s="109"/>
      <c r="FZ264" s="109"/>
      <c r="GA264" s="109"/>
      <c r="GB264" s="109"/>
      <c r="GC264" s="109"/>
      <c r="GD264" s="109"/>
      <c r="GE264" s="109"/>
      <c r="GF264" s="109"/>
      <c r="GG264" s="109"/>
      <c r="GH264" s="109"/>
      <c r="GI264" s="109"/>
      <c r="GJ264" s="109"/>
      <c r="GK264" s="109"/>
      <c r="GL264" s="109"/>
      <c r="GM264" s="109"/>
      <c r="GN264" s="109"/>
      <c r="GO264" s="109"/>
      <c r="GP264" s="109"/>
      <c r="GQ264" s="109"/>
      <c r="GR264" s="109"/>
      <c r="GS264" s="109"/>
      <c r="GT264" s="109"/>
      <c r="GU264" s="109"/>
      <c r="GV264" s="109"/>
      <c r="GW264" s="109"/>
      <c r="GX264" s="109"/>
      <c r="GY264" s="109"/>
      <c r="GZ264" s="109"/>
      <c r="HA264" s="109"/>
      <c r="HB264" s="109"/>
      <c r="HC264" s="109"/>
      <c r="HD264" s="109"/>
      <c r="HE264" s="109"/>
      <c r="HF264" s="109"/>
      <c r="HG264" s="109"/>
      <c r="HH264" s="109"/>
      <c r="HI264" s="109"/>
      <c r="HJ264" s="109"/>
      <c r="HK264" s="109"/>
      <c r="HL264" s="109"/>
      <c r="HM264" s="109"/>
      <c r="HN264" s="109"/>
      <c r="HO264" s="109"/>
      <c r="HP264" s="109"/>
      <c r="HQ264" s="109"/>
      <c r="HR264" s="109"/>
      <c r="HS264" s="109"/>
      <c r="HT264" s="109"/>
      <c r="HU264" s="109"/>
      <c r="HV264" s="109"/>
      <c r="HW264" s="109"/>
      <c r="HX264" s="109"/>
      <c r="HY264" s="109"/>
      <c r="HZ264" s="109"/>
      <c r="IA264" s="109"/>
      <c r="IB264" s="109"/>
      <c r="IC264" s="109"/>
      <c r="ID264" s="109"/>
      <c r="IE264" s="109"/>
      <c r="IF264" s="109"/>
      <c r="IG264" s="109"/>
      <c r="IH264" s="109"/>
      <c r="II264" s="109"/>
      <c r="IJ264" s="109"/>
      <c r="IK264" s="109"/>
      <c r="IL264" s="109"/>
      <c r="IM264" s="109"/>
      <c r="IN264" s="109"/>
      <c r="IO264" s="109"/>
      <c r="IP264" s="109"/>
      <c r="IQ264" s="109"/>
      <c r="IR264" s="109"/>
      <c r="IS264" s="109"/>
      <c r="IT264" s="109"/>
      <c r="IU264" s="109"/>
      <c r="IV264" s="109"/>
    </row>
    <row r="265" spans="1:256">
      <c r="A265" s="107"/>
      <c r="D265" s="157"/>
      <c r="E265" s="227"/>
      <c r="F265" s="157"/>
      <c r="G265" s="227"/>
      <c r="H265" s="109"/>
      <c r="I265" s="109"/>
      <c r="J265" s="109"/>
      <c r="K265" s="227"/>
      <c r="L265" s="227"/>
      <c r="M265" s="227"/>
      <c r="N265" s="227"/>
      <c r="O265" s="227"/>
      <c r="P265" s="227"/>
      <c r="Q265" s="227"/>
      <c r="R265" s="227"/>
      <c r="S265" s="227"/>
      <c r="T265" s="227"/>
      <c r="U265" s="227"/>
      <c r="V265" s="227"/>
      <c r="W265" s="227"/>
      <c r="X265" s="227"/>
      <c r="Y265" s="227"/>
      <c r="Z265" s="227"/>
      <c r="AA265" s="227"/>
      <c r="AB265" s="227"/>
      <c r="AC265" s="227"/>
      <c r="AD265" s="227"/>
      <c r="AE265" s="227"/>
      <c r="AF265" s="227"/>
      <c r="AG265" s="227"/>
      <c r="AH265" s="227"/>
      <c r="AI265" s="227"/>
      <c r="AJ265" s="227"/>
      <c r="AK265" s="227"/>
      <c r="AL265" s="227"/>
      <c r="AM265" s="227"/>
      <c r="AN265" s="227"/>
      <c r="AO265" s="227"/>
      <c r="AP265" s="227"/>
      <c r="AQ265" s="227"/>
      <c r="AR265" s="227"/>
      <c r="AS265" s="227"/>
      <c r="AT265" s="227"/>
      <c r="AU265" s="227"/>
      <c r="AV265" s="227"/>
      <c r="AW265" s="227"/>
      <c r="AX265" s="227"/>
      <c r="AY265" s="227"/>
      <c r="AZ265" s="227"/>
      <c r="BA265" s="227"/>
      <c r="BB265" s="227"/>
      <c r="BC265" s="227"/>
      <c r="BD265" s="227"/>
      <c r="BE265" s="227"/>
      <c r="BF265" s="227"/>
      <c r="BG265" s="227"/>
      <c r="BH265" s="227"/>
      <c r="BI265" s="227"/>
      <c r="BJ265" s="227"/>
      <c r="BK265" s="227"/>
      <c r="BL265" s="227"/>
      <c r="BM265" s="227"/>
      <c r="BN265" s="227"/>
      <c r="BO265" s="227"/>
      <c r="BP265" s="227"/>
      <c r="BQ265" s="227"/>
      <c r="BR265" s="227"/>
      <c r="BS265" s="227"/>
      <c r="BT265" s="227"/>
      <c r="BU265" s="227"/>
      <c r="BV265" s="227"/>
      <c r="BW265" s="227"/>
      <c r="BX265" s="227"/>
      <c r="BY265" s="227"/>
      <c r="BZ265" s="227"/>
      <c r="CA265" s="227"/>
      <c r="CB265" s="227"/>
      <c r="CC265" s="109"/>
      <c r="CD265" s="109"/>
      <c r="CE265" s="109"/>
      <c r="CF265" s="109"/>
      <c r="CG265" s="109"/>
      <c r="CH265" s="109"/>
      <c r="CI265" s="109"/>
      <c r="CJ265" s="109"/>
      <c r="CK265" s="109"/>
      <c r="CL265" s="109"/>
      <c r="CM265" s="109"/>
      <c r="CN265" s="109"/>
      <c r="CO265" s="109"/>
      <c r="CP265" s="109"/>
      <c r="CQ265" s="109"/>
      <c r="CR265" s="109"/>
      <c r="CS265" s="109"/>
      <c r="CT265" s="109"/>
      <c r="CU265" s="227"/>
      <c r="CV265" s="227"/>
      <c r="CW265" s="227"/>
      <c r="CX265" s="227"/>
      <c r="CY265" s="227"/>
      <c r="CZ265" s="227"/>
      <c r="DA265" s="227"/>
      <c r="DB265" s="227"/>
      <c r="DC265" s="227"/>
      <c r="DD265" s="227"/>
      <c r="DE265" s="227"/>
      <c r="DF265" s="227"/>
      <c r="DG265" s="227"/>
      <c r="DH265" s="227"/>
      <c r="DI265" s="227"/>
      <c r="DJ265" s="227"/>
      <c r="DK265" s="227"/>
      <c r="DL265" s="227"/>
      <c r="DM265" s="227"/>
      <c r="DN265" s="227"/>
      <c r="DO265" s="227"/>
      <c r="DP265" s="227"/>
      <c r="DQ265" s="227"/>
      <c r="DR265" s="227"/>
      <c r="DS265" s="227"/>
      <c r="DT265" s="227"/>
      <c r="DU265" s="227"/>
      <c r="DV265" s="227"/>
      <c r="DW265" s="227"/>
      <c r="DX265" s="227"/>
      <c r="DY265" s="227"/>
      <c r="DZ265" s="227"/>
      <c r="EA265" s="227"/>
      <c r="EB265" s="227"/>
      <c r="EC265" s="227"/>
      <c r="ED265" s="227"/>
      <c r="EE265" s="227"/>
      <c r="EF265" s="227"/>
      <c r="EG265" s="227"/>
      <c r="EH265" s="227"/>
      <c r="EI265" s="227"/>
      <c r="EJ265" s="227"/>
      <c r="EK265" s="227"/>
      <c r="EL265" s="227"/>
      <c r="EM265" s="227"/>
      <c r="EN265" s="227"/>
      <c r="EO265" s="227"/>
      <c r="EP265" s="227"/>
      <c r="EQ265" s="227"/>
      <c r="ER265" s="227"/>
      <c r="ES265" s="227"/>
      <c r="ET265" s="227"/>
      <c r="EU265" s="227"/>
      <c r="EV265" s="227"/>
      <c r="EW265" s="227"/>
      <c r="EX265" s="227"/>
      <c r="EY265" s="227"/>
      <c r="EZ265" s="227"/>
      <c r="FA265" s="227"/>
      <c r="FB265" s="227"/>
      <c r="FC265" s="227"/>
      <c r="FD265" s="227"/>
      <c r="FE265" s="227"/>
      <c r="FF265" s="227"/>
      <c r="FG265" s="227"/>
      <c r="FH265" s="227"/>
      <c r="FI265" s="227"/>
      <c r="FJ265" s="227"/>
      <c r="FK265" s="227"/>
      <c r="FL265" s="227"/>
      <c r="FM265" s="227"/>
      <c r="FN265" s="227"/>
      <c r="FO265" s="227"/>
      <c r="FP265" s="227"/>
      <c r="FQ265" s="227"/>
      <c r="FR265" s="227"/>
      <c r="FS265" s="227"/>
      <c r="FT265" s="227"/>
      <c r="FU265" s="227"/>
      <c r="FV265" s="227"/>
      <c r="FW265" s="227"/>
      <c r="FX265" s="227"/>
      <c r="FY265" s="227"/>
      <c r="FZ265" s="227"/>
      <c r="GA265" s="227"/>
      <c r="GB265" s="227"/>
      <c r="GC265" s="227"/>
      <c r="GD265" s="227"/>
      <c r="GE265" s="227"/>
      <c r="GF265" s="227"/>
      <c r="GG265" s="227"/>
      <c r="GH265" s="227"/>
      <c r="GI265" s="227"/>
      <c r="GJ265" s="227"/>
      <c r="GK265" s="227"/>
      <c r="GL265" s="227"/>
      <c r="GM265" s="227"/>
      <c r="GN265" s="227"/>
      <c r="GO265" s="227"/>
      <c r="GP265" s="227"/>
      <c r="GQ265" s="227"/>
      <c r="GR265" s="227"/>
      <c r="GS265" s="227"/>
      <c r="GT265" s="227"/>
      <c r="GU265" s="227"/>
      <c r="GV265" s="227"/>
      <c r="GW265" s="227"/>
      <c r="GX265" s="227"/>
      <c r="GY265" s="227"/>
      <c r="GZ265" s="227"/>
      <c r="HA265" s="227"/>
      <c r="HB265" s="227"/>
      <c r="HC265" s="227"/>
      <c r="HD265" s="227"/>
      <c r="HE265" s="227"/>
      <c r="HF265" s="227"/>
      <c r="HG265" s="227"/>
      <c r="HH265" s="227"/>
      <c r="HI265" s="227"/>
      <c r="HJ265" s="227"/>
      <c r="HK265" s="227"/>
      <c r="HL265" s="227"/>
      <c r="HM265" s="227"/>
      <c r="HN265" s="227"/>
      <c r="HO265" s="227"/>
      <c r="HP265" s="227"/>
      <c r="HQ265" s="227"/>
      <c r="HR265" s="227"/>
      <c r="HS265" s="227"/>
      <c r="HT265" s="227"/>
      <c r="HU265" s="227"/>
      <c r="HV265" s="227"/>
      <c r="HW265" s="227"/>
      <c r="HX265" s="227"/>
      <c r="HY265" s="227"/>
      <c r="HZ265" s="227"/>
      <c r="IA265" s="227"/>
      <c r="IB265" s="227"/>
      <c r="IC265" s="227"/>
      <c r="ID265" s="227"/>
      <c r="IE265" s="227"/>
      <c r="IF265" s="227"/>
      <c r="IG265" s="227"/>
      <c r="IH265" s="227"/>
      <c r="II265" s="227"/>
      <c r="IJ265" s="227"/>
      <c r="IK265" s="227"/>
      <c r="IL265" s="227"/>
      <c r="IM265" s="227"/>
      <c r="IN265" s="227"/>
      <c r="IO265" s="227"/>
      <c r="IP265" s="227"/>
      <c r="IQ265" s="227"/>
      <c r="IR265" s="227"/>
      <c r="IS265" s="227"/>
      <c r="IT265" s="227"/>
      <c r="IU265" s="227"/>
      <c r="IV265" s="227"/>
    </row>
    <row r="266" spans="1:256">
      <c r="A266" s="107"/>
      <c r="D266" s="157"/>
      <c r="E266" s="227"/>
      <c r="F266" s="157"/>
      <c r="G266" s="227"/>
      <c r="H266" s="109"/>
      <c r="I266" s="109"/>
      <c r="J266" s="109"/>
      <c r="K266" s="227"/>
      <c r="L266" s="227"/>
      <c r="M266" s="227"/>
      <c r="N266" s="227"/>
      <c r="O266" s="227"/>
      <c r="P266" s="227"/>
      <c r="Q266" s="227"/>
      <c r="R266" s="227"/>
      <c r="S266" s="227"/>
      <c r="T266" s="227"/>
      <c r="U266" s="227"/>
      <c r="V266" s="227"/>
      <c r="W266" s="227"/>
      <c r="X266" s="227"/>
      <c r="Y266" s="227"/>
      <c r="Z266" s="227"/>
      <c r="AA266" s="227"/>
      <c r="AB266" s="227"/>
      <c r="AC266" s="227"/>
      <c r="AD266" s="227"/>
      <c r="AE266" s="227"/>
      <c r="AF266" s="227"/>
      <c r="AG266" s="227"/>
      <c r="AH266" s="227"/>
      <c r="AI266" s="227"/>
      <c r="AJ266" s="227"/>
      <c r="AK266" s="227"/>
      <c r="AL266" s="227"/>
      <c r="AM266" s="227"/>
      <c r="AN266" s="227"/>
      <c r="AO266" s="227"/>
      <c r="AP266" s="227"/>
      <c r="AQ266" s="227"/>
      <c r="AR266" s="227"/>
      <c r="AS266" s="227"/>
      <c r="AT266" s="227"/>
      <c r="AU266" s="227"/>
      <c r="AV266" s="227"/>
      <c r="AW266" s="227"/>
      <c r="AX266" s="227"/>
      <c r="AY266" s="227"/>
      <c r="AZ266" s="227"/>
      <c r="BA266" s="227"/>
      <c r="BB266" s="227"/>
      <c r="BC266" s="227"/>
      <c r="BD266" s="227"/>
      <c r="BE266" s="227"/>
      <c r="BF266" s="227"/>
      <c r="BG266" s="227"/>
      <c r="BH266" s="227"/>
      <c r="BI266" s="227"/>
      <c r="BJ266" s="227"/>
      <c r="BK266" s="227"/>
      <c r="BL266" s="227"/>
      <c r="BM266" s="227"/>
      <c r="BN266" s="227"/>
      <c r="BO266" s="227"/>
      <c r="BP266" s="227"/>
      <c r="BQ266" s="227"/>
      <c r="BR266" s="227"/>
      <c r="BS266" s="227"/>
      <c r="BT266" s="227"/>
      <c r="BU266" s="227"/>
      <c r="BV266" s="227"/>
      <c r="BW266" s="227"/>
      <c r="BX266" s="227"/>
      <c r="BY266" s="227"/>
      <c r="BZ266" s="227"/>
      <c r="CA266" s="227"/>
      <c r="CB266" s="227"/>
      <c r="CC266" s="109"/>
      <c r="CD266" s="109"/>
      <c r="CE266" s="109"/>
      <c r="CF266" s="109"/>
      <c r="CG266" s="109"/>
      <c r="CH266" s="109"/>
      <c r="CI266" s="109"/>
      <c r="CJ266" s="109"/>
      <c r="CK266" s="109"/>
      <c r="CL266" s="109"/>
      <c r="CM266" s="109"/>
      <c r="CN266" s="109"/>
      <c r="CO266" s="109"/>
      <c r="CP266" s="109"/>
      <c r="CQ266" s="109"/>
      <c r="CR266" s="109"/>
      <c r="CS266" s="109"/>
      <c r="CT266" s="109"/>
      <c r="CU266" s="227"/>
      <c r="CV266" s="227"/>
      <c r="CW266" s="227"/>
      <c r="CX266" s="227"/>
      <c r="CY266" s="227"/>
      <c r="CZ266" s="227"/>
      <c r="DA266" s="227"/>
      <c r="DB266" s="227"/>
      <c r="DC266" s="227"/>
      <c r="DD266" s="227"/>
      <c r="DE266" s="227"/>
      <c r="DF266" s="227"/>
      <c r="DG266" s="227"/>
      <c r="DH266" s="227"/>
      <c r="DI266" s="227"/>
      <c r="DJ266" s="227"/>
      <c r="DK266" s="227"/>
      <c r="DL266" s="227"/>
      <c r="DM266" s="227"/>
      <c r="DN266" s="227"/>
      <c r="DO266" s="227"/>
      <c r="DP266" s="227"/>
      <c r="DQ266" s="227"/>
      <c r="DR266" s="227"/>
      <c r="DS266" s="227"/>
      <c r="DT266" s="227"/>
      <c r="DU266" s="227"/>
      <c r="DV266" s="227"/>
      <c r="DW266" s="227"/>
      <c r="DX266" s="227"/>
      <c r="DY266" s="227"/>
      <c r="DZ266" s="227"/>
      <c r="EA266" s="227"/>
      <c r="EB266" s="227"/>
      <c r="EC266" s="227"/>
      <c r="ED266" s="227"/>
      <c r="EE266" s="227"/>
      <c r="EF266" s="227"/>
      <c r="EG266" s="227"/>
      <c r="EH266" s="227"/>
      <c r="EI266" s="227"/>
      <c r="EJ266" s="227"/>
      <c r="EK266" s="227"/>
      <c r="EL266" s="227"/>
      <c r="EM266" s="227"/>
      <c r="EN266" s="227"/>
      <c r="EO266" s="227"/>
      <c r="EP266" s="227"/>
      <c r="EQ266" s="227"/>
      <c r="ER266" s="227"/>
      <c r="ES266" s="227"/>
      <c r="ET266" s="227"/>
      <c r="EU266" s="227"/>
      <c r="EV266" s="227"/>
      <c r="EW266" s="227"/>
      <c r="EX266" s="227"/>
      <c r="EY266" s="227"/>
      <c r="EZ266" s="227"/>
      <c r="FA266" s="227"/>
      <c r="FB266" s="227"/>
      <c r="FC266" s="227"/>
      <c r="FD266" s="227"/>
      <c r="FE266" s="227"/>
      <c r="FF266" s="227"/>
      <c r="FG266" s="227"/>
      <c r="FH266" s="227"/>
      <c r="FI266" s="227"/>
      <c r="FJ266" s="227"/>
      <c r="FK266" s="227"/>
      <c r="FL266" s="227"/>
      <c r="FM266" s="227"/>
      <c r="FN266" s="227"/>
      <c r="FO266" s="227"/>
      <c r="FP266" s="227"/>
      <c r="FQ266" s="227"/>
      <c r="FR266" s="227"/>
      <c r="FS266" s="227"/>
      <c r="FT266" s="227"/>
      <c r="FU266" s="227"/>
      <c r="FV266" s="227"/>
      <c r="FW266" s="227"/>
      <c r="FX266" s="227"/>
      <c r="FY266" s="227"/>
      <c r="FZ266" s="227"/>
      <c r="GA266" s="227"/>
      <c r="GB266" s="227"/>
      <c r="GC266" s="227"/>
      <c r="GD266" s="227"/>
      <c r="GE266" s="227"/>
      <c r="GF266" s="227"/>
      <c r="GG266" s="227"/>
      <c r="GH266" s="227"/>
      <c r="GI266" s="227"/>
      <c r="GJ266" s="227"/>
      <c r="GK266" s="227"/>
      <c r="GL266" s="227"/>
      <c r="GM266" s="227"/>
      <c r="GN266" s="227"/>
      <c r="GO266" s="227"/>
      <c r="GP266" s="227"/>
      <c r="GQ266" s="227"/>
      <c r="GR266" s="227"/>
      <c r="GS266" s="227"/>
      <c r="GT266" s="227"/>
      <c r="GU266" s="227"/>
      <c r="GV266" s="227"/>
      <c r="GW266" s="227"/>
      <c r="GX266" s="227"/>
      <c r="GY266" s="227"/>
      <c r="GZ266" s="227"/>
      <c r="HA266" s="227"/>
      <c r="HB266" s="227"/>
      <c r="HC266" s="227"/>
      <c r="HD266" s="227"/>
      <c r="HE266" s="227"/>
      <c r="HF266" s="227"/>
      <c r="HG266" s="227"/>
      <c r="HH266" s="227"/>
      <c r="HI266" s="227"/>
      <c r="HJ266" s="227"/>
      <c r="HK266" s="227"/>
      <c r="HL266" s="227"/>
      <c r="HM266" s="227"/>
      <c r="HN266" s="227"/>
      <c r="HO266" s="227"/>
      <c r="HP266" s="227"/>
      <c r="HQ266" s="227"/>
      <c r="HR266" s="227"/>
      <c r="HS266" s="227"/>
      <c r="HT266" s="227"/>
      <c r="HU266" s="227"/>
      <c r="HV266" s="227"/>
      <c r="HW266" s="227"/>
      <c r="HX266" s="227"/>
      <c r="HY266" s="227"/>
      <c r="HZ266" s="227"/>
      <c r="IA266" s="227"/>
      <c r="IB266" s="227"/>
      <c r="IC266" s="227"/>
      <c r="ID266" s="227"/>
      <c r="IE266" s="227"/>
      <c r="IF266" s="227"/>
      <c r="IG266" s="227"/>
      <c r="IH266" s="227"/>
      <c r="II266" s="227"/>
      <c r="IJ266" s="227"/>
      <c r="IK266" s="227"/>
      <c r="IL266" s="227"/>
      <c r="IM266" s="227"/>
      <c r="IN266" s="227"/>
      <c r="IO266" s="227"/>
      <c r="IP266" s="227"/>
      <c r="IQ266" s="227"/>
      <c r="IR266" s="227"/>
      <c r="IS266" s="227"/>
      <c r="IT266" s="227"/>
      <c r="IU266" s="227"/>
      <c r="IV266" s="227"/>
    </row>
    <row r="267" spans="1:256">
      <c r="A267" s="107"/>
      <c r="D267" s="157"/>
      <c r="E267" s="227"/>
      <c r="F267" s="157"/>
      <c r="G267" s="227"/>
      <c r="H267" s="109"/>
      <c r="I267" s="109"/>
      <c r="J267" s="109"/>
      <c r="K267" s="227"/>
      <c r="L267" s="227"/>
      <c r="M267" s="227"/>
      <c r="N267" s="227"/>
      <c r="O267" s="227"/>
      <c r="P267" s="227"/>
      <c r="Q267" s="227"/>
      <c r="R267" s="227"/>
      <c r="S267" s="227"/>
      <c r="T267" s="227"/>
      <c r="U267" s="227"/>
      <c r="V267" s="227"/>
      <c r="W267" s="227"/>
      <c r="X267" s="227"/>
      <c r="Y267" s="227"/>
      <c r="Z267" s="227"/>
      <c r="AA267" s="227"/>
      <c r="AB267" s="227"/>
      <c r="AC267" s="227"/>
      <c r="AD267" s="227"/>
      <c r="AE267" s="227"/>
      <c r="AF267" s="227"/>
      <c r="AG267" s="227"/>
      <c r="AH267" s="227"/>
      <c r="AI267" s="227"/>
      <c r="AJ267" s="227"/>
      <c r="AK267" s="227"/>
      <c r="AL267" s="227"/>
      <c r="AM267" s="227"/>
      <c r="AN267" s="227"/>
      <c r="AO267" s="227"/>
      <c r="AP267" s="227"/>
      <c r="AQ267" s="227"/>
      <c r="AR267" s="227"/>
      <c r="AS267" s="227"/>
      <c r="AT267" s="227"/>
      <c r="AU267" s="227"/>
      <c r="AV267" s="227"/>
      <c r="AW267" s="227"/>
      <c r="AX267" s="227"/>
      <c r="AY267" s="227"/>
      <c r="AZ267" s="227"/>
      <c r="BA267" s="227"/>
      <c r="BB267" s="227"/>
      <c r="BC267" s="227"/>
      <c r="BD267" s="227"/>
      <c r="BE267" s="227"/>
      <c r="BF267" s="227"/>
      <c r="BG267" s="227"/>
      <c r="BH267" s="227"/>
      <c r="BI267" s="227"/>
      <c r="BJ267" s="227"/>
      <c r="BK267" s="227"/>
      <c r="BL267" s="227"/>
      <c r="BM267" s="227"/>
      <c r="BN267" s="227"/>
      <c r="BO267" s="227"/>
      <c r="BP267" s="227"/>
      <c r="BQ267" s="227"/>
      <c r="BR267" s="227"/>
      <c r="BS267" s="227"/>
      <c r="BT267" s="227"/>
      <c r="BU267" s="227"/>
      <c r="BV267" s="227"/>
      <c r="BW267" s="227"/>
      <c r="BX267" s="227"/>
      <c r="BY267" s="227"/>
      <c r="BZ267" s="227"/>
      <c r="CA267" s="227"/>
      <c r="CB267" s="227"/>
      <c r="CC267" s="109"/>
      <c r="CD267" s="109"/>
      <c r="CE267" s="109"/>
      <c r="CF267" s="109"/>
      <c r="CG267" s="109"/>
      <c r="CH267" s="109"/>
      <c r="CI267" s="109"/>
      <c r="CJ267" s="109"/>
      <c r="CK267" s="109"/>
      <c r="CL267" s="109"/>
      <c r="CM267" s="109"/>
      <c r="CN267" s="109"/>
      <c r="CO267" s="109"/>
      <c r="CP267" s="109"/>
      <c r="CQ267" s="109"/>
      <c r="CR267" s="109"/>
      <c r="CS267" s="109"/>
      <c r="CT267" s="109"/>
      <c r="CU267" s="227"/>
      <c r="CV267" s="227"/>
      <c r="CW267" s="227"/>
      <c r="CX267" s="227"/>
      <c r="CY267" s="227"/>
      <c r="CZ267" s="227"/>
      <c r="DA267" s="227"/>
      <c r="DB267" s="227"/>
      <c r="DC267" s="227"/>
      <c r="DD267" s="227"/>
      <c r="DE267" s="227"/>
      <c r="DF267" s="227"/>
      <c r="DG267" s="227"/>
      <c r="DH267" s="227"/>
      <c r="DI267" s="227"/>
      <c r="DJ267" s="227"/>
      <c r="DK267" s="227"/>
      <c r="DL267" s="227"/>
      <c r="DM267" s="227"/>
      <c r="DN267" s="227"/>
      <c r="DO267" s="227"/>
      <c r="DP267" s="227"/>
      <c r="DQ267" s="227"/>
      <c r="DR267" s="227"/>
      <c r="DS267" s="227"/>
      <c r="DT267" s="227"/>
      <c r="DU267" s="227"/>
      <c r="DV267" s="227"/>
      <c r="DW267" s="227"/>
      <c r="DX267" s="227"/>
      <c r="DY267" s="227"/>
      <c r="DZ267" s="227"/>
      <c r="EA267" s="227"/>
      <c r="EB267" s="227"/>
      <c r="EC267" s="227"/>
      <c r="ED267" s="227"/>
      <c r="EE267" s="227"/>
      <c r="EF267" s="227"/>
      <c r="EG267" s="227"/>
      <c r="EH267" s="227"/>
      <c r="EI267" s="227"/>
      <c r="EJ267" s="227"/>
      <c r="EK267" s="227"/>
      <c r="EL267" s="227"/>
      <c r="EM267" s="227"/>
      <c r="EN267" s="227"/>
      <c r="EO267" s="227"/>
      <c r="EP267" s="227"/>
      <c r="EQ267" s="227"/>
      <c r="ER267" s="227"/>
      <c r="ES267" s="227"/>
      <c r="ET267" s="227"/>
      <c r="EU267" s="227"/>
      <c r="EV267" s="227"/>
      <c r="EW267" s="227"/>
      <c r="EX267" s="227"/>
      <c r="EY267" s="227"/>
      <c r="EZ267" s="227"/>
      <c r="FA267" s="227"/>
      <c r="FB267" s="227"/>
      <c r="FC267" s="227"/>
      <c r="FD267" s="227"/>
      <c r="FE267" s="227"/>
      <c r="FF267" s="227"/>
      <c r="FG267" s="227"/>
      <c r="FH267" s="227"/>
      <c r="FI267" s="227"/>
      <c r="FJ267" s="227"/>
      <c r="FK267" s="227"/>
      <c r="FL267" s="227"/>
      <c r="FM267" s="227"/>
      <c r="FN267" s="227"/>
      <c r="FO267" s="227"/>
      <c r="FP267" s="227"/>
      <c r="FQ267" s="227"/>
      <c r="FR267" s="227"/>
      <c r="FS267" s="227"/>
      <c r="FT267" s="227"/>
      <c r="FU267" s="227"/>
      <c r="FV267" s="227"/>
      <c r="FW267" s="227"/>
      <c r="FX267" s="227"/>
      <c r="FY267" s="227"/>
      <c r="FZ267" s="227"/>
      <c r="GA267" s="227"/>
      <c r="GB267" s="227"/>
      <c r="GC267" s="227"/>
      <c r="GD267" s="227"/>
      <c r="GE267" s="227"/>
      <c r="GF267" s="227"/>
      <c r="GG267" s="227"/>
      <c r="GH267" s="227"/>
      <c r="GI267" s="227"/>
      <c r="GJ267" s="227"/>
      <c r="GK267" s="227"/>
      <c r="GL267" s="227"/>
      <c r="GM267" s="227"/>
      <c r="GN267" s="227"/>
      <c r="GO267" s="227"/>
      <c r="GP267" s="227"/>
      <c r="GQ267" s="227"/>
      <c r="GR267" s="227"/>
      <c r="GS267" s="227"/>
      <c r="GT267" s="227"/>
      <c r="GU267" s="227"/>
      <c r="GV267" s="227"/>
      <c r="GW267" s="227"/>
      <c r="GX267" s="227"/>
      <c r="GY267" s="227"/>
      <c r="GZ267" s="227"/>
      <c r="HA267" s="227"/>
      <c r="HB267" s="227"/>
      <c r="HC267" s="227"/>
      <c r="HD267" s="227"/>
      <c r="HE267" s="227"/>
      <c r="HF267" s="227"/>
      <c r="HG267" s="227"/>
      <c r="HH267" s="227"/>
      <c r="HI267" s="227"/>
      <c r="HJ267" s="227"/>
      <c r="HK267" s="227"/>
      <c r="HL267" s="227"/>
      <c r="HM267" s="227"/>
      <c r="HN267" s="227"/>
      <c r="HO267" s="227"/>
      <c r="HP267" s="227"/>
      <c r="HQ267" s="227"/>
      <c r="HR267" s="227"/>
      <c r="HS267" s="227"/>
      <c r="HT267" s="227"/>
      <c r="HU267" s="227"/>
      <c r="HV267" s="227"/>
      <c r="HW267" s="227"/>
      <c r="HX267" s="227"/>
      <c r="HY267" s="227"/>
      <c r="HZ267" s="227"/>
      <c r="IA267" s="227"/>
      <c r="IB267" s="227"/>
      <c r="IC267" s="227"/>
      <c r="ID267" s="227"/>
      <c r="IE267" s="227"/>
      <c r="IF267" s="227"/>
      <c r="IG267" s="227"/>
      <c r="IH267" s="227"/>
      <c r="II267" s="227"/>
      <c r="IJ267" s="227"/>
      <c r="IK267" s="227"/>
      <c r="IL267" s="227"/>
      <c r="IM267" s="227"/>
      <c r="IN267" s="227"/>
      <c r="IO267" s="227"/>
      <c r="IP267" s="227"/>
      <c r="IQ267" s="227"/>
      <c r="IR267" s="227"/>
      <c r="IS267" s="227"/>
      <c r="IT267" s="227"/>
      <c r="IU267" s="227"/>
      <c r="IV267" s="227"/>
    </row>
    <row r="268" spans="1:256">
      <c r="A268" s="107"/>
      <c r="D268" s="157"/>
      <c r="E268" s="227"/>
      <c r="F268" s="157"/>
      <c r="G268" s="227"/>
      <c r="H268" s="109"/>
      <c r="I268" s="109"/>
      <c r="J268" s="109"/>
      <c r="K268" s="227"/>
      <c r="L268" s="227"/>
      <c r="M268" s="227"/>
      <c r="N268" s="227"/>
      <c r="O268" s="227"/>
      <c r="P268" s="227"/>
      <c r="Q268" s="227"/>
      <c r="R268" s="227"/>
      <c r="S268" s="227"/>
      <c r="T268" s="227"/>
      <c r="U268" s="227"/>
      <c r="V268" s="227"/>
      <c r="W268" s="227"/>
      <c r="X268" s="227"/>
      <c r="Y268" s="227"/>
      <c r="Z268" s="227"/>
      <c r="AA268" s="227"/>
      <c r="AB268" s="227"/>
      <c r="AC268" s="227"/>
      <c r="AD268" s="227"/>
      <c r="AE268" s="227"/>
      <c r="AF268" s="227"/>
      <c r="AG268" s="227"/>
      <c r="AH268" s="227"/>
      <c r="AI268" s="227"/>
      <c r="AJ268" s="227"/>
      <c r="AK268" s="227"/>
      <c r="AL268" s="227"/>
      <c r="AM268" s="227"/>
      <c r="AN268" s="227"/>
      <c r="AO268" s="227"/>
      <c r="AP268" s="227"/>
      <c r="AQ268" s="227"/>
      <c r="AR268" s="227"/>
      <c r="AS268" s="227"/>
      <c r="AT268" s="227"/>
      <c r="AU268" s="227"/>
      <c r="AV268" s="227"/>
      <c r="AW268" s="227"/>
      <c r="AX268" s="227"/>
      <c r="AY268" s="227"/>
      <c r="AZ268" s="227"/>
      <c r="BA268" s="227"/>
      <c r="BB268" s="227"/>
      <c r="BC268" s="227"/>
      <c r="BD268" s="227"/>
      <c r="BE268" s="227"/>
      <c r="BF268" s="227"/>
      <c r="BG268" s="227"/>
      <c r="BH268" s="227"/>
      <c r="BI268" s="227"/>
      <c r="BJ268" s="227"/>
      <c r="BK268" s="227"/>
      <c r="BL268" s="227"/>
      <c r="BM268" s="227"/>
      <c r="BN268" s="227"/>
      <c r="BO268" s="227"/>
      <c r="BP268" s="227"/>
      <c r="BQ268" s="227"/>
      <c r="BR268" s="227"/>
      <c r="BS268" s="227"/>
      <c r="BT268" s="227"/>
      <c r="BU268" s="227"/>
      <c r="BV268" s="227"/>
      <c r="BW268" s="227"/>
      <c r="BX268" s="227"/>
      <c r="BY268" s="227"/>
      <c r="BZ268" s="227"/>
      <c r="CA268" s="227"/>
      <c r="CB268" s="227"/>
      <c r="CC268" s="109"/>
      <c r="CD268" s="109"/>
      <c r="CE268" s="109"/>
      <c r="CF268" s="109"/>
      <c r="CG268" s="109"/>
      <c r="CH268" s="109"/>
      <c r="CI268" s="109"/>
      <c r="CJ268" s="109"/>
      <c r="CK268" s="109"/>
      <c r="CL268" s="109"/>
      <c r="CM268" s="109"/>
      <c r="CN268" s="109"/>
      <c r="CO268" s="109"/>
      <c r="CP268" s="109"/>
      <c r="CQ268" s="109"/>
      <c r="CR268" s="109"/>
      <c r="CS268" s="109"/>
      <c r="CT268" s="109"/>
      <c r="CU268" s="227"/>
      <c r="CV268" s="227"/>
      <c r="CW268" s="227"/>
      <c r="CX268" s="227"/>
      <c r="CY268" s="227"/>
      <c r="CZ268" s="227"/>
      <c r="DA268" s="227"/>
      <c r="DB268" s="227"/>
      <c r="DC268" s="227"/>
      <c r="DD268" s="227"/>
      <c r="DE268" s="227"/>
      <c r="DF268" s="227"/>
      <c r="DG268" s="227"/>
      <c r="DH268" s="227"/>
      <c r="DI268" s="227"/>
      <c r="DJ268" s="227"/>
      <c r="DK268" s="227"/>
      <c r="DL268" s="227"/>
      <c r="DM268" s="227"/>
      <c r="DN268" s="227"/>
      <c r="DO268" s="227"/>
      <c r="DP268" s="227"/>
      <c r="DQ268" s="227"/>
      <c r="DR268" s="227"/>
      <c r="DS268" s="227"/>
      <c r="DT268" s="227"/>
      <c r="DU268" s="227"/>
      <c r="DV268" s="227"/>
      <c r="DW268" s="227"/>
      <c r="DX268" s="227"/>
      <c r="DY268" s="227"/>
      <c r="DZ268" s="227"/>
      <c r="EA268" s="227"/>
      <c r="EB268" s="227"/>
      <c r="EC268" s="227"/>
      <c r="ED268" s="227"/>
      <c r="EE268" s="227"/>
      <c r="EF268" s="227"/>
      <c r="EG268" s="227"/>
      <c r="EH268" s="227"/>
      <c r="EI268" s="227"/>
      <c r="EJ268" s="227"/>
      <c r="EK268" s="227"/>
      <c r="EL268" s="227"/>
      <c r="EM268" s="227"/>
      <c r="EN268" s="227"/>
      <c r="EO268" s="227"/>
      <c r="EP268" s="227"/>
      <c r="EQ268" s="227"/>
      <c r="ER268" s="227"/>
      <c r="ES268" s="227"/>
      <c r="ET268" s="227"/>
      <c r="EU268" s="227"/>
      <c r="EV268" s="227"/>
      <c r="EW268" s="227"/>
      <c r="EX268" s="227"/>
      <c r="EY268" s="227"/>
      <c r="EZ268" s="227"/>
      <c r="FA268" s="227"/>
      <c r="FB268" s="227"/>
      <c r="FC268" s="227"/>
      <c r="FD268" s="227"/>
      <c r="FE268" s="227"/>
      <c r="FF268" s="227"/>
      <c r="FG268" s="227"/>
      <c r="FH268" s="227"/>
      <c r="FI268" s="227"/>
      <c r="FJ268" s="227"/>
      <c r="FK268" s="227"/>
      <c r="FL268" s="227"/>
      <c r="FM268" s="227"/>
      <c r="FN268" s="227"/>
      <c r="FO268" s="227"/>
      <c r="FP268" s="227"/>
      <c r="FQ268" s="227"/>
      <c r="FR268" s="227"/>
      <c r="FS268" s="227"/>
      <c r="FT268" s="227"/>
      <c r="FU268" s="227"/>
      <c r="FV268" s="227"/>
      <c r="FW268" s="227"/>
      <c r="FX268" s="227"/>
      <c r="FY268" s="227"/>
      <c r="FZ268" s="227"/>
      <c r="GA268" s="227"/>
      <c r="GB268" s="227"/>
      <c r="GC268" s="227"/>
      <c r="GD268" s="227"/>
      <c r="GE268" s="227"/>
      <c r="GF268" s="227"/>
      <c r="GG268" s="227"/>
      <c r="GH268" s="227"/>
      <c r="GI268" s="227"/>
      <c r="GJ268" s="227"/>
      <c r="GK268" s="227"/>
      <c r="GL268" s="227"/>
      <c r="GM268" s="227"/>
      <c r="GN268" s="227"/>
      <c r="GO268" s="227"/>
      <c r="GP268" s="227"/>
      <c r="GQ268" s="227"/>
      <c r="GR268" s="227"/>
      <c r="GS268" s="227"/>
      <c r="GT268" s="227"/>
      <c r="GU268" s="227"/>
      <c r="GV268" s="227"/>
      <c r="GW268" s="227"/>
      <c r="GX268" s="227"/>
      <c r="GY268" s="227"/>
      <c r="GZ268" s="227"/>
      <c r="HA268" s="227"/>
      <c r="HB268" s="227"/>
      <c r="HC268" s="227"/>
      <c r="HD268" s="227"/>
      <c r="HE268" s="227"/>
      <c r="HF268" s="227"/>
      <c r="HG268" s="227"/>
      <c r="HH268" s="227"/>
      <c r="HI268" s="227"/>
      <c r="HJ268" s="227"/>
      <c r="HK268" s="227"/>
      <c r="HL268" s="227"/>
      <c r="HM268" s="227"/>
      <c r="HN268" s="227"/>
      <c r="HO268" s="227"/>
      <c r="HP268" s="227"/>
      <c r="HQ268" s="227"/>
      <c r="HR268" s="227"/>
      <c r="HS268" s="227"/>
      <c r="HT268" s="227"/>
      <c r="HU268" s="227"/>
      <c r="HV268" s="227"/>
      <c r="HW268" s="227"/>
      <c r="HX268" s="227"/>
      <c r="HY268" s="227"/>
      <c r="HZ268" s="227"/>
      <c r="IA268" s="227"/>
      <c r="IB268" s="227"/>
      <c r="IC268" s="227"/>
      <c r="ID268" s="227"/>
      <c r="IE268" s="227"/>
      <c r="IF268" s="227"/>
      <c r="IG268" s="227"/>
      <c r="IH268" s="227"/>
      <c r="II268" s="227"/>
      <c r="IJ268" s="227"/>
      <c r="IK268" s="227"/>
      <c r="IL268" s="227"/>
      <c r="IM268" s="227"/>
      <c r="IN268" s="227"/>
      <c r="IO268" s="227"/>
      <c r="IP268" s="227"/>
      <c r="IQ268" s="227"/>
      <c r="IR268" s="227"/>
      <c r="IS268" s="227"/>
      <c r="IT268" s="227"/>
      <c r="IU268" s="227"/>
      <c r="IV268" s="227"/>
    </row>
    <row r="269" spans="1:256">
      <c r="A269" s="107"/>
      <c r="D269" s="157"/>
      <c r="E269" s="227"/>
      <c r="F269" s="157"/>
      <c r="G269" s="227"/>
      <c r="H269" s="109"/>
      <c r="I269" s="109"/>
      <c r="J269" s="109"/>
      <c r="K269" s="227"/>
      <c r="L269" s="227"/>
      <c r="M269" s="227"/>
      <c r="N269" s="227"/>
      <c r="O269" s="227"/>
      <c r="P269" s="227"/>
      <c r="Q269" s="227"/>
      <c r="R269" s="227"/>
      <c r="S269" s="227"/>
      <c r="T269" s="227"/>
      <c r="U269" s="227"/>
      <c r="V269" s="227"/>
      <c r="W269" s="227"/>
      <c r="X269" s="227"/>
      <c r="Y269" s="227"/>
      <c r="Z269" s="227"/>
      <c r="AA269" s="227"/>
      <c r="AB269" s="227"/>
      <c r="AC269" s="227"/>
      <c r="AD269" s="227"/>
      <c r="AE269" s="227"/>
      <c r="AF269" s="227"/>
      <c r="AG269" s="227"/>
      <c r="AH269" s="227"/>
      <c r="AI269" s="227"/>
      <c r="AJ269" s="227"/>
      <c r="AK269" s="227"/>
      <c r="AL269" s="227"/>
      <c r="AM269" s="227"/>
      <c r="AN269" s="227"/>
      <c r="AO269" s="227"/>
      <c r="AP269" s="227"/>
      <c r="AQ269" s="227"/>
      <c r="AR269" s="227"/>
      <c r="AS269" s="227"/>
      <c r="AT269" s="227"/>
      <c r="AU269" s="227"/>
      <c r="AV269" s="227"/>
      <c r="AW269" s="227"/>
      <c r="AX269" s="227"/>
      <c r="AY269" s="227"/>
      <c r="AZ269" s="227"/>
      <c r="BA269" s="227"/>
      <c r="BB269" s="227"/>
      <c r="BC269" s="227"/>
      <c r="BD269" s="227"/>
      <c r="BE269" s="227"/>
      <c r="BF269" s="227"/>
      <c r="BG269" s="227"/>
      <c r="BH269" s="227"/>
      <c r="BI269" s="227"/>
      <c r="BJ269" s="227"/>
      <c r="BK269" s="227"/>
      <c r="BL269" s="227"/>
      <c r="BM269" s="227"/>
      <c r="BN269" s="227"/>
      <c r="BO269" s="227"/>
      <c r="BP269" s="227"/>
      <c r="BQ269" s="227"/>
      <c r="BR269" s="227"/>
      <c r="BS269" s="227"/>
      <c r="BT269" s="227"/>
      <c r="BU269" s="227"/>
      <c r="BV269" s="227"/>
      <c r="BW269" s="227"/>
      <c r="BX269" s="227"/>
      <c r="BY269" s="227"/>
      <c r="BZ269" s="227"/>
      <c r="CA269" s="227"/>
      <c r="CB269" s="227"/>
      <c r="CC269" s="109"/>
      <c r="CD269" s="109"/>
      <c r="CE269" s="109"/>
      <c r="CF269" s="109"/>
      <c r="CG269" s="109"/>
      <c r="CH269" s="109"/>
      <c r="CI269" s="109"/>
      <c r="CJ269" s="109"/>
      <c r="CK269" s="109"/>
      <c r="CL269" s="109"/>
      <c r="CM269" s="109"/>
      <c r="CN269" s="109"/>
      <c r="CO269" s="109"/>
      <c r="CP269" s="109"/>
      <c r="CQ269" s="109"/>
      <c r="CR269" s="109"/>
      <c r="CS269" s="109"/>
      <c r="CT269" s="109"/>
      <c r="CU269" s="227"/>
      <c r="CV269" s="227"/>
      <c r="CW269" s="227"/>
      <c r="CX269" s="227"/>
      <c r="CY269" s="227"/>
      <c r="CZ269" s="227"/>
      <c r="DA269" s="227"/>
      <c r="DB269" s="227"/>
      <c r="DC269" s="227"/>
      <c r="DD269" s="227"/>
      <c r="DE269" s="227"/>
      <c r="DF269" s="227"/>
      <c r="DG269" s="227"/>
      <c r="DH269" s="227"/>
      <c r="DI269" s="227"/>
      <c r="DJ269" s="227"/>
      <c r="DK269" s="227"/>
      <c r="DL269" s="227"/>
      <c r="DM269" s="227"/>
      <c r="DN269" s="227"/>
      <c r="DO269" s="227"/>
      <c r="DP269" s="227"/>
      <c r="DQ269" s="227"/>
      <c r="DR269" s="227"/>
      <c r="DS269" s="227"/>
      <c r="DT269" s="227"/>
      <c r="DU269" s="227"/>
      <c r="DV269" s="227"/>
      <c r="DW269" s="227"/>
      <c r="DX269" s="227"/>
      <c r="DY269" s="227"/>
      <c r="DZ269" s="227"/>
      <c r="EA269" s="227"/>
      <c r="EB269" s="227"/>
      <c r="EC269" s="227"/>
      <c r="ED269" s="227"/>
      <c r="EE269" s="227"/>
      <c r="EF269" s="227"/>
      <c r="EG269" s="227"/>
      <c r="EH269" s="227"/>
      <c r="EI269" s="227"/>
      <c r="EJ269" s="227"/>
      <c r="EK269" s="227"/>
      <c r="EL269" s="227"/>
      <c r="EM269" s="227"/>
      <c r="EN269" s="227"/>
      <c r="EO269" s="227"/>
      <c r="EP269" s="227"/>
      <c r="EQ269" s="227"/>
      <c r="ER269" s="227"/>
      <c r="ES269" s="227"/>
      <c r="ET269" s="227"/>
      <c r="EU269" s="227"/>
      <c r="EV269" s="227"/>
      <c r="EW269" s="227"/>
      <c r="EX269" s="227"/>
      <c r="EY269" s="227"/>
      <c r="EZ269" s="227"/>
      <c r="FA269" s="227"/>
      <c r="FB269" s="227"/>
      <c r="FC269" s="227"/>
      <c r="FD269" s="227"/>
      <c r="FE269" s="227"/>
      <c r="FF269" s="227"/>
      <c r="FG269" s="227"/>
      <c r="FH269" s="227"/>
      <c r="FI269" s="227"/>
      <c r="FJ269" s="227"/>
      <c r="FK269" s="227"/>
      <c r="FL269" s="227"/>
      <c r="FM269" s="227"/>
      <c r="FN269" s="227"/>
      <c r="FO269" s="227"/>
      <c r="FP269" s="227"/>
      <c r="FQ269" s="227"/>
      <c r="FR269" s="227"/>
      <c r="FS269" s="227"/>
      <c r="FT269" s="227"/>
      <c r="FU269" s="227"/>
      <c r="FV269" s="227"/>
      <c r="FW269" s="227"/>
      <c r="FX269" s="227"/>
      <c r="FY269" s="227"/>
      <c r="FZ269" s="227"/>
      <c r="GA269" s="227"/>
      <c r="GB269" s="227"/>
      <c r="GC269" s="227"/>
      <c r="GD269" s="227"/>
      <c r="GE269" s="227"/>
      <c r="GF269" s="227"/>
      <c r="GG269" s="227"/>
      <c r="GH269" s="227"/>
      <c r="GI269" s="227"/>
      <c r="GJ269" s="227"/>
      <c r="GK269" s="227"/>
      <c r="GL269" s="227"/>
      <c r="GM269" s="227"/>
      <c r="GN269" s="227"/>
      <c r="GO269" s="227"/>
      <c r="GP269" s="227"/>
      <c r="GQ269" s="227"/>
      <c r="GR269" s="227"/>
      <c r="GS269" s="227"/>
      <c r="GT269" s="227"/>
      <c r="GU269" s="227"/>
      <c r="GV269" s="227"/>
      <c r="GW269" s="227"/>
      <c r="GX269" s="227"/>
      <c r="GY269" s="227"/>
      <c r="GZ269" s="227"/>
      <c r="HA269" s="227"/>
      <c r="HB269" s="227"/>
      <c r="HC269" s="227"/>
      <c r="HD269" s="227"/>
      <c r="HE269" s="227"/>
      <c r="HF269" s="227"/>
      <c r="HG269" s="227"/>
      <c r="HH269" s="227"/>
      <c r="HI269" s="227"/>
      <c r="HJ269" s="227"/>
      <c r="HK269" s="227"/>
      <c r="HL269" s="227"/>
      <c r="HM269" s="227"/>
      <c r="HN269" s="227"/>
      <c r="HO269" s="227"/>
      <c r="HP269" s="227"/>
      <c r="HQ269" s="227"/>
      <c r="HR269" s="227"/>
      <c r="HS269" s="227"/>
      <c r="HT269" s="227"/>
      <c r="HU269" s="227"/>
      <c r="HV269" s="227"/>
      <c r="HW269" s="227"/>
      <c r="HX269" s="227"/>
      <c r="HY269" s="227"/>
      <c r="HZ269" s="227"/>
      <c r="IA269" s="227"/>
      <c r="IB269" s="227"/>
      <c r="IC269" s="227"/>
      <c r="ID269" s="227"/>
      <c r="IE269" s="227"/>
      <c r="IF269" s="227"/>
      <c r="IG269" s="227"/>
      <c r="IH269" s="227"/>
      <c r="II269" s="227"/>
      <c r="IJ269" s="227"/>
      <c r="IK269" s="227"/>
      <c r="IL269" s="227"/>
      <c r="IM269" s="227"/>
      <c r="IN269" s="227"/>
      <c r="IO269" s="227"/>
      <c r="IP269" s="227"/>
      <c r="IQ269" s="227"/>
      <c r="IR269" s="227"/>
      <c r="IS269" s="227"/>
      <c r="IT269" s="227"/>
      <c r="IU269" s="227"/>
      <c r="IV269" s="227"/>
    </row>
    <row r="270" spans="1:256">
      <c r="A270" s="107"/>
      <c r="D270" s="157"/>
      <c r="E270" s="227"/>
      <c r="F270" s="157"/>
      <c r="G270" s="227"/>
      <c r="H270" s="109"/>
      <c r="I270" s="109"/>
      <c r="J270" s="109"/>
      <c r="K270" s="227"/>
      <c r="L270" s="227"/>
      <c r="M270" s="227"/>
      <c r="N270" s="227"/>
      <c r="O270" s="227"/>
      <c r="P270" s="227"/>
      <c r="Q270" s="227"/>
      <c r="R270" s="227"/>
      <c r="S270" s="227"/>
      <c r="T270" s="227"/>
      <c r="U270" s="227"/>
      <c r="V270" s="227"/>
      <c r="W270" s="227"/>
      <c r="X270" s="227"/>
      <c r="Y270" s="227"/>
      <c r="Z270" s="227"/>
      <c r="AA270" s="227"/>
      <c r="AB270" s="227"/>
      <c r="AC270" s="227"/>
      <c r="AD270" s="227"/>
      <c r="AE270" s="227"/>
      <c r="AF270" s="227"/>
      <c r="AG270" s="227"/>
      <c r="AH270" s="227"/>
      <c r="AI270" s="227"/>
      <c r="AJ270" s="227"/>
      <c r="AK270" s="227"/>
      <c r="AL270" s="227"/>
      <c r="AM270" s="227"/>
      <c r="AN270" s="227"/>
      <c r="AO270" s="227"/>
      <c r="AP270" s="227"/>
      <c r="AQ270" s="227"/>
      <c r="AR270" s="227"/>
      <c r="AS270" s="227"/>
      <c r="AT270" s="227"/>
      <c r="AU270" s="227"/>
      <c r="AV270" s="227"/>
      <c r="AW270" s="227"/>
      <c r="AX270" s="227"/>
      <c r="AY270" s="227"/>
      <c r="AZ270" s="227"/>
      <c r="BA270" s="227"/>
      <c r="BB270" s="227"/>
      <c r="BC270" s="227"/>
      <c r="BD270" s="227"/>
      <c r="BE270" s="227"/>
      <c r="BF270" s="227"/>
      <c r="BG270" s="227"/>
      <c r="BH270" s="227"/>
      <c r="BI270" s="227"/>
      <c r="BJ270" s="227"/>
      <c r="BK270" s="227"/>
      <c r="BL270" s="227"/>
      <c r="BM270" s="227"/>
      <c r="BN270" s="227"/>
      <c r="BO270" s="227"/>
      <c r="BP270" s="227"/>
      <c r="BQ270" s="227"/>
      <c r="BR270" s="227"/>
      <c r="BS270" s="227"/>
      <c r="BT270" s="227"/>
      <c r="BU270" s="227"/>
      <c r="BV270" s="227"/>
      <c r="BW270" s="227"/>
      <c r="BX270" s="227"/>
      <c r="BY270" s="227"/>
      <c r="BZ270" s="227"/>
      <c r="CA270" s="227"/>
      <c r="CB270" s="227"/>
      <c r="CC270" s="109"/>
      <c r="CD270" s="109"/>
      <c r="CE270" s="109"/>
      <c r="CF270" s="109"/>
      <c r="CG270" s="109"/>
      <c r="CH270" s="109"/>
      <c r="CI270" s="109"/>
      <c r="CJ270" s="109"/>
      <c r="CK270" s="109"/>
      <c r="CL270" s="109"/>
      <c r="CM270" s="109"/>
      <c r="CN270" s="109"/>
      <c r="CO270" s="109"/>
      <c r="CP270" s="109"/>
      <c r="CQ270" s="109"/>
      <c r="CR270" s="109"/>
      <c r="CS270" s="109"/>
      <c r="CT270" s="109"/>
      <c r="CU270" s="227"/>
      <c r="CV270" s="227"/>
      <c r="CW270" s="227"/>
      <c r="CX270" s="227"/>
      <c r="CY270" s="227"/>
      <c r="CZ270" s="227"/>
      <c r="DA270" s="227"/>
      <c r="DB270" s="227"/>
      <c r="DC270" s="227"/>
      <c r="DD270" s="227"/>
      <c r="DE270" s="227"/>
      <c r="DF270" s="227"/>
      <c r="DG270" s="227"/>
      <c r="DH270" s="227"/>
      <c r="DI270" s="227"/>
      <c r="DJ270" s="227"/>
      <c r="DK270" s="227"/>
      <c r="DL270" s="227"/>
      <c r="DM270" s="227"/>
      <c r="DN270" s="227"/>
      <c r="DO270" s="227"/>
      <c r="DP270" s="227"/>
      <c r="DQ270" s="227"/>
      <c r="DR270" s="227"/>
      <c r="DS270" s="227"/>
      <c r="DT270" s="227"/>
      <c r="DU270" s="227"/>
      <c r="DV270" s="227"/>
      <c r="DW270" s="227"/>
      <c r="DX270" s="227"/>
      <c r="DY270" s="227"/>
      <c r="DZ270" s="227"/>
      <c r="EA270" s="227"/>
      <c r="EB270" s="227"/>
      <c r="EC270" s="227"/>
      <c r="ED270" s="227"/>
      <c r="EE270" s="227"/>
      <c r="EF270" s="227"/>
      <c r="EG270" s="227"/>
      <c r="EH270" s="227"/>
      <c r="EI270" s="227"/>
      <c r="EJ270" s="227"/>
      <c r="EK270" s="227"/>
      <c r="EL270" s="227"/>
      <c r="EM270" s="227"/>
      <c r="EN270" s="227"/>
      <c r="EO270" s="227"/>
      <c r="EP270" s="227"/>
      <c r="EQ270" s="227"/>
      <c r="ER270" s="227"/>
      <c r="ES270" s="227"/>
      <c r="ET270" s="227"/>
      <c r="EU270" s="227"/>
      <c r="EV270" s="227"/>
      <c r="EW270" s="227"/>
      <c r="EX270" s="227"/>
      <c r="EY270" s="227"/>
      <c r="EZ270" s="227"/>
      <c r="FA270" s="227"/>
      <c r="FB270" s="227"/>
      <c r="FC270" s="227"/>
      <c r="FD270" s="227"/>
      <c r="FE270" s="227"/>
      <c r="FF270" s="227"/>
      <c r="FG270" s="227"/>
      <c r="FH270" s="227"/>
      <c r="FI270" s="227"/>
      <c r="FJ270" s="227"/>
      <c r="FK270" s="227"/>
      <c r="FL270" s="227"/>
      <c r="FM270" s="227"/>
      <c r="FN270" s="227"/>
      <c r="FO270" s="227"/>
      <c r="FP270" s="227"/>
      <c r="FQ270" s="227"/>
      <c r="FR270" s="227"/>
      <c r="FS270" s="227"/>
      <c r="FT270" s="227"/>
      <c r="FU270" s="227"/>
      <c r="FV270" s="227"/>
      <c r="FW270" s="227"/>
      <c r="FX270" s="227"/>
      <c r="FY270" s="227"/>
      <c r="FZ270" s="227"/>
      <c r="GA270" s="227"/>
      <c r="GB270" s="227"/>
      <c r="GC270" s="227"/>
      <c r="GD270" s="227"/>
      <c r="GE270" s="227"/>
      <c r="GF270" s="227"/>
      <c r="GG270" s="227"/>
      <c r="GH270" s="227"/>
      <c r="GI270" s="227"/>
      <c r="GJ270" s="227"/>
      <c r="GK270" s="227"/>
      <c r="GL270" s="227"/>
      <c r="GM270" s="227"/>
      <c r="GN270" s="227"/>
      <c r="GO270" s="227"/>
      <c r="GP270" s="227"/>
      <c r="GQ270" s="227"/>
      <c r="GR270" s="227"/>
      <c r="GS270" s="227"/>
      <c r="GT270" s="227"/>
      <c r="GU270" s="227"/>
      <c r="GV270" s="227"/>
      <c r="GW270" s="227"/>
      <c r="GX270" s="227"/>
      <c r="GY270" s="227"/>
      <c r="GZ270" s="227"/>
      <c r="HA270" s="227"/>
      <c r="HB270" s="227"/>
      <c r="HC270" s="227"/>
      <c r="HD270" s="227"/>
      <c r="HE270" s="227"/>
      <c r="HF270" s="227"/>
      <c r="HG270" s="227"/>
      <c r="HH270" s="227"/>
      <c r="HI270" s="227"/>
      <c r="HJ270" s="227"/>
      <c r="HK270" s="227"/>
      <c r="HL270" s="227"/>
      <c r="HM270" s="227"/>
      <c r="HN270" s="227"/>
      <c r="HO270" s="227"/>
      <c r="HP270" s="227"/>
      <c r="HQ270" s="227"/>
      <c r="HR270" s="227"/>
      <c r="HS270" s="227"/>
      <c r="HT270" s="227"/>
      <c r="HU270" s="227"/>
      <c r="HV270" s="227"/>
      <c r="HW270" s="227"/>
      <c r="HX270" s="227"/>
      <c r="HY270" s="227"/>
      <c r="HZ270" s="227"/>
      <c r="IA270" s="227"/>
      <c r="IB270" s="227"/>
      <c r="IC270" s="227"/>
      <c r="ID270" s="227"/>
      <c r="IE270" s="227"/>
      <c r="IF270" s="227"/>
      <c r="IG270" s="227"/>
      <c r="IH270" s="227"/>
      <c r="II270" s="227"/>
      <c r="IJ270" s="227"/>
      <c r="IK270" s="227"/>
      <c r="IL270" s="227"/>
      <c r="IM270" s="227"/>
      <c r="IN270" s="227"/>
      <c r="IO270" s="227"/>
      <c r="IP270" s="227"/>
      <c r="IQ270" s="227"/>
      <c r="IR270" s="227"/>
      <c r="IS270" s="227"/>
      <c r="IT270" s="227"/>
      <c r="IU270" s="227"/>
      <c r="IV270" s="227"/>
    </row>
    <row r="271" spans="1:256">
      <c r="A271" s="107"/>
      <c r="D271" s="157"/>
      <c r="E271" s="227"/>
      <c r="F271" s="157"/>
      <c r="G271" s="227"/>
      <c r="H271" s="109"/>
      <c r="I271" s="109"/>
      <c r="J271" s="109"/>
      <c r="K271" s="227"/>
      <c r="L271" s="227"/>
      <c r="M271" s="227"/>
      <c r="N271" s="227"/>
      <c r="O271" s="227"/>
      <c r="P271" s="227"/>
      <c r="Q271" s="227"/>
      <c r="R271" s="227"/>
      <c r="S271" s="227"/>
      <c r="T271" s="227"/>
      <c r="U271" s="227"/>
      <c r="V271" s="227"/>
      <c r="W271" s="227"/>
      <c r="X271" s="227"/>
      <c r="Y271" s="227"/>
      <c r="Z271" s="227"/>
      <c r="AA271" s="227"/>
      <c r="AB271" s="227"/>
      <c r="AC271" s="227"/>
      <c r="AD271" s="227"/>
      <c r="AE271" s="227"/>
      <c r="AF271" s="227"/>
      <c r="AG271" s="227"/>
      <c r="AH271" s="227"/>
      <c r="AI271" s="227"/>
      <c r="AJ271" s="227"/>
      <c r="AK271" s="227"/>
      <c r="AL271" s="227"/>
      <c r="AM271" s="227"/>
      <c r="AN271" s="227"/>
      <c r="AO271" s="227"/>
      <c r="AP271" s="227"/>
      <c r="AQ271" s="227"/>
      <c r="AR271" s="227"/>
      <c r="AS271" s="227"/>
      <c r="AT271" s="227"/>
      <c r="AU271" s="227"/>
      <c r="AV271" s="227"/>
      <c r="AW271" s="227"/>
      <c r="AX271" s="227"/>
      <c r="AY271" s="227"/>
      <c r="AZ271" s="227"/>
      <c r="BA271" s="227"/>
      <c r="BB271" s="227"/>
      <c r="BC271" s="227"/>
      <c r="BD271" s="227"/>
      <c r="BE271" s="227"/>
      <c r="BF271" s="227"/>
      <c r="BG271" s="227"/>
      <c r="BH271" s="227"/>
      <c r="BI271" s="227"/>
      <c r="BJ271" s="227"/>
      <c r="BK271" s="227"/>
      <c r="BL271" s="227"/>
      <c r="BM271" s="227"/>
      <c r="BN271" s="227"/>
      <c r="BO271" s="227"/>
      <c r="BP271" s="227"/>
      <c r="BQ271" s="227"/>
      <c r="BR271" s="227"/>
      <c r="BS271" s="227"/>
      <c r="BT271" s="227"/>
      <c r="BU271" s="227"/>
      <c r="BV271" s="227"/>
      <c r="BW271" s="227"/>
      <c r="BX271" s="227"/>
      <c r="BY271" s="227"/>
      <c r="BZ271" s="227"/>
      <c r="CA271" s="227"/>
      <c r="CB271" s="227"/>
      <c r="CC271" s="109"/>
      <c r="CD271" s="109"/>
      <c r="CE271" s="109"/>
      <c r="CF271" s="109"/>
      <c r="CG271" s="109"/>
      <c r="CH271" s="109"/>
      <c r="CI271" s="109"/>
      <c r="CJ271" s="109"/>
      <c r="CK271" s="109"/>
      <c r="CL271" s="109"/>
      <c r="CM271" s="109"/>
      <c r="CN271" s="109"/>
      <c r="CO271" s="109"/>
      <c r="CP271" s="109"/>
      <c r="CQ271" s="109"/>
      <c r="CR271" s="109"/>
      <c r="CS271" s="109"/>
      <c r="CT271" s="109"/>
      <c r="CU271" s="227"/>
      <c r="CV271" s="227"/>
      <c r="CW271" s="227"/>
      <c r="CX271" s="227"/>
      <c r="CY271" s="227"/>
      <c r="CZ271" s="227"/>
      <c r="DA271" s="227"/>
      <c r="DB271" s="227"/>
      <c r="DC271" s="227"/>
      <c r="DD271" s="227"/>
      <c r="DE271" s="227"/>
      <c r="DF271" s="227"/>
      <c r="DG271" s="227"/>
      <c r="DH271" s="227"/>
      <c r="DI271" s="227"/>
      <c r="DJ271" s="227"/>
      <c r="DK271" s="227"/>
      <c r="DL271" s="227"/>
      <c r="DM271" s="227"/>
      <c r="DN271" s="227"/>
      <c r="DO271" s="227"/>
      <c r="DP271" s="227"/>
      <c r="DQ271" s="227"/>
      <c r="DR271" s="227"/>
      <c r="DS271" s="227"/>
      <c r="DT271" s="227"/>
      <c r="DU271" s="227"/>
      <c r="DV271" s="227"/>
      <c r="DW271" s="227"/>
      <c r="DX271" s="227"/>
      <c r="DY271" s="227"/>
      <c r="DZ271" s="227"/>
      <c r="EA271" s="227"/>
      <c r="EB271" s="227"/>
      <c r="EC271" s="227"/>
      <c r="ED271" s="227"/>
      <c r="EE271" s="227"/>
      <c r="EF271" s="227"/>
      <c r="EG271" s="227"/>
      <c r="EH271" s="227"/>
      <c r="EI271" s="227"/>
      <c r="EJ271" s="227"/>
      <c r="EK271" s="227"/>
      <c r="EL271" s="227"/>
      <c r="EM271" s="227"/>
      <c r="EN271" s="227"/>
      <c r="EO271" s="227"/>
      <c r="EP271" s="227"/>
      <c r="EQ271" s="227"/>
      <c r="ER271" s="227"/>
      <c r="ES271" s="227"/>
      <c r="ET271" s="227"/>
      <c r="EU271" s="227"/>
      <c r="EV271" s="227"/>
      <c r="EW271" s="227"/>
      <c r="EX271" s="227"/>
      <c r="EY271" s="227"/>
      <c r="EZ271" s="227"/>
      <c r="FA271" s="227"/>
      <c r="FB271" s="227"/>
      <c r="FC271" s="227"/>
      <c r="FD271" s="227"/>
      <c r="FE271" s="227"/>
      <c r="FF271" s="227"/>
      <c r="FG271" s="227"/>
      <c r="FH271" s="227"/>
      <c r="FI271" s="227"/>
      <c r="FJ271" s="227"/>
      <c r="FK271" s="227"/>
      <c r="FL271" s="227"/>
      <c r="FM271" s="227"/>
      <c r="FN271" s="227"/>
      <c r="FO271" s="227"/>
      <c r="FP271" s="227"/>
      <c r="FQ271" s="227"/>
      <c r="FR271" s="227"/>
      <c r="FS271" s="227"/>
      <c r="FT271" s="227"/>
      <c r="FU271" s="227"/>
      <c r="FV271" s="227"/>
      <c r="FW271" s="227"/>
      <c r="FX271" s="227"/>
      <c r="FY271" s="227"/>
      <c r="FZ271" s="227"/>
      <c r="GA271" s="227"/>
      <c r="GB271" s="227"/>
      <c r="GC271" s="227"/>
      <c r="GD271" s="227"/>
      <c r="GE271" s="227"/>
      <c r="GF271" s="227"/>
      <c r="GG271" s="227"/>
      <c r="GH271" s="227"/>
      <c r="GI271" s="227"/>
      <c r="GJ271" s="227"/>
      <c r="GK271" s="227"/>
      <c r="GL271" s="227"/>
      <c r="GM271" s="227"/>
      <c r="GN271" s="227"/>
      <c r="GO271" s="227"/>
      <c r="GP271" s="227"/>
      <c r="GQ271" s="227"/>
      <c r="GR271" s="227"/>
      <c r="GS271" s="227"/>
      <c r="GT271" s="227"/>
      <c r="GU271" s="227"/>
      <c r="GV271" s="227"/>
      <c r="GW271" s="227"/>
      <c r="GX271" s="227"/>
      <c r="GY271" s="227"/>
      <c r="GZ271" s="227"/>
      <c r="HA271" s="227"/>
      <c r="HB271" s="227"/>
      <c r="HC271" s="227"/>
      <c r="HD271" s="227"/>
      <c r="HE271" s="227"/>
      <c r="HF271" s="227"/>
      <c r="HG271" s="227"/>
      <c r="HH271" s="227"/>
      <c r="HI271" s="227"/>
      <c r="HJ271" s="227"/>
      <c r="HK271" s="227"/>
      <c r="HL271" s="227"/>
      <c r="HM271" s="227"/>
      <c r="HN271" s="227"/>
      <c r="HO271" s="227"/>
      <c r="HP271" s="227"/>
      <c r="HQ271" s="227"/>
      <c r="HR271" s="227"/>
      <c r="HS271" s="227"/>
      <c r="HT271" s="227"/>
      <c r="HU271" s="227"/>
      <c r="HV271" s="227"/>
      <c r="HW271" s="227"/>
      <c r="HX271" s="227"/>
      <c r="HY271" s="227"/>
      <c r="HZ271" s="227"/>
      <c r="IA271" s="227"/>
      <c r="IB271" s="227"/>
      <c r="IC271" s="227"/>
      <c r="ID271" s="227"/>
      <c r="IE271" s="227"/>
      <c r="IF271" s="227"/>
      <c r="IG271" s="227"/>
      <c r="IH271" s="227"/>
      <c r="II271" s="227"/>
      <c r="IJ271" s="227"/>
      <c r="IK271" s="227"/>
      <c r="IL271" s="227"/>
      <c r="IM271" s="227"/>
      <c r="IN271" s="227"/>
      <c r="IO271" s="227"/>
      <c r="IP271" s="227"/>
      <c r="IQ271" s="227"/>
      <c r="IR271" s="227"/>
      <c r="IS271" s="227"/>
      <c r="IT271" s="227"/>
      <c r="IU271" s="227"/>
      <c r="IV271" s="227"/>
    </row>
    <row r="272" spans="1:256">
      <c r="A272" s="107"/>
      <c r="D272" s="157"/>
      <c r="E272" s="227"/>
      <c r="F272" s="157"/>
      <c r="G272" s="227"/>
      <c r="H272" s="109"/>
      <c r="I272" s="109"/>
      <c r="J272" s="109"/>
      <c r="K272" s="227"/>
      <c r="L272" s="227"/>
      <c r="M272" s="227"/>
      <c r="N272" s="227"/>
      <c r="O272" s="227"/>
      <c r="P272" s="227"/>
      <c r="Q272" s="227"/>
      <c r="R272" s="227"/>
      <c r="S272" s="227"/>
      <c r="T272" s="227"/>
      <c r="U272" s="227"/>
      <c r="V272" s="227"/>
      <c r="W272" s="227"/>
      <c r="X272" s="227"/>
      <c r="Y272" s="227"/>
      <c r="Z272" s="227"/>
      <c r="AA272" s="227"/>
      <c r="AB272" s="227"/>
      <c r="AC272" s="227"/>
      <c r="AD272" s="227"/>
      <c r="AE272" s="227"/>
      <c r="AF272" s="227"/>
      <c r="AG272" s="227"/>
      <c r="AH272" s="227"/>
      <c r="AI272" s="227"/>
      <c r="AJ272" s="227"/>
      <c r="AK272" s="227"/>
      <c r="AL272" s="227"/>
      <c r="AM272" s="227"/>
      <c r="AN272" s="227"/>
      <c r="AO272" s="227"/>
      <c r="AP272" s="227"/>
      <c r="AQ272" s="227"/>
      <c r="AR272" s="227"/>
      <c r="AS272" s="227"/>
      <c r="AT272" s="227"/>
      <c r="AU272" s="227"/>
      <c r="AV272" s="227"/>
      <c r="AW272" s="227"/>
      <c r="AX272" s="227"/>
      <c r="AY272" s="227"/>
      <c r="AZ272" s="227"/>
      <c r="BA272" s="227"/>
      <c r="BB272" s="227"/>
      <c r="BC272" s="227"/>
      <c r="BD272" s="227"/>
      <c r="BE272" s="227"/>
      <c r="BF272" s="227"/>
      <c r="BG272" s="227"/>
      <c r="BH272" s="227"/>
      <c r="BI272" s="227"/>
      <c r="BJ272" s="227"/>
      <c r="BK272" s="227"/>
      <c r="BL272" s="227"/>
      <c r="BM272" s="227"/>
      <c r="BN272" s="227"/>
      <c r="BO272" s="227"/>
      <c r="BP272" s="227"/>
      <c r="BQ272" s="227"/>
      <c r="BR272" s="227"/>
      <c r="BS272" s="227"/>
      <c r="BT272" s="227"/>
      <c r="BU272" s="227"/>
      <c r="BV272" s="227"/>
      <c r="BW272" s="227"/>
      <c r="BX272" s="227"/>
      <c r="BY272" s="227"/>
      <c r="BZ272" s="227"/>
      <c r="CA272" s="227"/>
      <c r="CB272" s="227"/>
      <c r="CC272" s="109"/>
      <c r="CD272" s="109"/>
      <c r="CE272" s="109"/>
      <c r="CF272" s="109"/>
      <c r="CG272" s="109"/>
      <c r="CH272" s="109"/>
      <c r="CI272" s="109"/>
      <c r="CJ272" s="109"/>
      <c r="CK272" s="109"/>
      <c r="CL272" s="109"/>
      <c r="CM272" s="109"/>
      <c r="CN272" s="109"/>
      <c r="CO272" s="109"/>
      <c r="CP272" s="109"/>
      <c r="CQ272" s="109"/>
      <c r="CR272" s="109"/>
      <c r="CS272" s="109"/>
      <c r="CT272" s="109"/>
      <c r="CU272" s="227"/>
      <c r="CV272" s="227"/>
      <c r="CW272" s="227"/>
      <c r="CX272" s="227"/>
      <c r="CY272" s="227"/>
      <c r="CZ272" s="227"/>
      <c r="DA272" s="227"/>
      <c r="DB272" s="227"/>
      <c r="DC272" s="227"/>
      <c r="DD272" s="227"/>
      <c r="DE272" s="227"/>
      <c r="DF272" s="227"/>
      <c r="DG272" s="227"/>
      <c r="DH272" s="227"/>
      <c r="DI272" s="227"/>
      <c r="DJ272" s="227"/>
      <c r="DK272" s="227"/>
      <c r="DL272" s="227"/>
      <c r="DM272" s="227"/>
      <c r="DN272" s="227"/>
      <c r="DO272" s="227"/>
      <c r="DP272" s="227"/>
      <c r="DQ272" s="227"/>
      <c r="DR272" s="227"/>
      <c r="DS272" s="227"/>
      <c r="DT272" s="227"/>
      <c r="DU272" s="227"/>
      <c r="DV272" s="227"/>
      <c r="DW272" s="227"/>
      <c r="DX272" s="227"/>
      <c r="DY272" s="227"/>
      <c r="DZ272" s="227"/>
      <c r="EA272" s="227"/>
      <c r="EB272" s="227"/>
      <c r="EC272" s="227"/>
      <c r="ED272" s="227"/>
      <c r="EE272" s="227"/>
      <c r="EF272" s="227"/>
      <c r="EG272" s="227"/>
      <c r="EH272" s="227"/>
      <c r="EI272" s="227"/>
      <c r="EJ272" s="227"/>
      <c r="EK272" s="227"/>
      <c r="EL272" s="227"/>
      <c r="EM272" s="227"/>
      <c r="EN272" s="227"/>
      <c r="EO272" s="227"/>
      <c r="EP272" s="227"/>
      <c r="EQ272" s="227"/>
      <c r="ER272" s="227"/>
      <c r="ES272" s="227"/>
      <c r="ET272" s="227"/>
      <c r="EU272" s="227"/>
      <c r="EV272" s="227"/>
      <c r="EW272" s="227"/>
      <c r="EX272" s="227"/>
      <c r="EY272" s="227"/>
      <c r="EZ272" s="227"/>
      <c r="FA272" s="227"/>
      <c r="FB272" s="227"/>
      <c r="FC272" s="227"/>
      <c r="FD272" s="227"/>
      <c r="FE272" s="227"/>
      <c r="FF272" s="227"/>
      <c r="FG272" s="227"/>
      <c r="FH272" s="227"/>
      <c r="FI272" s="227"/>
      <c r="FJ272" s="227"/>
      <c r="FK272" s="227"/>
      <c r="FL272" s="227"/>
      <c r="FM272" s="227"/>
      <c r="FN272" s="227"/>
      <c r="FO272" s="227"/>
      <c r="FP272" s="227"/>
      <c r="FQ272" s="227"/>
      <c r="FR272" s="227"/>
      <c r="FS272" s="227"/>
      <c r="FT272" s="227"/>
      <c r="FU272" s="227"/>
      <c r="FV272" s="227"/>
      <c r="FW272" s="227"/>
      <c r="FX272" s="227"/>
      <c r="FY272" s="227"/>
      <c r="FZ272" s="227"/>
      <c r="GA272" s="227"/>
      <c r="GB272" s="227"/>
      <c r="GC272" s="227"/>
      <c r="GD272" s="227"/>
      <c r="GE272" s="227"/>
      <c r="GF272" s="227"/>
      <c r="GG272" s="227"/>
      <c r="GH272" s="227"/>
      <c r="GI272" s="227"/>
      <c r="GJ272" s="227"/>
      <c r="GK272" s="227"/>
      <c r="GL272" s="227"/>
      <c r="GM272" s="227"/>
      <c r="GN272" s="227"/>
      <c r="GO272" s="227"/>
      <c r="GP272" s="227"/>
      <c r="GQ272" s="227"/>
      <c r="GR272" s="227"/>
      <c r="GS272" s="227"/>
      <c r="GT272" s="227"/>
      <c r="GU272" s="227"/>
      <c r="GV272" s="227"/>
      <c r="GW272" s="227"/>
      <c r="GX272" s="227"/>
      <c r="GY272" s="227"/>
      <c r="GZ272" s="227"/>
      <c r="HA272" s="227"/>
      <c r="HB272" s="227"/>
      <c r="HC272" s="227"/>
      <c r="HD272" s="227"/>
      <c r="HE272" s="227"/>
      <c r="HF272" s="227"/>
      <c r="HG272" s="227"/>
      <c r="HH272" s="227"/>
      <c r="HI272" s="227"/>
      <c r="HJ272" s="227"/>
      <c r="HK272" s="227"/>
      <c r="HL272" s="227"/>
      <c r="HM272" s="227"/>
      <c r="HN272" s="227"/>
      <c r="HO272" s="227"/>
      <c r="HP272" s="227"/>
      <c r="HQ272" s="227"/>
      <c r="HR272" s="227"/>
      <c r="HS272" s="227"/>
      <c r="HT272" s="227"/>
      <c r="HU272" s="227"/>
      <c r="HV272" s="227"/>
      <c r="HW272" s="227"/>
      <c r="HX272" s="227"/>
      <c r="HY272" s="227"/>
      <c r="HZ272" s="227"/>
      <c r="IA272" s="227"/>
      <c r="IB272" s="227"/>
      <c r="IC272" s="227"/>
      <c r="ID272" s="227"/>
      <c r="IE272" s="227"/>
      <c r="IF272" s="227"/>
      <c r="IG272" s="227"/>
      <c r="IH272" s="227"/>
      <c r="II272" s="227"/>
      <c r="IJ272" s="227"/>
      <c r="IK272" s="227"/>
      <c r="IL272" s="227"/>
      <c r="IM272" s="227"/>
      <c r="IN272" s="227"/>
      <c r="IO272" s="227"/>
      <c r="IP272" s="227"/>
      <c r="IQ272" s="227"/>
      <c r="IR272" s="227"/>
      <c r="IS272" s="227"/>
      <c r="IT272" s="227"/>
      <c r="IU272" s="227"/>
      <c r="IV272" s="227"/>
    </row>
    <row r="273" spans="1:256">
      <c r="A273" s="107"/>
      <c r="D273" s="157"/>
      <c r="E273" s="227"/>
      <c r="F273" s="157"/>
      <c r="G273" s="227"/>
      <c r="H273" s="109"/>
      <c r="I273" s="109"/>
      <c r="J273" s="109"/>
      <c r="K273" s="227"/>
      <c r="L273" s="227"/>
      <c r="M273" s="227"/>
      <c r="N273" s="227"/>
      <c r="O273" s="227"/>
      <c r="P273" s="227"/>
      <c r="Q273" s="227"/>
      <c r="R273" s="227"/>
      <c r="S273" s="227"/>
      <c r="T273" s="227"/>
      <c r="U273" s="227"/>
      <c r="V273" s="227"/>
      <c r="W273" s="227"/>
      <c r="X273" s="227"/>
      <c r="Y273" s="227"/>
      <c r="Z273" s="227"/>
      <c r="AA273" s="227"/>
      <c r="AB273" s="227"/>
      <c r="AC273" s="227"/>
      <c r="AD273" s="227"/>
      <c r="AE273" s="227"/>
      <c r="AF273" s="227"/>
      <c r="AG273" s="227"/>
      <c r="AH273" s="227"/>
      <c r="AI273" s="227"/>
      <c r="AJ273" s="227"/>
      <c r="AK273" s="227"/>
      <c r="AL273" s="227"/>
      <c r="AM273" s="227"/>
      <c r="AN273" s="227"/>
      <c r="AO273" s="227"/>
      <c r="AP273" s="227"/>
      <c r="AQ273" s="227"/>
      <c r="AR273" s="227"/>
      <c r="AS273" s="227"/>
      <c r="AT273" s="227"/>
      <c r="AU273" s="227"/>
      <c r="AV273" s="227"/>
      <c r="AW273" s="227"/>
      <c r="AX273" s="227"/>
      <c r="AY273" s="227"/>
      <c r="AZ273" s="227"/>
      <c r="BA273" s="227"/>
      <c r="BB273" s="227"/>
      <c r="BC273" s="227"/>
      <c r="BD273" s="227"/>
      <c r="BE273" s="227"/>
      <c r="BF273" s="227"/>
      <c r="BG273" s="227"/>
      <c r="BH273" s="227"/>
      <c r="BI273" s="227"/>
      <c r="BJ273" s="227"/>
      <c r="BK273" s="227"/>
      <c r="BL273" s="227"/>
      <c r="BM273" s="227"/>
      <c r="BN273" s="227"/>
      <c r="BO273" s="227"/>
      <c r="BP273" s="227"/>
      <c r="BQ273" s="227"/>
      <c r="BR273" s="227"/>
      <c r="BS273" s="227"/>
      <c r="BT273" s="227"/>
      <c r="BU273" s="227"/>
      <c r="BV273" s="227"/>
      <c r="BW273" s="227"/>
      <c r="BX273" s="227"/>
      <c r="BY273" s="227"/>
      <c r="BZ273" s="227"/>
      <c r="CA273" s="227"/>
      <c r="CB273" s="227"/>
      <c r="CC273" s="109"/>
      <c r="CD273" s="109"/>
      <c r="CE273" s="109"/>
      <c r="CF273" s="109"/>
      <c r="CG273" s="109"/>
      <c r="CH273" s="109"/>
      <c r="CI273" s="109"/>
      <c r="CJ273" s="109"/>
      <c r="CK273" s="109"/>
      <c r="CL273" s="109"/>
      <c r="CM273" s="109"/>
      <c r="CN273" s="109"/>
      <c r="CO273" s="109"/>
      <c r="CP273" s="109"/>
      <c r="CQ273" s="109"/>
      <c r="CR273" s="109"/>
      <c r="CS273" s="109"/>
      <c r="CT273" s="109"/>
      <c r="CU273" s="227"/>
      <c r="CV273" s="227"/>
      <c r="CW273" s="227"/>
      <c r="CX273" s="227"/>
      <c r="CY273" s="227"/>
      <c r="CZ273" s="227"/>
      <c r="DA273" s="227"/>
      <c r="DB273" s="227"/>
      <c r="DC273" s="227"/>
      <c r="DD273" s="227"/>
      <c r="DE273" s="227"/>
      <c r="DF273" s="227"/>
      <c r="DG273" s="227"/>
      <c r="DH273" s="227"/>
      <c r="DI273" s="227"/>
      <c r="DJ273" s="227"/>
      <c r="DK273" s="227"/>
      <c r="DL273" s="227"/>
      <c r="DM273" s="227"/>
      <c r="DN273" s="227"/>
      <c r="DO273" s="227"/>
      <c r="DP273" s="227"/>
      <c r="DQ273" s="227"/>
      <c r="DR273" s="227"/>
      <c r="DS273" s="227"/>
      <c r="DT273" s="227"/>
      <c r="DU273" s="227"/>
      <c r="DV273" s="227"/>
      <c r="DW273" s="227"/>
      <c r="DX273" s="227"/>
      <c r="DY273" s="227"/>
      <c r="DZ273" s="227"/>
      <c r="EA273" s="227"/>
      <c r="EB273" s="227"/>
      <c r="EC273" s="227"/>
      <c r="ED273" s="227"/>
      <c r="EE273" s="227"/>
      <c r="EF273" s="227"/>
      <c r="EG273" s="227"/>
      <c r="EH273" s="227"/>
      <c r="EI273" s="227"/>
      <c r="EJ273" s="227"/>
      <c r="EK273" s="227"/>
      <c r="EL273" s="227"/>
      <c r="EM273" s="227"/>
      <c r="EN273" s="227"/>
      <c r="EO273" s="227"/>
      <c r="EP273" s="227"/>
      <c r="EQ273" s="227"/>
      <c r="ER273" s="227"/>
      <c r="ES273" s="227"/>
      <c r="ET273" s="227"/>
      <c r="EU273" s="227"/>
      <c r="EV273" s="227"/>
      <c r="EW273" s="227"/>
      <c r="EX273" s="227"/>
      <c r="EY273" s="227"/>
      <c r="EZ273" s="227"/>
      <c r="FA273" s="227"/>
      <c r="FB273" s="227"/>
      <c r="FC273" s="227"/>
      <c r="FD273" s="227"/>
      <c r="FE273" s="227"/>
      <c r="FF273" s="227"/>
      <c r="FG273" s="227"/>
      <c r="FH273" s="227"/>
      <c r="FI273" s="227"/>
      <c r="FJ273" s="227"/>
      <c r="FK273" s="227"/>
      <c r="FL273" s="227"/>
      <c r="FM273" s="227"/>
      <c r="FN273" s="227"/>
      <c r="FO273" s="227"/>
      <c r="FP273" s="227"/>
      <c r="FQ273" s="227"/>
      <c r="FR273" s="227"/>
      <c r="FS273" s="227"/>
      <c r="FT273" s="227"/>
      <c r="FU273" s="227"/>
      <c r="FV273" s="227"/>
      <c r="FW273" s="227"/>
      <c r="FX273" s="227"/>
      <c r="FY273" s="227"/>
      <c r="FZ273" s="227"/>
      <c r="GA273" s="227"/>
      <c r="GB273" s="227"/>
      <c r="GC273" s="227"/>
      <c r="GD273" s="227"/>
      <c r="GE273" s="227"/>
      <c r="GF273" s="227"/>
      <c r="GG273" s="227"/>
      <c r="GH273" s="227"/>
      <c r="GI273" s="227"/>
      <c r="GJ273" s="227"/>
      <c r="GK273" s="227"/>
      <c r="GL273" s="227"/>
      <c r="GM273" s="227"/>
      <c r="GN273" s="227"/>
      <c r="GO273" s="227"/>
      <c r="GP273" s="227"/>
      <c r="GQ273" s="227"/>
      <c r="GR273" s="227"/>
      <c r="GS273" s="227"/>
      <c r="GT273" s="227"/>
      <c r="GU273" s="227"/>
      <c r="GV273" s="227"/>
      <c r="GW273" s="227"/>
      <c r="GX273" s="227"/>
      <c r="GY273" s="227"/>
      <c r="GZ273" s="227"/>
      <c r="HA273" s="227"/>
      <c r="HB273" s="227"/>
      <c r="HC273" s="227"/>
      <c r="HD273" s="227"/>
      <c r="HE273" s="227"/>
      <c r="HF273" s="227"/>
      <c r="HG273" s="227"/>
      <c r="HH273" s="227"/>
      <c r="HI273" s="227"/>
      <c r="HJ273" s="227"/>
      <c r="HK273" s="227"/>
      <c r="HL273" s="227"/>
      <c r="HM273" s="227"/>
      <c r="HN273" s="227"/>
      <c r="HO273" s="227"/>
      <c r="HP273" s="227"/>
      <c r="HQ273" s="227"/>
      <c r="HR273" s="227"/>
      <c r="HS273" s="227"/>
      <c r="HT273" s="227"/>
      <c r="HU273" s="227"/>
      <c r="HV273" s="227"/>
      <c r="HW273" s="227"/>
      <c r="HX273" s="227"/>
      <c r="HY273" s="227"/>
      <c r="HZ273" s="227"/>
      <c r="IA273" s="227"/>
      <c r="IB273" s="227"/>
      <c r="IC273" s="227"/>
      <c r="ID273" s="227"/>
      <c r="IE273" s="227"/>
      <c r="IF273" s="227"/>
      <c r="IG273" s="227"/>
      <c r="IH273" s="227"/>
      <c r="II273" s="227"/>
      <c r="IJ273" s="227"/>
      <c r="IK273" s="227"/>
      <c r="IL273" s="227"/>
      <c r="IM273" s="227"/>
      <c r="IN273" s="227"/>
      <c r="IO273" s="227"/>
      <c r="IP273" s="227"/>
      <c r="IQ273" s="227"/>
      <c r="IR273" s="227"/>
      <c r="IS273" s="227"/>
      <c r="IT273" s="227"/>
      <c r="IU273" s="227"/>
      <c r="IV273" s="227"/>
    </row>
    <row r="274" spans="1:256">
      <c r="A274" s="107"/>
      <c r="D274" s="157"/>
      <c r="E274" s="227"/>
      <c r="F274" s="157"/>
      <c r="G274" s="227"/>
      <c r="H274" s="109"/>
      <c r="I274" s="109"/>
      <c r="J274" s="109"/>
      <c r="K274" s="227"/>
      <c r="L274" s="227"/>
      <c r="M274" s="227"/>
      <c r="N274" s="227"/>
      <c r="O274" s="227"/>
      <c r="P274" s="227"/>
      <c r="Q274" s="227"/>
      <c r="R274" s="227"/>
      <c r="S274" s="227"/>
      <c r="T274" s="227"/>
      <c r="U274" s="227"/>
      <c r="V274" s="227"/>
      <c r="W274" s="227"/>
      <c r="X274" s="227"/>
      <c r="Y274" s="227"/>
      <c r="Z274" s="227"/>
      <c r="AA274" s="227"/>
      <c r="AB274" s="227"/>
      <c r="AC274" s="227"/>
      <c r="AD274" s="227"/>
      <c r="AE274" s="227"/>
      <c r="AF274" s="227"/>
      <c r="AG274" s="227"/>
      <c r="AH274" s="227"/>
      <c r="AI274" s="227"/>
      <c r="AJ274" s="227"/>
      <c r="AK274" s="227"/>
      <c r="AL274" s="227"/>
      <c r="AM274" s="227"/>
      <c r="AN274" s="227"/>
      <c r="AO274" s="227"/>
      <c r="AP274" s="227"/>
      <c r="AQ274" s="227"/>
      <c r="AR274" s="227"/>
      <c r="AS274" s="227"/>
      <c r="AT274" s="227"/>
      <c r="AU274" s="227"/>
      <c r="AV274" s="227"/>
      <c r="AW274" s="227"/>
      <c r="AX274" s="227"/>
      <c r="AY274" s="227"/>
      <c r="AZ274" s="227"/>
      <c r="BA274" s="227"/>
      <c r="BB274" s="227"/>
      <c r="BC274" s="227"/>
      <c r="BD274" s="227"/>
      <c r="BE274" s="227"/>
      <c r="BF274" s="227"/>
      <c r="BG274" s="227"/>
      <c r="BH274" s="227"/>
      <c r="BI274" s="227"/>
      <c r="BJ274" s="227"/>
      <c r="BK274" s="227"/>
      <c r="BL274" s="227"/>
      <c r="BM274" s="227"/>
      <c r="BN274" s="227"/>
      <c r="BO274" s="227"/>
      <c r="BP274" s="227"/>
      <c r="BQ274" s="227"/>
      <c r="BR274" s="227"/>
      <c r="BS274" s="227"/>
      <c r="BT274" s="227"/>
      <c r="BU274" s="227"/>
      <c r="BV274" s="227"/>
      <c r="BW274" s="227"/>
      <c r="BX274" s="227"/>
      <c r="BY274" s="227"/>
      <c r="BZ274" s="227"/>
      <c r="CA274" s="227"/>
      <c r="CB274" s="227"/>
      <c r="CC274" s="109"/>
      <c r="CD274" s="109"/>
      <c r="CE274" s="109"/>
      <c r="CF274" s="109"/>
      <c r="CG274" s="109"/>
      <c r="CH274" s="109"/>
      <c r="CI274" s="109"/>
      <c r="CJ274" s="109"/>
      <c r="CK274" s="109"/>
      <c r="CL274" s="109"/>
      <c r="CM274" s="109"/>
      <c r="CN274" s="109"/>
      <c r="CO274" s="109"/>
      <c r="CP274" s="109"/>
      <c r="CQ274" s="109"/>
      <c r="CR274" s="109"/>
      <c r="CS274" s="109"/>
      <c r="CT274" s="109"/>
      <c r="CU274" s="227"/>
      <c r="CV274" s="227"/>
      <c r="CW274" s="227"/>
      <c r="CX274" s="227"/>
      <c r="CY274" s="227"/>
      <c r="CZ274" s="227"/>
      <c r="DA274" s="227"/>
      <c r="DB274" s="227"/>
      <c r="DC274" s="227"/>
      <c r="DD274" s="227"/>
      <c r="DE274" s="227"/>
      <c r="DF274" s="227"/>
      <c r="DG274" s="227"/>
      <c r="DH274" s="227"/>
      <c r="DI274" s="227"/>
      <c r="DJ274" s="227"/>
      <c r="DK274" s="227"/>
      <c r="DL274" s="227"/>
      <c r="DM274" s="227"/>
      <c r="DN274" s="227"/>
      <c r="DO274" s="227"/>
      <c r="DP274" s="227"/>
      <c r="DQ274" s="227"/>
      <c r="DR274" s="227"/>
      <c r="DS274" s="227"/>
      <c r="DT274" s="227"/>
      <c r="DU274" s="227"/>
      <c r="DV274" s="227"/>
      <c r="DW274" s="227"/>
      <c r="DX274" s="227"/>
      <c r="DY274" s="227"/>
      <c r="DZ274" s="227"/>
      <c r="EA274" s="227"/>
      <c r="EB274" s="227"/>
      <c r="EC274" s="227"/>
      <c r="ED274" s="227"/>
      <c r="EE274" s="227"/>
      <c r="EF274" s="227"/>
      <c r="EG274" s="227"/>
      <c r="EH274" s="227"/>
      <c r="EI274" s="227"/>
      <c r="EJ274" s="227"/>
      <c r="EK274" s="227"/>
      <c r="EL274" s="227"/>
      <c r="EM274" s="227"/>
      <c r="EN274" s="227"/>
      <c r="EO274" s="227"/>
      <c r="EP274" s="227"/>
      <c r="EQ274" s="227"/>
      <c r="ER274" s="227"/>
      <c r="ES274" s="227"/>
      <c r="ET274" s="227"/>
      <c r="EU274" s="227"/>
      <c r="EV274" s="227"/>
      <c r="EW274" s="227"/>
      <c r="EX274" s="227"/>
      <c r="EY274" s="227"/>
      <c r="EZ274" s="227"/>
      <c r="FA274" s="227"/>
      <c r="FB274" s="227"/>
      <c r="FC274" s="227"/>
      <c r="FD274" s="227"/>
      <c r="FE274" s="227"/>
      <c r="FF274" s="227"/>
      <c r="FG274" s="227"/>
      <c r="FH274" s="227"/>
      <c r="FI274" s="227"/>
      <c r="FJ274" s="227"/>
      <c r="FK274" s="227"/>
      <c r="FL274" s="227"/>
      <c r="FM274" s="227"/>
      <c r="FN274" s="227"/>
      <c r="FO274" s="227"/>
      <c r="FP274" s="227"/>
      <c r="FQ274" s="227"/>
      <c r="FR274" s="227"/>
      <c r="FS274" s="227"/>
      <c r="FT274" s="227"/>
      <c r="FU274" s="227"/>
      <c r="FV274" s="227"/>
      <c r="FW274" s="227"/>
      <c r="FX274" s="227"/>
      <c r="FY274" s="227"/>
      <c r="FZ274" s="227"/>
      <c r="GA274" s="227"/>
      <c r="GB274" s="227"/>
      <c r="GC274" s="227"/>
      <c r="GD274" s="227"/>
      <c r="GE274" s="227"/>
      <c r="GF274" s="227"/>
      <c r="GG274" s="227"/>
      <c r="GH274" s="227"/>
      <c r="GI274" s="227"/>
      <c r="GJ274" s="227"/>
      <c r="GK274" s="227"/>
      <c r="GL274" s="227"/>
      <c r="GM274" s="227"/>
      <c r="GN274" s="227"/>
      <c r="GO274" s="227"/>
      <c r="GP274" s="227"/>
      <c r="GQ274" s="227"/>
      <c r="GR274" s="227"/>
      <c r="GS274" s="227"/>
      <c r="GT274" s="227"/>
      <c r="GU274" s="227"/>
      <c r="GV274" s="227"/>
      <c r="GW274" s="227"/>
      <c r="GX274" s="227"/>
      <c r="GY274" s="227"/>
      <c r="GZ274" s="227"/>
      <c r="HA274" s="227"/>
      <c r="HB274" s="227"/>
      <c r="HC274" s="227"/>
      <c r="HD274" s="227"/>
      <c r="HE274" s="227"/>
      <c r="HF274" s="227"/>
      <c r="HG274" s="227"/>
      <c r="HH274" s="227"/>
      <c r="HI274" s="227"/>
      <c r="HJ274" s="227"/>
      <c r="HK274" s="227"/>
      <c r="HL274" s="227"/>
      <c r="HM274" s="227"/>
      <c r="HN274" s="227"/>
      <c r="HO274" s="227"/>
      <c r="HP274" s="227"/>
      <c r="HQ274" s="227"/>
      <c r="HR274" s="227"/>
      <c r="HS274" s="227"/>
      <c r="HT274" s="227"/>
      <c r="HU274" s="227"/>
      <c r="HV274" s="227"/>
      <c r="HW274" s="227"/>
      <c r="HX274" s="227"/>
      <c r="HY274" s="227"/>
      <c r="HZ274" s="227"/>
      <c r="IA274" s="227"/>
      <c r="IB274" s="227"/>
      <c r="IC274" s="227"/>
      <c r="ID274" s="227"/>
      <c r="IE274" s="227"/>
      <c r="IF274" s="227"/>
      <c r="IG274" s="227"/>
      <c r="IH274" s="227"/>
      <c r="II274" s="227"/>
      <c r="IJ274" s="227"/>
      <c r="IK274" s="227"/>
      <c r="IL274" s="227"/>
      <c r="IM274" s="227"/>
      <c r="IN274" s="227"/>
      <c r="IO274" s="227"/>
      <c r="IP274" s="227"/>
      <c r="IQ274" s="227"/>
      <c r="IR274" s="227"/>
      <c r="IS274" s="227"/>
      <c r="IT274" s="227"/>
      <c r="IU274" s="227"/>
      <c r="IV274" s="227"/>
    </row>
    <row r="275" spans="1:256">
      <c r="A275" s="107"/>
      <c r="D275" s="157"/>
      <c r="E275" s="227"/>
      <c r="F275" s="157"/>
      <c r="G275" s="227"/>
      <c r="H275" s="109"/>
      <c r="I275" s="109"/>
      <c r="J275" s="109"/>
      <c r="K275" s="227"/>
      <c r="L275" s="227"/>
      <c r="M275" s="227"/>
      <c r="N275" s="227"/>
      <c r="O275" s="227"/>
      <c r="P275" s="227"/>
      <c r="Q275" s="227"/>
      <c r="R275" s="227"/>
      <c r="S275" s="227"/>
      <c r="T275" s="227"/>
      <c r="U275" s="227"/>
      <c r="V275" s="227"/>
      <c r="W275" s="227"/>
      <c r="X275" s="227"/>
      <c r="Y275" s="227"/>
      <c r="Z275" s="227"/>
      <c r="AA275" s="227"/>
      <c r="AB275" s="227"/>
      <c r="AC275" s="227"/>
      <c r="AD275" s="227"/>
      <c r="AE275" s="227"/>
      <c r="AF275" s="227"/>
      <c r="AG275" s="227"/>
      <c r="AH275" s="227"/>
      <c r="AI275" s="227"/>
      <c r="AJ275" s="227"/>
      <c r="AK275" s="227"/>
      <c r="AL275" s="227"/>
      <c r="AM275" s="227"/>
      <c r="AN275" s="227"/>
      <c r="AO275" s="227"/>
      <c r="AP275" s="227"/>
      <c r="AQ275" s="227"/>
      <c r="AR275" s="227"/>
      <c r="AS275" s="227"/>
      <c r="AT275" s="227"/>
      <c r="AU275" s="227"/>
      <c r="AV275" s="227"/>
      <c r="AW275" s="227"/>
      <c r="AX275" s="227"/>
      <c r="AY275" s="227"/>
      <c r="AZ275" s="227"/>
      <c r="BA275" s="227"/>
      <c r="BB275" s="227"/>
      <c r="BC275" s="227"/>
      <c r="BD275" s="227"/>
      <c r="BE275" s="227"/>
      <c r="BF275" s="227"/>
      <c r="BG275" s="227"/>
      <c r="BH275" s="227"/>
      <c r="BI275" s="227"/>
      <c r="BJ275" s="227"/>
      <c r="BK275" s="227"/>
      <c r="BL275" s="227"/>
      <c r="BM275" s="227"/>
      <c r="BN275" s="227"/>
      <c r="BO275" s="227"/>
      <c r="BP275" s="227"/>
      <c r="BQ275" s="227"/>
      <c r="BR275" s="227"/>
      <c r="BS275" s="227"/>
      <c r="BT275" s="227"/>
      <c r="BU275" s="227"/>
      <c r="BV275" s="227"/>
      <c r="BW275" s="227"/>
      <c r="BX275" s="227"/>
      <c r="BY275" s="227"/>
      <c r="BZ275" s="227"/>
      <c r="CA275" s="227"/>
      <c r="CB275" s="227"/>
      <c r="CC275" s="109"/>
      <c r="CD275" s="109"/>
      <c r="CE275" s="109"/>
      <c r="CF275" s="109"/>
      <c r="CG275" s="109"/>
      <c r="CH275" s="109"/>
      <c r="CI275" s="109"/>
      <c r="CJ275" s="109"/>
      <c r="CK275" s="109"/>
      <c r="CL275" s="109"/>
      <c r="CM275" s="109"/>
      <c r="CN275" s="109"/>
      <c r="CO275" s="109"/>
      <c r="CP275" s="109"/>
      <c r="CQ275" s="109"/>
      <c r="CR275" s="109"/>
      <c r="CS275" s="109"/>
      <c r="CT275" s="109"/>
      <c r="CU275" s="227"/>
      <c r="CV275" s="227"/>
      <c r="CW275" s="227"/>
      <c r="CX275" s="227"/>
      <c r="CY275" s="227"/>
      <c r="CZ275" s="227"/>
      <c r="DA275" s="227"/>
      <c r="DB275" s="227"/>
      <c r="DC275" s="227"/>
      <c r="DD275" s="227"/>
      <c r="DE275" s="227"/>
      <c r="DF275" s="227"/>
      <c r="DG275" s="227"/>
      <c r="DH275" s="227"/>
      <c r="DI275" s="227"/>
      <c r="DJ275" s="227"/>
      <c r="DK275" s="227"/>
      <c r="DL275" s="227"/>
      <c r="DM275" s="227"/>
      <c r="DN275" s="227"/>
      <c r="DO275" s="227"/>
      <c r="DP275" s="227"/>
      <c r="DQ275" s="227"/>
      <c r="DR275" s="227"/>
      <c r="DS275" s="227"/>
      <c r="DT275" s="227"/>
      <c r="DU275" s="227"/>
      <c r="DV275" s="227"/>
      <c r="DW275" s="227"/>
      <c r="DX275" s="227"/>
      <c r="DY275" s="227"/>
      <c r="DZ275" s="227"/>
      <c r="EA275" s="227"/>
      <c r="EB275" s="227"/>
      <c r="EC275" s="227"/>
      <c r="ED275" s="227"/>
      <c r="EE275" s="227"/>
      <c r="EF275" s="227"/>
      <c r="EG275" s="227"/>
      <c r="EH275" s="227"/>
      <c r="EI275" s="227"/>
      <c r="EJ275" s="227"/>
      <c r="EK275" s="227"/>
      <c r="EL275" s="227"/>
      <c r="EM275" s="227"/>
      <c r="EN275" s="227"/>
      <c r="EO275" s="227"/>
      <c r="EP275" s="227"/>
      <c r="EQ275" s="227"/>
      <c r="ER275" s="227"/>
      <c r="ES275" s="227"/>
      <c r="ET275" s="227"/>
      <c r="EU275" s="227"/>
      <c r="EV275" s="227"/>
      <c r="EW275" s="227"/>
      <c r="EX275" s="227"/>
      <c r="EY275" s="227"/>
      <c r="EZ275" s="227"/>
      <c r="FA275" s="227"/>
      <c r="FB275" s="227"/>
      <c r="FC275" s="227"/>
      <c r="FD275" s="227"/>
      <c r="FE275" s="227"/>
      <c r="FF275" s="227"/>
      <c r="FG275" s="227"/>
      <c r="FH275" s="227"/>
      <c r="FI275" s="227"/>
      <c r="FJ275" s="227"/>
      <c r="FK275" s="227"/>
      <c r="FL275" s="227"/>
      <c r="FM275" s="227"/>
      <c r="FN275" s="227"/>
      <c r="FO275" s="227"/>
      <c r="FP275" s="227"/>
      <c r="FQ275" s="227"/>
      <c r="FR275" s="227"/>
      <c r="FS275" s="227"/>
      <c r="FT275" s="227"/>
      <c r="FU275" s="227"/>
      <c r="FV275" s="227"/>
      <c r="FW275" s="227"/>
      <c r="FX275" s="227"/>
      <c r="FY275" s="227"/>
      <c r="FZ275" s="227"/>
      <c r="GA275" s="227"/>
      <c r="GB275" s="227"/>
      <c r="GC275" s="227"/>
      <c r="GD275" s="227"/>
      <c r="GE275" s="227"/>
      <c r="GF275" s="227"/>
      <c r="GG275" s="227"/>
      <c r="GH275" s="227"/>
      <c r="GI275" s="227"/>
      <c r="GJ275" s="227"/>
      <c r="GK275" s="227"/>
      <c r="GL275" s="227"/>
      <c r="GM275" s="227"/>
      <c r="GN275" s="227"/>
      <c r="GO275" s="227"/>
      <c r="GP275" s="227"/>
      <c r="GQ275" s="227"/>
      <c r="GR275" s="227"/>
      <c r="GS275" s="227"/>
      <c r="GT275" s="227"/>
      <c r="GU275" s="227"/>
      <c r="GV275" s="227"/>
      <c r="GW275" s="227"/>
      <c r="GX275" s="227"/>
      <c r="GY275" s="227"/>
      <c r="GZ275" s="227"/>
      <c r="HA275" s="227"/>
      <c r="HB275" s="227"/>
      <c r="HC275" s="227"/>
      <c r="HD275" s="227"/>
      <c r="HE275" s="227"/>
      <c r="HF275" s="227"/>
      <c r="HG275" s="227"/>
      <c r="HH275" s="227"/>
      <c r="HI275" s="227"/>
      <c r="HJ275" s="227"/>
      <c r="HK275" s="227"/>
      <c r="HL275" s="227"/>
      <c r="HM275" s="227"/>
      <c r="HN275" s="227"/>
      <c r="HO275" s="227"/>
      <c r="HP275" s="227"/>
      <c r="HQ275" s="227"/>
      <c r="HR275" s="227"/>
      <c r="HS275" s="227"/>
      <c r="HT275" s="227"/>
      <c r="HU275" s="227"/>
      <c r="HV275" s="227"/>
      <c r="HW275" s="227"/>
      <c r="HX275" s="227"/>
      <c r="HY275" s="227"/>
      <c r="HZ275" s="227"/>
      <c r="IA275" s="227"/>
      <c r="IB275" s="227"/>
      <c r="IC275" s="227"/>
      <c r="ID275" s="227"/>
      <c r="IE275" s="227"/>
      <c r="IF275" s="227"/>
      <c r="IG275" s="227"/>
      <c r="IH275" s="227"/>
      <c r="II275" s="227"/>
      <c r="IJ275" s="227"/>
      <c r="IK275" s="227"/>
      <c r="IL275" s="227"/>
      <c r="IM275" s="227"/>
      <c r="IN275" s="227"/>
      <c r="IO275" s="227"/>
      <c r="IP275" s="227"/>
      <c r="IQ275" s="227"/>
      <c r="IR275" s="227"/>
      <c r="IS275" s="227"/>
      <c r="IT275" s="227"/>
      <c r="IU275" s="227"/>
      <c r="IV275" s="227"/>
    </row>
    <row r="276" spans="1:256">
      <c r="A276" s="107"/>
      <c r="D276" s="157"/>
      <c r="E276" s="227"/>
      <c r="F276" s="157"/>
      <c r="G276" s="227"/>
      <c r="H276" s="109"/>
      <c r="I276" s="109"/>
      <c r="J276" s="109"/>
      <c r="K276" s="227"/>
      <c r="L276" s="227"/>
      <c r="M276" s="227"/>
      <c r="N276" s="227"/>
      <c r="O276" s="227"/>
      <c r="P276" s="227"/>
      <c r="Q276" s="227"/>
      <c r="R276" s="227"/>
      <c r="S276" s="227"/>
      <c r="T276" s="227"/>
      <c r="U276" s="227"/>
      <c r="V276" s="227"/>
      <c r="W276" s="227"/>
      <c r="X276" s="227"/>
      <c r="Y276" s="227"/>
      <c r="Z276" s="227"/>
      <c r="AA276" s="227"/>
      <c r="AB276" s="227"/>
      <c r="AC276" s="227"/>
      <c r="AD276" s="227"/>
      <c r="AE276" s="227"/>
      <c r="AF276" s="227"/>
      <c r="AG276" s="227"/>
      <c r="AH276" s="227"/>
      <c r="AI276" s="227"/>
      <c r="AJ276" s="227"/>
      <c r="AK276" s="227"/>
      <c r="AL276" s="227"/>
      <c r="AM276" s="227"/>
      <c r="AN276" s="227"/>
      <c r="AO276" s="227"/>
      <c r="AP276" s="227"/>
      <c r="AQ276" s="227"/>
      <c r="AR276" s="227"/>
      <c r="AS276" s="227"/>
      <c r="AT276" s="227"/>
      <c r="AU276" s="227"/>
      <c r="AV276" s="227"/>
      <c r="AW276" s="227"/>
      <c r="AX276" s="227"/>
      <c r="AY276" s="227"/>
      <c r="AZ276" s="227"/>
      <c r="BA276" s="227"/>
      <c r="BB276" s="227"/>
      <c r="BC276" s="227"/>
      <c r="BD276" s="227"/>
      <c r="BE276" s="227"/>
      <c r="BF276" s="227"/>
      <c r="BG276" s="227"/>
      <c r="BH276" s="227"/>
      <c r="BI276" s="227"/>
      <c r="BJ276" s="227"/>
      <c r="BK276" s="227"/>
      <c r="BL276" s="227"/>
      <c r="BM276" s="227"/>
      <c r="BN276" s="227"/>
      <c r="BO276" s="227"/>
      <c r="BP276" s="227"/>
      <c r="BQ276" s="227"/>
      <c r="BR276" s="227"/>
      <c r="BS276" s="227"/>
      <c r="BT276" s="227"/>
      <c r="BU276" s="227"/>
      <c r="BV276" s="227"/>
      <c r="BW276" s="227"/>
      <c r="BX276" s="227"/>
      <c r="BY276" s="227"/>
      <c r="BZ276" s="227"/>
      <c r="CA276" s="227"/>
      <c r="CB276" s="227"/>
      <c r="CC276" s="109"/>
      <c r="CD276" s="109"/>
      <c r="CE276" s="109"/>
      <c r="CF276" s="109"/>
      <c r="CG276" s="109"/>
      <c r="CH276" s="109"/>
      <c r="CI276" s="109"/>
      <c r="CJ276" s="109"/>
      <c r="CK276" s="109"/>
      <c r="CL276" s="109"/>
      <c r="CM276" s="109"/>
      <c r="CN276" s="109"/>
      <c r="CO276" s="109"/>
      <c r="CP276" s="109"/>
      <c r="CQ276" s="109"/>
      <c r="CR276" s="109"/>
      <c r="CS276" s="109"/>
      <c r="CT276" s="109"/>
      <c r="CU276" s="227"/>
      <c r="CV276" s="227"/>
      <c r="CW276" s="227"/>
      <c r="CX276" s="227"/>
      <c r="CY276" s="227"/>
      <c r="CZ276" s="227"/>
      <c r="DA276" s="227"/>
      <c r="DB276" s="227"/>
      <c r="DC276" s="227"/>
      <c r="DD276" s="227"/>
      <c r="DE276" s="227"/>
      <c r="DF276" s="227"/>
      <c r="DG276" s="227"/>
      <c r="DH276" s="227"/>
      <c r="DI276" s="227"/>
      <c r="DJ276" s="227"/>
      <c r="DK276" s="227"/>
      <c r="DL276" s="227"/>
      <c r="DM276" s="227"/>
      <c r="DN276" s="227"/>
      <c r="DO276" s="227"/>
      <c r="DP276" s="227"/>
      <c r="DQ276" s="227"/>
      <c r="DR276" s="227"/>
      <c r="DS276" s="227"/>
      <c r="DT276" s="227"/>
      <c r="DU276" s="227"/>
      <c r="DV276" s="227"/>
      <c r="DW276" s="227"/>
      <c r="DX276" s="227"/>
      <c r="DY276" s="227"/>
      <c r="DZ276" s="227"/>
      <c r="EA276" s="227"/>
      <c r="EB276" s="227"/>
      <c r="EC276" s="227"/>
      <c r="ED276" s="227"/>
      <c r="EE276" s="227"/>
      <c r="EF276" s="227"/>
      <c r="EG276" s="227"/>
      <c r="EH276" s="227"/>
      <c r="EI276" s="227"/>
      <c r="EJ276" s="227"/>
      <c r="EK276" s="227"/>
      <c r="EL276" s="227"/>
      <c r="EM276" s="227"/>
      <c r="EN276" s="227"/>
      <c r="EO276" s="227"/>
      <c r="EP276" s="227"/>
      <c r="EQ276" s="227"/>
      <c r="ER276" s="227"/>
      <c r="ES276" s="227"/>
      <c r="ET276" s="227"/>
      <c r="EU276" s="227"/>
      <c r="EV276" s="227"/>
      <c r="EW276" s="227"/>
      <c r="EX276" s="227"/>
      <c r="EY276" s="227"/>
      <c r="EZ276" s="227"/>
      <c r="FA276" s="227"/>
      <c r="FB276" s="227"/>
      <c r="FC276" s="227"/>
      <c r="FD276" s="227"/>
      <c r="FE276" s="227"/>
      <c r="FF276" s="227"/>
      <c r="FG276" s="227"/>
      <c r="FH276" s="227"/>
      <c r="FI276" s="227"/>
      <c r="FJ276" s="227"/>
      <c r="FK276" s="227"/>
      <c r="FL276" s="227"/>
      <c r="FM276" s="227"/>
      <c r="FN276" s="227"/>
      <c r="FO276" s="227"/>
      <c r="FP276" s="227"/>
      <c r="FQ276" s="227"/>
      <c r="FR276" s="227"/>
      <c r="FS276" s="227"/>
      <c r="FT276" s="227"/>
      <c r="FU276" s="227"/>
      <c r="FV276" s="227"/>
      <c r="FW276" s="227"/>
      <c r="FX276" s="227"/>
      <c r="FY276" s="227"/>
      <c r="FZ276" s="227"/>
      <c r="GA276" s="227"/>
      <c r="GB276" s="227"/>
      <c r="GC276" s="227"/>
      <c r="GD276" s="227"/>
      <c r="GE276" s="227"/>
      <c r="GF276" s="227"/>
      <c r="GG276" s="227"/>
      <c r="GH276" s="227"/>
      <c r="GI276" s="227"/>
      <c r="GJ276" s="227"/>
      <c r="GK276" s="227"/>
      <c r="GL276" s="227"/>
      <c r="GM276" s="227"/>
      <c r="GN276" s="227"/>
      <c r="GO276" s="227"/>
      <c r="GP276" s="227"/>
      <c r="GQ276" s="227"/>
      <c r="GR276" s="227"/>
      <c r="GS276" s="227"/>
      <c r="GT276" s="227"/>
      <c r="GU276" s="227"/>
      <c r="GV276" s="227"/>
      <c r="GW276" s="227"/>
      <c r="GX276" s="227"/>
      <c r="GY276" s="227"/>
      <c r="GZ276" s="227"/>
      <c r="HA276" s="227"/>
      <c r="HB276" s="227"/>
      <c r="HC276" s="227"/>
      <c r="HD276" s="227"/>
      <c r="HE276" s="227"/>
      <c r="HF276" s="227"/>
      <c r="HG276" s="227"/>
      <c r="HH276" s="227"/>
      <c r="HI276" s="227"/>
      <c r="HJ276" s="227"/>
      <c r="HK276" s="227"/>
      <c r="HL276" s="227"/>
      <c r="HM276" s="227"/>
      <c r="HN276" s="227"/>
      <c r="HO276" s="227"/>
      <c r="HP276" s="227"/>
      <c r="HQ276" s="227"/>
      <c r="HR276" s="227"/>
      <c r="HS276" s="227"/>
      <c r="HT276" s="227"/>
      <c r="HU276" s="227"/>
      <c r="HV276" s="227"/>
      <c r="HW276" s="227"/>
      <c r="HX276" s="227"/>
      <c r="HY276" s="227"/>
      <c r="HZ276" s="227"/>
      <c r="IA276" s="227"/>
      <c r="IB276" s="227"/>
      <c r="IC276" s="227"/>
      <c r="ID276" s="227"/>
      <c r="IE276" s="227"/>
      <c r="IF276" s="227"/>
      <c r="IG276" s="227"/>
      <c r="IH276" s="227"/>
      <c r="II276" s="227"/>
      <c r="IJ276" s="227"/>
      <c r="IK276" s="227"/>
      <c r="IL276" s="227"/>
      <c r="IM276" s="227"/>
      <c r="IN276" s="227"/>
      <c r="IO276" s="227"/>
      <c r="IP276" s="227"/>
      <c r="IQ276" s="227"/>
      <c r="IR276" s="227"/>
      <c r="IS276" s="227"/>
      <c r="IT276" s="227"/>
      <c r="IU276" s="227"/>
      <c r="IV276" s="227"/>
    </row>
    <row r="277" spans="1:256">
      <c r="A277" s="107"/>
      <c r="D277" s="157"/>
      <c r="E277" s="227"/>
      <c r="F277" s="157"/>
      <c r="G277" s="227"/>
      <c r="H277" s="109"/>
      <c r="I277" s="109"/>
      <c r="J277" s="109"/>
      <c r="K277" s="227"/>
      <c r="L277" s="227"/>
      <c r="M277" s="227"/>
      <c r="N277" s="227"/>
      <c r="O277" s="227"/>
      <c r="P277" s="227"/>
      <c r="Q277" s="227"/>
      <c r="R277" s="227"/>
      <c r="S277" s="227"/>
      <c r="T277" s="227"/>
      <c r="U277" s="227"/>
      <c r="V277" s="227"/>
      <c r="W277" s="227"/>
      <c r="X277" s="227"/>
      <c r="Y277" s="227"/>
      <c r="Z277" s="227"/>
      <c r="AA277" s="227"/>
      <c r="AB277" s="227"/>
      <c r="AC277" s="227"/>
      <c r="AD277" s="227"/>
      <c r="AE277" s="227"/>
      <c r="AF277" s="227"/>
      <c r="AG277" s="227"/>
      <c r="AH277" s="227"/>
      <c r="AI277" s="227"/>
      <c r="AJ277" s="227"/>
      <c r="AK277" s="227"/>
      <c r="AL277" s="227"/>
      <c r="AM277" s="227"/>
      <c r="AN277" s="227"/>
      <c r="AO277" s="227"/>
      <c r="AP277" s="227"/>
      <c r="AQ277" s="227"/>
      <c r="AR277" s="227"/>
      <c r="AS277" s="227"/>
      <c r="AT277" s="227"/>
      <c r="AU277" s="227"/>
      <c r="AV277" s="227"/>
      <c r="AW277" s="227"/>
      <c r="AX277" s="227"/>
      <c r="AY277" s="227"/>
      <c r="AZ277" s="227"/>
      <c r="BA277" s="227"/>
      <c r="BB277" s="227"/>
      <c r="BC277" s="227"/>
      <c r="BD277" s="227"/>
      <c r="BE277" s="227"/>
      <c r="BF277" s="227"/>
      <c r="BG277" s="227"/>
      <c r="BH277" s="227"/>
      <c r="BI277" s="227"/>
      <c r="BJ277" s="227"/>
      <c r="BK277" s="227"/>
      <c r="BL277" s="227"/>
      <c r="BM277" s="227"/>
      <c r="BN277" s="227"/>
      <c r="BO277" s="227"/>
      <c r="BP277" s="227"/>
      <c r="BQ277" s="227"/>
      <c r="BR277" s="227"/>
      <c r="BS277" s="227"/>
      <c r="BT277" s="227"/>
      <c r="BU277" s="227"/>
      <c r="BV277" s="227"/>
      <c r="BW277" s="227"/>
      <c r="BX277" s="227"/>
      <c r="BY277" s="227"/>
      <c r="BZ277" s="227"/>
      <c r="CA277" s="227"/>
      <c r="CB277" s="227"/>
      <c r="CC277" s="109"/>
      <c r="CD277" s="109"/>
      <c r="CE277" s="109"/>
      <c r="CF277" s="109"/>
      <c r="CG277" s="109"/>
      <c r="CH277" s="109"/>
      <c r="CI277" s="109"/>
      <c r="CJ277" s="109"/>
      <c r="CK277" s="109"/>
      <c r="CL277" s="109"/>
      <c r="CM277" s="109"/>
      <c r="CN277" s="109"/>
      <c r="CO277" s="109"/>
      <c r="CP277" s="109"/>
      <c r="CQ277" s="109"/>
      <c r="CR277" s="109"/>
      <c r="CS277" s="109"/>
      <c r="CT277" s="109"/>
      <c r="CU277" s="227"/>
      <c r="CV277" s="227"/>
      <c r="CW277" s="227"/>
      <c r="CX277" s="227"/>
      <c r="CY277" s="227"/>
      <c r="CZ277" s="227"/>
      <c r="DA277" s="227"/>
      <c r="DB277" s="227"/>
      <c r="DC277" s="227"/>
      <c r="DD277" s="227"/>
      <c r="DE277" s="227"/>
      <c r="DF277" s="227"/>
      <c r="DG277" s="227"/>
      <c r="DH277" s="227"/>
      <c r="DI277" s="227"/>
      <c r="DJ277" s="227"/>
      <c r="DK277" s="227"/>
      <c r="DL277" s="227"/>
      <c r="DM277" s="227"/>
      <c r="DN277" s="227"/>
      <c r="DO277" s="227"/>
      <c r="DP277" s="227"/>
      <c r="DQ277" s="227"/>
      <c r="DR277" s="227"/>
      <c r="DS277" s="227"/>
      <c r="DT277" s="227"/>
      <c r="DU277" s="227"/>
      <c r="DV277" s="227"/>
      <c r="DW277" s="227"/>
      <c r="DX277" s="227"/>
      <c r="DY277" s="227"/>
      <c r="DZ277" s="227"/>
      <c r="EA277" s="227"/>
      <c r="EB277" s="227"/>
      <c r="EC277" s="227"/>
      <c r="ED277" s="227"/>
      <c r="EE277" s="227"/>
      <c r="EF277" s="227"/>
      <c r="EG277" s="227"/>
      <c r="EH277" s="227"/>
      <c r="EI277" s="227"/>
      <c r="EJ277" s="227"/>
      <c r="EK277" s="227"/>
      <c r="EL277" s="227"/>
      <c r="EM277" s="227"/>
      <c r="EN277" s="227"/>
      <c r="EO277" s="227"/>
      <c r="EP277" s="227"/>
      <c r="EQ277" s="227"/>
      <c r="ER277" s="227"/>
      <c r="ES277" s="227"/>
      <c r="ET277" s="227"/>
      <c r="EU277" s="227"/>
      <c r="EV277" s="227"/>
      <c r="EW277" s="227"/>
      <c r="EX277" s="227"/>
      <c r="EY277" s="227"/>
      <c r="EZ277" s="227"/>
      <c r="FA277" s="227"/>
      <c r="FB277" s="227"/>
      <c r="FC277" s="227"/>
      <c r="FD277" s="227"/>
      <c r="FE277" s="227"/>
      <c r="FF277" s="227"/>
      <c r="FG277" s="227"/>
      <c r="FH277" s="227"/>
      <c r="FI277" s="227"/>
      <c r="FJ277" s="227"/>
      <c r="FK277" s="227"/>
      <c r="FL277" s="227"/>
      <c r="FM277" s="227"/>
      <c r="FN277" s="227"/>
      <c r="FO277" s="227"/>
      <c r="FP277" s="227"/>
      <c r="FQ277" s="227"/>
      <c r="FR277" s="227"/>
      <c r="FS277" s="227"/>
      <c r="FT277" s="227"/>
      <c r="FU277" s="227"/>
      <c r="FV277" s="227"/>
      <c r="FW277" s="227"/>
      <c r="FX277" s="227"/>
      <c r="FY277" s="227"/>
      <c r="FZ277" s="227"/>
      <c r="GA277" s="227"/>
      <c r="GB277" s="227"/>
      <c r="GC277" s="227"/>
      <c r="GD277" s="227"/>
      <c r="GE277" s="227"/>
      <c r="GF277" s="227"/>
      <c r="GG277" s="227"/>
      <c r="GH277" s="227"/>
      <c r="GI277" s="227"/>
      <c r="GJ277" s="227"/>
      <c r="GK277" s="227"/>
      <c r="GL277" s="227"/>
      <c r="GM277" s="227"/>
      <c r="GN277" s="227"/>
      <c r="GO277" s="227"/>
      <c r="GP277" s="227"/>
      <c r="GQ277" s="227"/>
      <c r="GR277" s="227"/>
      <c r="GS277" s="227"/>
      <c r="GT277" s="227"/>
      <c r="GU277" s="227"/>
      <c r="GV277" s="227"/>
      <c r="GW277" s="227"/>
      <c r="GX277" s="227"/>
      <c r="GY277" s="227"/>
      <c r="GZ277" s="227"/>
      <c r="HA277" s="227"/>
      <c r="HB277" s="227"/>
      <c r="HC277" s="227"/>
      <c r="HD277" s="227"/>
      <c r="HE277" s="227"/>
      <c r="HF277" s="227"/>
      <c r="HG277" s="227"/>
      <c r="HH277" s="227"/>
      <c r="HI277" s="227"/>
      <c r="HJ277" s="227"/>
      <c r="HK277" s="227"/>
      <c r="HL277" s="227"/>
      <c r="HM277" s="227"/>
      <c r="HN277" s="227"/>
      <c r="HO277" s="227"/>
      <c r="HP277" s="227"/>
      <c r="HQ277" s="227"/>
      <c r="HR277" s="227"/>
      <c r="HS277" s="227"/>
      <c r="HT277" s="227"/>
      <c r="HU277" s="227"/>
      <c r="HV277" s="227"/>
      <c r="HW277" s="227"/>
      <c r="HX277" s="227"/>
      <c r="HY277" s="227"/>
      <c r="HZ277" s="227"/>
      <c r="IA277" s="227"/>
      <c r="IB277" s="227"/>
      <c r="IC277" s="227"/>
      <c r="ID277" s="227"/>
      <c r="IE277" s="227"/>
      <c r="IF277" s="227"/>
      <c r="IG277" s="227"/>
      <c r="IH277" s="227"/>
      <c r="II277" s="227"/>
      <c r="IJ277" s="227"/>
      <c r="IK277" s="227"/>
      <c r="IL277" s="227"/>
      <c r="IM277" s="227"/>
      <c r="IN277" s="227"/>
      <c r="IO277" s="227"/>
      <c r="IP277" s="227"/>
      <c r="IQ277" s="227"/>
      <c r="IR277" s="227"/>
      <c r="IS277" s="227"/>
      <c r="IT277" s="227"/>
      <c r="IU277" s="227"/>
      <c r="IV277" s="227"/>
    </row>
    <row r="278" spans="1:256">
      <c r="A278" s="107"/>
      <c r="D278" s="157"/>
      <c r="E278" s="227"/>
      <c r="F278" s="157"/>
      <c r="G278" s="227"/>
      <c r="H278" s="109"/>
      <c r="I278" s="109"/>
      <c r="J278" s="109"/>
      <c r="K278" s="227"/>
      <c r="L278" s="227"/>
      <c r="M278" s="227"/>
      <c r="N278" s="227"/>
      <c r="O278" s="227"/>
      <c r="P278" s="227"/>
      <c r="Q278" s="227"/>
      <c r="R278" s="227"/>
      <c r="S278" s="227"/>
      <c r="T278" s="227"/>
      <c r="U278" s="227"/>
      <c r="V278" s="227"/>
      <c r="W278" s="227"/>
      <c r="X278" s="227"/>
      <c r="Y278" s="227"/>
      <c r="Z278" s="227"/>
      <c r="AA278" s="227"/>
      <c r="AB278" s="227"/>
      <c r="AC278" s="227"/>
      <c r="AD278" s="227"/>
      <c r="AE278" s="227"/>
      <c r="AF278" s="227"/>
      <c r="AG278" s="227"/>
      <c r="AH278" s="227"/>
      <c r="AI278" s="227"/>
      <c r="AJ278" s="227"/>
      <c r="AK278" s="227"/>
      <c r="AL278" s="227"/>
      <c r="AM278" s="227"/>
      <c r="AN278" s="227"/>
      <c r="AO278" s="227"/>
      <c r="AP278" s="227"/>
      <c r="AQ278" s="227"/>
      <c r="AR278" s="227"/>
      <c r="AS278" s="227"/>
      <c r="AT278" s="227"/>
      <c r="AU278" s="227"/>
      <c r="AV278" s="227"/>
      <c r="AW278" s="227"/>
      <c r="AX278" s="227"/>
      <c r="AY278" s="227"/>
      <c r="AZ278" s="227"/>
      <c r="BA278" s="227"/>
      <c r="BB278" s="227"/>
      <c r="BC278" s="227"/>
      <c r="BD278" s="227"/>
      <c r="BE278" s="227"/>
      <c r="BF278" s="227"/>
      <c r="BG278" s="227"/>
      <c r="BH278" s="227"/>
      <c r="BI278" s="227"/>
      <c r="BJ278" s="227"/>
      <c r="BK278" s="227"/>
      <c r="BL278" s="227"/>
      <c r="BM278" s="227"/>
      <c r="BN278" s="227"/>
      <c r="BO278" s="227"/>
      <c r="BP278" s="227"/>
      <c r="BQ278" s="227"/>
      <c r="BR278" s="227"/>
      <c r="BS278" s="227"/>
      <c r="BT278" s="227"/>
      <c r="BU278" s="227"/>
      <c r="BV278" s="227"/>
      <c r="BW278" s="227"/>
      <c r="BX278" s="227"/>
      <c r="BY278" s="227"/>
      <c r="BZ278" s="227"/>
      <c r="CA278" s="227"/>
      <c r="CB278" s="227"/>
      <c r="CC278" s="109"/>
      <c r="CD278" s="109"/>
      <c r="CE278" s="109"/>
      <c r="CF278" s="109"/>
      <c r="CG278" s="109"/>
      <c r="CH278" s="109"/>
      <c r="CI278" s="109"/>
      <c r="CJ278" s="109"/>
      <c r="CK278" s="109"/>
      <c r="CL278" s="109"/>
      <c r="CM278" s="109"/>
      <c r="CN278" s="109"/>
      <c r="CO278" s="109"/>
      <c r="CP278" s="109"/>
      <c r="CQ278" s="109"/>
      <c r="CR278" s="109"/>
      <c r="CS278" s="109"/>
      <c r="CT278" s="109"/>
      <c r="CU278" s="227"/>
      <c r="CV278" s="227"/>
      <c r="CW278" s="227"/>
      <c r="CX278" s="227"/>
      <c r="CY278" s="227"/>
      <c r="CZ278" s="227"/>
      <c r="DA278" s="227"/>
      <c r="DB278" s="227"/>
      <c r="DC278" s="227"/>
      <c r="DD278" s="227"/>
      <c r="DE278" s="227"/>
      <c r="DF278" s="227"/>
      <c r="DG278" s="227"/>
      <c r="DH278" s="227"/>
      <c r="DI278" s="227"/>
      <c r="DJ278" s="227"/>
      <c r="DK278" s="227"/>
      <c r="DL278" s="227"/>
      <c r="DM278" s="227"/>
      <c r="DN278" s="227"/>
      <c r="DO278" s="227"/>
      <c r="DP278" s="227"/>
      <c r="DQ278" s="227"/>
      <c r="DR278" s="227"/>
      <c r="DS278" s="227"/>
      <c r="DT278" s="227"/>
      <c r="DU278" s="227"/>
      <c r="DV278" s="227"/>
      <c r="DW278" s="227"/>
      <c r="DX278" s="227"/>
      <c r="DY278" s="227"/>
      <c r="DZ278" s="227"/>
      <c r="EA278" s="227"/>
      <c r="EB278" s="227"/>
      <c r="EC278" s="227"/>
      <c r="ED278" s="227"/>
      <c r="EE278" s="227"/>
      <c r="EF278" s="227"/>
      <c r="EG278" s="227"/>
      <c r="EH278" s="227"/>
      <c r="EI278" s="227"/>
      <c r="EJ278" s="227"/>
      <c r="EK278" s="227"/>
      <c r="EL278" s="227"/>
      <c r="EM278" s="227"/>
      <c r="EN278" s="227"/>
      <c r="EO278" s="227"/>
      <c r="EP278" s="227"/>
      <c r="EQ278" s="227"/>
      <c r="ER278" s="227"/>
      <c r="ES278" s="227"/>
      <c r="ET278" s="227"/>
      <c r="EU278" s="227"/>
      <c r="EV278" s="227"/>
      <c r="EW278" s="227"/>
      <c r="EX278" s="227"/>
      <c r="EY278" s="227"/>
      <c r="EZ278" s="227"/>
      <c r="FA278" s="227"/>
      <c r="FB278" s="227"/>
      <c r="FC278" s="227"/>
      <c r="FD278" s="227"/>
      <c r="FE278" s="227"/>
      <c r="FF278" s="227"/>
      <c r="FG278" s="227"/>
      <c r="FH278" s="227"/>
      <c r="FI278" s="227"/>
      <c r="FJ278" s="227"/>
      <c r="FK278" s="227"/>
      <c r="FL278" s="227"/>
      <c r="FM278" s="227"/>
      <c r="FN278" s="227"/>
      <c r="FO278" s="227"/>
      <c r="FP278" s="227"/>
      <c r="FQ278" s="227"/>
      <c r="FR278" s="227"/>
      <c r="FS278" s="227"/>
      <c r="FT278" s="227"/>
      <c r="FU278" s="227"/>
      <c r="FV278" s="227"/>
      <c r="FW278" s="227"/>
      <c r="FX278" s="227"/>
      <c r="FY278" s="227"/>
      <c r="FZ278" s="227"/>
      <c r="GA278" s="227"/>
      <c r="GB278" s="227"/>
      <c r="GC278" s="227"/>
      <c r="GD278" s="227"/>
      <c r="GE278" s="227"/>
      <c r="GF278" s="227"/>
      <c r="GG278" s="227"/>
      <c r="GH278" s="227"/>
      <c r="GI278" s="227"/>
      <c r="GJ278" s="227"/>
      <c r="GK278" s="227"/>
      <c r="GL278" s="227"/>
      <c r="GM278" s="227"/>
      <c r="GN278" s="227"/>
      <c r="GO278" s="227"/>
      <c r="GP278" s="227"/>
      <c r="GQ278" s="227"/>
      <c r="GR278" s="227"/>
      <c r="GS278" s="227"/>
      <c r="GT278" s="227"/>
      <c r="GU278" s="227"/>
      <c r="GV278" s="227"/>
      <c r="GW278" s="227"/>
      <c r="GX278" s="227"/>
      <c r="GY278" s="227"/>
      <c r="GZ278" s="227"/>
      <c r="HA278" s="227"/>
      <c r="HB278" s="227"/>
      <c r="HC278" s="227"/>
      <c r="HD278" s="227"/>
      <c r="HE278" s="227"/>
      <c r="HF278" s="227"/>
      <c r="HG278" s="227"/>
      <c r="HH278" s="227"/>
      <c r="HI278" s="227"/>
      <c r="HJ278" s="227"/>
      <c r="HK278" s="227"/>
      <c r="HL278" s="227"/>
      <c r="HM278" s="227"/>
      <c r="HN278" s="227"/>
      <c r="HO278" s="227"/>
      <c r="HP278" s="227"/>
      <c r="HQ278" s="227"/>
      <c r="HR278" s="227"/>
      <c r="HS278" s="227"/>
      <c r="HT278" s="227"/>
      <c r="HU278" s="227"/>
      <c r="HV278" s="227"/>
      <c r="HW278" s="227"/>
      <c r="HX278" s="227"/>
      <c r="HY278" s="227"/>
      <c r="HZ278" s="227"/>
      <c r="IA278" s="227"/>
      <c r="IB278" s="227"/>
      <c r="IC278" s="227"/>
      <c r="ID278" s="227"/>
      <c r="IE278" s="227"/>
      <c r="IF278" s="227"/>
      <c r="IG278" s="227"/>
      <c r="IH278" s="227"/>
      <c r="II278" s="227"/>
      <c r="IJ278" s="227"/>
      <c r="IK278" s="227"/>
      <c r="IL278" s="227"/>
      <c r="IM278" s="227"/>
      <c r="IN278" s="227"/>
      <c r="IO278" s="227"/>
      <c r="IP278" s="227"/>
      <c r="IQ278" s="227"/>
      <c r="IR278" s="227"/>
      <c r="IS278" s="227"/>
      <c r="IT278" s="227"/>
      <c r="IU278" s="227"/>
      <c r="IV278" s="227"/>
    </row>
    <row r="279" spans="1:256">
      <c r="A279" s="107"/>
      <c r="D279" s="157"/>
      <c r="E279" s="227"/>
      <c r="F279" s="157"/>
      <c r="G279" s="227"/>
      <c r="H279" s="109"/>
      <c r="I279" s="109"/>
      <c r="J279" s="109"/>
      <c r="K279" s="227"/>
      <c r="L279" s="227"/>
      <c r="M279" s="227"/>
      <c r="N279" s="227"/>
      <c r="O279" s="227"/>
      <c r="P279" s="227"/>
      <c r="Q279" s="227"/>
      <c r="R279" s="227"/>
      <c r="S279" s="227"/>
      <c r="T279" s="227"/>
      <c r="U279" s="227"/>
      <c r="V279" s="227"/>
      <c r="W279" s="227"/>
      <c r="X279" s="227"/>
      <c r="Y279" s="227"/>
      <c r="Z279" s="227"/>
      <c r="AA279" s="227"/>
      <c r="AB279" s="227"/>
      <c r="AC279" s="227"/>
      <c r="AD279" s="227"/>
      <c r="AE279" s="227"/>
      <c r="AF279" s="227"/>
      <c r="AG279" s="227"/>
      <c r="AH279" s="227"/>
      <c r="AI279" s="227"/>
      <c r="AJ279" s="227"/>
      <c r="AK279" s="227"/>
      <c r="AL279" s="227"/>
      <c r="AM279" s="227"/>
      <c r="AN279" s="227"/>
      <c r="AO279" s="227"/>
      <c r="AP279" s="227"/>
      <c r="AQ279" s="227"/>
      <c r="AR279" s="227"/>
      <c r="AS279" s="227"/>
      <c r="AT279" s="227"/>
      <c r="AU279" s="227"/>
      <c r="AV279" s="227"/>
      <c r="AW279" s="227"/>
      <c r="AX279" s="227"/>
      <c r="AY279" s="227"/>
      <c r="AZ279" s="227"/>
      <c r="BA279" s="227"/>
      <c r="BB279" s="227"/>
      <c r="BC279" s="227"/>
      <c r="BD279" s="227"/>
      <c r="BE279" s="227"/>
      <c r="BF279" s="227"/>
      <c r="BG279" s="227"/>
      <c r="BH279" s="227"/>
      <c r="BI279" s="227"/>
      <c r="BJ279" s="227"/>
      <c r="BK279" s="227"/>
      <c r="BL279" s="227"/>
      <c r="BM279" s="227"/>
      <c r="BN279" s="227"/>
      <c r="BO279" s="227"/>
      <c r="BP279" s="227"/>
      <c r="BQ279" s="227"/>
      <c r="BR279" s="227"/>
      <c r="BS279" s="227"/>
      <c r="BT279" s="227"/>
      <c r="BU279" s="227"/>
      <c r="BV279" s="227"/>
      <c r="BW279" s="227"/>
      <c r="BX279" s="227"/>
      <c r="BY279" s="227"/>
      <c r="BZ279" s="227"/>
      <c r="CA279" s="227"/>
      <c r="CB279" s="227"/>
      <c r="CC279" s="109"/>
      <c r="CD279" s="109"/>
      <c r="CE279" s="109"/>
      <c r="CF279" s="109"/>
      <c r="CG279" s="109"/>
      <c r="CH279" s="109"/>
      <c r="CI279" s="109"/>
      <c r="CJ279" s="109"/>
      <c r="CK279" s="109"/>
      <c r="CL279" s="109"/>
      <c r="CM279" s="109"/>
      <c r="CN279" s="109"/>
      <c r="CO279" s="109"/>
      <c r="CP279" s="109"/>
      <c r="CQ279" s="109"/>
      <c r="CR279" s="109"/>
      <c r="CS279" s="109"/>
      <c r="CT279" s="109"/>
      <c r="CU279" s="227"/>
      <c r="CV279" s="227"/>
      <c r="CW279" s="227"/>
      <c r="CX279" s="227"/>
      <c r="CY279" s="227"/>
      <c r="CZ279" s="227"/>
      <c r="DA279" s="227"/>
      <c r="DB279" s="227"/>
      <c r="DC279" s="227"/>
      <c r="DD279" s="227"/>
      <c r="DE279" s="227"/>
      <c r="DF279" s="227"/>
      <c r="DG279" s="227"/>
      <c r="DH279" s="227"/>
      <c r="DI279" s="227"/>
      <c r="DJ279" s="227"/>
      <c r="DK279" s="227"/>
      <c r="DL279" s="227"/>
      <c r="DM279" s="227"/>
      <c r="DN279" s="227"/>
      <c r="DO279" s="227"/>
      <c r="DP279" s="227"/>
      <c r="DQ279" s="227"/>
      <c r="DR279" s="227"/>
      <c r="DS279" s="227"/>
      <c r="DT279" s="227"/>
      <c r="DU279" s="227"/>
      <c r="DV279" s="227"/>
      <c r="DW279" s="227"/>
      <c r="DX279" s="227"/>
      <c r="DY279" s="227"/>
      <c r="DZ279" s="227"/>
      <c r="EA279" s="227"/>
      <c r="EB279" s="227"/>
      <c r="EC279" s="227"/>
      <c r="ED279" s="227"/>
      <c r="EE279" s="227"/>
      <c r="EF279" s="227"/>
      <c r="EG279" s="227"/>
      <c r="EH279" s="227"/>
      <c r="EI279" s="227"/>
      <c r="EJ279" s="227"/>
      <c r="EK279" s="227"/>
      <c r="EL279" s="227"/>
      <c r="EM279" s="227"/>
      <c r="EN279" s="227"/>
      <c r="EO279" s="227"/>
      <c r="EP279" s="227"/>
      <c r="EQ279" s="227"/>
      <c r="ER279" s="227"/>
      <c r="ES279" s="227"/>
      <c r="ET279" s="227"/>
      <c r="EU279" s="227"/>
      <c r="EV279" s="227"/>
      <c r="EW279" s="227"/>
      <c r="EX279" s="227"/>
      <c r="EY279" s="227"/>
      <c r="EZ279" s="227"/>
      <c r="FA279" s="227"/>
      <c r="FB279" s="227"/>
      <c r="FC279" s="227"/>
      <c r="FD279" s="227"/>
      <c r="FE279" s="227"/>
      <c r="FF279" s="227"/>
      <c r="FG279" s="227"/>
      <c r="FH279" s="227"/>
      <c r="FI279" s="227"/>
      <c r="FJ279" s="227"/>
      <c r="FK279" s="227"/>
      <c r="FL279" s="227"/>
      <c r="FM279" s="227"/>
      <c r="FN279" s="227"/>
      <c r="FO279" s="227"/>
      <c r="FP279" s="227"/>
      <c r="FQ279" s="227"/>
      <c r="FR279" s="227"/>
      <c r="FS279" s="227"/>
      <c r="FT279" s="227"/>
      <c r="FU279" s="227"/>
      <c r="FV279" s="227"/>
      <c r="FW279" s="227"/>
      <c r="FX279" s="227"/>
      <c r="FY279" s="227"/>
      <c r="FZ279" s="227"/>
      <c r="GA279" s="227"/>
      <c r="GB279" s="227"/>
      <c r="GC279" s="227"/>
      <c r="GD279" s="227"/>
      <c r="GE279" s="227"/>
      <c r="GF279" s="227"/>
      <c r="GG279" s="227"/>
      <c r="GH279" s="227"/>
      <c r="GI279" s="227"/>
      <c r="GJ279" s="227"/>
      <c r="GK279" s="227"/>
      <c r="GL279" s="227"/>
      <c r="GM279" s="227"/>
      <c r="GN279" s="227"/>
      <c r="GO279" s="227"/>
      <c r="GP279" s="227"/>
      <c r="GQ279" s="227"/>
      <c r="GR279" s="227"/>
      <c r="GS279" s="227"/>
      <c r="GT279" s="227"/>
      <c r="GU279" s="227"/>
      <c r="GV279" s="227"/>
      <c r="GW279" s="227"/>
      <c r="GX279" s="227"/>
      <c r="GY279" s="227"/>
      <c r="GZ279" s="227"/>
      <c r="HA279" s="227"/>
      <c r="HB279" s="227"/>
      <c r="HC279" s="227"/>
      <c r="HD279" s="227"/>
      <c r="HE279" s="227"/>
      <c r="HF279" s="227"/>
      <c r="HG279" s="227"/>
      <c r="HH279" s="227"/>
      <c r="HI279" s="227"/>
      <c r="HJ279" s="227"/>
      <c r="HK279" s="227"/>
      <c r="HL279" s="227"/>
      <c r="HM279" s="227"/>
      <c r="HN279" s="227"/>
      <c r="HO279" s="227"/>
      <c r="HP279" s="227"/>
      <c r="HQ279" s="227"/>
      <c r="HR279" s="227"/>
      <c r="HS279" s="227"/>
      <c r="HT279" s="227"/>
      <c r="HU279" s="227"/>
      <c r="HV279" s="227"/>
      <c r="HW279" s="227"/>
      <c r="HX279" s="227"/>
      <c r="HY279" s="227"/>
      <c r="HZ279" s="227"/>
      <c r="IA279" s="227"/>
      <c r="IB279" s="227"/>
      <c r="IC279" s="227"/>
      <c r="ID279" s="227"/>
      <c r="IE279" s="227"/>
      <c r="IF279" s="227"/>
      <c r="IG279" s="227"/>
      <c r="IH279" s="227"/>
      <c r="II279" s="227"/>
      <c r="IJ279" s="227"/>
      <c r="IK279" s="227"/>
      <c r="IL279" s="227"/>
      <c r="IM279" s="227"/>
      <c r="IN279" s="227"/>
      <c r="IO279" s="227"/>
      <c r="IP279" s="227"/>
      <c r="IQ279" s="227"/>
      <c r="IR279" s="227"/>
      <c r="IS279" s="227"/>
      <c r="IT279" s="227"/>
      <c r="IU279" s="227"/>
      <c r="IV279" s="227"/>
    </row>
    <row r="280" spans="1:256">
      <c r="A280" s="107"/>
      <c r="D280" s="157"/>
      <c r="E280" s="227"/>
      <c r="F280" s="157"/>
      <c r="G280" s="227"/>
      <c r="H280" s="109"/>
      <c r="I280" s="109"/>
      <c r="J280" s="109"/>
      <c r="K280" s="227"/>
      <c r="L280" s="227"/>
      <c r="M280" s="227"/>
      <c r="N280" s="227"/>
      <c r="O280" s="227"/>
      <c r="P280" s="227"/>
      <c r="Q280" s="227"/>
      <c r="R280" s="227"/>
      <c r="S280" s="227"/>
      <c r="T280" s="227"/>
      <c r="U280" s="227"/>
      <c r="V280" s="227"/>
      <c r="W280" s="227"/>
      <c r="X280" s="227"/>
      <c r="Y280" s="227"/>
      <c r="Z280" s="227"/>
      <c r="AA280" s="227"/>
      <c r="AB280" s="227"/>
      <c r="AC280" s="227"/>
      <c r="AD280" s="227"/>
      <c r="AE280" s="227"/>
      <c r="AF280" s="227"/>
      <c r="AG280" s="227"/>
      <c r="AH280" s="227"/>
      <c r="AI280" s="227"/>
      <c r="AJ280" s="227"/>
      <c r="AK280" s="227"/>
      <c r="AL280" s="227"/>
      <c r="AM280" s="227"/>
      <c r="AN280" s="227"/>
      <c r="AO280" s="227"/>
      <c r="AP280" s="227"/>
      <c r="AQ280" s="227"/>
      <c r="AR280" s="227"/>
      <c r="AS280" s="227"/>
      <c r="AT280" s="227"/>
      <c r="AU280" s="227"/>
      <c r="AV280" s="227"/>
      <c r="AW280" s="227"/>
      <c r="AX280" s="227"/>
      <c r="AY280" s="227"/>
      <c r="AZ280" s="227"/>
      <c r="BA280" s="227"/>
      <c r="BB280" s="227"/>
      <c r="BC280" s="227"/>
      <c r="BD280" s="227"/>
      <c r="BE280" s="227"/>
      <c r="BF280" s="227"/>
      <c r="BG280" s="227"/>
      <c r="BH280" s="227"/>
      <c r="BI280" s="227"/>
      <c r="BJ280" s="227"/>
      <c r="BK280" s="227"/>
      <c r="BL280" s="227"/>
      <c r="BM280" s="227"/>
      <c r="BN280" s="227"/>
      <c r="BO280" s="227"/>
      <c r="BP280" s="227"/>
      <c r="BQ280" s="227"/>
      <c r="BR280" s="227"/>
      <c r="BS280" s="227"/>
      <c r="BT280" s="227"/>
      <c r="BU280" s="227"/>
      <c r="BV280" s="227"/>
      <c r="BW280" s="227"/>
      <c r="BX280" s="227"/>
      <c r="BY280" s="227"/>
      <c r="BZ280" s="227"/>
      <c r="CA280" s="227"/>
      <c r="CB280" s="227"/>
      <c r="CC280" s="109"/>
      <c r="CD280" s="109"/>
      <c r="CE280" s="109"/>
      <c r="CF280" s="109"/>
      <c r="CG280" s="109"/>
      <c r="CH280" s="109"/>
      <c r="CI280" s="109"/>
      <c r="CJ280" s="109"/>
      <c r="CK280" s="109"/>
      <c r="CL280" s="109"/>
      <c r="CM280" s="109"/>
      <c r="CN280" s="109"/>
      <c r="CO280" s="109"/>
      <c r="CP280" s="109"/>
      <c r="CQ280" s="109"/>
      <c r="CR280" s="109"/>
      <c r="CS280" s="109"/>
      <c r="CT280" s="109"/>
      <c r="CU280" s="227"/>
      <c r="CV280" s="227"/>
      <c r="CW280" s="227"/>
      <c r="CX280" s="227"/>
      <c r="CY280" s="227"/>
      <c r="CZ280" s="227"/>
      <c r="DA280" s="227"/>
      <c r="DB280" s="227"/>
      <c r="DC280" s="227"/>
      <c r="DD280" s="227"/>
      <c r="DE280" s="227"/>
      <c r="DF280" s="227"/>
      <c r="DG280" s="227"/>
      <c r="DH280" s="227"/>
      <c r="DI280" s="227"/>
      <c r="DJ280" s="227"/>
      <c r="DK280" s="227"/>
      <c r="DL280" s="227"/>
      <c r="DM280" s="227"/>
      <c r="DN280" s="227"/>
      <c r="DO280" s="227"/>
      <c r="DP280" s="227"/>
      <c r="DQ280" s="227"/>
      <c r="DR280" s="227"/>
      <c r="DS280" s="227"/>
      <c r="DT280" s="227"/>
      <c r="DU280" s="227"/>
      <c r="DV280" s="227"/>
      <c r="DW280" s="227"/>
      <c r="DX280" s="227"/>
      <c r="DY280" s="227"/>
      <c r="DZ280" s="227"/>
      <c r="EA280" s="227"/>
      <c r="EB280" s="227"/>
      <c r="EC280" s="227"/>
      <c r="ED280" s="227"/>
      <c r="EE280" s="227"/>
      <c r="EF280" s="227"/>
      <c r="EG280" s="227"/>
      <c r="EH280" s="227"/>
      <c r="EI280" s="227"/>
      <c r="EJ280" s="227"/>
      <c r="EK280" s="227"/>
      <c r="EL280" s="227"/>
      <c r="EM280" s="227"/>
      <c r="EN280" s="227"/>
      <c r="EO280" s="227"/>
      <c r="EP280" s="227"/>
      <c r="EQ280" s="227"/>
      <c r="ER280" s="227"/>
      <c r="ES280" s="227"/>
      <c r="ET280" s="227"/>
      <c r="EU280" s="227"/>
      <c r="EV280" s="227"/>
      <c r="EW280" s="227"/>
      <c r="EX280" s="227"/>
      <c r="EY280" s="227"/>
      <c r="EZ280" s="227"/>
      <c r="FA280" s="227"/>
      <c r="FB280" s="227"/>
      <c r="FC280" s="227"/>
      <c r="FD280" s="227"/>
      <c r="FE280" s="227"/>
      <c r="FF280" s="227"/>
      <c r="FG280" s="227"/>
      <c r="FH280" s="227"/>
      <c r="FI280" s="227"/>
      <c r="FJ280" s="227"/>
      <c r="FK280" s="227"/>
      <c r="FL280" s="227"/>
      <c r="FM280" s="227"/>
      <c r="FN280" s="227"/>
      <c r="FO280" s="227"/>
      <c r="FP280" s="227"/>
      <c r="FQ280" s="227"/>
      <c r="FR280" s="227"/>
      <c r="FS280" s="227"/>
      <c r="FT280" s="227"/>
      <c r="FU280" s="227"/>
      <c r="FV280" s="227"/>
      <c r="FW280" s="227"/>
      <c r="FX280" s="227"/>
      <c r="FY280" s="227"/>
      <c r="FZ280" s="227"/>
      <c r="GA280" s="227"/>
      <c r="GB280" s="227"/>
      <c r="GC280" s="227"/>
      <c r="GD280" s="227"/>
      <c r="GE280" s="227"/>
      <c r="GF280" s="227"/>
      <c r="GG280" s="227"/>
      <c r="GH280" s="227"/>
      <c r="GI280" s="227"/>
      <c r="GJ280" s="227"/>
      <c r="GK280" s="227"/>
      <c r="GL280" s="227"/>
      <c r="GM280" s="227"/>
      <c r="GN280" s="227"/>
      <c r="GO280" s="227"/>
      <c r="GP280" s="227"/>
      <c r="GQ280" s="227"/>
      <c r="GR280" s="227"/>
      <c r="GS280" s="227"/>
      <c r="GT280" s="227"/>
      <c r="GU280" s="227"/>
      <c r="GV280" s="227"/>
      <c r="GW280" s="227"/>
      <c r="GX280" s="227"/>
      <c r="GY280" s="227"/>
      <c r="GZ280" s="227"/>
      <c r="HA280" s="227"/>
      <c r="HB280" s="227"/>
      <c r="HC280" s="227"/>
      <c r="HD280" s="227"/>
      <c r="HE280" s="227"/>
      <c r="HF280" s="227"/>
      <c r="HG280" s="227"/>
      <c r="HH280" s="227"/>
      <c r="HI280" s="227"/>
      <c r="HJ280" s="227"/>
      <c r="HK280" s="227"/>
      <c r="HL280" s="227"/>
      <c r="HM280" s="227"/>
      <c r="HN280" s="227"/>
      <c r="HO280" s="227"/>
      <c r="HP280" s="227"/>
      <c r="HQ280" s="227"/>
      <c r="HR280" s="227"/>
      <c r="HS280" s="227"/>
      <c r="HT280" s="227"/>
      <c r="HU280" s="227"/>
      <c r="HV280" s="227"/>
      <c r="HW280" s="227"/>
      <c r="HX280" s="227"/>
      <c r="HY280" s="227"/>
      <c r="HZ280" s="227"/>
      <c r="IA280" s="227"/>
      <c r="IB280" s="227"/>
      <c r="IC280" s="227"/>
      <c r="ID280" s="227"/>
      <c r="IE280" s="227"/>
      <c r="IF280" s="227"/>
      <c r="IG280" s="227"/>
      <c r="IH280" s="227"/>
      <c r="II280" s="227"/>
      <c r="IJ280" s="227"/>
      <c r="IK280" s="227"/>
      <c r="IL280" s="227"/>
      <c r="IM280" s="227"/>
      <c r="IN280" s="227"/>
      <c r="IO280" s="227"/>
      <c r="IP280" s="227"/>
      <c r="IQ280" s="227"/>
      <c r="IR280" s="227"/>
      <c r="IS280" s="227"/>
      <c r="IT280" s="227"/>
      <c r="IU280" s="227"/>
      <c r="IV280" s="227"/>
    </row>
    <row r="281" spans="1:256">
      <c r="A281" s="107"/>
      <c r="D281" s="157"/>
      <c r="E281" s="227"/>
      <c r="F281" s="157"/>
      <c r="G281" s="227"/>
      <c r="H281" s="109"/>
      <c r="I281" s="109"/>
      <c r="J281" s="109"/>
      <c r="K281" s="227"/>
      <c r="L281" s="227"/>
      <c r="M281" s="227"/>
      <c r="N281" s="227"/>
      <c r="O281" s="227"/>
      <c r="P281" s="227"/>
      <c r="Q281" s="227"/>
      <c r="R281" s="227"/>
      <c r="S281" s="227"/>
      <c r="T281" s="227"/>
      <c r="U281" s="227"/>
      <c r="V281" s="227"/>
      <c r="W281" s="227"/>
      <c r="X281" s="227"/>
      <c r="Y281" s="227"/>
      <c r="Z281" s="227"/>
      <c r="AA281" s="227"/>
      <c r="AB281" s="227"/>
      <c r="AC281" s="227"/>
      <c r="AD281" s="227"/>
      <c r="AE281" s="227"/>
      <c r="AF281" s="227"/>
      <c r="AG281" s="227"/>
      <c r="AH281" s="227"/>
      <c r="AI281" s="227"/>
      <c r="AJ281" s="227"/>
      <c r="AK281" s="227"/>
      <c r="AL281" s="227"/>
      <c r="AM281" s="227"/>
      <c r="AN281" s="227"/>
      <c r="AO281" s="227"/>
      <c r="AP281" s="227"/>
      <c r="AQ281" s="227"/>
      <c r="AR281" s="227"/>
      <c r="AS281" s="227"/>
      <c r="AT281" s="227"/>
      <c r="AU281" s="227"/>
      <c r="AV281" s="227"/>
      <c r="AW281" s="227"/>
      <c r="AX281" s="227"/>
      <c r="AY281" s="227"/>
      <c r="AZ281" s="227"/>
      <c r="BA281" s="227"/>
      <c r="BB281" s="227"/>
      <c r="BC281" s="227"/>
      <c r="BD281" s="227"/>
      <c r="BE281" s="227"/>
      <c r="BF281" s="227"/>
      <c r="BG281" s="227"/>
      <c r="BH281" s="227"/>
      <c r="BI281" s="227"/>
      <c r="BJ281" s="227"/>
      <c r="BK281" s="227"/>
      <c r="BL281" s="227"/>
      <c r="BM281" s="227"/>
      <c r="BN281" s="227"/>
      <c r="BO281" s="227"/>
      <c r="BP281" s="227"/>
      <c r="BQ281" s="227"/>
      <c r="BR281" s="227"/>
      <c r="BS281" s="227"/>
      <c r="BT281" s="227"/>
      <c r="BU281" s="227"/>
      <c r="BV281" s="227"/>
      <c r="BW281" s="227"/>
      <c r="BX281" s="227"/>
      <c r="BY281" s="227"/>
      <c r="BZ281" s="227"/>
      <c r="CA281" s="227"/>
      <c r="CB281" s="227"/>
      <c r="CC281" s="109"/>
      <c r="CD281" s="109"/>
      <c r="CE281" s="109"/>
      <c r="CF281" s="109"/>
      <c r="CG281" s="109"/>
      <c r="CH281" s="109"/>
      <c r="CI281" s="109"/>
      <c r="CJ281" s="109"/>
      <c r="CK281" s="109"/>
      <c r="CL281" s="109"/>
      <c r="CM281" s="109"/>
      <c r="CN281" s="109"/>
      <c r="CO281" s="109"/>
      <c r="CP281" s="109"/>
      <c r="CQ281" s="109"/>
      <c r="CR281" s="109"/>
      <c r="CS281" s="109"/>
      <c r="CT281" s="109"/>
      <c r="CU281" s="227"/>
      <c r="CV281" s="227"/>
      <c r="CW281" s="227"/>
      <c r="CX281" s="227"/>
      <c r="CY281" s="227"/>
      <c r="CZ281" s="227"/>
      <c r="DA281" s="227"/>
      <c r="DB281" s="227"/>
      <c r="DC281" s="227"/>
      <c r="DD281" s="227"/>
      <c r="DE281" s="227"/>
      <c r="DF281" s="227"/>
      <c r="DG281" s="227"/>
      <c r="DH281" s="227"/>
      <c r="DI281" s="227"/>
      <c r="DJ281" s="227"/>
      <c r="DK281" s="227"/>
      <c r="DL281" s="227"/>
      <c r="DM281" s="227"/>
      <c r="DN281" s="227"/>
      <c r="DO281" s="227"/>
      <c r="DP281" s="227"/>
      <c r="DQ281" s="227"/>
      <c r="DR281" s="227"/>
      <c r="DS281" s="227"/>
      <c r="DT281" s="227"/>
      <c r="DU281" s="227"/>
      <c r="DV281" s="227"/>
      <c r="DW281" s="227"/>
      <c r="DX281" s="227"/>
      <c r="DY281" s="227"/>
      <c r="DZ281" s="227"/>
      <c r="EA281" s="227"/>
      <c r="EB281" s="227"/>
      <c r="EC281" s="227"/>
      <c r="ED281" s="227"/>
      <c r="EE281" s="227"/>
      <c r="EF281" s="227"/>
      <c r="EG281" s="227"/>
      <c r="EH281" s="227"/>
      <c r="EI281" s="227"/>
      <c r="EJ281" s="227"/>
      <c r="EK281" s="227"/>
      <c r="EL281" s="227"/>
      <c r="EM281" s="227"/>
      <c r="EN281" s="227"/>
      <c r="EO281" s="227"/>
      <c r="EP281" s="227"/>
      <c r="EQ281" s="227"/>
      <c r="ER281" s="227"/>
      <c r="ES281" s="227"/>
      <c r="ET281" s="227"/>
      <c r="EU281" s="227"/>
      <c r="EV281" s="227"/>
      <c r="EW281" s="227"/>
      <c r="EX281" s="227"/>
      <c r="EY281" s="227"/>
      <c r="EZ281" s="227"/>
      <c r="FA281" s="227"/>
      <c r="FB281" s="227"/>
      <c r="FC281" s="227"/>
      <c r="FD281" s="227"/>
      <c r="FE281" s="227"/>
      <c r="FF281" s="227"/>
      <c r="FG281" s="227"/>
      <c r="FH281" s="227"/>
      <c r="FI281" s="227"/>
      <c r="FJ281" s="227"/>
      <c r="FK281" s="227"/>
      <c r="FL281" s="227"/>
      <c r="FM281" s="227"/>
      <c r="FN281" s="227"/>
      <c r="FO281" s="227"/>
      <c r="FP281" s="227"/>
      <c r="FQ281" s="227"/>
      <c r="FR281" s="227"/>
      <c r="FS281" s="227"/>
      <c r="FT281" s="227"/>
      <c r="FU281" s="227"/>
      <c r="FV281" s="227"/>
      <c r="FW281" s="227"/>
      <c r="FX281" s="227"/>
      <c r="FY281" s="227"/>
      <c r="FZ281" s="227"/>
      <c r="GA281" s="227"/>
      <c r="GB281" s="227"/>
      <c r="GC281" s="227"/>
      <c r="GD281" s="227"/>
      <c r="GE281" s="227"/>
      <c r="GF281" s="227"/>
      <c r="GG281" s="227"/>
      <c r="GH281" s="227"/>
      <c r="GI281" s="227"/>
      <c r="GJ281" s="227"/>
      <c r="GK281" s="227"/>
      <c r="GL281" s="227"/>
      <c r="GM281" s="227"/>
      <c r="GN281" s="227"/>
      <c r="GO281" s="227"/>
      <c r="GP281" s="227"/>
      <c r="GQ281" s="227"/>
      <c r="GR281" s="227"/>
      <c r="GS281" s="227"/>
      <c r="GT281" s="227"/>
      <c r="GU281" s="227"/>
      <c r="GV281" s="227"/>
      <c r="GW281" s="227"/>
      <c r="GX281" s="227"/>
      <c r="GY281" s="227"/>
      <c r="GZ281" s="227"/>
      <c r="HA281" s="227"/>
      <c r="HB281" s="227"/>
      <c r="HC281" s="227"/>
      <c r="HD281" s="227"/>
      <c r="HE281" s="227"/>
      <c r="HF281" s="227"/>
      <c r="HG281" s="227"/>
      <c r="HH281" s="227"/>
      <c r="HI281" s="227"/>
      <c r="HJ281" s="227"/>
      <c r="HK281" s="227"/>
      <c r="HL281" s="227"/>
      <c r="HM281" s="227"/>
      <c r="HN281" s="227"/>
      <c r="HO281" s="227"/>
      <c r="HP281" s="227"/>
      <c r="HQ281" s="227"/>
      <c r="HR281" s="227"/>
      <c r="HS281" s="227"/>
      <c r="HT281" s="227"/>
      <c r="HU281" s="227"/>
      <c r="HV281" s="227"/>
      <c r="HW281" s="227"/>
      <c r="HX281" s="227"/>
      <c r="HY281" s="227"/>
      <c r="HZ281" s="227"/>
      <c r="IA281" s="227"/>
      <c r="IB281" s="227"/>
      <c r="IC281" s="227"/>
      <c r="ID281" s="227"/>
      <c r="IE281" s="227"/>
      <c r="IF281" s="227"/>
      <c r="IG281" s="227"/>
      <c r="IH281" s="227"/>
      <c r="II281" s="227"/>
      <c r="IJ281" s="227"/>
      <c r="IK281" s="227"/>
      <c r="IL281" s="227"/>
      <c r="IM281" s="227"/>
      <c r="IN281" s="227"/>
      <c r="IO281" s="227"/>
      <c r="IP281" s="227"/>
      <c r="IQ281" s="227"/>
      <c r="IR281" s="227"/>
      <c r="IS281" s="227"/>
      <c r="IT281" s="227"/>
      <c r="IU281" s="227"/>
      <c r="IV281" s="227"/>
    </row>
    <row r="282" spans="1:256">
      <c r="A282" s="107"/>
      <c r="D282" s="157"/>
      <c r="E282" s="227"/>
      <c r="F282" s="157"/>
      <c r="G282" s="227"/>
      <c r="H282" s="109"/>
      <c r="I282" s="109"/>
      <c r="J282" s="109"/>
      <c r="K282" s="227"/>
      <c r="L282" s="227"/>
      <c r="M282" s="227"/>
      <c r="N282" s="227"/>
      <c r="O282" s="227"/>
      <c r="P282" s="227"/>
      <c r="Q282" s="227"/>
      <c r="R282" s="227"/>
      <c r="S282" s="227"/>
      <c r="T282" s="227"/>
      <c r="U282" s="227"/>
      <c r="V282" s="227"/>
      <c r="W282" s="227"/>
      <c r="X282" s="227"/>
      <c r="Y282" s="227"/>
      <c r="Z282" s="227"/>
      <c r="AA282" s="227"/>
      <c r="AB282" s="227"/>
      <c r="AC282" s="227"/>
      <c r="AD282" s="227"/>
      <c r="AE282" s="227"/>
      <c r="AF282" s="227"/>
      <c r="AG282" s="227"/>
      <c r="AH282" s="227"/>
      <c r="AI282" s="227"/>
      <c r="AJ282" s="227"/>
      <c r="AK282" s="227"/>
      <c r="AL282" s="227"/>
      <c r="AM282" s="227"/>
      <c r="AN282" s="227"/>
      <c r="AO282" s="227"/>
      <c r="AP282" s="227"/>
      <c r="AQ282" s="227"/>
      <c r="AR282" s="227"/>
      <c r="AS282" s="227"/>
      <c r="AT282" s="227"/>
      <c r="AU282" s="227"/>
      <c r="AV282" s="227"/>
      <c r="AW282" s="227"/>
      <c r="AX282" s="227"/>
      <c r="AY282" s="227"/>
      <c r="AZ282" s="227"/>
      <c r="BA282" s="227"/>
      <c r="BB282" s="227"/>
      <c r="BC282" s="227"/>
      <c r="BD282" s="227"/>
      <c r="BE282" s="227"/>
      <c r="BF282" s="227"/>
      <c r="BG282" s="227"/>
      <c r="BH282" s="227"/>
      <c r="BI282" s="227"/>
      <c r="BJ282" s="227"/>
      <c r="BK282" s="227"/>
      <c r="BL282" s="227"/>
      <c r="BM282" s="227"/>
      <c r="BN282" s="227"/>
      <c r="BO282" s="227"/>
      <c r="BP282" s="227"/>
      <c r="BQ282" s="227"/>
      <c r="BR282" s="227"/>
      <c r="BS282" s="227"/>
      <c r="BT282" s="227"/>
      <c r="BU282" s="227"/>
      <c r="BV282" s="227"/>
      <c r="BW282" s="227"/>
      <c r="BX282" s="227"/>
      <c r="BY282" s="227"/>
      <c r="BZ282" s="227"/>
      <c r="CA282" s="227"/>
      <c r="CB282" s="227"/>
      <c r="CC282" s="109"/>
      <c r="CD282" s="109"/>
      <c r="CE282" s="109"/>
      <c r="CF282" s="109"/>
      <c r="CG282" s="109"/>
      <c r="CH282" s="109"/>
      <c r="CI282" s="109"/>
      <c r="CJ282" s="109"/>
      <c r="CK282" s="109"/>
      <c r="CL282" s="109"/>
      <c r="CM282" s="109"/>
      <c r="CN282" s="109"/>
      <c r="CO282" s="109"/>
      <c r="CP282" s="109"/>
      <c r="CQ282" s="109"/>
      <c r="CR282" s="109"/>
      <c r="CS282" s="109"/>
      <c r="CT282" s="109"/>
      <c r="CU282" s="227"/>
      <c r="CV282" s="227"/>
      <c r="CW282" s="227"/>
      <c r="CX282" s="227"/>
      <c r="CY282" s="227"/>
      <c r="CZ282" s="227"/>
      <c r="DA282" s="227"/>
      <c r="DB282" s="227"/>
      <c r="DC282" s="227"/>
      <c r="DD282" s="227"/>
      <c r="DE282" s="227"/>
      <c r="DF282" s="227"/>
      <c r="DG282" s="227"/>
      <c r="DH282" s="227"/>
      <c r="DI282" s="227"/>
      <c r="DJ282" s="227"/>
      <c r="DK282" s="227"/>
      <c r="DL282" s="227"/>
      <c r="DM282" s="227"/>
      <c r="DN282" s="227"/>
      <c r="DO282" s="227"/>
      <c r="DP282" s="227"/>
      <c r="DQ282" s="227"/>
      <c r="DR282" s="227"/>
      <c r="DS282" s="227"/>
      <c r="DT282" s="227"/>
      <c r="DU282" s="227"/>
      <c r="DV282" s="227"/>
      <c r="DW282" s="227"/>
      <c r="DX282" s="227"/>
      <c r="DY282" s="227"/>
      <c r="DZ282" s="227"/>
      <c r="EA282" s="227"/>
      <c r="EB282" s="227"/>
      <c r="EC282" s="227"/>
      <c r="ED282" s="227"/>
      <c r="EE282" s="227"/>
      <c r="EF282" s="227"/>
      <c r="EG282" s="227"/>
      <c r="EH282" s="227"/>
      <c r="EI282" s="227"/>
      <c r="EJ282" s="227"/>
      <c r="EK282" s="227"/>
      <c r="EL282" s="227"/>
      <c r="EM282" s="227"/>
      <c r="EN282" s="227"/>
      <c r="EO282" s="227"/>
      <c r="EP282" s="227"/>
      <c r="EQ282" s="227"/>
      <c r="ER282" s="227"/>
      <c r="ES282" s="227"/>
      <c r="ET282" s="227"/>
      <c r="EU282" s="227"/>
      <c r="EV282" s="227"/>
      <c r="EW282" s="227"/>
      <c r="EX282" s="227"/>
      <c r="EY282" s="227"/>
      <c r="EZ282" s="227"/>
      <c r="FA282" s="227"/>
      <c r="FB282" s="227"/>
      <c r="FC282" s="227"/>
      <c r="FD282" s="227"/>
      <c r="FE282" s="227"/>
      <c r="FF282" s="227"/>
      <c r="FG282" s="227"/>
      <c r="FH282" s="227"/>
      <c r="FI282" s="227"/>
      <c r="FJ282" s="227"/>
      <c r="FK282" s="227"/>
      <c r="FL282" s="227"/>
      <c r="FM282" s="227"/>
      <c r="FN282" s="227"/>
      <c r="FO282" s="227"/>
      <c r="FP282" s="227"/>
      <c r="FQ282" s="227"/>
      <c r="FR282" s="227"/>
      <c r="FS282" s="227"/>
      <c r="FT282" s="227"/>
      <c r="FU282" s="227"/>
      <c r="FV282" s="227"/>
      <c r="FW282" s="227"/>
      <c r="FX282" s="227"/>
      <c r="FY282" s="227"/>
      <c r="FZ282" s="227"/>
      <c r="GA282" s="227"/>
      <c r="GB282" s="227"/>
      <c r="GC282" s="227"/>
      <c r="GD282" s="227"/>
      <c r="GE282" s="227"/>
      <c r="GF282" s="227"/>
      <c r="GG282" s="227"/>
      <c r="GH282" s="227"/>
      <c r="GI282" s="227"/>
      <c r="GJ282" s="227"/>
      <c r="GK282" s="227"/>
      <c r="GL282" s="227"/>
      <c r="GM282" s="227"/>
      <c r="GN282" s="227"/>
      <c r="GO282" s="227"/>
      <c r="GP282" s="227"/>
      <c r="GQ282" s="227"/>
      <c r="GR282" s="227"/>
      <c r="GS282" s="227"/>
      <c r="GT282" s="227"/>
      <c r="GU282" s="227"/>
      <c r="GV282" s="227"/>
      <c r="GW282" s="227"/>
      <c r="GX282" s="227"/>
      <c r="GY282" s="227"/>
      <c r="GZ282" s="227"/>
      <c r="HA282" s="227"/>
      <c r="HB282" s="227"/>
      <c r="HC282" s="227"/>
      <c r="HD282" s="227"/>
      <c r="HE282" s="227"/>
      <c r="HF282" s="227"/>
      <c r="HG282" s="227"/>
      <c r="HH282" s="227"/>
      <c r="HI282" s="227"/>
      <c r="HJ282" s="227"/>
      <c r="HK282" s="227"/>
      <c r="HL282" s="227"/>
      <c r="HM282" s="227"/>
      <c r="HN282" s="227"/>
      <c r="HO282" s="227"/>
      <c r="HP282" s="227"/>
      <c r="HQ282" s="227"/>
      <c r="HR282" s="227"/>
      <c r="HS282" s="227"/>
      <c r="HT282" s="227"/>
      <c r="HU282" s="227"/>
      <c r="HV282" s="227"/>
      <c r="HW282" s="227"/>
      <c r="HX282" s="227"/>
      <c r="HY282" s="227"/>
      <c r="HZ282" s="227"/>
      <c r="IA282" s="227"/>
      <c r="IB282" s="227"/>
      <c r="IC282" s="227"/>
      <c r="ID282" s="227"/>
      <c r="IE282" s="227"/>
      <c r="IF282" s="227"/>
      <c r="IG282" s="227"/>
      <c r="IH282" s="227"/>
      <c r="II282" s="227"/>
      <c r="IJ282" s="227"/>
      <c r="IK282" s="227"/>
      <c r="IL282" s="227"/>
      <c r="IM282" s="227"/>
      <c r="IN282" s="227"/>
      <c r="IO282" s="227"/>
      <c r="IP282" s="227"/>
      <c r="IQ282" s="227"/>
      <c r="IR282" s="227"/>
      <c r="IS282" s="227"/>
      <c r="IT282" s="227"/>
      <c r="IU282" s="227"/>
      <c r="IV282" s="227"/>
    </row>
    <row r="283" spans="1:256">
      <c r="A283" s="107"/>
      <c r="D283" s="157"/>
      <c r="E283" s="227"/>
      <c r="F283" s="157"/>
      <c r="G283" s="227"/>
      <c r="H283" s="109"/>
      <c r="I283" s="109"/>
      <c r="J283" s="109"/>
      <c r="K283" s="227"/>
      <c r="L283" s="227"/>
      <c r="M283" s="227"/>
      <c r="N283" s="227"/>
      <c r="O283" s="227"/>
      <c r="P283" s="227"/>
      <c r="Q283" s="227"/>
      <c r="R283" s="227"/>
      <c r="S283" s="227"/>
      <c r="T283" s="227"/>
      <c r="U283" s="227"/>
      <c r="V283" s="227"/>
      <c r="W283" s="227"/>
      <c r="X283" s="227"/>
      <c r="Y283" s="227"/>
      <c r="Z283" s="227"/>
      <c r="AA283" s="227"/>
      <c r="AB283" s="227"/>
      <c r="AC283" s="227"/>
      <c r="AD283" s="227"/>
      <c r="AE283" s="227"/>
      <c r="AF283" s="227"/>
      <c r="AG283" s="227"/>
      <c r="AH283" s="227"/>
      <c r="AI283" s="227"/>
      <c r="AJ283" s="227"/>
      <c r="AK283" s="227"/>
      <c r="AL283" s="227"/>
      <c r="AM283" s="227"/>
      <c r="AN283" s="227"/>
      <c r="AO283" s="227"/>
      <c r="AP283" s="227"/>
      <c r="AQ283" s="227"/>
      <c r="AR283" s="227"/>
      <c r="AS283" s="227"/>
      <c r="AT283" s="227"/>
      <c r="AU283" s="227"/>
      <c r="AV283" s="227"/>
      <c r="AW283" s="227"/>
      <c r="AX283" s="227"/>
      <c r="AY283" s="227"/>
      <c r="AZ283" s="227"/>
      <c r="BA283" s="227"/>
      <c r="BB283" s="227"/>
      <c r="BC283" s="227"/>
      <c r="BD283" s="227"/>
      <c r="BE283" s="227"/>
      <c r="BF283" s="227"/>
      <c r="BG283" s="227"/>
      <c r="BH283" s="227"/>
      <c r="BI283" s="227"/>
      <c r="BJ283" s="227"/>
      <c r="BK283" s="227"/>
      <c r="BL283" s="227"/>
      <c r="BM283" s="227"/>
      <c r="BN283" s="227"/>
      <c r="BO283" s="227"/>
      <c r="BP283" s="227"/>
      <c r="BQ283" s="227"/>
      <c r="BR283" s="227"/>
      <c r="BS283" s="227"/>
      <c r="BT283" s="227"/>
      <c r="BU283" s="227"/>
      <c r="BV283" s="227"/>
      <c r="BW283" s="227"/>
      <c r="BX283" s="227"/>
      <c r="BY283" s="227"/>
      <c r="BZ283" s="227"/>
      <c r="CA283" s="227"/>
      <c r="CB283" s="227"/>
      <c r="CC283" s="109"/>
      <c r="CD283" s="109"/>
      <c r="CE283" s="109"/>
      <c r="CF283" s="109"/>
      <c r="CG283" s="109"/>
      <c r="CH283" s="109"/>
      <c r="CI283" s="109"/>
      <c r="CJ283" s="109"/>
      <c r="CK283" s="109"/>
      <c r="CL283" s="109"/>
      <c r="CM283" s="109"/>
      <c r="CN283" s="109"/>
      <c r="CO283" s="109"/>
      <c r="CP283" s="109"/>
      <c r="CQ283" s="109"/>
      <c r="CR283" s="109"/>
      <c r="CS283" s="109"/>
      <c r="CT283" s="109"/>
      <c r="CU283" s="227"/>
      <c r="CV283" s="227"/>
      <c r="CW283" s="227"/>
      <c r="CX283" s="227"/>
      <c r="CY283" s="227"/>
      <c r="CZ283" s="227"/>
      <c r="DA283" s="227"/>
      <c r="DB283" s="227"/>
      <c r="DC283" s="227"/>
      <c r="DD283" s="227"/>
      <c r="DE283" s="227"/>
      <c r="DF283" s="227"/>
      <c r="DG283" s="227"/>
      <c r="DH283" s="227"/>
      <c r="DI283" s="227"/>
      <c r="DJ283" s="227"/>
      <c r="DK283" s="227"/>
      <c r="DL283" s="227"/>
      <c r="DM283" s="227"/>
      <c r="DN283" s="227"/>
      <c r="DO283" s="227"/>
      <c r="DP283" s="227"/>
      <c r="DQ283" s="227"/>
      <c r="DR283" s="227"/>
      <c r="DS283" s="227"/>
      <c r="DT283" s="227"/>
      <c r="DU283" s="227"/>
      <c r="DV283" s="227"/>
      <c r="DW283" s="227"/>
      <c r="DX283" s="227"/>
      <c r="DY283" s="227"/>
      <c r="DZ283" s="227"/>
      <c r="EA283" s="227"/>
      <c r="EB283" s="227"/>
      <c r="EC283" s="227"/>
      <c r="ED283" s="227"/>
      <c r="EE283" s="227"/>
      <c r="EF283" s="227"/>
      <c r="EG283" s="227"/>
      <c r="EH283" s="227"/>
      <c r="EI283" s="227"/>
      <c r="EJ283" s="227"/>
      <c r="EK283" s="227"/>
      <c r="EL283" s="227"/>
      <c r="EM283" s="227"/>
      <c r="EN283" s="227"/>
      <c r="EO283" s="227"/>
      <c r="EP283" s="227"/>
      <c r="EQ283" s="227"/>
      <c r="ER283" s="227"/>
      <c r="ES283" s="227"/>
      <c r="ET283" s="227"/>
      <c r="EU283" s="227"/>
      <c r="EV283" s="227"/>
      <c r="EW283" s="227"/>
      <c r="EX283" s="227"/>
      <c r="EY283" s="227"/>
      <c r="EZ283" s="227"/>
      <c r="FA283" s="227"/>
      <c r="FB283" s="227"/>
      <c r="FC283" s="227"/>
      <c r="FD283" s="227"/>
      <c r="FE283" s="227"/>
      <c r="FF283" s="227"/>
      <c r="FG283" s="227"/>
      <c r="FH283" s="227"/>
      <c r="FI283" s="227"/>
      <c r="FJ283" s="227"/>
      <c r="FK283" s="227"/>
      <c r="FL283" s="227"/>
      <c r="FM283" s="227"/>
      <c r="FN283" s="227"/>
      <c r="FO283" s="227"/>
      <c r="FP283" s="227"/>
      <c r="FQ283" s="227"/>
      <c r="FR283" s="227"/>
      <c r="FS283" s="227"/>
      <c r="FT283" s="227"/>
      <c r="FU283" s="227"/>
      <c r="FV283" s="227"/>
      <c r="FW283" s="227"/>
      <c r="FX283" s="227"/>
      <c r="FY283" s="227"/>
      <c r="FZ283" s="227"/>
      <c r="GA283" s="227"/>
      <c r="GB283" s="227"/>
      <c r="GC283" s="227"/>
      <c r="GD283" s="227"/>
      <c r="GE283" s="227"/>
      <c r="GF283" s="227"/>
      <c r="GG283" s="227"/>
      <c r="GH283" s="227"/>
      <c r="GI283" s="227"/>
      <c r="GJ283" s="227"/>
      <c r="GK283" s="227"/>
      <c r="GL283" s="227"/>
      <c r="GM283" s="227"/>
      <c r="GN283" s="227"/>
      <c r="GO283" s="227"/>
      <c r="GP283" s="227"/>
      <c r="GQ283" s="227"/>
      <c r="GR283" s="227"/>
      <c r="GS283" s="227"/>
      <c r="GT283" s="227"/>
      <c r="GU283" s="227"/>
      <c r="GV283" s="227"/>
      <c r="GW283" s="227"/>
      <c r="GX283" s="227"/>
      <c r="GY283" s="227"/>
      <c r="GZ283" s="227"/>
      <c r="HA283" s="227"/>
      <c r="HB283" s="227"/>
      <c r="HC283" s="227"/>
      <c r="HD283" s="227"/>
      <c r="HE283" s="227"/>
      <c r="HF283" s="227"/>
      <c r="HG283" s="227"/>
      <c r="HH283" s="227"/>
      <c r="HI283" s="227"/>
      <c r="HJ283" s="227"/>
      <c r="HK283" s="227"/>
      <c r="HL283" s="227"/>
      <c r="HM283" s="227"/>
      <c r="HN283" s="227"/>
      <c r="HO283" s="227"/>
      <c r="HP283" s="227"/>
      <c r="HQ283" s="227"/>
      <c r="HR283" s="227"/>
      <c r="HS283" s="227"/>
      <c r="HT283" s="227"/>
      <c r="HU283" s="227"/>
      <c r="HV283" s="227"/>
      <c r="HW283" s="227"/>
      <c r="HX283" s="227"/>
      <c r="HY283" s="227"/>
      <c r="HZ283" s="227"/>
      <c r="IA283" s="227"/>
      <c r="IB283" s="227"/>
      <c r="IC283" s="227"/>
      <c r="ID283" s="227"/>
      <c r="IE283" s="227"/>
      <c r="IF283" s="227"/>
      <c r="IG283" s="227"/>
      <c r="IH283" s="227"/>
      <c r="II283" s="227"/>
      <c r="IJ283" s="227"/>
      <c r="IK283" s="227"/>
      <c r="IL283" s="227"/>
      <c r="IM283" s="227"/>
      <c r="IN283" s="227"/>
      <c r="IO283" s="227"/>
      <c r="IP283" s="227"/>
      <c r="IQ283" s="227"/>
      <c r="IR283" s="227"/>
      <c r="IS283" s="227"/>
      <c r="IT283" s="227"/>
      <c r="IU283" s="227"/>
      <c r="IV283" s="227"/>
    </row>
    <row r="284" spans="1:256">
      <c r="A284" s="107"/>
      <c r="D284" s="157"/>
      <c r="E284" s="227"/>
      <c r="F284" s="157"/>
      <c r="G284" s="227"/>
      <c r="H284" s="109"/>
      <c r="I284" s="109"/>
      <c r="J284" s="109"/>
      <c r="K284" s="227"/>
      <c r="L284" s="227"/>
      <c r="M284" s="227"/>
      <c r="N284" s="227"/>
      <c r="O284" s="227"/>
      <c r="P284" s="227"/>
      <c r="Q284" s="227"/>
      <c r="R284" s="227"/>
      <c r="S284" s="227"/>
      <c r="T284" s="227"/>
      <c r="U284" s="227"/>
      <c r="V284" s="227"/>
      <c r="W284" s="227"/>
      <c r="X284" s="227"/>
      <c r="Y284" s="227"/>
      <c r="Z284" s="227"/>
      <c r="AA284" s="227"/>
      <c r="AB284" s="227"/>
      <c r="AC284" s="227"/>
      <c r="AD284" s="227"/>
      <c r="AE284" s="227"/>
      <c r="AF284" s="227"/>
      <c r="AG284" s="227"/>
      <c r="AH284" s="227"/>
      <c r="AI284" s="227"/>
      <c r="AJ284" s="227"/>
      <c r="AK284" s="227"/>
      <c r="AL284" s="227"/>
      <c r="AM284" s="227"/>
      <c r="AN284" s="227"/>
      <c r="AO284" s="227"/>
      <c r="AP284" s="227"/>
      <c r="AQ284" s="227"/>
      <c r="AR284" s="227"/>
      <c r="AS284" s="227"/>
      <c r="AT284" s="227"/>
      <c r="AU284" s="227"/>
      <c r="AV284" s="227"/>
      <c r="AW284" s="227"/>
      <c r="AX284" s="227"/>
      <c r="AY284" s="227"/>
      <c r="AZ284" s="227"/>
      <c r="BA284" s="227"/>
      <c r="BB284" s="227"/>
      <c r="BC284" s="227"/>
      <c r="BD284" s="227"/>
      <c r="BE284" s="227"/>
      <c r="BF284" s="227"/>
      <c r="BG284" s="227"/>
      <c r="BH284" s="227"/>
      <c r="BI284" s="227"/>
      <c r="BJ284" s="227"/>
      <c r="BK284" s="227"/>
      <c r="BL284" s="227"/>
      <c r="BM284" s="227"/>
      <c r="BN284" s="227"/>
      <c r="BO284" s="227"/>
      <c r="BP284" s="227"/>
      <c r="BQ284" s="227"/>
      <c r="BR284" s="227"/>
      <c r="BS284" s="227"/>
      <c r="BT284" s="227"/>
      <c r="BU284" s="227"/>
      <c r="BV284" s="227"/>
      <c r="BW284" s="227"/>
      <c r="BX284" s="227"/>
      <c r="BY284" s="227"/>
      <c r="BZ284" s="227"/>
      <c r="CA284" s="227"/>
      <c r="CB284" s="227"/>
      <c r="CC284" s="109"/>
      <c r="CD284" s="109"/>
      <c r="CE284" s="109"/>
      <c r="CF284" s="109"/>
      <c r="CG284" s="109"/>
      <c r="CH284" s="109"/>
      <c r="CI284" s="109"/>
      <c r="CJ284" s="109"/>
      <c r="CK284" s="109"/>
      <c r="CL284" s="109"/>
      <c r="CM284" s="109"/>
      <c r="CN284" s="109"/>
      <c r="CO284" s="109"/>
      <c r="CP284" s="109"/>
      <c r="CQ284" s="109"/>
      <c r="CR284" s="109"/>
      <c r="CS284" s="109"/>
      <c r="CT284" s="109"/>
      <c r="CU284" s="227"/>
      <c r="CV284" s="227"/>
      <c r="CW284" s="227"/>
      <c r="CX284" s="227"/>
      <c r="CY284" s="227"/>
      <c r="CZ284" s="227"/>
      <c r="DA284" s="227"/>
      <c r="DB284" s="227"/>
      <c r="DC284" s="227"/>
      <c r="DD284" s="227"/>
      <c r="DE284" s="227"/>
      <c r="DF284" s="227"/>
      <c r="DG284" s="227"/>
      <c r="DH284" s="227"/>
      <c r="DI284" s="227"/>
      <c r="DJ284" s="227"/>
      <c r="DK284" s="227"/>
      <c r="DL284" s="227"/>
      <c r="DM284" s="227"/>
      <c r="DN284" s="227"/>
      <c r="DO284" s="227"/>
      <c r="DP284" s="227"/>
      <c r="DQ284" s="227"/>
      <c r="DR284" s="227"/>
      <c r="DS284" s="227"/>
      <c r="DT284" s="227"/>
      <c r="DU284" s="227"/>
      <c r="DV284" s="227"/>
      <c r="DW284" s="227"/>
      <c r="DX284" s="227"/>
      <c r="DY284" s="227"/>
      <c r="DZ284" s="227"/>
      <c r="EA284" s="227"/>
      <c r="EB284" s="227"/>
      <c r="EC284" s="227"/>
      <c r="ED284" s="227"/>
      <c r="EE284" s="227"/>
      <c r="EF284" s="227"/>
      <c r="EG284" s="227"/>
      <c r="EH284" s="227"/>
      <c r="EI284" s="227"/>
      <c r="EJ284" s="227"/>
      <c r="EK284" s="227"/>
      <c r="EL284" s="227"/>
      <c r="EM284" s="227"/>
      <c r="EN284" s="227"/>
      <c r="EO284" s="227"/>
      <c r="EP284" s="227"/>
      <c r="EQ284" s="227"/>
      <c r="ER284" s="227"/>
      <c r="ES284" s="227"/>
      <c r="ET284" s="227"/>
      <c r="EU284" s="227"/>
      <c r="EV284" s="227"/>
      <c r="EW284" s="227"/>
      <c r="EX284" s="227"/>
      <c r="EY284" s="227"/>
      <c r="EZ284" s="227"/>
      <c r="FA284" s="227"/>
      <c r="FB284" s="227"/>
      <c r="FC284" s="227"/>
      <c r="FD284" s="227"/>
      <c r="FE284" s="227"/>
      <c r="FF284" s="227"/>
      <c r="FG284" s="227"/>
      <c r="FH284" s="227"/>
      <c r="FI284" s="227"/>
      <c r="FJ284" s="227"/>
      <c r="FK284" s="227"/>
      <c r="FL284" s="227"/>
      <c r="FM284" s="227"/>
      <c r="FN284" s="227"/>
      <c r="FO284" s="227"/>
      <c r="FP284" s="227"/>
      <c r="FQ284" s="227"/>
      <c r="FR284" s="227"/>
      <c r="FS284" s="227"/>
      <c r="FT284" s="227"/>
      <c r="FU284" s="227"/>
      <c r="FV284" s="227"/>
      <c r="FW284" s="227"/>
      <c r="FX284" s="227"/>
      <c r="FY284" s="227"/>
      <c r="FZ284" s="227"/>
      <c r="GA284" s="227"/>
      <c r="GB284" s="227"/>
      <c r="GC284" s="227"/>
      <c r="GD284" s="227"/>
      <c r="GE284" s="227"/>
      <c r="GF284" s="227"/>
      <c r="GG284" s="227"/>
      <c r="GH284" s="227"/>
      <c r="GI284" s="227"/>
      <c r="GJ284" s="227"/>
      <c r="GK284" s="227"/>
      <c r="GL284" s="227"/>
      <c r="GM284" s="227"/>
      <c r="GN284" s="227"/>
      <c r="GO284" s="227"/>
      <c r="GP284" s="227"/>
      <c r="GQ284" s="227"/>
      <c r="GR284" s="227"/>
      <c r="GS284" s="227"/>
      <c r="GT284" s="227"/>
      <c r="GU284" s="227"/>
      <c r="GV284" s="227"/>
      <c r="GW284" s="227"/>
      <c r="GX284" s="227"/>
      <c r="GY284" s="227"/>
      <c r="GZ284" s="227"/>
      <c r="HA284" s="227"/>
      <c r="HB284" s="227"/>
      <c r="HC284" s="227"/>
      <c r="HD284" s="227"/>
      <c r="HE284" s="227"/>
      <c r="HF284" s="227"/>
      <c r="HG284" s="227"/>
      <c r="HH284" s="227"/>
      <c r="HI284" s="227"/>
      <c r="HJ284" s="227"/>
      <c r="HK284" s="227"/>
      <c r="HL284" s="227"/>
      <c r="HM284" s="227"/>
      <c r="HN284" s="227"/>
      <c r="HO284" s="227"/>
      <c r="HP284" s="227"/>
      <c r="HQ284" s="227"/>
      <c r="HR284" s="227"/>
      <c r="HS284" s="227"/>
      <c r="HT284" s="227"/>
      <c r="HU284" s="227"/>
      <c r="HV284" s="227"/>
      <c r="HW284" s="227"/>
      <c r="HX284" s="227"/>
      <c r="HY284" s="227"/>
      <c r="HZ284" s="227"/>
      <c r="IA284" s="227"/>
      <c r="IB284" s="227"/>
      <c r="IC284" s="227"/>
      <c r="ID284" s="227"/>
      <c r="IE284" s="227"/>
      <c r="IF284" s="227"/>
      <c r="IG284" s="227"/>
      <c r="IH284" s="227"/>
      <c r="II284" s="227"/>
      <c r="IJ284" s="227"/>
      <c r="IK284" s="227"/>
      <c r="IL284" s="227"/>
      <c r="IM284" s="227"/>
      <c r="IN284" s="227"/>
      <c r="IO284" s="227"/>
      <c r="IP284" s="227"/>
      <c r="IQ284" s="227"/>
      <c r="IR284" s="227"/>
      <c r="IS284" s="227"/>
      <c r="IT284" s="227"/>
      <c r="IU284" s="227"/>
      <c r="IV284" s="227"/>
    </row>
    <row r="285" spans="1:256">
      <c r="A285" s="107"/>
      <c r="D285" s="157"/>
      <c r="E285" s="227"/>
      <c r="F285" s="157"/>
      <c r="G285" s="227"/>
      <c r="H285" s="109"/>
      <c r="I285" s="109"/>
      <c r="J285" s="109"/>
      <c r="K285" s="227"/>
      <c r="L285" s="227"/>
      <c r="M285" s="227"/>
      <c r="N285" s="227"/>
      <c r="O285" s="227"/>
      <c r="P285" s="227"/>
      <c r="Q285" s="227"/>
      <c r="R285" s="227"/>
      <c r="S285" s="227"/>
      <c r="T285" s="227"/>
      <c r="U285" s="227"/>
      <c r="V285" s="227"/>
      <c r="W285" s="227"/>
      <c r="X285" s="227"/>
      <c r="Y285" s="227"/>
      <c r="Z285" s="227"/>
      <c r="AA285" s="227"/>
      <c r="AB285" s="227"/>
      <c r="AC285" s="227"/>
      <c r="AD285" s="227"/>
      <c r="AE285" s="227"/>
      <c r="AF285" s="227"/>
      <c r="AG285" s="227"/>
      <c r="AH285" s="227"/>
      <c r="AI285" s="227"/>
      <c r="AJ285" s="227"/>
      <c r="AK285" s="227"/>
      <c r="AL285" s="227"/>
      <c r="AM285" s="227"/>
      <c r="AN285" s="227"/>
      <c r="AO285" s="227"/>
      <c r="AP285" s="227"/>
      <c r="AQ285" s="227"/>
      <c r="AR285" s="227"/>
      <c r="AS285" s="227"/>
      <c r="AT285" s="227"/>
      <c r="AU285" s="227"/>
      <c r="AV285" s="227"/>
      <c r="AW285" s="227"/>
      <c r="AX285" s="227"/>
      <c r="AY285" s="227"/>
      <c r="AZ285" s="227"/>
      <c r="BA285" s="227"/>
      <c r="BB285" s="227"/>
      <c r="BC285" s="227"/>
      <c r="BD285" s="227"/>
      <c r="BE285" s="227"/>
      <c r="BF285" s="227"/>
      <c r="BG285" s="227"/>
      <c r="BH285" s="227"/>
      <c r="BI285" s="227"/>
      <c r="BJ285" s="227"/>
      <c r="BK285" s="227"/>
      <c r="BL285" s="227"/>
      <c r="BM285" s="227"/>
      <c r="BN285" s="227"/>
      <c r="BO285" s="227"/>
      <c r="BP285" s="227"/>
      <c r="BQ285" s="227"/>
      <c r="BR285" s="227"/>
      <c r="BS285" s="227"/>
      <c r="BT285" s="227"/>
      <c r="BU285" s="227"/>
      <c r="BV285" s="227"/>
      <c r="BW285" s="227"/>
      <c r="BX285" s="227"/>
      <c r="BY285" s="227"/>
      <c r="BZ285" s="227"/>
      <c r="CA285" s="227"/>
      <c r="CB285" s="227"/>
      <c r="CC285" s="109"/>
      <c r="CD285" s="109"/>
      <c r="CE285" s="109"/>
      <c r="CF285" s="109"/>
      <c r="CG285" s="109"/>
      <c r="CH285" s="109"/>
      <c r="CI285" s="109"/>
      <c r="CJ285" s="109"/>
      <c r="CK285" s="109"/>
      <c r="CL285" s="109"/>
      <c r="CM285" s="109"/>
      <c r="CN285" s="109"/>
      <c r="CO285" s="109"/>
      <c r="CP285" s="109"/>
      <c r="CQ285" s="109"/>
      <c r="CR285" s="109"/>
      <c r="CS285" s="109"/>
      <c r="CT285" s="109"/>
      <c r="CU285" s="227"/>
      <c r="CV285" s="227"/>
      <c r="CW285" s="227"/>
      <c r="CX285" s="227"/>
      <c r="CY285" s="227"/>
      <c r="CZ285" s="227"/>
      <c r="DA285" s="227"/>
      <c r="DB285" s="227"/>
      <c r="DC285" s="227"/>
      <c r="DD285" s="227"/>
      <c r="DE285" s="227"/>
      <c r="DF285" s="227"/>
      <c r="DG285" s="227"/>
      <c r="DH285" s="227"/>
      <c r="DI285" s="227"/>
      <c r="DJ285" s="227"/>
      <c r="DK285" s="227"/>
      <c r="DL285" s="227"/>
      <c r="DM285" s="227"/>
      <c r="DN285" s="227"/>
      <c r="DO285" s="227"/>
      <c r="DP285" s="227"/>
      <c r="DQ285" s="227"/>
      <c r="DR285" s="227"/>
      <c r="DS285" s="227"/>
      <c r="DT285" s="227"/>
      <c r="DU285" s="227"/>
      <c r="DV285" s="227"/>
      <c r="DW285" s="227"/>
      <c r="DX285" s="227"/>
      <c r="DY285" s="227"/>
      <c r="DZ285" s="227"/>
      <c r="EA285" s="227"/>
      <c r="EB285" s="227"/>
      <c r="EC285" s="227"/>
      <c r="ED285" s="227"/>
      <c r="EE285" s="227"/>
      <c r="EF285" s="227"/>
      <c r="EG285" s="227"/>
      <c r="EH285" s="227"/>
      <c r="EI285" s="227"/>
      <c r="EJ285" s="227"/>
      <c r="EK285" s="227"/>
      <c r="EL285" s="227"/>
      <c r="EM285" s="227"/>
      <c r="EN285" s="227"/>
      <c r="EO285" s="227"/>
      <c r="EP285" s="227"/>
      <c r="EQ285" s="227"/>
      <c r="ER285" s="227"/>
      <c r="ES285" s="227"/>
      <c r="ET285" s="227"/>
      <c r="EU285" s="227"/>
      <c r="EV285" s="227"/>
      <c r="EW285" s="227"/>
      <c r="EX285" s="227"/>
      <c r="EY285" s="227"/>
      <c r="EZ285" s="227"/>
      <c r="FA285" s="227"/>
      <c r="FB285" s="227"/>
      <c r="FC285" s="227"/>
      <c r="FD285" s="227"/>
      <c r="FE285" s="227"/>
      <c r="FF285" s="227"/>
      <c r="FG285" s="227"/>
      <c r="FH285" s="227"/>
      <c r="FI285" s="227"/>
      <c r="FJ285" s="227"/>
      <c r="FK285" s="227"/>
      <c r="FL285" s="227"/>
      <c r="FM285" s="227"/>
      <c r="FN285" s="227"/>
      <c r="FO285" s="227"/>
      <c r="FP285" s="227"/>
      <c r="FQ285" s="227"/>
      <c r="FR285" s="227"/>
      <c r="FS285" s="227"/>
      <c r="FT285" s="227"/>
      <c r="FU285" s="227"/>
      <c r="FV285" s="227"/>
      <c r="FW285" s="227"/>
      <c r="FX285" s="227"/>
      <c r="FY285" s="227"/>
      <c r="FZ285" s="227"/>
      <c r="GA285" s="227"/>
      <c r="GB285" s="227"/>
      <c r="GC285" s="227"/>
      <c r="GD285" s="227"/>
      <c r="GE285" s="227"/>
      <c r="GF285" s="227"/>
      <c r="GG285" s="227"/>
      <c r="GH285" s="227"/>
      <c r="GI285" s="227"/>
      <c r="GJ285" s="227"/>
      <c r="GK285" s="227"/>
      <c r="GL285" s="227"/>
      <c r="GM285" s="227"/>
      <c r="GN285" s="227"/>
      <c r="GO285" s="227"/>
      <c r="GP285" s="227"/>
      <c r="GQ285" s="227"/>
      <c r="GR285" s="227"/>
      <c r="GS285" s="227"/>
      <c r="GT285" s="227"/>
      <c r="GU285" s="227"/>
      <c r="GV285" s="227"/>
      <c r="GW285" s="227"/>
      <c r="GX285" s="227"/>
      <c r="GY285" s="227"/>
      <c r="GZ285" s="227"/>
      <c r="HA285" s="227"/>
      <c r="HB285" s="227"/>
      <c r="HC285" s="227"/>
      <c r="HD285" s="227"/>
      <c r="HE285" s="227"/>
      <c r="HF285" s="227"/>
      <c r="HG285" s="227"/>
      <c r="HH285" s="227"/>
      <c r="HI285" s="227"/>
      <c r="HJ285" s="227"/>
      <c r="HK285" s="227"/>
      <c r="HL285" s="227"/>
      <c r="HM285" s="227"/>
      <c r="HN285" s="227"/>
      <c r="HO285" s="227"/>
      <c r="HP285" s="227"/>
      <c r="HQ285" s="227"/>
      <c r="HR285" s="227"/>
      <c r="HS285" s="227"/>
      <c r="HT285" s="227"/>
      <c r="HU285" s="227"/>
      <c r="HV285" s="227"/>
      <c r="HW285" s="227"/>
      <c r="HX285" s="227"/>
      <c r="HY285" s="227"/>
      <c r="HZ285" s="227"/>
      <c r="IA285" s="227"/>
      <c r="IB285" s="227"/>
      <c r="IC285" s="227"/>
      <c r="ID285" s="227"/>
      <c r="IE285" s="227"/>
      <c r="IF285" s="227"/>
      <c r="IG285" s="227"/>
      <c r="IH285" s="227"/>
      <c r="II285" s="227"/>
      <c r="IJ285" s="227"/>
      <c r="IK285" s="227"/>
      <c r="IL285" s="227"/>
      <c r="IM285" s="227"/>
      <c r="IN285" s="227"/>
      <c r="IO285" s="227"/>
      <c r="IP285" s="227"/>
      <c r="IQ285" s="227"/>
      <c r="IR285" s="227"/>
      <c r="IS285" s="227"/>
      <c r="IT285" s="227"/>
      <c r="IU285" s="227"/>
      <c r="IV285" s="227"/>
    </row>
    <row r="286" spans="1:256">
      <c r="A286" s="107"/>
      <c r="D286" s="157"/>
      <c r="E286" s="227"/>
      <c r="F286" s="157"/>
      <c r="G286" s="227"/>
      <c r="H286" s="109"/>
      <c r="I286" s="109"/>
      <c r="J286" s="109"/>
      <c r="K286" s="227"/>
      <c r="L286" s="227"/>
      <c r="M286" s="227"/>
      <c r="N286" s="227"/>
      <c r="O286" s="227"/>
      <c r="P286" s="227"/>
      <c r="Q286" s="227"/>
      <c r="R286" s="227"/>
      <c r="S286" s="227"/>
      <c r="T286" s="227"/>
      <c r="U286" s="227"/>
      <c r="V286" s="227"/>
      <c r="W286" s="227"/>
      <c r="X286" s="227"/>
      <c r="Y286" s="227"/>
      <c r="Z286" s="227"/>
      <c r="AA286" s="227"/>
      <c r="AB286" s="227"/>
      <c r="AC286" s="227"/>
      <c r="AD286" s="227"/>
      <c r="AE286" s="227"/>
      <c r="AF286" s="227"/>
      <c r="AG286" s="227"/>
      <c r="AH286" s="227"/>
      <c r="AI286" s="227"/>
      <c r="AJ286" s="227"/>
      <c r="AK286" s="227"/>
      <c r="AL286" s="227"/>
      <c r="AM286" s="227"/>
      <c r="AN286" s="227"/>
      <c r="AO286" s="227"/>
      <c r="AP286" s="227"/>
      <c r="AQ286" s="227"/>
      <c r="AR286" s="227"/>
      <c r="AS286" s="227"/>
      <c r="AT286" s="227"/>
      <c r="AU286" s="227"/>
      <c r="AV286" s="227"/>
      <c r="AW286" s="227"/>
      <c r="AX286" s="227"/>
      <c r="AY286" s="227"/>
      <c r="AZ286" s="227"/>
      <c r="BA286" s="227"/>
      <c r="BB286" s="227"/>
      <c r="BC286" s="227"/>
      <c r="BD286" s="227"/>
      <c r="BE286" s="227"/>
      <c r="BF286" s="227"/>
      <c r="BG286" s="227"/>
      <c r="BH286" s="227"/>
      <c r="BI286" s="227"/>
      <c r="BJ286" s="227"/>
      <c r="BK286" s="227"/>
      <c r="BL286" s="227"/>
      <c r="BM286" s="227"/>
      <c r="BN286" s="227"/>
      <c r="BO286" s="227"/>
      <c r="BP286" s="227"/>
      <c r="BQ286" s="227"/>
      <c r="BR286" s="227"/>
      <c r="BS286" s="227"/>
      <c r="BT286" s="227"/>
      <c r="BU286" s="227"/>
      <c r="BV286" s="227"/>
      <c r="BW286" s="227"/>
      <c r="BX286" s="227"/>
      <c r="BY286" s="227"/>
      <c r="BZ286" s="227"/>
      <c r="CA286" s="227"/>
      <c r="CB286" s="227"/>
      <c r="CC286" s="109"/>
      <c r="CD286" s="109"/>
      <c r="CE286" s="109"/>
      <c r="CF286" s="109"/>
      <c r="CG286" s="109"/>
      <c r="CH286" s="109"/>
      <c r="CI286" s="109"/>
      <c r="CJ286" s="109"/>
      <c r="CK286" s="109"/>
      <c r="CL286" s="109"/>
      <c r="CM286" s="109"/>
      <c r="CN286" s="109"/>
      <c r="CO286" s="109"/>
      <c r="CP286" s="109"/>
      <c r="CQ286" s="109"/>
      <c r="CR286" s="109"/>
      <c r="CS286" s="109"/>
      <c r="CT286" s="109"/>
      <c r="CU286" s="227"/>
      <c r="CV286" s="227"/>
      <c r="CW286" s="227"/>
      <c r="CX286" s="227"/>
      <c r="CY286" s="227"/>
      <c r="CZ286" s="227"/>
      <c r="DA286" s="227"/>
      <c r="DB286" s="227"/>
      <c r="DC286" s="227"/>
      <c r="DD286" s="227"/>
      <c r="DE286" s="227"/>
      <c r="DF286" s="227"/>
      <c r="DG286" s="227"/>
      <c r="DH286" s="227"/>
      <c r="DI286" s="227"/>
      <c r="DJ286" s="227"/>
      <c r="DK286" s="227"/>
      <c r="DL286" s="227"/>
      <c r="DM286" s="227"/>
      <c r="DN286" s="227"/>
      <c r="DO286" s="227"/>
      <c r="DP286" s="227"/>
      <c r="DQ286" s="227"/>
      <c r="DR286" s="227"/>
      <c r="DS286" s="227"/>
      <c r="DT286" s="227"/>
      <c r="DU286" s="227"/>
      <c r="DV286" s="227"/>
      <c r="DW286" s="227"/>
      <c r="DX286" s="227"/>
      <c r="DY286" s="227"/>
      <c r="DZ286" s="227"/>
      <c r="EA286" s="227"/>
      <c r="EB286" s="227"/>
      <c r="EC286" s="227"/>
      <c r="ED286" s="227"/>
      <c r="EE286" s="227"/>
      <c r="EF286" s="227"/>
      <c r="EG286" s="227"/>
      <c r="EH286" s="227"/>
      <c r="EI286" s="227"/>
      <c r="EJ286" s="227"/>
      <c r="EK286" s="227"/>
      <c r="EL286" s="227"/>
      <c r="EM286" s="227"/>
      <c r="EN286" s="227"/>
      <c r="EO286" s="227"/>
      <c r="EP286" s="227"/>
      <c r="EQ286" s="227"/>
      <c r="ER286" s="227"/>
      <c r="ES286" s="227"/>
      <c r="ET286" s="227"/>
      <c r="EU286" s="227"/>
      <c r="EV286" s="227"/>
      <c r="EW286" s="227"/>
      <c r="EX286" s="227"/>
      <c r="EY286" s="227"/>
      <c r="EZ286" s="227"/>
      <c r="FA286" s="227"/>
      <c r="FB286" s="227"/>
      <c r="FC286" s="227"/>
      <c r="FD286" s="227"/>
      <c r="FE286" s="227"/>
      <c r="FF286" s="227"/>
      <c r="FG286" s="227"/>
      <c r="FH286" s="227"/>
      <c r="FI286" s="227"/>
      <c r="FJ286" s="227"/>
      <c r="FK286" s="227"/>
      <c r="FL286" s="227"/>
      <c r="FM286" s="227"/>
      <c r="FN286" s="227"/>
      <c r="FO286" s="227"/>
      <c r="FP286" s="227"/>
      <c r="FQ286" s="227"/>
      <c r="FR286" s="227"/>
      <c r="FS286" s="227"/>
      <c r="FT286" s="227"/>
      <c r="FU286" s="227"/>
      <c r="FV286" s="227"/>
      <c r="FW286" s="227"/>
      <c r="FX286" s="227"/>
      <c r="FY286" s="227"/>
      <c r="FZ286" s="227"/>
      <c r="GA286" s="227"/>
      <c r="GB286" s="227"/>
      <c r="GC286" s="227"/>
      <c r="GD286" s="227"/>
      <c r="GE286" s="227"/>
      <c r="GF286" s="227"/>
      <c r="GG286" s="227"/>
      <c r="GH286" s="227"/>
      <c r="GI286" s="227"/>
      <c r="GJ286" s="227"/>
      <c r="GK286" s="227"/>
      <c r="GL286" s="227"/>
      <c r="GM286" s="227"/>
      <c r="GN286" s="227"/>
      <c r="GO286" s="227"/>
      <c r="GP286" s="227"/>
      <c r="GQ286" s="227"/>
      <c r="GR286" s="227"/>
      <c r="GS286" s="227"/>
      <c r="GT286" s="227"/>
      <c r="GU286" s="227"/>
      <c r="GV286" s="227"/>
      <c r="GW286" s="227"/>
      <c r="GX286" s="227"/>
      <c r="GY286" s="227"/>
      <c r="GZ286" s="227"/>
      <c r="HA286" s="227"/>
      <c r="HB286" s="227"/>
      <c r="HC286" s="227"/>
      <c r="HD286" s="227"/>
      <c r="HE286" s="227"/>
      <c r="HF286" s="227"/>
      <c r="HG286" s="227"/>
      <c r="HH286" s="227"/>
      <c r="HI286" s="227"/>
      <c r="HJ286" s="227"/>
      <c r="HK286" s="227"/>
      <c r="HL286" s="227"/>
      <c r="HM286" s="227"/>
      <c r="HN286" s="227"/>
      <c r="HO286" s="227"/>
      <c r="HP286" s="227"/>
      <c r="HQ286" s="227"/>
      <c r="HR286" s="227"/>
      <c r="HS286" s="227"/>
      <c r="HT286" s="227"/>
      <c r="HU286" s="227"/>
      <c r="HV286" s="227"/>
      <c r="HW286" s="227"/>
      <c r="HX286" s="227"/>
      <c r="HY286" s="227"/>
      <c r="HZ286" s="227"/>
      <c r="IA286" s="227"/>
      <c r="IB286" s="227"/>
      <c r="IC286" s="227"/>
      <c r="ID286" s="227"/>
      <c r="IE286" s="227"/>
      <c r="IF286" s="227"/>
      <c r="IG286" s="227"/>
      <c r="IH286" s="227"/>
      <c r="II286" s="227"/>
      <c r="IJ286" s="227"/>
      <c r="IK286" s="227"/>
      <c r="IL286" s="227"/>
      <c r="IM286" s="227"/>
      <c r="IN286" s="227"/>
      <c r="IO286" s="227"/>
      <c r="IP286" s="227"/>
      <c r="IQ286" s="227"/>
      <c r="IR286" s="227"/>
      <c r="IS286" s="227"/>
      <c r="IT286" s="227"/>
      <c r="IU286" s="227"/>
      <c r="IV286" s="227"/>
    </row>
    <row r="287" spans="1:256">
      <c r="A287" s="107"/>
      <c r="D287" s="157"/>
      <c r="E287" s="227"/>
      <c r="F287" s="157"/>
      <c r="G287" s="227"/>
      <c r="H287" s="109"/>
      <c r="I287" s="109"/>
      <c r="J287" s="109"/>
      <c r="K287" s="227"/>
      <c r="L287" s="227"/>
      <c r="M287" s="227"/>
      <c r="N287" s="227"/>
      <c r="O287" s="227"/>
      <c r="P287" s="227"/>
      <c r="Q287" s="227"/>
      <c r="R287" s="227"/>
      <c r="S287" s="227"/>
      <c r="T287" s="227"/>
      <c r="U287" s="227"/>
      <c r="V287" s="227"/>
      <c r="W287" s="227"/>
      <c r="X287" s="227"/>
      <c r="Y287" s="227"/>
      <c r="Z287" s="227"/>
      <c r="AA287" s="227"/>
      <c r="AB287" s="227"/>
      <c r="AC287" s="227"/>
      <c r="AD287" s="227"/>
      <c r="AE287" s="227"/>
      <c r="AF287" s="227"/>
      <c r="AG287" s="227"/>
      <c r="AH287" s="227"/>
      <c r="AI287" s="227"/>
      <c r="AJ287" s="227"/>
      <c r="AK287" s="227"/>
      <c r="AL287" s="227"/>
      <c r="AM287" s="227"/>
      <c r="AN287" s="227"/>
      <c r="AO287" s="227"/>
      <c r="AP287" s="227"/>
      <c r="AQ287" s="227"/>
      <c r="AR287" s="227"/>
      <c r="AS287" s="227"/>
      <c r="AT287" s="227"/>
      <c r="AU287" s="227"/>
      <c r="AV287" s="227"/>
      <c r="AW287" s="227"/>
      <c r="AX287" s="227"/>
      <c r="AY287" s="227"/>
      <c r="AZ287" s="227"/>
      <c r="BA287" s="227"/>
      <c r="BB287" s="227"/>
      <c r="BC287" s="227"/>
      <c r="BD287" s="227"/>
      <c r="BE287" s="227"/>
      <c r="BF287" s="227"/>
      <c r="BG287" s="227"/>
      <c r="BH287" s="227"/>
      <c r="BI287" s="227"/>
      <c r="BJ287" s="227"/>
      <c r="BK287" s="227"/>
      <c r="BL287" s="227"/>
      <c r="BM287" s="227"/>
      <c r="BN287" s="227"/>
      <c r="BO287" s="227"/>
      <c r="BP287" s="227"/>
      <c r="BQ287" s="227"/>
      <c r="BR287" s="227"/>
      <c r="BS287" s="227"/>
      <c r="BT287" s="227"/>
      <c r="BU287" s="227"/>
      <c r="BV287" s="227"/>
      <c r="BW287" s="227"/>
      <c r="BX287" s="227"/>
      <c r="BY287" s="227"/>
      <c r="BZ287" s="227"/>
      <c r="CA287" s="227"/>
      <c r="CB287" s="227"/>
      <c r="CC287" s="109"/>
      <c r="CD287" s="109"/>
      <c r="CE287" s="109"/>
      <c r="CF287" s="109"/>
      <c r="CG287" s="109"/>
      <c r="CH287" s="109"/>
      <c r="CI287" s="109"/>
      <c r="CJ287" s="109"/>
      <c r="CK287" s="109"/>
      <c r="CL287" s="109"/>
      <c r="CM287" s="109"/>
      <c r="CN287" s="109"/>
      <c r="CO287" s="109"/>
      <c r="CP287" s="109"/>
      <c r="CQ287" s="109"/>
      <c r="CR287" s="109"/>
      <c r="CS287" s="109"/>
      <c r="CT287" s="109"/>
      <c r="CU287" s="227"/>
      <c r="CV287" s="227"/>
      <c r="CW287" s="227"/>
      <c r="CX287" s="227"/>
      <c r="CY287" s="227"/>
      <c r="CZ287" s="227"/>
      <c r="DA287" s="227"/>
      <c r="DB287" s="227"/>
      <c r="DC287" s="227"/>
      <c r="DD287" s="227"/>
      <c r="DE287" s="227"/>
      <c r="DF287" s="227"/>
      <c r="DG287" s="227"/>
      <c r="DH287" s="227"/>
      <c r="DI287" s="227"/>
      <c r="DJ287" s="227"/>
      <c r="DK287" s="227"/>
      <c r="DL287" s="227"/>
      <c r="DM287" s="227"/>
      <c r="DN287" s="227"/>
      <c r="DO287" s="227"/>
      <c r="DP287" s="227"/>
      <c r="DQ287" s="227"/>
      <c r="DR287" s="227"/>
      <c r="DS287" s="227"/>
      <c r="DT287" s="227"/>
      <c r="DU287" s="227"/>
      <c r="DV287" s="227"/>
      <c r="DW287" s="227"/>
      <c r="DX287" s="227"/>
      <c r="DY287" s="227"/>
      <c r="DZ287" s="227"/>
      <c r="EA287" s="227"/>
      <c r="EB287" s="227"/>
      <c r="EC287" s="227"/>
      <c r="ED287" s="227"/>
      <c r="EE287" s="227"/>
      <c r="EF287" s="227"/>
      <c r="EG287" s="227"/>
      <c r="EH287" s="227"/>
      <c r="EI287" s="227"/>
      <c r="EJ287" s="227"/>
      <c r="EK287" s="227"/>
      <c r="EL287" s="227"/>
      <c r="EM287" s="227"/>
      <c r="EN287" s="227"/>
      <c r="EO287" s="227"/>
      <c r="EP287" s="227"/>
      <c r="EQ287" s="227"/>
      <c r="ER287" s="227"/>
      <c r="ES287" s="227"/>
      <c r="ET287" s="227"/>
      <c r="EU287" s="227"/>
      <c r="EV287" s="227"/>
      <c r="EW287" s="227"/>
      <c r="EX287" s="227"/>
      <c r="EY287" s="227"/>
      <c r="EZ287" s="227"/>
      <c r="FA287" s="227"/>
      <c r="FB287" s="227"/>
      <c r="FC287" s="227"/>
      <c r="FD287" s="227"/>
      <c r="FE287" s="227"/>
      <c r="FF287" s="227"/>
      <c r="FG287" s="227"/>
      <c r="FH287" s="227"/>
      <c r="FI287" s="227"/>
      <c r="FJ287" s="227"/>
      <c r="FK287" s="227"/>
      <c r="FL287" s="227"/>
      <c r="FM287" s="227"/>
      <c r="FN287" s="227"/>
      <c r="FO287" s="227"/>
      <c r="FP287" s="227"/>
      <c r="FQ287" s="227"/>
      <c r="FR287" s="227"/>
      <c r="FS287" s="227"/>
      <c r="FT287" s="227"/>
      <c r="FU287" s="227"/>
      <c r="FV287" s="227"/>
      <c r="FW287" s="227"/>
      <c r="FX287" s="227"/>
      <c r="FY287" s="227"/>
      <c r="FZ287" s="227"/>
      <c r="GA287" s="227"/>
      <c r="GB287" s="227"/>
      <c r="GC287" s="227"/>
      <c r="GD287" s="227"/>
      <c r="GE287" s="227"/>
      <c r="GF287" s="227"/>
      <c r="GG287" s="227"/>
      <c r="GH287" s="227"/>
      <c r="GI287" s="227"/>
      <c r="GJ287" s="227"/>
      <c r="GK287" s="227"/>
      <c r="GL287" s="227"/>
      <c r="GM287" s="227"/>
      <c r="GN287" s="227"/>
      <c r="GO287" s="227"/>
      <c r="GP287" s="227"/>
      <c r="GQ287" s="227"/>
      <c r="GR287" s="227"/>
      <c r="GS287" s="227"/>
      <c r="GT287" s="227"/>
      <c r="GU287" s="227"/>
      <c r="GV287" s="227"/>
      <c r="GW287" s="227"/>
      <c r="GX287" s="227"/>
      <c r="GY287" s="227"/>
      <c r="GZ287" s="227"/>
      <c r="HA287" s="227"/>
      <c r="HB287" s="227"/>
      <c r="HC287" s="227"/>
      <c r="HD287" s="227"/>
      <c r="HE287" s="227"/>
      <c r="HF287" s="227"/>
      <c r="HG287" s="227"/>
      <c r="HH287" s="227"/>
      <c r="HI287" s="227"/>
      <c r="HJ287" s="227"/>
      <c r="HK287" s="227"/>
      <c r="HL287" s="227"/>
      <c r="HM287" s="227"/>
      <c r="HN287" s="227"/>
      <c r="HO287" s="227"/>
      <c r="HP287" s="227"/>
      <c r="HQ287" s="227"/>
      <c r="HR287" s="227"/>
      <c r="HS287" s="227"/>
      <c r="HT287" s="227"/>
      <c r="HU287" s="227"/>
      <c r="HV287" s="227"/>
      <c r="HW287" s="227"/>
      <c r="HX287" s="227"/>
      <c r="HY287" s="227"/>
      <c r="HZ287" s="227"/>
      <c r="IA287" s="227"/>
      <c r="IB287" s="227"/>
      <c r="IC287" s="227"/>
      <c r="ID287" s="227"/>
      <c r="IE287" s="227"/>
      <c r="IF287" s="227"/>
      <c r="IG287" s="227"/>
      <c r="IH287" s="227"/>
      <c r="II287" s="227"/>
      <c r="IJ287" s="227"/>
      <c r="IK287" s="227"/>
      <c r="IL287" s="227"/>
      <c r="IM287" s="227"/>
      <c r="IN287" s="227"/>
      <c r="IO287" s="227"/>
      <c r="IP287" s="227"/>
      <c r="IQ287" s="227"/>
      <c r="IR287" s="227"/>
      <c r="IS287" s="227"/>
      <c r="IT287" s="227"/>
      <c r="IU287" s="227"/>
      <c r="IV287" s="227"/>
    </row>
    <row r="288" spans="1:256">
      <c r="A288" s="107"/>
      <c r="D288" s="157"/>
      <c r="E288" s="227"/>
      <c r="F288" s="157"/>
      <c r="G288" s="227"/>
      <c r="H288" s="109"/>
      <c r="I288" s="109"/>
      <c r="J288" s="109"/>
      <c r="K288" s="227"/>
      <c r="L288" s="227"/>
      <c r="M288" s="227"/>
      <c r="N288" s="227"/>
      <c r="O288" s="227"/>
      <c r="P288" s="227"/>
      <c r="Q288" s="227"/>
      <c r="R288" s="227"/>
      <c r="S288" s="227"/>
      <c r="T288" s="227"/>
      <c r="U288" s="227"/>
      <c r="V288" s="227"/>
      <c r="W288" s="227"/>
      <c r="X288" s="227"/>
      <c r="Y288" s="227"/>
      <c r="Z288" s="227"/>
      <c r="AA288" s="227"/>
      <c r="AB288" s="227"/>
      <c r="AC288" s="227"/>
      <c r="AD288" s="227"/>
      <c r="AE288" s="227"/>
      <c r="AF288" s="227"/>
      <c r="AG288" s="227"/>
      <c r="AH288" s="227"/>
      <c r="AI288" s="227"/>
      <c r="AJ288" s="227"/>
      <c r="AK288" s="227"/>
      <c r="AL288" s="227"/>
      <c r="AM288" s="227"/>
      <c r="AN288" s="227"/>
      <c r="AO288" s="227"/>
      <c r="AP288" s="227"/>
      <c r="AQ288" s="227"/>
      <c r="AR288" s="227"/>
      <c r="AS288" s="227"/>
      <c r="AT288" s="227"/>
      <c r="AU288" s="227"/>
      <c r="AV288" s="227"/>
      <c r="AW288" s="227"/>
      <c r="AX288" s="227"/>
      <c r="AY288" s="227"/>
      <c r="AZ288" s="227"/>
      <c r="BA288" s="227"/>
      <c r="BB288" s="227"/>
      <c r="BC288" s="227"/>
      <c r="BD288" s="227"/>
      <c r="BE288" s="227"/>
      <c r="BF288" s="227"/>
      <c r="BG288" s="227"/>
      <c r="BH288" s="227"/>
      <c r="BI288" s="227"/>
      <c r="BJ288" s="227"/>
      <c r="BK288" s="227"/>
      <c r="BL288" s="227"/>
      <c r="BM288" s="227"/>
      <c r="BN288" s="227"/>
      <c r="BO288" s="227"/>
      <c r="BP288" s="227"/>
      <c r="BQ288" s="227"/>
      <c r="BR288" s="227"/>
      <c r="BS288" s="227"/>
      <c r="BT288" s="227"/>
      <c r="BU288" s="227"/>
      <c r="BV288" s="227"/>
      <c r="BW288" s="227"/>
      <c r="BX288" s="227"/>
      <c r="BY288" s="227"/>
      <c r="BZ288" s="227"/>
      <c r="CA288" s="227"/>
      <c r="CB288" s="227"/>
      <c r="CC288" s="109"/>
      <c r="CD288" s="109"/>
      <c r="CE288" s="109"/>
      <c r="CF288" s="109"/>
      <c r="CG288" s="109"/>
      <c r="CH288" s="109"/>
      <c r="CI288" s="109"/>
      <c r="CJ288" s="109"/>
      <c r="CK288" s="109"/>
      <c r="CL288" s="109"/>
      <c r="CM288" s="109"/>
      <c r="CN288" s="109"/>
      <c r="CO288" s="109"/>
      <c r="CP288" s="109"/>
      <c r="CQ288" s="109"/>
      <c r="CR288" s="109"/>
      <c r="CS288" s="109"/>
      <c r="CT288" s="109"/>
      <c r="CU288" s="227"/>
      <c r="CV288" s="227"/>
      <c r="CW288" s="227"/>
      <c r="CX288" s="227"/>
      <c r="CY288" s="227"/>
      <c r="CZ288" s="227"/>
      <c r="DA288" s="227"/>
      <c r="DB288" s="227"/>
      <c r="DC288" s="227"/>
      <c r="DD288" s="227"/>
      <c r="DE288" s="227"/>
      <c r="DF288" s="227"/>
      <c r="DG288" s="227"/>
      <c r="DH288" s="227"/>
      <c r="DI288" s="227"/>
      <c r="DJ288" s="227"/>
      <c r="DK288" s="227"/>
      <c r="DL288" s="227"/>
      <c r="DM288" s="227"/>
      <c r="DN288" s="227"/>
      <c r="DO288" s="227"/>
      <c r="DP288" s="227"/>
      <c r="DQ288" s="227"/>
      <c r="DR288" s="227"/>
      <c r="DS288" s="227"/>
      <c r="DT288" s="227"/>
      <c r="DU288" s="227"/>
      <c r="DV288" s="227"/>
      <c r="DW288" s="227"/>
      <c r="DX288" s="227"/>
      <c r="DY288" s="227"/>
      <c r="DZ288" s="227"/>
      <c r="EA288" s="227"/>
      <c r="EB288" s="227"/>
      <c r="EC288" s="227"/>
      <c r="ED288" s="227"/>
      <c r="EE288" s="227"/>
      <c r="EF288" s="227"/>
      <c r="EG288" s="227"/>
      <c r="EH288" s="227"/>
      <c r="EI288" s="227"/>
      <c r="EJ288" s="227"/>
      <c r="EK288" s="227"/>
      <c r="EL288" s="227"/>
      <c r="EM288" s="227"/>
      <c r="EN288" s="227"/>
      <c r="EO288" s="227"/>
      <c r="EP288" s="227"/>
      <c r="EQ288" s="227"/>
      <c r="ER288" s="227"/>
      <c r="ES288" s="227"/>
      <c r="ET288" s="227"/>
      <c r="EU288" s="227"/>
      <c r="EV288" s="227"/>
      <c r="EW288" s="227"/>
      <c r="EX288" s="227"/>
      <c r="EY288" s="227"/>
      <c r="EZ288" s="227"/>
      <c r="FA288" s="227"/>
      <c r="FB288" s="227"/>
      <c r="FC288" s="227"/>
      <c r="FD288" s="227"/>
      <c r="FE288" s="227"/>
      <c r="FF288" s="227"/>
      <c r="FG288" s="227"/>
      <c r="FH288" s="227"/>
      <c r="FI288" s="227"/>
      <c r="FJ288" s="227"/>
      <c r="FK288" s="227"/>
      <c r="FL288" s="227"/>
      <c r="FM288" s="227"/>
      <c r="FN288" s="227"/>
      <c r="FO288" s="227"/>
      <c r="FP288" s="227"/>
      <c r="FQ288" s="227"/>
      <c r="FR288" s="227"/>
      <c r="FS288" s="227"/>
      <c r="FT288" s="227"/>
      <c r="FU288" s="227"/>
      <c r="FV288" s="227"/>
      <c r="FW288" s="227"/>
      <c r="FX288" s="227"/>
      <c r="FY288" s="227"/>
      <c r="FZ288" s="227"/>
      <c r="GA288" s="227"/>
      <c r="GB288" s="227"/>
      <c r="GC288" s="227"/>
      <c r="GD288" s="227"/>
      <c r="GE288" s="227"/>
      <c r="GF288" s="227"/>
      <c r="GG288" s="227"/>
      <c r="GH288" s="227"/>
      <c r="GI288" s="227"/>
      <c r="GJ288" s="227"/>
      <c r="GK288" s="227"/>
      <c r="GL288" s="227"/>
      <c r="GM288" s="227"/>
      <c r="GN288" s="227"/>
      <c r="GO288" s="227"/>
      <c r="GP288" s="227"/>
      <c r="GQ288" s="227"/>
      <c r="GR288" s="227"/>
      <c r="GS288" s="227"/>
      <c r="GT288" s="227"/>
      <c r="GU288" s="227"/>
      <c r="GV288" s="227"/>
      <c r="GW288" s="227"/>
      <c r="GX288" s="227"/>
      <c r="GY288" s="227"/>
      <c r="GZ288" s="227"/>
      <c r="HA288" s="227"/>
      <c r="HB288" s="227"/>
      <c r="HC288" s="227"/>
      <c r="HD288" s="227"/>
      <c r="HE288" s="227"/>
      <c r="HF288" s="227"/>
      <c r="HG288" s="227"/>
      <c r="HH288" s="227"/>
      <c r="HI288" s="227"/>
      <c r="HJ288" s="227"/>
      <c r="HK288" s="227"/>
      <c r="HL288" s="227"/>
      <c r="HM288" s="227"/>
      <c r="HN288" s="227"/>
      <c r="HO288" s="227"/>
      <c r="HP288" s="227"/>
      <c r="HQ288" s="227"/>
      <c r="HR288" s="227"/>
      <c r="HS288" s="227"/>
      <c r="HT288" s="227"/>
      <c r="HU288" s="227"/>
      <c r="HV288" s="227"/>
      <c r="HW288" s="227"/>
      <c r="HX288" s="227"/>
      <c r="HY288" s="227"/>
      <c r="HZ288" s="227"/>
      <c r="IA288" s="227"/>
      <c r="IB288" s="227"/>
      <c r="IC288" s="227"/>
      <c r="ID288" s="227"/>
      <c r="IE288" s="227"/>
      <c r="IF288" s="227"/>
      <c r="IG288" s="227"/>
      <c r="IH288" s="227"/>
      <c r="II288" s="227"/>
      <c r="IJ288" s="227"/>
      <c r="IK288" s="227"/>
      <c r="IL288" s="227"/>
      <c r="IM288" s="227"/>
      <c r="IN288" s="227"/>
      <c r="IO288" s="227"/>
      <c r="IP288" s="227"/>
      <c r="IQ288" s="227"/>
      <c r="IR288" s="227"/>
      <c r="IS288" s="227"/>
      <c r="IT288" s="227"/>
      <c r="IU288" s="227"/>
      <c r="IV288" s="227"/>
    </row>
    <row r="289" spans="1:256">
      <c r="A289" s="107"/>
      <c r="D289" s="157"/>
      <c r="E289" s="227"/>
      <c r="F289" s="157"/>
      <c r="G289" s="227"/>
      <c r="H289" s="109"/>
      <c r="I289" s="109"/>
      <c r="J289" s="109"/>
      <c r="K289" s="227"/>
      <c r="L289" s="227"/>
      <c r="M289" s="227"/>
      <c r="N289" s="227"/>
      <c r="O289" s="227"/>
      <c r="P289" s="227"/>
      <c r="Q289" s="227"/>
      <c r="R289" s="227"/>
      <c r="S289" s="227"/>
      <c r="T289" s="227"/>
      <c r="U289" s="227"/>
      <c r="V289" s="227"/>
      <c r="W289" s="227"/>
      <c r="X289" s="227"/>
      <c r="Y289" s="227"/>
      <c r="Z289" s="227"/>
      <c r="AA289" s="227"/>
      <c r="AB289" s="227"/>
      <c r="AC289" s="227"/>
      <c r="AD289" s="227"/>
      <c r="AE289" s="227"/>
      <c r="AF289" s="227"/>
      <c r="AG289" s="227"/>
      <c r="AH289" s="227"/>
      <c r="AI289" s="227"/>
      <c r="AJ289" s="227"/>
      <c r="AK289" s="227"/>
      <c r="AL289" s="227"/>
      <c r="AM289" s="227"/>
      <c r="AN289" s="227"/>
      <c r="AO289" s="227"/>
      <c r="AP289" s="227"/>
      <c r="AQ289" s="227"/>
      <c r="AR289" s="227"/>
      <c r="AS289" s="227"/>
      <c r="AT289" s="227"/>
      <c r="AU289" s="227"/>
      <c r="AV289" s="227"/>
      <c r="AW289" s="227"/>
      <c r="AX289" s="227"/>
      <c r="AY289" s="227"/>
      <c r="AZ289" s="227"/>
      <c r="BA289" s="227"/>
      <c r="BB289" s="227"/>
      <c r="BC289" s="227"/>
      <c r="BD289" s="227"/>
      <c r="BE289" s="227"/>
      <c r="BF289" s="227"/>
      <c r="BG289" s="227"/>
      <c r="BH289" s="227"/>
      <c r="BI289" s="227"/>
      <c r="BJ289" s="227"/>
      <c r="BK289" s="227"/>
      <c r="BL289" s="227"/>
      <c r="BM289" s="227"/>
      <c r="BN289" s="227"/>
      <c r="BO289" s="227"/>
      <c r="BP289" s="227"/>
      <c r="BQ289" s="227"/>
      <c r="BR289" s="227"/>
      <c r="BS289" s="227"/>
      <c r="BT289" s="227"/>
      <c r="BU289" s="227"/>
      <c r="BV289" s="227"/>
      <c r="BW289" s="227"/>
      <c r="BX289" s="227"/>
      <c r="BY289" s="227"/>
      <c r="BZ289" s="227"/>
      <c r="CA289" s="227"/>
      <c r="CB289" s="227"/>
      <c r="CC289" s="109"/>
      <c r="CD289" s="109"/>
      <c r="CE289" s="109"/>
      <c r="CF289" s="109"/>
      <c r="CG289" s="109"/>
      <c r="CH289" s="109"/>
      <c r="CI289" s="109"/>
      <c r="CJ289" s="109"/>
      <c r="CK289" s="109"/>
      <c r="CL289" s="109"/>
      <c r="CM289" s="109"/>
      <c r="CN289" s="109"/>
      <c r="CO289" s="109"/>
      <c r="CP289" s="109"/>
      <c r="CQ289" s="109"/>
      <c r="CR289" s="109"/>
      <c r="CS289" s="109"/>
      <c r="CT289" s="109"/>
      <c r="CU289" s="227"/>
      <c r="CV289" s="227"/>
      <c r="CW289" s="227"/>
      <c r="CX289" s="227"/>
      <c r="CY289" s="227"/>
      <c r="CZ289" s="227"/>
      <c r="DA289" s="227"/>
      <c r="DB289" s="227"/>
      <c r="DC289" s="227"/>
      <c r="DD289" s="227"/>
      <c r="DE289" s="227"/>
      <c r="DF289" s="227"/>
      <c r="DG289" s="227"/>
      <c r="DH289" s="227"/>
      <c r="DI289" s="227"/>
      <c r="DJ289" s="227"/>
      <c r="DK289" s="227"/>
      <c r="DL289" s="227"/>
      <c r="DM289" s="227"/>
      <c r="DN289" s="227"/>
      <c r="DO289" s="227"/>
      <c r="DP289" s="227"/>
      <c r="DQ289" s="227"/>
      <c r="DR289" s="227"/>
      <c r="DS289" s="227"/>
      <c r="DT289" s="227"/>
      <c r="DU289" s="227"/>
      <c r="DV289" s="227"/>
      <c r="DW289" s="227"/>
      <c r="DX289" s="227"/>
      <c r="DY289" s="227"/>
      <c r="DZ289" s="227"/>
      <c r="EA289" s="227"/>
      <c r="EB289" s="227"/>
      <c r="EC289" s="227"/>
      <c r="ED289" s="227"/>
      <c r="EE289" s="227"/>
      <c r="EF289" s="227"/>
      <c r="EG289" s="227"/>
      <c r="EH289" s="227"/>
      <c r="EI289" s="227"/>
      <c r="EJ289" s="227"/>
      <c r="EK289" s="227"/>
      <c r="EL289" s="227"/>
      <c r="EM289" s="227"/>
      <c r="EN289" s="227"/>
      <c r="EO289" s="227"/>
      <c r="EP289" s="227"/>
      <c r="EQ289" s="227"/>
      <c r="ER289" s="227"/>
      <c r="ES289" s="227"/>
      <c r="ET289" s="227"/>
      <c r="EU289" s="227"/>
      <c r="EV289" s="227"/>
      <c r="EW289" s="227"/>
      <c r="EX289" s="227"/>
      <c r="EY289" s="227"/>
      <c r="EZ289" s="227"/>
      <c r="FA289" s="227"/>
      <c r="FB289" s="227"/>
      <c r="FC289" s="227"/>
      <c r="FD289" s="227"/>
      <c r="FE289" s="227"/>
      <c r="FF289" s="227"/>
      <c r="FG289" s="227"/>
      <c r="FH289" s="227"/>
      <c r="FI289" s="227"/>
      <c r="FJ289" s="227"/>
      <c r="FK289" s="227"/>
      <c r="FL289" s="227"/>
      <c r="FM289" s="227"/>
      <c r="FN289" s="227"/>
      <c r="FO289" s="227"/>
      <c r="FP289" s="227"/>
      <c r="FQ289" s="227"/>
      <c r="FR289" s="227"/>
      <c r="FS289" s="227"/>
      <c r="FT289" s="227"/>
      <c r="FU289" s="227"/>
      <c r="FV289" s="227"/>
      <c r="FW289" s="227"/>
      <c r="FX289" s="227"/>
      <c r="FY289" s="227"/>
      <c r="FZ289" s="227"/>
      <c r="GA289" s="227"/>
      <c r="GB289" s="227"/>
      <c r="GC289" s="227"/>
      <c r="GD289" s="227"/>
      <c r="GE289" s="227"/>
      <c r="GF289" s="227"/>
      <c r="GG289" s="227"/>
      <c r="GH289" s="227"/>
      <c r="GI289" s="227"/>
      <c r="GJ289" s="227"/>
      <c r="GK289" s="227"/>
      <c r="GL289" s="227"/>
      <c r="GM289" s="227"/>
      <c r="GN289" s="227"/>
      <c r="GO289" s="227"/>
      <c r="GP289" s="227"/>
      <c r="GQ289" s="227"/>
      <c r="GR289" s="227"/>
      <c r="GS289" s="227"/>
      <c r="GT289" s="227"/>
      <c r="GU289" s="227"/>
      <c r="GV289" s="227"/>
      <c r="GW289" s="227"/>
      <c r="GX289" s="227"/>
      <c r="GY289" s="227"/>
      <c r="GZ289" s="227"/>
      <c r="HA289" s="227"/>
      <c r="HB289" s="227"/>
      <c r="HC289" s="227"/>
      <c r="HD289" s="227"/>
      <c r="HE289" s="227"/>
      <c r="HF289" s="227"/>
      <c r="HG289" s="227"/>
      <c r="HH289" s="227"/>
      <c r="HI289" s="227"/>
      <c r="HJ289" s="227"/>
      <c r="HK289" s="227"/>
      <c r="HL289" s="227"/>
      <c r="HM289" s="227"/>
      <c r="HN289" s="227"/>
      <c r="HO289" s="227"/>
      <c r="HP289" s="227"/>
      <c r="HQ289" s="227"/>
      <c r="HR289" s="227"/>
      <c r="HS289" s="227"/>
      <c r="HT289" s="227"/>
      <c r="HU289" s="227"/>
      <c r="HV289" s="227"/>
      <c r="HW289" s="227"/>
      <c r="HX289" s="227"/>
      <c r="HY289" s="227"/>
      <c r="HZ289" s="227"/>
      <c r="IA289" s="227"/>
      <c r="IB289" s="227"/>
      <c r="IC289" s="227"/>
      <c r="ID289" s="227"/>
      <c r="IE289" s="227"/>
      <c r="IF289" s="227"/>
      <c r="IG289" s="227"/>
      <c r="IH289" s="227"/>
      <c r="II289" s="227"/>
      <c r="IJ289" s="227"/>
      <c r="IK289" s="227"/>
      <c r="IL289" s="227"/>
      <c r="IM289" s="227"/>
      <c r="IN289" s="227"/>
      <c r="IO289" s="227"/>
      <c r="IP289" s="227"/>
      <c r="IQ289" s="227"/>
      <c r="IR289" s="227"/>
      <c r="IS289" s="227"/>
      <c r="IT289" s="227"/>
      <c r="IU289" s="227"/>
      <c r="IV289" s="227"/>
    </row>
    <row r="290" spans="1:256">
      <c r="A290" s="107"/>
      <c r="D290" s="157"/>
      <c r="E290" s="227"/>
      <c r="F290" s="157"/>
      <c r="G290" s="227"/>
      <c r="H290" s="109"/>
      <c r="I290" s="109"/>
      <c r="J290" s="109"/>
      <c r="K290" s="227"/>
      <c r="L290" s="227"/>
      <c r="M290" s="227"/>
      <c r="N290" s="227"/>
      <c r="O290" s="227"/>
      <c r="P290" s="227"/>
      <c r="Q290" s="227"/>
      <c r="R290" s="227"/>
      <c r="S290" s="227"/>
      <c r="T290" s="227"/>
      <c r="U290" s="227"/>
      <c r="V290" s="227"/>
      <c r="W290" s="227"/>
      <c r="X290" s="227"/>
      <c r="Y290" s="227"/>
      <c r="Z290" s="227"/>
      <c r="AA290" s="227"/>
      <c r="AB290" s="227"/>
      <c r="AC290" s="227"/>
      <c r="AD290" s="227"/>
      <c r="AE290" s="227"/>
      <c r="AF290" s="227"/>
      <c r="AG290" s="227"/>
      <c r="AH290" s="227"/>
      <c r="AI290" s="227"/>
      <c r="AJ290" s="227"/>
      <c r="AK290" s="227"/>
      <c r="AL290" s="227"/>
      <c r="AM290" s="227"/>
      <c r="AN290" s="227"/>
      <c r="AO290" s="227"/>
      <c r="AP290" s="227"/>
      <c r="AQ290" s="227"/>
      <c r="AR290" s="227"/>
      <c r="AS290" s="227"/>
      <c r="AT290" s="227"/>
      <c r="AU290" s="227"/>
      <c r="AV290" s="227"/>
      <c r="AW290" s="227"/>
      <c r="AX290" s="227"/>
      <c r="AY290" s="227"/>
      <c r="AZ290" s="227"/>
      <c r="BA290" s="227"/>
      <c r="BB290" s="227"/>
      <c r="BC290" s="227"/>
      <c r="BD290" s="227"/>
      <c r="BE290" s="227"/>
      <c r="BF290" s="227"/>
      <c r="BG290" s="227"/>
      <c r="BH290" s="227"/>
      <c r="BI290" s="227"/>
      <c r="BJ290" s="227"/>
      <c r="BK290" s="227"/>
      <c r="BL290" s="227"/>
      <c r="BM290" s="227"/>
      <c r="BN290" s="227"/>
      <c r="BO290" s="227"/>
      <c r="BP290" s="227"/>
      <c r="BQ290" s="227"/>
      <c r="BR290" s="227"/>
      <c r="BS290" s="227"/>
      <c r="BT290" s="227"/>
      <c r="BU290" s="227"/>
      <c r="BV290" s="227"/>
      <c r="BW290" s="227"/>
      <c r="BX290" s="227"/>
      <c r="BY290" s="227"/>
      <c r="BZ290" s="227"/>
      <c r="CA290" s="227"/>
      <c r="CB290" s="227"/>
      <c r="CC290" s="109"/>
      <c r="CD290" s="109"/>
      <c r="CE290" s="109"/>
      <c r="CF290" s="109"/>
      <c r="CG290" s="109"/>
      <c r="CH290" s="109"/>
      <c r="CI290" s="109"/>
      <c r="CJ290" s="109"/>
      <c r="CK290" s="109"/>
      <c r="CL290" s="109"/>
      <c r="CM290" s="109"/>
      <c r="CN290" s="109"/>
      <c r="CO290" s="109"/>
      <c r="CP290" s="109"/>
      <c r="CQ290" s="109"/>
      <c r="CR290" s="109"/>
      <c r="CS290" s="109"/>
      <c r="CT290" s="109"/>
      <c r="CU290" s="227"/>
      <c r="CV290" s="227"/>
      <c r="CW290" s="227"/>
      <c r="CX290" s="227"/>
      <c r="CY290" s="227"/>
      <c r="CZ290" s="227"/>
      <c r="DA290" s="227"/>
      <c r="DB290" s="227"/>
      <c r="DC290" s="227"/>
      <c r="DD290" s="227"/>
      <c r="DE290" s="227"/>
      <c r="DF290" s="227"/>
      <c r="DG290" s="227"/>
      <c r="DH290" s="227"/>
      <c r="DI290" s="227"/>
      <c r="DJ290" s="227"/>
      <c r="DK290" s="227"/>
      <c r="DL290" s="227"/>
      <c r="DM290" s="227"/>
      <c r="DN290" s="227"/>
      <c r="DO290" s="227"/>
      <c r="DP290" s="227"/>
      <c r="DQ290" s="227"/>
      <c r="DR290" s="227"/>
      <c r="DS290" s="227"/>
      <c r="DT290" s="227"/>
      <c r="DU290" s="227"/>
      <c r="DV290" s="227"/>
      <c r="DW290" s="227"/>
      <c r="DX290" s="227"/>
      <c r="DY290" s="227"/>
      <c r="DZ290" s="227"/>
      <c r="EA290" s="227"/>
      <c r="EB290" s="227"/>
      <c r="EC290" s="227"/>
      <c r="ED290" s="227"/>
      <c r="EE290" s="227"/>
      <c r="EF290" s="227"/>
      <c r="EG290" s="227"/>
      <c r="EH290" s="227"/>
      <c r="EI290" s="227"/>
      <c r="EJ290" s="227"/>
      <c r="EK290" s="227"/>
      <c r="EL290" s="227"/>
      <c r="EM290" s="227"/>
      <c r="EN290" s="227"/>
      <c r="EO290" s="227"/>
      <c r="EP290" s="227"/>
      <c r="EQ290" s="227"/>
      <c r="ER290" s="227"/>
      <c r="ES290" s="227"/>
      <c r="ET290" s="227"/>
      <c r="EU290" s="227"/>
      <c r="EV290" s="227"/>
      <c r="EW290" s="227"/>
      <c r="EX290" s="227"/>
      <c r="EY290" s="227"/>
      <c r="EZ290" s="227"/>
      <c r="FA290" s="227"/>
      <c r="FB290" s="227"/>
      <c r="FC290" s="227"/>
      <c r="FD290" s="227"/>
      <c r="FE290" s="227"/>
      <c r="FF290" s="227"/>
      <c r="FG290" s="227"/>
      <c r="FH290" s="227"/>
      <c r="FI290" s="227"/>
      <c r="FJ290" s="227"/>
      <c r="FK290" s="227"/>
      <c r="FL290" s="227"/>
      <c r="FM290" s="227"/>
      <c r="FN290" s="227"/>
      <c r="FO290" s="227"/>
      <c r="FP290" s="227"/>
      <c r="FQ290" s="227"/>
      <c r="FR290" s="227"/>
      <c r="FS290" s="227"/>
      <c r="FT290" s="227"/>
      <c r="FU290" s="227"/>
      <c r="FV290" s="227"/>
      <c r="FW290" s="227"/>
      <c r="FX290" s="227"/>
      <c r="FY290" s="227"/>
      <c r="FZ290" s="227"/>
      <c r="GA290" s="227"/>
      <c r="GB290" s="227"/>
      <c r="GC290" s="227"/>
      <c r="GD290" s="227"/>
      <c r="GE290" s="227"/>
      <c r="GF290" s="227"/>
      <c r="GG290" s="227"/>
      <c r="GH290" s="227"/>
      <c r="GI290" s="227"/>
      <c r="GJ290" s="227"/>
      <c r="GK290" s="227"/>
      <c r="GL290" s="227"/>
      <c r="GM290" s="227"/>
      <c r="GN290" s="227"/>
      <c r="GO290" s="227"/>
      <c r="GP290" s="227"/>
      <c r="GQ290" s="227"/>
      <c r="GR290" s="227"/>
      <c r="GS290" s="227"/>
      <c r="GT290" s="227"/>
      <c r="GU290" s="227"/>
      <c r="GV290" s="227"/>
      <c r="GW290" s="227"/>
      <c r="GX290" s="227"/>
      <c r="GY290" s="227"/>
      <c r="GZ290" s="227"/>
      <c r="HA290" s="227"/>
      <c r="HB290" s="227"/>
      <c r="HC290" s="227"/>
      <c r="HD290" s="227"/>
      <c r="HE290" s="227"/>
      <c r="HF290" s="227"/>
      <c r="HG290" s="227"/>
      <c r="HH290" s="227"/>
      <c r="HI290" s="227"/>
      <c r="HJ290" s="227"/>
      <c r="HK290" s="227"/>
      <c r="HL290" s="227"/>
      <c r="HM290" s="227"/>
      <c r="HN290" s="227"/>
      <c r="HO290" s="227"/>
      <c r="HP290" s="227"/>
      <c r="HQ290" s="227"/>
      <c r="HR290" s="227"/>
      <c r="HS290" s="227"/>
      <c r="HT290" s="227"/>
      <c r="HU290" s="227"/>
      <c r="HV290" s="227"/>
      <c r="HW290" s="227"/>
      <c r="HX290" s="227"/>
      <c r="HY290" s="227"/>
      <c r="HZ290" s="227"/>
      <c r="IA290" s="227"/>
      <c r="IB290" s="227"/>
      <c r="IC290" s="227"/>
      <c r="ID290" s="227"/>
      <c r="IE290" s="227"/>
      <c r="IF290" s="227"/>
      <c r="IG290" s="227"/>
      <c r="IH290" s="227"/>
      <c r="II290" s="227"/>
      <c r="IJ290" s="227"/>
      <c r="IK290" s="227"/>
      <c r="IL290" s="227"/>
      <c r="IM290" s="227"/>
      <c r="IN290" s="227"/>
      <c r="IO290" s="227"/>
      <c r="IP290" s="227"/>
      <c r="IQ290" s="227"/>
      <c r="IR290" s="227"/>
      <c r="IS290" s="227"/>
      <c r="IT290" s="227"/>
      <c r="IU290" s="227"/>
      <c r="IV290" s="227"/>
    </row>
    <row r="291" spans="1:256">
      <c r="A291" s="107"/>
      <c r="D291" s="157"/>
      <c r="E291" s="227"/>
      <c r="F291" s="157"/>
      <c r="G291" s="227"/>
      <c r="H291" s="109"/>
      <c r="I291" s="109"/>
      <c r="J291" s="109"/>
      <c r="K291" s="227"/>
      <c r="L291" s="227"/>
      <c r="M291" s="227"/>
      <c r="N291" s="227"/>
      <c r="O291" s="227"/>
      <c r="P291" s="227"/>
      <c r="Q291" s="227"/>
      <c r="R291" s="227"/>
      <c r="S291" s="227"/>
      <c r="T291" s="227"/>
      <c r="U291" s="227"/>
      <c r="V291" s="227"/>
      <c r="W291" s="227"/>
      <c r="X291" s="227"/>
      <c r="Y291" s="227"/>
      <c r="Z291" s="227"/>
      <c r="AA291" s="227"/>
      <c r="AB291" s="227"/>
      <c r="AC291" s="227"/>
      <c r="AD291" s="227"/>
      <c r="AE291" s="227"/>
      <c r="AF291" s="227"/>
      <c r="AG291" s="227"/>
      <c r="AH291" s="227"/>
      <c r="AI291" s="227"/>
      <c r="AJ291" s="227"/>
      <c r="AK291" s="227"/>
      <c r="AL291" s="227"/>
      <c r="AM291" s="227"/>
      <c r="AN291" s="227"/>
      <c r="AO291" s="227"/>
      <c r="AP291" s="227"/>
      <c r="AQ291" s="227"/>
      <c r="AR291" s="227"/>
      <c r="AS291" s="227"/>
      <c r="AT291" s="227"/>
      <c r="AU291" s="227"/>
      <c r="AV291" s="227"/>
      <c r="AW291" s="227"/>
      <c r="AX291" s="227"/>
      <c r="AY291" s="227"/>
      <c r="AZ291" s="227"/>
      <c r="BA291" s="227"/>
      <c r="BB291" s="227"/>
      <c r="BC291" s="227"/>
      <c r="BD291" s="227"/>
      <c r="BE291" s="227"/>
      <c r="BF291" s="227"/>
      <c r="BG291" s="227"/>
      <c r="BH291" s="227"/>
      <c r="BI291" s="227"/>
      <c r="BJ291" s="227"/>
      <c r="BK291" s="227"/>
      <c r="BL291" s="227"/>
      <c r="BM291" s="227"/>
      <c r="BN291" s="227"/>
      <c r="BO291" s="227"/>
      <c r="BP291" s="227"/>
      <c r="BQ291" s="227"/>
      <c r="BR291" s="227"/>
      <c r="BS291" s="227"/>
      <c r="BT291" s="227"/>
      <c r="BU291" s="227"/>
      <c r="BV291" s="227"/>
      <c r="BW291" s="227"/>
      <c r="BX291" s="227"/>
      <c r="BY291" s="227"/>
      <c r="BZ291" s="227"/>
      <c r="CA291" s="227"/>
      <c r="CB291" s="227"/>
      <c r="CC291" s="109"/>
      <c r="CD291" s="109"/>
      <c r="CE291" s="109"/>
      <c r="CF291" s="109"/>
      <c r="CG291" s="109"/>
      <c r="CH291" s="109"/>
      <c r="CI291" s="109"/>
      <c r="CJ291" s="109"/>
      <c r="CK291" s="109"/>
      <c r="CL291" s="109"/>
      <c r="CM291" s="109"/>
      <c r="CN291" s="109"/>
      <c r="CO291" s="109"/>
      <c r="CP291" s="109"/>
      <c r="CQ291" s="109"/>
      <c r="CR291" s="109"/>
      <c r="CS291" s="109"/>
      <c r="CT291" s="109"/>
      <c r="CU291" s="227"/>
      <c r="CV291" s="227"/>
      <c r="CW291" s="227"/>
      <c r="CX291" s="227"/>
      <c r="CY291" s="227"/>
      <c r="CZ291" s="227"/>
      <c r="DA291" s="227"/>
      <c r="DB291" s="227"/>
      <c r="DC291" s="227"/>
      <c r="DD291" s="227"/>
      <c r="DE291" s="227"/>
      <c r="DF291" s="227"/>
      <c r="DG291" s="227"/>
      <c r="DH291" s="227"/>
      <c r="DI291" s="227"/>
      <c r="DJ291" s="227"/>
      <c r="DK291" s="227"/>
      <c r="DL291" s="227"/>
      <c r="DM291" s="227"/>
      <c r="DN291" s="227"/>
      <c r="DO291" s="227"/>
      <c r="DP291" s="227"/>
      <c r="DQ291" s="227"/>
      <c r="DR291" s="227"/>
      <c r="DS291" s="227"/>
      <c r="DT291" s="227"/>
      <c r="DU291" s="227"/>
      <c r="DV291" s="227"/>
      <c r="DW291" s="227"/>
      <c r="DX291" s="227"/>
      <c r="DY291" s="227"/>
      <c r="DZ291" s="227"/>
      <c r="EA291" s="227"/>
      <c r="EB291" s="227"/>
      <c r="EC291" s="227"/>
      <c r="ED291" s="227"/>
      <c r="EE291" s="227"/>
      <c r="EF291" s="227"/>
      <c r="EG291" s="227"/>
      <c r="EH291" s="227"/>
      <c r="EI291" s="227"/>
      <c r="EJ291" s="227"/>
      <c r="EK291" s="227"/>
      <c r="EL291" s="227"/>
      <c r="EM291" s="227"/>
      <c r="EN291" s="227"/>
      <c r="EO291" s="227"/>
      <c r="EP291" s="227"/>
      <c r="EQ291" s="227"/>
      <c r="ER291" s="227"/>
      <c r="ES291" s="227"/>
      <c r="ET291" s="227"/>
      <c r="EU291" s="227"/>
      <c r="EV291" s="227"/>
      <c r="EW291" s="227"/>
      <c r="EX291" s="227"/>
      <c r="EY291" s="227"/>
      <c r="EZ291" s="227"/>
      <c r="FA291" s="227"/>
      <c r="FB291" s="227"/>
      <c r="FC291" s="227"/>
      <c r="FD291" s="227"/>
      <c r="FE291" s="227"/>
      <c r="FF291" s="227"/>
      <c r="FG291" s="227"/>
      <c r="FH291" s="227"/>
      <c r="FI291" s="227"/>
      <c r="FJ291" s="227"/>
      <c r="FK291" s="227"/>
      <c r="FL291" s="227"/>
      <c r="FM291" s="227"/>
      <c r="FN291" s="227"/>
      <c r="FO291" s="227"/>
      <c r="FP291" s="227"/>
      <c r="FQ291" s="227"/>
      <c r="FR291" s="227"/>
      <c r="FS291" s="227"/>
      <c r="FT291" s="227"/>
      <c r="FU291" s="227"/>
      <c r="FV291" s="227"/>
      <c r="FW291" s="227"/>
      <c r="FX291" s="227"/>
      <c r="FY291" s="227"/>
      <c r="FZ291" s="227"/>
      <c r="GA291" s="227"/>
      <c r="GB291" s="227"/>
      <c r="GC291" s="227"/>
      <c r="GD291" s="227"/>
      <c r="GE291" s="227"/>
      <c r="GF291" s="227"/>
      <c r="GG291" s="227"/>
      <c r="GH291" s="227"/>
      <c r="GI291" s="227"/>
      <c r="GJ291" s="227"/>
      <c r="GK291" s="227"/>
      <c r="GL291" s="227"/>
      <c r="GM291" s="227"/>
      <c r="GN291" s="227"/>
      <c r="GO291" s="227"/>
      <c r="GP291" s="227"/>
      <c r="GQ291" s="227"/>
      <c r="GR291" s="227"/>
      <c r="GS291" s="227"/>
      <c r="GT291" s="227"/>
      <c r="GU291" s="227"/>
      <c r="GV291" s="227"/>
      <c r="GW291" s="227"/>
      <c r="GX291" s="227"/>
      <c r="GY291" s="227"/>
      <c r="GZ291" s="227"/>
      <c r="HA291" s="227"/>
      <c r="HB291" s="227"/>
      <c r="HC291" s="227"/>
      <c r="HD291" s="227"/>
      <c r="HE291" s="227"/>
      <c r="HF291" s="227"/>
      <c r="HG291" s="227"/>
      <c r="HH291" s="227"/>
      <c r="HI291" s="227"/>
      <c r="HJ291" s="227"/>
      <c r="HK291" s="227"/>
      <c r="HL291" s="227"/>
      <c r="HM291" s="227"/>
      <c r="HN291" s="227"/>
      <c r="HO291" s="227"/>
      <c r="HP291" s="227"/>
      <c r="HQ291" s="227"/>
      <c r="HR291" s="227"/>
      <c r="HS291" s="227"/>
      <c r="HT291" s="227"/>
      <c r="HU291" s="227"/>
      <c r="HV291" s="227"/>
      <c r="HW291" s="227"/>
      <c r="HX291" s="227"/>
      <c r="HY291" s="227"/>
      <c r="HZ291" s="227"/>
      <c r="IA291" s="227"/>
      <c r="IB291" s="227"/>
      <c r="IC291" s="227"/>
      <c r="ID291" s="227"/>
      <c r="IE291" s="227"/>
      <c r="IF291" s="227"/>
      <c r="IG291" s="227"/>
      <c r="IH291" s="227"/>
      <c r="II291" s="227"/>
      <c r="IJ291" s="227"/>
      <c r="IK291" s="227"/>
      <c r="IL291" s="227"/>
      <c r="IM291" s="227"/>
      <c r="IN291" s="227"/>
      <c r="IO291" s="227"/>
      <c r="IP291" s="227"/>
      <c r="IQ291" s="227"/>
      <c r="IR291" s="227"/>
      <c r="IS291" s="227"/>
      <c r="IT291" s="227"/>
      <c r="IU291" s="227"/>
      <c r="IV291" s="227"/>
    </row>
    <row r="292" spans="1:256">
      <c r="A292" s="107"/>
      <c r="D292" s="157"/>
      <c r="E292" s="227"/>
      <c r="F292" s="157"/>
      <c r="G292" s="227"/>
      <c r="H292" s="109"/>
      <c r="I292" s="109"/>
      <c r="J292" s="109"/>
      <c r="K292" s="227"/>
      <c r="L292" s="227"/>
      <c r="M292" s="227"/>
      <c r="N292" s="227"/>
      <c r="O292" s="227"/>
      <c r="P292" s="227"/>
      <c r="Q292" s="227"/>
      <c r="R292" s="227"/>
      <c r="S292" s="227"/>
      <c r="T292" s="227"/>
      <c r="U292" s="227"/>
      <c r="V292" s="227"/>
      <c r="W292" s="227"/>
      <c r="X292" s="227"/>
      <c r="Y292" s="227"/>
      <c r="Z292" s="227"/>
      <c r="AA292" s="227"/>
      <c r="AB292" s="227"/>
      <c r="AC292" s="227"/>
      <c r="AD292" s="227"/>
      <c r="AE292" s="227"/>
      <c r="AF292" s="227"/>
      <c r="AG292" s="227"/>
      <c r="AH292" s="227"/>
      <c r="AI292" s="227"/>
      <c r="AJ292" s="227"/>
      <c r="AK292" s="227"/>
      <c r="AL292" s="227"/>
      <c r="AM292" s="227"/>
      <c r="AN292" s="227"/>
      <c r="AO292" s="227"/>
      <c r="AP292" s="227"/>
      <c r="AQ292" s="227"/>
      <c r="AR292" s="227"/>
      <c r="AS292" s="227"/>
      <c r="AT292" s="227"/>
      <c r="AU292" s="227"/>
      <c r="AV292" s="227"/>
      <c r="AW292" s="227"/>
      <c r="AX292" s="227"/>
      <c r="AY292" s="227"/>
      <c r="AZ292" s="227"/>
      <c r="BA292" s="227"/>
      <c r="BB292" s="227"/>
      <c r="BC292" s="227"/>
      <c r="BD292" s="227"/>
      <c r="BE292" s="227"/>
      <c r="BF292" s="227"/>
      <c r="BG292" s="227"/>
      <c r="BH292" s="227"/>
      <c r="BI292" s="227"/>
      <c r="BJ292" s="227"/>
      <c r="BK292" s="227"/>
      <c r="BL292" s="227"/>
      <c r="BM292" s="227"/>
      <c r="BN292" s="227"/>
      <c r="BO292" s="227"/>
      <c r="BP292" s="227"/>
      <c r="BQ292" s="227"/>
      <c r="BR292" s="227"/>
      <c r="BS292" s="227"/>
      <c r="BT292" s="227"/>
      <c r="BU292" s="227"/>
      <c r="BV292" s="227"/>
      <c r="BW292" s="227"/>
      <c r="BX292" s="227"/>
      <c r="BY292" s="227"/>
      <c r="BZ292" s="227"/>
      <c r="CA292" s="227"/>
      <c r="CB292" s="227"/>
      <c r="CC292" s="109"/>
      <c r="CD292" s="109"/>
      <c r="CE292" s="109"/>
      <c r="CF292" s="109"/>
      <c r="CG292" s="109"/>
      <c r="CH292" s="109"/>
      <c r="CI292" s="109"/>
      <c r="CJ292" s="109"/>
      <c r="CK292" s="109"/>
      <c r="CL292" s="109"/>
      <c r="CM292" s="109"/>
      <c r="CN292" s="109"/>
      <c r="CO292" s="109"/>
      <c r="CP292" s="109"/>
      <c r="CQ292" s="109"/>
      <c r="CR292" s="109"/>
      <c r="CS292" s="109"/>
      <c r="CT292" s="109"/>
      <c r="CU292" s="227"/>
      <c r="CV292" s="227"/>
      <c r="CW292" s="227"/>
      <c r="CX292" s="227"/>
      <c r="CY292" s="227"/>
      <c r="CZ292" s="227"/>
      <c r="DA292" s="227"/>
      <c r="DB292" s="227"/>
      <c r="DC292" s="227"/>
      <c r="DD292" s="227"/>
      <c r="DE292" s="227"/>
      <c r="DF292" s="227"/>
      <c r="DG292" s="227"/>
      <c r="DH292" s="227"/>
      <c r="DI292" s="227"/>
      <c r="DJ292" s="227"/>
      <c r="DK292" s="227"/>
      <c r="DL292" s="227"/>
      <c r="DM292" s="227"/>
      <c r="DN292" s="227"/>
      <c r="DO292" s="227"/>
      <c r="DP292" s="227"/>
      <c r="DQ292" s="227"/>
      <c r="DR292" s="227"/>
      <c r="DS292" s="227"/>
      <c r="DT292" s="227"/>
      <c r="DU292" s="227"/>
      <c r="DV292" s="227"/>
      <c r="DW292" s="227"/>
      <c r="DX292" s="227"/>
      <c r="DY292" s="227"/>
      <c r="DZ292" s="227"/>
      <c r="EA292" s="227"/>
      <c r="EB292" s="227"/>
      <c r="EC292" s="227"/>
      <c r="ED292" s="227"/>
      <c r="EE292" s="227"/>
      <c r="EF292" s="227"/>
      <c r="EG292" s="227"/>
      <c r="EH292" s="227"/>
      <c r="EI292" s="227"/>
      <c r="EJ292" s="227"/>
      <c r="EK292" s="227"/>
      <c r="EL292" s="227"/>
      <c r="EM292" s="227"/>
      <c r="EN292" s="227"/>
      <c r="EO292" s="227"/>
      <c r="EP292" s="227"/>
      <c r="EQ292" s="227"/>
      <c r="ER292" s="227"/>
      <c r="ES292" s="227"/>
      <c r="ET292" s="227"/>
      <c r="EU292" s="227"/>
      <c r="EV292" s="227"/>
      <c r="EW292" s="227"/>
      <c r="EX292" s="227"/>
      <c r="EY292" s="227"/>
      <c r="EZ292" s="227"/>
      <c r="FA292" s="227"/>
      <c r="FB292" s="227"/>
      <c r="FC292" s="227"/>
      <c r="FD292" s="227"/>
      <c r="FE292" s="227"/>
      <c r="FF292" s="227"/>
      <c r="FG292" s="227"/>
      <c r="FH292" s="227"/>
      <c r="FI292" s="227"/>
      <c r="FJ292" s="227"/>
      <c r="FK292" s="227"/>
      <c r="FL292" s="227"/>
      <c r="FM292" s="227"/>
      <c r="FN292" s="227"/>
      <c r="FO292" s="227"/>
      <c r="FP292" s="227"/>
      <c r="FQ292" s="227"/>
      <c r="FR292" s="227"/>
      <c r="FS292" s="227"/>
      <c r="FT292" s="227"/>
      <c r="FU292" s="227"/>
      <c r="FV292" s="227"/>
      <c r="FW292" s="227"/>
      <c r="FX292" s="227"/>
      <c r="FY292" s="227"/>
      <c r="FZ292" s="227"/>
      <c r="GA292" s="227"/>
      <c r="GB292" s="227"/>
      <c r="GC292" s="227"/>
      <c r="GD292" s="227"/>
      <c r="GE292" s="227"/>
      <c r="GF292" s="227"/>
      <c r="GG292" s="227"/>
      <c r="GH292" s="227"/>
      <c r="GI292" s="227"/>
      <c r="GJ292" s="227"/>
      <c r="GK292" s="227"/>
      <c r="GL292" s="227"/>
      <c r="GM292" s="227"/>
      <c r="GN292" s="227"/>
      <c r="GO292" s="227"/>
      <c r="GP292" s="227"/>
      <c r="GQ292" s="227"/>
      <c r="GR292" s="227"/>
      <c r="GS292" s="227"/>
      <c r="GT292" s="227"/>
      <c r="GU292" s="227"/>
      <c r="GV292" s="227"/>
      <c r="GW292" s="227"/>
      <c r="GX292" s="227"/>
      <c r="GY292" s="227"/>
      <c r="GZ292" s="227"/>
      <c r="HA292" s="227"/>
      <c r="HB292" s="227"/>
      <c r="HC292" s="227"/>
      <c r="HD292" s="227"/>
      <c r="HE292" s="227"/>
      <c r="HF292" s="227"/>
      <c r="HG292" s="227"/>
      <c r="HH292" s="227"/>
      <c r="HI292" s="227"/>
      <c r="HJ292" s="227"/>
      <c r="HK292" s="227"/>
      <c r="HL292" s="227"/>
      <c r="HM292" s="227"/>
      <c r="HN292" s="227"/>
      <c r="HO292" s="227"/>
      <c r="HP292" s="227"/>
      <c r="HQ292" s="227"/>
      <c r="HR292" s="227"/>
      <c r="HS292" s="227"/>
      <c r="HT292" s="227"/>
      <c r="HU292" s="227"/>
      <c r="HV292" s="227"/>
      <c r="HW292" s="227"/>
      <c r="HX292" s="227"/>
      <c r="HY292" s="227"/>
      <c r="HZ292" s="227"/>
      <c r="IA292" s="227"/>
      <c r="IB292" s="227"/>
      <c r="IC292" s="227"/>
      <c r="ID292" s="227"/>
      <c r="IE292" s="227"/>
      <c r="IF292" s="227"/>
      <c r="IG292" s="227"/>
      <c r="IH292" s="227"/>
      <c r="II292" s="227"/>
      <c r="IJ292" s="227"/>
      <c r="IK292" s="227"/>
      <c r="IL292" s="227"/>
      <c r="IM292" s="227"/>
      <c r="IN292" s="227"/>
      <c r="IO292" s="227"/>
      <c r="IP292" s="227"/>
      <c r="IQ292" s="227"/>
      <c r="IR292" s="227"/>
      <c r="IS292" s="227"/>
      <c r="IT292" s="227"/>
      <c r="IU292" s="227"/>
      <c r="IV292" s="227"/>
    </row>
    <row r="293" spans="1:256">
      <c r="A293" s="107"/>
      <c r="D293" s="157"/>
      <c r="E293" s="227"/>
      <c r="F293" s="157"/>
      <c r="G293" s="227"/>
      <c r="H293" s="109"/>
      <c r="I293" s="109"/>
      <c r="J293" s="109"/>
      <c r="K293" s="227"/>
      <c r="L293" s="227"/>
      <c r="M293" s="227"/>
      <c r="N293" s="227"/>
      <c r="O293" s="227"/>
      <c r="P293" s="227"/>
      <c r="Q293" s="227"/>
      <c r="R293" s="227"/>
      <c r="S293" s="227"/>
      <c r="T293" s="227"/>
      <c r="U293" s="227"/>
      <c r="V293" s="227"/>
      <c r="W293" s="227"/>
      <c r="X293" s="227"/>
      <c r="Y293" s="227"/>
      <c r="Z293" s="227"/>
      <c r="AA293" s="227"/>
      <c r="AB293" s="227"/>
      <c r="AC293" s="227"/>
      <c r="AD293" s="227"/>
      <c r="AE293" s="227"/>
      <c r="AF293" s="227"/>
      <c r="AG293" s="227"/>
      <c r="AH293" s="227"/>
      <c r="AI293" s="227"/>
      <c r="AJ293" s="227"/>
      <c r="AK293" s="227"/>
      <c r="AL293" s="227"/>
      <c r="AM293" s="227"/>
      <c r="AN293" s="227"/>
      <c r="AO293" s="227"/>
      <c r="AP293" s="227"/>
      <c r="AQ293" s="227"/>
      <c r="AR293" s="227"/>
      <c r="AS293" s="227"/>
      <c r="AT293" s="227"/>
      <c r="AU293" s="227"/>
      <c r="AV293" s="227"/>
      <c r="AW293" s="227"/>
      <c r="AX293" s="227"/>
      <c r="AY293" s="227"/>
      <c r="AZ293" s="227"/>
      <c r="BA293" s="227"/>
      <c r="BB293" s="227"/>
      <c r="BC293" s="227"/>
      <c r="BD293" s="227"/>
      <c r="BE293" s="227"/>
      <c r="BF293" s="227"/>
      <c r="BG293" s="227"/>
      <c r="BH293" s="227"/>
      <c r="BI293" s="227"/>
      <c r="BJ293" s="227"/>
      <c r="BK293" s="227"/>
      <c r="BL293" s="227"/>
      <c r="BM293" s="227"/>
      <c r="BN293" s="227"/>
      <c r="BO293" s="227"/>
      <c r="BP293" s="227"/>
      <c r="BQ293" s="227"/>
      <c r="BR293" s="227"/>
      <c r="BS293" s="227"/>
      <c r="BT293" s="227"/>
      <c r="BU293" s="227"/>
      <c r="BV293" s="227"/>
      <c r="BW293" s="227"/>
      <c r="BX293" s="227"/>
      <c r="BY293" s="227"/>
      <c r="BZ293" s="227"/>
      <c r="CA293" s="227"/>
      <c r="CB293" s="227"/>
      <c r="CC293" s="109"/>
      <c r="CD293" s="109"/>
      <c r="CE293" s="109"/>
      <c r="CF293" s="109"/>
      <c r="CG293" s="109"/>
      <c r="CH293" s="109"/>
      <c r="CI293" s="109"/>
      <c r="CJ293" s="109"/>
      <c r="CK293" s="109"/>
      <c r="CL293" s="109"/>
      <c r="CM293" s="109"/>
      <c r="CN293" s="109"/>
      <c r="CO293" s="109"/>
      <c r="CP293" s="109"/>
      <c r="CQ293" s="109"/>
      <c r="CR293" s="109"/>
      <c r="CS293" s="109"/>
      <c r="CT293" s="109"/>
      <c r="CU293" s="227"/>
      <c r="CV293" s="227"/>
      <c r="CW293" s="227"/>
      <c r="CX293" s="227"/>
      <c r="CY293" s="227"/>
      <c r="CZ293" s="227"/>
      <c r="DA293" s="227"/>
      <c r="DB293" s="227"/>
      <c r="DC293" s="227"/>
      <c r="DD293" s="227"/>
      <c r="DE293" s="227"/>
      <c r="DF293" s="227"/>
      <c r="DG293" s="227"/>
      <c r="DH293" s="227"/>
      <c r="DI293" s="227"/>
      <c r="DJ293" s="227"/>
      <c r="DK293" s="227"/>
      <c r="DL293" s="227"/>
      <c r="DM293" s="227"/>
      <c r="DN293" s="227"/>
      <c r="DO293" s="227"/>
      <c r="DP293" s="227"/>
      <c r="DQ293" s="227"/>
      <c r="DR293" s="227"/>
      <c r="DS293" s="227"/>
      <c r="DT293" s="227"/>
      <c r="DU293" s="227"/>
      <c r="DV293" s="227"/>
      <c r="DW293" s="227"/>
      <c r="DX293" s="227"/>
      <c r="DY293" s="227"/>
      <c r="DZ293" s="227"/>
      <c r="EA293" s="227"/>
      <c r="EB293" s="227"/>
      <c r="EC293" s="227"/>
      <c r="ED293" s="227"/>
      <c r="EE293" s="227"/>
      <c r="EF293" s="227"/>
      <c r="EG293" s="227"/>
      <c r="EH293" s="227"/>
      <c r="EI293" s="227"/>
      <c r="EJ293" s="227"/>
      <c r="EK293" s="227"/>
      <c r="EL293" s="227"/>
      <c r="EM293" s="227"/>
      <c r="EN293" s="227"/>
      <c r="EO293" s="227"/>
      <c r="EP293" s="227"/>
      <c r="EQ293" s="227"/>
      <c r="ER293" s="227"/>
      <c r="ES293" s="227"/>
      <c r="ET293" s="227"/>
      <c r="EU293" s="227"/>
      <c r="EV293" s="227"/>
      <c r="EW293" s="227"/>
      <c r="EX293" s="227"/>
      <c r="EY293" s="227"/>
      <c r="EZ293" s="227"/>
      <c r="FA293" s="227"/>
      <c r="FB293" s="227"/>
      <c r="FC293" s="227"/>
      <c r="FD293" s="227"/>
      <c r="FE293" s="227"/>
      <c r="FF293" s="227"/>
      <c r="FG293" s="227"/>
      <c r="FH293" s="227"/>
      <c r="FI293" s="227"/>
      <c r="FJ293" s="227"/>
      <c r="FK293" s="227"/>
      <c r="FL293" s="227"/>
      <c r="FM293" s="227"/>
      <c r="FN293" s="227"/>
      <c r="FO293" s="227"/>
      <c r="FP293" s="227"/>
      <c r="FQ293" s="227"/>
      <c r="FR293" s="227"/>
      <c r="FS293" s="227"/>
      <c r="FT293" s="227"/>
      <c r="FU293" s="227"/>
      <c r="FV293" s="227"/>
      <c r="FW293" s="227"/>
      <c r="FX293" s="227"/>
      <c r="FY293" s="227"/>
      <c r="FZ293" s="227"/>
      <c r="GA293" s="227"/>
      <c r="GB293" s="227"/>
      <c r="GC293" s="227"/>
      <c r="GD293" s="227"/>
      <c r="GE293" s="227"/>
      <c r="GF293" s="227"/>
      <c r="GG293" s="227"/>
      <c r="GH293" s="227"/>
      <c r="GI293" s="227"/>
      <c r="GJ293" s="227"/>
      <c r="GK293" s="227"/>
      <c r="GL293" s="227"/>
      <c r="GM293" s="227"/>
      <c r="GN293" s="227"/>
      <c r="GO293" s="227"/>
      <c r="GP293" s="227"/>
      <c r="GQ293" s="227"/>
      <c r="GR293" s="227"/>
      <c r="GS293" s="227"/>
      <c r="GT293" s="227"/>
      <c r="GU293" s="227"/>
      <c r="GV293" s="227"/>
      <c r="GW293" s="227"/>
      <c r="GX293" s="227"/>
      <c r="GY293" s="227"/>
      <c r="GZ293" s="227"/>
      <c r="HA293" s="227"/>
      <c r="HB293" s="227"/>
      <c r="HC293" s="227"/>
      <c r="HD293" s="227"/>
      <c r="HE293" s="227"/>
      <c r="HF293" s="227"/>
      <c r="HG293" s="227"/>
      <c r="HH293" s="227"/>
      <c r="HI293" s="227"/>
      <c r="HJ293" s="227"/>
      <c r="HK293" s="227"/>
      <c r="HL293" s="227"/>
      <c r="HM293" s="227"/>
      <c r="HN293" s="227"/>
      <c r="HO293" s="227"/>
      <c r="HP293" s="227"/>
      <c r="HQ293" s="227"/>
      <c r="HR293" s="227"/>
      <c r="HS293" s="227"/>
      <c r="HT293" s="227"/>
      <c r="HU293" s="227"/>
      <c r="HV293" s="227"/>
      <c r="HW293" s="227"/>
      <c r="HX293" s="227"/>
      <c r="HY293" s="227"/>
      <c r="HZ293" s="227"/>
      <c r="IA293" s="227"/>
      <c r="IB293" s="227"/>
      <c r="IC293" s="227"/>
      <c r="ID293" s="227"/>
      <c r="IE293" s="227"/>
      <c r="IF293" s="227"/>
      <c r="IG293" s="227"/>
      <c r="IH293" s="227"/>
      <c r="II293" s="227"/>
      <c r="IJ293" s="227"/>
      <c r="IK293" s="227"/>
      <c r="IL293" s="227"/>
      <c r="IM293" s="227"/>
      <c r="IN293" s="227"/>
      <c r="IO293" s="227"/>
      <c r="IP293" s="227"/>
      <c r="IQ293" s="227"/>
      <c r="IR293" s="227"/>
      <c r="IS293" s="227"/>
      <c r="IT293" s="227"/>
      <c r="IU293" s="227"/>
      <c r="IV293" s="227"/>
    </row>
    <row r="294" spans="1:256">
      <c r="A294" s="107"/>
      <c r="D294" s="157"/>
      <c r="E294" s="227"/>
      <c r="F294" s="157"/>
      <c r="G294" s="227"/>
      <c r="H294" s="109"/>
      <c r="I294" s="109"/>
      <c r="J294" s="109"/>
      <c r="K294" s="227"/>
      <c r="L294" s="227"/>
      <c r="M294" s="227"/>
      <c r="N294" s="227"/>
      <c r="O294" s="227"/>
      <c r="P294" s="227"/>
      <c r="Q294" s="227"/>
      <c r="R294" s="227"/>
      <c r="S294" s="227"/>
      <c r="T294" s="227"/>
      <c r="U294" s="227"/>
      <c r="V294" s="227"/>
      <c r="W294" s="227"/>
      <c r="X294" s="227"/>
      <c r="Y294" s="227"/>
      <c r="Z294" s="227"/>
      <c r="AA294" s="227"/>
      <c r="AB294" s="227"/>
      <c r="AC294" s="227"/>
      <c r="AD294" s="227"/>
      <c r="AE294" s="227"/>
      <c r="AF294" s="227"/>
      <c r="AG294" s="227"/>
      <c r="AH294" s="227"/>
      <c r="AI294" s="227"/>
      <c r="AJ294" s="227"/>
      <c r="AK294" s="227"/>
      <c r="AL294" s="227"/>
      <c r="AM294" s="227"/>
      <c r="AN294" s="227"/>
      <c r="AO294" s="227"/>
      <c r="AP294" s="227"/>
      <c r="AQ294" s="227"/>
      <c r="AR294" s="227"/>
      <c r="AS294" s="227"/>
      <c r="AT294" s="227"/>
      <c r="AU294" s="227"/>
      <c r="AV294" s="227"/>
      <c r="AW294" s="227"/>
      <c r="AX294" s="227"/>
      <c r="AY294" s="227"/>
      <c r="AZ294" s="227"/>
      <c r="BA294" s="227"/>
      <c r="BB294" s="227"/>
      <c r="BC294" s="227"/>
      <c r="BD294" s="227"/>
      <c r="BE294" s="227"/>
      <c r="BF294" s="227"/>
      <c r="BG294" s="227"/>
      <c r="BH294" s="227"/>
      <c r="BI294" s="227"/>
      <c r="BJ294" s="227"/>
      <c r="BK294" s="227"/>
      <c r="BL294" s="227"/>
      <c r="BM294" s="227"/>
      <c r="BN294" s="227"/>
      <c r="BO294" s="227"/>
      <c r="BP294" s="227"/>
      <c r="BQ294" s="227"/>
      <c r="BR294" s="227"/>
      <c r="BS294" s="227"/>
      <c r="BT294" s="227"/>
      <c r="BU294" s="227"/>
      <c r="BV294" s="227"/>
      <c r="BW294" s="227"/>
      <c r="BX294" s="227"/>
      <c r="BY294" s="227"/>
      <c r="BZ294" s="227"/>
      <c r="CA294" s="227"/>
      <c r="CB294" s="227"/>
      <c r="CC294" s="109"/>
      <c r="CD294" s="109"/>
      <c r="CE294" s="109"/>
      <c r="CF294" s="109"/>
      <c r="CG294" s="109"/>
      <c r="CH294" s="109"/>
      <c r="CI294" s="109"/>
      <c r="CJ294" s="109"/>
      <c r="CK294" s="109"/>
      <c r="CL294" s="109"/>
      <c r="CM294" s="109"/>
      <c r="CN294" s="109"/>
      <c r="CO294" s="109"/>
      <c r="CP294" s="109"/>
      <c r="CQ294" s="109"/>
      <c r="CR294" s="109"/>
      <c r="CS294" s="109"/>
      <c r="CT294" s="109"/>
      <c r="CU294" s="227"/>
      <c r="CV294" s="227"/>
      <c r="CW294" s="227"/>
      <c r="CX294" s="227"/>
      <c r="CY294" s="227"/>
      <c r="CZ294" s="227"/>
      <c r="DA294" s="227"/>
      <c r="DB294" s="227"/>
      <c r="DC294" s="227"/>
      <c r="DD294" s="227"/>
      <c r="DE294" s="227"/>
      <c r="DF294" s="227"/>
      <c r="DG294" s="227"/>
      <c r="DH294" s="227"/>
      <c r="DI294" s="227"/>
      <c r="DJ294" s="227"/>
      <c r="DK294" s="227"/>
      <c r="DL294" s="227"/>
      <c r="DM294" s="227"/>
      <c r="DN294" s="227"/>
      <c r="DO294" s="227"/>
      <c r="DP294" s="227"/>
      <c r="DQ294" s="227"/>
      <c r="DR294" s="227"/>
      <c r="DS294" s="227"/>
      <c r="DT294" s="227"/>
      <c r="DU294" s="227"/>
      <c r="DV294" s="227"/>
      <c r="DW294" s="227"/>
      <c r="DX294" s="227"/>
      <c r="DY294" s="227"/>
      <c r="DZ294" s="227"/>
      <c r="EA294" s="227"/>
      <c r="EB294" s="227"/>
      <c r="EC294" s="227"/>
      <c r="ED294" s="227"/>
      <c r="EE294" s="227"/>
      <c r="EF294" s="227"/>
      <c r="EG294" s="227"/>
      <c r="EH294" s="227"/>
      <c r="EI294" s="227"/>
      <c r="EJ294" s="227"/>
      <c r="EK294" s="227"/>
      <c r="EL294" s="227"/>
      <c r="EM294" s="227"/>
      <c r="EN294" s="227"/>
      <c r="EO294" s="227"/>
      <c r="EP294" s="227"/>
      <c r="EQ294" s="227"/>
      <c r="ER294" s="227"/>
      <c r="ES294" s="227"/>
      <c r="ET294" s="227"/>
      <c r="EU294" s="227"/>
      <c r="EV294" s="227"/>
      <c r="EW294" s="227"/>
      <c r="EX294" s="227"/>
      <c r="EY294" s="227"/>
      <c r="EZ294" s="227"/>
      <c r="FA294" s="227"/>
      <c r="FB294" s="227"/>
      <c r="FC294" s="227"/>
      <c r="FD294" s="227"/>
      <c r="FE294" s="227"/>
      <c r="FF294" s="227"/>
      <c r="FG294" s="227"/>
      <c r="FH294" s="227"/>
      <c r="FI294" s="227"/>
      <c r="FJ294" s="227"/>
      <c r="FK294" s="227"/>
      <c r="FL294" s="227"/>
      <c r="FM294" s="227"/>
      <c r="FN294" s="227"/>
      <c r="FO294" s="227"/>
      <c r="FP294" s="227"/>
      <c r="FQ294" s="227"/>
      <c r="FR294" s="227"/>
      <c r="FS294" s="227"/>
      <c r="FT294" s="227"/>
      <c r="FU294" s="227"/>
      <c r="FV294" s="227"/>
      <c r="FW294" s="227"/>
      <c r="FX294" s="227"/>
      <c r="FY294" s="227"/>
      <c r="FZ294" s="227"/>
      <c r="GA294" s="227"/>
      <c r="GB294" s="227"/>
      <c r="GC294" s="227"/>
      <c r="GD294" s="227"/>
      <c r="GE294" s="227"/>
      <c r="GF294" s="227"/>
      <c r="GG294" s="227"/>
      <c r="GH294" s="227"/>
      <c r="GI294" s="227"/>
      <c r="GJ294" s="227"/>
      <c r="GK294" s="227"/>
      <c r="GL294" s="227"/>
      <c r="GM294" s="227"/>
      <c r="GN294" s="227"/>
      <c r="GO294" s="227"/>
      <c r="GP294" s="227"/>
      <c r="GQ294" s="227"/>
      <c r="GR294" s="227"/>
      <c r="GS294" s="227"/>
      <c r="GT294" s="227"/>
      <c r="GU294" s="227"/>
      <c r="GV294" s="227"/>
      <c r="GW294" s="227"/>
      <c r="GX294" s="227"/>
      <c r="GY294" s="227"/>
      <c r="GZ294" s="227"/>
      <c r="HA294" s="227"/>
      <c r="HB294" s="227"/>
      <c r="HC294" s="227"/>
      <c r="HD294" s="227"/>
      <c r="HE294" s="227"/>
      <c r="HF294" s="227"/>
      <c r="HG294" s="227"/>
      <c r="HH294" s="227"/>
      <c r="HI294" s="227"/>
      <c r="HJ294" s="227"/>
      <c r="HK294" s="227"/>
      <c r="HL294" s="227"/>
      <c r="HM294" s="227"/>
      <c r="HN294" s="227"/>
      <c r="HO294" s="227"/>
      <c r="HP294" s="227"/>
      <c r="HQ294" s="227"/>
      <c r="HR294" s="227"/>
      <c r="HS294" s="227"/>
      <c r="HT294" s="227"/>
      <c r="HU294" s="227"/>
      <c r="HV294" s="227"/>
      <c r="HW294" s="227"/>
      <c r="HX294" s="227"/>
      <c r="HY294" s="227"/>
      <c r="HZ294" s="227"/>
      <c r="IA294" s="227"/>
      <c r="IB294" s="227"/>
      <c r="IC294" s="227"/>
      <c r="ID294" s="227"/>
      <c r="IE294" s="227"/>
      <c r="IF294" s="227"/>
      <c r="IG294" s="227"/>
      <c r="IH294" s="227"/>
      <c r="II294" s="227"/>
      <c r="IJ294" s="227"/>
      <c r="IK294" s="227"/>
      <c r="IL294" s="227"/>
      <c r="IM294" s="227"/>
      <c r="IN294" s="227"/>
      <c r="IO294" s="227"/>
      <c r="IP294" s="227"/>
      <c r="IQ294" s="227"/>
      <c r="IR294" s="227"/>
      <c r="IS294" s="227"/>
      <c r="IT294" s="227"/>
      <c r="IU294" s="227"/>
      <c r="IV294" s="227"/>
    </row>
    <row r="295" spans="1:256">
      <c r="A295" s="107"/>
      <c r="D295" s="157"/>
      <c r="E295" s="227"/>
      <c r="F295" s="157"/>
      <c r="G295" s="227"/>
      <c r="H295" s="109"/>
      <c r="I295" s="109"/>
      <c r="J295" s="109"/>
      <c r="K295" s="227"/>
      <c r="L295" s="227"/>
      <c r="M295" s="227"/>
      <c r="N295" s="227"/>
      <c r="O295" s="227"/>
      <c r="P295" s="227"/>
      <c r="Q295" s="227"/>
      <c r="R295" s="227"/>
      <c r="S295" s="227"/>
      <c r="T295" s="227"/>
      <c r="U295" s="227"/>
      <c r="V295" s="227"/>
      <c r="W295" s="227"/>
      <c r="X295" s="227"/>
      <c r="Y295" s="227"/>
      <c r="Z295" s="227"/>
      <c r="AA295" s="227"/>
      <c r="AB295" s="227"/>
      <c r="AC295" s="227"/>
      <c r="AD295" s="227"/>
      <c r="AE295" s="227"/>
      <c r="AF295" s="227"/>
      <c r="AG295" s="227"/>
      <c r="AH295" s="227"/>
      <c r="AI295" s="227"/>
      <c r="AJ295" s="227"/>
      <c r="AK295" s="227"/>
      <c r="AL295" s="227"/>
      <c r="AM295" s="227"/>
      <c r="AN295" s="227"/>
      <c r="AO295" s="227"/>
      <c r="AP295" s="227"/>
      <c r="AQ295" s="227"/>
      <c r="AR295" s="227"/>
      <c r="AS295" s="227"/>
      <c r="AT295" s="227"/>
      <c r="AU295" s="227"/>
      <c r="AV295" s="227"/>
      <c r="AW295" s="227"/>
      <c r="AX295" s="227"/>
      <c r="AY295" s="227"/>
      <c r="AZ295" s="227"/>
      <c r="BA295" s="227"/>
      <c r="BB295" s="227"/>
      <c r="BC295" s="227"/>
      <c r="BD295" s="227"/>
      <c r="BE295" s="227"/>
      <c r="BF295" s="227"/>
      <c r="BG295" s="227"/>
      <c r="BH295" s="227"/>
      <c r="BI295" s="227"/>
      <c r="BJ295" s="227"/>
      <c r="BK295" s="227"/>
      <c r="BL295" s="227"/>
      <c r="BM295" s="227"/>
      <c r="BN295" s="227"/>
      <c r="BO295" s="227"/>
      <c r="BP295" s="227"/>
      <c r="BQ295" s="227"/>
      <c r="BR295" s="227"/>
      <c r="BS295" s="227"/>
      <c r="BT295" s="227"/>
      <c r="BU295" s="227"/>
      <c r="BV295" s="227"/>
      <c r="BW295" s="227"/>
      <c r="BX295" s="227"/>
      <c r="BY295" s="227"/>
      <c r="BZ295" s="227"/>
      <c r="CA295" s="227"/>
      <c r="CB295" s="227"/>
      <c r="CC295" s="109"/>
      <c r="CD295" s="109"/>
      <c r="CE295" s="109"/>
      <c r="CF295" s="109"/>
      <c r="CG295" s="109"/>
      <c r="CH295" s="109"/>
      <c r="CI295" s="109"/>
      <c r="CJ295" s="109"/>
      <c r="CK295" s="109"/>
      <c r="CL295" s="109"/>
      <c r="CM295" s="109"/>
      <c r="CN295" s="109"/>
      <c r="CO295" s="109"/>
      <c r="CP295" s="109"/>
      <c r="CQ295" s="109"/>
      <c r="CR295" s="109"/>
      <c r="CS295" s="109"/>
      <c r="CT295" s="109"/>
      <c r="CU295" s="227"/>
      <c r="CV295" s="227"/>
      <c r="CW295" s="227"/>
      <c r="CX295" s="227"/>
      <c r="CY295" s="227"/>
      <c r="CZ295" s="227"/>
      <c r="DA295" s="227"/>
      <c r="DB295" s="227"/>
      <c r="DC295" s="227"/>
      <c r="DD295" s="227"/>
      <c r="DE295" s="227"/>
      <c r="DF295" s="227"/>
      <c r="DG295" s="227"/>
      <c r="DH295" s="227"/>
      <c r="DI295" s="227"/>
      <c r="DJ295" s="227"/>
      <c r="DK295" s="227"/>
      <c r="DL295" s="227"/>
      <c r="DM295" s="227"/>
      <c r="DN295" s="227"/>
      <c r="DO295" s="227"/>
      <c r="DP295" s="227"/>
      <c r="DQ295" s="227"/>
      <c r="DR295" s="227"/>
      <c r="DS295" s="227"/>
      <c r="DT295" s="227"/>
      <c r="DU295" s="227"/>
      <c r="DV295" s="227"/>
      <c r="DW295" s="227"/>
      <c r="DX295" s="227"/>
      <c r="DY295" s="227"/>
      <c r="DZ295" s="227"/>
      <c r="EA295" s="227"/>
      <c r="EB295" s="227"/>
      <c r="EC295" s="227"/>
      <c r="ED295" s="227"/>
      <c r="EE295" s="227"/>
      <c r="EF295" s="227"/>
      <c r="EG295" s="227"/>
      <c r="EH295" s="227"/>
      <c r="EI295" s="227"/>
      <c r="EJ295" s="227"/>
      <c r="EK295" s="227"/>
      <c r="EL295" s="227"/>
      <c r="EM295" s="227"/>
      <c r="EN295" s="227"/>
      <c r="EO295" s="227"/>
      <c r="EP295" s="227"/>
      <c r="EQ295" s="227"/>
      <c r="ER295" s="227"/>
      <c r="ES295" s="227"/>
      <c r="ET295" s="227"/>
      <c r="EU295" s="227"/>
      <c r="EV295" s="227"/>
      <c r="EW295" s="227"/>
      <c r="EX295" s="227"/>
      <c r="EY295" s="227"/>
      <c r="EZ295" s="227"/>
      <c r="FA295" s="227"/>
      <c r="FB295" s="227"/>
      <c r="FC295" s="227"/>
      <c r="FD295" s="227"/>
      <c r="FE295" s="227"/>
      <c r="FF295" s="227"/>
      <c r="FG295" s="227"/>
      <c r="FH295" s="227"/>
      <c r="FI295" s="227"/>
      <c r="FJ295" s="227"/>
      <c r="FK295" s="227"/>
      <c r="FL295" s="227"/>
      <c r="FM295" s="227"/>
      <c r="FN295" s="227"/>
      <c r="FO295" s="227"/>
      <c r="FP295" s="227"/>
      <c r="FQ295" s="227"/>
      <c r="FR295" s="227"/>
      <c r="FS295" s="227"/>
      <c r="FT295" s="227"/>
      <c r="FU295" s="227"/>
      <c r="FV295" s="227"/>
      <c r="FW295" s="227"/>
      <c r="FX295" s="227"/>
      <c r="FY295" s="227"/>
      <c r="FZ295" s="227"/>
      <c r="GA295" s="227"/>
      <c r="GB295" s="227"/>
      <c r="GC295" s="227"/>
      <c r="GD295" s="227"/>
      <c r="GE295" s="227"/>
      <c r="GF295" s="227"/>
      <c r="GG295" s="227"/>
      <c r="GH295" s="227"/>
      <c r="GI295" s="227"/>
      <c r="GJ295" s="227"/>
      <c r="GK295" s="227"/>
      <c r="GL295" s="227"/>
      <c r="GM295" s="227"/>
      <c r="GN295" s="227"/>
      <c r="GO295" s="227"/>
      <c r="GP295" s="227"/>
      <c r="GQ295" s="227"/>
      <c r="GR295" s="227"/>
      <c r="GS295" s="227"/>
      <c r="GT295" s="227"/>
      <c r="GU295" s="227"/>
      <c r="GV295" s="227"/>
      <c r="GW295" s="227"/>
      <c r="GX295" s="227"/>
      <c r="GY295" s="227"/>
      <c r="GZ295" s="227"/>
      <c r="HA295" s="227"/>
      <c r="HB295" s="227"/>
      <c r="HC295" s="227"/>
      <c r="HD295" s="227"/>
      <c r="HE295" s="227"/>
      <c r="HF295" s="227"/>
      <c r="HG295" s="227"/>
      <c r="HH295" s="227"/>
      <c r="HI295" s="227"/>
      <c r="HJ295" s="227"/>
      <c r="HK295" s="227"/>
      <c r="HL295" s="227"/>
      <c r="HM295" s="227"/>
      <c r="HN295" s="227"/>
      <c r="HO295" s="227"/>
      <c r="HP295" s="227"/>
      <c r="HQ295" s="227"/>
      <c r="HR295" s="227"/>
      <c r="HS295" s="227"/>
      <c r="HT295" s="227"/>
      <c r="HU295" s="227"/>
      <c r="HV295" s="227"/>
      <c r="HW295" s="227"/>
      <c r="HX295" s="227"/>
      <c r="HY295" s="227"/>
      <c r="HZ295" s="227"/>
      <c r="IA295" s="227"/>
      <c r="IB295" s="227"/>
      <c r="IC295" s="227"/>
      <c r="ID295" s="227"/>
      <c r="IE295" s="227"/>
      <c r="IF295" s="227"/>
      <c r="IG295" s="227"/>
      <c r="IH295" s="227"/>
      <c r="II295" s="227"/>
      <c r="IJ295" s="227"/>
      <c r="IK295" s="227"/>
      <c r="IL295" s="227"/>
      <c r="IM295" s="227"/>
      <c r="IN295" s="227"/>
      <c r="IO295" s="227"/>
      <c r="IP295" s="227"/>
      <c r="IQ295" s="227"/>
      <c r="IR295" s="227"/>
      <c r="IS295" s="227"/>
      <c r="IT295" s="227"/>
      <c r="IU295" s="227"/>
      <c r="IV295" s="227"/>
    </row>
    <row r="296" spans="1:256">
      <c r="A296" s="107"/>
      <c r="D296" s="157"/>
      <c r="E296" s="227"/>
      <c r="F296" s="157"/>
      <c r="G296" s="227"/>
      <c r="H296" s="109"/>
      <c r="I296" s="109"/>
      <c r="J296" s="109"/>
      <c r="K296" s="227"/>
      <c r="L296" s="227"/>
      <c r="M296" s="227"/>
      <c r="N296" s="227"/>
      <c r="O296" s="227"/>
      <c r="P296" s="227"/>
      <c r="Q296" s="227"/>
      <c r="R296" s="227"/>
      <c r="S296" s="227"/>
      <c r="T296" s="227"/>
      <c r="U296" s="227"/>
      <c r="V296" s="227"/>
      <c r="W296" s="227"/>
      <c r="X296" s="227"/>
      <c r="Y296" s="227"/>
      <c r="Z296" s="227"/>
      <c r="AA296" s="227"/>
      <c r="AB296" s="227"/>
      <c r="AC296" s="227"/>
      <c r="AD296" s="227"/>
      <c r="AE296" s="227"/>
      <c r="AF296" s="227"/>
      <c r="AG296" s="227"/>
      <c r="AH296" s="227"/>
      <c r="AI296" s="227"/>
      <c r="AJ296" s="227"/>
      <c r="AK296" s="227"/>
      <c r="AL296" s="227"/>
      <c r="AM296" s="227"/>
      <c r="AN296" s="227"/>
      <c r="AO296" s="227"/>
      <c r="AP296" s="227"/>
      <c r="AQ296" s="227"/>
      <c r="AR296" s="227"/>
      <c r="AS296" s="227"/>
      <c r="AT296" s="227"/>
      <c r="AU296" s="227"/>
      <c r="AV296" s="227"/>
      <c r="AW296" s="227"/>
      <c r="AX296" s="227"/>
      <c r="AY296" s="227"/>
      <c r="AZ296" s="227"/>
      <c r="BA296" s="227"/>
      <c r="BB296" s="227"/>
      <c r="BC296" s="227"/>
      <c r="BD296" s="227"/>
      <c r="BE296" s="227"/>
      <c r="BF296" s="227"/>
      <c r="BG296" s="227"/>
      <c r="BH296" s="227"/>
      <c r="BI296" s="227"/>
      <c r="BJ296" s="227"/>
      <c r="BK296" s="227"/>
      <c r="BL296" s="227"/>
      <c r="BM296" s="227"/>
      <c r="BN296" s="227"/>
      <c r="BO296" s="227"/>
      <c r="BP296" s="227"/>
      <c r="BQ296" s="227"/>
      <c r="BR296" s="227"/>
      <c r="BS296" s="227"/>
      <c r="BT296" s="227"/>
      <c r="BU296" s="227"/>
      <c r="BV296" s="227"/>
      <c r="BW296" s="227"/>
      <c r="BX296" s="227"/>
      <c r="BY296" s="227"/>
      <c r="BZ296" s="227"/>
      <c r="CA296" s="227"/>
      <c r="CB296" s="227"/>
      <c r="CC296" s="109"/>
      <c r="CD296" s="109"/>
      <c r="CE296" s="109"/>
      <c r="CF296" s="109"/>
      <c r="CG296" s="109"/>
      <c r="CH296" s="109"/>
      <c r="CI296" s="109"/>
      <c r="CJ296" s="109"/>
      <c r="CK296" s="109"/>
      <c r="CL296" s="109"/>
      <c r="CM296" s="109"/>
      <c r="CN296" s="109"/>
      <c r="CO296" s="109"/>
      <c r="CP296" s="109"/>
      <c r="CQ296" s="109"/>
      <c r="CR296" s="109"/>
      <c r="CS296" s="109"/>
      <c r="CT296" s="109"/>
      <c r="CU296" s="227"/>
      <c r="CV296" s="227"/>
      <c r="CW296" s="227"/>
      <c r="CX296" s="227"/>
      <c r="CY296" s="227"/>
      <c r="CZ296" s="227"/>
      <c r="DA296" s="227"/>
      <c r="DB296" s="227"/>
      <c r="DC296" s="227"/>
      <c r="DD296" s="227"/>
      <c r="DE296" s="227"/>
      <c r="DF296" s="227"/>
      <c r="DG296" s="227"/>
      <c r="DH296" s="227"/>
      <c r="DI296" s="227"/>
      <c r="DJ296" s="227"/>
      <c r="DK296" s="227"/>
      <c r="DL296" s="227"/>
      <c r="DM296" s="227"/>
      <c r="DN296" s="227"/>
      <c r="DO296" s="227"/>
      <c r="DP296" s="227"/>
      <c r="DQ296" s="227"/>
      <c r="DR296" s="227"/>
      <c r="DS296" s="227"/>
      <c r="DT296" s="227"/>
      <c r="DU296" s="227"/>
      <c r="DV296" s="227"/>
      <c r="DW296" s="227"/>
      <c r="DX296" s="227"/>
      <c r="DY296" s="227"/>
      <c r="DZ296" s="227"/>
      <c r="EA296" s="227"/>
      <c r="EB296" s="227"/>
      <c r="EC296" s="227"/>
      <c r="ED296" s="227"/>
      <c r="EE296" s="227"/>
      <c r="EF296" s="227"/>
      <c r="EG296" s="227"/>
      <c r="EH296" s="227"/>
      <c r="EI296" s="227"/>
      <c r="EJ296" s="227"/>
      <c r="EK296" s="227"/>
      <c r="EL296" s="227"/>
      <c r="EM296" s="227"/>
      <c r="EN296" s="227"/>
      <c r="EO296" s="227"/>
      <c r="EP296" s="227"/>
      <c r="EQ296" s="227"/>
      <c r="ER296" s="227"/>
      <c r="ES296" s="227"/>
      <c r="ET296" s="227"/>
      <c r="EU296" s="227"/>
      <c r="EV296" s="227"/>
      <c r="EW296" s="227"/>
      <c r="EX296" s="227"/>
      <c r="EY296" s="227"/>
      <c r="EZ296" s="227"/>
      <c r="FA296" s="227"/>
      <c r="FB296" s="227"/>
      <c r="FC296" s="227"/>
      <c r="FD296" s="227"/>
      <c r="FE296" s="227"/>
      <c r="FF296" s="227"/>
      <c r="FG296" s="227"/>
      <c r="FH296" s="227"/>
      <c r="FI296" s="227"/>
      <c r="FJ296" s="227"/>
      <c r="FK296" s="227"/>
      <c r="FL296" s="227"/>
      <c r="FM296" s="227"/>
      <c r="FN296" s="227"/>
      <c r="FO296" s="227"/>
      <c r="FP296" s="227"/>
      <c r="FQ296" s="227"/>
      <c r="FR296" s="227"/>
      <c r="FS296" s="227"/>
      <c r="FT296" s="227"/>
      <c r="FU296" s="227"/>
      <c r="FV296" s="227"/>
      <c r="FW296" s="227"/>
      <c r="FX296" s="227"/>
      <c r="FY296" s="227"/>
      <c r="FZ296" s="227"/>
      <c r="GA296" s="227"/>
      <c r="GB296" s="227"/>
      <c r="GC296" s="227"/>
      <c r="GD296" s="227"/>
      <c r="GE296" s="227"/>
      <c r="GF296" s="227"/>
      <c r="GG296" s="227"/>
      <c r="GH296" s="227"/>
      <c r="GI296" s="227"/>
      <c r="GJ296" s="227"/>
      <c r="GK296" s="227"/>
      <c r="GL296" s="227"/>
      <c r="GM296" s="227"/>
      <c r="GN296" s="227"/>
      <c r="GO296" s="227"/>
      <c r="GP296" s="227"/>
      <c r="GQ296" s="227"/>
      <c r="GR296" s="227"/>
      <c r="GS296" s="227"/>
      <c r="GT296" s="227"/>
      <c r="GU296" s="227"/>
      <c r="GV296" s="227"/>
      <c r="GW296" s="227"/>
      <c r="GX296" s="227"/>
      <c r="GY296" s="227"/>
      <c r="GZ296" s="227"/>
      <c r="HA296" s="227"/>
      <c r="HB296" s="227"/>
      <c r="HC296" s="227"/>
      <c r="HD296" s="227"/>
      <c r="HE296" s="227"/>
      <c r="HF296" s="227"/>
      <c r="HG296" s="227"/>
      <c r="HH296" s="227"/>
      <c r="HI296" s="227"/>
      <c r="HJ296" s="227"/>
      <c r="HK296" s="227"/>
      <c r="HL296" s="227"/>
      <c r="HM296" s="227"/>
      <c r="HN296" s="227"/>
      <c r="HO296" s="227"/>
      <c r="HP296" s="227"/>
      <c r="HQ296" s="227"/>
      <c r="HR296" s="227"/>
      <c r="HS296" s="227"/>
      <c r="HT296" s="227"/>
      <c r="HU296" s="227"/>
      <c r="HV296" s="227"/>
      <c r="HW296" s="227"/>
      <c r="HX296" s="227"/>
      <c r="HY296" s="227"/>
      <c r="HZ296" s="227"/>
      <c r="IA296" s="227"/>
      <c r="IB296" s="227"/>
      <c r="IC296" s="227"/>
      <c r="ID296" s="227"/>
      <c r="IE296" s="227"/>
      <c r="IF296" s="227"/>
      <c r="IG296" s="227"/>
      <c r="IH296" s="227"/>
      <c r="II296" s="227"/>
      <c r="IJ296" s="227"/>
      <c r="IK296" s="227"/>
      <c r="IL296" s="227"/>
      <c r="IM296" s="227"/>
      <c r="IN296" s="227"/>
      <c r="IO296" s="227"/>
      <c r="IP296" s="227"/>
      <c r="IQ296" s="227"/>
      <c r="IR296" s="227"/>
      <c r="IS296" s="227"/>
      <c r="IT296" s="227"/>
      <c r="IU296" s="227"/>
      <c r="IV296" s="227"/>
    </row>
    <row r="297" spans="1:256">
      <c r="A297" s="107"/>
      <c r="D297" s="157"/>
      <c r="E297" s="227"/>
      <c r="F297" s="157"/>
      <c r="G297" s="227"/>
      <c r="H297" s="109"/>
      <c r="I297" s="109"/>
      <c r="J297" s="109"/>
      <c r="K297" s="227"/>
      <c r="L297" s="227"/>
      <c r="M297" s="227"/>
      <c r="N297" s="227"/>
      <c r="O297" s="227"/>
      <c r="P297" s="227"/>
      <c r="Q297" s="227"/>
      <c r="R297" s="227"/>
      <c r="S297" s="227"/>
      <c r="T297" s="227"/>
      <c r="U297" s="227"/>
      <c r="V297" s="227"/>
      <c r="W297" s="227"/>
      <c r="X297" s="227"/>
      <c r="Y297" s="227"/>
      <c r="Z297" s="227"/>
      <c r="AA297" s="227"/>
      <c r="AB297" s="227"/>
      <c r="AC297" s="227"/>
      <c r="AD297" s="227"/>
      <c r="AE297" s="227"/>
      <c r="AF297" s="227"/>
      <c r="AG297" s="227"/>
      <c r="AH297" s="227"/>
      <c r="AI297" s="227"/>
      <c r="AJ297" s="227"/>
      <c r="AK297" s="227"/>
      <c r="AL297" s="227"/>
      <c r="AM297" s="227"/>
      <c r="AN297" s="227"/>
      <c r="AO297" s="227"/>
      <c r="AP297" s="227"/>
      <c r="AQ297" s="227"/>
      <c r="AR297" s="227"/>
      <c r="AS297" s="227"/>
      <c r="AT297" s="227"/>
      <c r="AU297" s="227"/>
      <c r="AV297" s="227"/>
      <c r="AW297" s="227"/>
      <c r="AX297" s="227"/>
      <c r="AY297" s="227"/>
      <c r="AZ297" s="227"/>
      <c r="BA297" s="227"/>
      <c r="BB297" s="227"/>
      <c r="BC297" s="227"/>
      <c r="BD297" s="227"/>
      <c r="BE297" s="227"/>
      <c r="BF297" s="227"/>
      <c r="BG297" s="227"/>
      <c r="BH297" s="227"/>
      <c r="BI297" s="227"/>
      <c r="BJ297" s="227"/>
      <c r="BK297" s="227"/>
      <c r="BL297" s="227"/>
      <c r="BM297" s="227"/>
      <c r="BN297" s="227"/>
      <c r="BO297" s="227"/>
      <c r="BP297" s="227"/>
      <c r="BQ297" s="227"/>
      <c r="BR297" s="227"/>
      <c r="BS297" s="227"/>
      <c r="BT297" s="227"/>
      <c r="BU297" s="227"/>
      <c r="BV297" s="227"/>
      <c r="BW297" s="227"/>
      <c r="BX297" s="227"/>
      <c r="BY297" s="227"/>
      <c r="BZ297" s="227"/>
      <c r="CA297" s="227"/>
      <c r="CB297" s="227"/>
      <c r="CC297" s="109"/>
      <c r="CD297" s="109"/>
      <c r="CE297" s="109"/>
      <c r="CF297" s="109"/>
      <c r="CG297" s="109"/>
      <c r="CH297" s="109"/>
      <c r="CI297" s="109"/>
      <c r="CJ297" s="109"/>
      <c r="CK297" s="109"/>
      <c r="CL297" s="109"/>
      <c r="CM297" s="109"/>
      <c r="CN297" s="109"/>
      <c r="CO297" s="109"/>
      <c r="CP297" s="109"/>
      <c r="CQ297" s="109"/>
      <c r="CR297" s="109"/>
      <c r="CS297" s="109"/>
      <c r="CT297" s="109"/>
      <c r="CU297" s="227"/>
      <c r="CV297" s="227"/>
      <c r="CW297" s="227"/>
      <c r="CX297" s="227"/>
      <c r="CY297" s="227"/>
      <c r="CZ297" s="227"/>
      <c r="DA297" s="227"/>
      <c r="DB297" s="227"/>
      <c r="DC297" s="227"/>
      <c r="DD297" s="227"/>
      <c r="DE297" s="227"/>
      <c r="DF297" s="227"/>
      <c r="DG297" s="227"/>
      <c r="DH297" s="227"/>
      <c r="DI297" s="227"/>
      <c r="DJ297" s="227"/>
      <c r="DK297" s="227"/>
      <c r="DL297" s="227"/>
      <c r="DM297" s="227"/>
      <c r="DN297" s="227"/>
      <c r="DO297" s="227"/>
      <c r="DP297" s="227"/>
      <c r="DQ297" s="227"/>
      <c r="DR297" s="227"/>
      <c r="DS297" s="227"/>
      <c r="DT297" s="227"/>
      <c r="DU297" s="227"/>
      <c r="DV297" s="227"/>
      <c r="DW297" s="227"/>
      <c r="DX297" s="227"/>
      <c r="DY297" s="227"/>
      <c r="DZ297" s="227"/>
      <c r="EA297" s="227"/>
      <c r="EB297" s="227"/>
      <c r="EC297" s="227"/>
      <c r="ED297" s="227"/>
      <c r="EE297" s="227"/>
      <c r="EF297" s="227"/>
      <c r="EG297" s="227"/>
      <c r="EH297" s="227"/>
      <c r="EI297" s="227"/>
      <c r="EJ297" s="227"/>
      <c r="EK297" s="227"/>
      <c r="EL297" s="227"/>
      <c r="EM297" s="227"/>
      <c r="EN297" s="227"/>
      <c r="EO297" s="227"/>
      <c r="EP297" s="227"/>
      <c r="EQ297" s="227"/>
      <c r="ER297" s="227"/>
      <c r="ES297" s="227"/>
      <c r="ET297" s="227"/>
      <c r="EU297" s="227"/>
      <c r="EV297" s="227"/>
      <c r="EW297" s="227"/>
      <c r="EX297" s="227"/>
      <c r="EY297" s="227"/>
      <c r="EZ297" s="227"/>
      <c r="FA297" s="227"/>
      <c r="FB297" s="227"/>
      <c r="FC297" s="227"/>
      <c r="FD297" s="227"/>
      <c r="FE297" s="227"/>
      <c r="FF297" s="227"/>
      <c r="FG297" s="227"/>
      <c r="FH297" s="227"/>
      <c r="FI297" s="227"/>
      <c r="FJ297" s="227"/>
      <c r="FK297" s="227"/>
      <c r="FL297" s="227"/>
      <c r="FM297" s="227"/>
      <c r="FN297" s="227"/>
      <c r="FO297" s="227"/>
      <c r="FP297" s="227"/>
      <c r="FQ297" s="227"/>
      <c r="FR297" s="227"/>
      <c r="FS297" s="227"/>
      <c r="FT297" s="227"/>
      <c r="FU297" s="227"/>
      <c r="FV297" s="227"/>
      <c r="FW297" s="227"/>
      <c r="FX297" s="227"/>
      <c r="FY297" s="227"/>
      <c r="FZ297" s="227"/>
      <c r="GA297" s="227"/>
      <c r="GB297" s="227"/>
      <c r="GC297" s="227"/>
      <c r="GD297" s="227"/>
      <c r="GE297" s="227"/>
      <c r="GF297" s="227"/>
      <c r="GG297" s="227"/>
      <c r="GH297" s="227"/>
      <c r="GI297" s="227"/>
      <c r="GJ297" s="227"/>
      <c r="GK297" s="227"/>
      <c r="GL297" s="227"/>
      <c r="GM297" s="227"/>
      <c r="GN297" s="227"/>
      <c r="GO297" s="227"/>
      <c r="GP297" s="227"/>
      <c r="GQ297" s="227"/>
      <c r="GR297" s="227"/>
      <c r="GS297" s="227"/>
      <c r="GT297" s="227"/>
      <c r="GU297" s="227"/>
      <c r="GV297" s="227"/>
      <c r="GW297" s="227"/>
      <c r="GX297" s="227"/>
      <c r="GY297" s="227"/>
      <c r="GZ297" s="227"/>
      <c r="HA297" s="227"/>
      <c r="HB297" s="227"/>
      <c r="HC297" s="227"/>
      <c r="HD297" s="227"/>
      <c r="HE297" s="227"/>
      <c r="HF297" s="227"/>
      <c r="HG297" s="227"/>
      <c r="HH297" s="227"/>
      <c r="HI297" s="227"/>
      <c r="HJ297" s="227"/>
      <c r="HK297" s="227"/>
      <c r="HL297" s="227"/>
      <c r="HM297" s="227"/>
      <c r="HN297" s="227"/>
      <c r="HO297" s="227"/>
      <c r="HP297" s="227"/>
      <c r="HQ297" s="227"/>
      <c r="HR297" s="227"/>
      <c r="HS297" s="227"/>
      <c r="HT297" s="227"/>
      <c r="HU297" s="227"/>
      <c r="HV297" s="227"/>
      <c r="HW297" s="227"/>
      <c r="HX297" s="227"/>
      <c r="HY297" s="227"/>
      <c r="HZ297" s="227"/>
      <c r="IA297" s="227"/>
      <c r="IB297" s="227"/>
      <c r="IC297" s="227"/>
      <c r="ID297" s="227"/>
      <c r="IE297" s="227"/>
      <c r="IF297" s="227"/>
      <c r="IG297" s="227"/>
      <c r="IH297" s="227"/>
      <c r="II297" s="227"/>
      <c r="IJ297" s="227"/>
      <c r="IK297" s="227"/>
      <c r="IL297" s="227"/>
      <c r="IM297" s="227"/>
      <c r="IN297" s="227"/>
      <c r="IO297" s="227"/>
      <c r="IP297" s="227"/>
      <c r="IQ297" s="227"/>
      <c r="IR297" s="227"/>
      <c r="IS297" s="227"/>
      <c r="IT297" s="227"/>
      <c r="IU297" s="227"/>
      <c r="IV297" s="227"/>
    </row>
    <row r="298" spans="1:256">
      <c r="A298" s="107"/>
      <c r="D298" s="157"/>
      <c r="E298" s="227"/>
      <c r="F298" s="157"/>
      <c r="G298" s="227"/>
      <c r="H298" s="109"/>
      <c r="I298" s="109"/>
      <c r="J298" s="109"/>
      <c r="K298" s="227"/>
      <c r="L298" s="227"/>
      <c r="M298" s="227"/>
      <c r="N298" s="227"/>
      <c r="O298" s="227"/>
      <c r="P298" s="227"/>
      <c r="Q298" s="227"/>
      <c r="R298" s="227"/>
      <c r="S298" s="227"/>
      <c r="T298" s="227"/>
      <c r="U298" s="227"/>
      <c r="V298" s="227"/>
      <c r="W298" s="227"/>
      <c r="X298" s="227"/>
      <c r="Y298" s="227"/>
      <c r="Z298" s="227"/>
      <c r="AA298" s="227"/>
      <c r="AB298" s="227"/>
      <c r="AC298" s="227"/>
      <c r="AD298" s="227"/>
      <c r="AE298" s="227"/>
      <c r="AF298" s="227"/>
      <c r="AG298" s="227"/>
      <c r="AH298" s="227"/>
      <c r="AI298" s="227"/>
      <c r="AJ298" s="227"/>
      <c r="AK298" s="227"/>
      <c r="AL298" s="227"/>
      <c r="AM298" s="227"/>
      <c r="AN298" s="227"/>
      <c r="AO298" s="227"/>
      <c r="AP298" s="227"/>
      <c r="AQ298" s="227"/>
      <c r="AR298" s="227"/>
      <c r="AS298" s="227"/>
      <c r="AT298" s="227"/>
      <c r="AU298" s="227"/>
      <c r="AV298" s="227"/>
      <c r="AW298" s="227"/>
      <c r="AX298" s="227"/>
      <c r="AY298" s="227"/>
      <c r="AZ298" s="227"/>
      <c r="BA298" s="227"/>
      <c r="BB298" s="227"/>
      <c r="BC298" s="227"/>
      <c r="BD298" s="227"/>
      <c r="BE298" s="227"/>
      <c r="BF298" s="227"/>
      <c r="BG298" s="227"/>
      <c r="BH298" s="227"/>
      <c r="BI298" s="227"/>
      <c r="BJ298" s="227"/>
      <c r="BK298" s="227"/>
      <c r="BL298" s="227"/>
      <c r="BM298" s="227"/>
      <c r="BN298" s="227"/>
      <c r="BO298" s="227"/>
      <c r="BP298" s="227"/>
      <c r="BQ298" s="227"/>
      <c r="BR298" s="227"/>
      <c r="BS298" s="227"/>
      <c r="BT298" s="227"/>
      <c r="BU298" s="227"/>
      <c r="BV298" s="227"/>
      <c r="BW298" s="227"/>
      <c r="BX298" s="227"/>
      <c r="BY298" s="227"/>
      <c r="BZ298" s="227"/>
      <c r="CA298" s="227"/>
      <c r="CB298" s="227"/>
      <c r="CC298" s="109"/>
      <c r="CD298" s="109"/>
      <c r="CE298" s="109"/>
      <c r="CF298" s="109"/>
      <c r="CG298" s="109"/>
      <c r="CH298" s="109"/>
      <c r="CI298" s="109"/>
      <c r="CJ298" s="109"/>
      <c r="CK298" s="109"/>
      <c r="CL298" s="109"/>
      <c r="CM298" s="109"/>
      <c r="CN298" s="109"/>
      <c r="CO298" s="109"/>
      <c r="CP298" s="109"/>
      <c r="CQ298" s="109"/>
      <c r="CR298" s="109"/>
      <c r="CS298" s="109"/>
      <c r="CT298" s="109"/>
      <c r="CU298" s="227"/>
      <c r="CV298" s="227"/>
      <c r="CW298" s="227"/>
      <c r="CX298" s="227"/>
      <c r="CY298" s="227"/>
      <c r="CZ298" s="227"/>
      <c r="DA298" s="227"/>
      <c r="DB298" s="227"/>
      <c r="DC298" s="227"/>
      <c r="DD298" s="227"/>
      <c r="DE298" s="227"/>
      <c r="DF298" s="227"/>
      <c r="DG298" s="227"/>
      <c r="DH298" s="227"/>
      <c r="DI298" s="227"/>
      <c r="DJ298" s="227"/>
      <c r="DK298" s="227"/>
      <c r="DL298" s="227"/>
      <c r="DM298" s="227"/>
      <c r="DN298" s="227"/>
      <c r="DO298" s="227"/>
      <c r="DP298" s="227"/>
      <c r="DQ298" s="227"/>
      <c r="DR298" s="227"/>
      <c r="DS298" s="227"/>
      <c r="DT298" s="227"/>
      <c r="DU298" s="227"/>
      <c r="DV298" s="227"/>
      <c r="DW298" s="227"/>
      <c r="DX298" s="227"/>
      <c r="DY298" s="227"/>
      <c r="DZ298" s="227"/>
      <c r="EA298" s="227"/>
      <c r="EB298" s="227"/>
      <c r="EC298" s="227"/>
      <c r="ED298" s="227"/>
      <c r="EE298" s="227"/>
      <c r="EF298" s="227"/>
      <c r="EG298" s="227"/>
      <c r="EH298" s="227"/>
      <c r="EI298" s="227"/>
      <c r="EJ298" s="227"/>
      <c r="EK298" s="227"/>
      <c r="EL298" s="227"/>
      <c r="EM298" s="227"/>
      <c r="EN298" s="227"/>
      <c r="EO298" s="227"/>
      <c r="EP298" s="227"/>
      <c r="EQ298" s="227"/>
      <c r="ER298" s="227"/>
      <c r="ES298" s="227"/>
      <c r="ET298" s="227"/>
      <c r="EU298" s="227"/>
      <c r="EV298" s="227"/>
      <c r="EW298" s="227"/>
      <c r="EX298" s="227"/>
      <c r="EY298" s="227"/>
      <c r="EZ298" s="227"/>
      <c r="FA298" s="227"/>
      <c r="FB298" s="227"/>
      <c r="FC298" s="227"/>
      <c r="FD298" s="227"/>
      <c r="FE298" s="227"/>
      <c r="FF298" s="227"/>
      <c r="FG298" s="227"/>
      <c r="FH298" s="227"/>
      <c r="FI298" s="227"/>
      <c r="FJ298" s="227"/>
      <c r="FK298" s="227"/>
      <c r="FL298" s="227"/>
      <c r="FM298" s="227"/>
      <c r="FN298" s="227"/>
      <c r="FO298" s="227"/>
      <c r="FP298" s="227"/>
      <c r="FQ298" s="227"/>
      <c r="FR298" s="227"/>
      <c r="FS298" s="227"/>
      <c r="FT298" s="227"/>
      <c r="FU298" s="227"/>
      <c r="FV298" s="227"/>
      <c r="FW298" s="227"/>
      <c r="FX298" s="227"/>
      <c r="FY298" s="227"/>
      <c r="FZ298" s="227"/>
      <c r="GA298" s="227"/>
      <c r="GB298" s="227"/>
      <c r="GC298" s="227"/>
      <c r="GD298" s="227"/>
      <c r="GE298" s="227"/>
      <c r="GF298" s="227"/>
      <c r="GG298" s="227"/>
      <c r="GH298" s="227"/>
      <c r="GI298" s="227"/>
      <c r="GJ298" s="227"/>
      <c r="GK298" s="227"/>
      <c r="GL298" s="227"/>
      <c r="GM298" s="227"/>
      <c r="GN298" s="227"/>
      <c r="GO298" s="227"/>
      <c r="GP298" s="227"/>
      <c r="GQ298" s="227"/>
      <c r="GR298" s="227"/>
      <c r="GS298" s="227"/>
      <c r="GT298" s="227"/>
      <c r="GU298" s="227"/>
      <c r="GV298" s="227"/>
      <c r="GW298" s="227"/>
      <c r="GX298" s="227"/>
      <c r="GY298" s="227"/>
      <c r="GZ298" s="227"/>
      <c r="HA298" s="227"/>
      <c r="HB298" s="227"/>
      <c r="HC298" s="227"/>
      <c r="HD298" s="227"/>
      <c r="HE298" s="227"/>
      <c r="HF298" s="227"/>
      <c r="HG298" s="227"/>
      <c r="HH298" s="227"/>
      <c r="HI298" s="227"/>
      <c r="HJ298" s="227"/>
      <c r="HK298" s="227"/>
      <c r="HL298" s="227"/>
      <c r="HM298" s="227"/>
      <c r="HN298" s="227"/>
      <c r="HO298" s="227"/>
      <c r="HP298" s="227"/>
      <c r="HQ298" s="227"/>
      <c r="HR298" s="227"/>
      <c r="HS298" s="227"/>
      <c r="HT298" s="227"/>
      <c r="HU298" s="227"/>
      <c r="HV298" s="227"/>
      <c r="HW298" s="227"/>
      <c r="HX298" s="227"/>
      <c r="HY298" s="227"/>
      <c r="HZ298" s="227"/>
      <c r="IA298" s="227"/>
      <c r="IB298" s="227"/>
      <c r="IC298" s="227"/>
      <c r="ID298" s="227"/>
      <c r="IE298" s="227"/>
      <c r="IF298" s="227"/>
      <c r="IG298" s="227"/>
      <c r="IH298" s="227"/>
      <c r="II298" s="227"/>
      <c r="IJ298" s="227"/>
      <c r="IK298" s="227"/>
      <c r="IL298" s="227"/>
      <c r="IM298" s="227"/>
      <c r="IN298" s="227"/>
      <c r="IO298" s="227"/>
      <c r="IP298" s="227"/>
      <c r="IQ298" s="227"/>
      <c r="IR298" s="227"/>
      <c r="IS298" s="227"/>
      <c r="IT298" s="227"/>
      <c r="IU298" s="227"/>
      <c r="IV298" s="227"/>
    </row>
    <row r="299" spans="1:256">
      <c r="A299" s="107"/>
      <c r="D299" s="157"/>
      <c r="E299" s="227"/>
      <c r="F299" s="157"/>
      <c r="G299" s="227"/>
      <c r="H299" s="109"/>
      <c r="I299" s="109"/>
      <c r="J299" s="109"/>
      <c r="K299" s="227"/>
      <c r="L299" s="227"/>
      <c r="M299" s="227"/>
      <c r="N299" s="227"/>
      <c r="O299" s="227"/>
      <c r="P299" s="227"/>
      <c r="Q299" s="227"/>
      <c r="R299" s="227"/>
      <c r="S299" s="227"/>
      <c r="T299" s="227"/>
      <c r="U299" s="227"/>
      <c r="V299" s="227"/>
      <c r="W299" s="227"/>
      <c r="X299" s="227"/>
      <c r="Y299" s="227"/>
      <c r="Z299" s="227"/>
      <c r="AA299" s="227"/>
      <c r="AB299" s="227"/>
      <c r="AC299" s="227"/>
      <c r="AD299" s="227"/>
      <c r="AE299" s="227"/>
      <c r="AF299" s="227"/>
      <c r="AG299" s="227"/>
      <c r="AH299" s="227"/>
      <c r="AI299" s="227"/>
      <c r="AJ299" s="227"/>
      <c r="AK299" s="227"/>
      <c r="AL299" s="227"/>
      <c r="AM299" s="227"/>
      <c r="AN299" s="227"/>
      <c r="AO299" s="227"/>
      <c r="AP299" s="227"/>
      <c r="AQ299" s="227"/>
      <c r="AR299" s="227"/>
      <c r="AS299" s="227"/>
      <c r="AT299" s="227"/>
      <c r="AU299" s="227"/>
      <c r="AV299" s="227"/>
      <c r="AW299" s="227"/>
      <c r="AX299" s="227"/>
      <c r="AY299" s="227"/>
      <c r="AZ299" s="227"/>
      <c r="BA299" s="227"/>
      <c r="BB299" s="227"/>
      <c r="BC299" s="227"/>
      <c r="BD299" s="227"/>
      <c r="BE299" s="227"/>
      <c r="BF299" s="227"/>
      <c r="BG299" s="227"/>
      <c r="BH299" s="227"/>
      <c r="BI299" s="227"/>
      <c r="BJ299" s="227"/>
      <c r="BK299" s="227"/>
      <c r="BL299" s="227"/>
      <c r="BM299" s="227"/>
      <c r="BN299" s="227"/>
      <c r="BO299" s="227"/>
      <c r="BP299" s="227"/>
      <c r="BQ299" s="227"/>
      <c r="BR299" s="227"/>
      <c r="BS299" s="227"/>
      <c r="BT299" s="227"/>
      <c r="BU299" s="227"/>
      <c r="BV299" s="227"/>
      <c r="BW299" s="227"/>
      <c r="BX299" s="227"/>
      <c r="BY299" s="227"/>
      <c r="BZ299" s="227"/>
      <c r="CA299" s="227"/>
      <c r="CB299" s="227"/>
      <c r="CC299" s="109"/>
      <c r="CD299" s="109"/>
      <c r="CE299" s="109"/>
      <c r="CF299" s="109"/>
      <c r="CG299" s="109"/>
      <c r="CH299" s="109"/>
      <c r="CI299" s="109"/>
      <c r="CJ299" s="109"/>
      <c r="CK299" s="109"/>
      <c r="CL299" s="109"/>
      <c r="CM299" s="109"/>
      <c r="CN299" s="109"/>
      <c r="CO299" s="109"/>
      <c r="CP299" s="109"/>
      <c r="CQ299" s="109"/>
      <c r="CR299" s="109"/>
      <c r="CS299" s="109"/>
      <c r="CT299" s="109"/>
      <c r="CU299" s="227"/>
      <c r="CV299" s="227"/>
      <c r="CW299" s="227"/>
      <c r="CX299" s="227"/>
      <c r="CY299" s="227"/>
      <c r="CZ299" s="227"/>
      <c r="DA299" s="227"/>
      <c r="DB299" s="227"/>
      <c r="DC299" s="227"/>
      <c r="DD299" s="227"/>
      <c r="DE299" s="227"/>
      <c r="DF299" s="227"/>
      <c r="DG299" s="227"/>
      <c r="DH299" s="227"/>
      <c r="DI299" s="227"/>
      <c r="DJ299" s="227"/>
      <c r="DK299" s="227"/>
      <c r="DL299" s="227"/>
      <c r="DM299" s="227"/>
      <c r="DN299" s="227"/>
      <c r="DO299" s="227"/>
      <c r="DP299" s="227"/>
      <c r="DQ299" s="227"/>
      <c r="DR299" s="227"/>
      <c r="DS299" s="227"/>
      <c r="DT299" s="227"/>
      <c r="DU299" s="227"/>
      <c r="DV299" s="227"/>
      <c r="DW299" s="227"/>
      <c r="DX299" s="227"/>
      <c r="DY299" s="227"/>
      <c r="DZ299" s="227"/>
      <c r="EA299" s="227"/>
      <c r="EB299" s="227"/>
      <c r="EC299" s="227"/>
      <c r="ED299" s="227"/>
      <c r="EE299" s="227"/>
      <c r="EF299" s="227"/>
      <c r="EG299" s="227"/>
      <c r="EH299" s="227"/>
      <c r="EI299" s="227"/>
      <c r="EJ299" s="227"/>
      <c r="EK299" s="227"/>
      <c r="EL299" s="227"/>
      <c r="EM299" s="227"/>
      <c r="EN299" s="227"/>
      <c r="EO299" s="227"/>
      <c r="EP299" s="227"/>
      <c r="EQ299" s="227"/>
      <c r="ER299" s="227"/>
      <c r="ES299" s="227"/>
      <c r="ET299" s="227"/>
      <c r="EU299" s="227"/>
      <c r="EV299" s="227"/>
      <c r="EW299" s="227"/>
      <c r="EX299" s="227"/>
      <c r="EY299" s="227"/>
      <c r="EZ299" s="227"/>
      <c r="FA299" s="227"/>
      <c r="FB299" s="227"/>
      <c r="FC299" s="227"/>
      <c r="FD299" s="227"/>
      <c r="FE299" s="227"/>
      <c r="FF299" s="227"/>
      <c r="FG299" s="227"/>
      <c r="FH299" s="227"/>
      <c r="FI299" s="227"/>
      <c r="FJ299" s="227"/>
      <c r="FK299" s="227"/>
      <c r="FL299" s="227"/>
      <c r="FM299" s="227"/>
      <c r="FN299" s="227"/>
      <c r="FO299" s="227"/>
      <c r="FP299" s="227"/>
      <c r="FQ299" s="227"/>
      <c r="FR299" s="227"/>
      <c r="FS299" s="227"/>
      <c r="FT299" s="227"/>
      <c r="FU299" s="227"/>
      <c r="FV299" s="227"/>
      <c r="FW299" s="227"/>
      <c r="FX299" s="227"/>
      <c r="FY299" s="227"/>
      <c r="FZ299" s="227"/>
      <c r="GA299" s="227"/>
      <c r="GB299" s="227"/>
      <c r="GC299" s="227"/>
      <c r="GD299" s="227"/>
      <c r="GE299" s="227"/>
      <c r="GF299" s="227"/>
      <c r="GG299" s="227"/>
      <c r="GH299" s="227"/>
      <c r="GI299" s="227"/>
      <c r="GJ299" s="227"/>
      <c r="GK299" s="227"/>
      <c r="GL299" s="227"/>
      <c r="GM299" s="227"/>
      <c r="GN299" s="227"/>
      <c r="GO299" s="227"/>
      <c r="GP299" s="227"/>
      <c r="GQ299" s="227"/>
      <c r="GR299" s="227"/>
      <c r="GS299" s="227"/>
      <c r="GT299" s="227"/>
      <c r="GU299" s="227"/>
      <c r="GV299" s="227"/>
      <c r="GW299" s="227"/>
      <c r="GX299" s="227"/>
      <c r="GY299" s="227"/>
      <c r="GZ299" s="227"/>
      <c r="HA299" s="227"/>
      <c r="HB299" s="227"/>
      <c r="HC299" s="227"/>
      <c r="HD299" s="227"/>
      <c r="HE299" s="227"/>
      <c r="HF299" s="227"/>
      <c r="HG299" s="227"/>
      <c r="HH299" s="227"/>
      <c r="HI299" s="227"/>
      <c r="HJ299" s="227"/>
      <c r="HK299" s="227"/>
      <c r="HL299" s="227"/>
      <c r="HM299" s="227"/>
      <c r="HN299" s="227"/>
      <c r="HO299" s="227"/>
      <c r="HP299" s="227"/>
      <c r="HQ299" s="227"/>
      <c r="HR299" s="227"/>
      <c r="HS299" s="227"/>
      <c r="HT299" s="227"/>
      <c r="HU299" s="227"/>
      <c r="HV299" s="227"/>
      <c r="HW299" s="227"/>
      <c r="HX299" s="227"/>
      <c r="HY299" s="227"/>
      <c r="HZ299" s="227"/>
      <c r="IA299" s="227"/>
      <c r="IB299" s="227"/>
      <c r="IC299" s="227"/>
      <c r="ID299" s="227"/>
      <c r="IE299" s="227"/>
      <c r="IF299" s="227"/>
      <c r="IG299" s="227"/>
      <c r="IH299" s="227"/>
      <c r="II299" s="227"/>
      <c r="IJ299" s="227"/>
      <c r="IK299" s="227"/>
      <c r="IL299" s="227"/>
      <c r="IM299" s="227"/>
      <c r="IN299" s="227"/>
      <c r="IO299" s="227"/>
      <c r="IP299" s="227"/>
      <c r="IQ299" s="227"/>
      <c r="IR299" s="227"/>
      <c r="IS299" s="227"/>
      <c r="IT299" s="227"/>
      <c r="IU299" s="227"/>
      <c r="IV299" s="227"/>
    </row>
    <row r="300" spans="1:256">
      <c r="A300" s="107"/>
      <c r="D300" s="157"/>
      <c r="E300" s="227"/>
      <c r="F300" s="157"/>
      <c r="G300" s="227"/>
      <c r="H300" s="109"/>
      <c r="I300" s="109"/>
      <c r="J300" s="109"/>
      <c r="K300" s="227"/>
      <c r="L300" s="227"/>
      <c r="M300" s="227"/>
      <c r="N300" s="227"/>
      <c r="O300" s="227"/>
      <c r="P300" s="227"/>
      <c r="Q300" s="227"/>
      <c r="R300" s="227"/>
      <c r="S300" s="227"/>
      <c r="T300" s="227"/>
      <c r="U300" s="227"/>
      <c r="V300" s="227"/>
      <c r="W300" s="227"/>
      <c r="X300" s="227"/>
      <c r="Y300" s="227"/>
      <c r="Z300" s="227"/>
      <c r="AA300" s="227"/>
      <c r="AB300" s="227"/>
      <c r="AC300" s="227"/>
      <c r="AD300" s="227"/>
      <c r="AE300" s="227"/>
      <c r="AF300" s="227"/>
      <c r="AG300" s="227"/>
      <c r="AH300" s="227"/>
      <c r="AI300" s="227"/>
      <c r="AJ300" s="227"/>
      <c r="AK300" s="227"/>
      <c r="AL300" s="227"/>
      <c r="AM300" s="227"/>
      <c r="AN300" s="227"/>
      <c r="AO300" s="227"/>
      <c r="AP300" s="227"/>
      <c r="AQ300" s="227"/>
      <c r="AR300" s="227"/>
      <c r="AS300" s="227"/>
      <c r="AT300" s="227"/>
      <c r="AU300" s="227"/>
      <c r="AV300" s="227"/>
      <c r="AW300" s="227"/>
      <c r="AX300" s="227"/>
      <c r="AY300" s="227"/>
      <c r="AZ300" s="227"/>
      <c r="BA300" s="227"/>
      <c r="BB300" s="227"/>
      <c r="BC300" s="227"/>
      <c r="BD300" s="227"/>
      <c r="BE300" s="227"/>
      <c r="BF300" s="227"/>
      <c r="BG300" s="227"/>
      <c r="BH300" s="227"/>
      <c r="BI300" s="227"/>
      <c r="BJ300" s="227"/>
      <c r="BK300" s="227"/>
      <c r="BL300" s="227"/>
      <c r="BM300" s="227"/>
      <c r="BN300" s="227"/>
      <c r="BO300" s="227"/>
      <c r="BP300" s="227"/>
      <c r="BQ300" s="227"/>
      <c r="BR300" s="227"/>
      <c r="BS300" s="227"/>
      <c r="BT300" s="227"/>
      <c r="BU300" s="227"/>
      <c r="BV300" s="227"/>
      <c r="BW300" s="227"/>
      <c r="BX300" s="227"/>
      <c r="BY300" s="227"/>
      <c r="BZ300" s="227"/>
      <c r="CA300" s="227"/>
      <c r="CB300" s="227"/>
      <c r="CC300" s="109"/>
      <c r="CD300" s="109"/>
      <c r="CE300" s="109"/>
      <c r="CF300" s="109"/>
      <c r="CG300" s="109"/>
      <c r="CH300" s="109"/>
      <c r="CI300" s="109"/>
      <c r="CJ300" s="109"/>
      <c r="CK300" s="109"/>
      <c r="CL300" s="109"/>
      <c r="CM300" s="109"/>
      <c r="CN300" s="109"/>
      <c r="CO300" s="109"/>
      <c r="CP300" s="109"/>
      <c r="CQ300" s="109"/>
      <c r="CR300" s="109"/>
      <c r="CS300" s="109"/>
      <c r="CT300" s="109"/>
      <c r="CU300" s="227"/>
      <c r="CV300" s="227"/>
      <c r="CW300" s="227"/>
      <c r="CX300" s="227"/>
      <c r="CY300" s="227"/>
      <c r="CZ300" s="227"/>
      <c r="DA300" s="227"/>
      <c r="DB300" s="227"/>
      <c r="DC300" s="227"/>
      <c r="DD300" s="227"/>
      <c r="DE300" s="227"/>
      <c r="DF300" s="227"/>
      <c r="DG300" s="227"/>
      <c r="DH300" s="227"/>
      <c r="DI300" s="227"/>
      <c r="DJ300" s="227"/>
      <c r="DK300" s="227"/>
      <c r="DL300" s="227"/>
      <c r="DM300" s="227"/>
      <c r="DN300" s="227"/>
      <c r="DO300" s="227"/>
      <c r="DP300" s="227"/>
      <c r="DQ300" s="227"/>
      <c r="DR300" s="227"/>
      <c r="DS300" s="227"/>
      <c r="DT300" s="227"/>
      <c r="DU300" s="227"/>
      <c r="DV300" s="227"/>
      <c r="DW300" s="227"/>
      <c r="DX300" s="227"/>
      <c r="DY300" s="227"/>
      <c r="DZ300" s="227"/>
      <c r="EA300" s="227"/>
      <c r="EB300" s="227"/>
      <c r="EC300" s="227"/>
      <c r="ED300" s="227"/>
      <c r="EE300" s="227"/>
      <c r="EF300" s="227"/>
      <c r="EG300" s="227"/>
      <c r="EH300" s="227"/>
      <c r="EI300" s="227"/>
      <c r="EJ300" s="227"/>
      <c r="EK300" s="227"/>
      <c r="EL300" s="227"/>
      <c r="EM300" s="227"/>
      <c r="EN300" s="227"/>
      <c r="EO300" s="227"/>
      <c r="EP300" s="227"/>
      <c r="EQ300" s="227"/>
      <c r="ER300" s="227"/>
      <c r="ES300" s="227"/>
      <c r="ET300" s="227"/>
      <c r="EU300" s="227"/>
      <c r="EV300" s="227"/>
      <c r="EW300" s="227"/>
      <c r="EX300" s="227"/>
      <c r="EY300" s="227"/>
      <c r="EZ300" s="227"/>
      <c r="FA300" s="227"/>
      <c r="FB300" s="227"/>
      <c r="FC300" s="227"/>
      <c r="FD300" s="227"/>
      <c r="FE300" s="227"/>
      <c r="FF300" s="227"/>
      <c r="FG300" s="227"/>
      <c r="FH300" s="227"/>
      <c r="FI300" s="227"/>
      <c r="FJ300" s="227"/>
      <c r="FK300" s="227"/>
      <c r="FL300" s="227"/>
      <c r="FM300" s="227"/>
      <c r="FN300" s="227"/>
      <c r="FO300" s="227"/>
      <c r="FP300" s="227"/>
      <c r="FQ300" s="227"/>
      <c r="FR300" s="227"/>
      <c r="FS300" s="227"/>
      <c r="FT300" s="227"/>
      <c r="FU300" s="227"/>
      <c r="FV300" s="227"/>
      <c r="FW300" s="227"/>
      <c r="FX300" s="227"/>
      <c r="FY300" s="227"/>
      <c r="FZ300" s="227"/>
      <c r="GA300" s="227"/>
      <c r="GB300" s="227"/>
      <c r="GC300" s="227"/>
      <c r="GD300" s="227"/>
      <c r="GE300" s="227"/>
      <c r="GF300" s="227"/>
      <c r="GG300" s="227"/>
      <c r="GH300" s="227"/>
      <c r="GI300" s="227"/>
      <c r="GJ300" s="227"/>
      <c r="GK300" s="227"/>
      <c r="GL300" s="227"/>
      <c r="GM300" s="227"/>
      <c r="GN300" s="227"/>
      <c r="GO300" s="227"/>
      <c r="GP300" s="227"/>
      <c r="GQ300" s="227"/>
      <c r="GR300" s="227"/>
      <c r="GS300" s="227"/>
      <c r="GT300" s="227"/>
      <c r="GU300" s="227"/>
      <c r="GV300" s="227"/>
      <c r="GW300" s="227"/>
      <c r="GX300" s="227"/>
      <c r="GY300" s="227"/>
      <c r="GZ300" s="227"/>
      <c r="HA300" s="227"/>
      <c r="HB300" s="227"/>
      <c r="HC300" s="227"/>
      <c r="HD300" s="227"/>
      <c r="HE300" s="227"/>
      <c r="HF300" s="227"/>
      <c r="HG300" s="227"/>
      <c r="HH300" s="227"/>
      <c r="HI300" s="227"/>
      <c r="HJ300" s="227"/>
      <c r="HK300" s="227"/>
      <c r="HL300" s="227"/>
      <c r="HM300" s="227"/>
      <c r="HN300" s="227"/>
      <c r="HO300" s="227"/>
      <c r="HP300" s="227"/>
      <c r="HQ300" s="227"/>
      <c r="HR300" s="227"/>
      <c r="HS300" s="227"/>
      <c r="HT300" s="227"/>
      <c r="HU300" s="227"/>
      <c r="HV300" s="227"/>
      <c r="HW300" s="227"/>
      <c r="HX300" s="227"/>
      <c r="HY300" s="227"/>
      <c r="HZ300" s="227"/>
      <c r="IA300" s="227"/>
      <c r="IB300" s="227"/>
      <c r="IC300" s="227"/>
      <c r="ID300" s="227"/>
      <c r="IE300" s="227"/>
      <c r="IF300" s="227"/>
      <c r="IG300" s="227"/>
      <c r="IH300" s="227"/>
      <c r="II300" s="227"/>
      <c r="IJ300" s="227"/>
      <c r="IK300" s="227"/>
      <c r="IL300" s="227"/>
      <c r="IM300" s="227"/>
      <c r="IN300" s="227"/>
      <c r="IO300" s="227"/>
      <c r="IP300" s="227"/>
      <c r="IQ300" s="227"/>
      <c r="IR300" s="227"/>
      <c r="IS300" s="227"/>
      <c r="IT300" s="227"/>
      <c r="IU300" s="227"/>
      <c r="IV300" s="227"/>
    </row>
    <row r="301" spans="1:256">
      <c r="A301" s="107"/>
      <c r="D301" s="157"/>
      <c r="E301" s="227"/>
      <c r="F301" s="157"/>
      <c r="G301" s="227"/>
      <c r="H301" s="109"/>
      <c r="I301" s="109"/>
      <c r="J301" s="109"/>
      <c r="K301" s="227"/>
      <c r="L301" s="227"/>
      <c r="M301" s="227"/>
      <c r="N301" s="227"/>
      <c r="O301" s="227"/>
      <c r="P301" s="227"/>
      <c r="Q301" s="227"/>
      <c r="R301" s="227"/>
      <c r="S301" s="227"/>
      <c r="T301" s="227"/>
      <c r="U301" s="227"/>
      <c r="V301" s="227"/>
      <c r="W301" s="227"/>
      <c r="X301" s="227"/>
      <c r="Y301" s="227"/>
      <c r="Z301" s="227"/>
      <c r="AA301" s="227"/>
      <c r="AB301" s="227"/>
      <c r="AC301" s="227"/>
      <c r="AD301" s="227"/>
      <c r="AE301" s="227"/>
      <c r="AF301" s="227"/>
      <c r="AG301" s="227"/>
      <c r="AH301" s="227"/>
      <c r="AI301" s="227"/>
      <c r="AJ301" s="227"/>
      <c r="AK301" s="227"/>
      <c r="AL301" s="227"/>
      <c r="AM301" s="227"/>
      <c r="AN301" s="227"/>
      <c r="AO301" s="227"/>
      <c r="AP301" s="227"/>
      <c r="AQ301" s="227"/>
      <c r="AR301" s="227"/>
      <c r="AS301" s="227"/>
      <c r="AT301" s="227"/>
      <c r="AU301" s="227"/>
      <c r="AV301" s="227"/>
      <c r="AW301" s="227"/>
      <c r="AX301" s="227"/>
      <c r="AY301" s="227"/>
      <c r="AZ301" s="227"/>
      <c r="BA301" s="227"/>
      <c r="BB301" s="227"/>
      <c r="BC301" s="227"/>
      <c r="BD301" s="227"/>
      <c r="BE301" s="227"/>
      <c r="BF301" s="227"/>
      <c r="BG301" s="227"/>
      <c r="BH301" s="227"/>
      <c r="BI301" s="227"/>
      <c r="BJ301" s="227"/>
      <c r="BK301" s="227"/>
      <c r="BL301" s="227"/>
      <c r="BM301" s="227"/>
      <c r="BN301" s="227"/>
      <c r="BO301" s="227"/>
      <c r="BP301" s="227"/>
      <c r="BQ301" s="227"/>
      <c r="BR301" s="227"/>
      <c r="BS301" s="227"/>
      <c r="BT301" s="227"/>
      <c r="BU301" s="227"/>
      <c r="BV301" s="227"/>
      <c r="BW301" s="227"/>
      <c r="BX301" s="227"/>
      <c r="BY301" s="227"/>
      <c r="BZ301" s="227"/>
      <c r="CA301" s="227"/>
      <c r="CB301" s="227"/>
      <c r="CC301" s="109"/>
      <c r="CD301" s="109"/>
      <c r="CE301" s="109"/>
      <c r="CF301" s="109"/>
      <c r="CG301" s="109"/>
      <c r="CH301" s="109"/>
      <c r="CI301" s="109"/>
      <c r="CJ301" s="109"/>
      <c r="CK301" s="109"/>
      <c r="CL301" s="109"/>
      <c r="CM301" s="109"/>
      <c r="CN301" s="109"/>
      <c r="CO301" s="109"/>
      <c r="CP301" s="109"/>
      <c r="CQ301" s="109"/>
      <c r="CR301" s="109"/>
      <c r="CS301" s="109"/>
      <c r="CT301" s="109"/>
      <c r="CU301" s="227"/>
      <c r="CV301" s="227"/>
      <c r="CW301" s="227"/>
      <c r="CX301" s="227"/>
      <c r="CY301" s="227"/>
      <c r="CZ301" s="227"/>
      <c r="DA301" s="227"/>
      <c r="DB301" s="227"/>
      <c r="DC301" s="227"/>
      <c r="DD301" s="227"/>
      <c r="DE301" s="227"/>
      <c r="DF301" s="227"/>
      <c r="DG301" s="227"/>
      <c r="DH301" s="227"/>
      <c r="DI301" s="227"/>
      <c r="DJ301" s="227"/>
      <c r="DK301" s="227"/>
      <c r="DL301" s="227"/>
      <c r="DM301" s="227"/>
      <c r="DN301" s="227"/>
      <c r="DO301" s="227"/>
      <c r="DP301" s="227"/>
      <c r="DQ301" s="227"/>
      <c r="DR301" s="227"/>
      <c r="DS301" s="227"/>
      <c r="DT301" s="227"/>
      <c r="DU301" s="227"/>
      <c r="DV301" s="227"/>
      <c r="DW301" s="227"/>
      <c r="DX301" s="227"/>
      <c r="DY301" s="227"/>
      <c r="DZ301" s="227"/>
      <c r="EA301" s="227"/>
      <c r="EB301" s="227"/>
      <c r="EC301" s="227"/>
      <c r="ED301" s="227"/>
      <c r="EE301" s="227"/>
      <c r="EF301" s="227"/>
      <c r="EG301" s="227"/>
      <c r="EH301" s="227"/>
      <c r="EI301" s="227"/>
      <c r="EJ301" s="227"/>
      <c r="EK301" s="227"/>
      <c r="EL301" s="227"/>
      <c r="EM301" s="227"/>
      <c r="EN301" s="227"/>
      <c r="EO301" s="227"/>
      <c r="EP301" s="227"/>
      <c r="EQ301" s="227"/>
      <c r="ER301" s="227"/>
      <c r="ES301" s="227"/>
      <c r="ET301" s="227"/>
      <c r="EU301" s="227"/>
      <c r="EV301" s="227"/>
      <c r="EW301" s="227"/>
      <c r="EX301" s="227"/>
      <c r="EY301" s="227"/>
      <c r="EZ301" s="227"/>
      <c r="FA301" s="227"/>
      <c r="FB301" s="227"/>
      <c r="FC301" s="227"/>
      <c r="FD301" s="227"/>
      <c r="FE301" s="227"/>
      <c r="FF301" s="227"/>
      <c r="FG301" s="227"/>
      <c r="FH301" s="227"/>
      <c r="FI301" s="227"/>
      <c r="FJ301" s="227"/>
      <c r="FK301" s="227"/>
      <c r="FL301" s="227"/>
      <c r="FM301" s="227"/>
      <c r="FN301" s="227"/>
      <c r="FO301" s="227"/>
      <c r="FP301" s="227"/>
      <c r="FQ301" s="227"/>
      <c r="FR301" s="227"/>
      <c r="FS301" s="227"/>
      <c r="FT301" s="227"/>
      <c r="FU301" s="227"/>
      <c r="FV301" s="227"/>
      <c r="FW301" s="227"/>
      <c r="FX301" s="227"/>
      <c r="FY301" s="227"/>
      <c r="FZ301" s="227"/>
      <c r="GA301" s="227"/>
      <c r="GB301" s="227"/>
      <c r="GC301" s="227"/>
      <c r="GD301" s="227"/>
      <c r="GE301" s="227"/>
      <c r="GF301" s="227"/>
      <c r="GG301" s="227"/>
      <c r="GH301" s="227"/>
      <c r="GI301" s="227"/>
      <c r="GJ301" s="227"/>
      <c r="GK301" s="227"/>
      <c r="GL301" s="227"/>
      <c r="GM301" s="227"/>
      <c r="GN301" s="227"/>
      <c r="GO301" s="227"/>
      <c r="GP301" s="227"/>
      <c r="GQ301" s="227"/>
      <c r="GR301" s="227"/>
      <c r="GS301" s="227"/>
      <c r="GT301" s="227"/>
      <c r="GU301" s="227"/>
      <c r="GV301" s="227"/>
      <c r="GW301" s="227"/>
      <c r="GX301" s="227"/>
      <c r="GY301" s="227"/>
      <c r="GZ301" s="227"/>
      <c r="HA301" s="227"/>
      <c r="HB301" s="227"/>
      <c r="HC301" s="227"/>
      <c r="HD301" s="227"/>
      <c r="HE301" s="227"/>
      <c r="HF301" s="227"/>
      <c r="HG301" s="227"/>
      <c r="HH301" s="227"/>
      <c r="HI301" s="227"/>
      <c r="HJ301" s="227"/>
      <c r="HK301" s="227"/>
      <c r="HL301" s="227"/>
      <c r="HM301" s="227"/>
      <c r="HN301" s="227"/>
      <c r="HO301" s="227"/>
      <c r="HP301" s="227"/>
      <c r="HQ301" s="227"/>
      <c r="HR301" s="227"/>
      <c r="HS301" s="227"/>
      <c r="HT301" s="227"/>
      <c r="HU301" s="227"/>
      <c r="HV301" s="227"/>
      <c r="HW301" s="227"/>
      <c r="HX301" s="227"/>
      <c r="HY301" s="227"/>
      <c r="HZ301" s="227"/>
      <c r="IA301" s="227"/>
      <c r="IB301" s="227"/>
      <c r="IC301" s="227"/>
      <c r="ID301" s="227"/>
      <c r="IE301" s="227"/>
      <c r="IF301" s="227"/>
      <c r="IG301" s="227"/>
      <c r="IH301" s="227"/>
      <c r="II301" s="227"/>
      <c r="IJ301" s="227"/>
      <c r="IK301" s="227"/>
      <c r="IL301" s="227"/>
      <c r="IM301" s="227"/>
      <c r="IN301" s="227"/>
      <c r="IO301" s="227"/>
      <c r="IP301" s="227"/>
      <c r="IQ301" s="227"/>
      <c r="IR301" s="227"/>
      <c r="IS301" s="227"/>
      <c r="IT301" s="227"/>
      <c r="IU301" s="227"/>
      <c r="IV301" s="227"/>
    </row>
    <row r="302" spans="1:256">
      <c r="A302" s="107"/>
      <c r="D302" s="157"/>
      <c r="E302" s="227"/>
      <c r="F302" s="157"/>
      <c r="G302" s="227"/>
      <c r="H302" s="109"/>
      <c r="I302" s="109"/>
      <c r="J302" s="109"/>
      <c r="K302" s="227"/>
      <c r="L302" s="227"/>
      <c r="M302" s="227"/>
      <c r="N302" s="227"/>
      <c r="O302" s="227"/>
      <c r="P302" s="227"/>
      <c r="Q302" s="227"/>
      <c r="R302" s="227"/>
      <c r="S302" s="227"/>
      <c r="T302" s="227"/>
      <c r="U302" s="227"/>
      <c r="V302" s="227"/>
      <c r="W302" s="227"/>
      <c r="X302" s="227"/>
      <c r="Y302" s="227"/>
      <c r="Z302" s="227"/>
      <c r="AA302" s="227"/>
      <c r="AB302" s="227"/>
      <c r="AC302" s="227"/>
      <c r="AD302" s="227"/>
      <c r="AE302" s="227"/>
      <c r="AF302" s="227"/>
      <c r="AG302" s="227"/>
      <c r="AH302" s="227"/>
      <c r="AI302" s="227"/>
      <c r="AJ302" s="227"/>
      <c r="AK302" s="227"/>
      <c r="AL302" s="227"/>
      <c r="AM302" s="227"/>
      <c r="AN302" s="227"/>
      <c r="AO302" s="227"/>
      <c r="AP302" s="227"/>
      <c r="AQ302" s="227"/>
      <c r="AR302" s="227"/>
      <c r="AS302" s="227"/>
      <c r="AT302" s="227"/>
      <c r="AU302" s="227"/>
      <c r="AV302" s="227"/>
      <c r="AW302" s="227"/>
      <c r="AX302" s="227"/>
      <c r="AY302" s="227"/>
      <c r="AZ302" s="227"/>
      <c r="BA302" s="227"/>
      <c r="BB302" s="227"/>
      <c r="BC302" s="227"/>
      <c r="BD302" s="227"/>
      <c r="BE302" s="227"/>
      <c r="BF302" s="227"/>
      <c r="BG302" s="227"/>
      <c r="BH302" s="227"/>
      <c r="BI302" s="227"/>
      <c r="BJ302" s="227"/>
      <c r="BK302" s="227"/>
      <c r="BL302" s="227"/>
      <c r="BM302" s="227"/>
      <c r="BN302" s="227"/>
      <c r="BO302" s="227"/>
      <c r="BP302" s="227"/>
      <c r="BQ302" s="227"/>
      <c r="BR302" s="227"/>
      <c r="BS302" s="227"/>
      <c r="BT302" s="227"/>
      <c r="BU302" s="227"/>
      <c r="BV302" s="227"/>
      <c r="BW302" s="227"/>
      <c r="BX302" s="227"/>
      <c r="BY302" s="227"/>
      <c r="BZ302" s="227"/>
      <c r="CA302" s="227"/>
      <c r="CB302" s="227"/>
      <c r="CC302" s="109"/>
      <c r="CD302" s="109"/>
      <c r="CE302" s="109"/>
      <c r="CF302" s="109"/>
      <c r="CG302" s="109"/>
      <c r="CH302" s="109"/>
      <c r="CI302" s="109"/>
      <c r="CJ302" s="109"/>
      <c r="CK302" s="109"/>
      <c r="CL302" s="109"/>
      <c r="CM302" s="109"/>
      <c r="CN302" s="109"/>
      <c r="CO302" s="109"/>
      <c r="CP302" s="109"/>
      <c r="CQ302" s="109"/>
      <c r="CR302" s="109"/>
      <c r="CS302" s="109"/>
      <c r="CT302" s="109"/>
      <c r="CU302" s="227"/>
      <c r="CV302" s="227"/>
      <c r="CW302" s="227"/>
      <c r="CX302" s="227"/>
      <c r="CY302" s="227"/>
      <c r="CZ302" s="227"/>
      <c r="DA302" s="227"/>
      <c r="DB302" s="227"/>
      <c r="DC302" s="227"/>
      <c r="DD302" s="227"/>
      <c r="DE302" s="227"/>
      <c r="DF302" s="227"/>
      <c r="DG302" s="227"/>
      <c r="DH302" s="227"/>
      <c r="DI302" s="227"/>
      <c r="DJ302" s="227"/>
      <c r="DK302" s="227"/>
      <c r="DL302" s="227"/>
      <c r="DM302" s="227"/>
      <c r="DN302" s="227"/>
      <c r="DO302" s="227"/>
      <c r="DP302" s="227"/>
      <c r="DQ302" s="227"/>
      <c r="DR302" s="227"/>
      <c r="DS302" s="227"/>
      <c r="DT302" s="227"/>
      <c r="DU302" s="227"/>
      <c r="DV302" s="227"/>
      <c r="DW302" s="227"/>
      <c r="DX302" s="227"/>
      <c r="DY302" s="227"/>
      <c r="DZ302" s="227"/>
      <c r="EA302" s="227"/>
      <c r="EB302" s="227"/>
      <c r="EC302" s="227"/>
      <c r="ED302" s="227"/>
      <c r="EE302" s="227"/>
      <c r="EF302" s="227"/>
      <c r="EG302" s="227"/>
      <c r="EH302" s="227"/>
      <c r="EI302" s="227"/>
      <c r="EJ302" s="227"/>
      <c r="EK302" s="227"/>
      <c r="EL302" s="227"/>
      <c r="EM302" s="227"/>
      <c r="EN302" s="227"/>
      <c r="EO302" s="227"/>
      <c r="EP302" s="227"/>
      <c r="EQ302" s="227"/>
      <c r="ER302" s="227"/>
      <c r="ES302" s="227"/>
      <c r="ET302" s="227"/>
      <c r="EU302" s="227"/>
      <c r="EV302" s="227"/>
      <c r="EW302" s="227"/>
      <c r="EX302" s="227"/>
      <c r="EY302" s="227"/>
      <c r="EZ302" s="227"/>
      <c r="FA302" s="227"/>
      <c r="FB302" s="227"/>
      <c r="FC302" s="227"/>
      <c r="FD302" s="227"/>
      <c r="FE302" s="227"/>
      <c r="FF302" s="227"/>
      <c r="FG302" s="227"/>
      <c r="FH302" s="227"/>
      <c r="FI302" s="227"/>
      <c r="FJ302" s="227"/>
      <c r="FK302" s="227"/>
      <c r="FL302" s="227"/>
      <c r="FM302" s="227"/>
      <c r="FN302" s="227"/>
      <c r="FO302" s="227"/>
      <c r="FP302" s="227"/>
      <c r="FQ302" s="227"/>
      <c r="FR302" s="227"/>
      <c r="FS302" s="227"/>
      <c r="FT302" s="227"/>
      <c r="FU302" s="227"/>
      <c r="FV302" s="227"/>
      <c r="FW302" s="227"/>
      <c r="FX302" s="227"/>
      <c r="FY302" s="227"/>
      <c r="FZ302" s="227"/>
      <c r="GA302" s="227"/>
      <c r="GB302" s="227"/>
      <c r="GC302" s="227"/>
      <c r="GD302" s="227"/>
      <c r="GE302" s="227"/>
      <c r="GF302" s="227"/>
      <c r="GG302" s="227"/>
      <c r="GH302" s="227"/>
      <c r="GI302" s="227"/>
      <c r="GJ302" s="227"/>
      <c r="GK302" s="227"/>
      <c r="GL302" s="227"/>
      <c r="GM302" s="227"/>
      <c r="GN302" s="227"/>
      <c r="GO302" s="227"/>
      <c r="GP302" s="227"/>
      <c r="GQ302" s="227"/>
      <c r="GR302" s="227"/>
      <c r="GS302" s="227"/>
      <c r="GT302" s="227"/>
      <c r="GU302" s="227"/>
      <c r="GV302" s="227"/>
      <c r="GW302" s="227"/>
      <c r="GX302" s="227"/>
      <c r="GY302" s="227"/>
      <c r="GZ302" s="227"/>
      <c r="HA302" s="227"/>
      <c r="HB302" s="227"/>
      <c r="HC302" s="227"/>
      <c r="HD302" s="227"/>
      <c r="HE302" s="227"/>
      <c r="HF302" s="227"/>
      <c r="HG302" s="227"/>
      <c r="HH302" s="227"/>
      <c r="HI302" s="227"/>
      <c r="HJ302" s="227"/>
      <c r="HK302" s="227"/>
      <c r="HL302" s="227"/>
      <c r="HM302" s="227"/>
      <c r="HN302" s="227"/>
      <c r="HO302" s="227"/>
      <c r="HP302" s="227"/>
      <c r="HQ302" s="227"/>
      <c r="HR302" s="227"/>
      <c r="HS302" s="227"/>
      <c r="HT302" s="227"/>
      <c r="HU302" s="227"/>
      <c r="HV302" s="227"/>
      <c r="HW302" s="227"/>
      <c r="HX302" s="227"/>
      <c r="HY302" s="227"/>
      <c r="HZ302" s="227"/>
      <c r="IA302" s="227"/>
      <c r="IB302" s="227"/>
      <c r="IC302" s="227"/>
      <c r="ID302" s="227"/>
      <c r="IE302" s="227"/>
      <c r="IF302" s="227"/>
      <c r="IG302" s="227"/>
      <c r="IH302" s="227"/>
      <c r="II302" s="227"/>
      <c r="IJ302" s="227"/>
      <c r="IK302" s="227"/>
      <c r="IL302" s="227"/>
      <c r="IM302" s="227"/>
      <c r="IN302" s="227"/>
      <c r="IO302" s="227"/>
      <c r="IP302" s="227"/>
      <c r="IQ302" s="227"/>
      <c r="IR302" s="227"/>
      <c r="IS302" s="227"/>
      <c r="IT302" s="227"/>
      <c r="IU302" s="227"/>
      <c r="IV302" s="227"/>
    </row>
    <row r="303" spans="1:256">
      <c r="A303" s="107"/>
      <c r="D303" s="157"/>
      <c r="E303" s="227"/>
      <c r="F303" s="157"/>
      <c r="G303" s="227"/>
      <c r="H303" s="109"/>
      <c r="I303" s="109"/>
      <c r="J303" s="109"/>
      <c r="K303" s="227"/>
      <c r="L303" s="227"/>
      <c r="M303" s="227"/>
      <c r="N303" s="227"/>
      <c r="O303" s="227"/>
      <c r="P303" s="227"/>
      <c r="Q303" s="227"/>
      <c r="R303" s="227"/>
      <c r="S303" s="227"/>
      <c r="T303" s="227"/>
      <c r="U303" s="227"/>
      <c r="V303" s="227"/>
      <c r="W303" s="227"/>
      <c r="X303" s="227"/>
      <c r="Y303" s="227"/>
      <c r="Z303" s="227"/>
      <c r="AA303" s="227"/>
      <c r="AB303" s="227"/>
      <c r="AC303" s="227"/>
      <c r="AD303" s="227"/>
      <c r="AE303" s="227"/>
      <c r="AF303" s="227"/>
      <c r="AG303" s="227"/>
      <c r="AH303" s="227"/>
      <c r="AI303" s="227"/>
      <c r="AJ303" s="227"/>
      <c r="AK303" s="227"/>
      <c r="AL303" s="227"/>
      <c r="AM303" s="227"/>
      <c r="AN303" s="227"/>
      <c r="AO303" s="227"/>
      <c r="AP303" s="227"/>
      <c r="AQ303" s="227"/>
      <c r="AR303" s="227"/>
      <c r="AS303" s="227"/>
      <c r="AT303" s="227"/>
      <c r="AU303" s="227"/>
      <c r="AV303" s="227"/>
      <c r="AW303" s="227"/>
      <c r="AX303" s="227"/>
      <c r="AY303" s="227"/>
      <c r="AZ303" s="227"/>
      <c r="BA303" s="227"/>
      <c r="BB303" s="227"/>
      <c r="BC303" s="227"/>
      <c r="BD303" s="227"/>
      <c r="BE303" s="227"/>
      <c r="BF303" s="227"/>
      <c r="BG303" s="227"/>
      <c r="BH303" s="227"/>
      <c r="BI303" s="227"/>
      <c r="BJ303" s="227"/>
      <c r="BK303" s="227"/>
      <c r="BL303" s="227"/>
      <c r="BM303" s="227"/>
      <c r="BN303" s="227"/>
      <c r="BO303" s="227"/>
      <c r="BP303" s="227"/>
      <c r="BQ303" s="227"/>
      <c r="BR303" s="227"/>
      <c r="BS303" s="227"/>
      <c r="BT303" s="227"/>
      <c r="BU303" s="227"/>
      <c r="BV303" s="227"/>
      <c r="BW303" s="227"/>
      <c r="BX303" s="227"/>
      <c r="BY303" s="227"/>
      <c r="BZ303" s="227"/>
      <c r="CA303" s="227"/>
      <c r="CB303" s="227"/>
      <c r="CC303" s="109"/>
      <c r="CD303" s="109"/>
      <c r="CE303" s="109"/>
      <c r="CF303" s="109"/>
      <c r="CG303" s="109"/>
      <c r="CH303" s="109"/>
      <c r="CI303" s="109"/>
      <c r="CJ303" s="109"/>
      <c r="CK303" s="109"/>
      <c r="CL303" s="109"/>
      <c r="CM303" s="109"/>
      <c r="CN303" s="109"/>
      <c r="CO303" s="109"/>
      <c r="CP303" s="109"/>
      <c r="CQ303" s="109"/>
      <c r="CR303" s="109"/>
      <c r="CS303" s="109"/>
      <c r="CT303" s="109"/>
      <c r="CU303" s="227"/>
      <c r="CV303" s="227"/>
      <c r="CW303" s="227"/>
      <c r="CX303" s="227"/>
      <c r="CY303" s="227"/>
      <c r="CZ303" s="227"/>
      <c r="DA303" s="227"/>
      <c r="DB303" s="227"/>
      <c r="DC303" s="227"/>
      <c r="DD303" s="227"/>
      <c r="DE303" s="227"/>
      <c r="DF303" s="227"/>
      <c r="DG303" s="227"/>
      <c r="DH303" s="227"/>
      <c r="DI303" s="227"/>
      <c r="DJ303" s="227"/>
      <c r="DK303" s="227"/>
      <c r="DL303" s="227"/>
      <c r="DM303" s="227"/>
      <c r="DN303" s="227"/>
      <c r="DO303" s="227"/>
      <c r="DP303" s="227"/>
      <c r="DQ303" s="227"/>
      <c r="DR303" s="227"/>
      <c r="DS303" s="227"/>
      <c r="DT303" s="227"/>
      <c r="DU303" s="227"/>
      <c r="DV303" s="227"/>
      <c r="DW303" s="227"/>
      <c r="DX303" s="227"/>
      <c r="DY303" s="227"/>
      <c r="DZ303" s="227"/>
      <c r="EA303" s="227"/>
      <c r="EB303" s="227"/>
      <c r="EC303" s="227"/>
      <c r="ED303" s="227"/>
      <c r="EE303" s="227"/>
      <c r="EF303" s="227"/>
      <c r="EG303" s="227"/>
      <c r="EH303" s="227"/>
      <c r="EI303" s="227"/>
      <c r="EJ303" s="227"/>
      <c r="EK303" s="227"/>
      <c r="EL303" s="227"/>
      <c r="EM303" s="227"/>
      <c r="EN303" s="227"/>
      <c r="EO303" s="227"/>
      <c r="EP303" s="227"/>
      <c r="EQ303" s="227"/>
      <c r="ER303" s="227"/>
      <c r="ES303" s="227"/>
      <c r="ET303" s="227"/>
      <c r="EU303" s="227"/>
      <c r="EV303" s="227"/>
      <c r="EW303" s="227"/>
      <c r="EX303" s="227"/>
      <c r="EY303" s="227"/>
      <c r="EZ303" s="227"/>
      <c r="FA303" s="227"/>
      <c r="FB303" s="227"/>
      <c r="FC303" s="227"/>
      <c r="FD303" s="227"/>
      <c r="FE303" s="227"/>
      <c r="FF303" s="227"/>
      <c r="FG303" s="227"/>
      <c r="FH303" s="227"/>
      <c r="FI303" s="227"/>
      <c r="FJ303" s="227"/>
      <c r="FK303" s="227"/>
      <c r="FL303" s="227"/>
      <c r="FM303" s="227"/>
      <c r="FN303" s="227"/>
      <c r="FO303" s="227"/>
      <c r="FP303" s="227"/>
      <c r="FQ303" s="227"/>
      <c r="FR303" s="227"/>
      <c r="FS303" s="227"/>
      <c r="FT303" s="227"/>
      <c r="FU303" s="227"/>
      <c r="FV303" s="227"/>
      <c r="FW303" s="227"/>
      <c r="FX303" s="227"/>
      <c r="FY303" s="227"/>
      <c r="FZ303" s="227"/>
      <c r="GA303" s="227"/>
      <c r="GB303" s="227"/>
      <c r="GC303" s="227"/>
      <c r="GD303" s="227"/>
      <c r="GE303" s="227"/>
      <c r="GF303" s="227"/>
      <c r="GG303" s="227"/>
      <c r="GH303" s="227"/>
      <c r="GI303" s="227"/>
      <c r="GJ303" s="227"/>
      <c r="GK303" s="227"/>
      <c r="GL303" s="227"/>
      <c r="GM303" s="227"/>
      <c r="GN303" s="227"/>
      <c r="GO303" s="227"/>
      <c r="GP303" s="227"/>
      <c r="GQ303" s="227"/>
      <c r="GR303" s="227"/>
      <c r="GS303" s="227"/>
      <c r="GT303" s="227"/>
      <c r="GU303" s="227"/>
      <c r="GV303" s="227"/>
      <c r="GW303" s="227"/>
      <c r="GX303" s="227"/>
      <c r="GY303" s="227"/>
      <c r="GZ303" s="227"/>
      <c r="HA303" s="227"/>
      <c r="HB303" s="227"/>
      <c r="HC303" s="227"/>
      <c r="HD303" s="227"/>
      <c r="HE303" s="227"/>
      <c r="HF303" s="227"/>
      <c r="HG303" s="227"/>
      <c r="HH303" s="227"/>
      <c r="HI303" s="227"/>
      <c r="HJ303" s="227"/>
      <c r="HK303" s="227"/>
      <c r="HL303" s="227"/>
      <c r="HM303" s="227"/>
      <c r="HN303" s="227"/>
      <c r="HO303" s="227"/>
      <c r="HP303" s="227"/>
      <c r="HQ303" s="227"/>
      <c r="HR303" s="227"/>
      <c r="HS303" s="227"/>
      <c r="HT303" s="227"/>
      <c r="HU303" s="227"/>
      <c r="HV303" s="227"/>
      <c r="HW303" s="227"/>
      <c r="HX303" s="227"/>
      <c r="HY303" s="227"/>
      <c r="HZ303" s="227"/>
      <c r="IA303" s="227"/>
      <c r="IB303" s="227"/>
      <c r="IC303" s="227"/>
      <c r="ID303" s="227"/>
      <c r="IE303" s="227"/>
      <c r="IF303" s="227"/>
      <c r="IG303" s="227"/>
      <c r="IH303" s="227"/>
      <c r="II303" s="227"/>
      <c r="IJ303" s="227"/>
      <c r="IK303" s="227"/>
      <c r="IL303" s="227"/>
      <c r="IM303" s="227"/>
      <c r="IN303" s="227"/>
      <c r="IO303" s="227"/>
      <c r="IP303" s="227"/>
      <c r="IQ303" s="227"/>
      <c r="IR303" s="227"/>
      <c r="IS303" s="227"/>
      <c r="IT303" s="227"/>
      <c r="IU303" s="227"/>
      <c r="IV303" s="227"/>
    </row>
    <row r="304" spans="1:256">
      <c r="A304" s="107"/>
      <c r="D304" s="157"/>
      <c r="E304" s="227"/>
      <c r="F304" s="157"/>
      <c r="G304" s="227"/>
      <c r="H304" s="109"/>
      <c r="I304" s="109"/>
      <c r="J304" s="109"/>
      <c r="K304" s="227"/>
      <c r="L304" s="227"/>
      <c r="M304" s="227"/>
      <c r="N304" s="227"/>
      <c r="O304" s="227"/>
      <c r="P304" s="227"/>
      <c r="Q304" s="227"/>
      <c r="R304" s="227"/>
      <c r="S304" s="227"/>
      <c r="T304" s="227"/>
      <c r="U304" s="227"/>
      <c r="V304" s="227"/>
      <c r="W304" s="227"/>
      <c r="X304" s="227"/>
      <c r="Y304" s="227"/>
      <c r="Z304" s="227"/>
      <c r="AA304" s="227"/>
      <c r="AB304" s="227"/>
      <c r="AC304" s="227"/>
      <c r="AD304" s="227"/>
      <c r="AE304" s="227"/>
      <c r="AF304" s="227"/>
      <c r="AG304" s="227"/>
      <c r="AH304" s="227"/>
      <c r="AI304" s="227"/>
      <c r="AJ304" s="227"/>
      <c r="AK304" s="227"/>
      <c r="AL304" s="227"/>
      <c r="AM304" s="227"/>
      <c r="AN304" s="227"/>
      <c r="AO304" s="227"/>
      <c r="AP304" s="227"/>
      <c r="AQ304" s="227"/>
      <c r="AR304" s="227"/>
      <c r="AS304" s="227"/>
      <c r="AT304" s="227"/>
      <c r="AU304" s="227"/>
      <c r="AV304" s="227"/>
      <c r="AW304" s="227"/>
      <c r="AX304" s="227"/>
      <c r="AY304" s="227"/>
      <c r="AZ304" s="227"/>
      <c r="BA304" s="227"/>
      <c r="BB304" s="227"/>
      <c r="BC304" s="227"/>
      <c r="BD304" s="227"/>
      <c r="BE304" s="227"/>
      <c r="BF304" s="227"/>
      <c r="BG304" s="227"/>
      <c r="BH304" s="227"/>
      <c r="BI304" s="227"/>
      <c r="BJ304" s="227"/>
      <c r="BK304" s="227"/>
      <c r="BL304" s="227"/>
      <c r="BM304" s="227"/>
      <c r="BN304" s="227"/>
      <c r="BO304" s="227"/>
      <c r="BP304" s="227"/>
      <c r="BQ304" s="227"/>
      <c r="BR304" s="227"/>
      <c r="BS304" s="227"/>
      <c r="BT304" s="227"/>
      <c r="BU304" s="227"/>
      <c r="BV304" s="227"/>
      <c r="BW304" s="227"/>
      <c r="BX304" s="227"/>
      <c r="BY304" s="227"/>
      <c r="BZ304" s="227"/>
      <c r="CA304" s="227"/>
      <c r="CB304" s="227"/>
      <c r="CC304" s="109"/>
      <c r="CD304" s="109"/>
      <c r="CE304" s="109"/>
      <c r="CF304" s="109"/>
      <c r="CG304" s="109"/>
      <c r="CH304" s="109"/>
      <c r="CI304" s="109"/>
      <c r="CJ304" s="109"/>
      <c r="CK304" s="109"/>
      <c r="CL304" s="109"/>
      <c r="CM304" s="109"/>
      <c r="CN304" s="109"/>
      <c r="CO304" s="109"/>
      <c r="CP304" s="109"/>
      <c r="CQ304" s="109"/>
      <c r="CR304" s="109"/>
      <c r="CS304" s="109"/>
      <c r="CT304" s="109"/>
      <c r="CU304" s="227"/>
      <c r="CV304" s="227"/>
      <c r="CW304" s="227"/>
      <c r="CX304" s="227"/>
      <c r="CY304" s="227"/>
      <c r="CZ304" s="227"/>
      <c r="DA304" s="227"/>
      <c r="DB304" s="227"/>
      <c r="DC304" s="227"/>
      <c r="DD304" s="227"/>
      <c r="DE304" s="227"/>
      <c r="DF304" s="227"/>
      <c r="DG304" s="227"/>
      <c r="DH304" s="227"/>
      <c r="DI304" s="227"/>
      <c r="DJ304" s="227"/>
      <c r="DK304" s="227"/>
      <c r="DL304" s="227"/>
      <c r="DM304" s="227"/>
      <c r="DN304" s="227"/>
      <c r="DO304" s="227"/>
      <c r="DP304" s="227"/>
      <c r="DQ304" s="227"/>
      <c r="DR304" s="227"/>
      <c r="DS304" s="227"/>
      <c r="DT304" s="227"/>
      <c r="DU304" s="227"/>
      <c r="DV304" s="227"/>
      <c r="DW304" s="227"/>
      <c r="DX304" s="227"/>
      <c r="DY304" s="227"/>
      <c r="DZ304" s="227"/>
      <c r="EA304" s="227"/>
      <c r="EB304" s="227"/>
      <c r="EC304" s="227"/>
      <c r="ED304" s="227"/>
      <c r="EE304" s="227"/>
      <c r="EF304" s="227"/>
      <c r="EG304" s="227"/>
      <c r="EH304" s="227"/>
      <c r="EI304" s="227"/>
      <c r="EJ304" s="227"/>
      <c r="EK304" s="227"/>
      <c r="EL304" s="227"/>
      <c r="EM304" s="227"/>
      <c r="EN304" s="227"/>
      <c r="EO304" s="227"/>
      <c r="EP304" s="227"/>
      <c r="EQ304" s="227"/>
      <c r="ER304" s="227"/>
      <c r="ES304" s="227"/>
      <c r="ET304" s="227"/>
      <c r="EU304" s="227"/>
      <c r="EV304" s="227"/>
      <c r="EW304" s="227"/>
      <c r="EX304" s="227"/>
      <c r="EY304" s="227"/>
      <c r="EZ304" s="227"/>
      <c r="FA304" s="227"/>
      <c r="FB304" s="227"/>
      <c r="FC304" s="227"/>
      <c r="FD304" s="227"/>
      <c r="FE304" s="227"/>
      <c r="FF304" s="227"/>
      <c r="FG304" s="227"/>
      <c r="FH304" s="227"/>
      <c r="FI304" s="227"/>
      <c r="FJ304" s="227"/>
      <c r="FK304" s="227"/>
      <c r="FL304" s="227"/>
      <c r="FM304" s="227"/>
      <c r="FN304" s="227"/>
      <c r="FO304" s="227"/>
      <c r="FP304" s="227"/>
      <c r="FQ304" s="227"/>
      <c r="FR304" s="227"/>
      <c r="FS304" s="227"/>
      <c r="FT304" s="227"/>
      <c r="FU304" s="227"/>
      <c r="FV304" s="227"/>
      <c r="FW304" s="227"/>
      <c r="FX304" s="227"/>
      <c r="FY304" s="227"/>
      <c r="FZ304" s="227"/>
      <c r="GA304" s="227"/>
      <c r="GB304" s="227"/>
      <c r="GC304" s="227"/>
      <c r="GD304" s="227"/>
      <c r="GE304" s="227"/>
      <c r="GF304" s="227"/>
      <c r="GG304" s="227"/>
      <c r="GH304" s="227"/>
      <c r="GI304" s="227"/>
      <c r="GJ304" s="227"/>
      <c r="GK304" s="227"/>
      <c r="GL304" s="227"/>
      <c r="GM304" s="227"/>
      <c r="GN304" s="227"/>
      <c r="GO304" s="227"/>
      <c r="GP304" s="227"/>
      <c r="GQ304" s="227"/>
      <c r="GR304" s="227"/>
      <c r="GS304" s="227"/>
      <c r="GT304" s="227"/>
      <c r="GU304" s="227"/>
      <c r="GV304" s="227"/>
      <c r="GW304" s="227"/>
      <c r="GX304" s="227"/>
      <c r="GY304" s="227"/>
      <c r="GZ304" s="227"/>
      <c r="HA304" s="227"/>
      <c r="HB304" s="227"/>
      <c r="HC304" s="227"/>
      <c r="HD304" s="227"/>
      <c r="HE304" s="227"/>
      <c r="HF304" s="227"/>
      <c r="HG304" s="227"/>
      <c r="HH304" s="227"/>
      <c r="HI304" s="227"/>
      <c r="HJ304" s="227"/>
      <c r="HK304" s="227"/>
      <c r="HL304" s="227"/>
      <c r="HM304" s="227"/>
      <c r="HN304" s="227"/>
      <c r="HO304" s="227"/>
      <c r="HP304" s="227"/>
      <c r="HQ304" s="227"/>
      <c r="HR304" s="227"/>
      <c r="HS304" s="227"/>
      <c r="HT304" s="227"/>
      <c r="HU304" s="227"/>
      <c r="HV304" s="227"/>
      <c r="HW304" s="227"/>
      <c r="HX304" s="227"/>
      <c r="HY304" s="227"/>
      <c r="HZ304" s="227"/>
      <c r="IA304" s="227"/>
      <c r="IB304" s="227"/>
      <c r="IC304" s="227"/>
      <c r="ID304" s="227"/>
      <c r="IE304" s="227"/>
      <c r="IF304" s="227"/>
      <c r="IG304" s="227"/>
      <c r="IH304" s="227"/>
      <c r="II304" s="227"/>
      <c r="IJ304" s="227"/>
      <c r="IK304" s="227"/>
      <c r="IL304" s="227"/>
      <c r="IM304" s="227"/>
      <c r="IN304" s="227"/>
      <c r="IO304" s="227"/>
      <c r="IP304" s="227"/>
      <c r="IQ304" s="227"/>
      <c r="IR304" s="227"/>
      <c r="IS304" s="227"/>
      <c r="IT304" s="227"/>
      <c r="IU304" s="227"/>
      <c r="IV304" s="227"/>
    </row>
    <row r="305" spans="1:256">
      <c r="A305" s="107"/>
      <c r="D305" s="157"/>
      <c r="E305" s="227"/>
      <c r="F305" s="157"/>
      <c r="G305" s="227"/>
      <c r="H305" s="109"/>
      <c r="I305" s="109"/>
      <c r="J305" s="109"/>
      <c r="K305" s="227"/>
      <c r="L305" s="227"/>
      <c r="M305" s="227"/>
      <c r="N305" s="227"/>
      <c r="O305" s="227"/>
      <c r="P305" s="227"/>
      <c r="Q305" s="227"/>
      <c r="R305" s="227"/>
      <c r="S305" s="227"/>
      <c r="T305" s="227"/>
      <c r="U305" s="227"/>
      <c r="V305" s="227"/>
      <c r="W305" s="227"/>
      <c r="X305" s="227"/>
      <c r="Y305" s="227"/>
      <c r="Z305" s="227"/>
      <c r="AA305" s="227"/>
      <c r="AB305" s="227"/>
      <c r="AC305" s="227"/>
      <c r="AD305" s="227"/>
      <c r="AE305" s="227"/>
      <c r="AF305" s="227"/>
      <c r="AG305" s="227"/>
      <c r="AH305" s="227"/>
      <c r="AI305" s="227"/>
      <c r="AJ305" s="227"/>
      <c r="AK305" s="227"/>
      <c r="AL305" s="227"/>
      <c r="AM305" s="227"/>
      <c r="AN305" s="227"/>
      <c r="AO305" s="227"/>
      <c r="AP305" s="227"/>
      <c r="AQ305" s="227"/>
      <c r="AR305" s="227"/>
      <c r="AS305" s="227"/>
      <c r="AT305" s="227"/>
      <c r="AU305" s="227"/>
      <c r="AV305" s="227"/>
      <c r="AW305" s="227"/>
      <c r="AX305" s="227"/>
      <c r="AY305" s="227"/>
      <c r="AZ305" s="227"/>
      <c r="BA305" s="227"/>
      <c r="BB305" s="227"/>
      <c r="BC305" s="227"/>
      <c r="BD305" s="227"/>
      <c r="BE305" s="227"/>
      <c r="BF305" s="227"/>
      <c r="BG305" s="227"/>
      <c r="BH305" s="227"/>
      <c r="BI305" s="227"/>
      <c r="BJ305" s="227"/>
      <c r="BK305" s="227"/>
      <c r="BL305" s="227"/>
      <c r="BM305" s="227"/>
      <c r="BN305" s="227"/>
      <c r="BO305" s="227"/>
      <c r="BP305" s="227"/>
      <c r="BQ305" s="227"/>
      <c r="BR305" s="227"/>
      <c r="BS305" s="227"/>
      <c r="BT305" s="227"/>
      <c r="BU305" s="227"/>
      <c r="BV305" s="227"/>
      <c r="BW305" s="227"/>
      <c r="BX305" s="227"/>
      <c r="BY305" s="227"/>
      <c r="BZ305" s="227"/>
      <c r="CA305" s="227"/>
      <c r="CB305" s="227"/>
      <c r="CC305" s="109"/>
      <c r="CD305" s="109"/>
      <c r="CE305" s="109"/>
      <c r="CF305" s="109"/>
      <c r="CG305" s="109"/>
      <c r="CH305" s="109"/>
      <c r="CI305" s="109"/>
      <c r="CJ305" s="109"/>
      <c r="CK305" s="109"/>
      <c r="CL305" s="109"/>
      <c r="CM305" s="109"/>
      <c r="CN305" s="109"/>
      <c r="CO305" s="109"/>
      <c r="CP305" s="109"/>
      <c r="CQ305" s="109"/>
      <c r="CR305" s="109"/>
      <c r="CS305" s="109"/>
      <c r="CT305" s="109"/>
      <c r="CU305" s="227"/>
      <c r="CV305" s="227"/>
      <c r="CW305" s="227"/>
      <c r="CX305" s="227"/>
      <c r="CY305" s="227"/>
      <c r="CZ305" s="227"/>
      <c r="DA305" s="227"/>
      <c r="DB305" s="227"/>
      <c r="DC305" s="227"/>
      <c r="DD305" s="227"/>
      <c r="DE305" s="227"/>
      <c r="DF305" s="227"/>
      <c r="DG305" s="227"/>
      <c r="DH305" s="227"/>
      <c r="DI305" s="227"/>
      <c r="DJ305" s="227"/>
      <c r="DK305" s="227"/>
      <c r="DL305" s="227"/>
      <c r="DM305" s="227"/>
      <c r="DN305" s="227"/>
      <c r="DO305" s="227"/>
      <c r="DP305" s="227"/>
      <c r="DQ305" s="227"/>
      <c r="DR305" s="227"/>
      <c r="DS305" s="227"/>
      <c r="DT305" s="227"/>
      <c r="DU305" s="227"/>
      <c r="DV305" s="227"/>
      <c r="DW305" s="227"/>
      <c r="DX305" s="227"/>
      <c r="DY305" s="227"/>
      <c r="DZ305" s="227"/>
      <c r="EA305" s="227"/>
      <c r="EB305" s="227"/>
      <c r="EC305" s="227"/>
      <c r="ED305" s="227"/>
      <c r="EE305" s="227"/>
      <c r="EF305" s="227"/>
      <c r="EG305" s="227"/>
      <c r="EH305" s="227"/>
      <c r="EI305" s="227"/>
      <c r="EJ305" s="227"/>
      <c r="EK305" s="227"/>
      <c r="EL305" s="227"/>
      <c r="EM305" s="227"/>
      <c r="EN305" s="227"/>
      <c r="EO305" s="227"/>
      <c r="EP305" s="227"/>
      <c r="EQ305" s="227"/>
      <c r="ER305" s="227"/>
      <c r="ES305" s="227"/>
      <c r="ET305" s="227"/>
      <c r="EU305" s="227"/>
      <c r="EV305" s="227"/>
      <c r="EW305" s="227"/>
      <c r="EX305" s="227"/>
      <c r="EY305" s="227"/>
      <c r="EZ305" s="227"/>
      <c r="FA305" s="227"/>
      <c r="FB305" s="227"/>
      <c r="FC305" s="227"/>
      <c r="FD305" s="227"/>
      <c r="FE305" s="227"/>
      <c r="FF305" s="227"/>
      <c r="FG305" s="227"/>
      <c r="FH305" s="227"/>
      <c r="FI305" s="227"/>
      <c r="FJ305" s="227"/>
      <c r="FK305" s="227"/>
      <c r="FL305" s="227"/>
      <c r="FM305" s="227"/>
      <c r="FN305" s="227"/>
      <c r="FO305" s="227"/>
      <c r="FP305" s="227"/>
      <c r="FQ305" s="227"/>
      <c r="FR305" s="227"/>
      <c r="FS305" s="227"/>
      <c r="FT305" s="227"/>
      <c r="FU305" s="227"/>
      <c r="FV305" s="227"/>
      <c r="FW305" s="227"/>
      <c r="FX305" s="227"/>
      <c r="FY305" s="227"/>
      <c r="FZ305" s="227"/>
      <c r="GA305" s="227"/>
      <c r="GB305" s="227"/>
      <c r="GC305" s="227"/>
      <c r="GD305" s="227"/>
      <c r="GE305" s="227"/>
      <c r="GF305" s="227"/>
      <c r="GG305" s="227"/>
      <c r="GH305" s="227"/>
      <c r="GI305" s="227"/>
      <c r="GJ305" s="227"/>
      <c r="GK305" s="227"/>
      <c r="GL305" s="227"/>
      <c r="GM305" s="227"/>
      <c r="GN305" s="227"/>
      <c r="GO305" s="227"/>
      <c r="GP305" s="227"/>
      <c r="GQ305" s="227"/>
      <c r="GR305" s="227"/>
      <c r="GS305" s="227"/>
      <c r="GT305" s="227"/>
      <c r="GU305" s="227"/>
      <c r="GV305" s="227"/>
      <c r="GW305" s="227"/>
      <c r="GX305" s="227"/>
      <c r="GY305" s="227"/>
      <c r="GZ305" s="227"/>
      <c r="HA305" s="227"/>
      <c r="HB305" s="227"/>
      <c r="HC305" s="227"/>
      <c r="HD305" s="227"/>
      <c r="HE305" s="227"/>
      <c r="HF305" s="227"/>
      <c r="HG305" s="227"/>
      <c r="HH305" s="227"/>
      <c r="HI305" s="227"/>
      <c r="HJ305" s="227"/>
      <c r="HK305" s="227"/>
      <c r="HL305" s="227"/>
      <c r="HM305" s="227"/>
      <c r="HN305" s="227"/>
      <c r="HO305" s="227"/>
      <c r="HP305" s="227"/>
      <c r="HQ305" s="227"/>
      <c r="HR305" s="227"/>
      <c r="HS305" s="227"/>
      <c r="HT305" s="227"/>
      <c r="HU305" s="227"/>
      <c r="HV305" s="227"/>
      <c r="HW305" s="227"/>
      <c r="HX305" s="227"/>
      <c r="HY305" s="227"/>
      <c r="HZ305" s="227"/>
      <c r="IA305" s="227"/>
      <c r="IB305" s="227"/>
      <c r="IC305" s="227"/>
      <c r="ID305" s="227"/>
      <c r="IE305" s="227"/>
      <c r="IF305" s="227"/>
      <c r="IG305" s="227"/>
      <c r="IH305" s="227"/>
      <c r="II305" s="227"/>
      <c r="IJ305" s="227"/>
      <c r="IK305" s="227"/>
      <c r="IL305" s="227"/>
      <c r="IM305" s="227"/>
      <c r="IN305" s="227"/>
      <c r="IO305" s="227"/>
      <c r="IP305" s="227"/>
      <c r="IQ305" s="227"/>
      <c r="IR305" s="227"/>
      <c r="IS305" s="227"/>
      <c r="IT305" s="227"/>
      <c r="IU305" s="227"/>
      <c r="IV305" s="227"/>
    </row>
    <row r="306" spans="1:256">
      <c r="A306" s="107"/>
      <c r="D306" s="157"/>
      <c r="E306" s="227"/>
      <c r="F306" s="157"/>
      <c r="G306" s="227"/>
      <c r="H306" s="109"/>
      <c r="I306" s="109"/>
      <c r="J306" s="109"/>
      <c r="K306" s="227"/>
      <c r="L306" s="227"/>
      <c r="M306" s="227"/>
      <c r="N306" s="227"/>
      <c r="O306" s="227"/>
      <c r="P306" s="227"/>
      <c r="Q306" s="227"/>
      <c r="R306" s="227"/>
      <c r="S306" s="227"/>
      <c r="T306" s="227"/>
      <c r="U306" s="227"/>
      <c r="V306" s="227"/>
      <c r="W306" s="227"/>
      <c r="X306" s="227"/>
      <c r="Y306" s="227"/>
      <c r="Z306" s="227"/>
      <c r="AA306" s="227"/>
      <c r="AB306" s="227"/>
      <c r="AC306" s="227"/>
      <c r="AD306" s="227"/>
      <c r="AE306" s="227"/>
      <c r="AF306" s="227"/>
      <c r="AG306" s="227"/>
      <c r="AH306" s="227"/>
      <c r="AI306" s="227"/>
      <c r="AJ306" s="227"/>
      <c r="AK306" s="227"/>
      <c r="AL306" s="227"/>
      <c r="AM306" s="227"/>
      <c r="AN306" s="227"/>
      <c r="AO306" s="227"/>
      <c r="AP306" s="227"/>
      <c r="AQ306" s="227"/>
      <c r="AR306" s="227"/>
      <c r="AS306" s="227"/>
      <c r="AT306" s="227"/>
      <c r="AU306" s="227"/>
      <c r="AV306" s="227"/>
      <c r="AW306" s="227"/>
      <c r="AX306" s="227"/>
      <c r="AY306" s="227"/>
      <c r="AZ306" s="227"/>
      <c r="BA306" s="227"/>
      <c r="BB306" s="227"/>
      <c r="BC306" s="227"/>
      <c r="BD306" s="227"/>
      <c r="BE306" s="227"/>
      <c r="BF306" s="227"/>
      <c r="BG306" s="227"/>
      <c r="BH306" s="227"/>
      <c r="BI306" s="227"/>
      <c r="BJ306" s="227"/>
      <c r="BK306" s="227"/>
      <c r="BL306" s="227"/>
      <c r="BM306" s="227"/>
      <c r="BN306" s="227"/>
      <c r="BO306" s="227"/>
      <c r="BP306" s="227"/>
      <c r="BQ306" s="227"/>
      <c r="BR306" s="227"/>
      <c r="BS306" s="227"/>
      <c r="BT306" s="227"/>
      <c r="BU306" s="227"/>
      <c r="BV306" s="227"/>
      <c r="BW306" s="227"/>
      <c r="BX306" s="227"/>
      <c r="BY306" s="227"/>
      <c r="BZ306" s="227"/>
      <c r="CA306" s="227"/>
      <c r="CB306" s="227"/>
      <c r="CC306" s="109"/>
      <c r="CD306" s="109"/>
      <c r="CE306" s="109"/>
      <c r="CF306" s="109"/>
      <c r="CG306" s="109"/>
      <c r="CH306" s="109"/>
      <c r="CI306" s="109"/>
      <c r="CJ306" s="109"/>
      <c r="CK306" s="109"/>
      <c r="CL306" s="109"/>
      <c r="CM306" s="109"/>
      <c r="CN306" s="109"/>
      <c r="CO306" s="109"/>
      <c r="CP306" s="109"/>
      <c r="CQ306" s="109"/>
      <c r="CR306" s="109"/>
      <c r="CS306" s="109"/>
      <c r="CT306" s="109"/>
      <c r="CU306" s="227"/>
      <c r="CV306" s="227"/>
      <c r="CW306" s="227"/>
      <c r="CX306" s="227"/>
      <c r="CY306" s="227"/>
      <c r="CZ306" s="227"/>
      <c r="DA306" s="227"/>
      <c r="DB306" s="227"/>
      <c r="DC306" s="227"/>
      <c r="DD306" s="227"/>
      <c r="DE306" s="227"/>
      <c r="DF306" s="227"/>
      <c r="DG306" s="227"/>
      <c r="DH306" s="227"/>
      <c r="DI306" s="227"/>
      <c r="DJ306" s="227"/>
      <c r="DK306" s="227"/>
      <c r="DL306" s="227"/>
      <c r="DM306" s="227"/>
      <c r="DN306" s="227"/>
      <c r="DO306" s="227"/>
      <c r="DP306" s="227"/>
      <c r="DQ306" s="227"/>
      <c r="DR306" s="227"/>
      <c r="DS306" s="227"/>
      <c r="DT306" s="227"/>
      <c r="DU306" s="227"/>
      <c r="DV306" s="227"/>
      <c r="DW306" s="227"/>
      <c r="DX306" s="227"/>
      <c r="DY306" s="227"/>
      <c r="DZ306" s="227"/>
      <c r="EA306" s="227"/>
      <c r="EB306" s="227"/>
      <c r="EC306" s="227"/>
      <c r="ED306" s="227"/>
      <c r="EE306" s="227"/>
      <c r="EF306" s="227"/>
      <c r="EG306" s="227"/>
      <c r="EH306" s="227"/>
      <c r="EI306" s="227"/>
      <c r="EJ306" s="227"/>
      <c r="EK306" s="227"/>
      <c r="EL306" s="227"/>
      <c r="EM306" s="227"/>
      <c r="EN306" s="227"/>
      <c r="EO306" s="227"/>
      <c r="EP306" s="227"/>
      <c r="EQ306" s="227"/>
      <c r="ER306" s="227"/>
      <c r="ES306" s="227"/>
      <c r="ET306" s="227"/>
      <c r="EU306" s="227"/>
      <c r="EV306" s="227"/>
      <c r="EW306" s="227"/>
      <c r="EX306" s="227"/>
      <c r="EY306" s="227"/>
      <c r="EZ306" s="227"/>
      <c r="FA306" s="227"/>
      <c r="FB306" s="227"/>
      <c r="FC306" s="227"/>
      <c r="FD306" s="227"/>
      <c r="FE306" s="227"/>
      <c r="FF306" s="227"/>
      <c r="FG306" s="227"/>
      <c r="FH306" s="227"/>
      <c r="FI306" s="227"/>
      <c r="FJ306" s="227"/>
      <c r="FK306" s="227"/>
      <c r="FL306" s="227"/>
      <c r="FM306" s="227"/>
      <c r="FN306" s="227"/>
      <c r="FO306" s="227"/>
      <c r="FP306" s="227"/>
      <c r="FQ306" s="227"/>
      <c r="FR306" s="227"/>
      <c r="FS306" s="227"/>
      <c r="FT306" s="227"/>
      <c r="FU306" s="227"/>
      <c r="FV306" s="227"/>
      <c r="FW306" s="227"/>
      <c r="FX306" s="227"/>
      <c r="FY306" s="227"/>
      <c r="FZ306" s="227"/>
      <c r="GA306" s="227"/>
      <c r="GB306" s="227"/>
      <c r="GC306" s="227"/>
      <c r="GD306" s="227"/>
      <c r="GE306" s="227"/>
      <c r="GF306" s="227"/>
      <c r="GG306" s="227"/>
      <c r="GH306" s="227"/>
      <c r="GI306" s="227"/>
      <c r="GJ306" s="227"/>
      <c r="GK306" s="227"/>
      <c r="GL306" s="227"/>
      <c r="GM306" s="227"/>
      <c r="GN306" s="227"/>
      <c r="GO306" s="227"/>
      <c r="GP306" s="227"/>
      <c r="GQ306" s="227"/>
      <c r="GR306" s="227"/>
      <c r="GS306" s="227"/>
      <c r="GT306" s="227"/>
      <c r="GU306" s="227"/>
      <c r="GV306" s="227"/>
      <c r="GW306" s="227"/>
      <c r="GX306" s="227"/>
      <c r="GY306" s="227"/>
      <c r="GZ306" s="227"/>
      <c r="HA306" s="227"/>
      <c r="HB306" s="227"/>
      <c r="HC306" s="227"/>
      <c r="HD306" s="227"/>
      <c r="HE306" s="227"/>
      <c r="HF306" s="227"/>
      <c r="HG306" s="227"/>
      <c r="HH306" s="227"/>
      <c r="HI306" s="227"/>
      <c r="HJ306" s="227"/>
      <c r="HK306" s="227"/>
      <c r="HL306" s="227"/>
      <c r="HM306" s="227"/>
      <c r="HN306" s="227"/>
      <c r="HO306" s="227"/>
      <c r="HP306" s="227"/>
      <c r="HQ306" s="227"/>
      <c r="HR306" s="227"/>
      <c r="HS306" s="227"/>
      <c r="HT306" s="227"/>
      <c r="HU306" s="227"/>
      <c r="HV306" s="227"/>
      <c r="HW306" s="227"/>
      <c r="HX306" s="227"/>
      <c r="HY306" s="227"/>
      <c r="HZ306" s="227"/>
      <c r="IA306" s="227"/>
      <c r="IB306" s="227"/>
      <c r="IC306" s="227"/>
      <c r="ID306" s="227"/>
      <c r="IE306" s="227"/>
      <c r="IF306" s="227"/>
      <c r="IG306" s="227"/>
      <c r="IH306" s="227"/>
      <c r="II306" s="227"/>
      <c r="IJ306" s="227"/>
      <c r="IK306" s="227"/>
      <c r="IL306" s="227"/>
      <c r="IM306" s="227"/>
      <c r="IN306" s="227"/>
      <c r="IO306" s="227"/>
      <c r="IP306" s="227"/>
      <c r="IQ306" s="227"/>
      <c r="IR306" s="227"/>
      <c r="IS306" s="227"/>
      <c r="IT306" s="227"/>
      <c r="IU306" s="227"/>
      <c r="IV306" s="227"/>
    </row>
    <row r="307" spans="1:256">
      <c r="A307" s="107"/>
      <c r="D307" s="157"/>
      <c r="E307" s="227"/>
      <c r="F307" s="157"/>
      <c r="G307" s="227"/>
      <c r="H307" s="109"/>
      <c r="I307" s="109"/>
      <c r="J307" s="109"/>
      <c r="K307" s="227"/>
      <c r="L307" s="227"/>
      <c r="M307" s="227"/>
      <c r="N307" s="227"/>
      <c r="O307" s="227"/>
      <c r="P307" s="227"/>
      <c r="Q307" s="227"/>
      <c r="R307" s="227"/>
      <c r="S307" s="227"/>
      <c r="T307" s="227"/>
      <c r="U307" s="227"/>
      <c r="V307" s="227"/>
      <c r="W307" s="227"/>
      <c r="X307" s="227"/>
      <c r="Y307" s="227"/>
      <c r="Z307" s="227"/>
      <c r="AA307" s="227"/>
      <c r="AB307" s="227"/>
      <c r="AC307" s="227"/>
      <c r="AD307" s="227"/>
      <c r="AE307" s="227"/>
      <c r="AF307" s="227"/>
      <c r="AG307" s="227"/>
      <c r="AH307" s="227"/>
      <c r="AI307" s="227"/>
      <c r="AJ307" s="227"/>
      <c r="AK307" s="227"/>
      <c r="AL307" s="227"/>
      <c r="AM307" s="227"/>
      <c r="AN307" s="227"/>
      <c r="AO307" s="227"/>
      <c r="AP307" s="227"/>
      <c r="AQ307" s="227"/>
      <c r="AR307" s="227"/>
      <c r="AS307" s="227"/>
      <c r="AT307" s="227"/>
      <c r="AU307" s="227"/>
      <c r="AV307" s="227"/>
      <c r="AW307" s="227"/>
      <c r="AX307" s="227"/>
      <c r="AY307" s="227"/>
      <c r="AZ307" s="227"/>
      <c r="BA307" s="227"/>
      <c r="BB307" s="227"/>
      <c r="BC307" s="227"/>
      <c r="BD307" s="227"/>
      <c r="BE307" s="227"/>
      <c r="BF307" s="227"/>
      <c r="BG307" s="227"/>
      <c r="BH307" s="227"/>
      <c r="BI307" s="227"/>
      <c r="BJ307" s="227"/>
      <c r="BK307" s="227"/>
      <c r="BL307" s="227"/>
      <c r="BM307" s="227"/>
      <c r="BN307" s="227"/>
      <c r="BO307" s="227"/>
      <c r="BP307" s="227"/>
      <c r="BQ307" s="227"/>
      <c r="BR307" s="227"/>
      <c r="BS307" s="227"/>
      <c r="BT307" s="227"/>
      <c r="BU307" s="227"/>
      <c r="BV307" s="227"/>
      <c r="BW307" s="227"/>
      <c r="BX307" s="227"/>
      <c r="BY307" s="227"/>
      <c r="BZ307" s="227"/>
      <c r="CA307" s="227"/>
      <c r="CB307" s="227"/>
      <c r="CC307" s="109"/>
      <c r="CD307" s="109"/>
      <c r="CE307" s="109"/>
      <c r="CF307" s="109"/>
      <c r="CG307" s="109"/>
      <c r="CH307" s="109"/>
      <c r="CI307" s="109"/>
      <c r="CJ307" s="109"/>
      <c r="CK307" s="109"/>
      <c r="CL307" s="109"/>
      <c r="CM307" s="109"/>
      <c r="CN307" s="109"/>
      <c r="CO307" s="109"/>
      <c r="CP307" s="109"/>
      <c r="CQ307" s="109"/>
      <c r="CR307" s="109"/>
      <c r="CS307" s="109"/>
      <c r="CT307" s="109"/>
      <c r="CU307" s="227"/>
      <c r="CV307" s="227"/>
      <c r="CW307" s="227"/>
      <c r="CX307" s="227"/>
      <c r="CY307" s="227"/>
      <c r="CZ307" s="227"/>
      <c r="DA307" s="227"/>
      <c r="DB307" s="227"/>
      <c r="DC307" s="227"/>
      <c r="DD307" s="227"/>
      <c r="DE307" s="227"/>
      <c r="DF307" s="227"/>
      <c r="DG307" s="227"/>
      <c r="DH307" s="227"/>
      <c r="DI307" s="227"/>
      <c r="DJ307" s="227"/>
      <c r="DK307" s="227"/>
      <c r="DL307" s="227"/>
      <c r="DM307" s="227"/>
      <c r="DN307" s="227"/>
      <c r="DO307" s="227"/>
      <c r="DP307" s="227"/>
      <c r="DQ307" s="227"/>
      <c r="DR307" s="227"/>
      <c r="DS307" s="227"/>
      <c r="DT307" s="227"/>
      <c r="DU307" s="227"/>
      <c r="DV307" s="227"/>
      <c r="DW307" s="227"/>
      <c r="DX307" s="227"/>
      <c r="DY307" s="227"/>
      <c r="DZ307" s="227"/>
      <c r="EA307" s="227"/>
      <c r="EB307" s="227"/>
      <c r="EC307" s="227"/>
      <c r="ED307" s="227"/>
      <c r="EE307" s="227"/>
      <c r="EF307" s="227"/>
      <c r="EG307" s="227"/>
      <c r="EH307" s="227"/>
      <c r="EI307" s="227"/>
      <c r="EJ307" s="227"/>
      <c r="EK307" s="227"/>
      <c r="EL307" s="227"/>
      <c r="EM307" s="227"/>
      <c r="EN307" s="227"/>
      <c r="EO307" s="227"/>
      <c r="EP307" s="227"/>
      <c r="EQ307" s="227"/>
      <c r="ER307" s="227"/>
      <c r="ES307" s="227"/>
      <c r="ET307" s="227"/>
      <c r="EU307" s="227"/>
      <c r="EV307" s="227"/>
      <c r="EW307" s="227"/>
      <c r="EX307" s="227"/>
      <c r="EY307" s="227"/>
      <c r="EZ307" s="227"/>
      <c r="FA307" s="227"/>
      <c r="FB307" s="227"/>
      <c r="FC307" s="227"/>
      <c r="FD307" s="227"/>
      <c r="FE307" s="227"/>
      <c r="FF307" s="227"/>
      <c r="FG307" s="227"/>
      <c r="FH307" s="227"/>
      <c r="FI307" s="227"/>
      <c r="FJ307" s="227"/>
      <c r="FK307" s="227"/>
      <c r="FL307" s="227"/>
      <c r="FM307" s="227"/>
      <c r="FN307" s="227"/>
      <c r="FO307" s="227"/>
      <c r="FP307" s="227"/>
      <c r="FQ307" s="227"/>
      <c r="FR307" s="227"/>
      <c r="FS307" s="227"/>
      <c r="FT307" s="227"/>
      <c r="FU307" s="227"/>
      <c r="FV307" s="227"/>
      <c r="FW307" s="227"/>
      <c r="FX307" s="227"/>
      <c r="FY307" s="227"/>
      <c r="FZ307" s="227"/>
      <c r="GA307" s="227"/>
      <c r="GB307" s="227"/>
      <c r="GC307" s="227"/>
      <c r="GD307" s="227"/>
      <c r="GE307" s="227"/>
      <c r="GF307" s="227"/>
      <c r="GG307" s="227"/>
      <c r="GH307" s="227"/>
      <c r="GI307" s="227"/>
      <c r="GJ307" s="227"/>
      <c r="GK307" s="227"/>
      <c r="GL307" s="227"/>
      <c r="GM307" s="227"/>
      <c r="GN307" s="227"/>
      <c r="GO307" s="227"/>
      <c r="GP307" s="227"/>
      <c r="GQ307" s="227"/>
      <c r="GR307" s="227"/>
      <c r="GS307" s="227"/>
      <c r="GT307" s="227"/>
      <c r="GU307" s="227"/>
      <c r="GV307" s="227"/>
      <c r="GW307" s="227"/>
      <c r="GX307" s="227"/>
      <c r="GY307" s="227"/>
      <c r="GZ307" s="227"/>
      <c r="HA307" s="227"/>
      <c r="HB307" s="227"/>
      <c r="HC307" s="227"/>
      <c r="HD307" s="227"/>
      <c r="HE307" s="227"/>
      <c r="HF307" s="227"/>
      <c r="HG307" s="227"/>
      <c r="HH307" s="227"/>
      <c r="HI307" s="227"/>
      <c r="HJ307" s="227"/>
      <c r="HK307" s="227"/>
      <c r="HL307" s="227"/>
      <c r="HM307" s="227"/>
      <c r="HN307" s="227"/>
      <c r="HO307" s="227"/>
      <c r="HP307" s="227"/>
      <c r="HQ307" s="227"/>
      <c r="HR307" s="227"/>
      <c r="HS307" s="227"/>
      <c r="HT307" s="227"/>
      <c r="HU307" s="227"/>
      <c r="HV307" s="227"/>
      <c r="HW307" s="227"/>
      <c r="HX307" s="227"/>
      <c r="HY307" s="227"/>
      <c r="HZ307" s="227"/>
      <c r="IA307" s="227"/>
      <c r="IB307" s="227"/>
      <c r="IC307" s="227"/>
      <c r="ID307" s="227"/>
      <c r="IE307" s="227"/>
      <c r="IF307" s="227"/>
      <c r="IG307" s="227"/>
      <c r="IH307" s="227"/>
      <c r="II307" s="227"/>
      <c r="IJ307" s="227"/>
      <c r="IK307" s="227"/>
      <c r="IL307" s="227"/>
      <c r="IM307" s="227"/>
      <c r="IN307" s="227"/>
      <c r="IO307" s="227"/>
      <c r="IP307" s="227"/>
      <c r="IQ307" s="227"/>
      <c r="IR307" s="227"/>
      <c r="IS307" s="227"/>
      <c r="IT307" s="227"/>
      <c r="IU307" s="227"/>
      <c r="IV307" s="227"/>
    </row>
    <row r="308" spans="1:256">
      <c r="A308" s="107"/>
      <c r="D308" s="157"/>
      <c r="E308" s="227"/>
      <c r="F308" s="157"/>
      <c r="G308" s="227"/>
      <c r="H308" s="109"/>
      <c r="I308" s="109"/>
      <c r="J308" s="109"/>
      <c r="K308" s="227"/>
      <c r="L308" s="227"/>
      <c r="M308" s="227"/>
      <c r="N308" s="227"/>
      <c r="O308" s="227"/>
      <c r="P308" s="227"/>
      <c r="Q308" s="227"/>
      <c r="R308" s="227"/>
      <c r="S308" s="227"/>
      <c r="T308" s="227"/>
      <c r="U308" s="227"/>
      <c r="V308" s="227"/>
      <c r="W308" s="227"/>
      <c r="X308" s="227"/>
      <c r="Y308" s="227"/>
      <c r="Z308" s="227"/>
      <c r="AA308" s="227"/>
      <c r="AB308" s="227"/>
      <c r="AC308" s="227"/>
      <c r="AD308" s="227"/>
      <c r="AE308" s="227"/>
      <c r="AF308" s="227"/>
      <c r="AG308" s="227"/>
      <c r="AH308" s="227"/>
      <c r="AI308" s="227"/>
      <c r="AJ308" s="227"/>
      <c r="AK308" s="227"/>
      <c r="AL308" s="227"/>
      <c r="AM308" s="227"/>
      <c r="AN308" s="227"/>
      <c r="AO308" s="227"/>
      <c r="AP308" s="227"/>
      <c r="AQ308" s="227"/>
      <c r="AR308" s="227"/>
      <c r="AS308" s="227"/>
      <c r="AT308" s="227"/>
      <c r="AU308" s="227"/>
      <c r="AV308" s="227"/>
      <c r="AW308" s="227"/>
      <c r="AX308" s="227"/>
      <c r="AY308" s="227"/>
      <c r="AZ308" s="227"/>
      <c r="BA308" s="227"/>
      <c r="BB308" s="227"/>
      <c r="BC308" s="227"/>
      <c r="BD308" s="227"/>
      <c r="BE308" s="227"/>
      <c r="BF308" s="227"/>
      <c r="BG308" s="227"/>
      <c r="BH308" s="227"/>
      <c r="BI308" s="227"/>
      <c r="BJ308" s="227"/>
      <c r="BK308" s="227"/>
      <c r="BL308" s="227"/>
      <c r="BM308" s="227"/>
      <c r="BN308" s="227"/>
      <c r="BO308" s="227"/>
      <c r="BP308" s="227"/>
      <c r="BQ308" s="227"/>
      <c r="BR308" s="227"/>
      <c r="BS308" s="227"/>
      <c r="BT308" s="227"/>
      <c r="BU308" s="227"/>
      <c r="BV308" s="227"/>
      <c r="BW308" s="227"/>
      <c r="BX308" s="227"/>
      <c r="BY308" s="227"/>
      <c r="BZ308" s="227"/>
      <c r="CA308" s="227"/>
      <c r="CB308" s="227"/>
      <c r="CC308" s="109"/>
      <c r="CD308" s="109"/>
      <c r="CE308" s="109"/>
      <c r="CF308" s="109"/>
      <c r="CG308" s="109"/>
      <c r="CH308" s="109"/>
      <c r="CI308" s="109"/>
      <c r="CJ308" s="109"/>
      <c r="CK308" s="109"/>
      <c r="CL308" s="109"/>
      <c r="CM308" s="109"/>
      <c r="CN308" s="109"/>
      <c r="CO308" s="109"/>
      <c r="CP308" s="109"/>
      <c r="CQ308" s="109"/>
      <c r="CR308" s="109"/>
      <c r="CS308" s="109"/>
      <c r="CT308" s="109"/>
      <c r="CU308" s="227"/>
      <c r="CV308" s="227"/>
      <c r="CW308" s="227"/>
      <c r="CX308" s="227"/>
      <c r="CY308" s="227"/>
      <c r="CZ308" s="227"/>
      <c r="DA308" s="227"/>
      <c r="DB308" s="227"/>
      <c r="DC308" s="227"/>
      <c r="DD308" s="227"/>
      <c r="DE308" s="227"/>
      <c r="DF308" s="227"/>
      <c r="DG308" s="227"/>
      <c r="DH308" s="227"/>
      <c r="DI308" s="227"/>
      <c r="DJ308" s="227"/>
      <c r="DK308" s="227"/>
      <c r="DL308" s="227"/>
      <c r="DM308" s="227"/>
      <c r="DN308" s="227"/>
      <c r="DO308" s="227"/>
      <c r="DP308" s="227"/>
      <c r="DQ308" s="227"/>
      <c r="DR308" s="227"/>
      <c r="DS308" s="227"/>
      <c r="DT308" s="227"/>
      <c r="DU308" s="227"/>
      <c r="DV308" s="227"/>
      <c r="DW308" s="227"/>
      <c r="DX308" s="227"/>
      <c r="DY308" s="227"/>
      <c r="DZ308" s="227"/>
      <c r="EA308" s="227"/>
      <c r="EB308" s="227"/>
      <c r="EC308" s="227"/>
      <c r="ED308" s="227"/>
      <c r="EE308" s="227"/>
      <c r="EF308" s="227"/>
      <c r="EG308" s="227"/>
      <c r="EH308" s="227"/>
      <c r="EI308" s="227"/>
      <c r="EJ308" s="227"/>
      <c r="EK308" s="227"/>
      <c r="EL308" s="227"/>
      <c r="EM308" s="227"/>
      <c r="EN308" s="227"/>
      <c r="EO308" s="227"/>
      <c r="EP308" s="227"/>
      <c r="EQ308" s="227"/>
      <c r="ER308" s="227"/>
      <c r="ES308" s="227"/>
      <c r="ET308" s="227"/>
      <c r="EU308" s="227"/>
      <c r="EV308" s="227"/>
      <c r="EW308" s="227"/>
      <c r="EX308" s="227"/>
      <c r="EY308" s="227"/>
      <c r="EZ308" s="227"/>
      <c r="FA308" s="227"/>
      <c r="FB308" s="227"/>
      <c r="FC308" s="227"/>
      <c r="FD308" s="227"/>
      <c r="FE308" s="227"/>
      <c r="FF308" s="227"/>
      <c r="FG308" s="227"/>
      <c r="FH308" s="227"/>
      <c r="FI308" s="227"/>
      <c r="FJ308" s="227"/>
      <c r="FK308" s="227"/>
      <c r="FL308" s="227"/>
      <c r="FM308" s="227"/>
      <c r="FN308" s="227"/>
      <c r="FO308" s="227"/>
      <c r="FP308" s="227"/>
      <c r="FQ308" s="227"/>
      <c r="FR308" s="227"/>
      <c r="FS308" s="227"/>
      <c r="FT308" s="227"/>
      <c r="FU308" s="227"/>
      <c r="FV308" s="227"/>
      <c r="FW308" s="227"/>
      <c r="FX308" s="227"/>
      <c r="FY308" s="227"/>
      <c r="FZ308" s="227"/>
      <c r="GA308" s="227"/>
      <c r="GB308" s="227"/>
      <c r="GC308" s="227"/>
      <c r="GD308" s="227"/>
      <c r="GE308" s="227"/>
      <c r="GF308" s="227"/>
      <c r="GG308" s="227"/>
      <c r="GH308" s="227"/>
      <c r="GI308" s="227"/>
      <c r="GJ308" s="227"/>
      <c r="GK308" s="227"/>
      <c r="GL308" s="227"/>
      <c r="GM308" s="227"/>
      <c r="GN308" s="227"/>
      <c r="GO308" s="227"/>
      <c r="GP308" s="227"/>
      <c r="GQ308" s="227"/>
      <c r="GR308" s="227"/>
      <c r="GS308" s="227"/>
      <c r="GT308" s="227"/>
      <c r="GU308" s="227"/>
      <c r="GV308" s="227"/>
      <c r="GW308" s="227"/>
      <c r="GX308" s="227"/>
      <c r="GY308" s="227"/>
      <c r="GZ308" s="227"/>
      <c r="HA308" s="227"/>
      <c r="HB308" s="227"/>
      <c r="HC308" s="227"/>
      <c r="HD308" s="227"/>
      <c r="HE308" s="227"/>
      <c r="HF308" s="227"/>
      <c r="HG308" s="227"/>
      <c r="HH308" s="227"/>
      <c r="HI308" s="227"/>
      <c r="HJ308" s="227"/>
      <c r="HK308" s="227"/>
      <c r="HL308" s="227"/>
      <c r="HM308" s="227"/>
      <c r="HN308" s="227"/>
      <c r="HO308" s="227"/>
      <c r="HP308" s="227"/>
      <c r="HQ308" s="227"/>
      <c r="HR308" s="227"/>
      <c r="HS308" s="227"/>
      <c r="HT308" s="227"/>
      <c r="HU308" s="227"/>
      <c r="HV308" s="227"/>
      <c r="HW308" s="227"/>
      <c r="HX308" s="227"/>
      <c r="HY308" s="227"/>
      <c r="HZ308" s="227"/>
      <c r="IA308" s="227"/>
      <c r="IB308" s="227"/>
      <c r="IC308" s="227"/>
      <c r="ID308" s="227"/>
      <c r="IE308" s="227"/>
      <c r="IF308" s="227"/>
      <c r="IG308" s="227"/>
      <c r="IH308" s="227"/>
      <c r="II308" s="227"/>
      <c r="IJ308" s="227"/>
      <c r="IK308" s="227"/>
      <c r="IL308" s="227"/>
      <c r="IM308" s="227"/>
      <c r="IN308" s="227"/>
      <c r="IO308" s="227"/>
      <c r="IP308" s="227"/>
      <c r="IQ308" s="227"/>
      <c r="IR308" s="227"/>
      <c r="IS308" s="227"/>
      <c r="IT308" s="227"/>
      <c r="IU308" s="227"/>
      <c r="IV308" s="227"/>
    </row>
    <row r="309" spans="1:256">
      <c r="A309" s="107"/>
      <c r="D309" s="157"/>
      <c r="E309" s="227"/>
      <c r="F309" s="157"/>
      <c r="G309" s="227"/>
      <c r="H309" s="109"/>
      <c r="I309" s="109"/>
      <c r="J309" s="109"/>
      <c r="K309" s="227"/>
      <c r="L309" s="227"/>
      <c r="M309" s="227"/>
      <c r="N309" s="227"/>
      <c r="O309" s="227"/>
      <c r="P309" s="227"/>
      <c r="Q309" s="227"/>
      <c r="R309" s="227"/>
      <c r="S309" s="227"/>
      <c r="T309" s="227"/>
      <c r="U309" s="227"/>
      <c r="V309" s="227"/>
      <c r="W309" s="227"/>
      <c r="X309" s="227"/>
      <c r="Y309" s="227"/>
      <c r="Z309" s="227"/>
      <c r="AA309" s="227"/>
      <c r="AB309" s="227"/>
      <c r="AC309" s="227"/>
      <c r="AD309" s="227"/>
      <c r="AE309" s="227"/>
      <c r="AF309" s="227"/>
      <c r="AG309" s="227"/>
      <c r="AH309" s="227"/>
      <c r="AI309" s="227"/>
      <c r="AJ309" s="227"/>
      <c r="AK309" s="227"/>
      <c r="AL309" s="227"/>
      <c r="AM309" s="227"/>
      <c r="AN309" s="227"/>
      <c r="AO309" s="227"/>
      <c r="AP309" s="227"/>
      <c r="AQ309" s="227"/>
      <c r="AR309" s="227"/>
      <c r="AS309" s="227"/>
      <c r="AT309" s="227"/>
      <c r="AU309" s="227"/>
      <c r="AV309" s="227"/>
      <c r="AW309" s="227"/>
      <c r="AX309" s="227"/>
      <c r="AY309" s="227"/>
      <c r="AZ309" s="227"/>
      <c r="BA309" s="227"/>
      <c r="BB309" s="227"/>
      <c r="BC309" s="227"/>
      <c r="BD309" s="227"/>
      <c r="BE309" s="227"/>
      <c r="BF309" s="227"/>
      <c r="BG309" s="227"/>
      <c r="BH309" s="227"/>
      <c r="BI309" s="227"/>
      <c r="BJ309" s="227"/>
      <c r="BK309" s="227"/>
      <c r="BL309" s="227"/>
      <c r="BM309" s="227"/>
      <c r="BN309" s="227"/>
      <c r="BO309" s="227"/>
      <c r="BP309" s="227"/>
      <c r="BQ309" s="227"/>
      <c r="BR309" s="227"/>
      <c r="BS309" s="227"/>
      <c r="BT309" s="227"/>
      <c r="BU309" s="227"/>
      <c r="BV309" s="227"/>
      <c r="BW309" s="227"/>
      <c r="BX309" s="227"/>
      <c r="BY309" s="227"/>
      <c r="BZ309" s="227"/>
      <c r="CA309" s="227"/>
      <c r="CB309" s="227"/>
      <c r="CC309" s="109"/>
      <c r="CD309" s="109"/>
      <c r="CE309" s="109"/>
      <c r="CF309" s="109"/>
      <c r="CG309" s="109"/>
      <c r="CH309" s="109"/>
      <c r="CI309" s="109"/>
      <c r="CJ309" s="109"/>
      <c r="CK309" s="109"/>
      <c r="CL309" s="109"/>
      <c r="CM309" s="109"/>
      <c r="CN309" s="109"/>
      <c r="CO309" s="109"/>
      <c r="CP309" s="109"/>
      <c r="CQ309" s="109"/>
      <c r="CR309" s="109"/>
      <c r="CS309" s="109"/>
      <c r="CT309" s="109"/>
      <c r="CU309" s="227"/>
      <c r="CV309" s="227"/>
      <c r="CW309" s="227"/>
      <c r="CX309" s="227"/>
      <c r="CY309" s="227"/>
      <c r="CZ309" s="227"/>
      <c r="DA309" s="227"/>
      <c r="DB309" s="227"/>
      <c r="DC309" s="227"/>
      <c r="DD309" s="227"/>
      <c r="DE309" s="227"/>
      <c r="DF309" s="227"/>
      <c r="DG309" s="227"/>
      <c r="DH309" s="227"/>
      <c r="DI309" s="227"/>
      <c r="DJ309" s="227"/>
      <c r="DK309" s="227"/>
      <c r="DL309" s="227"/>
      <c r="DM309" s="227"/>
      <c r="DN309" s="227"/>
      <c r="DO309" s="227"/>
      <c r="DP309" s="227"/>
      <c r="DQ309" s="227"/>
      <c r="DR309" s="227"/>
      <c r="DS309" s="227"/>
      <c r="DT309" s="227"/>
      <c r="DU309" s="227"/>
      <c r="DV309" s="227"/>
      <c r="DW309" s="227"/>
      <c r="DX309" s="227"/>
      <c r="DY309" s="227"/>
      <c r="DZ309" s="227"/>
      <c r="EA309" s="227"/>
      <c r="EB309" s="227"/>
      <c r="EC309" s="227"/>
      <c r="ED309" s="227"/>
      <c r="EE309" s="227"/>
      <c r="EF309" s="227"/>
      <c r="EG309" s="227"/>
      <c r="EH309" s="227"/>
      <c r="EI309" s="227"/>
      <c r="EJ309" s="227"/>
      <c r="EK309" s="227"/>
      <c r="EL309" s="227"/>
      <c r="EM309" s="227"/>
      <c r="EN309" s="227"/>
      <c r="EO309" s="227"/>
      <c r="EP309" s="227"/>
      <c r="EQ309" s="227"/>
      <c r="ER309" s="227"/>
      <c r="ES309" s="227"/>
      <c r="ET309" s="227"/>
      <c r="EU309" s="227"/>
      <c r="EV309" s="227"/>
      <c r="EW309" s="227"/>
      <c r="EX309" s="227"/>
      <c r="EY309" s="227"/>
      <c r="EZ309" s="227"/>
      <c r="FA309" s="227"/>
      <c r="FB309" s="227"/>
      <c r="FC309" s="227"/>
      <c r="FD309" s="227"/>
      <c r="FE309" s="227"/>
      <c r="FF309" s="227"/>
      <c r="FG309" s="227"/>
      <c r="FH309" s="227"/>
      <c r="FI309" s="227"/>
      <c r="FJ309" s="227"/>
      <c r="FK309" s="227"/>
      <c r="FL309" s="227"/>
      <c r="FM309" s="227"/>
      <c r="FN309" s="227"/>
      <c r="FO309" s="227"/>
      <c r="FP309" s="227"/>
      <c r="FQ309" s="227"/>
      <c r="FR309" s="227"/>
      <c r="FS309" s="227"/>
      <c r="FT309" s="227"/>
      <c r="FU309" s="227"/>
      <c r="FV309" s="227"/>
      <c r="FW309" s="227"/>
      <c r="FX309" s="227"/>
      <c r="FY309" s="227"/>
      <c r="FZ309" s="227"/>
      <c r="GA309" s="227"/>
      <c r="GB309" s="227"/>
      <c r="GC309" s="227"/>
      <c r="GD309" s="227"/>
      <c r="GE309" s="227"/>
      <c r="GF309" s="227"/>
      <c r="GG309" s="227"/>
      <c r="GH309" s="227"/>
      <c r="GI309" s="227"/>
      <c r="GJ309" s="227"/>
      <c r="GK309" s="227"/>
      <c r="GL309" s="227"/>
      <c r="GM309" s="227"/>
      <c r="GN309" s="227"/>
      <c r="GO309" s="227"/>
      <c r="GP309" s="227"/>
      <c r="GQ309" s="227"/>
      <c r="GR309" s="227"/>
      <c r="GS309" s="227"/>
      <c r="GT309" s="227"/>
      <c r="GU309" s="227"/>
      <c r="GV309" s="227"/>
      <c r="GW309" s="227"/>
      <c r="GX309" s="227"/>
      <c r="GY309" s="227"/>
      <c r="GZ309" s="227"/>
      <c r="HA309" s="227"/>
      <c r="HB309" s="227"/>
      <c r="HC309" s="227"/>
      <c r="HD309" s="227"/>
      <c r="HE309" s="227"/>
      <c r="HF309" s="227"/>
      <c r="HG309" s="227"/>
      <c r="HH309" s="227"/>
      <c r="HI309" s="227"/>
      <c r="HJ309" s="227"/>
      <c r="HK309" s="227"/>
      <c r="HL309" s="227"/>
      <c r="HM309" s="227"/>
      <c r="HN309" s="227"/>
      <c r="HO309" s="227"/>
      <c r="HP309" s="227"/>
      <c r="HQ309" s="227"/>
      <c r="HR309" s="227"/>
      <c r="HS309" s="227"/>
      <c r="HT309" s="227"/>
      <c r="HU309" s="227"/>
      <c r="HV309" s="227"/>
      <c r="HW309" s="227"/>
      <c r="HX309" s="227"/>
      <c r="HY309" s="227"/>
      <c r="HZ309" s="227"/>
      <c r="IA309" s="227"/>
      <c r="IB309" s="227"/>
      <c r="IC309" s="227"/>
      <c r="ID309" s="227"/>
      <c r="IE309" s="227"/>
      <c r="IF309" s="227"/>
      <c r="IG309" s="227"/>
      <c r="IH309" s="227"/>
      <c r="II309" s="227"/>
      <c r="IJ309" s="227"/>
      <c r="IK309" s="227"/>
      <c r="IL309" s="227"/>
      <c r="IM309" s="227"/>
      <c r="IN309" s="227"/>
      <c r="IO309" s="227"/>
      <c r="IP309" s="227"/>
      <c r="IQ309" s="227"/>
      <c r="IR309" s="227"/>
      <c r="IS309" s="227"/>
      <c r="IT309" s="227"/>
      <c r="IU309" s="227"/>
      <c r="IV309" s="227"/>
    </row>
    <row r="310" spans="1:256">
      <c r="A310" s="107"/>
      <c r="D310" s="157"/>
      <c r="E310" s="227"/>
      <c r="F310" s="157"/>
      <c r="G310" s="227"/>
      <c r="H310" s="109"/>
      <c r="I310" s="109"/>
      <c r="J310" s="109"/>
      <c r="K310" s="227"/>
      <c r="L310" s="227"/>
      <c r="M310" s="227"/>
      <c r="N310" s="227"/>
      <c r="O310" s="227"/>
      <c r="P310" s="227"/>
      <c r="Q310" s="227"/>
      <c r="R310" s="227"/>
      <c r="S310" s="227"/>
      <c r="T310" s="227"/>
      <c r="U310" s="227"/>
      <c r="V310" s="227"/>
      <c r="W310" s="227"/>
      <c r="X310" s="227"/>
      <c r="Y310" s="227"/>
      <c r="Z310" s="227"/>
      <c r="AA310" s="227"/>
      <c r="AB310" s="227"/>
      <c r="AC310" s="227"/>
      <c r="AD310" s="227"/>
      <c r="AE310" s="227"/>
      <c r="AF310" s="227"/>
      <c r="AG310" s="227"/>
      <c r="AH310" s="227"/>
      <c r="AI310" s="227"/>
      <c r="AJ310" s="227"/>
      <c r="AK310" s="227"/>
      <c r="AL310" s="227"/>
      <c r="AM310" s="227"/>
      <c r="AN310" s="227"/>
      <c r="AO310" s="227"/>
      <c r="AP310" s="227"/>
      <c r="AQ310" s="227"/>
      <c r="AR310" s="227"/>
      <c r="AS310" s="227"/>
      <c r="AT310" s="227"/>
      <c r="AU310" s="227"/>
      <c r="AV310" s="227"/>
      <c r="AW310" s="227"/>
      <c r="AX310" s="227"/>
      <c r="AY310" s="227"/>
      <c r="AZ310" s="227"/>
      <c r="BA310" s="227"/>
      <c r="BB310" s="227"/>
      <c r="BC310" s="227"/>
      <c r="BD310" s="227"/>
      <c r="BE310" s="227"/>
      <c r="BF310" s="227"/>
      <c r="BG310" s="227"/>
      <c r="BH310" s="227"/>
      <c r="BI310" s="227"/>
      <c r="BJ310" s="227"/>
      <c r="BK310" s="227"/>
      <c r="BL310" s="227"/>
      <c r="BM310" s="227"/>
      <c r="BN310" s="227"/>
      <c r="BO310" s="227"/>
      <c r="BP310" s="227"/>
      <c r="BQ310" s="227"/>
      <c r="BR310" s="227"/>
      <c r="BS310" s="227"/>
      <c r="BT310" s="227"/>
      <c r="BU310" s="227"/>
      <c r="BV310" s="227"/>
      <c r="BW310" s="227"/>
      <c r="BX310" s="227"/>
      <c r="BY310" s="227"/>
      <c r="BZ310" s="227"/>
      <c r="CA310" s="227"/>
      <c r="CB310" s="227"/>
      <c r="CC310" s="109"/>
      <c r="CD310" s="109"/>
      <c r="CE310" s="109"/>
      <c r="CF310" s="109"/>
      <c r="CG310" s="109"/>
      <c r="CH310" s="109"/>
      <c r="CI310" s="109"/>
      <c r="CJ310" s="109"/>
      <c r="CK310" s="109"/>
      <c r="CL310" s="109"/>
      <c r="CM310" s="109"/>
      <c r="CN310" s="109"/>
      <c r="CO310" s="109"/>
      <c r="CP310" s="109"/>
      <c r="CQ310" s="109"/>
      <c r="CR310" s="109"/>
      <c r="CS310" s="109"/>
      <c r="CT310" s="109"/>
      <c r="CU310" s="227"/>
      <c r="CV310" s="227"/>
      <c r="CW310" s="227"/>
      <c r="CX310" s="227"/>
      <c r="CY310" s="227"/>
      <c r="CZ310" s="227"/>
      <c r="DA310" s="227"/>
      <c r="DB310" s="227"/>
      <c r="DC310" s="227"/>
      <c r="DD310" s="227"/>
      <c r="DE310" s="227"/>
      <c r="DF310" s="227"/>
      <c r="DG310" s="227"/>
      <c r="DH310" s="227"/>
      <c r="DI310" s="227"/>
      <c r="DJ310" s="227"/>
      <c r="DK310" s="227"/>
      <c r="DL310" s="227"/>
      <c r="DM310" s="227"/>
      <c r="DN310" s="227"/>
      <c r="DO310" s="227"/>
      <c r="DP310" s="227"/>
      <c r="DQ310" s="227"/>
      <c r="DR310" s="227"/>
      <c r="DS310" s="227"/>
      <c r="DT310" s="227"/>
      <c r="DU310" s="227"/>
      <c r="DV310" s="227"/>
      <c r="DW310" s="227"/>
      <c r="DX310" s="227"/>
      <c r="DY310" s="227"/>
      <c r="DZ310" s="227"/>
      <c r="EA310" s="227"/>
      <c r="EB310" s="227"/>
      <c r="EC310" s="227"/>
      <c r="ED310" s="227"/>
      <c r="EE310" s="227"/>
      <c r="EF310" s="227"/>
      <c r="EG310" s="227"/>
      <c r="EH310" s="227"/>
      <c r="EI310" s="227"/>
      <c r="EJ310" s="227"/>
      <c r="EK310" s="227"/>
      <c r="EL310" s="227"/>
      <c r="EM310" s="227"/>
      <c r="EN310" s="227"/>
      <c r="EO310" s="227"/>
      <c r="EP310" s="227"/>
      <c r="EQ310" s="227"/>
      <c r="ER310" s="227"/>
      <c r="ES310" s="227"/>
      <c r="ET310" s="227"/>
      <c r="EU310" s="227"/>
      <c r="EV310" s="227"/>
      <c r="EW310" s="227"/>
      <c r="EX310" s="227"/>
      <c r="EY310" s="227"/>
      <c r="EZ310" s="227"/>
      <c r="FA310" s="227"/>
      <c r="FB310" s="227"/>
      <c r="FC310" s="227"/>
      <c r="FD310" s="227"/>
      <c r="FE310" s="227"/>
      <c r="FF310" s="227"/>
      <c r="FG310" s="227"/>
      <c r="FH310" s="227"/>
      <c r="FI310" s="227"/>
      <c r="FJ310" s="227"/>
      <c r="FK310" s="227"/>
      <c r="FL310" s="227"/>
      <c r="FM310" s="227"/>
      <c r="FN310" s="227"/>
      <c r="FO310" s="227"/>
      <c r="FP310" s="227"/>
      <c r="FQ310" s="227"/>
      <c r="FR310" s="227"/>
      <c r="FS310" s="227"/>
      <c r="FT310" s="227"/>
      <c r="FU310" s="227"/>
      <c r="FV310" s="227"/>
      <c r="FW310" s="227"/>
      <c r="FX310" s="227"/>
      <c r="FY310" s="227"/>
      <c r="FZ310" s="227"/>
      <c r="GA310" s="227"/>
      <c r="GB310" s="227"/>
      <c r="GC310" s="227"/>
      <c r="GD310" s="227"/>
      <c r="GE310" s="227"/>
      <c r="GF310" s="227"/>
      <c r="GG310" s="227"/>
      <c r="GH310" s="227"/>
      <c r="GI310" s="227"/>
      <c r="GJ310" s="227"/>
      <c r="GK310" s="227"/>
      <c r="GL310" s="227"/>
      <c r="GM310" s="227"/>
      <c r="GN310" s="227"/>
      <c r="GO310" s="227"/>
      <c r="GP310" s="227"/>
      <c r="GQ310" s="227"/>
      <c r="GR310" s="227"/>
      <c r="GS310" s="227"/>
      <c r="GT310" s="227"/>
      <c r="GU310" s="227"/>
      <c r="GV310" s="227"/>
      <c r="GW310" s="227"/>
      <c r="GX310" s="227"/>
      <c r="GY310" s="227"/>
      <c r="GZ310" s="227"/>
      <c r="HA310" s="227"/>
      <c r="HB310" s="227"/>
      <c r="HC310" s="227"/>
      <c r="HD310" s="227"/>
      <c r="HE310" s="227"/>
      <c r="HF310" s="227"/>
      <c r="HG310" s="227"/>
      <c r="HH310" s="227"/>
      <c r="HI310" s="227"/>
      <c r="HJ310" s="227"/>
      <c r="HK310" s="227"/>
      <c r="HL310" s="227"/>
      <c r="HM310" s="227"/>
      <c r="HN310" s="227"/>
      <c r="HO310" s="227"/>
      <c r="HP310" s="227"/>
      <c r="HQ310" s="227"/>
      <c r="HR310" s="227"/>
      <c r="HS310" s="227"/>
      <c r="HT310" s="227"/>
      <c r="HU310" s="227"/>
      <c r="HV310" s="227"/>
      <c r="HW310" s="227"/>
      <c r="HX310" s="227"/>
      <c r="HY310" s="227"/>
      <c r="HZ310" s="227"/>
      <c r="IA310" s="227"/>
      <c r="IB310" s="227"/>
      <c r="IC310" s="227"/>
      <c r="ID310" s="227"/>
      <c r="IE310" s="227"/>
      <c r="IF310" s="227"/>
      <c r="IG310" s="227"/>
      <c r="IH310" s="227"/>
      <c r="II310" s="227"/>
      <c r="IJ310" s="227"/>
      <c r="IK310" s="227"/>
      <c r="IL310" s="227"/>
      <c r="IM310" s="227"/>
      <c r="IN310" s="227"/>
      <c r="IO310" s="227"/>
      <c r="IP310" s="227"/>
      <c r="IQ310" s="227"/>
      <c r="IR310" s="227"/>
      <c r="IS310" s="227"/>
      <c r="IT310" s="227"/>
      <c r="IU310" s="227"/>
      <c r="IV310" s="227"/>
    </row>
    <row r="311" spans="1:256">
      <c r="A311" s="107"/>
      <c r="D311" s="157"/>
      <c r="E311" s="227"/>
      <c r="F311" s="157"/>
      <c r="G311" s="227"/>
      <c r="H311" s="109"/>
      <c r="I311" s="109"/>
      <c r="J311" s="109"/>
      <c r="K311" s="227"/>
      <c r="L311" s="227"/>
      <c r="M311" s="227"/>
      <c r="N311" s="227"/>
      <c r="O311" s="227"/>
      <c r="P311" s="227"/>
      <c r="Q311" s="227"/>
      <c r="R311" s="227"/>
      <c r="S311" s="227"/>
      <c r="T311" s="227"/>
      <c r="U311" s="227"/>
      <c r="V311" s="227"/>
      <c r="W311" s="227"/>
      <c r="X311" s="227"/>
      <c r="Y311" s="227"/>
      <c r="Z311" s="227"/>
      <c r="AA311" s="227"/>
      <c r="AB311" s="227"/>
      <c r="AC311" s="227"/>
      <c r="AD311" s="227"/>
      <c r="AE311" s="227"/>
      <c r="AF311" s="227"/>
      <c r="AG311" s="227"/>
      <c r="AH311" s="227"/>
      <c r="AI311" s="227"/>
      <c r="AJ311" s="227"/>
      <c r="AK311" s="227"/>
      <c r="AL311" s="227"/>
      <c r="AM311" s="227"/>
      <c r="AN311" s="227"/>
      <c r="AO311" s="227"/>
      <c r="AP311" s="227"/>
      <c r="AQ311" s="227"/>
      <c r="AR311" s="227"/>
      <c r="AS311" s="227"/>
      <c r="AT311" s="227"/>
      <c r="AU311" s="227"/>
      <c r="AV311" s="227"/>
      <c r="AW311" s="227"/>
      <c r="AX311" s="227"/>
      <c r="AY311" s="227"/>
      <c r="AZ311" s="227"/>
      <c r="BA311" s="227"/>
      <c r="BB311" s="227"/>
      <c r="BC311" s="227"/>
      <c r="BD311" s="227"/>
      <c r="BE311" s="227"/>
      <c r="BF311" s="227"/>
      <c r="BG311" s="227"/>
      <c r="BH311" s="227"/>
      <c r="BI311" s="227"/>
      <c r="BJ311" s="227"/>
      <c r="BK311" s="227"/>
      <c r="BL311" s="227"/>
      <c r="BM311" s="227"/>
      <c r="BN311" s="227"/>
      <c r="BO311" s="227"/>
      <c r="BP311" s="227"/>
      <c r="BQ311" s="227"/>
      <c r="BR311" s="227"/>
      <c r="BS311" s="227"/>
      <c r="BT311" s="227"/>
      <c r="BU311" s="227"/>
      <c r="BV311" s="227"/>
      <c r="BW311" s="227"/>
      <c r="BX311" s="227"/>
      <c r="BY311" s="227"/>
      <c r="BZ311" s="227"/>
      <c r="CA311" s="227"/>
      <c r="CB311" s="227"/>
      <c r="CC311" s="109"/>
      <c r="CD311" s="109"/>
      <c r="CE311" s="109"/>
      <c r="CF311" s="109"/>
      <c r="CG311" s="109"/>
      <c r="CH311" s="109"/>
      <c r="CI311" s="109"/>
      <c r="CJ311" s="109"/>
      <c r="CK311" s="109"/>
      <c r="CL311" s="109"/>
      <c r="CM311" s="109"/>
      <c r="CN311" s="109"/>
      <c r="CO311" s="109"/>
      <c r="CP311" s="109"/>
      <c r="CQ311" s="109"/>
      <c r="CR311" s="109"/>
      <c r="CS311" s="109"/>
      <c r="CT311" s="109"/>
      <c r="CU311" s="227"/>
      <c r="CV311" s="227"/>
      <c r="CW311" s="227"/>
      <c r="CX311" s="227"/>
      <c r="CY311" s="227"/>
      <c r="CZ311" s="227"/>
      <c r="DA311" s="227"/>
      <c r="DB311" s="227"/>
      <c r="DC311" s="227"/>
      <c r="DD311" s="227"/>
      <c r="DE311" s="227"/>
      <c r="DF311" s="227"/>
      <c r="DG311" s="227"/>
      <c r="DH311" s="227"/>
      <c r="DI311" s="227"/>
      <c r="DJ311" s="227"/>
      <c r="DK311" s="227"/>
      <c r="DL311" s="227"/>
      <c r="DM311" s="227"/>
      <c r="DN311" s="227"/>
      <c r="DO311" s="227"/>
      <c r="DP311" s="227"/>
      <c r="DQ311" s="227"/>
      <c r="DR311" s="227"/>
      <c r="DS311" s="227"/>
      <c r="DT311" s="227"/>
      <c r="DU311" s="227"/>
      <c r="DV311" s="227"/>
      <c r="DW311" s="227"/>
      <c r="DX311" s="227"/>
      <c r="DY311" s="227"/>
      <c r="DZ311" s="227"/>
      <c r="EA311" s="227"/>
      <c r="EB311" s="227"/>
      <c r="EC311" s="227"/>
      <c r="ED311" s="227"/>
      <c r="EE311" s="227"/>
      <c r="EF311" s="227"/>
      <c r="EG311" s="227"/>
      <c r="EH311" s="227"/>
      <c r="EI311" s="227"/>
      <c r="EJ311" s="227"/>
      <c r="EK311" s="227"/>
      <c r="EL311" s="227"/>
      <c r="EM311" s="227"/>
      <c r="EN311" s="227"/>
      <c r="EO311" s="227"/>
      <c r="EP311" s="227"/>
      <c r="EQ311" s="227"/>
      <c r="ER311" s="227"/>
      <c r="ES311" s="227"/>
      <c r="ET311" s="227"/>
      <c r="EU311" s="227"/>
      <c r="EV311" s="227"/>
      <c r="EW311" s="227"/>
      <c r="EX311" s="227"/>
      <c r="EY311" s="227"/>
      <c r="EZ311" s="227"/>
      <c r="FA311" s="227"/>
      <c r="FB311" s="227"/>
      <c r="FC311" s="227"/>
      <c r="FD311" s="227"/>
      <c r="FE311" s="227"/>
      <c r="FF311" s="227"/>
      <c r="FG311" s="227"/>
      <c r="FH311" s="227"/>
      <c r="FI311" s="227"/>
      <c r="FJ311" s="227"/>
      <c r="FK311" s="227"/>
      <c r="FL311" s="227"/>
      <c r="FM311" s="227"/>
      <c r="FN311" s="227"/>
      <c r="FO311" s="227"/>
      <c r="FP311" s="227"/>
      <c r="FQ311" s="227"/>
      <c r="FR311" s="227"/>
      <c r="FS311" s="227"/>
      <c r="FT311" s="227"/>
      <c r="FU311" s="227"/>
      <c r="FV311" s="227"/>
      <c r="FW311" s="227"/>
      <c r="FX311" s="227"/>
      <c r="FY311" s="227"/>
      <c r="FZ311" s="227"/>
      <c r="GA311" s="227"/>
      <c r="GB311" s="227"/>
      <c r="GC311" s="227"/>
      <c r="GD311" s="227"/>
      <c r="GE311" s="227"/>
      <c r="GF311" s="227"/>
      <c r="GG311" s="227"/>
      <c r="GH311" s="227"/>
      <c r="GI311" s="227"/>
      <c r="GJ311" s="227"/>
      <c r="GK311" s="227"/>
      <c r="GL311" s="227"/>
      <c r="GM311" s="227"/>
      <c r="GN311" s="227"/>
      <c r="GO311" s="227"/>
      <c r="GP311" s="227"/>
      <c r="GQ311" s="227"/>
      <c r="GR311" s="227"/>
      <c r="GS311" s="227"/>
      <c r="GT311" s="227"/>
      <c r="GU311" s="227"/>
      <c r="GV311" s="227"/>
      <c r="GW311" s="227"/>
      <c r="GX311" s="227"/>
      <c r="GY311" s="227"/>
      <c r="GZ311" s="227"/>
      <c r="HA311" s="227"/>
      <c r="HB311" s="227"/>
      <c r="HC311" s="227"/>
      <c r="HD311" s="227"/>
      <c r="HE311" s="227"/>
      <c r="HF311" s="227"/>
      <c r="HG311" s="227"/>
      <c r="HH311" s="227"/>
      <c r="HI311" s="227"/>
      <c r="HJ311" s="227"/>
      <c r="HK311" s="227"/>
      <c r="HL311" s="227"/>
      <c r="HM311" s="227"/>
      <c r="HN311" s="227"/>
      <c r="HO311" s="227"/>
      <c r="HP311" s="227"/>
      <c r="HQ311" s="227"/>
      <c r="HR311" s="227"/>
      <c r="HS311" s="227"/>
      <c r="HT311" s="227"/>
      <c r="HU311" s="227"/>
      <c r="HV311" s="227"/>
      <c r="HW311" s="227"/>
      <c r="HX311" s="227"/>
      <c r="HY311" s="227"/>
      <c r="HZ311" s="227"/>
      <c r="IA311" s="227"/>
      <c r="IB311" s="227"/>
      <c r="IC311" s="227"/>
      <c r="ID311" s="227"/>
      <c r="IE311" s="227"/>
      <c r="IF311" s="227"/>
      <c r="IG311" s="227"/>
      <c r="IH311" s="227"/>
      <c r="II311" s="227"/>
      <c r="IJ311" s="227"/>
      <c r="IK311" s="227"/>
      <c r="IL311" s="227"/>
      <c r="IM311" s="227"/>
      <c r="IN311" s="227"/>
      <c r="IO311" s="227"/>
      <c r="IP311" s="227"/>
      <c r="IQ311" s="227"/>
      <c r="IR311" s="227"/>
      <c r="IS311" s="227"/>
      <c r="IT311" s="227"/>
      <c r="IU311" s="227"/>
      <c r="IV311" s="227"/>
    </row>
    <row r="312" spans="1:256">
      <c r="A312" s="107"/>
      <c r="D312" s="157"/>
      <c r="E312" s="227"/>
      <c r="F312" s="157"/>
      <c r="G312" s="227"/>
      <c r="H312" s="109"/>
      <c r="I312" s="109"/>
      <c r="J312" s="109"/>
      <c r="K312" s="227"/>
      <c r="L312" s="227"/>
      <c r="M312" s="227"/>
      <c r="N312" s="227"/>
      <c r="O312" s="227"/>
      <c r="P312" s="227"/>
      <c r="Q312" s="227"/>
      <c r="R312" s="227"/>
      <c r="S312" s="227"/>
      <c r="T312" s="227"/>
      <c r="U312" s="227"/>
      <c r="V312" s="227"/>
      <c r="W312" s="227"/>
      <c r="X312" s="227"/>
      <c r="Y312" s="227"/>
      <c r="Z312" s="227"/>
      <c r="AA312" s="227"/>
      <c r="AB312" s="227"/>
      <c r="AC312" s="227"/>
      <c r="AD312" s="227"/>
      <c r="AE312" s="227"/>
      <c r="AF312" s="227"/>
      <c r="AG312" s="227"/>
      <c r="AH312" s="227"/>
      <c r="AI312" s="227"/>
      <c r="AJ312" s="227"/>
      <c r="AK312" s="227"/>
      <c r="AL312" s="227"/>
      <c r="AM312" s="227"/>
      <c r="AN312" s="227"/>
      <c r="AO312" s="227"/>
      <c r="AP312" s="227"/>
      <c r="AQ312" s="227"/>
      <c r="AR312" s="227"/>
      <c r="AS312" s="227"/>
      <c r="AT312" s="227"/>
      <c r="AU312" s="227"/>
      <c r="AV312" s="227"/>
      <c r="AW312" s="227"/>
      <c r="AX312" s="227"/>
      <c r="AY312" s="227"/>
      <c r="AZ312" s="227"/>
      <c r="BA312" s="227"/>
      <c r="BB312" s="227"/>
      <c r="BC312" s="227"/>
      <c r="BD312" s="227"/>
      <c r="BE312" s="227"/>
      <c r="BF312" s="227"/>
      <c r="BG312" s="227"/>
      <c r="BH312" s="227"/>
      <c r="BI312" s="227"/>
      <c r="BJ312" s="227"/>
      <c r="BK312" s="227"/>
      <c r="BL312" s="227"/>
      <c r="BM312" s="227"/>
      <c r="BN312" s="227"/>
      <c r="BO312" s="227"/>
      <c r="BP312" s="227"/>
      <c r="BQ312" s="227"/>
      <c r="BR312" s="227"/>
      <c r="BS312" s="227"/>
      <c r="BT312" s="227"/>
      <c r="BU312" s="227"/>
      <c r="BV312" s="227"/>
      <c r="BW312" s="227"/>
      <c r="BX312" s="227"/>
      <c r="BY312" s="227"/>
      <c r="BZ312" s="227"/>
      <c r="CA312" s="227"/>
      <c r="CB312" s="227"/>
      <c r="CC312" s="109"/>
      <c r="CD312" s="109"/>
      <c r="CE312" s="109"/>
      <c r="CF312" s="109"/>
      <c r="CG312" s="109"/>
      <c r="CH312" s="109"/>
      <c r="CI312" s="109"/>
      <c r="CJ312" s="109"/>
      <c r="CK312" s="109"/>
      <c r="CL312" s="109"/>
      <c r="CM312" s="109"/>
      <c r="CN312" s="109"/>
      <c r="CO312" s="109"/>
      <c r="CP312" s="109"/>
      <c r="CQ312" s="109"/>
      <c r="CR312" s="109"/>
      <c r="CS312" s="109"/>
      <c r="CT312" s="109"/>
      <c r="CU312" s="227"/>
      <c r="CV312" s="227"/>
      <c r="CW312" s="227"/>
      <c r="CX312" s="227"/>
      <c r="CY312" s="227"/>
      <c r="CZ312" s="227"/>
      <c r="DA312" s="227"/>
      <c r="DB312" s="227"/>
      <c r="DC312" s="227"/>
      <c r="DD312" s="227"/>
      <c r="DE312" s="227"/>
      <c r="DF312" s="227"/>
      <c r="DG312" s="227"/>
      <c r="DH312" s="227"/>
      <c r="DI312" s="227"/>
      <c r="DJ312" s="227"/>
      <c r="DK312" s="227"/>
      <c r="DL312" s="227"/>
      <c r="DM312" s="227"/>
      <c r="DN312" s="227"/>
      <c r="DO312" s="227"/>
      <c r="DP312" s="227"/>
      <c r="DQ312" s="227"/>
      <c r="DR312" s="227"/>
      <c r="DS312" s="227"/>
      <c r="DT312" s="227"/>
      <c r="DU312" s="227"/>
      <c r="DV312" s="227"/>
      <c r="DW312" s="227"/>
      <c r="DX312" s="227"/>
      <c r="DY312" s="227"/>
      <c r="DZ312" s="227"/>
      <c r="EA312" s="227"/>
      <c r="EB312" s="227"/>
      <c r="EC312" s="227"/>
      <c r="ED312" s="227"/>
      <c r="EE312" s="227"/>
      <c r="EF312" s="227"/>
      <c r="EG312" s="227"/>
      <c r="EH312" s="227"/>
      <c r="EI312" s="227"/>
      <c r="EJ312" s="227"/>
      <c r="EK312" s="227"/>
      <c r="EL312" s="227"/>
      <c r="EM312" s="227"/>
      <c r="EN312" s="227"/>
      <c r="EO312" s="227"/>
      <c r="EP312" s="227"/>
      <c r="EQ312" s="227"/>
      <c r="ER312" s="227"/>
      <c r="ES312" s="227"/>
      <c r="ET312" s="227"/>
      <c r="EU312" s="227"/>
      <c r="EV312" s="227"/>
      <c r="EW312" s="227"/>
      <c r="EX312" s="227"/>
      <c r="EY312" s="227"/>
      <c r="EZ312" s="227"/>
      <c r="FA312" s="227"/>
      <c r="FB312" s="227"/>
      <c r="FC312" s="227"/>
      <c r="FD312" s="227"/>
      <c r="FE312" s="227"/>
      <c r="FF312" s="227"/>
      <c r="FG312" s="227"/>
      <c r="FH312" s="227"/>
      <c r="FI312" s="227"/>
      <c r="FJ312" s="227"/>
      <c r="FK312" s="227"/>
      <c r="FL312" s="227"/>
      <c r="FM312" s="227"/>
      <c r="FN312" s="227"/>
      <c r="FO312" s="227"/>
      <c r="FP312" s="227"/>
      <c r="FQ312" s="227"/>
      <c r="FR312" s="227"/>
      <c r="FS312" s="227"/>
      <c r="FT312" s="227"/>
      <c r="FU312" s="227"/>
      <c r="FV312" s="227"/>
      <c r="FW312" s="227"/>
      <c r="FX312" s="227"/>
      <c r="FY312" s="227"/>
      <c r="FZ312" s="227"/>
      <c r="GA312" s="227"/>
      <c r="GB312" s="227"/>
      <c r="GC312" s="227"/>
      <c r="GD312" s="227"/>
      <c r="GE312" s="227"/>
      <c r="GF312" s="227"/>
      <c r="GG312" s="227"/>
      <c r="GH312" s="227"/>
      <c r="GI312" s="227"/>
      <c r="GJ312" s="227"/>
      <c r="GK312" s="227"/>
      <c r="GL312" s="227"/>
      <c r="GM312" s="227"/>
      <c r="GN312" s="227"/>
      <c r="GO312" s="227"/>
      <c r="GP312" s="227"/>
      <c r="GQ312" s="227"/>
      <c r="GR312" s="227"/>
      <c r="GS312" s="227"/>
      <c r="GT312" s="227"/>
      <c r="GU312" s="227"/>
      <c r="GV312" s="227"/>
      <c r="GW312" s="227"/>
      <c r="GX312" s="227"/>
      <c r="GY312" s="227"/>
      <c r="GZ312" s="227"/>
      <c r="HA312" s="227"/>
      <c r="HB312" s="227"/>
      <c r="HC312" s="227"/>
      <c r="HD312" s="227"/>
      <c r="HE312" s="227"/>
      <c r="HF312" s="227"/>
      <c r="HG312" s="227"/>
      <c r="HH312" s="227"/>
      <c r="HI312" s="227"/>
      <c r="HJ312" s="227"/>
      <c r="HK312" s="227"/>
      <c r="HL312" s="227"/>
      <c r="HM312" s="227"/>
      <c r="HN312" s="227"/>
      <c r="HO312" s="227"/>
      <c r="HP312" s="227"/>
      <c r="HQ312" s="227"/>
      <c r="HR312" s="227"/>
      <c r="HS312" s="227"/>
      <c r="HT312" s="227"/>
      <c r="HU312" s="227"/>
      <c r="HV312" s="227"/>
      <c r="HW312" s="227"/>
      <c r="HX312" s="227"/>
      <c r="HY312" s="227"/>
      <c r="HZ312" s="227"/>
      <c r="IA312" s="227"/>
      <c r="IB312" s="227"/>
      <c r="IC312" s="227"/>
      <c r="ID312" s="227"/>
      <c r="IE312" s="227"/>
      <c r="IF312" s="227"/>
      <c r="IG312" s="227"/>
      <c r="IH312" s="227"/>
      <c r="II312" s="227"/>
      <c r="IJ312" s="227"/>
      <c r="IK312" s="227"/>
      <c r="IL312" s="227"/>
      <c r="IM312" s="227"/>
      <c r="IN312" s="227"/>
      <c r="IO312" s="227"/>
      <c r="IP312" s="227"/>
      <c r="IQ312" s="227"/>
      <c r="IR312" s="227"/>
      <c r="IS312" s="227"/>
      <c r="IT312" s="227"/>
      <c r="IU312" s="227"/>
      <c r="IV312" s="227"/>
    </row>
    <row r="313" spans="1:256">
      <c r="A313" s="107"/>
      <c r="D313" s="157"/>
      <c r="E313" s="227"/>
      <c r="F313" s="157"/>
      <c r="G313" s="227"/>
      <c r="H313" s="109"/>
      <c r="I313" s="109"/>
      <c r="J313" s="109"/>
      <c r="K313" s="227"/>
      <c r="L313" s="227"/>
      <c r="M313" s="227"/>
      <c r="N313" s="227"/>
      <c r="O313" s="227"/>
      <c r="P313" s="227"/>
      <c r="Q313" s="227"/>
      <c r="R313" s="227"/>
      <c r="S313" s="227"/>
      <c r="T313" s="227"/>
      <c r="U313" s="227"/>
      <c r="V313" s="227"/>
      <c r="W313" s="227"/>
      <c r="X313" s="227"/>
      <c r="Y313" s="227"/>
      <c r="Z313" s="227"/>
      <c r="AA313" s="227"/>
      <c r="AB313" s="227"/>
      <c r="AC313" s="227"/>
      <c r="AD313" s="227"/>
      <c r="AE313" s="227"/>
      <c r="AF313" s="227"/>
      <c r="AG313" s="227"/>
      <c r="AH313" s="227"/>
      <c r="AI313" s="227"/>
      <c r="AJ313" s="227"/>
      <c r="AK313" s="227"/>
      <c r="AL313" s="227"/>
      <c r="AM313" s="227"/>
      <c r="AN313" s="227"/>
      <c r="AO313" s="227"/>
      <c r="AP313" s="227"/>
      <c r="AQ313" s="227"/>
      <c r="AR313" s="227"/>
      <c r="AS313" s="227"/>
      <c r="AT313" s="227"/>
      <c r="AU313" s="227"/>
      <c r="AV313" s="227"/>
      <c r="AW313" s="227"/>
      <c r="AX313" s="227"/>
      <c r="AY313" s="227"/>
      <c r="AZ313" s="227"/>
      <c r="BA313" s="227"/>
      <c r="BB313" s="227"/>
      <c r="BC313" s="227"/>
      <c r="BD313" s="227"/>
      <c r="BE313" s="227"/>
      <c r="BF313" s="227"/>
      <c r="BG313" s="227"/>
      <c r="BH313" s="227"/>
      <c r="BI313" s="227"/>
      <c r="BJ313" s="227"/>
      <c r="BK313" s="227"/>
      <c r="BL313" s="227"/>
      <c r="BM313" s="227"/>
      <c r="BN313" s="227"/>
      <c r="BO313" s="227"/>
      <c r="BP313" s="227"/>
      <c r="BQ313" s="227"/>
      <c r="BR313" s="227"/>
      <c r="BS313" s="227"/>
      <c r="BT313" s="227"/>
      <c r="BU313" s="227"/>
      <c r="BV313" s="227"/>
      <c r="BW313" s="227"/>
      <c r="BX313" s="227"/>
      <c r="BY313" s="227"/>
      <c r="BZ313" s="227"/>
      <c r="CA313" s="227"/>
      <c r="CB313" s="227"/>
      <c r="CC313" s="109"/>
      <c r="CD313" s="109"/>
      <c r="CE313" s="109"/>
      <c r="CF313" s="109"/>
      <c r="CG313" s="109"/>
      <c r="CH313" s="109"/>
      <c r="CI313" s="109"/>
      <c r="CJ313" s="109"/>
      <c r="CK313" s="109"/>
      <c r="CL313" s="109"/>
      <c r="CM313" s="109"/>
      <c r="CN313" s="109"/>
      <c r="CO313" s="109"/>
      <c r="CP313" s="109"/>
      <c r="CQ313" s="109"/>
      <c r="CR313" s="109"/>
      <c r="CS313" s="109"/>
      <c r="CT313" s="109"/>
      <c r="CU313" s="227"/>
      <c r="CV313" s="227"/>
      <c r="CW313" s="227"/>
      <c r="CX313" s="227"/>
      <c r="CY313" s="227"/>
      <c r="CZ313" s="227"/>
      <c r="DA313" s="227"/>
      <c r="DB313" s="227"/>
      <c r="DC313" s="227"/>
      <c r="DD313" s="227"/>
      <c r="DE313" s="227"/>
      <c r="DF313" s="227"/>
      <c r="DG313" s="227"/>
      <c r="DH313" s="227"/>
      <c r="DI313" s="227"/>
      <c r="DJ313" s="227"/>
      <c r="DK313" s="227"/>
      <c r="DL313" s="227"/>
      <c r="DM313" s="227"/>
      <c r="DN313" s="227"/>
      <c r="DO313" s="227"/>
      <c r="DP313" s="227"/>
      <c r="DQ313" s="227"/>
      <c r="DR313" s="227"/>
      <c r="DS313" s="227"/>
      <c r="DT313" s="227"/>
      <c r="DU313" s="227"/>
      <c r="DV313" s="227"/>
      <c r="DW313" s="227"/>
      <c r="DX313" s="227"/>
      <c r="DY313" s="227"/>
      <c r="DZ313" s="227"/>
      <c r="EA313" s="227"/>
      <c r="EB313" s="227"/>
      <c r="EC313" s="227"/>
      <c r="ED313" s="227"/>
      <c r="EE313" s="227"/>
      <c r="EF313" s="227"/>
      <c r="EG313" s="227"/>
      <c r="EH313" s="227"/>
      <c r="EI313" s="227"/>
      <c r="EJ313" s="227"/>
      <c r="EK313" s="227"/>
      <c r="EL313" s="227"/>
      <c r="EM313" s="227"/>
      <c r="EN313" s="227"/>
      <c r="EO313" s="227"/>
      <c r="EP313" s="227"/>
      <c r="EQ313" s="227"/>
      <c r="ER313" s="227"/>
      <c r="ES313" s="227"/>
      <c r="ET313" s="227"/>
      <c r="EU313" s="227"/>
      <c r="EV313" s="227"/>
      <c r="EW313" s="227"/>
      <c r="EX313" s="227"/>
      <c r="EY313" s="227"/>
      <c r="EZ313" s="227"/>
      <c r="FA313" s="227"/>
      <c r="FB313" s="227"/>
      <c r="FC313" s="227"/>
      <c r="FD313" s="227"/>
      <c r="FE313" s="227"/>
      <c r="FF313" s="227"/>
      <c r="FG313" s="227"/>
      <c r="FH313" s="227"/>
      <c r="FI313" s="227"/>
      <c r="FJ313" s="227"/>
      <c r="FK313" s="227"/>
      <c r="FL313" s="227"/>
      <c r="FM313" s="227"/>
      <c r="FN313" s="227"/>
      <c r="FO313" s="227"/>
      <c r="FP313" s="227"/>
      <c r="FQ313" s="227"/>
      <c r="FR313" s="227"/>
      <c r="FS313" s="227"/>
      <c r="FT313" s="227"/>
      <c r="FU313" s="227"/>
      <c r="FV313" s="227"/>
      <c r="FW313" s="227"/>
      <c r="FX313" s="227"/>
      <c r="FY313" s="227"/>
      <c r="FZ313" s="227"/>
      <c r="GA313" s="227"/>
      <c r="GB313" s="227"/>
      <c r="GC313" s="227"/>
      <c r="GD313" s="227"/>
      <c r="GE313" s="227"/>
      <c r="GF313" s="227"/>
      <c r="GG313" s="227"/>
      <c r="GH313" s="227"/>
      <c r="GI313" s="227"/>
      <c r="GJ313" s="227"/>
      <c r="GK313" s="227"/>
      <c r="GL313" s="227"/>
      <c r="GM313" s="227"/>
      <c r="GN313" s="227"/>
      <c r="GO313" s="227"/>
      <c r="GP313" s="227"/>
      <c r="GQ313" s="227"/>
      <c r="GR313" s="227"/>
      <c r="GS313" s="227"/>
      <c r="GT313" s="227"/>
      <c r="GU313" s="227"/>
      <c r="GV313" s="227"/>
      <c r="GW313" s="227"/>
      <c r="GX313" s="227"/>
      <c r="GY313" s="227"/>
      <c r="GZ313" s="227"/>
      <c r="HA313" s="227"/>
      <c r="HB313" s="227"/>
      <c r="HC313" s="227"/>
      <c r="HD313" s="227"/>
      <c r="HE313" s="227"/>
      <c r="HF313" s="227"/>
      <c r="HG313" s="227"/>
      <c r="HH313" s="227"/>
      <c r="HI313" s="227"/>
      <c r="HJ313" s="227"/>
      <c r="HK313" s="227"/>
      <c r="HL313" s="227"/>
      <c r="HM313" s="227"/>
      <c r="HN313" s="227"/>
      <c r="HO313" s="227"/>
      <c r="HP313" s="227"/>
      <c r="HQ313" s="227"/>
      <c r="HR313" s="227"/>
      <c r="HS313" s="227"/>
      <c r="HT313" s="227"/>
      <c r="HU313" s="227"/>
      <c r="HV313" s="227"/>
      <c r="HW313" s="227"/>
      <c r="HX313" s="227"/>
      <c r="HY313" s="227"/>
      <c r="HZ313" s="227"/>
      <c r="IA313" s="227"/>
      <c r="IB313" s="227"/>
      <c r="IC313" s="227"/>
      <c r="ID313" s="227"/>
      <c r="IE313" s="227"/>
      <c r="IF313" s="227"/>
      <c r="IG313" s="227"/>
      <c r="IH313" s="227"/>
      <c r="II313" s="227"/>
      <c r="IJ313" s="227"/>
      <c r="IK313" s="227"/>
      <c r="IL313" s="227"/>
      <c r="IM313" s="227"/>
      <c r="IN313" s="227"/>
      <c r="IO313" s="227"/>
      <c r="IP313" s="227"/>
      <c r="IQ313" s="227"/>
      <c r="IR313" s="227"/>
      <c r="IS313" s="227"/>
      <c r="IT313" s="227"/>
      <c r="IU313" s="227"/>
      <c r="IV313" s="227"/>
    </row>
    <row r="314" spans="1:256">
      <c r="A314" s="107"/>
      <c r="D314" s="157"/>
      <c r="E314" s="227"/>
      <c r="F314" s="157"/>
      <c r="G314" s="227"/>
      <c r="H314" s="109"/>
      <c r="I314" s="109"/>
      <c r="J314" s="109"/>
      <c r="K314" s="227"/>
      <c r="L314" s="227"/>
      <c r="M314" s="227"/>
      <c r="N314" s="227"/>
      <c r="O314" s="227"/>
      <c r="P314" s="227"/>
      <c r="Q314" s="227"/>
      <c r="R314" s="227"/>
      <c r="S314" s="227"/>
      <c r="T314" s="227"/>
      <c r="U314" s="227"/>
      <c r="V314" s="227"/>
      <c r="W314" s="227"/>
      <c r="X314" s="227"/>
      <c r="Y314" s="227"/>
      <c r="Z314" s="227"/>
      <c r="AA314" s="227"/>
      <c r="AB314" s="227"/>
      <c r="AC314" s="227"/>
      <c r="AD314" s="227"/>
      <c r="AE314" s="227"/>
      <c r="AF314" s="227"/>
      <c r="AG314" s="227"/>
      <c r="AH314" s="227"/>
      <c r="AI314" s="227"/>
      <c r="AJ314" s="227"/>
      <c r="AK314" s="227"/>
      <c r="AL314" s="227"/>
      <c r="AM314" s="227"/>
      <c r="AN314" s="227"/>
      <c r="AO314" s="227"/>
      <c r="AP314" s="227"/>
      <c r="AQ314" s="227"/>
      <c r="AR314" s="227"/>
      <c r="AS314" s="227"/>
      <c r="AT314" s="227"/>
      <c r="AU314" s="227"/>
      <c r="AV314" s="227"/>
      <c r="AW314" s="227"/>
      <c r="AX314" s="227"/>
      <c r="AY314" s="227"/>
      <c r="AZ314" s="227"/>
      <c r="BA314" s="227"/>
      <c r="BB314" s="227"/>
      <c r="BC314" s="227"/>
      <c r="BD314" s="227"/>
      <c r="BE314" s="227"/>
      <c r="BF314" s="227"/>
      <c r="BG314" s="227"/>
      <c r="BH314" s="227"/>
      <c r="BI314" s="227"/>
      <c r="BJ314" s="227"/>
      <c r="BK314" s="227"/>
      <c r="BL314" s="227"/>
      <c r="BM314" s="227"/>
      <c r="BN314" s="227"/>
      <c r="BO314" s="227"/>
      <c r="BP314" s="227"/>
      <c r="BQ314" s="227"/>
      <c r="BR314" s="227"/>
      <c r="BS314" s="227"/>
      <c r="BT314" s="227"/>
      <c r="BU314" s="227"/>
      <c r="BV314" s="227"/>
      <c r="BW314" s="227"/>
      <c r="BX314" s="227"/>
      <c r="BY314" s="227"/>
      <c r="BZ314" s="227"/>
      <c r="CA314" s="227"/>
      <c r="CB314" s="227"/>
      <c r="CC314" s="109"/>
      <c r="CD314" s="109"/>
      <c r="CE314" s="109"/>
      <c r="CF314" s="109"/>
      <c r="CG314" s="109"/>
      <c r="CH314" s="109"/>
      <c r="CI314" s="109"/>
      <c r="CJ314" s="109"/>
      <c r="CK314" s="109"/>
      <c r="CL314" s="109"/>
      <c r="CM314" s="109"/>
      <c r="CN314" s="109"/>
      <c r="CO314" s="109"/>
      <c r="CP314" s="109"/>
      <c r="CQ314" s="109"/>
      <c r="CR314" s="109"/>
      <c r="CS314" s="109"/>
      <c r="CT314" s="109"/>
      <c r="CU314" s="227"/>
      <c r="CV314" s="227"/>
      <c r="CW314" s="227"/>
      <c r="CX314" s="227"/>
      <c r="CY314" s="227"/>
      <c r="CZ314" s="227"/>
      <c r="DA314" s="227"/>
      <c r="DB314" s="227"/>
      <c r="DC314" s="227"/>
      <c r="DD314" s="227"/>
      <c r="DE314" s="227"/>
      <c r="DF314" s="227"/>
      <c r="DG314" s="227"/>
      <c r="DH314" s="227"/>
      <c r="DI314" s="227"/>
      <c r="DJ314" s="227"/>
      <c r="DK314" s="227"/>
      <c r="DL314" s="227"/>
      <c r="DM314" s="227"/>
      <c r="DN314" s="227"/>
      <c r="DO314" s="227"/>
      <c r="DP314" s="227"/>
      <c r="DQ314" s="227"/>
      <c r="DR314" s="227"/>
      <c r="DS314" s="227"/>
      <c r="DT314" s="227"/>
      <c r="DU314" s="227"/>
      <c r="DV314" s="227"/>
      <c r="DW314" s="227"/>
      <c r="DX314" s="227"/>
      <c r="DY314" s="227"/>
      <c r="DZ314" s="227"/>
      <c r="EA314" s="227"/>
      <c r="EB314" s="227"/>
      <c r="EC314" s="227"/>
      <c r="ED314" s="227"/>
      <c r="EE314" s="227"/>
      <c r="EF314" s="227"/>
      <c r="EG314" s="227"/>
      <c r="EH314" s="227"/>
      <c r="EI314" s="227"/>
      <c r="EJ314" s="227"/>
      <c r="EK314" s="227"/>
      <c r="EL314" s="227"/>
      <c r="EM314" s="227"/>
      <c r="EN314" s="227"/>
      <c r="EO314" s="227"/>
      <c r="EP314" s="227"/>
      <c r="EQ314" s="227"/>
      <c r="ER314" s="227"/>
      <c r="ES314" s="227"/>
      <c r="ET314" s="227"/>
      <c r="EU314" s="227"/>
      <c r="EV314" s="227"/>
      <c r="EW314" s="227"/>
      <c r="EX314" s="227"/>
      <c r="EY314" s="227"/>
      <c r="EZ314" s="227"/>
      <c r="FA314" s="227"/>
      <c r="FB314" s="227"/>
      <c r="FC314" s="227"/>
      <c r="FD314" s="227"/>
      <c r="FE314" s="227"/>
      <c r="FF314" s="227"/>
      <c r="FG314" s="227"/>
      <c r="FH314" s="227"/>
      <c r="FI314" s="227"/>
      <c r="FJ314" s="227"/>
      <c r="FK314" s="227"/>
      <c r="FL314" s="227"/>
      <c r="FM314" s="227"/>
      <c r="FN314" s="227"/>
      <c r="FO314" s="227"/>
      <c r="FP314" s="227"/>
      <c r="FQ314" s="227"/>
      <c r="FR314" s="227"/>
      <c r="FS314" s="227"/>
      <c r="FT314" s="227"/>
      <c r="FU314" s="227"/>
      <c r="FV314" s="227"/>
      <c r="FW314" s="227"/>
      <c r="FX314" s="227"/>
      <c r="FY314" s="227"/>
      <c r="FZ314" s="227"/>
      <c r="GA314" s="227"/>
      <c r="GB314" s="227"/>
      <c r="GC314" s="227"/>
      <c r="GD314" s="227"/>
      <c r="GE314" s="227"/>
      <c r="GF314" s="227"/>
      <c r="GG314" s="227"/>
      <c r="GH314" s="227"/>
      <c r="GI314" s="227"/>
      <c r="GJ314" s="227"/>
      <c r="GK314" s="227"/>
      <c r="GL314" s="227"/>
      <c r="GM314" s="227"/>
      <c r="GN314" s="227"/>
      <c r="GO314" s="227"/>
      <c r="GP314" s="227"/>
      <c r="GQ314" s="227"/>
      <c r="GR314" s="227"/>
      <c r="GS314" s="227"/>
      <c r="GT314" s="227"/>
      <c r="GU314" s="227"/>
      <c r="GV314" s="227"/>
      <c r="GW314" s="227"/>
      <c r="GX314" s="227"/>
      <c r="GY314" s="227"/>
      <c r="GZ314" s="227"/>
      <c r="HA314" s="227"/>
      <c r="HB314" s="227"/>
      <c r="HC314" s="227"/>
      <c r="HD314" s="227"/>
      <c r="HE314" s="227"/>
      <c r="HF314" s="227"/>
      <c r="HG314" s="227"/>
      <c r="HH314" s="227"/>
      <c r="HI314" s="227"/>
      <c r="HJ314" s="227"/>
      <c r="HK314" s="227"/>
      <c r="HL314" s="227"/>
      <c r="HM314" s="227"/>
      <c r="HN314" s="227"/>
      <c r="HO314" s="227"/>
      <c r="HP314" s="227"/>
      <c r="HQ314" s="227"/>
      <c r="HR314" s="227"/>
      <c r="HS314" s="227"/>
      <c r="HT314" s="227"/>
      <c r="HU314" s="227"/>
      <c r="HV314" s="227"/>
      <c r="HW314" s="227"/>
      <c r="HX314" s="227"/>
      <c r="HY314" s="227"/>
      <c r="HZ314" s="227"/>
      <c r="IA314" s="227"/>
      <c r="IB314" s="227"/>
      <c r="IC314" s="227"/>
      <c r="ID314" s="227"/>
      <c r="IE314" s="227"/>
      <c r="IF314" s="227"/>
      <c r="IG314" s="227"/>
      <c r="IH314" s="227"/>
      <c r="II314" s="227"/>
      <c r="IJ314" s="227"/>
      <c r="IK314" s="227"/>
      <c r="IL314" s="227"/>
      <c r="IM314" s="227"/>
      <c r="IN314" s="227"/>
      <c r="IO314" s="227"/>
      <c r="IP314" s="227"/>
      <c r="IQ314" s="227"/>
      <c r="IR314" s="227"/>
      <c r="IS314" s="227"/>
      <c r="IT314" s="227"/>
      <c r="IU314" s="227"/>
      <c r="IV314" s="227"/>
    </row>
    <row r="315" spans="1:256">
      <c r="A315" s="107"/>
      <c r="D315" s="157"/>
      <c r="E315" s="227"/>
      <c r="F315" s="157"/>
      <c r="G315" s="227"/>
      <c r="H315" s="109"/>
      <c r="I315" s="109"/>
      <c r="J315" s="109"/>
      <c r="K315" s="227"/>
      <c r="L315" s="227"/>
      <c r="M315" s="227"/>
      <c r="N315" s="227"/>
      <c r="O315" s="227"/>
      <c r="P315" s="227"/>
      <c r="Q315" s="227"/>
      <c r="R315" s="227"/>
      <c r="S315" s="227"/>
      <c r="T315" s="227"/>
      <c r="U315" s="227"/>
      <c r="V315" s="227"/>
      <c r="W315" s="227"/>
      <c r="X315" s="227"/>
      <c r="Y315" s="227"/>
      <c r="Z315" s="227"/>
      <c r="AA315" s="227"/>
      <c r="AB315" s="227"/>
      <c r="AC315" s="227"/>
      <c r="AD315" s="227"/>
      <c r="AE315" s="227"/>
      <c r="AF315" s="227"/>
      <c r="AG315" s="227"/>
      <c r="AH315" s="227"/>
      <c r="AI315" s="227"/>
      <c r="AJ315" s="227"/>
      <c r="AK315" s="227"/>
      <c r="AL315" s="227"/>
      <c r="AM315" s="227"/>
      <c r="AN315" s="227"/>
      <c r="AO315" s="227"/>
      <c r="AP315" s="227"/>
      <c r="AQ315" s="227"/>
      <c r="AR315" s="227"/>
      <c r="AS315" s="227"/>
      <c r="AT315" s="227"/>
      <c r="AU315" s="227"/>
      <c r="AV315" s="227"/>
      <c r="AW315" s="227"/>
      <c r="AX315" s="227"/>
      <c r="AY315" s="227"/>
      <c r="AZ315" s="227"/>
      <c r="BA315" s="227"/>
      <c r="BB315" s="227"/>
      <c r="BC315" s="227"/>
      <c r="BD315" s="227"/>
      <c r="BE315" s="227"/>
      <c r="BF315" s="227"/>
      <c r="BG315" s="227"/>
      <c r="BH315" s="227"/>
      <c r="BI315" s="227"/>
      <c r="BJ315" s="227"/>
      <c r="BK315" s="227"/>
      <c r="BL315" s="227"/>
      <c r="BM315" s="227"/>
      <c r="BN315" s="227"/>
      <c r="BO315" s="227"/>
      <c r="BP315" s="227"/>
      <c r="BQ315" s="227"/>
      <c r="BR315" s="227"/>
      <c r="BS315" s="227"/>
      <c r="BT315" s="227"/>
      <c r="BU315" s="227"/>
      <c r="BV315" s="227"/>
      <c r="BW315" s="227"/>
      <c r="BX315" s="227"/>
      <c r="BY315" s="227"/>
      <c r="BZ315" s="227"/>
      <c r="CA315" s="227"/>
      <c r="CB315" s="227"/>
      <c r="CC315" s="109"/>
      <c r="CD315" s="109"/>
      <c r="CE315" s="109"/>
      <c r="CF315" s="109"/>
      <c r="CG315" s="109"/>
      <c r="CH315" s="109"/>
      <c r="CI315" s="109"/>
      <c r="CJ315" s="109"/>
      <c r="CK315" s="109"/>
      <c r="CL315" s="109"/>
      <c r="CM315" s="109"/>
      <c r="CN315" s="109"/>
      <c r="CO315" s="109"/>
      <c r="CP315" s="109"/>
      <c r="CQ315" s="109"/>
      <c r="CR315" s="109"/>
      <c r="CS315" s="109"/>
      <c r="CT315" s="109"/>
      <c r="CU315" s="227"/>
      <c r="CV315" s="227"/>
      <c r="CW315" s="227"/>
      <c r="CX315" s="227"/>
      <c r="CY315" s="227"/>
      <c r="CZ315" s="227"/>
      <c r="DA315" s="227"/>
      <c r="DB315" s="227"/>
      <c r="DC315" s="227"/>
      <c r="DD315" s="227"/>
      <c r="DE315" s="227"/>
      <c r="DF315" s="227"/>
      <c r="DG315" s="227"/>
      <c r="DH315" s="227"/>
      <c r="DI315" s="227"/>
      <c r="DJ315" s="227"/>
      <c r="DK315" s="227"/>
      <c r="DL315" s="227"/>
      <c r="DM315" s="227"/>
      <c r="DN315" s="227"/>
      <c r="DO315" s="227"/>
      <c r="DP315" s="227"/>
      <c r="DQ315" s="227"/>
      <c r="DR315" s="227"/>
      <c r="DS315" s="227"/>
      <c r="DT315" s="227"/>
      <c r="DU315" s="227"/>
      <c r="DV315" s="227"/>
      <c r="DW315" s="227"/>
      <c r="DX315" s="227"/>
      <c r="DY315" s="227"/>
      <c r="DZ315" s="227"/>
      <c r="EA315" s="227"/>
      <c r="EB315" s="227"/>
      <c r="EC315" s="227"/>
      <c r="ED315" s="227"/>
      <c r="EE315" s="227"/>
      <c r="EF315" s="227"/>
      <c r="EG315" s="227"/>
      <c r="EH315" s="227"/>
      <c r="EI315" s="227"/>
      <c r="EJ315" s="227"/>
      <c r="EK315" s="227"/>
      <c r="EL315" s="227"/>
      <c r="EM315" s="227"/>
      <c r="EN315" s="227"/>
      <c r="EO315" s="227"/>
      <c r="EP315" s="227"/>
      <c r="EQ315" s="227"/>
      <c r="ER315" s="227"/>
      <c r="ES315" s="227"/>
      <c r="ET315" s="227"/>
      <c r="EU315" s="227"/>
      <c r="EV315" s="227"/>
      <c r="EW315" s="227"/>
      <c r="EX315" s="227"/>
      <c r="EY315" s="227"/>
      <c r="EZ315" s="227"/>
      <c r="FA315" s="227"/>
      <c r="FB315" s="227"/>
      <c r="FC315" s="227"/>
      <c r="FD315" s="227"/>
      <c r="FE315" s="227"/>
      <c r="FF315" s="227"/>
      <c r="FG315" s="227"/>
      <c r="FH315" s="227"/>
      <c r="FI315" s="227"/>
      <c r="FJ315" s="227"/>
      <c r="FK315" s="227"/>
      <c r="FL315" s="227"/>
      <c r="FM315" s="227"/>
      <c r="FN315" s="227"/>
      <c r="FO315" s="227"/>
      <c r="FP315" s="227"/>
      <c r="FQ315" s="227"/>
      <c r="FR315" s="227"/>
      <c r="FS315" s="227"/>
      <c r="FT315" s="227"/>
      <c r="FU315" s="227"/>
      <c r="FV315" s="227"/>
      <c r="FW315" s="227"/>
      <c r="FX315" s="227"/>
      <c r="FY315" s="227"/>
      <c r="FZ315" s="227"/>
      <c r="GA315" s="227"/>
      <c r="GB315" s="227"/>
      <c r="GC315" s="227"/>
      <c r="GD315" s="227"/>
      <c r="GE315" s="227"/>
      <c r="GF315" s="227"/>
      <c r="GG315" s="227"/>
      <c r="GH315" s="227"/>
      <c r="GI315" s="227"/>
      <c r="GJ315" s="227"/>
      <c r="GK315" s="227"/>
      <c r="GL315" s="227"/>
      <c r="GM315" s="227"/>
      <c r="GN315" s="227"/>
      <c r="GO315" s="227"/>
      <c r="GP315" s="227"/>
      <c r="GQ315" s="227"/>
      <c r="GR315" s="227"/>
      <c r="GS315" s="227"/>
      <c r="GT315" s="227"/>
      <c r="GU315" s="227"/>
      <c r="GV315" s="227"/>
      <c r="GW315" s="227"/>
      <c r="GX315" s="227"/>
      <c r="GY315" s="227"/>
      <c r="GZ315" s="227"/>
      <c r="HA315" s="227"/>
      <c r="HB315" s="227"/>
      <c r="HC315" s="227"/>
      <c r="HD315" s="227"/>
      <c r="HE315" s="227"/>
      <c r="HF315" s="227"/>
      <c r="HG315" s="227"/>
      <c r="HH315" s="227"/>
      <c r="HI315" s="227"/>
      <c r="HJ315" s="227"/>
      <c r="HK315" s="227"/>
      <c r="HL315" s="227"/>
      <c r="HM315" s="227"/>
      <c r="HN315" s="227"/>
      <c r="HO315" s="227"/>
      <c r="HP315" s="227"/>
      <c r="HQ315" s="227"/>
      <c r="HR315" s="227"/>
      <c r="HS315" s="227"/>
      <c r="HT315" s="227"/>
      <c r="HU315" s="227"/>
      <c r="HV315" s="227"/>
      <c r="HW315" s="227"/>
      <c r="HX315" s="227"/>
      <c r="HY315" s="227"/>
      <c r="HZ315" s="227"/>
      <c r="IA315" s="227"/>
      <c r="IB315" s="227"/>
      <c r="IC315" s="227"/>
      <c r="ID315" s="227"/>
      <c r="IE315" s="227"/>
      <c r="IF315" s="227"/>
      <c r="IG315" s="227"/>
      <c r="IH315" s="227"/>
      <c r="II315" s="227"/>
      <c r="IJ315" s="227"/>
      <c r="IK315" s="227"/>
      <c r="IL315" s="227"/>
      <c r="IM315" s="227"/>
      <c r="IN315" s="227"/>
      <c r="IO315" s="227"/>
      <c r="IP315" s="227"/>
      <c r="IQ315" s="227"/>
      <c r="IR315" s="227"/>
      <c r="IS315" s="227"/>
      <c r="IT315" s="227"/>
      <c r="IU315" s="227"/>
      <c r="IV315" s="227"/>
    </row>
    <row r="316" spans="1:256">
      <c r="A316" s="107"/>
      <c r="D316" s="157"/>
      <c r="E316" s="227"/>
      <c r="F316" s="157"/>
      <c r="G316" s="227"/>
      <c r="H316" s="109"/>
      <c r="I316" s="109"/>
      <c r="J316" s="109"/>
      <c r="K316" s="227"/>
      <c r="L316" s="227"/>
      <c r="M316" s="227"/>
      <c r="N316" s="227"/>
      <c r="O316" s="227"/>
      <c r="P316" s="227"/>
      <c r="Q316" s="227"/>
      <c r="R316" s="227"/>
      <c r="S316" s="227"/>
      <c r="T316" s="227"/>
      <c r="U316" s="227"/>
      <c r="V316" s="227"/>
      <c r="W316" s="227"/>
      <c r="X316" s="227"/>
      <c r="Y316" s="227"/>
      <c r="Z316" s="227"/>
      <c r="AA316" s="227"/>
      <c r="AB316" s="227"/>
      <c r="AC316" s="227"/>
      <c r="AD316" s="227"/>
      <c r="AE316" s="227"/>
      <c r="AF316" s="227"/>
      <c r="AG316" s="227"/>
      <c r="AH316" s="227"/>
      <c r="AI316" s="227"/>
      <c r="AJ316" s="227"/>
      <c r="AK316" s="227"/>
      <c r="AL316" s="227"/>
      <c r="AM316" s="227"/>
      <c r="AN316" s="227"/>
      <c r="AO316" s="227"/>
      <c r="AP316" s="227"/>
      <c r="AQ316" s="227"/>
      <c r="AR316" s="227"/>
      <c r="AS316" s="227"/>
      <c r="AT316" s="227"/>
      <c r="AU316" s="227"/>
      <c r="AV316" s="227"/>
      <c r="AW316" s="227"/>
      <c r="AX316" s="227"/>
      <c r="AY316" s="227"/>
      <c r="AZ316" s="227"/>
      <c r="BA316" s="227"/>
      <c r="BB316" s="227"/>
      <c r="BC316" s="227"/>
      <c r="BD316" s="227"/>
      <c r="BE316" s="227"/>
      <c r="BF316" s="227"/>
      <c r="BG316" s="227"/>
      <c r="BH316" s="227"/>
      <c r="BI316" s="227"/>
      <c r="BJ316" s="227"/>
      <c r="BK316" s="227"/>
      <c r="BL316" s="227"/>
      <c r="BM316" s="227"/>
      <c r="BN316" s="227"/>
      <c r="BO316" s="227"/>
      <c r="BP316" s="227"/>
      <c r="BQ316" s="227"/>
      <c r="BR316" s="227"/>
      <c r="BS316" s="227"/>
      <c r="BT316" s="227"/>
      <c r="BU316" s="227"/>
      <c r="BV316" s="227"/>
      <c r="BW316" s="227"/>
      <c r="BX316" s="227"/>
      <c r="BY316" s="227"/>
      <c r="BZ316" s="227"/>
      <c r="CA316" s="227"/>
      <c r="CB316" s="227"/>
      <c r="CC316" s="109"/>
      <c r="CD316" s="109"/>
      <c r="CE316" s="109"/>
      <c r="CF316" s="109"/>
      <c r="CG316" s="109"/>
      <c r="CH316" s="109"/>
      <c r="CI316" s="109"/>
      <c r="CJ316" s="109"/>
      <c r="CK316" s="109"/>
      <c r="CL316" s="109"/>
      <c r="CM316" s="109"/>
      <c r="CN316" s="109"/>
      <c r="CO316" s="109"/>
      <c r="CP316" s="109"/>
      <c r="CQ316" s="109"/>
      <c r="CR316" s="109"/>
      <c r="CS316" s="109"/>
      <c r="CT316" s="109"/>
      <c r="CU316" s="227"/>
      <c r="CV316" s="227"/>
      <c r="CW316" s="227"/>
      <c r="CX316" s="227"/>
      <c r="CY316" s="227"/>
      <c r="CZ316" s="227"/>
      <c r="DA316" s="227"/>
      <c r="DB316" s="227"/>
      <c r="DC316" s="227"/>
      <c r="DD316" s="227"/>
      <c r="DE316" s="227"/>
      <c r="DF316" s="227"/>
      <c r="DG316" s="227"/>
      <c r="DH316" s="227"/>
      <c r="DI316" s="227"/>
      <c r="DJ316" s="227"/>
      <c r="DK316" s="227"/>
      <c r="DL316" s="227"/>
      <c r="DM316" s="227"/>
      <c r="DN316" s="227"/>
      <c r="DO316" s="227"/>
      <c r="DP316" s="227"/>
      <c r="DQ316" s="227"/>
      <c r="DR316" s="227"/>
      <c r="DS316" s="227"/>
      <c r="DT316" s="227"/>
      <c r="DU316" s="227"/>
      <c r="DV316" s="227"/>
      <c r="DW316" s="227"/>
      <c r="DX316" s="227"/>
      <c r="DY316" s="227"/>
      <c r="DZ316" s="227"/>
      <c r="EA316" s="227"/>
      <c r="EB316" s="227"/>
      <c r="EC316" s="227"/>
      <c r="ED316" s="227"/>
      <c r="EE316" s="227"/>
      <c r="EF316" s="227"/>
      <c r="EG316" s="227"/>
      <c r="EH316" s="227"/>
      <c r="EI316" s="227"/>
      <c r="EJ316" s="227"/>
      <c r="EK316" s="227"/>
      <c r="EL316" s="227"/>
      <c r="EM316" s="227"/>
      <c r="EN316" s="227"/>
      <c r="EO316" s="227"/>
      <c r="EP316" s="227"/>
      <c r="EQ316" s="227"/>
      <c r="ER316" s="227"/>
      <c r="ES316" s="227"/>
      <c r="ET316" s="227"/>
      <c r="EU316" s="227"/>
      <c r="EV316" s="227"/>
      <c r="EW316" s="227"/>
      <c r="EX316" s="227"/>
      <c r="EY316" s="227"/>
      <c r="EZ316" s="227"/>
      <c r="FA316" s="227"/>
      <c r="FB316" s="227"/>
      <c r="FC316" s="227"/>
      <c r="FD316" s="227"/>
      <c r="FE316" s="227"/>
      <c r="FF316" s="227"/>
      <c r="FG316" s="227"/>
      <c r="FH316" s="227"/>
      <c r="FI316" s="227"/>
      <c r="FJ316" s="227"/>
      <c r="FK316" s="227"/>
      <c r="FL316" s="227"/>
      <c r="FM316" s="227"/>
      <c r="FN316" s="227"/>
      <c r="FO316" s="227"/>
      <c r="FP316" s="227"/>
      <c r="FQ316" s="227"/>
      <c r="FR316" s="227"/>
      <c r="FS316" s="227"/>
      <c r="FT316" s="227"/>
      <c r="FU316" s="227"/>
      <c r="FV316" s="227"/>
      <c r="FW316" s="227"/>
      <c r="FX316" s="227"/>
      <c r="FY316" s="227"/>
      <c r="FZ316" s="227"/>
      <c r="GA316" s="227"/>
      <c r="GB316" s="227"/>
      <c r="GC316" s="227"/>
      <c r="GD316" s="227"/>
      <c r="GE316" s="227"/>
      <c r="GF316" s="227"/>
      <c r="GG316" s="227"/>
      <c r="GH316" s="227"/>
      <c r="GI316" s="227"/>
      <c r="GJ316" s="227"/>
      <c r="GK316" s="227"/>
      <c r="GL316" s="227"/>
      <c r="GM316" s="227"/>
      <c r="GN316" s="227"/>
      <c r="GO316" s="227"/>
      <c r="GP316" s="227"/>
      <c r="GQ316" s="227"/>
      <c r="GR316" s="227"/>
      <c r="GS316" s="227"/>
      <c r="GT316" s="227"/>
      <c r="GU316" s="227"/>
      <c r="GV316" s="227"/>
      <c r="GW316" s="227"/>
      <c r="GX316" s="227"/>
      <c r="GY316" s="227"/>
      <c r="GZ316" s="227"/>
      <c r="HA316" s="227"/>
      <c r="HB316" s="227"/>
      <c r="HC316" s="227"/>
      <c r="HD316" s="227"/>
      <c r="HE316" s="227"/>
      <c r="HF316" s="227"/>
      <c r="HG316" s="227"/>
      <c r="HH316" s="227"/>
      <c r="HI316" s="227"/>
      <c r="HJ316" s="227"/>
      <c r="HK316" s="227"/>
      <c r="HL316" s="227"/>
      <c r="HM316" s="227"/>
      <c r="HN316" s="227"/>
      <c r="HO316" s="227"/>
      <c r="HP316" s="227"/>
      <c r="HQ316" s="227"/>
      <c r="HR316" s="227"/>
      <c r="HS316" s="227"/>
      <c r="HT316" s="227"/>
      <c r="HU316" s="227"/>
      <c r="HV316" s="227"/>
      <c r="HW316" s="227"/>
      <c r="HX316" s="227"/>
      <c r="HY316" s="227"/>
      <c r="HZ316" s="227"/>
      <c r="IA316" s="227"/>
      <c r="IB316" s="227"/>
      <c r="IC316" s="227"/>
      <c r="ID316" s="227"/>
      <c r="IE316" s="227"/>
      <c r="IF316" s="227"/>
      <c r="IG316" s="227"/>
      <c r="IH316" s="227"/>
      <c r="II316" s="227"/>
      <c r="IJ316" s="227"/>
      <c r="IK316" s="227"/>
      <c r="IL316" s="227"/>
      <c r="IM316" s="227"/>
      <c r="IN316" s="227"/>
      <c r="IO316" s="227"/>
      <c r="IP316" s="227"/>
      <c r="IQ316" s="227"/>
      <c r="IR316" s="227"/>
      <c r="IS316" s="227"/>
      <c r="IT316" s="227"/>
      <c r="IU316" s="227"/>
      <c r="IV316" s="227"/>
    </row>
    <row r="317" spans="1:256">
      <c r="A317" s="107"/>
      <c r="D317" s="157"/>
      <c r="E317" s="227"/>
      <c r="F317" s="157"/>
      <c r="G317" s="227"/>
      <c r="H317" s="109"/>
      <c r="I317" s="109"/>
      <c r="J317" s="109"/>
      <c r="K317" s="227"/>
      <c r="L317" s="227"/>
      <c r="M317" s="227"/>
      <c r="N317" s="227"/>
      <c r="O317" s="227"/>
      <c r="P317" s="227"/>
      <c r="Q317" s="227"/>
      <c r="R317" s="227"/>
      <c r="S317" s="227"/>
      <c r="T317" s="227"/>
      <c r="U317" s="227"/>
      <c r="V317" s="227"/>
      <c r="W317" s="227"/>
      <c r="X317" s="227"/>
      <c r="Y317" s="227"/>
      <c r="Z317" s="227"/>
      <c r="AA317" s="227"/>
      <c r="AB317" s="227"/>
      <c r="AC317" s="227"/>
      <c r="AD317" s="227"/>
      <c r="AE317" s="227"/>
      <c r="AF317" s="227"/>
      <c r="AG317" s="227"/>
      <c r="AH317" s="227"/>
      <c r="AI317" s="227"/>
      <c r="AJ317" s="227"/>
      <c r="AK317" s="227"/>
      <c r="AL317" s="227"/>
      <c r="AM317" s="227"/>
      <c r="AN317" s="227"/>
      <c r="AO317" s="227"/>
      <c r="AP317" s="227"/>
      <c r="AQ317" s="227"/>
      <c r="AR317" s="227"/>
      <c r="AS317" s="227"/>
      <c r="AT317" s="227"/>
      <c r="AU317" s="227"/>
      <c r="AV317" s="227"/>
      <c r="AW317" s="227"/>
      <c r="AX317" s="227"/>
      <c r="AY317" s="227"/>
      <c r="AZ317" s="227"/>
      <c r="BA317" s="227"/>
      <c r="BB317" s="227"/>
      <c r="BC317" s="227"/>
      <c r="BD317" s="227"/>
      <c r="BE317" s="227"/>
      <c r="BF317" s="227"/>
      <c r="BG317" s="227"/>
      <c r="BH317" s="227"/>
      <c r="BI317" s="227"/>
      <c r="BJ317" s="227"/>
      <c r="BK317" s="227"/>
      <c r="BL317" s="227"/>
      <c r="BM317" s="227"/>
      <c r="BN317" s="227"/>
      <c r="BO317" s="227"/>
      <c r="BP317" s="227"/>
      <c r="BQ317" s="227"/>
      <c r="BR317" s="227"/>
      <c r="BS317" s="227"/>
      <c r="BT317" s="227"/>
      <c r="BU317" s="227"/>
      <c r="BV317" s="227"/>
      <c r="BW317" s="227"/>
      <c r="BX317" s="227"/>
      <c r="BY317" s="227"/>
      <c r="BZ317" s="227"/>
      <c r="CA317" s="227"/>
      <c r="CB317" s="227"/>
      <c r="CC317" s="109"/>
      <c r="CD317" s="109"/>
      <c r="CE317" s="109"/>
      <c r="CF317" s="109"/>
      <c r="CG317" s="109"/>
      <c r="CH317" s="109"/>
      <c r="CI317" s="109"/>
      <c r="CJ317" s="109"/>
      <c r="CK317" s="109"/>
      <c r="CL317" s="109"/>
      <c r="CM317" s="109"/>
      <c r="CN317" s="109"/>
      <c r="CO317" s="109"/>
      <c r="CP317" s="109"/>
      <c r="CQ317" s="109"/>
      <c r="CR317" s="109"/>
      <c r="CS317" s="109"/>
      <c r="CT317" s="109"/>
      <c r="CU317" s="227"/>
      <c r="CV317" s="227"/>
      <c r="CW317" s="227"/>
      <c r="CX317" s="227"/>
      <c r="CY317" s="227"/>
      <c r="CZ317" s="227"/>
      <c r="DA317" s="227"/>
      <c r="DB317" s="227"/>
      <c r="DC317" s="227"/>
      <c r="DD317" s="227"/>
      <c r="DE317" s="227"/>
      <c r="DF317" s="227"/>
      <c r="DG317" s="227"/>
      <c r="DH317" s="227"/>
      <c r="DI317" s="227"/>
      <c r="DJ317" s="227"/>
      <c r="DK317" s="227"/>
      <c r="DL317" s="227"/>
      <c r="DM317" s="227"/>
      <c r="DN317" s="227"/>
      <c r="DO317" s="227"/>
      <c r="DP317" s="227"/>
      <c r="DQ317" s="227"/>
      <c r="DR317" s="227"/>
      <c r="DS317" s="227"/>
      <c r="DT317" s="227"/>
      <c r="DU317" s="227"/>
      <c r="DV317" s="227"/>
      <c r="DW317" s="227"/>
      <c r="DX317" s="227"/>
      <c r="DY317" s="227"/>
      <c r="DZ317" s="227"/>
      <c r="EA317" s="227"/>
      <c r="EB317" s="227"/>
      <c r="EC317" s="227"/>
      <c r="ED317" s="227"/>
      <c r="EE317" s="227"/>
      <c r="EF317" s="227"/>
      <c r="EG317" s="227"/>
      <c r="EH317" s="227"/>
      <c r="EI317" s="227"/>
      <c r="EJ317" s="227"/>
      <c r="EK317" s="227"/>
      <c r="EL317" s="227"/>
      <c r="EM317" s="227"/>
      <c r="EN317" s="227"/>
      <c r="EO317" s="227"/>
      <c r="EP317" s="227"/>
      <c r="EQ317" s="227"/>
      <c r="ER317" s="227"/>
      <c r="ES317" s="227"/>
      <c r="ET317" s="227"/>
      <c r="EU317" s="227"/>
      <c r="EV317" s="227"/>
      <c r="EW317" s="227"/>
      <c r="EX317" s="227"/>
      <c r="EY317" s="227"/>
      <c r="EZ317" s="227"/>
      <c r="FA317" s="227"/>
      <c r="FB317" s="227"/>
      <c r="FC317" s="227"/>
      <c r="FD317" s="227"/>
      <c r="FE317" s="227"/>
      <c r="FF317" s="227"/>
      <c r="FG317" s="227"/>
      <c r="FH317" s="227"/>
      <c r="FI317" s="227"/>
      <c r="FJ317" s="227"/>
      <c r="FK317" s="227"/>
      <c r="FL317" s="227"/>
      <c r="FM317" s="227"/>
      <c r="FN317" s="227"/>
      <c r="FO317" s="227"/>
      <c r="FP317" s="227"/>
      <c r="FQ317" s="227"/>
      <c r="FR317" s="227"/>
      <c r="FS317" s="227"/>
      <c r="FT317" s="227"/>
      <c r="FU317" s="227"/>
      <c r="FV317" s="227"/>
      <c r="FW317" s="227"/>
      <c r="FX317" s="227"/>
      <c r="FY317" s="227"/>
      <c r="FZ317" s="227"/>
      <c r="GA317" s="227"/>
      <c r="GB317" s="227"/>
      <c r="GC317" s="227"/>
      <c r="GD317" s="227"/>
      <c r="GE317" s="227"/>
      <c r="GF317" s="227"/>
      <c r="GG317" s="227"/>
      <c r="GH317" s="227"/>
      <c r="GI317" s="227"/>
      <c r="GJ317" s="227"/>
      <c r="GK317" s="227"/>
      <c r="GL317" s="227"/>
      <c r="GM317" s="227"/>
      <c r="GN317" s="227"/>
      <c r="GO317" s="227"/>
      <c r="GP317" s="227"/>
      <c r="GQ317" s="227"/>
      <c r="GR317" s="227"/>
      <c r="GS317" s="227"/>
      <c r="GT317" s="227"/>
      <c r="GU317" s="227"/>
      <c r="GV317" s="227"/>
      <c r="GW317" s="227"/>
      <c r="GX317" s="227"/>
      <c r="GY317" s="227"/>
      <c r="GZ317" s="227"/>
      <c r="HA317" s="227"/>
      <c r="HB317" s="227"/>
      <c r="HC317" s="227"/>
      <c r="HD317" s="227"/>
      <c r="HE317" s="227"/>
      <c r="HF317" s="227"/>
      <c r="HG317" s="227"/>
      <c r="HH317" s="227"/>
      <c r="HI317" s="227"/>
      <c r="HJ317" s="227"/>
      <c r="HK317" s="227"/>
      <c r="HL317" s="227"/>
      <c r="HM317" s="227"/>
      <c r="HN317" s="227"/>
      <c r="HO317" s="227"/>
      <c r="HP317" s="227"/>
      <c r="HQ317" s="227"/>
      <c r="HR317" s="227"/>
      <c r="HS317" s="227"/>
      <c r="HT317" s="227"/>
      <c r="HU317" s="227"/>
      <c r="HV317" s="227"/>
      <c r="HW317" s="227"/>
      <c r="HX317" s="227"/>
      <c r="HY317" s="227"/>
      <c r="HZ317" s="227"/>
      <c r="IA317" s="227"/>
      <c r="IB317" s="227"/>
      <c r="IC317" s="227"/>
      <c r="ID317" s="227"/>
      <c r="IE317" s="227"/>
      <c r="IF317" s="227"/>
      <c r="IG317" s="227"/>
      <c r="IH317" s="227"/>
      <c r="II317" s="227"/>
      <c r="IJ317" s="227"/>
      <c r="IK317" s="227"/>
      <c r="IL317" s="227"/>
      <c r="IM317" s="227"/>
      <c r="IN317" s="227"/>
      <c r="IO317" s="227"/>
      <c r="IP317" s="227"/>
      <c r="IQ317" s="227"/>
      <c r="IR317" s="227"/>
      <c r="IS317" s="227"/>
      <c r="IT317" s="227"/>
      <c r="IU317" s="227"/>
      <c r="IV317" s="227"/>
    </row>
    <row r="318" spans="1:256">
      <c r="A318" s="107"/>
      <c r="D318" s="157"/>
      <c r="E318" s="227"/>
      <c r="F318" s="157"/>
      <c r="G318" s="227"/>
      <c r="H318" s="109"/>
      <c r="I318" s="109"/>
      <c r="J318" s="109"/>
      <c r="K318" s="227"/>
      <c r="L318" s="227"/>
      <c r="M318" s="227"/>
      <c r="N318" s="227"/>
      <c r="O318" s="227"/>
      <c r="P318" s="227"/>
      <c r="Q318" s="227"/>
      <c r="R318" s="227"/>
      <c r="S318" s="227"/>
      <c r="T318" s="227"/>
      <c r="U318" s="227"/>
      <c r="V318" s="227"/>
      <c r="W318" s="227"/>
      <c r="X318" s="227"/>
      <c r="Y318" s="227"/>
      <c r="Z318" s="227"/>
      <c r="AA318" s="227"/>
      <c r="AB318" s="227"/>
      <c r="AC318" s="227"/>
      <c r="AD318" s="227"/>
      <c r="AE318" s="227"/>
      <c r="AF318" s="227"/>
      <c r="AG318" s="227"/>
      <c r="AH318" s="227"/>
      <c r="AI318" s="227"/>
      <c r="AJ318" s="227"/>
      <c r="AK318" s="227"/>
      <c r="AL318" s="227"/>
      <c r="AM318" s="227"/>
      <c r="AN318" s="227"/>
      <c r="AO318" s="227"/>
      <c r="AP318" s="227"/>
      <c r="AQ318" s="227"/>
      <c r="AR318" s="227"/>
      <c r="AS318" s="227"/>
      <c r="AT318" s="227"/>
      <c r="AU318" s="227"/>
      <c r="AV318" s="227"/>
      <c r="AW318" s="227"/>
      <c r="AX318" s="227"/>
      <c r="AY318" s="227"/>
      <c r="AZ318" s="227"/>
      <c r="BA318" s="227"/>
      <c r="BB318" s="227"/>
      <c r="BC318" s="227"/>
      <c r="BD318" s="227"/>
      <c r="BE318" s="227"/>
      <c r="BF318" s="227"/>
      <c r="BG318" s="227"/>
      <c r="BH318" s="227"/>
      <c r="BI318" s="227"/>
      <c r="BJ318" s="227"/>
      <c r="BK318" s="227"/>
      <c r="BL318" s="227"/>
      <c r="BM318" s="227"/>
      <c r="BN318" s="227"/>
      <c r="BO318" s="227"/>
      <c r="BP318" s="227"/>
      <c r="BQ318" s="227"/>
      <c r="BR318" s="227"/>
      <c r="BS318" s="227"/>
      <c r="BT318" s="227"/>
      <c r="BU318" s="227"/>
      <c r="BV318" s="227"/>
      <c r="BW318" s="227"/>
      <c r="BX318" s="227"/>
      <c r="BY318" s="227"/>
      <c r="BZ318" s="227"/>
      <c r="CA318" s="227"/>
      <c r="CB318" s="227"/>
      <c r="CC318" s="109"/>
      <c r="CD318" s="109"/>
      <c r="CE318" s="109"/>
      <c r="CF318" s="109"/>
      <c r="CG318" s="109"/>
      <c r="CH318" s="109"/>
      <c r="CI318" s="109"/>
      <c r="CJ318" s="109"/>
      <c r="CK318" s="109"/>
      <c r="CL318" s="109"/>
      <c r="CM318" s="109"/>
      <c r="CN318" s="109"/>
      <c r="CO318" s="109"/>
      <c r="CP318" s="109"/>
      <c r="CQ318" s="109"/>
      <c r="CR318" s="109"/>
      <c r="CS318" s="109"/>
      <c r="CT318" s="109"/>
      <c r="CU318" s="227"/>
      <c r="CV318" s="227"/>
      <c r="CW318" s="227"/>
      <c r="CX318" s="227"/>
      <c r="CY318" s="227"/>
      <c r="CZ318" s="227"/>
      <c r="DA318" s="227"/>
      <c r="DB318" s="227"/>
      <c r="DC318" s="227"/>
      <c r="DD318" s="227"/>
      <c r="DE318" s="227"/>
      <c r="DF318" s="227"/>
      <c r="DG318" s="227"/>
      <c r="DH318" s="227"/>
      <c r="DI318" s="227"/>
      <c r="DJ318" s="227"/>
      <c r="DK318" s="227"/>
      <c r="DL318" s="227"/>
      <c r="DM318" s="227"/>
      <c r="DN318" s="227"/>
      <c r="DO318" s="227"/>
      <c r="DP318" s="227"/>
      <c r="DQ318" s="227"/>
      <c r="DR318" s="227"/>
      <c r="DS318" s="227"/>
      <c r="DT318" s="227"/>
      <c r="DU318" s="227"/>
      <c r="DV318" s="227"/>
      <c r="DW318" s="227"/>
      <c r="DX318" s="227"/>
      <c r="DY318" s="227"/>
      <c r="DZ318" s="227"/>
      <c r="EA318" s="227"/>
      <c r="EB318" s="227"/>
      <c r="EC318" s="227"/>
      <c r="ED318" s="227"/>
      <c r="EE318" s="227"/>
      <c r="EF318" s="227"/>
      <c r="EG318" s="227"/>
      <c r="EH318" s="227"/>
      <c r="EI318" s="227"/>
      <c r="EJ318" s="227"/>
      <c r="EK318" s="227"/>
      <c r="EL318" s="227"/>
      <c r="EM318" s="227"/>
      <c r="EN318" s="227"/>
      <c r="EO318" s="227"/>
      <c r="EP318" s="227"/>
      <c r="EQ318" s="227"/>
      <c r="ER318" s="227"/>
      <c r="ES318" s="227"/>
      <c r="ET318" s="227"/>
      <c r="EU318" s="227"/>
      <c r="EV318" s="227"/>
      <c r="EW318" s="227"/>
      <c r="EX318" s="227"/>
      <c r="EY318" s="227"/>
      <c r="EZ318" s="227"/>
      <c r="FA318" s="227"/>
      <c r="FB318" s="227"/>
      <c r="FC318" s="227"/>
      <c r="FD318" s="227"/>
      <c r="FE318" s="227"/>
      <c r="FF318" s="227"/>
      <c r="FG318" s="227"/>
      <c r="FH318" s="227"/>
      <c r="FI318" s="227"/>
      <c r="FJ318" s="227"/>
      <c r="FK318" s="227"/>
      <c r="FL318" s="227"/>
      <c r="FM318" s="227"/>
      <c r="FN318" s="227"/>
      <c r="FO318" s="227"/>
      <c r="FP318" s="227"/>
      <c r="FQ318" s="227"/>
      <c r="FR318" s="227"/>
      <c r="FS318" s="227"/>
      <c r="FT318" s="227"/>
      <c r="FU318" s="227"/>
      <c r="FV318" s="227"/>
      <c r="FW318" s="227"/>
      <c r="FX318" s="227"/>
      <c r="FY318" s="227"/>
      <c r="FZ318" s="227"/>
      <c r="GA318" s="227"/>
      <c r="GB318" s="227"/>
      <c r="GC318" s="227"/>
      <c r="GD318" s="227"/>
      <c r="GE318" s="227"/>
      <c r="GF318" s="227"/>
      <c r="GG318" s="227"/>
      <c r="GH318" s="227"/>
      <c r="GI318" s="227"/>
      <c r="GJ318" s="227"/>
      <c r="GK318" s="227"/>
      <c r="GL318" s="227"/>
      <c r="GM318" s="227"/>
      <c r="GN318" s="227"/>
      <c r="GO318" s="227"/>
      <c r="GP318" s="227"/>
      <c r="GQ318" s="227"/>
      <c r="GR318" s="227"/>
      <c r="GS318" s="227"/>
      <c r="GT318" s="227"/>
      <c r="GU318" s="227"/>
      <c r="GV318" s="227"/>
      <c r="GW318" s="227"/>
      <c r="GX318" s="227"/>
      <c r="GY318" s="227"/>
      <c r="GZ318" s="227"/>
      <c r="HA318" s="227"/>
      <c r="HB318" s="227"/>
      <c r="HC318" s="227"/>
      <c r="HD318" s="227"/>
      <c r="HE318" s="227"/>
      <c r="HF318" s="227"/>
      <c r="HG318" s="227"/>
      <c r="HH318" s="227"/>
      <c r="HI318" s="227"/>
      <c r="HJ318" s="227"/>
      <c r="HK318" s="227"/>
      <c r="HL318" s="227"/>
      <c r="HM318" s="227"/>
      <c r="HN318" s="227"/>
      <c r="HO318" s="227"/>
      <c r="HP318" s="227"/>
      <c r="HQ318" s="227"/>
      <c r="HR318" s="227"/>
      <c r="HS318" s="227"/>
      <c r="HT318" s="227"/>
      <c r="HU318" s="227"/>
      <c r="HV318" s="227"/>
      <c r="HW318" s="227"/>
      <c r="HX318" s="227"/>
      <c r="HY318" s="227"/>
      <c r="HZ318" s="227"/>
      <c r="IA318" s="227"/>
      <c r="IB318" s="227"/>
      <c r="IC318" s="227"/>
      <c r="ID318" s="227"/>
      <c r="IE318" s="227"/>
      <c r="IF318" s="227"/>
      <c r="IG318" s="227"/>
      <c r="IH318" s="227"/>
      <c r="II318" s="227"/>
      <c r="IJ318" s="227"/>
      <c r="IK318" s="227"/>
      <c r="IL318" s="227"/>
      <c r="IM318" s="227"/>
      <c r="IN318" s="227"/>
      <c r="IO318" s="227"/>
      <c r="IP318" s="227"/>
      <c r="IQ318" s="227"/>
      <c r="IR318" s="227"/>
      <c r="IS318" s="227"/>
      <c r="IT318" s="227"/>
      <c r="IU318" s="227"/>
      <c r="IV318" s="227"/>
    </row>
    <row r="319" spans="1:256">
      <c r="A319" s="107"/>
      <c r="D319" s="157"/>
      <c r="E319" s="227"/>
      <c r="F319" s="157"/>
      <c r="G319" s="227"/>
      <c r="H319" s="109"/>
      <c r="I319" s="109"/>
      <c r="J319" s="109"/>
      <c r="K319" s="227"/>
      <c r="L319" s="227"/>
      <c r="M319" s="227"/>
      <c r="N319" s="227"/>
      <c r="O319" s="227"/>
      <c r="P319" s="227"/>
      <c r="Q319" s="227"/>
      <c r="R319" s="227"/>
      <c r="S319" s="227"/>
      <c r="T319" s="227"/>
      <c r="U319" s="227"/>
      <c r="V319" s="227"/>
      <c r="W319" s="227"/>
      <c r="X319" s="227"/>
      <c r="Y319" s="227"/>
      <c r="Z319" s="227"/>
      <c r="AA319" s="227"/>
      <c r="AB319" s="227"/>
      <c r="AC319" s="227"/>
      <c r="AD319" s="227"/>
      <c r="AE319" s="227"/>
      <c r="AF319" s="227"/>
      <c r="AG319" s="227"/>
      <c r="AH319" s="227"/>
      <c r="AI319" s="227"/>
      <c r="AJ319" s="227"/>
      <c r="AK319" s="227"/>
      <c r="AL319" s="227"/>
      <c r="AM319" s="227"/>
      <c r="AN319" s="227"/>
      <c r="AO319" s="227"/>
      <c r="AP319" s="227"/>
      <c r="AQ319" s="227"/>
      <c r="AR319" s="227"/>
      <c r="AS319" s="227"/>
      <c r="AT319" s="227"/>
      <c r="AU319" s="227"/>
      <c r="AV319" s="227"/>
      <c r="AW319" s="227"/>
      <c r="AX319" s="227"/>
      <c r="AY319" s="227"/>
      <c r="AZ319" s="227"/>
      <c r="BA319" s="227"/>
      <c r="BB319" s="227"/>
      <c r="BC319" s="227"/>
      <c r="BD319" s="227"/>
      <c r="BE319" s="227"/>
      <c r="BF319" s="227"/>
      <c r="BG319" s="227"/>
      <c r="BH319" s="227"/>
      <c r="BI319" s="227"/>
      <c r="BJ319" s="227"/>
      <c r="BK319" s="227"/>
      <c r="BL319" s="227"/>
      <c r="BM319" s="227"/>
      <c r="BN319" s="227"/>
      <c r="BO319" s="227"/>
      <c r="BP319" s="227"/>
      <c r="BQ319" s="227"/>
      <c r="BR319" s="227"/>
      <c r="BS319" s="227"/>
      <c r="BT319" s="227"/>
      <c r="BU319" s="227"/>
      <c r="BV319" s="227"/>
      <c r="BW319" s="227"/>
      <c r="BX319" s="227"/>
      <c r="BY319" s="227"/>
      <c r="BZ319" s="227"/>
      <c r="CA319" s="227"/>
      <c r="CB319" s="227"/>
      <c r="CC319" s="109"/>
      <c r="CD319" s="109"/>
      <c r="CE319" s="109"/>
      <c r="CF319" s="109"/>
      <c r="CG319" s="109"/>
      <c r="CH319" s="109"/>
      <c r="CI319" s="109"/>
      <c r="CJ319" s="109"/>
      <c r="CK319" s="109"/>
      <c r="CL319" s="109"/>
      <c r="CM319" s="109"/>
      <c r="CN319" s="109"/>
      <c r="CO319" s="109"/>
      <c r="CP319" s="109"/>
      <c r="CQ319" s="109"/>
      <c r="CR319" s="109"/>
      <c r="CS319" s="109"/>
      <c r="CT319" s="109"/>
      <c r="CU319" s="227"/>
      <c r="CV319" s="227"/>
      <c r="CW319" s="227"/>
      <c r="CX319" s="227"/>
      <c r="CY319" s="227"/>
      <c r="CZ319" s="227"/>
      <c r="DA319" s="227"/>
      <c r="DB319" s="227"/>
      <c r="DC319" s="227"/>
      <c r="DD319" s="227"/>
      <c r="DE319" s="227"/>
      <c r="DF319" s="227"/>
      <c r="DG319" s="227"/>
      <c r="DH319" s="227"/>
      <c r="DI319" s="227"/>
      <c r="DJ319" s="227"/>
      <c r="DK319" s="227"/>
      <c r="DL319" s="227"/>
      <c r="DM319" s="227"/>
      <c r="DN319" s="227"/>
      <c r="DO319" s="227"/>
      <c r="DP319" s="227"/>
      <c r="DQ319" s="227"/>
      <c r="DR319" s="227"/>
      <c r="DS319" s="227"/>
      <c r="DT319" s="227"/>
      <c r="DU319" s="227"/>
      <c r="DV319" s="227"/>
      <c r="DW319" s="227"/>
      <c r="DX319" s="227"/>
      <c r="DY319" s="227"/>
      <c r="DZ319" s="227"/>
      <c r="EA319" s="227"/>
      <c r="EB319" s="227"/>
      <c r="EC319" s="227"/>
      <c r="ED319" s="227"/>
      <c r="EE319" s="227"/>
      <c r="EF319" s="227"/>
      <c r="EG319" s="227"/>
      <c r="EH319" s="227"/>
      <c r="EI319" s="227"/>
      <c r="EJ319" s="227"/>
      <c r="EK319" s="227"/>
      <c r="EL319" s="227"/>
      <c r="EM319" s="227"/>
      <c r="EN319" s="227"/>
      <c r="EO319" s="227"/>
      <c r="EP319" s="227"/>
      <c r="EQ319" s="227"/>
      <c r="ER319" s="227"/>
      <c r="ES319" s="227"/>
      <c r="ET319" s="227"/>
      <c r="EU319" s="227"/>
      <c r="EV319" s="227"/>
      <c r="EW319" s="227"/>
      <c r="EX319" s="227"/>
      <c r="EY319" s="227"/>
      <c r="EZ319" s="227"/>
      <c r="FA319" s="227"/>
      <c r="FB319" s="227"/>
      <c r="FC319" s="227"/>
      <c r="FD319" s="227"/>
      <c r="FE319" s="227"/>
      <c r="FF319" s="227"/>
      <c r="FG319" s="227"/>
      <c r="FH319" s="227"/>
      <c r="FI319" s="227"/>
      <c r="FJ319" s="227"/>
      <c r="FK319" s="227"/>
      <c r="FL319" s="227"/>
      <c r="FM319" s="227"/>
      <c r="FN319" s="227"/>
      <c r="FO319" s="227"/>
      <c r="FP319" s="227"/>
      <c r="FQ319" s="227"/>
      <c r="FR319" s="227"/>
      <c r="FS319" s="227"/>
      <c r="FT319" s="227"/>
      <c r="FU319" s="227"/>
      <c r="FV319" s="227"/>
      <c r="FW319" s="227"/>
      <c r="FX319" s="227"/>
      <c r="FY319" s="227"/>
      <c r="FZ319" s="227"/>
      <c r="GA319" s="227"/>
      <c r="GB319" s="227"/>
      <c r="GC319" s="227"/>
      <c r="GD319" s="227"/>
      <c r="GE319" s="227"/>
      <c r="GF319" s="227"/>
      <c r="GG319" s="227"/>
      <c r="GH319" s="227"/>
      <c r="GI319" s="227"/>
      <c r="GJ319" s="227"/>
      <c r="GK319" s="227"/>
      <c r="GL319" s="227"/>
      <c r="GM319" s="227"/>
      <c r="GN319" s="227"/>
      <c r="GO319" s="227"/>
      <c r="GP319" s="227"/>
      <c r="GQ319" s="227"/>
      <c r="GR319" s="227"/>
      <c r="GS319" s="227"/>
      <c r="GT319" s="227"/>
      <c r="GU319" s="227"/>
      <c r="GV319" s="227"/>
      <c r="GW319" s="227"/>
      <c r="GX319" s="227"/>
      <c r="GY319" s="227"/>
      <c r="GZ319" s="227"/>
      <c r="HA319" s="227"/>
      <c r="HB319" s="227"/>
      <c r="HC319" s="227"/>
      <c r="HD319" s="227"/>
      <c r="HE319" s="227"/>
      <c r="HF319" s="227"/>
      <c r="HG319" s="227"/>
      <c r="HH319" s="227"/>
      <c r="HI319" s="227"/>
      <c r="HJ319" s="227"/>
      <c r="HK319" s="227"/>
      <c r="HL319" s="227"/>
      <c r="HM319" s="227"/>
      <c r="HN319" s="227"/>
      <c r="HO319" s="227"/>
      <c r="HP319" s="227"/>
      <c r="HQ319" s="227"/>
      <c r="HR319" s="227"/>
      <c r="HS319" s="227"/>
      <c r="HT319" s="227"/>
      <c r="HU319" s="227"/>
      <c r="HV319" s="227"/>
      <c r="HW319" s="227"/>
      <c r="HX319" s="227"/>
      <c r="HY319" s="227"/>
      <c r="HZ319" s="227"/>
      <c r="IA319" s="227"/>
      <c r="IB319" s="227"/>
      <c r="IC319" s="227"/>
      <c r="ID319" s="227"/>
      <c r="IE319" s="227"/>
      <c r="IF319" s="227"/>
      <c r="IG319" s="227"/>
      <c r="IH319" s="227"/>
      <c r="II319" s="227"/>
      <c r="IJ319" s="227"/>
      <c r="IK319" s="227"/>
      <c r="IL319" s="227"/>
      <c r="IM319" s="227"/>
      <c r="IN319" s="227"/>
      <c r="IO319" s="227"/>
      <c r="IP319" s="227"/>
      <c r="IQ319" s="227"/>
      <c r="IR319" s="227"/>
      <c r="IS319" s="227"/>
      <c r="IT319" s="227"/>
      <c r="IU319" s="227"/>
      <c r="IV319" s="227"/>
    </row>
    <row r="320" spans="1:256">
      <c r="A320" s="107"/>
      <c r="D320" s="157"/>
      <c r="E320" s="227"/>
      <c r="F320" s="157"/>
      <c r="G320" s="227"/>
      <c r="H320" s="109"/>
      <c r="I320" s="109"/>
      <c r="J320" s="109"/>
      <c r="K320" s="227"/>
      <c r="L320" s="227"/>
      <c r="M320" s="227"/>
      <c r="N320" s="227"/>
      <c r="O320" s="227"/>
      <c r="P320" s="227"/>
      <c r="Q320" s="227"/>
      <c r="R320" s="227"/>
      <c r="S320" s="227"/>
      <c r="T320" s="227"/>
      <c r="U320" s="227"/>
      <c r="V320" s="227"/>
      <c r="W320" s="227"/>
      <c r="X320" s="227"/>
      <c r="Y320" s="227"/>
      <c r="Z320" s="227"/>
      <c r="AA320" s="227"/>
      <c r="AB320" s="227"/>
      <c r="AC320" s="227"/>
      <c r="AD320" s="227"/>
      <c r="AE320" s="227"/>
      <c r="AF320" s="227"/>
      <c r="AG320" s="227"/>
      <c r="AH320" s="227"/>
      <c r="AI320" s="227"/>
      <c r="AJ320" s="227"/>
      <c r="AK320" s="227"/>
      <c r="AL320" s="227"/>
      <c r="AM320" s="227"/>
      <c r="AN320" s="227"/>
      <c r="AO320" s="227"/>
      <c r="AP320" s="227"/>
      <c r="AQ320" s="227"/>
      <c r="AR320" s="227"/>
      <c r="AS320" s="227"/>
      <c r="AT320" s="227"/>
      <c r="AU320" s="227"/>
      <c r="AV320" s="227"/>
      <c r="AW320" s="227"/>
      <c r="AX320" s="227"/>
      <c r="AY320" s="227"/>
      <c r="AZ320" s="227"/>
      <c r="BA320" s="227"/>
      <c r="BB320" s="227"/>
      <c r="BC320" s="227"/>
      <c r="BD320" s="227"/>
      <c r="BE320" s="227"/>
      <c r="BF320" s="227"/>
      <c r="BG320" s="227"/>
      <c r="BH320" s="227"/>
      <c r="BI320" s="227"/>
      <c r="BJ320" s="227"/>
      <c r="BK320" s="227"/>
      <c r="BL320" s="227"/>
      <c r="BM320" s="227"/>
      <c r="BN320" s="227"/>
      <c r="BO320" s="227"/>
      <c r="BP320" s="227"/>
      <c r="BQ320" s="227"/>
      <c r="BR320" s="227"/>
      <c r="BS320" s="227"/>
      <c r="BT320" s="227"/>
      <c r="BU320" s="227"/>
      <c r="BV320" s="227"/>
      <c r="BW320" s="227"/>
      <c r="BX320" s="227"/>
      <c r="BY320" s="227"/>
      <c r="BZ320" s="227"/>
      <c r="CA320" s="227"/>
      <c r="CB320" s="227"/>
      <c r="CC320" s="109"/>
      <c r="CD320" s="109"/>
      <c r="CE320" s="109"/>
      <c r="CF320" s="109"/>
      <c r="CG320" s="109"/>
      <c r="CH320" s="109"/>
      <c r="CI320" s="109"/>
      <c r="CJ320" s="109"/>
      <c r="CK320" s="109"/>
      <c r="CL320" s="109"/>
      <c r="CM320" s="109"/>
      <c r="CN320" s="109"/>
      <c r="CO320" s="109"/>
      <c r="CP320" s="109"/>
      <c r="CQ320" s="109"/>
      <c r="CR320" s="109"/>
      <c r="CS320" s="109"/>
      <c r="CT320" s="109"/>
      <c r="CU320" s="227"/>
      <c r="CV320" s="227"/>
      <c r="CW320" s="227"/>
      <c r="CX320" s="227"/>
      <c r="CY320" s="227"/>
      <c r="CZ320" s="227"/>
      <c r="DA320" s="227"/>
      <c r="DB320" s="227"/>
      <c r="DC320" s="227"/>
      <c r="DD320" s="227"/>
      <c r="DE320" s="227"/>
      <c r="DF320" s="227"/>
      <c r="DG320" s="227"/>
      <c r="DH320" s="227"/>
      <c r="DI320" s="227"/>
      <c r="DJ320" s="227"/>
      <c r="DK320" s="227"/>
      <c r="DL320" s="227"/>
      <c r="DM320" s="227"/>
      <c r="DN320" s="227"/>
      <c r="DO320" s="227"/>
      <c r="DP320" s="227"/>
      <c r="DQ320" s="227"/>
      <c r="DR320" s="227"/>
      <c r="DS320" s="227"/>
      <c r="DT320" s="227"/>
      <c r="DU320" s="227"/>
      <c r="DV320" s="227"/>
      <c r="DW320" s="227"/>
      <c r="DX320" s="227"/>
      <c r="DY320" s="227"/>
      <c r="DZ320" s="227"/>
      <c r="EA320" s="227"/>
      <c r="EB320" s="227"/>
      <c r="EC320" s="227"/>
      <c r="ED320" s="227"/>
      <c r="EE320" s="227"/>
      <c r="EF320" s="227"/>
      <c r="EG320" s="227"/>
      <c r="EH320" s="227"/>
      <c r="EI320" s="227"/>
      <c r="EJ320" s="227"/>
      <c r="EK320" s="227"/>
      <c r="EL320" s="227"/>
      <c r="EM320" s="227"/>
      <c r="EN320" s="227"/>
      <c r="EO320" s="227"/>
      <c r="EP320" s="227"/>
      <c r="EQ320" s="227"/>
      <c r="ER320" s="227"/>
      <c r="ES320" s="227"/>
      <c r="ET320" s="227"/>
      <c r="EU320" s="227"/>
      <c r="EV320" s="227"/>
      <c r="EW320" s="227"/>
      <c r="EX320" s="227"/>
      <c r="EY320" s="227"/>
      <c r="EZ320" s="227"/>
      <c r="FA320" s="227"/>
      <c r="FB320" s="227"/>
      <c r="FC320" s="227"/>
      <c r="FD320" s="227"/>
      <c r="FE320" s="227"/>
      <c r="FF320" s="227"/>
      <c r="FG320" s="227"/>
      <c r="FH320" s="227"/>
      <c r="FI320" s="227"/>
      <c r="FJ320" s="227"/>
      <c r="FK320" s="227"/>
      <c r="FL320" s="227"/>
      <c r="FM320" s="227"/>
      <c r="FN320" s="227"/>
      <c r="FO320" s="227"/>
      <c r="FP320" s="227"/>
      <c r="FQ320" s="227"/>
      <c r="FR320" s="227"/>
      <c r="FS320" s="227"/>
      <c r="FT320" s="227"/>
      <c r="FU320" s="227"/>
      <c r="FV320" s="227"/>
      <c r="FW320" s="227"/>
      <c r="FX320" s="227"/>
      <c r="FY320" s="227"/>
      <c r="FZ320" s="227"/>
      <c r="GA320" s="227"/>
      <c r="GB320" s="227"/>
      <c r="GC320" s="227"/>
      <c r="GD320" s="227"/>
      <c r="GE320" s="227"/>
      <c r="GF320" s="227"/>
      <c r="GG320" s="227"/>
      <c r="GH320" s="227"/>
      <c r="GI320" s="227"/>
      <c r="GJ320" s="227"/>
      <c r="GK320" s="227"/>
      <c r="GL320" s="227"/>
      <c r="GM320" s="227"/>
      <c r="GN320" s="227"/>
      <c r="GO320" s="227"/>
      <c r="GP320" s="227"/>
      <c r="GQ320" s="227"/>
      <c r="GR320" s="227"/>
      <c r="GS320" s="227"/>
      <c r="GT320" s="227"/>
      <c r="GU320" s="227"/>
      <c r="GV320" s="227"/>
      <c r="GW320" s="227"/>
      <c r="GX320" s="227"/>
      <c r="GY320" s="227"/>
      <c r="GZ320" s="227"/>
      <c r="HA320" s="227"/>
      <c r="HB320" s="227"/>
      <c r="HC320" s="227"/>
      <c r="HD320" s="227"/>
      <c r="HE320" s="227"/>
      <c r="HF320" s="227"/>
      <c r="HG320" s="227"/>
      <c r="HH320" s="227"/>
      <c r="HI320" s="227"/>
      <c r="HJ320" s="227"/>
      <c r="HK320" s="227"/>
      <c r="HL320" s="227"/>
      <c r="HM320" s="227"/>
      <c r="HN320" s="227"/>
      <c r="HO320" s="227"/>
      <c r="HP320" s="227"/>
      <c r="HQ320" s="227"/>
      <c r="HR320" s="227"/>
      <c r="HS320" s="227"/>
      <c r="HT320" s="227"/>
      <c r="HU320" s="227"/>
      <c r="HV320" s="227"/>
      <c r="HW320" s="227"/>
      <c r="HX320" s="227"/>
      <c r="HY320" s="227"/>
      <c r="HZ320" s="227"/>
      <c r="IA320" s="227"/>
      <c r="IB320" s="227"/>
      <c r="IC320" s="227"/>
      <c r="ID320" s="227"/>
      <c r="IE320" s="227"/>
      <c r="IF320" s="227"/>
      <c r="IG320" s="227"/>
      <c r="IH320" s="227"/>
      <c r="II320" s="227"/>
      <c r="IJ320" s="227"/>
      <c r="IK320" s="227"/>
      <c r="IL320" s="227"/>
      <c r="IM320" s="227"/>
      <c r="IN320" s="227"/>
      <c r="IO320" s="227"/>
      <c r="IP320" s="227"/>
      <c r="IQ320" s="227"/>
      <c r="IR320" s="227"/>
      <c r="IS320" s="227"/>
      <c r="IT320" s="227"/>
      <c r="IU320" s="227"/>
      <c r="IV320" s="227"/>
    </row>
    <row r="321" spans="1:256">
      <c r="A321" s="107"/>
      <c r="D321" s="157"/>
      <c r="E321" s="227"/>
      <c r="F321" s="157"/>
      <c r="G321" s="227"/>
      <c r="H321" s="109"/>
      <c r="I321" s="109"/>
      <c r="J321" s="109"/>
      <c r="K321" s="227"/>
      <c r="L321" s="227"/>
      <c r="M321" s="227"/>
      <c r="N321" s="227"/>
      <c r="O321" s="227"/>
      <c r="P321" s="227"/>
      <c r="Q321" s="227"/>
      <c r="R321" s="227"/>
      <c r="S321" s="227"/>
      <c r="T321" s="227"/>
      <c r="U321" s="227"/>
      <c r="V321" s="227"/>
      <c r="W321" s="227"/>
      <c r="X321" s="227"/>
      <c r="Y321" s="227"/>
      <c r="Z321" s="227"/>
      <c r="AA321" s="227"/>
      <c r="AB321" s="227"/>
      <c r="AC321" s="227"/>
      <c r="AD321" s="227"/>
      <c r="AE321" s="227"/>
      <c r="AF321" s="227"/>
      <c r="AG321" s="227"/>
      <c r="AH321" s="227"/>
      <c r="AI321" s="227"/>
      <c r="AJ321" s="227"/>
      <c r="AK321" s="227"/>
      <c r="AL321" s="227"/>
      <c r="AM321" s="227"/>
      <c r="AN321" s="227"/>
      <c r="AO321" s="227"/>
      <c r="AP321" s="227"/>
      <c r="AQ321" s="227"/>
      <c r="AR321" s="227"/>
      <c r="AS321" s="227"/>
      <c r="AT321" s="227"/>
      <c r="AU321" s="227"/>
      <c r="AV321" s="227"/>
      <c r="AW321" s="227"/>
      <c r="AX321" s="227"/>
      <c r="AY321" s="227"/>
      <c r="AZ321" s="227"/>
      <c r="BA321" s="227"/>
      <c r="BB321" s="227"/>
      <c r="BC321" s="227"/>
      <c r="BD321" s="227"/>
      <c r="BE321" s="227"/>
      <c r="BF321" s="227"/>
      <c r="BG321" s="227"/>
      <c r="BH321" s="227"/>
      <c r="BI321" s="227"/>
      <c r="BJ321" s="227"/>
      <c r="BK321" s="227"/>
      <c r="BL321" s="227"/>
      <c r="BM321" s="227"/>
      <c r="BN321" s="227"/>
      <c r="BO321" s="227"/>
      <c r="BP321" s="227"/>
      <c r="BQ321" s="227"/>
      <c r="BR321" s="227"/>
      <c r="BS321" s="227"/>
      <c r="BT321" s="227"/>
      <c r="BU321" s="227"/>
      <c r="BV321" s="227"/>
      <c r="BW321" s="227"/>
      <c r="BX321" s="227"/>
      <c r="BY321" s="227"/>
      <c r="BZ321" s="227"/>
      <c r="CA321" s="227"/>
      <c r="CB321" s="227"/>
      <c r="CC321" s="109"/>
      <c r="CD321" s="109"/>
      <c r="CE321" s="109"/>
      <c r="CF321" s="109"/>
      <c r="CG321" s="109"/>
      <c r="CH321" s="109"/>
      <c r="CI321" s="109"/>
      <c r="CJ321" s="109"/>
      <c r="CK321" s="109"/>
      <c r="CL321" s="109"/>
      <c r="CM321" s="109"/>
      <c r="CN321" s="109"/>
      <c r="CO321" s="109"/>
      <c r="CP321" s="109"/>
      <c r="CQ321" s="109"/>
      <c r="CR321" s="109"/>
      <c r="CS321" s="109"/>
      <c r="CT321" s="109"/>
      <c r="CU321" s="227"/>
      <c r="CV321" s="227"/>
      <c r="CW321" s="227"/>
      <c r="CX321" s="227"/>
      <c r="CY321" s="227"/>
      <c r="CZ321" s="227"/>
      <c r="DA321" s="227"/>
      <c r="DB321" s="227"/>
      <c r="DC321" s="227"/>
      <c r="DD321" s="227"/>
      <c r="DE321" s="227"/>
      <c r="DF321" s="227"/>
      <c r="DG321" s="227"/>
      <c r="DH321" s="227"/>
      <c r="DI321" s="227"/>
      <c r="DJ321" s="227"/>
      <c r="DK321" s="227"/>
      <c r="DL321" s="227"/>
      <c r="DM321" s="227"/>
      <c r="DN321" s="227"/>
      <c r="DO321" s="227"/>
      <c r="DP321" s="227"/>
      <c r="DQ321" s="227"/>
      <c r="DR321" s="227"/>
      <c r="DS321" s="227"/>
      <c r="DT321" s="227"/>
      <c r="DU321" s="227"/>
      <c r="DV321" s="227"/>
      <c r="DW321" s="227"/>
      <c r="DX321" s="227"/>
      <c r="DY321" s="227"/>
      <c r="DZ321" s="227"/>
      <c r="EA321" s="227"/>
      <c r="EB321" s="227"/>
      <c r="EC321" s="227"/>
      <c r="ED321" s="227"/>
      <c r="EE321" s="227"/>
      <c r="EF321" s="227"/>
      <c r="EG321" s="227"/>
      <c r="EH321" s="227"/>
      <c r="EI321" s="227"/>
      <c r="EJ321" s="227"/>
      <c r="EK321" s="227"/>
      <c r="EL321" s="227"/>
      <c r="EM321" s="227"/>
      <c r="EN321" s="227"/>
      <c r="EO321" s="227"/>
      <c r="EP321" s="227"/>
      <c r="EQ321" s="227"/>
      <c r="ER321" s="227"/>
      <c r="ES321" s="227"/>
      <c r="ET321" s="227"/>
      <c r="EU321" s="227"/>
      <c r="EV321" s="227"/>
      <c r="EW321" s="227"/>
      <c r="EX321" s="227"/>
      <c r="EY321" s="227"/>
      <c r="EZ321" s="227"/>
      <c r="FA321" s="227"/>
      <c r="FB321" s="227"/>
      <c r="FC321" s="227"/>
      <c r="FD321" s="227"/>
      <c r="FE321" s="227"/>
      <c r="FF321" s="227"/>
      <c r="FG321" s="227"/>
      <c r="FH321" s="227"/>
      <c r="FI321" s="227"/>
      <c r="FJ321" s="227"/>
      <c r="FK321" s="227"/>
      <c r="FL321" s="227"/>
      <c r="FM321" s="227"/>
      <c r="FN321" s="227"/>
      <c r="FO321" s="227"/>
      <c r="FP321" s="227"/>
      <c r="FQ321" s="227"/>
      <c r="FR321" s="227"/>
      <c r="FS321" s="227"/>
      <c r="FT321" s="227"/>
      <c r="FU321" s="227"/>
      <c r="FV321" s="227"/>
      <c r="FW321" s="227"/>
      <c r="FX321" s="227"/>
      <c r="FY321" s="227"/>
      <c r="FZ321" s="227"/>
      <c r="GA321" s="227"/>
      <c r="GB321" s="227"/>
      <c r="GC321" s="227"/>
      <c r="GD321" s="227"/>
      <c r="GE321" s="227"/>
      <c r="GF321" s="227"/>
      <c r="GG321" s="227"/>
      <c r="GH321" s="227"/>
      <c r="GI321" s="227"/>
      <c r="GJ321" s="227"/>
      <c r="GK321" s="227"/>
      <c r="GL321" s="227"/>
      <c r="GM321" s="227"/>
      <c r="GN321" s="227"/>
      <c r="GO321" s="227"/>
      <c r="GP321" s="227"/>
      <c r="GQ321" s="227"/>
      <c r="GR321" s="227"/>
      <c r="GS321" s="227"/>
      <c r="GT321" s="227"/>
      <c r="GU321" s="227"/>
      <c r="GV321" s="227"/>
      <c r="GW321" s="227"/>
      <c r="GX321" s="227"/>
      <c r="GY321" s="227"/>
      <c r="GZ321" s="227"/>
      <c r="HA321" s="227"/>
      <c r="HB321" s="227"/>
      <c r="HC321" s="227"/>
      <c r="HD321" s="227"/>
      <c r="HE321" s="227"/>
      <c r="HF321" s="227"/>
      <c r="HG321" s="227"/>
      <c r="HH321" s="227"/>
      <c r="HI321" s="227"/>
      <c r="HJ321" s="227"/>
      <c r="HK321" s="227"/>
      <c r="HL321" s="227"/>
      <c r="HM321" s="227"/>
      <c r="HN321" s="227"/>
      <c r="HO321" s="227"/>
      <c r="HP321" s="227"/>
      <c r="HQ321" s="227"/>
      <c r="HR321" s="227"/>
      <c r="HS321" s="227"/>
      <c r="HT321" s="227"/>
      <c r="HU321" s="227"/>
      <c r="HV321" s="227"/>
      <c r="HW321" s="227"/>
      <c r="HX321" s="227"/>
      <c r="HY321" s="227"/>
      <c r="HZ321" s="227"/>
      <c r="IA321" s="227"/>
      <c r="IB321" s="227"/>
      <c r="IC321" s="227"/>
      <c r="ID321" s="227"/>
      <c r="IE321" s="227"/>
      <c r="IF321" s="227"/>
      <c r="IG321" s="227"/>
      <c r="IH321" s="227"/>
      <c r="II321" s="227"/>
      <c r="IJ321" s="227"/>
      <c r="IK321" s="227"/>
      <c r="IL321" s="227"/>
      <c r="IM321" s="227"/>
      <c r="IN321" s="227"/>
      <c r="IO321" s="227"/>
      <c r="IP321" s="227"/>
      <c r="IQ321" s="227"/>
      <c r="IR321" s="227"/>
      <c r="IS321" s="227"/>
      <c r="IT321" s="227"/>
      <c r="IU321" s="227"/>
      <c r="IV321" s="227"/>
    </row>
    <row r="322" spans="1:256">
      <c r="A322" s="107"/>
      <c r="D322" s="157"/>
      <c r="E322" s="227"/>
      <c r="F322" s="157"/>
      <c r="G322" s="227"/>
      <c r="H322" s="109"/>
      <c r="I322" s="109"/>
      <c r="J322" s="109"/>
      <c r="K322" s="227"/>
      <c r="L322" s="227"/>
      <c r="M322" s="227"/>
      <c r="N322" s="227"/>
      <c r="O322" s="227"/>
      <c r="P322" s="227"/>
      <c r="Q322" s="227"/>
      <c r="R322" s="227"/>
      <c r="S322" s="227"/>
      <c r="T322" s="227"/>
      <c r="U322" s="227"/>
      <c r="V322" s="227"/>
      <c r="W322" s="227"/>
      <c r="X322" s="227"/>
      <c r="Y322" s="227"/>
      <c r="Z322" s="227"/>
      <c r="AA322" s="227"/>
      <c r="AB322" s="227"/>
      <c r="AC322" s="227"/>
      <c r="AD322" s="227"/>
      <c r="AE322" s="227"/>
      <c r="AF322" s="227"/>
      <c r="AG322" s="227"/>
      <c r="AH322" s="227"/>
      <c r="AI322" s="227"/>
      <c r="AJ322" s="227"/>
      <c r="AK322" s="227"/>
      <c r="AL322" s="227"/>
      <c r="AM322" s="227"/>
      <c r="AN322" s="227"/>
      <c r="AO322" s="227"/>
      <c r="AP322" s="227"/>
      <c r="AQ322" s="227"/>
      <c r="AR322" s="227"/>
      <c r="AS322" s="227"/>
      <c r="AT322" s="227"/>
      <c r="AU322" s="227"/>
      <c r="AV322" s="227"/>
      <c r="AW322" s="227"/>
      <c r="AX322" s="227"/>
      <c r="AY322" s="227"/>
      <c r="AZ322" s="227"/>
      <c r="BA322" s="227"/>
      <c r="BB322" s="227"/>
      <c r="BC322" s="227"/>
      <c r="BD322" s="227"/>
      <c r="BE322" s="227"/>
      <c r="BF322" s="227"/>
      <c r="BG322" s="227"/>
      <c r="BH322" s="227"/>
      <c r="BI322" s="227"/>
      <c r="BJ322" s="227"/>
      <c r="BK322" s="227"/>
      <c r="BL322" s="227"/>
      <c r="BM322" s="227"/>
      <c r="BN322" s="227"/>
      <c r="BO322" s="227"/>
      <c r="BP322" s="227"/>
      <c r="BQ322" s="227"/>
      <c r="BR322" s="227"/>
      <c r="BS322" s="227"/>
      <c r="BT322" s="227"/>
      <c r="BU322" s="227"/>
      <c r="BV322" s="227"/>
      <c r="BW322" s="227"/>
      <c r="BX322" s="227"/>
      <c r="BY322" s="227"/>
      <c r="BZ322" s="227"/>
      <c r="CA322" s="227"/>
      <c r="CB322" s="227"/>
      <c r="CC322" s="109"/>
      <c r="CD322" s="109"/>
      <c r="CE322" s="109"/>
      <c r="CF322" s="109"/>
      <c r="CG322" s="109"/>
      <c r="CH322" s="109"/>
      <c r="CI322" s="109"/>
      <c r="CJ322" s="109"/>
      <c r="CK322" s="109"/>
      <c r="CL322" s="109"/>
      <c r="CM322" s="109"/>
      <c r="CN322" s="109"/>
      <c r="CO322" s="109"/>
      <c r="CP322" s="109"/>
      <c r="CQ322" s="109"/>
      <c r="CR322" s="109"/>
      <c r="CS322" s="109"/>
      <c r="CT322" s="109"/>
      <c r="CU322" s="227"/>
      <c r="CV322" s="227"/>
      <c r="CW322" s="227"/>
      <c r="CX322" s="227"/>
      <c r="CY322" s="227"/>
      <c r="CZ322" s="227"/>
      <c r="DA322" s="227"/>
      <c r="DB322" s="227"/>
      <c r="DC322" s="227"/>
      <c r="DD322" s="227"/>
      <c r="DE322" s="227"/>
      <c r="DF322" s="227"/>
      <c r="DG322" s="227"/>
      <c r="DH322" s="227"/>
      <c r="DI322" s="227"/>
      <c r="DJ322" s="227"/>
      <c r="DK322" s="227"/>
      <c r="DL322" s="227"/>
      <c r="DM322" s="227"/>
      <c r="DN322" s="227"/>
      <c r="DO322" s="227"/>
      <c r="DP322" s="227"/>
      <c r="DQ322" s="227"/>
      <c r="DR322" s="227"/>
      <c r="DS322" s="227"/>
      <c r="DT322" s="227"/>
      <c r="DU322" s="227"/>
      <c r="DV322" s="227"/>
      <c r="DW322" s="227"/>
      <c r="DX322" s="227"/>
      <c r="DY322" s="227"/>
      <c r="DZ322" s="227"/>
      <c r="EA322" s="227"/>
      <c r="EB322" s="227"/>
      <c r="EC322" s="227"/>
      <c r="ED322" s="227"/>
      <c r="EE322" s="227"/>
      <c r="EF322" s="227"/>
      <c r="EG322" s="227"/>
      <c r="EH322" s="227"/>
      <c r="EI322" s="227"/>
      <c r="EJ322" s="227"/>
      <c r="EK322" s="227"/>
      <c r="EL322" s="227"/>
      <c r="EM322" s="227"/>
      <c r="EN322" s="227"/>
      <c r="EO322" s="227"/>
      <c r="EP322" s="227"/>
      <c r="EQ322" s="227"/>
      <c r="ER322" s="227"/>
      <c r="ES322" s="227"/>
      <c r="ET322" s="227"/>
      <c r="EU322" s="227"/>
      <c r="EV322" s="227"/>
      <c r="EW322" s="227"/>
      <c r="EX322" s="227"/>
      <c r="EY322" s="227"/>
      <c r="EZ322" s="227"/>
      <c r="FA322" s="227"/>
      <c r="FB322" s="227"/>
      <c r="FC322" s="227"/>
      <c r="FD322" s="227"/>
      <c r="FE322" s="227"/>
      <c r="FF322" s="227"/>
      <c r="FG322" s="227"/>
      <c r="FH322" s="227"/>
      <c r="FI322" s="227"/>
      <c r="FJ322" s="227"/>
      <c r="FK322" s="227"/>
      <c r="FL322" s="227"/>
      <c r="FM322" s="227"/>
      <c r="FN322" s="227"/>
      <c r="FO322" s="227"/>
      <c r="FP322" s="227"/>
      <c r="FQ322" s="227"/>
      <c r="FR322" s="227"/>
      <c r="FS322" s="227"/>
      <c r="FT322" s="227"/>
      <c r="FU322" s="227"/>
      <c r="FV322" s="227"/>
      <c r="FW322" s="227"/>
      <c r="FX322" s="227"/>
      <c r="FY322" s="227"/>
      <c r="FZ322" s="227"/>
      <c r="GA322" s="227"/>
      <c r="GB322" s="227"/>
      <c r="GC322" s="227"/>
      <c r="GD322" s="227"/>
      <c r="GE322" s="227"/>
      <c r="GF322" s="227"/>
      <c r="GG322" s="227"/>
      <c r="GH322" s="227"/>
      <c r="GI322" s="227"/>
      <c r="GJ322" s="227"/>
      <c r="GK322" s="227"/>
      <c r="GL322" s="227"/>
      <c r="GM322" s="227"/>
      <c r="GN322" s="227"/>
      <c r="GO322" s="227"/>
      <c r="GP322" s="227"/>
      <c r="GQ322" s="227"/>
      <c r="GR322" s="227"/>
      <c r="GS322" s="227"/>
      <c r="GT322" s="227"/>
      <c r="GU322" s="227"/>
      <c r="GV322" s="227"/>
      <c r="GW322" s="227"/>
      <c r="GX322" s="227"/>
      <c r="GY322" s="227"/>
      <c r="GZ322" s="227"/>
      <c r="HA322" s="227"/>
      <c r="HB322" s="227"/>
      <c r="HC322" s="227"/>
      <c r="HD322" s="227"/>
      <c r="HE322" s="227"/>
      <c r="HF322" s="227"/>
      <c r="HG322" s="227"/>
      <c r="HH322" s="227"/>
      <c r="HI322" s="227"/>
      <c r="HJ322" s="227"/>
      <c r="HK322" s="227"/>
      <c r="HL322" s="227"/>
      <c r="HM322" s="227"/>
      <c r="HN322" s="227"/>
      <c r="HO322" s="227"/>
      <c r="HP322" s="227"/>
      <c r="HQ322" s="227"/>
      <c r="HR322" s="227"/>
      <c r="HS322" s="227"/>
      <c r="HT322" s="227"/>
      <c r="HU322" s="227"/>
      <c r="HV322" s="227"/>
      <c r="HW322" s="227"/>
      <c r="HX322" s="227"/>
      <c r="HY322" s="227"/>
      <c r="HZ322" s="227"/>
      <c r="IA322" s="227"/>
      <c r="IB322" s="227"/>
      <c r="IC322" s="227"/>
      <c r="ID322" s="227"/>
      <c r="IE322" s="227"/>
      <c r="IF322" s="227"/>
      <c r="IG322" s="227"/>
      <c r="IH322" s="227"/>
      <c r="II322" s="227"/>
      <c r="IJ322" s="227"/>
      <c r="IK322" s="227"/>
      <c r="IL322" s="227"/>
      <c r="IM322" s="227"/>
      <c r="IN322" s="227"/>
      <c r="IO322" s="227"/>
      <c r="IP322" s="227"/>
      <c r="IQ322" s="227"/>
      <c r="IR322" s="227"/>
      <c r="IS322" s="227"/>
      <c r="IT322" s="227"/>
      <c r="IU322" s="227"/>
      <c r="IV322" s="227"/>
    </row>
    <row r="323" spans="1:256">
      <c r="A323" s="107"/>
      <c r="D323" s="157"/>
      <c r="E323" s="227"/>
      <c r="F323" s="157"/>
      <c r="G323" s="227"/>
      <c r="H323" s="109"/>
      <c r="I323" s="109"/>
      <c r="J323" s="109"/>
      <c r="K323" s="227"/>
      <c r="L323" s="227"/>
      <c r="M323" s="227"/>
      <c r="N323" s="227"/>
      <c r="O323" s="227"/>
      <c r="P323" s="227"/>
      <c r="Q323" s="227"/>
      <c r="R323" s="227"/>
      <c r="S323" s="227"/>
      <c r="T323" s="227"/>
      <c r="U323" s="227"/>
      <c r="V323" s="227"/>
      <c r="W323" s="227"/>
      <c r="X323" s="227"/>
      <c r="Y323" s="227"/>
      <c r="Z323" s="227"/>
      <c r="AA323" s="227"/>
      <c r="AB323" s="227"/>
      <c r="AC323" s="227"/>
      <c r="AD323" s="227"/>
      <c r="AE323" s="227"/>
      <c r="AF323" s="227"/>
      <c r="AG323" s="227"/>
      <c r="AH323" s="227"/>
      <c r="AI323" s="227"/>
      <c r="AJ323" s="227"/>
      <c r="AK323" s="227"/>
      <c r="AL323" s="227"/>
      <c r="AM323" s="227"/>
      <c r="AN323" s="227"/>
      <c r="AO323" s="227"/>
      <c r="AP323" s="227"/>
      <c r="AQ323" s="227"/>
      <c r="AR323" s="227"/>
      <c r="AS323" s="227"/>
      <c r="AT323" s="227"/>
      <c r="AU323" s="227"/>
      <c r="AV323" s="227"/>
      <c r="AW323" s="227"/>
      <c r="AX323" s="227"/>
      <c r="AY323" s="227"/>
      <c r="AZ323" s="227"/>
      <c r="BA323" s="227"/>
      <c r="BB323" s="227"/>
      <c r="BC323" s="227"/>
      <c r="BD323" s="227"/>
      <c r="BE323" s="227"/>
      <c r="BF323" s="227"/>
      <c r="BG323" s="227"/>
      <c r="BH323" s="227"/>
      <c r="BI323" s="227"/>
      <c r="BJ323" s="227"/>
      <c r="BK323" s="227"/>
      <c r="BL323" s="227"/>
      <c r="BM323" s="227"/>
      <c r="BN323" s="227"/>
      <c r="BO323" s="227"/>
      <c r="BP323" s="227"/>
      <c r="BQ323" s="227"/>
      <c r="BR323" s="227"/>
      <c r="BS323" s="227"/>
      <c r="BT323" s="227"/>
      <c r="BU323" s="227"/>
      <c r="BV323" s="227"/>
      <c r="BW323" s="227"/>
      <c r="BX323" s="227"/>
      <c r="BY323" s="227"/>
      <c r="BZ323" s="227"/>
      <c r="CA323" s="227"/>
      <c r="CB323" s="227"/>
      <c r="CC323" s="109"/>
      <c r="CD323" s="109"/>
      <c r="CE323" s="109"/>
      <c r="CF323" s="109"/>
      <c r="CG323" s="109"/>
      <c r="CH323" s="109"/>
      <c r="CI323" s="109"/>
      <c r="CJ323" s="109"/>
      <c r="CK323" s="109"/>
      <c r="CL323" s="109"/>
      <c r="CM323" s="109"/>
      <c r="CN323" s="109"/>
      <c r="CO323" s="109"/>
      <c r="CP323" s="109"/>
      <c r="CQ323" s="109"/>
      <c r="CR323" s="109"/>
      <c r="CS323" s="109"/>
      <c r="CT323" s="109"/>
      <c r="CU323" s="227"/>
      <c r="CV323" s="227"/>
      <c r="CW323" s="227"/>
      <c r="CX323" s="227"/>
      <c r="CY323" s="227"/>
      <c r="CZ323" s="227"/>
      <c r="DA323" s="227"/>
      <c r="DB323" s="227"/>
      <c r="DC323" s="227"/>
      <c r="DD323" s="227"/>
      <c r="DE323" s="227"/>
      <c r="DF323" s="227"/>
      <c r="DG323" s="227"/>
      <c r="DH323" s="227"/>
      <c r="DI323" s="227"/>
      <c r="DJ323" s="227"/>
      <c r="DK323" s="227"/>
      <c r="DL323" s="227"/>
      <c r="DM323" s="227"/>
      <c r="DN323" s="227"/>
      <c r="DO323" s="227"/>
      <c r="DP323" s="227"/>
      <c r="DQ323" s="227"/>
      <c r="DR323" s="227"/>
      <c r="DS323" s="227"/>
      <c r="DT323" s="227"/>
      <c r="DU323" s="227"/>
      <c r="DV323" s="227"/>
      <c r="DW323" s="227"/>
      <c r="DX323" s="227"/>
      <c r="DY323" s="227"/>
      <c r="DZ323" s="227"/>
      <c r="EA323" s="227"/>
      <c r="EB323" s="227"/>
      <c r="EC323" s="227"/>
      <c r="ED323" s="227"/>
      <c r="EE323" s="227"/>
      <c r="EF323" s="227"/>
      <c r="EG323" s="227"/>
      <c r="EH323" s="227"/>
      <c r="EI323" s="227"/>
      <c r="EJ323" s="227"/>
      <c r="EK323" s="227"/>
      <c r="EL323" s="227"/>
      <c r="EM323" s="227"/>
      <c r="EN323" s="227"/>
      <c r="EO323" s="227"/>
      <c r="EP323" s="227"/>
      <c r="EQ323" s="227"/>
      <c r="ER323" s="227"/>
      <c r="ES323" s="227"/>
      <c r="ET323" s="227"/>
      <c r="EU323" s="227"/>
      <c r="EV323" s="227"/>
      <c r="EW323" s="227"/>
      <c r="EX323" s="227"/>
      <c r="EY323" s="227"/>
      <c r="EZ323" s="227"/>
      <c r="FA323" s="227"/>
      <c r="FB323" s="227"/>
      <c r="FC323" s="227"/>
      <c r="FD323" s="227"/>
      <c r="FE323" s="227"/>
      <c r="FF323" s="227"/>
      <c r="FG323" s="227"/>
      <c r="FH323" s="227"/>
      <c r="FI323" s="227"/>
      <c r="FJ323" s="227"/>
      <c r="FK323" s="227"/>
      <c r="FL323" s="227"/>
      <c r="FM323" s="227"/>
      <c r="FN323" s="227"/>
      <c r="FO323" s="227"/>
      <c r="FP323" s="227"/>
      <c r="FQ323" s="227"/>
      <c r="FR323" s="227"/>
      <c r="FS323" s="227"/>
      <c r="FT323" s="227"/>
      <c r="FU323" s="227"/>
      <c r="FV323" s="227"/>
      <c r="FW323" s="227"/>
      <c r="FX323" s="227"/>
      <c r="FY323" s="227"/>
      <c r="FZ323" s="227"/>
      <c r="GA323" s="227"/>
      <c r="GB323" s="227"/>
      <c r="GC323" s="227"/>
      <c r="GD323" s="227"/>
      <c r="GE323" s="227"/>
      <c r="GF323" s="227"/>
      <c r="GG323" s="227"/>
      <c r="GH323" s="227"/>
      <c r="GI323" s="227"/>
      <c r="GJ323" s="227"/>
      <c r="GK323" s="227"/>
      <c r="GL323" s="227"/>
      <c r="GM323" s="227"/>
      <c r="GN323" s="227"/>
      <c r="GO323" s="227"/>
      <c r="GP323" s="227"/>
      <c r="GQ323" s="227"/>
      <c r="GR323" s="227"/>
      <c r="GS323" s="227"/>
      <c r="GT323" s="227"/>
      <c r="GU323" s="227"/>
      <c r="GV323" s="227"/>
      <c r="GW323" s="227"/>
      <c r="GX323" s="227"/>
      <c r="GY323" s="227"/>
      <c r="GZ323" s="227"/>
      <c r="HA323" s="227"/>
      <c r="HB323" s="227"/>
      <c r="HC323" s="227"/>
      <c r="HD323" s="227"/>
      <c r="HE323" s="227"/>
      <c r="HF323" s="227"/>
      <c r="HG323" s="227"/>
      <c r="HH323" s="227"/>
      <c r="HI323" s="227"/>
      <c r="HJ323" s="227"/>
      <c r="HK323" s="227"/>
      <c r="HL323" s="227"/>
      <c r="HM323" s="227"/>
      <c r="HN323" s="227"/>
      <c r="HO323" s="227"/>
      <c r="HP323" s="227"/>
      <c r="HQ323" s="227"/>
      <c r="HR323" s="227"/>
      <c r="HS323" s="227"/>
      <c r="HT323" s="227"/>
      <c r="HU323" s="227"/>
      <c r="HV323" s="227"/>
      <c r="HW323" s="227"/>
      <c r="HX323" s="227"/>
      <c r="HY323" s="227"/>
      <c r="HZ323" s="227"/>
      <c r="IA323" s="227"/>
      <c r="IB323" s="227"/>
      <c r="IC323" s="227"/>
      <c r="ID323" s="227"/>
      <c r="IE323" s="227"/>
      <c r="IF323" s="227"/>
      <c r="IG323" s="227"/>
      <c r="IH323" s="227"/>
      <c r="II323" s="227"/>
      <c r="IJ323" s="227"/>
      <c r="IK323" s="227"/>
      <c r="IL323" s="227"/>
      <c r="IM323" s="227"/>
      <c r="IN323" s="227"/>
      <c r="IO323" s="227"/>
      <c r="IP323" s="227"/>
      <c r="IQ323" s="227"/>
      <c r="IR323" s="227"/>
      <c r="IS323" s="227"/>
      <c r="IT323" s="227"/>
      <c r="IU323" s="227"/>
      <c r="IV323" s="227"/>
    </row>
    <row r="324" spans="1:256">
      <c r="A324" s="107"/>
      <c r="D324" s="157"/>
      <c r="E324" s="227"/>
      <c r="F324" s="157"/>
      <c r="G324" s="227"/>
      <c r="H324" s="109"/>
      <c r="I324" s="109"/>
      <c r="J324" s="109"/>
      <c r="K324" s="227"/>
      <c r="L324" s="227"/>
      <c r="M324" s="227"/>
      <c r="N324" s="227"/>
      <c r="O324" s="227"/>
      <c r="P324" s="227"/>
      <c r="Q324" s="227"/>
      <c r="R324" s="227"/>
      <c r="S324" s="227"/>
      <c r="T324" s="227"/>
      <c r="U324" s="227"/>
      <c r="V324" s="227"/>
      <c r="W324" s="227"/>
      <c r="X324" s="227"/>
      <c r="Y324" s="227"/>
      <c r="Z324" s="227"/>
      <c r="AA324" s="227"/>
      <c r="AB324" s="227"/>
      <c r="AC324" s="227"/>
      <c r="AD324" s="227"/>
      <c r="AE324" s="227"/>
      <c r="AF324" s="227"/>
      <c r="AG324" s="227"/>
      <c r="AH324" s="227"/>
      <c r="AI324" s="227"/>
      <c r="AJ324" s="227"/>
      <c r="AK324" s="227"/>
      <c r="AL324" s="227"/>
      <c r="AM324" s="227"/>
      <c r="AN324" s="227"/>
      <c r="AO324" s="227"/>
      <c r="AP324" s="227"/>
      <c r="AQ324" s="227"/>
      <c r="AR324" s="227"/>
      <c r="AS324" s="227"/>
      <c r="AT324" s="227"/>
      <c r="AU324" s="227"/>
      <c r="AV324" s="227"/>
      <c r="AW324" s="227"/>
      <c r="AX324" s="227"/>
      <c r="AY324" s="227"/>
      <c r="AZ324" s="227"/>
      <c r="BA324" s="227"/>
      <c r="BB324" s="227"/>
      <c r="BC324" s="227"/>
      <c r="BD324" s="227"/>
      <c r="BE324" s="227"/>
      <c r="BF324" s="227"/>
      <c r="BG324" s="227"/>
      <c r="BH324" s="227"/>
      <c r="BI324" s="227"/>
      <c r="BJ324" s="227"/>
      <c r="BK324" s="227"/>
      <c r="BL324" s="227"/>
      <c r="BM324" s="227"/>
      <c r="BN324" s="227"/>
      <c r="BO324" s="227"/>
      <c r="BP324" s="227"/>
      <c r="BQ324" s="227"/>
      <c r="BR324" s="227"/>
      <c r="BS324" s="227"/>
      <c r="BT324" s="227"/>
      <c r="BU324" s="227"/>
      <c r="BV324" s="227"/>
      <c r="BW324" s="227"/>
      <c r="BX324" s="227"/>
      <c r="BY324" s="227"/>
      <c r="BZ324" s="227"/>
      <c r="CA324" s="227"/>
      <c r="CB324" s="227"/>
      <c r="CC324" s="109"/>
      <c r="CD324" s="109"/>
      <c r="CE324" s="109"/>
      <c r="CF324" s="109"/>
      <c r="CG324" s="109"/>
      <c r="CH324" s="109"/>
      <c r="CI324" s="109"/>
      <c r="CJ324" s="109"/>
      <c r="CK324" s="109"/>
      <c r="CL324" s="109"/>
      <c r="CM324" s="109"/>
      <c r="CN324" s="109"/>
      <c r="CO324" s="109"/>
      <c r="CP324" s="109"/>
      <c r="CQ324" s="109"/>
      <c r="CR324" s="109"/>
      <c r="CS324" s="109"/>
      <c r="CT324" s="109"/>
      <c r="CU324" s="227"/>
      <c r="CV324" s="227"/>
      <c r="CW324" s="227"/>
      <c r="CX324" s="227"/>
      <c r="CY324" s="227"/>
      <c r="CZ324" s="227"/>
      <c r="DA324" s="227"/>
      <c r="DB324" s="227"/>
      <c r="DC324" s="227"/>
      <c r="DD324" s="227"/>
      <c r="DE324" s="227"/>
      <c r="DF324" s="227"/>
      <c r="DG324" s="227"/>
      <c r="DH324" s="227"/>
      <c r="DI324" s="227"/>
      <c r="DJ324" s="227"/>
      <c r="DK324" s="227"/>
      <c r="DL324" s="227"/>
      <c r="DM324" s="227"/>
      <c r="DN324" s="227"/>
      <c r="DO324" s="227"/>
      <c r="DP324" s="227"/>
      <c r="DQ324" s="227"/>
      <c r="DR324" s="227"/>
      <c r="DS324" s="227"/>
      <c r="DT324" s="227"/>
      <c r="DU324" s="227"/>
      <c r="DV324" s="227"/>
      <c r="DW324" s="227"/>
      <c r="DX324" s="227"/>
      <c r="DY324" s="227"/>
      <c r="DZ324" s="227"/>
      <c r="EA324" s="227"/>
      <c r="EB324" s="227"/>
      <c r="EC324" s="227"/>
      <c r="ED324" s="227"/>
      <c r="EE324" s="227"/>
      <c r="EF324" s="227"/>
      <c r="EG324" s="227"/>
      <c r="EH324" s="227"/>
      <c r="EI324" s="227"/>
      <c r="EJ324" s="227"/>
      <c r="EK324" s="227"/>
      <c r="EL324" s="227"/>
      <c r="EM324" s="227"/>
      <c r="EN324" s="227"/>
      <c r="EO324" s="227"/>
      <c r="EP324" s="227"/>
      <c r="EQ324" s="227"/>
      <c r="ER324" s="227"/>
      <c r="ES324" s="227"/>
      <c r="ET324" s="227"/>
      <c r="EU324" s="227"/>
      <c r="EV324" s="227"/>
      <c r="EW324" s="227"/>
      <c r="EX324" s="227"/>
      <c r="EY324" s="227"/>
      <c r="EZ324" s="227"/>
      <c r="FA324" s="227"/>
      <c r="FB324" s="227"/>
      <c r="FC324" s="227"/>
      <c r="FD324" s="227"/>
      <c r="FE324" s="227"/>
      <c r="FF324" s="227"/>
      <c r="FG324" s="227"/>
      <c r="FH324" s="227"/>
      <c r="FI324" s="227"/>
      <c r="FJ324" s="227"/>
      <c r="FK324" s="227"/>
      <c r="FL324" s="227"/>
      <c r="FM324" s="227"/>
      <c r="FN324" s="227"/>
      <c r="FO324" s="227"/>
      <c r="FP324" s="227"/>
      <c r="FQ324" s="227"/>
      <c r="FR324" s="227"/>
      <c r="FS324" s="227"/>
      <c r="FT324" s="227"/>
      <c r="FU324" s="227"/>
      <c r="FV324" s="227"/>
      <c r="FW324" s="227"/>
      <c r="FX324" s="227"/>
      <c r="FY324" s="227"/>
      <c r="FZ324" s="227"/>
      <c r="GA324" s="227"/>
      <c r="GB324" s="227"/>
      <c r="GC324" s="227"/>
      <c r="GD324" s="227"/>
      <c r="GE324" s="227"/>
      <c r="GF324" s="227"/>
      <c r="GG324" s="227"/>
      <c r="GH324" s="227"/>
      <c r="GI324" s="227"/>
      <c r="GJ324" s="227"/>
      <c r="GK324" s="227"/>
      <c r="GL324" s="227"/>
      <c r="GM324" s="227"/>
      <c r="GN324" s="227"/>
      <c r="GO324" s="227"/>
      <c r="GP324" s="227"/>
      <c r="GQ324" s="227"/>
      <c r="GR324" s="227"/>
      <c r="GS324" s="227"/>
      <c r="GT324" s="227"/>
      <c r="GU324" s="227"/>
      <c r="GV324" s="227"/>
      <c r="GW324" s="227"/>
      <c r="GX324" s="227"/>
      <c r="GY324" s="227"/>
      <c r="GZ324" s="227"/>
      <c r="HA324" s="227"/>
      <c r="HB324" s="227"/>
      <c r="HC324" s="227"/>
      <c r="HD324" s="227"/>
      <c r="HE324" s="227"/>
      <c r="HF324" s="227"/>
      <c r="HG324" s="227"/>
      <c r="HH324" s="227"/>
      <c r="HI324" s="227"/>
      <c r="HJ324" s="227"/>
      <c r="HK324" s="227"/>
      <c r="HL324" s="227"/>
      <c r="HM324" s="227"/>
      <c r="HN324" s="227"/>
      <c r="HO324" s="227"/>
      <c r="HP324" s="227"/>
      <c r="HQ324" s="227"/>
      <c r="HR324" s="227"/>
      <c r="HS324" s="227"/>
      <c r="HT324" s="227"/>
      <c r="HU324" s="227"/>
      <c r="HV324" s="227"/>
      <c r="HW324" s="227"/>
      <c r="HX324" s="227"/>
      <c r="HY324" s="227"/>
      <c r="HZ324" s="227"/>
      <c r="IA324" s="227"/>
      <c r="IB324" s="227"/>
      <c r="IC324" s="227"/>
      <c r="ID324" s="227"/>
      <c r="IE324" s="227"/>
      <c r="IF324" s="227"/>
      <c r="IG324" s="227"/>
      <c r="IH324" s="227"/>
      <c r="II324" s="227"/>
      <c r="IJ324" s="227"/>
      <c r="IK324" s="227"/>
      <c r="IL324" s="227"/>
      <c r="IM324" s="227"/>
      <c r="IN324" s="227"/>
      <c r="IO324" s="227"/>
      <c r="IP324" s="227"/>
      <c r="IQ324" s="227"/>
      <c r="IR324" s="227"/>
      <c r="IS324" s="227"/>
      <c r="IT324" s="227"/>
      <c r="IU324" s="227"/>
      <c r="IV324" s="227"/>
    </row>
    <row r="325" spans="1:256">
      <c r="A325" s="107"/>
      <c r="D325" s="157"/>
      <c r="E325" s="227"/>
      <c r="F325" s="157"/>
      <c r="G325" s="227"/>
      <c r="H325" s="109"/>
      <c r="I325" s="109"/>
      <c r="J325" s="109"/>
      <c r="K325" s="227"/>
      <c r="L325" s="227"/>
      <c r="M325" s="227"/>
      <c r="N325" s="227"/>
      <c r="O325" s="227"/>
      <c r="P325" s="227"/>
      <c r="Q325" s="227"/>
      <c r="R325" s="227"/>
      <c r="S325" s="227"/>
      <c r="T325" s="227"/>
      <c r="U325" s="227"/>
      <c r="V325" s="227"/>
      <c r="W325" s="227"/>
      <c r="X325" s="227"/>
      <c r="Y325" s="227"/>
      <c r="Z325" s="227"/>
      <c r="AA325" s="227"/>
      <c r="AB325" s="227"/>
      <c r="AC325" s="227"/>
      <c r="AD325" s="227"/>
      <c r="AE325" s="227"/>
      <c r="AF325" s="227"/>
      <c r="AG325" s="227"/>
      <c r="AH325" s="227"/>
      <c r="AI325" s="227"/>
      <c r="AJ325" s="227"/>
      <c r="AK325" s="227"/>
      <c r="AL325" s="227"/>
      <c r="AM325" s="227"/>
      <c r="AN325" s="227"/>
      <c r="AO325" s="227"/>
      <c r="AP325" s="227"/>
      <c r="AQ325" s="227"/>
      <c r="AR325" s="227"/>
      <c r="AS325" s="227"/>
      <c r="AT325" s="227"/>
      <c r="AU325" s="227"/>
      <c r="AV325" s="227"/>
      <c r="AW325" s="227"/>
      <c r="AX325" s="227"/>
      <c r="AY325" s="227"/>
      <c r="AZ325" s="227"/>
      <c r="BA325" s="227"/>
      <c r="BB325" s="227"/>
      <c r="BC325" s="227"/>
      <c r="BD325" s="227"/>
      <c r="BE325" s="227"/>
      <c r="BF325" s="227"/>
      <c r="BG325" s="227"/>
      <c r="BH325" s="227"/>
      <c r="BI325" s="227"/>
      <c r="BJ325" s="227"/>
      <c r="BK325" s="227"/>
      <c r="BL325" s="227"/>
      <c r="BM325" s="227"/>
      <c r="BN325" s="227"/>
      <c r="BO325" s="227"/>
      <c r="BP325" s="227"/>
      <c r="BQ325" s="227"/>
      <c r="BR325" s="227"/>
      <c r="BS325" s="227"/>
      <c r="BT325" s="227"/>
      <c r="BU325" s="227"/>
      <c r="BV325" s="227"/>
      <c r="BW325" s="227"/>
      <c r="BX325" s="227"/>
      <c r="BY325" s="227"/>
      <c r="BZ325" s="227"/>
      <c r="CA325" s="227"/>
      <c r="CB325" s="227"/>
      <c r="CC325" s="109"/>
      <c r="CD325" s="109"/>
      <c r="CE325" s="109"/>
      <c r="CF325" s="109"/>
      <c r="CG325" s="109"/>
      <c r="CH325" s="109"/>
      <c r="CI325" s="109"/>
      <c r="CJ325" s="109"/>
      <c r="CK325" s="109"/>
      <c r="CL325" s="109"/>
      <c r="CM325" s="109"/>
      <c r="CN325" s="109"/>
      <c r="CO325" s="109"/>
      <c r="CP325" s="109"/>
      <c r="CQ325" s="109"/>
      <c r="CR325" s="109"/>
      <c r="CS325" s="109"/>
      <c r="CT325" s="109"/>
      <c r="CU325" s="227"/>
      <c r="CV325" s="227"/>
      <c r="CW325" s="227"/>
      <c r="CX325" s="227"/>
      <c r="CY325" s="227"/>
      <c r="CZ325" s="227"/>
      <c r="DA325" s="227"/>
      <c r="DB325" s="227"/>
      <c r="DC325" s="227"/>
      <c r="DD325" s="227"/>
      <c r="DE325" s="227"/>
      <c r="DF325" s="227"/>
      <c r="DG325" s="227"/>
      <c r="DH325" s="227"/>
      <c r="DI325" s="227"/>
      <c r="DJ325" s="227"/>
      <c r="DK325" s="227"/>
      <c r="DL325" s="227"/>
      <c r="DM325" s="227"/>
      <c r="DN325" s="227"/>
      <c r="DO325" s="227"/>
      <c r="DP325" s="227"/>
      <c r="DQ325" s="227"/>
      <c r="DR325" s="227"/>
      <c r="DS325" s="227"/>
      <c r="DT325" s="227"/>
      <c r="DU325" s="227"/>
      <c r="DV325" s="227"/>
      <c r="DW325" s="227"/>
      <c r="DX325" s="227"/>
      <c r="DY325" s="227"/>
      <c r="DZ325" s="227"/>
      <c r="EA325" s="227"/>
      <c r="EB325" s="227"/>
      <c r="EC325" s="227"/>
      <c r="ED325" s="227"/>
      <c r="EE325" s="227"/>
      <c r="EF325" s="227"/>
      <c r="EG325" s="227"/>
      <c r="EH325" s="227"/>
      <c r="EI325" s="227"/>
      <c r="EJ325" s="227"/>
      <c r="EK325" s="227"/>
      <c r="EL325" s="227"/>
      <c r="EM325" s="227"/>
      <c r="EN325" s="227"/>
      <c r="EO325" s="227"/>
      <c r="EP325" s="227"/>
      <c r="EQ325" s="227"/>
      <c r="ER325" s="227"/>
      <c r="ES325" s="227"/>
      <c r="ET325" s="227"/>
      <c r="EU325" s="227"/>
      <c r="EV325" s="227"/>
      <c r="EW325" s="227"/>
      <c r="EX325" s="227"/>
      <c r="EY325" s="227"/>
      <c r="EZ325" s="227"/>
      <c r="FA325" s="227"/>
      <c r="FB325" s="227"/>
      <c r="FC325" s="227"/>
      <c r="FD325" s="227"/>
      <c r="FE325" s="227"/>
      <c r="FF325" s="227"/>
      <c r="FG325" s="227"/>
      <c r="FH325" s="227"/>
      <c r="FI325" s="227"/>
      <c r="FJ325" s="227"/>
      <c r="FK325" s="227"/>
      <c r="FL325" s="227"/>
      <c r="FM325" s="227"/>
      <c r="FN325" s="227"/>
      <c r="FO325" s="227"/>
      <c r="FP325" s="227"/>
      <c r="FQ325" s="227"/>
      <c r="FR325" s="227"/>
      <c r="FS325" s="227"/>
      <c r="FT325" s="227"/>
      <c r="FU325" s="227"/>
      <c r="FV325" s="227"/>
      <c r="FW325" s="227"/>
      <c r="FX325" s="227"/>
      <c r="FY325" s="227"/>
      <c r="FZ325" s="227"/>
      <c r="GA325" s="227"/>
      <c r="GB325" s="227"/>
      <c r="GC325" s="227"/>
      <c r="GD325" s="227"/>
      <c r="GE325" s="227"/>
      <c r="GF325" s="227"/>
      <c r="GG325" s="227"/>
      <c r="GH325" s="227"/>
      <c r="GI325" s="227"/>
      <c r="GJ325" s="227"/>
      <c r="GK325" s="227"/>
      <c r="GL325" s="227"/>
      <c r="GM325" s="227"/>
      <c r="GN325" s="227"/>
      <c r="GO325" s="227"/>
      <c r="GP325" s="227"/>
      <c r="GQ325" s="227"/>
      <c r="GR325" s="227"/>
      <c r="GS325" s="227"/>
      <c r="GT325" s="227"/>
      <c r="GU325" s="227"/>
      <c r="GV325" s="227"/>
      <c r="GW325" s="227"/>
      <c r="GX325" s="227"/>
      <c r="GY325" s="227"/>
      <c r="GZ325" s="227"/>
      <c r="HA325" s="227"/>
      <c r="HB325" s="227"/>
      <c r="HC325" s="227"/>
      <c r="HD325" s="227"/>
      <c r="HE325" s="227"/>
      <c r="HF325" s="227"/>
      <c r="HG325" s="227"/>
      <c r="HH325" s="227"/>
      <c r="HI325" s="227"/>
      <c r="HJ325" s="227"/>
      <c r="HK325" s="227"/>
      <c r="HL325" s="227"/>
      <c r="HM325" s="227"/>
      <c r="HN325" s="227"/>
      <c r="HO325" s="227"/>
      <c r="HP325" s="227"/>
      <c r="HQ325" s="227"/>
      <c r="HR325" s="227"/>
      <c r="HS325" s="227"/>
      <c r="HT325" s="227"/>
      <c r="HU325" s="227"/>
      <c r="HV325" s="227"/>
      <c r="HW325" s="227"/>
      <c r="HX325" s="227"/>
      <c r="HY325" s="227"/>
      <c r="HZ325" s="227"/>
      <c r="IA325" s="227"/>
      <c r="IB325" s="227"/>
      <c r="IC325" s="227"/>
      <c r="ID325" s="227"/>
      <c r="IE325" s="227"/>
      <c r="IF325" s="227"/>
      <c r="IG325" s="227"/>
      <c r="IH325" s="227"/>
      <c r="II325" s="227"/>
      <c r="IJ325" s="227"/>
      <c r="IK325" s="227"/>
      <c r="IL325" s="227"/>
      <c r="IM325" s="227"/>
      <c r="IN325" s="227"/>
      <c r="IO325" s="227"/>
      <c r="IP325" s="227"/>
      <c r="IQ325" s="227"/>
      <c r="IR325" s="227"/>
      <c r="IS325" s="227"/>
      <c r="IT325" s="227"/>
      <c r="IU325" s="227"/>
      <c r="IV325" s="227"/>
    </row>
    <row r="326" spans="1:256">
      <c r="A326" s="107"/>
      <c r="D326" s="157"/>
      <c r="E326" s="227"/>
      <c r="F326" s="157"/>
      <c r="G326" s="227"/>
      <c r="H326" s="109"/>
      <c r="I326" s="109"/>
      <c r="J326" s="109"/>
      <c r="K326" s="227"/>
      <c r="L326" s="227"/>
      <c r="M326" s="227"/>
      <c r="N326" s="227"/>
      <c r="O326" s="227"/>
      <c r="P326" s="227"/>
      <c r="Q326" s="227"/>
      <c r="R326" s="227"/>
      <c r="S326" s="227"/>
      <c r="T326" s="227"/>
      <c r="U326" s="227"/>
      <c r="V326" s="227"/>
      <c r="W326" s="227"/>
      <c r="X326" s="227"/>
      <c r="Y326" s="227"/>
      <c r="Z326" s="227"/>
      <c r="AA326" s="227"/>
      <c r="AB326" s="227"/>
      <c r="AC326" s="227"/>
      <c r="AD326" s="227"/>
      <c r="AE326" s="227"/>
      <c r="AF326" s="227"/>
      <c r="AG326" s="227"/>
      <c r="AH326" s="227"/>
      <c r="AI326" s="227"/>
      <c r="AJ326" s="227"/>
      <c r="AK326" s="227"/>
      <c r="AL326" s="227"/>
      <c r="AM326" s="227"/>
      <c r="AN326" s="227"/>
      <c r="AO326" s="227"/>
      <c r="AP326" s="227"/>
      <c r="AQ326" s="227"/>
      <c r="AR326" s="227"/>
      <c r="AS326" s="227"/>
      <c r="AT326" s="227"/>
      <c r="AU326" s="227"/>
      <c r="AV326" s="227"/>
      <c r="AW326" s="227"/>
      <c r="AX326" s="227"/>
      <c r="AY326" s="227"/>
      <c r="AZ326" s="227"/>
      <c r="BA326" s="227"/>
      <c r="BB326" s="227"/>
      <c r="BC326" s="227"/>
      <c r="BD326" s="227"/>
      <c r="BE326" s="227"/>
      <c r="BF326" s="227"/>
      <c r="BG326" s="227"/>
      <c r="BH326" s="227"/>
      <c r="BI326" s="227"/>
      <c r="BJ326" s="227"/>
      <c r="BK326" s="227"/>
      <c r="BL326" s="227"/>
      <c r="BM326" s="227"/>
      <c r="BN326" s="227"/>
      <c r="BO326" s="227"/>
      <c r="BP326" s="227"/>
      <c r="BQ326" s="227"/>
      <c r="BR326" s="227"/>
      <c r="BS326" s="227"/>
      <c r="BT326" s="227"/>
      <c r="BU326" s="227"/>
      <c r="BV326" s="227"/>
      <c r="BW326" s="227"/>
      <c r="BX326" s="227"/>
      <c r="BY326" s="227"/>
      <c r="BZ326" s="227"/>
      <c r="CA326" s="227"/>
      <c r="CB326" s="227"/>
      <c r="CC326" s="109"/>
      <c r="CD326" s="109"/>
      <c r="CE326" s="109"/>
      <c r="CF326" s="109"/>
      <c r="CG326" s="109"/>
      <c r="CH326" s="109"/>
      <c r="CI326" s="109"/>
      <c r="CJ326" s="109"/>
      <c r="CK326" s="109"/>
      <c r="CL326" s="109"/>
      <c r="CM326" s="109"/>
      <c r="CN326" s="109"/>
      <c r="CO326" s="109"/>
      <c r="CP326" s="109"/>
      <c r="CQ326" s="109"/>
      <c r="CR326" s="109"/>
      <c r="CS326" s="109"/>
      <c r="CT326" s="109"/>
      <c r="CU326" s="227"/>
      <c r="CV326" s="227"/>
      <c r="CW326" s="227"/>
      <c r="CX326" s="227"/>
      <c r="CY326" s="227"/>
      <c r="CZ326" s="227"/>
      <c r="DA326" s="227"/>
      <c r="DB326" s="227"/>
      <c r="DC326" s="227"/>
      <c r="DD326" s="227"/>
      <c r="DE326" s="227"/>
      <c r="DF326" s="227"/>
      <c r="DG326" s="227"/>
      <c r="DH326" s="227"/>
      <c r="DI326" s="227"/>
      <c r="DJ326" s="227"/>
      <c r="DK326" s="227"/>
      <c r="DL326" s="227"/>
      <c r="DM326" s="227"/>
      <c r="DN326" s="227"/>
      <c r="DO326" s="227"/>
      <c r="DP326" s="227"/>
      <c r="DQ326" s="227"/>
      <c r="DR326" s="227"/>
      <c r="DS326" s="227"/>
      <c r="DT326" s="227"/>
      <c r="DU326" s="227"/>
      <c r="DV326" s="227"/>
      <c r="DW326" s="227"/>
      <c r="DX326" s="227"/>
      <c r="DY326" s="227"/>
      <c r="DZ326" s="227"/>
      <c r="EA326" s="227"/>
      <c r="EB326" s="227"/>
      <c r="EC326" s="227"/>
      <c r="ED326" s="227"/>
      <c r="EE326" s="227"/>
      <c r="EF326" s="227"/>
      <c r="EG326" s="227"/>
      <c r="EH326" s="227"/>
      <c r="EI326" s="227"/>
      <c r="EJ326" s="227"/>
      <c r="EK326" s="227"/>
      <c r="EL326" s="227"/>
      <c r="EM326" s="227"/>
      <c r="EN326" s="227"/>
      <c r="EO326" s="227"/>
      <c r="EP326" s="227"/>
      <c r="EQ326" s="227"/>
      <c r="ER326" s="227"/>
      <c r="ES326" s="227"/>
      <c r="ET326" s="227"/>
      <c r="EU326" s="227"/>
      <c r="EV326" s="227"/>
      <c r="EW326" s="227"/>
      <c r="EX326" s="227"/>
      <c r="EY326" s="227"/>
      <c r="EZ326" s="227"/>
      <c r="FA326" s="227"/>
      <c r="FB326" s="227"/>
      <c r="FC326" s="227"/>
      <c r="FD326" s="227"/>
      <c r="FE326" s="227"/>
      <c r="FF326" s="227"/>
      <c r="FG326" s="227"/>
      <c r="FH326" s="227"/>
      <c r="FI326" s="227"/>
      <c r="FJ326" s="227"/>
      <c r="FK326" s="227"/>
      <c r="FL326" s="227"/>
      <c r="FM326" s="227"/>
      <c r="FN326" s="227"/>
      <c r="FO326" s="227"/>
      <c r="FP326" s="227"/>
      <c r="FQ326" s="227"/>
      <c r="FR326" s="227"/>
      <c r="FS326" s="227"/>
      <c r="FT326" s="227"/>
      <c r="FU326" s="227"/>
      <c r="FV326" s="227"/>
      <c r="FW326" s="227"/>
      <c r="FX326" s="227"/>
      <c r="FY326" s="227"/>
      <c r="FZ326" s="227"/>
      <c r="GA326" s="227"/>
      <c r="GB326" s="227"/>
      <c r="GC326" s="227"/>
      <c r="GD326" s="227"/>
      <c r="GE326" s="227"/>
      <c r="GF326" s="227"/>
      <c r="GG326" s="227"/>
      <c r="GH326" s="227"/>
      <c r="GI326" s="227"/>
      <c r="GJ326" s="227"/>
      <c r="GK326" s="227"/>
      <c r="GL326" s="227"/>
      <c r="GM326" s="227"/>
      <c r="GN326" s="227"/>
      <c r="GO326" s="227"/>
      <c r="GP326" s="227"/>
      <c r="GQ326" s="227"/>
      <c r="GR326" s="227"/>
      <c r="GS326" s="227"/>
      <c r="GT326" s="227"/>
      <c r="GU326" s="227"/>
      <c r="GV326" s="227"/>
      <c r="GW326" s="227"/>
      <c r="GX326" s="227"/>
      <c r="GY326" s="227"/>
      <c r="GZ326" s="227"/>
      <c r="HA326" s="227"/>
      <c r="HB326" s="227"/>
      <c r="HC326" s="227"/>
      <c r="HD326" s="227"/>
      <c r="HE326" s="227"/>
      <c r="HF326" s="227"/>
      <c r="HG326" s="227"/>
      <c r="HH326" s="227"/>
      <c r="HI326" s="227"/>
      <c r="HJ326" s="227"/>
      <c r="HK326" s="227"/>
      <c r="HL326" s="227"/>
      <c r="HM326" s="227"/>
      <c r="HN326" s="227"/>
      <c r="HO326" s="227"/>
      <c r="HP326" s="227"/>
      <c r="HQ326" s="227"/>
      <c r="HR326" s="227"/>
      <c r="HS326" s="227"/>
      <c r="HT326" s="227"/>
      <c r="HU326" s="227"/>
      <c r="HV326" s="227"/>
      <c r="HW326" s="227"/>
      <c r="HX326" s="227"/>
      <c r="HY326" s="227"/>
      <c r="HZ326" s="227"/>
      <c r="IA326" s="227"/>
      <c r="IB326" s="227"/>
      <c r="IC326" s="227"/>
      <c r="ID326" s="227"/>
      <c r="IE326" s="227"/>
      <c r="IF326" s="227"/>
      <c r="IG326" s="227"/>
      <c r="IH326" s="227"/>
      <c r="II326" s="227"/>
      <c r="IJ326" s="227"/>
      <c r="IK326" s="227"/>
      <c r="IL326" s="227"/>
      <c r="IM326" s="227"/>
      <c r="IN326" s="227"/>
      <c r="IO326" s="227"/>
      <c r="IP326" s="227"/>
      <c r="IQ326" s="227"/>
      <c r="IR326" s="227"/>
      <c r="IS326" s="227"/>
      <c r="IT326" s="227"/>
      <c r="IU326" s="227"/>
      <c r="IV326" s="227"/>
    </row>
    <row r="327" spans="1:256">
      <c r="A327" s="107"/>
      <c r="D327" s="157"/>
      <c r="E327" s="227"/>
      <c r="F327" s="157"/>
      <c r="G327" s="227"/>
      <c r="H327" s="109"/>
      <c r="I327" s="109"/>
      <c r="J327" s="109"/>
      <c r="K327" s="227"/>
      <c r="L327" s="227"/>
      <c r="M327" s="227"/>
      <c r="N327" s="227"/>
      <c r="O327" s="227"/>
      <c r="P327" s="227"/>
      <c r="Q327" s="227"/>
      <c r="R327" s="227"/>
      <c r="S327" s="227"/>
      <c r="T327" s="227"/>
      <c r="U327" s="227"/>
      <c r="V327" s="227"/>
      <c r="W327" s="227"/>
      <c r="X327" s="227"/>
      <c r="Y327" s="227"/>
      <c r="Z327" s="227"/>
      <c r="AA327" s="227"/>
      <c r="AB327" s="227"/>
      <c r="AC327" s="227"/>
      <c r="AD327" s="227"/>
      <c r="AE327" s="227"/>
      <c r="AF327" s="227"/>
      <c r="AG327" s="227"/>
      <c r="AH327" s="227"/>
      <c r="AI327" s="227"/>
      <c r="AJ327" s="227"/>
      <c r="AK327" s="227"/>
      <c r="AL327" s="227"/>
      <c r="AM327" s="227"/>
      <c r="AN327" s="227"/>
      <c r="AO327" s="227"/>
      <c r="AP327" s="227"/>
      <c r="AQ327" s="227"/>
      <c r="AR327" s="227"/>
      <c r="AS327" s="227"/>
      <c r="AT327" s="227"/>
      <c r="AU327" s="227"/>
      <c r="AV327" s="227"/>
      <c r="AW327" s="227"/>
      <c r="AX327" s="227"/>
      <c r="AY327" s="227"/>
      <c r="AZ327" s="227"/>
      <c r="BA327" s="227"/>
      <c r="BB327" s="227"/>
      <c r="BC327" s="227"/>
      <c r="BD327" s="227"/>
      <c r="BE327" s="227"/>
      <c r="BF327" s="227"/>
      <c r="BG327" s="227"/>
      <c r="BH327" s="227"/>
      <c r="BI327" s="227"/>
      <c r="BJ327" s="227"/>
      <c r="BK327" s="227"/>
      <c r="BL327" s="227"/>
      <c r="BM327" s="227"/>
      <c r="BN327" s="227"/>
      <c r="BO327" s="227"/>
      <c r="BP327" s="227"/>
      <c r="BQ327" s="227"/>
      <c r="BR327" s="227"/>
      <c r="BS327" s="227"/>
      <c r="BT327" s="227"/>
      <c r="BU327" s="227"/>
      <c r="BV327" s="227"/>
      <c r="BW327" s="227"/>
      <c r="BX327" s="227"/>
      <c r="BY327" s="227"/>
      <c r="BZ327" s="227"/>
      <c r="CA327" s="227"/>
      <c r="CB327" s="227"/>
      <c r="CC327" s="109"/>
      <c r="CD327" s="109"/>
      <c r="CE327" s="109"/>
      <c r="CF327" s="109"/>
      <c r="CG327" s="109"/>
      <c r="CH327" s="109"/>
      <c r="CI327" s="109"/>
      <c r="CJ327" s="109"/>
      <c r="CK327" s="109"/>
      <c r="CL327" s="109"/>
      <c r="CM327" s="109"/>
      <c r="CN327" s="109"/>
      <c r="CO327" s="109"/>
      <c r="CP327" s="109"/>
      <c r="CQ327" s="109"/>
      <c r="CR327" s="109"/>
      <c r="CS327" s="109"/>
      <c r="CT327" s="109"/>
      <c r="CU327" s="227"/>
      <c r="CV327" s="227"/>
      <c r="CW327" s="227"/>
      <c r="CX327" s="227"/>
      <c r="CY327" s="227"/>
      <c r="CZ327" s="227"/>
      <c r="DA327" s="227"/>
      <c r="DB327" s="227"/>
      <c r="DC327" s="227"/>
      <c r="DD327" s="227"/>
      <c r="DE327" s="227"/>
      <c r="DF327" s="227"/>
      <c r="DG327" s="227"/>
      <c r="DH327" s="227"/>
      <c r="DI327" s="227"/>
      <c r="DJ327" s="227"/>
      <c r="DK327" s="227"/>
      <c r="DL327" s="227"/>
      <c r="DM327" s="227"/>
      <c r="DN327" s="227"/>
      <c r="DO327" s="227"/>
      <c r="DP327" s="227"/>
      <c r="DQ327" s="227"/>
      <c r="DR327" s="227"/>
      <c r="DS327" s="227"/>
      <c r="DT327" s="227"/>
      <c r="DU327" s="227"/>
      <c r="DV327" s="227"/>
      <c r="DW327" s="227"/>
      <c r="DX327" s="227"/>
      <c r="DY327" s="227"/>
      <c r="DZ327" s="227"/>
      <c r="EA327" s="227"/>
      <c r="EB327" s="227"/>
      <c r="EC327" s="227"/>
      <c r="ED327" s="227"/>
      <c r="EE327" s="227"/>
      <c r="EF327" s="227"/>
      <c r="EG327" s="227"/>
      <c r="EH327" s="227"/>
      <c r="EI327" s="227"/>
      <c r="EJ327" s="227"/>
      <c r="EK327" s="227"/>
      <c r="EL327" s="227"/>
      <c r="EM327" s="227"/>
      <c r="EN327" s="227"/>
      <c r="EO327" s="227"/>
      <c r="EP327" s="227"/>
      <c r="EQ327" s="227"/>
      <c r="ER327" s="227"/>
      <c r="ES327" s="227"/>
      <c r="ET327" s="227"/>
      <c r="EU327" s="227"/>
      <c r="EV327" s="227"/>
      <c r="EW327" s="227"/>
      <c r="EX327" s="227"/>
      <c r="EY327" s="227"/>
      <c r="EZ327" s="227"/>
      <c r="FA327" s="227"/>
      <c r="FB327" s="227"/>
      <c r="FC327" s="227"/>
      <c r="FD327" s="227"/>
      <c r="FE327" s="227"/>
      <c r="FF327" s="227"/>
      <c r="FG327" s="227"/>
      <c r="FH327" s="227"/>
      <c r="FI327" s="227"/>
      <c r="FJ327" s="227"/>
      <c r="FK327" s="227"/>
      <c r="FL327" s="227"/>
      <c r="FM327" s="227"/>
      <c r="FN327" s="227"/>
      <c r="FO327" s="227"/>
      <c r="FP327" s="227"/>
      <c r="FQ327" s="227"/>
      <c r="FR327" s="227"/>
      <c r="FS327" s="227"/>
      <c r="FT327" s="227"/>
      <c r="FU327" s="227"/>
      <c r="FV327" s="227"/>
      <c r="FW327" s="227"/>
      <c r="FX327" s="227"/>
      <c r="FY327" s="227"/>
      <c r="FZ327" s="227"/>
      <c r="GA327" s="227"/>
      <c r="GB327" s="227"/>
      <c r="GC327" s="227"/>
      <c r="GD327" s="227"/>
      <c r="GE327" s="227"/>
      <c r="GF327" s="227"/>
      <c r="GG327" s="227"/>
      <c r="GH327" s="227"/>
      <c r="GI327" s="227"/>
      <c r="GJ327" s="227"/>
      <c r="GK327" s="227"/>
      <c r="GL327" s="227"/>
      <c r="GM327" s="227"/>
      <c r="GN327" s="227"/>
      <c r="GO327" s="227"/>
      <c r="GP327" s="227"/>
      <c r="GQ327" s="227"/>
      <c r="GR327" s="227"/>
      <c r="GS327" s="227"/>
      <c r="GT327" s="227"/>
      <c r="GU327" s="227"/>
      <c r="GV327" s="227"/>
      <c r="GW327" s="227"/>
      <c r="GX327" s="227"/>
      <c r="GY327" s="227"/>
      <c r="GZ327" s="227"/>
      <c r="HA327" s="227"/>
      <c r="HB327" s="227"/>
      <c r="HC327" s="227"/>
      <c r="HD327" s="227"/>
      <c r="HE327" s="227"/>
      <c r="HF327" s="227"/>
      <c r="HG327" s="227"/>
      <c r="HH327" s="227"/>
      <c r="HI327" s="227"/>
      <c r="HJ327" s="227"/>
      <c r="HK327" s="227"/>
      <c r="HL327" s="227"/>
      <c r="HM327" s="227"/>
      <c r="HN327" s="227"/>
      <c r="HO327" s="227"/>
      <c r="HP327" s="227"/>
      <c r="HQ327" s="227"/>
      <c r="HR327" s="227"/>
      <c r="HS327" s="227"/>
      <c r="HT327" s="227"/>
      <c r="HU327" s="227"/>
      <c r="HV327" s="227"/>
      <c r="HW327" s="227"/>
      <c r="HX327" s="227"/>
      <c r="HY327" s="227"/>
      <c r="HZ327" s="227"/>
      <c r="IA327" s="227"/>
      <c r="IB327" s="227"/>
      <c r="IC327" s="227"/>
      <c r="ID327" s="227"/>
      <c r="IE327" s="227"/>
      <c r="IF327" s="227"/>
      <c r="IG327" s="227"/>
      <c r="IH327" s="227"/>
      <c r="II327" s="227"/>
      <c r="IJ327" s="227"/>
      <c r="IK327" s="227"/>
      <c r="IL327" s="227"/>
      <c r="IM327" s="227"/>
      <c r="IN327" s="227"/>
      <c r="IO327" s="227"/>
      <c r="IP327" s="227"/>
      <c r="IQ327" s="227"/>
      <c r="IR327" s="227"/>
      <c r="IS327" s="227"/>
      <c r="IT327" s="227"/>
      <c r="IU327" s="227"/>
      <c r="IV327" s="227"/>
    </row>
    <row r="328" spans="1:256">
      <c r="A328" s="107"/>
      <c r="D328" s="157"/>
      <c r="E328" s="227"/>
      <c r="F328" s="157"/>
      <c r="G328" s="227"/>
      <c r="H328" s="109"/>
      <c r="I328" s="109"/>
      <c r="J328" s="109"/>
      <c r="K328" s="227"/>
      <c r="L328" s="227"/>
      <c r="M328" s="227"/>
      <c r="N328" s="227"/>
      <c r="O328" s="227"/>
      <c r="P328" s="227"/>
      <c r="Q328" s="227"/>
      <c r="R328" s="227"/>
      <c r="S328" s="227"/>
      <c r="T328" s="227"/>
      <c r="U328" s="227"/>
      <c r="V328" s="227"/>
      <c r="W328" s="227"/>
      <c r="X328" s="227"/>
      <c r="Y328" s="227"/>
      <c r="Z328" s="227"/>
      <c r="AA328" s="227"/>
      <c r="AB328" s="227"/>
      <c r="AC328" s="227"/>
      <c r="AD328" s="227"/>
      <c r="AE328" s="227"/>
      <c r="AF328" s="227"/>
      <c r="AG328" s="227"/>
      <c r="AH328" s="227"/>
      <c r="AI328" s="227"/>
      <c r="AJ328" s="227"/>
      <c r="AK328" s="227"/>
      <c r="AL328" s="227"/>
      <c r="AM328" s="227"/>
      <c r="AN328" s="227"/>
      <c r="AO328" s="227"/>
      <c r="AP328" s="227"/>
      <c r="AQ328" s="227"/>
      <c r="AR328" s="227"/>
      <c r="AS328" s="227"/>
      <c r="AT328" s="227"/>
      <c r="AU328" s="227"/>
      <c r="AV328" s="227"/>
      <c r="AW328" s="227"/>
      <c r="AX328" s="227"/>
      <c r="AY328" s="227"/>
      <c r="AZ328" s="227"/>
      <c r="BA328" s="227"/>
      <c r="BB328" s="227"/>
      <c r="BC328" s="227"/>
      <c r="BD328" s="227"/>
      <c r="BE328" s="227"/>
      <c r="BF328" s="227"/>
      <c r="BG328" s="227"/>
      <c r="BH328" s="227"/>
      <c r="BI328" s="227"/>
      <c r="BJ328" s="227"/>
      <c r="BK328" s="227"/>
      <c r="BL328" s="227"/>
      <c r="BM328" s="227"/>
      <c r="BN328" s="227"/>
      <c r="BO328" s="227"/>
      <c r="BP328" s="227"/>
      <c r="BQ328" s="227"/>
      <c r="BR328" s="227"/>
      <c r="BS328" s="227"/>
      <c r="BT328" s="227"/>
      <c r="BU328" s="227"/>
      <c r="BV328" s="227"/>
      <c r="BW328" s="227"/>
      <c r="BX328" s="227"/>
      <c r="BY328" s="227"/>
      <c r="BZ328" s="227"/>
      <c r="CA328" s="227"/>
      <c r="CB328" s="227"/>
      <c r="CC328" s="109"/>
      <c r="CD328" s="109"/>
      <c r="CE328" s="109"/>
      <c r="CF328" s="109"/>
      <c r="CG328" s="109"/>
      <c r="CH328" s="109"/>
      <c r="CI328" s="109"/>
      <c r="CJ328" s="109"/>
      <c r="CK328" s="109"/>
      <c r="CL328" s="109"/>
      <c r="CM328" s="109"/>
      <c r="CN328" s="109"/>
      <c r="CO328" s="109"/>
      <c r="CP328" s="109"/>
      <c r="CQ328" s="109"/>
      <c r="CR328" s="109"/>
      <c r="CS328" s="109"/>
      <c r="CT328" s="109"/>
      <c r="CU328" s="227"/>
      <c r="CV328" s="227"/>
      <c r="CW328" s="227"/>
      <c r="CX328" s="227"/>
      <c r="CY328" s="227"/>
      <c r="CZ328" s="227"/>
      <c r="DA328" s="227"/>
      <c r="DB328" s="227"/>
      <c r="DC328" s="227"/>
      <c r="DD328" s="227"/>
      <c r="DE328" s="227"/>
      <c r="DF328" s="227"/>
      <c r="DG328" s="227"/>
      <c r="DH328" s="227"/>
      <c r="DI328" s="227"/>
      <c r="DJ328" s="227"/>
      <c r="DK328" s="227"/>
      <c r="DL328" s="227"/>
      <c r="DM328" s="227"/>
      <c r="DN328" s="227"/>
      <c r="DO328" s="227"/>
      <c r="DP328" s="227"/>
      <c r="DQ328" s="227"/>
      <c r="DR328" s="227"/>
      <c r="DS328" s="227"/>
      <c r="DT328" s="227"/>
      <c r="DU328" s="227"/>
      <c r="DV328" s="227"/>
      <c r="DW328" s="227"/>
      <c r="DX328" s="227"/>
      <c r="DY328" s="227"/>
      <c r="DZ328" s="227"/>
      <c r="EA328" s="227"/>
      <c r="EB328" s="227"/>
      <c r="EC328" s="227"/>
      <c r="ED328" s="227"/>
      <c r="EE328" s="227"/>
      <c r="EF328" s="227"/>
      <c r="EG328" s="227"/>
      <c r="EH328" s="227"/>
      <c r="EI328" s="227"/>
      <c r="EJ328" s="227"/>
      <c r="EK328" s="227"/>
      <c r="EL328" s="227"/>
      <c r="EM328" s="227"/>
      <c r="EN328" s="227"/>
      <c r="EO328" s="227"/>
      <c r="EP328" s="227"/>
      <c r="EQ328" s="227"/>
      <c r="ER328" s="227"/>
      <c r="ES328" s="227"/>
      <c r="ET328" s="227"/>
      <c r="EU328" s="227"/>
      <c r="EV328" s="227"/>
      <c r="EW328" s="227"/>
      <c r="EX328" s="227"/>
      <c r="EY328" s="227"/>
      <c r="EZ328" s="227"/>
      <c r="FA328" s="227"/>
      <c r="FB328" s="227"/>
      <c r="FC328" s="227"/>
      <c r="FD328" s="227"/>
      <c r="FE328" s="227"/>
      <c r="FF328" s="227"/>
      <c r="FG328" s="227"/>
      <c r="FH328" s="227"/>
      <c r="FI328" s="227"/>
      <c r="FJ328" s="227"/>
      <c r="FK328" s="227"/>
      <c r="FL328" s="227"/>
      <c r="FM328" s="227"/>
      <c r="FN328" s="227"/>
      <c r="FO328" s="227"/>
      <c r="FP328" s="227"/>
      <c r="FQ328" s="227"/>
      <c r="FR328" s="227"/>
      <c r="FS328" s="227"/>
      <c r="FT328" s="227"/>
      <c r="FU328" s="227"/>
      <c r="FV328" s="227"/>
      <c r="FW328" s="227"/>
      <c r="FX328" s="227"/>
      <c r="FY328" s="227"/>
      <c r="FZ328" s="227"/>
      <c r="GA328" s="227"/>
      <c r="GB328" s="227"/>
      <c r="GC328" s="227"/>
      <c r="GD328" s="227"/>
      <c r="GE328" s="227"/>
      <c r="GF328" s="227"/>
      <c r="GG328" s="227"/>
      <c r="GH328" s="227"/>
      <c r="GI328" s="227"/>
      <c r="GJ328" s="227"/>
      <c r="GK328" s="227"/>
      <c r="GL328" s="227"/>
      <c r="GM328" s="227"/>
      <c r="GN328" s="227"/>
      <c r="GO328" s="227"/>
      <c r="GP328" s="227"/>
      <c r="GQ328" s="227"/>
      <c r="GR328" s="227"/>
      <c r="GS328" s="227"/>
      <c r="GT328" s="227"/>
      <c r="GU328" s="227"/>
      <c r="GV328" s="227"/>
      <c r="GW328" s="227"/>
      <c r="GX328" s="227"/>
      <c r="GY328" s="227"/>
      <c r="GZ328" s="227"/>
      <c r="HA328" s="227"/>
      <c r="HB328" s="227"/>
      <c r="HC328" s="227"/>
      <c r="HD328" s="227"/>
      <c r="HE328" s="227"/>
      <c r="HF328" s="227"/>
      <c r="HG328" s="227"/>
      <c r="HH328" s="227"/>
      <c r="HI328" s="227"/>
      <c r="HJ328" s="227"/>
      <c r="HK328" s="227"/>
      <c r="HL328" s="227"/>
      <c r="HM328" s="227"/>
      <c r="HN328" s="227"/>
      <c r="HO328" s="227"/>
      <c r="HP328" s="227"/>
      <c r="HQ328" s="227"/>
      <c r="HR328" s="227"/>
      <c r="HS328" s="227"/>
      <c r="HT328" s="227"/>
      <c r="HU328" s="227"/>
      <c r="HV328" s="227"/>
      <c r="HW328" s="227"/>
      <c r="HX328" s="227"/>
      <c r="HY328" s="227"/>
      <c r="HZ328" s="227"/>
      <c r="IA328" s="227"/>
      <c r="IB328" s="227"/>
      <c r="IC328" s="227"/>
      <c r="ID328" s="227"/>
      <c r="IE328" s="227"/>
      <c r="IF328" s="227"/>
      <c r="IG328" s="227"/>
      <c r="IH328" s="227"/>
      <c r="II328" s="227"/>
      <c r="IJ328" s="227"/>
      <c r="IK328" s="227"/>
      <c r="IL328" s="227"/>
      <c r="IM328" s="227"/>
      <c r="IN328" s="227"/>
      <c r="IO328" s="227"/>
      <c r="IP328" s="227"/>
      <c r="IQ328" s="227"/>
      <c r="IR328" s="227"/>
      <c r="IS328" s="227"/>
      <c r="IT328" s="227"/>
      <c r="IU328" s="227"/>
      <c r="IV328" s="227"/>
    </row>
    <row r="329" spans="1:256">
      <c r="A329" s="107"/>
      <c r="D329" s="157"/>
      <c r="E329" s="227"/>
      <c r="F329" s="157"/>
      <c r="G329" s="227"/>
      <c r="H329" s="109"/>
      <c r="I329" s="109"/>
      <c r="J329" s="109"/>
      <c r="K329" s="227"/>
      <c r="L329" s="227"/>
      <c r="M329" s="227"/>
      <c r="N329" s="227"/>
      <c r="O329" s="227"/>
      <c r="P329" s="227"/>
      <c r="Q329" s="227"/>
      <c r="R329" s="227"/>
      <c r="S329" s="227"/>
      <c r="T329" s="227"/>
      <c r="U329" s="227"/>
      <c r="V329" s="227"/>
      <c r="W329" s="227"/>
      <c r="X329" s="227"/>
      <c r="Y329" s="227"/>
      <c r="Z329" s="227"/>
      <c r="AA329" s="227"/>
      <c r="AB329" s="227"/>
      <c r="AC329" s="227"/>
      <c r="AD329" s="227"/>
      <c r="AE329" s="227"/>
      <c r="AF329" s="227"/>
      <c r="AG329" s="227"/>
      <c r="AH329" s="227"/>
      <c r="AI329" s="227"/>
      <c r="AJ329" s="227"/>
      <c r="AK329" s="227"/>
      <c r="AL329" s="227"/>
      <c r="AM329" s="227"/>
      <c r="AN329" s="227"/>
      <c r="AO329" s="227"/>
      <c r="AP329" s="227"/>
      <c r="AQ329" s="227"/>
      <c r="AR329" s="227"/>
      <c r="AS329" s="227"/>
      <c r="AT329" s="227"/>
      <c r="AU329" s="227"/>
      <c r="AV329" s="227"/>
      <c r="AW329" s="227"/>
      <c r="AX329" s="227"/>
      <c r="AY329" s="227"/>
      <c r="AZ329" s="227"/>
      <c r="BA329" s="227"/>
      <c r="BB329" s="227"/>
      <c r="BC329" s="227"/>
      <c r="BD329" s="227"/>
      <c r="BE329" s="227"/>
      <c r="BF329" s="227"/>
      <c r="BG329" s="227"/>
      <c r="BH329" s="227"/>
      <c r="BI329" s="227"/>
      <c r="BJ329" s="227"/>
      <c r="BK329" s="227"/>
      <c r="BL329" s="227"/>
      <c r="BM329" s="227"/>
      <c r="BN329" s="227"/>
      <c r="BO329" s="227"/>
      <c r="BP329" s="227"/>
      <c r="BQ329" s="227"/>
      <c r="BR329" s="227"/>
      <c r="BS329" s="227"/>
      <c r="BT329" s="227"/>
      <c r="BU329" s="227"/>
      <c r="BV329" s="227"/>
      <c r="BW329" s="227"/>
      <c r="BX329" s="227"/>
      <c r="BY329" s="227"/>
      <c r="BZ329" s="227"/>
      <c r="CA329" s="227"/>
      <c r="CB329" s="227"/>
      <c r="CC329" s="109"/>
      <c r="CD329" s="109"/>
      <c r="CE329" s="109"/>
      <c r="CF329" s="109"/>
      <c r="CG329" s="109"/>
      <c r="CH329" s="109"/>
      <c r="CI329" s="109"/>
      <c r="CJ329" s="109"/>
      <c r="CK329" s="109"/>
      <c r="CL329" s="109"/>
      <c r="CM329" s="109"/>
      <c r="CN329" s="109"/>
      <c r="CO329" s="109"/>
      <c r="CP329" s="109"/>
      <c r="CQ329" s="109"/>
      <c r="CR329" s="109"/>
      <c r="CS329" s="109"/>
      <c r="CT329" s="109"/>
      <c r="CU329" s="227"/>
      <c r="CV329" s="227"/>
      <c r="CW329" s="227"/>
      <c r="CX329" s="227"/>
      <c r="CY329" s="227"/>
      <c r="CZ329" s="227"/>
      <c r="DA329" s="227"/>
      <c r="DB329" s="227"/>
      <c r="DC329" s="227"/>
      <c r="DD329" s="227"/>
      <c r="DE329" s="227"/>
      <c r="DF329" s="227"/>
      <c r="DG329" s="227"/>
      <c r="DH329" s="227"/>
      <c r="DI329" s="227"/>
      <c r="DJ329" s="227"/>
      <c r="DK329" s="227"/>
      <c r="DL329" s="227"/>
      <c r="DM329" s="227"/>
      <c r="DN329" s="227"/>
      <c r="DO329" s="227"/>
      <c r="DP329" s="227"/>
      <c r="DQ329" s="227"/>
      <c r="DR329" s="227"/>
      <c r="DS329" s="227"/>
      <c r="DT329" s="227"/>
      <c r="DU329" s="227"/>
      <c r="DV329" s="227"/>
      <c r="DW329" s="227"/>
      <c r="DX329" s="227"/>
      <c r="DY329" s="227"/>
      <c r="DZ329" s="227"/>
      <c r="EA329" s="227"/>
      <c r="EB329" s="227"/>
      <c r="EC329" s="227"/>
      <c r="ED329" s="227"/>
      <c r="EE329" s="227"/>
      <c r="EF329" s="227"/>
      <c r="EG329" s="227"/>
      <c r="EH329" s="227"/>
      <c r="EI329" s="227"/>
      <c r="EJ329" s="227"/>
      <c r="EK329" s="227"/>
      <c r="EL329" s="227"/>
      <c r="EM329" s="227"/>
      <c r="EN329" s="227"/>
      <c r="EO329" s="227"/>
      <c r="EP329" s="227"/>
      <c r="EQ329" s="227"/>
      <c r="ER329" s="227"/>
      <c r="ES329" s="227"/>
      <c r="ET329" s="227"/>
      <c r="EU329" s="227"/>
      <c r="EV329" s="227"/>
      <c r="EW329" s="227"/>
      <c r="EX329" s="227"/>
      <c r="EY329" s="227"/>
      <c r="EZ329" s="227"/>
      <c r="FA329" s="227"/>
      <c r="FB329" s="227"/>
      <c r="FC329" s="227"/>
      <c r="FD329" s="227"/>
      <c r="FE329" s="227"/>
      <c r="FF329" s="227"/>
      <c r="FG329" s="227"/>
      <c r="FH329" s="227"/>
      <c r="FI329" s="227"/>
      <c r="FJ329" s="227"/>
      <c r="FK329" s="227"/>
      <c r="FL329" s="227"/>
      <c r="FM329" s="227"/>
      <c r="FN329" s="227"/>
      <c r="FO329" s="227"/>
      <c r="FP329" s="227"/>
      <c r="FQ329" s="227"/>
      <c r="FR329" s="227"/>
      <c r="FS329" s="227"/>
      <c r="FT329" s="227"/>
      <c r="FU329" s="227"/>
      <c r="FV329" s="227"/>
      <c r="FW329" s="227"/>
      <c r="FX329" s="227"/>
      <c r="FY329" s="227"/>
      <c r="FZ329" s="227"/>
      <c r="GA329" s="227"/>
      <c r="GB329" s="227"/>
      <c r="GC329" s="227"/>
      <c r="GD329" s="227"/>
      <c r="GE329" s="227"/>
      <c r="GF329" s="227"/>
      <c r="GG329" s="227"/>
      <c r="GH329" s="227"/>
      <c r="GI329" s="227"/>
      <c r="GJ329" s="227"/>
      <c r="GK329" s="227"/>
      <c r="GL329" s="227"/>
      <c r="GM329" s="227"/>
      <c r="GN329" s="227"/>
      <c r="GO329" s="227"/>
      <c r="GP329" s="227"/>
      <c r="GQ329" s="227"/>
      <c r="GR329" s="227"/>
      <c r="GS329" s="227"/>
      <c r="GT329" s="227"/>
      <c r="GU329" s="227"/>
      <c r="GV329" s="227"/>
      <c r="GW329" s="227"/>
      <c r="GX329" s="227"/>
      <c r="GY329" s="227"/>
      <c r="GZ329" s="227"/>
      <c r="HA329" s="227"/>
      <c r="HB329" s="227"/>
      <c r="HC329" s="227"/>
      <c r="HD329" s="227"/>
      <c r="HE329" s="227"/>
      <c r="HF329" s="227"/>
      <c r="HG329" s="227"/>
      <c r="HH329" s="227"/>
      <c r="HI329" s="227"/>
      <c r="HJ329" s="227"/>
      <c r="HK329" s="227"/>
      <c r="HL329" s="227"/>
      <c r="HM329" s="227"/>
      <c r="HN329" s="227"/>
      <c r="HO329" s="227"/>
      <c r="HP329" s="227"/>
      <c r="HQ329" s="227"/>
      <c r="HR329" s="227"/>
      <c r="HS329" s="227"/>
      <c r="HT329" s="227"/>
      <c r="HU329" s="227"/>
      <c r="HV329" s="227"/>
      <c r="HW329" s="227"/>
      <c r="HX329" s="227"/>
      <c r="HY329" s="227"/>
      <c r="HZ329" s="227"/>
      <c r="IA329" s="227"/>
      <c r="IB329" s="227"/>
      <c r="IC329" s="227"/>
      <c r="ID329" s="227"/>
      <c r="IE329" s="227"/>
      <c r="IF329" s="227"/>
      <c r="IG329" s="227"/>
      <c r="IH329" s="227"/>
      <c r="II329" s="227"/>
      <c r="IJ329" s="227"/>
      <c r="IK329" s="227"/>
      <c r="IL329" s="227"/>
      <c r="IM329" s="227"/>
      <c r="IN329" s="227"/>
      <c r="IO329" s="227"/>
      <c r="IP329" s="227"/>
      <c r="IQ329" s="227"/>
      <c r="IR329" s="227"/>
      <c r="IS329" s="227"/>
      <c r="IT329" s="227"/>
      <c r="IU329" s="227"/>
      <c r="IV329" s="227"/>
    </row>
    <row r="330" spans="1:256">
      <c r="A330" s="107"/>
      <c r="D330" s="157"/>
      <c r="E330" s="227"/>
      <c r="F330" s="157"/>
      <c r="G330" s="227"/>
      <c r="H330" s="109"/>
      <c r="I330" s="109"/>
      <c r="J330" s="109"/>
      <c r="K330" s="227"/>
      <c r="L330" s="227"/>
      <c r="M330" s="227"/>
      <c r="N330" s="227"/>
      <c r="O330" s="227"/>
      <c r="P330" s="227"/>
      <c r="Q330" s="227"/>
      <c r="R330" s="227"/>
      <c r="S330" s="227"/>
      <c r="T330" s="227"/>
      <c r="U330" s="227"/>
      <c r="V330" s="227"/>
      <c r="W330" s="227"/>
      <c r="X330" s="227"/>
      <c r="Y330" s="227"/>
      <c r="Z330" s="227"/>
      <c r="AA330" s="227"/>
      <c r="AB330" s="227"/>
      <c r="AC330" s="227"/>
      <c r="AD330" s="227"/>
      <c r="AE330" s="227"/>
      <c r="AF330" s="227"/>
      <c r="AG330" s="227"/>
      <c r="AH330" s="227"/>
      <c r="AI330" s="227"/>
      <c r="AJ330" s="227"/>
      <c r="AK330" s="227"/>
      <c r="AL330" s="227"/>
      <c r="AM330" s="227"/>
      <c r="AN330" s="227"/>
      <c r="AO330" s="227"/>
      <c r="AP330" s="227"/>
      <c r="AQ330" s="227"/>
      <c r="AR330" s="227"/>
      <c r="AS330" s="227"/>
      <c r="AT330" s="227"/>
      <c r="AU330" s="227"/>
      <c r="AV330" s="227"/>
      <c r="AW330" s="227"/>
      <c r="AX330" s="227"/>
      <c r="AY330" s="227"/>
      <c r="AZ330" s="227"/>
      <c r="BA330" s="227"/>
      <c r="BB330" s="227"/>
      <c r="BC330" s="227"/>
      <c r="BD330" s="227"/>
      <c r="BE330" s="227"/>
      <c r="BF330" s="227"/>
      <c r="BG330" s="227"/>
      <c r="BH330" s="227"/>
      <c r="BI330" s="227"/>
      <c r="BJ330" s="227"/>
      <c r="BK330" s="227"/>
      <c r="BL330" s="227"/>
      <c r="BM330" s="227"/>
      <c r="BN330" s="227"/>
      <c r="BO330" s="227"/>
      <c r="BP330" s="227"/>
      <c r="BQ330" s="227"/>
      <c r="BR330" s="227"/>
      <c r="BS330" s="227"/>
      <c r="BT330" s="227"/>
      <c r="BU330" s="227"/>
      <c r="BV330" s="227"/>
      <c r="BW330" s="227"/>
      <c r="BX330" s="227"/>
      <c r="BY330" s="227"/>
      <c r="BZ330" s="227"/>
      <c r="CA330" s="227"/>
      <c r="CB330" s="227"/>
      <c r="CC330" s="109"/>
      <c r="CD330" s="109"/>
      <c r="CE330" s="109"/>
      <c r="CF330" s="109"/>
      <c r="CG330" s="109"/>
      <c r="CH330" s="109"/>
      <c r="CI330" s="109"/>
      <c r="CJ330" s="109"/>
      <c r="CK330" s="109"/>
      <c r="CL330" s="109"/>
      <c r="CM330" s="109"/>
      <c r="CN330" s="109"/>
      <c r="CO330" s="109"/>
      <c r="CP330" s="109"/>
      <c r="CQ330" s="109"/>
      <c r="CR330" s="109"/>
      <c r="CS330" s="109"/>
      <c r="CT330" s="109"/>
      <c r="CU330" s="227"/>
      <c r="CV330" s="227"/>
      <c r="CW330" s="227"/>
      <c r="CX330" s="227"/>
      <c r="CY330" s="227"/>
      <c r="CZ330" s="227"/>
      <c r="DA330" s="227"/>
      <c r="DB330" s="227"/>
      <c r="DC330" s="227"/>
      <c r="DD330" s="227"/>
      <c r="DE330" s="227"/>
      <c r="DF330" s="227"/>
      <c r="DG330" s="227"/>
      <c r="DH330" s="227"/>
      <c r="DI330" s="227"/>
      <c r="DJ330" s="227"/>
      <c r="DK330" s="227"/>
      <c r="DL330" s="227"/>
      <c r="DM330" s="227"/>
      <c r="DN330" s="227"/>
      <c r="DO330" s="227"/>
      <c r="DP330" s="227"/>
      <c r="DQ330" s="227"/>
      <c r="DR330" s="227"/>
      <c r="DS330" s="227"/>
      <c r="DT330" s="227"/>
      <c r="DU330" s="227"/>
      <c r="DV330" s="227"/>
      <c r="DW330" s="227"/>
      <c r="DX330" s="227"/>
      <c r="DY330" s="227"/>
      <c r="DZ330" s="227"/>
      <c r="EA330" s="227"/>
      <c r="EB330" s="227"/>
      <c r="EC330" s="227"/>
      <c r="ED330" s="227"/>
      <c r="EE330" s="227"/>
      <c r="EF330" s="227"/>
      <c r="EG330" s="227"/>
      <c r="EH330" s="227"/>
      <c r="EI330" s="227"/>
      <c r="EJ330" s="227"/>
      <c r="EK330" s="227"/>
      <c r="EL330" s="227"/>
      <c r="EM330" s="227"/>
      <c r="EN330" s="227"/>
      <c r="EO330" s="227"/>
      <c r="EP330" s="227"/>
      <c r="EQ330" s="227"/>
      <c r="ER330" s="227"/>
      <c r="ES330" s="227"/>
      <c r="ET330" s="227"/>
      <c r="EU330" s="227"/>
      <c r="EV330" s="227"/>
      <c r="EW330" s="227"/>
      <c r="EX330" s="227"/>
      <c r="EY330" s="227"/>
      <c r="EZ330" s="227"/>
      <c r="FA330" s="227"/>
      <c r="FB330" s="227"/>
      <c r="FC330" s="227"/>
      <c r="FD330" s="227"/>
      <c r="FE330" s="227"/>
      <c r="FF330" s="227"/>
      <c r="FG330" s="227"/>
      <c r="FH330" s="227"/>
      <c r="FI330" s="227"/>
      <c r="FJ330" s="227"/>
      <c r="FK330" s="227"/>
      <c r="FL330" s="227"/>
      <c r="FM330" s="227"/>
      <c r="FN330" s="227"/>
      <c r="FO330" s="227"/>
      <c r="FP330" s="227"/>
      <c r="FQ330" s="227"/>
      <c r="FR330" s="227"/>
      <c r="FS330" s="227"/>
      <c r="FT330" s="227"/>
      <c r="FU330" s="227"/>
      <c r="FV330" s="227"/>
      <c r="FW330" s="227"/>
      <c r="FX330" s="227"/>
      <c r="FY330" s="227"/>
      <c r="FZ330" s="227"/>
      <c r="GA330" s="227"/>
      <c r="GB330" s="227"/>
      <c r="GC330" s="227"/>
      <c r="GD330" s="227"/>
      <c r="GE330" s="227"/>
      <c r="GF330" s="227"/>
      <c r="GG330" s="227"/>
      <c r="GH330" s="227"/>
      <c r="GI330" s="227"/>
      <c r="GJ330" s="227"/>
      <c r="GK330" s="227"/>
      <c r="GL330" s="227"/>
      <c r="GM330" s="227"/>
      <c r="GN330" s="227"/>
      <c r="GO330" s="227"/>
      <c r="GP330" s="227"/>
      <c r="GQ330" s="227"/>
      <c r="GR330" s="227"/>
      <c r="GS330" s="227"/>
      <c r="GT330" s="227"/>
      <c r="GU330" s="227"/>
      <c r="GV330" s="227"/>
      <c r="GW330" s="227"/>
      <c r="GX330" s="227"/>
      <c r="GY330" s="227"/>
      <c r="GZ330" s="227"/>
      <c r="HA330" s="227"/>
      <c r="HB330" s="227"/>
      <c r="HC330" s="227"/>
      <c r="HD330" s="227"/>
      <c r="HE330" s="227"/>
      <c r="HF330" s="227"/>
      <c r="HG330" s="227"/>
      <c r="HH330" s="227"/>
      <c r="HI330" s="227"/>
      <c r="HJ330" s="227"/>
      <c r="HK330" s="227"/>
      <c r="HL330" s="227"/>
      <c r="HM330" s="227"/>
      <c r="HN330" s="227"/>
      <c r="HO330" s="227"/>
      <c r="HP330" s="227"/>
      <c r="HQ330" s="227"/>
      <c r="HR330" s="227"/>
      <c r="HS330" s="227"/>
      <c r="HT330" s="227"/>
      <c r="HU330" s="227"/>
      <c r="HV330" s="227"/>
      <c r="HW330" s="227"/>
      <c r="HX330" s="227"/>
      <c r="HY330" s="227"/>
      <c r="HZ330" s="227"/>
      <c r="IA330" s="227"/>
      <c r="IB330" s="227"/>
      <c r="IC330" s="227"/>
      <c r="ID330" s="227"/>
      <c r="IE330" s="227"/>
      <c r="IF330" s="227"/>
      <c r="IG330" s="227"/>
      <c r="IH330" s="227"/>
      <c r="II330" s="227"/>
      <c r="IJ330" s="227"/>
      <c r="IK330" s="227"/>
      <c r="IL330" s="227"/>
      <c r="IM330" s="227"/>
      <c r="IN330" s="227"/>
      <c r="IO330" s="227"/>
      <c r="IP330" s="227"/>
      <c r="IQ330" s="227"/>
      <c r="IR330" s="227"/>
      <c r="IS330" s="227"/>
      <c r="IT330" s="227"/>
      <c r="IU330" s="227"/>
      <c r="IV330" s="227"/>
    </row>
    <row r="331" spans="1:256">
      <c r="A331" s="107"/>
      <c r="D331" s="157"/>
      <c r="E331" s="227"/>
      <c r="F331" s="157"/>
      <c r="G331" s="227"/>
      <c r="H331" s="109"/>
      <c r="I331" s="109"/>
      <c r="J331" s="109"/>
      <c r="K331" s="227"/>
      <c r="L331" s="227"/>
      <c r="M331" s="227"/>
      <c r="N331" s="227"/>
      <c r="O331" s="227"/>
      <c r="P331" s="227"/>
      <c r="Q331" s="227"/>
      <c r="R331" s="227"/>
      <c r="S331" s="227"/>
      <c r="T331" s="227"/>
      <c r="U331" s="227"/>
      <c r="V331" s="227"/>
      <c r="W331" s="227"/>
      <c r="X331" s="227"/>
      <c r="Y331" s="227"/>
      <c r="Z331" s="227"/>
      <c r="AA331" s="227"/>
      <c r="AB331" s="227"/>
      <c r="AC331" s="227"/>
      <c r="AD331" s="227"/>
      <c r="AE331" s="227"/>
      <c r="AF331" s="227"/>
      <c r="AG331" s="227"/>
      <c r="AH331" s="227"/>
      <c r="AI331" s="227"/>
      <c r="AJ331" s="227"/>
      <c r="AK331" s="227"/>
      <c r="AL331" s="227"/>
      <c r="AM331" s="227"/>
      <c r="AN331" s="227"/>
      <c r="AO331" s="227"/>
      <c r="AP331" s="227"/>
      <c r="AQ331" s="227"/>
      <c r="AR331" s="227"/>
      <c r="AS331" s="227"/>
      <c r="AT331" s="227"/>
      <c r="AU331" s="227"/>
      <c r="AV331" s="227"/>
      <c r="AW331" s="227"/>
      <c r="AX331" s="227"/>
      <c r="AY331" s="227"/>
      <c r="AZ331" s="227"/>
      <c r="BA331" s="227"/>
      <c r="BB331" s="227"/>
      <c r="BC331" s="227"/>
      <c r="BD331" s="227"/>
      <c r="BE331" s="227"/>
      <c r="BF331" s="227"/>
      <c r="BG331" s="227"/>
      <c r="BH331" s="227"/>
      <c r="BI331" s="227"/>
      <c r="BJ331" s="227"/>
      <c r="BK331" s="227"/>
      <c r="BL331" s="227"/>
      <c r="BM331" s="227"/>
      <c r="BN331" s="227"/>
      <c r="BO331" s="227"/>
      <c r="BP331" s="227"/>
      <c r="BQ331" s="227"/>
      <c r="BR331" s="227"/>
      <c r="BS331" s="227"/>
      <c r="BT331" s="227"/>
      <c r="BU331" s="227"/>
      <c r="BV331" s="227"/>
      <c r="BW331" s="227"/>
      <c r="BX331" s="227"/>
      <c r="BY331" s="227"/>
      <c r="BZ331" s="227"/>
      <c r="CA331" s="227"/>
      <c r="CB331" s="227"/>
      <c r="CC331" s="109"/>
      <c r="CD331" s="109"/>
      <c r="CE331" s="109"/>
      <c r="CF331" s="109"/>
      <c r="CG331" s="109"/>
      <c r="CH331" s="109"/>
      <c r="CI331" s="109"/>
      <c r="CJ331" s="109"/>
      <c r="CK331" s="109"/>
      <c r="CL331" s="109"/>
      <c r="CM331" s="109"/>
      <c r="CN331" s="109"/>
      <c r="CO331" s="109"/>
      <c r="CP331" s="109"/>
      <c r="CQ331" s="109"/>
      <c r="CR331" s="109"/>
      <c r="CS331" s="109"/>
      <c r="CT331" s="109"/>
      <c r="CU331" s="227"/>
      <c r="CV331" s="227"/>
      <c r="CW331" s="227"/>
      <c r="CX331" s="227"/>
      <c r="CY331" s="227"/>
      <c r="CZ331" s="227"/>
      <c r="DA331" s="227"/>
      <c r="DB331" s="227"/>
      <c r="DC331" s="227"/>
      <c r="DD331" s="227"/>
      <c r="DE331" s="227"/>
      <c r="DF331" s="227"/>
      <c r="DG331" s="227"/>
      <c r="DH331" s="227"/>
      <c r="DI331" s="227"/>
      <c r="DJ331" s="227"/>
      <c r="DK331" s="227"/>
      <c r="DL331" s="227"/>
      <c r="DM331" s="227"/>
      <c r="DN331" s="227"/>
      <c r="DO331" s="227"/>
      <c r="DP331" s="227"/>
      <c r="DQ331" s="227"/>
      <c r="DR331" s="227"/>
      <c r="DS331" s="227"/>
      <c r="DT331" s="227"/>
      <c r="DU331" s="227"/>
      <c r="DV331" s="227"/>
      <c r="DW331" s="227"/>
      <c r="DX331" s="227"/>
      <c r="DY331" s="227"/>
      <c r="DZ331" s="227"/>
      <c r="EA331" s="227"/>
      <c r="EB331" s="227"/>
      <c r="EC331" s="227"/>
      <c r="ED331" s="227"/>
      <c r="EE331" s="227"/>
      <c r="EF331" s="227"/>
      <c r="EG331" s="227"/>
      <c r="EH331" s="227"/>
      <c r="EI331" s="227"/>
      <c r="EJ331" s="227"/>
      <c r="EK331" s="227"/>
      <c r="EL331" s="227"/>
      <c r="EM331" s="227"/>
      <c r="EN331" s="227"/>
      <c r="EO331" s="227"/>
      <c r="EP331" s="227"/>
      <c r="EQ331" s="227"/>
      <c r="ER331" s="227"/>
      <c r="ES331" s="227"/>
      <c r="ET331" s="227"/>
      <c r="EU331" s="227"/>
      <c r="EV331" s="227"/>
      <c r="EW331" s="227"/>
      <c r="EX331" s="227"/>
      <c r="EY331" s="227"/>
      <c r="EZ331" s="227"/>
      <c r="FA331" s="227"/>
      <c r="FB331" s="227"/>
      <c r="FC331" s="227"/>
      <c r="FD331" s="227"/>
      <c r="FE331" s="227"/>
      <c r="FF331" s="227"/>
      <c r="FG331" s="227"/>
      <c r="FH331" s="227"/>
      <c r="FI331" s="227"/>
      <c r="FJ331" s="227"/>
      <c r="FK331" s="227"/>
      <c r="FL331" s="227"/>
      <c r="FM331" s="227"/>
      <c r="FN331" s="227"/>
      <c r="FO331" s="227"/>
      <c r="FP331" s="227"/>
      <c r="FQ331" s="227"/>
      <c r="FR331" s="227"/>
      <c r="FS331" s="227"/>
      <c r="FT331" s="227"/>
      <c r="FU331" s="227"/>
      <c r="FV331" s="227"/>
      <c r="FW331" s="227"/>
      <c r="FX331" s="227"/>
      <c r="FY331" s="227"/>
      <c r="FZ331" s="227"/>
      <c r="GA331" s="227"/>
      <c r="GB331" s="227"/>
      <c r="GC331" s="227"/>
      <c r="GD331" s="227"/>
      <c r="GE331" s="227"/>
      <c r="GF331" s="227"/>
      <c r="GG331" s="227"/>
      <c r="GH331" s="227"/>
      <c r="GI331" s="227"/>
      <c r="GJ331" s="227"/>
      <c r="GK331" s="227"/>
      <c r="GL331" s="227"/>
      <c r="GM331" s="227"/>
      <c r="GN331" s="227"/>
      <c r="GO331" s="227"/>
      <c r="GP331" s="227"/>
      <c r="GQ331" s="227"/>
      <c r="GR331" s="227"/>
      <c r="GS331" s="227"/>
      <c r="GT331" s="227"/>
      <c r="GU331" s="227"/>
      <c r="GV331" s="227"/>
      <c r="GW331" s="227"/>
      <c r="GX331" s="227"/>
      <c r="GY331" s="227"/>
      <c r="GZ331" s="227"/>
      <c r="HA331" s="227"/>
      <c r="HB331" s="227"/>
      <c r="HC331" s="227"/>
      <c r="HD331" s="227"/>
      <c r="HE331" s="227"/>
      <c r="HF331" s="227"/>
      <c r="HG331" s="227"/>
      <c r="HH331" s="227"/>
      <c r="HI331" s="227"/>
      <c r="HJ331" s="227"/>
      <c r="HK331" s="227"/>
      <c r="HL331" s="227"/>
      <c r="HM331" s="227"/>
      <c r="HN331" s="227"/>
      <c r="HO331" s="227"/>
      <c r="HP331" s="227"/>
      <c r="HQ331" s="227"/>
      <c r="HR331" s="227"/>
      <c r="HS331" s="227"/>
      <c r="HT331" s="227"/>
      <c r="HU331" s="227"/>
      <c r="HV331" s="227"/>
      <c r="HW331" s="227"/>
      <c r="HX331" s="227"/>
      <c r="HY331" s="227"/>
      <c r="HZ331" s="227"/>
      <c r="IA331" s="227"/>
      <c r="IB331" s="227"/>
      <c r="IC331" s="227"/>
      <c r="ID331" s="227"/>
      <c r="IE331" s="227"/>
      <c r="IF331" s="227"/>
      <c r="IG331" s="227"/>
      <c r="IH331" s="227"/>
      <c r="II331" s="227"/>
      <c r="IJ331" s="227"/>
      <c r="IK331" s="227"/>
      <c r="IL331" s="227"/>
      <c r="IM331" s="227"/>
      <c r="IN331" s="227"/>
      <c r="IO331" s="227"/>
      <c r="IP331" s="227"/>
      <c r="IQ331" s="227"/>
      <c r="IR331" s="227"/>
      <c r="IS331" s="227"/>
      <c r="IT331" s="227"/>
      <c r="IU331" s="227"/>
      <c r="IV331" s="227"/>
    </row>
    <row r="332" spans="1:256">
      <c r="A332" s="107"/>
      <c r="D332" s="157"/>
      <c r="E332" s="227"/>
      <c r="F332" s="157"/>
      <c r="G332" s="227"/>
      <c r="H332" s="109"/>
      <c r="I332" s="109"/>
      <c r="J332" s="109"/>
      <c r="K332" s="227"/>
      <c r="L332" s="227"/>
      <c r="M332" s="227"/>
      <c r="N332" s="227"/>
      <c r="O332" s="227"/>
      <c r="P332" s="227"/>
      <c r="Q332" s="227"/>
      <c r="R332" s="227"/>
      <c r="S332" s="227"/>
      <c r="T332" s="227"/>
      <c r="U332" s="227"/>
      <c r="V332" s="227"/>
      <c r="W332" s="227"/>
      <c r="X332" s="227"/>
      <c r="Y332" s="227"/>
      <c r="Z332" s="227"/>
      <c r="AA332" s="227"/>
      <c r="AB332" s="227"/>
      <c r="AC332" s="227"/>
      <c r="AD332" s="227"/>
      <c r="AE332" s="227"/>
      <c r="AF332" s="227"/>
      <c r="AG332" s="227"/>
      <c r="AH332" s="227"/>
      <c r="AI332" s="227"/>
      <c r="AJ332" s="227"/>
      <c r="AK332" s="227"/>
      <c r="AL332" s="227"/>
      <c r="AM332" s="227"/>
      <c r="AN332" s="227"/>
      <c r="AO332" s="227"/>
      <c r="AP332" s="227"/>
      <c r="AQ332" s="227"/>
      <c r="AR332" s="227"/>
      <c r="AS332" s="227"/>
      <c r="AT332" s="227"/>
      <c r="AU332" s="227"/>
      <c r="AV332" s="227"/>
      <c r="AW332" s="227"/>
      <c r="AX332" s="227"/>
      <c r="AY332" s="227"/>
      <c r="AZ332" s="227"/>
      <c r="BA332" s="227"/>
      <c r="BB332" s="227"/>
      <c r="BC332" s="227"/>
      <c r="BD332" s="227"/>
      <c r="BE332" s="227"/>
      <c r="BF332" s="227"/>
      <c r="BG332" s="227"/>
      <c r="BH332" s="227"/>
      <c r="BI332" s="227"/>
      <c r="BJ332" s="227"/>
      <c r="BK332" s="227"/>
      <c r="BL332" s="227"/>
      <c r="BM332" s="227"/>
      <c r="BN332" s="227"/>
      <c r="BO332" s="227"/>
      <c r="BP332" s="227"/>
      <c r="BQ332" s="227"/>
      <c r="BR332" s="227"/>
      <c r="BS332" s="227"/>
      <c r="BT332" s="227"/>
      <c r="BU332" s="227"/>
      <c r="BV332" s="227"/>
      <c r="BW332" s="227"/>
      <c r="BX332" s="227"/>
      <c r="BY332" s="227"/>
      <c r="BZ332" s="227"/>
      <c r="CA332" s="227"/>
      <c r="CB332" s="227"/>
      <c r="CC332" s="109"/>
      <c r="CD332" s="109"/>
      <c r="CE332" s="109"/>
      <c r="CF332" s="109"/>
      <c r="CG332" s="109"/>
      <c r="CH332" s="109"/>
      <c r="CI332" s="109"/>
      <c r="CJ332" s="109"/>
      <c r="CK332" s="109"/>
      <c r="CL332" s="109"/>
      <c r="CM332" s="109"/>
      <c r="CN332" s="109"/>
      <c r="CO332" s="109"/>
      <c r="CP332" s="109"/>
      <c r="CQ332" s="109"/>
      <c r="CR332" s="109"/>
      <c r="CS332" s="109"/>
      <c r="CT332" s="109"/>
      <c r="CU332" s="227"/>
      <c r="CV332" s="227"/>
      <c r="CW332" s="227"/>
      <c r="CX332" s="227"/>
      <c r="CY332" s="227"/>
      <c r="CZ332" s="227"/>
      <c r="DA332" s="227"/>
      <c r="DB332" s="227"/>
      <c r="DC332" s="227"/>
      <c r="DD332" s="227"/>
      <c r="DE332" s="227"/>
      <c r="DF332" s="227"/>
      <c r="DG332" s="227"/>
      <c r="DH332" s="227"/>
      <c r="DI332" s="227"/>
      <c r="DJ332" s="227"/>
      <c r="DK332" s="227"/>
      <c r="DL332" s="227"/>
      <c r="DM332" s="227"/>
      <c r="DN332" s="227"/>
      <c r="DO332" s="227"/>
      <c r="DP332" s="227"/>
      <c r="DQ332" s="227"/>
      <c r="DR332" s="227"/>
      <c r="DS332" s="227"/>
      <c r="DT332" s="227"/>
      <c r="DU332" s="227"/>
      <c r="DV332" s="227"/>
      <c r="DW332" s="227"/>
      <c r="DX332" s="227"/>
      <c r="DY332" s="227"/>
      <c r="DZ332" s="227"/>
      <c r="EA332" s="227"/>
      <c r="EB332" s="227"/>
      <c r="EC332" s="227"/>
      <c r="ED332" s="227"/>
      <c r="EE332" s="227"/>
      <c r="EF332" s="227"/>
      <c r="EG332" s="227"/>
      <c r="EH332" s="227"/>
      <c r="EI332" s="227"/>
      <c r="EJ332" s="227"/>
      <c r="EK332" s="227"/>
      <c r="EL332" s="227"/>
      <c r="EM332" s="227"/>
      <c r="EN332" s="227"/>
      <c r="EO332" s="227"/>
      <c r="EP332" s="227"/>
      <c r="EQ332" s="227"/>
      <c r="ER332" s="227"/>
      <c r="ES332" s="227"/>
      <c r="ET332" s="227"/>
      <c r="EU332" s="227"/>
      <c r="EV332" s="227"/>
      <c r="EW332" s="227"/>
      <c r="EX332" s="227"/>
      <c r="EY332" s="227"/>
      <c r="EZ332" s="227"/>
      <c r="FA332" s="227"/>
      <c r="FB332" s="227"/>
      <c r="FC332" s="227"/>
      <c r="FD332" s="227"/>
      <c r="FE332" s="227"/>
      <c r="FF332" s="227"/>
      <c r="FG332" s="227"/>
      <c r="FH332" s="227"/>
      <c r="FI332" s="227"/>
      <c r="FJ332" s="227"/>
      <c r="FK332" s="227"/>
      <c r="FL332" s="227"/>
      <c r="FM332" s="227"/>
      <c r="FN332" s="227"/>
      <c r="FO332" s="227"/>
      <c r="FP332" s="227"/>
      <c r="FQ332" s="227"/>
      <c r="FR332" s="227"/>
      <c r="FS332" s="227"/>
      <c r="FT332" s="227"/>
      <c r="FU332" s="227"/>
      <c r="FV332" s="227"/>
      <c r="FW332" s="227"/>
      <c r="FX332" s="227"/>
      <c r="FY332" s="227"/>
      <c r="FZ332" s="227"/>
      <c r="GA332" s="227"/>
      <c r="GB332" s="227"/>
      <c r="GC332" s="227"/>
      <c r="GD332" s="227"/>
      <c r="GE332" s="227"/>
      <c r="GF332" s="227"/>
      <c r="GG332" s="227"/>
      <c r="GH332" s="227"/>
      <c r="GI332" s="227"/>
      <c r="GJ332" s="227"/>
      <c r="GK332" s="227"/>
      <c r="GL332" s="227"/>
      <c r="GM332" s="227"/>
      <c r="GN332" s="227"/>
      <c r="GO332" s="227"/>
      <c r="GP332" s="227"/>
      <c r="GQ332" s="227"/>
      <c r="GR332" s="227"/>
      <c r="GS332" s="227"/>
      <c r="GT332" s="227"/>
      <c r="GU332" s="227"/>
      <c r="GV332" s="227"/>
      <c r="GW332" s="227"/>
      <c r="GX332" s="227"/>
      <c r="GY332" s="227"/>
      <c r="GZ332" s="227"/>
      <c r="HA332" s="227"/>
      <c r="HB332" s="227"/>
      <c r="HC332" s="227"/>
      <c r="HD332" s="227"/>
      <c r="HE332" s="227"/>
      <c r="HF332" s="227"/>
      <c r="HG332" s="227"/>
      <c r="HH332" s="227"/>
      <c r="HI332" s="227"/>
      <c r="HJ332" s="227"/>
      <c r="HK332" s="227"/>
      <c r="HL332" s="227"/>
      <c r="HM332" s="227"/>
      <c r="HN332" s="227"/>
      <c r="HO332" s="227"/>
      <c r="HP332" s="227"/>
      <c r="HQ332" s="227"/>
      <c r="HR332" s="227"/>
      <c r="HS332" s="227"/>
      <c r="HT332" s="227"/>
      <c r="HU332" s="227"/>
      <c r="HV332" s="227"/>
      <c r="HW332" s="227"/>
      <c r="HX332" s="227"/>
      <c r="HY332" s="227"/>
      <c r="HZ332" s="227"/>
      <c r="IA332" s="227"/>
      <c r="IB332" s="227"/>
      <c r="IC332" s="227"/>
      <c r="ID332" s="227"/>
      <c r="IE332" s="227"/>
      <c r="IF332" s="227"/>
      <c r="IG332" s="227"/>
      <c r="IH332" s="227"/>
      <c r="II332" s="227"/>
      <c r="IJ332" s="227"/>
      <c r="IK332" s="227"/>
      <c r="IL332" s="227"/>
      <c r="IM332" s="227"/>
      <c r="IN332" s="227"/>
      <c r="IO332" s="227"/>
      <c r="IP332" s="227"/>
      <c r="IQ332" s="227"/>
      <c r="IR332" s="227"/>
      <c r="IS332" s="227"/>
      <c r="IT332" s="227"/>
      <c r="IU332" s="227"/>
      <c r="IV332" s="227"/>
    </row>
    <row r="333" spans="1:256">
      <c r="A333" s="107"/>
      <c r="D333" s="157"/>
      <c r="E333" s="227"/>
      <c r="F333" s="157"/>
      <c r="G333" s="227"/>
      <c r="H333" s="109"/>
      <c r="I333" s="109"/>
      <c r="J333" s="109"/>
      <c r="K333" s="227"/>
      <c r="L333" s="227"/>
      <c r="M333" s="227"/>
      <c r="N333" s="227"/>
      <c r="O333" s="227"/>
      <c r="P333" s="227"/>
      <c r="Q333" s="227"/>
      <c r="R333" s="227"/>
      <c r="S333" s="227"/>
      <c r="T333" s="227"/>
      <c r="U333" s="227"/>
      <c r="V333" s="227"/>
      <c r="W333" s="227"/>
      <c r="X333" s="227"/>
      <c r="Y333" s="227"/>
      <c r="Z333" s="227"/>
      <c r="AA333" s="227"/>
      <c r="AB333" s="227"/>
      <c r="AC333" s="227"/>
      <c r="AD333" s="227"/>
      <c r="AE333" s="227"/>
      <c r="AF333" s="227"/>
      <c r="AG333" s="227"/>
      <c r="AH333" s="227"/>
      <c r="AI333" s="227"/>
      <c r="AJ333" s="227"/>
      <c r="AK333" s="227"/>
      <c r="AL333" s="227"/>
      <c r="AM333" s="227"/>
      <c r="AN333" s="227"/>
      <c r="AO333" s="227"/>
      <c r="AP333" s="227"/>
      <c r="AQ333" s="227"/>
      <c r="AR333" s="227"/>
      <c r="AS333" s="227"/>
      <c r="AT333" s="227"/>
      <c r="AU333" s="227"/>
      <c r="AV333" s="227"/>
      <c r="AW333" s="227"/>
      <c r="AX333" s="227"/>
      <c r="AY333" s="227"/>
      <c r="AZ333" s="227"/>
      <c r="BA333" s="227"/>
      <c r="BB333" s="227"/>
      <c r="BC333" s="227"/>
      <c r="BD333" s="227"/>
      <c r="BE333" s="227"/>
      <c r="BF333" s="227"/>
      <c r="BG333" s="227"/>
      <c r="BH333" s="227"/>
      <c r="BI333" s="227"/>
      <c r="BJ333" s="227"/>
      <c r="BK333" s="227"/>
      <c r="BL333" s="227"/>
      <c r="BM333" s="227"/>
      <c r="BN333" s="227"/>
      <c r="BO333" s="227"/>
      <c r="BP333" s="227"/>
      <c r="BQ333" s="227"/>
      <c r="BR333" s="227"/>
      <c r="BS333" s="227"/>
      <c r="BT333" s="227"/>
      <c r="BU333" s="227"/>
      <c r="BV333" s="227"/>
      <c r="BW333" s="227"/>
      <c r="BX333" s="227"/>
      <c r="BY333" s="227"/>
      <c r="BZ333" s="227"/>
      <c r="CA333" s="227"/>
      <c r="CB333" s="227"/>
      <c r="CC333" s="109"/>
      <c r="CD333" s="109"/>
      <c r="CE333" s="109"/>
      <c r="CF333" s="109"/>
      <c r="CG333" s="109"/>
      <c r="CH333" s="109"/>
      <c r="CI333" s="109"/>
      <c r="CJ333" s="109"/>
      <c r="CK333" s="109"/>
      <c r="CL333" s="109"/>
      <c r="CM333" s="109"/>
      <c r="CN333" s="109"/>
      <c r="CO333" s="109"/>
      <c r="CP333" s="109"/>
      <c r="CQ333" s="109"/>
      <c r="CR333" s="109"/>
      <c r="CS333" s="109"/>
      <c r="CT333" s="109"/>
      <c r="CU333" s="227"/>
      <c r="CV333" s="227"/>
      <c r="CW333" s="227"/>
      <c r="CX333" s="227"/>
      <c r="CY333" s="227"/>
      <c r="CZ333" s="227"/>
      <c r="DA333" s="227"/>
      <c r="DB333" s="227"/>
      <c r="DC333" s="227"/>
      <c r="DD333" s="227"/>
      <c r="DE333" s="227"/>
      <c r="DF333" s="227"/>
      <c r="DG333" s="227"/>
      <c r="DH333" s="227"/>
      <c r="DI333" s="227"/>
      <c r="DJ333" s="227"/>
      <c r="DK333" s="227"/>
      <c r="DL333" s="227"/>
      <c r="DM333" s="227"/>
      <c r="DN333" s="227"/>
      <c r="DO333" s="227"/>
      <c r="DP333" s="227"/>
      <c r="DQ333" s="227"/>
      <c r="DR333" s="227"/>
      <c r="DS333" s="227"/>
      <c r="DT333" s="227"/>
      <c r="DU333" s="227"/>
      <c r="DV333" s="227"/>
      <c r="DW333" s="227"/>
      <c r="DX333" s="227"/>
      <c r="DY333" s="227"/>
      <c r="DZ333" s="227"/>
      <c r="EA333" s="227"/>
      <c r="EB333" s="227"/>
      <c r="EC333" s="227"/>
      <c r="ED333" s="227"/>
      <c r="EE333" s="227"/>
      <c r="EF333" s="227"/>
      <c r="EG333" s="227"/>
      <c r="EH333" s="227"/>
      <c r="EI333" s="227"/>
      <c r="EJ333" s="227"/>
      <c r="EK333" s="227"/>
      <c r="EL333" s="227"/>
      <c r="EM333" s="227"/>
      <c r="EN333" s="227"/>
      <c r="EO333" s="227"/>
      <c r="EP333" s="227"/>
      <c r="EQ333" s="227"/>
      <c r="ER333" s="227"/>
      <c r="ES333" s="227"/>
      <c r="ET333" s="227"/>
      <c r="EU333" s="227"/>
      <c r="EV333" s="227"/>
      <c r="EW333" s="227"/>
      <c r="EX333" s="227"/>
      <c r="EY333" s="227"/>
      <c r="EZ333" s="227"/>
      <c r="FA333" s="227"/>
      <c r="FB333" s="227"/>
      <c r="FC333" s="227"/>
      <c r="FD333" s="227"/>
      <c r="FE333" s="227"/>
      <c r="FF333" s="227"/>
      <c r="FG333" s="227"/>
      <c r="FH333" s="227"/>
      <c r="FI333" s="227"/>
      <c r="FJ333" s="227"/>
      <c r="FK333" s="227"/>
      <c r="FL333" s="227"/>
      <c r="FM333" s="227"/>
      <c r="FN333" s="227"/>
      <c r="FO333" s="227"/>
      <c r="FP333" s="227"/>
      <c r="FQ333" s="227"/>
      <c r="FR333" s="227"/>
      <c r="FS333" s="227"/>
      <c r="FT333" s="227"/>
      <c r="FU333" s="227"/>
      <c r="FV333" s="227"/>
      <c r="FW333" s="227"/>
      <c r="FX333" s="227"/>
      <c r="FY333" s="227"/>
      <c r="FZ333" s="227"/>
      <c r="GA333" s="227"/>
      <c r="GB333" s="227"/>
      <c r="GC333" s="227"/>
      <c r="GD333" s="227"/>
      <c r="GE333" s="227"/>
      <c r="GF333" s="227"/>
      <c r="GG333" s="227"/>
      <c r="GH333" s="227"/>
      <c r="GI333" s="227"/>
      <c r="GJ333" s="227"/>
      <c r="GK333" s="227"/>
      <c r="GL333" s="227"/>
      <c r="GM333" s="227"/>
      <c r="GN333" s="227"/>
      <c r="GO333" s="227"/>
      <c r="GP333" s="227"/>
      <c r="GQ333" s="227"/>
      <c r="GR333" s="227"/>
      <c r="GS333" s="227"/>
      <c r="GT333" s="227"/>
      <c r="GU333" s="227"/>
      <c r="GV333" s="227"/>
      <c r="GW333" s="227"/>
      <c r="GX333" s="227"/>
      <c r="GY333" s="227"/>
      <c r="GZ333" s="227"/>
      <c r="HA333" s="227"/>
      <c r="HB333" s="227"/>
      <c r="HC333" s="227"/>
      <c r="HD333" s="227"/>
      <c r="HE333" s="227"/>
      <c r="HF333" s="227"/>
      <c r="HG333" s="227"/>
      <c r="HH333" s="227"/>
      <c r="HI333" s="227"/>
      <c r="HJ333" s="227"/>
      <c r="HK333" s="227"/>
      <c r="HL333" s="227"/>
      <c r="HM333" s="227"/>
      <c r="HN333" s="227"/>
      <c r="HO333" s="227"/>
      <c r="HP333" s="227"/>
      <c r="HQ333" s="227"/>
      <c r="HR333" s="227"/>
      <c r="HS333" s="227"/>
      <c r="HT333" s="227"/>
      <c r="HU333" s="227"/>
      <c r="HV333" s="227"/>
      <c r="HW333" s="227"/>
      <c r="HX333" s="227"/>
      <c r="HY333" s="227"/>
      <c r="HZ333" s="227"/>
      <c r="IA333" s="227"/>
      <c r="IB333" s="227"/>
      <c r="IC333" s="227"/>
      <c r="ID333" s="227"/>
      <c r="IE333" s="227"/>
      <c r="IF333" s="227"/>
      <c r="IG333" s="227"/>
      <c r="IH333" s="227"/>
      <c r="II333" s="227"/>
      <c r="IJ333" s="227"/>
      <c r="IK333" s="227"/>
      <c r="IL333" s="227"/>
      <c r="IM333" s="227"/>
      <c r="IN333" s="227"/>
      <c r="IO333" s="227"/>
      <c r="IP333" s="227"/>
      <c r="IQ333" s="227"/>
      <c r="IR333" s="227"/>
      <c r="IS333" s="227"/>
      <c r="IT333" s="227"/>
      <c r="IU333" s="227"/>
      <c r="IV333" s="227"/>
    </row>
    <row r="334" spans="1:256">
      <c r="A334" s="107"/>
      <c r="D334" s="157"/>
      <c r="E334" s="227"/>
      <c r="F334" s="157"/>
      <c r="G334" s="227"/>
      <c r="H334" s="109"/>
      <c r="I334" s="109"/>
      <c r="J334" s="109"/>
      <c r="K334" s="227"/>
      <c r="L334" s="227"/>
      <c r="M334" s="227"/>
      <c r="N334" s="227"/>
      <c r="O334" s="227"/>
      <c r="P334" s="227"/>
      <c r="Q334" s="227"/>
      <c r="R334" s="227"/>
      <c r="S334" s="227"/>
      <c r="T334" s="227"/>
      <c r="U334" s="227"/>
      <c r="V334" s="227"/>
      <c r="W334" s="227"/>
      <c r="X334" s="227"/>
      <c r="Y334" s="227"/>
      <c r="Z334" s="227"/>
      <c r="AA334" s="227"/>
      <c r="AB334" s="227"/>
      <c r="AC334" s="227"/>
      <c r="AD334" s="227"/>
      <c r="AE334" s="227"/>
      <c r="AF334" s="227"/>
      <c r="AG334" s="227"/>
      <c r="AH334" s="227"/>
      <c r="AI334" s="227"/>
      <c r="AJ334" s="227"/>
      <c r="AK334" s="227"/>
      <c r="AL334" s="227"/>
      <c r="AM334" s="227"/>
      <c r="AN334" s="227"/>
      <c r="AO334" s="227"/>
      <c r="AP334" s="227"/>
      <c r="AQ334" s="227"/>
      <c r="AR334" s="227"/>
      <c r="AS334" s="227"/>
      <c r="AT334" s="227"/>
      <c r="AU334" s="227"/>
      <c r="AV334" s="227"/>
      <c r="AW334" s="227"/>
      <c r="AX334" s="227"/>
      <c r="AY334" s="227"/>
      <c r="AZ334" s="227"/>
      <c r="BA334" s="227"/>
      <c r="BB334" s="227"/>
      <c r="BC334" s="227"/>
      <c r="BD334" s="227"/>
      <c r="BE334" s="227"/>
      <c r="BF334" s="227"/>
      <c r="BG334" s="227"/>
      <c r="BH334" s="227"/>
      <c r="BI334" s="227"/>
      <c r="BJ334" s="227"/>
      <c r="BK334" s="227"/>
      <c r="BL334" s="227"/>
      <c r="BM334" s="227"/>
      <c r="BN334" s="227"/>
      <c r="BO334" s="227"/>
      <c r="BP334" s="227"/>
      <c r="BQ334" s="227"/>
      <c r="BR334" s="227"/>
      <c r="BS334" s="227"/>
      <c r="BT334" s="227"/>
      <c r="BU334" s="227"/>
      <c r="BV334" s="227"/>
      <c r="BW334" s="227"/>
      <c r="BX334" s="227"/>
      <c r="BY334" s="227"/>
      <c r="BZ334" s="227"/>
      <c r="CA334" s="227"/>
      <c r="CB334" s="227"/>
      <c r="CC334" s="109"/>
      <c r="CD334" s="109"/>
      <c r="CE334" s="109"/>
      <c r="CF334" s="109"/>
      <c r="CG334" s="109"/>
      <c r="CH334" s="109"/>
      <c r="CI334" s="109"/>
      <c r="CJ334" s="109"/>
      <c r="CK334" s="109"/>
      <c r="CL334" s="109"/>
      <c r="CM334" s="109"/>
      <c r="CN334" s="109"/>
      <c r="CO334" s="109"/>
      <c r="CP334" s="109"/>
      <c r="CQ334" s="109"/>
      <c r="CR334" s="109"/>
      <c r="CS334" s="109"/>
      <c r="CT334" s="109"/>
      <c r="CU334" s="227"/>
      <c r="CV334" s="227"/>
      <c r="CW334" s="227"/>
      <c r="CX334" s="227"/>
      <c r="CY334" s="227"/>
      <c r="CZ334" s="227"/>
      <c r="DA334" s="227"/>
      <c r="DB334" s="227"/>
      <c r="DC334" s="227"/>
      <c r="DD334" s="227"/>
      <c r="DE334" s="227"/>
      <c r="DF334" s="227"/>
      <c r="DG334" s="227"/>
      <c r="DH334" s="227"/>
      <c r="DI334" s="227"/>
      <c r="DJ334" s="227"/>
      <c r="DK334" s="227"/>
      <c r="DL334" s="227"/>
      <c r="DM334" s="227"/>
      <c r="DN334" s="227"/>
      <c r="DO334" s="227"/>
      <c r="DP334" s="227"/>
      <c r="DQ334" s="227"/>
      <c r="DR334" s="227"/>
      <c r="DS334" s="227"/>
      <c r="DT334" s="227"/>
      <c r="DU334" s="227"/>
      <c r="DV334" s="227"/>
      <c r="DW334" s="227"/>
      <c r="DX334" s="227"/>
      <c r="DY334" s="227"/>
      <c r="DZ334" s="227"/>
      <c r="EA334" s="227"/>
      <c r="EB334" s="227"/>
      <c r="EC334" s="227"/>
      <c r="ED334" s="227"/>
      <c r="EE334" s="227"/>
      <c r="EF334" s="227"/>
      <c r="EG334" s="227"/>
      <c r="EH334" s="227"/>
      <c r="EI334" s="227"/>
      <c r="EJ334" s="227"/>
      <c r="EK334" s="227"/>
      <c r="EL334" s="227"/>
      <c r="EM334" s="227"/>
      <c r="EN334" s="227"/>
      <c r="EO334" s="227"/>
      <c r="EP334" s="227"/>
      <c r="EQ334" s="227"/>
      <c r="ER334" s="227"/>
      <c r="ES334" s="227"/>
      <c r="ET334" s="227"/>
      <c r="EU334" s="227"/>
      <c r="EV334" s="227"/>
      <c r="EW334" s="227"/>
      <c r="EX334" s="227"/>
      <c r="EY334" s="227"/>
      <c r="EZ334" s="227"/>
      <c r="FA334" s="227"/>
      <c r="FB334" s="227"/>
      <c r="FC334" s="227"/>
      <c r="FD334" s="227"/>
      <c r="FE334" s="227"/>
      <c r="FF334" s="227"/>
      <c r="FG334" s="227"/>
      <c r="FH334" s="227"/>
      <c r="FI334" s="227"/>
      <c r="FJ334" s="227"/>
      <c r="FK334" s="227"/>
      <c r="FL334" s="227"/>
      <c r="FM334" s="227"/>
      <c r="FN334" s="227"/>
      <c r="FO334" s="227"/>
      <c r="FP334" s="227"/>
      <c r="FQ334" s="227"/>
      <c r="FR334" s="227"/>
      <c r="FS334" s="227"/>
      <c r="FT334" s="227"/>
      <c r="FU334" s="227"/>
      <c r="FV334" s="227"/>
      <c r="FW334" s="227"/>
      <c r="FX334" s="227"/>
      <c r="FY334" s="227"/>
      <c r="FZ334" s="227"/>
      <c r="GA334" s="227"/>
      <c r="GB334" s="227"/>
      <c r="GC334" s="227"/>
      <c r="GD334" s="227"/>
      <c r="GE334" s="227"/>
      <c r="GF334" s="227"/>
      <c r="GG334" s="227"/>
      <c r="GH334" s="227"/>
      <c r="GI334" s="227"/>
      <c r="GJ334" s="227"/>
      <c r="GK334" s="227"/>
      <c r="GL334" s="227"/>
      <c r="GM334" s="227"/>
      <c r="GN334" s="227"/>
      <c r="GO334" s="227"/>
      <c r="GP334" s="227"/>
      <c r="GQ334" s="227"/>
      <c r="GR334" s="227"/>
      <c r="GS334" s="227"/>
      <c r="GT334" s="227"/>
      <c r="GU334" s="227"/>
      <c r="GV334" s="227"/>
      <c r="GW334" s="227"/>
      <c r="GX334" s="227"/>
      <c r="GY334" s="227"/>
      <c r="GZ334" s="227"/>
      <c r="HA334" s="227"/>
      <c r="HB334" s="227"/>
      <c r="HC334" s="227"/>
      <c r="HD334" s="227"/>
      <c r="HE334" s="227"/>
      <c r="HF334" s="227"/>
      <c r="HG334" s="227"/>
      <c r="HH334" s="227"/>
      <c r="HI334" s="227"/>
      <c r="HJ334" s="227"/>
      <c r="HK334" s="227"/>
      <c r="HL334" s="227"/>
      <c r="HM334" s="227"/>
      <c r="HN334" s="227"/>
      <c r="HO334" s="227"/>
      <c r="HP334" s="227"/>
      <c r="HQ334" s="227"/>
      <c r="HR334" s="227"/>
      <c r="HS334" s="227"/>
      <c r="HT334" s="227"/>
      <c r="HU334" s="227"/>
      <c r="HV334" s="227"/>
      <c r="HW334" s="227"/>
      <c r="HX334" s="227"/>
      <c r="HY334" s="227"/>
      <c r="HZ334" s="227"/>
      <c r="IA334" s="227"/>
      <c r="IB334" s="227"/>
      <c r="IC334" s="227"/>
      <c r="ID334" s="227"/>
      <c r="IE334" s="227"/>
      <c r="IF334" s="227"/>
      <c r="IG334" s="227"/>
      <c r="IH334" s="227"/>
      <c r="II334" s="227"/>
      <c r="IJ334" s="227"/>
      <c r="IK334" s="227"/>
      <c r="IL334" s="227"/>
      <c r="IM334" s="227"/>
      <c r="IN334" s="227"/>
      <c r="IO334" s="227"/>
      <c r="IP334" s="227"/>
      <c r="IQ334" s="227"/>
      <c r="IR334" s="227"/>
      <c r="IS334" s="227"/>
      <c r="IT334" s="227"/>
      <c r="IU334" s="227"/>
      <c r="IV334" s="227"/>
    </row>
    <row r="335" spans="1:256">
      <c r="A335" s="107"/>
      <c r="D335" s="157"/>
      <c r="E335" s="227"/>
      <c r="F335" s="157"/>
      <c r="G335" s="227"/>
      <c r="H335" s="109"/>
      <c r="I335" s="109"/>
      <c r="J335" s="109"/>
      <c r="K335" s="227"/>
      <c r="L335" s="227"/>
      <c r="M335" s="227"/>
      <c r="N335" s="227"/>
      <c r="O335" s="227"/>
      <c r="P335" s="227"/>
      <c r="Q335" s="227"/>
      <c r="R335" s="227"/>
      <c r="S335" s="227"/>
      <c r="T335" s="227"/>
      <c r="U335" s="227"/>
      <c r="V335" s="227"/>
      <c r="W335" s="227"/>
      <c r="X335" s="227"/>
      <c r="Y335" s="227"/>
      <c r="Z335" s="227"/>
      <c r="AA335" s="227"/>
      <c r="AB335" s="227"/>
      <c r="AC335" s="227"/>
      <c r="AD335" s="227"/>
      <c r="AE335" s="227"/>
      <c r="AF335" s="227"/>
      <c r="AG335" s="227"/>
      <c r="AH335" s="227"/>
      <c r="AI335" s="227"/>
      <c r="AJ335" s="227"/>
      <c r="AK335" s="227"/>
      <c r="AL335" s="227"/>
      <c r="AM335" s="227"/>
      <c r="AN335" s="227"/>
      <c r="AO335" s="227"/>
      <c r="AP335" s="227"/>
      <c r="AQ335" s="227"/>
      <c r="AR335" s="227"/>
      <c r="AS335" s="227"/>
      <c r="AT335" s="227"/>
      <c r="AU335" s="227"/>
      <c r="AV335" s="227"/>
      <c r="AW335" s="227"/>
      <c r="AX335" s="227"/>
      <c r="AY335" s="227"/>
      <c r="AZ335" s="227"/>
      <c r="BA335" s="227"/>
      <c r="BB335" s="227"/>
      <c r="BC335" s="227"/>
      <c r="BD335" s="227"/>
      <c r="BE335" s="227"/>
      <c r="BF335" s="227"/>
      <c r="BG335" s="227"/>
      <c r="BH335" s="227"/>
      <c r="BI335" s="227"/>
      <c r="BJ335" s="227"/>
      <c r="BK335" s="227"/>
      <c r="BL335" s="227"/>
      <c r="BM335" s="227"/>
      <c r="BN335" s="227"/>
      <c r="BO335" s="227"/>
      <c r="BP335" s="227"/>
      <c r="BQ335" s="227"/>
      <c r="BR335" s="227"/>
      <c r="BS335" s="227"/>
      <c r="BT335" s="227"/>
      <c r="BU335" s="227"/>
      <c r="BV335" s="227"/>
      <c r="BW335" s="227"/>
      <c r="BX335" s="227"/>
      <c r="BY335" s="227"/>
      <c r="BZ335" s="227"/>
      <c r="CA335" s="227"/>
      <c r="CB335" s="227"/>
      <c r="CC335" s="109"/>
      <c r="CD335" s="109"/>
      <c r="CE335" s="109"/>
      <c r="CF335" s="109"/>
      <c r="CG335" s="109"/>
      <c r="CH335" s="109"/>
      <c r="CI335" s="109"/>
      <c r="CJ335" s="109"/>
      <c r="CK335" s="109"/>
      <c r="CL335" s="109"/>
      <c r="CM335" s="109"/>
      <c r="CN335" s="109"/>
      <c r="CO335" s="109"/>
      <c r="CP335" s="109"/>
      <c r="CQ335" s="109"/>
      <c r="CR335" s="109"/>
      <c r="CS335" s="109"/>
      <c r="CT335" s="109"/>
      <c r="CU335" s="227"/>
      <c r="CV335" s="227"/>
      <c r="CW335" s="227"/>
      <c r="CX335" s="227"/>
      <c r="CY335" s="227"/>
      <c r="CZ335" s="227"/>
      <c r="DA335" s="227"/>
      <c r="DB335" s="227"/>
      <c r="DC335" s="227"/>
      <c r="DD335" s="227"/>
      <c r="DE335" s="227"/>
      <c r="DF335" s="227"/>
      <c r="DG335" s="227"/>
      <c r="DH335" s="227"/>
      <c r="DI335" s="227"/>
      <c r="DJ335" s="227"/>
      <c r="DK335" s="227"/>
      <c r="DL335" s="227"/>
      <c r="DM335" s="227"/>
      <c r="DN335" s="227"/>
      <c r="DO335" s="227"/>
      <c r="DP335" s="227"/>
      <c r="DQ335" s="227"/>
      <c r="DR335" s="227"/>
      <c r="DS335" s="227"/>
      <c r="DT335" s="227"/>
      <c r="DU335" s="227"/>
      <c r="DV335" s="227"/>
      <c r="DW335" s="227"/>
      <c r="DX335" s="227"/>
      <c r="DY335" s="227"/>
      <c r="DZ335" s="227"/>
      <c r="EA335" s="227"/>
      <c r="EB335" s="227"/>
      <c r="EC335" s="227"/>
      <c r="ED335" s="227"/>
      <c r="EE335" s="227"/>
      <c r="EF335" s="227"/>
      <c r="EG335" s="227"/>
      <c r="EH335" s="227"/>
      <c r="EI335" s="227"/>
      <c r="EJ335" s="227"/>
      <c r="EK335" s="227"/>
      <c r="EL335" s="227"/>
      <c r="EM335" s="227"/>
      <c r="EN335" s="227"/>
      <c r="EO335" s="227"/>
      <c r="EP335" s="227"/>
      <c r="EQ335" s="227"/>
      <c r="ER335" s="227"/>
      <c r="ES335" s="227"/>
      <c r="ET335" s="227"/>
      <c r="EU335" s="227"/>
      <c r="EV335" s="227"/>
      <c r="EW335" s="227"/>
      <c r="EX335" s="227"/>
      <c r="EY335" s="227"/>
      <c r="EZ335" s="227"/>
      <c r="FA335" s="227"/>
      <c r="FB335" s="227"/>
      <c r="FC335" s="227"/>
      <c r="FD335" s="227"/>
      <c r="FE335" s="227"/>
      <c r="FF335" s="227"/>
      <c r="FG335" s="227"/>
      <c r="FH335" s="227"/>
      <c r="FI335" s="227"/>
      <c r="FJ335" s="227"/>
      <c r="FK335" s="227"/>
      <c r="FL335" s="227"/>
      <c r="FM335" s="227"/>
      <c r="FN335" s="227"/>
      <c r="FO335" s="227"/>
      <c r="FP335" s="227"/>
      <c r="FQ335" s="227"/>
      <c r="FR335" s="227"/>
      <c r="FS335" s="227"/>
      <c r="FT335" s="227"/>
      <c r="FU335" s="227"/>
      <c r="FV335" s="227"/>
      <c r="FW335" s="227"/>
      <c r="FX335" s="227"/>
      <c r="FY335" s="227"/>
      <c r="FZ335" s="227"/>
      <c r="GA335" s="227"/>
      <c r="GB335" s="227"/>
      <c r="GC335" s="227"/>
      <c r="GD335" s="227"/>
      <c r="GE335" s="227"/>
      <c r="GF335" s="227"/>
      <c r="GG335" s="227"/>
      <c r="GH335" s="227"/>
      <c r="GI335" s="227"/>
      <c r="GJ335" s="227"/>
      <c r="GK335" s="227"/>
      <c r="GL335" s="227"/>
      <c r="GM335" s="227"/>
      <c r="GN335" s="227"/>
      <c r="GO335" s="227"/>
      <c r="GP335" s="227"/>
      <c r="GQ335" s="227"/>
      <c r="GR335" s="227"/>
      <c r="GS335" s="227"/>
      <c r="GT335" s="227"/>
      <c r="GU335" s="227"/>
      <c r="GV335" s="227"/>
      <c r="GW335" s="227"/>
      <c r="GX335" s="227"/>
      <c r="GY335" s="227"/>
      <c r="GZ335" s="227"/>
      <c r="HA335" s="227"/>
      <c r="HB335" s="227"/>
      <c r="HC335" s="227"/>
      <c r="HD335" s="227"/>
      <c r="HE335" s="227"/>
      <c r="HF335" s="227"/>
      <c r="HG335" s="227"/>
      <c r="HH335" s="227"/>
      <c r="HI335" s="227"/>
      <c r="HJ335" s="227"/>
      <c r="HK335" s="227"/>
      <c r="HL335" s="227"/>
      <c r="HM335" s="227"/>
      <c r="HN335" s="227"/>
      <c r="HO335" s="227"/>
      <c r="HP335" s="227"/>
      <c r="HQ335" s="227"/>
      <c r="HR335" s="227"/>
      <c r="HS335" s="227"/>
      <c r="HT335" s="227"/>
      <c r="HU335" s="227"/>
      <c r="HV335" s="227"/>
      <c r="HW335" s="227"/>
      <c r="HX335" s="227"/>
      <c r="HY335" s="227"/>
      <c r="HZ335" s="227"/>
      <c r="IA335" s="227"/>
      <c r="IB335" s="227"/>
      <c r="IC335" s="227"/>
      <c r="ID335" s="227"/>
      <c r="IE335" s="227"/>
      <c r="IF335" s="227"/>
      <c r="IG335" s="227"/>
      <c r="IH335" s="227"/>
      <c r="II335" s="227"/>
      <c r="IJ335" s="227"/>
      <c r="IK335" s="227"/>
      <c r="IL335" s="227"/>
      <c r="IM335" s="227"/>
      <c r="IN335" s="227"/>
      <c r="IO335" s="227"/>
      <c r="IP335" s="227"/>
      <c r="IQ335" s="227"/>
      <c r="IR335" s="227"/>
      <c r="IS335" s="227"/>
      <c r="IT335" s="227"/>
      <c r="IU335" s="227"/>
      <c r="IV335" s="227"/>
    </row>
    <row r="336" spans="1:256">
      <c r="A336" s="107"/>
      <c r="D336" s="157"/>
      <c r="E336" s="227"/>
      <c r="F336" s="157"/>
      <c r="G336" s="227"/>
      <c r="H336" s="109"/>
      <c r="I336" s="109"/>
      <c r="J336" s="109"/>
      <c r="K336" s="227"/>
      <c r="L336" s="227"/>
      <c r="M336" s="227"/>
      <c r="N336" s="227"/>
      <c r="O336" s="227"/>
      <c r="P336" s="227"/>
      <c r="Q336" s="227"/>
      <c r="R336" s="227"/>
      <c r="S336" s="227"/>
      <c r="T336" s="227"/>
      <c r="U336" s="227"/>
      <c r="V336" s="227"/>
      <c r="W336" s="227"/>
      <c r="X336" s="227"/>
      <c r="Y336" s="227"/>
      <c r="Z336" s="227"/>
      <c r="AA336" s="227"/>
      <c r="AB336" s="227"/>
      <c r="AC336" s="227"/>
      <c r="AD336" s="227"/>
      <c r="AE336" s="227"/>
      <c r="AF336" s="227"/>
      <c r="AG336" s="227"/>
      <c r="AH336" s="227"/>
      <c r="AI336" s="227"/>
      <c r="AJ336" s="227"/>
      <c r="AK336" s="227"/>
      <c r="AL336" s="227"/>
      <c r="AM336" s="227"/>
      <c r="AN336" s="227"/>
      <c r="AO336" s="227"/>
      <c r="AP336" s="227"/>
      <c r="AQ336" s="227"/>
      <c r="AR336" s="227"/>
      <c r="AS336" s="227"/>
      <c r="AT336" s="227"/>
      <c r="AU336" s="227"/>
      <c r="AV336" s="227"/>
      <c r="AW336" s="227"/>
      <c r="AX336" s="227"/>
      <c r="AY336" s="227"/>
      <c r="AZ336" s="227"/>
      <c r="BA336" s="227"/>
      <c r="BB336" s="227"/>
      <c r="BC336" s="227"/>
      <c r="BD336" s="227"/>
      <c r="BE336" s="227"/>
      <c r="BF336" s="227"/>
      <c r="BG336" s="227"/>
      <c r="BH336" s="227"/>
      <c r="BI336" s="227"/>
      <c r="BJ336" s="227"/>
      <c r="BK336" s="227"/>
      <c r="BL336" s="227"/>
      <c r="BM336" s="227"/>
      <c r="BN336" s="227"/>
      <c r="BO336" s="227"/>
      <c r="BP336" s="227"/>
      <c r="BQ336" s="227"/>
      <c r="BR336" s="227"/>
      <c r="BS336" s="227"/>
      <c r="BT336" s="227"/>
      <c r="BU336" s="227"/>
      <c r="BV336" s="227"/>
      <c r="BW336" s="227"/>
      <c r="BX336" s="227"/>
      <c r="BY336" s="227"/>
      <c r="BZ336" s="227"/>
      <c r="CA336" s="227"/>
      <c r="CB336" s="227"/>
      <c r="CC336" s="109"/>
      <c r="CD336" s="109"/>
      <c r="CE336" s="109"/>
      <c r="CF336" s="109"/>
      <c r="CG336" s="109"/>
      <c r="CH336" s="109"/>
      <c r="CI336" s="109"/>
      <c r="CJ336" s="109"/>
      <c r="CK336" s="109"/>
      <c r="CL336" s="109"/>
      <c r="CM336" s="109"/>
      <c r="CN336" s="109"/>
      <c r="CO336" s="109"/>
      <c r="CP336" s="109"/>
      <c r="CQ336" s="109"/>
      <c r="CR336" s="109"/>
      <c r="CS336" s="109"/>
      <c r="CT336" s="109"/>
      <c r="CU336" s="227"/>
      <c r="CV336" s="227"/>
      <c r="CW336" s="227"/>
      <c r="CX336" s="227"/>
      <c r="CY336" s="227"/>
      <c r="CZ336" s="227"/>
      <c r="DA336" s="227"/>
      <c r="DB336" s="227"/>
      <c r="DC336" s="227"/>
      <c r="DD336" s="227"/>
      <c r="DE336" s="227"/>
      <c r="DF336" s="227"/>
      <c r="DG336" s="227"/>
      <c r="DH336" s="227"/>
      <c r="DI336" s="227"/>
      <c r="DJ336" s="227"/>
      <c r="DK336" s="227"/>
      <c r="DL336" s="227"/>
      <c r="DM336" s="227"/>
      <c r="DN336" s="227"/>
      <c r="DO336" s="227"/>
      <c r="DP336" s="227"/>
      <c r="DQ336" s="227"/>
      <c r="DR336" s="227"/>
      <c r="DS336" s="227"/>
      <c r="DT336" s="227"/>
      <c r="DU336" s="227"/>
      <c r="DV336" s="227"/>
      <c r="DW336" s="227"/>
      <c r="DX336" s="227"/>
      <c r="DY336" s="227"/>
      <c r="DZ336" s="227"/>
      <c r="EA336" s="227"/>
      <c r="EB336" s="227"/>
      <c r="EC336" s="227"/>
      <c r="ED336" s="227"/>
      <c r="EE336" s="227"/>
      <c r="EF336" s="227"/>
      <c r="EG336" s="227"/>
      <c r="EH336" s="227"/>
      <c r="EI336" s="227"/>
      <c r="EJ336" s="227"/>
      <c r="EK336" s="227"/>
      <c r="EL336" s="227"/>
      <c r="EM336" s="227"/>
      <c r="EN336" s="227"/>
      <c r="EO336" s="227"/>
      <c r="EP336" s="227"/>
      <c r="EQ336" s="227"/>
      <c r="ER336" s="227"/>
      <c r="ES336" s="227"/>
      <c r="ET336" s="227"/>
      <c r="EU336" s="227"/>
      <c r="EV336" s="227"/>
      <c r="EW336" s="227"/>
      <c r="EX336" s="227"/>
      <c r="EY336" s="227"/>
      <c r="EZ336" s="227"/>
      <c r="FA336" s="227"/>
      <c r="FB336" s="227"/>
      <c r="FC336" s="227"/>
      <c r="FD336" s="227"/>
      <c r="FE336" s="227"/>
      <c r="FF336" s="227"/>
      <c r="FG336" s="227"/>
      <c r="FH336" s="227"/>
      <c r="FI336" s="227"/>
      <c r="FJ336" s="227"/>
      <c r="FK336" s="227"/>
      <c r="FL336" s="227"/>
      <c r="FM336" s="227"/>
      <c r="FN336" s="227"/>
      <c r="FO336" s="227"/>
      <c r="FP336" s="227"/>
      <c r="FQ336" s="227"/>
      <c r="FR336" s="227"/>
      <c r="FS336" s="227"/>
      <c r="FT336" s="227"/>
      <c r="FU336" s="227"/>
      <c r="FV336" s="227"/>
      <c r="FW336" s="227"/>
      <c r="FX336" s="227"/>
      <c r="FY336" s="227"/>
      <c r="FZ336" s="227"/>
      <c r="GA336" s="227"/>
      <c r="GB336" s="227"/>
      <c r="GC336" s="227"/>
      <c r="GD336" s="227"/>
      <c r="GE336" s="227"/>
      <c r="GF336" s="227"/>
      <c r="GG336" s="227"/>
      <c r="GH336" s="227"/>
      <c r="GI336" s="227"/>
      <c r="GJ336" s="227"/>
      <c r="GK336" s="227"/>
      <c r="GL336" s="227"/>
      <c r="GM336" s="227"/>
      <c r="GN336" s="227"/>
      <c r="GO336" s="227"/>
      <c r="GP336" s="227"/>
      <c r="GQ336" s="227"/>
      <c r="GR336" s="227"/>
      <c r="GS336" s="227"/>
      <c r="GT336" s="227"/>
      <c r="GU336" s="227"/>
      <c r="GV336" s="227"/>
      <c r="GW336" s="227"/>
      <c r="GX336" s="227"/>
      <c r="GY336" s="227"/>
      <c r="GZ336" s="227"/>
      <c r="HA336" s="227"/>
      <c r="HB336" s="227"/>
      <c r="HC336" s="227"/>
      <c r="HD336" s="227"/>
      <c r="HE336" s="227"/>
      <c r="HF336" s="227"/>
      <c r="HG336" s="227"/>
      <c r="HH336" s="227"/>
      <c r="HI336" s="227"/>
      <c r="HJ336" s="227"/>
      <c r="HK336" s="227"/>
      <c r="HL336" s="227"/>
      <c r="HM336" s="227"/>
      <c r="HN336" s="227"/>
      <c r="HO336" s="227"/>
      <c r="HP336" s="227"/>
      <c r="HQ336" s="227"/>
      <c r="HR336" s="227"/>
      <c r="HS336" s="227"/>
      <c r="HT336" s="227"/>
      <c r="HU336" s="227"/>
      <c r="HV336" s="227"/>
      <c r="HW336" s="227"/>
      <c r="HX336" s="227"/>
      <c r="HY336" s="227"/>
      <c r="HZ336" s="227"/>
      <c r="IA336" s="227"/>
      <c r="IB336" s="227"/>
      <c r="IC336" s="227"/>
      <c r="ID336" s="227"/>
      <c r="IE336" s="227"/>
      <c r="IF336" s="227"/>
      <c r="IG336" s="227"/>
      <c r="IH336" s="227"/>
      <c r="II336" s="227"/>
      <c r="IJ336" s="227"/>
      <c r="IK336" s="227"/>
      <c r="IL336" s="227"/>
      <c r="IM336" s="227"/>
      <c r="IN336" s="227"/>
      <c r="IO336" s="227"/>
      <c r="IP336" s="227"/>
      <c r="IQ336" s="227"/>
      <c r="IR336" s="227"/>
      <c r="IS336" s="227"/>
      <c r="IT336" s="227"/>
      <c r="IU336" s="227"/>
      <c r="IV336" s="227"/>
    </row>
    <row r="337" spans="1:256">
      <c r="A337" s="107"/>
      <c r="D337" s="157"/>
      <c r="E337" s="227"/>
      <c r="F337" s="157"/>
      <c r="G337" s="227"/>
      <c r="H337" s="109"/>
      <c r="I337" s="109"/>
      <c r="J337" s="109"/>
      <c r="K337" s="227"/>
      <c r="L337" s="227"/>
      <c r="M337" s="227"/>
      <c r="N337" s="227"/>
      <c r="O337" s="227"/>
      <c r="P337" s="227"/>
      <c r="Q337" s="227"/>
      <c r="R337" s="227"/>
      <c r="S337" s="227"/>
      <c r="T337" s="227"/>
      <c r="U337" s="227"/>
      <c r="V337" s="227"/>
      <c r="W337" s="227"/>
      <c r="X337" s="227"/>
      <c r="Y337" s="227"/>
      <c r="Z337" s="227"/>
      <c r="AA337" s="227"/>
      <c r="AB337" s="227"/>
      <c r="AC337" s="227"/>
      <c r="AD337" s="227"/>
      <c r="AE337" s="227"/>
      <c r="AF337" s="227"/>
      <c r="AG337" s="227"/>
      <c r="AH337" s="227"/>
      <c r="AI337" s="227"/>
      <c r="AJ337" s="227"/>
      <c r="AK337" s="227"/>
      <c r="AL337" s="227"/>
      <c r="AM337" s="227"/>
      <c r="AN337" s="227"/>
      <c r="AO337" s="227"/>
      <c r="AP337" s="227"/>
      <c r="AQ337" s="227"/>
      <c r="AR337" s="227"/>
      <c r="AS337" s="227"/>
      <c r="AT337" s="227"/>
      <c r="AU337" s="227"/>
      <c r="AV337" s="227"/>
      <c r="AW337" s="227"/>
      <c r="AX337" s="227"/>
      <c r="AY337" s="227"/>
      <c r="AZ337" s="227"/>
      <c r="BA337" s="227"/>
      <c r="BB337" s="227"/>
      <c r="BC337" s="227"/>
      <c r="BD337" s="227"/>
      <c r="BE337" s="227"/>
      <c r="BF337" s="227"/>
      <c r="BG337" s="227"/>
      <c r="BH337" s="227"/>
      <c r="BI337" s="227"/>
      <c r="BJ337" s="227"/>
      <c r="BK337" s="227"/>
      <c r="BL337" s="227"/>
      <c r="BM337" s="227"/>
      <c r="BN337" s="227"/>
      <c r="BO337" s="227"/>
      <c r="BP337" s="227"/>
      <c r="BQ337" s="227"/>
      <c r="BR337" s="227"/>
      <c r="BS337" s="227"/>
      <c r="BT337" s="227"/>
      <c r="BU337" s="227"/>
      <c r="BV337" s="227"/>
      <c r="BW337" s="227"/>
      <c r="BX337" s="227"/>
      <c r="BY337" s="227"/>
      <c r="BZ337" s="227"/>
      <c r="CA337" s="227"/>
      <c r="CB337" s="227"/>
      <c r="CC337" s="109"/>
      <c r="CD337" s="109"/>
      <c r="CE337" s="109"/>
      <c r="CF337" s="109"/>
      <c r="CG337" s="109"/>
      <c r="CH337" s="109"/>
      <c r="CI337" s="109"/>
      <c r="CJ337" s="109"/>
      <c r="CK337" s="109"/>
      <c r="CL337" s="109"/>
      <c r="CM337" s="109"/>
      <c r="CN337" s="109"/>
      <c r="CO337" s="109"/>
      <c r="CP337" s="109"/>
      <c r="CQ337" s="109"/>
      <c r="CR337" s="109"/>
      <c r="CS337" s="109"/>
      <c r="CT337" s="109"/>
      <c r="CU337" s="227"/>
      <c r="CV337" s="227"/>
      <c r="CW337" s="227"/>
      <c r="CX337" s="227"/>
      <c r="CY337" s="227"/>
      <c r="CZ337" s="227"/>
      <c r="DA337" s="227"/>
      <c r="DB337" s="227"/>
      <c r="DC337" s="227"/>
      <c r="DD337" s="227"/>
      <c r="DE337" s="227"/>
      <c r="DF337" s="227"/>
      <c r="DG337" s="227"/>
      <c r="DH337" s="227"/>
      <c r="DI337" s="227"/>
      <c r="DJ337" s="227"/>
      <c r="DK337" s="227"/>
      <c r="DL337" s="227"/>
      <c r="DM337" s="227"/>
      <c r="DN337" s="227"/>
      <c r="DO337" s="227"/>
      <c r="DP337" s="227"/>
      <c r="DQ337" s="227"/>
      <c r="DR337" s="227"/>
      <c r="DS337" s="227"/>
      <c r="DT337" s="227"/>
      <c r="DU337" s="227"/>
      <c r="DV337" s="227"/>
      <c r="DW337" s="227"/>
      <c r="DX337" s="227"/>
      <c r="DY337" s="227"/>
      <c r="DZ337" s="227"/>
      <c r="EA337" s="227"/>
      <c r="EB337" s="227"/>
      <c r="EC337" s="227"/>
      <c r="ED337" s="227"/>
      <c r="EE337" s="227"/>
      <c r="EF337" s="227"/>
      <c r="EG337" s="227"/>
      <c r="EH337" s="227"/>
      <c r="EI337" s="227"/>
      <c r="EJ337" s="227"/>
      <c r="EK337" s="227"/>
      <c r="EL337" s="227"/>
      <c r="EM337" s="227"/>
      <c r="EN337" s="227"/>
      <c r="EO337" s="227"/>
      <c r="EP337" s="227"/>
      <c r="EQ337" s="227"/>
      <c r="ER337" s="227"/>
      <c r="ES337" s="227"/>
      <c r="ET337" s="227"/>
      <c r="EU337" s="227"/>
      <c r="EV337" s="227"/>
      <c r="EW337" s="227"/>
      <c r="EX337" s="227"/>
      <c r="EY337" s="227"/>
      <c r="EZ337" s="227"/>
      <c r="FA337" s="227"/>
      <c r="FB337" s="227"/>
      <c r="FC337" s="227"/>
      <c r="FD337" s="227"/>
      <c r="FE337" s="227"/>
      <c r="FF337" s="227"/>
      <c r="FG337" s="227"/>
      <c r="FH337" s="227"/>
      <c r="FI337" s="227"/>
      <c r="FJ337" s="227"/>
      <c r="FK337" s="227"/>
      <c r="FL337" s="227"/>
      <c r="FM337" s="227"/>
      <c r="FN337" s="227"/>
      <c r="FO337" s="227"/>
      <c r="FP337" s="227"/>
      <c r="FQ337" s="227"/>
      <c r="FR337" s="227"/>
      <c r="FS337" s="227"/>
      <c r="FT337" s="227"/>
      <c r="FU337" s="227"/>
      <c r="FV337" s="227"/>
      <c r="FW337" s="227"/>
      <c r="FX337" s="227"/>
      <c r="FY337" s="227"/>
      <c r="FZ337" s="227"/>
      <c r="GA337" s="227"/>
      <c r="GB337" s="227"/>
      <c r="GC337" s="227"/>
      <c r="GD337" s="227"/>
      <c r="GE337" s="227"/>
      <c r="GF337" s="227"/>
      <c r="GG337" s="227"/>
      <c r="GH337" s="227"/>
      <c r="GI337" s="227"/>
      <c r="GJ337" s="227"/>
      <c r="GK337" s="227"/>
      <c r="GL337" s="227"/>
      <c r="GM337" s="227"/>
      <c r="GN337" s="227"/>
      <c r="GO337" s="227"/>
      <c r="GP337" s="227"/>
      <c r="GQ337" s="227"/>
      <c r="GR337" s="227"/>
      <c r="GS337" s="227"/>
      <c r="GT337" s="227"/>
      <c r="GU337" s="227"/>
      <c r="GV337" s="227"/>
      <c r="GW337" s="227"/>
      <c r="GX337" s="227"/>
      <c r="GY337" s="227"/>
      <c r="GZ337" s="227"/>
      <c r="HA337" s="227"/>
      <c r="HB337" s="227"/>
      <c r="HC337" s="227"/>
      <c r="HD337" s="227"/>
      <c r="HE337" s="227"/>
      <c r="HF337" s="227"/>
      <c r="HG337" s="227"/>
      <c r="HH337" s="227"/>
      <c r="HI337" s="227"/>
      <c r="HJ337" s="227"/>
      <c r="HK337" s="227"/>
      <c r="HL337" s="227"/>
      <c r="HM337" s="227"/>
      <c r="HN337" s="227"/>
      <c r="HO337" s="227"/>
      <c r="HP337" s="227"/>
      <c r="HQ337" s="227"/>
      <c r="HR337" s="227"/>
      <c r="HS337" s="227"/>
      <c r="HT337" s="227"/>
      <c r="HU337" s="227"/>
      <c r="HV337" s="227"/>
      <c r="HW337" s="227"/>
      <c r="HX337" s="227"/>
      <c r="HY337" s="227"/>
      <c r="HZ337" s="227"/>
      <c r="IA337" s="227"/>
      <c r="IB337" s="227"/>
      <c r="IC337" s="227"/>
      <c r="ID337" s="227"/>
      <c r="IE337" s="227"/>
      <c r="IF337" s="227"/>
      <c r="IG337" s="227"/>
      <c r="IH337" s="227"/>
      <c r="II337" s="227"/>
      <c r="IJ337" s="227"/>
      <c r="IK337" s="227"/>
      <c r="IL337" s="227"/>
      <c r="IM337" s="227"/>
      <c r="IN337" s="227"/>
      <c r="IO337" s="227"/>
      <c r="IP337" s="227"/>
      <c r="IQ337" s="227"/>
      <c r="IR337" s="227"/>
      <c r="IS337" s="227"/>
      <c r="IT337" s="227"/>
      <c r="IU337" s="227"/>
      <c r="IV337" s="227"/>
    </row>
    <row r="338" spans="1:256">
      <c r="A338" s="107"/>
      <c r="D338" s="157"/>
      <c r="E338" s="227"/>
      <c r="F338" s="157"/>
      <c r="G338" s="227"/>
      <c r="H338" s="109"/>
      <c r="I338" s="109"/>
      <c r="J338" s="109"/>
      <c r="K338" s="227"/>
      <c r="L338" s="227"/>
      <c r="M338" s="227"/>
      <c r="N338" s="227"/>
      <c r="O338" s="227"/>
      <c r="P338" s="227"/>
      <c r="Q338" s="227"/>
      <c r="R338" s="227"/>
      <c r="S338" s="227"/>
      <c r="T338" s="227"/>
      <c r="U338" s="227"/>
      <c r="V338" s="227"/>
      <c r="W338" s="227"/>
      <c r="X338" s="227"/>
      <c r="Y338" s="227"/>
      <c r="Z338" s="227"/>
      <c r="AA338" s="227"/>
      <c r="AB338" s="227"/>
      <c r="AC338" s="227"/>
      <c r="AD338" s="227"/>
      <c r="AE338" s="227"/>
      <c r="AF338" s="227"/>
      <c r="AG338" s="227"/>
      <c r="AH338" s="227"/>
      <c r="AI338" s="227"/>
      <c r="AJ338" s="227"/>
      <c r="AK338" s="227"/>
      <c r="AL338" s="227"/>
      <c r="AM338" s="227"/>
      <c r="AN338" s="227"/>
      <c r="AO338" s="227"/>
      <c r="AP338" s="227"/>
      <c r="AQ338" s="227"/>
      <c r="AR338" s="227"/>
      <c r="AS338" s="227"/>
      <c r="AT338" s="227"/>
      <c r="AU338" s="227"/>
      <c r="AV338" s="227"/>
      <c r="AW338" s="227"/>
      <c r="AX338" s="227"/>
      <c r="AY338" s="227"/>
      <c r="AZ338" s="227"/>
      <c r="BA338" s="227"/>
      <c r="BB338" s="227"/>
      <c r="BC338" s="227"/>
      <c r="BD338" s="227"/>
      <c r="BE338" s="227"/>
      <c r="BF338" s="227"/>
      <c r="BG338" s="227"/>
      <c r="BH338" s="227"/>
      <c r="BI338" s="227"/>
      <c r="BJ338" s="227"/>
      <c r="BK338" s="227"/>
      <c r="BL338" s="227"/>
      <c r="BM338" s="227"/>
      <c r="BN338" s="227"/>
      <c r="BO338" s="227"/>
      <c r="BP338" s="227"/>
      <c r="BQ338" s="227"/>
      <c r="BR338" s="227"/>
      <c r="BS338" s="227"/>
      <c r="BT338" s="227"/>
      <c r="BU338" s="227"/>
      <c r="BV338" s="227"/>
      <c r="BW338" s="227"/>
      <c r="BX338" s="227"/>
      <c r="BY338" s="227"/>
      <c r="BZ338" s="227"/>
      <c r="CA338" s="227"/>
      <c r="CB338" s="227"/>
      <c r="CC338" s="109"/>
      <c r="CD338" s="109"/>
      <c r="CE338" s="109"/>
      <c r="CF338" s="109"/>
      <c r="CG338" s="109"/>
      <c r="CH338" s="109"/>
      <c r="CI338" s="109"/>
      <c r="CJ338" s="109"/>
      <c r="CK338" s="109"/>
      <c r="CL338" s="109"/>
      <c r="CM338" s="109"/>
      <c r="CN338" s="109"/>
      <c r="CO338" s="109"/>
      <c r="CP338" s="109"/>
      <c r="CQ338" s="109"/>
      <c r="CR338" s="109"/>
      <c r="CS338" s="109"/>
      <c r="CT338" s="109"/>
      <c r="CU338" s="227"/>
      <c r="CV338" s="227"/>
      <c r="CW338" s="227"/>
      <c r="CX338" s="227"/>
      <c r="CY338" s="227"/>
      <c r="CZ338" s="227"/>
      <c r="DA338" s="227"/>
      <c r="DB338" s="227"/>
      <c r="DC338" s="227"/>
      <c r="DD338" s="227"/>
      <c r="DE338" s="227"/>
      <c r="DF338" s="227"/>
      <c r="DG338" s="227"/>
      <c r="DH338" s="227"/>
      <c r="DI338" s="227"/>
      <c r="DJ338" s="227"/>
      <c r="DK338" s="227"/>
      <c r="DL338" s="227"/>
      <c r="DM338" s="227"/>
      <c r="DN338" s="227"/>
      <c r="DO338" s="227"/>
      <c r="DP338" s="227"/>
      <c r="DQ338" s="227"/>
      <c r="DR338" s="227"/>
      <c r="DS338" s="227"/>
      <c r="DT338" s="227"/>
      <c r="DU338" s="227"/>
      <c r="DV338" s="227"/>
      <c r="DW338" s="227"/>
      <c r="DX338" s="227"/>
      <c r="DY338" s="227"/>
      <c r="DZ338" s="227"/>
      <c r="EA338" s="227"/>
      <c r="EB338" s="227"/>
      <c r="EC338" s="227"/>
      <c r="ED338" s="227"/>
      <c r="EE338" s="227"/>
      <c r="EF338" s="227"/>
      <c r="EG338" s="227"/>
      <c r="EH338" s="227"/>
      <c r="EI338" s="227"/>
      <c r="EJ338" s="227"/>
      <c r="EK338" s="227"/>
      <c r="EL338" s="227"/>
      <c r="EM338" s="227"/>
      <c r="EN338" s="227"/>
      <c r="EO338" s="227"/>
      <c r="EP338" s="227"/>
      <c r="EQ338" s="227"/>
      <c r="ER338" s="227"/>
      <c r="ES338" s="227"/>
      <c r="ET338" s="227"/>
      <c r="EU338" s="227"/>
      <c r="EV338" s="227"/>
      <c r="EW338" s="227"/>
      <c r="EX338" s="227"/>
      <c r="EY338" s="227"/>
      <c r="EZ338" s="227"/>
      <c r="FA338" s="227"/>
      <c r="FB338" s="227"/>
      <c r="FC338" s="227"/>
      <c r="FD338" s="227"/>
      <c r="FE338" s="227"/>
      <c r="FF338" s="227"/>
      <c r="FG338" s="227"/>
      <c r="FH338" s="227"/>
      <c r="FI338" s="227"/>
      <c r="FJ338" s="227"/>
      <c r="FK338" s="227"/>
      <c r="FL338" s="227"/>
      <c r="FM338" s="227"/>
      <c r="FN338" s="227"/>
      <c r="FO338" s="227"/>
      <c r="FP338" s="227"/>
      <c r="FQ338" s="227"/>
      <c r="FR338" s="227"/>
      <c r="FS338" s="227"/>
      <c r="FT338" s="227"/>
      <c r="FU338" s="227"/>
      <c r="FV338" s="227"/>
      <c r="FW338" s="227"/>
      <c r="FX338" s="227"/>
      <c r="FY338" s="227"/>
      <c r="FZ338" s="227"/>
      <c r="GA338" s="227"/>
      <c r="GB338" s="227"/>
      <c r="GC338" s="227"/>
      <c r="GD338" s="227"/>
      <c r="GE338" s="227"/>
      <c r="GF338" s="227"/>
      <c r="GG338" s="227"/>
      <c r="GH338" s="227"/>
      <c r="GI338" s="227"/>
      <c r="GJ338" s="227"/>
      <c r="GK338" s="227"/>
      <c r="GL338" s="227"/>
      <c r="GM338" s="227"/>
      <c r="GN338" s="227"/>
      <c r="GO338" s="227"/>
      <c r="GP338" s="227"/>
      <c r="GQ338" s="227"/>
      <c r="GR338" s="227"/>
      <c r="GS338" s="227"/>
      <c r="GT338" s="227"/>
      <c r="GU338" s="227"/>
      <c r="GV338" s="227"/>
      <c r="GW338" s="227"/>
      <c r="GX338" s="227"/>
      <c r="GY338" s="227"/>
      <c r="GZ338" s="227"/>
      <c r="HA338" s="227"/>
      <c r="HB338" s="227"/>
      <c r="HC338" s="227"/>
      <c r="HD338" s="227"/>
      <c r="HE338" s="227"/>
      <c r="HF338" s="227"/>
      <c r="HG338" s="227"/>
      <c r="HH338" s="227"/>
      <c r="HI338" s="227"/>
      <c r="HJ338" s="227"/>
      <c r="HK338" s="227"/>
      <c r="HL338" s="227"/>
      <c r="HM338" s="227"/>
      <c r="HN338" s="227"/>
      <c r="HO338" s="227"/>
      <c r="HP338" s="227"/>
      <c r="HQ338" s="227"/>
      <c r="HR338" s="227"/>
      <c r="HS338" s="227"/>
      <c r="HT338" s="227"/>
      <c r="HU338" s="227"/>
      <c r="HV338" s="227"/>
      <c r="HW338" s="227"/>
      <c r="HX338" s="227"/>
      <c r="HY338" s="227"/>
      <c r="HZ338" s="227"/>
      <c r="IA338" s="227"/>
      <c r="IB338" s="227"/>
      <c r="IC338" s="227"/>
      <c r="ID338" s="227"/>
      <c r="IE338" s="227"/>
      <c r="IF338" s="227"/>
      <c r="IG338" s="227"/>
      <c r="IH338" s="227"/>
      <c r="II338" s="227"/>
      <c r="IJ338" s="227"/>
      <c r="IK338" s="227"/>
      <c r="IL338" s="227"/>
      <c r="IM338" s="227"/>
      <c r="IN338" s="227"/>
      <c r="IO338" s="227"/>
      <c r="IP338" s="227"/>
      <c r="IQ338" s="227"/>
      <c r="IR338" s="227"/>
      <c r="IS338" s="227"/>
      <c r="IT338" s="227"/>
      <c r="IU338" s="227"/>
      <c r="IV338" s="227"/>
    </row>
    <row r="339" spans="1:256">
      <c r="A339" s="107"/>
      <c r="D339" s="157"/>
      <c r="E339" s="227"/>
      <c r="F339" s="157"/>
      <c r="G339" s="227"/>
      <c r="H339" s="109"/>
      <c r="I339" s="109"/>
      <c r="J339" s="109"/>
      <c r="K339" s="227"/>
      <c r="L339" s="227"/>
      <c r="M339" s="227"/>
      <c r="N339" s="227"/>
      <c r="O339" s="227"/>
      <c r="P339" s="227"/>
      <c r="Q339" s="227"/>
      <c r="R339" s="227"/>
      <c r="S339" s="227"/>
      <c r="T339" s="227"/>
      <c r="U339" s="227"/>
      <c r="V339" s="227"/>
      <c r="W339" s="227"/>
      <c r="X339" s="227"/>
      <c r="Y339" s="227"/>
      <c r="Z339" s="227"/>
      <c r="AA339" s="227"/>
      <c r="AB339" s="227"/>
      <c r="AC339" s="227"/>
      <c r="AD339" s="227"/>
      <c r="AE339" s="227"/>
      <c r="AF339" s="227"/>
      <c r="AG339" s="227"/>
      <c r="AH339" s="227"/>
      <c r="AI339" s="227"/>
      <c r="AJ339" s="227"/>
      <c r="AK339" s="227"/>
      <c r="AL339" s="227"/>
      <c r="AM339" s="227"/>
      <c r="AN339" s="227"/>
      <c r="AO339" s="227"/>
      <c r="AP339" s="227"/>
      <c r="AQ339" s="227"/>
      <c r="AR339" s="227"/>
      <c r="AS339" s="227"/>
      <c r="AT339" s="227"/>
      <c r="AU339" s="227"/>
      <c r="AV339" s="227"/>
      <c r="AW339" s="227"/>
      <c r="AX339" s="227"/>
      <c r="AY339" s="227"/>
      <c r="AZ339" s="227"/>
      <c r="BA339" s="227"/>
      <c r="BB339" s="227"/>
      <c r="BC339" s="227"/>
      <c r="BD339" s="227"/>
      <c r="BE339" s="227"/>
      <c r="BF339" s="227"/>
      <c r="BG339" s="227"/>
      <c r="BH339" s="227"/>
      <c r="BI339" s="227"/>
      <c r="BJ339" s="227"/>
      <c r="BK339" s="227"/>
      <c r="BL339" s="227"/>
      <c r="BM339" s="227"/>
      <c r="BN339" s="227"/>
      <c r="BO339" s="227"/>
      <c r="BP339" s="227"/>
      <c r="BQ339" s="227"/>
      <c r="BR339" s="227"/>
      <c r="BS339" s="227"/>
      <c r="BT339" s="227"/>
      <c r="BU339" s="227"/>
      <c r="BV339" s="227"/>
      <c r="BW339" s="227"/>
      <c r="BX339" s="227"/>
      <c r="BY339" s="227"/>
      <c r="BZ339" s="227"/>
      <c r="CA339" s="227"/>
      <c r="CB339" s="227"/>
      <c r="CC339" s="109"/>
      <c r="CD339" s="109"/>
      <c r="CE339" s="109"/>
      <c r="CF339" s="109"/>
      <c r="CG339" s="109"/>
      <c r="CH339" s="109"/>
      <c r="CI339" s="109"/>
      <c r="CJ339" s="109"/>
      <c r="CK339" s="109"/>
      <c r="CL339" s="109"/>
      <c r="CM339" s="109"/>
      <c r="CN339" s="109"/>
      <c r="CO339" s="109"/>
      <c r="CP339" s="109"/>
      <c r="CQ339" s="109"/>
      <c r="CR339" s="109"/>
      <c r="CS339" s="109"/>
      <c r="CT339" s="109"/>
      <c r="CU339" s="227"/>
      <c r="CV339" s="227"/>
      <c r="CW339" s="227"/>
      <c r="CX339" s="227"/>
      <c r="CY339" s="227"/>
      <c r="CZ339" s="227"/>
      <c r="DA339" s="227"/>
      <c r="DB339" s="227"/>
      <c r="DC339" s="227"/>
      <c r="DD339" s="227"/>
      <c r="DE339" s="227"/>
      <c r="DF339" s="227"/>
      <c r="DG339" s="227"/>
      <c r="DH339" s="227"/>
      <c r="DI339" s="227"/>
      <c r="DJ339" s="227"/>
      <c r="DK339" s="227"/>
      <c r="DL339" s="227"/>
      <c r="DM339" s="227"/>
      <c r="DN339" s="227"/>
      <c r="DO339" s="227"/>
      <c r="DP339" s="227"/>
      <c r="DQ339" s="227"/>
      <c r="DR339" s="227"/>
      <c r="DS339" s="227"/>
      <c r="DT339" s="227"/>
      <c r="DU339" s="227"/>
      <c r="DV339" s="227"/>
      <c r="DW339" s="227"/>
      <c r="DX339" s="227"/>
      <c r="DY339" s="227"/>
      <c r="DZ339" s="227"/>
      <c r="EA339" s="227"/>
      <c r="EB339" s="227"/>
      <c r="EC339" s="227"/>
      <c r="ED339" s="227"/>
      <c r="EE339" s="227"/>
      <c r="EF339" s="227"/>
      <c r="EG339" s="227"/>
      <c r="EH339" s="227"/>
      <c r="EI339" s="227"/>
      <c r="EJ339" s="227"/>
      <c r="EK339" s="227"/>
      <c r="EL339" s="227"/>
      <c r="EM339" s="227"/>
      <c r="EN339" s="227"/>
      <c r="EO339" s="227"/>
      <c r="EP339" s="227"/>
      <c r="EQ339" s="227"/>
      <c r="ER339" s="227"/>
      <c r="ES339" s="227"/>
      <c r="ET339" s="227"/>
      <c r="EU339" s="227"/>
      <c r="EV339" s="227"/>
      <c r="EW339" s="227"/>
      <c r="EX339" s="227"/>
      <c r="EY339" s="227"/>
      <c r="EZ339" s="227"/>
      <c r="FA339" s="227"/>
      <c r="FB339" s="227"/>
      <c r="FC339" s="227"/>
      <c r="FD339" s="227"/>
      <c r="FE339" s="227"/>
      <c r="FF339" s="227"/>
      <c r="FG339" s="227"/>
      <c r="FH339" s="227"/>
      <c r="FI339" s="227"/>
      <c r="FJ339" s="227"/>
      <c r="FK339" s="227"/>
      <c r="FL339" s="227"/>
      <c r="FM339" s="227"/>
      <c r="FN339" s="227"/>
      <c r="FO339" s="227"/>
      <c r="FP339" s="227"/>
      <c r="FQ339" s="227"/>
      <c r="FR339" s="227"/>
      <c r="FS339" s="227"/>
      <c r="FT339" s="227"/>
      <c r="FU339" s="227"/>
      <c r="FV339" s="227"/>
      <c r="FW339" s="227"/>
      <c r="FX339" s="227"/>
      <c r="FY339" s="227"/>
      <c r="FZ339" s="227"/>
      <c r="GA339" s="227"/>
      <c r="GB339" s="227"/>
      <c r="GC339" s="227"/>
      <c r="GD339" s="227"/>
      <c r="GE339" s="227"/>
      <c r="GF339" s="227"/>
      <c r="GG339" s="227"/>
      <c r="GH339" s="227"/>
      <c r="GI339" s="227"/>
      <c r="GJ339" s="227"/>
      <c r="GK339" s="227"/>
      <c r="GL339" s="227"/>
      <c r="GM339" s="227"/>
      <c r="GN339" s="227"/>
      <c r="GO339" s="227"/>
      <c r="GP339" s="227"/>
      <c r="GQ339" s="227"/>
      <c r="GR339" s="227"/>
      <c r="GS339" s="227"/>
      <c r="GT339" s="227"/>
      <c r="GU339" s="227"/>
      <c r="GV339" s="227"/>
      <c r="GW339" s="227"/>
      <c r="GX339" s="227"/>
      <c r="GY339" s="227"/>
      <c r="GZ339" s="227"/>
      <c r="HA339" s="227"/>
      <c r="HB339" s="227"/>
      <c r="HC339" s="227"/>
      <c r="HD339" s="227"/>
      <c r="HE339" s="227"/>
      <c r="HF339" s="227"/>
      <c r="HG339" s="227"/>
      <c r="HH339" s="227"/>
      <c r="HI339" s="227"/>
      <c r="HJ339" s="227"/>
      <c r="HK339" s="227"/>
      <c r="HL339" s="227"/>
      <c r="HM339" s="227"/>
      <c r="HN339" s="227"/>
      <c r="HO339" s="227"/>
      <c r="HP339" s="227"/>
      <c r="HQ339" s="227"/>
      <c r="HR339" s="227"/>
      <c r="HS339" s="227"/>
      <c r="HT339" s="227"/>
      <c r="HU339" s="227"/>
      <c r="HV339" s="227"/>
      <c r="HW339" s="227"/>
      <c r="HX339" s="227"/>
      <c r="HY339" s="227"/>
      <c r="HZ339" s="227"/>
      <c r="IA339" s="227"/>
      <c r="IB339" s="227"/>
      <c r="IC339" s="227"/>
      <c r="ID339" s="227"/>
      <c r="IE339" s="227"/>
      <c r="IF339" s="227"/>
      <c r="IG339" s="227"/>
      <c r="IH339" s="227"/>
      <c r="II339" s="227"/>
      <c r="IJ339" s="227"/>
      <c r="IK339" s="227"/>
      <c r="IL339" s="227"/>
      <c r="IM339" s="227"/>
      <c r="IN339" s="227"/>
      <c r="IO339" s="227"/>
      <c r="IP339" s="227"/>
      <c r="IQ339" s="227"/>
      <c r="IR339" s="227"/>
      <c r="IS339" s="227"/>
      <c r="IT339" s="227"/>
      <c r="IU339" s="227"/>
      <c r="IV339" s="227"/>
    </row>
    <row r="340" spans="1:256">
      <c r="A340" s="107"/>
      <c r="D340" s="157"/>
      <c r="E340" s="227"/>
      <c r="F340" s="157"/>
      <c r="G340" s="227"/>
      <c r="H340" s="109"/>
      <c r="I340" s="109"/>
      <c r="J340" s="109"/>
      <c r="K340" s="227"/>
      <c r="L340" s="227"/>
      <c r="M340" s="227"/>
      <c r="N340" s="227"/>
      <c r="O340" s="227"/>
      <c r="P340" s="227"/>
      <c r="Q340" s="227"/>
      <c r="R340" s="227"/>
      <c r="S340" s="227"/>
      <c r="T340" s="227"/>
      <c r="U340" s="227"/>
      <c r="V340" s="227"/>
      <c r="W340" s="227"/>
      <c r="X340" s="227"/>
      <c r="Y340" s="227"/>
      <c r="Z340" s="227"/>
      <c r="AA340" s="227"/>
      <c r="AB340" s="227"/>
      <c r="AC340" s="227"/>
      <c r="AD340" s="227"/>
      <c r="AE340" s="227"/>
      <c r="AF340" s="227"/>
      <c r="AG340" s="227"/>
      <c r="AH340" s="227"/>
      <c r="AI340" s="227"/>
      <c r="AJ340" s="227"/>
      <c r="AK340" s="227"/>
      <c r="AL340" s="227"/>
      <c r="AM340" s="227"/>
      <c r="AN340" s="227"/>
      <c r="AO340" s="227"/>
      <c r="AP340" s="227"/>
      <c r="AQ340" s="227"/>
      <c r="AR340" s="227"/>
      <c r="AS340" s="227"/>
      <c r="AT340" s="227"/>
      <c r="AU340" s="227"/>
      <c r="AV340" s="227"/>
      <c r="AW340" s="227"/>
      <c r="AX340" s="227"/>
      <c r="AY340" s="227"/>
      <c r="AZ340" s="227"/>
      <c r="BA340" s="227"/>
      <c r="BB340" s="227"/>
      <c r="BC340" s="227"/>
      <c r="BD340" s="227"/>
      <c r="BE340" s="227"/>
      <c r="BF340" s="227"/>
      <c r="BG340" s="227"/>
      <c r="BH340" s="227"/>
      <c r="BI340" s="227"/>
      <c r="BJ340" s="227"/>
      <c r="BK340" s="227"/>
      <c r="BL340" s="227"/>
      <c r="BM340" s="227"/>
      <c r="BN340" s="227"/>
      <c r="BO340" s="227"/>
      <c r="BP340" s="227"/>
      <c r="BQ340" s="227"/>
      <c r="BR340" s="227"/>
      <c r="BS340" s="227"/>
      <c r="BT340" s="227"/>
      <c r="BU340" s="227"/>
      <c r="BV340" s="227"/>
      <c r="BW340" s="227"/>
      <c r="BX340" s="227"/>
      <c r="BY340" s="227"/>
      <c r="BZ340" s="227"/>
      <c r="CA340" s="227"/>
      <c r="CB340" s="227"/>
      <c r="CC340" s="109"/>
      <c r="CD340" s="109"/>
      <c r="CE340" s="109"/>
      <c r="CF340" s="109"/>
      <c r="CG340" s="109"/>
      <c r="CH340" s="109"/>
      <c r="CI340" s="109"/>
      <c r="CJ340" s="109"/>
      <c r="CK340" s="109"/>
      <c r="CL340" s="109"/>
      <c r="CM340" s="109"/>
      <c r="CN340" s="109"/>
      <c r="CO340" s="109"/>
      <c r="CP340" s="109"/>
      <c r="CQ340" s="109"/>
      <c r="CR340" s="109"/>
      <c r="CS340" s="109"/>
      <c r="CT340" s="109"/>
      <c r="CU340" s="227"/>
      <c r="CV340" s="227"/>
      <c r="CW340" s="227"/>
      <c r="CX340" s="227"/>
      <c r="CY340" s="227"/>
      <c r="CZ340" s="227"/>
      <c r="DA340" s="227"/>
      <c r="DB340" s="227"/>
      <c r="DC340" s="227"/>
      <c r="DD340" s="227"/>
      <c r="DE340" s="227"/>
      <c r="DF340" s="227"/>
      <c r="DG340" s="227"/>
      <c r="DH340" s="227"/>
      <c r="DI340" s="227"/>
      <c r="DJ340" s="227"/>
      <c r="DK340" s="227"/>
      <c r="DL340" s="227"/>
      <c r="DM340" s="227"/>
      <c r="DN340" s="227"/>
      <c r="DO340" s="227"/>
      <c r="DP340" s="227"/>
      <c r="DQ340" s="227"/>
      <c r="DR340" s="227"/>
      <c r="DS340" s="227"/>
      <c r="DT340" s="227"/>
      <c r="DU340" s="227"/>
      <c r="DV340" s="227"/>
      <c r="DW340" s="227"/>
      <c r="DX340" s="227"/>
      <c r="DY340" s="227"/>
      <c r="DZ340" s="227"/>
      <c r="EA340" s="227"/>
      <c r="EB340" s="227"/>
      <c r="EC340" s="227"/>
      <c r="ED340" s="227"/>
      <c r="EE340" s="227"/>
      <c r="EF340" s="227"/>
      <c r="EG340" s="227"/>
      <c r="EH340" s="227"/>
      <c r="EI340" s="227"/>
      <c r="EJ340" s="227"/>
      <c r="EK340" s="227"/>
      <c r="EL340" s="227"/>
      <c r="EM340" s="227"/>
      <c r="EN340" s="227"/>
      <c r="EO340" s="227"/>
      <c r="EP340" s="227"/>
      <c r="EQ340" s="227"/>
      <c r="ER340" s="227"/>
      <c r="ES340" s="227"/>
      <c r="ET340" s="227"/>
      <c r="EU340" s="227"/>
      <c r="EV340" s="227"/>
      <c r="EW340" s="227"/>
      <c r="EX340" s="227"/>
      <c r="EY340" s="227"/>
      <c r="EZ340" s="227"/>
      <c r="FA340" s="227"/>
      <c r="FB340" s="227"/>
      <c r="FC340" s="227"/>
      <c r="FD340" s="227"/>
      <c r="FE340" s="227"/>
      <c r="FF340" s="227"/>
      <c r="FG340" s="227"/>
      <c r="FH340" s="227"/>
      <c r="FI340" s="227"/>
      <c r="FJ340" s="227"/>
      <c r="FK340" s="227"/>
      <c r="FL340" s="227"/>
      <c r="FM340" s="227"/>
      <c r="FN340" s="227"/>
      <c r="FO340" s="227"/>
      <c r="FP340" s="227"/>
      <c r="FQ340" s="227"/>
      <c r="FR340" s="227"/>
      <c r="FS340" s="227"/>
      <c r="FT340" s="227"/>
      <c r="FU340" s="227"/>
      <c r="FV340" s="227"/>
      <c r="FW340" s="227"/>
      <c r="FX340" s="227"/>
      <c r="FY340" s="227"/>
      <c r="FZ340" s="227"/>
      <c r="GA340" s="227"/>
      <c r="GB340" s="227"/>
      <c r="GC340" s="227"/>
      <c r="GD340" s="227"/>
      <c r="GE340" s="227"/>
      <c r="GF340" s="227"/>
      <c r="GG340" s="227"/>
      <c r="GH340" s="227"/>
      <c r="GI340" s="227"/>
      <c r="GJ340" s="227"/>
      <c r="GK340" s="227"/>
      <c r="GL340" s="227"/>
      <c r="GM340" s="227"/>
      <c r="GN340" s="227"/>
      <c r="GO340" s="227"/>
      <c r="GP340" s="227"/>
      <c r="GQ340" s="227"/>
      <c r="GR340" s="227"/>
      <c r="GS340" s="227"/>
      <c r="GT340" s="227"/>
      <c r="GU340" s="227"/>
      <c r="GV340" s="227"/>
      <c r="GW340" s="227"/>
      <c r="GX340" s="227"/>
      <c r="GY340" s="227"/>
      <c r="GZ340" s="227"/>
      <c r="HA340" s="227"/>
      <c r="HB340" s="227"/>
      <c r="HC340" s="227"/>
      <c r="HD340" s="227"/>
      <c r="HE340" s="227"/>
      <c r="HF340" s="227"/>
      <c r="HG340" s="227"/>
      <c r="HH340" s="227"/>
      <c r="HI340" s="227"/>
      <c r="HJ340" s="227"/>
      <c r="HK340" s="227"/>
      <c r="HL340" s="227"/>
      <c r="HM340" s="227"/>
      <c r="HN340" s="227"/>
      <c r="HO340" s="227"/>
      <c r="HP340" s="227"/>
      <c r="HQ340" s="227"/>
      <c r="HR340" s="227"/>
      <c r="HS340" s="227"/>
      <c r="HT340" s="227"/>
      <c r="HU340" s="227"/>
      <c r="HV340" s="227"/>
      <c r="HW340" s="227"/>
      <c r="HX340" s="227"/>
      <c r="HY340" s="227"/>
      <c r="HZ340" s="227"/>
      <c r="IA340" s="227"/>
      <c r="IB340" s="227"/>
      <c r="IC340" s="227"/>
      <c r="ID340" s="227"/>
      <c r="IE340" s="227"/>
      <c r="IF340" s="227"/>
      <c r="IG340" s="227"/>
      <c r="IH340" s="227"/>
      <c r="II340" s="227"/>
      <c r="IJ340" s="227"/>
      <c r="IK340" s="227"/>
      <c r="IL340" s="227"/>
      <c r="IM340" s="227"/>
      <c r="IN340" s="227"/>
      <c r="IO340" s="227"/>
      <c r="IP340" s="227"/>
      <c r="IQ340" s="227"/>
      <c r="IR340" s="227"/>
      <c r="IS340" s="227"/>
      <c r="IT340" s="227"/>
      <c r="IU340" s="227"/>
      <c r="IV340" s="227"/>
    </row>
    <row r="341" spans="1:256">
      <c r="A341" s="107"/>
      <c r="D341" s="157"/>
      <c r="E341" s="227"/>
      <c r="F341" s="157"/>
      <c r="G341" s="227"/>
      <c r="H341" s="109"/>
      <c r="I341" s="109"/>
      <c r="J341" s="109"/>
      <c r="K341" s="227"/>
      <c r="L341" s="227"/>
      <c r="M341" s="227"/>
      <c r="N341" s="227"/>
      <c r="O341" s="227"/>
      <c r="P341" s="227"/>
      <c r="Q341" s="227"/>
      <c r="R341" s="227"/>
      <c r="S341" s="227"/>
      <c r="T341" s="227"/>
      <c r="U341" s="227"/>
      <c r="V341" s="227"/>
      <c r="W341" s="227"/>
      <c r="X341" s="227"/>
      <c r="Y341" s="227"/>
      <c r="Z341" s="227"/>
      <c r="AA341" s="227"/>
      <c r="AB341" s="227"/>
      <c r="AC341" s="227"/>
      <c r="AD341" s="227"/>
      <c r="AE341" s="227"/>
      <c r="AF341" s="227"/>
      <c r="AG341" s="227"/>
      <c r="AH341" s="227"/>
      <c r="AI341" s="227"/>
      <c r="AJ341" s="227"/>
      <c r="AK341" s="227"/>
      <c r="AL341" s="227"/>
      <c r="AM341" s="227"/>
      <c r="AN341" s="227"/>
      <c r="AO341" s="227"/>
      <c r="AP341" s="227"/>
      <c r="AQ341" s="227"/>
      <c r="AR341" s="227"/>
      <c r="AS341" s="227"/>
      <c r="AT341" s="227"/>
      <c r="AU341" s="227"/>
      <c r="AV341" s="227"/>
      <c r="AW341" s="227"/>
      <c r="AX341" s="227"/>
      <c r="AY341" s="227"/>
      <c r="AZ341" s="227"/>
      <c r="BA341" s="227"/>
      <c r="BB341" s="227"/>
      <c r="BC341" s="227"/>
      <c r="BD341" s="227"/>
      <c r="BE341" s="227"/>
      <c r="BF341" s="227"/>
      <c r="BG341" s="227"/>
      <c r="BH341" s="227"/>
      <c r="BI341" s="227"/>
      <c r="BJ341" s="227"/>
      <c r="BK341" s="227"/>
      <c r="BL341" s="227"/>
      <c r="BM341" s="227"/>
      <c r="BN341" s="227"/>
      <c r="BO341" s="227"/>
      <c r="BP341" s="227"/>
      <c r="BQ341" s="227"/>
      <c r="BR341" s="227"/>
      <c r="BS341" s="227"/>
      <c r="BT341" s="227"/>
      <c r="BU341" s="227"/>
      <c r="BV341" s="227"/>
      <c r="BW341" s="227"/>
      <c r="BX341" s="227"/>
      <c r="BY341" s="227"/>
      <c r="BZ341" s="227"/>
      <c r="CA341" s="227"/>
      <c r="CB341" s="227"/>
      <c r="CC341" s="109"/>
      <c r="CD341" s="109"/>
      <c r="CE341" s="109"/>
      <c r="CF341" s="109"/>
      <c r="CG341" s="109"/>
      <c r="CH341" s="109"/>
      <c r="CI341" s="109"/>
      <c r="CJ341" s="109"/>
      <c r="CK341" s="109"/>
      <c r="CL341" s="109"/>
      <c r="CM341" s="109"/>
      <c r="CN341" s="109"/>
      <c r="CO341" s="109"/>
      <c r="CP341" s="109"/>
      <c r="CQ341" s="109"/>
      <c r="CR341" s="109"/>
      <c r="CS341" s="109"/>
      <c r="CT341" s="109"/>
      <c r="CU341" s="227"/>
      <c r="CV341" s="227"/>
      <c r="CW341" s="227"/>
      <c r="CX341" s="227"/>
      <c r="CY341" s="227"/>
      <c r="CZ341" s="227"/>
      <c r="DA341" s="227"/>
      <c r="DB341" s="227"/>
      <c r="DC341" s="227"/>
      <c r="DD341" s="227"/>
      <c r="DE341" s="227"/>
      <c r="DF341" s="227"/>
      <c r="DG341" s="227"/>
      <c r="DH341" s="227"/>
      <c r="DI341" s="227"/>
      <c r="DJ341" s="227"/>
      <c r="DK341" s="227"/>
      <c r="DL341" s="227"/>
      <c r="DM341" s="227"/>
      <c r="DN341" s="227"/>
      <c r="DO341" s="227"/>
      <c r="DP341" s="227"/>
      <c r="DQ341" s="227"/>
      <c r="DR341" s="227"/>
      <c r="DS341" s="227"/>
      <c r="DT341" s="227"/>
      <c r="DU341" s="227"/>
      <c r="DV341" s="227"/>
      <c r="DW341" s="227"/>
      <c r="DX341" s="227"/>
      <c r="DY341" s="227"/>
      <c r="DZ341" s="227"/>
      <c r="EA341" s="227"/>
      <c r="EB341" s="227"/>
      <c r="EC341" s="227"/>
      <c r="ED341" s="227"/>
      <c r="EE341" s="227"/>
      <c r="EF341" s="227"/>
      <c r="EG341" s="227"/>
      <c r="EH341" s="227"/>
      <c r="EI341" s="227"/>
      <c r="EJ341" s="227"/>
      <c r="EK341" s="227"/>
      <c r="EL341" s="227"/>
      <c r="EM341" s="227"/>
      <c r="EN341" s="227"/>
      <c r="EO341" s="227"/>
      <c r="EP341" s="227"/>
      <c r="EQ341" s="227"/>
      <c r="ER341" s="227"/>
      <c r="ES341" s="227"/>
      <c r="ET341" s="227"/>
      <c r="EU341" s="227"/>
      <c r="EV341" s="227"/>
      <c r="EW341" s="227"/>
      <c r="EX341" s="227"/>
      <c r="EY341" s="227"/>
      <c r="EZ341" s="227"/>
      <c r="FA341" s="227"/>
      <c r="FB341" s="227"/>
      <c r="FC341" s="227"/>
      <c r="FD341" s="227"/>
      <c r="FE341" s="227"/>
      <c r="FF341" s="227"/>
      <c r="FG341" s="227"/>
      <c r="FH341" s="227"/>
      <c r="FI341" s="227"/>
      <c r="FJ341" s="227"/>
      <c r="FK341" s="227"/>
      <c r="FL341" s="227"/>
      <c r="FM341" s="227"/>
      <c r="FN341" s="227"/>
      <c r="FO341" s="227"/>
      <c r="FP341" s="227"/>
      <c r="FQ341" s="227"/>
      <c r="FR341" s="227"/>
      <c r="FS341" s="227"/>
      <c r="FT341" s="227"/>
      <c r="FU341" s="227"/>
      <c r="FV341" s="227"/>
      <c r="FW341" s="227"/>
      <c r="FX341" s="227"/>
      <c r="FY341" s="227"/>
      <c r="FZ341" s="227"/>
      <c r="GA341" s="227"/>
      <c r="GB341" s="227"/>
      <c r="GC341" s="227"/>
      <c r="GD341" s="227"/>
      <c r="GE341" s="227"/>
      <c r="GF341" s="227"/>
      <c r="GG341" s="227"/>
      <c r="GH341" s="227"/>
      <c r="GI341" s="227"/>
      <c r="GJ341" s="227"/>
      <c r="GK341" s="227"/>
      <c r="GL341" s="227"/>
      <c r="GM341" s="227"/>
      <c r="GN341" s="227"/>
      <c r="GO341" s="227"/>
      <c r="GP341" s="227"/>
      <c r="GQ341" s="227"/>
      <c r="GR341" s="227"/>
      <c r="GS341" s="227"/>
      <c r="GT341" s="227"/>
      <c r="GU341" s="227"/>
      <c r="GV341" s="227"/>
      <c r="GW341" s="227"/>
      <c r="GX341" s="227"/>
      <c r="GY341" s="227"/>
      <c r="GZ341" s="227"/>
      <c r="HA341" s="227"/>
      <c r="HB341" s="227"/>
      <c r="HC341" s="227"/>
      <c r="HD341" s="227"/>
      <c r="HE341" s="227"/>
      <c r="HF341" s="227"/>
      <c r="HG341" s="227"/>
      <c r="HH341" s="227"/>
      <c r="HI341" s="227"/>
      <c r="HJ341" s="227"/>
      <c r="HK341" s="227"/>
      <c r="HL341" s="227"/>
      <c r="HM341" s="227"/>
      <c r="HN341" s="227"/>
      <c r="HO341" s="227"/>
      <c r="HP341" s="227"/>
      <c r="HQ341" s="227"/>
      <c r="HR341" s="227"/>
      <c r="HS341" s="227"/>
      <c r="HT341" s="227"/>
      <c r="HU341" s="227"/>
      <c r="HV341" s="227"/>
      <c r="HW341" s="227"/>
      <c r="HX341" s="227"/>
      <c r="HY341" s="227"/>
      <c r="HZ341" s="227"/>
      <c r="IA341" s="227"/>
      <c r="IB341" s="227"/>
      <c r="IC341" s="227"/>
      <c r="ID341" s="227"/>
      <c r="IE341" s="227"/>
      <c r="IF341" s="227"/>
      <c r="IG341" s="227"/>
      <c r="IH341" s="227"/>
      <c r="II341" s="227"/>
      <c r="IJ341" s="227"/>
      <c r="IK341" s="227"/>
      <c r="IL341" s="227"/>
      <c r="IM341" s="227"/>
      <c r="IN341" s="227"/>
      <c r="IO341" s="227"/>
      <c r="IP341" s="227"/>
      <c r="IQ341" s="227"/>
      <c r="IR341" s="227"/>
      <c r="IS341" s="227"/>
      <c r="IT341" s="227"/>
      <c r="IU341" s="227"/>
      <c r="IV341" s="227"/>
    </row>
    <row r="342" spans="1:256">
      <c r="A342" s="107"/>
      <c r="D342" s="157"/>
      <c r="E342" s="227"/>
      <c r="F342" s="157"/>
      <c r="G342" s="227"/>
      <c r="H342" s="109"/>
      <c r="I342" s="109"/>
      <c r="J342" s="109"/>
      <c r="K342" s="227"/>
      <c r="L342" s="227"/>
      <c r="M342" s="227"/>
      <c r="N342" s="227"/>
      <c r="O342" s="227"/>
      <c r="P342" s="227"/>
      <c r="Q342" s="227"/>
      <c r="R342" s="227"/>
      <c r="S342" s="227"/>
      <c r="T342" s="227"/>
      <c r="U342" s="227"/>
      <c r="V342" s="227"/>
      <c r="W342" s="227"/>
      <c r="X342" s="227"/>
      <c r="Y342" s="227"/>
      <c r="Z342" s="227"/>
      <c r="AA342" s="227"/>
      <c r="AB342" s="227"/>
      <c r="AC342" s="227"/>
      <c r="AD342" s="227"/>
      <c r="AE342" s="227"/>
      <c r="AF342" s="227"/>
      <c r="AG342" s="227"/>
      <c r="AH342" s="227"/>
      <c r="AI342" s="227"/>
      <c r="AJ342" s="227"/>
      <c r="AK342" s="227"/>
      <c r="AL342" s="227"/>
      <c r="AM342" s="227"/>
      <c r="AN342" s="227"/>
      <c r="AO342" s="227"/>
      <c r="AP342" s="227"/>
      <c r="AQ342" s="227"/>
      <c r="AR342" s="227"/>
      <c r="AS342" s="227"/>
      <c r="AT342" s="227"/>
      <c r="AU342" s="227"/>
      <c r="AV342" s="227"/>
      <c r="AW342" s="227"/>
      <c r="AX342" s="227"/>
      <c r="AY342" s="227"/>
      <c r="AZ342" s="227"/>
      <c r="BA342" s="227"/>
      <c r="BB342" s="227"/>
      <c r="BC342" s="227"/>
      <c r="BD342" s="227"/>
      <c r="BE342" s="227"/>
      <c r="BF342" s="227"/>
      <c r="BG342" s="227"/>
      <c r="BH342" s="227"/>
      <c r="BI342" s="227"/>
      <c r="BJ342" s="227"/>
      <c r="BK342" s="227"/>
      <c r="BL342" s="227"/>
      <c r="BM342" s="227"/>
      <c r="BN342" s="227"/>
      <c r="BO342" s="227"/>
      <c r="BP342" s="227"/>
      <c r="BQ342" s="227"/>
      <c r="BR342" s="227"/>
      <c r="BS342" s="227"/>
      <c r="BT342" s="227"/>
      <c r="BU342" s="227"/>
      <c r="BV342" s="227"/>
      <c r="BW342" s="227"/>
      <c r="BX342" s="227"/>
      <c r="BY342" s="227"/>
      <c r="BZ342" s="227"/>
      <c r="CA342" s="227"/>
      <c r="CB342" s="227"/>
      <c r="CC342" s="109"/>
      <c r="CD342" s="109"/>
      <c r="CE342" s="109"/>
      <c r="CF342" s="109"/>
      <c r="CG342" s="109"/>
      <c r="CH342" s="109"/>
      <c r="CI342" s="109"/>
      <c r="CJ342" s="109"/>
      <c r="CK342" s="109"/>
      <c r="CL342" s="109"/>
      <c r="CM342" s="109"/>
      <c r="CN342" s="109"/>
      <c r="CO342" s="109"/>
      <c r="CP342" s="109"/>
      <c r="CQ342" s="109"/>
      <c r="CR342" s="109"/>
      <c r="CS342" s="109"/>
      <c r="CT342" s="109"/>
      <c r="CU342" s="227"/>
      <c r="CV342" s="227"/>
      <c r="CW342" s="227"/>
      <c r="CX342" s="227"/>
      <c r="CY342" s="227"/>
      <c r="CZ342" s="227"/>
      <c r="DA342" s="227"/>
      <c r="DB342" s="227"/>
      <c r="DC342" s="227"/>
      <c r="DD342" s="227"/>
      <c r="DE342" s="227"/>
      <c r="DF342" s="227"/>
      <c r="DG342" s="227"/>
      <c r="DH342" s="227"/>
      <c r="DI342" s="227"/>
      <c r="DJ342" s="227"/>
      <c r="DK342" s="227"/>
      <c r="DL342" s="227"/>
      <c r="DM342" s="227"/>
      <c r="DN342" s="227"/>
      <c r="DO342" s="227"/>
      <c r="DP342" s="227"/>
      <c r="DQ342" s="227"/>
      <c r="DR342" s="227"/>
      <c r="DS342" s="227"/>
      <c r="DT342" s="227"/>
      <c r="DU342" s="227"/>
      <c r="DV342" s="227"/>
      <c r="DW342" s="227"/>
      <c r="DX342" s="227"/>
      <c r="DY342" s="227"/>
      <c r="DZ342" s="227"/>
      <c r="EA342" s="227"/>
      <c r="EB342" s="227"/>
      <c r="EC342" s="227"/>
      <c r="ED342" s="227"/>
      <c r="EE342" s="227"/>
      <c r="EF342" s="227"/>
      <c r="EG342" s="227"/>
      <c r="EH342" s="227"/>
      <c r="EI342" s="227"/>
      <c r="EJ342" s="227"/>
      <c r="EK342" s="227"/>
      <c r="EL342" s="227"/>
      <c r="EM342" s="227"/>
      <c r="EN342" s="227"/>
      <c r="EO342" s="227"/>
      <c r="EP342" s="227"/>
      <c r="EQ342" s="227"/>
      <c r="ER342" s="227"/>
      <c r="ES342" s="227"/>
      <c r="ET342" s="227"/>
      <c r="EU342" s="227"/>
      <c r="EV342" s="227"/>
      <c r="EW342" s="227"/>
      <c r="EX342" s="227"/>
      <c r="EY342" s="227"/>
      <c r="EZ342" s="227"/>
      <c r="FA342" s="227"/>
      <c r="FB342" s="227"/>
      <c r="FC342" s="227"/>
      <c r="FD342" s="227"/>
      <c r="FE342" s="227"/>
      <c r="FF342" s="227"/>
      <c r="FG342" s="227"/>
      <c r="FH342" s="227"/>
      <c r="FI342" s="227"/>
      <c r="FJ342" s="227"/>
      <c r="FK342" s="227"/>
      <c r="FL342" s="227"/>
      <c r="FM342" s="227"/>
      <c r="FN342" s="227"/>
      <c r="FO342" s="227"/>
      <c r="FP342" s="227"/>
      <c r="FQ342" s="227"/>
      <c r="FR342" s="227"/>
      <c r="FS342" s="227"/>
      <c r="FT342" s="227"/>
      <c r="FU342" s="227"/>
      <c r="FV342" s="227"/>
      <c r="FW342" s="227"/>
      <c r="FX342" s="227"/>
      <c r="FY342" s="227"/>
      <c r="FZ342" s="227"/>
      <c r="GA342" s="227"/>
      <c r="GB342" s="227"/>
      <c r="GC342" s="227"/>
      <c r="GD342" s="227"/>
      <c r="GE342" s="227"/>
      <c r="GF342" s="227"/>
      <c r="GG342" s="227"/>
      <c r="GH342" s="227"/>
      <c r="GI342" s="227"/>
      <c r="GJ342" s="227"/>
      <c r="GK342" s="227"/>
      <c r="GL342" s="227"/>
      <c r="GM342" s="227"/>
      <c r="GN342" s="227"/>
      <c r="GO342" s="227"/>
      <c r="GP342" s="227"/>
      <c r="GQ342" s="227"/>
      <c r="GR342" s="227"/>
      <c r="GS342" s="227"/>
      <c r="GT342" s="227"/>
      <c r="GU342" s="227"/>
      <c r="GV342" s="227"/>
      <c r="GW342" s="227"/>
      <c r="GX342" s="227"/>
      <c r="GY342" s="227"/>
      <c r="GZ342" s="227"/>
      <c r="HA342" s="227"/>
      <c r="HB342" s="227"/>
      <c r="HC342" s="227"/>
      <c r="HD342" s="227"/>
      <c r="HE342" s="227"/>
      <c r="HF342" s="227"/>
      <c r="HG342" s="227"/>
      <c r="HH342" s="227"/>
      <c r="HI342" s="227"/>
      <c r="HJ342" s="227"/>
      <c r="HK342" s="227"/>
      <c r="HL342" s="227"/>
      <c r="HM342" s="227"/>
      <c r="HN342" s="227"/>
      <c r="HO342" s="227"/>
      <c r="HP342" s="227"/>
      <c r="HQ342" s="227"/>
      <c r="HR342" s="227"/>
      <c r="HS342" s="227"/>
      <c r="HT342" s="227"/>
      <c r="HU342" s="227"/>
      <c r="HV342" s="227"/>
      <c r="HW342" s="227"/>
      <c r="HX342" s="227"/>
      <c r="HY342" s="227"/>
      <c r="HZ342" s="227"/>
      <c r="IA342" s="227"/>
      <c r="IB342" s="227"/>
      <c r="IC342" s="227"/>
      <c r="ID342" s="227"/>
      <c r="IE342" s="227"/>
      <c r="IF342" s="227"/>
      <c r="IG342" s="227"/>
      <c r="IH342" s="227"/>
      <c r="II342" s="227"/>
      <c r="IJ342" s="227"/>
      <c r="IK342" s="227"/>
      <c r="IL342" s="227"/>
      <c r="IM342" s="227"/>
      <c r="IN342" s="227"/>
      <c r="IO342" s="227"/>
      <c r="IP342" s="227"/>
      <c r="IQ342" s="227"/>
      <c r="IR342" s="227"/>
      <c r="IS342" s="227"/>
      <c r="IT342" s="227"/>
      <c r="IU342" s="227"/>
      <c r="IV342" s="227"/>
    </row>
    <row r="343" spans="1:256">
      <c r="A343" s="107"/>
      <c r="D343" s="157"/>
      <c r="E343" s="227"/>
      <c r="F343" s="157"/>
      <c r="G343" s="227"/>
      <c r="H343" s="109"/>
      <c r="I343" s="109"/>
      <c r="J343" s="109"/>
      <c r="K343" s="227"/>
      <c r="L343" s="227"/>
      <c r="M343" s="227"/>
      <c r="N343" s="227"/>
      <c r="O343" s="227"/>
      <c r="P343" s="227"/>
      <c r="Q343" s="227"/>
      <c r="R343" s="227"/>
      <c r="S343" s="227"/>
      <c r="T343" s="227"/>
      <c r="U343" s="227"/>
      <c r="V343" s="227"/>
      <c r="W343" s="227"/>
      <c r="X343" s="227"/>
      <c r="Y343" s="227"/>
      <c r="Z343" s="227"/>
      <c r="AA343" s="227"/>
      <c r="AB343" s="227"/>
      <c r="AC343" s="227"/>
      <c r="AD343" s="227"/>
      <c r="AE343" s="227"/>
      <c r="AF343" s="227"/>
      <c r="AG343" s="227"/>
      <c r="AH343" s="227"/>
      <c r="AI343" s="227"/>
      <c r="AJ343" s="227"/>
      <c r="AK343" s="227"/>
      <c r="AL343" s="227"/>
      <c r="AM343" s="227"/>
      <c r="AN343" s="227"/>
      <c r="AO343" s="227"/>
      <c r="AP343" s="227"/>
      <c r="AQ343" s="227"/>
      <c r="AR343" s="227"/>
      <c r="AS343" s="227"/>
      <c r="AT343" s="227"/>
      <c r="AU343" s="227"/>
      <c r="AV343" s="227"/>
      <c r="AW343" s="227"/>
      <c r="AX343" s="227"/>
      <c r="AY343" s="227"/>
      <c r="AZ343" s="227"/>
      <c r="BA343" s="227"/>
      <c r="BB343" s="227"/>
      <c r="BC343" s="227"/>
      <c r="BD343" s="227"/>
      <c r="BE343" s="227"/>
      <c r="BF343" s="227"/>
      <c r="BG343" s="227"/>
      <c r="BH343" s="227"/>
      <c r="BI343" s="227"/>
      <c r="BJ343" s="227"/>
      <c r="BK343" s="227"/>
      <c r="BL343" s="227"/>
      <c r="BM343" s="227"/>
      <c r="BN343" s="227"/>
      <c r="BO343" s="227"/>
      <c r="BP343" s="227"/>
      <c r="BQ343" s="227"/>
      <c r="BR343" s="227"/>
      <c r="BS343" s="227"/>
      <c r="BT343" s="227"/>
      <c r="BU343" s="227"/>
      <c r="BV343" s="227"/>
      <c r="BW343" s="227"/>
      <c r="BX343" s="227"/>
      <c r="BY343" s="227"/>
      <c r="BZ343" s="227"/>
      <c r="CA343" s="227"/>
      <c r="CB343" s="227"/>
      <c r="CC343" s="109"/>
      <c r="CD343" s="109"/>
      <c r="CE343" s="109"/>
      <c r="CF343" s="109"/>
      <c r="CG343" s="109"/>
      <c r="CH343" s="109"/>
      <c r="CI343" s="109"/>
      <c r="CJ343" s="109"/>
      <c r="CK343" s="109"/>
      <c r="CL343" s="109"/>
      <c r="CM343" s="109"/>
      <c r="CN343" s="109"/>
      <c r="CO343" s="109"/>
      <c r="CP343" s="109"/>
      <c r="CQ343" s="109"/>
      <c r="CR343" s="109"/>
      <c r="CS343" s="109"/>
      <c r="CT343" s="109"/>
      <c r="CU343" s="227"/>
      <c r="CV343" s="227"/>
      <c r="CW343" s="227"/>
      <c r="CX343" s="227"/>
      <c r="CY343" s="227"/>
      <c r="CZ343" s="227"/>
      <c r="DA343" s="227"/>
      <c r="DB343" s="227"/>
      <c r="DC343" s="227"/>
      <c r="DD343" s="227"/>
      <c r="DE343" s="227"/>
      <c r="DF343" s="227"/>
      <c r="DG343" s="227"/>
      <c r="DH343" s="227"/>
      <c r="DI343" s="227"/>
      <c r="DJ343" s="227"/>
      <c r="DK343" s="227"/>
      <c r="DL343" s="227"/>
      <c r="DM343" s="227"/>
      <c r="DN343" s="227"/>
      <c r="DO343" s="227"/>
      <c r="DP343" s="227"/>
      <c r="DQ343" s="227"/>
      <c r="DR343" s="227"/>
      <c r="DS343" s="227"/>
      <c r="DT343" s="227"/>
      <c r="DU343" s="227"/>
      <c r="DV343" s="227"/>
      <c r="DW343" s="227"/>
      <c r="DX343" s="227"/>
      <c r="DY343" s="227"/>
      <c r="DZ343" s="227"/>
      <c r="EA343" s="227"/>
      <c r="EB343" s="227"/>
      <c r="EC343" s="227"/>
      <c r="ED343" s="227"/>
      <c r="EE343" s="227"/>
      <c r="EF343" s="227"/>
      <c r="EG343" s="227"/>
      <c r="EH343" s="227"/>
      <c r="EI343" s="227"/>
      <c r="EJ343" s="227"/>
      <c r="EK343" s="227"/>
      <c r="EL343" s="227"/>
      <c r="EM343" s="227"/>
      <c r="EN343" s="227"/>
      <c r="EO343" s="227"/>
      <c r="EP343" s="227"/>
      <c r="EQ343" s="227"/>
      <c r="ER343" s="227"/>
      <c r="ES343" s="227"/>
      <c r="ET343" s="227"/>
      <c r="EU343" s="227"/>
      <c r="EV343" s="227"/>
      <c r="EW343" s="227"/>
      <c r="EX343" s="227"/>
      <c r="EY343" s="227"/>
      <c r="EZ343" s="227"/>
      <c r="FA343" s="227"/>
      <c r="FB343" s="227"/>
      <c r="FC343" s="227"/>
      <c r="FD343" s="227"/>
      <c r="FE343" s="227"/>
      <c r="FF343" s="227"/>
      <c r="FG343" s="227"/>
      <c r="FH343" s="227"/>
      <c r="FI343" s="227"/>
      <c r="FJ343" s="227"/>
      <c r="FK343" s="227"/>
      <c r="FL343" s="227"/>
      <c r="FM343" s="227"/>
      <c r="FN343" s="227"/>
      <c r="FO343" s="227"/>
      <c r="FP343" s="227"/>
      <c r="FQ343" s="227"/>
      <c r="FR343" s="227"/>
      <c r="FS343" s="227"/>
      <c r="FT343" s="227"/>
      <c r="FU343" s="227"/>
      <c r="FV343" s="227"/>
      <c r="FW343" s="227"/>
      <c r="FX343" s="227"/>
      <c r="FY343" s="227"/>
      <c r="FZ343" s="227"/>
      <c r="GA343" s="227"/>
      <c r="GB343" s="227"/>
      <c r="GC343" s="227"/>
      <c r="GD343" s="227"/>
      <c r="GE343" s="227"/>
      <c r="GF343" s="227"/>
      <c r="GG343" s="227"/>
      <c r="GH343" s="227"/>
      <c r="GI343" s="227"/>
      <c r="GJ343" s="227"/>
      <c r="GK343" s="227"/>
      <c r="GL343" s="227"/>
      <c r="GM343" s="227"/>
      <c r="GN343" s="227"/>
      <c r="GO343" s="227"/>
      <c r="GP343" s="227"/>
      <c r="GQ343" s="227"/>
      <c r="GR343" s="227"/>
      <c r="GS343" s="227"/>
      <c r="GT343" s="227"/>
      <c r="GU343" s="227"/>
      <c r="GV343" s="227"/>
      <c r="GW343" s="227"/>
      <c r="GX343" s="227"/>
      <c r="GY343" s="227"/>
      <c r="GZ343" s="227"/>
      <c r="HA343" s="227"/>
      <c r="HB343" s="227"/>
      <c r="HC343" s="227"/>
      <c r="HD343" s="227"/>
      <c r="HE343" s="227"/>
      <c r="HF343" s="227"/>
      <c r="HG343" s="227"/>
      <c r="HH343" s="227"/>
      <c r="HI343" s="227"/>
      <c r="HJ343" s="227"/>
      <c r="HK343" s="227"/>
      <c r="HL343" s="227"/>
      <c r="HM343" s="227"/>
      <c r="HN343" s="227"/>
      <c r="HO343" s="227"/>
      <c r="HP343" s="227"/>
      <c r="HQ343" s="227"/>
      <c r="HR343" s="227"/>
      <c r="HS343" s="227"/>
      <c r="HT343" s="227"/>
      <c r="HU343" s="227"/>
      <c r="HV343" s="227"/>
      <c r="HW343" s="227"/>
      <c r="HX343" s="227"/>
      <c r="HY343" s="227"/>
      <c r="HZ343" s="227"/>
      <c r="IA343" s="227"/>
      <c r="IB343" s="227"/>
      <c r="IC343" s="227"/>
      <c r="ID343" s="227"/>
      <c r="IE343" s="227"/>
      <c r="IF343" s="227"/>
      <c r="IG343" s="227"/>
      <c r="IH343" s="227"/>
      <c r="II343" s="227"/>
      <c r="IJ343" s="227"/>
      <c r="IK343" s="227"/>
      <c r="IL343" s="227"/>
      <c r="IM343" s="227"/>
      <c r="IN343" s="227"/>
      <c r="IO343" s="227"/>
      <c r="IP343" s="227"/>
      <c r="IQ343" s="227"/>
      <c r="IR343" s="227"/>
      <c r="IS343" s="227"/>
      <c r="IT343" s="227"/>
      <c r="IU343" s="227"/>
      <c r="IV343" s="227"/>
    </row>
    <row r="344" spans="1:256">
      <c r="A344" s="107"/>
      <c r="D344" s="157"/>
      <c r="E344" s="227"/>
      <c r="F344" s="157"/>
      <c r="G344" s="227"/>
      <c r="H344" s="109"/>
      <c r="I344" s="109"/>
      <c r="J344" s="109"/>
      <c r="K344" s="227"/>
      <c r="L344" s="227"/>
      <c r="M344" s="227"/>
      <c r="N344" s="227"/>
      <c r="O344" s="227"/>
      <c r="P344" s="227"/>
      <c r="Q344" s="227"/>
      <c r="R344" s="227"/>
      <c r="S344" s="227"/>
      <c r="T344" s="227"/>
      <c r="U344" s="227"/>
      <c r="V344" s="227"/>
      <c r="W344" s="227"/>
      <c r="X344" s="227"/>
      <c r="Y344" s="227"/>
      <c r="Z344" s="227"/>
      <c r="AA344" s="227"/>
      <c r="AB344" s="227"/>
      <c r="AC344" s="227"/>
      <c r="AD344" s="227"/>
      <c r="AE344" s="227"/>
      <c r="AF344" s="227"/>
      <c r="AG344" s="227"/>
      <c r="AH344" s="227"/>
      <c r="AI344" s="227"/>
      <c r="AJ344" s="227"/>
      <c r="AK344" s="227"/>
      <c r="AL344" s="227"/>
      <c r="AM344" s="227"/>
      <c r="AN344" s="227"/>
      <c r="AO344" s="227"/>
      <c r="AP344" s="227"/>
      <c r="AQ344" s="227"/>
      <c r="AR344" s="227"/>
      <c r="AS344" s="227"/>
      <c r="AT344" s="227"/>
      <c r="AU344" s="227"/>
      <c r="AV344" s="227"/>
      <c r="AW344" s="227"/>
      <c r="AX344" s="227"/>
      <c r="AY344" s="227"/>
      <c r="AZ344" s="227"/>
      <c r="BA344" s="227"/>
      <c r="BB344" s="227"/>
      <c r="BC344" s="227"/>
      <c r="BD344" s="227"/>
      <c r="BE344" s="227"/>
      <c r="BF344" s="227"/>
      <c r="BG344" s="227"/>
      <c r="BH344" s="227"/>
      <c r="BI344" s="227"/>
      <c r="BJ344" s="227"/>
      <c r="BK344" s="227"/>
      <c r="BL344" s="227"/>
      <c r="BM344" s="227"/>
      <c r="BN344" s="227"/>
      <c r="BO344" s="227"/>
      <c r="BP344" s="227"/>
      <c r="BQ344" s="227"/>
      <c r="BR344" s="227"/>
      <c r="BS344" s="227"/>
      <c r="BT344" s="227"/>
      <c r="BU344" s="227"/>
      <c r="BV344" s="227"/>
      <c r="BW344" s="227"/>
      <c r="BX344" s="227"/>
      <c r="BY344" s="227"/>
      <c r="BZ344" s="227"/>
      <c r="CA344" s="227"/>
      <c r="CB344" s="227"/>
      <c r="CC344" s="109"/>
      <c r="CD344" s="109"/>
      <c r="CE344" s="109"/>
      <c r="CF344" s="109"/>
      <c r="CG344" s="109"/>
      <c r="CH344" s="109"/>
      <c r="CI344" s="109"/>
      <c r="CJ344" s="109"/>
      <c r="CK344" s="109"/>
      <c r="CL344" s="109"/>
      <c r="CM344" s="109"/>
      <c r="CN344" s="109"/>
      <c r="CO344" s="109"/>
      <c r="CP344" s="109"/>
      <c r="CQ344" s="109"/>
      <c r="CR344" s="109"/>
      <c r="CS344" s="109"/>
      <c r="CT344" s="109"/>
      <c r="CU344" s="227"/>
      <c r="CV344" s="227"/>
      <c r="CW344" s="227"/>
      <c r="CX344" s="227"/>
      <c r="CY344" s="227"/>
      <c r="CZ344" s="227"/>
      <c r="DA344" s="227"/>
      <c r="DB344" s="227"/>
      <c r="DC344" s="227"/>
      <c r="DD344" s="227"/>
      <c r="DE344" s="227"/>
      <c r="DF344" s="227"/>
      <c r="DG344" s="227"/>
      <c r="DH344" s="227"/>
      <c r="DI344" s="227"/>
      <c r="DJ344" s="227"/>
      <c r="DK344" s="227"/>
      <c r="DL344" s="227"/>
      <c r="DM344" s="227"/>
      <c r="DN344" s="227"/>
      <c r="DO344" s="227"/>
      <c r="DP344" s="227"/>
      <c r="DQ344" s="227"/>
      <c r="DR344" s="227"/>
      <c r="DS344" s="227"/>
      <c r="DT344" s="227"/>
      <c r="DU344" s="227"/>
      <c r="DV344" s="227"/>
      <c r="DW344" s="227"/>
      <c r="DX344" s="227"/>
      <c r="DY344" s="227"/>
      <c r="DZ344" s="227"/>
      <c r="EA344" s="227"/>
      <c r="EB344" s="227"/>
      <c r="EC344" s="227"/>
      <c r="ED344" s="227"/>
      <c r="EE344" s="227"/>
      <c r="EF344" s="227"/>
      <c r="EG344" s="227"/>
      <c r="EH344" s="227"/>
      <c r="EI344" s="227"/>
      <c r="EJ344" s="227"/>
      <c r="EK344" s="227"/>
      <c r="EL344" s="227"/>
      <c r="EM344" s="227"/>
      <c r="EN344" s="227"/>
      <c r="EO344" s="227"/>
      <c r="EP344" s="227"/>
      <c r="EQ344" s="227"/>
      <c r="ER344" s="227"/>
      <c r="ES344" s="227"/>
      <c r="ET344" s="227"/>
      <c r="EU344" s="227"/>
      <c r="EV344" s="227"/>
      <c r="EW344" s="227"/>
      <c r="EX344" s="227"/>
      <c r="EY344" s="227"/>
      <c r="EZ344" s="227"/>
      <c r="FA344" s="227"/>
      <c r="FB344" s="227"/>
      <c r="FC344" s="227"/>
      <c r="FD344" s="227"/>
      <c r="FE344" s="227"/>
      <c r="FF344" s="227"/>
      <c r="FG344" s="227"/>
      <c r="FH344" s="227"/>
      <c r="FI344" s="227"/>
      <c r="FJ344" s="227"/>
      <c r="FK344" s="227"/>
      <c r="FL344" s="227"/>
      <c r="FM344" s="227"/>
      <c r="FN344" s="227"/>
      <c r="FO344" s="227"/>
      <c r="FP344" s="227"/>
      <c r="FQ344" s="227"/>
      <c r="FR344" s="227"/>
      <c r="FS344" s="227"/>
      <c r="FT344" s="227"/>
      <c r="FU344" s="227"/>
      <c r="FV344" s="227"/>
      <c r="FW344" s="227"/>
      <c r="FX344" s="227"/>
      <c r="FY344" s="227"/>
      <c r="FZ344" s="227"/>
      <c r="GA344" s="227"/>
      <c r="GB344" s="227"/>
      <c r="GC344" s="227"/>
      <c r="GD344" s="227"/>
      <c r="GE344" s="227"/>
      <c r="GF344" s="227"/>
      <c r="GG344" s="227"/>
      <c r="GH344" s="227"/>
      <c r="GI344" s="227"/>
      <c r="GJ344" s="227"/>
      <c r="GK344" s="227"/>
      <c r="GL344" s="227"/>
      <c r="GM344" s="227"/>
      <c r="GN344" s="227"/>
      <c r="GO344" s="227"/>
      <c r="GP344" s="227"/>
      <c r="GQ344" s="227"/>
      <c r="GR344" s="227"/>
      <c r="GS344" s="227"/>
      <c r="GT344" s="227"/>
      <c r="GU344" s="227"/>
      <c r="GV344" s="227"/>
      <c r="GW344" s="227"/>
      <c r="GX344" s="227"/>
      <c r="GY344" s="227"/>
      <c r="GZ344" s="227"/>
      <c r="HA344" s="227"/>
      <c r="HB344" s="227"/>
      <c r="HC344" s="227"/>
      <c r="HD344" s="227"/>
      <c r="HE344" s="227"/>
      <c r="HF344" s="227"/>
      <c r="HG344" s="227"/>
      <c r="HH344" s="227"/>
      <c r="HI344" s="227"/>
      <c r="HJ344" s="227"/>
      <c r="HK344" s="227"/>
      <c r="HL344" s="227"/>
      <c r="HM344" s="227"/>
      <c r="HN344" s="227"/>
      <c r="HO344" s="227"/>
      <c r="HP344" s="227"/>
      <c r="HQ344" s="227"/>
      <c r="HR344" s="227"/>
      <c r="HS344" s="227"/>
      <c r="HT344" s="227"/>
      <c r="HU344" s="227"/>
      <c r="HV344" s="227"/>
      <c r="HW344" s="227"/>
      <c r="HX344" s="227"/>
      <c r="HY344" s="227"/>
      <c r="HZ344" s="227"/>
      <c r="IA344" s="227"/>
      <c r="IB344" s="227"/>
      <c r="IC344" s="227"/>
      <c r="ID344" s="227"/>
      <c r="IE344" s="227"/>
      <c r="IF344" s="227"/>
      <c r="IG344" s="227"/>
      <c r="IH344" s="227"/>
      <c r="II344" s="227"/>
      <c r="IJ344" s="227"/>
      <c r="IK344" s="227"/>
      <c r="IL344" s="227"/>
      <c r="IM344" s="227"/>
      <c r="IN344" s="227"/>
      <c r="IO344" s="227"/>
      <c r="IP344" s="227"/>
      <c r="IQ344" s="227"/>
      <c r="IR344" s="227"/>
      <c r="IS344" s="227"/>
      <c r="IT344" s="227"/>
      <c r="IU344" s="227"/>
      <c r="IV344" s="227"/>
    </row>
    <row r="345" spans="1:256">
      <c r="A345" s="107"/>
      <c r="D345" s="157"/>
      <c r="E345" s="227"/>
      <c r="F345" s="157"/>
      <c r="G345" s="227"/>
      <c r="H345" s="109"/>
      <c r="I345" s="109"/>
      <c r="J345" s="109"/>
      <c r="K345" s="227"/>
      <c r="L345" s="227"/>
      <c r="M345" s="227"/>
      <c r="N345" s="227"/>
      <c r="O345" s="227"/>
      <c r="P345" s="227"/>
      <c r="Q345" s="227"/>
      <c r="R345" s="227"/>
      <c r="S345" s="227"/>
      <c r="T345" s="227"/>
      <c r="U345" s="227"/>
      <c r="V345" s="227"/>
      <c r="W345" s="227"/>
      <c r="X345" s="227"/>
      <c r="Y345" s="227"/>
      <c r="Z345" s="227"/>
      <c r="AA345" s="227"/>
      <c r="AB345" s="227"/>
      <c r="AC345" s="227"/>
      <c r="AD345" s="227"/>
      <c r="AE345" s="227"/>
      <c r="AF345" s="227"/>
      <c r="AG345" s="227"/>
      <c r="AH345" s="227"/>
      <c r="AI345" s="227"/>
      <c r="AJ345" s="227"/>
      <c r="AK345" s="227"/>
      <c r="AL345" s="227"/>
      <c r="AM345" s="227"/>
      <c r="AN345" s="227"/>
      <c r="AO345" s="227"/>
      <c r="AP345" s="227"/>
      <c r="AQ345" s="227"/>
      <c r="AR345" s="227"/>
      <c r="AS345" s="227"/>
      <c r="AT345" s="227"/>
      <c r="AU345" s="227"/>
      <c r="AV345" s="227"/>
      <c r="AW345" s="227"/>
      <c r="AX345" s="227"/>
      <c r="AY345" s="227"/>
      <c r="AZ345" s="227"/>
      <c r="BA345" s="227"/>
      <c r="BB345" s="227"/>
      <c r="BC345" s="227"/>
      <c r="BD345" s="227"/>
      <c r="BE345" s="227"/>
      <c r="BF345" s="227"/>
      <c r="BG345" s="227"/>
      <c r="BH345" s="227"/>
      <c r="BI345" s="227"/>
      <c r="BJ345" s="227"/>
      <c r="BK345" s="227"/>
      <c r="BL345" s="227"/>
      <c r="BM345" s="227"/>
      <c r="BN345" s="227"/>
      <c r="BO345" s="227"/>
      <c r="BP345" s="227"/>
      <c r="BQ345" s="227"/>
      <c r="BR345" s="227"/>
      <c r="BS345" s="227"/>
      <c r="BT345" s="227"/>
      <c r="BU345" s="227"/>
      <c r="BV345" s="227"/>
      <c r="BW345" s="227"/>
      <c r="BX345" s="227"/>
      <c r="BY345" s="227"/>
      <c r="BZ345" s="227"/>
      <c r="CA345" s="227"/>
      <c r="CB345" s="227"/>
      <c r="CC345" s="109"/>
      <c r="CD345" s="109"/>
      <c r="CE345" s="109"/>
      <c r="CF345" s="109"/>
      <c r="CG345" s="109"/>
      <c r="CH345" s="109"/>
      <c r="CI345" s="109"/>
      <c r="CJ345" s="109"/>
      <c r="CK345" s="109"/>
      <c r="CL345" s="109"/>
      <c r="CM345" s="109"/>
      <c r="CN345" s="109"/>
      <c r="CO345" s="109"/>
      <c r="CP345" s="109"/>
      <c r="CQ345" s="109"/>
      <c r="CR345" s="109"/>
      <c r="CS345" s="109"/>
      <c r="CT345" s="109"/>
      <c r="CU345" s="227"/>
      <c r="CV345" s="227"/>
      <c r="CW345" s="227"/>
      <c r="CX345" s="227"/>
      <c r="CY345" s="227"/>
      <c r="CZ345" s="227"/>
      <c r="DA345" s="227"/>
      <c r="DB345" s="227"/>
      <c r="DC345" s="227"/>
      <c r="DD345" s="227"/>
      <c r="DE345" s="227"/>
      <c r="DF345" s="227"/>
      <c r="DG345" s="227"/>
      <c r="DH345" s="227"/>
      <c r="DI345" s="227"/>
      <c r="DJ345" s="227"/>
      <c r="DK345" s="227"/>
      <c r="DL345" s="227"/>
      <c r="DM345" s="227"/>
      <c r="DN345" s="227"/>
      <c r="DO345" s="227"/>
      <c r="DP345" s="227"/>
      <c r="DQ345" s="227"/>
      <c r="DR345" s="227"/>
      <c r="DS345" s="227"/>
      <c r="DT345" s="227"/>
      <c r="DU345" s="227"/>
      <c r="DV345" s="227"/>
      <c r="DW345" s="227"/>
      <c r="DX345" s="227"/>
      <c r="DY345" s="227"/>
      <c r="DZ345" s="227"/>
      <c r="EA345" s="227"/>
      <c r="EB345" s="227"/>
      <c r="EC345" s="227"/>
      <c r="ED345" s="227"/>
      <c r="EE345" s="227"/>
      <c r="EF345" s="227"/>
      <c r="EG345" s="227"/>
      <c r="EH345" s="227"/>
      <c r="EI345" s="227"/>
      <c r="EJ345" s="227"/>
      <c r="EK345" s="227"/>
      <c r="EL345" s="227"/>
      <c r="EM345" s="227"/>
      <c r="EN345" s="227"/>
      <c r="EO345" s="227"/>
      <c r="EP345" s="227"/>
      <c r="EQ345" s="227"/>
      <c r="ER345" s="227"/>
      <c r="ES345" s="227"/>
      <c r="ET345" s="227"/>
      <c r="EU345" s="227"/>
      <c r="EV345" s="227"/>
      <c r="EW345" s="227"/>
      <c r="EX345" s="227"/>
      <c r="EY345" s="227"/>
      <c r="EZ345" s="227"/>
      <c r="FA345" s="227"/>
      <c r="FB345" s="227"/>
      <c r="FC345" s="227"/>
      <c r="FD345" s="227"/>
      <c r="FE345" s="227"/>
      <c r="FF345" s="227"/>
      <c r="FG345" s="227"/>
      <c r="FH345" s="227"/>
      <c r="FI345" s="227"/>
      <c r="FJ345" s="227"/>
      <c r="FK345" s="227"/>
      <c r="FL345" s="227"/>
      <c r="FM345" s="227"/>
      <c r="FN345" s="227"/>
      <c r="FO345" s="227"/>
      <c r="FP345" s="227"/>
      <c r="FQ345" s="227"/>
      <c r="FR345" s="227"/>
      <c r="FS345" s="227"/>
      <c r="FT345" s="227"/>
      <c r="FU345" s="227"/>
      <c r="FV345" s="227"/>
      <c r="FW345" s="227"/>
      <c r="FX345" s="227"/>
      <c r="FY345" s="227"/>
      <c r="FZ345" s="227"/>
      <c r="GA345" s="227"/>
      <c r="GB345" s="227"/>
      <c r="GC345" s="227"/>
      <c r="GD345" s="227"/>
      <c r="GE345" s="227"/>
      <c r="GF345" s="227"/>
      <c r="GG345" s="227"/>
      <c r="GH345" s="227"/>
      <c r="GI345" s="227"/>
      <c r="GJ345" s="227"/>
      <c r="GK345" s="227"/>
      <c r="GL345" s="227"/>
      <c r="GM345" s="227"/>
      <c r="GN345" s="227"/>
      <c r="GO345" s="227"/>
      <c r="GP345" s="227"/>
      <c r="GQ345" s="227"/>
      <c r="GR345" s="227"/>
      <c r="GS345" s="227"/>
      <c r="GT345" s="227"/>
      <c r="GU345" s="227"/>
      <c r="GV345" s="227"/>
      <c r="GW345" s="227"/>
      <c r="GX345" s="227"/>
      <c r="GY345" s="227"/>
      <c r="GZ345" s="227"/>
      <c r="HA345" s="227"/>
      <c r="HB345" s="227"/>
      <c r="HC345" s="227"/>
      <c r="HD345" s="227"/>
      <c r="HE345" s="227"/>
      <c r="HF345" s="227"/>
      <c r="HG345" s="227"/>
      <c r="HH345" s="227"/>
      <c r="HI345" s="227"/>
      <c r="HJ345" s="227"/>
      <c r="HK345" s="227"/>
      <c r="HL345" s="227"/>
      <c r="HM345" s="227"/>
      <c r="HN345" s="227"/>
      <c r="HO345" s="227"/>
      <c r="HP345" s="227"/>
      <c r="HQ345" s="227"/>
      <c r="HR345" s="227"/>
      <c r="HS345" s="227"/>
      <c r="HT345" s="227"/>
      <c r="HU345" s="227"/>
      <c r="HV345" s="227"/>
      <c r="HW345" s="227"/>
      <c r="HX345" s="227"/>
      <c r="HY345" s="227"/>
      <c r="HZ345" s="227"/>
      <c r="IA345" s="227"/>
      <c r="IB345" s="227"/>
      <c r="IC345" s="227"/>
      <c r="ID345" s="227"/>
      <c r="IE345" s="227"/>
      <c r="IF345" s="227"/>
      <c r="IG345" s="227"/>
      <c r="IH345" s="227"/>
      <c r="II345" s="227"/>
      <c r="IJ345" s="227"/>
      <c r="IK345" s="227"/>
      <c r="IL345" s="227"/>
      <c r="IM345" s="227"/>
      <c r="IN345" s="227"/>
      <c r="IO345" s="227"/>
      <c r="IP345" s="227"/>
      <c r="IQ345" s="227"/>
      <c r="IR345" s="227"/>
      <c r="IS345" s="227"/>
      <c r="IT345" s="227"/>
      <c r="IU345" s="227"/>
      <c r="IV345" s="227"/>
    </row>
    <row r="346" spans="1:256">
      <c r="A346" s="107"/>
      <c r="D346" s="157"/>
      <c r="E346" s="227"/>
      <c r="F346" s="157"/>
      <c r="G346" s="227"/>
      <c r="H346" s="109"/>
      <c r="I346" s="109"/>
      <c r="J346" s="109"/>
      <c r="K346" s="227"/>
      <c r="L346" s="227"/>
      <c r="M346" s="227"/>
      <c r="N346" s="227"/>
      <c r="O346" s="227"/>
      <c r="P346" s="227"/>
      <c r="Q346" s="227"/>
      <c r="R346" s="227"/>
      <c r="S346" s="227"/>
      <c r="T346" s="227"/>
      <c r="U346" s="227"/>
      <c r="V346" s="227"/>
      <c r="W346" s="227"/>
      <c r="X346" s="227"/>
      <c r="Y346" s="227"/>
      <c r="Z346" s="227"/>
      <c r="AA346" s="227"/>
      <c r="AB346" s="227"/>
      <c r="AC346" s="227"/>
      <c r="AD346" s="227"/>
      <c r="AE346" s="227"/>
      <c r="AF346" s="227"/>
      <c r="AG346" s="227"/>
      <c r="AH346" s="227"/>
      <c r="AI346" s="227"/>
      <c r="AJ346" s="227"/>
      <c r="AK346" s="227"/>
      <c r="AL346" s="227"/>
      <c r="AM346" s="227"/>
      <c r="AN346" s="227"/>
      <c r="AO346" s="227"/>
      <c r="AP346" s="227"/>
      <c r="AQ346" s="227"/>
      <c r="AR346" s="227"/>
      <c r="AS346" s="227"/>
      <c r="AT346" s="227"/>
      <c r="AU346" s="227"/>
      <c r="AV346" s="227"/>
      <c r="AW346" s="227"/>
      <c r="AX346" s="227"/>
      <c r="AY346" s="227"/>
      <c r="AZ346" s="227"/>
      <c r="BA346" s="227"/>
      <c r="BB346" s="227"/>
      <c r="BC346" s="227"/>
      <c r="BD346" s="227"/>
      <c r="BE346" s="227"/>
      <c r="BF346" s="227"/>
      <c r="BG346" s="227"/>
      <c r="BH346" s="227"/>
      <c r="BI346" s="227"/>
      <c r="BJ346" s="227"/>
      <c r="BK346" s="227"/>
      <c r="BL346" s="227"/>
      <c r="BM346" s="227"/>
      <c r="BN346" s="227"/>
      <c r="BO346" s="227"/>
      <c r="BP346" s="227"/>
      <c r="BQ346" s="227"/>
      <c r="BR346" s="227"/>
      <c r="BS346" s="227"/>
      <c r="BT346" s="227"/>
      <c r="BU346" s="227"/>
      <c r="BV346" s="227"/>
      <c r="BW346" s="227"/>
      <c r="BX346" s="227"/>
      <c r="BY346" s="227"/>
      <c r="BZ346" s="227"/>
      <c r="CA346" s="227"/>
      <c r="CB346" s="227"/>
      <c r="CC346" s="109"/>
      <c r="CD346" s="109"/>
      <c r="CE346" s="109"/>
      <c r="CF346" s="109"/>
      <c r="CG346" s="109"/>
      <c r="CH346" s="109"/>
      <c r="CI346" s="109"/>
      <c r="CJ346" s="109"/>
      <c r="CK346" s="109"/>
      <c r="CL346" s="109"/>
      <c r="CM346" s="109"/>
      <c r="CN346" s="109"/>
      <c r="CO346" s="109"/>
      <c r="CP346" s="109"/>
      <c r="CQ346" s="109"/>
      <c r="CR346" s="109"/>
      <c r="CS346" s="109"/>
      <c r="CT346" s="109"/>
      <c r="CU346" s="227"/>
      <c r="CV346" s="227"/>
      <c r="CW346" s="227"/>
      <c r="CX346" s="227"/>
      <c r="CY346" s="227"/>
      <c r="CZ346" s="227"/>
      <c r="DA346" s="227"/>
      <c r="DB346" s="227"/>
      <c r="DC346" s="227"/>
      <c r="DD346" s="227"/>
      <c r="DE346" s="227"/>
      <c r="DF346" s="227"/>
      <c r="DG346" s="227"/>
      <c r="DH346" s="227"/>
      <c r="DI346" s="227"/>
      <c r="DJ346" s="227"/>
      <c r="DK346" s="227"/>
      <c r="DL346" s="227"/>
      <c r="DM346" s="227"/>
      <c r="DN346" s="227"/>
      <c r="DO346" s="227"/>
      <c r="DP346" s="227"/>
      <c r="DQ346" s="227"/>
      <c r="DR346" s="227"/>
      <c r="DS346" s="227"/>
      <c r="DT346" s="227"/>
      <c r="DU346" s="227"/>
      <c r="DV346" s="227"/>
      <c r="DW346" s="227"/>
      <c r="DX346" s="227"/>
      <c r="DY346" s="227"/>
      <c r="DZ346" s="227"/>
      <c r="EA346" s="227"/>
      <c r="EB346" s="227"/>
      <c r="EC346" s="227"/>
      <c r="ED346" s="227"/>
      <c r="EE346" s="227"/>
      <c r="EF346" s="227"/>
      <c r="EG346" s="227"/>
      <c r="EH346" s="227"/>
      <c r="EI346" s="227"/>
      <c r="EJ346" s="227"/>
      <c r="EK346" s="227"/>
      <c r="EL346" s="227"/>
      <c r="EM346" s="227"/>
      <c r="EN346" s="227"/>
      <c r="EO346" s="227"/>
      <c r="EP346" s="227"/>
      <c r="EQ346" s="227"/>
      <c r="ER346" s="227"/>
      <c r="ES346" s="227"/>
      <c r="ET346" s="227"/>
      <c r="EU346" s="227"/>
      <c r="EV346" s="227"/>
      <c r="EW346" s="227"/>
      <c r="EX346" s="227"/>
      <c r="EY346" s="227"/>
      <c r="EZ346" s="227"/>
      <c r="FA346" s="227"/>
      <c r="FB346" s="227"/>
      <c r="FC346" s="227"/>
      <c r="FD346" s="227"/>
      <c r="FE346" s="227"/>
      <c r="FF346" s="227"/>
      <c r="FG346" s="227"/>
      <c r="FH346" s="227"/>
      <c r="FI346" s="227"/>
      <c r="FJ346" s="227"/>
      <c r="FK346" s="227"/>
      <c r="FL346" s="227"/>
      <c r="FM346" s="227"/>
      <c r="FN346" s="227"/>
      <c r="FO346" s="227"/>
      <c r="FP346" s="227"/>
      <c r="FQ346" s="227"/>
      <c r="FR346" s="227"/>
      <c r="FS346" s="227"/>
      <c r="FT346" s="227"/>
      <c r="FU346" s="227"/>
      <c r="FV346" s="227"/>
      <c r="FW346" s="227"/>
      <c r="FX346" s="227"/>
      <c r="FY346" s="227"/>
      <c r="FZ346" s="227"/>
      <c r="GA346" s="227"/>
      <c r="GB346" s="227"/>
      <c r="GC346" s="227"/>
      <c r="GD346" s="227"/>
      <c r="GE346" s="227"/>
      <c r="GF346" s="227"/>
      <c r="GG346" s="227"/>
      <c r="GH346" s="227"/>
      <c r="GI346" s="227"/>
      <c r="GJ346" s="227"/>
      <c r="GK346" s="227"/>
      <c r="GL346" s="227"/>
      <c r="GM346" s="227"/>
      <c r="GN346" s="227"/>
      <c r="GO346" s="227"/>
      <c r="GP346" s="227"/>
      <c r="GQ346" s="227"/>
      <c r="GR346" s="227"/>
      <c r="GS346" s="227"/>
      <c r="GT346" s="227"/>
      <c r="GU346" s="227"/>
      <c r="GV346" s="227"/>
      <c r="GW346" s="227"/>
      <c r="GX346" s="227"/>
      <c r="GY346" s="227"/>
      <c r="GZ346" s="227"/>
      <c r="HA346" s="227"/>
      <c r="HB346" s="227"/>
      <c r="HC346" s="227"/>
      <c r="HD346" s="227"/>
      <c r="HE346" s="227"/>
      <c r="HF346" s="227"/>
      <c r="HG346" s="227"/>
      <c r="HH346" s="227"/>
      <c r="HI346" s="227"/>
      <c r="HJ346" s="227"/>
      <c r="HK346" s="227"/>
      <c r="HL346" s="227"/>
      <c r="HM346" s="227"/>
      <c r="HN346" s="227"/>
      <c r="HO346" s="227"/>
      <c r="HP346" s="227"/>
      <c r="HQ346" s="227"/>
      <c r="HR346" s="227"/>
      <c r="HS346" s="227"/>
      <c r="HT346" s="227"/>
      <c r="HU346" s="227"/>
      <c r="HV346" s="227"/>
      <c r="HW346" s="227"/>
      <c r="HX346" s="227"/>
      <c r="HY346" s="227"/>
      <c r="HZ346" s="227"/>
      <c r="IA346" s="227"/>
      <c r="IB346" s="227"/>
      <c r="IC346" s="227"/>
      <c r="ID346" s="227"/>
      <c r="IE346" s="227"/>
      <c r="IF346" s="227"/>
      <c r="IG346" s="227"/>
      <c r="IH346" s="227"/>
      <c r="II346" s="227"/>
      <c r="IJ346" s="227"/>
      <c r="IK346" s="227"/>
      <c r="IL346" s="227"/>
      <c r="IM346" s="227"/>
      <c r="IN346" s="227"/>
      <c r="IO346" s="227"/>
      <c r="IP346" s="227"/>
      <c r="IQ346" s="227"/>
      <c r="IR346" s="227"/>
      <c r="IS346" s="227"/>
      <c r="IT346" s="227"/>
      <c r="IU346" s="227"/>
      <c r="IV346" s="227"/>
    </row>
    <row r="347" spans="1:256">
      <c r="A347" s="107"/>
      <c r="D347" s="157"/>
      <c r="E347" s="227"/>
      <c r="F347" s="157"/>
      <c r="G347" s="227"/>
      <c r="H347" s="109"/>
      <c r="I347" s="109"/>
      <c r="J347" s="109"/>
      <c r="K347" s="227"/>
      <c r="L347" s="227"/>
      <c r="M347" s="227"/>
      <c r="N347" s="227"/>
      <c r="O347" s="227"/>
      <c r="P347" s="227"/>
      <c r="Q347" s="227"/>
      <c r="R347" s="227"/>
      <c r="S347" s="227"/>
      <c r="T347" s="227"/>
      <c r="U347" s="227"/>
      <c r="V347" s="227"/>
      <c r="W347" s="227"/>
      <c r="X347" s="227"/>
      <c r="Y347" s="227"/>
      <c r="Z347" s="227"/>
      <c r="AA347" s="227"/>
      <c r="AB347" s="227"/>
      <c r="AC347" s="227"/>
      <c r="AD347" s="227"/>
      <c r="AE347" s="227"/>
      <c r="AF347" s="227"/>
      <c r="AG347" s="227"/>
      <c r="AH347" s="227"/>
      <c r="AI347" s="227"/>
      <c r="AJ347" s="227"/>
      <c r="AK347" s="227"/>
      <c r="AL347" s="227"/>
      <c r="AM347" s="227"/>
      <c r="AN347" s="227"/>
      <c r="AO347" s="227"/>
      <c r="AP347" s="227"/>
      <c r="AQ347" s="227"/>
      <c r="AR347" s="227"/>
      <c r="AS347" s="227"/>
      <c r="AT347" s="227"/>
      <c r="AU347" s="227"/>
      <c r="AV347" s="227"/>
      <c r="AW347" s="227"/>
      <c r="AX347" s="227"/>
      <c r="AY347" s="227"/>
      <c r="AZ347" s="227"/>
      <c r="BA347" s="227"/>
      <c r="BB347" s="227"/>
      <c r="BC347" s="227"/>
      <c r="BD347" s="227"/>
      <c r="BE347" s="227"/>
      <c r="BF347" s="227"/>
      <c r="BG347" s="227"/>
      <c r="BH347" s="227"/>
      <c r="BI347" s="227"/>
      <c r="BJ347" s="227"/>
      <c r="BK347" s="227"/>
      <c r="BL347" s="227"/>
      <c r="BM347" s="227"/>
      <c r="BN347" s="227"/>
      <c r="BO347" s="227"/>
      <c r="BP347" s="227"/>
      <c r="BQ347" s="227"/>
      <c r="BR347" s="227"/>
      <c r="BS347" s="227"/>
      <c r="BT347" s="227"/>
      <c r="BU347" s="227"/>
      <c r="BV347" s="227"/>
      <c r="BW347" s="227"/>
      <c r="BX347" s="227"/>
      <c r="BY347" s="227"/>
      <c r="BZ347" s="227"/>
      <c r="CA347" s="227"/>
      <c r="CB347" s="227"/>
      <c r="CC347" s="109"/>
      <c r="CD347" s="109"/>
      <c r="CE347" s="109"/>
      <c r="CF347" s="109"/>
      <c r="CG347" s="109"/>
      <c r="CH347" s="109"/>
      <c r="CI347" s="109"/>
      <c r="CJ347" s="109"/>
      <c r="CK347" s="109"/>
      <c r="CL347" s="109"/>
      <c r="CM347" s="109"/>
      <c r="CN347" s="109"/>
      <c r="CO347" s="109"/>
      <c r="CP347" s="109"/>
      <c r="CQ347" s="109"/>
      <c r="CR347" s="109"/>
      <c r="CS347" s="109"/>
      <c r="CT347" s="109"/>
      <c r="CU347" s="227"/>
      <c r="CV347" s="227"/>
      <c r="CW347" s="227"/>
      <c r="CX347" s="227"/>
      <c r="CY347" s="227"/>
      <c r="CZ347" s="227"/>
      <c r="DA347" s="227"/>
      <c r="DB347" s="227"/>
      <c r="DC347" s="227"/>
      <c r="DD347" s="227"/>
      <c r="DE347" s="227"/>
      <c r="DF347" s="227"/>
      <c r="DG347" s="227"/>
      <c r="DH347" s="227"/>
      <c r="DI347" s="227"/>
      <c r="DJ347" s="227"/>
      <c r="DK347" s="227"/>
      <c r="DL347" s="227"/>
      <c r="DM347" s="227"/>
      <c r="DN347" s="227"/>
      <c r="DO347" s="227"/>
      <c r="DP347" s="227"/>
      <c r="DQ347" s="227"/>
      <c r="DR347" s="227"/>
      <c r="DS347" s="227"/>
      <c r="DT347" s="227"/>
      <c r="DU347" s="227"/>
      <c r="DV347" s="227"/>
      <c r="DW347" s="227"/>
      <c r="DX347" s="227"/>
      <c r="DY347" s="227"/>
      <c r="DZ347" s="227"/>
      <c r="EA347" s="227"/>
      <c r="EB347" s="227"/>
      <c r="EC347" s="227"/>
      <c r="ED347" s="227"/>
      <c r="EE347" s="227"/>
      <c r="EF347" s="227"/>
      <c r="EG347" s="227"/>
      <c r="EH347" s="227"/>
      <c r="EI347" s="227"/>
      <c r="EJ347" s="227"/>
      <c r="EK347" s="227"/>
      <c r="EL347" s="227"/>
      <c r="EM347" s="227"/>
      <c r="EN347" s="227"/>
      <c r="EO347" s="227"/>
      <c r="EP347" s="227"/>
      <c r="EQ347" s="227"/>
      <c r="ER347" s="227"/>
      <c r="ES347" s="227"/>
      <c r="ET347" s="227"/>
      <c r="EU347" s="227"/>
      <c r="EV347" s="227"/>
      <c r="EW347" s="227"/>
      <c r="EX347" s="227"/>
      <c r="EY347" s="227"/>
      <c r="EZ347" s="227"/>
      <c r="FA347" s="227"/>
      <c r="FB347" s="227"/>
      <c r="FC347" s="227"/>
      <c r="FD347" s="227"/>
      <c r="FE347" s="227"/>
      <c r="FF347" s="227"/>
      <c r="FG347" s="227"/>
      <c r="FH347" s="227"/>
      <c r="FI347" s="227"/>
      <c r="FJ347" s="227"/>
      <c r="FK347" s="227"/>
      <c r="FL347" s="227"/>
      <c r="FM347" s="227"/>
      <c r="FN347" s="227"/>
      <c r="FO347" s="227"/>
      <c r="FP347" s="227"/>
      <c r="FQ347" s="227"/>
      <c r="FR347" s="227"/>
      <c r="FS347" s="227"/>
      <c r="FT347" s="227"/>
      <c r="FU347" s="227"/>
      <c r="FV347" s="227"/>
      <c r="FW347" s="227"/>
      <c r="FX347" s="227"/>
      <c r="FY347" s="227"/>
      <c r="FZ347" s="227"/>
      <c r="GA347" s="227"/>
      <c r="GB347" s="227"/>
      <c r="GC347" s="227"/>
      <c r="GD347" s="227"/>
      <c r="GE347" s="227"/>
      <c r="GF347" s="227"/>
      <c r="GG347" s="227"/>
      <c r="GH347" s="227"/>
      <c r="GI347" s="227"/>
      <c r="GJ347" s="227"/>
      <c r="GK347" s="227"/>
      <c r="GL347" s="227"/>
      <c r="GM347" s="227"/>
      <c r="GN347" s="227"/>
      <c r="GO347" s="227"/>
      <c r="GP347" s="227"/>
      <c r="GQ347" s="227"/>
      <c r="GR347" s="227"/>
      <c r="GS347" s="227"/>
      <c r="GT347" s="227"/>
      <c r="GU347" s="227"/>
      <c r="GV347" s="227"/>
      <c r="GW347" s="227"/>
      <c r="GX347" s="227"/>
      <c r="GY347" s="227"/>
      <c r="GZ347" s="227"/>
      <c r="HA347" s="227"/>
      <c r="HB347" s="227"/>
      <c r="HC347" s="227"/>
      <c r="HD347" s="227"/>
      <c r="HE347" s="227"/>
      <c r="HF347" s="227"/>
      <c r="HG347" s="227"/>
      <c r="HH347" s="227"/>
      <c r="HI347" s="227"/>
      <c r="HJ347" s="227"/>
      <c r="HK347" s="227"/>
      <c r="HL347" s="227"/>
      <c r="HM347" s="227"/>
      <c r="HN347" s="227"/>
      <c r="HO347" s="227"/>
      <c r="HP347" s="227"/>
      <c r="HQ347" s="227"/>
      <c r="HR347" s="227"/>
      <c r="HS347" s="227"/>
      <c r="HT347" s="227"/>
      <c r="HU347" s="227"/>
      <c r="HV347" s="227"/>
      <c r="HW347" s="227"/>
      <c r="HX347" s="227"/>
      <c r="HY347" s="227"/>
      <c r="HZ347" s="227"/>
      <c r="IA347" s="227"/>
      <c r="IB347" s="227"/>
      <c r="IC347" s="227"/>
      <c r="ID347" s="227"/>
      <c r="IE347" s="227"/>
      <c r="IF347" s="227"/>
      <c r="IG347" s="227"/>
      <c r="IH347" s="227"/>
      <c r="II347" s="227"/>
      <c r="IJ347" s="227"/>
      <c r="IK347" s="227"/>
      <c r="IL347" s="227"/>
      <c r="IM347" s="227"/>
      <c r="IN347" s="227"/>
      <c r="IO347" s="227"/>
      <c r="IP347" s="227"/>
      <c r="IQ347" s="227"/>
      <c r="IR347" s="227"/>
      <c r="IS347" s="227"/>
      <c r="IT347" s="227"/>
      <c r="IU347" s="227"/>
      <c r="IV347" s="227"/>
    </row>
    <row r="348" spans="1:256">
      <c r="A348" s="107"/>
      <c r="D348" s="157"/>
      <c r="E348" s="227"/>
      <c r="F348" s="157"/>
      <c r="G348" s="227"/>
      <c r="H348" s="109"/>
      <c r="I348" s="109"/>
      <c r="J348" s="109"/>
      <c r="K348" s="227"/>
      <c r="L348" s="227"/>
      <c r="M348" s="227"/>
      <c r="N348" s="227"/>
      <c r="O348" s="227"/>
      <c r="P348" s="227"/>
      <c r="Q348" s="227"/>
      <c r="R348" s="227"/>
      <c r="S348" s="227"/>
      <c r="T348" s="227"/>
      <c r="U348" s="227"/>
      <c r="V348" s="227"/>
      <c r="W348" s="227"/>
      <c r="X348" s="227"/>
      <c r="Y348" s="227"/>
      <c r="Z348" s="227"/>
      <c r="AA348" s="227"/>
      <c r="AB348" s="227"/>
      <c r="AC348" s="227"/>
      <c r="AD348" s="227"/>
      <c r="AE348" s="227"/>
      <c r="AF348" s="227"/>
      <c r="AG348" s="227"/>
      <c r="AH348" s="227"/>
      <c r="AI348" s="227"/>
      <c r="AJ348" s="227"/>
      <c r="AK348" s="227"/>
      <c r="AL348" s="227"/>
      <c r="AM348" s="227"/>
      <c r="AN348" s="227"/>
      <c r="AO348" s="227"/>
      <c r="AP348" s="227"/>
      <c r="AQ348" s="227"/>
      <c r="AR348" s="227"/>
      <c r="AS348" s="227"/>
      <c r="AT348" s="227"/>
      <c r="AU348" s="227"/>
      <c r="AV348" s="227"/>
      <c r="AW348" s="227"/>
      <c r="AX348" s="227"/>
      <c r="AY348" s="227"/>
      <c r="AZ348" s="227"/>
      <c r="BA348" s="227"/>
      <c r="BB348" s="227"/>
      <c r="BC348" s="227"/>
      <c r="BD348" s="227"/>
      <c r="BE348" s="227"/>
      <c r="BF348" s="227"/>
      <c r="BG348" s="227"/>
      <c r="BH348" s="227"/>
      <c r="BI348" s="227"/>
      <c r="BJ348" s="227"/>
      <c r="BK348" s="227"/>
      <c r="BL348" s="227"/>
      <c r="BM348" s="227"/>
      <c r="BN348" s="227"/>
      <c r="BO348" s="227"/>
      <c r="BP348" s="227"/>
      <c r="BQ348" s="227"/>
      <c r="BR348" s="227"/>
      <c r="BS348" s="227"/>
      <c r="BT348" s="227"/>
      <c r="BU348" s="227"/>
      <c r="BV348" s="227"/>
      <c r="BW348" s="227"/>
      <c r="BX348" s="227"/>
      <c r="BY348" s="227"/>
      <c r="BZ348" s="227"/>
      <c r="CA348" s="227"/>
      <c r="CB348" s="227"/>
      <c r="CC348" s="109"/>
      <c r="CD348" s="109"/>
      <c r="CE348" s="109"/>
      <c r="CF348" s="109"/>
      <c r="CG348" s="109"/>
      <c r="CH348" s="109"/>
      <c r="CI348" s="109"/>
      <c r="CJ348" s="109"/>
      <c r="CK348" s="109"/>
      <c r="CL348" s="109"/>
      <c r="CM348" s="109"/>
      <c r="CN348" s="109"/>
      <c r="CO348" s="109"/>
      <c r="CP348" s="109"/>
      <c r="CQ348" s="109"/>
      <c r="CR348" s="109"/>
      <c r="CS348" s="109"/>
      <c r="CT348" s="109"/>
      <c r="CU348" s="227"/>
      <c r="CV348" s="227"/>
      <c r="CW348" s="227"/>
      <c r="CX348" s="227"/>
      <c r="CY348" s="227"/>
      <c r="CZ348" s="227"/>
      <c r="DA348" s="227"/>
      <c r="DB348" s="227"/>
      <c r="DC348" s="227"/>
      <c r="DD348" s="227"/>
      <c r="DE348" s="227"/>
      <c r="DF348" s="227"/>
      <c r="DG348" s="227"/>
      <c r="DH348" s="227"/>
      <c r="DI348" s="227"/>
      <c r="DJ348" s="227"/>
      <c r="DK348" s="227"/>
      <c r="DL348" s="227"/>
      <c r="DM348" s="227"/>
      <c r="DN348" s="227"/>
      <c r="DO348" s="227"/>
      <c r="DP348" s="227"/>
      <c r="DQ348" s="227"/>
      <c r="DR348" s="227"/>
      <c r="DS348" s="227"/>
      <c r="DT348" s="227"/>
      <c r="DU348" s="227"/>
      <c r="DV348" s="227"/>
      <c r="DW348" s="227"/>
      <c r="DX348" s="227"/>
      <c r="DY348" s="227"/>
      <c r="DZ348" s="227"/>
      <c r="EA348" s="227"/>
      <c r="EB348" s="227"/>
      <c r="EC348" s="227"/>
      <c r="ED348" s="227"/>
      <c r="EE348" s="227"/>
      <c r="EF348" s="227"/>
      <c r="EG348" s="227"/>
      <c r="EH348" s="227"/>
      <c r="EI348" s="227"/>
      <c r="EJ348" s="227"/>
      <c r="EK348" s="227"/>
      <c r="EL348" s="227"/>
      <c r="EM348" s="227"/>
      <c r="EN348" s="227"/>
      <c r="EO348" s="227"/>
      <c r="EP348" s="227"/>
      <c r="EQ348" s="227"/>
      <c r="ER348" s="227"/>
      <c r="ES348" s="227"/>
      <c r="ET348" s="227"/>
      <c r="EU348" s="227"/>
      <c r="EV348" s="227"/>
      <c r="EW348" s="227"/>
      <c r="EX348" s="227"/>
      <c r="EY348" s="227"/>
      <c r="EZ348" s="227"/>
      <c r="FA348" s="227"/>
      <c r="FB348" s="227"/>
      <c r="FC348" s="227"/>
      <c r="FD348" s="227"/>
      <c r="FE348" s="227"/>
      <c r="FF348" s="227"/>
      <c r="FG348" s="227"/>
      <c r="FH348" s="227"/>
      <c r="FI348" s="227"/>
      <c r="FJ348" s="227"/>
      <c r="FK348" s="227"/>
      <c r="FL348" s="227"/>
      <c r="FM348" s="227"/>
      <c r="FN348" s="227"/>
      <c r="FO348" s="227"/>
      <c r="FP348" s="227"/>
      <c r="FQ348" s="227"/>
      <c r="FR348" s="227"/>
      <c r="FS348" s="227"/>
      <c r="FT348" s="227"/>
      <c r="FU348" s="227"/>
      <c r="FV348" s="227"/>
      <c r="FW348" s="227"/>
      <c r="FX348" s="227"/>
      <c r="FY348" s="227"/>
      <c r="FZ348" s="227"/>
      <c r="GA348" s="227"/>
      <c r="GB348" s="227"/>
      <c r="GC348" s="227"/>
      <c r="GD348" s="227"/>
      <c r="GE348" s="227"/>
      <c r="GF348" s="227"/>
      <c r="GG348" s="227"/>
      <c r="GH348" s="227"/>
      <c r="GI348" s="227"/>
      <c r="GJ348" s="227"/>
      <c r="GK348" s="227"/>
      <c r="GL348" s="227"/>
      <c r="GM348" s="227"/>
      <c r="GN348" s="227"/>
      <c r="GO348" s="227"/>
      <c r="GP348" s="227"/>
      <c r="GQ348" s="227"/>
      <c r="GR348" s="227"/>
      <c r="GS348" s="227"/>
      <c r="GT348" s="227"/>
      <c r="GU348" s="227"/>
      <c r="GV348" s="227"/>
      <c r="GW348" s="227"/>
      <c r="GX348" s="227"/>
      <c r="GY348" s="227"/>
      <c r="GZ348" s="227"/>
      <c r="HA348" s="227"/>
      <c r="HB348" s="227"/>
      <c r="HC348" s="227"/>
      <c r="HD348" s="227"/>
      <c r="HE348" s="227"/>
      <c r="HF348" s="227"/>
      <c r="HG348" s="227"/>
      <c r="HH348" s="227"/>
      <c r="HI348" s="227"/>
      <c r="HJ348" s="227"/>
      <c r="HK348" s="227"/>
      <c r="HL348" s="227"/>
      <c r="HM348" s="227"/>
      <c r="HN348" s="227"/>
      <c r="HO348" s="227"/>
      <c r="HP348" s="227"/>
      <c r="HQ348" s="227"/>
      <c r="HR348" s="227"/>
      <c r="HS348" s="227"/>
      <c r="HT348" s="227"/>
      <c r="HU348" s="227"/>
      <c r="HV348" s="227"/>
      <c r="HW348" s="227"/>
      <c r="HX348" s="227"/>
      <c r="HY348" s="227"/>
      <c r="HZ348" s="227"/>
      <c r="IA348" s="227"/>
      <c r="IB348" s="227"/>
      <c r="IC348" s="227"/>
      <c r="ID348" s="227"/>
      <c r="IE348" s="227"/>
      <c r="IF348" s="227"/>
      <c r="IG348" s="227"/>
      <c r="IH348" s="227"/>
      <c r="II348" s="227"/>
      <c r="IJ348" s="227"/>
      <c r="IK348" s="227"/>
      <c r="IL348" s="227"/>
      <c r="IM348" s="227"/>
      <c r="IN348" s="227"/>
      <c r="IO348" s="227"/>
      <c r="IP348" s="227"/>
      <c r="IQ348" s="227"/>
      <c r="IR348" s="227"/>
      <c r="IS348" s="227"/>
      <c r="IT348" s="227"/>
      <c r="IU348" s="227"/>
      <c r="IV348" s="227"/>
    </row>
    <row r="349" spans="1:256">
      <c r="A349" s="107"/>
      <c r="D349" s="157"/>
      <c r="E349" s="227"/>
      <c r="F349" s="157"/>
      <c r="G349" s="227"/>
      <c r="H349" s="109"/>
      <c r="I349" s="109"/>
      <c r="J349" s="109"/>
      <c r="K349" s="227"/>
      <c r="L349" s="227"/>
      <c r="M349" s="227"/>
      <c r="N349" s="227"/>
      <c r="O349" s="227"/>
      <c r="P349" s="227"/>
      <c r="Q349" s="227"/>
      <c r="R349" s="227"/>
      <c r="S349" s="227"/>
      <c r="T349" s="227"/>
      <c r="U349" s="227"/>
      <c r="V349" s="227"/>
      <c r="W349" s="227"/>
      <c r="X349" s="227"/>
      <c r="Y349" s="227"/>
      <c r="Z349" s="227"/>
      <c r="AA349" s="227"/>
      <c r="AB349" s="227"/>
      <c r="AC349" s="227"/>
      <c r="AD349" s="227"/>
      <c r="AE349" s="227"/>
      <c r="AF349" s="227"/>
      <c r="AG349" s="227"/>
      <c r="AH349" s="227"/>
      <c r="AI349" s="227"/>
      <c r="AJ349" s="227"/>
      <c r="AK349" s="227"/>
      <c r="AL349" s="227"/>
      <c r="AM349" s="227"/>
      <c r="AN349" s="227"/>
      <c r="AO349" s="227"/>
      <c r="AP349" s="227"/>
      <c r="AQ349" s="227"/>
      <c r="AR349" s="227"/>
      <c r="AS349" s="227"/>
      <c r="AT349" s="227"/>
      <c r="AU349" s="227"/>
      <c r="AV349" s="227"/>
      <c r="AW349" s="227"/>
      <c r="AX349" s="227"/>
      <c r="AY349" s="227"/>
      <c r="AZ349" s="227"/>
      <c r="BA349" s="227"/>
      <c r="BB349" s="227"/>
      <c r="BC349" s="227"/>
      <c r="BD349" s="227"/>
      <c r="BE349" s="227"/>
      <c r="BF349" s="227"/>
      <c r="BG349" s="227"/>
      <c r="BH349" s="227"/>
      <c r="BI349" s="227"/>
      <c r="BJ349" s="227"/>
      <c r="BK349" s="227"/>
      <c r="BL349" s="227"/>
      <c r="BM349" s="227"/>
      <c r="BN349" s="227"/>
      <c r="BO349" s="227"/>
      <c r="BP349" s="227"/>
      <c r="BQ349" s="227"/>
      <c r="BR349" s="227"/>
      <c r="BS349" s="227"/>
      <c r="BT349" s="227"/>
      <c r="BU349" s="227"/>
      <c r="BV349" s="227"/>
      <c r="BW349" s="227"/>
      <c r="BX349" s="227"/>
      <c r="BY349" s="227"/>
      <c r="BZ349" s="227"/>
      <c r="CA349" s="227"/>
      <c r="CB349" s="227"/>
      <c r="CC349" s="109"/>
      <c r="CD349" s="109"/>
      <c r="CE349" s="109"/>
      <c r="CF349" s="109"/>
      <c r="CG349" s="109"/>
      <c r="CH349" s="109"/>
      <c r="CI349" s="109"/>
      <c r="CJ349" s="109"/>
      <c r="CK349" s="109"/>
      <c r="CL349" s="109"/>
      <c r="CM349" s="109"/>
      <c r="CN349" s="109"/>
      <c r="CO349" s="109"/>
      <c r="CP349" s="109"/>
      <c r="CQ349" s="109"/>
      <c r="CR349" s="109"/>
      <c r="CS349" s="109"/>
      <c r="CT349" s="109"/>
      <c r="CU349" s="227"/>
      <c r="CV349" s="227"/>
      <c r="CW349" s="227"/>
      <c r="CX349" s="227"/>
      <c r="CY349" s="227"/>
      <c r="CZ349" s="227"/>
      <c r="DA349" s="227"/>
      <c r="DB349" s="227"/>
      <c r="DC349" s="227"/>
      <c r="DD349" s="227"/>
      <c r="DE349" s="227"/>
      <c r="DF349" s="227"/>
      <c r="DG349" s="227"/>
      <c r="DH349" s="227"/>
      <c r="DI349" s="227"/>
      <c r="DJ349" s="227"/>
      <c r="DK349" s="227"/>
      <c r="DL349" s="227"/>
      <c r="DM349" s="227"/>
      <c r="DN349" s="227"/>
      <c r="DO349" s="227"/>
      <c r="DP349" s="227"/>
      <c r="DQ349" s="227"/>
      <c r="DR349" s="227"/>
      <c r="DS349" s="227"/>
      <c r="DT349" s="227"/>
      <c r="DU349" s="227"/>
      <c r="DV349" s="227"/>
      <c r="DW349" s="227"/>
      <c r="DX349" s="227"/>
      <c r="DY349" s="227"/>
      <c r="DZ349" s="227"/>
      <c r="EA349" s="227"/>
      <c r="EB349" s="227"/>
      <c r="EC349" s="227"/>
      <c r="ED349" s="227"/>
      <c r="EE349" s="227"/>
      <c r="EF349" s="227"/>
      <c r="EG349" s="227"/>
      <c r="EH349" s="227"/>
      <c r="EI349" s="227"/>
      <c r="EJ349" s="227"/>
      <c r="EK349" s="227"/>
      <c r="EL349" s="227"/>
      <c r="EM349" s="227"/>
      <c r="EN349" s="227"/>
      <c r="EO349" s="227"/>
      <c r="EP349" s="227"/>
      <c r="EQ349" s="227"/>
      <c r="ER349" s="227"/>
      <c r="ES349" s="227"/>
      <c r="ET349" s="227"/>
      <c r="EU349" s="227"/>
      <c r="EV349" s="227"/>
      <c r="EW349" s="227"/>
      <c r="EX349" s="227"/>
      <c r="EY349" s="227"/>
      <c r="EZ349" s="227"/>
      <c r="FA349" s="227"/>
      <c r="FB349" s="227"/>
      <c r="FC349" s="227"/>
      <c r="FD349" s="227"/>
      <c r="FE349" s="227"/>
      <c r="FF349" s="227"/>
      <c r="FG349" s="227"/>
      <c r="FH349" s="227"/>
      <c r="FI349" s="227"/>
      <c r="FJ349" s="227"/>
      <c r="FK349" s="227"/>
      <c r="FL349" s="227"/>
      <c r="FM349" s="227"/>
      <c r="FN349" s="227"/>
      <c r="FO349" s="227"/>
      <c r="FP349" s="227"/>
      <c r="FQ349" s="227"/>
      <c r="FR349" s="227"/>
      <c r="FS349" s="227"/>
      <c r="FT349" s="227"/>
      <c r="FU349" s="227"/>
      <c r="FV349" s="227"/>
      <c r="FW349" s="227"/>
      <c r="FX349" s="227"/>
      <c r="FY349" s="227"/>
      <c r="FZ349" s="227"/>
      <c r="GA349" s="227"/>
      <c r="GB349" s="227"/>
      <c r="GC349" s="227"/>
      <c r="GD349" s="227"/>
      <c r="GE349" s="227"/>
      <c r="GF349" s="227"/>
      <c r="GG349" s="227"/>
      <c r="GH349" s="227"/>
      <c r="GI349" s="227"/>
      <c r="GJ349" s="227"/>
      <c r="GK349" s="227"/>
      <c r="GL349" s="227"/>
      <c r="GM349" s="227"/>
      <c r="GN349" s="227"/>
      <c r="GO349" s="227"/>
      <c r="GP349" s="227"/>
      <c r="GQ349" s="227"/>
      <c r="GR349" s="227"/>
      <c r="GS349" s="227"/>
      <c r="GT349" s="227"/>
      <c r="GU349" s="227"/>
      <c r="GV349" s="227"/>
      <c r="GW349" s="227"/>
      <c r="GX349" s="227"/>
      <c r="GY349" s="227"/>
      <c r="GZ349" s="227"/>
      <c r="HA349" s="227"/>
      <c r="HB349" s="227"/>
      <c r="HC349" s="227"/>
      <c r="HD349" s="227"/>
      <c r="HE349" s="227"/>
      <c r="HF349" s="227"/>
      <c r="HG349" s="227"/>
      <c r="HH349" s="227"/>
      <c r="HI349" s="227"/>
      <c r="HJ349" s="227"/>
      <c r="HK349" s="227"/>
      <c r="HL349" s="227"/>
      <c r="HM349" s="227"/>
      <c r="HN349" s="227"/>
      <c r="HO349" s="227"/>
      <c r="HP349" s="227"/>
      <c r="HQ349" s="227"/>
      <c r="HR349" s="227"/>
      <c r="HS349" s="227"/>
      <c r="HT349" s="227"/>
      <c r="HU349" s="227"/>
      <c r="HV349" s="227"/>
      <c r="HW349" s="227"/>
      <c r="HX349" s="227"/>
      <c r="HY349" s="227"/>
      <c r="HZ349" s="227"/>
      <c r="IA349" s="227"/>
      <c r="IB349" s="227"/>
      <c r="IC349" s="227"/>
      <c r="ID349" s="227"/>
      <c r="IE349" s="227"/>
      <c r="IF349" s="227"/>
      <c r="IG349" s="227"/>
      <c r="IH349" s="227"/>
      <c r="II349" s="227"/>
      <c r="IJ349" s="227"/>
      <c r="IK349" s="227"/>
      <c r="IL349" s="227"/>
      <c r="IM349" s="227"/>
      <c r="IN349" s="227"/>
      <c r="IO349" s="227"/>
      <c r="IP349" s="227"/>
      <c r="IQ349" s="227"/>
      <c r="IR349" s="227"/>
      <c r="IS349" s="227"/>
      <c r="IT349" s="227"/>
      <c r="IU349" s="227"/>
      <c r="IV349" s="227"/>
    </row>
    <row r="350" spans="1:256">
      <c r="A350" s="107"/>
      <c r="D350" s="157"/>
      <c r="E350" s="227"/>
      <c r="F350" s="157"/>
      <c r="G350" s="227"/>
      <c r="H350" s="109"/>
      <c r="I350" s="109"/>
      <c r="J350" s="109"/>
      <c r="K350" s="227"/>
      <c r="L350" s="227"/>
      <c r="M350" s="227"/>
      <c r="N350" s="227"/>
      <c r="O350" s="227"/>
      <c r="P350" s="227"/>
      <c r="Q350" s="227"/>
      <c r="R350" s="227"/>
      <c r="S350" s="227"/>
      <c r="T350" s="227"/>
      <c r="U350" s="227"/>
      <c r="V350" s="227"/>
      <c r="W350" s="227"/>
      <c r="X350" s="227"/>
      <c r="Y350" s="227"/>
      <c r="Z350" s="227"/>
      <c r="AA350" s="227"/>
      <c r="AB350" s="227"/>
      <c r="AC350" s="227"/>
      <c r="AD350" s="227"/>
      <c r="AE350" s="227"/>
      <c r="AF350" s="227"/>
      <c r="AG350" s="227"/>
      <c r="AH350" s="227"/>
      <c r="AI350" s="227"/>
      <c r="AJ350" s="227"/>
      <c r="AK350" s="227"/>
      <c r="AL350" s="227"/>
      <c r="AM350" s="227"/>
      <c r="AN350" s="227"/>
      <c r="AO350" s="227"/>
      <c r="AP350" s="227"/>
      <c r="AQ350" s="227"/>
      <c r="AR350" s="227"/>
      <c r="AS350" s="227"/>
      <c r="AT350" s="227"/>
      <c r="AU350" s="227"/>
      <c r="AV350" s="227"/>
      <c r="AW350" s="227"/>
      <c r="AX350" s="227"/>
      <c r="AY350" s="227"/>
      <c r="AZ350" s="227"/>
      <c r="BA350" s="227"/>
      <c r="BB350" s="227"/>
      <c r="BC350" s="227"/>
      <c r="BD350" s="227"/>
      <c r="BE350" s="227"/>
      <c r="BF350" s="227"/>
      <c r="BG350" s="227"/>
      <c r="BH350" s="227"/>
      <c r="BI350" s="227"/>
      <c r="BJ350" s="227"/>
      <c r="BK350" s="227"/>
      <c r="BL350" s="227"/>
      <c r="BM350" s="227"/>
      <c r="BN350" s="227"/>
      <c r="BO350" s="227"/>
      <c r="BP350" s="227"/>
      <c r="BQ350" s="227"/>
      <c r="BR350" s="227"/>
      <c r="BS350" s="227"/>
      <c r="BT350" s="227"/>
      <c r="BU350" s="227"/>
      <c r="BV350" s="227"/>
      <c r="BW350" s="227"/>
      <c r="BX350" s="227"/>
      <c r="BY350" s="227"/>
      <c r="BZ350" s="227"/>
      <c r="CA350" s="227"/>
      <c r="CB350" s="227"/>
      <c r="CC350" s="109"/>
      <c r="CD350" s="109"/>
      <c r="CE350" s="109"/>
      <c r="CF350" s="109"/>
      <c r="CG350" s="109"/>
      <c r="CH350" s="109"/>
      <c r="CI350" s="109"/>
      <c r="CJ350" s="109"/>
      <c r="CK350" s="109"/>
      <c r="CL350" s="109"/>
      <c r="CM350" s="109"/>
      <c r="CN350" s="109"/>
      <c r="CO350" s="109"/>
      <c r="CP350" s="109"/>
      <c r="CQ350" s="109"/>
      <c r="CR350" s="109"/>
      <c r="CS350" s="109"/>
      <c r="CT350" s="109"/>
      <c r="CU350" s="227"/>
      <c r="CV350" s="227"/>
      <c r="CW350" s="227"/>
      <c r="CX350" s="227"/>
      <c r="CY350" s="227"/>
      <c r="CZ350" s="227"/>
      <c r="DA350" s="227"/>
      <c r="DB350" s="227"/>
      <c r="DC350" s="227"/>
      <c r="DD350" s="227"/>
      <c r="DE350" s="227"/>
      <c r="DF350" s="227"/>
      <c r="DG350" s="227"/>
      <c r="DH350" s="227"/>
      <c r="DI350" s="227"/>
      <c r="DJ350" s="227"/>
      <c r="DK350" s="227"/>
      <c r="DL350" s="227"/>
      <c r="DM350" s="227"/>
      <c r="DN350" s="227"/>
      <c r="DO350" s="227"/>
      <c r="DP350" s="227"/>
      <c r="DQ350" s="227"/>
      <c r="DR350" s="227"/>
      <c r="DS350" s="227"/>
      <c r="DT350" s="227"/>
      <c r="DU350" s="227"/>
      <c r="DV350" s="227"/>
      <c r="DW350" s="227"/>
      <c r="DX350" s="227"/>
      <c r="DY350" s="227"/>
      <c r="DZ350" s="227"/>
      <c r="EA350" s="227"/>
      <c r="EB350" s="227"/>
      <c r="EC350" s="227"/>
      <c r="ED350" s="227"/>
      <c r="EE350" s="227"/>
      <c r="EF350" s="227"/>
      <c r="EG350" s="227"/>
      <c r="EH350" s="227"/>
      <c r="EI350" s="227"/>
      <c r="EJ350" s="227"/>
      <c r="EK350" s="227"/>
      <c r="EL350" s="227"/>
      <c r="EM350" s="227"/>
      <c r="EN350" s="227"/>
      <c r="EO350" s="227"/>
      <c r="EP350" s="227"/>
      <c r="EQ350" s="227"/>
      <c r="ER350" s="227"/>
      <c r="ES350" s="227"/>
      <c r="ET350" s="227"/>
      <c r="EU350" s="227"/>
      <c r="EV350" s="227"/>
      <c r="EW350" s="227"/>
      <c r="EX350" s="227"/>
      <c r="EY350" s="227"/>
      <c r="EZ350" s="227"/>
      <c r="FA350" s="227"/>
      <c r="FB350" s="227"/>
      <c r="FC350" s="227"/>
      <c r="FD350" s="227"/>
      <c r="FE350" s="227"/>
      <c r="FF350" s="227"/>
      <c r="FG350" s="227"/>
      <c r="FH350" s="227"/>
      <c r="FI350" s="227"/>
      <c r="FJ350" s="227"/>
      <c r="FK350" s="227"/>
      <c r="FL350" s="227"/>
      <c r="FM350" s="227"/>
      <c r="FN350" s="227"/>
      <c r="FO350" s="227"/>
      <c r="FP350" s="227"/>
      <c r="FQ350" s="227"/>
      <c r="FR350" s="227"/>
      <c r="FS350" s="227"/>
      <c r="FT350" s="227"/>
      <c r="FU350" s="227"/>
      <c r="FV350" s="227"/>
      <c r="FW350" s="227"/>
      <c r="FX350" s="227"/>
      <c r="FY350" s="227"/>
      <c r="FZ350" s="227"/>
      <c r="GA350" s="227"/>
      <c r="GB350" s="227"/>
      <c r="GC350" s="227"/>
      <c r="GD350" s="227"/>
      <c r="GE350" s="227"/>
      <c r="GF350" s="227"/>
      <c r="GG350" s="227"/>
      <c r="GH350" s="227"/>
      <c r="GI350" s="227"/>
      <c r="GJ350" s="227"/>
      <c r="GK350" s="227"/>
      <c r="GL350" s="227"/>
      <c r="GM350" s="227"/>
      <c r="GN350" s="227"/>
      <c r="GO350" s="227"/>
      <c r="GP350" s="227"/>
      <c r="GQ350" s="227"/>
      <c r="GR350" s="227"/>
      <c r="GS350" s="227"/>
      <c r="GT350" s="227"/>
      <c r="GU350" s="227"/>
      <c r="GV350" s="227"/>
      <c r="GW350" s="227"/>
      <c r="GX350" s="227"/>
      <c r="GY350" s="227"/>
      <c r="GZ350" s="227"/>
      <c r="HA350" s="227"/>
      <c r="HB350" s="227"/>
      <c r="HC350" s="227"/>
      <c r="HD350" s="227"/>
      <c r="HE350" s="227"/>
      <c r="HF350" s="227"/>
      <c r="HG350" s="227"/>
      <c r="HH350" s="227"/>
      <c r="HI350" s="227"/>
      <c r="HJ350" s="227"/>
      <c r="HK350" s="227"/>
      <c r="HL350" s="227"/>
      <c r="HM350" s="227"/>
      <c r="HN350" s="227"/>
      <c r="HO350" s="227"/>
      <c r="HP350" s="227"/>
      <c r="HQ350" s="227"/>
      <c r="HR350" s="227"/>
      <c r="HS350" s="227"/>
      <c r="HT350" s="227"/>
      <c r="HU350" s="227"/>
      <c r="HV350" s="227"/>
      <c r="HW350" s="227"/>
      <c r="HX350" s="227"/>
      <c r="HY350" s="227"/>
      <c r="HZ350" s="227"/>
      <c r="IA350" s="227"/>
      <c r="IB350" s="227"/>
      <c r="IC350" s="227"/>
      <c r="ID350" s="227"/>
      <c r="IE350" s="227"/>
      <c r="IF350" s="227"/>
      <c r="IG350" s="227"/>
      <c r="IH350" s="227"/>
      <c r="II350" s="227"/>
      <c r="IJ350" s="227"/>
      <c r="IK350" s="227"/>
      <c r="IL350" s="227"/>
      <c r="IM350" s="227"/>
      <c r="IN350" s="227"/>
      <c r="IO350" s="227"/>
      <c r="IP350" s="227"/>
      <c r="IQ350" s="227"/>
      <c r="IR350" s="227"/>
      <c r="IS350" s="227"/>
      <c r="IT350" s="227"/>
      <c r="IU350" s="227"/>
      <c r="IV350" s="227"/>
    </row>
    <row r="351" spans="1:256">
      <c r="A351" s="107"/>
      <c r="D351" s="157"/>
      <c r="E351" s="227"/>
      <c r="F351" s="157"/>
      <c r="G351" s="227"/>
      <c r="H351" s="109"/>
      <c r="I351" s="109"/>
      <c r="J351" s="109"/>
      <c r="K351" s="227"/>
      <c r="L351" s="227"/>
      <c r="M351" s="227"/>
      <c r="N351" s="227"/>
      <c r="O351" s="227"/>
      <c r="P351" s="227"/>
      <c r="Q351" s="227"/>
      <c r="R351" s="227"/>
      <c r="S351" s="227"/>
      <c r="T351" s="227"/>
      <c r="U351" s="227"/>
      <c r="V351" s="227"/>
      <c r="W351" s="227"/>
      <c r="X351" s="227"/>
      <c r="Y351" s="227"/>
      <c r="Z351" s="227"/>
      <c r="AA351" s="227"/>
      <c r="AB351" s="227"/>
      <c r="AC351" s="227"/>
      <c r="AD351" s="227"/>
      <c r="AE351" s="227"/>
      <c r="AF351" s="227"/>
      <c r="AG351" s="227"/>
      <c r="AH351" s="227"/>
      <c r="AI351" s="227"/>
      <c r="AJ351" s="227"/>
      <c r="AK351" s="227"/>
      <c r="AL351" s="227"/>
      <c r="AM351" s="227"/>
      <c r="AN351" s="227"/>
      <c r="AO351" s="227"/>
      <c r="AP351" s="227"/>
      <c r="AQ351" s="227"/>
      <c r="AR351" s="227"/>
      <c r="AS351" s="227"/>
      <c r="AT351" s="227"/>
      <c r="AU351" s="227"/>
      <c r="AV351" s="227"/>
      <c r="AW351" s="227"/>
      <c r="AX351" s="227"/>
      <c r="AY351" s="227"/>
      <c r="AZ351" s="227"/>
      <c r="BA351" s="227"/>
      <c r="BB351" s="227"/>
      <c r="BC351" s="227"/>
      <c r="BD351" s="227"/>
      <c r="BE351" s="227"/>
      <c r="BF351" s="227"/>
      <c r="BG351" s="227"/>
      <c r="BH351" s="227"/>
      <c r="BI351" s="227"/>
      <c r="BJ351" s="227"/>
      <c r="BK351" s="227"/>
      <c r="BL351" s="227"/>
      <c r="BM351" s="227"/>
      <c r="BN351" s="227"/>
      <c r="BO351" s="227"/>
      <c r="BP351" s="227"/>
      <c r="BQ351" s="227"/>
      <c r="BR351" s="227"/>
      <c r="BS351" s="227"/>
      <c r="BT351" s="227"/>
      <c r="BU351" s="227"/>
      <c r="BV351" s="227"/>
      <c r="BW351" s="227"/>
      <c r="BX351" s="227"/>
      <c r="BY351" s="227"/>
      <c r="BZ351" s="227"/>
      <c r="CA351" s="227"/>
      <c r="CB351" s="227"/>
      <c r="CC351" s="109"/>
      <c r="CD351" s="109"/>
      <c r="CE351" s="109"/>
      <c r="CF351" s="109"/>
      <c r="CG351" s="109"/>
      <c r="CH351" s="109"/>
      <c r="CI351" s="109"/>
      <c r="CJ351" s="109"/>
      <c r="CK351" s="109"/>
      <c r="CL351" s="109"/>
      <c r="CM351" s="109"/>
      <c r="CN351" s="109"/>
      <c r="CO351" s="109"/>
      <c r="CP351" s="109"/>
      <c r="CQ351" s="109"/>
      <c r="CR351" s="109"/>
      <c r="CS351" s="109"/>
      <c r="CT351" s="109"/>
      <c r="CU351" s="227"/>
      <c r="CV351" s="227"/>
      <c r="CW351" s="227"/>
      <c r="CX351" s="227"/>
      <c r="CY351" s="227"/>
      <c r="CZ351" s="227"/>
      <c r="DA351" s="227"/>
      <c r="DB351" s="227"/>
      <c r="DC351" s="227"/>
      <c r="DD351" s="227"/>
      <c r="DE351" s="227"/>
      <c r="DF351" s="227"/>
      <c r="DG351" s="227"/>
      <c r="DH351" s="227"/>
      <c r="DI351" s="227"/>
      <c r="DJ351" s="227"/>
      <c r="DK351" s="227"/>
      <c r="DL351" s="227"/>
      <c r="DM351" s="227"/>
      <c r="DN351" s="227"/>
      <c r="DO351" s="227"/>
      <c r="DP351" s="227"/>
      <c r="DQ351" s="227"/>
      <c r="DR351" s="227"/>
      <c r="DS351" s="227"/>
      <c r="DT351" s="227"/>
      <c r="DU351" s="227"/>
      <c r="DV351" s="227"/>
      <c r="DW351" s="227"/>
      <c r="DX351" s="227"/>
      <c r="DY351" s="227"/>
      <c r="DZ351" s="227"/>
      <c r="EA351" s="227"/>
      <c r="EB351" s="227"/>
      <c r="EC351" s="227"/>
      <c r="ED351" s="227"/>
      <c r="EE351" s="227"/>
      <c r="EF351" s="227"/>
      <c r="EG351" s="227"/>
      <c r="EH351" s="227"/>
      <c r="EI351" s="227"/>
      <c r="EJ351" s="227"/>
      <c r="EK351" s="227"/>
      <c r="EL351" s="227"/>
      <c r="EM351" s="227"/>
      <c r="EN351" s="227"/>
      <c r="EO351" s="227"/>
      <c r="EP351" s="227"/>
      <c r="EQ351" s="227"/>
      <c r="ER351" s="227"/>
      <c r="ES351" s="227"/>
      <c r="ET351" s="227"/>
      <c r="EU351" s="227"/>
      <c r="EV351" s="227"/>
      <c r="EW351" s="227"/>
      <c r="EX351" s="227"/>
      <c r="EY351" s="227"/>
      <c r="EZ351" s="227"/>
      <c r="FA351" s="227"/>
      <c r="FB351" s="227"/>
      <c r="FC351" s="227"/>
      <c r="FD351" s="227"/>
      <c r="FE351" s="227"/>
      <c r="FF351" s="227"/>
      <c r="FG351" s="227"/>
      <c r="FH351" s="227"/>
      <c r="FI351" s="227"/>
      <c r="FJ351" s="227"/>
      <c r="FK351" s="227"/>
      <c r="FL351" s="227"/>
      <c r="FM351" s="227"/>
      <c r="FN351" s="227"/>
      <c r="FO351" s="227"/>
      <c r="FP351" s="227"/>
      <c r="FQ351" s="227"/>
      <c r="FR351" s="227"/>
      <c r="FS351" s="227"/>
      <c r="FT351" s="227"/>
      <c r="FU351" s="227"/>
      <c r="FV351" s="227"/>
      <c r="FW351" s="227"/>
      <c r="FX351" s="227"/>
      <c r="FY351" s="227"/>
      <c r="FZ351" s="227"/>
      <c r="GA351" s="227"/>
      <c r="GB351" s="227"/>
      <c r="GC351" s="227"/>
      <c r="GD351" s="227"/>
      <c r="GE351" s="227"/>
      <c r="GF351" s="227"/>
      <c r="GG351" s="227"/>
      <c r="GH351" s="227"/>
      <c r="GI351" s="227"/>
      <c r="GJ351" s="227"/>
      <c r="GK351" s="227"/>
      <c r="GL351" s="227"/>
      <c r="GM351" s="227"/>
      <c r="GN351" s="227"/>
      <c r="GO351" s="227"/>
      <c r="GP351" s="227"/>
      <c r="GQ351" s="227"/>
      <c r="GR351" s="227"/>
      <c r="GS351" s="227"/>
      <c r="GT351" s="227"/>
      <c r="GU351" s="227"/>
      <c r="GV351" s="227"/>
      <c r="GW351" s="227"/>
      <c r="GX351" s="227"/>
      <c r="GY351" s="227"/>
      <c r="GZ351" s="227"/>
      <c r="HA351" s="227"/>
      <c r="HB351" s="227"/>
      <c r="HC351" s="227"/>
      <c r="HD351" s="227"/>
      <c r="HE351" s="227"/>
      <c r="HF351" s="227"/>
      <c r="HG351" s="227"/>
      <c r="HH351" s="227"/>
      <c r="HI351" s="227"/>
      <c r="HJ351" s="227"/>
      <c r="HK351" s="227"/>
      <c r="HL351" s="227"/>
      <c r="HM351" s="227"/>
      <c r="HN351" s="227"/>
      <c r="HO351" s="227"/>
      <c r="HP351" s="227"/>
      <c r="HQ351" s="227"/>
      <c r="HR351" s="227"/>
      <c r="HS351" s="227"/>
      <c r="HT351" s="227"/>
      <c r="HU351" s="227"/>
      <c r="HV351" s="227"/>
      <c r="HW351" s="227"/>
      <c r="HX351" s="227"/>
      <c r="HY351" s="227"/>
      <c r="HZ351" s="227"/>
      <c r="IA351" s="227"/>
      <c r="IB351" s="227"/>
      <c r="IC351" s="227"/>
      <c r="ID351" s="227"/>
      <c r="IE351" s="227"/>
      <c r="IF351" s="227"/>
      <c r="IG351" s="227"/>
      <c r="IH351" s="227"/>
      <c r="II351" s="227"/>
      <c r="IJ351" s="227"/>
      <c r="IK351" s="227"/>
      <c r="IL351" s="227"/>
      <c r="IM351" s="227"/>
      <c r="IN351" s="227"/>
      <c r="IO351" s="227"/>
      <c r="IP351" s="227"/>
      <c r="IQ351" s="227"/>
      <c r="IR351" s="227"/>
      <c r="IS351" s="227"/>
      <c r="IT351" s="227"/>
      <c r="IU351" s="227"/>
      <c r="IV351" s="227"/>
    </row>
    <row r="352" spans="1:256">
      <c r="A352" s="107"/>
      <c r="D352" s="157"/>
      <c r="E352" s="227"/>
      <c r="F352" s="157"/>
      <c r="G352" s="227"/>
      <c r="H352" s="109"/>
      <c r="I352" s="109"/>
      <c r="J352" s="109"/>
      <c r="K352" s="227"/>
      <c r="L352" s="227"/>
      <c r="M352" s="227"/>
      <c r="N352" s="227"/>
      <c r="O352" s="227"/>
      <c r="P352" s="227"/>
      <c r="Q352" s="227"/>
      <c r="R352" s="227"/>
      <c r="S352" s="227"/>
      <c r="T352" s="227"/>
      <c r="U352" s="227"/>
      <c r="V352" s="227"/>
      <c r="W352" s="227"/>
      <c r="X352" s="227"/>
      <c r="Y352" s="227"/>
      <c r="Z352" s="227"/>
      <c r="AA352" s="227"/>
      <c r="AB352" s="227"/>
      <c r="AC352" s="227"/>
      <c r="AD352" s="227"/>
      <c r="AE352" s="227"/>
      <c r="AF352" s="227"/>
      <c r="AG352" s="227"/>
      <c r="AH352" s="227"/>
      <c r="AI352" s="227"/>
      <c r="AJ352" s="227"/>
      <c r="AK352" s="227"/>
      <c r="AL352" s="227"/>
      <c r="AM352" s="227"/>
      <c r="AN352" s="227"/>
      <c r="AO352" s="227"/>
      <c r="AP352" s="227"/>
      <c r="AQ352" s="227"/>
      <c r="AR352" s="227"/>
      <c r="AS352" s="227"/>
      <c r="AT352" s="227"/>
      <c r="AU352" s="227"/>
      <c r="AV352" s="227"/>
      <c r="AW352" s="227"/>
      <c r="AX352" s="227"/>
      <c r="AY352" s="227"/>
      <c r="AZ352" s="227"/>
      <c r="BA352" s="227"/>
      <c r="BB352" s="227"/>
      <c r="BC352" s="227"/>
      <c r="BD352" s="227"/>
      <c r="BE352" s="227"/>
      <c r="BF352" s="227"/>
      <c r="BG352" s="227"/>
      <c r="BH352" s="227"/>
      <c r="BI352" s="227"/>
      <c r="BJ352" s="227"/>
      <c r="BK352" s="227"/>
      <c r="BL352" s="227"/>
      <c r="BM352" s="227"/>
      <c r="BN352" s="227"/>
      <c r="BO352" s="227"/>
      <c r="BP352" s="227"/>
      <c r="BQ352" s="227"/>
      <c r="BR352" s="227"/>
      <c r="BS352" s="227"/>
      <c r="BT352" s="227"/>
      <c r="BU352" s="227"/>
      <c r="BV352" s="227"/>
      <c r="BW352" s="227"/>
      <c r="BX352" s="227"/>
      <c r="BY352" s="227"/>
      <c r="BZ352" s="227"/>
      <c r="CA352" s="227"/>
      <c r="CB352" s="227"/>
      <c r="CC352" s="109"/>
      <c r="CD352" s="109"/>
      <c r="CE352" s="109"/>
      <c r="CF352" s="109"/>
      <c r="CG352" s="109"/>
      <c r="CH352" s="109"/>
      <c r="CI352" s="109"/>
      <c r="CJ352" s="109"/>
      <c r="CK352" s="109"/>
      <c r="CL352" s="109"/>
      <c r="CM352" s="109"/>
      <c r="CN352" s="109"/>
      <c r="CO352" s="109"/>
      <c r="CP352" s="109"/>
      <c r="CQ352" s="109"/>
      <c r="CR352" s="109"/>
      <c r="CS352" s="109"/>
      <c r="CT352" s="109"/>
      <c r="CU352" s="227"/>
      <c r="CV352" s="227"/>
      <c r="CW352" s="227"/>
      <c r="CX352" s="227"/>
      <c r="CY352" s="227"/>
      <c r="CZ352" s="227"/>
      <c r="DA352" s="227"/>
      <c r="DB352" s="227"/>
      <c r="DC352" s="227"/>
      <c r="DD352" s="227"/>
      <c r="DE352" s="227"/>
      <c r="DF352" s="227"/>
      <c r="DG352" s="227"/>
      <c r="DH352" s="227"/>
      <c r="DI352" s="227"/>
      <c r="DJ352" s="227"/>
      <c r="DK352" s="227"/>
      <c r="DL352" s="227"/>
      <c r="DM352" s="227"/>
      <c r="DN352" s="227"/>
      <c r="DO352" s="227"/>
      <c r="DP352" s="227"/>
      <c r="DQ352" s="227"/>
      <c r="DR352" s="227"/>
      <c r="DS352" s="227"/>
      <c r="DT352" s="227"/>
      <c r="DU352" s="227"/>
      <c r="DV352" s="227"/>
      <c r="DW352" s="227"/>
      <c r="DX352" s="227"/>
      <c r="DY352" s="227"/>
      <c r="DZ352" s="227"/>
      <c r="EA352" s="227"/>
      <c r="EB352" s="227"/>
      <c r="EC352" s="227"/>
      <c r="ED352" s="227"/>
      <c r="EE352" s="227"/>
      <c r="EF352" s="227"/>
      <c r="EG352" s="227"/>
      <c r="EH352" s="227"/>
      <c r="EI352" s="227"/>
      <c r="EJ352" s="227"/>
      <c r="EK352" s="227"/>
      <c r="EL352" s="227"/>
      <c r="EM352" s="227"/>
      <c r="EN352" s="227"/>
      <c r="EO352" s="227"/>
      <c r="EP352" s="227"/>
      <c r="EQ352" s="227"/>
      <c r="ER352" s="227"/>
      <c r="ES352" s="227"/>
      <c r="ET352" s="227"/>
      <c r="EU352" s="227"/>
      <c r="EV352" s="227"/>
      <c r="EW352" s="227"/>
      <c r="EX352" s="227"/>
      <c r="EY352" s="227"/>
      <c r="EZ352" s="227"/>
      <c r="FA352" s="227"/>
      <c r="FB352" s="227"/>
      <c r="FC352" s="227"/>
      <c r="FD352" s="227"/>
      <c r="FE352" s="227"/>
      <c r="FF352" s="227"/>
      <c r="FG352" s="227"/>
      <c r="FH352" s="227"/>
      <c r="FI352" s="227"/>
      <c r="FJ352" s="227"/>
      <c r="FK352" s="227"/>
      <c r="FL352" s="227"/>
      <c r="FM352" s="227"/>
      <c r="FN352" s="227"/>
      <c r="FO352" s="227"/>
      <c r="FP352" s="227"/>
      <c r="FQ352" s="227"/>
      <c r="FR352" s="227"/>
      <c r="FS352" s="227"/>
      <c r="FT352" s="227"/>
      <c r="FU352" s="227"/>
      <c r="FV352" s="227"/>
      <c r="FW352" s="227"/>
      <c r="FX352" s="227"/>
      <c r="FY352" s="227"/>
      <c r="FZ352" s="227"/>
      <c r="GA352" s="227"/>
      <c r="GB352" s="227"/>
      <c r="GC352" s="227"/>
      <c r="GD352" s="227"/>
      <c r="GE352" s="227"/>
      <c r="GF352" s="227"/>
      <c r="GG352" s="227"/>
      <c r="GH352" s="227"/>
      <c r="GI352" s="227"/>
      <c r="GJ352" s="227"/>
      <c r="GK352" s="227"/>
      <c r="GL352" s="227"/>
      <c r="GM352" s="227"/>
      <c r="GN352" s="227"/>
      <c r="GO352" s="227"/>
      <c r="GP352" s="227"/>
      <c r="GQ352" s="227"/>
      <c r="GR352" s="227"/>
      <c r="GS352" s="227"/>
      <c r="GT352" s="227"/>
      <c r="GU352" s="227"/>
      <c r="GV352" s="227"/>
      <c r="GW352" s="227"/>
      <c r="GX352" s="227"/>
      <c r="GY352" s="227"/>
      <c r="GZ352" s="227"/>
      <c r="HA352" s="227"/>
      <c r="HB352" s="227"/>
      <c r="HC352" s="227"/>
      <c r="HD352" s="227"/>
      <c r="HE352" s="227"/>
      <c r="HF352" s="227"/>
      <c r="HG352" s="227"/>
      <c r="HH352" s="227"/>
      <c r="HI352" s="227"/>
      <c r="HJ352" s="227"/>
      <c r="HK352" s="227"/>
      <c r="HL352" s="227"/>
      <c r="HM352" s="227"/>
      <c r="HN352" s="227"/>
      <c r="HO352" s="227"/>
      <c r="HP352" s="227"/>
      <c r="HQ352" s="227"/>
      <c r="HR352" s="227"/>
      <c r="HS352" s="227"/>
      <c r="HT352" s="227"/>
      <c r="HU352" s="227"/>
      <c r="HV352" s="227"/>
      <c r="HW352" s="227"/>
      <c r="HX352" s="227"/>
      <c r="HY352" s="227"/>
      <c r="HZ352" s="227"/>
      <c r="IA352" s="227"/>
      <c r="IB352" s="227"/>
      <c r="IC352" s="227"/>
      <c r="ID352" s="227"/>
      <c r="IE352" s="227"/>
      <c r="IF352" s="227"/>
      <c r="IG352" s="227"/>
      <c r="IH352" s="227"/>
      <c r="II352" s="227"/>
      <c r="IJ352" s="227"/>
      <c r="IK352" s="227"/>
      <c r="IL352" s="227"/>
      <c r="IM352" s="227"/>
      <c r="IN352" s="227"/>
      <c r="IO352" s="227"/>
      <c r="IP352" s="227"/>
      <c r="IQ352" s="227"/>
      <c r="IR352" s="227"/>
      <c r="IS352" s="227"/>
      <c r="IT352" s="227"/>
      <c r="IU352" s="227"/>
      <c r="IV352" s="227"/>
    </row>
    <row r="353" spans="1:256">
      <c r="A353" s="107"/>
      <c r="D353" s="157"/>
      <c r="E353" s="227"/>
      <c r="F353" s="157"/>
      <c r="G353" s="227"/>
      <c r="H353" s="109"/>
      <c r="I353" s="109"/>
      <c r="J353" s="109"/>
      <c r="K353" s="227"/>
      <c r="L353" s="227"/>
      <c r="M353" s="227"/>
      <c r="N353" s="227"/>
      <c r="O353" s="227"/>
      <c r="P353" s="227"/>
      <c r="Q353" s="227"/>
      <c r="R353" s="227"/>
      <c r="S353" s="227"/>
      <c r="T353" s="227"/>
      <c r="U353" s="227"/>
      <c r="V353" s="227"/>
      <c r="W353" s="227"/>
      <c r="X353" s="227"/>
      <c r="Y353" s="227"/>
      <c r="Z353" s="227"/>
      <c r="AA353" s="227"/>
      <c r="AB353" s="227"/>
      <c r="AC353" s="227"/>
      <c r="AD353" s="227"/>
      <c r="AE353" s="227"/>
      <c r="AF353" s="227"/>
      <c r="AG353" s="227"/>
      <c r="AH353" s="227"/>
      <c r="AI353" s="227"/>
      <c r="AJ353" s="227"/>
      <c r="AK353" s="227"/>
      <c r="AL353" s="227"/>
      <c r="AM353" s="227"/>
      <c r="AN353" s="227"/>
      <c r="AO353" s="227"/>
      <c r="AP353" s="227"/>
      <c r="AQ353" s="227"/>
      <c r="AR353" s="227"/>
      <c r="AS353" s="227"/>
      <c r="AT353" s="227"/>
      <c r="AU353" s="227"/>
      <c r="AV353" s="227"/>
      <c r="AW353" s="227"/>
      <c r="AX353" s="227"/>
      <c r="AY353" s="227"/>
      <c r="AZ353" s="227"/>
      <c r="BA353" s="227"/>
      <c r="BB353" s="227"/>
      <c r="BC353" s="227"/>
      <c r="BD353" s="227"/>
      <c r="BE353" s="227"/>
      <c r="BF353" s="227"/>
      <c r="BG353" s="227"/>
      <c r="BH353" s="227"/>
      <c r="BI353" s="227"/>
      <c r="BJ353" s="227"/>
      <c r="BK353" s="227"/>
      <c r="BL353" s="227"/>
      <c r="BM353" s="227"/>
      <c r="BN353" s="227"/>
      <c r="BO353" s="227"/>
      <c r="BP353" s="227"/>
      <c r="BQ353" s="227"/>
      <c r="BR353" s="227"/>
      <c r="BS353" s="227"/>
      <c r="BT353" s="227"/>
      <c r="BU353" s="227"/>
      <c r="BV353" s="227"/>
      <c r="BW353" s="227"/>
      <c r="BX353" s="227"/>
      <c r="BY353" s="227"/>
      <c r="BZ353" s="227"/>
      <c r="CA353" s="227"/>
      <c r="CB353" s="227"/>
      <c r="CC353" s="109"/>
      <c r="CD353" s="109"/>
      <c r="CE353" s="109"/>
      <c r="CF353" s="109"/>
      <c r="CG353" s="109"/>
      <c r="CH353" s="109"/>
      <c r="CI353" s="109"/>
      <c r="CJ353" s="109"/>
      <c r="CK353" s="109"/>
      <c r="CL353" s="109"/>
      <c r="CM353" s="109"/>
      <c r="CN353" s="109"/>
      <c r="CO353" s="109"/>
      <c r="CP353" s="109"/>
      <c r="CQ353" s="109"/>
      <c r="CR353" s="109"/>
      <c r="CS353" s="109"/>
      <c r="CT353" s="109"/>
      <c r="CU353" s="227"/>
      <c r="CV353" s="227"/>
      <c r="CW353" s="227"/>
      <c r="CX353" s="227"/>
      <c r="CY353" s="227"/>
      <c r="CZ353" s="227"/>
      <c r="DA353" s="227"/>
      <c r="DB353" s="227"/>
      <c r="DC353" s="227"/>
      <c r="DD353" s="227"/>
      <c r="DE353" s="227"/>
      <c r="DF353" s="227"/>
      <c r="DG353" s="227"/>
      <c r="DH353" s="227"/>
      <c r="DI353" s="227"/>
      <c r="DJ353" s="227"/>
      <c r="DK353" s="227"/>
      <c r="DL353" s="227"/>
      <c r="DM353" s="227"/>
      <c r="DN353" s="227"/>
      <c r="DO353" s="227"/>
      <c r="DP353" s="227"/>
      <c r="DQ353" s="227"/>
      <c r="DR353" s="227"/>
      <c r="DS353" s="227"/>
      <c r="DT353" s="227"/>
      <c r="DU353" s="227"/>
      <c r="DV353" s="227"/>
      <c r="DW353" s="227"/>
      <c r="DX353" s="227"/>
      <c r="DY353" s="227"/>
      <c r="DZ353" s="227"/>
      <c r="EA353" s="227"/>
      <c r="EB353" s="227"/>
      <c r="EC353" s="227"/>
      <c r="ED353" s="227"/>
      <c r="EE353" s="227"/>
      <c r="EF353" s="227"/>
      <c r="EG353" s="227"/>
      <c r="EH353" s="227"/>
      <c r="EI353" s="227"/>
      <c r="EJ353" s="227"/>
      <c r="EK353" s="227"/>
      <c r="EL353" s="227"/>
      <c r="EM353" s="227"/>
      <c r="EN353" s="227"/>
      <c r="EO353" s="227"/>
      <c r="EP353" s="227"/>
      <c r="EQ353" s="227"/>
      <c r="ER353" s="227"/>
      <c r="ES353" s="227"/>
      <c r="ET353" s="227"/>
      <c r="EU353" s="227"/>
      <c r="EV353" s="227"/>
      <c r="EW353" s="227"/>
      <c r="EX353" s="227"/>
      <c r="EY353" s="227"/>
      <c r="EZ353" s="227"/>
      <c r="FA353" s="227"/>
      <c r="FB353" s="227"/>
      <c r="FC353" s="227"/>
      <c r="FD353" s="227"/>
      <c r="FE353" s="227"/>
      <c r="FF353" s="227"/>
      <c r="FG353" s="227"/>
      <c r="FH353" s="227"/>
      <c r="FI353" s="227"/>
      <c r="FJ353" s="227"/>
      <c r="FK353" s="227"/>
      <c r="FL353" s="227"/>
      <c r="FM353" s="227"/>
      <c r="FN353" s="227"/>
      <c r="FO353" s="227"/>
      <c r="FP353" s="227"/>
      <c r="FQ353" s="227"/>
      <c r="FR353" s="227"/>
      <c r="FS353" s="227"/>
      <c r="FT353" s="227"/>
      <c r="FU353" s="227"/>
      <c r="FV353" s="227"/>
      <c r="FW353" s="227"/>
      <c r="FX353" s="227"/>
      <c r="FY353" s="227"/>
      <c r="FZ353" s="227"/>
      <c r="GA353" s="227"/>
      <c r="GB353" s="227"/>
      <c r="GC353" s="227"/>
      <c r="GD353" s="227"/>
      <c r="GE353" s="227"/>
      <c r="GF353" s="227"/>
      <c r="GG353" s="227"/>
      <c r="GH353" s="227"/>
      <c r="GI353" s="227"/>
      <c r="GJ353" s="227"/>
      <c r="GK353" s="227"/>
      <c r="GL353" s="227"/>
      <c r="GM353" s="227"/>
      <c r="GN353" s="227"/>
      <c r="GO353" s="227"/>
      <c r="GP353" s="227"/>
      <c r="GQ353" s="227"/>
      <c r="GR353" s="227"/>
      <c r="GS353" s="227"/>
      <c r="GT353" s="227"/>
      <c r="GU353" s="227"/>
      <c r="GV353" s="227"/>
      <c r="GW353" s="227"/>
      <c r="GX353" s="227"/>
      <c r="GY353" s="227"/>
      <c r="GZ353" s="227"/>
      <c r="HA353" s="227"/>
      <c r="HB353" s="227"/>
      <c r="HC353" s="227"/>
      <c r="HD353" s="227"/>
      <c r="HE353" s="227"/>
      <c r="HF353" s="227"/>
      <c r="HG353" s="227"/>
      <c r="HH353" s="227"/>
      <c r="HI353" s="227"/>
      <c r="HJ353" s="227"/>
      <c r="HK353" s="227"/>
      <c r="HL353" s="227"/>
      <c r="HM353" s="227"/>
      <c r="HN353" s="227"/>
      <c r="HO353" s="227"/>
      <c r="HP353" s="227"/>
      <c r="HQ353" s="227"/>
      <c r="HR353" s="227"/>
      <c r="HS353" s="227"/>
      <c r="HT353" s="227"/>
      <c r="HU353" s="227"/>
      <c r="HV353" s="227"/>
      <c r="HW353" s="227"/>
      <c r="HX353" s="227"/>
      <c r="HY353" s="227"/>
      <c r="HZ353" s="227"/>
      <c r="IA353" s="227"/>
      <c r="IB353" s="227"/>
      <c r="IC353" s="227"/>
      <c r="ID353" s="227"/>
      <c r="IE353" s="227"/>
      <c r="IF353" s="227"/>
      <c r="IG353" s="227"/>
      <c r="IH353" s="227"/>
      <c r="II353" s="227"/>
      <c r="IJ353" s="227"/>
      <c r="IK353" s="227"/>
      <c r="IL353" s="227"/>
      <c r="IM353" s="227"/>
      <c r="IN353" s="227"/>
      <c r="IO353" s="227"/>
      <c r="IP353" s="227"/>
      <c r="IQ353" s="227"/>
      <c r="IR353" s="227"/>
      <c r="IS353" s="227"/>
      <c r="IT353" s="227"/>
      <c r="IU353" s="227"/>
      <c r="IV353" s="227"/>
    </row>
    <row r="354" spans="1:256">
      <c r="A354" s="107"/>
      <c r="D354" s="157"/>
      <c r="E354" s="227"/>
      <c r="F354" s="157"/>
      <c r="G354" s="227"/>
      <c r="H354" s="109"/>
      <c r="I354" s="109"/>
      <c r="J354" s="109"/>
      <c r="K354" s="227"/>
      <c r="L354" s="227"/>
      <c r="M354" s="227"/>
      <c r="N354" s="227"/>
      <c r="O354" s="227"/>
      <c r="P354" s="227"/>
      <c r="Q354" s="227"/>
      <c r="R354" s="227"/>
      <c r="S354" s="227"/>
      <c r="T354" s="227"/>
      <c r="U354" s="227"/>
      <c r="V354" s="227"/>
      <c r="W354" s="227"/>
      <c r="X354" s="227"/>
      <c r="Y354" s="227"/>
      <c r="Z354" s="227"/>
      <c r="AA354" s="227"/>
      <c r="AB354" s="227"/>
      <c r="AC354" s="227"/>
      <c r="AD354" s="227"/>
      <c r="AE354" s="227"/>
      <c r="AF354" s="227"/>
      <c r="AG354" s="227"/>
      <c r="AH354" s="227"/>
      <c r="AI354" s="227"/>
      <c r="AJ354" s="227"/>
      <c r="AK354" s="227"/>
      <c r="AL354" s="227"/>
      <c r="AM354" s="227"/>
      <c r="AN354" s="227"/>
      <c r="AO354" s="227"/>
      <c r="AP354" s="227"/>
      <c r="AQ354" s="227"/>
      <c r="AR354" s="227"/>
      <c r="AS354" s="227"/>
      <c r="AT354" s="227"/>
      <c r="AU354" s="227"/>
      <c r="AV354" s="227"/>
      <c r="AW354" s="227"/>
      <c r="AX354" s="227"/>
      <c r="AY354" s="227"/>
      <c r="AZ354" s="227"/>
      <c r="BA354" s="227"/>
      <c r="BB354" s="227"/>
      <c r="BC354" s="227"/>
      <c r="BD354" s="227"/>
      <c r="BE354" s="227"/>
      <c r="BF354" s="227"/>
      <c r="BG354" s="227"/>
      <c r="BH354" s="227"/>
      <c r="BI354" s="227"/>
      <c r="BJ354" s="227"/>
      <c r="BK354" s="227"/>
      <c r="BL354" s="227"/>
      <c r="BM354" s="227"/>
      <c r="BN354" s="227"/>
      <c r="BO354" s="227"/>
      <c r="BP354" s="227"/>
      <c r="BQ354" s="227"/>
      <c r="BR354" s="227"/>
      <c r="BS354" s="227"/>
      <c r="BT354" s="227"/>
      <c r="BU354" s="227"/>
      <c r="BV354" s="227"/>
      <c r="BW354" s="227"/>
      <c r="BX354" s="227"/>
      <c r="BY354" s="227"/>
      <c r="BZ354" s="227"/>
      <c r="CA354" s="227"/>
      <c r="CB354" s="227"/>
      <c r="CC354" s="109"/>
      <c r="CD354" s="109"/>
      <c r="CE354" s="109"/>
      <c r="CF354" s="109"/>
      <c r="CG354" s="109"/>
      <c r="CH354" s="109"/>
      <c r="CI354" s="109"/>
      <c r="CJ354" s="109"/>
      <c r="CK354" s="109"/>
      <c r="CL354" s="109"/>
      <c r="CM354" s="109"/>
      <c r="CN354" s="109"/>
      <c r="CO354" s="109"/>
      <c r="CP354" s="109"/>
      <c r="CQ354" s="109"/>
      <c r="CR354" s="109"/>
      <c r="CS354" s="109"/>
      <c r="CT354" s="109"/>
      <c r="CU354" s="227"/>
      <c r="CV354" s="227"/>
      <c r="CW354" s="227"/>
      <c r="CX354" s="227"/>
      <c r="CY354" s="227"/>
      <c r="CZ354" s="227"/>
      <c r="DA354" s="227"/>
      <c r="DB354" s="227"/>
      <c r="DC354" s="227"/>
      <c r="DD354" s="227"/>
      <c r="DE354" s="227"/>
      <c r="DF354" s="227"/>
      <c r="DG354" s="227"/>
      <c r="DH354" s="227"/>
      <c r="DI354" s="227"/>
      <c r="DJ354" s="227"/>
      <c r="DK354" s="227"/>
      <c r="DL354" s="227"/>
      <c r="DM354" s="227"/>
      <c r="DN354" s="227"/>
      <c r="DO354" s="227"/>
      <c r="DP354" s="227"/>
      <c r="DQ354" s="227"/>
      <c r="DR354" s="227"/>
      <c r="DS354" s="227"/>
      <c r="DT354" s="227"/>
      <c r="DU354" s="227"/>
      <c r="DV354" s="227"/>
      <c r="DW354" s="227"/>
      <c r="DX354" s="227"/>
      <c r="DY354" s="227"/>
      <c r="DZ354" s="227"/>
      <c r="EA354" s="227"/>
      <c r="EB354" s="227"/>
      <c r="EC354" s="227"/>
      <c r="ED354" s="227"/>
      <c r="EE354" s="227"/>
      <c r="EF354" s="227"/>
      <c r="EG354" s="227"/>
      <c r="EH354" s="227"/>
      <c r="EI354" s="227"/>
      <c r="EJ354" s="227"/>
      <c r="EK354" s="227"/>
      <c r="EL354" s="227"/>
      <c r="EM354" s="227"/>
      <c r="EN354" s="227"/>
      <c r="EO354" s="227"/>
      <c r="EP354" s="227"/>
      <c r="EQ354" s="227"/>
      <c r="ER354" s="227"/>
      <c r="ES354" s="227"/>
      <c r="ET354" s="227"/>
      <c r="EU354" s="227"/>
      <c r="EV354" s="227"/>
      <c r="EW354" s="227"/>
      <c r="EX354" s="227"/>
      <c r="EY354" s="227"/>
      <c r="EZ354" s="227"/>
      <c r="FA354" s="227"/>
      <c r="FB354" s="227"/>
      <c r="FC354" s="227"/>
      <c r="FD354" s="227"/>
      <c r="FE354" s="227"/>
      <c r="FF354" s="227"/>
      <c r="FG354" s="227"/>
      <c r="FH354" s="227"/>
      <c r="FI354" s="227"/>
      <c r="FJ354" s="227"/>
      <c r="FK354" s="227"/>
      <c r="FL354" s="227"/>
      <c r="FM354" s="227"/>
      <c r="FN354" s="227"/>
      <c r="FO354" s="227"/>
      <c r="FP354" s="227"/>
      <c r="FQ354" s="227"/>
      <c r="FR354" s="227"/>
      <c r="FS354" s="227"/>
      <c r="FT354" s="227"/>
      <c r="FU354" s="227"/>
      <c r="FV354" s="227"/>
      <c r="FW354" s="227"/>
      <c r="FX354" s="227"/>
      <c r="FY354" s="227"/>
      <c r="FZ354" s="227"/>
      <c r="GA354" s="227"/>
      <c r="GB354" s="227"/>
      <c r="GC354" s="227"/>
      <c r="GD354" s="227"/>
      <c r="GE354" s="227"/>
      <c r="GF354" s="227"/>
      <c r="GG354" s="227"/>
      <c r="GH354" s="227"/>
      <c r="GI354" s="227"/>
      <c r="GJ354" s="227"/>
      <c r="GK354" s="227"/>
      <c r="GL354" s="227"/>
      <c r="GM354" s="227"/>
      <c r="GN354" s="227"/>
      <c r="GO354" s="227"/>
      <c r="GP354" s="227"/>
      <c r="GQ354" s="227"/>
      <c r="GR354" s="227"/>
      <c r="GS354" s="227"/>
      <c r="GT354" s="227"/>
      <c r="GU354" s="227"/>
      <c r="GV354" s="227"/>
      <c r="GW354" s="227"/>
      <c r="GX354" s="227"/>
      <c r="GY354" s="227"/>
      <c r="GZ354" s="227"/>
      <c r="HA354" s="227"/>
      <c r="HB354" s="227"/>
      <c r="HC354" s="227"/>
      <c r="HD354" s="227"/>
      <c r="HE354" s="227"/>
      <c r="HF354" s="227"/>
      <c r="HG354" s="227"/>
      <c r="HH354" s="227"/>
      <c r="HI354" s="227"/>
      <c r="HJ354" s="227"/>
      <c r="HK354" s="227"/>
      <c r="HL354" s="227"/>
      <c r="HM354" s="227"/>
      <c r="HN354" s="227"/>
      <c r="HO354" s="227"/>
      <c r="HP354" s="227"/>
      <c r="HQ354" s="227"/>
      <c r="HR354" s="227"/>
      <c r="HS354" s="227"/>
      <c r="HT354" s="227"/>
      <c r="HU354" s="227"/>
      <c r="HV354" s="227"/>
      <c r="HW354" s="227"/>
      <c r="HX354" s="227"/>
      <c r="HY354" s="227"/>
      <c r="HZ354" s="227"/>
      <c r="IA354" s="227"/>
      <c r="IB354" s="227"/>
      <c r="IC354" s="227"/>
      <c r="ID354" s="227"/>
      <c r="IE354" s="227"/>
      <c r="IF354" s="227"/>
      <c r="IG354" s="227"/>
      <c r="IH354" s="227"/>
      <c r="II354" s="227"/>
      <c r="IJ354" s="227"/>
      <c r="IK354" s="227"/>
      <c r="IL354" s="227"/>
      <c r="IM354" s="227"/>
      <c r="IN354" s="227"/>
      <c r="IO354" s="227"/>
      <c r="IP354" s="227"/>
      <c r="IQ354" s="227"/>
      <c r="IR354" s="227"/>
      <c r="IS354" s="227"/>
      <c r="IT354" s="227"/>
      <c r="IU354" s="227"/>
      <c r="IV354" s="227"/>
    </row>
    <row r="355" spans="1:256">
      <c r="A355" s="107"/>
      <c r="D355" s="157"/>
      <c r="E355" s="227"/>
      <c r="F355" s="157"/>
      <c r="G355" s="227"/>
      <c r="H355" s="109"/>
      <c r="I355" s="109"/>
      <c r="J355" s="109"/>
      <c r="K355" s="227"/>
      <c r="L355" s="227"/>
      <c r="M355" s="227"/>
      <c r="N355" s="227"/>
      <c r="O355" s="227"/>
      <c r="P355" s="227"/>
      <c r="Q355" s="227"/>
      <c r="R355" s="227"/>
      <c r="S355" s="227"/>
      <c r="T355" s="227"/>
      <c r="U355" s="227"/>
      <c r="V355" s="227"/>
      <c r="W355" s="227"/>
      <c r="X355" s="227"/>
      <c r="Y355" s="227"/>
      <c r="Z355" s="227"/>
      <c r="AA355" s="227"/>
      <c r="AB355" s="227"/>
      <c r="AC355" s="227"/>
      <c r="AD355" s="227"/>
      <c r="AE355" s="227"/>
      <c r="AF355" s="227"/>
      <c r="AG355" s="227"/>
      <c r="AH355" s="227"/>
      <c r="AI355" s="227"/>
      <c r="AJ355" s="227"/>
      <c r="AK355" s="227"/>
      <c r="AL355" s="227"/>
      <c r="AM355" s="227"/>
      <c r="AN355" s="227"/>
      <c r="AO355" s="227"/>
      <c r="AP355" s="227"/>
      <c r="AQ355" s="227"/>
      <c r="AR355" s="227"/>
      <c r="AS355" s="227"/>
      <c r="AT355" s="227"/>
      <c r="AU355" s="227"/>
      <c r="AV355" s="227"/>
      <c r="AW355" s="227"/>
      <c r="AX355" s="227"/>
      <c r="AY355" s="227"/>
      <c r="AZ355" s="227"/>
      <c r="BA355" s="227"/>
      <c r="BB355" s="227"/>
      <c r="BC355" s="227"/>
      <c r="BD355" s="227"/>
      <c r="BE355" s="227"/>
      <c r="BF355" s="227"/>
      <c r="BG355" s="227"/>
      <c r="BH355" s="227"/>
      <c r="BI355" s="227"/>
      <c r="BJ355" s="227"/>
      <c r="BK355" s="227"/>
      <c r="BL355" s="227"/>
      <c r="BM355" s="227"/>
      <c r="BN355" s="227"/>
      <c r="BO355" s="227"/>
      <c r="BP355" s="227"/>
      <c r="BQ355" s="227"/>
      <c r="BR355" s="227"/>
      <c r="BS355" s="227"/>
      <c r="BT355" s="227"/>
      <c r="BU355" s="227"/>
      <c r="BV355" s="227"/>
      <c r="BW355" s="227"/>
      <c r="BX355" s="227"/>
      <c r="BY355" s="227"/>
      <c r="BZ355" s="227"/>
      <c r="CA355" s="227"/>
      <c r="CB355" s="227"/>
      <c r="CC355" s="109"/>
      <c r="CD355" s="109"/>
      <c r="CE355" s="109"/>
      <c r="CF355" s="109"/>
      <c r="CG355" s="109"/>
      <c r="CH355" s="109"/>
      <c r="CI355" s="109"/>
      <c r="CJ355" s="109"/>
      <c r="CK355" s="109"/>
      <c r="CL355" s="109"/>
      <c r="CM355" s="109"/>
      <c r="CN355" s="109"/>
      <c r="CO355" s="109"/>
      <c r="CP355" s="109"/>
      <c r="CQ355" s="109"/>
      <c r="CR355" s="109"/>
      <c r="CS355" s="109"/>
      <c r="CT355" s="109"/>
      <c r="CU355" s="227"/>
      <c r="CV355" s="227"/>
      <c r="CW355" s="227"/>
      <c r="CX355" s="227"/>
      <c r="CY355" s="227"/>
      <c r="CZ355" s="227"/>
      <c r="DA355" s="227"/>
      <c r="DB355" s="227"/>
      <c r="DC355" s="227"/>
      <c r="DD355" s="227"/>
      <c r="DE355" s="227"/>
      <c r="DF355" s="227"/>
      <c r="DG355" s="227"/>
      <c r="DH355" s="227"/>
      <c r="DI355" s="227"/>
      <c r="DJ355" s="227"/>
      <c r="DK355" s="227"/>
      <c r="DL355" s="227"/>
      <c r="DM355" s="227"/>
      <c r="DN355" s="227"/>
      <c r="DO355" s="227"/>
      <c r="DP355" s="227"/>
      <c r="DQ355" s="227"/>
      <c r="DR355" s="227"/>
      <c r="DS355" s="227"/>
      <c r="DT355" s="227"/>
      <c r="DU355" s="227"/>
      <c r="DV355" s="227"/>
      <c r="DW355" s="227"/>
      <c r="DX355" s="227"/>
      <c r="DY355" s="227"/>
      <c r="DZ355" s="227"/>
      <c r="EA355" s="227"/>
      <c r="EB355" s="227"/>
      <c r="EC355" s="227"/>
      <c r="ED355" s="227"/>
      <c r="EE355" s="227"/>
      <c r="EF355" s="227"/>
      <c r="EG355" s="227"/>
      <c r="EH355" s="227"/>
      <c r="EI355" s="227"/>
      <c r="EJ355" s="227"/>
      <c r="EK355" s="227"/>
      <c r="EL355" s="227"/>
      <c r="EM355" s="227"/>
      <c r="EN355" s="227"/>
      <c r="EO355" s="227"/>
      <c r="EP355" s="227"/>
      <c r="EQ355" s="227"/>
      <c r="ER355" s="227"/>
      <c r="ES355" s="227"/>
      <c r="ET355" s="227"/>
      <c r="EU355" s="227"/>
      <c r="EV355" s="227"/>
      <c r="EW355" s="227"/>
      <c r="EX355" s="227"/>
      <c r="EY355" s="227"/>
      <c r="EZ355" s="227"/>
      <c r="FA355" s="227"/>
      <c r="FB355" s="227"/>
      <c r="FC355" s="227"/>
      <c r="FD355" s="227"/>
      <c r="FE355" s="227"/>
      <c r="FF355" s="227"/>
      <c r="FG355" s="227"/>
      <c r="FH355" s="227"/>
      <c r="FI355" s="227"/>
      <c r="FJ355" s="227"/>
      <c r="FK355" s="227"/>
      <c r="FL355" s="227"/>
      <c r="FM355" s="227"/>
      <c r="FN355" s="227"/>
      <c r="FO355" s="227"/>
      <c r="FP355" s="227"/>
      <c r="FQ355" s="227"/>
      <c r="FR355" s="227"/>
      <c r="FS355" s="227"/>
      <c r="FT355" s="227"/>
      <c r="FU355" s="227"/>
      <c r="FV355" s="227"/>
      <c r="FW355" s="227"/>
      <c r="FX355" s="227"/>
      <c r="FY355" s="227"/>
      <c r="FZ355" s="227"/>
      <c r="GA355" s="227"/>
      <c r="GB355" s="227"/>
      <c r="GC355" s="227"/>
      <c r="GD355" s="227"/>
      <c r="GE355" s="227"/>
      <c r="GF355" s="227"/>
      <c r="GG355" s="227"/>
      <c r="GH355" s="227"/>
      <c r="GI355" s="227"/>
      <c r="GJ355" s="227"/>
      <c r="GK355" s="227"/>
      <c r="GL355" s="227"/>
      <c r="GM355" s="227"/>
      <c r="GN355" s="227"/>
      <c r="GO355" s="227"/>
      <c r="GP355" s="227"/>
      <c r="GQ355" s="227"/>
      <c r="GR355" s="227"/>
      <c r="GS355" s="227"/>
      <c r="GT355" s="227"/>
      <c r="GU355" s="227"/>
      <c r="GV355" s="227"/>
      <c r="GW355" s="227"/>
      <c r="GX355" s="227"/>
      <c r="GY355" s="227"/>
      <c r="GZ355" s="227"/>
      <c r="HA355" s="227"/>
      <c r="HB355" s="227"/>
      <c r="HC355" s="227"/>
      <c r="HD355" s="227"/>
      <c r="HE355" s="227"/>
      <c r="HF355" s="227"/>
      <c r="HG355" s="227"/>
      <c r="HH355" s="227"/>
      <c r="HI355" s="227"/>
      <c r="HJ355" s="227"/>
      <c r="HK355" s="227"/>
      <c r="HL355" s="227"/>
      <c r="HM355" s="227"/>
      <c r="HN355" s="227"/>
      <c r="HO355" s="227"/>
      <c r="HP355" s="227"/>
      <c r="HQ355" s="227"/>
      <c r="HR355" s="227"/>
      <c r="HS355" s="227"/>
      <c r="HT355" s="227"/>
      <c r="HU355" s="227"/>
      <c r="HV355" s="227"/>
      <c r="HW355" s="227"/>
      <c r="HX355" s="227"/>
      <c r="HY355" s="227"/>
      <c r="HZ355" s="227"/>
      <c r="IA355" s="227"/>
      <c r="IB355" s="227"/>
      <c r="IC355" s="227"/>
      <c r="ID355" s="227"/>
      <c r="IE355" s="227"/>
      <c r="IF355" s="227"/>
      <c r="IG355" s="227"/>
      <c r="IH355" s="227"/>
      <c r="II355" s="227"/>
      <c r="IJ355" s="227"/>
      <c r="IK355" s="227"/>
      <c r="IL355" s="227"/>
      <c r="IM355" s="227"/>
      <c r="IN355" s="227"/>
      <c r="IO355" s="227"/>
      <c r="IP355" s="227"/>
      <c r="IQ355" s="227"/>
      <c r="IR355" s="227"/>
      <c r="IS355" s="227"/>
      <c r="IT355" s="227"/>
      <c r="IU355" s="227"/>
      <c r="IV355" s="227"/>
    </row>
    <row r="356" spans="1:256">
      <c r="A356" s="107"/>
      <c r="D356" s="157"/>
      <c r="E356" s="227"/>
      <c r="F356" s="157"/>
      <c r="G356" s="227"/>
      <c r="H356" s="109"/>
      <c r="I356" s="109"/>
      <c r="J356" s="109"/>
      <c r="K356" s="227"/>
      <c r="L356" s="227"/>
      <c r="M356" s="227"/>
      <c r="N356" s="227"/>
      <c r="O356" s="227"/>
      <c r="P356" s="227"/>
      <c r="Q356" s="227"/>
      <c r="R356" s="227"/>
      <c r="S356" s="227"/>
      <c r="T356" s="227"/>
      <c r="U356" s="227"/>
      <c r="V356" s="227"/>
      <c r="W356" s="227"/>
      <c r="X356" s="227"/>
      <c r="Y356" s="227"/>
      <c r="Z356" s="227"/>
      <c r="AA356" s="227"/>
      <c r="AB356" s="227"/>
      <c r="AC356" s="227"/>
      <c r="AD356" s="227"/>
      <c r="AE356" s="227"/>
      <c r="AF356" s="227"/>
      <c r="AG356" s="227"/>
      <c r="AH356" s="227"/>
      <c r="AI356" s="227"/>
      <c r="AJ356" s="227"/>
      <c r="AK356" s="227"/>
      <c r="AL356" s="227"/>
      <c r="AM356" s="227"/>
      <c r="AN356" s="227"/>
      <c r="AO356" s="227"/>
      <c r="AP356" s="227"/>
      <c r="AQ356" s="227"/>
      <c r="AR356" s="227"/>
      <c r="AS356" s="227"/>
      <c r="AT356" s="227"/>
      <c r="AU356" s="227"/>
      <c r="AV356" s="227"/>
      <c r="AW356" s="227"/>
      <c r="AX356" s="227"/>
      <c r="AY356" s="227"/>
      <c r="AZ356" s="227"/>
      <c r="BA356" s="227"/>
      <c r="BB356" s="227"/>
      <c r="BC356" s="227"/>
      <c r="BD356" s="227"/>
      <c r="BE356" s="227"/>
      <c r="BF356" s="227"/>
      <c r="BG356" s="227"/>
      <c r="BH356" s="227"/>
      <c r="BI356" s="227"/>
      <c r="BJ356" s="227"/>
      <c r="BK356" s="227"/>
      <c r="BL356" s="227"/>
      <c r="BM356" s="227"/>
      <c r="BN356" s="227"/>
      <c r="BO356" s="227"/>
      <c r="BP356" s="227"/>
      <c r="BQ356" s="227"/>
      <c r="BR356" s="227"/>
      <c r="BS356" s="227"/>
      <c r="BT356" s="227"/>
      <c r="BU356" s="227"/>
      <c r="BV356" s="227"/>
      <c r="BW356" s="227"/>
      <c r="BX356" s="227"/>
      <c r="BY356" s="227"/>
      <c r="BZ356" s="227"/>
      <c r="CA356" s="227"/>
      <c r="CB356" s="227"/>
      <c r="CC356" s="109"/>
      <c r="CD356" s="109"/>
      <c r="CE356" s="109"/>
      <c r="CF356" s="109"/>
      <c r="CG356" s="109"/>
      <c r="CH356" s="109"/>
      <c r="CI356" s="109"/>
      <c r="CJ356" s="109"/>
      <c r="CK356" s="109"/>
      <c r="CL356" s="109"/>
      <c r="CM356" s="109"/>
      <c r="CN356" s="109"/>
      <c r="CO356" s="109"/>
      <c r="CP356" s="109"/>
      <c r="CQ356" s="109"/>
      <c r="CR356" s="109"/>
      <c r="CS356" s="109"/>
      <c r="CT356" s="109"/>
      <c r="CU356" s="227"/>
      <c r="CV356" s="227"/>
      <c r="CW356" s="227"/>
      <c r="CX356" s="227"/>
      <c r="CY356" s="227"/>
      <c r="CZ356" s="227"/>
      <c r="DA356" s="227"/>
      <c r="DB356" s="227"/>
      <c r="DC356" s="227"/>
      <c r="DD356" s="227"/>
      <c r="DE356" s="227"/>
      <c r="DF356" s="227"/>
      <c r="DG356" s="227"/>
      <c r="DH356" s="227"/>
      <c r="DI356" s="227"/>
      <c r="DJ356" s="227"/>
      <c r="DK356" s="227"/>
      <c r="DL356" s="227"/>
      <c r="DM356" s="227"/>
      <c r="DN356" s="227"/>
      <c r="DO356" s="227"/>
      <c r="DP356" s="227"/>
      <c r="DQ356" s="227"/>
      <c r="DR356" s="227"/>
      <c r="DS356" s="227"/>
      <c r="DT356" s="227"/>
      <c r="DU356" s="227"/>
      <c r="DV356" s="227"/>
      <c r="DW356" s="227"/>
      <c r="DX356" s="227"/>
      <c r="DY356" s="227"/>
      <c r="DZ356" s="227"/>
      <c r="EA356" s="227"/>
      <c r="EB356" s="227"/>
      <c r="EC356" s="227"/>
      <c r="ED356" s="227"/>
      <c r="EE356" s="227"/>
      <c r="EF356" s="227"/>
      <c r="EG356" s="227"/>
      <c r="EH356" s="227"/>
      <c r="EI356" s="227"/>
      <c r="EJ356" s="227"/>
      <c r="EK356" s="227"/>
      <c r="EL356" s="227"/>
      <c r="EM356" s="227"/>
      <c r="EN356" s="227"/>
      <c r="EO356" s="227"/>
      <c r="EP356" s="227"/>
      <c r="EQ356" s="227"/>
      <c r="ER356" s="227"/>
      <c r="ES356" s="227"/>
      <c r="ET356" s="227"/>
      <c r="EU356" s="227"/>
      <c r="EV356" s="227"/>
      <c r="EW356" s="227"/>
      <c r="EX356" s="227"/>
      <c r="EY356" s="227"/>
      <c r="EZ356" s="227"/>
      <c r="FA356" s="227"/>
      <c r="FB356" s="227"/>
      <c r="FC356" s="227"/>
      <c r="FD356" s="227"/>
      <c r="FE356" s="227"/>
      <c r="FF356" s="227"/>
      <c r="FG356" s="227"/>
      <c r="FH356" s="227"/>
      <c r="FI356" s="227"/>
      <c r="FJ356" s="227"/>
      <c r="FK356" s="227"/>
      <c r="FL356" s="227"/>
      <c r="FM356" s="227"/>
      <c r="FN356" s="227"/>
      <c r="FO356" s="227"/>
      <c r="FP356" s="227"/>
      <c r="FQ356" s="227"/>
      <c r="FR356" s="227"/>
      <c r="FS356" s="227"/>
      <c r="FT356" s="227"/>
      <c r="FU356" s="227"/>
      <c r="FV356" s="227"/>
      <c r="FW356" s="227"/>
      <c r="FX356" s="227"/>
      <c r="FY356" s="227"/>
      <c r="FZ356" s="227"/>
      <c r="GA356" s="227"/>
      <c r="GB356" s="227"/>
      <c r="GC356" s="227"/>
      <c r="GD356" s="227"/>
      <c r="GE356" s="227"/>
      <c r="GF356" s="227"/>
      <c r="GG356" s="227"/>
      <c r="GH356" s="227"/>
      <c r="GI356" s="227"/>
      <c r="GJ356" s="227"/>
      <c r="GK356" s="227"/>
      <c r="GL356" s="227"/>
      <c r="GM356" s="227"/>
      <c r="GN356" s="227"/>
      <c r="GO356" s="227"/>
      <c r="GP356" s="227"/>
      <c r="GQ356" s="227"/>
      <c r="GR356" s="227"/>
      <c r="GS356" s="227"/>
      <c r="GT356" s="227"/>
      <c r="GU356" s="227"/>
      <c r="GV356" s="227"/>
      <c r="GW356" s="227"/>
      <c r="GX356" s="227"/>
      <c r="GY356" s="227"/>
      <c r="GZ356" s="227"/>
      <c r="HA356" s="227"/>
      <c r="HB356" s="227"/>
      <c r="HC356" s="227"/>
      <c r="HD356" s="227"/>
      <c r="HE356" s="227"/>
      <c r="HF356" s="227"/>
      <c r="HG356" s="227"/>
      <c r="HH356" s="227"/>
      <c r="HI356" s="227"/>
      <c r="HJ356" s="227"/>
      <c r="HK356" s="227"/>
      <c r="HL356" s="227"/>
      <c r="HM356" s="227"/>
      <c r="HN356" s="227"/>
      <c r="HO356" s="227"/>
      <c r="HP356" s="227"/>
      <c r="HQ356" s="227"/>
      <c r="HR356" s="227"/>
      <c r="HS356" s="227"/>
      <c r="HT356" s="227"/>
      <c r="HU356" s="227"/>
      <c r="HV356" s="227"/>
      <c r="HW356" s="227"/>
      <c r="HX356" s="227"/>
      <c r="HY356" s="227"/>
      <c r="HZ356" s="227"/>
      <c r="IA356" s="227"/>
      <c r="IB356" s="227"/>
      <c r="IC356" s="227"/>
      <c r="ID356" s="227"/>
      <c r="IE356" s="227"/>
      <c r="IF356" s="227"/>
      <c r="IG356" s="227"/>
      <c r="IH356" s="227"/>
      <c r="II356" s="227"/>
      <c r="IJ356" s="227"/>
      <c r="IK356" s="227"/>
      <c r="IL356" s="227"/>
      <c r="IM356" s="227"/>
      <c r="IN356" s="227"/>
      <c r="IO356" s="227"/>
      <c r="IP356" s="227"/>
      <c r="IQ356" s="227"/>
      <c r="IR356" s="227"/>
      <c r="IS356" s="227"/>
      <c r="IT356" s="227"/>
      <c r="IU356" s="227"/>
      <c r="IV356" s="227"/>
    </row>
    <row r="357" spans="1:256">
      <c r="A357" s="107"/>
      <c r="D357" s="157"/>
      <c r="E357" s="227"/>
      <c r="F357" s="157"/>
      <c r="G357" s="227"/>
      <c r="H357" s="109"/>
      <c r="I357" s="109"/>
      <c r="J357" s="109"/>
      <c r="K357" s="227"/>
      <c r="L357" s="227"/>
      <c r="M357" s="227"/>
      <c r="N357" s="227"/>
      <c r="O357" s="227"/>
      <c r="P357" s="227"/>
      <c r="Q357" s="227"/>
      <c r="R357" s="227"/>
      <c r="S357" s="227"/>
      <c r="T357" s="227"/>
      <c r="U357" s="227"/>
      <c r="V357" s="227"/>
      <c r="W357" s="227"/>
      <c r="X357" s="227"/>
      <c r="Y357" s="227"/>
      <c r="Z357" s="227"/>
      <c r="AA357" s="227"/>
      <c r="AB357" s="227"/>
      <c r="AC357" s="227"/>
      <c r="AD357" s="227"/>
      <c r="AE357" s="227"/>
      <c r="AF357" s="227"/>
      <c r="AG357" s="227"/>
      <c r="AH357" s="227"/>
      <c r="AI357" s="227"/>
      <c r="AJ357" s="227"/>
      <c r="AK357" s="227"/>
      <c r="AL357" s="227"/>
      <c r="AM357" s="227"/>
      <c r="AN357" s="227"/>
      <c r="AO357" s="227"/>
      <c r="AP357" s="227"/>
      <c r="AQ357" s="227"/>
      <c r="AR357" s="227"/>
      <c r="AS357" s="227"/>
      <c r="AT357" s="227"/>
      <c r="AU357" s="227"/>
      <c r="AV357" s="227"/>
      <c r="AW357" s="227"/>
      <c r="AX357" s="227"/>
      <c r="AY357" s="227"/>
      <c r="AZ357" s="227"/>
      <c r="BA357" s="227"/>
      <c r="BB357" s="227"/>
      <c r="BC357" s="227"/>
      <c r="BD357" s="227"/>
      <c r="BE357" s="227"/>
      <c r="BF357" s="227"/>
      <c r="BG357" s="227"/>
      <c r="BH357" s="227"/>
      <c r="BI357" s="227"/>
      <c r="BJ357" s="227"/>
      <c r="BK357" s="227"/>
      <c r="BL357" s="227"/>
      <c r="BM357" s="227"/>
      <c r="BN357" s="227"/>
      <c r="BO357" s="227"/>
      <c r="BP357" s="227"/>
      <c r="BQ357" s="227"/>
      <c r="BR357" s="227"/>
      <c r="BS357" s="227"/>
      <c r="BT357" s="227"/>
      <c r="BU357" s="227"/>
      <c r="BV357" s="227"/>
      <c r="BW357" s="227"/>
      <c r="BX357" s="227"/>
      <c r="BY357" s="227"/>
      <c r="BZ357" s="227"/>
      <c r="CA357" s="227"/>
      <c r="CB357" s="227"/>
      <c r="CC357" s="109"/>
      <c r="CD357" s="109"/>
      <c r="CE357" s="109"/>
      <c r="CF357" s="109"/>
      <c r="CG357" s="109"/>
      <c r="CH357" s="109"/>
      <c r="CI357" s="109"/>
      <c r="CJ357" s="109"/>
      <c r="CK357" s="109"/>
      <c r="CL357" s="109"/>
      <c r="CM357" s="109"/>
      <c r="CN357" s="109"/>
      <c r="CO357" s="109"/>
      <c r="CP357" s="109"/>
      <c r="CQ357" s="109"/>
      <c r="CR357" s="109"/>
      <c r="CS357" s="109"/>
      <c r="CT357" s="109"/>
      <c r="CU357" s="227"/>
      <c r="CV357" s="227"/>
      <c r="CW357" s="227"/>
      <c r="CX357" s="227"/>
      <c r="CY357" s="227"/>
      <c r="CZ357" s="227"/>
      <c r="DA357" s="227"/>
      <c r="DB357" s="227"/>
      <c r="DC357" s="227"/>
      <c r="DD357" s="227"/>
      <c r="DE357" s="227"/>
      <c r="DF357" s="227"/>
      <c r="DG357" s="227"/>
      <c r="DH357" s="227"/>
      <c r="DI357" s="227"/>
      <c r="DJ357" s="227"/>
      <c r="DK357" s="227"/>
      <c r="DL357" s="227"/>
      <c r="DM357" s="227"/>
      <c r="DN357" s="227"/>
      <c r="DO357" s="227"/>
      <c r="DP357" s="227"/>
      <c r="DQ357" s="227"/>
      <c r="DR357" s="227"/>
      <c r="DS357" s="227"/>
      <c r="DT357" s="227"/>
      <c r="DU357" s="227"/>
      <c r="DV357" s="227"/>
      <c r="DW357" s="227"/>
      <c r="DX357" s="227"/>
      <c r="DY357" s="227"/>
      <c r="DZ357" s="227"/>
      <c r="EA357" s="227"/>
      <c r="EB357" s="227"/>
      <c r="EC357" s="227"/>
      <c r="ED357" s="227"/>
      <c r="EE357" s="227"/>
      <c r="EF357" s="227"/>
      <c r="EG357" s="227"/>
      <c r="EH357" s="227"/>
      <c r="EI357" s="227"/>
      <c r="EJ357" s="227"/>
      <c r="EK357" s="227"/>
      <c r="EL357" s="227"/>
      <c r="EM357" s="227"/>
      <c r="EN357" s="227"/>
      <c r="EO357" s="227"/>
      <c r="EP357" s="227"/>
      <c r="EQ357" s="227"/>
      <c r="ER357" s="227"/>
      <c r="ES357" s="227"/>
      <c r="ET357" s="227"/>
      <c r="EU357" s="227"/>
      <c r="EV357" s="227"/>
      <c r="EW357" s="227"/>
      <c r="EX357" s="227"/>
      <c r="EY357" s="227"/>
      <c r="EZ357" s="227"/>
      <c r="FA357" s="227"/>
      <c r="FB357" s="227"/>
      <c r="FC357" s="227"/>
      <c r="FD357" s="227"/>
      <c r="FE357" s="227"/>
      <c r="FF357" s="227"/>
      <c r="FG357" s="227"/>
      <c r="FH357" s="227"/>
      <c r="FI357" s="227"/>
      <c r="FJ357" s="227"/>
      <c r="FK357" s="227"/>
      <c r="FL357" s="227"/>
      <c r="FM357" s="227"/>
      <c r="FN357" s="227"/>
      <c r="FO357" s="227"/>
      <c r="FP357" s="227"/>
      <c r="FQ357" s="227"/>
      <c r="FR357" s="227"/>
      <c r="FS357" s="227"/>
      <c r="FT357" s="227"/>
      <c r="FU357" s="227"/>
      <c r="FV357" s="227"/>
      <c r="FW357" s="227"/>
      <c r="FX357" s="227"/>
      <c r="FY357" s="227"/>
      <c r="FZ357" s="227"/>
      <c r="GA357" s="227"/>
      <c r="GB357" s="227"/>
      <c r="GC357" s="227"/>
      <c r="GD357" s="227"/>
      <c r="GE357" s="227"/>
      <c r="GF357" s="227"/>
      <c r="GG357" s="227"/>
      <c r="GH357" s="227"/>
      <c r="GI357" s="227"/>
      <c r="GJ357" s="227"/>
      <c r="GK357" s="227"/>
      <c r="GL357" s="227"/>
      <c r="GM357" s="227"/>
      <c r="GN357" s="227"/>
      <c r="GO357" s="227"/>
      <c r="GP357" s="227"/>
      <c r="GQ357" s="227"/>
      <c r="GR357" s="227"/>
      <c r="GS357" s="227"/>
      <c r="GT357" s="227"/>
      <c r="GU357" s="227"/>
      <c r="GV357" s="227"/>
      <c r="GW357" s="227"/>
      <c r="GX357" s="227"/>
      <c r="GY357" s="227"/>
      <c r="GZ357" s="227"/>
      <c r="HA357" s="227"/>
      <c r="HB357" s="227"/>
      <c r="HC357" s="227"/>
      <c r="HD357" s="227"/>
      <c r="HE357" s="227"/>
      <c r="HF357" s="227"/>
      <c r="HG357" s="227"/>
      <c r="HH357" s="227"/>
      <c r="HI357" s="227"/>
      <c r="HJ357" s="227"/>
      <c r="HK357" s="227"/>
      <c r="HL357" s="227"/>
      <c r="HM357" s="227"/>
      <c r="HN357" s="227"/>
      <c r="HO357" s="227"/>
      <c r="HP357" s="227"/>
      <c r="HQ357" s="227"/>
      <c r="HR357" s="227"/>
      <c r="HS357" s="227"/>
      <c r="HT357" s="227"/>
      <c r="HU357" s="227"/>
      <c r="HV357" s="227"/>
      <c r="HW357" s="227"/>
      <c r="HX357" s="227"/>
      <c r="HY357" s="227"/>
      <c r="HZ357" s="227"/>
      <c r="IA357" s="227"/>
      <c r="IB357" s="227"/>
      <c r="IC357" s="227"/>
      <c r="ID357" s="227"/>
      <c r="IE357" s="227"/>
      <c r="IF357" s="227"/>
      <c r="IG357" s="227"/>
      <c r="IH357" s="227"/>
      <c r="II357" s="227"/>
      <c r="IJ357" s="227"/>
      <c r="IK357" s="227"/>
      <c r="IL357" s="227"/>
      <c r="IM357" s="227"/>
      <c r="IN357" s="227"/>
      <c r="IO357" s="227"/>
      <c r="IP357" s="227"/>
      <c r="IQ357" s="227"/>
      <c r="IR357" s="227"/>
      <c r="IS357" s="227"/>
      <c r="IT357" s="227"/>
      <c r="IU357" s="227"/>
      <c r="IV357" s="227"/>
    </row>
    <row r="358" spans="1:256">
      <c r="A358" s="107"/>
      <c r="D358" s="157"/>
      <c r="E358" s="227"/>
      <c r="F358" s="157"/>
      <c r="G358" s="227"/>
      <c r="H358" s="109"/>
      <c r="I358" s="109"/>
      <c r="J358" s="109"/>
      <c r="K358" s="227"/>
      <c r="L358" s="227"/>
      <c r="M358" s="227"/>
      <c r="N358" s="227"/>
      <c r="O358" s="227"/>
      <c r="P358" s="227"/>
      <c r="Q358" s="227"/>
      <c r="R358" s="227"/>
      <c r="S358" s="227"/>
      <c r="T358" s="227"/>
      <c r="U358" s="227"/>
      <c r="V358" s="227"/>
      <c r="W358" s="227"/>
      <c r="X358" s="227"/>
      <c r="Y358" s="227"/>
      <c r="Z358" s="227"/>
      <c r="AA358" s="227"/>
      <c r="AB358" s="227"/>
      <c r="AC358" s="227"/>
      <c r="AD358" s="227"/>
      <c r="AE358" s="227"/>
      <c r="AF358" s="227"/>
      <c r="AG358" s="227"/>
      <c r="AH358" s="227"/>
      <c r="AI358" s="227"/>
      <c r="AJ358" s="227"/>
      <c r="AK358" s="227"/>
      <c r="AL358" s="227"/>
      <c r="AM358" s="227"/>
      <c r="AN358" s="227"/>
      <c r="AO358" s="227"/>
      <c r="AP358" s="227"/>
      <c r="AQ358" s="227"/>
      <c r="AR358" s="227"/>
      <c r="AS358" s="227"/>
      <c r="AT358" s="227"/>
      <c r="AU358" s="227"/>
      <c r="AV358" s="227"/>
      <c r="AW358" s="227"/>
      <c r="AX358" s="227"/>
      <c r="AY358" s="227"/>
      <c r="AZ358" s="227"/>
      <c r="BA358" s="227"/>
      <c r="BB358" s="227"/>
      <c r="BC358" s="227"/>
      <c r="BD358" s="227"/>
      <c r="BE358" s="227"/>
      <c r="BF358" s="227"/>
      <c r="BG358" s="227"/>
      <c r="BH358" s="227"/>
      <c r="BI358" s="227"/>
      <c r="BJ358" s="227"/>
      <c r="BK358" s="227"/>
      <c r="BL358" s="227"/>
      <c r="BM358" s="227"/>
      <c r="BN358" s="227"/>
      <c r="BO358" s="227"/>
      <c r="BP358" s="227"/>
      <c r="BQ358" s="227"/>
      <c r="BR358" s="227"/>
      <c r="BS358" s="227"/>
      <c r="BT358" s="227"/>
      <c r="BU358" s="227"/>
      <c r="BV358" s="227"/>
      <c r="BW358" s="227"/>
      <c r="BX358" s="227"/>
      <c r="BY358" s="227"/>
      <c r="BZ358" s="227"/>
      <c r="CA358" s="227"/>
      <c r="CB358" s="227"/>
      <c r="CC358" s="109"/>
      <c r="CD358" s="109"/>
      <c r="CE358" s="109"/>
      <c r="CF358" s="109"/>
      <c r="CG358" s="109"/>
      <c r="CH358" s="109"/>
      <c r="CI358" s="109"/>
      <c r="CJ358" s="109"/>
      <c r="CK358" s="109"/>
      <c r="CL358" s="109"/>
      <c r="CM358" s="109"/>
      <c r="CN358" s="109"/>
      <c r="CO358" s="109"/>
      <c r="CP358" s="109"/>
      <c r="CQ358" s="109"/>
      <c r="CR358" s="109"/>
      <c r="CS358" s="109"/>
      <c r="CT358" s="109"/>
      <c r="CU358" s="227"/>
      <c r="CV358" s="227"/>
      <c r="CW358" s="227"/>
      <c r="CX358" s="227"/>
      <c r="CY358" s="227"/>
      <c r="CZ358" s="227"/>
      <c r="DA358" s="227"/>
      <c r="DB358" s="227"/>
      <c r="DC358" s="227"/>
      <c r="DD358" s="227"/>
      <c r="DE358" s="227"/>
      <c r="DF358" s="227"/>
      <c r="DG358" s="227"/>
      <c r="DH358" s="227"/>
      <c r="DI358" s="227"/>
      <c r="DJ358" s="227"/>
      <c r="DK358" s="227"/>
      <c r="DL358" s="227"/>
      <c r="DM358" s="227"/>
      <c r="DN358" s="227"/>
      <c r="DO358" s="227"/>
      <c r="DP358" s="227"/>
      <c r="DQ358" s="227"/>
      <c r="DR358" s="227"/>
      <c r="DS358" s="227"/>
      <c r="DT358" s="227"/>
      <c r="DU358" s="227"/>
      <c r="DV358" s="227"/>
      <c r="DW358" s="227"/>
      <c r="DX358" s="227"/>
      <c r="DY358" s="227"/>
      <c r="DZ358" s="227"/>
      <c r="EA358" s="227"/>
      <c r="EB358" s="227"/>
      <c r="EC358" s="227"/>
      <c r="ED358" s="227"/>
      <c r="EE358" s="227"/>
      <c r="EF358" s="227"/>
      <c r="EG358" s="227"/>
      <c r="EH358" s="227"/>
      <c r="EI358" s="227"/>
      <c r="EJ358" s="227"/>
      <c r="EK358" s="227"/>
      <c r="EL358" s="227"/>
      <c r="EM358" s="227"/>
      <c r="EN358" s="227"/>
      <c r="EO358" s="227"/>
      <c r="EP358" s="227"/>
      <c r="EQ358" s="227"/>
      <c r="ER358" s="227"/>
      <c r="ES358" s="227"/>
      <c r="ET358" s="227"/>
      <c r="EU358" s="227"/>
      <c r="EV358" s="227"/>
      <c r="EW358" s="227"/>
      <c r="EX358" s="227"/>
      <c r="EY358" s="227"/>
      <c r="EZ358" s="227"/>
      <c r="FA358" s="227"/>
      <c r="FB358" s="227"/>
      <c r="FC358" s="227"/>
      <c r="FD358" s="227"/>
      <c r="FE358" s="227"/>
      <c r="FF358" s="227"/>
      <c r="FG358" s="227"/>
      <c r="FH358" s="227"/>
      <c r="FI358" s="227"/>
      <c r="FJ358" s="227"/>
      <c r="FK358" s="227"/>
      <c r="FL358" s="227"/>
      <c r="FM358" s="227"/>
      <c r="FN358" s="227"/>
      <c r="FO358" s="227"/>
      <c r="FP358" s="227"/>
      <c r="FQ358" s="227"/>
      <c r="FR358" s="227"/>
      <c r="FS358" s="227"/>
      <c r="FT358" s="227"/>
      <c r="FU358" s="227"/>
      <c r="FV358" s="227"/>
      <c r="FW358" s="227"/>
      <c r="FX358" s="227"/>
      <c r="FY358" s="227"/>
      <c r="FZ358" s="227"/>
      <c r="GA358" s="227"/>
      <c r="GB358" s="227"/>
      <c r="GC358" s="227"/>
      <c r="GD358" s="227"/>
      <c r="GE358" s="227"/>
      <c r="GF358" s="227"/>
      <c r="GG358" s="227"/>
      <c r="GH358" s="227"/>
      <c r="GI358" s="227"/>
      <c r="GJ358" s="227"/>
      <c r="GK358" s="227"/>
      <c r="GL358" s="227"/>
      <c r="GM358" s="227"/>
      <c r="GN358" s="227"/>
      <c r="GO358" s="227"/>
      <c r="GP358" s="227"/>
      <c r="GQ358" s="227"/>
      <c r="GR358" s="227"/>
      <c r="GS358" s="227"/>
      <c r="GT358" s="227"/>
      <c r="GU358" s="227"/>
      <c r="GV358" s="227"/>
      <c r="GW358" s="227"/>
      <c r="GX358" s="227"/>
      <c r="GY358" s="227"/>
      <c r="GZ358" s="227"/>
      <c r="HA358" s="227"/>
      <c r="HB358" s="227"/>
      <c r="HC358" s="227"/>
      <c r="HD358" s="227"/>
      <c r="HE358" s="227"/>
      <c r="HF358" s="227"/>
      <c r="HG358" s="227"/>
      <c r="HH358" s="227"/>
      <c r="HI358" s="227"/>
      <c r="HJ358" s="227"/>
      <c r="HK358" s="227"/>
      <c r="HL358" s="227"/>
      <c r="HM358" s="227"/>
      <c r="HN358" s="227"/>
      <c r="HO358" s="227"/>
      <c r="HP358" s="227"/>
      <c r="HQ358" s="227"/>
      <c r="HR358" s="227"/>
      <c r="HS358" s="227"/>
      <c r="HT358" s="227"/>
      <c r="HU358" s="227"/>
      <c r="HV358" s="227"/>
      <c r="HW358" s="227"/>
      <c r="HX358" s="227"/>
      <c r="HY358" s="227"/>
      <c r="HZ358" s="227"/>
      <c r="IA358" s="227"/>
      <c r="IB358" s="227"/>
      <c r="IC358" s="227"/>
      <c r="ID358" s="227"/>
      <c r="IE358" s="227"/>
      <c r="IF358" s="227"/>
      <c r="IG358" s="227"/>
      <c r="IH358" s="227"/>
      <c r="II358" s="227"/>
      <c r="IJ358" s="227"/>
      <c r="IK358" s="227"/>
      <c r="IL358" s="227"/>
      <c r="IM358" s="227"/>
      <c r="IN358" s="227"/>
      <c r="IO358" s="227"/>
      <c r="IP358" s="227"/>
      <c r="IQ358" s="227"/>
      <c r="IR358" s="227"/>
      <c r="IS358" s="227"/>
      <c r="IT358" s="227"/>
      <c r="IU358" s="227"/>
      <c r="IV358" s="227"/>
    </row>
    <row r="359" spans="1:256">
      <c r="A359" s="107"/>
      <c r="D359" s="157"/>
      <c r="E359" s="227"/>
      <c r="F359" s="157"/>
      <c r="G359" s="227"/>
      <c r="H359" s="109"/>
      <c r="I359" s="109"/>
      <c r="J359" s="109"/>
      <c r="K359" s="227"/>
      <c r="L359" s="227"/>
      <c r="M359" s="227"/>
      <c r="N359" s="227"/>
      <c r="O359" s="227"/>
      <c r="P359" s="227"/>
      <c r="Q359" s="227"/>
      <c r="R359" s="227"/>
      <c r="S359" s="227"/>
      <c r="T359" s="227"/>
      <c r="U359" s="227"/>
      <c r="V359" s="227"/>
      <c r="W359" s="227"/>
      <c r="X359" s="227"/>
      <c r="Y359" s="227"/>
      <c r="Z359" s="227"/>
      <c r="AA359" s="227"/>
      <c r="AB359" s="227"/>
      <c r="AC359" s="227"/>
      <c r="AD359" s="227"/>
      <c r="AE359" s="227"/>
      <c r="AF359" s="227"/>
      <c r="AG359" s="227"/>
      <c r="AH359" s="227"/>
      <c r="AI359" s="227"/>
      <c r="AJ359" s="227"/>
      <c r="AK359" s="227"/>
      <c r="AL359" s="227"/>
      <c r="AM359" s="227"/>
      <c r="AN359" s="227"/>
      <c r="AO359" s="227"/>
      <c r="AP359" s="227"/>
      <c r="AQ359" s="227"/>
      <c r="AR359" s="227"/>
      <c r="AS359" s="227"/>
      <c r="AT359" s="227"/>
      <c r="AU359" s="227"/>
      <c r="AV359" s="227"/>
      <c r="AW359" s="227"/>
      <c r="AX359" s="227"/>
      <c r="AY359" s="227"/>
      <c r="AZ359" s="227"/>
      <c r="BA359" s="227"/>
      <c r="BB359" s="227"/>
      <c r="BC359" s="227"/>
      <c r="BD359" s="227"/>
      <c r="BE359" s="227"/>
      <c r="BF359" s="227"/>
      <c r="BG359" s="227"/>
      <c r="BH359" s="227"/>
      <c r="BI359" s="227"/>
      <c r="BJ359" s="227"/>
      <c r="BK359" s="227"/>
      <c r="BL359" s="227"/>
      <c r="BM359" s="227"/>
      <c r="BN359" s="227"/>
      <c r="BO359" s="227"/>
      <c r="BP359" s="227"/>
      <c r="BQ359" s="227"/>
      <c r="BR359" s="227"/>
      <c r="BS359" s="227"/>
      <c r="BT359" s="227"/>
      <c r="BU359" s="227"/>
      <c r="BV359" s="227"/>
      <c r="BW359" s="227"/>
      <c r="BX359" s="227"/>
      <c r="BY359" s="227"/>
      <c r="BZ359" s="227"/>
      <c r="CA359" s="227"/>
      <c r="CB359" s="227"/>
      <c r="CC359" s="109"/>
      <c r="CD359" s="109"/>
      <c r="CE359" s="109"/>
      <c r="CF359" s="109"/>
      <c r="CG359" s="109"/>
      <c r="CH359" s="109"/>
      <c r="CI359" s="109"/>
      <c r="CJ359" s="109"/>
      <c r="CK359" s="109"/>
      <c r="CL359" s="109"/>
      <c r="CM359" s="109"/>
      <c r="CN359" s="109"/>
      <c r="CO359" s="109"/>
      <c r="CP359" s="109"/>
      <c r="CQ359" s="109"/>
      <c r="CR359" s="109"/>
      <c r="CS359" s="109"/>
      <c r="CT359" s="109"/>
      <c r="CU359" s="227"/>
      <c r="CV359" s="227"/>
      <c r="CW359" s="227"/>
      <c r="CX359" s="227"/>
      <c r="CY359" s="227"/>
      <c r="CZ359" s="227"/>
      <c r="DA359" s="227"/>
      <c r="DB359" s="227"/>
      <c r="DC359" s="227"/>
      <c r="DD359" s="227"/>
      <c r="DE359" s="227"/>
      <c r="DF359" s="227"/>
      <c r="DG359" s="227"/>
      <c r="DH359" s="227"/>
      <c r="DI359" s="227"/>
      <c r="DJ359" s="227"/>
      <c r="DK359" s="227"/>
      <c r="DL359" s="227"/>
      <c r="DM359" s="227"/>
      <c r="DN359" s="227"/>
      <c r="DO359" s="227"/>
      <c r="DP359" s="227"/>
      <c r="DQ359" s="227"/>
      <c r="DR359" s="227"/>
      <c r="DS359" s="227"/>
      <c r="DT359" s="227"/>
      <c r="DU359" s="227"/>
      <c r="DV359" s="227"/>
      <c r="DW359" s="227"/>
      <c r="DX359" s="227"/>
      <c r="DY359" s="227"/>
      <c r="DZ359" s="227"/>
      <c r="EA359" s="227"/>
      <c r="EB359" s="227"/>
      <c r="EC359" s="227"/>
      <c r="ED359" s="227"/>
      <c r="EE359" s="227"/>
      <c r="EF359" s="227"/>
      <c r="EG359" s="227"/>
      <c r="EH359" s="227"/>
      <c r="EI359" s="227"/>
      <c r="EJ359" s="227"/>
      <c r="EK359" s="227"/>
      <c r="EL359" s="227"/>
      <c r="EM359" s="227"/>
      <c r="EN359" s="227"/>
      <c r="EO359" s="227"/>
      <c r="EP359" s="227"/>
      <c r="EQ359" s="227"/>
      <c r="ER359" s="227"/>
      <c r="ES359" s="227"/>
      <c r="ET359" s="227"/>
      <c r="EU359" s="227"/>
      <c r="EV359" s="227"/>
      <c r="EW359" s="227"/>
      <c r="EX359" s="227"/>
      <c r="EY359" s="227"/>
      <c r="EZ359" s="227"/>
      <c r="FA359" s="227"/>
      <c r="FB359" s="227"/>
      <c r="FC359" s="227"/>
      <c r="FD359" s="227"/>
      <c r="FE359" s="227"/>
      <c r="FF359" s="227"/>
      <c r="FG359" s="227"/>
      <c r="FH359" s="227"/>
      <c r="FI359" s="227"/>
      <c r="FJ359" s="227"/>
      <c r="FK359" s="227"/>
      <c r="FL359" s="227"/>
      <c r="FM359" s="227"/>
      <c r="FN359" s="227"/>
      <c r="FO359" s="227"/>
      <c r="FP359" s="227"/>
      <c r="FQ359" s="227"/>
      <c r="FR359" s="227"/>
      <c r="FS359" s="227"/>
      <c r="FT359" s="227"/>
      <c r="FU359" s="227"/>
      <c r="FV359" s="227"/>
      <c r="FW359" s="227"/>
      <c r="FX359" s="227"/>
      <c r="FY359" s="227"/>
      <c r="FZ359" s="227"/>
      <c r="GA359" s="227"/>
      <c r="GB359" s="227"/>
      <c r="GC359" s="227"/>
      <c r="GD359" s="227"/>
      <c r="GE359" s="227"/>
      <c r="GF359" s="227"/>
      <c r="GG359" s="227"/>
      <c r="GH359" s="227"/>
      <c r="GI359" s="227"/>
      <c r="GJ359" s="227"/>
      <c r="GK359" s="227"/>
      <c r="GL359" s="227"/>
      <c r="GM359" s="227"/>
      <c r="GN359" s="227"/>
      <c r="GO359" s="227"/>
      <c r="GP359" s="227"/>
      <c r="GQ359" s="227"/>
      <c r="GR359" s="227"/>
      <c r="GS359" s="227"/>
      <c r="GT359" s="227"/>
      <c r="GU359" s="227"/>
      <c r="GV359" s="227"/>
      <c r="GW359" s="227"/>
      <c r="GX359" s="227"/>
      <c r="GY359" s="227"/>
      <c r="GZ359" s="227"/>
      <c r="HA359" s="227"/>
      <c r="HB359" s="227"/>
      <c r="HC359" s="227"/>
      <c r="HD359" s="227"/>
      <c r="HE359" s="227"/>
      <c r="HF359" s="227"/>
      <c r="HG359" s="227"/>
      <c r="HH359" s="227"/>
      <c r="HI359" s="227"/>
      <c r="HJ359" s="227"/>
      <c r="HK359" s="227"/>
      <c r="HL359" s="227"/>
      <c r="HM359" s="227"/>
      <c r="HN359" s="227"/>
      <c r="HO359" s="227"/>
      <c r="HP359" s="227"/>
      <c r="HQ359" s="227"/>
      <c r="HR359" s="227"/>
      <c r="HS359" s="227"/>
      <c r="HT359" s="227"/>
      <c r="HU359" s="227"/>
      <c r="HV359" s="227"/>
      <c r="HW359" s="227"/>
      <c r="HX359" s="227"/>
      <c r="HY359" s="227"/>
      <c r="HZ359" s="227"/>
      <c r="IA359" s="227"/>
      <c r="IB359" s="227"/>
      <c r="IC359" s="227"/>
      <c r="ID359" s="227"/>
      <c r="IE359" s="227"/>
      <c r="IF359" s="227"/>
      <c r="IG359" s="227"/>
      <c r="IH359" s="227"/>
      <c r="II359" s="227"/>
      <c r="IJ359" s="227"/>
      <c r="IK359" s="227"/>
      <c r="IL359" s="227"/>
      <c r="IM359" s="227"/>
      <c r="IN359" s="227"/>
      <c r="IO359" s="227"/>
      <c r="IP359" s="227"/>
      <c r="IQ359" s="227"/>
      <c r="IR359" s="227"/>
      <c r="IS359" s="227"/>
      <c r="IT359" s="227"/>
      <c r="IU359" s="227"/>
      <c r="IV359" s="227"/>
    </row>
    <row r="360" spans="1:256">
      <c r="A360" s="107"/>
      <c r="D360" s="157"/>
      <c r="E360" s="227"/>
      <c r="F360" s="157"/>
      <c r="G360" s="227"/>
      <c r="H360" s="109"/>
      <c r="I360" s="109"/>
      <c r="J360" s="109"/>
      <c r="K360" s="227"/>
      <c r="L360" s="227"/>
      <c r="M360" s="227"/>
      <c r="N360" s="227"/>
      <c r="O360" s="227"/>
      <c r="P360" s="227"/>
      <c r="Q360" s="227"/>
      <c r="R360" s="227"/>
      <c r="S360" s="227"/>
      <c r="T360" s="227"/>
      <c r="U360" s="227"/>
      <c r="V360" s="227"/>
      <c r="W360" s="227"/>
      <c r="X360" s="227"/>
      <c r="Y360" s="227"/>
      <c r="Z360" s="227"/>
      <c r="AA360" s="227"/>
      <c r="AB360" s="227"/>
      <c r="AC360" s="227"/>
      <c r="AD360" s="227"/>
      <c r="AE360" s="227"/>
      <c r="AF360" s="227"/>
      <c r="AG360" s="227"/>
      <c r="AH360" s="227"/>
      <c r="AI360" s="227"/>
      <c r="AJ360" s="227"/>
      <c r="AK360" s="227"/>
      <c r="AL360" s="227"/>
      <c r="AM360" s="227"/>
      <c r="AN360" s="227"/>
      <c r="AO360" s="227"/>
      <c r="AP360" s="227"/>
      <c r="AQ360" s="227"/>
      <c r="AR360" s="227"/>
      <c r="AS360" s="227"/>
      <c r="AT360" s="227"/>
      <c r="AU360" s="227"/>
      <c r="AV360" s="227"/>
      <c r="AW360" s="227"/>
      <c r="AX360" s="227"/>
      <c r="AY360" s="227"/>
      <c r="AZ360" s="227"/>
      <c r="BA360" s="227"/>
      <c r="BB360" s="227"/>
      <c r="BC360" s="227"/>
      <c r="BD360" s="227"/>
      <c r="BE360" s="227"/>
      <c r="BF360" s="227"/>
      <c r="BG360" s="227"/>
      <c r="BH360" s="227"/>
      <c r="BI360" s="227"/>
      <c r="BJ360" s="227"/>
      <c r="BK360" s="227"/>
      <c r="BL360" s="227"/>
      <c r="BM360" s="227"/>
      <c r="BN360" s="227"/>
      <c r="BO360" s="227"/>
      <c r="BP360" s="227"/>
      <c r="BQ360" s="227"/>
      <c r="BR360" s="227"/>
      <c r="BS360" s="227"/>
      <c r="BT360" s="227"/>
      <c r="BU360" s="227"/>
      <c r="BV360" s="227"/>
      <c r="BW360" s="227"/>
      <c r="BX360" s="227"/>
      <c r="BY360" s="227"/>
      <c r="BZ360" s="227"/>
      <c r="CA360" s="227"/>
      <c r="CB360" s="227"/>
      <c r="CC360" s="109"/>
      <c r="CD360" s="109"/>
      <c r="CE360" s="109"/>
      <c r="CF360" s="109"/>
      <c r="CG360" s="109"/>
      <c r="CH360" s="109"/>
      <c r="CI360" s="109"/>
      <c r="CJ360" s="109"/>
      <c r="CK360" s="109"/>
      <c r="CL360" s="109"/>
      <c r="CM360" s="109"/>
      <c r="CN360" s="109"/>
      <c r="CO360" s="109"/>
      <c r="CP360" s="109"/>
      <c r="CQ360" s="109"/>
      <c r="CR360" s="109"/>
      <c r="CS360" s="109"/>
      <c r="CT360" s="109"/>
      <c r="CU360" s="227"/>
      <c r="CV360" s="227"/>
      <c r="CW360" s="227"/>
      <c r="CX360" s="227"/>
      <c r="CY360" s="227"/>
      <c r="CZ360" s="227"/>
      <c r="DA360" s="227"/>
      <c r="DB360" s="227"/>
      <c r="DC360" s="227"/>
      <c r="DD360" s="227"/>
      <c r="DE360" s="227"/>
      <c r="DF360" s="227"/>
      <c r="DG360" s="227"/>
      <c r="DH360" s="227"/>
      <c r="DI360" s="227"/>
      <c r="DJ360" s="227"/>
      <c r="DK360" s="227"/>
      <c r="DL360" s="227"/>
      <c r="DM360" s="227"/>
      <c r="DN360" s="227"/>
      <c r="DO360" s="227"/>
      <c r="DP360" s="227"/>
      <c r="DQ360" s="227"/>
      <c r="DR360" s="227"/>
      <c r="DS360" s="227"/>
      <c r="DT360" s="227"/>
      <c r="DU360" s="227"/>
      <c r="DV360" s="227"/>
      <c r="DW360" s="227"/>
      <c r="DX360" s="227"/>
      <c r="DY360" s="227"/>
      <c r="DZ360" s="227"/>
      <c r="EA360" s="227"/>
      <c r="EB360" s="227"/>
      <c r="EC360" s="227"/>
      <c r="ED360" s="227"/>
      <c r="EE360" s="227"/>
      <c r="EF360" s="227"/>
      <c r="EG360" s="227"/>
      <c r="EH360" s="227"/>
      <c r="EI360" s="227"/>
      <c r="EJ360" s="227"/>
      <c r="EK360" s="227"/>
      <c r="EL360" s="227"/>
      <c r="EM360" s="227"/>
      <c r="EN360" s="227"/>
      <c r="EO360" s="227"/>
      <c r="EP360" s="227"/>
      <c r="EQ360" s="227"/>
      <c r="ER360" s="227"/>
      <c r="ES360" s="227"/>
      <c r="ET360" s="227"/>
      <c r="EU360" s="227"/>
      <c r="EV360" s="227"/>
      <c r="EW360" s="227"/>
      <c r="EX360" s="227"/>
      <c r="EY360" s="227"/>
      <c r="EZ360" s="227"/>
      <c r="FA360" s="227"/>
      <c r="FB360" s="227"/>
      <c r="FC360" s="227"/>
      <c r="FD360" s="227"/>
      <c r="FE360" s="227"/>
      <c r="FF360" s="227"/>
      <c r="FG360" s="227"/>
      <c r="FH360" s="227"/>
      <c r="FI360" s="227"/>
      <c r="FJ360" s="227"/>
      <c r="FK360" s="227"/>
      <c r="FL360" s="227"/>
      <c r="FM360" s="227"/>
      <c r="FN360" s="227"/>
      <c r="FO360" s="227"/>
      <c r="FP360" s="227"/>
      <c r="FQ360" s="227"/>
      <c r="FR360" s="227"/>
      <c r="FS360" s="227"/>
      <c r="FT360" s="227"/>
      <c r="FU360" s="227"/>
      <c r="FV360" s="227"/>
      <c r="FW360" s="227"/>
      <c r="FX360" s="227"/>
      <c r="FY360" s="227"/>
      <c r="FZ360" s="227"/>
      <c r="GA360" s="227"/>
      <c r="GB360" s="227"/>
      <c r="GC360" s="227"/>
      <c r="GD360" s="227"/>
      <c r="GE360" s="227"/>
      <c r="GF360" s="227"/>
      <c r="GG360" s="227"/>
      <c r="GH360" s="227"/>
      <c r="GI360" s="227"/>
      <c r="GJ360" s="227"/>
      <c r="GK360" s="227"/>
      <c r="GL360" s="227"/>
      <c r="GM360" s="227"/>
      <c r="GN360" s="227"/>
      <c r="GO360" s="227"/>
      <c r="GP360" s="227"/>
      <c r="GQ360" s="227"/>
      <c r="GR360" s="227"/>
      <c r="GS360" s="227"/>
      <c r="GT360" s="227"/>
      <c r="GU360" s="227"/>
      <c r="GV360" s="227"/>
      <c r="GW360" s="227"/>
      <c r="GX360" s="227"/>
      <c r="GY360" s="227"/>
      <c r="GZ360" s="227"/>
      <c r="HA360" s="227"/>
      <c r="HB360" s="227"/>
      <c r="HC360" s="227"/>
      <c r="HD360" s="227"/>
      <c r="HE360" s="227"/>
      <c r="HF360" s="227"/>
      <c r="HG360" s="227"/>
      <c r="HH360" s="227"/>
      <c r="HI360" s="227"/>
      <c r="HJ360" s="227"/>
      <c r="HK360" s="227"/>
      <c r="HL360" s="227"/>
      <c r="HM360" s="227"/>
      <c r="HN360" s="227"/>
      <c r="HO360" s="227"/>
      <c r="HP360" s="227"/>
      <c r="HQ360" s="227"/>
      <c r="HR360" s="227"/>
      <c r="HS360" s="227"/>
      <c r="HT360" s="227"/>
      <c r="HU360" s="227"/>
      <c r="HV360" s="227"/>
      <c r="HW360" s="227"/>
      <c r="HX360" s="227"/>
      <c r="HY360" s="227"/>
      <c r="HZ360" s="227"/>
      <c r="IA360" s="227"/>
      <c r="IB360" s="227"/>
      <c r="IC360" s="227"/>
      <c r="ID360" s="227"/>
      <c r="IE360" s="227"/>
      <c r="IF360" s="227"/>
      <c r="IG360" s="227"/>
      <c r="IH360" s="227"/>
      <c r="II360" s="227"/>
      <c r="IJ360" s="227"/>
      <c r="IK360" s="227"/>
      <c r="IL360" s="227"/>
      <c r="IM360" s="227"/>
      <c r="IN360" s="227"/>
      <c r="IO360" s="227"/>
      <c r="IP360" s="227"/>
      <c r="IQ360" s="227"/>
      <c r="IR360" s="227"/>
      <c r="IS360" s="227"/>
      <c r="IT360" s="227"/>
      <c r="IU360" s="227"/>
      <c r="IV360" s="227"/>
    </row>
    <row r="361" spans="1:256">
      <c r="A361" s="107"/>
      <c r="D361" s="157"/>
      <c r="E361" s="227"/>
      <c r="F361" s="157"/>
      <c r="G361" s="227"/>
      <c r="H361" s="109"/>
      <c r="I361" s="109"/>
      <c r="J361" s="109"/>
      <c r="K361" s="227"/>
      <c r="L361" s="227"/>
      <c r="M361" s="227"/>
      <c r="N361" s="227"/>
      <c r="O361" s="227"/>
      <c r="P361" s="227"/>
      <c r="Q361" s="227"/>
      <c r="R361" s="227"/>
      <c r="S361" s="227"/>
      <c r="T361" s="227"/>
      <c r="U361" s="227"/>
      <c r="V361" s="227"/>
      <c r="W361" s="227"/>
      <c r="X361" s="227"/>
      <c r="Y361" s="227"/>
      <c r="Z361" s="227"/>
      <c r="AA361" s="227"/>
      <c r="AB361" s="227"/>
      <c r="AC361" s="227"/>
      <c r="AD361" s="227"/>
      <c r="AE361" s="227"/>
      <c r="AF361" s="227"/>
      <c r="AG361" s="227"/>
      <c r="AH361" s="227"/>
      <c r="AI361" s="227"/>
      <c r="AJ361" s="227"/>
      <c r="AK361" s="227"/>
      <c r="AL361" s="227"/>
      <c r="AM361" s="227"/>
      <c r="AN361" s="227"/>
      <c r="AO361" s="227"/>
      <c r="AP361" s="227"/>
      <c r="AQ361" s="227"/>
      <c r="AR361" s="227"/>
      <c r="AS361" s="227"/>
      <c r="AT361" s="227"/>
      <c r="AU361" s="227"/>
      <c r="AV361" s="227"/>
      <c r="AW361" s="227"/>
      <c r="AX361" s="227"/>
      <c r="AY361" s="227"/>
      <c r="AZ361" s="227"/>
      <c r="BA361" s="227"/>
      <c r="BB361" s="227"/>
      <c r="BC361" s="227"/>
      <c r="BD361" s="227"/>
      <c r="BE361" s="227"/>
      <c r="BF361" s="227"/>
      <c r="BG361" s="227"/>
      <c r="BH361" s="227"/>
      <c r="BI361" s="227"/>
      <c r="BJ361" s="227"/>
      <c r="BK361" s="227"/>
      <c r="BL361" s="227"/>
      <c r="BM361" s="227"/>
      <c r="BN361" s="227"/>
      <c r="BO361" s="227"/>
      <c r="BP361" s="227"/>
      <c r="BQ361" s="227"/>
      <c r="BR361" s="227"/>
      <c r="BS361" s="227"/>
      <c r="BT361" s="227"/>
      <c r="BU361" s="227"/>
      <c r="BV361" s="227"/>
      <c r="BW361" s="227"/>
      <c r="BX361" s="227"/>
      <c r="BY361" s="227"/>
      <c r="BZ361" s="227"/>
      <c r="CA361" s="227"/>
      <c r="CB361" s="227"/>
      <c r="CC361" s="109"/>
      <c r="CD361" s="109"/>
      <c r="CE361" s="109"/>
      <c r="CF361" s="109"/>
      <c r="CG361" s="109"/>
      <c r="CH361" s="109"/>
      <c r="CI361" s="109"/>
      <c r="CJ361" s="109"/>
      <c r="CK361" s="109"/>
      <c r="CL361" s="109"/>
      <c r="CM361" s="109"/>
      <c r="CN361" s="109"/>
      <c r="CO361" s="109"/>
      <c r="CP361" s="109"/>
      <c r="CQ361" s="109"/>
      <c r="CR361" s="109"/>
      <c r="CS361" s="109"/>
      <c r="CT361" s="109"/>
      <c r="CU361" s="227"/>
      <c r="CV361" s="227"/>
      <c r="CW361" s="227"/>
      <c r="CX361" s="227"/>
      <c r="CY361" s="227"/>
      <c r="CZ361" s="227"/>
      <c r="DA361" s="227"/>
      <c r="DB361" s="227"/>
      <c r="DC361" s="227"/>
      <c r="DD361" s="227"/>
      <c r="DE361" s="227"/>
      <c r="DF361" s="227"/>
      <c r="DG361" s="227"/>
      <c r="DH361" s="227"/>
      <c r="DI361" s="227"/>
      <c r="DJ361" s="227"/>
      <c r="DK361" s="227"/>
      <c r="DL361" s="227"/>
      <c r="DM361" s="227"/>
      <c r="DN361" s="227"/>
      <c r="DO361" s="227"/>
      <c r="DP361" s="227"/>
      <c r="DQ361" s="227"/>
      <c r="DR361" s="227"/>
      <c r="DS361" s="227"/>
      <c r="DT361" s="227"/>
      <c r="DU361" s="227"/>
      <c r="DV361" s="227"/>
      <c r="DW361" s="227"/>
      <c r="DX361" s="227"/>
      <c r="DY361" s="227"/>
      <c r="DZ361" s="227"/>
      <c r="EA361" s="227"/>
      <c r="EB361" s="227"/>
      <c r="EC361" s="227"/>
      <c r="ED361" s="227"/>
      <c r="EE361" s="227"/>
      <c r="EF361" s="227"/>
      <c r="EG361" s="227"/>
      <c r="EH361" s="227"/>
      <c r="EI361" s="227"/>
      <c r="EJ361" s="227"/>
      <c r="EK361" s="227"/>
      <c r="EL361" s="227"/>
      <c r="EM361" s="227"/>
      <c r="EN361" s="227"/>
      <c r="EO361" s="227"/>
      <c r="EP361" s="227"/>
      <c r="EQ361" s="227"/>
      <c r="ER361" s="227"/>
      <c r="ES361" s="227"/>
      <c r="ET361" s="227"/>
      <c r="EU361" s="227"/>
      <c r="EV361" s="227"/>
      <c r="EW361" s="227"/>
      <c r="EX361" s="227"/>
      <c r="EY361" s="227"/>
      <c r="EZ361" s="227"/>
      <c r="FA361" s="227"/>
      <c r="FB361" s="227"/>
      <c r="FC361" s="227"/>
      <c r="FD361" s="227"/>
      <c r="FE361" s="227"/>
      <c r="FF361" s="227"/>
      <c r="FG361" s="227"/>
      <c r="FH361" s="227"/>
      <c r="FI361" s="227"/>
      <c r="FJ361" s="227"/>
      <c r="FK361" s="227"/>
      <c r="FL361" s="227"/>
      <c r="FM361" s="227"/>
      <c r="FN361" s="227"/>
      <c r="FO361" s="227"/>
      <c r="FP361" s="227"/>
      <c r="FQ361" s="227"/>
      <c r="FR361" s="227"/>
      <c r="FS361" s="227"/>
      <c r="FT361" s="227"/>
      <c r="FU361" s="227"/>
      <c r="FV361" s="227"/>
      <c r="FW361" s="227"/>
      <c r="FX361" s="227"/>
      <c r="FY361" s="227"/>
      <c r="FZ361" s="227"/>
      <c r="GA361" s="227"/>
      <c r="GB361" s="227"/>
      <c r="GC361" s="227"/>
      <c r="GD361" s="227"/>
      <c r="GE361" s="227"/>
      <c r="GF361" s="227"/>
      <c r="GG361" s="227"/>
      <c r="GH361" s="227"/>
      <c r="GI361" s="227"/>
      <c r="GJ361" s="227"/>
      <c r="GK361" s="227"/>
      <c r="GL361" s="227"/>
      <c r="GM361" s="227"/>
      <c r="GN361" s="227"/>
      <c r="GO361" s="227"/>
      <c r="GP361" s="227"/>
      <c r="GQ361" s="227"/>
      <c r="GR361" s="227"/>
      <c r="GS361" s="227"/>
      <c r="GT361" s="227"/>
      <c r="GU361" s="227"/>
      <c r="GV361" s="227"/>
      <c r="GW361" s="227"/>
      <c r="GX361" s="227"/>
      <c r="GY361" s="227"/>
      <c r="GZ361" s="227"/>
      <c r="HA361" s="227"/>
      <c r="HB361" s="227"/>
      <c r="HC361" s="227"/>
      <c r="HD361" s="227"/>
      <c r="HE361" s="227"/>
      <c r="HF361" s="227"/>
      <c r="HG361" s="227"/>
      <c r="HH361" s="227"/>
      <c r="HI361" s="227"/>
      <c r="HJ361" s="227"/>
      <c r="HK361" s="227"/>
      <c r="HL361" s="227"/>
      <c r="HM361" s="227"/>
      <c r="HN361" s="227"/>
      <c r="HO361" s="227"/>
      <c r="HP361" s="227"/>
      <c r="HQ361" s="227"/>
      <c r="HR361" s="227"/>
      <c r="HS361" s="227"/>
      <c r="HT361" s="227"/>
      <c r="HU361" s="227"/>
      <c r="HV361" s="227"/>
      <c r="HW361" s="227"/>
      <c r="HX361" s="227"/>
      <c r="HY361" s="227"/>
      <c r="HZ361" s="227"/>
      <c r="IA361" s="227"/>
      <c r="IB361" s="227"/>
      <c r="IC361" s="227"/>
      <c r="ID361" s="227"/>
      <c r="IE361" s="227"/>
      <c r="IF361" s="227"/>
      <c r="IG361" s="227"/>
      <c r="IH361" s="227"/>
      <c r="II361" s="227"/>
      <c r="IJ361" s="227"/>
      <c r="IK361" s="227"/>
      <c r="IL361" s="227"/>
      <c r="IM361" s="227"/>
      <c r="IN361" s="227"/>
      <c r="IO361" s="227"/>
      <c r="IP361" s="227"/>
      <c r="IQ361" s="227"/>
      <c r="IR361" s="227"/>
      <c r="IS361" s="227"/>
      <c r="IT361" s="227"/>
      <c r="IU361" s="227"/>
      <c r="IV361" s="227"/>
    </row>
    <row r="362" spans="1:256">
      <c r="A362" s="107"/>
      <c r="D362" s="157"/>
      <c r="E362" s="227"/>
      <c r="F362" s="157"/>
      <c r="G362" s="227"/>
      <c r="H362" s="109"/>
      <c r="I362" s="109"/>
      <c r="J362" s="109"/>
      <c r="K362" s="227"/>
      <c r="L362" s="227"/>
      <c r="M362" s="227"/>
      <c r="N362" s="227"/>
      <c r="O362" s="227"/>
      <c r="P362" s="227"/>
      <c r="Q362" s="227"/>
      <c r="R362" s="227"/>
      <c r="S362" s="227"/>
      <c r="T362" s="227"/>
      <c r="U362" s="227"/>
      <c r="V362" s="227"/>
      <c r="W362" s="227"/>
      <c r="X362" s="227"/>
      <c r="Y362" s="227"/>
      <c r="Z362" s="227"/>
      <c r="AA362" s="227"/>
      <c r="AB362" s="227"/>
      <c r="AC362" s="227"/>
      <c r="AD362" s="227"/>
      <c r="AE362" s="227"/>
      <c r="AF362" s="227"/>
      <c r="AG362" s="227"/>
      <c r="AH362" s="227"/>
      <c r="AI362" s="227"/>
      <c r="AJ362" s="227"/>
      <c r="AK362" s="227"/>
      <c r="AL362" s="227"/>
      <c r="AM362" s="227"/>
      <c r="AN362" s="227"/>
      <c r="AO362" s="227"/>
      <c r="AP362" s="227"/>
      <c r="AQ362" s="227"/>
      <c r="AR362" s="227"/>
      <c r="AS362" s="227"/>
      <c r="AT362" s="227"/>
      <c r="AU362" s="227"/>
      <c r="AV362" s="227"/>
      <c r="AW362" s="227"/>
      <c r="AX362" s="227"/>
      <c r="AY362" s="227"/>
      <c r="AZ362" s="227"/>
      <c r="BA362" s="227"/>
      <c r="BB362" s="227"/>
      <c r="BC362" s="227"/>
      <c r="BD362" s="227"/>
      <c r="BE362" s="227"/>
      <c r="BF362" s="227"/>
      <c r="BG362" s="227"/>
      <c r="BH362" s="227"/>
      <c r="BI362" s="227"/>
      <c r="BJ362" s="227"/>
      <c r="BK362" s="227"/>
      <c r="BL362" s="227"/>
      <c r="BM362" s="227"/>
      <c r="BN362" s="227"/>
      <c r="BO362" s="227"/>
      <c r="BP362" s="227"/>
      <c r="BQ362" s="227"/>
      <c r="BR362" s="227"/>
      <c r="BS362" s="227"/>
      <c r="BT362" s="227"/>
      <c r="BU362" s="227"/>
      <c r="BV362" s="227"/>
      <c r="BW362" s="227"/>
      <c r="BX362" s="227"/>
      <c r="BY362" s="227"/>
      <c r="BZ362" s="227"/>
      <c r="CA362" s="227"/>
      <c r="CB362" s="227"/>
      <c r="CC362" s="109"/>
      <c r="CD362" s="109"/>
      <c r="CE362" s="109"/>
      <c r="CF362" s="109"/>
      <c r="CG362" s="109"/>
      <c r="CH362" s="109"/>
      <c r="CI362" s="109"/>
      <c r="CJ362" s="109"/>
      <c r="CK362" s="109"/>
      <c r="CL362" s="109"/>
      <c r="CM362" s="109"/>
      <c r="CN362" s="109"/>
      <c r="CO362" s="109"/>
      <c r="CP362" s="109"/>
      <c r="CQ362" s="109"/>
      <c r="CR362" s="109"/>
      <c r="CS362" s="109"/>
      <c r="CT362" s="109"/>
      <c r="CU362" s="227"/>
      <c r="CV362" s="227"/>
      <c r="CW362" s="227"/>
      <c r="CX362" s="227"/>
      <c r="CY362" s="227"/>
      <c r="CZ362" s="227"/>
      <c r="DA362" s="227"/>
      <c r="DB362" s="227"/>
      <c r="DC362" s="227"/>
      <c r="DD362" s="227"/>
      <c r="DE362" s="227"/>
      <c r="DF362" s="227"/>
      <c r="DG362" s="227"/>
      <c r="DH362" s="227"/>
      <c r="DI362" s="227"/>
      <c r="DJ362" s="227"/>
      <c r="DK362" s="227"/>
      <c r="DL362" s="227"/>
      <c r="DM362" s="227"/>
      <c r="DN362" s="227"/>
      <c r="DO362" s="227"/>
      <c r="DP362" s="227"/>
      <c r="DQ362" s="227"/>
      <c r="DR362" s="227"/>
      <c r="DS362" s="227"/>
      <c r="DT362" s="227"/>
      <c r="DU362" s="227"/>
      <c r="DV362" s="227"/>
      <c r="DW362" s="227"/>
      <c r="DX362" s="227"/>
      <c r="DY362" s="227"/>
      <c r="DZ362" s="227"/>
      <c r="EA362" s="227"/>
      <c r="EB362" s="227"/>
      <c r="EC362" s="227"/>
      <c r="ED362" s="227"/>
      <c r="EE362" s="227"/>
      <c r="EF362" s="227"/>
      <c r="EG362" s="227"/>
      <c r="EH362" s="227"/>
      <c r="EI362" s="227"/>
      <c r="EJ362" s="227"/>
      <c r="EK362" s="227"/>
      <c r="EL362" s="227"/>
      <c r="EM362" s="227"/>
      <c r="EN362" s="227"/>
      <c r="EO362" s="227"/>
      <c r="EP362" s="227"/>
      <c r="EQ362" s="227"/>
      <c r="ER362" s="227"/>
      <c r="ES362" s="227"/>
      <c r="ET362" s="227"/>
      <c r="EU362" s="227"/>
      <c r="EV362" s="227"/>
      <c r="EW362" s="227"/>
      <c r="EX362" s="227"/>
      <c r="EY362" s="227"/>
      <c r="EZ362" s="227"/>
      <c r="FA362" s="227"/>
      <c r="FB362" s="227"/>
      <c r="FC362" s="227"/>
      <c r="FD362" s="227"/>
      <c r="FE362" s="227"/>
      <c r="FF362" s="227"/>
      <c r="FG362" s="227"/>
      <c r="FH362" s="227"/>
      <c r="FI362" s="227"/>
      <c r="FJ362" s="227"/>
      <c r="FK362" s="227"/>
      <c r="FL362" s="227"/>
      <c r="FM362" s="227"/>
      <c r="FN362" s="227"/>
      <c r="FO362" s="227"/>
      <c r="FP362" s="227"/>
      <c r="FQ362" s="227"/>
      <c r="FR362" s="227"/>
      <c r="FS362" s="227"/>
      <c r="FT362" s="227"/>
      <c r="FU362" s="227"/>
      <c r="FV362" s="227"/>
      <c r="FW362" s="227"/>
      <c r="FX362" s="227"/>
      <c r="FY362" s="227"/>
      <c r="FZ362" s="227"/>
      <c r="GA362" s="227"/>
      <c r="GB362" s="227"/>
      <c r="GC362" s="227"/>
      <c r="GD362" s="227"/>
      <c r="GE362" s="227"/>
      <c r="GF362" s="227"/>
      <c r="GG362" s="227"/>
      <c r="GH362" s="227"/>
      <c r="GI362" s="227"/>
      <c r="GJ362" s="227"/>
      <c r="GK362" s="227"/>
      <c r="GL362" s="227"/>
      <c r="GM362" s="227"/>
      <c r="GN362" s="227"/>
      <c r="GO362" s="227"/>
      <c r="GP362" s="227"/>
      <c r="GQ362" s="227"/>
      <c r="GR362" s="227"/>
      <c r="GS362" s="227"/>
      <c r="GT362" s="227"/>
      <c r="GU362" s="227"/>
      <c r="GV362" s="227"/>
      <c r="GW362" s="227"/>
      <c r="GX362" s="227"/>
      <c r="GY362" s="227"/>
      <c r="GZ362" s="227"/>
      <c r="HA362" s="227"/>
      <c r="HB362" s="227"/>
      <c r="HC362" s="227"/>
      <c r="HD362" s="227"/>
      <c r="HE362" s="227"/>
      <c r="HF362" s="227"/>
      <c r="HG362" s="227"/>
      <c r="HH362" s="227"/>
      <c r="HI362" s="227"/>
      <c r="HJ362" s="227"/>
      <c r="HK362" s="227"/>
      <c r="HL362" s="227"/>
      <c r="HM362" s="227"/>
      <c r="HN362" s="227"/>
      <c r="HO362" s="227"/>
      <c r="HP362" s="227"/>
      <c r="HQ362" s="227"/>
      <c r="HR362" s="227"/>
      <c r="HS362" s="227"/>
      <c r="HT362" s="227"/>
      <c r="HU362" s="227"/>
      <c r="HV362" s="227"/>
      <c r="HW362" s="227"/>
      <c r="HX362" s="227"/>
      <c r="HY362" s="227"/>
      <c r="HZ362" s="227"/>
      <c r="IA362" s="227"/>
      <c r="IB362" s="227"/>
      <c r="IC362" s="227"/>
      <c r="ID362" s="227"/>
      <c r="IE362" s="227"/>
      <c r="IF362" s="227"/>
      <c r="IG362" s="227"/>
      <c r="IH362" s="227"/>
      <c r="II362" s="227"/>
      <c r="IJ362" s="227"/>
      <c r="IK362" s="227"/>
      <c r="IL362" s="227"/>
      <c r="IM362" s="227"/>
      <c r="IN362" s="227"/>
      <c r="IO362" s="227"/>
      <c r="IP362" s="227"/>
      <c r="IQ362" s="227"/>
      <c r="IR362" s="227"/>
      <c r="IS362" s="227"/>
      <c r="IT362" s="227"/>
      <c r="IU362" s="227"/>
      <c r="IV362" s="227"/>
    </row>
    <row r="363" spans="1:256">
      <c r="A363" s="107"/>
      <c r="D363" s="157"/>
      <c r="E363" s="227"/>
      <c r="F363" s="157"/>
      <c r="G363" s="227"/>
      <c r="H363" s="109"/>
      <c r="I363" s="109"/>
      <c r="J363" s="109"/>
      <c r="K363" s="227"/>
      <c r="L363" s="227"/>
      <c r="M363" s="227"/>
      <c r="N363" s="227"/>
      <c r="O363" s="227"/>
      <c r="P363" s="227"/>
      <c r="Q363" s="227"/>
      <c r="R363" s="227"/>
      <c r="S363" s="227"/>
      <c r="T363" s="227"/>
      <c r="U363" s="227"/>
      <c r="V363" s="227"/>
      <c r="W363" s="227"/>
      <c r="X363" s="227"/>
      <c r="Y363" s="227"/>
      <c r="Z363" s="227"/>
      <c r="AA363" s="227"/>
      <c r="AB363" s="227"/>
      <c r="AC363" s="227"/>
      <c r="AD363" s="227"/>
      <c r="AE363" s="227"/>
      <c r="AF363" s="227"/>
      <c r="AG363" s="227"/>
      <c r="AH363" s="227"/>
      <c r="AI363" s="227"/>
      <c r="AJ363" s="227"/>
      <c r="AK363" s="227"/>
      <c r="AL363" s="227"/>
      <c r="AM363" s="227"/>
      <c r="AN363" s="227"/>
      <c r="AO363" s="227"/>
      <c r="AP363" s="227"/>
      <c r="AQ363" s="227"/>
      <c r="AR363" s="227"/>
      <c r="AS363" s="227"/>
      <c r="AT363" s="227"/>
      <c r="AU363" s="227"/>
      <c r="AV363" s="227"/>
      <c r="AW363" s="227"/>
      <c r="AX363" s="227"/>
      <c r="AY363" s="227"/>
      <c r="AZ363" s="227"/>
      <c r="BA363" s="227"/>
      <c r="BB363" s="227"/>
      <c r="BC363" s="227"/>
      <c r="BD363" s="227"/>
      <c r="BE363" s="227"/>
      <c r="BF363" s="227"/>
      <c r="BG363" s="227"/>
      <c r="BH363" s="227"/>
      <c r="BI363" s="227"/>
      <c r="BJ363" s="227"/>
      <c r="BK363" s="227"/>
      <c r="BL363" s="227"/>
      <c r="BM363" s="227"/>
      <c r="BN363" s="227"/>
      <c r="BO363" s="227"/>
      <c r="BP363" s="227"/>
      <c r="BQ363" s="227"/>
      <c r="BR363" s="227"/>
      <c r="BS363" s="227"/>
      <c r="BT363" s="227"/>
      <c r="BU363" s="227"/>
      <c r="BV363" s="227"/>
      <c r="BW363" s="227"/>
      <c r="BX363" s="227"/>
      <c r="BY363" s="227"/>
      <c r="BZ363" s="227"/>
      <c r="CA363" s="227"/>
      <c r="CB363" s="227"/>
      <c r="CC363" s="109"/>
      <c r="CD363" s="109"/>
      <c r="CE363" s="109"/>
      <c r="CF363" s="109"/>
      <c r="CG363" s="109"/>
      <c r="CH363" s="109"/>
      <c r="CI363" s="109"/>
      <c r="CJ363" s="109"/>
      <c r="CK363" s="109"/>
      <c r="CL363" s="109"/>
      <c r="CM363" s="109"/>
      <c r="CN363" s="109"/>
      <c r="CO363" s="109"/>
      <c r="CP363" s="109"/>
      <c r="CQ363" s="109"/>
      <c r="CR363" s="109"/>
      <c r="CS363" s="109"/>
      <c r="CT363" s="109"/>
      <c r="CU363" s="227"/>
      <c r="CV363" s="227"/>
      <c r="CW363" s="227"/>
      <c r="CX363" s="227"/>
      <c r="CY363" s="227"/>
      <c r="CZ363" s="227"/>
      <c r="DA363" s="227"/>
      <c r="DB363" s="227"/>
      <c r="DC363" s="227"/>
      <c r="DD363" s="227"/>
      <c r="DE363" s="227"/>
      <c r="DF363" s="227"/>
      <c r="DG363" s="227"/>
      <c r="DH363" s="227"/>
      <c r="DI363" s="227"/>
      <c r="DJ363" s="227"/>
      <c r="DK363" s="227"/>
      <c r="DL363" s="227"/>
      <c r="DM363" s="227"/>
      <c r="DN363" s="227"/>
      <c r="DO363" s="227"/>
      <c r="DP363" s="227"/>
      <c r="DQ363" s="227"/>
      <c r="DR363" s="227"/>
      <c r="DS363" s="227"/>
      <c r="DT363" s="227"/>
      <c r="DU363" s="227"/>
      <c r="DV363" s="227"/>
      <c r="DW363" s="227"/>
      <c r="DX363" s="227"/>
      <c r="DY363" s="227"/>
      <c r="DZ363" s="227"/>
      <c r="EA363" s="227"/>
      <c r="EB363" s="227"/>
      <c r="EC363" s="227"/>
      <c r="ED363" s="227"/>
      <c r="EE363" s="227"/>
      <c r="EF363" s="227"/>
      <c r="EG363" s="227"/>
      <c r="EH363" s="227"/>
      <c r="EI363" s="227"/>
      <c r="EJ363" s="227"/>
      <c r="EK363" s="227"/>
      <c r="EL363" s="227"/>
      <c r="EM363" s="227"/>
      <c r="EN363" s="227"/>
      <c r="EO363" s="227"/>
      <c r="EP363" s="227"/>
      <c r="EQ363" s="227"/>
      <c r="ER363" s="227"/>
      <c r="ES363" s="227"/>
      <c r="ET363" s="227"/>
      <c r="EU363" s="227"/>
      <c r="EV363" s="227"/>
      <c r="EW363" s="227"/>
      <c r="EX363" s="227"/>
      <c r="EY363" s="227"/>
      <c r="EZ363" s="227"/>
      <c r="FA363" s="227"/>
      <c r="FB363" s="227"/>
      <c r="FC363" s="227"/>
      <c r="FD363" s="227"/>
      <c r="FE363" s="227"/>
      <c r="FF363" s="227"/>
      <c r="FG363" s="227"/>
      <c r="FH363" s="227"/>
      <c r="FI363" s="227"/>
      <c r="FJ363" s="227"/>
      <c r="FK363" s="227"/>
      <c r="FL363" s="227"/>
      <c r="FM363" s="227"/>
      <c r="FN363" s="227"/>
      <c r="FO363" s="227"/>
      <c r="FP363" s="227"/>
      <c r="FQ363" s="227"/>
      <c r="FR363" s="227"/>
      <c r="FS363" s="227"/>
      <c r="FT363" s="227"/>
      <c r="FU363" s="227"/>
      <c r="FV363" s="227"/>
      <c r="FW363" s="227"/>
      <c r="FX363" s="227"/>
      <c r="FY363" s="227"/>
      <c r="FZ363" s="227"/>
      <c r="GA363" s="227"/>
      <c r="GB363" s="227"/>
      <c r="GC363" s="227"/>
      <c r="GD363" s="227"/>
      <c r="GE363" s="227"/>
      <c r="GF363" s="227"/>
      <c r="GG363" s="227"/>
      <c r="GH363" s="227"/>
      <c r="GI363" s="227"/>
      <c r="GJ363" s="227"/>
      <c r="GK363" s="227"/>
      <c r="GL363" s="227"/>
      <c r="GM363" s="227"/>
      <c r="GN363" s="227"/>
      <c r="GO363" s="227"/>
      <c r="GP363" s="227"/>
      <c r="GQ363" s="227"/>
      <c r="GR363" s="227"/>
      <c r="GS363" s="227"/>
      <c r="GT363" s="227"/>
      <c r="GU363" s="227"/>
      <c r="GV363" s="227"/>
      <c r="GW363" s="227"/>
      <c r="GX363" s="227"/>
      <c r="GY363" s="227"/>
      <c r="GZ363" s="227"/>
      <c r="HA363" s="227"/>
      <c r="HB363" s="227"/>
      <c r="HC363" s="227"/>
      <c r="HD363" s="227"/>
      <c r="HE363" s="227"/>
      <c r="HF363" s="227"/>
      <c r="HG363" s="227"/>
      <c r="HH363" s="227"/>
      <c r="HI363" s="227"/>
      <c r="HJ363" s="227"/>
      <c r="HK363" s="227"/>
      <c r="HL363" s="227"/>
      <c r="HM363" s="227"/>
      <c r="HN363" s="227"/>
      <c r="HO363" s="227"/>
      <c r="HP363" s="227"/>
      <c r="HQ363" s="227"/>
      <c r="HR363" s="227"/>
      <c r="HS363" s="227"/>
      <c r="HT363" s="227"/>
      <c r="HU363" s="227"/>
      <c r="HV363" s="227"/>
      <c r="HW363" s="227"/>
      <c r="HX363" s="227"/>
      <c r="HY363" s="227"/>
      <c r="HZ363" s="227"/>
      <c r="IA363" s="227"/>
      <c r="IB363" s="227"/>
      <c r="IC363" s="227"/>
      <c r="ID363" s="227"/>
      <c r="IE363" s="227"/>
      <c r="IF363" s="227"/>
      <c r="IG363" s="227"/>
      <c r="IH363" s="227"/>
      <c r="II363" s="227"/>
      <c r="IJ363" s="227"/>
      <c r="IK363" s="227"/>
      <c r="IL363" s="227"/>
      <c r="IM363" s="227"/>
      <c r="IN363" s="227"/>
      <c r="IO363" s="227"/>
      <c r="IP363" s="227"/>
      <c r="IQ363" s="227"/>
      <c r="IR363" s="227"/>
      <c r="IS363" s="227"/>
      <c r="IT363" s="227"/>
      <c r="IU363" s="227"/>
      <c r="IV363" s="227"/>
    </row>
    <row r="364" spans="1:256">
      <c r="A364" s="107"/>
      <c r="D364" s="157"/>
      <c r="E364" s="227"/>
      <c r="F364" s="157"/>
      <c r="G364" s="227"/>
      <c r="H364" s="109"/>
      <c r="I364" s="109"/>
      <c r="J364" s="109"/>
      <c r="K364" s="227"/>
      <c r="L364" s="227"/>
      <c r="M364" s="227"/>
      <c r="N364" s="227"/>
      <c r="O364" s="227"/>
      <c r="P364" s="227"/>
      <c r="Q364" s="227"/>
      <c r="R364" s="227"/>
      <c r="S364" s="227"/>
      <c r="T364" s="227"/>
      <c r="U364" s="227"/>
      <c r="V364" s="227"/>
      <c r="W364" s="227"/>
      <c r="X364" s="227"/>
      <c r="Y364" s="227"/>
      <c r="Z364" s="227"/>
      <c r="AA364" s="227"/>
      <c r="AB364" s="227"/>
      <c r="AC364" s="227"/>
      <c r="AD364" s="227"/>
      <c r="AE364" s="227"/>
      <c r="AF364" s="227"/>
      <c r="AG364" s="227"/>
      <c r="AH364" s="227"/>
      <c r="AI364" s="227"/>
      <c r="AJ364" s="227"/>
      <c r="AK364" s="227"/>
      <c r="AL364" s="227"/>
      <c r="AM364" s="227"/>
      <c r="AN364" s="227"/>
      <c r="AO364" s="227"/>
      <c r="AP364" s="227"/>
      <c r="AQ364" s="227"/>
      <c r="AR364" s="227"/>
      <c r="AS364" s="227"/>
      <c r="AT364" s="227"/>
      <c r="AU364" s="227"/>
      <c r="AV364" s="227"/>
      <c r="AW364" s="227"/>
      <c r="AX364" s="227"/>
      <c r="AY364" s="227"/>
      <c r="AZ364" s="227"/>
      <c r="BA364" s="227"/>
      <c r="BB364" s="227"/>
      <c r="BC364" s="227"/>
      <c r="BD364" s="227"/>
      <c r="BE364" s="227"/>
      <c r="BF364" s="227"/>
      <c r="BG364" s="227"/>
      <c r="BH364" s="227"/>
      <c r="BI364" s="227"/>
      <c r="BJ364" s="227"/>
      <c r="BK364" s="227"/>
      <c r="BL364" s="227"/>
      <c r="BM364" s="227"/>
      <c r="BN364" s="227"/>
      <c r="BO364" s="227"/>
      <c r="BP364" s="227"/>
      <c r="BQ364" s="227"/>
      <c r="BR364" s="227"/>
      <c r="BS364" s="227"/>
      <c r="BT364" s="227"/>
      <c r="BU364" s="227"/>
      <c r="BV364" s="227"/>
      <c r="BW364" s="227"/>
      <c r="BX364" s="227"/>
      <c r="BY364" s="227"/>
      <c r="BZ364" s="227"/>
      <c r="CA364" s="227"/>
      <c r="CB364" s="227"/>
      <c r="CC364" s="109"/>
      <c r="CD364" s="109"/>
      <c r="CE364" s="109"/>
      <c r="CF364" s="109"/>
      <c r="CG364" s="109"/>
      <c r="CH364" s="109"/>
      <c r="CI364" s="109"/>
      <c r="CJ364" s="109"/>
      <c r="CK364" s="109"/>
      <c r="CL364" s="109"/>
      <c r="CM364" s="109"/>
      <c r="CN364" s="109"/>
      <c r="CO364" s="109"/>
      <c r="CP364" s="109"/>
      <c r="CQ364" s="109"/>
      <c r="CR364" s="109"/>
      <c r="CS364" s="109"/>
      <c r="CT364" s="109"/>
      <c r="CU364" s="227"/>
      <c r="CV364" s="227"/>
      <c r="CW364" s="227"/>
      <c r="CX364" s="227"/>
      <c r="CY364" s="227"/>
      <c r="CZ364" s="227"/>
      <c r="DA364" s="227"/>
      <c r="DB364" s="227"/>
      <c r="DC364" s="227"/>
      <c r="DD364" s="227"/>
      <c r="DE364" s="227"/>
      <c r="DF364" s="227"/>
      <c r="DG364" s="227"/>
      <c r="DH364" s="227"/>
      <c r="DI364" s="227"/>
      <c r="DJ364" s="227"/>
      <c r="DK364" s="227"/>
      <c r="DL364" s="227"/>
      <c r="DM364" s="227"/>
      <c r="DN364" s="227"/>
      <c r="DO364" s="227"/>
      <c r="DP364" s="227"/>
      <c r="DQ364" s="227"/>
      <c r="DR364" s="227"/>
      <c r="DS364" s="227"/>
      <c r="DT364" s="227"/>
      <c r="DU364" s="227"/>
      <c r="DV364" s="227"/>
      <c r="DW364" s="227"/>
      <c r="DX364" s="227"/>
      <c r="DY364" s="227"/>
      <c r="DZ364" s="227"/>
      <c r="EA364" s="227"/>
      <c r="EB364" s="227"/>
      <c r="EC364" s="227"/>
      <c r="ED364" s="227"/>
      <c r="EE364" s="227"/>
      <c r="EF364" s="227"/>
      <c r="EG364" s="227"/>
      <c r="EH364" s="227"/>
      <c r="EI364" s="227"/>
      <c r="EJ364" s="227"/>
      <c r="EK364" s="227"/>
      <c r="EL364" s="227"/>
      <c r="EM364" s="227"/>
      <c r="EN364" s="227"/>
      <c r="EO364" s="227"/>
      <c r="EP364" s="227"/>
      <c r="EQ364" s="227"/>
      <c r="ER364" s="227"/>
      <c r="ES364" s="227"/>
      <c r="ET364" s="227"/>
      <c r="EU364" s="227"/>
      <c r="EV364" s="227"/>
      <c r="EW364" s="227"/>
      <c r="EX364" s="227"/>
      <c r="EY364" s="227"/>
      <c r="EZ364" s="227"/>
      <c r="FA364" s="227"/>
      <c r="FB364" s="227"/>
      <c r="FC364" s="227"/>
      <c r="FD364" s="227"/>
      <c r="FE364" s="227"/>
      <c r="FF364" s="227"/>
      <c r="FG364" s="227"/>
      <c r="FH364" s="227"/>
      <c r="FI364" s="227"/>
      <c r="FJ364" s="227"/>
      <c r="FK364" s="227"/>
      <c r="FL364" s="227"/>
      <c r="FM364" s="227"/>
      <c r="FN364" s="227"/>
      <c r="FO364" s="227"/>
      <c r="FP364" s="227"/>
      <c r="FQ364" s="227"/>
      <c r="FR364" s="227"/>
      <c r="FS364" s="227"/>
      <c r="FT364" s="227"/>
      <c r="FU364" s="227"/>
      <c r="FV364" s="227"/>
      <c r="FW364" s="227"/>
      <c r="FX364" s="227"/>
      <c r="FY364" s="227"/>
      <c r="FZ364" s="227"/>
      <c r="GA364" s="227"/>
      <c r="GB364" s="227"/>
      <c r="GC364" s="227"/>
      <c r="GD364" s="227"/>
      <c r="GE364" s="227"/>
      <c r="GF364" s="227"/>
      <c r="GG364" s="227"/>
      <c r="GH364" s="227"/>
      <c r="GI364" s="227"/>
      <c r="GJ364" s="227"/>
      <c r="GK364" s="227"/>
      <c r="GL364" s="227"/>
      <c r="GM364" s="227"/>
      <c r="GN364" s="227"/>
      <c r="GO364" s="227"/>
      <c r="GP364" s="227"/>
      <c r="GQ364" s="227"/>
      <c r="GR364" s="227"/>
      <c r="GS364" s="227"/>
      <c r="GT364" s="227"/>
      <c r="GU364" s="227"/>
      <c r="GV364" s="227"/>
      <c r="GW364" s="227"/>
      <c r="GX364" s="227"/>
      <c r="GY364" s="227"/>
      <c r="GZ364" s="227"/>
      <c r="HA364" s="227"/>
      <c r="HB364" s="227"/>
      <c r="HC364" s="227"/>
      <c r="HD364" s="227"/>
      <c r="HE364" s="227"/>
      <c r="HF364" s="227"/>
      <c r="HG364" s="227"/>
      <c r="HH364" s="227"/>
      <c r="HI364" s="227"/>
      <c r="HJ364" s="227"/>
      <c r="HK364" s="227"/>
      <c r="HL364" s="227"/>
      <c r="HM364" s="227"/>
      <c r="HN364" s="227"/>
      <c r="HO364" s="227"/>
      <c r="HP364" s="227"/>
      <c r="HQ364" s="227"/>
      <c r="HR364" s="227"/>
      <c r="HS364" s="227"/>
      <c r="HT364" s="227"/>
      <c r="HU364" s="227"/>
      <c r="HV364" s="227"/>
      <c r="HW364" s="227"/>
      <c r="HX364" s="227"/>
      <c r="HY364" s="227"/>
      <c r="HZ364" s="227"/>
      <c r="IA364" s="227"/>
      <c r="IB364" s="227"/>
      <c r="IC364" s="227"/>
      <c r="ID364" s="227"/>
      <c r="IE364" s="227"/>
      <c r="IF364" s="227"/>
      <c r="IG364" s="227"/>
      <c r="IH364" s="227"/>
      <c r="II364" s="227"/>
      <c r="IJ364" s="227"/>
      <c r="IK364" s="227"/>
      <c r="IL364" s="227"/>
      <c r="IM364" s="227"/>
      <c r="IN364" s="227"/>
      <c r="IO364" s="227"/>
      <c r="IP364" s="227"/>
      <c r="IQ364" s="227"/>
      <c r="IR364" s="227"/>
      <c r="IS364" s="227"/>
      <c r="IT364" s="227"/>
      <c r="IU364" s="227"/>
      <c r="IV364" s="227"/>
    </row>
    <row r="365" spans="1:256">
      <c r="A365" s="107"/>
      <c r="D365" s="157"/>
      <c r="E365" s="227"/>
      <c r="F365" s="157"/>
      <c r="G365" s="227"/>
      <c r="H365" s="109"/>
      <c r="I365" s="109"/>
      <c r="J365" s="109"/>
      <c r="K365" s="227"/>
      <c r="L365" s="227"/>
      <c r="M365" s="227"/>
      <c r="N365" s="227"/>
      <c r="O365" s="227"/>
      <c r="P365" s="227"/>
      <c r="Q365" s="227"/>
      <c r="R365" s="227"/>
      <c r="S365" s="227"/>
      <c r="T365" s="227"/>
      <c r="U365" s="227"/>
      <c r="V365" s="227"/>
      <c r="W365" s="227"/>
      <c r="X365" s="227"/>
      <c r="Y365" s="227"/>
      <c r="Z365" s="227"/>
      <c r="AA365" s="227"/>
      <c r="AB365" s="227"/>
      <c r="AC365" s="227"/>
      <c r="AD365" s="227"/>
      <c r="AE365" s="227"/>
      <c r="AF365" s="227"/>
      <c r="AG365" s="227"/>
      <c r="AH365" s="227"/>
      <c r="AI365" s="227"/>
      <c r="AJ365" s="227"/>
      <c r="AK365" s="227"/>
      <c r="AL365" s="227"/>
      <c r="AM365" s="227"/>
      <c r="AN365" s="227"/>
      <c r="AO365" s="227"/>
      <c r="AP365" s="227"/>
      <c r="AQ365" s="227"/>
      <c r="AR365" s="227"/>
      <c r="AS365" s="227"/>
      <c r="AT365" s="227"/>
      <c r="AU365" s="227"/>
      <c r="AV365" s="227"/>
      <c r="AW365" s="227"/>
      <c r="AX365" s="227"/>
      <c r="AY365" s="227"/>
      <c r="AZ365" s="227"/>
      <c r="BA365" s="227"/>
      <c r="BB365" s="227"/>
      <c r="BC365" s="227"/>
      <c r="BD365" s="227"/>
      <c r="BE365" s="227"/>
      <c r="BF365" s="227"/>
      <c r="BG365" s="227"/>
      <c r="BH365" s="227"/>
      <c r="BI365" s="227"/>
      <c r="BJ365" s="227"/>
      <c r="BK365" s="227"/>
      <c r="BL365" s="227"/>
      <c r="BM365" s="227"/>
      <c r="BN365" s="227"/>
      <c r="BO365" s="227"/>
      <c r="BP365" s="227"/>
      <c r="BQ365" s="227"/>
      <c r="BR365" s="227"/>
      <c r="BS365" s="227"/>
      <c r="BT365" s="227"/>
      <c r="BU365" s="227"/>
      <c r="BV365" s="227"/>
      <c r="BW365" s="227"/>
      <c r="BX365" s="227"/>
      <c r="BY365" s="227"/>
      <c r="BZ365" s="227"/>
      <c r="CA365" s="227"/>
      <c r="CB365" s="227"/>
      <c r="CC365" s="109"/>
      <c r="CD365" s="109"/>
      <c r="CE365" s="109"/>
      <c r="CF365" s="109"/>
      <c r="CG365" s="109"/>
      <c r="CH365" s="109"/>
      <c r="CI365" s="109"/>
      <c r="CJ365" s="109"/>
      <c r="CK365" s="109"/>
      <c r="CL365" s="109"/>
      <c r="CM365" s="109"/>
      <c r="CN365" s="109"/>
      <c r="CO365" s="109"/>
      <c r="CP365" s="109"/>
      <c r="CQ365" s="109"/>
      <c r="CR365" s="109"/>
      <c r="CS365" s="109"/>
      <c r="CT365" s="109"/>
      <c r="CU365" s="227"/>
      <c r="CV365" s="227"/>
      <c r="CW365" s="227"/>
      <c r="CX365" s="227"/>
      <c r="CY365" s="227"/>
      <c r="CZ365" s="227"/>
      <c r="DA365" s="227"/>
      <c r="DB365" s="227"/>
      <c r="DC365" s="227"/>
      <c r="DD365" s="227"/>
      <c r="DE365" s="227"/>
      <c r="DF365" s="227"/>
      <c r="DG365" s="227"/>
      <c r="DH365" s="227"/>
      <c r="DI365" s="227"/>
      <c r="DJ365" s="227"/>
      <c r="DK365" s="227"/>
      <c r="DL365" s="227"/>
      <c r="DM365" s="227"/>
      <c r="DN365" s="227"/>
      <c r="DO365" s="227"/>
      <c r="DP365" s="227"/>
      <c r="DQ365" s="227"/>
      <c r="DR365" s="227"/>
      <c r="DS365" s="227"/>
      <c r="DT365" s="227"/>
      <c r="DU365" s="227"/>
      <c r="DV365" s="227"/>
      <c r="DW365" s="227"/>
      <c r="DX365" s="227"/>
      <c r="DY365" s="227"/>
      <c r="DZ365" s="227"/>
      <c r="EA365" s="227"/>
      <c r="EB365" s="227"/>
      <c r="EC365" s="227"/>
      <c r="ED365" s="227"/>
      <c r="EE365" s="227"/>
      <c r="EF365" s="227"/>
      <c r="EG365" s="227"/>
      <c r="EH365" s="227"/>
      <c r="EI365" s="227"/>
      <c r="EJ365" s="227"/>
      <c r="EK365" s="227"/>
      <c r="EL365" s="227"/>
      <c r="EM365" s="227"/>
      <c r="EN365" s="227"/>
      <c r="EO365" s="227"/>
      <c r="EP365" s="227"/>
      <c r="EQ365" s="227"/>
      <c r="ER365" s="227"/>
      <c r="ES365" s="227"/>
      <c r="ET365" s="227"/>
      <c r="EU365" s="227"/>
      <c r="EV365" s="227"/>
      <c r="EW365" s="227"/>
      <c r="EX365" s="227"/>
      <c r="EY365" s="227"/>
      <c r="EZ365" s="227"/>
      <c r="FA365" s="227"/>
      <c r="FB365" s="227"/>
      <c r="FC365" s="227"/>
      <c r="FD365" s="227"/>
      <c r="FE365" s="227"/>
      <c r="FF365" s="227"/>
      <c r="FG365" s="227"/>
      <c r="FH365" s="227"/>
      <c r="FI365" s="227"/>
      <c r="FJ365" s="227"/>
      <c r="FK365" s="227"/>
      <c r="FL365" s="227"/>
      <c r="FM365" s="227"/>
      <c r="FN365" s="227"/>
      <c r="FO365" s="227"/>
      <c r="FP365" s="227"/>
      <c r="FQ365" s="227"/>
      <c r="FR365" s="227"/>
      <c r="FS365" s="227"/>
      <c r="FT365" s="227"/>
      <c r="FU365" s="227"/>
      <c r="FV365" s="227"/>
      <c r="FW365" s="227"/>
      <c r="FX365" s="227"/>
      <c r="FY365" s="227"/>
      <c r="FZ365" s="227"/>
      <c r="GA365" s="227"/>
      <c r="GB365" s="227"/>
      <c r="GC365" s="227"/>
      <c r="GD365" s="227"/>
      <c r="GE365" s="227"/>
      <c r="GF365" s="227"/>
      <c r="GG365" s="227"/>
      <c r="GH365" s="227"/>
      <c r="GI365" s="227"/>
      <c r="GJ365" s="227"/>
      <c r="GK365" s="227"/>
      <c r="GL365" s="227"/>
      <c r="GM365" s="227"/>
      <c r="GN365" s="227"/>
      <c r="GO365" s="227"/>
      <c r="GP365" s="227"/>
      <c r="GQ365" s="227"/>
      <c r="GR365" s="227"/>
      <c r="GS365" s="227"/>
      <c r="GT365" s="227"/>
      <c r="GU365" s="227"/>
      <c r="GV365" s="227"/>
      <c r="GW365" s="227"/>
      <c r="GX365" s="227"/>
      <c r="GY365" s="227"/>
      <c r="GZ365" s="227"/>
      <c r="HA365" s="227"/>
      <c r="HB365" s="227"/>
      <c r="HC365" s="227"/>
      <c r="HD365" s="227"/>
      <c r="HE365" s="227"/>
      <c r="HF365" s="227"/>
      <c r="HG365" s="227"/>
      <c r="HH365" s="227"/>
      <c r="HI365" s="227"/>
      <c r="HJ365" s="227"/>
      <c r="HK365" s="227"/>
      <c r="HL365" s="227"/>
      <c r="HM365" s="227"/>
      <c r="HN365" s="227"/>
      <c r="HO365" s="227"/>
      <c r="HP365" s="227"/>
      <c r="HQ365" s="227"/>
      <c r="HR365" s="227"/>
      <c r="HS365" s="227"/>
      <c r="HT365" s="227"/>
      <c r="HU365" s="227"/>
      <c r="HV365" s="227"/>
      <c r="HW365" s="227"/>
      <c r="HX365" s="227"/>
      <c r="HY365" s="227"/>
      <c r="HZ365" s="227"/>
      <c r="IA365" s="227"/>
      <c r="IB365" s="227"/>
      <c r="IC365" s="227"/>
      <c r="ID365" s="227"/>
      <c r="IE365" s="227"/>
      <c r="IF365" s="227"/>
      <c r="IG365" s="227"/>
      <c r="IH365" s="227"/>
      <c r="II365" s="227"/>
      <c r="IJ365" s="227"/>
      <c r="IK365" s="227"/>
      <c r="IL365" s="227"/>
      <c r="IM365" s="227"/>
      <c r="IN365" s="227"/>
      <c r="IO365" s="227"/>
      <c r="IP365" s="227"/>
      <c r="IQ365" s="227"/>
      <c r="IR365" s="227"/>
      <c r="IS365" s="227"/>
      <c r="IT365" s="227"/>
      <c r="IU365" s="227"/>
      <c r="IV365" s="227"/>
    </row>
    <row r="366" spans="1:256">
      <c r="A366" s="107"/>
      <c r="D366" s="157"/>
      <c r="E366" s="227"/>
      <c r="F366" s="157"/>
      <c r="G366" s="227"/>
      <c r="H366" s="109"/>
      <c r="I366" s="109"/>
      <c r="J366" s="109"/>
      <c r="K366" s="227"/>
      <c r="L366" s="227"/>
      <c r="M366" s="227"/>
      <c r="N366" s="227"/>
      <c r="O366" s="227"/>
      <c r="P366" s="227"/>
      <c r="Q366" s="227"/>
      <c r="R366" s="227"/>
      <c r="S366" s="227"/>
      <c r="T366" s="227"/>
      <c r="U366" s="227"/>
      <c r="V366" s="227"/>
      <c r="W366" s="227"/>
      <c r="X366" s="227"/>
      <c r="Y366" s="227"/>
      <c r="Z366" s="227"/>
      <c r="AA366" s="227"/>
      <c r="AB366" s="227"/>
      <c r="AC366" s="227"/>
      <c r="AD366" s="227"/>
      <c r="AE366" s="227"/>
      <c r="AF366" s="227"/>
      <c r="AG366" s="227"/>
      <c r="AH366" s="227"/>
      <c r="AI366" s="227"/>
      <c r="AJ366" s="227"/>
      <c r="AK366" s="227"/>
      <c r="AL366" s="227"/>
      <c r="AM366" s="227"/>
      <c r="AN366" s="227"/>
      <c r="AO366" s="227"/>
      <c r="AP366" s="227"/>
      <c r="AQ366" s="227"/>
      <c r="AR366" s="227"/>
      <c r="AS366" s="227"/>
      <c r="AT366" s="227"/>
      <c r="AU366" s="227"/>
      <c r="AV366" s="227"/>
      <c r="AW366" s="227"/>
      <c r="AX366" s="227"/>
      <c r="AY366" s="227"/>
      <c r="AZ366" s="227"/>
      <c r="BA366" s="227"/>
      <c r="BB366" s="227"/>
      <c r="BC366" s="227"/>
      <c r="BD366" s="227"/>
      <c r="BE366" s="227"/>
      <c r="BF366" s="227"/>
      <c r="BG366" s="227"/>
      <c r="BH366" s="227"/>
      <c r="BI366" s="227"/>
      <c r="BJ366" s="227"/>
      <c r="BK366" s="227"/>
      <c r="BL366" s="227"/>
      <c r="BM366" s="227"/>
      <c r="BN366" s="227"/>
      <c r="BO366" s="227"/>
      <c r="BP366" s="227"/>
      <c r="BQ366" s="227"/>
      <c r="BR366" s="227"/>
      <c r="BS366" s="227"/>
      <c r="BT366" s="227"/>
      <c r="BU366" s="227"/>
      <c r="BV366" s="227"/>
      <c r="BW366" s="227"/>
      <c r="BX366" s="227"/>
      <c r="BY366" s="227"/>
      <c r="BZ366" s="227"/>
      <c r="CA366" s="227"/>
      <c r="CB366" s="227"/>
      <c r="CC366" s="109"/>
      <c r="CD366" s="109"/>
      <c r="CE366" s="109"/>
      <c r="CF366" s="109"/>
      <c r="CG366" s="109"/>
      <c r="CH366" s="109"/>
      <c r="CI366" s="109"/>
      <c r="CJ366" s="109"/>
      <c r="CK366" s="109"/>
      <c r="CL366" s="109"/>
      <c r="CM366" s="109"/>
      <c r="CN366" s="109"/>
      <c r="CO366" s="109"/>
      <c r="CP366" s="109"/>
      <c r="CQ366" s="109"/>
      <c r="CR366" s="109"/>
      <c r="CS366" s="109"/>
      <c r="CT366" s="109"/>
      <c r="CU366" s="227"/>
      <c r="CV366" s="227"/>
      <c r="CW366" s="227"/>
      <c r="CX366" s="227"/>
      <c r="CY366" s="227"/>
      <c r="CZ366" s="227"/>
      <c r="DA366" s="227"/>
      <c r="DB366" s="227"/>
      <c r="DC366" s="227"/>
      <c r="DD366" s="227"/>
      <c r="DE366" s="227"/>
      <c r="DF366" s="227"/>
      <c r="DG366" s="227"/>
      <c r="DH366" s="227"/>
      <c r="DI366" s="227"/>
      <c r="DJ366" s="227"/>
      <c r="DK366" s="227"/>
      <c r="DL366" s="227"/>
      <c r="DM366" s="227"/>
      <c r="DN366" s="227"/>
      <c r="DO366" s="227"/>
      <c r="DP366" s="227"/>
      <c r="DQ366" s="227"/>
      <c r="DR366" s="227"/>
      <c r="DS366" s="227"/>
      <c r="DT366" s="227"/>
      <c r="DU366" s="227"/>
      <c r="DV366" s="227"/>
      <c r="DW366" s="227"/>
      <c r="DX366" s="227"/>
      <c r="DY366" s="227"/>
      <c r="DZ366" s="227"/>
      <c r="EA366" s="227"/>
      <c r="EB366" s="227"/>
      <c r="EC366" s="227"/>
      <c r="ED366" s="227"/>
      <c r="EE366" s="227"/>
      <c r="EF366" s="227"/>
      <c r="EG366" s="227"/>
      <c r="EH366" s="227"/>
      <c r="EI366" s="227"/>
      <c r="EJ366" s="227"/>
      <c r="EK366" s="227"/>
      <c r="EL366" s="227"/>
      <c r="EM366" s="227"/>
      <c r="EN366" s="227"/>
      <c r="EO366" s="227"/>
      <c r="EP366" s="227"/>
      <c r="EQ366" s="227"/>
      <c r="ER366" s="227"/>
      <c r="ES366" s="227"/>
      <c r="ET366" s="227"/>
      <c r="EU366" s="227"/>
      <c r="EV366" s="227"/>
      <c r="EW366" s="227"/>
      <c r="EX366" s="227"/>
      <c r="EY366" s="227"/>
      <c r="EZ366" s="227"/>
      <c r="FA366" s="227"/>
      <c r="FB366" s="227"/>
      <c r="FC366" s="227"/>
      <c r="FD366" s="227"/>
      <c r="FE366" s="227"/>
      <c r="FF366" s="227"/>
      <c r="FG366" s="227"/>
      <c r="FH366" s="227"/>
      <c r="FI366" s="227"/>
      <c r="FJ366" s="227"/>
      <c r="FK366" s="227"/>
      <c r="FL366" s="227"/>
      <c r="FM366" s="227"/>
      <c r="FN366" s="227"/>
      <c r="FO366" s="227"/>
      <c r="FP366" s="227"/>
      <c r="FQ366" s="227"/>
      <c r="FR366" s="227"/>
      <c r="FS366" s="227"/>
      <c r="FT366" s="227"/>
      <c r="FU366" s="227"/>
      <c r="FV366" s="227"/>
      <c r="FW366" s="227"/>
      <c r="FX366" s="227"/>
      <c r="FY366" s="227"/>
      <c r="FZ366" s="227"/>
      <c r="GA366" s="227"/>
      <c r="GB366" s="227"/>
      <c r="GC366" s="227"/>
      <c r="GD366" s="227"/>
      <c r="GE366" s="227"/>
      <c r="GF366" s="227"/>
      <c r="GG366" s="227"/>
      <c r="GH366" s="227"/>
      <c r="GI366" s="227"/>
      <c r="GJ366" s="227"/>
      <c r="GK366" s="227"/>
      <c r="GL366" s="227"/>
      <c r="GM366" s="227"/>
      <c r="GN366" s="227"/>
      <c r="GO366" s="227"/>
      <c r="GP366" s="227"/>
      <c r="GQ366" s="227"/>
      <c r="GR366" s="227"/>
      <c r="GS366" s="227"/>
      <c r="GT366" s="227"/>
      <c r="GU366" s="227"/>
      <c r="GV366" s="227"/>
      <c r="GW366" s="227"/>
      <c r="GX366" s="227"/>
      <c r="GY366" s="227"/>
      <c r="GZ366" s="227"/>
      <c r="HA366" s="227"/>
      <c r="HB366" s="227"/>
      <c r="HC366" s="227"/>
      <c r="HD366" s="227"/>
      <c r="HE366" s="227"/>
      <c r="HF366" s="227"/>
      <c r="HG366" s="227"/>
      <c r="HH366" s="227"/>
      <c r="HI366" s="227"/>
      <c r="HJ366" s="227"/>
      <c r="HK366" s="227"/>
      <c r="HL366" s="227"/>
      <c r="HM366" s="227"/>
      <c r="HN366" s="227"/>
      <c r="HO366" s="227"/>
      <c r="HP366" s="227"/>
      <c r="HQ366" s="227"/>
      <c r="HR366" s="227"/>
      <c r="HS366" s="227"/>
      <c r="HT366" s="227"/>
      <c r="HU366" s="227"/>
      <c r="HV366" s="227"/>
      <c r="HW366" s="227"/>
      <c r="HX366" s="227"/>
      <c r="HY366" s="227"/>
      <c r="HZ366" s="227"/>
      <c r="IA366" s="227"/>
      <c r="IB366" s="227"/>
      <c r="IC366" s="227"/>
      <c r="ID366" s="227"/>
      <c r="IE366" s="227"/>
      <c r="IF366" s="227"/>
      <c r="IG366" s="227"/>
      <c r="IH366" s="227"/>
      <c r="II366" s="227"/>
      <c r="IJ366" s="227"/>
      <c r="IK366" s="227"/>
      <c r="IL366" s="227"/>
      <c r="IM366" s="227"/>
      <c r="IN366" s="227"/>
      <c r="IO366" s="227"/>
      <c r="IP366" s="227"/>
      <c r="IQ366" s="227"/>
      <c r="IR366" s="227"/>
      <c r="IS366" s="227"/>
      <c r="IT366" s="227"/>
      <c r="IU366" s="227"/>
      <c r="IV366" s="227"/>
    </row>
    <row r="367" spans="1:256">
      <c r="A367" s="107"/>
      <c r="D367" s="157"/>
      <c r="E367" s="227"/>
      <c r="F367" s="157"/>
      <c r="G367" s="227"/>
      <c r="H367" s="109"/>
      <c r="I367" s="109"/>
      <c r="J367" s="109"/>
      <c r="K367" s="227"/>
      <c r="L367" s="227"/>
      <c r="M367" s="227"/>
      <c r="N367" s="227"/>
      <c r="O367" s="227"/>
      <c r="P367" s="227"/>
      <c r="Q367" s="227"/>
      <c r="R367" s="227"/>
      <c r="S367" s="227"/>
      <c r="T367" s="227"/>
      <c r="U367" s="227"/>
      <c r="V367" s="227"/>
      <c r="W367" s="227"/>
      <c r="X367" s="227"/>
      <c r="Y367" s="227"/>
      <c r="Z367" s="227"/>
      <c r="AA367" s="227"/>
      <c r="AB367" s="227"/>
      <c r="AC367" s="227"/>
      <c r="AD367" s="227"/>
      <c r="AE367" s="227"/>
      <c r="AF367" s="227"/>
      <c r="AG367" s="227"/>
      <c r="AH367" s="227"/>
      <c r="AI367" s="227"/>
      <c r="AJ367" s="227"/>
      <c r="AK367" s="227"/>
      <c r="AL367" s="227"/>
      <c r="AM367" s="227"/>
      <c r="AN367" s="227"/>
      <c r="AO367" s="227"/>
      <c r="AP367" s="227"/>
      <c r="AQ367" s="227"/>
      <c r="AR367" s="227"/>
      <c r="AS367" s="227"/>
      <c r="AT367" s="227"/>
      <c r="AU367" s="227"/>
      <c r="AV367" s="227"/>
      <c r="AW367" s="227"/>
      <c r="AX367" s="227"/>
      <c r="AY367" s="227"/>
      <c r="AZ367" s="227"/>
      <c r="BA367" s="227"/>
      <c r="BB367" s="227"/>
      <c r="BC367" s="227"/>
      <c r="BD367" s="227"/>
      <c r="BE367" s="227"/>
      <c r="BF367" s="227"/>
      <c r="BG367" s="227"/>
      <c r="BH367" s="227"/>
      <c r="BI367" s="227"/>
      <c r="BJ367" s="227"/>
      <c r="BK367" s="227"/>
      <c r="BL367" s="227"/>
      <c r="BM367" s="227"/>
      <c r="BN367" s="227"/>
      <c r="BO367" s="227"/>
      <c r="BP367" s="227"/>
      <c r="BQ367" s="227"/>
      <c r="BR367" s="227"/>
      <c r="BS367" s="227"/>
      <c r="BT367" s="227"/>
      <c r="BU367" s="227"/>
      <c r="BV367" s="227"/>
      <c r="BW367" s="227"/>
      <c r="BX367" s="227"/>
      <c r="BY367" s="227"/>
      <c r="BZ367" s="227"/>
      <c r="CA367" s="227"/>
      <c r="CB367" s="227"/>
      <c r="CC367" s="109"/>
      <c r="CD367" s="109"/>
      <c r="CE367" s="109"/>
      <c r="CF367" s="109"/>
      <c r="CG367" s="109"/>
      <c r="CH367" s="109"/>
      <c r="CI367" s="109"/>
      <c r="CJ367" s="109"/>
      <c r="CK367" s="109"/>
      <c r="CL367" s="109"/>
      <c r="CM367" s="109"/>
      <c r="CN367" s="109"/>
      <c r="CO367" s="109"/>
      <c r="CP367" s="109"/>
      <c r="CQ367" s="109"/>
      <c r="CR367" s="109"/>
      <c r="CS367" s="109"/>
      <c r="CT367" s="109"/>
      <c r="CU367" s="227"/>
      <c r="CV367" s="227"/>
      <c r="CW367" s="227"/>
      <c r="CX367" s="227"/>
      <c r="CY367" s="227"/>
      <c r="CZ367" s="227"/>
      <c r="DA367" s="227"/>
      <c r="DB367" s="227"/>
      <c r="DC367" s="227"/>
      <c r="DD367" s="227"/>
      <c r="DE367" s="227"/>
      <c r="DF367" s="227"/>
      <c r="DG367" s="227"/>
      <c r="DH367" s="227"/>
      <c r="DI367" s="227"/>
      <c r="DJ367" s="227"/>
      <c r="DK367" s="227"/>
      <c r="DL367" s="227"/>
      <c r="DM367" s="227"/>
      <c r="DN367" s="227"/>
      <c r="DO367" s="227"/>
      <c r="DP367" s="227"/>
      <c r="DQ367" s="227"/>
      <c r="DR367" s="227"/>
      <c r="DS367" s="227"/>
      <c r="DT367" s="227"/>
      <c r="DU367" s="227"/>
      <c r="DV367" s="227"/>
      <c r="DW367" s="227"/>
      <c r="DX367" s="227"/>
      <c r="DY367" s="227"/>
      <c r="DZ367" s="227"/>
      <c r="EA367" s="227"/>
      <c r="EB367" s="227"/>
      <c r="EC367" s="227"/>
      <c r="ED367" s="227"/>
      <c r="EE367" s="227"/>
      <c r="EF367" s="227"/>
      <c r="EG367" s="227"/>
      <c r="EH367" s="227"/>
      <c r="EI367" s="227"/>
      <c r="EJ367" s="227"/>
      <c r="EK367" s="227"/>
      <c r="EL367" s="227"/>
      <c r="EM367" s="227"/>
      <c r="EN367" s="227"/>
      <c r="EO367" s="227"/>
      <c r="EP367" s="227"/>
      <c r="EQ367" s="227"/>
      <c r="ER367" s="227"/>
      <c r="ES367" s="227"/>
      <c r="ET367" s="227"/>
      <c r="EU367" s="227"/>
      <c r="EV367" s="227"/>
      <c r="EW367" s="227"/>
      <c r="EX367" s="227"/>
      <c r="EY367" s="227"/>
      <c r="EZ367" s="227"/>
      <c r="FA367" s="227"/>
      <c r="FB367" s="227"/>
      <c r="FC367" s="227"/>
      <c r="FD367" s="227"/>
      <c r="FE367" s="227"/>
      <c r="FF367" s="227"/>
      <c r="FG367" s="227"/>
      <c r="FH367" s="227"/>
      <c r="FI367" s="227"/>
      <c r="FJ367" s="227"/>
      <c r="FK367" s="227"/>
      <c r="FL367" s="227"/>
      <c r="FM367" s="227"/>
      <c r="FN367" s="227"/>
      <c r="FO367" s="227"/>
      <c r="FP367" s="227"/>
      <c r="FQ367" s="227"/>
      <c r="FR367" s="227"/>
      <c r="FS367" s="227"/>
      <c r="FT367" s="227"/>
      <c r="FU367" s="227"/>
      <c r="FV367" s="227"/>
      <c r="FW367" s="227"/>
      <c r="FX367" s="227"/>
      <c r="FY367" s="227"/>
      <c r="FZ367" s="227"/>
      <c r="GA367" s="227"/>
      <c r="GB367" s="227"/>
      <c r="GC367" s="227"/>
      <c r="GD367" s="227"/>
      <c r="GE367" s="227"/>
      <c r="GF367" s="227"/>
      <c r="GG367" s="227"/>
      <c r="GH367" s="227"/>
      <c r="GI367" s="227"/>
      <c r="GJ367" s="227"/>
      <c r="GK367" s="227"/>
      <c r="GL367" s="227"/>
      <c r="GM367" s="227"/>
      <c r="GN367" s="227"/>
      <c r="GO367" s="227"/>
      <c r="GP367" s="227"/>
      <c r="GQ367" s="227"/>
      <c r="GR367" s="227"/>
      <c r="GS367" s="227"/>
      <c r="GT367" s="227"/>
      <c r="GU367" s="227"/>
      <c r="GV367" s="227"/>
      <c r="GW367" s="227"/>
      <c r="GX367" s="227"/>
      <c r="GY367" s="227"/>
      <c r="GZ367" s="227"/>
      <c r="HA367" s="227"/>
      <c r="HB367" s="227"/>
      <c r="HC367" s="227"/>
      <c r="HD367" s="227"/>
      <c r="HE367" s="227"/>
      <c r="HF367" s="227"/>
      <c r="HG367" s="227"/>
      <c r="HH367" s="227"/>
      <c r="HI367" s="227"/>
      <c r="HJ367" s="227"/>
      <c r="HK367" s="227"/>
      <c r="HL367" s="227"/>
      <c r="HM367" s="227"/>
      <c r="HN367" s="227"/>
      <c r="HO367" s="227"/>
      <c r="HP367" s="227"/>
      <c r="HQ367" s="227"/>
      <c r="HR367" s="227"/>
      <c r="HS367" s="227"/>
      <c r="HT367" s="227"/>
      <c r="HU367" s="227"/>
      <c r="HV367" s="227"/>
      <c r="HW367" s="227"/>
      <c r="HX367" s="227"/>
      <c r="HY367" s="227"/>
      <c r="HZ367" s="227"/>
      <c r="IA367" s="227"/>
      <c r="IB367" s="227"/>
      <c r="IC367" s="227"/>
      <c r="ID367" s="227"/>
      <c r="IE367" s="227"/>
      <c r="IF367" s="227"/>
      <c r="IG367" s="227"/>
      <c r="IH367" s="227"/>
      <c r="II367" s="227"/>
      <c r="IJ367" s="227"/>
      <c r="IK367" s="227"/>
      <c r="IL367" s="227"/>
      <c r="IM367" s="227"/>
      <c r="IN367" s="227"/>
      <c r="IO367" s="227"/>
      <c r="IP367" s="227"/>
      <c r="IQ367" s="227"/>
      <c r="IR367" s="227"/>
      <c r="IS367" s="227"/>
      <c r="IT367" s="227"/>
      <c r="IU367" s="227"/>
      <c r="IV367" s="227"/>
    </row>
    <row r="368" spans="1:256">
      <c r="A368" s="107"/>
      <c r="D368" s="157"/>
      <c r="E368" s="227"/>
      <c r="F368" s="157"/>
      <c r="G368" s="227"/>
      <c r="H368" s="109"/>
      <c r="I368" s="109"/>
      <c r="J368" s="109"/>
      <c r="K368" s="227"/>
      <c r="L368" s="227"/>
      <c r="M368" s="227"/>
      <c r="N368" s="227"/>
      <c r="O368" s="227"/>
      <c r="P368" s="227"/>
      <c r="Q368" s="227"/>
      <c r="R368" s="227"/>
      <c r="S368" s="227"/>
      <c r="T368" s="227"/>
      <c r="U368" s="227"/>
      <c r="V368" s="227"/>
      <c r="W368" s="227"/>
      <c r="X368" s="227"/>
      <c r="Y368" s="227"/>
      <c r="Z368" s="227"/>
      <c r="AA368" s="227"/>
      <c r="AB368" s="227"/>
      <c r="AC368" s="227"/>
      <c r="AD368" s="227"/>
      <c r="AE368" s="227"/>
      <c r="AF368" s="227"/>
      <c r="AG368" s="227"/>
      <c r="AH368" s="227"/>
      <c r="AI368" s="227"/>
      <c r="AJ368" s="227"/>
      <c r="AK368" s="227"/>
      <c r="AL368" s="227"/>
      <c r="AM368" s="227"/>
      <c r="AN368" s="227"/>
      <c r="AO368" s="227"/>
      <c r="AP368" s="227"/>
      <c r="AQ368" s="227"/>
      <c r="AR368" s="227"/>
      <c r="AS368" s="227"/>
      <c r="AT368" s="227"/>
      <c r="AU368" s="227"/>
      <c r="AV368" s="227"/>
      <c r="AW368" s="227"/>
      <c r="AX368" s="227"/>
      <c r="AY368" s="227"/>
      <c r="AZ368" s="227"/>
      <c r="BA368" s="227"/>
      <c r="BB368" s="227"/>
      <c r="BC368" s="227"/>
      <c r="BD368" s="227"/>
      <c r="BE368" s="227"/>
      <c r="BF368" s="227"/>
      <c r="BG368" s="227"/>
      <c r="BH368" s="227"/>
      <c r="BI368" s="227"/>
      <c r="BJ368" s="227"/>
      <c r="BK368" s="227"/>
      <c r="BL368" s="227"/>
      <c r="BM368" s="227"/>
      <c r="BN368" s="227"/>
      <c r="BO368" s="227"/>
      <c r="BP368" s="227"/>
      <c r="BQ368" s="227"/>
      <c r="BR368" s="227"/>
      <c r="BS368" s="227"/>
      <c r="BT368" s="227"/>
      <c r="BU368" s="227"/>
      <c r="BV368" s="227"/>
      <c r="BW368" s="227"/>
      <c r="BX368" s="227"/>
      <c r="BY368" s="227"/>
      <c r="BZ368" s="227"/>
      <c r="CA368" s="227"/>
      <c r="CB368" s="227"/>
      <c r="CC368" s="109"/>
      <c r="CD368" s="109"/>
      <c r="CE368" s="109"/>
      <c r="CF368" s="109"/>
      <c r="CG368" s="109"/>
      <c r="CH368" s="109"/>
      <c r="CI368" s="109"/>
      <c r="CJ368" s="109"/>
      <c r="CK368" s="109"/>
      <c r="CL368" s="109"/>
      <c r="CM368" s="109"/>
      <c r="CN368" s="109"/>
      <c r="CO368" s="109"/>
      <c r="CP368" s="109"/>
      <c r="CQ368" s="109"/>
      <c r="CR368" s="109"/>
      <c r="CS368" s="109"/>
      <c r="CT368" s="109"/>
      <c r="CU368" s="227"/>
      <c r="CV368" s="227"/>
      <c r="CW368" s="227"/>
      <c r="CX368" s="227"/>
      <c r="CY368" s="227"/>
      <c r="CZ368" s="227"/>
      <c r="DA368" s="227"/>
      <c r="DB368" s="227"/>
      <c r="DC368" s="227"/>
      <c r="DD368" s="227"/>
      <c r="DE368" s="227"/>
      <c r="DF368" s="227"/>
      <c r="DG368" s="227"/>
      <c r="DH368" s="227"/>
      <c r="DI368" s="227"/>
      <c r="DJ368" s="227"/>
      <c r="DK368" s="227"/>
      <c r="DL368" s="227"/>
      <c r="DM368" s="227"/>
      <c r="DN368" s="227"/>
      <c r="DO368" s="227"/>
      <c r="DP368" s="227"/>
      <c r="DQ368" s="227"/>
      <c r="DR368" s="227"/>
      <c r="DS368" s="227"/>
      <c r="DT368" s="227"/>
      <c r="DU368" s="227"/>
      <c r="DV368" s="227"/>
      <c r="DW368" s="227"/>
      <c r="DX368" s="227"/>
      <c r="DY368" s="227"/>
      <c r="DZ368" s="227"/>
      <c r="EA368" s="227"/>
      <c r="EB368" s="227"/>
      <c r="EC368" s="227"/>
      <c r="ED368" s="227"/>
      <c r="EE368" s="227"/>
      <c r="EF368" s="227"/>
      <c r="EG368" s="227"/>
      <c r="EH368" s="227"/>
      <c r="EI368" s="227"/>
      <c r="EJ368" s="227"/>
      <c r="EK368" s="227"/>
      <c r="EL368" s="227"/>
      <c r="EM368" s="227"/>
      <c r="EN368" s="227"/>
      <c r="EO368" s="227"/>
      <c r="EP368" s="227"/>
      <c r="EQ368" s="227"/>
      <c r="ER368" s="227"/>
      <c r="ES368" s="227"/>
      <c r="ET368" s="227"/>
      <c r="EU368" s="227"/>
      <c r="EV368" s="227"/>
      <c r="EW368" s="227"/>
      <c r="EX368" s="227"/>
      <c r="EY368" s="227"/>
      <c r="EZ368" s="227"/>
      <c r="FA368" s="227"/>
      <c r="FB368" s="227"/>
      <c r="FC368" s="227"/>
      <c r="FD368" s="227"/>
      <c r="FE368" s="227"/>
      <c r="FF368" s="227"/>
      <c r="FG368" s="227"/>
      <c r="FH368" s="227"/>
      <c r="FI368" s="227"/>
      <c r="FJ368" s="227"/>
      <c r="FK368" s="227"/>
      <c r="FL368" s="227"/>
      <c r="FM368" s="227"/>
      <c r="FN368" s="227"/>
      <c r="FO368" s="227"/>
      <c r="FP368" s="227"/>
      <c r="FQ368" s="227"/>
      <c r="FR368" s="227"/>
      <c r="FS368" s="227"/>
      <c r="FT368" s="227"/>
      <c r="FU368" s="227"/>
      <c r="FV368" s="227"/>
      <c r="FW368" s="227"/>
      <c r="FX368" s="227"/>
      <c r="FY368" s="227"/>
      <c r="FZ368" s="227"/>
      <c r="GA368" s="227"/>
      <c r="GB368" s="227"/>
      <c r="GC368" s="227"/>
      <c r="GD368" s="227"/>
      <c r="GE368" s="227"/>
      <c r="GF368" s="227"/>
      <c r="GG368" s="227"/>
      <c r="GH368" s="227"/>
      <c r="GI368" s="227"/>
      <c r="GJ368" s="227"/>
      <c r="GK368" s="227"/>
      <c r="GL368" s="227"/>
      <c r="GM368" s="227"/>
      <c r="GN368" s="227"/>
      <c r="GO368" s="227"/>
      <c r="GP368" s="227"/>
      <c r="GQ368" s="227"/>
      <c r="GR368" s="227"/>
      <c r="GS368" s="227"/>
      <c r="GT368" s="227"/>
      <c r="GU368" s="227"/>
      <c r="GV368" s="227"/>
      <c r="GW368" s="227"/>
      <c r="GX368" s="227"/>
      <c r="GY368" s="227"/>
      <c r="GZ368" s="227"/>
      <c r="HA368" s="227"/>
      <c r="HB368" s="227"/>
      <c r="HC368" s="227"/>
      <c r="HD368" s="227"/>
      <c r="HE368" s="227"/>
      <c r="HF368" s="227"/>
      <c r="HG368" s="227"/>
      <c r="HH368" s="227"/>
      <c r="HI368" s="227"/>
      <c r="HJ368" s="227"/>
      <c r="HK368" s="227"/>
      <c r="HL368" s="227"/>
      <c r="HM368" s="227"/>
      <c r="HN368" s="227"/>
      <c r="HO368" s="227"/>
      <c r="HP368" s="227"/>
      <c r="HQ368" s="227"/>
      <c r="HR368" s="227"/>
      <c r="HS368" s="227"/>
      <c r="HT368" s="227"/>
      <c r="HU368" s="227"/>
      <c r="HV368" s="227"/>
      <c r="HW368" s="227"/>
      <c r="HX368" s="227"/>
      <c r="HY368" s="227"/>
      <c r="HZ368" s="227"/>
      <c r="IA368" s="227"/>
      <c r="IB368" s="227"/>
      <c r="IC368" s="227"/>
      <c r="ID368" s="227"/>
      <c r="IE368" s="227"/>
      <c r="IF368" s="227"/>
      <c r="IG368" s="227"/>
      <c r="IH368" s="227"/>
      <c r="II368" s="227"/>
      <c r="IJ368" s="227"/>
      <c r="IK368" s="227"/>
      <c r="IL368" s="227"/>
      <c r="IM368" s="227"/>
      <c r="IN368" s="227"/>
      <c r="IO368" s="227"/>
      <c r="IP368" s="227"/>
      <c r="IQ368" s="227"/>
      <c r="IR368" s="227"/>
      <c r="IS368" s="227"/>
      <c r="IT368" s="227"/>
      <c r="IU368" s="227"/>
      <c r="IV368" s="227"/>
    </row>
    <row r="369" spans="1:256">
      <c r="A369" s="107"/>
      <c r="D369" s="157"/>
      <c r="E369" s="227"/>
      <c r="F369" s="157"/>
      <c r="G369" s="227"/>
      <c r="H369" s="109"/>
      <c r="I369" s="109"/>
      <c r="J369" s="109"/>
      <c r="K369" s="227"/>
      <c r="L369" s="227"/>
      <c r="M369" s="227"/>
      <c r="N369" s="227"/>
      <c r="O369" s="227"/>
      <c r="P369" s="227"/>
      <c r="Q369" s="227"/>
      <c r="R369" s="227"/>
      <c r="S369" s="227"/>
      <c r="T369" s="227"/>
      <c r="U369" s="227"/>
      <c r="V369" s="227"/>
      <c r="W369" s="227"/>
      <c r="X369" s="227"/>
      <c r="Y369" s="227"/>
      <c r="Z369" s="227"/>
      <c r="AA369" s="227"/>
      <c r="AB369" s="227"/>
      <c r="AC369" s="227"/>
      <c r="AD369" s="227"/>
      <c r="AE369" s="227"/>
      <c r="AF369" s="227"/>
      <c r="AG369" s="227"/>
      <c r="AH369" s="227"/>
      <c r="AI369" s="227"/>
      <c r="AJ369" s="227"/>
      <c r="AK369" s="227"/>
      <c r="AL369" s="227"/>
      <c r="AM369" s="227"/>
      <c r="AN369" s="227"/>
      <c r="AO369" s="227"/>
      <c r="AP369" s="227"/>
      <c r="AQ369" s="227"/>
      <c r="AR369" s="227"/>
      <c r="AS369" s="227"/>
      <c r="AT369" s="227"/>
      <c r="AU369" s="227"/>
      <c r="AV369" s="227"/>
      <c r="AW369" s="227"/>
      <c r="AX369" s="227"/>
      <c r="AY369" s="227"/>
      <c r="AZ369" s="227"/>
      <c r="BA369" s="227"/>
      <c r="BB369" s="227"/>
      <c r="BC369" s="227"/>
      <c r="BD369" s="227"/>
      <c r="BE369" s="227"/>
      <c r="BF369" s="227"/>
      <c r="BG369" s="227"/>
      <c r="BH369" s="227"/>
      <c r="BI369" s="227"/>
      <c r="BJ369" s="227"/>
      <c r="BK369" s="227"/>
      <c r="BL369" s="227"/>
      <c r="BM369" s="227"/>
      <c r="BN369" s="227"/>
      <c r="BO369" s="227"/>
      <c r="BP369" s="227"/>
      <c r="BQ369" s="227"/>
      <c r="BR369" s="227"/>
      <c r="BS369" s="227"/>
      <c r="BT369" s="227"/>
      <c r="BU369" s="227"/>
      <c r="BV369" s="227"/>
      <c r="BW369" s="227"/>
      <c r="BX369" s="227"/>
      <c r="BY369" s="227"/>
      <c r="BZ369" s="227"/>
      <c r="CA369" s="227"/>
      <c r="CB369" s="227"/>
      <c r="CC369" s="109"/>
      <c r="CD369" s="109"/>
      <c r="CE369" s="109"/>
      <c r="CF369" s="109"/>
      <c r="CG369" s="109"/>
      <c r="CH369" s="109"/>
      <c r="CI369" s="109"/>
      <c r="CJ369" s="109"/>
      <c r="CK369" s="109"/>
      <c r="CL369" s="109"/>
      <c r="CM369" s="109"/>
      <c r="CN369" s="109"/>
      <c r="CO369" s="109"/>
      <c r="CP369" s="109"/>
      <c r="CQ369" s="109"/>
      <c r="CR369" s="109"/>
      <c r="CS369" s="109"/>
      <c r="CT369" s="109"/>
      <c r="CU369" s="227"/>
      <c r="CV369" s="227"/>
      <c r="CW369" s="227"/>
      <c r="CX369" s="227"/>
      <c r="CY369" s="227"/>
      <c r="CZ369" s="227"/>
      <c r="DA369" s="227"/>
      <c r="DB369" s="227"/>
      <c r="DC369" s="227"/>
      <c r="DD369" s="227"/>
      <c r="DE369" s="227"/>
      <c r="DF369" s="227"/>
      <c r="DG369" s="227"/>
      <c r="DH369" s="227"/>
      <c r="DI369" s="227"/>
      <c r="DJ369" s="227"/>
      <c r="DK369" s="227"/>
      <c r="DL369" s="227"/>
      <c r="DM369" s="227"/>
      <c r="DN369" s="227"/>
      <c r="DO369" s="227"/>
      <c r="DP369" s="227"/>
      <c r="DQ369" s="227"/>
      <c r="DR369" s="227"/>
      <c r="DS369" s="227"/>
      <c r="DT369" s="227"/>
      <c r="DU369" s="227"/>
      <c r="DV369" s="227"/>
      <c r="DW369" s="227"/>
      <c r="DX369" s="227"/>
      <c r="DY369" s="227"/>
      <c r="DZ369" s="227"/>
      <c r="EA369" s="227"/>
      <c r="EB369" s="227"/>
      <c r="EC369" s="227"/>
      <c r="ED369" s="227"/>
      <c r="EE369" s="227"/>
      <c r="EF369" s="227"/>
      <c r="EG369" s="227"/>
      <c r="EH369" s="227"/>
      <c r="EI369" s="227"/>
      <c r="EJ369" s="227"/>
      <c r="EK369" s="227"/>
      <c r="EL369" s="227"/>
      <c r="EM369" s="227"/>
      <c r="EN369" s="227"/>
      <c r="EO369" s="227"/>
      <c r="EP369" s="227"/>
      <c r="EQ369" s="227"/>
      <c r="ER369" s="227"/>
      <c r="ES369" s="227"/>
      <c r="ET369" s="227"/>
      <c r="EU369" s="227"/>
      <c r="EV369" s="227"/>
      <c r="EW369" s="227"/>
      <c r="EX369" s="227"/>
      <c r="EY369" s="227"/>
      <c r="EZ369" s="227"/>
      <c r="FA369" s="227"/>
      <c r="FB369" s="227"/>
      <c r="FC369" s="227"/>
      <c r="FD369" s="227"/>
      <c r="FE369" s="227"/>
      <c r="FF369" s="227"/>
      <c r="FG369" s="227"/>
      <c r="FH369" s="227"/>
      <c r="FI369" s="227"/>
      <c r="FJ369" s="227"/>
      <c r="FK369" s="227"/>
      <c r="FL369" s="227"/>
      <c r="FM369" s="227"/>
      <c r="FN369" s="227"/>
      <c r="FO369" s="227"/>
      <c r="FP369" s="227"/>
      <c r="FQ369" s="227"/>
      <c r="FR369" s="227"/>
      <c r="FS369" s="227"/>
      <c r="FT369" s="227"/>
      <c r="FU369" s="227"/>
      <c r="FV369" s="227"/>
      <c r="FW369" s="227"/>
      <c r="FX369" s="227"/>
      <c r="FY369" s="227"/>
      <c r="FZ369" s="227"/>
      <c r="GA369" s="227"/>
      <c r="GB369" s="227"/>
      <c r="GC369" s="227"/>
      <c r="GD369" s="227"/>
      <c r="GE369" s="227"/>
      <c r="GF369" s="227"/>
      <c r="GG369" s="227"/>
      <c r="GH369" s="227"/>
      <c r="GI369" s="227"/>
      <c r="GJ369" s="227"/>
      <c r="GK369" s="227"/>
      <c r="GL369" s="227"/>
      <c r="GM369" s="227"/>
      <c r="GN369" s="227"/>
      <c r="GO369" s="227"/>
      <c r="GP369" s="227"/>
      <c r="GQ369" s="227"/>
      <c r="GR369" s="227"/>
      <c r="GS369" s="227"/>
      <c r="GT369" s="227"/>
      <c r="GU369" s="227"/>
      <c r="GV369" s="227"/>
      <c r="GW369" s="227"/>
      <c r="GX369" s="227"/>
      <c r="GY369" s="227"/>
      <c r="GZ369" s="227"/>
      <c r="HA369" s="227"/>
      <c r="HB369" s="227"/>
      <c r="HC369" s="227"/>
      <c r="HD369" s="227"/>
      <c r="HE369" s="227"/>
      <c r="HF369" s="227"/>
      <c r="HG369" s="227"/>
      <c r="HH369" s="227"/>
      <c r="HI369" s="227"/>
      <c r="HJ369" s="227"/>
      <c r="HK369" s="227"/>
      <c r="HL369" s="227"/>
      <c r="HM369" s="227"/>
      <c r="HN369" s="227"/>
      <c r="HO369" s="227"/>
      <c r="HP369" s="227"/>
      <c r="HQ369" s="227"/>
      <c r="HR369" s="227"/>
      <c r="HS369" s="227"/>
      <c r="HT369" s="227"/>
      <c r="HU369" s="227"/>
      <c r="HV369" s="227"/>
      <c r="HW369" s="227"/>
      <c r="HX369" s="227"/>
      <c r="HY369" s="227"/>
      <c r="HZ369" s="227"/>
      <c r="IA369" s="227"/>
      <c r="IB369" s="227"/>
      <c r="IC369" s="227"/>
      <c r="ID369" s="227"/>
      <c r="IE369" s="227"/>
      <c r="IF369" s="227"/>
      <c r="IG369" s="227"/>
      <c r="IH369" s="227"/>
      <c r="II369" s="227"/>
      <c r="IJ369" s="227"/>
      <c r="IK369" s="227"/>
      <c r="IL369" s="227"/>
      <c r="IM369" s="227"/>
      <c r="IN369" s="227"/>
      <c r="IO369" s="227"/>
      <c r="IP369" s="227"/>
      <c r="IQ369" s="227"/>
      <c r="IR369" s="227"/>
      <c r="IS369" s="227"/>
      <c r="IT369" s="227"/>
      <c r="IU369" s="227"/>
      <c r="IV369" s="227"/>
    </row>
    <row r="370" spans="1:256">
      <c r="A370" s="107"/>
      <c r="D370" s="157"/>
      <c r="E370" s="227"/>
      <c r="F370" s="157"/>
      <c r="G370" s="227"/>
      <c r="H370" s="109"/>
      <c r="I370" s="109"/>
      <c r="J370" s="109"/>
      <c r="K370" s="227"/>
      <c r="L370" s="227"/>
      <c r="M370" s="227"/>
      <c r="N370" s="227"/>
      <c r="O370" s="227"/>
      <c r="P370" s="227"/>
      <c r="Q370" s="227"/>
      <c r="R370" s="227"/>
      <c r="S370" s="227"/>
      <c r="T370" s="227"/>
      <c r="U370" s="227"/>
      <c r="V370" s="227"/>
      <c r="W370" s="227"/>
      <c r="X370" s="227"/>
      <c r="Y370" s="227"/>
      <c r="Z370" s="227"/>
      <c r="AA370" s="227"/>
      <c r="AB370" s="227"/>
      <c r="AC370" s="227"/>
      <c r="AD370" s="227"/>
      <c r="AE370" s="227"/>
      <c r="AF370" s="227"/>
      <c r="AG370" s="227"/>
      <c r="AH370" s="227"/>
      <c r="AI370" s="227"/>
      <c r="AJ370" s="227"/>
      <c r="AK370" s="227"/>
      <c r="AL370" s="227"/>
      <c r="AM370" s="227"/>
      <c r="AN370" s="227"/>
      <c r="AO370" s="227"/>
      <c r="AP370" s="227"/>
      <c r="AQ370" s="227"/>
      <c r="AR370" s="227"/>
      <c r="AS370" s="227"/>
      <c r="AT370" s="227"/>
      <c r="AU370" s="227"/>
      <c r="AV370" s="227"/>
      <c r="AW370" s="227"/>
      <c r="AX370" s="227"/>
      <c r="AY370" s="227"/>
      <c r="AZ370" s="227"/>
      <c r="BA370" s="227"/>
      <c r="BB370" s="227"/>
      <c r="BC370" s="227"/>
      <c r="BD370" s="227"/>
      <c r="BE370" s="227"/>
      <c r="BF370" s="227"/>
      <c r="BG370" s="227"/>
      <c r="BH370" s="227"/>
      <c r="BI370" s="227"/>
      <c r="BJ370" s="227"/>
      <c r="BK370" s="227"/>
      <c r="BL370" s="227"/>
      <c r="BM370" s="227"/>
      <c r="BN370" s="227"/>
      <c r="BO370" s="227"/>
      <c r="BP370" s="227"/>
      <c r="BQ370" s="227"/>
      <c r="BR370" s="227"/>
      <c r="BS370" s="227"/>
      <c r="BT370" s="227"/>
      <c r="BU370" s="227"/>
      <c r="BV370" s="227"/>
      <c r="BW370" s="227"/>
      <c r="BX370" s="227"/>
      <c r="BY370" s="227"/>
      <c r="BZ370" s="227"/>
      <c r="CA370" s="227"/>
      <c r="CB370" s="227"/>
      <c r="CC370" s="109"/>
      <c r="CD370" s="109"/>
      <c r="CE370" s="109"/>
      <c r="CF370" s="109"/>
      <c r="CG370" s="109"/>
      <c r="CH370" s="109"/>
      <c r="CI370" s="109"/>
      <c r="CJ370" s="109"/>
      <c r="CK370" s="109"/>
      <c r="CL370" s="109"/>
      <c r="CM370" s="109"/>
      <c r="CN370" s="109"/>
      <c r="CO370" s="109"/>
      <c r="CP370" s="109"/>
      <c r="CQ370" s="109"/>
      <c r="CR370" s="109"/>
      <c r="CS370" s="109"/>
      <c r="CT370" s="109"/>
      <c r="CU370" s="227"/>
      <c r="CV370" s="227"/>
      <c r="CW370" s="227"/>
      <c r="CX370" s="227"/>
      <c r="CY370" s="227"/>
      <c r="CZ370" s="227"/>
      <c r="DA370" s="227"/>
      <c r="DB370" s="227"/>
      <c r="DC370" s="227"/>
      <c r="DD370" s="227"/>
      <c r="DE370" s="227"/>
      <c r="DF370" s="227"/>
      <c r="DG370" s="227"/>
      <c r="DH370" s="227"/>
      <c r="DI370" s="227"/>
      <c r="DJ370" s="227"/>
      <c r="DK370" s="227"/>
      <c r="DL370" s="227"/>
      <c r="DM370" s="227"/>
      <c r="DN370" s="227"/>
      <c r="DO370" s="227"/>
      <c r="DP370" s="227"/>
      <c r="DQ370" s="227"/>
      <c r="DR370" s="227"/>
      <c r="DS370" s="227"/>
      <c r="DT370" s="227"/>
      <c r="DU370" s="227"/>
      <c r="DV370" s="227"/>
      <c r="DW370" s="227"/>
      <c r="DX370" s="227"/>
      <c r="DY370" s="227"/>
      <c r="DZ370" s="227"/>
      <c r="EA370" s="227"/>
      <c r="EB370" s="227"/>
      <c r="EC370" s="227"/>
      <c r="ED370" s="227"/>
      <c r="EE370" s="227"/>
      <c r="EF370" s="227"/>
      <c r="EG370" s="227"/>
      <c r="EH370" s="227"/>
      <c r="EI370" s="227"/>
      <c r="EJ370" s="227"/>
      <c r="EK370" s="227"/>
      <c r="EL370" s="227"/>
      <c r="EM370" s="227"/>
      <c r="EN370" s="227"/>
      <c r="EO370" s="227"/>
      <c r="EP370" s="227"/>
      <c r="EQ370" s="227"/>
      <c r="ER370" s="227"/>
      <c r="ES370" s="227"/>
      <c r="ET370" s="227"/>
      <c r="EU370" s="227"/>
      <c r="EV370" s="227"/>
      <c r="EW370" s="227"/>
      <c r="EX370" s="227"/>
      <c r="EY370" s="227"/>
      <c r="EZ370" s="227"/>
      <c r="FA370" s="227"/>
      <c r="FB370" s="227"/>
      <c r="FC370" s="227"/>
      <c r="FD370" s="227"/>
      <c r="FE370" s="227"/>
      <c r="FF370" s="227"/>
      <c r="FG370" s="227"/>
      <c r="FH370" s="227"/>
      <c r="FI370" s="227"/>
      <c r="FJ370" s="227"/>
      <c r="FK370" s="227"/>
      <c r="FL370" s="227"/>
      <c r="FM370" s="227"/>
      <c r="FN370" s="227"/>
      <c r="FO370" s="227"/>
      <c r="FP370" s="227"/>
      <c r="FQ370" s="227"/>
      <c r="FR370" s="227"/>
      <c r="FS370" s="227"/>
      <c r="FT370" s="227"/>
      <c r="FU370" s="227"/>
      <c r="FV370" s="227"/>
      <c r="FW370" s="227"/>
      <c r="FX370" s="227"/>
      <c r="FY370" s="227"/>
      <c r="FZ370" s="227"/>
      <c r="GA370" s="227"/>
      <c r="GB370" s="227"/>
      <c r="GC370" s="227"/>
      <c r="GD370" s="227"/>
      <c r="GE370" s="227"/>
      <c r="GF370" s="227"/>
      <c r="GG370" s="227"/>
      <c r="GH370" s="227"/>
      <c r="GI370" s="227"/>
      <c r="GJ370" s="227"/>
      <c r="GK370" s="227"/>
      <c r="GL370" s="227"/>
      <c r="GM370" s="227"/>
      <c r="GN370" s="227"/>
      <c r="GO370" s="227"/>
      <c r="GP370" s="227"/>
      <c r="GQ370" s="227"/>
      <c r="GR370" s="227"/>
      <c r="GS370" s="227"/>
      <c r="GT370" s="227"/>
      <c r="GU370" s="227"/>
      <c r="GV370" s="227"/>
      <c r="GW370" s="227"/>
      <c r="GX370" s="227"/>
      <c r="GY370" s="227"/>
      <c r="GZ370" s="227"/>
      <c r="HA370" s="227"/>
      <c r="HB370" s="227"/>
      <c r="HC370" s="227"/>
      <c r="HD370" s="227"/>
      <c r="HE370" s="227"/>
      <c r="HF370" s="227"/>
      <c r="HG370" s="227"/>
      <c r="HH370" s="227"/>
      <c r="HI370" s="227"/>
      <c r="HJ370" s="227"/>
      <c r="HK370" s="227"/>
      <c r="HL370" s="227"/>
      <c r="HM370" s="227"/>
      <c r="HN370" s="227"/>
      <c r="HO370" s="227"/>
      <c r="HP370" s="227"/>
      <c r="HQ370" s="227"/>
      <c r="HR370" s="227"/>
      <c r="HS370" s="227"/>
      <c r="HT370" s="227"/>
      <c r="HU370" s="227"/>
      <c r="HV370" s="227"/>
      <c r="HW370" s="227"/>
      <c r="HX370" s="227"/>
      <c r="HY370" s="227"/>
      <c r="HZ370" s="227"/>
      <c r="IA370" s="227"/>
      <c r="IB370" s="227"/>
      <c r="IC370" s="227"/>
      <c r="ID370" s="227"/>
      <c r="IE370" s="227"/>
      <c r="IF370" s="227"/>
      <c r="IG370" s="227"/>
      <c r="IH370" s="227"/>
      <c r="II370" s="227"/>
      <c r="IJ370" s="227"/>
      <c r="IK370" s="227"/>
      <c r="IL370" s="227"/>
      <c r="IM370" s="227"/>
      <c r="IN370" s="227"/>
      <c r="IO370" s="227"/>
      <c r="IP370" s="227"/>
      <c r="IQ370" s="227"/>
      <c r="IR370" s="227"/>
      <c r="IS370" s="227"/>
      <c r="IT370" s="227"/>
      <c r="IU370" s="227"/>
      <c r="IV370" s="227"/>
    </row>
    <row r="371" spans="1:256">
      <c r="A371" s="107"/>
      <c r="D371" s="157"/>
      <c r="E371" s="227"/>
      <c r="F371" s="157"/>
      <c r="G371" s="227"/>
      <c r="H371" s="109"/>
      <c r="I371" s="109"/>
      <c r="J371" s="109"/>
      <c r="K371" s="227"/>
      <c r="L371" s="227"/>
      <c r="M371" s="227"/>
      <c r="N371" s="227"/>
      <c r="O371" s="227"/>
      <c r="P371" s="227"/>
      <c r="Q371" s="227"/>
      <c r="R371" s="227"/>
      <c r="S371" s="227"/>
      <c r="T371" s="227"/>
      <c r="U371" s="227"/>
      <c r="V371" s="227"/>
      <c r="W371" s="227"/>
      <c r="X371" s="227"/>
      <c r="Y371" s="227"/>
      <c r="Z371" s="227"/>
      <c r="AA371" s="227"/>
      <c r="AB371" s="227"/>
      <c r="AC371" s="227"/>
      <c r="AD371" s="227"/>
      <c r="AE371" s="227"/>
      <c r="AF371" s="227"/>
      <c r="AG371" s="227"/>
      <c r="AH371" s="227"/>
      <c r="AI371" s="227"/>
      <c r="AJ371" s="227"/>
      <c r="AK371" s="227"/>
      <c r="AL371" s="227"/>
      <c r="AM371" s="227"/>
      <c r="AN371" s="227"/>
      <c r="AO371" s="227"/>
      <c r="AP371" s="227"/>
      <c r="AQ371" s="227"/>
      <c r="AR371" s="227"/>
      <c r="AS371" s="227"/>
      <c r="AT371" s="227"/>
      <c r="AU371" s="227"/>
      <c r="AV371" s="227"/>
      <c r="AW371" s="227"/>
      <c r="AX371" s="227"/>
      <c r="AY371" s="227"/>
      <c r="AZ371" s="227"/>
      <c r="BA371" s="227"/>
      <c r="BB371" s="227"/>
      <c r="BC371" s="227"/>
      <c r="BD371" s="227"/>
      <c r="BE371" s="227"/>
      <c r="BF371" s="227"/>
      <c r="BG371" s="227"/>
      <c r="BH371" s="227"/>
      <c r="BI371" s="227"/>
      <c r="BJ371" s="227"/>
      <c r="BK371" s="227"/>
      <c r="BL371" s="227"/>
      <c r="BM371" s="227"/>
      <c r="BN371" s="227"/>
      <c r="BO371" s="227"/>
      <c r="BP371" s="227"/>
      <c r="BQ371" s="227"/>
      <c r="BR371" s="227"/>
      <c r="BS371" s="227"/>
      <c r="BT371" s="227"/>
      <c r="BU371" s="227"/>
      <c r="BV371" s="227"/>
      <c r="BW371" s="227"/>
      <c r="BX371" s="227"/>
      <c r="BY371" s="227"/>
      <c r="BZ371" s="227"/>
      <c r="CA371" s="227"/>
      <c r="CB371" s="227"/>
      <c r="CC371" s="109"/>
      <c r="CD371" s="109"/>
      <c r="CE371" s="109"/>
      <c r="CF371" s="109"/>
      <c r="CG371" s="109"/>
      <c r="CH371" s="109"/>
      <c r="CI371" s="109"/>
      <c r="CJ371" s="109"/>
      <c r="CK371" s="109"/>
      <c r="CL371" s="109"/>
      <c r="CM371" s="109"/>
      <c r="CN371" s="109"/>
      <c r="CO371" s="109"/>
      <c r="CP371" s="109"/>
      <c r="CQ371" s="109"/>
      <c r="CR371" s="109"/>
      <c r="CS371" s="109"/>
      <c r="CT371" s="109"/>
      <c r="CU371" s="227"/>
      <c r="CV371" s="227"/>
      <c r="CW371" s="227"/>
      <c r="CX371" s="227"/>
      <c r="CY371" s="227"/>
      <c r="CZ371" s="227"/>
      <c r="DA371" s="227"/>
      <c r="DB371" s="227"/>
      <c r="DC371" s="227"/>
      <c r="DD371" s="227"/>
      <c r="DE371" s="227"/>
      <c r="DF371" s="227"/>
      <c r="DG371" s="227"/>
      <c r="DH371" s="227"/>
      <c r="DI371" s="227"/>
      <c r="DJ371" s="227"/>
      <c r="DK371" s="227"/>
      <c r="DL371" s="227"/>
      <c r="DM371" s="227"/>
      <c r="DN371" s="227"/>
      <c r="DO371" s="227"/>
      <c r="DP371" s="227"/>
      <c r="DQ371" s="227"/>
      <c r="DR371" s="227"/>
      <c r="DS371" s="227"/>
      <c r="DT371" s="227"/>
      <c r="DU371" s="227"/>
      <c r="DV371" s="227"/>
      <c r="DW371" s="227"/>
      <c r="DX371" s="227"/>
      <c r="DY371" s="227"/>
      <c r="DZ371" s="227"/>
      <c r="EA371" s="227"/>
      <c r="EB371" s="227"/>
      <c r="EC371" s="227"/>
      <c r="ED371" s="227"/>
      <c r="EE371" s="227"/>
      <c r="EF371" s="227"/>
      <c r="EG371" s="227"/>
      <c r="EH371" s="227"/>
      <c r="EI371" s="227"/>
      <c r="EJ371" s="227"/>
      <c r="EK371" s="227"/>
      <c r="EL371" s="227"/>
      <c r="EM371" s="227"/>
      <c r="EN371" s="227"/>
      <c r="EO371" s="227"/>
      <c r="EP371" s="227"/>
      <c r="EQ371" s="227"/>
      <c r="ER371" s="227"/>
      <c r="ES371" s="227"/>
      <c r="ET371" s="227"/>
      <c r="EU371" s="227"/>
      <c r="EV371" s="227"/>
      <c r="EW371" s="227"/>
      <c r="EX371" s="227"/>
      <c r="EY371" s="227"/>
      <c r="EZ371" s="227"/>
      <c r="FA371" s="227"/>
      <c r="FB371" s="227"/>
      <c r="FC371" s="227"/>
      <c r="FD371" s="227"/>
      <c r="FE371" s="227"/>
      <c r="FF371" s="227"/>
      <c r="FG371" s="227"/>
      <c r="FH371" s="227"/>
      <c r="FI371" s="227"/>
      <c r="FJ371" s="227"/>
      <c r="FK371" s="227"/>
      <c r="FL371" s="227"/>
      <c r="FM371" s="227"/>
      <c r="FN371" s="227"/>
      <c r="FO371" s="227"/>
      <c r="FP371" s="227"/>
      <c r="FQ371" s="227"/>
      <c r="FR371" s="227"/>
      <c r="FS371" s="227"/>
      <c r="FT371" s="227"/>
      <c r="FU371" s="227"/>
      <c r="FV371" s="227"/>
      <c r="FW371" s="227"/>
      <c r="FX371" s="227"/>
      <c r="FY371" s="227"/>
      <c r="FZ371" s="227"/>
      <c r="GA371" s="227"/>
      <c r="GB371" s="227"/>
      <c r="GC371" s="227"/>
      <c r="GD371" s="227"/>
      <c r="GE371" s="227"/>
      <c r="GF371" s="227"/>
      <c r="GG371" s="227"/>
      <c r="GH371" s="227"/>
      <c r="GI371" s="227"/>
      <c r="GJ371" s="227"/>
      <c r="GK371" s="227"/>
      <c r="GL371" s="227"/>
      <c r="GM371" s="227"/>
      <c r="GN371" s="227"/>
      <c r="GO371" s="227"/>
      <c r="GP371" s="227"/>
      <c r="GQ371" s="227"/>
      <c r="GR371" s="227"/>
      <c r="GS371" s="227"/>
      <c r="GT371" s="227"/>
      <c r="GU371" s="227"/>
      <c r="GV371" s="227"/>
      <c r="GW371" s="227"/>
      <c r="GX371" s="227"/>
      <c r="GY371" s="227"/>
      <c r="GZ371" s="227"/>
      <c r="HA371" s="227"/>
      <c r="HB371" s="227"/>
      <c r="HC371" s="227"/>
      <c r="HD371" s="227"/>
      <c r="HE371" s="227"/>
      <c r="HF371" s="227"/>
      <c r="HG371" s="227"/>
      <c r="HH371" s="227"/>
      <c r="HI371" s="227"/>
      <c r="HJ371" s="227"/>
      <c r="HK371" s="227"/>
      <c r="HL371" s="227"/>
      <c r="HM371" s="227"/>
      <c r="HN371" s="227"/>
      <c r="HO371" s="227"/>
      <c r="HP371" s="227"/>
      <c r="HQ371" s="227"/>
      <c r="HR371" s="227"/>
      <c r="HS371" s="227"/>
      <c r="HT371" s="227"/>
      <c r="HU371" s="227"/>
      <c r="HV371" s="227"/>
      <c r="HW371" s="227"/>
      <c r="HX371" s="227"/>
      <c r="HY371" s="227"/>
      <c r="HZ371" s="227"/>
      <c r="IA371" s="227"/>
      <c r="IB371" s="227"/>
      <c r="IC371" s="227"/>
      <c r="ID371" s="227"/>
      <c r="IE371" s="227"/>
      <c r="IF371" s="227"/>
      <c r="IG371" s="227"/>
      <c r="IH371" s="227"/>
      <c r="II371" s="227"/>
      <c r="IJ371" s="227"/>
      <c r="IK371" s="227"/>
      <c r="IL371" s="227"/>
      <c r="IM371" s="227"/>
      <c r="IN371" s="227"/>
      <c r="IO371" s="227"/>
      <c r="IP371" s="227"/>
      <c r="IQ371" s="227"/>
      <c r="IR371" s="227"/>
      <c r="IS371" s="227"/>
      <c r="IT371" s="227"/>
      <c r="IU371" s="227"/>
      <c r="IV371" s="227"/>
    </row>
    <row r="372" spans="1:256">
      <c r="A372" s="107"/>
      <c r="D372" s="157"/>
      <c r="E372" s="227"/>
      <c r="F372" s="157"/>
      <c r="G372" s="227"/>
      <c r="H372" s="109"/>
      <c r="I372" s="109"/>
      <c r="J372" s="109"/>
      <c r="K372" s="227"/>
      <c r="L372" s="227"/>
      <c r="M372" s="227"/>
      <c r="N372" s="227"/>
      <c r="O372" s="227"/>
      <c r="P372" s="227"/>
      <c r="Q372" s="227"/>
      <c r="R372" s="227"/>
      <c r="S372" s="227"/>
      <c r="T372" s="227"/>
      <c r="U372" s="227"/>
      <c r="V372" s="227"/>
      <c r="W372" s="227"/>
      <c r="X372" s="227"/>
      <c r="Y372" s="227"/>
      <c r="Z372" s="227"/>
      <c r="AA372" s="227"/>
      <c r="AB372" s="227"/>
      <c r="AC372" s="227"/>
      <c r="AD372" s="227"/>
      <c r="AE372" s="227"/>
      <c r="AF372" s="227"/>
      <c r="AG372" s="227"/>
      <c r="AH372" s="227"/>
      <c r="AI372" s="227"/>
      <c r="AJ372" s="227"/>
      <c r="AK372" s="227"/>
      <c r="AL372" s="227"/>
      <c r="AM372" s="227"/>
      <c r="AN372" s="227"/>
      <c r="AO372" s="227"/>
      <c r="AP372" s="227"/>
      <c r="AQ372" s="227"/>
      <c r="AR372" s="227"/>
      <c r="AS372" s="227"/>
      <c r="AT372" s="227"/>
      <c r="AU372" s="227"/>
      <c r="AV372" s="227"/>
      <c r="AW372" s="227"/>
      <c r="AX372" s="227"/>
      <c r="AY372" s="227"/>
      <c r="AZ372" s="227"/>
      <c r="BA372" s="227"/>
      <c r="BB372" s="227"/>
      <c r="BC372" s="227"/>
      <c r="BD372" s="227"/>
      <c r="BE372" s="227"/>
      <c r="BF372" s="227"/>
      <c r="BG372" s="227"/>
      <c r="BH372" s="227"/>
      <c r="BI372" s="227"/>
      <c r="BJ372" s="227"/>
      <c r="BK372" s="227"/>
      <c r="BL372" s="227"/>
      <c r="BM372" s="227"/>
      <c r="BN372" s="227"/>
      <c r="BO372" s="227"/>
      <c r="BP372" s="227"/>
      <c r="BQ372" s="227"/>
      <c r="BR372" s="227"/>
      <c r="BS372" s="227"/>
      <c r="BT372" s="227"/>
      <c r="BU372" s="227"/>
      <c r="BV372" s="227"/>
      <c r="BW372" s="227"/>
      <c r="BX372" s="227"/>
      <c r="BY372" s="227"/>
      <c r="BZ372" s="227"/>
      <c r="CA372" s="227"/>
      <c r="CB372" s="227"/>
      <c r="CC372" s="109"/>
      <c r="CD372" s="109"/>
      <c r="CE372" s="109"/>
      <c r="CF372" s="109"/>
      <c r="CG372" s="109"/>
      <c r="CH372" s="109"/>
      <c r="CI372" s="109"/>
      <c r="CJ372" s="109"/>
      <c r="CK372" s="109"/>
      <c r="CL372" s="109"/>
      <c r="CM372" s="109"/>
      <c r="CN372" s="109"/>
      <c r="CO372" s="109"/>
      <c r="CP372" s="109"/>
      <c r="CQ372" s="109"/>
      <c r="CR372" s="109"/>
      <c r="CS372" s="109"/>
      <c r="CT372" s="109"/>
      <c r="CU372" s="227"/>
      <c r="CV372" s="227"/>
      <c r="CW372" s="227"/>
      <c r="CX372" s="227"/>
      <c r="CY372" s="227"/>
      <c r="CZ372" s="227"/>
      <c r="DA372" s="227"/>
      <c r="DB372" s="227"/>
      <c r="DC372" s="227"/>
      <c r="DD372" s="227"/>
      <c r="DE372" s="227"/>
      <c r="DF372" s="227"/>
      <c r="DG372" s="227"/>
      <c r="DH372" s="227"/>
      <c r="DI372" s="227"/>
      <c r="DJ372" s="227"/>
      <c r="DK372" s="227"/>
      <c r="DL372" s="227"/>
      <c r="DM372" s="227"/>
      <c r="DN372" s="227"/>
      <c r="DO372" s="227"/>
      <c r="DP372" s="227"/>
      <c r="DQ372" s="227"/>
      <c r="DR372" s="227"/>
      <c r="DS372" s="227"/>
      <c r="DT372" s="227"/>
      <c r="DU372" s="227"/>
      <c r="DV372" s="227"/>
      <c r="DW372" s="227"/>
      <c r="DX372" s="227"/>
      <c r="DY372" s="227"/>
      <c r="DZ372" s="227"/>
      <c r="EA372" s="227"/>
      <c r="EB372" s="227"/>
      <c r="EC372" s="227"/>
      <c r="ED372" s="227"/>
      <c r="EE372" s="227"/>
      <c r="EF372" s="227"/>
      <c r="EG372" s="227"/>
      <c r="EH372" s="227"/>
      <c r="EI372" s="227"/>
      <c r="EJ372" s="227"/>
      <c r="EK372" s="227"/>
      <c r="EL372" s="227"/>
      <c r="EM372" s="227"/>
      <c r="EN372" s="227"/>
      <c r="EO372" s="227"/>
      <c r="EP372" s="227"/>
      <c r="EQ372" s="227"/>
      <c r="ER372" s="227"/>
      <c r="ES372" s="227"/>
      <c r="ET372" s="227"/>
      <c r="EU372" s="227"/>
      <c r="EV372" s="227"/>
      <c r="EW372" s="227"/>
      <c r="EX372" s="227"/>
      <c r="EY372" s="227"/>
      <c r="EZ372" s="227"/>
      <c r="FA372" s="227"/>
      <c r="FB372" s="227"/>
      <c r="FC372" s="227"/>
      <c r="FD372" s="227"/>
      <c r="FE372" s="227"/>
      <c r="FF372" s="227"/>
      <c r="FG372" s="227"/>
      <c r="FH372" s="227"/>
      <c r="FI372" s="227"/>
      <c r="FJ372" s="227"/>
      <c r="FK372" s="227"/>
      <c r="FL372" s="227"/>
      <c r="FM372" s="227"/>
      <c r="FN372" s="227"/>
      <c r="FO372" s="227"/>
      <c r="FP372" s="227"/>
      <c r="FQ372" s="227"/>
      <c r="FR372" s="227"/>
      <c r="FS372" s="227"/>
      <c r="FT372" s="227"/>
      <c r="FU372" s="227"/>
      <c r="FV372" s="227"/>
      <c r="FW372" s="227"/>
      <c r="FX372" s="227"/>
      <c r="FY372" s="227"/>
      <c r="FZ372" s="227"/>
      <c r="GA372" s="227"/>
      <c r="GB372" s="227"/>
      <c r="GC372" s="227"/>
      <c r="GD372" s="227"/>
      <c r="GE372" s="227"/>
      <c r="GF372" s="227"/>
      <c r="GG372" s="227"/>
      <c r="GH372" s="227"/>
      <c r="GI372" s="227"/>
      <c r="GJ372" s="227"/>
      <c r="GK372" s="227"/>
      <c r="GL372" s="227"/>
      <c r="GM372" s="227"/>
      <c r="GN372" s="227"/>
      <c r="GO372" s="227"/>
      <c r="GP372" s="227"/>
      <c r="GQ372" s="227"/>
      <c r="GR372" s="227"/>
      <c r="GS372" s="227"/>
      <c r="GT372" s="227"/>
      <c r="GU372" s="227"/>
      <c r="GV372" s="227"/>
      <c r="GW372" s="227"/>
      <c r="GX372" s="227"/>
      <c r="GY372" s="227"/>
      <c r="GZ372" s="227"/>
      <c r="HA372" s="227"/>
      <c r="HB372" s="227"/>
      <c r="HC372" s="227"/>
      <c r="HD372" s="227"/>
      <c r="HE372" s="227"/>
      <c r="HF372" s="227"/>
      <c r="HG372" s="227"/>
      <c r="HH372" s="227"/>
      <c r="HI372" s="227"/>
      <c r="HJ372" s="227"/>
      <c r="HK372" s="227"/>
      <c r="HL372" s="227"/>
      <c r="HM372" s="227"/>
      <c r="HN372" s="227"/>
      <c r="HO372" s="227"/>
      <c r="HP372" s="227"/>
      <c r="HQ372" s="227"/>
      <c r="HR372" s="227"/>
      <c r="HS372" s="227"/>
      <c r="HT372" s="227"/>
      <c r="HU372" s="227"/>
      <c r="HV372" s="227"/>
      <c r="HW372" s="227"/>
      <c r="HX372" s="227"/>
      <c r="HY372" s="227"/>
      <c r="HZ372" s="227"/>
      <c r="IA372" s="227"/>
      <c r="IB372" s="227"/>
      <c r="IC372" s="227"/>
      <c r="ID372" s="227"/>
      <c r="IE372" s="227"/>
      <c r="IF372" s="227"/>
      <c r="IG372" s="227"/>
      <c r="IH372" s="227"/>
      <c r="II372" s="227"/>
      <c r="IJ372" s="227"/>
      <c r="IK372" s="227"/>
      <c r="IL372" s="227"/>
      <c r="IM372" s="227"/>
      <c r="IN372" s="227"/>
      <c r="IO372" s="227"/>
      <c r="IP372" s="227"/>
      <c r="IQ372" s="227"/>
      <c r="IR372" s="227"/>
      <c r="IS372" s="227"/>
      <c r="IT372" s="227"/>
      <c r="IU372" s="227"/>
      <c r="IV372" s="227"/>
    </row>
    <row r="373" spans="1:256">
      <c r="A373" s="107"/>
      <c r="D373" s="157"/>
      <c r="E373" s="227"/>
      <c r="F373" s="157"/>
      <c r="G373" s="227"/>
      <c r="H373" s="109"/>
      <c r="I373" s="109"/>
      <c r="J373" s="109"/>
      <c r="K373" s="227"/>
      <c r="L373" s="227"/>
      <c r="M373" s="227"/>
      <c r="N373" s="227"/>
      <c r="O373" s="227"/>
      <c r="P373" s="227"/>
      <c r="Q373" s="227"/>
      <c r="R373" s="227"/>
      <c r="S373" s="227"/>
      <c r="T373" s="227"/>
      <c r="U373" s="227"/>
      <c r="V373" s="227"/>
      <c r="W373" s="227"/>
      <c r="X373" s="227"/>
      <c r="Y373" s="227"/>
      <c r="Z373" s="227"/>
      <c r="AA373" s="227"/>
      <c r="AB373" s="227"/>
      <c r="AC373" s="227"/>
      <c r="AD373" s="227"/>
      <c r="AE373" s="227"/>
      <c r="AF373" s="227"/>
      <c r="AG373" s="227"/>
      <c r="AH373" s="227"/>
      <c r="AI373" s="227"/>
      <c r="AJ373" s="227"/>
      <c r="AK373" s="227"/>
      <c r="AL373" s="227"/>
      <c r="AM373" s="227"/>
      <c r="AN373" s="227"/>
      <c r="AO373" s="227"/>
      <c r="AP373" s="227"/>
      <c r="AQ373" s="227"/>
      <c r="AR373" s="227"/>
      <c r="AS373" s="227"/>
      <c r="AT373" s="227"/>
      <c r="AU373" s="227"/>
      <c r="AV373" s="227"/>
      <c r="AW373" s="227"/>
      <c r="AX373" s="227"/>
      <c r="AY373" s="227"/>
      <c r="AZ373" s="227"/>
      <c r="BA373" s="227"/>
      <c r="BB373" s="227"/>
      <c r="BC373" s="227"/>
      <c r="BD373" s="227"/>
      <c r="BE373" s="227"/>
      <c r="BF373" s="227"/>
      <c r="BG373" s="227"/>
      <c r="BH373" s="227"/>
      <c r="BI373" s="227"/>
      <c r="BJ373" s="227"/>
      <c r="BK373" s="227"/>
      <c r="BL373" s="227"/>
      <c r="BM373" s="227"/>
      <c r="BN373" s="227"/>
      <c r="BO373" s="227"/>
      <c r="BP373" s="227"/>
      <c r="BQ373" s="227"/>
      <c r="BR373" s="227"/>
      <c r="BS373" s="227"/>
      <c r="BT373" s="227"/>
      <c r="BU373" s="227"/>
      <c r="BV373" s="227"/>
      <c r="BW373" s="227"/>
      <c r="BX373" s="227"/>
      <c r="BY373" s="227"/>
      <c r="BZ373" s="227"/>
      <c r="CA373" s="227"/>
      <c r="CB373" s="227"/>
      <c r="CC373" s="109"/>
      <c r="CD373" s="109"/>
      <c r="CE373" s="109"/>
      <c r="CF373" s="109"/>
      <c r="CG373" s="109"/>
      <c r="CH373" s="109"/>
      <c r="CI373" s="109"/>
      <c r="CJ373" s="109"/>
      <c r="CK373" s="109"/>
      <c r="CL373" s="109"/>
      <c r="CM373" s="109"/>
      <c r="CN373" s="109"/>
      <c r="CO373" s="109"/>
      <c r="CP373" s="109"/>
      <c r="CQ373" s="109"/>
      <c r="CR373" s="109"/>
      <c r="CS373" s="109"/>
      <c r="CT373" s="109"/>
      <c r="CU373" s="227"/>
      <c r="CV373" s="227"/>
      <c r="CW373" s="227"/>
      <c r="CX373" s="227"/>
      <c r="CY373" s="227"/>
      <c r="CZ373" s="227"/>
      <c r="DA373" s="227"/>
      <c r="DB373" s="227"/>
      <c r="DC373" s="227"/>
      <c r="DD373" s="227"/>
      <c r="DE373" s="227"/>
      <c r="DF373" s="227"/>
      <c r="DG373" s="227"/>
      <c r="DH373" s="227"/>
      <c r="DI373" s="227"/>
      <c r="DJ373" s="227"/>
      <c r="DK373" s="227"/>
      <c r="DL373" s="227"/>
      <c r="DM373" s="227"/>
      <c r="DN373" s="227"/>
      <c r="DO373" s="227"/>
      <c r="DP373" s="227"/>
      <c r="DQ373" s="227"/>
      <c r="DR373" s="227"/>
      <c r="DS373" s="227"/>
      <c r="DT373" s="227"/>
      <c r="DU373" s="227"/>
      <c r="DV373" s="227"/>
      <c r="DW373" s="227"/>
      <c r="DX373" s="227"/>
      <c r="DY373" s="227"/>
      <c r="DZ373" s="227"/>
      <c r="EA373" s="227"/>
      <c r="EB373" s="227"/>
      <c r="EC373" s="227"/>
      <c r="ED373" s="227"/>
      <c r="EE373" s="227"/>
      <c r="EF373" s="227"/>
      <c r="EG373" s="227"/>
      <c r="EH373" s="227"/>
      <c r="EI373" s="227"/>
      <c r="EJ373" s="227"/>
      <c r="EK373" s="227"/>
      <c r="EL373" s="227"/>
      <c r="EM373" s="227"/>
      <c r="EN373" s="227"/>
      <c r="EO373" s="227"/>
      <c r="EP373" s="227"/>
      <c r="EQ373" s="227"/>
      <c r="ER373" s="227"/>
      <c r="ES373" s="227"/>
      <c r="ET373" s="227"/>
      <c r="EU373" s="227"/>
      <c r="EV373" s="227"/>
      <c r="EW373" s="227"/>
      <c r="EX373" s="227"/>
      <c r="EY373" s="227"/>
      <c r="EZ373" s="227"/>
      <c r="FA373" s="227"/>
      <c r="FB373" s="227"/>
      <c r="FC373" s="227"/>
      <c r="FD373" s="227"/>
      <c r="FE373" s="227"/>
      <c r="FF373" s="227"/>
      <c r="FG373" s="227"/>
      <c r="FH373" s="227"/>
      <c r="FI373" s="227"/>
      <c r="FJ373" s="227"/>
      <c r="FK373" s="227"/>
      <c r="FL373" s="227"/>
      <c r="FM373" s="227"/>
      <c r="FN373" s="227"/>
      <c r="FO373" s="227"/>
      <c r="FP373" s="227"/>
      <c r="FQ373" s="227"/>
      <c r="FR373" s="227"/>
      <c r="FS373" s="227"/>
      <c r="FT373" s="227"/>
      <c r="FU373" s="227"/>
      <c r="FV373" s="227"/>
      <c r="FW373" s="227"/>
      <c r="FX373" s="227"/>
      <c r="FY373" s="227"/>
      <c r="FZ373" s="227"/>
      <c r="GA373" s="227"/>
      <c r="GB373" s="227"/>
      <c r="GC373" s="227"/>
      <c r="GD373" s="227"/>
      <c r="GE373" s="227"/>
      <c r="GF373" s="227"/>
      <c r="GG373" s="227"/>
      <c r="GH373" s="227"/>
      <c r="GI373" s="227"/>
      <c r="GJ373" s="227"/>
      <c r="GK373" s="227"/>
      <c r="GL373" s="227"/>
      <c r="GM373" s="227"/>
      <c r="GN373" s="227"/>
      <c r="GO373" s="227"/>
      <c r="GP373" s="227"/>
      <c r="GQ373" s="227"/>
      <c r="GR373" s="227"/>
      <c r="GS373" s="227"/>
      <c r="GT373" s="227"/>
      <c r="GU373" s="227"/>
      <c r="GV373" s="227"/>
      <c r="GW373" s="227"/>
      <c r="GX373" s="227"/>
      <c r="GY373" s="227"/>
      <c r="GZ373" s="227"/>
      <c r="HA373" s="227"/>
      <c r="HB373" s="227"/>
      <c r="HC373" s="227"/>
      <c r="HD373" s="227"/>
      <c r="HE373" s="227"/>
      <c r="HF373" s="227"/>
      <c r="HG373" s="227"/>
      <c r="HH373" s="227"/>
      <c r="HI373" s="227"/>
      <c r="HJ373" s="227"/>
      <c r="HK373" s="227"/>
      <c r="HL373" s="227"/>
      <c r="HM373" s="227"/>
      <c r="HN373" s="227"/>
      <c r="HO373" s="227"/>
      <c r="HP373" s="227"/>
      <c r="HQ373" s="227"/>
      <c r="HR373" s="227"/>
      <c r="HS373" s="227"/>
      <c r="HT373" s="227"/>
      <c r="HU373" s="227"/>
      <c r="HV373" s="227"/>
      <c r="HW373" s="227"/>
      <c r="HX373" s="227"/>
      <c r="HY373" s="227"/>
      <c r="HZ373" s="227"/>
      <c r="IA373" s="227"/>
      <c r="IB373" s="227"/>
      <c r="IC373" s="227"/>
      <c r="ID373" s="227"/>
      <c r="IE373" s="227"/>
      <c r="IF373" s="227"/>
      <c r="IG373" s="227"/>
      <c r="IH373" s="227"/>
      <c r="II373" s="227"/>
      <c r="IJ373" s="227"/>
      <c r="IK373" s="227"/>
      <c r="IL373" s="227"/>
      <c r="IM373" s="227"/>
      <c r="IN373" s="227"/>
      <c r="IO373" s="227"/>
      <c r="IP373" s="227"/>
      <c r="IQ373" s="227"/>
      <c r="IR373" s="227"/>
      <c r="IS373" s="227"/>
      <c r="IT373" s="227"/>
      <c r="IU373" s="227"/>
      <c r="IV373" s="227"/>
    </row>
    <row r="374" spans="1:256">
      <c r="A374" s="107"/>
      <c r="D374" s="157"/>
      <c r="E374" s="227"/>
      <c r="F374" s="157"/>
      <c r="G374" s="227"/>
      <c r="H374" s="109"/>
      <c r="I374" s="109"/>
      <c r="J374" s="109"/>
      <c r="K374" s="227"/>
      <c r="L374" s="227"/>
      <c r="M374" s="227"/>
      <c r="N374" s="227"/>
      <c r="O374" s="227"/>
      <c r="P374" s="227"/>
      <c r="Q374" s="227"/>
      <c r="R374" s="227"/>
      <c r="S374" s="227"/>
      <c r="T374" s="227"/>
      <c r="U374" s="227"/>
      <c r="V374" s="227"/>
      <c r="W374" s="227"/>
      <c r="X374" s="227"/>
      <c r="Y374" s="227"/>
      <c r="Z374" s="227"/>
      <c r="AA374" s="227"/>
      <c r="AB374" s="227"/>
      <c r="AC374" s="227"/>
      <c r="AD374" s="227"/>
      <c r="AE374" s="227"/>
      <c r="AF374" s="227"/>
      <c r="AG374" s="227"/>
      <c r="AH374" s="227"/>
      <c r="AI374" s="227"/>
      <c r="AJ374" s="227"/>
      <c r="AK374" s="227"/>
      <c r="AL374" s="227"/>
      <c r="AM374" s="227"/>
      <c r="AN374" s="227"/>
      <c r="AO374" s="227"/>
      <c r="AP374" s="227"/>
      <c r="AQ374" s="227"/>
      <c r="AR374" s="227"/>
      <c r="AS374" s="227"/>
      <c r="AT374" s="227"/>
      <c r="AU374" s="227"/>
      <c r="AV374" s="227"/>
      <c r="AW374" s="227"/>
      <c r="AX374" s="227"/>
      <c r="AY374" s="227"/>
      <c r="AZ374" s="227"/>
      <c r="BA374" s="227"/>
      <c r="BB374" s="227"/>
      <c r="BC374" s="227"/>
      <c r="BD374" s="227"/>
      <c r="BE374" s="227"/>
      <c r="BF374" s="227"/>
      <c r="BG374" s="227"/>
      <c r="BH374" s="227"/>
      <c r="BI374" s="227"/>
      <c r="BJ374" s="227"/>
      <c r="BK374" s="227"/>
      <c r="BL374" s="227"/>
      <c r="BM374" s="227"/>
      <c r="BN374" s="227"/>
      <c r="BO374" s="227"/>
      <c r="BP374" s="227"/>
      <c r="BQ374" s="227"/>
      <c r="BR374" s="227"/>
      <c r="BS374" s="227"/>
      <c r="BT374" s="227"/>
      <c r="BU374" s="227"/>
      <c r="BV374" s="227"/>
      <c r="BW374" s="227"/>
      <c r="BX374" s="227"/>
      <c r="BY374" s="227"/>
      <c r="BZ374" s="227"/>
      <c r="CA374" s="227"/>
      <c r="CB374" s="227"/>
      <c r="CC374" s="109"/>
      <c r="CD374" s="109"/>
      <c r="CE374" s="109"/>
      <c r="CF374" s="109"/>
      <c r="CG374" s="109"/>
      <c r="CH374" s="109"/>
      <c r="CI374" s="109"/>
      <c r="CJ374" s="109"/>
      <c r="CK374" s="109"/>
      <c r="CL374" s="109"/>
      <c r="CM374" s="109"/>
      <c r="CN374" s="109"/>
      <c r="CO374" s="109"/>
      <c r="CP374" s="109"/>
      <c r="CQ374" s="109"/>
      <c r="CR374" s="109"/>
      <c r="CS374" s="109"/>
      <c r="CT374" s="109"/>
      <c r="CU374" s="227"/>
      <c r="CV374" s="227"/>
      <c r="CW374" s="227"/>
      <c r="CX374" s="227"/>
      <c r="CY374" s="227"/>
      <c r="CZ374" s="227"/>
      <c r="DA374" s="227"/>
      <c r="DB374" s="227"/>
      <c r="DC374" s="227"/>
      <c r="DD374" s="227"/>
      <c r="DE374" s="227"/>
      <c r="DF374" s="227"/>
      <c r="DG374" s="227"/>
      <c r="DH374" s="227"/>
      <c r="DI374" s="227"/>
      <c r="DJ374" s="227"/>
      <c r="DK374" s="227"/>
      <c r="DL374" s="227"/>
      <c r="DM374" s="227"/>
      <c r="DN374" s="227"/>
      <c r="DO374" s="227"/>
      <c r="DP374" s="227"/>
      <c r="DQ374" s="227"/>
      <c r="DR374" s="227"/>
      <c r="DS374" s="227"/>
      <c r="DT374" s="227"/>
      <c r="DU374" s="227"/>
      <c r="DV374" s="227"/>
      <c r="DW374" s="227"/>
      <c r="DX374" s="227"/>
      <c r="DY374" s="227"/>
      <c r="DZ374" s="227"/>
      <c r="EA374" s="227"/>
      <c r="EB374" s="227"/>
      <c r="EC374" s="227"/>
      <c r="ED374" s="227"/>
      <c r="EE374" s="227"/>
      <c r="EF374" s="227"/>
      <c r="EG374" s="227"/>
      <c r="EH374" s="227"/>
      <c r="EI374" s="227"/>
      <c r="EJ374" s="227"/>
      <c r="EK374" s="227"/>
      <c r="EL374" s="227"/>
      <c r="EM374" s="227"/>
      <c r="EN374" s="227"/>
      <c r="EO374" s="227"/>
      <c r="EP374" s="227"/>
      <c r="EQ374" s="227"/>
      <c r="ER374" s="227"/>
      <c r="ES374" s="227"/>
      <c r="ET374" s="227"/>
      <c r="EU374" s="227"/>
      <c r="EV374" s="227"/>
      <c r="EW374" s="227"/>
      <c r="EX374" s="227"/>
      <c r="EY374" s="227"/>
      <c r="EZ374" s="227"/>
      <c r="FA374" s="227"/>
      <c r="FB374" s="227"/>
      <c r="FC374" s="227"/>
      <c r="FD374" s="227"/>
      <c r="FE374" s="227"/>
      <c r="FF374" s="227"/>
      <c r="FG374" s="227"/>
      <c r="FH374" s="227"/>
      <c r="FI374" s="227"/>
      <c r="FJ374" s="227"/>
      <c r="FK374" s="227"/>
      <c r="FL374" s="227"/>
      <c r="FM374" s="227"/>
      <c r="FN374" s="227"/>
      <c r="FO374" s="227"/>
      <c r="FP374" s="227"/>
      <c r="FQ374" s="227"/>
      <c r="FR374" s="227"/>
      <c r="FS374" s="227"/>
      <c r="FT374" s="227"/>
      <c r="FU374" s="227"/>
      <c r="FV374" s="227"/>
      <c r="FW374" s="227"/>
      <c r="FX374" s="227"/>
      <c r="FY374" s="227"/>
      <c r="FZ374" s="227"/>
      <c r="GA374" s="227"/>
      <c r="GB374" s="227"/>
      <c r="GC374" s="227"/>
      <c r="GD374" s="227"/>
      <c r="GE374" s="227"/>
      <c r="GF374" s="227"/>
      <c r="GG374" s="227"/>
      <c r="GH374" s="227"/>
      <c r="GI374" s="227"/>
      <c r="GJ374" s="227"/>
      <c r="GK374" s="227"/>
      <c r="GL374" s="227"/>
      <c r="GM374" s="227"/>
      <c r="GN374" s="227"/>
      <c r="GO374" s="227"/>
      <c r="GP374" s="227"/>
      <c r="GQ374" s="227"/>
      <c r="GR374" s="227"/>
      <c r="GS374" s="227"/>
      <c r="GT374" s="227"/>
      <c r="GU374" s="227"/>
      <c r="GV374" s="227"/>
      <c r="GW374" s="227"/>
      <c r="GX374" s="227"/>
      <c r="GY374" s="227"/>
      <c r="GZ374" s="227"/>
      <c r="HA374" s="227"/>
      <c r="HB374" s="227"/>
      <c r="HC374" s="227"/>
      <c r="HD374" s="227"/>
      <c r="HE374" s="227"/>
      <c r="HF374" s="227"/>
      <c r="HG374" s="227"/>
      <c r="HH374" s="227"/>
      <c r="HI374" s="227"/>
      <c r="HJ374" s="227"/>
      <c r="HK374" s="227"/>
      <c r="HL374" s="227"/>
      <c r="HM374" s="227"/>
      <c r="HN374" s="227"/>
      <c r="HO374" s="227"/>
      <c r="HP374" s="227"/>
      <c r="HQ374" s="227"/>
      <c r="HR374" s="227"/>
      <c r="HS374" s="227"/>
      <c r="HT374" s="227"/>
      <c r="HU374" s="227"/>
      <c r="HV374" s="227"/>
      <c r="HW374" s="227"/>
      <c r="HX374" s="227"/>
      <c r="HY374" s="227"/>
      <c r="HZ374" s="227"/>
      <c r="IA374" s="227"/>
      <c r="IB374" s="227"/>
      <c r="IC374" s="227"/>
      <c r="ID374" s="227"/>
      <c r="IE374" s="227"/>
      <c r="IF374" s="227"/>
      <c r="IG374" s="227"/>
      <c r="IH374" s="227"/>
      <c r="II374" s="227"/>
      <c r="IJ374" s="227"/>
      <c r="IK374" s="227"/>
      <c r="IL374" s="227"/>
      <c r="IM374" s="227"/>
      <c r="IN374" s="227"/>
      <c r="IO374" s="227"/>
      <c r="IP374" s="227"/>
      <c r="IQ374" s="227"/>
      <c r="IR374" s="227"/>
      <c r="IS374" s="227"/>
      <c r="IT374" s="227"/>
      <c r="IU374" s="227"/>
      <c r="IV374" s="227"/>
    </row>
    <row r="375" spans="1:256">
      <c r="A375" s="107"/>
      <c r="D375" s="157"/>
      <c r="E375" s="227"/>
      <c r="F375" s="157"/>
      <c r="G375" s="227"/>
      <c r="H375" s="109"/>
      <c r="I375" s="109"/>
      <c r="J375" s="109"/>
      <c r="K375" s="227"/>
      <c r="L375" s="227"/>
      <c r="M375" s="227"/>
      <c r="N375" s="227"/>
      <c r="O375" s="227"/>
      <c r="P375" s="227"/>
      <c r="Q375" s="227"/>
      <c r="R375" s="227"/>
      <c r="S375" s="227"/>
      <c r="T375" s="227"/>
      <c r="U375" s="227"/>
      <c r="V375" s="227"/>
      <c r="W375" s="227"/>
      <c r="X375" s="227"/>
      <c r="Y375" s="227"/>
      <c r="Z375" s="227"/>
      <c r="AA375" s="227"/>
      <c r="AB375" s="227"/>
      <c r="AC375" s="227"/>
      <c r="AD375" s="227"/>
      <c r="AE375" s="227"/>
      <c r="AF375" s="227"/>
      <c r="AG375" s="227"/>
      <c r="AH375" s="227"/>
      <c r="AI375" s="227"/>
      <c r="AJ375" s="227"/>
      <c r="AK375" s="227"/>
      <c r="AL375" s="227"/>
      <c r="AM375" s="227"/>
      <c r="AN375" s="227"/>
      <c r="AO375" s="227"/>
      <c r="AP375" s="227"/>
      <c r="AQ375" s="227"/>
      <c r="AR375" s="227"/>
      <c r="AS375" s="227"/>
      <c r="AT375" s="227"/>
      <c r="AU375" s="227"/>
      <c r="AV375" s="227"/>
      <c r="AW375" s="227"/>
      <c r="AX375" s="227"/>
      <c r="AY375" s="227"/>
      <c r="AZ375" s="227"/>
      <c r="BA375" s="227"/>
      <c r="BB375" s="227"/>
      <c r="BC375" s="227"/>
      <c r="BD375" s="227"/>
      <c r="BE375" s="227"/>
      <c r="BF375" s="227"/>
      <c r="BG375" s="227"/>
      <c r="BH375" s="227"/>
      <c r="BI375" s="227"/>
      <c r="BJ375" s="227"/>
      <c r="BK375" s="227"/>
      <c r="BL375" s="227"/>
      <c r="BM375" s="227"/>
      <c r="BN375" s="227"/>
      <c r="BO375" s="227"/>
      <c r="BP375" s="227"/>
      <c r="BQ375" s="227"/>
      <c r="BR375" s="227"/>
      <c r="BS375" s="227"/>
      <c r="BT375" s="227"/>
      <c r="BU375" s="227"/>
      <c r="BV375" s="227"/>
      <c r="BW375" s="227"/>
      <c r="BX375" s="227"/>
      <c r="BY375" s="227"/>
      <c r="BZ375" s="227"/>
      <c r="CA375" s="227"/>
      <c r="CB375" s="227"/>
      <c r="CC375" s="109"/>
      <c r="CD375" s="109"/>
      <c r="CE375" s="109"/>
      <c r="CF375" s="109"/>
      <c r="CG375" s="109"/>
      <c r="CH375" s="109"/>
      <c r="CI375" s="109"/>
      <c r="CJ375" s="109"/>
      <c r="CK375" s="109"/>
      <c r="CL375" s="109"/>
      <c r="CM375" s="109"/>
      <c r="CN375" s="109"/>
      <c r="CO375" s="109"/>
      <c r="CP375" s="109"/>
      <c r="CQ375" s="109"/>
      <c r="CR375" s="109"/>
      <c r="CS375" s="109"/>
      <c r="CT375" s="109"/>
      <c r="CU375" s="227"/>
      <c r="CV375" s="227"/>
      <c r="CW375" s="227"/>
      <c r="CX375" s="227"/>
      <c r="CY375" s="227"/>
      <c r="CZ375" s="227"/>
      <c r="DA375" s="227"/>
      <c r="DB375" s="227"/>
      <c r="DC375" s="227"/>
      <c r="DD375" s="227"/>
      <c r="DE375" s="227"/>
      <c r="DF375" s="227"/>
      <c r="DG375" s="227"/>
      <c r="DH375" s="227"/>
      <c r="DI375" s="227"/>
      <c r="DJ375" s="227"/>
      <c r="DK375" s="227"/>
      <c r="DL375" s="227"/>
      <c r="DM375" s="227"/>
      <c r="DN375" s="227"/>
      <c r="DO375" s="227"/>
      <c r="DP375" s="227"/>
      <c r="DQ375" s="227"/>
      <c r="DR375" s="227"/>
      <c r="DS375" s="227"/>
      <c r="DT375" s="227"/>
      <c r="DU375" s="227"/>
      <c r="DV375" s="227"/>
      <c r="DW375" s="227"/>
      <c r="DX375" s="227"/>
      <c r="DY375" s="227"/>
      <c r="DZ375" s="227"/>
      <c r="EA375" s="227"/>
      <c r="EB375" s="227"/>
      <c r="EC375" s="227"/>
      <c r="ED375" s="227"/>
      <c r="EE375" s="227"/>
      <c r="EF375" s="227"/>
      <c r="EG375" s="227"/>
      <c r="EH375" s="227"/>
      <c r="EI375" s="227"/>
      <c r="EJ375" s="227"/>
      <c r="EK375" s="227"/>
      <c r="EL375" s="227"/>
      <c r="EM375" s="227"/>
      <c r="EN375" s="227"/>
      <c r="EO375" s="227"/>
      <c r="EP375" s="227"/>
      <c r="EQ375" s="227"/>
      <c r="ER375" s="227"/>
      <c r="ES375" s="227"/>
      <c r="ET375" s="227"/>
      <c r="EU375" s="227"/>
      <c r="EV375" s="227"/>
      <c r="EW375" s="227"/>
      <c r="EX375" s="227"/>
      <c r="EY375" s="227"/>
      <c r="EZ375" s="227"/>
      <c r="FA375" s="227"/>
      <c r="FB375" s="227"/>
      <c r="FC375" s="227"/>
      <c r="FD375" s="227"/>
      <c r="FE375" s="227"/>
      <c r="FF375" s="227"/>
      <c r="FG375" s="227"/>
      <c r="FH375" s="227"/>
      <c r="FI375" s="227"/>
      <c r="FJ375" s="227"/>
      <c r="FK375" s="227"/>
      <c r="FL375" s="227"/>
      <c r="FM375" s="227"/>
      <c r="FN375" s="227"/>
      <c r="FO375" s="227"/>
      <c r="FP375" s="227"/>
      <c r="FQ375" s="227"/>
      <c r="FR375" s="227"/>
      <c r="FS375" s="227"/>
      <c r="FT375" s="227"/>
      <c r="FU375" s="227"/>
      <c r="FV375" s="227"/>
      <c r="FW375" s="227"/>
      <c r="FX375" s="227"/>
      <c r="FY375" s="227"/>
      <c r="FZ375" s="227"/>
      <c r="GA375" s="227"/>
      <c r="GB375" s="227"/>
      <c r="GC375" s="227"/>
      <c r="GD375" s="227"/>
      <c r="GE375" s="227"/>
      <c r="GF375" s="227"/>
      <c r="GG375" s="227"/>
      <c r="GH375" s="227"/>
      <c r="GI375" s="227"/>
      <c r="GJ375" s="227"/>
      <c r="GK375" s="227"/>
      <c r="GL375" s="227"/>
      <c r="GM375" s="227"/>
      <c r="GN375" s="227"/>
      <c r="GO375" s="227"/>
      <c r="GP375" s="227"/>
      <c r="GQ375" s="227"/>
      <c r="GR375" s="227"/>
      <c r="GS375" s="227"/>
      <c r="GT375" s="227"/>
      <c r="GU375" s="227"/>
      <c r="GV375" s="227"/>
      <c r="GW375" s="227"/>
      <c r="GX375" s="227"/>
      <c r="GY375" s="227"/>
      <c r="GZ375" s="227"/>
      <c r="HA375" s="227"/>
      <c r="HB375" s="227"/>
      <c r="HC375" s="227"/>
      <c r="HD375" s="227"/>
      <c r="HE375" s="227"/>
      <c r="HF375" s="227"/>
      <c r="HG375" s="227"/>
      <c r="HH375" s="227"/>
      <c r="HI375" s="227"/>
      <c r="HJ375" s="227"/>
      <c r="HK375" s="227"/>
      <c r="HL375" s="227"/>
      <c r="HM375" s="227"/>
      <c r="HN375" s="227"/>
      <c r="HO375" s="227"/>
      <c r="HP375" s="227"/>
      <c r="HQ375" s="227"/>
      <c r="HR375" s="227"/>
      <c r="HS375" s="227"/>
      <c r="HT375" s="227"/>
      <c r="HU375" s="227"/>
      <c r="HV375" s="227"/>
      <c r="HW375" s="227"/>
      <c r="HX375" s="227"/>
      <c r="HY375" s="227"/>
      <c r="HZ375" s="227"/>
      <c r="IA375" s="227"/>
      <c r="IB375" s="227"/>
      <c r="IC375" s="227"/>
      <c r="ID375" s="227"/>
      <c r="IE375" s="227"/>
      <c r="IF375" s="227"/>
      <c r="IG375" s="227"/>
      <c r="IH375" s="227"/>
      <c r="II375" s="227"/>
      <c r="IJ375" s="227"/>
      <c r="IK375" s="227"/>
      <c r="IL375" s="227"/>
      <c r="IM375" s="227"/>
      <c r="IN375" s="227"/>
      <c r="IO375" s="227"/>
      <c r="IP375" s="227"/>
      <c r="IQ375" s="227"/>
      <c r="IR375" s="227"/>
      <c r="IS375" s="227"/>
      <c r="IT375" s="227"/>
      <c r="IU375" s="227"/>
      <c r="IV375" s="227"/>
    </row>
    <row r="376" spans="1:256">
      <c r="A376" s="107"/>
      <c r="D376" s="157"/>
      <c r="E376" s="227"/>
      <c r="F376" s="157"/>
      <c r="G376" s="227"/>
      <c r="H376" s="109"/>
      <c r="I376" s="109"/>
      <c r="J376" s="109"/>
      <c r="K376" s="227"/>
      <c r="L376" s="227"/>
      <c r="M376" s="227"/>
      <c r="N376" s="227"/>
      <c r="O376" s="227"/>
      <c r="P376" s="227"/>
      <c r="Q376" s="227"/>
      <c r="R376" s="227"/>
      <c r="S376" s="227"/>
      <c r="T376" s="227"/>
      <c r="U376" s="227"/>
      <c r="V376" s="227"/>
      <c r="W376" s="227"/>
      <c r="X376" s="227"/>
      <c r="Y376" s="227"/>
      <c r="Z376" s="227"/>
      <c r="AA376" s="227"/>
      <c r="AB376" s="227"/>
      <c r="AC376" s="227"/>
      <c r="AD376" s="227"/>
      <c r="AE376" s="227"/>
      <c r="AF376" s="227"/>
      <c r="AG376" s="227"/>
      <c r="AH376" s="227"/>
      <c r="AI376" s="227"/>
      <c r="AJ376" s="227"/>
      <c r="AK376" s="227"/>
      <c r="AL376" s="227"/>
      <c r="AM376" s="227"/>
      <c r="AN376" s="227"/>
      <c r="AO376" s="227"/>
      <c r="AP376" s="227"/>
      <c r="AQ376" s="227"/>
      <c r="AR376" s="227"/>
      <c r="AS376" s="227"/>
      <c r="AT376" s="227"/>
      <c r="AU376" s="227"/>
      <c r="AV376" s="227"/>
      <c r="AW376" s="227"/>
      <c r="AX376" s="227"/>
      <c r="AY376" s="227"/>
      <c r="AZ376" s="227"/>
      <c r="BA376" s="227"/>
      <c r="BB376" s="227"/>
      <c r="BC376" s="227"/>
      <c r="BD376" s="227"/>
      <c r="BE376" s="227"/>
      <c r="BF376" s="227"/>
      <c r="BG376" s="227"/>
      <c r="BH376" s="227"/>
      <c r="BI376" s="227"/>
      <c r="BJ376" s="227"/>
      <c r="BK376" s="227"/>
      <c r="BL376" s="227"/>
      <c r="BM376" s="227"/>
      <c r="BN376" s="227"/>
      <c r="BO376" s="227"/>
      <c r="BP376" s="227"/>
      <c r="BQ376" s="227"/>
      <c r="BR376" s="227"/>
      <c r="BS376" s="227"/>
      <c r="BT376" s="227"/>
      <c r="BU376" s="227"/>
      <c r="BV376" s="227"/>
      <c r="BW376" s="227"/>
      <c r="BX376" s="227"/>
      <c r="BY376" s="227"/>
      <c r="BZ376" s="227"/>
      <c r="CA376" s="227"/>
      <c r="CB376" s="227"/>
      <c r="CC376" s="109"/>
      <c r="CD376" s="109"/>
      <c r="CE376" s="109"/>
      <c r="CF376" s="109"/>
      <c r="CG376" s="109"/>
      <c r="CH376" s="109"/>
      <c r="CI376" s="109"/>
      <c r="CJ376" s="109"/>
      <c r="CK376" s="109"/>
      <c r="CL376" s="109"/>
      <c r="CM376" s="109"/>
      <c r="CN376" s="109"/>
      <c r="CO376" s="109"/>
      <c r="CP376" s="109"/>
      <c r="CQ376" s="109"/>
      <c r="CR376" s="109"/>
      <c r="CS376" s="109"/>
      <c r="CT376" s="109"/>
      <c r="CU376" s="227"/>
      <c r="CV376" s="227"/>
      <c r="CW376" s="227"/>
      <c r="CX376" s="227"/>
      <c r="CY376" s="227"/>
      <c r="CZ376" s="227"/>
      <c r="DA376" s="227"/>
      <c r="DB376" s="227"/>
      <c r="DC376" s="227"/>
      <c r="DD376" s="227"/>
      <c r="DE376" s="227"/>
      <c r="DF376" s="227"/>
      <c r="DG376" s="227"/>
      <c r="DH376" s="227"/>
      <c r="DI376" s="227"/>
      <c r="DJ376" s="227"/>
      <c r="DK376" s="227"/>
      <c r="DL376" s="227"/>
      <c r="DM376" s="227"/>
      <c r="DN376" s="227"/>
      <c r="DO376" s="227"/>
      <c r="DP376" s="227"/>
      <c r="DQ376" s="227"/>
      <c r="DR376" s="227"/>
      <c r="DS376" s="227"/>
      <c r="DT376" s="227"/>
      <c r="DU376" s="227"/>
      <c r="DV376" s="227"/>
      <c r="DW376" s="227"/>
      <c r="DX376" s="227"/>
      <c r="DY376" s="227"/>
      <c r="DZ376" s="227"/>
      <c r="EA376" s="227"/>
      <c r="EB376" s="227"/>
      <c r="EC376" s="227"/>
      <c r="ED376" s="227"/>
      <c r="EE376" s="227"/>
      <c r="EF376" s="227"/>
      <c r="EG376" s="227"/>
      <c r="EH376" s="227"/>
      <c r="EI376" s="227"/>
      <c r="EJ376" s="227"/>
      <c r="EK376" s="227"/>
      <c r="EL376" s="227"/>
      <c r="EM376" s="227"/>
      <c r="EN376" s="227"/>
      <c r="EO376" s="227"/>
      <c r="EP376" s="227"/>
      <c r="EQ376" s="227"/>
      <c r="ER376" s="227"/>
      <c r="ES376" s="227"/>
      <c r="ET376" s="227"/>
      <c r="EU376" s="227"/>
      <c r="EV376" s="227"/>
      <c r="EW376" s="227"/>
      <c r="EX376" s="227"/>
      <c r="EY376" s="227"/>
      <c r="EZ376" s="227"/>
      <c r="FA376" s="227"/>
      <c r="FB376" s="227"/>
      <c r="FC376" s="227"/>
      <c r="FD376" s="227"/>
      <c r="FE376" s="227"/>
      <c r="FF376" s="227"/>
      <c r="FG376" s="227"/>
      <c r="FH376" s="227"/>
      <c r="FI376" s="227"/>
      <c r="FJ376" s="227"/>
      <c r="FK376" s="227"/>
      <c r="FL376" s="227"/>
      <c r="FM376" s="227"/>
      <c r="FN376" s="227"/>
      <c r="FO376" s="227"/>
      <c r="FP376" s="227"/>
      <c r="FQ376" s="227"/>
      <c r="FR376" s="227"/>
      <c r="FS376" s="227"/>
      <c r="FT376" s="227"/>
      <c r="FU376" s="227"/>
      <c r="FV376" s="227"/>
      <c r="FW376" s="227"/>
      <c r="FX376" s="227"/>
      <c r="FY376" s="227"/>
      <c r="FZ376" s="227"/>
      <c r="GA376" s="227"/>
      <c r="GB376" s="227"/>
      <c r="GC376" s="227"/>
      <c r="GD376" s="227"/>
      <c r="GE376" s="227"/>
      <c r="GF376" s="227"/>
      <c r="GG376" s="227"/>
      <c r="GH376" s="227"/>
      <c r="GI376" s="227"/>
      <c r="GJ376" s="227"/>
      <c r="GK376" s="227"/>
      <c r="GL376" s="227"/>
      <c r="GM376" s="227"/>
      <c r="GN376" s="227"/>
      <c r="GO376" s="227"/>
      <c r="GP376" s="227"/>
      <c r="GQ376" s="227"/>
      <c r="GR376" s="227"/>
      <c r="GS376" s="227"/>
      <c r="GT376" s="227"/>
      <c r="GU376" s="227"/>
      <c r="GV376" s="227"/>
      <c r="GW376" s="227"/>
      <c r="GX376" s="227"/>
      <c r="GY376" s="227"/>
      <c r="GZ376" s="227"/>
      <c r="HA376" s="227"/>
      <c r="HB376" s="227"/>
      <c r="HC376" s="227"/>
      <c r="HD376" s="227"/>
      <c r="HE376" s="227"/>
      <c r="HF376" s="227"/>
      <c r="HG376" s="227"/>
      <c r="HH376" s="227"/>
      <c r="HI376" s="227"/>
      <c r="HJ376" s="227"/>
      <c r="HK376" s="227"/>
      <c r="HL376" s="227"/>
      <c r="HM376" s="227"/>
      <c r="HN376" s="227"/>
      <c r="HO376" s="227"/>
      <c r="HP376" s="227"/>
      <c r="HQ376" s="227"/>
      <c r="HR376" s="227"/>
      <c r="HS376" s="227"/>
      <c r="HT376" s="227"/>
      <c r="HU376" s="227"/>
      <c r="HV376" s="227"/>
      <c r="HW376" s="227"/>
      <c r="HX376" s="227"/>
      <c r="HY376" s="227"/>
      <c r="HZ376" s="227"/>
      <c r="IA376" s="227"/>
      <c r="IB376" s="227"/>
      <c r="IC376" s="227"/>
      <c r="ID376" s="227"/>
      <c r="IE376" s="227"/>
      <c r="IF376" s="227"/>
      <c r="IG376" s="227"/>
      <c r="IH376" s="227"/>
      <c r="II376" s="227"/>
      <c r="IJ376" s="227"/>
      <c r="IK376" s="227"/>
      <c r="IL376" s="227"/>
      <c r="IM376" s="227"/>
      <c r="IN376" s="227"/>
      <c r="IO376" s="227"/>
      <c r="IP376" s="227"/>
      <c r="IQ376" s="227"/>
      <c r="IR376" s="227"/>
      <c r="IS376" s="227"/>
      <c r="IT376" s="227"/>
      <c r="IU376" s="227"/>
      <c r="IV376" s="227"/>
    </row>
    <row r="377" spans="1:256">
      <c r="A377" s="107"/>
      <c r="D377" s="157"/>
      <c r="E377" s="227"/>
      <c r="F377" s="157"/>
      <c r="G377" s="227"/>
      <c r="H377" s="109"/>
      <c r="I377" s="109"/>
      <c r="J377" s="109"/>
      <c r="K377" s="227"/>
      <c r="L377" s="227"/>
      <c r="M377" s="227"/>
      <c r="N377" s="227"/>
      <c r="O377" s="227"/>
      <c r="P377" s="227"/>
      <c r="Q377" s="227"/>
      <c r="R377" s="227"/>
      <c r="S377" s="227"/>
      <c r="T377" s="227"/>
      <c r="U377" s="227"/>
      <c r="V377" s="227"/>
      <c r="W377" s="227"/>
      <c r="X377" s="227"/>
      <c r="Y377" s="227"/>
      <c r="Z377" s="227"/>
      <c r="AA377" s="227"/>
      <c r="AB377" s="227"/>
      <c r="AC377" s="227"/>
      <c r="AD377" s="227"/>
      <c r="AE377" s="227"/>
      <c r="AF377" s="227"/>
      <c r="AG377" s="227"/>
      <c r="AH377" s="227"/>
      <c r="AI377" s="227"/>
      <c r="AJ377" s="227"/>
      <c r="AK377" s="227"/>
      <c r="AL377" s="227"/>
      <c r="AM377" s="227"/>
      <c r="AN377" s="227"/>
      <c r="AO377" s="227"/>
      <c r="AP377" s="227"/>
      <c r="AQ377" s="227"/>
      <c r="AR377" s="227"/>
      <c r="AS377" s="227"/>
      <c r="AT377" s="227"/>
      <c r="AU377" s="227"/>
      <c r="AV377" s="227"/>
      <c r="AW377" s="227"/>
      <c r="AX377" s="227"/>
      <c r="AY377" s="227"/>
      <c r="AZ377" s="227"/>
      <c r="BA377" s="227"/>
      <c r="BB377" s="227"/>
      <c r="BC377" s="227"/>
      <c r="BD377" s="227"/>
      <c r="BE377" s="227"/>
      <c r="BF377" s="227"/>
      <c r="BG377" s="227"/>
      <c r="BH377" s="227"/>
      <c r="BI377" s="227"/>
      <c r="BJ377" s="227"/>
      <c r="BK377" s="227"/>
      <c r="BL377" s="227"/>
      <c r="BM377" s="227"/>
      <c r="BN377" s="227"/>
      <c r="BO377" s="227"/>
      <c r="BP377" s="227"/>
      <c r="BQ377" s="227"/>
      <c r="BR377" s="227"/>
      <c r="BS377" s="227"/>
      <c r="BT377" s="227"/>
      <c r="BU377" s="227"/>
      <c r="BV377" s="227"/>
      <c r="BW377" s="227"/>
      <c r="BX377" s="227"/>
      <c r="BY377" s="227"/>
      <c r="BZ377" s="227"/>
      <c r="CA377" s="227"/>
      <c r="CB377" s="227"/>
      <c r="CC377" s="109"/>
      <c r="CD377" s="109"/>
      <c r="CE377" s="109"/>
      <c r="CF377" s="109"/>
      <c r="CG377" s="109"/>
      <c r="CH377" s="109"/>
      <c r="CI377" s="109"/>
      <c r="CJ377" s="109"/>
      <c r="CK377" s="109"/>
      <c r="CL377" s="109"/>
      <c r="CM377" s="109"/>
      <c r="CN377" s="109"/>
      <c r="CO377" s="109"/>
      <c r="CP377" s="109"/>
      <c r="CQ377" s="109"/>
      <c r="CR377" s="109"/>
      <c r="CS377" s="109"/>
      <c r="CT377" s="109"/>
      <c r="CU377" s="227"/>
      <c r="CV377" s="227"/>
      <c r="CW377" s="227"/>
      <c r="CX377" s="227"/>
      <c r="CY377" s="227"/>
      <c r="CZ377" s="227"/>
      <c r="DA377" s="227"/>
      <c r="DB377" s="227"/>
      <c r="DC377" s="227"/>
      <c r="DD377" s="227"/>
      <c r="DE377" s="227"/>
      <c r="DF377" s="227"/>
      <c r="DG377" s="227"/>
      <c r="DH377" s="227"/>
      <c r="DI377" s="227"/>
      <c r="DJ377" s="227"/>
      <c r="DK377" s="227"/>
      <c r="DL377" s="227"/>
      <c r="DM377" s="227"/>
      <c r="DN377" s="227"/>
      <c r="DO377" s="227"/>
      <c r="DP377" s="227"/>
      <c r="DQ377" s="227"/>
      <c r="DR377" s="227"/>
      <c r="DS377" s="227"/>
      <c r="DT377" s="227"/>
      <c r="DU377" s="227"/>
      <c r="DV377" s="227"/>
      <c r="DW377" s="227"/>
      <c r="DX377" s="227"/>
      <c r="DY377" s="227"/>
      <c r="DZ377" s="227"/>
      <c r="EA377" s="227"/>
      <c r="EB377" s="227"/>
      <c r="EC377" s="227"/>
      <c r="ED377" s="227"/>
      <c r="EE377" s="227"/>
      <c r="EF377" s="227"/>
      <c r="EG377" s="227"/>
      <c r="EH377" s="227"/>
      <c r="EI377" s="227"/>
      <c r="EJ377" s="227"/>
      <c r="EK377" s="227"/>
      <c r="EL377" s="227"/>
      <c r="EM377" s="227"/>
      <c r="EN377" s="227"/>
      <c r="EO377" s="227"/>
      <c r="EP377" s="227"/>
      <c r="EQ377" s="227"/>
      <c r="ER377" s="227"/>
      <c r="ES377" s="227"/>
      <c r="ET377" s="227"/>
      <c r="EU377" s="227"/>
      <c r="EV377" s="227"/>
      <c r="EW377" s="227"/>
      <c r="EX377" s="227"/>
      <c r="EY377" s="227"/>
      <c r="EZ377" s="227"/>
      <c r="FA377" s="227"/>
      <c r="FB377" s="227"/>
      <c r="FC377" s="227"/>
      <c r="FD377" s="227"/>
      <c r="FE377" s="227"/>
      <c r="FF377" s="227"/>
      <c r="FG377" s="227"/>
      <c r="FH377" s="227"/>
      <c r="FI377" s="227"/>
      <c r="FJ377" s="227"/>
      <c r="FK377" s="227"/>
      <c r="FL377" s="227"/>
      <c r="FM377" s="227"/>
      <c r="FN377" s="227"/>
      <c r="FO377" s="227"/>
      <c r="FP377" s="227"/>
      <c r="FQ377" s="227"/>
      <c r="FR377" s="227"/>
      <c r="FS377" s="227"/>
      <c r="FT377" s="227"/>
      <c r="FU377" s="227"/>
      <c r="FV377" s="227"/>
      <c r="FW377" s="227"/>
      <c r="FX377" s="227"/>
      <c r="FY377" s="227"/>
      <c r="FZ377" s="227"/>
      <c r="GA377" s="227"/>
      <c r="GB377" s="227"/>
      <c r="GC377" s="227"/>
      <c r="GD377" s="227"/>
      <c r="GE377" s="227"/>
      <c r="GF377" s="227"/>
      <c r="GG377" s="227"/>
      <c r="GH377" s="227"/>
      <c r="GI377" s="227"/>
      <c r="GJ377" s="227"/>
      <c r="GK377" s="227"/>
      <c r="GL377" s="227"/>
      <c r="GM377" s="227"/>
      <c r="GN377" s="227"/>
      <c r="GO377" s="227"/>
      <c r="GP377" s="227"/>
      <c r="GQ377" s="227"/>
      <c r="GR377" s="227"/>
      <c r="GS377" s="227"/>
      <c r="GT377" s="227"/>
      <c r="GU377" s="227"/>
      <c r="GV377" s="227"/>
      <c r="GW377" s="227"/>
      <c r="GX377" s="227"/>
      <c r="GY377" s="227"/>
      <c r="GZ377" s="227"/>
      <c r="HA377" s="227"/>
      <c r="HB377" s="227"/>
      <c r="HC377" s="227"/>
      <c r="HD377" s="227"/>
      <c r="HE377" s="227"/>
      <c r="HF377" s="227"/>
      <c r="HG377" s="227"/>
      <c r="HH377" s="227"/>
      <c r="HI377" s="227"/>
      <c r="HJ377" s="227"/>
      <c r="HK377" s="227"/>
      <c r="HL377" s="227"/>
      <c r="HM377" s="227"/>
      <c r="HN377" s="227"/>
      <c r="HO377" s="227"/>
      <c r="HP377" s="227"/>
      <c r="HQ377" s="227"/>
      <c r="HR377" s="227"/>
      <c r="HS377" s="227"/>
      <c r="HT377" s="227"/>
      <c r="HU377" s="227"/>
      <c r="HV377" s="227"/>
      <c r="HW377" s="227"/>
      <c r="HX377" s="227"/>
      <c r="HY377" s="227"/>
      <c r="HZ377" s="227"/>
      <c r="IA377" s="227"/>
      <c r="IB377" s="227"/>
      <c r="IC377" s="227"/>
      <c r="ID377" s="227"/>
      <c r="IE377" s="227"/>
      <c r="IF377" s="227"/>
      <c r="IG377" s="227"/>
      <c r="IH377" s="227"/>
      <c r="II377" s="227"/>
      <c r="IJ377" s="227"/>
      <c r="IK377" s="227"/>
      <c r="IL377" s="227"/>
      <c r="IM377" s="227"/>
      <c r="IN377" s="227"/>
      <c r="IO377" s="227"/>
      <c r="IP377" s="227"/>
      <c r="IQ377" s="227"/>
      <c r="IR377" s="227"/>
      <c r="IS377" s="227"/>
      <c r="IT377" s="227"/>
      <c r="IU377" s="227"/>
      <c r="IV377" s="227"/>
    </row>
    <row r="378" spans="1:256">
      <c r="A378" s="107"/>
      <c r="D378" s="157"/>
      <c r="E378" s="227"/>
      <c r="F378" s="157"/>
      <c r="G378" s="227"/>
      <c r="H378" s="109"/>
      <c r="I378" s="109"/>
      <c r="J378" s="109"/>
      <c r="K378" s="227"/>
      <c r="L378" s="227"/>
      <c r="M378" s="227"/>
      <c r="N378" s="227"/>
      <c r="O378" s="227"/>
      <c r="P378" s="227"/>
      <c r="Q378" s="227"/>
      <c r="R378" s="227"/>
      <c r="S378" s="227"/>
      <c r="T378" s="227"/>
      <c r="U378" s="227"/>
      <c r="V378" s="227"/>
      <c r="W378" s="227"/>
      <c r="X378" s="227"/>
      <c r="Y378" s="227"/>
      <c r="Z378" s="227"/>
      <c r="AA378" s="227"/>
      <c r="AB378" s="227"/>
      <c r="AC378" s="227"/>
      <c r="AD378" s="227"/>
      <c r="AE378" s="227"/>
      <c r="AF378" s="227"/>
      <c r="AG378" s="227"/>
      <c r="AH378" s="227"/>
      <c r="AI378" s="227"/>
      <c r="AJ378" s="227"/>
      <c r="AK378" s="227"/>
      <c r="AL378" s="227"/>
      <c r="AM378" s="227"/>
      <c r="AN378" s="227"/>
      <c r="AO378" s="227"/>
      <c r="AP378" s="227"/>
      <c r="AQ378" s="227"/>
      <c r="AR378" s="227"/>
      <c r="AS378" s="227"/>
      <c r="AT378" s="227"/>
      <c r="AU378" s="227"/>
      <c r="AV378" s="227"/>
      <c r="AW378" s="227"/>
      <c r="AX378" s="227"/>
      <c r="AY378" s="227"/>
      <c r="AZ378" s="227"/>
      <c r="BA378" s="227"/>
      <c r="BB378" s="227"/>
      <c r="BC378" s="227"/>
      <c r="BD378" s="227"/>
      <c r="BE378" s="227"/>
      <c r="BF378" s="227"/>
      <c r="BG378" s="227"/>
      <c r="BH378" s="227"/>
      <c r="BI378" s="227"/>
      <c r="BJ378" s="227"/>
      <c r="BK378" s="227"/>
      <c r="BL378" s="227"/>
      <c r="BM378" s="227"/>
      <c r="BN378" s="227"/>
      <c r="BO378" s="227"/>
      <c r="BP378" s="227"/>
      <c r="BQ378" s="227"/>
      <c r="BR378" s="227"/>
      <c r="BS378" s="227"/>
      <c r="BT378" s="227"/>
      <c r="BU378" s="227"/>
      <c r="BV378" s="227"/>
      <c r="BW378" s="227"/>
      <c r="BX378" s="227"/>
      <c r="BY378" s="227"/>
      <c r="BZ378" s="227"/>
      <c r="CA378" s="227"/>
      <c r="CB378" s="227"/>
      <c r="CC378" s="109"/>
      <c r="CD378" s="109"/>
      <c r="CE378" s="109"/>
      <c r="CF378" s="109"/>
      <c r="CG378" s="109"/>
      <c r="CH378" s="109"/>
      <c r="CI378" s="109"/>
      <c r="CJ378" s="109"/>
      <c r="CK378" s="109"/>
      <c r="CL378" s="109"/>
      <c r="CM378" s="109"/>
      <c r="CN378" s="109"/>
      <c r="CO378" s="109"/>
      <c r="CP378" s="109"/>
      <c r="CQ378" s="109"/>
      <c r="CR378" s="109"/>
      <c r="CS378" s="109"/>
      <c r="CT378" s="109"/>
      <c r="CU378" s="227"/>
      <c r="CV378" s="227"/>
      <c r="CW378" s="227"/>
      <c r="CX378" s="227"/>
      <c r="CY378" s="227"/>
      <c r="CZ378" s="227"/>
      <c r="DA378" s="227"/>
      <c r="DB378" s="227"/>
      <c r="DC378" s="227"/>
      <c r="DD378" s="227"/>
      <c r="DE378" s="227"/>
      <c r="DF378" s="227"/>
      <c r="DG378" s="227"/>
      <c r="DH378" s="227"/>
      <c r="DI378" s="227"/>
      <c r="DJ378" s="227"/>
      <c r="DK378" s="227"/>
      <c r="DL378" s="227"/>
      <c r="DM378" s="227"/>
      <c r="DN378" s="227"/>
      <c r="DO378" s="227"/>
      <c r="DP378" s="227"/>
      <c r="DQ378" s="227"/>
      <c r="DR378" s="227"/>
      <c r="DS378" s="227"/>
      <c r="DT378" s="227"/>
      <c r="DU378" s="227"/>
      <c r="DV378" s="227"/>
      <c r="DW378" s="227"/>
      <c r="DX378" s="227"/>
      <c r="DY378" s="227"/>
      <c r="DZ378" s="227"/>
      <c r="EA378" s="227"/>
      <c r="EB378" s="227"/>
      <c r="EC378" s="227"/>
      <c r="ED378" s="227"/>
      <c r="EE378" s="227"/>
      <c r="EF378" s="227"/>
      <c r="EG378" s="227"/>
      <c r="EH378" s="227"/>
      <c r="EI378" s="227"/>
      <c r="EJ378" s="227"/>
      <c r="EK378" s="227"/>
      <c r="EL378" s="227"/>
      <c r="EM378" s="227"/>
      <c r="EN378" s="227"/>
      <c r="EO378" s="227"/>
      <c r="EP378" s="227"/>
      <c r="EQ378" s="227"/>
      <c r="ER378" s="227"/>
      <c r="ES378" s="227"/>
      <c r="ET378" s="227"/>
      <c r="EU378" s="227"/>
      <c r="EV378" s="227"/>
      <c r="EW378" s="227"/>
      <c r="EX378" s="227"/>
      <c r="EY378" s="227"/>
      <c r="EZ378" s="227"/>
      <c r="FA378" s="227"/>
      <c r="FB378" s="227"/>
      <c r="FC378" s="227"/>
      <c r="FD378" s="227"/>
      <c r="FE378" s="227"/>
      <c r="FF378" s="227"/>
      <c r="FG378" s="227"/>
      <c r="FH378" s="227"/>
      <c r="FI378" s="227"/>
      <c r="FJ378" s="227"/>
      <c r="FK378" s="227"/>
      <c r="FL378" s="227"/>
      <c r="FM378" s="227"/>
      <c r="FN378" s="227"/>
      <c r="FO378" s="227"/>
      <c r="FP378" s="227"/>
      <c r="FQ378" s="227"/>
      <c r="FR378" s="227"/>
      <c r="FS378" s="227"/>
      <c r="FT378" s="227"/>
      <c r="FU378" s="227"/>
      <c r="FV378" s="227"/>
      <c r="FW378" s="227"/>
      <c r="FX378" s="227"/>
      <c r="FY378" s="227"/>
      <c r="FZ378" s="227"/>
      <c r="GA378" s="227"/>
      <c r="GB378" s="227"/>
      <c r="GC378" s="227"/>
      <c r="GD378" s="227"/>
      <c r="GE378" s="227"/>
      <c r="GF378" s="227"/>
      <c r="GG378" s="227"/>
      <c r="GH378" s="227"/>
      <c r="GI378" s="227"/>
      <c r="GJ378" s="227"/>
      <c r="GK378" s="227"/>
      <c r="GL378" s="227"/>
      <c r="GM378" s="227"/>
      <c r="GN378" s="227"/>
      <c r="GO378" s="227"/>
      <c r="GP378" s="227"/>
      <c r="GQ378" s="227"/>
      <c r="GR378" s="227"/>
      <c r="GS378" s="227"/>
      <c r="GT378" s="227"/>
      <c r="GU378" s="227"/>
      <c r="GV378" s="227"/>
      <c r="GW378" s="227"/>
      <c r="GX378" s="227"/>
      <c r="GY378" s="227"/>
      <c r="GZ378" s="227"/>
      <c r="HA378" s="227"/>
      <c r="HB378" s="227"/>
      <c r="HC378" s="227"/>
      <c r="HD378" s="227"/>
      <c r="HE378" s="227"/>
      <c r="HF378" s="227"/>
      <c r="HG378" s="227"/>
      <c r="HH378" s="227"/>
      <c r="HI378" s="227"/>
      <c r="HJ378" s="227"/>
      <c r="HK378" s="227"/>
      <c r="HL378" s="227"/>
      <c r="HM378" s="227"/>
      <c r="HN378" s="227"/>
      <c r="HO378" s="227"/>
      <c r="HP378" s="227"/>
      <c r="HQ378" s="227"/>
      <c r="HR378" s="227"/>
      <c r="HS378" s="227"/>
      <c r="HT378" s="227"/>
      <c r="HU378" s="227"/>
      <c r="HV378" s="227"/>
      <c r="HW378" s="227"/>
      <c r="HX378" s="227"/>
      <c r="HY378" s="227"/>
      <c r="HZ378" s="227"/>
      <c r="IA378" s="227"/>
      <c r="IB378" s="227"/>
      <c r="IC378" s="227"/>
      <c r="ID378" s="227"/>
      <c r="IE378" s="227"/>
      <c r="IF378" s="227"/>
      <c r="IG378" s="227"/>
      <c r="IH378" s="227"/>
      <c r="II378" s="227"/>
      <c r="IJ378" s="227"/>
      <c r="IK378" s="227"/>
      <c r="IL378" s="227"/>
      <c r="IM378" s="227"/>
      <c r="IN378" s="227"/>
      <c r="IO378" s="227"/>
      <c r="IP378" s="227"/>
      <c r="IQ378" s="227"/>
      <c r="IR378" s="227"/>
      <c r="IS378" s="227"/>
      <c r="IT378" s="227"/>
      <c r="IU378" s="227"/>
      <c r="IV378" s="227"/>
    </row>
    <row r="379" spans="1:256">
      <c r="A379" s="107"/>
      <c r="D379" s="157"/>
      <c r="E379" s="227"/>
      <c r="F379" s="157"/>
      <c r="G379" s="227"/>
      <c r="H379" s="109"/>
      <c r="I379" s="109"/>
      <c r="J379" s="109"/>
      <c r="K379" s="227"/>
      <c r="L379" s="227"/>
      <c r="M379" s="227"/>
      <c r="N379" s="227"/>
      <c r="O379" s="227"/>
      <c r="P379" s="227"/>
      <c r="Q379" s="227"/>
      <c r="R379" s="227"/>
      <c r="S379" s="227"/>
      <c r="T379" s="227"/>
      <c r="U379" s="227"/>
      <c r="V379" s="227"/>
      <c r="W379" s="227"/>
      <c r="X379" s="227"/>
      <c r="Y379" s="227"/>
      <c r="Z379" s="227"/>
      <c r="AA379" s="227"/>
      <c r="AB379" s="227"/>
      <c r="AC379" s="227"/>
      <c r="AD379" s="227"/>
      <c r="AE379" s="227"/>
      <c r="AF379" s="227"/>
      <c r="AG379" s="227"/>
      <c r="AH379" s="227"/>
      <c r="AI379" s="227"/>
      <c r="AJ379" s="227"/>
      <c r="AK379" s="227"/>
      <c r="AL379" s="227"/>
      <c r="AM379" s="227"/>
      <c r="AN379" s="227"/>
      <c r="AO379" s="227"/>
      <c r="AP379" s="227"/>
      <c r="AQ379" s="227"/>
      <c r="AR379" s="227"/>
      <c r="AS379" s="227"/>
      <c r="AT379" s="227"/>
      <c r="AU379" s="227"/>
      <c r="AV379" s="227"/>
      <c r="AW379" s="227"/>
      <c r="AX379" s="227"/>
      <c r="AY379" s="227"/>
      <c r="AZ379" s="227"/>
      <c r="BA379" s="227"/>
      <c r="BB379" s="227"/>
      <c r="BC379" s="227"/>
      <c r="BD379" s="227"/>
      <c r="BE379" s="227"/>
      <c r="BF379" s="227"/>
      <c r="BG379" s="227"/>
      <c r="BH379" s="227"/>
      <c r="BI379" s="227"/>
      <c r="BJ379" s="227"/>
      <c r="BK379" s="227"/>
      <c r="BL379" s="227"/>
      <c r="BM379" s="227"/>
      <c r="BN379" s="227"/>
      <c r="BO379" s="227"/>
      <c r="BP379" s="227"/>
      <c r="BQ379" s="227"/>
      <c r="BR379" s="227"/>
      <c r="BS379" s="227"/>
      <c r="BT379" s="227"/>
      <c r="BU379" s="227"/>
      <c r="BV379" s="227"/>
      <c r="BW379" s="227"/>
      <c r="BX379" s="227"/>
      <c r="BY379" s="227"/>
      <c r="BZ379" s="227"/>
      <c r="CA379" s="227"/>
      <c r="CB379" s="227"/>
      <c r="CC379" s="109"/>
      <c r="CD379" s="109"/>
      <c r="CE379" s="109"/>
      <c r="CF379" s="109"/>
      <c r="CG379" s="109"/>
      <c r="CH379" s="109"/>
      <c r="CI379" s="109"/>
      <c r="CJ379" s="109"/>
      <c r="CK379" s="109"/>
      <c r="CL379" s="109"/>
      <c r="CM379" s="109"/>
      <c r="CN379" s="109"/>
      <c r="CO379" s="109"/>
      <c r="CP379" s="109"/>
      <c r="CQ379" s="109"/>
      <c r="CR379" s="109"/>
      <c r="CS379" s="109"/>
      <c r="CT379" s="109"/>
      <c r="CU379" s="227"/>
      <c r="CV379" s="227"/>
      <c r="CW379" s="227"/>
      <c r="CX379" s="227"/>
      <c r="CY379" s="227"/>
      <c r="CZ379" s="227"/>
      <c r="DA379" s="227"/>
      <c r="DB379" s="227"/>
      <c r="DC379" s="227"/>
      <c r="DD379" s="227"/>
      <c r="DE379" s="227"/>
      <c r="DF379" s="227"/>
      <c r="DG379" s="227"/>
      <c r="DH379" s="227"/>
      <c r="DI379" s="227"/>
      <c r="DJ379" s="227"/>
      <c r="DK379" s="227"/>
      <c r="DL379" s="227"/>
      <c r="DM379" s="227"/>
      <c r="DN379" s="227"/>
      <c r="DO379" s="227"/>
      <c r="DP379" s="227"/>
      <c r="DQ379" s="227"/>
      <c r="DR379" s="227"/>
      <c r="DS379" s="227"/>
      <c r="DT379" s="227"/>
      <c r="DU379" s="227"/>
      <c r="DV379" s="227"/>
      <c r="DW379" s="227"/>
      <c r="DX379" s="227"/>
      <c r="DY379" s="227"/>
      <c r="DZ379" s="227"/>
      <c r="EA379" s="227"/>
      <c r="EB379" s="227"/>
      <c r="EC379" s="227"/>
      <c r="ED379" s="227"/>
      <c r="EE379" s="227"/>
      <c r="EF379" s="227"/>
      <c r="EG379" s="227"/>
      <c r="EH379" s="227"/>
      <c r="EI379" s="227"/>
      <c r="EJ379" s="227"/>
      <c r="EK379" s="227"/>
      <c r="EL379" s="227"/>
      <c r="EM379" s="227"/>
      <c r="EN379" s="227"/>
      <c r="EO379" s="227"/>
      <c r="EP379" s="227"/>
      <c r="EQ379" s="227"/>
      <c r="ER379" s="227"/>
      <c r="ES379" s="227"/>
      <c r="ET379" s="227"/>
      <c r="EU379" s="227"/>
      <c r="EV379" s="227"/>
      <c r="EW379" s="227"/>
      <c r="EX379" s="227"/>
      <c r="EY379" s="227"/>
      <c r="EZ379" s="227"/>
      <c r="FA379" s="227"/>
      <c r="FB379" s="227"/>
      <c r="FC379" s="227"/>
      <c r="FD379" s="227"/>
      <c r="FE379" s="227"/>
      <c r="FF379" s="227"/>
      <c r="FG379" s="227"/>
      <c r="FH379" s="227"/>
      <c r="FI379" s="227"/>
      <c r="FJ379" s="227"/>
      <c r="FK379" s="227"/>
      <c r="FL379" s="227"/>
      <c r="FM379" s="227"/>
      <c r="FN379" s="227"/>
      <c r="FO379" s="227"/>
      <c r="FP379" s="227"/>
      <c r="FQ379" s="227"/>
      <c r="FR379" s="227"/>
      <c r="FS379" s="227"/>
      <c r="FT379" s="227"/>
      <c r="FU379" s="227"/>
      <c r="FV379" s="227"/>
      <c r="FW379" s="227"/>
      <c r="FX379" s="227"/>
      <c r="FY379" s="227"/>
      <c r="FZ379" s="227"/>
      <c r="GA379" s="227"/>
      <c r="GB379" s="227"/>
      <c r="GC379" s="227"/>
      <c r="GD379" s="227"/>
      <c r="GE379" s="227"/>
      <c r="GF379" s="227"/>
      <c r="GG379" s="227"/>
      <c r="GH379" s="227"/>
      <c r="GI379" s="227"/>
      <c r="GJ379" s="227"/>
      <c r="GK379" s="227"/>
      <c r="GL379" s="227"/>
      <c r="GM379" s="227"/>
      <c r="GN379" s="227"/>
      <c r="GO379" s="227"/>
      <c r="GP379" s="227"/>
      <c r="GQ379" s="227"/>
      <c r="GR379" s="227"/>
      <c r="GS379" s="227"/>
      <c r="GT379" s="227"/>
      <c r="GU379" s="227"/>
      <c r="GV379" s="227"/>
      <c r="GW379" s="227"/>
      <c r="GX379" s="227"/>
      <c r="GY379" s="227"/>
      <c r="GZ379" s="227"/>
      <c r="HA379" s="227"/>
      <c r="HB379" s="227"/>
      <c r="HC379" s="227"/>
      <c r="HD379" s="227"/>
      <c r="HE379" s="227"/>
      <c r="HF379" s="227"/>
      <c r="HG379" s="227"/>
      <c r="HH379" s="227"/>
      <c r="HI379" s="227"/>
      <c r="HJ379" s="227"/>
      <c r="HK379" s="227"/>
      <c r="HL379" s="227"/>
      <c r="HM379" s="227"/>
      <c r="HN379" s="227"/>
      <c r="HO379" s="227"/>
      <c r="HP379" s="227"/>
      <c r="HQ379" s="227"/>
      <c r="HR379" s="227"/>
      <c r="HS379" s="227"/>
      <c r="HT379" s="227"/>
      <c r="HU379" s="227"/>
      <c r="HV379" s="227"/>
      <c r="HW379" s="227"/>
      <c r="HX379" s="227"/>
      <c r="HY379" s="227"/>
      <c r="HZ379" s="227"/>
      <c r="IA379" s="227"/>
      <c r="IB379" s="227"/>
      <c r="IC379" s="227"/>
      <c r="ID379" s="227"/>
      <c r="IE379" s="227"/>
      <c r="IF379" s="227"/>
      <c r="IG379" s="227"/>
      <c r="IH379" s="227"/>
      <c r="II379" s="227"/>
      <c r="IJ379" s="227"/>
      <c r="IK379" s="227"/>
      <c r="IL379" s="227"/>
      <c r="IM379" s="227"/>
      <c r="IN379" s="227"/>
      <c r="IO379" s="227"/>
      <c r="IP379" s="227"/>
      <c r="IQ379" s="227"/>
      <c r="IR379" s="227"/>
      <c r="IS379" s="227"/>
      <c r="IT379" s="227"/>
      <c r="IU379" s="227"/>
      <c r="IV379" s="227"/>
    </row>
    <row r="380" spans="1:256">
      <c r="A380" s="107"/>
      <c r="D380" s="157"/>
      <c r="E380" s="227"/>
      <c r="F380" s="157"/>
      <c r="G380" s="227"/>
      <c r="H380" s="109"/>
      <c r="I380" s="109"/>
      <c r="J380" s="109"/>
      <c r="K380" s="227"/>
      <c r="L380" s="227"/>
      <c r="M380" s="227"/>
      <c r="N380" s="227"/>
      <c r="O380" s="227"/>
      <c r="P380" s="227"/>
      <c r="Q380" s="227"/>
      <c r="R380" s="227"/>
      <c r="S380" s="227"/>
      <c r="T380" s="227"/>
      <c r="U380" s="227"/>
      <c r="V380" s="227"/>
      <c r="W380" s="227"/>
      <c r="X380" s="227"/>
      <c r="Y380" s="227"/>
      <c r="Z380" s="227"/>
      <c r="AA380" s="227"/>
      <c r="AB380" s="227"/>
      <c r="AC380" s="227"/>
      <c r="AD380" s="227"/>
      <c r="AE380" s="227"/>
      <c r="AF380" s="227"/>
      <c r="AG380" s="227"/>
      <c r="AH380" s="227"/>
      <c r="AI380" s="227"/>
      <c r="AJ380" s="227"/>
      <c r="AK380" s="227"/>
      <c r="AL380" s="227"/>
      <c r="AM380" s="227"/>
      <c r="AN380" s="227"/>
      <c r="AO380" s="227"/>
      <c r="AP380" s="227"/>
      <c r="AQ380" s="227"/>
      <c r="AR380" s="227"/>
      <c r="AS380" s="227"/>
      <c r="AT380" s="227"/>
      <c r="AU380" s="227"/>
      <c r="AV380" s="227"/>
      <c r="AW380" s="227"/>
      <c r="AX380" s="227"/>
      <c r="AY380" s="227"/>
      <c r="AZ380" s="227"/>
      <c r="BA380" s="227"/>
      <c r="BB380" s="227"/>
      <c r="BC380" s="227"/>
      <c r="BD380" s="227"/>
      <c r="BE380" s="227"/>
      <c r="BF380" s="227"/>
      <c r="BG380" s="227"/>
      <c r="BH380" s="227"/>
      <c r="BI380" s="227"/>
      <c r="BJ380" s="227"/>
      <c r="BK380" s="227"/>
      <c r="BL380" s="227"/>
      <c r="BM380" s="227"/>
      <c r="BN380" s="227"/>
      <c r="BO380" s="227"/>
      <c r="BP380" s="227"/>
      <c r="BQ380" s="227"/>
      <c r="BR380" s="227"/>
      <c r="BS380" s="227"/>
      <c r="BT380" s="227"/>
      <c r="BU380" s="227"/>
      <c r="BV380" s="227"/>
      <c r="BW380" s="227"/>
      <c r="BX380" s="227"/>
      <c r="BY380" s="227"/>
      <c r="BZ380" s="227"/>
      <c r="CA380" s="227"/>
      <c r="CB380" s="227"/>
      <c r="CC380" s="109"/>
      <c r="CD380" s="109"/>
      <c r="CE380" s="109"/>
      <c r="CF380" s="109"/>
      <c r="CG380" s="109"/>
      <c r="CH380" s="109"/>
      <c r="CI380" s="109"/>
      <c r="CJ380" s="109"/>
      <c r="CK380" s="109"/>
      <c r="CL380" s="109"/>
      <c r="CM380" s="109"/>
      <c r="CN380" s="109"/>
      <c r="CO380" s="109"/>
      <c r="CP380" s="109"/>
      <c r="CQ380" s="109"/>
      <c r="CR380" s="109"/>
      <c r="CS380" s="109"/>
      <c r="CT380" s="109"/>
      <c r="CU380" s="227"/>
      <c r="CV380" s="227"/>
      <c r="CW380" s="227"/>
      <c r="CX380" s="227"/>
      <c r="CY380" s="227"/>
      <c r="CZ380" s="227"/>
      <c r="DA380" s="227"/>
      <c r="DB380" s="227"/>
      <c r="DC380" s="227"/>
      <c r="DD380" s="227"/>
      <c r="DE380" s="227"/>
      <c r="DF380" s="227"/>
      <c r="DG380" s="227"/>
      <c r="DH380" s="227"/>
      <c r="DI380" s="227"/>
      <c r="DJ380" s="227"/>
      <c r="DK380" s="227"/>
      <c r="DL380" s="227"/>
      <c r="DM380" s="227"/>
      <c r="DN380" s="227"/>
      <c r="DO380" s="227"/>
      <c r="DP380" s="227"/>
      <c r="DQ380" s="227"/>
      <c r="DR380" s="227"/>
      <c r="DS380" s="227"/>
      <c r="DT380" s="227"/>
      <c r="DU380" s="227"/>
      <c r="DV380" s="227"/>
      <c r="DW380" s="227"/>
      <c r="DX380" s="227"/>
      <c r="DY380" s="227"/>
      <c r="DZ380" s="227"/>
      <c r="EA380" s="227"/>
      <c r="EB380" s="227"/>
      <c r="EC380" s="227"/>
      <c r="ED380" s="227"/>
      <c r="EE380" s="227"/>
      <c r="EF380" s="227"/>
      <c r="EG380" s="227"/>
      <c r="EH380" s="227"/>
      <c r="EI380" s="227"/>
      <c r="EJ380" s="227"/>
      <c r="EK380" s="227"/>
      <c r="EL380" s="227"/>
      <c r="EM380" s="227"/>
      <c r="EN380" s="227"/>
      <c r="EO380" s="227"/>
      <c r="EP380" s="227"/>
      <c r="EQ380" s="227"/>
      <c r="ER380" s="227"/>
      <c r="ES380" s="227"/>
      <c r="ET380" s="227"/>
      <c r="EU380" s="227"/>
      <c r="EV380" s="227"/>
      <c r="EW380" s="227"/>
      <c r="EX380" s="227"/>
      <c r="EY380" s="227"/>
      <c r="EZ380" s="227"/>
      <c r="FA380" s="227"/>
      <c r="FB380" s="227"/>
      <c r="FC380" s="227"/>
      <c r="FD380" s="227"/>
      <c r="FE380" s="227"/>
      <c r="FF380" s="227"/>
      <c r="FG380" s="227"/>
      <c r="FH380" s="227"/>
      <c r="FI380" s="227"/>
      <c r="FJ380" s="227"/>
      <c r="FK380" s="227"/>
      <c r="FL380" s="227"/>
      <c r="FM380" s="227"/>
      <c r="FN380" s="227"/>
      <c r="FO380" s="227"/>
      <c r="FP380" s="227"/>
      <c r="FQ380" s="227"/>
      <c r="FR380" s="227"/>
      <c r="FS380" s="227"/>
      <c r="FT380" s="227"/>
      <c r="FU380" s="227"/>
      <c r="FV380" s="227"/>
      <c r="FW380" s="227"/>
      <c r="FX380" s="227"/>
      <c r="FY380" s="227"/>
      <c r="FZ380" s="227"/>
      <c r="GA380" s="227"/>
      <c r="GB380" s="227"/>
      <c r="GC380" s="227"/>
      <c r="GD380" s="227"/>
      <c r="GE380" s="227"/>
      <c r="GF380" s="227"/>
      <c r="GG380" s="227"/>
      <c r="GH380" s="227"/>
      <c r="GI380" s="227"/>
      <c r="GJ380" s="227"/>
      <c r="GK380" s="227"/>
      <c r="GL380" s="227"/>
      <c r="GM380" s="227"/>
      <c r="GN380" s="227"/>
      <c r="GO380" s="227"/>
      <c r="GP380" s="227"/>
      <c r="GQ380" s="227"/>
      <c r="GR380" s="227"/>
      <c r="GS380" s="227"/>
      <c r="GT380" s="227"/>
      <c r="GU380" s="227"/>
      <c r="GV380" s="227"/>
      <c r="GW380" s="227"/>
      <c r="GX380" s="227"/>
      <c r="GY380" s="227"/>
      <c r="GZ380" s="227"/>
      <c r="HA380" s="227"/>
      <c r="HB380" s="227"/>
      <c r="HC380" s="227"/>
      <c r="HD380" s="227"/>
      <c r="HE380" s="227"/>
      <c r="HF380" s="227"/>
      <c r="HG380" s="227"/>
      <c r="HH380" s="227"/>
      <c r="HI380" s="227"/>
      <c r="HJ380" s="227"/>
      <c r="HK380" s="227"/>
      <c r="HL380" s="227"/>
      <c r="HM380" s="227"/>
      <c r="HN380" s="227"/>
      <c r="HO380" s="227"/>
      <c r="HP380" s="227"/>
      <c r="HQ380" s="227"/>
      <c r="HR380" s="227"/>
      <c r="HS380" s="227"/>
      <c r="HT380" s="227"/>
      <c r="HU380" s="227"/>
      <c r="HV380" s="227"/>
      <c r="HW380" s="227"/>
      <c r="HX380" s="227"/>
      <c r="HY380" s="227"/>
      <c r="HZ380" s="227"/>
      <c r="IA380" s="227"/>
      <c r="IB380" s="227"/>
      <c r="IC380" s="227"/>
      <c r="ID380" s="227"/>
      <c r="IE380" s="227"/>
      <c r="IF380" s="227"/>
      <c r="IG380" s="227"/>
      <c r="IH380" s="227"/>
      <c r="II380" s="227"/>
      <c r="IJ380" s="227"/>
      <c r="IK380" s="227"/>
      <c r="IL380" s="227"/>
      <c r="IM380" s="227"/>
      <c r="IN380" s="227"/>
      <c r="IO380" s="227"/>
      <c r="IP380" s="227"/>
      <c r="IQ380" s="227"/>
      <c r="IR380" s="227"/>
      <c r="IS380" s="227"/>
      <c r="IT380" s="227"/>
      <c r="IU380" s="227"/>
      <c r="IV380" s="227"/>
    </row>
    <row r="381" spans="1:256">
      <c r="A381" s="107"/>
      <c r="D381" s="157"/>
      <c r="E381" s="227"/>
      <c r="F381" s="157"/>
      <c r="G381" s="227"/>
      <c r="H381" s="109"/>
      <c r="I381" s="109"/>
      <c r="J381" s="109"/>
      <c r="K381" s="227"/>
      <c r="L381" s="227"/>
      <c r="M381" s="227"/>
      <c r="N381" s="227"/>
      <c r="O381" s="227"/>
      <c r="P381" s="227"/>
      <c r="Q381" s="227"/>
      <c r="R381" s="227"/>
      <c r="S381" s="227"/>
      <c r="T381" s="227"/>
      <c r="U381" s="227"/>
      <c r="V381" s="227"/>
      <c r="W381" s="227"/>
      <c r="X381" s="227"/>
      <c r="Y381" s="227"/>
      <c r="Z381" s="227"/>
      <c r="AA381" s="227"/>
      <c r="AB381" s="227"/>
      <c r="AC381" s="227"/>
      <c r="AD381" s="227"/>
      <c r="AE381" s="227"/>
      <c r="AF381" s="227"/>
      <c r="AG381" s="227"/>
      <c r="AH381" s="227"/>
      <c r="AI381" s="227"/>
      <c r="AJ381" s="227"/>
      <c r="AK381" s="227"/>
      <c r="AL381" s="227"/>
      <c r="AM381" s="227"/>
      <c r="AN381" s="227"/>
      <c r="AO381" s="227"/>
      <c r="AP381" s="227"/>
      <c r="AQ381" s="227"/>
      <c r="AR381" s="227"/>
      <c r="AS381" s="227"/>
      <c r="AT381" s="227"/>
      <c r="AU381" s="227"/>
      <c r="AV381" s="227"/>
      <c r="AW381" s="227"/>
      <c r="AX381" s="227"/>
      <c r="AY381" s="227"/>
      <c r="AZ381" s="227"/>
      <c r="BA381" s="227"/>
      <c r="BB381" s="227"/>
      <c r="BC381" s="227"/>
      <c r="BD381" s="227"/>
      <c r="BE381" s="227"/>
      <c r="BF381" s="227"/>
      <c r="BG381" s="227"/>
      <c r="BH381" s="227"/>
      <c r="BI381" s="227"/>
      <c r="BJ381" s="227"/>
      <c r="BK381" s="227"/>
      <c r="BL381" s="227"/>
      <c r="BM381" s="227"/>
      <c r="BN381" s="227"/>
      <c r="BO381" s="227"/>
      <c r="BP381" s="227"/>
      <c r="BQ381" s="227"/>
      <c r="BR381" s="227"/>
      <c r="BS381" s="227"/>
      <c r="BT381" s="227"/>
      <c r="BU381" s="227"/>
      <c r="BV381" s="227"/>
      <c r="BW381" s="227"/>
      <c r="BX381" s="227"/>
      <c r="BY381" s="227"/>
      <c r="BZ381" s="227"/>
      <c r="CA381" s="227"/>
      <c r="CB381" s="227"/>
      <c r="CC381" s="109"/>
      <c r="CD381" s="109"/>
      <c r="CE381" s="109"/>
      <c r="CF381" s="109"/>
      <c r="CG381" s="109"/>
      <c r="CH381" s="109"/>
      <c r="CI381" s="109"/>
      <c r="CJ381" s="109"/>
      <c r="CK381" s="109"/>
      <c r="CL381" s="109"/>
      <c r="CM381" s="109"/>
      <c r="CN381" s="109"/>
      <c r="CO381" s="109"/>
      <c r="CP381" s="109"/>
      <c r="CQ381" s="109"/>
      <c r="CR381" s="109"/>
      <c r="CS381" s="109"/>
      <c r="CT381" s="109"/>
      <c r="CU381" s="227"/>
      <c r="CV381" s="227"/>
      <c r="CW381" s="227"/>
      <c r="CX381" s="227"/>
      <c r="CY381" s="227"/>
      <c r="CZ381" s="227"/>
      <c r="DA381" s="227"/>
      <c r="DB381" s="227"/>
      <c r="DC381" s="227"/>
      <c r="DD381" s="227"/>
      <c r="DE381" s="227"/>
      <c r="DF381" s="227"/>
      <c r="DG381" s="227"/>
      <c r="DH381" s="227"/>
      <c r="DI381" s="227"/>
      <c r="DJ381" s="227"/>
      <c r="DK381" s="227"/>
      <c r="DL381" s="227"/>
      <c r="DM381" s="227"/>
      <c r="DN381" s="227"/>
      <c r="DO381" s="227"/>
      <c r="DP381" s="227"/>
      <c r="DQ381" s="227"/>
      <c r="DR381" s="227"/>
      <c r="DS381" s="227"/>
      <c r="DT381" s="227"/>
      <c r="DU381" s="227"/>
      <c r="DV381" s="227"/>
      <c r="DW381" s="227"/>
      <c r="DX381" s="227"/>
      <c r="DY381" s="227"/>
      <c r="DZ381" s="227"/>
      <c r="EA381" s="227"/>
      <c r="EB381" s="227"/>
      <c r="EC381" s="227"/>
      <c r="ED381" s="227"/>
      <c r="EE381" s="227"/>
      <c r="EF381" s="227"/>
      <c r="EG381" s="227"/>
      <c r="EH381" s="227"/>
      <c r="EI381" s="227"/>
      <c r="EJ381" s="227"/>
      <c r="EK381" s="227"/>
      <c r="EL381" s="227"/>
      <c r="EM381" s="227"/>
      <c r="EN381" s="227"/>
      <c r="EO381" s="227"/>
      <c r="EP381" s="227"/>
      <c r="EQ381" s="227"/>
      <c r="ER381" s="227"/>
      <c r="ES381" s="227"/>
      <c r="ET381" s="227"/>
      <c r="EU381" s="227"/>
      <c r="EV381" s="227"/>
      <c r="EW381" s="227"/>
      <c r="EX381" s="227"/>
      <c r="EY381" s="227"/>
      <c r="EZ381" s="227"/>
      <c r="FA381" s="227"/>
      <c r="FB381" s="227"/>
      <c r="FC381" s="227"/>
      <c r="FD381" s="227"/>
      <c r="FE381" s="227"/>
      <c r="FF381" s="227"/>
      <c r="FG381" s="227"/>
      <c r="FH381" s="227"/>
      <c r="FI381" s="227"/>
      <c r="FJ381" s="227"/>
      <c r="FK381" s="227"/>
      <c r="FL381" s="227"/>
      <c r="FM381" s="227"/>
      <c r="FN381" s="227"/>
      <c r="FO381" s="227"/>
      <c r="FP381" s="227"/>
      <c r="FQ381" s="227"/>
      <c r="FR381" s="227"/>
      <c r="FS381" s="227"/>
      <c r="FT381" s="227"/>
      <c r="FU381" s="227"/>
      <c r="FV381" s="227"/>
      <c r="FW381" s="227"/>
      <c r="FX381" s="227"/>
      <c r="FY381" s="227"/>
      <c r="FZ381" s="227"/>
      <c r="GA381" s="227"/>
      <c r="GB381" s="227"/>
      <c r="GC381" s="227"/>
      <c r="GD381" s="227"/>
      <c r="GE381" s="227"/>
      <c r="GF381" s="227"/>
      <c r="GG381" s="227"/>
      <c r="GH381" s="227"/>
      <c r="GI381" s="227"/>
      <c r="GJ381" s="227"/>
      <c r="GK381" s="227"/>
      <c r="GL381" s="227"/>
      <c r="GM381" s="227"/>
      <c r="GN381" s="227"/>
      <c r="GO381" s="227"/>
      <c r="GP381" s="227"/>
      <c r="GQ381" s="227"/>
      <c r="GR381" s="227"/>
      <c r="GS381" s="227"/>
      <c r="GT381" s="227"/>
      <c r="GU381" s="227"/>
      <c r="GV381" s="227"/>
      <c r="GW381" s="227"/>
      <c r="GX381" s="227"/>
      <c r="GY381" s="227"/>
      <c r="GZ381" s="227"/>
      <c r="HA381" s="227"/>
      <c r="HB381" s="227"/>
      <c r="HC381" s="227"/>
      <c r="HD381" s="227"/>
      <c r="HE381" s="227"/>
      <c r="HF381" s="227"/>
      <c r="HG381" s="227"/>
      <c r="HH381" s="227"/>
      <c r="HI381" s="227"/>
      <c r="HJ381" s="227"/>
      <c r="HK381" s="227"/>
      <c r="HL381" s="227"/>
      <c r="HM381" s="227"/>
      <c r="HN381" s="227"/>
      <c r="HO381" s="227"/>
      <c r="HP381" s="227"/>
      <c r="HQ381" s="227"/>
      <c r="HR381" s="227"/>
      <c r="HS381" s="227"/>
      <c r="HT381" s="227"/>
      <c r="HU381" s="227"/>
      <c r="HV381" s="227"/>
      <c r="HW381" s="227"/>
      <c r="HX381" s="227"/>
      <c r="HY381" s="227"/>
      <c r="HZ381" s="227"/>
      <c r="IA381" s="227"/>
      <c r="IB381" s="227"/>
      <c r="IC381" s="227"/>
      <c r="ID381" s="227"/>
      <c r="IE381" s="227"/>
      <c r="IF381" s="227"/>
      <c r="IG381" s="227"/>
      <c r="IH381" s="227"/>
      <c r="II381" s="227"/>
      <c r="IJ381" s="227"/>
      <c r="IK381" s="227"/>
      <c r="IL381" s="227"/>
      <c r="IM381" s="227"/>
      <c r="IN381" s="227"/>
      <c r="IO381" s="227"/>
      <c r="IP381" s="227"/>
      <c r="IQ381" s="227"/>
      <c r="IR381" s="227"/>
      <c r="IS381" s="227"/>
      <c r="IT381" s="227"/>
      <c r="IU381" s="227"/>
      <c r="IV381" s="227"/>
    </row>
    <row r="382" spans="1:256">
      <c r="A382" s="107"/>
      <c r="D382" s="157"/>
      <c r="E382" s="227"/>
      <c r="F382" s="157"/>
      <c r="G382" s="227"/>
      <c r="H382" s="109"/>
      <c r="I382" s="109"/>
      <c r="J382" s="109"/>
      <c r="K382" s="227"/>
      <c r="L382" s="227"/>
      <c r="M382" s="227"/>
      <c r="N382" s="227"/>
      <c r="O382" s="227"/>
      <c r="P382" s="227"/>
      <c r="Q382" s="227"/>
      <c r="R382" s="227"/>
      <c r="S382" s="227"/>
      <c r="T382" s="227"/>
      <c r="U382" s="227"/>
      <c r="V382" s="227"/>
      <c r="W382" s="227"/>
      <c r="X382" s="227"/>
      <c r="Y382" s="227"/>
      <c r="Z382" s="227"/>
      <c r="AA382" s="227"/>
      <c r="AB382" s="227"/>
      <c r="AC382" s="227"/>
      <c r="AD382" s="227"/>
      <c r="AE382" s="227"/>
      <c r="AF382" s="227"/>
      <c r="AG382" s="227"/>
      <c r="AH382" s="227"/>
      <c r="AI382" s="227"/>
      <c r="AJ382" s="227"/>
      <c r="AK382" s="227"/>
      <c r="AL382" s="227"/>
      <c r="AM382" s="227"/>
      <c r="AN382" s="227"/>
      <c r="AO382" s="227"/>
      <c r="AP382" s="227"/>
      <c r="AQ382" s="227"/>
      <c r="AR382" s="227"/>
      <c r="AS382" s="227"/>
      <c r="AT382" s="227"/>
      <c r="AU382" s="227"/>
      <c r="AV382" s="227"/>
      <c r="AW382" s="227"/>
      <c r="AX382" s="227"/>
      <c r="AY382" s="227"/>
      <c r="AZ382" s="227"/>
      <c r="BA382" s="227"/>
      <c r="BB382" s="227"/>
      <c r="BC382" s="227"/>
      <c r="BD382" s="227"/>
      <c r="BE382" s="227"/>
      <c r="BF382" s="227"/>
      <c r="BG382" s="227"/>
      <c r="BH382" s="227"/>
      <c r="BI382" s="227"/>
      <c r="BJ382" s="227"/>
      <c r="BK382" s="227"/>
      <c r="BL382" s="227"/>
      <c r="BM382" s="227"/>
      <c r="BN382" s="227"/>
      <c r="BO382" s="227"/>
      <c r="BP382" s="227"/>
      <c r="BQ382" s="227"/>
      <c r="BR382" s="227"/>
      <c r="BS382" s="227"/>
      <c r="BT382" s="227"/>
      <c r="BU382" s="227"/>
      <c r="BV382" s="227"/>
      <c r="BW382" s="227"/>
      <c r="BX382" s="227"/>
      <c r="BY382" s="227"/>
      <c r="BZ382" s="227"/>
      <c r="CA382" s="227"/>
      <c r="CB382" s="227"/>
      <c r="CC382" s="109"/>
      <c r="CD382" s="109"/>
      <c r="CE382" s="109"/>
      <c r="CF382" s="109"/>
      <c r="CG382" s="109"/>
      <c r="CH382" s="109"/>
      <c r="CI382" s="109"/>
      <c r="CJ382" s="109"/>
      <c r="CK382" s="109"/>
      <c r="CL382" s="109"/>
      <c r="CM382" s="109"/>
      <c r="CN382" s="109"/>
      <c r="CO382" s="109"/>
      <c r="CP382" s="109"/>
      <c r="CQ382" s="109"/>
      <c r="CR382" s="109"/>
      <c r="CS382" s="109"/>
      <c r="CT382" s="109"/>
      <c r="CU382" s="227"/>
      <c r="CV382" s="227"/>
      <c r="CW382" s="227"/>
      <c r="CX382" s="227"/>
      <c r="CY382" s="227"/>
      <c r="CZ382" s="227"/>
      <c r="DA382" s="227"/>
      <c r="DB382" s="227"/>
      <c r="DC382" s="227"/>
      <c r="DD382" s="227"/>
      <c r="DE382" s="227"/>
      <c r="DF382" s="227"/>
      <c r="DG382" s="227"/>
      <c r="DH382" s="227"/>
      <c r="DI382" s="227"/>
      <c r="DJ382" s="227"/>
      <c r="DK382" s="227"/>
      <c r="DL382" s="227"/>
      <c r="DM382" s="227"/>
      <c r="DN382" s="227"/>
      <c r="DO382" s="227"/>
      <c r="DP382" s="227"/>
      <c r="DQ382" s="227"/>
      <c r="DR382" s="227"/>
      <c r="DS382" s="227"/>
      <c r="DT382" s="227"/>
      <c r="DU382" s="227"/>
      <c r="DV382" s="227"/>
      <c r="DW382" s="227"/>
      <c r="DX382" s="227"/>
      <c r="DY382" s="227"/>
      <c r="DZ382" s="227"/>
      <c r="EA382" s="227"/>
      <c r="EB382" s="227"/>
      <c r="EC382" s="227"/>
      <c r="ED382" s="227"/>
      <c r="EE382" s="227"/>
      <c r="EF382" s="227"/>
      <c r="EG382" s="227"/>
      <c r="EH382" s="227"/>
      <c r="EI382" s="227"/>
      <c r="EJ382" s="227"/>
      <c r="EK382" s="227"/>
      <c r="EL382" s="227"/>
      <c r="EM382" s="227"/>
      <c r="EN382" s="227"/>
      <c r="EO382" s="227"/>
      <c r="EP382" s="227"/>
      <c r="EQ382" s="227"/>
      <c r="ER382" s="227"/>
      <c r="ES382" s="227"/>
      <c r="ET382" s="227"/>
      <c r="EU382" s="227"/>
      <c r="EV382" s="227"/>
      <c r="EW382" s="227"/>
      <c r="EX382" s="227"/>
      <c r="EY382" s="227"/>
      <c r="EZ382" s="227"/>
      <c r="FA382" s="227"/>
      <c r="FB382" s="227"/>
      <c r="FC382" s="227"/>
      <c r="FD382" s="227"/>
      <c r="FE382" s="227"/>
      <c r="FF382" s="227"/>
      <c r="FG382" s="227"/>
      <c r="FH382" s="227"/>
      <c r="FI382" s="227"/>
      <c r="FJ382" s="227"/>
      <c r="FK382" s="227"/>
      <c r="FL382" s="227"/>
      <c r="FM382" s="227"/>
      <c r="FN382" s="227"/>
      <c r="FO382" s="227"/>
      <c r="FP382" s="227"/>
      <c r="FQ382" s="227"/>
      <c r="FR382" s="227"/>
      <c r="FS382" s="227"/>
      <c r="FT382" s="227"/>
      <c r="FU382" s="227"/>
      <c r="FV382" s="227"/>
      <c r="FW382" s="227"/>
      <c r="FX382" s="227"/>
      <c r="FY382" s="227"/>
      <c r="FZ382" s="227"/>
      <c r="GA382" s="227"/>
      <c r="GB382" s="227"/>
      <c r="GC382" s="227"/>
      <c r="GD382" s="227"/>
      <c r="GE382" s="227"/>
      <c r="GF382" s="227"/>
      <c r="GG382" s="227"/>
      <c r="GH382" s="227"/>
      <c r="GI382" s="227"/>
      <c r="GJ382" s="227"/>
      <c r="GK382" s="227"/>
      <c r="GL382" s="227"/>
      <c r="GM382" s="227"/>
      <c r="GN382" s="227"/>
      <c r="GO382" s="227"/>
      <c r="GP382" s="227"/>
      <c r="GQ382" s="227"/>
      <c r="GR382" s="227"/>
      <c r="GS382" s="227"/>
      <c r="GT382" s="227"/>
      <c r="GU382" s="227"/>
      <c r="GV382" s="227"/>
      <c r="GW382" s="227"/>
      <c r="GX382" s="227"/>
      <c r="GY382" s="227"/>
      <c r="GZ382" s="227"/>
      <c r="HA382" s="227"/>
      <c r="HB382" s="227"/>
      <c r="HC382" s="227"/>
      <c r="HD382" s="227"/>
      <c r="HE382" s="227"/>
      <c r="HF382" s="227"/>
      <c r="HG382" s="227"/>
      <c r="HH382" s="227"/>
      <c r="HI382" s="227"/>
      <c r="HJ382" s="227"/>
      <c r="HK382" s="227"/>
      <c r="HL382" s="227"/>
      <c r="HM382" s="227"/>
      <c r="HN382" s="227"/>
      <c r="HO382" s="227"/>
      <c r="HP382" s="227"/>
      <c r="HQ382" s="227"/>
      <c r="HR382" s="227"/>
      <c r="HS382" s="227"/>
      <c r="HT382" s="227"/>
      <c r="HU382" s="227"/>
      <c r="HV382" s="227"/>
      <c r="HW382" s="227"/>
      <c r="HX382" s="227"/>
      <c r="HY382" s="227"/>
      <c r="HZ382" s="227"/>
      <c r="IA382" s="227"/>
      <c r="IB382" s="227"/>
      <c r="IC382" s="227"/>
      <c r="ID382" s="227"/>
      <c r="IE382" s="227"/>
      <c r="IF382" s="227"/>
      <c r="IG382" s="227"/>
      <c r="IH382" s="227"/>
      <c r="II382" s="227"/>
      <c r="IJ382" s="227"/>
      <c r="IK382" s="227"/>
      <c r="IL382" s="227"/>
      <c r="IM382" s="227"/>
      <c r="IN382" s="227"/>
      <c r="IO382" s="227"/>
      <c r="IP382" s="227"/>
      <c r="IQ382" s="227"/>
      <c r="IR382" s="227"/>
      <c r="IS382" s="227"/>
      <c r="IT382" s="227"/>
      <c r="IU382" s="227"/>
      <c r="IV382" s="227"/>
    </row>
    <row r="383" spans="1:256">
      <c r="A383" s="107"/>
      <c r="D383" s="157"/>
      <c r="E383" s="227"/>
      <c r="F383" s="157"/>
      <c r="G383" s="227"/>
      <c r="H383" s="109"/>
      <c r="I383" s="109"/>
      <c r="J383" s="109"/>
      <c r="K383" s="227"/>
      <c r="L383" s="227"/>
      <c r="M383" s="227"/>
      <c r="N383" s="227"/>
      <c r="O383" s="227"/>
      <c r="P383" s="227"/>
      <c r="Q383" s="227"/>
      <c r="R383" s="227"/>
      <c r="S383" s="227"/>
      <c r="T383" s="227"/>
      <c r="U383" s="227"/>
      <c r="V383" s="227"/>
      <c r="W383" s="227"/>
      <c r="X383" s="227"/>
      <c r="Y383" s="227"/>
      <c r="Z383" s="227"/>
      <c r="AA383" s="227"/>
      <c r="AB383" s="227"/>
      <c r="AC383" s="227"/>
      <c r="AD383" s="227"/>
      <c r="AE383" s="227"/>
      <c r="AF383" s="227"/>
      <c r="AG383" s="227"/>
      <c r="AH383" s="227"/>
      <c r="AI383" s="227"/>
      <c r="AJ383" s="227"/>
      <c r="AK383" s="227"/>
      <c r="AL383" s="227"/>
      <c r="AM383" s="227"/>
      <c r="AN383" s="227"/>
      <c r="AO383" s="227"/>
      <c r="AP383" s="227"/>
      <c r="AQ383" s="227"/>
      <c r="AR383" s="227"/>
      <c r="AS383" s="227"/>
      <c r="AT383" s="227"/>
      <c r="AU383" s="227"/>
      <c r="AV383" s="227"/>
      <c r="AW383" s="227"/>
      <c r="AX383" s="227"/>
      <c r="AY383" s="227"/>
      <c r="AZ383" s="227"/>
      <c r="BA383" s="227"/>
      <c r="BB383" s="227"/>
      <c r="BC383" s="227"/>
      <c r="BD383" s="227"/>
      <c r="BE383" s="227"/>
      <c r="BF383" s="227"/>
      <c r="BG383" s="227"/>
      <c r="BH383" s="227"/>
      <c r="BI383" s="227"/>
      <c r="BJ383" s="227"/>
      <c r="BK383" s="227"/>
      <c r="BL383" s="227"/>
      <c r="BM383" s="227"/>
      <c r="BN383" s="227"/>
      <c r="BO383" s="227"/>
      <c r="BP383" s="227"/>
      <c r="BQ383" s="227"/>
      <c r="BR383" s="227"/>
      <c r="BS383" s="227"/>
      <c r="BT383" s="227"/>
      <c r="BU383" s="227"/>
      <c r="BV383" s="227"/>
      <c r="BW383" s="227"/>
      <c r="BX383" s="227"/>
      <c r="BY383" s="227"/>
      <c r="BZ383" s="227"/>
      <c r="CA383" s="227"/>
      <c r="CB383" s="227"/>
      <c r="CC383" s="109"/>
      <c r="CD383" s="109"/>
      <c r="CE383" s="109"/>
      <c r="CF383" s="109"/>
      <c r="CG383" s="109"/>
      <c r="CH383" s="109"/>
      <c r="CI383" s="109"/>
      <c r="CJ383" s="109"/>
      <c r="CK383" s="109"/>
      <c r="CL383" s="109"/>
      <c r="CM383" s="109"/>
      <c r="CN383" s="109"/>
      <c r="CO383" s="109"/>
      <c r="CP383" s="109"/>
      <c r="CQ383" s="109"/>
      <c r="CR383" s="109"/>
      <c r="CS383" s="109"/>
      <c r="CT383" s="109"/>
      <c r="CU383" s="227"/>
      <c r="CV383" s="227"/>
      <c r="CW383" s="227"/>
      <c r="CX383" s="227"/>
      <c r="CY383" s="227"/>
      <c r="CZ383" s="227"/>
      <c r="DA383" s="227"/>
      <c r="DB383" s="227"/>
      <c r="DC383" s="227"/>
      <c r="DD383" s="227"/>
      <c r="DE383" s="227"/>
      <c r="DF383" s="227"/>
      <c r="DG383" s="227"/>
      <c r="DH383" s="227"/>
      <c r="DI383" s="227"/>
      <c r="DJ383" s="227"/>
      <c r="DK383" s="227"/>
      <c r="DL383" s="227"/>
      <c r="DM383" s="227"/>
      <c r="DN383" s="227"/>
      <c r="DO383" s="227"/>
      <c r="DP383" s="227"/>
      <c r="DQ383" s="227"/>
      <c r="DR383" s="227"/>
      <c r="DS383" s="227"/>
      <c r="DT383" s="227"/>
      <c r="DU383" s="227"/>
      <c r="DV383" s="227"/>
      <c r="DW383" s="227"/>
      <c r="DX383" s="227"/>
      <c r="DY383" s="227"/>
      <c r="DZ383" s="227"/>
      <c r="EA383" s="227"/>
      <c r="EB383" s="227"/>
      <c r="EC383" s="227"/>
      <c r="ED383" s="227"/>
      <c r="EE383" s="227"/>
      <c r="EF383" s="227"/>
      <c r="EG383" s="227"/>
      <c r="EH383" s="227"/>
      <c r="EI383" s="227"/>
      <c r="EJ383" s="227"/>
      <c r="EK383" s="227"/>
      <c r="EL383" s="227"/>
      <c r="EM383" s="227"/>
      <c r="EN383" s="227"/>
      <c r="EO383" s="227"/>
      <c r="EP383" s="227"/>
      <c r="EQ383" s="227"/>
      <c r="ER383" s="227"/>
      <c r="ES383" s="227"/>
      <c r="ET383" s="227"/>
      <c r="EU383" s="227"/>
      <c r="EV383" s="227"/>
      <c r="EW383" s="227"/>
      <c r="EX383" s="227"/>
      <c r="EY383" s="227"/>
      <c r="EZ383" s="227"/>
      <c r="FA383" s="227"/>
      <c r="FB383" s="227"/>
      <c r="FC383" s="227"/>
      <c r="FD383" s="227"/>
      <c r="FE383" s="227"/>
      <c r="FF383" s="227"/>
      <c r="FG383" s="227"/>
      <c r="FH383" s="227"/>
      <c r="FI383" s="227"/>
      <c r="FJ383" s="227"/>
      <c r="FK383" s="227"/>
      <c r="FL383" s="227"/>
      <c r="FM383" s="227"/>
      <c r="FN383" s="227"/>
      <c r="FO383" s="227"/>
      <c r="FP383" s="227"/>
      <c r="FQ383" s="227"/>
      <c r="FR383" s="227"/>
      <c r="FS383" s="227"/>
      <c r="FT383" s="227"/>
      <c r="FU383" s="227"/>
      <c r="FV383" s="227"/>
      <c r="FW383" s="227"/>
      <c r="FX383" s="227"/>
      <c r="FY383" s="227"/>
      <c r="FZ383" s="227"/>
      <c r="GA383" s="227"/>
      <c r="GB383" s="227"/>
      <c r="GC383" s="227"/>
      <c r="GD383" s="227"/>
      <c r="GE383" s="227"/>
      <c r="GF383" s="227"/>
      <c r="GG383" s="227"/>
      <c r="GH383" s="227"/>
      <c r="GI383" s="227"/>
      <c r="GJ383" s="227"/>
      <c r="GK383" s="227"/>
      <c r="GL383" s="227"/>
      <c r="GM383" s="227"/>
      <c r="GN383" s="227"/>
      <c r="GO383" s="227"/>
      <c r="GP383" s="227"/>
      <c r="GQ383" s="227"/>
      <c r="GR383" s="227"/>
      <c r="GS383" s="227"/>
      <c r="GT383" s="227"/>
      <c r="GU383" s="227"/>
      <c r="GV383" s="227"/>
      <c r="GW383" s="227"/>
      <c r="GX383" s="227"/>
      <c r="GY383" s="227"/>
      <c r="GZ383" s="227"/>
      <c r="HA383" s="227"/>
      <c r="HB383" s="227"/>
      <c r="HC383" s="227"/>
      <c r="HD383" s="227"/>
      <c r="HE383" s="227"/>
      <c r="HF383" s="227"/>
      <c r="HG383" s="227"/>
      <c r="HH383" s="227"/>
      <c r="HI383" s="227"/>
      <c r="HJ383" s="227"/>
      <c r="HK383" s="227"/>
      <c r="HL383" s="227"/>
      <c r="HM383" s="227"/>
      <c r="HN383" s="227"/>
      <c r="HO383" s="227"/>
      <c r="HP383" s="227"/>
      <c r="HQ383" s="227"/>
      <c r="HR383" s="227"/>
      <c r="HS383" s="227"/>
      <c r="HT383" s="227"/>
      <c r="HU383" s="227"/>
      <c r="HV383" s="227"/>
      <c r="HW383" s="227"/>
      <c r="HX383" s="227"/>
      <c r="HY383" s="227"/>
      <c r="HZ383" s="227"/>
      <c r="IA383" s="227"/>
      <c r="IB383" s="227"/>
      <c r="IC383" s="227"/>
      <c r="ID383" s="227"/>
      <c r="IE383" s="227"/>
      <c r="IF383" s="227"/>
      <c r="IG383" s="227"/>
      <c r="IH383" s="227"/>
      <c r="II383" s="227"/>
      <c r="IJ383" s="227"/>
      <c r="IK383" s="227"/>
      <c r="IL383" s="227"/>
      <c r="IM383" s="227"/>
      <c r="IN383" s="227"/>
      <c r="IO383" s="227"/>
      <c r="IP383" s="227"/>
      <c r="IQ383" s="227"/>
      <c r="IR383" s="227"/>
      <c r="IS383" s="227"/>
      <c r="IT383" s="227"/>
      <c r="IU383" s="227"/>
      <c r="IV383" s="227"/>
    </row>
    <row r="384" spans="1:256">
      <c r="A384" s="107"/>
      <c r="D384" s="157"/>
      <c r="E384" s="227"/>
      <c r="F384" s="157"/>
      <c r="G384" s="227"/>
      <c r="H384" s="109"/>
      <c r="I384" s="109"/>
      <c r="J384" s="109"/>
      <c r="K384" s="227"/>
      <c r="L384" s="227"/>
      <c r="M384" s="227"/>
      <c r="N384" s="227"/>
      <c r="O384" s="227"/>
      <c r="P384" s="227"/>
      <c r="Q384" s="227"/>
      <c r="R384" s="227"/>
      <c r="S384" s="227"/>
      <c r="T384" s="227"/>
      <c r="U384" s="227"/>
      <c r="V384" s="227"/>
      <c r="W384" s="227"/>
      <c r="X384" s="227"/>
      <c r="Y384" s="227"/>
      <c r="Z384" s="227"/>
      <c r="AA384" s="227"/>
      <c r="AB384" s="227"/>
      <c r="AC384" s="227"/>
      <c r="AD384" s="227"/>
      <c r="AE384" s="227"/>
      <c r="AF384" s="227"/>
      <c r="AG384" s="227"/>
      <c r="AH384" s="227"/>
      <c r="AI384" s="227"/>
      <c r="AJ384" s="227"/>
      <c r="AK384" s="227"/>
      <c r="AL384" s="227"/>
      <c r="AM384" s="227"/>
      <c r="AN384" s="227"/>
      <c r="AO384" s="227"/>
      <c r="AP384" s="227"/>
      <c r="AQ384" s="227"/>
      <c r="AR384" s="227"/>
      <c r="AS384" s="227"/>
      <c r="AT384" s="227"/>
      <c r="AU384" s="227"/>
      <c r="AV384" s="227"/>
      <c r="AW384" s="227"/>
      <c r="AX384" s="227"/>
      <c r="AY384" s="227"/>
      <c r="AZ384" s="227"/>
      <c r="BA384" s="227"/>
      <c r="BB384" s="227"/>
      <c r="BC384" s="227"/>
      <c r="BD384" s="227"/>
      <c r="BE384" s="227"/>
      <c r="BF384" s="227"/>
      <c r="BG384" s="227"/>
      <c r="BH384" s="227"/>
      <c r="BI384" s="227"/>
      <c r="BJ384" s="227"/>
      <c r="BK384" s="227"/>
      <c r="BL384" s="227"/>
      <c r="BM384" s="227"/>
      <c r="BN384" s="227"/>
      <c r="BO384" s="227"/>
      <c r="BP384" s="227"/>
      <c r="BQ384" s="227"/>
      <c r="BR384" s="227"/>
      <c r="BS384" s="227"/>
      <c r="BT384" s="227"/>
      <c r="BU384" s="227"/>
      <c r="BV384" s="227"/>
      <c r="BW384" s="227"/>
      <c r="BX384" s="227"/>
      <c r="BY384" s="227"/>
      <c r="BZ384" s="227"/>
      <c r="CA384" s="227"/>
      <c r="CB384" s="227"/>
      <c r="CC384" s="109"/>
      <c r="CD384" s="109"/>
      <c r="CE384" s="109"/>
      <c r="CF384" s="109"/>
      <c r="CG384" s="109"/>
      <c r="CH384" s="109"/>
      <c r="CI384" s="109"/>
      <c r="CJ384" s="109"/>
      <c r="CK384" s="109"/>
      <c r="CL384" s="109"/>
      <c r="CM384" s="109"/>
      <c r="CN384" s="109"/>
      <c r="CO384" s="109"/>
      <c r="CP384" s="109"/>
      <c r="CQ384" s="109"/>
      <c r="CR384" s="109"/>
      <c r="CS384" s="109"/>
      <c r="CT384" s="109"/>
      <c r="CU384" s="227"/>
      <c r="CV384" s="227"/>
      <c r="CW384" s="227"/>
      <c r="CX384" s="227"/>
      <c r="CY384" s="227"/>
      <c r="CZ384" s="227"/>
      <c r="DA384" s="227"/>
      <c r="DB384" s="227"/>
      <c r="DC384" s="227"/>
      <c r="DD384" s="227"/>
      <c r="DE384" s="227"/>
      <c r="DF384" s="227"/>
      <c r="DG384" s="227"/>
      <c r="DH384" s="227"/>
      <c r="DI384" s="227"/>
      <c r="DJ384" s="227"/>
      <c r="DK384" s="227"/>
      <c r="DL384" s="227"/>
      <c r="DM384" s="227"/>
      <c r="DN384" s="227"/>
      <c r="DO384" s="227"/>
      <c r="DP384" s="227"/>
      <c r="DQ384" s="227"/>
      <c r="DR384" s="227"/>
      <c r="DS384" s="227"/>
      <c r="DT384" s="227"/>
      <c r="DU384" s="227"/>
      <c r="DV384" s="227"/>
      <c r="DW384" s="227"/>
      <c r="DX384" s="227"/>
      <c r="DY384" s="227"/>
      <c r="DZ384" s="227"/>
      <c r="EA384" s="227"/>
      <c r="EB384" s="227"/>
      <c r="EC384" s="227"/>
      <c r="ED384" s="227"/>
      <c r="EE384" s="227"/>
      <c r="EF384" s="227"/>
      <c r="EG384" s="227"/>
      <c r="EH384" s="227"/>
      <c r="EI384" s="227"/>
      <c r="EJ384" s="227"/>
      <c r="EK384" s="227"/>
      <c r="EL384" s="227"/>
      <c r="EM384" s="227"/>
      <c r="EN384" s="227"/>
      <c r="EO384" s="227"/>
      <c r="EP384" s="227"/>
      <c r="EQ384" s="227"/>
      <c r="ER384" s="227"/>
      <c r="ES384" s="227"/>
      <c r="ET384" s="227"/>
      <c r="EU384" s="227"/>
      <c r="EV384" s="227"/>
      <c r="EW384" s="227"/>
      <c r="EX384" s="227"/>
      <c r="EY384" s="227"/>
      <c r="EZ384" s="227"/>
      <c r="FA384" s="227"/>
      <c r="FB384" s="227"/>
      <c r="FC384" s="227"/>
      <c r="FD384" s="227"/>
      <c r="FE384" s="227"/>
      <c r="FF384" s="227"/>
      <c r="FG384" s="227"/>
      <c r="FH384" s="227"/>
      <c r="FI384" s="227"/>
      <c r="FJ384" s="227"/>
      <c r="FK384" s="227"/>
      <c r="FL384" s="227"/>
      <c r="FM384" s="227"/>
      <c r="FN384" s="227"/>
      <c r="FO384" s="227"/>
      <c r="FP384" s="227"/>
      <c r="FQ384" s="227"/>
      <c r="FR384" s="227"/>
      <c r="FS384" s="227"/>
      <c r="FT384" s="227"/>
      <c r="FU384" s="227"/>
      <c r="FV384" s="227"/>
      <c r="FW384" s="227"/>
      <c r="FX384" s="227"/>
      <c r="FY384" s="227"/>
      <c r="FZ384" s="227"/>
      <c r="GA384" s="227"/>
      <c r="GB384" s="227"/>
      <c r="GC384" s="227"/>
      <c r="GD384" s="227"/>
      <c r="GE384" s="227"/>
      <c r="GF384" s="227"/>
      <c r="GG384" s="227"/>
      <c r="GH384" s="227"/>
      <c r="GI384" s="227"/>
      <c r="GJ384" s="227"/>
      <c r="GK384" s="227"/>
      <c r="GL384" s="227"/>
      <c r="GM384" s="227"/>
      <c r="GN384" s="227"/>
      <c r="GO384" s="227"/>
      <c r="GP384" s="227"/>
      <c r="GQ384" s="227"/>
      <c r="GR384" s="227"/>
      <c r="GS384" s="227"/>
      <c r="GT384" s="227"/>
      <c r="GU384" s="227"/>
      <c r="GV384" s="227"/>
      <c r="GW384" s="227"/>
      <c r="GX384" s="227"/>
      <c r="GY384" s="227"/>
      <c r="GZ384" s="227"/>
      <c r="HA384" s="227"/>
      <c r="HB384" s="227"/>
      <c r="HC384" s="227"/>
      <c r="HD384" s="227"/>
      <c r="HE384" s="227"/>
      <c r="HF384" s="227"/>
      <c r="HG384" s="227"/>
      <c r="HH384" s="227"/>
      <c r="HI384" s="227"/>
      <c r="HJ384" s="227"/>
      <c r="HK384" s="227"/>
      <c r="HL384" s="227"/>
      <c r="HM384" s="227"/>
      <c r="HN384" s="227"/>
      <c r="HO384" s="227"/>
      <c r="HP384" s="227"/>
      <c r="HQ384" s="227"/>
      <c r="HR384" s="227"/>
      <c r="HS384" s="227"/>
      <c r="HT384" s="227"/>
      <c r="HU384" s="227"/>
      <c r="HV384" s="227"/>
      <c r="HW384" s="227"/>
      <c r="HX384" s="227"/>
      <c r="HY384" s="227"/>
      <c r="HZ384" s="227"/>
      <c r="IA384" s="227"/>
      <c r="IB384" s="227"/>
      <c r="IC384" s="227"/>
      <c r="ID384" s="227"/>
      <c r="IE384" s="227"/>
      <c r="IF384" s="227"/>
      <c r="IG384" s="227"/>
      <c r="IH384" s="227"/>
      <c r="II384" s="227"/>
      <c r="IJ384" s="227"/>
      <c r="IK384" s="227"/>
      <c r="IL384" s="227"/>
      <c r="IM384" s="227"/>
      <c r="IN384" s="227"/>
      <c r="IO384" s="227"/>
      <c r="IP384" s="227"/>
      <c r="IQ384" s="227"/>
      <c r="IR384" s="227"/>
      <c r="IS384" s="227"/>
      <c r="IT384" s="227"/>
      <c r="IU384" s="227"/>
      <c r="IV384" s="227"/>
    </row>
    <row r="385" spans="1:256">
      <c r="A385" s="107"/>
      <c r="D385" s="157"/>
      <c r="E385" s="227"/>
      <c r="F385" s="157"/>
      <c r="G385" s="227"/>
      <c r="H385" s="109"/>
      <c r="I385" s="109"/>
      <c r="J385" s="109"/>
      <c r="K385" s="227"/>
      <c r="L385" s="227"/>
      <c r="M385" s="227"/>
      <c r="N385" s="227"/>
      <c r="O385" s="227"/>
      <c r="P385" s="227"/>
      <c r="Q385" s="227"/>
      <c r="R385" s="227"/>
      <c r="S385" s="227"/>
      <c r="T385" s="227"/>
      <c r="U385" s="227"/>
      <c r="V385" s="227"/>
      <c r="W385" s="227"/>
      <c r="X385" s="227"/>
      <c r="Y385" s="227"/>
      <c r="Z385" s="227"/>
      <c r="AA385" s="227"/>
      <c r="AB385" s="227"/>
      <c r="AC385" s="227"/>
      <c r="AD385" s="227"/>
      <c r="AE385" s="227"/>
      <c r="AF385" s="227"/>
      <c r="AG385" s="227"/>
      <c r="AH385" s="227"/>
      <c r="AI385" s="227"/>
      <c r="AJ385" s="227"/>
      <c r="AK385" s="227"/>
      <c r="AL385" s="227"/>
      <c r="AM385" s="227"/>
      <c r="AN385" s="227"/>
      <c r="AO385" s="227"/>
      <c r="AP385" s="227"/>
      <c r="AQ385" s="227"/>
      <c r="AR385" s="227"/>
      <c r="AS385" s="227"/>
      <c r="AT385" s="227"/>
      <c r="AU385" s="227"/>
      <c r="AV385" s="227"/>
      <c r="AW385" s="227"/>
      <c r="AX385" s="227"/>
      <c r="AY385" s="227"/>
      <c r="AZ385" s="227"/>
      <c r="BA385" s="227"/>
      <c r="BB385" s="227"/>
      <c r="BC385" s="227"/>
      <c r="BD385" s="227"/>
      <c r="BE385" s="227"/>
      <c r="BF385" s="227"/>
      <c r="BG385" s="227"/>
      <c r="BH385" s="227"/>
      <c r="BI385" s="227"/>
      <c r="BJ385" s="227"/>
      <c r="BK385" s="227"/>
      <c r="BL385" s="227"/>
      <c r="BM385" s="227"/>
      <c r="BN385" s="227"/>
      <c r="BO385" s="227"/>
      <c r="BP385" s="227"/>
      <c r="BQ385" s="227"/>
      <c r="BR385" s="227"/>
      <c r="BS385" s="227"/>
      <c r="BT385" s="227"/>
      <c r="BU385" s="227"/>
      <c r="BV385" s="227"/>
      <c r="BW385" s="227"/>
      <c r="BX385" s="227"/>
      <c r="BY385" s="227"/>
      <c r="BZ385" s="227"/>
      <c r="CA385" s="227"/>
      <c r="CB385" s="227"/>
      <c r="CC385" s="109"/>
      <c r="CD385" s="109"/>
      <c r="CE385" s="109"/>
      <c r="CF385" s="109"/>
      <c r="CG385" s="109"/>
      <c r="CH385" s="109"/>
      <c r="CI385" s="109"/>
      <c r="CJ385" s="109"/>
      <c r="CK385" s="109"/>
      <c r="CL385" s="109"/>
      <c r="CM385" s="109"/>
      <c r="CN385" s="109"/>
      <c r="CO385" s="109"/>
      <c r="CP385" s="109"/>
      <c r="CQ385" s="109"/>
      <c r="CR385" s="109"/>
      <c r="CS385" s="109"/>
      <c r="CT385" s="109"/>
      <c r="CU385" s="227"/>
      <c r="CV385" s="227"/>
      <c r="CW385" s="227"/>
      <c r="CX385" s="227"/>
      <c r="CY385" s="227"/>
      <c r="CZ385" s="227"/>
      <c r="DA385" s="227"/>
      <c r="DB385" s="227"/>
      <c r="DC385" s="227"/>
      <c r="DD385" s="227"/>
      <c r="DE385" s="227"/>
      <c r="DF385" s="227"/>
      <c r="DG385" s="227"/>
      <c r="DH385" s="227"/>
      <c r="DI385" s="227"/>
      <c r="DJ385" s="227"/>
      <c r="DK385" s="227"/>
      <c r="DL385" s="227"/>
      <c r="DM385" s="227"/>
      <c r="DN385" s="227"/>
      <c r="DO385" s="227"/>
      <c r="DP385" s="227"/>
      <c r="DQ385" s="227"/>
      <c r="DR385" s="227"/>
      <c r="DS385" s="227"/>
      <c r="DT385" s="227"/>
      <c r="DU385" s="227"/>
      <c r="DV385" s="227"/>
      <c r="DW385" s="227"/>
      <c r="DX385" s="227"/>
      <c r="DY385" s="227"/>
      <c r="DZ385" s="227"/>
      <c r="EA385" s="227"/>
      <c r="EB385" s="227"/>
      <c r="EC385" s="227"/>
      <c r="ED385" s="227"/>
      <c r="EE385" s="227"/>
      <c r="EF385" s="227"/>
      <c r="EG385" s="227"/>
      <c r="EH385" s="227"/>
      <c r="EI385" s="227"/>
      <c r="EJ385" s="227"/>
      <c r="EK385" s="227"/>
      <c r="EL385" s="227"/>
      <c r="EM385" s="227"/>
      <c r="EN385" s="227"/>
      <c r="EO385" s="227"/>
      <c r="EP385" s="227"/>
      <c r="EQ385" s="227"/>
      <c r="ER385" s="227"/>
      <c r="ES385" s="227"/>
      <c r="ET385" s="227"/>
      <c r="EU385" s="227"/>
      <c r="EV385" s="227"/>
      <c r="EW385" s="227"/>
      <c r="EX385" s="227"/>
      <c r="EY385" s="227"/>
      <c r="EZ385" s="227"/>
      <c r="FA385" s="227"/>
      <c r="FB385" s="227"/>
      <c r="FC385" s="227"/>
      <c r="FD385" s="227"/>
      <c r="FE385" s="227"/>
      <c r="FF385" s="227"/>
      <c r="FG385" s="227"/>
      <c r="FH385" s="227"/>
      <c r="FI385" s="227"/>
      <c r="FJ385" s="227"/>
      <c r="FK385" s="227"/>
      <c r="FL385" s="227"/>
      <c r="FM385" s="227"/>
      <c r="FN385" s="227"/>
      <c r="FO385" s="227"/>
      <c r="FP385" s="227"/>
      <c r="FQ385" s="227"/>
      <c r="FR385" s="227"/>
      <c r="FS385" s="227"/>
      <c r="FT385" s="227"/>
      <c r="FU385" s="227"/>
      <c r="FV385" s="227"/>
      <c r="FW385" s="227"/>
      <c r="FX385" s="227"/>
      <c r="FY385" s="227"/>
      <c r="FZ385" s="227"/>
      <c r="GA385" s="227"/>
      <c r="GB385" s="227"/>
      <c r="GC385" s="227"/>
      <c r="GD385" s="227"/>
      <c r="GE385" s="227"/>
      <c r="GF385" s="227"/>
      <c r="GG385" s="227"/>
      <c r="GH385" s="227"/>
      <c r="GI385" s="227"/>
      <c r="GJ385" s="227"/>
      <c r="GK385" s="227"/>
      <c r="GL385" s="227"/>
      <c r="GM385" s="227"/>
      <c r="GN385" s="227"/>
      <c r="GO385" s="227"/>
      <c r="GP385" s="227"/>
      <c r="GQ385" s="227"/>
      <c r="GR385" s="227"/>
      <c r="GS385" s="227"/>
      <c r="GT385" s="227"/>
      <c r="GU385" s="227"/>
      <c r="GV385" s="227"/>
      <c r="GW385" s="227"/>
      <c r="GX385" s="227"/>
      <c r="GY385" s="227"/>
      <c r="GZ385" s="227"/>
      <c r="HA385" s="227"/>
      <c r="HB385" s="227"/>
      <c r="HC385" s="227"/>
      <c r="HD385" s="227"/>
      <c r="HE385" s="227"/>
      <c r="HF385" s="227"/>
      <c r="HG385" s="227"/>
      <c r="HH385" s="227"/>
      <c r="HI385" s="227"/>
      <c r="HJ385" s="227"/>
      <c r="HK385" s="227"/>
      <c r="HL385" s="227"/>
      <c r="HM385" s="227"/>
      <c r="HN385" s="227"/>
      <c r="HO385" s="227"/>
      <c r="HP385" s="227"/>
      <c r="HQ385" s="227"/>
      <c r="HR385" s="227"/>
      <c r="HS385" s="227"/>
      <c r="HT385" s="227"/>
      <c r="HU385" s="227"/>
      <c r="HV385" s="227"/>
      <c r="HW385" s="227"/>
      <c r="HX385" s="227"/>
      <c r="HY385" s="227"/>
      <c r="HZ385" s="227"/>
      <c r="IA385" s="227"/>
      <c r="IB385" s="227"/>
      <c r="IC385" s="227"/>
      <c r="ID385" s="227"/>
      <c r="IE385" s="227"/>
      <c r="IF385" s="227"/>
      <c r="IG385" s="227"/>
      <c r="IH385" s="227"/>
      <c r="II385" s="227"/>
      <c r="IJ385" s="227"/>
      <c r="IK385" s="227"/>
      <c r="IL385" s="227"/>
      <c r="IM385" s="227"/>
      <c r="IN385" s="227"/>
      <c r="IO385" s="227"/>
      <c r="IP385" s="227"/>
      <c r="IQ385" s="227"/>
      <c r="IR385" s="227"/>
      <c r="IS385" s="227"/>
      <c r="IT385" s="227"/>
      <c r="IU385" s="227"/>
      <c r="IV385" s="227"/>
    </row>
    <row r="386" spans="1:256">
      <c r="A386" s="107"/>
      <c r="D386" s="157"/>
      <c r="E386" s="227"/>
      <c r="F386" s="157"/>
      <c r="G386" s="227"/>
      <c r="H386" s="109"/>
      <c r="I386" s="109"/>
      <c r="J386" s="109"/>
      <c r="K386" s="227"/>
      <c r="L386" s="227"/>
      <c r="M386" s="227"/>
      <c r="N386" s="227"/>
      <c r="O386" s="227"/>
      <c r="P386" s="227"/>
      <c r="Q386" s="227"/>
      <c r="R386" s="227"/>
      <c r="S386" s="227"/>
      <c r="T386" s="227"/>
      <c r="U386" s="227"/>
      <c r="V386" s="227"/>
      <c r="W386" s="227"/>
      <c r="X386" s="227"/>
      <c r="Y386" s="227"/>
      <c r="Z386" s="227"/>
      <c r="AA386" s="227"/>
      <c r="AB386" s="227"/>
      <c r="AC386" s="227"/>
      <c r="AD386" s="227"/>
      <c r="AE386" s="227"/>
      <c r="AF386" s="227"/>
      <c r="AG386" s="227"/>
      <c r="AH386" s="227"/>
      <c r="AI386" s="227"/>
      <c r="AJ386" s="227"/>
      <c r="AK386" s="227"/>
      <c r="AL386" s="227"/>
      <c r="AM386" s="227"/>
      <c r="AN386" s="227"/>
      <c r="AO386" s="227"/>
      <c r="AP386" s="227"/>
      <c r="AQ386" s="227"/>
      <c r="AR386" s="227"/>
      <c r="AS386" s="227"/>
      <c r="AT386" s="227"/>
      <c r="AU386" s="227"/>
      <c r="AV386" s="227"/>
      <c r="AW386" s="227"/>
      <c r="AX386" s="227"/>
      <c r="AY386" s="227"/>
      <c r="AZ386" s="227"/>
      <c r="BA386" s="227"/>
      <c r="BB386" s="227"/>
      <c r="BC386" s="227"/>
      <c r="BD386" s="227"/>
      <c r="BE386" s="227"/>
      <c r="BF386" s="227"/>
      <c r="BG386" s="227"/>
      <c r="BH386" s="227"/>
      <c r="BI386" s="227"/>
      <c r="BJ386" s="227"/>
      <c r="BK386" s="227"/>
      <c r="BL386" s="227"/>
      <c r="BM386" s="227"/>
      <c r="BN386" s="227"/>
      <c r="BO386" s="227"/>
      <c r="BP386" s="227"/>
      <c r="BQ386" s="227"/>
      <c r="BR386" s="227"/>
      <c r="BS386" s="227"/>
      <c r="BT386" s="227"/>
      <c r="BU386" s="227"/>
      <c r="BV386" s="227"/>
      <c r="BW386" s="227"/>
      <c r="BX386" s="227"/>
      <c r="BY386" s="227"/>
      <c r="BZ386" s="227"/>
      <c r="CA386" s="227"/>
      <c r="CB386" s="227"/>
      <c r="CC386" s="109"/>
      <c r="CD386" s="109"/>
      <c r="CE386" s="109"/>
      <c r="CF386" s="109"/>
      <c r="CG386" s="109"/>
      <c r="CH386" s="109"/>
      <c r="CI386" s="109"/>
      <c r="CJ386" s="109"/>
      <c r="CK386" s="109"/>
      <c r="CL386" s="109"/>
      <c r="CM386" s="109"/>
      <c r="CN386" s="109"/>
      <c r="CO386" s="109"/>
      <c r="CP386" s="109"/>
      <c r="CQ386" s="109"/>
      <c r="CR386" s="109"/>
      <c r="CS386" s="109"/>
      <c r="CT386" s="109"/>
      <c r="CU386" s="227"/>
      <c r="CV386" s="227"/>
      <c r="CW386" s="227"/>
      <c r="CX386" s="227"/>
      <c r="CY386" s="227"/>
      <c r="CZ386" s="227"/>
      <c r="DA386" s="227"/>
      <c r="DB386" s="227"/>
      <c r="DC386" s="227"/>
      <c r="DD386" s="227"/>
      <c r="DE386" s="227"/>
      <c r="DF386" s="227"/>
      <c r="DG386" s="227"/>
      <c r="DH386" s="227"/>
      <c r="DI386" s="227"/>
      <c r="DJ386" s="227"/>
      <c r="DK386" s="227"/>
      <c r="DL386" s="227"/>
      <c r="DM386" s="227"/>
      <c r="DN386" s="227"/>
      <c r="DO386" s="227"/>
      <c r="DP386" s="227"/>
      <c r="DQ386" s="227"/>
      <c r="DR386" s="227"/>
      <c r="DS386" s="227"/>
      <c r="DT386" s="227"/>
      <c r="DU386" s="227"/>
      <c r="DV386" s="227"/>
      <c r="DW386" s="227"/>
      <c r="DX386" s="227"/>
      <c r="DY386" s="227"/>
      <c r="DZ386" s="227"/>
      <c r="EA386" s="227"/>
      <c r="EB386" s="227"/>
      <c r="EC386" s="227"/>
      <c r="ED386" s="227"/>
      <c r="EE386" s="227"/>
      <c r="EF386" s="227"/>
      <c r="EG386" s="227"/>
      <c r="EH386" s="227"/>
      <c r="EI386" s="227"/>
      <c r="EJ386" s="227"/>
      <c r="EK386" s="227"/>
      <c r="EL386" s="227"/>
      <c r="EM386" s="227"/>
      <c r="EN386" s="227"/>
      <c r="EO386" s="227"/>
      <c r="EP386" s="227"/>
      <c r="EQ386" s="227"/>
      <c r="ER386" s="227"/>
      <c r="ES386" s="227"/>
      <c r="ET386" s="227"/>
      <c r="EU386" s="227"/>
      <c r="EV386" s="227"/>
      <c r="EW386" s="227"/>
      <c r="EX386" s="227"/>
      <c r="EY386" s="227"/>
      <c r="EZ386" s="227"/>
      <c r="FA386" s="227"/>
      <c r="FB386" s="227"/>
      <c r="FC386" s="227"/>
      <c r="FD386" s="227"/>
      <c r="FE386" s="227"/>
      <c r="FF386" s="227"/>
      <c r="FG386" s="227"/>
      <c r="FH386" s="227"/>
      <c r="FI386" s="227"/>
      <c r="FJ386" s="227"/>
      <c r="FK386" s="227"/>
      <c r="FL386" s="227"/>
      <c r="FM386" s="227"/>
      <c r="FN386" s="227"/>
      <c r="FO386" s="227"/>
      <c r="FP386" s="227"/>
      <c r="FQ386" s="227"/>
      <c r="FR386" s="227"/>
      <c r="FS386" s="227"/>
      <c r="FT386" s="227"/>
      <c r="FU386" s="227"/>
      <c r="FV386" s="227"/>
      <c r="FW386" s="227"/>
      <c r="FX386" s="227"/>
      <c r="FY386" s="227"/>
      <c r="FZ386" s="227"/>
      <c r="GA386" s="227"/>
      <c r="GB386" s="227"/>
      <c r="GC386" s="227"/>
      <c r="GD386" s="227"/>
      <c r="GE386" s="227"/>
      <c r="GF386" s="227"/>
      <c r="GG386" s="227"/>
      <c r="GH386" s="227"/>
      <c r="GI386" s="227"/>
      <c r="GJ386" s="227"/>
      <c r="GK386" s="227"/>
      <c r="GL386" s="227"/>
      <c r="GM386" s="227"/>
      <c r="GN386" s="227"/>
      <c r="GO386" s="227"/>
      <c r="GP386" s="227"/>
      <c r="GQ386" s="227"/>
      <c r="GR386" s="227"/>
      <c r="GS386" s="227"/>
      <c r="GT386" s="227"/>
      <c r="GU386" s="227"/>
      <c r="GV386" s="227"/>
      <c r="GW386" s="227"/>
      <c r="GX386" s="227"/>
      <c r="GY386" s="227"/>
      <c r="GZ386" s="227"/>
      <c r="HA386" s="227"/>
      <c r="HB386" s="227"/>
      <c r="HC386" s="227"/>
      <c r="HD386" s="227"/>
      <c r="HE386" s="227"/>
      <c r="HF386" s="227"/>
      <c r="HG386" s="227"/>
      <c r="HH386" s="227"/>
      <c r="HI386" s="227"/>
      <c r="HJ386" s="227"/>
      <c r="HK386" s="227"/>
      <c r="HL386" s="227"/>
      <c r="HM386" s="227"/>
      <c r="HN386" s="227"/>
      <c r="HO386" s="227"/>
      <c r="HP386" s="227"/>
      <c r="HQ386" s="227"/>
      <c r="HR386" s="227"/>
      <c r="HS386" s="227"/>
      <c r="HT386" s="227"/>
      <c r="HU386" s="227"/>
      <c r="HV386" s="227"/>
      <c r="HW386" s="227"/>
      <c r="HX386" s="227"/>
      <c r="HY386" s="227"/>
      <c r="HZ386" s="227"/>
      <c r="IA386" s="227"/>
      <c r="IB386" s="227"/>
      <c r="IC386" s="227"/>
      <c r="ID386" s="227"/>
      <c r="IE386" s="227"/>
      <c r="IF386" s="227"/>
      <c r="IG386" s="227"/>
      <c r="IH386" s="227"/>
      <c r="II386" s="227"/>
      <c r="IJ386" s="227"/>
      <c r="IK386" s="227"/>
      <c r="IL386" s="227"/>
      <c r="IM386" s="227"/>
      <c r="IN386" s="227"/>
      <c r="IO386" s="227"/>
      <c r="IP386" s="227"/>
      <c r="IQ386" s="227"/>
      <c r="IR386" s="227"/>
      <c r="IS386" s="227"/>
      <c r="IT386" s="227"/>
      <c r="IU386" s="227"/>
      <c r="IV386" s="227"/>
    </row>
    <row r="387" spans="1:256">
      <c r="A387" s="107"/>
      <c r="D387" s="157"/>
      <c r="E387" s="227"/>
      <c r="F387" s="157"/>
      <c r="G387" s="227"/>
      <c r="H387" s="109"/>
      <c r="I387" s="109"/>
      <c r="J387" s="109"/>
      <c r="K387" s="227"/>
      <c r="L387" s="227"/>
      <c r="M387" s="227"/>
      <c r="N387" s="227"/>
      <c r="O387" s="227"/>
      <c r="P387" s="227"/>
      <c r="Q387" s="227"/>
      <c r="R387" s="227"/>
      <c r="S387" s="227"/>
      <c r="T387" s="227"/>
      <c r="U387" s="227"/>
      <c r="V387" s="227"/>
      <c r="W387" s="227"/>
      <c r="X387" s="227"/>
      <c r="Y387" s="227"/>
      <c r="Z387" s="227"/>
      <c r="AA387" s="227"/>
      <c r="AB387" s="227"/>
      <c r="AC387" s="227"/>
      <c r="AD387" s="227"/>
      <c r="AE387" s="227"/>
      <c r="AF387" s="227"/>
      <c r="AG387" s="227"/>
      <c r="AH387" s="227"/>
      <c r="AI387" s="227"/>
      <c r="AJ387" s="227"/>
      <c r="AK387" s="227"/>
      <c r="AL387" s="227"/>
      <c r="AM387" s="227"/>
      <c r="AN387" s="227"/>
      <c r="AO387" s="227"/>
      <c r="AP387" s="227"/>
      <c r="AQ387" s="227"/>
      <c r="AR387" s="227"/>
      <c r="AS387" s="227"/>
      <c r="AT387" s="227"/>
      <c r="AU387" s="227"/>
      <c r="AV387" s="227"/>
      <c r="AW387" s="227"/>
      <c r="AX387" s="227"/>
      <c r="AY387" s="227"/>
      <c r="AZ387" s="227"/>
      <c r="BA387" s="227"/>
      <c r="BB387" s="227"/>
      <c r="BC387" s="227"/>
      <c r="BD387" s="227"/>
      <c r="BE387" s="227"/>
      <c r="BF387" s="227"/>
      <c r="BG387" s="227"/>
      <c r="BH387" s="227"/>
      <c r="BI387" s="227"/>
      <c r="BJ387" s="227"/>
      <c r="BK387" s="227"/>
      <c r="BL387" s="227"/>
      <c r="BM387" s="227"/>
      <c r="BN387" s="227"/>
      <c r="BO387" s="227"/>
      <c r="BP387" s="227"/>
      <c r="BQ387" s="227"/>
      <c r="BR387" s="227"/>
      <c r="BS387" s="227"/>
      <c r="BT387" s="227"/>
      <c r="BU387" s="227"/>
      <c r="BV387" s="227"/>
      <c r="BW387" s="227"/>
      <c r="BX387" s="227"/>
      <c r="BY387" s="227"/>
      <c r="BZ387" s="227"/>
      <c r="CA387" s="227"/>
      <c r="CB387" s="227"/>
      <c r="CC387" s="109"/>
      <c r="CD387" s="109"/>
      <c r="CE387" s="109"/>
      <c r="CF387" s="109"/>
      <c r="CG387" s="109"/>
      <c r="CH387" s="109"/>
      <c r="CI387" s="109"/>
      <c r="CJ387" s="109"/>
      <c r="CK387" s="109"/>
      <c r="CL387" s="109"/>
      <c r="CM387" s="109"/>
      <c r="CN387" s="109"/>
      <c r="CO387" s="109"/>
      <c r="CP387" s="109"/>
      <c r="CQ387" s="109"/>
      <c r="CR387" s="109"/>
      <c r="CS387" s="109"/>
      <c r="CT387" s="109"/>
      <c r="CU387" s="227"/>
      <c r="CV387" s="227"/>
      <c r="CW387" s="227"/>
      <c r="CX387" s="227"/>
      <c r="CY387" s="227"/>
      <c r="CZ387" s="227"/>
      <c r="DA387" s="227"/>
      <c r="DB387" s="227"/>
      <c r="DC387" s="227"/>
      <c r="DD387" s="227"/>
      <c r="DE387" s="227"/>
      <c r="DF387" s="227"/>
      <c r="DG387" s="227"/>
      <c r="DH387" s="227"/>
      <c r="DI387" s="227"/>
      <c r="DJ387" s="227"/>
      <c r="DK387" s="227"/>
      <c r="DL387" s="227"/>
      <c r="DM387" s="227"/>
      <c r="DN387" s="227"/>
      <c r="DO387" s="227"/>
      <c r="DP387" s="227"/>
      <c r="DQ387" s="227"/>
      <c r="DR387" s="227"/>
      <c r="DS387" s="227"/>
      <c r="DT387" s="227"/>
      <c r="DU387" s="227"/>
      <c r="DV387" s="227"/>
      <c r="DW387" s="227"/>
      <c r="DX387" s="227"/>
      <c r="DY387" s="227"/>
      <c r="DZ387" s="227"/>
      <c r="EA387" s="227"/>
      <c r="EB387" s="227"/>
      <c r="EC387" s="227"/>
      <c r="ED387" s="227"/>
      <c r="EE387" s="227"/>
      <c r="EF387" s="227"/>
      <c r="EG387" s="227"/>
      <c r="EH387" s="227"/>
      <c r="EI387" s="227"/>
      <c r="EJ387" s="227"/>
      <c r="EK387" s="227"/>
      <c r="EL387" s="227"/>
      <c r="EM387" s="227"/>
      <c r="EN387" s="227"/>
      <c r="EO387" s="227"/>
      <c r="EP387" s="227"/>
      <c r="EQ387" s="227"/>
      <c r="ER387" s="227"/>
      <c r="ES387" s="227"/>
      <c r="ET387" s="227"/>
      <c r="EU387" s="227"/>
      <c r="EV387" s="227"/>
      <c r="EW387" s="227"/>
      <c r="EX387" s="227"/>
      <c r="EY387" s="227"/>
      <c r="EZ387" s="227"/>
      <c r="FA387" s="227"/>
      <c r="FB387" s="227"/>
      <c r="FC387" s="227"/>
      <c r="FD387" s="227"/>
      <c r="FE387" s="227"/>
      <c r="FF387" s="227"/>
      <c r="FG387" s="227"/>
      <c r="FH387" s="227"/>
      <c r="FI387" s="227"/>
      <c r="FJ387" s="227"/>
      <c r="FK387" s="227"/>
      <c r="FL387" s="227"/>
      <c r="FM387" s="227"/>
      <c r="FN387" s="227"/>
      <c r="FO387" s="227"/>
      <c r="FP387" s="227"/>
      <c r="FQ387" s="227"/>
      <c r="FR387" s="227"/>
      <c r="FS387" s="227"/>
      <c r="FT387" s="227"/>
      <c r="FU387" s="227"/>
      <c r="FV387" s="227"/>
      <c r="FW387" s="227"/>
      <c r="FX387" s="227"/>
      <c r="FY387" s="227"/>
      <c r="FZ387" s="227"/>
      <c r="GA387" s="227"/>
      <c r="GB387" s="227"/>
      <c r="GC387" s="227"/>
      <c r="GD387" s="227"/>
      <c r="GE387" s="227"/>
      <c r="GF387" s="227"/>
      <c r="GG387" s="227"/>
      <c r="GH387" s="227"/>
      <c r="GI387" s="227"/>
      <c r="GJ387" s="227"/>
      <c r="GK387" s="227"/>
      <c r="GL387" s="227"/>
      <c r="GM387" s="227"/>
      <c r="GN387" s="227"/>
      <c r="GO387" s="227"/>
      <c r="GP387" s="227"/>
      <c r="GQ387" s="227"/>
      <c r="GR387" s="227"/>
      <c r="GS387" s="227"/>
      <c r="GT387" s="227"/>
      <c r="GU387" s="227"/>
      <c r="GV387" s="227"/>
      <c r="GW387" s="227"/>
      <c r="GX387" s="227"/>
      <c r="GY387" s="227"/>
      <c r="GZ387" s="227"/>
      <c r="HA387" s="227"/>
      <c r="HB387" s="227"/>
      <c r="HC387" s="227"/>
      <c r="HD387" s="227"/>
      <c r="HE387" s="227"/>
      <c r="HF387" s="227"/>
      <c r="HG387" s="227"/>
      <c r="HH387" s="227"/>
      <c r="HI387" s="227"/>
      <c r="HJ387" s="227"/>
      <c r="HK387" s="227"/>
      <c r="HL387" s="227"/>
      <c r="HM387" s="227"/>
      <c r="HN387" s="227"/>
      <c r="HO387" s="227"/>
      <c r="HP387" s="227"/>
      <c r="HQ387" s="227"/>
      <c r="HR387" s="227"/>
      <c r="HS387" s="227"/>
      <c r="HT387" s="227"/>
      <c r="HU387" s="227"/>
      <c r="HV387" s="227"/>
      <c r="HW387" s="227"/>
      <c r="HX387" s="227"/>
      <c r="HY387" s="227"/>
      <c r="HZ387" s="227"/>
      <c r="IA387" s="227"/>
      <c r="IB387" s="227"/>
      <c r="IC387" s="227"/>
      <c r="ID387" s="227"/>
      <c r="IE387" s="227"/>
      <c r="IF387" s="227"/>
      <c r="IG387" s="227"/>
      <c r="IH387" s="227"/>
      <c r="II387" s="227"/>
      <c r="IJ387" s="227"/>
      <c r="IK387" s="227"/>
      <c r="IL387" s="227"/>
      <c r="IM387" s="227"/>
      <c r="IN387" s="227"/>
      <c r="IO387" s="227"/>
      <c r="IP387" s="227"/>
      <c r="IQ387" s="227"/>
      <c r="IR387" s="227"/>
      <c r="IS387" s="227"/>
      <c r="IT387" s="227"/>
      <c r="IU387" s="227"/>
      <c r="IV387" s="227"/>
    </row>
    <row r="388" spans="1:256">
      <c r="A388" s="107"/>
      <c r="D388" s="157"/>
      <c r="E388" s="227"/>
      <c r="F388" s="157"/>
      <c r="G388" s="227"/>
      <c r="H388" s="109"/>
      <c r="I388" s="109"/>
      <c r="J388" s="109"/>
      <c r="K388" s="227"/>
      <c r="L388" s="227"/>
      <c r="M388" s="227"/>
      <c r="N388" s="227"/>
      <c r="O388" s="227"/>
      <c r="P388" s="227"/>
      <c r="Q388" s="227"/>
      <c r="R388" s="227"/>
      <c r="S388" s="227"/>
      <c r="T388" s="227"/>
      <c r="U388" s="227"/>
      <c r="V388" s="227"/>
      <c r="W388" s="227"/>
      <c r="X388" s="227"/>
      <c r="Y388" s="227"/>
      <c r="Z388" s="227"/>
      <c r="AA388" s="227"/>
      <c r="AB388" s="227"/>
      <c r="AC388" s="227"/>
      <c r="AD388" s="227"/>
      <c r="AE388" s="227"/>
      <c r="AF388" s="227"/>
      <c r="AG388" s="227"/>
      <c r="AH388" s="227"/>
      <c r="AI388" s="227"/>
      <c r="AJ388" s="227"/>
      <c r="AK388" s="227"/>
      <c r="AL388" s="227"/>
      <c r="AM388" s="227"/>
      <c r="AN388" s="227"/>
      <c r="AO388" s="227"/>
      <c r="AP388" s="227"/>
      <c r="AQ388" s="227"/>
      <c r="AR388" s="227"/>
      <c r="AS388" s="227"/>
      <c r="AT388" s="227"/>
      <c r="AU388" s="227"/>
      <c r="AV388" s="227"/>
      <c r="AW388" s="227"/>
      <c r="AX388" s="227"/>
      <c r="AY388" s="227"/>
      <c r="AZ388" s="227"/>
      <c r="BA388" s="227"/>
      <c r="BB388" s="227"/>
      <c r="BC388" s="227"/>
      <c r="BD388" s="227"/>
      <c r="BE388" s="227"/>
      <c r="BF388" s="227"/>
      <c r="BG388" s="227"/>
      <c r="BH388" s="227"/>
      <c r="BI388" s="227"/>
      <c r="BJ388" s="227"/>
      <c r="BK388" s="227"/>
      <c r="BL388" s="227"/>
      <c r="BM388" s="227"/>
      <c r="BN388" s="227"/>
      <c r="BO388" s="227"/>
      <c r="BP388" s="227"/>
      <c r="BQ388" s="227"/>
      <c r="BR388" s="227"/>
      <c r="BS388" s="227"/>
      <c r="BT388" s="227"/>
      <c r="BU388" s="227"/>
      <c r="BV388" s="227"/>
      <c r="BW388" s="227"/>
      <c r="BX388" s="227"/>
      <c r="BY388" s="227"/>
      <c r="BZ388" s="227"/>
      <c r="CA388" s="227"/>
      <c r="CB388" s="227"/>
      <c r="CC388" s="109"/>
      <c r="CD388" s="109"/>
      <c r="CE388" s="109"/>
      <c r="CF388" s="109"/>
      <c r="CG388" s="109"/>
      <c r="CH388" s="109"/>
      <c r="CI388" s="109"/>
      <c r="CJ388" s="109"/>
      <c r="CK388" s="109"/>
      <c r="CL388" s="109"/>
      <c r="CM388" s="109"/>
      <c r="CN388" s="109"/>
      <c r="CO388" s="109"/>
      <c r="CP388" s="109"/>
      <c r="CQ388" s="109"/>
      <c r="CR388" s="109"/>
      <c r="CS388" s="109"/>
      <c r="CT388" s="109"/>
      <c r="CU388" s="227"/>
      <c r="CV388" s="227"/>
      <c r="CW388" s="227"/>
      <c r="CX388" s="227"/>
      <c r="CY388" s="227"/>
      <c r="CZ388" s="227"/>
      <c r="DA388" s="227"/>
      <c r="DB388" s="227"/>
      <c r="DC388" s="227"/>
      <c r="DD388" s="227"/>
      <c r="DE388" s="227"/>
      <c r="DF388" s="227"/>
      <c r="DG388" s="227"/>
      <c r="DH388" s="227"/>
      <c r="DI388" s="227"/>
      <c r="DJ388" s="227"/>
      <c r="DK388" s="227"/>
      <c r="DL388" s="227"/>
      <c r="DM388" s="227"/>
      <c r="DN388" s="227"/>
      <c r="DO388" s="227"/>
      <c r="DP388" s="227"/>
      <c r="DQ388" s="227"/>
      <c r="DR388" s="227"/>
      <c r="DS388" s="227"/>
      <c r="DT388" s="227"/>
      <c r="DU388" s="227"/>
      <c r="DV388" s="227"/>
      <c r="DW388" s="227"/>
      <c r="DX388" s="227"/>
      <c r="DY388" s="227"/>
      <c r="DZ388" s="227"/>
      <c r="EA388" s="227"/>
      <c r="EB388" s="227"/>
      <c r="EC388" s="227"/>
      <c r="ED388" s="227"/>
      <c r="EE388" s="227"/>
      <c r="EF388" s="227"/>
      <c r="EG388" s="227"/>
      <c r="EH388" s="227"/>
      <c r="EI388" s="227"/>
      <c r="EJ388" s="227"/>
      <c r="EK388" s="227"/>
      <c r="EL388" s="227"/>
      <c r="EM388" s="227"/>
      <c r="EN388" s="227"/>
      <c r="EO388" s="227"/>
      <c r="EP388" s="227"/>
      <c r="EQ388" s="227"/>
      <c r="ER388" s="227"/>
      <c r="ES388" s="227"/>
      <c r="ET388" s="227"/>
      <c r="EU388" s="227"/>
      <c r="EV388" s="227"/>
      <c r="EW388" s="227"/>
      <c r="EX388" s="227"/>
      <c r="EY388" s="227"/>
      <c r="EZ388" s="227"/>
      <c r="FA388" s="227"/>
      <c r="FB388" s="227"/>
      <c r="FC388" s="227"/>
      <c r="FD388" s="227"/>
      <c r="FE388" s="227"/>
      <c r="FF388" s="227"/>
      <c r="FG388" s="227"/>
      <c r="FH388" s="227"/>
      <c r="FI388" s="227"/>
      <c r="FJ388" s="227"/>
      <c r="FK388" s="227"/>
      <c r="FL388" s="227"/>
      <c r="FM388" s="227"/>
      <c r="FN388" s="227"/>
      <c r="FO388" s="227"/>
      <c r="FP388" s="227"/>
      <c r="FQ388" s="227"/>
      <c r="FR388" s="227"/>
      <c r="FS388" s="227"/>
      <c r="FT388" s="227"/>
      <c r="FU388" s="227"/>
      <c r="FV388" s="227"/>
      <c r="FW388" s="227"/>
      <c r="FX388" s="227"/>
      <c r="FY388" s="227"/>
      <c r="FZ388" s="227"/>
      <c r="GA388" s="227"/>
      <c r="GB388" s="227"/>
      <c r="GC388" s="227"/>
      <c r="GD388" s="227"/>
      <c r="GE388" s="227"/>
      <c r="GF388" s="227"/>
      <c r="GG388" s="227"/>
      <c r="GH388" s="227"/>
      <c r="GI388" s="227"/>
      <c r="GJ388" s="227"/>
      <c r="GK388" s="227"/>
      <c r="GL388" s="227"/>
      <c r="GM388" s="227"/>
      <c r="GN388" s="227"/>
      <c r="GO388" s="227"/>
      <c r="GP388" s="227"/>
      <c r="GQ388" s="227"/>
      <c r="GR388" s="227"/>
      <c r="GS388" s="227"/>
      <c r="GT388" s="227"/>
      <c r="GU388" s="227"/>
      <c r="GV388" s="227"/>
      <c r="GW388" s="227"/>
      <c r="GX388" s="227"/>
      <c r="GY388" s="227"/>
      <c r="GZ388" s="227"/>
      <c r="HA388" s="227"/>
      <c r="HB388" s="227"/>
      <c r="HC388" s="227"/>
      <c r="HD388" s="227"/>
      <c r="HE388" s="227"/>
      <c r="HF388" s="227"/>
      <c r="HG388" s="227"/>
      <c r="HH388" s="227"/>
      <c r="HI388" s="227"/>
      <c r="HJ388" s="227"/>
      <c r="HK388" s="227"/>
      <c r="HL388" s="227"/>
      <c r="HM388" s="227"/>
      <c r="HN388" s="227"/>
      <c r="HO388" s="227"/>
      <c r="HP388" s="227"/>
      <c r="HQ388" s="227"/>
      <c r="HR388" s="227"/>
      <c r="HS388" s="227"/>
      <c r="HT388" s="227"/>
      <c r="HU388" s="227"/>
      <c r="HV388" s="227"/>
      <c r="HW388" s="227"/>
      <c r="HX388" s="227"/>
      <c r="HY388" s="227"/>
      <c r="HZ388" s="227"/>
      <c r="IA388" s="227"/>
      <c r="IB388" s="227"/>
      <c r="IC388" s="227"/>
      <c r="ID388" s="227"/>
      <c r="IE388" s="227"/>
      <c r="IF388" s="227"/>
      <c r="IG388" s="227"/>
      <c r="IH388" s="227"/>
      <c r="II388" s="227"/>
      <c r="IJ388" s="227"/>
      <c r="IK388" s="227"/>
      <c r="IL388" s="227"/>
      <c r="IM388" s="227"/>
      <c r="IN388" s="227"/>
      <c r="IO388" s="227"/>
      <c r="IP388" s="227"/>
      <c r="IQ388" s="227"/>
      <c r="IR388" s="227"/>
      <c r="IS388" s="227"/>
      <c r="IT388" s="227"/>
      <c r="IU388" s="227"/>
      <c r="IV388" s="227"/>
    </row>
    <row r="389" spans="1:256">
      <c r="A389" s="107"/>
      <c r="D389" s="157"/>
      <c r="E389" s="227"/>
      <c r="F389" s="157"/>
      <c r="G389" s="227"/>
      <c r="H389" s="109"/>
      <c r="I389" s="109"/>
      <c r="J389" s="109"/>
      <c r="K389" s="227"/>
      <c r="L389" s="227"/>
      <c r="M389" s="227"/>
      <c r="N389" s="227"/>
      <c r="O389" s="227"/>
      <c r="P389" s="227"/>
      <c r="Q389" s="227"/>
      <c r="R389" s="227"/>
      <c r="S389" s="227"/>
      <c r="T389" s="227"/>
      <c r="U389" s="227"/>
      <c r="V389" s="227"/>
      <c r="W389" s="227"/>
      <c r="X389" s="227"/>
      <c r="Y389" s="227"/>
      <c r="Z389" s="227"/>
      <c r="AA389" s="227"/>
      <c r="AB389" s="227"/>
      <c r="AC389" s="227"/>
      <c r="AD389" s="227"/>
      <c r="AE389" s="227"/>
      <c r="AF389" s="227"/>
      <c r="AG389" s="227"/>
      <c r="AH389" s="227"/>
      <c r="AI389" s="227"/>
      <c r="AJ389" s="227"/>
      <c r="AK389" s="227"/>
      <c r="AL389" s="227"/>
      <c r="AM389" s="227"/>
      <c r="AN389" s="227"/>
      <c r="AO389" s="227"/>
      <c r="AP389" s="227"/>
      <c r="AQ389" s="227"/>
      <c r="AR389" s="227"/>
      <c r="AS389" s="227"/>
      <c r="AT389" s="227"/>
      <c r="AU389" s="227"/>
      <c r="AV389" s="227"/>
      <c r="AW389" s="227"/>
      <c r="AX389" s="227"/>
      <c r="AY389" s="227"/>
      <c r="AZ389" s="227"/>
      <c r="BA389" s="227"/>
      <c r="BB389" s="227"/>
      <c r="BC389" s="227"/>
      <c r="BD389" s="227"/>
      <c r="BE389" s="227"/>
      <c r="BF389" s="227"/>
      <c r="BG389" s="227"/>
      <c r="BH389" s="227"/>
      <c r="BI389" s="227"/>
      <c r="BJ389" s="227"/>
      <c r="BK389" s="227"/>
      <c r="BL389" s="227"/>
      <c r="BM389" s="227"/>
      <c r="BN389" s="227"/>
      <c r="BO389" s="227"/>
      <c r="BP389" s="227"/>
      <c r="BQ389" s="227"/>
      <c r="BR389" s="227"/>
      <c r="BS389" s="227"/>
      <c r="BT389" s="227"/>
      <c r="BU389" s="227"/>
      <c r="BV389" s="227"/>
      <c r="BW389" s="227"/>
      <c r="BX389" s="227"/>
      <c r="BY389" s="227"/>
      <c r="BZ389" s="227"/>
      <c r="CA389" s="227"/>
      <c r="CB389" s="227"/>
      <c r="CC389" s="109"/>
      <c r="CD389" s="109"/>
      <c r="CE389" s="109"/>
      <c r="CF389" s="109"/>
      <c r="CG389" s="109"/>
      <c r="CH389" s="109"/>
      <c r="CI389" s="109"/>
      <c r="CJ389" s="109"/>
      <c r="CK389" s="109"/>
      <c r="CL389" s="109"/>
      <c r="CM389" s="109"/>
      <c r="CN389" s="109"/>
      <c r="CO389" s="109"/>
      <c r="CP389" s="109"/>
      <c r="CQ389" s="109"/>
      <c r="CR389" s="109"/>
      <c r="CS389" s="109"/>
      <c r="CT389" s="109"/>
      <c r="CU389" s="227"/>
      <c r="CV389" s="227"/>
      <c r="CW389" s="227"/>
      <c r="CX389" s="227"/>
      <c r="CY389" s="227"/>
      <c r="CZ389" s="227"/>
      <c r="DA389" s="227"/>
      <c r="DB389" s="227"/>
      <c r="DC389" s="227"/>
      <c r="DD389" s="227"/>
      <c r="DE389" s="227"/>
      <c r="DF389" s="227"/>
      <c r="DG389" s="227"/>
      <c r="DH389" s="227"/>
      <c r="DI389" s="227"/>
      <c r="DJ389" s="227"/>
      <c r="DK389" s="227"/>
      <c r="DL389" s="227"/>
      <c r="DM389" s="227"/>
      <c r="DN389" s="227"/>
      <c r="DO389" s="227"/>
      <c r="DP389" s="227"/>
      <c r="DQ389" s="227"/>
      <c r="DR389" s="227"/>
      <c r="DS389" s="227"/>
      <c r="DT389" s="227"/>
      <c r="DU389" s="227"/>
      <c r="DV389" s="227"/>
      <c r="DW389" s="227"/>
      <c r="DX389" s="227"/>
      <c r="DY389" s="227"/>
      <c r="DZ389" s="227"/>
      <c r="EA389" s="227"/>
      <c r="EB389" s="227"/>
      <c r="EC389" s="227"/>
      <c r="ED389" s="227"/>
      <c r="EE389" s="227"/>
      <c r="EF389" s="227"/>
      <c r="EG389" s="227"/>
      <c r="EH389" s="227"/>
      <c r="EI389" s="227"/>
      <c r="EJ389" s="227"/>
      <c r="EK389" s="227"/>
      <c r="EL389" s="227"/>
      <c r="EM389" s="227"/>
      <c r="EN389" s="227"/>
      <c r="EO389" s="227"/>
      <c r="EP389" s="227"/>
      <c r="EQ389" s="227"/>
      <c r="ER389" s="227"/>
      <c r="ES389" s="227"/>
      <c r="ET389" s="227"/>
      <c r="EU389" s="227"/>
      <c r="EV389" s="227"/>
      <c r="EW389" s="227"/>
      <c r="EX389" s="227"/>
      <c r="EY389" s="227"/>
      <c r="EZ389" s="227"/>
      <c r="FA389" s="227"/>
      <c r="FB389" s="227"/>
      <c r="FC389" s="227"/>
      <c r="FD389" s="227"/>
      <c r="FE389" s="227"/>
      <c r="FF389" s="227"/>
      <c r="FG389" s="227"/>
      <c r="FH389" s="227"/>
      <c r="FI389" s="227"/>
      <c r="FJ389" s="227"/>
      <c r="FK389" s="227"/>
      <c r="FL389" s="227"/>
      <c r="FM389" s="227"/>
      <c r="FN389" s="227"/>
      <c r="FO389" s="227"/>
      <c r="FP389" s="227"/>
      <c r="FQ389" s="227"/>
      <c r="FR389" s="227"/>
      <c r="FS389" s="227"/>
      <c r="FT389" s="227"/>
      <c r="FU389" s="227"/>
      <c r="FV389" s="227"/>
      <c r="FW389" s="227"/>
      <c r="FX389" s="227"/>
      <c r="FY389" s="227"/>
      <c r="FZ389" s="227"/>
      <c r="GA389" s="227"/>
      <c r="GB389" s="227"/>
      <c r="GC389" s="227"/>
      <c r="GD389" s="227"/>
      <c r="GE389" s="227"/>
      <c r="GF389" s="227"/>
      <c r="GG389" s="227"/>
      <c r="GH389" s="227"/>
      <c r="GI389" s="227"/>
      <c r="GJ389" s="227"/>
      <c r="GK389" s="227"/>
      <c r="GL389" s="227"/>
      <c r="GM389" s="227"/>
      <c r="GN389" s="227"/>
      <c r="GO389" s="227"/>
      <c r="GP389" s="227"/>
      <c r="GQ389" s="227"/>
      <c r="GR389" s="227"/>
      <c r="GS389" s="227"/>
      <c r="GT389" s="227"/>
      <c r="GU389" s="227"/>
      <c r="GV389" s="227"/>
      <c r="GW389" s="227"/>
      <c r="GX389" s="227"/>
      <c r="GY389" s="227"/>
      <c r="GZ389" s="227"/>
      <c r="HA389" s="227"/>
      <c r="HB389" s="227"/>
      <c r="HC389" s="227"/>
      <c r="HD389" s="227"/>
      <c r="HE389" s="227"/>
      <c r="HF389" s="227"/>
      <c r="HG389" s="227"/>
      <c r="HH389" s="227"/>
      <c r="HI389" s="227"/>
      <c r="HJ389" s="227"/>
      <c r="HK389" s="227"/>
      <c r="HL389" s="227"/>
      <c r="HM389" s="227"/>
      <c r="HN389" s="227"/>
      <c r="HO389" s="227"/>
      <c r="HP389" s="227"/>
      <c r="HQ389" s="227"/>
      <c r="HR389" s="227"/>
      <c r="HS389" s="227"/>
      <c r="HT389" s="227"/>
      <c r="HU389" s="227"/>
      <c r="HV389" s="227"/>
      <c r="HW389" s="227"/>
      <c r="HX389" s="227"/>
      <c r="HY389" s="227"/>
      <c r="HZ389" s="227"/>
      <c r="IA389" s="227"/>
      <c r="IB389" s="227"/>
      <c r="IC389" s="227"/>
      <c r="ID389" s="227"/>
      <c r="IE389" s="227"/>
      <c r="IF389" s="227"/>
      <c r="IG389" s="227"/>
      <c r="IH389" s="227"/>
      <c r="II389" s="227"/>
      <c r="IJ389" s="227"/>
      <c r="IK389" s="227"/>
      <c r="IL389" s="227"/>
      <c r="IM389" s="227"/>
      <c r="IN389" s="227"/>
      <c r="IO389" s="227"/>
      <c r="IP389" s="227"/>
      <c r="IQ389" s="227"/>
      <c r="IR389" s="227"/>
      <c r="IS389" s="227"/>
      <c r="IT389" s="227"/>
      <c r="IU389" s="227"/>
      <c r="IV389" s="227"/>
    </row>
    <row r="390" spans="1:256">
      <c r="A390" s="107"/>
      <c r="D390" s="157"/>
      <c r="E390" s="227"/>
      <c r="F390" s="157"/>
      <c r="G390" s="227"/>
      <c r="H390" s="109"/>
      <c r="I390" s="109"/>
      <c r="J390" s="109"/>
      <c r="K390" s="227"/>
      <c r="L390" s="227"/>
      <c r="M390" s="227"/>
      <c r="N390" s="227"/>
      <c r="O390" s="227"/>
      <c r="P390" s="227"/>
      <c r="Q390" s="227"/>
      <c r="R390" s="227"/>
      <c r="S390" s="227"/>
      <c r="T390" s="227"/>
      <c r="U390" s="227"/>
      <c r="V390" s="227"/>
      <c r="W390" s="227"/>
      <c r="X390" s="227"/>
      <c r="Y390" s="227"/>
      <c r="Z390" s="227"/>
      <c r="AA390" s="227"/>
      <c r="AB390" s="227"/>
      <c r="AC390" s="227"/>
      <c r="AD390" s="227"/>
      <c r="AE390" s="227"/>
      <c r="AF390" s="227"/>
      <c r="AG390" s="227"/>
      <c r="AH390" s="227"/>
      <c r="AI390" s="227"/>
      <c r="AJ390" s="227"/>
      <c r="AK390" s="227"/>
      <c r="AL390" s="227"/>
      <c r="AM390" s="227"/>
      <c r="AN390" s="227"/>
      <c r="AO390" s="227"/>
      <c r="AP390" s="227"/>
      <c r="AQ390" s="227"/>
      <c r="AR390" s="227"/>
      <c r="AS390" s="227"/>
      <c r="AT390" s="227"/>
      <c r="AU390" s="227"/>
      <c r="AV390" s="227"/>
      <c r="AW390" s="227"/>
      <c r="AX390" s="227"/>
      <c r="AY390" s="227"/>
      <c r="AZ390" s="227"/>
      <c r="BA390" s="227"/>
      <c r="BB390" s="227"/>
      <c r="BC390" s="227"/>
      <c r="BD390" s="227"/>
      <c r="BE390" s="227"/>
      <c r="BF390" s="227"/>
      <c r="BG390" s="227"/>
      <c r="BH390" s="227"/>
      <c r="BI390" s="227"/>
      <c r="BJ390" s="227"/>
      <c r="BK390" s="227"/>
      <c r="BL390" s="227"/>
      <c r="BM390" s="227"/>
      <c r="BN390" s="227"/>
      <c r="BO390" s="227"/>
      <c r="BP390" s="227"/>
      <c r="BQ390" s="227"/>
      <c r="BR390" s="227"/>
      <c r="BS390" s="227"/>
      <c r="BT390" s="227"/>
      <c r="BU390" s="227"/>
      <c r="BV390" s="227"/>
      <c r="BW390" s="227"/>
      <c r="BX390" s="227"/>
      <c r="BY390" s="227"/>
      <c r="BZ390" s="227"/>
      <c r="CA390" s="227"/>
      <c r="CB390" s="227"/>
      <c r="CC390" s="109"/>
      <c r="CD390" s="109"/>
      <c r="CE390" s="109"/>
      <c r="CF390" s="109"/>
      <c r="CG390" s="109"/>
      <c r="CH390" s="109"/>
      <c r="CI390" s="109"/>
      <c r="CJ390" s="109"/>
      <c r="CK390" s="109"/>
      <c r="CL390" s="109"/>
      <c r="CM390" s="109"/>
      <c r="CN390" s="109"/>
      <c r="CO390" s="109"/>
      <c r="CP390" s="109"/>
      <c r="CQ390" s="109"/>
      <c r="CR390" s="109"/>
      <c r="CS390" s="109"/>
      <c r="CT390" s="109"/>
      <c r="CU390" s="227"/>
      <c r="CV390" s="227"/>
      <c r="CW390" s="227"/>
      <c r="CX390" s="227"/>
      <c r="CY390" s="227"/>
      <c r="CZ390" s="227"/>
      <c r="DA390" s="227"/>
      <c r="DB390" s="227"/>
      <c r="DC390" s="227"/>
      <c r="DD390" s="227"/>
      <c r="DE390" s="227"/>
      <c r="DF390" s="227"/>
      <c r="DG390" s="227"/>
      <c r="DH390" s="227"/>
      <c r="DI390" s="227"/>
      <c r="DJ390" s="227"/>
      <c r="DK390" s="227"/>
      <c r="DL390" s="227"/>
      <c r="DM390" s="227"/>
      <c r="DN390" s="227"/>
      <c r="DO390" s="227"/>
      <c r="DP390" s="227"/>
      <c r="DQ390" s="227"/>
      <c r="DR390" s="227"/>
      <c r="DS390" s="227"/>
      <c r="DT390" s="227"/>
      <c r="DU390" s="227"/>
      <c r="DV390" s="227"/>
      <c r="DW390" s="227"/>
      <c r="DX390" s="227"/>
      <c r="DY390" s="227"/>
      <c r="DZ390" s="227"/>
      <c r="EA390" s="227"/>
      <c r="EB390" s="227"/>
      <c r="EC390" s="227"/>
      <c r="ED390" s="227"/>
      <c r="EE390" s="227"/>
      <c r="EF390" s="227"/>
      <c r="EG390" s="227"/>
      <c r="EH390" s="227"/>
      <c r="EI390" s="227"/>
      <c r="EJ390" s="227"/>
      <c r="EK390" s="227"/>
      <c r="EL390" s="227"/>
      <c r="EM390" s="227"/>
      <c r="EN390" s="227"/>
      <c r="EO390" s="227"/>
      <c r="EP390" s="227"/>
      <c r="EQ390" s="227"/>
      <c r="ER390" s="227"/>
      <c r="ES390" s="227"/>
      <c r="ET390" s="227"/>
      <c r="EU390" s="227"/>
      <c r="EV390" s="227"/>
      <c r="EW390" s="227"/>
      <c r="EX390" s="227"/>
      <c r="EY390" s="227"/>
      <c r="EZ390" s="227"/>
      <c r="FA390" s="227"/>
      <c r="FB390" s="227"/>
      <c r="FC390" s="227"/>
      <c r="FD390" s="227"/>
      <c r="FE390" s="227"/>
      <c r="FF390" s="227"/>
      <c r="FG390" s="227"/>
      <c r="FH390" s="227"/>
      <c r="FI390" s="227"/>
      <c r="FJ390" s="227"/>
      <c r="FK390" s="227"/>
      <c r="FL390" s="227"/>
      <c r="FM390" s="227"/>
      <c r="FN390" s="227"/>
      <c r="FO390" s="227"/>
      <c r="FP390" s="227"/>
      <c r="FQ390" s="227"/>
      <c r="FR390" s="227"/>
      <c r="FS390" s="227"/>
      <c r="FT390" s="227"/>
      <c r="FU390" s="227"/>
      <c r="FV390" s="227"/>
      <c r="FW390" s="227"/>
      <c r="FX390" s="227"/>
      <c r="FY390" s="227"/>
      <c r="FZ390" s="227"/>
      <c r="GA390" s="227"/>
      <c r="GB390" s="227"/>
      <c r="GC390" s="227"/>
      <c r="GD390" s="227"/>
      <c r="GE390" s="227"/>
      <c r="GF390" s="227"/>
      <c r="GG390" s="227"/>
      <c r="GH390" s="227"/>
      <c r="GI390" s="227"/>
      <c r="GJ390" s="227"/>
      <c r="GK390" s="227"/>
      <c r="GL390" s="227"/>
      <c r="GM390" s="227"/>
      <c r="GN390" s="227"/>
      <c r="GO390" s="227"/>
      <c r="GP390" s="227"/>
      <c r="GQ390" s="227"/>
      <c r="GR390" s="227"/>
      <c r="GS390" s="227"/>
      <c r="GT390" s="227"/>
      <c r="GU390" s="227"/>
      <c r="GV390" s="227"/>
      <c r="GW390" s="227"/>
      <c r="GX390" s="227"/>
      <c r="GY390" s="227"/>
      <c r="GZ390" s="227"/>
      <c r="HA390" s="227"/>
      <c r="HB390" s="227"/>
      <c r="HC390" s="227"/>
      <c r="HD390" s="227"/>
      <c r="HE390" s="227"/>
      <c r="HF390" s="227"/>
      <c r="HG390" s="227"/>
      <c r="HH390" s="227"/>
      <c r="HI390" s="227"/>
      <c r="HJ390" s="227"/>
      <c r="HK390" s="227"/>
      <c r="HL390" s="227"/>
      <c r="HM390" s="227"/>
      <c r="HN390" s="227"/>
      <c r="HO390" s="227"/>
      <c r="HP390" s="227"/>
      <c r="HQ390" s="227"/>
      <c r="HR390" s="227"/>
      <c r="HS390" s="227"/>
      <c r="HT390" s="227"/>
      <c r="HU390" s="227"/>
      <c r="HV390" s="227"/>
      <c r="HW390" s="227"/>
      <c r="HX390" s="227"/>
      <c r="HY390" s="227"/>
      <c r="HZ390" s="227"/>
      <c r="IA390" s="227"/>
      <c r="IB390" s="227"/>
      <c r="IC390" s="227"/>
      <c r="ID390" s="227"/>
      <c r="IE390" s="227"/>
      <c r="IF390" s="227"/>
      <c r="IG390" s="227"/>
      <c r="IH390" s="227"/>
      <c r="II390" s="227"/>
      <c r="IJ390" s="227"/>
      <c r="IK390" s="227"/>
      <c r="IL390" s="227"/>
      <c r="IM390" s="227"/>
      <c r="IN390" s="227"/>
      <c r="IO390" s="227"/>
      <c r="IP390" s="227"/>
      <c r="IQ390" s="227"/>
      <c r="IR390" s="227"/>
      <c r="IS390" s="227"/>
      <c r="IT390" s="227"/>
      <c r="IU390" s="227"/>
      <c r="IV390" s="227"/>
    </row>
    <row r="391" spans="1:256">
      <c r="A391" s="107"/>
      <c r="D391" s="157"/>
      <c r="E391" s="227"/>
      <c r="F391" s="157"/>
      <c r="G391" s="227"/>
      <c r="H391" s="109"/>
      <c r="I391" s="109"/>
      <c r="J391" s="109"/>
      <c r="K391" s="227"/>
      <c r="L391" s="227"/>
      <c r="M391" s="227"/>
      <c r="N391" s="227"/>
      <c r="O391" s="227"/>
      <c r="P391" s="227"/>
      <c r="Q391" s="227"/>
      <c r="R391" s="227"/>
      <c r="S391" s="227"/>
      <c r="T391" s="227"/>
      <c r="U391" s="227"/>
      <c r="V391" s="227"/>
      <c r="W391" s="227"/>
      <c r="X391" s="227"/>
      <c r="Y391" s="227"/>
      <c r="Z391" s="227"/>
      <c r="AA391" s="227"/>
      <c r="AB391" s="227"/>
      <c r="AC391" s="227"/>
      <c r="AD391" s="227"/>
      <c r="AE391" s="227"/>
      <c r="AF391" s="227"/>
      <c r="AG391" s="227"/>
      <c r="AH391" s="227"/>
      <c r="AI391" s="227"/>
      <c r="AJ391" s="227"/>
      <c r="AK391" s="227"/>
      <c r="AL391" s="227"/>
      <c r="AM391" s="227"/>
      <c r="AN391" s="227"/>
      <c r="AO391" s="227"/>
      <c r="AP391" s="227"/>
      <c r="AQ391" s="227"/>
      <c r="AR391" s="227"/>
      <c r="AS391" s="227"/>
      <c r="AT391" s="227"/>
      <c r="AU391" s="227"/>
      <c r="AV391" s="227"/>
      <c r="AW391" s="227"/>
      <c r="AX391" s="227"/>
      <c r="AY391" s="227"/>
      <c r="AZ391" s="227"/>
      <c r="BA391" s="227"/>
      <c r="BB391" s="227"/>
      <c r="BC391" s="227"/>
      <c r="BD391" s="227"/>
      <c r="BE391" s="227"/>
      <c r="BF391" s="227"/>
      <c r="BG391" s="227"/>
      <c r="BH391" s="227"/>
      <c r="BI391" s="227"/>
      <c r="BJ391" s="227"/>
      <c r="BK391" s="227"/>
      <c r="BL391" s="227"/>
      <c r="BM391" s="227"/>
      <c r="BN391" s="227"/>
      <c r="BO391" s="227"/>
      <c r="BP391" s="227"/>
      <c r="BQ391" s="227"/>
      <c r="BR391" s="227"/>
      <c r="BS391" s="227"/>
      <c r="BT391" s="227"/>
      <c r="BU391" s="227"/>
      <c r="BV391" s="227"/>
      <c r="BW391" s="227"/>
      <c r="BX391" s="227"/>
      <c r="BY391" s="227"/>
      <c r="BZ391" s="227"/>
      <c r="CA391" s="227"/>
      <c r="CB391" s="227"/>
      <c r="CC391" s="109"/>
      <c r="CD391" s="109"/>
      <c r="CE391" s="109"/>
      <c r="CF391" s="109"/>
      <c r="CG391" s="109"/>
      <c r="CH391" s="109"/>
      <c r="CI391" s="109"/>
      <c r="CJ391" s="109"/>
      <c r="CK391" s="109"/>
      <c r="CL391" s="109"/>
      <c r="CM391" s="109"/>
      <c r="CN391" s="109"/>
      <c r="CO391" s="109"/>
      <c r="CP391" s="109"/>
      <c r="CQ391" s="109"/>
      <c r="CR391" s="109"/>
      <c r="CS391" s="109"/>
      <c r="CT391" s="109"/>
      <c r="CU391" s="227"/>
      <c r="CV391" s="227"/>
      <c r="CW391" s="227"/>
      <c r="CX391" s="227"/>
      <c r="CY391" s="227"/>
      <c r="CZ391" s="227"/>
      <c r="DA391" s="227"/>
      <c r="DB391" s="227"/>
      <c r="DC391" s="227"/>
      <c r="DD391" s="227"/>
      <c r="DE391" s="227"/>
      <c r="DF391" s="227"/>
      <c r="DG391" s="227"/>
      <c r="DH391" s="227"/>
      <c r="DI391" s="227"/>
      <c r="DJ391" s="227"/>
      <c r="DK391" s="227"/>
      <c r="DL391" s="227"/>
      <c r="DM391" s="227"/>
      <c r="DN391" s="227"/>
      <c r="DO391" s="227"/>
      <c r="DP391" s="227"/>
      <c r="DQ391" s="227"/>
      <c r="DR391" s="227"/>
      <c r="DS391" s="227"/>
      <c r="DT391" s="227"/>
      <c r="DU391" s="227"/>
      <c r="DV391" s="227"/>
      <c r="DW391" s="227"/>
      <c r="DX391" s="227"/>
      <c r="DY391" s="227"/>
      <c r="DZ391" s="227"/>
      <c r="EA391" s="227"/>
      <c r="EB391" s="227"/>
      <c r="EC391" s="227"/>
      <c r="ED391" s="227"/>
      <c r="EE391" s="227"/>
      <c r="EF391" s="227"/>
      <c r="EG391" s="227"/>
      <c r="EH391" s="227"/>
      <c r="EI391" s="227"/>
      <c r="EJ391" s="227"/>
      <c r="EK391" s="227"/>
      <c r="EL391" s="227"/>
      <c r="EM391" s="227"/>
      <c r="EN391" s="227"/>
      <c r="EO391" s="227"/>
      <c r="EP391" s="227"/>
      <c r="EQ391" s="227"/>
      <c r="ER391" s="227"/>
      <c r="ES391" s="227"/>
      <c r="ET391" s="227"/>
      <c r="EU391" s="227"/>
      <c r="EV391" s="227"/>
      <c r="EW391" s="227"/>
      <c r="EX391" s="227"/>
      <c r="EY391" s="227"/>
      <c r="EZ391" s="227"/>
      <c r="FA391" s="227"/>
      <c r="FB391" s="227"/>
      <c r="FC391" s="227"/>
      <c r="FD391" s="227"/>
      <c r="FE391" s="227"/>
      <c r="FF391" s="227"/>
      <c r="FG391" s="227"/>
      <c r="FH391" s="227"/>
      <c r="FI391" s="227"/>
      <c r="FJ391" s="227"/>
      <c r="FK391" s="227"/>
      <c r="FL391" s="227"/>
      <c r="FM391" s="227"/>
      <c r="FN391" s="227"/>
      <c r="FO391" s="227"/>
      <c r="FP391" s="227"/>
      <c r="FQ391" s="227"/>
      <c r="FR391" s="227"/>
      <c r="FS391" s="227"/>
      <c r="FT391" s="227"/>
      <c r="FU391" s="227"/>
      <c r="FV391" s="227"/>
      <c r="FW391" s="227"/>
      <c r="FX391" s="227"/>
      <c r="FY391" s="227"/>
      <c r="FZ391" s="227"/>
      <c r="GA391" s="227"/>
      <c r="GB391" s="227"/>
      <c r="GC391" s="227"/>
      <c r="GD391" s="227"/>
      <c r="GE391" s="227"/>
      <c r="GF391" s="227"/>
      <c r="GG391" s="227"/>
      <c r="GH391" s="227"/>
      <c r="GI391" s="227"/>
      <c r="GJ391" s="227"/>
      <c r="GK391" s="227"/>
      <c r="GL391" s="227"/>
      <c r="GM391" s="227"/>
      <c r="GN391" s="227"/>
      <c r="GO391" s="227"/>
      <c r="GP391" s="227"/>
      <c r="GQ391" s="227"/>
      <c r="GR391" s="227"/>
      <c r="GS391" s="227"/>
      <c r="GT391" s="227"/>
      <c r="GU391" s="227"/>
      <c r="GV391" s="227"/>
      <c r="GW391" s="227"/>
      <c r="GX391" s="227"/>
      <c r="GY391" s="227"/>
      <c r="GZ391" s="227"/>
      <c r="HA391" s="227"/>
      <c r="HB391" s="227"/>
      <c r="HC391" s="227"/>
      <c r="HD391" s="227"/>
      <c r="HE391" s="227"/>
      <c r="HF391" s="227"/>
      <c r="HG391" s="227"/>
      <c r="HH391" s="227"/>
      <c r="HI391" s="227"/>
      <c r="HJ391" s="227"/>
      <c r="HK391" s="227"/>
      <c r="HL391" s="227"/>
      <c r="HM391" s="227"/>
      <c r="HN391" s="227"/>
      <c r="HO391" s="227"/>
      <c r="HP391" s="227"/>
      <c r="HQ391" s="227"/>
      <c r="HR391" s="227"/>
      <c r="HS391" s="227"/>
      <c r="HT391" s="227"/>
      <c r="HU391" s="227"/>
      <c r="HV391" s="227"/>
      <c r="HW391" s="227"/>
      <c r="HX391" s="227"/>
      <c r="HY391" s="227"/>
      <c r="HZ391" s="227"/>
      <c r="IA391" s="227"/>
      <c r="IB391" s="227"/>
      <c r="IC391" s="227"/>
      <c r="ID391" s="227"/>
      <c r="IE391" s="227"/>
      <c r="IF391" s="227"/>
      <c r="IG391" s="227"/>
      <c r="IH391" s="227"/>
      <c r="II391" s="227"/>
      <c r="IJ391" s="227"/>
      <c r="IK391" s="227"/>
      <c r="IL391" s="227"/>
      <c r="IM391" s="227"/>
      <c r="IN391" s="227"/>
      <c r="IO391" s="227"/>
      <c r="IP391" s="227"/>
      <c r="IQ391" s="227"/>
      <c r="IR391" s="227"/>
      <c r="IS391" s="227"/>
      <c r="IT391" s="227"/>
      <c r="IU391" s="227"/>
      <c r="IV391" s="227"/>
    </row>
    <row r="392" spans="1:256">
      <c r="A392" s="107"/>
      <c r="D392" s="157"/>
      <c r="E392" s="227"/>
      <c r="F392" s="157"/>
      <c r="G392" s="227"/>
      <c r="H392" s="109"/>
      <c r="I392" s="109"/>
      <c r="J392" s="109"/>
      <c r="K392" s="227"/>
      <c r="L392" s="227"/>
      <c r="M392" s="227"/>
      <c r="N392" s="227"/>
      <c r="O392" s="227"/>
      <c r="P392" s="227"/>
      <c r="Q392" s="227"/>
      <c r="R392" s="227"/>
      <c r="S392" s="227"/>
      <c r="T392" s="227"/>
      <c r="U392" s="227"/>
      <c r="V392" s="227"/>
      <c r="W392" s="227"/>
      <c r="X392" s="227"/>
      <c r="Y392" s="227"/>
      <c r="Z392" s="227"/>
      <c r="AA392" s="227"/>
      <c r="AB392" s="227"/>
      <c r="AC392" s="227"/>
      <c r="AD392" s="227"/>
      <c r="AE392" s="227"/>
      <c r="AF392" s="227"/>
      <c r="AG392" s="227"/>
      <c r="AH392" s="227"/>
      <c r="AI392" s="227"/>
      <c r="AJ392" s="227"/>
      <c r="AK392" s="227"/>
      <c r="AL392" s="227"/>
      <c r="AM392" s="227"/>
      <c r="AN392" s="227"/>
      <c r="AO392" s="227"/>
      <c r="AP392" s="227"/>
      <c r="AQ392" s="227"/>
      <c r="AR392" s="227"/>
      <c r="AS392" s="227"/>
      <c r="AT392" s="227"/>
      <c r="AU392" s="227"/>
      <c r="AV392" s="227"/>
      <c r="AW392" s="227"/>
      <c r="AX392" s="227"/>
      <c r="AY392" s="227"/>
      <c r="AZ392" s="227"/>
      <c r="BA392" s="227"/>
      <c r="BB392" s="227"/>
      <c r="BC392" s="227"/>
      <c r="BD392" s="227"/>
      <c r="BE392" s="227"/>
      <c r="BF392" s="227"/>
      <c r="BG392" s="227"/>
      <c r="BH392" s="227"/>
      <c r="BI392" s="227"/>
      <c r="BJ392" s="227"/>
      <c r="BK392" s="227"/>
      <c r="BL392" s="227"/>
      <c r="BM392" s="227"/>
      <c r="BN392" s="227"/>
      <c r="BO392" s="227"/>
      <c r="BP392" s="227"/>
      <c r="BQ392" s="227"/>
      <c r="BR392" s="227"/>
      <c r="BS392" s="227"/>
      <c r="BT392" s="227"/>
      <c r="BU392" s="227"/>
      <c r="BV392" s="227"/>
      <c r="BW392" s="227"/>
      <c r="BX392" s="227"/>
      <c r="BY392" s="227"/>
      <c r="BZ392" s="227"/>
      <c r="CA392" s="227"/>
      <c r="CB392" s="227"/>
      <c r="CC392" s="109"/>
      <c r="CD392" s="109"/>
      <c r="CE392" s="109"/>
      <c r="CF392" s="109"/>
      <c r="CG392" s="109"/>
      <c r="CH392" s="109"/>
      <c r="CI392" s="109"/>
      <c r="CJ392" s="109"/>
      <c r="CK392" s="109"/>
      <c r="CL392" s="109"/>
      <c r="CM392" s="109"/>
      <c r="CN392" s="109"/>
      <c r="CO392" s="109"/>
      <c r="CP392" s="109"/>
      <c r="CQ392" s="109"/>
      <c r="CR392" s="109"/>
      <c r="CS392" s="109"/>
      <c r="CT392" s="109"/>
      <c r="CU392" s="227"/>
      <c r="CV392" s="227"/>
      <c r="CW392" s="227"/>
      <c r="CX392" s="227"/>
      <c r="CY392" s="227"/>
      <c r="CZ392" s="227"/>
      <c r="DA392" s="227"/>
      <c r="DB392" s="227"/>
      <c r="DC392" s="227"/>
      <c r="DD392" s="227"/>
      <c r="DE392" s="227"/>
      <c r="DF392" s="227"/>
      <c r="DG392" s="227"/>
      <c r="DH392" s="227"/>
      <c r="DI392" s="227"/>
      <c r="DJ392" s="227"/>
      <c r="DK392" s="227"/>
      <c r="DL392" s="227"/>
      <c r="DM392" s="227"/>
      <c r="DN392" s="227"/>
      <c r="DO392" s="227"/>
      <c r="DP392" s="227"/>
      <c r="DQ392" s="227"/>
      <c r="DR392" s="227"/>
      <c r="DS392" s="227"/>
      <c r="DT392" s="227"/>
      <c r="DU392" s="227"/>
      <c r="DV392" s="227"/>
      <c r="DW392" s="227"/>
      <c r="DX392" s="227"/>
      <c r="DY392" s="227"/>
      <c r="DZ392" s="227"/>
      <c r="EA392" s="227"/>
      <c r="EB392" s="227"/>
      <c r="EC392" s="227"/>
      <c r="ED392" s="227"/>
      <c r="EE392" s="227"/>
      <c r="EF392" s="227"/>
      <c r="EG392" s="227"/>
      <c r="EH392" s="227"/>
      <c r="EI392" s="227"/>
      <c r="EJ392" s="227"/>
      <c r="EK392" s="227"/>
      <c r="EL392" s="227"/>
      <c r="EM392" s="227"/>
      <c r="EN392" s="227"/>
      <c r="EO392" s="227"/>
      <c r="EP392" s="227"/>
      <c r="EQ392" s="227"/>
      <c r="ER392" s="227"/>
      <c r="ES392" s="227"/>
      <c r="ET392" s="227"/>
      <c r="EU392" s="227"/>
      <c r="EV392" s="227"/>
      <c r="EW392" s="227"/>
      <c r="EX392" s="227"/>
      <c r="EY392" s="227"/>
      <c r="EZ392" s="227"/>
      <c r="FA392" s="227"/>
      <c r="FB392" s="227"/>
      <c r="FC392" s="227"/>
      <c r="FD392" s="227"/>
      <c r="FE392" s="227"/>
      <c r="FF392" s="227"/>
      <c r="FG392" s="227"/>
      <c r="FH392" s="227"/>
      <c r="FI392" s="227"/>
      <c r="FJ392" s="227"/>
      <c r="FK392" s="227"/>
      <c r="FL392" s="227"/>
      <c r="FM392" s="227"/>
      <c r="FN392" s="227"/>
      <c r="FO392" s="227"/>
      <c r="FP392" s="227"/>
      <c r="FQ392" s="227"/>
      <c r="FR392" s="227"/>
      <c r="FS392" s="227"/>
      <c r="FT392" s="227"/>
      <c r="FU392" s="227"/>
      <c r="FV392" s="227"/>
      <c r="FW392" s="227"/>
      <c r="FX392" s="227"/>
      <c r="FY392" s="227"/>
      <c r="FZ392" s="227"/>
      <c r="GA392" s="227"/>
      <c r="GB392" s="227"/>
      <c r="GC392" s="227"/>
      <c r="GD392" s="227"/>
      <c r="GE392" s="227"/>
      <c r="GF392" s="227"/>
      <c r="GG392" s="227"/>
      <c r="GH392" s="227"/>
      <c r="GI392" s="227"/>
      <c r="GJ392" s="227"/>
      <c r="GK392" s="227"/>
      <c r="GL392" s="227"/>
      <c r="GM392" s="227"/>
      <c r="GN392" s="227"/>
      <c r="GO392" s="227"/>
      <c r="GP392" s="227"/>
      <c r="GQ392" s="227"/>
      <c r="GR392" s="227"/>
      <c r="GS392" s="227"/>
      <c r="GT392" s="227"/>
      <c r="GU392" s="227"/>
      <c r="GV392" s="227"/>
      <c r="GW392" s="227"/>
      <c r="GX392" s="227"/>
      <c r="GY392" s="227"/>
      <c r="GZ392" s="227"/>
      <c r="HA392" s="227"/>
      <c r="HB392" s="227"/>
      <c r="HC392" s="227"/>
      <c r="HD392" s="227"/>
      <c r="HE392" s="227"/>
      <c r="HF392" s="227"/>
      <c r="HG392" s="227"/>
      <c r="HH392" s="227"/>
      <c r="HI392" s="227"/>
      <c r="HJ392" s="227"/>
      <c r="HK392" s="227"/>
      <c r="HL392" s="227"/>
      <c r="HM392" s="227"/>
      <c r="HN392" s="227"/>
      <c r="HO392" s="227"/>
      <c r="HP392" s="227"/>
      <c r="HQ392" s="227"/>
      <c r="HR392" s="227"/>
      <c r="HS392" s="227"/>
      <c r="HT392" s="227"/>
      <c r="HU392" s="227"/>
      <c r="HV392" s="227"/>
      <c r="HW392" s="227"/>
      <c r="HX392" s="227"/>
      <c r="HY392" s="227"/>
      <c r="HZ392" s="227"/>
      <c r="IA392" s="227"/>
      <c r="IB392" s="227"/>
      <c r="IC392" s="227"/>
      <c r="ID392" s="227"/>
      <c r="IE392" s="227"/>
      <c r="IF392" s="227"/>
      <c r="IG392" s="227"/>
      <c r="IH392" s="227"/>
      <c r="II392" s="227"/>
      <c r="IJ392" s="227"/>
      <c r="IK392" s="227"/>
      <c r="IL392" s="227"/>
      <c r="IM392" s="227"/>
      <c r="IN392" s="227"/>
      <c r="IO392" s="227"/>
      <c r="IP392" s="227"/>
      <c r="IQ392" s="227"/>
      <c r="IR392" s="227"/>
      <c r="IS392" s="227"/>
      <c r="IT392" s="227"/>
      <c r="IU392" s="227"/>
      <c r="IV392" s="227"/>
    </row>
    <row r="393" spans="1:256">
      <c r="A393" s="107"/>
      <c r="D393" s="157"/>
      <c r="E393" s="227"/>
      <c r="F393" s="157"/>
      <c r="G393" s="227"/>
      <c r="H393" s="109"/>
      <c r="I393" s="109"/>
      <c r="J393" s="109"/>
      <c r="K393" s="227"/>
      <c r="L393" s="227"/>
      <c r="M393" s="227"/>
      <c r="N393" s="227"/>
      <c r="O393" s="227"/>
      <c r="P393" s="227"/>
      <c r="Q393" s="227"/>
      <c r="R393" s="227"/>
      <c r="S393" s="227"/>
      <c r="T393" s="227"/>
      <c r="U393" s="227"/>
      <c r="V393" s="227"/>
      <c r="W393" s="227"/>
      <c r="X393" s="227"/>
      <c r="Y393" s="227"/>
      <c r="Z393" s="227"/>
      <c r="AA393" s="227"/>
      <c r="AB393" s="227"/>
      <c r="AC393" s="227"/>
      <c r="AD393" s="227"/>
      <c r="AE393" s="227"/>
      <c r="AF393" s="227"/>
      <c r="AG393" s="227"/>
      <c r="AH393" s="227"/>
      <c r="AI393" s="227"/>
      <c r="AJ393" s="227"/>
      <c r="AK393" s="227"/>
      <c r="AL393" s="227"/>
      <c r="AM393" s="227"/>
      <c r="AN393" s="227"/>
      <c r="AO393" s="227"/>
      <c r="AP393" s="227"/>
      <c r="AQ393" s="227"/>
      <c r="AR393" s="227"/>
      <c r="AS393" s="227"/>
      <c r="AT393" s="227"/>
      <c r="AU393" s="227"/>
      <c r="AV393" s="227"/>
      <c r="AW393" s="227"/>
      <c r="AX393" s="227"/>
      <c r="AY393" s="227"/>
      <c r="AZ393" s="227"/>
      <c r="BA393" s="227"/>
      <c r="BB393" s="227"/>
      <c r="BC393" s="227"/>
      <c r="BD393" s="227"/>
      <c r="BE393" s="227"/>
      <c r="BF393" s="227"/>
      <c r="BG393" s="227"/>
      <c r="BH393" s="227"/>
      <c r="BI393" s="227"/>
      <c r="BJ393" s="227"/>
      <c r="BK393" s="227"/>
      <c r="BL393" s="227"/>
      <c r="BM393" s="227"/>
      <c r="BN393" s="227"/>
      <c r="BO393" s="227"/>
      <c r="BP393" s="227"/>
      <c r="BQ393" s="227"/>
      <c r="BR393" s="227"/>
      <c r="BS393" s="227"/>
      <c r="BT393" s="227"/>
      <c r="BU393" s="227"/>
      <c r="BV393" s="227"/>
      <c r="BW393" s="227"/>
      <c r="BX393" s="227"/>
      <c r="BY393" s="227"/>
      <c r="BZ393" s="227"/>
      <c r="CA393" s="227"/>
      <c r="CB393" s="227"/>
      <c r="CC393" s="109"/>
      <c r="CD393" s="109"/>
      <c r="CE393" s="109"/>
      <c r="CF393" s="109"/>
      <c r="CG393" s="109"/>
      <c r="CH393" s="109"/>
      <c r="CI393" s="109"/>
      <c r="CJ393" s="109"/>
      <c r="CK393" s="109"/>
      <c r="CL393" s="109"/>
      <c r="CM393" s="109"/>
      <c r="CN393" s="109"/>
      <c r="CO393" s="109"/>
      <c r="CP393" s="109"/>
      <c r="CQ393" s="109"/>
      <c r="CR393" s="109"/>
      <c r="CS393" s="109"/>
      <c r="CT393" s="109"/>
      <c r="CU393" s="227"/>
      <c r="CV393" s="227"/>
      <c r="CW393" s="227"/>
      <c r="CX393" s="227"/>
      <c r="CY393" s="227"/>
      <c r="CZ393" s="227"/>
      <c r="DA393" s="227"/>
      <c r="DB393" s="227"/>
      <c r="DC393" s="227"/>
      <c r="DD393" s="227"/>
      <c r="DE393" s="227"/>
      <c r="DF393" s="227"/>
      <c r="DG393" s="227"/>
      <c r="DH393" s="227"/>
      <c r="DI393" s="227"/>
      <c r="DJ393" s="227"/>
      <c r="DK393" s="227"/>
      <c r="DL393" s="227"/>
      <c r="DM393" s="227"/>
      <c r="DN393" s="227"/>
      <c r="DO393" s="227"/>
      <c r="DP393" s="227"/>
      <c r="DQ393" s="227"/>
      <c r="DR393" s="227"/>
      <c r="DS393" s="227"/>
      <c r="DT393" s="227"/>
      <c r="DU393" s="227"/>
      <c r="DV393" s="227"/>
      <c r="DW393" s="227"/>
      <c r="DX393" s="227"/>
      <c r="DY393" s="227"/>
      <c r="DZ393" s="227"/>
      <c r="EA393" s="227"/>
      <c r="EB393" s="227"/>
      <c r="EC393" s="227"/>
      <c r="ED393" s="227"/>
      <c r="EE393" s="227"/>
      <c r="EF393" s="227"/>
      <c r="EG393" s="227"/>
      <c r="EH393" s="227"/>
      <c r="EI393" s="227"/>
      <c r="EJ393" s="227"/>
      <c r="EK393" s="227"/>
      <c r="EL393" s="227"/>
      <c r="EM393" s="227"/>
      <c r="EN393" s="227"/>
      <c r="EO393" s="227"/>
      <c r="EP393" s="227"/>
      <c r="EQ393" s="227"/>
      <c r="ER393" s="227"/>
      <c r="ES393" s="227"/>
      <c r="ET393" s="227"/>
      <c r="EU393" s="227"/>
      <c r="EV393" s="227"/>
      <c r="EW393" s="227"/>
      <c r="EX393" s="227"/>
      <c r="EY393" s="227"/>
      <c r="EZ393" s="227"/>
      <c r="FA393" s="227"/>
      <c r="FB393" s="227"/>
      <c r="FC393" s="227"/>
      <c r="FD393" s="227"/>
      <c r="FE393" s="227"/>
      <c r="FF393" s="227"/>
      <c r="FG393" s="227"/>
      <c r="FH393" s="227"/>
      <c r="FI393" s="227"/>
      <c r="FJ393" s="227"/>
      <c r="FK393" s="227"/>
      <c r="FL393" s="227"/>
      <c r="FM393" s="227"/>
      <c r="FN393" s="227"/>
      <c r="FO393" s="227"/>
      <c r="FP393" s="227"/>
      <c r="FQ393" s="227"/>
      <c r="FR393" s="227"/>
      <c r="FS393" s="227"/>
      <c r="FT393" s="227"/>
      <c r="FU393" s="227"/>
      <c r="FV393" s="227"/>
      <c r="FW393" s="227"/>
      <c r="FX393" s="227"/>
      <c r="FY393" s="227"/>
      <c r="FZ393" s="227"/>
      <c r="GA393" s="227"/>
      <c r="GB393" s="227"/>
      <c r="GC393" s="227"/>
      <c r="GD393" s="227"/>
      <c r="GE393" s="227"/>
      <c r="GF393" s="227"/>
      <c r="GG393" s="227"/>
      <c r="GH393" s="227"/>
      <c r="GI393" s="227"/>
      <c r="GJ393" s="227"/>
      <c r="GK393" s="227"/>
      <c r="GL393" s="227"/>
      <c r="GM393" s="227"/>
      <c r="GN393" s="227"/>
      <c r="GO393" s="227"/>
      <c r="GP393" s="227"/>
      <c r="GQ393" s="227"/>
      <c r="GR393" s="227"/>
      <c r="GS393" s="227"/>
      <c r="GT393" s="227"/>
      <c r="GU393" s="227"/>
      <c r="GV393" s="227"/>
      <c r="GW393" s="227"/>
      <c r="GX393" s="227"/>
      <c r="GY393" s="227"/>
      <c r="GZ393" s="227"/>
      <c r="HA393" s="227"/>
      <c r="HB393" s="227"/>
      <c r="HC393" s="227"/>
      <c r="HD393" s="227"/>
      <c r="HE393" s="227"/>
      <c r="HF393" s="227"/>
      <c r="HG393" s="227"/>
      <c r="HH393" s="227"/>
      <c r="HI393" s="227"/>
      <c r="HJ393" s="227"/>
      <c r="HK393" s="227"/>
      <c r="HL393" s="227"/>
      <c r="HM393" s="227"/>
      <c r="HN393" s="227"/>
      <c r="HO393" s="227"/>
      <c r="HP393" s="227"/>
      <c r="HQ393" s="227"/>
      <c r="HR393" s="227"/>
      <c r="HS393" s="227"/>
      <c r="HT393" s="227"/>
      <c r="HU393" s="227"/>
      <c r="HV393" s="227"/>
      <c r="HW393" s="227"/>
      <c r="HX393" s="227"/>
      <c r="HY393" s="227"/>
      <c r="HZ393" s="227"/>
      <c r="IA393" s="227"/>
      <c r="IB393" s="227"/>
      <c r="IC393" s="227"/>
      <c r="ID393" s="227"/>
      <c r="IE393" s="227"/>
      <c r="IF393" s="227"/>
      <c r="IG393" s="227"/>
      <c r="IH393" s="227"/>
      <c r="II393" s="227"/>
      <c r="IJ393" s="227"/>
      <c r="IK393" s="227"/>
      <c r="IL393" s="227"/>
      <c r="IM393" s="227"/>
      <c r="IN393" s="227"/>
      <c r="IO393" s="227"/>
      <c r="IP393" s="227"/>
      <c r="IQ393" s="227"/>
      <c r="IR393" s="227"/>
      <c r="IS393" s="227"/>
      <c r="IT393" s="227"/>
      <c r="IU393" s="227"/>
      <c r="IV393" s="227"/>
    </row>
    <row r="394" spans="1:256">
      <c r="A394" s="107"/>
      <c r="D394" s="157"/>
      <c r="E394" s="227"/>
      <c r="F394" s="157"/>
      <c r="G394" s="227"/>
      <c r="H394" s="109"/>
      <c r="I394" s="109"/>
      <c r="J394" s="109"/>
      <c r="K394" s="227"/>
      <c r="L394" s="227"/>
      <c r="M394" s="227"/>
      <c r="N394" s="227"/>
      <c r="O394" s="227"/>
      <c r="P394" s="227"/>
      <c r="Q394" s="227"/>
      <c r="R394" s="227"/>
      <c r="S394" s="227"/>
      <c r="T394" s="227"/>
      <c r="U394" s="227"/>
      <c r="V394" s="227"/>
      <c r="W394" s="227"/>
      <c r="X394" s="227"/>
      <c r="Y394" s="227"/>
      <c r="Z394" s="227"/>
      <c r="AA394" s="227"/>
      <c r="AB394" s="227"/>
      <c r="AC394" s="227"/>
      <c r="AD394" s="227"/>
      <c r="AE394" s="227"/>
      <c r="AF394" s="227"/>
      <c r="AG394" s="227"/>
      <c r="AH394" s="227"/>
      <c r="AI394" s="227"/>
      <c r="AJ394" s="227"/>
      <c r="AK394" s="227"/>
      <c r="AL394" s="227"/>
      <c r="AM394" s="227"/>
      <c r="AN394" s="227"/>
      <c r="AO394" s="227"/>
      <c r="AP394" s="227"/>
      <c r="AQ394" s="227"/>
      <c r="AR394" s="227"/>
      <c r="AS394" s="227"/>
      <c r="AT394" s="227"/>
      <c r="AU394" s="227"/>
      <c r="AV394" s="227"/>
      <c r="AW394" s="227"/>
      <c r="AX394" s="227"/>
      <c r="AY394" s="227"/>
      <c r="AZ394" s="227"/>
      <c r="BA394" s="227"/>
      <c r="BB394" s="227"/>
      <c r="BC394" s="227"/>
      <c r="BD394" s="227"/>
      <c r="BE394" s="227"/>
      <c r="BF394" s="227"/>
      <c r="BG394" s="227"/>
      <c r="BH394" s="227"/>
      <c r="BI394" s="227"/>
      <c r="BJ394" s="227"/>
      <c r="BK394" s="227"/>
      <c r="BL394" s="227"/>
      <c r="BM394" s="227"/>
      <c r="BN394" s="227"/>
      <c r="BO394" s="227"/>
      <c r="BP394" s="227"/>
      <c r="BQ394" s="227"/>
      <c r="BR394" s="227"/>
      <c r="BS394" s="227"/>
      <c r="BT394" s="227"/>
      <c r="BU394" s="227"/>
      <c r="BV394" s="227"/>
      <c r="BW394" s="227"/>
      <c r="BX394" s="227"/>
      <c r="BY394" s="227"/>
      <c r="BZ394" s="227"/>
      <c r="CA394" s="227"/>
      <c r="CB394" s="227"/>
      <c r="CC394" s="109"/>
      <c r="CD394" s="109"/>
      <c r="CE394" s="109"/>
      <c r="CF394" s="109"/>
      <c r="CG394" s="109"/>
      <c r="CH394" s="109"/>
      <c r="CI394" s="109"/>
      <c r="CJ394" s="109"/>
      <c r="CK394" s="109"/>
      <c r="CL394" s="109"/>
      <c r="CM394" s="109"/>
      <c r="CN394" s="109"/>
      <c r="CO394" s="109"/>
      <c r="CP394" s="109"/>
      <c r="CQ394" s="109"/>
      <c r="CR394" s="109"/>
      <c r="CS394" s="109"/>
      <c r="CT394" s="109"/>
      <c r="CU394" s="227"/>
      <c r="CV394" s="227"/>
      <c r="CW394" s="227"/>
      <c r="CX394" s="227"/>
      <c r="CY394" s="227"/>
      <c r="CZ394" s="227"/>
      <c r="DA394" s="227"/>
      <c r="DB394" s="227"/>
      <c r="DC394" s="227"/>
      <c r="DD394" s="227"/>
      <c r="DE394" s="227"/>
      <c r="DF394" s="227"/>
      <c r="DG394" s="227"/>
      <c r="DH394" s="227"/>
      <c r="DI394" s="227"/>
      <c r="DJ394" s="227"/>
      <c r="DK394" s="227"/>
      <c r="DL394" s="227"/>
      <c r="DM394" s="227"/>
      <c r="DN394" s="227"/>
      <c r="DO394" s="227"/>
      <c r="DP394" s="227"/>
      <c r="DQ394" s="227"/>
      <c r="DR394" s="227"/>
      <c r="DS394" s="227"/>
      <c r="DT394" s="227"/>
      <c r="DU394" s="227"/>
      <c r="DV394" s="227"/>
      <c r="DW394" s="227"/>
      <c r="DX394" s="227"/>
      <c r="DY394" s="227"/>
      <c r="DZ394" s="227"/>
      <c r="EA394" s="227"/>
      <c r="EB394" s="227"/>
      <c r="EC394" s="227"/>
      <c r="ED394" s="227"/>
      <c r="EE394" s="227"/>
      <c r="EF394" s="227"/>
      <c r="EG394" s="227"/>
      <c r="EH394" s="227"/>
      <c r="EI394" s="227"/>
      <c r="EJ394" s="227"/>
      <c r="EK394" s="227"/>
      <c r="EL394" s="227"/>
      <c r="EM394" s="227"/>
      <c r="EN394" s="227"/>
      <c r="EO394" s="227"/>
      <c r="EP394" s="227"/>
      <c r="EQ394" s="227"/>
      <c r="ER394" s="227"/>
      <c r="ES394" s="227"/>
      <c r="ET394" s="227"/>
      <c r="EU394" s="227"/>
      <c r="EV394" s="227"/>
      <c r="EW394" s="227"/>
      <c r="EX394" s="227"/>
      <c r="EY394" s="227"/>
      <c r="EZ394" s="227"/>
      <c r="FA394" s="227"/>
      <c r="FB394" s="227"/>
      <c r="FC394" s="227"/>
      <c r="FD394" s="227"/>
      <c r="FE394" s="227"/>
      <c r="FF394" s="227"/>
      <c r="FG394" s="227"/>
      <c r="FH394" s="227"/>
      <c r="FI394" s="227"/>
      <c r="FJ394" s="227"/>
      <c r="FK394" s="227"/>
      <c r="FL394" s="227"/>
      <c r="FM394" s="227"/>
      <c r="FN394" s="227"/>
      <c r="FO394" s="227"/>
      <c r="FP394" s="227"/>
      <c r="FQ394" s="227"/>
      <c r="FR394" s="227"/>
      <c r="FS394" s="227"/>
      <c r="FT394" s="227"/>
      <c r="FU394" s="227"/>
      <c r="FV394" s="227"/>
      <c r="FW394" s="227"/>
      <c r="FX394" s="227"/>
      <c r="FY394" s="227"/>
      <c r="FZ394" s="227"/>
      <c r="GA394" s="227"/>
      <c r="GB394" s="227"/>
      <c r="GC394" s="227"/>
      <c r="GD394" s="227"/>
      <c r="GE394" s="227"/>
      <c r="GF394" s="227"/>
      <c r="GG394" s="227"/>
      <c r="GH394" s="227"/>
      <c r="GI394" s="227"/>
      <c r="GJ394" s="227"/>
      <c r="GK394" s="227"/>
      <c r="GL394" s="227"/>
      <c r="GM394" s="227"/>
      <c r="GN394" s="227"/>
      <c r="GO394" s="227"/>
      <c r="GP394" s="227"/>
      <c r="GQ394" s="227"/>
      <c r="GR394" s="227"/>
      <c r="GS394" s="227"/>
      <c r="GT394" s="227"/>
      <c r="GU394" s="227"/>
      <c r="GV394" s="227"/>
      <c r="GW394" s="227"/>
      <c r="GX394" s="227"/>
      <c r="GY394" s="227"/>
      <c r="GZ394" s="227"/>
      <c r="HA394" s="227"/>
      <c r="HB394" s="227"/>
      <c r="HC394" s="227"/>
      <c r="HD394" s="227"/>
      <c r="HE394" s="227"/>
      <c r="HF394" s="227"/>
      <c r="HG394" s="227"/>
      <c r="HH394" s="227"/>
      <c r="HI394" s="227"/>
      <c r="HJ394" s="227"/>
      <c r="HK394" s="227"/>
      <c r="HL394" s="227"/>
      <c r="HM394" s="227"/>
      <c r="HN394" s="227"/>
      <c r="HO394" s="227"/>
      <c r="HP394" s="227"/>
      <c r="HQ394" s="227"/>
      <c r="HR394" s="227"/>
      <c r="HS394" s="227"/>
      <c r="HT394" s="227"/>
      <c r="HU394" s="227"/>
      <c r="HV394" s="227"/>
      <c r="HW394" s="227"/>
      <c r="HX394" s="227"/>
      <c r="HY394" s="227"/>
      <c r="HZ394" s="227"/>
      <c r="IA394" s="227"/>
      <c r="IB394" s="227"/>
      <c r="IC394" s="227"/>
      <c r="ID394" s="227"/>
      <c r="IE394" s="227"/>
      <c r="IF394" s="227"/>
      <c r="IG394" s="227"/>
      <c r="IH394" s="227"/>
      <c r="II394" s="227"/>
      <c r="IJ394" s="227"/>
      <c r="IK394" s="227"/>
      <c r="IL394" s="227"/>
      <c r="IM394" s="227"/>
      <c r="IN394" s="227"/>
      <c r="IO394" s="227"/>
      <c r="IP394" s="227"/>
      <c r="IQ394" s="227"/>
      <c r="IR394" s="227"/>
      <c r="IS394" s="227"/>
      <c r="IT394" s="227"/>
      <c r="IU394" s="227"/>
      <c r="IV394" s="227"/>
    </row>
    <row r="395" spans="1:256">
      <c r="A395" s="107"/>
      <c r="D395" s="157"/>
      <c r="E395" s="227"/>
      <c r="F395" s="157"/>
      <c r="G395" s="227"/>
      <c r="H395" s="109"/>
      <c r="I395" s="109"/>
      <c r="J395" s="109"/>
      <c r="K395" s="227"/>
      <c r="L395" s="227"/>
      <c r="M395" s="227"/>
      <c r="N395" s="227"/>
      <c r="O395" s="227"/>
      <c r="P395" s="227"/>
      <c r="Q395" s="227"/>
      <c r="R395" s="227"/>
      <c r="S395" s="227"/>
      <c r="T395" s="227"/>
      <c r="U395" s="227"/>
      <c r="V395" s="227"/>
      <c r="W395" s="227"/>
      <c r="X395" s="227"/>
      <c r="Y395" s="227"/>
      <c r="Z395" s="227"/>
      <c r="AA395" s="227"/>
      <c r="AB395" s="227"/>
      <c r="AC395" s="227"/>
      <c r="AD395" s="227"/>
      <c r="AE395" s="227"/>
      <c r="AF395" s="227"/>
      <c r="AG395" s="227"/>
      <c r="AH395" s="227"/>
      <c r="AI395" s="227"/>
      <c r="AJ395" s="227"/>
      <c r="AK395" s="227"/>
      <c r="AL395" s="227"/>
      <c r="AM395" s="227"/>
      <c r="AN395" s="227"/>
      <c r="AO395" s="227"/>
      <c r="AP395" s="227"/>
      <c r="AQ395" s="227"/>
      <c r="AR395" s="227"/>
      <c r="AS395" s="227"/>
      <c r="AT395" s="227"/>
      <c r="AU395" s="227"/>
      <c r="AV395" s="227"/>
      <c r="AW395" s="227"/>
      <c r="AX395" s="227"/>
      <c r="AY395" s="227"/>
      <c r="AZ395" s="227"/>
      <c r="BA395" s="227"/>
      <c r="BB395" s="227"/>
      <c r="BC395" s="227"/>
      <c r="BD395" s="227"/>
      <c r="BE395" s="227"/>
      <c r="BF395" s="227"/>
      <c r="BG395" s="227"/>
      <c r="BH395" s="227"/>
      <c r="BI395" s="227"/>
      <c r="BJ395" s="227"/>
      <c r="BK395" s="227"/>
      <c r="BL395" s="227"/>
      <c r="BM395" s="227"/>
      <c r="BN395" s="227"/>
      <c r="BO395" s="227"/>
      <c r="BP395" s="227"/>
      <c r="BQ395" s="227"/>
      <c r="BR395" s="227"/>
      <c r="BS395" s="227"/>
      <c r="BT395" s="227"/>
      <c r="BU395" s="227"/>
      <c r="BV395" s="227"/>
      <c r="BW395" s="227"/>
      <c r="BX395" s="227"/>
      <c r="BY395" s="227"/>
      <c r="BZ395" s="227"/>
      <c r="CA395" s="227"/>
      <c r="CB395" s="227"/>
      <c r="CC395" s="109"/>
      <c r="CD395" s="109"/>
      <c r="CE395" s="109"/>
      <c r="CF395" s="109"/>
      <c r="CG395" s="109"/>
      <c r="CH395" s="109"/>
      <c r="CI395" s="109"/>
      <c r="CJ395" s="109"/>
      <c r="CK395" s="109"/>
      <c r="CL395" s="109"/>
      <c r="CM395" s="109"/>
      <c r="CN395" s="109"/>
      <c r="CO395" s="109"/>
      <c r="CP395" s="109"/>
      <c r="CQ395" s="109"/>
      <c r="CR395" s="109"/>
      <c r="CS395" s="109"/>
      <c r="CT395" s="109"/>
      <c r="CU395" s="227"/>
      <c r="CV395" s="227"/>
      <c r="CW395" s="227"/>
      <c r="CX395" s="227"/>
      <c r="CY395" s="227"/>
      <c r="CZ395" s="227"/>
      <c r="DA395" s="227"/>
      <c r="DB395" s="227"/>
      <c r="DC395" s="227"/>
      <c r="DD395" s="227"/>
      <c r="DE395" s="227"/>
      <c r="DF395" s="227"/>
      <c r="DG395" s="227"/>
      <c r="DH395" s="227"/>
      <c r="DI395" s="227"/>
      <c r="DJ395" s="227"/>
      <c r="DK395" s="227"/>
      <c r="DL395" s="227"/>
      <c r="DM395" s="227"/>
      <c r="DN395" s="227"/>
      <c r="DO395" s="227"/>
      <c r="DP395" s="227"/>
      <c r="DQ395" s="227"/>
      <c r="DR395" s="227"/>
      <c r="DS395" s="227"/>
      <c r="DT395" s="227"/>
      <c r="DU395" s="227"/>
      <c r="DV395" s="227"/>
      <c r="DW395" s="227"/>
      <c r="DX395" s="227"/>
      <c r="DY395" s="227"/>
      <c r="DZ395" s="227"/>
      <c r="EA395" s="227"/>
      <c r="EB395" s="227"/>
      <c r="EC395" s="227"/>
      <c r="ED395" s="227"/>
      <c r="EE395" s="227"/>
      <c r="EF395" s="227"/>
      <c r="EG395" s="227"/>
      <c r="EH395" s="227"/>
      <c r="EI395" s="227"/>
      <c r="EJ395" s="227"/>
      <c r="EK395" s="227"/>
      <c r="EL395" s="227"/>
      <c r="EM395" s="227"/>
      <c r="EN395" s="227"/>
      <c r="EO395" s="227"/>
      <c r="EP395" s="227"/>
      <c r="EQ395" s="227"/>
      <c r="ER395" s="227"/>
      <c r="ES395" s="227"/>
      <c r="ET395" s="227"/>
      <c r="EU395" s="227"/>
      <c r="EV395" s="227"/>
      <c r="EW395" s="227"/>
      <c r="EX395" s="227"/>
      <c r="EY395" s="227"/>
      <c r="EZ395" s="227"/>
      <c r="FA395" s="227"/>
      <c r="FB395" s="227"/>
      <c r="FC395" s="227"/>
      <c r="FD395" s="227"/>
      <c r="FE395" s="227"/>
      <c r="FF395" s="227"/>
      <c r="FG395" s="227"/>
      <c r="FH395" s="227"/>
      <c r="FI395" s="227"/>
      <c r="FJ395" s="227"/>
      <c r="FK395" s="227"/>
      <c r="FL395" s="227"/>
      <c r="FM395" s="227"/>
      <c r="FN395" s="227"/>
      <c r="FO395" s="227"/>
      <c r="FP395" s="227"/>
      <c r="FQ395" s="227"/>
      <c r="FR395" s="227"/>
      <c r="FS395" s="227"/>
      <c r="FT395" s="227"/>
      <c r="FU395" s="227"/>
      <c r="FV395" s="227"/>
      <c r="FW395" s="227"/>
      <c r="FX395" s="227"/>
      <c r="FY395" s="227"/>
      <c r="FZ395" s="227"/>
      <c r="GA395" s="227"/>
      <c r="GB395" s="227"/>
      <c r="GC395" s="227"/>
      <c r="GD395" s="227"/>
      <c r="GE395" s="227"/>
      <c r="GF395" s="227"/>
      <c r="GG395" s="227"/>
      <c r="GH395" s="227"/>
      <c r="GI395" s="227"/>
      <c r="GJ395" s="227"/>
      <c r="GK395" s="227"/>
      <c r="GL395" s="227"/>
      <c r="GM395" s="227"/>
      <c r="GN395" s="227"/>
      <c r="GO395" s="227"/>
      <c r="GP395" s="227"/>
      <c r="GQ395" s="227"/>
      <c r="GR395" s="227"/>
      <c r="GS395" s="227"/>
      <c r="GT395" s="227"/>
      <c r="GU395" s="227"/>
      <c r="GV395" s="227"/>
      <c r="GW395" s="227"/>
      <c r="GX395" s="227"/>
      <c r="GY395" s="227"/>
      <c r="GZ395" s="227"/>
      <c r="HA395" s="227"/>
      <c r="HB395" s="227"/>
      <c r="HC395" s="227"/>
      <c r="HD395" s="227"/>
      <c r="HE395" s="227"/>
      <c r="HF395" s="227"/>
      <c r="HG395" s="227"/>
      <c r="HH395" s="227"/>
      <c r="HI395" s="227"/>
      <c r="HJ395" s="227"/>
      <c r="HK395" s="227"/>
      <c r="HL395" s="227"/>
      <c r="HM395" s="227"/>
      <c r="HN395" s="227"/>
      <c r="HO395" s="227"/>
      <c r="HP395" s="227"/>
      <c r="HQ395" s="227"/>
      <c r="HR395" s="227"/>
      <c r="HS395" s="227"/>
      <c r="HT395" s="227"/>
      <c r="HU395" s="227"/>
      <c r="HV395" s="227"/>
      <c r="HW395" s="227"/>
      <c r="HX395" s="227"/>
      <c r="HY395" s="227"/>
      <c r="HZ395" s="227"/>
      <c r="IA395" s="227"/>
      <c r="IB395" s="227"/>
      <c r="IC395" s="227"/>
      <c r="ID395" s="227"/>
      <c r="IE395" s="227"/>
      <c r="IF395" s="227"/>
      <c r="IG395" s="227"/>
      <c r="IH395" s="227"/>
      <c r="II395" s="227"/>
      <c r="IJ395" s="227"/>
      <c r="IK395" s="227"/>
      <c r="IL395" s="227"/>
      <c r="IM395" s="227"/>
      <c r="IN395" s="227"/>
      <c r="IO395" s="227"/>
      <c r="IP395" s="227"/>
      <c r="IQ395" s="227"/>
      <c r="IR395" s="227"/>
      <c r="IS395" s="227"/>
      <c r="IT395" s="227"/>
      <c r="IU395" s="227"/>
      <c r="IV395" s="227"/>
    </row>
    <row r="396" spans="1:256">
      <c r="A396" s="107"/>
      <c r="D396" s="157"/>
      <c r="E396" s="227"/>
      <c r="F396" s="157"/>
      <c r="G396" s="227"/>
      <c r="H396" s="109"/>
      <c r="I396" s="109"/>
      <c r="J396" s="109"/>
      <c r="K396" s="227"/>
      <c r="L396" s="227"/>
      <c r="M396" s="227"/>
      <c r="N396" s="227"/>
      <c r="O396" s="227"/>
      <c r="P396" s="227"/>
      <c r="Q396" s="227"/>
      <c r="R396" s="227"/>
      <c r="S396" s="227"/>
      <c r="T396" s="227"/>
      <c r="U396" s="227"/>
      <c r="V396" s="227"/>
      <c r="W396" s="227"/>
      <c r="X396" s="227"/>
      <c r="Y396" s="227"/>
      <c r="Z396" s="227"/>
      <c r="AA396" s="227"/>
      <c r="AB396" s="227"/>
      <c r="AC396" s="227"/>
      <c r="AD396" s="227"/>
      <c r="AE396" s="227"/>
      <c r="AF396" s="227"/>
      <c r="AG396" s="227"/>
      <c r="AH396" s="227"/>
      <c r="AI396" s="227"/>
      <c r="AJ396" s="227"/>
      <c r="AK396" s="227"/>
      <c r="AL396" s="227"/>
      <c r="AM396" s="227"/>
      <c r="AN396" s="227"/>
      <c r="AO396" s="227"/>
      <c r="AP396" s="227"/>
      <c r="AQ396" s="227"/>
      <c r="AR396" s="227"/>
      <c r="AS396" s="227"/>
      <c r="AT396" s="227"/>
      <c r="AU396" s="227"/>
      <c r="AV396" s="227"/>
      <c r="AW396" s="227"/>
      <c r="AX396" s="227"/>
      <c r="AY396" s="227"/>
      <c r="AZ396" s="227"/>
      <c r="BA396" s="227"/>
      <c r="BB396" s="227"/>
      <c r="BC396" s="227"/>
      <c r="BD396" s="227"/>
      <c r="BE396" s="227"/>
      <c r="BF396" s="227"/>
      <c r="BG396" s="227"/>
      <c r="BH396" s="227"/>
      <c r="BI396" s="227"/>
      <c r="BJ396" s="227"/>
      <c r="BK396" s="227"/>
      <c r="BL396" s="227"/>
      <c r="BM396" s="227"/>
      <c r="BN396" s="227"/>
      <c r="BO396" s="227"/>
      <c r="BP396" s="227"/>
      <c r="BQ396" s="227"/>
      <c r="BR396" s="227"/>
      <c r="BS396" s="227"/>
      <c r="BT396" s="227"/>
      <c r="BU396" s="227"/>
      <c r="BV396" s="227"/>
      <c r="BW396" s="227"/>
      <c r="BX396" s="227"/>
      <c r="BY396" s="227"/>
      <c r="BZ396" s="227"/>
      <c r="CA396" s="227"/>
      <c r="CB396" s="227"/>
      <c r="CC396" s="109"/>
      <c r="CD396" s="109"/>
      <c r="CE396" s="109"/>
      <c r="CF396" s="109"/>
      <c r="CG396" s="109"/>
      <c r="CH396" s="109"/>
      <c r="CI396" s="109"/>
      <c r="CJ396" s="109"/>
      <c r="CK396" s="109"/>
      <c r="CL396" s="109"/>
      <c r="CM396" s="109"/>
      <c r="CN396" s="109"/>
      <c r="CO396" s="109"/>
      <c r="CP396" s="109"/>
      <c r="CQ396" s="109"/>
      <c r="CR396" s="109"/>
      <c r="CS396" s="109"/>
      <c r="CT396" s="109"/>
      <c r="CU396" s="227"/>
      <c r="CV396" s="227"/>
      <c r="CW396" s="227"/>
      <c r="CX396" s="227"/>
      <c r="CY396" s="227"/>
      <c r="CZ396" s="227"/>
      <c r="DA396" s="227"/>
      <c r="DB396" s="227"/>
      <c r="DC396" s="227"/>
      <c r="DD396" s="227"/>
      <c r="DE396" s="227"/>
      <c r="DF396" s="227"/>
      <c r="DG396" s="227"/>
      <c r="DH396" s="227"/>
      <c r="DI396" s="227"/>
      <c r="DJ396" s="227"/>
      <c r="DK396" s="227"/>
      <c r="DL396" s="227"/>
      <c r="DM396" s="227"/>
      <c r="DN396" s="227"/>
      <c r="DO396" s="227"/>
      <c r="DP396" s="227"/>
      <c r="DQ396" s="227"/>
      <c r="DR396" s="227"/>
      <c r="DS396" s="227"/>
      <c r="DT396" s="227"/>
      <c r="DU396" s="227"/>
      <c r="DV396" s="227"/>
      <c r="DW396" s="227"/>
      <c r="DX396" s="227"/>
      <c r="DY396" s="227"/>
      <c r="DZ396" s="227"/>
      <c r="EA396" s="227"/>
      <c r="EB396" s="227"/>
      <c r="EC396" s="227"/>
      <c r="ED396" s="227"/>
      <c r="EE396" s="227"/>
      <c r="EF396" s="227"/>
      <c r="EG396" s="227"/>
      <c r="EH396" s="227"/>
      <c r="EI396" s="227"/>
      <c r="EJ396" s="227"/>
      <c r="EK396" s="227"/>
      <c r="EL396" s="227"/>
      <c r="EM396" s="227"/>
      <c r="EN396" s="227"/>
      <c r="EO396" s="227"/>
      <c r="EP396" s="227"/>
      <c r="EQ396" s="227"/>
      <c r="ER396" s="227"/>
      <c r="ES396" s="227"/>
      <c r="ET396" s="227"/>
      <c r="EU396" s="227"/>
      <c r="EV396" s="227"/>
      <c r="EW396" s="227"/>
      <c r="EX396" s="227"/>
      <c r="EY396" s="227"/>
      <c r="EZ396" s="227"/>
      <c r="FA396" s="227"/>
      <c r="FB396" s="227"/>
      <c r="FC396" s="227"/>
      <c r="FD396" s="227"/>
      <c r="FE396" s="227"/>
      <c r="FF396" s="227"/>
      <c r="FG396" s="227"/>
      <c r="FH396" s="227"/>
      <c r="FI396" s="227"/>
      <c r="FJ396" s="227"/>
      <c r="FK396" s="227"/>
      <c r="FL396" s="227"/>
      <c r="FM396" s="227"/>
      <c r="FN396" s="227"/>
      <c r="FO396" s="227"/>
      <c r="FP396" s="227"/>
      <c r="FQ396" s="227"/>
      <c r="FR396" s="227"/>
      <c r="FS396" s="227"/>
      <c r="FT396" s="227"/>
      <c r="FU396" s="227"/>
      <c r="FV396" s="227"/>
      <c r="FW396" s="227"/>
      <c r="FX396" s="227"/>
      <c r="FY396" s="227"/>
      <c r="FZ396" s="227"/>
      <c r="GA396" s="227"/>
      <c r="GB396" s="227"/>
      <c r="GC396" s="227"/>
      <c r="GD396" s="227"/>
      <c r="GE396" s="227"/>
      <c r="GF396" s="227"/>
      <c r="GG396" s="227"/>
      <c r="GH396" s="227"/>
      <c r="GI396" s="227"/>
      <c r="GJ396" s="227"/>
      <c r="GK396" s="227"/>
      <c r="GL396" s="227"/>
      <c r="GM396" s="227"/>
      <c r="GN396" s="227"/>
      <c r="GO396" s="227"/>
      <c r="GP396" s="227"/>
      <c r="GQ396" s="227"/>
      <c r="GR396" s="227"/>
      <c r="GS396" s="227"/>
      <c r="GT396" s="227"/>
      <c r="GU396" s="227"/>
      <c r="GV396" s="227"/>
      <c r="GW396" s="227"/>
      <c r="GX396" s="227"/>
      <c r="GY396" s="227"/>
      <c r="GZ396" s="227"/>
      <c r="HA396" s="227"/>
      <c r="HB396" s="227"/>
      <c r="HC396" s="227"/>
      <c r="HD396" s="227"/>
      <c r="HE396" s="227"/>
      <c r="HF396" s="227"/>
      <c r="HG396" s="227"/>
      <c r="HH396" s="227"/>
      <c r="HI396" s="227"/>
      <c r="HJ396" s="227"/>
      <c r="HK396" s="227"/>
      <c r="HL396" s="227"/>
      <c r="HM396" s="227"/>
      <c r="HN396" s="227"/>
      <c r="HO396" s="227"/>
      <c r="HP396" s="227"/>
      <c r="HQ396" s="227"/>
      <c r="HR396" s="227"/>
      <c r="HS396" s="227"/>
      <c r="HT396" s="227"/>
      <c r="HU396" s="227"/>
      <c r="HV396" s="227"/>
      <c r="HW396" s="227"/>
      <c r="HX396" s="227"/>
      <c r="HY396" s="227"/>
      <c r="HZ396" s="227"/>
      <c r="IA396" s="227"/>
      <c r="IB396" s="227"/>
      <c r="IC396" s="227"/>
      <c r="ID396" s="227"/>
      <c r="IE396" s="227"/>
      <c r="IF396" s="227"/>
      <c r="IG396" s="227"/>
      <c r="IH396" s="227"/>
      <c r="II396" s="227"/>
      <c r="IJ396" s="227"/>
      <c r="IK396" s="227"/>
      <c r="IL396" s="227"/>
      <c r="IM396" s="227"/>
      <c r="IN396" s="227"/>
      <c r="IO396" s="227"/>
      <c r="IP396" s="227"/>
      <c r="IQ396" s="227"/>
      <c r="IR396" s="227"/>
      <c r="IS396" s="227"/>
      <c r="IT396" s="227"/>
      <c r="IU396" s="227"/>
      <c r="IV396" s="227"/>
    </row>
    <row r="397" spans="1:256">
      <c r="A397" s="107"/>
      <c r="D397" s="157"/>
      <c r="E397" s="227"/>
      <c r="F397" s="157"/>
      <c r="G397" s="227"/>
      <c r="H397" s="109"/>
      <c r="I397" s="109"/>
      <c r="J397" s="109"/>
      <c r="K397" s="227"/>
      <c r="L397" s="227"/>
      <c r="M397" s="227"/>
      <c r="N397" s="227"/>
      <c r="O397" s="227"/>
      <c r="P397" s="227"/>
      <c r="Q397" s="227"/>
      <c r="R397" s="227"/>
      <c r="S397" s="227"/>
      <c r="T397" s="227"/>
      <c r="U397" s="227"/>
      <c r="V397" s="227"/>
      <c r="W397" s="227"/>
      <c r="X397" s="227"/>
      <c r="Y397" s="227"/>
      <c r="Z397" s="227"/>
      <c r="AA397" s="227"/>
      <c r="AB397" s="227"/>
      <c r="AC397" s="227"/>
      <c r="AD397" s="227"/>
      <c r="AE397" s="227"/>
      <c r="AF397" s="227"/>
      <c r="AG397" s="227"/>
      <c r="AH397" s="227"/>
      <c r="AI397" s="227"/>
      <c r="AJ397" s="227"/>
      <c r="AK397" s="227"/>
      <c r="AL397" s="227"/>
      <c r="AM397" s="227"/>
      <c r="AN397" s="227"/>
      <c r="AO397" s="227"/>
      <c r="AP397" s="227"/>
      <c r="AQ397" s="227"/>
      <c r="AR397" s="227"/>
      <c r="AS397" s="227"/>
      <c r="AT397" s="227"/>
      <c r="AU397" s="227"/>
      <c r="AV397" s="227"/>
      <c r="AW397" s="227"/>
      <c r="AX397" s="227"/>
      <c r="AY397" s="227"/>
      <c r="AZ397" s="227"/>
      <c r="BA397" s="227"/>
      <c r="BB397" s="227"/>
      <c r="BC397" s="227"/>
      <c r="BD397" s="227"/>
      <c r="BE397" s="227"/>
      <c r="BF397" s="227"/>
      <c r="BG397" s="227"/>
      <c r="BH397" s="227"/>
      <c r="BI397" s="227"/>
      <c r="BJ397" s="227"/>
      <c r="BK397" s="227"/>
      <c r="BL397" s="227"/>
      <c r="BM397" s="227"/>
      <c r="BN397" s="227"/>
      <c r="BO397" s="227"/>
      <c r="BP397" s="227"/>
      <c r="BQ397" s="227"/>
      <c r="BR397" s="227"/>
      <c r="BS397" s="227"/>
      <c r="BT397" s="227"/>
      <c r="BU397" s="227"/>
      <c r="BV397" s="227"/>
      <c r="BW397" s="227"/>
      <c r="BX397" s="227"/>
      <c r="BY397" s="227"/>
      <c r="BZ397" s="227"/>
      <c r="CA397" s="227"/>
      <c r="CB397" s="227"/>
      <c r="CC397" s="109"/>
      <c r="CD397" s="109"/>
      <c r="CE397" s="109"/>
      <c r="CF397" s="109"/>
      <c r="CG397" s="109"/>
      <c r="CH397" s="109"/>
      <c r="CI397" s="109"/>
      <c r="CJ397" s="109"/>
      <c r="CK397" s="109"/>
      <c r="CL397" s="109"/>
      <c r="CM397" s="109"/>
      <c r="CN397" s="109"/>
      <c r="CO397" s="109"/>
      <c r="CP397" s="109"/>
      <c r="CQ397" s="109"/>
      <c r="CR397" s="109"/>
      <c r="CS397" s="109"/>
      <c r="CT397" s="109"/>
      <c r="CU397" s="227"/>
      <c r="CV397" s="227"/>
      <c r="CW397" s="227"/>
      <c r="CX397" s="227"/>
      <c r="CY397" s="227"/>
      <c r="CZ397" s="227"/>
      <c r="DA397" s="227"/>
      <c r="DB397" s="227"/>
      <c r="DC397" s="227"/>
      <c r="DD397" s="227"/>
      <c r="DE397" s="227"/>
      <c r="DF397" s="227"/>
      <c r="DG397" s="227"/>
      <c r="DH397" s="227"/>
      <c r="DI397" s="227"/>
      <c r="DJ397" s="227"/>
      <c r="DK397" s="227"/>
      <c r="DL397" s="227"/>
      <c r="DM397" s="227"/>
      <c r="DN397" s="227"/>
      <c r="DO397" s="227"/>
      <c r="DP397" s="227"/>
      <c r="DQ397" s="227"/>
      <c r="DR397" s="227"/>
      <c r="DS397" s="227"/>
      <c r="DT397" s="227"/>
      <c r="DU397" s="227"/>
      <c r="DV397" s="227"/>
      <c r="DW397" s="227"/>
      <c r="DX397" s="227"/>
      <c r="DY397" s="227"/>
      <c r="DZ397" s="227"/>
      <c r="EA397" s="227"/>
      <c r="EB397" s="227"/>
      <c r="EC397" s="227"/>
      <c r="ED397" s="227"/>
      <c r="EE397" s="227"/>
      <c r="EF397" s="227"/>
      <c r="EG397" s="227"/>
      <c r="EH397" s="227"/>
      <c r="EI397" s="227"/>
      <c r="EJ397" s="227"/>
      <c r="EK397" s="227"/>
      <c r="EL397" s="227"/>
      <c r="EM397" s="227"/>
      <c r="EN397" s="227"/>
      <c r="EO397" s="227"/>
      <c r="EP397" s="227"/>
      <c r="EQ397" s="227"/>
      <c r="ER397" s="227"/>
      <c r="ES397" s="227"/>
      <c r="ET397" s="227"/>
      <c r="EU397" s="227"/>
      <c r="EV397" s="227"/>
      <c r="EW397" s="227"/>
      <c r="EX397" s="227"/>
      <c r="EY397" s="227"/>
      <c r="EZ397" s="227"/>
      <c r="FA397" s="227"/>
      <c r="FB397" s="227"/>
      <c r="FC397" s="227"/>
      <c r="FD397" s="227"/>
      <c r="FE397" s="227"/>
      <c r="FF397" s="227"/>
      <c r="FG397" s="227"/>
      <c r="FH397" s="227"/>
      <c r="FI397" s="227"/>
      <c r="FJ397" s="227"/>
      <c r="FK397" s="227"/>
      <c r="FL397" s="227"/>
      <c r="FM397" s="227"/>
      <c r="FN397" s="227"/>
      <c r="FO397" s="227"/>
      <c r="FP397" s="227"/>
      <c r="FQ397" s="227"/>
      <c r="FR397" s="227"/>
      <c r="FS397" s="227"/>
      <c r="FT397" s="227"/>
      <c r="FU397" s="227"/>
      <c r="FV397" s="227"/>
      <c r="FW397" s="227"/>
      <c r="FX397" s="227"/>
      <c r="FY397" s="227"/>
      <c r="FZ397" s="227"/>
      <c r="GA397" s="227"/>
      <c r="GB397" s="227"/>
      <c r="GC397" s="227"/>
      <c r="GD397" s="227"/>
      <c r="GE397" s="227"/>
      <c r="GF397" s="227"/>
      <c r="GG397" s="227"/>
      <c r="GH397" s="227"/>
      <c r="GI397" s="227"/>
      <c r="GJ397" s="227"/>
      <c r="GK397" s="227"/>
      <c r="GL397" s="227"/>
      <c r="GM397" s="227"/>
      <c r="GN397" s="227"/>
      <c r="GO397" s="227"/>
      <c r="GP397" s="227"/>
      <c r="GQ397" s="227"/>
      <c r="GR397" s="227"/>
      <c r="GS397" s="227"/>
      <c r="GT397" s="227"/>
      <c r="GU397" s="227"/>
      <c r="GV397" s="227"/>
      <c r="GW397" s="227"/>
      <c r="GX397" s="227"/>
      <c r="GY397" s="227"/>
      <c r="GZ397" s="227"/>
      <c r="HA397" s="227"/>
      <c r="HB397" s="227"/>
      <c r="HC397" s="227"/>
      <c r="HD397" s="227"/>
      <c r="HE397" s="227"/>
      <c r="HF397" s="227"/>
      <c r="HG397" s="227"/>
      <c r="HH397" s="227"/>
      <c r="HI397" s="227"/>
      <c r="HJ397" s="227"/>
      <c r="HK397" s="227"/>
      <c r="HL397" s="227"/>
      <c r="HM397" s="227"/>
      <c r="HN397" s="227"/>
      <c r="HO397" s="227"/>
      <c r="HP397" s="227"/>
      <c r="HQ397" s="227"/>
      <c r="HR397" s="227"/>
      <c r="HS397" s="227"/>
      <c r="HT397" s="227"/>
      <c r="HU397" s="227"/>
      <c r="HV397" s="227"/>
      <c r="HW397" s="227"/>
      <c r="HX397" s="227"/>
      <c r="HY397" s="227"/>
      <c r="HZ397" s="227"/>
      <c r="IA397" s="227"/>
      <c r="IB397" s="227"/>
      <c r="IC397" s="227"/>
      <c r="ID397" s="227"/>
      <c r="IE397" s="227"/>
      <c r="IF397" s="227"/>
      <c r="IG397" s="227"/>
      <c r="IH397" s="227"/>
      <c r="II397" s="227"/>
      <c r="IJ397" s="227"/>
      <c r="IK397" s="227"/>
      <c r="IL397" s="227"/>
      <c r="IM397" s="227"/>
      <c r="IN397" s="227"/>
      <c r="IO397" s="227"/>
      <c r="IP397" s="227"/>
      <c r="IQ397" s="227"/>
      <c r="IR397" s="227"/>
      <c r="IS397" s="227"/>
      <c r="IT397" s="227"/>
      <c r="IU397" s="227"/>
      <c r="IV397" s="227"/>
    </row>
    <row r="398" spans="1:256">
      <c r="A398" s="107"/>
      <c r="D398" s="157"/>
      <c r="E398" s="227"/>
      <c r="F398" s="157"/>
      <c r="G398" s="227"/>
      <c r="H398" s="109"/>
      <c r="I398" s="109"/>
      <c r="J398" s="109"/>
      <c r="K398" s="227"/>
      <c r="L398" s="227"/>
      <c r="M398" s="227"/>
      <c r="N398" s="227"/>
      <c r="O398" s="227"/>
      <c r="P398" s="227"/>
      <c r="Q398" s="227"/>
      <c r="R398" s="227"/>
      <c r="S398" s="227"/>
      <c r="T398" s="227"/>
      <c r="U398" s="227"/>
      <c r="V398" s="227"/>
      <c r="W398" s="227"/>
      <c r="X398" s="227"/>
      <c r="Y398" s="227"/>
      <c r="Z398" s="227"/>
      <c r="AA398" s="227"/>
      <c r="AB398" s="227"/>
      <c r="AC398" s="227"/>
      <c r="AD398" s="227"/>
      <c r="AE398" s="227"/>
      <c r="AF398" s="227"/>
      <c r="AG398" s="227"/>
      <c r="AH398" s="227"/>
      <c r="AI398" s="227"/>
      <c r="AJ398" s="227"/>
      <c r="AK398" s="227"/>
      <c r="AL398" s="227"/>
      <c r="AM398" s="227"/>
      <c r="AN398" s="227"/>
      <c r="AO398" s="227"/>
      <c r="AP398" s="227"/>
      <c r="AQ398" s="227"/>
      <c r="AR398" s="227"/>
      <c r="AS398" s="227"/>
      <c r="AT398" s="227"/>
      <c r="AU398" s="227"/>
      <c r="AV398" s="227"/>
      <c r="AW398" s="227"/>
      <c r="AX398" s="227"/>
      <c r="AY398" s="227"/>
      <c r="AZ398" s="227"/>
      <c r="BA398" s="227"/>
      <c r="BB398" s="227"/>
      <c r="BC398" s="227"/>
      <c r="BD398" s="227"/>
      <c r="BE398" s="227"/>
      <c r="BF398" s="227"/>
      <c r="BG398" s="227"/>
      <c r="BH398" s="227"/>
      <c r="BI398" s="227"/>
      <c r="BJ398" s="227"/>
      <c r="BK398" s="227"/>
      <c r="BL398" s="227"/>
      <c r="BM398" s="227"/>
      <c r="BN398" s="227"/>
      <c r="BO398" s="227"/>
      <c r="BP398" s="227"/>
      <c r="BQ398" s="227"/>
      <c r="BR398" s="227"/>
      <c r="BS398" s="227"/>
      <c r="BT398" s="227"/>
      <c r="BU398" s="227"/>
      <c r="BV398" s="227"/>
      <c r="BW398" s="227"/>
      <c r="BX398" s="227"/>
      <c r="BY398" s="227"/>
      <c r="BZ398" s="227"/>
      <c r="CA398" s="227"/>
      <c r="CB398" s="227"/>
      <c r="CC398" s="109"/>
      <c r="CD398" s="109"/>
      <c r="CE398" s="109"/>
      <c r="CF398" s="109"/>
      <c r="CG398" s="109"/>
      <c r="CH398" s="109"/>
      <c r="CI398" s="109"/>
      <c r="CJ398" s="109"/>
      <c r="CK398" s="109"/>
      <c r="CL398" s="109"/>
      <c r="CM398" s="109"/>
      <c r="CN398" s="109"/>
      <c r="CO398" s="109"/>
      <c r="CP398" s="109"/>
      <c r="CQ398" s="109"/>
      <c r="CR398" s="109"/>
      <c r="CS398" s="109"/>
      <c r="CT398" s="109"/>
      <c r="CU398" s="227"/>
      <c r="CV398" s="227"/>
      <c r="CW398" s="227"/>
      <c r="CX398" s="227"/>
      <c r="CY398" s="227"/>
      <c r="CZ398" s="227"/>
      <c r="DA398" s="227"/>
      <c r="DB398" s="227"/>
      <c r="DC398" s="227"/>
      <c r="DD398" s="227"/>
      <c r="DE398" s="227"/>
      <c r="DF398" s="227"/>
      <c r="DG398" s="227"/>
      <c r="DH398" s="227"/>
      <c r="DI398" s="227"/>
      <c r="DJ398" s="227"/>
      <c r="DK398" s="227"/>
      <c r="DL398" s="227"/>
      <c r="DM398" s="227"/>
      <c r="DN398" s="227"/>
      <c r="DO398" s="227"/>
      <c r="DP398" s="227"/>
      <c r="DQ398" s="227"/>
      <c r="DR398" s="227"/>
      <c r="DS398" s="227"/>
      <c r="DT398" s="227"/>
      <c r="DU398" s="227"/>
      <c r="DV398" s="227"/>
      <c r="DW398" s="227"/>
      <c r="DX398" s="227"/>
      <c r="DY398" s="227"/>
      <c r="DZ398" s="227"/>
      <c r="EA398" s="227"/>
      <c r="EB398" s="227"/>
      <c r="EC398" s="227"/>
      <c r="ED398" s="227"/>
      <c r="EE398" s="227"/>
      <c r="EF398" s="227"/>
      <c r="EG398" s="227"/>
      <c r="EH398" s="227"/>
      <c r="EI398" s="227"/>
      <c r="EJ398" s="227"/>
      <c r="EK398" s="227"/>
      <c r="EL398" s="227"/>
      <c r="EM398" s="227"/>
      <c r="EN398" s="227"/>
      <c r="EO398" s="227"/>
      <c r="EP398" s="227"/>
      <c r="EQ398" s="227"/>
      <c r="ER398" s="227"/>
      <c r="ES398" s="227"/>
      <c r="ET398" s="227"/>
      <c r="EU398" s="227"/>
      <c r="EV398" s="227"/>
      <c r="EW398" s="227"/>
      <c r="EX398" s="227"/>
      <c r="EY398" s="227"/>
      <c r="EZ398" s="227"/>
      <c r="FA398" s="227"/>
      <c r="FB398" s="227"/>
      <c r="FC398" s="227"/>
      <c r="FD398" s="227"/>
      <c r="FE398" s="227"/>
      <c r="FF398" s="227"/>
      <c r="FG398" s="227"/>
      <c r="FH398" s="227"/>
      <c r="FI398" s="227"/>
      <c r="FJ398" s="227"/>
      <c r="FK398" s="227"/>
      <c r="FL398" s="227"/>
      <c r="FM398" s="227"/>
      <c r="FN398" s="227"/>
      <c r="FO398" s="227"/>
      <c r="FP398" s="227"/>
      <c r="FQ398" s="227"/>
      <c r="FR398" s="227"/>
      <c r="FS398" s="227"/>
      <c r="FT398" s="227"/>
      <c r="FU398" s="227"/>
      <c r="FV398" s="227"/>
      <c r="FW398" s="227"/>
      <c r="FX398" s="227"/>
      <c r="FY398" s="227"/>
      <c r="FZ398" s="227"/>
      <c r="GA398" s="227"/>
      <c r="GB398" s="227"/>
      <c r="GC398" s="227"/>
      <c r="GD398" s="227"/>
      <c r="GE398" s="227"/>
      <c r="GF398" s="227"/>
      <c r="GG398" s="227"/>
      <c r="GH398" s="227"/>
      <c r="GI398" s="227"/>
      <c r="GJ398" s="227"/>
      <c r="GK398" s="227"/>
      <c r="GL398" s="227"/>
      <c r="GM398" s="227"/>
      <c r="GN398" s="227"/>
      <c r="GO398" s="227"/>
      <c r="GP398" s="227"/>
      <c r="GQ398" s="227"/>
      <c r="GR398" s="227"/>
      <c r="GS398" s="227"/>
      <c r="GT398" s="227"/>
      <c r="GU398" s="227"/>
      <c r="GV398" s="227"/>
      <c r="GW398" s="227"/>
      <c r="GX398" s="227"/>
      <c r="GY398" s="227"/>
      <c r="GZ398" s="227"/>
      <c r="HA398" s="227"/>
      <c r="HB398" s="227"/>
      <c r="HC398" s="227"/>
      <c r="HD398" s="227"/>
      <c r="HE398" s="227"/>
      <c r="HF398" s="227"/>
      <c r="HG398" s="227"/>
      <c r="HH398" s="227"/>
      <c r="HI398" s="227"/>
      <c r="HJ398" s="227"/>
      <c r="HK398" s="227"/>
      <c r="HL398" s="227"/>
      <c r="HM398" s="227"/>
      <c r="HN398" s="227"/>
      <c r="HO398" s="227"/>
      <c r="HP398" s="227"/>
      <c r="HQ398" s="227"/>
      <c r="HR398" s="227"/>
      <c r="HS398" s="227"/>
      <c r="HT398" s="227"/>
      <c r="HU398" s="227"/>
      <c r="HV398" s="227"/>
      <c r="HW398" s="227"/>
      <c r="HX398" s="227"/>
      <c r="HY398" s="227"/>
      <c r="HZ398" s="227"/>
      <c r="IA398" s="227"/>
      <c r="IB398" s="227"/>
      <c r="IC398" s="227"/>
      <c r="ID398" s="227"/>
      <c r="IE398" s="227"/>
      <c r="IF398" s="227"/>
      <c r="IG398" s="227"/>
      <c r="IH398" s="227"/>
      <c r="II398" s="227"/>
      <c r="IJ398" s="227"/>
      <c r="IK398" s="227"/>
      <c r="IL398" s="227"/>
      <c r="IM398" s="227"/>
      <c r="IN398" s="227"/>
      <c r="IO398" s="227"/>
      <c r="IP398" s="227"/>
      <c r="IQ398" s="227"/>
      <c r="IR398" s="227"/>
      <c r="IS398" s="227"/>
      <c r="IT398" s="227"/>
      <c r="IU398" s="227"/>
      <c r="IV398" s="227"/>
    </row>
    <row r="399" spans="1:256">
      <c r="A399" s="107"/>
      <c r="D399" s="157"/>
      <c r="E399" s="227"/>
      <c r="F399" s="157"/>
      <c r="G399" s="227"/>
      <c r="H399" s="109"/>
      <c r="I399" s="109"/>
      <c r="J399" s="109"/>
      <c r="K399" s="227"/>
      <c r="L399" s="227"/>
      <c r="M399" s="227"/>
      <c r="N399" s="227"/>
      <c r="O399" s="227"/>
      <c r="P399" s="227"/>
      <c r="Q399" s="227"/>
      <c r="R399" s="227"/>
      <c r="S399" s="227"/>
      <c r="T399" s="227"/>
      <c r="U399" s="227"/>
      <c r="V399" s="227"/>
      <c r="W399" s="227"/>
      <c r="X399" s="227"/>
      <c r="Y399" s="227"/>
      <c r="Z399" s="227"/>
      <c r="AA399" s="227"/>
      <c r="AB399" s="227"/>
      <c r="AC399" s="227"/>
      <c r="AD399" s="227"/>
      <c r="AE399" s="227"/>
      <c r="AF399" s="227"/>
      <c r="AG399" s="227"/>
      <c r="AH399" s="227"/>
      <c r="AI399" s="227"/>
      <c r="AJ399" s="227"/>
      <c r="AK399" s="227"/>
      <c r="AL399" s="227"/>
      <c r="AM399" s="227"/>
      <c r="AN399" s="227"/>
      <c r="AO399" s="227"/>
      <c r="AP399" s="227"/>
      <c r="AQ399" s="227"/>
      <c r="AR399" s="227"/>
      <c r="AS399" s="227"/>
      <c r="AT399" s="227"/>
      <c r="AU399" s="227"/>
      <c r="AV399" s="227"/>
      <c r="AW399" s="227"/>
      <c r="AX399" s="227"/>
      <c r="AY399" s="227"/>
      <c r="AZ399" s="227"/>
      <c r="BA399" s="227"/>
      <c r="BB399" s="227"/>
      <c r="BC399" s="227"/>
      <c r="BD399" s="227"/>
      <c r="BE399" s="227"/>
      <c r="BF399" s="227"/>
      <c r="BG399" s="227"/>
      <c r="BH399" s="227"/>
      <c r="BI399" s="227"/>
      <c r="BJ399" s="227"/>
      <c r="BK399" s="227"/>
      <c r="BL399" s="227"/>
      <c r="BM399" s="227"/>
      <c r="BN399" s="227"/>
      <c r="BO399" s="227"/>
      <c r="BP399" s="227"/>
      <c r="BQ399" s="227"/>
      <c r="BR399" s="227"/>
      <c r="BS399" s="227"/>
      <c r="BT399" s="227"/>
      <c r="BU399" s="227"/>
      <c r="BV399" s="227"/>
      <c r="BW399" s="227"/>
      <c r="BX399" s="227"/>
      <c r="BY399" s="227"/>
      <c r="BZ399" s="227"/>
      <c r="CA399" s="227"/>
      <c r="CB399" s="227"/>
      <c r="CC399" s="109"/>
      <c r="CD399" s="109"/>
      <c r="CE399" s="109"/>
      <c r="CF399" s="109"/>
      <c r="CG399" s="109"/>
      <c r="CH399" s="109"/>
      <c r="CI399" s="109"/>
      <c r="CJ399" s="109"/>
      <c r="CK399" s="109"/>
      <c r="CL399" s="109"/>
      <c r="CM399" s="109"/>
      <c r="CN399" s="109"/>
      <c r="CO399" s="109"/>
      <c r="CP399" s="109"/>
      <c r="CQ399" s="109"/>
      <c r="CR399" s="109"/>
      <c r="CS399" s="109"/>
      <c r="CT399" s="109"/>
      <c r="CU399" s="227"/>
      <c r="CV399" s="227"/>
      <c r="CW399" s="227"/>
      <c r="CX399" s="227"/>
      <c r="CY399" s="227"/>
      <c r="CZ399" s="227"/>
      <c r="DA399" s="227"/>
      <c r="DB399" s="227"/>
      <c r="DC399" s="227"/>
      <c r="DD399" s="227"/>
      <c r="DE399" s="227"/>
      <c r="DF399" s="227"/>
      <c r="DG399" s="227"/>
      <c r="DH399" s="227"/>
      <c r="DI399" s="227"/>
      <c r="DJ399" s="227"/>
      <c r="DK399" s="227"/>
      <c r="DL399" s="227"/>
      <c r="DM399" s="227"/>
      <c r="DN399" s="227"/>
      <c r="DO399" s="227"/>
      <c r="DP399" s="227"/>
      <c r="DQ399" s="227"/>
      <c r="DR399" s="227"/>
      <c r="DS399" s="227"/>
      <c r="DT399" s="227"/>
      <c r="DU399" s="227"/>
      <c r="DV399" s="227"/>
      <c r="DW399" s="227"/>
      <c r="DX399" s="227"/>
      <c r="DY399" s="227"/>
      <c r="DZ399" s="227"/>
      <c r="EA399" s="227"/>
      <c r="EB399" s="227"/>
      <c r="EC399" s="227"/>
      <c r="ED399" s="227"/>
      <c r="EE399" s="227"/>
      <c r="EF399" s="227"/>
      <c r="EG399" s="227"/>
      <c r="EH399" s="227"/>
      <c r="EI399" s="227"/>
      <c r="EJ399" s="227"/>
      <c r="EK399" s="227"/>
      <c r="EL399" s="227"/>
      <c r="EM399" s="227"/>
      <c r="EN399" s="227"/>
      <c r="EO399" s="227"/>
      <c r="EP399" s="227"/>
      <c r="EQ399" s="227"/>
      <c r="ER399" s="227"/>
      <c r="ES399" s="227"/>
      <c r="ET399" s="227"/>
      <c r="EU399" s="227"/>
      <c r="EV399" s="227"/>
      <c r="EW399" s="227"/>
      <c r="EX399" s="227"/>
      <c r="EY399" s="227"/>
      <c r="EZ399" s="227"/>
      <c r="FA399" s="227"/>
      <c r="FB399" s="227"/>
      <c r="FC399" s="227"/>
      <c r="FD399" s="227"/>
      <c r="FE399" s="227"/>
      <c r="FF399" s="227"/>
      <c r="FG399" s="227"/>
      <c r="FH399" s="227"/>
      <c r="FI399" s="227"/>
      <c r="FJ399" s="227"/>
      <c r="FK399" s="227"/>
      <c r="FL399" s="227"/>
      <c r="FM399" s="227"/>
      <c r="FN399" s="227"/>
      <c r="FO399" s="227"/>
      <c r="FP399" s="227"/>
      <c r="FQ399" s="227"/>
      <c r="FR399" s="227"/>
      <c r="FS399" s="227"/>
      <c r="FT399" s="227"/>
      <c r="FU399" s="227"/>
      <c r="FV399" s="227"/>
      <c r="FW399" s="227"/>
      <c r="FX399" s="227"/>
      <c r="FY399" s="227"/>
      <c r="FZ399" s="227"/>
      <c r="GA399" s="227"/>
      <c r="GB399" s="227"/>
      <c r="GC399" s="227"/>
      <c r="GD399" s="227"/>
      <c r="GE399" s="227"/>
      <c r="GF399" s="227"/>
      <c r="GG399" s="227"/>
      <c r="GH399" s="227"/>
      <c r="GI399" s="227"/>
      <c r="GJ399" s="227"/>
      <c r="GK399" s="227"/>
      <c r="GL399" s="227"/>
      <c r="GM399" s="227"/>
      <c r="GN399" s="227"/>
      <c r="GO399" s="227"/>
      <c r="GP399" s="227"/>
      <c r="GQ399" s="227"/>
      <c r="GR399" s="227"/>
      <c r="GS399" s="227"/>
      <c r="GT399" s="227"/>
      <c r="GU399" s="227"/>
      <c r="GV399" s="227"/>
      <c r="GW399" s="227"/>
      <c r="GX399" s="227"/>
      <c r="GY399" s="227"/>
      <c r="GZ399" s="227"/>
      <c r="HA399" s="227"/>
      <c r="HB399" s="227"/>
      <c r="HC399" s="227"/>
      <c r="HD399" s="227"/>
      <c r="HE399" s="227"/>
      <c r="HF399" s="227"/>
      <c r="HG399" s="227"/>
      <c r="HH399" s="227"/>
      <c r="HI399" s="227"/>
      <c r="HJ399" s="227"/>
      <c r="HK399" s="227"/>
      <c r="HL399" s="227"/>
      <c r="HM399" s="227"/>
      <c r="HN399" s="227"/>
      <c r="HO399" s="227"/>
      <c r="HP399" s="227"/>
      <c r="HQ399" s="227"/>
      <c r="HR399" s="227"/>
      <c r="HS399" s="227"/>
      <c r="HT399" s="227"/>
      <c r="HU399" s="227"/>
      <c r="HV399" s="227"/>
      <c r="HW399" s="227"/>
      <c r="HX399" s="227"/>
      <c r="HY399" s="227"/>
      <c r="HZ399" s="227"/>
      <c r="IA399" s="227"/>
      <c r="IB399" s="227"/>
      <c r="IC399" s="227"/>
      <c r="ID399" s="227"/>
      <c r="IE399" s="227"/>
      <c r="IF399" s="227"/>
      <c r="IG399" s="227"/>
      <c r="IH399" s="227"/>
      <c r="II399" s="227"/>
      <c r="IJ399" s="227"/>
      <c r="IK399" s="227"/>
      <c r="IL399" s="227"/>
      <c r="IM399" s="227"/>
      <c r="IN399" s="227"/>
      <c r="IO399" s="227"/>
      <c r="IP399" s="227"/>
      <c r="IQ399" s="227"/>
      <c r="IR399" s="227"/>
      <c r="IS399" s="227"/>
      <c r="IT399" s="227"/>
      <c r="IU399" s="227"/>
      <c r="IV399" s="227"/>
    </row>
    <row r="400" spans="1:256">
      <c r="A400" s="107"/>
      <c r="D400" s="157"/>
      <c r="E400" s="227"/>
      <c r="F400" s="157"/>
      <c r="G400" s="227"/>
      <c r="H400" s="109"/>
      <c r="I400" s="109"/>
      <c r="J400" s="109"/>
      <c r="K400" s="227"/>
      <c r="L400" s="227"/>
      <c r="M400" s="227"/>
      <c r="N400" s="227"/>
      <c r="O400" s="227"/>
      <c r="P400" s="227"/>
      <c r="Q400" s="227"/>
      <c r="R400" s="227"/>
      <c r="S400" s="227"/>
      <c r="T400" s="227"/>
      <c r="U400" s="227"/>
      <c r="V400" s="227"/>
      <c r="W400" s="227"/>
      <c r="X400" s="227"/>
      <c r="Y400" s="227"/>
      <c r="Z400" s="227"/>
      <c r="AA400" s="227"/>
      <c r="AB400" s="227"/>
      <c r="AC400" s="227"/>
      <c r="AD400" s="227"/>
      <c r="AE400" s="227"/>
      <c r="AF400" s="227"/>
      <c r="AG400" s="227"/>
      <c r="AH400" s="227"/>
      <c r="AI400" s="227"/>
      <c r="AJ400" s="227"/>
      <c r="AK400" s="227"/>
      <c r="AL400" s="227"/>
      <c r="AM400" s="227"/>
      <c r="AN400" s="227"/>
      <c r="AO400" s="227"/>
      <c r="AP400" s="227"/>
      <c r="AQ400" s="227"/>
      <c r="AR400" s="227"/>
      <c r="AS400" s="227"/>
      <c r="AT400" s="227"/>
      <c r="AU400" s="227"/>
      <c r="AV400" s="227"/>
      <c r="AW400" s="227"/>
      <c r="AX400" s="227"/>
      <c r="AY400" s="227"/>
      <c r="AZ400" s="227"/>
      <c r="BA400" s="227"/>
      <c r="BB400" s="227"/>
      <c r="BC400" s="227"/>
      <c r="BD400" s="227"/>
      <c r="BE400" s="227"/>
      <c r="BF400" s="227"/>
      <c r="BG400" s="227"/>
      <c r="BH400" s="227"/>
      <c r="BI400" s="227"/>
      <c r="BJ400" s="227"/>
      <c r="BK400" s="227"/>
      <c r="BL400" s="227"/>
      <c r="BM400" s="227"/>
      <c r="BN400" s="227"/>
      <c r="BO400" s="227"/>
      <c r="BP400" s="227"/>
      <c r="BQ400" s="227"/>
      <c r="BR400" s="227"/>
      <c r="BS400" s="227"/>
      <c r="BT400" s="227"/>
      <c r="BU400" s="227"/>
      <c r="BV400" s="227"/>
      <c r="BW400" s="227"/>
      <c r="BX400" s="227"/>
      <c r="BY400" s="227"/>
      <c r="BZ400" s="227"/>
      <c r="CA400" s="227"/>
      <c r="CB400" s="227"/>
      <c r="CC400" s="109"/>
      <c r="CD400" s="109"/>
      <c r="CE400" s="109"/>
      <c r="CF400" s="109"/>
      <c r="CG400" s="109"/>
      <c r="CH400" s="109"/>
      <c r="CI400" s="109"/>
      <c r="CJ400" s="109"/>
      <c r="CK400" s="109"/>
      <c r="CL400" s="109"/>
      <c r="CM400" s="109"/>
      <c r="CN400" s="109"/>
      <c r="CO400" s="109"/>
      <c r="CP400" s="109"/>
      <c r="CQ400" s="109"/>
      <c r="CR400" s="109"/>
      <c r="CS400" s="109"/>
      <c r="CT400" s="109"/>
      <c r="CU400" s="227"/>
      <c r="CV400" s="227"/>
      <c r="CW400" s="227"/>
      <c r="CX400" s="227"/>
      <c r="CY400" s="227"/>
      <c r="CZ400" s="227"/>
      <c r="DA400" s="227"/>
      <c r="DB400" s="227"/>
      <c r="DC400" s="227"/>
      <c r="DD400" s="227"/>
      <c r="DE400" s="227"/>
      <c r="DF400" s="227"/>
      <c r="DG400" s="227"/>
      <c r="DH400" s="227"/>
      <c r="DI400" s="227"/>
      <c r="DJ400" s="227"/>
      <c r="DK400" s="227"/>
      <c r="DL400" s="227"/>
      <c r="DM400" s="227"/>
      <c r="DN400" s="227"/>
      <c r="DO400" s="227"/>
      <c r="DP400" s="227"/>
      <c r="DQ400" s="227"/>
      <c r="DR400" s="227"/>
      <c r="DS400" s="227"/>
      <c r="DT400" s="227"/>
      <c r="DU400" s="227"/>
      <c r="DV400" s="227"/>
      <c r="DW400" s="227"/>
      <c r="DX400" s="227"/>
      <c r="DY400" s="227"/>
      <c r="DZ400" s="227"/>
      <c r="EA400" s="227"/>
      <c r="EB400" s="227"/>
      <c r="EC400" s="227"/>
      <c r="ED400" s="227"/>
      <c r="EE400" s="227"/>
      <c r="EF400" s="227"/>
      <c r="EG400" s="227"/>
      <c r="EH400" s="227"/>
      <c r="EI400" s="227"/>
      <c r="EJ400" s="227"/>
      <c r="EK400" s="227"/>
      <c r="EL400" s="227"/>
      <c r="EM400" s="227"/>
      <c r="EN400" s="227"/>
      <c r="EO400" s="227"/>
      <c r="EP400" s="227"/>
      <c r="EQ400" s="227"/>
      <c r="ER400" s="227"/>
      <c r="ES400" s="227"/>
      <c r="ET400" s="227"/>
      <c r="EU400" s="227"/>
      <c r="EV400" s="227"/>
      <c r="EW400" s="227"/>
      <c r="EX400" s="227"/>
      <c r="EY400" s="227"/>
      <c r="EZ400" s="227"/>
      <c r="FA400" s="227"/>
      <c r="FB400" s="227"/>
      <c r="FC400" s="227"/>
      <c r="FD400" s="227"/>
      <c r="FE400" s="227"/>
      <c r="FF400" s="227"/>
      <c r="FG400" s="227"/>
      <c r="FH400" s="227"/>
      <c r="FI400" s="227"/>
      <c r="FJ400" s="227"/>
      <c r="FK400" s="227"/>
      <c r="FL400" s="227"/>
      <c r="FM400" s="227"/>
      <c r="FN400" s="227"/>
      <c r="FO400" s="227"/>
      <c r="FP400" s="227"/>
      <c r="FQ400" s="227"/>
      <c r="FR400" s="227"/>
      <c r="FS400" s="227"/>
      <c r="FT400" s="227"/>
      <c r="FU400" s="227"/>
      <c r="FV400" s="227"/>
      <c r="FW400" s="227"/>
      <c r="FX400" s="227"/>
      <c r="FY400" s="227"/>
      <c r="FZ400" s="227"/>
      <c r="GA400" s="227"/>
      <c r="GB400" s="227"/>
      <c r="GC400" s="227"/>
      <c r="GD400" s="227"/>
      <c r="GE400" s="227"/>
      <c r="GF400" s="227"/>
      <c r="GG400" s="227"/>
      <c r="GH400" s="227"/>
      <c r="GI400" s="227"/>
      <c r="GJ400" s="227"/>
      <c r="GK400" s="227"/>
      <c r="GL400" s="227"/>
      <c r="GM400" s="227"/>
      <c r="GN400" s="227"/>
      <c r="GO400" s="227"/>
      <c r="GP400" s="227"/>
      <c r="GQ400" s="227"/>
      <c r="GR400" s="227"/>
      <c r="GS400" s="227"/>
      <c r="GT400" s="227"/>
      <c r="GU400" s="227"/>
      <c r="GV400" s="227"/>
      <c r="GW400" s="227"/>
      <c r="GX400" s="227"/>
      <c r="GY400" s="227"/>
      <c r="GZ400" s="227"/>
      <c r="HA400" s="227"/>
      <c r="HB400" s="227"/>
      <c r="HC400" s="227"/>
      <c r="HD400" s="227"/>
      <c r="HE400" s="227"/>
      <c r="HF400" s="227"/>
      <c r="HG400" s="227"/>
      <c r="HH400" s="227"/>
      <c r="HI400" s="227"/>
      <c r="HJ400" s="227"/>
      <c r="HK400" s="227"/>
      <c r="HL400" s="227"/>
      <c r="HM400" s="227"/>
      <c r="HN400" s="227"/>
      <c r="HO400" s="227"/>
      <c r="HP400" s="227"/>
      <c r="HQ400" s="227"/>
      <c r="HR400" s="227"/>
      <c r="HS400" s="227"/>
      <c r="HT400" s="227"/>
      <c r="HU400" s="227"/>
      <c r="HV400" s="227"/>
      <c r="HW400" s="227"/>
      <c r="HX400" s="227"/>
      <c r="HY400" s="227"/>
      <c r="HZ400" s="227"/>
      <c r="IA400" s="227"/>
      <c r="IB400" s="227"/>
      <c r="IC400" s="227"/>
      <c r="ID400" s="227"/>
      <c r="IE400" s="227"/>
      <c r="IF400" s="227"/>
      <c r="IG400" s="227"/>
      <c r="IH400" s="227"/>
      <c r="II400" s="227"/>
      <c r="IJ400" s="227"/>
      <c r="IK400" s="227"/>
      <c r="IL400" s="227"/>
      <c r="IM400" s="227"/>
      <c r="IN400" s="227"/>
      <c r="IO400" s="227"/>
      <c r="IP400" s="227"/>
      <c r="IQ400" s="227"/>
      <c r="IR400" s="227"/>
      <c r="IS400" s="227"/>
      <c r="IT400" s="227"/>
      <c r="IU400" s="227"/>
      <c r="IV400" s="227"/>
    </row>
    <row r="401" spans="1:256">
      <c r="A401" s="107"/>
      <c r="D401" s="157"/>
      <c r="E401" s="227"/>
      <c r="F401" s="157"/>
      <c r="G401" s="227"/>
      <c r="H401" s="109"/>
      <c r="I401" s="109"/>
      <c r="J401" s="109"/>
      <c r="K401" s="227"/>
      <c r="L401" s="227"/>
      <c r="M401" s="227"/>
      <c r="N401" s="227"/>
      <c r="O401" s="227"/>
      <c r="P401" s="227"/>
      <c r="Q401" s="227"/>
      <c r="R401" s="227"/>
      <c r="S401" s="227"/>
      <c r="T401" s="227"/>
      <c r="U401" s="227"/>
      <c r="V401" s="227"/>
      <c r="W401" s="227"/>
      <c r="X401" s="227"/>
      <c r="Y401" s="227"/>
      <c r="Z401" s="227"/>
      <c r="AA401" s="227"/>
      <c r="AB401" s="227"/>
      <c r="AC401" s="227"/>
      <c r="AD401" s="227"/>
      <c r="AE401" s="227"/>
      <c r="AF401" s="227"/>
      <c r="AG401" s="227"/>
      <c r="AH401" s="227"/>
      <c r="AI401" s="227"/>
      <c r="AJ401" s="227"/>
      <c r="AK401" s="227"/>
      <c r="AL401" s="227"/>
      <c r="AM401" s="227"/>
      <c r="AN401" s="227"/>
      <c r="AO401" s="227"/>
      <c r="AP401" s="227"/>
      <c r="AQ401" s="227"/>
      <c r="AR401" s="227"/>
      <c r="AS401" s="227"/>
      <c r="AT401" s="227"/>
      <c r="AU401" s="227"/>
      <c r="AV401" s="227"/>
      <c r="AW401" s="227"/>
      <c r="AX401" s="227"/>
      <c r="AY401" s="227"/>
      <c r="AZ401" s="227"/>
      <c r="BA401" s="227"/>
      <c r="BB401" s="227"/>
      <c r="BC401" s="227"/>
      <c r="BD401" s="227"/>
      <c r="BE401" s="227"/>
      <c r="BF401" s="227"/>
      <c r="BG401" s="227"/>
      <c r="BH401" s="227"/>
      <c r="BI401" s="227"/>
      <c r="BJ401" s="227"/>
      <c r="BK401" s="227"/>
      <c r="BL401" s="227"/>
      <c r="BM401" s="227"/>
      <c r="BN401" s="227"/>
      <c r="BO401" s="227"/>
      <c r="BP401" s="227"/>
      <c r="BQ401" s="227"/>
      <c r="BR401" s="227"/>
      <c r="BS401" s="227"/>
      <c r="BT401" s="227"/>
      <c r="BU401" s="227"/>
      <c r="BV401" s="227"/>
      <c r="BW401" s="227"/>
      <c r="BX401" s="227"/>
      <c r="BY401" s="227"/>
      <c r="BZ401" s="227"/>
      <c r="CA401" s="227"/>
      <c r="CB401" s="227"/>
      <c r="CC401" s="109"/>
      <c r="CD401" s="109"/>
      <c r="CE401" s="109"/>
      <c r="CF401" s="109"/>
      <c r="CG401" s="109"/>
      <c r="CH401" s="109"/>
      <c r="CI401" s="109"/>
      <c r="CJ401" s="109"/>
      <c r="CK401" s="109"/>
      <c r="CL401" s="109"/>
      <c r="CM401" s="109"/>
      <c r="CN401" s="109"/>
      <c r="CO401" s="109"/>
      <c r="CP401" s="109"/>
      <c r="CQ401" s="109"/>
      <c r="CR401" s="109"/>
      <c r="CS401" s="109"/>
      <c r="CT401" s="109"/>
      <c r="CU401" s="227"/>
      <c r="CV401" s="227"/>
      <c r="CW401" s="227"/>
      <c r="CX401" s="227"/>
      <c r="CY401" s="227"/>
      <c r="CZ401" s="227"/>
      <c r="DA401" s="227"/>
      <c r="DB401" s="227"/>
      <c r="DC401" s="227"/>
      <c r="DD401" s="227"/>
      <c r="DE401" s="227"/>
      <c r="DF401" s="227"/>
      <c r="DG401" s="227"/>
      <c r="DH401" s="227"/>
      <c r="DI401" s="227"/>
      <c r="DJ401" s="227"/>
      <c r="DK401" s="227"/>
      <c r="DL401" s="227"/>
      <c r="DM401" s="227"/>
      <c r="DN401" s="227"/>
      <c r="DO401" s="227"/>
      <c r="DP401" s="227"/>
      <c r="DQ401" s="227"/>
      <c r="DR401" s="227"/>
      <c r="DS401" s="227"/>
      <c r="DT401" s="227"/>
      <c r="DU401" s="227"/>
      <c r="DV401" s="227"/>
      <c r="DW401" s="227"/>
      <c r="DX401" s="227"/>
      <c r="DY401" s="227"/>
      <c r="DZ401" s="227"/>
      <c r="EA401" s="227"/>
      <c r="EB401" s="227"/>
      <c r="EC401" s="227"/>
      <c r="ED401" s="227"/>
      <c r="EE401" s="227"/>
      <c r="EF401" s="227"/>
      <c r="EG401" s="227"/>
      <c r="EH401" s="227"/>
      <c r="EI401" s="227"/>
      <c r="EJ401" s="227"/>
      <c r="EK401" s="227"/>
      <c r="EL401" s="227"/>
      <c r="EM401" s="227"/>
      <c r="EN401" s="227"/>
      <c r="EO401" s="227"/>
      <c r="EP401" s="227"/>
      <c r="EQ401" s="227"/>
      <c r="ER401" s="227"/>
      <c r="ES401" s="227"/>
      <c r="ET401" s="227"/>
      <c r="EU401" s="227"/>
      <c r="EV401" s="227"/>
      <c r="EW401" s="227"/>
      <c r="EX401" s="227"/>
      <c r="EY401" s="227"/>
      <c r="EZ401" s="227"/>
      <c r="FA401" s="227"/>
      <c r="FB401" s="227"/>
      <c r="FC401" s="227"/>
      <c r="FD401" s="227"/>
      <c r="FE401" s="227"/>
      <c r="FF401" s="227"/>
      <c r="FG401" s="227"/>
      <c r="FH401" s="227"/>
      <c r="FI401" s="227"/>
      <c r="FJ401" s="227"/>
      <c r="FK401" s="227"/>
      <c r="FL401" s="227"/>
      <c r="FM401" s="227"/>
      <c r="FN401" s="227"/>
      <c r="FO401" s="227"/>
      <c r="FP401" s="227"/>
      <c r="FQ401" s="227"/>
      <c r="FR401" s="227"/>
      <c r="FS401" s="227"/>
      <c r="FT401" s="227"/>
      <c r="FU401" s="227"/>
      <c r="FV401" s="227"/>
      <c r="FW401" s="227"/>
      <c r="FX401" s="227"/>
      <c r="FY401" s="227"/>
      <c r="FZ401" s="227"/>
      <c r="GA401" s="227"/>
      <c r="GB401" s="227"/>
      <c r="GC401" s="227"/>
      <c r="GD401" s="227"/>
      <c r="GE401" s="227"/>
      <c r="GF401" s="227"/>
      <c r="GG401" s="227"/>
      <c r="GH401" s="227"/>
      <c r="GI401" s="227"/>
      <c r="GJ401" s="227"/>
      <c r="GK401" s="227"/>
      <c r="GL401" s="227"/>
      <c r="GM401" s="227"/>
      <c r="GN401" s="227"/>
      <c r="GO401" s="227"/>
      <c r="GP401" s="227"/>
      <c r="GQ401" s="227"/>
      <c r="GR401" s="227"/>
      <c r="GS401" s="227"/>
      <c r="GT401" s="227"/>
      <c r="GU401" s="227"/>
      <c r="GV401" s="227"/>
      <c r="GW401" s="227"/>
      <c r="GX401" s="227"/>
      <c r="GY401" s="227"/>
      <c r="GZ401" s="227"/>
      <c r="HA401" s="227"/>
      <c r="HB401" s="227"/>
      <c r="HC401" s="227"/>
      <c r="HD401" s="227"/>
      <c r="HE401" s="227"/>
      <c r="HF401" s="227"/>
      <c r="HG401" s="227"/>
      <c r="HH401" s="227"/>
      <c r="HI401" s="227"/>
      <c r="HJ401" s="227"/>
      <c r="HK401" s="227"/>
      <c r="HL401" s="227"/>
      <c r="HM401" s="227"/>
      <c r="HN401" s="227"/>
      <c r="HO401" s="227"/>
      <c r="HP401" s="227"/>
      <c r="HQ401" s="227"/>
      <c r="HR401" s="227"/>
      <c r="HS401" s="227"/>
      <c r="HT401" s="227"/>
      <c r="HU401" s="227"/>
      <c r="HV401" s="227"/>
      <c r="HW401" s="227"/>
      <c r="HX401" s="227"/>
      <c r="HY401" s="227"/>
      <c r="HZ401" s="227"/>
      <c r="IA401" s="227"/>
      <c r="IB401" s="227"/>
      <c r="IC401" s="227"/>
      <c r="ID401" s="227"/>
      <c r="IE401" s="227"/>
      <c r="IF401" s="227"/>
      <c r="IG401" s="227"/>
      <c r="IH401" s="227"/>
      <c r="II401" s="227"/>
      <c r="IJ401" s="227"/>
      <c r="IK401" s="227"/>
      <c r="IL401" s="227"/>
      <c r="IM401" s="227"/>
      <c r="IN401" s="227"/>
      <c r="IO401" s="227"/>
      <c r="IP401" s="227"/>
      <c r="IQ401" s="227"/>
      <c r="IR401" s="227"/>
      <c r="IS401" s="227"/>
      <c r="IT401" s="227"/>
      <c r="IU401" s="227"/>
      <c r="IV401" s="227"/>
    </row>
    <row r="402" spans="1:256">
      <c r="A402" s="107"/>
      <c r="D402" s="157"/>
      <c r="E402" s="227"/>
      <c r="F402" s="157"/>
      <c r="G402" s="227"/>
      <c r="H402" s="109"/>
      <c r="I402" s="109"/>
      <c r="J402" s="109"/>
      <c r="K402" s="227"/>
      <c r="L402" s="227"/>
      <c r="M402" s="227"/>
      <c r="N402" s="227"/>
      <c r="O402" s="227"/>
      <c r="P402" s="227"/>
      <c r="Q402" s="227"/>
      <c r="R402" s="227"/>
      <c r="S402" s="227"/>
      <c r="T402" s="227"/>
      <c r="U402" s="227"/>
      <c r="V402" s="227"/>
      <c r="W402" s="227"/>
      <c r="X402" s="227"/>
      <c r="Y402" s="227"/>
      <c r="Z402" s="227"/>
      <c r="AA402" s="227"/>
      <c r="AB402" s="227"/>
      <c r="AC402" s="227"/>
      <c r="AD402" s="227"/>
      <c r="AE402" s="227"/>
      <c r="AF402" s="227"/>
      <c r="AG402" s="227"/>
      <c r="AH402" s="227"/>
      <c r="AI402" s="227"/>
      <c r="AJ402" s="227"/>
      <c r="AK402" s="227"/>
      <c r="AL402" s="227"/>
      <c r="AM402" s="227"/>
      <c r="AN402" s="227"/>
      <c r="AO402" s="227"/>
      <c r="AP402" s="227"/>
      <c r="AQ402" s="227"/>
      <c r="AR402" s="227"/>
      <c r="AS402" s="227"/>
      <c r="AT402" s="227"/>
      <c r="AU402" s="227"/>
      <c r="AV402" s="227"/>
      <c r="AW402" s="227"/>
      <c r="AX402" s="227"/>
      <c r="AY402" s="227"/>
      <c r="AZ402" s="227"/>
      <c r="BA402" s="227"/>
      <c r="BB402" s="227"/>
      <c r="BC402" s="227"/>
      <c r="BD402" s="227"/>
      <c r="BE402" s="227"/>
      <c r="BF402" s="227"/>
      <c r="BG402" s="227"/>
      <c r="BH402" s="227"/>
      <c r="BI402" s="227"/>
      <c r="BJ402" s="227"/>
      <c r="BK402" s="227"/>
      <c r="BL402" s="227"/>
      <c r="BM402" s="227"/>
      <c r="BN402" s="227"/>
      <c r="BO402" s="227"/>
      <c r="BP402" s="227"/>
      <c r="BQ402" s="227"/>
      <c r="BR402" s="227"/>
      <c r="BS402" s="227"/>
      <c r="BT402" s="227"/>
      <c r="BU402" s="227"/>
      <c r="BV402" s="227"/>
      <c r="BW402" s="227"/>
      <c r="BX402" s="227"/>
      <c r="BY402" s="227"/>
      <c r="BZ402" s="227"/>
      <c r="CA402" s="227"/>
      <c r="CB402" s="227"/>
      <c r="CC402" s="109"/>
      <c r="CD402" s="109"/>
      <c r="CE402" s="109"/>
      <c r="CF402" s="109"/>
      <c r="CG402" s="109"/>
      <c r="CH402" s="109"/>
      <c r="CI402" s="109"/>
      <c r="CJ402" s="109"/>
      <c r="CK402" s="109"/>
      <c r="CL402" s="109"/>
      <c r="CM402" s="109"/>
      <c r="CN402" s="109"/>
      <c r="CO402" s="109"/>
      <c r="CP402" s="109"/>
      <c r="CQ402" s="109"/>
      <c r="CR402" s="109"/>
      <c r="CS402" s="109"/>
      <c r="CT402" s="109"/>
      <c r="CU402" s="227"/>
      <c r="CV402" s="227"/>
      <c r="CW402" s="227"/>
      <c r="CX402" s="227"/>
      <c r="CY402" s="227"/>
      <c r="CZ402" s="227"/>
      <c r="DA402" s="227"/>
      <c r="DB402" s="227"/>
      <c r="DC402" s="227"/>
      <c r="DD402" s="227"/>
      <c r="DE402" s="227"/>
      <c r="DF402" s="227"/>
      <c r="DG402" s="227"/>
      <c r="DH402" s="227"/>
      <c r="DI402" s="227"/>
      <c r="DJ402" s="227"/>
      <c r="DK402" s="227"/>
      <c r="DL402" s="227"/>
      <c r="DM402" s="227"/>
      <c r="DN402" s="227"/>
      <c r="DO402" s="227"/>
      <c r="DP402" s="227"/>
      <c r="DQ402" s="227"/>
      <c r="DR402" s="227"/>
      <c r="DS402" s="227"/>
      <c r="DT402" s="227"/>
      <c r="DU402" s="227"/>
      <c r="DV402" s="227"/>
      <c r="DW402" s="227"/>
      <c r="DX402" s="227"/>
      <c r="DY402" s="227"/>
      <c r="DZ402" s="227"/>
      <c r="EA402" s="227"/>
      <c r="EB402" s="227"/>
      <c r="EC402" s="227"/>
      <c r="ED402" s="227"/>
      <c r="EE402" s="227"/>
      <c r="EF402" s="227"/>
      <c r="EG402" s="227"/>
      <c r="EH402" s="227"/>
      <c r="EI402" s="227"/>
      <c r="EJ402" s="227"/>
      <c r="EK402" s="227"/>
      <c r="EL402" s="227"/>
      <c r="EM402" s="227"/>
      <c r="EN402" s="227"/>
      <c r="EO402" s="227"/>
      <c r="EP402" s="227"/>
      <c r="EQ402" s="227"/>
      <c r="ER402" s="227"/>
      <c r="ES402" s="227"/>
      <c r="ET402" s="227"/>
      <c r="EU402" s="227"/>
      <c r="EV402" s="227"/>
      <c r="EW402" s="227"/>
      <c r="EX402" s="227"/>
      <c r="EY402" s="227"/>
      <c r="EZ402" s="227"/>
      <c r="FA402" s="227"/>
      <c r="FB402" s="227"/>
      <c r="FC402" s="227"/>
      <c r="FD402" s="227"/>
      <c r="FE402" s="227"/>
      <c r="FF402" s="227"/>
      <c r="FG402" s="227"/>
      <c r="FH402" s="227"/>
      <c r="FI402" s="227"/>
      <c r="FJ402" s="227"/>
      <c r="FK402" s="227"/>
      <c r="FL402" s="227"/>
      <c r="FM402" s="227"/>
      <c r="FN402" s="227"/>
      <c r="FO402" s="227"/>
      <c r="FP402" s="227"/>
      <c r="FQ402" s="227"/>
      <c r="FR402" s="227"/>
      <c r="FS402" s="227"/>
      <c r="FT402" s="227"/>
      <c r="FU402" s="227"/>
      <c r="FV402" s="227"/>
      <c r="FW402" s="227"/>
      <c r="FX402" s="227"/>
      <c r="FY402" s="227"/>
      <c r="FZ402" s="227"/>
      <c r="GA402" s="227"/>
      <c r="GB402" s="227"/>
      <c r="GC402" s="227"/>
      <c r="GD402" s="227"/>
      <c r="GE402" s="227"/>
      <c r="GF402" s="227"/>
      <c r="GG402" s="227"/>
      <c r="GH402" s="227"/>
      <c r="GI402" s="227"/>
      <c r="GJ402" s="227"/>
      <c r="GK402" s="227"/>
      <c r="GL402" s="227"/>
      <c r="GM402" s="227"/>
      <c r="GN402" s="227"/>
      <c r="GO402" s="227"/>
      <c r="GP402" s="227"/>
      <c r="GQ402" s="227"/>
      <c r="GR402" s="227"/>
      <c r="GS402" s="227"/>
      <c r="GT402" s="227"/>
      <c r="GU402" s="227"/>
      <c r="GV402" s="227"/>
      <c r="GW402" s="227"/>
      <c r="GX402" s="227"/>
      <c r="GY402" s="227"/>
      <c r="GZ402" s="227"/>
      <c r="HA402" s="227"/>
      <c r="HB402" s="227"/>
      <c r="HC402" s="227"/>
      <c r="HD402" s="227"/>
      <c r="HE402" s="227"/>
      <c r="HF402" s="227"/>
      <c r="HG402" s="227"/>
      <c r="HH402" s="227"/>
      <c r="HI402" s="227"/>
      <c r="HJ402" s="227"/>
      <c r="HK402" s="227"/>
      <c r="HL402" s="227"/>
      <c r="HM402" s="227"/>
      <c r="HN402" s="227"/>
      <c r="HO402" s="227"/>
      <c r="HP402" s="227"/>
      <c r="HQ402" s="227"/>
      <c r="HR402" s="227"/>
      <c r="HS402" s="227"/>
      <c r="HT402" s="227"/>
      <c r="HU402" s="227"/>
      <c r="HV402" s="227"/>
      <c r="HW402" s="227"/>
      <c r="HX402" s="227"/>
      <c r="HY402" s="227"/>
      <c r="HZ402" s="227"/>
      <c r="IA402" s="227"/>
      <c r="IB402" s="227"/>
      <c r="IC402" s="227"/>
      <c r="ID402" s="227"/>
      <c r="IE402" s="227"/>
      <c r="IF402" s="227"/>
      <c r="IG402" s="227"/>
      <c r="IH402" s="227"/>
      <c r="II402" s="227"/>
      <c r="IJ402" s="227"/>
      <c r="IK402" s="227"/>
      <c r="IL402" s="227"/>
      <c r="IM402" s="227"/>
      <c r="IN402" s="227"/>
      <c r="IO402" s="227"/>
      <c r="IP402" s="227"/>
      <c r="IQ402" s="227"/>
      <c r="IR402" s="227"/>
      <c r="IS402" s="227"/>
      <c r="IT402" s="227"/>
      <c r="IU402" s="227"/>
      <c r="IV402" s="227"/>
    </row>
    <row r="403" spans="1:256">
      <c r="A403" s="107"/>
      <c r="D403" s="157"/>
      <c r="E403" s="227"/>
      <c r="F403" s="157"/>
      <c r="G403" s="227"/>
      <c r="H403" s="109"/>
      <c r="I403" s="109"/>
      <c r="J403" s="109"/>
      <c r="K403" s="227"/>
      <c r="L403" s="227"/>
      <c r="M403" s="227"/>
      <c r="N403" s="227"/>
      <c r="O403" s="227"/>
      <c r="P403" s="227"/>
      <c r="Q403" s="227"/>
      <c r="R403" s="227"/>
      <c r="S403" s="227"/>
      <c r="T403" s="227"/>
      <c r="U403" s="227"/>
      <c r="V403" s="227"/>
      <c r="W403" s="227"/>
      <c r="X403" s="227"/>
      <c r="Y403" s="227"/>
      <c r="Z403" s="227"/>
      <c r="AA403" s="227"/>
      <c r="AB403" s="227"/>
      <c r="AC403" s="227"/>
      <c r="AD403" s="227"/>
      <c r="AE403" s="227"/>
      <c r="AF403" s="227"/>
      <c r="AG403" s="227"/>
      <c r="AH403" s="227"/>
      <c r="AI403" s="227"/>
      <c r="AJ403" s="227"/>
      <c r="AK403" s="227"/>
      <c r="AL403" s="227"/>
      <c r="AM403" s="227"/>
      <c r="AN403" s="227"/>
      <c r="AO403" s="227"/>
      <c r="AP403" s="227"/>
      <c r="AQ403" s="227"/>
      <c r="AR403" s="227"/>
      <c r="AS403" s="227"/>
      <c r="AT403" s="227"/>
      <c r="AU403" s="227"/>
      <c r="AV403" s="227"/>
      <c r="AW403" s="227"/>
      <c r="AX403" s="227"/>
      <c r="AY403" s="227"/>
      <c r="AZ403" s="227"/>
      <c r="BA403" s="227"/>
      <c r="BB403" s="227"/>
      <c r="BC403" s="227"/>
      <c r="BD403" s="227"/>
      <c r="BE403" s="227"/>
      <c r="BF403" s="227"/>
      <c r="BG403" s="227"/>
      <c r="BH403" s="227"/>
      <c r="BI403" s="227"/>
      <c r="BJ403" s="227"/>
      <c r="BK403" s="227"/>
      <c r="BL403" s="227"/>
      <c r="BM403" s="227"/>
      <c r="BN403" s="227"/>
      <c r="BO403" s="227"/>
      <c r="BP403" s="227"/>
      <c r="BQ403" s="227"/>
      <c r="BR403" s="227"/>
      <c r="BS403" s="227"/>
      <c r="BT403" s="227"/>
      <c r="BU403" s="227"/>
      <c r="BV403" s="227"/>
      <c r="BW403" s="227"/>
      <c r="BX403" s="227"/>
      <c r="BY403" s="227"/>
      <c r="BZ403" s="227"/>
      <c r="CA403" s="227"/>
      <c r="CB403" s="227"/>
      <c r="CC403" s="109"/>
      <c r="CD403" s="109"/>
      <c r="CE403" s="109"/>
      <c r="CF403" s="109"/>
      <c r="CG403" s="109"/>
      <c r="CH403" s="109"/>
      <c r="CI403" s="109"/>
      <c r="CJ403" s="109"/>
      <c r="CK403" s="109"/>
      <c r="CL403" s="109"/>
      <c r="CM403" s="109"/>
      <c r="CN403" s="109"/>
      <c r="CO403" s="109"/>
      <c r="CP403" s="109"/>
      <c r="CQ403" s="109"/>
      <c r="CR403" s="109"/>
      <c r="CS403" s="109"/>
      <c r="CT403" s="109"/>
      <c r="CU403" s="227"/>
      <c r="CV403" s="227"/>
      <c r="CW403" s="227"/>
      <c r="CX403" s="227"/>
      <c r="CY403" s="227"/>
      <c r="CZ403" s="227"/>
      <c r="DA403" s="227"/>
      <c r="DB403" s="227"/>
      <c r="DC403" s="227"/>
      <c r="DD403" s="227"/>
      <c r="DE403" s="227"/>
      <c r="DF403" s="227"/>
      <c r="DG403" s="227"/>
      <c r="DH403" s="227"/>
      <c r="DI403" s="227"/>
      <c r="DJ403" s="227"/>
      <c r="DK403" s="227"/>
      <c r="DL403" s="227"/>
      <c r="DM403" s="227"/>
      <c r="DN403" s="227"/>
      <c r="DO403" s="227"/>
      <c r="DP403" s="227"/>
      <c r="DQ403" s="227"/>
      <c r="DR403" s="227"/>
      <c r="DS403" s="227"/>
      <c r="DT403" s="227"/>
      <c r="DU403" s="227"/>
      <c r="DV403" s="227"/>
      <c r="DW403" s="227"/>
      <c r="DX403" s="227"/>
      <c r="DY403" s="227"/>
      <c r="DZ403" s="227"/>
      <c r="EA403" s="227"/>
      <c r="EB403" s="227"/>
      <c r="EC403" s="227"/>
      <c r="ED403" s="227"/>
      <c r="EE403" s="227"/>
      <c r="EF403" s="227"/>
      <c r="EG403" s="227"/>
      <c r="EH403" s="227"/>
      <c r="EI403" s="227"/>
      <c r="EJ403" s="227"/>
      <c r="EK403" s="227"/>
      <c r="EL403" s="227"/>
      <c r="EM403" s="227"/>
      <c r="EN403" s="227"/>
      <c r="EO403" s="227"/>
      <c r="EP403" s="227"/>
      <c r="EQ403" s="227"/>
      <c r="ER403" s="227"/>
      <c r="ES403" s="227"/>
      <c r="ET403" s="227"/>
      <c r="EU403" s="227"/>
      <c r="EV403" s="227"/>
      <c r="EW403" s="227"/>
      <c r="EX403" s="227"/>
      <c r="EY403" s="227"/>
      <c r="EZ403" s="227"/>
      <c r="FA403" s="227"/>
      <c r="FB403" s="227"/>
      <c r="FC403" s="227"/>
      <c r="FD403" s="227"/>
      <c r="FE403" s="227"/>
      <c r="FF403" s="227"/>
      <c r="FG403" s="227"/>
      <c r="FH403" s="227"/>
      <c r="FI403" s="227"/>
      <c r="FJ403" s="227"/>
      <c r="FK403" s="227"/>
      <c r="FL403" s="227"/>
      <c r="FM403" s="227"/>
      <c r="FN403" s="227"/>
      <c r="FO403" s="227"/>
      <c r="FP403" s="227"/>
      <c r="FQ403" s="227"/>
      <c r="FR403" s="227"/>
      <c r="FS403" s="227"/>
      <c r="FT403" s="227"/>
      <c r="FU403" s="227"/>
      <c r="FV403" s="227"/>
      <c r="FW403" s="227"/>
      <c r="FX403" s="227"/>
      <c r="FY403" s="227"/>
      <c r="FZ403" s="227"/>
      <c r="GA403" s="227"/>
      <c r="GB403" s="227"/>
      <c r="GC403" s="227"/>
      <c r="GD403" s="227"/>
      <c r="GE403" s="227"/>
      <c r="GF403" s="227"/>
      <c r="GG403" s="227"/>
      <c r="GH403" s="227"/>
      <c r="GI403" s="227"/>
      <c r="GJ403" s="227"/>
      <c r="GK403" s="227"/>
      <c r="GL403" s="227"/>
      <c r="GM403" s="227"/>
      <c r="GN403" s="227"/>
      <c r="GO403" s="227"/>
      <c r="GP403" s="227"/>
      <c r="GQ403" s="227"/>
      <c r="GR403" s="227"/>
      <c r="GS403" s="227"/>
      <c r="GT403" s="227"/>
      <c r="GU403" s="227"/>
      <c r="GV403" s="227"/>
      <c r="GW403" s="227"/>
      <c r="GX403" s="227"/>
      <c r="GY403" s="227"/>
      <c r="GZ403" s="227"/>
      <c r="HA403" s="227"/>
      <c r="HB403" s="227"/>
      <c r="HC403" s="227"/>
      <c r="HD403" s="227"/>
      <c r="HE403" s="227"/>
      <c r="HF403" s="227"/>
      <c r="HG403" s="227"/>
      <c r="HH403" s="227"/>
      <c r="HI403" s="227"/>
      <c r="HJ403" s="227"/>
      <c r="HK403" s="227"/>
      <c r="HL403" s="227"/>
      <c r="HM403" s="227"/>
      <c r="HN403" s="227"/>
      <c r="HO403" s="227"/>
      <c r="HP403" s="227"/>
      <c r="HQ403" s="227"/>
      <c r="HR403" s="227"/>
      <c r="HS403" s="227"/>
      <c r="HT403" s="227"/>
      <c r="HU403" s="227"/>
      <c r="HV403" s="227"/>
      <c r="HW403" s="227"/>
      <c r="HX403" s="227"/>
      <c r="HY403" s="227"/>
      <c r="HZ403" s="227"/>
      <c r="IA403" s="227"/>
      <c r="IB403" s="227"/>
      <c r="IC403" s="227"/>
      <c r="ID403" s="227"/>
      <c r="IE403" s="227"/>
      <c r="IF403" s="227"/>
      <c r="IG403" s="227"/>
      <c r="IH403" s="227"/>
      <c r="II403" s="227"/>
      <c r="IJ403" s="227"/>
      <c r="IK403" s="227"/>
      <c r="IL403" s="227"/>
      <c r="IM403" s="227"/>
      <c r="IN403" s="227"/>
      <c r="IO403" s="227"/>
      <c r="IP403" s="227"/>
      <c r="IQ403" s="227"/>
      <c r="IR403" s="227"/>
      <c r="IS403" s="227"/>
      <c r="IT403" s="227"/>
      <c r="IU403" s="227"/>
      <c r="IV403" s="227"/>
    </row>
    <row r="404" spans="1:256">
      <c r="A404" s="107"/>
      <c r="D404" s="157"/>
      <c r="E404" s="227"/>
      <c r="F404" s="157"/>
      <c r="G404" s="227"/>
      <c r="H404" s="109"/>
      <c r="I404" s="109"/>
      <c r="J404" s="109"/>
      <c r="K404" s="227"/>
      <c r="L404" s="227"/>
      <c r="M404" s="227"/>
      <c r="N404" s="227"/>
      <c r="O404" s="227"/>
      <c r="P404" s="227"/>
      <c r="Q404" s="227"/>
      <c r="R404" s="227"/>
      <c r="S404" s="227"/>
      <c r="T404" s="227"/>
      <c r="U404" s="227"/>
      <c r="V404" s="227"/>
      <c r="W404" s="227"/>
      <c r="X404" s="227"/>
      <c r="Y404" s="227"/>
      <c r="Z404" s="227"/>
      <c r="AA404" s="227"/>
      <c r="AB404" s="227"/>
      <c r="AC404" s="227"/>
      <c r="AD404" s="227"/>
      <c r="AE404" s="227"/>
      <c r="AF404" s="227"/>
      <c r="AG404" s="227"/>
      <c r="AH404" s="227"/>
      <c r="AI404" s="227"/>
      <c r="AJ404" s="227"/>
      <c r="AK404" s="227"/>
      <c r="AL404" s="227"/>
      <c r="AM404" s="227"/>
      <c r="AN404" s="227"/>
      <c r="AO404" s="227"/>
      <c r="AP404" s="227"/>
      <c r="AQ404" s="227"/>
      <c r="AR404" s="227"/>
      <c r="AS404" s="227"/>
      <c r="AT404" s="227"/>
      <c r="AU404" s="227"/>
      <c r="AV404" s="227"/>
      <c r="AW404" s="227"/>
      <c r="AX404" s="227"/>
      <c r="AY404" s="227"/>
      <c r="AZ404" s="227"/>
      <c r="BA404" s="227"/>
      <c r="BB404" s="227"/>
      <c r="BC404" s="227"/>
      <c r="BD404" s="227"/>
      <c r="BE404" s="227"/>
      <c r="BF404" s="227"/>
      <c r="BG404" s="227"/>
      <c r="BH404" s="227"/>
      <c r="BI404" s="227"/>
      <c r="BJ404" s="227"/>
      <c r="BK404" s="227"/>
      <c r="BL404" s="227"/>
      <c r="BM404" s="227"/>
      <c r="BN404" s="227"/>
      <c r="BO404" s="227"/>
      <c r="BP404" s="227"/>
      <c r="BQ404" s="227"/>
      <c r="BR404" s="227"/>
      <c r="BS404" s="227"/>
      <c r="BT404" s="227"/>
      <c r="BU404" s="227"/>
      <c r="BV404" s="227"/>
      <c r="BW404" s="227"/>
      <c r="BX404" s="227"/>
      <c r="BY404" s="227"/>
      <c r="BZ404" s="227"/>
      <c r="CA404" s="227"/>
      <c r="CB404" s="227"/>
      <c r="CC404" s="109"/>
      <c r="CD404" s="109"/>
      <c r="CE404" s="109"/>
      <c r="CF404" s="109"/>
      <c r="CG404" s="109"/>
      <c r="CH404" s="109"/>
      <c r="CI404" s="109"/>
      <c r="CJ404" s="109"/>
      <c r="CK404" s="109"/>
      <c r="CL404" s="109"/>
      <c r="CM404" s="109"/>
      <c r="CN404" s="109"/>
      <c r="CO404" s="109"/>
      <c r="CP404" s="109"/>
      <c r="CQ404" s="109"/>
      <c r="CR404" s="109"/>
      <c r="CS404" s="109"/>
      <c r="CT404" s="109"/>
      <c r="CU404" s="227"/>
      <c r="CV404" s="227"/>
      <c r="CW404" s="227"/>
      <c r="CX404" s="227"/>
      <c r="CY404" s="227"/>
      <c r="CZ404" s="227"/>
      <c r="DA404" s="227"/>
      <c r="DB404" s="227"/>
      <c r="DC404" s="227"/>
      <c r="DD404" s="227"/>
      <c r="DE404" s="227"/>
      <c r="DF404" s="227"/>
      <c r="DG404" s="227"/>
      <c r="DH404" s="227"/>
      <c r="DI404" s="227"/>
      <c r="DJ404" s="227"/>
      <c r="DK404" s="227"/>
      <c r="DL404" s="227"/>
      <c r="DM404" s="227"/>
      <c r="DN404" s="227"/>
      <c r="DO404" s="227"/>
      <c r="DP404" s="227"/>
      <c r="DQ404" s="227"/>
      <c r="DR404" s="227"/>
      <c r="DS404" s="227"/>
      <c r="DT404" s="227"/>
      <c r="DU404" s="227"/>
      <c r="DV404" s="227"/>
      <c r="DW404" s="227"/>
      <c r="DX404" s="227"/>
      <c r="DY404" s="227"/>
      <c r="DZ404" s="227"/>
      <c r="EA404" s="227"/>
      <c r="EB404" s="227"/>
      <c r="EC404" s="227"/>
      <c r="ED404" s="227"/>
      <c r="EE404" s="227"/>
      <c r="EF404" s="227"/>
      <c r="EG404" s="227"/>
      <c r="EH404" s="227"/>
      <c r="EI404" s="227"/>
      <c r="EJ404" s="227"/>
      <c r="EK404" s="227"/>
      <c r="EL404" s="227"/>
      <c r="EM404" s="227"/>
      <c r="EN404" s="227"/>
      <c r="EO404" s="227"/>
      <c r="EP404" s="227"/>
      <c r="EQ404" s="227"/>
      <c r="ER404" s="227"/>
      <c r="ES404" s="227"/>
      <c r="ET404" s="227"/>
      <c r="EU404" s="227"/>
      <c r="EV404" s="227"/>
      <c r="EW404" s="227"/>
      <c r="EX404" s="227"/>
      <c r="EY404" s="227"/>
      <c r="EZ404" s="227"/>
      <c r="FA404" s="227"/>
      <c r="FB404" s="227"/>
      <c r="FC404" s="227"/>
      <c r="FD404" s="227"/>
      <c r="FE404" s="227"/>
      <c r="FF404" s="227"/>
      <c r="FG404" s="227"/>
      <c r="FH404" s="227"/>
      <c r="FI404" s="227"/>
      <c r="FJ404" s="227"/>
      <c r="FK404" s="227"/>
      <c r="FL404" s="227"/>
      <c r="FM404" s="227"/>
      <c r="FN404" s="227"/>
      <c r="FO404" s="227"/>
      <c r="FP404" s="227"/>
      <c r="FQ404" s="227"/>
      <c r="FR404" s="227"/>
      <c r="FS404" s="227"/>
      <c r="FT404" s="227"/>
      <c r="FU404" s="227"/>
      <c r="FV404" s="227"/>
      <c r="FW404" s="227"/>
      <c r="FX404" s="227"/>
      <c r="FY404" s="227"/>
      <c r="FZ404" s="227"/>
      <c r="GA404" s="227"/>
      <c r="GB404" s="227"/>
      <c r="GC404" s="227"/>
      <c r="GD404" s="227"/>
      <c r="GE404" s="227"/>
      <c r="GF404" s="227"/>
      <c r="GG404" s="227"/>
      <c r="GH404" s="227"/>
      <c r="GI404" s="227"/>
      <c r="GJ404" s="227"/>
      <c r="GK404" s="227"/>
      <c r="GL404" s="227"/>
      <c r="GM404" s="227"/>
      <c r="GN404" s="227"/>
      <c r="GO404" s="227"/>
      <c r="GP404" s="227"/>
      <c r="GQ404" s="227"/>
      <c r="GR404" s="227"/>
      <c r="GS404" s="227"/>
      <c r="GT404" s="227"/>
      <c r="GU404" s="227"/>
      <c r="GV404" s="227"/>
      <c r="GW404" s="227"/>
      <c r="GX404" s="227"/>
      <c r="GY404" s="227"/>
      <c r="GZ404" s="227"/>
      <c r="HA404" s="227"/>
      <c r="HB404" s="227"/>
      <c r="HC404" s="227"/>
      <c r="HD404" s="227"/>
      <c r="HE404" s="227"/>
      <c r="HF404" s="227"/>
      <c r="HG404" s="227"/>
      <c r="HH404" s="227"/>
      <c r="HI404" s="227"/>
      <c r="HJ404" s="227"/>
      <c r="HK404" s="227"/>
      <c r="HL404" s="227"/>
      <c r="HM404" s="227"/>
      <c r="HN404" s="227"/>
      <c r="HO404" s="227"/>
      <c r="HP404" s="227"/>
      <c r="HQ404" s="227"/>
      <c r="HR404" s="227"/>
      <c r="HS404" s="227"/>
      <c r="HT404" s="227"/>
      <c r="HU404" s="227"/>
      <c r="HV404" s="227"/>
      <c r="HW404" s="227"/>
      <c r="HX404" s="227"/>
      <c r="HY404" s="227"/>
      <c r="HZ404" s="227"/>
      <c r="IA404" s="227"/>
      <c r="IB404" s="227"/>
      <c r="IC404" s="227"/>
      <c r="ID404" s="227"/>
      <c r="IE404" s="227"/>
      <c r="IF404" s="227"/>
      <c r="IG404" s="227"/>
      <c r="IH404" s="227"/>
      <c r="II404" s="227"/>
      <c r="IJ404" s="227"/>
      <c r="IK404" s="227"/>
      <c r="IL404" s="227"/>
      <c r="IM404" s="227"/>
      <c r="IN404" s="227"/>
      <c r="IO404" s="227"/>
      <c r="IP404" s="227"/>
      <c r="IQ404" s="227"/>
      <c r="IR404" s="227"/>
      <c r="IS404" s="227"/>
      <c r="IT404" s="227"/>
      <c r="IU404" s="227"/>
      <c r="IV404" s="227"/>
    </row>
    <row r="405" spans="1:256">
      <c r="A405" s="107"/>
      <c r="D405" s="157"/>
      <c r="E405" s="227"/>
      <c r="F405" s="157"/>
      <c r="G405" s="227"/>
      <c r="H405" s="109"/>
      <c r="I405" s="109"/>
      <c r="J405" s="109"/>
      <c r="K405" s="227"/>
      <c r="L405" s="227"/>
      <c r="M405" s="227"/>
      <c r="N405" s="227"/>
      <c r="O405" s="227"/>
      <c r="P405" s="227"/>
      <c r="Q405" s="227"/>
      <c r="R405" s="227"/>
      <c r="S405" s="227"/>
      <c r="T405" s="227"/>
      <c r="U405" s="227"/>
      <c r="V405" s="227"/>
      <c r="W405" s="227"/>
      <c r="X405" s="227"/>
      <c r="Y405" s="227"/>
      <c r="Z405" s="227"/>
      <c r="AA405" s="227"/>
      <c r="AB405" s="227"/>
      <c r="AC405" s="227"/>
      <c r="AD405" s="227"/>
      <c r="AE405" s="227"/>
      <c r="AF405" s="227"/>
      <c r="AG405" s="227"/>
      <c r="AH405" s="227"/>
      <c r="AI405" s="227"/>
      <c r="AJ405" s="227"/>
      <c r="AK405" s="227"/>
      <c r="AL405" s="227"/>
      <c r="AM405" s="227"/>
      <c r="AN405" s="227"/>
      <c r="AO405" s="227"/>
      <c r="AP405" s="227"/>
      <c r="AQ405" s="227"/>
      <c r="AR405" s="227"/>
      <c r="AS405" s="227"/>
      <c r="AT405" s="227"/>
      <c r="AU405" s="227"/>
      <c r="AV405" s="227"/>
      <c r="AW405" s="227"/>
      <c r="AX405" s="227"/>
      <c r="AY405" s="227"/>
      <c r="AZ405" s="227"/>
      <c r="BA405" s="227"/>
      <c r="BB405" s="227"/>
      <c r="BC405" s="227"/>
      <c r="BD405" s="227"/>
      <c r="BE405" s="227"/>
      <c r="BF405" s="227"/>
      <c r="BG405" s="227"/>
      <c r="BH405" s="227"/>
      <c r="BI405" s="227"/>
      <c r="BJ405" s="227"/>
      <c r="BK405" s="227"/>
      <c r="BL405" s="227"/>
      <c r="BM405" s="227"/>
      <c r="BN405" s="227"/>
      <c r="BO405" s="227"/>
      <c r="BP405" s="227"/>
      <c r="BQ405" s="227"/>
      <c r="BR405" s="227"/>
      <c r="BS405" s="227"/>
      <c r="BT405" s="227"/>
      <c r="BU405" s="227"/>
      <c r="BV405" s="227"/>
      <c r="BW405" s="227"/>
      <c r="BX405" s="227"/>
      <c r="BY405" s="227"/>
      <c r="BZ405" s="227"/>
      <c r="CA405" s="227"/>
      <c r="CB405" s="227"/>
      <c r="CC405" s="109"/>
      <c r="CD405" s="109"/>
      <c r="CE405" s="109"/>
      <c r="CF405" s="109"/>
      <c r="CG405" s="109"/>
      <c r="CH405" s="109"/>
      <c r="CI405" s="109"/>
      <c r="CJ405" s="109"/>
      <c r="CK405" s="109"/>
      <c r="CL405" s="109"/>
      <c r="CM405" s="109"/>
      <c r="CN405" s="109"/>
      <c r="CO405" s="109"/>
      <c r="CP405" s="109"/>
      <c r="CQ405" s="109"/>
      <c r="CR405" s="109"/>
      <c r="CS405" s="109"/>
      <c r="CT405" s="109"/>
      <c r="CU405" s="227"/>
      <c r="CV405" s="227"/>
      <c r="CW405" s="227"/>
      <c r="CX405" s="227"/>
      <c r="CY405" s="227"/>
      <c r="CZ405" s="227"/>
      <c r="DA405" s="227"/>
      <c r="DB405" s="227"/>
      <c r="DC405" s="227"/>
      <c r="DD405" s="227"/>
      <c r="DE405" s="227"/>
      <c r="DF405" s="227"/>
      <c r="DG405" s="227"/>
      <c r="DH405" s="227"/>
      <c r="DI405" s="227"/>
      <c r="DJ405" s="227"/>
      <c r="DK405" s="227"/>
      <c r="DL405" s="227"/>
      <c r="DM405" s="227"/>
      <c r="DN405" s="227"/>
      <c r="DO405" s="227"/>
      <c r="DP405" s="227"/>
      <c r="DQ405" s="227"/>
      <c r="DR405" s="227"/>
      <c r="DS405" s="227"/>
      <c r="DT405" s="227"/>
      <c r="DU405" s="227"/>
      <c r="DV405" s="227"/>
      <c r="DW405" s="227"/>
      <c r="DX405" s="227"/>
      <c r="DY405" s="227"/>
      <c r="DZ405" s="227"/>
      <c r="EA405" s="227"/>
      <c r="EB405" s="227"/>
      <c r="EC405" s="227"/>
      <c r="ED405" s="227"/>
      <c r="EE405" s="227"/>
      <c r="EF405" s="227"/>
      <c r="EG405" s="227"/>
      <c r="EH405" s="227"/>
      <c r="EI405" s="227"/>
      <c r="EJ405" s="227"/>
      <c r="EK405" s="227"/>
      <c r="EL405" s="227"/>
      <c r="EM405" s="227"/>
      <c r="EN405" s="227"/>
      <c r="EO405" s="227"/>
      <c r="EP405" s="227"/>
      <c r="EQ405" s="227"/>
      <c r="ER405" s="227"/>
      <c r="ES405" s="227"/>
      <c r="ET405" s="227"/>
      <c r="EU405" s="227"/>
      <c r="EV405" s="227"/>
      <c r="EW405" s="227"/>
      <c r="EX405" s="227"/>
      <c r="EY405" s="227"/>
      <c r="EZ405" s="227"/>
      <c r="FA405" s="227"/>
      <c r="FB405" s="227"/>
      <c r="FC405" s="227"/>
      <c r="FD405" s="227"/>
      <c r="FE405" s="227"/>
      <c r="FF405" s="227"/>
      <c r="FG405" s="227"/>
      <c r="FH405" s="227"/>
      <c r="FI405" s="227"/>
      <c r="FJ405" s="227"/>
      <c r="FK405" s="227"/>
      <c r="FL405" s="227"/>
      <c r="FM405" s="227"/>
      <c r="FN405" s="227"/>
      <c r="FO405" s="227"/>
      <c r="FP405" s="227"/>
      <c r="FQ405" s="227"/>
      <c r="FR405" s="227"/>
      <c r="FS405" s="227"/>
      <c r="FT405" s="227"/>
      <c r="FU405" s="227"/>
      <c r="FV405" s="227"/>
      <c r="FW405" s="227"/>
      <c r="FX405" s="227"/>
      <c r="FY405" s="227"/>
      <c r="FZ405" s="227"/>
      <c r="GA405" s="227"/>
      <c r="GB405" s="227"/>
      <c r="GC405" s="227"/>
      <c r="GD405" s="227"/>
      <c r="GE405" s="227"/>
      <c r="GF405" s="227"/>
      <c r="GG405" s="227"/>
      <c r="GH405" s="227"/>
      <c r="GI405" s="227"/>
      <c r="GJ405" s="227"/>
      <c r="GK405" s="227"/>
      <c r="GL405" s="227"/>
      <c r="GM405" s="227"/>
      <c r="GN405" s="227"/>
      <c r="GO405" s="227"/>
      <c r="GP405" s="227"/>
      <c r="GQ405" s="227"/>
      <c r="GR405" s="227"/>
      <c r="GS405" s="227"/>
      <c r="GT405" s="227"/>
      <c r="GU405" s="227"/>
      <c r="GV405" s="227"/>
      <c r="GW405" s="227"/>
      <c r="GX405" s="227"/>
      <c r="GY405" s="227"/>
      <c r="GZ405" s="227"/>
      <c r="HA405" s="227"/>
      <c r="HB405" s="227"/>
      <c r="HC405" s="227"/>
      <c r="HD405" s="227"/>
      <c r="HE405" s="227"/>
      <c r="HF405" s="227"/>
      <c r="HG405" s="227"/>
      <c r="HH405" s="227"/>
      <c r="HI405" s="227"/>
      <c r="HJ405" s="227"/>
      <c r="HK405" s="227"/>
      <c r="HL405" s="227"/>
      <c r="HM405" s="227"/>
      <c r="HN405" s="227"/>
      <c r="HO405" s="227"/>
      <c r="HP405" s="227"/>
      <c r="HQ405" s="227"/>
      <c r="HR405" s="227"/>
      <c r="HS405" s="227"/>
      <c r="HT405" s="227"/>
      <c r="HU405" s="227"/>
      <c r="HV405" s="227"/>
      <c r="HW405" s="227"/>
      <c r="HX405" s="227"/>
      <c r="HY405" s="227"/>
      <c r="HZ405" s="227"/>
      <c r="IA405" s="227"/>
      <c r="IB405" s="227"/>
      <c r="IC405" s="227"/>
      <c r="ID405" s="227"/>
      <c r="IE405" s="227"/>
      <c r="IF405" s="227"/>
      <c r="IG405" s="227"/>
      <c r="IH405" s="227"/>
      <c r="II405" s="227"/>
      <c r="IJ405" s="227"/>
      <c r="IK405" s="227"/>
      <c r="IL405" s="227"/>
      <c r="IM405" s="227"/>
      <c r="IN405" s="227"/>
      <c r="IO405" s="227"/>
      <c r="IP405" s="227"/>
      <c r="IQ405" s="227"/>
      <c r="IR405" s="227"/>
      <c r="IS405" s="227"/>
      <c r="IT405" s="227"/>
      <c r="IU405" s="227"/>
      <c r="IV405" s="227"/>
    </row>
    <row r="406" spans="1:256">
      <c r="A406" s="107"/>
      <c r="D406" s="157"/>
      <c r="E406" s="227"/>
      <c r="F406" s="157"/>
      <c r="G406" s="227"/>
      <c r="H406" s="109"/>
      <c r="I406" s="109"/>
      <c r="J406" s="109"/>
      <c r="K406" s="227"/>
      <c r="L406" s="227"/>
      <c r="M406" s="227"/>
      <c r="N406" s="227"/>
      <c r="O406" s="227"/>
      <c r="P406" s="227"/>
      <c r="Q406" s="227"/>
      <c r="R406" s="227"/>
      <c r="S406" s="227"/>
      <c r="T406" s="227"/>
      <c r="U406" s="227"/>
      <c r="V406" s="227"/>
      <c r="W406" s="227"/>
      <c r="X406" s="227"/>
      <c r="Y406" s="227"/>
      <c r="Z406" s="227"/>
      <c r="AA406" s="227"/>
      <c r="AB406" s="227"/>
      <c r="AC406" s="227"/>
      <c r="AD406" s="227"/>
      <c r="AE406" s="227"/>
      <c r="AF406" s="227"/>
      <c r="AG406" s="227"/>
      <c r="AH406" s="227"/>
      <c r="AI406" s="227"/>
      <c r="AJ406" s="227"/>
      <c r="AK406" s="227"/>
      <c r="AL406" s="227"/>
      <c r="AM406" s="227"/>
      <c r="AN406" s="227"/>
      <c r="AO406" s="227"/>
      <c r="AP406" s="227"/>
      <c r="AQ406" s="227"/>
      <c r="AR406" s="227"/>
      <c r="AS406" s="227"/>
      <c r="AT406" s="227"/>
      <c r="AU406" s="227"/>
      <c r="AV406" s="227"/>
      <c r="AW406" s="227"/>
      <c r="AX406" s="227"/>
      <c r="AY406" s="227"/>
      <c r="AZ406" s="227"/>
      <c r="BA406" s="227"/>
      <c r="BB406" s="227"/>
      <c r="BC406" s="227"/>
      <c r="BD406" s="227"/>
      <c r="BE406" s="227"/>
      <c r="BF406" s="227"/>
      <c r="BG406" s="227"/>
      <c r="BH406" s="227"/>
      <c r="BI406" s="227"/>
      <c r="BJ406" s="227"/>
      <c r="BK406" s="227"/>
      <c r="BL406" s="227"/>
      <c r="BM406" s="227"/>
      <c r="BN406" s="227"/>
      <c r="BO406" s="227"/>
      <c r="BP406" s="227"/>
      <c r="BQ406" s="227"/>
      <c r="BR406" s="227"/>
      <c r="BS406" s="227"/>
      <c r="BT406" s="227"/>
      <c r="BU406" s="227"/>
      <c r="BV406" s="227"/>
      <c r="BW406" s="227"/>
      <c r="BX406" s="227"/>
      <c r="BY406" s="227"/>
      <c r="BZ406" s="227"/>
      <c r="CA406" s="227"/>
      <c r="CB406" s="227"/>
      <c r="CC406" s="109"/>
      <c r="CD406" s="109"/>
      <c r="CE406" s="109"/>
      <c r="CF406" s="109"/>
      <c r="CG406" s="109"/>
      <c r="CH406" s="109"/>
      <c r="CI406" s="109"/>
      <c r="CJ406" s="109"/>
      <c r="CK406" s="109"/>
      <c r="CL406" s="109"/>
      <c r="CM406" s="109"/>
      <c r="CN406" s="109"/>
      <c r="CO406" s="109"/>
      <c r="CP406" s="109"/>
      <c r="CQ406" s="109"/>
      <c r="CR406" s="109"/>
      <c r="CS406" s="109"/>
      <c r="CT406" s="109"/>
      <c r="CU406" s="227"/>
      <c r="CV406" s="227"/>
      <c r="CW406" s="227"/>
      <c r="CX406" s="227"/>
      <c r="CY406" s="227"/>
      <c r="CZ406" s="227"/>
      <c r="DA406" s="227"/>
      <c r="DB406" s="227"/>
      <c r="DC406" s="227"/>
      <c r="DD406" s="227"/>
      <c r="DE406" s="227"/>
      <c r="DF406" s="227"/>
      <c r="DG406" s="227"/>
      <c r="DH406" s="227"/>
      <c r="DI406" s="227"/>
      <c r="DJ406" s="227"/>
      <c r="DK406" s="227"/>
      <c r="DL406" s="227"/>
      <c r="DM406" s="227"/>
      <c r="DN406" s="227"/>
      <c r="DO406" s="227"/>
      <c r="DP406" s="227"/>
      <c r="DQ406" s="227"/>
      <c r="DR406" s="227"/>
      <c r="DS406" s="227"/>
      <c r="DT406" s="227"/>
      <c r="DU406" s="227"/>
      <c r="DV406" s="227"/>
      <c r="DW406" s="227"/>
      <c r="DX406" s="227"/>
      <c r="DY406" s="227"/>
      <c r="DZ406" s="227"/>
      <c r="EA406" s="227"/>
      <c r="EB406" s="227"/>
      <c r="EC406" s="227"/>
      <c r="ED406" s="227"/>
      <c r="EE406" s="227"/>
      <c r="EF406" s="227"/>
      <c r="EG406" s="227"/>
      <c r="EH406" s="227"/>
      <c r="EI406" s="227"/>
      <c r="EJ406" s="227"/>
      <c r="EK406" s="227"/>
      <c r="EL406" s="227"/>
      <c r="EM406" s="227"/>
      <c r="EN406" s="227"/>
      <c r="EO406" s="227"/>
      <c r="EP406" s="227"/>
      <c r="EQ406" s="227"/>
      <c r="ER406" s="227"/>
      <c r="ES406" s="227"/>
      <c r="ET406" s="227"/>
      <c r="EU406" s="227"/>
      <c r="EV406" s="227"/>
      <c r="EW406" s="227"/>
      <c r="EX406" s="227"/>
      <c r="EY406" s="227"/>
      <c r="EZ406" s="227"/>
      <c r="FA406" s="227"/>
      <c r="FB406" s="227"/>
      <c r="FC406" s="227"/>
      <c r="FD406" s="227"/>
      <c r="FE406" s="227"/>
      <c r="FF406" s="227"/>
      <c r="FG406" s="227"/>
      <c r="FH406" s="227"/>
      <c r="FI406" s="227"/>
      <c r="FJ406" s="227"/>
      <c r="FK406" s="227"/>
      <c r="FL406" s="227"/>
      <c r="FM406" s="227"/>
      <c r="FN406" s="227"/>
      <c r="FO406" s="227"/>
      <c r="FP406" s="227"/>
      <c r="FQ406" s="227"/>
      <c r="FR406" s="227"/>
      <c r="FS406" s="227"/>
      <c r="FT406" s="227"/>
      <c r="FU406" s="227"/>
      <c r="FV406" s="227"/>
      <c r="FW406" s="227"/>
      <c r="FX406" s="227"/>
      <c r="FY406" s="227"/>
      <c r="FZ406" s="227"/>
      <c r="GA406" s="227"/>
      <c r="GB406" s="227"/>
      <c r="GC406" s="227"/>
      <c r="GD406" s="227"/>
      <c r="GE406" s="227"/>
      <c r="GF406" s="227"/>
      <c r="GG406" s="227"/>
      <c r="GH406" s="227"/>
      <c r="GI406" s="227"/>
      <c r="GJ406" s="227"/>
      <c r="GK406" s="227"/>
      <c r="GL406" s="227"/>
      <c r="GM406" s="227"/>
      <c r="GN406" s="227"/>
      <c r="GO406" s="227"/>
      <c r="GP406" s="227"/>
      <c r="GQ406" s="227"/>
      <c r="GR406" s="227"/>
      <c r="GS406" s="227"/>
      <c r="GT406" s="227"/>
      <c r="GU406" s="227"/>
      <c r="GV406" s="227"/>
      <c r="GW406" s="227"/>
      <c r="GX406" s="227"/>
      <c r="GY406" s="227"/>
      <c r="GZ406" s="227"/>
      <c r="HA406" s="227"/>
      <c r="HB406" s="227"/>
      <c r="HC406" s="227"/>
      <c r="HD406" s="227"/>
      <c r="HE406" s="227"/>
      <c r="HF406" s="227"/>
      <c r="HG406" s="227"/>
      <c r="HH406" s="227"/>
      <c r="HI406" s="227"/>
      <c r="HJ406" s="227"/>
      <c r="HK406" s="227"/>
      <c r="HL406" s="227"/>
      <c r="HM406" s="227"/>
      <c r="HN406" s="227"/>
      <c r="HO406" s="227"/>
      <c r="HP406" s="227"/>
      <c r="HQ406" s="227"/>
      <c r="HR406" s="227"/>
      <c r="HS406" s="227"/>
      <c r="HT406" s="227"/>
      <c r="HU406" s="227"/>
      <c r="HV406" s="227"/>
      <c r="HW406" s="227"/>
      <c r="HX406" s="227"/>
      <c r="HY406" s="227"/>
      <c r="HZ406" s="227"/>
      <c r="IA406" s="227"/>
      <c r="IB406" s="227"/>
      <c r="IC406" s="227"/>
      <c r="ID406" s="227"/>
      <c r="IE406" s="227"/>
      <c r="IF406" s="227"/>
      <c r="IG406" s="227"/>
      <c r="IH406" s="227"/>
      <c r="II406" s="227"/>
      <c r="IJ406" s="227"/>
      <c r="IK406" s="227"/>
      <c r="IL406" s="227"/>
      <c r="IM406" s="227"/>
      <c r="IN406" s="227"/>
      <c r="IO406" s="227"/>
      <c r="IP406" s="227"/>
      <c r="IQ406" s="227"/>
      <c r="IR406" s="227"/>
      <c r="IS406" s="227"/>
      <c r="IT406" s="227"/>
      <c r="IU406" s="227"/>
      <c r="IV406" s="227"/>
    </row>
    <row r="407" spans="1:256">
      <c r="A407" s="107"/>
      <c r="D407" s="157"/>
      <c r="E407" s="227"/>
      <c r="F407" s="157"/>
      <c r="G407" s="227"/>
      <c r="H407" s="109"/>
      <c r="I407" s="109"/>
      <c r="J407" s="109"/>
      <c r="K407" s="227"/>
      <c r="L407" s="227"/>
      <c r="M407" s="227"/>
      <c r="N407" s="227"/>
      <c r="O407" s="227"/>
      <c r="P407" s="227"/>
      <c r="Q407" s="227"/>
      <c r="R407" s="227"/>
      <c r="S407" s="227"/>
      <c r="T407" s="227"/>
      <c r="U407" s="227"/>
      <c r="V407" s="227"/>
      <c r="W407" s="227"/>
      <c r="X407" s="227"/>
      <c r="Y407" s="227"/>
      <c r="Z407" s="227"/>
      <c r="AA407" s="227"/>
      <c r="AB407" s="227"/>
      <c r="AC407" s="227"/>
      <c r="AD407" s="227"/>
      <c r="AE407" s="227"/>
      <c r="AF407" s="227"/>
      <c r="AG407" s="227"/>
      <c r="AH407" s="227"/>
      <c r="AI407" s="227"/>
      <c r="AJ407" s="227"/>
      <c r="AK407" s="227"/>
      <c r="AL407" s="227"/>
      <c r="AM407" s="227"/>
      <c r="AN407" s="227"/>
      <c r="AO407" s="227"/>
      <c r="AP407" s="227"/>
      <c r="AQ407" s="227"/>
      <c r="AR407" s="227"/>
      <c r="AS407" s="227"/>
      <c r="AT407" s="227"/>
      <c r="AU407" s="227"/>
      <c r="AV407" s="227"/>
      <c r="AW407" s="227"/>
      <c r="AX407" s="227"/>
      <c r="AY407" s="227"/>
      <c r="AZ407" s="227"/>
      <c r="BA407" s="227"/>
      <c r="BB407" s="227"/>
      <c r="BC407" s="227"/>
      <c r="BD407" s="227"/>
      <c r="BE407" s="227"/>
      <c r="BF407" s="227"/>
      <c r="BG407" s="227"/>
      <c r="BH407" s="227"/>
      <c r="BI407" s="227"/>
      <c r="BJ407" s="227"/>
      <c r="BK407" s="227"/>
      <c r="BL407" s="227"/>
      <c r="BM407" s="227"/>
      <c r="BN407" s="227"/>
      <c r="BO407" s="227"/>
      <c r="BP407" s="227"/>
      <c r="BQ407" s="227"/>
      <c r="BR407" s="227"/>
      <c r="BS407" s="227"/>
      <c r="BT407" s="227"/>
      <c r="BU407" s="227"/>
      <c r="BV407" s="227"/>
      <c r="BW407" s="227"/>
      <c r="BX407" s="227"/>
      <c r="BY407" s="227"/>
      <c r="BZ407" s="227"/>
      <c r="CA407" s="227"/>
      <c r="CB407" s="227"/>
      <c r="CC407" s="109"/>
      <c r="CD407" s="109"/>
      <c r="CE407" s="109"/>
      <c r="CF407" s="109"/>
      <c r="CG407" s="109"/>
      <c r="CH407" s="109"/>
      <c r="CI407" s="109"/>
      <c r="CJ407" s="109"/>
      <c r="CK407" s="109"/>
      <c r="CL407" s="109"/>
      <c r="CM407" s="109"/>
      <c r="CN407" s="109"/>
      <c r="CO407" s="109"/>
      <c r="CP407" s="109"/>
      <c r="CQ407" s="109"/>
      <c r="CR407" s="109"/>
      <c r="CS407" s="109"/>
      <c r="CT407" s="109"/>
      <c r="CU407" s="227"/>
      <c r="CV407" s="227"/>
      <c r="CW407" s="227"/>
      <c r="CX407" s="227"/>
      <c r="CY407" s="227"/>
      <c r="CZ407" s="227"/>
      <c r="DA407" s="227"/>
      <c r="DB407" s="227"/>
      <c r="DC407" s="227"/>
      <c r="DD407" s="227"/>
      <c r="DE407" s="227"/>
      <c r="DF407" s="227"/>
      <c r="DG407" s="227"/>
      <c r="DH407" s="227"/>
      <c r="DI407" s="227"/>
      <c r="DJ407" s="227"/>
      <c r="DK407" s="227"/>
      <c r="DL407" s="227"/>
      <c r="DM407" s="227"/>
      <c r="DN407" s="227"/>
      <c r="DO407" s="227"/>
      <c r="DP407" s="227"/>
      <c r="DQ407" s="227"/>
      <c r="DR407" s="227"/>
      <c r="DS407" s="227"/>
      <c r="DT407" s="227"/>
      <c r="DU407" s="227"/>
      <c r="DV407" s="227"/>
      <c r="DW407" s="227"/>
      <c r="DX407" s="227"/>
      <c r="DY407" s="227"/>
      <c r="DZ407" s="227"/>
      <c r="EA407" s="227"/>
      <c r="EB407" s="227"/>
      <c r="EC407" s="227"/>
      <c r="ED407" s="227"/>
      <c r="EE407" s="227"/>
      <c r="EF407" s="227"/>
      <c r="EG407" s="227"/>
      <c r="EH407" s="227"/>
      <c r="EI407" s="227"/>
      <c r="EJ407" s="227"/>
      <c r="EK407" s="227"/>
      <c r="EL407" s="227"/>
      <c r="EM407" s="227"/>
      <c r="EN407" s="227"/>
      <c r="EO407" s="227"/>
      <c r="EP407" s="227"/>
      <c r="EQ407" s="227"/>
      <c r="ER407" s="227"/>
      <c r="ES407" s="227"/>
      <c r="ET407" s="227"/>
      <c r="EU407" s="227"/>
      <c r="EV407" s="227"/>
      <c r="EW407" s="227"/>
      <c r="EX407" s="227"/>
      <c r="EY407" s="227"/>
      <c r="EZ407" s="227"/>
      <c r="FA407" s="227"/>
      <c r="FB407" s="227"/>
      <c r="FC407" s="227"/>
      <c r="FD407" s="227"/>
      <c r="FE407" s="227"/>
      <c r="FF407" s="227"/>
      <c r="FG407" s="227"/>
      <c r="FH407" s="227"/>
      <c r="FI407" s="227"/>
      <c r="FJ407" s="227"/>
      <c r="FK407" s="227"/>
      <c r="FL407" s="227"/>
      <c r="FM407" s="227"/>
      <c r="FN407" s="227"/>
      <c r="FO407" s="227"/>
      <c r="FP407" s="227"/>
      <c r="FQ407" s="227"/>
      <c r="FR407" s="227"/>
      <c r="FS407" s="227"/>
      <c r="FT407" s="227"/>
      <c r="FU407" s="227"/>
      <c r="FV407" s="227"/>
      <c r="FW407" s="227"/>
      <c r="FX407" s="227"/>
      <c r="FY407" s="227"/>
      <c r="FZ407" s="227"/>
      <c r="GA407" s="227"/>
      <c r="GB407" s="227"/>
      <c r="GC407" s="227"/>
      <c r="GD407" s="227"/>
      <c r="GE407" s="227"/>
      <c r="GF407" s="227"/>
      <c r="GG407" s="227"/>
      <c r="GH407" s="227"/>
      <c r="GI407" s="227"/>
      <c r="GJ407" s="227"/>
      <c r="GK407" s="227"/>
      <c r="GL407" s="227"/>
      <c r="GM407" s="227"/>
      <c r="GN407" s="227"/>
      <c r="GO407" s="227"/>
      <c r="GP407" s="227"/>
      <c r="GQ407" s="227"/>
      <c r="GR407" s="227"/>
      <c r="GS407" s="227"/>
      <c r="GT407" s="227"/>
      <c r="GU407" s="227"/>
      <c r="GV407" s="227"/>
      <c r="GW407" s="227"/>
      <c r="GX407" s="227"/>
      <c r="GY407" s="227"/>
      <c r="GZ407" s="227"/>
      <c r="HA407" s="227"/>
      <c r="HB407" s="227"/>
      <c r="HC407" s="227"/>
      <c r="HD407" s="227"/>
      <c r="HE407" s="227"/>
      <c r="HF407" s="227"/>
      <c r="HG407" s="227"/>
      <c r="HH407" s="227"/>
      <c r="HI407" s="227"/>
      <c r="HJ407" s="227"/>
      <c r="HK407" s="227"/>
      <c r="HL407" s="227"/>
      <c r="HM407" s="227"/>
      <c r="HN407" s="227"/>
      <c r="HO407" s="227"/>
      <c r="HP407" s="227"/>
      <c r="HQ407" s="227"/>
      <c r="HR407" s="227"/>
      <c r="HS407" s="227"/>
      <c r="HT407" s="227"/>
      <c r="HU407" s="227"/>
      <c r="HV407" s="227"/>
      <c r="HW407" s="227"/>
      <c r="HX407" s="227"/>
      <c r="HY407" s="227"/>
      <c r="HZ407" s="227"/>
      <c r="IA407" s="227"/>
      <c r="IB407" s="227"/>
      <c r="IC407" s="227"/>
      <c r="ID407" s="227"/>
      <c r="IE407" s="227"/>
      <c r="IF407" s="227"/>
      <c r="IG407" s="227"/>
      <c r="IH407" s="227"/>
      <c r="II407" s="227"/>
      <c r="IJ407" s="227"/>
      <c r="IK407" s="227"/>
      <c r="IL407" s="227"/>
      <c r="IM407" s="227"/>
      <c r="IN407" s="227"/>
      <c r="IO407" s="227"/>
      <c r="IP407" s="227"/>
      <c r="IQ407" s="227"/>
      <c r="IR407" s="227"/>
      <c r="IS407" s="227"/>
      <c r="IT407" s="227"/>
      <c r="IU407" s="227"/>
      <c r="IV407" s="227"/>
    </row>
    <row r="408" spans="1:256">
      <c r="A408" s="107"/>
      <c r="D408" s="157"/>
      <c r="E408" s="227"/>
      <c r="F408" s="157"/>
      <c r="G408" s="227"/>
      <c r="H408" s="109"/>
      <c r="I408" s="109"/>
      <c r="J408" s="109"/>
      <c r="K408" s="227"/>
      <c r="L408" s="227"/>
      <c r="M408" s="227"/>
      <c r="N408" s="227"/>
      <c r="O408" s="227"/>
      <c r="P408" s="227"/>
      <c r="Q408" s="227"/>
      <c r="R408" s="227"/>
      <c r="S408" s="227"/>
      <c r="T408" s="227"/>
      <c r="U408" s="227"/>
      <c r="V408" s="227"/>
      <c r="W408" s="227"/>
      <c r="X408" s="227"/>
      <c r="Y408" s="227"/>
      <c r="Z408" s="227"/>
      <c r="AA408" s="227"/>
      <c r="AB408" s="227"/>
      <c r="AC408" s="227"/>
      <c r="AD408" s="227"/>
      <c r="AE408" s="227"/>
      <c r="AF408" s="227"/>
      <c r="AG408" s="227"/>
      <c r="AH408" s="227"/>
      <c r="AI408" s="227"/>
      <c r="AJ408" s="227"/>
      <c r="AK408" s="227"/>
      <c r="AL408" s="227"/>
      <c r="AM408" s="227"/>
      <c r="AN408" s="227"/>
      <c r="AO408" s="227"/>
      <c r="AP408" s="227"/>
      <c r="AQ408" s="227"/>
      <c r="AR408" s="227"/>
      <c r="AS408" s="227"/>
      <c r="AT408" s="227"/>
      <c r="AU408" s="227"/>
      <c r="AV408" s="227"/>
      <c r="AW408" s="227"/>
      <c r="AX408" s="227"/>
      <c r="AY408" s="227"/>
      <c r="AZ408" s="227"/>
      <c r="BA408" s="227"/>
      <c r="BB408" s="227"/>
      <c r="BC408" s="227"/>
      <c r="BD408" s="227"/>
      <c r="BE408" s="227"/>
      <c r="BF408" s="227"/>
      <c r="BG408" s="227"/>
      <c r="BH408" s="227"/>
      <c r="BI408" s="227"/>
      <c r="BJ408" s="227"/>
      <c r="BK408" s="227"/>
      <c r="BL408" s="227"/>
      <c r="BM408" s="227"/>
      <c r="BN408" s="227"/>
      <c r="BO408" s="227"/>
      <c r="BP408" s="227"/>
      <c r="BQ408" s="227"/>
      <c r="BR408" s="227"/>
      <c r="BS408" s="227"/>
      <c r="BT408" s="227"/>
      <c r="BU408" s="227"/>
      <c r="BV408" s="227"/>
      <c r="BW408" s="227"/>
      <c r="BX408" s="227"/>
      <c r="BY408" s="227"/>
      <c r="BZ408" s="227"/>
      <c r="CA408" s="227"/>
      <c r="CB408" s="227"/>
      <c r="CC408" s="109"/>
      <c r="CD408" s="109"/>
      <c r="CE408" s="109"/>
      <c r="CF408" s="109"/>
      <c r="CG408" s="109"/>
      <c r="CH408" s="109"/>
      <c r="CI408" s="109"/>
      <c r="CJ408" s="109"/>
      <c r="CK408" s="109"/>
      <c r="CL408" s="109"/>
      <c r="CM408" s="109"/>
      <c r="CN408" s="109"/>
      <c r="CO408" s="109"/>
      <c r="CP408" s="109"/>
      <c r="CQ408" s="109"/>
      <c r="CR408" s="109"/>
      <c r="CS408" s="109"/>
      <c r="CT408" s="109"/>
      <c r="CU408" s="227"/>
      <c r="CV408" s="227"/>
      <c r="CW408" s="227"/>
      <c r="CX408" s="227"/>
      <c r="CY408" s="227"/>
      <c r="CZ408" s="227"/>
      <c r="DA408" s="227"/>
      <c r="DB408" s="227"/>
      <c r="DC408" s="227"/>
      <c r="DD408" s="227"/>
      <c r="DE408" s="227"/>
      <c r="DF408" s="227"/>
      <c r="DG408" s="227"/>
      <c r="DH408" s="227"/>
      <c r="DI408" s="227"/>
      <c r="DJ408" s="227"/>
      <c r="DK408" s="227"/>
      <c r="DL408" s="227"/>
      <c r="DM408" s="227"/>
      <c r="DN408" s="227"/>
      <c r="DO408" s="227"/>
      <c r="DP408" s="227"/>
      <c r="DQ408" s="227"/>
      <c r="DR408" s="227"/>
      <c r="DS408" s="227"/>
      <c r="DT408" s="227"/>
      <c r="DU408" s="227"/>
      <c r="DV408" s="227"/>
      <c r="DW408" s="227"/>
      <c r="DX408" s="227"/>
      <c r="DY408" s="227"/>
      <c r="DZ408" s="227"/>
      <c r="EA408" s="227"/>
      <c r="EB408" s="227"/>
      <c r="EC408" s="227"/>
      <c r="ED408" s="227"/>
      <c r="EE408" s="227"/>
      <c r="EF408" s="227"/>
      <c r="EG408" s="227"/>
      <c r="EH408" s="227"/>
      <c r="EI408" s="227"/>
      <c r="EJ408" s="227"/>
      <c r="EK408" s="227"/>
      <c r="EL408" s="227"/>
      <c r="EM408" s="227"/>
      <c r="EN408" s="227"/>
      <c r="EO408" s="227"/>
      <c r="EP408" s="227"/>
      <c r="EQ408" s="227"/>
      <c r="ER408" s="227"/>
      <c r="ES408" s="227"/>
      <c r="ET408" s="227"/>
      <c r="EU408" s="227"/>
      <c r="EV408" s="227"/>
      <c r="EW408" s="227"/>
      <c r="EX408" s="227"/>
      <c r="EY408" s="227"/>
      <c r="EZ408" s="227"/>
      <c r="FA408" s="227"/>
      <c r="FB408" s="227"/>
      <c r="FC408" s="227"/>
      <c r="FD408" s="227"/>
      <c r="FE408" s="227"/>
      <c r="FF408" s="227"/>
      <c r="FG408" s="227"/>
      <c r="FH408" s="227"/>
      <c r="FI408" s="227"/>
      <c r="FJ408" s="227"/>
      <c r="FK408" s="227"/>
      <c r="FL408" s="227"/>
      <c r="FM408" s="227"/>
      <c r="FN408" s="227"/>
      <c r="FO408" s="227"/>
      <c r="FP408" s="227"/>
      <c r="FQ408" s="227"/>
      <c r="FR408" s="227"/>
      <c r="FS408" s="227"/>
      <c r="FT408" s="227"/>
      <c r="FU408" s="227"/>
      <c r="FV408" s="227"/>
      <c r="FW408" s="227"/>
      <c r="FX408" s="227"/>
      <c r="FY408" s="227"/>
      <c r="FZ408" s="227"/>
      <c r="GA408" s="227"/>
      <c r="GB408" s="227"/>
      <c r="GC408" s="227"/>
      <c r="GD408" s="227"/>
      <c r="GE408" s="227"/>
      <c r="GF408" s="227"/>
      <c r="GG408" s="227"/>
      <c r="GH408" s="227"/>
      <c r="GI408" s="227"/>
      <c r="GJ408" s="227"/>
      <c r="GK408" s="227"/>
      <c r="GL408" s="227"/>
      <c r="GM408" s="227"/>
      <c r="GN408" s="227"/>
      <c r="GO408" s="227"/>
      <c r="GP408" s="227"/>
      <c r="GQ408" s="227"/>
      <c r="GR408" s="227"/>
      <c r="GS408" s="227"/>
      <c r="GT408" s="227"/>
      <c r="GU408" s="227"/>
      <c r="GV408" s="227"/>
      <c r="GW408" s="227"/>
      <c r="GX408" s="227"/>
      <c r="GY408" s="227"/>
      <c r="GZ408" s="227"/>
      <c r="HA408" s="227"/>
      <c r="HB408" s="227"/>
      <c r="HC408" s="227"/>
      <c r="HD408" s="227"/>
      <c r="HE408" s="227"/>
      <c r="HF408" s="227"/>
      <c r="HG408" s="227"/>
      <c r="HH408" s="227"/>
      <c r="HI408" s="227"/>
      <c r="HJ408" s="227"/>
      <c r="HK408" s="227"/>
      <c r="HL408" s="227"/>
      <c r="HM408" s="227"/>
      <c r="HN408" s="227"/>
      <c r="HO408" s="227"/>
      <c r="HP408" s="227"/>
      <c r="HQ408" s="227"/>
      <c r="HR408" s="227"/>
      <c r="HS408" s="227"/>
      <c r="HT408" s="227"/>
      <c r="HU408" s="227"/>
      <c r="HV408" s="227"/>
      <c r="HW408" s="227"/>
      <c r="HX408" s="227"/>
      <c r="HY408" s="227"/>
      <c r="HZ408" s="227"/>
      <c r="IA408" s="227"/>
      <c r="IB408" s="227"/>
      <c r="IC408" s="227"/>
      <c r="ID408" s="227"/>
      <c r="IE408" s="227"/>
      <c r="IF408" s="227"/>
      <c r="IG408" s="227"/>
      <c r="IH408" s="227"/>
      <c r="II408" s="227"/>
      <c r="IJ408" s="227"/>
      <c r="IK408" s="227"/>
      <c r="IL408" s="227"/>
      <c r="IM408" s="227"/>
      <c r="IN408" s="227"/>
      <c r="IO408" s="227"/>
      <c r="IP408" s="227"/>
      <c r="IQ408" s="227"/>
      <c r="IR408" s="227"/>
      <c r="IS408" s="227"/>
      <c r="IT408" s="227"/>
      <c r="IU408" s="227"/>
      <c r="IV408" s="227"/>
    </row>
    <row r="409" spans="1:256">
      <c r="A409" s="107"/>
      <c r="D409" s="157"/>
      <c r="E409" s="227"/>
      <c r="F409" s="157"/>
      <c r="G409" s="227"/>
      <c r="H409" s="109"/>
      <c r="I409" s="109"/>
      <c r="J409" s="109"/>
      <c r="K409" s="227"/>
      <c r="L409" s="227"/>
      <c r="M409" s="227"/>
      <c r="N409" s="227"/>
      <c r="O409" s="227"/>
      <c r="P409" s="227"/>
      <c r="Q409" s="227"/>
      <c r="R409" s="227"/>
      <c r="S409" s="227"/>
      <c r="T409" s="227"/>
      <c r="U409" s="227"/>
      <c r="V409" s="227"/>
      <c r="W409" s="227"/>
      <c r="X409" s="227"/>
      <c r="Y409" s="227"/>
      <c r="Z409" s="227"/>
      <c r="AA409" s="227"/>
      <c r="AB409" s="227"/>
      <c r="AC409" s="227"/>
      <c r="AD409" s="227"/>
      <c r="AE409" s="227"/>
      <c r="AF409" s="227"/>
      <c r="AG409" s="227"/>
      <c r="AH409" s="227"/>
      <c r="AI409" s="227"/>
      <c r="AJ409" s="227"/>
      <c r="AK409" s="227"/>
      <c r="AL409" s="227"/>
      <c r="AM409" s="227"/>
      <c r="AN409" s="227"/>
      <c r="AO409" s="227"/>
      <c r="AP409" s="227"/>
      <c r="AQ409" s="227"/>
      <c r="AR409" s="227"/>
      <c r="AS409" s="227"/>
      <c r="AT409" s="227"/>
      <c r="AU409" s="227"/>
      <c r="AV409" s="227"/>
      <c r="AW409" s="227"/>
      <c r="AX409" s="227"/>
      <c r="AY409" s="227"/>
      <c r="AZ409" s="227"/>
      <c r="BA409" s="227"/>
      <c r="BB409" s="227"/>
      <c r="BC409" s="227"/>
      <c r="BD409" s="227"/>
      <c r="BE409" s="227"/>
      <c r="BF409" s="227"/>
      <c r="BG409" s="227"/>
      <c r="BH409" s="227"/>
      <c r="BI409" s="227"/>
      <c r="BJ409" s="227"/>
      <c r="BK409" s="227"/>
      <c r="BL409" s="227"/>
      <c r="BM409" s="227"/>
      <c r="BN409" s="227"/>
      <c r="BO409" s="227"/>
      <c r="BP409" s="227"/>
      <c r="BQ409" s="227"/>
      <c r="BR409" s="227"/>
      <c r="BS409" s="227"/>
      <c r="BT409" s="227"/>
      <c r="BU409" s="227"/>
      <c r="BV409" s="227"/>
      <c r="BW409" s="227"/>
      <c r="BX409" s="227"/>
      <c r="BY409" s="227"/>
      <c r="BZ409" s="227"/>
      <c r="CA409" s="227"/>
      <c r="CB409" s="227"/>
      <c r="CC409" s="109"/>
      <c r="CD409" s="109"/>
      <c r="CE409" s="109"/>
      <c r="CF409" s="109"/>
      <c r="CG409" s="109"/>
      <c r="CH409" s="109"/>
      <c r="CI409" s="109"/>
      <c r="CJ409" s="109"/>
      <c r="CK409" s="109"/>
      <c r="CL409" s="109"/>
      <c r="CM409" s="109"/>
      <c r="CN409" s="109"/>
      <c r="CO409" s="109"/>
      <c r="CP409" s="109"/>
      <c r="CQ409" s="109"/>
      <c r="CR409" s="109"/>
      <c r="CS409" s="109"/>
      <c r="CT409" s="109"/>
      <c r="CU409" s="227"/>
      <c r="CV409" s="227"/>
      <c r="CW409" s="227"/>
      <c r="CX409" s="227"/>
      <c r="CY409" s="227"/>
      <c r="CZ409" s="227"/>
      <c r="DA409" s="227"/>
      <c r="DB409" s="227"/>
      <c r="DC409" s="227"/>
      <c r="DD409" s="227"/>
      <c r="DE409" s="227"/>
      <c r="DF409" s="227"/>
      <c r="DG409" s="227"/>
      <c r="DH409" s="227"/>
      <c r="DI409" s="227"/>
      <c r="DJ409" s="227"/>
      <c r="DK409" s="227"/>
      <c r="DL409" s="227"/>
      <c r="DM409" s="227"/>
      <c r="DN409" s="227"/>
      <c r="DO409" s="227"/>
      <c r="DP409" s="227"/>
      <c r="DQ409" s="227"/>
      <c r="DR409" s="227"/>
      <c r="DS409" s="227"/>
      <c r="DT409" s="227"/>
      <c r="DU409" s="227"/>
      <c r="DV409" s="227"/>
      <c r="DW409" s="227"/>
      <c r="DX409" s="227"/>
      <c r="DY409" s="227"/>
      <c r="DZ409" s="227"/>
      <c r="EA409" s="227"/>
      <c r="EB409" s="227"/>
      <c r="EC409" s="227"/>
      <c r="ED409" s="227"/>
      <c r="EE409" s="227"/>
      <c r="EF409" s="227"/>
      <c r="EG409" s="227"/>
      <c r="EH409" s="227"/>
      <c r="EI409" s="227"/>
      <c r="EJ409" s="227"/>
      <c r="EK409" s="227"/>
      <c r="EL409" s="227"/>
      <c r="EM409" s="227"/>
      <c r="EN409" s="227"/>
      <c r="EO409" s="227"/>
      <c r="EP409" s="227"/>
      <c r="EQ409" s="227"/>
      <c r="ER409" s="227"/>
      <c r="ES409" s="227"/>
      <c r="ET409" s="227"/>
      <c r="EU409" s="227"/>
      <c r="EV409" s="227"/>
      <c r="EW409" s="227"/>
      <c r="EX409" s="227"/>
      <c r="EY409" s="227"/>
      <c r="EZ409" s="227"/>
      <c r="FA409" s="227"/>
      <c r="FB409" s="227"/>
      <c r="FC409" s="227"/>
      <c r="FD409" s="227"/>
      <c r="FE409" s="227"/>
      <c r="FF409" s="227"/>
      <c r="FG409" s="227"/>
      <c r="FH409" s="227"/>
      <c r="FI409" s="227"/>
      <c r="FJ409" s="227"/>
      <c r="FK409" s="227"/>
      <c r="FL409" s="227"/>
      <c r="FM409" s="227"/>
      <c r="FN409" s="227"/>
      <c r="FO409" s="227"/>
      <c r="FP409" s="227"/>
      <c r="FQ409" s="227"/>
      <c r="FR409" s="227"/>
      <c r="FS409" s="227"/>
      <c r="FT409" s="227"/>
      <c r="FU409" s="227"/>
      <c r="FV409" s="227"/>
      <c r="FW409" s="227"/>
      <c r="FX409" s="227"/>
      <c r="FY409" s="227"/>
      <c r="FZ409" s="227"/>
      <c r="GA409" s="227"/>
      <c r="GB409" s="227"/>
      <c r="GC409" s="227"/>
      <c r="GD409" s="227"/>
      <c r="GE409" s="227"/>
      <c r="GF409" s="227"/>
      <c r="GG409" s="227"/>
      <c r="GH409" s="227"/>
      <c r="GI409" s="227"/>
      <c r="GJ409" s="227"/>
      <c r="GK409" s="227"/>
      <c r="GL409" s="227"/>
      <c r="GM409" s="227"/>
      <c r="GN409" s="227"/>
      <c r="GO409" s="227"/>
      <c r="GP409" s="227"/>
      <c r="GQ409" s="227"/>
      <c r="GR409" s="227"/>
      <c r="GS409" s="227"/>
      <c r="GT409" s="227"/>
      <c r="GU409" s="227"/>
      <c r="GV409" s="227"/>
      <c r="GW409" s="227"/>
      <c r="GX409" s="227"/>
      <c r="GY409" s="227"/>
      <c r="GZ409" s="227"/>
      <c r="HA409" s="227"/>
      <c r="HB409" s="227"/>
      <c r="HC409" s="227"/>
      <c r="HD409" s="227"/>
      <c r="HE409" s="227"/>
      <c r="HF409" s="227"/>
      <c r="HG409" s="227"/>
      <c r="HH409" s="227"/>
      <c r="HI409" s="227"/>
      <c r="HJ409" s="227"/>
      <c r="HK409" s="227"/>
      <c r="HL409" s="227"/>
      <c r="HM409" s="227"/>
      <c r="HN409" s="227"/>
      <c r="HO409" s="227"/>
      <c r="HP409" s="227"/>
      <c r="HQ409" s="227"/>
      <c r="HR409" s="227"/>
      <c r="HS409" s="227"/>
      <c r="HT409" s="227"/>
      <c r="HU409" s="227"/>
      <c r="HV409" s="227"/>
      <c r="HW409" s="227"/>
      <c r="HX409" s="227"/>
      <c r="HY409" s="227"/>
      <c r="HZ409" s="227"/>
      <c r="IA409" s="227"/>
      <c r="IB409" s="227"/>
      <c r="IC409" s="227"/>
      <c r="ID409" s="227"/>
      <c r="IE409" s="227"/>
      <c r="IF409" s="227"/>
      <c r="IG409" s="227"/>
      <c r="IH409" s="227"/>
      <c r="II409" s="227"/>
      <c r="IJ409" s="227"/>
      <c r="IK409" s="227"/>
      <c r="IL409" s="227"/>
      <c r="IM409" s="227"/>
      <c r="IN409" s="227"/>
      <c r="IO409" s="227"/>
      <c r="IP409" s="227"/>
      <c r="IQ409" s="227"/>
      <c r="IR409" s="227"/>
      <c r="IS409" s="227"/>
      <c r="IT409" s="227"/>
      <c r="IU409" s="227"/>
      <c r="IV409" s="227"/>
    </row>
    <row r="410" spans="1:256">
      <c r="A410" s="107"/>
      <c r="D410" s="157"/>
      <c r="E410" s="227"/>
      <c r="F410" s="157"/>
      <c r="G410" s="227"/>
      <c r="H410" s="109"/>
      <c r="I410" s="109"/>
      <c r="J410" s="109"/>
      <c r="K410" s="227"/>
      <c r="L410" s="227"/>
      <c r="M410" s="227"/>
      <c r="N410" s="227"/>
      <c r="O410" s="227"/>
      <c r="P410" s="227"/>
      <c r="Q410" s="227"/>
      <c r="R410" s="227"/>
      <c r="S410" s="227"/>
      <c r="T410" s="227"/>
      <c r="U410" s="227"/>
      <c r="V410" s="227"/>
      <c r="W410" s="227"/>
      <c r="X410" s="227"/>
      <c r="Y410" s="227"/>
      <c r="Z410" s="227"/>
      <c r="AA410" s="227"/>
      <c r="AB410" s="227"/>
      <c r="AC410" s="227"/>
      <c r="AD410" s="227"/>
      <c r="AE410" s="227"/>
      <c r="AF410" s="227"/>
      <c r="AG410" s="227"/>
      <c r="AH410" s="227"/>
      <c r="AI410" s="227"/>
      <c r="AJ410" s="227"/>
      <c r="AK410" s="227"/>
      <c r="AL410" s="227"/>
      <c r="AM410" s="227"/>
      <c r="AN410" s="227"/>
      <c r="AO410" s="227"/>
      <c r="AP410" s="227"/>
      <c r="AQ410" s="227"/>
      <c r="AR410" s="227"/>
      <c r="AS410" s="227"/>
      <c r="AT410" s="227"/>
      <c r="AU410" s="227"/>
      <c r="AV410" s="227"/>
      <c r="AW410" s="227"/>
      <c r="AX410" s="227"/>
      <c r="AY410" s="227"/>
      <c r="AZ410" s="227"/>
      <c r="BA410" s="227"/>
      <c r="BB410" s="227"/>
      <c r="BC410" s="227"/>
      <c r="BD410" s="227"/>
      <c r="BE410" s="227"/>
      <c r="BF410" s="227"/>
      <c r="BG410" s="227"/>
      <c r="BH410" s="227"/>
      <c r="BI410" s="227"/>
      <c r="BJ410" s="227"/>
      <c r="BK410" s="227"/>
      <c r="BL410" s="227"/>
      <c r="BM410" s="227"/>
      <c r="BN410" s="227"/>
      <c r="BO410" s="227"/>
      <c r="BP410" s="227"/>
      <c r="BQ410" s="227"/>
      <c r="BR410" s="227"/>
      <c r="BS410" s="227"/>
      <c r="BT410" s="227"/>
      <c r="BU410" s="227"/>
      <c r="BV410" s="227"/>
      <c r="BW410" s="227"/>
      <c r="BX410" s="227"/>
      <c r="BY410" s="227"/>
      <c r="BZ410" s="227"/>
      <c r="CA410" s="227"/>
      <c r="CB410" s="227"/>
      <c r="CC410" s="109"/>
      <c r="CD410" s="109"/>
      <c r="CE410" s="109"/>
      <c r="CF410" s="109"/>
      <c r="CG410" s="109"/>
      <c r="CH410" s="109"/>
      <c r="CI410" s="109"/>
      <c r="CJ410" s="109"/>
      <c r="CK410" s="109"/>
      <c r="CL410" s="109"/>
      <c r="CM410" s="109"/>
      <c r="CN410" s="109"/>
      <c r="CO410" s="109"/>
      <c r="CP410" s="109"/>
      <c r="CQ410" s="109"/>
      <c r="CR410" s="109"/>
      <c r="CS410" s="109"/>
      <c r="CT410" s="109"/>
      <c r="CU410" s="227"/>
      <c r="CV410" s="227"/>
      <c r="CW410" s="227"/>
      <c r="CX410" s="227"/>
      <c r="CY410" s="227"/>
      <c r="CZ410" s="227"/>
      <c r="DA410" s="227"/>
      <c r="DB410" s="227"/>
      <c r="DC410" s="227"/>
      <c r="DD410" s="227"/>
      <c r="DE410" s="227"/>
      <c r="DF410" s="227"/>
      <c r="DG410" s="227"/>
      <c r="DH410" s="227"/>
      <c r="DI410" s="227"/>
      <c r="DJ410" s="227"/>
      <c r="DK410" s="227"/>
      <c r="DL410" s="227"/>
      <c r="DM410" s="227"/>
      <c r="DN410" s="227"/>
      <c r="DO410" s="227"/>
      <c r="DP410" s="227"/>
      <c r="DQ410" s="227"/>
      <c r="DR410" s="227"/>
      <c r="DS410" s="227"/>
      <c r="DT410" s="227"/>
      <c r="DU410" s="227"/>
      <c r="DV410" s="227"/>
      <c r="DW410" s="227"/>
      <c r="DX410" s="227"/>
      <c r="DY410" s="227"/>
      <c r="DZ410" s="227"/>
      <c r="EA410" s="227"/>
      <c r="EB410" s="227"/>
      <c r="EC410" s="227"/>
      <c r="ED410" s="227"/>
      <c r="EE410" s="227"/>
      <c r="EF410" s="227"/>
      <c r="EG410" s="227"/>
      <c r="EH410" s="227"/>
      <c r="EI410" s="227"/>
      <c r="EJ410" s="227"/>
      <c r="EK410" s="227"/>
      <c r="EL410" s="227"/>
      <c r="EM410" s="227"/>
      <c r="EN410" s="227"/>
      <c r="EO410" s="227"/>
      <c r="EP410" s="227"/>
      <c r="EQ410" s="227"/>
      <c r="ER410" s="227"/>
      <c r="ES410" s="227"/>
      <c r="ET410" s="227"/>
      <c r="EU410" s="227"/>
      <c r="EV410" s="227"/>
      <c r="EW410" s="227"/>
      <c r="EX410" s="227"/>
      <c r="EY410" s="227"/>
      <c r="EZ410" s="227"/>
      <c r="FA410" s="227"/>
      <c r="FB410" s="227"/>
      <c r="FC410" s="227"/>
      <c r="FD410" s="227"/>
      <c r="FE410" s="227"/>
      <c r="FF410" s="227"/>
      <c r="FG410" s="227"/>
      <c r="FH410" s="227"/>
      <c r="FI410" s="227"/>
      <c r="FJ410" s="227"/>
      <c r="FK410" s="227"/>
      <c r="FL410" s="227"/>
      <c r="FM410" s="227"/>
      <c r="FN410" s="227"/>
      <c r="FO410" s="227"/>
      <c r="FP410" s="227"/>
      <c r="FQ410" s="227"/>
      <c r="FR410" s="227"/>
      <c r="FS410" s="227"/>
      <c r="FT410" s="227"/>
      <c r="FU410" s="227"/>
      <c r="FV410" s="227"/>
      <c r="FW410" s="227"/>
      <c r="FX410" s="227"/>
      <c r="FY410" s="227"/>
      <c r="FZ410" s="227"/>
      <c r="GA410" s="227"/>
      <c r="GB410" s="227"/>
      <c r="GC410" s="227"/>
      <c r="GD410" s="227"/>
      <c r="GE410" s="227"/>
      <c r="GF410" s="227"/>
      <c r="GG410" s="227"/>
      <c r="GH410" s="227"/>
      <c r="GI410" s="227"/>
      <c r="GJ410" s="227"/>
      <c r="GK410" s="227"/>
      <c r="GL410" s="227"/>
      <c r="GM410" s="227"/>
      <c r="GN410" s="227"/>
      <c r="GO410" s="227"/>
      <c r="GP410" s="227"/>
      <c r="GQ410" s="227"/>
      <c r="GR410" s="227"/>
      <c r="GS410" s="227"/>
      <c r="GT410" s="227"/>
      <c r="GU410" s="227"/>
      <c r="GV410" s="227"/>
      <c r="GW410" s="227"/>
      <c r="GX410" s="227"/>
      <c r="GY410" s="227"/>
      <c r="GZ410" s="227"/>
      <c r="HA410" s="227"/>
      <c r="HB410" s="227"/>
      <c r="HC410" s="227"/>
      <c r="HD410" s="227"/>
      <c r="HE410" s="227"/>
      <c r="HF410" s="227"/>
      <c r="HG410" s="227"/>
      <c r="HH410" s="227"/>
      <c r="HI410" s="227"/>
      <c r="HJ410" s="227"/>
      <c r="HK410" s="227"/>
      <c r="HL410" s="227"/>
      <c r="HM410" s="227"/>
      <c r="HN410" s="227"/>
      <c r="HO410" s="227"/>
      <c r="HP410" s="227"/>
      <c r="HQ410" s="227"/>
      <c r="HR410" s="227"/>
      <c r="HS410" s="227"/>
      <c r="HT410" s="227"/>
      <c r="HU410" s="227"/>
      <c r="HV410" s="227"/>
      <c r="HW410" s="227"/>
      <c r="HX410" s="227"/>
      <c r="HY410" s="227"/>
      <c r="HZ410" s="227"/>
      <c r="IA410" s="227"/>
      <c r="IB410" s="227"/>
      <c r="IC410" s="227"/>
      <c r="ID410" s="227"/>
      <c r="IE410" s="227"/>
      <c r="IF410" s="227"/>
      <c r="IG410" s="227"/>
      <c r="IH410" s="227"/>
      <c r="II410" s="227"/>
      <c r="IJ410" s="227"/>
      <c r="IK410" s="227"/>
      <c r="IL410" s="227"/>
      <c r="IM410" s="227"/>
      <c r="IN410" s="227"/>
      <c r="IO410" s="227"/>
      <c r="IP410" s="227"/>
      <c r="IQ410" s="227"/>
      <c r="IR410" s="227"/>
      <c r="IS410" s="227"/>
      <c r="IT410" s="227"/>
      <c r="IU410" s="227"/>
      <c r="IV410" s="227"/>
    </row>
    <row r="411" spans="1:256">
      <c r="A411" s="107"/>
      <c r="D411" s="157"/>
      <c r="E411" s="227"/>
      <c r="F411" s="157"/>
      <c r="G411" s="227"/>
      <c r="H411" s="109"/>
      <c r="I411" s="109"/>
      <c r="J411" s="109"/>
      <c r="K411" s="227"/>
      <c r="L411" s="227"/>
      <c r="M411" s="227"/>
      <c r="N411" s="227"/>
      <c r="O411" s="227"/>
      <c r="P411" s="227"/>
      <c r="Q411" s="227"/>
      <c r="R411" s="227"/>
      <c r="S411" s="227"/>
      <c r="T411" s="227"/>
      <c r="U411" s="227"/>
      <c r="V411" s="227"/>
      <c r="W411" s="227"/>
      <c r="X411" s="227"/>
      <c r="Y411" s="227"/>
      <c r="Z411" s="227"/>
      <c r="AA411" s="227"/>
      <c r="AB411" s="227"/>
      <c r="AC411" s="227"/>
      <c r="AD411" s="227"/>
      <c r="AE411" s="227"/>
      <c r="AF411" s="227"/>
      <c r="AG411" s="227"/>
      <c r="AH411" s="227"/>
      <c r="AI411" s="227"/>
      <c r="AJ411" s="227"/>
      <c r="AK411" s="227"/>
      <c r="AL411" s="227"/>
      <c r="AM411" s="227"/>
      <c r="AN411" s="227"/>
      <c r="AO411" s="227"/>
      <c r="AP411" s="227"/>
      <c r="AQ411" s="227"/>
      <c r="AR411" s="227"/>
      <c r="AS411" s="227"/>
      <c r="AT411" s="227"/>
      <c r="AU411" s="227"/>
      <c r="AV411" s="227"/>
      <c r="AW411" s="227"/>
      <c r="AX411" s="227"/>
      <c r="AY411" s="227"/>
      <c r="AZ411" s="227"/>
      <c r="BA411" s="227"/>
      <c r="BB411" s="227"/>
      <c r="BC411" s="227"/>
      <c r="BD411" s="227"/>
      <c r="BE411" s="227"/>
      <c r="BF411" s="227"/>
      <c r="BG411" s="227"/>
      <c r="BH411" s="227"/>
      <c r="BI411" s="227"/>
      <c r="BJ411" s="227"/>
      <c r="BK411" s="227"/>
      <c r="BL411" s="227"/>
      <c r="BM411" s="227"/>
      <c r="BN411" s="227"/>
      <c r="BO411" s="227"/>
      <c r="BP411" s="227"/>
      <c r="BQ411" s="227"/>
      <c r="BR411" s="227"/>
      <c r="BS411" s="227"/>
      <c r="BT411" s="227"/>
      <c r="BU411" s="227"/>
      <c r="BV411" s="227"/>
      <c r="BW411" s="227"/>
      <c r="BX411" s="227"/>
      <c r="BY411" s="227"/>
      <c r="BZ411" s="227"/>
      <c r="CA411" s="227"/>
      <c r="CB411" s="227"/>
      <c r="CC411" s="109"/>
      <c r="CD411" s="109"/>
      <c r="CE411" s="109"/>
      <c r="CF411" s="109"/>
      <c r="CG411" s="109"/>
      <c r="CH411" s="109"/>
      <c r="CI411" s="109"/>
      <c r="CJ411" s="109"/>
      <c r="CK411" s="109"/>
      <c r="CL411" s="109"/>
      <c r="CM411" s="109"/>
      <c r="CN411" s="109"/>
      <c r="CO411" s="109"/>
      <c r="CP411" s="109"/>
      <c r="CQ411" s="109"/>
      <c r="CR411" s="109"/>
      <c r="CS411" s="109"/>
      <c r="CT411" s="109"/>
      <c r="CU411" s="227"/>
      <c r="CV411" s="227"/>
      <c r="CW411" s="227"/>
      <c r="CX411" s="227"/>
      <c r="CY411" s="227"/>
      <c r="CZ411" s="227"/>
      <c r="DA411" s="227"/>
      <c r="DB411" s="227"/>
      <c r="DC411" s="227"/>
      <c r="DD411" s="227"/>
      <c r="DE411" s="227"/>
      <c r="DF411" s="227"/>
      <c r="DG411" s="227"/>
      <c r="DH411" s="227"/>
      <c r="DI411" s="227"/>
      <c r="DJ411" s="227"/>
      <c r="DK411" s="227"/>
      <c r="DL411" s="227"/>
      <c r="DM411" s="227"/>
      <c r="DN411" s="227"/>
      <c r="DO411" s="227"/>
      <c r="DP411" s="227"/>
      <c r="DQ411" s="227"/>
      <c r="DR411" s="227"/>
      <c r="DS411" s="227"/>
      <c r="DT411" s="227"/>
      <c r="DU411" s="227"/>
      <c r="DV411" s="227"/>
      <c r="DW411" s="227"/>
      <c r="DX411" s="227"/>
      <c r="DY411" s="227"/>
      <c r="DZ411" s="227"/>
      <c r="EA411" s="227"/>
      <c r="EB411" s="227"/>
      <c r="EC411" s="227"/>
      <c r="ED411" s="227"/>
      <c r="EE411" s="227"/>
      <c r="EF411" s="227"/>
      <c r="EG411" s="227"/>
      <c r="EH411" s="227"/>
      <c r="EI411" s="227"/>
      <c r="EJ411" s="227"/>
      <c r="EK411" s="227"/>
      <c r="EL411" s="227"/>
      <c r="EM411" s="227"/>
      <c r="EN411" s="227"/>
      <c r="EO411" s="227"/>
      <c r="EP411" s="227"/>
      <c r="EQ411" s="227"/>
      <c r="ER411" s="227"/>
      <c r="ES411" s="227"/>
      <c r="ET411" s="227"/>
      <c r="EU411" s="227"/>
      <c r="EV411" s="227"/>
      <c r="EW411" s="227"/>
      <c r="EX411" s="227"/>
      <c r="EY411" s="227"/>
      <c r="EZ411" s="227"/>
      <c r="FA411" s="227"/>
      <c r="FB411" s="227"/>
      <c r="FC411" s="227"/>
      <c r="FD411" s="227"/>
      <c r="FE411" s="227"/>
      <c r="FF411" s="227"/>
      <c r="FG411" s="227"/>
      <c r="FH411" s="227"/>
      <c r="FI411" s="227"/>
      <c r="FJ411" s="227"/>
      <c r="FK411" s="227"/>
      <c r="FL411" s="227"/>
      <c r="FM411" s="227"/>
      <c r="FN411" s="227"/>
      <c r="FO411" s="227"/>
      <c r="FP411" s="227"/>
      <c r="FQ411" s="227"/>
      <c r="FR411" s="227"/>
      <c r="FS411" s="227"/>
      <c r="FT411" s="227"/>
      <c r="FU411" s="227"/>
      <c r="FV411" s="227"/>
      <c r="FW411" s="227"/>
      <c r="FX411" s="227"/>
      <c r="FY411" s="227"/>
      <c r="FZ411" s="227"/>
      <c r="GA411" s="227"/>
      <c r="GB411" s="227"/>
      <c r="GC411" s="227"/>
      <c r="GD411" s="227"/>
      <c r="GE411" s="227"/>
      <c r="GF411" s="227"/>
      <c r="GG411" s="227"/>
      <c r="GH411" s="227"/>
      <c r="GI411" s="227"/>
      <c r="GJ411" s="227"/>
      <c r="GK411" s="227"/>
      <c r="GL411" s="227"/>
      <c r="GM411" s="227"/>
      <c r="GN411" s="227"/>
      <c r="GO411" s="227"/>
      <c r="GP411" s="227"/>
      <c r="GQ411" s="227"/>
      <c r="GR411" s="227"/>
      <c r="GS411" s="227"/>
      <c r="GT411" s="227"/>
      <c r="GU411" s="227"/>
      <c r="GV411" s="227"/>
      <c r="GW411" s="227"/>
      <c r="GX411" s="227"/>
      <c r="GY411" s="227"/>
      <c r="GZ411" s="227"/>
      <c r="HA411" s="227"/>
      <c r="HB411" s="227"/>
      <c r="HC411" s="227"/>
      <c r="HD411" s="227"/>
      <c r="HE411" s="227"/>
      <c r="HF411" s="227"/>
      <c r="HG411" s="227"/>
      <c r="HH411" s="227"/>
      <c r="HI411" s="227"/>
      <c r="HJ411" s="227"/>
      <c r="HK411" s="227"/>
      <c r="HL411" s="227"/>
      <c r="HM411" s="227"/>
      <c r="HN411" s="227"/>
      <c r="HO411" s="227"/>
      <c r="HP411" s="227"/>
      <c r="HQ411" s="227"/>
      <c r="HR411" s="227"/>
      <c r="HS411" s="227"/>
      <c r="HT411" s="227"/>
      <c r="HU411" s="227"/>
      <c r="HV411" s="227"/>
      <c r="HW411" s="227"/>
      <c r="HX411" s="227"/>
      <c r="HY411" s="227"/>
      <c r="HZ411" s="227"/>
      <c r="IA411" s="227"/>
      <c r="IB411" s="227"/>
      <c r="IC411" s="227"/>
      <c r="ID411" s="227"/>
      <c r="IE411" s="227"/>
      <c r="IF411" s="227"/>
      <c r="IG411" s="227"/>
      <c r="IH411" s="227"/>
      <c r="II411" s="227"/>
      <c r="IJ411" s="227"/>
      <c r="IK411" s="227"/>
      <c r="IL411" s="227"/>
      <c r="IM411" s="227"/>
      <c r="IN411" s="227"/>
      <c r="IO411" s="227"/>
      <c r="IP411" s="227"/>
      <c r="IQ411" s="227"/>
      <c r="IR411" s="227"/>
      <c r="IS411" s="227"/>
      <c r="IT411" s="227"/>
      <c r="IU411" s="227"/>
      <c r="IV411" s="227"/>
    </row>
    <row r="412" spans="1:256">
      <c r="A412" s="107"/>
      <c r="D412" s="157"/>
      <c r="E412" s="227"/>
      <c r="F412" s="157"/>
      <c r="G412" s="227"/>
      <c r="H412" s="109"/>
      <c r="I412" s="109"/>
      <c r="J412" s="109"/>
      <c r="K412" s="227"/>
      <c r="L412" s="227"/>
      <c r="M412" s="227"/>
      <c r="N412" s="227"/>
      <c r="O412" s="227"/>
      <c r="P412" s="227"/>
      <c r="Q412" s="227"/>
      <c r="R412" s="227"/>
      <c r="S412" s="227"/>
      <c r="T412" s="227"/>
      <c r="U412" s="227"/>
      <c r="V412" s="227"/>
      <c r="W412" s="227"/>
      <c r="X412" s="227"/>
      <c r="Y412" s="227"/>
      <c r="Z412" s="227"/>
      <c r="AA412" s="227"/>
      <c r="AB412" s="227"/>
      <c r="AC412" s="227"/>
      <c r="AD412" s="227"/>
      <c r="AE412" s="227"/>
      <c r="AF412" s="227"/>
      <c r="AG412" s="227"/>
      <c r="AH412" s="227"/>
      <c r="AI412" s="227"/>
      <c r="AJ412" s="227"/>
      <c r="AK412" s="227"/>
      <c r="AL412" s="227"/>
      <c r="AM412" s="227"/>
      <c r="AN412" s="227"/>
      <c r="AO412" s="227"/>
      <c r="AP412" s="227"/>
      <c r="AQ412" s="227"/>
      <c r="AR412" s="227"/>
      <c r="AS412" s="227"/>
      <c r="AT412" s="227"/>
      <c r="AU412" s="227"/>
      <c r="AV412" s="227"/>
      <c r="AW412" s="227"/>
      <c r="AX412" s="227"/>
      <c r="AY412" s="227"/>
      <c r="AZ412" s="227"/>
      <c r="BA412" s="227"/>
      <c r="BB412" s="227"/>
      <c r="BC412" s="227"/>
      <c r="BD412" s="227"/>
      <c r="BE412" s="227"/>
      <c r="BF412" s="227"/>
      <c r="BG412" s="227"/>
      <c r="BH412" s="227"/>
      <c r="BI412" s="227"/>
      <c r="BJ412" s="227"/>
      <c r="BK412" s="227"/>
      <c r="BL412" s="227"/>
      <c r="BM412" s="227"/>
      <c r="BN412" s="227"/>
      <c r="BO412" s="227"/>
      <c r="BP412" s="227"/>
      <c r="BQ412" s="227"/>
      <c r="BR412" s="227"/>
      <c r="BS412" s="227"/>
      <c r="BT412" s="227"/>
      <c r="BU412" s="227"/>
      <c r="BV412" s="227"/>
      <c r="BW412" s="227"/>
      <c r="BX412" s="227"/>
      <c r="BY412" s="227"/>
      <c r="BZ412" s="227"/>
      <c r="CA412" s="227"/>
      <c r="CB412" s="227"/>
      <c r="CC412" s="109"/>
      <c r="CD412" s="109"/>
      <c r="CE412" s="109"/>
      <c r="CF412" s="109"/>
      <c r="CG412" s="109"/>
      <c r="CH412" s="109"/>
      <c r="CI412" s="109"/>
      <c r="CJ412" s="109"/>
      <c r="CK412" s="109"/>
      <c r="CL412" s="109"/>
      <c r="CM412" s="109"/>
      <c r="CN412" s="109"/>
      <c r="CO412" s="109"/>
      <c r="CP412" s="109"/>
      <c r="CQ412" s="109"/>
      <c r="CR412" s="109"/>
      <c r="CS412" s="109"/>
      <c r="CT412" s="109"/>
      <c r="CU412" s="227"/>
      <c r="CV412" s="227"/>
      <c r="CW412" s="227"/>
      <c r="CX412" s="227"/>
      <c r="CY412" s="227"/>
      <c r="CZ412" s="227"/>
      <c r="DA412" s="227"/>
      <c r="DB412" s="227"/>
      <c r="DC412" s="227"/>
      <c r="DD412" s="227"/>
      <c r="DE412" s="227"/>
      <c r="DF412" s="227"/>
      <c r="DG412" s="227"/>
      <c r="DH412" s="227"/>
      <c r="DI412" s="227"/>
      <c r="DJ412" s="227"/>
      <c r="DK412" s="227"/>
      <c r="DL412" s="227"/>
      <c r="DM412" s="227"/>
      <c r="DN412" s="227"/>
      <c r="DO412" s="227"/>
      <c r="DP412" s="227"/>
      <c r="DQ412" s="227"/>
      <c r="DR412" s="227"/>
      <c r="DS412" s="227"/>
      <c r="DT412" s="227"/>
      <c r="DU412" s="227"/>
      <c r="DV412" s="227"/>
      <c r="DW412" s="227"/>
      <c r="DX412" s="227"/>
      <c r="DY412" s="227"/>
      <c r="DZ412" s="227"/>
      <c r="EA412" s="227"/>
      <c r="EB412" s="227"/>
      <c r="EC412" s="227"/>
      <c r="ED412" s="227"/>
      <c r="EE412" s="227"/>
      <c r="EF412" s="227"/>
      <c r="EG412" s="227"/>
      <c r="EH412" s="227"/>
      <c r="EI412" s="227"/>
      <c r="EJ412" s="227"/>
      <c r="EK412" s="227"/>
      <c r="EL412" s="227"/>
      <c r="EM412" s="227"/>
      <c r="EN412" s="227"/>
      <c r="EO412" s="227"/>
      <c r="EP412" s="227"/>
      <c r="EQ412" s="227"/>
      <c r="ER412" s="227"/>
      <c r="ES412" s="227"/>
      <c r="ET412" s="227"/>
      <c r="EU412" s="227"/>
      <c r="EV412" s="227"/>
      <c r="EW412" s="227"/>
      <c r="EX412" s="227"/>
      <c r="EY412" s="227"/>
      <c r="EZ412" s="227"/>
      <c r="FA412" s="227"/>
      <c r="FB412" s="227"/>
      <c r="FC412" s="227"/>
      <c r="FD412" s="227"/>
      <c r="FE412" s="227"/>
      <c r="FF412" s="227"/>
      <c r="FG412" s="227"/>
      <c r="FH412" s="227"/>
      <c r="FI412" s="227"/>
      <c r="FJ412" s="227"/>
      <c r="FK412" s="227"/>
      <c r="FL412" s="227"/>
      <c r="FM412" s="227"/>
      <c r="FN412" s="227"/>
      <c r="FO412" s="227"/>
      <c r="FP412" s="227"/>
      <c r="FQ412" s="227"/>
      <c r="FR412" s="227"/>
      <c r="FS412" s="227"/>
      <c r="FT412" s="227"/>
      <c r="FU412" s="227"/>
      <c r="FV412" s="227"/>
      <c r="FW412" s="227"/>
      <c r="FX412" s="227"/>
      <c r="FY412" s="227"/>
      <c r="FZ412" s="227"/>
      <c r="GA412" s="227"/>
      <c r="GB412" s="227"/>
      <c r="GC412" s="227"/>
      <c r="GD412" s="227"/>
      <c r="GE412" s="227"/>
      <c r="GF412" s="227"/>
      <c r="GG412" s="227"/>
      <c r="GH412" s="227"/>
      <c r="GI412" s="227"/>
      <c r="GJ412" s="227"/>
      <c r="GK412" s="227"/>
      <c r="GL412" s="227"/>
      <c r="GM412" s="227"/>
      <c r="GN412" s="227"/>
      <c r="GO412" s="227"/>
      <c r="GP412" s="227"/>
      <c r="GQ412" s="227"/>
      <c r="GR412" s="227"/>
      <c r="GS412" s="227"/>
      <c r="GT412" s="227"/>
      <c r="GU412" s="227"/>
      <c r="GV412" s="227"/>
      <c r="GW412" s="227"/>
      <c r="GX412" s="227"/>
      <c r="GY412" s="227"/>
      <c r="GZ412" s="227"/>
      <c r="HA412" s="227"/>
      <c r="HB412" s="227"/>
      <c r="HC412" s="227"/>
      <c r="HD412" s="227"/>
      <c r="HE412" s="227"/>
      <c r="HF412" s="227"/>
      <c r="HG412" s="227"/>
      <c r="HH412" s="227"/>
      <c r="HI412" s="227"/>
      <c r="HJ412" s="227"/>
      <c r="HK412" s="227"/>
      <c r="HL412" s="227"/>
      <c r="HM412" s="227"/>
      <c r="HN412" s="227"/>
      <c r="HO412" s="227"/>
      <c r="HP412" s="227"/>
      <c r="HQ412" s="227"/>
      <c r="HR412" s="227"/>
      <c r="HS412" s="227"/>
      <c r="HT412" s="227"/>
      <c r="HU412" s="227"/>
      <c r="HV412" s="227"/>
      <c r="HW412" s="227"/>
      <c r="HX412" s="227"/>
      <c r="HY412" s="227"/>
      <c r="HZ412" s="227"/>
      <c r="IA412" s="227"/>
      <c r="IB412" s="227"/>
      <c r="IC412" s="227"/>
      <c r="ID412" s="227"/>
      <c r="IE412" s="227"/>
      <c r="IF412" s="227"/>
      <c r="IG412" s="227"/>
      <c r="IH412" s="227"/>
      <c r="II412" s="227"/>
      <c r="IJ412" s="227"/>
      <c r="IK412" s="227"/>
      <c r="IL412" s="227"/>
      <c r="IM412" s="227"/>
      <c r="IN412" s="227"/>
      <c r="IO412" s="227"/>
      <c r="IP412" s="227"/>
      <c r="IQ412" s="227"/>
      <c r="IR412" s="227"/>
      <c r="IS412" s="227"/>
      <c r="IT412" s="227"/>
      <c r="IU412" s="227"/>
      <c r="IV412" s="227"/>
    </row>
    <row r="413" spans="1:256">
      <c r="A413" s="107"/>
      <c r="D413" s="157"/>
      <c r="E413" s="227"/>
      <c r="F413" s="157"/>
      <c r="G413" s="227"/>
      <c r="H413" s="109"/>
      <c r="I413" s="109"/>
      <c r="J413" s="109"/>
      <c r="K413" s="227"/>
      <c r="L413" s="227"/>
      <c r="M413" s="227"/>
      <c r="N413" s="227"/>
      <c r="O413" s="227"/>
      <c r="P413" s="227"/>
      <c r="Q413" s="227"/>
      <c r="R413" s="227"/>
      <c r="S413" s="227"/>
      <c r="T413" s="227"/>
      <c r="U413" s="227"/>
      <c r="V413" s="227"/>
      <c r="W413" s="227"/>
      <c r="X413" s="227"/>
      <c r="Y413" s="227"/>
      <c r="Z413" s="227"/>
      <c r="AA413" s="227"/>
      <c r="AB413" s="227"/>
      <c r="AC413" s="227"/>
      <c r="AD413" s="227"/>
      <c r="AE413" s="227"/>
      <c r="AF413" s="227"/>
      <c r="AG413" s="227"/>
      <c r="AH413" s="227"/>
      <c r="AI413" s="227"/>
      <c r="AJ413" s="227"/>
      <c r="AK413" s="227"/>
      <c r="AL413" s="227"/>
      <c r="AM413" s="227"/>
      <c r="AN413" s="227"/>
      <c r="AO413" s="227"/>
      <c r="AP413" s="227"/>
      <c r="AQ413" s="227"/>
      <c r="AR413" s="227"/>
      <c r="AS413" s="227"/>
      <c r="AT413" s="227"/>
      <c r="AU413" s="227"/>
      <c r="AV413" s="227"/>
      <c r="AW413" s="227"/>
      <c r="AX413" s="227"/>
      <c r="AY413" s="227"/>
      <c r="AZ413" s="227"/>
      <c r="BA413" s="227"/>
      <c r="BB413" s="227"/>
      <c r="BC413" s="227"/>
      <c r="BD413" s="227"/>
      <c r="BE413" s="227"/>
      <c r="BF413" s="227"/>
      <c r="BG413" s="227"/>
      <c r="BH413" s="227"/>
      <c r="BI413" s="227"/>
      <c r="BJ413" s="227"/>
      <c r="BK413" s="227"/>
      <c r="BL413" s="227"/>
      <c r="BM413" s="227"/>
      <c r="BN413" s="227"/>
      <c r="BO413" s="227"/>
      <c r="BP413" s="227"/>
      <c r="BQ413" s="227"/>
      <c r="BR413" s="227"/>
      <c r="BS413" s="227"/>
      <c r="BT413" s="227"/>
      <c r="BU413" s="227"/>
      <c r="BV413" s="227"/>
      <c r="BW413" s="227"/>
      <c r="BX413" s="227"/>
      <c r="BY413" s="227"/>
      <c r="BZ413" s="227"/>
      <c r="CA413" s="227"/>
      <c r="CB413" s="227"/>
      <c r="CC413" s="109"/>
      <c r="CD413" s="109"/>
      <c r="CE413" s="109"/>
      <c r="CF413" s="109"/>
      <c r="CG413" s="109"/>
      <c r="CH413" s="109"/>
      <c r="CI413" s="109"/>
      <c r="CJ413" s="109"/>
      <c r="CK413" s="109"/>
      <c r="CL413" s="109"/>
      <c r="CM413" s="109"/>
      <c r="CN413" s="109"/>
      <c r="CO413" s="109"/>
      <c r="CP413" s="109"/>
      <c r="CQ413" s="109"/>
      <c r="CR413" s="109"/>
      <c r="CS413" s="109"/>
      <c r="CT413" s="109"/>
      <c r="CU413" s="227"/>
      <c r="CV413" s="227"/>
      <c r="CW413" s="227"/>
      <c r="CX413" s="227"/>
      <c r="CY413" s="227"/>
      <c r="CZ413" s="227"/>
      <c r="DA413" s="227"/>
      <c r="DB413" s="227"/>
      <c r="DC413" s="227"/>
      <c r="DD413" s="227"/>
      <c r="DE413" s="227"/>
      <c r="DF413" s="227"/>
      <c r="DG413" s="227"/>
      <c r="DH413" s="227"/>
      <c r="DI413" s="227"/>
      <c r="DJ413" s="227"/>
      <c r="DK413" s="227"/>
      <c r="DL413" s="227"/>
      <c r="DM413" s="227"/>
      <c r="DN413" s="227"/>
      <c r="DO413" s="227"/>
      <c r="DP413" s="227"/>
      <c r="DQ413" s="227"/>
      <c r="DR413" s="227"/>
      <c r="DS413" s="227"/>
      <c r="DT413" s="227"/>
      <c r="DU413" s="227"/>
      <c r="DV413" s="227"/>
      <c r="DW413" s="227"/>
      <c r="DX413" s="227"/>
      <c r="DY413" s="227"/>
      <c r="DZ413" s="227"/>
      <c r="EA413" s="227"/>
      <c r="EB413" s="227"/>
      <c r="EC413" s="227"/>
      <c r="ED413" s="227"/>
      <c r="EE413" s="227"/>
      <c r="EF413" s="227"/>
      <c r="EG413" s="227"/>
      <c r="EH413" s="227"/>
      <c r="EI413" s="227"/>
      <c r="EJ413" s="227"/>
      <c r="EK413" s="227"/>
      <c r="EL413" s="227"/>
      <c r="EM413" s="227"/>
      <c r="EN413" s="227"/>
      <c r="EO413" s="227"/>
      <c r="EP413" s="227"/>
      <c r="EQ413" s="227"/>
      <c r="ER413" s="227"/>
      <c r="ES413" s="227"/>
      <c r="ET413" s="227"/>
      <c r="EU413" s="227"/>
      <c r="EV413" s="227"/>
      <c r="EW413" s="227"/>
      <c r="EX413" s="227"/>
      <c r="EY413" s="227"/>
      <c r="EZ413" s="227"/>
      <c r="FA413" s="227"/>
      <c r="FB413" s="227"/>
      <c r="FC413" s="227"/>
      <c r="FD413" s="227"/>
      <c r="FE413" s="227"/>
      <c r="FF413" s="227"/>
      <c r="FG413" s="227"/>
      <c r="FH413" s="227"/>
      <c r="FI413" s="227"/>
      <c r="FJ413" s="227"/>
      <c r="FK413" s="227"/>
      <c r="FL413" s="227"/>
      <c r="FM413" s="227"/>
      <c r="FN413" s="227"/>
      <c r="FO413" s="227"/>
      <c r="FP413" s="227"/>
      <c r="FQ413" s="227"/>
      <c r="FR413" s="227"/>
      <c r="FS413" s="227"/>
      <c r="FT413" s="227"/>
      <c r="FU413" s="227"/>
      <c r="FV413" s="227"/>
      <c r="FW413" s="227"/>
      <c r="FX413" s="227"/>
      <c r="FY413" s="227"/>
      <c r="FZ413" s="227"/>
      <c r="GA413" s="227"/>
      <c r="GB413" s="227"/>
      <c r="GC413" s="227"/>
      <c r="GD413" s="227"/>
      <c r="GE413" s="227"/>
      <c r="GF413" s="227"/>
      <c r="GG413" s="227"/>
      <c r="GH413" s="227"/>
      <c r="GI413" s="227"/>
      <c r="GJ413" s="227"/>
      <c r="GK413" s="227"/>
      <c r="GL413" s="227"/>
      <c r="GM413" s="227"/>
      <c r="GN413" s="227"/>
      <c r="GO413" s="227"/>
      <c r="GP413" s="227"/>
      <c r="GQ413" s="227"/>
      <c r="GR413" s="227"/>
      <c r="GS413" s="227"/>
      <c r="GT413" s="227"/>
      <c r="GU413" s="227"/>
      <c r="GV413" s="227"/>
      <c r="GW413" s="227"/>
      <c r="GX413" s="227"/>
      <c r="GY413" s="227"/>
      <c r="GZ413" s="227"/>
      <c r="HA413" s="227"/>
      <c r="HB413" s="227"/>
      <c r="HC413" s="227"/>
      <c r="HD413" s="227"/>
      <c r="HE413" s="227"/>
      <c r="HF413" s="227"/>
      <c r="HG413" s="227"/>
      <c r="HH413" s="227"/>
      <c r="HI413" s="227"/>
      <c r="HJ413" s="227"/>
      <c r="HK413" s="227"/>
      <c r="HL413" s="227"/>
      <c r="HM413" s="227"/>
      <c r="HN413" s="227"/>
      <c r="HO413" s="227"/>
      <c r="HP413" s="227"/>
      <c r="HQ413" s="227"/>
      <c r="HR413" s="227"/>
      <c r="HS413" s="227"/>
      <c r="HT413" s="227"/>
      <c r="HU413" s="227"/>
      <c r="HV413" s="227"/>
      <c r="HW413" s="227"/>
      <c r="HX413" s="227"/>
      <c r="HY413" s="227"/>
      <c r="HZ413" s="227"/>
      <c r="IA413" s="227"/>
      <c r="IB413" s="227"/>
      <c r="IC413" s="227"/>
      <c r="ID413" s="227"/>
      <c r="IE413" s="227"/>
      <c r="IF413" s="227"/>
      <c r="IG413" s="227"/>
      <c r="IH413" s="227"/>
      <c r="II413" s="227"/>
      <c r="IJ413" s="227"/>
      <c r="IK413" s="227"/>
      <c r="IL413" s="227"/>
      <c r="IM413" s="227"/>
      <c r="IN413" s="227"/>
      <c r="IO413" s="227"/>
      <c r="IP413" s="227"/>
      <c r="IQ413" s="227"/>
      <c r="IR413" s="227"/>
      <c r="IS413" s="227"/>
      <c r="IT413" s="227"/>
      <c r="IU413" s="227"/>
      <c r="IV413" s="227"/>
    </row>
    <row r="414" spans="1:256">
      <c r="A414" s="107"/>
      <c r="D414" s="157"/>
      <c r="E414" s="227"/>
      <c r="F414" s="157"/>
      <c r="G414" s="227"/>
      <c r="H414" s="109"/>
      <c r="I414" s="109"/>
      <c r="J414" s="109"/>
      <c r="K414" s="227"/>
      <c r="L414" s="227"/>
      <c r="M414" s="227"/>
      <c r="N414" s="227"/>
      <c r="O414" s="227"/>
      <c r="P414" s="227"/>
      <c r="Q414" s="227"/>
      <c r="R414" s="227"/>
      <c r="S414" s="227"/>
      <c r="T414" s="227"/>
      <c r="U414" s="227"/>
      <c r="V414" s="227"/>
      <c r="W414" s="227"/>
      <c r="X414" s="227"/>
      <c r="Y414" s="227"/>
      <c r="Z414" s="227"/>
      <c r="AA414" s="227"/>
      <c r="AB414" s="227"/>
      <c r="AC414" s="227"/>
      <c r="AD414" s="227"/>
      <c r="AE414" s="227"/>
      <c r="AF414" s="227"/>
      <c r="AG414" s="227"/>
      <c r="AH414" s="227"/>
      <c r="AI414" s="227"/>
      <c r="AJ414" s="227"/>
      <c r="AK414" s="227"/>
      <c r="AL414" s="227"/>
      <c r="AM414" s="227"/>
      <c r="AN414" s="227"/>
      <c r="AO414" s="227"/>
      <c r="AP414" s="227"/>
      <c r="AQ414" s="227"/>
      <c r="AR414" s="227"/>
      <c r="AS414" s="227"/>
      <c r="AT414" s="227"/>
      <c r="AU414" s="227"/>
      <c r="AV414" s="227"/>
      <c r="AW414" s="227"/>
      <c r="AX414" s="227"/>
      <c r="AY414" s="227"/>
      <c r="AZ414" s="227"/>
      <c r="BA414" s="227"/>
      <c r="BB414" s="227"/>
      <c r="BC414" s="227"/>
      <c r="BD414" s="227"/>
      <c r="BE414" s="227"/>
      <c r="BF414" s="227"/>
      <c r="BG414" s="227"/>
      <c r="BH414" s="227"/>
      <c r="BI414" s="227"/>
      <c r="BJ414" s="227"/>
      <c r="BK414" s="227"/>
      <c r="BL414" s="227"/>
      <c r="BM414" s="227"/>
      <c r="BN414" s="227"/>
      <c r="BO414" s="227"/>
      <c r="BP414" s="227"/>
      <c r="BQ414" s="227"/>
      <c r="BR414" s="227"/>
      <c r="BS414" s="227"/>
      <c r="BT414" s="227"/>
      <c r="BU414" s="227"/>
      <c r="BV414" s="227"/>
      <c r="BW414" s="227"/>
      <c r="BX414" s="227"/>
      <c r="BY414" s="227"/>
      <c r="BZ414" s="227"/>
      <c r="CA414" s="227"/>
      <c r="CB414" s="227"/>
      <c r="CC414" s="109"/>
      <c r="CD414" s="109"/>
      <c r="CE414" s="109"/>
      <c r="CF414" s="109"/>
      <c r="CG414" s="109"/>
      <c r="CH414" s="109"/>
      <c r="CI414" s="109"/>
      <c r="CJ414" s="109"/>
      <c r="CK414" s="109"/>
      <c r="CL414" s="109"/>
      <c r="CM414" s="109"/>
      <c r="CN414" s="109"/>
      <c r="CO414" s="109"/>
      <c r="CP414" s="109"/>
      <c r="CQ414" s="109"/>
      <c r="CR414" s="109"/>
      <c r="CS414" s="109"/>
      <c r="CT414" s="109"/>
      <c r="CU414" s="227"/>
      <c r="CV414" s="227"/>
      <c r="CW414" s="227"/>
      <c r="CX414" s="227"/>
      <c r="CY414" s="227"/>
      <c r="CZ414" s="227"/>
      <c r="DA414" s="227"/>
      <c r="DB414" s="227"/>
      <c r="DC414" s="227"/>
      <c r="DD414" s="227"/>
      <c r="DE414" s="227"/>
      <c r="DF414" s="227"/>
      <c r="DG414" s="227"/>
      <c r="DH414" s="227"/>
      <c r="DI414" s="227"/>
      <c r="DJ414" s="227"/>
      <c r="DK414" s="227"/>
      <c r="DL414" s="227"/>
      <c r="DM414" s="227"/>
      <c r="DN414" s="227"/>
      <c r="DO414" s="227"/>
      <c r="DP414" s="227"/>
      <c r="DQ414" s="227"/>
      <c r="DR414" s="227"/>
      <c r="DS414" s="227"/>
      <c r="DT414" s="227"/>
      <c r="DU414" s="227"/>
      <c r="DV414" s="227"/>
      <c r="DW414" s="227"/>
      <c r="DX414" s="227"/>
      <c r="DY414" s="227"/>
      <c r="DZ414" s="227"/>
      <c r="EA414" s="227"/>
      <c r="EB414" s="227"/>
      <c r="EC414" s="227"/>
      <c r="ED414" s="227"/>
      <c r="EE414" s="227"/>
      <c r="EF414" s="227"/>
      <c r="EG414" s="227"/>
      <c r="EH414" s="227"/>
      <c r="EI414" s="227"/>
      <c r="EJ414" s="227"/>
      <c r="EK414" s="227"/>
      <c r="EL414" s="227"/>
      <c r="EM414" s="227"/>
      <c r="EN414" s="227"/>
      <c r="EO414" s="227"/>
      <c r="EP414" s="227"/>
      <c r="EQ414" s="227"/>
      <c r="ER414" s="227"/>
      <c r="ES414" s="227"/>
      <c r="ET414" s="227"/>
      <c r="EU414" s="227"/>
      <c r="EV414" s="227"/>
      <c r="EW414" s="227"/>
      <c r="EX414" s="227"/>
      <c r="EY414" s="227"/>
      <c r="EZ414" s="227"/>
      <c r="FA414" s="227"/>
      <c r="FB414" s="227"/>
      <c r="FC414" s="227"/>
      <c r="FD414" s="227"/>
      <c r="FE414" s="227"/>
      <c r="FF414" s="227"/>
      <c r="FG414" s="227"/>
      <c r="FH414" s="227"/>
      <c r="FI414" s="227"/>
      <c r="FJ414" s="227"/>
      <c r="FK414" s="227"/>
      <c r="FL414" s="227"/>
      <c r="FM414" s="227"/>
      <c r="FN414" s="227"/>
      <c r="FO414" s="227"/>
      <c r="FP414" s="227"/>
      <c r="FQ414" s="227"/>
      <c r="FR414" s="227"/>
      <c r="FS414" s="227"/>
      <c r="FT414" s="227"/>
      <c r="FU414" s="227"/>
      <c r="FV414" s="227"/>
      <c r="FW414" s="227"/>
      <c r="FX414" s="227"/>
      <c r="FY414" s="227"/>
      <c r="FZ414" s="227"/>
      <c r="GA414" s="227"/>
      <c r="GB414" s="227"/>
      <c r="GC414" s="227"/>
      <c r="GD414" s="227"/>
      <c r="GE414" s="227"/>
      <c r="GF414" s="227"/>
      <c r="GG414" s="227"/>
      <c r="GH414" s="227"/>
      <c r="GI414" s="227"/>
      <c r="GJ414" s="227"/>
      <c r="GK414" s="227"/>
      <c r="GL414" s="227"/>
      <c r="GM414" s="227"/>
      <c r="GN414" s="227"/>
      <c r="GO414" s="227"/>
      <c r="GP414" s="227"/>
      <c r="GQ414" s="227"/>
      <c r="GR414" s="227"/>
      <c r="GS414" s="227"/>
      <c r="GT414" s="227"/>
      <c r="GU414" s="227"/>
      <c r="GV414" s="227"/>
      <c r="GW414" s="227"/>
      <c r="GX414" s="227"/>
      <c r="GY414" s="227"/>
      <c r="GZ414" s="227"/>
      <c r="HA414" s="227"/>
      <c r="HB414" s="227"/>
      <c r="HC414" s="227"/>
      <c r="HD414" s="227"/>
      <c r="HE414" s="227"/>
      <c r="HF414" s="227"/>
      <c r="HG414" s="227"/>
      <c r="HH414" s="227"/>
      <c r="HI414" s="227"/>
      <c r="HJ414" s="227"/>
      <c r="HK414" s="227"/>
      <c r="HL414" s="227"/>
      <c r="HM414" s="227"/>
      <c r="HN414" s="227"/>
      <c r="HO414" s="227"/>
      <c r="HP414" s="227"/>
      <c r="HQ414" s="227"/>
      <c r="HR414" s="227"/>
      <c r="HS414" s="227"/>
      <c r="HT414" s="227"/>
      <c r="HU414" s="227"/>
      <c r="HV414" s="227"/>
      <c r="HW414" s="227"/>
      <c r="HX414" s="227"/>
      <c r="HY414" s="227"/>
      <c r="HZ414" s="227"/>
      <c r="IA414" s="227"/>
      <c r="IB414" s="227"/>
      <c r="IC414" s="227"/>
      <c r="ID414" s="227"/>
      <c r="IE414" s="227"/>
      <c r="IF414" s="227"/>
      <c r="IG414" s="227"/>
      <c r="IH414" s="227"/>
      <c r="II414" s="227"/>
      <c r="IJ414" s="227"/>
      <c r="IK414" s="227"/>
      <c r="IL414" s="227"/>
      <c r="IM414" s="227"/>
      <c r="IN414" s="227"/>
      <c r="IO414" s="227"/>
      <c r="IP414" s="227"/>
      <c r="IQ414" s="227"/>
      <c r="IR414" s="227"/>
      <c r="IS414" s="227"/>
      <c r="IT414" s="227"/>
      <c r="IU414" s="227"/>
      <c r="IV414" s="227"/>
    </row>
    <row r="415" spans="1:256">
      <c r="A415" s="107"/>
      <c r="D415" s="157"/>
      <c r="E415" s="227"/>
      <c r="F415" s="157"/>
      <c r="G415" s="227"/>
      <c r="H415" s="109"/>
      <c r="I415" s="109"/>
      <c r="J415" s="109"/>
      <c r="K415" s="227"/>
      <c r="L415" s="227"/>
      <c r="M415" s="227"/>
      <c r="N415" s="227"/>
      <c r="O415" s="227"/>
      <c r="P415" s="227"/>
      <c r="Q415" s="227"/>
      <c r="R415" s="227"/>
      <c r="S415" s="227"/>
      <c r="T415" s="227"/>
      <c r="U415" s="227"/>
      <c r="V415" s="227"/>
      <c r="W415" s="227"/>
      <c r="X415" s="227"/>
      <c r="Y415" s="227"/>
      <c r="Z415" s="227"/>
      <c r="AA415" s="227"/>
      <c r="AB415" s="227"/>
      <c r="AC415" s="227"/>
      <c r="AD415" s="227"/>
      <c r="AE415" s="227"/>
      <c r="AF415" s="227"/>
      <c r="AG415" s="227"/>
      <c r="AH415" s="227"/>
      <c r="AI415" s="227"/>
      <c r="AJ415" s="227"/>
      <c r="AK415" s="227"/>
      <c r="AL415" s="227"/>
      <c r="AM415" s="227"/>
      <c r="AN415" s="227"/>
      <c r="AO415" s="227"/>
      <c r="AP415" s="227"/>
      <c r="AQ415" s="227"/>
      <c r="AR415" s="227"/>
      <c r="AS415" s="227"/>
      <c r="AT415" s="227"/>
      <c r="AU415" s="227"/>
      <c r="AV415" s="227"/>
      <c r="AW415" s="227"/>
      <c r="AX415" s="227"/>
      <c r="AY415" s="227"/>
      <c r="AZ415" s="227"/>
      <c r="BA415" s="227"/>
      <c r="BB415" s="227"/>
      <c r="BC415" s="227"/>
      <c r="BD415" s="227"/>
      <c r="BE415" s="227"/>
      <c r="BF415" s="227"/>
      <c r="BG415" s="227"/>
      <c r="BH415" s="227"/>
      <c r="BI415" s="227"/>
      <c r="BJ415" s="227"/>
      <c r="BK415" s="227"/>
      <c r="BL415" s="227"/>
      <c r="BM415" s="227"/>
      <c r="BN415" s="227"/>
      <c r="BO415" s="227"/>
      <c r="BP415" s="227"/>
      <c r="BQ415" s="227"/>
      <c r="BR415" s="227"/>
      <c r="BS415" s="227"/>
      <c r="BT415" s="227"/>
      <c r="BU415" s="227"/>
      <c r="BV415" s="227"/>
      <c r="BW415" s="227"/>
      <c r="BX415" s="227"/>
      <c r="BY415" s="227"/>
      <c r="BZ415" s="227"/>
      <c r="CA415" s="227"/>
      <c r="CB415" s="227"/>
      <c r="CC415" s="109"/>
      <c r="CD415" s="109"/>
      <c r="CE415" s="109"/>
      <c r="CF415" s="109"/>
      <c r="CG415" s="109"/>
      <c r="CH415" s="109"/>
      <c r="CI415" s="109"/>
      <c r="CJ415" s="109"/>
      <c r="CK415" s="109"/>
      <c r="CL415" s="109"/>
      <c r="CM415" s="109"/>
      <c r="CN415" s="109"/>
      <c r="CO415" s="109"/>
      <c r="CP415" s="109"/>
      <c r="CQ415" s="109"/>
      <c r="CR415" s="109"/>
      <c r="CS415" s="109"/>
      <c r="CT415" s="109"/>
      <c r="CU415" s="227"/>
      <c r="CV415" s="227"/>
      <c r="CW415" s="227"/>
      <c r="CX415" s="227"/>
      <c r="CY415" s="227"/>
      <c r="CZ415" s="227"/>
      <c r="DA415" s="227"/>
      <c r="DB415" s="227"/>
      <c r="DC415" s="227"/>
      <c r="DD415" s="227"/>
      <c r="DE415" s="227"/>
      <c r="DF415" s="227"/>
      <c r="DG415" s="227"/>
      <c r="DH415" s="227"/>
      <c r="DI415" s="227"/>
      <c r="DJ415" s="227"/>
      <c r="DK415" s="227"/>
      <c r="DL415" s="227"/>
      <c r="DM415" s="227"/>
      <c r="DN415" s="227"/>
      <c r="DO415" s="227"/>
      <c r="DP415" s="227"/>
      <c r="DQ415" s="227"/>
      <c r="DR415" s="227"/>
      <c r="DS415" s="227"/>
      <c r="DT415" s="227"/>
      <c r="DU415" s="227"/>
      <c r="DV415" s="227"/>
      <c r="DW415" s="227"/>
      <c r="DX415" s="227"/>
      <c r="DY415" s="227"/>
      <c r="DZ415" s="227"/>
      <c r="EA415" s="227"/>
      <c r="EB415" s="227"/>
      <c r="EC415" s="227"/>
      <c r="ED415" s="227"/>
      <c r="EE415" s="227"/>
      <c r="EF415" s="227"/>
      <c r="EG415" s="227"/>
      <c r="EH415" s="227"/>
      <c r="EI415" s="227"/>
      <c r="EJ415" s="227"/>
      <c r="EK415" s="227"/>
      <c r="EL415" s="227"/>
      <c r="EM415" s="227"/>
      <c r="EN415" s="227"/>
      <c r="EO415" s="227"/>
      <c r="EP415" s="227"/>
      <c r="EQ415" s="227"/>
      <c r="ER415" s="227"/>
      <c r="ES415" s="227"/>
      <c r="ET415" s="227"/>
      <c r="EU415" s="227"/>
      <c r="EV415" s="227"/>
      <c r="EW415" s="227"/>
      <c r="EX415" s="227"/>
      <c r="EY415" s="227"/>
      <c r="EZ415" s="227"/>
      <c r="FA415" s="227"/>
      <c r="FB415" s="227"/>
      <c r="FC415" s="227"/>
      <c r="FD415" s="227"/>
      <c r="FE415" s="227"/>
      <c r="FF415" s="227"/>
      <c r="FG415" s="227"/>
      <c r="FH415" s="227"/>
      <c r="FI415" s="227"/>
      <c r="FJ415" s="227"/>
      <c r="FK415" s="227"/>
      <c r="FL415" s="227"/>
      <c r="FM415" s="227"/>
      <c r="FN415" s="227"/>
      <c r="FO415" s="227"/>
      <c r="FP415" s="227"/>
      <c r="FQ415" s="227"/>
      <c r="FR415" s="227"/>
      <c r="FS415" s="227"/>
      <c r="FT415" s="227"/>
      <c r="FU415" s="227"/>
      <c r="FV415" s="227"/>
      <c r="FW415" s="227"/>
      <c r="FX415" s="227"/>
      <c r="FY415" s="227"/>
      <c r="FZ415" s="227"/>
      <c r="GA415" s="227"/>
      <c r="GB415" s="227"/>
      <c r="GC415" s="227"/>
      <c r="GD415" s="227"/>
      <c r="GE415" s="227"/>
      <c r="GF415" s="227"/>
      <c r="GG415" s="227"/>
      <c r="GH415" s="227"/>
      <c r="GI415" s="227"/>
      <c r="GJ415" s="227"/>
      <c r="GK415" s="227"/>
      <c r="GL415" s="227"/>
      <c r="GM415" s="227"/>
      <c r="GN415" s="227"/>
      <c r="GO415" s="227"/>
      <c r="GP415" s="227"/>
      <c r="GQ415" s="227"/>
      <c r="GR415" s="227"/>
      <c r="GS415" s="227"/>
      <c r="GT415" s="227"/>
      <c r="GU415" s="227"/>
      <c r="GV415" s="227"/>
      <c r="GW415" s="227"/>
      <c r="GX415" s="227"/>
      <c r="GY415" s="227"/>
      <c r="GZ415" s="227"/>
      <c r="HA415" s="227"/>
      <c r="HB415" s="227"/>
      <c r="HC415" s="227"/>
      <c r="HD415" s="227"/>
      <c r="HE415" s="227"/>
      <c r="HF415" s="227"/>
      <c r="HG415" s="227"/>
      <c r="HH415" s="227"/>
      <c r="HI415" s="227"/>
      <c r="HJ415" s="227"/>
      <c r="HK415" s="227"/>
      <c r="HL415" s="227"/>
      <c r="HM415" s="227"/>
      <c r="HN415" s="227"/>
      <c r="HO415" s="227"/>
      <c r="HP415" s="227"/>
      <c r="HQ415" s="227"/>
      <c r="HR415" s="227"/>
      <c r="HS415" s="227"/>
      <c r="HT415" s="227"/>
      <c r="HU415" s="227"/>
      <c r="HV415" s="227"/>
      <c r="HW415" s="227"/>
      <c r="HX415" s="227"/>
      <c r="HY415" s="227"/>
      <c r="HZ415" s="227"/>
      <c r="IA415" s="227"/>
      <c r="IB415" s="227"/>
      <c r="IC415" s="227"/>
      <c r="ID415" s="227"/>
      <c r="IE415" s="227"/>
      <c r="IF415" s="227"/>
      <c r="IG415" s="227"/>
      <c r="IH415" s="227"/>
      <c r="II415" s="227"/>
      <c r="IJ415" s="227"/>
      <c r="IK415" s="227"/>
      <c r="IL415" s="227"/>
      <c r="IM415" s="227"/>
      <c r="IN415" s="227"/>
      <c r="IO415" s="227"/>
      <c r="IP415" s="227"/>
      <c r="IQ415" s="227"/>
      <c r="IR415" s="227"/>
      <c r="IS415" s="227"/>
      <c r="IT415" s="227"/>
      <c r="IU415" s="227"/>
      <c r="IV415" s="227"/>
    </row>
    <row r="416" spans="1:256">
      <c r="A416" s="107"/>
      <c r="D416" s="157"/>
      <c r="E416" s="227"/>
      <c r="F416" s="157"/>
      <c r="G416" s="227"/>
      <c r="H416" s="109"/>
      <c r="I416" s="109"/>
      <c r="J416" s="109"/>
      <c r="K416" s="227"/>
      <c r="L416" s="227"/>
      <c r="M416" s="227"/>
      <c r="N416" s="227"/>
      <c r="O416" s="227"/>
      <c r="P416" s="227"/>
      <c r="Q416" s="227"/>
      <c r="R416" s="227"/>
      <c r="S416" s="227"/>
      <c r="T416" s="227"/>
      <c r="U416" s="227"/>
      <c r="V416" s="227"/>
      <c r="W416" s="227"/>
      <c r="X416" s="227"/>
      <c r="Y416" s="227"/>
      <c r="Z416" s="227"/>
      <c r="AA416" s="227"/>
      <c r="AB416" s="227"/>
      <c r="AC416" s="227"/>
      <c r="AD416" s="227"/>
      <c r="AE416" s="227"/>
      <c r="AF416" s="227"/>
      <c r="AG416" s="227"/>
      <c r="AH416" s="227"/>
      <c r="AI416" s="227"/>
      <c r="AJ416" s="227"/>
      <c r="AK416" s="227"/>
      <c r="AL416" s="227"/>
      <c r="AM416" s="227"/>
      <c r="AN416" s="227"/>
      <c r="AO416" s="227"/>
      <c r="AP416" s="227"/>
      <c r="AQ416" s="227"/>
      <c r="AR416" s="227"/>
      <c r="AS416" s="227"/>
      <c r="AT416" s="227"/>
      <c r="AU416" s="227"/>
      <c r="AV416" s="227"/>
      <c r="AW416" s="227"/>
      <c r="AX416" s="227"/>
      <c r="AY416" s="227"/>
      <c r="AZ416" s="227"/>
      <c r="BA416" s="227"/>
      <c r="BB416" s="227"/>
      <c r="BC416" s="227"/>
      <c r="BD416" s="227"/>
      <c r="BE416" s="227"/>
      <c r="BF416" s="227"/>
      <c r="BG416" s="227"/>
      <c r="BH416" s="227"/>
      <c r="BI416" s="227"/>
      <c r="BJ416" s="227"/>
      <c r="BK416" s="227"/>
      <c r="BL416" s="227"/>
      <c r="BM416" s="227"/>
      <c r="BN416" s="227"/>
      <c r="BO416" s="227"/>
      <c r="BP416" s="227"/>
      <c r="BQ416" s="227"/>
      <c r="BR416" s="227"/>
      <c r="BS416" s="227"/>
      <c r="BT416" s="227"/>
      <c r="BU416" s="227"/>
      <c r="BV416" s="227"/>
      <c r="BW416" s="227"/>
      <c r="BX416" s="227"/>
      <c r="BY416" s="227"/>
      <c r="BZ416" s="227"/>
      <c r="CA416" s="227"/>
      <c r="CB416" s="227"/>
      <c r="CC416" s="109"/>
      <c r="CD416" s="109"/>
      <c r="CE416" s="109"/>
      <c r="CF416" s="109"/>
      <c r="CG416" s="109"/>
      <c r="CH416" s="109"/>
      <c r="CI416" s="109"/>
      <c r="CJ416" s="109"/>
      <c r="CK416" s="109"/>
      <c r="CL416" s="109"/>
      <c r="CM416" s="109"/>
      <c r="CN416" s="109"/>
      <c r="CO416" s="109"/>
      <c r="CP416" s="109"/>
      <c r="CQ416" s="109"/>
      <c r="CR416" s="109"/>
      <c r="CS416" s="109"/>
      <c r="CT416" s="109"/>
      <c r="CU416" s="227"/>
      <c r="CV416" s="227"/>
      <c r="CW416" s="227"/>
      <c r="CX416" s="227"/>
      <c r="CY416" s="227"/>
      <c r="CZ416" s="227"/>
      <c r="DA416" s="227"/>
      <c r="DB416" s="227"/>
      <c r="DC416" s="227"/>
      <c r="DD416" s="227"/>
      <c r="DE416" s="227"/>
      <c r="DF416" s="227"/>
      <c r="DG416" s="227"/>
      <c r="DH416" s="227"/>
      <c r="DI416" s="227"/>
      <c r="DJ416" s="227"/>
      <c r="DK416" s="227"/>
      <c r="DL416" s="227"/>
      <c r="DM416" s="227"/>
      <c r="DN416" s="227"/>
      <c r="DO416" s="227"/>
      <c r="DP416" s="227"/>
      <c r="DQ416" s="227"/>
      <c r="DR416" s="227"/>
      <c r="DS416" s="227"/>
      <c r="DT416" s="227"/>
      <c r="DU416" s="227"/>
      <c r="DV416" s="227"/>
      <c r="DW416" s="227"/>
      <c r="DX416" s="227"/>
      <c r="DY416" s="227"/>
      <c r="DZ416" s="227"/>
      <c r="EA416" s="227"/>
      <c r="EB416" s="227"/>
      <c r="EC416" s="227"/>
      <c r="ED416" s="227"/>
      <c r="EE416" s="227"/>
      <c r="EF416" s="227"/>
      <c r="EG416" s="227"/>
      <c r="EH416" s="227"/>
      <c r="EI416" s="227"/>
      <c r="EJ416" s="227"/>
      <c r="EK416" s="227"/>
      <c r="EL416" s="227"/>
      <c r="EM416" s="227"/>
      <c r="EN416" s="227"/>
      <c r="EO416" s="227"/>
      <c r="EP416" s="227"/>
      <c r="EQ416" s="227"/>
      <c r="ER416" s="227"/>
      <c r="ES416" s="227"/>
      <c r="ET416" s="227"/>
      <c r="EU416" s="227"/>
      <c r="EV416" s="227"/>
      <c r="EW416" s="227"/>
      <c r="EX416" s="227"/>
      <c r="EY416" s="227"/>
      <c r="EZ416" s="227"/>
      <c r="FA416" s="227"/>
      <c r="FB416" s="227"/>
      <c r="FC416" s="227"/>
      <c r="FD416" s="227"/>
      <c r="FE416" s="227"/>
      <c r="FF416" s="227"/>
      <c r="FG416" s="227"/>
      <c r="FH416" s="227"/>
      <c r="FI416" s="227"/>
      <c r="FJ416" s="227"/>
      <c r="FK416" s="227"/>
      <c r="FL416" s="227"/>
      <c r="FM416" s="227"/>
      <c r="FN416" s="227"/>
      <c r="FO416" s="227"/>
      <c r="FP416" s="227"/>
      <c r="FQ416" s="227"/>
      <c r="FR416" s="227"/>
      <c r="FS416" s="227"/>
      <c r="FT416" s="227"/>
      <c r="FU416" s="227"/>
      <c r="FV416" s="227"/>
      <c r="FW416" s="227"/>
      <c r="FX416" s="227"/>
      <c r="FY416" s="227"/>
      <c r="FZ416" s="227"/>
      <c r="GA416" s="227"/>
      <c r="GB416" s="227"/>
      <c r="GC416" s="227"/>
      <c r="GD416" s="227"/>
      <c r="GE416" s="227"/>
      <c r="GF416" s="227"/>
      <c r="GG416" s="227"/>
      <c r="GH416" s="227"/>
      <c r="GI416" s="227"/>
      <c r="GJ416" s="227"/>
      <c r="GK416" s="227"/>
      <c r="GL416" s="227"/>
      <c r="GM416" s="227"/>
      <c r="GN416" s="227"/>
      <c r="GO416" s="227"/>
      <c r="GP416" s="227"/>
      <c r="GQ416" s="227"/>
      <c r="GR416" s="227"/>
      <c r="GS416" s="227"/>
      <c r="GT416" s="227"/>
      <c r="GU416" s="227"/>
      <c r="GV416" s="227"/>
      <c r="GW416" s="227"/>
      <c r="GX416" s="227"/>
      <c r="GY416" s="227"/>
      <c r="GZ416" s="227"/>
      <c r="HA416" s="227"/>
      <c r="HB416" s="227"/>
      <c r="HC416" s="227"/>
      <c r="HD416" s="227"/>
      <c r="HE416" s="227"/>
      <c r="HF416" s="227"/>
      <c r="HG416" s="227"/>
      <c r="HH416" s="227"/>
      <c r="HI416" s="227"/>
      <c r="HJ416" s="227"/>
      <c r="HK416" s="227"/>
      <c r="HL416" s="227"/>
      <c r="HM416" s="227"/>
      <c r="HN416" s="227"/>
      <c r="HO416" s="227"/>
      <c r="HP416" s="227"/>
      <c r="HQ416" s="227"/>
      <c r="HR416" s="227"/>
      <c r="HS416" s="227"/>
      <c r="HT416" s="227"/>
      <c r="HU416" s="227"/>
      <c r="HV416" s="227"/>
      <c r="HW416" s="227"/>
      <c r="HX416" s="227"/>
      <c r="HY416" s="227"/>
      <c r="HZ416" s="227"/>
      <c r="IA416" s="227"/>
      <c r="IB416" s="227"/>
      <c r="IC416" s="227"/>
      <c r="ID416" s="227"/>
      <c r="IE416" s="227"/>
      <c r="IF416" s="227"/>
      <c r="IG416" s="227"/>
      <c r="IH416" s="227"/>
      <c r="II416" s="227"/>
      <c r="IJ416" s="227"/>
      <c r="IK416" s="227"/>
      <c r="IL416" s="227"/>
      <c r="IM416" s="227"/>
      <c r="IN416" s="227"/>
      <c r="IO416" s="227"/>
      <c r="IP416" s="227"/>
      <c r="IQ416" s="227"/>
      <c r="IR416" s="227"/>
      <c r="IS416" s="227"/>
      <c r="IT416" s="227"/>
      <c r="IU416" s="227"/>
      <c r="IV416" s="227"/>
    </row>
    <row r="417" spans="1:256">
      <c r="A417" s="107"/>
      <c r="D417" s="157"/>
      <c r="E417" s="227"/>
      <c r="F417" s="157"/>
      <c r="G417" s="227"/>
      <c r="H417" s="109"/>
      <c r="I417" s="109"/>
      <c r="J417" s="109"/>
      <c r="K417" s="227"/>
      <c r="L417" s="227"/>
      <c r="M417" s="227"/>
      <c r="N417" s="227"/>
      <c r="O417" s="227"/>
      <c r="P417" s="227"/>
      <c r="Q417" s="227"/>
      <c r="R417" s="227"/>
      <c r="S417" s="227"/>
      <c r="T417" s="227"/>
      <c r="U417" s="227"/>
      <c r="V417" s="227"/>
      <c r="W417" s="227"/>
      <c r="X417" s="227"/>
      <c r="Y417" s="227"/>
      <c r="Z417" s="227"/>
      <c r="AA417" s="227"/>
      <c r="AB417" s="227"/>
      <c r="AC417" s="227"/>
      <c r="AD417" s="227"/>
      <c r="AE417" s="227"/>
      <c r="AF417" s="227"/>
      <c r="AG417" s="227"/>
      <c r="AH417" s="227"/>
      <c r="AI417" s="227"/>
      <c r="AJ417" s="227"/>
      <c r="AK417" s="227"/>
      <c r="AL417" s="227"/>
      <c r="AM417" s="227"/>
      <c r="AN417" s="227"/>
      <c r="AO417" s="227"/>
      <c r="AP417" s="227"/>
      <c r="AQ417" s="227"/>
      <c r="AR417" s="227"/>
      <c r="AS417" s="227"/>
      <c r="AT417" s="227"/>
      <c r="AU417" s="227"/>
      <c r="AV417" s="227"/>
      <c r="AW417" s="227"/>
      <c r="AX417" s="227"/>
      <c r="AY417" s="227"/>
      <c r="AZ417" s="227"/>
      <c r="BA417" s="227"/>
      <c r="BB417" s="227"/>
      <c r="BC417" s="227"/>
      <c r="BD417" s="227"/>
      <c r="BE417" s="227"/>
      <c r="BF417" s="227"/>
      <c r="BG417" s="227"/>
      <c r="BH417" s="227"/>
      <c r="BI417" s="227"/>
      <c r="BJ417" s="227"/>
      <c r="BK417" s="227"/>
      <c r="BL417" s="227"/>
      <c r="BM417" s="227"/>
      <c r="BN417" s="227"/>
      <c r="BO417" s="227"/>
      <c r="BP417" s="227"/>
      <c r="BQ417" s="227"/>
      <c r="BR417" s="227"/>
      <c r="BS417" s="227"/>
      <c r="BT417" s="227"/>
      <c r="BU417" s="227"/>
      <c r="BV417" s="227"/>
      <c r="BW417" s="227"/>
      <c r="BX417" s="227"/>
      <c r="BY417" s="227"/>
      <c r="BZ417" s="227"/>
      <c r="CA417" s="227"/>
      <c r="CB417" s="227"/>
      <c r="CC417" s="109"/>
      <c r="CD417" s="109"/>
      <c r="CE417" s="109"/>
      <c r="CF417" s="109"/>
      <c r="CG417" s="109"/>
      <c r="CH417" s="109"/>
      <c r="CI417" s="109"/>
      <c r="CJ417" s="109"/>
      <c r="CK417" s="109"/>
      <c r="CL417" s="109"/>
      <c r="CM417" s="109"/>
      <c r="CN417" s="109"/>
      <c r="CO417" s="109"/>
      <c r="CP417" s="109"/>
      <c r="CQ417" s="109"/>
      <c r="CR417" s="109"/>
      <c r="CS417" s="109"/>
      <c r="CT417" s="109"/>
      <c r="CU417" s="227"/>
      <c r="CV417" s="227"/>
      <c r="CW417" s="227"/>
      <c r="CX417" s="227"/>
      <c r="CY417" s="227"/>
      <c r="CZ417" s="227"/>
      <c r="DA417" s="227"/>
      <c r="DB417" s="227"/>
      <c r="DC417" s="227"/>
      <c r="DD417" s="227"/>
      <c r="DE417" s="227"/>
      <c r="DF417" s="227"/>
      <c r="DG417" s="227"/>
      <c r="DH417" s="227"/>
      <c r="DI417" s="227"/>
      <c r="DJ417" s="227"/>
      <c r="DK417" s="227"/>
      <c r="DL417" s="227"/>
      <c r="DM417" s="227"/>
      <c r="DN417" s="227"/>
      <c r="DO417" s="227"/>
      <c r="DP417" s="227"/>
      <c r="DQ417" s="227"/>
      <c r="DR417" s="227"/>
      <c r="DS417" s="227"/>
      <c r="DT417" s="227"/>
      <c r="DU417" s="227"/>
      <c r="DV417" s="227"/>
      <c r="DW417" s="227"/>
      <c r="DX417" s="227"/>
      <c r="DY417" s="227"/>
      <c r="DZ417" s="227"/>
      <c r="EA417" s="227"/>
      <c r="EB417" s="227"/>
      <c r="EC417" s="227"/>
      <c r="ED417" s="227"/>
      <c r="EE417" s="227"/>
      <c r="EF417" s="227"/>
      <c r="EG417" s="227"/>
      <c r="EH417" s="227"/>
      <c r="EI417" s="227"/>
      <c r="EJ417" s="227"/>
      <c r="EK417" s="227"/>
      <c r="EL417" s="227"/>
      <c r="EM417" s="227"/>
      <c r="EN417" s="227"/>
      <c r="EO417" s="227"/>
      <c r="EP417" s="227"/>
      <c r="EQ417" s="227"/>
      <c r="ER417" s="227"/>
      <c r="ES417" s="227"/>
      <c r="ET417" s="227"/>
      <c r="EU417" s="227"/>
      <c r="EV417" s="227"/>
      <c r="EW417" s="227"/>
      <c r="EX417" s="227"/>
      <c r="EY417" s="227"/>
      <c r="EZ417" s="227"/>
      <c r="FA417" s="227"/>
      <c r="FB417" s="227"/>
      <c r="FC417" s="227"/>
      <c r="FD417" s="227"/>
      <c r="FE417" s="227"/>
      <c r="FF417" s="227"/>
      <c r="FG417" s="227"/>
      <c r="FH417" s="227"/>
      <c r="FI417" s="227"/>
      <c r="FJ417" s="227"/>
      <c r="FK417" s="227"/>
      <c r="FL417" s="227"/>
      <c r="FM417" s="227"/>
      <c r="FN417" s="227"/>
      <c r="FO417" s="227"/>
      <c r="FP417" s="227"/>
      <c r="FQ417" s="227"/>
      <c r="FR417" s="227"/>
      <c r="FS417" s="227"/>
      <c r="FT417" s="227"/>
      <c r="FU417" s="227"/>
      <c r="FV417" s="227"/>
      <c r="FW417" s="227"/>
      <c r="FX417" s="227"/>
      <c r="FY417" s="227"/>
      <c r="FZ417" s="227"/>
      <c r="GA417" s="227"/>
      <c r="GB417" s="227"/>
      <c r="GC417" s="227"/>
      <c r="GD417" s="227"/>
      <c r="GE417" s="227"/>
      <c r="GF417" s="227"/>
      <c r="GG417" s="227"/>
      <c r="GH417" s="227"/>
      <c r="GI417" s="227"/>
      <c r="GJ417" s="227"/>
      <c r="GK417" s="227"/>
      <c r="GL417" s="227"/>
      <c r="GM417" s="227"/>
      <c r="GN417" s="227"/>
      <c r="GO417" s="227"/>
      <c r="GP417" s="227"/>
      <c r="GQ417" s="227"/>
      <c r="GR417" s="227"/>
      <c r="GS417" s="227"/>
      <c r="GT417" s="227"/>
      <c r="GU417" s="227"/>
      <c r="GV417" s="227"/>
      <c r="GW417" s="227"/>
      <c r="GX417" s="227"/>
      <c r="GY417" s="227"/>
      <c r="GZ417" s="227"/>
      <c r="HA417" s="227"/>
      <c r="HB417" s="227"/>
      <c r="HC417" s="227"/>
      <c r="HD417" s="227"/>
      <c r="HE417" s="227"/>
      <c r="HF417" s="227"/>
      <c r="HG417" s="227"/>
      <c r="HH417" s="227"/>
      <c r="HI417" s="227"/>
      <c r="HJ417" s="227"/>
      <c r="HK417" s="227"/>
      <c r="HL417" s="227"/>
      <c r="HM417" s="227"/>
      <c r="HN417" s="227"/>
      <c r="HO417" s="227"/>
      <c r="HP417" s="227"/>
      <c r="HQ417" s="227"/>
      <c r="HR417" s="227"/>
      <c r="HS417" s="227"/>
      <c r="HT417" s="227"/>
      <c r="HU417" s="227"/>
      <c r="HV417" s="227"/>
      <c r="HW417" s="227"/>
      <c r="HX417" s="227"/>
      <c r="HY417" s="227"/>
      <c r="HZ417" s="227"/>
      <c r="IA417" s="227"/>
      <c r="IB417" s="227"/>
      <c r="IC417" s="227"/>
      <c r="ID417" s="227"/>
      <c r="IE417" s="227"/>
      <c r="IF417" s="227"/>
      <c r="IG417" s="227"/>
      <c r="IH417" s="227"/>
      <c r="II417" s="227"/>
      <c r="IJ417" s="227"/>
      <c r="IK417" s="227"/>
      <c r="IL417" s="227"/>
      <c r="IM417" s="227"/>
      <c r="IN417" s="227"/>
      <c r="IO417" s="227"/>
      <c r="IP417" s="227"/>
      <c r="IQ417" s="227"/>
      <c r="IR417" s="227"/>
      <c r="IS417" s="227"/>
      <c r="IT417" s="227"/>
      <c r="IU417" s="227"/>
      <c r="IV417" s="227"/>
    </row>
    <row r="418" spans="1:256">
      <c r="A418" s="107"/>
      <c r="D418" s="157"/>
      <c r="E418" s="227"/>
      <c r="F418" s="157"/>
      <c r="G418" s="227"/>
      <c r="H418" s="109"/>
      <c r="I418" s="109"/>
      <c r="J418" s="109"/>
      <c r="K418" s="227"/>
      <c r="L418" s="227"/>
      <c r="M418" s="227"/>
      <c r="N418" s="227"/>
      <c r="O418" s="227"/>
      <c r="P418" s="227"/>
      <c r="Q418" s="227"/>
      <c r="R418" s="227"/>
      <c r="S418" s="227"/>
      <c r="T418" s="227"/>
      <c r="U418" s="227"/>
      <c r="V418" s="227"/>
      <c r="W418" s="227"/>
      <c r="X418" s="227"/>
      <c r="Y418" s="227"/>
      <c r="Z418" s="227"/>
      <c r="AA418" s="227"/>
      <c r="AB418" s="227"/>
      <c r="AC418" s="227"/>
      <c r="AD418" s="227"/>
      <c r="AE418" s="227"/>
      <c r="AF418" s="227"/>
      <c r="AG418" s="227"/>
      <c r="AH418" s="227"/>
      <c r="AI418" s="227"/>
      <c r="AJ418" s="227"/>
      <c r="AK418" s="227"/>
      <c r="AL418" s="227"/>
      <c r="AM418" s="227"/>
      <c r="AN418" s="227"/>
      <c r="AO418" s="227"/>
      <c r="AP418" s="227"/>
      <c r="AQ418" s="227"/>
      <c r="AR418" s="227"/>
      <c r="AS418" s="227"/>
      <c r="AT418" s="227"/>
      <c r="AU418" s="227"/>
      <c r="AV418" s="227"/>
      <c r="AW418" s="227"/>
      <c r="AX418" s="227"/>
      <c r="AY418" s="227"/>
      <c r="AZ418" s="227"/>
      <c r="BA418" s="227"/>
      <c r="BB418" s="227"/>
      <c r="BC418" s="227"/>
      <c r="BD418" s="227"/>
      <c r="BE418" s="227"/>
      <c r="BF418" s="227"/>
      <c r="BG418" s="227"/>
      <c r="BH418" s="227"/>
      <c r="BI418" s="227"/>
      <c r="BJ418" s="227"/>
      <c r="BK418" s="227"/>
      <c r="BL418" s="227"/>
      <c r="BM418" s="227"/>
      <c r="BN418" s="227"/>
      <c r="BO418" s="227"/>
      <c r="BP418" s="227"/>
      <c r="BQ418" s="227"/>
      <c r="BR418" s="227"/>
      <c r="BS418" s="227"/>
      <c r="BT418" s="227"/>
      <c r="BU418" s="227"/>
      <c r="BV418" s="227"/>
      <c r="BW418" s="227"/>
      <c r="BX418" s="227"/>
      <c r="BY418" s="227"/>
      <c r="BZ418" s="227"/>
      <c r="CA418" s="227"/>
      <c r="CB418" s="227"/>
      <c r="CC418" s="109"/>
      <c r="CD418" s="109"/>
      <c r="CE418" s="109"/>
      <c r="CF418" s="109"/>
      <c r="CG418" s="109"/>
      <c r="CH418" s="109"/>
      <c r="CI418" s="109"/>
      <c r="CJ418" s="109"/>
      <c r="CK418" s="109"/>
      <c r="CL418" s="109"/>
      <c r="CM418" s="109"/>
      <c r="CN418" s="109"/>
      <c r="CO418" s="109"/>
      <c r="CP418" s="109"/>
      <c r="CQ418" s="109"/>
      <c r="CR418" s="109"/>
      <c r="CS418" s="109"/>
      <c r="CT418" s="109"/>
      <c r="CU418" s="227"/>
      <c r="CV418" s="227"/>
      <c r="CW418" s="227"/>
      <c r="CX418" s="227"/>
      <c r="CY418" s="227"/>
      <c r="CZ418" s="227"/>
      <c r="DA418" s="227"/>
      <c r="DB418" s="227"/>
      <c r="DC418" s="227"/>
      <c r="DD418" s="227"/>
      <c r="DE418" s="227"/>
      <c r="DF418" s="227"/>
      <c r="DG418" s="227"/>
      <c r="DH418" s="227"/>
      <c r="DI418" s="227"/>
      <c r="DJ418" s="227"/>
      <c r="DK418" s="227"/>
      <c r="DL418" s="227"/>
      <c r="DM418" s="227"/>
      <c r="DN418" s="227"/>
      <c r="DO418" s="227"/>
      <c r="DP418" s="227"/>
      <c r="DQ418" s="227"/>
      <c r="DR418" s="227"/>
      <c r="DS418" s="227"/>
      <c r="DT418" s="227"/>
      <c r="DU418" s="227"/>
      <c r="DV418" s="227"/>
      <c r="DW418" s="227"/>
      <c r="DX418" s="227"/>
      <c r="DY418" s="227"/>
      <c r="DZ418" s="227"/>
      <c r="EA418" s="227"/>
      <c r="EB418" s="227"/>
      <c r="EC418" s="227"/>
      <c r="ED418" s="227"/>
      <c r="EE418" s="227"/>
      <c r="EF418" s="227"/>
      <c r="EG418" s="227"/>
      <c r="EH418" s="227"/>
      <c r="EI418" s="227"/>
      <c r="EJ418" s="227"/>
      <c r="EK418" s="227"/>
      <c r="EL418" s="227"/>
      <c r="EM418" s="227"/>
      <c r="EN418" s="227"/>
      <c r="EO418" s="227"/>
      <c r="EP418" s="227"/>
      <c r="EQ418" s="227"/>
      <c r="ER418" s="227"/>
      <c r="ES418" s="227"/>
      <c r="ET418" s="227"/>
      <c r="EU418" s="227"/>
      <c r="EV418" s="227"/>
      <c r="EW418" s="227"/>
      <c r="EX418" s="227"/>
      <c r="EY418" s="227"/>
      <c r="EZ418" s="227"/>
      <c r="FA418" s="227"/>
      <c r="FB418" s="227"/>
      <c r="FC418" s="227"/>
      <c r="FD418" s="227"/>
      <c r="FE418" s="227"/>
      <c r="FF418" s="227"/>
      <c r="FG418" s="227"/>
      <c r="FH418" s="227"/>
      <c r="FI418" s="227"/>
      <c r="FJ418" s="227"/>
      <c r="FK418" s="227"/>
      <c r="FL418" s="227"/>
      <c r="FM418" s="227"/>
      <c r="FN418" s="227"/>
      <c r="FO418" s="227"/>
      <c r="FP418" s="227"/>
      <c r="FQ418" s="227"/>
      <c r="FR418" s="227"/>
      <c r="FS418" s="227"/>
      <c r="FT418" s="227"/>
      <c r="FU418" s="227"/>
      <c r="FV418" s="227"/>
      <c r="FW418" s="227"/>
      <c r="FX418" s="227"/>
      <c r="FY418" s="227"/>
      <c r="FZ418" s="227"/>
      <c r="GA418" s="227"/>
      <c r="GB418" s="227"/>
      <c r="GC418" s="227"/>
      <c r="GD418" s="227"/>
      <c r="GE418" s="227"/>
      <c r="GF418" s="227"/>
      <c r="GG418" s="227"/>
      <c r="GH418" s="227"/>
      <c r="GI418" s="227"/>
      <c r="GJ418" s="227"/>
      <c r="GK418" s="227"/>
      <c r="GL418" s="227"/>
      <c r="GM418" s="227"/>
      <c r="GN418" s="227"/>
      <c r="GO418" s="227"/>
      <c r="GP418" s="227"/>
      <c r="GQ418" s="227"/>
      <c r="GR418" s="227"/>
      <c r="GS418" s="227"/>
      <c r="GT418" s="227"/>
      <c r="GU418" s="227"/>
      <c r="GV418" s="227"/>
      <c r="GW418" s="227"/>
      <c r="GX418" s="227"/>
      <c r="GY418" s="227"/>
      <c r="GZ418" s="227"/>
      <c r="HA418" s="227"/>
      <c r="HB418" s="227"/>
      <c r="HC418" s="227"/>
      <c r="HD418" s="227"/>
      <c r="HE418" s="227"/>
      <c r="HF418" s="227"/>
      <c r="HG418" s="227"/>
      <c r="HH418" s="227"/>
      <c r="HI418" s="227"/>
      <c r="HJ418" s="227"/>
      <c r="HK418" s="227"/>
      <c r="HL418" s="227"/>
      <c r="HM418" s="227"/>
      <c r="HN418" s="227"/>
      <c r="HO418" s="227"/>
      <c r="HP418" s="227"/>
      <c r="HQ418" s="227"/>
      <c r="HR418" s="227"/>
      <c r="HS418" s="227"/>
      <c r="HT418" s="227"/>
      <c r="HU418" s="227"/>
      <c r="HV418" s="227"/>
      <c r="HW418" s="227"/>
      <c r="HX418" s="227"/>
      <c r="HY418" s="227"/>
      <c r="HZ418" s="227"/>
      <c r="IA418" s="227"/>
      <c r="IB418" s="227"/>
      <c r="IC418" s="227"/>
      <c r="ID418" s="227"/>
      <c r="IE418" s="227"/>
      <c r="IF418" s="227"/>
      <c r="IG418" s="227"/>
      <c r="IH418" s="227"/>
      <c r="II418" s="227"/>
      <c r="IJ418" s="227"/>
      <c r="IK418" s="227"/>
      <c r="IL418" s="227"/>
      <c r="IM418" s="227"/>
      <c r="IN418" s="227"/>
      <c r="IO418" s="227"/>
      <c r="IP418" s="227"/>
      <c r="IQ418" s="227"/>
      <c r="IR418" s="227"/>
      <c r="IS418" s="227"/>
      <c r="IT418" s="227"/>
      <c r="IU418" s="227"/>
      <c r="IV418" s="227"/>
    </row>
    <row r="419" spans="1:256">
      <c r="A419" s="107"/>
      <c r="D419" s="157"/>
      <c r="E419" s="227"/>
      <c r="F419" s="157"/>
      <c r="G419" s="227"/>
      <c r="H419" s="109"/>
      <c r="I419" s="109"/>
      <c r="J419" s="109"/>
      <c r="K419" s="227"/>
      <c r="L419" s="227"/>
      <c r="M419" s="227"/>
      <c r="N419" s="227"/>
      <c r="O419" s="227"/>
      <c r="P419" s="227"/>
      <c r="Q419" s="227"/>
      <c r="R419" s="227"/>
      <c r="S419" s="227"/>
      <c r="T419" s="227"/>
      <c r="U419" s="227"/>
      <c r="V419" s="227"/>
      <c r="W419" s="227"/>
      <c r="X419" s="227"/>
      <c r="Y419" s="227"/>
      <c r="Z419" s="227"/>
      <c r="AA419" s="227"/>
      <c r="AB419" s="227"/>
      <c r="AC419" s="227"/>
      <c r="AD419" s="227"/>
      <c r="AE419" s="227"/>
      <c r="AF419" s="227"/>
      <c r="AG419" s="227"/>
      <c r="AH419" s="227"/>
      <c r="AI419" s="227"/>
      <c r="AJ419" s="227"/>
      <c r="AK419" s="227"/>
      <c r="AL419" s="227"/>
      <c r="AM419" s="227"/>
      <c r="AN419" s="227"/>
      <c r="AO419" s="227"/>
      <c r="AP419" s="227"/>
      <c r="AQ419" s="227"/>
      <c r="AR419" s="227"/>
      <c r="AS419" s="227"/>
      <c r="AT419" s="227"/>
      <c r="AU419" s="227"/>
      <c r="AV419" s="227"/>
      <c r="AW419" s="227"/>
      <c r="AX419" s="227"/>
      <c r="AY419" s="227"/>
      <c r="AZ419" s="227"/>
      <c r="BA419" s="227"/>
      <c r="BB419" s="227"/>
      <c r="BC419" s="227"/>
      <c r="BD419" s="227"/>
      <c r="BE419" s="227"/>
      <c r="BF419" s="227"/>
      <c r="BG419" s="227"/>
      <c r="BH419" s="227"/>
      <c r="BI419" s="227"/>
      <c r="BJ419" s="227"/>
      <c r="BK419" s="227"/>
      <c r="BL419" s="227"/>
      <c r="BM419" s="227"/>
      <c r="BN419" s="227"/>
      <c r="BO419" s="227"/>
      <c r="BP419" s="227"/>
      <c r="BQ419" s="227"/>
      <c r="BR419" s="227"/>
      <c r="BS419" s="227"/>
      <c r="BT419" s="227"/>
      <c r="BU419" s="227"/>
      <c r="BV419" s="227"/>
      <c r="BW419" s="227"/>
      <c r="BX419" s="227"/>
      <c r="BY419" s="227"/>
      <c r="BZ419" s="227"/>
      <c r="CA419" s="227"/>
      <c r="CB419" s="227"/>
      <c r="CC419" s="109"/>
      <c r="CD419" s="109"/>
      <c r="CE419" s="109"/>
      <c r="CF419" s="109"/>
      <c r="CG419" s="109"/>
      <c r="CH419" s="109"/>
      <c r="CI419" s="109"/>
      <c r="CJ419" s="109"/>
      <c r="CK419" s="109"/>
      <c r="CL419" s="109"/>
      <c r="CM419" s="109"/>
      <c r="CN419" s="109"/>
      <c r="CO419" s="109"/>
      <c r="CP419" s="109"/>
      <c r="CQ419" s="109"/>
      <c r="CR419" s="109"/>
      <c r="CS419" s="109"/>
      <c r="CT419" s="109"/>
      <c r="CU419" s="227"/>
      <c r="CV419" s="227"/>
      <c r="CW419" s="227"/>
      <c r="CX419" s="227"/>
      <c r="CY419" s="227"/>
      <c r="CZ419" s="227"/>
      <c r="DA419" s="227"/>
      <c r="DB419" s="227"/>
      <c r="DC419" s="227"/>
      <c r="DD419" s="227"/>
      <c r="DE419" s="227"/>
      <c r="DF419" s="227"/>
      <c r="DG419" s="227"/>
      <c r="DH419" s="227"/>
      <c r="DI419" s="227"/>
      <c r="DJ419" s="227"/>
      <c r="DK419" s="227"/>
      <c r="DL419" s="227"/>
      <c r="DM419" s="227"/>
      <c r="DN419" s="227"/>
      <c r="DO419" s="227"/>
      <c r="DP419" s="227"/>
      <c r="DQ419" s="227"/>
      <c r="DR419" s="227"/>
      <c r="DS419" s="227"/>
      <c r="DT419" s="227"/>
      <c r="DU419" s="227"/>
      <c r="DV419" s="227"/>
      <c r="DW419" s="227"/>
      <c r="DX419" s="227"/>
      <c r="DY419" s="227"/>
      <c r="DZ419" s="227"/>
      <c r="EA419" s="227"/>
      <c r="EB419" s="227"/>
      <c r="EC419" s="227"/>
      <c r="ED419" s="227"/>
      <c r="EE419" s="227"/>
      <c r="EF419" s="227"/>
      <c r="EG419" s="227"/>
      <c r="EH419" s="227"/>
      <c r="EI419" s="227"/>
      <c r="EJ419" s="227"/>
      <c r="EK419" s="227"/>
      <c r="EL419" s="227"/>
      <c r="EM419" s="227"/>
      <c r="EN419" s="227"/>
      <c r="EO419" s="227"/>
      <c r="EP419" s="227"/>
      <c r="EQ419" s="227"/>
      <c r="ER419" s="227"/>
      <c r="ES419" s="227"/>
      <c r="ET419" s="227"/>
      <c r="EU419" s="227"/>
      <c r="EV419" s="227"/>
      <c r="EW419" s="227"/>
      <c r="EX419" s="227"/>
      <c r="EY419" s="227"/>
      <c r="EZ419" s="227"/>
      <c r="FA419" s="227"/>
      <c r="FB419" s="227"/>
      <c r="FC419" s="227"/>
      <c r="FD419" s="227"/>
      <c r="FE419" s="227"/>
      <c r="FF419" s="227"/>
      <c r="FG419" s="227"/>
      <c r="FH419" s="227"/>
      <c r="FI419" s="227"/>
      <c r="FJ419" s="227"/>
      <c r="FK419" s="227"/>
      <c r="FL419" s="227"/>
      <c r="FM419" s="227"/>
      <c r="FN419" s="227"/>
      <c r="FO419" s="227"/>
      <c r="FP419" s="227"/>
      <c r="FQ419" s="227"/>
      <c r="FR419" s="227"/>
      <c r="FS419" s="227"/>
      <c r="FT419" s="227"/>
      <c r="FU419" s="227"/>
      <c r="FV419" s="227"/>
      <c r="FW419" s="227"/>
      <c r="FX419" s="227"/>
      <c r="FY419" s="227"/>
      <c r="FZ419" s="227"/>
      <c r="GA419" s="227"/>
      <c r="GB419" s="227"/>
      <c r="GC419" s="227"/>
      <c r="GD419" s="227"/>
      <c r="GE419" s="227"/>
      <c r="GF419" s="227"/>
      <c r="GG419" s="227"/>
      <c r="GH419" s="227"/>
      <c r="GI419" s="227"/>
      <c r="GJ419" s="227"/>
      <c r="GK419" s="227"/>
      <c r="GL419" s="227"/>
      <c r="GM419" s="227"/>
      <c r="GN419" s="227"/>
      <c r="GO419" s="227"/>
      <c r="GP419" s="227"/>
      <c r="GQ419" s="227"/>
      <c r="GR419" s="227"/>
      <c r="GS419" s="227"/>
      <c r="GT419" s="227"/>
      <c r="GU419" s="227"/>
      <c r="GV419" s="227"/>
      <c r="GW419" s="227"/>
      <c r="GX419" s="227"/>
      <c r="GY419" s="227"/>
      <c r="GZ419" s="227"/>
      <c r="HA419" s="227"/>
      <c r="HB419" s="227"/>
      <c r="HC419" s="227"/>
      <c r="HD419" s="227"/>
      <c r="HE419" s="227"/>
      <c r="HF419" s="227"/>
      <c r="HG419" s="227"/>
      <c r="HH419" s="227"/>
      <c r="HI419" s="227"/>
      <c r="HJ419" s="227"/>
      <c r="HK419" s="227"/>
      <c r="HL419" s="227"/>
      <c r="HM419" s="227"/>
      <c r="HN419" s="227"/>
      <c r="HO419" s="227"/>
      <c r="HP419" s="227"/>
      <c r="HQ419" s="227"/>
      <c r="HR419" s="227"/>
      <c r="HS419" s="227"/>
      <c r="HT419" s="227"/>
      <c r="HU419" s="227"/>
      <c r="HV419" s="227"/>
      <c r="HW419" s="227"/>
      <c r="HX419" s="227"/>
      <c r="HY419" s="227"/>
      <c r="HZ419" s="227"/>
      <c r="IA419" s="227"/>
      <c r="IB419" s="227"/>
      <c r="IC419" s="227"/>
      <c r="ID419" s="227"/>
      <c r="IE419" s="227"/>
      <c r="IF419" s="227"/>
      <c r="IG419" s="227"/>
      <c r="IH419" s="227"/>
      <c r="II419" s="227"/>
      <c r="IJ419" s="227"/>
      <c r="IK419" s="227"/>
      <c r="IL419" s="227"/>
      <c r="IM419" s="227"/>
      <c r="IN419" s="227"/>
      <c r="IO419" s="227"/>
      <c r="IP419" s="227"/>
      <c r="IQ419" s="227"/>
      <c r="IR419" s="227"/>
      <c r="IS419" s="227"/>
      <c r="IT419" s="227"/>
      <c r="IU419" s="227"/>
      <c r="IV419" s="227"/>
    </row>
    <row r="420" spans="1:256">
      <c r="A420" s="107"/>
      <c r="D420" s="157"/>
      <c r="E420" s="227"/>
      <c r="F420" s="157"/>
      <c r="G420" s="227"/>
      <c r="H420" s="109"/>
      <c r="I420" s="109"/>
      <c r="J420" s="109"/>
      <c r="K420" s="227"/>
      <c r="L420" s="227"/>
      <c r="M420" s="227"/>
      <c r="N420" s="227"/>
      <c r="O420" s="227"/>
      <c r="P420" s="227"/>
      <c r="Q420" s="227"/>
      <c r="R420" s="227"/>
      <c r="S420" s="227"/>
      <c r="T420" s="227"/>
      <c r="U420" s="227"/>
      <c r="V420" s="227"/>
      <c r="W420" s="227"/>
      <c r="X420" s="227"/>
      <c r="Y420" s="227"/>
      <c r="Z420" s="227"/>
      <c r="AA420" s="227"/>
      <c r="AB420" s="227"/>
      <c r="AC420" s="227"/>
      <c r="AD420" s="227"/>
      <c r="AE420" s="227"/>
      <c r="AF420" s="227"/>
      <c r="AG420" s="227"/>
      <c r="AH420" s="227"/>
      <c r="AI420" s="227"/>
      <c r="AJ420" s="227"/>
      <c r="AK420" s="227"/>
      <c r="AL420" s="227"/>
      <c r="AM420" s="227"/>
      <c r="AN420" s="227"/>
      <c r="AO420" s="227"/>
      <c r="AP420" s="227"/>
      <c r="AQ420" s="227"/>
      <c r="AR420" s="227"/>
      <c r="AS420" s="227"/>
      <c r="AT420" s="227"/>
      <c r="AU420" s="227"/>
      <c r="AV420" s="227"/>
      <c r="AW420" s="227"/>
      <c r="AX420" s="227"/>
      <c r="AY420" s="227"/>
      <c r="AZ420" s="227"/>
      <c r="BA420" s="227"/>
      <c r="BB420" s="227"/>
      <c r="BC420" s="227"/>
      <c r="BD420" s="227"/>
      <c r="BE420" s="227"/>
      <c r="BF420" s="227"/>
      <c r="BG420" s="227"/>
      <c r="BH420" s="227"/>
      <c r="BI420" s="227"/>
      <c r="BJ420" s="227"/>
      <c r="BK420" s="227"/>
      <c r="BL420" s="227"/>
      <c r="BM420" s="227"/>
      <c r="BN420" s="227"/>
      <c r="BO420" s="227"/>
      <c r="BP420" s="227"/>
      <c r="BQ420" s="227"/>
      <c r="BR420" s="227"/>
      <c r="BS420" s="227"/>
      <c r="BT420" s="227"/>
      <c r="BU420" s="227"/>
      <c r="BV420" s="227"/>
      <c r="BW420" s="227"/>
      <c r="BX420" s="227"/>
      <c r="BY420" s="227"/>
      <c r="BZ420" s="227"/>
      <c r="CA420" s="227"/>
      <c r="CB420" s="227"/>
      <c r="CC420" s="109"/>
      <c r="CD420" s="109"/>
      <c r="CE420" s="109"/>
      <c r="CF420" s="109"/>
      <c r="CG420" s="109"/>
      <c r="CH420" s="109"/>
      <c r="CI420" s="109"/>
      <c r="CJ420" s="109"/>
      <c r="CK420" s="109"/>
      <c r="CL420" s="109"/>
      <c r="CM420" s="109"/>
      <c r="CN420" s="109"/>
      <c r="CO420" s="109"/>
      <c r="CP420" s="109"/>
      <c r="CQ420" s="109"/>
      <c r="CR420" s="109"/>
      <c r="CS420" s="109"/>
      <c r="CT420" s="109"/>
      <c r="CU420" s="227"/>
      <c r="CV420" s="227"/>
      <c r="CW420" s="227"/>
      <c r="CX420" s="227"/>
      <c r="CY420" s="227"/>
      <c r="CZ420" s="227"/>
      <c r="DA420" s="227"/>
      <c r="DB420" s="227"/>
      <c r="DC420" s="227"/>
      <c r="DD420" s="227"/>
      <c r="DE420" s="227"/>
      <c r="DF420" s="227"/>
      <c r="DG420" s="227"/>
      <c r="DH420" s="227"/>
      <c r="DI420" s="227"/>
      <c r="DJ420" s="227"/>
      <c r="DK420" s="227"/>
      <c r="DL420" s="227"/>
      <c r="DM420" s="227"/>
      <c r="DN420" s="227"/>
      <c r="DO420" s="227"/>
      <c r="DP420" s="227"/>
      <c r="DQ420" s="227"/>
      <c r="DR420" s="227"/>
      <c r="DS420" s="227"/>
      <c r="DT420" s="227"/>
      <c r="DU420" s="227"/>
      <c r="DV420" s="227"/>
      <c r="DW420" s="227"/>
      <c r="DX420" s="227"/>
      <c r="DY420" s="227"/>
      <c r="DZ420" s="227"/>
      <c r="EA420" s="227"/>
      <c r="EB420" s="227"/>
      <c r="EC420" s="227"/>
      <c r="ED420" s="227"/>
      <c r="EE420" s="227"/>
      <c r="EF420" s="227"/>
      <c r="EG420" s="227"/>
      <c r="EH420" s="227"/>
      <c r="EI420" s="227"/>
      <c r="EJ420" s="227"/>
      <c r="EK420" s="227"/>
      <c r="EL420" s="227"/>
      <c r="EM420" s="227"/>
      <c r="EN420" s="227"/>
      <c r="EO420" s="227"/>
      <c r="EP420" s="227"/>
      <c r="EQ420" s="227"/>
      <c r="ER420" s="227"/>
      <c r="ES420" s="227"/>
      <c r="ET420" s="227"/>
      <c r="EU420" s="227"/>
      <c r="EV420" s="227"/>
      <c r="EW420" s="227"/>
      <c r="EX420" s="227"/>
      <c r="EY420" s="227"/>
      <c r="EZ420" s="227"/>
      <c r="FA420" s="227"/>
      <c r="FB420" s="227"/>
      <c r="FC420" s="227"/>
      <c r="FD420" s="227"/>
      <c r="FE420" s="227"/>
      <c r="FF420" s="227"/>
      <c r="FG420" s="227"/>
      <c r="FH420" s="227"/>
      <c r="FI420" s="227"/>
      <c r="FJ420" s="227"/>
      <c r="FK420" s="227"/>
      <c r="FL420" s="227"/>
      <c r="FM420" s="227"/>
      <c r="FN420" s="227"/>
      <c r="FO420" s="227"/>
      <c r="FP420" s="227"/>
      <c r="FQ420" s="227"/>
      <c r="FR420" s="227"/>
      <c r="FS420" s="227"/>
      <c r="FT420" s="227"/>
      <c r="FU420" s="227"/>
      <c r="FV420" s="227"/>
      <c r="FW420" s="227"/>
      <c r="FX420" s="227"/>
      <c r="FY420" s="227"/>
      <c r="FZ420" s="227"/>
      <c r="GA420" s="227"/>
      <c r="GB420" s="227"/>
      <c r="GC420" s="227"/>
      <c r="GD420" s="227"/>
      <c r="GE420" s="227"/>
      <c r="GF420" s="227"/>
      <c r="GG420" s="227"/>
      <c r="GH420" s="227"/>
      <c r="GI420" s="227"/>
      <c r="GJ420" s="227"/>
      <c r="GK420" s="227"/>
      <c r="GL420" s="227"/>
      <c r="GM420" s="227"/>
      <c r="GN420" s="227"/>
      <c r="GO420" s="227"/>
      <c r="GP420" s="227"/>
      <c r="GQ420" s="227"/>
      <c r="GR420" s="227"/>
      <c r="GS420" s="227"/>
      <c r="GT420" s="227"/>
      <c r="GU420" s="227"/>
      <c r="GV420" s="227"/>
      <c r="GW420" s="227"/>
      <c r="GX420" s="227"/>
      <c r="GY420" s="227"/>
      <c r="GZ420" s="227"/>
      <c r="HA420" s="227"/>
      <c r="HB420" s="227"/>
      <c r="HC420" s="227"/>
      <c r="HD420" s="227"/>
      <c r="HE420" s="227"/>
      <c r="HF420" s="227"/>
      <c r="HG420" s="227"/>
      <c r="HH420" s="227"/>
      <c r="HI420" s="227"/>
      <c r="HJ420" s="227"/>
      <c r="HK420" s="227"/>
      <c r="HL420" s="227"/>
      <c r="HM420" s="227"/>
      <c r="HN420" s="227"/>
      <c r="HO420" s="227"/>
      <c r="HP420" s="227"/>
      <c r="HQ420" s="227"/>
      <c r="HR420" s="227"/>
      <c r="HS420" s="227"/>
      <c r="HT420" s="227"/>
      <c r="HU420" s="227"/>
      <c r="HV420" s="227"/>
      <c r="HW420" s="227"/>
      <c r="HX420" s="227"/>
      <c r="HY420" s="227"/>
      <c r="HZ420" s="227"/>
      <c r="IA420" s="227"/>
      <c r="IB420" s="227"/>
      <c r="IC420" s="227"/>
      <c r="ID420" s="227"/>
      <c r="IE420" s="227"/>
      <c r="IF420" s="227"/>
      <c r="IG420" s="227"/>
      <c r="IH420" s="227"/>
      <c r="II420" s="227"/>
      <c r="IJ420" s="227"/>
      <c r="IK420" s="227"/>
      <c r="IL420" s="227"/>
      <c r="IM420" s="227"/>
      <c r="IN420" s="227"/>
      <c r="IO420" s="227"/>
      <c r="IP420" s="227"/>
      <c r="IQ420" s="227"/>
      <c r="IR420" s="227"/>
      <c r="IS420" s="227"/>
      <c r="IT420" s="227"/>
      <c r="IU420" s="227"/>
      <c r="IV420" s="227"/>
    </row>
  </sheetData>
  <mergeCells count="1">
    <mergeCell ref="A27:C27"/>
  </mergeCells>
  <phoneticPr fontId="48" type="noConversion"/>
  <printOptions horizontalCentered="1" verticalCentered="1"/>
  <pageMargins left="0.75" right="0.75" top="1" bottom="1" header="0" footer="0"/>
  <pageSetup scale="62" orientation="portrait" horizontalDpi="120" verticalDpi="72" r:id="rId1"/>
  <headerFooter alignWithMargins="0"/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Hoja8">
    <tabColor theme="6" tint="0.39997558519241921"/>
  </sheetPr>
  <dimension ref="A1:IV265"/>
  <sheetViews>
    <sheetView zoomScaleNormal="100" workbookViewId="0">
      <pane xSplit="3" ySplit="6" topLeftCell="D36" activePane="bottomRight" state="frozen"/>
      <selection pane="topRight" activeCell="D1" sqref="D1"/>
      <selection pane="bottomLeft" activeCell="A7" sqref="A7"/>
      <selection pane="bottomRight" activeCell="D44" sqref="D44"/>
    </sheetView>
  </sheetViews>
  <sheetFormatPr baseColWidth="10" defaultColWidth="8.88671875" defaultRowHeight="13.2"/>
  <cols>
    <col min="1" max="1" width="15.44140625" style="82" customWidth="1"/>
    <col min="2" max="2" width="10" style="14" customWidth="1"/>
    <col min="3" max="3" width="31.44140625" style="1" customWidth="1"/>
    <col min="4" max="4" width="14.44140625" style="142" customWidth="1"/>
    <col min="5" max="5" width="16.5546875" customWidth="1"/>
    <col min="6" max="7" width="13.6640625" customWidth="1"/>
    <col min="8" max="8" width="13.6640625" style="2" bestFit="1" customWidth="1"/>
    <col min="9" max="9" width="16.44140625" style="2" customWidth="1"/>
    <col min="10" max="10" width="14.109375" style="2" bestFit="1" customWidth="1"/>
    <col min="11" max="11" width="13" customWidth="1"/>
    <col min="12" max="12" width="13.44140625" customWidth="1"/>
    <col min="13" max="13" width="13.33203125" customWidth="1"/>
    <col min="14" max="14" width="12.33203125" bestFit="1" customWidth="1"/>
    <col min="15" max="15" width="13" bestFit="1" customWidth="1"/>
    <col min="16" max="18" width="11.6640625" customWidth="1"/>
    <col min="19" max="19" width="13" customWidth="1"/>
    <col min="20" max="21" width="11.6640625" customWidth="1"/>
    <col min="22" max="22" width="13.6640625" customWidth="1"/>
    <col min="23" max="23" width="15.109375" customWidth="1"/>
    <col min="24" max="24" width="13.33203125" customWidth="1"/>
    <col min="25" max="25" width="11.6640625" bestFit="1" customWidth="1"/>
    <col min="26" max="26" width="14.109375" customWidth="1"/>
    <col min="27" max="27" width="11.44140625" customWidth="1"/>
    <col min="28" max="28" width="13.88671875" customWidth="1"/>
    <col min="29" max="29" width="13.33203125" bestFit="1" customWidth="1"/>
    <col min="30" max="30" width="13.109375" customWidth="1"/>
    <col min="31" max="31" width="11.44140625" customWidth="1"/>
    <col min="32" max="34" width="11.6640625" customWidth="1"/>
    <col min="35" max="35" width="14" customWidth="1"/>
    <col min="36" max="36" width="11.6640625" customWidth="1"/>
    <col min="37" max="37" width="13.33203125" bestFit="1" customWidth="1"/>
    <col min="38" max="38" width="14.6640625" customWidth="1"/>
    <col min="39" max="39" width="11.88671875" bestFit="1" customWidth="1"/>
    <col min="40" max="40" width="13.33203125" bestFit="1" customWidth="1"/>
    <col min="41" max="42" width="11.6640625" bestFit="1" customWidth="1"/>
    <col min="43" max="43" width="14.6640625" customWidth="1"/>
    <col min="44" max="44" width="11.44140625" customWidth="1"/>
    <col min="45" max="45" width="13.33203125" bestFit="1" customWidth="1"/>
    <col min="46" max="46" width="14.33203125" bestFit="1" customWidth="1"/>
    <col min="47" max="47" width="12.6640625" customWidth="1"/>
    <col min="48" max="48" width="11.5546875" bestFit="1" customWidth="1"/>
    <col min="49" max="49" width="12.33203125" customWidth="1"/>
    <col min="50" max="50" width="11.5546875" bestFit="1" customWidth="1"/>
    <col min="51" max="51" width="11.44140625" customWidth="1"/>
    <col min="52" max="54" width="11.6640625" bestFit="1" customWidth="1"/>
    <col min="55" max="55" width="11.44140625" customWidth="1"/>
    <col min="56" max="56" width="11.5546875" bestFit="1" customWidth="1"/>
    <col min="57" max="57" width="13.33203125" bestFit="1" customWidth="1"/>
    <col min="58" max="58" width="12.6640625" bestFit="1" customWidth="1"/>
    <col min="59" max="59" width="11.6640625" bestFit="1" customWidth="1"/>
    <col min="60" max="60" width="11.44140625" customWidth="1"/>
    <col min="61" max="61" width="12.6640625" customWidth="1"/>
    <col min="62" max="62" width="11.44140625" customWidth="1"/>
    <col min="63" max="63" width="13.5546875" customWidth="1"/>
    <col min="64" max="66" width="11.44140625" customWidth="1"/>
    <col min="67" max="67" width="11.6640625" bestFit="1" customWidth="1"/>
    <col min="68" max="68" width="11.44140625" customWidth="1"/>
    <col min="69" max="69" width="11.6640625" bestFit="1" customWidth="1"/>
    <col min="70" max="70" width="13.33203125" bestFit="1" customWidth="1"/>
    <col min="71" max="71" width="14.33203125" customWidth="1"/>
    <col min="72" max="72" width="11.6640625" bestFit="1" customWidth="1"/>
    <col min="73" max="73" width="12.33203125" customWidth="1"/>
    <col min="74" max="74" width="15.44140625" customWidth="1"/>
    <col min="75" max="76" width="11.6640625" customWidth="1"/>
    <col min="77" max="77" width="15.44140625" customWidth="1"/>
    <col min="78" max="78" width="14.33203125" bestFit="1" customWidth="1"/>
    <col min="79" max="79" width="13.33203125" bestFit="1" customWidth="1"/>
    <col min="80" max="80" width="11.6640625" bestFit="1" customWidth="1"/>
    <col min="81" max="81" width="13.5546875" style="2" customWidth="1"/>
    <col min="82" max="82" width="13.33203125" style="2" customWidth="1"/>
    <col min="83" max="84" width="14.88671875" style="2" customWidth="1"/>
    <col min="85" max="89" width="13.5546875" style="2" customWidth="1"/>
    <col min="90" max="90" width="11.6640625" style="2" bestFit="1" customWidth="1"/>
    <col min="91" max="94" width="14.33203125" style="2" customWidth="1"/>
    <col min="95" max="95" width="11.44140625" style="2" customWidth="1"/>
    <col min="96" max="96" width="13.44140625" style="2" customWidth="1"/>
    <col min="97" max="97" width="11.44140625" style="2" customWidth="1"/>
    <col min="98" max="98" width="11.6640625" style="2" bestFit="1" customWidth="1"/>
    <col min="99" max="99" width="11.6640625" bestFit="1" customWidth="1"/>
    <col min="100" max="102" width="18.109375" customWidth="1"/>
    <col min="103" max="256" width="11.44140625" customWidth="1"/>
  </cols>
  <sheetData>
    <row r="1" spans="1:256">
      <c r="A1" s="115" t="s">
        <v>0</v>
      </c>
    </row>
    <row r="2" spans="1:256">
      <c r="A2" s="115" t="s">
        <v>1</v>
      </c>
    </row>
    <row r="3" spans="1:256">
      <c r="A3" s="115" t="s">
        <v>1020</v>
      </c>
    </row>
    <row r="4" spans="1:256">
      <c r="A4" s="115" t="str">
        <f>+'CK GASTOS OSN AC MES 1'!A4</f>
        <v>INFORME DE EJECUCION PRESUPUESTARIO 2024, EGRESOS</v>
      </c>
    </row>
    <row r="5" spans="1:256">
      <c r="D5" s="188"/>
      <c r="CC5"/>
      <c r="CJ5">
        <v>200</v>
      </c>
      <c r="CK5">
        <v>202</v>
      </c>
    </row>
    <row r="6" spans="1:256" s="114" customFormat="1">
      <c r="A6" s="116" t="s">
        <v>4</v>
      </c>
      <c r="B6" s="113" t="s">
        <v>5</v>
      </c>
      <c r="C6" s="113" t="s">
        <v>6</v>
      </c>
      <c r="D6" s="191" t="s">
        <v>7</v>
      </c>
      <c r="E6" s="113" t="s">
        <v>8</v>
      </c>
      <c r="F6" s="113" t="s">
        <v>9</v>
      </c>
      <c r="G6" s="113" t="s">
        <v>10</v>
      </c>
      <c r="H6" s="113" t="s">
        <v>11</v>
      </c>
      <c r="I6" s="113" t="s">
        <v>12</v>
      </c>
      <c r="J6" s="113" t="s">
        <v>13</v>
      </c>
      <c r="K6" s="113" t="s">
        <v>14</v>
      </c>
      <c r="L6" s="113" t="s">
        <v>15</v>
      </c>
      <c r="M6" s="113" t="s">
        <v>16</v>
      </c>
      <c r="N6" s="113" t="s">
        <v>17</v>
      </c>
      <c r="O6" s="113" t="s">
        <v>18</v>
      </c>
      <c r="P6" s="113" t="s">
        <v>19</v>
      </c>
      <c r="Q6" s="113" t="s">
        <v>20</v>
      </c>
      <c r="R6" s="113" t="s">
        <v>21</v>
      </c>
      <c r="S6" s="113" t="s">
        <v>22</v>
      </c>
      <c r="T6" s="113" t="s">
        <v>23</v>
      </c>
      <c r="U6" s="113" t="s">
        <v>25</v>
      </c>
      <c r="V6" s="113" t="s">
        <v>26</v>
      </c>
      <c r="W6" s="113" t="s">
        <v>27</v>
      </c>
      <c r="X6" s="113" t="s">
        <v>28</v>
      </c>
      <c r="Y6" s="113" t="s">
        <v>29</v>
      </c>
      <c r="Z6" s="113" t="s">
        <v>30</v>
      </c>
      <c r="AA6" s="113" t="s">
        <v>31</v>
      </c>
      <c r="AB6" s="113" t="s">
        <v>32</v>
      </c>
      <c r="AC6" s="113" t="s">
        <v>33</v>
      </c>
      <c r="AD6" s="113" t="s">
        <v>34</v>
      </c>
      <c r="AE6" s="113" t="s">
        <v>35</v>
      </c>
      <c r="AF6" s="113" t="s">
        <v>36</v>
      </c>
      <c r="AG6" s="113" t="s">
        <v>37</v>
      </c>
      <c r="AH6" s="113" t="s">
        <v>38</v>
      </c>
      <c r="AI6" s="113" t="s">
        <v>39</v>
      </c>
      <c r="AJ6" s="113" t="s">
        <v>40</v>
      </c>
      <c r="AK6" s="113" t="s">
        <v>41</v>
      </c>
      <c r="AL6" s="113" t="s">
        <v>42</v>
      </c>
      <c r="AM6" s="113" t="s">
        <v>43</v>
      </c>
      <c r="AN6" s="113" t="s">
        <v>44</v>
      </c>
      <c r="AO6" s="113" t="s">
        <v>45</v>
      </c>
      <c r="AP6" s="113" t="s">
        <v>46</v>
      </c>
      <c r="AQ6" s="113" t="s">
        <v>47</v>
      </c>
      <c r="AR6" s="113" t="s">
        <v>48</v>
      </c>
      <c r="AS6" s="113" t="s">
        <v>49</v>
      </c>
      <c r="AT6" s="113" t="s">
        <v>51</v>
      </c>
      <c r="AU6" s="113" t="s">
        <v>52</v>
      </c>
      <c r="AV6" s="113" t="s">
        <v>53</v>
      </c>
      <c r="AW6" s="113" t="s">
        <v>54</v>
      </c>
      <c r="AX6" s="113" t="s">
        <v>55</v>
      </c>
      <c r="AY6" s="113" t="s">
        <v>56</v>
      </c>
      <c r="AZ6" s="113" t="s">
        <v>57</v>
      </c>
      <c r="BA6" s="113" t="s">
        <v>60</v>
      </c>
      <c r="BB6" s="113" t="s">
        <v>61</v>
      </c>
      <c r="BC6" s="113" t="s">
        <v>62</v>
      </c>
      <c r="BD6" s="113" t="s">
        <v>63</v>
      </c>
      <c r="BE6" s="113" t="s">
        <v>64</v>
      </c>
      <c r="BF6" s="113" t="s">
        <v>65</v>
      </c>
      <c r="BG6" s="113" t="s">
        <v>66</v>
      </c>
      <c r="BH6" s="113" t="s">
        <v>67</v>
      </c>
      <c r="BI6" s="113" t="s">
        <v>68</v>
      </c>
      <c r="BJ6" s="113" t="s">
        <v>69</v>
      </c>
      <c r="BK6" s="113" t="s">
        <v>70</v>
      </c>
      <c r="BL6" s="113" t="s">
        <v>71</v>
      </c>
      <c r="BM6" s="113" t="s">
        <v>72</v>
      </c>
      <c r="BN6" s="113" t="s">
        <v>73</v>
      </c>
      <c r="BO6" s="113" t="s">
        <v>74</v>
      </c>
      <c r="BP6" s="113" t="s">
        <v>75</v>
      </c>
      <c r="BQ6" s="113" t="s">
        <v>76</v>
      </c>
      <c r="BR6" s="113" t="s">
        <v>77</v>
      </c>
      <c r="BS6" s="113" t="s">
        <v>78</v>
      </c>
      <c r="BT6" s="113" t="s">
        <v>79</v>
      </c>
      <c r="BU6" s="113" t="s">
        <v>80</v>
      </c>
      <c r="BV6" s="113" t="s">
        <v>81</v>
      </c>
      <c r="BW6" s="113" t="s">
        <v>82</v>
      </c>
      <c r="BX6" s="113" t="s">
        <v>83</v>
      </c>
      <c r="BY6" s="113" t="s">
        <v>84</v>
      </c>
      <c r="BZ6" s="113" t="s">
        <v>85</v>
      </c>
      <c r="CA6" s="113" t="s">
        <v>86</v>
      </c>
      <c r="CB6" s="113" t="s">
        <v>87</v>
      </c>
      <c r="CC6" s="113" t="s">
        <v>88</v>
      </c>
      <c r="CD6" s="113" t="s">
        <v>89</v>
      </c>
      <c r="CE6" s="113" t="s">
        <v>90</v>
      </c>
      <c r="CF6" s="113" t="s">
        <v>91</v>
      </c>
      <c r="CG6" s="113" t="s">
        <v>92</v>
      </c>
      <c r="CH6" s="113" t="s">
        <v>93</v>
      </c>
      <c r="CI6" s="113" t="s">
        <v>94</v>
      </c>
      <c r="CJ6" s="113" t="s">
        <v>95</v>
      </c>
      <c r="CK6" s="113" t="s">
        <v>95</v>
      </c>
      <c r="CL6" s="113" t="s">
        <v>96</v>
      </c>
      <c r="CM6" s="113" t="s">
        <v>97</v>
      </c>
      <c r="CN6" s="113" t="s">
        <v>98</v>
      </c>
      <c r="CO6" s="113" t="s">
        <v>228</v>
      </c>
      <c r="CP6" s="113" t="s">
        <v>433</v>
      </c>
      <c r="CQ6" s="113" t="s">
        <v>100</v>
      </c>
      <c r="CR6" s="113" t="s">
        <v>101</v>
      </c>
    </row>
    <row r="7" spans="1:256" s="5" customFormat="1" ht="15" customHeight="1">
      <c r="A7" s="107"/>
      <c r="B7" s="284"/>
      <c r="C7" s="284"/>
      <c r="D7" s="157"/>
      <c r="E7" s="80"/>
      <c r="F7" s="80"/>
      <c r="G7" s="80"/>
      <c r="H7" s="80"/>
      <c r="I7" s="80"/>
      <c r="J7" s="80"/>
      <c r="K7" s="80"/>
      <c r="L7" s="80"/>
      <c r="M7" s="80"/>
      <c r="N7" s="80"/>
      <c r="O7" s="80"/>
      <c r="P7" s="80"/>
      <c r="Q7" s="80"/>
      <c r="R7" s="80"/>
      <c r="S7" s="80"/>
      <c r="T7" s="80"/>
      <c r="U7" s="80"/>
      <c r="V7" s="80"/>
      <c r="W7" s="80"/>
      <c r="X7" s="80"/>
      <c r="Y7" s="80"/>
      <c r="Z7" s="80"/>
      <c r="AA7" s="80"/>
      <c r="AB7" s="80"/>
      <c r="AC7" s="80"/>
      <c r="AD7" s="80"/>
      <c r="AE7" s="80"/>
      <c r="AF7" s="80"/>
      <c r="AG7" s="80"/>
      <c r="AH7" s="80"/>
      <c r="AI7" s="80"/>
      <c r="AJ7" s="80"/>
      <c r="AK7" s="80"/>
      <c r="AL7" s="80"/>
      <c r="AM7" s="80"/>
      <c r="AN7" s="80"/>
      <c r="AO7" s="80"/>
      <c r="AP7" s="80"/>
      <c r="AQ7" s="80"/>
      <c r="AR7" s="80"/>
      <c r="AS7" s="80"/>
      <c r="AT7" s="80"/>
      <c r="AU7" s="80"/>
      <c r="AV7" s="80"/>
      <c r="AW7" s="80"/>
      <c r="AX7" s="80"/>
      <c r="AY7" s="80"/>
      <c r="AZ7" s="80"/>
      <c r="BA7" s="80"/>
      <c r="BB7" s="80"/>
      <c r="BC7" s="80"/>
      <c r="BD7" s="80"/>
      <c r="BE7" s="80"/>
      <c r="BF7" s="80"/>
      <c r="BG7" s="80"/>
      <c r="BH7" s="80"/>
      <c r="BI7" s="80"/>
      <c r="BJ7" s="80"/>
      <c r="BK7" s="80"/>
      <c r="BL7" s="80"/>
      <c r="BM7" s="80"/>
      <c r="BN7" s="80"/>
      <c r="BO7" s="80"/>
      <c r="BP7" s="80"/>
      <c r="BQ7" s="80"/>
      <c r="BR7" s="80"/>
      <c r="BS7" s="80"/>
      <c r="BT7" s="80"/>
      <c r="BU7" s="80"/>
      <c r="BV7" s="80"/>
      <c r="BW7" s="80"/>
      <c r="BX7" s="80"/>
      <c r="BY7" s="80"/>
      <c r="BZ7" s="80"/>
      <c r="CA7" s="80"/>
      <c r="CB7" s="80"/>
      <c r="CC7" s="80"/>
      <c r="CD7" s="80"/>
      <c r="CE7" s="80"/>
      <c r="CF7" s="80"/>
      <c r="CG7" s="80"/>
      <c r="CH7" s="80"/>
      <c r="CI7" s="80"/>
      <c r="CJ7" s="80"/>
      <c r="CK7" s="80"/>
      <c r="CL7" s="80"/>
      <c r="CM7" s="80"/>
      <c r="CN7" s="80"/>
      <c r="CO7" s="80"/>
      <c r="CP7" s="80"/>
      <c r="CQ7" s="80"/>
      <c r="CR7" s="80"/>
      <c r="CS7" s="109"/>
      <c r="CT7" s="109"/>
      <c r="CU7" s="227"/>
      <c r="CV7" s="227"/>
      <c r="CW7" s="227"/>
      <c r="CX7" s="227"/>
      <c r="CY7" s="227"/>
      <c r="CZ7" s="227"/>
      <c r="DA7" s="227"/>
      <c r="DB7" s="227"/>
      <c r="DC7" s="227"/>
      <c r="DD7" s="227"/>
      <c r="DE7" s="227"/>
      <c r="DF7" s="227"/>
      <c r="DG7" s="227"/>
      <c r="DH7" s="227"/>
      <c r="DI7" s="227"/>
      <c r="DJ7" s="227"/>
      <c r="DK7" s="227"/>
      <c r="DL7" s="227"/>
      <c r="DM7" s="227"/>
      <c r="DN7" s="227"/>
      <c r="DO7" s="227"/>
      <c r="DP7" s="227"/>
      <c r="DQ7" s="227"/>
      <c r="DR7" s="227"/>
      <c r="DS7" s="227"/>
      <c r="DT7" s="227"/>
      <c r="DU7" s="227"/>
      <c r="DV7" s="227"/>
      <c r="DW7" s="227"/>
      <c r="DX7" s="227"/>
      <c r="DY7" s="227"/>
      <c r="DZ7" s="227"/>
      <c r="EA7" s="227"/>
      <c r="EB7" s="227"/>
      <c r="EC7" s="227"/>
      <c r="ED7" s="227"/>
      <c r="EE7" s="227"/>
      <c r="EF7" s="227"/>
      <c r="EG7" s="227"/>
      <c r="EH7" s="227"/>
      <c r="EI7" s="227"/>
      <c r="EJ7" s="227"/>
      <c r="EK7" s="227"/>
      <c r="EL7" s="227"/>
      <c r="EM7" s="227"/>
      <c r="EN7" s="227"/>
      <c r="EO7" s="227"/>
      <c r="EP7" s="227"/>
      <c r="EQ7" s="227"/>
      <c r="ER7" s="227"/>
      <c r="ES7" s="227"/>
      <c r="ET7" s="227"/>
      <c r="EU7" s="227"/>
      <c r="EV7" s="227"/>
      <c r="EW7" s="227"/>
      <c r="EX7" s="227"/>
      <c r="EY7" s="227"/>
      <c r="EZ7" s="227"/>
      <c r="FA7" s="227"/>
      <c r="FB7" s="227"/>
      <c r="FC7" s="227"/>
      <c r="FD7" s="227"/>
      <c r="FE7" s="227"/>
      <c r="FF7" s="227"/>
      <c r="FG7" s="227"/>
      <c r="FH7" s="227"/>
      <c r="FI7" s="227"/>
      <c r="FJ7" s="227"/>
      <c r="FK7" s="227"/>
      <c r="FL7" s="227"/>
      <c r="FM7" s="227"/>
      <c r="FN7" s="227"/>
      <c r="FO7" s="227"/>
      <c r="FP7" s="227"/>
      <c r="FQ7" s="227"/>
      <c r="FR7" s="227"/>
      <c r="FS7" s="227"/>
      <c r="FT7" s="227"/>
      <c r="FU7" s="227"/>
      <c r="FV7" s="227"/>
      <c r="FW7" s="227"/>
      <c r="FX7" s="227"/>
      <c r="FY7" s="227"/>
      <c r="FZ7" s="227"/>
      <c r="GA7" s="227"/>
      <c r="GB7" s="227"/>
      <c r="GC7" s="227"/>
      <c r="GD7" s="227"/>
      <c r="GE7" s="227"/>
      <c r="GF7" s="227"/>
      <c r="GG7" s="227"/>
      <c r="GH7" s="227"/>
      <c r="GI7" s="227"/>
      <c r="GJ7" s="227"/>
      <c r="GK7" s="227"/>
      <c r="GL7" s="227"/>
      <c r="GM7" s="227"/>
      <c r="GN7" s="227"/>
      <c r="GO7" s="227"/>
      <c r="GP7" s="227"/>
      <c r="GQ7" s="227"/>
      <c r="GR7" s="227"/>
      <c r="GS7" s="227"/>
      <c r="GT7" s="227"/>
      <c r="GU7" s="227"/>
      <c r="GV7" s="227"/>
      <c r="GW7" s="227"/>
      <c r="GX7" s="227"/>
      <c r="GY7" s="227"/>
      <c r="GZ7" s="227"/>
      <c r="HA7" s="227"/>
      <c r="HB7" s="227"/>
      <c r="HC7" s="227"/>
      <c r="HD7" s="227"/>
      <c r="HE7" s="227"/>
      <c r="HF7" s="227"/>
      <c r="HG7" s="227"/>
      <c r="HH7" s="227"/>
      <c r="HI7" s="227"/>
      <c r="HJ7" s="227"/>
      <c r="HK7" s="227"/>
      <c r="HL7" s="227"/>
      <c r="HM7" s="227"/>
      <c r="HN7" s="227"/>
      <c r="HO7" s="227"/>
      <c r="HP7" s="227"/>
      <c r="HQ7" s="227"/>
      <c r="HR7" s="227"/>
      <c r="HS7" s="227"/>
      <c r="HT7" s="227"/>
      <c r="HU7" s="227"/>
      <c r="HV7" s="227"/>
      <c r="HW7" s="227"/>
      <c r="HX7" s="227"/>
      <c r="HY7" s="227"/>
      <c r="HZ7" s="227"/>
      <c r="IA7" s="227"/>
      <c r="IB7" s="227"/>
      <c r="IC7" s="227"/>
      <c r="ID7" s="227"/>
      <c r="IE7" s="227"/>
      <c r="IF7" s="227"/>
      <c r="IG7" s="227"/>
      <c r="IH7" s="227"/>
      <c r="II7" s="227"/>
      <c r="IJ7" s="227"/>
      <c r="IK7" s="227"/>
      <c r="IL7" s="227"/>
      <c r="IM7" s="227"/>
      <c r="IN7" s="227"/>
      <c r="IO7" s="227"/>
      <c r="IP7" s="227"/>
      <c r="IQ7" s="227"/>
      <c r="IR7" s="227"/>
      <c r="IS7" s="227"/>
      <c r="IT7" s="227"/>
      <c r="IU7" s="227"/>
      <c r="IV7" s="227"/>
    </row>
    <row r="8" spans="1:256" s="5" customFormat="1" ht="15" customHeight="1">
      <c r="A8" s="235" t="s">
        <v>1028</v>
      </c>
      <c r="B8" s="284"/>
      <c r="C8" s="284"/>
      <c r="D8" s="157"/>
      <c r="E8" s="80"/>
      <c r="F8" s="80"/>
      <c r="G8" s="80"/>
      <c r="H8" s="80"/>
      <c r="I8" s="80"/>
      <c r="J8" s="80"/>
      <c r="K8" s="80"/>
      <c r="L8" s="142"/>
      <c r="M8" s="80"/>
      <c r="N8" s="80"/>
      <c r="O8" s="80"/>
      <c r="P8" s="80"/>
      <c r="Q8" s="80"/>
      <c r="R8" s="80"/>
      <c r="S8" s="80"/>
      <c r="T8" s="80"/>
      <c r="U8" s="80"/>
      <c r="V8" s="80"/>
      <c r="W8" s="80"/>
      <c r="X8" s="80"/>
      <c r="Y8" s="80"/>
      <c r="Z8" s="80"/>
      <c r="AA8" s="80"/>
      <c r="AB8" s="80"/>
      <c r="AC8" s="80"/>
      <c r="AD8" s="80"/>
      <c r="AE8" s="80"/>
      <c r="AF8" s="80"/>
      <c r="AG8" s="80"/>
      <c r="AH8" s="80"/>
      <c r="AI8" s="80"/>
      <c r="AJ8" s="80"/>
      <c r="AK8" s="80"/>
      <c r="AL8" s="80"/>
      <c r="AM8" s="80"/>
      <c r="AN8" s="80"/>
      <c r="AO8" s="80"/>
      <c r="AP8" s="80"/>
      <c r="AQ8" s="80"/>
      <c r="AR8" s="80"/>
      <c r="AS8" s="80"/>
      <c r="AT8" s="80"/>
      <c r="AU8" s="80"/>
      <c r="AV8" s="80"/>
      <c r="AW8" s="80"/>
      <c r="AX8" s="80"/>
      <c r="AY8" s="80"/>
      <c r="AZ8" s="80"/>
      <c r="BA8" s="80"/>
      <c r="BB8" s="80"/>
      <c r="BC8" s="80"/>
      <c r="BD8" s="80"/>
      <c r="BE8" s="80"/>
      <c r="BF8" s="80"/>
      <c r="BG8" s="80"/>
      <c r="BH8" s="80"/>
      <c r="BI8" s="80"/>
      <c r="BJ8" s="80"/>
      <c r="BK8" s="80"/>
      <c r="BL8" s="80"/>
      <c r="BM8" s="80"/>
      <c r="BN8" s="80"/>
      <c r="BO8" s="80"/>
      <c r="BP8" s="80"/>
      <c r="BQ8" s="80"/>
      <c r="BR8" s="80"/>
      <c r="BS8" s="80"/>
      <c r="BT8" s="80"/>
      <c r="BU8" s="80"/>
      <c r="BV8" s="80"/>
      <c r="BW8" s="80"/>
      <c r="BX8" s="80"/>
      <c r="BY8" s="80"/>
      <c r="BZ8" s="80"/>
      <c r="CA8" s="80"/>
      <c r="CB8" s="80"/>
      <c r="CC8" s="80"/>
      <c r="CD8" s="80"/>
      <c r="CE8" s="80"/>
      <c r="CF8" s="80"/>
      <c r="CG8" s="80"/>
      <c r="CH8" s="80"/>
      <c r="CI8" s="80"/>
      <c r="CJ8" s="80">
        <v>184279.61</v>
      </c>
      <c r="CK8" s="80"/>
      <c r="CL8" s="80"/>
      <c r="CM8" s="80"/>
      <c r="CN8" s="80"/>
      <c r="CO8" s="80"/>
      <c r="CP8" s="80"/>
      <c r="CQ8" s="80"/>
      <c r="CR8" s="80"/>
      <c r="CS8" s="109"/>
      <c r="CT8" s="109"/>
      <c r="CU8" s="227"/>
      <c r="CV8" s="227"/>
      <c r="CW8" s="227"/>
      <c r="CX8" s="227"/>
      <c r="CY8" s="227"/>
      <c r="CZ8" s="227"/>
      <c r="DA8" s="227"/>
      <c r="DB8" s="227"/>
      <c r="DC8" s="227"/>
      <c r="DD8" s="227"/>
      <c r="DE8" s="227"/>
      <c r="DF8" s="227"/>
      <c r="DG8" s="227"/>
      <c r="DH8" s="227"/>
      <c r="DI8" s="227"/>
      <c r="DJ8" s="227"/>
      <c r="DK8" s="227"/>
      <c r="DL8" s="227"/>
      <c r="DM8" s="227"/>
      <c r="DN8" s="227"/>
      <c r="DO8" s="227"/>
      <c r="DP8" s="227"/>
      <c r="DQ8" s="227"/>
      <c r="DR8" s="227"/>
      <c r="DS8" s="227"/>
      <c r="DT8" s="227"/>
      <c r="DU8" s="227"/>
      <c r="DV8" s="227"/>
      <c r="DW8" s="227"/>
      <c r="DX8" s="227"/>
      <c r="DY8" s="227"/>
      <c r="DZ8" s="227"/>
      <c r="EA8" s="227"/>
      <c r="EB8" s="227"/>
      <c r="EC8" s="227"/>
      <c r="ED8" s="227"/>
      <c r="EE8" s="227"/>
      <c r="EF8" s="227"/>
      <c r="EG8" s="227"/>
      <c r="EH8" s="227"/>
      <c r="EI8" s="227"/>
      <c r="EJ8" s="227"/>
      <c r="EK8" s="227"/>
      <c r="EL8" s="227"/>
      <c r="EM8" s="227"/>
      <c r="EN8" s="227"/>
      <c r="EO8" s="227"/>
      <c r="EP8" s="227"/>
      <c r="EQ8" s="227"/>
      <c r="ER8" s="227"/>
      <c r="ES8" s="227"/>
      <c r="ET8" s="227"/>
      <c r="EU8" s="227"/>
      <c r="EV8" s="227"/>
      <c r="EW8" s="227"/>
      <c r="EX8" s="227"/>
      <c r="EY8" s="227"/>
      <c r="EZ8" s="227"/>
      <c r="FA8" s="227"/>
      <c r="FB8" s="227"/>
      <c r="FC8" s="227"/>
      <c r="FD8" s="227"/>
      <c r="FE8" s="227"/>
      <c r="FF8" s="227"/>
      <c r="FG8" s="227"/>
      <c r="FH8" s="227"/>
      <c r="FI8" s="227"/>
      <c r="FJ8" s="227"/>
      <c r="FK8" s="227"/>
      <c r="FL8" s="227"/>
      <c r="FM8" s="227"/>
      <c r="FN8" s="227"/>
      <c r="FO8" s="227"/>
      <c r="FP8" s="227"/>
      <c r="FQ8" s="227"/>
      <c r="FR8" s="227"/>
      <c r="FS8" s="227"/>
      <c r="FT8" s="227"/>
      <c r="FU8" s="227"/>
      <c r="FV8" s="227"/>
      <c r="FW8" s="227"/>
      <c r="FX8" s="227"/>
      <c r="FY8" s="227"/>
      <c r="FZ8" s="227"/>
      <c r="GA8" s="227"/>
      <c r="GB8" s="227"/>
      <c r="GC8" s="227"/>
      <c r="GD8" s="227"/>
      <c r="GE8" s="227"/>
      <c r="GF8" s="227"/>
      <c r="GG8" s="227"/>
      <c r="GH8" s="227"/>
      <c r="GI8" s="227"/>
      <c r="GJ8" s="227"/>
      <c r="GK8" s="227"/>
      <c r="GL8" s="227"/>
      <c r="GM8" s="227"/>
      <c r="GN8" s="227"/>
      <c r="GO8" s="227"/>
      <c r="GP8" s="227"/>
      <c r="GQ8" s="227"/>
      <c r="GR8" s="227"/>
      <c r="GS8" s="227"/>
      <c r="GT8" s="227"/>
      <c r="GU8" s="227"/>
      <c r="GV8" s="227"/>
      <c r="GW8" s="227"/>
      <c r="GX8" s="227"/>
      <c r="GY8" s="227"/>
      <c r="GZ8" s="227"/>
      <c r="HA8" s="227"/>
      <c r="HB8" s="227"/>
      <c r="HC8" s="227"/>
      <c r="HD8" s="227"/>
      <c r="HE8" s="227"/>
      <c r="HF8" s="227"/>
      <c r="HG8" s="227"/>
      <c r="HH8" s="227"/>
      <c r="HI8" s="227"/>
      <c r="HJ8" s="227"/>
      <c r="HK8" s="227"/>
      <c r="HL8" s="227"/>
      <c r="HM8" s="227"/>
      <c r="HN8" s="227"/>
      <c r="HO8" s="227"/>
      <c r="HP8" s="227"/>
      <c r="HQ8" s="227"/>
      <c r="HR8" s="227"/>
      <c r="HS8" s="227"/>
      <c r="HT8" s="227"/>
      <c r="HU8" s="227"/>
      <c r="HV8" s="227"/>
      <c r="HW8" s="227"/>
      <c r="HX8" s="227"/>
      <c r="HY8" s="227"/>
      <c r="HZ8" s="227"/>
      <c r="IA8" s="227"/>
      <c r="IB8" s="227"/>
      <c r="IC8" s="227"/>
      <c r="ID8" s="227"/>
      <c r="IE8" s="227"/>
      <c r="IF8" s="227"/>
      <c r="IG8" s="227"/>
      <c r="IH8" s="227"/>
      <c r="II8" s="227"/>
      <c r="IJ8" s="227"/>
      <c r="IK8" s="227"/>
      <c r="IL8" s="227"/>
      <c r="IM8" s="227"/>
      <c r="IN8" s="227"/>
      <c r="IO8" s="227"/>
      <c r="IP8" s="227"/>
      <c r="IQ8" s="227"/>
      <c r="IR8" s="227"/>
      <c r="IS8" s="227"/>
      <c r="IT8" s="227"/>
      <c r="IU8" s="227"/>
      <c r="IV8" s="227"/>
    </row>
    <row r="9" spans="1:256" ht="13.2" customHeight="1">
      <c r="A9" s="235" t="s">
        <v>1029</v>
      </c>
      <c r="B9" s="284"/>
      <c r="C9" s="284"/>
      <c r="D9"/>
      <c r="E9" s="74"/>
      <c r="F9" s="74"/>
      <c r="G9" s="74"/>
      <c r="H9" s="142"/>
      <c r="I9" s="74"/>
      <c r="J9" s="74"/>
      <c r="K9" s="74"/>
      <c r="L9" s="74"/>
      <c r="M9" s="142"/>
      <c r="N9" s="142"/>
      <c r="O9" s="142"/>
      <c r="P9" s="142"/>
      <c r="Q9" s="74"/>
      <c r="R9" s="74"/>
      <c r="S9" s="142"/>
      <c r="T9" s="142"/>
      <c r="U9" s="142"/>
      <c r="V9" s="74"/>
      <c r="W9" s="74"/>
      <c r="X9" s="142"/>
      <c r="Y9" s="142"/>
      <c r="Z9" s="142"/>
      <c r="AA9" s="157"/>
      <c r="AB9" s="142"/>
      <c r="AC9" s="142"/>
      <c r="AD9" s="157"/>
      <c r="AE9" s="74"/>
      <c r="AF9" s="74"/>
      <c r="AG9" s="74"/>
      <c r="AH9" s="74"/>
      <c r="AI9" s="74"/>
      <c r="AJ9" s="74"/>
      <c r="AK9" s="74"/>
      <c r="AL9" s="142"/>
      <c r="AM9" s="157"/>
      <c r="AN9" s="142"/>
      <c r="AO9" s="157"/>
      <c r="AP9" s="74"/>
      <c r="AQ9" s="142"/>
      <c r="AR9" s="142"/>
      <c r="AS9" s="74"/>
      <c r="AT9" s="74"/>
      <c r="AU9" s="142"/>
      <c r="AV9" s="142"/>
      <c r="AW9" s="74"/>
      <c r="AX9" s="142"/>
      <c r="AY9" s="74"/>
      <c r="AZ9" s="74"/>
      <c r="BA9" s="74"/>
      <c r="BB9" s="74"/>
      <c r="BC9" s="74"/>
      <c r="BD9" s="74"/>
      <c r="BE9" s="74"/>
      <c r="BF9" s="74"/>
      <c r="BG9" s="142"/>
      <c r="BH9" s="80"/>
      <c r="BI9" s="142"/>
      <c r="BJ9" s="74"/>
      <c r="BK9" s="142"/>
      <c r="BL9" s="142"/>
      <c r="BM9" s="142"/>
      <c r="BN9" s="142"/>
      <c r="BO9" s="74"/>
      <c r="BP9" s="74"/>
      <c r="BQ9" s="142"/>
      <c r="BR9" s="74"/>
      <c r="BS9" s="74"/>
      <c r="BT9" s="157"/>
      <c r="BU9" s="157"/>
      <c r="BV9" s="142"/>
      <c r="BW9" s="142"/>
      <c r="BX9" s="74"/>
      <c r="BY9" s="74"/>
      <c r="BZ9" s="74"/>
      <c r="CA9" s="74"/>
      <c r="CB9" s="74"/>
      <c r="CC9" s="74"/>
      <c r="CD9" s="142"/>
      <c r="CE9" s="142"/>
      <c r="CF9" s="74"/>
      <c r="CG9" s="74"/>
      <c r="CH9" s="74"/>
      <c r="CI9" s="74"/>
      <c r="CJ9" s="74"/>
      <c r="CK9" s="74">
        <v>29343.89</v>
      </c>
      <c r="CL9" s="74"/>
      <c r="CM9" s="74"/>
      <c r="CN9" s="74"/>
      <c r="CO9" s="74"/>
      <c r="CP9" s="74"/>
      <c r="CQ9" s="74"/>
      <c r="CR9" s="74"/>
      <c r="CS9" s="74"/>
      <c r="CT9" s="74"/>
      <c r="CU9" s="74"/>
      <c r="CV9" s="2"/>
      <c r="CW9" s="2"/>
    </row>
    <row r="10" spans="1:256" ht="15" customHeight="1">
      <c r="A10" s="107"/>
      <c r="B10" s="284"/>
      <c r="C10" s="284"/>
      <c r="D10"/>
      <c r="E10" s="74"/>
      <c r="F10" s="74"/>
      <c r="G10" s="74"/>
      <c r="H10" s="142"/>
      <c r="I10" s="142"/>
      <c r="J10" s="74"/>
      <c r="K10" s="74"/>
      <c r="L10" s="74"/>
      <c r="M10" s="74"/>
      <c r="N10" s="74"/>
      <c r="O10" s="74"/>
      <c r="P10" s="74"/>
      <c r="Q10" s="74"/>
      <c r="R10" s="74"/>
      <c r="S10" s="74"/>
      <c r="T10" s="74"/>
      <c r="U10" s="74"/>
      <c r="V10" s="74"/>
      <c r="W10" s="74"/>
      <c r="X10" s="74"/>
      <c r="Y10" s="74"/>
      <c r="Z10" s="74"/>
      <c r="AA10" s="74"/>
      <c r="AB10" s="74"/>
      <c r="AC10" s="74"/>
      <c r="AD10" s="74"/>
      <c r="AE10" s="74"/>
      <c r="AF10" s="74"/>
      <c r="AG10" s="74"/>
      <c r="AH10" s="74"/>
      <c r="AI10" s="74"/>
      <c r="AJ10" s="74"/>
      <c r="AK10" s="74"/>
      <c r="AL10" s="74"/>
      <c r="AM10" s="74"/>
      <c r="AN10" s="74"/>
      <c r="AO10" s="74"/>
      <c r="AP10" s="74"/>
      <c r="AQ10" s="74"/>
      <c r="AR10" s="74"/>
      <c r="AS10" s="74"/>
      <c r="AT10" s="74"/>
      <c r="AU10" s="74"/>
      <c r="AV10" s="74"/>
      <c r="AW10" s="74"/>
      <c r="AX10" s="74"/>
      <c r="AY10" s="74"/>
      <c r="AZ10" s="74"/>
      <c r="BA10" s="74"/>
      <c r="BB10" s="74"/>
      <c r="BC10" s="74"/>
      <c r="BD10" s="74"/>
      <c r="BE10" s="74"/>
      <c r="BF10" s="74"/>
      <c r="BG10" s="74"/>
      <c r="BH10" s="74"/>
      <c r="BI10" s="74"/>
      <c r="BJ10" s="74"/>
      <c r="BK10" s="74"/>
      <c r="BL10" s="74"/>
      <c r="BM10" s="74"/>
      <c r="BN10" s="74"/>
      <c r="BO10" s="74"/>
      <c r="BP10" s="74"/>
      <c r="BQ10" s="74"/>
      <c r="BR10" s="74"/>
      <c r="BS10" s="74"/>
      <c r="BT10" s="74"/>
      <c r="BU10" s="74"/>
      <c r="BV10" s="74"/>
      <c r="BW10" s="74"/>
      <c r="BX10" s="74"/>
      <c r="BY10" s="74"/>
      <c r="BZ10" s="74"/>
      <c r="CA10" s="74"/>
      <c r="CB10" s="74"/>
      <c r="CC10" s="74"/>
      <c r="CD10" s="74"/>
      <c r="CE10" s="74"/>
      <c r="CF10" s="74"/>
      <c r="CG10" s="74"/>
      <c r="CH10" s="74"/>
      <c r="CI10" s="74"/>
      <c r="CJ10" s="74"/>
      <c r="CK10" s="74"/>
      <c r="CL10" s="74"/>
      <c r="CM10" s="74"/>
      <c r="CN10" s="74"/>
      <c r="CO10" s="74"/>
      <c r="CP10" s="74"/>
      <c r="CQ10" s="74"/>
      <c r="CR10" s="74"/>
    </row>
    <row r="11" spans="1:256" ht="15" customHeight="1">
      <c r="A11" s="235" t="s">
        <v>350</v>
      </c>
      <c r="B11" s="428"/>
      <c r="C11" s="428"/>
      <c r="D11"/>
      <c r="E11" s="74"/>
      <c r="F11" s="74"/>
      <c r="G11" s="74"/>
      <c r="H11" s="142"/>
      <c r="I11" s="142"/>
      <c r="J11" s="74"/>
      <c r="K11" s="74"/>
      <c r="L11" s="74"/>
      <c r="M11" s="74"/>
      <c r="N11" s="74"/>
      <c r="O11" s="74"/>
      <c r="P11" s="74"/>
      <c r="Q11" s="74"/>
      <c r="R11" s="74"/>
      <c r="S11" s="74"/>
      <c r="T11" s="74"/>
      <c r="U11" s="74"/>
      <c r="V11" s="74"/>
      <c r="W11" s="74"/>
      <c r="X11" s="74"/>
      <c r="Y11" s="74"/>
      <c r="Z11" s="74"/>
      <c r="AA11" s="74"/>
      <c r="AB11" s="74"/>
      <c r="AC11" s="74"/>
      <c r="AD11" s="74"/>
      <c r="AE11" s="74"/>
      <c r="AF11" s="74"/>
      <c r="AG11" s="74"/>
      <c r="AH11" s="74"/>
      <c r="AI11" s="74"/>
      <c r="AJ11" s="74"/>
      <c r="AK11" s="74"/>
      <c r="AL11" s="74"/>
      <c r="AM11" s="74"/>
      <c r="AN11" s="74"/>
      <c r="AO11" s="74"/>
      <c r="AP11" s="74"/>
      <c r="AQ11" s="74"/>
      <c r="AR11" s="74"/>
      <c r="AS11" s="74"/>
      <c r="AT11" s="74"/>
      <c r="AU11" s="74"/>
      <c r="AV11" s="74"/>
      <c r="AW11" s="74"/>
      <c r="AX11" s="74"/>
      <c r="AY11" s="74"/>
      <c r="AZ11" s="74"/>
      <c r="BA11" s="74"/>
      <c r="BB11" s="74"/>
      <c r="BC11" s="74"/>
      <c r="BD11" s="74"/>
      <c r="BE11" s="74"/>
      <c r="BF11" s="74"/>
      <c r="BG11" s="74"/>
      <c r="BH11" s="74"/>
      <c r="BI11" s="74"/>
      <c r="BJ11" s="74"/>
      <c r="BK11" s="74"/>
      <c r="BL11" s="74"/>
      <c r="BM11" s="74"/>
      <c r="BN11" s="74"/>
      <c r="BO11" s="74"/>
      <c r="BP11" s="74"/>
      <c r="BQ11" s="74"/>
      <c r="BR11" s="74"/>
      <c r="BS11" s="74"/>
      <c r="BT11" s="74"/>
      <c r="BU11" s="74"/>
      <c r="BV11" s="74"/>
      <c r="BW11" s="74"/>
      <c r="BX11" s="74"/>
      <c r="BY11" s="74"/>
      <c r="BZ11" s="74"/>
      <c r="CA11" s="74"/>
      <c r="CB11" s="74"/>
      <c r="CC11" s="74"/>
      <c r="CD11" s="74"/>
      <c r="CE11" s="74"/>
      <c r="CF11" s="74"/>
      <c r="CG11" s="74"/>
      <c r="CH11" s="74"/>
      <c r="CI11" s="74"/>
      <c r="CJ11" s="74">
        <v>184279.61</v>
      </c>
      <c r="CK11" s="74"/>
      <c r="CL11" s="74"/>
      <c r="CM11" s="74"/>
      <c r="CN11" s="74"/>
      <c r="CO11" s="74"/>
      <c r="CP11" s="74"/>
      <c r="CQ11" s="74"/>
      <c r="CR11" s="74"/>
    </row>
    <row r="12" spans="1:256">
      <c r="A12" s="235" t="s">
        <v>351</v>
      </c>
      <c r="B12" s="284"/>
      <c r="C12" s="284"/>
      <c r="E12" s="74"/>
      <c r="F12" s="142"/>
      <c r="G12" s="74"/>
      <c r="H12" s="142"/>
      <c r="I12" s="74"/>
      <c r="J12" s="74"/>
      <c r="K12" s="74"/>
      <c r="L12" s="142"/>
      <c r="M12" s="74"/>
      <c r="N12" s="142"/>
      <c r="O12" s="74"/>
      <c r="P12" s="74"/>
      <c r="Q12" s="74"/>
      <c r="R12" s="74"/>
      <c r="S12" s="74"/>
      <c r="T12" s="74"/>
      <c r="U12" s="74"/>
      <c r="V12" s="74"/>
      <c r="W12" s="74"/>
      <c r="X12" s="74"/>
      <c r="Y12" s="74"/>
      <c r="Z12" s="74"/>
      <c r="AA12" s="74"/>
      <c r="AB12" s="74"/>
      <c r="AC12" s="74"/>
      <c r="AD12" s="74"/>
      <c r="AE12" s="74"/>
      <c r="AF12" s="74"/>
      <c r="AG12" s="74"/>
      <c r="AH12" s="74"/>
      <c r="AI12" s="74"/>
      <c r="AJ12" s="74"/>
      <c r="AK12" s="74"/>
      <c r="AL12" s="74"/>
      <c r="AM12" s="74"/>
      <c r="AN12" s="74"/>
      <c r="AO12" s="74"/>
      <c r="AP12" s="74"/>
      <c r="AQ12" s="74"/>
      <c r="AR12" s="74"/>
      <c r="AS12" s="74"/>
      <c r="AT12" s="74"/>
      <c r="AU12" s="74"/>
      <c r="AV12" s="74"/>
      <c r="AW12" s="74"/>
      <c r="AX12" s="74"/>
      <c r="AY12" s="74"/>
      <c r="AZ12" s="74"/>
      <c r="BA12" s="74"/>
      <c r="BB12" s="74"/>
      <c r="BC12" s="74"/>
      <c r="BD12" s="74"/>
      <c r="BE12" s="74"/>
      <c r="BF12" s="74"/>
      <c r="BG12" s="74"/>
      <c r="BH12" s="74"/>
      <c r="BI12" s="74"/>
      <c r="BJ12" s="74"/>
      <c r="BK12" s="74"/>
      <c r="BL12" s="74"/>
      <c r="BM12" s="74"/>
      <c r="BN12" s="74"/>
      <c r="BO12" s="74"/>
      <c r="BP12" s="74"/>
      <c r="BQ12" s="74"/>
      <c r="BR12" s="74"/>
      <c r="BS12" s="74"/>
      <c r="BT12" s="74"/>
      <c r="BU12" s="74"/>
      <c r="BV12" s="74"/>
      <c r="BW12" s="74"/>
      <c r="BX12" s="74"/>
      <c r="BY12" s="74"/>
      <c r="BZ12" s="74"/>
      <c r="CA12" s="74"/>
      <c r="CB12" s="74"/>
      <c r="CC12" s="74"/>
      <c r="CD12" s="74"/>
      <c r="CE12" s="74"/>
      <c r="CF12" s="74"/>
      <c r="CG12" s="74"/>
      <c r="CH12" s="74"/>
      <c r="CI12" s="74"/>
      <c r="CJ12" s="74"/>
      <c r="CK12" s="74">
        <v>29343.89</v>
      </c>
      <c r="CL12" s="74"/>
      <c r="CM12" s="74"/>
      <c r="CN12" s="74"/>
      <c r="CO12" s="74"/>
      <c r="CP12" s="74"/>
      <c r="CQ12" s="74"/>
      <c r="CR12" s="74"/>
    </row>
    <row r="13" spans="1:256" ht="15" customHeight="1">
      <c r="A13" s="107"/>
      <c r="B13" s="284"/>
      <c r="C13" s="284"/>
      <c r="D13"/>
      <c r="E13" s="74"/>
      <c r="F13" s="74"/>
      <c r="G13" s="74"/>
      <c r="H13" s="142"/>
      <c r="I13" s="209"/>
      <c r="J13" s="74"/>
      <c r="K13" s="74"/>
      <c r="L13" s="74"/>
      <c r="M13" s="74"/>
      <c r="N13" s="74"/>
      <c r="O13" s="74"/>
      <c r="P13" s="74"/>
      <c r="Q13" s="74"/>
      <c r="R13" s="74"/>
      <c r="S13" s="74"/>
      <c r="T13" s="74"/>
      <c r="U13" s="74"/>
      <c r="V13" s="74"/>
      <c r="W13" s="74"/>
      <c r="X13" s="74"/>
      <c r="Y13" s="74"/>
      <c r="Z13" s="74"/>
      <c r="AA13" s="74"/>
      <c r="AB13" s="74"/>
      <c r="AC13" s="74"/>
      <c r="AD13" s="74"/>
      <c r="AE13" s="74"/>
      <c r="AF13" s="74"/>
      <c r="AG13" s="74"/>
      <c r="AH13" s="74"/>
      <c r="AI13" s="74"/>
      <c r="AJ13" s="74"/>
      <c r="AK13" s="74"/>
      <c r="AL13" s="74"/>
      <c r="AM13" s="74"/>
      <c r="AN13" s="74"/>
      <c r="AO13" s="74"/>
      <c r="AP13" s="74"/>
      <c r="AQ13" s="74"/>
      <c r="AR13" s="74"/>
      <c r="AS13" s="74"/>
      <c r="AT13" s="74"/>
      <c r="AU13" s="74"/>
      <c r="AV13" s="74"/>
      <c r="AW13" s="74"/>
      <c r="AX13" s="74"/>
      <c r="AY13" s="74"/>
      <c r="AZ13" s="74"/>
      <c r="BA13" s="74"/>
      <c r="BB13" s="74"/>
      <c r="BC13" s="74"/>
      <c r="BD13" s="74"/>
      <c r="BE13" s="74"/>
      <c r="BF13" s="74"/>
      <c r="BG13" s="74"/>
      <c r="BH13" s="74"/>
      <c r="BI13" s="74"/>
      <c r="BJ13" s="74"/>
      <c r="BK13" s="74"/>
      <c r="BL13" s="74"/>
      <c r="BM13" s="74"/>
      <c r="BN13" s="74"/>
      <c r="BO13" s="74"/>
      <c r="BP13" s="74"/>
      <c r="BQ13" s="74"/>
      <c r="BR13" s="74"/>
      <c r="BS13" s="74"/>
      <c r="BT13" s="74"/>
      <c r="BU13" s="74"/>
      <c r="BV13" s="74"/>
      <c r="BW13" s="74"/>
      <c r="BX13" s="74"/>
      <c r="BY13" s="74"/>
      <c r="BZ13" s="74"/>
      <c r="CA13" s="74"/>
      <c r="CB13" s="74"/>
      <c r="CC13" s="74"/>
      <c r="CD13" s="74"/>
      <c r="CE13" s="74"/>
      <c r="CF13" s="74"/>
      <c r="CG13" s="74"/>
      <c r="CH13" s="74"/>
      <c r="CI13" s="74"/>
      <c r="CJ13" s="74"/>
      <c r="CK13" s="74"/>
      <c r="CL13" s="74"/>
      <c r="CM13" s="74"/>
      <c r="CN13" s="74"/>
      <c r="CO13" s="74"/>
      <c r="CP13" s="74"/>
      <c r="CQ13" s="74"/>
      <c r="CR13" s="74"/>
    </row>
    <row r="14" spans="1:256" ht="15" customHeight="1">
      <c r="A14" s="739"/>
      <c r="B14" s="742"/>
      <c r="C14" s="675" t="s">
        <v>352</v>
      </c>
      <c r="D14" s="404"/>
      <c r="E14" s="293"/>
      <c r="F14" s="293"/>
      <c r="G14" s="293"/>
      <c r="H14" s="404"/>
      <c r="I14" s="293"/>
      <c r="J14" s="293">
        <v>18168549.649999999</v>
      </c>
      <c r="K14" s="293"/>
      <c r="L14" s="293"/>
      <c r="M14" s="404"/>
      <c r="N14" s="404"/>
      <c r="O14" s="404"/>
      <c r="P14" s="404"/>
      <c r="Q14" s="293"/>
      <c r="R14" s="293"/>
      <c r="S14" s="404"/>
      <c r="T14" s="404"/>
      <c r="U14" s="404"/>
      <c r="V14" s="293"/>
      <c r="W14" s="293"/>
      <c r="X14" s="404"/>
      <c r="Y14" s="404"/>
      <c r="Z14" s="404"/>
      <c r="AA14" s="673"/>
      <c r="AB14" s="404"/>
      <c r="AC14" s="404"/>
      <c r="AD14" s="673"/>
      <c r="AE14" s="293"/>
      <c r="AF14" s="293"/>
      <c r="AG14" s="293"/>
      <c r="AH14" s="293"/>
      <c r="AI14" s="293"/>
      <c r="AJ14" s="293"/>
      <c r="AK14" s="293"/>
      <c r="AL14" s="404"/>
      <c r="AM14" s="673"/>
      <c r="AN14" s="404"/>
      <c r="AO14" s="673"/>
      <c r="AP14" s="293"/>
      <c r="AQ14" s="404"/>
      <c r="AR14" s="404"/>
      <c r="AS14" s="293"/>
      <c r="AT14" s="293"/>
      <c r="AU14" s="404"/>
      <c r="AV14" s="404"/>
      <c r="AW14" s="293"/>
      <c r="AX14" s="404"/>
      <c r="AY14" s="293"/>
      <c r="AZ14" s="293"/>
      <c r="BA14" s="293"/>
      <c r="BB14" s="293"/>
      <c r="BC14" s="293"/>
      <c r="BD14" s="293"/>
      <c r="BE14" s="293"/>
      <c r="BF14" s="293"/>
      <c r="BG14" s="404"/>
      <c r="BH14" s="743"/>
      <c r="BI14" s="404"/>
      <c r="BJ14" s="293"/>
      <c r="BK14" s="404"/>
      <c r="BL14" s="404"/>
      <c r="BM14" s="404"/>
      <c r="BN14" s="404"/>
      <c r="BO14" s="293"/>
      <c r="BP14" s="293"/>
      <c r="BQ14" s="404"/>
      <c r="BR14" s="293"/>
      <c r="BS14" s="293"/>
      <c r="BT14" s="673"/>
      <c r="BU14" s="673"/>
      <c r="BV14" s="404"/>
      <c r="BW14" s="404"/>
      <c r="BX14" s="404"/>
      <c r="BY14" s="293"/>
      <c r="BZ14" s="293"/>
      <c r="CA14" s="293"/>
      <c r="CB14" s="293"/>
      <c r="CC14" s="293"/>
      <c r="CD14" s="404"/>
      <c r="CE14" s="404"/>
      <c r="CF14" s="293"/>
      <c r="CG14" s="293"/>
      <c r="CH14" s="293"/>
      <c r="CI14" s="293"/>
      <c r="CJ14" s="293"/>
      <c r="CK14" s="293"/>
      <c r="CL14" s="293"/>
      <c r="CM14" s="293"/>
      <c r="CN14" s="293"/>
      <c r="CO14" s="293"/>
      <c r="CP14" s="293"/>
      <c r="CQ14" s="293"/>
      <c r="CR14" s="293"/>
      <c r="CS14" s="293"/>
      <c r="CT14" s="293"/>
      <c r="CU14" s="293"/>
      <c r="CV14" s="293"/>
      <c r="CW14" s="293"/>
      <c r="CX14" s="293"/>
      <c r="CY14" s="293"/>
      <c r="CZ14" s="293"/>
      <c r="DA14" s="293"/>
      <c r="DB14" s="242"/>
      <c r="DC14" s="242"/>
      <c r="DD14" s="242"/>
      <c r="DE14" s="242"/>
      <c r="DF14" s="242"/>
      <c r="DG14" s="242"/>
      <c r="DH14" s="242"/>
      <c r="DI14" s="242"/>
      <c r="DJ14" s="242"/>
      <c r="DK14" s="242"/>
      <c r="DL14" s="242"/>
      <c r="DM14" s="242"/>
      <c r="DN14" s="242"/>
      <c r="DO14" s="242"/>
      <c r="DP14" s="242"/>
      <c r="DQ14" s="242"/>
      <c r="DR14" s="242"/>
      <c r="DS14" s="242"/>
      <c r="DT14" s="242"/>
      <c r="DU14" s="242"/>
      <c r="DV14" s="242"/>
      <c r="DW14" s="242"/>
      <c r="DX14" s="242"/>
      <c r="DY14" s="242"/>
      <c r="DZ14" s="242"/>
      <c r="EA14" s="242"/>
      <c r="EB14" s="242"/>
      <c r="EC14" s="242"/>
      <c r="ED14" s="242"/>
      <c r="EE14" s="242"/>
      <c r="EF14" s="242"/>
      <c r="EG14" s="242"/>
      <c r="EH14" s="242"/>
      <c r="EI14" s="242"/>
      <c r="EJ14" s="242"/>
      <c r="EK14" s="242"/>
      <c r="EL14" s="242"/>
      <c r="EM14" s="242"/>
      <c r="EN14" s="242"/>
      <c r="EO14" s="242"/>
      <c r="EP14" s="242"/>
      <c r="EQ14" s="242"/>
      <c r="ER14" s="242"/>
      <c r="ES14" s="242"/>
      <c r="ET14" s="242"/>
      <c r="EU14" s="242"/>
      <c r="EV14" s="242"/>
      <c r="EW14" s="242"/>
      <c r="EX14" s="242"/>
      <c r="EY14" s="242"/>
      <c r="EZ14" s="242"/>
      <c r="FA14" s="242"/>
      <c r="FB14" s="242"/>
      <c r="FC14" s="242"/>
      <c r="FD14" s="242"/>
      <c r="FE14" s="242"/>
      <c r="FF14" s="242"/>
      <c r="FG14" s="242"/>
      <c r="FH14" s="242"/>
      <c r="FI14" s="242"/>
      <c r="FJ14" s="242"/>
      <c r="FK14" s="242"/>
      <c r="FL14" s="242"/>
      <c r="FM14" s="242"/>
      <c r="FN14" s="242"/>
      <c r="FO14" s="242"/>
      <c r="FP14" s="242"/>
      <c r="FQ14" s="242"/>
      <c r="FR14" s="242"/>
      <c r="FS14" s="242"/>
      <c r="FT14" s="242"/>
      <c r="FU14" s="242"/>
      <c r="FV14" s="242"/>
      <c r="FW14" s="242"/>
      <c r="FX14" s="242"/>
      <c r="FY14" s="242"/>
      <c r="FZ14" s="242"/>
      <c r="GA14" s="242"/>
      <c r="GB14" s="242"/>
      <c r="GC14" s="242"/>
      <c r="GD14" s="242"/>
      <c r="GE14" s="242"/>
      <c r="GF14" s="242"/>
      <c r="GG14" s="242"/>
      <c r="GH14" s="242"/>
      <c r="GI14" s="242"/>
      <c r="GJ14" s="242"/>
      <c r="GK14" s="242"/>
      <c r="GL14" s="242"/>
      <c r="GM14" s="242"/>
      <c r="GN14" s="242"/>
      <c r="GO14" s="242"/>
      <c r="GP14" s="242"/>
      <c r="GQ14" s="242"/>
      <c r="GR14" s="242"/>
      <c r="GS14" s="242"/>
      <c r="GT14" s="242"/>
      <c r="GU14" s="242"/>
      <c r="GV14" s="242"/>
      <c r="GW14" s="242"/>
      <c r="GX14" s="242"/>
      <c r="GY14" s="242"/>
      <c r="GZ14" s="242"/>
      <c r="HA14" s="242"/>
      <c r="HB14" s="242"/>
      <c r="HC14" s="242"/>
      <c r="HD14" s="242"/>
      <c r="HE14" s="242"/>
      <c r="HF14" s="242"/>
      <c r="HG14" s="242"/>
      <c r="HH14" s="242"/>
      <c r="HI14" s="242"/>
      <c r="HJ14" s="242"/>
      <c r="HK14" s="242"/>
      <c r="HL14" s="242"/>
      <c r="HM14" s="242"/>
      <c r="HN14" s="242"/>
      <c r="HO14" s="242"/>
      <c r="HP14" s="242"/>
      <c r="HQ14" s="242"/>
      <c r="HR14" s="242"/>
      <c r="HS14" s="242"/>
      <c r="HT14" s="242"/>
      <c r="HU14" s="242"/>
      <c r="HV14" s="242"/>
      <c r="HW14" s="242"/>
      <c r="HX14" s="242"/>
      <c r="HY14" s="242"/>
      <c r="HZ14" s="242"/>
      <c r="IA14" s="242"/>
      <c r="IB14" s="242"/>
      <c r="IC14" s="242"/>
      <c r="ID14" s="242"/>
      <c r="IE14" s="242"/>
      <c r="IF14" s="242"/>
      <c r="IG14" s="242"/>
      <c r="IH14" s="242"/>
      <c r="II14" s="242"/>
      <c r="IJ14" s="242"/>
      <c r="IK14" s="242"/>
      <c r="IL14" s="242"/>
      <c r="IM14" s="242"/>
      <c r="IN14" s="242"/>
      <c r="IO14" s="242"/>
      <c r="IP14" s="242"/>
      <c r="IQ14" s="242"/>
      <c r="IR14" s="242"/>
      <c r="IS14" s="242"/>
      <c r="IT14" s="242"/>
      <c r="IU14" s="242"/>
      <c r="IV14" s="242"/>
    </row>
    <row r="15" spans="1:256" ht="15" customHeight="1">
      <c r="A15" s="107"/>
      <c r="B15" s="284"/>
      <c r="C15" s="284"/>
      <c r="D15"/>
      <c r="E15" s="2"/>
      <c r="F15" s="142"/>
      <c r="G15" s="2"/>
      <c r="I15" s="142"/>
      <c r="K15" s="2"/>
      <c r="L15" s="74"/>
      <c r="M15" s="74"/>
      <c r="N15" s="74"/>
      <c r="O15" s="74"/>
      <c r="P15" s="74"/>
      <c r="Q15" s="74"/>
      <c r="R15" s="2"/>
      <c r="S15" s="142"/>
      <c r="T15" s="2"/>
      <c r="U15" s="2"/>
      <c r="V15" s="2"/>
      <c r="W15" s="142"/>
      <c r="X15" s="142"/>
      <c r="Y15" s="2"/>
      <c r="Z15" s="2"/>
      <c r="AA15" s="2"/>
      <c r="AB15" s="2"/>
      <c r="AC15" s="2"/>
      <c r="AD15" s="2"/>
      <c r="AE15" s="2"/>
      <c r="AF15" s="142"/>
      <c r="AG15" s="2"/>
      <c r="AH15" s="2"/>
      <c r="AI15" s="2"/>
      <c r="AJ15" s="2"/>
      <c r="AK15" s="2"/>
      <c r="AL15" s="157"/>
      <c r="AM15" s="2"/>
      <c r="AN15" s="2"/>
      <c r="AO15" s="2"/>
      <c r="AP15" s="2"/>
      <c r="AQ15" s="14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142"/>
      <c r="BS15" s="142"/>
      <c r="BT15" s="2"/>
      <c r="BU15" s="2"/>
      <c r="BV15" s="142"/>
      <c r="BW15" s="2"/>
      <c r="BX15" s="142"/>
      <c r="BY15" s="2"/>
      <c r="BZ15" s="2"/>
      <c r="CA15" s="2"/>
      <c r="CB15" s="2"/>
      <c r="CC15" s="142"/>
      <c r="CU15" s="2"/>
    </row>
    <row r="16" spans="1:256" s="5" customFormat="1" ht="12" customHeight="1">
      <c r="A16" s="82"/>
      <c r="B16" s="668" t="s">
        <v>130</v>
      </c>
      <c r="C16" s="671" t="s">
        <v>131</v>
      </c>
      <c r="D16" s="227"/>
      <c r="E16" s="227"/>
      <c r="F16" s="157"/>
      <c r="G16" s="227"/>
      <c r="H16" s="109"/>
      <c r="I16" s="109"/>
      <c r="J16" s="109"/>
      <c r="K16" s="227"/>
      <c r="L16" s="74"/>
      <c r="M16" s="74"/>
      <c r="N16" s="74">
        <v>117375</v>
      </c>
      <c r="O16" s="74"/>
      <c r="P16" s="74"/>
      <c r="Q16" s="74"/>
      <c r="R16" s="157"/>
      <c r="S16" s="227"/>
      <c r="T16" s="227"/>
      <c r="U16" s="227"/>
      <c r="V16" s="227"/>
      <c r="W16" s="227"/>
      <c r="X16" s="227"/>
      <c r="Y16" s="227"/>
      <c r="Z16" s="227"/>
      <c r="AA16" s="227"/>
      <c r="AB16" s="227"/>
      <c r="AC16" s="227"/>
      <c r="AD16" s="227"/>
      <c r="AE16" s="227"/>
      <c r="AF16" s="227"/>
      <c r="AG16" s="227"/>
      <c r="AH16" s="227"/>
      <c r="AI16" s="227"/>
      <c r="AJ16" s="227"/>
      <c r="AK16" s="227"/>
      <c r="AL16" s="227"/>
      <c r="AM16" s="227"/>
      <c r="AN16" s="227"/>
      <c r="AO16" s="227"/>
      <c r="AP16" s="227"/>
      <c r="AQ16" s="227"/>
      <c r="AR16" s="227"/>
      <c r="AS16" s="227"/>
      <c r="AT16" s="227"/>
      <c r="AU16" s="227"/>
      <c r="AV16" s="227"/>
      <c r="AW16" s="227"/>
      <c r="AX16" s="227"/>
      <c r="AY16" s="227"/>
      <c r="AZ16" s="227"/>
      <c r="BA16" s="227"/>
      <c r="BB16" s="227"/>
      <c r="BC16" s="227"/>
      <c r="BD16" s="227"/>
      <c r="BE16" s="227"/>
      <c r="BF16" s="227"/>
      <c r="BG16" s="227"/>
      <c r="BH16" s="227"/>
      <c r="BI16" s="227"/>
      <c r="BJ16" s="227"/>
      <c r="BK16" s="227"/>
      <c r="BL16" s="227"/>
      <c r="BM16" s="227"/>
      <c r="BN16" s="227"/>
      <c r="BO16" s="227"/>
      <c r="BP16" s="227"/>
      <c r="BQ16" s="227"/>
      <c r="BR16" s="227"/>
      <c r="BS16" s="227"/>
      <c r="BT16" s="227"/>
      <c r="BU16" s="227"/>
      <c r="BV16" s="227"/>
      <c r="BW16" s="227"/>
      <c r="BX16" s="227"/>
      <c r="BY16" s="227"/>
      <c r="BZ16" s="227"/>
      <c r="CA16" s="227"/>
      <c r="CB16" s="227"/>
      <c r="CC16" s="109"/>
      <c r="CD16" s="109"/>
      <c r="CE16" s="109"/>
      <c r="CF16" s="109"/>
      <c r="CG16" s="109"/>
      <c r="CH16" s="109"/>
      <c r="CI16" s="109"/>
      <c r="CJ16" s="109"/>
      <c r="CK16" s="109"/>
      <c r="CL16" s="109"/>
      <c r="CM16" s="109"/>
      <c r="CN16" s="109"/>
      <c r="CO16" s="109"/>
      <c r="CP16" s="109"/>
      <c r="CQ16" s="109"/>
      <c r="CR16" s="109"/>
      <c r="CS16" s="109"/>
      <c r="CT16" s="109"/>
      <c r="CU16" s="227"/>
      <c r="CV16" s="227"/>
      <c r="CW16" s="227"/>
      <c r="CX16" s="227"/>
      <c r="CY16" s="227"/>
      <c r="CZ16" s="227"/>
      <c r="DA16" s="227"/>
      <c r="DB16" s="227"/>
      <c r="DC16" s="227"/>
      <c r="DD16" s="227"/>
      <c r="DE16" s="227"/>
      <c r="DF16" s="227"/>
      <c r="DG16" s="227"/>
      <c r="DH16" s="227"/>
      <c r="DI16" s="227"/>
      <c r="DJ16" s="227"/>
      <c r="DK16" s="227"/>
      <c r="DL16" s="227"/>
      <c r="DM16" s="227"/>
      <c r="DN16" s="227"/>
      <c r="DO16" s="227"/>
      <c r="DP16" s="227"/>
      <c r="DQ16" s="227"/>
      <c r="DR16" s="227"/>
      <c r="DS16" s="227"/>
      <c r="DT16" s="227"/>
      <c r="DU16" s="227"/>
      <c r="DV16" s="227"/>
      <c r="DW16" s="227"/>
      <c r="DX16" s="227"/>
      <c r="DY16" s="227"/>
      <c r="DZ16" s="227"/>
      <c r="EA16" s="227"/>
      <c r="EB16" s="227"/>
      <c r="EC16" s="227"/>
      <c r="ED16" s="227"/>
      <c r="EE16" s="227"/>
      <c r="EF16" s="227"/>
      <c r="EG16" s="227"/>
      <c r="EH16" s="227"/>
      <c r="EI16" s="227"/>
      <c r="EJ16" s="227"/>
      <c r="EK16" s="227"/>
      <c r="EL16" s="227"/>
      <c r="EM16" s="227"/>
      <c r="EN16" s="227"/>
      <c r="EO16" s="227"/>
      <c r="EP16" s="227"/>
      <c r="EQ16" s="227"/>
      <c r="ER16" s="227"/>
      <c r="ES16" s="227"/>
      <c r="ET16" s="227"/>
      <c r="EU16" s="227"/>
      <c r="EV16" s="227"/>
      <c r="EW16" s="227"/>
      <c r="EX16" s="227"/>
      <c r="EY16" s="227"/>
      <c r="EZ16" s="227"/>
      <c r="FA16" s="227"/>
      <c r="FB16" s="227"/>
      <c r="FC16" s="227"/>
      <c r="FD16" s="227"/>
      <c r="FE16" s="227"/>
      <c r="FF16" s="227"/>
      <c r="FG16" s="227"/>
      <c r="FH16" s="227"/>
      <c r="FI16" s="227"/>
      <c r="FJ16" s="227"/>
      <c r="FK16" s="227"/>
      <c r="FL16" s="227"/>
      <c r="FM16" s="227"/>
      <c r="FN16" s="227"/>
      <c r="FO16" s="227"/>
      <c r="FP16" s="227"/>
      <c r="FQ16" s="227"/>
      <c r="FR16" s="227"/>
      <c r="FS16" s="227"/>
      <c r="FT16" s="227"/>
      <c r="FU16" s="227"/>
      <c r="FV16" s="227"/>
      <c r="FW16" s="227"/>
      <c r="FX16" s="227"/>
      <c r="FY16" s="227"/>
      <c r="FZ16" s="227"/>
      <c r="GA16" s="227"/>
      <c r="GB16" s="227"/>
      <c r="GC16" s="227"/>
      <c r="GD16" s="227"/>
      <c r="GE16" s="227"/>
      <c r="GF16" s="227"/>
      <c r="GG16" s="227"/>
      <c r="GH16" s="227"/>
      <c r="GI16" s="227"/>
      <c r="GJ16" s="227"/>
      <c r="GK16" s="227"/>
      <c r="GL16" s="227"/>
      <c r="GM16" s="227"/>
      <c r="GN16" s="227"/>
      <c r="GO16" s="227"/>
      <c r="GP16" s="227"/>
      <c r="GQ16" s="227"/>
      <c r="GR16" s="227"/>
      <c r="GS16" s="227"/>
      <c r="GT16" s="227"/>
      <c r="GU16" s="227"/>
      <c r="GV16" s="227"/>
      <c r="GW16" s="227"/>
      <c r="GX16" s="227"/>
      <c r="GY16" s="227"/>
      <c r="GZ16" s="227"/>
      <c r="HA16" s="227"/>
      <c r="HB16" s="227"/>
      <c r="HC16" s="227"/>
      <c r="HD16" s="227"/>
      <c r="HE16" s="227"/>
      <c r="HF16" s="227"/>
      <c r="HG16" s="227"/>
      <c r="HH16" s="227"/>
      <c r="HI16" s="227"/>
      <c r="HJ16" s="227"/>
      <c r="HK16" s="227"/>
      <c r="HL16" s="227"/>
      <c r="HM16" s="227"/>
      <c r="HN16" s="227"/>
      <c r="HO16" s="227"/>
      <c r="HP16" s="227"/>
      <c r="HQ16" s="227"/>
      <c r="HR16" s="227"/>
      <c r="HS16" s="227"/>
      <c r="HT16" s="227"/>
      <c r="HU16" s="227"/>
      <c r="HV16" s="227"/>
      <c r="HW16" s="227"/>
      <c r="HX16" s="227"/>
      <c r="HY16" s="227"/>
      <c r="HZ16" s="227"/>
      <c r="IA16" s="227"/>
      <c r="IB16" s="227"/>
      <c r="IC16" s="227"/>
      <c r="ID16" s="227"/>
      <c r="IE16" s="227"/>
      <c r="IF16" s="227"/>
      <c r="IG16" s="227"/>
      <c r="IH16" s="227"/>
      <c r="II16" s="227"/>
      <c r="IJ16" s="227"/>
      <c r="IK16" s="227"/>
      <c r="IL16" s="227"/>
      <c r="IM16" s="227"/>
      <c r="IN16" s="227"/>
      <c r="IO16" s="227"/>
      <c r="IP16" s="227"/>
      <c r="IQ16" s="227"/>
      <c r="IR16" s="227"/>
      <c r="IS16" s="227"/>
      <c r="IT16" s="227"/>
      <c r="IU16" s="227"/>
      <c r="IV16" s="227"/>
    </row>
    <row r="17" spans="1:105" ht="15" customHeight="1">
      <c r="A17" s="107"/>
      <c r="B17" s="668" t="s">
        <v>132</v>
      </c>
      <c r="C17" s="671" t="s">
        <v>133</v>
      </c>
      <c r="D17" s="209"/>
      <c r="E17" s="142"/>
      <c r="F17" s="74"/>
      <c r="G17" s="74"/>
      <c r="H17" s="74"/>
      <c r="I17" s="142"/>
      <c r="J17" s="74"/>
      <c r="K17" s="74"/>
      <c r="L17" s="74"/>
      <c r="M17" s="74"/>
      <c r="N17" s="74"/>
      <c r="O17" s="74"/>
      <c r="P17" s="74"/>
      <c r="Q17" s="74"/>
      <c r="R17" s="74"/>
      <c r="S17" s="74"/>
      <c r="T17" s="74"/>
      <c r="U17" s="74"/>
      <c r="V17" s="74"/>
      <c r="W17" s="74"/>
      <c r="X17" s="74"/>
      <c r="Y17" s="74"/>
      <c r="Z17" s="74"/>
      <c r="AA17" s="74"/>
      <c r="AB17" s="74"/>
      <c r="AC17" s="74"/>
      <c r="AD17" s="74"/>
      <c r="AE17" s="74"/>
      <c r="AF17" s="74"/>
      <c r="AG17" s="74"/>
      <c r="AH17" s="74"/>
      <c r="AI17" s="74"/>
      <c r="AJ17" s="74"/>
      <c r="AK17" s="74"/>
      <c r="AL17" s="74"/>
      <c r="AM17" s="74"/>
      <c r="AN17" s="74"/>
      <c r="AO17" s="74"/>
      <c r="AP17" s="74"/>
      <c r="AQ17" s="74"/>
      <c r="AR17" s="74"/>
      <c r="AS17" s="74"/>
      <c r="AT17" s="74"/>
      <c r="AU17" s="74"/>
      <c r="AV17" s="74"/>
      <c r="AW17" s="74"/>
      <c r="AX17" s="74"/>
      <c r="AY17" s="74"/>
      <c r="AZ17" s="74"/>
      <c r="BA17" s="74"/>
      <c r="BB17" s="74"/>
      <c r="BC17" s="74"/>
      <c r="BD17" s="74"/>
      <c r="BE17" s="74"/>
      <c r="BF17" s="74"/>
      <c r="BG17" s="74"/>
      <c r="BH17" s="74"/>
      <c r="BI17" s="74"/>
      <c r="BJ17" s="74"/>
      <c r="BK17" s="74"/>
      <c r="BL17" s="74"/>
      <c r="BM17" s="74"/>
      <c r="BN17" s="74"/>
      <c r="BO17" s="74"/>
      <c r="BP17" s="74"/>
      <c r="BQ17" s="74"/>
      <c r="BR17" s="74"/>
      <c r="BS17" s="74"/>
      <c r="BT17" s="74"/>
      <c r="BU17" s="74"/>
      <c r="BV17" s="74"/>
      <c r="BW17" s="74"/>
      <c r="BX17" s="74"/>
      <c r="BY17" s="74"/>
      <c r="BZ17" s="74"/>
      <c r="CA17" s="74"/>
      <c r="CB17" s="74"/>
      <c r="CC17" s="74"/>
      <c r="CD17" s="74"/>
      <c r="CE17" s="74"/>
      <c r="CF17" s="74"/>
      <c r="CG17" s="74"/>
      <c r="CH17" s="74"/>
      <c r="CI17" s="74"/>
      <c r="CJ17" s="74"/>
      <c r="CK17" s="74"/>
      <c r="CL17" s="74"/>
      <c r="CM17" s="74"/>
      <c r="CN17" s="74"/>
      <c r="CO17" s="74"/>
      <c r="CP17" s="74"/>
      <c r="CQ17" s="74"/>
      <c r="CR17" s="74"/>
    </row>
    <row r="18" spans="1:105" ht="15" customHeight="1">
      <c r="A18" s="107"/>
      <c r="B18" s="668" t="s">
        <v>134</v>
      </c>
      <c r="C18" s="671" t="s">
        <v>135</v>
      </c>
      <c r="D18" s="209"/>
      <c r="E18" s="74"/>
      <c r="F18" s="74"/>
      <c r="G18" s="74"/>
      <c r="H18" s="74"/>
      <c r="I18" s="142"/>
      <c r="J18" s="74"/>
      <c r="K18" s="74"/>
      <c r="L18" s="74"/>
      <c r="M18" s="74"/>
      <c r="N18" s="74"/>
      <c r="O18" s="74">
        <v>1272351</v>
      </c>
      <c r="P18" s="74"/>
      <c r="Q18" s="74"/>
      <c r="R18" s="74"/>
      <c r="S18" s="74"/>
      <c r="T18" s="74"/>
      <c r="U18" s="74"/>
      <c r="V18" s="74"/>
      <c r="W18" s="74"/>
      <c r="X18" s="74"/>
      <c r="Y18" s="74"/>
      <c r="Z18" s="74"/>
      <c r="AA18" s="74"/>
      <c r="AB18" s="74"/>
      <c r="AC18" s="74"/>
      <c r="AD18" s="74"/>
      <c r="AE18" s="74"/>
      <c r="AF18" s="74"/>
      <c r="AG18" s="74"/>
      <c r="AH18" s="74"/>
      <c r="AI18" s="74"/>
      <c r="AJ18" s="74"/>
      <c r="AK18" s="74"/>
      <c r="AL18" s="74"/>
      <c r="AM18" s="74"/>
      <c r="AN18" s="74"/>
      <c r="AO18" s="74"/>
      <c r="AP18" s="74"/>
      <c r="AQ18" s="74"/>
      <c r="AR18" s="74"/>
      <c r="AS18" s="74"/>
      <c r="AT18" s="74"/>
      <c r="AU18" s="74"/>
      <c r="AV18" s="74"/>
      <c r="AW18" s="74"/>
      <c r="AX18" s="74"/>
      <c r="AY18" s="74"/>
      <c r="AZ18" s="74"/>
      <c r="BA18" s="74"/>
      <c r="BB18" s="74"/>
      <c r="BC18" s="74"/>
      <c r="BD18" s="74"/>
      <c r="BE18" s="74"/>
      <c r="BF18" s="74"/>
      <c r="BG18" s="74"/>
      <c r="BH18" s="74"/>
      <c r="BI18" s="74"/>
      <c r="BJ18" s="74"/>
      <c r="BK18" s="74"/>
      <c r="BL18" s="74"/>
      <c r="BM18" s="74"/>
      <c r="BN18" s="74"/>
      <c r="BO18" s="74"/>
      <c r="BP18" s="74"/>
      <c r="BQ18" s="74"/>
      <c r="BR18" s="74"/>
      <c r="BS18" s="74"/>
      <c r="BT18" s="74"/>
      <c r="BU18" s="74"/>
      <c r="BV18" s="74"/>
      <c r="BW18" s="74"/>
      <c r="BX18" s="74"/>
      <c r="BY18" s="74"/>
      <c r="BZ18" s="74"/>
      <c r="CA18" s="74"/>
      <c r="CB18" s="74"/>
      <c r="CC18" s="74"/>
      <c r="CD18" s="74"/>
      <c r="CE18" s="74"/>
      <c r="CF18" s="74"/>
      <c r="CG18" s="74"/>
      <c r="CH18" s="74"/>
      <c r="CI18" s="74"/>
      <c r="CJ18" s="74"/>
      <c r="CK18" s="74"/>
      <c r="CL18" s="74"/>
      <c r="CM18" s="74"/>
      <c r="CN18" s="74"/>
      <c r="CO18" s="74"/>
      <c r="CP18" s="74"/>
      <c r="CQ18" s="74"/>
      <c r="CR18" s="74"/>
    </row>
    <row r="19" spans="1:105" ht="14.4" customHeight="1">
      <c r="A19" s="107"/>
      <c r="B19" s="668" t="s">
        <v>136</v>
      </c>
      <c r="C19" s="671" t="s">
        <v>137</v>
      </c>
      <c r="D19"/>
      <c r="E19" s="142"/>
      <c r="F19" s="74"/>
      <c r="G19" s="74"/>
      <c r="H19" s="74"/>
      <c r="I19" s="74"/>
      <c r="J19" s="553"/>
      <c r="K19" s="74"/>
      <c r="L19" s="74"/>
      <c r="M19" s="74"/>
      <c r="N19" s="74"/>
      <c r="O19" s="74"/>
      <c r="P19" s="74">
        <v>704253</v>
      </c>
      <c r="Q19" s="74"/>
      <c r="R19" s="74"/>
      <c r="S19" s="74"/>
      <c r="T19" s="74"/>
      <c r="U19" s="74"/>
      <c r="V19" s="74"/>
      <c r="W19" s="74"/>
      <c r="X19" s="74"/>
      <c r="Y19" s="74"/>
      <c r="Z19" s="74"/>
      <c r="AA19" s="74"/>
      <c r="AB19" s="74"/>
      <c r="AC19" s="74"/>
      <c r="AD19" s="74"/>
      <c r="AE19" s="74"/>
      <c r="AF19" s="74"/>
      <c r="AG19" s="74"/>
      <c r="AH19" s="74"/>
      <c r="AI19" s="74"/>
      <c r="AJ19" s="74"/>
      <c r="AK19" s="74"/>
      <c r="AL19" s="74"/>
      <c r="AM19" s="74"/>
      <c r="AN19" s="74"/>
      <c r="AO19" s="74"/>
      <c r="AP19" s="74"/>
      <c r="AQ19" s="74"/>
      <c r="AR19" s="74"/>
      <c r="AS19" s="74"/>
      <c r="AT19" s="74"/>
      <c r="AU19" s="74"/>
      <c r="AV19" s="74"/>
      <c r="AW19" s="74"/>
      <c r="AX19" s="74"/>
      <c r="AY19" s="74"/>
      <c r="AZ19" s="74"/>
      <c r="BA19" s="74"/>
      <c r="BB19" s="74"/>
      <c r="BC19" s="74"/>
      <c r="BD19" s="74"/>
      <c r="BE19" s="74"/>
      <c r="BF19" s="74"/>
      <c r="BG19" s="74"/>
      <c r="BH19" s="74"/>
      <c r="BI19" s="74"/>
      <c r="BJ19" s="74"/>
      <c r="BK19" s="74"/>
      <c r="BL19" s="74"/>
      <c r="BM19" s="74"/>
      <c r="BN19" s="74"/>
      <c r="BO19" s="74"/>
      <c r="BP19" s="74"/>
      <c r="BQ19" s="74"/>
      <c r="BR19" s="74"/>
      <c r="BS19" s="74"/>
      <c r="BT19" s="74"/>
      <c r="BU19" s="74"/>
      <c r="BV19" s="74"/>
      <c r="BW19" s="74"/>
      <c r="BX19" s="74"/>
      <c r="BY19" s="74"/>
      <c r="BZ19" s="74"/>
      <c r="CA19" s="74"/>
      <c r="CB19" s="74"/>
      <c r="CC19" s="74"/>
      <c r="CD19" s="74"/>
      <c r="CE19" s="74"/>
      <c r="CF19" s="74"/>
      <c r="CG19" s="74"/>
      <c r="CH19" s="74"/>
      <c r="CI19" s="74"/>
      <c r="CJ19" s="74"/>
      <c r="CK19" s="74"/>
      <c r="CL19" s="74"/>
      <c r="CM19" s="74"/>
      <c r="CN19" s="74"/>
      <c r="CO19" s="74"/>
      <c r="CP19" s="74"/>
      <c r="CQ19" s="74"/>
      <c r="CR19" s="74"/>
    </row>
    <row r="20" spans="1:105" ht="13.8">
      <c r="A20" s="107"/>
      <c r="B20" s="668" t="s">
        <v>138</v>
      </c>
      <c r="C20" s="671" t="s">
        <v>139</v>
      </c>
      <c r="E20" s="74"/>
      <c r="F20" s="74"/>
      <c r="G20" s="74"/>
      <c r="H20" s="74"/>
      <c r="I20" s="74"/>
      <c r="J20" s="74"/>
      <c r="K20" s="74"/>
      <c r="L20" s="74"/>
      <c r="M20" s="74"/>
      <c r="N20" s="74"/>
      <c r="O20" s="74"/>
      <c r="P20" s="74"/>
      <c r="Q20" s="74">
        <v>352127</v>
      </c>
      <c r="R20" s="74"/>
      <c r="S20" s="74"/>
      <c r="T20" s="74"/>
      <c r="U20" s="74"/>
      <c r="V20" s="74"/>
      <c r="W20" s="74"/>
      <c r="X20" s="74"/>
      <c r="Y20" s="74"/>
      <c r="Z20" s="74"/>
      <c r="AA20" s="74"/>
      <c r="AB20" s="74"/>
      <c r="AC20" s="74"/>
      <c r="AD20" s="74"/>
      <c r="AE20" s="74"/>
      <c r="AF20" s="74"/>
      <c r="AG20" s="74"/>
      <c r="AH20" s="74"/>
      <c r="AI20" s="74"/>
      <c r="AJ20" s="74"/>
      <c r="AK20" s="74"/>
      <c r="AL20" s="74"/>
      <c r="AM20" s="74"/>
      <c r="AN20" s="74"/>
      <c r="AO20" s="74"/>
      <c r="AP20" s="74"/>
      <c r="AQ20" s="74"/>
      <c r="AR20" s="74"/>
      <c r="AS20" s="74"/>
      <c r="AT20" s="74"/>
      <c r="AU20" s="74"/>
      <c r="AV20" s="74"/>
      <c r="AW20" s="74"/>
      <c r="AX20" s="74"/>
      <c r="AY20" s="74"/>
      <c r="AZ20" s="74"/>
      <c r="BA20" s="74"/>
      <c r="BB20" s="74"/>
      <c r="BC20" s="74"/>
      <c r="BD20" s="74"/>
      <c r="BE20" s="74"/>
      <c r="BF20" s="74"/>
      <c r="BG20" s="74"/>
      <c r="BH20" s="74"/>
      <c r="BI20" s="74"/>
      <c r="BJ20" s="74"/>
      <c r="BK20" s="74"/>
      <c r="BL20" s="74"/>
      <c r="BM20" s="74"/>
      <c r="BN20" s="74"/>
      <c r="BO20" s="74"/>
      <c r="BP20" s="74"/>
      <c r="BQ20" s="74"/>
      <c r="BR20" s="74"/>
      <c r="BS20" s="74"/>
      <c r="BT20" s="74"/>
      <c r="BU20" s="74"/>
      <c r="BV20" s="74"/>
      <c r="BW20" s="74"/>
      <c r="BX20" s="74"/>
      <c r="BY20" s="74"/>
      <c r="BZ20" s="74"/>
      <c r="CA20" s="74"/>
      <c r="CB20" s="74"/>
      <c r="CC20" s="74"/>
      <c r="CD20" s="74"/>
      <c r="CE20" s="74"/>
      <c r="CF20" s="74"/>
      <c r="CG20" s="74"/>
      <c r="CH20" s="74"/>
      <c r="CI20" s="74"/>
      <c r="CJ20" s="74"/>
      <c r="CK20" s="74"/>
      <c r="CL20" s="74"/>
      <c r="CM20" s="74"/>
      <c r="CN20" s="74"/>
      <c r="CO20" s="74"/>
      <c r="CP20" s="74"/>
      <c r="CQ20" s="74"/>
      <c r="CR20" s="74"/>
    </row>
    <row r="21" spans="1:105" ht="15" customHeight="1">
      <c r="A21" s="107"/>
      <c r="B21" s="284"/>
      <c r="C21" s="284"/>
      <c r="E21" s="74"/>
      <c r="F21" s="74"/>
      <c r="G21" s="74"/>
      <c r="H21" s="74"/>
      <c r="I21" s="74"/>
      <c r="J21" s="74"/>
      <c r="K21" s="74"/>
      <c r="L21" s="74"/>
      <c r="M21" s="74"/>
      <c r="N21" s="74"/>
      <c r="O21" s="74"/>
      <c r="P21" s="74"/>
      <c r="Q21" s="74"/>
      <c r="R21" s="74"/>
      <c r="S21" s="74"/>
      <c r="T21" s="74"/>
      <c r="U21" s="74"/>
      <c r="V21" s="74"/>
      <c r="W21" s="74"/>
      <c r="X21" s="74"/>
      <c r="Y21" s="74"/>
      <c r="Z21" s="74"/>
      <c r="AA21" s="74"/>
      <c r="AB21" s="74"/>
      <c r="AC21" s="74"/>
      <c r="AD21" s="74"/>
      <c r="AE21" s="74"/>
      <c r="AF21" s="74"/>
      <c r="AG21" s="74"/>
      <c r="AH21" s="74"/>
      <c r="AI21" s="74"/>
      <c r="AJ21" s="74"/>
      <c r="AK21" s="74"/>
      <c r="AL21" s="74"/>
      <c r="AM21" s="74"/>
      <c r="AN21" s="74"/>
      <c r="AO21" s="74"/>
      <c r="AP21" s="74"/>
      <c r="AQ21" s="74"/>
      <c r="AR21" s="74"/>
      <c r="AS21" s="74"/>
      <c r="AT21" s="74"/>
      <c r="AU21" s="74"/>
      <c r="AV21" s="74"/>
      <c r="AW21" s="74"/>
      <c r="AX21" s="74"/>
      <c r="AY21" s="74"/>
      <c r="AZ21" s="74"/>
      <c r="BA21" s="74"/>
      <c r="BB21" s="74"/>
      <c r="BC21" s="74"/>
      <c r="BD21" s="74"/>
      <c r="BE21" s="74"/>
      <c r="BF21" s="74"/>
      <c r="BG21" s="74"/>
      <c r="BH21" s="74"/>
      <c r="BI21" s="74"/>
      <c r="BJ21" s="74"/>
      <c r="BK21" s="74"/>
      <c r="BL21" s="74"/>
      <c r="BM21" s="74"/>
      <c r="BN21" s="74"/>
      <c r="BO21" s="74"/>
      <c r="BP21" s="74"/>
      <c r="BQ21" s="74"/>
      <c r="BR21" s="74"/>
      <c r="BS21" s="74"/>
      <c r="BT21" s="74"/>
      <c r="BU21" s="74"/>
      <c r="BV21" s="74"/>
      <c r="BW21" s="74"/>
      <c r="BX21" s="74"/>
      <c r="BY21" s="74"/>
      <c r="BZ21" s="74"/>
      <c r="CA21" s="74"/>
      <c r="CB21" s="74"/>
      <c r="CC21" s="74"/>
      <c r="CD21" s="74"/>
      <c r="CE21" s="74"/>
      <c r="CF21" s="74"/>
      <c r="CG21" s="74"/>
      <c r="CH21" s="74"/>
      <c r="CI21" s="74"/>
      <c r="CJ21" s="74"/>
      <c r="CK21" s="74"/>
      <c r="CL21" s="74"/>
      <c r="CM21" s="74"/>
      <c r="CN21" s="74"/>
      <c r="CO21" s="74"/>
      <c r="CP21" s="74"/>
      <c r="CQ21" s="74"/>
      <c r="CR21" s="74"/>
    </row>
    <row r="22" spans="1:105">
      <c r="A22" s="554" t="s">
        <v>246</v>
      </c>
      <c r="B22" s="284" t="s">
        <v>7</v>
      </c>
      <c r="C22" s="284" t="s">
        <v>121</v>
      </c>
      <c r="D22" s="142">
        <v>9040465.0999999996</v>
      </c>
      <c r="E22" s="74"/>
      <c r="F22" s="74"/>
      <c r="G22" s="74"/>
      <c r="H22" s="74"/>
      <c r="I22" s="74"/>
      <c r="J22" s="74"/>
      <c r="K22" s="74"/>
      <c r="L22" s="74"/>
      <c r="M22" s="74"/>
      <c r="N22" s="74"/>
      <c r="O22" s="74"/>
      <c r="P22" s="74"/>
      <c r="Q22" s="74"/>
      <c r="R22" s="74"/>
      <c r="S22" s="74"/>
      <c r="T22" s="74"/>
      <c r="U22" s="74"/>
      <c r="V22" s="74"/>
      <c r="W22" s="74"/>
      <c r="X22" s="74"/>
      <c r="Y22" s="74"/>
      <c r="Z22" s="74"/>
      <c r="AA22" s="74"/>
      <c r="AB22" s="74"/>
      <c r="AC22" s="74"/>
      <c r="AD22" s="74"/>
      <c r="AE22" s="74"/>
      <c r="AF22" s="74"/>
      <c r="AG22" s="74"/>
      <c r="AH22" s="74"/>
      <c r="AI22" s="74"/>
      <c r="AJ22" s="74"/>
      <c r="AK22" s="74"/>
      <c r="AL22" s="74"/>
      <c r="AM22" s="74"/>
      <c r="AN22" s="74"/>
      <c r="AO22" s="74"/>
      <c r="AP22" s="74"/>
      <c r="AQ22" s="74"/>
      <c r="AR22" s="74"/>
      <c r="AS22" s="74"/>
      <c r="AT22" s="74"/>
      <c r="AU22" s="74"/>
      <c r="AV22" s="74"/>
      <c r="AW22" s="74"/>
      <c r="AX22" s="74"/>
      <c r="AY22" s="74"/>
      <c r="AZ22" s="74"/>
      <c r="BA22" s="74"/>
      <c r="BB22" s="74"/>
      <c r="BC22" s="74"/>
      <c r="BD22" s="74"/>
      <c r="BE22" s="74"/>
      <c r="BF22" s="74"/>
      <c r="BG22" s="74"/>
      <c r="BH22" s="74"/>
      <c r="BI22" s="74"/>
      <c r="BJ22" s="74"/>
      <c r="BK22" s="74"/>
      <c r="BL22" s="74"/>
      <c r="BM22" s="74"/>
      <c r="BN22" s="74"/>
      <c r="BO22" s="74"/>
      <c r="BP22" s="74"/>
      <c r="BQ22" s="74"/>
      <c r="BR22" s="74"/>
      <c r="BS22" s="74"/>
      <c r="BT22" s="74"/>
      <c r="BU22" s="74"/>
      <c r="BV22" s="74"/>
      <c r="BW22" s="74"/>
      <c r="BX22" s="74"/>
      <c r="BY22" s="74"/>
      <c r="BZ22" s="74"/>
      <c r="CA22" s="74"/>
      <c r="CB22" s="74"/>
      <c r="CC22" s="74"/>
      <c r="CD22" s="74"/>
      <c r="CE22" s="74"/>
      <c r="CF22" s="74"/>
      <c r="CG22" s="74"/>
      <c r="CH22" s="74"/>
      <c r="CI22" s="74"/>
      <c r="CJ22" s="74"/>
      <c r="CK22" s="74"/>
      <c r="CL22" s="74"/>
      <c r="CM22" s="74"/>
      <c r="CN22" s="74"/>
      <c r="CO22" s="74"/>
      <c r="CP22" s="74"/>
      <c r="CQ22" s="74"/>
      <c r="CR22" s="74"/>
    </row>
    <row r="23" spans="1:105">
      <c r="A23" s="554" t="s">
        <v>246</v>
      </c>
      <c r="B23" s="284" t="s">
        <v>11</v>
      </c>
      <c r="C23" s="284" t="s">
        <v>122</v>
      </c>
      <c r="D23"/>
      <c r="E23" s="74"/>
      <c r="F23" s="74"/>
      <c r="G23" s="74"/>
      <c r="H23" s="74"/>
      <c r="I23" s="74"/>
      <c r="J23" s="74"/>
      <c r="K23" s="74"/>
      <c r="L23" s="74"/>
      <c r="M23" s="74"/>
      <c r="N23" s="74"/>
      <c r="O23" s="74"/>
      <c r="P23" s="74"/>
      <c r="Q23" s="74"/>
      <c r="R23" s="74"/>
      <c r="S23" s="74"/>
      <c r="T23" s="74"/>
      <c r="U23" s="74"/>
      <c r="V23" s="74"/>
      <c r="W23" s="74"/>
      <c r="X23" s="74"/>
      <c r="Y23" s="74"/>
      <c r="Z23" s="74"/>
      <c r="AA23" s="74"/>
      <c r="AB23" s="74"/>
      <c r="AC23" s="74"/>
      <c r="AD23" s="74"/>
      <c r="AE23" s="74"/>
      <c r="AF23" s="74"/>
      <c r="AG23" s="74"/>
      <c r="AH23" s="74"/>
      <c r="AI23" s="74"/>
      <c r="AJ23" s="74"/>
      <c r="AK23" s="74"/>
      <c r="AL23" s="74"/>
      <c r="AM23" s="74"/>
      <c r="AN23" s="74"/>
      <c r="AO23" s="74"/>
      <c r="AP23" s="74"/>
      <c r="AQ23" s="74"/>
      <c r="AR23" s="74"/>
      <c r="AS23" s="74"/>
      <c r="AT23" s="74"/>
      <c r="AU23" s="74"/>
      <c r="AV23" s="74"/>
      <c r="AW23" s="74"/>
      <c r="AX23" s="74"/>
      <c r="AY23" s="74"/>
      <c r="AZ23" s="74"/>
      <c r="BA23" s="74"/>
      <c r="BB23" s="74"/>
      <c r="BC23" s="74"/>
      <c r="BD23" s="74"/>
      <c r="BE23" s="74"/>
      <c r="BF23" s="74"/>
      <c r="BG23" s="74"/>
      <c r="BH23" s="74"/>
      <c r="BI23" s="74"/>
      <c r="BJ23" s="74"/>
      <c r="BK23" s="74"/>
      <c r="BL23" s="74"/>
      <c r="BM23" s="74"/>
      <c r="BN23" s="74"/>
      <c r="BO23" s="74"/>
      <c r="BP23" s="74"/>
      <c r="BQ23" s="74"/>
      <c r="BR23" s="74"/>
      <c r="BS23" s="74"/>
      <c r="BT23" s="74"/>
      <c r="BU23" s="74"/>
      <c r="BV23" s="74"/>
      <c r="BW23" s="74"/>
      <c r="BX23" s="74"/>
      <c r="BY23" s="74"/>
      <c r="BZ23" s="74"/>
      <c r="CA23" s="74"/>
      <c r="CB23" s="74"/>
      <c r="CC23" s="74"/>
      <c r="CD23" s="74"/>
      <c r="CE23" s="74"/>
      <c r="CF23" s="74"/>
      <c r="CG23" s="74"/>
      <c r="CH23" s="74"/>
      <c r="CI23" s="74"/>
      <c r="CJ23" s="74"/>
      <c r="CK23" s="74"/>
      <c r="CL23" s="74"/>
      <c r="CM23" s="74"/>
      <c r="CN23" s="74"/>
      <c r="CO23" s="74"/>
      <c r="CP23" s="74"/>
      <c r="CQ23" s="74"/>
      <c r="CR23" s="74"/>
    </row>
    <row r="24" spans="1:105" ht="15" customHeight="1">
      <c r="A24" s="554" t="s">
        <v>246</v>
      </c>
      <c r="B24" s="284" t="s">
        <v>15</v>
      </c>
      <c r="C24" s="284" t="s">
        <v>123</v>
      </c>
      <c r="D24"/>
      <c r="E24" s="74"/>
      <c r="F24" s="74"/>
      <c r="G24" s="74"/>
      <c r="H24" s="142"/>
      <c r="I24" s="142"/>
      <c r="J24" s="74"/>
      <c r="K24" s="74"/>
      <c r="L24" s="74"/>
      <c r="M24" s="142"/>
      <c r="N24" s="74"/>
      <c r="O24" s="142"/>
      <c r="P24" s="74"/>
      <c r="Q24" s="142"/>
      <c r="R24" s="74"/>
      <c r="S24" s="74"/>
      <c r="T24" s="74"/>
      <c r="U24" s="74"/>
      <c r="V24" s="74"/>
      <c r="W24" s="74"/>
      <c r="X24" s="74"/>
      <c r="Y24" s="74"/>
      <c r="Z24" s="74"/>
      <c r="AA24" s="74"/>
      <c r="AB24" s="74"/>
      <c r="AC24" s="74"/>
      <c r="AD24" s="74"/>
      <c r="AE24" s="74"/>
      <c r="AF24" s="74"/>
      <c r="AG24" s="74"/>
      <c r="AH24" s="74"/>
      <c r="AI24" s="74"/>
      <c r="AJ24" s="74"/>
      <c r="AK24" s="74"/>
      <c r="AL24" s="74"/>
      <c r="AM24" s="74"/>
      <c r="AN24" s="74"/>
      <c r="AO24" s="74"/>
      <c r="AP24" s="74"/>
      <c r="AQ24" s="74"/>
      <c r="AR24" s="74"/>
      <c r="AS24" s="74"/>
      <c r="AT24" s="74"/>
      <c r="AU24" s="74"/>
      <c r="AV24" s="74"/>
      <c r="AW24" s="74"/>
      <c r="AX24" s="74"/>
      <c r="AY24" s="74"/>
      <c r="AZ24" s="74"/>
      <c r="BA24" s="74"/>
      <c r="BB24" s="74"/>
      <c r="BC24" s="74"/>
      <c r="BD24" s="74"/>
      <c r="BE24" s="74"/>
      <c r="BF24" s="74"/>
      <c r="BG24" s="74"/>
      <c r="BH24" s="74"/>
      <c r="BI24" s="74"/>
      <c r="BJ24" s="74"/>
      <c r="BK24" s="74"/>
      <c r="BL24" s="74"/>
      <c r="BM24" s="74"/>
      <c r="BN24" s="74"/>
      <c r="BO24" s="74"/>
      <c r="BP24" s="74"/>
      <c r="BQ24" s="74"/>
      <c r="BR24" s="74"/>
      <c r="BS24" s="74"/>
      <c r="BT24" s="74"/>
      <c r="BU24" s="74"/>
      <c r="BV24" s="74"/>
      <c r="BW24" s="74"/>
      <c r="BX24" s="74"/>
      <c r="BY24" s="74"/>
      <c r="BZ24" s="74"/>
      <c r="CA24" s="74"/>
      <c r="CB24" s="74"/>
      <c r="CC24" s="74"/>
      <c r="CD24" s="74"/>
      <c r="CE24" s="74"/>
      <c r="CF24" s="74"/>
      <c r="CG24" s="74"/>
      <c r="CH24" s="74"/>
      <c r="CI24" s="74"/>
      <c r="CJ24" s="74"/>
      <c r="CK24" s="74"/>
      <c r="CL24" s="74"/>
      <c r="CM24" s="74"/>
      <c r="CN24" s="74"/>
      <c r="CO24" s="74"/>
      <c r="CP24" s="74"/>
      <c r="CQ24" s="74"/>
      <c r="CR24" s="74"/>
    </row>
    <row r="25" spans="1:105" ht="21" customHeight="1">
      <c r="A25" s="554" t="s">
        <v>246</v>
      </c>
      <c r="B25" s="428" t="s">
        <v>13</v>
      </c>
      <c r="C25" s="428" t="s">
        <v>124</v>
      </c>
      <c r="D25"/>
      <c r="E25" s="74"/>
      <c r="F25" s="142"/>
      <c r="G25" s="74"/>
      <c r="H25" s="142"/>
      <c r="I25" s="142"/>
      <c r="J25" s="74"/>
      <c r="K25" s="74"/>
      <c r="L25" s="142"/>
      <c r="M25" s="74"/>
      <c r="N25" s="74"/>
      <c r="P25" s="142"/>
      <c r="Q25" s="74"/>
      <c r="R25" s="74"/>
      <c r="S25" s="74"/>
      <c r="T25" s="74"/>
      <c r="U25" s="74"/>
      <c r="V25" s="74"/>
      <c r="W25" s="74"/>
      <c r="X25" s="74"/>
      <c r="Y25" s="74"/>
      <c r="Z25" s="74"/>
      <c r="AA25" s="74"/>
      <c r="AB25" s="74"/>
      <c r="AC25" s="74"/>
      <c r="AD25" s="74"/>
      <c r="AE25" s="74"/>
      <c r="AF25" s="74"/>
      <c r="AG25" s="74"/>
      <c r="AH25" s="74"/>
      <c r="AI25" s="74"/>
      <c r="AJ25" s="74"/>
      <c r="AK25" s="74"/>
      <c r="AL25" s="74"/>
      <c r="AM25" s="74"/>
      <c r="AN25" s="74"/>
      <c r="AO25" s="74"/>
      <c r="AP25" s="74"/>
      <c r="AQ25" s="74"/>
      <c r="AR25" s="74"/>
      <c r="AS25" s="74"/>
      <c r="AT25" s="74"/>
      <c r="AU25" s="74"/>
      <c r="AV25" s="74"/>
      <c r="AW25" s="74"/>
      <c r="AX25" s="74"/>
      <c r="AY25" s="74"/>
      <c r="AZ25" s="74"/>
      <c r="BA25" s="74"/>
      <c r="BB25" s="74"/>
      <c r="BC25" s="74"/>
      <c r="BD25" s="74"/>
      <c r="BE25" s="74"/>
      <c r="BF25" s="74"/>
      <c r="BG25" s="74"/>
      <c r="BH25" s="74"/>
      <c r="BI25" s="74"/>
      <c r="BJ25" s="74"/>
      <c r="BK25" s="74"/>
      <c r="BL25" s="74"/>
      <c r="BM25" s="74"/>
      <c r="BN25" s="74"/>
      <c r="BO25" s="74"/>
      <c r="BP25" s="74"/>
      <c r="BQ25" s="74"/>
      <c r="BR25" s="74"/>
      <c r="BS25" s="74"/>
      <c r="BT25" s="74"/>
      <c r="BU25" s="74"/>
      <c r="BV25" s="74"/>
      <c r="BW25" s="74"/>
      <c r="BX25" s="74"/>
      <c r="BY25" s="74"/>
      <c r="BZ25" s="74"/>
      <c r="CA25" s="74"/>
      <c r="CB25" s="74"/>
      <c r="CC25" s="74"/>
      <c r="CD25" s="74"/>
      <c r="CE25" s="74"/>
      <c r="CF25" s="74"/>
      <c r="CG25" s="74"/>
      <c r="CH25" s="74"/>
      <c r="CI25" s="74"/>
      <c r="CK25" s="74"/>
      <c r="CL25" s="74"/>
      <c r="CM25" s="74"/>
      <c r="CN25" s="74"/>
      <c r="CO25" s="74"/>
      <c r="CP25" s="74"/>
      <c r="CQ25" s="74"/>
      <c r="CR25" s="74"/>
    </row>
    <row r="26" spans="1:105" ht="21" customHeight="1">
      <c r="A26" s="554" t="s">
        <v>246</v>
      </c>
      <c r="B26" s="428" t="s">
        <v>9</v>
      </c>
      <c r="C26" s="428" t="s">
        <v>125</v>
      </c>
      <c r="D26" s="300"/>
      <c r="E26" s="209"/>
      <c r="F26" s="209"/>
      <c r="G26" s="209"/>
      <c r="H26" s="209"/>
      <c r="I26" s="209"/>
      <c r="J26" s="209"/>
      <c r="K26" s="209"/>
      <c r="L26" s="209"/>
      <c r="M26" s="300"/>
      <c r="N26" s="300"/>
      <c r="O26" s="300"/>
      <c r="P26" s="300"/>
      <c r="Q26" s="209"/>
      <c r="R26" s="209"/>
      <c r="S26" s="300"/>
      <c r="T26" s="300"/>
      <c r="U26" s="300"/>
      <c r="V26" s="209"/>
      <c r="W26" s="209"/>
      <c r="X26" s="546"/>
      <c r="Y26" s="300"/>
      <c r="Z26" s="300"/>
      <c r="AA26" s="338"/>
      <c r="AB26" s="300"/>
      <c r="AC26" s="300"/>
      <c r="AD26" s="338"/>
      <c r="AE26" s="209"/>
      <c r="AF26" s="209"/>
      <c r="AG26" s="209"/>
      <c r="AH26" s="209"/>
      <c r="AI26" s="209"/>
      <c r="AJ26" s="209"/>
      <c r="AK26" s="209"/>
      <c r="AL26" s="300"/>
      <c r="AM26" s="338"/>
      <c r="AN26" s="300"/>
      <c r="AO26" s="338"/>
      <c r="AP26" s="209"/>
      <c r="AQ26" s="300"/>
      <c r="AR26" s="300"/>
      <c r="AS26" s="209"/>
      <c r="AT26" s="209"/>
      <c r="AU26" s="300"/>
      <c r="AV26" s="300"/>
      <c r="AW26" s="209"/>
      <c r="AX26" s="300"/>
      <c r="AY26" s="209"/>
      <c r="AZ26" s="209"/>
      <c r="BA26" s="209"/>
      <c r="BB26" s="209"/>
      <c r="BC26" s="209"/>
      <c r="BD26" s="209"/>
      <c r="BE26" s="209"/>
      <c r="BF26" s="209"/>
      <c r="BG26" s="546"/>
      <c r="BH26" s="302"/>
      <c r="BI26" s="209"/>
      <c r="BJ26" s="209"/>
      <c r="BK26" s="300"/>
      <c r="BL26" s="300"/>
      <c r="BM26" s="300"/>
      <c r="BN26" s="300"/>
      <c r="BO26" s="209"/>
      <c r="BP26" s="209"/>
      <c r="BQ26" s="300"/>
      <c r="BR26" s="209"/>
      <c r="BS26" s="209"/>
      <c r="BT26" s="338"/>
      <c r="BU26" s="338"/>
      <c r="BV26" s="300"/>
      <c r="BW26" s="300"/>
      <c r="BX26" s="209"/>
      <c r="BY26" s="209"/>
      <c r="BZ26" s="209"/>
      <c r="CA26" s="209"/>
      <c r="CB26" s="209"/>
      <c r="CC26" s="209"/>
      <c r="CD26" s="300"/>
      <c r="CE26" s="300"/>
      <c r="CF26" s="209"/>
      <c r="CG26" s="209"/>
      <c r="CH26" s="209"/>
      <c r="CI26" s="209"/>
      <c r="CJ26" s="209"/>
      <c r="CK26" s="209"/>
      <c r="CL26" s="209"/>
      <c r="CM26" s="209"/>
      <c r="CN26"/>
      <c r="CO26"/>
      <c r="CP26" s="209"/>
      <c r="CQ26" s="209"/>
      <c r="CR26" s="209"/>
      <c r="CS26" s="209"/>
      <c r="CT26" s="209"/>
      <c r="CU26" s="209"/>
      <c r="CV26" s="209"/>
      <c r="CW26" s="209"/>
      <c r="CX26" s="209"/>
      <c r="CY26" s="209"/>
      <c r="CZ26" s="209"/>
      <c r="DA26" s="209"/>
    </row>
    <row r="27" spans="1:105" ht="24.6" customHeight="1">
      <c r="A27" s="554" t="s">
        <v>246</v>
      </c>
      <c r="B27" s="284" t="s">
        <v>12</v>
      </c>
      <c r="C27" s="284" t="s">
        <v>126</v>
      </c>
      <c r="D27"/>
      <c r="E27" s="74"/>
      <c r="F27" s="142"/>
      <c r="G27" s="74"/>
      <c r="H27" s="142"/>
      <c r="I27" s="142">
        <v>50013.74</v>
      </c>
      <c r="J27" s="74"/>
      <c r="K27" s="74"/>
      <c r="L27" s="74"/>
      <c r="M27" s="142"/>
      <c r="N27" s="74"/>
      <c r="O27" s="74"/>
      <c r="P27" s="74"/>
      <c r="Q27" s="142"/>
      <c r="R27" s="74"/>
      <c r="S27" s="74"/>
      <c r="T27" s="74"/>
      <c r="U27" s="74"/>
      <c r="V27" s="74"/>
      <c r="W27" s="74"/>
      <c r="X27" s="74"/>
      <c r="Y27" s="74"/>
      <c r="Z27" s="74"/>
      <c r="AA27" s="74"/>
      <c r="AB27" s="74"/>
      <c r="AC27" s="74"/>
      <c r="AD27" s="74"/>
      <c r="AE27" s="74"/>
      <c r="AF27" s="74"/>
      <c r="AG27" s="74"/>
      <c r="AH27" s="74"/>
      <c r="AI27" s="74"/>
      <c r="AJ27" s="74"/>
      <c r="AK27" s="74"/>
      <c r="AL27" s="156"/>
      <c r="AM27" s="74"/>
      <c r="AN27" s="74"/>
      <c r="AO27" s="74"/>
      <c r="AP27" s="74"/>
      <c r="AQ27" s="74"/>
      <c r="AR27" s="74"/>
      <c r="AS27" s="74"/>
      <c r="AT27" s="74"/>
      <c r="AU27" s="74"/>
      <c r="AV27" s="74"/>
      <c r="AW27" s="74"/>
      <c r="AX27" s="74"/>
      <c r="AY27" s="74"/>
      <c r="AZ27" s="74"/>
      <c r="BA27" s="74"/>
      <c r="BB27" s="74"/>
      <c r="BC27" s="74"/>
      <c r="BD27" s="74"/>
      <c r="BE27" s="74"/>
      <c r="BF27" s="74"/>
      <c r="BG27" s="74"/>
      <c r="BH27" s="74"/>
      <c r="BI27" s="74"/>
      <c r="BJ27" s="74"/>
      <c r="BK27" s="74"/>
      <c r="BL27" s="74"/>
      <c r="BM27" s="74"/>
      <c r="BN27" s="74"/>
      <c r="BO27" s="74"/>
      <c r="BP27" s="74"/>
      <c r="BQ27" s="74"/>
      <c r="BR27" s="74"/>
      <c r="BS27" s="74"/>
      <c r="BT27" s="74"/>
      <c r="BU27" s="74"/>
      <c r="BV27" s="74"/>
      <c r="BW27" s="74"/>
      <c r="BX27" s="74"/>
      <c r="BY27" s="74"/>
      <c r="BZ27" s="74"/>
      <c r="CA27" s="74"/>
      <c r="CB27" s="74"/>
      <c r="CC27" s="74"/>
      <c r="CD27" s="74"/>
      <c r="CE27" s="74"/>
      <c r="CF27" s="74"/>
      <c r="CG27" s="74"/>
      <c r="CH27" s="74"/>
      <c r="CI27" s="74"/>
      <c r="CJ27" s="74"/>
      <c r="CK27" s="74"/>
      <c r="CL27" s="74"/>
      <c r="CM27" s="74"/>
      <c r="CN27" s="74"/>
      <c r="CO27" s="74"/>
      <c r="CP27" s="74"/>
      <c r="CQ27" s="74"/>
      <c r="CR27" s="74"/>
    </row>
    <row r="28" spans="1:105" ht="15" customHeight="1"/>
    <row r="29" spans="1:105" ht="15" customHeight="1">
      <c r="A29" s="554" t="s">
        <v>246</v>
      </c>
      <c r="B29" s="284"/>
      <c r="C29" s="284" t="s">
        <v>128</v>
      </c>
      <c r="D29"/>
      <c r="E29" s="74"/>
      <c r="F29" s="74"/>
      <c r="G29" s="74"/>
      <c r="H29" s="74"/>
      <c r="I29" s="157"/>
      <c r="J29" s="74"/>
      <c r="K29" s="74"/>
      <c r="L29" s="157"/>
      <c r="M29" s="74"/>
      <c r="N29" s="74"/>
      <c r="O29" s="157"/>
      <c r="P29" s="74"/>
      <c r="Q29" s="74"/>
      <c r="R29" s="74"/>
      <c r="S29" s="74"/>
      <c r="T29" s="74"/>
      <c r="U29" s="74"/>
      <c r="V29" s="74"/>
      <c r="W29" s="74"/>
      <c r="X29" s="74"/>
      <c r="Y29" s="74"/>
      <c r="Z29" s="74"/>
      <c r="AA29" s="74"/>
      <c r="AB29" s="74"/>
      <c r="AC29" s="74"/>
      <c r="AD29" s="74"/>
      <c r="AE29" s="74"/>
      <c r="AF29" s="74"/>
      <c r="AG29" s="74"/>
      <c r="AH29" s="74"/>
      <c r="AI29" s="74"/>
      <c r="AJ29" s="74"/>
      <c r="AK29" s="74"/>
      <c r="AL29" s="156"/>
      <c r="AM29" s="74"/>
      <c r="AN29" s="74"/>
      <c r="AO29" s="74"/>
      <c r="AP29" s="74"/>
      <c r="AQ29" s="74"/>
      <c r="AR29" s="74"/>
      <c r="AS29" s="74"/>
      <c r="AT29" s="74"/>
      <c r="AU29" s="74"/>
      <c r="AV29" s="74"/>
      <c r="AW29" s="74"/>
      <c r="AX29" s="74"/>
      <c r="AY29" s="74"/>
      <c r="AZ29" s="74"/>
      <c r="BA29" s="74"/>
      <c r="BB29" s="74"/>
      <c r="BC29" s="74"/>
      <c r="BD29" s="74"/>
      <c r="BE29" s="74"/>
      <c r="BF29" s="74"/>
      <c r="BG29" s="74"/>
      <c r="BH29" s="74"/>
      <c r="BI29" s="74"/>
      <c r="BJ29" s="74"/>
      <c r="BK29" s="74"/>
      <c r="BL29" s="74"/>
      <c r="BM29" s="74"/>
      <c r="BN29" s="74"/>
      <c r="BO29" s="74"/>
      <c r="BP29" s="74"/>
      <c r="BQ29" s="74"/>
      <c r="BR29" s="74"/>
      <c r="BS29" s="74"/>
      <c r="BT29" s="74"/>
      <c r="BU29" s="74"/>
      <c r="BV29" s="74"/>
      <c r="BW29" s="74"/>
      <c r="BX29" s="74"/>
      <c r="BY29" s="74"/>
      <c r="BZ29" s="74"/>
      <c r="CA29" s="74"/>
      <c r="CB29" s="74"/>
      <c r="CC29" s="74"/>
      <c r="CD29" s="74"/>
      <c r="CE29" s="74"/>
      <c r="CF29" s="74"/>
      <c r="CG29" s="74"/>
      <c r="CH29" s="74"/>
      <c r="CI29" s="74"/>
      <c r="CJ29" s="74"/>
      <c r="CK29" s="74"/>
      <c r="CL29" s="74"/>
      <c r="CM29" s="74"/>
      <c r="CN29" s="74"/>
      <c r="CO29" s="74"/>
      <c r="CP29" s="74"/>
      <c r="CQ29" s="74"/>
      <c r="CR29" s="74"/>
    </row>
    <row r="30" spans="1:105" ht="13.2" customHeight="1">
      <c r="A30" s="554" t="s">
        <v>246</v>
      </c>
      <c r="B30" s="428" t="s">
        <v>8</v>
      </c>
      <c r="C30" s="428" t="s">
        <v>129</v>
      </c>
      <c r="D30" s="157"/>
      <c r="E30" s="74">
        <v>421475</v>
      </c>
      <c r="F30" s="74"/>
      <c r="G30" s="74"/>
      <c r="H30" s="74"/>
      <c r="I30" s="74"/>
      <c r="J30" s="74"/>
      <c r="K30" s="74"/>
      <c r="L30" s="74"/>
      <c r="M30" s="157"/>
      <c r="N30" s="157"/>
      <c r="O30" s="157"/>
      <c r="P30" s="157"/>
      <c r="Q30" s="74"/>
      <c r="R30" s="74"/>
      <c r="S30" s="157"/>
      <c r="T30" s="157"/>
      <c r="U30" s="157"/>
      <c r="V30" s="74"/>
      <c r="W30" s="74"/>
      <c r="X30" s="157"/>
      <c r="Y30" s="157"/>
      <c r="Z30" s="157"/>
      <c r="AA30" s="157"/>
      <c r="AB30" s="157"/>
      <c r="AC30" s="157"/>
      <c r="AD30" s="157"/>
      <c r="AE30" s="74"/>
      <c r="AF30" s="74"/>
      <c r="AG30" s="74"/>
      <c r="AH30" s="74"/>
      <c r="AI30" s="74"/>
      <c r="AJ30" s="74"/>
      <c r="AK30" s="74"/>
      <c r="AL30" s="157"/>
      <c r="AM30" s="157"/>
      <c r="AN30" s="157"/>
      <c r="AO30" s="157"/>
      <c r="AP30" s="74"/>
      <c r="AQ30" s="157"/>
      <c r="AR30" s="157"/>
      <c r="AS30" s="74"/>
      <c r="AT30" s="74"/>
      <c r="AU30" s="157"/>
      <c r="AV30" s="157"/>
      <c r="AW30" s="74"/>
      <c r="AX30" s="157"/>
      <c r="AY30" s="74"/>
      <c r="AZ30" s="74"/>
      <c r="BA30" s="74"/>
      <c r="BB30" s="74"/>
      <c r="BC30" s="74"/>
      <c r="BD30" s="74"/>
      <c r="BE30" s="74"/>
      <c r="BF30" s="74"/>
      <c r="BG30" s="157"/>
      <c r="BH30" s="80"/>
      <c r="BI30" s="157"/>
      <c r="BJ30" s="74"/>
      <c r="BK30" s="157"/>
      <c r="BL30" s="157"/>
      <c r="BM30" s="157"/>
      <c r="BN30" s="157"/>
      <c r="BO30" s="74"/>
      <c r="BP30" s="74"/>
      <c r="BQ30" s="157"/>
      <c r="BR30" s="74"/>
      <c r="BS30" s="74"/>
      <c r="BT30" s="157"/>
      <c r="BU30" s="157"/>
      <c r="BV30" s="157"/>
      <c r="BW30" s="157"/>
      <c r="BX30" s="74"/>
      <c r="BY30" s="74"/>
      <c r="BZ30" s="74"/>
      <c r="CA30" s="74"/>
      <c r="CB30" s="74"/>
      <c r="CC30" s="74"/>
      <c r="CD30" s="157"/>
      <c r="CE30" s="74"/>
      <c r="CF30" s="74"/>
      <c r="CG30" s="74"/>
      <c r="CH30" s="74"/>
      <c r="CI30"/>
      <c r="CJ30" s="74"/>
      <c r="CK30" s="74"/>
      <c r="CL30" s="74"/>
      <c r="CM30" s="74"/>
      <c r="CN30" s="74"/>
      <c r="CO30" s="74"/>
      <c r="CP30" s="74"/>
      <c r="CQ30" s="74"/>
      <c r="CR30" s="74"/>
      <c r="CS30" s="74"/>
      <c r="CT30" s="74"/>
      <c r="CU30" s="74"/>
      <c r="CV30" s="2"/>
      <c r="CW30" s="2"/>
    </row>
    <row r="31" spans="1:105" ht="15" customHeight="1">
      <c r="A31" s="281" t="s">
        <v>353</v>
      </c>
      <c r="B31" s="428" t="s">
        <v>9</v>
      </c>
      <c r="C31" s="428" t="s">
        <v>125</v>
      </c>
      <c r="D31"/>
      <c r="E31" s="74"/>
      <c r="F31" s="74">
        <v>76595.55</v>
      </c>
      <c r="G31" s="74"/>
      <c r="H31" s="74"/>
      <c r="I31" s="142"/>
      <c r="J31" s="74"/>
      <c r="K31" s="74"/>
      <c r="L31" s="74"/>
      <c r="M31" s="142"/>
      <c r="N31" s="74"/>
      <c r="O31" s="74"/>
      <c r="P31" s="74"/>
      <c r="Q31" s="142"/>
      <c r="R31" s="74"/>
      <c r="S31" s="74"/>
      <c r="T31" s="74"/>
      <c r="U31" s="74"/>
      <c r="V31" s="74"/>
      <c r="W31" s="74"/>
      <c r="X31" s="74"/>
      <c r="Y31" s="74"/>
      <c r="Z31" s="74"/>
      <c r="AA31" s="74"/>
      <c r="AB31" s="74"/>
      <c r="AC31" s="74"/>
      <c r="AD31" s="74"/>
      <c r="AE31" s="74"/>
      <c r="AF31" s="74"/>
      <c r="AG31" s="74"/>
      <c r="AH31" s="74"/>
      <c r="AI31" s="74"/>
      <c r="AJ31" s="74"/>
      <c r="AK31" s="74"/>
      <c r="AL31" s="74"/>
      <c r="AM31" s="74"/>
      <c r="AN31" s="74"/>
      <c r="AO31" s="74"/>
      <c r="AP31" s="74"/>
      <c r="AQ31" s="156"/>
      <c r="AR31" s="74"/>
      <c r="AS31" s="74"/>
      <c r="AT31" s="74"/>
      <c r="AU31" s="74"/>
      <c r="AV31" s="74"/>
      <c r="AW31" s="74"/>
      <c r="AX31" s="74"/>
      <c r="AY31" s="74"/>
      <c r="AZ31" s="74"/>
      <c r="BA31" s="74"/>
      <c r="BB31" s="74"/>
      <c r="BC31" s="74"/>
      <c r="BD31" s="74"/>
      <c r="BE31" s="74"/>
      <c r="BF31" s="74"/>
      <c r="BG31" s="74"/>
      <c r="BH31" s="74"/>
      <c r="BI31" s="74"/>
      <c r="BJ31" s="74"/>
      <c r="BK31" s="74"/>
      <c r="BL31" s="74"/>
      <c r="BM31" s="74"/>
      <c r="BN31" s="74"/>
      <c r="BO31" s="74"/>
      <c r="BP31" s="74"/>
      <c r="BQ31" s="74"/>
      <c r="BR31" s="74"/>
      <c r="BS31" s="74"/>
      <c r="BT31" s="74"/>
      <c r="BU31" s="74"/>
      <c r="BV31" s="74"/>
      <c r="BW31" s="74"/>
      <c r="BX31" s="74"/>
      <c r="BY31" s="74"/>
      <c r="BZ31" s="74"/>
      <c r="CA31" s="74"/>
      <c r="CB31" s="74"/>
      <c r="CC31" s="74"/>
      <c r="CD31" s="74"/>
      <c r="CE31" s="74"/>
      <c r="CF31" s="74"/>
      <c r="CG31" s="74"/>
      <c r="CH31" s="74"/>
      <c r="CI31" s="74"/>
      <c r="CJ31" s="74"/>
      <c r="CK31" s="142"/>
      <c r="CL31" s="74"/>
      <c r="CM31" s="74"/>
      <c r="CN31" s="142"/>
      <c r="CO31" s="74"/>
      <c r="CP31" s="74"/>
      <c r="CQ31" s="74"/>
      <c r="CR31" s="74"/>
    </row>
    <row r="32" spans="1:105" ht="15" customHeight="1">
      <c r="A32" s="107"/>
      <c r="B32" s="187"/>
      <c r="C32" s="533"/>
      <c r="D32"/>
      <c r="E32" s="74"/>
      <c r="F32" s="74"/>
      <c r="G32" s="74"/>
      <c r="H32" s="74"/>
      <c r="I32" s="190"/>
      <c r="J32" s="74"/>
      <c r="K32" s="74"/>
      <c r="L32" s="74"/>
      <c r="M32" s="74"/>
      <c r="N32" s="74"/>
      <c r="O32" s="142"/>
      <c r="P32" s="74"/>
      <c r="Q32" s="74"/>
      <c r="R32" s="74"/>
      <c r="S32" s="74"/>
      <c r="T32" s="74"/>
      <c r="U32" s="74"/>
      <c r="V32" s="74"/>
      <c r="W32" s="74"/>
      <c r="X32" s="74"/>
      <c r="Y32" s="74"/>
      <c r="Z32" s="74"/>
      <c r="AA32" s="74"/>
      <c r="AB32" s="74"/>
      <c r="AC32" s="74"/>
      <c r="AD32" s="74"/>
      <c r="AE32" s="74"/>
      <c r="AF32" s="74"/>
      <c r="AG32" s="74"/>
      <c r="AH32" s="74"/>
      <c r="AI32" s="74"/>
      <c r="AJ32" s="74"/>
      <c r="AK32" s="74"/>
      <c r="AL32" s="74"/>
      <c r="AM32" s="74"/>
      <c r="AN32" s="74"/>
      <c r="AO32" s="74"/>
      <c r="AP32" s="74"/>
      <c r="AQ32" s="74"/>
      <c r="AR32" s="74"/>
      <c r="AS32" s="74"/>
      <c r="AT32" s="74"/>
      <c r="AU32" s="74"/>
      <c r="AV32" s="74"/>
      <c r="AW32" s="74"/>
      <c r="AX32" s="74"/>
      <c r="AY32" s="74"/>
      <c r="AZ32" s="74"/>
      <c r="BA32" s="74"/>
      <c r="BB32" s="74"/>
      <c r="BC32" s="74"/>
      <c r="BD32" s="74"/>
      <c r="BE32" s="74"/>
      <c r="BF32" s="74"/>
      <c r="BG32" s="74"/>
      <c r="BH32" s="74"/>
      <c r="BI32" s="74"/>
      <c r="BJ32" s="74"/>
      <c r="BK32" s="74"/>
      <c r="BL32" s="74"/>
      <c r="BM32" s="74"/>
      <c r="BN32" s="74"/>
      <c r="BO32" s="74"/>
      <c r="BP32" s="74"/>
      <c r="BQ32" s="74"/>
      <c r="BR32" s="74"/>
      <c r="BS32" s="74"/>
      <c r="BT32" s="74"/>
      <c r="BU32" s="74"/>
      <c r="BV32" s="74"/>
      <c r="BW32" s="74"/>
      <c r="BX32" s="74"/>
      <c r="BY32" s="74"/>
      <c r="BZ32" s="74"/>
      <c r="CA32" s="74"/>
      <c r="CB32" s="74"/>
      <c r="CC32" s="74"/>
      <c r="CD32" s="74"/>
      <c r="CE32" s="74"/>
      <c r="CF32" s="74"/>
      <c r="CG32" s="74"/>
      <c r="CH32" s="74"/>
      <c r="CI32" s="74"/>
      <c r="CJ32" s="74"/>
      <c r="CK32" s="74"/>
      <c r="CL32" s="74"/>
      <c r="CM32" s="74"/>
      <c r="CN32" s="74"/>
      <c r="CO32" s="74"/>
      <c r="CP32" s="74"/>
      <c r="CQ32" s="74"/>
      <c r="CR32" s="74"/>
    </row>
    <row r="33" spans="1:96" ht="15" customHeight="1">
      <c r="A33" s="107" t="s">
        <v>1030</v>
      </c>
      <c r="B33" s="284" t="s">
        <v>12</v>
      </c>
      <c r="C33" s="284" t="s">
        <v>126</v>
      </c>
      <c r="D33"/>
      <c r="E33" s="74"/>
      <c r="F33" s="74"/>
      <c r="G33" s="74"/>
      <c r="H33" s="74"/>
      <c r="I33" s="190">
        <v>78175</v>
      </c>
      <c r="J33" s="74"/>
      <c r="K33" s="74"/>
      <c r="L33" s="74"/>
      <c r="M33" s="74"/>
      <c r="N33" s="142"/>
      <c r="O33" s="74"/>
      <c r="P33" s="142"/>
      <c r="Q33" s="74"/>
      <c r="R33" s="74"/>
      <c r="S33" s="74"/>
      <c r="T33" s="74"/>
      <c r="U33" s="74"/>
      <c r="V33" s="74"/>
      <c r="W33" s="74"/>
      <c r="X33" s="74"/>
      <c r="Y33" s="74"/>
      <c r="Z33" s="74"/>
      <c r="AA33" s="74"/>
      <c r="AB33" s="74"/>
      <c r="AC33" s="74"/>
      <c r="AD33" s="74"/>
      <c r="AE33" s="74"/>
      <c r="AF33" s="74"/>
      <c r="AG33" s="74"/>
      <c r="AH33" s="74"/>
      <c r="AI33" s="74"/>
      <c r="AJ33" s="74"/>
      <c r="AK33" s="74"/>
      <c r="AL33" s="74"/>
      <c r="AM33" s="74"/>
      <c r="AN33" s="74"/>
      <c r="AO33" s="74"/>
      <c r="AP33" s="74"/>
      <c r="AQ33" s="74"/>
      <c r="AR33" s="74"/>
      <c r="AS33" s="74"/>
      <c r="AT33" s="74"/>
      <c r="AU33" s="74"/>
      <c r="AV33" s="74"/>
      <c r="AW33" s="74"/>
      <c r="AX33" s="74"/>
      <c r="AY33" s="74"/>
      <c r="AZ33" s="74"/>
      <c r="BA33" s="74"/>
      <c r="BB33" s="74"/>
      <c r="BC33" s="74"/>
      <c r="BD33" s="74"/>
      <c r="BE33" s="74"/>
      <c r="BF33" s="74"/>
      <c r="BG33" s="74"/>
      <c r="BH33" s="74"/>
      <c r="BI33" s="74"/>
      <c r="BJ33" s="74"/>
      <c r="BK33" s="74"/>
      <c r="BL33" s="74"/>
      <c r="BM33" s="74"/>
      <c r="BN33" s="74"/>
      <c r="BO33" s="74"/>
      <c r="BP33" s="74"/>
      <c r="BQ33" s="74"/>
      <c r="BR33" s="74"/>
      <c r="BS33" s="74"/>
      <c r="BT33" s="74"/>
      <c r="BU33" s="74"/>
      <c r="BV33" s="74"/>
      <c r="BW33" s="74"/>
      <c r="BX33" s="74"/>
      <c r="BY33" s="74"/>
      <c r="BZ33" s="74"/>
      <c r="CA33" s="74"/>
      <c r="CB33" s="74"/>
      <c r="CC33" s="74"/>
      <c r="CD33" s="74"/>
      <c r="CE33" s="74"/>
      <c r="CF33" s="74"/>
      <c r="CG33" s="74"/>
      <c r="CH33" s="74"/>
      <c r="CI33" s="74"/>
      <c r="CJ33" s="74"/>
      <c r="CK33" s="74"/>
      <c r="CL33" s="74"/>
      <c r="CM33" s="74"/>
      <c r="CN33" s="74"/>
      <c r="CO33" s="74"/>
      <c r="CP33" s="74"/>
      <c r="CQ33" s="74"/>
      <c r="CR33" s="74"/>
    </row>
    <row r="34" spans="1:96" ht="15" customHeight="1">
      <c r="A34" s="107" t="s">
        <v>358</v>
      </c>
      <c r="B34" s="284" t="s">
        <v>11</v>
      </c>
      <c r="C34" s="284" t="s">
        <v>122</v>
      </c>
      <c r="D34"/>
      <c r="E34" s="74"/>
      <c r="F34" s="74"/>
      <c r="G34" s="74"/>
      <c r="H34" s="74">
        <v>3083832.4</v>
      </c>
      <c r="I34" s="74"/>
      <c r="J34" s="74"/>
      <c r="K34" s="74"/>
      <c r="L34" s="74"/>
      <c r="M34" s="142"/>
      <c r="N34" s="142"/>
      <c r="O34" s="74"/>
      <c r="P34" s="74"/>
      <c r="Q34" s="142"/>
      <c r="R34" s="74"/>
      <c r="S34" s="74"/>
      <c r="T34" s="74"/>
      <c r="U34" s="74"/>
      <c r="V34" s="74"/>
      <c r="W34" s="74"/>
      <c r="X34" s="74"/>
      <c r="Y34" s="74"/>
      <c r="Z34" s="156"/>
      <c r="AA34" s="74"/>
      <c r="AB34" s="74"/>
      <c r="AC34" s="74"/>
      <c r="AD34" s="74"/>
      <c r="AE34" s="74"/>
      <c r="AF34" s="74"/>
      <c r="AG34" s="74"/>
      <c r="AH34" s="74"/>
      <c r="AI34" s="74"/>
      <c r="AJ34" s="74"/>
      <c r="AK34" s="74"/>
      <c r="AL34" s="74"/>
      <c r="AM34" s="74"/>
      <c r="AN34" s="74"/>
      <c r="AO34" s="74"/>
      <c r="AP34" s="74"/>
      <c r="AQ34" s="74"/>
      <c r="AR34" s="74"/>
      <c r="AS34" s="156"/>
      <c r="AT34" s="74"/>
      <c r="AU34" s="74"/>
      <c r="AV34" s="74"/>
      <c r="AW34" s="74"/>
      <c r="AX34" s="74"/>
      <c r="AY34" s="74"/>
      <c r="AZ34" s="74"/>
      <c r="BA34" s="74"/>
      <c r="BB34" s="74"/>
      <c r="BC34" s="74"/>
      <c r="BD34" s="74"/>
      <c r="BE34" s="74"/>
      <c r="BF34" s="74"/>
      <c r="BG34" s="74"/>
      <c r="BH34" s="74"/>
      <c r="BI34" s="74"/>
      <c r="BJ34" s="74"/>
      <c r="BK34" s="74"/>
      <c r="BL34" s="74"/>
      <c r="BM34" s="74"/>
      <c r="BN34" s="74"/>
      <c r="BO34" s="74"/>
      <c r="BP34" s="74"/>
      <c r="BQ34" s="74"/>
      <c r="BR34" s="74"/>
      <c r="BS34" s="74"/>
      <c r="BT34" s="74"/>
      <c r="BU34" s="74"/>
      <c r="BV34" s="74"/>
      <c r="BW34" s="74"/>
      <c r="BX34" s="74"/>
      <c r="BY34" s="74"/>
      <c r="BZ34" s="74"/>
      <c r="CA34" s="74"/>
      <c r="CB34" s="74"/>
      <c r="CC34" s="74"/>
      <c r="CD34" s="74"/>
      <c r="CE34" s="74"/>
      <c r="CF34" s="74"/>
      <c r="CG34" s="74"/>
      <c r="CH34" s="74"/>
      <c r="CI34" s="74"/>
      <c r="CJ34" s="74"/>
      <c r="CK34" s="74"/>
      <c r="CL34" s="74"/>
      <c r="CM34" s="74"/>
      <c r="CN34" s="190"/>
      <c r="CO34" s="74"/>
      <c r="CP34" s="74"/>
      <c r="CQ34" s="74"/>
      <c r="CR34" s="74"/>
    </row>
    <row r="35" spans="1:96" ht="15" customHeight="1">
      <c r="A35" s="281" t="s">
        <v>1031</v>
      </c>
      <c r="B35" s="428" t="s">
        <v>9</v>
      </c>
      <c r="C35" s="428" t="s">
        <v>125</v>
      </c>
      <c r="D35"/>
      <c r="E35" s="74"/>
      <c r="F35" s="74">
        <v>67145</v>
      </c>
      <c r="G35" s="74"/>
      <c r="H35" s="74"/>
      <c r="I35" s="74"/>
      <c r="J35" s="74"/>
      <c r="K35" s="74"/>
      <c r="L35" s="74"/>
      <c r="M35" s="142"/>
      <c r="N35" s="190"/>
      <c r="O35" s="142"/>
      <c r="P35" s="74"/>
      <c r="Q35" s="74"/>
      <c r="R35" s="74"/>
      <c r="S35" s="74"/>
      <c r="T35" s="74"/>
      <c r="U35" s="74"/>
      <c r="V35" s="74"/>
      <c r="W35" s="74"/>
      <c r="X35" s="74"/>
      <c r="Y35" s="74"/>
      <c r="Z35" s="74"/>
      <c r="AA35" s="74"/>
      <c r="AB35" s="74"/>
      <c r="AC35" s="74"/>
      <c r="AD35" s="74"/>
      <c r="AE35" s="74"/>
      <c r="AF35" s="74"/>
      <c r="AG35" s="74"/>
      <c r="AH35" s="74"/>
      <c r="AI35" s="74"/>
      <c r="AJ35" s="74"/>
      <c r="AK35" s="74"/>
      <c r="AL35" s="74"/>
      <c r="AM35" s="74"/>
      <c r="AN35" s="74"/>
      <c r="AO35" s="74"/>
      <c r="AP35" s="74"/>
      <c r="AQ35" s="74"/>
      <c r="AR35" s="74"/>
      <c r="AS35" s="156"/>
      <c r="AT35" s="74"/>
      <c r="AU35" s="74"/>
      <c r="AV35" s="74"/>
      <c r="AW35" s="74"/>
      <c r="AX35" s="74"/>
      <c r="AY35" s="74"/>
      <c r="AZ35" s="74"/>
      <c r="BA35" s="74"/>
      <c r="BB35" s="74"/>
      <c r="BC35" s="74"/>
      <c r="BD35" s="74"/>
      <c r="BE35" s="74"/>
      <c r="BF35" s="74"/>
      <c r="BG35" s="74"/>
      <c r="BH35" s="74"/>
      <c r="BI35" s="74"/>
      <c r="BJ35" s="74"/>
      <c r="BK35" s="74"/>
      <c r="BL35" s="74"/>
      <c r="BM35" s="74"/>
      <c r="BN35" s="74"/>
      <c r="BO35" s="74"/>
      <c r="BP35" s="74"/>
      <c r="BQ35" s="74"/>
      <c r="BR35" s="74"/>
      <c r="BS35" s="74"/>
      <c r="BT35" s="74"/>
      <c r="BU35" s="74"/>
      <c r="BV35" s="74"/>
      <c r="BW35" s="74"/>
      <c r="BX35" s="74"/>
      <c r="BY35" s="74"/>
      <c r="BZ35" s="74"/>
      <c r="CA35" s="74"/>
      <c r="CB35" s="74"/>
      <c r="CC35" s="74"/>
      <c r="CD35" s="74"/>
      <c r="CE35" s="74"/>
      <c r="CF35" s="74"/>
      <c r="CG35" s="74"/>
      <c r="CH35" s="74"/>
      <c r="CI35" s="74"/>
      <c r="CJ35" s="74"/>
      <c r="CK35" s="74"/>
      <c r="CL35" s="74"/>
      <c r="CM35" s="74"/>
      <c r="CN35" s="74"/>
      <c r="CO35" s="74"/>
      <c r="CP35" s="74"/>
      <c r="CQ35" s="74"/>
      <c r="CR35" s="74"/>
    </row>
    <row r="36" spans="1:96" ht="15" customHeight="1">
      <c r="A36" s="107"/>
      <c r="B36" s="231"/>
      <c r="C36" s="282"/>
      <c r="D36"/>
      <c r="E36" s="74"/>
      <c r="F36" s="74"/>
      <c r="G36" s="74"/>
      <c r="H36" s="74"/>
      <c r="I36" s="74"/>
      <c r="J36" s="74"/>
      <c r="K36" s="74"/>
      <c r="L36" s="74"/>
      <c r="M36" s="190"/>
      <c r="N36" s="74"/>
      <c r="O36" s="142"/>
      <c r="P36" s="142"/>
      <c r="Q36" s="74"/>
      <c r="R36" s="74"/>
      <c r="S36" s="74"/>
      <c r="T36" s="74"/>
      <c r="U36" s="74"/>
      <c r="V36" s="74"/>
      <c r="W36" s="74"/>
      <c r="X36" s="74"/>
      <c r="Y36" s="74"/>
      <c r="Z36" s="74"/>
      <c r="AA36" s="74"/>
      <c r="AB36" s="74"/>
      <c r="AC36" s="74"/>
      <c r="AD36" s="74"/>
      <c r="AE36" s="74"/>
      <c r="AF36" s="74"/>
      <c r="AG36" s="74"/>
      <c r="AH36" s="74"/>
      <c r="AI36" s="74"/>
      <c r="AJ36" s="74"/>
      <c r="AK36" s="74"/>
      <c r="AL36" s="74"/>
      <c r="AM36" s="74"/>
      <c r="AN36" s="74"/>
      <c r="AO36" s="74"/>
      <c r="AP36" s="74"/>
      <c r="AQ36" s="74"/>
      <c r="AR36" s="74"/>
      <c r="AS36" s="156"/>
      <c r="AT36" s="74"/>
      <c r="AU36" s="74"/>
      <c r="AV36" s="74"/>
      <c r="AW36" s="74"/>
      <c r="AX36" s="74"/>
      <c r="AY36" s="74"/>
      <c r="AZ36" s="74"/>
      <c r="BA36" s="74"/>
      <c r="BB36" s="74"/>
      <c r="BC36" s="74"/>
      <c r="BD36" s="74"/>
      <c r="BE36" s="74"/>
      <c r="BF36" s="74"/>
      <c r="BG36" s="74"/>
      <c r="BH36" s="74"/>
      <c r="BI36" s="74"/>
      <c r="BJ36" s="74"/>
      <c r="BK36" s="74"/>
      <c r="BL36" s="74"/>
      <c r="BM36" s="74"/>
      <c r="BN36" s="74"/>
      <c r="BO36" s="74"/>
      <c r="BP36" s="74"/>
      <c r="BQ36" s="74"/>
      <c r="BR36" s="74"/>
      <c r="BS36" s="74"/>
      <c r="BT36" s="74"/>
      <c r="BU36" s="74"/>
      <c r="BV36" s="74"/>
      <c r="BW36" s="74"/>
      <c r="BX36" s="74"/>
      <c r="BY36" s="74"/>
      <c r="BZ36" s="74"/>
      <c r="CA36" s="74"/>
      <c r="CB36" s="74"/>
      <c r="CC36" s="74"/>
      <c r="CD36" s="74"/>
      <c r="CE36" s="74"/>
      <c r="CF36" s="74"/>
      <c r="CG36" s="74"/>
      <c r="CH36" s="74"/>
      <c r="CI36" s="74"/>
      <c r="CJ36" s="74"/>
      <c r="CK36" s="74"/>
      <c r="CL36" s="74"/>
      <c r="CM36" s="74"/>
      <c r="CN36" s="74"/>
      <c r="CO36" s="74"/>
      <c r="CP36" s="74"/>
      <c r="CQ36" s="74"/>
      <c r="CR36" s="74"/>
    </row>
    <row r="37" spans="1:96" ht="15" customHeight="1">
      <c r="A37" s="107" t="s">
        <v>360</v>
      </c>
      <c r="B37" s="284" t="s">
        <v>7</v>
      </c>
      <c r="C37" s="284" t="s">
        <v>121</v>
      </c>
      <c r="D37" s="74">
        <v>9055231.75</v>
      </c>
      <c r="E37" s="74"/>
      <c r="F37" s="74"/>
      <c r="G37" s="74"/>
      <c r="H37" s="74"/>
      <c r="I37" s="74"/>
      <c r="J37" s="74"/>
      <c r="K37" s="74"/>
      <c r="L37" s="74"/>
      <c r="M37" s="74"/>
      <c r="N37" s="74"/>
      <c r="O37" s="190"/>
      <c r="P37" s="142"/>
      <c r="Q37" s="142"/>
      <c r="R37" s="157"/>
      <c r="S37" s="74"/>
      <c r="T37" s="74"/>
      <c r="U37" s="74"/>
      <c r="V37" s="74"/>
      <c r="W37" s="74"/>
      <c r="X37" s="74"/>
      <c r="Y37" s="74"/>
      <c r="Z37" s="74"/>
      <c r="AA37" s="74"/>
      <c r="AB37" s="74"/>
      <c r="AC37" s="74"/>
      <c r="AD37" s="74"/>
      <c r="AE37" s="74"/>
      <c r="AF37" s="74"/>
      <c r="AG37" s="74"/>
      <c r="AH37" s="74"/>
      <c r="AI37" s="74"/>
      <c r="AJ37" s="74"/>
      <c r="AK37" s="74"/>
      <c r="AL37" s="80"/>
      <c r="AM37" s="74"/>
      <c r="AN37" s="74"/>
      <c r="AO37" s="74"/>
      <c r="AP37" s="74"/>
      <c r="AQ37" s="74"/>
      <c r="AR37" s="74"/>
      <c r="AS37" s="74"/>
      <c r="AT37" s="74"/>
      <c r="AU37" s="74"/>
      <c r="AV37" s="74"/>
      <c r="AW37" s="74"/>
      <c r="AX37" s="74"/>
      <c r="AY37" s="74"/>
      <c r="AZ37" s="74"/>
      <c r="BA37" s="74"/>
      <c r="BB37" s="74"/>
      <c r="BC37" s="74"/>
      <c r="BD37" s="74"/>
      <c r="BE37" s="74"/>
      <c r="BF37" s="74"/>
      <c r="BG37" s="74"/>
      <c r="BH37" s="74"/>
      <c r="BI37" s="74"/>
      <c r="BJ37" s="74"/>
      <c r="BK37" s="74"/>
      <c r="BL37" s="74"/>
      <c r="BM37" s="74"/>
      <c r="BN37" s="74"/>
      <c r="BO37" s="74"/>
      <c r="BP37" s="74"/>
      <c r="BQ37" s="74"/>
      <c r="BR37" s="74"/>
      <c r="BS37" s="74"/>
      <c r="BT37" s="74"/>
      <c r="BU37" s="74"/>
      <c r="BV37" s="74"/>
      <c r="BW37" s="74"/>
      <c r="BX37" s="74"/>
      <c r="BY37" s="74"/>
      <c r="BZ37" s="74"/>
      <c r="CA37" s="74"/>
      <c r="CB37" s="74"/>
      <c r="CC37" s="74"/>
      <c r="CD37" s="74"/>
      <c r="CE37" s="74"/>
      <c r="CF37" s="74"/>
      <c r="CG37" s="74"/>
      <c r="CH37" s="74"/>
      <c r="CI37" s="74"/>
      <c r="CJ37" s="74"/>
      <c r="CK37" s="74"/>
      <c r="CL37" s="74"/>
      <c r="CM37" s="74"/>
      <c r="CN37" s="74"/>
      <c r="CO37" s="74"/>
      <c r="CP37" s="74"/>
      <c r="CQ37" s="74"/>
      <c r="CR37" s="74"/>
    </row>
    <row r="38" spans="1:96" ht="15" customHeight="1">
      <c r="A38" s="107"/>
      <c r="B38" s="284" t="s">
        <v>11</v>
      </c>
      <c r="C38" s="284" t="s">
        <v>122</v>
      </c>
      <c r="D38"/>
      <c r="E38" s="74"/>
      <c r="F38" s="74"/>
      <c r="G38" s="74"/>
      <c r="H38" s="74">
        <v>1451606</v>
      </c>
      <c r="I38" s="74"/>
      <c r="J38" s="74"/>
      <c r="K38" s="74"/>
      <c r="L38" s="74"/>
      <c r="M38" s="74"/>
      <c r="N38" s="74"/>
      <c r="O38" s="74"/>
      <c r="P38" s="190"/>
      <c r="Q38" s="142"/>
      <c r="R38" s="74"/>
      <c r="S38" s="74"/>
      <c r="T38" s="74"/>
      <c r="U38" s="74"/>
      <c r="V38" s="74"/>
      <c r="W38" s="74"/>
      <c r="X38" s="74"/>
      <c r="Y38" s="74"/>
      <c r="Z38" s="74"/>
      <c r="AA38" s="74"/>
      <c r="AB38" s="74"/>
      <c r="AC38" s="74"/>
      <c r="AD38" s="74"/>
      <c r="AE38" s="74"/>
      <c r="AF38" s="74"/>
      <c r="AG38" s="74"/>
      <c r="AH38" s="74"/>
      <c r="AI38" s="74"/>
      <c r="AJ38" s="74"/>
      <c r="AK38" s="74"/>
      <c r="AL38" s="74"/>
      <c r="AM38" s="74"/>
      <c r="AN38" s="74"/>
      <c r="AO38" s="74"/>
      <c r="AP38" s="74"/>
      <c r="AQ38" s="74"/>
      <c r="AR38" s="74"/>
      <c r="AS38" s="74"/>
      <c r="AT38" s="74"/>
      <c r="AU38" s="74"/>
      <c r="AV38" s="74"/>
      <c r="AW38" s="74"/>
      <c r="AX38" s="74"/>
      <c r="AY38" s="74"/>
      <c r="AZ38" s="74"/>
      <c r="BA38" s="74"/>
      <c r="BB38" s="74"/>
      <c r="BC38" s="74"/>
      <c r="BD38" s="74"/>
      <c r="BE38" s="74"/>
      <c r="BF38" s="74"/>
      <c r="BG38" s="74"/>
      <c r="BH38" s="74"/>
      <c r="BI38" s="74"/>
      <c r="BJ38" s="74"/>
      <c r="BK38" s="74"/>
      <c r="BL38" s="74"/>
      <c r="BM38" s="74"/>
      <c r="BN38" s="74"/>
      <c r="BO38" s="74"/>
      <c r="BP38" s="74"/>
      <c r="BQ38" s="74"/>
      <c r="BR38" s="74"/>
      <c r="BS38" s="74"/>
      <c r="BT38" s="74"/>
      <c r="BU38" s="74"/>
      <c r="BV38" s="74"/>
      <c r="BW38" s="74"/>
      <c r="BX38" s="74"/>
      <c r="BY38" s="74"/>
      <c r="BZ38" s="74"/>
      <c r="CA38" s="74"/>
      <c r="CB38" s="74"/>
      <c r="CC38" s="74"/>
      <c r="CD38" s="74"/>
      <c r="CE38" s="74"/>
      <c r="CF38" s="74"/>
      <c r="CG38" s="74"/>
      <c r="CH38" s="74"/>
      <c r="CI38" s="74"/>
      <c r="CJ38" s="74"/>
      <c r="CK38" s="74"/>
      <c r="CL38" s="74"/>
      <c r="CM38" s="74"/>
      <c r="CN38" s="74"/>
      <c r="CO38" s="74"/>
      <c r="CP38" s="74"/>
      <c r="CQ38" s="74"/>
      <c r="CR38" s="74"/>
    </row>
    <row r="39" spans="1:96" ht="15" customHeight="1">
      <c r="A39" s="107"/>
      <c r="B39" s="284" t="s">
        <v>15</v>
      </c>
      <c r="C39" s="284" t="s">
        <v>123</v>
      </c>
      <c r="D39"/>
      <c r="E39" s="76"/>
      <c r="F39" s="76"/>
      <c r="G39" s="76"/>
      <c r="H39" s="76"/>
      <c r="I39" s="76"/>
      <c r="J39" s="74"/>
      <c r="K39" s="74"/>
      <c r="L39" s="74">
        <v>137493.54999999999</v>
      </c>
      <c r="M39" s="74"/>
      <c r="N39" s="74"/>
      <c r="O39" s="74"/>
      <c r="P39" s="74"/>
      <c r="Q39" s="190"/>
      <c r="R39" s="74"/>
      <c r="S39" s="74"/>
      <c r="T39" s="74"/>
      <c r="U39" s="74"/>
      <c r="V39" s="74"/>
      <c r="W39" s="74"/>
      <c r="X39" s="74"/>
      <c r="Y39" s="74"/>
      <c r="Z39" s="74"/>
      <c r="AA39" s="74"/>
      <c r="AB39" s="74"/>
      <c r="AC39" s="74"/>
      <c r="AD39" s="74"/>
      <c r="AE39" s="74"/>
      <c r="AF39" s="74"/>
      <c r="AG39" s="74"/>
      <c r="AH39" s="74"/>
      <c r="AI39" s="74"/>
      <c r="AJ39" s="74"/>
      <c r="AK39" s="74"/>
      <c r="AL39" s="74"/>
      <c r="AM39" s="74"/>
      <c r="AN39" s="74"/>
      <c r="AO39" s="74"/>
      <c r="AP39" s="74"/>
      <c r="AQ39" s="74"/>
      <c r="AR39" s="74"/>
      <c r="AS39" s="74"/>
      <c r="AT39" s="74"/>
      <c r="AU39" s="74"/>
      <c r="AV39" s="74"/>
      <c r="AW39" s="74"/>
      <c r="AX39" s="74"/>
      <c r="AY39" s="74"/>
      <c r="AZ39" s="74"/>
      <c r="BA39" s="74"/>
      <c r="BB39" s="74"/>
      <c r="BC39" s="74"/>
      <c r="BD39" s="74"/>
      <c r="BE39" s="74"/>
      <c r="BF39" s="74"/>
      <c r="BG39" s="74"/>
      <c r="BH39" s="74"/>
      <c r="BI39" s="74"/>
      <c r="BJ39" s="74"/>
      <c r="BK39" s="74"/>
      <c r="BL39" s="74"/>
      <c r="BM39" s="74"/>
      <c r="BN39" s="74"/>
      <c r="BO39" s="74"/>
      <c r="BP39" s="74"/>
      <c r="BQ39" s="74"/>
      <c r="BR39" s="74"/>
      <c r="BS39" s="74"/>
      <c r="BT39" s="74"/>
      <c r="BU39" s="74"/>
      <c r="BV39" s="74"/>
      <c r="BW39" s="74"/>
      <c r="BX39" s="74"/>
      <c r="BY39" s="74"/>
      <c r="BZ39" s="74"/>
      <c r="CA39" s="74"/>
      <c r="CB39" s="74"/>
      <c r="CC39" s="74"/>
      <c r="CD39" s="74"/>
      <c r="CE39" s="74"/>
      <c r="CF39" s="74"/>
      <c r="CG39" s="74"/>
      <c r="CH39" s="74"/>
      <c r="CI39" s="74"/>
      <c r="CJ39" s="74"/>
      <c r="CK39" s="74"/>
      <c r="CL39" s="74"/>
      <c r="CM39" s="74"/>
      <c r="CN39" s="74"/>
      <c r="CO39" s="74"/>
      <c r="CP39" s="74"/>
      <c r="CQ39" s="74"/>
      <c r="CR39" s="74"/>
    </row>
    <row r="40" spans="1:96" ht="15" customHeight="1">
      <c r="A40" s="107"/>
      <c r="B40" s="284" t="s">
        <v>12</v>
      </c>
      <c r="C40" s="284" t="s">
        <v>126</v>
      </c>
      <c r="E40" s="74"/>
      <c r="F40" s="74"/>
      <c r="G40" s="74"/>
      <c r="H40" s="74"/>
      <c r="I40" s="74">
        <v>495000</v>
      </c>
      <c r="J40" s="74"/>
      <c r="K40" s="74"/>
      <c r="L40" s="74"/>
      <c r="M40" s="74"/>
      <c r="N40" s="74"/>
      <c r="O40" s="74"/>
      <c r="P40" s="74"/>
      <c r="Q40" s="74"/>
      <c r="R40" s="74"/>
      <c r="S40" s="74"/>
      <c r="T40" s="74"/>
      <c r="U40" s="74"/>
      <c r="V40" s="74"/>
      <c r="W40" s="74"/>
      <c r="X40" s="74"/>
      <c r="Y40" s="74"/>
      <c r="Z40" s="156"/>
      <c r="AA40" s="74"/>
      <c r="AB40" s="74"/>
      <c r="AC40" s="74"/>
      <c r="AD40" s="74"/>
      <c r="AE40" s="74"/>
      <c r="AF40" s="74"/>
      <c r="AG40" s="74"/>
      <c r="AH40" s="74"/>
      <c r="AI40" s="74"/>
      <c r="AJ40" s="74"/>
      <c r="AK40" s="74"/>
      <c r="AL40" s="74"/>
      <c r="AM40" s="74"/>
      <c r="AN40" s="74"/>
      <c r="AO40" s="74"/>
      <c r="AP40" s="74"/>
      <c r="AQ40" s="74"/>
      <c r="AR40" s="74"/>
      <c r="AS40" s="74"/>
      <c r="AT40" s="74"/>
      <c r="AU40" s="74"/>
      <c r="AV40" s="74"/>
      <c r="AW40" s="74"/>
      <c r="AX40" s="74"/>
      <c r="AY40" s="74"/>
      <c r="AZ40" s="74"/>
      <c r="BA40" s="74"/>
      <c r="BB40" s="74"/>
      <c r="BC40" s="74"/>
      <c r="BD40" s="74"/>
      <c r="BE40" s="74"/>
      <c r="BF40" s="74"/>
      <c r="BG40" s="74"/>
      <c r="BH40" s="74"/>
      <c r="BI40" s="74"/>
      <c r="BJ40" s="74"/>
      <c r="BK40" s="74"/>
      <c r="BL40" s="74"/>
      <c r="BM40" s="74"/>
      <c r="BN40" s="74"/>
      <c r="BO40" s="74"/>
      <c r="BP40" s="74"/>
      <c r="BQ40" s="74"/>
      <c r="BR40" s="74"/>
      <c r="BS40" s="74"/>
      <c r="BT40" s="74"/>
      <c r="BU40" s="74"/>
      <c r="BV40" s="74"/>
      <c r="BW40" s="74"/>
      <c r="BX40" s="74"/>
      <c r="BY40" s="74"/>
      <c r="BZ40" s="74"/>
      <c r="CA40" s="74"/>
      <c r="CB40" s="74"/>
      <c r="CC40" s="74"/>
      <c r="CD40" s="74"/>
      <c r="CE40" s="74"/>
      <c r="CF40" s="74"/>
      <c r="CG40" s="74"/>
      <c r="CH40" s="74"/>
      <c r="CI40" s="74"/>
      <c r="CJ40" s="74"/>
      <c r="CK40" s="74"/>
      <c r="CL40" s="74"/>
      <c r="CM40" s="74"/>
      <c r="CN40" s="74"/>
      <c r="CO40" s="74"/>
      <c r="CP40" s="74"/>
      <c r="CQ40" s="74"/>
      <c r="CR40" s="74"/>
    </row>
    <row r="41" spans="1:96" ht="15" customHeight="1">
      <c r="B41" s="428" t="s">
        <v>8</v>
      </c>
      <c r="C41" s="428" t="s">
        <v>129</v>
      </c>
      <c r="D41"/>
      <c r="E41" s="74">
        <v>421475</v>
      </c>
      <c r="F41" s="74"/>
      <c r="G41" s="74"/>
      <c r="H41" s="74"/>
      <c r="I41" s="74"/>
      <c r="J41" s="74"/>
      <c r="K41" s="74"/>
      <c r="L41" s="74"/>
      <c r="N41" s="142"/>
      <c r="O41" s="74"/>
      <c r="P41" s="74"/>
      <c r="Q41" s="74"/>
      <c r="R41" s="74"/>
      <c r="S41" s="74"/>
      <c r="T41" s="74"/>
      <c r="U41" s="74"/>
      <c r="V41" s="74"/>
      <c r="W41" s="74"/>
      <c r="X41" s="74"/>
      <c r="Y41" s="74"/>
      <c r="Z41" s="74"/>
      <c r="AA41" s="74"/>
      <c r="AB41" s="74"/>
      <c r="AC41" s="74"/>
      <c r="AD41" s="74"/>
      <c r="AE41" s="74"/>
      <c r="AF41" s="74"/>
      <c r="AG41" s="74"/>
      <c r="AH41" s="74"/>
      <c r="AI41" s="74"/>
      <c r="AJ41" s="74"/>
      <c r="AK41" s="74"/>
      <c r="AL41" s="74"/>
      <c r="AM41" s="74"/>
      <c r="AN41" s="74"/>
      <c r="AO41" s="74"/>
      <c r="AP41" s="74"/>
      <c r="AQ41" s="74"/>
      <c r="AR41" s="74"/>
      <c r="AS41" s="74"/>
      <c r="AT41" s="74"/>
      <c r="AU41" s="74"/>
      <c r="AV41" s="74"/>
      <c r="AW41" s="74"/>
      <c r="AX41" s="74"/>
      <c r="AY41" s="74"/>
      <c r="AZ41" s="74"/>
      <c r="BA41" s="74"/>
      <c r="BB41" s="74"/>
      <c r="BC41" s="74"/>
      <c r="BD41" s="74"/>
      <c r="BE41" s="74"/>
      <c r="BF41" s="74"/>
      <c r="BG41" s="74"/>
      <c r="BH41" s="74"/>
      <c r="BI41" s="74"/>
      <c r="BJ41" s="74"/>
      <c r="BK41" s="74"/>
      <c r="BL41" s="74"/>
      <c r="BM41" s="74"/>
      <c r="BN41" s="74"/>
      <c r="BO41" s="74"/>
      <c r="BP41" s="74"/>
      <c r="BQ41" s="74"/>
      <c r="BR41" s="74"/>
      <c r="BS41" s="74"/>
      <c r="BT41" s="74"/>
      <c r="BU41" s="74"/>
      <c r="BV41" s="74"/>
      <c r="BW41" s="74"/>
      <c r="BX41" s="74"/>
      <c r="BY41" s="74"/>
      <c r="BZ41" s="74"/>
      <c r="CA41" s="74"/>
      <c r="CB41" s="74"/>
      <c r="CC41" s="74"/>
      <c r="CD41" s="74"/>
      <c r="CE41" s="74"/>
      <c r="CF41" s="74"/>
      <c r="CG41" s="74"/>
      <c r="CH41" s="74"/>
      <c r="CI41" s="74"/>
      <c r="CJ41" s="74"/>
      <c r="CK41" s="74"/>
      <c r="CL41" s="74"/>
      <c r="CM41" s="74"/>
      <c r="CN41" s="74"/>
      <c r="CO41" s="74"/>
      <c r="CP41" s="74"/>
      <c r="CQ41" s="74"/>
      <c r="CR41" s="74"/>
    </row>
    <row r="42" spans="1:96" ht="15" customHeight="1">
      <c r="A42" s="107"/>
      <c r="B42" s="108"/>
      <c r="C42" s="228"/>
      <c r="D42"/>
      <c r="E42" s="74"/>
      <c r="F42" s="74"/>
      <c r="G42" s="74"/>
      <c r="H42" s="74"/>
      <c r="I42" s="74"/>
      <c r="J42" s="74"/>
      <c r="K42" s="74"/>
      <c r="L42" s="74"/>
      <c r="M42" s="142"/>
      <c r="N42" s="74"/>
      <c r="O42" s="74"/>
      <c r="P42" s="74"/>
      <c r="Q42" s="74"/>
      <c r="R42" s="74"/>
      <c r="S42" s="74"/>
      <c r="T42" s="74"/>
      <c r="U42" s="74"/>
      <c r="V42" s="74"/>
      <c r="W42" s="74"/>
      <c r="X42" s="74"/>
      <c r="Y42" s="74"/>
      <c r="Z42" s="74"/>
      <c r="AA42" s="74"/>
      <c r="AB42" s="74"/>
      <c r="AC42" s="74"/>
      <c r="AD42" s="74"/>
      <c r="AE42" s="74"/>
      <c r="AF42" s="74"/>
      <c r="AG42" s="74"/>
      <c r="AH42" s="74"/>
      <c r="AI42" s="74"/>
      <c r="AJ42" s="74"/>
      <c r="AK42" s="74"/>
      <c r="AL42" s="74"/>
      <c r="AM42" s="74"/>
      <c r="AN42" s="74"/>
      <c r="AO42" s="74"/>
      <c r="AP42" s="74"/>
      <c r="AQ42" s="74"/>
      <c r="AR42" s="74"/>
      <c r="AS42" s="74"/>
      <c r="AT42" s="74"/>
      <c r="AU42" s="74"/>
      <c r="AV42" s="74"/>
      <c r="AW42" s="74"/>
      <c r="AX42" s="74"/>
      <c r="AY42" s="74"/>
      <c r="AZ42" s="74"/>
      <c r="BA42" s="74"/>
      <c r="BB42" s="74"/>
      <c r="BC42" s="74"/>
      <c r="BD42" s="74"/>
      <c r="BE42" s="74"/>
      <c r="BF42" s="74"/>
      <c r="BG42" s="74"/>
      <c r="BH42" s="74"/>
      <c r="BI42" s="74"/>
      <c r="BJ42" s="74"/>
      <c r="BK42" s="74"/>
      <c r="BL42" s="74"/>
      <c r="BM42" s="74"/>
      <c r="BN42" s="74"/>
      <c r="BO42" s="74"/>
      <c r="BP42" s="74"/>
      <c r="BQ42" s="74"/>
      <c r="BR42" s="74"/>
      <c r="BS42" s="74"/>
      <c r="BT42" s="74"/>
      <c r="BU42" s="74"/>
      <c r="BV42" s="74"/>
      <c r="BW42" s="74"/>
      <c r="BX42" s="74"/>
      <c r="BY42" s="74"/>
      <c r="BZ42" s="74"/>
      <c r="CA42" s="74"/>
      <c r="CB42" s="74"/>
      <c r="CC42" s="74"/>
      <c r="CD42" s="74"/>
      <c r="CE42" s="74"/>
      <c r="CF42" s="74"/>
      <c r="CG42" s="74"/>
      <c r="CH42" s="74"/>
      <c r="CI42" s="74"/>
      <c r="CJ42" s="74"/>
      <c r="CK42" s="74"/>
      <c r="CL42" s="74"/>
      <c r="CM42" s="74"/>
      <c r="CN42" s="74"/>
      <c r="CO42" s="74"/>
      <c r="CP42" s="74"/>
      <c r="CQ42" s="74"/>
      <c r="CR42" s="74"/>
    </row>
    <row r="43" spans="1:96" ht="15" customHeight="1">
      <c r="A43" s="107" t="s">
        <v>1032</v>
      </c>
      <c r="B43" s="284" t="s">
        <v>11</v>
      </c>
      <c r="C43" s="284" t="s">
        <v>122</v>
      </c>
      <c r="D43"/>
      <c r="E43" s="74"/>
      <c r="F43" s="74"/>
      <c r="G43" s="74"/>
      <c r="H43" s="74">
        <v>852418.5</v>
      </c>
      <c r="I43" s="74"/>
      <c r="J43" s="74"/>
      <c r="K43" s="74"/>
      <c r="L43" s="74"/>
      <c r="M43" s="74"/>
      <c r="N43" s="74"/>
      <c r="O43" s="142"/>
      <c r="P43" s="74"/>
      <c r="Q43" s="74"/>
      <c r="R43" s="74"/>
      <c r="S43" s="74"/>
      <c r="T43" s="74"/>
      <c r="U43" s="74"/>
      <c r="V43" s="74"/>
      <c r="W43" s="74"/>
      <c r="X43" s="74"/>
      <c r="Y43" s="74"/>
      <c r="Z43" s="74"/>
      <c r="AA43" s="74"/>
      <c r="AB43" s="74"/>
      <c r="AC43" s="74"/>
      <c r="AD43" s="74"/>
      <c r="AE43" s="74"/>
      <c r="AF43" s="74"/>
      <c r="AG43" s="74"/>
      <c r="AH43" s="74"/>
      <c r="AI43" s="74"/>
      <c r="AJ43" s="74"/>
      <c r="AK43" s="74"/>
      <c r="AL43" s="74"/>
      <c r="AM43" s="74"/>
      <c r="AN43" s="74"/>
      <c r="AO43" s="74"/>
      <c r="AP43" s="74"/>
      <c r="AQ43" s="74"/>
      <c r="AR43" s="74"/>
      <c r="AS43" s="74"/>
      <c r="AT43" s="74"/>
      <c r="AU43" s="74"/>
      <c r="AV43" s="74"/>
      <c r="AW43" s="74"/>
      <c r="AX43" s="74"/>
      <c r="AY43" s="74"/>
      <c r="AZ43" s="74"/>
      <c r="BA43" s="74"/>
      <c r="BB43" s="74"/>
      <c r="BC43" s="74"/>
      <c r="BD43" s="74"/>
      <c r="BE43" s="74"/>
      <c r="BF43" s="74"/>
      <c r="BG43" s="74"/>
      <c r="BH43" s="74"/>
      <c r="BI43" s="74"/>
      <c r="BJ43" s="74"/>
      <c r="BK43" s="74"/>
      <c r="BL43" s="74"/>
      <c r="BM43" s="74"/>
      <c r="BN43" s="74"/>
      <c r="BO43" s="74"/>
      <c r="BP43" s="74"/>
      <c r="BQ43" s="74"/>
      <c r="BR43" s="74"/>
      <c r="BS43" s="74"/>
      <c r="BT43" s="74"/>
      <c r="BU43" s="74"/>
      <c r="BV43" s="74"/>
      <c r="BW43" s="74"/>
      <c r="BX43" s="74"/>
      <c r="BY43" s="74"/>
      <c r="BZ43" s="74"/>
      <c r="CA43" s="74"/>
      <c r="CB43" s="74"/>
      <c r="CC43" s="74"/>
      <c r="CD43" s="74"/>
      <c r="CE43" s="74"/>
      <c r="CF43" s="74"/>
      <c r="CG43" s="74"/>
      <c r="CH43" s="74"/>
      <c r="CI43" s="74"/>
      <c r="CJ43" s="74"/>
      <c r="CK43" s="74"/>
      <c r="CL43" s="74"/>
      <c r="CM43" s="74"/>
      <c r="CN43" s="74"/>
      <c r="CO43" s="74"/>
      <c r="CP43" s="74"/>
      <c r="CQ43" s="74"/>
      <c r="CR43" s="74"/>
    </row>
    <row r="44" spans="1:96" ht="15" customHeight="1">
      <c r="A44" s="107"/>
      <c r="B44" s="108"/>
      <c r="C44" s="228"/>
      <c r="D44">
        <v>2157926.44</v>
      </c>
      <c r="E44" s="74"/>
      <c r="F44" s="74"/>
      <c r="G44" s="74"/>
      <c r="H44" s="74"/>
      <c r="I44" s="74"/>
      <c r="J44" s="74"/>
      <c r="K44" s="74"/>
      <c r="L44" s="74"/>
      <c r="M44" s="74"/>
      <c r="N44" s="74"/>
      <c r="O44" s="74"/>
      <c r="P44" s="142"/>
      <c r="Q44" s="74"/>
      <c r="R44" s="74"/>
      <c r="S44" s="74"/>
      <c r="T44" s="74"/>
      <c r="U44" s="74"/>
      <c r="V44" s="74"/>
      <c r="W44" s="74"/>
      <c r="X44" s="74"/>
      <c r="Y44" s="74"/>
      <c r="Z44" s="74"/>
      <c r="AA44" s="74"/>
      <c r="AB44" s="74"/>
      <c r="AC44" s="74"/>
      <c r="AD44" s="74"/>
      <c r="AE44" s="74"/>
      <c r="AF44" s="74"/>
      <c r="AG44" s="74"/>
      <c r="AH44" s="74"/>
      <c r="AI44" s="74"/>
      <c r="AJ44" s="74"/>
      <c r="AK44" s="74"/>
      <c r="AL44" s="74"/>
      <c r="AM44" s="74"/>
      <c r="AN44" s="74"/>
      <c r="AO44" s="74"/>
      <c r="AP44" s="74"/>
      <c r="AQ44" s="74"/>
      <c r="AR44" s="74"/>
      <c r="AS44" s="74"/>
      <c r="AT44" s="74"/>
      <c r="AU44" s="74"/>
      <c r="AV44" s="74"/>
      <c r="AW44" s="74"/>
      <c r="AX44" s="74"/>
      <c r="AY44" s="74"/>
      <c r="AZ44" s="74"/>
      <c r="BA44" s="74"/>
      <c r="BB44" s="74"/>
      <c r="BC44" s="74"/>
      <c r="BD44" s="74"/>
      <c r="BE44" s="74"/>
      <c r="BF44" s="74"/>
      <c r="BG44" s="74"/>
      <c r="BH44" s="74"/>
      <c r="BI44" s="74"/>
      <c r="BJ44" s="74"/>
      <c r="BK44" s="74"/>
      <c r="BL44" s="74"/>
      <c r="BM44" s="74"/>
      <c r="BN44" s="74"/>
      <c r="BO44" s="74"/>
      <c r="BP44" s="74"/>
      <c r="BQ44" s="74"/>
      <c r="BR44" s="74"/>
      <c r="BS44" s="74"/>
      <c r="BT44" s="74"/>
      <c r="BU44" s="74"/>
      <c r="BV44" s="74"/>
      <c r="BW44" s="74"/>
      <c r="BX44" s="74"/>
      <c r="BY44" s="74"/>
      <c r="BZ44" s="74"/>
      <c r="CA44" s="74"/>
      <c r="CB44" s="74"/>
      <c r="CC44" s="74"/>
      <c r="CD44" s="74"/>
      <c r="CE44" s="74"/>
      <c r="CF44" s="74"/>
      <c r="CG44" s="74"/>
      <c r="CH44" s="74"/>
      <c r="CI44" s="74"/>
      <c r="CJ44" s="74"/>
      <c r="CK44" s="74"/>
      <c r="CL44" s="74"/>
      <c r="CM44" s="74"/>
      <c r="CN44" s="74"/>
      <c r="CO44" s="74"/>
      <c r="CP44" s="74"/>
      <c r="CQ44" s="74"/>
      <c r="CR44" s="74"/>
    </row>
    <row r="45" spans="1:96" ht="15" customHeight="1">
      <c r="A45" s="107"/>
      <c r="B45" s="108"/>
      <c r="C45" s="228"/>
      <c r="D45"/>
      <c r="E45" s="74"/>
      <c r="F45" s="74"/>
      <c r="G45" s="74"/>
      <c r="H45" s="74"/>
      <c r="I45" s="74"/>
      <c r="J45" s="74"/>
      <c r="K45" s="74"/>
      <c r="L45" s="74"/>
      <c r="M45" s="74"/>
      <c r="N45" s="74"/>
      <c r="O45" s="74"/>
      <c r="P45" s="74"/>
      <c r="Q45" s="142"/>
      <c r="R45" s="74"/>
      <c r="S45" s="74"/>
      <c r="T45" s="74"/>
      <c r="U45" s="74"/>
      <c r="V45" s="74"/>
      <c r="W45" s="74"/>
      <c r="X45" s="74"/>
      <c r="Y45" s="74"/>
      <c r="Z45" s="74"/>
      <c r="AA45" s="74"/>
      <c r="AB45" s="74"/>
      <c r="AC45" s="74"/>
      <c r="AD45" s="74"/>
      <c r="AE45" s="74"/>
      <c r="AF45" s="74"/>
      <c r="AG45" s="74"/>
      <c r="AH45" s="74"/>
      <c r="AI45" s="74"/>
      <c r="AJ45" s="74"/>
      <c r="AK45" s="74"/>
      <c r="AL45" s="74"/>
      <c r="AM45" s="74"/>
      <c r="AN45" s="74"/>
      <c r="AO45" s="74"/>
      <c r="AP45" s="74"/>
      <c r="AQ45" s="74"/>
      <c r="AR45" s="74"/>
      <c r="AS45" s="74"/>
      <c r="AT45" s="74"/>
      <c r="AU45" s="74"/>
      <c r="AV45" s="74"/>
      <c r="AW45" s="74"/>
      <c r="AX45" s="74"/>
      <c r="AY45" s="74"/>
      <c r="AZ45" s="74"/>
      <c r="BA45" s="74"/>
      <c r="BB45" s="74"/>
      <c r="BC45" s="74"/>
      <c r="BD45" s="74"/>
      <c r="BE45" s="74"/>
      <c r="BF45" s="74"/>
      <c r="BG45" s="74"/>
      <c r="BH45" s="74"/>
      <c r="BI45" s="74"/>
      <c r="BJ45" s="74"/>
      <c r="BK45" s="74"/>
      <c r="BL45" s="74"/>
      <c r="BM45" s="74"/>
      <c r="BN45" s="74"/>
      <c r="BO45" s="74"/>
      <c r="BP45" s="74"/>
      <c r="BQ45" s="74"/>
      <c r="BR45" s="74"/>
      <c r="BS45" s="74"/>
      <c r="BT45" s="74"/>
      <c r="BU45" s="74"/>
      <c r="BV45" s="74"/>
      <c r="BW45" s="74"/>
      <c r="BX45" s="74"/>
      <c r="BY45" s="74"/>
      <c r="BZ45" s="74"/>
      <c r="CA45" s="74"/>
      <c r="CB45" s="74"/>
      <c r="CC45" s="74"/>
      <c r="CD45" s="74"/>
      <c r="CE45" s="74"/>
      <c r="CF45" s="74"/>
      <c r="CG45" s="74"/>
      <c r="CH45" s="74"/>
      <c r="CI45" s="74"/>
      <c r="CJ45" s="74"/>
      <c r="CK45" s="74"/>
      <c r="CL45" s="74"/>
      <c r="CM45" s="74"/>
      <c r="CN45" s="74"/>
      <c r="CO45" s="74"/>
      <c r="CP45" s="74"/>
      <c r="CQ45" s="74"/>
      <c r="CR45" s="74"/>
    </row>
    <row r="46" spans="1:96" ht="15" customHeight="1">
      <c r="A46" s="107"/>
      <c r="B46" s="108"/>
      <c r="C46" s="228"/>
      <c r="E46" s="74"/>
      <c r="F46" s="74"/>
      <c r="G46" s="74"/>
      <c r="H46" s="74"/>
      <c r="I46" s="74"/>
      <c r="J46" s="74"/>
      <c r="K46" s="74"/>
      <c r="L46" s="74"/>
      <c r="M46" s="74"/>
      <c r="N46" s="74"/>
      <c r="O46" s="74"/>
      <c r="P46" s="74"/>
      <c r="Q46" s="74"/>
      <c r="R46" s="74"/>
      <c r="S46" s="74"/>
      <c r="T46" s="74"/>
      <c r="U46" s="74"/>
      <c r="V46" s="74"/>
      <c r="W46" s="74"/>
      <c r="X46" s="74"/>
      <c r="Y46" s="74"/>
      <c r="Z46" s="74"/>
      <c r="AA46" s="74"/>
      <c r="AB46" s="74"/>
      <c r="AC46" s="74"/>
      <c r="AD46" s="74"/>
      <c r="AE46" s="74"/>
      <c r="AF46" s="74"/>
      <c r="AG46" s="74"/>
      <c r="AH46" s="74"/>
      <c r="AI46" s="74"/>
      <c r="AJ46" s="74"/>
      <c r="AK46" s="74"/>
      <c r="AL46" s="74"/>
      <c r="AM46" s="74"/>
      <c r="AN46" s="74"/>
      <c r="AO46" s="74"/>
      <c r="AP46" s="74"/>
      <c r="AQ46" s="74"/>
      <c r="AR46" s="74"/>
      <c r="AS46" s="74"/>
      <c r="AT46" s="74"/>
      <c r="AU46" s="74"/>
      <c r="AV46" s="74"/>
      <c r="AW46" s="74"/>
      <c r="AX46" s="74"/>
      <c r="AY46" s="74"/>
      <c r="AZ46" s="74"/>
      <c r="BA46" s="74"/>
      <c r="BB46" s="74"/>
      <c r="BC46" s="74"/>
      <c r="BD46" s="74"/>
      <c r="BE46" s="74"/>
      <c r="BF46" s="74"/>
      <c r="BG46" s="74"/>
      <c r="BH46" s="74"/>
      <c r="BI46" s="74"/>
      <c r="BJ46" s="74"/>
      <c r="BK46" s="74"/>
      <c r="BL46" s="74"/>
      <c r="BM46" s="74"/>
      <c r="BN46" s="74"/>
      <c r="BO46" s="74"/>
      <c r="BP46" s="74"/>
      <c r="BQ46" s="74"/>
      <c r="BR46" s="74"/>
      <c r="BS46" s="74"/>
      <c r="BT46" s="74"/>
      <c r="BU46" s="74"/>
      <c r="BV46" s="74"/>
      <c r="BW46" s="74"/>
      <c r="BX46" s="74"/>
      <c r="BY46" s="74"/>
      <c r="BZ46" s="74"/>
      <c r="CA46" s="74"/>
      <c r="CB46" s="74"/>
      <c r="CC46" s="74"/>
      <c r="CD46" s="74"/>
      <c r="CE46" s="74"/>
      <c r="CF46" s="74"/>
      <c r="CG46" s="74"/>
      <c r="CH46" s="74"/>
      <c r="CI46" s="74"/>
      <c r="CJ46" s="74"/>
      <c r="CK46" s="74"/>
      <c r="CL46" s="74"/>
      <c r="CM46" s="74"/>
      <c r="CN46" s="74"/>
      <c r="CO46" s="74"/>
      <c r="CP46" s="74"/>
      <c r="CQ46" s="74"/>
      <c r="CR46" s="74"/>
    </row>
    <row r="47" spans="1:96" ht="15" customHeight="1">
      <c r="A47" s="107"/>
      <c r="B47" s="108"/>
      <c r="C47" s="228"/>
      <c r="E47" s="74"/>
      <c r="F47" s="74"/>
      <c r="G47" s="74"/>
      <c r="H47" s="74"/>
      <c r="I47" s="74"/>
      <c r="J47" s="74"/>
      <c r="K47" s="74"/>
      <c r="L47" s="74"/>
      <c r="M47" s="74"/>
      <c r="N47" s="74"/>
      <c r="O47" s="74"/>
      <c r="P47" s="74"/>
      <c r="Q47" s="74"/>
      <c r="R47" s="74"/>
      <c r="S47" s="74"/>
      <c r="T47" s="74"/>
      <c r="U47" s="74"/>
      <c r="V47" s="74"/>
      <c r="W47" s="74"/>
      <c r="X47" s="74"/>
      <c r="Y47" s="74"/>
      <c r="Z47" s="74"/>
      <c r="AA47" s="74"/>
      <c r="AB47" s="74"/>
      <c r="AC47" s="74"/>
      <c r="AD47" s="74"/>
      <c r="AE47" s="74"/>
      <c r="AF47" s="74"/>
      <c r="AG47" s="74"/>
      <c r="AH47" s="74"/>
      <c r="AI47" s="74"/>
      <c r="AJ47" s="74"/>
      <c r="AK47" s="74"/>
      <c r="AL47" s="74"/>
      <c r="AM47" s="74"/>
      <c r="AN47" s="74"/>
      <c r="AO47" s="74"/>
      <c r="AP47" s="74"/>
      <c r="AQ47" s="74"/>
      <c r="AR47" s="74"/>
      <c r="AS47" s="74"/>
      <c r="AT47" s="74"/>
      <c r="AU47" s="74"/>
      <c r="AV47" s="74"/>
      <c r="AW47" s="74"/>
      <c r="AX47" s="74"/>
      <c r="AY47" s="74"/>
      <c r="AZ47" s="74"/>
      <c r="BA47" s="74"/>
      <c r="BB47" s="74"/>
      <c r="BC47" s="74"/>
      <c r="BD47" s="74"/>
      <c r="BE47" s="74"/>
      <c r="BF47" s="74"/>
      <c r="BG47" s="74"/>
      <c r="BH47" s="74"/>
      <c r="BI47" s="74"/>
      <c r="BJ47" s="74"/>
      <c r="BK47" s="74"/>
      <c r="BL47" s="74"/>
      <c r="BM47" s="74"/>
      <c r="BN47" s="74"/>
      <c r="BO47" s="74"/>
      <c r="BP47" s="74"/>
      <c r="BQ47" s="74"/>
      <c r="BR47" s="74"/>
      <c r="BS47" s="74"/>
      <c r="BT47" s="74"/>
      <c r="BU47" s="74"/>
      <c r="BV47" s="74"/>
      <c r="BW47" s="74"/>
      <c r="BX47" s="74"/>
      <c r="BY47" s="74"/>
      <c r="BZ47" s="74"/>
      <c r="CA47" s="74"/>
      <c r="CB47" s="74"/>
      <c r="CC47" s="74"/>
      <c r="CD47" s="74"/>
      <c r="CE47" s="74"/>
      <c r="CF47" s="74"/>
      <c r="CG47" s="74"/>
      <c r="CH47" s="74"/>
      <c r="CI47" s="74"/>
      <c r="CJ47" s="74"/>
      <c r="CK47" s="74"/>
      <c r="CL47" s="74"/>
      <c r="CM47" s="74"/>
      <c r="CN47" s="74"/>
      <c r="CO47" s="74"/>
      <c r="CP47" s="74"/>
      <c r="CQ47" s="74"/>
      <c r="CR47" s="74"/>
    </row>
    <row r="48" spans="1:96" ht="15" customHeight="1">
      <c r="A48" s="107"/>
      <c r="B48" s="108"/>
      <c r="C48" s="228"/>
      <c r="E48" s="74"/>
      <c r="F48" s="74"/>
      <c r="G48" s="74"/>
      <c r="H48" s="74"/>
      <c r="I48" s="74"/>
      <c r="J48" s="74"/>
      <c r="K48" s="74"/>
      <c r="L48" s="74"/>
      <c r="M48" s="74"/>
      <c r="N48" s="74"/>
      <c r="O48" s="74"/>
      <c r="P48" s="74"/>
      <c r="Q48" s="74"/>
      <c r="R48" s="74"/>
      <c r="S48" s="74"/>
      <c r="T48" s="74"/>
      <c r="U48" s="74"/>
      <c r="V48" s="74"/>
      <c r="W48" s="74"/>
      <c r="X48" s="74"/>
      <c r="Y48" s="74"/>
      <c r="Z48" s="74"/>
      <c r="AA48" s="74"/>
      <c r="AB48" s="74"/>
      <c r="AC48" s="74"/>
      <c r="AD48" s="74"/>
      <c r="AE48" s="74"/>
      <c r="AF48" s="74"/>
      <c r="AG48" s="74"/>
      <c r="AH48" s="74"/>
      <c r="AI48" s="74"/>
      <c r="AJ48" s="74"/>
      <c r="AK48" s="74"/>
      <c r="AL48" s="74"/>
      <c r="AM48" s="74"/>
      <c r="AN48" s="74"/>
      <c r="AO48" s="74"/>
      <c r="AP48" s="74"/>
      <c r="AQ48" s="74"/>
      <c r="AR48" s="74"/>
      <c r="AS48" s="74"/>
      <c r="AT48" s="74"/>
      <c r="AU48" s="74"/>
      <c r="AV48" s="74"/>
      <c r="AW48" s="74"/>
      <c r="AX48" s="74"/>
      <c r="AY48" s="74"/>
      <c r="AZ48" s="74"/>
      <c r="BA48" s="74"/>
      <c r="BB48" s="74"/>
      <c r="BC48" s="74"/>
      <c r="BD48" s="74"/>
      <c r="BE48" s="74"/>
      <c r="BF48" s="74"/>
      <c r="BG48" s="74"/>
      <c r="BH48" s="74"/>
      <c r="BI48" s="74"/>
      <c r="BJ48" s="74"/>
      <c r="BK48" s="74"/>
      <c r="BL48" s="74"/>
      <c r="BM48" s="74"/>
      <c r="BN48" s="74"/>
      <c r="BO48" s="74"/>
      <c r="BP48" s="74"/>
      <c r="BQ48" s="74"/>
      <c r="BR48" s="74"/>
      <c r="BS48" s="74"/>
      <c r="BT48" s="74"/>
      <c r="BU48" s="74"/>
      <c r="BV48" s="74"/>
      <c r="BW48" s="74"/>
      <c r="BX48" s="74"/>
      <c r="BY48" s="74"/>
      <c r="BZ48" s="74"/>
      <c r="CA48" s="74"/>
      <c r="CB48" s="74"/>
      <c r="CC48" s="74"/>
      <c r="CD48" s="74"/>
      <c r="CE48" s="74"/>
      <c r="CF48" s="74"/>
      <c r="CG48" s="74"/>
      <c r="CH48" s="74"/>
      <c r="CI48" s="74"/>
      <c r="CJ48" s="74"/>
      <c r="CK48" s="74"/>
      <c r="CL48" s="74"/>
      <c r="CM48" s="74"/>
      <c r="CN48" s="74"/>
      <c r="CO48" s="74"/>
      <c r="CP48" s="74"/>
      <c r="CQ48" s="74"/>
      <c r="CR48" s="74"/>
    </row>
    <row r="49" spans="1:96" ht="15" customHeight="1">
      <c r="A49" s="107"/>
      <c r="B49" s="108"/>
      <c r="C49" s="228"/>
      <c r="E49" s="74"/>
      <c r="F49" s="74"/>
      <c r="G49" s="74"/>
      <c r="H49" s="74"/>
      <c r="I49" s="74"/>
      <c r="J49" s="74"/>
      <c r="K49" s="74"/>
      <c r="L49" s="74"/>
      <c r="M49" s="74"/>
      <c r="N49" s="74"/>
      <c r="O49" s="74"/>
      <c r="P49" s="74"/>
      <c r="Q49" s="74"/>
      <c r="R49" s="74"/>
      <c r="S49" s="74"/>
      <c r="T49" s="74"/>
      <c r="U49" s="74"/>
      <c r="V49" s="74"/>
      <c r="W49" s="74"/>
      <c r="X49" s="74"/>
      <c r="Y49" s="74"/>
      <c r="Z49" s="74"/>
      <c r="AA49" s="74"/>
      <c r="AB49" s="74"/>
      <c r="AC49" s="74"/>
      <c r="AD49" s="74"/>
      <c r="AE49" s="74"/>
      <c r="AF49" s="74"/>
      <c r="AG49" s="74"/>
      <c r="AH49" s="74"/>
      <c r="AI49" s="74"/>
      <c r="AJ49" s="74"/>
      <c r="AK49" s="74"/>
      <c r="AL49" s="74"/>
      <c r="AM49" s="74"/>
      <c r="AN49" s="74"/>
      <c r="AO49" s="74"/>
      <c r="AP49" s="74"/>
      <c r="AQ49" s="74"/>
      <c r="AR49" s="74"/>
      <c r="AS49" s="74"/>
      <c r="AT49" s="74"/>
      <c r="AU49" s="74"/>
      <c r="AV49" s="74"/>
      <c r="AW49" s="74"/>
      <c r="AX49" s="74"/>
      <c r="AY49" s="74"/>
      <c r="AZ49" s="74"/>
      <c r="BA49" s="74"/>
      <c r="BB49" s="74"/>
      <c r="BC49" s="74"/>
      <c r="BD49" s="74"/>
      <c r="BE49" s="74"/>
      <c r="BF49" s="74"/>
      <c r="BG49" s="74"/>
      <c r="BH49" s="74"/>
      <c r="BI49" s="74"/>
      <c r="BJ49" s="74"/>
      <c r="BK49" s="74"/>
      <c r="BL49" s="74"/>
      <c r="BM49" s="74"/>
      <c r="BN49" s="74"/>
      <c r="BO49" s="74"/>
      <c r="BP49" s="74"/>
      <c r="BQ49" s="74"/>
      <c r="BR49" s="74"/>
      <c r="BS49" s="74"/>
      <c r="BT49" s="74"/>
      <c r="BU49" s="74"/>
      <c r="BV49" s="74"/>
      <c r="BW49" s="74"/>
      <c r="BX49" s="74"/>
      <c r="BY49" s="74"/>
      <c r="BZ49" s="74"/>
      <c r="CA49" s="74"/>
      <c r="CB49" s="74"/>
      <c r="CC49" s="74"/>
      <c r="CD49" s="74"/>
      <c r="CE49" s="74"/>
      <c r="CF49" s="74"/>
      <c r="CG49" s="74"/>
      <c r="CH49" s="74"/>
      <c r="CI49" s="74"/>
      <c r="CJ49" s="74"/>
      <c r="CK49" s="74"/>
      <c r="CL49" s="74"/>
      <c r="CM49" s="74"/>
      <c r="CN49" s="74"/>
      <c r="CO49" s="74"/>
      <c r="CP49" s="74"/>
      <c r="CQ49" s="74"/>
      <c r="CR49" s="74"/>
    </row>
    <row r="50" spans="1:96" ht="15" customHeight="1">
      <c r="A50" s="107"/>
      <c r="B50" s="108"/>
      <c r="C50" s="228"/>
      <c r="E50" s="74"/>
      <c r="F50" s="74"/>
      <c r="G50" s="74"/>
      <c r="H50" s="74"/>
      <c r="I50" s="74"/>
      <c r="J50" s="74"/>
      <c r="K50" s="74"/>
      <c r="L50" s="74"/>
      <c r="M50" s="74"/>
      <c r="N50" s="74"/>
      <c r="O50" s="74"/>
      <c r="P50" s="74"/>
      <c r="Q50" s="74"/>
      <c r="R50" s="74"/>
      <c r="S50" s="74"/>
      <c r="T50" s="74"/>
      <c r="U50" s="74"/>
      <c r="V50" s="74"/>
      <c r="W50" s="74"/>
      <c r="X50" s="74"/>
      <c r="Y50" s="74"/>
      <c r="Z50" s="74"/>
      <c r="AA50" s="74"/>
      <c r="AB50" s="74"/>
      <c r="AC50" s="74"/>
      <c r="AD50" s="74"/>
      <c r="AE50" s="74"/>
      <c r="AF50" s="74"/>
      <c r="AG50" s="74"/>
      <c r="AH50" s="74"/>
      <c r="AI50" s="74"/>
      <c r="AJ50" s="74"/>
      <c r="AK50" s="74"/>
      <c r="AL50" s="74"/>
      <c r="AM50" s="74"/>
      <c r="AN50" s="74"/>
      <c r="AO50" s="74"/>
      <c r="AP50" s="74"/>
      <c r="AQ50" s="74"/>
      <c r="AR50" s="74"/>
      <c r="AS50" s="74"/>
      <c r="AT50" s="74"/>
      <c r="AU50" s="74"/>
      <c r="AV50" s="74"/>
      <c r="AW50" s="74"/>
      <c r="AX50" s="74"/>
      <c r="AY50" s="74"/>
      <c r="AZ50" s="74"/>
      <c r="BA50" s="74"/>
      <c r="BB50" s="74"/>
      <c r="BC50" s="74"/>
      <c r="BD50" s="74"/>
      <c r="BE50" s="74"/>
      <c r="BF50" s="74"/>
      <c r="BG50" s="74"/>
      <c r="BH50" s="74"/>
      <c r="BI50" s="74"/>
      <c r="BJ50" s="74"/>
      <c r="BK50" s="74"/>
      <c r="BL50" s="74"/>
      <c r="BM50" s="74"/>
      <c r="BN50" s="74"/>
      <c r="BO50" s="74"/>
      <c r="BP50" s="74"/>
      <c r="BQ50" s="74"/>
      <c r="BR50" s="74"/>
      <c r="BS50" s="74"/>
      <c r="BT50" s="74"/>
      <c r="BU50" s="74"/>
      <c r="BV50" s="74"/>
      <c r="BW50" s="74"/>
      <c r="BX50" s="74"/>
      <c r="BY50" s="74"/>
      <c r="BZ50" s="74"/>
      <c r="CA50" s="74"/>
      <c r="CB50" s="74"/>
      <c r="CC50" s="74"/>
      <c r="CD50" s="74"/>
      <c r="CE50" s="74"/>
      <c r="CF50" s="74"/>
      <c r="CG50" s="74"/>
      <c r="CH50" s="74"/>
      <c r="CI50" s="74"/>
      <c r="CJ50" s="74"/>
      <c r="CK50" s="74"/>
      <c r="CL50" s="74"/>
      <c r="CM50" s="74"/>
      <c r="CN50" s="74"/>
      <c r="CO50" s="74"/>
      <c r="CP50" s="74"/>
      <c r="CQ50" s="74"/>
      <c r="CR50" s="74"/>
    </row>
    <row r="51" spans="1:96" ht="15" customHeight="1">
      <c r="A51" s="107"/>
      <c r="B51" s="108"/>
      <c r="C51" s="228"/>
      <c r="E51" s="74"/>
      <c r="F51" s="74"/>
      <c r="G51" s="74"/>
      <c r="H51" s="74"/>
      <c r="I51" s="74"/>
      <c r="J51" s="74"/>
      <c r="K51" s="74"/>
      <c r="L51" s="74"/>
      <c r="M51" s="74"/>
      <c r="N51" s="74"/>
      <c r="O51" s="74"/>
      <c r="P51" s="74"/>
      <c r="Q51" s="74"/>
      <c r="R51" s="74"/>
      <c r="S51" s="74"/>
      <c r="T51" s="74"/>
      <c r="U51" s="74"/>
      <c r="V51" s="74"/>
      <c r="W51" s="74"/>
      <c r="X51" s="74"/>
      <c r="Y51" s="74"/>
      <c r="Z51" s="74"/>
      <c r="AA51" s="74"/>
      <c r="AB51" s="74"/>
      <c r="AC51" s="74"/>
      <c r="AD51" s="74"/>
      <c r="AE51" s="74"/>
      <c r="AF51" s="74"/>
      <c r="AG51" s="74"/>
      <c r="AH51" s="74"/>
      <c r="AI51" s="74"/>
      <c r="AJ51" s="74"/>
      <c r="AK51" s="74"/>
      <c r="AL51" s="74"/>
      <c r="AM51" s="74"/>
      <c r="AN51" s="74"/>
      <c r="AO51" s="74"/>
      <c r="AP51" s="74"/>
      <c r="AQ51" s="74"/>
      <c r="AR51" s="74"/>
      <c r="AS51" s="74"/>
      <c r="AT51" s="74"/>
      <c r="AU51" s="74"/>
      <c r="AV51" s="74"/>
      <c r="AW51" s="74"/>
      <c r="AX51" s="74"/>
      <c r="AY51" s="74"/>
      <c r="AZ51" s="74"/>
      <c r="BA51" s="74"/>
      <c r="BB51" s="74"/>
      <c r="BC51" s="74"/>
      <c r="BD51" s="74"/>
      <c r="BE51" s="74"/>
      <c r="BF51" s="74"/>
      <c r="BG51" s="74"/>
      <c r="BH51" s="74"/>
      <c r="BI51" s="74"/>
      <c r="BJ51" s="74"/>
      <c r="BK51" s="74"/>
      <c r="BL51" s="74"/>
      <c r="BM51" s="74"/>
      <c r="BN51" s="74"/>
      <c r="BO51" s="74"/>
      <c r="BP51" s="74"/>
      <c r="BQ51" s="74"/>
      <c r="BR51" s="74"/>
      <c r="BS51" s="74"/>
      <c r="BT51" s="74"/>
      <c r="BU51" s="74"/>
      <c r="BV51" s="74"/>
      <c r="BW51" s="74"/>
      <c r="BX51" s="74"/>
      <c r="BY51" s="74"/>
      <c r="BZ51" s="74"/>
      <c r="CA51" s="74"/>
      <c r="CB51" s="74"/>
      <c r="CC51" s="74"/>
      <c r="CD51" s="74"/>
      <c r="CE51" s="74"/>
      <c r="CF51" s="74"/>
      <c r="CG51" s="74"/>
      <c r="CH51" s="74"/>
      <c r="CI51" s="74"/>
      <c r="CJ51" s="74"/>
      <c r="CK51" s="74"/>
      <c r="CL51" s="74"/>
      <c r="CM51" s="74"/>
      <c r="CN51" s="74"/>
      <c r="CO51" s="74"/>
      <c r="CP51" s="74"/>
      <c r="CQ51" s="74"/>
      <c r="CR51" s="74"/>
    </row>
    <row r="52" spans="1:96" ht="15" customHeight="1">
      <c r="A52" s="107"/>
      <c r="B52" s="108"/>
      <c r="C52" s="228"/>
      <c r="E52" s="74"/>
      <c r="F52" s="74"/>
      <c r="G52" s="74"/>
      <c r="H52" s="74"/>
      <c r="I52" s="74"/>
      <c r="J52" s="74"/>
      <c r="K52" s="74"/>
      <c r="L52" s="74"/>
      <c r="M52" s="74"/>
      <c r="N52" s="74"/>
      <c r="O52" s="74"/>
      <c r="P52" s="74"/>
      <c r="Q52" s="74"/>
      <c r="R52" s="74"/>
      <c r="S52" s="74"/>
      <c r="T52" s="74"/>
      <c r="U52" s="74"/>
      <c r="V52" s="74"/>
      <c r="W52" s="74"/>
      <c r="X52" s="74"/>
      <c r="Y52" s="74"/>
      <c r="Z52" s="74"/>
      <c r="AA52" s="74"/>
      <c r="AB52" s="74"/>
      <c r="AC52" s="74"/>
      <c r="AD52" s="74"/>
      <c r="AE52" s="74"/>
      <c r="AF52" s="74"/>
      <c r="AG52" s="74"/>
      <c r="AH52" s="74"/>
      <c r="AI52" s="74"/>
      <c r="AJ52" s="74"/>
      <c r="AK52" s="74"/>
      <c r="AL52" s="74"/>
      <c r="AM52" s="74"/>
      <c r="AN52" s="74"/>
      <c r="AO52" s="74"/>
      <c r="AP52" s="74"/>
      <c r="AQ52" s="74"/>
      <c r="AR52" s="74"/>
      <c r="AS52" s="74"/>
      <c r="AT52" s="74"/>
      <c r="AU52" s="74"/>
      <c r="AV52" s="74"/>
      <c r="AW52" s="74"/>
      <c r="AX52" s="74"/>
      <c r="AY52" s="74"/>
      <c r="AZ52" s="74"/>
      <c r="BA52" s="74"/>
      <c r="BB52" s="74"/>
      <c r="BC52" s="74"/>
      <c r="BD52" s="74"/>
      <c r="BE52" s="74"/>
      <c r="BF52" s="74"/>
      <c r="BG52" s="74"/>
      <c r="BH52" s="74"/>
      <c r="BI52" s="74"/>
      <c r="BJ52" s="74"/>
      <c r="BK52" s="74"/>
      <c r="BL52" s="74"/>
      <c r="BM52" s="74"/>
      <c r="BN52" s="74"/>
      <c r="BO52" s="74"/>
      <c r="BP52" s="74"/>
      <c r="BQ52" s="74"/>
      <c r="BR52" s="74"/>
      <c r="BS52" s="74"/>
      <c r="BT52" s="74"/>
      <c r="BU52" s="74"/>
      <c r="BV52" s="74"/>
      <c r="BW52" s="74"/>
      <c r="BX52" s="74"/>
      <c r="BY52" s="74"/>
      <c r="BZ52" s="74"/>
      <c r="CA52" s="74"/>
      <c r="CB52" s="74"/>
      <c r="CC52" s="74"/>
      <c r="CD52" s="74"/>
      <c r="CE52" s="74"/>
      <c r="CF52" s="74"/>
      <c r="CG52" s="74"/>
      <c r="CH52" s="74"/>
      <c r="CI52" s="74"/>
      <c r="CJ52" s="74"/>
      <c r="CK52" s="74"/>
      <c r="CL52" s="74"/>
      <c r="CM52" s="74"/>
      <c r="CN52" s="74"/>
      <c r="CO52" s="74"/>
      <c r="CP52" s="74"/>
      <c r="CQ52" s="74"/>
      <c r="CR52" s="74"/>
    </row>
    <row r="53" spans="1:96" ht="15" customHeight="1">
      <c r="A53" s="107"/>
      <c r="B53" s="108"/>
      <c r="C53" s="228"/>
      <c r="E53" s="74"/>
      <c r="F53" s="74"/>
      <c r="G53" s="74"/>
      <c r="H53" s="74"/>
      <c r="I53" s="74"/>
      <c r="J53" s="74"/>
      <c r="K53" s="74"/>
      <c r="L53" s="74"/>
      <c r="M53" s="74"/>
      <c r="N53" s="74"/>
      <c r="O53" s="74"/>
      <c r="P53" s="74"/>
      <c r="Q53" s="74"/>
      <c r="R53" s="74"/>
      <c r="S53" s="74"/>
      <c r="T53" s="74"/>
      <c r="U53" s="74"/>
      <c r="V53" s="74"/>
      <c r="W53" s="74"/>
      <c r="X53" s="74"/>
      <c r="Y53" s="74"/>
      <c r="Z53" s="74"/>
      <c r="AA53" s="74"/>
      <c r="AB53" s="74"/>
      <c r="AC53" s="74"/>
      <c r="AD53" s="74"/>
      <c r="AE53" s="74"/>
      <c r="AF53" s="74"/>
      <c r="AG53" s="74"/>
      <c r="AH53" s="74"/>
      <c r="AI53" s="74"/>
      <c r="AJ53" s="74"/>
      <c r="AK53" s="74"/>
      <c r="AL53" s="74"/>
      <c r="AM53" s="74"/>
      <c r="AN53" s="74"/>
      <c r="AO53" s="74"/>
      <c r="AP53" s="74"/>
      <c r="AQ53" s="74"/>
      <c r="AR53" s="74"/>
      <c r="AS53" s="74"/>
      <c r="AT53" s="74"/>
      <c r="AU53" s="74"/>
      <c r="AV53" s="74"/>
      <c r="AW53" s="74"/>
      <c r="AX53" s="74"/>
      <c r="AY53" s="74"/>
      <c r="AZ53" s="74"/>
      <c r="BA53" s="74"/>
      <c r="BB53" s="74"/>
      <c r="BC53" s="74"/>
      <c r="BD53" s="74"/>
      <c r="BE53" s="74"/>
      <c r="BF53" s="74"/>
      <c r="BG53" s="74"/>
      <c r="BH53" s="74"/>
      <c r="BI53" s="74"/>
      <c r="BJ53" s="74"/>
      <c r="BK53" s="74"/>
      <c r="BL53" s="74"/>
      <c r="BM53" s="74"/>
      <c r="BN53" s="74"/>
      <c r="BO53" s="74"/>
      <c r="BP53" s="74"/>
      <c r="BQ53" s="74"/>
      <c r="BR53" s="74"/>
      <c r="BS53" s="74"/>
      <c r="BT53" s="74"/>
      <c r="BU53" s="74"/>
      <c r="BV53" s="74"/>
      <c r="BW53" s="74"/>
      <c r="BX53" s="74"/>
      <c r="BY53" s="74"/>
      <c r="BZ53" s="74"/>
      <c r="CA53" s="74"/>
      <c r="CB53" s="74"/>
      <c r="CC53" s="74"/>
      <c r="CD53" s="74"/>
      <c r="CE53" s="74"/>
      <c r="CF53" s="74"/>
      <c r="CG53" s="74"/>
      <c r="CH53" s="74"/>
      <c r="CI53" s="74"/>
      <c r="CJ53" s="74"/>
      <c r="CK53" s="74"/>
      <c r="CL53" s="74"/>
      <c r="CM53" s="74"/>
      <c r="CN53" s="74"/>
      <c r="CO53" s="74"/>
      <c r="CP53" s="74"/>
      <c r="CQ53" s="74"/>
      <c r="CR53" s="74"/>
    </row>
    <row r="54" spans="1:96" ht="15" customHeight="1">
      <c r="A54" s="107"/>
      <c r="B54" s="108"/>
      <c r="C54" s="228"/>
      <c r="E54" s="74"/>
      <c r="F54" s="74"/>
      <c r="G54" s="74"/>
      <c r="H54" s="74"/>
      <c r="I54" s="74"/>
      <c r="J54" s="74"/>
      <c r="K54" s="74"/>
      <c r="L54" s="74"/>
      <c r="M54" s="74"/>
      <c r="N54" s="74"/>
      <c r="O54" s="74"/>
      <c r="P54" s="74"/>
      <c r="Q54" s="74"/>
      <c r="R54" s="74"/>
      <c r="S54" s="74"/>
      <c r="T54" s="74"/>
      <c r="U54" s="74"/>
      <c r="V54" s="74"/>
      <c r="W54" s="74"/>
      <c r="X54" s="74"/>
      <c r="Y54" s="74"/>
      <c r="Z54" s="74"/>
      <c r="AA54" s="74"/>
      <c r="AB54" s="74"/>
      <c r="AC54" s="74"/>
      <c r="AD54" s="74"/>
      <c r="AE54" s="74"/>
      <c r="AF54" s="74"/>
      <c r="AG54" s="74"/>
      <c r="AH54" s="74"/>
      <c r="AI54" s="74"/>
      <c r="AJ54" s="74"/>
      <c r="AK54" s="74"/>
      <c r="AL54" s="74"/>
      <c r="AM54" s="74"/>
      <c r="AN54" s="74"/>
      <c r="AO54" s="74"/>
      <c r="AP54" s="74"/>
      <c r="AQ54" s="74"/>
      <c r="AR54" s="74"/>
      <c r="AS54" s="74"/>
      <c r="AT54" s="74"/>
      <c r="AU54" s="74"/>
      <c r="AV54" s="74"/>
      <c r="AW54" s="74"/>
      <c r="AX54" s="74"/>
      <c r="AY54" s="74"/>
      <c r="AZ54" s="74"/>
      <c r="BA54" s="74"/>
      <c r="BB54" s="74"/>
      <c r="BC54" s="74"/>
      <c r="BD54" s="74"/>
      <c r="BE54" s="74"/>
      <c r="BF54" s="74"/>
      <c r="BG54" s="74"/>
      <c r="BH54" s="74"/>
      <c r="BI54" s="74"/>
      <c r="BJ54" s="74"/>
      <c r="BK54" s="74"/>
      <c r="BL54" s="74"/>
      <c r="BM54" s="74"/>
      <c r="BN54" s="74"/>
      <c r="BO54" s="74"/>
      <c r="BP54" s="74"/>
      <c r="BQ54" s="74"/>
      <c r="BR54" s="74"/>
      <c r="BS54" s="74"/>
      <c r="BT54" s="74"/>
      <c r="BU54" s="74"/>
      <c r="BV54" s="74"/>
      <c r="BW54" s="74"/>
      <c r="BX54" s="74"/>
      <c r="BY54" s="74"/>
      <c r="BZ54" s="74"/>
      <c r="CA54" s="74"/>
      <c r="CB54" s="74"/>
      <c r="CC54" s="74"/>
      <c r="CD54" s="74"/>
      <c r="CE54" s="74"/>
      <c r="CF54" s="74"/>
      <c r="CG54" s="74"/>
      <c r="CH54" s="74"/>
      <c r="CI54" s="74"/>
      <c r="CJ54" s="74"/>
      <c r="CK54" s="74"/>
      <c r="CL54" s="74"/>
      <c r="CM54" s="74"/>
      <c r="CN54" s="74"/>
      <c r="CO54" s="74"/>
      <c r="CP54" s="74"/>
      <c r="CQ54" s="74"/>
      <c r="CR54" s="74"/>
    </row>
    <row r="55" spans="1:96" ht="15" customHeight="1">
      <c r="A55" s="107"/>
      <c r="B55" s="108"/>
      <c r="C55" s="228"/>
      <c r="E55" s="74"/>
      <c r="F55" s="74"/>
      <c r="G55" s="74"/>
      <c r="H55" s="74"/>
      <c r="I55" s="74"/>
      <c r="J55" s="74"/>
      <c r="K55" s="74"/>
      <c r="L55" s="74"/>
      <c r="M55" s="74"/>
      <c r="N55" s="74"/>
      <c r="O55" s="74"/>
      <c r="P55" s="74"/>
      <c r="Q55" s="74"/>
      <c r="R55" s="74"/>
      <c r="S55" s="74"/>
      <c r="T55" s="74"/>
      <c r="U55" s="74"/>
      <c r="V55" s="74"/>
      <c r="W55" s="74"/>
      <c r="X55" s="74"/>
      <c r="Y55" s="74"/>
      <c r="Z55" s="74"/>
      <c r="AA55" s="74"/>
      <c r="AB55" s="74"/>
      <c r="AC55" s="74"/>
      <c r="AD55" s="74"/>
      <c r="AE55" s="74"/>
      <c r="AF55" s="74"/>
      <c r="AG55" s="74"/>
      <c r="AH55" s="74"/>
      <c r="AI55" s="74"/>
      <c r="AJ55" s="74"/>
      <c r="AK55" s="74"/>
      <c r="AL55" s="74"/>
      <c r="AM55" s="74"/>
      <c r="AN55" s="74"/>
      <c r="AO55" s="74"/>
      <c r="AP55" s="74"/>
      <c r="AQ55" s="74"/>
      <c r="AR55" s="74"/>
      <c r="AS55" s="74"/>
      <c r="AT55" s="74"/>
      <c r="AU55" s="74"/>
      <c r="AV55" s="74"/>
      <c r="AW55" s="74"/>
      <c r="AX55" s="74"/>
      <c r="AY55" s="74"/>
      <c r="AZ55" s="74"/>
      <c r="BA55" s="74"/>
      <c r="BB55" s="74"/>
      <c r="BC55" s="74"/>
      <c r="BD55" s="74"/>
      <c r="BE55" s="74"/>
      <c r="BF55" s="74"/>
      <c r="BG55" s="74"/>
      <c r="BH55" s="74"/>
      <c r="BI55" s="74"/>
      <c r="BJ55" s="74"/>
      <c r="BK55" s="74"/>
      <c r="BL55" s="74"/>
      <c r="BM55" s="74"/>
      <c r="BN55" s="74"/>
      <c r="BO55" s="74"/>
      <c r="BP55" s="74"/>
      <c r="BQ55" s="74"/>
      <c r="BR55" s="74"/>
      <c r="BS55" s="74"/>
      <c r="BT55" s="74"/>
      <c r="BU55" s="74"/>
      <c r="BV55" s="74"/>
      <c r="BW55" s="74"/>
      <c r="BX55" s="74"/>
      <c r="BY55" s="74"/>
      <c r="BZ55" s="74"/>
      <c r="CA55" s="74"/>
      <c r="CB55" s="74"/>
      <c r="CC55" s="74"/>
      <c r="CD55" s="74"/>
      <c r="CE55" s="74"/>
      <c r="CF55" s="74"/>
      <c r="CG55" s="74"/>
      <c r="CH55" s="74"/>
      <c r="CI55" s="74"/>
      <c r="CJ55" s="74"/>
      <c r="CK55" s="74"/>
      <c r="CL55" s="74"/>
      <c r="CM55" s="74"/>
      <c r="CN55" s="74"/>
      <c r="CO55" s="74"/>
      <c r="CP55" s="74"/>
      <c r="CQ55" s="74"/>
      <c r="CR55" s="74"/>
    </row>
    <row r="56" spans="1:96" ht="15" customHeight="1">
      <c r="A56" s="107"/>
      <c r="B56" s="108"/>
      <c r="C56" s="228"/>
      <c r="E56" s="74"/>
      <c r="F56" s="74"/>
      <c r="G56" s="74"/>
      <c r="H56" s="74"/>
      <c r="I56" s="74"/>
      <c r="J56" s="74"/>
      <c r="K56" s="74"/>
      <c r="L56" s="74"/>
      <c r="M56" s="74"/>
      <c r="N56" s="74"/>
      <c r="O56" s="74"/>
      <c r="P56" s="74"/>
      <c r="Q56" s="74"/>
      <c r="R56" s="74"/>
      <c r="S56" s="74"/>
      <c r="T56" s="74"/>
      <c r="U56" s="74"/>
      <c r="V56" s="74"/>
      <c r="W56" s="74"/>
      <c r="X56" s="74"/>
      <c r="Y56" s="74"/>
      <c r="Z56" s="74"/>
      <c r="AA56" s="74"/>
      <c r="AB56" s="74"/>
      <c r="AC56" s="74"/>
      <c r="AD56" s="74"/>
      <c r="AE56" s="74"/>
      <c r="AF56" s="74"/>
      <c r="AG56" s="74"/>
      <c r="AH56" s="74"/>
      <c r="AI56" s="74"/>
      <c r="AJ56" s="74"/>
      <c r="AK56" s="74"/>
      <c r="AL56" s="74"/>
      <c r="AM56" s="74"/>
      <c r="AN56" s="74"/>
      <c r="AO56" s="74"/>
      <c r="AP56" s="74"/>
      <c r="AQ56" s="74"/>
      <c r="AR56" s="74"/>
      <c r="AS56" s="74"/>
      <c r="AT56" s="74"/>
      <c r="AU56" s="74"/>
      <c r="AV56" s="74"/>
      <c r="AW56" s="74"/>
      <c r="AX56" s="74"/>
      <c r="AY56" s="74"/>
      <c r="AZ56" s="74"/>
      <c r="BA56" s="74"/>
      <c r="BB56" s="74"/>
      <c r="BC56" s="74"/>
      <c r="BD56" s="74"/>
      <c r="BE56" s="74"/>
      <c r="BF56" s="74"/>
      <c r="BG56" s="74"/>
      <c r="BH56" s="74"/>
      <c r="BI56" s="74"/>
      <c r="BJ56" s="74"/>
      <c r="BK56" s="74"/>
      <c r="BL56" s="74"/>
      <c r="BM56" s="74"/>
      <c r="BN56" s="74"/>
      <c r="BO56" s="74"/>
      <c r="BP56" s="74"/>
      <c r="BQ56" s="74"/>
      <c r="BR56" s="74"/>
      <c r="BS56" s="74"/>
      <c r="BT56" s="74"/>
      <c r="BU56" s="74"/>
      <c r="BV56" s="74"/>
      <c r="BW56" s="74"/>
      <c r="BX56" s="74"/>
      <c r="BY56" s="74"/>
      <c r="BZ56" s="74"/>
      <c r="CA56" s="74"/>
      <c r="CB56" s="74"/>
      <c r="CC56" s="74"/>
      <c r="CD56" s="74"/>
      <c r="CE56" s="74"/>
      <c r="CF56" s="74"/>
      <c r="CG56" s="74"/>
      <c r="CH56" s="74"/>
      <c r="CI56" s="74"/>
      <c r="CJ56" s="74"/>
      <c r="CK56" s="74"/>
      <c r="CL56" s="74"/>
      <c r="CM56" s="74"/>
      <c r="CN56" s="74"/>
      <c r="CO56" s="74"/>
      <c r="CP56" s="74"/>
      <c r="CQ56" s="74"/>
      <c r="CR56" s="74"/>
    </row>
    <row r="57" spans="1:96" ht="15" customHeight="1">
      <c r="A57" s="107"/>
      <c r="B57" s="108"/>
      <c r="C57" s="228"/>
      <c r="E57" s="74"/>
      <c r="F57" s="74"/>
      <c r="G57" s="74"/>
      <c r="H57" s="74"/>
      <c r="I57" s="74"/>
      <c r="J57" s="74"/>
      <c r="K57" s="74"/>
      <c r="L57" s="74"/>
      <c r="M57" s="74"/>
      <c r="N57" s="74"/>
      <c r="O57" s="74"/>
      <c r="P57" s="74"/>
      <c r="Q57" s="74"/>
      <c r="R57" s="74"/>
      <c r="S57" s="74"/>
      <c r="T57" s="74"/>
      <c r="U57" s="74"/>
      <c r="V57" s="74"/>
      <c r="W57" s="74"/>
      <c r="X57" s="74"/>
      <c r="Y57" s="74"/>
      <c r="Z57" s="74"/>
      <c r="AA57" s="74"/>
      <c r="AB57" s="74"/>
      <c r="AC57" s="74"/>
      <c r="AD57" s="74"/>
      <c r="AE57" s="74"/>
      <c r="AF57" s="74"/>
      <c r="AG57" s="74"/>
      <c r="AH57" s="74"/>
      <c r="AI57" s="74"/>
      <c r="AJ57" s="74"/>
      <c r="AK57" s="74"/>
      <c r="AL57" s="74"/>
      <c r="AM57" s="74"/>
      <c r="AN57" s="74"/>
      <c r="AO57" s="74"/>
      <c r="AP57" s="74"/>
      <c r="AQ57" s="74"/>
      <c r="AR57" s="74"/>
      <c r="AS57" s="74"/>
      <c r="AT57" s="74"/>
      <c r="AU57" s="74"/>
      <c r="AV57" s="74"/>
      <c r="AW57" s="74"/>
      <c r="AX57" s="74"/>
      <c r="AY57" s="74"/>
      <c r="AZ57" s="74"/>
      <c r="BA57" s="74"/>
      <c r="BB57" s="74"/>
      <c r="BC57" s="74"/>
      <c r="BD57" s="74"/>
      <c r="BE57" s="74"/>
      <c r="BF57" s="74"/>
      <c r="BG57" s="74"/>
      <c r="BH57" s="74"/>
      <c r="BI57" s="74"/>
      <c r="BJ57" s="74"/>
      <c r="BK57" s="74"/>
      <c r="BL57" s="74"/>
      <c r="BM57" s="74"/>
      <c r="BN57" s="74"/>
      <c r="BO57" s="74"/>
      <c r="BP57" s="74"/>
      <c r="BQ57" s="74"/>
      <c r="BR57" s="74"/>
      <c r="BS57" s="74"/>
      <c r="BT57" s="74"/>
      <c r="BU57" s="74"/>
      <c r="BV57" s="74"/>
      <c r="BW57" s="74"/>
      <c r="BX57" s="74"/>
      <c r="BY57" s="74"/>
      <c r="BZ57" s="74"/>
      <c r="CA57" s="74"/>
      <c r="CB57" s="74"/>
      <c r="CC57" s="74"/>
      <c r="CD57" s="74"/>
      <c r="CE57" s="74"/>
      <c r="CF57" s="74"/>
      <c r="CG57" s="74"/>
      <c r="CH57" s="74"/>
      <c r="CI57" s="74"/>
      <c r="CJ57" s="74"/>
      <c r="CK57" s="74"/>
      <c r="CL57" s="74"/>
      <c r="CM57" s="74"/>
      <c r="CN57" s="74"/>
      <c r="CO57" s="74"/>
      <c r="CP57" s="74"/>
      <c r="CQ57" s="74"/>
      <c r="CR57" s="74"/>
    </row>
    <row r="58" spans="1:96" ht="15" customHeight="1">
      <c r="A58" s="107"/>
      <c r="B58" s="108"/>
      <c r="C58" s="228"/>
      <c r="E58" s="74"/>
      <c r="F58" s="74"/>
      <c r="G58" s="74"/>
      <c r="H58" s="74"/>
      <c r="I58" s="74"/>
      <c r="J58" s="74"/>
      <c r="K58" s="74"/>
      <c r="L58" s="74"/>
      <c r="M58" s="74"/>
      <c r="N58" s="74"/>
      <c r="O58" s="74"/>
      <c r="P58" s="74"/>
      <c r="Q58" s="74"/>
      <c r="R58" s="74"/>
      <c r="S58" s="74"/>
      <c r="T58" s="74"/>
      <c r="U58" s="74"/>
      <c r="V58" s="74"/>
      <c r="W58" s="74"/>
      <c r="X58" s="74"/>
      <c r="Y58" s="74"/>
      <c r="Z58" s="74"/>
      <c r="AA58" s="74"/>
      <c r="AB58" s="74"/>
      <c r="AC58" s="74"/>
      <c r="AD58" s="74"/>
      <c r="AE58" s="74"/>
      <c r="AF58" s="74"/>
      <c r="AG58" s="74"/>
      <c r="AH58" s="74"/>
      <c r="AI58" s="74"/>
      <c r="AJ58" s="74"/>
      <c r="AK58" s="74"/>
      <c r="AL58" s="74"/>
      <c r="AM58" s="74"/>
      <c r="AN58" s="74"/>
      <c r="AO58" s="74"/>
      <c r="AP58" s="74"/>
      <c r="AQ58" s="74"/>
      <c r="AR58" s="74"/>
      <c r="AS58" s="74"/>
      <c r="AT58" s="74"/>
      <c r="AU58" s="74"/>
      <c r="AV58" s="74"/>
      <c r="AW58" s="74"/>
      <c r="AX58" s="74"/>
      <c r="AY58" s="74"/>
      <c r="AZ58" s="74"/>
      <c r="BA58" s="74"/>
      <c r="BB58" s="74"/>
      <c r="BC58" s="74"/>
      <c r="BD58" s="74"/>
      <c r="BE58" s="74"/>
      <c r="BF58" s="74"/>
      <c r="BG58" s="74"/>
      <c r="BH58" s="74"/>
      <c r="BI58" s="74"/>
      <c r="BJ58" s="74"/>
      <c r="BK58" s="74"/>
      <c r="BL58" s="74"/>
      <c r="BM58" s="74"/>
      <c r="BN58" s="74"/>
      <c r="BO58" s="74"/>
      <c r="BP58" s="74"/>
      <c r="BQ58" s="74"/>
      <c r="BR58" s="74"/>
      <c r="BS58" s="74"/>
      <c r="BT58" s="74"/>
      <c r="BU58" s="74"/>
      <c r="BV58" s="74"/>
      <c r="BW58" s="74"/>
      <c r="BX58" s="74"/>
      <c r="BY58" s="74"/>
      <c r="BZ58" s="74"/>
      <c r="CA58" s="74"/>
      <c r="CB58" s="74"/>
      <c r="CC58" s="74"/>
      <c r="CD58" s="74"/>
      <c r="CE58" s="74"/>
      <c r="CF58" s="74"/>
      <c r="CG58" s="74"/>
      <c r="CH58" s="74"/>
      <c r="CI58" s="74"/>
      <c r="CJ58" s="74"/>
      <c r="CK58" s="74"/>
      <c r="CL58" s="74"/>
      <c r="CM58" s="74"/>
      <c r="CN58" s="74"/>
      <c r="CO58" s="74"/>
      <c r="CP58" s="74"/>
      <c r="CQ58" s="74"/>
      <c r="CR58" s="74"/>
    </row>
    <row r="59" spans="1:96" ht="15" customHeight="1">
      <c r="A59" s="107"/>
      <c r="B59" s="108"/>
      <c r="C59" s="228"/>
      <c r="E59" s="74"/>
      <c r="F59" s="74"/>
      <c r="G59" s="74"/>
      <c r="H59" s="74"/>
      <c r="I59" s="74"/>
      <c r="J59" s="74"/>
      <c r="K59" s="74"/>
      <c r="L59" s="74"/>
      <c r="M59" s="74"/>
      <c r="N59" s="74"/>
      <c r="O59" s="74"/>
      <c r="P59" s="74"/>
      <c r="Q59" s="74"/>
      <c r="R59" s="74"/>
      <c r="S59" s="74"/>
      <c r="T59" s="74"/>
      <c r="U59" s="74"/>
      <c r="V59" s="74"/>
      <c r="W59" s="74"/>
      <c r="X59" s="74"/>
      <c r="Y59" s="74"/>
      <c r="Z59" s="74"/>
      <c r="AA59" s="74"/>
      <c r="AB59" s="74"/>
      <c r="AC59" s="74"/>
      <c r="AD59" s="74"/>
      <c r="AE59" s="74"/>
      <c r="AF59" s="74"/>
      <c r="AG59" s="74"/>
      <c r="AH59" s="74"/>
      <c r="AI59" s="74"/>
      <c r="AJ59" s="74"/>
      <c r="AK59" s="74"/>
      <c r="AL59" s="74"/>
      <c r="AM59" s="74"/>
      <c r="AN59" s="74"/>
      <c r="AO59" s="74"/>
      <c r="AP59" s="74"/>
      <c r="AQ59" s="74"/>
      <c r="AR59" s="74"/>
      <c r="AS59" s="74"/>
      <c r="AT59" s="74"/>
      <c r="AU59" s="74"/>
      <c r="AV59" s="74"/>
      <c r="AW59" s="74"/>
      <c r="AX59" s="74"/>
      <c r="AY59" s="74"/>
      <c r="AZ59" s="74"/>
      <c r="BA59" s="74"/>
      <c r="BB59" s="74"/>
      <c r="BC59" s="74"/>
      <c r="BD59" s="74"/>
      <c r="BE59" s="74"/>
      <c r="BF59" s="74"/>
      <c r="BG59" s="74"/>
      <c r="BH59" s="74"/>
      <c r="BI59" s="74"/>
      <c r="BJ59" s="74"/>
      <c r="BK59" s="74"/>
      <c r="BL59" s="74"/>
      <c r="BM59" s="74"/>
      <c r="BN59" s="74"/>
      <c r="BO59" s="74"/>
      <c r="BP59" s="74"/>
      <c r="BQ59" s="74"/>
      <c r="BR59" s="74"/>
      <c r="BS59" s="74"/>
      <c r="BT59" s="74"/>
      <c r="BU59" s="74"/>
      <c r="BV59" s="74"/>
      <c r="BW59" s="74"/>
      <c r="BX59" s="74"/>
      <c r="BY59" s="74"/>
      <c r="BZ59" s="74"/>
      <c r="CA59" s="74"/>
      <c r="CB59" s="74"/>
      <c r="CC59" s="74"/>
      <c r="CD59" s="74"/>
      <c r="CE59" s="74"/>
      <c r="CF59" s="74"/>
      <c r="CG59" s="74"/>
      <c r="CH59" s="74"/>
      <c r="CI59" s="74"/>
      <c r="CJ59" s="74"/>
      <c r="CK59" s="74"/>
      <c r="CL59" s="74"/>
      <c r="CM59" s="74"/>
      <c r="CN59" s="74"/>
      <c r="CO59" s="74"/>
      <c r="CP59" s="74"/>
      <c r="CQ59" s="74"/>
      <c r="CR59" s="74"/>
    </row>
    <row r="60" spans="1:96" ht="15" customHeight="1">
      <c r="A60" s="107"/>
      <c r="B60" s="108"/>
      <c r="C60" s="228"/>
      <c r="E60" s="74"/>
      <c r="F60" s="74"/>
      <c r="G60" s="74"/>
      <c r="H60" s="74"/>
      <c r="I60" s="74"/>
      <c r="J60" s="74"/>
      <c r="K60" s="74"/>
      <c r="L60" s="74"/>
      <c r="M60" s="74"/>
      <c r="N60" s="74"/>
      <c r="O60" s="74"/>
      <c r="P60" s="74"/>
      <c r="Q60" s="74"/>
      <c r="R60" s="74"/>
      <c r="S60" s="74"/>
      <c r="T60" s="74"/>
      <c r="U60" s="74"/>
      <c r="V60" s="74"/>
      <c r="W60" s="74"/>
      <c r="X60" s="74"/>
      <c r="Y60" s="74"/>
      <c r="Z60" s="74"/>
      <c r="AA60" s="74"/>
      <c r="AB60" s="74"/>
      <c r="AC60" s="74"/>
      <c r="AD60" s="74"/>
      <c r="AE60" s="74"/>
      <c r="AF60" s="74"/>
      <c r="AG60" s="74"/>
      <c r="AH60" s="74"/>
      <c r="AI60" s="74"/>
      <c r="AJ60" s="74"/>
      <c r="AK60" s="74"/>
      <c r="AL60" s="74"/>
      <c r="AM60" s="74"/>
      <c r="AN60" s="74"/>
      <c r="AO60" s="74"/>
      <c r="AP60" s="74"/>
      <c r="AQ60" s="74"/>
      <c r="AR60" s="74"/>
      <c r="AS60" s="74"/>
      <c r="AT60" s="74"/>
      <c r="AU60" s="74"/>
      <c r="AV60" s="74"/>
      <c r="AW60" s="74"/>
      <c r="AX60" s="74"/>
      <c r="AY60" s="74"/>
      <c r="AZ60" s="74"/>
      <c r="BA60" s="74"/>
      <c r="BB60" s="74"/>
      <c r="BC60" s="74"/>
      <c r="BD60" s="74"/>
      <c r="BE60" s="74"/>
      <c r="BF60" s="74"/>
      <c r="BG60" s="74"/>
      <c r="BH60" s="74"/>
      <c r="BI60" s="74"/>
      <c r="BJ60" s="74"/>
      <c r="BK60" s="74"/>
      <c r="BL60" s="74"/>
      <c r="BM60" s="74"/>
      <c r="BN60" s="74"/>
      <c r="BO60" s="74"/>
      <c r="BP60" s="74"/>
      <c r="BQ60" s="74"/>
      <c r="BR60" s="74"/>
      <c r="BS60" s="74"/>
      <c r="BT60" s="74"/>
      <c r="BU60" s="74"/>
      <c r="BV60" s="74"/>
      <c r="BW60" s="74"/>
      <c r="BX60" s="74"/>
      <c r="BY60" s="74"/>
      <c r="BZ60" s="74"/>
      <c r="CA60" s="74"/>
      <c r="CB60" s="74"/>
      <c r="CC60" s="74"/>
      <c r="CD60" s="74"/>
      <c r="CE60" s="74"/>
      <c r="CF60" s="74"/>
      <c r="CG60" s="74"/>
      <c r="CH60" s="74"/>
      <c r="CI60" s="74"/>
      <c r="CJ60" s="74"/>
      <c r="CK60" s="74"/>
      <c r="CL60" s="74"/>
      <c r="CM60" s="74"/>
      <c r="CN60" s="74"/>
      <c r="CO60" s="74"/>
      <c r="CP60" s="74"/>
      <c r="CQ60" s="74"/>
      <c r="CR60" s="74"/>
    </row>
    <row r="61" spans="1:96" ht="15" customHeight="1">
      <c r="A61" s="107"/>
      <c r="B61" s="108"/>
      <c r="C61" s="228"/>
      <c r="E61" s="74"/>
      <c r="F61" s="74"/>
      <c r="G61" s="74"/>
      <c r="H61" s="74"/>
      <c r="I61" s="74"/>
      <c r="J61" s="74"/>
      <c r="K61" s="74"/>
      <c r="L61" s="74"/>
      <c r="M61" s="74"/>
      <c r="N61" s="74"/>
      <c r="O61" s="74"/>
      <c r="P61" s="74"/>
      <c r="Q61" s="74"/>
      <c r="R61" s="74"/>
      <c r="S61" s="74"/>
      <c r="T61" s="74"/>
      <c r="U61" s="74"/>
      <c r="V61" s="74"/>
      <c r="W61" s="74"/>
      <c r="X61" s="74"/>
      <c r="Y61" s="74"/>
      <c r="Z61" s="74"/>
      <c r="AA61" s="74"/>
      <c r="AB61" s="74"/>
      <c r="AC61" s="74"/>
      <c r="AD61" s="74"/>
      <c r="AE61" s="74"/>
      <c r="AF61" s="74"/>
      <c r="AG61" s="74"/>
      <c r="AH61" s="74"/>
      <c r="AI61" s="74"/>
      <c r="AJ61" s="74"/>
      <c r="AK61" s="74"/>
      <c r="AL61" s="74"/>
      <c r="AM61" s="74"/>
      <c r="AN61" s="74"/>
      <c r="AO61" s="74"/>
      <c r="AP61" s="74"/>
      <c r="AQ61" s="74"/>
      <c r="AR61" s="74"/>
      <c r="AS61" s="74"/>
      <c r="AT61" s="74"/>
      <c r="AU61" s="74"/>
      <c r="AV61" s="74"/>
      <c r="AW61" s="74"/>
      <c r="AX61" s="74"/>
      <c r="AY61" s="74"/>
      <c r="AZ61" s="74"/>
      <c r="BA61" s="74"/>
      <c r="BB61" s="74"/>
      <c r="BC61" s="74"/>
      <c r="BD61" s="74"/>
      <c r="BE61" s="74"/>
      <c r="BF61" s="74"/>
      <c r="BG61" s="74"/>
      <c r="BH61" s="74"/>
      <c r="BI61" s="74"/>
      <c r="BJ61" s="74"/>
      <c r="BK61" s="74"/>
      <c r="BL61" s="74"/>
      <c r="BM61" s="74"/>
      <c r="BN61" s="74"/>
      <c r="BO61" s="74"/>
      <c r="BP61" s="74"/>
      <c r="BQ61" s="74"/>
      <c r="BR61" s="74"/>
      <c r="BS61" s="74"/>
      <c r="BT61" s="74"/>
      <c r="BU61" s="74"/>
      <c r="BV61" s="74"/>
      <c r="BW61" s="74"/>
      <c r="BX61" s="74"/>
      <c r="BY61" s="74"/>
      <c r="BZ61" s="74"/>
      <c r="CA61" s="74"/>
      <c r="CB61" s="74"/>
      <c r="CC61" s="74"/>
      <c r="CD61" s="74"/>
      <c r="CE61" s="74"/>
      <c r="CF61" s="74"/>
      <c r="CG61" s="74"/>
      <c r="CH61" s="74"/>
      <c r="CI61" s="74"/>
      <c r="CJ61" s="74"/>
      <c r="CK61" s="74"/>
      <c r="CL61" s="74"/>
      <c r="CM61" s="74"/>
      <c r="CN61" s="74"/>
      <c r="CO61" s="74"/>
      <c r="CP61" s="74"/>
      <c r="CQ61" s="74"/>
      <c r="CR61" s="74"/>
    </row>
    <row r="62" spans="1:96" ht="15" customHeight="1">
      <c r="A62" s="107"/>
      <c r="B62" s="108"/>
      <c r="C62" s="228"/>
      <c r="E62" s="74"/>
      <c r="F62" s="74"/>
      <c r="G62" s="74"/>
      <c r="H62" s="74"/>
      <c r="I62" s="74"/>
      <c r="J62" s="74"/>
      <c r="K62" s="74"/>
      <c r="L62" s="74"/>
      <c r="M62" s="74"/>
      <c r="N62" s="74"/>
      <c r="O62" s="74"/>
      <c r="P62" s="74"/>
      <c r="Q62" s="74"/>
      <c r="R62" s="74"/>
      <c r="S62" s="74"/>
      <c r="T62" s="74"/>
      <c r="U62" s="74"/>
      <c r="V62" s="74"/>
      <c r="W62" s="74"/>
      <c r="X62" s="74"/>
      <c r="Y62" s="74"/>
      <c r="Z62" s="74"/>
      <c r="AA62" s="74"/>
      <c r="AB62" s="74"/>
      <c r="AC62" s="74"/>
      <c r="AD62" s="74"/>
      <c r="AE62" s="74"/>
      <c r="AF62" s="74"/>
      <c r="AG62" s="74"/>
      <c r="AH62" s="74"/>
      <c r="AI62" s="74"/>
      <c r="AJ62" s="74"/>
      <c r="AK62" s="74"/>
      <c r="AL62" s="74"/>
      <c r="AM62" s="74"/>
      <c r="AN62" s="74"/>
      <c r="AO62" s="74"/>
      <c r="AP62" s="74"/>
      <c r="AQ62" s="74"/>
      <c r="AR62" s="74"/>
      <c r="AS62" s="74"/>
      <c r="AT62" s="74"/>
      <c r="AU62" s="74"/>
      <c r="AV62" s="74"/>
      <c r="AW62" s="74"/>
      <c r="AX62" s="74"/>
      <c r="AY62" s="74"/>
      <c r="AZ62" s="74"/>
      <c r="BA62" s="74"/>
      <c r="BB62" s="74"/>
      <c r="BC62" s="74"/>
      <c r="BD62" s="74"/>
      <c r="BE62" s="74"/>
      <c r="BF62" s="74"/>
      <c r="BG62" s="74"/>
      <c r="BH62" s="74"/>
      <c r="BI62" s="74"/>
      <c r="BJ62" s="74"/>
      <c r="BK62" s="74"/>
      <c r="BL62" s="74"/>
      <c r="BM62" s="74"/>
      <c r="BN62" s="74"/>
      <c r="BO62" s="74"/>
      <c r="BP62" s="74"/>
      <c r="BQ62" s="74"/>
      <c r="BR62" s="74"/>
      <c r="BS62" s="74"/>
      <c r="BT62" s="74"/>
      <c r="BU62" s="74"/>
      <c r="BV62" s="74"/>
      <c r="BW62" s="74"/>
      <c r="BX62" s="74"/>
      <c r="BY62" s="74"/>
      <c r="BZ62" s="74"/>
      <c r="CA62" s="74"/>
      <c r="CB62" s="74"/>
      <c r="CC62" s="74"/>
      <c r="CD62" s="74"/>
      <c r="CE62" s="74"/>
      <c r="CF62" s="74"/>
      <c r="CG62" s="74"/>
      <c r="CH62" s="74"/>
      <c r="CI62" s="74"/>
      <c r="CJ62" s="74"/>
      <c r="CK62" s="74"/>
      <c r="CL62" s="74"/>
      <c r="CM62" s="74"/>
      <c r="CN62" s="74"/>
      <c r="CO62" s="74"/>
      <c r="CP62" s="74"/>
      <c r="CQ62" s="74"/>
      <c r="CR62" s="74"/>
    </row>
    <row r="63" spans="1:96" ht="15" customHeight="1">
      <c r="A63" s="107"/>
      <c r="B63" s="108"/>
      <c r="C63" s="228"/>
      <c r="E63" s="74"/>
      <c r="F63" s="74"/>
      <c r="G63" s="74"/>
      <c r="H63" s="74"/>
      <c r="I63" s="74"/>
      <c r="J63" s="74"/>
      <c r="K63" s="74"/>
      <c r="L63" s="74"/>
      <c r="M63" s="74"/>
      <c r="N63" s="74"/>
      <c r="O63" s="74"/>
      <c r="P63" s="74"/>
      <c r="Q63" s="74"/>
      <c r="R63" s="74"/>
      <c r="S63" s="74"/>
      <c r="T63" s="74"/>
      <c r="U63" s="74"/>
      <c r="V63" s="74"/>
      <c r="W63" s="74"/>
      <c r="X63" s="74"/>
      <c r="Y63" s="74"/>
      <c r="Z63" s="74"/>
      <c r="AA63" s="74"/>
      <c r="AB63" s="74"/>
      <c r="AC63" s="74"/>
      <c r="AD63" s="74"/>
      <c r="AE63" s="74"/>
      <c r="AF63" s="74"/>
      <c r="AG63" s="74"/>
      <c r="AH63" s="74"/>
      <c r="AI63" s="74"/>
      <c r="AJ63" s="74"/>
      <c r="AK63" s="74"/>
      <c r="AL63" s="74"/>
      <c r="AM63" s="74"/>
      <c r="AN63" s="74"/>
      <c r="AO63" s="74"/>
      <c r="AP63" s="74"/>
      <c r="AQ63" s="74"/>
      <c r="AR63" s="74"/>
      <c r="AS63" s="74"/>
      <c r="AT63" s="74"/>
      <c r="AU63" s="74"/>
      <c r="AV63" s="74"/>
      <c r="AW63" s="74"/>
      <c r="AX63" s="74"/>
      <c r="AY63" s="74"/>
      <c r="AZ63" s="74"/>
      <c r="BA63" s="74"/>
      <c r="BB63" s="74"/>
      <c r="BC63" s="74"/>
      <c r="BD63" s="74"/>
      <c r="BE63" s="74"/>
      <c r="BF63" s="74"/>
      <c r="BG63" s="74"/>
      <c r="BH63" s="74"/>
      <c r="BI63" s="74"/>
      <c r="BJ63" s="74"/>
      <c r="BK63" s="74"/>
      <c r="BL63" s="74"/>
      <c r="BM63" s="74"/>
      <c r="BN63" s="74"/>
      <c r="BO63" s="74"/>
      <c r="BP63" s="74"/>
      <c r="BQ63" s="74"/>
      <c r="BR63" s="74"/>
      <c r="BS63" s="74"/>
      <c r="BT63" s="74"/>
      <c r="BU63" s="74"/>
      <c r="BV63" s="74"/>
      <c r="BW63" s="74"/>
      <c r="BX63" s="74"/>
      <c r="BY63" s="74"/>
      <c r="BZ63" s="74"/>
      <c r="CA63" s="74"/>
      <c r="CB63" s="74"/>
      <c r="CC63" s="74"/>
      <c r="CD63" s="74"/>
      <c r="CE63" s="74"/>
      <c r="CF63" s="74"/>
      <c r="CG63" s="74"/>
      <c r="CH63" s="74"/>
      <c r="CI63" s="74"/>
      <c r="CJ63" s="74"/>
      <c r="CK63" s="74"/>
      <c r="CL63" s="74"/>
      <c r="CM63" s="74"/>
      <c r="CN63" s="74"/>
      <c r="CO63" s="74"/>
      <c r="CP63" s="74"/>
      <c r="CQ63" s="74"/>
      <c r="CR63" s="74"/>
    </row>
    <row r="64" spans="1:96" ht="15" customHeight="1">
      <c r="A64" s="107"/>
      <c r="B64" s="108"/>
      <c r="C64" s="228"/>
      <c r="E64" s="74"/>
      <c r="F64" s="74"/>
      <c r="G64" s="74"/>
      <c r="H64" s="74"/>
      <c r="I64" s="74"/>
      <c r="J64" s="74"/>
      <c r="K64" s="74"/>
      <c r="L64" s="74"/>
      <c r="M64" s="74"/>
      <c r="N64" s="74"/>
      <c r="O64" s="74"/>
      <c r="P64" s="74"/>
      <c r="Q64" s="74"/>
      <c r="R64" s="74"/>
      <c r="S64" s="74"/>
      <c r="T64" s="74"/>
      <c r="U64" s="74"/>
      <c r="V64" s="74"/>
      <c r="W64" s="74"/>
      <c r="X64" s="74"/>
      <c r="Y64" s="74"/>
      <c r="Z64" s="74"/>
      <c r="AA64" s="74"/>
      <c r="AB64" s="74"/>
      <c r="AC64" s="74"/>
      <c r="AD64" s="74"/>
      <c r="AE64" s="74"/>
      <c r="AF64" s="74"/>
      <c r="AG64" s="74"/>
      <c r="AH64" s="74"/>
      <c r="AI64" s="74"/>
      <c r="AJ64" s="74"/>
      <c r="AK64" s="74"/>
      <c r="AL64" s="74"/>
      <c r="AM64" s="74"/>
      <c r="AN64" s="74"/>
      <c r="AO64" s="74"/>
      <c r="AP64" s="74"/>
      <c r="AQ64" s="74"/>
      <c r="AR64" s="74"/>
      <c r="AS64" s="74"/>
      <c r="AT64" s="74"/>
      <c r="AU64" s="74"/>
      <c r="AV64" s="74"/>
      <c r="AW64" s="74"/>
      <c r="AX64" s="74"/>
      <c r="AY64" s="74"/>
      <c r="AZ64" s="74"/>
      <c r="BA64" s="74"/>
      <c r="BB64" s="74"/>
      <c r="BC64" s="74"/>
      <c r="BD64" s="74"/>
      <c r="BE64" s="74"/>
      <c r="BF64" s="74"/>
      <c r="BG64" s="74"/>
      <c r="BH64" s="74"/>
      <c r="BI64" s="74"/>
      <c r="BJ64" s="74"/>
      <c r="BK64" s="74"/>
      <c r="BL64" s="74"/>
      <c r="BM64" s="74"/>
      <c r="BN64" s="74"/>
      <c r="BO64" s="74"/>
      <c r="BP64" s="74"/>
      <c r="BQ64" s="74"/>
      <c r="BR64" s="74"/>
      <c r="BS64" s="74"/>
      <c r="BT64" s="74"/>
      <c r="BU64" s="74"/>
      <c r="BV64" s="74"/>
      <c r="BW64" s="74"/>
      <c r="BX64" s="74"/>
      <c r="BY64" s="74"/>
      <c r="BZ64" s="74"/>
      <c r="CA64" s="74"/>
      <c r="CB64" s="74"/>
      <c r="CC64" s="74"/>
      <c r="CD64" s="74"/>
      <c r="CE64" s="74"/>
      <c r="CF64" s="74"/>
      <c r="CG64" s="74"/>
      <c r="CH64" s="74"/>
      <c r="CI64" s="74"/>
      <c r="CJ64" s="74"/>
      <c r="CK64" s="74"/>
      <c r="CL64" s="74"/>
      <c r="CM64" s="74"/>
      <c r="CN64" s="74"/>
      <c r="CO64" s="74"/>
      <c r="CP64" s="74"/>
      <c r="CQ64" s="74"/>
      <c r="CR64" s="74"/>
    </row>
    <row r="65" spans="1:96" ht="15" customHeight="1">
      <c r="A65" s="107"/>
      <c r="B65" s="108"/>
      <c r="C65" s="228"/>
      <c r="E65" s="74"/>
      <c r="F65" s="74"/>
      <c r="G65" s="74"/>
      <c r="H65" s="74"/>
      <c r="I65" s="74"/>
      <c r="J65" s="74"/>
      <c r="K65" s="74"/>
      <c r="L65" s="74"/>
      <c r="M65" s="74"/>
      <c r="N65" s="74"/>
      <c r="O65" s="74"/>
      <c r="P65" s="74"/>
      <c r="Q65" s="74"/>
      <c r="R65" s="74"/>
      <c r="S65" s="74"/>
      <c r="T65" s="74"/>
      <c r="U65" s="74"/>
      <c r="V65" s="74"/>
      <c r="W65" s="74"/>
      <c r="X65" s="74"/>
      <c r="Y65" s="74"/>
      <c r="Z65" s="74"/>
      <c r="AA65" s="74"/>
      <c r="AB65" s="74"/>
      <c r="AC65" s="74"/>
      <c r="AD65" s="74"/>
      <c r="AE65" s="74"/>
      <c r="AF65" s="74"/>
      <c r="AG65" s="74"/>
      <c r="AH65" s="74"/>
      <c r="AI65" s="74"/>
      <c r="AJ65" s="74"/>
      <c r="AK65" s="74"/>
      <c r="AL65" s="74"/>
      <c r="AM65" s="74"/>
      <c r="AN65" s="74"/>
      <c r="AO65" s="74"/>
      <c r="AP65" s="74"/>
      <c r="AQ65" s="74"/>
      <c r="AR65" s="74"/>
      <c r="AS65" s="74"/>
      <c r="AT65" s="74"/>
      <c r="AU65" s="74"/>
      <c r="AV65" s="74"/>
      <c r="AW65" s="74"/>
      <c r="AX65" s="74"/>
      <c r="AY65" s="74"/>
      <c r="AZ65" s="74"/>
      <c r="BA65" s="74"/>
      <c r="BB65" s="74"/>
      <c r="BC65" s="74"/>
      <c r="BD65" s="74"/>
      <c r="BE65" s="74"/>
      <c r="BF65" s="74"/>
      <c r="BG65" s="74"/>
      <c r="BH65" s="74"/>
      <c r="BI65" s="74"/>
      <c r="BJ65" s="74"/>
      <c r="BK65" s="74"/>
      <c r="BL65" s="74"/>
      <c r="BM65" s="74"/>
      <c r="BN65" s="74"/>
      <c r="BO65" s="74"/>
      <c r="BP65" s="74"/>
      <c r="BQ65" s="74"/>
      <c r="BR65" s="74"/>
      <c r="BS65" s="74"/>
      <c r="BT65" s="74"/>
      <c r="BU65" s="74"/>
      <c r="BV65" s="74"/>
      <c r="BW65" s="74"/>
      <c r="BX65" s="74"/>
      <c r="BY65" s="74"/>
      <c r="BZ65" s="74"/>
      <c r="CA65" s="74"/>
      <c r="CB65" s="74"/>
      <c r="CC65" s="74"/>
      <c r="CD65" s="74"/>
      <c r="CE65" s="74"/>
      <c r="CF65" s="74"/>
      <c r="CG65" s="74"/>
      <c r="CH65" s="74"/>
      <c r="CI65" s="74"/>
      <c r="CJ65" s="74"/>
      <c r="CK65" s="74"/>
      <c r="CL65" s="74"/>
      <c r="CM65" s="74"/>
      <c r="CN65" s="74"/>
      <c r="CO65" s="74"/>
      <c r="CP65" s="74"/>
      <c r="CQ65" s="74"/>
      <c r="CR65" s="74"/>
    </row>
    <row r="66" spans="1:96" ht="15" customHeight="1">
      <c r="A66" s="107"/>
      <c r="B66" s="108"/>
      <c r="C66" s="228"/>
      <c r="E66" s="74"/>
      <c r="F66" s="74"/>
      <c r="G66" s="74"/>
      <c r="H66" s="74"/>
      <c r="I66" s="74"/>
      <c r="J66" s="74"/>
      <c r="K66" s="74"/>
      <c r="L66" s="74"/>
      <c r="M66" s="74"/>
      <c r="N66" s="74"/>
      <c r="O66" s="74"/>
      <c r="P66" s="74"/>
      <c r="Q66" s="74"/>
      <c r="R66" s="74"/>
      <c r="S66" s="74"/>
      <c r="T66" s="74"/>
      <c r="U66" s="74"/>
      <c r="V66" s="74"/>
      <c r="W66" s="74"/>
      <c r="X66" s="74"/>
      <c r="Y66" s="74"/>
      <c r="Z66" s="74"/>
      <c r="AA66" s="74"/>
      <c r="AB66" s="74"/>
      <c r="AC66" s="74"/>
      <c r="AD66" s="74"/>
      <c r="AE66" s="74"/>
      <c r="AF66" s="74"/>
      <c r="AG66" s="74"/>
      <c r="AH66" s="74"/>
      <c r="AI66" s="74"/>
      <c r="AJ66" s="74"/>
      <c r="AK66" s="74"/>
      <c r="AL66" s="74"/>
      <c r="AM66" s="74"/>
      <c r="AN66" s="74"/>
      <c r="AO66" s="74"/>
      <c r="AP66" s="74"/>
      <c r="AQ66" s="74"/>
      <c r="AR66" s="74"/>
      <c r="AS66" s="74"/>
      <c r="AT66" s="74"/>
      <c r="AU66" s="74"/>
      <c r="AV66" s="74"/>
      <c r="AW66" s="74"/>
      <c r="AX66" s="74"/>
      <c r="AY66" s="74"/>
      <c r="AZ66" s="74"/>
      <c r="BA66" s="74"/>
      <c r="BB66" s="74"/>
      <c r="BC66" s="74"/>
      <c r="BD66" s="74"/>
      <c r="BE66" s="74"/>
      <c r="BF66" s="74"/>
      <c r="BG66" s="74"/>
      <c r="BH66" s="74"/>
      <c r="BI66" s="74"/>
      <c r="BJ66" s="74"/>
      <c r="BK66" s="74"/>
      <c r="BL66" s="74"/>
      <c r="BM66" s="74"/>
      <c r="BN66" s="74"/>
      <c r="BO66" s="74"/>
      <c r="BP66" s="74"/>
      <c r="BQ66" s="74"/>
      <c r="BR66" s="74"/>
      <c r="BS66" s="74"/>
      <c r="BT66" s="74"/>
      <c r="BU66" s="74"/>
      <c r="BV66" s="74"/>
      <c r="BW66" s="74"/>
      <c r="BX66" s="74"/>
      <c r="BY66" s="74"/>
      <c r="BZ66" s="74"/>
      <c r="CA66" s="74"/>
      <c r="CB66" s="74"/>
      <c r="CC66" s="74"/>
      <c r="CD66" s="74"/>
      <c r="CE66" s="74"/>
      <c r="CF66" s="74"/>
      <c r="CG66" s="74"/>
      <c r="CH66" s="74"/>
      <c r="CI66" s="74"/>
      <c r="CJ66" s="74"/>
      <c r="CK66" s="74"/>
      <c r="CL66" s="74"/>
      <c r="CM66" s="74"/>
      <c r="CN66" s="74"/>
      <c r="CO66" s="74"/>
      <c r="CP66" s="74"/>
      <c r="CQ66" s="74"/>
      <c r="CR66" s="74"/>
    </row>
    <row r="67" spans="1:96" ht="15" customHeight="1">
      <c r="A67" s="107"/>
      <c r="B67" s="108"/>
      <c r="C67" s="228"/>
      <c r="E67" s="74"/>
      <c r="F67" s="74"/>
      <c r="G67" s="74"/>
      <c r="H67" s="74"/>
      <c r="I67" s="74"/>
      <c r="J67" s="74"/>
      <c r="K67" s="74"/>
      <c r="L67" s="74"/>
      <c r="M67" s="74"/>
      <c r="N67" s="74"/>
      <c r="O67" s="74"/>
      <c r="P67" s="74"/>
      <c r="Q67" s="74"/>
      <c r="R67" s="74"/>
      <c r="S67" s="74"/>
      <c r="T67" s="74"/>
      <c r="U67" s="74"/>
      <c r="V67" s="74"/>
      <c r="W67" s="74"/>
      <c r="X67" s="74"/>
      <c r="Y67" s="74"/>
      <c r="Z67" s="74"/>
      <c r="AA67" s="74"/>
      <c r="AB67" s="74"/>
      <c r="AC67" s="74"/>
      <c r="AD67" s="74"/>
      <c r="AE67" s="74"/>
      <c r="AF67" s="74"/>
      <c r="AG67" s="74"/>
      <c r="AH67" s="74"/>
      <c r="AI67" s="74"/>
      <c r="AJ67" s="74"/>
      <c r="AK67" s="74"/>
      <c r="AL67" s="74"/>
      <c r="AM67" s="74"/>
      <c r="AN67" s="74"/>
      <c r="AO67" s="74"/>
      <c r="AP67" s="74"/>
      <c r="AQ67" s="74"/>
      <c r="AR67" s="74"/>
      <c r="AS67" s="74"/>
      <c r="AT67" s="74"/>
      <c r="AU67" s="74"/>
      <c r="AV67" s="74"/>
      <c r="AW67" s="74"/>
      <c r="AX67" s="74"/>
      <c r="AY67" s="74"/>
      <c r="AZ67" s="74"/>
      <c r="BA67" s="74"/>
      <c r="BB67" s="74"/>
      <c r="BC67" s="74"/>
      <c r="BD67" s="74"/>
      <c r="BE67" s="74"/>
      <c r="BF67" s="74"/>
      <c r="BG67" s="74"/>
      <c r="BH67" s="74"/>
      <c r="BI67" s="74"/>
      <c r="BJ67" s="74"/>
      <c r="BK67" s="74"/>
      <c r="BL67" s="74"/>
      <c r="BM67" s="74"/>
      <c r="BN67" s="74"/>
      <c r="BO67" s="74"/>
      <c r="BP67" s="74"/>
      <c r="BQ67" s="74"/>
      <c r="BR67" s="74"/>
      <c r="BS67" s="74"/>
      <c r="BT67" s="74"/>
      <c r="BU67" s="74"/>
      <c r="BV67" s="74"/>
      <c r="BW67" s="74"/>
      <c r="BX67" s="74"/>
      <c r="BY67" s="74"/>
      <c r="BZ67" s="74"/>
      <c r="CA67" s="74"/>
      <c r="CB67" s="74"/>
      <c r="CC67" s="74"/>
      <c r="CD67" s="74"/>
      <c r="CE67" s="74"/>
      <c r="CF67" s="74"/>
      <c r="CG67" s="74"/>
      <c r="CH67" s="74"/>
      <c r="CI67" s="74"/>
      <c r="CJ67" s="74"/>
      <c r="CK67" s="74"/>
      <c r="CL67" s="74"/>
      <c r="CM67" s="74"/>
      <c r="CN67" s="74"/>
      <c r="CO67" s="74"/>
      <c r="CP67" s="74"/>
      <c r="CQ67" s="74"/>
      <c r="CR67" s="74"/>
    </row>
    <row r="68" spans="1:96" ht="15" customHeight="1">
      <c r="A68" s="107"/>
      <c r="B68" s="108"/>
      <c r="C68" s="228"/>
      <c r="E68" s="74"/>
      <c r="F68" s="74"/>
      <c r="G68" s="74"/>
      <c r="H68" s="74"/>
      <c r="I68" s="74"/>
      <c r="J68" s="74"/>
      <c r="K68" s="74"/>
      <c r="L68" s="74"/>
      <c r="M68" s="74"/>
      <c r="N68" s="74"/>
      <c r="O68" s="74"/>
      <c r="P68" s="74"/>
      <c r="Q68" s="74"/>
      <c r="R68" s="74"/>
      <c r="S68" s="74"/>
      <c r="T68" s="74"/>
      <c r="U68" s="74"/>
      <c r="V68" s="74"/>
      <c r="W68" s="74"/>
      <c r="X68" s="74"/>
      <c r="Y68" s="74"/>
      <c r="Z68" s="74"/>
      <c r="AA68" s="74"/>
      <c r="AB68" s="74"/>
      <c r="AC68" s="74"/>
      <c r="AD68" s="74"/>
      <c r="AE68" s="74"/>
      <c r="AF68" s="74"/>
      <c r="AG68" s="74"/>
      <c r="AH68" s="74"/>
      <c r="AI68" s="74"/>
      <c r="AJ68" s="74"/>
      <c r="AK68" s="74"/>
      <c r="AL68" s="74"/>
      <c r="AM68" s="74"/>
      <c r="AN68" s="74"/>
      <c r="AO68" s="74"/>
      <c r="AP68" s="74"/>
      <c r="AQ68" s="74"/>
      <c r="AR68" s="74"/>
      <c r="AS68" s="74"/>
      <c r="AT68" s="74"/>
      <c r="AU68" s="74"/>
      <c r="AV68" s="74"/>
      <c r="AW68" s="74"/>
      <c r="AX68" s="74"/>
      <c r="AY68" s="74"/>
      <c r="AZ68" s="74"/>
      <c r="BA68" s="74"/>
      <c r="BB68" s="74"/>
      <c r="BC68" s="74"/>
      <c r="BD68" s="74"/>
      <c r="BE68" s="74"/>
      <c r="BF68" s="74"/>
      <c r="BG68" s="74"/>
      <c r="BH68" s="74"/>
      <c r="BI68" s="74"/>
      <c r="BJ68" s="74"/>
      <c r="BK68" s="74"/>
      <c r="BL68" s="74"/>
      <c r="BM68" s="74"/>
      <c r="BN68" s="74"/>
      <c r="BO68" s="74"/>
      <c r="BP68" s="74"/>
      <c r="BQ68" s="156"/>
      <c r="BR68" s="74"/>
      <c r="BS68" s="74"/>
      <c r="BT68" s="74"/>
      <c r="BU68" s="74"/>
      <c r="BV68" s="74"/>
      <c r="BW68" s="74"/>
      <c r="BX68" s="74"/>
      <c r="BY68" s="74"/>
      <c r="BZ68" s="74"/>
      <c r="CA68" s="74"/>
      <c r="CB68" s="74"/>
      <c r="CC68" s="74"/>
      <c r="CD68" s="74"/>
      <c r="CE68" s="74"/>
      <c r="CF68" s="74"/>
      <c r="CG68" s="74"/>
      <c r="CH68" s="74"/>
      <c r="CI68" s="74"/>
      <c r="CJ68" s="74"/>
      <c r="CK68" s="74"/>
      <c r="CL68" s="74"/>
      <c r="CM68" s="74"/>
      <c r="CN68" s="74"/>
      <c r="CO68" s="74"/>
      <c r="CP68" s="74"/>
      <c r="CQ68" s="74"/>
      <c r="CR68" s="74"/>
    </row>
    <row r="69" spans="1:96" ht="15" customHeight="1">
      <c r="B69" s="108"/>
      <c r="C69" s="227"/>
      <c r="E69" s="74"/>
      <c r="F69" s="74"/>
      <c r="G69" s="74"/>
      <c r="H69" s="74"/>
      <c r="I69" s="74"/>
      <c r="J69" s="74"/>
      <c r="K69" s="74"/>
      <c r="L69" s="74"/>
      <c r="M69" s="74"/>
      <c r="N69" s="74"/>
      <c r="O69" s="74"/>
      <c r="P69" s="74"/>
      <c r="Q69" s="74"/>
      <c r="R69" s="74"/>
      <c r="S69" s="74"/>
      <c r="T69" s="74"/>
      <c r="U69" s="74"/>
      <c r="V69" s="74"/>
      <c r="W69" s="74"/>
      <c r="X69" s="74"/>
      <c r="Y69" s="74"/>
      <c r="Z69" s="74"/>
      <c r="AA69" s="74"/>
      <c r="AB69" s="74"/>
      <c r="AC69" s="74"/>
      <c r="AD69" s="74"/>
      <c r="AE69" s="74"/>
      <c r="AF69" s="74"/>
      <c r="AG69" s="74"/>
      <c r="AH69" s="74"/>
      <c r="AI69" s="74"/>
      <c r="AJ69" s="74"/>
      <c r="AK69" s="74"/>
      <c r="AL69" s="74"/>
      <c r="AM69" s="74"/>
      <c r="AN69" s="74"/>
      <c r="AO69" s="74"/>
      <c r="AP69" s="74"/>
      <c r="AQ69" s="74"/>
      <c r="AR69" s="74"/>
      <c r="AS69" s="74"/>
      <c r="AT69" s="74"/>
      <c r="AU69" s="74"/>
      <c r="AV69" s="74"/>
      <c r="AW69" s="74"/>
      <c r="AX69" s="74"/>
      <c r="AY69" s="74"/>
      <c r="AZ69" s="74"/>
      <c r="BA69" s="74"/>
      <c r="BB69" s="74"/>
      <c r="BC69" s="74"/>
      <c r="BD69" s="74"/>
      <c r="BE69" s="74"/>
      <c r="BF69" s="74"/>
      <c r="BG69" s="74"/>
      <c r="BH69" s="74"/>
      <c r="BI69" s="74"/>
      <c r="BJ69" s="74"/>
      <c r="BK69" s="74"/>
      <c r="BL69" s="74"/>
      <c r="BM69" s="74"/>
      <c r="BN69" s="74"/>
      <c r="BO69" s="74"/>
      <c r="BP69" s="74"/>
      <c r="BQ69" s="74"/>
      <c r="BR69" s="74"/>
      <c r="BS69" s="74"/>
      <c r="BT69" s="74"/>
      <c r="BU69" s="74"/>
      <c r="BV69" s="74"/>
      <c r="BW69" s="74"/>
      <c r="BX69" s="74"/>
      <c r="BY69" s="74"/>
      <c r="BZ69" s="74"/>
      <c r="CA69" s="74"/>
      <c r="CB69" s="74"/>
      <c r="CC69" s="74"/>
      <c r="CD69" s="74"/>
      <c r="CE69" s="74"/>
      <c r="CF69" s="74"/>
      <c r="CG69" s="74"/>
      <c r="CH69" s="74"/>
      <c r="CI69" s="74"/>
      <c r="CJ69" s="74"/>
      <c r="CK69" s="74"/>
      <c r="CL69" s="74"/>
      <c r="CM69" s="74"/>
      <c r="CN69" s="74"/>
      <c r="CO69" s="74"/>
      <c r="CP69" s="74"/>
      <c r="CQ69" s="74"/>
      <c r="CR69" s="74"/>
    </row>
    <row r="70" spans="1:96" ht="15" customHeight="1">
      <c r="A70" s="107"/>
      <c r="B70" s="108"/>
      <c r="C70" s="228"/>
      <c r="E70" s="74"/>
      <c r="F70" s="74"/>
      <c r="G70" s="74"/>
      <c r="H70" s="74"/>
      <c r="I70" s="74"/>
      <c r="J70" s="74"/>
      <c r="K70" s="74"/>
      <c r="L70" s="74"/>
      <c r="M70" s="74"/>
      <c r="N70" s="74"/>
      <c r="O70" s="74"/>
      <c r="P70" s="74"/>
      <c r="Q70" s="74"/>
      <c r="R70" s="74"/>
      <c r="S70" s="74"/>
      <c r="T70" s="74"/>
      <c r="U70" s="74"/>
      <c r="V70" s="74"/>
      <c r="W70" s="74"/>
      <c r="X70" s="74"/>
      <c r="Y70" s="74"/>
      <c r="Z70" s="74"/>
      <c r="AA70" s="74"/>
      <c r="AB70" s="74"/>
      <c r="AC70" s="74"/>
      <c r="AD70" s="74"/>
      <c r="AE70" s="74"/>
      <c r="AF70" s="74"/>
      <c r="AG70" s="74"/>
      <c r="AH70" s="74"/>
      <c r="AI70" s="74"/>
      <c r="AJ70" s="74"/>
      <c r="AK70" s="74"/>
      <c r="AL70" s="74"/>
      <c r="AM70" s="74"/>
      <c r="AN70" s="74"/>
      <c r="AO70" s="74"/>
      <c r="AP70" s="74"/>
      <c r="AQ70" s="74"/>
      <c r="AR70" s="74"/>
      <c r="AS70" s="156"/>
      <c r="AT70" s="74"/>
      <c r="AU70" s="74"/>
      <c r="AV70" s="74"/>
      <c r="AW70" s="74"/>
      <c r="AX70" s="74"/>
      <c r="AY70" s="74"/>
      <c r="AZ70" s="74"/>
      <c r="BA70" s="74"/>
      <c r="BB70" s="74"/>
      <c r="BC70" s="74"/>
      <c r="BD70" s="74"/>
      <c r="BE70" s="74"/>
      <c r="BF70" s="74"/>
      <c r="BG70" s="74"/>
      <c r="BH70" s="74"/>
      <c r="BI70" s="74"/>
      <c r="BJ70" s="74"/>
      <c r="BK70" s="74"/>
      <c r="BL70" s="74"/>
      <c r="BM70" s="74"/>
      <c r="BN70" s="74"/>
      <c r="BO70" s="74"/>
      <c r="BP70" s="74"/>
      <c r="BQ70" s="74"/>
      <c r="BR70" s="74"/>
      <c r="BS70" s="74"/>
      <c r="BT70" s="74"/>
      <c r="BU70" s="74"/>
      <c r="BV70" s="74"/>
      <c r="BW70" s="74"/>
      <c r="BX70" s="74"/>
      <c r="BY70" s="74"/>
      <c r="BZ70" s="74"/>
      <c r="CA70" s="74"/>
      <c r="CB70" s="74"/>
      <c r="CC70" s="74"/>
      <c r="CD70" s="74"/>
      <c r="CE70" s="74"/>
      <c r="CF70" s="74"/>
      <c r="CG70" s="74"/>
      <c r="CH70" s="74"/>
      <c r="CI70" s="74"/>
      <c r="CJ70" s="74"/>
      <c r="CK70" s="74"/>
      <c r="CL70" s="74"/>
      <c r="CM70" s="74"/>
      <c r="CN70" s="74"/>
      <c r="CO70" s="74"/>
      <c r="CP70" s="74"/>
      <c r="CQ70" s="74"/>
      <c r="CR70" s="74"/>
    </row>
    <row r="71" spans="1:96" ht="15" customHeight="1">
      <c r="A71" s="107"/>
      <c r="B71" s="108"/>
      <c r="C71" s="228"/>
      <c r="E71" s="74"/>
      <c r="F71" s="74"/>
      <c r="G71" s="74"/>
      <c r="H71" s="74"/>
      <c r="I71" s="74"/>
      <c r="J71" s="74"/>
      <c r="K71" s="74"/>
      <c r="L71" s="74"/>
      <c r="M71" s="74"/>
      <c r="N71" s="74"/>
      <c r="O71" s="74"/>
      <c r="P71" s="74"/>
      <c r="Q71" s="74"/>
      <c r="R71" s="74"/>
      <c r="S71" s="74"/>
      <c r="T71" s="74"/>
      <c r="U71" s="74"/>
      <c r="V71" s="74"/>
      <c r="W71" s="74"/>
      <c r="X71" s="74"/>
      <c r="Y71" s="74"/>
      <c r="Z71" s="74"/>
      <c r="AA71" s="74"/>
      <c r="AB71" s="74"/>
      <c r="AC71" s="74"/>
      <c r="AD71" s="74"/>
      <c r="AE71" s="74"/>
      <c r="AF71" s="74"/>
      <c r="AG71" s="74"/>
      <c r="AH71" s="74"/>
      <c r="AI71" s="74"/>
      <c r="AJ71" s="74"/>
      <c r="AK71" s="74"/>
      <c r="AL71" s="74"/>
      <c r="AM71" s="74"/>
      <c r="AN71" s="74"/>
      <c r="AO71" s="74"/>
      <c r="AP71" s="74"/>
      <c r="AQ71" s="74"/>
      <c r="AR71" s="74"/>
      <c r="AS71" s="74"/>
      <c r="AT71" s="74"/>
      <c r="AU71" s="74"/>
      <c r="AV71" s="74"/>
      <c r="AW71" s="74"/>
      <c r="AX71" s="74"/>
      <c r="AY71" s="74"/>
      <c r="AZ71" s="74"/>
      <c r="BA71" s="74"/>
      <c r="BB71" s="74"/>
      <c r="BC71" s="74"/>
      <c r="BD71" s="74"/>
      <c r="BE71" s="156"/>
      <c r="BF71" s="74"/>
      <c r="BG71" s="74"/>
      <c r="BH71" s="74"/>
      <c r="BI71" s="74"/>
      <c r="BJ71" s="74"/>
      <c r="BK71" s="74"/>
      <c r="BL71" s="74"/>
      <c r="BM71" s="74"/>
      <c r="BN71" s="74"/>
      <c r="BO71" s="74"/>
      <c r="BP71" s="74"/>
      <c r="BQ71" s="74"/>
      <c r="BR71" s="74"/>
      <c r="BS71" s="74"/>
      <c r="BT71" s="74"/>
      <c r="BU71" s="74"/>
      <c r="BV71" s="74"/>
      <c r="BW71" s="74"/>
      <c r="BX71" s="74"/>
      <c r="BY71" s="74"/>
      <c r="BZ71" s="74"/>
      <c r="CA71" s="74"/>
      <c r="CB71" s="74"/>
      <c r="CC71" s="74"/>
      <c r="CD71" s="74"/>
      <c r="CE71" s="74"/>
      <c r="CF71" s="74"/>
      <c r="CG71" s="74"/>
      <c r="CH71" s="74"/>
      <c r="CI71" s="74"/>
      <c r="CJ71" s="74"/>
      <c r="CK71" s="74"/>
      <c r="CL71" s="74"/>
      <c r="CM71" s="74"/>
      <c r="CN71" s="74"/>
      <c r="CO71" s="74"/>
      <c r="CP71" s="74"/>
      <c r="CQ71" s="74"/>
      <c r="CR71" s="74"/>
    </row>
    <row r="72" spans="1:96" s="3" customFormat="1" ht="15" customHeight="1">
      <c r="A72" s="107"/>
      <c r="B72" s="108"/>
      <c r="C72" s="228"/>
      <c r="D72" s="181"/>
      <c r="E72" s="75"/>
      <c r="F72" s="75"/>
      <c r="G72" s="75"/>
      <c r="H72" s="75"/>
      <c r="I72" s="75"/>
      <c r="J72" s="75"/>
      <c r="K72" s="75"/>
      <c r="L72" s="75"/>
      <c r="M72" s="75"/>
      <c r="N72" s="75"/>
      <c r="O72" s="75"/>
      <c r="P72" s="75"/>
      <c r="Q72" s="75"/>
      <c r="R72" s="75"/>
      <c r="S72" s="75"/>
      <c r="T72" s="75"/>
      <c r="U72" s="75"/>
      <c r="V72" s="75"/>
      <c r="W72" s="75"/>
      <c r="X72" s="75"/>
      <c r="Y72" s="75"/>
      <c r="Z72" s="75"/>
      <c r="AA72" s="75"/>
      <c r="AB72" s="75"/>
      <c r="AC72" s="75"/>
      <c r="AD72" s="75"/>
      <c r="AE72" s="75"/>
      <c r="AF72" s="75"/>
      <c r="AG72" s="75"/>
      <c r="AH72" s="75"/>
      <c r="AI72" s="75"/>
      <c r="AJ72" s="75"/>
      <c r="AK72" s="75"/>
      <c r="AL72" s="80"/>
      <c r="AM72" s="75"/>
      <c r="AN72" s="75"/>
      <c r="AO72" s="75"/>
      <c r="AP72" s="75"/>
      <c r="AQ72" s="75"/>
      <c r="AR72" s="75"/>
      <c r="AS72" s="75"/>
      <c r="AT72" s="75"/>
      <c r="AU72" s="75"/>
      <c r="AV72" s="75"/>
      <c r="AW72" s="75"/>
      <c r="AX72" s="75"/>
      <c r="AY72" s="75"/>
      <c r="AZ72" s="75"/>
      <c r="BA72" s="75"/>
      <c r="BB72" s="75"/>
      <c r="BC72" s="75"/>
      <c r="BD72" s="80"/>
      <c r="BE72" s="75"/>
      <c r="BF72" s="75"/>
      <c r="BG72" s="75"/>
      <c r="BH72" s="75"/>
      <c r="BI72" s="75"/>
      <c r="BJ72" s="75"/>
      <c r="BK72" s="75"/>
      <c r="BL72" s="75"/>
      <c r="BM72" s="75"/>
      <c r="BN72" s="75"/>
      <c r="BO72" s="75"/>
      <c r="BP72" s="75"/>
      <c r="BQ72" s="75"/>
      <c r="BR72" s="75"/>
      <c r="BS72" s="75"/>
      <c r="BT72" s="75"/>
      <c r="BU72" s="75"/>
      <c r="BV72" s="75"/>
      <c r="BW72" s="75"/>
      <c r="BX72" s="75"/>
      <c r="BY72" s="75"/>
      <c r="BZ72" s="75"/>
      <c r="CA72" s="75"/>
      <c r="CB72" s="75"/>
      <c r="CC72" s="75"/>
      <c r="CD72" s="80"/>
      <c r="CE72" s="75"/>
      <c r="CF72" s="75"/>
      <c r="CG72" s="75"/>
      <c r="CH72" s="75"/>
      <c r="CI72" s="75"/>
      <c r="CJ72" s="75"/>
      <c r="CK72" s="75"/>
      <c r="CL72" s="75"/>
      <c r="CM72" s="75"/>
      <c r="CN72" s="75"/>
      <c r="CO72" s="75"/>
      <c r="CP72" s="75"/>
      <c r="CQ72" s="75"/>
      <c r="CR72" s="75"/>
    </row>
    <row r="73" spans="1:96" s="3" customFormat="1" ht="15" customHeight="1">
      <c r="A73" s="107"/>
      <c r="B73" s="108"/>
      <c r="C73" s="228"/>
      <c r="D73" s="182"/>
      <c r="E73" s="77"/>
      <c r="F73" s="77"/>
      <c r="G73" s="77"/>
      <c r="H73" s="77"/>
      <c r="I73" s="77"/>
      <c r="J73" s="77"/>
      <c r="K73" s="77"/>
      <c r="L73" s="77"/>
      <c r="M73" s="77"/>
      <c r="N73" s="77"/>
      <c r="O73" s="77"/>
      <c r="P73" s="77"/>
      <c r="Q73" s="77"/>
      <c r="R73" s="77"/>
      <c r="S73" s="77"/>
      <c r="T73" s="77"/>
      <c r="U73" s="77"/>
      <c r="V73" s="77"/>
      <c r="W73" s="77"/>
      <c r="X73" s="77"/>
      <c r="Y73" s="77"/>
      <c r="Z73" s="77"/>
      <c r="AA73" s="77"/>
      <c r="AB73" s="77"/>
      <c r="AC73" s="77"/>
      <c r="AD73" s="80"/>
      <c r="AE73" s="77"/>
      <c r="AF73" s="77"/>
      <c r="AG73" s="77"/>
      <c r="AH73" s="77"/>
      <c r="AI73" s="77"/>
      <c r="AJ73" s="77"/>
      <c r="AK73" s="75"/>
      <c r="AL73" s="80"/>
      <c r="AM73" s="75"/>
      <c r="AN73" s="75"/>
      <c r="AO73" s="75"/>
      <c r="AP73" s="75"/>
      <c r="AQ73" s="75"/>
      <c r="AR73" s="75"/>
      <c r="AS73" s="75"/>
      <c r="AT73" s="75"/>
      <c r="AU73" s="75"/>
      <c r="AV73" s="75"/>
      <c r="AW73" s="75"/>
      <c r="AX73" s="75"/>
      <c r="AY73" s="75"/>
      <c r="AZ73" s="75"/>
      <c r="BA73" s="75"/>
      <c r="BB73" s="75"/>
      <c r="BC73" s="75"/>
      <c r="BD73" s="80"/>
      <c r="BE73" s="75"/>
      <c r="BF73" s="75"/>
      <c r="BG73" s="75"/>
      <c r="BH73" s="75"/>
      <c r="BI73" s="75"/>
      <c r="BJ73" s="75"/>
      <c r="BK73" s="75"/>
      <c r="BL73" s="75"/>
      <c r="BM73" s="75"/>
      <c r="BN73" s="75"/>
      <c r="BO73" s="75"/>
      <c r="BP73" s="75"/>
      <c r="BQ73" s="75"/>
      <c r="BR73" s="75"/>
      <c r="BS73" s="75"/>
      <c r="BT73" s="75"/>
      <c r="BU73" s="75"/>
      <c r="BV73" s="75"/>
      <c r="BW73" s="75"/>
      <c r="BX73" s="75"/>
      <c r="BY73" s="75"/>
      <c r="BZ73" s="75"/>
      <c r="CA73" s="75"/>
      <c r="CB73" s="75"/>
      <c r="CC73" s="75"/>
      <c r="CD73" s="75"/>
      <c r="CE73" s="75"/>
      <c r="CF73" s="75"/>
      <c r="CG73" s="75"/>
      <c r="CH73" s="75"/>
      <c r="CI73" s="75"/>
      <c r="CJ73" s="75"/>
      <c r="CK73" s="75"/>
      <c r="CL73" s="75"/>
      <c r="CM73" s="75"/>
      <c r="CN73" s="75"/>
      <c r="CO73" s="75"/>
      <c r="CP73" s="75"/>
      <c r="CQ73" s="75"/>
      <c r="CR73" s="75"/>
    </row>
    <row r="74" spans="1:96" s="3" customFormat="1" ht="15" customHeight="1">
      <c r="A74" s="107"/>
      <c r="B74" s="108"/>
      <c r="C74" s="228"/>
      <c r="D74" s="181"/>
      <c r="E74" s="75"/>
      <c r="F74" s="75"/>
      <c r="G74" s="75"/>
      <c r="H74" s="75"/>
      <c r="I74" s="75"/>
      <c r="J74" s="75"/>
      <c r="K74" s="75"/>
      <c r="L74" s="75"/>
      <c r="M74" s="75"/>
      <c r="N74" s="75"/>
      <c r="O74" s="75"/>
      <c r="P74" s="75"/>
      <c r="Q74" s="75"/>
      <c r="R74" s="75"/>
      <c r="S74" s="75"/>
      <c r="T74" s="75"/>
      <c r="U74" s="75"/>
      <c r="V74" s="75"/>
      <c r="W74" s="75"/>
      <c r="X74" s="75"/>
      <c r="Y74" s="75"/>
      <c r="Z74" s="75"/>
      <c r="AA74" s="75"/>
      <c r="AB74" s="75"/>
      <c r="AC74" s="75"/>
      <c r="AD74" s="75"/>
      <c r="AE74" s="75"/>
      <c r="AF74" s="75"/>
      <c r="AG74" s="75"/>
      <c r="AH74" s="75"/>
      <c r="AI74" s="75"/>
      <c r="AJ74" s="75"/>
      <c r="AK74" s="75"/>
      <c r="AL74" s="80"/>
      <c r="AM74" s="75"/>
      <c r="AN74" s="75"/>
      <c r="AO74" s="75"/>
      <c r="AP74" s="75"/>
      <c r="AQ74" s="75"/>
      <c r="AR74" s="75"/>
      <c r="AS74" s="75"/>
      <c r="AT74" s="75"/>
      <c r="AU74" s="75"/>
      <c r="AV74" s="75"/>
      <c r="AW74" s="75"/>
      <c r="AX74" s="75"/>
      <c r="AY74" s="75"/>
      <c r="AZ74" s="75"/>
      <c r="BA74" s="75"/>
      <c r="BB74" s="75"/>
      <c r="BC74" s="75"/>
      <c r="BD74" s="80"/>
      <c r="BE74" s="75"/>
      <c r="BF74" s="75"/>
      <c r="BG74" s="75"/>
      <c r="BH74" s="75"/>
      <c r="BI74" s="75"/>
      <c r="BJ74" s="75"/>
      <c r="BK74" s="75"/>
      <c r="BL74" s="75"/>
      <c r="BM74" s="75"/>
      <c r="BN74" s="75"/>
      <c r="BO74" s="75"/>
      <c r="BP74" s="75"/>
      <c r="BQ74" s="80"/>
      <c r="BR74" s="75"/>
      <c r="BS74" s="75"/>
      <c r="BT74" s="75"/>
      <c r="BU74" s="75"/>
      <c r="BV74" s="75"/>
      <c r="BW74" s="75"/>
      <c r="BX74" s="75"/>
      <c r="BY74" s="75"/>
      <c r="BZ74" s="75"/>
      <c r="CA74" s="75"/>
      <c r="CB74" s="75"/>
      <c r="CC74" s="75"/>
      <c r="CD74" s="75"/>
      <c r="CE74" s="75"/>
      <c r="CF74" s="75"/>
      <c r="CG74" s="75"/>
      <c r="CH74" s="75"/>
      <c r="CI74" s="75"/>
      <c r="CJ74" s="75"/>
      <c r="CK74" s="75"/>
      <c r="CL74" s="75"/>
      <c r="CM74" s="75"/>
      <c r="CN74" s="75"/>
      <c r="CO74" s="75"/>
      <c r="CP74" s="75"/>
      <c r="CQ74" s="75"/>
      <c r="CR74" s="75"/>
    </row>
    <row r="75" spans="1:96" ht="15" customHeight="1">
      <c r="A75" s="107"/>
      <c r="B75" s="108"/>
      <c r="C75" s="228"/>
      <c r="E75" s="74"/>
      <c r="F75" s="74"/>
      <c r="G75" s="74"/>
      <c r="H75" s="74"/>
      <c r="I75" s="74"/>
      <c r="J75" s="74"/>
      <c r="K75" s="74"/>
      <c r="L75" s="74"/>
      <c r="M75" s="74"/>
      <c r="N75" s="74"/>
      <c r="O75" s="74"/>
      <c r="P75" s="74"/>
      <c r="Q75" s="74"/>
      <c r="R75" s="74"/>
      <c r="S75" s="74"/>
      <c r="T75" s="74"/>
      <c r="U75" s="74"/>
      <c r="V75" s="74"/>
      <c r="W75" s="74"/>
      <c r="X75" s="74"/>
      <c r="Y75" s="74"/>
      <c r="Z75" s="74"/>
      <c r="AA75" s="74"/>
      <c r="AB75" s="74"/>
      <c r="AC75" s="74"/>
      <c r="AD75" s="74"/>
      <c r="AE75" s="74"/>
      <c r="AF75" s="74"/>
      <c r="AG75" s="74"/>
      <c r="AH75" s="74"/>
      <c r="AI75" s="74"/>
      <c r="AJ75" s="74"/>
      <c r="AK75" s="74"/>
      <c r="AL75" s="80"/>
      <c r="AM75" s="74"/>
      <c r="AN75" s="74"/>
      <c r="AO75" s="74"/>
      <c r="AP75" s="74"/>
      <c r="AQ75" s="74"/>
      <c r="AR75" s="74"/>
      <c r="AS75" s="74"/>
      <c r="AT75" s="74"/>
      <c r="AU75" s="74"/>
      <c r="AV75" s="74"/>
      <c r="AW75" s="74"/>
      <c r="AX75" s="74"/>
      <c r="AY75" s="74"/>
      <c r="AZ75" s="74"/>
      <c r="BA75" s="74"/>
      <c r="BB75" s="74"/>
      <c r="BC75" s="74"/>
      <c r="BD75" s="80"/>
      <c r="BE75" s="74"/>
      <c r="BF75" s="74"/>
      <c r="BG75" s="74"/>
      <c r="BH75" s="74"/>
      <c r="BI75" s="74"/>
      <c r="BJ75" s="74"/>
      <c r="BK75" s="74"/>
      <c r="BL75" s="74"/>
      <c r="BM75" s="74"/>
      <c r="BN75" s="74"/>
      <c r="BO75" s="74"/>
      <c r="BP75" s="74"/>
      <c r="BQ75" s="80"/>
      <c r="BR75" s="74"/>
      <c r="BS75" s="74"/>
      <c r="BT75" s="74"/>
      <c r="BU75" s="74"/>
      <c r="BV75" s="74"/>
      <c r="BW75" s="74"/>
      <c r="BX75" s="74"/>
      <c r="BY75" s="74"/>
      <c r="BZ75" s="74"/>
      <c r="CA75" s="74"/>
      <c r="CB75" s="74"/>
      <c r="CC75" s="74"/>
      <c r="CD75" s="74"/>
      <c r="CE75" s="74"/>
      <c r="CF75" s="74"/>
      <c r="CG75" s="74"/>
      <c r="CH75" s="74"/>
      <c r="CI75" s="74"/>
      <c r="CJ75" s="74"/>
      <c r="CK75" s="74"/>
      <c r="CL75" s="74"/>
      <c r="CM75" s="74"/>
      <c r="CN75" s="74"/>
      <c r="CO75" s="74"/>
      <c r="CP75" s="74"/>
      <c r="CQ75" s="74"/>
      <c r="CR75" s="74"/>
    </row>
    <row r="76" spans="1:96" ht="15" customHeight="1">
      <c r="B76" s="108"/>
      <c r="C76" s="227"/>
      <c r="E76" s="74"/>
      <c r="F76" s="74"/>
      <c r="G76" s="74"/>
      <c r="H76" s="74"/>
      <c r="I76" s="74"/>
      <c r="J76" s="74"/>
      <c r="K76" s="74"/>
      <c r="L76" s="74"/>
      <c r="M76" s="74"/>
      <c r="N76" s="74"/>
      <c r="O76" s="74"/>
      <c r="P76" s="74"/>
      <c r="Q76" s="74"/>
      <c r="R76" s="74"/>
      <c r="S76" s="74"/>
      <c r="T76" s="74"/>
      <c r="U76" s="74"/>
      <c r="V76" s="74"/>
      <c r="W76" s="74"/>
      <c r="X76" s="74"/>
      <c r="Y76" s="74"/>
      <c r="Z76" s="74"/>
      <c r="AA76" s="74"/>
      <c r="AB76" s="74"/>
      <c r="AC76" s="74"/>
      <c r="AD76" s="74"/>
      <c r="AE76" s="74"/>
      <c r="AF76" s="74"/>
      <c r="AG76" s="74"/>
      <c r="AH76" s="74"/>
      <c r="AI76" s="74"/>
      <c r="AJ76" s="74"/>
      <c r="AK76" s="74"/>
      <c r="AL76" s="80"/>
      <c r="AM76" s="74"/>
      <c r="AN76" s="74"/>
      <c r="AO76" s="74"/>
      <c r="AP76" s="74"/>
      <c r="AQ76" s="74"/>
      <c r="AR76" s="74"/>
      <c r="AS76" s="74"/>
      <c r="AT76" s="74"/>
      <c r="AU76" s="74"/>
      <c r="AV76" s="74"/>
      <c r="AW76" s="74"/>
      <c r="AX76" s="74"/>
      <c r="AY76" s="74"/>
      <c r="AZ76" s="74"/>
      <c r="BA76" s="74"/>
      <c r="BB76" s="74"/>
      <c r="BC76" s="74"/>
      <c r="BD76" s="80"/>
      <c r="BE76" s="74"/>
      <c r="BF76" s="74"/>
      <c r="BG76" s="74"/>
      <c r="BH76" s="74"/>
      <c r="BI76" s="74"/>
      <c r="BJ76" s="74"/>
      <c r="BK76" s="74"/>
      <c r="BL76" s="74"/>
      <c r="BM76" s="74"/>
      <c r="BN76" s="74"/>
      <c r="BO76" s="74"/>
      <c r="BP76" s="74"/>
      <c r="BQ76" s="80"/>
      <c r="BR76" s="74"/>
      <c r="BS76" s="74"/>
      <c r="BT76" s="74"/>
      <c r="BU76" s="74"/>
      <c r="BV76" s="74"/>
      <c r="BW76" s="74"/>
      <c r="BX76" s="74"/>
      <c r="BY76" s="74"/>
      <c r="BZ76" s="74"/>
      <c r="CA76" s="74"/>
      <c r="CB76" s="74"/>
      <c r="CC76" s="74"/>
      <c r="CD76" s="74"/>
      <c r="CE76" s="74"/>
      <c r="CF76" s="74"/>
      <c r="CG76" s="74"/>
      <c r="CH76" s="74"/>
      <c r="CI76" s="74"/>
      <c r="CJ76" s="74"/>
      <c r="CK76" s="74"/>
      <c r="CL76" s="74"/>
      <c r="CM76" s="74"/>
      <c r="CN76" s="74"/>
      <c r="CO76" s="74"/>
      <c r="CP76" s="74"/>
      <c r="CQ76" s="74"/>
      <c r="CR76" s="74"/>
    </row>
    <row r="77" spans="1:96" s="3" customFormat="1" ht="15" customHeight="1">
      <c r="A77" s="107"/>
      <c r="B77" s="108"/>
      <c r="C77" s="228"/>
      <c r="D77" s="181"/>
      <c r="E77" s="75"/>
      <c r="F77" s="75"/>
      <c r="G77" s="75"/>
      <c r="H77" s="75"/>
      <c r="I77" s="75"/>
      <c r="J77" s="75"/>
      <c r="K77" s="75"/>
      <c r="L77" s="75"/>
      <c r="M77" s="75"/>
      <c r="N77" s="75"/>
      <c r="O77" s="75"/>
      <c r="P77" s="75"/>
      <c r="Q77" s="75"/>
      <c r="R77" s="75"/>
      <c r="S77" s="75"/>
      <c r="T77" s="75"/>
      <c r="U77" s="75"/>
      <c r="V77" s="75"/>
      <c r="W77" s="75"/>
      <c r="X77" s="75"/>
      <c r="Y77" s="75"/>
      <c r="Z77" s="75"/>
      <c r="AA77" s="75"/>
      <c r="AB77" s="75"/>
      <c r="AC77" s="75"/>
      <c r="AD77" s="80"/>
      <c r="AE77" s="75"/>
      <c r="AF77" s="75"/>
      <c r="AG77" s="75"/>
      <c r="AH77" s="75"/>
      <c r="AI77" s="75"/>
      <c r="AJ77" s="75"/>
      <c r="AK77" s="75"/>
      <c r="AL77" s="80"/>
      <c r="AM77" s="75"/>
      <c r="AN77" s="75"/>
      <c r="AO77" s="75"/>
      <c r="AP77" s="75"/>
      <c r="AQ77" s="75"/>
      <c r="AR77" s="75"/>
      <c r="AS77" s="75"/>
      <c r="AT77" s="75"/>
      <c r="AU77" s="75"/>
      <c r="AV77" s="75"/>
      <c r="AW77" s="75"/>
      <c r="AX77" s="75"/>
      <c r="AY77" s="75"/>
      <c r="AZ77" s="75"/>
      <c r="BA77" s="75"/>
      <c r="BB77" s="75"/>
      <c r="BC77" s="75"/>
      <c r="BD77" s="80"/>
      <c r="BE77" s="75"/>
      <c r="BF77" s="75"/>
      <c r="BG77" s="75"/>
      <c r="BH77" s="75"/>
      <c r="BI77" s="75"/>
      <c r="BJ77" s="75"/>
      <c r="BK77" s="75"/>
      <c r="BL77" s="75"/>
      <c r="BM77" s="75"/>
      <c r="BN77" s="75"/>
      <c r="BO77" s="75"/>
      <c r="BP77" s="75"/>
      <c r="BQ77" s="80"/>
      <c r="BR77" s="75"/>
      <c r="BS77" s="75"/>
      <c r="BT77" s="75"/>
      <c r="BU77" s="75"/>
      <c r="BV77" s="75"/>
      <c r="BW77" s="75"/>
      <c r="BX77" s="75"/>
      <c r="BY77" s="75"/>
      <c r="BZ77" s="75"/>
      <c r="CA77" s="75"/>
      <c r="CB77" s="75"/>
      <c r="CC77" s="75"/>
      <c r="CD77" s="75"/>
      <c r="CE77" s="75"/>
      <c r="CF77" s="75"/>
      <c r="CG77" s="75"/>
      <c r="CH77" s="75"/>
      <c r="CI77" s="75"/>
      <c r="CJ77" s="75"/>
      <c r="CK77" s="75"/>
      <c r="CL77" s="75"/>
      <c r="CM77" s="75"/>
      <c r="CN77" s="75"/>
      <c r="CO77" s="75"/>
      <c r="CP77" s="75"/>
      <c r="CQ77" s="75"/>
      <c r="CR77" s="75"/>
    </row>
    <row r="78" spans="1:96" s="3" customFormat="1" ht="15" customHeight="1">
      <c r="A78" s="107"/>
      <c r="B78" s="108"/>
      <c r="C78" s="228"/>
      <c r="D78" s="181"/>
      <c r="E78" s="75"/>
      <c r="F78" s="75"/>
      <c r="G78" s="75"/>
      <c r="H78" s="75"/>
      <c r="I78" s="75"/>
      <c r="J78" s="75"/>
      <c r="K78" s="75"/>
      <c r="L78" s="75"/>
      <c r="M78" s="75"/>
      <c r="N78" s="75"/>
      <c r="O78" s="75"/>
      <c r="P78" s="75"/>
      <c r="Q78" s="75"/>
      <c r="R78" s="75"/>
      <c r="S78" s="75"/>
      <c r="T78" s="75"/>
      <c r="U78" s="75"/>
      <c r="V78" s="75"/>
      <c r="W78" s="75"/>
      <c r="X78" s="75"/>
      <c r="Y78" s="75"/>
      <c r="Z78" s="75"/>
      <c r="AA78" s="75"/>
      <c r="AB78" s="75"/>
      <c r="AC78" s="75"/>
      <c r="AD78" s="75"/>
      <c r="AE78" s="75"/>
      <c r="AF78" s="75"/>
      <c r="AG78" s="75"/>
      <c r="AH78" s="75"/>
      <c r="AI78" s="75"/>
      <c r="AJ78" s="75"/>
      <c r="AK78" s="80"/>
      <c r="AL78" s="80"/>
      <c r="AM78" s="75"/>
      <c r="AN78" s="75"/>
      <c r="AO78" s="75"/>
      <c r="AP78" s="75"/>
      <c r="AQ78" s="75"/>
      <c r="AR78" s="75"/>
      <c r="AS78" s="75"/>
      <c r="AT78" s="75"/>
      <c r="AU78" s="75"/>
      <c r="AV78" s="75"/>
      <c r="AW78" s="75"/>
      <c r="AX78" s="75"/>
      <c r="AY78" s="80"/>
      <c r="AZ78" s="75"/>
      <c r="BA78" s="75"/>
      <c r="BB78" s="75"/>
      <c r="BC78" s="75"/>
      <c r="BD78" s="80"/>
      <c r="BE78" s="75"/>
      <c r="BF78" s="75"/>
      <c r="BG78" s="75"/>
      <c r="BH78" s="75"/>
      <c r="BI78" s="75"/>
      <c r="BJ78" s="75"/>
      <c r="BK78" s="75"/>
      <c r="BL78" s="75"/>
      <c r="BM78" s="75"/>
      <c r="BN78" s="75"/>
      <c r="BO78" s="75"/>
      <c r="BP78" s="75"/>
      <c r="BQ78" s="80"/>
      <c r="BR78" s="75"/>
      <c r="BS78" s="75"/>
      <c r="BT78" s="75"/>
      <c r="BU78" s="75"/>
      <c r="BV78" s="75"/>
      <c r="BW78" s="75"/>
      <c r="BX78" s="75"/>
      <c r="BY78" s="75"/>
      <c r="BZ78" s="75"/>
      <c r="CA78" s="75"/>
      <c r="CB78" s="75"/>
      <c r="CC78" s="75"/>
      <c r="CD78" s="75"/>
      <c r="CE78" s="75"/>
      <c r="CF78" s="75"/>
      <c r="CG78" s="75"/>
      <c r="CH78" s="75"/>
      <c r="CI78" s="75"/>
      <c r="CJ78" s="75"/>
      <c r="CK78" s="75"/>
      <c r="CL78" s="75"/>
      <c r="CM78" s="75"/>
      <c r="CN78" s="75"/>
      <c r="CO78" s="75"/>
      <c r="CP78" s="75"/>
      <c r="CQ78" s="75"/>
      <c r="CR78" s="75"/>
    </row>
    <row r="79" spans="1:96" s="3" customFormat="1" ht="15" customHeight="1">
      <c r="A79" s="107"/>
      <c r="B79" s="108"/>
      <c r="C79" s="228"/>
      <c r="D79" s="181"/>
      <c r="E79" s="75"/>
      <c r="F79" s="75"/>
      <c r="G79" s="75"/>
      <c r="H79" s="75"/>
      <c r="I79" s="75"/>
      <c r="J79" s="75"/>
      <c r="K79" s="75"/>
      <c r="L79" s="75"/>
      <c r="M79" s="75"/>
      <c r="N79" s="75"/>
      <c r="O79" s="75"/>
      <c r="P79" s="75"/>
      <c r="Q79" s="75"/>
      <c r="R79" s="75"/>
      <c r="S79" s="75"/>
      <c r="T79" s="75"/>
      <c r="U79" s="75"/>
      <c r="V79" s="75"/>
      <c r="W79" s="75"/>
      <c r="X79" s="75"/>
      <c r="Y79" s="75"/>
      <c r="Z79" s="75"/>
      <c r="AA79" s="80"/>
      <c r="AB79" s="75"/>
      <c r="AC79" s="75"/>
      <c r="AD79" s="75"/>
      <c r="AE79" s="75"/>
      <c r="AF79" s="75"/>
      <c r="AG79" s="75"/>
      <c r="AH79" s="75"/>
      <c r="AI79" s="75"/>
      <c r="AJ79" s="75"/>
      <c r="AK79" s="75"/>
      <c r="AL79" s="80"/>
      <c r="AM79" s="75"/>
      <c r="AN79" s="75"/>
      <c r="AO79" s="75"/>
      <c r="AP79" s="75"/>
      <c r="AQ79" s="75"/>
      <c r="AR79" s="75"/>
      <c r="AS79" s="75"/>
      <c r="AT79" s="75"/>
      <c r="AU79" s="75"/>
      <c r="AV79" s="75"/>
      <c r="AW79" s="75"/>
      <c r="AX79" s="75"/>
      <c r="AY79" s="75"/>
      <c r="AZ79" s="75"/>
      <c r="BA79" s="75"/>
      <c r="BB79" s="75"/>
      <c r="BC79" s="75"/>
      <c r="BD79" s="80"/>
      <c r="BE79" s="75"/>
      <c r="BF79" s="75"/>
      <c r="BG79" s="75"/>
      <c r="BH79" s="75"/>
      <c r="BI79" s="75"/>
      <c r="BJ79" s="75"/>
      <c r="BK79" s="75"/>
      <c r="BL79" s="75"/>
      <c r="BM79" s="75"/>
      <c r="BN79" s="75"/>
      <c r="BO79" s="75"/>
      <c r="BP79" s="75"/>
      <c r="BQ79" s="80"/>
      <c r="BR79" s="75"/>
      <c r="BS79" s="75"/>
      <c r="BT79" s="75"/>
      <c r="BU79" s="75"/>
      <c r="BV79" s="75"/>
      <c r="BW79" s="75"/>
      <c r="BX79" s="75"/>
      <c r="BY79" s="75"/>
      <c r="BZ79" s="75"/>
      <c r="CA79" s="75"/>
      <c r="CB79" s="75"/>
      <c r="CC79" s="75"/>
      <c r="CD79" s="75"/>
      <c r="CE79" s="75"/>
      <c r="CF79" s="75"/>
      <c r="CG79" s="75"/>
      <c r="CH79" s="75"/>
      <c r="CI79" s="75"/>
      <c r="CJ79" s="75"/>
      <c r="CK79" s="75"/>
      <c r="CL79" s="75"/>
      <c r="CM79" s="75"/>
      <c r="CN79" s="75"/>
      <c r="CO79" s="75"/>
      <c r="CP79" s="75"/>
      <c r="CQ79" s="75"/>
      <c r="CR79" s="75"/>
    </row>
    <row r="80" spans="1:96" ht="15" customHeight="1">
      <c r="A80" s="107"/>
      <c r="B80" s="108"/>
      <c r="C80" s="228"/>
      <c r="E80" s="74"/>
      <c r="F80" s="74"/>
      <c r="G80" s="74"/>
      <c r="H80" s="74"/>
      <c r="I80" s="74"/>
      <c r="J80" s="74"/>
      <c r="K80" s="74"/>
      <c r="L80" s="74"/>
      <c r="M80" s="74"/>
      <c r="N80" s="74"/>
      <c r="O80" s="74"/>
      <c r="P80" s="74"/>
      <c r="Q80" s="74"/>
      <c r="R80" s="74"/>
      <c r="S80" s="74"/>
      <c r="T80" s="74"/>
      <c r="U80" s="74"/>
      <c r="V80" s="74"/>
      <c r="W80" s="74"/>
      <c r="X80" s="74"/>
      <c r="Y80" s="74"/>
      <c r="Z80" s="74"/>
      <c r="AA80" s="74"/>
      <c r="AB80" s="74"/>
      <c r="AC80" s="74"/>
      <c r="AD80" s="74"/>
      <c r="AE80" s="74"/>
      <c r="AF80" s="74"/>
      <c r="AG80" s="74"/>
      <c r="AH80" s="74"/>
      <c r="AI80" s="74"/>
      <c r="AJ80" s="74"/>
      <c r="AK80" s="74"/>
      <c r="AL80" s="80"/>
      <c r="AM80" s="74"/>
      <c r="AN80" s="74"/>
      <c r="AO80" s="74"/>
      <c r="AP80" s="74"/>
      <c r="AQ80" s="74"/>
      <c r="AR80" s="74"/>
      <c r="AS80" s="74"/>
      <c r="AT80" s="74"/>
      <c r="AU80" s="74"/>
      <c r="AV80" s="74"/>
      <c r="AW80" s="74"/>
      <c r="AX80" s="74"/>
      <c r="AY80" s="74"/>
      <c r="AZ80" s="74"/>
      <c r="BA80" s="74"/>
      <c r="BB80" s="74"/>
      <c r="BC80" s="74"/>
      <c r="BD80" s="80"/>
      <c r="BE80" s="74"/>
      <c r="BF80" s="74"/>
      <c r="BG80" s="74"/>
      <c r="BH80" s="74"/>
      <c r="BI80" s="74"/>
      <c r="BJ80" s="74"/>
      <c r="BK80" s="74"/>
      <c r="BL80" s="74"/>
      <c r="BM80" s="74"/>
      <c r="BN80" s="74"/>
      <c r="BO80" s="74"/>
      <c r="BP80" s="74"/>
      <c r="BQ80" s="80"/>
      <c r="BR80" s="74"/>
      <c r="BS80" s="74"/>
      <c r="BT80" s="74"/>
      <c r="BU80" s="74"/>
      <c r="BV80" s="74"/>
      <c r="BW80" s="74"/>
      <c r="BX80" s="74"/>
      <c r="BY80" s="74"/>
      <c r="BZ80" s="74"/>
      <c r="CA80" s="74"/>
      <c r="CB80" s="74"/>
      <c r="CC80" s="74"/>
      <c r="CD80" s="74"/>
      <c r="CE80" s="74"/>
      <c r="CF80" s="74"/>
      <c r="CG80" s="74"/>
      <c r="CH80" s="74"/>
      <c r="CI80" s="74"/>
      <c r="CJ80" s="74"/>
      <c r="CK80" s="74"/>
      <c r="CL80" s="74"/>
      <c r="CM80" s="74"/>
      <c r="CN80" s="74"/>
      <c r="CO80" s="74"/>
      <c r="CP80" s="74"/>
      <c r="CQ80" s="74"/>
      <c r="CR80" s="74"/>
    </row>
    <row r="81" spans="1:96" ht="15" customHeight="1">
      <c r="A81" s="107"/>
      <c r="B81" s="108"/>
      <c r="C81" s="228"/>
      <c r="E81" s="74"/>
      <c r="F81" s="74"/>
      <c r="G81" s="74"/>
      <c r="H81" s="74"/>
      <c r="I81" s="74"/>
      <c r="J81" s="74"/>
      <c r="K81" s="74"/>
      <c r="L81" s="74"/>
      <c r="M81" s="74"/>
      <c r="N81" s="74"/>
      <c r="O81" s="74"/>
      <c r="P81" s="74"/>
      <c r="Q81" s="74"/>
      <c r="R81" s="74"/>
      <c r="S81" s="74"/>
      <c r="T81" s="74"/>
      <c r="U81" s="74"/>
      <c r="V81" s="74"/>
      <c r="W81" s="74"/>
      <c r="X81" s="74"/>
      <c r="Y81" s="74"/>
      <c r="Z81" s="74"/>
      <c r="AA81" s="74"/>
      <c r="AB81" s="74"/>
      <c r="AC81" s="74"/>
      <c r="AD81" s="74"/>
      <c r="AE81" s="74"/>
      <c r="AF81" s="74"/>
      <c r="AG81" s="74"/>
      <c r="AH81" s="74"/>
      <c r="AI81" s="74"/>
      <c r="AJ81" s="74"/>
      <c r="AK81" s="74"/>
      <c r="AL81" s="80"/>
      <c r="AM81" s="74"/>
      <c r="AN81" s="74"/>
      <c r="AO81" s="74"/>
      <c r="AP81" s="74"/>
      <c r="AQ81" s="74"/>
      <c r="AR81" s="74"/>
      <c r="AS81" s="74"/>
      <c r="AT81" s="74"/>
      <c r="AU81" s="74"/>
      <c r="AV81" s="74"/>
      <c r="AW81" s="74"/>
      <c r="AX81" s="74"/>
      <c r="AY81" s="74"/>
      <c r="AZ81" s="74"/>
      <c r="BA81" s="74"/>
      <c r="BB81" s="74"/>
      <c r="BC81" s="74"/>
      <c r="BD81" s="80"/>
      <c r="BE81" s="74"/>
      <c r="BF81" s="74"/>
      <c r="BG81" s="74"/>
      <c r="BH81" s="74"/>
      <c r="BI81" s="74"/>
      <c r="BJ81" s="74"/>
      <c r="BK81" s="74"/>
      <c r="BL81" s="74"/>
      <c r="BM81" s="74"/>
      <c r="BN81" s="74"/>
      <c r="BO81" s="74"/>
      <c r="BP81" s="74"/>
      <c r="BQ81" s="80"/>
      <c r="BR81" s="74"/>
      <c r="BS81" s="74"/>
      <c r="BT81" s="74"/>
      <c r="BU81" s="74"/>
      <c r="BV81" s="74"/>
      <c r="BW81" s="74"/>
      <c r="BX81" s="74"/>
      <c r="BY81" s="74"/>
      <c r="BZ81" s="74"/>
      <c r="CA81" s="74"/>
      <c r="CB81" s="74"/>
      <c r="CC81" s="74"/>
      <c r="CD81" s="74"/>
      <c r="CE81" s="74"/>
      <c r="CF81" s="74"/>
      <c r="CG81" s="74"/>
      <c r="CH81" s="74"/>
      <c r="CI81" s="74"/>
      <c r="CJ81" s="74"/>
      <c r="CK81" s="74"/>
      <c r="CL81" s="74"/>
      <c r="CM81" s="74"/>
      <c r="CN81" s="74"/>
      <c r="CO81" s="74"/>
      <c r="CP81" s="74"/>
      <c r="CQ81" s="74"/>
      <c r="CR81" s="74"/>
    </row>
    <row r="82" spans="1:96" ht="15" customHeight="1">
      <c r="A82" s="258"/>
      <c r="B82" s="108"/>
      <c r="C82" s="109"/>
      <c r="D82" s="183"/>
      <c r="E82" s="81"/>
      <c r="F82" s="81"/>
      <c r="G82" s="81"/>
      <c r="H82" s="81"/>
      <c r="I82" s="81"/>
      <c r="J82" s="81"/>
      <c r="K82" s="81"/>
      <c r="L82" s="81"/>
      <c r="M82" s="81"/>
      <c r="N82" s="81"/>
      <c r="O82" s="81"/>
      <c r="P82" s="81"/>
      <c r="Q82" s="81"/>
      <c r="R82" s="81"/>
      <c r="S82" s="81"/>
      <c r="T82" s="81"/>
      <c r="U82" s="81"/>
      <c r="V82" s="81"/>
      <c r="W82" s="81"/>
      <c r="X82" s="81"/>
      <c r="Y82" s="81"/>
      <c r="Z82" s="81"/>
      <c r="AA82" s="81"/>
      <c r="AB82" s="81"/>
      <c r="AC82" s="81"/>
      <c r="AD82" s="81"/>
      <c r="AE82" s="81"/>
      <c r="AF82" s="81"/>
      <c r="AG82" s="81"/>
      <c r="AH82" s="81"/>
      <c r="AI82" s="81"/>
      <c r="AJ82" s="81"/>
      <c r="AK82" s="81"/>
      <c r="AL82" s="81"/>
      <c r="AM82" s="81"/>
      <c r="AN82" s="81"/>
      <c r="AO82" s="81"/>
      <c r="AP82" s="81"/>
      <c r="AQ82" s="81"/>
      <c r="AR82" s="81"/>
      <c r="AS82" s="81"/>
      <c r="AT82" s="81"/>
      <c r="AU82" s="81"/>
      <c r="AV82" s="81"/>
      <c r="AW82" s="81"/>
      <c r="AX82" s="81"/>
      <c r="AY82" s="81"/>
      <c r="AZ82" s="81"/>
      <c r="BA82" s="81"/>
      <c r="BB82" s="81"/>
      <c r="BC82" s="81"/>
      <c r="BD82" s="81"/>
      <c r="BE82" s="81"/>
      <c r="BF82" s="81"/>
      <c r="BG82" s="81"/>
      <c r="BH82" s="81"/>
      <c r="BI82" s="81"/>
      <c r="BJ82" s="81"/>
      <c r="BK82" s="81"/>
      <c r="BL82" s="81"/>
      <c r="BM82" s="81"/>
      <c r="BN82" s="81"/>
      <c r="BO82" s="81"/>
      <c r="BP82" s="81"/>
      <c r="BQ82" s="81"/>
      <c r="BR82" s="81"/>
      <c r="BS82" s="2"/>
      <c r="BT82" s="2"/>
      <c r="BU82" s="2"/>
      <c r="BV82" s="2"/>
      <c r="BW82" s="2"/>
      <c r="BX82" s="2"/>
      <c r="BY82" s="2"/>
      <c r="BZ82" s="2"/>
      <c r="CA82" s="2"/>
      <c r="CB82" s="2"/>
    </row>
    <row r="83" spans="1:96" ht="15" customHeight="1">
      <c r="B83" s="108"/>
      <c r="C83" s="228"/>
      <c r="E83" s="74"/>
      <c r="F83" s="74"/>
      <c r="G83" s="74"/>
      <c r="H83" s="74"/>
      <c r="I83" s="74"/>
      <c r="J83" s="74"/>
      <c r="K83" s="74"/>
      <c r="L83" s="74"/>
      <c r="M83" s="74"/>
      <c r="N83" s="74"/>
      <c r="O83" s="74"/>
      <c r="P83" s="74"/>
      <c r="Q83" s="74"/>
      <c r="R83" s="74"/>
      <c r="S83" s="74"/>
      <c r="T83" s="74"/>
      <c r="U83" s="74"/>
      <c r="V83" s="74"/>
      <c r="W83" s="74"/>
      <c r="X83" s="74"/>
      <c r="Y83" s="74"/>
      <c r="Z83" s="74"/>
      <c r="AA83" s="74"/>
      <c r="AB83" s="74"/>
      <c r="AC83" s="74"/>
      <c r="AD83" s="74"/>
      <c r="AE83" s="74"/>
      <c r="AF83" s="74"/>
      <c r="AG83" s="74"/>
      <c r="AH83" s="74"/>
      <c r="AI83" s="74"/>
      <c r="AJ83" s="74"/>
      <c r="AK83" s="74"/>
      <c r="AL83" s="80"/>
      <c r="AM83" s="74"/>
      <c r="AN83" s="74"/>
      <c r="AO83" s="74"/>
      <c r="AP83" s="74"/>
      <c r="AQ83" s="74"/>
      <c r="AR83" s="74"/>
      <c r="AS83" s="74"/>
      <c r="AT83" s="74"/>
      <c r="AU83" s="74"/>
      <c r="AV83" s="74"/>
      <c r="AW83" s="74"/>
      <c r="AX83" s="74"/>
      <c r="AY83" s="74"/>
      <c r="AZ83" s="74"/>
      <c r="BA83" s="74"/>
      <c r="BB83" s="74"/>
      <c r="BC83" s="74"/>
      <c r="BD83" s="80"/>
      <c r="BE83" s="74"/>
      <c r="BF83" s="74"/>
      <c r="BG83" s="74"/>
      <c r="BH83" s="74"/>
      <c r="BI83" s="74"/>
      <c r="BJ83" s="74"/>
      <c r="BK83" s="74"/>
      <c r="BL83" s="74"/>
      <c r="BM83" s="74"/>
      <c r="BN83" s="74"/>
      <c r="BO83" s="74"/>
      <c r="BP83" s="74"/>
      <c r="BQ83" s="80"/>
      <c r="BR83" s="74"/>
      <c r="BS83" s="74"/>
      <c r="BT83" s="74"/>
      <c r="BU83" s="74"/>
      <c r="BV83" s="74"/>
      <c r="BW83" s="74"/>
      <c r="BX83" s="74"/>
      <c r="BY83" s="74"/>
      <c r="BZ83" s="74"/>
      <c r="CA83" s="74"/>
      <c r="CB83" s="74"/>
      <c r="CC83" s="74"/>
      <c r="CD83" s="74"/>
      <c r="CE83" s="74"/>
      <c r="CF83" s="74"/>
      <c r="CG83" s="74"/>
      <c r="CH83" s="74"/>
      <c r="CI83" s="74"/>
      <c r="CJ83" s="74"/>
      <c r="CK83" s="74"/>
      <c r="CL83" s="74"/>
      <c r="CM83" s="74"/>
      <c r="CN83" s="74"/>
      <c r="CO83" s="74"/>
      <c r="CP83" s="74"/>
      <c r="CQ83" s="74"/>
      <c r="CR83" s="74"/>
    </row>
    <row r="84" spans="1:96" ht="15" customHeight="1">
      <c r="A84" s="107"/>
      <c r="B84" s="108"/>
      <c r="C84" s="228"/>
      <c r="E84" s="74"/>
      <c r="F84" s="74"/>
      <c r="G84" s="74"/>
      <c r="H84" s="74"/>
      <c r="I84" s="74"/>
      <c r="J84" s="74"/>
      <c r="K84" s="74"/>
      <c r="L84" s="74"/>
      <c r="M84" s="74"/>
      <c r="N84" s="74"/>
      <c r="O84" s="74"/>
      <c r="P84" s="74"/>
      <c r="Q84" s="74"/>
      <c r="R84" s="74"/>
      <c r="S84" s="74"/>
      <c r="T84" s="74"/>
      <c r="U84" s="74"/>
      <c r="V84" s="74"/>
      <c r="W84" s="74"/>
      <c r="X84" s="74"/>
      <c r="Y84" s="74"/>
      <c r="Z84" s="74"/>
      <c r="AA84" s="74"/>
      <c r="AB84" s="74"/>
      <c r="AC84" s="74"/>
      <c r="AD84" s="74"/>
      <c r="AE84" s="74"/>
      <c r="AF84" s="74"/>
      <c r="AG84" s="74"/>
      <c r="AH84" s="74"/>
      <c r="AI84" s="74"/>
      <c r="AJ84" s="74"/>
      <c r="AK84" s="74"/>
      <c r="AL84" s="80"/>
      <c r="AM84" s="74"/>
      <c r="AN84" s="74"/>
      <c r="AO84" s="74"/>
      <c r="AP84" s="74"/>
      <c r="AQ84" s="74"/>
      <c r="AR84" s="74"/>
      <c r="AS84" s="74"/>
      <c r="AT84" s="74"/>
      <c r="AU84" s="74"/>
      <c r="AV84" s="74"/>
      <c r="AW84" s="74"/>
      <c r="AX84" s="74"/>
      <c r="AY84" s="74"/>
      <c r="AZ84" s="74"/>
      <c r="BA84" s="74"/>
      <c r="BB84" s="74"/>
      <c r="BC84" s="74"/>
      <c r="BD84" s="74"/>
      <c r="BE84" s="74"/>
      <c r="BF84" s="74"/>
      <c r="BG84" s="74"/>
      <c r="BH84" s="74"/>
      <c r="BI84" s="74"/>
      <c r="BJ84" s="74"/>
      <c r="BK84" s="74"/>
      <c r="BL84" s="74"/>
      <c r="BM84" s="74"/>
      <c r="BN84" s="74"/>
      <c r="BO84" s="74"/>
      <c r="BP84" s="74"/>
      <c r="BQ84" s="80"/>
      <c r="BR84" s="74"/>
      <c r="BS84" s="74"/>
      <c r="BT84" s="74"/>
      <c r="BU84" s="74"/>
      <c r="BV84" s="74"/>
      <c r="BW84" s="74"/>
      <c r="BX84" s="74"/>
      <c r="BY84" s="74"/>
      <c r="BZ84" s="74"/>
      <c r="CA84" s="74"/>
      <c r="CB84" s="74"/>
      <c r="CC84" s="74"/>
      <c r="CD84" s="74"/>
      <c r="CE84" s="74"/>
      <c r="CF84" s="74"/>
      <c r="CG84" s="74"/>
      <c r="CH84" s="74"/>
      <c r="CI84" s="74"/>
      <c r="CJ84" s="74"/>
      <c r="CK84" s="74"/>
      <c r="CL84" s="74"/>
      <c r="CM84" s="74"/>
      <c r="CN84" s="74"/>
      <c r="CO84" s="74"/>
      <c r="CP84" s="74"/>
      <c r="CQ84" s="74"/>
      <c r="CR84" s="74"/>
    </row>
    <row r="85" spans="1:96" ht="15" customHeight="1">
      <c r="B85" s="108"/>
      <c r="C85" s="228"/>
      <c r="E85" s="74"/>
      <c r="F85" s="74"/>
      <c r="G85" s="74"/>
      <c r="H85" s="74"/>
      <c r="I85" s="74"/>
      <c r="J85" s="74"/>
      <c r="K85" s="74"/>
      <c r="L85" s="74"/>
      <c r="M85" s="74"/>
      <c r="N85" s="74"/>
      <c r="O85" s="74"/>
      <c r="P85" s="74"/>
      <c r="Q85" s="74"/>
      <c r="R85" s="74"/>
      <c r="S85" s="74"/>
      <c r="T85" s="74"/>
      <c r="U85" s="74"/>
      <c r="V85" s="74"/>
      <c r="W85" s="74"/>
      <c r="X85" s="74"/>
      <c r="Y85" s="74"/>
      <c r="Z85" s="74"/>
      <c r="AA85" s="74"/>
      <c r="AB85" s="74"/>
      <c r="AC85" s="74"/>
      <c r="AD85" s="74"/>
      <c r="AE85" s="74"/>
      <c r="AF85" s="74"/>
      <c r="AG85" s="74"/>
      <c r="AH85" s="74"/>
      <c r="AI85" s="74"/>
      <c r="AJ85" s="74"/>
      <c r="AK85" s="74"/>
      <c r="AL85" s="80"/>
      <c r="AM85" s="74"/>
      <c r="AN85" s="74"/>
      <c r="AO85" s="74"/>
      <c r="AP85" s="74"/>
      <c r="AQ85" s="74"/>
      <c r="AR85" s="74"/>
      <c r="AS85" s="74"/>
      <c r="AT85" s="74"/>
      <c r="AU85" s="74"/>
      <c r="AV85" s="74"/>
      <c r="AW85" s="74"/>
      <c r="AX85" s="74"/>
      <c r="AY85" s="74"/>
      <c r="AZ85" s="74"/>
      <c r="BA85" s="74"/>
      <c r="BB85" s="74"/>
      <c r="BC85" s="74"/>
      <c r="BD85" s="74"/>
      <c r="BE85" s="74"/>
      <c r="BF85" s="74"/>
      <c r="BG85" s="74"/>
      <c r="BH85" s="74"/>
      <c r="BI85" s="74"/>
      <c r="BJ85" s="74"/>
      <c r="BK85" s="74"/>
      <c r="BL85" s="74"/>
      <c r="BM85" s="74"/>
      <c r="BN85" s="74"/>
      <c r="BO85" s="74"/>
      <c r="BP85" s="74"/>
      <c r="BQ85" s="80"/>
      <c r="BR85" s="74"/>
      <c r="BS85" s="74"/>
      <c r="BT85" s="74"/>
      <c r="BU85" s="74"/>
      <c r="BV85" s="74"/>
      <c r="BW85" s="74"/>
      <c r="BX85" s="74"/>
      <c r="BY85" s="74"/>
      <c r="BZ85" s="74"/>
      <c r="CA85" s="74"/>
      <c r="CB85" s="74"/>
      <c r="CC85" s="74"/>
      <c r="CD85" s="74"/>
      <c r="CE85" s="74"/>
      <c r="CF85" s="74"/>
      <c r="CG85" s="74"/>
      <c r="CH85" s="74"/>
      <c r="CI85" s="74"/>
      <c r="CJ85" s="74"/>
      <c r="CK85" s="74"/>
      <c r="CL85" s="74"/>
      <c r="CM85" s="74"/>
      <c r="CN85" s="74"/>
      <c r="CO85" s="74"/>
      <c r="CP85" s="74"/>
      <c r="CQ85" s="74"/>
      <c r="CR85" s="74"/>
    </row>
    <row r="86" spans="1:96" ht="15" customHeight="1">
      <c r="A86" s="107"/>
      <c r="B86" s="108"/>
      <c r="C86" s="228"/>
      <c r="E86" s="74"/>
      <c r="F86" s="74"/>
      <c r="G86" s="74"/>
      <c r="H86" s="74"/>
      <c r="I86" s="74"/>
      <c r="J86" s="74"/>
      <c r="K86" s="74"/>
      <c r="L86" s="74"/>
      <c r="M86" s="74"/>
      <c r="N86" s="74"/>
      <c r="O86" s="74"/>
      <c r="P86" s="74"/>
      <c r="Q86" s="74"/>
      <c r="R86" s="74"/>
      <c r="S86" s="74"/>
      <c r="T86" s="74"/>
      <c r="U86" s="74"/>
      <c r="V86" s="74"/>
      <c r="W86" s="74"/>
      <c r="X86" s="74"/>
      <c r="Y86" s="74"/>
      <c r="Z86" s="74"/>
      <c r="AA86" s="74"/>
      <c r="AB86" s="74"/>
      <c r="AC86" s="74"/>
      <c r="AD86" s="74"/>
      <c r="AE86" s="74"/>
      <c r="AF86" s="74"/>
      <c r="AG86" s="74"/>
      <c r="AH86" s="74"/>
      <c r="AI86" s="74"/>
      <c r="AJ86" s="74"/>
      <c r="AK86" s="74"/>
      <c r="AL86" s="80"/>
      <c r="AM86" s="74"/>
      <c r="AN86" s="74"/>
      <c r="AO86" s="74"/>
      <c r="AP86" s="74"/>
      <c r="AQ86" s="74"/>
      <c r="AR86" s="74"/>
      <c r="AS86" s="74"/>
      <c r="AT86" s="74"/>
      <c r="AU86" s="74"/>
      <c r="AV86" s="74"/>
      <c r="AW86" s="74"/>
      <c r="AX86" s="74"/>
      <c r="AY86" s="74"/>
      <c r="AZ86" s="74"/>
      <c r="BA86" s="74"/>
      <c r="BB86" s="74"/>
      <c r="BC86" s="74"/>
      <c r="BD86" s="74"/>
      <c r="BE86" s="74"/>
      <c r="BF86" s="74"/>
      <c r="BG86" s="74"/>
      <c r="BH86" s="74"/>
      <c r="BI86" s="74"/>
      <c r="BJ86" s="74"/>
      <c r="BK86" s="74"/>
      <c r="BL86" s="74"/>
      <c r="BM86" s="74"/>
      <c r="BN86" s="74"/>
      <c r="BO86" s="74"/>
      <c r="BP86" s="74"/>
      <c r="BQ86" s="80"/>
      <c r="BR86" s="74"/>
      <c r="BS86" s="74"/>
      <c r="BT86" s="74"/>
      <c r="BU86" s="74"/>
      <c r="BV86" s="74"/>
      <c r="BW86" s="74"/>
      <c r="BX86" s="74"/>
      <c r="BY86" s="74"/>
      <c r="BZ86" s="74"/>
      <c r="CA86" s="74"/>
      <c r="CB86" s="74"/>
      <c r="CC86" s="74"/>
      <c r="CD86" s="74"/>
      <c r="CE86" s="74"/>
      <c r="CF86" s="74"/>
      <c r="CG86" s="74"/>
      <c r="CH86" s="74"/>
      <c r="CI86" s="74"/>
      <c r="CJ86" s="74"/>
      <c r="CK86" s="74"/>
      <c r="CL86" s="74"/>
      <c r="CM86" s="74"/>
      <c r="CN86" s="74"/>
      <c r="CO86" s="74"/>
      <c r="CP86" s="74"/>
      <c r="CQ86" s="74"/>
      <c r="CR86" s="74"/>
    </row>
    <row r="87" spans="1:96" ht="15" customHeight="1">
      <c r="B87" s="108"/>
      <c r="C87" s="109"/>
      <c r="E87" s="74"/>
      <c r="F87" s="74"/>
      <c r="G87" s="74"/>
      <c r="H87" s="74"/>
      <c r="I87" s="74"/>
      <c r="J87" s="74"/>
      <c r="K87" s="74"/>
      <c r="L87" s="74"/>
      <c r="M87" s="74"/>
      <c r="N87" s="74"/>
      <c r="O87" s="74"/>
      <c r="P87" s="74"/>
      <c r="Q87" s="74"/>
      <c r="R87" s="74"/>
      <c r="S87" s="74"/>
      <c r="T87" s="74"/>
      <c r="U87" s="74"/>
      <c r="V87" s="74"/>
      <c r="W87" s="74"/>
      <c r="X87" s="74"/>
      <c r="Y87" s="74"/>
      <c r="Z87" s="74"/>
      <c r="AA87" s="74"/>
      <c r="AB87" s="74"/>
      <c r="AC87" s="74"/>
      <c r="AD87" s="74"/>
      <c r="AE87" s="74"/>
      <c r="AF87" s="74"/>
      <c r="AG87" s="74"/>
      <c r="AH87" s="74"/>
      <c r="AI87" s="74"/>
      <c r="AJ87" s="74"/>
      <c r="AK87" s="74"/>
      <c r="AL87" s="80"/>
      <c r="AM87" s="74"/>
      <c r="AN87" s="74"/>
      <c r="AO87" s="74"/>
      <c r="AP87" s="74"/>
      <c r="AQ87" s="74"/>
      <c r="AR87" s="74"/>
      <c r="AS87" s="74"/>
      <c r="AT87" s="74"/>
      <c r="AU87" s="74"/>
      <c r="AV87" s="74"/>
      <c r="AW87" s="74"/>
      <c r="AX87" s="74"/>
      <c r="AY87" s="74"/>
      <c r="AZ87" s="74"/>
      <c r="BA87" s="74"/>
      <c r="BB87" s="74"/>
      <c r="BC87" s="74"/>
      <c r="BD87" s="74"/>
      <c r="BE87" s="74"/>
      <c r="BF87" s="74"/>
      <c r="BG87" s="74"/>
      <c r="BH87" s="74"/>
      <c r="BI87" s="74"/>
      <c r="BJ87" s="74"/>
      <c r="BK87" s="74"/>
      <c r="BL87" s="74"/>
      <c r="BM87" s="74"/>
      <c r="BN87" s="74"/>
      <c r="BO87" s="74"/>
      <c r="BP87" s="74"/>
      <c r="BQ87" s="80"/>
      <c r="BR87" s="74"/>
      <c r="BS87" s="74"/>
      <c r="BT87" s="74"/>
      <c r="BU87" s="74"/>
      <c r="BV87" s="74"/>
      <c r="BW87" s="74"/>
      <c r="BX87" s="74"/>
      <c r="BY87" s="74"/>
      <c r="BZ87" s="74"/>
      <c r="CA87" s="74"/>
      <c r="CB87" s="74"/>
      <c r="CC87" s="74"/>
      <c r="CD87" s="74"/>
      <c r="CE87" s="74"/>
      <c r="CF87" s="74"/>
      <c r="CG87" s="74"/>
      <c r="CH87" s="74"/>
      <c r="CI87" s="74"/>
      <c r="CJ87" s="74"/>
      <c r="CK87" s="74"/>
      <c r="CL87" s="74"/>
      <c r="CM87" s="74"/>
      <c r="CN87" s="74"/>
      <c r="CO87" s="74"/>
      <c r="CP87" s="74"/>
      <c r="CQ87" s="74"/>
      <c r="CR87" s="74"/>
    </row>
    <row r="88" spans="1:96" ht="15" customHeight="1">
      <c r="B88" s="108"/>
      <c r="C88" s="109"/>
      <c r="E88" s="74"/>
      <c r="F88" s="74"/>
      <c r="G88" s="74"/>
      <c r="H88" s="74"/>
      <c r="I88" s="74"/>
      <c r="J88" s="74"/>
      <c r="K88" s="74"/>
      <c r="L88" s="74"/>
      <c r="M88" s="74"/>
      <c r="N88" s="74"/>
      <c r="O88" s="74"/>
      <c r="P88" s="74"/>
      <c r="Q88" s="74"/>
      <c r="R88" s="74"/>
      <c r="S88" s="74"/>
      <c r="T88" s="74"/>
      <c r="U88" s="74"/>
      <c r="V88" s="74"/>
      <c r="W88" s="74"/>
      <c r="X88" s="74"/>
      <c r="Y88" s="74"/>
      <c r="Z88" s="74"/>
      <c r="AA88" s="74"/>
      <c r="AB88" s="74"/>
      <c r="AC88" s="74"/>
      <c r="AD88" s="74"/>
      <c r="AE88" s="74"/>
      <c r="AF88" s="74"/>
      <c r="AG88" s="74"/>
      <c r="AH88" s="74"/>
      <c r="AI88" s="74"/>
      <c r="AJ88" s="74"/>
      <c r="AK88" s="74"/>
      <c r="AL88" s="74"/>
      <c r="AM88" s="74"/>
      <c r="AN88" s="74"/>
      <c r="AO88" s="74"/>
      <c r="AP88" s="74"/>
      <c r="AQ88" s="74"/>
      <c r="AR88" s="74"/>
      <c r="AS88" s="74"/>
      <c r="AT88" s="74"/>
      <c r="AU88" s="74"/>
      <c r="AV88" s="74"/>
      <c r="AW88" s="74"/>
      <c r="AX88" s="74"/>
      <c r="AY88" s="74"/>
      <c r="AZ88" s="74"/>
      <c r="BA88" s="74"/>
      <c r="BB88" s="74"/>
      <c r="BC88" s="74"/>
      <c r="BD88" s="74"/>
      <c r="BE88" s="74"/>
      <c r="BF88" s="74"/>
      <c r="BG88" s="74"/>
      <c r="BH88" s="74"/>
      <c r="BI88" s="74"/>
      <c r="BJ88" s="74"/>
      <c r="BK88" s="74"/>
      <c r="BL88" s="74"/>
      <c r="BM88" s="74"/>
      <c r="BN88" s="74"/>
      <c r="BO88" s="74"/>
      <c r="BP88" s="74"/>
      <c r="BQ88" s="80"/>
      <c r="BR88" s="74"/>
      <c r="BS88" s="74"/>
      <c r="BT88" s="74"/>
      <c r="BU88" s="74"/>
      <c r="BV88" s="74"/>
      <c r="BW88" s="74"/>
      <c r="BX88" s="74"/>
      <c r="BY88" s="74"/>
      <c r="BZ88" s="74"/>
      <c r="CA88" s="74"/>
      <c r="CB88" s="74"/>
      <c r="CC88" s="74"/>
      <c r="CD88" s="74"/>
      <c r="CE88" s="74"/>
      <c r="CF88" s="74"/>
      <c r="CG88" s="74"/>
      <c r="CH88" s="74"/>
      <c r="CI88" s="74"/>
      <c r="CJ88" s="74"/>
      <c r="CK88" s="74"/>
      <c r="CL88" s="74"/>
      <c r="CM88" s="74"/>
      <c r="CN88" s="74"/>
      <c r="CO88" s="74"/>
      <c r="CP88" s="74"/>
      <c r="CQ88" s="74"/>
      <c r="CR88" s="74"/>
    </row>
    <row r="89" spans="1:96" s="3" customFormat="1" ht="15" customHeight="1">
      <c r="A89" s="82"/>
      <c r="B89" s="108"/>
      <c r="C89" s="109"/>
      <c r="D89" s="181"/>
      <c r="E89" s="75"/>
      <c r="F89" s="75"/>
      <c r="G89" s="75"/>
      <c r="H89" s="75"/>
      <c r="I89" s="75"/>
      <c r="J89" s="75"/>
      <c r="K89" s="75"/>
      <c r="L89" s="75"/>
      <c r="M89" s="75"/>
      <c r="N89" s="75"/>
      <c r="O89" s="75"/>
      <c r="P89" s="75"/>
      <c r="Q89" s="75"/>
      <c r="R89" s="75"/>
      <c r="S89" s="75"/>
      <c r="T89" s="75"/>
      <c r="U89" s="75"/>
      <c r="V89" s="75"/>
      <c r="W89" s="75"/>
      <c r="X89" s="75"/>
      <c r="Y89" s="75"/>
      <c r="Z89" s="75"/>
      <c r="AA89" s="75"/>
      <c r="AB89" s="75"/>
      <c r="AC89" s="75"/>
      <c r="AD89" s="75"/>
      <c r="AE89" s="75"/>
      <c r="AF89" s="75"/>
      <c r="AG89" s="75"/>
      <c r="AH89" s="75"/>
      <c r="AI89" s="75"/>
      <c r="AJ89" s="75"/>
      <c r="AK89" s="75"/>
      <c r="AL89" s="80"/>
      <c r="AM89" s="75"/>
      <c r="AN89" s="80"/>
      <c r="AO89" s="75"/>
      <c r="AP89" s="75"/>
      <c r="AQ89" s="80"/>
      <c r="AR89" s="75"/>
      <c r="AS89" s="75"/>
      <c r="AT89" s="75"/>
      <c r="AU89" s="75"/>
      <c r="AV89" s="80"/>
      <c r="AW89" s="75"/>
      <c r="AX89" s="75"/>
      <c r="AY89" s="75"/>
      <c r="AZ89" s="75"/>
      <c r="BA89" s="75"/>
      <c r="BB89" s="75"/>
      <c r="BC89" s="75"/>
      <c r="BD89" s="75"/>
      <c r="BE89" s="75"/>
      <c r="BF89" s="75"/>
      <c r="BG89" s="75"/>
      <c r="BH89" s="75"/>
      <c r="BI89" s="75"/>
      <c r="BJ89" s="75"/>
      <c r="BK89" s="75"/>
      <c r="BL89" s="75"/>
      <c r="BM89" s="75"/>
      <c r="BN89" s="75"/>
      <c r="BO89" s="75"/>
      <c r="BP89" s="75"/>
      <c r="BQ89" s="80"/>
      <c r="BR89" s="75"/>
      <c r="BS89" s="75"/>
      <c r="BT89" s="75"/>
      <c r="BU89" s="75"/>
      <c r="BV89" s="75"/>
      <c r="BW89" s="75"/>
      <c r="BX89" s="75"/>
      <c r="BY89" s="75"/>
      <c r="BZ89" s="75"/>
      <c r="CA89" s="75"/>
      <c r="CB89" s="80"/>
      <c r="CC89" s="75"/>
      <c r="CD89" s="75"/>
      <c r="CE89" s="75"/>
      <c r="CF89" s="75"/>
      <c r="CG89" s="75"/>
      <c r="CH89" s="75"/>
      <c r="CI89" s="75"/>
      <c r="CJ89" s="75"/>
      <c r="CK89" s="75"/>
      <c r="CL89" s="75"/>
      <c r="CM89" s="75"/>
      <c r="CN89" s="75"/>
      <c r="CO89" s="75"/>
      <c r="CP89" s="75"/>
      <c r="CQ89" s="75"/>
      <c r="CR89" s="75"/>
    </row>
    <row r="90" spans="1:96" s="3" customFormat="1" ht="15" customHeight="1">
      <c r="A90" s="82"/>
      <c r="B90" s="108"/>
      <c r="C90" s="109"/>
      <c r="D90" s="181"/>
      <c r="E90" s="75"/>
      <c r="F90" s="75"/>
      <c r="G90" s="75"/>
      <c r="H90" s="75"/>
      <c r="I90" s="75"/>
      <c r="J90" s="75"/>
      <c r="K90" s="75"/>
      <c r="L90" s="75"/>
      <c r="M90" s="75"/>
      <c r="N90" s="75"/>
      <c r="O90" s="75"/>
      <c r="P90" s="75"/>
      <c r="Q90" s="75"/>
      <c r="R90" s="75"/>
      <c r="S90" s="80"/>
      <c r="T90" s="75"/>
      <c r="U90" s="75"/>
      <c r="V90" s="75"/>
      <c r="W90" s="75"/>
      <c r="X90" s="75"/>
      <c r="Y90" s="75"/>
      <c r="Z90" s="75"/>
      <c r="AA90" s="75"/>
      <c r="AB90" s="75"/>
      <c r="AC90" s="75"/>
      <c r="AD90" s="75"/>
      <c r="AE90" s="75"/>
      <c r="AF90" s="75"/>
      <c r="AG90" s="75"/>
      <c r="AH90" s="75"/>
      <c r="AI90" s="75"/>
      <c r="AJ90" s="75"/>
      <c r="AK90" s="75"/>
      <c r="AL90" s="75"/>
      <c r="AM90" s="75"/>
      <c r="AN90" s="80"/>
      <c r="AO90" s="75"/>
      <c r="AP90" s="75"/>
      <c r="AQ90" s="75"/>
      <c r="AR90" s="75"/>
      <c r="AS90" s="75"/>
      <c r="AT90" s="75"/>
      <c r="AU90" s="75"/>
      <c r="AV90" s="75"/>
      <c r="AW90" s="75"/>
      <c r="AX90" s="80"/>
      <c r="AY90" s="75"/>
      <c r="AZ90" s="75"/>
      <c r="BA90" s="75"/>
      <c r="BB90" s="75"/>
      <c r="BC90" s="75"/>
      <c r="BD90" s="75"/>
      <c r="BE90" s="75"/>
      <c r="BF90" s="75"/>
      <c r="BG90" s="75"/>
      <c r="BH90" s="75"/>
      <c r="BI90" s="75"/>
      <c r="BJ90" s="75"/>
      <c r="BK90" s="75"/>
      <c r="BL90" s="75"/>
      <c r="BM90" s="75"/>
      <c r="BN90" s="75"/>
      <c r="BO90" s="75"/>
      <c r="BP90" s="75"/>
      <c r="BQ90" s="75"/>
      <c r="BR90" s="75"/>
      <c r="BS90" s="75"/>
      <c r="BT90" s="75"/>
      <c r="BU90" s="75"/>
      <c r="BV90" s="75"/>
      <c r="BW90" s="75"/>
      <c r="BX90" s="75"/>
      <c r="BY90" s="75"/>
      <c r="BZ90" s="75"/>
      <c r="CA90" s="75"/>
      <c r="CB90" s="75"/>
      <c r="CC90" s="75"/>
      <c r="CD90" s="75"/>
      <c r="CE90" s="75"/>
      <c r="CF90" s="75"/>
      <c r="CG90" s="75"/>
      <c r="CH90" s="75"/>
      <c r="CI90" s="75"/>
      <c r="CJ90" s="75"/>
      <c r="CK90" s="75"/>
      <c r="CL90" s="75"/>
      <c r="CM90" s="75"/>
      <c r="CN90" s="75"/>
      <c r="CO90" s="75"/>
      <c r="CP90" s="75"/>
      <c r="CQ90" s="75"/>
      <c r="CR90" s="75"/>
    </row>
    <row r="91" spans="1:96" ht="15" customHeight="1">
      <c r="A91" s="107"/>
      <c r="B91" s="108"/>
      <c r="C91" s="228"/>
      <c r="E91" s="74"/>
      <c r="F91" s="74"/>
      <c r="G91" s="74"/>
      <c r="H91" s="74"/>
      <c r="I91" s="74"/>
      <c r="J91" s="74"/>
      <c r="K91" s="74"/>
      <c r="L91" s="74"/>
      <c r="M91" s="74"/>
      <c r="N91" s="74"/>
      <c r="O91" s="74"/>
      <c r="P91" s="74"/>
      <c r="Q91" s="74"/>
      <c r="R91" s="74"/>
      <c r="S91" s="74"/>
      <c r="T91" s="74"/>
      <c r="U91" s="74"/>
      <c r="V91" s="74"/>
      <c r="W91" s="74"/>
      <c r="X91" s="74"/>
      <c r="Y91" s="74"/>
      <c r="Z91" s="74"/>
      <c r="AA91" s="74"/>
      <c r="AB91" s="74"/>
      <c r="AC91" s="74"/>
      <c r="AD91" s="74"/>
      <c r="AE91" s="74"/>
      <c r="AF91" s="74"/>
      <c r="AG91" s="74"/>
      <c r="AH91" s="74"/>
      <c r="AI91" s="74"/>
      <c r="AJ91" s="74"/>
      <c r="AK91" s="74"/>
      <c r="AL91" s="74"/>
      <c r="AM91" s="74"/>
      <c r="AN91" s="74"/>
      <c r="AO91" s="74"/>
      <c r="AP91" s="74"/>
      <c r="AQ91" s="74"/>
      <c r="AR91" s="74"/>
      <c r="AS91" s="74"/>
      <c r="AT91" s="74"/>
      <c r="AU91" s="74"/>
      <c r="AV91" s="74"/>
      <c r="AW91" s="74"/>
      <c r="AX91" s="74"/>
      <c r="AY91" s="74"/>
      <c r="AZ91" s="74"/>
      <c r="BA91" s="74"/>
      <c r="BB91" s="74"/>
      <c r="BC91" s="74"/>
      <c r="BD91" s="74"/>
      <c r="BE91" s="74"/>
      <c r="BF91" s="74"/>
      <c r="BG91" s="74"/>
      <c r="BH91" s="74"/>
      <c r="BI91" s="74"/>
      <c r="BJ91" s="74"/>
      <c r="BK91" s="74"/>
      <c r="BL91" s="74"/>
      <c r="BM91" s="74"/>
      <c r="BN91" s="74"/>
      <c r="BO91" s="74"/>
      <c r="BP91" s="74"/>
      <c r="BQ91" s="74"/>
      <c r="BR91" s="74"/>
      <c r="BS91" s="74"/>
      <c r="BT91" s="74"/>
      <c r="BU91" s="74"/>
      <c r="BV91" s="74"/>
      <c r="BW91" s="74"/>
      <c r="BX91" s="74"/>
      <c r="BY91" s="74"/>
      <c r="BZ91" s="74"/>
      <c r="CA91" s="74"/>
      <c r="CB91" s="74"/>
      <c r="CC91" s="74"/>
      <c r="CD91" s="74"/>
      <c r="CE91" s="74"/>
      <c r="CF91" s="74"/>
      <c r="CG91" s="74"/>
      <c r="CH91" s="74"/>
      <c r="CI91" s="74"/>
      <c r="CJ91" s="74"/>
      <c r="CK91" s="74"/>
      <c r="CL91" s="74"/>
      <c r="CM91" s="74"/>
      <c r="CN91" s="74"/>
      <c r="CO91" s="74"/>
      <c r="CP91" s="74"/>
      <c r="CQ91" s="74"/>
      <c r="CR91" s="74"/>
    </row>
    <row r="92" spans="1:96" ht="15" customHeight="1">
      <c r="B92" s="108"/>
      <c r="C92" s="109"/>
      <c r="E92" s="74"/>
      <c r="F92" s="74"/>
      <c r="G92" s="74"/>
      <c r="H92" s="74"/>
      <c r="I92" s="74"/>
      <c r="J92" s="74"/>
      <c r="K92" s="74"/>
      <c r="L92" s="74"/>
      <c r="M92" s="74"/>
      <c r="N92" s="74"/>
      <c r="O92" s="74"/>
      <c r="P92" s="74"/>
      <c r="Q92" s="74"/>
      <c r="R92" s="74"/>
      <c r="S92" s="74"/>
      <c r="T92" s="74"/>
      <c r="U92" s="74"/>
      <c r="V92" s="74"/>
      <c r="W92" s="74"/>
      <c r="X92" s="74"/>
      <c r="Y92" s="74"/>
      <c r="Z92" s="74"/>
      <c r="AA92" s="74"/>
      <c r="AB92" s="74"/>
      <c r="AC92" s="74"/>
      <c r="AD92" s="74"/>
      <c r="AE92" s="74"/>
      <c r="AF92" s="74"/>
      <c r="AG92" s="74"/>
      <c r="AH92" s="74"/>
      <c r="AI92" s="74"/>
      <c r="AJ92" s="74"/>
      <c r="AK92" s="74"/>
      <c r="AL92" s="74"/>
      <c r="AM92" s="74"/>
      <c r="AN92" s="74"/>
      <c r="AO92" s="74"/>
      <c r="AP92" s="74"/>
      <c r="AQ92" s="74"/>
      <c r="AR92" s="74"/>
      <c r="AS92" s="74"/>
      <c r="AT92" s="74"/>
      <c r="AU92" s="74"/>
      <c r="AV92" s="74"/>
      <c r="AW92" s="74"/>
      <c r="AX92" s="74"/>
      <c r="AY92" s="74"/>
      <c r="AZ92" s="74"/>
      <c r="BA92" s="74"/>
      <c r="BB92" s="74"/>
      <c r="BC92" s="74"/>
      <c r="BD92" s="74"/>
      <c r="BE92" s="74"/>
      <c r="BF92" s="74"/>
      <c r="BG92" s="74"/>
      <c r="BH92" s="74"/>
      <c r="BI92" s="74"/>
      <c r="BJ92" s="74"/>
      <c r="BK92" s="74"/>
      <c r="BL92" s="74"/>
      <c r="BM92" s="74"/>
      <c r="BN92" s="74"/>
      <c r="BO92" s="74"/>
      <c r="BP92" s="74"/>
      <c r="BQ92" s="74"/>
      <c r="BR92" s="74"/>
      <c r="BS92" s="74"/>
      <c r="BT92" s="74"/>
      <c r="BU92" s="74"/>
      <c r="BV92" s="74"/>
      <c r="BW92" s="74"/>
      <c r="BX92" s="74"/>
      <c r="BY92" s="74"/>
      <c r="BZ92" s="74"/>
      <c r="CA92" s="74"/>
      <c r="CB92" s="74"/>
      <c r="CC92" s="74"/>
      <c r="CD92" s="74"/>
      <c r="CE92" s="74"/>
      <c r="CF92" s="74"/>
      <c r="CG92" s="74"/>
      <c r="CH92" s="74"/>
      <c r="CI92" s="74"/>
      <c r="CJ92" s="74"/>
      <c r="CK92" s="74"/>
      <c r="CL92" s="74"/>
      <c r="CM92" s="74"/>
      <c r="CN92" s="74"/>
      <c r="CO92" s="74"/>
      <c r="CP92" s="74"/>
      <c r="CQ92" s="74"/>
      <c r="CR92" s="74"/>
    </row>
    <row r="93" spans="1:96" ht="15" customHeight="1">
      <c r="B93" s="108"/>
      <c r="C93" s="109"/>
      <c r="E93" s="74"/>
      <c r="F93" s="74"/>
      <c r="G93" s="74"/>
      <c r="H93" s="74"/>
      <c r="I93" s="74"/>
      <c r="J93" s="74"/>
      <c r="K93" s="74"/>
      <c r="L93" s="74"/>
      <c r="M93" s="74"/>
      <c r="N93" s="74"/>
      <c r="O93" s="74"/>
      <c r="P93" s="74"/>
      <c r="Q93" s="74"/>
      <c r="R93" s="74"/>
      <c r="S93" s="74"/>
      <c r="T93" s="74"/>
      <c r="U93" s="74"/>
      <c r="V93" s="74"/>
      <c r="W93" s="74"/>
      <c r="X93" s="74"/>
      <c r="Y93" s="74"/>
      <c r="Z93" s="74"/>
      <c r="AA93" s="74"/>
      <c r="AB93" s="74"/>
      <c r="AC93" s="74"/>
      <c r="AD93" s="74"/>
      <c r="AE93" s="74"/>
      <c r="AF93" s="74"/>
      <c r="AG93" s="74"/>
      <c r="AH93" s="74"/>
      <c r="AI93" s="74"/>
      <c r="AJ93" s="74"/>
      <c r="AK93" s="74"/>
      <c r="AL93" s="74"/>
      <c r="AM93" s="74"/>
      <c r="AN93" s="74"/>
      <c r="AO93" s="74"/>
      <c r="AP93" s="74"/>
      <c r="AQ93" s="74"/>
      <c r="AR93" s="74"/>
      <c r="AS93" s="74"/>
      <c r="AT93" s="74"/>
      <c r="AU93" s="74"/>
      <c r="AV93" s="74"/>
      <c r="AW93" s="74"/>
      <c r="AX93" s="74"/>
      <c r="AY93" s="74"/>
      <c r="AZ93" s="74"/>
      <c r="BA93" s="74"/>
      <c r="BB93" s="74"/>
      <c r="BC93" s="74"/>
      <c r="BD93" s="74"/>
      <c r="BE93" s="74"/>
      <c r="BF93" s="74"/>
      <c r="BG93" s="74"/>
      <c r="BH93" s="74"/>
      <c r="BI93" s="74"/>
      <c r="BJ93" s="74"/>
      <c r="BK93" s="74"/>
      <c r="BL93" s="74"/>
      <c r="BM93" s="74"/>
      <c r="BN93" s="74"/>
      <c r="BO93" s="74"/>
      <c r="BP93" s="74"/>
      <c r="BQ93" s="74"/>
      <c r="BR93" s="74"/>
      <c r="BS93" s="74"/>
      <c r="BT93" s="74"/>
      <c r="BU93" s="74"/>
      <c r="BV93" s="74"/>
      <c r="BW93" s="74"/>
      <c r="BX93" s="74"/>
      <c r="BY93" s="74"/>
      <c r="BZ93" s="74"/>
      <c r="CA93" s="74"/>
      <c r="CB93" s="74"/>
      <c r="CC93" s="74"/>
      <c r="CD93" s="74"/>
      <c r="CE93" s="74"/>
      <c r="CF93" s="74"/>
      <c r="CG93" s="74"/>
      <c r="CH93" s="74"/>
      <c r="CI93" s="74"/>
      <c r="CJ93" s="74"/>
      <c r="CK93" s="74"/>
      <c r="CL93" s="74"/>
      <c r="CM93" s="74"/>
      <c r="CN93" s="74"/>
      <c r="CO93" s="74"/>
      <c r="CP93" s="74"/>
      <c r="CQ93" s="74"/>
      <c r="CR93" s="74"/>
    </row>
    <row r="94" spans="1:96" ht="15" customHeight="1">
      <c r="B94" s="108"/>
      <c r="C94" s="109"/>
      <c r="E94" s="74"/>
      <c r="F94" s="74"/>
      <c r="G94" s="74"/>
      <c r="H94" s="74"/>
      <c r="I94" s="74"/>
      <c r="J94" s="74"/>
      <c r="K94" s="74"/>
      <c r="L94" s="74"/>
      <c r="M94" s="74"/>
      <c r="N94" s="74"/>
      <c r="O94" s="74"/>
      <c r="P94" s="74"/>
      <c r="Q94" s="74"/>
      <c r="R94" s="74"/>
      <c r="S94" s="74"/>
      <c r="T94" s="74"/>
      <c r="U94" s="74"/>
      <c r="V94" s="74"/>
      <c r="W94" s="74"/>
      <c r="X94" s="74"/>
      <c r="Y94" s="74"/>
      <c r="Z94" s="74"/>
      <c r="AA94" s="74"/>
      <c r="AB94" s="74"/>
      <c r="AC94" s="74"/>
      <c r="AD94" s="74"/>
      <c r="AE94" s="74"/>
      <c r="AF94" s="74"/>
      <c r="AG94" s="74"/>
      <c r="AH94" s="74"/>
      <c r="AI94" s="74"/>
      <c r="AJ94" s="74"/>
      <c r="AK94" s="74"/>
      <c r="AL94" s="74"/>
      <c r="AM94" s="74"/>
      <c r="AN94" s="74"/>
      <c r="AO94" s="74"/>
      <c r="AP94" s="74"/>
      <c r="AQ94" s="74"/>
      <c r="AR94" s="74"/>
      <c r="AS94" s="74"/>
      <c r="AT94" s="74"/>
      <c r="AU94" s="74"/>
      <c r="AV94" s="74"/>
      <c r="AW94" s="74"/>
      <c r="AX94" s="74"/>
      <c r="AY94" s="74"/>
      <c r="AZ94" s="74"/>
      <c r="BA94" s="74"/>
      <c r="BB94" s="74"/>
      <c r="BC94" s="74"/>
      <c r="BD94" s="74"/>
      <c r="BE94" s="74"/>
      <c r="BF94" s="74"/>
      <c r="BG94" s="74"/>
      <c r="BH94" s="74"/>
      <c r="BI94" s="74"/>
      <c r="BJ94" s="74"/>
      <c r="BK94" s="74"/>
      <c r="BL94" s="74"/>
      <c r="BM94" s="74"/>
      <c r="BN94" s="74"/>
      <c r="BO94" s="74"/>
      <c r="BP94" s="74"/>
      <c r="BQ94" s="74"/>
      <c r="BR94" s="74"/>
      <c r="BS94" s="74"/>
      <c r="BT94" s="74"/>
      <c r="BU94" s="74"/>
      <c r="BV94" s="74"/>
      <c r="BW94" s="74"/>
      <c r="BX94" s="74"/>
      <c r="BY94" s="74"/>
      <c r="BZ94" s="74"/>
      <c r="CA94" s="74"/>
      <c r="CB94" s="74"/>
      <c r="CC94" s="74"/>
      <c r="CD94" s="74"/>
      <c r="CE94" s="74"/>
      <c r="CF94" s="74"/>
      <c r="CG94" s="74"/>
      <c r="CH94" s="74"/>
      <c r="CI94" s="74"/>
      <c r="CJ94" s="74"/>
      <c r="CK94" s="74"/>
      <c r="CL94" s="74"/>
      <c r="CM94" s="74"/>
      <c r="CN94" s="74"/>
      <c r="CO94" s="74"/>
      <c r="CP94" s="74"/>
      <c r="CQ94" s="74"/>
      <c r="CR94" s="74"/>
    </row>
    <row r="95" spans="1:96" ht="15" customHeight="1">
      <c r="B95" s="108"/>
      <c r="C95" s="109"/>
      <c r="E95" s="74"/>
      <c r="F95" s="74"/>
      <c r="G95" s="74"/>
      <c r="H95" s="74"/>
      <c r="I95" s="74"/>
      <c r="J95" s="74"/>
      <c r="K95" s="74"/>
      <c r="L95" s="74"/>
      <c r="M95" s="74"/>
      <c r="N95" s="74"/>
      <c r="O95" s="74"/>
      <c r="P95" s="74"/>
      <c r="Q95" s="74"/>
      <c r="R95" s="74"/>
      <c r="S95" s="74"/>
      <c r="T95" s="74"/>
      <c r="U95" s="74"/>
      <c r="V95" s="74"/>
      <c r="W95" s="74"/>
      <c r="X95" s="74"/>
      <c r="Y95" s="74"/>
      <c r="Z95" s="74"/>
      <c r="AA95" s="74"/>
      <c r="AB95" s="74"/>
      <c r="AC95" s="74"/>
      <c r="AD95" s="74"/>
      <c r="AE95" s="74"/>
      <c r="AF95" s="74"/>
      <c r="AG95" s="74"/>
      <c r="AH95" s="74"/>
      <c r="AI95" s="74"/>
      <c r="AJ95" s="74"/>
      <c r="AK95" s="74"/>
      <c r="AL95" s="74"/>
      <c r="AM95" s="74"/>
      <c r="AN95" s="74"/>
      <c r="AO95" s="74"/>
      <c r="AP95" s="74"/>
      <c r="AQ95" s="74"/>
      <c r="AR95" s="74"/>
      <c r="AS95" s="74"/>
      <c r="AT95" s="74"/>
      <c r="AU95" s="74"/>
      <c r="AV95" s="74"/>
      <c r="AW95" s="74"/>
      <c r="AX95" s="74"/>
      <c r="AY95" s="74"/>
      <c r="AZ95" s="74"/>
      <c r="BA95" s="74"/>
      <c r="BB95" s="74"/>
      <c r="BC95" s="74"/>
      <c r="BD95" s="74"/>
      <c r="BE95" s="74"/>
      <c r="BF95" s="74"/>
      <c r="BG95" s="74"/>
      <c r="BH95" s="74"/>
      <c r="BI95" s="74"/>
      <c r="BJ95" s="74"/>
      <c r="BK95" s="74"/>
      <c r="BL95" s="74"/>
      <c r="BM95" s="74"/>
      <c r="BN95" s="74"/>
      <c r="BO95" s="74"/>
      <c r="BP95" s="74"/>
      <c r="BQ95" s="74"/>
      <c r="BR95" s="74"/>
      <c r="BS95" s="74"/>
      <c r="BT95" s="74"/>
      <c r="BU95" s="74"/>
      <c r="BV95" s="74"/>
      <c r="BW95" s="74"/>
      <c r="BX95" s="74"/>
      <c r="BY95" s="74"/>
      <c r="BZ95" s="74"/>
      <c r="CA95" s="74"/>
      <c r="CB95" s="74"/>
      <c r="CC95" s="74"/>
      <c r="CD95" s="74"/>
      <c r="CE95" s="74"/>
      <c r="CF95" s="74"/>
      <c r="CG95" s="74"/>
      <c r="CH95" s="74"/>
      <c r="CI95" s="74"/>
      <c r="CJ95" s="74"/>
      <c r="CK95" s="74"/>
      <c r="CL95" s="74"/>
      <c r="CM95" s="74"/>
      <c r="CN95" s="74"/>
      <c r="CO95" s="74"/>
      <c r="CP95" s="74"/>
      <c r="CQ95" s="74"/>
      <c r="CR95" s="74"/>
    </row>
    <row r="96" spans="1:96" ht="15" customHeight="1">
      <c r="B96" s="108"/>
      <c r="C96" s="109"/>
      <c r="E96" s="74"/>
      <c r="F96" s="74"/>
      <c r="G96" s="74"/>
      <c r="H96" s="74"/>
      <c r="I96" s="74"/>
      <c r="J96" s="74"/>
      <c r="K96" s="74"/>
      <c r="L96" s="74"/>
      <c r="M96" s="74"/>
      <c r="N96" s="74"/>
      <c r="O96" s="74"/>
      <c r="P96" s="74"/>
      <c r="Q96" s="74"/>
      <c r="R96" s="74"/>
      <c r="S96" s="74"/>
      <c r="T96" s="74"/>
      <c r="U96" s="74"/>
      <c r="V96" s="74"/>
      <c r="W96" s="74"/>
      <c r="X96" s="74"/>
      <c r="Y96" s="74"/>
      <c r="Z96" s="74"/>
      <c r="AA96" s="74"/>
      <c r="AB96" s="74"/>
      <c r="AC96" s="74"/>
      <c r="AD96" s="74"/>
      <c r="AE96" s="74"/>
      <c r="AF96" s="74"/>
      <c r="AG96" s="74"/>
      <c r="AH96" s="74"/>
      <c r="AI96" s="74"/>
      <c r="AJ96" s="74"/>
      <c r="AK96" s="74"/>
      <c r="AL96" s="74"/>
      <c r="AM96" s="74"/>
      <c r="AN96" s="74"/>
      <c r="AO96" s="74"/>
      <c r="AP96" s="74"/>
      <c r="AQ96" s="74"/>
      <c r="AR96" s="74"/>
      <c r="AS96" s="74"/>
      <c r="AT96" s="74"/>
      <c r="AU96" s="74"/>
      <c r="AV96" s="74"/>
      <c r="AW96" s="74"/>
      <c r="AX96" s="74"/>
      <c r="AY96" s="74"/>
      <c r="AZ96" s="74"/>
      <c r="BA96" s="74"/>
      <c r="BB96" s="74"/>
      <c r="BC96" s="74"/>
      <c r="BD96" s="74"/>
      <c r="BE96" s="74"/>
      <c r="BF96" s="74"/>
      <c r="BG96" s="74"/>
      <c r="BH96" s="74"/>
      <c r="BI96" s="74"/>
      <c r="BJ96" s="74"/>
      <c r="BK96" s="74"/>
      <c r="BL96" s="74"/>
      <c r="BM96" s="74"/>
      <c r="BN96" s="74"/>
      <c r="BO96" s="74"/>
      <c r="BP96" s="74"/>
      <c r="BQ96" s="74"/>
      <c r="BR96" s="74"/>
      <c r="BS96" s="74"/>
      <c r="BT96" s="74"/>
      <c r="BU96" s="74"/>
      <c r="BV96" s="74"/>
      <c r="BW96" s="74"/>
      <c r="BX96" s="74"/>
      <c r="BY96" s="74"/>
      <c r="BZ96" s="74"/>
      <c r="CA96" s="74"/>
      <c r="CB96" s="74"/>
      <c r="CC96" s="74"/>
      <c r="CD96" s="74"/>
      <c r="CE96" s="74"/>
      <c r="CF96" s="74"/>
      <c r="CG96" s="74"/>
      <c r="CH96" s="74"/>
      <c r="CI96" s="74"/>
      <c r="CJ96" s="74"/>
      <c r="CK96" s="74"/>
      <c r="CL96" s="74"/>
      <c r="CM96" s="74"/>
      <c r="CN96" s="74"/>
      <c r="CO96" s="74"/>
      <c r="CP96" s="74"/>
      <c r="CQ96" s="74"/>
      <c r="CR96" s="74"/>
    </row>
    <row r="97" spans="1:96" ht="15" customHeight="1">
      <c r="B97" s="114"/>
      <c r="C97" s="2"/>
      <c r="E97" s="74"/>
      <c r="F97" s="74"/>
      <c r="G97" s="74"/>
      <c r="H97" s="74"/>
      <c r="I97" s="74"/>
      <c r="J97" s="74"/>
      <c r="K97" s="74"/>
      <c r="L97" s="74"/>
      <c r="M97" s="74"/>
      <c r="N97" s="74"/>
      <c r="O97" s="74"/>
      <c r="P97" s="74"/>
      <c r="Q97" s="74"/>
      <c r="R97" s="74"/>
      <c r="S97" s="74"/>
      <c r="T97" s="74"/>
      <c r="U97" s="74"/>
      <c r="V97" s="74"/>
      <c r="W97" s="74"/>
      <c r="X97" s="74"/>
      <c r="Y97" s="74"/>
      <c r="Z97" s="74"/>
      <c r="AA97" s="74"/>
      <c r="AB97" s="74"/>
      <c r="AC97" s="74"/>
      <c r="AD97" s="80"/>
      <c r="AE97" s="74"/>
      <c r="AF97" s="74"/>
      <c r="AG97" s="74"/>
      <c r="AH97" s="74"/>
      <c r="AI97" s="74"/>
      <c r="AJ97" s="74"/>
      <c r="AK97" s="74"/>
      <c r="AL97" s="74"/>
      <c r="AM97" s="74"/>
      <c r="AN97" s="74"/>
      <c r="AO97" s="74"/>
      <c r="AP97" s="74"/>
      <c r="AQ97" s="74"/>
      <c r="AR97" s="74"/>
      <c r="AS97" s="74"/>
      <c r="AT97" s="74"/>
      <c r="AU97" s="74"/>
      <c r="AV97" s="74"/>
      <c r="AW97" s="74"/>
      <c r="AX97" s="74"/>
      <c r="AY97" s="74"/>
      <c r="AZ97" s="74"/>
      <c r="BA97" s="74"/>
      <c r="BB97" s="74"/>
      <c r="BC97" s="74"/>
      <c r="BD97" s="74"/>
      <c r="BE97" s="74"/>
      <c r="BF97" s="74"/>
      <c r="BG97" s="74"/>
      <c r="BH97" s="74"/>
      <c r="BI97" s="74"/>
      <c r="BJ97" s="74"/>
      <c r="BK97" s="74"/>
      <c r="BL97" s="74"/>
      <c r="BM97" s="74"/>
      <c r="BN97" s="74"/>
      <c r="BO97" s="74"/>
      <c r="BP97" s="74"/>
      <c r="BQ97" s="74"/>
      <c r="BR97" s="74"/>
      <c r="BS97" s="74"/>
      <c r="BT97" s="74"/>
      <c r="BU97" s="74"/>
      <c r="BV97" s="74"/>
      <c r="BW97" s="74"/>
      <c r="BX97" s="74"/>
      <c r="BY97" s="74"/>
      <c r="BZ97" s="74"/>
      <c r="CA97" s="74"/>
      <c r="CB97" s="74"/>
      <c r="CC97" s="74"/>
      <c r="CD97" s="74"/>
      <c r="CE97" s="74"/>
      <c r="CF97" s="74"/>
      <c r="CG97" s="74"/>
      <c r="CH97" s="74"/>
      <c r="CI97" s="74"/>
      <c r="CJ97" s="74"/>
      <c r="CK97" s="74"/>
      <c r="CL97" s="74"/>
      <c r="CM97" s="74"/>
      <c r="CN97" s="74"/>
      <c r="CO97" s="74"/>
      <c r="CP97" s="74"/>
      <c r="CQ97" s="74"/>
      <c r="CR97" s="74"/>
    </row>
    <row r="98" spans="1:96" ht="15" customHeight="1">
      <c r="B98" s="114"/>
      <c r="C98" s="2"/>
      <c r="E98" s="74"/>
      <c r="F98" s="74"/>
      <c r="G98" s="74"/>
      <c r="H98" s="74"/>
      <c r="I98" s="74"/>
      <c r="J98" s="74"/>
      <c r="K98" s="74"/>
      <c r="L98" s="74"/>
      <c r="M98" s="74"/>
      <c r="N98" s="74"/>
      <c r="O98" s="74"/>
      <c r="P98" s="74"/>
      <c r="Q98" s="74"/>
      <c r="R98" s="74"/>
      <c r="S98" s="74"/>
      <c r="T98" s="74"/>
      <c r="U98" s="74"/>
      <c r="V98" s="74"/>
      <c r="W98" s="74"/>
      <c r="X98" s="74"/>
      <c r="Y98" s="74"/>
      <c r="Z98" s="74"/>
      <c r="AA98" s="74"/>
      <c r="AB98" s="74"/>
      <c r="AC98" s="74"/>
      <c r="AD98" s="80"/>
      <c r="AE98" s="74"/>
      <c r="AF98" s="74"/>
      <c r="AG98" s="74"/>
      <c r="AH98" s="74"/>
      <c r="AI98" s="74"/>
      <c r="AJ98" s="74"/>
      <c r="AK98" s="74"/>
      <c r="AL98" s="74"/>
      <c r="AM98" s="74"/>
      <c r="AN98" s="74"/>
      <c r="AO98" s="74"/>
      <c r="AP98" s="74"/>
      <c r="AQ98" s="74"/>
      <c r="AR98" s="74"/>
      <c r="AS98" s="74"/>
      <c r="AT98" s="74"/>
      <c r="AU98" s="74"/>
      <c r="AV98" s="74"/>
      <c r="AW98" s="74"/>
      <c r="AX98" s="74"/>
      <c r="AY98" s="74"/>
      <c r="AZ98" s="74"/>
      <c r="BA98" s="74"/>
      <c r="BB98" s="74"/>
      <c r="BC98" s="74"/>
      <c r="BD98" s="74"/>
      <c r="BE98" s="74"/>
      <c r="BF98" s="74"/>
      <c r="BG98" s="74"/>
      <c r="BH98" s="74"/>
      <c r="BI98" s="74"/>
      <c r="BJ98" s="74"/>
      <c r="BK98" s="74"/>
      <c r="BL98" s="74"/>
      <c r="BM98" s="74"/>
      <c r="BN98" s="74"/>
      <c r="BO98" s="74"/>
      <c r="BP98" s="74"/>
      <c r="BQ98" s="74"/>
      <c r="BR98" s="74"/>
      <c r="BS98" s="74"/>
      <c r="BT98" s="74"/>
      <c r="BU98" s="74"/>
      <c r="BV98" s="74"/>
      <c r="BW98" s="74"/>
      <c r="BX98" s="74"/>
      <c r="BY98" s="74"/>
      <c r="BZ98" s="74"/>
      <c r="CA98" s="74"/>
      <c r="CB98" s="74"/>
      <c r="CC98" s="74"/>
      <c r="CD98" s="74"/>
      <c r="CE98" s="74"/>
      <c r="CF98" s="74"/>
      <c r="CG98" s="74"/>
      <c r="CH98" s="74"/>
      <c r="CI98" s="74"/>
      <c r="CJ98" s="74"/>
      <c r="CK98" s="74"/>
      <c r="CL98" s="74"/>
      <c r="CM98" s="74"/>
      <c r="CN98" s="74"/>
      <c r="CO98" s="74"/>
      <c r="CP98" s="74"/>
      <c r="CQ98" s="74"/>
      <c r="CR98" s="74"/>
    </row>
    <row r="99" spans="1:96" ht="15" customHeight="1">
      <c r="B99" s="114"/>
      <c r="C99" s="2"/>
      <c r="E99" s="74"/>
      <c r="F99" s="74"/>
      <c r="G99" s="74"/>
      <c r="H99" s="74"/>
      <c r="I99" s="74"/>
      <c r="J99" s="74"/>
      <c r="K99" s="74"/>
      <c r="L99" s="74"/>
      <c r="M99" s="74"/>
      <c r="N99" s="74"/>
      <c r="O99" s="74"/>
      <c r="P99" s="74"/>
      <c r="Q99" s="74"/>
      <c r="R99" s="74"/>
      <c r="S99" s="74"/>
      <c r="T99" s="74"/>
      <c r="U99" s="74"/>
      <c r="V99" s="74"/>
      <c r="W99" s="74"/>
      <c r="X99" s="74"/>
      <c r="Y99" s="74"/>
      <c r="Z99" s="74"/>
      <c r="AA99" s="74"/>
      <c r="AB99" s="74"/>
      <c r="AC99" s="74"/>
      <c r="AD99" s="80"/>
      <c r="AE99" s="74"/>
      <c r="AF99" s="74"/>
      <c r="AG99" s="74"/>
      <c r="AH99" s="74"/>
      <c r="AI99" s="74"/>
      <c r="AJ99" s="74"/>
      <c r="AK99" s="74"/>
      <c r="AL99" s="74"/>
      <c r="AM99" s="74"/>
      <c r="AN99" s="74"/>
      <c r="AO99" s="74"/>
      <c r="AP99" s="74"/>
      <c r="AQ99" s="74"/>
      <c r="AR99" s="74"/>
      <c r="AS99" s="74"/>
      <c r="AT99" s="74"/>
      <c r="AU99" s="74"/>
      <c r="AV99" s="74"/>
      <c r="AW99" s="74"/>
      <c r="AX99" s="74"/>
      <c r="AY99" s="74"/>
      <c r="AZ99" s="74"/>
      <c r="BA99" s="74"/>
      <c r="BB99" s="74"/>
      <c r="BC99" s="74"/>
      <c r="BD99" s="74"/>
      <c r="BE99" s="74"/>
      <c r="BF99" s="74"/>
      <c r="BG99" s="74"/>
      <c r="BH99" s="74"/>
      <c r="BI99" s="74"/>
      <c r="BJ99" s="74"/>
      <c r="BK99" s="74"/>
      <c r="BL99" s="74"/>
      <c r="BM99" s="74"/>
      <c r="BN99" s="74"/>
      <c r="BO99" s="74"/>
      <c r="BP99" s="74"/>
      <c r="BQ99" s="74"/>
      <c r="BR99" s="74"/>
      <c r="BS99" s="74"/>
      <c r="BT99" s="74"/>
      <c r="BU99" s="74"/>
      <c r="BV99" s="74"/>
      <c r="BW99" s="74"/>
      <c r="BX99" s="74"/>
      <c r="BY99" s="74"/>
      <c r="BZ99" s="74"/>
      <c r="CA99" s="74"/>
      <c r="CB99" s="74"/>
      <c r="CC99" s="74"/>
      <c r="CD99" s="74"/>
      <c r="CE99" s="74"/>
      <c r="CF99" s="74"/>
      <c r="CG99" s="74"/>
      <c r="CH99" s="74"/>
      <c r="CI99" s="74"/>
      <c r="CJ99" s="74"/>
      <c r="CK99" s="74"/>
      <c r="CL99" s="74"/>
      <c r="CM99" s="74"/>
      <c r="CN99" s="74"/>
      <c r="CO99" s="74"/>
      <c r="CP99" s="74"/>
      <c r="CQ99" s="74"/>
      <c r="CR99" s="74"/>
    </row>
    <row r="100" spans="1:96" ht="15" customHeight="1">
      <c r="B100" s="114"/>
      <c r="C100" s="2"/>
      <c r="E100" s="74"/>
      <c r="F100" s="74"/>
      <c r="G100" s="74"/>
      <c r="H100" s="74"/>
      <c r="I100" s="74"/>
      <c r="J100" s="74"/>
      <c r="K100" s="74"/>
      <c r="L100" s="74"/>
      <c r="M100" s="74"/>
      <c r="N100" s="74"/>
      <c r="O100" s="74"/>
      <c r="P100" s="74"/>
      <c r="Q100" s="74"/>
      <c r="R100" s="74"/>
      <c r="S100" s="74"/>
      <c r="T100" s="74"/>
      <c r="U100" s="74"/>
      <c r="V100" s="74"/>
      <c r="W100" s="74"/>
      <c r="X100" s="74"/>
      <c r="Y100" s="74"/>
      <c r="Z100" s="74"/>
      <c r="AA100" s="74"/>
      <c r="AB100" s="74"/>
      <c r="AC100" s="74"/>
      <c r="AD100" s="80"/>
      <c r="AE100" s="74"/>
      <c r="AF100" s="74"/>
      <c r="AG100" s="74"/>
      <c r="AH100" s="74"/>
      <c r="AI100" s="74"/>
      <c r="AJ100" s="74"/>
      <c r="AK100" s="74"/>
      <c r="AL100" s="74"/>
      <c r="AM100" s="74"/>
      <c r="AN100" s="74"/>
      <c r="AO100" s="74"/>
      <c r="AP100" s="74"/>
      <c r="AQ100" s="74"/>
      <c r="AR100" s="74"/>
      <c r="AS100" s="74"/>
      <c r="AT100" s="74"/>
      <c r="AU100" s="74"/>
      <c r="AV100" s="74"/>
      <c r="AW100" s="74"/>
      <c r="AX100" s="74"/>
      <c r="AY100" s="74"/>
      <c r="AZ100" s="74"/>
      <c r="BA100" s="74"/>
      <c r="BB100" s="74"/>
      <c r="BC100" s="74"/>
      <c r="BD100" s="74"/>
      <c r="BE100" s="74"/>
      <c r="BF100" s="74"/>
      <c r="BG100" s="74"/>
      <c r="BH100" s="74"/>
      <c r="BI100" s="74"/>
      <c r="BJ100" s="74"/>
      <c r="BK100" s="74"/>
      <c r="BL100" s="74"/>
      <c r="BM100" s="74"/>
      <c r="BN100" s="74"/>
      <c r="BO100" s="74"/>
      <c r="BP100" s="74"/>
      <c r="BQ100" s="74"/>
      <c r="BR100" s="74"/>
      <c r="BS100" s="74"/>
      <c r="BT100" s="74"/>
      <c r="BU100" s="74"/>
      <c r="BV100" s="74"/>
      <c r="BW100" s="74"/>
      <c r="BX100" s="74"/>
      <c r="BY100" s="74"/>
      <c r="BZ100" s="74"/>
      <c r="CA100" s="74"/>
      <c r="CB100" s="74"/>
      <c r="CC100" s="74"/>
      <c r="CD100" s="74"/>
      <c r="CE100" s="74"/>
      <c r="CF100" s="74"/>
      <c r="CG100" s="74"/>
      <c r="CH100" s="74"/>
      <c r="CI100" s="74"/>
      <c r="CJ100" s="74"/>
      <c r="CK100" s="74"/>
      <c r="CL100" s="74"/>
      <c r="CM100" s="74"/>
      <c r="CN100" s="74"/>
      <c r="CO100" s="74"/>
      <c r="CP100" s="74"/>
      <c r="CQ100" s="74"/>
      <c r="CR100" s="74"/>
    </row>
    <row r="101" spans="1:96" s="2" customFormat="1" ht="15" customHeight="1">
      <c r="A101" s="82"/>
      <c r="B101" s="108"/>
      <c r="C101" s="109"/>
      <c r="D101" s="142"/>
      <c r="S101" s="157"/>
      <c r="AM101" s="36"/>
      <c r="AN101" s="36"/>
      <c r="AO101" s="36"/>
      <c r="AP101" s="36"/>
      <c r="AQ101" s="36"/>
      <c r="AR101" s="36"/>
      <c r="AS101" s="36"/>
      <c r="AT101" s="36"/>
      <c r="AU101" s="36"/>
      <c r="AV101" s="36"/>
      <c r="AW101" s="36"/>
      <c r="AX101" s="36"/>
      <c r="AY101" s="36"/>
      <c r="AZ101" s="36"/>
      <c r="BA101" s="36"/>
      <c r="BB101" s="36"/>
      <c r="BC101" s="36"/>
      <c r="BD101" s="36"/>
      <c r="BE101" s="36"/>
      <c r="BF101" s="36"/>
      <c r="BG101" s="36"/>
      <c r="BH101" s="36"/>
      <c r="BI101" s="36"/>
      <c r="BJ101" s="36"/>
      <c r="BK101" s="36"/>
      <c r="BL101" s="36"/>
      <c r="BM101" s="36"/>
      <c r="BN101" s="36"/>
      <c r="BO101" s="36"/>
      <c r="BP101" s="36"/>
      <c r="BQ101" s="36"/>
      <c r="BR101" s="36"/>
      <c r="BS101" s="36"/>
      <c r="BT101" s="36"/>
      <c r="BU101" s="36"/>
      <c r="BV101" s="36"/>
      <c r="BW101" s="36"/>
      <c r="BX101" s="36"/>
      <c r="BY101" s="36"/>
      <c r="BZ101" s="36"/>
      <c r="CA101" s="36"/>
      <c r="CB101" s="36"/>
      <c r="CC101" s="36"/>
      <c r="CD101" s="36"/>
      <c r="CE101" s="36"/>
      <c r="CF101" s="36"/>
      <c r="CG101" s="36"/>
      <c r="CH101" s="36"/>
      <c r="CI101" s="36"/>
      <c r="CJ101" s="36"/>
      <c r="CK101" s="36"/>
      <c r="CL101" s="36"/>
      <c r="CM101" s="36"/>
      <c r="CN101" s="36"/>
      <c r="CO101" s="36"/>
      <c r="CP101" s="36"/>
      <c r="CQ101" s="36"/>
      <c r="CR101" s="36"/>
    </row>
    <row r="102" spans="1:96" s="2" customFormat="1" ht="18" thickBot="1">
      <c r="A102" s="815" t="s">
        <v>226</v>
      </c>
      <c r="B102" s="815"/>
      <c r="C102" s="815"/>
      <c r="D102" s="189">
        <f t="shared" ref="D102:AI102" si="0">SUM(D7:D101)</f>
        <v>20253623.290000003</v>
      </c>
      <c r="E102" s="8">
        <f t="shared" si="0"/>
        <v>842950</v>
      </c>
      <c r="F102" s="8">
        <f t="shared" si="0"/>
        <v>143740.54999999999</v>
      </c>
      <c r="G102" s="8">
        <f t="shared" si="0"/>
        <v>0</v>
      </c>
      <c r="H102" s="8">
        <f t="shared" si="0"/>
        <v>5387856.9000000004</v>
      </c>
      <c r="I102" s="8">
        <f t="shared" si="0"/>
        <v>623188.74</v>
      </c>
      <c r="J102" s="8">
        <f t="shared" si="0"/>
        <v>18168549.649999999</v>
      </c>
      <c r="K102" s="8">
        <f t="shared" si="0"/>
        <v>0</v>
      </c>
      <c r="L102" s="8">
        <f t="shared" si="0"/>
        <v>137493.54999999999</v>
      </c>
      <c r="M102" s="8">
        <f t="shared" si="0"/>
        <v>0</v>
      </c>
      <c r="N102" s="8">
        <f t="shared" si="0"/>
        <v>117375</v>
      </c>
      <c r="O102" s="8">
        <f t="shared" si="0"/>
        <v>1272351</v>
      </c>
      <c r="P102" s="8">
        <f t="shared" si="0"/>
        <v>704253</v>
      </c>
      <c r="Q102" s="8">
        <f t="shared" si="0"/>
        <v>352127</v>
      </c>
      <c r="R102" s="8">
        <f t="shared" si="0"/>
        <v>0</v>
      </c>
      <c r="S102" s="8">
        <f t="shared" si="0"/>
        <v>0</v>
      </c>
      <c r="T102" s="8">
        <f t="shared" si="0"/>
        <v>0</v>
      </c>
      <c r="U102" s="8">
        <f t="shared" si="0"/>
        <v>0</v>
      </c>
      <c r="V102" s="8">
        <f t="shared" si="0"/>
        <v>0</v>
      </c>
      <c r="W102" s="8">
        <f t="shared" si="0"/>
        <v>0</v>
      </c>
      <c r="X102" s="8">
        <f t="shared" si="0"/>
        <v>0</v>
      </c>
      <c r="Y102" s="8">
        <f t="shared" si="0"/>
        <v>0</v>
      </c>
      <c r="Z102" s="8">
        <f t="shared" si="0"/>
        <v>0</v>
      </c>
      <c r="AA102" s="8">
        <f t="shared" si="0"/>
        <v>0</v>
      </c>
      <c r="AB102" s="8">
        <f t="shared" si="0"/>
        <v>0</v>
      </c>
      <c r="AC102" s="8">
        <f t="shared" si="0"/>
        <v>0</v>
      </c>
      <c r="AD102" s="8">
        <f t="shared" si="0"/>
        <v>0</v>
      </c>
      <c r="AE102" s="8">
        <f t="shared" si="0"/>
        <v>0</v>
      </c>
      <c r="AF102" s="8">
        <f t="shared" si="0"/>
        <v>0</v>
      </c>
      <c r="AG102" s="8">
        <f t="shared" si="0"/>
        <v>0</v>
      </c>
      <c r="AH102" s="8">
        <f t="shared" si="0"/>
        <v>0</v>
      </c>
      <c r="AI102" s="8">
        <f t="shared" si="0"/>
        <v>0</v>
      </c>
      <c r="AJ102" s="8">
        <f t="shared" ref="AJ102:BO102" si="1">SUM(AJ7:AJ101)</f>
        <v>0</v>
      </c>
      <c r="AK102" s="8">
        <f t="shared" si="1"/>
        <v>0</v>
      </c>
      <c r="AL102" s="8">
        <f t="shared" si="1"/>
        <v>0</v>
      </c>
      <c r="AM102" s="8">
        <f t="shared" si="1"/>
        <v>0</v>
      </c>
      <c r="AN102" s="8">
        <f t="shared" si="1"/>
        <v>0</v>
      </c>
      <c r="AO102" s="8">
        <f t="shared" si="1"/>
        <v>0</v>
      </c>
      <c r="AP102" s="8">
        <f t="shared" si="1"/>
        <v>0</v>
      </c>
      <c r="AQ102" s="8">
        <f t="shared" si="1"/>
        <v>0</v>
      </c>
      <c r="AR102" s="8">
        <f t="shared" si="1"/>
        <v>0</v>
      </c>
      <c r="AS102" s="8">
        <f t="shared" si="1"/>
        <v>0</v>
      </c>
      <c r="AT102" s="8">
        <f t="shared" si="1"/>
        <v>0</v>
      </c>
      <c r="AU102" s="8">
        <f t="shared" si="1"/>
        <v>0</v>
      </c>
      <c r="AV102" s="8">
        <f t="shared" si="1"/>
        <v>0</v>
      </c>
      <c r="AW102" s="8">
        <f t="shared" si="1"/>
        <v>0</v>
      </c>
      <c r="AX102" s="8">
        <f t="shared" si="1"/>
        <v>0</v>
      </c>
      <c r="AY102" s="8">
        <f t="shared" si="1"/>
        <v>0</v>
      </c>
      <c r="AZ102" s="8">
        <f t="shared" si="1"/>
        <v>0</v>
      </c>
      <c r="BA102" s="8">
        <f t="shared" si="1"/>
        <v>0</v>
      </c>
      <c r="BB102" s="8">
        <f t="shared" si="1"/>
        <v>0</v>
      </c>
      <c r="BC102" s="8">
        <f t="shared" si="1"/>
        <v>0</v>
      </c>
      <c r="BD102" s="8">
        <f t="shared" si="1"/>
        <v>0</v>
      </c>
      <c r="BE102" s="8">
        <f t="shared" si="1"/>
        <v>0</v>
      </c>
      <c r="BF102" s="8">
        <f t="shared" si="1"/>
        <v>0</v>
      </c>
      <c r="BG102" s="8">
        <f t="shared" si="1"/>
        <v>0</v>
      </c>
      <c r="BH102" s="8">
        <f t="shared" si="1"/>
        <v>0</v>
      </c>
      <c r="BI102" s="8">
        <f t="shared" si="1"/>
        <v>0</v>
      </c>
      <c r="BJ102" s="8">
        <f t="shared" si="1"/>
        <v>0</v>
      </c>
      <c r="BK102" s="8">
        <f t="shared" si="1"/>
        <v>0</v>
      </c>
      <c r="BL102" s="8">
        <f t="shared" si="1"/>
        <v>0</v>
      </c>
      <c r="BM102" s="8">
        <f t="shared" si="1"/>
        <v>0</v>
      </c>
      <c r="BN102" s="8">
        <f t="shared" si="1"/>
        <v>0</v>
      </c>
      <c r="BO102" s="8">
        <f t="shared" si="1"/>
        <v>0</v>
      </c>
      <c r="BP102" s="8">
        <f t="shared" ref="BP102:CR102" si="2">SUM(BP7:BP101)</f>
        <v>0</v>
      </c>
      <c r="BQ102" s="8">
        <f t="shared" si="2"/>
        <v>0</v>
      </c>
      <c r="BR102" s="8">
        <f t="shared" si="2"/>
        <v>0</v>
      </c>
      <c r="BS102" s="8">
        <f t="shared" si="2"/>
        <v>0</v>
      </c>
      <c r="BT102" s="8">
        <f t="shared" si="2"/>
        <v>0</v>
      </c>
      <c r="BU102" s="8">
        <f t="shared" si="2"/>
        <v>0</v>
      </c>
      <c r="BV102" s="8">
        <f t="shared" si="2"/>
        <v>0</v>
      </c>
      <c r="BW102" s="8">
        <f t="shared" si="2"/>
        <v>0</v>
      </c>
      <c r="BX102" s="8">
        <f t="shared" si="2"/>
        <v>0</v>
      </c>
      <c r="BY102" s="8">
        <f t="shared" si="2"/>
        <v>0</v>
      </c>
      <c r="BZ102" s="8">
        <f t="shared" si="2"/>
        <v>0</v>
      </c>
      <c r="CA102" s="8">
        <f t="shared" si="2"/>
        <v>0</v>
      </c>
      <c r="CB102" s="8">
        <f t="shared" si="2"/>
        <v>0</v>
      </c>
      <c r="CC102" s="8">
        <f t="shared" si="2"/>
        <v>0</v>
      </c>
      <c r="CD102" s="8">
        <f t="shared" si="2"/>
        <v>0</v>
      </c>
      <c r="CE102" s="8">
        <f t="shared" si="2"/>
        <v>0</v>
      </c>
      <c r="CF102" s="8">
        <f t="shared" si="2"/>
        <v>0</v>
      </c>
      <c r="CG102" s="8">
        <f t="shared" si="2"/>
        <v>0</v>
      </c>
      <c r="CH102" s="8">
        <f t="shared" si="2"/>
        <v>0</v>
      </c>
      <c r="CI102" s="8">
        <f t="shared" si="2"/>
        <v>0</v>
      </c>
      <c r="CJ102" s="8">
        <f t="shared" si="2"/>
        <v>368559.22</v>
      </c>
      <c r="CK102" s="8">
        <f t="shared" si="2"/>
        <v>58687.78</v>
      </c>
      <c r="CL102" s="8">
        <f t="shared" si="2"/>
        <v>0</v>
      </c>
      <c r="CM102" s="8">
        <f t="shared" si="2"/>
        <v>0</v>
      </c>
      <c r="CN102" s="8">
        <f t="shared" si="2"/>
        <v>0</v>
      </c>
      <c r="CO102" s="8">
        <f t="shared" si="2"/>
        <v>0</v>
      </c>
      <c r="CP102" s="8">
        <f t="shared" si="2"/>
        <v>0</v>
      </c>
      <c r="CQ102" s="8">
        <f t="shared" si="2"/>
        <v>0</v>
      </c>
      <c r="CR102" s="8">
        <f t="shared" si="2"/>
        <v>0</v>
      </c>
    </row>
    <row r="103" spans="1:96" s="2" customFormat="1" ht="13.8" thickTop="1">
      <c r="A103" s="82"/>
      <c r="B103" s="14"/>
      <c r="C103" s="12"/>
      <c r="D103" s="142"/>
    </row>
    <row r="104" spans="1:96" s="2" customFormat="1">
      <c r="A104" s="82"/>
      <c r="B104" s="14"/>
      <c r="C104" s="3"/>
      <c r="D104" s="190"/>
    </row>
    <row r="105" spans="1:96" s="2" customFormat="1">
      <c r="A105" s="82"/>
      <c r="B105" s="14"/>
      <c r="C105" s="1"/>
      <c r="D105" s="190"/>
    </row>
    <row r="106" spans="1:96" s="2" customFormat="1">
      <c r="A106" s="82"/>
      <c r="B106" s="14"/>
      <c r="C106" s="3"/>
      <c r="D106" s="190"/>
    </row>
    <row r="107" spans="1:96" s="2" customFormat="1">
      <c r="A107" s="82"/>
      <c r="B107" s="14"/>
      <c r="C107" s="3"/>
      <c r="D107" s="190"/>
    </row>
    <row r="108" spans="1:96" s="2" customFormat="1">
      <c r="A108" s="82"/>
      <c r="B108" s="14"/>
      <c r="C108" s="3"/>
      <c r="D108" s="190"/>
    </row>
    <row r="109" spans="1:96" s="2" customFormat="1">
      <c r="A109" s="82"/>
      <c r="B109" s="14"/>
      <c r="C109" s="3"/>
      <c r="D109" s="190"/>
    </row>
    <row r="110" spans="1:96" s="2" customFormat="1">
      <c r="A110" s="82"/>
      <c r="B110" s="14"/>
      <c r="C110" s="3"/>
      <c r="D110" s="190"/>
    </row>
    <row r="111" spans="1:96" s="2" customFormat="1">
      <c r="A111" s="82"/>
      <c r="B111" s="14"/>
      <c r="C111" s="3"/>
      <c r="D111" s="190"/>
    </row>
    <row r="112" spans="1:96" s="2" customFormat="1">
      <c r="A112" s="82"/>
      <c r="B112" s="14"/>
      <c r="C112" s="3"/>
      <c r="D112" s="190"/>
    </row>
    <row r="113" spans="1:71" s="2" customFormat="1">
      <c r="A113" s="82"/>
      <c r="B113" s="14"/>
      <c r="C113" s="3"/>
      <c r="D113" s="190"/>
    </row>
    <row r="114" spans="1:71" s="2" customFormat="1">
      <c r="A114" s="82"/>
      <c r="B114" s="14"/>
      <c r="C114" s="3"/>
      <c r="D114" s="190"/>
      <c r="F114" s="3"/>
      <c r="G114" s="3"/>
      <c r="AF114" s="3"/>
      <c r="AG114" s="3"/>
      <c r="AH114" s="3"/>
      <c r="AI114" s="3"/>
      <c r="AJ114" s="3"/>
    </row>
    <row r="115" spans="1:71" s="2" customFormat="1">
      <c r="A115" s="82"/>
      <c r="B115" s="14"/>
      <c r="C115" s="3"/>
      <c r="D115" s="190"/>
      <c r="F115" s="3"/>
      <c r="G115" s="3"/>
      <c r="AF115" s="3"/>
      <c r="AG115" s="3"/>
      <c r="AH115" s="3"/>
      <c r="AI115" s="3"/>
      <c r="AJ115" s="3"/>
    </row>
    <row r="116" spans="1:71" s="2" customFormat="1">
      <c r="A116" s="82"/>
      <c r="B116" s="14"/>
      <c r="C116" s="3"/>
      <c r="D116" s="190"/>
      <c r="F116" s="3"/>
      <c r="G116" s="3"/>
      <c r="AF116" s="3"/>
      <c r="AG116" s="3"/>
      <c r="AH116" s="3"/>
      <c r="AI116" s="3"/>
      <c r="AJ116" s="3"/>
    </row>
    <row r="117" spans="1:71" s="2" customFormat="1">
      <c r="A117" s="82"/>
      <c r="B117" s="14"/>
      <c r="C117" s="3"/>
      <c r="D117" s="190"/>
      <c r="F117" s="3"/>
      <c r="G117" s="3"/>
      <c r="AF117" s="3"/>
      <c r="AG117" s="3"/>
      <c r="AH117" s="3"/>
      <c r="AI117" s="3"/>
      <c r="AJ117" s="3"/>
    </row>
    <row r="118" spans="1:71" s="2" customFormat="1">
      <c r="A118" s="82"/>
      <c r="B118" s="14"/>
      <c r="C118" s="3"/>
      <c r="D118" s="190"/>
      <c r="F118" s="3"/>
      <c r="G118" s="3"/>
      <c r="AF118" s="3"/>
      <c r="AG118" s="3"/>
      <c r="AH118" s="3"/>
      <c r="AI118" s="3"/>
      <c r="AJ118" s="3"/>
    </row>
    <row r="119" spans="1:71" s="2" customFormat="1">
      <c r="A119" s="82"/>
      <c r="B119" s="14"/>
      <c r="C119" s="3"/>
      <c r="D119" s="190"/>
      <c r="F119" s="3"/>
      <c r="G119" s="3"/>
      <c r="AF119" s="3"/>
      <c r="AG119" s="3"/>
      <c r="AH119" s="3"/>
      <c r="AI119" s="3"/>
      <c r="AJ119" s="3"/>
    </row>
    <row r="120" spans="1:71" s="2" customFormat="1">
      <c r="A120" s="82"/>
      <c r="B120" s="14"/>
      <c r="C120" s="3"/>
      <c r="D120" s="190"/>
    </row>
    <row r="121" spans="1:71" s="2" customFormat="1">
      <c r="A121" s="82"/>
      <c r="B121" s="14"/>
      <c r="C121" s="3"/>
      <c r="D121" s="190"/>
      <c r="BS121" s="109"/>
    </row>
    <row r="122" spans="1:71">
      <c r="C122" s="3"/>
      <c r="D122" s="157"/>
      <c r="E122" s="109"/>
      <c r="F122" s="2"/>
      <c r="G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</row>
    <row r="123" spans="1:71">
      <c r="X123" s="2"/>
    </row>
    <row r="124" spans="1:71">
      <c r="X124" s="2"/>
    </row>
    <row r="125" spans="1:71">
      <c r="X125" s="2"/>
    </row>
    <row r="126" spans="1:71">
      <c r="X126" s="2"/>
    </row>
    <row r="127" spans="1:71">
      <c r="X127" s="2"/>
    </row>
    <row r="128" spans="1:71">
      <c r="X128" s="2"/>
    </row>
    <row r="129" spans="1:38">
      <c r="X129" s="2"/>
    </row>
    <row r="130" spans="1:38">
      <c r="X130" s="2"/>
    </row>
    <row r="131" spans="1:38">
      <c r="X131" s="2"/>
    </row>
    <row r="132" spans="1:38">
      <c r="X132" s="2"/>
    </row>
    <row r="133" spans="1:38">
      <c r="X133" s="2"/>
    </row>
    <row r="134" spans="1:38">
      <c r="X134" s="2"/>
    </row>
    <row r="135" spans="1:38">
      <c r="X135" s="2"/>
    </row>
    <row r="136" spans="1:38">
      <c r="X136" s="2"/>
    </row>
    <row r="137" spans="1:38" s="2" customFormat="1">
      <c r="A137" s="82"/>
      <c r="B137" s="14"/>
      <c r="C137" s="1"/>
      <c r="D137" s="142"/>
      <c r="E137"/>
      <c r="F137"/>
      <c r="G137"/>
      <c r="K137"/>
      <c r="L137"/>
      <c r="M137"/>
      <c r="N137"/>
      <c r="O137"/>
      <c r="P137"/>
      <c r="Q137"/>
      <c r="R137"/>
      <c r="S137"/>
      <c r="T137"/>
      <c r="U137"/>
      <c r="V137"/>
      <c r="W137"/>
      <c r="Y137"/>
      <c r="Z137"/>
      <c r="AA137"/>
      <c r="AB137"/>
      <c r="AC137"/>
      <c r="AD137"/>
      <c r="AE137"/>
      <c r="AF137"/>
      <c r="AG137"/>
      <c r="AH137"/>
      <c r="AI137"/>
      <c r="AJ137"/>
      <c r="AK137"/>
      <c r="AL137"/>
    </row>
    <row r="138" spans="1:38" s="2" customFormat="1">
      <c r="A138" s="82"/>
      <c r="B138" s="14"/>
      <c r="C138" s="3"/>
      <c r="D138" s="190"/>
    </row>
    <row r="139" spans="1:38" s="2" customFormat="1">
      <c r="A139" s="82"/>
      <c r="B139" s="14"/>
      <c r="C139" s="3"/>
      <c r="D139" s="190"/>
    </row>
    <row r="140" spans="1:38" s="2" customFormat="1">
      <c r="A140" s="82"/>
      <c r="B140" s="14"/>
      <c r="C140" s="3"/>
      <c r="D140" s="190"/>
    </row>
    <row r="141" spans="1:38" s="2" customFormat="1">
      <c r="A141" s="82"/>
      <c r="B141" s="14"/>
      <c r="C141" s="3"/>
      <c r="D141" s="190"/>
    </row>
    <row r="142" spans="1:38" s="2" customFormat="1">
      <c r="A142" s="82"/>
      <c r="B142" s="14"/>
      <c r="C142" s="3"/>
      <c r="D142" s="190"/>
    </row>
    <row r="143" spans="1:38" s="2" customFormat="1">
      <c r="A143" s="82"/>
      <c r="B143" s="14"/>
      <c r="C143" s="3"/>
      <c r="D143" s="142"/>
    </row>
    <row r="144" spans="1:38" s="2" customFormat="1">
      <c r="A144" s="82"/>
      <c r="B144" s="14"/>
      <c r="C144" s="3"/>
      <c r="D144" s="216"/>
      <c r="E144" s="3"/>
    </row>
    <row r="145" spans="1:4" s="2" customFormat="1">
      <c r="A145" s="82"/>
      <c r="B145" s="14"/>
      <c r="C145" s="3"/>
      <c r="D145" s="190"/>
    </row>
    <row r="146" spans="1:4" s="2" customFormat="1">
      <c r="A146" s="82"/>
      <c r="B146" s="14"/>
      <c r="C146" s="3"/>
      <c r="D146" s="190"/>
    </row>
    <row r="147" spans="1:4" s="2" customFormat="1">
      <c r="A147" s="82"/>
      <c r="B147" s="14"/>
      <c r="C147" s="3"/>
      <c r="D147" s="190"/>
    </row>
    <row r="148" spans="1:4" s="2" customFormat="1">
      <c r="A148" s="82"/>
      <c r="B148" s="14"/>
      <c r="C148" s="3"/>
      <c r="D148" s="142"/>
    </row>
    <row r="149" spans="1:4" s="2" customFormat="1">
      <c r="A149" s="82"/>
      <c r="B149" s="14"/>
      <c r="C149" s="3"/>
      <c r="D149" s="190"/>
    </row>
    <row r="150" spans="1:4" s="2" customFormat="1">
      <c r="A150" s="82"/>
      <c r="B150" s="14"/>
      <c r="C150" s="3"/>
      <c r="D150" s="190"/>
    </row>
    <row r="151" spans="1:4" s="2" customFormat="1">
      <c r="A151" s="82"/>
      <c r="B151" s="14"/>
      <c r="C151" s="3"/>
      <c r="D151" s="190"/>
    </row>
    <row r="152" spans="1:4" s="2" customFormat="1" ht="24" customHeight="1">
      <c r="A152" s="82"/>
      <c r="B152" s="14"/>
      <c r="C152" s="3"/>
      <c r="D152" s="142"/>
    </row>
    <row r="153" spans="1:4" s="2" customFormat="1">
      <c r="A153" s="82"/>
      <c r="B153" s="14"/>
      <c r="C153" s="3"/>
      <c r="D153" s="142"/>
    </row>
    <row r="154" spans="1:4" s="2" customFormat="1">
      <c r="A154" s="82"/>
      <c r="B154" s="14"/>
      <c r="C154" s="3"/>
      <c r="D154" s="142"/>
    </row>
    <row r="155" spans="1:4" s="2" customFormat="1">
      <c r="A155" s="82"/>
      <c r="B155" s="14"/>
      <c r="C155" s="3"/>
      <c r="D155" s="142"/>
    </row>
    <row r="156" spans="1:4" s="2" customFormat="1">
      <c r="A156" s="82"/>
      <c r="B156" s="14"/>
      <c r="C156" s="3"/>
      <c r="D156" s="142"/>
    </row>
    <row r="157" spans="1:4" s="2" customFormat="1">
      <c r="A157" s="82"/>
      <c r="B157" s="14"/>
      <c r="C157" s="3"/>
      <c r="D157" s="142"/>
    </row>
    <row r="158" spans="1:4" s="2" customFormat="1">
      <c r="A158" s="82"/>
      <c r="B158" s="14"/>
      <c r="C158" s="3"/>
      <c r="D158" s="190"/>
    </row>
    <row r="159" spans="1:4" s="2" customFormat="1">
      <c r="A159" s="82"/>
      <c r="B159" s="14"/>
      <c r="C159" s="3"/>
      <c r="D159" s="190"/>
    </row>
    <row r="160" spans="1:4" s="2" customFormat="1">
      <c r="A160" s="82"/>
      <c r="B160" s="14"/>
      <c r="C160" s="3"/>
      <c r="D160" s="190"/>
    </row>
    <row r="161" spans="1:4" s="2" customFormat="1">
      <c r="A161" s="82"/>
      <c r="B161" s="14"/>
      <c r="C161" s="3"/>
      <c r="D161" s="190"/>
    </row>
    <row r="162" spans="1:4" s="2" customFormat="1">
      <c r="A162" s="82"/>
      <c r="B162" s="14"/>
      <c r="C162" s="3"/>
      <c r="D162" s="142"/>
    </row>
    <row r="163" spans="1:4" s="2" customFormat="1">
      <c r="A163" s="82"/>
      <c r="B163" s="14"/>
      <c r="C163" s="3"/>
      <c r="D163" s="142"/>
    </row>
    <row r="164" spans="1:4" s="2" customFormat="1">
      <c r="A164" s="82"/>
      <c r="B164" s="14"/>
      <c r="C164" s="3"/>
      <c r="D164" s="142"/>
    </row>
    <row r="165" spans="1:4" s="2" customFormat="1">
      <c r="A165" s="82"/>
      <c r="B165" s="14"/>
      <c r="C165" s="3"/>
      <c r="D165" s="142"/>
    </row>
    <row r="166" spans="1:4" s="2" customFormat="1">
      <c r="A166" s="82"/>
      <c r="B166" s="14"/>
      <c r="C166" s="3"/>
      <c r="D166" s="142"/>
    </row>
    <row r="167" spans="1:4" s="2" customFormat="1">
      <c r="A167" s="82"/>
      <c r="B167" s="14"/>
      <c r="C167" s="10"/>
      <c r="D167" s="142"/>
    </row>
    <row r="168" spans="1:4" s="2" customFormat="1">
      <c r="A168" s="82"/>
      <c r="B168" s="14"/>
      <c r="C168" s="3"/>
      <c r="D168" s="142"/>
    </row>
    <row r="169" spans="1:4" s="2" customFormat="1">
      <c r="A169" s="82"/>
      <c r="B169" s="14"/>
      <c r="C169" s="10"/>
      <c r="D169" s="142"/>
    </row>
    <row r="170" spans="1:4" s="2" customFormat="1">
      <c r="A170" s="82"/>
      <c r="B170" s="14"/>
      <c r="C170" s="10"/>
      <c r="D170" s="142"/>
    </row>
    <row r="171" spans="1:4" s="2" customFormat="1">
      <c r="A171" s="82"/>
      <c r="B171" s="14"/>
      <c r="C171" s="3"/>
      <c r="D171" s="142"/>
    </row>
    <row r="172" spans="1:4" s="2" customFormat="1">
      <c r="A172" s="82"/>
      <c r="B172" s="14"/>
      <c r="C172" s="3"/>
      <c r="D172" s="142"/>
    </row>
    <row r="173" spans="1:4" s="2" customFormat="1">
      <c r="A173" s="82"/>
      <c r="B173" s="14"/>
      <c r="C173" s="3"/>
      <c r="D173" s="142"/>
    </row>
    <row r="174" spans="1:4" s="2" customFormat="1">
      <c r="A174" s="82"/>
      <c r="B174" s="14"/>
      <c r="C174" s="3"/>
      <c r="D174" s="142"/>
    </row>
    <row r="175" spans="1:4" s="2" customFormat="1">
      <c r="A175" s="82"/>
      <c r="B175" s="106"/>
      <c r="C175" s="3"/>
      <c r="D175" s="190"/>
    </row>
    <row r="176" spans="1:4" s="2" customFormat="1">
      <c r="A176" s="82"/>
      <c r="B176" s="106"/>
      <c r="C176" s="3"/>
      <c r="D176" s="190"/>
    </row>
    <row r="177" spans="1:4" s="2" customFormat="1">
      <c r="A177" s="82"/>
      <c r="B177" s="14"/>
      <c r="C177" s="3"/>
      <c r="D177" s="142"/>
    </row>
    <row r="178" spans="1:4" s="2" customFormat="1">
      <c r="A178" s="82"/>
      <c r="B178" s="14"/>
      <c r="C178" s="10"/>
      <c r="D178" s="142"/>
    </row>
    <row r="179" spans="1:4" s="2" customFormat="1">
      <c r="A179" s="82"/>
      <c r="B179" s="14"/>
      <c r="C179" s="10"/>
      <c r="D179" s="142"/>
    </row>
    <row r="180" spans="1:4" s="2" customFormat="1">
      <c r="A180" s="82"/>
      <c r="B180" s="14"/>
      <c r="C180" s="10"/>
      <c r="D180" s="142"/>
    </row>
    <row r="181" spans="1:4" s="2" customFormat="1">
      <c r="A181" s="82"/>
      <c r="B181" s="14"/>
      <c r="C181" s="10"/>
      <c r="D181" s="142"/>
    </row>
    <row r="182" spans="1:4" s="2" customFormat="1">
      <c r="A182" s="82"/>
      <c r="B182" s="14"/>
      <c r="C182" s="3"/>
      <c r="D182" s="142"/>
    </row>
    <row r="183" spans="1:4" s="2" customFormat="1">
      <c r="A183" s="82"/>
      <c r="B183" s="14"/>
      <c r="C183" s="3"/>
      <c r="D183" s="142"/>
    </row>
    <row r="184" spans="1:4" s="2" customFormat="1">
      <c r="A184" s="82"/>
      <c r="B184" s="14"/>
      <c r="C184" s="3"/>
      <c r="D184" s="142"/>
    </row>
    <row r="185" spans="1:4" s="2" customFormat="1">
      <c r="A185" s="82"/>
      <c r="B185" s="14"/>
      <c r="C185" s="3"/>
      <c r="D185" s="142"/>
    </row>
    <row r="186" spans="1:4" s="2" customFormat="1">
      <c r="A186" s="82"/>
      <c r="B186" s="14"/>
      <c r="C186" s="3"/>
      <c r="D186" s="142"/>
    </row>
    <row r="187" spans="1:4" s="2" customFormat="1">
      <c r="A187" s="82"/>
      <c r="B187" s="14"/>
      <c r="C187" s="3"/>
      <c r="D187" s="142"/>
    </row>
    <row r="188" spans="1:4" s="2" customFormat="1">
      <c r="A188" s="82"/>
      <c r="B188" s="14"/>
      <c r="C188" s="3"/>
      <c r="D188" s="142"/>
    </row>
    <row r="189" spans="1:4" s="2" customFormat="1">
      <c r="A189" s="82"/>
      <c r="B189" s="14"/>
      <c r="C189" s="3"/>
      <c r="D189" s="142"/>
    </row>
    <row r="190" spans="1:4" s="2" customFormat="1">
      <c r="A190" s="82"/>
      <c r="B190" s="14"/>
      <c r="C190" s="3"/>
      <c r="D190" s="142"/>
    </row>
    <row r="191" spans="1:4" s="2" customFormat="1">
      <c r="A191" s="82"/>
      <c r="B191" s="14"/>
      <c r="C191" s="3"/>
      <c r="D191" s="142"/>
    </row>
    <row r="192" spans="1:4" s="2" customFormat="1">
      <c r="A192" s="82"/>
      <c r="B192" s="14"/>
      <c r="C192" s="3"/>
      <c r="D192" s="142"/>
    </row>
    <row r="193" spans="1:4" s="2" customFormat="1">
      <c r="A193" s="82"/>
      <c r="B193" s="14"/>
      <c r="C193" s="3"/>
      <c r="D193" s="142"/>
    </row>
    <row r="194" spans="1:4" s="2" customFormat="1">
      <c r="A194" s="82"/>
      <c r="B194" s="14"/>
      <c r="C194" s="3"/>
      <c r="D194" s="142"/>
    </row>
    <row r="195" spans="1:4" s="2" customFormat="1">
      <c r="A195" s="82"/>
      <c r="B195" s="14"/>
      <c r="C195" s="3"/>
      <c r="D195" s="142"/>
    </row>
    <row r="196" spans="1:4" s="2" customFormat="1">
      <c r="A196" s="82"/>
      <c r="B196" s="14"/>
      <c r="C196" s="3"/>
      <c r="D196" s="142"/>
    </row>
    <row r="197" spans="1:4" s="2" customFormat="1">
      <c r="A197" s="82"/>
      <c r="B197" s="14"/>
      <c r="C197" s="3"/>
      <c r="D197" s="142"/>
    </row>
    <row r="198" spans="1:4" s="2" customFormat="1">
      <c r="A198" s="82"/>
      <c r="B198" s="14"/>
      <c r="C198" s="3"/>
      <c r="D198" s="142"/>
    </row>
    <row r="199" spans="1:4" s="2" customFormat="1">
      <c r="A199" s="82"/>
      <c r="B199" s="14"/>
      <c r="C199" s="3"/>
      <c r="D199" s="142"/>
    </row>
    <row r="200" spans="1:4" s="2" customFormat="1">
      <c r="A200" s="82"/>
      <c r="B200" s="14"/>
      <c r="C200" s="3"/>
      <c r="D200" s="142"/>
    </row>
    <row r="201" spans="1:4" s="2" customFormat="1">
      <c r="A201" s="82"/>
      <c r="B201" s="14"/>
      <c r="C201" s="3"/>
      <c r="D201" s="142"/>
    </row>
    <row r="202" spans="1:4" s="2" customFormat="1">
      <c r="A202" s="82"/>
      <c r="B202" s="14"/>
      <c r="C202" s="3"/>
      <c r="D202" s="142"/>
    </row>
    <row r="203" spans="1:4" s="2" customFormat="1">
      <c r="A203" s="82"/>
      <c r="B203" s="14"/>
      <c r="C203" s="3"/>
      <c r="D203" s="142"/>
    </row>
    <row r="204" spans="1:4" s="2" customFormat="1">
      <c r="A204" s="82"/>
      <c r="B204" s="14"/>
      <c r="C204" s="3"/>
      <c r="D204" s="142"/>
    </row>
    <row r="205" spans="1:4" s="2" customFormat="1">
      <c r="A205" s="82"/>
      <c r="B205" s="14"/>
      <c r="C205" s="3"/>
      <c r="D205" s="142"/>
    </row>
    <row r="206" spans="1:4" s="2" customFormat="1">
      <c r="A206" s="82"/>
      <c r="B206" s="14"/>
      <c r="C206" s="3"/>
      <c r="D206" s="142"/>
    </row>
    <row r="207" spans="1:4" s="2" customFormat="1">
      <c r="A207" s="82"/>
      <c r="B207" s="14"/>
      <c r="C207" s="3"/>
      <c r="D207" s="142"/>
    </row>
    <row r="208" spans="1:4" s="2" customFormat="1">
      <c r="A208" s="82"/>
      <c r="B208" s="14"/>
      <c r="C208" s="3"/>
      <c r="D208" s="142"/>
    </row>
    <row r="209" spans="1:4" s="2" customFormat="1">
      <c r="A209" s="82"/>
      <c r="B209" s="14"/>
      <c r="C209" s="3"/>
      <c r="D209" s="142"/>
    </row>
    <row r="210" spans="1:4" s="2" customFormat="1">
      <c r="A210" s="82"/>
      <c r="B210" s="14"/>
      <c r="C210" s="3"/>
      <c r="D210" s="142"/>
    </row>
    <row r="211" spans="1:4" s="2" customFormat="1">
      <c r="A211" s="82"/>
      <c r="B211" s="14"/>
      <c r="C211" s="3"/>
      <c r="D211" s="142"/>
    </row>
    <row r="212" spans="1:4" s="2" customFormat="1">
      <c r="A212" s="82"/>
      <c r="B212" s="14"/>
      <c r="C212" s="3"/>
      <c r="D212" s="142"/>
    </row>
    <row r="213" spans="1:4" s="2" customFormat="1">
      <c r="A213" s="82"/>
      <c r="B213" s="14"/>
      <c r="C213" s="3"/>
      <c r="D213" s="142"/>
    </row>
    <row r="214" spans="1:4" s="2" customFormat="1">
      <c r="A214" s="82"/>
      <c r="B214" s="14"/>
      <c r="C214" s="3"/>
      <c r="D214" s="142"/>
    </row>
    <row r="215" spans="1:4" s="2" customFormat="1">
      <c r="A215" s="82"/>
      <c r="B215" s="14"/>
      <c r="C215" s="3"/>
      <c r="D215" s="142"/>
    </row>
    <row r="216" spans="1:4" s="2" customFormat="1">
      <c r="A216" s="82"/>
      <c r="B216" s="14"/>
      <c r="C216" s="3"/>
      <c r="D216" s="142"/>
    </row>
    <row r="217" spans="1:4" s="2" customFormat="1">
      <c r="A217" s="82"/>
      <c r="B217" s="14"/>
      <c r="C217" s="3"/>
      <c r="D217" s="142"/>
    </row>
    <row r="218" spans="1:4" s="2" customFormat="1">
      <c r="A218" s="82"/>
      <c r="B218" s="14"/>
      <c r="C218" s="3"/>
      <c r="D218" s="142"/>
    </row>
    <row r="219" spans="1:4" s="2" customFormat="1">
      <c r="A219" s="82"/>
      <c r="B219" s="14"/>
      <c r="C219" s="3"/>
      <c r="D219" s="142"/>
    </row>
    <row r="220" spans="1:4" s="2" customFormat="1">
      <c r="A220" s="82"/>
      <c r="B220" s="14"/>
      <c r="C220" s="3"/>
      <c r="D220" s="142"/>
    </row>
    <row r="221" spans="1:4" s="2" customFormat="1">
      <c r="A221" s="82"/>
      <c r="B221" s="14"/>
      <c r="C221" s="3"/>
      <c r="D221" s="142"/>
    </row>
    <row r="222" spans="1:4" s="2" customFormat="1">
      <c r="A222" s="82"/>
      <c r="B222" s="14"/>
      <c r="C222" s="3"/>
      <c r="D222" s="142"/>
    </row>
    <row r="223" spans="1:4" s="2" customFormat="1">
      <c r="A223" s="82"/>
      <c r="B223" s="14"/>
      <c r="C223" s="3"/>
      <c r="D223" s="142"/>
    </row>
    <row r="224" spans="1:4" s="2" customFormat="1">
      <c r="A224" s="82"/>
      <c r="B224" s="14"/>
      <c r="C224" s="3"/>
      <c r="D224" s="142"/>
    </row>
    <row r="225" spans="1:4" s="2" customFormat="1">
      <c r="A225" s="82"/>
      <c r="B225" s="14"/>
      <c r="C225" s="3"/>
      <c r="D225" s="142"/>
    </row>
    <row r="226" spans="1:4" s="2" customFormat="1">
      <c r="A226" s="82"/>
      <c r="B226" s="14"/>
      <c r="C226" s="3"/>
      <c r="D226" s="142"/>
    </row>
    <row r="227" spans="1:4" s="2" customFormat="1">
      <c r="A227" s="82"/>
      <c r="B227" s="14"/>
      <c r="C227" s="3"/>
      <c r="D227" s="142"/>
    </row>
    <row r="228" spans="1:4" s="2" customFormat="1">
      <c r="A228" s="82"/>
      <c r="B228" s="14"/>
      <c r="C228" s="3"/>
      <c r="D228" s="142"/>
    </row>
    <row r="229" spans="1:4" s="2" customFormat="1">
      <c r="A229" s="82"/>
      <c r="B229" s="14"/>
      <c r="C229" s="3"/>
      <c r="D229" s="142"/>
    </row>
    <row r="230" spans="1:4" s="2" customFormat="1">
      <c r="A230" s="82"/>
      <c r="B230" s="14"/>
      <c r="C230" s="3"/>
      <c r="D230" s="142"/>
    </row>
    <row r="231" spans="1:4" s="2" customFormat="1">
      <c r="A231" s="82"/>
      <c r="B231" s="14"/>
      <c r="C231" s="3"/>
      <c r="D231" s="142"/>
    </row>
    <row r="232" spans="1:4" s="2" customFormat="1">
      <c r="A232" s="82"/>
      <c r="B232" s="14"/>
      <c r="C232" s="3"/>
      <c r="D232" s="142"/>
    </row>
    <row r="233" spans="1:4" s="2" customFormat="1">
      <c r="A233" s="82"/>
      <c r="B233" s="14"/>
      <c r="C233" s="3"/>
      <c r="D233" s="142"/>
    </row>
    <row r="234" spans="1:4" s="2" customFormat="1">
      <c r="A234" s="82"/>
      <c r="B234" s="14"/>
      <c r="C234" s="3"/>
      <c r="D234" s="142"/>
    </row>
    <row r="235" spans="1:4" s="2" customFormat="1">
      <c r="A235" s="82"/>
      <c r="B235" s="14"/>
      <c r="C235" s="3"/>
      <c r="D235" s="142"/>
    </row>
    <row r="236" spans="1:4" s="2" customFormat="1">
      <c r="A236" s="82"/>
      <c r="B236" s="14"/>
      <c r="C236" s="3"/>
      <c r="D236" s="142"/>
    </row>
    <row r="237" spans="1:4" s="2" customFormat="1">
      <c r="A237" s="82"/>
      <c r="B237" s="14"/>
      <c r="C237" s="3"/>
      <c r="D237" s="142"/>
    </row>
    <row r="238" spans="1:4" s="2" customFormat="1">
      <c r="A238" s="82"/>
      <c r="B238" s="14"/>
      <c r="C238" s="3"/>
      <c r="D238" s="142"/>
    </row>
    <row r="239" spans="1:4" s="2" customFormat="1">
      <c r="A239" s="82"/>
      <c r="B239" s="14"/>
      <c r="C239" s="3"/>
      <c r="D239" s="142"/>
    </row>
    <row r="240" spans="1:4" s="2" customFormat="1">
      <c r="A240" s="82"/>
      <c r="B240" s="14"/>
      <c r="C240" s="3"/>
      <c r="D240" s="142"/>
    </row>
    <row r="241" spans="1:4" s="2" customFormat="1">
      <c r="A241" s="82"/>
      <c r="B241" s="14"/>
      <c r="C241" s="3"/>
      <c r="D241" s="142"/>
    </row>
    <row r="242" spans="1:4" s="2" customFormat="1">
      <c r="A242" s="82"/>
      <c r="B242" s="14"/>
      <c r="C242" s="3"/>
      <c r="D242" s="142"/>
    </row>
    <row r="243" spans="1:4" s="2" customFormat="1">
      <c r="A243" s="82"/>
      <c r="B243" s="14"/>
      <c r="C243" s="3"/>
      <c r="D243" s="142"/>
    </row>
    <row r="244" spans="1:4" s="2" customFormat="1">
      <c r="A244" s="82"/>
      <c r="B244" s="14"/>
      <c r="C244" s="3"/>
      <c r="D244" s="142"/>
    </row>
    <row r="245" spans="1:4" s="2" customFormat="1">
      <c r="A245" s="82"/>
      <c r="B245" s="14"/>
      <c r="C245" s="3"/>
      <c r="D245" s="142"/>
    </row>
    <row r="246" spans="1:4" s="2" customFormat="1">
      <c r="A246" s="82"/>
      <c r="B246" s="14"/>
      <c r="C246" s="3"/>
      <c r="D246" s="142"/>
    </row>
    <row r="247" spans="1:4" s="2" customFormat="1">
      <c r="A247" s="82"/>
      <c r="B247" s="14"/>
      <c r="C247" s="3"/>
      <c r="D247" s="142"/>
    </row>
    <row r="248" spans="1:4" s="2" customFormat="1">
      <c r="A248" s="82"/>
      <c r="B248" s="14"/>
      <c r="C248" s="3"/>
      <c r="D248" s="142"/>
    </row>
    <row r="249" spans="1:4" s="2" customFormat="1">
      <c r="A249" s="82"/>
      <c r="B249" s="14"/>
      <c r="C249" s="3"/>
      <c r="D249" s="142"/>
    </row>
    <row r="250" spans="1:4" s="2" customFormat="1">
      <c r="A250" s="82"/>
      <c r="B250" s="14"/>
      <c r="C250" s="3"/>
      <c r="D250" s="142"/>
    </row>
    <row r="251" spans="1:4" s="2" customFormat="1">
      <c r="A251" s="82"/>
      <c r="B251" s="14"/>
      <c r="C251" s="3"/>
      <c r="D251" s="142"/>
    </row>
    <row r="252" spans="1:4" s="2" customFormat="1">
      <c r="A252" s="82"/>
      <c r="B252" s="14"/>
      <c r="C252" s="3"/>
      <c r="D252" s="142"/>
    </row>
    <row r="253" spans="1:4" s="2" customFormat="1">
      <c r="A253" s="82"/>
      <c r="B253" s="14"/>
      <c r="C253" s="3"/>
      <c r="D253" s="142"/>
    </row>
    <row r="254" spans="1:4" s="2" customFormat="1">
      <c r="A254" s="82"/>
      <c r="B254" s="14"/>
      <c r="C254" s="3"/>
      <c r="D254" s="142"/>
    </row>
    <row r="255" spans="1:4" s="2" customFormat="1">
      <c r="A255" s="82"/>
      <c r="B255" s="14"/>
      <c r="C255" s="3"/>
      <c r="D255" s="142"/>
    </row>
    <row r="256" spans="1:4" s="2" customFormat="1">
      <c r="A256" s="82"/>
      <c r="B256" s="14"/>
      <c r="C256" s="3"/>
      <c r="D256" s="142"/>
    </row>
    <row r="257" spans="1:4" s="2" customFormat="1">
      <c r="A257" s="82"/>
      <c r="B257" s="14"/>
      <c r="C257" s="3"/>
      <c r="D257" s="142"/>
    </row>
    <row r="258" spans="1:4" s="2" customFormat="1">
      <c r="A258" s="82"/>
      <c r="B258" s="14"/>
      <c r="C258" s="3"/>
      <c r="D258" s="142"/>
    </row>
    <row r="259" spans="1:4" s="2" customFormat="1">
      <c r="A259" s="82"/>
      <c r="B259" s="14"/>
      <c r="C259" s="3"/>
      <c r="D259" s="142"/>
    </row>
    <row r="260" spans="1:4" s="2" customFormat="1">
      <c r="A260" s="82"/>
      <c r="B260" s="14"/>
      <c r="C260" s="3"/>
      <c r="D260" s="142"/>
    </row>
    <row r="261" spans="1:4" s="2" customFormat="1">
      <c r="A261" s="82"/>
      <c r="B261" s="14"/>
      <c r="C261" s="3"/>
      <c r="D261" s="142"/>
    </row>
    <row r="262" spans="1:4" s="2" customFormat="1">
      <c r="A262" s="82"/>
      <c r="B262" s="14"/>
      <c r="C262" s="3"/>
      <c r="D262" s="142"/>
    </row>
    <row r="263" spans="1:4" s="2" customFormat="1">
      <c r="A263" s="82"/>
      <c r="B263" s="14"/>
      <c r="C263" s="3"/>
      <c r="D263" s="142"/>
    </row>
    <row r="264" spans="1:4" s="2" customFormat="1">
      <c r="A264" s="82"/>
      <c r="B264" s="14"/>
      <c r="C264" s="3"/>
      <c r="D264" s="142"/>
    </row>
    <row r="265" spans="1:4" s="2" customFormat="1">
      <c r="A265" s="82"/>
      <c r="B265" s="14"/>
      <c r="C265" s="3"/>
      <c r="D265" s="142"/>
    </row>
  </sheetData>
  <mergeCells count="1">
    <mergeCell ref="A102:C102"/>
  </mergeCells>
  <phoneticPr fontId="48" type="noConversion"/>
  <printOptions horizontalCentered="1" verticalCentered="1"/>
  <pageMargins left="0.75" right="0.75" top="1" bottom="1" header="0" footer="0"/>
  <pageSetup scale="62" orientation="portrait" horizontalDpi="120" verticalDpi="72" r:id="rId1"/>
  <headerFooter alignWithMargins="0"/>
  <legacy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Hoja9">
    <tabColor theme="6" tint="0.39997558519241921"/>
  </sheetPr>
  <dimension ref="A1:IV179"/>
  <sheetViews>
    <sheetView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 activeCell="A277" sqref="A13:XFD277"/>
    </sheetView>
  </sheetViews>
  <sheetFormatPr baseColWidth="10" defaultColWidth="8.88671875" defaultRowHeight="13.2"/>
  <cols>
    <col min="1" max="1" width="15.44140625" style="82" customWidth="1"/>
    <col min="2" max="2" width="10.109375" style="14" customWidth="1"/>
    <col min="3" max="3" width="42.6640625" style="1" customWidth="1"/>
    <col min="4" max="4" width="14.6640625" style="2" customWidth="1"/>
    <col min="5" max="5" width="16.5546875" customWidth="1"/>
    <col min="6" max="7" width="13.6640625" customWidth="1"/>
    <col min="8" max="8" width="13.33203125" style="2" bestFit="1" customWidth="1"/>
    <col min="9" max="9" width="16.44140625" style="2" customWidth="1"/>
    <col min="10" max="10" width="12.33203125" style="2" bestFit="1" customWidth="1"/>
    <col min="11" max="11" width="13" customWidth="1"/>
    <col min="12" max="12" width="12.6640625" customWidth="1"/>
    <col min="13" max="13" width="13.33203125" customWidth="1"/>
    <col min="14" max="14" width="11.6640625" customWidth="1"/>
    <col min="15" max="15" width="11.44140625" customWidth="1"/>
    <col min="16" max="16" width="12.33203125" bestFit="1" customWidth="1"/>
    <col min="17" max="17" width="11.6640625" customWidth="1"/>
    <col min="18" max="18" width="13" customWidth="1"/>
    <col min="19" max="20" width="11.6640625" customWidth="1"/>
    <col min="21" max="21" width="11.44140625" customWidth="1"/>
    <col min="22" max="22" width="13.33203125" customWidth="1"/>
    <col min="23" max="23" width="11.5546875" bestFit="1" customWidth="1"/>
    <col min="24" max="24" width="11.6640625" customWidth="1"/>
    <col min="25" max="25" width="11.44140625" customWidth="1"/>
    <col min="26" max="26" width="13.88671875" customWidth="1"/>
    <col min="27" max="27" width="12.33203125" bestFit="1" customWidth="1"/>
    <col min="28" max="28" width="13.109375" customWidth="1"/>
    <col min="29" max="29" width="11.44140625" customWidth="1"/>
    <col min="30" max="33" width="11.6640625" customWidth="1"/>
    <col min="34" max="34" width="11.5546875" bestFit="1" customWidth="1"/>
    <col min="35" max="35" width="13.33203125" bestFit="1" customWidth="1"/>
    <col min="36" max="36" width="11.88671875" bestFit="1" customWidth="1"/>
    <col min="37" max="37" width="12.33203125" bestFit="1" customWidth="1"/>
    <col min="38" max="39" width="11.44140625" customWidth="1"/>
    <col min="40" max="40" width="12.88671875" bestFit="1" customWidth="1"/>
    <col min="41" max="41" width="11.44140625" customWidth="1"/>
    <col min="42" max="42" width="12.33203125" bestFit="1" customWidth="1"/>
    <col min="43" max="43" width="12.6640625" bestFit="1" customWidth="1"/>
    <col min="44" max="44" width="12.6640625" customWidth="1"/>
    <col min="45" max="45" width="11.5546875" bestFit="1" customWidth="1"/>
    <col min="46" max="46" width="12.33203125" customWidth="1"/>
    <col min="47" max="47" width="11.5546875" bestFit="1" customWidth="1"/>
    <col min="48" max="48" width="11.44140625" customWidth="1"/>
    <col min="49" max="49" width="11.6640625" bestFit="1" customWidth="1"/>
    <col min="50" max="50" width="11.44140625" customWidth="1"/>
    <col min="51" max="51" width="11.6640625" bestFit="1" customWidth="1"/>
    <col min="52" max="52" width="11.44140625" customWidth="1"/>
    <col min="53" max="53" width="11.5546875" bestFit="1" customWidth="1"/>
    <col min="54" max="54" width="12.88671875" bestFit="1" customWidth="1"/>
    <col min="55" max="55" width="12.6640625" bestFit="1" customWidth="1"/>
    <col min="56" max="57" width="11.44140625" customWidth="1"/>
    <col min="58" max="58" width="12.6640625" customWidth="1"/>
    <col min="59" max="59" width="11.44140625" customWidth="1"/>
    <col min="60" max="60" width="13.5546875" customWidth="1"/>
    <col min="61" max="63" width="11.44140625" customWidth="1"/>
    <col min="64" max="64" width="11.6640625" bestFit="1" customWidth="1"/>
    <col min="65" max="65" width="11.44140625" customWidth="1"/>
    <col min="66" max="66" width="11.5546875" bestFit="1" customWidth="1"/>
    <col min="67" max="67" width="11.6640625" bestFit="1" customWidth="1"/>
    <col min="68" max="68" width="14.33203125" customWidth="1"/>
    <col min="69" max="69" width="11.6640625" bestFit="1" customWidth="1"/>
    <col min="70" max="70" width="12.33203125" customWidth="1"/>
    <col min="71" max="71" width="15.44140625" customWidth="1"/>
    <col min="72" max="73" width="11.6640625" customWidth="1"/>
    <col min="74" max="74" width="14.88671875" customWidth="1"/>
    <col min="75" max="75" width="14.33203125" bestFit="1" customWidth="1"/>
    <col min="76" max="76" width="12.88671875" bestFit="1" customWidth="1"/>
    <col min="77" max="77" width="11.6640625" bestFit="1" customWidth="1"/>
    <col min="78" max="78" width="13.5546875" style="2" customWidth="1"/>
    <col min="79" max="79" width="13.33203125" style="2" customWidth="1"/>
    <col min="80" max="81" width="14.88671875" style="2" customWidth="1"/>
    <col min="82" max="84" width="13.5546875" style="2" customWidth="1"/>
    <col min="85" max="85" width="11.6640625" style="2" bestFit="1" customWidth="1"/>
    <col min="86" max="86" width="13.33203125" style="2" bestFit="1" customWidth="1"/>
    <col min="87" max="87" width="11.44140625" style="2" customWidth="1"/>
    <col min="88" max="88" width="12.33203125" style="2" bestFit="1" customWidth="1"/>
    <col min="89" max="89" width="13.44140625" style="2" customWidth="1"/>
    <col min="90" max="90" width="11.44140625" style="2" customWidth="1"/>
    <col min="91" max="91" width="11.6640625" style="2" bestFit="1" customWidth="1"/>
    <col min="92" max="92" width="11.6640625" bestFit="1" customWidth="1"/>
    <col min="93" max="95" width="18.109375" customWidth="1"/>
    <col min="96" max="256" width="11.44140625" customWidth="1"/>
  </cols>
  <sheetData>
    <row r="1" spans="1:256">
      <c r="A1" s="115" t="s">
        <v>0</v>
      </c>
    </row>
    <row r="2" spans="1:256">
      <c r="A2" s="115" t="s">
        <v>1</v>
      </c>
      <c r="K2" s="74">
        <f>+'CK GASTOS OSN AC MES 1'!K9-'CK GASTOS OSN AC MES 1'!K8</f>
        <v>0</v>
      </c>
    </row>
    <row r="3" spans="1:256">
      <c r="A3" s="115" t="s">
        <v>2</v>
      </c>
    </row>
    <row r="4" spans="1:256">
      <c r="A4" s="115" t="s">
        <v>1033</v>
      </c>
    </row>
    <row r="5" spans="1:256">
      <c r="BZ5"/>
    </row>
    <row r="6" spans="1:256" s="114" customFormat="1">
      <c r="A6" s="116" t="s">
        <v>4</v>
      </c>
      <c r="B6" s="113" t="s">
        <v>432</v>
      </c>
      <c r="C6" s="113" t="s">
        <v>6</v>
      </c>
      <c r="D6" s="113" t="s">
        <v>7</v>
      </c>
      <c r="E6" s="113" t="s">
        <v>8</v>
      </c>
      <c r="F6" s="113" t="s">
        <v>9</v>
      </c>
      <c r="G6" s="113" t="s">
        <v>10</v>
      </c>
      <c r="H6" s="113" t="s">
        <v>11</v>
      </c>
      <c r="I6" s="113" t="s">
        <v>12</v>
      </c>
      <c r="J6" s="113" t="s">
        <v>13</v>
      </c>
      <c r="K6" s="113" t="s">
        <v>14</v>
      </c>
      <c r="L6" s="113" t="s">
        <v>15</v>
      </c>
      <c r="M6" s="113" t="s">
        <v>16</v>
      </c>
      <c r="N6" s="113" t="s">
        <v>17</v>
      </c>
      <c r="O6" s="113" t="s">
        <v>18</v>
      </c>
      <c r="P6" s="113" t="s">
        <v>19</v>
      </c>
      <c r="Q6" s="113" t="s">
        <v>20</v>
      </c>
      <c r="R6" s="113" t="s">
        <v>22</v>
      </c>
      <c r="S6" s="113" t="s">
        <v>23</v>
      </c>
      <c r="T6" s="113" t="s">
        <v>26</v>
      </c>
      <c r="U6" s="113" t="s">
        <v>27</v>
      </c>
      <c r="V6" s="113" t="s">
        <v>28</v>
      </c>
      <c r="W6" s="113" t="s">
        <v>29</v>
      </c>
      <c r="X6" s="113" t="s">
        <v>30</v>
      </c>
      <c r="Y6" s="113" t="s">
        <v>31</v>
      </c>
      <c r="Z6" s="113" t="s">
        <v>32</v>
      </c>
      <c r="AA6" s="113" t="s">
        <v>33</v>
      </c>
      <c r="AB6" s="113" t="s">
        <v>34</v>
      </c>
      <c r="AC6" s="113" t="s">
        <v>35</v>
      </c>
      <c r="AD6" s="113" t="s">
        <v>36</v>
      </c>
      <c r="AE6" s="113" t="s">
        <v>38</v>
      </c>
      <c r="AF6" s="113" t="s">
        <v>39</v>
      </c>
      <c r="AG6" s="113" t="s">
        <v>40</v>
      </c>
      <c r="AH6" s="113" t="s">
        <v>41</v>
      </c>
      <c r="AI6" s="113" t="s">
        <v>42</v>
      </c>
      <c r="AJ6" s="113" t="s">
        <v>43</v>
      </c>
      <c r="AK6" s="113" t="s">
        <v>44</v>
      </c>
      <c r="AL6" s="113" t="s">
        <v>45</v>
      </c>
      <c r="AM6" s="113" t="s">
        <v>46</v>
      </c>
      <c r="AN6" s="113" t="s">
        <v>47</v>
      </c>
      <c r="AO6" s="113" t="s">
        <v>48</v>
      </c>
      <c r="AP6" s="113" t="s">
        <v>49</v>
      </c>
      <c r="AQ6" s="113" t="s">
        <v>51</v>
      </c>
      <c r="AR6" s="113" t="s">
        <v>52</v>
      </c>
      <c r="AS6" s="113" t="s">
        <v>53</v>
      </c>
      <c r="AT6" s="113" t="s">
        <v>54</v>
      </c>
      <c r="AU6" s="113" t="s">
        <v>55</v>
      </c>
      <c r="AV6" s="113" t="s">
        <v>56</v>
      </c>
      <c r="AW6" s="113" t="s">
        <v>57</v>
      </c>
      <c r="AX6" s="113" t="s">
        <v>60</v>
      </c>
      <c r="AY6" s="113" t="s">
        <v>61</v>
      </c>
      <c r="AZ6" s="113" t="s">
        <v>62</v>
      </c>
      <c r="BA6" s="113" t="s">
        <v>63</v>
      </c>
      <c r="BB6" s="113" t="s">
        <v>64</v>
      </c>
      <c r="BC6" s="113" t="s">
        <v>65</v>
      </c>
      <c r="BD6" s="113" t="s">
        <v>66</v>
      </c>
      <c r="BE6" s="113" t="s">
        <v>67</v>
      </c>
      <c r="BF6" s="113" t="s">
        <v>68</v>
      </c>
      <c r="BG6" s="113" t="s">
        <v>69</v>
      </c>
      <c r="BH6" s="113" t="s">
        <v>70</v>
      </c>
      <c r="BI6" s="113" t="s">
        <v>71</v>
      </c>
      <c r="BJ6" s="113" t="s">
        <v>72</v>
      </c>
      <c r="BK6" s="113" t="s">
        <v>73</v>
      </c>
      <c r="BL6" s="113" t="s">
        <v>74</v>
      </c>
      <c r="BM6" s="113" t="s">
        <v>75</v>
      </c>
      <c r="BN6" s="113" t="s">
        <v>76</v>
      </c>
      <c r="BO6" s="113" t="s">
        <v>77</v>
      </c>
      <c r="BP6" s="113" t="s">
        <v>78</v>
      </c>
      <c r="BQ6" s="113" t="s">
        <v>79</v>
      </c>
      <c r="BR6" s="113" t="s">
        <v>80</v>
      </c>
      <c r="BS6" s="113" t="s">
        <v>81</v>
      </c>
      <c r="BT6" s="113" t="s">
        <v>82</v>
      </c>
      <c r="BU6" s="113" t="s">
        <v>83</v>
      </c>
      <c r="BV6" s="113" t="s">
        <v>84</v>
      </c>
      <c r="BW6" s="113" t="s">
        <v>85</v>
      </c>
      <c r="BX6" s="113" t="s">
        <v>86</v>
      </c>
      <c r="BY6" s="113" t="s">
        <v>87</v>
      </c>
      <c r="BZ6" s="113" t="s">
        <v>88</v>
      </c>
      <c r="CA6" s="113" t="s">
        <v>89</v>
      </c>
      <c r="CB6" s="113" t="s">
        <v>90</v>
      </c>
      <c r="CC6" s="113" t="s">
        <v>91</v>
      </c>
      <c r="CD6" s="113" t="s">
        <v>92</v>
      </c>
      <c r="CE6" s="113" t="s">
        <v>93</v>
      </c>
      <c r="CF6" s="113" t="s">
        <v>94</v>
      </c>
      <c r="CG6" s="113" t="s">
        <v>96</v>
      </c>
      <c r="CH6" s="113" t="s">
        <v>97</v>
      </c>
      <c r="CI6" s="113" t="s">
        <v>100</v>
      </c>
      <c r="CJ6" s="113" t="s">
        <v>99</v>
      </c>
      <c r="CK6" s="113" t="s">
        <v>101</v>
      </c>
    </row>
    <row r="7" spans="1:256" s="5" customFormat="1" ht="15" customHeight="1">
      <c r="A7" s="227"/>
      <c r="B7" s="227"/>
      <c r="C7" s="227"/>
      <c r="D7" s="109"/>
      <c r="E7" s="109"/>
      <c r="F7" s="109"/>
      <c r="G7" s="109"/>
      <c r="H7" s="109"/>
      <c r="I7" s="109"/>
      <c r="J7" s="109"/>
      <c r="K7" s="109"/>
      <c r="L7" s="109"/>
      <c r="M7" s="109"/>
      <c r="N7" s="109"/>
      <c r="O7" s="109"/>
      <c r="P7" s="109"/>
      <c r="Q7" s="109"/>
      <c r="R7" s="109"/>
      <c r="S7" s="109"/>
      <c r="T7" s="109"/>
      <c r="U7" s="109"/>
      <c r="V7" s="109"/>
      <c r="W7" s="109"/>
      <c r="X7" s="109"/>
      <c r="Y7" s="109"/>
      <c r="Z7" s="109"/>
      <c r="AA7" s="109"/>
      <c r="AB7" s="109"/>
      <c r="AC7" s="109"/>
      <c r="AD7" s="109"/>
      <c r="AE7" s="109"/>
      <c r="AF7" s="109"/>
      <c r="AG7" s="109"/>
      <c r="AH7" s="109"/>
      <c r="AI7" s="109"/>
      <c r="AJ7" s="109"/>
      <c r="AK7" s="109"/>
      <c r="AL7" s="109"/>
      <c r="AM7" s="109"/>
      <c r="AN7" s="109"/>
      <c r="AO7" s="109"/>
      <c r="AP7" s="109"/>
      <c r="AQ7" s="109"/>
      <c r="AR7" s="109"/>
      <c r="AS7" s="109"/>
      <c r="AT7" s="109"/>
      <c r="AU7" s="109"/>
      <c r="AV7" s="109"/>
      <c r="AW7" s="109"/>
      <c r="AX7" s="109"/>
      <c r="AY7" s="109"/>
      <c r="AZ7" s="109"/>
      <c r="BA7" s="109"/>
      <c r="BB7" s="109"/>
      <c r="BC7" s="109"/>
      <c r="BD7" s="109"/>
      <c r="BE7" s="109"/>
      <c r="BF7" s="109"/>
      <c r="BG7" s="109"/>
      <c r="BH7" s="109"/>
      <c r="BI7" s="109"/>
      <c r="BJ7" s="109"/>
      <c r="BK7" s="109"/>
      <c r="BL7" s="109"/>
      <c r="BM7" s="109"/>
      <c r="BN7" s="109"/>
      <c r="BO7" s="109"/>
      <c r="BP7" s="109"/>
      <c r="BQ7" s="109"/>
      <c r="BR7" s="109"/>
      <c r="BS7" s="109"/>
      <c r="BT7" s="109"/>
      <c r="BU7" s="109"/>
      <c r="BV7" s="109"/>
      <c r="BW7" s="109"/>
      <c r="BX7" s="109"/>
      <c r="BY7" s="109"/>
      <c r="BZ7" s="109"/>
      <c r="CA7" s="109"/>
      <c r="CB7" s="109"/>
      <c r="CC7" s="109"/>
      <c r="CD7" s="109"/>
      <c r="CE7" s="109"/>
      <c r="CF7" s="109"/>
      <c r="CG7" s="109"/>
      <c r="CH7" s="109"/>
      <c r="CI7" s="109"/>
      <c r="CJ7" s="109"/>
      <c r="CK7" s="109"/>
      <c r="CL7" s="109"/>
      <c r="CM7" s="109"/>
      <c r="CN7" s="227"/>
      <c r="CO7" s="227"/>
      <c r="CP7" s="227"/>
      <c r="CQ7" s="227"/>
      <c r="CR7" s="227"/>
      <c r="CS7" s="227"/>
      <c r="CT7" s="227"/>
      <c r="CU7" s="227"/>
      <c r="CV7" s="227"/>
      <c r="CW7" s="227"/>
      <c r="CX7" s="227"/>
      <c r="CY7" s="227"/>
      <c r="CZ7" s="227"/>
      <c r="DA7" s="227"/>
      <c r="DB7" s="227"/>
      <c r="DC7" s="227"/>
      <c r="DD7" s="227"/>
      <c r="DE7" s="227"/>
      <c r="DF7" s="227"/>
      <c r="DG7" s="227"/>
      <c r="DH7" s="227"/>
      <c r="DI7" s="227"/>
      <c r="DJ7" s="227"/>
      <c r="DK7" s="227"/>
      <c r="DL7" s="227"/>
      <c r="DM7" s="227"/>
      <c r="DN7" s="227"/>
      <c r="DO7" s="227"/>
      <c r="DP7" s="227"/>
      <c r="DQ7" s="227"/>
      <c r="DR7" s="227"/>
      <c r="DS7" s="227"/>
      <c r="DT7" s="227"/>
      <c r="DU7" s="227"/>
      <c r="DV7" s="227"/>
      <c r="DW7" s="227"/>
      <c r="DX7" s="227"/>
      <c r="DY7" s="227"/>
      <c r="DZ7" s="227"/>
      <c r="EA7" s="227"/>
      <c r="EB7" s="227"/>
      <c r="EC7" s="227"/>
      <c r="ED7" s="227"/>
      <c r="EE7" s="227"/>
      <c r="EF7" s="227"/>
      <c r="EG7" s="227"/>
      <c r="EH7" s="227"/>
      <c r="EI7" s="227"/>
      <c r="EJ7" s="227"/>
      <c r="EK7" s="227"/>
      <c r="EL7" s="227"/>
      <c r="EM7" s="227"/>
      <c r="EN7" s="227"/>
      <c r="EO7" s="227"/>
      <c r="EP7" s="227"/>
      <c r="EQ7" s="227"/>
      <c r="ER7" s="227"/>
      <c r="ES7" s="227"/>
      <c r="ET7" s="227"/>
      <c r="EU7" s="227"/>
      <c r="EV7" s="227"/>
      <c r="EW7" s="227"/>
      <c r="EX7" s="227"/>
      <c r="EY7" s="227"/>
      <c r="EZ7" s="227"/>
      <c r="FA7" s="227"/>
      <c r="FB7" s="227"/>
      <c r="FC7" s="227"/>
      <c r="FD7" s="227"/>
      <c r="FE7" s="227"/>
      <c r="FF7" s="227"/>
      <c r="FG7" s="227"/>
      <c r="FH7" s="227"/>
      <c r="FI7" s="227"/>
      <c r="FJ7" s="227"/>
      <c r="FK7" s="227"/>
      <c r="FL7" s="227"/>
      <c r="FM7" s="227"/>
      <c r="FN7" s="227"/>
      <c r="FO7" s="227"/>
      <c r="FP7" s="227"/>
      <c r="FQ7" s="227"/>
      <c r="FR7" s="227"/>
      <c r="FS7" s="227"/>
      <c r="FT7" s="227"/>
      <c r="FU7" s="227"/>
      <c r="FV7" s="227"/>
      <c r="FW7" s="227"/>
      <c r="FX7" s="227"/>
      <c r="FY7" s="227"/>
      <c r="FZ7" s="227"/>
      <c r="GA7" s="227"/>
      <c r="GB7" s="227"/>
      <c r="GC7" s="227"/>
      <c r="GD7" s="227"/>
      <c r="GE7" s="227"/>
      <c r="GF7" s="227"/>
      <c r="GG7" s="227"/>
      <c r="GH7" s="227"/>
      <c r="GI7" s="227"/>
      <c r="GJ7" s="227"/>
      <c r="GK7" s="227"/>
      <c r="GL7" s="227"/>
      <c r="GM7" s="227"/>
      <c r="GN7" s="227"/>
      <c r="GO7" s="227"/>
      <c r="GP7" s="227"/>
      <c r="GQ7" s="227"/>
      <c r="GR7" s="227"/>
      <c r="GS7" s="227"/>
      <c r="GT7" s="227"/>
      <c r="GU7" s="227"/>
      <c r="GV7" s="227"/>
      <c r="GW7" s="227"/>
      <c r="GX7" s="227"/>
      <c r="GY7" s="227"/>
      <c r="GZ7" s="227"/>
      <c r="HA7" s="227"/>
      <c r="HB7" s="227"/>
      <c r="HC7" s="227"/>
      <c r="HD7" s="227"/>
      <c r="HE7" s="227"/>
      <c r="HF7" s="227"/>
      <c r="HG7" s="227"/>
      <c r="HH7" s="227"/>
      <c r="HI7" s="227"/>
      <c r="HJ7" s="227"/>
      <c r="HK7" s="227"/>
      <c r="HL7" s="227"/>
      <c r="HM7" s="227"/>
      <c r="HN7" s="227"/>
      <c r="HO7" s="227"/>
      <c r="HP7" s="227"/>
      <c r="HQ7" s="227"/>
      <c r="HR7" s="227"/>
      <c r="HS7" s="227"/>
      <c r="HT7" s="227"/>
      <c r="HU7" s="227"/>
      <c r="HV7" s="227"/>
      <c r="HW7" s="227"/>
      <c r="HX7" s="227"/>
      <c r="HY7" s="227"/>
      <c r="HZ7" s="227"/>
      <c r="IA7" s="227"/>
      <c r="IB7" s="227"/>
      <c r="IC7" s="227"/>
      <c r="ID7" s="227"/>
      <c r="IE7" s="227"/>
      <c r="IF7" s="227"/>
      <c r="IG7" s="227"/>
      <c r="IH7" s="227"/>
      <c r="II7" s="227"/>
      <c r="IJ7" s="227"/>
      <c r="IK7" s="227"/>
      <c r="IL7" s="227"/>
      <c r="IM7" s="227"/>
      <c r="IN7" s="227"/>
      <c r="IO7" s="227"/>
      <c r="IP7" s="227"/>
      <c r="IQ7" s="227"/>
      <c r="IR7" s="227"/>
      <c r="IS7" s="227"/>
      <c r="IT7" s="227"/>
      <c r="IU7" s="227"/>
      <c r="IV7" s="227"/>
    </row>
    <row r="13" spans="1:256" s="2" customFormat="1" ht="15" customHeight="1">
      <c r="A13" s="82"/>
      <c r="B13" s="108"/>
      <c r="C13" s="109"/>
      <c r="R13" s="73"/>
      <c r="AJ13" s="36"/>
      <c r="AK13" s="36"/>
      <c r="AL13" s="36"/>
      <c r="AM13" s="36"/>
      <c r="AN13" s="36"/>
      <c r="AO13" s="36"/>
      <c r="AP13" s="36"/>
      <c r="AQ13" s="36"/>
      <c r="AR13" s="36"/>
      <c r="AS13" s="36"/>
      <c r="AT13" s="36"/>
      <c r="AU13" s="36"/>
      <c r="AV13" s="36"/>
      <c r="AW13" s="36"/>
      <c r="AX13" s="36"/>
      <c r="AY13" s="36"/>
      <c r="AZ13" s="36"/>
      <c r="BA13" s="36"/>
      <c r="BB13" s="36"/>
      <c r="BC13" s="36"/>
      <c r="BD13" s="36"/>
      <c r="BE13" s="36"/>
      <c r="BF13" s="36"/>
      <c r="BG13" s="36"/>
      <c r="BH13" s="36"/>
      <c r="BI13" s="36"/>
      <c r="BJ13" s="36"/>
      <c r="BK13" s="36"/>
      <c r="BL13" s="36"/>
      <c r="BM13" s="36"/>
      <c r="BN13" s="36"/>
      <c r="BO13" s="36"/>
      <c r="BP13" s="36"/>
      <c r="BQ13" s="36"/>
      <c r="BR13" s="36"/>
      <c r="BS13" s="36"/>
      <c r="BT13" s="36"/>
      <c r="BU13" s="36"/>
      <c r="BV13" s="36"/>
      <c r="BW13" s="36"/>
      <c r="BX13" s="36"/>
      <c r="BY13" s="36"/>
      <c r="BZ13" s="36"/>
      <c r="CA13" s="36"/>
      <c r="CB13" s="36"/>
      <c r="CC13" s="36"/>
      <c r="CD13" s="36"/>
      <c r="CE13" s="36"/>
      <c r="CF13" s="36"/>
      <c r="CG13" s="36"/>
      <c r="CH13" s="36"/>
      <c r="CI13" s="36"/>
      <c r="CJ13" s="36"/>
      <c r="CK13" s="36"/>
    </row>
    <row r="14" spans="1:256" s="2" customFormat="1" ht="18" thickBot="1">
      <c r="A14" s="815" t="s">
        <v>840</v>
      </c>
      <c r="B14" s="815"/>
      <c r="C14" s="815"/>
      <c r="D14" s="8">
        <f t="shared" ref="D14:AI14" si="0">SUM(D7:D13)</f>
        <v>0</v>
      </c>
      <c r="E14" s="8">
        <f t="shared" si="0"/>
        <v>0</v>
      </c>
      <c r="F14" s="8">
        <f t="shared" si="0"/>
        <v>0</v>
      </c>
      <c r="G14" s="8">
        <f t="shared" si="0"/>
        <v>0</v>
      </c>
      <c r="H14" s="8">
        <f t="shared" si="0"/>
        <v>0</v>
      </c>
      <c r="I14" s="8">
        <f t="shared" si="0"/>
        <v>0</v>
      </c>
      <c r="J14" s="8">
        <f t="shared" si="0"/>
        <v>0</v>
      </c>
      <c r="K14" s="8">
        <f t="shared" si="0"/>
        <v>0</v>
      </c>
      <c r="L14" s="8">
        <f t="shared" si="0"/>
        <v>0</v>
      </c>
      <c r="M14" s="8">
        <f t="shared" si="0"/>
        <v>0</v>
      </c>
      <c r="N14" s="8">
        <f t="shared" si="0"/>
        <v>0</v>
      </c>
      <c r="O14" s="8">
        <f t="shared" si="0"/>
        <v>0</v>
      </c>
      <c r="P14" s="8">
        <f t="shared" si="0"/>
        <v>0</v>
      </c>
      <c r="Q14" s="8">
        <f t="shared" si="0"/>
        <v>0</v>
      </c>
      <c r="R14" s="8">
        <f t="shared" si="0"/>
        <v>0</v>
      </c>
      <c r="S14" s="8">
        <f t="shared" si="0"/>
        <v>0</v>
      </c>
      <c r="T14" s="8">
        <f t="shared" si="0"/>
        <v>0</v>
      </c>
      <c r="U14" s="8">
        <f t="shared" si="0"/>
        <v>0</v>
      </c>
      <c r="V14" s="8">
        <f t="shared" si="0"/>
        <v>0</v>
      </c>
      <c r="W14" s="8">
        <f t="shared" si="0"/>
        <v>0</v>
      </c>
      <c r="X14" s="8">
        <f t="shared" si="0"/>
        <v>0</v>
      </c>
      <c r="Y14" s="8">
        <f t="shared" si="0"/>
        <v>0</v>
      </c>
      <c r="Z14" s="8">
        <f t="shared" si="0"/>
        <v>0</v>
      </c>
      <c r="AA14" s="8">
        <f t="shared" si="0"/>
        <v>0</v>
      </c>
      <c r="AB14" s="8">
        <f t="shared" si="0"/>
        <v>0</v>
      </c>
      <c r="AC14" s="8">
        <f t="shared" si="0"/>
        <v>0</v>
      </c>
      <c r="AD14" s="8">
        <f t="shared" si="0"/>
        <v>0</v>
      </c>
      <c r="AE14" s="8">
        <f t="shared" si="0"/>
        <v>0</v>
      </c>
      <c r="AF14" s="8">
        <f t="shared" si="0"/>
        <v>0</v>
      </c>
      <c r="AG14" s="8">
        <f t="shared" si="0"/>
        <v>0</v>
      </c>
      <c r="AH14" s="8">
        <f t="shared" si="0"/>
        <v>0</v>
      </c>
      <c r="AI14" s="8">
        <f t="shared" si="0"/>
        <v>0</v>
      </c>
      <c r="AJ14" s="8">
        <f t="shared" ref="AJ14:BO14" si="1">SUM(AJ7:AJ13)</f>
        <v>0</v>
      </c>
      <c r="AK14" s="8">
        <f t="shared" si="1"/>
        <v>0</v>
      </c>
      <c r="AL14" s="8">
        <f t="shared" si="1"/>
        <v>0</v>
      </c>
      <c r="AM14" s="8">
        <f t="shared" si="1"/>
        <v>0</v>
      </c>
      <c r="AN14" s="8">
        <f t="shared" si="1"/>
        <v>0</v>
      </c>
      <c r="AO14" s="8">
        <f t="shared" si="1"/>
        <v>0</v>
      </c>
      <c r="AP14" s="8">
        <f t="shared" si="1"/>
        <v>0</v>
      </c>
      <c r="AQ14" s="8">
        <f t="shared" si="1"/>
        <v>0</v>
      </c>
      <c r="AR14" s="8">
        <f t="shared" si="1"/>
        <v>0</v>
      </c>
      <c r="AS14" s="8">
        <f t="shared" si="1"/>
        <v>0</v>
      </c>
      <c r="AT14" s="8">
        <f t="shared" si="1"/>
        <v>0</v>
      </c>
      <c r="AU14" s="8">
        <f t="shared" si="1"/>
        <v>0</v>
      </c>
      <c r="AV14" s="8">
        <f t="shared" si="1"/>
        <v>0</v>
      </c>
      <c r="AW14" s="8">
        <f t="shared" si="1"/>
        <v>0</v>
      </c>
      <c r="AX14" s="8">
        <f t="shared" si="1"/>
        <v>0</v>
      </c>
      <c r="AY14" s="8">
        <f t="shared" si="1"/>
        <v>0</v>
      </c>
      <c r="AZ14" s="8">
        <f t="shared" si="1"/>
        <v>0</v>
      </c>
      <c r="BA14" s="8">
        <f t="shared" si="1"/>
        <v>0</v>
      </c>
      <c r="BB14" s="8">
        <f t="shared" si="1"/>
        <v>0</v>
      </c>
      <c r="BC14" s="8">
        <f t="shared" si="1"/>
        <v>0</v>
      </c>
      <c r="BD14" s="8">
        <f t="shared" si="1"/>
        <v>0</v>
      </c>
      <c r="BE14" s="8">
        <f t="shared" si="1"/>
        <v>0</v>
      </c>
      <c r="BF14" s="8">
        <f t="shared" si="1"/>
        <v>0</v>
      </c>
      <c r="BG14" s="8">
        <f t="shared" si="1"/>
        <v>0</v>
      </c>
      <c r="BH14" s="8">
        <f t="shared" si="1"/>
        <v>0</v>
      </c>
      <c r="BI14" s="8">
        <f t="shared" si="1"/>
        <v>0</v>
      </c>
      <c r="BJ14" s="8">
        <f t="shared" si="1"/>
        <v>0</v>
      </c>
      <c r="BK14" s="8">
        <f t="shared" si="1"/>
        <v>0</v>
      </c>
      <c r="BL14" s="8">
        <f t="shared" si="1"/>
        <v>0</v>
      </c>
      <c r="BM14" s="8">
        <f t="shared" si="1"/>
        <v>0</v>
      </c>
      <c r="BN14" s="8">
        <f t="shared" si="1"/>
        <v>0</v>
      </c>
      <c r="BO14" s="8">
        <f t="shared" si="1"/>
        <v>0</v>
      </c>
      <c r="BP14" s="8">
        <f t="shared" ref="BP14:CK14" si="2">SUM(BP7:BP13)</f>
        <v>0</v>
      </c>
      <c r="BQ14" s="8">
        <f t="shared" si="2"/>
        <v>0</v>
      </c>
      <c r="BR14" s="8">
        <f t="shared" si="2"/>
        <v>0</v>
      </c>
      <c r="BS14" s="8">
        <f t="shared" si="2"/>
        <v>0</v>
      </c>
      <c r="BT14" s="8">
        <f t="shared" si="2"/>
        <v>0</v>
      </c>
      <c r="BU14" s="8">
        <f t="shared" si="2"/>
        <v>0</v>
      </c>
      <c r="BV14" s="8">
        <f t="shared" si="2"/>
        <v>0</v>
      </c>
      <c r="BW14" s="8">
        <f t="shared" si="2"/>
        <v>0</v>
      </c>
      <c r="BX14" s="8">
        <f t="shared" si="2"/>
        <v>0</v>
      </c>
      <c r="BY14" s="8">
        <f t="shared" si="2"/>
        <v>0</v>
      </c>
      <c r="BZ14" s="8">
        <f t="shared" si="2"/>
        <v>0</v>
      </c>
      <c r="CA14" s="8">
        <f t="shared" si="2"/>
        <v>0</v>
      </c>
      <c r="CB14" s="8">
        <f t="shared" si="2"/>
        <v>0</v>
      </c>
      <c r="CC14" s="8">
        <f t="shared" si="2"/>
        <v>0</v>
      </c>
      <c r="CD14" s="8">
        <f t="shared" si="2"/>
        <v>0</v>
      </c>
      <c r="CE14" s="8">
        <f t="shared" si="2"/>
        <v>0</v>
      </c>
      <c r="CF14" s="8">
        <f t="shared" si="2"/>
        <v>0</v>
      </c>
      <c r="CG14" s="8">
        <f t="shared" si="2"/>
        <v>0</v>
      </c>
      <c r="CH14" s="8">
        <f t="shared" si="2"/>
        <v>0</v>
      </c>
      <c r="CI14" s="8">
        <f t="shared" si="2"/>
        <v>0</v>
      </c>
      <c r="CJ14" s="8">
        <f t="shared" si="2"/>
        <v>0</v>
      </c>
      <c r="CK14" s="8">
        <f t="shared" si="2"/>
        <v>0</v>
      </c>
    </row>
    <row r="15" spans="1:256" s="2" customFormat="1" ht="13.8" thickTop="1">
      <c r="A15" s="82"/>
      <c r="B15" s="14"/>
      <c r="C15" s="12"/>
    </row>
    <row r="16" spans="1:256" s="2" customFormat="1">
      <c r="A16" s="82"/>
      <c r="B16" s="14"/>
      <c r="C16" s="3"/>
      <c r="D16" s="7"/>
    </row>
    <row r="17" spans="1:33" s="2" customFormat="1">
      <c r="A17" s="82"/>
      <c r="B17" s="14"/>
      <c r="C17" s="1"/>
      <c r="D17" s="7"/>
    </row>
    <row r="18" spans="1:33" s="2" customFormat="1">
      <c r="A18" s="82"/>
      <c r="B18" s="14"/>
      <c r="C18" s="3"/>
      <c r="D18" s="7"/>
    </row>
    <row r="19" spans="1:33">
      <c r="A19" s="316">
        <v>45524</v>
      </c>
      <c r="B19" s="288" t="s">
        <v>844</v>
      </c>
      <c r="C19" s="289" t="s">
        <v>845</v>
      </c>
      <c r="D19" s="2">
        <v>133742</v>
      </c>
      <c r="I19" s="2">
        <v>6500</v>
      </c>
      <c r="J19" s="2">
        <v>12656</v>
      </c>
      <c r="K19" s="2">
        <v>11683</v>
      </c>
    </row>
    <row r="20" spans="1:33">
      <c r="A20" s="281"/>
      <c r="B20" s="288"/>
      <c r="C20" s="322" t="s">
        <v>846</v>
      </c>
      <c r="D20" s="2">
        <v>158224766.69999999</v>
      </c>
      <c r="I20" s="2">
        <v>33890358.219999999</v>
      </c>
      <c r="J20" s="393">
        <v>82449.350000000006</v>
      </c>
      <c r="K20" s="393">
        <v>17515853.340000004</v>
      </c>
    </row>
    <row r="21" spans="1:33" s="2" customFormat="1">
      <c r="A21" s="82"/>
      <c r="B21" s="14"/>
      <c r="C21" s="3"/>
      <c r="D21" s="7"/>
    </row>
    <row r="22" spans="1:33" s="2" customFormat="1">
      <c r="A22" s="82"/>
      <c r="B22" s="14"/>
      <c r="C22" s="3"/>
      <c r="D22" s="7"/>
    </row>
    <row r="23" spans="1:33" s="2" customFormat="1">
      <c r="A23" s="82"/>
      <c r="B23" s="14"/>
      <c r="C23" s="3"/>
      <c r="D23" s="7"/>
    </row>
    <row r="24" spans="1:33" s="2" customFormat="1">
      <c r="A24" s="82"/>
      <c r="B24" s="14"/>
      <c r="C24" s="3"/>
      <c r="D24" s="7"/>
    </row>
    <row r="25" spans="1:33" s="2" customFormat="1">
      <c r="A25" s="82"/>
      <c r="B25" s="14"/>
      <c r="C25" s="3"/>
      <c r="D25" s="7"/>
    </row>
    <row r="26" spans="1:33" s="2" customFormat="1">
      <c r="A26" s="82"/>
      <c r="B26" s="14"/>
      <c r="C26" s="3"/>
      <c r="D26" s="7"/>
    </row>
    <row r="27" spans="1:33" s="2" customFormat="1">
      <c r="A27" s="82"/>
      <c r="B27" s="14"/>
      <c r="C27" s="3"/>
      <c r="D27" s="7"/>
    </row>
    <row r="28" spans="1:33" s="2" customFormat="1">
      <c r="A28" s="82"/>
      <c r="B28" s="14"/>
      <c r="C28" s="3"/>
      <c r="D28" s="7"/>
      <c r="F28" s="3"/>
      <c r="G28" s="3"/>
      <c r="AD28" s="3"/>
      <c r="AE28" s="3"/>
      <c r="AF28" s="3"/>
      <c r="AG28" s="3"/>
    </row>
    <row r="29" spans="1:33" s="2" customFormat="1">
      <c r="A29" s="82"/>
      <c r="B29" s="14"/>
      <c r="C29" s="3"/>
      <c r="D29" s="7"/>
      <c r="F29" s="3"/>
      <c r="G29" s="3"/>
      <c r="AD29" s="3"/>
      <c r="AE29" s="3"/>
      <c r="AF29" s="3"/>
      <c r="AG29" s="3"/>
    </row>
    <row r="30" spans="1:33" s="2" customFormat="1">
      <c r="A30" s="82"/>
      <c r="B30" s="14"/>
      <c r="C30" s="3"/>
      <c r="D30" s="7"/>
      <c r="F30" s="3"/>
      <c r="G30" s="3"/>
      <c r="AD30" s="3"/>
      <c r="AE30" s="3"/>
      <c r="AF30" s="3"/>
      <c r="AG30" s="3"/>
    </row>
    <row r="31" spans="1:33" s="2" customFormat="1">
      <c r="A31" s="82"/>
      <c r="B31" s="14"/>
      <c r="C31" s="3"/>
      <c r="D31" s="7"/>
      <c r="F31" s="3"/>
      <c r="G31" s="3"/>
      <c r="AD31" s="3"/>
      <c r="AE31" s="3"/>
      <c r="AF31" s="3"/>
      <c r="AG31" s="3"/>
    </row>
    <row r="32" spans="1:33" s="2" customFormat="1">
      <c r="A32" s="82"/>
      <c r="B32" s="14"/>
      <c r="C32" s="3"/>
      <c r="D32" s="7"/>
      <c r="F32" s="3"/>
      <c r="G32" s="3"/>
      <c r="AD32" s="3"/>
      <c r="AE32" s="3"/>
      <c r="AF32" s="3"/>
      <c r="AG32" s="3"/>
    </row>
    <row r="33" spans="1:68" s="2" customFormat="1">
      <c r="A33" s="82"/>
      <c r="B33" s="14"/>
      <c r="C33" s="3"/>
      <c r="D33" s="7"/>
      <c r="F33" s="3"/>
      <c r="G33" s="3"/>
      <c r="AD33" s="3"/>
      <c r="AE33" s="3"/>
      <c r="AF33" s="3"/>
      <c r="AG33" s="3"/>
    </row>
    <row r="34" spans="1:68" s="2" customFormat="1">
      <c r="A34" s="82"/>
      <c r="B34" s="14"/>
      <c r="C34" s="3"/>
      <c r="D34" s="7"/>
    </row>
    <row r="35" spans="1:68" s="2" customFormat="1">
      <c r="A35" s="82"/>
      <c r="B35" s="14"/>
      <c r="C35" s="3"/>
      <c r="D35" s="7"/>
      <c r="BP35" s="109"/>
    </row>
    <row r="36" spans="1:68">
      <c r="C36" s="3"/>
      <c r="D36" s="246"/>
      <c r="E36" s="109"/>
      <c r="F36" s="2"/>
      <c r="G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</row>
    <row r="37" spans="1:68">
      <c r="V37" s="2"/>
    </row>
    <row r="38" spans="1:68">
      <c r="V38" s="2"/>
    </row>
    <row r="39" spans="1:68">
      <c r="V39" s="2"/>
    </row>
    <row r="40" spans="1:68">
      <c r="V40" s="2"/>
    </row>
    <row r="41" spans="1:68">
      <c r="V41" s="2"/>
    </row>
    <row r="42" spans="1:68">
      <c r="V42" s="2"/>
    </row>
    <row r="43" spans="1:68">
      <c r="V43" s="2"/>
    </row>
    <row r="44" spans="1:68">
      <c r="V44" s="2"/>
    </row>
    <row r="45" spans="1:68">
      <c r="V45" s="2"/>
    </row>
    <row r="46" spans="1:68">
      <c r="V46" s="2"/>
    </row>
    <row r="47" spans="1:68">
      <c r="V47" s="2"/>
    </row>
    <row r="48" spans="1:68">
      <c r="V48" s="2"/>
    </row>
    <row r="49" spans="1:35">
      <c r="V49" s="2"/>
    </row>
    <row r="50" spans="1:35">
      <c r="V50" s="2"/>
    </row>
    <row r="51" spans="1:35" s="2" customFormat="1">
      <c r="A51" s="82"/>
      <c r="B51" s="14"/>
      <c r="C51" s="1"/>
      <c r="E51"/>
      <c r="F51"/>
      <c r="G51"/>
      <c r="K51"/>
      <c r="L51"/>
      <c r="M51"/>
      <c r="N51"/>
      <c r="O51"/>
      <c r="P51"/>
      <c r="Q51"/>
      <c r="R51"/>
      <c r="S51"/>
      <c r="T51"/>
      <c r="U51"/>
      <c r="W51"/>
      <c r="X51"/>
      <c r="Y51"/>
      <c r="Z51"/>
      <c r="AA51"/>
      <c r="AB51"/>
      <c r="AC51"/>
      <c r="AD51"/>
      <c r="AE51"/>
      <c r="AF51"/>
      <c r="AG51"/>
      <c r="AH51"/>
      <c r="AI51"/>
    </row>
    <row r="52" spans="1:35" s="2" customFormat="1">
      <c r="A52" s="82"/>
      <c r="B52" s="14"/>
      <c r="C52" s="3"/>
      <c r="D52" s="7"/>
    </row>
    <row r="53" spans="1:35" s="2" customFormat="1">
      <c r="A53" s="82"/>
      <c r="B53" s="14"/>
      <c r="C53" s="3"/>
      <c r="D53" s="7"/>
    </row>
    <row r="54" spans="1:35" s="2" customFormat="1">
      <c r="A54" s="82"/>
      <c r="B54" s="14"/>
      <c r="C54" s="3"/>
      <c r="D54" s="7"/>
    </row>
    <row r="55" spans="1:35" s="2" customFormat="1">
      <c r="A55" s="82"/>
      <c r="B55" s="14"/>
      <c r="C55" s="3"/>
      <c r="D55" s="7"/>
    </row>
    <row r="56" spans="1:35" s="2" customFormat="1">
      <c r="A56" s="82"/>
      <c r="B56" s="14"/>
      <c r="C56" s="3"/>
      <c r="D56" s="7"/>
    </row>
    <row r="57" spans="1:35" s="2" customFormat="1">
      <c r="A57" s="82"/>
      <c r="B57" s="14"/>
      <c r="C57" s="3"/>
    </row>
    <row r="58" spans="1:35" s="2" customFormat="1">
      <c r="A58" s="82"/>
      <c r="B58" s="14"/>
      <c r="C58" s="3"/>
      <c r="D58" s="12"/>
      <c r="E58" s="3"/>
    </row>
    <row r="59" spans="1:35" s="2" customFormat="1">
      <c r="A59" s="82"/>
      <c r="B59" s="14"/>
      <c r="C59" s="3"/>
      <c r="D59" s="7"/>
    </row>
    <row r="60" spans="1:35" s="2" customFormat="1">
      <c r="A60" s="82"/>
      <c r="B60" s="14"/>
      <c r="C60" s="3"/>
      <c r="D60" s="7"/>
    </row>
    <row r="61" spans="1:35" s="2" customFormat="1">
      <c r="A61" s="82"/>
      <c r="B61" s="14"/>
      <c r="C61" s="3"/>
      <c r="D61" s="7"/>
    </row>
    <row r="62" spans="1:35" s="2" customFormat="1">
      <c r="A62" s="82"/>
      <c r="B62" s="14"/>
      <c r="C62" s="3"/>
    </row>
    <row r="63" spans="1:35" s="2" customFormat="1">
      <c r="A63" s="82"/>
      <c r="B63" s="14"/>
      <c r="C63" s="3"/>
      <c r="D63" s="7"/>
    </row>
    <row r="64" spans="1:35" s="2" customFormat="1">
      <c r="A64" s="82"/>
      <c r="B64" s="14"/>
      <c r="C64" s="3"/>
      <c r="D64" s="7"/>
    </row>
    <row r="65" spans="1:4" s="2" customFormat="1">
      <c r="A65" s="82"/>
      <c r="B65" s="14"/>
      <c r="C65" s="3"/>
      <c r="D65" s="7"/>
    </row>
    <row r="66" spans="1:4" s="2" customFormat="1" ht="24" customHeight="1">
      <c r="A66" s="82"/>
      <c r="B66" s="14"/>
      <c r="C66" s="3"/>
    </row>
    <row r="67" spans="1:4" s="2" customFormat="1">
      <c r="A67" s="82"/>
      <c r="B67" s="14"/>
      <c r="C67" s="3"/>
    </row>
    <row r="68" spans="1:4" s="2" customFormat="1">
      <c r="A68" s="82"/>
      <c r="B68" s="14"/>
      <c r="C68" s="3"/>
    </row>
    <row r="69" spans="1:4" s="2" customFormat="1">
      <c r="A69" s="82"/>
      <c r="B69" s="14"/>
      <c r="C69" s="3"/>
    </row>
    <row r="70" spans="1:4" s="2" customFormat="1">
      <c r="A70" s="82"/>
      <c r="B70" s="14"/>
      <c r="C70" s="3"/>
    </row>
    <row r="71" spans="1:4" s="2" customFormat="1">
      <c r="A71" s="82"/>
      <c r="B71" s="14"/>
      <c r="C71" s="3"/>
    </row>
    <row r="72" spans="1:4" s="2" customFormat="1">
      <c r="A72" s="82"/>
      <c r="B72" s="14"/>
      <c r="C72" s="3"/>
      <c r="D72" s="7"/>
    </row>
    <row r="73" spans="1:4" s="2" customFormat="1">
      <c r="A73" s="82"/>
      <c r="B73" s="14"/>
      <c r="C73" s="3"/>
      <c r="D73" s="7"/>
    </row>
    <row r="74" spans="1:4" s="2" customFormat="1">
      <c r="A74" s="82"/>
      <c r="B74" s="14"/>
      <c r="C74" s="3"/>
      <c r="D74" s="7"/>
    </row>
    <row r="75" spans="1:4" s="2" customFormat="1">
      <c r="A75" s="82"/>
      <c r="B75" s="14"/>
      <c r="C75" s="3"/>
      <c r="D75" s="7"/>
    </row>
    <row r="76" spans="1:4" s="2" customFormat="1">
      <c r="A76" s="82"/>
      <c r="B76" s="14"/>
      <c r="C76" s="3"/>
    </row>
    <row r="77" spans="1:4" s="2" customFormat="1">
      <c r="A77" s="82"/>
      <c r="B77" s="14"/>
      <c r="C77" s="3"/>
    </row>
    <row r="78" spans="1:4" s="2" customFormat="1">
      <c r="A78" s="82"/>
      <c r="B78" s="14"/>
      <c r="C78" s="3"/>
    </row>
    <row r="79" spans="1:4" s="2" customFormat="1">
      <c r="A79" s="82"/>
      <c r="B79" s="14"/>
      <c r="C79" s="3"/>
    </row>
    <row r="80" spans="1:4" s="2" customFormat="1">
      <c r="A80" s="82"/>
      <c r="B80" s="14"/>
      <c r="C80" s="3"/>
    </row>
    <row r="81" spans="1:4" s="2" customFormat="1">
      <c r="A81" s="82"/>
      <c r="B81" s="14"/>
      <c r="C81" s="10"/>
    </row>
    <row r="82" spans="1:4" s="2" customFormat="1">
      <c r="A82" s="82"/>
      <c r="B82" s="14"/>
      <c r="C82" s="3"/>
    </row>
    <row r="83" spans="1:4" s="2" customFormat="1">
      <c r="A83" s="82"/>
      <c r="B83" s="14"/>
      <c r="C83" s="10"/>
    </row>
    <row r="84" spans="1:4" s="2" customFormat="1">
      <c r="A84" s="82"/>
      <c r="B84" s="14"/>
      <c r="C84" s="10"/>
    </row>
    <row r="85" spans="1:4" s="2" customFormat="1">
      <c r="A85" s="82"/>
      <c r="B85" s="14"/>
      <c r="C85" s="3"/>
    </row>
    <row r="86" spans="1:4" s="2" customFormat="1">
      <c r="A86" s="82"/>
      <c r="B86" s="14"/>
      <c r="C86" s="3"/>
    </row>
    <row r="87" spans="1:4" s="2" customFormat="1">
      <c r="A87" s="82"/>
      <c r="B87" s="14"/>
      <c r="C87" s="3"/>
    </row>
    <row r="88" spans="1:4" s="2" customFormat="1">
      <c r="A88" s="82"/>
      <c r="B88" s="14"/>
      <c r="C88" s="3"/>
    </row>
    <row r="89" spans="1:4" s="2" customFormat="1">
      <c r="A89" s="82"/>
      <c r="B89" s="106"/>
      <c r="C89" s="3"/>
      <c r="D89" s="7"/>
    </row>
    <row r="90" spans="1:4" s="2" customFormat="1">
      <c r="A90" s="82"/>
      <c r="B90" s="106"/>
      <c r="C90" s="3"/>
      <c r="D90" s="7"/>
    </row>
    <row r="91" spans="1:4" s="2" customFormat="1">
      <c r="A91" s="82"/>
      <c r="B91" s="14"/>
      <c r="C91" s="3"/>
    </row>
    <row r="92" spans="1:4" s="2" customFormat="1">
      <c r="A92" s="82"/>
      <c r="B92" s="14"/>
      <c r="C92" s="10"/>
    </row>
    <row r="93" spans="1:4" s="2" customFormat="1">
      <c r="A93" s="82"/>
      <c r="B93" s="14"/>
      <c r="C93" s="10"/>
    </row>
    <row r="94" spans="1:4" s="2" customFormat="1">
      <c r="A94" s="82"/>
      <c r="B94" s="14"/>
      <c r="C94" s="10"/>
    </row>
    <row r="95" spans="1:4" s="2" customFormat="1">
      <c r="A95" s="82"/>
      <c r="B95" s="14"/>
      <c r="C95" s="10"/>
    </row>
    <row r="96" spans="1:4" s="2" customFormat="1">
      <c r="A96" s="82"/>
      <c r="B96" s="14"/>
      <c r="C96" s="3"/>
    </row>
    <row r="97" spans="1:3" s="2" customFormat="1">
      <c r="A97" s="82"/>
      <c r="B97" s="14"/>
      <c r="C97" s="3"/>
    </row>
    <row r="98" spans="1:3" s="2" customFormat="1">
      <c r="A98" s="82"/>
      <c r="B98" s="14"/>
      <c r="C98" s="3"/>
    </row>
    <row r="99" spans="1:3" s="2" customFormat="1">
      <c r="A99" s="82"/>
      <c r="B99" s="14"/>
      <c r="C99" s="3"/>
    </row>
    <row r="100" spans="1:3" s="2" customFormat="1">
      <c r="A100" s="82"/>
      <c r="B100" s="14"/>
      <c r="C100" s="3"/>
    </row>
    <row r="101" spans="1:3" s="2" customFormat="1">
      <c r="A101" s="82"/>
      <c r="B101" s="14"/>
      <c r="C101" s="3"/>
    </row>
    <row r="102" spans="1:3" s="2" customFormat="1">
      <c r="A102" s="82"/>
      <c r="B102" s="14"/>
      <c r="C102" s="3"/>
    </row>
    <row r="103" spans="1:3" s="2" customFormat="1">
      <c r="A103" s="82"/>
      <c r="B103" s="14"/>
      <c r="C103" s="3"/>
    </row>
    <row r="104" spans="1:3" s="2" customFormat="1">
      <c r="A104" s="82"/>
      <c r="B104" s="14"/>
      <c r="C104" s="3"/>
    </row>
    <row r="105" spans="1:3" s="2" customFormat="1">
      <c r="A105" s="82"/>
      <c r="B105" s="14"/>
      <c r="C105" s="3"/>
    </row>
    <row r="106" spans="1:3" s="2" customFormat="1">
      <c r="A106" s="82"/>
      <c r="B106" s="14"/>
      <c r="C106" s="3"/>
    </row>
    <row r="107" spans="1:3" s="2" customFormat="1">
      <c r="A107" s="82"/>
      <c r="B107" s="14"/>
      <c r="C107" s="3"/>
    </row>
    <row r="108" spans="1:3" s="2" customFormat="1">
      <c r="A108" s="82"/>
      <c r="B108" s="14"/>
      <c r="C108" s="3"/>
    </row>
    <row r="109" spans="1:3" s="2" customFormat="1">
      <c r="A109" s="82"/>
      <c r="B109" s="14"/>
      <c r="C109" s="3"/>
    </row>
    <row r="110" spans="1:3" s="2" customFormat="1">
      <c r="A110" s="82"/>
      <c r="B110" s="14"/>
      <c r="C110" s="3"/>
    </row>
    <row r="111" spans="1:3" s="2" customFormat="1">
      <c r="A111" s="82"/>
      <c r="B111" s="14"/>
      <c r="C111" s="3"/>
    </row>
    <row r="112" spans="1:3" s="2" customFormat="1">
      <c r="A112" s="82"/>
      <c r="B112" s="14"/>
      <c r="C112" s="3"/>
    </row>
    <row r="113" spans="1:3" s="2" customFormat="1">
      <c r="A113" s="82"/>
      <c r="B113" s="14"/>
      <c r="C113" s="3"/>
    </row>
    <row r="114" spans="1:3" s="2" customFormat="1">
      <c r="A114" s="82"/>
      <c r="B114" s="14"/>
      <c r="C114" s="3"/>
    </row>
    <row r="115" spans="1:3" s="2" customFormat="1">
      <c r="A115" s="82"/>
      <c r="B115" s="14"/>
      <c r="C115" s="3"/>
    </row>
    <row r="116" spans="1:3" s="2" customFormat="1">
      <c r="A116" s="82"/>
      <c r="B116" s="14"/>
      <c r="C116" s="3"/>
    </row>
    <row r="117" spans="1:3" s="2" customFormat="1">
      <c r="A117" s="82"/>
      <c r="B117" s="14"/>
      <c r="C117" s="3"/>
    </row>
    <row r="118" spans="1:3" s="2" customFormat="1">
      <c r="A118" s="82"/>
      <c r="B118" s="14"/>
      <c r="C118" s="3"/>
    </row>
    <row r="119" spans="1:3" s="2" customFormat="1">
      <c r="A119" s="82"/>
      <c r="B119" s="14"/>
      <c r="C119" s="3"/>
    </row>
    <row r="120" spans="1:3" s="2" customFormat="1">
      <c r="A120" s="82"/>
      <c r="B120" s="14"/>
      <c r="C120" s="3"/>
    </row>
    <row r="121" spans="1:3" s="2" customFormat="1">
      <c r="A121" s="82"/>
      <c r="B121" s="14"/>
      <c r="C121" s="3"/>
    </row>
    <row r="122" spans="1:3" s="2" customFormat="1">
      <c r="A122" s="82"/>
      <c r="B122" s="14"/>
      <c r="C122" s="3"/>
    </row>
    <row r="123" spans="1:3" s="2" customFormat="1">
      <c r="A123" s="82"/>
      <c r="B123" s="14"/>
      <c r="C123" s="3"/>
    </row>
    <row r="124" spans="1:3" s="2" customFormat="1">
      <c r="A124" s="82"/>
      <c r="B124" s="14"/>
      <c r="C124" s="3"/>
    </row>
    <row r="125" spans="1:3" s="2" customFormat="1">
      <c r="A125" s="82"/>
      <c r="B125" s="14"/>
      <c r="C125" s="3"/>
    </row>
    <row r="126" spans="1:3" s="2" customFormat="1">
      <c r="A126" s="82"/>
      <c r="B126" s="14"/>
      <c r="C126" s="3"/>
    </row>
    <row r="127" spans="1:3" s="2" customFormat="1">
      <c r="A127" s="82"/>
      <c r="B127" s="14"/>
      <c r="C127" s="3"/>
    </row>
    <row r="128" spans="1:3" s="2" customFormat="1">
      <c r="A128" s="82"/>
      <c r="B128" s="14"/>
      <c r="C128" s="3"/>
    </row>
    <row r="129" spans="1:3" s="2" customFormat="1">
      <c r="A129" s="82"/>
      <c r="B129" s="14"/>
      <c r="C129" s="3"/>
    </row>
    <row r="130" spans="1:3" s="2" customFormat="1">
      <c r="A130" s="82"/>
      <c r="B130" s="14"/>
      <c r="C130" s="3"/>
    </row>
    <row r="131" spans="1:3" s="2" customFormat="1">
      <c r="A131" s="82"/>
      <c r="B131" s="14"/>
      <c r="C131" s="3"/>
    </row>
    <row r="132" spans="1:3" s="2" customFormat="1">
      <c r="A132" s="82"/>
      <c r="B132" s="14"/>
      <c r="C132" s="3"/>
    </row>
    <row r="133" spans="1:3" s="2" customFormat="1">
      <c r="A133" s="82"/>
      <c r="B133" s="14"/>
      <c r="C133" s="3"/>
    </row>
    <row r="134" spans="1:3" s="2" customFormat="1">
      <c r="A134" s="82"/>
      <c r="B134" s="14"/>
      <c r="C134" s="3"/>
    </row>
    <row r="135" spans="1:3" s="2" customFormat="1">
      <c r="A135" s="82"/>
      <c r="B135" s="14"/>
      <c r="C135" s="3"/>
    </row>
    <row r="136" spans="1:3" s="2" customFormat="1">
      <c r="A136" s="82"/>
      <c r="B136" s="14"/>
      <c r="C136" s="3"/>
    </row>
    <row r="137" spans="1:3" s="2" customFormat="1">
      <c r="A137" s="82"/>
      <c r="B137" s="14"/>
      <c r="C137" s="3"/>
    </row>
    <row r="138" spans="1:3" s="2" customFormat="1">
      <c r="A138" s="82"/>
      <c r="B138" s="14"/>
      <c r="C138" s="3"/>
    </row>
    <row r="139" spans="1:3" s="2" customFormat="1">
      <c r="A139" s="82"/>
      <c r="B139" s="14"/>
      <c r="C139" s="3"/>
    </row>
    <row r="140" spans="1:3" s="2" customFormat="1">
      <c r="A140" s="82"/>
      <c r="B140" s="14"/>
      <c r="C140" s="3"/>
    </row>
    <row r="141" spans="1:3" s="2" customFormat="1">
      <c r="A141" s="82"/>
      <c r="B141" s="14"/>
      <c r="C141" s="3"/>
    </row>
    <row r="142" spans="1:3" s="2" customFormat="1">
      <c r="A142" s="82"/>
      <c r="B142" s="14"/>
      <c r="C142" s="3"/>
    </row>
    <row r="143" spans="1:3" s="2" customFormat="1">
      <c r="A143" s="82"/>
      <c r="B143" s="14"/>
      <c r="C143" s="3"/>
    </row>
    <row r="144" spans="1:3" s="2" customFormat="1">
      <c r="A144" s="82"/>
      <c r="B144" s="14"/>
      <c r="C144" s="3"/>
    </row>
    <row r="145" spans="1:3" s="2" customFormat="1">
      <c r="A145" s="82"/>
      <c r="B145" s="14"/>
      <c r="C145" s="3"/>
    </row>
    <row r="146" spans="1:3" s="2" customFormat="1">
      <c r="A146" s="82"/>
      <c r="B146" s="14"/>
      <c r="C146" s="3"/>
    </row>
    <row r="147" spans="1:3" s="2" customFormat="1">
      <c r="A147" s="82"/>
      <c r="B147" s="14"/>
      <c r="C147" s="3"/>
    </row>
    <row r="148" spans="1:3" s="2" customFormat="1">
      <c r="A148" s="82"/>
      <c r="B148" s="14"/>
      <c r="C148" s="3"/>
    </row>
    <row r="149" spans="1:3" s="2" customFormat="1">
      <c r="A149" s="82"/>
      <c r="B149" s="14"/>
      <c r="C149" s="3"/>
    </row>
    <row r="150" spans="1:3" s="2" customFormat="1">
      <c r="A150" s="82"/>
      <c r="B150" s="14"/>
      <c r="C150" s="3"/>
    </row>
    <row r="151" spans="1:3" s="2" customFormat="1">
      <c r="A151" s="82"/>
      <c r="B151" s="14"/>
      <c r="C151" s="3"/>
    </row>
    <row r="152" spans="1:3" s="2" customFormat="1">
      <c r="A152" s="82"/>
      <c r="B152" s="14"/>
      <c r="C152" s="3"/>
    </row>
    <row r="153" spans="1:3" s="2" customFormat="1">
      <c r="A153" s="82"/>
      <c r="B153" s="14"/>
      <c r="C153" s="3"/>
    </row>
    <row r="154" spans="1:3" s="2" customFormat="1">
      <c r="A154" s="82"/>
      <c r="B154" s="14"/>
      <c r="C154" s="3"/>
    </row>
    <row r="155" spans="1:3" s="2" customFormat="1">
      <c r="A155" s="82"/>
      <c r="B155" s="14"/>
      <c r="C155" s="3"/>
    </row>
    <row r="156" spans="1:3" s="2" customFormat="1">
      <c r="A156" s="82"/>
      <c r="B156" s="14"/>
      <c r="C156" s="3"/>
    </row>
    <row r="157" spans="1:3" s="2" customFormat="1">
      <c r="A157" s="82"/>
      <c r="B157" s="14"/>
      <c r="C157" s="3"/>
    </row>
    <row r="158" spans="1:3" s="2" customFormat="1">
      <c r="A158" s="82"/>
      <c r="B158" s="14"/>
      <c r="C158" s="3"/>
    </row>
    <row r="159" spans="1:3" s="2" customFormat="1">
      <c r="A159" s="82"/>
      <c r="B159" s="14"/>
      <c r="C159" s="3"/>
    </row>
    <row r="160" spans="1:3" s="2" customFormat="1">
      <c r="A160" s="82"/>
      <c r="B160" s="14"/>
      <c r="C160" s="3"/>
    </row>
    <row r="161" spans="1:3" s="2" customFormat="1">
      <c r="A161" s="82"/>
      <c r="B161" s="14"/>
      <c r="C161" s="3"/>
    </row>
    <row r="162" spans="1:3" s="2" customFormat="1">
      <c r="A162" s="82"/>
      <c r="B162" s="14"/>
      <c r="C162" s="3"/>
    </row>
    <row r="163" spans="1:3" s="2" customFormat="1">
      <c r="A163" s="82"/>
      <c r="B163" s="14"/>
      <c r="C163" s="3"/>
    </row>
    <row r="164" spans="1:3" s="2" customFormat="1">
      <c r="A164" s="82"/>
      <c r="B164" s="14"/>
      <c r="C164" s="3"/>
    </row>
    <row r="165" spans="1:3" s="2" customFormat="1">
      <c r="A165" s="82"/>
      <c r="B165" s="14"/>
      <c r="C165" s="3"/>
    </row>
    <row r="166" spans="1:3" s="2" customFormat="1">
      <c r="A166" s="82"/>
      <c r="B166" s="14"/>
      <c r="C166" s="3"/>
    </row>
    <row r="167" spans="1:3" s="2" customFormat="1">
      <c r="A167" s="82"/>
      <c r="B167" s="14"/>
      <c r="C167" s="3"/>
    </row>
    <row r="168" spans="1:3" s="2" customFormat="1">
      <c r="A168" s="82"/>
      <c r="B168" s="14"/>
      <c r="C168" s="3"/>
    </row>
    <row r="169" spans="1:3" s="2" customFormat="1">
      <c r="A169" s="82"/>
      <c r="B169" s="14"/>
      <c r="C169" s="3"/>
    </row>
    <row r="170" spans="1:3" s="2" customFormat="1">
      <c r="A170" s="82"/>
      <c r="B170" s="14"/>
      <c r="C170" s="3"/>
    </row>
    <row r="171" spans="1:3" s="2" customFormat="1">
      <c r="A171" s="82"/>
      <c r="B171" s="14"/>
      <c r="C171" s="3"/>
    </row>
    <row r="172" spans="1:3" s="2" customFormat="1">
      <c r="A172" s="82"/>
      <c r="B172" s="14"/>
      <c r="C172" s="3"/>
    </row>
    <row r="173" spans="1:3" s="2" customFormat="1">
      <c r="A173" s="82"/>
      <c r="B173" s="14"/>
      <c r="C173" s="3"/>
    </row>
    <row r="174" spans="1:3" s="2" customFormat="1">
      <c r="A174" s="82"/>
      <c r="B174" s="14"/>
      <c r="C174" s="3"/>
    </row>
    <row r="175" spans="1:3" s="2" customFormat="1">
      <c r="A175" s="82"/>
      <c r="B175" s="14"/>
      <c r="C175" s="3"/>
    </row>
    <row r="176" spans="1:3" s="2" customFormat="1">
      <c r="A176" s="82"/>
      <c r="B176" s="14"/>
      <c r="C176" s="3"/>
    </row>
    <row r="177" spans="1:3" s="2" customFormat="1">
      <c r="A177" s="82"/>
      <c r="B177" s="14"/>
      <c r="C177" s="3"/>
    </row>
    <row r="178" spans="1:3" s="2" customFormat="1">
      <c r="A178" s="82"/>
      <c r="B178" s="14"/>
      <c r="C178" s="3"/>
    </row>
    <row r="179" spans="1:3" s="2" customFormat="1">
      <c r="A179" s="82"/>
      <c r="B179" s="14"/>
      <c r="C179" s="3"/>
    </row>
  </sheetData>
  <mergeCells count="1">
    <mergeCell ref="A14:C14"/>
  </mergeCells>
  <phoneticPr fontId="0" type="noConversion"/>
  <printOptions horizontalCentered="1" verticalCentered="1"/>
  <pageMargins left="0.75" right="0.75" top="1" bottom="1" header="0" footer="0"/>
  <pageSetup scale="62" orientation="portrait" horizontalDpi="120" verticalDpi="72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Hoja10">
    <tabColor theme="6" tint="0.39997558519241921"/>
  </sheetPr>
  <dimension ref="A1:CC414"/>
  <sheetViews>
    <sheetView workbookViewId="0">
      <pane xSplit="2" ySplit="8" topLeftCell="C9" activePane="bottomRight" state="frozen"/>
      <selection pane="topRight"/>
      <selection pane="bottomLeft"/>
      <selection pane="bottomRight" activeCell="H1" sqref="H1:J1048576"/>
    </sheetView>
  </sheetViews>
  <sheetFormatPr baseColWidth="10" defaultColWidth="11.44140625" defaultRowHeight="13.2"/>
  <cols>
    <col min="1" max="1" width="13.33203125" style="227" customWidth="1"/>
    <col min="2" max="2" width="35.44140625" style="227" customWidth="1"/>
    <col min="3" max="3" width="14.88671875" style="227" bestFit="1" customWidth="1"/>
    <col min="4" max="4" width="16.5546875" style="227" hidden="1" customWidth="1"/>
    <col min="5" max="5" width="16.88671875" style="227" bestFit="1" customWidth="1"/>
    <col min="6" max="6" width="14.88671875" style="227" bestFit="1" customWidth="1"/>
    <col min="7" max="7" width="15" style="157" bestFit="1" customWidth="1"/>
    <col min="8" max="10" width="12.6640625" style="227" hidden="1" customWidth="1"/>
    <col min="11" max="11" width="13.6640625" style="227" customWidth="1"/>
    <col min="12" max="12" width="13.6640625" style="227" bestFit="1" customWidth="1"/>
    <col min="13" max="13" width="14.109375" style="227" hidden="1" customWidth="1"/>
    <col min="14" max="14" width="16.109375" style="227" customWidth="1"/>
    <col min="15" max="16" width="16.6640625" style="753" hidden="1" customWidth="1"/>
    <col min="17" max="17" width="15" style="753" bestFit="1" customWidth="1"/>
    <col min="18" max="18" width="14.5546875" style="227" hidden="1" customWidth="1"/>
    <col min="19" max="19" width="13.5546875" style="227" hidden="1" customWidth="1"/>
    <col min="20" max="20" width="13.33203125" style="227" hidden="1" customWidth="1"/>
    <col min="21" max="21" width="12.6640625" style="227" hidden="1" customWidth="1"/>
    <col min="22" max="22" width="14.33203125" style="227" hidden="1" customWidth="1"/>
    <col min="23" max="44" width="14.88671875" style="227" hidden="1" customWidth="1"/>
    <col min="45" max="45" width="16.5546875" style="227" hidden="1" customWidth="1"/>
    <col min="46" max="46" width="13.88671875" style="227" hidden="1" customWidth="1"/>
    <col min="47" max="47" width="16.44140625" style="227" hidden="1" customWidth="1"/>
    <col min="48" max="50" width="11.44140625" style="227" hidden="1" customWidth="1"/>
    <col min="51" max="51" width="15.33203125" style="227" hidden="1" customWidth="1"/>
    <col min="52" max="52" width="15.88671875" style="227" hidden="1" customWidth="1"/>
    <col min="53" max="53" width="12.6640625" style="109" hidden="1" customWidth="1"/>
    <col min="54" max="54" width="15.33203125" style="227" hidden="1" customWidth="1"/>
    <col min="55" max="57" width="12.6640625" style="227" hidden="1" customWidth="1"/>
    <col min="58" max="58" width="13.88671875" style="227" hidden="1" customWidth="1"/>
    <col min="59" max="59" width="14.6640625" style="227" hidden="1" customWidth="1"/>
    <col min="60" max="61" width="11.44140625" style="227" customWidth="1"/>
    <col min="62" max="16384" width="11.44140625" style="227"/>
  </cols>
  <sheetData>
    <row r="1" spans="1:59" hidden="1">
      <c r="A1" s="210" t="s">
        <v>848</v>
      </c>
      <c r="C1" s="109"/>
      <c r="H1" s="109"/>
      <c r="I1" s="109"/>
      <c r="R1" s="1" t="s">
        <v>1034</v>
      </c>
    </row>
    <row r="2" spans="1:59" hidden="1">
      <c r="A2" s="229" t="str">
        <f>+'OSN PD'!A2</f>
        <v>PRESUPUESTO ORDINARIO 2024</v>
      </c>
      <c r="C2" s="754"/>
      <c r="H2" s="157"/>
      <c r="I2" s="157"/>
      <c r="J2" s="157"/>
      <c r="R2" s="1" t="s">
        <v>1035</v>
      </c>
    </row>
    <row r="3" spans="1:59" hidden="1">
      <c r="A3" s="210" t="s">
        <v>850</v>
      </c>
      <c r="C3" s="754"/>
      <c r="H3" s="157"/>
      <c r="I3" s="157"/>
      <c r="J3" s="157"/>
      <c r="K3" s="109">
        <v>31368.5</v>
      </c>
      <c r="N3" s="157"/>
    </row>
    <row r="4" spans="1:59" hidden="1">
      <c r="A4" s="210" t="s">
        <v>1036</v>
      </c>
      <c r="C4" s="754">
        <v>10</v>
      </c>
      <c r="F4" s="109"/>
      <c r="H4" s="109"/>
      <c r="I4" s="157"/>
      <c r="J4" s="109"/>
      <c r="K4" s="109">
        <v>7828.5</v>
      </c>
      <c r="L4" s="109"/>
      <c r="N4" s="109"/>
    </row>
    <row r="5" spans="1:59" ht="18" hidden="1" customHeight="1">
      <c r="A5" s="210"/>
      <c r="C5" s="754"/>
      <c r="F5" s="109"/>
      <c r="H5" s="109"/>
      <c r="I5" s="109"/>
      <c r="J5" s="109"/>
      <c r="K5" s="109">
        <f>+K3-K4</f>
        <v>23540</v>
      </c>
      <c r="L5" s="109"/>
      <c r="M5" s="246"/>
      <c r="R5" s="788" t="s">
        <v>1037</v>
      </c>
    </row>
    <row r="6" spans="1:59" hidden="1">
      <c r="B6" s="109"/>
      <c r="C6" s="109"/>
      <c r="J6" s="157"/>
      <c r="K6" s="109"/>
    </row>
    <row r="7" spans="1:59" s="1" customFormat="1" ht="26.25" customHeight="1">
      <c r="A7" s="842"/>
      <c r="B7" s="842"/>
      <c r="C7" s="826" t="str">
        <f>+'OSN PD'!C7:F7</f>
        <v>P  R  E  S  U  P  U  E  S  T  O     2  0 2 4</v>
      </c>
      <c r="D7" s="826"/>
      <c r="E7" s="826"/>
      <c r="F7" s="826"/>
      <c r="G7" s="843" t="s">
        <v>854</v>
      </c>
      <c r="H7" s="838" t="str">
        <f>+'OSN PD'!H7:H8</f>
        <v>OCTUBRE</v>
      </c>
      <c r="I7" s="838" t="str">
        <f>+'OSN PD'!I7:I8</f>
        <v>NOVIEMBRE</v>
      </c>
      <c r="J7" s="838" t="str">
        <f>+'OSN PD'!J7:J8</f>
        <v>DICIEMBRE</v>
      </c>
      <c r="K7" s="834" t="s">
        <v>4316</v>
      </c>
      <c r="L7" s="834" t="s">
        <v>859</v>
      </c>
      <c r="M7" s="834" t="s">
        <v>860</v>
      </c>
      <c r="N7" s="834" t="s">
        <v>861</v>
      </c>
      <c r="O7" s="832" t="s">
        <v>862</v>
      </c>
      <c r="P7" s="832" t="s">
        <v>863</v>
      </c>
      <c r="Q7" s="832" t="s">
        <v>864</v>
      </c>
      <c r="R7" s="829" t="s">
        <v>865</v>
      </c>
      <c r="S7" s="830"/>
      <c r="T7" s="830"/>
      <c r="U7" s="830"/>
      <c r="V7" s="830"/>
      <c r="W7" s="830"/>
      <c r="X7" s="830"/>
      <c r="Y7" s="830"/>
      <c r="Z7" s="830"/>
      <c r="AA7" s="830"/>
      <c r="AB7" s="830"/>
      <c r="AC7" s="830"/>
      <c r="AD7" s="830"/>
      <c r="AE7" s="830"/>
      <c r="AF7" s="830"/>
      <c r="AG7" s="830"/>
      <c r="AH7" s="830"/>
      <c r="AI7" s="830"/>
      <c r="AJ7" s="830"/>
      <c r="AK7" s="830"/>
      <c r="AL7" s="830"/>
      <c r="AM7" s="830"/>
      <c r="AN7" s="830"/>
      <c r="AO7" s="830"/>
      <c r="AP7" s="830"/>
      <c r="AQ7" s="830"/>
      <c r="AR7" s="830"/>
      <c r="AS7" s="831"/>
      <c r="AT7" s="828" t="s">
        <v>1038</v>
      </c>
      <c r="AU7" s="828"/>
      <c r="AV7" s="828"/>
      <c r="AW7" s="828"/>
      <c r="AX7" s="828"/>
      <c r="AY7" s="828"/>
      <c r="AZ7" s="827" t="s">
        <v>1039</v>
      </c>
      <c r="BA7" s="827"/>
      <c r="BB7" s="827"/>
      <c r="BC7" s="827"/>
      <c r="BD7" s="827"/>
      <c r="BE7" s="827"/>
      <c r="BF7" s="827"/>
      <c r="BG7" s="827"/>
    </row>
    <row r="8" spans="1:59" s="1" customFormat="1" ht="53.25" customHeight="1">
      <c r="A8" s="841" t="s">
        <v>868</v>
      </c>
      <c r="B8" s="841"/>
      <c r="C8" s="763" t="s">
        <v>869</v>
      </c>
      <c r="D8" s="763" t="s">
        <v>1040</v>
      </c>
      <c r="E8" s="761" t="s">
        <v>1041</v>
      </c>
      <c r="F8" s="763" t="s">
        <v>872</v>
      </c>
      <c r="G8" s="844"/>
      <c r="H8" s="839"/>
      <c r="I8" s="839"/>
      <c r="J8" s="839"/>
      <c r="K8" s="835"/>
      <c r="L8" s="835"/>
      <c r="M8" s="835"/>
      <c r="N8" s="835"/>
      <c r="O8" s="833"/>
      <c r="P8" s="833"/>
      <c r="Q8" s="833"/>
      <c r="R8" s="765" t="s">
        <v>873</v>
      </c>
      <c r="S8" s="761" t="s">
        <v>1042</v>
      </c>
      <c r="T8" s="761" t="s">
        <v>1043</v>
      </c>
      <c r="U8" s="766" t="s">
        <v>1044</v>
      </c>
      <c r="V8" s="766" t="s">
        <v>877</v>
      </c>
      <c r="W8" s="761" t="s">
        <v>878</v>
      </c>
      <c r="X8" s="761" t="s">
        <v>1045</v>
      </c>
      <c r="Y8" s="761" t="s">
        <v>880</v>
      </c>
      <c r="Z8" s="761" t="s">
        <v>881</v>
      </c>
      <c r="AA8" s="761" t="s">
        <v>1046</v>
      </c>
      <c r="AB8" s="761" t="s">
        <v>883</v>
      </c>
      <c r="AC8" s="761" t="s">
        <v>1047</v>
      </c>
      <c r="AD8" s="761" t="s">
        <v>885</v>
      </c>
      <c r="AE8" s="761" t="s">
        <v>886</v>
      </c>
      <c r="AF8" s="761" t="s">
        <v>887</v>
      </c>
      <c r="AG8" s="761" t="s">
        <v>888</v>
      </c>
      <c r="AH8" s="761" t="s">
        <v>889</v>
      </c>
      <c r="AI8" s="761" t="s">
        <v>890</v>
      </c>
      <c r="AJ8" s="761" t="s">
        <v>891</v>
      </c>
      <c r="AK8" s="761" t="s">
        <v>892</v>
      </c>
      <c r="AL8" s="761" t="s">
        <v>893</v>
      </c>
      <c r="AM8" s="761" t="s">
        <v>894</v>
      </c>
      <c r="AN8" s="761" t="s">
        <v>895</v>
      </c>
      <c r="AO8" s="761" t="s">
        <v>896</v>
      </c>
      <c r="AP8" s="761" t="s">
        <v>897</v>
      </c>
      <c r="AQ8" s="761" t="s">
        <v>898</v>
      </c>
      <c r="AR8" s="761" t="s">
        <v>1048</v>
      </c>
      <c r="AS8" s="761" t="s">
        <v>900</v>
      </c>
      <c r="AT8" s="761" t="s">
        <v>1049</v>
      </c>
      <c r="AU8" s="761" t="s">
        <v>1050</v>
      </c>
      <c r="AV8" s="761" t="s">
        <v>1051</v>
      </c>
      <c r="AW8" s="761" t="s">
        <v>1052</v>
      </c>
      <c r="AX8" s="761" t="s">
        <v>1053</v>
      </c>
      <c r="AY8" s="761" t="s">
        <v>1054</v>
      </c>
      <c r="AZ8" s="768" t="s">
        <v>1055</v>
      </c>
      <c r="BA8" s="768" t="s">
        <v>1056</v>
      </c>
      <c r="BB8" s="761" t="s">
        <v>1057</v>
      </c>
      <c r="BC8" s="761" t="s">
        <v>1058</v>
      </c>
      <c r="BD8" s="761" t="s">
        <v>1059</v>
      </c>
      <c r="BE8" s="761" t="s">
        <v>1060</v>
      </c>
      <c r="BF8" s="761" t="s">
        <v>1061</v>
      </c>
      <c r="BG8" s="761" t="s">
        <v>1040</v>
      </c>
    </row>
    <row r="9" spans="1:59" s="1" customFormat="1" ht="14.25" customHeight="1">
      <c r="A9" s="762"/>
      <c r="B9" s="762"/>
      <c r="C9" s="770"/>
      <c r="D9" s="92"/>
      <c r="E9" s="92"/>
      <c r="F9" s="92"/>
      <c r="G9" s="157"/>
      <c r="H9" s="92"/>
      <c r="I9" s="92"/>
      <c r="J9" s="92"/>
      <c r="K9" s="92"/>
      <c r="L9" s="92"/>
      <c r="M9" s="92"/>
      <c r="N9" s="92"/>
      <c r="O9" s="772"/>
      <c r="P9" s="772"/>
      <c r="Q9" s="772"/>
      <c r="R9" s="92"/>
      <c r="S9" s="92"/>
      <c r="T9" s="92"/>
      <c r="U9" s="92"/>
      <c r="V9" s="92"/>
      <c r="W9" s="92"/>
      <c r="X9" s="92"/>
      <c r="Y9" s="92"/>
      <c r="Z9" s="92"/>
      <c r="AA9" s="92"/>
      <c r="AB9" s="92"/>
      <c r="AC9" s="92"/>
      <c r="AD9" s="92"/>
      <c r="AE9" s="92"/>
      <c r="AF9" s="92"/>
      <c r="AG9" s="92"/>
      <c r="AH9" s="92"/>
      <c r="AI9" s="92"/>
      <c r="AJ9" s="92"/>
      <c r="AK9" s="92"/>
      <c r="AL9" s="92"/>
      <c r="AM9" s="92"/>
      <c r="AN9" s="92"/>
      <c r="AO9" s="92"/>
      <c r="AP9" s="92"/>
      <c r="AQ9" s="92"/>
      <c r="AR9" s="92"/>
      <c r="AS9" s="92"/>
      <c r="AT9" s="92"/>
      <c r="AU9" s="92"/>
      <c r="AV9" s="92"/>
      <c r="AW9" s="92"/>
      <c r="AX9" s="92"/>
      <c r="AY9" s="92"/>
      <c r="AZ9" s="92"/>
      <c r="BA9" s="770"/>
      <c r="BB9" s="92"/>
      <c r="BC9" s="92"/>
      <c r="BD9" s="92"/>
      <c r="BE9" s="92"/>
      <c r="BF9" s="92"/>
      <c r="BG9" s="92"/>
    </row>
    <row r="10" spans="1:59">
      <c r="A10" s="774">
        <v>0</v>
      </c>
      <c r="B10" s="789" t="s">
        <v>915</v>
      </c>
      <c r="C10" s="771">
        <f>SUM(C12:C26)</f>
        <v>403607580</v>
      </c>
      <c r="D10" s="771">
        <f t="shared" ref="D10:Z10" si="0">SUM(D12:D25)</f>
        <v>0</v>
      </c>
      <c r="E10" s="771">
        <f t="shared" si="0"/>
        <v>-20957594.899999999</v>
      </c>
      <c r="F10" s="771">
        <f>SUM(F12:F26)</f>
        <v>382649985.10000002</v>
      </c>
      <c r="G10" s="285">
        <v>261875032.60999998</v>
      </c>
      <c r="H10" s="771">
        <f>SUM(H12:H26)</f>
        <v>27468811.150000002</v>
      </c>
      <c r="I10" s="771">
        <f t="shared" ref="I10:Q10" si="1">SUM(I12:I26)</f>
        <v>26564339.5</v>
      </c>
      <c r="J10" s="771">
        <f>SUM(J12:J26)</f>
        <v>48003508.679999992</v>
      </c>
      <c r="K10" s="771">
        <f t="shared" si="1"/>
        <v>102036659.33</v>
      </c>
      <c r="L10" s="771">
        <f t="shared" si="1"/>
        <v>363911691.94</v>
      </c>
      <c r="M10" s="771">
        <f t="shared" si="1"/>
        <v>0</v>
      </c>
      <c r="N10" s="771">
        <f t="shared" si="1"/>
        <v>0</v>
      </c>
      <c r="O10" s="771">
        <f t="shared" si="1"/>
        <v>18738293.159999982</v>
      </c>
      <c r="P10" s="771">
        <f t="shared" si="1"/>
        <v>382649985.10000002</v>
      </c>
      <c r="Q10" s="771">
        <f t="shared" si="1"/>
        <v>18738293.159999989</v>
      </c>
      <c r="R10" s="771">
        <f t="shared" si="0"/>
        <v>2161220</v>
      </c>
      <c r="S10" s="771">
        <f t="shared" si="0"/>
        <v>0</v>
      </c>
      <c r="T10" s="771">
        <f t="shared" si="0"/>
        <v>0</v>
      </c>
      <c r="U10" s="771">
        <f t="shared" si="0"/>
        <v>0</v>
      </c>
      <c r="V10" s="771">
        <f t="shared" si="0"/>
        <v>-10000000</v>
      </c>
      <c r="W10" s="771">
        <f>SUM(W12:W25)</f>
        <v>-13118814.9</v>
      </c>
      <c r="X10" s="771">
        <f t="shared" si="0"/>
        <v>0</v>
      </c>
      <c r="Y10" s="771">
        <f t="shared" si="0"/>
        <v>0</v>
      </c>
      <c r="Z10" s="771">
        <f t="shared" si="0"/>
        <v>0</v>
      </c>
      <c r="AA10" s="771">
        <f t="shared" ref="AA10:BG10" si="2">SUM(AA12:AA25)</f>
        <v>0</v>
      </c>
      <c r="AB10" s="771">
        <f t="shared" si="2"/>
        <v>0</v>
      </c>
      <c r="AC10" s="771">
        <f t="shared" si="2"/>
        <v>0</v>
      </c>
      <c r="AD10" s="771">
        <f t="shared" si="2"/>
        <v>0</v>
      </c>
      <c r="AE10" s="771">
        <f t="shared" si="2"/>
        <v>0</v>
      </c>
      <c r="AF10" s="771">
        <f t="shared" si="2"/>
        <v>0</v>
      </c>
      <c r="AG10" s="771">
        <f t="shared" si="2"/>
        <v>0</v>
      </c>
      <c r="AH10" s="771">
        <f t="shared" si="2"/>
        <v>0</v>
      </c>
      <c r="AI10" s="771">
        <f t="shared" si="2"/>
        <v>0</v>
      </c>
      <c r="AJ10" s="771">
        <f t="shared" si="2"/>
        <v>0</v>
      </c>
      <c r="AK10" s="771">
        <f t="shared" si="2"/>
        <v>0</v>
      </c>
      <c r="AL10" s="771">
        <f t="shared" si="2"/>
        <v>0</v>
      </c>
      <c r="AM10" s="771">
        <f t="shared" si="2"/>
        <v>0</v>
      </c>
      <c r="AN10" s="771">
        <f t="shared" si="2"/>
        <v>0</v>
      </c>
      <c r="AO10" s="771">
        <f t="shared" si="2"/>
        <v>0</v>
      </c>
      <c r="AP10" s="771">
        <f t="shared" si="2"/>
        <v>0</v>
      </c>
      <c r="AQ10" s="771">
        <f t="shared" si="2"/>
        <v>0</v>
      </c>
      <c r="AR10" s="771">
        <f t="shared" si="2"/>
        <v>0</v>
      </c>
      <c r="AS10" s="771">
        <f t="shared" si="2"/>
        <v>-20957594.899999999</v>
      </c>
      <c r="AT10" s="771">
        <f>SUM(AT12:AT25)</f>
        <v>0</v>
      </c>
      <c r="AU10" s="771">
        <f>SUM(AU12:AU25)</f>
        <v>0</v>
      </c>
      <c r="AV10" s="771">
        <f t="shared" si="2"/>
        <v>0</v>
      </c>
      <c r="AW10" s="771">
        <f t="shared" si="2"/>
        <v>0</v>
      </c>
      <c r="AX10" s="771">
        <f t="shared" si="2"/>
        <v>0</v>
      </c>
      <c r="AY10" s="771">
        <f t="shared" si="2"/>
        <v>0</v>
      </c>
      <c r="AZ10" s="771">
        <f t="shared" si="2"/>
        <v>0</v>
      </c>
      <c r="BA10" s="771">
        <f t="shared" si="2"/>
        <v>0</v>
      </c>
      <c r="BB10" s="771">
        <f t="shared" si="2"/>
        <v>0</v>
      </c>
      <c r="BC10" s="771">
        <f t="shared" si="2"/>
        <v>0</v>
      </c>
      <c r="BD10" s="771">
        <f t="shared" si="2"/>
        <v>0</v>
      </c>
      <c r="BE10" s="771">
        <f t="shared" si="2"/>
        <v>0</v>
      </c>
      <c r="BF10" s="771">
        <f t="shared" si="2"/>
        <v>0</v>
      </c>
      <c r="BG10" s="771">
        <f t="shared" si="2"/>
        <v>0</v>
      </c>
    </row>
    <row r="11" spans="1:59" s="1" customFormat="1">
      <c r="A11" s="210"/>
      <c r="C11" s="109"/>
      <c r="D11" s="3"/>
      <c r="E11" s="3"/>
      <c r="F11" s="3"/>
      <c r="G11" s="181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109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</row>
    <row r="12" spans="1:59" ht="12" customHeight="1">
      <c r="A12" s="229" t="s">
        <v>7</v>
      </c>
      <c r="B12" s="227" t="s">
        <v>121</v>
      </c>
      <c r="C12" s="109">
        <v>156849063</v>
      </c>
      <c r="D12" s="109">
        <f t="shared" ref="D12:D25" si="3">+BG12</f>
        <v>0</v>
      </c>
      <c r="E12" s="109">
        <f t="shared" ref="E12:E25" si="4">+AS12+AY12</f>
        <v>24791324</v>
      </c>
      <c r="F12" s="109">
        <f t="shared" ref="F12:F25" si="5">+C12+D12+E12</f>
        <v>181640387</v>
      </c>
      <c r="G12" s="157">
        <v>127493019.69999999</v>
      </c>
      <c r="H12" s="109">
        <f>+'CK GASTOS OSN AC MES 1'!D39</f>
        <v>14897756</v>
      </c>
      <c r="I12" s="109">
        <f>+'CK GASTOS OSN AC MES 2'!D101</f>
        <v>15833991</v>
      </c>
      <c r="J12" s="109">
        <f>+'CK GASTOS OSN AC MES 3'!D102</f>
        <v>20253623.290000003</v>
      </c>
      <c r="K12" s="109">
        <f t="shared" ref="K12:K26" si="6">SUM(H12:J12)</f>
        <v>50985370.290000007</v>
      </c>
      <c r="L12" s="109">
        <f t="shared" ref="L12:L26" si="7">K12+G12</f>
        <v>178478389.99000001</v>
      </c>
      <c r="M12" s="109">
        <f>+'Cert.OSN AC'!D14</f>
        <v>0</v>
      </c>
      <c r="N12" s="109">
        <f t="shared" ref="N12:N76" si="8">IF(M12&gt;0,(L12-M12),0)</f>
        <v>0</v>
      </c>
      <c r="O12" s="753">
        <f t="shared" ref="O12:O25" si="9">F12-L12</f>
        <v>3161997.0099999905</v>
      </c>
      <c r="P12" s="753">
        <f t="shared" ref="P12:P25" si="10">F12-M12</f>
        <v>181640387</v>
      </c>
      <c r="Q12" s="753">
        <f t="shared" ref="Q12:Q25" si="11">IF(N12&gt;0,(F12-L12-N12),(F12-L12+N12))</f>
        <v>3161997.0099999905</v>
      </c>
      <c r="R12" s="109">
        <v>31588824</v>
      </c>
      <c r="S12" s="109"/>
      <c r="T12" s="109">
        <v>-697500</v>
      </c>
      <c r="U12" s="109"/>
      <c r="V12" s="109"/>
      <c r="W12" s="109">
        <v>-6100000</v>
      </c>
      <c r="X12" s="109"/>
      <c r="Y12" s="109"/>
      <c r="Z12" s="109"/>
      <c r="AA12" s="109"/>
      <c r="AB12" s="109"/>
      <c r="AC12" s="109"/>
      <c r="AD12" s="109"/>
      <c r="AE12" s="109"/>
      <c r="AF12" s="109"/>
      <c r="AG12" s="109"/>
      <c r="AH12" s="109"/>
      <c r="AI12" s="109"/>
      <c r="AJ12" s="109"/>
      <c r="AK12" s="109"/>
      <c r="AL12" s="109"/>
      <c r="AM12" s="109"/>
      <c r="AN12" s="109"/>
      <c r="AO12" s="109"/>
      <c r="AP12" s="109"/>
      <c r="AQ12" s="109"/>
      <c r="AR12" s="109"/>
      <c r="AS12" s="109">
        <f t="shared" ref="AS12:AS25" si="12">SUM(R12:AR12)</f>
        <v>24791324</v>
      </c>
      <c r="AT12" s="109">
        <v>0</v>
      </c>
      <c r="AU12" s="109">
        <v>0</v>
      </c>
      <c r="AV12" s="109"/>
      <c r="AW12" s="109"/>
      <c r="AX12" s="109"/>
      <c r="AY12" s="109">
        <f t="shared" ref="AY12:AY25" si="13">+AT12+AU12+AV12+AW12+AX12</f>
        <v>0</v>
      </c>
      <c r="AZ12" s="109"/>
      <c r="BF12" s="157"/>
      <c r="BG12" s="109">
        <f t="shared" ref="BG12:BG25" si="14">SUM(AZ12:BF12)</f>
        <v>0</v>
      </c>
    </row>
    <row r="13" spans="1:59" ht="12" customHeight="1">
      <c r="A13" s="229" t="s">
        <v>8</v>
      </c>
      <c r="B13" s="227" t="s">
        <v>129</v>
      </c>
      <c r="C13" s="109">
        <v>31000000</v>
      </c>
      <c r="D13" s="109">
        <f t="shared" si="3"/>
        <v>0</v>
      </c>
      <c r="E13" s="109">
        <f t="shared" si="4"/>
        <v>-10000000</v>
      </c>
      <c r="F13" s="109">
        <f t="shared" si="5"/>
        <v>21000000</v>
      </c>
      <c r="G13" s="157">
        <v>7586550</v>
      </c>
      <c r="H13" s="109">
        <f>+'CK GASTOS OSN AC MES 1'!E39</f>
        <v>842950</v>
      </c>
      <c r="I13" s="109">
        <f>+'CK GASTOS OSN AC MES 2'!E101</f>
        <v>842950</v>
      </c>
      <c r="J13" s="109">
        <f>+'CK GASTOS OSN AC MES 3'!E102</f>
        <v>842950</v>
      </c>
      <c r="K13" s="109">
        <f t="shared" si="6"/>
        <v>2528850</v>
      </c>
      <c r="L13" s="109">
        <f t="shared" si="7"/>
        <v>10115400</v>
      </c>
      <c r="M13" s="109">
        <f>+'Cert.OSN AC'!E14</f>
        <v>0</v>
      </c>
      <c r="N13" s="109">
        <f t="shared" si="8"/>
        <v>0</v>
      </c>
      <c r="O13" s="753">
        <f t="shared" si="9"/>
        <v>10884600</v>
      </c>
      <c r="P13" s="753">
        <f t="shared" si="10"/>
        <v>21000000</v>
      </c>
      <c r="Q13" s="753">
        <f t="shared" si="11"/>
        <v>10884600</v>
      </c>
      <c r="R13" s="109"/>
      <c r="S13" s="109"/>
      <c r="T13" s="109"/>
      <c r="U13" s="109"/>
      <c r="V13" s="109">
        <v>-10000000</v>
      </c>
      <c r="W13" s="109"/>
      <c r="X13" s="109"/>
      <c r="Y13" s="109"/>
      <c r="Z13" s="109"/>
      <c r="AA13" s="109"/>
      <c r="AB13" s="109"/>
      <c r="AC13" s="109"/>
      <c r="AD13" s="109"/>
      <c r="AE13" s="109"/>
      <c r="AF13" s="109"/>
      <c r="AG13" s="109"/>
      <c r="AH13" s="109"/>
      <c r="AI13" s="109"/>
      <c r="AJ13" s="109"/>
      <c r="AK13" s="109"/>
      <c r="AL13" s="109"/>
      <c r="AM13" s="109"/>
      <c r="AN13" s="109"/>
      <c r="AO13" s="109"/>
      <c r="AP13" s="109"/>
      <c r="AQ13" s="109"/>
      <c r="AR13" s="109"/>
      <c r="AS13" s="109">
        <f t="shared" si="12"/>
        <v>-10000000</v>
      </c>
      <c r="AT13" s="109">
        <v>0</v>
      </c>
      <c r="AU13" s="109"/>
      <c r="AV13" s="109"/>
      <c r="AW13" s="109"/>
      <c r="AX13" s="109"/>
      <c r="AY13" s="109">
        <f t="shared" si="13"/>
        <v>0</v>
      </c>
      <c r="AZ13" s="109"/>
      <c r="BF13" s="157"/>
      <c r="BG13" s="109">
        <f t="shared" si="14"/>
        <v>0</v>
      </c>
    </row>
    <row r="14" spans="1:59">
      <c r="A14" s="229" t="s">
        <v>9</v>
      </c>
      <c r="B14" s="227" t="s">
        <v>125</v>
      </c>
      <c r="C14" s="109">
        <v>3500000</v>
      </c>
      <c r="D14" s="109">
        <f t="shared" si="3"/>
        <v>0</v>
      </c>
      <c r="E14" s="109">
        <f t="shared" si="4"/>
        <v>0</v>
      </c>
      <c r="F14" s="109">
        <f t="shared" si="5"/>
        <v>3500000</v>
      </c>
      <c r="G14" s="157">
        <v>2985393.8</v>
      </c>
      <c r="H14" s="109">
        <f>+'CK GASTOS OSN AC MES 1'!F39</f>
        <v>302973.05</v>
      </c>
      <c r="I14" s="109">
        <f>+'CK GASTOS OSN AC MES 2'!F101</f>
        <v>67816.45</v>
      </c>
      <c r="J14" s="109">
        <f>+'CK GASTOS OSN AC MES 3'!F102</f>
        <v>143740.54999999999</v>
      </c>
      <c r="K14" s="109">
        <f t="shared" si="6"/>
        <v>514530.05</v>
      </c>
      <c r="L14" s="109">
        <f t="shared" si="7"/>
        <v>3499923.8499999996</v>
      </c>
      <c r="M14" s="109">
        <f>+'Cert.OSN AC'!F14</f>
        <v>0</v>
      </c>
      <c r="N14" s="109">
        <f t="shared" si="8"/>
        <v>0</v>
      </c>
      <c r="O14" s="753">
        <f t="shared" si="9"/>
        <v>76.150000000372529</v>
      </c>
      <c r="P14" s="753">
        <f t="shared" si="10"/>
        <v>3500000</v>
      </c>
      <c r="Q14" s="753">
        <f t="shared" si="11"/>
        <v>76.150000000372529</v>
      </c>
      <c r="R14" s="109"/>
      <c r="S14" s="109"/>
      <c r="T14" s="109"/>
      <c r="U14" s="109"/>
      <c r="V14" s="109"/>
      <c r="W14" s="109"/>
      <c r="X14" s="109"/>
      <c r="Y14" s="109"/>
      <c r="Z14" s="109"/>
      <c r="AA14" s="109"/>
      <c r="AB14" s="109"/>
      <c r="AC14" s="109"/>
      <c r="AD14" s="109"/>
      <c r="AE14" s="109"/>
      <c r="AF14" s="109"/>
      <c r="AG14" s="109"/>
      <c r="AH14" s="109"/>
      <c r="AI14" s="109"/>
      <c r="AJ14" s="109"/>
      <c r="AK14" s="109"/>
      <c r="AL14" s="109"/>
      <c r="AM14" s="109"/>
      <c r="AN14" s="109"/>
      <c r="AO14" s="109"/>
      <c r="AP14" s="109"/>
      <c r="AQ14" s="109"/>
      <c r="AR14" s="109"/>
      <c r="AS14" s="109">
        <f t="shared" si="12"/>
        <v>0</v>
      </c>
      <c r="AT14" s="109">
        <v>0</v>
      </c>
      <c r="AU14" s="109"/>
      <c r="AV14" s="109"/>
      <c r="AW14" s="109"/>
      <c r="AX14" s="109"/>
      <c r="AY14" s="109">
        <f t="shared" si="13"/>
        <v>0</v>
      </c>
      <c r="AZ14" s="109"/>
      <c r="BF14" s="157"/>
      <c r="BG14" s="109">
        <f t="shared" si="14"/>
        <v>0</v>
      </c>
    </row>
    <row r="15" spans="1:59">
      <c r="A15" s="229" t="s">
        <v>10</v>
      </c>
      <c r="B15" s="227" t="s">
        <v>1062</v>
      </c>
      <c r="C15" s="109"/>
      <c r="D15" s="109">
        <f t="shared" si="3"/>
        <v>0</v>
      </c>
      <c r="E15" s="109">
        <f t="shared" si="4"/>
        <v>0</v>
      </c>
      <c r="F15" s="109">
        <f t="shared" si="5"/>
        <v>0</v>
      </c>
      <c r="G15" s="157">
        <v>0</v>
      </c>
      <c r="H15" s="109">
        <f>+'CK GASTOS OSN AC MES 1'!G39</f>
        <v>0</v>
      </c>
      <c r="I15" s="109">
        <f>+'CK GASTOS OSN AC MES 2'!G101</f>
        <v>0</v>
      </c>
      <c r="J15" s="109">
        <f>+'CK GASTOS OSN AC MES 3'!G102</f>
        <v>0</v>
      </c>
      <c r="K15" s="109">
        <f t="shared" si="6"/>
        <v>0</v>
      </c>
      <c r="L15" s="109">
        <f t="shared" si="7"/>
        <v>0</v>
      </c>
      <c r="M15" s="109">
        <f>+'Cert.OSN AC'!G14</f>
        <v>0</v>
      </c>
      <c r="N15" s="109">
        <f t="shared" si="8"/>
        <v>0</v>
      </c>
      <c r="O15" s="753">
        <f t="shared" si="9"/>
        <v>0</v>
      </c>
      <c r="P15" s="753">
        <f t="shared" si="10"/>
        <v>0</v>
      </c>
      <c r="Q15" s="753">
        <f t="shared" si="11"/>
        <v>0</v>
      </c>
      <c r="R15" s="109"/>
      <c r="S15" s="109"/>
      <c r="T15" s="109"/>
      <c r="U15" s="109"/>
      <c r="V15" s="109"/>
      <c r="W15" s="109"/>
      <c r="X15" s="109"/>
      <c r="Y15" s="109"/>
      <c r="Z15" s="109"/>
      <c r="AA15" s="109"/>
      <c r="AB15" s="109"/>
      <c r="AC15" s="109"/>
      <c r="AD15" s="109"/>
      <c r="AE15" s="109"/>
      <c r="AF15" s="109"/>
      <c r="AG15" s="109"/>
      <c r="AH15" s="109"/>
      <c r="AI15" s="109"/>
      <c r="AJ15" s="109"/>
      <c r="AK15" s="109"/>
      <c r="AL15" s="109"/>
      <c r="AM15" s="109"/>
      <c r="AN15" s="109"/>
      <c r="AO15" s="109"/>
      <c r="AP15" s="109"/>
      <c r="AQ15" s="109"/>
      <c r="AR15" s="109"/>
      <c r="AS15" s="109">
        <f t="shared" si="12"/>
        <v>0</v>
      </c>
      <c r="AT15" s="109">
        <v>0</v>
      </c>
      <c r="AU15" s="109"/>
      <c r="AV15" s="109"/>
      <c r="AW15" s="109"/>
      <c r="AX15" s="109"/>
      <c r="AY15" s="109">
        <f t="shared" si="13"/>
        <v>0</v>
      </c>
      <c r="AZ15" s="109"/>
      <c r="BF15" s="157"/>
      <c r="BG15" s="109">
        <f t="shared" si="14"/>
        <v>0</v>
      </c>
    </row>
    <row r="16" spans="1:59">
      <c r="A16" s="229" t="s">
        <v>11</v>
      </c>
      <c r="B16" s="227" t="s">
        <v>917</v>
      </c>
      <c r="C16" s="109">
        <v>49800000</v>
      </c>
      <c r="D16" s="109">
        <f t="shared" si="3"/>
        <v>0</v>
      </c>
      <c r="E16" s="109">
        <f t="shared" si="4"/>
        <v>-14716081</v>
      </c>
      <c r="F16" s="109">
        <f t="shared" si="5"/>
        <v>35083919</v>
      </c>
      <c r="G16" s="157">
        <v>23883080.299999997</v>
      </c>
      <c r="H16" s="109">
        <f>+'CK GASTOS OSN AC MES 1'!H39</f>
        <v>2909769.8</v>
      </c>
      <c r="I16" s="109">
        <f>+'CK GASTOS OSN AC MES 2'!H101</f>
        <v>2903212</v>
      </c>
      <c r="J16" s="109">
        <f>+'CK GASTOS OSN AC MES 3'!H102</f>
        <v>5387856.9000000004</v>
      </c>
      <c r="K16" s="109">
        <f t="shared" si="6"/>
        <v>11200838.699999999</v>
      </c>
      <c r="L16" s="109">
        <f t="shared" si="7"/>
        <v>35083919</v>
      </c>
      <c r="M16" s="109">
        <f>+'Cert.OSN AC'!H14</f>
        <v>0</v>
      </c>
      <c r="N16" s="109">
        <f t="shared" si="8"/>
        <v>0</v>
      </c>
      <c r="O16" s="753">
        <f t="shared" si="9"/>
        <v>0</v>
      </c>
      <c r="P16" s="753">
        <f t="shared" si="10"/>
        <v>35083919</v>
      </c>
      <c r="Q16" s="753">
        <f t="shared" si="11"/>
        <v>0</v>
      </c>
      <c r="R16" s="109">
        <v>-12616081</v>
      </c>
      <c r="S16" s="109"/>
      <c r="T16" s="109"/>
      <c r="U16" s="109"/>
      <c r="V16" s="109"/>
      <c r="W16" s="109">
        <v>-2100000</v>
      </c>
      <c r="X16" s="109"/>
      <c r="Y16" s="109"/>
      <c r="Z16" s="109"/>
      <c r="AA16" s="109"/>
      <c r="AB16" s="109"/>
      <c r="AC16" s="109"/>
      <c r="AD16" s="109"/>
      <c r="AE16" s="109"/>
      <c r="AF16" s="109"/>
      <c r="AG16" s="109"/>
      <c r="AH16" s="109"/>
      <c r="AI16" s="109"/>
      <c r="AJ16" s="109"/>
      <c r="AK16" s="109"/>
      <c r="AL16" s="109"/>
      <c r="AM16" s="109"/>
      <c r="AN16" s="109"/>
      <c r="AO16" s="109"/>
      <c r="AP16" s="109"/>
      <c r="AQ16" s="109"/>
      <c r="AR16" s="109"/>
      <c r="AS16" s="109">
        <f t="shared" si="12"/>
        <v>-14716081</v>
      </c>
      <c r="AT16" s="109">
        <v>0</v>
      </c>
      <c r="AU16" s="109">
        <v>0</v>
      </c>
      <c r="AV16" s="109"/>
      <c r="AW16" s="109"/>
      <c r="AX16" s="109"/>
      <c r="AY16" s="109">
        <f t="shared" si="13"/>
        <v>0</v>
      </c>
      <c r="AZ16" s="109"/>
      <c r="BF16" s="157"/>
      <c r="BG16" s="109">
        <f t="shared" si="14"/>
        <v>0</v>
      </c>
    </row>
    <row r="17" spans="1:81">
      <c r="A17" s="229" t="s">
        <v>12</v>
      </c>
      <c r="B17" s="227" t="s">
        <v>918</v>
      </c>
      <c r="C17" s="109">
        <v>51144170</v>
      </c>
      <c r="D17" s="109">
        <f t="shared" si="3"/>
        <v>0</v>
      </c>
      <c r="E17" s="109">
        <f t="shared" si="4"/>
        <v>-16600500</v>
      </c>
      <c r="F17" s="109">
        <f t="shared" si="5"/>
        <v>34543670</v>
      </c>
      <c r="G17" s="157">
        <v>28912599.469999999</v>
      </c>
      <c r="H17" s="109">
        <f>'CK GASTOS OSN AC MES 1'!I39</f>
        <v>3344522.5</v>
      </c>
      <c r="I17" s="109">
        <f>+'CK GASTOS OSN AC MES 2'!I101</f>
        <v>1633236.25</v>
      </c>
      <c r="J17" s="109">
        <f>+'CK GASTOS OSN AC MES 3'!I102</f>
        <v>623188.74</v>
      </c>
      <c r="K17" s="109">
        <f t="shared" si="6"/>
        <v>5600947.4900000002</v>
      </c>
      <c r="L17" s="109">
        <f t="shared" si="7"/>
        <v>34513546.960000001</v>
      </c>
      <c r="M17" s="109">
        <f>+'Cert.OSN AC'!I14</f>
        <v>0</v>
      </c>
      <c r="N17" s="109">
        <f t="shared" si="8"/>
        <v>0</v>
      </c>
      <c r="O17" s="753">
        <f t="shared" si="9"/>
        <v>30123.039999999106</v>
      </c>
      <c r="P17" s="753">
        <f t="shared" si="10"/>
        <v>34543670</v>
      </c>
      <c r="Q17" s="753">
        <f t="shared" si="11"/>
        <v>30123.039999999106</v>
      </c>
      <c r="R17" s="109">
        <v>-15200500</v>
      </c>
      <c r="S17" s="109"/>
      <c r="T17" s="109"/>
      <c r="U17" s="109"/>
      <c r="V17" s="109"/>
      <c r="W17" s="109">
        <v>-1400000</v>
      </c>
      <c r="X17" s="109"/>
      <c r="Y17" s="109"/>
      <c r="Z17" s="109"/>
      <c r="AA17" s="109"/>
      <c r="AB17" s="109"/>
      <c r="AC17" s="109"/>
      <c r="AD17" s="109"/>
      <c r="AE17" s="109"/>
      <c r="AF17" s="109"/>
      <c r="AG17" s="109"/>
      <c r="AH17" s="109"/>
      <c r="AI17" s="109"/>
      <c r="AJ17" s="109"/>
      <c r="AK17" s="109"/>
      <c r="AL17" s="109"/>
      <c r="AM17" s="109"/>
      <c r="AN17" s="109"/>
      <c r="AO17" s="109"/>
      <c r="AP17" s="109"/>
      <c r="AQ17" s="109"/>
      <c r="AR17" s="109"/>
      <c r="AS17" s="109">
        <f t="shared" si="12"/>
        <v>-16600500</v>
      </c>
      <c r="AT17" s="109">
        <v>0</v>
      </c>
      <c r="AU17" s="109">
        <v>0</v>
      </c>
      <c r="AV17" s="109"/>
      <c r="AW17" s="109"/>
      <c r="AX17" s="109"/>
      <c r="AY17" s="109">
        <f t="shared" si="13"/>
        <v>0</v>
      </c>
      <c r="AZ17" s="109"/>
      <c r="BF17" s="157"/>
      <c r="BG17" s="109">
        <f t="shared" si="14"/>
        <v>0</v>
      </c>
    </row>
    <row r="18" spans="1:81">
      <c r="A18" s="229" t="s">
        <v>13</v>
      </c>
      <c r="B18" s="227" t="s">
        <v>919</v>
      </c>
      <c r="C18" s="109">
        <v>19000000</v>
      </c>
      <c r="D18" s="109">
        <f t="shared" si="3"/>
        <v>0</v>
      </c>
      <c r="E18" s="109">
        <f t="shared" si="4"/>
        <v>-736345</v>
      </c>
      <c r="F18" s="109">
        <f t="shared" si="5"/>
        <v>18263655</v>
      </c>
      <c r="G18" s="157">
        <v>82449.350000000006</v>
      </c>
      <c r="H18" s="109">
        <f>+'CK GASTOS OSN AC MES 1'!J39</f>
        <v>0</v>
      </c>
      <c r="I18" s="109">
        <f>+'CK GASTOS OSN AC MES 2'!J101</f>
        <v>0</v>
      </c>
      <c r="J18" s="109">
        <f>+'CK GASTOS OSN AC MES 3'!J102</f>
        <v>18168549.649999999</v>
      </c>
      <c r="K18" s="109">
        <f t="shared" si="6"/>
        <v>18168549.649999999</v>
      </c>
      <c r="L18" s="109">
        <f t="shared" si="7"/>
        <v>18250999</v>
      </c>
      <c r="M18" s="109">
        <f>+'Cert.OSN AC'!J14</f>
        <v>0</v>
      </c>
      <c r="N18" s="109">
        <f t="shared" si="8"/>
        <v>0</v>
      </c>
      <c r="O18" s="753">
        <f t="shared" si="9"/>
        <v>12656</v>
      </c>
      <c r="P18" s="753">
        <f t="shared" si="10"/>
        <v>18263655</v>
      </c>
      <c r="Q18" s="753">
        <f t="shared" si="11"/>
        <v>12656</v>
      </c>
      <c r="R18" s="109"/>
      <c r="S18" s="109"/>
      <c r="T18" s="109"/>
      <c r="U18" s="109"/>
      <c r="V18" s="109"/>
      <c r="W18" s="109">
        <v>-736345</v>
      </c>
      <c r="X18" s="109"/>
      <c r="Y18" s="109"/>
      <c r="Z18" s="109"/>
      <c r="AA18" s="109"/>
      <c r="AB18" s="109"/>
      <c r="AC18" s="109"/>
      <c r="AD18" s="109"/>
      <c r="AE18" s="109"/>
      <c r="AF18" s="109"/>
      <c r="AG18" s="109"/>
      <c r="AH18" s="109"/>
      <c r="AI18" s="109"/>
      <c r="AJ18" s="109"/>
      <c r="AK18" s="109"/>
      <c r="AL18" s="109"/>
      <c r="AM18" s="109"/>
      <c r="AN18" s="109"/>
      <c r="AO18" s="109"/>
      <c r="AP18" s="109"/>
      <c r="AQ18" s="109"/>
      <c r="AR18" s="109"/>
      <c r="AS18" s="109">
        <f t="shared" si="12"/>
        <v>-736345</v>
      </c>
      <c r="AT18" s="109">
        <v>0</v>
      </c>
      <c r="AU18" s="109">
        <v>0</v>
      </c>
      <c r="AV18" s="109"/>
      <c r="AW18" s="109"/>
      <c r="AX18" s="109"/>
      <c r="AY18" s="109">
        <f t="shared" si="13"/>
        <v>0</v>
      </c>
      <c r="AZ18" s="109"/>
      <c r="BB18" s="109"/>
      <c r="BC18" s="109"/>
      <c r="BD18" s="109"/>
      <c r="BE18" s="109"/>
      <c r="BF18" s="157"/>
      <c r="BG18" s="109">
        <f t="shared" si="14"/>
        <v>0</v>
      </c>
    </row>
    <row r="19" spans="1:81">
      <c r="A19" s="229" t="s">
        <v>14</v>
      </c>
      <c r="B19" s="227" t="s">
        <v>920</v>
      </c>
      <c r="C19" s="109">
        <v>18500000</v>
      </c>
      <c r="D19" s="109">
        <f t="shared" si="3"/>
        <v>0</v>
      </c>
      <c r="E19" s="109">
        <f t="shared" si="4"/>
        <v>-913523</v>
      </c>
      <c r="F19" s="109">
        <f t="shared" si="5"/>
        <v>17586477</v>
      </c>
      <c r="G19" s="157">
        <v>17515853.340000004</v>
      </c>
      <c r="H19" s="109">
        <f>+'CK GASTOS OSN AC MES 1'!K39</f>
        <v>0</v>
      </c>
      <c r="I19" s="109">
        <f>+'CK GASTOS OSN AC MES 2'!K101</f>
        <v>0</v>
      </c>
      <c r="J19" s="109">
        <f>+'CK GASTOS OSN AC MES 3'!K102</f>
        <v>0</v>
      </c>
      <c r="K19" s="109">
        <f t="shared" si="6"/>
        <v>0</v>
      </c>
      <c r="L19" s="109">
        <f t="shared" si="7"/>
        <v>17515853.340000004</v>
      </c>
      <c r="M19" s="109">
        <f>+'Cert.OSN AC'!K14</f>
        <v>0</v>
      </c>
      <c r="N19" s="109">
        <f t="shared" si="8"/>
        <v>0</v>
      </c>
      <c r="O19" s="753">
        <f t="shared" si="9"/>
        <v>70623.659999996424</v>
      </c>
      <c r="P19" s="753">
        <f t="shared" si="10"/>
        <v>17586477</v>
      </c>
      <c r="Q19" s="753">
        <f t="shared" si="11"/>
        <v>70623.659999996424</v>
      </c>
      <c r="R19" s="109">
        <v>-1611023</v>
      </c>
      <c r="S19" s="109"/>
      <c r="T19" s="109">
        <v>697500</v>
      </c>
      <c r="U19" s="109"/>
      <c r="V19" s="109"/>
      <c r="W19" s="109"/>
      <c r="X19" s="109"/>
      <c r="Y19" s="109"/>
      <c r="Z19" s="109"/>
      <c r="AA19" s="109"/>
      <c r="AB19" s="109"/>
      <c r="AC19" s="109"/>
      <c r="AD19" s="109"/>
      <c r="AE19" s="109"/>
      <c r="AF19" s="109"/>
      <c r="AG19" s="109"/>
      <c r="AH19" s="109"/>
      <c r="AI19" s="109"/>
      <c r="AJ19" s="109"/>
      <c r="AK19" s="109"/>
      <c r="AL19" s="109"/>
      <c r="AM19" s="109"/>
      <c r="AN19" s="109"/>
      <c r="AO19" s="109"/>
      <c r="AP19" s="109"/>
      <c r="AQ19" s="109"/>
      <c r="AR19" s="109"/>
      <c r="AS19" s="109">
        <f t="shared" si="12"/>
        <v>-913523</v>
      </c>
      <c r="AT19" s="109">
        <v>0</v>
      </c>
      <c r="AU19" s="109"/>
      <c r="AV19" s="109"/>
      <c r="AW19" s="109"/>
      <c r="AX19" s="109"/>
      <c r="AY19" s="109">
        <f t="shared" si="13"/>
        <v>0</v>
      </c>
      <c r="AZ19" s="3"/>
      <c r="BB19" s="109"/>
      <c r="BC19" s="109"/>
      <c r="BD19" s="109"/>
      <c r="BE19" s="109"/>
      <c r="BF19" s="157"/>
      <c r="BG19" s="109">
        <f t="shared" si="14"/>
        <v>0</v>
      </c>
    </row>
    <row r="20" spans="1:81">
      <c r="A20" s="229" t="s">
        <v>15</v>
      </c>
      <c r="B20" s="227" t="s">
        <v>123</v>
      </c>
      <c r="C20" s="109">
        <v>6700000</v>
      </c>
      <c r="D20" s="109">
        <f t="shared" si="3"/>
        <v>0</v>
      </c>
      <c r="E20" s="109">
        <f t="shared" si="4"/>
        <v>-321000</v>
      </c>
      <c r="F20" s="109">
        <f t="shared" si="5"/>
        <v>6379000</v>
      </c>
      <c r="G20" s="157">
        <v>4984537.4499999993</v>
      </c>
      <c r="H20" s="109">
        <f>+'CK GASTOS OSN AC MES 1'!L39</f>
        <v>628484.5</v>
      </c>
      <c r="I20" s="109">
        <f>+'CK GASTOS OSN AC MES 2'!L101</f>
        <v>628484.5</v>
      </c>
      <c r="J20" s="109">
        <f>+'CK GASTOS OSN AC MES 3'!L102</f>
        <v>137493.54999999999</v>
      </c>
      <c r="K20" s="109">
        <f t="shared" si="6"/>
        <v>1394462.55</v>
      </c>
      <c r="L20" s="109">
        <f t="shared" si="7"/>
        <v>6378999.9999999991</v>
      </c>
      <c r="M20" s="109">
        <f>+'Cert.OSN AC'!L14</f>
        <v>0</v>
      </c>
      <c r="N20" s="109">
        <f t="shared" si="8"/>
        <v>0</v>
      </c>
      <c r="O20" s="753">
        <f t="shared" si="9"/>
        <v>0</v>
      </c>
      <c r="P20" s="753">
        <f t="shared" si="10"/>
        <v>6379000</v>
      </c>
      <c r="Q20" s="753">
        <f t="shared" si="11"/>
        <v>9.3132257461547852E-10</v>
      </c>
      <c r="R20" s="109"/>
      <c r="S20" s="109"/>
      <c r="T20" s="109"/>
      <c r="U20" s="109"/>
      <c r="V20" s="109"/>
      <c r="W20" s="109">
        <v>-321000</v>
      </c>
      <c r="X20" s="109"/>
      <c r="Y20" s="109"/>
      <c r="Z20" s="109"/>
      <c r="AA20" s="109"/>
      <c r="AB20" s="109"/>
      <c r="AC20" s="109"/>
      <c r="AD20" s="109"/>
      <c r="AE20" s="109"/>
      <c r="AF20" s="109"/>
      <c r="AG20" s="109"/>
      <c r="AH20" s="109"/>
      <c r="AI20" s="109"/>
      <c r="AJ20" s="109"/>
      <c r="AK20" s="109"/>
      <c r="AL20" s="109"/>
      <c r="AM20" s="109"/>
      <c r="AN20" s="109"/>
      <c r="AO20" s="109"/>
      <c r="AP20" s="109"/>
      <c r="AQ20" s="109"/>
      <c r="AR20" s="109"/>
      <c r="AS20" s="109">
        <f t="shared" si="12"/>
        <v>-321000</v>
      </c>
      <c r="AT20" s="109">
        <v>0</v>
      </c>
      <c r="AU20" s="109">
        <v>0</v>
      </c>
      <c r="AV20" s="109"/>
      <c r="AW20" s="109"/>
      <c r="AX20" s="109"/>
      <c r="AY20" s="109">
        <f t="shared" si="13"/>
        <v>0</v>
      </c>
      <c r="AZ20" s="109"/>
      <c r="BB20" s="109"/>
      <c r="BC20" s="109"/>
      <c r="BD20" s="109"/>
      <c r="BE20" s="109"/>
      <c r="BF20" s="157"/>
      <c r="BG20" s="109">
        <f t="shared" si="14"/>
        <v>0</v>
      </c>
    </row>
    <row r="21" spans="1:81">
      <c r="A21" s="229" t="s">
        <v>16</v>
      </c>
      <c r="B21" s="227" t="s">
        <v>921</v>
      </c>
      <c r="C21" s="109">
        <v>31097392</v>
      </c>
      <c r="D21" s="109">
        <f t="shared" si="3"/>
        <v>0</v>
      </c>
      <c r="E21" s="109">
        <f t="shared" si="4"/>
        <v>-713207.9</v>
      </c>
      <c r="F21" s="109">
        <f t="shared" si="5"/>
        <v>30384184.100000001</v>
      </c>
      <c r="G21" s="157">
        <v>26245221.100000001</v>
      </c>
      <c r="H21" s="109">
        <f>+'CK GASTOS OSN AC MES 1'!M39</f>
        <v>2042339</v>
      </c>
      <c r="I21" s="109">
        <f>+'CK GASTOS OSN AC MES 2'!M101</f>
        <v>2096624</v>
      </c>
      <c r="J21" s="109">
        <f>+'CK GASTOS OSN AC MES 3'!M102</f>
        <v>0</v>
      </c>
      <c r="K21" s="109">
        <f t="shared" si="6"/>
        <v>4138963</v>
      </c>
      <c r="L21" s="109">
        <f t="shared" si="7"/>
        <v>30384184.100000001</v>
      </c>
      <c r="M21" s="109">
        <f>+'Cert.OSN AC'!M14</f>
        <v>0</v>
      </c>
      <c r="N21" s="109">
        <f t="shared" si="8"/>
        <v>0</v>
      </c>
      <c r="O21" s="753">
        <f t="shared" si="9"/>
        <v>0</v>
      </c>
      <c r="P21" s="753">
        <f t="shared" si="10"/>
        <v>30384184.100000001</v>
      </c>
      <c r="Q21" s="753">
        <f t="shared" si="11"/>
        <v>0</v>
      </c>
      <c r="R21" s="109"/>
      <c r="S21" s="109"/>
      <c r="T21" s="109"/>
      <c r="U21" s="109"/>
      <c r="V21" s="109"/>
      <c r="W21" s="109">
        <v>-713207.9</v>
      </c>
      <c r="X21" s="109"/>
      <c r="Y21" s="109"/>
      <c r="Z21" s="109"/>
      <c r="AA21" s="109"/>
      <c r="AB21" s="109"/>
      <c r="AC21" s="109"/>
      <c r="AD21" s="109"/>
      <c r="AE21" s="109"/>
      <c r="AF21" s="109"/>
      <c r="AG21" s="109"/>
      <c r="AH21" s="109"/>
      <c r="AI21" s="109"/>
      <c r="AJ21" s="109"/>
      <c r="AK21" s="109"/>
      <c r="AL21" s="109"/>
      <c r="AM21" s="109"/>
      <c r="AN21" s="109"/>
      <c r="AO21" s="109"/>
      <c r="AP21" s="109"/>
      <c r="AQ21" s="109"/>
      <c r="AR21" s="109"/>
      <c r="AS21" s="109">
        <f t="shared" si="12"/>
        <v>-713207.9</v>
      </c>
      <c r="AT21" s="109">
        <v>0</v>
      </c>
      <c r="AU21" s="109">
        <v>0</v>
      </c>
      <c r="AV21" s="109"/>
      <c r="AW21" s="109"/>
      <c r="AX21" s="109"/>
      <c r="AY21" s="109">
        <f t="shared" si="13"/>
        <v>0</v>
      </c>
      <c r="AZ21" s="109"/>
      <c r="BB21" s="109"/>
      <c r="BC21" s="109"/>
      <c r="BD21" s="109"/>
      <c r="BE21" s="109"/>
      <c r="BF21" s="157"/>
      <c r="BG21" s="109">
        <f t="shared" si="14"/>
        <v>0</v>
      </c>
    </row>
    <row r="22" spans="1:81">
      <c r="A22" s="229" t="s">
        <v>17</v>
      </c>
      <c r="B22" s="227" t="s">
        <v>922</v>
      </c>
      <c r="C22" s="109">
        <v>1632292</v>
      </c>
      <c r="D22" s="109">
        <f t="shared" si="3"/>
        <v>0</v>
      </c>
      <c r="E22" s="109">
        <f t="shared" si="4"/>
        <v>-146683</v>
      </c>
      <c r="F22" s="109">
        <f t="shared" si="5"/>
        <v>1485609</v>
      </c>
      <c r="G22" s="157">
        <v>987426.09</v>
      </c>
      <c r="H22" s="109">
        <f>+'CK GASTOS OSN AC MES 1'!N39</f>
        <v>110396</v>
      </c>
      <c r="I22" s="109">
        <f>+'CK GASTOS OSN AC MES 2'!N101</f>
        <v>113331</v>
      </c>
      <c r="J22" s="109">
        <f>+'CK GASTOS OSN AC MES 3'!N102</f>
        <v>117375</v>
      </c>
      <c r="K22" s="109">
        <f t="shared" si="6"/>
        <v>341102</v>
      </c>
      <c r="L22" s="109">
        <f t="shared" si="7"/>
        <v>1328528.0899999999</v>
      </c>
      <c r="M22" s="109">
        <f>+'Cert.OSN AC'!N14</f>
        <v>0</v>
      </c>
      <c r="N22" s="109">
        <f t="shared" si="8"/>
        <v>0</v>
      </c>
      <c r="O22" s="753">
        <f t="shared" si="9"/>
        <v>157080.91000000015</v>
      </c>
      <c r="P22" s="753">
        <f t="shared" si="10"/>
        <v>1485609</v>
      </c>
      <c r="Q22" s="753">
        <f t="shared" si="11"/>
        <v>157080.91000000015</v>
      </c>
      <c r="R22" s="109"/>
      <c r="S22" s="109"/>
      <c r="T22" s="109"/>
      <c r="U22" s="109"/>
      <c r="V22" s="109"/>
      <c r="W22" s="109">
        <v>-146683</v>
      </c>
      <c r="X22" s="109"/>
      <c r="Y22" s="109"/>
      <c r="Z22" s="109"/>
      <c r="AA22" s="109"/>
      <c r="AB22" s="109"/>
      <c r="AC22" s="109"/>
      <c r="AD22" s="109"/>
      <c r="AE22" s="109"/>
      <c r="AF22" s="109"/>
      <c r="AG22" s="109"/>
      <c r="AH22" s="109"/>
      <c r="AI22" s="109"/>
      <c r="AJ22" s="109"/>
      <c r="AK22" s="109"/>
      <c r="AL22" s="109"/>
      <c r="AM22" s="109"/>
      <c r="AN22" s="109"/>
      <c r="AO22" s="109"/>
      <c r="AP22" s="109"/>
      <c r="AQ22" s="109"/>
      <c r="AR22" s="109"/>
      <c r="AS22" s="109">
        <f t="shared" si="12"/>
        <v>-146683</v>
      </c>
      <c r="AT22" s="109">
        <v>0</v>
      </c>
      <c r="AU22" s="109">
        <v>0</v>
      </c>
      <c r="AV22" s="109"/>
      <c r="AW22" s="109"/>
      <c r="AX22" s="109"/>
      <c r="AY22" s="109">
        <f t="shared" si="13"/>
        <v>0</v>
      </c>
      <c r="AZ22" s="109"/>
      <c r="BB22" s="109"/>
      <c r="BC22" s="109"/>
      <c r="BD22" s="109"/>
      <c r="BE22" s="109"/>
      <c r="BF22" s="157"/>
      <c r="BG22" s="109">
        <f t="shared" si="14"/>
        <v>0</v>
      </c>
    </row>
    <row r="23" spans="1:81">
      <c r="A23" s="229" t="s">
        <v>18</v>
      </c>
      <c r="B23" s="227" t="s">
        <v>923</v>
      </c>
      <c r="C23" s="109">
        <v>17694039</v>
      </c>
      <c r="D23" s="109">
        <f t="shared" si="3"/>
        <v>0</v>
      </c>
      <c r="E23" s="109">
        <f t="shared" si="4"/>
        <v>-654355</v>
      </c>
      <c r="F23" s="109">
        <f t="shared" si="5"/>
        <v>17039684</v>
      </c>
      <c r="G23" s="157">
        <v>10707613.48</v>
      </c>
      <c r="H23" s="109">
        <f>+'CK GASTOS OSN AC MES 1'!O39</f>
        <v>1196701</v>
      </c>
      <c r="I23" s="109">
        <f>+'CK GASTOS OSN AC MES 2'!O101</f>
        <v>1228509</v>
      </c>
      <c r="J23" s="109">
        <f>+'CK GASTOS OSN AC MES 3'!O102</f>
        <v>1272351</v>
      </c>
      <c r="K23" s="109">
        <f t="shared" si="6"/>
        <v>3697561</v>
      </c>
      <c r="L23" s="109">
        <f t="shared" si="7"/>
        <v>14405174.48</v>
      </c>
      <c r="M23" s="109">
        <f>+'Cert.OSN AC'!O14</f>
        <v>0</v>
      </c>
      <c r="N23" s="109">
        <f t="shared" si="8"/>
        <v>0</v>
      </c>
      <c r="O23" s="753">
        <f t="shared" si="9"/>
        <v>2634509.5199999996</v>
      </c>
      <c r="P23" s="753">
        <f t="shared" si="10"/>
        <v>17039684</v>
      </c>
      <c r="Q23" s="753">
        <f t="shared" si="11"/>
        <v>2634509.5199999996</v>
      </c>
      <c r="R23" s="109"/>
      <c r="S23" s="109"/>
      <c r="T23" s="109"/>
      <c r="U23" s="109"/>
      <c r="V23" s="109"/>
      <c r="W23" s="109">
        <v>-654355</v>
      </c>
      <c r="X23" s="109"/>
      <c r="Y23" s="109"/>
      <c r="Z23" s="109"/>
      <c r="AA23" s="109"/>
      <c r="AB23" s="109"/>
      <c r="AC23" s="109"/>
      <c r="AD23" s="109"/>
      <c r="AE23" s="109"/>
      <c r="AF23" s="109"/>
      <c r="AG23" s="109"/>
      <c r="AH23" s="109"/>
      <c r="AI23" s="109"/>
      <c r="AJ23" s="109"/>
      <c r="AK23" s="109"/>
      <c r="AL23" s="109"/>
      <c r="AM23" s="109"/>
      <c r="AN23" s="109"/>
      <c r="AO23" s="109"/>
      <c r="AP23" s="109"/>
      <c r="AQ23" s="109"/>
      <c r="AR23" s="109"/>
      <c r="AS23" s="109">
        <f t="shared" si="12"/>
        <v>-654355</v>
      </c>
      <c r="AT23" s="109">
        <v>0</v>
      </c>
      <c r="AU23" s="109">
        <v>0</v>
      </c>
      <c r="AV23" s="109"/>
      <c r="AW23" s="109"/>
      <c r="AX23" s="109"/>
      <c r="AY23" s="109">
        <f t="shared" si="13"/>
        <v>0</v>
      </c>
      <c r="AZ23" s="109"/>
      <c r="BB23" s="109"/>
      <c r="BC23" s="109"/>
      <c r="BD23" s="109"/>
      <c r="BE23" s="109"/>
      <c r="BF23" s="157"/>
      <c r="BG23" s="109">
        <f t="shared" si="14"/>
        <v>0</v>
      </c>
    </row>
    <row r="24" spans="1:81" s="1" customFormat="1">
      <c r="A24" s="229" t="s">
        <v>19</v>
      </c>
      <c r="B24" s="227" t="s">
        <v>924</v>
      </c>
      <c r="C24" s="109">
        <v>9793749</v>
      </c>
      <c r="D24" s="109">
        <f t="shared" si="3"/>
        <v>0</v>
      </c>
      <c r="E24" s="109">
        <f t="shared" si="4"/>
        <v>-372149</v>
      </c>
      <c r="F24" s="109">
        <f t="shared" si="5"/>
        <v>9421600</v>
      </c>
      <c r="G24" s="157">
        <v>5924564.8899999997</v>
      </c>
      <c r="H24" s="109">
        <f>+'CK GASTOS OSN AC MES 1'!P39</f>
        <v>662381</v>
      </c>
      <c r="I24" s="109">
        <f>+'CK GASTOS OSN AC MES 2'!P101</f>
        <v>679987</v>
      </c>
      <c r="J24" s="109">
        <f>+'CK GASTOS OSN AC MES 3'!P102</f>
        <v>704253</v>
      </c>
      <c r="K24" s="109">
        <f t="shared" si="6"/>
        <v>2046621</v>
      </c>
      <c r="L24" s="109">
        <f t="shared" si="7"/>
        <v>7971185.8899999997</v>
      </c>
      <c r="M24" s="109">
        <f>+'Cert.OSN AC'!P14</f>
        <v>0</v>
      </c>
      <c r="N24" s="109">
        <f t="shared" si="8"/>
        <v>0</v>
      </c>
      <c r="O24" s="753">
        <f t="shared" si="9"/>
        <v>1450414.1100000003</v>
      </c>
      <c r="P24" s="753">
        <f t="shared" si="10"/>
        <v>9421600</v>
      </c>
      <c r="Q24" s="753">
        <f t="shared" si="11"/>
        <v>1450414.1100000003</v>
      </c>
      <c r="R24" s="109"/>
      <c r="S24" s="109"/>
      <c r="T24" s="109"/>
      <c r="U24" s="109"/>
      <c r="V24" s="109"/>
      <c r="W24" s="109">
        <v>-372149</v>
      </c>
      <c r="X24" s="109"/>
      <c r="Y24" s="109"/>
      <c r="Z24" s="109"/>
      <c r="AA24" s="109"/>
      <c r="AB24" s="109"/>
      <c r="AC24" s="109"/>
      <c r="AD24" s="109"/>
      <c r="AE24" s="109"/>
      <c r="AF24" s="109"/>
      <c r="AG24" s="109"/>
      <c r="AH24" s="109"/>
      <c r="AI24" s="109"/>
      <c r="AJ24" s="109"/>
      <c r="AK24" s="109"/>
      <c r="AL24" s="109"/>
      <c r="AM24" s="109"/>
      <c r="AN24" s="109"/>
      <c r="AO24" s="109"/>
      <c r="AP24" s="109"/>
      <c r="AQ24" s="109"/>
      <c r="AR24" s="109"/>
      <c r="AS24" s="109">
        <f t="shared" si="12"/>
        <v>-372149</v>
      </c>
      <c r="AT24" s="109">
        <v>0</v>
      </c>
      <c r="AU24" s="109">
        <v>0</v>
      </c>
      <c r="AV24" s="109"/>
      <c r="AW24" s="109"/>
      <c r="AX24" s="109"/>
      <c r="AY24" s="109">
        <f t="shared" si="13"/>
        <v>0</v>
      </c>
      <c r="AZ24" s="109"/>
      <c r="BA24" s="109"/>
      <c r="BB24" s="109"/>
      <c r="BC24" s="109"/>
      <c r="BD24" s="109"/>
      <c r="BE24" s="109"/>
      <c r="BF24" s="157"/>
      <c r="BG24" s="109">
        <f t="shared" si="14"/>
        <v>0</v>
      </c>
      <c r="BH24" s="227"/>
      <c r="BI24" s="227"/>
      <c r="BJ24" s="227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</row>
    <row r="25" spans="1:81">
      <c r="A25" s="229" t="s">
        <v>20</v>
      </c>
      <c r="B25" s="227" t="s">
        <v>925</v>
      </c>
      <c r="C25" s="157">
        <v>4896875</v>
      </c>
      <c r="D25" s="109">
        <f t="shared" si="3"/>
        <v>0</v>
      </c>
      <c r="E25" s="109">
        <f t="shared" si="4"/>
        <v>-575075</v>
      </c>
      <c r="F25" s="109">
        <f t="shared" si="5"/>
        <v>4321800</v>
      </c>
      <c r="G25" s="157">
        <v>2962276.24</v>
      </c>
      <c r="H25" s="109">
        <f>+'CK GASTOS OSN AC MES 1'!Q39</f>
        <v>331191</v>
      </c>
      <c r="I25" s="109">
        <f>+'CK GASTOS OSN AC MES 2'!Q101</f>
        <v>339993</v>
      </c>
      <c r="J25" s="109">
        <f>+'CK GASTOS OSN AC MES 3'!Q102</f>
        <v>352127</v>
      </c>
      <c r="K25" s="109">
        <f t="shared" si="6"/>
        <v>1023311</v>
      </c>
      <c r="L25" s="109">
        <f t="shared" si="7"/>
        <v>3985587.24</v>
      </c>
      <c r="M25" s="109">
        <f>+'Cert.OSN AC'!Q14</f>
        <v>0</v>
      </c>
      <c r="N25" s="109">
        <f t="shared" si="8"/>
        <v>0</v>
      </c>
      <c r="O25" s="753">
        <f t="shared" si="9"/>
        <v>336212.75999999978</v>
      </c>
      <c r="P25" s="753">
        <f t="shared" si="10"/>
        <v>4321800</v>
      </c>
      <c r="Q25" s="753">
        <f t="shared" si="11"/>
        <v>336212.75999999978</v>
      </c>
      <c r="R25" s="109"/>
      <c r="S25" s="109"/>
      <c r="T25" s="109"/>
      <c r="U25" s="109"/>
      <c r="V25" s="109"/>
      <c r="W25" s="109">
        <v>-575075</v>
      </c>
      <c r="X25" s="109"/>
      <c r="Y25" s="109"/>
      <c r="Z25" s="109"/>
      <c r="AA25" s="109"/>
      <c r="AB25" s="109"/>
      <c r="AC25" s="109"/>
      <c r="AD25" s="109"/>
      <c r="AE25" s="109"/>
      <c r="AF25" s="109"/>
      <c r="AG25" s="109"/>
      <c r="AH25" s="109"/>
      <c r="AI25" s="109"/>
      <c r="AJ25" s="109"/>
      <c r="AK25" s="109"/>
      <c r="AL25" s="109"/>
      <c r="AM25" s="109"/>
      <c r="AN25" s="109"/>
      <c r="AO25" s="109"/>
      <c r="AP25" s="109"/>
      <c r="AQ25" s="109"/>
      <c r="AR25" s="109"/>
      <c r="AS25" s="109">
        <f t="shared" si="12"/>
        <v>-575075</v>
      </c>
      <c r="AT25" s="109">
        <v>0</v>
      </c>
      <c r="AU25" s="109">
        <v>0</v>
      </c>
      <c r="AV25" s="109"/>
      <c r="AW25" s="109"/>
      <c r="AX25" s="109"/>
      <c r="AY25" s="109">
        <f t="shared" si="13"/>
        <v>0</v>
      </c>
      <c r="AZ25" s="109"/>
      <c r="BB25" s="109"/>
      <c r="BC25" s="109"/>
      <c r="BD25" s="109"/>
      <c r="BE25" s="109"/>
      <c r="BF25" s="157"/>
      <c r="BG25" s="109">
        <f t="shared" si="14"/>
        <v>0</v>
      </c>
    </row>
    <row r="26" spans="1:81">
      <c r="A26" s="229" t="s">
        <v>21</v>
      </c>
      <c r="B26" s="227" t="s">
        <v>926</v>
      </c>
      <c r="C26" s="157">
        <v>2000000</v>
      </c>
      <c r="D26" s="3"/>
      <c r="E26" s="109">
        <f>+AS26+AY26</f>
        <v>0</v>
      </c>
      <c r="F26" s="109">
        <f>+C26+D26+E26</f>
        <v>2000000</v>
      </c>
      <c r="G26" s="157">
        <v>1604447.4</v>
      </c>
      <c r="H26" s="109">
        <f>+'CK GASTOS OSN AC MES 1'!R39</f>
        <v>199347.3</v>
      </c>
      <c r="I26" s="109">
        <f>+'CK GASTOS OSN AC MES 2'!R101</f>
        <v>196205.3</v>
      </c>
      <c r="J26" s="109">
        <f>+'CK GASTOS OSN AC MES 3'!R102</f>
        <v>0</v>
      </c>
      <c r="K26" s="109">
        <f t="shared" si="6"/>
        <v>395552.6</v>
      </c>
      <c r="L26" s="109">
        <f t="shared" si="7"/>
        <v>2000000</v>
      </c>
      <c r="M26" s="109">
        <f>+'Cert.OSN AC'!Q15</f>
        <v>0</v>
      </c>
      <c r="N26" s="109">
        <f>IF(M26&gt;0,(L26-M26),0)</f>
        <v>0</v>
      </c>
      <c r="O26" s="753">
        <f>F26-L26</f>
        <v>0</v>
      </c>
      <c r="P26" s="753">
        <f>F26-M26</f>
        <v>2000000</v>
      </c>
      <c r="Q26" s="753">
        <f>IF(N26&gt;0,(F26-L26-N26),(F26-L26+N26))</f>
        <v>0</v>
      </c>
      <c r="R26" s="109"/>
      <c r="S26" s="109"/>
      <c r="T26" s="109"/>
      <c r="U26" s="109"/>
      <c r="V26" s="109"/>
      <c r="W26" s="109"/>
      <c r="X26" s="109"/>
      <c r="Y26" s="109"/>
      <c r="Z26" s="109"/>
      <c r="AA26" s="109"/>
      <c r="AB26" s="109"/>
      <c r="AC26" s="109"/>
      <c r="AD26" s="109"/>
      <c r="AE26" s="109"/>
      <c r="AF26" s="109"/>
      <c r="AG26" s="109"/>
      <c r="AH26" s="109"/>
      <c r="AI26" s="109"/>
      <c r="AJ26" s="109"/>
      <c r="AK26" s="109"/>
      <c r="AL26" s="109"/>
      <c r="AM26" s="109"/>
      <c r="AN26" s="109"/>
      <c r="AO26" s="109"/>
      <c r="AP26" s="109"/>
      <c r="AQ26" s="109"/>
      <c r="AR26" s="109"/>
      <c r="AS26" s="109"/>
      <c r="AT26" s="109">
        <v>0</v>
      </c>
      <c r="AU26" s="109"/>
      <c r="AV26" s="109"/>
      <c r="AW26" s="109"/>
      <c r="AX26" s="109"/>
      <c r="AY26" s="109"/>
      <c r="AZ26" s="109"/>
      <c r="BB26" s="109"/>
      <c r="BC26" s="109"/>
      <c r="BD26" s="109"/>
      <c r="BE26" s="109"/>
      <c r="BF26" s="109"/>
      <c r="BG26" s="3"/>
    </row>
    <row r="27" spans="1:81">
      <c r="A27" s="229"/>
      <c r="C27" s="157"/>
      <c r="D27" s="3"/>
      <c r="E27" s="3"/>
      <c r="F27" s="109"/>
      <c r="H27" s="109"/>
      <c r="I27" s="109"/>
      <c r="L27" s="109"/>
      <c r="M27" s="109"/>
      <c r="N27" s="109"/>
      <c r="R27" s="109"/>
      <c r="S27" s="109"/>
      <c r="T27" s="109"/>
      <c r="U27" s="109"/>
      <c r="V27" s="109"/>
      <c r="W27" s="109"/>
      <c r="X27" s="109"/>
      <c r="Y27" s="109"/>
      <c r="Z27" s="109"/>
      <c r="AA27" s="109"/>
      <c r="AB27" s="109"/>
      <c r="AC27" s="109"/>
      <c r="AD27" s="109"/>
      <c r="AE27" s="109"/>
      <c r="AF27" s="109"/>
      <c r="AG27" s="109"/>
      <c r="AH27" s="109"/>
      <c r="AI27" s="109"/>
      <c r="AJ27" s="109"/>
      <c r="AK27" s="109"/>
      <c r="AL27" s="109"/>
      <c r="AM27" s="109"/>
      <c r="AN27" s="109"/>
      <c r="AO27" s="109"/>
      <c r="AP27" s="109"/>
      <c r="AQ27" s="109"/>
      <c r="AR27" s="109"/>
      <c r="AS27" s="109"/>
      <c r="AT27" s="109">
        <v>0</v>
      </c>
      <c r="AU27" s="109"/>
      <c r="AV27" s="109"/>
      <c r="AW27" s="109"/>
      <c r="AX27" s="109"/>
      <c r="AY27" s="109"/>
      <c r="AZ27" s="109"/>
      <c r="BB27" s="109"/>
      <c r="BC27" s="109"/>
      <c r="BD27" s="109"/>
      <c r="BE27" s="109"/>
      <c r="BF27" s="109"/>
      <c r="BG27" s="3"/>
    </row>
    <row r="28" spans="1:81">
      <c r="A28" s="774" t="s">
        <v>927</v>
      </c>
      <c r="B28" s="207" t="s">
        <v>928</v>
      </c>
      <c r="C28" s="771">
        <f>SUM(C30:C69)</f>
        <v>0</v>
      </c>
      <c r="D28" s="771">
        <f>SUM(D30:D69)</f>
        <v>0</v>
      </c>
      <c r="E28" s="771">
        <f>SUM(E30:E69)</f>
        <v>0</v>
      </c>
      <c r="F28" s="771">
        <f>SUM(F30:F69)</f>
        <v>0</v>
      </c>
      <c r="G28" s="285">
        <v>0</v>
      </c>
      <c r="H28" s="771">
        <f>SUM(H29:H68)</f>
        <v>0</v>
      </c>
      <c r="I28" s="771">
        <f>SUM(I29:I68)</f>
        <v>0</v>
      </c>
      <c r="J28" s="771">
        <f>SUM(J29:J68)</f>
        <v>0</v>
      </c>
      <c r="K28" s="771">
        <f>SUM(K29:K69)</f>
        <v>0</v>
      </c>
      <c r="L28" s="771">
        <f>SUM(L29:L69)</f>
        <v>0</v>
      </c>
      <c r="M28" s="771">
        <f t="shared" ref="M28:P28" si="15">SUM(M29:M69)</f>
        <v>0</v>
      </c>
      <c r="N28" s="771">
        <f t="shared" si="15"/>
        <v>0</v>
      </c>
      <c r="O28" s="771">
        <f t="shared" si="15"/>
        <v>0</v>
      </c>
      <c r="P28" s="771">
        <f t="shared" si="15"/>
        <v>0</v>
      </c>
      <c r="Q28" s="771">
        <f>SUM(Q30:Q70)</f>
        <v>0</v>
      </c>
      <c r="R28" s="771">
        <f t="shared" ref="R28:X28" si="16">SUM(R30:R69)</f>
        <v>0</v>
      </c>
      <c r="S28" s="771">
        <f t="shared" si="16"/>
        <v>0</v>
      </c>
      <c r="T28" s="771">
        <f t="shared" si="16"/>
        <v>0</v>
      </c>
      <c r="U28" s="771">
        <f t="shared" si="16"/>
        <v>0</v>
      </c>
      <c r="V28" s="771">
        <f t="shared" si="16"/>
        <v>0</v>
      </c>
      <c r="W28" s="771">
        <f t="shared" si="16"/>
        <v>0</v>
      </c>
      <c r="X28" s="771">
        <f t="shared" si="16"/>
        <v>0</v>
      </c>
      <c r="Y28" s="771"/>
      <c r="Z28" s="771"/>
      <c r="AA28" s="771">
        <f t="shared" ref="AA28:AH28" si="17">SUM(AA30:AA45)</f>
        <v>0</v>
      </c>
      <c r="AB28" s="771">
        <f t="shared" si="17"/>
        <v>0</v>
      </c>
      <c r="AC28" s="771">
        <f t="shared" si="17"/>
        <v>0</v>
      </c>
      <c r="AD28" s="771">
        <f t="shared" si="17"/>
        <v>0</v>
      </c>
      <c r="AE28" s="771">
        <f t="shared" si="17"/>
        <v>0</v>
      </c>
      <c r="AF28" s="771">
        <f t="shared" si="17"/>
        <v>0</v>
      </c>
      <c r="AG28" s="771">
        <f t="shared" si="17"/>
        <v>0</v>
      </c>
      <c r="AH28" s="771">
        <f t="shared" si="17"/>
        <v>0</v>
      </c>
      <c r="AI28" s="771"/>
      <c r="AJ28" s="771"/>
      <c r="AK28" s="771"/>
      <c r="AL28" s="771"/>
      <c r="AM28" s="771"/>
      <c r="AN28" s="771"/>
      <c r="AO28" s="771"/>
      <c r="AP28" s="771"/>
      <c r="AQ28" s="771"/>
      <c r="AR28" s="771"/>
      <c r="AS28" s="771">
        <f t="shared" ref="AS28:BB28" si="18">SUM(AS30:AS69)</f>
        <v>0</v>
      </c>
      <c r="AT28" s="109">
        <v>0</v>
      </c>
      <c r="AU28" s="771">
        <f t="shared" si="18"/>
        <v>0</v>
      </c>
      <c r="AV28" s="771">
        <f t="shared" si="18"/>
        <v>0</v>
      </c>
      <c r="AW28" s="771">
        <f t="shared" si="18"/>
        <v>0</v>
      </c>
      <c r="AX28" s="771">
        <f t="shared" si="18"/>
        <v>0</v>
      </c>
      <c r="AY28" s="771">
        <f t="shared" si="18"/>
        <v>0</v>
      </c>
      <c r="AZ28" s="771">
        <f t="shared" si="18"/>
        <v>0</v>
      </c>
      <c r="BA28" s="771">
        <f t="shared" si="18"/>
        <v>0</v>
      </c>
      <c r="BB28" s="771">
        <f t="shared" si="18"/>
        <v>0</v>
      </c>
      <c r="BC28" s="771"/>
      <c r="BD28" s="771"/>
      <c r="BE28" s="771"/>
      <c r="BF28" s="771"/>
      <c r="BG28" s="771">
        <f>SUM(BG30:BG69)</f>
        <v>0</v>
      </c>
    </row>
    <row r="29" spans="1:81">
      <c r="A29" s="229"/>
      <c r="C29" s="109"/>
      <c r="D29" s="3"/>
      <c r="E29" s="3"/>
      <c r="F29" s="3"/>
      <c r="G29" s="181"/>
      <c r="H29" s="3"/>
      <c r="I29" s="3"/>
      <c r="J29" s="3"/>
      <c r="K29" s="3"/>
      <c r="L29" s="3"/>
      <c r="M29" s="3"/>
      <c r="N29" s="109">
        <f t="shared" si="8"/>
        <v>0</v>
      </c>
      <c r="R29" s="3"/>
      <c r="S29" s="3"/>
      <c r="T29" s="3"/>
      <c r="U29" s="3"/>
      <c r="V29" s="3"/>
      <c r="W29" s="3"/>
      <c r="X29" s="3"/>
      <c r="Y29" s="3"/>
      <c r="Z29" s="3"/>
      <c r="AA29" s="771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109">
        <v>0</v>
      </c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</row>
    <row r="30" spans="1:81">
      <c r="A30" s="229" t="s">
        <v>22</v>
      </c>
      <c r="B30" s="227" t="s">
        <v>929</v>
      </c>
      <c r="C30" s="109">
        <v>0</v>
      </c>
      <c r="D30" s="109">
        <f t="shared" ref="D30:D69" si="19">+BG30</f>
        <v>0</v>
      </c>
      <c r="E30" s="109">
        <f>+AS30+AY30</f>
        <v>0</v>
      </c>
      <c r="F30" s="109">
        <f t="shared" ref="F30:F69" si="20">+C30+D30+E30</f>
        <v>0</v>
      </c>
      <c r="G30" s="157">
        <v>0</v>
      </c>
      <c r="H30" s="109">
        <f>'CK GASTOS OSN AC MES 1'!S$39</f>
        <v>0</v>
      </c>
      <c r="I30" s="109">
        <f>'CK GASTOS OSN AC MES 2'!S$101</f>
        <v>0</v>
      </c>
      <c r="J30" s="109">
        <f>'CK GASTOS OSN AC MES 3'!S$102</f>
        <v>0</v>
      </c>
      <c r="K30" s="109">
        <f t="shared" ref="K30:K57" si="21">SUM(H30:J30)</f>
        <v>0</v>
      </c>
      <c r="L30" s="109">
        <f t="shared" ref="L30:L57" si="22">K30+G30</f>
        <v>0</v>
      </c>
      <c r="M30" s="109">
        <f>+'Cert.OSN AC'!R14</f>
        <v>0</v>
      </c>
      <c r="N30" s="109">
        <f t="shared" si="8"/>
        <v>0</v>
      </c>
      <c r="O30" s="753">
        <f>F30-L30</f>
        <v>0</v>
      </c>
      <c r="P30" s="753">
        <f>F30-M30</f>
        <v>0</v>
      </c>
      <c r="Q30" s="753">
        <f>IF(N30&gt;0,(F30-L30-N30),(F30-L30+N30))</f>
        <v>0</v>
      </c>
      <c r="R30" s="109"/>
      <c r="S30" s="109"/>
      <c r="T30" s="109"/>
      <c r="U30" s="109"/>
      <c r="V30" s="109"/>
      <c r="W30" s="109"/>
      <c r="X30" s="109"/>
      <c r="Y30" s="109"/>
      <c r="Z30" s="109"/>
      <c r="AA30" s="109"/>
      <c r="AB30" s="109"/>
      <c r="AC30" s="109"/>
      <c r="AD30" s="109"/>
      <c r="AE30" s="109"/>
      <c r="AF30" s="109"/>
      <c r="AG30" s="109"/>
      <c r="AH30" s="109"/>
      <c r="AI30" s="109"/>
      <c r="AJ30" s="109"/>
      <c r="AK30" s="109"/>
      <c r="AL30" s="109"/>
      <c r="AM30" s="109"/>
      <c r="AN30" s="109"/>
      <c r="AO30" s="109"/>
      <c r="AP30" s="109"/>
      <c r="AQ30" s="109"/>
      <c r="AR30" s="109"/>
      <c r="AS30" s="109">
        <f>SUM(R30:AE30)</f>
        <v>0</v>
      </c>
      <c r="AT30" s="109">
        <v>0</v>
      </c>
      <c r="AU30" s="109"/>
      <c r="AV30" s="109"/>
      <c r="AW30" s="109"/>
      <c r="AX30" s="109"/>
      <c r="AY30" s="109">
        <f>+AT30+AU30+AV30+AW30+AX30</f>
        <v>0</v>
      </c>
      <c r="AZ30" s="109"/>
      <c r="BB30" s="109"/>
      <c r="BC30" s="109"/>
      <c r="BD30" s="109"/>
      <c r="BE30" s="109"/>
      <c r="BF30" s="109"/>
      <c r="BG30" s="109">
        <f>SUM(AZ30:BB30)</f>
        <v>0</v>
      </c>
    </row>
    <row r="31" spans="1:81">
      <c r="A31" s="229" t="s">
        <v>23</v>
      </c>
      <c r="B31" s="227" t="s">
        <v>930</v>
      </c>
      <c r="C31" s="109">
        <v>0</v>
      </c>
      <c r="D31" s="109">
        <f t="shared" si="19"/>
        <v>0</v>
      </c>
      <c r="E31" s="109">
        <f>+AS31+AY31</f>
        <v>0</v>
      </c>
      <c r="F31" s="109">
        <f t="shared" si="20"/>
        <v>0</v>
      </c>
      <c r="G31" s="157">
        <v>0</v>
      </c>
      <c r="H31" s="109">
        <f>'CK GASTOS OSN AC MES 1'!T$39</f>
        <v>0</v>
      </c>
      <c r="I31" s="109">
        <f>'CK GASTOS OSN AC MES 2'!T$101</f>
        <v>0</v>
      </c>
      <c r="J31" s="109">
        <f>'CK GASTOS OSN AC MES 3'!T$102</f>
        <v>0</v>
      </c>
      <c r="K31" s="109">
        <f t="shared" si="21"/>
        <v>0</v>
      </c>
      <c r="L31" s="109">
        <f t="shared" si="22"/>
        <v>0</v>
      </c>
      <c r="M31" s="109">
        <f>+'Cert.OSN AC'!S14</f>
        <v>0</v>
      </c>
      <c r="N31" s="109">
        <f t="shared" si="8"/>
        <v>0</v>
      </c>
      <c r="O31" s="753">
        <f>F31-L31</f>
        <v>0</v>
      </c>
      <c r="P31" s="753">
        <f>F31-M31</f>
        <v>0</v>
      </c>
      <c r="Q31" s="753">
        <f>IF(N31&gt;0,(F31-L31-N31),(F31-L31+N31))</f>
        <v>0</v>
      </c>
      <c r="R31" s="109"/>
      <c r="S31" s="109"/>
      <c r="T31" s="109"/>
      <c r="U31" s="109"/>
      <c r="V31" s="109"/>
      <c r="W31" s="109"/>
      <c r="X31" s="109"/>
      <c r="Y31" s="109"/>
      <c r="Z31" s="109"/>
      <c r="AA31" s="109"/>
      <c r="AB31" s="109"/>
      <c r="AC31" s="109"/>
      <c r="AD31" s="109"/>
      <c r="AE31" s="109"/>
      <c r="AF31" s="109"/>
      <c r="AG31" s="109"/>
      <c r="AH31" s="109"/>
      <c r="AI31" s="109"/>
      <c r="AJ31" s="109"/>
      <c r="AK31" s="109"/>
      <c r="AL31" s="109"/>
      <c r="AM31" s="109"/>
      <c r="AN31" s="109"/>
      <c r="AO31" s="109"/>
      <c r="AP31" s="109"/>
      <c r="AQ31" s="109"/>
      <c r="AR31" s="109"/>
      <c r="AS31" s="109">
        <f>SUM(R31:AE31)</f>
        <v>0</v>
      </c>
      <c r="AT31" s="109">
        <v>0</v>
      </c>
      <c r="AU31" s="109"/>
      <c r="AV31" s="109"/>
      <c r="AW31" s="109"/>
      <c r="AX31" s="109"/>
      <c r="AY31" s="109">
        <f>+AT31+AU31+AV31+AW31+AX31</f>
        <v>0</v>
      </c>
      <c r="AZ31" s="109"/>
      <c r="BB31" s="109"/>
      <c r="BC31" s="109"/>
      <c r="BD31" s="109"/>
      <c r="BE31" s="109"/>
      <c r="BF31" s="109"/>
      <c r="BG31" s="109">
        <f>SUM(AZ31:BB31)</f>
        <v>0</v>
      </c>
    </row>
    <row r="32" spans="1:81">
      <c r="A32" s="229" t="s">
        <v>24</v>
      </c>
      <c r="B32" s="227" t="s">
        <v>931</v>
      </c>
      <c r="C32" s="109">
        <v>0</v>
      </c>
      <c r="D32" s="109">
        <f t="shared" si="19"/>
        <v>0</v>
      </c>
      <c r="E32" s="109">
        <f>+AS32+AY32</f>
        <v>0</v>
      </c>
      <c r="F32" s="109">
        <f t="shared" si="20"/>
        <v>0</v>
      </c>
      <c r="G32" s="157">
        <v>0</v>
      </c>
      <c r="H32" s="109"/>
      <c r="I32" s="109"/>
      <c r="J32" s="109"/>
      <c r="K32" s="109">
        <f t="shared" si="21"/>
        <v>0</v>
      </c>
      <c r="L32" s="109">
        <f t="shared" si="22"/>
        <v>0</v>
      </c>
      <c r="M32" s="109">
        <f>+'Cert.OSN AC'!S15</f>
        <v>0</v>
      </c>
      <c r="N32" s="109">
        <f t="shared" si="8"/>
        <v>0</v>
      </c>
      <c r="O32" s="753">
        <f>F32-L32</f>
        <v>0</v>
      </c>
      <c r="P32" s="753">
        <f>F32-M32</f>
        <v>0</v>
      </c>
      <c r="Q32" s="753">
        <f>IF(N32&gt;0,(F32-L32-N32),(F32-L32+N32))</f>
        <v>0</v>
      </c>
      <c r="R32" s="109"/>
      <c r="S32" s="109"/>
      <c r="T32" s="109"/>
      <c r="U32" s="109"/>
      <c r="V32" s="109"/>
      <c r="W32" s="109"/>
      <c r="X32" s="109"/>
      <c r="Y32" s="109"/>
      <c r="Z32" s="109"/>
      <c r="AA32" s="109"/>
      <c r="AB32" s="109"/>
      <c r="AC32" s="109"/>
      <c r="AD32" s="109"/>
      <c r="AE32" s="109"/>
      <c r="AF32" s="109"/>
      <c r="AG32" s="109"/>
      <c r="AH32" s="109"/>
      <c r="AI32" s="109"/>
      <c r="AJ32" s="109"/>
      <c r="AK32" s="109"/>
      <c r="AL32" s="109"/>
      <c r="AM32" s="109"/>
      <c r="AN32" s="109"/>
      <c r="AO32" s="109"/>
      <c r="AP32" s="109"/>
      <c r="AQ32" s="109"/>
      <c r="AR32" s="109"/>
      <c r="AS32" s="109"/>
      <c r="AT32" s="109">
        <v>0</v>
      </c>
      <c r="AU32" s="109"/>
      <c r="AV32" s="109"/>
      <c r="AW32" s="109"/>
      <c r="AX32" s="109"/>
      <c r="AY32" s="109"/>
      <c r="AZ32" s="109"/>
      <c r="BB32" s="109"/>
      <c r="BC32" s="109"/>
      <c r="BD32" s="109"/>
      <c r="BE32" s="109"/>
      <c r="BF32" s="109"/>
      <c r="BG32" s="109"/>
    </row>
    <row r="33" spans="1:59">
      <c r="A33" s="229" t="s">
        <v>25</v>
      </c>
      <c r="B33" s="227" t="s">
        <v>932</v>
      </c>
      <c r="C33" s="109">
        <f>+'producción musical'!D28</f>
        <v>0</v>
      </c>
      <c r="D33" s="109">
        <f t="shared" si="19"/>
        <v>0</v>
      </c>
      <c r="E33" s="109">
        <f>+AS33+AY33</f>
        <v>0</v>
      </c>
      <c r="F33" s="109">
        <f t="shared" si="20"/>
        <v>0</v>
      </c>
      <c r="G33" s="157">
        <v>0</v>
      </c>
      <c r="H33" s="109">
        <f>'CK GASTOS OSN AC MES 1'!U$39</f>
        <v>0</v>
      </c>
      <c r="I33" s="109">
        <f>'CK GASTOS OSN AC MES 2'!U$101</f>
        <v>0</v>
      </c>
      <c r="J33" s="109">
        <f>'CK GASTOS OSN AC MES 3'!U$102</f>
        <v>0</v>
      </c>
      <c r="K33" s="109">
        <f t="shared" si="21"/>
        <v>0</v>
      </c>
      <c r="L33" s="109">
        <f t="shared" si="22"/>
        <v>0</v>
      </c>
      <c r="M33" s="109">
        <f>+'Cert.OSN AC'!S16</f>
        <v>0</v>
      </c>
      <c r="N33" s="109">
        <f t="shared" si="8"/>
        <v>0</v>
      </c>
      <c r="O33" s="753">
        <f>F33-L33</f>
        <v>0</v>
      </c>
      <c r="P33" s="753">
        <f>F33-M33</f>
        <v>0</v>
      </c>
      <c r="Q33" s="753">
        <f>IF(N33&gt;0,(F33-L33-N33),(F33-L33+N33))</f>
        <v>0</v>
      </c>
      <c r="R33" s="109"/>
      <c r="S33" s="109"/>
      <c r="T33" s="109"/>
      <c r="U33" s="109"/>
      <c r="V33" s="109"/>
      <c r="W33" s="109"/>
      <c r="X33" s="109"/>
      <c r="Y33" s="109"/>
      <c r="Z33" s="109"/>
      <c r="AA33" s="109"/>
      <c r="AB33" s="109"/>
      <c r="AC33" s="109"/>
      <c r="AD33" s="109"/>
      <c r="AE33" s="109"/>
      <c r="AF33" s="109"/>
      <c r="AG33" s="109"/>
      <c r="AH33" s="109"/>
      <c r="AI33" s="109"/>
      <c r="AJ33" s="109"/>
      <c r="AK33" s="109"/>
      <c r="AL33" s="109"/>
      <c r="AM33" s="109"/>
      <c r="AN33" s="109"/>
      <c r="AO33" s="109"/>
      <c r="AP33" s="109"/>
      <c r="AQ33" s="109"/>
      <c r="AR33" s="109"/>
      <c r="AS33" s="109"/>
      <c r="AT33" s="109">
        <v>0</v>
      </c>
      <c r="AU33" s="109"/>
      <c r="AV33" s="109"/>
      <c r="AW33" s="109"/>
      <c r="AX33" s="109"/>
      <c r="AY33" s="109"/>
      <c r="AZ33" s="109"/>
      <c r="BB33" s="109"/>
      <c r="BC33" s="109"/>
      <c r="BD33" s="109"/>
      <c r="BE33" s="109"/>
      <c r="BF33" s="109"/>
      <c r="BG33" s="109"/>
    </row>
    <row r="34" spans="1:59">
      <c r="A34" s="229" t="s">
        <v>26</v>
      </c>
      <c r="B34" s="227" t="s">
        <v>933</v>
      </c>
      <c r="C34" s="109">
        <v>0</v>
      </c>
      <c r="D34" s="109">
        <f t="shared" si="19"/>
        <v>0</v>
      </c>
      <c r="E34" s="109">
        <f t="shared" ref="E34:E69" si="23">+AS34+AY34</f>
        <v>0</v>
      </c>
      <c r="F34" s="109">
        <f t="shared" si="20"/>
        <v>0</v>
      </c>
      <c r="G34" s="157">
        <v>0</v>
      </c>
      <c r="H34" s="109">
        <f>'CK GASTOS OSN AC MES 1'!V$39</f>
        <v>0</v>
      </c>
      <c r="I34" s="109">
        <f>'CK GASTOS OSN AC MES 2'!V$101</f>
        <v>0</v>
      </c>
      <c r="J34" s="109">
        <f>'CK GASTOS OSN AC MES 3'!V$102</f>
        <v>0</v>
      </c>
      <c r="K34" s="109">
        <f t="shared" si="21"/>
        <v>0</v>
      </c>
      <c r="L34" s="109">
        <f t="shared" si="22"/>
        <v>0</v>
      </c>
      <c r="M34" s="109">
        <f>+'Cert.OSN AC'!T14</f>
        <v>0</v>
      </c>
      <c r="N34" s="109">
        <f t="shared" si="8"/>
        <v>0</v>
      </c>
      <c r="O34" s="753">
        <f t="shared" ref="O34:O57" si="24">F34-L34</f>
        <v>0</v>
      </c>
      <c r="P34" s="753">
        <f t="shared" ref="P34:P57" si="25">F34-M34</f>
        <v>0</v>
      </c>
      <c r="Q34" s="753">
        <f t="shared" ref="Q34:Q65" si="26">IF(N34&gt;0,(F34-L34-N34),(F34-L34+N34))</f>
        <v>0</v>
      </c>
      <c r="R34" s="109"/>
      <c r="S34" s="109"/>
      <c r="T34" s="109"/>
      <c r="U34" s="109"/>
      <c r="V34" s="109"/>
      <c r="W34" s="109"/>
      <c r="X34" s="109"/>
      <c r="Y34" s="109"/>
      <c r="Z34" s="109"/>
      <c r="AA34" s="109"/>
      <c r="AB34" s="109"/>
      <c r="AC34" s="109"/>
      <c r="AD34" s="109"/>
      <c r="AE34" s="109"/>
      <c r="AF34" s="109"/>
      <c r="AG34" s="109"/>
      <c r="AH34" s="109"/>
      <c r="AI34" s="109"/>
      <c r="AJ34" s="109"/>
      <c r="AK34" s="109"/>
      <c r="AL34" s="109"/>
      <c r="AM34" s="109"/>
      <c r="AN34" s="109"/>
      <c r="AO34" s="109"/>
      <c r="AP34" s="109"/>
      <c r="AQ34" s="109"/>
      <c r="AR34" s="109"/>
      <c r="AS34" s="109">
        <f t="shared" ref="AS34:AS57" si="27">SUM(R34:AE34)</f>
        <v>0</v>
      </c>
      <c r="AT34" s="109">
        <v>0</v>
      </c>
      <c r="AU34" s="109"/>
      <c r="AV34" s="109"/>
      <c r="AW34" s="109"/>
      <c r="AX34" s="109"/>
      <c r="AY34" s="109">
        <f t="shared" ref="AY34:AY44" si="28">+AT34+AU34+AV34+AW34+AX34</f>
        <v>0</v>
      </c>
      <c r="AZ34" s="109"/>
      <c r="BB34" s="109"/>
      <c r="BC34" s="109"/>
      <c r="BD34" s="109"/>
      <c r="BE34" s="109"/>
      <c r="BF34" s="109"/>
      <c r="BG34" s="109">
        <f t="shared" ref="BG34:BG44" si="29">SUM(AZ34:BB34)</f>
        <v>0</v>
      </c>
    </row>
    <row r="35" spans="1:59">
      <c r="A35" s="229" t="s">
        <v>27</v>
      </c>
      <c r="B35" s="227" t="s">
        <v>934</v>
      </c>
      <c r="C35" s="109">
        <v>0</v>
      </c>
      <c r="D35" s="109">
        <f t="shared" si="19"/>
        <v>0</v>
      </c>
      <c r="E35" s="109">
        <f t="shared" si="23"/>
        <v>0</v>
      </c>
      <c r="F35" s="109">
        <f t="shared" si="20"/>
        <v>0</v>
      </c>
      <c r="G35" s="157">
        <v>0</v>
      </c>
      <c r="H35" s="109">
        <f>'CK GASTOS OSN AC MES 1'!W$39</f>
        <v>0</v>
      </c>
      <c r="I35" s="109">
        <f>'CK GASTOS OSN AC MES 2'!W$101</f>
        <v>0</v>
      </c>
      <c r="J35" s="109">
        <f>'CK GASTOS OSN AC MES 3'!W$102</f>
        <v>0</v>
      </c>
      <c r="K35" s="109">
        <f t="shared" si="21"/>
        <v>0</v>
      </c>
      <c r="L35" s="109">
        <f t="shared" si="22"/>
        <v>0</v>
      </c>
      <c r="M35" s="109">
        <f>+'Cert.OSN AC'!U14</f>
        <v>0</v>
      </c>
      <c r="N35" s="109">
        <f t="shared" si="8"/>
        <v>0</v>
      </c>
      <c r="O35" s="753">
        <f t="shared" si="24"/>
        <v>0</v>
      </c>
      <c r="P35" s="753">
        <f t="shared" si="25"/>
        <v>0</v>
      </c>
      <c r="Q35" s="753">
        <f t="shared" si="26"/>
        <v>0</v>
      </c>
      <c r="R35" s="109"/>
      <c r="S35" s="109"/>
      <c r="T35" s="109"/>
      <c r="U35" s="109"/>
      <c r="V35" s="109"/>
      <c r="W35" s="109"/>
      <c r="X35" s="109"/>
      <c r="Y35" s="109"/>
      <c r="Z35" s="109"/>
      <c r="AA35" s="109"/>
      <c r="AB35" s="109"/>
      <c r="AC35" s="109"/>
      <c r="AD35" s="109"/>
      <c r="AE35" s="109"/>
      <c r="AF35" s="109"/>
      <c r="AG35" s="109"/>
      <c r="AH35" s="109"/>
      <c r="AI35" s="109"/>
      <c r="AJ35" s="109"/>
      <c r="AK35" s="109"/>
      <c r="AL35" s="109"/>
      <c r="AM35" s="109"/>
      <c r="AN35" s="109"/>
      <c r="AO35" s="109"/>
      <c r="AP35" s="109"/>
      <c r="AQ35" s="109"/>
      <c r="AR35" s="109"/>
      <c r="AS35" s="109">
        <f t="shared" si="27"/>
        <v>0</v>
      </c>
      <c r="AT35" s="109">
        <v>0</v>
      </c>
      <c r="AU35" s="109"/>
      <c r="AV35" s="109"/>
      <c r="AW35" s="109"/>
      <c r="AX35" s="109"/>
      <c r="AY35" s="109">
        <f t="shared" si="28"/>
        <v>0</v>
      </c>
      <c r="AZ35" s="109"/>
      <c r="BB35" s="109"/>
      <c r="BC35" s="109"/>
      <c r="BD35" s="109"/>
      <c r="BE35" s="109"/>
      <c r="BF35" s="109"/>
      <c r="BG35" s="109">
        <f t="shared" si="29"/>
        <v>0</v>
      </c>
    </row>
    <row r="36" spans="1:59">
      <c r="A36" s="229" t="s">
        <v>28</v>
      </c>
      <c r="B36" s="227" t="s">
        <v>935</v>
      </c>
      <c r="C36" s="109">
        <v>0</v>
      </c>
      <c r="D36" s="109">
        <f t="shared" si="19"/>
        <v>0</v>
      </c>
      <c r="E36" s="109">
        <f t="shared" si="23"/>
        <v>0</v>
      </c>
      <c r="F36" s="109">
        <f t="shared" si="20"/>
        <v>0</v>
      </c>
      <c r="G36" s="157">
        <v>0</v>
      </c>
      <c r="H36" s="109">
        <f>'CK GASTOS OSN AC MES 1'!X$39</f>
        <v>0</v>
      </c>
      <c r="I36" s="109">
        <f>'CK GASTOS OSN AC MES 2'!X$101</f>
        <v>0</v>
      </c>
      <c r="J36" s="109">
        <f>'CK GASTOS OSN AC MES 3'!X$102</f>
        <v>0</v>
      </c>
      <c r="K36" s="109">
        <f t="shared" si="21"/>
        <v>0</v>
      </c>
      <c r="L36" s="109">
        <f t="shared" si="22"/>
        <v>0</v>
      </c>
      <c r="M36" s="109">
        <f>+'Cert.OSN AC'!V14</f>
        <v>0</v>
      </c>
      <c r="N36" s="109">
        <f t="shared" si="8"/>
        <v>0</v>
      </c>
      <c r="O36" s="753">
        <f t="shared" si="24"/>
        <v>0</v>
      </c>
      <c r="P36" s="753">
        <f t="shared" si="25"/>
        <v>0</v>
      </c>
      <c r="Q36" s="753">
        <f t="shared" si="26"/>
        <v>0</v>
      </c>
      <c r="R36" s="109"/>
      <c r="S36" s="109"/>
      <c r="T36" s="109"/>
      <c r="U36" s="109"/>
      <c r="V36" s="109"/>
      <c r="W36" s="109"/>
      <c r="X36" s="109"/>
      <c r="Y36" s="109"/>
      <c r="Z36" s="109"/>
      <c r="AA36" s="109"/>
      <c r="AB36" s="109"/>
      <c r="AC36" s="109"/>
      <c r="AD36" s="109"/>
      <c r="AE36" s="109"/>
      <c r="AF36" s="109"/>
      <c r="AG36" s="109"/>
      <c r="AH36" s="109"/>
      <c r="AI36" s="109"/>
      <c r="AJ36" s="109"/>
      <c r="AK36" s="109"/>
      <c r="AL36" s="109"/>
      <c r="AM36" s="109"/>
      <c r="AN36" s="109"/>
      <c r="AO36" s="109"/>
      <c r="AP36" s="109"/>
      <c r="AQ36" s="109"/>
      <c r="AR36" s="109"/>
      <c r="AS36" s="109">
        <f t="shared" si="27"/>
        <v>0</v>
      </c>
      <c r="AT36" s="109">
        <v>0</v>
      </c>
      <c r="AU36" s="109"/>
      <c r="AV36" s="109"/>
      <c r="AW36" s="109"/>
      <c r="AX36" s="109"/>
      <c r="AY36" s="109">
        <f t="shared" si="28"/>
        <v>0</v>
      </c>
      <c r="AZ36" s="109"/>
      <c r="BB36" s="109"/>
      <c r="BC36" s="109"/>
      <c r="BD36" s="109"/>
      <c r="BE36" s="109"/>
      <c r="BF36" s="109"/>
      <c r="BG36" s="109">
        <f t="shared" si="29"/>
        <v>0</v>
      </c>
    </row>
    <row r="37" spans="1:59">
      <c r="A37" s="229" t="s">
        <v>29</v>
      </c>
      <c r="B37" s="227" t="s">
        <v>936</v>
      </c>
      <c r="C37" s="109">
        <v>0</v>
      </c>
      <c r="D37" s="109">
        <f t="shared" si="19"/>
        <v>0</v>
      </c>
      <c r="E37" s="109">
        <f t="shared" si="23"/>
        <v>0</v>
      </c>
      <c r="F37" s="109">
        <f t="shared" si="20"/>
        <v>0</v>
      </c>
      <c r="G37" s="157">
        <v>0</v>
      </c>
      <c r="H37" s="109">
        <f>'CK GASTOS OSN AC MES 1'!Y$39</f>
        <v>0</v>
      </c>
      <c r="I37" s="109">
        <f>'CK GASTOS OSN AC MES 2'!Y$101</f>
        <v>0</v>
      </c>
      <c r="J37" s="109">
        <f>'CK GASTOS OSN AC MES 3'!Y$102</f>
        <v>0</v>
      </c>
      <c r="K37" s="109">
        <f t="shared" si="21"/>
        <v>0</v>
      </c>
      <c r="L37" s="109">
        <f t="shared" si="22"/>
        <v>0</v>
      </c>
      <c r="M37" s="109">
        <f>+'Cert.OSN AC'!W14</f>
        <v>0</v>
      </c>
      <c r="N37" s="109">
        <f t="shared" si="8"/>
        <v>0</v>
      </c>
      <c r="O37" s="753">
        <f t="shared" si="24"/>
        <v>0</v>
      </c>
      <c r="P37" s="753">
        <f t="shared" si="25"/>
        <v>0</v>
      </c>
      <c r="Q37" s="753">
        <f t="shared" si="26"/>
        <v>0</v>
      </c>
      <c r="R37" s="109"/>
      <c r="S37" s="109"/>
      <c r="T37" s="109"/>
      <c r="U37" s="109"/>
      <c r="V37" s="109"/>
      <c r="W37" s="109"/>
      <c r="X37" s="109"/>
      <c r="Y37" s="109"/>
      <c r="Z37" s="109"/>
      <c r="AA37" s="109"/>
      <c r="AB37" s="109"/>
      <c r="AC37" s="109"/>
      <c r="AD37" s="109"/>
      <c r="AE37" s="109"/>
      <c r="AF37" s="109"/>
      <c r="AG37" s="109"/>
      <c r="AH37" s="109"/>
      <c r="AI37" s="109"/>
      <c r="AJ37" s="109"/>
      <c r="AK37" s="109"/>
      <c r="AL37" s="109"/>
      <c r="AM37" s="109"/>
      <c r="AN37" s="109"/>
      <c r="AO37" s="109"/>
      <c r="AP37" s="109"/>
      <c r="AQ37" s="109"/>
      <c r="AR37" s="109"/>
      <c r="AS37" s="109">
        <f t="shared" si="27"/>
        <v>0</v>
      </c>
      <c r="AT37" s="109">
        <v>0</v>
      </c>
      <c r="AU37" s="109"/>
      <c r="AV37" s="109"/>
      <c r="AW37" s="109"/>
      <c r="AX37" s="109"/>
      <c r="AY37" s="109">
        <f t="shared" si="28"/>
        <v>0</v>
      </c>
      <c r="AZ37" s="109"/>
      <c r="BB37" s="109"/>
      <c r="BC37" s="109"/>
      <c r="BD37" s="109"/>
      <c r="BE37" s="109"/>
      <c r="BF37" s="109"/>
      <c r="BG37" s="109">
        <f t="shared" si="29"/>
        <v>0</v>
      </c>
    </row>
    <row r="38" spans="1:59">
      <c r="A38" s="229" t="s">
        <v>30</v>
      </c>
      <c r="B38" s="227" t="s">
        <v>383</v>
      </c>
      <c r="C38" s="109">
        <v>0</v>
      </c>
      <c r="D38" s="109">
        <f t="shared" si="19"/>
        <v>0</v>
      </c>
      <c r="E38" s="109">
        <f t="shared" si="23"/>
        <v>0</v>
      </c>
      <c r="F38" s="109">
        <f t="shared" si="20"/>
        <v>0</v>
      </c>
      <c r="G38" s="157">
        <v>0</v>
      </c>
      <c r="H38" s="109">
        <f>'CK GASTOS OSN AC MES 1'!Z$39</f>
        <v>0</v>
      </c>
      <c r="I38" s="109">
        <f>'CK GASTOS OSN AC MES 2'!Z$101</f>
        <v>0</v>
      </c>
      <c r="J38" s="109">
        <f>'CK GASTOS OSN AC MES 3'!Z$102</f>
        <v>0</v>
      </c>
      <c r="K38" s="109">
        <f t="shared" si="21"/>
        <v>0</v>
      </c>
      <c r="L38" s="109">
        <f t="shared" si="22"/>
        <v>0</v>
      </c>
      <c r="M38" s="109">
        <f>+'Cert.OSN AC'!X14</f>
        <v>0</v>
      </c>
      <c r="N38" s="109">
        <f t="shared" si="8"/>
        <v>0</v>
      </c>
      <c r="O38" s="753">
        <f t="shared" si="24"/>
        <v>0</v>
      </c>
      <c r="P38" s="753">
        <f t="shared" si="25"/>
        <v>0</v>
      </c>
      <c r="Q38" s="753">
        <f t="shared" si="26"/>
        <v>0</v>
      </c>
      <c r="R38" s="109"/>
      <c r="S38" s="109"/>
      <c r="T38" s="109"/>
      <c r="U38" s="109"/>
      <c r="V38" s="109"/>
      <c r="W38" s="109"/>
      <c r="X38" s="109"/>
      <c r="Y38" s="109"/>
      <c r="Z38" s="109"/>
      <c r="AA38" s="109"/>
      <c r="AB38" s="109"/>
      <c r="AC38" s="109"/>
      <c r="AD38" s="109"/>
      <c r="AE38" s="109"/>
      <c r="AF38" s="109"/>
      <c r="AG38" s="109"/>
      <c r="AH38" s="109"/>
      <c r="AI38" s="109"/>
      <c r="AJ38" s="109"/>
      <c r="AK38" s="109"/>
      <c r="AL38" s="109"/>
      <c r="AM38" s="109"/>
      <c r="AN38" s="109"/>
      <c r="AO38" s="109"/>
      <c r="AP38" s="109"/>
      <c r="AQ38" s="109"/>
      <c r="AR38" s="109"/>
      <c r="AS38" s="109">
        <f t="shared" si="27"/>
        <v>0</v>
      </c>
      <c r="AT38" s="109">
        <v>0</v>
      </c>
      <c r="AU38" s="109"/>
      <c r="AV38" s="109"/>
      <c r="AW38" s="109"/>
      <c r="AX38" s="109"/>
      <c r="AY38" s="109">
        <f t="shared" si="28"/>
        <v>0</v>
      </c>
      <c r="AZ38" s="109"/>
      <c r="BB38" s="109"/>
      <c r="BC38" s="109"/>
      <c r="BD38" s="109"/>
      <c r="BE38" s="109"/>
      <c r="BF38" s="109"/>
      <c r="BG38" s="109">
        <f t="shared" si="29"/>
        <v>0</v>
      </c>
    </row>
    <row r="39" spans="1:59">
      <c r="A39" s="229" t="s">
        <v>31</v>
      </c>
      <c r="B39" s="227" t="s">
        <v>937</v>
      </c>
      <c r="C39" s="109">
        <v>0</v>
      </c>
      <c r="D39" s="109">
        <f t="shared" si="19"/>
        <v>0</v>
      </c>
      <c r="E39" s="109">
        <f t="shared" si="23"/>
        <v>0</v>
      </c>
      <c r="F39" s="109">
        <f t="shared" si="20"/>
        <v>0</v>
      </c>
      <c r="G39" s="157">
        <v>0</v>
      </c>
      <c r="H39" s="109">
        <f>'CK GASTOS OSN AC MES 1'!AA$39</f>
        <v>0</v>
      </c>
      <c r="I39" s="109">
        <f>'CK GASTOS OSN AC MES 2'!AA$101</f>
        <v>0</v>
      </c>
      <c r="J39" s="109">
        <f>'CK GASTOS OSN AC MES 3'!AA$102</f>
        <v>0</v>
      </c>
      <c r="K39" s="109">
        <f t="shared" si="21"/>
        <v>0</v>
      </c>
      <c r="L39" s="109">
        <f t="shared" si="22"/>
        <v>0</v>
      </c>
      <c r="M39" s="109">
        <f>+'Cert.OSN AC'!Y14</f>
        <v>0</v>
      </c>
      <c r="N39" s="109">
        <f t="shared" si="8"/>
        <v>0</v>
      </c>
      <c r="O39" s="753">
        <f t="shared" si="24"/>
        <v>0</v>
      </c>
      <c r="P39" s="753">
        <f t="shared" si="25"/>
        <v>0</v>
      </c>
      <c r="Q39" s="753">
        <f t="shared" si="26"/>
        <v>0</v>
      </c>
      <c r="R39" s="109"/>
      <c r="S39" s="109"/>
      <c r="T39" s="109"/>
      <c r="U39" s="109"/>
      <c r="V39" s="109"/>
      <c r="W39" s="109"/>
      <c r="X39" s="109"/>
      <c r="Y39" s="109"/>
      <c r="Z39" s="109"/>
      <c r="AA39" s="109"/>
      <c r="AB39" s="109"/>
      <c r="AC39" s="109"/>
      <c r="AD39" s="109"/>
      <c r="AE39" s="109"/>
      <c r="AF39" s="109"/>
      <c r="AG39" s="109"/>
      <c r="AH39" s="109"/>
      <c r="AI39" s="109"/>
      <c r="AJ39" s="109"/>
      <c r="AK39" s="109"/>
      <c r="AL39" s="109"/>
      <c r="AM39" s="109"/>
      <c r="AN39" s="109"/>
      <c r="AO39" s="109"/>
      <c r="AP39" s="109"/>
      <c r="AQ39" s="109"/>
      <c r="AR39" s="109"/>
      <c r="AS39" s="109">
        <f t="shared" si="27"/>
        <v>0</v>
      </c>
      <c r="AT39" s="109">
        <v>0</v>
      </c>
      <c r="AU39" s="109"/>
      <c r="AV39" s="109"/>
      <c r="AW39" s="109"/>
      <c r="AX39" s="109"/>
      <c r="AY39" s="109">
        <f t="shared" si="28"/>
        <v>0</v>
      </c>
      <c r="AZ39" s="109"/>
      <c r="BB39" s="109"/>
      <c r="BC39" s="109"/>
      <c r="BD39" s="109"/>
      <c r="BE39" s="109"/>
      <c r="BF39" s="109"/>
      <c r="BG39" s="109">
        <f t="shared" si="29"/>
        <v>0</v>
      </c>
    </row>
    <row r="40" spans="1:59">
      <c r="A40" s="229" t="s">
        <v>32</v>
      </c>
      <c r="B40" s="227" t="s">
        <v>938</v>
      </c>
      <c r="C40" s="109">
        <v>0</v>
      </c>
      <c r="D40" s="109">
        <f t="shared" si="19"/>
        <v>0</v>
      </c>
      <c r="E40" s="109">
        <f t="shared" si="23"/>
        <v>0</v>
      </c>
      <c r="F40" s="109">
        <f t="shared" si="20"/>
        <v>0</v>
      </c>
      <c r="G40" s="157">
        <v>0</v>
      </c>
      <c r="H40" s="109">
        <f>'CK GASTOS OSN AC MES 1'!AB$39</f>
        <v>0</v>
      </c>
      <c r="I40" s="109">
        <f>'CK GASTOS OSN AC MES 2'!AB$101</f>
        <v>0</v>
      </c>
      <c r="J40" s="109">
        <f>'CK GASTOS OSN AC MES 3'!AB$102</f>
        <v>0</v>
      </c>
      <c r="K40" s="109">
        <f t="shared" si="21"/>
        <v>0</v>
      </c>
      <c r="L40" s="109">
        <f t="shared" si="22"/>
        <v>0</v>
      </c>
      <c r="M40" s="109">
        <f>+'Cert.OSN AC'!Z14</f>
        <v>0</v>
      </c>
      <c r="N40" s="109">
        <f t="shared" si="8"/>
        <v>0</v>
      </c>
      <c r="O40" s="753">
        <f t="shared" si="24"/>
        <v>0</v>
      </c>
      <c r="P40" s="753">
        <f t="shared" si="25"/>
        <v>0</v>
      </c>
      <c r="Q40" s="753">
        <f t="shared" si="26"/>
        <v>0</v>
      </c>
      <c r="R40" s="109"/>
      <c r="S40" s="109"/>
      <c r="T40" s="109"/>
      <c r="U40" s="109"/>
      <c r="V40" s="109"/>
      <c r="W40" s="109"/>
      <c r="X40" s="109"/>
      <c r="Y40" s="109"/>
      <c r="Z40" s="109"/>
      <c r="AA40" s="109"/>
      <c r="AB40" s="109"/>
      <c r="AC40" s="109"/>
      <c r="AD40" s="109"/>
      <c r="AE40" s="109"/>
      <c r="AF40" s="109"/>
      <c r="AG40" s="109"/>
      <c r="AH40" s="109"/>
      <c r="AI40" s="109"/>
      <c r="AJ40" s="109"/>
      <c r="AK40" s="109"/>
      <c r="AL40" s="109"/>
      <c r="AM40" s="109"/>
      <c r="AN40" s="109"/>
      <c r="AO40" s="109"/>
      <c r="AP40" s="109"/>
      <c r="AQ40" s="109"/>
      <c r="AR40" s="109"/>
      <c r="AS40" s="109">
        <f t="shared" si="27"/>
        <v>0</v>
      </c>
      <c r="AT40" s="109">
        <v>0</v>
      </c>
      <c r="AU40" s="109"/>
      <c r="AV40" s="109"/>
      <c r="AW40" s="109"/>
      <c r="AX40" s="109"/>
      <c r="AY40" s="109">
        <f t="shared" si="28"/>
        <v>0</v>
      </c>
      <c r="AZ40" s="109"/>
      <c r="BB40" s="109"/>
      <c r="BC40" s="109"/>
      <c r="BD40" s="109"/>
      <c r="BE40" s="109"/>
      <c r="BF40" s="109"/>
      <c r="BG40" s="109">
        <f t="shared" si="29"/>
        <v>0</v>
      </c>
    </row>
    <row r="41" spans="1:59">
      <c r="A41" s="229" t="s">
        <v>33</v>
      </c>
      <c r="B41" s="227" t="s">
        <v>939</v>
      </c>
      <c r="C41" s="109">
        <v>0</v>
      </c>
      <c r="D41" s="109">
        <f t="shared" si="19"/>
        <v>0</v>
      </c>
      <c r="E41" s="109">
        <f t="shared" si="23"/>
        <v>0</v>
      </c>
      <c r="F41" s="109">
        <f t="shared" si="20"/>
        <v>0</v>
      </c>
      <c r="G41" s="157">
        <v>0</v>
      </c>
      <c r="H41" s="109">
        <f>'CK GASTOS OSN AC MES 1'!AC$39</f>
        <v>0</v>
      </c>
      <c r="I41" s="109">
        <f>'CK GASTOS OSN AC MES 2'!AC$101</f>
        <v>0</v>
      </c>
      <c r="J41" s="109">
        <f>'CK GASTOS OSN AC MES 3'!AC$102</f>
        <v>0</v>
      </c>
      <c r="K41" s="109">
        <f t="shared" si="21"/>
        <v>0</v>
      </c>
      <c r="L41" s="109">
        <f t="shared" si="22"/>
        <v>0</v>
      </c>
      <c r="M41" s="109">
        <f>+'Cert.OSN AC'!AA14</f>
        <v>0</v>
      </c>
      <c r="N41" s="109">
        <f t="shared" si="8"/>
        <v>0</v>
      </c>
      <c r="O41" s="753">
        <f t="shared" si="24"/>
        <v>0</v>
      </c>
      <c r="P41" s="753">
        <f t="shared" si="25"/>
        <v>0</v>
      </c>
      <c r="Q41" s="753">
        <f t="shared" si="26"/>
        <v>0</v>
      </c>
      <c r="R41" s="109"/>
      <c r="S41" s="109"/>
      <c r="T41" s="109"/>
      <c r="U41" s="109"/>
      <c r="V41" s="109"/>
      <c r="W41" s="109"/>
      <c r="X41" s="109"/>
      <c r="Y41" s="109"/>
      <c r="Z41" s="109"/>
      <c r="AA41" s="109"/>
      <c r="AB41" s="109"/>
      <c r="AC41" s="109"/>
      <c r="AD41" s="109"/>
      <c r="AE41" s="109"/>
      <c r="AF41" s="109"/>
      <c r="AG41" s="109"/>
      <c r="AH41" s="109"/>
      <c r="AI41" s="109"/>
      <c r="AJ41" s="109"/>
      <c r="AK41" s="109"/>
      <c r="AL41" s="109"/>
      <c r="AM41" s="109"/>
      <c r="AN41" s="109"/>
      <c r="AO41" s="109"/>
      <c r="AP41" s="109"/>
      <c r="AQ41" s="109"/>
      <c r="AR41" s="109"/>
      <c r="AS41" s="109">
        <f t="shared" si="27"/>
        <v>0</v>
      </c>
      <c r="AT41" s="109">
        <v>0</v>
      </c>
      <c r="AU41" s="109"/>
      <c r="AV41" s="109"/>
      <c r="AW41" s="109"/>
      <c r="AX41" s="109"/>
      <c r="AY41" s="109">
        <f t="shared" si="28"/>
        <v>0</v>
      </c>
      <c r="AZ41" s="109"/>
      <c r="BB41" s="109"/>
      <c r="BC41" s="109"/>
      <c r="BD41" s="109"/>
      <c r="BE41" s="109"/>
      <c r="BF41" s="109"/>
      <c r="BG41" s="109">
        <f t="shared" si="29"/>
        <v>0</v>
      </c>
    </row>
    <row r="42" spans="1:59">
      <c r="A42" s="229" t="s">
        <v>34</v>
      </c>
      <c r="B42" s="227" t="s">
        <v>940</v>
      </c>
      <c r="C42" s="109">
        <v>0</v>
      </c>
      <c r="D42" s="109">
        <f t="shared" si="19"/>
        <v>0</v>
      </c>
      <c r="E42" s="109">
        <f t="shared" si="23"/>
        <v>0</v>
      </c>
      <c r="F42" s="109">
        <f t="shared" si="20"/>
        <v>0</v>
      </c>
      <c r="G42" s="157">
        <v>0</v>
      </c>
      <c r="H42" s="109">
        <f>'CK GASTOS OSN AC MES 1'!AD$39</f>
        <v>0</v>
      </c>
      <c r="I42" s="109">
        <f>'CK GASTOS OSN AC MES 2'!AD$101</f>
        <v>0</v>
      </c>
      <c r="J42" s="109">
        <f>'CK GASTOS OSN AC MES 3'!AD$102</f>
        <v>0</v>
      </c>
      <c r="K42" s="109">
        <f t="shared" si="21"/>
        <v>0</v>
      </c>
      <c r="L42" s="109">
        <f t="shared" si="22"/>
        <v>0</v>
      </c>
      <c r="M42" s="109">
        <f>+'Cert.OSN AC'!AB14</f>
        <v>0</v>
      </c>
      <c r="N42" s="109">
        <f t="shared" si="8"/>
        <v>0</v>
      </c>
      <c r="O42" s="753">
        <f t="shared" si="24"/>
        <v>0</v>
      </c>
      <c r="P42" s="753">
        <f t="shared" si="25"/>
        <v>0</v>
      </c>
      <c r="Q42" s="753">
        <f t="shared" si="26"/>
        <v>0</v>
      </c>
      <c r="R42" s="109"/>
      <c r="S42" s="109"/>
      <c r="T42" s="109"/>
      <c r="U42" s="109"/>
      <c r="V42" s="109"/>
      <c r="W42" s="109"/>
      <c r="X42" s="109"/>
      <c r="Y42" s="109"/>
      <c r="Z42" s="109"/>
      <c r="AA42" s="109"/>
      <c r="AB42" s="109"/>
      <c r="AC42" s="109"/>
      <c r="AD42" s="109"/>
      <c r="AE42" s="109"/>
      <c r="AF42" s="109"/>
      <c r="AG42" s="109"/>
      <c r="AH42" s="109"/>
      <c r="AI42" s="109"/>
      <c r="AJ42" s="109"/>
      <c r="AK42" s="109"/>
      <c r="AL42" s="109"/>
      <c r="AM42" s="109"/>
      <c r="AN42" s="109"/>
      <c r="AO42" s="109"/>
      <c r="AP42" s="109"/>
      <c r="AQ42" s="109"/>
      <c r="AR42" s="109"/>
      <c r="AS42" s="109">
        <f t="shared" si="27"/>
        <v>0</v>
      </c>
      <c r="AT42" s="109">
        <v>0</v>
      </c>
      <c r="AU42" s="109"/>
      <c r="AV42" s="109"/>
      <c r="AW42" s="109"/>
      <c r="AX42" s="109"/>
      <c r="AY42" s="109">
        <f t="shared" si="28"/>
        <v>0</v>
      </c>
      <c r="AZ42" s="109"/>
      <c r="BB42" s="109"/>
      <c r="BC42" s="109"/>
      <c r="BD42" s="109"/>
      <c r="BE42" s="109"/>
      <c r="BF42" s="109"/>
      <c r="BG42" s="109">
        <f t="shared" si="29"/>
        <v>0</v>
      </c>
    </row>
    <row r="43" spans="1:59">
      <c r="A43" s="229" t="s">
        <v>35</v>
      </c>
      <c r="B43" s="227" t="s">
        <v>941</v>
      </c>
      <c r="C43" s="109">
        <v>0</v>
      </c>
      <c r="D43" s="109">
        <f t="shared" si="19"/>
        <v>0</v>
      </c>
      <c r="E43" s="109">
        <f t="shared" si="23"/>
        <v>0</v>
      </c>
      <c r="F43" s="109">
        <f t="shared" si="20"/>
        <v>0</v>
      </c>
      <c r="G43" s="157">
        <v>0</v>
      </c>
      <c r="H43" s="109">
        <f>'CK GASTOS OSN AC MES 1'!AE$39</f>
        <v>0</v>
      </c>
      <c r="I43" s="109">
        <f>'CK GASTOS OSN AC MES 2'!AE$101</f>
        <v>0</v>
      </c>
      <c r="J43" s="109">
        <f>'CK GASTOS OSN AC MES 3'!AE$102</f>
        <v>0</v>
      </c>
      <c r="K43" s="109">
        <f t="shared" si="21"/>
        <v>0</v>
      </c>
      <c r="L43" s="109">
        <f t="shared" si="22"/>
        <v>0</v>
      </c>
      <c r="M43" s="109">
        <f>+'Cert.OSN AC'!AC14</f>
        <v>0</v>
      </c>
      <c r="N43" s="109">
        <f t="shared" si="8"/>
        <v>0</v>
      </c>
      <c r="O43" s="753">
        <f t="shared" si="24"/>
        <v>0</v>
      </c>
      <c r="P43" s="753">
        <f t="shared" si="25"/>
        <v>0</v>
      </c>
      <c r="Q43" s="753">
        <f t="shared" si="26"/>
        <v>0</v>
      </c>
      <c r="R43" s="109"/>
      <c r="S43" s="109"/>
      <c r="T43" s="109"/>
      <c r="U43" s="109"/>
      <c r="V43" s="109"/>
      <c r="W43" s="109"/>
      <c r="X43" s="109"/>
      <c r="Y43" s="109"/>
      <c r="Z43" s="109"/>
      <c r="AA43" s="109"/>
      <c r="AB43" s="109"/>
      <c r="AC43" s="109"/>
      <c r="AD43" s="109"/>
      <c r="AE43" s="109"/>
      <c r="AF43" s="109"/>
      <c r="AG43" s="109"/>
      <c r="AH43" s="109"/>
      <c r="AI43" s="109"/>
      <c r="AJ43" s="109"/>
      <c r="AK43" s="109"/>
      <c r="AL43" s="109"/>
      <c r="AM43" s="109"/>
      <c r="AN43" s="109"/>
      <c r="AO43" s="109"/>
      <c r="AP43" s="109"/>
      <c r="AQ43" s="109"/>
      <c r="AR43" s="109"/>
      <c r="AS43" s="109">
        <f t="shared" si="27"/>
        <v>0</v>
      </c>
      <c r="AT43" s="109">
        <v>0</v>
      </c>
      <c r="AU43" s="109"/>
      <c r="AV43" s="109"/>
      <c r="AW43" s="109"/>
      <c r="AX43" s="109"/>
      <c r="AY43" s="109">
        <f t="shared" si="28"/>
        <v>0</v>
      </c>
      <c r="AZ43" s="109"/>
      <c r="BB43" s="109"/>
      <c r="BC43" s="109"/>
      <c r="BD43" s="109"/>
      <c r="BE43" s="109"/>
      <c r="BF43" s="109"/>
      <c r="BG43" s="109">
        <f t="shared" si="29"/>
        <v>0</v>
      </c>
    </row>
    <row r="44" spans="1:59">
      <c r="A44" s="229" t="s">
        <v>36</v>
      </c>
      <c r="B44" s="227" t="s">
        <v>942</v>
      </c>
      <c r="C44" s="109">
        <v>0</v>
      </c>
      <c r="D44" s="109">
        <f t="shared" si="19"/>
        <v>0</v>
      </c>
      <c r="E44" s="109">
        <f t="shared" si="23"/>
        <v>0</v>
      </c>
      <c r="F44" s="109">
        <f t="shared" si="20"/>
        <v>0</v>
      </c>
      <c r="G44" s="157">
        <v>0</v>
      </c>
      <c r="H44" s="109">
        <f>'CK GASTOS OSN AC MES 1'!AF$39</f>
        <v>0</v>
      </c>
      <c r="I44" s="109">
        <f>'CK GASTOS OSN AC MES 2'!AF$101</f>
        <v>0</v>
      </c>
      <c r="J44" s="109">
        <f>'CK GASTOS OSN AC MES 3'!AF$102</f>
        <v>0</v>
      </c>
      <c r="K44" s="109">
        <f t="shared" si="21"/>
        <v>0</v>
      </c>
      <c r="L44" s="109">
        <f t="shared" si="22"/>
        <v>0</v>
      </c>
      <c r="M44" s="109">
        <f>+'Cert.OSN AC'!AD14</f>
        <v>0</v>
      </c>
      <c r="N44" s="109">
        <f t="shared" si="8"/>
        <v>0</v>
      </c>
      <c r="O44" s="753">
        <f t="shared" si="24"/>
        <v>0</v>
      </c>
      <c r="P44" s="753">
        <f t="shared" si="25"/>
        <v>0</v>
      </c>
      <c r="Q44" s="753">
        <f t="shared" si="26"/>
        <v>0</v>
      </c>
      <c r="R44" s="109"/>
      <c r="S44" s="109"/>
      <c r="T44" s="109"/>
      <c r="U44" s="109"/>
      <c r="V44" s="109"/>
      <c r="W44" s="109"/>
      <c r="X44" s="109"/>
      <c r="Y44" s="109"/>
      <c r="Z44" s="109"/>
      <c r="AA44" s="109"/>
      <c r="AB44" s="109"/>
      <c r="AC44" s="109"/>
      <c r="AD44" s="109"/>
      <c r="AE44" s="109"/>
      <c r="AF44" s="109"/>
      <c r="AG44" s="109"/>
      <c r="AH44" s="109"/>
      <c r="AI44" s="109"/>
      <c r="AJ44" s="109"/>
      <c r="AK44" s="109"/>
      <c r="AL44" s="109"/>
      <c r="AM44" s="109"/>
      <c r="AN44" s="109"/>
      <c r="AO44" s="109"/>
      <c r="AP44" s="109"/>
      <c r="AQ44" s="109"/>
      <c r="AR44" s="109"/>
      <c r="AS44" s="109">
        <f t="shared" si="27"/>
        <v>0</v>
      </c>
      <c r="AT44" s="109">
        <v>0</v>
      </c>
      <c r="AU44" s="109"/>
      <c r="AV44" s="109"/>
      <c r="AW44" s="109"/>
      <c r="AX44" s="109"/>
      <c r="AY44" s="109">
        <f t="shared" si="28"/>
        <v>0</v>
      </c>
      <c r="AZ44" s="109"/>
      <c r="BB44" s="109"/>
      <c r="BC44" s="109"/>
      <c r="BD44" s="109"/>
      <c r="BE44" s="109"/>
      <c r="BF44" s="109"/>
      <c r="BG44" s="109">
        <f t="shared" si="29"/>
        <v>0</v>
      </c>
    </row>
    <row r="45" spans="1:59">
      <c r="A45" s="229" t="s">
        <v>37</v>
      </c>
      <c r="B45" s="227" t="s">
        <v>943</v>
      </c>
      <c r="C45" s="109">
        <v>0</v>
      </c>
      <c r="D45" s="109">
        <f t="shared" si="19"/>
        <v>0</v>
      </c>
      <c r="E45" s="109">
        <f t="shared" si="23"/>
        <v>0</v>
      </c>
      <c r="F45" s="109">
        <f t="shared" si="20"/>
        <v>0</v>
      </c>
      <c r="G45" s="157">
        <v>0</v>
      </c>
      <c r="H45" s="109">
        <f>'CK GASTOS OSN AC MES 1'!AG$39</f>
        <v>0</v>
      </c>
      <c r="I45" s="109">
        <f>'CK GASTOS OSN AC MES 2'!AG$101</f>
        <v>0</v>
      </c>
      <c r="J45" s="109">
        <f>'CK GASTOS OSN AC MES 3'!AG$102</f>
        <v>0</v>
      </c>
      <c r="K45" s="109">
        <f t="shared" si="21"/>
        <v>0</v>
      </c>
      <c r="L45" s="109">
        <f t="shared" si="22"/>
        <v>0</v>
      </c>
      <c r="M45" s="109">
        <f>+'Cert.OSN AC'!AD15</f>
        <v>0</v>
      </c>
      <c r="N45" s="109">
        <f t="shared" si="8"/>
        <v>0</v>
      </c>
      <c r="O45" s="753">
        <f t="shared" si="24"/>
        <v>0</v>
      </c>
      <c r="P45" s="753">
        <f t="shared" si="25"/>
        <v>0</v>
      </c>
      <c r="Q45" s="753">
        <f t="shared" si="26"/>
        <v>0</v>
      </c>
      <c r="R45" s="109"/>
      <c r="S45" s="109"/>
      <c r="T45" s="109"/>
      <c r="U45" s="109"/>
      <c r="V45" s="109"/>
      <c r="W45" s="109"/>
      <c r="X45" s="109"/>
      <c r="Y45" s="109"/>
      <c r="Z45" s="109"/>
      <c r="AA45" s="109"/>
      <c r="AB45" s="109"/>
      <c r="AC45" s="109"/>
      <c r="AD45" s="109"/>
      <c r="AE45" s="109"/>
      <c r="AF45" s="109"/>
      <c r="AG45" s="109"/>
      <c r="AH45" s="109"/>
      <c r="AI45" s="109"/>
      <c r="AJ45" s="109"/>
      <c r="AK45" s="109"/>
      <c r="AL45" s="109"/>
      <c r="AM45" s="109"/>
      <c r="AN45" s="109"/>
      <c r="AO45" s="109"/>
      <c r="AP45" s="109"/>
      <c r="AQ45" s="109"/>
      <c r="AR45" s="109"/>
      <c r="AS45" s="109">
        <f t="shared" si="27"/>
        <v>0</v>
      </c>
      <c r="AT45" s="109">
        <v>0</v>
      </c>
      <c r="AU45" s="109"/>
      <c r="AV45" s="109"/>
      <c r="AW45" s="109"/>
      <c r="AX45" s="109"/>
      <c r="AY45" s="109"/>
      <c r="AZ45" s="109"/>
      <c r="BB45" s="109"/>
      <c r="BC45" s="109"/>
      <c r="BD45" s="109"/>
      <c r="BE45" s="109"/>
      <c r="BF45" s="109"/>
      <c r="BG45" s="109"/>
    </row>
    <row r="46" spans="1:59">
      <c r="A46" s="229" t="s">
        <v>38</v>
      </c>
      <c r="B46" s="227" t="s">
        <v>944</v>
      </c>
      <c r="C46" s="109">
        <v>0</v>
      </c>
      <c r="D46" s="109">
        <f t="shared" si="19"/>
        <v>0</v>
      </c>
      <c r="E46" s="109">
        <f t="shared" si="23"/>
        <v>0</v>
      </c>
      <c r="F46" s="109">
        <f t="shared" si="20"/>
        <v>0</v>
      </c>
      <c r="G46" s="157">
        <v>0</v>
      </c>
      <c r="H46" s="109">
        <f>'CK GASTOS OSN AC MES 1'!AH$39</f>
        <v>0</v>
      </c>
      <c r="I46" s="109">
        <f>'CK GASTOS OSN AC MES 2'!AH$101</f>
        <v>0</v>
      </c>
      <c r="J46" s="109">
        <f>'CK GASTOS OSN AC MES 3'!AH$102</f>
        <v>0</v>
      </c>
      <c r="K46" s="109">
        <f t="shared" si="21"/>
        <v>0</v>
      </c>
      <c r="L46" s="109">
        <f t="shared" si="22"/>
        <v>0</v>
      </c>
      <c r="M46" s="109">
        <f>+'Cert.OSN AC'!AE14</f>
        <v>0</v>
      </c>
      <c r="N46" s="109">
        <f t="shared" si="8"/>
        <v>0</v>
      </c>
      <c r="O46" s="753">
        <f t="shared" si="24"/>
        <v>0</v>
      </c>
      <c r="P46" s="753">
        <f t="shared" si="25"/>
        <v>0</v>
      </c>
      <c r="Q46" s="753">
        <f t="shared" si="26"/>
        <v>0</v>
      </c>
      <c r="R46" s="109"/>
      <c r="S46" s="109"/>
      <c r="T46" s="109"/>
      <c r="U46" s="109"/>
      <c r="V46" s="109"/>
      <c r="W46" s="109"/>
      <c r="X46" s="109"/>
      <c r="Y46" s="109"/>
      <c r="Z46" s="109"/>
      <c r="AA46" s="109"/>
      <c r="AB46" s="109"/>
      <c r="AC46" s="109"/>
      <c r="AD46" s="109"/>
      <c r="AE46" s="109"/>
      <c r="AF46" s="109"/>
      <c r="AG46" s="109"/>
      <c r="AH46" s="109"/>
      <c r="AI46" s="109"/>
      <c r="AJ46" s="109"/>
      <c r="AK46" s="109"/>
      <c r="AL46" s="109"/>
      <c r="AM46" s="109"/>
      <c r="AN46" s="109"/>
      <c r="AO46" s="109"/>
      <c r="AP46" s="109"/>
      <c r="AQ46" s="109"/>
      <c r="AR46" s="109"/>
      <c r="AS46" s="109">
        <f t="shared" si="27"/>
        <v>0</v>
      </c>
      <c r="AT46" s="109">
        <v>0</v>
      </c>
      <c r="AU46" s="109"/>
      <c r="AV46" s="109"/>
      <c r="AW46" s="109"/>
      <c r="AX46" s="109"/>
      <c r="AY46" s="109">
        <f t="shared" ref="AY46:AY57" si="30">+AT46+AU46+AV46+AW46+AX46</f>
        <v>0</v>
      </c>
      <c r="AZ46" s="109"/>
      <c r="BB46" s="109"/>
      <c r="BC46" s="109"/>
      <c r="BD46" s="109"/>
      <c r="BE46" s="109"/>
      <c r="BF46" s="109"/>
      <c r="BG46" s="109">
        <f t="shared" ref="BG46:BG57" si="31">SUM(AZ46:BB46)</f>
        <v>0</v>
      </c>
    </row>
    <row r="47" spans="1:59">
      <c r="A47" s="229" t="s">
        <v>39</v>
      </c>
      <c r="B47" s="227" t="s">
        <v>945</v>
      </c>
      <c r="C47" s="109">
        <v>0</v>
      </c>
      <c r="D47" s="109">
        <f t="shared" si="19"/>
        <v>0</v>
      </c>
      <c r="E47" s="109">
        <f t="shared" si="23"/>
        <v>0</v>
      </c>
      <c r="F47" s="109">
        <f t="shared" si="20"/>
        <v>0</v>
      </c>
      <c r="G47" s="157">
        <v>0</v>
      </c>
      <c r="H47" s="109">
        <f>'CK GASTOS OSN AC MES 1'!AI$39</f>
        <v>0</v>
      </c>
      <c r="I47" s="109">
        <f>'CK GASTOS OSN AC MES 2'!AI$101</f>
        <v>0</v>
      </c>
      <c r="J47" s="109">
        <f>'CK GASTOS OSN AC MES 3'!AI$102</f>
        <v>0</v>
      </c>
      <c r="K47" s="109">
        <f t="shared" si="21"/>
        <v>0</v>
      </c>
      <c r="L47" s="109">
        <f t="shared" si="22"/>
        <v>0</v>
      </c>
      <c r="M47" s="109">
        <f>+'Cert.OSN AC'!AF14</f>
        <v>0</v>
      </c>
      <c r="N47" s="109">
        <f t="shared" si="8"/>
        <v>0</v>
      </c>
      <c r="O47" s="753">
        <f t="shared" si="24"/>
        <v>0</v>
      </c>
      <c r="P47" s="753">
        <f t="shared" si="25"/>
        <v>0</v>
      </c>
      <c r="Q47" s="753">
        <f t="shared" si="26"/>
        <v>0</v>
      </c>
      <c r="R47" s="109"/>
      <c r="S47" s="109"/>
      <c r="T47" s="109"/>
      <c r="U47" s="109"/>
      <c r="V47" s="109"/>
      <c r="W47" s="109"/>
      <c r="X47" s="109"/>
      <c r="Y47" s="109"/>
      <c r="Z47" s="109"/>
      <c r="AA47" s="109"/>
      <c r="AB47" s="109"/>
      <c r="AC47" s="109"/>
      <c r="AD47" s="109"/>
      <c r="AE47" s="109"/>
      <c r="AF47" s="109"/>
      <c r="AG47" s="109"/>
      <c r="AH47" s="109"/>
      <c r="AI47" s="109"/>
      <c r="AJ47" s="109"/>
      <c r="AK47" s="109"/>
      <c r="AL47" s="109"/>
      <c r="AM47" s="109"/>
      <c r="AN47" s="109"/>
      <c r="AO47" s="109"/>
      <c r="AP47" s="109"/>
      <c r="AQ47" s="109"/>
      <c r="AR47" s="109"/>
      <c r="AS47" s="109">
        <f t="shared" si="27"/>
        <v>0</v>
      </c>
      <c r="AT47" s="109">
        <v>0</v>
      </c>
      <c r="AU47" s="109"/>
      <c r="AV47" s="109"/>
      <c r="AW47" s="109"/>
      <c r="AX47" s="109"/>
      <c r="AY47" s="109">
        <f t="shared" si="30"/>
        <v>0</v>
      </c>
      <c r="AZ47" s="109"/>
      <c r="BB47" s="109"/>
      <c r="BC47" s="109"/>
      <c r="BD47" s="109"/>
      <c r="BE47" s="109"/>
      <c r="BF47" s="109"/>
      <c r="BG47" s="109">
        <f t="shared" si="31"/>
        <v>0</v>
      </c>
    </row>
    <row r="48" spans="1:59">
      <c r="A48" s="229" t="s">
        <v>40</v>
      </c>
      <c r="B48" s="227" t="s">
        <v>946</v>
      </c>
      <c r="C48" s="109">
        <v>0</v>
      </c>
      <c r="D48" s="109">
        <f t="shared" si="19"/>
        <v>0</v>
      </c>
      <c r="E48" s="109">
        <f t="shared" si="23"/>
        <v>0</v>
      </c>
      <c r="F48" s="109">
        <f t="shared" si="20"/>
        <v>0</v>
      </c>
      <c r="G48" s="157">
        <v>0</v>
      </c>
      <c r="H48" s="109">
        <f>'CK GASTOS OSN AC MES 1'!AJ$39</f>
        <v>0</v>
      </c>
      <c r="I48" s="109">
        <f>'CK GASTOS OSN AC MES 2'!AJ$101</f>
        <v>0</v>
      </c>
      <c r="J48" s="109">
        <f>'CK GASTOS OSN AC MES 3'!AJ$102</f>
        <v>0</v>
      </c>
      <c r="K48" s="109">
        <f t="shared" si="21"/>
        <v>0</v>
      </c>
      <c r="L48" s="109">
        <f t="shared" si="22"/>
        <v>0</v>
      </c>
      <c r="M48" s="109">
        <f>+'Cert.OSN AC'!AG14</f>
        <v>0</v>
      </c>
      <c r="N48" s="109">
        <f t="shared" si="8"/>
        <v>0</v>
      </c>
      <c r="O48" s="753">
        <f t="shared" si="24"/>
        <v>0</v>
      </c>
      <c r="P48" s="753">
        <f t="shared" si="25"/>
        <v>0</v>
      </c>
      <c r="Q48" s="753">
        <f t="shared" si="26"/>
        <v>0</v>
      </c>
      <c r="R48" s="109"/>
      <c r="S48" s="109"/>
      <c r="T48" s="109"/>
      <c r="U48" s="109"/>
      <c r="V48" s="109"/>
      <c r="W48" s="109"/>
      <c r="X48" s="109"/>
      <c r="Y48" s="109"/>
      <c r="Z48" s="109"/>
      <c r="AA48" s="109"/>
      <c r="AB48" s="109"/>
      <c r="AC48" s="109"/>
      <c r="AD48" s="109"/>
      <c r="AE48" s="109"/>
      <c r="AF48" s="109"/>
      <c r="AG48" s="109"/>
      <c r="AH48" s="109"/>
      <c r="AI48" s="109"/>
      <c r="AJ48" s="109"/>
      <c r="AK48" s="109"/>
      <c r="AL48" s="109"/>
      <c r="AM48" s="109"/>
      <c r="AN48" s="109"/>
      <c r="AO48" s="109"/>
      <c r="AP48" s="109"/>
      <c r="AQ48" s="109"/>
      <c r="AR48" s="109"/>
      <c r="AS48" s="109">
        <f t="shared" si="27"/>
        <v>0</v>
      </c>
      <c r="AT48" s="109">
        <v>0</v>
      </c>
      <c r="AU48" s="109"/>
      <c r="AV48" s="109"/>
      <c r="AW48" s="109"/>
      <c r="AX48" s="109"/>
      <c r="AY48" s="109">
        <f t="shared" si="30"/>
        <v>0</v>
      </c>
      <c r="AZ48" s="109"/>
      <c r="BB48" s="109"/>
      <c r="BC48" s="109"/>
      <c r="BD48" s="109"/>
      <c r="BE48" s="109"/>
      <c r="BF48" s="109"/>
      <c r="BG48" s="109">
        <f t="shared" si="31"/>
        <v>0</v>
      </c>
    </row>
    <row r="49" spans="1:62">
      <c r="A49" s="229" t="s">
        <v>41</v>
      </c>
      <c r="B49" s="227" t="s">
        <v>947</v>
      </c>
      <c r="C49" s="109">
        <v>0</v>
      </c>
      <c r="D49" s="109">
        <f t="shared" si="19"/>
        <v>0</v>
      </c>
      <c r="E49" s="109">
        <f t="shared" si="23"/>
        <v>0</v>
      </c>
      <c r="F49" s="109">
        <f t="shared" si="20"/>
        <v>0</v>
      </c>
      <c r="G49" s="157">
        <v>0</v>
      </c>
      <c r="H49" s="109">
        <f>'CK GASTOS OSN AC MES 1'!AK$39</f>
        <v>0</v>
      </c>
      <c r="I49" s="109">
        <f>'CK GASTOS OSN AC MES 2'!AK$101</f>
        <v>0</v>
      </c>
      <c r="J49" s="109">
        <f>'CK GASTOS OSN AC MES 3'!AK$102</f>
        <v>0</v>
      </c>
      <c r="K49" s="109">
        <f t="shared" si="21"/>
        <v>0</v>
      </c>
      <c r="L49" s="109">
        <f t="shared" si="22"/>
        <v>0</v>
      </c>
      <c r="M49" s="109">
        <f>+'Cert.OSN AC'!AH14</f>
        <v>0</v>
      </c>
      <c r="N49" s="109">
        <f t="shared" si="8"/>
        <v>0</v>
      </c>
      <c r="O49" s="753">
        <f t="shared" si="24"/>
        <v>0</v>
      </c>
      <c r="P49" s="753">
        <f t="shared" si="25"/>
        <v>0</v>
      </c>
      <c r="Q49" s="753">
        <f t="shared" si="26"/>
        <v>0</v>
      </c>
      <c r="R49" s="109"/>
      <c r="S49" s="109"/>
      <c r="T49" s="109"/>
      <c r="U49" s="109"/>
      <c r="V49" s="109"/>
      <c r="W49" s="109"/>
      <c r="X49" s="109"/>
      <c r="Y49" s="109"/>
      <c r="Z49" s="109"/>
      <c r="AA49" s="109"/>
      <c r="AB49" s="109"/>
      <c r="AC49" s="109"/>
      <c r="AD49" s="109"/>
      <c r="AE49" s="109"/>
      <c r="AF49" s="109"/>
      <c r="AG49" s="109"/>
      <c r="AH49" s="109"/>
      <c r="AI49" s="109"/>
      <c r="AJ49" s="109"/>
      <c r="AK49" s="109"/>
      <c r="AL49" s="109"/>
      <c r="AM49" s="109"/>
      <c r="AN49" s="109"/>
      <c r="AO49" s="109"/>
      <c r="AP49" s="109"/>
      <c r="AQ49" s="109"/>
      <c r="AR49" s="109"/>
      <c r="AS49" s="109">
        <f t="shared" si="27"/>
        <v>0</v>
      </c>
      <c r="AT49" s="109">
        <v>0</v>
      </c>
      <c r="AU49" s="109"/>
      <c r="AV49" s="109"/>
      <c r="AW49" s="109"/>
      <c r="AX49" s="109"/>
      <c r="AY49" s="109">
        <f t="shared" si="30"/>
        <v>0</v>
      </c>
      <c r="AZ49" s="109"/>
      <c r="BB49" s="109"/>
      <c r="BC49" s="109"/>
      <c r="BD49" s="109"/>
      <c r="BE49" s="109"/>
      <c r="BF49" s="109"/>
      <c r="BG49" s="109">
        <f t="shared" si="31"/>
        <v>0</v>
      </c>
    </row>
    <row r="50" spans="1:62">
      <c r="A50" s="229" t="s">
        <v>42</v>
      </c>
      <c r="B50" s="227" t="s">
        <v>393</v>
      </c>
      <c r="C50" s="109">
        <v>0</v>
      </c>
      <c r="D50" s="109">
        <f t="shared" si="19"/>
        <v>0</v>
      </c>
      <c r="E50" s="109">
        <f t="shared" si="23"/>
        <v>0</v>
      </c>
      <c r="F50" s="109">
        <f t="shared" si="20"/>
        <v>0</v>
      </c>
      <c r="G50" s="157">
        <v>0</v>
      </c>
      <c r="H50" s="109">
        <f>'CK GASTOS OSN AC MES 1'!AL$39</f>
        <v>0</v>
      </c>
      <c r="I50" s="109">
        <f>'CK GASTOS OSN AC MES 2'!AL$101</f>
        <v>0</v>
      </c>
      <c r="J50" s="109">
        <f>'CK GASTOS OSN AC MES 3'!AL$102</f>
        <v>0</v>
      </c>
      <c r="K50" s="109">
        <f t="shared" si="21"/>
        <v>0</v>
      </c>
      <c r="L50" s="109">
        <f t="shared" si="22"/>
        <v>0</v>
      </c>
      <c r="M50" s="109">
        <f>+'Cert.OSN AC'!AI14</f>
        <v>0</v>
      </c>
      <c r="N50" s="109">
        <f t="shared" si="8"/>
        <v>0</v>
      </c>
      <c r="O50" s="753">
        <f t="shared" si="24"/>
        <v>0</v>
      </c>
      <c r="P50" s="753">
        <f t="shared" si="25"/>
        <v>0</v>
      </c>
      <c r="Q50" s="753">
        <f t="shared" si="26"/>
        <v>0</v>
      </c>
      <c r="R50" s="109"/>
      <c r="S50" s="109"/>
      <c r="T50" s="109"/>
      <c r="U50" s="109"/>
      <c r="V50" s="109"/>
      <c r="W50" s="109"/>
      <c r="X50" s="109"/>
      <c r="Y50" s="109"/>
      <c r="Z50" s="109"/>
      <c r="AA50" s="109"/>
      <c r="AB50" s="109"/>
      <c r="AC50" s="109"/>
      <c r="AD50" s="109"/>
      <c r="AE50" s="109"/>
      <c r="AF50" s="109"/>
      <c r="AG50" s="109"/>
      <c r="AH50" s="109"/>
      <c r="AI50" s="109"/>
      <c r="AJ50" s="109"/>
      <c r="AK50" s="109"/>
      <c r="AL50" s="109"/>
      <c r="AM50" s="109"/>
      <c r="AN50" s="109"/>
      <c r="AO50" s="109"/>
      <c r="AP50" s="109"/>
      <c r="AQ50" s="109"/>
      <c r="AR50" s="109"/>
      <c r="AS50" s="109">
        <f t="shared" si="27"/>
        <v>0</v>
      </c>
      <c r="AT50" s="109">
        <v>0</v>
      </c>
      <c r="AU50" s="109"/>
      <c r="AV50" s="109"/>
      <c r="AW50" s="109"/>
      <c r="AX50" s="109"/>
      <c r="AY50" s="109">
        <f t="shared" si="30"/>
        <v>0</v>
      </c>
      <c r="AZ50" s="109"/>
      <c r="BB50" s="109"/>
      <c r="BC50" s="109"/>
      <c r="BD50" s="109"/>
      <c r="BE50" s="109"/>
      <c r="BF50" s="109"/>
      <c r="BG50" s="109">
        <f t="shared" si="31"/>
        <v>0</v>
      </c>
    </row>
    <row r="51" spans="1:62">
      <c r="A51" s="229" t="s">
        <v>43</v>
      </c>
      <c r="B51" s="227" t="s">
        <v>408</v>
      </c>
      <c r="C51" s="109">
        <v>0</v>
      </c>
      <c r="D51" s="109">
        <f t="shared" si="19"/>
        <v>0</v>
      </c>
      <c r="E51" s="109">
        <f t="shared" si="23"/>
        <v>0</v>
      </c>
      <c r="F51" s="109">
        <f t="shared" si="20"/>
        <v>0</v>
      </c>
      <c r="G51" s="157">
        <v>0</v>
      </c>
      <c r="H51" s="109">
        <f>'CK GASTOS OSN AC MES 1'!AM$39</f>
        <v>0</v>
      </c>
      <c r="I51" s="109">
        <f>'CK GASTOS OSN AC MES 2'!AM$101</f>
        <v>0</v>
      </c>
      <c r="J51" s="109">
        <f>'CK GASTOS OSN AC MES 3'!AM$102</f>
        <v>0</v>
      </c>
      <c r="K51" s="109">
        <f t="shared" si="21"/>
        <v>0</v>
      </c>
      <c r="L51" s="109">
        <f t="shared" si="22"/>
        <v>0</v>
      </c>
      <c r="M51" s="109">
        <f>+'Cert.OSN AC'!AJ14</f>
        <v>0</v>
      </c>
      <c r="N51" s="109">
        <f t="shared" si="8"/>
        <v>0</v>
      </c>
      <c r="O51" s="753">
        <f t="shared" si="24"/>
        <v>0</v>
      </c>
      <c r="P51" s="753">
        <f t="shared" si="25"/>
        <v>0</v>
      </c>
      <c r="Q51" s="753">
        <f t="shared" si="26"/>
        <v>0</v>
      </c>
      <c r="R51" s="109"/>
      <c r="S51" s="109"/>
      <c r="T51" s="109"/>
      <c r="U51" s="109"/>
      <c r="V51" s="109"/>
      <c r="W51" s="109"/>
      <c r="X51" s="109"/>
      <c r="Y51" s="109"/>
      <c r="Z51" s="109"/>
      <c r="AA51" s="109"/>
      <c r="AB51" s="109"/>
      <c r="AC51" s="109"/>
      <c r="AD51" s="109"/>
      <c r="AE51" s="109"/>
      <c r="AF51" s="109"/>
      <c r="AG51" s="109"/>
      <c r="AH51" s="109"/>
      <c r="AI51" s="109"/>
      <c r="AJ51" s="109"/>
      <c r="AK51" s="109"/>
      <c r="AL51" s="109"/>
      <c r="AM51" s="109"/>
      <c r="AN51" s="109"/>
      <c r="AO51" s="109"/>
      <c r="AP51" s="109"/>
      <c r="AQ51" s="109"/>
      <c r="AR51" s="109"/>
      <c r="AS51" s="109">
        <f t="shared" si="27"/>
        <v>0</v>
      </c>
      <c r="AT51" s="109">
        <v>0</v>
      </c>
      <c r="AU51" s="109"/>
      <c r="AV51" s="109"/>
      <c r="AW51" s="109"/>
      <c r="AX51" s="109"/>
      <c r="AY51" s="109">
        <f t="shared" si="30"/>
        <v>0</v>
      </c>
      <c r="AZ51" s="109"/>
      <c r="BB51" s="109"/>
      <c r="BC51" s="109"/>
      <c r="BD51" s="109"/>
      <c r="BE51" s="109"/>
      <c r="BF51" s="109"/>
      <c r="BG51" s="109">
        <f t="shared" si="31"/>
        <v>0</v>
      </c>
    </row>
    <row r="52" spans="1:62">
      <c r="A52" s="229" t="s">
        <v>44</v>
      </c>
      <c r="B52" s="227" t="s">
        <v>385</v>
      </c>
      <c r="C52" s="109">
        <v>0</v>
      </c>
      <c r="D52" s="109">
        <f t="shared" si="19"/>
        <v>0</v>
      </c>
      <c r="E52" s="109">
        <f t="shared" si="23"/>
        <v>0</v>
      </c>
      <c r="F52" s="109">
        <f t="shared" si="20"/>
        <v>0</v>
      </c>
      <c r="G52" s="157">
        <v>0</v>
      </c>
      <c r="H52" s="109">
        <f>'CK GASTOS OSN AC MES 1'!AN$39</f>
        <v>0</v>
      </c>
      <c r="I52" s="109">
        <f>'CK GASTOS OSN AC MES 2'!AN$101</f>
        <v>0</v>
      </c>
      <c r="J52" s="109">
        <f>'CK GASTOS OSN AC MES 3'!AN$102</f>
        <v>0</v>
      </c>
      <c r="K52" s="109">
        <f t="shared" si="21"/>
        <v>0</v>
      </c>
      <c r="L52" s="109">
        <f t="shared" si="22"/>
        <v>0</v>
      </c>
      <c r="M52" s="109">
        <f>+'Cert.OSN AC'!AK14</f>
        <v>0</v>
      </c>
      <c r="N52" s="109">
        <f t="shared" si="8"/>
        <v>0</v>
      </c>
      <c r="O52" s="753">
        <f t="shared" si="24"/>
        <v>0</v>
      </c>
      <c r="P52" s="753">
        <f t="shared" si="25"/>
        <v>0</v>
      </c>
      <c r="Q52" s="753">
        <f t="shared" si="26"/>
        <v>0</v>
      </c>
      <c r="R52" s="109"/>
      <c r="S52" s="109"/>
      <c r="T52" s="109"/>
      <c r="U52" s="109"/>
      <c r="V52" s="109"/>
      <c r="W52" s="109"/>
      <c r="X52" s="109"/>
      <c r="Y52" s="109"/>
      <c r="Z52" s="109"/>
      <c r="AA52" s="109"/>
      <c r="AB52" s="109"/>
      <c r="AC52" s="109"/>
      <c r="AD52" s="109"/>
      <c r="AE52" s="109"/>
      <c r="AF52" s="109"/>
      <c r="AG52" s="109"/>
      <c r="AH52" s="109"/>
      <c r="AI52" s="109"/>
      <c r="AJ52" s="109"/>
      <c r="AK52" s="109"/>
      <c r="AL52" s="109"/>
      <c r="AM52" s="109"/>
      <c r="AN52" s="109"/>
      <c r="AO52" s="109"/>
      <c r="AP52" s="109"/>
      <c r="AQ52" s="109"/>
      <c r="AR52" s="109"/>
      <c r="AS52" s="109">
        <f t="shared" si="27"/>
        <v>0</v>
      </c>
      <c r="AT52" s="109">
        <v>0</v>
      </c>
      <c r="AU52" s="109"/>
      <c r="AV52" s="109"/>
      <c r="AW52" s="109"/>
      <c r="AX52" s="109"/>
      <c r="AY52" s="109">
        <f t="shared" si="30"/>
        <v>0</v>
      </c>
      <c r="AZ52" s="109"/>
      <c r="BB52" s="109"/>
      <c r="BC52" s="109"/>
      <c r="BD52" s="109"/>
      <c r="BE52" s="109"/>
      <c r="BF52" s="109"/>
      <c r="BG52" s="109">
        <f t="shared" si="31"/>
        <v>0</v>
      </c>
    </row>
    <row r="53" spans="1:62">
      <c r="A53" s="229" t="s">
        <v>45</v>
      </c>
      <c r="B53" s="778" t="s">
        <v>948</v>
      </c>
      <c r="C53" s="109">
        <v>0</v>
      </c>
      <c r="D53" s="109">
        <f t="shared" si="19"/>
        <v>0</v>
      </c>
      <c r="E53" s="109">
        <f t="shared" si="23"/>
        <v>0</v>
      </c>
      <c r="F53" s="109">
        <f t="shared" si="20"/>
        <v>0</v>
      </c>
      <c r="G53" s="157">
        <v>0</v>
      </c>
      <c r="H53" s="109">
        <f>'CK GASTOS OSN AC MES 1'!AO$39</f>
        <v>0</v>
      </c>
      <c r="I53" s="109">
        <f>'CK GASTOS OSN AC MES 2'!AO$101</f>
        <v>0</v>
      </c>
      <c r="J53" s="109">
        <f>'CK GASTOS OSN AC MES 3'!AO$102</f>
        <v>0</v>
      </c>
      <c r="K53" s="109">
        <f t="shared" si="21"/>
        <v>0</v>
      </c>
      <c r="L53" s="109">
        <f t="shared" si="22"/>
        <v>0</v>
      </c>
      <c r="M53" s="109">
        <f>+'Cert.OSN AC'!AL14</f>
        <v>0</v>
      </c>
      <c r="N53" s="109">
        <f t="shared" si="8"/>
        <v>0</v>
      </c>
      <c r="O53" s="753">
        <f t="shared" si="24"/>
        <v>0</v>
      </c>
      <c r="P53" s="753">
        <f t="shared" si="25"/>
        <v>0</v>
      </c>
      <c r="Q53" s="753">
        <f t="shared" si="26"/>
        <v>0</v>
      </c>
      <c r="R53" s="109"/>
      <c r="S53" s="109"/>
      <c r="T53" s="109"/>
      <c r="U53" s="109"/>
      <c r="V53" s="109"/>
      <c r="W53" s="109"/>
      <c r="X53" s="109"/>
      <c r="Y53" s="109"/>
      <c r="Z53" s="109"/>
      <c r="AA53" s="109"/>
      <c r="AB53" s="109"/>
      <c r="AC53" s="109"/>
      <c r="AD53" s="109"/>
      <c r="AE53" s="109"/>
      <c r="AF53" s="109"/>
      <c r="AG53" s="109"/>
      <c r="AH53" s="109"/>
      <c r="AI53" s="109"/>
      <c r="AJ53" s="109"/>
      <c r="AK53" s="109"/>
      <c r="AL53" s="109"/>
      <c r="AM53" s="109"/>
      <c r="AN53" s="109"/>
      <c r="AO53" s="109"/>
      <c r="AP53" s="109"/>
      <c r="AQ53" s="109"/>
      <c r="AR53" s="109"/>
      <c r="AS53" s="109">
        <f t="shared" si="27"/>
        <v>0</v>
      </c>
      <c r="AT53" s="109">
        <v>0</v>
      </c>
      <c r="AU53" s="109"/>
      <c r="AV53" s="109"/>
      <c r="AW53" s="109"/>
      <c r="AX53" s="109"/>
      <c r="AY53" s="109">
        <f t="shared" si="30"/>
        <v>0</v>
      </c>
      <c r="AZ53" s="109"/>
      <c r="BB53" s="109"/>
      <c r="BC53" s="109"/>
      <c r="BD53" s="109"/>
      <c r="BE53" s="109"/>
      <c r="BF53" s="109"/>
      <c r="BG53" s="109">
        <f t="shared" si="31"/>
        <v>0</v>
      </c>
    </row>
    <row r="54" spans="1:62">
      <c r="A54" s="229" t="s">
        <v>46</v>
      </c>
      <c r="B54" s="227" t="s">
        <v>949</v>
      </c>
      <c r="C54" s="109">
        <v>0</v>
      </c>
      <c r="D54" s="109">
        <f t="shared" si="19"/>
        <v>0</v>
      </c>
      <c r="E54" s="109">
        <f t="shared" si="23"/>
        <v>0</v>
      </c>
      <c r="F54" s="109">
        <f t="shared" si="20"/>
        <v>0</v>
      </c>
      <c r="G54" s="157">
        <v>0</v>
      </c>
      <c r="H54" s="109">
        <f>'CK GASTOS OSN AC MES 1'!AP$39</f>
        <v>0</v>
      </c>
      <c r="I54" s="109">
        <f>'CK GASTOS OSN AC MES 2'!AP$101</f>
        <v>0</v>
      </c>
      <c r="J54" s="109">
        <f>'CK GASTOS OSN AC MES 3'!AP$102</f>
        <v>0</v>
      </c>
      <c r="K54" s="109">
        <f t="shared" si="21"/>
        <v>0</v>
      </c>
      <c r="L54" s="109">
        <f t="shared" si="22"/>
        <v>0</v>
      </c>
      <c r="M54" s="109">
        <f>+'Cert.OSN AC'!AM14</f>
        <v>0</v>
      </c>
      <c r="N54" s="109">
        <f t="shared" si="8"/>
        <v>0</v>
      </c>
      <c r="O54" s="753">
        <f t="shared" si="24"/>
        <v>0</v>
      </c>
      <c r="P54" s="753">
        <f t="shared" si="25"/>
        <v>0</v>
      </c>
      <c r="Q54" s="753">
        <f t="shared" si="26"/>
        <v>0</v>
      </c>
      <c r="R54" s="109"/>
      <c r="S54" s="109"/>
      <c r="T54" s="109"/>
      <c r="U54" s="109"/>
      <c r="V54" s="109"/>
      <c r="W54" s="109"/>
      <c r="X54" s="109"/>
      <c r="Y54" s="109"/>
      <c r="Z54" s="109"/>
      <c r="AA54" s="109"/>
      <c r="AB54" s="109"/>
      <c r="AC54" s="109"/>
      <c r="AD54" s="109"/>
      <c r="AE54" s="109"/>
      <c r="AF54" s="109"/>
      <c r="AG54" s="109"/>
      <c r="AH54" s="109"/>
      <c r="AI54" s="109"/>
      <c r="AJ54" s="109"/>
      <c r="AK54" s="109"/>
      <c r="AL54" s="109"/>
      <c r="AM54" s="109"/>
      <c r="AN54" s="109"/>
      <c r="AO54" s="109"/>
      <c r="AP54" s="109"/>
      <c r="AQ54" s="109"/>
      <c r="AR54" s="109"/>
      <c r="AS54" s="109">
        <f t="shared" si="27"/>
        <v>0</v>
      </c>
      <c r="AT54" s="109">
        <v>0</v>
      </c>
      <c r="AU54" s="109"/>
      <c r="AV54" s="109"/>
      <c r="AW54" s="109"/>
      <c r="AX54" s="109"/>
      <c r="AY54" s="109">
        <f t="shared" si="30"/>
        <v>0</v>
      </c>
      <c r="AZ54" s="109"/>
      <c r="BB54" s="109"/>
      <c r="BC54" s="109"/>
      <c r="BD54" s="109"/>
      <c r="BE54" s="109"/>
      <c r="BF54" s="109"/>
      <c r="BG54" s="109">
        <f t="shared" si="31"/>
        <v>0</v>
      </c>
    </row>
    <row r="55" spans="1:62">
      <c r="A55" s="229" t="s">
        <v>47</v>
      </c>
      <c r="B55" s="227" t="s">
        <v>950</v>
      </c>
      <c r="C55" s="109">
        <v>0</v>
      </c>
      <c r="D55" s="109">
        <f t="shared" si="19"/>
        <v>0</v>
      </c>
      <c r="E55" s="109">
        <f t="shared" si="23"/>
        <v>0</v>
      </c>
      <c r="F55" s="109">
        <f t="shared" si="20"/>
        <v>0</v>
      </c>
      <c r="G55" s="157">
        <v>0</v>
      </c>
      <c r="H55" s="109">
        <f>'CK GASTOS OSN AC MES 1'!AQ$39</f>
        <v>0</v>
      </c>
      <c r="I55" s="109">
        <f>'CK GASTOS OSN AC MES 2'!AQ$101</f>
        <v>0</v>
      </c>
      <c r="J55" s="109">
        <f>'CK GASTOS OSN AC MES 3'!AQ$102</f>
        <v>0</v>
      </c>
      <c r="K55" s="109">
        <f t="shared" si="21"/>
        <v>0</v>
      </c>
      <c r="L55" s="109">
        <f t="shared" si="22"/>
        <v>0</v>
      </c>
      <c r="M55" s="109">
        <f>+'Cert.OSN AC'!AN14</f>
        <v>0</v>
      </c>
      <c r="N55" s="109">
        <f t="shared" si="8"/>
        <v>0</v>
      </c>
      <c r="O55" s="753">
        <f t="shared" si="24"/>
        <v>0</v>
      </c>
      <c r="P55" s="753">
        <f t="shared" si="25"/>
        <v>0</v>
      </c>
      <c r="Q55" s="753">
        <f t="shared" si="26"/>
        <v>0</v>
      </c>
      <c r="R55" s="109"/>
      <c r="S55" s="109"/>
      <c r="T55" s="109"/>
      <c r="U55" s="109"/>
      <c r="V55" s="109"/>
      <c r="W55" s="109"/>
      <c r="X55" s="109"/>
      <c r="Y55" s="109"/>
      <c r="Z55" s="109"/>
      <c r="AA55" s="109"/>
      <c r="AB55" s="109"/>
      <c r="AC55" s="109"/>
      <c r="AD55" s="109"/>
      <c r="AE55" s="109"/>
      <c r="AF55" s="109"/>
      <c r="AG55" s="109"/>
      <c r="AH55" s="109"/>
      <c r="AI55" s="109"/>
      <c r="AJ55" s="109"/>
      <c r="AK55" s="109"/>
      <c r="AL55" s="109"/>
      <c r="AM55" s="109"/>
      <c r="AN55" s="109"/>
      <c r="AO55" s="109"/>
      <c r="AP55" s="109"/>
      <c r="AQ55" s="109"/>
      <c r="AR55" s="109"/>
      <c r="AS55" s="109">
        <f t="shared" si="27"/>
        <v>0</v>
      </c>
      <c r="AT55" s="109">
        <v>0</v>
      </c>
      <c r="AU55" s="109"/>
      <c r="AV55" s="109"/>
      <c r="AW55" s="109"/>
      <c r="AX55" s="109"/>
      <c r="AY55" s="109">
        <f t="shared" si="30"/>
        <v>0</v>
      </c>
      <c r="AZ55" s="109"/>
      <c r="BB55" s="109"/>
      <c r="BC55" s="109"/>
      <c r="BD55" s="109"/>
      <c r="BE55" s="109"/>
      <c r="BF55" s="109"/>
      <c r="BG55" s="109">
        <f t="shared" si="31"/>
        <v>0</v>
      </c>
    </row>
    <row r="56" spans="1:62">
      <c r="A56" s="229" t="s">
        <v>48</v>
      </c>
      <c r="B56" s="227" t="s">
        <v>951</v>
      </c>
      <c r="C56" s="109">
        <v>0</v>
      </c>
      <c r="D56" s="109">
        <f t="shared" si="19"/>
        <v>0</v>
      </c>
      <c r="E56" s="109">
        <f t="shared" si="23"/>
        <v>0</v>
      </c>
      <c r="F56" s="109">
        <f t="shared" si="20"/>
        <v>0</v>
      </c>
      <c r="G56" s="157">
        <v>0</v>
      </c>
      <c r="H56" s="109">
        <f>'CK GASTOS OSN AC MES 1'!AR$39</f>
        <v>0</v>
      </c>
      <c r="I56" s="109">
        <f>'CK GASTOS OSN AC MES 2'!AR$101</f>
        <v>0</v>
      </c>
      <c r="J56" s="109">
        <f>'CK GASTOS OSN AC MES 3'!AR$102</f>
        <v>0</v>
      </c>
      <c r="K56" s="109">
        <f t="shared" si="21"/>
        <v>0</v>
      </c>
      <c r="L56" s="109">
        <f t="shared" si="22"/>
        <v>0</v>
      </c>
      <c r="M56" s="109">
        <f>+'Cert.OSN AC'!AO14</f>
        <v>0</v>
      </c>
      <c r="N56" s="109">
        <f t="shared" si="8"/>
        <v>0</v>
      </c>
      <c r="O56" s="753">
        <f t="shared" si="24"/>
        <v>0</v>
      </c>
      <c r="P56" s="753">
        <f t="shared" si="25"/>
        <v>0</v>
      </c>
      <c r="Q56" s="753">
        <f t="shared" si="26"/>
        <v>0</v>
      </c>
      <c r="R56" s="109"/>
      <c r="S56" s="109"/>
      <c r="T56" s="109"/>
      <c r="U56" s="109"/>
      <c r="V56" s="109"/>
      <c r="W56" s="109"/>
      <c r="X56" s="109"/>
      <c r="Y56" s="109"/>
      <c r="Z56" s="109"/>
      <c r="AA56" s="109"/>
      <c r="AB56" s="109"/>
      <c r="AC56" s="109"/>
      <c r="AD56" s="109"/>
      <c r="AE56" s="109"/>
      <c r="AF56" s="109"/>
      <c r="AG56" s="109"/>
      <c r="AH56" s="109"/>
      <c r="AI56" s="109"/>
      <c r="AJ56" s="109"/>
      <c r="AK56" s="109"/>
      <c r="AL56" s="109"/>
      <c r="AM56" s="109"/>
      <c r="AN56" s="109"/>
      <c r="AO56" s="109"/>
      <c r="AP56" s="109"/>
      <c r="AQ56" s="109"/>
      <c r="AR56" s="109"/>
      <c r="AS56" s="109">
        <f t="shared" si="27"/>
        <v>0</v>
      </c>
      <c r="AT56" s="109">
        <v>0</v>
      </c>
      <c r="AU56" s="109"/>
      <c r="AV56" s="109"/>
      <c r="AW56" s="109"/>
      <c r="AX56" s="109"/>
      <c r="AY56" s="109">
        <f t="shared" si="30"/>
        <v>0</v>
      </c>
      <c r="AZ56" s="109"/>
      <c r="BB56" s="109"/>
      <c r="BC56" s="109"/>
      <c r="BD56" s="109"/>
      <c r="BE56" s="109"/>
      <c r="BF56" s="109"/>
      <c r="BG56" s="109">
        <f t="shared" si="31"/>
        <v>0</v>
      </c>
    </row>
    <row r="57" spans="1:62" ht="14.25" customHeight="1">
      <c r="A57" s="229" t="s">
        <v>49</v>
      </c>
      <c r="B57" s="227" t="s">
        <v>952</v>
      </c>
      <c r="C57" s="109">
        <v>0</v>
      </c>
      <c r="D57" s="109">
        <f t="shared" si="19"/>
        <v>0</v>
      </c>
      <c r="E57" s="109">
        <f t="shared" si="23"/>
        <v>0</v>
      </c>
      <c r="F57" s="109">
        <f t="shared" si="20"/>
        <v>0</v>
      </c>
      <c r="G57" s="157">
        <v>0</v>
      </c>
      <c r="H57" s="109">
        <f>'CK GASTOS OSN AC MES 1'!AS$39</f>
        <v>0</v>
      </c>
      <c r="I57" s="109">
        <f>'CK GASTOS OSN AC MES 2'!AS$101</f>
        <v>0</v>
      </c>
      <c r="J57" s="109">
        <f>'CK GASTOS OSN AC MES 3'!AS$102</f>
        <v>0</v>
      </c>
      <c r="K57" s="109">
        <f t="shared" si="21"/>
        <v>0</v>
      </c>
      <c r="L57" s="109">
        <f t="shared" si="22"/>
        <v>0</v>
      </c>
      <c r="M57" s="109">
        <f>+'Cert.OSN AC'!AP14</f>
        <v>0</v>
      </c>
      <c r="N57" s="109">
        <f t="shared" si="8"/>
        <v>0</v>
      </c>
      <c r="O57" s="753">
        <f t="shared" si="24"/>
        <v>0</v>
      </c>
      <c r="P57" s="753">
        <f t="shared" si="25"/>
        <v>0</v>
      </c>
      <c r="Q57" s="753">
        <f t="shared" si="26"/>
        <v>0</v>
      </c>
      <c r="R57" s="109"/>
      <c r="S57" s="109"/>
      <c r="T57" s="109"/>
      <c r="U57" s="109"/>
      <c r="V57" s="109"/>
      <c r="W57" s="109"/>
      <c r="X57" s="109"/>
      <c r="Y57" s="109"/>
      <c r="Z57" s="109"/>
      <c r="AA57" s="109"/>
      <c r="AB57" s="109"/>
      <c r="AC57" s="109"/>
      <c r="AD57" s="109"/>
      <c r="AE57" s="109"/>
      <c r="AF57" s="109"/>
      <c r="AG57" s="109"/>
      <c r="AH57" s="109"/>
      <c r="AI57" s="109"/>
      <c r="AJ57" s="109"/>
      <c r="AK57" s="109"/>
      <c r="AL57" s="109"/>
      <c r="AM57" s="109"/>
      <c r="AN57" s="109"/>
      <c r="AO57" s="109"/>
      <c r="AP57" s="109"/>
      <c r="AQ57" s="109"/>
      <c r="AR57" s="109"/>
      <c r="AS57" s="109">
        <f t="shared" si="27"/>
        <v>0</v>
      </c>
      <c r="AT57" s="109">
        <v>0</v>
      </c>
      <c r="AU57" s="109"/>
      <c r="AV57" s="109"/>
      <c r="AW57" s="109"/>
      <c r="AX57" s="109"/>
      <c r="AY57" s="109">
        <f t="shared" si="30"/>
        <v>0</v>
      </c>
      <c r="AZ57" s="109"/>
      <c r="BB57" s="109"/>
      <c r="BC57" s="109"/>
      <c r="BD57" s="109"/>
      <c r="BE57" s="109"/>
      <c r="BF57" s="109"/>
      <c r="BG57" s="109">
        <f t="shared" si="31"/>
        <v>0</v>
      </c>
    </row>
    <row r="58" spans="1:62" ht="14.25" customHeight="1">
      <c r="A58" s="229" t="s">
        <v>50</v>
      </c>
      <c r="B58" s="779" t="s">
        <v>953</v>
      </c>
      <c r="C58" s="109">
        <v>0</v>
      </c>
      <c r="D58" s="109">
        <f t="shared" si="19"/>
        <v>0</v>
      </c>
      <c r="E58" s="109">
        <f t="shared" si="23"/>
        <v>0</v>
      </c>
      <c r="F58" s="109">
        <f t="shared" si="20"/>
        <v>0</v>
      </c>
      <c r="H58" s="109"/>
      <c r="I58" s="109"/>
      <c r="J58" s="109"/>
      <c r="K58" s="109"/>
      <c r="L58" s="109"/>
      <c r="M58" s="109">
        <f>+'Cert.OSN AC'!AP15</f>
        <v>0</v>
      </c>
      <c r="N58" s="109">
        <f t="shared" si="8"/>
        <v>0</v>
      </c>
      <c r="Q58" s="753">
        <f t="shared" si="26"/>
        <v>0</v>
      </c>
      <c r="R58" s="109"/>
      <c r="S58" s="109"/>
      <c r="T58" s="109"/>
      <c r="U58" s="109"/>
      <c r="V58" s="109"/>
      <c r="W58" s="109"/>
      <c r="X58" s="109"/>
      <c r="Y58" s="109"/>
      <c r="Z58" s="109"/>
      <c r="AA58" s="109"/>
      <c r="AB58" s="109"/>
      <c r="AC58" s="109"/>
      <c r="AD58" s="109"/>
      <c r="AE58" s="109"/>
      <c r="AF58" s="109"/>
      <c r="AG58" s="109"/>
      <c r="AH58" s="109"/>
      <c r="AI58" s="109"/>
      <c r="AJ58" s="109"/>
      <c r="AK58" s="109"/>
      <c r="AL58" s="109"/>
      <c r="AM58" s="109"/>
      <c r="AN58" s="109"/>
      <c r="AO58" s="109"/>
      <c r="AP58" s="109"/>
      <c r="AQ58" s="109"/>
      <c r="AR58" s="109"/>
      <c r="AS58" s="109"/>
      <c r="AT58" s="109">
        <v>0</v>
      </c>
      <c r="AU58" s="109"/>
      <c r="AV58" s="109"/>
      <c r="AW58" s="109"/>
      <c r="AX58" s="109"/>
      <c r="AY58" s="109"/>
      <c r="AZ58" s="109"/>
      <c r="BB58" s="109"/>
      <c r="BC58" s="109"/>
      <c r="BD58" s="109"/>
      <c r="BE58" s="109"/>
      <c r="BF58" s="109"/>
      <c r="BG58" s="109"/>
    </row>
    <row r="59" spans="1:62">
      <c r="A59" s="229" t="s">
        <v>51</v>
      </c>
      <c r="B59" s="227" t="s">
        <v>954</v>
      </c>
      <c r="C59" s="109">
        <v>0</v>
      </c>
      <c r="D59" s="109">
        <f t="shared" si="19"/>
        <v>0</v>
      </c>
      <c r="E59" s="109">
        <f t="shared" si="23"/>
        <v>0</v>
      </c>
      <c r="F59" s="109">
        <f t="shared" si="20"/>
        <v>0</v>
      </c>
      <c r="G59" s="157">
        <v>0</v>
      </c>
      <c r="H59" s="109">
        <f>'CK GASTOS OSN AC MES 1'!AT$39</f>
        <v>0</v>
      </c>
      <c r="I59" s="109">
        <f>'CK GASTOS OSN AC MES 2'!AT$101</f>
        <v>0</v>
      </c>
      <c r="J59" s="109">
        <f>'CK GASTOS OSN AC MES 3'!AT$102</f>
        <v>0</v>
      </c>
      <c r="K59" s="109">
        <f t="shared" ref="K59:K66" si="32">SUM(H59:J59)</f>
        <v>0</v>
      </c>
      <c r="L59" s="109">
        <f t="shared" ref="L59:L66" si="33">K59+G59</f>
        <v>0</v>
      </c>
      <c r="M59" s="109">
        <f>+'Cert.OSN AC'!AQ14</f>
        <v>0</v>
      </c>
      <c r="N59" s="109">
        <f t="shared" si="8"/>
        <v>0</v>
      </c>
      <c r="O59" s="753">
        <f t="shared" ref="O59:O65" si="34">F59-L59</f>
        <v>0</v>
      </c>
      <c r="P59" s="753">
        <f t="shared" ref="P59:P65" si="35">F59-M59</f>
        <v>0</v>
      </c>
      <c r="Q59" s="753">
        <f t="shared" si="26"/>
        <v>0</v>
      </c>
      <c r="R59" s="109"/>
      <c r="S59" s="109"/>
      <c r="T59" s="109"/>
      <c r="U59" s="109"/>
      <c r="V59" s="109"/>
      <c r="W59" s="109"/>
      <c r="X59" s="109"/>
      <c r="Y59" s="109"/>
      <c r="Z59" s="109"/>
      <c r="AA59" s="109"/>
      <c r="AB59" s="109"/>
      <c r="AC59" s="109"/>
      <c r="AD59" s="109"/>
      <c r="AE59" s="109"/>
      <c r="AF59" s="109"/>
      <c r="AG59" s="109"/>
      <c r="AH59" s="109"/>
      <c r="AI59" s="109"/>
      <c r="AJ59" s="109"/>
      <c r="AK59" s="109"/>
      <c r="AL59" s="109"/>
      <c r="AM59" s="109"/>
      <c r="AN59" s="109"/>
      <c r="AO59" s="109"/>
      <c r="AP59" s="109"/>
      <c r="AQ59" s="109"/>
      <c r="AR59" s="109"/>
      <c r="AS59" s="109">
        <f t="shared" ref="AS59:AS65" si="36">SUM(R59:AE59)</f>
        <v>0</v>
      </c>
      <c r="AT59" s="109">
        <v>0</v>
      </c>
      <c r="AU59" s="109"/>
      <c r="AV59" s="109"/>
      <c r="AW59" s="109"/>
      <c r="AX59" s="109"/>
      <c r="AY59" s="109">
        <f t="shared" ref="AY59:AY65" si="37">+AT59+AU59+AV59+AW59+AX59</f>
        <v>0</v>
      </c>
      <c r="AZ59" s="109"/>
      <c r="BB59" s="109"/>
      <c r="BC59" s="109"/>
      <c r="BD59" s="109"/>
      <c r="BE59" s="109"/>
      <c r="BF59" s="109"/>
      <c r="BG59" s="109">
        <f t="shared" ref="BG59:BG65" si="38">SUM(AZ59:BB59)</f>
        <v>0</v>
      </c>
    </row>
    <row r="60" spans="1:62">
      <c r="A60" s="229" t="s">
        <v>52</v>
      </c>
      <c r="B60" s="227" t="s">
        <v>955</v>
      </c>
      <c r="C60" s="109">
        <v>0</v>
      </c>
      <c r="D60" s="109">
        <f t="shared" si="19"/>
        <v>0</v>
      </c>
      <c r="E60" s="109">
        <f t="shared" si="23"/>
        <v>0</v>
      </c>
      <c r="F60" s="109">
        <f t="shared" si="20"/>
        <v>0</v>
      </c>
      <c r="G60" s="157">
        <v>0</v>
      </c>
      <c r="H60" s="109">
        <f>'CK GASTOS OSN AC MES 1'!AU$39</f>
        <v>0</v>
      </c>
      <c r="I60" s="109">
        <f>'CK GASTOS OSN AC MES 2'!AU$101</f>
        <v>0</v>
      </c>
      <c r="J60" s="109">
        <f>'CK GASTOS OSN AC MES 3'!AU$102</f>
        <v>0</v>
      </c>
      <c r="K60" s="109">
        <f t="shared" si="32"/>
        <v>0</v>
      </c>
      <c r="L60" s="109">
        <f t="shared" si="33"/>
        <v>0</v>
      </c>
      <c r="M60" s="109">
        <f>+'Cert.OSN AC'!AR14</f>
        <v>0</v>
      </c>
      <c r="N60" s="109">
        <f t="shared" si="8"/>
        <v>0</v>
      </c>
      <c r="O60" s="753">
        <f t="shared" si="34"/>
        <v>0</v>
      </c>
      <c r="P60" s="753">
        <f t="shared" si="35"/>
        <v>0</v>
      </c>
      <c r="Q60" s="753">
        <f t="shared" si="26"/>
        <v>0</v>
      </c>
      <c r="R60" s="109"/>
      <c r="S60" s="109"/>
      <c r="T60" s="109"/>
      <c r="U60" s="109"/>
      <c r="V60" s="109"/>
      <c r="W60" s="109"/>
      <c r="X60" s="109"/>
      <c r="Y60" s="109"/>
      <c r="Z60" s="109"/>
      <c r="AA60" s="109"/>
      <c r="AB60" s="109"/>
      <c r="AC60" s="109"/>
      <c r="AD60" s="109"/>
      <c r="AE60" s="109"/>
      <c r="AF60" s="109"/>
      <c r="AG60" s="109"/>
      <c r="AH60" s="109"/>
      <c r="AI60" s="109"/>
      <c r="AJ60" s="109"/>
      <c r="AK60" s="109"/>
      <c r="AL60" s="109"/>
      <c r="AM60" s="109"/>
      <c r="AN60" s="109"/>
      <c r="AO60" s="109"/>
      <c r="AP60" s="109"/>
      <c r="AQ60" s="109"/>
      <c r="AR60" s="109"/>
      <c r="AS60" s="109">
        <f t="shared" si="36"/>
        <v>0</v>
      </c>
      <c r="AT60" s="109">
        <v>0</v>
      </c>
      <c r="AU60" s="109"/>
      <c r="AV60" s="109"/>
      <c r="AW60" s="109"/>
      <c r="AX60" s="109"/>
      <c r="AY60" s="109">
        <f t="shared" si="37"/>
        <v>0</v>
      </c>
      <c r="AZ60" s="109"/>
      <c r="BB60" s="109"/>
      <c r="BC60" s="109"/>
      <c r="BD60" s="109"/>
      <c r="BE60" s="109"/>
      <c r="BF60" s="109"/>
      <c r="BG60" s="109">
        <f t="shared" si="38"/>
        <v>0</v>
      </c>
    </row>
    <row r="61" spans="1:62">
      <c r="A61" s="229" t="s">
        <v>53</v>
      </c>
      <c r="B61" s="227" t="s">
        <v>391</v>
      </c>
      <c r="C61" s="109">
        <v>0</v>
      </c>
      <c r="D61" s="109">
        <f t="shared" si="19"/>
        <v>0</v>
      </c>
      <c r="E61" s="109">
        <f t="shared" si="23"/>
        <v>0</v>
      </c>
      <c r="F61" s="109">
        <f t="shared" si="20"/>
        <v>0</v>
      </c>
      <c r="G61" s="157">
        <v>0</v>
      </c>
      <c r="H61" s="109">
        <f>'CK GASTOS OSN AC MES 1'!AV$39</f>
        <v>0</v>
      </c>
      <c r="I61" s="109">
        <f>'CK GASTOS OSN AC MES 2'!AV$101</f>
        <v>0</v>
      </c>
      <c r="J61" s="109">
        <f>'CK GASTOS OSN AC MES 3'!AV$102</f>
        <v>0</v>
      </c>
      <c r="K61" s="109">
        <f t="shared" si="32"/>
        <v>0</v>
      </c>
      <c r="L61" s="109">
        <f t="shared" si="33"/>
        <v>0</v>
      </c>
      <c r="M61" s="109">
        <f>+'Cert.OSN AC'!AS14</f>
        <v>0</v>
      </c>
      <c r="N61" s="109">
        <f t="shared" si="8"/>
        <v>0</v>
      </c>
      <c r="O61" s="753">
        <f t="shared" si="34"/>
        <v>0</v>
      </c>
      <c r="P61" s="753">
        <f t="shared" si="35"/>
        <v>0</v>
      </c>
      <c r="Q61" s="753">
        <f t="shared" si="26"/>
        <v>0</v>
      </c>
      <c r="R61" s="109"/>
      <c r="S61" s="109"/>
      <c r="T61" s="109"/>
      <c r="U61" s="109"/>
      <c r="V61" s="109"/>
      <c r="W61" s="109"/>
      <c r="X61" s="109"/>
      <c r="Y61" s="109"/>
      <c r="Z61" s="109"/>
      <c r="AA61" s="109"/>
      <c r="AB61" s="109"/>
      <c r="AC61" s="109"/>
      <c r="AD61" s="109"/>
      <c r="AE61" s="109"/>
      <c r="AF61" s="109"/>
      <c r="AG61" s="109"/>
      <c r="AH61" s="109"/>
      <c r="AI61" s="109"/>
      <c r="AJ61" s="109"/>
      <c r="AK61" s="109"/>
      <c r="AL61" s="109"/>
      <c r="AM61" s="109"/>
      <c r="AN61" s="109"/>
      <c r="AO61" s="109"/>
      <c r="AP61" s="109"/>
      <c r="AQ61" s="109"/>
      <c r="AR61" s="109"/>
      <c r="AS61" s="109">
        <f t="shared" si="36"/>
        <v>0</v>
      </c>
      <c r="AT61" s="109">
        <v>0</v>
      </c>
      <c r="AU61" s="109"/>
      <c r="AV61" s="109"/>
      <c r="AW61" s="109"/>
      <c r="AX61" s="109"/>
      <c r="AY61" s="109">
        <f t="shared" si="37"/>
        <v>0</v>
      </c>
      <c r="AZ61" s="109"/>
      <c r="BB61" s="109"/>
      <c r="BC61" s="109"/>
      <c r="BD61" s="109"/>
      <c r="BE61" s="109"/>
      <c r="BF61" s="109"/>
      <c r="BG61" s="109">
        <f t="shared" si="38"/>
        <v>0</v>
      </c>
    </row>
    <row r="62" spans="1:62">
      <c r="A62" s="229" t="s">
        <v>54</v>
      </c>
      <c r="B62" s="227" t="s">
        <v>956</v>
      </c>
      <c r="C62" s="109">
        <v>0</v>
      </c>
      <c r="D62" s="109">
        <f t="shared" si="19"/>
        <v>0</v>
      </c>
      <c r="E62" s="109">
        <f t="shared" si="23"/>
        <v>0</v>
      </c>
      <c r="F62" s="109">
        <f t="shared" si="20"/>
        <v>0</v>
      </c>
      <c r="G62" s="157">
        <v>0</v>
      </c>
      <c r="H62" s="109">
        <f>'CK GASTOS OSN AC MES 1'!AW$39</f>
        <v>0</v>
      </c>
      <c r="I62" s="109">
        <f>'CK GASTOS OSN AC MES 2'!AW$101</f>
        <v>0</v>
      </c>
      <c r="J62" s="109">
        <f>'CK GASTOS OSN AC MES 3'!AW$102</f>
        <v>0</v>
      </c>
      <c r="K62" s="109">
        <f t="shared" si="32"/>
        <v>0</v>
      </c>
      <c r="L62" s="109">
        <f t="shared" si="33"/>
        <v>0</v>
      </c>
      <c r="M62" s="109">
        <f>+'Cert.OSN AC'!AT14</f>
        <v>0</v>
      </c>
      <c r="N62" s="109">
        <f t="shared" si="8"/>
        <v>0</v>
      </c>
      <c r="O62" s="753">
        <f t="shared" si="34"/>
        <v>0</v>
      </c>
      <c r="P62" s="753">
        <f t="shared" si="35"/>
        <v>0</v>
      </c>
      <c r="Q62" s="753">
        <f t="shared" si="26"/>
        <v>0</v>
      </c>
      <c r="R62" s="109"/>
      <c r="S62" s="109"/>
      <c r="T62" s="109"/>
      <c r="U62" s="109"/>
      <c r="V62" s="109"/>
      <c r="W62" s="109"/>
      <c r="X62" s="109"/>
      <c r="Y62" s="109"/>
      <c r="Z62" s="109"/>
      <c r="AA62" s="109"/>
      <c r="AB62" s="109"/>
      <c r="AC62" s="109"/>
      <c r="AD62" s="109"/>
      <c r="AE62" s="109"/>
      <c r="AF62" s="109"/>
      <c r="AG62" s="109"/>
      <c r="AH62" s="109"/>
      <c r="AI62" s="109"/>
      <c r="AJ62" s="109"/>
      <c r="AK62" s="109"/>
      <c r="AL62" s="109"/>
      <c r="AM62" s="109"/>
      <c r="AN62" s="109"/>
      <c r="AO62" s="109"/>
      <c r="AP62" s="109"/>
      <c r="AQ62" s="109"/>
      <c r="AR62" s="109"/>
      <c r="AS62" s="109">
        <f t="shared" si="36"/>
        <v>0</v>
      </c>
      <c r="AT62" s="109">
        <v>0</v>
      </c>
      <c r="AU62" s="109"/>
      <c r="AV62" s="109"/>
      <c r="AW62" s="109"/>
      <c r="AX62" s="109"/>
      <c r="AY62" s="109">
        <f t="shared" si="37"/>
        <v>0</v>
      </c>
      <c r="AZ62" s="109"/>
      <c r="BB62" s="109"/>
      <c r="BC62" s="109"/>
      <c r="BD62" s="109"/>
      <c r="BE62" s="109"/>
      <c r="BF62" s="109"/>
      <c r="BG62" s="109">
        <f t="shared" si="38"/>
        <v>0</v>
      </c>
    </row>
    <row r="63" spans="1:62" s="1" customFormat="1">
      <c r="A63" s="229" t="s">
        <v>55</v>
      </c>
      <c r="B63" s="227" t="s">
        <v>389</v>
      </c>
      <c r="C63" s="109">
        <v>0</v>
      </c>
      <c r="D63" s="109">
        <f t="shared" si="19"/>
        <v>0</v>
      </c>
      <c r="E63" s="109">
        <f t="shared" si="23"/>
        <v>0</v>
      </c>
      <c r="F63" s="109">
        <f t="shared" si="20"/>
        <v>0</v>
      </c>
      <c r="G63" s="157">
        <v>0</v>
      </c>
      <c r="H63" s="109">
        <f>'CK GASTOS OSN AC MES 1'!AX$39</f>
        <v>0</v>
      </c>
      <c r="I63" s="109">
        <f>'CK GASTOS OSN AC MES 2'!AX$101</f>
        <v>0</v>
      </c>
      <c r="J63" s="109">
        <f>'CK GASTOS OSN AC MES 3'!AX$102</f>
        <v>0</v>
      </c>
      <c r="K63" s="109">
        <f t="shared" si="32"/>
        <v>0</v>
      </c>
      <c r="L63" s="109">
        <f t="shared" si="33"/>
        <v>0</v>
      </c>
      <c r="M63" s="109">
        <f>+'Cert.OSN AC'!AU14</f>
        <v>0</v>
      </c>
      <c r="N63" s="109">
        <f t="shared" si="8"/>
        <v>0</v>
      </c>
      <c r="O63" s="753">
        <f t="shared" si="34"/>
        <v>0</v>
      </c>
      <c r="P63" s="753">
        <f t="shared" si="35"/>
        <v>0</v>
      </c>
      <c r="Q63" s="753">
        <f t="shared" si="26"/>
        <v>0</v>
      </c>
      <c r="R63" s="109"/>
      <c r="S63" s="109"/>
      <c r="T63" s="109"/>
      <c r="U63" s="109"/>
      <c r="V63" s="109"/>
      <c r="W63" s="109"/>
      <c r="X63" s="109"/>
      <c r="Y63" s="109"/>
      <c r="Z63" s="109"/>
      <c r="AA63" s="109"/>
      <c r="AB63" s="109"/>
      <c r="AC63" s="109"/>
      <c r="AD63" s="109"/>
      <c r="AE63" s="109"/>
      <c r="AF63" s="109"/>
      <c r="AG63" s="109"/>
      <c r="AH63" s="109"/>
      <c r="AI63" s="109"/>
      <c r="AJ63" s="109"/>
      <c r="AK63" s="109"/>
      <c r="AL63" s="109"/>
      <c r="AM63" s="109"/>
      <c r="AN63" s="109"/>
      <c r="AO63" s="109"/>
      <c r="AP63" s="109"/>
      <c r="AQ63" s="109"/>
      <c r="AR63" s="109"/>
      <c r="AS63" s="109">
        <f t="shared" si="36"/>
        <v>0</v>
      </c>
      <c r="AT63" s="109">
        <v>0</v>
      </c>
      <c r="AU63" s="109"/>
      <c r="AV63" s="109"/>
      <c r="AW63" s="109"/>
      <c r="AX63" s="109"/>
      <c r="AY63" s="109">
        <f t="shared" si="37"/>
        <v>0</v>
      </c>
      <c r="AZ63" s="109"/>
      <c r="BA63" s="109"/>
      <c r="BB63" s="109"/>
      <c r="BC63" s="109"/>
      <c r="BD63" s="109"/>
      <c r="BE63" s="109"/>
      <c r="BF63" s="109"/>
      <c r="BG63" s="109">
        <f t="shared" si="38"/>
        <v>0</v>
      </c>
      <c r="BH63" s="227"/>
      <c r="BI63" s="227"/>
      <c r="BJ63" s="227"/>
    </row>
    <row r="64" spans="1:62" ht="13.5" customHeight="1">
      <c r="A64" s="229" t="s">
        <v>957</v>
      </c>
      <c r="B64" s="790" t="s">
        <v>958</v>
      </c>
      <c r="C64" s="109">
        <v>0</v>
      </c>
      <c r="D64" s="109">
        <f t="shared" si="19"/>
        <v>0</v>
      </c>
      <c r="E64" s="109">
        <f t="shared" si="23"/>
        <v>0</v>
      </c>
      <c r="F64" s="109">
        <f t="shared" si="20"/>
        <v>0</v>
      </c>
      <c r="G64" s="157">
        <v>0</v>
      </c>
      <c r="H64" s="109">
        <f>'CK GASTOS OSN AC MES 1'!AY$39</f>
        <v>0</v>
      </c>
      <c r="I64" s="109">
        <f>'CK GASTOS OSN AC MES 2'!AY$101</f>
        <v>0</v>
      </c>
      <c r="J64" s="109">
        <f>'CK GASTOS OSN AC MES 3'!AY$102</f>
        <v>0</v>
      </c>
      <c r="K64" s="109">
        <f t="shared" si="32"/>
        <v>0</v>
      </c>
      <c r="L64" s="109">
        <f t="shared" si="33"/>
        <v>0</v>
      </c>
      <c r="M64" s="109">
        <f>+'Cert.OSN AC'!AV14</f>
        <v>0</v>
      </c>
      <c r="N64" s="109">
        <f t="shared" si="8"/>
        <v>0</v>
      </c>
      <c r="O64" s="753">
        <f t="shared" si="34"/>
        <v>0</v>
      </c>
      <c r="P64" s="753">
        <f t="shared" si="35"/>
        <v>0</v>
      </c>
      <c r="Q64" s="753">
        <f t="shared" si="26"/>
        <v>0</v>
      </c>
      <c r="R64" s="109"/>
      <c r="S64" s="109"/>
      <c r="T64" s="109"/>
      <c r="U64" s="109"/>
      <c r="V64" s="109"/>
      <c r="W64" s="109"/>
      <c r="X64" s="109"/>
      <c r="Y64" s="109"/>
      <c r="Z64" s="109"/>
      <c r="AA64" s="109"/>
      <c r="AB64" s="109"/>
      <c r="AC64" s="109"/>
      <c r="AD64" s="109"/>
      <c r="AE64" s="109"/>
      <c r="AF64" s="109"/>
      <c r="AG64" s="109"/>
      <c r="AH64" s="109"/>
      <c r="AI64" s="109"/>
      <c r="AJ64" s="109"/>
      <c r="AK64" s="109"/>
      <c r="AL64" s="109"/>
      <c r="AM64" s="109"/>
      <c r="AN64" s="109"/>
      <c r="AO64" s="109"/>
      <c r="AP64" s="109"/>
      <c r="AQ64" s="109"/>
      <c r="AR64" s="109"/>
      <c r="AS64" s="109">
        <f t="shared" si="36"/>
        <v>0</v>
      </c>
      <c r="AT64" s="109">
        <v>0</v>
      </c>
      <c r="AU64" s="109"/>
      <c r="AV64" s="109"/>
      <c r="AW64" s="109"/>
      <c r="AX64" s="109"/>
      <c r="AY64" s="109">
        <f t="shared" si="37"/>
        <v>0</v>
      </c>
      <c r="AZ64" s="109"/>
      <c r="BB64" s="109"/>
      <c r="BC64" s="109"/>
      <c r="BD64" s="109"/>
      <c r="BE64" s="109"/>
      <c r="BF64" s="109"/>
      <c r="BG64" s="109">
        <f t="shared" si="38"/>
        <v>0</v>
      </c>
    </row>
    <row r="65" spans="1:59" ht="13.5" customHeight="1">
      <c r="A65" s="229" t="s">
        <v>57</v>
      </c>
      <c r="B65" s="778" t="s">
        <v>959</v>
      </c>
      <c r="C65" s="109">
        <v>0</v>
      </c>
      <c r="D65" s="109">
        <f t="shared" si="19"/>
        <v>0</v>
      </c>
      <c r="E65" s="109">
        <f t="shared" si="23"/>
        <v>0</v>
      </c>
      <c r="F65" s="109">
        <f t="shared" si="20"/>
        <v>0</v>
      </c>
      <c r="G65" s="157">
        <v>0</v>
      </c>
      <c r="H65" s="109">
        <f>'CK GASTOS OSN AC MES 1'!AZ$39</f>
        <v>0</v>
      </c>
      <c r="I65" s="109">
        <f>'CK GASTOS OSN AC MES 2'!AZ$101</f>
        <v>0</v>
      </c>
      <c r="J65" s="109">
        <f>'CK GASTOS OSN AC MES 3'!AZ$102</f>
        <v>0</v>
      </c>
      <c r="K65" s="109">
        <f t="shared" si="32"/>
        <v>0</v>
      </c>
      <c r="L65" s="109">
        <f t="shared" si="33"/>
        <v>0</v>
      </c>
      <c r="M65" s="109">
        <f>+'Cert.OSN AC'!AW14</f>
        <v>0</v>
      </c>
      <c r="N65" s="109">
        <f t="shared" si="8"/>
        <v>0</v>
      </c>
      <c r="O65" s="753">
        <f t="shared" si="34"/>
        <v>0</v>
      </c>
      <c r="P65" s="753">
        <f t="shared" si="35"/>
        <v>0</v>
      </c>
      <c r="Q65" s="753">
        <f t="shared" si="26"/>
        <v>0</v>
      </c>
      <c r="R65" s="109"/>
      <c r="S65" s="109"/>
      <c r="T65" s="109"/>
      <c r="U65" s="109"/>
      <c r="V65" s="109"/>
      <c r="W65" s="109"/>
      <c r="X65" s="109"/>
      <c r="Y65" s="109"/>
      <c r="Z65" s="109"/>
      <c r="AA65" s="109"/>
      <c r="AB65" s="109"/>
      <c r="AC65" s="109"/>
      <c r="AD65" s="109"/>
      <c r="AE65" s="109"/>
      <c r="AF65" s="109"/>
      <c r="AG65" s="109"/>
      <c r="AH65" s="109"/>
      <c r="AI65" s="109"/>
      <c r="AJ65" s="109"/>
      <c r="AK65" s="109"/>
      <c r="AL65" s="109"/>
      <c r="AM65" s="109"/>
      <c r="AN65" s="109"/>
      <c r="AO65" s="109"/>
      <c r="AP65" s="109"/>
      <c r="AQ65" s="109"/>
      <c r="AR65" s="109"/>
      <c r="AS65" s="109">
        <f t="shared" si="36"/>
        <v>0</v>
      </c>
      <c r="AT65" s="109">
        <v>0</v>
      </c>
      <c r="AU65" s="109"/>
      <c r="AV65" s="109"/>
      <c r="AW65" s="109"/>
      <c r="AX65" s="109"/>
      <c r="AY65" s="109">
        <f t="shared" si="37"/>
        <v>0</v>
      </c>
      <c r="AZ65" s="109"/>
      <c r="BB65" s="109"/>
      <c r="BC65" s="109"/>
      <c r="BD65" s="109"/>
      <c r="BE65" s="109"/>
      <c r="BF65" s="109"/>
      <c r="BG65" s="109">
        <f t="shared" si="38"/>
        <v>0</v>
      </c>
    </row>
    <row r="66" spans="1:59" ht="13.5" customHeight="1">
      <c r="A66" s="229" t="s">
        <v>58</v>
      </c>
      <c r="B66" s="778" t="s">
        <v>1063</v>
      </c>
      <c r="C66" s="109">
        <v>0</v>
      </c>
      <c r="D66" s="109">
        <f t="shared" si="19"/>
        <v>0</v>
      </c>
      <c r="E66" s="109">
        <f t="shared" si="23"/>
        <v>0</v>
      </c>
      <c r="F66" s="109">
        <f t="shared" si="20"/>
        <v>0</v>
      </c>
      <c r="G66" s="157">
        <v>0</v>
      </c>
      <c r="H66" s="109">
        <v>0</v>
      </c>
      <c r="I66" s="109">
        <v>0</v>
      </c>
      <c r="J66" s="109">
        <v>0</v>
      </c>
      <c r="K66" s="109">
        <f t="shared" si="32"/>
        <v>0</v>
      </c>
      <c r="L66" s="109">
        <f t="shared" si="33"/>
        <v>0</v>
      </c>
      <c r="M66" s="109"/>
      <c r="N66" s="109">
        <f t="shared" si="8"/>
        <v>0</v>
      </c>
      <c r="R66" s="109"/>
      <c r="S66" s="109"/>
      <c r="T66" s="109"/>
      <c r="U66" s="109"/>
      <c r="V66" s="109"/>
      <c r="W66" s="109"/>
      <c r="X66" s="109"/>
      <c r="Y66" s="109"/>
      <c r="Z66" s="109"/>
      <c r="AA66" s="109"/>
      <c r="AB66" s="109"/>
      <c r="AC66" s="109"/>
      <c r="AD66" s="109"/>
      <c r="AE66" s="109"/>
      <c r="AF66" s="109"/>
      <c r="AG66" s="109"/>
      <c r="AH66" s="109"/>
      <c r="AI66" s="109"/>
      <c r="AJ66" s="109"/>
      <c r="AK66" s="109"/>
      <c r="AL66" s="109"/>
      <c r="AM66" s="109"/>
      <c r="AN66" s="109"/>
      <c r="AO66" s="109"/>
      <c r="AP66" s="109"/>
      <c r="AQ66" s="109"/>
      <c r="AR66" s="109"/>
      <c r="AS66" s="109"/>
      <c r="AT66" s="109">
        <v>0</v>
      </c>
      <c r="AU66" s="109"/>
      <c r="AV66" s="109"/>
      <c r="AW66" s="109"/>
      <c r="AX66" s="109"/>
      <c r="AY66" s="109"/>
      <c r="AZ66" s="109"/>
      <c r="BB66" s="109"/>
      <c r="BC66" s="109"/>
      <c r="BD66" s="109"/>
      <c r="BE66" s="109"/>
      <c r="BF66" s="109"/>
      <c r="BG66" s="109"/>
    </row>
    <row r="67" spans="1:59" ht="13.5" customHeight="1">
      <c r="A67" s="229" t="s">
        <v>59</v>
      </c>
      <c r="B67" s="778" t="s">
        <v>961</v>
      </c>
      <c r="C67" s="109"/>
      <c r="D67" s="109">
        <f t="shared" si="19"/>
        <v>0</v>
      </c>
      <c r="E67" s="109">
        <f t="shared" si="23"/>
        <v>0</v>
      </c>
      <c r="F67" s="109">
        <f t="shared" si="20"/>
        <v>0</v>
      </c>
      <c r="H67" s="109"/>
      <c r="I67" s="109"/>
      <c r="J67" s="109"/>
      <c r="K67" s="109"/>
      <c r="L67" s="109"/>
      <c r="M67" s="109"/>
      <c r="N67" s="109">
        <f t="shared" si="8"/>
        <v>0</v>
      </c>
      <c r="R67" s="109"/>
      <c r="S67" s="109"/>
      <c r="T67" s="109"/>
      <c r="U67" s="109"/>
      <c r="V67" s="109"/>
      <c r="W67" s="109"/>
      <c r="X67" s="109"/>
      <c r="Y67" s="109"/>
      <c r="Z67" s="109"/>
      <c r="AA67" s="109"/>
      <c r="AB67" s="109"/>
      <c r="AC67" s="109"/>
      <c r="AD67" s="109"/>
      <c r="AE67" s="109"/>
      <c r="AF67" s="109"/>
      <c r="AG67" s="109"/>
      <c r="AH67" s="109"/>
      <c r="AI67" s="109"/>
      <c r="AJ67" s="109"/>
      <c r="AK67" s="109"/>
      <c r="AL67" s="109"/>
      <c r="AM67" s="109"/>
      <c r="AN67" s="109"/>
      <c r="AO67" s="109"/>
      <c r="AP67" s="109"/>
      <c r="AQ67" s="109"/>
      <c r="AR67" s="109"/>
      <c r="AS67" s="109"/>
      <c r="AT67" s="109">
        <v>0</v>
      </c>
      <c r="AU67" s="109"/>
      <c r="AV67" s="109"/>
      <c r="AW67" s="109"/>
      <c r="AX67" s="109"/>
      <c r="AY67" s="109"/>
      <c r="AZ67" s="109"/>
      <c r="BB67" s="109"/>
      <c r="BC67" s="109"/>
      <c r="BD67" s="109"/>
      <c r="BE67" s="109"/>
      <c r="BF67" s="109"/>
      <c r="BG67" s="109"/>
    </row>
    <row r="68" spans="1:59" ht="13.5" customHeight="1">
      <c r="A68" s="229" t="s">
        <v>60</v>
      </c>
      <c r="B68" s="778" t="s">
        <v>962</v>
      </c>
      <c r="C68" s="109">
        <v>0</v>
      </c>
      <c r="D68" s="109">
        <f t="shared" si="19"/>
        <v>0</v>
      </c>
      <c r="E68" s="109">
        <f t="shared" si="23"/>
        <v>0</v>
      </c>
      <c r="F68" s="109">
        <f t="shared" si="20"/>
        <v>0</v>
      </c>
      <c r="G68" s="157">
        <v>0</v>
      </c>
      <c r="H68" s="109">
        <f>'CK GASTOS OSN AC MES 1'!BA$39</f>
        <v>0</v>
      </c>
      <c r="I68" s="109">
        <f>'CK GASTOS OSN AC MES 2'!BA$101</f>
        <v>0</v>
      </c>
      <c r="J68" s="109">
        <f>'CK GASTOS OSN AC MES 3'!BA$102</f>
        <v>0</v>
      </c>
      <c r="K68" s="109">
        <f>SUM(H68:J68)</f>
        <v>0</v>
      </c>
      <c r="L68" s="109">
        <f>K68+G68</f>
        <v>0</v>
      </c>
      <c r="M68" s="109">
        <f>+'Cert.OSN AC'!AX14</f>
        <v>0</v>
      </c>
      <c r="N68" s="109">
        <f t="shared" si="8"/>
        <v>0</v>
      </c>
      <c r="O68" s="753">
        <f>F68-L68</f>
        <v>0</v>
      </c>
      <c r="P68" s="753">
        <f>F68-M68</f>
        <v>0</v>
      </c>
      <c r="Q68" s="753">
        <f>IF(N68&gt;0,(F68-L68-N68),(F68-L68+N68))</f>
        <v>0</v>
      </c>
      <c r="R68" s="109"/>
      <c r="S68" s="109"/>
      <c r="T68" s="109"/>
      <c r="U68" s="109"/>
      <c r="V68" s="109"/>
      <c r="W68" s="109"/>
      <c r="X68" s="109"/>
      <c r="Y68" s="109"/>
      <c r="Z68" s="109"/>
      <c r="AA68" s="109"/>
      <c r="AB68" s="109"/>
      <c r="AC68" s="109"/>
      <c r="AD68" s="109"/>
      <c r="AE68" s="109"/>
      <c r="AF68" s="109"/>
      <c r="AG68" s="109"/>
      <c r="AH68" s="109"/>
      <c r="AI68" s="109"/>
      <c r="AJ68" s="109"/>
      <c r="AK68" s="109"/>
      <c r="AL68" s="109"/>
      <c r="AM68" s="109"/>
      <c r="AN68" s="109"/>
      <c r="AO68" s="109"/>
      <c r="AP68" s="109"/>
      <c r="AQ68" s="109"/>
      <c r="AR68" s="109"/>
      <c r="AS68" s="109">
        <f>SUM(R68:AE68)</f>
        <v>0</v>
      </c>
      <c r="AT68" s="109">
        <v>0</v>
      </c>
      <c r="AU68" s="109"/>
      <c r="AV68" s="109"/>
      <c r="AW68" s="109"/>
      <c r="AX68" s="109"/>
      <c r="AY68" s="109">
        <f>+AT68+AU68+AV68+AW68+AX68</f>
        <v>0</v>
      </c>
      <c r="AZ68" s="109"/>
      <c r="BB68" s="109"/>
      <c r="BC68" s="109"/>
      <c r="BD68" s="109"/>
      <c r="BE68" s="109"/>
      <c r="BF68" s="109"/>
      <c r="BG68" s="109">
        <f>SUM(AZ68:BB68)</f>
        <v>0</v>
      </c>
    </row>
    <row r="69" spans="1:59">
      <c r="A69" s="229" t="s">
        <v>61</v>
      </c>
      <c r="B69" s="227" t="s">
        <v>963</v>
      </c>
      <c r="C69" s="109">
        <v>0</v>
      </c>
      <c r="D69" s="109">
        <f t="shared" si="19"/>
        <v>0</v>
      </c>
      <c r="E69" s="109">
        <f t="shared" si="23"/>
        <v>0</v>
      </c>
      <c r="F69" s="109">
        <f t="shared" si="20"/>
        <v>0</v>
      </c>
      <c r="G69" s="157">
        <v>0</v>
      </c>
      <c r="H69" s="109">
        <f>'CK GASTOS OSN AC MES 1'!BB$39</f>
        <v>0</v>
      </c>
      <c r="I69" s="109">
        <f>'CK GASTOS OSN AC MES 2'!BB$101</f>
        <v>0</v>
      </c>
      <c r="J69" s="109">
        <f>'CK GASTOS OSN AC MES 3'!BB$102</f>
        <v>0</v>
      </c>
      <c r="K69" s="109">
        <f>SUM(H69:J69)</f>
        <v>0</v>
      </c>
      <c r="L69" s="109">
        <f>K69+G69</f>
        <v>0</v>
      </c>
      <c r="M69" s="109">
        <f>+'Cert.OSN AC'!AY14</f>
        <v>0</v>
      </c>
      <c r="N69" s="109">
        <f t="shared" si="8"/>
        <v>0</v>
      </c>
      <c r="O69" s="753">
        <f>F69-L69</f>
        <v>0</v>
      </c>
      <c r="P69" s="753">
        <f>F69-M69</f>
        <v>0</v>
      </c>
      <c r="Q69" s="753">
        <f>IF(N69&gt;0,(F69-L69-N69),(F69-L69+N69))</f>
        <v>0</v>
      </c>
      <c r="R69" s="109"/>
      <c r="S69" s="109"/>
      <c r="T69" s="109"/>
      <c r="U69" s="109"/>
      <c r="V69" s="109"/>
      <c r="W69" s="109"/>
      <c r="X69" s="109"/>
      <c r="Y69" s="109"/>
      <c r="Z69" s="109"/>
      <c r="AA69" s="109"/>
      <c r="AB69" s="109"/>
      <c r="AC69" s="109"/>
      <c r="AD69" s="109"/>
      <c r="AE69" s="109"/>
      <c r="AF69" s="109"/>
      <c r="AG69" s="109"/>
      <c r="AH69" s="109"/>
      <c r="AI69" s="109"/>
      <c r="AJ69" s="109"/>
      <c r="AK69" s="109"/>
      <c r="AL69" s="109"/>
      <c r="AM69" s="109"/>
      <c r="AN69" s="109"/>
      <c r="AO69" s="109"/>
      <c r="AP69" s="109"/>
      <c r="AQ69" s="109"/>
      <c r="AR69" s="109"/>
      <c r="AS69" s="109">
        <f>SUM(R69:AE69)</f>
        <v>0</v>
      </c>
      <c r="AT69" s="109">
        <v>0</v>
      </c>
      <c r="AU69" s="109"/>
      <c r="AV69" s="109"/>
      <c r="AW69" s="109"/>
      <c r="AX69" s="109"/>
      <c r="AY69" s="109">
        <f>+AT69+AU69+AV69+AW69+AX69</f>
        <v>0</v>
      </c>
      <c r="AZ69" s="109"/>
      <c r="BB69" s="109"/>
      <c r="BC69" s="109"/>
      <c r="BD69" s="109"/>
      <c r="BE69" s="109"/>
      <c r="BF69" s="109"/>
      <c r="BG69" s="109">
        <f>SUM(AZ69:BB69)</f>
        <v>0</v>
      </c>
    </row>
    <row r="70" spans="1:59">
      <c r="A70" s="229"/>
      <c r="C70" s="109"/>
      <c r="D70" s="109"/>
      <c r="E70" s="109"/>
      <c r="F70" s="109"/>
      <c r="K70" s="109"/>
      <c r="L70" s="109"/>
      <c r="M70" s="109"/>
      <c r="N70" s="109">
        <f t="shared" si="8"/>
        <v>0</v>
      </c>
      <c r="O70" s="753">
        <f>F70-L70</f>
        <v>0</v>
      </c>
      <c r="P70" s="753">
        <f>F70-M70</f>
        <v>0</v>
      </c>
      <c r="Q70" s="753">
        <f>IF(N70&gt;0,(F70-L70-N70),(F70-L70+N70))</f>
        <v>0</v>
      </c>
      <c r="R70" s="109"/>
      <c r="S70" s="109"/>
      <c r="T70" s="109"/>
      <c r="U70" s="109"/>
      <c r="V70" s="109"/>
      <c r="W70" s="109"/>
      <c r="X70" s="109"/>
      <c r="Y70" s="109"/>
      <c r="Z70" s="109"/>
      <c r="AA70" s="109"/>
      <c r="AB70" s="109"/>
      <c r="AC70" s="109"/>
      <c r="AD70" s="109"/>
      <c r="AE70" s="109"/>
      <c r="AF70" s="109"/>
      <c r="AG70" s="109"/>
      <c r="AH70" s="109"/>
      <c r="AI70" s="109"/>
      <c r="AJ70" s="109"/>
      <c r="AK70" s="109"/>
      <c r="AL70" s="109"/>
      <c r="AM70" s="109"/>
      <c r="AN70" s="109"/>
      <c r="AO70" s="109"/>
      <c r="AP70" s="109"/>
      <c r="AQ70" s="109"/>
      <c r="AR70" s="109"/>
      <c r="AS70" s="109"/>
      <c r="AT70" s="109">
        <v>0</v>
      </c>
      <c r="AU70" s="109"/>
      <c r="AV70" s="109"/>
      <c r="AW70" s="109"/>
      <c r="AX70" s="109"/>
      <c r="AY70" s="109"/>
      <c r="AZ70" s="109"/>
      <c r="BB70" s="109"/>
      <c r="BC70" s="109"/>
      <c r="BD70" s="109"/>
      <c r="BE70" s="109"/>
      <c r="BF70" s="109"/>
      <c r="BG70" s="3"/>
    </row>
    <row r="71" spans="1:59">
      <c r="A71" s="774" t="s">
        <v>964</v>
      </c>
      <c r="B71" s="207" t="s">
        <v>965</v>
      </c>
      <c r="C71" s="771">
        <f>SUM(C73:C92)</f>
        <v>0</v>
      </c>
      <c r="D71" s="771">
        <f>SUM(D73:D92)</f>
        <v>0</v>
      </c>
      <c r="E71" s="771">
        <f>SUM(E73:E92)</f>
        <v>0</v>
      </c>
      <c r="F71" s="771">
        <f>SUM(F73:F92)</f>
        <v>0</v>
      </c>
      <c r="G71" s="285">
        <v>0</v>
      </c>
      <c r="H71" s="771">
        <f t="shared" ref="H71:X71" si="39">SUM(H73:H92)</f>
        <v>0</v>
      </c>
      <c r="I71" s="771">
        <f t="shared" si="39"/>
        <v>0</v>
      </c>
      <c r="J71" s="771">
        <f t="shared" si="39"/>
        <v>0</v>
      </c>
      <c r="K71" s="771">
        <f t="shared" si="39"/>
        <v>0</v>
      </c>
      <c r="L71" s="771">
        <f t="shared" si="39"/>
        <v>0</v>
      </c>
      <c r="M71" s="771">
        <f t="shared" si="39"/>
        <v>0</v>
      </c>
      <c r="N71" s="771">
        <f t="shared" si="39"/>
        <v>0</v>
      </c>
      <c r="O71" s="771">
        <f t="shared" si="39"/>
        <v>0</v>
      </c>
      <c r="P71" s="771">
        <f t="shared" si="39"/>
        <v>0</v>
      </c>
      <c r="Q71" s="771">
        <f t="shared" si="39"/>
        <v>0</v>
      </c>
      <c r="R71" s="771">
        <f t="shared" si="39"/>
        <v>0</v>
      </c>
      <c r="S71" s="771">
        <f t="shared" si="39"/>
        <v>0</v>
      </c>
      <c r="T71" s="771">
        <f t="shared" si="39"/>
        <v>0</v>
      </c>
      <c r="U71" s="771">
        <f t="shared" si="39"/>
        <v>0</v>
      </c>
      <c r="V71" s="771">
        <f t="shared" si="39"/>
        <v>0</v>
      </c>
      <c r="W71" s="771">
        <f t="shared" si="39"/>
        <v>0</v>
      </c>
      <c r="X71" s="771">
        <f t="shared" si="39"/>
        <v>0</v>
      </c>
      <c r="Y71" s="771"/>
      <c r="Z71" s="771"/>
      <c r="AA71" s="771">
        <f>SUM(AA73:AA92)</f>
        <v>0</v>
      </c>
      <c r="AB71" s="771">
        <f>SUM(AB73:AB92)</f>
        <v>0</v>
      </c>
      <c r="AC71" s="771">
        <f>SUM(AC73:AC92)</f>
        <v>0</v>
      </c>
      <c r="AD71" s="771"/>
      <c r="AE71" s="771">
        <f>SUM(AE73:AE92)</f>
        <v>0</v>
      </c>
      <c r="AF71" s="771">
        <f>SUM(AF73:AF92)</f>
        <v>0</v>
      </c>
      <c r="AG71" s="771">
        <f>SUM(AG73:AG92)</f>
        <v>0</v>
      </c>
      <c r="AH71" s="771">
        <f>SUM(AH73:AH92)</f>
        <v>0</v>
      </c>
      <c r="AI71" s="771"/>
      <c r="AJ71" s="771"/>
      <c r="AK71" s="771"/>
      <c r="AL71" s="771"/>
      <c r="AM71" s="771"/>
      <c r="AN71" s="771"/>
      <c r="AO71" s="771"/>
      <c r="AP71" s="771"/>
      <c r="AQ71" s="771"/>
      <c r="AR71" s="771"/>
      <c r="AS71" s="771">
        <f t="shared" ref="AS71:BB71" si="40">SUM(AS73:AS92)</f>
        <v>0</v>
      </c>
      <c r="AT71" s="109">
        <v>0</v>
      </c>
      <c r="AU71" s="771">
        <f t="shared" si="40"/>
        <v>0</v>
      </c>
      <c r="AV71" s="771">
        <f t="shared" si="40"/>
        <v>0</v>
      </c>
      <c r="AW71" s="771">
        <f t="shared" si="40"/>
        <v>0</v>
      </c>
      <c r="AX71" s="771">
        <f t="shared" si="40"/>
        <v>0</v>
      </c>
      <c r="AY71" s="771">
        <f t="shared" si="40"/>
        <v>0</v>
      </c>
      <c r="AZ71" s="771">
        <f t="shared" si="40"/>
        <v>0</v>
      </c>
      <c r="BA71" s="771">
        <f t="shared" si="40"/>
        <v>0</v>
      </c>
      <c r="BB71" s="771">
        <f t="shared" si="40"/>
        <v>0</v>
      </c>
      <c r="BC71" s="771"/>
      <c r="BD71" s="771"/>
      <c r="BE71" s="771"/>
      <c r="BF71" s="771"/>
      <c r="BG71" s="771">
        <f>SUM(BG73:BG92)</f>
        <v>0</v>
      </c>
    </row>
    <row r="72" spans="1:59">
      <c r="A72" s="229"/>
      <c r="C72" s="109"/>
      <c r="D72" s="109"/>
      <c r="E72" s="109"/>
      <c r="F72" s="109"/>
      <c r="H72" s="109"/>
      <c r="I72" s="109"/>
      <c r="J72" s="109"/>
      <c r="K72" s="109"/>
      <c r="L72" s="109"/>
      <c r="M72" s="109"/>
      <c r="N72" s="109">
        <f t="shared" si="8"/>
        <v>0</v>
      </c>
      <c r="R72" s="109"/>
      <c r="S72" s="109"/>
      <c r="T72" s="109"/>
      <c r="U72" s="109"/>
      <c r="V72" s="109"/>
      <c r="W72" s="109"/>
      <c r="X72" s="109"/>
      <c r="Y72" s="109"/>
      <c r="Z72" s="109"/>
      <c r="AA72" s="109"/>
      <c r="AB72" s="109"/>
      <c r="AC72" s="109"/>
      <c r="AD72" s="109"/>
      <c r="AE72" s="109"/>
      <c r="AF72" s="109"/>
      <c r="AG72" s="109"/>
      <c r="AH72" s="109"/>
      <c r="AI72" s="109"/>
      <c r="AJ72" s="109"/>
      <c r="AK72" s="109"/>
      <c r="AL72" s="109"/>
      <c r="AM72" s="109"/>
      <c r="AN72" s="109"/>
      <c r="AO72" s="109"/>
      <c r="AP72" s="109"/>
      <c r="AQ72" s="109"/>
      <c r="AR72" s="109"/>
      <c r="AS72" s="109"/>
      <c r="AT72" s="109">
        <v>0</v>
      </c>
      <c r="AU72" s="109"/>
      <c r="AV72" s="109"/>
      <c r="AW72" s="109"/>
      <c r="AX72" s="109"/>
      <c r="AY72" s="109"/>
      <c r="AZ72" s="109"/>
      <c r="BB72" s="109"/>
      <c r="BC72" s="109"/>
      <c r="BD72" s="109"/>
      <c r="BE72" s="109"/>
      <c r="BF72" s="109"/>
      <c r="BG72" s="3"/>
    </row>
    <row r="73" spans="1:59">
      <c r="A73" s="229" t="s">
        <v>62</v>
      </c>
      <c r="B73" s="227" t="s">
        <v>966</v>
      </c>
      <c r="C73" s="109">
        <v>0</v>
      </c>
      <c r="D73" s="109">
        <f t="shared" ref="D73:D92" si="41">+BG73</f>
        <v>0</v>
      </c>
      <c r="E73" s="109">
        <f t="shared" ref="E73:E92" si="42">+AS73+AY73</f>
        <v>0</v>
      </c>
      <c r="F73" s="109">
        <f t="shared" ref="F73:F92" si="43">+C73+D73+E73</f>
        <v>0</v>
      </c>
      <c r="G73" s="157">
        <v>0</v>
      </c>
      <c r="H73" s="109">
        <f>'CK GASTOS OSN AC MES 1'!BC$39</f>
        <v>0</v>
      </c>
      <c r="I73" s="109">
        <f>'CK GASTOS OSN AC MES 2'!BC$101</f>
        <v>0</v>
      </c>
      <c r="J73" s="109">
        <f>'CK GASTOS OSN AC MES 3'!BC$102</f>
        <v>0</v>
      </c>
      <c r="K73" s="109">
        <f t="shared" ref="K73:K92" si="44">SUM(H73:J73)</f>
        <v>0</v>
      </c>
      <c r="L73" s="109">
        <f t="shared" ref="L73:L92" si="45">K73+G73</f>
        <v>0</v>
      </c>
      <c r="M73" s="109">
        <f>+'Cert.OSN AC'!AZ14</f>
        <v>0</v>
      </c>
      <c r="N73" s="109">
        <f t="shared" si="8"/>
        <v>0</v>
      </c>
      <c r="O73" s="753">
        <f t="shared" ref="O73:O92" si="46">F74-L74</f>
        <v>0</v>
      </c>
      <c r="P73" s="753">
        <f t="shared" ref="P73:P92" si="47">F74-M74</f>
        <v>0</v>
      </c>
      <c r="Q73" s="753">
        <f t="shared" ref="Q73:Q92" si="48">IF(N73&gt;0,(F74-L74-N73),(F74-L74+N73))</f>
        <v>0</v>
      </c>
      <c r="R73" s="109"/>
      <c r="S73" s="109"/>
      <c r="T73" s="109"/>
      <c r="U73" s="109"/>
      <c r="V73" s="109"/>
      <c r="W73" s="109"/>
      <c r="X73" s="109"/>
      <c r="Y73" s="109"/>
      <c r="Z73" s="109"/>
      <c r="AA73" s="109"/>
      <c r="AB73" s="109"/>
      <c r="AC73" s="109"/>
      <c r="AD73" s="109"/>
      <c r="AE73" s="109"/>
      <c r="AF73" s="109"/>
      <c r="AG73" s="109"/>
      <c r="AH73" s="109"/>
      <c r="AI73" s="109"/>
      <c r="AJ73" s="109"/>
      <c r="AK73" s="109"/>
      <c r="AL73" s="109"/>
      <c r="AM73" s="109"/>
      <c r="AN73" s="109"/>
      <c r="AO73" s="109"/>
      <c r="AP73" s="109"/>
      <c r="AQ73" s="109"/>
      <c r="AR73" s="109"/>
      <c r="AS73" s="109">
        <f t="shared" ref="AS73:AS92" si="49">SUM(R73:AE73)</f>
        <v>0</v>
      </c>
      <c r="AT73" s="109">
        <v>0</v>
      </c>
      <c r="AU73" s="109"/>
      <c r="AV73" s="109"/>
      <c r="AW73" s="109"/>
      <c r="AX73" s="109"/>
      <c r="AY73" s="109">
        <f t="shared" ref="AY73:AY92" si="50">+AT73+AU73+AV73+AW73+AX73</f>
        <v>0</v>
      </c>
      <c r="AZ73" s="109"/>
      <c r="BB73" s="109"/>
      <c r="BC73" s="109"/>
      <c r="BD73" s="109"/>
      <c r="BE73" s="109"/>
      <c r="BF73" s="109"/>
      <c r="BG73" s="109">
        <f t="shared" ref="BG73:BG92" si="51">SUM(AZ73:BB73)</f>
        <v>0</v>
      </c>
    </row>
    <row r="74" spans="1:59">
      <c r="A74" s="229" t="s">
        <v>63</v>
      </c>
      <c r="B74" s="227" t="s">
        <v>967</v>
      </c>
      <c r="C74" s="109">
        <v>0</v>
      </c>
      <c r="D74" s="109">
        <f t="shared" si="41"/>
        <v>0</v>
      </c>
      <c r="E74" s="109">
        <f t="shared" si="42"/>
        <v>0</v>
      </c>
      <c r="F74" s="109">
        <f t="shared" si="43"/>
        <v>0</v>
      </c>
      <c r="G74" s="157">
        <v>0</v>
      </c>
      <c r="H74" s="109">
        <f>'CK GASTOS OSN AC MES 1'!BD$39</f>
        <v>0</v>
      </c>
      <c r="I74" s="109">
        <f>'CK GASTOS OSN AC MES 2'!BD$101</f>
        <v>0</v>
      </c>
      <c r="J74" s="109">
        <f>'CK GASTOS OSN AC MES 3'!BD$102</f>
        <v>0</v>
      </c>
      <c r="K74" s="109">
        <f t="shared" si="44"/>
        <v>0</v>
      </c>
      <c r="L74" s="109">
        <f t="shared" si="45"/>
        <v>0</v>
      </c>
      <c r="M74" s="109">
        <f>+'Cert.OSN AC'!BA14</f>
        <v>0</v>
      </c>
      <c r="N74" s="109">
        <f t="shared" si="8"/>
        <v>0</v>
      </c>
      <c r="O74" s="753">
        <f t="shared" si="46"/>
        <v>0</v>
      </c>
      <c r="P74" s="753">
        <f t="shared" si="47"/>
        <v>0</v>
      </c>
      <c r="Q74" s="753">
        <f t="shared" si="48"/>
        <v>0</v>
      </c>
      <c r="R74" s="109"/>
      <c r="S74" s="109"/>
      <c r="T74" s="109"/>
      <c r="U74" s="109"/>
      <c r="V74" s="109"/>
      <c r="W74" s="109"/>
      <c r="X74" s="109"/>
      <c r="Y74" s="109"/>
      <c r="Z74" s="109"/>
      <c r="AA74" s="109"/>
      <c r="AB74" s="109"/>
      <c r="AC74" s="109"/>
      <c r="AD74" s="109"/>
      <c r="AE74" s="109"/>
      <c r="AF74" s="109"/>
      <c r="AG74" s="109"/>
      <c r="AH74" s="109"/>
      <c r="AI74" s="109"/>
      <c r="AJ74" s="109"/>
      <c r="AK74" s="109"/>
      <c r="AL74" s="109"/>
      <c r="AM74" s="109"/>
      <c r="AN74" s="109"/>
      <c r="AO74" s="109"/>
      <c r="AP74" s="109"/>
      <c r="AQ74" s="109"/>
      <c r="AR74" s="109"/>
      <c r="AS74" s="109">
        <f t="shared" si="49"/>
        <v>0</v>
      </c>
      <c r="AT74" s="109">
        <v>0</v>
      </c>
      <c r="AU74" s="109"/>
      <c r="AV74" s="109"/>
      <c r="AW74" s="109"/>
      <c r="AX74" s="109"/>
      <c r="AY74" s="109">
        <f t="shared" si="50"/>
        <v>0</v>
      </c>
      <c r="AZ74" s="109"/>
      <c r="BB74" s="109"/>
      <c r="BC74" s="109"/>
      <c r="BD74" s="109"/>
      <c r="BE74" s="109"/>
      <c r="BF74" s="109"/>
      <c r="BG74" s="109">
        <f t="shared" si="51"/>
        <v>0</v>
      </c>
    </row>
    <row r="75" spans="1:59">
      <c r="A75" s="229" t="s">
        <v>64</v>
      </c>
      <c r="B75" s="227" t="s">
        <v>968</v>
      </c>
      <c r="C75" s="109">
        <v>0</v>
      </c>
      <c r="D75" s="109">
        <f t="shared" si="41"/>
        <v>0</v>
      </c>
      <c r="E75" s="109">
        <f t="shared" si="42"/>
        <v>0</v>
      </c>
      <c r="F75" s="109">
        <f t="shared" si="43"/>
        <v>0</v>
      </c>
      <c r="G75" s="157">
        <v>0</v>
      </c>
      <c r="H75" s="109">
        <f>'CK GASTOS OSN AC MES 1'!BE$39</f>
        <v>0</v>
      </c>
      <c r="I75" s="109">
        <f>'CK GASTOS OSN AC MES 2'!BE$101</f>
        <v>0</v>
      </c>
      <c r="J75" s="109">
        <f>'CK GASTOS OSN AC MES 3'!BE$102</f>
        <v>0</v>
      </c>
      <c r="K75" s="109">
        <f t="shared" si="44"/>
        <v>0</v>
      </c>
      <c r="L75" s="109">
        <f t="shared" si="45"/>
        <v>0</v>
      </c>
      <c r="M75" s="109">
        <f>+'Cert.OSN AC'!BB14</f>
        <v>0</v>
      </c>
      <c r="N75" s="109">
        <f t="shared" si="8"/>
        <v>0</v>
      </c>
      <c r="O75" s="753">
        <f t="shared" si="46"/>
        <v>0</v>
      </c>
      <c r="P75" s="753">
        <f t="shared" si="47"/>
        <v>0</v>
      </c>
      <c r="Q75" s="753">
        <f t="shared" si="48"/>
        <v>0</v>
      </c>
      <c r="R75" s="109"/>
      <c r="S75" s="109"/>
      <c r="T75" s="109"/>
      <c r="U75" s="109"/>
      <c r="V75" s="109"/>
      <c r="W75" s="109"/>
      <c r="X75" s="109"/>
      <c r="Y75" s="109"/>
      <c r="Z75" s="109"/>
      <c r="AA75" s="109"/>
      <c r="AB75" s="109"/>
      <c r="AC75" s="109"/>
      <c r="AD75" s="109"/>
      <c r="AE75" s="109"/>
      <c r="AF75" s="109"/>
      <c r="AG75" s="109"/>
      <c r="AH75" s="109"/>
      <c r="AI75" s="109"/>
      <c r="AJ75" s="109"/>
      <c r="AK75" s="109"/>
      <c r="AL75" s="109"/>
      <c r="AM75" s="109"/>
      <c r="AN75" s="109"/>
      <c r="AO75" s="109"/>
      <c r="AP75" s="109"/>
      <c r="AQ75" s="109"/>
      <c r="AR75" s="109"/>
      <c r="AS75" s="109">
        <f t="shared" si="49"/>
        <v>0</v>
      </c>
      <c r="AT75" s="109">
        <v>0</v>
      </c>
      <c r="AU75" s="109"/>
      <c r="AV75" s="109"/>
      <c r="AW75" s="109"/>
      <c r="AX75" s="109"/>
      <c r="AY75" s="109">
        <f t="shared" si="50"/>
        <v>0</v>
      </c>
      <c r="AZ75" s="109"/>
      <c r="BB75" s="109"/>
      <c r="BC75" s="109"/>
      <c r="BD75" s="109"/>
      <c r="BE75" s="109"/>
      <c r="BF75" s="109"/>
      <c r="BG75" s="109">
        <f t="shared" si="51"/>
        <v>0</v>
      </c>
    </row>
    <row r="76" spans="1:59">
      <c r="A76" s="229" t="s">
        <v>65</v>
      </c>
      <c r="B76" s="227" t="s">
        <v>969</v>
      </c>
      <c r="C76" s="109">
        <v>0</v>
      </c>
      <c r="D76" s="109">
        <f t="shared" si="41"/>
        <v>0</v>
      </c>
      <c r="E76" s="109">
        <f t="shared" si="42"/>
        <v>0</v>
      </c>
      <c r="F76" s="109">
        <f t="shared" si="43"/>
        <v>0</v>
      </c>
      <c r="G76" s="157">
        <v>0</v>
      </c>
      <c r="H76" s="109">
        <f>'CK GASTOS OSN AC MES 1'!BF$39</f>
        <v>0</v>
      </c>
      <c r="I76" s="109">
        <f>'CK GASTOS OSN AC MES 2'!BF$101</f>
        <v>0</v>
      </c>
      <c r="J76" s="109">
        <f>'CK GASTOS OSN AC MES 3'!BF$102</f>
        <v>0</v>
      </c>
      <c r="K76" s="109">
        <f t="shared" si="44"/>
        <v>0</v>
      </c>
      <c r="L76" s="109">
        <f t="shared" si="45"/>
        <v>0</v>
      </c>
      <c r="M76" s="109">
        <f>+'Cert.OSN AC'!BC14</f>
        <v>0</v>
      </c>
      <c r="N76" s="109">
        <f t="shared" si="8"/>
        <v>0</v>
      </c>
      <c r="O76" s="753">
        <f t="shared" si="46"/>
        <v>0</v>
      </c>
      <c r="P76" s="753">
        <f t="shared" si="47"/>
        <v>0</v>
      </c>
      <c r="Q76" s="753">
        <f t="shared" si="48"/>
        <v>0</v>
      </c>
      <c r="R76" s="109"/>
      <c r="S76" s="109"/>
      <c r="T76" s="109"/>
      <c r="U76" s="109"/>
      <c r="V76" s="109"/>
      <c r="W76" s="109"/>
      <c r="X76" s="109"/>
      <c r="Y76" s="109"/>
      <c r="Z76" s="109"/>
      <c r="AA76" s="109"/>
      <c r="AB76" s="109"/>
      <c r="AC76" s="109"/>
      <c r="AD76" s="109"/>
      <c r="AE76" s="109"/>
      <c r="AF76" s="109"/>
      <c r="AG76" s="109"/>
      <c r="AH76" s="109"/>
      <c r="AI76" s="109"/>
      <c r="AJ76" s="109"/>
      <c r="AK76" s="109"/>
      <c r="AL76" s="109"/>
      <c r="AM76" s="109"/>
      <c r="AN76" s="109"/>
      <c r="AO76" s="109"/>
      <c r="AP76" s="109"/>
      <c r="AQ76" s="109"/>
      <c r="AR76" s="109"/>
      <c r="AS76" s="109">
        <f t="shared" si="49"/>
        <v>0</v>
      </c>
      <c r="AT76" s="109">
        <v>0</v>
      </c>
      <c r="AU76" s="109"/>
      <c r="AV76" s="109"/>
      <c r="AW76" s="109"/>
      <c r="AX76" s="109"/>
      <c r="AY76" s="109">
        <f t="shared" si="50"/>
        <v>0</v>
      </c>
      <c r="AZ76" s="109"/>
      <c r="BB76" s="109"/>
      <c r="BC76" s="109"/>
      <c r="BD76" s="109"/>
      <c r="BE76" s="109"/>
      <c r="BF76" s="109"/>
      <c r="BG76" s="109">
        <f t="shared" si="51"/>
        <v>0</v>
      </c>
    </row>
    <row r="77" spans="1:59">
      <c r="A77" s="229" t="s">
        <v>66</v>
      </c>
      <c r="B77" s="227" t="s">
        <v>970</v>
      </c>
      <c r="C77" s="109">
        <v>0</v>
      </c>
      <c r="D77" s="109">
        <f t="shared" si="41"/>
        <v>0</v>
      </c>
      <c r="E77" s="109">
        <f t="shared" si="42"/>
        <v>0</v>
      </c>
      <c r="F77" s="109">
        <f t="shared" si="43"/>
        <v>0</v>
      </c>
      <c r="G77" s="157">
        <v>0</v>
      </c>
      <c r="H77" s="109">
        <f>'CK GASTOS OSN AC MES 1'!BG$39</f>
        <v>0</v>
      </c>
      <c r="I77" s="109">
        <f>'CK GASTOS OSN AC MES 2'!BG$101</f>
        <v>0</v>
      </c>
      <c r="J77" s="109">
        <f>'CK GASTOS OSN AC MES 3'!BG$102</f>
        <v>0</v>
      </c>
      <c r="K77" s="109">
        <f t="shared" si="44"/>
        <v>0</v>
      </c>
      <c r="L77" s="109">
        <f t="shared" si="45"/>
        <v>0</v>
      </c>
      <c r="M77" s="109">
        <f>+'Cert.OSN AC'!BD14</f>
        <v>0</v>
      </c>
      <c r="N77" s="109">
        <f t="shared" ref="N77:N110" si="52">IF(M77&gt;0,(L77-M77),0)</f>
        <v>0</v>
      </c>
      <c r="O77" s="753">
        <f t="shared" si="46"/>
        <v>0</v>
      </c>
      <c r="P77" s="753">
        <f t="shared" si="47"/>
        <v>0</v>
      </c>
      <c r="Q77" s="753">
        <f t="shared" si="48"/>
        <v>0</v>
      </c>
      <c r="R77" s="109"/>
      <c r="S77" s="109"/>
      <c r="T77" s="109"/>
      <c r="U77" s="109"/>
      <c r="V77" s="109"/>
      <c r="W77" s="109"/>
      <c r="X77" s="109"/>
      <c r="Y77" s="109"/>
      <c r="Z77" s="109"/>
      <c r="AA77" s="109"/>
      <c r="AB77" s="109"/>
      <c r="AC77" s="109"/>
      <c r="AD77" s="109"/>
      <c r="AE77" s="109"/>
      <c r="AF77" s="109"/>
      <c r="AG77" s="109"/>
      <c r="AH77" s="109"/>
      <c r="AI77" s="109"/>
      <c r="AJ77" s="109"/>
      <c r="AK77" s="109"/>
      <c r="AL77" s="109"/>
      <c r="AM77" s="109"/>
      <c r="AN77" s="109"/>
      <c r="AO77" s="109"/>
      <c r="AP77" s="109"/>
      <c r="AQ77" s="109"/>
      <c r="AR77" s="109"/>
      <c r="AS77" s="109">
        <f t="shared" si="49"/>
        <v>0</v>
      </c>
      <c r="AT77" s="109">
        <v>0</v>
      </c>
      <c r="AU77" s="109"/>
      <c r="AV77" s="109"/>
      <c r="AW77" s="109"/>
      <c r="AX77" s="109"/>
      <c r="AY77" s="109">
        <f t="shared" si="50"/>
        <v>0</v>
      </c>
      <c r="AZ77" s="109"/>
      <c r="BB77" s="109"/>
      <c r="BC77" s="109"/>
      <c r="BD77" s="109"/>
      <c r="BE77" s="109"/>
      <c r="BF77" s="109"/>
      <c r="BG77" s="109">
        <f t="shared" si="51"/>
        <v>0</v>
      </c>
    </row>
    <row r="78" spans="1:59">
      <c r="A78" s="229" t="s">
        <v>67</v>
      </c>
      <c r="B78" s="227" t="s">
        <v>971</v>
      </c>
      <c r="C78" s="109">
        <v>0</v>
      </c>
      <c r="D78" s="109">
        <f t="shared" si="41"/>
        <v>0</v>
      </c>
      <c r="E78" s="109">
        <f t="shared" si="42"/>
        <v>0</v>
      </c>
      <c r="F78" s="109">
        <f t="shared" si="43"/>
        <v>0</v>
      </c>
      <c r="G78" s="157">
        <v>0</v>
      </c>
      <c r="H78" s="109">
        <f>'CK GASTOS OSN AC MES 1'!BH$39</f>
        <v>0</v>
      </c>
      <c r="I78" s="109">
        <f>'CK GASTOS OSN AC MES 2'!BH$101</f>
        <v>0</v>
      </c>
      <c r="J78" s="109">
        <f>'CK GASTOS OSN AC MES 3'!BH$102</f>
        <v>0</v>
      </c>
      <c r="K78" s="109">
        <f t="shared" si="44"/>
        <v>0</v>
      </c>
      <c r="L78" s="109">
        <f t="shared" si="45"/>
        <v>0</v>
      </c>
      <c r="M78" s="109">
        <f>+'Cert.OSN AC'!BE14</f>
        <v>0</v>
      </c>
      <c r="N78" s="109">
        <f t="shared" si="52"/>
        <v>0</v>
      </c>
      <c r="O78" s="753">
        <f t="shared" si="46"/>
        <v>0</v>
      </c>
      <c r="P78" s="753">
        <f t="shared" si="47"/>
        <v>0</v>
      </c>
      <c r="Q78" s="753">
        <f t="shared" si="48"/>
        <v>0</v>
      </c>
      <c r="R78" s="109"/>
      <c r="S78" s="109"/>
      <c r="T78" s="109"/>
      <c r="U78" s="109"/>
      <c r="V78" s="109"/>
      <c r="W78" s="109"/>
      <c r="X78" s="109"/>
      <c r="Y78" s="109"/>
      <c r="Z78" s="109"/>
      <c r="AA78" s="109"/>
      <c r="AB78" s="109"/>
      <c r="AC78" s="109"/>
      <c r="AD78" s="109"/>
      <c r="AE78" s="109"/>
      <c r="AF78" s="109"/>
      <c r="AG78" s="109"/>
      <c r="AH78" s="109"/>
      <c r="AI78" s="109"/>
      <c r="AJ78" s="109"/>
      <c r="AK78" s="109"/>
      <c r="AL78" s="109"/>
      <c r="AM78" s="109"/>
      <c r="AN78" s="109"/>
      <c r="AO78" s="109"/>
      <c r="AP78" s="109"/>
      <c r="AQ78" s="109"/>
      <c r="AR78" s="109"/>
      <c r="AS78" s="109">
        <f t="shared" si="49"/>
        <v>0</v>
      </c>
      <c r="AT78" s="109">
        <v>0</v>
      </c>
      <c r="AU78" s="109"/>
      <c r="AV78" s="109"/>
      <c r="AW78" s="109"/>
      <c r="AX78" s="109"/>
      <c r="AY78" s="109">
        <f t="shared" si="50"/>
        <v>0</v>
      </c>
      <c r="AZ78" s="109"/>
      <c r="BB78" s="109"/>
      <c r="BC78" s="109"/>
      <c r="BD78" s="109"/>
      <c r="BE78" s="109"/>
      <c r="BF78" s="109"/>
      <c r="BG78" s="109">
        <f t="shared" si="51"/>
        <v>0</v>
      </c>
    </row>
    <row r="79" spans="1:59">
      <c r="A79" s="229" t="s">
        <v>68</v>
      </c>
      <c r="B79" s="227" t="s">
        <v>972</v>
      </c>
      <c r="C79" s="109">
        <v>0</v>
      </c>
      <c r="D79" s="109">
        <f t="shared" si="41"/>
        <v>0</v>
      </c>
      <c r="E79" s="109">
        <f t="shared" si="42"/>
        <v>0</v>
      </c>
      <c r="F79" s="109">
        <f t="shared" si="43"/>
        <v>0</v>
      </c>
      <c r="G79" s="157">
        <v>0</v>
      </c>
      <c r="H79" s="109">
        <f>'CK GASTOS OSN AC MES 1'!BI$39</f>
        <v>0</v>
      </c>
      <c r="I79" s="109">
        <f>'CK GASTOS OSN AC MES 2'!BI$101</f>
        <v>0</v>
      </c>
      <c r="J79" s="109">
        <f>'CK GASTOS OSN AC MES 3'!BI$102</f>
        <v>0</v>
      </c>
      <c r="K79" s="109">
        <f t="shared" si="44"/>
        <v>0</v>
      </c>
      <c r="L79" s="109">
        <f t="shared" si="45"/>
        <v>0</v>
      </c>
      <c r="M79" s="109">
        <f>+'Cert.OSN AC'!BF14</f>
        <v>0</v>
      </c>
      <c r="N79" s="109">
        <f t="shared" si="52"/>
        <v>0</v>
      </c>
      <c r="O79" s="753">
        <f t="shared" si="46"/>
        <v>0</v>
      </c>
      <c r="P79" s="753">
        <f t="shared" si="47"/>
        <v>0</v>
      </c>
      <c r="Q79" s="753">
        <f t="shared" si="48"/>
        <v>0</v>
      </c>
      <c r="R79" s="109"/>
      <c r="S79" s="109"/>
      <c r="T79" s="109"/>
      <c r="U79" s="109"/>
      <c r="V79" s="109"/>
      <c r="W79" s="109"/>
      <c r="X79" s="109"/>
      <c r="Y79" s="109"/>
      <c r="Z79" s="109"/>
      <c r="AA79" s="109"/>
      <c r="AB79" s="109"/>
      <c r="AC79" s="109"/>
      <c r="AD79" s="109"/>
      <c r="AE79" s="109"/>
      <c r="AF79" s="109"/>
      <c r="AG79" s="109"/>
      <c r="AH79" s="109"/>
      <c r="AI79" s="109"/>
      <c r="AJ79" s="109"/>
      <c r="AK79" s="109"/>
      <c r="AL79" s="109"/>
      <c r="AM79" s="109"/>
      <c r="AN79" s="109"/>
      <c r="AO79" s="109"/>
      <c r="AP79" s="109"/>
      <c r="AQ79" s="109"/>
      <c r="AR79" s="109"/>
      <c r="AS79" s="109">
        <f t="shared" si="49"/>
        <v>0</v>
      </c>
      <c r="AT79" s="109">
        <v>0</v>
      </c>
      <c r="AU79" s="109"/>
      <c r="AV79" s="109"/>
      <c r="AW79" s="109"/>
      <c r="AX79" s="109"/>
      <c r="AY79" s="109">
        <f t="shared" si="50"/>
        <v>0</v>
      </c>
      <c r="AZ79" s="109"/>
      <c r="BB79" s="109"/>
      <c r="BC79" s="109"/>
      <c r="BD79" s="109"/>
      <c r="BE79" s="109"/>
      <c r="BF79" s="109"/>
      <c r="BG79" s="109">
        <f t="shared" si="51"/>
        <v>0</v>
      </c>
    </row>
    <row r="80" spans="1:59">
      <c r="A80" s="229" t="s">
        <v>69</v>
      </c>
      <c r="B80" s="227" t="s">
        <v>973</v>
      </c>
      <c r="C80" s="109">
        <v>0</v>
      </c>
      <c r="D80" s="109">
        <f t="shared" si="41"/>
        <v>0</v>
      </c>
      <c r="E80" s="109">
        <f t="shared" si="42"/>
        <v>0</v>
      </c>
      <c r="F80" s="109">
        <f t="shared" si="43"/>
        <v>0</v>
      </c>
      <c r="G80" s="157">
        <v>0</v>
      </c>
      <c r="H80" s="109">
        <f>'CK GASTOS OSN AC MES 1'!BJ$39</f>
        <v>0</v>
      </c>
      <c r="I80" s="109">
        <f>'CK GASTOS OSN AC MES 2'!BJ$101</f>
        <v>0</v>
      </c>
      <c r="J80" s="109">
        <f>'CK GASTOS OSN AC MES 3'!BJ$102</f>
        <v>0</v>
      </c>
      <c r="K80" s="109">
        <f t="shared" si="44"/>
        <v>0</v>
      </c>
      <c r="L80" s="109">
        <f t="shared" si="45"/>
        <v>0</v>
      </c>
      <c r="M80" s="109">
        <f>+'Cert.OSN AC'!BG14</f>
        <v>0</v>
      </c>
      <c r="N80" s="109">
        <f t="shared" si="52"/>
        <v>0</v>
      </c>
      <c r="O80" s="753">
        <f t="shared" si="46"/>
        <v>0</v>
      </c>
      <c r="P80" s="753">
        <f t="shared" si="47"/>
        <v>0</v>
      </c>
      <c r="Q80" s="753">
        <f t="shared" si="48"/>
        <v>0</v>
      </c>
      <c r="R80" s="109"/>
      <c r="S80" s="109"/>
      <c r="T80" s="109"/>
      <c r="U80" s="109"/>
      <c r="V80" s="109"/>
      <c r="W80" s="109"/>
      <c r="X80" s="109"/>
      <c r="Y80" s="109"/>
      <c r="Z80" s="109"/>
      <c r="AA80" s="109"/>
      <c r="AB80" s="109"/>
      <c r="AC80" s="109"/>
      <c r="AD80" s="109"/>
      <c r="AE80" s="109"/>
      <c r="AF80" s="109"/>
      <c r="AG80" s="109"/>
      <c r="AH80" s="109"/>
      <c r="AI80" s="109"/>
      <c r="AJ80" s="109"/>
      <c r="AK80" s="109"/>
      <c r="AL80" s="109"/>
      <c r="AM80" s="109"/>
      <c r="AN80" s="109"/>
      <c r="AO80" s="109"/>
      <c r="AP80" s="109"/>
      <c r="AQ80" s="109"/>
      <c r="AR80" s="109"/>
      <c r="AS80" s="109">
        <f t="shared" si="49"/>
        <v>0</v>
      </c>
      <c r="AT80" s="109">
        <v>0</v>
      </c>
      <c r="AU80" s="109"/>
      <c r="AV80" s="109"/>
      <c r="AW80" s="109"/>
      <c r="AX80" s="109"/>
      <c r="AY80" s="109">
        <f t="shared" si="50"/>
        <v>0</v>
      </c>
      <c r="AZ80" s="109"/>
      <c r="BB80" s="109"/>
      <c r="BC80" s="109"/>
      <c r="BD80" s="109"/>
      <c r="BE80" s="109"/>
      <c r="BF80" s="109"/>
      <c r="BG80" s="109">
        <f t="shared" si="51"/>
        <v>0</v>
      </c>
    </row>
    <row r="81" spans="1:62">
      <c r="A81" s="229" t="s">
        <v>70</v>
      </c>
      <c r="B81" s="227" t="s">
        <v>974</v>
      </c>
      <c r="C81" s="109">
        <v>0</v>
      </c>
      <c r="D81" s="109">
        <f t="shared" si="41"/>
        <v>0</v>
      </c>
      <c r="E81" s="109">
        <f t="shared" si="42"/>
        <v>0</v>
      </c>
      <c r="F81" s="109">
        <f t="shared" si="43"/>
        <v>0</v>
      </c>
      <c r="G81" s="157">
        <v>0</v>
      </c>
      <c r="H81" s="109">
        <f>'CK GASTOS OSN AC MES 1'!BK$39</f>
        <v>0</v>
      </c>
      <c r="I81" s="109">
        <f>'CK GASTOS OSN AC MES 2'!BK$101</f>
        <v>0</v>
      </c>
      <c r="J81" s="109">
        <f>'CK GASTOS OSN AC MES 3'!BK$102</f>
        <v>0</v>
      </c>
      <c r="K81" s="109">
        <f t="shared" si="44"/>
        <v>0</v>
      </c>
      <c r="L81" s="109">
        <f t="shared" si="45"/>
        <v>0</v>
      </c>
      <c r="M81" s="109">
        <f>+'Cert.OSN AC'!BH14</f>
        <v>0</v>
      </c>
      <c r="N81" s="109">
        <f t="shared" si="52"/>
        <v>0</v>
      </c>
      <c r="O81" s="753">
        <f t="shared" si="46"/>
        <v>0</v>
      </c>
      <c r="P81" s="753">
        <f t="shared" si="47"/>
        <v>0</v>
      </c>
      <c r="Q81" s="753">
        <f t="shared" si="48"/>
        <v>0</v>
      </c>
      <c r="R81" s="109"/>
      <c r="S81" s="109"/>
      <c r="T81" s="109"/>
      <c r="U81" s="109"/>
      <c r="V81" s="109"/>
      <c r="W81" s="109"/>
      <c r="X81" s="109"/>
      <c r="Y81" s="109"/>
      <c r="Z81" s="109"/>
      <c r="AA81" s="109"/>
      <c r="AB81" s="109"/>
      <c r="AC81" s="109"/>
      <c r="AD81" s="109"/>
      <c r="AE81" s="109"/>
      <c r="AF81" s="109"/>
      <c r="AG81" s="109"/>
      <c r="AH81" s="109"/>
      <c r="AI81" s="109"/>
      <c r="AJ81" s="109"/>
      <c r="AK81" s="109"/>
      <c r="AL81" s="109"/>
      <c r="AM81" s="109"/>
      <c r="AN81" s="109"/>
      <c r="AO81" s="109"/>
      <c r="AP81" s="109"/>
      <c r="AQ81" s="109"/>
      <c r="AR81" s="109"/>
      <c r="AS81" s="109">
        <f t="shared" si="49"/>
        <v>0</v>
      </c>
      <c r="AT81" s="109">
        <v>0</v>
      </c>
      <c r="AU81" s="109"/>
      <c r="AV81" s="109"/>
      <c r="AW81" s="109"/>
      <c r="AX81" s="109"/>
      <c r="AY81" s="109">
        <f t="shared" si="50"/>
        <v>0</v>
      </c>
      <c r="AZ81" s="109"/>
      <c r="BB81" s="109"/>
      <c r="BC81" s="109"/>
      <c r="BD81" s="109"/>
      <c r="BE81" s="109"/>
      <c r="BF81" s="109"/>
      <c r="BG81" s="109">
        <f t="shared" si="51"/>
        <v>0</v>
      </c>
    </row>
    <row r="82" spans="1:62">
      <c r="A82" s="229" t="s">
        <v>71</v>
      </c>
      <c r="B82" s="227" t="s">
        <v>975</v>
      </c>
      <c r="C82" s="109">
        <v>0</v>
      </c>
      <c r="D82" s="109">
        <f t="shared" si="41"/>
        <v>0</v>
      </c>
      <c r="E82" s="109">
        <f t="shared" si="42"/>
        <v>0</v>
      </c>
      <c r="F82" s="109">
        <f t="shared" si="43"/>
        <v>0</v>
      </c>
      <c r="G82" s="157">
        <v>0</v>
      </c>
      <c r="H82" s="109">
        <f>'CK GASTOS OSN AC MES 1'!BL$39</f>
        <v>0</v>
      </c>
      <c r="I82" s="109">
        <f>'CK GASTOS OSN AC MES 2'!BL$101</f>
        <v>0</v>
      </c>
      <c r="J82" s="109">
        <f>'CK GASTOS OSN AC MES 3'!BL$102</f>
        <v>0</v>
      </c>
      <c r="K82" s="109">
        <f t="shared" si="44"/>
        <v>0</v>
      </c>
      <c r="L82" s="109">
        <f t="shared" si="45"/>
        <v>0</v>
      </c>
      <c r="M82" s="109">
        <f>+'Cert.OSN AC'!BI14</f>
        <v>0</v>
      </c>
      <c r="N82" s="109">
        <f t="shared" si="52"/>
        <v>0</v>
      </c>
      <c r="O82" s="753">
        <f t="shared" si="46"/>
        <v>0</v>
      </c>
      <c r="P82" s="753">
        <f t="shared" si="47"/>
        <v>0</v>
      </c>
      <c r="Q82" s="753">
        <f t="shared" si="48"/>
        <v>0</v>
      </c>
      <c r="R82" s="109"/>
      <c r="S82" s="109"/>
      <c r="U82" s="109"/>
      <c r="V82" s="109"/>
      <c r="W82" s="109"/>
      <c r="X82" s="109"/>
      <c r="Y82" s="109"/>
      <c r="Z82" s="109"/>
      <c r="AA82" s="109"/>
      <c r="AB82" s="109"/>
      <c r="AC82" s="109"/>
      <c r="AD82" s="109"/>
      <c r="AE82" s="109"/>
      <c r="AF82" s="109"/>
      <c r="AG82" s="109"/>
      <c r="AH82" s="109"/>
      <c r="AI82" s="109"/>
      <c r="AJ82" s="109"/>
      <c r="AK82" s="109"/>
      <c r="AL82" s="109"/>
      <c r="AM82" s="109"/>
      <c r="AN82" s="109"/>
      <c r="AO82" s="109"/>
      <c r="AP82" s="109"/>
      <c r="AQ82" s="109"/>
      <c r="AR82" s="109"/>
      <c r="AS82" s="109">
        <f t="shared" si="49"/>
        <v>0</v>
      </c>
      <c r="AT82" s="109">
        <v>0</v>
      </c>
      <c r="AU82" s="109"/>
      <c r="AV82" s="109"/>
      <c r="AW82" s="109"/>
      <c r="AX82" s="109"/>
      <c r="AY82" s="109">
        <f t="shared" si="50"/>
        <v>0</v>
      </c>
      <c r="AZ82" s="109"/>
      <c r="BB82" s="109"/>
      <c r="BC82" s="109"/>
      <c r="BD82" s="109"/>
      <c r="BE82" s="109"/>
      <c r="BF82" s="109"/>
      <c r="BG82" s="109">
        <f t="shared" si="51"/>
        <v>0</v>
      </c>
    </row>
    <row r="83" spans="1:62">
      <c r="A83" s="229" t="s">
        <v>72</v>
      </c>
      <c r="B83" s="227" t="s">
        <v>976</v>
      </c>
      <c r="C83" s="109">
        <v>0</v>
      </c>
      <c r="D83" s="109">
        <f t="shared" si="41"/>
        <v>0</v>
      </c>
      <c r="E83" s="109">
        <f t="shared" si="42"/>
        <v>0</v>
      </c>
      <c r="F83" s="109">
        <f t="shared" si="43"/>
        <v>0</v>
      </c>
      <c r="G83" s="157">
        <v>0</v>
      </c>
      <c r="H83" s="109">
        <f>'CK GASTOS OSN AC MES 1'!BM$39</f>
        <v>0</v>
      </c>
      <c r="I83" s="109">
        <f>'CK GASTOS OSN AC MES 2'!BM$101</f>
        <v>0</v>
      </c>
      <c r="J83" s="109">
        <f>'CK GASTOS OSN AC MES 3'!BM$102</f>
        <v>0</v>
      </c>
      <c r="K83" s="109">
        <f t="shared" si="44"/>
        <v>0</v>
      </c>
      <c r="L83" s="109">
        <f t="shared" si="45"/>
        <v>0</v>
      </c>
      <c r="M83" s="109">
        <f>+'Cert.OSN AC'!BJ14</f>
        <v>0</v>
      </c>
      <c r="N83" s="109">
        <f t="shared" si="52"/>
        <v>0</v>
      </c>
      <c r="O83" s="753">
        <f t="shared" si="46"/>
        <v>0</v>
      </c>
      <c r="P83" s="753">
        <f t="shared" si="47"/>
        <v>0</v>
      </c>
      <c r="Q83" s="753">
        <f t="shared" si="48"/>
        <v>0</v>
      </c>
      <c r="R83" s="109"/>
      <c r="S83" s="109"/>
      <c r="T83" s="109"/>
      <c r="U83" s="109"/>
      <c r="V83" s="109"/>
      <c r="W83" s="109"/>
      <c r="X83" s="109"/>
      <c r="Y83" s="109"/>
      <c r="Z83" s="109"/>
      <c r="AA83" s="109"/>
      <c r="AB83" s="109"/>
      <c r="AC83" s="109"/>
      <c r="AD83" s="109"/>
      <c r="AE83" s="109"/>
      <c r="AF83" s="109"/>
      <c r="AG83" s="109"/>
      <c r="AH83" s="109"/>
      <c r="AI83" s="109"/>
      <c r="AJ83" s="109"/>
      <c r="AK83" s="109"/>
      <c r="AL83" s="109"/>
      <c r="AM83" s="109"/>
      <c r="AN83" s="109"/>
      <c r="AO83" s="109"/>
      <c r="AP83" s="109"/>
      <c r="AQ83" s="109"/>
      <c r="AR83" s="109"/>
      <c r="AS83" s="109">
        <f t="shared" si="49"/>
        <v>0</v>
      </c>
      <c r="AT83" s="109">
        <v>0</v>
      </c>
      <c r="AU83" s="109"/>
      <c r="AV83" s="109"/>
      <c r="AW83" s="109"/>
      <c r="AX83" s="109"/>
      <c r="AY83" s="109">
        <f t="shared" si="50"/>
        <v>0</v>
      </c>
      <c r="AZ83" s="109"/>
      <c r="BB83" s="109"/>
      <c r="BC83" s="109"/>
      <c r="BD83" s="109"/>
      <c r="BE83" s="109"/>
      <c r="BF83" s="109"/>
      <c r="BG83" s="109">
        <f t="shared" si="51"/>
        <v>0</v>
      </c>
    </row>
    <row r="84" spans="1:62">
      <c r="A84" s="229" t="s">
        <v>73</v>
      </c>
      <c r="B84" s="227" t="s">
        <v>977</v>
      </c>
      <c r="C84" s="109">
        <v>0</v>
      </c>
      <c r="D84" s="109">
        <f t="shared" si="41"/>
        <v>0</v>
      </c>
      <c r="E84" s="109">
        <f t="shared" si="42"/>
        <v>0</v>
      </c>
      <c r="F84" s="109">
        <f t="shared" si="43"/>
        <v>0</v>
      </c>
      <c r="G84" s="157">
        <v>0</v>
      </c>
      <c r="H84" s="109">
        <f>'CK GASTOS OSN AC MES 1'!BN$39</f>
        <v>0</v>
      </c>
      <c r="I84" s="109">
        <f>'CK GASTOS OSN AC MES 2'!BN$101</f>
        <v>0</v>
      </c>
      <c r="J84" s="109">
        <f>'CK GASTOS OSN AC MES 3'!BN$102</f>
        <v>0</v>
      </c>
      <c r="K84" s="109">
        <f t="shared" si="44"/>
        <v>0</v>
      </c>
      <c r="L84" s="109">
        <f t="shared" si="45"/>
        <v>0</v>
      </c>
      <c r="M84" s="109">
        <f>+'Cert.OSN AC'!BK14</f>
        <v>0</v>
      </c>
      <c r="N84" s="109">
        <f t="shared" si="52"/>
        <v>0</v>
      </c>
      <c r="O84" s="753">
        <f t="shared" si="46"/>
        <v>0</v>
      </c>
      <c r="P84" s="753">
        <f t="shared" si="47"/>
        <v>0</v>
      </c>
      <c r="Q84" s="753">
        <f t="shared" si="48"/>
        <v>0</v>
      </c>
      <c r="R84" s="109"/>
      <c r="S84" s="109"/>
      <c r="T84" s="109"/>
      <c r="U84" s="109"/>
      <c r="V84" s="109"/>
      <c r="W84" s="109"/>
      <c r="X84" s="109"/>
      <c r="Y84" s="109"/>
      <c r="Z84" s="109"/>
      <c r="AA84" s="109"/>
      <c r="AB84" s="109"/>
      <c r="AC84" s="109"/>
      <c r="AD84" s="109"/>
      <c r="AE84" s="109"/>
      <c r="AF84" s="109"/>
      <c r="AG84" s="109"/>
      <c r="AH84" s="109"/>
      <c r="AI84" s="109"/>
      <c r="AJ84" s="109"/>
      <c r="AK84" s="109"/>
      <c r="AL84" s="109"/>
      <c r="AM84" s="109"/>
      <c r="AN84" s="109"/>
      <c r="AO84" s="109"/>
      <c r="AP84" s="109"/>
      <c r="AQ84" s="109"/>
      <c r="AR84" s="109"/>
      <c r="AS84" s="109">
        <f t="shared" si="49"/>
        <v>0</v>
      </c>
      <c r="AT84" s="109">
        <v>0</v>
      </c>
      <c r="AU84" s="109"/>
      <c r="AV84" s="109"/>
      <c r="AW84" s="109"/>
      <c r="AX84" s="109"/>
      <c r="AY84" s="109">
        <f t="shared" si="50"/>
        <v>0</v>
      </c>
      <c r="AZ84" s="109"/>
      <c r="BB84" s="109"/>
      <c r="BC84" s="109"/>
      <c r="BD84" s="109"/>
      <c r="BE84" s="109"/>
      <c r="BF84" s="109"/>
      <c r="BG84" s="109">
        <f t="shared" si="51"/>
        <v>0</v>
      </c>
    </row>
    <row r="85" spans="1:62">
      <c r="A85" s="229" t="s">
        <v>74</v>
      </c>
      <c r="B85" s="227" t="s">
        <v>978</v>
      </c>
      <c r="C85" s="109">
        <v>0</v>
      </c>
      <c r="D85" s="109">
        <f t="shared" si="41"/>
        <v>0</v>
      </c>
      <c r="E85" s="109">
        <f t="shared" si="42"/>
        <v>0</v>
      </c>
      <c r="F85" s="109">
        <f t="shared" si="43"/>
        <v>0</v>
      </c>
      <c r="G85" s="157">
        <v>0</v>
      </c>
      <c r="H85" s="109">
        <f>'CK GASTOS OSN AC MES 1'!BO$39</f>
        <v>0</v>
      </c>
      <c r="I85" s="109">
        <f>'CK GASTOS OSN AC MES 2'!BO$101</f>
        <v>0</v>
      </c>
      <c r="J85" s="109">
        <f>'CK GASTOS OSN AC MES 3'!BO$102</f>
        <v>0</v>
      </c>
      <c r="K85" s="109">
        <f t="shared" si="44"/>
        <v>0</v>
      </c>
      <c r="L85" s="109">
        <f t="shared" si="45"/>
        <v>0</v>
      </c>
      <c r="M85" s="109">
        <f>+'Cert.OSN AC'!BL14</f>
        <v>0</v>
      </c>
      <c r="N85" s="109">
        <f t="shared" si="52"/>
        <v>0</v>
      </c>
      <c r="O85" s="753">
        <f t="shared" si="46"/>
        <v>0</v>
      </c>
      <c r="P85" s="753">
        <f t="shared" si="47"/>
        <v>0</v>
      </c>
      <c r="Q85" s="753">
        <f t="shared" si="48"/>
        <v>0</v>
      </c>
      <c r="R85" s="109"/>
      <c r="S85" s="109"/>
      <c r="T85" s="109"/>
      <c r="U85" s="109"/>
      <c r="V85" s="109"/>
      <c r="W85" s="109"/>
      <c r="X85" s="109"/>
      <c r="Y85" s="109"/>
      <c r="Z85" s="109"/>
      <c r="AA85" s="109"/>
      <c r="AB85" s="109"/>
      <c r="AC85" s="109"/>
      <c r="AD85" s="109"/>
      <c r="AE85" s="109"/>
      <c r="AF85" s="109"/>
      <c r="AG85" s="109"/>
      <c r="AH85" s="109"/>
      <c r="AI85" s="109"/>
      <c r="AJ85" s="109"/>
      <c r="AK85" s="109"/>
      <c r="AL85" s="109"/>
      <c r="AM85" s="109"/>
      <c r="AN85" s="109"/>
      <c r="AO85" s="109"/>
      <c r="AP85" s="109"/>
      <c r="AQ85" s="109"/>
      <c r="AR85" s="109"/>
      <c r="AS85" s="109">
        <f t="shared" si="49"/>
        <v>0</v>
      </c>
      <c r="AT85" s="109">
        <v>0</v>
      </c>
      <c r="AU85" s="109"/>
      <c r="AV85" s="109"/>
      <c r="AW85" s="109"/>
      <c r="AX85" s="109"/>
      <c r="AY85" s="109">
        <f t="shared" si="50"/>
        <v>0</v>
      </c>
      <c r="AZ85" s="109"/>
      <c r="BB85" s="109"/>
      <c r="BC85" s="109"/>
      <c r="BD85" s="109"/>
      <c r="BE85" s="109"/>
      <c r="BF85" s="109"/>
      <c r="BG85" s="109">
        <f t="shared" si="51"/>
        <v>0</v>
      </c>
    </row>
    <row r="86" spans="1:62">
      <c r="A86" s="229" t="s">
        <v>75</v>
      </c>
      <c r="B86" s="227" t="s">
        <v>979</v>
      </c>
      <c r="C86" s="109">
        <v>0</v>
      </c>
      <c r="D86" s="109">
        <f t="shared" si="41"/>
        <v>0</v>
      </c>
      <c r="E86" s="109">
        <f t="shared" si="42"/>
        <v>0</v>
      </c>
      <c r="F86" s="109">
        <f t="shared" si="43"/>
        <v>0</v>
      </c>
      <c r="G86" s="157">
        <v>0</v>
      </c>
      <c r="H86" s="109">
        <f>'CK GASTOS OSN AC MES 1'!BP$39</f>
        <v>0</v>
      </c>
      <c r="I86" s="109">
        <f>'CK GASTOS OSN AC MES 2'!BP$101</f>
        <v>0</v>
      </c>
      <c r="J86" s="109">
        <f>'CK GASTOS OSN AC MES 3'!BP$102</f>
        <v>0</v>
      </c>
      <c r="K86" s="109">
        <f t="shared" si="44"/>
        <v>0</v>
      </c>
      <c r="L86" s="109">
        <f t="shared" si="45"/>
        <v>0</v>
      </c>
      <c r="M86" s="109">
        <f>+'Cert.OSN AC'!BM14</f>
        <v>0</v>
      </c>
      <c r="N86" s="109">
        <f t="shared" si="52"/>
        <v>0</v>
      </c>
      <c r="O86" s="753">
        <f t="shared" si="46"/>
        <v>0</v>
      </c>
      <c r="P86" s="753">
        <f t="shared" si="47"/>
        <v>0</v>
      </c>
      <c r="Q86" s="753">
        <f t="shared" si="48"/>
        <v>0</v>
      </c>
      <c r="R86" s="109"/>
      <c r="S86" s="109"/>
      <c r="T86" s="109"/>
      <c r="U86" s="109"/>
      <c r="V86" s="109"/>
      <c r="W86" s="109"/>
      <c r="X86" s="109"/>
      <c r="Y86" s="109"/>
      <c r="Z86" s="109"/>
      <c r="AA86" s="109"/>
      <c r="AB86" s="109"/>
      <c r="AC86" s="109"/>
      <c r="AD86" s="109"/>
      <c r="AE86" s="109"/>
      <c r="AF86" s="109"/>
      <c r="AG86" s="109"/>
      <c r="AH86" s="109"/>
      <c r="AI86" s="109"/>
      <c r="AJ86" s="109"/>
      <c r="AK86" s="109"/>
      <c r="AL86" s="109"/>
      <c r="AM86" s="109"/>
      <c r="AN86" s="109"/>
      <c r="AO86" s="109"/>
      <c r="AP86" s="109"/>
      <c r="AQ86" s="109"/>
      <c r="AR86" s="109"/>
      <c r="AS86" s="109">
        <f t="shared" si="49"/>
        <v>0</v>
      </c>
      <c r="AT86" s="109">
        <v>0</v>
      </c>
      <c r="AU86" s="109"/>
      <c r="AV86" s="109"/>
      <c r="AW86" s="109"/>
      <c r="AX86" s="109"/>
      <c r="AY86" s="109">
        <f t="shared" si="50"/>
        <v>0</v>
      </c>
      <c r="AZ86" s="109"/>
      <c r="BB86" s="109"/>
      <c r="BC86" s="109"/>
      <c r="BD86" s="109"/>
      <c r="BE86" s="109"/>
      <c r="BF86" s="109"/>
      <c r="BG86" s="109">
        <f t="shared" si="51"/>
        <v>0</v>
      </c>
    </row>
    <row r="87" spans="1:62">
      <c r="A87" s="229" t="s">
        <v>76</v>
      </c>
      <c r="B87" s="227" t="s">
        <v>980</v>
      </c>
      <c r="C87" s="109">
        <v>0</v>
      </c>
      <c r="D87" s="109">
        <f t="shared" si="41"/>
        <v>0</v>
      </c>
      <c r="E87" s="109">
        <f t="shared" si="42"/>
        <v>0</v>
      </c>
      <c r="F87" s="109">
        <f t="shared" si="43"/>
        <v>0</v>
      </c>
      <c r="G87" s="157">
        <v>0</v>
      </c>
      <c r="H87" s="109">
        <f>'CK GASTOS OSN AC MES 1'!BQ$39</f>
        <v>0</v>
      </c>
      <c r="I87" s="109">
        <f>'CK GASTOS OSN AC MES 2'!BQ$101</f>
        <v>0</v>
      </c>
      <c r="J87" s="109">
        <f>'CK GASTOS OSN AC MES 3'!BQ$102</f>
        <v>0</v>
      </c>
      <c r="K87" s="109">
        <f t="shared" si="44"/>
        <v>0</v>
      </c>
      <c r="L87" s="109">
        <f t="shared" si="45"/>
        <v>0</v>
      </c>
      <c r="M87" s="109">
        <f>+'Cert.OSN AC'!BN14</f>
        <v>0</v>
      </c>
      <c r="N87" s="109">
        <f t="shared" si="52"/>
        <v>0</v>
      </c>
      <c r="O87" s="753">
        <f t="shared" si="46"/>
        <v>0</v>
      </c>
      <c r="P87" s="753">
        <f t="shared" si="47"/>
        <v>0</v>
      </c>
      <c r="Q87" s="753">
        <f t="shared" si="48"/>
        <v>0</v>
      </c>
      <c r="R87" s="109"/>
      <c r="S87" s="109"/>
      <c r="T87" s="109"/>
      <c r="U87" s="109"/>
      <c r="V87" s="109"/>
      <c r="W87" s="109"/>
      <c r="X87" s="109"/>
      <c r="Y87" s="109"/>
      <c r="Z87" s="109"/>
      <c r="AA87" s="109"/>
      <c r="AB87" s="109"/>
      <c r="AC87" s="109"/>
      <c r="AD87" s="109"/>
      <c r="AE87" s="109"/>
      <c r="AF87" s="109"/>
      <c r="AG87" s="109"/>
      <c r="AH87" s="109"/>
      <c r="AI87" s="109"/>
      <c r="AJ87" s="109"/>
      <c r="AK87" s="109"/>
      <c r="AL87" s="109"/>
      <c r="AM87" s="109"/>
      <c r="AN87" s="109"/>
      <c r="AO87" s="109"/>
      <c r="AP87" s="109"/>
      <c r="AQ87" s="109"/>
      <c r="AR87" s="109"/>
      <c r="AS87" s="109">
        <f t="shared" si="49"/>
        <v>0</v>
      </c>
      <c r="AT87" s="109">
        <v>0</v>
      </c>
      <c r="AU87" s="109"/>
      <c r="AV87" s="109"/>
      <c r="AW87" s="109"/>
      <c r="AX87" s="109"/>
      <c r="AY87" s="109">
        <f t="shared" si="50"/>
        <v>0</v>
      </c>
      <c r="AZ87" s="109"/>
      <c r="BB87" s="109"/>
      <c r="BC87" s="109"/>
      <c r="BD87" s="109"/>
      <c r="BE87" s="109"/>
      <c r="BF87" s="109"/>
      <c r="BG87" s="109">
        <f t="shared" si="51"/>
        <v>0</v>
      </c>
    </row>
    <row r="88" spans="1:62">
      <c r="A88" s="229" t="s">
        <v>77</v>
      </c>
      <c r="B88" s="227" t="s">
        <v>981</v>
      </c>
      <c r="C88" s="109">
        <v>0</v>
      </c>
      <c r="D88" s="109">
        <f t="shared" si="41"/>
        <v>0</v>
      </c>
      <c r="E88" s="109">
        <f t="shared" si="42"/>
        <v>0</v>
      </c>
      <c r="F88" s="109">
        <f t="shared" si="43"/>
        <v>0</v>
      </c>
      <c r="G88" s="157">
        <v>0</v>
      </c>
      <c r="H88" s="109">
        <f>'CK GASTOS OSN AC MES 1'!BR$39</f>
        <v>0</v>
      </c>
      <c r="I88" s="109">
        <f>'CK GASTOS OSN AC MES 2'!BR$101</f>
        <v>0</v>
      </c>
      <c r="J88" s="109">
        <f>'CK GASTOS OSN AC MES 3'!BR$102</f>
        <v>0</v>
      </c>
      <c r="K88" s="109">
        <f t="shared" si="44"/>
        <v>0</v>
      </c>
      <c r="L88" s="109">
        <f t="shared" si="45"/>
        <v>0</v>
      </c>
      <c r="M88" s="109">
        <f>+'Cert.OSN AC'!BO14</f>
        <v>0</v>
      </c>
      <c r="N88" s="109">
        <f t="shared" si="52"/>
        <v>0</v>
      </c>
      <c r="O88" s="753">
        <f t="shared" si="46"/>
        <v>0</v>
      </c>
      <c r="P88" s="753">
        <f t="shared" si="47"/>
        <v>0</v>
      </c>
      <c r="Q88" s="753">
        <f t="shared" si="48"/>
        <v>0</v>
      </c>
      <c r="R88" s="109"/>
      <c r="S88" s="109"/>
      <c r="T88" s="109"/>
      <c r="U88" s="109"/>
      <c r="V88" s="109"/>
      <c r="W88" s="109"/>
      <c r="X88" s="109"/>
      <c r="Y88" s="109"/>
      <c r="Z88" s="109"/>
      <c r="AA88" s="109"/>
      <c r="AB88" s="109"/>
      <c r="AC88" s="109"/>
      <c r="AD88" s="109"/>
      <c r="AE88" s="109"/>
      <c r="AF88" s="109"/>
      <c r="AG88" s="109"/>
      <c r="AH88" s="109"/>
      <c r="AI88" s="109"/>
      <c r="AJ88" s="109"/>
      <c r="AK88" s="109"/>
      <c r="AL88" s="109"/>
      <c r="AM88" s="109"/>
      <c r="AN88" s="109"/>
      <c r="AO88" s="109"/>
      <c r="AP88" s="109"/>
      <c r="AQ88" s="109"/>
      <c r="AR88" s="109"/>
      <c r="AS88" s="109">
        <f t="shared" si="49"/>
        <v>0</v>
      </c>
      <c r="AT88" s="109">
        <v>0</v>
      </c>
      <c r="AU88" s="109"/>
      <c r="AV88" s="109"/>
      <c r="AW88" s="109"/>
      <c r="AX88" s="109"/>
      <c r="AY88" s="109">
        <f t="shared" si="50"/>
        <v>0</v>
      </c>
      <c r="AZ88" s="109"/>
      <c r="BB88" s="109"/>
      <c r="BC88" s="109"/>
      <c r="BD88" s="109"/>
      <c r="BE88" s="109"/>
      <c r="BF88" s="109"/>
      <c r="BG88" s="109">
        <f t="shared" si="51"/>
        <v>0</v>
      </c>
    </row>
    <row r="89" spans="1:62">
      <c r="A89" s="229" t="s">
        <v>78</v>
      </c>
      <c r="B89" s="227" t="s">
        <v>982</v>
      </c>
      <c r="C89" s="109">
        <v>0</v>
      </c>
      <c r="D89" s="109">
        <f t="shared" si="41"/>
        <v>0</v>
      </c>
      <c r="E89" s="109">
        <f t="shared" si="42"/>
        <v>0</v>
      </c>
      <c r="F89" s="109">
        <f t="shared" si="43"/>
        <v>0</v>
      </c>
      <c r="G89" s="157">
        <v>0</v>
      </c>
      <c r="H89" s="109">
        <f>'CK GASTOS OSN AC MES 1'!BS$39</f>
        <v>0</v>
      </c>
      <c r="I89" s="109">
        <f>'CK GASTOS OSN AC MES 2'!BS$101</f>
        <v>0</v>
      </c>
      <c r="J89" s="109">
        <f>'CK GASTOS OSN AC MES 3'!BS$102</f>
        <v>0</v>
      </c>
      <c r="K89" s="109">
        <f t="shared" si="44"/>
        <v>0</v>
      </c>
      <c r="L89" s="109">
        <f t="shared" si="45"/>
        <v>0</v>
      </c>
      <c r="M89" s="109">
        <f>+'Cert.OSN AC'!BP14</f>
        <v>0</v>
      </c>
      <c r="N89" s="109">
        <f t="shared" si="52"/>
        <v>0</v>
      </c>
      <c r="O89" s="753">
        <f t="shared" si="46"/>
        <v>0</v>
      </c>
      <c r="P89" s="753">
        <f t="shared" si="47"/>
        <v>0</v>
      </c>
      <c r="Q89" s="753">
        <f t="shared" si="48"/>
        <v>0</v>
      </c>
      <c r="R89" s="109"/>
      <c r="S89" s="109"/>
      <c r="T89" s="109"/>
      <c r="U89" s="109"/>
      <c r="V89" s="109"/>
      <c r="W89" s="109"/>
      <c r="X89" s="109"/>
      <c r="Y89" s="109"/>
      <c r="Z89" s="109"/>
      <c r="AA89" s="109"/>
      <c r="AB89" s="109"/>
      <c r="AC89" s="109"/>
      <c r="AD89" s="109"/>
      <c r="AE89" s="109"/>
      <c r="AF89" s="109"/>
      <c r="AG89" s="109"/>
      <c r="AH89" s="109"/>
      <c r="AI89" s="109"/>
      <c r="AJ89" s="109"/>
      <c r="AK89" s="109"/>
      <c r="AL89" s="109"/>
      <c r="AM89" s="109"/>
      <c r="AN89" s="109"/>
      <c r="AO89" s="109"/>
      <c r="AP89" s="109"/>
      <c r="AQ89" s="109"/>
      <c r="AR89" s="109"/>
      <c r="AS89" s="109">
        <f t="shared" si="49"/>
        <v>0</v>
      </c>
      <c r="AT89" s="109">
        <v>0</v>
      </c>
      <c r="AU89" s="109"/>
      <c r="AV89" s="109"/>
      <c r="AW89" s="109"/>
      <c r="AX89" s="109"/>
      <c r="AY89" s="109">
        <f t="shared" si="50"/>
        <v>0</v>
      </c>
      <c r="AZ89" s="109"/>
      <c r="BB89" s="109"/>
      <c r="BC89" s="109"/>
      <c r="BD89" s="109"/>
      <c r="BE89" s="109"/>
      <c r="BF89" s="109"/>
      <c r="BG89" s="109">
        <f t="shared" si="51"/>
        <v>0</v>
      </c>
    </row>
    <row r="90" spans="1:62">
      <c r="A90" s="229" t="s">
        <v>79</v>
      </c>
      <c r="B90" s="227" t="s">
        <v>983</v>
      </c>
      <c r="C90" s="109">
        <v>0</v>
      </c>
      <c r="D90" s="109">
        <f t="shared" si="41"/>
        <v>0</v>
      </c>
      <c r="E90" s="109">
        <f t="shared" si="42"/>
        <v>0</v>
      </c>
      <c r="F90" s="109">
        <f t="shared" si="43"/>
        <v>0</v>
      </c>
      <c r="G90" s="157">
        <v>0</v>
      </c>
      <c r="H90" s="109">
        <f>'CK GASTOS OSN AC MES 1'!BT$39</f>
        <v>0</v>
      </c>
      <c r="I90" s="109">
        <f>'CK GASTOS OSN AC MES 2'!BT$101</f>
        <v>0</v>
      </c>
      <c r="J90" s="109">
        <f>'CK GASTOS OSN AC MES 3'!BT$102</f>
        <v>0</v>
      </c>
      <c r="K90" s="109">
        <f t="shared" si="44"/>
        <v>0</v>
      </c>
      <c r="L90" s="109">
        <f t="shared" si="45"/>
        <v>0</v>
      </c>
      <c r="M90" s="109">
        <f>+'Cert.OSN AC'!BQ14</f>
        <v>0</v>
      </c>
      <c r="N90" s="109">
        <f t="shared" si="52"/>
        <v>0</v>
      </c>
      <c r="O90" s="753">
        <f t="shared" si="46"/>
        <v>0</v>
      </c>
      <c r="P90" s="753">
        <f t="shared" si="47"/>
        <v>0</v>
      </c>
      <c r="Q90" s="753">
        <f t="shared" si="48"/>
        <v>0</v>
      </c>
      <c r="R90" s="109"/>
      <c r="S90" s="109"/>
      <c r="T90" s="109"/>
      <c r="U90" s="109"/>
      <c r="V90" s="109"/>
      <c r="W90" s="109"/>
      <c r="X90" s="109"/>
      <c r="Y90" s="109"/>
      <c r="Z90" s="109"/>
      <c r="AA90" s="109"/>
      <c r="AB90" s="109"/>
      <c r="AC90" s="109"/>
      <c r="AD90" s="109"/>
      <c r="AE90" s="109"/>
      <c r="AF90" s="109"/>
      <c r="AG90" s="109"/>
      <c r="AH90" s="109"/>
      <c r="AI90" s="109"/>
      <c r="AJ90" s="109"/>
      <c r="AK90" s="109"/>
      <c r="AL90" s="109"/>
      <c r="AM90" s="109"/>
      <c r="AN90" s="109"/>
      <c r="AO90" s="109"/>
      <c r="AP90" s="109"/>
      <c r="AQ90" s="109"/>
      <c r="AR90" s="109"/>
      <c r="AS90" s="109">
        <f t="shared" si="49"/>
        <v>0</v>
      </c>
      <c r="AT90" s="109">
        <v>0</v>
      </c>
      <c r="AU90" s="109"/>
      <c r="AV90" s="109"/>
      <c r="AW90" s="109"/>
      <c r="AX90" s="109"/>
      <c r="AY90" s="109">
        <f t="shared" si="50"/>
        <v>0</v>
      </c>
      <c r="AZ90" s="109"/>
      <c r="BB90" s="109"/>
      <c r="BC90" s="109"/>
      <c r="BD90" s="109"/>
      <c r="BE90" s="109"/>
      <c r="BF90" s="109"/>
      <c r="BG90" s="109">
        <f t="shared" si="51"/>
        <v>0</v>
      </c>
    </row>
    <row r="91" spans="1:62">
      <c r="A91" s="229" t="s">
        <v>80</v>
      </c>
      <c r="B91" s="227" t="s">
        <v>984</v>
      </c>
      <c r="C91" s="109">
        <v>0</v>
      </c>
      <c r="D91" s="109">
        <f t="shared" si="41"/>
        <v>0</v>
      </c>
      <c r="E91" s="109">
        <f t="shared" si="42"/>
        <v>0</v>
      </c>
      <c r="F91" s="109">
        <f t="shared" si="43"/>
        <v>0</v>
      </c>
      <c r="G91" s="157">
        <v>0</v>
      </c>
      <c r="H91" s="109">
        <f>'CK GASTOS OSN AC MES 1'!BU$39</f>
        <v>0</v>
      </c>
      <c r="I91" s="109">
        <f>'CK GASTOS OSN AC MES 2'!BU$101</f>
        <v>0</v>
      </c>
      <c r="J91" s="109">
        <f>'CK GASTOS OSN AC MES 3'!BU$102</f>
        <v>0</v>
      </c>
      <c r="K91" s="109">
        <f t="shared" si="44"/>
        <v>0</v>
      </c>
      <c r="L91" s="109">
        <f t="shared" si="45"/>
        <v>0</v>
      </c>
      <c r="M91" s="109">
        <f>+'Cert.OSN AC'!BR14</f>
        <v>0</v>
      </c>
      <c r="N91" s="109">
        <f t="shared" si="52"/>
        <v>0</v>
      </c>
      <c r="O91" s="753">
        <f t="shared" si="46"/>
        <v>0</v>
      </c>
      <c r="P91" s="753">
        <f t="shared" si="47"/>
        <v>0</v>
      </c>
      <c r="Q91" s="753">
        <f t="shared" si="48"/>
        <v>0</v>
      </c>
      <c r="R91" s="109"/>
      <c r="S91" s="109"/>
      <c r="T91" s="109"/>
      <c r="U91" s="109"/>
      <c r="V91" s="109"/>
      <c r="W91" s="109"/>
      <c r="X91" s="109"/>
      <c r="Y91" s="109"/>
      <c r="Z91" s="109"/>
      <c r="AA91" s="109"/>
      <c r="AB91" s="109"/>
      <c r="AC91" s="109"/>
      <c r="AD91" s="109"/>
      <c r="AE91" s="109"/>
      <c r="AF91" s="109"/>
      <c r="AG91" s="109"/>
      <c r="AH91" s="109"/>
      <c r="AI91" s="109"/>
      <c r="AJ91" s="109"/>
      <c r="AK91" s="109"/>
      <c r="AL91" s="109"/>
      <c r="AM91" s="109"/>
      <c r="AN91" s="109"/>
      <c r="AO91" s="109"/>
      <c r="AP91" s="109"/>
      <c r="AQ91" s="109"/>
      <c r="AR91" s="109"/>
      <c r="AS91" s="109">
        <f t="shared" si="49"/>
        <v>0</v>
      </c>
      <c r="AT91" s="109">
        <v>0</v>
      </c>
      <c r="AU91" s="109"/>
      <c r="AV91" s="109"/>
      <c r="AW91" s="109"/>
      <c r="AX91" s="109"/>
      <c r="AY91" s="109">
        <f t="shared" si="50"/>
        <v>0</v>
      </c>
      <c r="AZ91" s="109"/>
      <c r="BB91" s="109"/>
      <c r="BC91" s="109"/>
      <c r="BD91" s="109"/>
      <c r="BE91" s="109"/>
      <c r="BF91" s="109"/>
      <c r="BG91" s="109">
        <f t="shared" si="51"/>
        <v>0</v>
      </c>
    </row>
    <row r="92" spans="1:62" s="1" customFormat="1">
      <c r="A92" s="229" t="s">
        <v>81</v>
      </c>
      <c r="B92" s="227" t="s">
        <v>985</v>
      </c>
      <c r="C92" s="109">
        <v>0</v>
      </c>
      <c r="D92" s="109">
        <f t="shared" si="41"/>
        <v>0</v>
      </c>
      <c r="E92" s="109">
        <f t="shared" si="42"/>
        <v>0</v>
      </c>
      <c r="F92" s="109">
        <f t="shared" si="43"/>
        <v>0</v>
      </c>
      <c r="G92" s="157">
        <v>0</v>
      </c>
      <c r="H92" s="109">
        <f>'CK GASTOS OSN AC MES 1'!BV$39</f>
        <v>0</v>
      </c>
      <c r="I92" s="109">
        <f>'CK GASTOS OSN AC MES 2'!BV$101</f>
        <v>0</v>
      </c>
      <c r="J92" s="109">
        <f>'CK GASTOS OSN AC MES 3'!BV$102</f>
        <v>0</v>
      </c>
      <c r="K92" s="109">
        <f t="shared" si="44"/>
        <v>0</v>
      </c>
      <c r="L92" s="109">
        <f t="shared" si="45"/>
        <v>0</v>
      </c>
      <c r="M92" s="109">
        <f>+'Cert.OSN AC'!BS14</f>
        <v>0</v>
      </c>
      <c r="N92" s="109">
        <f t="shared" si="52"/>
        <v>0</v>
      </c>
      <c r="O92" s="753">
        <f t="shared" si="46"/>
        <v>0</v>
      </c>
      <c r="P92" s="753">
        <f t="shared" si="47"/>
        <v>0</v>
      </c>
      <c r="Q92" s="753">
        <f t="shared" si="48"/>
        <v>0</v>
      </c>
      <c r="R92" s="109"/>
      <c r="S92" s="109"/>
      <c r="T92" s="109"/>
      <c r="U92" s="109"/>
      <c r="V92" s="109"/>
      <c r="W92" s="109"/>
      <c r="X92" s="109"/>
      <c r="Y92" s="109"/>
      <c r="Z92" s="109"/>
      <c r="AA92" s="109"/>
      <c r="AB92" s="109"/>
      <c r="AC92" s="109"/>
      <c r="AD92" s="109"/>
      <c r="AE92" s="109"/>
      <c r="AF92" s="109"/>
      <c r="AG92" s="109"/>
      <c r="AH92" s="109"/>
      <c r="AI92" s="109"/>
      <c r="AJ92" s="109"/>
      <c r="AK92" s="109"/>
      <c r="AL92" s="109"/>
      <c r="AM92" s="109"/>
      <c r="AN92" s="109"/>
      <c r="AO92" s="109"/>
      <c r="AP92" s="109"/>
      <c r="AQ92" s="109"/>
      <c r="AR92" s="109"/>
      <c r="AS92" s="109">
        <f t="shared" si="49"/>
        <v>0</v>
      </c>
      <c r="AT92" s="109">
        <v>0</v>
      </c>
      <c r="AU92" s="109"/>
      <c r="AV92" s="109"/>
      <c r="AW92" s="109"/>
      <c r="AX92" s="109"/>
      <c r="AY92" s="109">
        <f t="shared" si="50"/>
        <v>0</v>
      </c>
      <c r="AZ92" s="109"/>
      <c r="BA92" s="109"/>
      <c r="BB92" s="109"/>
      <c r="BC92" s="109"/>
      <c r="BD92" s="109"/>
      <c r="BE92" s="109"/>
      <c r="BF92" s="109"/>
      <c r="BG92" s="109">
        <f t="shared" si="51"/>
        <v>0</v>
      </c>
      <c r="BH92" s="227"/>
      <c r="BI92" s="227"/>
      <c r="BJ92" s="227"/>
    </row>
    <row r="93" spans="1:62">
      <c r="A93" s="229"/>
      <c r="C93" s="109"/>
      <c r="D93" s="109"/>
      <c r="E93" s="109"/>
      <c r="F93" s="109"/>
      <c r="H93" s="109"/>
      <c r="I93" s="109"/>
      <c r="J93" s="109"/>
      <c r="K93" s="109"/>
      <c r="L93" s="109"/>
      <c r="M93" s="109"/>
      <c r="N93" s="109">
        <f t="shared" si="52"/>
        <v>0</v>
      </c>
      <c r="R93" s="109"/>
      <c r="S93" s="109"/>
      <c r="T93" s="109"/>
      <c r="U93" s="109"/>
      <c r="V93" s="109"/>
      <c r="W93" s="109"/>
      <c r="X93" s="109"/>
      <c r="Y93" s="109"/>
      <c r="Z93" s="109"/>
      <c r="AA93" s="109"/>
      <c r="AB93" s="109"/>
      <c r="AC93" s="109"/>
      <c r="AD93" s="109"/>
      <c r="AE93" s="109"/>
      <c r="AF93" s="109"/>
      <c r="AG93" s="109"/>
      <c r="AH93" s="109"/>
      <c r="AI93" s="109"/>
      <c r="AJ93" s="109"/>
      <c r="AK93" s="109"/>
      <c r="AL93" s="109"/>
      <c r="AM93" s="109"/>
      <c r="AN93" s="109"/>
      <c r="AO93" s="109"/>
      <c r="AP93" s="109"/>
      <c r="AQ93" s="109"/>
      <c r="AR93" s="109"/>
      <c r="AS93" s="109"/>
      <c r="AT93" s="109">
        <v>0</v>
      </c>
      <c r="AU93" s="109"/>
      <c r="AV93" s="109"/>
      <c r="AW93" s="109"/>
      <c r="AX93" s="109"/>
      <c r="AY93" s="109"/>
      <c r="AZ93" s="109"/>
      <c r="BB93" s="109"/>
      <c r="BC93" s="109"/>
      <c r="BD93" s="109"/>
      <c r="BE93" s="109"/>
      <c r="BF93" s="109"/>
      <c r="BG93" s="3"/>
    </row>
    <row r="94" spans="1:62">
      <c r="A94" s="774">
        <v>3</v>
      </c>
      <c r="B94" s="207" t="s">
        <v>986</v>
      </c>
      <c r="C94" s="771">
        <f>SUM(C96:C96)</f>
        <v>0</v>
      </c>
      <c r="D94" s="771">
        <f>SUM(D96:D96)</f>
        <v>0</v>
      </c>
      <c r="E94" s="771">
        <f>SUM(E96:E96)</f>
        <v>0</v>
      </c>
      <c r="F94" s="771">
        <f>SUM(F96:F96)</f>
        <v>0</v>
      </c>
      <c r="G94" s="285">
        <v>0</v>
      </c>
      <c r="H94" s="771">
        <f t="shared" ref="H94:X94" si="53">SUM(H96:H96)</f>
        <v>0</v>
      </c>
      <c r="I94" s="771">
        <f t="shared" si="53"/>
        <v>0</v>
      </c>
      <c r="J94" s="771">
        <f t="shared" si="53"/>
        <v>0</v>
      </c>
      <c r="K94" s="771">
        <f t="shared" si="53"/>
        <v>0</v>
      </c>
      <c r="L94" s="771">
        <f t="shared" si="53"/>
        <v>0</v>
      </c>
      <c r="M94" s="771">
        <f t="shared" si="53"/>
        <v>0</v>
      </c>
      <c r="N94" s="771">
        <f t="shared" si="53"/>
        <v>0</v>
      </c>
      <c r="O94" s="771">
        <f t="shared" si="53"/>
        <v>0</v>
      </c>
      <c r="P94" s="771">
        <f t="shared" si="53"/>
        <v>0</v>
      </c>
      <c r="Q94" s="771">
        <f t="shared" si="53"/>
        <v>0</v>
      </c>
      <c r="R94" s="771">
        <f t="shared" si="53"/>
        <v>0</v>
      </c>
      <c r="S94" s="771">
        <f t="shared" si="53"/>
        <v>0</v>
      </c>
      <c r="T94" s="771">
        <f t="shared" si="53"/>
        <v>0</v>
      </c>
      <c r="U94" s="771">
        <f t="shared" si="53"/>
        <v>0</v>
      </c>
      <c r="V94" s="771">
        <f t="shared" si="53"/>
        <v>0</v>
      </c>
      <c r="W94" s="771">
        <f t="shared" si="53"/>
        <v>0</v>
      </c>
      <c r="X94" s="771">
        <f t="shared" si="53"/>
        <v>0</v>
      </c>
      <c r="Y94" s="771"/>
      <c r="Z94" s="771"/>
      <c r="AA94" s="771">
        <f>SUM(AA96:AA96)</f>
        <v>0</v>
      </c>
      <c r="AB94" s="771">
        <f>SUM(AB96:AB96)</f>
        <v>0</v>
      </c>
      <c r="AC94" s="771">
        <f>SUM(AC96:AC96)</f>
        <v>0</v>
      </c>
      <c r="AD94" s="771"/>
      <c r="AE94" s="771">
        <f>SUM(AE96:AE96)</f>
        <v>0</v>
      </c>
      <c r="AF94" s="771">
        <f>SUM(AF96:AF96)</f>
        <v>0</v>
      </c>
      <c r="AG94" s="771">
        <f>SUM(AG96:AG96)</f>
        <v>0</v>
      </c>
      <c r="AH94" s="771">
        <f>SUM(AH96:AH96)</f>
        <v>0</v>
      </c>
      <c r="AI94" s="771"/>
      <c r="AJ94" s="771"/>
      <c r="AK94" s="771"/>
      <c r="AL94" s="771"/>
      <c r="AM94" s="771"/>
      <c r="AN94" s="771"/>
      <c r="AO94" s="771"/>
      <c r="AP94" s="771"/>
      <c r="AQ94" s="771"/>
      <c r="AR94" s="771"/>
      <c r="AS94" s="771">
        <f t="shared" ref="AS94:BB94" si="54">SUM(AS96:AS96)</f>
        <v>0</v>
      </c>
      <c r="AT94" s="109">
        <v>0</v>
      </c>
      <c r="AU94" s="771">
        <f t="shared" si="54"/>
        <v>0</v>
      </c>
      <c r="AV94" s="771">
        <f t="shared" si="54"/>
        <v>0</v>
      </c>
      <c r="AW94" s="771">
        <f t="shared" si="54"/>
        <v>0</v>
      </c>
      <c r="AX94" s="771">
        <f t="shared" si="54"/>
        <v>0</v>
      </c>
      <c r="AY94" s="771">
        <f t="shared" si="54"/>
        <v>0</v>
      </c>
      <c r="AZ94" s="771">
        <f t="shared" si="54"/>
        <v>0</v>
      </c>
      <c r="BA94" s="771">
        <f t="shared" si="54"/>
        <v>0</v>
      </c>
      <c r="BB94" s="771">
        <f t="shared" si="54"/>
        <v>0</v>
      </c>
      <c r="BC94" s="771"/>
      <c r="BD94" s="771"/>
      <c r="BE94" s="771"/>
      <c r="BF94" s="771"/>
      <c r="BG94" s="771">
        <f>SUM(BG96:BG96)</f>
        <v>0</v>
      </c>
    </row>
    <row r="95" spans="1:62">
      <c r="A95" s="229"/>
      <c r="B95" s="109"/>
      <c r="C95" s="109"/>
      <c r="D95" s="109"/>
      <c r="E95" s="109"/>
      <c r="F95" s="109"/>
      <c r="H95" s="109"/>
      <c r="I95" s="109"/>
      <c r="J95" s="109"/>
      <c r="K95" s="109"/>
      <c r="L95" s="109"/>
      <c r="M95" s="109"/>
      <c r="N95" s="109">
        <f t="shared" si="52"/>
        <v>0</v>
      </c>
      <c r="R95" s="109"/>
      <c r="S95" s="109"/>
      <c r="T95" s="109"/>
      <c r="U95" s="109"/>
      <c r="V95" s="109"/>
      <c r="W95" s="109"/>
      <c r="X95" s="109"/>
      <c r="Y95" s="109"/>
      <c r="Z95" s="109"/>
      <c r="AA95" s="109"/>
      <c r="AB95" s="109"/>
      <c r="AC95" s="109"/>
      <c r="AD95" s="109"/>
      <c r="AE95" s="109"/>
      <c r="AF95" s="109"/>
      <c r="AG95" s="109"/>
      <c r="AH95" s="109"/>
      <c r="AI95" s="109"/>
      <c r="AJ95" s="109"/>
      <c r="AK95" s="109"/>
      <c r="AL95" s="109"/>
      <c r="AM95" s="109"/>
      <c r="AN95" s="109"/>
      <c r="AO95" s="109"/>
      <c r="AP95" s="109"/>
      <c r="AQ95" s="109"/>
      <c r="AR95" s="109"/>
      <c r="AS95" s="109"/>
      <c r="AT95" s="109">
        <v>0</v>
      </c>
      <c r="AU95" s="109"/>
      <c r="AV95" s="109"/>
      <c r="AW95" s="109"/>
      <c r="AX95" s="109"/>
      <c r="AY95" s="109"/>
      <c r="AZ95" s="109"/>
      <c r="BB95" s="109"/>
      <c r="BC95" s="109"/>
      <c r="BD95" s="109"/>
      <c r="BE95" s="109"/>
      <c r="BF95" s="109"/>
      <c r="BG95" s="3"/>
    </row>
    <row r="96" spans="1:62">
      <c r="A96" s="229" t="s">
        <v>82</v>
      </c>
      <c r="B96" s="227" t="s">
        <v>987</v>
      </c>
      <c r="C96" s="109">
        <v>0</v>
      </c>
      <c r="D96" s="109">
        <f>+BG96</f>
        <v>0</v>
      </c>
      <c r="E96" s="109">
        <f>+AS96+AY96</f>
        <v>0</v>
      </c>
      <c r="F96" s="109">
        <f>+C96+D96+E96</f>
        <v>0</v>
      </c>
      <c r="G96" s="157">
        <v>0</v>
      </c>
      <c r="H96" s="109">
        <f>'CK GASTOS OSN AC MES 1'!BW39</f>
        <v>0</v>
      </c>
      <c r="I96" s="109">
        <f>'CK GASTOS OSN AC MES 2'!BW$101</f>
        <v>0</v>
      </c>
      <c r="J96" s="109">
        <f>'CK GASTOS OSN AC MES 3'!BW$102</f>
        <v>0</v>
      </c>
      <c r="K96" s="109">
        <v>0</v>
      </c>
      <c r="L96" s="109">
        <f>K96+G96</f>
        <v>0</v>
      </c>
      <c r="M96" s="109">
        <f>+'Cert.OSN AC'!BT14</f>
        <v>0</v>
      </c>
      <c r="N96" s="109">
        <f t="shared" si="52"/>
        <v>0</v>
      </c>
      <c r="O96" s="753">
        <f>F97-L97</f>
        <v>0</v>
      </c>
      <c r="P96" s="753">
        <f>F97-M97</f>
        <v>0</v>
      </c>
      <c r="Q96" s="753">
        <f>IF(N96&gt;0,(F97-L97-N96),(F97-L97+N96))</f>
        <v>0</v>
      </c>
      <c r="R96" s="3"/>
      <c r="S96" s="3"/>
      <c r="T96" s="3"/>
      <c r="U96" s="3"/>
      <c r="V96" s="109"/>
      <c r="W96" s="109"/>
      <c r="X96" s="109"/>
      <c r="Y96" s="109"/>
      <c r="Z96" s="109"/>
      <c r="AA96" s="109"/>
      <c r="AB96" s="109"/>
      <c r="AC96" s="109"/>
      <c r="AD96" s="109"/>
      <c r="AE96" s="109"/>
      <c r="AF96" s="109"/>
      <c r="AG96" s="109"/>
      <c r="AH96" s="109"/>
      <c r="AI96" s="109"/>
      <c r="AJ96" s="109"/>
      <c r="AK96" s="109"/>
      <c r="AL96" s="109"/>
      <c r="AM96" s="109"/>
      <c r="AN96" s="109"/>
      <c r="AO96" s="109"/>
      <c r="AP96" s="109"/>
      <c r="AQ96" s="109"/>
      <c r="AR96" s="109"/>
      <c r="AS96" s="109">
        <f>SUM(R96:AE96)</f>
        <v>0</v>
      </c>
      <c r="AT96" s="109">
        <v>0</v>
      </c>
      <c r="AU96" s="3"/>
      <c r="AV96" s="3"/>
      <c r="AW96" s="3"/>
      <c r="AX96" s="3"/>
      <c r="AY96" s="109">
        <f>+AT96+AU96+AV96+AW96+AX96</f>
        <v>0</v>
      </c>
      <c r="AZ96" s="3"/>
      <c r="BA96" s="3"/>
      <c r="BB96" s="3"/>
      <c r="BC96" s="3"/>
      <c r="BD96" s="3"/>
      <c r="BE96" s="3"/>
      <c r="BF96" s="3"/>
      <c r="BG96" s="109">
        <f>SUM(AZ96:BB96)</f>
        <v>0</v>
      </c>
      <c r="BH96" s="1"/>
      <c r="BI96" s="1"/>
      <c r="BJ96" s="1"/>
    </row>
    <row r="97" spans="1:62">
      <c r="A97" s="229"/>
      <c r="C97" s="109"/>
      <c r="D97" s="109"/>
      <c r="E97" s="109"/>
      <c r="F97" s="109"/>
      <c r="H97" s="109"/>
      <c r="I97" s="109"/>
      <c r="J97" s="109"/>
      <c r="K97" s="109"/>
      <c r="L97" s="109"/>
      <c r="M97" s="109"/>
      <c r="N97" s="109">
        <f t="shared" si="52"/>
        <v>0</v>
      </c>
      <c r="Q97" s="753">
        <f>+Q107/1000000</f>
        <v>0</v>
      </c>
      <c r="R97" s="109"/>
      <c r="S97" s="109"/>
      <c r="T97" s="109"/>
      <c r="U97" s="109"/>
      <c r="V97" s="109"/>
      <c r="W97" s="109"/>
      <c r="X97" s="109"/>
      <c r="Y97" s="109"/>
      <c r="Z97" s="109"/>
      <c r="AA97" s="109"/>
      <c r="AB97" s="109"/>
      <c r="AC97" s="109"/>
      <c r="AD97" s="109"/>
      <c r="AE97" s="109"/>
      <c r="AF97" s="109"/>
      <c r="AG97" s="109"/>
      <c r="AH97" s="109"/>
      <c r="AI97" s="109"/>
      <c r="AJ97" s="109"/>
      <c r="AK97" s="109"/>
      <c r="AL97" s="109"/>
      <c r="AM97" s="109"/>
      <c r="AN97" s="109"/>
      <c r="AO97" s="109"/>
      <c r="AP97" s="109"/>
      <c r="AQ97" s="109"/>
      <c r="AR97" s="109"/>
      <c r="AS97" s="109"/>
      <c r="AT97" s="109">
        <v>0</v>
      </c>
      <c r="AU97" s="109"/>
      <c r="AV97" s="109"/>
      <c r="AW97" s="109"/>
      <c r="AX97" s="109"/>
      <c r="AY97" s="109"/>
      <c r="AZ97" s="109"/>
      <c r="BB97" s="109"/>
      <c r="BC97" s="109"/>
      <c r="BD97" s="109"/>
      <c r="BE97" s="109"/>
      <c r="BF97" s="109"/>
      <c r="BG97" s="3"/>
    </row>
    <row r="98" spans="1:62">
      <c r="A98" s="774">
        <v>5</v>
      </c>
      <c r="B98" s="207" t="s">
        <v>988</v>
      </c>
      <c r="C98" s="771">
        <f>SUM(C100:C110)</f>
        <v>0</v>
      </c>
      <c r="D98" s="771">
        <f>SUM(D100:D110)</f>
        <v>0</v>
      </c>
      <c r="E98" s="771">
        <f>SUM(E100:E110)</f>
        <v>0</v>
      </c>
      <c r="F98" s="771">
        <f>SUM(F100:F110)</f>
        <v>0</v>
      </c>
      <c r="G98" s="285">
        <v>0</v>
      </c>
      <c r="H98" s="771">
        <f>SUM(H101:H110)</f>
        <v>0</v>
      </c>
      <c r="I98" s="771">
        <f>SUM(I101:I109)</f>
        <v>0</v>
      </c>
      <c r="J98" s="771">
        <f>SUM(J101:J109)</f>
        <v>0</v>
      </c>
      <c r="K98" s="771">
        <f>SUM(K101:K110)</f>
        <v>0</v>
      </c>
      <c r="L98" s="771">
        <f>SUM(L101:L110)</f>
        <v>0</v>
      </c>
      <c r="M98" s="771">
        <f t="shared" ref="M98:Y98" si="55">SUM(M100:M110)</f>
        <v>0</v>
      </c>
      <c r="N98" s="771">
        <f t="shared" si="52"/>
        <v>0</v>
      </c>
      <c r="O98" s="771">
        <f t="shared" si="55"/>
        <v>0</v>
      </c>
      <c r="P98" s="771">
        <f t="shared" si="55"/>
        <v>0</v>
      </c>
      <c r="Q98" s="771">
        <f t="shared" si="55"/>
        <v>0</v>
      </c>
      <c r="R98" s="771">
        <f t="shared" si="55"/>
        <v>0</v>
      </c>
      <c r="S98" s="771">
        <f t="shared" si="55"/>
        <v>0</v>
      </c>
      <c r="T98" s="771">
        <f t="shared" si="55"/>
        <v>0</v>
      </c>
      <c r="U98" s="771">
        <f t="shared" si="55"/>
        <v>0</v>
      </c>
      <c r="V98" s="771">
        <f t="shared" si="55"/>
        <v>0</v>
      </c>
      <c r="W98" s="771">
        <f t="shared" si="55"/>
        <v>0</v>
      </c>
      <c r="X98" s="771">
        <f t="shared" si="55"/>
        <v>0</v>
      </c>
      <c r="Y98" s="771">
        <f t="shared" si="55"/>
        <v>0</v>
      </c>
      <c r="Z98" s="771"/>
      <c r="AA98" s="771">
        <f>SUM(AA100:AA110)</f>
        <v>0</v>
      </c>
      <c r="AB98" s="771">
        <f>SUM(AB100:AB110)</f>
        <v>0</v>
      </c>
      <c r="AC98" s="771">
        <f>SUM(AC100:AC110)</f>
        <v>0</v>
      </c>
      <c r="AD98" s="771"/>
      <c r="AE98" s="771">
        <f>SUM(AE100:AE110)</f>
        <v>0</v>
      </c>
      <c r="AF98" s="771">
        <f>SUM(AF100:AF110)</f>
        <v>0</v>
      </c>
      <c r="AG98" s="771">
        <f>SUM(AG100:AG110)</f>
        <v>0</v>
      </c>
      <c r="AH98" s="771">
        <f>SUM(AH100:AH110)</f>
        <v>0</v>
      </c>
      <c r="AI98" s="771"/>
      <c r="AJ98" s="771"/>
      <c r="AK98" s="771"/>
      <c r="AL98" s="771"/>
      <c r="AM98" s="771"/>
      <c r="AN98" s="771"/>
      <c r="AO98" s="771"/>
      <c r="AP98" s="771"/>
      <c r="AQ98" s="771"/>
      <c r="AR98" s="771"/>
      <c r="AS98" s="771">
        <f t="shared" ref="AS98:BB98" si="56">SUM(AS100:AS110)</f>
        <v>0</v>
      </c>
      <c r="AT98" s="109">
        <v>0</v>
      </c>
      <c r="AU98" s="771">
        <f t="shared" si="56"/>
        <v>0</v>
      </c>
      <c r="AV98" s="771">
        <f t="shared" si="56"/>
        <v>0</v>
      </c>
      <c r="AW98" s="771">
        <f t="shared" si="56"/>
        <v>0</v>
      </c>
      <c r="AX98" s="771">
        <f t="shared" si="56"/>
        <v>0</v>
      </c>
      <c r="AY98" s="771">
        <f t="shared" si="56"/>
        <v>0</v>
      </c>
      <c r="AZ98" s="771">
        <f t="shared" si="56"/>
        <v>0</v>
      </c>
      <c r="BA98" s="771">
        <f t="shared" si="56"/>
        <v>0</v>
      </c>
      <c r="BB98" s="771">
        <f t="shared" si="56"/>
        <v>0</v>
      </c>
      <c r="BC98" s="771"/>
      <c r="BD98" s="771"/>
      <c r="BE98" s="771"/>
      <c r="BF98" s="771"/>
      <c r="BG98" s="771">
        <f>SUM(BG100:BG110)</f>
        <v>0</v>
      </c>
    </row>
    <row r="99" spans="1:62">
      <c r="A99" s="291"/>
      <c r="B99" s="1"/>
      <c r="C99" s="3"/>
      <c r="D99" s="3"/>
      <c r="E99" s="3"/>
      <c r="F99" s="3"/>
      <c r="G99" s="286"/>
      <c r="H99" s="109"/>
      <c r="I99" s="109"/>
      <c r="J99" s="109"/>
      <c r="K99" s="109"/>
      <c r="L99" s="3"/>
      <c r="M99" s="3"/>
      <c r="N99" s="109">
        <f t="shared" si="52"/>
        <v>0</v>
      </c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109">
        <v>0</v>
      </c>
      <c r="AU99" s="3"/>
      <c r="AV99" s="3"/>
      <c r="AW99" s="3"/>
      <c r="AX99" s="3"/>
      <c r="AY99" s="3"/>
      <c r="AZ99" s="3"/>
      <c r="BA99" s="3"/>
      <c r="BB99" s="3"/>
      <c r="BC99" s="3"/>
      <c r="BD99" s="3"/>
      <c r="BE99" s="3"/>
      <c r="BF99" s="3"/>
      <c r="BG99" s="3"/>
    </row>
    <row r="100" spans="1:62" s="1" customFormat="1">
      <c r="A100" s="229" t="s">
        <v>83</v>
      </c>
      <c r="B100" s="227" t="s">
        <v>989</v>
      </c>
      <c r="C100" s="109">
        <v>0</v>
      </c>
      <c r="D100" s="109">
        <f t="shared" ref="D100:D110" si="57">+BG100</f>
        <v>0</v>
      </c>
      <c r="E100" s="109">
        <f t="shared" ref="E100:E110" si="58">+AS100+AY100</f>
        <v>0</v>
      </c>
      <c r="F100" s="109">
        <f t="shared" ref="F100:F110" si="59">+C100+D100+E100</f>
        <v>0</v>
      </c>
      <c r="G100" s="157">
        <v>0</v>
      </c>
      <c r="H100" s="109">
        <f>'CK GASTOS OSN AC MES 1'!BX39</f>
        <v>0</v>
      </c>
      <c r="I100" s="109">
        <f>'CK GASTOS OSN AC MES 2'!BX101</f>
        <v>0</v>
      </c>
      <c r="J100" s="109">
        <f>'CK GASTOS OSN AC MES 3'!BX102</f>
        <v>0</v>
      </c>
      <c r="K100" s="109">
        <f t="shared" ref="K100:K110" si="60">SUM(H100:J100)</f>
        <v>0</v>
      </c>
      <c r="L100" s="109">
        <f t="shared" ref="L100:L110" si="61">K100+G100</f>
        <v>0</v>
      </c>
      <c r="M100" s="109">
        <f>+'Cert.OSN AC'!BU14</f>
        <v>0</v>
      </c>
      <c r="N100" s="109">
        <f t="shared" si="52"/>
        <v>0</v>
      </c>
      <c r="O100" s="753">
        <f t="shared" ref="O100:O110" si="62">F100-L100</f>
        <v>0</v>
      </c>
      <c r="P100" s="753">
        <f t="shared" ref="P100:P110" si="63">F100-M100</f>
        <v>0</v>
      </c>
      <c r="Q100" s="753">
        <f t="shared" ref="Q100:Q110" si="64">IF(N100&gt;0,(F100-L100-N100),(F100-L100+N100))</f>
        <v>0</v>
      </c>
      <c r="R100" s="109"/>
      <c r="S100" s="109"/>
      <c r="T100" s="109">
        <v>0</v>
      </c>
      <c r="U100" s="109"/>
      <c r="V100" s="109"/>
      <c r="W100" s="109"/>
      <c r="X100" s="109"/>
      <c r="Y100" s="109"/>
      <c r="Z100" s="109"/>
      <c r="AA100" s="109"/>
      <c r="AB100" s="109"/>
      <c r="AC100" s="109"/>
      <c r="AD100" s="109"/>
      <c r="AE100" s="109"/>
      <c r="AF100" s="109"/>
      <c r="AG100" s="109"/>
      <c r="AH100" s="109"/>
      <c r="AI100" s="109"/>
      <c r="AJ100" s="109"/>
      <c r="AK100" s="109"/>
      <c r="AL100" s="109"/>
      <c r="AM100" s="109"/>
      <c r="AN100" s="109"/>
      <c r="AO100" s="109"/>
      <c r="AP100" s="109"/>
      <c r="AQ100" s="109"/>
      <c r="AR100" s="109"/>
      <c r="AS100" s="109"/>
      <c r="AT100" s="109">
        <v>0</v>
      </c>
      <c r="AU100" s="109"/>
      <c r="AV100" s="109"/>
      <c r="AW100" s="109"/>
      <c r="AX100" s="109"/>
      <c r="AY100" s="109">
        <f t="shared" ref="AY100:AY110" si="65">+AT100+AU100+AV100+AW100+AX100</f>
        <v>0</v>
      </c>
      <c r="AZ100" s="109"/>
      <c r="BA100" s="109"/>
      <c r="BB100" s="109"/>
      <c r="BC100" s="109"/>
      <c r="BD100" s="109"/>
      <c r="BE100" s="109"/>
      <c r="BF100" s="109"/>
      <c r="BG100" s="109">
        <f t="shared" ref="BG100:BG110" si="66">SUM(AZ100:BB100)</f>
        <v>0</v>
      </c>
      <c r="BH100" s="227"/>
      <c r="BI100" s="227"/>
      <c r="BJ100" s="227"/>
    </row>
    <row r="101" spans="1:62" s="1" customFormat="1">
      <c r="A101" s="229" t="s">
        <v>84</v>
      </c>
      <c r="B101" s="227" t="s">
        <v>990</v>
      </c>
      <c r="C101" s="109">
        <v>0</v>
      </c>
      <c r="D101" s="109">
        <f t="shared" si="57"/>
        <v>0</v>
      </c>
      <c r="E101" s="109">
        <f t="shared" si="58"/>
        <v>0</v>
      </c>
      <c r="F101" s="109">
        <f t="shared" si="59"/>
        <v>0</v>
      </c>
      <c r="G101" s="157">
        <v>0</v>
      </c>
      <c r="H101" s="109">
        <f>'CK GASTOS OSN AC MES 1'!BY39</f>
        <v>0</v>
      </c>
      <c r="I101" s="109">
        <f>'CK GASTOS OSN AC MES 2'!BY101</f>
        <v>0</v>
      </c>
      <c r="J101" s="109">
        <f>'CK GASTOS OSN AC MES 3'!BY102</f>
        <v>0</v>
      </c>
      <c r="K101" s="109">
        <f t="shared" si="60"/>
        <v>0</v>
      </c>
      <c r="L101" s="109">
        <f t="shared" si="61"/>
        <v>0</v>
      </c>
      <c r="M101" s="109">
        <f>+'Cert.OSN AC'!BV14</f>
        <v>0</v>
      </c>
      <c r="N101" s="109">
        <f t="shared" si="52"/>
        <v>0</v>
      </c>
      <c r="O101" s="753">
        <f t="shared" si="62"/>
        <v>0</v>
      </c>
      <c r="P101" s="753">
        <f t="shared" si="63"/>
        <v>0</v>
      </c>
      <c r="Q101" s="753">
        <f t="shared" si="64"/>
        <v>0</v>
      </c>
      <c r="R101" s="109"/>
      <c r="S101" s="109"/>
      <c r="T101" s="109"/>
      <c r="U101" s="109"/>
      <c r="V101" s="109"/>
      <c r="W101" s="109"/>
      <c r="X101" s="109"/>
      <c r="Y101" s="109"/>
      <c r="Z101" s="109"/>
      <c r="AA101" s="109"/>
      <c r="AB101" s="109"/>
      <c r="AC101" s="109"/>
      <c r="AD101" s="109"/>
      <c r="AE101" s="109"/>
      <c r="AF101" s="109"/>
      <c r="AG101" s="109"/>
      <c r="AH101" s="109"/>
      <c r="AI101" s="109"/>
      <c r="AJ101" s="109"/>
      <c r="AK101" s="109"/>
      <c r="AL101" s="109"/>
      <c r="AM101" s="109"/>
      <c r="AN101" s="109"/>
      <c r="AO101" s="109"/>
      <c r="AP101" s="109"/>
      <c r="AQ101" s="109"/>
      <c r="AR101" s="109"/>
      <c r="AS101" s="109">
        <f t="shared" ref="AS101:AS110" si="67">SUM(R101:AE101)</f>
        <v>0</v>
      </c>
      <c r="AT101" s="109">
        <v>0</v>
      </c>
      <c r="AU101" s="109"/>
      <c r="AV101" s="109"/>
      <c r="AW101" s="109"/>
      <c r="AX101" s="109"/>
      <c r="AY101" s="109">
        <f t="shared" si="65"/>
        <v>0</v>
      </c>
      <c r="AZ101" s="109"/>
      <c r="BA101" s="109"/>
      <c r="BB101" s="109"/>
      <c r="BC101" s="109"/>
      <c r="BD101" s="109"/>
      <c r="BE101" s="109"/>
      <c r="BF101" s="109"/>
      <c r="BG101" s="109">
        <f t="shared" si="66"/>
        <v>0</v>
      </c>
      <c r="BH101" s="227"/>
      <c r="BI101" s="227"/>
      <c r="BJ101" s="227"/>
    </row>
    <row r="102" spans="1:62">
      <c r="A102" s="229" t="s">
        <v>85</v>
      </c>
      <c r="B102" s="227" t="s">
        <v>991</v>
      </c>
      <c r="C102" s="109">
        <v>0</v>
      </c>
      <c r="D102" s="109">
        <f t="shared" si="57"/>
        <v>0</v>
      </c>
      <c r="E102" s="109">
        <f t="shared" si="58"/>
        <v>0</v>
      </c>
      <c r="F102" s="109">
        <f t="shared" si="59"/>
        <v>0</v>
      </c>
      <c r="G102" s="157">
        <v>0</v>
      </c>
      <c r="H102" s="109">
        <f>'CK GASTOS OSN AC MES 1'!BZ39</f>
        <v>0</v>
      </c>
      <c r="I102" s="109">
        <f>'CK GASTOS OSN AC MES 2'!BZ101</f>
        <v>0</v>
      </c>
      <c r="J102" s="109">
        <f>'CK GASTOS OSN AC MES 3'!BZ102</f>
        <v>0</v>
      </c>
      <c r="K102" s="109">
        <f t="shared" si="60"/>
        <v>0</v>
      </c>
      <c r="L102" s="109">
        <f t="shared" si="61"/>
        <v>0</v>
      </c>
      <c r="M102" s="109">
        <f>+'Cert.OSN AC'!BW14</f>
        <v>0</v>
      </c>
      <c r="N102" s="109">
        <f t="shared" si="52"/>
        <v>0</v>
      </c>
      <c r="O102" s="753">
        <f t="shared" si="62"/>
        <v>0</v>
      </c>
      <c r="P102" s="753">
        <f t="shared" si="63"/>
        <v>0</v>
      </c>
      <c r="Q102" s="753">
        <f t="shared" si="64"/>
        <v>0</v>
      </c>
      <c r="R102" s="109"/>
      <c r="S102" s="109"/>
      <c r="T102" s="109"/>
      <c r="U102" s="109"/>
      <c r="V102" s="109"/>
      <c r="W102" s="109"/>
      <c r="X102" s="109"/>
      <c r="Y102" s="109"/>
      <c r="Z102" s="109"/>
      <c r="AA102" s="109"/>
      <c r="AB102" s="109"/>
      <c r="AC102" s="109"/>
      <c r="AD102" s="109"/>
      <c r="AE102" s="109"/>
      <c r="AF102" s="109"/>
      <c r="AG102" s="109"/>
      <c r="AH102" s="109"/>
      <c r="AI102" s="109"/>
      <c r="AJ102" s="109"/>
      <c r="AK102" s="109"/>
      <c r="AL102" s="109"/>
      <c r="AM102" s="109"/>
      <c r="AN102" s="109"/>
      <c r="AO102" s="109"/>
      <c r="AP102" s="109"/>
      <c r="AQ102" s="109"/>
      <c r="AR102" s="109"/>
      <c r="AS102" s="109">
        <f t="shared" si="67"/>
        <v>0</v>
      </c>
      <c r="AT102" s="109">
        <v>0</v>
      </c>
      <c r="AU102" s="109"/>
      <c r="AV102" s="109"/>
      <c r="AW102" s="109"/>
      <c r="AX102" s="109"/>
      <c r="AY102" s="109">
        <f t="shared" si="65"/>
        <v>0</v>
      </c>
      <c r="AZ102" s="109"/>
      <c r="BB102" s="109"/>
      <c r="BC102" s="109"/>
      <c r="BD102" s="109"/>
      <c r="BE102" s="109"/>
      <c r="BF102" s="109"/>
      <c r="BG102" s="109">
        <f t="shared" si="66"/>
        <v>0</v>
      </c>
    </row>
    <row r="103" spans="1:62" s="1" customFormat="1" ht="13.5" customHeight="1">
      <c r="A103" s="229" t="s">
        <v>86</v>
      </c>
      <c r="B103" s="227" t="s">
        <v>992</v>
      </c>
      <c r="C103" s="109">
        <v>0</v>
      </c>
      <c r="D103" s="109">
        <f t="shared" si="57"/>
        <v>0</v>
      </c>
      <c r="E103" s="109">
        <f t="shared" si="58"/>
        <v>0</v>
      </c>
      <c r="F103" s="109">
        <f t="shared" si="59"/>
        <v>0</v>
      </c>
      <c r="G103" s="157">
        <v>0</v>
      </c>
      <c r="H103" s="109">
        <f>'CK GASTOS OSN AC MES 1'!CA39</f>
        <v>0</v>
      </c>
      <c r="I103" s="109">
        <f>'CK GASTOS OSN AC MES 2'!CA101</f>
        <v>0</v>
      </c>
      <c r="J103" s="109">
        <f>'CK GASTOS OSN AC MES 3'!CA102</f>
        <v>0</v>
      </c>
      <c r="K103" s="109">
        <f t="shared" si="60"/>
        <v>0</v>
      </c>
      <c r="L103" s="109">
        <f t="shared" si="61"/>
        <v>0</v>
      </c>
      <c r="M103" s="109">
        <f>+'Cert.OSN AC'!BX14</f>
        <v>0</v>
      </c>
      <c r="N103" s="109">
        <f t="shared" si="52"/>
        <v>0</v>
      </c>
      <c r="O103" s="753">
        <f t="shared" si="62"/>
        <v>0</v>
      </c>
      <c r="P103" s="753">
        <f t="shared" si="63"/>
        <v>0</v>
      </c>
      <c r="Q103" s="753">
        <f t="shared" si="64"/>
        <v>0</v>
      </c>
      <c r="R103" s="109"/>
      <c r="S103" s="109"/>
      <c r="T103" s="109"/>
      <c r="U103" s="109"/>
      <c r="V103" s="109"/>
      <c r="W103" s="109"/>
      <c r="X103" s="109"/>
      <c r="Y103" s="109"/>
      <c r="Z103" s="109"/>
      <c r="AA103" s="109"/>
      <c r="AB103" s="109"/>
      <c r="AC103" s="109"/>
      <c r="AD103" s="109"/>
      <c r="AE103" s="109"/>
      <c r="AF103" s="109"/>
      <c r="AG103" s="109"/>
      <c r="AH103" s="109"/>
      <c r="AI103" s="109"/>
      <c r="AJ103" s="109"/>
      <c r="AK103" s="109"/>
      <c r="AL103" s="109"/>
      <c r="AM103" s="109"/>
      <c r="AN103" s="109"/>
      <c r="AO103" s="109"/>
      <c r="AP103" s="109"/>
      <c r="AQ103" s="109"/>
      <c r="AR103" s="109"/>
      <c r="AS103" s="109">
        <f t="shared" si="67"/>
        <v>0</v>
      </c>
      <c r="AT103" s="109">
        <v>0</v>
      </c>
      <c r="AU103" s="109"/>
      <c r="AV103" s="109"/>
      <c r="AW103" s="109"/>
      <c r="AX103" s="109"/>
      <c r="AY103" s="109">
        <f t="shared" si="65"/>
        <v>0</v>
      </c>
      <c r="AZ103" s="109"/>
      <c r="BA103" s="109"/>
      <c r="BB103" s="109"/>
      <c r="BC103" s="109"/>
      <c r="BD103" s="109"/>
      <c r="BE103" s="109"/>
      <c r="BF103" s="109"/>
      <c r="BG103" s="109">
        <f t="shared" si="66"/>
        <v>0</v>
      </c>
      <c r="BH103" s="227"/>
      <c r="BI103" s="227"/>
      <c r="BJ103" s="227"/>
    </row>
    <row r="104" spans="1:62">
      <c r="A104" s="229" t="s">
        <v>87</v>
      </c>
      <c r="B104" s="227" t="s">
        <v>993</v>
      </c>
      <c r="C104" s="109">
        <v>0</v>
      </c>
      <c r="D104" s="109">
        <f t="shared" si="57"/>
        <v>0</v>
      </c>
      <c r="E104" s="109">
        <f t="shared" si="58"/>
        <v>0</v>
      </c>
      <c r="F104" s="109">
        <f t="shared" si="59"/>
        <v>0</v>
      </c>
      <c r="G104" s="157">
        <v>0</v>
      </c>
      <c r="H104" s="109">
        <f>'CK GASTOS OSN AC MES 1'!CB$39</f>
        <v>0</v>
      </c>
      <c r="I104" s="109">
        <f>'CK GASTOS OSN AC MES 2'!CB$101</f>
        <v>0</v>
      </c>
      <c r="J104" s="109">
        <f>'CK GASTOS OSN AC MES 3'!CB$102</f>
        <v>0</v>
      </c>
      <c r="K104" s="109">
        <f t="shared" si="60"/>
        <v>0</v>
      </c>
      <c r="L104" s="109">
        <f t="shared" si="61"/>
        <v>0</v>
      </c>
      <c r="M104" s="109">
        <f>+'Cert.OSN AC'!BY14</f>
        <v>0</v>
      </c>
      <c r="N104" s="109">
        <f t="shared" si="52"/>
        <v>0</v>
      </c>
      <c r="O104" s="753">
        <f t="shared" si="62"/>
        <v>0</v>
      </c>
      <c r="P104" s="753">
        <f t="shared" si="63"/>
        <v>0</v>
      </c>
      <c r="Q104" s="753">
        <f t="shared" si="64"/>
        <v>0</v>
      </c>
      <c r="R104" s="3"/>
      <c r="S104" s="3"/>
      <c r="T104" s="109"/>
      <c r="U104" s="3"/>
      <c r="V104" s="3"/>
      <c r="W104" s="3"/>
      <c r="X104" s="3"/>
      <c r="Y104" s="3"/>
      <c r="Z104" s="3"/>
      <c r="AA104" s="109"/>
      <c r="AB104" s="109"/>
      <c r="AC104" s="109"/>
      <c r="AD104" s="109"/>
      <c r="AE104" s="109"/>
      <c r="AF104" s="109"/>
      <c r="AG104" s="109"/>
      <c r="AH104" s="109"/>
      <c r="AI104" s="109"/>
      <c r="AJ104" s="109"/>
      <c r="AK104" s="109"/>
      <c r="AL104" s="109"/>
      <c r="AM104" s="109"/>
      <c r="AN104" s="109"/>
      <c r="AO104" s="109"/>
      <c r="AP104" s="109"/>
      <c r="AQ104" s="109"/>
      <c r="AR104" s="109"/>
      <c r="AS104" s="109">
        <f t="shared" si="67"/>
        <v>0</v>
      </c>
      <c r="AT104" s="109">
        <v>0</v>
      </c>
      <c r="AU104" s="3"/>
      <c r="AV104" s="3"/>
      <c r="AW104" s="3"/>
      <c r="AX104" s="3"/>
      <c r="AY104" s="109">
        <f t="shared" si="65"/>
        <v>0</v>
      </c>
      <c r="AZ104" s="3"/>
      <c r="BB104" s="3"/>
      <c r="BC104" s="3"/>
      <c r="BD104" s="3"/>
      <c r="BE104" s="3"/>
      <c r="BF104" s="3"/>
      <c r="BG104" s="109">
        <f t="shared" si="66"/>
        <v>0</v>
      </c>
      <c r="BH104" s="1"/>
      <c r="BI104" s="1"/>
      <c r="BJ104" s="1"/>
    </row>
    <row r="105" spans="1:62">
      <c r="A105" s="229" t="s">
        <v>88</v>
      </c>
      <c r="B105" s="227" t="s">
        <v>994</v>
      </c>
      <c r="C105" s="109">
        <v>0</v>
      </c>
      <c r="D105" s="109">
        <f t="shared" si="57"/>
        <v>0</v>
      </c>
      <c r="E105" s="109">
        <f t="shared" si="58"/>
        <v>0</v>
      </c>
      <c r="F105" s="109">
        <f t="shared" si="59"/>
        <v>0</v>
      </c>
      <c r="G105" s="157">
        <v>0</v>
      </c>
      <c r="H105" s="109">
        <f>'CK GASTOS OSN AC MES 1'!CC$39</f>
        <v>0</v>
      </c>
      <c r="I105" s="109">
        <f>'CK GASTOS OSN AC MES 2'!CC$101</f>
        <v>0</v>
      </c>
      <c r="J105" s="109">
        <f>'CK GASTOS OSN AC MES 3'!CC$102</f>
        <v>0</v>
      </c>
      <c r="K105" s="109">
        <f t="shared" si="60"/>
        <v>0</v>
      </c>
      <c r="L105" s="109">
        <f t="shared" si="61"/>
        <v>0</v>
      </c>
      <c r="M105" s="109">
        <f>+'Cert.OSN AC'!BZ14</f>
        <v>0</v>
      </c>
      <c r="N105" s="109">
        <f t="shared" si="52"/>
        <v>0</v>
      </c>
      <c r="O105" s="753">
        <f t="shared" si="62"/>
        <v>0</v>
      </c>
      <c r="P105" s="753">
        <f t="shared" si="63"/>
        <v>0</v>
      </c>
      <c r="Q105" s="753">
        <f t="shared" si="64"/>
        <v>0</v>
      </c>
      <c r="R105" s="109"/>
      <c r="S105" s="109"/>
      <c r="T105" s="109"/>
      <c r="U105" s="109"/>
      <c r="V105" s="109"/>
      <c r="W105" s="109"/>
      <c r="X105" s="109"/>
      <c r="Y105" s="109"/>
      <c r="Z105" s="109"/>
      <c r="AA105" s="109"/>
      <c r="AB105" s="109"/>
      <c r="AC105" s="109"/>
      <c r="AD105" s="109"/>
      <c r="AE105" s="109"/>
      <c r="AF105" s="109"/>
      <c r="AG105" s="109"/>
      <c r="AH105" s="109"/>
      <c r="AI105" s="109"/>
      <c r="AJ105" s="109"/>
      <c r="AK105" s="109"/>
      <c r="AL105" s="109"/>
      <c r="AM105" s="109"/>
      <c r="AN105" s="109"/>
      <c r="AO105" s="109"/>
      <c r="AP105" s="109"/>
      <c r="AQ105" s="109"/>
      <c r="AR105" s="109"/>
      <c r="AS105" s="109">
        <f t="shared" si="67"/>
        <v>0</v>
      </c>
      <c r="AT105" s="109">
        <v>0</v>
      </c>
      <c r="AU105" s="109"/>
      <c r="AV105" s="109"/>
      <c r="AW105" s="109"/>
      <c r="AX105" s="109"/>
      <c r="AY105" s="109">
        <f t="shared" si="65"/>
        <v>0</v>
      </c>
      <c r="AZ105" s="3"/>
      <c r="BA105" s="3"/>
      <c r="BB105" s="3"/>
      <c r="BC105" s="3"/>
      <c r="BD105" s="3"/>
      <c r="BE105" s="3"/>
      <c r="BF105" s="3"/>
      <c r="BG105" s="109">
        <f t="shared" si="66"/>
        <v>0</v>
      </c>
      <c r="BH105" s="1"/>
      <c r="BI105" s="1"/>
      <c r="BJ105" s="1"/>
    </row>
    <row r="106" spans="1:62">
      <c r="A106" s="229" t="s">
        <v>89</v>
      </c>
      <c r="B106" s="778" t="s">
        <v>995</v>
      </c>
      <c r="C106" s="109">
        <v>0</v>
      </c>
      <c r="D106" s="109">
        <f t="shared" si="57"/>
        <v>0</v>
      </c>
      <c r="E106" s="109">
        <f t="shared" si="58"/>
        <v>0</v>
      </c>
      <c r="F106" s="109">
        <f t="shared" si="59"/>
        <v>0</v>
      </c>
      <c r="G106" s="157">
        <v>0</v>
      </c>
      <c r="H106" s="109">
        <f>'CK GASTOS OSN AC MES 1'!CD$39</f>
        <v>0</v>
      </c>
      <c r="I106" s="109">
        <f>'CK GASTOS OSN AC MES 2'!CD$101</f>
        <v>0</v>
      </c>
      <c r="J106" s="109">
        <f>'CK GASTOS OSN AC MES 3'!CD$102</f>
        <v>0</v>
      </c>
      <c r="K106" s="109">
        <f t="shared" si="60"/>
        <v>0</v>
      </c>
      <c r="L106" s="109">
        <f t="shared" si="61"/>
        <v>0</v>
      </c>
      <c r="M106" s="109">
        <f>+'Cert.OSN AC'!CA14</f>
        <v>0</v>
      </c>
      <c r="N106" s="109">
        <f t="shared" si="52"/>
        <v>0</v>
      </c>
      <c r="O106" s="753">
        <f t="shared" si="62"/>
        <v>0</v>
      </c>
      <c r="P106" s="753">
        <f t="shared" si="63"/>
        <v>0</v>
      </c>
      <c r="Q106" s="753">
        <f t="shared" si="64"/>
        <v>0</v>
      </c>
      <c r="R106" s="109"/>
      <c r="S106" s="109"/>
      <c r="T106" s="109"/>
      <c r="U106" s="109"/>
      <c r="V106" s="109"/>
      <c r="W106" s="109"/>
      <c r="X106" s="109"/>
      <c r="Y106" s="109"/>
      <c r="Z106" s="109"/>
      <c r="AA106" s="109"/>
      <c r="AB106" s="109"/>
      <c r="AC106" s="109"/>
      <c r="AD106" s="109"/>
      <c r="AE106" s="109"/>
      <c r="AF106" s="109"/>
      <c r="AG106" s="109"/>
      <c r="AH106" s="109"/>
      <c r="AI106" s="109"/>
      <c r="AJ106" s="109"/>
      <c r="AK106" s="109"/>
      <c r="AL106" s="109"/>
      <c r="AM106" s="109"/>
      <c r="AN106" s="109"/>
      <c r="AO106" s="109"/>
      <c r="AP106" s="109"/>
      <c r="AQ106" s="109"/>
      <c r="AR106" s="109"/>
      <c r="AS106" s="109">
        <f t="shared" si="67"/>
        <v>0</v>
      </c>
      <c r="AT106" s="109">
        <v>0</v>
      </c>
      <c r="AU106" s="109"/>
      <c r="AV106" s="109"/>
      <c r="AW106" s="109"/>
      <c r="AX106" s="109"/>
      <c r="AY106" s="109">
        <f t="shared" si="65"/>
        <v>0</v>
      </c>
      <c r="AZ106" s="109"/>
      <c r="BB106" s="109"/>
      <c r="BC106" s="109"/>
      <c r="BD106" s="109"/>
      <c r="BE106" s="109"/>
      <c r="BF106" s="109"/>
      <c r="BG106" s="109">
        <f t="shared" si="66"/>
        <v>0</v>
      </c>
    </row>
    <row r="107" spans="1:62">
      <c r="A107" s="229" t="s">
        <v>90</v>
      </c>
      <c r="B107" s="227" t="s">
        <v>996</v>
      </c>
      <c r="C107" s="109">
        <v>0</v>
      </c>
      <c r="D107" s="109">
        <f t="shared" si="57"/>
        <v>0</v>
      </c>
      <c r="E107" s="109">
        <f t="shared" si="58"/>
        <v>0</v>
      </c>
      <c r="F107" s="109">
        <f t="shared" si="59"/>
        <v>0</v>
      </c>
      <c r="G107" s="157">
        <v>0</v>
      </c>
      <c r="H107" s="109">
        <f>'CK GASTOS OSN AC MES 1'!CE$39</f>
        <v>0</v>
      </c>
      <c r="I107" s="109">
        <f>'CK GASTOS OSN AC MES 2'!CE$101</f>
        <v>0</v>
      </c>
      <c r="J107" s="109">
        <f>'CK GASTOS OSN AC MES 3'!CE$102</f>
        <v>0</v>
      </c>
      <c r="K107" s="109">
        <f t="shared" si="60"/>
        <v>0</v>
      </c>
      <c r="L107" s="109">
        <f t="shared" si="61"/>
        <v>0</v>
      </c>
      <c r="M107" s="109">
        <f>+'Cert.OSN AC'!CB14</f>
        <v>0</v>
      </c>
      <c r="N107" s="109">
        <f t="shared" si="52"/>
        <v>0</v>
      </c>
      <c r="O107" s="753">
        <f t="shared" si="62"/>
        <v>0</v>
      </c>
      <c r="P107" s="753">
        <f t="shared" si="63"/>
        <v>0</v>
      </c>
      <c r="Q107" s="753">
        <f t="shared" si="64"/>
        <v>0</v>
      </c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109">
        <f t="shared" si="67"/>
        <v>0</v>
      </c>
      <c r="AT107" s="109">
        <v>0</v>
      </c>
      <c r="AU107" s="3"/>
      <c r="AV107" s="3"/>
      <c r="AW107" s="3"/>
      <c r="AX107" s="3"/>
      <c r="AY107" s="109">
        <f t="shared" si="65"/>
        <v>0</v>
      </c>
      <c r="AZ107" s="109"/>
      <c r="BA107" s="3"/>
      <c r="BB107" s="3"/>
      <c r="BC107" s="3"/>
      <c r="BD107" s="3"/>
      <c r="BE107" s="3"/>
      <c r="BF107" s="3"/>
      <c r="BG107" s="109">
        <f t="shared" si="66"/>
        <v>0</v>
      </c>
      <c r="BH107" s="1"/>
      <c r="BI107" s="1"/>
      <c r="BJ107" s="1"/>
    </row>
    <row r="108" spans="1:62">
      <c r="A108" s="229" t="s">
        <v>91</v>
      </c>
      <c r="B108" s="227" t="s">
        <v>997</v>
      </c>
      <c r="C108" s="109">
        <v>0</v>
      </c>
      <c r="D108" s="109">
        <f t="shared" si="57"/>
        <v>0</v>
      </c>
      <c r="E108" s="109">
        <f t="shared" si="58"/>
        <v>0</v>
      </c>
      <c r="F108" s="109">
        <f t="shared" si="59"/>
        <v>0</v>
      </c>
      <c r="G108" s="157">
        <v>0</v>
      </c>
      <c r="H108" s="109">
        <f>'CK GASTOS OSN AC MES 1'!CF$39</f>
        <v>0</v>
      </c>
      <c r="I108" s="109">
        <f>'CK GASTOS OSN AC MES 2'!CF$101</f>
        <v>0</v>
      </c>
      <c r="J108" s="109">
        <f>'CK GASTOS OSN AC MES 3'!CF$102</f>
        <v>0</v>
      </c>
      <c r="K108" s="109">
        <f t="shared" si="60"/>
        <v>0</v>
      </c>
      <c r="L108" s="109">
        <f t="shared" si="61"/>
        <v>0</v>
      </c>
      <c r="M108" s="109">
        <f>+'Cert.OSN AC'!CC14</f>
        <v>0</v>
      </c>
      <c r="N108" s="109">
        <f t="shared" si="52"/>
        <v>0</v>
      </c>
      <c r="O108" s="753">
        <f t="shared" si="62"/>
        <v>0</v>
      </c>
      <c r="P108" s="753">
        <f t="shared" si="63"/>
        <v>0</v>
      </c>
      <c r="Q108" s="753">
        <f t="shared" si="64"/>
        <v>0</v>
      </c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109">
        <f t="shared" si="67"/>
        <v>0</v>
      </c>
      <c r="AT108" s="109">
        <v>0</v>
      </c>
      <c r="AU108" s="3"/>
      <c r="AV108" s="3"/>
      <c r="AW108" s="3"/>
      <c r="AX108" s="3"/>
      <c r="AY108" s="109">
        <f t="shared" si="65"/>
        <v>0</v>
      </c>
      <c r="AZ108" s="109"/>
      <c r="BA108" s="3"/>
      <c r="BB108" s="3"/>
      <c r="BC108" s="3"/>
      <c r="BD108" s="3"/>
      <c r="BE108" s="3"/>
      <c r="BF108" s="3"/>
      <c r="BG108" s="109">
        <f t="shared" si="66"/>
        <v>0</v>
      </c>
      <c r="BH108" s="1"/>
      <c r="BI108" s="1"/>
      <c r="BJ108" s="1"/>
    </row>
    <row r="109" spans="1:62">
      <c r="A109" s="229" t="s">
        <v>92</v>
      </c>
      <c r="B109" s="227" t="s">
        <v>998</v>
      </c>
      <c r="C109" s="109">
        <v>0</v>
      </c>
      <c r="D109" s="109">
        <f t="shared" si="57"/>
        <v>0</v>
      </c>
      <c r="E109" s="109">
        <f t="shared" si="58"/>
        <v>0</v>
      </c>
      <c r="F109" s="109">
        <f t="shared" si="59"/>
        <v>0</v>
      </c>
      <c r="G109" s="157">
        <v>0</v>
      </c>
      <c r="H109" s="109">
        <f>'CK GASTOS OSN AC MES 1'!CG$39</f>
        <v>0</v>
      </c>
      <c r="I109" s="109">
        <f>'CK GASTOS OSN AC MES 2'!CG$101</f>
        <v>0</v>
      </c>
      <c r="J109" s="109">
        <f>'CK GASTOS OSN AC MES 3'!CG$102</f>
        <v>0</v>
      </c>
      <c r="K109" s="109">
        <f t="shared" si="60"/>
        <v>0</v>
      </c>
      <c r="L109" s="109">
        <f t="shared" si="61"/>
        <v>0</v>
      </c>
      <c r="M109" s="109">
        <f>+'Cert.OSN AC'!CD14</f>
        <v>0</v>
      </c>
      <c r="N109" s="109">
        <f t="shared" si="52"/>
        <v>0</v>
      </c>
      <c r="O109" s="753">
        <f t="shared" si="62"/>
        <v>0</v>
      </c>
      <c r="P109" s="753">
        <f t="shared" si="63"/>
        <v>0</v>
      </c>
      <c r="Q109" s="753">
        <f t="shared" si="64"/>
        <v>0</v>
      </c>
      <c r="R109" s="109"/>
      <c r="S109" s="109"/>
      <c r="T109" s="109"/>
      <c r="U109" s="109"/>
      <c r="V109" s="109"/>
      <c r="W109" s="109"/>
      <c r="X109" s="109"/>
      <c r="Y109" s="109"/>
      <c r="Z109" s="109"/>
      <c r="AA109" s="109"/>
      <c r="AB109" s="109"/>
      <c r="AC109" s="109"/>
      <c r="AD109" s="109"/>
      <c r="AE109" s="109"/>
      <c r="AF109" s="109"/>
      <c r="AG109" s="109"/>
      <c r="AH109" s="109"/>
      <c r="AI109" s="109"/>
      <c r="AJ109" s="109"/>
      <c r="AK109" s="109"/>
      <c r="AL109" s="109"/>
      <c r="AM109" s="109"/>
      <c r="AN109" s="109"/>
      <c r="AO109" s="109"/>
      <c r="AP109" s="109"/>
      <c r="AQ109" s="109"/>
      <c r="AR109" s="109"/>
      <c r="AS109" s="109">
        <f t="shared" si="67"/>
        <v>0</v>
      </c>
      <c r="AT109" s="109">
        <v>0</v>
      </c>
      <c r="AU109" s="109"/>
      <c r="AV109" s="109"/>
      <c r="AW109" s="109"/>
      <c r="AX109" s="109"/>
      <c r="AY109" s="109">
        <f t="shared" si="65"/>
        <v>0</v>
      </c>
      <c r="AZ109" s="109"/>
      <c r="BB109" s="109"/>
      <c r="BC109" s="109"/>
      <c r="BD109" s="109"/>
      <c r="BE109" s="109"/>
      <c r="BF109" s="109"/>
      <c r="BG109" s="109">
        <f t="shared" si="66"/>
        <v>0</v>
      </c>
    </row>
    <row r="110" spans="1:62">
      <c r="A110" s="229" t="s">
        <v>93</v>
      </c>
      <c r="B110" s="227" t="s">
        <v>999</v>
      </c>
      <c r="C110" s="109">
        <v>0</v>
      </c>
      <c r="D110" s="109">
        <f t="shared" si="57"/>
        <v>0</v>
      </c>
      <c r="E110" s="109">
        <f t="shared" si="58"/>
        <v>0</v>
      </c>
      <c r="F110" s="109">
        <f t="shared" si="59"/>
        <v>0</v>
      </c>
      <c r="G110" s="157">
        <v>0</v>
      </c>
      <c r="H110" s="109">
        <f>'CK GASTOS OSN AC MES 1'!CH$39</f>
        <v>0</v>
      </c>
      <c r="I110" s="109">
        <f>'CK GASTOS OSN AC MES 2'!CH$101</f>
        <v>0</v>
      </c>
      <c r="J110" s="109">
        <f>'CK GASTOS OSN AC MES 3'!CH$102</f>
        <v>0</v>
      </c>
      <c r="K110" s="109">
        <f t="shared" si="60"/>
        <v>0</v>
      </c>
      <c r="L110" s="109">
        <f t="shared" si="61"/>
        <v>0</v>
      </c>
      <c r="M110" s="109">
        <f>+'Cert.OSN AC'!CE14</f>
        <v>0</v>
      </c>
      <c r="N110" s="109">
        <f t="shared" si="52"/>
        <v>0</v>
      </c>
      <c r="O110" s="753">
        <f t="shared" si="62"/>
        <v>0</v>
      </c>
      <c r="P110" s="753">
        <f t="shared" si="63"/>
        <v>0</v>
      </c>
      <c r="Q110" s="753">
        <f t="shared" si="64"/>
        <v>0</v>
      </c>
      <c r="R110" s="109"/>
      <c r="S110" s="109"/>
      <c r="T110" s="109"/>
      <c r="U110" s="109"/>
      <c r="V110" s="109"/>
      <c r="W110" s="109"/>
      <c r="X110" s="109"/>
      <c r="Y110" s="109"/>
      <c r="Z110" s="109"/>
      <c r="AA110" s="109"/>
      <c r="AB110" s="109"/>
      <c r="AC110" s="109"/>
      <c r="AD110" s="109"/>
      <c r="AE110" s="109"/>
      <c r="AF110" s="109"/>
      <c r="AG110" s="109"/>
      <c r="AH110" s="109"/>
      <c r="AI110" s="109"/>
      <c r="AJ110" s="109"/>
      <c r="AK110" s="109"/>
      <c r="AL110" s="109"/>
      <c r="AM110" s="109"/>
      <c r="AN110" s="109"/>
      <c r="AO110" s="109"/>
      <c r="AP110" s="109"/>
      <c r="AQ110" s="109"/>
      <c r="AR110" s="109"/>
      <c r="AS110" s="109">
        <f t="shared" si="67"/>
        <v>0</v>
      </c>
      <c r="AT110" s="109">
        <v>0</v>
      </c>
      <c r="AU110" s="109"/>
      <c r="AV110" s="109"/>
      <c r="AW110" s="109"/>
      <c r="AX110" s="109"/>
      <c r="AY110" s="109">
        <f t="shared" si="65"/>
        <v>0</v>
      </c>
      <c r="AZ110" s="109"/>
      <c r="BB110" s="109"/>
      <c r="BC110" s="109"/>
      <c r="BD110" s="109"/>
      <c r="BE110" s="109"/>
      <c r="BF110" s="109"/>
      <c r="BG110" s="109">
        <f t="shared" si="66"/>
        <v>0</v>
      </c>
    </row>
    <row r="111" spans="1:62">
      <c r="A111" s="229"/>
      <c r="C111" s="109"/>
      <c r="D111" s="109"/>
      <c r="E111" s="109"/>
      <c r="F111" s="109"/>
      <c r="H111" s="109"/>
      <c r="I111" s="109"/>
      <c r="J111" s="109"/>
      <c r="K111" s="109"/>
      <c r="L111" s="109"/>
      <c r="M111" s="109"/>
      <c r="N111" s="109"/>
      <c r="R111" s="109"/>
      <c r="S111" s="109"/>
      <c r="T111" s="109"/>
      <c r="U111" s="109"/>
      <c r="V111" s="109"/>
      <c r="W111" s="109"/>
      <c r="X111" s="109"/>
      <c r="Y111" s="109"/>
      <c r="Z111" s="109"/>
      <c r="AA111" s="109"/>
      <c r="AB111" s="109"/>
      <c r="AC111" s="109"/>
      <c r="AD111" s="109"/>
      <c r="AE111" s="109"/>
      <c r="AF111" s="109"/>
      <c r="AG111" s="109"/>
      <c r="AH111" s="109"/>
      <c r="AI111" s="109"/>
      <c r="AJ111" s="109"/>
      <c r="AK111" s="109"/>
      <c r="AL111" s="109"/>
      <c r="AM111" s="109"/>
      <c r="AN111" s="109"/>
      <c r="AO111" s="109"/>
      <c r="AP111" s="109"/>
      <c r="AQ111" s="109"/>
      <c r="AR111" s="109"/>
      <c r="AS111" s="109"/>
      <c r="AT111" s="109">
        <v>0</v>
      </c>
      <c r="AU111" s="109"/>
      <c r="AV111" s="109"/>
      <c r="AW111" s="109"/>
      <c r="AX111" s="109"/>
      <c r="AY111" s="109"/>
      <c r="AZ111" s="109"/>
      <c r="BB111" s="109"/>
      <c r="BC111" s="109"/>
      <c r="BD111" s="109"/>
      <c r="BE111" s="109"/>
      <c r="BF111" s="109"/>
      <c r="BG111" s="3"/>
    </row>
    <row r="112" spans="1:62" ht="13.5" customHeight="1">
      <c r="A112" s="774" t="s">
        <v>1000</v>
      </c>
      <c r="B112" s="207" t="s">
        <v>1001</v>
      </c>
      <c r="C112" s="771">
        <f>SUM(C114:C123)</f>
        <v>6241542</v>
      </c>
      <c r="D112" s="771">
        <f>SUM(D114:D123)</f>
        <v>0</v>
      </c>
      <c r="E112" s="771">
        <f t="shared" ref="E112:L112" si="68">SUM(E114:E123)</f>
        <v>-272683.21999999997</v>
      </c>
      <c r="F112" s="771">
        <f t="shared" si="68"/>
        <v>5968858.7800000003</v>
      </c>
      <c r="G112" s="285">
        <v>3733605.59</v>
      </c>
      <c r="H112" s="771">
        <f t="shared" si="68"/>
        <v>401844.04</v>
      </c>
      <c r="I112" s="771">
        <f t="shared" si="68"/>
        <v>412524.97000000003</v>
      </c>
      <c r="J112" s="771">
        <f t="shared" si="68"/>
        <v>427247</v>
      </c>
      <c r="K112" s="771">
        <f t="shared" si="68"/>
        <v>1241616.01</v>
      </c>
      <c r="L112" s="771">
        <f t="shared" si="68"/>
        <v>4975221.5999999996</v>
      </c>
      <c r="M112" s="771">
        <f>SUM(M114:M120)</f>
        <v>0</v>
      </c>
      <c r="N112" s="771">
        <f>SUM(N114:N122)</f>
        <v>0</v>
      </c>
      <c r="O112" s="771">
        <f>SUM(O114:O123)</f>
        <v>993637.18000000028</v>
      </c>
      <c r="P112" s="771">
        <f>SUM(P114:P123)</f>
        <v>5968858.7800000003</v>
      </c>
      <c r="Q112" s="771">
        <f>SUM(Q114:Q123)</f>
        <v>993637.18000000028</v>
      </c>
      <c r="R112" s="771">
        <f>SUM(R114:R120)</f>
        <v>0</v>
      </c>
      <c r="S112" s="771">
        <f>SUM(S114:S123)</f>
        <v>0</v>
      </c>
      <c r="T112" s="771">
        <f t="shared" ref="T112:Y112" si="69">SUM(T114:T120)</f>
        <v>0</v>
      </c>
      <c r="U112" s="771">
        <f t="shared" si="69"/>
        <v>0</v>
      </c>
      <c r="V112" s="771">
        <f t="shared" si="69"/>
        <v>0</v>
      </c>
      <c r="W112" s="771">
        <f>SUM(W114:W120)</f>
        <v>-272683.21999999997</v>
      </c>
      <c r="X112" s="771">
        <f t="shared" si="69"/>
        <v>0</v>
      </c>
      <c r="Y112" s="771">
        <f t="shared" si="69"/>
        <v>0</v>
      </c>
      <c r="Z112" s="771"/>
      <c r="AA112" s="771">
        <f>SUM(AA114:AA120)</f>
        <v>0</v>
      </c>
      <c r="AB112" s="771">
        <f>SUM(AB114:AB120)</f>
        <v>0</v>
      </c>
      <c r="AC112" s="771">
        <f>SUM(AC114:AC120)</f>
        <v>0</v>
      </c>
      <c r="AD112" s="771"/>
      <c r="AE112" s="771">
        <f>SUM(AE114:AE123)</f>
        <v>0</v>
      </c>
      <c r="AF112" s="771">
        <f>SUM(AF114:AF120)</f>
        <v>0</v>
      </c>
      <c r="AG112" s="771">
        <f>SUM(AG114:AG120)</f>
        <v>0</v>
      </c>
      <c r="AH112" s="771">
        <f>SUM(AH114:AH120)</f>
        <v>0</v>
      </c>
      <c r="AI112" s="771"/>
      <c r="AJ112" s="771"/>
      <c r="AK112" s="771"/>
      <c r="AL112" s="771"/>
      <c r="AM112" s="771"/>
      <c r="AN112" s="771"/>
      <c r="AO112" s="771"/>
      <c r="AP112" s="771"/>
      <c r="AQ112" s="771"/>
      <c r="AR112" s="771"/>
      <c r="AS112" s="771">
        <f>SUM(AS114:AS123)</f>
        <v>-272683.21999999997</v>
      </c>
      <c r="AT112" s="109">
        <v>0</v>
      </c>
      <c r="AU112" s="771">
        <f t="shared" ref="AU112:BB112" si="70">SUM(AU114:AU120)</f>
        <v>0</v>
      </c>
      <c r="AV112" s="771">
        <f t="shared" si="70"/>
        <v>0</v>
      </c>
      <c r="AW112" s="771">
        <f t="shared" si="70"/>
        <v>0</v>
      </c>
      <c r="AX112" s="771">
        <f t="shared" si="70"/>
        <v>0</v>
      </c>
      <c r="AY112" s="771">
        <f t="shared" si="70"/>
        <v>0</v>
      </c>
      <c r="AZ112" s="771">
        <f t="shared" si="70"/>
        <v>0</v>
      </c>
      <c r="BA112" s="771">
        <f t="shared" si="70"/>
        <v>0</v>
      </c>
      <c r="BB112" s="771">
        <f t="shared" si="70"/>
        <v>0</v>
      </c>
      <c r="BC112" s="771"/>
      <c r="BD112" s="771"/>
      <c r="BE112" s="771"/>
      <c r="BF112" s="771"/>
      <c r="BG112" s="771">
        <f>SUM(BG114:BG120)</f>
        <v>0</v>
      </c>
    </row>
    <row r="113" spans="1:62" ht="13.5" customHeight="1">
      <c r="A113" s="291"/>
      <c r="B113" s="1"/>
      <c r="C113" s="3"/>
      <c r="D113" s="3"/>
      <c r="E113" s="3"/>
      <c r="F113" s="3"/>
      <c r="G113" s="286"/>
      <c r="H113" s="109"/>
      <c r="I113" s="109"/>
      <c r="J113" s="109"/>
      <c r="K113" s="109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109">
        <v>0</v>
      </c>
      <c r="AU113" s="3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</row>
    <row r="114" spans="1:62" ht="12.75" customHeight="1">
      <c r="A114" s="229" t="s">
        <v>94</v>
      </c>
      <c r="B114" s="778" t="s">
        <v>1002</v>
      </c>
      <c r="C114" s="109"/>
      <c r="D114" s="109">
        <f>+BG114</f>
        <v>0</v>
      </c>
      <c r="E114" s="109">
        <f>+AS114+AY114</f>
        <v>0</v>
      </c>
      <c r="F114" s="109">
        <f t="shared" ref="F114:F123" si="71">+C114+D114+E114</f>
        <v>0</v>
      </c>
      <c r="G114" s="157">
        <v>0</v>
      </c>
      <c r="H114" s="109">
        <f>+'CK GASTOS OSN AC MES 1'!CI39</f>
        <v>0</v>
      </c>
      <c r="I114" s="109">
        <f>+'CK GASTOS OSN AC MES 2'!CI101</f>
        <v>0</v>
      </c>
      <c r="J114" s="109">
        <f>+'CK GASTOS OSN AC MES 3'!CI102</f>
        <v>0</v>
      </c>
      <c r="K114" s="109">
        <f>SUM(H114:J114)</f>
        <v>0</v>
      </c>
      <c r="L114" s="109">
        <f>K114+G114</f>
        <v>0</v>
      </c>
      <c r="M114" s="109">
        <f>+'Cert.OSN AC'!CF14</f>
        <v>0</v>
      </c>
      <c r="N114" s="109">
        <f t="shared" ref="N114:N123" si="72">IF(M114&gt;0,(L114-M114),0)</f>
        <v>0</v>
      </c>
      <c r="O114" s="753">
        <f t="shared" ref="O114:O123" si="73">F114-L114</f>
        <v>0</v>
      </c>
      <c r="P114" s="753">
        <f t="shared" ref="P114:P123" si="74">F114-M114</f>
        <v>0</v>
      </c>
      <c r="Q114" s="753">
        <f t="shared" ref="Q114:Q123" si="75">IF(N114&gt;0,(F114-L114-N114),(F114-L114+N114))</f>
        <v>0</v>
      </c>
      <c r="R114" s="109"/>
      <c r="S114" s="109"/>
      <c r="T114" s="109"/>
      <c r="U114" s="109"/>
      <c r="V114" s="109"/>
      <c r="W114" s="109"/>
      <c r="X114" s="109"/>
      <c r="Y114" s="109"/>
      <c r="Z114" s="109"/>
      <c r="AA114" s="109"/>
      <c r="AB114" s="109"/>
      <c r="AC114" s="109"/>
      <c r="AD114" s="109"/>
      <c r="AE114" s="109"/>
      <c r="AF114" s="109"/>
      <c r="AG114" s="109"/>
      <c r="AH114" s="109"/>
      <c r="AI114" s="109"/>
      <c r="AJ114" s="109"/>
      <c r="AK114" s="109"/>
      <c r="AL114" s="109"/>
      <c r="AM114" s="109"/>
      <c r="AN114" s="109"/>
      <c r="AO114" s="109"/>
      <c r="AP114" s="109"/>
      <c r="AQ114" s="109"/>
      <c r="AR114" s="109"/>
      <c r="AS114" s="109">
        <f t="shared" ref="AS114:AS123" si="76">SUM(R114:AI114)</f>
        <v>0</v>
      </c>
      <c r="AT114" s="109">
        <v>0</v>
      </c>
      <c r="AU114" s="109"/>
      <c r="AV114" s="109"/>
      <c r="AW114" s="109"/>
      <c r="AX114" s="109"/>
      <c r="AY114" s="109">
        <f>+AT114+AU114+AV114+AW114+AX114</f>
        <v>0</v>
      </c>
      <c r="AZ114" s="109"/>
      <c r="BB114" s="109"/>
      <c r="BC114" s="109"/>
      <c r="BD114" s="109"/>
      <c r="BE114" s="109"/>
      <c r="BF114" s="109"/>
      <c r="BG114" s="109">
        <f>SUM(AZ114:BB114)</f>
        <v>0</v>
      </c>
    </row>
    <row r="115" spans="1:62" ht="12.75" customHeight="1">
      <c r="A115" s="229" t="s">
        <v>1021</v>
      </c>
      <c r="B115" s="778" t="s">
        <v>1004</v>
      </c>
      <c r="C115" s="109">
        <v>5125396</v>
      </c>
      <c r="D115" s="109">
        <f t="shared" ref="D115:D123" si="77">+BG115</f>
        <v>0</v>
      </c>
      <c r="E115" s="109">
        <f t="shared" ref="E115:E123" si="78">+AS115+AY115</f>
        <v>-211073.22</v>
      </c>
      <c r="F115" s="109">
        <f t="shared" si="71"/>
        <v>4914322.78</v>
      </c>
      <c r="G115" s="157">
        <v>2961956.65</v>
      </c>
      <c r="H115" s="109">
        <f>+'CK GASTOS OSN AC MES 1'!CJ39</f>
        <v>346645.68</v>
      </c>
      <c r="I115" s="109">
        <f>+'CK GASTOS OSN AC MES 2'!CJ101</f>
        <v>355859.45</v>
      </c>
      <c r="J115" s="109">
        <f>+'CK GASTOS OSN AC MES 3'!CJ102</f>
        <v>368559.22</v>
      </c>
      <c r="K115" s="109">
        <f t="shared" ref="K115:K120" si="79">SUM(H115:J115)</f>
        <v>1071064.3500000001</v>
      </c>
      <c r="L115" s="109">
        <f t="shared" ref="L115:L120" si="80">K115+G115</f>
        <v>4033021</v>
      </c>
      <c r="M115" s="109">
        <f>+'Cert.OSN AC'!CF15</f>
        <v>0</v>
      </c>
      <c r="N115" s="109">
        <f>IF(M115&gt;0,(L115-M115),0)</f>
        <v>0</v>
      </c>
      <c r="O115" s="753">
        <f>F115-L115</f>
        <v>881301.78000000026</v>
      </c>
      <c r="P115" s="753">
        <f>F115-M115</f>
        <v>4914322.78</v>
      </c>
      <c r="Q115" s="753">
        <f>IF(N115&gt;0,(F115-L115-N115),(F115-L115+N115))</f>
        <v>881301.78000000026</v>
      </c>
      <c r="R115" s="109"/>
      <c r="S115" s="109"/>
      <c r="T115" s="109"/>
      <c r="U115" s="109"/>
      <c r="V115" s="109"/>
      <c r="W115" s="109">
        <v>-211073.22</v>
      </c>
      <c r="X115" s="109"/>
      <c r="Y115" s="109"/>
      <c r="Z115" s="109"/>
      <c r="AA115" s="109"/>
      <c r="AB115" s="109"/>
      <c r="AC115" s="109"/>
      <c r="AD115" s="109"/>
      <c r="AE115" s="109"/>
      <c r="AF115" s="109"/>
      <c r="AG115" s="109"/>
      <c r="AH115" s="109"/>
      <c r="AI115" s="109"/>
      <c r="AJ115" s="109"/>
      <c r="AK115" s="109"/>
      <c r="AL115" s="109"/>
      <c r="AM115" s="109"/>
      <c r="AN115" s="109"/>
      <c r="AO115" s="109"/>
      <c r="AP115" s="109"/>
      <c r="AQ115" s="109"/>
      <c r="AR115" s="109"/>
      <c r="AS115" s="109">
        <f t="shared" si="76"/>
        <v>-211073.22</v>
      </c>
      <c r="AT115" s="109">
        <v>0</v>
      </c>
      <c r="AU115" s="109">
        <v>0</v>
      </c>
      <c r="AV115" s="109"/>
      <c r="AW115" s="109"/>
      <c r="AX115" s="109"/>
      <c r="AY115" s="109">
        <f t="shared" ref="AY115:AY118" si="81">+AT115+AU115+AV115+AW115+AX115</f>
        <v>0</v>
      </c>
      <c r="AZ115" s="109"/>
      <c r="BB115" s="109"/>
      <c r="BC115" s="109"/>
      <c r="BD115" s="109"/>
      <c r="BE115" s="109"/>
      <c r="BF115" s="109"/>
      <c r="BG115" s="109"/>
    </row>
    <row r="116" spans="1:62" ht="12.75" customHeight="1">
      <c r="A116" s="229" t="s">
        <v>1022</v>
      </c>
      <c r="B116" s="778" t="s">
        <v>1004</v>
      </c>
      <c r="C116" s="109">
        <v>816146</v>
      </c>
      <c r="D116" s="109">
        <f t="shared" si="77"/>
        <v>0</v>
      </c>
      <c r="E116" s="109">
        <f t="shared" si="78"/>
        <v>-61610</v>
      </c>
      <c r="F116" s="109">
        <f t="shared" si="71"/>
        <v>754536</v>
      </c>
      <c r="G116" s="157">
        <v>471648.94</v>
      </c>
      <c r="H116" s="109">
        <f>+'CK GASTOS OSN AC MES 1'!CK39</f>
        <v>55198.36</v>
      </c>
      <c r="I116" s="109">
        <f>+'CK GASTOS OSN AC MES 2'!CK101</f>
        <v>56665.52</v>
      </c>
      <c r="J116" s="109">
        <f>+'CK GASTOS OSN AC MES 3'!CK102</f>
        <v>58687.78</v>
      </c>
      <c r="K116" s="109">
        <f t="shared" si="79"/>
        <v>170551.66</v>
      </c>
      <c r="L116" s="109">
        <f t="shared" si="80"/>
        <v>642200.6</v>
      </c>
      <c r="M116" s="109">
        <f>+'Cert.OSN AC'!CF16</f>
        <v>0</v>
      </c>
      <c r="N116" s="109">
        <f>IF(M116&gt;0,(L116-M116),0)</f>
        <v>0</v>
      </c>
      <c r="O116" s="753">
        <f>F116-L116</f>
        <v>112335.40000000002</v>
      </c>
      <c r="P116" s="753">
        <f>F116-M116</f>
        <v>754536</v>
      </c>
      <c r="Q116" s="753">
        <f>IF(N116&gt;0,(F116-L116-N116),(F116-L116+N116))</f>
        <v>112335.40000000002</v>
      </c>
      <c r="R116" s="109"/>
      <c r="S116" s="109"/>
      <c r="T116" s="109"/>
      <c r="U116" s="109"/>
      <c r="V116" s="109"/>
      <c r="W116" s="109">
        <v>-61610</v>
      </c>
      <c r="X116" s="109"/>
      <c r="Y116" s="109"/>
      <c r="Z116" s="109"/>
      <c r="AA116" s="109"/>
      <c r="AB116" s="109"/>
      <c r="AC116" s="109"/>
      <c r="AD116" s="109"/>
      <c r="AE116" s="109"/>
      <c r="AF116" s="109"/>
      <c r="AG116" s="109"/>
      <c r="AH116" s="109"/>
      <c r="AI116" s="109"/>
      <c r="AJ116" s="109"/>
      <c r="AK116" s="109"/>
      <c r="AL116" s="109"/>
      <c r="AM116" s="109"/>
      <c r="AN116" s="109"/>
      <c r="AO116" s="109"/>
      <c r="AP116" s="109"/>
      <c r="AQ116" s="109"/>
      <c r="AR116" s="109"/>
      <c r="AS116" s="109">
        <f t="shared" si="76"/>
        <v>-61610</v>
      </c>
      <c r="AT116" s="109">
        <v>0</v>
      </c>
      <c r="AU116" s="109">
        <v>0</v>
      </c>
      <c r="AV116" s="109"/>
      <c r="AW116" s="109"/>
      <c r="AX116" s="109"/>
      <c r="AY116" s="109">
        <f t="shared" si="81"/>
        <v>0</v>
      </c>
      <c r="AZ116" s="109"/>
      <c r="BB116" s="109"/>
      <c r="BC116" s="109"/>
      <c r="BD116" s="109"/>
      <c r="BE116" s="109"/>
      <c r="BF116" s="109"/>
      <c r="BG116" s="109"/>
    </row>
    <row r="117" spans="1:62" ht="12.75" customHeight="1">
      <c r="A117" s="229" t="s">
        <v>1006</v>
      </c>
      <c r="B117" s="778" t="s">
        <v>1007</v>
      </c>
      <c r="C117" s="109"/>
      <c r="D117" s="109">
        <f t="shared" si="77"/>
        <v>0</v>
      </c>
      <c r="E117" s="109">
        <f t="shared" si="78"/>
        <v>0</v>
      </c>
      <c r="F117" s="109">
        <f t="shared" si="71"/>
        <v>0</v>
      </c>
      <c r="G117" s="157">
        <v>0</v>
      </c>
      <c r="H117" s="109">
        <v>0</v>
      </c>
      <c r="I117" s="109"/>
      <c r="J117" s="109"/>
      <c r="K117" s="109">
        <f t="shared" si="79"/>
        <v>0</v>
      </c>
      <c r="L117" s="109">
        <f t="shared" si="80"/>
        <v>0</v>
      </c>
      <c r="M117" s="109">
        <f>+'Cert.OSN AC'!CF17</f>
        <v>0</v>
      </c>
      <c r="N117" s="109">
        <f>IF(M117&gt;0,(L117-M117),0)</f>
        <v>0</v>
      </c>
      <c r="O117" s="753">
        <f>F117-L117</f>
        <v>0</v>
      </c>
      <c r="P117" s="753">
        <f>F117-M117</f>
        <v>0</v>
      </c>
      <c r="Q117" s="753">
        <f>IF(N117&gt;0,(F117-L117-N117),(F117-L117+N117))</f>
        <v>0</v>
      </c>
      <c r="R117" s="109"/>
      <c r="S117" s="109"/>
      <c r="T117" s="109"/>
      <c r="U117" s="109"/>
      <c r="V117" s="109"/>
      <c r="W117" s="109"/>
      <c r="X117" s="109"/>
      <c r="Y117" s="109"/>
      <c r="Z117" s="109"/>
      <c r="AA117" s="109"/>
      <c r="AB117" s="109"/>
      <c r="AC117" s="109"/>
      <c r="AD117" s="109"/>
      <c r="AE117" s="109"/>
      <c r="AF117" s="109"/>
      <c r="AG117" s="109"/>
      <c r="AH117" s="109"/>
      <c r="AI117" s="109"/>
      <c r="AJ117" s="109"/>
      <c r="AK117" s="109"/>
      <c r="AL117" s="109"/>
      <c r="AM117" s="109"/>
      <c r="AN117" s="109"/>
      <c r="AO117" s="109"/>
      <c r="AP117" s="109"/>
      <c r="AQ117" s="109"/>
      <c r="AR117" s="109"/>
      <c r="AS117" s="109">
        <f t="shared" si="76"/>
        <v>0</v>
      </c>
      <c r="AT117" s="109">
        <v>0</v>
      </c>
      <c r="AU117" s="109"/>
      <c r="AV117" s="109"/>
      <c r="AW117" s="109"/>
      <c r="AX117" s="109"/>
      <c r="AY117" s="109">
        <f t="shared" si="81"/>
        <v>0</v>
      </c>
      <c r="AZ117" s="109"/>
      <c r="BB117" s="109"/>
      <c r="BC117" s="109"/>
      <c r="BD117" s="109"/>
      <c r="BE117" s="109"/>
      <c r="BF117" s="109"/>
      <c r="BG117" s="109"/>
    </row>
    <row r="118" spans="1:62" s="1" customFormat="1">
      <c r="A118" s="229" t="s">
        <v>96</v>
      </c>
      <c r="B118" s="227" t="s">
        <v>1008</v>
      </c>
      <c r="C118" s="109"/>
      <c r="D118" s="109">
        <f t="shared" si="77"/>
        <v>0</v>
      </c>
      <c r="E118" s="109">
        <f t="shared" si="78"/>
        <v>0</v>
      </c>
      <c r="F118" s="109">
        <f t="shared" si="71"/>
        <v>0</v>
      </c>
      <c r="G118" s="157">
        <v>0</v>
      </c>
      <c r="H118" s="109">
        <f>+'CK GASTOS OSN AC MES 1'!CL39</f>
        <v>0</v>
      </c>
      <c r="I118" s="109">
        <f>+'CK GASTOS OSN AC MES 2'!CL101</f>
        <v>0</v>
      </c>
      <c r="J118" s="109">
        <f>+'CK GASTOS OSN AC MES 3'!CL102</f>
        <v>0</v>
      </c>
      <c r="K118" s="109">
        <f t="shared" si="79"/>
        <v>0</v>
      </c>
      <c r="L118" s="109">
        <f t="shared" si="80"/>
        <v>0</v>
      </c>
      <c r="M118" s="109">
        <f>+'Cert.OSN AC'!CF18</f>
        <v>0</v>
      </c>
      <c r="N118" s="109">
        <f>IF(M118&gt;0,(L118-M118),0)</f>
        <v>0</v>
      </c>
      <c r="O118" s="753">
        <f>F118-L118</f>
        <v>0</v>
      </c>
      <c r="P118" s="753">
        <f>F118-M118</f>
        <v>0</v>
      </c>
      <c r="Q118" s="753">
        <f>IF(N118&gt;0,(F118-L118-N118),(F118-L118+N118))</f>
        <v>0</v>
      </c>
      <c r="R118" s="109"/>
      <c r="S118" s="109"/>
      <c r="T118" s="109"/>
      <c r="U118" s="109"/>
      <c r="V118" s="109"/>
      <c r="W118" s="109"/>
      <c r="X118" s="109"/>
      <c r="Y118" s="109"/>
      <c r="Z118" s="109"/>
      <c r="AA118" s="109"/>
      <c r="AB118" s="109"/>
      <c r="AC118" s="109"/>
      <c r="AD118" s="109"/>
      <c r="AE118" s="109"/>
      <c r="AF118" s="109"/>
      <c r="AG118" s="109"/>
      <c r="AH118" s="109"/>
      <c r="AI118" s="109"/>
      <c r="AJ118" s="109"/>
      <c r="AK118" s="109"/>
      <c r="AL118" s="109"/>
      <c r="AM118" s="109"/>
      <c r="AN118" s="109"/>
      <c r="AO118" s="109"/>
      <c r="AP118" s="109"/>
      <c r="AQ118" s="109"/>
      <c r="AR118" s="109"/>
      <c r="AS118" s="109">
        <f t="shared" si="76"/>
        <v>0</v>
      </c>
      <c r="AT118" s="109">
        <v>0</v>
      </c>
      <c r="AU118" s="109"/>
      <c r="AV118" s="109"/>
      <c r="AW118" s="109"/>
      <c r="AX118" s="109"/>
      <c r="AY118" s="109">
        <f t="shared" si="81"/>
        <v>0</v>
      </c>
      <c r="AZ118" s="109"/>
      <c r="BA118" s="109"/>
      <c r="BB118" s="109"/>
      <c r="BC118" s="109"/>
      <c r="BD118" s="109"/>
      <c r="BE118" s="109"/>
      <c r="BF118" s="109"/>
      <c r="BG118" s="109">
        <f>SUM(AZ118:BB118)</f>
        <v>0</v>
      </c>
      <c r="BH118" s="227"/>
      <c r="BI118" s="227"/>
      <c r="BJ118" s="227"/>
    </row>
    <row r="119" spans="1:62" s="1" customFormat="1">
      <c r="A119" s="229" t="s">
        <v>97</v>
      </c>
      <c r="B119" s="227" t="s">
        <v>1009</v>
      </c>
      <c r="C119" s="109"/>
      <c r="D119" s="109">
        <f t="shared" si="77"/>
        <v>0</v>
      </c>
      <c r="E119" s="109">
        <f t="shared" si="78"/>
        <v>0</v>
      </c>
      <c r="F119" s="109">
        <f t="shared" si="71"/>
        <v>0</v>
      </c>
      <c r="G119" s="157">
        <v>0</v>
      </c>
      <c r="H119" s="109">
        <f>+'CK GASTOS OSN AC MES 1'!CM39</f>
        <v>0</v>
      </c>
      <c r="I119" s="109">
        <f>+'CK GASTOS OSN AC MES 2'!CM101</f>
        <v>0</v>
      </c>
      <c r="J119" s="109">
        <f>+'CK GASTOS OSN AC MES 3'!CM102</f>
        <v>0</v>
      </c>
      <c r="K119" s="109">
        <f t="shared" si="79"/>
        <v>0</v>
      </c>
      <c r="L119" s="109">
        <f t="shared" si="80"/>
        <v>0</v>
      </c>
      <c r="M119" s="109">
        <f>+'Cert.OSN AC'!CF21</f>
        <v>0</v>
      </c>
      <c r="N119" s="109">
        <f>IF(M119&gt;0,(L119-M119),0)</f>
        <v>0</v>
      </c>
      <c r="O119" s="753">
        <f>F119-L119</f>
        <v>0</v>
      </c>
      <c r="P119" s="753">
        <f>F119-M119</f>
        <v>0</v>
      </c>
      <c r="Q119" s="753">
        <f>IF(N119&gt;0,(F119-L119-N119),(F119-L119+N119))</f>
        <v>0</v>
      </c>
      <c r="R119" s="109"/>
      <c r="S119" s="109"/>
      <c r="T119" s="109"/>
      <c r="U119" s="109"/>
      <c r="V119" s="109"/>
      <c r="W119" s="109"/>
      <c r="X119" s="109"/>
      <c r="Y119" s="109"/>
      <c r="Z119" s="109"/>
      <c r="AA119" s="109"/>
      <c r="AB119" s="109"/>
      <c r="AC119" s="109"/>
      <c r="AD119" s="109"/>
      <c r="AE119" s="109"/>
      <c r="AF119" s="109"/>
      <c r="AG119" s="109"/>
      <c r="AH119" s="109"/>
      <c r="AI119" s="109"/>
      <c r="AJ119" s="109"/>
      <c r="AK119" s="109"/>
      <c r="AL119" s="109"/>
      <c r="AM119" s="109"/>
      <c r="AN119" s="109"/>
      <c r="AO119" s="109"/>
      <c r="AP119" s="109"/>
      <c r="AQ119" s="109"/>
      <c r="AR119" s="109"/>
      <c r="AS119" s="109">
        <f t="shared" si="76"/>
        <v>0</v>
      </c>
      <c r="AT119" s="109">
        <v>0</v>
      </c>
      <c r="AU119" s="109"/>
      <c r="AV119" s="109"/>
      <c r="AW119" s="109"/>
      <c r="AX119" s="109"/>
      <c r="AY119" s="109"/>
      <c r="AZ119" s="109"/>
      <c r="BA119" s="109"/>
      <c r="BB119" s="109"/>
      <c r="BC119" s="109"/>
      <c r="BD119" s="109"/>
      <c r="BE119" s="109"/>
      <c r="BF119" s="109"/>
      <c r="BG119" s="109"/>
      <c r="BH119" s="227"/>
      <c r="BI119" s="227"/>
      <c r="BJ119" s="227"/>
    </row>
    <row r="120" spans="1:62">
      <c r="A120" s="229" t="s">
        <v>98</v>
      </c>
      <c r="B120" s="227" t="s">
        <v>127</v>
      </c>
      <c r="C120" s="109">
        <v>300000</v>
      </c>
      <c r="D120" s="109">
        <f t="shared" si="77"/>
        <v>0</v>
      </c>
      <c r="E120" s="109">
        <f t="shared" si="78"/>
        <v>0</v>
      </c>
      <c r="F120" s="109">
        <f t="shared" si="71"/>
        <v>300000</v>
      </c>
      <c r="G120" s="157">
        <v>300000</v>
      </c>
      <c r="H120" s="109">
        <f>+'CK GASTOS OSN AC MES 1'!CN39</f>
        <v>0</v>
      </c>
      <c r="I120" s="109">
        <f>+'CK GASTOS OSN AC MES 2'!CN101</f>
        <v>0</v>
      </c>
      <c r="J120" s="109">
        <f>+'CK GASTOS OSN AC MES 3'!CN102</f>
        <v>0</v>
      </c>
      <c r="K120" s="109">
        <f t="shared" si="79"/>
        <v>0</v>
      </c>
      <c r="L120" s="109">
        <f t="shared" si="80"/>
        <v>300000</v>
      </c>
      <c r="M120" s="109">
        <f>+'Cert.OSN AC'!CF17</f>
        <v>0</v>
      </c>
      <c r="N120" s="109">
        <f t="shared" si="72"/>
        <v>0</v>
      </c>
      <c r="O120" s="753">
        <f t="shared" si="73"/>
        <v>0</v>
      </c>
      <c r="P120" s="753">
        <f t="shared" si="74"/>
        <v>300000</v>
      </c>
      <c r="Q120" s="753">
        <f t="shared" si="75"/>
        <v>0</v>
      </c>
      <c r="R120" s="109"/>
      <c r="S120" s="109"/>
      <c r="T120" s="109"/>
      <c r="U120" s="109"/>
      <c r="V120" s="109"/>
      <c r="W120" s="109"/>
      <c r="X120" s="109"/>
      <c r="Y120" s="109"/>
      <c r="Z120" s="109"/>
      <c r="AA120" s="109"/>
      <c r="AB120" s="109"/>
      <c r="AC120" s="109"/>
      <c r="AD120" s="109"/>
      <c r="AE120" s="109"/>
      <c r="AF120" s="109"/>
      <c r="AG120" s="109"/>
      <c r="AH120" s="109"/>
      <c r="AI120" s="109"/>
      <c r="AJ120" s="109"/>
      <c r="AK120" s="109"/>
      <c r="AL120" s="109"/>
      <c r="AM120" s="109"/>
      <c r="AN120" s="109"/>
      <c r="AO120" s="109"/>
      <c r="AP120" s="109"/>
      <c r="AQ120" s="109"/>
      <c r="AR120" s="109"/>
      <c r="AS120" s="109">
        <f t="shared" si="76"/>
        <v>0</v>
      </c>
      <c r="AT120" s="109">
        <v>0</v>
      </c>
      <c r="AU120" s="109"/>
      <c r="AV120" s="109"/>
      <c r="AW120" s="109"/>
      <c r="AX120" s="109"/>
      <c r="AY120" s="109">
        <f>+AT120+AU120+AV120+AW120+AX120</f>
        <v>0</v>
      </c>
      <c r="AZ120" s="109"/>
      <c r="BB120" s="109"/>
      <c r="BC120" s="109"/>
      <c r="BD120" s="109"/>
      <c r="BE120" s="109"/>
      <c r="BF120" s="109"/>
      <c r="BG120" s="109">
        <f>SUM(AZ120:BB120)</f>
        <v>0</v>
      </c>
    </row>
    <row r="121" spans="1:62">
      <c r="A121" s="229" t="s">
        <v>99</v>
      </c>
      <c r="B121" s="227" t="s">
        <v>1010</v>
      </c>
      <c r="C121" s="109"/>
      <c r="D121" s="109">
        <f t="shared" si="77"/>
        <v>0</v>
      </c>
      <c r="E121" s="109">
        <f t="shared" si="78"/>
        <v>0</v>
      </c>
      <c r="F121" s="109">
        <f t="shared" si="71"/>
        <v>0</v>
      </c>
      <c r="G121" s="157">
        <v>0</v>
      </c>
      <c r="H121" s="109">
        <f>+'CK GASTOS OSN AC MES 1'!CO39</f>
        <v>0</v>
      </c>
      <c r="I121" s="109">
        <f>+'CK GASTOS OSN AC MES 2'!CO101</f>
        <v>0</v>
      </c>
      <c r="J121" s="109">
        <f>+'CK GASTOS OSN AC MES 3'!CO102</f>
        <v>0</v>
      </c>
      <c r="K121" s="109">
        <f>SUM(H121:J121)</f>
        <v>0</v>
      </c>
      <c r="L121" s="109">
        <f>K121+G121</f>
        <v>0</v>
      </c>
      <c r="M121" s="109">
        <f>+'Cert.OSN AC'!CJ14</f>
        <v>0</v>
      </c>
      <c r="N121" s="109">
        <f t="shared" si="72"/>
        <v>0</v>
      </c>
      <c r="O121" s="753">
        <f t="shared" si="73"/>
        <v>0</v>
      </c>
      <c r="P121" s="753">
        <f t="shared" si="74"/>
        <v>0</v>
      </c>
      <c r="Q121" s="753">
        <f t="shared" si="75"/>
        <v>0</v>
      </c>
      <c r="R121" s="109"/>
      <c r="S121" s="109"/>
      <c r="T121" s="109"/>
      <c r="U121" s="109"/>
      <c r="V121" s="109"/>
      <c r="W121" s="109"/>
      <c r="X121" s="109"/>
      <c r="Y121" s="109"/>
      <c r="Z121" s="109"/>
      <c r="AA121" s="109"/>
      <c r="AB121" s="109"/>
      <c r="AC121" s="109"/>
      <c r="AD121" s="109"/>
      <c r="AE121" s="109"/>
      <c r="AF121" s="109"/>
      <c r="AG121" s="109"/>
      <c r="AH121" s="109"/>
      <c r="AI121" s="109"/>
      <c r="AJ121" s="109"/>
      <c r="AK121" s="109"/>
      <c r="AL121" s="109"/>
      <c r="AM121" s="109"/>
      <c r="AN121" s="109"/>
      <c r="AO121" s="109"/>
      <c r="AP121" s="109"/>
      <c r="AQ121" s="109"/>
      <c r="AR121" s="109"/>
      <c r="AS121" s="109">
        <f t="shared" si="76"/>
        <v>0</v>
      </c>
      <c r="AT121" s="109">
        <v>0</v>
      </c>
      <c r="AU121" s="109"/>
      <c r="AV121" s="109"/>
      <c r="AW121" s="109"/>
      <c r="AX121" s="109"/>
      <c r="AY121" s="109"/>
      <c r="AZ121" s="109"/>
      <c r="BB121" s="109"/>
      <c r="BC121" s="109"/>
      <c r="BD121" s="109"/>
      <c r="BE121" s="109"/>
      <c r="BF121" s="109"/>
      <c r="BG121" s="109"/>
    </row>
    <row r="122" spans="1:62">
      <c r="A122" s="229" t="s">
        <v>433</v>
      </c>
      <c r="B122" s="227" t="s">
        <v>1011</v>
      </c>
      <c r="C122" s="109"/>
      <c r="D122" s="109">
        <f t="shared" si="77"/>
        <v>0</v>
      </c>
      <c r="E122" s="109">
        <f t="shared" si="78"/>
        <v>0</v>
      </c>
      <c r="F122" s="109">
        <f t="shared" si="71"/>
        <v>0</v>
      </c>
      <c r="G122" s="157">
        <v>0</v>
      </c>
      <c r="H122" s="109">
        <f>+'CK GASTOS OSN AC MES 1'!CP39</f>
        <v>0</v>
      </c>
      <c r="I122" s="109">
        <f>+'CK GASTOS OSN AC MES 2'!CP101</f>
        <v>0</v>
      </c>
      <c r="J122" s="109">
        <f>+'CK GASTOS OSN AC MES 3'!CP102</f>
        <v>0</v>
      </c>
      <c r="K122" s="109">
        <f>SUM(H122:J122)</f>
        <v>0</v>
      </c>
      <c r="L122" s="109">
        <f>K122+G122</f>
        <v>0</v>
      </c>
      <c r="M122" s="109">
        <f>+'Cert.OSN AC'!CF21</f>
        <v>0</v>
      </c>
      <c r="N122" s="109">
        <f t="shared" si="72"/>
        <v>0</v>
      </c>
      <c r="O122" s="753">
        <f t="shared" si="73"/>
        <v>0</v>
      </c>
      <c r="P122" s="753">
        <f t="shared" si="74"/>
        <v>0</v>
      </c>
      <c r="Q122" s="753">
        <f t="shared" si="75"/>
        <v>0</v>
      </c>
      <c r="R122" s="109"/>
      <c r="S122" s="109"/>
      <c r="T122" s="109"/>
      <c r="U122" s="109"/>
      <c r="V122" s="109"/>
      <c r="W122" s="109"/>
      <c r="X122" s="109"/>
      <c r="Y122" s="109"/>
      <c r="Z122" s="109"/>
      <c r="AA122" s="109"/>
      <c r="AB122" s="109"/>
      <c r="AC122" s="109"/>
      <c r="AD122" s="109"/>
      <c r="AE122" s="109"/>
      <c r="AF122" s="109"/>
      <c r="AG122" s="109"/>
      <c r="AH122" s="109"/>
      <c r="AI122" s="109"/>
      <c r="AJ122" s="109"/>
      <c r="AK122" s="109"/>
      <c r="AL122" s="109"/>
      <c r="AM122" s="109"/>
      <c r="AN122" s="109"/>
      <c r="AO122" s="109"/>
      <c r="AP122" s="109"/>
      <c r="AQ122" s="109"/>
      <c r="AR122" s="109"/>
      <c r="AS122" s="109">
        <f t="shared" si="76"/>
        <v>0</v>
      </c>
      <c r="AT122" s="109">
        <v>0</v>
      </c>
      <c r="AU122" s="109"/>
      <c r="AV122" s="109"/>
      <c r="AW122" s="109"/>
      <c r="AX122" s="109"/>
      <c r="AY122" s="109">
        <f>+AT122+AU122+AV122+AW122+AX122</f>
        <v>0</v>
      </c>
      <c r="AZ122" s="109"/>
      <c r="BB122" s="109"/>
      <c r="BC122" s="109"/>
      <c r="BD122" s="109"/>
      <c r="BE122" s="109"/>
      <c r="BF122" s="109"/>
      <c r="BG122" s="109">
        <f>SUM(AZ122:BB122)</f>
        <v>0</v>
      </c>
    </row>
    <row r="123" spans="1:62">
      <c r="A123" s="229" t="s">
        <v>100</v>
      </c>
      <c r="B123" s="227" t="s">
        <v>1012</v>
      </c>
      <c r="C123" s="109"/>
      <c r="D123" s="109">
        <f t="shared" si="77"/>
        <v>0</v>
      </c>
      <c r="E123" s="109">
        <f t="shared" si="78"/>
        <v>0</v>
      </c>
      <c r="F123" s="109">
        <f t="shared" si="71"/>
        <v>0</v>
      </c>
      <c r="G123" s="157">
        <v>0</v>
      </c>
      <c r="H123" s="109">
        <f>+'CK GASTOS OSN AC MES 1'!CQ39</f>
        <v>0</v>
      </c>
      <c r="I123" s="109">
        <f>+'CK GASTOS OSN AC MES 2'!CQ101</f>
        <v>0</v>
      </c>
      <c r="J123" s="109">
        <f>+'CK GASTOS OSN AC MES 3'!CQ102</f>
        <v>0</v>
      </c>
      <c r="K123" s="109">
        <f>SUM(H123:J123)</f>
        <v>0</v>
      </c>
      <c r="L123" s="109">
        <f>K123+G123</f>
        <v>0</v>
      </c>
      <c r="M123" s="109">
        <f>+'Cert.OSN AC'!CF22</f>
        <v>0</v>
      </c>
      <c r="N123" s="109">
        <f t="shared" si="72"/>
        <v>0</v>
      </c>
      <c r="O123" s="753">
        <f t="shared" si="73"/>
        <v>0</v>
      </c>
      <c r="P123" s="753">
        <f t="shared" si="74"/>
        <v>0</v>
      </c>
      <c r="Q123" s="753">
        <f t="shared" si="75"/>
        <v>0</v>
      </c>
      <c r="R123" s="109"/>
      <c r="S123" s="109"/>
      <c r="T123" s="109"/>
      <c r="U123" s="109"/>
      <c r="V123" s="109"/>
      <c r="W123" s="109"/>
      <c r="X123" s="109"/>
      <c r="Y123" s="109"/>
      <c r="Z123" s="109"/>
      <c r="AA123" s="109"/>
      <c r="AB123" s="109"/>
      <c r="AC123" s="109"/>
      <c r="AD123" s="109"/>
      <c r="AE123" s="109"/>
      <c r="AF123" s="109"/>
      <c r="AG123" s="109"/>
      <c r="AH123" s="109"/>
      <c r="AI123" s="109"/>
      <c r="AJ123" s="109"/>
      <c r="AK123" s="109"/>
      <c r="AL123" s="109"/>
      <c r="AM123" s="109"/>
      <c r="AN123" s="109"/>
      <c r="AO123" s="109"/>
      <c r="AP123" s="109"/>
      <c r="AQ123" s="109"/>
      <c r="AR123" s="109"/>
      <c r="AS123" s="109">
        <f t="shared" si="76"/>
        <v>0</v>
      </c>
      <c r="AT123" s="109">
        <v>0</v>
      </c>
      <c r="AU123" s="109"/>
      <c r="AV123" s="109"/>
      <c r="AW123" s="109"/>
      <c r="AX123" s="109"/>
      <c r="AY123" s="109"/>
      <c r="AZ123" s="109"/>
      <c r="BB123" s="109"/>
      <c r="BC123" s="109"/>
      <c r="BD123" s="109"/>
      <c r="BE123" s="109"/>
      <c r="BF123" s="109"/>
      <c r="BG123" s="109"/>
    </row>
    <row r="124" spans="1:62" s="1" customFormat="1">
      <c r="C124" s="109"/>
      <c r="D124" s="109"/>
      <c r="E124" s="109"/>
      <c r="F124" s="109"/>
      <c r="G124" s="157"/>
      <c r="H124" s="3"/>
      <c r="I124" s="3"/>
      <c r="J124" s="3"/>
      <c r="K124" s="3"/>
      <c r="L124" s="109"/>
      <c r="M124" s="109"/>
      <c r="R124" s="109"/>
      <c r="S124" s="109"/>
      <c r="T124" s="109"/>
      <c r="U124" s="109"/>
      <c r="V124" s="109"/>
      <c r="W124" s="109"/>
      <c r="X124" s="109"/>
      <c r="Y124" s="109"/>
      <c r="Z124" s="109"/>
      <c r="AA124" s="109"/>
      <c r="AB124" s="109"/>
      <c r="AC124" s="109"/>
      <c r="AD124" s="109"/>
      <c r="AE124" s="109"/>
      <c r="AF124" s="109"/>
      <c r="AG124" s="109"/>
      <c r="AH124" s="109"/>
      <c r="AI124" s="109"/>
      <c r="AJ124" s="109"/>
      <c r="AK124" s="109"/>
      <c r="AL124" s="109"/>
      <c r="AM124" s="109"/>
      <c r="AN124" s="109"/>
      <c r="AO124" s="109"/>
      <c r="AP124" s="109"/>
      <c r="AQ124" s="109"/>
      <c r="AR124" s="109"/>
      <c r="AS124" s="109"/>
      <c r="AT124" s="109">
        <v>0</v>
      </c>
      <c r="AU124" s="109"/>
      <c r="AV124" s="109"/>
      <c r="AW124" s="109"/>
      <c r="AX124" s="109"/>
      <c r="AY124" s="109"/>
      <c r="AZ124" s="109"/>
      <c r="BA124" s="109"/>
      <c r="BB124" s="109"/>
      <c r="BC124" s="109"/>
      <c r="BD124" s="109"/>
      <c r="BE124" s="109"/>
      <c r="BF124" s="109"/>
      <c r="BG124" s="3"/>
      <c r="BH124" s="227"/>
      <c r="BI124" s="227"/>
      <c r="BJ124" s="227"/>
    </row>
    <row r="125" spans="1:62" s="1" customFormat="1">
      <c r="A125" s="200">
        <v>7</v>
      </c>
      <c r="B125" s="201" t="s">
        <v>1013</v>
      </c>
      <c r="C125" s="781">
        <f t="shared" ref="C125:Q125" si="82">+C127</f>
        <v>0</v>
      </c>
      <c r="D125" s="782">
        <f t="shared" si="82"/>
        <v>0</v>
      </c>
      <c r="E125" s="782">
        <f t="shared" si="82"/>
        <v>0</v>
      </c>
      <c r="F125" s="782">
        <f t="shared" si="82"/>
        <v>0</v>
      </c>
      <c r="G125" s="783">
        <v>0</v>
      </c>
      <c r="H125" s="782">
        <f t="shared" si="82"/>
        <v>0</v>
      </c>
      <c r="I125" s="782">
        <f t="shared" si="82"/>
        <v>0</v>
      </c>
      <c r="J125" s="782">
        <f t="shared" si="82"/>
        <v>0</v>
      </c>
      <c r="K125" s="782">
        <f t="shared" si="82"/>
        <v>0</v>
      </c>
      <c r="L125" s="782">
        <f t="shared" si="82"/>
        <v>0</v>
      </c>
      <c r="M125" s="782">
        <f t="shared" si="82"/>
        <v>0</v>
      </c>
      <c r="N125" s="782">
        <f t="shared" si="82"/>
        <v>0</v>
      </c>
      <c r="O125" s="782">
        <f t="shared" si="82"/>
        <v>0</v>
      </c>
      <c r="P125" s="784">
        <f t="shared" si="82"/>
        <v>0</v>
      </c>
      <c r="Q125" s="782">
        <f t="shared" si="82"/>
        <v>0</v>
      </c>
      <c r="R125" s="782"/>
      <c r="S125" s="782"/>
      <c r="T125" s="782"/>
      <c r="U125" s="782"/>
      <c r="V125" s="782"/>
      <c r="W125" s="782"/>
      <c r="X125" s="782"/>
      <c r="Y125" s="782"/>
      <c r="Z125" s="782"/>
      <c r="AA125" s="782">
        <f>+AA127</f>
        <v>0</v>
      </c>
      <c r="AB125" s="782">
        <f>+AB127</f>
        <v>0</v>
      </c>
      <c r="AC125" s="782"/>
      <c r="AD125" s="782"/>
      <c r="AE125" s="782"/>
      <c r="AF125" s="782"/>
      <c r="AG125" s="782"/>
      <c r="AH125" s="782"/>
      <c r="AI125" s="782"/>
      <c r="AJ125" s="782"/>
      <c r="AK125" s="782"/>
      <c r="AL125" s="782"/>
      <c r="AM125" s="782"/>
      <c r="AN125" s="782"/>
      <c r="AO125" s="782"/>
      <c r="AP125" s="782"/>
      <c r="AQ125" s="782"/>
      <c r="AR125" s="782"/>
      <c r="AS125" s="782">
        <f>+AS127</f>
        <v>0</v>
      </c>
      <c r="AT125" s="109">
        <v>0</v>
      </c>
      <c r="AU125" s="782"/>
      <c r="AV125" s="782"/>
      <c r="AW125" s="782"/>
      <c r="AX125" s="782"/>
      <c r="AY125" s="782"/>
      <c r="AZ125" s="782"/>
      <c r="BA125" s="782"/>
      <c r="BB125" s="782"/>
      <c r="BC125" s="782"/>
      <c r="BD125" s="782"/>
      <c r="BE125" s="782"/>
      <c r="BF125" s="782"/>
      <c r="BG125" s="785"/>
      <c r="BH125" s="227"/>
      <c r="BI125" s="227"/>
      <c r="BJ125" s="227"/>
    </row>
    <row r="126" spans="1:62" s="1" customFormat="1">
      <c r="A126" s="253"/>
      <c r="B126" s="254"/>
      <c r="C126" s="109"/>
      <c r="D126" s="109"/>
      <c r="E126" s="109"/>
      <c r="F126" s="109"/>
      <c r="G126" s="157"/>
      <c r="H126" s="109"/>
      <c r="I126" s="109"/>
      <c r="J126" s="109"/>
      <c r="K126" s="109"/>
      <c r="L126" s="109"/>
      <c r="M126" s="109"/>
      <c r="N126" s="109"/>
      <c r="O126" s="109"/>
      <c r="P126" s="753"/>
      <c r="Q126" s="109"/>
      <c r="R126" s="109"/>
      <c r="S126" s="109"/>
      <c r="T126" s="109"/>
      <c r="U126" s="109"/>
      <c r="V126" s="109"/>
      <c r="W126" s="109"/>
      <c r="X126" s="109"/>
      <c r="Y126" s="109"/>
      <c r="Z126" s="109"/>
      <c r="AA126" s="109"/>
      <c r="AB126" s="109"/>
      <c r="AC126" s="109"/>
      <c r="AD126" s="109"/>
      <c r="AE126" s="109"/>
      <c r="AF126" s="109"/>
      <c r="AG126" s="109"/>
      <c r="AH126" s="109"/>
      <c r="AI126" s="109"/>
      <c r="AJ126" s="109"/>
      <c r="AK126" s="109"/>
      <c r="AL126" s="109"/>
      <c r="AM126" s="109"/>
      <c r="AN126" s="109"/>
      <c r="AO126" s="109"/>
      <c r="AP126" s="109"/>
      <c r="AQ126" s="109"/>
      <c r="AR126" s="109"/>
      <c r="AS126" s="109"/>
      <c r="AT126" s="109">
        <v>0</v>
      </c>
      <c r="AU126" s="109"/>
      <c r="AV126" s="109"/>
      <c r="AW126" s="109"/>
      <c r="AX126" s="109"/>
      <c r="AY126" s="109"/>
      <c r="AZ126" s="109"/>
      <c r="BA126" s="109"/>
      <c r="BB126" s="109"/>
      <c r="BC126" s="109"/>
      <c r="BD126" s="109"/>
      <c r="BE126" s="109"/>
      <c r="BF126" s="109"/>
      <c r="BG126" s="3"/>
      <c r="BH126" s="227"/>
      <c r="BI126" s="227"/>
      <c r="BJ126" s="227"/>
    </row>
    <row r="127" spans="1:62" s="1" customFormat="1" ht="26.4">
      <c r="A127" s="253" t="s">
        <v>1014</v>
      </c>
      <c r="B127" s="255" t="s">
        <v>1015</v>
      </c>
      <c r="C127" s="109">
        <v>0</v>
      </c>
      <c r="D127" s="109">
        <f>+BG127</f>
        <v>0</v>
      </c>
      <c r="E127" s="109">
        <f>+AS127</f>
        <v>0</v>
      </c>
      <c r="F127" s="109">
        <f>+AT127+AZ127</f>
        <v>0</v>
      </c>
      <c r="G127" s="157"/>
      <c r="H127" s="109"/>
      <c r="I127" s="109"/>
      <c r="J127" s="109"/>
      <c r="K127" s="109"/>
      <c r="L127" s="109"/>
      <c r="M127" s="109"/>
      <c r="N127" s="109"/>
      <c r="O127" s="109"/>
      <c r="P127" s="753"/>
      <c r="Q127" s="109"/>
      <c r="R127" s="109"/>
      <c r="S127" s="109"/>
      <c r="T127" s="109"/>
      <c r="U127" s="109"/>
      <c r="V127" s="109"/>
      <c r="W127" s="109"/>
      <c r="X127" s="109"/>
      <c r="Y127" s="109"/>
      <c r="Z127" s="109"/>
      <c r="AA127" s="109"/>
      <c r="AB127" s="109"/>
      <c r="AC127" s="109"/>
      <c r="AD127" s="109"/>
      <c r="AE127" s="109"/>
      <c r="AF127" s="109"/>
      <c r="AG127" s="109"/>
      <c r="AH127" s="109"/>
      <c r="AI127" s="109"/>
      <c r="AJ127" s="109"/>
      <c r="AK127" s="109"/>
      <c r="AL127" s="109"/>
      <c r="AM127" s="109"/>
      <c r="AN127" s="109"/>
      <c r="AO127" s="109"/>
      <c r="AP127" s="109"/>
      <c r="AQ127" s="109"/>
      <c r="AR127" s="109"/>
      <c r="AS127" s="109">
        <f>SUM(R127:AI127)</f>
        <v>0</v>
      </c>
      <c r="AT127" s="109">
        <v>0</v>
      </c>
      <c r="AU127" s="109"/>
      <c r="AV127" s="109"/>
      <c r="AW127" s="109"/>
      <c r="AX127" s="109"/>
      <c r="AY127" s="109"/>
      <c r="AZ127" s="109"/>
      <c r="BA127" s="109"/>
      <c r="BB127" s="109"/>
      <c r="BC127" s="109"/>
      <c r="BD127" s="109"/>
      <c r="BE127" s="109"/>
      <c r="BF127" s="109"/>
      <c r="BG127" s="3"/>
      <c r="BH127" s="227"/>
      <c r="BI127" s="227"/>
      <c r="BJ127" s="227"/>
    </row>
    <row r="128" spans="1:62" s="1" customFormat="1">
      <c r="C128" s="109"/>
      <c r="D128" s="109"/>
      <c r="E128" s="109"/>
      <c r="F128" s="109"/>
      <c r="G128" s="157"/>
      <c r="H128" s="3"/>
      <c r="I128" s="3"/>
      <c r="J128" s="3"/>
      <c r="K128" s="3"/>
      <c r="L128" s="109"/>
      <c r="M128" s="109"/>
      <c r="R128" s="109"/>
      <c r="S128" s="109"/>
      <c r="T128" s="109"/>
      <c r="U128" s="109"/>
      <c r="V128" s="109"/>
      <c r="W128" s="109"/>
      <c r="X128" s="109"/>
      <c r="Y128" s="109"/>
      <c r="Z128" s="109"/>
      <c r="AA128" s="109"/>
      <c r="AB128" s="109"/>
      <c r="AC128" s="109"/>
      <c r="AD128" s="109"/>
      <c r="AE128" s="109"/>
      <c r="AF128" s="109"/>
      <c r="AG128" s="109"/>
      <c r="AH128" s="109"/>
      <c r="AI128" s="109"/>
      <c r="AJ128" s="109"/>
      <c r="AK128" s="109"/>
      <c r="AL128" s="109"/>
      <c r="AM128" s="109"/>
      <c r="AN128" s="109"/>
      <c r="AO128" s="109"/>
      <c r="AP128" s="109"/>
      <c r="AQ128" s="109"/>
      <c r="AR128" s="109"/>
      <c r="AS128" s="109"/>
      <c r="AT128" s="109">
        <v>0</v>
      </c>
      <c r="AU128" s="109"/>
      <c r="AV128" s="109"/>
      <c r="AW128" s="109"/>
      <c r="AX128" s="109"/>
      <c r="AY128" s="109"/>
      <c r="AZ128" s="109"/>
      <c r="BA128" s="109"/>
      <c r="BB128" s="109"/>
      <c r="BC128" s="109"/>
      <c r="BD128" s="109"/>
      <c r="BE128" s="109"/>
      <c r="BF128" s="109"/>
      <c r="BG128" s="3"/>
      <c r="BH128" s="227"/>
      <c r="BI128" s="227"/>
      <c r="BJ128" s="227"/>
    </row>
    <row r="129" spans="1:62">
      <c r="A129" s="774" t="s">
        <v>1016</v>
      </c>
      <c r="B129" s="207" t="s">
        <v>1017</v>
      </c>
      <c r="C129" s="771">
        <f t="shared" ref="C129:Z129" si="83">SUM(C131)</f>
        <v>0</v>
      </c>
      <c r="D129" s="771">
        <f t="shared" si="83"/>
        <v>0</v>
      </c>
      <c r="E129" s="771">
        <f t="shared" si="83"/>
        <v>0</v>
      </c>
      <c r="F129" s="771">
        <f t="shared" si="83"/>
        <v>0</v>
      </c>
      <c r="G129" s="285">
        <v>0</v>
      </c>
      <c r="H129" s="771">
        <f t="shared" si="83"/>
        <v>0</v>
      </c>
      <c r="I129" s="771">
        <f t="shared" si="83"/>
        <v>0</v>
      </c>
      <c r="J129" s="771">
        <f t="shared" si="83"/>
        <v>0</v>
      </c>
      <c r="K129" s="771">
        <f t="shared" si="83"/>
        <v>0</v>
      </c>
      <c r="L129" s="771">
        <f t="shared" si="83"/>
        <v>0</v>
      </c>
      <c r="M129" s="771">
        <f t="shared" si="83"/>
        <v>0</v>
      </c>
      <c r="N129" s="771">
        <f t="shared" si="83"/>
        <v>0</v>
      </c>
      <c r="O129" s="771">
        <f t="shared" si="83"/>
        <v>0</v>
      </c>
      <c r="P129" s="771">
        <f t="shared" si="83"/>
        <v>0</v>
      </c>
      <c r="Q129" s="771">
        <f t="shared" si="83"/>
        <v>0</v>
      </c>
      <c r="R129" s="771">
        <f t="shared" si="83"/>
        <v>0</v>
      </c>
      <c r="S129" s="771">
        <f t="shared" si="83"/>
        <v>0</v>
      </c>
      <c r="T129" s="771">
        <f t="shared" si="83"/>
        <v>0</v>
      </c>
      <c r="U129" s="771">
        <f t="shared" si="83"/>
        <v>0</v>
      </c>
      <c r="V129" s="771">
        <f t="shared" si="83"/>
        <v>0</v>
      </c>
      <c r="W129" s="771">
        <f t="shared" si="83"/>
        <v>0</v>
      </c>
      <c r="X129" s="771">
        <f t="shared" si="83"/>
        <v>0</v>
      </c>
      <c r="Y129" s="771">
        <f t="shared" si="83"/>
        <v>0</v>
      </c>
      <c r="Z129" s="771">
        <f t="shared" si="83"/>
        <v>0</v>
      </c>
      <c r="AA129" s="771">
        <f>SUM(AA131)</f>
        <v>0</v>
      </c>
      <c r="AB129" s="771">
        <f>SUM(AB131)</f>
        <v>0</v>
      </c>
      <c r="AC129" s="771">
        <f>SUM(AC131)</f>
        <v>0</v>
      </c>
      <c r="AD129" s="771"/>
      <c r="AE129" s="771">
        <f>SUM(AE131)</f>
        <v>0</v>
      </c>
      <c r="AF129" s="771">
        <f>SUM(AF131)</f>
        <v>0</v>
      </c>
      <c r="AG129" s="771">
        <f>SUM(AG131)</f>
        <v>0</v>
      </c>
      <c r="AH129" s="771">
        <f>SUM(AH131)</f>
        <v>0</v>
      </c>
      <c r="AI129" s="771"/>
      <c r="AJ129" s="771"/>
      <c r="AK129" s="771"/>
      <c r="AL129" s="771"/>
      <c r="AM129" s="771"/>
      <c r="AN129" s="771"/>
      <c r="AO129" s="771"/>
      <c r="AP129" s="771"/>
      <c r="AQ129" s="771"/>
      <c r="AR129" s="771"/>
      <c r="AS129" s="771">
        <f t="shared" ref="AS129:BB129" si="84">SUM(AS131)</f>
        <v>0</v>
      </c>
      <c r="AT129" s="109">
        <v>0</v>
      </c>
      <c r="AU129" s="771">
        <f t="shared" si="84"/>
        <v>0</v>
      </c>
      <c r="AV129" s="771">
        <f t="shared" si="84"/>
        <v>0</v>
      </c>
      <c r="AW129" s="771">
        <f t="shared" si="84"/>
        <v>0</v>
      </c>
      <c r="AX129" s="771">
        <f t="shared" si="84"/>
        <v>0</v>
      </c>
      <c r="AY129" s="771">
        <f t="shared" si="84"/>
        <v>0</v>
      </c>
      <c r="AZ129" s="771">
        <f t="shared" si="84"/>
        <v>0</v>
      </c>
      <c r="BA129" s="771">
        <f t="shared" si="84"/>
        <v>0</v>
      </c>
      <c r="BB129" s="771">
        <f t="shared" si="84"/>
        <v>0</v>
      </c>
      <c r="BC129" s="771"/>
      <c r="BD129" s="771"/>
      <c r="BE129" s="771"/>
      <c r="BF129" s="771"/>
      <c r="BG129" s="771">
        <f>SUM(BG131)</f>
        <v>0</v>
      </c>
    </row>
    <row r="130" spans="1:62">
      <c r="A130" s="229"/>
      <c r="C130" s="109"/>
      <c r="D130" s="3"/>
      <c r="E130" s="3"/>
      <c r="F130" s="3"/>
      <c r="G130" s="181"/>
      <c r="H130" s="109"/>
      <c r="I130" s="109"/>
      <c r="J130" s="109"/>
      <c r="K130" s="109"/>
      <c r="L130" s="3"/>
      <c r="M130" s="3"/>
      <c r="N130" s="3"/>
      <c r="O130" s="6"/>
      <c r="P130" s="6"/>
      <c r="Q130" s="6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109">
        <v>0</v>
      </c>
      <c r="AU130" s="3"/>
      <c r="AV130" s="3"/>
      <c r="AW130" s="3"/>
      <c r="AX130" s="3"/>
      <c r="AY130" s="3"/>
      <c r="AZ130" s="3"/>
      <c r="BA130" s="3"/>
      <c r="BB130" s="3"/>
      <c r="BC130" s="3"/>
      <c r="BD130" s="3"/>
      <c r="BE130" s="3"/>
      <c r="BF130" s="3"/>
      <c r="BG130" s="3"/>
      <c r="BH130" s="1"/>
      <c r="BI130" s="1"/>
      <c r="BJ130" s="1"/>
    </row>
    <row r="131" spans="1:62" s="1" customFormat="1">
      <c r="A131" s="229" t="s">
        <v>101</v>
      </c>
      <c r="B131" s="227" t="s">
        <v>1018</v>
      </c>
      <c r="C131" s="109">
        <v>0</v>
      </c>
      <c r="D131" s="109">
        <f>+AY131</f>
        <v>0</v>
      </c>
      <c r="E131" s="109">
        <f>+AS131</f>
        <v>0</v>
      </c>
      <c r="F131" s="109">
        <f>+C131+D131+E131</f>
        <v>0</v>
      </c>
      <c r="G131" s="157">
        <v>0</v>
      </c>
      <c r="H131" s="109">
        <f>'CK GASTOS OSN AC MES 1'!CR39</f>
        <v>0</v>
      </c>
      <c r="I131" s="109">
        <f>'CK GASTOS OSN AC MES 2'!CR101</f>
        <v>0</v>
      </c>
      <c r="J131" s="109">
        <f>'CK GASTOS OSN AC MES 3'!CR102</f>
        <v>0</v>
      </c>
      <c r="K131" s="109">
        <f>SUM(H131:J131)</f>
        <v>0</v>
      </c>
      <c r="L131" s="109">
        <f>K131+G131</f>
        <v>0</v>
      </c>
      <c r="M131" s="109">
        <f>+'Cert.OSN AC'!CK14</f>
        <v>0</v>
      </c>
      <c r="N131" s="109">
        <f>IF(M132&gt;0,(L132-M132),0)</f>
        <v>0</v>
      </c>
      <c r="O131" s="753">
        <f>F132-L132</f>
        <v>0</v>
      </c>
      <c r="P131" s="753">
        <f>F132-M132</f>
        <v>0</v>
      </c>
      <c r="Q131" s="753">
        <f>IF(N131&gt;0,(F131-L131-N131),(F131-L131+N131))</f>
        <v>0</v>
      </c>
      <c r="R131" s="109"/>
      <c r="S131" s="109"/>
      <c r="T131" s="109"/>
      <c r="U131" s="109"/>
      <c r="V131" s="109"/>
      <c r="W131" s="109"/>
      <c r="X131" s="109"/>
      <c r="Y131" s="109"/>
      <c r="Z131" s="109"/>
      <c r="AA131" s="109"/>
      <c r="AB131" s="109"/>
      <c r="AC131" s="109"/>
      <c r="AD131" s="109"/>
      <c r="AE131" s="109"/>
      <c r="AF131" s="109"/>
      <c r="AG131" s="109"/>
      <c r="AH131" s="109"/>
      <c r="AI131" s="109"/>
      <c r="AJ131" s="109"/>
      <c r="AK131" s="109"/>
      <c r="AL131" s="109"/>
      <c r="AM131" s="109"/>
      <c r="AN131" s="109"/>
      <c r="AO131" s="109"/>
      <c r="AP131" s="109"/>
      <c r="AQ131" s="109"/>
      <c r="AR131" s="109"/>
      <c r="AS131" s="109">
        <f>SUM(R131:AE131)</f>
        <v>0</v>
      </c>
      <c r="AT131" s="109">
        <v>0</v>
      </c>
      <c r="AU131" s="109"/>
      <c r="AV131" s="109"/>
      <c r="AW131" s="109"/>
      <c r="AX131" s="109"/>
      <c r="AY131" s="109">
        <f>+AT131+AU131+AV131+AW131+AX131</f>
        <v>0</v>
      </c>
      <c r="AZ131" s="109"/>
      <c r="BA131" s="109"/>
      <c r="BB131" s="109"/>
      <c r="BC131" s="109"/>
      <c r="BD131" s="109"/>
      <c r="BE131" s="109"/>
      <c r="BF131" s="109"/>
      <c r="BG131" s="109">
        <f>SUM(AZ131:BB131)</f>
        <v>0</v>
      </c>
      <c r="BH131" s="227"/>
      <c r="BI131" s="227"/>
      <c r="BJ131" s="227"/>
    </row>
    <row r="132" spans="1:62">
      <c r="A132" s="229"/>
      <c r="C132" s="109"/>
      <c r="D132" s="3"/>
      <c r="E132" s="3"/>
      <c r="F132" s="3"/>
      <c r="G132" s="181"/>
      <c r="K132" s="109"/>
      <c r="L132" s="3"/>
      <c r="M132" s="3"/>
      <c r="N132" s="3"/>
      <c r="O132" s="6"/>
      <c r="P132" s="6"/>
      <c r="Q132" s="6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109">
        <v>0</v>
      </c>
      <c r="AU132" s="3"/>
      <c r="AV132" s="3"/>
      <c r="AW132" s="3"/>
      <c r="AX132" s="3"/>
      <c r="AY132" s="3"/>
      <c r="AZ132" s="3"/>
      <c r="BA132" s="3"/>
      <c r="BB132" s="3"/>
      <c r="BC132" s="3"/>
      <c r="BD132" s="3"/>
      <c r="BE132" s="3"/>
      <c r="BF132" s="3"/>
      <c r="BG132" s="3"/>
      <c r="BH132" s="1"/>
      <c r="BI132" s="1"/>
      <c r="BJ132" s="1"/>
    </row>
    <row r="133" spans="1:62">
      <c r="A133" s="207" t="s">
        <v>1019</v>
      </c>
      <c r="B133" s="207"/>
      <c r="C133" s="771">
        <f t="shared" ref="C133:Z133" si="85">C129+C112+C98+C94+C71+C28+C10</f>
        <v>409849122</v>
      </c>
      <c r="D133" s="771">
        <f t="shared" si="85"/>
        <v>0</v>
      </c>
      <c r="E133" s="771">
        <f t="shared" si="85"/>
        <v>-21230278.119999997</v>
      </c>
      <c r="F133" s="771">
        <f t="shared" si="85"/>
        <v>388618843.88</v>
      </c>
      <c r="G133" s="285">
        <v>265608638.19999999</v>
      </c>
      <c r="H133" s="771">
        <f t="shared" si="85"/>
        <v>27870655.190000001</v>
      </c>
      <c r="I133" s="771">
        <f t="shared" si="85"/>
        <v>26976864.469999999</v>
      </c>
      <c r="J133" s="771">
        <f t="shared" si="85"/>
        <v>48430755.679999992</v>
      </c>
      <c r="K133" s="771">
        <f t="shared" si="85"/>
        <v>103278275.34</v>
      </c>
      <c r="L133" s="771">
        <f t="shared" si="85"/>
        <v>368886913.54000002</v>
      </c>
      <c r="M133" s="771">
        <f t="shared" si="85"/>
        <v>0</v>
      </c>
      <c r="N133" s="771">
        <f t="shared" si="85"/>
        <v>0</v>
      </c>
      <c r="O133" s="771">
        <f t="shared" si="85"/>
        <v>19731930.339999981</v>
      </c>
      <c r="P133" s="771">
        <f t="shared" si="85"/>
        <v>388618843.88</v>
      </c>
      <c r="Q133" s="771">
        <f t="shared" si="85"/>
        <v>19731930.339999989</v>
      </c>
      <c r="R133" s="771">
        <f t="shared" si="85"/>
        <v>2161220</v>
      </c>
      <c r="S133" s="771">
        <f t="shared" si="85"/>
        <v>0</v>
      </c>
      <c r="T133" s="771">
        <f t="shared" si="85"/>
        <v>0</v>
      </c>
      <c r="U133" s="771">
        <f>U129+U112+U98+U94+U71+U28+U10</f>
        <v>0</v>
      </c>
      <c r="V133" s="771">
        <f t="shared" si="85"/>
        <v>-10000000</v>
      </c>
      <c r="W133" s="771">
        <f t="shared" si="85"/>
        <v>-13391498.120000001</v>
      </c>
      <c r="X133" s="771">
        <f t="shared" si="85"/>
        <v>0</v>
      </c>
      <c r="Y133" s="771">
        <f t="shared" si="85"/>
        <v>0</v>
      </c>
      <c r="Z133" s="771">
        <f t="shared" si="85"/>
        <v>0</v>
      </c>
      <c r="AA133" s="771">
        <f>AA129+AA112+AA98+AA94+AA71+AA28+AA10</f>
        <v>0</v>
      </c>
      <c r="AB133" s="771">
        <f>AB129+AB112+AB98+AB94+AB71+AB28+AB10</f>
        <v>0</v>
      </c>
      <c r="AC133" s="771">
        <f>AC129+AC112+AC98+AC94+AC71+AC28+AC10</f>
        <v>0</v>
      </c>
      <c r="AD133" s="771"/>
      <c r="AE133" s="771">
        <f>AE129+AE112+AE98+AE94+AE71+AE28+AE10</f>
        <v>0</v>
      </c>
      <c r="AF133" s="771">
        <f>AF129+AF112+AF98+AF94+AF71+AF28+AF10</f>
        <v>0</v>
      </c>
      <c r="AG133" s="771">
        <f>AG129+AG112+AG98+AG94+AG71+AG28+AG10</f>
        <v>0</v>
      </c>
      <c r="AH133" s="771">
        <f>AH129+AH112+AH98+AH94+AH71+AH28+AH10</f>
        <v>0</v>
      </c>
      <c r="AI133" s="771"/>
      <c r="AJ133" s="771"/>
      <c r="AK133" s="771"/>
      <c r="AL133" s="771"/>
      <c r="AM133" s="771"/>
      <c r="AN133" s="771"/>
      <c r="AO133" s="771"/>
      <c r="AP133" s="771"/>
      <c r="AQ133" s="771"/>
      <c r="AR133" s="771"/>
      <c r="AS133" s="771">
        <f t="shared" ref="AS133:BG133" si="86">AS129+AS112+AS98+AS94+AS71+AS28+AS10</f>
        <v>-21230278.119999997</v>
      </c>
      <c r="AT133" s="771">
        <f t="shared" si="86"/>
        <v>0</v>
      </c>
      <c r="AU133" s="771">
        <f t="shared" si="86"/>
        <v>0</v>
      </c>
      <c r="AV133" s="771">
        <f t="shared" si="86"/>
        <v>0</v>
      </c>
      <c r="AW133" s="771">
        <f t="shared" si="86"/>
        <v>0</v>
      </c>
      <c r="AX133" s="771">
        <f t="shared" si="86"/>
        <v>0</v>
      </c>
      <c r="AY133" s="771">
        <f t="shared" si="86"/>
        <v>0</v>
      </c>
      <c r="AZ133" s="771">
        <f t="shared" si="86"/>
        <v>0</v>
      </c>
      <c r="BA133" s="771">
        <f t="shared" si="86"/>
        <v>0</v>
      </c>
      <c r="BB133" s="771">
        <f t="shared" si="86"/>
        <v>0</v>
      </c>
      <c r="BC133" s="771">
        <f t="shared" si="86"/>
        <v>0</v>
      </c>
      <c r="BD133" s="771">
        <f t="shared" si="86"/>
        <v>0</v>
      </c>
      <c r="BE133" s="771">
        <f t="shared" si="86"/>
        <v>0</v>
      </c>
      <c r="BF133" s="771">
        <f t="shared" si="86"/>
        <v>0</v>
      </c>
      <c r="BG133" s="771">
        <f t="shared" si="86"/>
        <v>0</v>
      </c>
    </row>
    <row r="134" spans="1:62">
      <c r="D134" s="3"/>
      <c r="E134" s="3"/>
      <c r="F134" s="109"/>
      <c r="L134" s="109"/>
      <c r="M134" s="109"/>
      <c r="R134" s="109"/>
      <c r="S134" s="109"/>
      <c r="T134" s="109"/>
      <c r="U134" s="109"/>
      <c r="V134" s="109"/>
      <c r="W134" s="109"/>
      <c r="X134" s="109"/>
      <c r="Y134" s="109"/>
      <c r="Z134" s="109"/>
      <c r="AA134" s="109"/>
      <c r="AB134" s="109"/>
      <c r="AC134" s="109"/>
      <c r="AD134" s="109"/>
      <c r="AE134" s="109"/>
      <c r="AF134" s="109"/>
      <c r="AG134" s="109"/>
      <c r="AH134" s="109"/>
      <c r="AI134" s="109"/>
      <c r="AJ134" s="109"/>
      <c r="AK134" s="109"/>
      <c r="AL134" s="109"/>
      <c r="AM134" s="109"/>
      <c r="AN134" s="109"/>
      <c r="AO134" s="109"/>
      <c r="AP134" s="109"/>
      <c r="AQ134" s="109"/>
      <c r="AR134" s="109"/>
      <c r="AS134" s="109"/>
      <c r="AT134" s="109"/>
      <c r="AU134" s="109"/>
      <c r="AV134" s="109"/>
      <c r="AW134" s="109"/>
      <c r="AX134" s="109"/>
      <c r="AY134" s="109"/>
      <c r="AZ134" s="109"/>
      <c r="BB134" s="109"/>
      <c r="BC134" s="109"/>
      <c r="BD134" s="109"/>
      <c r="BE134" s="109"/>
      <c r="BF134" s="109"/>
      <c r="BG134" s="3"/>
    </row>
    <row r="135" spans="1:62">
      <c r="G135" s="227"/>
      <c r="AZ135" s="109"/>
      <c r="BB135" s="109"/>
      <c r="BC135" s="109"/>
      <c r="BD135" s="109"/>
      <c r="BE135" s="109"/>
      <c r="BF135" s="109"/>
    </row>
    <row r="136" spans="1:62">
      <c r="G136" s="227"/>
      <c r="AZ136" s="109"/>
      <c r="BB136" s="109"/>
      <c r="BC136" s="109"/>
      <c r="BD136" s="109"/>
      <c r="BE136" s="109"/>
      <c r="BF136" s="109"/>
    </row>
    <row r="137" spans="1:62">
      <c r="G137" s="227"/>
      <c r="AZ137" s="109"/>
      <c r="BB137" s="109"/>
      <c r="BC137" s="109"/>
      <c r="BD137" s="109"/>
      <c r="BE137" s="109"/>
      <c r="BF137" s="109"/>
    </row>
    <row r="138" spans="1:62">
      <c r="G138" s="227"/>
      <c r="AZ138" s="109"/>
      <c r="BB138" s="109"/>
      <c r="BC138" s="109"/>
      <c r="BD138" s="109"/>
      <c r="BE138" s="109"/>
      <c r="BF138" s="109"/>
    </row>
    <row r="139" spans="1:62">
      <c r="G139" s="227"/>
      <c r="AZ139" s="109"/>
      <c r="BB139" s="109"/>
      <c r="BC139" s="109"/>
      <c r="BD139" s="109"/>
      <c r="BE139" s="109"/>
      <c r="BF139" s="109"/>
    </row>
    <row r="140" spans="1:62">
      <c r="G140" s="227"/>
      <c r="AZ140" s="109"/>
      <c r="BB140" s="109"/>
      <c r="BC140" s="109"/>
      <c r="BD140" s="109"/>
      <c r="BE140" s="109"/>
      <c r="BF140" s="109"/>
    </row>
    <row r="141" spans="1:62">
      <c r="AZ141" s="109"/>
      <c r="BB141" s="109"/>
      <c r="BC141" s="109"/>
      <c r="BD141" s="109"/>
      <c r="BE141" s="109"/>
      <c r="BF141" s="109"/>
    </row>
    <row r="142" spans="1:62">
      <c r="AZ142" s="109"/>
      <c r="BB142" s="109"/>
      <c r="BC142" s="109"/>
      <c r="BD142" s="109"/>
      <c r="BE142" s="109"/>
      <c r="BF142" s="109"/>
    </row>
    <row r="143" spans="1:62">
      <c r="AZ143" s="109"/>
      <c r="BB143" s="109"/>
      <c r="BC143" s="109"/>
      <c r="BD143" s="109"/>
      <c r="BE143" s="109"/>
      <c r="BF143" s="109"/>
    </row>
    <row r="144" spans="1:62">
      <c r="AZ144" s="109"/>
      <c r="BB144" s="109"/>
      <c r="BC144" s="109"/>
      <c r="BD144" s="109"/>
      <c r="BE144" s="109"/>
      <c r="BF144" s="109"/>
    </row>
    <row r="145" spans="52:58">
      <c r="AZ145" s="109"/>
      <c r="BB145" s="109"/>
      <c r="BC145" s="109"/>
      <c r="BD145" s="109"/>
      <c r="BE145" s="109"/>
      <c r="BF145" s="109"/>
    </row>
    <row r="146" spans="52:58">
      <c r="AZ146" s="109"/>
      <c r="BB146" s="109"/>
      <c r="BC146" s="109"/>
      <c r="BD146" s="109"/>
      <c r="BE146" s="109"/>
      <c r="BF146" s="109"/>
    </row>
    <row r="147" spans="52:58">
      <c r="AZ147" s="109"/>
      <c r="BB147" s="109"/>
      <c r="BC147" s="109"/>
      <c r="BD147" s="109"/>
      <c r="BE147" s="109"/>
      <c r="BF147" s="109"/>
    </row>
    <row r="148" spans="52:58">
      <c r="AZ148" s="109"/>
      <c r="BB148" s="109"/>
      <c r="BC148" s="109"/>
      <c r="BD148" s="109"/>
      <c r="BE148" s="109"/>
      <c r="BF148" s="109"/>
    </row>
    <row r="149" spans="52:58">
      <c r="AZ149" s="109"/>
      <c r="BB149" s="109"/>
      <c r="BC149" s="109"/>
      <c r="BD149" s="109"/>
      <c r="BE149" s="109"/>
      <c r="BF149" s="109"/>
    </row>
    <row r="150" spans="52:58">
      <c r="AZ150" s="109"/>
      <c r="BB150" s="109"/>
      <c r="BC150" s="109"/>
      <c r="BD150" s="109"/>
      <c r="BE150" s="109"/>
      <c r="BF150" s="109"/>
    </row>
    <row r="151" spans="52:58">
      <c r="AZ151" s="109"/>
      <c r="BB151" s="109"/>
      <c r="BC151" s="109"/>
      <c r="BD151" s="109"/>
      <c r="BE151" s="109"/>
      <c r="BF151" s="109"/>
    </row>
    <row r="152" spans="52:58">
      <c r="AZ152" s="109"/>
      <c r="BB152" s="109"/>
      <c r="BC152" s="109"/>
      <c r="BD152" s="109"/>
      <c r="BE152" s="109"/>
      <c r="BF152" s="109"/>
    </row>
    <row r="153" spans="52:58">
      <c r="AZ153" s="109"/>
      <c r="BB153" s="109"/>
      <c r="BC153" s="109"/>
      <c r="BD153" s="109"/>
      <c r="BE153" s="109"/>
      <c r="BF153" s="109"/>
    </row>
    <row r="154" spans="52:58">
      <c r="AZ154" s="109"/>
      <c r="BB154" s="109"/>
      <c r="BC154" s="109"/>
      <c r="BD154" s="109"/>
      <c r="BE154" s="109"/>
      <c r="BF154" s="109"/>
    </row>
    <row r="155" spans="52:58">
      <c r="AZ155" s="109"/>
      <c r="BB155" s="109"/>
      <c r="BC155" s="109"/>
      <c r="BD155" s="109"/>
      <c r="BE155" s="109"/>
      <c r="BF155" s="109"/>
    </row>
    <row r="156" spans="52:58">
      <c r="AZ156" s="109"/>
      <c r="BB156" s="109"/>
      <c r="BC156" s="109"/>
      <c r="BD156" s="109"/>
      <c r="BE156" s="109"/>
      <c r="BF156" s="109"/>
    </row>
    <row r="157" spans="52:58">
      <c r="AZ157" s="109"/>
      <c r="BB157" s="109"/>
      <c r="BC157" s="109"/>
      <c r="BD157" s="109"/>
      <c r="BE157" s="109"/>
      <c r="BF157" s="109"/>
    </row>
    <row r="158" spans="52:58">
      <c r="AZ158" s="109"/>
      <c r="BB158" s="109"/>
      <c r="BC158" s="109"/>
      <c r="BD158" s="109"/>
      <c r="BE158" s="109"/>
      <c r="BF158" s="109"/>
    </row>
    <row r="159" spans="52:58">
      <c r="AZ159" s="109"/>
      <c r="BB159" s="109"/>
      <c r="BC159" s="109"/>
      <c r="BD159" s="109"/>
      <c r="BE159" s="109"/>
      <c r="BF159" s="109"/>
    </row>
    <row r="160" spans="52:58">
      <c r="AZ160" s="109"/>
      <c r="BB160" s="109"/>
      <c r="BC160" s="109"/>
      <c r="BD160" s="109"/>
      <c r="BE160" s="109"/>
      <c r="BF160" s="109"/>
    </row>
    <row r="161" spans="52:58">
      <c r="AZ161" s="109"/>
      <c r="BB161" s="109"/>
      <c r="BC161" s="109"/>
      <c r="BD161" s="109"/>
      <c r="BE161" s="109"/>
      <c r="BF161" s="109"/>
    </row>
    <row r="162" spans="52:58">
      <c r="AZ162" s="109"/>
      <c r="BB162" s="109"/>
      <c r="BC162" s="109"/>
      <c r="BD162" s="109"/>
      <c r="BE162" s="109"/>
      <c r="BF162" s="109"/>
    </row>
    <row r="163" spans="52:58">
      <c r="AZ163" s="109"/>
      <c r="BB163" s="109"/>
      <c r="BC163" s="109"/>
      <c r="BD163" s="109"/>
      <c r="BE163" s="109"/>
      <c r="BF163" s="109"/>
    </row>
    <row r="164" spans="52:58">
      <c r="AZ164" s="109"/>
      <c r="BB164" s="109"/>
      <c r="BC164" s="109"/>
      <c r="BD164" s="109"/>
      <c r="BE164" s="109"/>
      <c r="BF164" s="109"/>
    </row>
    <row r="165" spans="52:58">
      <c r="AZ165" s="109"/>
      <c r="BB165" s="109"/>
      <c r="BC165" s="109"/>
      <c r="BD165" s="109"/>
      <c r="BE165" s="109"/>
      <c r="BF165" s="109"/>
    </row>
    <row r="166" spans="52:58">
      <c r="AZ166" s="109"/>
    </row>
    <row r="167" spans="52:58">
      <c r="AZ167" s="109"/>
    </row>
    <row r="168" spans="52:58">
      <c r="AZ168" s="109"/>
    </row>
    <row r="169" spans="52:58">
      <c r="AZ169" s="109"/>
    </row>
    <row r="170" spans="52:58">
      <c r="AZ170" s="109"/>
    </row>
    <row r="171" spans="52:58">
      <c r="AZ171" s="109"/>
    </row>
    <row r="172" spans="52:58">
      <c r="AZ172" s="109"/>
    </row>
    <row r="173" spans="52:58">
      <c r="AZ173" s="109"/>
    </row>
    <row r="174" spans="52:58">
      <c r="AZ174" s="109"/>
    </row>
    <row r="175" spans="52:58">
      <c r="AZ175" s="109"/>
    </row>
    <row r="176" spans="52:58">
      <c r="AZ176" s="109"/>
    </row>
    <row r="177" spans="7:52">
      <c r="AZ177" s="109"/>
    </row>
    <row r="178" spans="7:52">
      <c r="AZ178" s="109"/>
    </row>
    <row r="179" spans="7:52">
      <c r="AZ179" s="109"/>
    </row>
    <row r="180" spans="7:52">
      <c r="AZ180" s="109"/>
    </row>
    <row r="181" spans="7:52" s="109" customFormat="1">
      <c r="G181" s="157"/>
      <c r="O181" s="753"/>
      <c r="P181" s="753"/>
      <c r="Q181" s="753"/>
      <c r="R181" s="227"/>
      <c r="S181" s="227"/>
      <c r="T181" s="227"/>
      <c r="U181" s="227"/>
      <c r="V181" s="227"/>
      <c r="W181" s="227"/>
      <c r="X181" s="227"/>
      <c r="Y181" s="227"/>
      <c r="Z181" s="227"/>
      <c r="AA181" s="227"/>
      <c r="AB181" s="227"/>
      <c r="AC181" s="227"/>
      <c r="AD181" s="227"/>
      <c r="AE181" s="227"/>
      <c r="AF181" s="227"/>
      <c r="AG181" s="227"/>
      <c r="AH181" s="227"/>
      <c r="AI181" s="227"/>
      <c r="AJ181" s="227"/>
      <c r="AK181" s="227"/>
      <c r="AL181" s="227"/>
      <c r="AM181" s="227"/>
      <c r="AN181" s="227"/>
      <c r="AO181" s="227"/>
      <c r="AP181" s="227"/>
      <c r="AQ181" s="227"/>
      <c r="AR181" s="227"/>
      <c r="AS181" s="227"/>
      <c r="AT181" s="227"/>
      <c r="AU181" s="227"/>
      <c r="AV181" s="227"/>
      <c r="AW181" s="227"/>
      <c r="AX181" s="227"/>
      <c r="AY181" s="227"/>
    </row>
    <row r="182" spans="7:52" s="109" customFormat="1">
      <c r="G182" s="157"/>
      <c r="O182" s="753"/>
      <c r="P182" s="753"/>
      <c r="Q182" s="753"/>
      <c r="R182" s="227"/>
      <c r="S182" s="227"/>
      <c r="T182" s="227"/>
      <c r="U182" s="227"/>
      <c r="V182" s="227"/>
      <c r="W182" s="227"/>
      <c r="X182" s="227"/>
      <c r="Y182" s="227"/>
      <c r="Z182" s="227"/>
      <c r="AA182" s="227"/>
      <c r="AB182" s="227"/>
      <c r="AC182" s="227"/>
      <c r="AD182" s="227"/>
      <c r="AE182" s="227"/>
      <c r="AF182" s="227"/>
      <c r="AG182" s="227"/>
      <c r="AH182" s="227"/>
      <c r="AI182" s="227"/>
      <c r="AJ182" s="227"/>
      <c r="AK182" s="227"/>
      <c r="AL182" s="227"/>
      <c r="AM182" s="227"/>
      <c r="AN182" s="227"/>
      <c r="AO182" s="227"/>
      <c r="AP182" s="227"/>
      <c r="AQ182" s="227"/>
      <c r="AR182" s="227"/>
      <c r="AS182" s="227"/>
      <c r="AT182" s="227"/>
      <c r="AU182" s="227"/>
      <c r="AV182" s="227"/>
      <c r="AW182" s="227"/>
      <c r="AX182" s="227"/>
      <c r="AY182" s="227"/>
    </row>
    <row r="183" spans="7:52" s="109" customFormat="1">
      <c r="G183" s="157"/>
      <c r="O183" s="753"/>
      <c r="P183" s="753"/>
      <c r="Q183" s="753"/>
      <c r="R183" s="227"/>
      <c r="S183" s="227"/>
      <c r="T183" s="227"/>
      <c r="U183" s="227"/>
      <c r="V183" s="227"/>
      <c r="W183" s="227"/>
      <c r="X183" s="227"/>
      <c r="Y183" s="227"/>
      <c r="Z183" s="227"/>
      <c r="AA183" s="227"/>
      <c r="AB183" s="227"/>
      <c r="AC183" s="227"/>
      <c r="AD183" s="227"/>
      <c r="AE183" s="227"/>
      <c r="AF183" s="227"/>
      <c r="AG183" s="227"/>
      <c r="AH183" s="227"/>
      <c r="AI183" s="227"/>
      <c r="AJ183" s="227"/>
      <c r="AK183" s="227"/>
      <c r="AL183" s="227"/>
      <c r="AM183" s="227"/>
      <c r="AN183" s="227"/>
      <c r="AO183" s="227"/>
      <c r="AP183" s="227"/>
      <c r="AQ183" s="227"/>
      <c r="AR183" s="227"/>
      <c r="AS183" s="227"/>
      <c r="AT183" s="227"/>
      <c r="AU183" s="227"/>
      <c r="AV183" s="227"/>
      <c r="AW183" s="227"/>
      <c r="AX183" s="227"/>
      <c r="AY183" s="227"/>
    </row>
    <row r="184" spans="7:52" s="109" customFormat="1">
      <c r="G184" s="157"/>
      <c r="O184" s="753"/>
      <c r="P184" s="753"/>
      <c r="Q184" s="753"/>
      <c r="R184" s="227"/>
      <c r="S184" s="227"/>
      <c r="T184" s="227"/>
      <c r="U184" s="227"/>
      <c r="V184" s="227"/>
      <c r="W184" s="227"/>
      <c r="X184" s="227"/>
      <c r="Y184" s="227"/>
      <c r="Z184" s="227"/>
      <c r="AA184" s="227"/>
      <c r="AB184" s="227"/>
      <c r="AC184" s="227"/>
      <c r="AD184" s="227"/>
      <c r="AE184" s="227"/>
      <c r="AF184" s="227"/>
      <c r="AG184" s="227"/>
      <c r="AH184" s="227"/>
      <c r="AI184" s="227"/>
      <c r="AJ184" s="227"/>
      <c r="AK184" s="227"/>
      <c r="AL184" s="227"/>
      <c r="AM184" s="227"/>
      <c r="AN184" s="227"/>
      <c r="AO184" s="227"/>
      <c r="AP184" s="227"/>
      <c r="AQ184" s="227"/>
      <c r="AR184" s="227"/>
      <c r="AS184" s="227"/>
      <c r="AT184" s="227"/>
      <c r="AU184" s="227"/>
      <c r="AV184" s="227"/>
      <c r="AW184" s="227"/>
      <c r="AX184" s="227"/>
      <c r="AY184" s="227"/>
    </row>
    <row r="185" spans="7:52" s="109" customFormat="1">
      <c r="G185" s="157"/>
      <c r="O185" s="753"/>
      <c r="P185" s="753"/>
      <c r="Q185" s="753"/>
      <c r="R185" s="227"/>
      <c r="S185" s="227"/>
      <c r="T185" s="227"/>
      <c r="U185" s="227"/>
      <c r="V185" s="227"/>
      <c r="W185" s="227"/>
      <c r="X185" s="227"/>
      <c r="Y185" s="227"/>
      <c r="Z185" s="227"/>
      <c r="AA185" s="227"/>
      <c r="AB185" s="227"/>
      <c r="AC185" s="227"/>
      <c r="AD185" s="227"/>
      <c r="AE185" s="227"/>
      <c r="AF185" s="227"/>
      <c r="AG185" s="227"/>
      <c r="AH185" s="227"/>
      <c r="AI185" s="227"/>
      <c r="AJ185" s="227"/>
      <c r="AK185" s="227"/>
      <c r="AL185" s="227"/>
      <c r="AM185" s="227"/>
      <c r="AN185" s="227"/>
      <c r="AO185" s="227"/>
      <c r="AP185" s="227"/>
      <c r="AQ185" s="227"/>
      <c r="AR185" s="227"/>
      <c r="AS185" s="227"/>
      <c r="AT185" s="227"/>
      <c r="AU185" s="227"/>
      <c r="AV185" s="227"/>
      <c r="AW185" s="227"/>
      <c r="AX185" s="227"/>
      <c r="AY185" s="227"/>
    </row>
    <row r="186" spans="7:52" s="109" customFormat="1">
      <c r="G186" s="157"/>
      <c r="O186" s="753"/>
      <c r="P186" s="753"/>
      <c r="Q186" s="753"/>
      <c r="R186" s="227"/>
      <c r="S186" s="227"/>
      <c r="T186" s="227"/>
      <c r="U186" s="227"/>
      <c r="V186" s="227"/>
      <c r="W186" s="227"/>
      <c r="X186" s="227"/>
      <c r="Y186" s="227"/>
      <c r="Z186" s="227"/>
      <c r="AA186" s="227"/>
      <c r="AB186" s="227"/>
      <c r="AC186" s="227"/>
      <c r="AD186" s="227"/>
      <c r="AE186" s="227"/>
      <c r="AF186" s="227"/>
      <c r="AG186" s="227"/>
      <c r="AH186" s="227"/>
      <c r="AI186" s="227"/>
      <c r="AJ186" s="227"/>
      <c r="AK186" s="227"/>
      <c r="AL186" s="227"/>
      <c r="AM186" s="227"/>
      <c r="AN186" s="227"/>
      <c r="AO186" s="227"/>
      <c r="AP186" s="227"/>
      <c r="AQ186" s="227"/>
      <c r="AR186" s="227"/>
      <c r="AS186" s="227"/>
      <c r="AT186" s="227"/>
      <c r="AU186" s="227"/>
      <c r="AV186" s="227"/>
      <c r="AW186" s="227"/>
      <c r="AX186" s="227"/>
      <c r="AY186" s="227"/>
    </row>
    <row r="187" spans="7:52" s="109" customFormat="1">
      <c r="G187" s="157"/>
      <c r="O187" s="753"/>
      <c r="P187" s="753"/>
      <c r="Q187" s="753"/>
      <c r="R187" s="227"/>
      <c r="S187" s="227"/>
      <c r="T187" s="227"/>
      <c r="U187" s="227"/>
      <c r="V187" s="227"/>
      <c r="W187" s="227"/>
      <c r="X187" s="227"/>
      <c r="Y187" s="227"/>
      <c r="Z187" s="227"/>
      <c r="AA187" s="227"/>
      <c r="AB187" s="227"/>
      <c r="AC187" s="227"/>
      <c r="AD187" s="227"/>
      <c r="AE187" s="227"/>
      <c r="AF187" s="227"/>
      <c r="AG187" s="227"/>
      <c r="AH187" s="227"/>
      <c r="AI187" s="227"/>
      <c r="AJ187" s="227"/>
      <c r="AK187" s="227"/>
      <c r="AL187" s="227"/>
      <c r="AM187" s="227"/>
      <c r="AN187" s="227"/>
      <c r="AO187" s="227"/>
      <c r="AP187" s="227"/>
      <c r="AQ187" s="227"/>
      <c r="AR187" s="227"/>
      <c r="AS187" s="227"/>
      <c r="AT187" s="227"/>
      <c r="AU187" s="227"/>
      <c r="AV187" s="227"/>
      <c r="AW187" s="227"/>
      <c r="AX187" s="227"/>
      <c r="AY187" s="227"/>
    </row>
    <row r="188" spans="7:52" s="109" customFormat="1">
      <c r="G188" s="157"/>
      <c r="O188" s="753"/>
      <c r="P188" s="753"/>
      <c r="Q188" s="753"/>
      <c r="R188" s="227"/>
      <c r="S188" s="227"/>
      <c r="T188" s="227"/>
      <c r="U188" s="227"/>
      <c r="V188" s="227"/>
      <c r="W188" s="227"/>
      <c r="X188" s="227"/>
      <c r="Y188" s="227"/>
      <c r="Z188" s="227"/>
      <c r="AA188" s="227"/>
      <c r="AB188" s="227"/>
      <c r="AC188" s="227"/>
      <c r="AD188" s="227"/>
      <c r="AE188" s="227"/>
      <c r="AF188" s="227"/>
      <c r="AG188" s="227"/>
      <c r="AH188" s="227"/>
      <c r="AI188" s="227"/>
      <c r="AJ188" s="227"/>
      <c r="AK188" s="227"/>
      <c r="AL188" s="227"/>
      <c r="AM188" s="227"/>
      <c r="AN188" s="227"/>
      <c r="AO188" s="227"/>
      <c r="AP188" s="227"/>
      <c r="AQ188" s="227"/>
      <c r="AR188" s="227"/>
      <c r="AS188" s="227"/>
      <c r="AT188" s="227"/>
      <c r="AU188" s="227"/>
      <c r="AV188" s="227"/>
      <c r="AW188" s="227"/>
      <c r="AX188" s="227"/>
      <c r="AY188" s="227"/>
    </row>
    <row r="189" spans="7:52" s="109" customFormat="1">
      <c r="G189" s="157"/>
      <c r="O189" s="753"/>
      <c r="P189" s="753"/>
      <c r="Q189" s="753"/>
      <c r="R189" s="227"/>
      <c r="S189" s="227"/>
      <c r="T189" s="227"/>
      <c r="U189" s="227"/>
      <c r="V189" s="227"/>
      <c r="W189" s="227"/>
      <c r="X189" s="227"/>
      <c r="Y189" s="227"/>
      <c r="Z189" s="227"/>
      <c r="AA189" s="227"/>
      <c r="AB189" s="227"/>
      <c r="AC189" s="227"/>
      <c r="AD189" s="227"/>
      <c r="AE189" s="227"/>
      <c r="AF189" s="227"/>
      <c r="AG189" s="227"/>
      <c r="AH189" s="227"/>
      <c r="AI189" s="227"/>
      <c r="AJ189" s="227"/>
      <c r="AK189" s="227"/>
      <c r="AL189" s="227"/>
      <c r="AM189" s="227"/>
      <c r="AN189" s="227"/>
      <c r="AO189" s="227"/>
      <c r="AP189" s="227"/>
      <c r="AQ189" s="227"/>
      <c r="AR189" s="227"/>
      <c r="AS189" s="227"/>
      <c r="AT189" s="227"/>
      <c r="AU189" s="227"/>
      <c r="AV189" s="227"/>
      <c r="AW189" s="227"/>
      <c r="AX189" s="227"/>
      <c r="AY189" s="227"/>
    </row>
    <row r="190" spans="7:52" s="109" customFormat="1">
      <c r="G190" s="157"/>
      <c r="O190" s="753"/>
      <c r="P190" s="753"/>
      <c r="Q190" s="753"/>
      <c r="R190" s="227"/>
      <c r="S190" s="227"/>
      <c r="T190" s="227"/>
      <c r="U190" s="227"/>
      <c r="V190" s="227"/>
      <c r="W190" s="227"/>
      <c r="X190" s="227"/>
      <c r="Y190" s="227"/>
      <c r="Z190" s="227"/>
      <c r="AA190" s="227"/>
      <c r="AB190" s="227"/>
      <c r="AC190" s="227"/>
      <c r="AD190" s="227"/>
      <c r="AE190" s="227"/>
      <c r="AF190" s="227"/>
      <c r="AG190" s="227"/>
      <c r="AH190" s="227"/>
      <c r="AI190" s="227"/>
      <c r="AJ190" s="227"/>
      <c r="AK190" s="227"/>
      <c r="AL190" s="227"/>
      <c r="AM190" s="227"/>
      <c r="AN190" s="227"/>
      <c r="AO190" s="227"/>
      <c r="AP190" s="227"/>
      <c r="AQ190" s="227"/>
      <c r="AR190" s="227"/>
      <c r="AS190" s="227"/>
      <c r="AT190" s="227"/>
      <c r="AU190" s="227"/>
      <c r="AV190" s="227"/>
      <c r="AW190" s="227"/>
      <c r="AX190" s="227"/>
      <c r="AY190" s="227"/>
    </row>
    <row r="191" spans="7:52" s="109" customFormat="1">
      <c r="G191" s="157"/>
      <c r="O191" s="753"/>
      <c r="P191" s="753"/>
      <c r="Q191" s="753"/>
      <c r="R191" s="227"/>
      <c r="S191" s="227"/>
      <c r="T191" s="227"/>
      <c r="U191" s="227"/>
      <c r="V191" s="227"/>
      <c r="W191" s="227"/>
      <c r="X191" s="227"/>
      <c r="Y191" s="227"/>
      <c r="Z191" s="227"/>
      <c r="AA191" s="227"/>
      <c r="AB191" s="227"/>
      <c r="AC191" s="227"/>
      <c r="AD191" s="227"/>
      <c r="AE191" s="227"/>
      <c r="AF191" s="227"/>
      <c r="AG191" s="227"/>
      <c r="AH191" s="227"/>
      <c r="AI191" s="227"/>
      <c r="AJ191" s="227"/>
      <c r="AK191" s="227"/>
      <c r="AL191" s="227"/>
      <c r="AM191" s="227"/>
      <c r="AN191" s="227"/>
      <c r="AO191" s="227"/>
      <c r="AP191" s="227"/>
      <c r="AQ191" s="227"/>
      <c r="AR191" s="227"/>
      <c r="AS191" s="227"/>
      <c r="AT191" s="227"/>
      <c r="AU191" s="227"/>
      <c r="AV191" s="227"/>
      <c r="AW191" s="227"/>
      <c r="AX191" s="227"/>
      <c r="AY191" s="227"/>
    </row>
    <row r="192" spans="7:52" s="109" customFormat="1">
      <c r="G192" s="157"/>
      <c r="O192" s="753"/>
      <c r="P192" s="753"/>
      <c r="Q192" s="753"/>
      <c r="R192" s="227"/>
      <c r="S192" s="227"/>
      <c r="T192" s="227"/>
      <c r="U192" s="227"/>
      <c r="V192" s="227"/>
      <c r="W192" s="227"/>
      <c r="X192" s="227"/>
      <c r="Y192" s="227"/>
      <c r="Z192" s="227"/>
      <c r="AA192" s="227"/>
      <c r="AB192" s="227"/>
      <c r="AC192" s="227"/>
      <c r="AD192" s="227"/>
      <c r="AE192" s="227"/>
      <c r="AF192" s="227"/>
      <c r="AG192" s="227"/>
      <c r="AH192" s="227"/>
      <c r="AI192" s="227"/>
      <c r="AJ192" s="227"/>
      <c r="AK192" s="227"/>
      <c r="AL192" s="227"/>
      <c r="AM192" s="227"/>
      <c r="AN192" s="227"/>
      <c r="AO192" s="227"/>
      <c r="AP192" s="227"/>
      <c r="AQ192" s="227"/>
      <c r="AR192" s="227"/>
      <c r="AS192" s="227"/>
      <c r="AT192" s="227"/>
      <c r="AU192" s="227"/>
      <c r="AV192" s="227"/>
      <c r="AW192" s="227"/>
      <c r="AX192" s="227"/>
      <c r="AY192" s="227"/>
    </row>
    <row r="193" spans="7:51" s="109" customFormat="1">
      <c r="G193" s="157"/>
      <c r="O193" s="753"/>
      <c r="P193" s="753"/>
      <c r="Q193" s="753"/>
      <c r="R193" s="227"/>
      <c r="S193" s="227"/>
      <c r="T193" s="227"/>
      <c r="U193" s="227"/>
      <c r="V193" s="227"/>
      <c r="W193" s="227"/>
      <c r="X193" s="227"/>
      <c r="Y193" s="227"/>
      <c r="Z193" s="227"/>
      <c r="AA193" s="227"/>
      <c r="AB193" s="227"/>
      <c r="AC193" s="227"/>
      <c r="AD193" s="227"/>
      <c r="AE193" s="227"/>
      <c r="AF193" s="227"/>
      <c r="AG193" s="227"/>
      <c r="AH193" s="227"/>
      <c r="AI193" s="227"/>
      <c r="AJ193" s="227"/>
      <c r="AK193" s="227"/>
      <c r="AL193" s="227"/>
      <c r="AM193" s="227"/>
      <c r="AN193" s="227"/>
      <c r="AO193" s="227"/>
      <c r="AP193" s="227"/>
      <c r="AQ193" s="227"/>
      <c r="AR193" s="227"/>
      <c r="AS193" s="227"/>
      <c r="AT193" s="227"/>
      <c r="AU193" s="227"/>
      <c r="AV193" s="227"/>
      <c r="AW193" s="227"/>
      <c r="AX193" s="227"/>
      <c r="AY193" s="227"/>
    </row>
    <row r="194" spans="7:51" s="109" customFormat="1">
      <c r="G194" s="157"/>
      <c r="O194" s="753"/>
      <c r="P194" s="753"/>
      <c r="Q194" s="753"/>
      <c r="R194" s="227"/>
      <c r="S194" s="227"/>
      <c r="T194" s="227"/>
      <c r="U194" s="227"/>
      <c r="V194" s="227"/>
      <c r="W194" s="227"/>
      <c r="X194" s="227"/>
      <c r="Y194" s="227"/>
      <c r="Z194" s="227"/>
      <c r="AA194" s="227"/>
      <c r="AB194" s="227"/>
      <c r="AC194" s="227"/>
      <c r="AD194" s="227"/>
      <c r="AE194" s="227"/>
      <c r="AF194" s="227"/>
      <c r="AG194" s="227"/>
      <c r="AH194" s="227"/>
      <c r="AI194" s="227"/>
      <c r="AJ194" s="227"/>
      <c r="AK194" s="227"/>
      <c r="AL194" s="227"/>
      <c r="AM194" s="227"/>
      <c r="AN194" s="227"/>
      <c r="AO194" s="227"/>
      <c r="AP194" s="227"/>
      <c r="AQ194" s="227"/>
      <c r="AR194" s="227"/>
      <c r="AS194" s="227"/>
      <c r="AT194" s="227"/>
      <c r="AU194" s="227"/>
      <c r="AV194" s="227"/>
      <c r="AW194" s="227"/>
      <c r="AX194" s="227"/>
      <c r="AY194" s="227"/>
    </row>
    <row r="195" spans="7:51" s="109" customFormat="1">
      <c r="G195" s="157"/>
      <c r="O195" s="753"/>
      <c r="P195" s="753"/>
      <c r="Q195" s="753"/>
      <c r="R195" s="227"/>
      <c r="S195" s="227"/>
      <c r="T195" s="227"/>
      <c r="U195" s="227"/>
      <c r="V195" s="227"/>
      <c r="W195" s="227"/>
      <c r="X195" s="227"/>
      <c r="Y195" s="227"/>
      <c r="Z195" s="227"/>
      <c r="AA195" s="227"/>
      <c r="AB195" s="227"/>
      <c r="AC195" s="227"/>
      <c r="AD195" s="227"/>
      <c r="AE195" s="227"/>
      <c r="AF195" s="227"/>
      <c r="AG195" s="227"/>
      <c r="AH195" s="227"/>
      <c r="AI195" s="227"/>
      <c r="AJ195" s="227"/>
      <c r="AK195" s="227"/>
      <c r="AL195" s="227"/>
      <c r="AM195" s="227"/>
      <c r="AN195" s="227"/>
      <c r="AO195" s="227"/>
      <c r="AP195" s="227"/>
      <c r="AQ195" s="227"/>
      <c r="AR195" s="227"/>
      <c r="AS195" s="227"/>
      <c r="AT195" s="227"/>
      <c r="AU195" s="227"/>
      <c r="AV195" s="227"/>
      <c r="AW195" s="227"/>
      <c r="AX195" s="227"/>
      <c r="AY195" s="227"/>
    </row>
    <row r="196" spans="7:51" s="109" customFormat="1">
      <c r="G196" s="157"/>
      <c r="O196" s="753"/>
      <c r="P196" s="753"/>
      <c r="Q196" s="753"/>
      <c r="R196" s="227"/>
      <c r="S196" s="227"/>
      <c r="T196" s="227"/>
      <c r="U196" s="227"/>
      <c r="V196" s="227"/>
      <c r="W196" s="227"/>
      <c r="X196" s="227"/>
      <c r="Y196" s="227"/>
      <c r="Z196" s="227"/>
      <c r="AA196" s="227"/>
      <c r="AB196" s="227"/>
      <c r="AC196" s="227"/>
      <c r="AD196" s="227"/>
      <c r="AE196" s="227"/>
      <c r="AF196" s="227"/>
      <c r="AG196" s="227"/>
      <c r="AH196" s="227"/>
      <c r="AI196" s="227"/>
      <c r="AJ196" s="227"/>
      <c r="AK196" s="227"/>
      <c r="AL196" s="227"/>
      <c r="AM196" s="227"/>
      <c r="AN196" s="227"/>
      <c r="AO196" s="227"/>
      <c r="AP196" s="227"/>
      <c r="AQ196" s="227"/>
      <c r="AR196" s="227"/>
      <c r="AS196" s="227"/>
      <c r="AT196" s="227"/>
      <c r="AU196" s="227"/>
      <c r="AV196" s="227"/>
      <c r="AW196" s="227"/>
      <c r="AX196" s="227"/>
      <c r="AY196" s="227"/>
    </row>
    <row r="197" spans="7:51" s="109" customFormat="1">
      <c r="G197" s="157"/>
      <c r="O197" s="753"/>
      <c r="P197" s="753"/>
      <c r="Q197" s="753"/>
      <c r="R197" s="227"/>
      <c r="S197" s="227"/>
      <c r="T197" s="227"/>
      <c r="U197" s="227"/>
      <c r="V197" s="227"/>
      <c r="W197" s="227"/>
      <c r="X197" s="227"/>
      <c r="Y197" s="227"/>
      <c r="Z197" s="227"/>
      <c r="AA197" s="227"/>
      <c r="AB197" s="227"/>
      <c r="AC197" s="227"/>
      <c r="AD197" s="227"/>
      <c r="AE197" s="227"/>
      <c r="AF197" s="227"/>
      <c r="AG197" s="227"/>
      <c r="AH197" s="227"/>
      <c r="AI197" s="227"/>
      <c r="AJ197" s="227"/>
      <c r="AK197" s="227"/>
      <c r="AL197" s="227"/>
      <c r="AM197" s="227"/>
      <c r="AN197" s="227"/>
      <c r="AO197" s="227"/>
      <c r="AP197" s="227"/>
      <c r="AQ197" s="227"/>
      <c r="AR197" s="227"/>
      <c r="AS197" s="227"/>
      <c r="AT197" s="227"/>
      <c r="AU197" s="227"/>
      <c r="AV197" s="227"/>
      <c r="AW197" s="227"/>
      <c r="AX197" s="227"/>
      <c r="AY197" s="227"/>
    </row>
    <row r="198" spans="7:51" s="109" customFormat="1">
      <c r="G198" s="157"/>
      <c r="O198" s="753"/>
      <c r="P198" s="753"/>
      <c r="Q198" s="753"/>
      <c r="R198" s="227"/>
      <c r="S198" s="227"/>
      <c r="T198" s="227"/>
      <c r="U198" s="227"/>
      <c r="V198" s="227"/>
      <c r="W198" s="227"/>
      <c r="X198" s="227"/>
      <c r="Y198" s="227"/>
      <c r="Z198" s="227"/>
      <c r="AA198" s="227"/>
      <c r="AB198" s="227"/>
      <c r="AC198" s="227"/>
      <c r="AD198" s="227"/>
      <c r="AE198" s="227"/>
      <c r="AF198" s="227"/>
      <c r="AG198" s="227"/>
      <c r="AH198" s="227"/>
      <c r="AI198" s="227"/>
      <c r="AJ198" s="227"/>
      <c r="AK198" s="227"/>
      <c r="AL198" s="227"/>
      <c r="AM198" s="227"/>
      <c r="AN198" s="227"/>
      <c r="AO198" s="227"/>
      <c r="AP198" s="227"/>
      <c r="AQ198" s="227"/>
      <c r="AR198" s="227"/>
      <c r="AS198" s="227"/>
      <c r="AT198" s="227"/>
      <c r="AU198" s="227"/>
      <c r="AV198" s="227"/>
      <c r="AW198" s="227"/>
      <c r="AX198" s="227"/>
      <c r="AY198" s="227"/>
    </row>
    <row r="199" spans="7:51" s="109" customFormat="1">
      <c r="G199" s="157"/>
      <c r="O199" s="753"/>
      <c r="P199" s="753"/>
      <c r="Q199" s="753"/>
      <c r="R199" s="227"/>
      <c r="S199" s="227"/>
      <c r="T199" s="227"/>
      <c r="U199" s="227"/>
      <c r="V199" s="227"/>
      <c r="W199" s="227"/>
      <c r="X199" s="227"/>
      <c r="Y199" s="227"/>
      <c r="Z199" s="227"/>
      <c r="AA199" s="227"/>
      <c r="AB199" s="227"/>
      <c r="AC199" s="227"/>
      <c r="AD199" s="227"/>
      <c r="AE199" s="227"/>
      <c r="AF199" s="227"/>
      <c r="AG199" s="227"/>
      <c r="AH199" s="227"/>
      <c r="AI199" s="227"/>
      <c r="AJ199" s="227"/>
      <c r="AK199" s="227"/>
      <c r="AL199" s="227"/>
      <c r="AM199" s="227"/>
      <c r="AN199" s="227"/>
      <c r="AO199" s="227"/>
      <c r="AP199" s="227"/>
      <c r="AQ199" s="227"/>
      <c r="AR199" s="227"/>
      <c r="AS199" s="227"/>
      <c r="AT199" s="227"/>
      <c r="AU199" s="227"/>
      <c r="AV199" s="227"/>
      <c r="AW199" s="227"/>
      <c r="AX199" s="227"/>
      <c r="AY199" s="227"/>
    </row>
    <row r="200" spans="7:51" s="109" customFormat="1">
      <c r="G200" s="157"/>
      <c r="O200" s="753"/>
      <c r="P200" s="753"/>
      <c r="Q200" s="753"/>
      <c r="R200" s="227"/>
      <c r="S200" s="227"/>
      <c r="T200" s="227"/>
      <c r="U200" s="227"/>
      <c r="V200" s="227"/>
      <c r="W200" s="227"/>
      <c r="X200" s="227"/>
      <c r="Y200" s="227"/>
      <c r="Z200" s="227"/>
      <c r="AA200" s="227"/>
      <c r="AB200" s="227"/>
      <c r="AC200" s="227"/>
      <c r="AD200" s="227"/>
      <c r="AE200" s="227"/>
      <c r="AF200" s="227"/>
      <c r="AG200" s="227"/>
      <c r="AH200" s="227"/>
      <c r="AI200" s="227"/>
      <c r="AJ200" s="227"/>
      <c r="AK200" s="227"/>
      <c r="AL200" s="227"/>
      <c r="AM200" s="227"/>
      <c r="AN200" s="227"/>
      <c r="AO200" s="227"/>
      <c r="AP200" s="227"/>
      <c r="AQ200" s="227"/>
      <c r="AR200" s="227"/>
      <c r="AS200" s="227"/>
      <c r="AT200" s="227"/>
      <c r="AU200" s="227"/>
      <c r="AV200" s="227"/>
      <c r="AW200" s="227"/>
      <c r="AX200" s="227"/>
      <c r="AY200" s="227"/>
    </row>
    <row r="201" spans="7:51" s="109" customFormat="1">
      <c r="G201" s="157"/>
      <c r="O201" s="753"/>
      <c r="P201" s="753"/>
      <c r="Q201" s="753"/>
      <c r="R201" s="227"/>
      <c r="S201" s="227"/>
      <c r="T201" s="227"/>
      <c r="U201" s="227"/>
      <c r="V201" s="227"/>
      <c r="W201" s="227"/>
      <c r="X201" s="227"/>
      <c r="Y201" s="227"/>
      <c r="Z201" s="227"/>
      <c r="AA201" s="227"/>
      <c r="AB201" s="227"/>
      <c r="AC201" s="227"/>
      <c r="AD201" s="227"/>
      <c r="AE201" s="227"/>
      <c r="AF201" s="227"/>
      <c r="AG201" s="227"/>
      <c r="AH201" s="227"/>
      <c r="AI201" s="227"/>
      <c r="AJ201" s="227"/>
      <c r="AK201" s="227"/>
      <c r="AL201" s="227"/>
      <c r="AM201" s="227"/>
      <c r="AN201" s="227"/>
      <c r="AO201" s="227"/>
      <c r="AP201" s="227"/>
      <c r="AQ201" s="227"/>
      <c r="AR201" s="227"/>
      <c r="AS201" s="227"/>
      <c r="AT201" s="227"/>
      <c r="AU201" s="227"/>
      <c r="AV201" s="227"/>
      <c r="AW201" s="227"/>
      <c r="AX201" s="227"/>
      <c r="AY201" s="227"/>
    </row>
    <row r="202" spans="7:51" s="109" customFormat="1">
      <c r="G202" s="157"/>
      <c r="O202" s="753"/>
      <c r="P202" s="753"/>
      <c r="Q202" s="753"/>
      <c r="R202" s="227"/>
      <c r="S202" s="227"/>
      <c r="T202" s="227"/>
      <c r="U202" s="227"/>
      <c r="V202" s="227"/>
      <c r="W202" s="227"/>
      <c r="X202" s="227"/>
      <c r="Y202" s="227"/>
      <c r="Z202" s="227"/>
      <c r="AA202" s="227"/>
      <c r="AB202" s="227"/>
      <c r="AC202" s="227"/>
      <c r="AD202" s="227"/>
      <c r="AE202" s="227"/>
      <c r="AF202" s="227"/>
      <c r="AG202" s="227"/>
      <c r="AH202" s="227"/>
      <c r="AI202" s="227"/>
      <c r="AJ202" s="227"/>
      <c r="AK202" s="227"/>
      <c r="AL202" s="227"/>
      <c r="AM202" s="227"/>
      <c r="AN202" s="227"/>
      <c r="AO202" s="227"/>
      <c r="AP202" s="227"/>
      <c r="AQ202" s="227"/>
      <c r="AR202" s="227"/>
      <c r="AS202" s="227"/>
      <c r="AT202" s="227"/>
      <c r="AU202" s="227"/>
      <c r="AV202" s="227"/>
      <c r="AW202" s="227"/>
      <c r="AX202" s="227"/>
      <c r="AY202" s="227"/>
    </row>
    <row r="203" spans="7:51" s="109" customFormat="1">
      <c r="G203" s="157"/>
      <c r="O203" s="753"/>
      <c r="P203" s="753"/>
      <c r="Q203" s="753"/>
      <c r="R203" s="227"/>
      <c r="S203" s="227"/>
      <c r="T203" s="227"/>
      <c r="U203" s="227"/>
      <c r="V203" s="227"/>
      <c r="W203" s="227"/>
      <c r="X203" s="227"/>
      <c r="Y203" s="227"/>
      <c r="Z203" s="227"/>
      <c r="AA203" s="227"/>
      <c r="AB203" s="227"/>
      <c r="AC203" s="227"/>
      <c r="AD203" s="227"/>
      <c r="AE203" s="227"/>
      <c r="AF203" s="227"/>
      <c r="AG203" s="227"/>
      <c r="AH203" s="227"/>
      <c r="AI203" s="227"/>
      <c r="AJ203" s="227"/>
      <c r="AK203" s="227"/>
      <c r="AL203" s="227"/>
      <c r="AM203" s="227"/>
      <c r="AN203" s="227"/>
      <c r="AO203" s="227"/>
      <c r="AP203" s="227"/>
      <c r="AQ203" s="227"/>
      <c r="AR203" s="227"/>
      <c r="AS203" s="227"/>
      <c r="AT203" s="227"/>
      <c r="AU203" s="227"/>
      <c r="AV203" s="227"/>
      <c r="AW203" s="227"/>
      <c r="AX203" s="227"/>
      <c r="AY203" s="227"/>
    </row>
    <row r="204" spans="7:51" s="109" customFormat="1">
      <c r="G204" s="157"/>
      <c r="O204" s="753"/>
      <c r="P204" s="753"/>
      <c r="Q204" s="753"/>
      <c r="R204" s="227"/>
      <c r="S204" s="227"/>
      <c r="T204" s="227"/>
      <c r="U204" s="227"/>
      <c r="V204" s="227"/>
      <c r="W204" s="227"/>
      <c r="X204" s="227"/>
      <c r="Y204" s="227"/>
      <c r="Z204" s="227"/>
      <c r="AA204" s="227"/>
      <c r="AB204" s="227"/>
      <c r="AC204" s="227"/>
      <c r="AD204" s="227"/>
      <c r="AE204" s="227"/>
      <c r="AF204" s="227"/>
      <c r="AG204" s="227"/>
      <c r="AH204" s="227"/>
      <c r="AI204" s="227"/>
      <c r="AJ204" s="227"/>
      <c r="AK204" s="227"/>
      <c r="AL204" s="227"/>
      <c r="AM204" s="227"/>
      <c r="AN204" s="227"/>
      <c r="AO204" s="227"/>
      <c r="AP204" s="227"/>
      <c r="AQ204" s="227"/>
      <c r="AR204" s="227"/>
      <c r="AS204" s="227"/>
      <c r="AT204" s="227"/>
      <c r="AU204" s="227"/>
      <c r="AV204" s="227"/>
      <c r="AW204" s="227"/>
      <c r="AX204" s="227"/>
      <c r="AY204" s="227"/>
    </row>
    <row r="205" spans="7:51" s="109" customFormat="1">
      <c r="G205" s="157"/>
      <c r="O205" s="753"/>
      <c r="P205" s="753"/>
      <c r="Q205" s="753"/>
      <c r="R205" s="227"/>
      <c r="S205" s="227"/>
      <c r="T205" s="227"/>
      <c r="U205" s="227"/>
      <c r="V205" s="227"/>
      <c r="W205" s="227"/>
      <c r="X205" s="227"/>
      <c r="Y205" s="227"/>
      <c r="Z205" s="227"/>
      <c r="AA205" s="227"/>
      <c r="AB205" s="227"/>
      <c r="AC205" s="227"/>
      <c r="AD205" s="227"/>
      <c r="AE205" s="227"/>
      <c r="AF205" s="227"/>
      <c r="AG205" s="227"/>
      <c r="AH205" s="227"/>
      <c r="AI205" s="227"/>
      <c r="AJ205" s="227"/>
      <c r="AK205" s="227"/>
      <c r="AL205" s="227"/>
      <c r="AM205" s="227"/>
      <c r="AN205" s="227"/>
      <c r="AO205" s="227"/>
      <c r="AP205" s="227"/>
      <c r="AQ205" s="227"/>
      <c r="AR205" s="227"/>
      <c r="AS205" s="227"/>
      <c r="AT205" s="227"/>
      <c r="AU205" s="227"/>
      <c r="AV205" s="227"/>
      <c r="AW205" s="227"/>
      <c r="AX205" s="227"/>
      <c r="AY205" s="227"/>
    </row>
    <row r="206" spans="7:51" s="109" customFormat="1">
      <c r="G206" s="157"/>
      <c r="O206" s="753"/>
      <c r="P206" s="753"/>
      <c r="Q206" s="753"/>
      <c r="R206" s="227"/>
      <c r="S206" s="227"/>
      <c r="T206" s="227"/>
      <c r="U206" s="227"/>
      <c r="V206" s="227"/>
      <c r="W206" s="227"/>
      <c r="X206" s="227"/>
      <c r="Y206" s="227"/>
      <c r="Z206" s="227"/>
      <c r="AA206" s="227"/>
      <c r="AB206" s="227"/>
      <c r="AC206" s="227"/>
      <c r="AD206" s="227"/>
      <c r="AE206" s="227"/>
      <c r="AF206" s="227"/>
      <c r="AG206" s="227"/>
      <c r="AH206" s="227"/>
      <c r="AI206" s="227"/>
      <c r="AJ206" s="227"/>
      <c r="AK206" s="227"/>
      <c r="AL206" s="227"/>
      <c r="AM206" s="227"/>
      <c r="AN206" s="227"/>
      <c r="AO206" s="227"/>
      <c r="AP206" s="227"/>
      <c r="AQ206" s="227"/>
      <c r="AR206" s="227"/>
      <c r="AS206" s="227"/>
      <c r="AT206" s="227"/>
      <c r="AU206" s="227"/>
      <c r="AV206" s="227"/>
      <c r="AW206" s="227"/>
      <c r="AX206" s="227"/>
      <c r="AY206" s="227"/>
    </row>
    <row r="207" spans="7:51" s="109" customFormat="1">
      <c r="G207" s="157"/>
      <c r="O207" s="753"/>
      <c r="P207" s="753"/>
      <c r="Q207" s="753"/>
      <c r="R207" s="227"/>
      <c r="S207" s="227"/>
      <c r="T207" s="227"/>
      <c r="U207" s="227"/>
      <c r="V207" s="227"/>
      <c r="W207" s="227"/>
      <c r="X207" s="227"/>
      <c r="Y207" s="227"/>
      <c r="Z207" s="227"/>
      <c r="AA207" s="227"/>
      <c r="AB207" s="227"/>
      <c r="AC207" s="227"/>
      <c r="AD207" s="227"/>
      <c r="AE207" s="227"/>
      <c r="AF207" s="227"/>
      <c r="AG207" s="227"/>
      <c r="AH207" s="227"/>
      <c r="AI207" s="227"/>
      <c r="AJ207" s="227"/>
      <c r="AK207" s="227"/>
      <c r="AL207" s="227"/>
      <c r="AM207" s="227"/>
      <c r="AN207" s="227"/>
      <c r="AO207" s="227"/>
      <c r="AP207" s="227"/>
      <c r="AQ207" s="227"/>
      <c r="AR207" s="227"/>
      <c r="AS207" s="227"/>
      <c r="AT207" s="227"/>
      <c r="AU207" s="227"/>
      <c r="AV207" s="227"/>
      <c r="AW207" s="227"/>
      <c r="AX207" s="227"/>
      <c r="AY207" s="227"/>
    </row>
    <row r="208" spans="7:51" s="109" customFormat="1">
      <c r="G208" s="157"/>
      <c r="O208" s="753"/>
      <c r="P208" s="753"/>
      <c r="Q208" s="753"/>
      <c r="R208" s="227"/>
      <c r="S208" s="227"/>
      <c r="T208" s="227"/>
      <c r="U208" s="227"/>
      <c r="V208" s="227"/>
      <c r="W208" s="227"/>
      <c r="X208" s="227"/>
      <c r="Y208" s="227"/>
      <c r="Z208" s="227"/>
      <c r="AA208" s="227"/>
      <c r="AB208" s="227"/>
      <c r="AC208" s="227"/>
      <c r="AD208" s="227"/>
      <c r="AE208" s="227"/>
      <c r="AF208" s="227"/>
      <c r="AG208" s="227"/>
      <c r="AH208" s="227"/>
      <c r="AI208" s="227"/>
      <c r="AJ208" s="227"/>
      <c r="AK208" s="227"/>
      <c r="AL208" s="227"/>
      <c r="AM208" s="227"/>
      <c r="AN208" s="227"/>
      <c r="AO208" s="227"/>
      <c r="AP208" s="227"/>
      <c r="AQ208" s="227"/>
      <c r="AR208" s="227"/>
      <c r="AS208" s="227"/>
      <c r="AT208" s="227"/>
      <c r="AU208" s="227"/>
      <c r="AV208" s="227"/>
      <c r="AW208" s="227"/>
      <c r="AX208" s="227"/>
      <c r="AY208" s="227"/>
    </row>
    <row r="209" spans="7:51" s="109" customFormat="1">
      <c r="G209" s="157"/>
      <c r="O209" s="753"/>
      <c r="P209" s="753"/>
      <c r="Q209" s="753"/>
      <c r="R209" s="227"/>
      <c r="S209" s="227"/>
      <c r="T209" s="227"/>
      <c r="U209" s="227"/>
      <c r="V209" s="227"/>
      <c r="W209" s="227"/>
      <c r="X209" s="227"/>
      <c r="Y209" s="227"/>
      <c r="Z209" s="227"/>
      <c r="AA209" s="227"/>
      <c r="AB209" s="227"/>
      <c r="AC209" s="227"/>
      <c r="AD209" s="227"/>
      <c r="AE209" s="227"/>
      <c r="AF209" s="227"/>
      <c r="AG209" s="227"/>
      <c r="AH209" s="227"/>
      <c r="AI209" s="227"/>
      <c r="AJ209" s="227"/>
      <c r="AK209" s="227"/>
      <c r="AL209" s="227"/>
      <c r="AM209" s="227"/>
      <c r="AN209" s="227"/>
      <c r="AO209" s="227"/>
      <c r="AP209" s="227"/>
      <c r="AQ209" s="227"/>
      <c r="AR209" s="227"/>
      <c r="AS209" s="227"/>
      <c r="AT209" s="227"/>
      <c r="AU209" s="227"/>
      <c r="AV209" s="227"/>
      <c r="AW209" s="227"/>
      <c r="AX209" s="227"/>
      <c r="AY209" s="227"/>
    </row>
    <row r="210" spans="7:51" s="109" customFormat="1">
      <c r="G210" s="157"/>
      <c r="O210" s="753"/>
      <c r="P210" s="753"/>
      <c r="Q210" s="753"/>
      <c r="R210" s="227"/>
      <c r="S210" s="227"/>
      <c r="T210" s="227"/>
      <c r="U210" s="227"/>
      <c r="V210" s="227"/>
      <c r="W210" s="227"/>
      <c r="X210" s="227"/>
      <c r="Y210" s="227"/>
      <c r="Z210" s="227"/>
      <c r="AA210" s="227"/>
      <c r="AB210" s="227"/>
      <c r="AC210" s="227"/>
      <c r="AD210" s="227"/>
      <c r="AE210" s="227"/>
      <c r="AF210" s="227"/>
      <c r="AG210" s="227"/>
      <c r="AH210" s="227"/>
      <c r="AI210" s="227"/>
      <c r="AJ210" s="227"/>
      <c r="AK210" s="227"/>
      <c r="AL210" s="227"/>
      <c r="AM210" s="227"/>
      <c r="AN210" s="227"/>
      <c r="AO210" s="227"/>
      <c r="AP210" s="227"/>
      <c r="AQ210" s="227"/>
      <c r="AR210" s="227"/>
      <c r="AS210" s="227"/>
      <c r="AT210" s="227"/>
      <c r="AU210" s="227"/>
      <c r="AV210" s="227"/>
      <c r="AW210" s="227"/>
      <c r="AX210" s="227"/>
      <c r="AY210" s="227"/>
    </row>
    <row r="211" spans="7:51" s="109" customFormat="1">
      <c r="G211" s="157"/>
      <c r="O211" s="753"/>
      <c r="P211" s="753"/>
      <c r="Q211" s="753"/>
      <c r="R211" s="227"/>
      <c r="S211" s="227"/>
      <c r="T211" s="227"/>
      <c r="U211" s="227"/>
      <c r="V211" s="227"/>
      <c r="W211" s="227"/>
      <c r="X211" s="227"/>
      <c r="Y211" s="227"/>
      <c r="Z211" s="227"/>
      <c r="AA211" s="227"/>
      <c r="AB211" s="227"/>
      <c r="AC211" s="227"/>
      <c r="AD211" s="227"/>
      <c r="AE211" s="227"/>
      <c r="AF211" s="227"/>
      <c r="AG211" s="227"/>
      <c r="AH211" s="227"/>
      <c r="AI211" s="227"/>
      <c r="AJ211" s="227"/>
      <c r="AK211" s="227"/>
      <c r="AL211" s="227"/>
      <c r="AM211" s="227"/>
      <c r="AN211" s="227"/>
      <c r="AO211" s="227"/>
      <c r="AP211" s="227"/>
      <c r="AQ211" s="227"/>
      <c r="AR211" s="227"/>
      <c r="AS211" s="227"/>
      <c r="AT211" s="227"/>
      <c r="AU211" s="227"/>
      <c r="AV211" s="227"/>
      <c r="AW211" s="227"/>
      <c r="AX211" s="227"/>
      <c r="AY211" s="227"/>
    </row>
    <row r="212" spans="7:51" s="109" customFormat="1">
      <c r="G212" s="157"/>
      <c r="O212" s="753"/>
      <c r="P212" s="753"/>
      <c r="Q212" s="753"/>
      <c r="R212" s="227"/>
      <c r="S212" s="227"/>
      <c r="T212" s="227"/>
      <c r="U212" s="227"/>
      <c r="V212" s="227"/>
      <c r="W212" s="227"/>
      <c r="X212" s="227"/>
      <c r="Y212" s="227"/>
      <c r="Z212" s="227"/>
      <c r="AA212" s="227"/>
      <c r="AB212" s="227"/>
      <c r="AC212" s="227"/>
      <c r="AD212" s="227"/>
      <c r="AE212" s="227"/>
      <c r="AF212" s="227"/>
      <c r="AG212" s="227"/>
      <c r="AH212" s="227"/>
      <c r="AI212" s="227"/>
      <c r="AJ212" s="227"/>
      <c r="AK212" s="227"/>
      <c r="AL212" s="227"/>
      <c r="AM212" s="227"/>
      <c r="AN212" s="227"/>
      <c r="AO212" s="227"/>
      <c r="AP212" s="227"/>
      <c r="AQ212" s="227"/>
      <c r="AR212" s="227"/>
      <c r="AS212" s="227"/>
      <c r="AT212" s="227"/>
      <c r="AU212" s="227"/>
      <c r="AV212" s="227"/>
      <c r="AW212" s="227"/>
      <c r="AX212" s="227"/>
      <c r="AY212" s="227"/>
    </row>
    <row r="213" spans="7:51" s="109" customFormat="1">
      <c r="G213" s="157"/>
      <c r="O213" s="753"/>
      <c r="P213" s="753"/>
      <c r="Q213" s="753"/>
      <c r="R213" s="227"/>
      <c r="S213" s="227"/>
      <c r="T213" s="227"/>
      <c r="U213" s="227"/>
      <c r="V213" s="227"/>
      <c r="W213" s="227"/>
      <c r="X213" s="227"/>
      <c r="Y213" s="227"/>
      <c r="Z213" s="227"/>
      <c r="AA213" s="227"/>
      <c r="AB213" s="227"/>
      <c r="AC213" s="227"/>
      <c r="AD213" s="227"/>
      <c r="AE213" s="227"/>
      <c r="AF213" s="227"/>
      <c r="AG213" s="227"/>
      <c r="AH213" s="227"/>
      <c r="AI213" s="227"/>
      <c r="AJ213" s="227"/>
      <c r="AK213" s="227"/>
      <c r="AL213" s="227"/>
      <c r="AM213" s="227"/>
      <c r="AN213" s="227"/>
      <c r="AO213" s="227"/>
      <c r="AP213" s="227"/>
      <c r="AQ213" s="227"/>
      <c r="AR213" s="227"/>
      <c r="AS213" s="227"/>
      <c r="AT213" s="227"/>
      <c r="AU213" s="227"/>
      <c r="AV213" s="227"/>
      <c r="AW213" s="227"/>
      <c r="AX213" s="227"/>
      <c r="AY213" s="227"/>
    </row>
    <row r="214" spans="7:51" s="109" customFormat="1">
      <c r="G214" s="157"/>
      <c r="O214" s="753"/>
      <c r="P214" s="753"/>
      <c r="Q214" s="753"/>
      <c r="R214" s="227"/>
      <c r="S214" s="227"/>
      <c r="T214" s="227"/>
      <c r="U214" s="227"/>
      <c r="V214" s="227"/>
      <c r="W214" s="227"/>
      <c r="X214" s="227"/>
      <c r="Y214" s="227"/>
      <c r="Z214" s="227"/>
      <c r="AA214" s="227"/>
      <c r="AB214" s="227"/>
      <c r="AC214" s="227"/>
      <c r="AD214" s="227"/>
      <c r="AE214" s="227"/>
      <c r="AF214" s="227"/>
      <c r="AG214" s="227"/>
      <c r="AH214" s="227"/>
      <c r="AI214" s="227"/>
      <c r="AJ214" s="227"/>
      <c r="AK214" s="227"/>
      <c r="AL214" s="227"/>
      <c r="AM214" s="227"/>
      <c r="AN214" s="227"/>
      <c r="AO214" s="227"/>
      <c r="AP214" s="227"/>
      <c r="AQ214" s="227"/>
      <c r="AR214" s="227"/>
      <c r="AS214" s="227"/>
      <c r="AT214" s="227"/>
      <c r="AU214" s="227"/>
      <c r="AV214" s="227"/>
      <c r="AW214" s="227"/>
      <c r="AX214" s="227"/>
      <c r="AY214" s="227"/>
    </row>
    <row r="215" spans="7:51" s="109" customFormat="1">
      <c r="G215" s="157"/>
      <c r="O215" s="753"/>
      <c r="P215" s="753"/>
      <c r="Q215" s="753"/>
      <c r="R215" s="227"/>
      <c r="S215" s="227"/>
      <c r="T215" s="227"/>
      <c r="U215" s="227"/>
      <c r="V215" s="227"/>
      <c r="W215" s="227"/>
      <c r="X215" s="227"/>
      <c r="Y215" s="227"/>
      <c r="Z215" s="227"/>
      <c r="AA215" s="227"/>
      <c r="AB215" s="227"/>
      <c r="AC215" s="227"/>
      <c r="AD215" s="227"/>
      <c r="AE215" s="227"/>
      <c r="AF215" s="227"/>
      <c r="AG215" s="227"/>
      <c r="AH215" s="227"/>
      <c r="AI215" s="227"/>
      <c r="AJ215" s="227"/>
      <c r="AK215" s="227"/>
      <c r="AL215" s="227"/>
      <c r="AM215" s="227"/>
      <c r="AN215" s="227"/>
      <c r="AO215" s="227"/>
      <c r="AP215" s="227"/>
      <c r="AQ215" s="227"/>
      <c r="AR215" s="227"/>
      <c r="AS215" s="227"/>
      <c r="AT215" s="227"/>
      <c r="AU215" s="227"/>
      <c r="AV215" s="227"/>
      <c r="AW215" s="227"/>
      <c r="AX215" s="227"/>
      <c r="AY215" s="227"/>
    </row>
    <row r="216" spans="7:51" s="109" customFormat="1">
      <c r="G216" s="157"/>
      <c r="O216" s="753"/>
      <c r="P216" s="753"/>
      <c r="Q216" s="753"/>
      <c r="R216" s="227"/>
      <c r="S216" s="227"/>
      <c r="T216" s="227"/>
      <c r="U216" s="227"/>
      <c r="V216" s="227"/>
      <c r="W216" s="227"/>
      <c r="X216" s="227"/>
      <c r="Y216" s="227"/>
      <c r="Z216" s="227"/>
      <c r="AA216" s="227"/>
      <c r="AB216" s="227"/>
      <c r="AC216" s="227"/>
      <c r="AD216" s="227"/>
      <c r="AE216" s="227"/>
      <c r="AF216" s="227"/>
      <c r="AG216" s="227"/>
      <c r="AH216" s="227"/>
      <c r="AI216" s="227"/>
      <c r="AJ216" s="227"/>
      <c r="AK216" s="227"/>
      <c r="AL216" s="227"/>
      <c r="AM216" s="227"/>
      <c r="AN216" s="227"/>
      <c r="AO216" s="227"/>
      <c r="AP216" s="227"/>
      <c r="AQ216" s="227"/>
      <c r="AR216" s="227"/>
      <c r="AS216" s="227"/>
      <c r="AT216" s="227"/>
      <c r="AU216" s="227"/>
      <c r="AV216" s="227"/>
      <c r="AW216" s="227"/>
      <c r="AX216" s="227"/>
      <c r="AY216" s="227"/>
    </row>
    <row r="217" spans="7:51" s="109" customFormat="1">
      <c r="G217" s="157"/>
      <c r="O217" s="753"/>
      <c r="P217" s="753"/>
      <c r="Q217" s="753"/>
      <c r="R217" s="227"/>
      <c r="S217" s="227"/>
      <c r="T217" s="227"/>
      <c r="U217" s="227"/>
      <c r="V217" s="227"/>
      <c r="W217" s="227"/>
      <c r="X217" s="227"/>
      <c r="Y217" s="227"/>
      <c r="Z217" s="227"/>
      <c r="AA217" s="227"/>
      <c r="AB217" s="227"/>
      <c r="AC217" s="227"/>
      <c r="AD217" s="227"/>
      <c r="AE217" s="227"/>
      <c r="AF217" s="227"/>
      <c r="AG217" s="227"/>
      <c r="AH217" s="227"/>
      <c r="AI217" s="227"/>
      <c r="AJ217" s="227"/>
      <c r="AK217" s="227"/>
      <c r="AL217" s="227"/>
      <c r="AM217" s="227"/>
      <c r="AN217" s="227"/>
      <c r="AO217" s="227"/>
      <c r="AP217" s="227"/>
      <c r="AQ217" s="227"/>
      <c r="AR217" s="227"/>
      <c r="AS217" s="227"/>
      <c r="AT217" s="227"/>
      <c r="AU217" s="227"/>
      <c r="AV217" s="227"/>
      <c r="AW217" s="227"/>
      <c r="AX217" s="227"/>
      <c r="AY217" s="227"/>
    </row>
    <row r="218" spans="7:51" s="109" customFormat="1">
      <c r="G218" s="157"/>
      <c r="O218" s="753"/>
      <c r="P218" s="753"/>
      <c r="Q218" s="753"/>
      <c r="R218" s="227"/>
      <c r="S218" s="227"/>
      <c r="T218" s="227"/>
      <c r="U218" s="227"/>
      <c r="V218" s="227"/>
      <c r="W218" s="227"/>
      <c r="X218" s="227"/>
      <c r="Y218" s="227"/>
      <c r="Z218" s="227"/>
      <c r="AA218" s="227"/>
      <c r="AB218" s="227"/>
      <c r="AC218" s="227"/>
      <c r="AD218" s="227"/>
      <c r="AE218" s="227"/>
      <c r="AF218" s="227"/>
      <c r="AG218" s="227"/>
      <c r="AH218" s="227"/>
      <c r="AI218" s="227"/>
      <c r="AJ218" s="227"/>
      <c r="AK218" s="227"/>
      <c r="AL218" s="227"/>
      <c r="AM218" s="227"/>
      <c r="AN218" s="227"/>
      <c r="AO218" s="227"/>
      <c r="AP218" s="227"/>
      <c r="AQ218" s="227"/>
      <c r="AR218" s="227"/>
      <c r="AS218" s="227"/>
      <c r="AT218" s="227"/>
      <c r="AU218" s="227"/>
      <c r="AV218" s="227"/>
      <c r="AW218" s="227"/>
      <c r="AX218" s="227"/>
      <c r="AY218" s="227"/>
    </row>
    <row r="219" spans="7:51" s="109" customFormat="1">
      <c r="G219" s="157"/>
      <c r="O219" s="753"/>
      <c r="P219" s="753"/>
      <c r="Q219" s="753"/>
      <c r="R219" s="227"/>
      <c r="S219" s="227"/>
      <c r="T219" s="227"/>
      <c r="U219" s="227"/>
      <c r="V219" s="227"/>
      <c r="W219" s="227"/>
      <c r="X219" s="227"/>
      <c r="Y219" s="227"/>
      <c r="Z219" s="227"/>
      <c r="AA219" s="227"/>
      <c r="AB219" s="227"/>
      <c r="AC219" s="227"/>
      <c r="AD219" s="227"/>
      <c r="AE219" s="227"/>
      <c r="AF219" s="227"/>
      <c r="AG219" s="227"/>
      <c r="AH219" s="227"/>
      <c r="AI219" s="227"/>
      <c r="AJ219" s="227"/>
      <c r="AK219" s="227"/>
      <c r="AL219" s="227"/>
      <c r="AM219" s="227"/>
      <c r="AN219" s="227"/>
      <c r="AO219" s="227"/>
      <c r="AP219" s="227"/>
      <c r="AQ219" s="227"/>
      <c r="AR219" s="227"/>
      <c r="AS219" s="227"/>
      <c r="AT219" s="227"/>
      <c r="AU219" s="227"/>
      <c r="AV219" s="227"/>
      <c r="AW219" s="227"/>
      <c r="AX219" s="227"/>
      <c r="AY219" s="227"/>
    </row>
    <row r="220" spans="7:51" s="109" customFormat="1">
      <c r="G220" s="157"/>
      <c r="O220" s="753"/>
      <c r="P220" s="753"/>
      <c r="Q220" s="753"/>
      <c r="R220" s="227"/>
      <c r="S220" s="227"/>
      <c r="T220" s="227"/>
      <c r="U220" s="227"/>
      <c r="V220" s="227"/>
      <c r="W220" s="227"/>
      <c r="X220" s="227"/>
      <c r="Y220" s="227"/>
      <c r="Z220" s="227"/>
      <c r="AA220" s="227"/>
      <c r="AB220" s="227"/>
      <c r="AC220" s="227"/>
      <c r="AD220" s="227"/>
      <c r="AE220" s="227"/>
      <c r="AF220" s="227"/>
      <c r="AG220" s="227"/>
      <c r="AH220" s="227"/>
      <c r="AI220" s="227"/>
      <c r="AJ220" s="227"/>
      <c r="AK220" s="227"/>
      <c r="AL220" s="227"/>
      <c r="AM220" s="227"/>
      <c r="AN220" s="227"/>
      <c r="AO220" s="227"/>
      <c r="AP220" s="227"/>
      <c r="AQ220" s="227"/>
      <c r="AR220" s="227"/>
      <c r="AS220" s="227"/>
      <c r="AT220" s="227"/>
      <c r="AU220" s="227"/>
      <c r="AV220" s="227"/>
      <c r="AW220" s="227"/>
      <c r="AX220" s="227"/>
      <c r="AY220" s="227"/>
    </row>
    <row r="221" spans="7:51" s="109" customFormat="1">
      <c r="G221" s="157"/>
      <c r="O221" s="753"/>
      <c r="P221" s="753"/>
      <c r="Q221" s="753"/>
      <c r="R221" s="227"/>
      <c r="S221" s="227"/>
      <c r="T221" s="227"/>
      <c r="U221" s="227"/>
      <c r="V221" s="227"/>
      <c r="W221" s="227"/>
      <c r="X221" s="227"/>
      <c r="Y221" s="227"/>
      <c r="Z221" s="227"/>
      <c r="AA221" s="227"/>
      <c r="AB221" s="227"/>
      <c r="AC221" s="227"/>
      <c r="AD221" s="227"/>
      <c r="AE221" s="227"/>
      <c r="AF221" s="227"/>
      <c r="AG221" s="227"/>
      <c r="AH221" s="227"/>
      <c r="AI221" s="227"/>
      <c r="AJ221" s="227"/>
      <c r="AK221" s="227"/>
      <c r="AL221" s="227"/>
      <c r="AM221" s="227"/>
      <c r="AN221" s="227"/>
      <c r="AO221" s="227"/>
      <c r="AP221" s="227"/>
      <c r="AQ221" s="227"/>
      <c r="AR221" s="227"/>
      <c r="AS221" s="227"/>
      <c r="AT221" s="227"/>
      <c r="AU221" s="227"/>
      <c r="AV221" s="227"/>
      <c r="AW221" s="227"/>
      <c r="AX221" s="227"/>
      <c r="AY221" s="227"/>
    </row>
    <row r="222" spans="7:51" s="109" customFormat="1">
      <c r="G222" s="157"/>
      <c r="O222" s="753"/>
      <c r="P222" s="753"/>
      <c r="Q222" s="753"/>
      <c r="R222" s="227"/>
      <c r="S222" s="227"/>
      <c r="T222" s="227"/>
      <c r="U222" s="227"/>
      <c r="V222" s="227"/>
      <c r="W222" s="227"/>
      <c r="X222" s="227"/>
      <c r="Y222" s="227"/>
      <c r="Z222" s="227"/>
      <c r="AA222" s="227"/>
      <c r="AB222" s="227"/>
      <c r="AC222" s="227"/>
      <c r="AD222" s="227"/>
      <c r="AE222" s="227"/>
      <c r="AF222" s="227"/>
      <c r="AG222" s="227"/>
      <c r="AH222" s="227"/>
      <c r="AI222" s="227"/>
      <c r="AJ222" s="227"/>
      <c r="AK222" s="227"/>
      <c r="AL222" s="227"/>
      <c r="AM222" s="227"/>
      <c r="AN222" s="227"/>
      <c r="AO222" s="227"/>
      <c r="AP222" s="227"/>
      <c r="AQ222" s="227"/>
      <c r="AR222" s="227"/>
      <c r="AS222" s="227"/>
      <c r="AT222" s="227"/>
      <c r="AU222" s="227"/>
      <c r="AV222" s="227"/>
      <c r="AW222" s="227"/>
      <c r="AX222" s="227"/>
      <c r="AY222" s="227"/>
    </row>
    <row r="223" spans="7:51" s="109" customFormat="1">
      <c r="G223" s="157"/>
      <c r="O223" s="753"/>
      <c r="P223" s="753"/>
      <c r="Q223" s="753"/>
      <c r="R223" s="227"/>
      <c r="S223" s="227"/>
      <c r="T223" s="227"/>
      <c r="U223" s="227"/>
      <c r="V223" s="227"/>
      <c r="W223" s="227"/>
      <c r="X223" s="227"/>
      <c r="Y223" s="227"/>
      <c r="Z223" s="227"/>
      <c r="AA223" s="227"/>
      <c r="AB223" s="227"/>
      <c r="AC223" s="227"/>
      <c r="AD223" s="227"/>
      <c r="AE223" s="227"/>
      <c r="AF223" s="227"/>
      <c r="AG223" s="227"/>
      <c r="AH223" s="227"/>
      <c r="AI223" s="227"/>
      <c r="AJ223" s="227"/>
      <c r="AK223" s="227"/>
      <c r="AL223" s="227"/>
      <c r="AM223" s="227"/>
      <c r="AN223" s="227"/>
      <c r="AO223" s="227"/>
      <c r="AP223" s="227"/>
      <c r="AQ223" s="227"/>
      <c r="AR223" s="227"/>
      <c r="AS223" s="227"/>
      <c r="AT223" s="227"/>
      <c r="AU223" s="227"/>
      <c r="AV223" s="227"/>
      <c r="AW223" s="227"/>
      <c r="AX223" s="227"/>
      <c r="AY223" s="227"/>
    </row>
    <row r="224" spans="7:51" s="109" customFormat="1">
      <c r="G224" s="157"/>
      <c r="O224" s="753"/>
      <c r="P224" s="753"/>
      <c r="Q224" s="753"/>
      <c r="R224" s="227"/>
      <c r="S224" s="227"/>
      <c r="T224" s="227"/>
      <c r="U224" s="227"/>
      <c r="V224" s="227"/>
      <c r="W224" s="227"/>
      <c r="X224" s="227"/>
      <c r="Y224" s="227"/>
      <c r="Z224" s="227"/>
      <c r="AA224" s="227"/>
      <c r="AB224" s="227"/>
      <c r="AC224" s="227"/>
      <c r="AD224" s="227"/>
      <c r="AE224" s="227"/>
      <c r="AF224" s="227"/>
      <c r="AG224" s="227"/>
      <c r="AH224" s="227"/>
      <c r="AI224" s="227"/>
      <c r="AJ224" s="227"/>
      <c r="AK224" s="227"/>
      <c r="AL224" s="227"/>
      <c r="AM224" s="227"/>
      <c r="AN224" s="227"/>
      <c r="AO224" s="227"/>
      <c r="AP224" s="227"/>
      <c r="AQ224" s="227"/>
      <c r="AR224" s="227"/>
      <c r="AS224" s="227"/>
      <c r="AT224" s="227"/>
      <c r="AU224" s="227"/>
      <c r="AV224" s="227"/>
      <c r="AW224" s="227"/>
      <c r="AX224" s="227"/>
      <c r="AY224" s="227"/>
    </row>
    <row r="225" spans="7:51" s="109" customFormat="1">
      <c r="G225" s="157"/>
      <c r="O225" s="753"/>
      <c r="P225" s="753"/>
      <c r="Q225" s="753"/>
      <c r="R225" s="227"/>
      <c r="S225" s="227"/>
      <c r="T225" s="227"/>
      <c r="U225" s="227"/>
      <c r="V225" s="227"/>
      <c r="W225" s="227"/>
      <c r="X225" s="227"/>
      <c r="Y225" s="227"/>
      <c r="Z225" s="227"/>
      <c r="AA225" s="227"/>
      <c r="AB225" s="227"/>
      <c r="AC225" s="227"/>
      <c r="AD225" s="227"/>
      <c r="AE225" s="227"/>
      <c r="AF225" s="227"/>
      <c r="AG225" s="227"/>
      <c r="AH225" s="227"/>
      <c r="AI225" s="227"/>
      <c r="AJ225" s="227"/>
      <c r="AK225" s="227"/>
      <c r="AL225" s="227"/>
      <c r="AM225" s="227"/>
      <c r="AN225" s="227"/>
      <c r="AO225" s="227"/>
      <c r="AP225" s="227"/>
      <c r="AQ225" s="227"/>
      <c r="AR225" s="227"/>
      <c r="AS225" s="227"/>
      <c r="AT225" s="227"/>
      <c r="AU225" s="227"/>
      <c r="AV225" s="227"/>
      <c r="AW225" s="227"/>
      <c r="AX225" s="227"/>
      <c r="AY225" s="227"/>
    </row>
    <row r="226" spans="7:51" s="109" customFormat="1">
      <c r="G226" s="157"/>
      <c r="O226" s="753"/>
      <c r="P226" s="753"/>
      <c r="Q226" s="753"/>
      <c r="R226" s="227"/>
      <c r="S226" s="227"/>
      <c r="T226" s="227"/>
      <c r="U226" s="227"/>
      <c r="V226" s="227"/>
      <c r="W226" s="227"/>
      <c r="X226" s="227"/>
      <c r="Y226" s="227"/>
      <c r="Z226" s="227"/>
      <c r="AA226" s="227"/>
      <c r="AB226" s="227"/>
      <c r="AC226" s="227"/>
      <c r="AD226" s="227"/>
      <c r="AE226" s="227"/>
      <c r="AF226" s="227"/>
      <c r="AG226" s="227"/>
      <c r="AH226" s="227"/>
      <c r="AI226" s="227"/>
      <c r="AJ226" s="227"/>
      <c r="AK226" s="227"/>
      <c r="AL226" s="227"/>
      <c r="AM226" s="227"/>
      <c r="AN226" s="227"/>
      <c r="AO226" s="227"/>
      <c r="AP226" s="227"/>
      <c r="AQ226" s="227"/>
      <c r="AR226" s="227"/>
      <c r="AS226" s="227"/>
      <c r="AT226" s="227"/>
      <c r="AU226" s="227"/>
      <c r="AV226" s="227"/>
      <c r="AW226" s="227"/>
      <c r="AX226" s="227"/>
      <c r="AY226" s="227"/>
    </row>
    <row r="227" spans="7:51" s="109" customFormat="1">
      <c r="G227" s="157"/>
      <c r="O227" s="753"/>
      <c r="P227" s="753"/>
      <c r="Q227" s="753"/>
      <c r="R227" s="227"/>
      <c r="S227" s="227"/>
      <c r="T227" s="227"/>
      <c r="U227" s="227"/>
      <c r="V227" s="227"/>
      <c r="W227" s="227"/>
      <c r="X227" s="227"/>
      <c r="Y227" s="227"/>
      <c r="Z227" s="227"/>
      <c r="AA227" s="227"/>
      <c r="AB227" s="227"/>
      <c r="AC227" s="227"/>
      <c r="AD227" s="227"/>
      <c r="AE227" s="227"/>
      <c r="AF227" s="227"/>
      <c r="AG227" s="227"/>
      <c r="AH227" s="227"/>
      <c r="AI227" s="227"/>
      <c r="AJ227" s="227"/>
      <c r="AK227" s="227"/>
      <c r="AL227" s="227"/>
      <c r="AM227" s="227"/>
      <c r="AN227" s="227"/>
      <c r="AO227" s="227"/>
      <c r="AP227" s="227"/>
      <c r="AQ227" s="227"/>
      <c r="AR227" s="227"/>
      <c r="AS227" s="227"/>
      <c r="AT227" s="227"/>
      <c r="AU227" s="227"/>
      <c r="AV227" s="227"/>
      <c r="AW227" s="227"/>
      <c r="AX227" s="227"/>
      <c r="AY227" s="227"/>
    </row>
    <row r="228" spans="7:51" s="109" customFormat="1">
      <c r="G228" s="157"/>
      <c r="O228" s="753"/>
      <c r="P228" s="753"/>
      <c r="Q228" s="753"/>
      <c r="R228" s="227"/>
      <c r="S228" s="227"/>
      <c r="T228" s="227"/>
      <c r="U228" s="227"/>
      <c r="V228" s="227"/>
      <c r="W228" s="227"/>
      <c r="X228" s="227"/>
      <c r="Y228" s="227"/>
      <c r="Z228" s="227"/>
      <c r="AA228" s="227"/>
      <c r="AB228" s="227"/>
      <c r="AC228" s="227"/>
      <c r="AD228" s="227"/>
      <c r="AE228" s="227"/>
      <c r="AF228" s="227"/>
      <c r="AG228" s="227"/>
      <c r="AH228" s="227"/>
      <c r="AI228" s="227"/>
      <c r="AJ228" s="227"/>
      <c r="AK228" s="227"/>
      <c r="AL228" s="227"/>
      <c r="AM228" s="227"/>
      <c r="AN228" s="227"/>
      <c r="AO228" s="227"/>
      <c r="AP228" s="227"/>
      <c r="AQ228" s="227"/>
      <c r="AR228" s="227"/>
      <c r="AS228" s="227"/>
      <c r="AT228" s="227"/>
      <c r="AU228" s="227"/>
      <c r="AV228" s="227"/>
      <c r="AW228" s="227"/>
      <c r="AX228" s="227"/>
      <c r="AY228" s="227"/>
    </row>
    <row r="229" spans="7:51" s="109" customFormat="1">
      <c r="G229" s="157"/>
      <c r="O229" s="753"/>
      <c r="P229" s="753"/>
      <c r="Q229" s="753"/>
      <c r="R229" s="227"/>
      <c r="S229" s="227"/>
      <c r="T229" s="227"/>
      <c r="U229" s="227"/>
      <c r="V229" s="227"/>
      <c r="W229" s="227"/>
      <c r="X229" s="227"/>
      <c r="Y229" s="227"/>
      <c r="Z229" s="227"/>
      <c r="AA229" s="227"/>
      <c r="AB229" s="227"/>
      <c r="AC229" s="227"/>
      <c r="AD229" s="227"/>
      <c r="AE229" s="227"/>
      <c r="AF229" s="227"/>
      <c r="AG229" s="227"/>
      <c r="AH229" s="227"/>
      <c r="AI229" s="227"/>
      <c r="AJ229" s="227"/>
      <c r="AK229" s="227"/>
      <c r="AL229" s="227"/>
      <c r="AM229" s="227"/>
      <c r="AN229" s="227"/>
      <c r="AO229" s="227"/>
      <c r="AP229" s="227"/>
      <c r="AQ229" s="227"/>
      <c r="AR229" s="227"/>
      <c r="AS229" s="227"/>
      <c r="AT229" s="227"/>
      <c r="AU229" s="227"/>
      <c r="AV229" s="227"/>
      <c r="AW229" s="227"/>
      <c r="AX229" s="227"/>
      <c r="AY229" s="227"/>
    </row>
    <row r="230" spans="7:51" s="109" customFormat="1">
      <c r="G230" s="157"/>
      <c r="O230" s="753"/>
      <c r="P230" s="753"/>
      <c r="Q230" s="753"/>
      <c r="R230" s="227"/>
      <c r="S230" s="227"/>
      <c r="T230" s="227"/>
      <c r="U230" s="227"/>
      <c r="V230" s="227"/>
      <c r="W230" s="227"/>
      <c r="X230" s="227"/>
      <c r="Y230" s="227"/>
      <c r="Z230" s="227"/>
      <c r="AA230" s="227"/>
      <c r="AB230" s="227"/>
      <c r="AC230" s="227"/>
      <c r="AD230" s="227"/>
      <c r="AE230" s="227"/>
      <c r="AF230" s="227"/>
      <c r="AG230" s="227"/>
      <c r="AH230" s="227"/>
      <c r="AI230" s="227"/>
      <c r="AJ230" s="227"/>
      <c r="AK230" s="227"/>
      <c r="AL230" s="227"/>
      <c r="AM230" s="227"/>
      <c r="AN230" s="227"/>
      <c r="AO230" s="227"/>
      <c r="AP230" s="227"/>
      <c r="AQ230" s="227"/>
      <c r="AR230" s="227"/>
      <c r="AS230" s="227"/>
      <c r="AT230" s="227"/>
      <c r="AU230" s="227"/>
      <c r="AV230" s="227"/>
      <c r="AW230" s="227"/>
      <c r="AX230" s="227"/>
      <c r="AY230" s="227"/>
    </row>
    <row r="231" spans="7:51" s="109" customFormat="1">
      <c r="G231" s="157"/>
      <c r="O231" s="753"/>
      <c r="P231" s="753"/>
      <c r="Q231" s="753"/>
      <c r="R231" s="227"/>
      <c r="S231" s="227"/>
      <c r="T231" s="227"/>
      <c r="U231" s="227"/>
      <c r="V231" s="227"/>
      <c r="W231" s="227"/>
      <c r="X231" s="227"/>
      <c r="Y231" s="227"/>
      <c r="Z231" s="227"/>
      <c r="AA231" s="227"/>
      <c r="AB231" s="227"/>
      <c r="AC231" s="227"/>
      <c r="AD231" s="227"/>
      <c r="AE231" s="227"/>
      <c r="AF231" s="227"/>
      <c r="AG231" s="227"/>
      <c r="AH231" s="227"/>
      <c r="AI231" s="227"/>
      <c r="AJ231" s="227"/>
      <c r="AK231" s="227"/>
      <c r="AL231" s="227"/>
      <c r="AM231" s="227"/>
      <c r="AN231" s="227"/>
      <c r="AO231" s="227"/>
      <c r="AP231" s="227"/>
      <c r="AQ231" s="227"/>
      <c r="AR231" s="227"/>
      <c r="AS231" s="227"/>
      <c r="AT231" s="227"/>
      <c r="AU231" s="227"/>
      <c r="AV231" s="227"/>
      <c r="AW231" s="227"/>
      <c r="AX231" s="227"/>
      <c r="AY231" s="227"/>
    </row>
    <row r="232" spans="7:51" s="109" customFormat="1">
      <c r="G232" s="157"/>
      <c r="O232" s="753"/>
      <c r="P232" s="753"/>
      <c r="Q232" s="753"/>
      <c r="R232" s="227"/>
      <c r="S232" s="227"/>
      <c r="T232" s="227"/>
      <c r="U232" s="227"/>
      <c r="V232" s="227"/>
      <c r="W232" s="227"/>
      <c r="X232" s="227"/>
      <c r="Y232" s="227"/>
      <c r="Z232" s="227"/>
      <c r="AA232" s="227"/>
      <c r="AB232" s="227"/>
      <c r="AC232" s="227"/>
      <c r="AD232" s="227"/>
      <c r="AE232" s="227"/>
      <c r="AF232" s="227"/>
      <c r="AG232" s="227"/>
      <c r="AH232" s="227"/>
      <c r="AI232" s="227"/>
      <c r="AJ232" s="227"/>
      <c r="AK232" s="227"/>
      <c r="AL232" s="227"/>
      <c r="AM232" s="227"/>
      <c r="AN232" s="227"/>
      <c r="AO232" s="227"/>
      <c r="AP232" s="227"/>
      <c r="AQ232" s="227"/>
      <c r="AR232" s="227"/>
      <c r="AS232" s="227"/>
      <c r="AT232" s="227"/>
      <c r="AU232" s="227"/>
      <c r="AV232" s="227"/>
      <c r="AW232" s="227"/>
      <c r="AX232" s="227"/>
      <c r="AY232" s="227"/>
    </row>
    <row r="233" spans="7:51" s="109" customFormat="1">
      <c r="G233" s="157"/>
      <c r="O233" s="753"/>
      <c r="P233" s="753"/>
      <c r="Q233" s="753"/>
      <c r="R233" s="227"/>
      <c r="S233" s="227"/>
      <c r="T233" s="227"/>
      <c r="U233" s="227"/>
      <c r="V233" s="227"/>
      <c r="W233" s="227"/>
      <c r="X233" s="227"/>
      <c r="Y233" s="227"/>
      <c r="Z233" s="227"/>
      <c r="AA233" s="227"/>
      <c r="AB233" s="227"/>
      <c r="AC233" s="227"/>
      <c r="AD233" s="227"/>
      <c r="AE233" s="227"/>
      <c r="AF233" s="227"/>
      <c r="AG233" s="227"/>
      <c r="AH233" s="227"/>
      <c r="AI233" s="227"/>
      <c r="AJ233" s="227"/>
      <c r="AK233" s="227"/>
      <c r="AL233" s="227"/>
      <c r="AM233" s="227"/>
      <c r="AN233" s="227"/>
      <c r="AO233" s="227"/>
      <c r="AP233" s="227"/>
      <c r="AQ233" s="227"/>
      <c r="AR233" s="227"/>
      <c r="AS233" s="227"/>
      <c r="AT233" s="227"/>
      <c r="AU233" s="227"/>
      <c r="AV233" s="227"/>
      <c r="AW233" s="227"/>
      <c r="AX233" s="227"/>
      <c r="AY233" s="227"/>
    </row>
    <row r="234" spans="7:51" s="109" customFormat="1">
      <c r="G234" s="157"/>
      <c r="O234" s="753"/>
      <c r="P234" s="753"/>
      <c r="Q234" s="753"/>
      <c r="R234" s="227"/>
      <c r="S234" s="227"/>
      <c r="T234" s="227"/>
      <c r="U234" s="227"/>
      <c r="V234" s="227"/>
      <c r="W234" s="227"/>
      <c r="X234" s="227"/>
      <c r="Y234" s="227"/>
      <c r="Z234" s="227"/>
      <c r="AA234" s="227"/>
      <c r="AB234" s="227"/>
      <c r="AC234" s="227"/>
      <c r="AD234" s="227"/>
      <c r="AE234" s="227"/>
      <c r="AF234" s="227"/>
      <c r="AG234" s="227"/>
      <c r="AH234" s="227"/>
      <c r="AI234" s="227"/>
      <c r="AJ234" s="227"/>
      <c r="AK234" s="227"/>
      <c r="AL234" s="227"/>
      <c r="AM234" s="227"/>
      <c r="AN234" s="227"/>
      <c r="AO234" s="227"/>
      <c r="AP234" s="227"/>
      <c r="AQ234" s="227"/>
      <c r="AR234" s="227"/>
      <c r="AS234" s="227"/>
      <c r="AT234" s="227"/>
      <c r="AU234" s="227"/>
      <c r="AV234" s="227"/>
      <c r="AW234" s="227"/>
      <c r="AX234" s="227"/>
      <c r="AY234" s="227"/>
    </row>
    <row r="235" spans="7:51" s="109" customFormat="1">
      <c r="G235" s="157"/>
      <c r="O235" s="753"/>
      <c r="P235" s="753"/>
      <c r="Q235" s="753"/>
      <c r="R235" s="227"/>
      <c r="S235" s="227"/>
      <c r="T235" s="227"/>
      <c r="U235" s="227"/>
      <c r="V235" s="227"/>
      <c r="W235" s="227"/>
      <c r="X235" s="227"/>
      <c r="Y235" s="227"/>
      <c r="Z235" s="227"/>
      <c r="AA235" s="227"/>
      <c r="AB235" s="227"/>
      <c r="AC235" s="227"/>
      <c r="AD235" s="227"/>
      <c r="AE235" s="227"/>
      <c r="AF235" s="227"/>
      <c r="AG235" s="227"/>
      <c r="AH235" s="227"/>
      <c r="AI235" s="227"/>
      <c r="AJ235" s="227"/>
      <c r="AK235" s="227"/>
      <c r="AL235" s="227"/>
      <c r="AM235" s="227"/>
      <c r="AN235" s="227"/>
      <c r="AO235" s="227"/>
      <c r="AP235" s="227"/>
      <c r="AQ235" s="227"/>
      <c r="AR235" s="227"/>
      <c r="AS235" s="227"/>
      <c r="AT235" s="227"/>
      <c r="AU235" s="227"/>
      <c r="AV235" s="227"/>
      <c r="AW235" s="227"/>
      <c r="AX235" s="227"/>
      <c r="AY235" s="227"/>
    </row>
    <row r="236" spans="7:51" s="109" customFormat="1">
      <c r="G236" s="157"/>
      <c r="O236" s="753"/>
      <c r="P236" s="753"/>
      <c r="Q236" s="753"/>
      <c r="R236" s="227"/>
      <c r="S236" s="227"/>
      <c r="T236" s="227"/>
      <c r="U236" s="227"/>
      <c r="V236" s="227"/>
      <c r="W236" s="227"/>
      <c r="X236" s="227"/>
      <c r="Y236" s="227"/>
      <c r="Z236" s="227"/>
      <c r="AA236" s="227"/>
      <c r="AB236" s="227"/>
      <c r="AC236" s="227"/>
      <c r="AD236" s="227"/>
      <c r="AE236" s="227"/>
      <c r="AF236" s="227"/>
      <c r="AG236" s="227"/>
      <c r="AH236" s="227"/>
      <c r="AI236" s="227"/>
      <c r="AJ236" s="227"/>
      <c r="AK236" s="227"/>
      <c r="AL236" s="227"/>
      <c r="AM236" s="227"/>
      <c r="AN236" s="227"/>
      <c r="AO236" s="227"/>
      <c r="AP236" s="227"/>
      <c r="AQ236" s="227"/>
      <c r="AR236" s="227"/>
      <c r="AS236" s="227"/>
      <c r="AT236" s="227"/>
      <c r="AU236" s="227"/>
      <c r="AV236" s="227"/>
      <c r="AW236" s="227"/>
      <c r="AX236" s="227"/>
      <c r="AY236" s="227"/>
    </row>
    <row r="237" spans="7:51" s="109" customFormat="1">
      <c r="G237" s="157"/>
      <c r="O237" s="753"/>
      <c r="P237" s="753"/>
      <c r="Q237" s="753"/>
      <c r="R237" s="227"/>
      <c r="S237" s="227"/>
      <c r="T237" s="227"/>
      <c r="U237" s="227"/>
      <c r="V237" s="227"/>
      <c r="W237" s="227"/>
      <c r="X237" s="227"/>
      <c r="Y237" s="227"/>
      <c r="Z237" s="227"/>
      <c r="AA237" s="227"/>
      <c r="AB237" s="227"/>
      <c r="AC237" s="227"/>
      <c r="AD237" s="227"/>
      <c r="AE237" s="227"/>
      <c r="AF237" s="227"/>
      <c r="AG237" s="227"/>
      <c r="AH237" s="227"/>
      <c r="AI237" s="227"/>
      <c r="AJ237" s="227"/>
      <c r="AK237" s="227"/>
      <c r="AL237" s="227"/>
      <c r="AM237" s="227"/>
      <c r="AN237" s="227"/>
      <c r="AO237" s="227"/>
      <c r="AP237" s="227"/>
      <c r="AQ237" s="227"/>
      <c r="AR237" s="227"/>
      <c r="AS237" s="227"/>
      <c r="AT237" s="227"/>
      <c r="AU237" s="227"/>
      <c r="AV237" s="227"/>
      <c r="AW237" s="227"/>
      <c r="AX237" s="227"/>
      <c r="AY237" s="227"/>
    </row>
    <row r="238" spans="7:51" s="109" customFormat="1">
      <c r="G238" s="157"/>
      <c r="O238" s="753"/>
      <c r="P238" s="753"/>
      <c r="Q238" s="753"/>
      <c r="R238" s="227"/>
      <c r="S238" s="227"/>
      <c r="T238" s="227"/>
      <c r="U238" s="227"/>
      <c r="V238" s="227"/>
      <c r="W238" s="227"/>
      <c r="X238" s="227"/>
      <c r="Y238" s="227"/>
      <c r="Z238" s="227"/>
      <c r="AA238" s="227"/>
      <c r="AB238" s="227"/>
      <c r="AC238" s="227"/>
      <c r="AD238" s="227"/>
      <c r="AE238" s="227"/>
      <c r="AF238" s="227"/>
      <c r="AG238" s="227"/>
      <c r="AH238" s="227"/>
      <c r="AI238" s="227"/>
      <c r="AJ238" s="227"/>
      <c r="AK238" s="227"/>
      <c r="AL238" s="227"/>
      <c r="AM238" s="227"/>
      <c r="AN238" s="227"/>
      <c r="AO238" s="227"/>
      <c r="AP238" s="227"/>
      <c r="AQ238" s="227"/>
      <c r="AR238" s="227"/>
      <c r="AS238" s="227"/>
      <c r="AT238" s="227"/>
      <c r="AU238" s="227"/>
      <c r="AV238" s="227"/>
      <c r="AW238" s="227"/>
      <c r="AX238" s="227"/>
      <c r="AY238" s="227"/>
    </row>
    <row r="239" spans="7:51" s="109" customFormat="1">
      <c r="G239" s="157"/>
      <c r="O239" s="753"/>
      <c r="P239" s="753"/>
      <c r="Q239" s="753"/>
      <c r="R239" s="227"/>
      <c r="S239" s="227"/>
      <c r="T239" s="227"/>
      <c r="U239" s="227"/>
      <c r="V239" s="227"/>
      <c r="W239" s="227"/>
      <c r="X239" s="227"/>
      <c r="Y239" s="227"/>
      <c r="Z239" s="227"/>
      <c r="AA239" s="227"/>
      <c r="AB239" s="227"/>
      <c r="AC239" s="227"/>
      <c r="AD239" s="227"/>
      <c r="AE239" s="227"/>
      <c r="AF239" s="227"/>
      <c r="AG239" s="227"/>
      <c r="AH239" s="227"/>
      <c r="AI239" s="227"/>
      <c r="AJ239" s="227"/>
      <c r="AK239" s="227"/>
      <c r="AL239" s="227"/>
      <c r="AM239" s="227"/>
      <c r="AN239" s="227"/>
      <c r="AO239" s="227"/>
      <c r="AP239" s="227"/>
      <c r="AQ239" s="227"/>
      <c r="AR239" s="227"/>
      <c r="AS239" s="227"/>
      <c r="AT239" s="227"/>
      <c r="AU239" s="227"/>
      <c r="AV239" s="227"/>
      <c r="AW239" s="227"/>
      <c r="AX239" s="227"/>
      <c r="AY239" s="227"/>
    </row>
    <row r="240" spans="7:51" s="109" customFormat="1">
      <c r="G240" s="157"/>
      <c r="O240" s="753"/>
      <c r="P240" s="753"/>
      <c r="Q240" s="753"/>
      <c r="R240" s="227"/>
      <c r="S240" s="227"/>
      <c r="T240" s="227"/>
      <c r="U240" s="227"/>
      <c r="V240" s="227"/>
      <c r="W240" s="227"/>
      <c r="X240" s="227"/>
      <c r="Y240" s="227"/>
      <c r="Z240" s="227"/>
      <c r="AA240" s="227"/>
      <c r="AB240" s="227"/>
      <c r="AC240" s="227"/>
      <c r="AD240" s="227"/>
      <c r="AE240" s="227"/>
      <c r="AF240" s="227"/>
      <c r="AG240" s="227"/>
      <c r="AH240" s="227"/>
      <c r="AI240" s="227"/>
      <c r="AJ240" s="227"/>
      <c r="AK240" s="227"/>
      <c r="AL240" s="227"/>
      <c r="AM240" s="227"/>
      <c r="AN240" s="227"/>
      <c r="AO240" s="227"/>
      <c r="AP240" s="227"/>
      <c r="AQ240" s="227"/>
      <c r="AR240" s="227"/>
      <c r="AS240" s="227"/>
      <c r="AT240" s="227"/>
      <c r="AU240" s="227"/>
      <c r="AV240" s="227"/>
      <c r="AW240" s="227"/>
      <c r="AX240" s="227"/>
      <c r="AY240" s="227"/>
    </row>
    <row r="241" spans="7:51" s="109" customFormat="1">
      <c r="G241" s="157"/>
      <c r="O241" s="753"/>
      <c r="P241" s="753"/>
      <c r="Q241" s="753"/>
      <c r="R241" s="227"/>
      <c r="S241" s="227"/>
      <c r="T241" s="227"/>
      <c r="U241" s="227"/>
      <c r="V241" s="227"/>
      <c r="W241" s="227"/>
      <c r="X241" s="227"/>
      <c r="Y241" s="227"/>
      <c r="Z241" s="227"/>
      <c r="AA241" s="227"/>
      <c r="AB241" s="227"/>
      <c r="AC241" s="227"/>
      <c r="AD241" s="227"/>
      <c r="AE241" s="227"/>
      <c r="AF241" s="227"/>
      <c r="AG241" s="227"/>
      <c r="AH241" s="227"/>
      <c r="AI241" s="227"/>
      <c r="AJ241" s="227"/>
      <c r="AK241" s="227"/>
      <c r="AL241" s="227"/>
      <c r="AM241" s="227"/>
      <c r="AN241" s="227"/>
      <c r="AO241" s="227"/>
      <c r="AP241" s="227"/>
      <c r="AQ241" s="227"/>
      <c r="AR241" s="227"/>
      <c r="AS241" s="227"/>
      <c r="AT241" s="227"/>
      <c r="AU241" s="227"/>
      <c r="AV241" s="227"/>
      <c r="AW241" s="227"/>
      <c r="AX241" s="227"/>
      <c r="AY241" s="227"/>
    </row>
    <row r="242" spans="7:51" s="109" customFormat="1">
      <c r="G242" s="157"/>
      <c r="O242" s="753"/>
      <c r="P242" s="753"/>
      <c r="Q242" s="753"/>
      <c r="R242" s="227"/>
      <c r="S242" s="227"/>
      <c r="T242" s="227"/>
      <c r="U242" s="227"/>
      <c r="V242" s="227"/>
      <c r="W242" s="227"/>
      <c r="X242" s="227"/>
      <c r="Y242" s="227"/>
      <c r="Z242" s="227"/>
      <c r="AA242" s="227"/>
      <c r="AB242" s="227"/>
      <c r="AC242" s="227"/>
      <c r="AD242" s="227"/>
      <c r="AE242" s="227"/>
      <c r="AF242" s="227"/>
      <c r="AG242" s="227"/>
      <c r="AH242" s="227"/>
      <c r="AI242" s="227"/>
      <c r="AJ242" s="227"/>
      <c r="AK242" s="227"/>
      <c r="AL242" s="227"/>
      <c r="AM242" s="227"/>
      <c r="AN242" s="227"/>
      <c r="AO242" s="227"/>
      <c r="AP242" s="227"/>
      <c r="AQ242" s="227"/>
      <c r="AR242" s="227"/>
      <c r="AS242" s="227"/>
      <c r="AT242" s="227"/>
      <c r="AU242" s="227"/>
      <c r="AV242" s="227"/>
      <c r="AW242" s="227"/>
      <c r="AX242" s="227"/>
      <c r="AY242" s="227"/>
    </row>
    <row r="243" spans="7:51" s="109" customFormat="1">
      <c r="G243" s="157"/>
      <c r="O243" s="753"/>
      <c r="P243" s="753"/>
      <c r="Q243" s="753"/>
      <c r="R243" s="227"/>
      <c r="S243" s="227"/>
      <c r="T243" s="227"/>
      <c r="U243" s="227"/>
      <c r="V243" s="227"/>
      <c r="W243" s="227"/>
      <c r="X243" s="227"/>
      <c r="Y243" s="227"/>
      <c r="Z243" s="227"/>
      <c r="AA243" s="227"/>
      <c r="AB243" s="227"/>
      <c r="AC243" s="227"/>
      <c r="AD243" s="227"/>
      <c r="AE243" s="227"/>
      <c r="AF243" s="227"/>
      <c r="AG243" s="227"/>
      <c r="AH243" s="227"/>
      <c r="AI243" s="227"/>
      <c r="AJ243" s="227"/>
      <c r="AK243" s="227"/>
      <c r="AL243" s="227"/>
      <c r="AM243" s="227"/>
      <c r="AN243" s="227"/>
      <c r="AO243" s="227"/>
      <c r="AP243" s="227"/>
      <c r="AQ243" s="227"/>
      <c r="AR243" s="227"/>
      <c r="AS243" s="227"/>
      <c r="AT243" s="227"/>
      <c r="AU243" s="227"/>
      <c r="AV243" s="227"/>
      <c r="AW243" s="227"/>
      <c r="AX243" s="227"/>
      <c r="AY243" s="227"/>
    </row>
    <row r="244" spans="7:51" s="109" customFormat="1">
      <c r="G244" s="157"/>
      <c r="O244" s="753"/>
      <c r="P244" s="753"/>
      <c r="Q244" s="753"/>
      <c r="R244" s="227"/>
      <c r="S244" s="227"/>
      <c r="T244" s="227"/>
      <c r="U244" s="227"/>
      <c r="V244" s="227"/>
      <c r="W244" s="227"/>
      <c r="X244" s="227"/>
      <c r="Y244" s="227"/>
      <c r="Z244" s="227"/>
      <c r="AA244" s="227"/>
      <c r="AB244" s="227"/>
      <c r="AC244" s="227"/>
      <c r="AD244" s="227"/>
      <c r="AE244" s="227"/>
      <c r="AF244" s="227"/>
      <c r="AG244" s="227"/>
      <c r="AH244" s="227"/>
      <c r="AI244" s="227"/>
      <c r="AJ244" s="227"/>
      <c r="AK244" s="227"/>
      <c r="AL244" s="227"/>
      <c r="AM244" s="227"/>
      <c r="AN244" s="227"/>
      <c r="AO244" s="227"/>
      <c r="AP244" s="227"/>
      <c r="AQ244" s="227"/>
      <c r="AR244" s="227"/>
      <c r="AS244" s="227"/>
      <c r="AT244" s="227"/>
      <c r="AU244" s="227"/>
      <c r="AV244" s="227"/>
      <c r="AW244" s="227"/>
      <c r="AX244" s="227"/>
      <c r="AY244" s="227"/>
    </row>
    <row r="245" spans="7:51" s="109" customFormat="1">
      <c r="G245" s="157"/>
      <c r="O245" s="753"/>
      <c r="P245" s="753"/>
      <c r="Q245" s="753"/>
      <c r="R245" s="227"/>
      <c r="S245" s="227"/>
      <c r="T245" s="227"/>
      <c r="U245" s="227"/>
      <c r="V245" s="227"/>
      <c r="W245" s="227"/>
      <c r="X245" s="227"/>
      <c r="Y245" s="227"/>
      <c r="Z245" s="227"/>
      <c r="AA245" s="227"/>
      <c r="AB245" s="227"/>
      <c r="AC245" s="227"/>
      <c r="AD245" s="227"/>
      <c r="AE245" s="227"/>
      <c r="AF245" s="227"/>
      <c r="AG245" s="227"/>
      <c r="AH245" s="227"/>
      <c r="AI245" s="227"/>
      <c r="AJ245" s="227"/>
      <c r="AK245" s="227"/>
      <c r="AL245" s="227"/>
      <c r="AM245" s="227"/>
      <c r="AN245" s="227"/>
      <c r="AO245" s="227"/>
      <c r="AP245" s="227"/>
      <c r="AQ245" s="227"/>
      <c r="AR245" s="227"/>
      <c r="AS245" s="227"/>
      <c r="AT245" s="227"/>
      <c r="AU245" s="227"/>
      <c r="AV245" s="227"/>
      <c r="AW245" s="227"/>
      <c r="AX245" s="227"/>
      <c r="AY245" s="227"/>
    </row>
    <row r="246" spans="7:51" s="109" customFormat="1">
      <c r="G246" s="157"/>
      <c r="O246" s="753"/>
      <c r="P246" s="753"/>
      <c r="Q246" s="753"/>
      <c r="R246" s="227"/>
      <c r="S246" s="227"/>
      <c r="T246" s="227"/>
      <c r="U246" s="227"/>
      <c r="V246" s="227"/>
      <c r="W246" s="227"/>
      <c r="X246" s="227"/>
      <c r="Y246" s="227"/>
      <c r="Z246" s="227"/>
      <c r="AA246" s="227"/>
      <c r="AB246" s="227"/>
      <c r="AC246" s="227"/>
      <c r="AD246" s="227"/>
      <c r="AE246" s="227"/>
      <c r="AF246" s="227"/>
      <c r="AG246" s="227"/>
      <c r="AH246" s="227"/>
      <c r="AI246" s="227"/>
      <c r="AJ246" s="227"/>
      <c r="AK246" s="227"/>
      <c r="AL246" s="227"/>
      <c r="AM246" s="227"/>
      <c r="AN246" s="227"/>
      <c r="AO246" s="227"/>
      <c r="AP246" s="227"/>
      <c r="AQ246" s="227"/>
      <c r="AR246" s="227"/>
      <c r="AS246" s="227"/>
      <c r="AT246" s="227"/>
      <c r="AU246" s="227"/>
      <c r="AV246" s="227"/>
      <c r="AW246" s="227"/>
      <c r="AX246" s="227"/>
      <c r="AY246" s="227"/>
    </row>
    <row r="247" spans="7:51" s="109" customFormat="1">
      <c r="G247" s="157"/>
      <c r="O247" s="753"/>
      <c r="P247" s="753"/>
      <c r="Q247" s="753"/>
      <c r="R247" s="227"/>
      <c r="S247" s="227"/>
      <c r="T247" s="227"/>
      <c r="U247" s="227"/>
      <c r="V247" s="227"/>
      <c r="W247" s="227"/>
      <c r="X247" s="227"/>
      <c r="Y247" s="227"/>
      <c r="Z247" s="227"/>
      <c r="AA247" s="227"/>
      <c r="AB247" s="227"/>
      <c r="AC247" s="227"/>
      <c r="AD247" s="227"/>
      <c r="AE247" s="227"/>
      <c r="AF247" s="227"/>
      <c r="AG247" s="227"/>
      <c r="AH247" s="227"/>
      <c r="AI247" s="227"/>
      <c r="AJ247" s="227"/>
      <c r="AK247" s="227"/>
      <c r="AL247" s="227"/>
      <c r="AM247" s="227"/>
      <c r="AN247" s="227"/>
      <c r="AO247" s="227"/>
      <c r="AP247" s="227"/>
      <c r="AQ247" s="227"/>
      <c r="AR247" s="227"/>
      <c r="AS247" s="227"/>
      <c r="AT247" s="227"/>
      <c r="AU247" s="227"/>
      <c r="AV247" s="227"/>
      <c r="AW247" s="227"/>
      <c r="AX247" s="227"/>
      <c r="AY247" s="227"/>
    </row>
    <row r="248" spans="7:51" s="109" customFormat="1">
      <c r="G248" s="157"/>
      <c r="O248" s="753"/>
      <c r="P248" s="753"/>
      <c r="Q248" s="753"/>
      <c r="R248" s="227"/>
      <c r="S248" s="227"/>
      <c r="T248" s="227"/>
      <c r="U248" s="227"/>
      <c r="V248" s="227"/>
      <c r="W248" s="227"/>
      <c r="X248" s="227"/>
      <c r="Y248" s="227"/>
      <c r="Z248" s="227"/>
      <c r="AA248" s="227"/>
      <c r="AB248" s="227"/>
      <c r="AC248" s="227"/>
      <c r="AD248" s="227"/>
      <c r="AE248" s="227"/>
      <c r="AF248" s="227"/>
      <c r="AG248" s="227"/>
      <c r="AH248" s="227"/>
      <c r="AI248" s="227"/>
      <c r="AJ248" s="227"/>
      <c r="AK248" s="227"/>
      <c r="AL248" s="227"/>
      <c r="AM248" s="227"/>
      <c r="AN248" s="227"/>
      <c r="AO248" s="227"/>
      <c r="AP248" s="227"/>
      <c r="AQ248" s="227"/>
      <c r="AR248" s="227"/>
      <c r="AS248" s="227"/>
      <c r="AT248" s="227"/>
      <c r="AU248" s="227"/>
      <c r="AV248" s="227"/>
      <c r="AW248" s="227"/>
      <c r="AX248" s="227"/>
      <c r="AY248" s="227"/>
    </row>
    <row r="249" spans="7:51" s="109" customFormat="1">
      <c r="G249" s="157"/>
      <c r="O249" s="753"/>
      <c r="P249" s="753"/>
      <c r="Q249" s="753"/>
      <c r="R249" s="227"/>
      <c r="S249" s="227"/>
      <c r="T249" s="227"/>
      <c r="U249" s="227"/>
      <c r="V249" s="227"/>
      <c r="W249" s="227"/>
      <c r="X249" s="227"/>
      <c r="Y249" s="227"/>
      <c r="Z249" s="227"/>
      <c r="AA249" s="227"/>
      <c r="AB249" s="227"/>
      <c r="AC249" s="227"/>
      <c r="AD249" s="227"/>
      <c r="AE249" s="227"/>
      <c r="AF249" s="227"/>
      <c r="AG249" s="227"/>
      <c r="AH249" s="227"/>
      <c r="AI249" s="227"/>
      <c r="AJ249" s="227"/>
      <c r="AK249" s="227"/>
      <c r="AL249" s="227"/>
      <c r="AM249" s="227"/>
      <c r="AN249" s="227"/>
      <c r="AO249" s="227"/>
      <c r="AP249" s="227"/>
      <c r="AQ249" s="227"/>
      <c r="AR249" s="227"/>
      <c r="AS249" s="227"/>
      <c r="AT249" s="227"/>
      <c r="AU249" s="227"/>
      <c r="AV249" s="227"/>
      <c r="AW249" s="227"/>
      <c r="AX249" s="227"/>
      <c r="AY249" s="227"/>
    </row>
    <row r="250" spans="7:51" s="109" customFormat="1">
      <c r="G250" s="157"/>
      <c r="O250" s="753"/>
      <c r="P250" s="753"/>
      <c r="Q250" s="753"/>
      <c r="R250" s="227"/>
      <c r="S250" s="227"/>
      <c r="T250" s="227"/>
      <c r="U250" s="227"/>
      <c r="V250" s="227"/>
      <c r="W250" s="227"/>
      <c r="X250" s="227"/>
      <c r="Y250" s="227"/>
      <c r="Z250" s="227"/>
      <c r="AA250" s="227"/>
      <c r="AB250" s="227"/>
      <c r="AC250" s="227"/>
      <c r="AD250" s="227"/>
      <c r="AE250" s="227"/>
      <c r="AF250" s="227"/>
      <c r="AG250" s="227"/>
      <c r="AH250" s="227"/>
      <c r="AI250" s="227"/>
      <c r="AJ250" s="227"/>
      <c r="AK250" s="227"/>
      <c r="AL250" s="227"/>
      <c r="AM250" s="227"/>
      <c r="AN250" s="227"/>
      <c r="AO250" s="227"/>
      <c r="AP250" s="227"/>
      <c r="AQ250" s="227"/>
      <c r="AR250" s="227"/>
      <c r="AS250" s="227"/>
      <c r="AT250" s="227"/>
      <c r="AU250" s="227"/>
      <c r="AV250" s="227"/>
      <c r="AW250" s="227"/>
      <c r="AX250" s="227"/>
      <c r="AY250" s="227"/>
    </row>
    <row r="251" spans="7:51" s="109" customFormat="1">
      <c r="G251" s="157"/>
      <c r="O251" s="753"/>
      <c r="P251" s="753"/>
      <c r="Q251" s="753"/>
      <c r="R251" s="227"/>
      <c r="S251" s="227"/>
      <c r="T251" s="227"/>
      <c r="U251" s="227"/>
      <c r="V251" s="227"/>
      <c r="W251" s="227"/>
      <c r="X251" s="227"/>
      <c r="Y251" s="227"/>
      <c r="Z251" s="227"/>
      <c r="AA251" s="227"/>
      <c r="AB251" s="227"/>
      <c r="AC251" s="227"/>
      <c r="AD251" s="227"/>
      <c r="AE251" s="227"/>
      <c r="AF251" s="227"/>
      <c r="AG251" s="227"/>
      <c r="AH251" s="227"/>
      <c r="AI251" s="227"/>
      <c r="AJ251" s="227"/>
      <c r="AK251" s="227"/>
      <c r="AL251" s="227"/>
      <c r="AM251" s="227"/>
      <c r="AN251" s="227"/>
      <c r="AO251" s="227"/>
      <c r="AP251" s="227"/>
      <c r="AQ251" s="227"/>
      <c r="AR251" s="227"/>
      <c r="AS251" s="227"/>
      <c r="AT251" s="227"/>
      <c r="AU251" s="227"/>
      <c r="AV251" s="227"/>
      <c r="AW251" s="227"/>
      <c r="AX251" s="227"/>
      <c r="AY251" s="227"/>
    </row>
    <row r="252" spans="7:51" s="109" customFormat="1">
      <c r="G252" s="157"/>
      <c r="O252" s="753"/>
      <c r="P252" s="753"/>
      <c r="Q252" s="753"/>
      <c r="R252" s="227"/>
      <c r="S252" s="227"/>
      <c r="T252" s="227"/>
      <c r="U252" s="227"/>
      <c r="V252" s="227"/>
      <c r="W252" s="227"/>
      <c r="X252" s="227"/>
      <c r="Y252" s="227"/>
      <c r="Z252" s="227"/>
      <c r="AA252" s="227"/>
      <c r="AB252" s="227"/>
      <c r="AC252" s="227"/>
      <c r="AD252" s="227"/>
      <c r="AE252" s="227"/>
      <c r="AF252" s="227"/>
      <c r="AG252" s="227"/>
      <c r="AH252" s="227"/>
      <c r="AI252" s="227"/>
      <c r="AJ252" s="227"/>
      <c r="AK252" s="227"/>
      <c r="AL252" s="227"/>
      <c r="AM252" s="227"/>
      <c r="AN252" s="227"/>
      <c r="AO252" s="227"/>
      <c r="AP252" s="227"/>
      <c r="AQ252" s="227"/>
      <c r="AR252" s="227"/>
      <c r="AS252" s="227"/>
      <c r="AT252" s="227"/>
      <c r="AU252" s="227"/>
      <c r="AV252" s="227"/>
      <c r="AW252" s="227"/>
      <c r="AX252" s="227"/>
      <c r="AY252" s="227"/>
    </row>
    <row r="253" spans="7:51" s="109" customFormat="1">
      <c r="G253" s="157"/>
      <c r="O253" s="753"/>
      <c r="P253" s="753"/>
      <c r="Q253" s="753"/>
      <c r="R253" s="227"/>
      <c r="S253" s="227"/>
      <c r="T253" s="227"/>
      <c r="U253" s="227"/>
      <c r="V253" s="227"/>
      <c r="W253" s="227"/>
      <c r="X253" s="227"/>
      <c r="Y253" s="227"/>
      <c r="Z253" s="227"/>
      <c r="AA253" s="227"/>
      <c r="AB253" s="227"/>
      <c r="AC253" s="227"/>
      <c r="AD253" s="227"/>
      <c r="AE253" s="227"/>
      <c r="AF253" s="227"/>
      <c r="AG253" s="227"/>
      <c r="AH253" s="227"/>
      <c r="AI253" s="227"/>
      <c r="AJ253" s="227"/>
      <c r="AK253" s="227"/>
      <c r="AL253" s="227"/>
      <c r="AM253" s="227"/>
      <c r="AN253" s="227"/>
      <c r="AO253" s="227"/>
      <c r="AP253" s="227"/>
      <c r="AQ253" s="227"/>
      <c r="AR253" s="227"/>
      <c r="AS253" s="227"/>
      <c r="AT253" s="227"/>
      <c r="AU253" s="227"/>
      <c r="AV253" s="227"/>
      <c r="AW253" s="227"/>
      <c r="AX253" s="227"/>
      <c r="AY253" s="227"/>
    </row>
    <row r="254" spans="7:51" s="109" customFormat="1">
      <c r="G254" s="157"/>
      <c r="O254" s="753"/>
      <c r="P254" s="753"/>
      <c r="Q254" s="753"/>
      <c r="R254" s="227"/>
      <c r="S254" s="227"/>
      <c r="T254" s="227"/>
      <c r="U254" s="227"/>
      <c r="V254" s="227"/>
      <c r="W254" s="227"/>
      <c r="X254" s="227"/>
      <c r="Y254" s="227"/>
      <c r="Z254" s="227"/>
      <c r="AA254" s="227"/>
      <c r="AB254" s="227"/>
      <c r="AC254" s="227"/>
      <c r="AD254" s="227"/>
      <c r="AE254" s="227"/>
      <c r="AF254" s="227"/>
      <c r="AG254" s="227"/>
      <c r="AH254" s="227"/>
      <c r="AI254" s="227"/>
      <c r="AJ254" s="227"/>
      <c r="AK254" s="227"/>
      <c r="AL254" s="227"/>
      <c r="AM254" s="227"/>
      <c r="AN254" s="227"/>
      <c r="AO254" s="227"/>
      <c r="AP254" s="227"/>
      <c r="AQ254" s="227"/>
      <c r="AR254" s="227"/>
      <c r="AS254" s="227"/>
      <c r="AT254" s="227"/>
      <c r="AU254" s="227"/>
      <c r="AV254" s="227"/>
      <c r="AW254" s="227"/>
      <c r="AX254" s="227"/>
      <c r="AY254" s="227"/>
    </row>
    <row r="255" spans="7:51" s="109" customFormat="1">
      <c r="G255" s="157"/>
      <c r="O255" s="753"/>
      <c r="P255" s="753"/>
      <c r="Q255" s="753"/>
      <c r="R255" s="227"/>
      <c r="S255" s="227"/>
      <c r="T255" s="227"/>
      <c r="U255" s="227"/>
      <c r="V255" s="227"/>
      <c r="W255" s="227"/>
      <c r="X255" s="227"/>
      <c r="Y255" s="227"/>
      <c r="Z255" s="227"/>
      <c r="AA255" s="227"/>
      <c r="AB255" s="227"/>
      <c r="AC255" s="227"/>
      <c r="AD255" s="227"/>
      <c r="AE255" s="227"/>
      <c r="AF255" s="227"/>
      <c r="AG255" s="227"/>
      <c r="AH255" s="227"/>
      <c r="AI255" s="227"/>
      <c r="AJ255" s="227"/>
      <c r="AK255" s="227"/>
      <c r="AL255" s="227"/>
      <c r="AM255" s="227"/>
      <c r="AN255" s="227"/>
      <c r="AO255" s="227"/>
      <c r="AP255" s="227"/>
      <c r="AQ255" s="227"/>
      <c r="AR255" s="227"/>
      <c r="AS255" s="227"/>
      <c r="AT255" s="227"/>
      <c r="AU255" s="227"/>
      <c r="AV255" s="227"/>
      <c r="AW255" s="227"/>
      <c r="AX255" s="227"/>
      <c r="AY255" s="227"/>
    </row>
    <row r="256" spans="7:51" s="109" customFormat="1">
      <c r="G256" s="157"/>
      <c r="O256" s="753"/>
      <c r="P256" s="753"/>
      <c r="Q256" s="753"/>
      <c r="R256" s="227"/>
      <c r="S256" s="227"/>
      <c r="T256" s="227"/>
      <c r="U256" s="227"/>
      <c r="V256" s="227"/>
      <c r="W256" s="227"/>
      <c r="X256" s="227"/>
      <c r="Y256" s="227"/>
      <c r="Z256" s="227"/>
      <c r="AA256" s="227"/>
      <c r="AB256" s="227"/>
      <c r="AC256" s="227"/>
      <c r="AD256" s="227"/>
      <c r="AE256" s="227"/>
      <c r="AF256" s="227"/>
      <c r="AG256" s="227"/>
      <c r="AH256" s="227"/>
      <c r="AI256" s="227"/>
      <c r="AJ256" s="227"/>
      <c r="AK256" s="227"/>
      <c r="AL256" s="227"/>
      <c r="AM256" s="227"/>
      <c r="AN256" s="227"/>
      <c r="AO256" s="227"/>
      <c r="AP256" s="227"/>
      <c r="AQ256" s="227"/>
      <c r="AR256" s="227"/>
      <c r="AS256" s="227"/>
      <c r="AT256" s="227"/>
      <c r="AU256" s="227"/>
      <c r="AV256" s="227"/>
      <c r="AW256" s="227"/>
      <c r="AX256" s="227"/>
      <c r="AY256" s="227"/>
    </row>
    <row r="257" spans="7:51" s="109" customFormat="1">
      <c r="G257" s="157"/>
      <c r="O257" s="753"/>
      <c r="P257" s="753"/>
      <c r="Q257" s="753"/>
      <c r="R257" s="227"/>
      <c r="S257" s="227"/>
      <c r="T257" s="227"/>
      <c r="U257" s="227"/>
      <c r="V257" s="227"/>
      <c r="W257" s="227"/>
      <c r="X257" s="227"/>
      <c r="Y257" s="227"/>
      <c r="Z257" s="227"/>
      <c r="AA257" s="227"/>
      <c r="AB257" s="227"/>
      <c r="AC257" s="227"/>
      <c r="AD257" s="227"/>
      <c r="AE257" s="227"/>
      <c r="AF257" s="227"/>
      <c r="AG257" s="227"/>
      <c r="AH257" s="227"/>
      <c r="AI257" s="227"/>
      <c r="AJ257" s="227"/>
      <c r="AK257" s="227"/>
      <c r="AL257" s="227"/>
      <c r="AM257" s="227"/>
      <c r="AN257" s="227"/>
      <c r="AO257" s="227"/>
      <c r="AP257" s="227"/>
      <c r="AQ257" s="227"/>
      <c r="AR257" s="227"/>
      <c r="AS257" s="227"/>
      <c r="AT257" s="227"/>
      <c r="AU257" s="227"/>
      <c r="AV257" s="227"/>
      <c r="AW257" s="227"/>
      <c r="AX257" s="227"/>
      <c r="AY257" s="227"/>
    </row>
    <row r="258" spans="7:51" s="109" customFormat="1">
      <c r="G258" s="157"/>
      <c r="O258" s="753"/>
      <c r="P258" s="753"/>
      <c r="Q258" s="753"/>
      <c r="R258" s="227"/>
      <c r="S258" s="227"/>
      <c r="T258" s="227"/>
      <c r="U258" s="227"/>
      <c r="V258" s="227"/>
      <c r="W258" s="227"/>
      <c r="X258" s="227"/>
      <c r="Y258" s="227"/>
      <c r="Z258" s="227"/>
      <c r="AA258" s="227"/>
      <c r="AB258" s="227"/>
      <c r="AC258" s="227"/>
      <c r="AD258" s="227"/>
      <c r="AE258" s="227"/>
      <c r="AF258" s="227"/>
      <c r="AG258" s="227"/>
      <c r="AH258" s="227"/>
      <c r="AI258" s="227"/>
      <c r="AJ258" s="227"/>
      <c r="AK258" s="227"/>
      <c r="AL258" s="227"/>
      <c r="AM258" s="227"/>
      <c r="AN258" s="227"/>
      <c r="AO258" s="227"/>
      <c r="AP258" s="227"/>
      <c r="AQ258" s="227"/>
      <c r="AR258" s="227"/>
      <c r="AS258" s="227"/>
      <c r="AT258" s="227"/>
      <c r="AU258" s="227"/>
      <c r="AV258" s="227"/>
      <c r="AW258" s="227"/>
      <c r="AX258" s="227"/>
      <c r="AY258" s="227"/>
    </row>
    <row r="259" spans="7:51" s="109" customFormat="1">
      <c r="G259" s="157"/>
      <c r="O259" s="753"/>
      <c r="P259" s="753"/>
      <c r="Q259" s="753"/>
      <c r="R259" s="227"/>
      <c r="S259" s="227"/>
      <c r="T259" s="227"/>
      <c r="U259" s="227"/>
      <c r="V259" s="227"/>
      <c r="W259" s="227"/>
      <c r="X259" s="227"/>
      <c r="Y259" s="227"/>
      <c r="Z259" s="227"/>
      <c r="AA259" s="227"/>
      <c r="AB259" s="227"/>
      <c r="AC259" s="227"/>
      <c r="AD259" s="227"/>
      <c r="AE259" s="227"/>
      <c r="AF259" s="227"/>
      <c r="AG259" s="227"/>
      <c r="AH259" s="227"/>
      <c r="AI259" s="227"/>
      <c r="AJ259" s="227"/>
      <c r="AK259" s="227"/>
      <c r="AL259" s="227"/>
      <c r="AM259" s="227"/>
      <c r="AN259" s="227"/>
      <c r="AO259" s="227"/>
      <c r="AP259" s="227"/>
      <c r="AQ259" s="227"/>
      <c r="AR259" s="227"/>
      <c r="AS259" s="227"/>
      <c r="AT259" s="227"/>
      <c r="AU259" s="227"/>
      <c r="AV259" s="227"/>
      <c r="AW259" s="227"/>
      <c r="AX259" s="227"/>
      <c r="AY259" s="227"/>
    </row>
    <row r="260" spans="7:51" s="109" customFormat="1">
      <c r="G260" s="157"/>
      <c r="O260" s="753"/>
      <c r="P260" s="753"/>
      <c r="Q260" s="753"/>
      <c r="R260" s="227"/>
      <c r="S260" s="227"/>
      <c r="T260" s="227"/>
      <c r="U260" s="227"/>
      <c r="V260" s="227"/>
      <c r="W260" s="227"/>
      <c r="X260" s="227"/>
      <c r="Y260" s="227"/>
      <c r="Z260" s="227"/>
      <c r="AA260" s="227"/>
      <c r="AB260" s="227"/>
      <c r="AC260" s="227"/>
      <c r="AD260" s="227"/>
      <c r="AE260" s="227"/>
      <c r="AF260" s="227"/>
      <c r="AG260" s="227"/>
      <c r="AH260" s="227"/>
      <c r="AI260" s="227"/>
      <c r="AJ260" s="227"/>
      <c r="AK260" s="227"/>
      <c r="AL260" s="227"/>
      <c r="AM260" s="227"/>
      <c r="AN260" s="227"/>
      <c r="AO260" s="227"/>
      <c r="AP260" s="227"/>
      <c r="AQ260" s="227"/>
      <c r="AR260" s="227"/>
      <c r="AS260" s="227"/>
      <c r="AT260" s="227"/>
      <c r="AU260" s="227"/>
      <c r="AV260" s="227"/>
      <c r="AW260" s="227"/>
      <c r="AX260" s="227"/>
      <c r="AY260" s="227"/>
    </row>
    <row r="261" spans="7:51" s="109" customFormat="1">
      <c r="G261" s="157"/>
      <c r="O261" s="753"/>
      <c r="P261" s="753"/>
      <c r="Q261" s="753"/>
      <c r="R261" s="227"/>
      <c r="S261" s="227"/>
      <c r="T261" s="227"/>
      <c r="U261" s="227"/>
      <c r="V261" s="227"/>
      <c r="W261" s="227"/>
      <c r="X261" s="227"/>
      <c r="Y261" s="227"/>
      <c r="Z261" s="227"/>
      <c r="AA261" s="227"/>
      <c r="AB261" s="227"/>
      <c r="AC261" s="227"/>
      <c r="AD261" s="227"/>
      <c r="AE261" s="227"/>
      <c r="AF261" s="227"/>
      <c r="AG261" s="227"/>
      <c r="AH261" s="227"/>
      <c r="AI261" s="227"/>
      <c r="AJ261" s="227"/>
      <c r="AK261" s="227"/>
      <c r="AL261" s="227"/>
      <c r="AM261" s="227"/>
      <c r="AN261" s="227"/>
      <c r="AO261" s="227"/>
      <c r="AP261" s="227"/>
      <c r="AQ261" s="227"/>
      <c r="AR261" s="227"/>
      <c r="AS261" s="227"/>
      <c r="AT261" s="227"/>
      <c r="AU261" s="227"/>
      <c r="AV261" s="227"/>
      <c r="AW261" s="227"/>
      <c r="AX261" s="227"/>
      <c r="AY261" s="227"/>
    </row>
    <row r="262" spans="7:51" s="109" customFormat="1">
      <c r="G262" s="157"/>
      <c r="O262" s="753"/>
      <c r="P262" s="753"/>
      <c r="Q262" s="753"/>
      <c r="R262" s="227"/>
      <c r="S262" s="227"/>
      <c r="T262" s="227"/>
      <c r="U262" s="227"/>
      <c r="V262" s="227"/>
      <c r="W262" s="227"/>
      <c r="X262" s="227"/>
      <c r="Y262" s="227"/>
      <c r="Z262" s="227"/>
      <c r="AA262" s="227"/>
      <c r="AB262" s="227"/>
      <c r="AC262" s="227"/>
      <c r="AD262" s="227"/>
      <c r="AE262" s="227"/>
      <c r="AF262" s="227"/>
      <c r="AG262" s="227"/>
      <c r="AH262" s="227"/>
      <c r="AI262" s="227"/>
      <c r="AJ262" s="227"/>
      <c r="AK262" s="227"/>
      <c r="AL262" s="227"/>
      <c r="AM262" s="227"/>
      <c r="AN262" s="227"/>
      <c r="AO262" s="227"/>
      <c r="AP262" s="227"/>
      <c r="AQ262" s="227"/>
      <c r="AR262" s="227"/>
      <c r="AS262" s="227"/>
      <c r="AT262" s="227"/>
      <c r="AU262" s="227"/>
      <c r="AV262" s="227"/>
      <c r="AW262" s="227"/>
      <c r="AX262" s="227"/>
      <c r="AY262" s="227"/>
    </row>
    <row r="263" spans="7:51" s="109" customFormat="1">
      <c r="G263" s="157"/>
      <c r="O263" s="753"/>
      <c r="P263" s="753"/>
      <c r="Q263" s="753"/>
      <c r="R263" s="227"/>
      <c r="S263" s="227"/>
      <c r="T263" s="227"/>
      <c r="U263" s="227"/>
      <c r="V263" s="227"/>
      <c r="W263" s="227"/>
      <c r="X263" s="227"/>
      <c r="Y263" s="227"/>
      <c r="Z263" s="227"/>
      <c r="AA263" s="227"/>
      <c r="AB263" s="227"/>
      <c r="AC263" s="227"/>
      <c r="AD263" s="227"/>
      <c r="AE263" s="227"/>
      <c r="AF263" s="227"/>
      <c r="AG263" s="227"/>
      <c r="AH263" s="227"/>
      <c r="AI263" s="227"/>
      <c r="AJ263" s="227"/>
      <c r="AK263" s="227"/>
      <c r="AL263" s="227"/>
      <c r="AM263" s="227"/>
      <c r="AN263" s="227"/>
      <c r="AO263" s="227"/>
      <c r="AP263" s="227"/>
      <c r="AQ263" s="227"/>
      <c r="AR263" s="227"/>
      <c r="AS263" s="227"/>
      <c r="AT263" s="227"/>
      <c r="AU263" s="227"/>
      <c r="AV263" s="227"/>
      <c r="AW263" s="227"/>
      <c r="AX263" s="227"/>
      <c r="AY263" s="227"/>
    </row>
    <row r="264" spans="7:51" s="109" customFormat="1">
      <c r="G264" s="157"/>
      <c r="O264" s="753"/>
      <c r="P264" s="753"/>
      <c r="Q264" s="753"/>
      <c r="R264" s="227"/>
      <c r="S264" s="227"/>
      <c r="T264" s="227"/>
      <c r="U264" s="227"/>
      <c r="V264" s="227"/>
      <c r="W264" s="227"/>
      <c r="X264" s="227"/>
      <c r="Y264" s="227"/>
      <c r="Z264" s="227"/>
      <c r="AA264" s="227"/>
      <c r="AB264" s="227"/>
      <c r="AC264" s="227"/>
      <c r="AD264" s="227"/>
      <c r="AE264" s="227"/>
      <c r="AF264" s="227"/>
      <c r="AG264" s="227"/>
      <c r="AH264" s="227"/>
      <c r="AI264" s="227"/>
      <c r="AJ264" s="227"/>
      <c r="AK264" s="227"/>
      <c r="AL264" s="227"/>
      <c r="AM264" s="227"/>
      <c r="AN264" s="227"/>
      <c r="AO264" s="227"/>
      <c r="AP264" s="227"/>
      <c r="AQ264" s="227"/>
      <c r="AR264" s="227"/>
      <c r="AS264" s="227"/>
      <c r="AT264" s="227"/>
      <c r="AU264" s="227"/>
      <c r="AV264" s="227"/>
      <c r="AW264" s="227"/>
      <c r="AX264" s="227"/>
      <c r="AY264" s="227"/>
    </row>
    <row r="265" spans="7:51" s="109" customFormat="1">
      <c r="G265" s="157"/>
      <c r="O265" s="753"/>
      <c r="P265" s="753"/>
      <c r="Q265" s="753"/>
      <c r="R265" s="227"/>
      <c r="S265" s="227"/>
      <c r="T265" s="227"/>
      <c r="U265" s="227"/>
      <c r="V265" s="227"/>
      <c r="W265" s="227"/>
      <c r="X265" s="227"/>
      <c r="Y265" s="227"/>
      <c r="Z265" s="227"/>
      <c r="AA265" s="227"/>
      <c r="AB265" s="227"/>
      <c r="AC265" s="227"/>
      <c r="AD265" s="227"/>
      <c r="AE265" s="227"/>
      <c r="AF265" s="227"/>
      <c r="AG265" s="227"/>
      <c r="AH265" s="227"/>
      <c r="AI265" s="227"/>
      <c r="AJ265" s="227"/>
      <c r="AK265" s="227"/>
      <c r="AL265" s="227"/>
      <c r="AM265" s="227"/>
      <c r="AN265" s="227"/>
      <c r="AO265" s="227"/>
      <c r="AP265" s="227"/>
      <c r="AQ265" s="227"/>
      <c r="AR265" s="227"/>
      <c r="AS265" s="227"/>
      <c r="AT265" s="227"/>
      <c r="AU265" s="227"/>
      <c r="AV265" s="227"/>
      <c r="AW265" s="227"/>
      <c r="AX265" s="227"/>
      <c r="AY265" s="227"/>
    </row>
    <row r="266" spans="7:51" s="109" customFormat="1">
      <c r="G266" s="157"/>
      <c r="O266" s="753"/>
      <c r="P266" s="753"/>
      <c r="Q266" s="753"/>
      <c r="R266" s="227"/>
      <c r="S266" s="227"/>
      <c r="T266" s="227"/>
      <c r="U266" s="227"/>
      <c r="V266" s="227"/>
      <c r="W266" s="227"/>
      <c r="X266" s="227"/>
      <c r="Y266" s="227"/>
      <c r="Z266" s="227"/>
      <c r="AA266" s="227"/>
      <c r="AB266" s="227"/>
      <c r="AC266" s="227"/>
      <c r="AD266" s="227"/>
      <c r="AE266" s="227"/>
      <c r="AF266" s="227"/>
      <c r="AG266" s="227"/>
      <c r="AH266" s="227"/>
      <c r="AI266" s="227"/>
      <c r="AJ266" s="227"/>
      <c r="AK266" s="227"/>
      <c r="AL266" s="227"/>
      <c r="AM266" s="227"/>
      <c r="AN266" s="227"/>
      <c r="AO266" s="227"/>
      <c r="AP266" s="227"/>
      <c r="AQ266" s="227"/>
      <c r="AR266" s="227"/>
      <c r="AS266" s="227"/>
      <c r="AT266" s="227"/>
      <c r="AU266" s="227"/>
      <c r="AV266" s="227"/>
      <c r="AW266" s="227"/>
      <c r="AX266" s="227"/>
      <c r="AY266" s="227"/>
    </row>
    <row r="267" spans="7:51" s="109" customFormat="1">
      <c r="G267" s="157"/>
      <c r="O267" s="753"/>
      <c r="P267" s="753"/>
      <c r="Q267" s="753"/>
      <c r="R267" s="227"/>
      <c r="S267" s="227"/>
      <c r="T267" s="227"/>
      <c r="U267" s="227"/>
      <c r="V267" s="227"/>
      <c r="W267" s="227"/>
      <c r="X267" s="227"/>
      <c r="Y267" s="227"/>
      <c r="Z267" s="227"/>
      <c r="AA267" s="227"/>
      <c r="AB267" s="227"/>
      <c r="AC267" s="227"/>
      <c r="AD267" s="227"/>
      <c r="AE267" s="227"/>
      <c r="AF267" s="227"/>
      <c r="AG267" s="227"/>
      <c r="AH267" s="227"/>
      <c r="AI267" s="227"/>
      <c r="AJ267" s="227"/>
      <c r="AK267" s="227"/>
      <c r="AL267" s="227"/>
      <c r="AM267" s="227"/>
      <c r="AN267" s="227"/>
      <c r="AO267" s="227"/>
      <c r="AP267" s="227"/>
      <c r="AQ267" s="227"/>
      <c r="AR267" s="227"/>
      <c r="AS267" s="227"/>
      <c r="AT267" s="227"/>
      <c r="AU267" s="227"/>
      <c r="AV267" s="227"/>
      <c r="AW267" s="227"/>
      <c r="AX267" s="227"/>
      <c r="AY267" s="227"/>
    </row>
    <row r="268" spans="7:51" s="109" customFormat="1">
      <c r="G268" s="157"/>
      <c r="O268" s="753"/>
      <c r="P268" s="753"/>
      <c r="Q268" s="753"/>
      <c r="R268" s="227"/>
      <c r="S268" s="227"/>
      <c r="T268" s="227"/>
      <c r="U268" s="227"/>
      <c r="V268" s="227"/>
      <c r="W268" s="227"/>
      <c r="X268" s="227"/>
      <c r="Y268" s="227"/>
      <c r="Z268" s="227"/>
      <c r="AA268" s="227"/>
      <c r="AB268" s="227"/>
      <c r="AC268" s="227"/>
      <c r="AD268" s="227"/>
      <c r="AE268" s="227"/>
      <c r="AF268" s="227"/>
      <c r="AG268" s="227"/>
      <c r="AH268" s="227"/>
      <c r="AI268" s="227"/>
      <c r="AJ268" s="227"/>
      <c r="AK268" s="227"/>
      <c r="AL268" s="227"/>
      <c r="AM268" s="227"/>
      <c r="AN268" s="227"/>
      <c r="AO268" s="227"/>
      <c r="AP268" s="227"/>
      <c r="AQ268" s="227"/>
      <c r="AR268" s="227"/>
      <c r="AS268" s="227"/>
      <c r="AT268" s="227"/>
      <c r="AU268" s="227"/>
      <c r="AV268" s="227"/>
      <c r="AW268" s="227"/>
      <c r="AX268" s="227"/>
      <c r="AY268" s="227"/>
    </row>
    <row r="269" spans="7:51" s="109" customFormat="1">
      <c r="G269" s="157"/>
      <c r="O269" s="753"/>
      <c r="P269" s="753"/>
      <c r="Q269" s="753"/>
      <c r="R269" s="227"/>
      <c r="S269" s="227"/>
      <c r="T269" s="227"/>
      <c r="U269" s="227"/>
      <c r="V269" s="227"/>
      <c r="W269" s="227"/>
      <c r="X269" s="227"/>
      <c r="Y269" s="227"/>
      <c r="Z269" s="227"/>
      <c r="AA269" s="227"/>
      <c r="AB269" s="227"/>
      <c r="AC269" s="227"/>
      <c r="AD269" s="227"/>
      <c r="AE269" s="227"/>
      <c r="AF269" s="227"/>
      <c r="AG269" s="227"/>
      <c r="AH269" s="227"/>
      <c r="AI269" s="227"/>
      <c r="AJ269" s="227"/>
      <c r="AK269" s="227"/>
      <c r="AL269" s="227"/>
      <c r="AM269" s="227"/>
      <c r="AN269" s="227"/>
      <c r="AO269" s="227"/>
      <c r="AP269" s="227"/>
      <c r="AQ269" s="227"/>
      <c r="AR269" s="227"/>
      <c r="AS269" s="227"/>
      <c r="AT269" s="227"/>
      <c r="AU269" s="227"/>
      <c r="AV269" s="227"/>
      <c r="AW269" s="227"/>
      <c r="AX269" s="227"/>
      <c r="AY269" s="227"/>
    </row>
    <row r="270" spans="7:51" s="109" customFormat="1">
      <c r="G270" s="157"/>
      <c r="O270" s="753"/>
      <c r="P270" s="753"/>
      <c r="Q270" s="753"/>
      <c r="R270" s="227"/>
      <c r="S270" s="227"/>
      <c r="T270" s="227"/>
      <c r="U270" s="227"/>
      <c r="V270" s="227"/>
      <c r="W270" s="227"/>
      <c r="X270" s="227"/>
      <c r="Y270" s="227"/>
      <c r="Z270" s="227"/>
      <c r="AA270" s="227"/>
      <c r="AB270" s="227"/>
      <c r="AC270" s="227"/>
      <c r="AD270" s="227"/>
      <c r="AE270" s="227"/>
      <c r="AF270" s="227"/>
      <c r="AG270" s="227"/>
      <c r="AH270" s="227"/>
      <c r="AI270" s="227"/>
      <c r="AJ270" s="227"/>
      <c r="AK270" s="227"/>
      <c r="AL270" s="227"/>
      <c r="AM270" s="227"/>
      <c r="AN270" s="227"/>
      <c r="AO270" s="227"/>
      <c r="AP270" s="227"/>
      <c r="AQ270" s="227"/>
      <c r="AR270" s="227"/>
      <c r="AS270" s="227"/>
      <c r="AT270" s="227"/>
      <c r="AU270" s="227"/>
      <c r="AV270" s="227"/>
      <c r="AW270" s="227"/>
      <c r="AX270" s="227"/>
      <c r="AY270" s="227"/>
    </row>
    <row r="271" spans="7:51" s="109" customFormat="1">
      <c r="G271" s="157"/>
      <c r="O271" s="753"/>
      <c r="P271" s="753"/>
      <c r="Q271" s="753"/>
      <c r="R271" s="227"/>
      <c r="S271" s="227"/>
      <c r="T271" s="227"/>
      <c r="U271" s="227"/>
      <c r="V271" s="227"/>
      <c r="W271" s="227"/>
      <c r="X271" s="227"/>
      <c r="Y271" s="227"/>
      <c r="Z271" s="227"/>
      <c r="AA271" s="227"/>
      <c r="AB271" s="227"/>
      <c r="AC271" s="227"/>
      <c r="AD271" s="227"/>
      <c r="AE271" s="227"/>
      <c r="AF271" s="227"/>
      <c r="AG271" s="227"/>
      <c r="AH271" s="227"/>
      <c r="AI271" s="227"/>
      <c r="AJ271" s="227"/>
      <c r="AK271" s="227"/>
      <c r="AL271" s="227"/>
      <c r="AM271" s="227"/>
      <c r="AN271" s="227"/>
      <c r="AO271" s="227"/>
      <c r="AP271" s="227"/>
      <c r="AQ271" s="227"/>
      <c r="AR271" s="227"/>
      <c r="AS271" s="227"/>
      <c r="AT271" s="227"/>
      <c r="AU271" s="227"/>
      <c r="AV271" s="227"/>
      <c r="AW271" s="227"/>
      <c r="AX271" s="227"/>
      <c r="AY271" s="227"/>
    </row>
    <row r="272" spans="7:51" s="109" customFormat="1">
      <c r="G272" s="157"/>
      <c r="O272" s="753"/>
      <c r="P272" s="753"/>
      <c r="Q272" s="753"/>
      <c r="R272" s="227"/>
      <c r="S272" s="227"/>
      <c r="T272" s="227"/>
      <c r="U272" s="227"/>
      <c r="V272" s="227"/>
      <c r="W272" s="227"/>
      <c r="X272" s="227"/>
      <c r="Y272" s="227"/>
      <c r="Z272" s="227"/>
      <c r="AA272" s="227"/>
      <c r="AB272" s="227"/>
      <c r="AC272" s="227"/>
      <c r="AD272" s="227"/>
      <c r="AE272" s="227"/>
      <c r="AF272" s="227"/>
      <c r="AG272" s="227"/>
      <c r="AH272" s="227"/>
      <c r="AI272" s="227"/>
      <c r="AJ272" s="227"/>
      <c r="AK272" s="227"/>
      <c r="AL272" s="227"/>
      <c r="AM272" s="227"/>
      <c r="AN272" s="227"/>
      <c r="AO272" s="227"/>
      <c r="AP272" s="227"/>
      <c r="AQ272" s="227"/>
      <c r="AR272" s="227"/>
      <c r="AS272" s="227"/>
      <c r="AT272" s="227"/>
      <c r="AU272" s="227"/>
      <c r="AV272" s="227"/>
      <c r="AW272" s="227"/>
      <c r="AX272" s="227"/>
      <c r="AY272" s="227"/>
    </row>
    <row r="273" spans="7:51" s="109" customFormat="1">
      <c r="G273" s="157"/>
      <c r="O273" s="753"/>
      <c r="P273" s="753"/>
      <c r="Q273" s="753"/>
      <c r="R273" s="227"/>
      <c r="S273" s="227"/>
      <c r="T273" s="227"/>
      <c r="U273" s="227"/>
      <c r="V273" s="227"/>
      <c r="W273" s="227"/>
      <c r="X273" s="227"/>
      <c r="Y273" s="227"/>
      <c r="Z273" s="227"/>
      <c r="AA273" s="227"/>
      <c r="AB273" s="227"/>
      <c r="AC273" s="227"/>
      <c r="AD273" s="227"/>
      <c r="AE273" s="227"/>
      <c r="AF273" s="227"/>
      <c r="AG273" s="227"/>
      <c r="AH273" s="227"/>
      <c r="AI273" s="227"/>
      <c r="AJ273" s="227"/>
      <c r="AK273" s="227"/>
      <c r="AL273" s="227"/>
      <c r="AM273" s="227"/>
      <c r="AN273" s="227"/>
      <c r="AO273" s="227"/>
      <c r="AP273" s="227"/>
      <c r="AQ273" s="227"/>
      <c r="AR273" s="227"/>
      <c r="AS273" s="227"/>
      <c r="AT273" s="227"/>
      <c r="AU273" s="227"/>
      <c r="AV273" s="227"/>
      <c r="AW273" s="227"/>
      <c r="AX273" s="227"/>
      <c r="AY273" s="227"/>
    </row>
    <row r="274" spans="7:51" s="109" customFormat="1">
      <c r="G274" s="157"/>
      <c r="O274" s="753"/>
      <c r="P274" s="753"/>
      <c r="Q274" s="753"/>
      <c r="R274" s="227"/>
      <c r="S274" s="227"/>
      <c r="T274" s="227"/>
      <c r="U274" s="227"/>
      <c r="V274" s="227"/>
      <c r="W274" s="227"/>
      <c r="X274" s="227"/>
      <c r="Y274" s="227"/>
      <c r="Z274" s="227"/>
      <c r="AA274" s="227"/>
      <c r="AB274" s="227"/>
      <c r="AC274" s="227"/>
      <c r="AD274" s="227"/>
      <c r="AE274" s="227"/>
      <c r="AF274" s="227"/>
      <c r="AG274" s="227"/>
      <c r="AH274" s="227"/>
      <c r="AI274" s="227"/>
      <c r="AJ274" s="227"/>
      <c r="AK274" s="227"/>
      <c r="AL274" s="227"/>
      <c r="AM274" s="227"/>
      <c r="AN274" s="227"/>
      <c r="AO274" s="227"/>
      <c r="AP274" s="227"/>
      <c r="AQ274" s="227"/>
      <c r="AR274" s="227"/>
      <c r="AS274" s="227"/>
      <c r="AT274" s="227"/>
      <c r="AU274" s="227"/>
      <c r="AV274" s="227"/>
      <c r="AW274" s="227"/>
      <c r="AX274" s="227"/>
      <c r="AY274" s="227"/>
    </row>
    <row r="275" spans="7:51" s="109" customFormat="1">
      <c r="G275" s="157"/>
      <c r="O275" s="753"/>
      <c r="P275" s="753"/>
      <c r="Q275" s="753"/>
      <c r="R275" s="227"/>
      <c r="S275" s="227"/>
      <c r="T275" s="227"/>
      <c r="U275" s="227"/>
      <c r="V275" s="227"/>
      <c r="W275" s="227"/>
      <c r="X275" s="227"/>
      <c r="Y275" s="227"/>
      <c r="Z275" s="227"/>
      <c r="AA275" s="227"/>
      <c r="AB275" s="227"/>
      <c r="AC275" s="227"/>
      <c r="AD275" s="227"/>
      <c r="AE275" s="227"/>
      <c r="AF275" s="227"/>
      <c r="AG275" s="227"/>
      <c r="AH275" s="227"/>
      <c r="AI275" s="227"/>
      <c r="AJ275" s="227"/>
      <c r="AK275" s="227"/>
      <c r="AL275" s="227"/>
      <c r="AM275" s="227"/>
      <c r="AN275" s="227"/>
      <c r="AO275" s="227"/>
      <c r="AP275" s="227"/>
      <c r="AQ275" s="227"/>
      <c r="AR275" s="227"/>
      <c r="AS275" s="227"/>
      <c r="AT275" s="227"/>
      <c r="AU275" s="227"/>
      <c r="AV275" s="227"/>
      <c r="AW275" s="227"/>
      <c r="AX275" s="227"/>
      <c r="AY275" s="227"/>
    </row>
    <row r="276" spans="7:51" s="109" customFormat="1">
      <c r="G276" s="157"/>
      <c r="O276" s="753"/>
      <c r="P276" s="753"/>
      <c r="Q276" s="753"/>
      <c r="R276" s="227"/>
      <c r="S276" s="227"/>
      <c r="T276" s="227"/>
      <c r="U276" s="227"/>
      <c r="V276" s="227"/>
      <c r="W276" s="227"/>
      <c r="X276" s="227"/>
      <c r="Y276" s="227"/>
      <c r="Z276" s="227"/>
      <c r="AA276" s="227"/>
      <c r="AB276" s="227"/>
      <c r="AC276" s="227"/>
      <c r="AD276" s="227"/>
      <c r="AE276" s="227"/>
      <c r="AF276" s="227"/>
      <c r="AG276" s="227"/>
      <c r="AH276" s="227"/>
      <c r="AI276" s="227"/>
      <c r="AJ276" s="227"/>
      <c r="AK276" s="227"/>
      <c r="AL276" s="227"/>
      <c r="AM276" s="227"/>
      <c r="AN276" s="227"/>
      <c r="AO276" s="227"/>
      <c r="AP276" s="227"/>
      <c r="AQ276" s="227"/>
      <c r="AR276" s="227"/>
      <c r="AS276" s="227"/>
      <c r="AT276" s="227"/>
      <c r="AU276" s="227"/>
      <c r="AV276" s="227"/>
      <c r="AW276" s="227"/>
      <c r="AX276" s="227"/>
      <c r="AY276" s="227"/>
    </row>
    <row r="277" spans="7:51" s="109" customFormat="1">
      <c r="G277" s="157"/>
      <c r="O277" s="753"/>
      <c r="P277" s="753"/>
      <c r="Q277" s="753"/>
      <c r="R277" s="227"/>
      <c r="S277" s="227"/>
      <c r="T277" s="227"/>
      <c r="U277" s="227"/>
      <c r="V277" s="227"/>
      <c r="W277" s="227"/>
      <c r="X277" s="227"/>
      <c r="Y277" s="227"/>
      <c r="Z277" s="227"/>
      <c r="AA277" s="227"/>
      <c r="AB277" s="227"/>
      <c r="AC277" s="227"/>
      <c r="AD277" s="227"/>
      <c r="AE277" s="227"/>
      <c r="AF277" s="227"/>
      <c r="AG277" s="227"/>
      <c r="AH277" s="227"/>
      <c r="AI277" s="227"/>
      <c r="AJ277" s="227"/>
      <c r="AK277" s="227"/>
      <c r="AL277" s="227"/>
      <c r="AM277" s="227"/>
      <c r="AN277" s="227"/>
      <c r="AO277" s="227"/>
      <c r="AP277" s="227"/>
      <c r="AQ277" s="227"/>
      <c r="AR277" s="227"/>
      <c r="AS277" s="227"/>
      <c r="AT277" s="227"/>
      <c r="AU277" s="227"/>
      <c r="AV277" s="227"/>
      <c r="AW277" s="227"/>
      <c r="AX277" s="227"/>
      <c r="AY277" s="227"/>
    </row>
    <row r="278" spans="7:51" s="109" customFormat="1">
      <c r="G278" s="157"/>
      <c r="O278" s="753"/>
      <c r="P278" s="753"/>
      <c r="Q278" s="753"/>
      <c r="R278" s="227"/>
      <c r="S278" s="227"/>
      <c r="T278" s="227"/>
      <c r="U278" s="227"/>
      <c r="V278" s="227"/>
      <c r="W278" s="227"/>
      <c r="X278" s="227"/>
      <c r="Y278" s="227"/>
      <c r="Z278" s="227"/>
      <c r="AA278" s="227"/>
      <c r="AB278" s="227"/>
      <c r="AC278" s="227"/>
      <c r="AD278" s="227"/>
      <c r="AE278" s="227"/>
      <c r="AF278" s="227"/>
      <c r="AG278" s="227"/>
      <c r="AH278" s="227"/>
      <c r="AI278" s="227"/>
      <c r="AJ278" s="227"/>
      <c r="AK278" s="227"/>
      <c r="AL278" s="227"/>
      <c r="AM278" s="227"/>
      <c r="AN278" s="227"/>
      <c r="AO278" s="227"/>
      <c r="AP278" s="227"/>
      <c r="AQ278" s="227"/>
      <c r="AR278" s="227"/>
      <c r="AS278" s="227"/>
      <c r="AT278" s="227"/>
      <c r="AU278" s="227"/>
      <c r="AV278" s="227"/>
      <c r="AW278" s="227"/>
      <c r="AX278" s="227"/>
      <c r="AY278" s="227"/>
    </row>
    <row r="279" spans="7:51" s="109" customFormat="1">
      <c r="G279" s="157"/>
      <c r="O279" s="753"/>
      <c r="P279" s="753"/>
      <c r="Q279" s="753"/>
      <c r="R279" s="227"/>
      <c r="S279" s="227"/>
      <c r="T279" s="227"/>
      <c r="U279" s="227"/>
      <c r="V279" s="227"/>
      <c r="W279" s="227"/>
      <c r="X279" s="227"/>
      <c r="Y279" s="227"/>
      <c r="Z279" s="227"/>
      <c r="AA279" s="227"/>
      <c r="AB279" s="227"/>
      <c r="AC279" s="227"/>
      <c r="AD279" s="227"/>
      <c r="AE279" s="227"/>
      <c r="AF279" s="227"/>
      <c r="AG279" s="227"/>
      <c r="AH279" s="227"/>
      <c r="AI279" s="227"/>
      <c r="AJ279" s="227"/>
      <c r="AK279" s="227"/>
      <c r="AL279" s="227"/>
      <c r="AM279" s="227"/>
      <c r="AN279" s="227"/>
      <c r="AO279" s="227"/>
      <c r="AP279" s="227"/>
      <c r="AQ279" s="227"/>
      <c r="AR279" s="227"/>
      <c r="AS279" s="227"/>
      <c r="AT279" s="227"/>
      <c r="AU279" s="227"/>
      <c r="AV279" s="227"/>
      <c r="AW279" s="227"/>
      <c r="AX279" s="227"/>
      <c r="AY279" s="227"/>
    </row>
    <row r="280" spans="7:51" s="109" customFormat="1">
      <c r="G280" s="157"/>
      <c r="O280" s="753"/>
      <c r="P280" s="753"/>
      <c r="Q280" s="753"/>
      <c r="R280" s="227"/>
      <c r="S280" s="227"/>
      <c r="T280" s="227"/>
      <c r="U280" s="227"/>
      <c r="V280" s="227"/>
      <c r="W280" s="227"/>
      <c r="X280" s="227"/>
      <c r="Y280" s="227"/>
      <c r="Z280" s="227"/>
      <c r="AA280" s="227"/>
      <c r="AB280" s="227"/>
      <c r="AC280" s="227"/>
      <c r="AD280" s="227"/>
      <c r="AE280" s="227"/>
      <c r="AF280" s="227"/>
      <c r="AG280" s="227"/>
      <c r="AH280" s="227"/>
      <c r="AI280" s="227"/>
      <c r="AJ280" s="227"/>
      <c r="AK280" s="227"/>
      <c r="AL280" s="227"/>
      <c r="AM280" s="227"/>
      <c r="AN280" s="227"/>
      <c r="AO280" s="227"/>
      <c r="AP280" s="227"/>
      <c r="AQ280" s="227"/>
      <c r="AR280" s="227"/>
      <c r="AS280" s="227"/>
      <c r="AT280" s="227"/>
      <c r="AU280" s="227"/>
      <c r="AV280" s="227"/>
      <c r="AW280" s="227"/>
      <c r="AX280" s="227"/>
      <c r="AY280" s="227"/>
    </row>
    <row r="281" spans="7:51" s="109" customFormat="1">
      <c r="G281" s="157"/>
      <c r="O281" s="753"/>
      <c r="P281" s="753"/>
      <c r="Q281" s="753"/>
      <c r="R281" s="227"/>
      <c r="S281" s="227"/>
      <c r="T281" s="227"/>
      <c r="U281" s="227"/>
      <c r="V281" s="227"/>
      <c r="W281" s="227"/>
      <c r="X281" s="227"/>
      <c r="Y281" s="227"/>
      <c r="Z281" s="227"/>
      <c r="AA281" s="227"/>
      <c r="AB281" s="227"/>
      <c r="AC281" s="227"/>
      <c r="AD281" s="227"/>
      <c r="AE281" s="227"/>
      <c r="AF281" s="227"/>
      <c r="AG281" s="227"/>
      <c r="AH281" s="227"/>
      <c r="AI281" s="227"/>
      <c r="AJ281" s="227"/>
      <c r="AK281" s="227"/>
      <c r="AL281" s="227"/>
      <c r="AM281" s="227"/>
      <c r="AN281" s="227"/>
      <c r="AO281" s="227"/>
      <c r="AP281" s="227"/>
      <c r="AQ281" s="227"/>
      <c r="AR281" s="227"/>
      <c r="AS281" s="227"/>
      <c r="AT281" s="227"/>
      <c r="AU281" s="227"/>
      <c r="AV281" s="227"/>
      <c r="AW281" s="227"/>
      <c r="AX281" s="227"/>
      <c r="AY281" s="227"/>
    </row>
    <row r="282" spans="7:51" s="109" customFormat="1">
      <c r="G282" s="157"/>
      <c r="O282" s="753"/>
      <c r="P282" s="753"/>
      <c r="Q282" s="753"/>
      <c r="R282" s="227"/>
      <c r="S282" s="227"/>
      <c r="T282" s="227"/>
      <c r="U282" s="227"/>
      <c r="V282" s="227"/>
      <c r="W282" s="227"/>
      <c r="X282" s="227"/>
      <c r="Y282" s="227"/>
      <c r="Z282" s="227"/>
      <c r="AA282" s="227"/>
      <c r="AB282" s="227"/>
      <c r="AC282" s="227"/>
      <c r="AD282" s="227"/>
      <c r="AE282" s="227"/>
      <c r="AF282" s="227"/>
      <c r="AG282" s="227"/>
      <c r="AH282" s="227"/>
      <c r="AI282" s="227"/>
      <c r="AJ282" s="227"/>
      <c r="AK282" s="227"/>
      <c r="AL282" s="227"/>
      <c r="AM282" s="227"/>
      <c r="AN282" s="227"/>
      <c r="AO282" s="227"/>
      <c r="AP282" s="227"/>
      <c r="AQ282" s="227"/>
      <c r="AR282" s="227"/>
      <c r="AS282" s="227"/>
      <c r="AT282" s="227"/>
      <c r="AU282" s="227"/>
      <c r="AV282" s="227"/>
      <c r="AW282" s="227"/>
      <c r="AX282" s="227"/>
      <c r="AY282" s="227"/>
    </row>
    <row r="283" spans="7:51" s="109" customFormat="1">
      <c r="G283" s="157"/>
      <c r="O283" s="753"/>
      <c r="P283" s="753"/>
      <c r="Q283" s="753"/>
      <c r="R283" s="227"/>
      <c r="S283" s="227"/>
      <c r="T283" s="227"/>
      <c r="U283" s="227"/>
      <c r="V283" s="227"/>
      <c r="W283" s="227"/>
      <c r="X283" s="227"/>
      <c r="Y283" s="227"/>
      <c r="Z283" s="227"/>
      <c r="AA283" s="227"/>
      <c r="AB283" s="227"/>
      <c r="AC283" s="227"/>
      <c r="AD283" s="227"/>
      <c r="AE283" s="227"/>
      <c r="AF283" s="227"/>
      <c r="AG283" s="227"/>
      <c r="AH283" s="227"/>
      <c r="AI283" s="227"/>
      <c r="AJ283" s="227"/>
      <c r="AK283" s="227"/>
      <c r="AL283" s="227"/>
      <c r="AM283" s="227"/>
      <c r="AN283" s="227"/>
      <c r="AO283" s="227"/>
      <c r="AP283" s="227"/>
      <c r="AQ283" s="227"/>
      <c r="AR283" s="227"/>
      <c r="AS283" s="227"/>
      <c r="AT283" s="227"/>
      <c r="AU283" s="227"/>
      <c r="AV283" s="227"/>
      <c r="AW283" s="227"/>
      <c r="AX283" s="227"/>
      <c r="AY283" s="227"/>
    </row>
    <row r="284" spans="7:51" s="109" customFormat="1">
      <c r="G284" s="157"/>
      <c r="O284" s="753"/>
      <c r="P284" s="753"/>
      <c r="Q284" s="753"/>
      <c r="R284" s="227"/>
      <c r="S284" s="227"/>
      <c r="T284" s="227"/>
      <c r="U284" s="227"/>
      <c r="V284" s="227"/>
      <c r="W284" s="227"/>
      <c r="X284" s="227"/>
      <c r="Y284" s="227"/>
      <c r="Z284" s="227"/>
      <c r="AA284" s="227"/>
      <c r="AB284" s="227"/>
      <c r="AC284" s="227"/>
      <c r="AD284" s="227"/>
      <c r="AE284" s="227"/>
      <c r="AF284" s="227"/>
      <c r="AG284" s="227"/>
      <c r="AH284" s="227"/>
      <c r="AI284" s="227"/>
      <c r="AJ284" s="227"/>
      <c r="AK284" s="227"/>
      <c r="AL284" s="227"/>
      <c r="AM284" s="227"/>
      <c r="AN284" s="227"/>
      <c r="AO284" s="227"/>
      <c r="AP284" s="227"/>
      <c r="AQ284" s="227"/>
      <c r="AR284" s="227"/>
      <c r="AS284" s="227"/>
      <c r="AT284" s="227"/>
      <c r="AU284" s="227"/>
      <c r="AV284" s="227"/>
      <c r="AW284" s="227"/>
      <c r="AX284" s="227"/>
      <c r="AY284" s="227"/>
    </row>
    <row r="285" spans="7:51" s="109" customFormat="1">
      <c r="G285" s="157"/>
      <c r="O285" s="753"/>
      <c r="P285" s="753"/>
      <c r="Q285" s="753"/>
      <c r="R285" s="227"/>
      <c r="S285" s="227"/>
      <c r="T285" s="227"/>
      <c r="U285" s="227"/>
      <c r="V285" s="227"/>
      <c r="W285" s="227"/>
      <c r="X285" s="227"/>
      <c r="Y285" s="227"/>
      <c r="Z285" s="227"/>
      <c r="AA285" s="227"/>
      <c r="AB285" s="227"/>
      <c r="AC285" s="227"/>
      <c r="AD285" s="227"/>
      <c r="AE285" s="227"/>
      <c r="AF285" s="227"/>
      <c r="AG285" s="227"/>
      <c r="AH285" s="227"/>
      <c r="AI285" s="227"/>
      <c r="AJ285" s="227"/>
      <c r="AK285" s="227"/>
      <c r="AL285" s="227"/>
      <c r="AM285" s="227"/>
      <c r="AN285" s="227"/>
      <c r="AO285" s="227"/>
      <c r="AP285" s="227"/>
      <c r="AQ285" s="227"/>
      <c r="AR285" s="227"/>
      <c r="AS285" s="227"/>
      <c r="AT285" s="227"/>
      <c r="AU285" s="227"/>
      <c r="AV285" s="227"/>
      <c r="AW285" s="227"/>
      <c r="AX285" s="227"/>
      <c r="AY285" s="227"/>
    </row>
    <row r="286" spans="7:51" s="109" customFormat="1">
      <c r="G286" s="157"/>
      <c r="O286" s="753"/>
      <c r="P286" s="753"/>
      <c r="Q286" s="753"/>
      <c r="R286" s="227"/>
      <c r="S286" s="227"/>
      <c r="T286" s="227"/>
      <c r="U286" s="227"/>
      <c r="V286" s="227"/>
      <c r="W286" s="227"/>
      <c r="X286" s="227"/>
      <c r="Y286" s="227"/>
      <c r="Z286" s="227"/>
      <c r="AA286" s="227"/>
      <c r="AB286" s="227"/>
      <c r="AC286" s="227"/>
      <c r="AD286" s="227"/>
      <c r="AE286" s="227"/>
      <c r="AF286" s="227"/>
      <c r="AG286" s="227"/>
      <c r="AH286" s="227"/>
      <c r="AI286" s="227"/>
      <c r="AJ286" s="227"/>
      <c r="AK286" s="227"/>
      <c r="AL286" s="227"/>
      <c r="AM286" s="227"/>
      <c r="AN286" s="227"/>
      <c r="AO286" s="227"/>
      <c r="AP286" s="227"/>
      <c r="AQ286" s="227"/>
      <c r="AR286" s="227"/>
      <c r="AS286" s="227"/>
      <c r="AT286" s="227"/>
      <c r="AU286" s="227"/>
      <c r="AV286" s="227"/>
      <c r="AW286" s="227"/>
      <c r="AX286" s="227"/>
      <c r="AY286" s="227"/>
    </row>
    <row r="287" spans="7:51" s="109" customFormat="1">
      <c r="G287" s="157"/>
      <c r="O287" s="753"/>
      <c r="P287" s="753"/>
      <c r="Q287" s="753"/>
      <c r="R287" s="227"/>
      <c r="S287" s="227"/>
      <c r="T287" s="227"/>
      <c r="U287" s="227"/>
      <c r="V287" s="227"/>
      <c r="W287" s="227"/>
      <c r="X287" s="227"/>
      <c r="Y287" s="227"/>
      <c r="Z287" s="227"/>
      <c r="AA287" s="227"/>
      <c r="AB287" s="227"/>
      <c r="AC287" s="227"/>
      <c r="AD287" s="227"/>
      <c r="AE287" s="227"/>
      <c r="AF287" s="227"/>
      <c r="AG287" s="227"/>
      <c r="AH287" s="227"/>
      <c r="AI287" s="227"/>
      <c r="AJ287" s="227"/>
      <c r="AK287" s="227"/>
      <c r="AL287" s="227"/>
      <c r="AM287" s="227"/>
      <c r="AN287" s="227"/>
      <c r="AO287" s="227"/>
      <c r="AP287" s="227"/>
      <c r="AQ287" s="227"/>
      <c r="AR287" s="227"/>
      <c r="AS287" s="227"/>
      <c r="AT287" s="227"/>
      <c r="AU287" s="227"/>
      <c r="AV287" s="227"/>
      <c r="AW287" s="227"/>
      <c r="AX287" s="227"/>
      <c r="AY287" s="227"/>
    </row>
    <row r="288" spans="7:51" s="109" customFormat="1">
      <c r="G288" s="157"/>
      <c r="O288" s="753"/>
      <c r="P288" s="753"/>
      <c r="Q288" s="753"/>
      <c r="R288" s="227"/>
      <c r="S288" s="227"/>
      <c r="T288" s="227"/>
      <c r="U288" s="227"/>
      <c r="V288" s="227"/>
      <c r="W288" s="227"/>
      <c r="X288" s="227"/>
      <c r="Y288" s="227"/>
      <c r="Z288" s="227"/>
      <c r="AA288" s="227"/>
      <c r="AB288" s="227"/>
      <c r="AC288" s="227"/>
      <c r="AD288" s="227"/>
      <c r="AE288" s="227"/>
      <c r="AF288" s="227"/>
      <c r="AG288" s="227"/>
      <c r="AH288" s="227"/>
      <c r="AI288" s="227"/>
      <c r="AJ288" s="227"/>
      <c r="AK288" s="227"/>
      <c r="AL288" s="227"/>
      <c r="AM288" s="227"/>
      <c r="AN288" s="227"/>
      <c r="AO288" s="227"/>
      <c r="AP288" s="227"/>
      <c r="AQ288" s="227"/>
      <c r="AR288" s="227"/>
      <c r="AS288" s="227"/>
      <c r="AT288" s="227"/>
      <c r="AU288" s="227"/>
      <c r="AV288" s="227"/>
      <c r="AW288" s="227"/>
      <c r="AX288" s="227"/>
      <c r="AY288" s="227"/>
    </row>
    <row r="289" spans="7:51" s="109" customFormat="1">
      <c r="G289" s="157"/>
      <c r="O289" s="753"/>
      <c r="P289" s="753"/>
      <c r="Q289" s="753"/>
      <c r="R289" s="227"/>
      <c r="S289" s="227"/>
      <c r="T289" s="227"/>
      <c r="U289" s="227"/>
      <c r="V289" s="227"/>
      <c r="W289" s="227"/>
      <c r="X289" s="227"/>
      <c r="Y289" s="227"/>
      <c r="Z289" s="227"/>
      <c r="AA289" s="227"/>
      <c r="AB289" s="227"/>
      <c r="AC289" s="227"/>
      <c r="AD289" s="227"/>
      <c r="AE289" s="227"/>
      <c r="AF289" s="227"/>
      <c r="AG289" s="227"/>
      <c r="AH289" s="227"/>
      <c r="AI289" s="227"/>
      <c r="AJ289" s="227"/>
      <c r="AK289" s="227"/>
      <c r="AL289" s="227"/>
      <c r="AM289" s="227"/>
      <c r="AN289" s="227"/>
      <c r="AO289" s="227"/>
      <c r="AP289" s="227"/>
      <c r="AQ289" s="227"/>
      <c r="AR289" s="227"/>
      <c r="AS289" s="227"/>
      <c r="AT289" s="227"/>
      <c r="AU289" s="227"/>
      <c r="AV289" s="227"/>
      <c r="AW289" s="227"/>
      <c r="AX289" s="227"/>
      <c r="AY289" s="227"/>
    </row>
    <row r="290" spans="7:51" s="109" customFormat="1">
      <c r="G290" s="157"/>
      <c r="O290" s="753"/>
      <c r="P290" s="753"/>
      <c r="Q290" s="753"/>
      <c r="R290" s="227"/>
      <c r="S290" s="227"/>
      <c r="T290" s="227"/>
      <c r="U290" s="227"/>
      <c r="V290" s="227"/>
      <c r="W290" s="227"/>
      <c r="X290" s="227"/>
      <c r="Y290" s="227"/>
      <c r="Z290" s="227"/>
      <c r="AA290" s="227"/>
      <c r="AB290" s="227"/>
      <c r="AC290" s="227"/>
      <c r="AD290" s="227"/>
      <c r="AE290" s="227"/>
      <c r="AF290" s="227"/>
      <c r="AG290" s="227"/>
      <c r="AH290" s="227"/>
      <c r="AI290" s="227"/>
      <c r="AJ290" s="227"/>
      <c r="AK290" s="227"/>
      <c r="AL290" s="227"/>
      <c r="AM290" s="227"/>
      <c r="AN290" s="227"/>
      <c r="AO290" s="227"/>
      <c r="AP290" s="227"/>
      <c r="AQ290" s="227"/>
      <c r="AR290" s="227"/>
      <c r="AS290" s="227"/>
      <c r="AT290" s="227"/>
      <c r="AU290" s="227"/>
      <c r="AV290" s="227"/>
      <c r="AW290" s="227"/>
      <c r="AX290" s="227"/>
      <c r="AY290" s="227"/>
    </row>
    <row r="291" spans="7:51" s="109" customFormat="1">
      <c r="G291" s="157"/>
      <c r="O291" s="753"/>
      <c r="P291" s="753"/>
      <c r="Q291" s="753"/>
      <c r="R291" s="227"/>
      <c r="S291" s="227"/>
      <c r="T291" s="227"/>
      <c r="U291" s="227"/>
      <c r="V291" s="227"/>
      <c r="W291" s="227"/>
      <c r="X291" s="227"/>
      <c r="Y291" s="227"/>
      <c r="Z291" s="227"/>
      <c r="AA291" s="227"/>
      <c r="AB291" s="227"/>
      <c r="AC291" s="227"/>
      <c r="AD291" s="227"/>
      <c r="AE291" s="227"/>
      <c r="AF291" s="227"/>
      <c r="AG291" s="227"/>
      <c r="AH291" s="227"/>
      <c r="AI291" s="227"/>
      <c r="AJ291" s="227"/>
      <c r="AK291" s="227"/>
      <c r="AL291" s="227"/>
      <c r="AM291" s="227"/>
      <c r="AN291" s="227"/>
      <c r="AO291" s="227"/>
      <c r="AP291" s="227"/>
      <c r="AQ291" s="227"/>
      <c r="AR291" s="227"/>
      <c r="AS291" s="227"/>
      <c r="AT291" s="227"/>
      <c r="AU291" s="227"/>
      <c r="AV291" s="227"/>
      <c r="AW291" s="227"/>
      <c r="AX291" s="227"/>
      <c r="AY291" s="227"/>
    </row>
    <row r="292" spans="7:51" s="109" customFormat="1">
      <c r="G292" s="157"/>
      <c r="O292" s="753"/>
      <c r="P292" s="753"/>
      <c r="Q292" s="753"/>
      <c r="R292" s="227"/>
      <c r="S292" s="227"/>
      <c r="T292" s="227"/>
      <c r="U292" s="227"/>
      <c r="V292" s="227"/>
      <c r="W292" s="227"/>
      <c r="X292" s="227"/>
      <c r="Y292" s="227"/>
      <c r="Z292" s="227"/>
      <c r="AA292" s="227"/>
      <c r="AB292" s="227"/>
      <c r="AC292" s="227"/>
      <c r="AD292" s="227"/>
      <c r="AE292" s="227"/>
      <c r="AF292" s="227"/>
      <c r="AG292" s="227"/>
      <c r="AH292" s="227"/>
      <c r="AI292" s="227"/>
      <c r="AJ292" s="227"/>
      <c r="AK292" s="227"/>
      <c r="AL292" s="227"/>
      <c r="AM292" s="227"/>
      <c r="AN292" s="227"/>
      <c r="AO292" s="227"/>
      <c r="AP292" s="227"/>
      <c r="AQ292" s="227"/>
      <c r="AR292" s="227"/>
      <c r="AS292" s="227"/>
      <c r="AT292" s="227"/>
      <c r="AU292" s="227"/>
      <c r="AV292" s="227"/>
      <c r="AW292" s="227"/>
      <c r="AX292" s="227"/>
      <c r="AY292" s="227"/>
    </row>
    <row r="293" spans="7:51" s="109" customFormat="1">
      <c r="G293" s="157"/>
      <c r="O293" s="753"/>
      <c r="P293" s="753"/>
      <c r="Q293" s="753"/>
      <c r="R293" s="227"/>
      <c r="S293" s="227"/>
      <c r="T293" s="227"/>
      <c r="U293" s="227"/>
      <c r="V293" s="227"/>
      <c r="W293" s="227"/>
      <c r="X293" s="227"/>
      <c r="Y293" s="227"/>
      <c r="Z293" s="227"/>
      <c r="AA293" s="227"/>
      <c r="AB293" s="227"/>
      <c r="AC293" s="227"/>
      <c r="AD293" s="227"/>
      <c r="AE293" s="227"/>
      <c r="AF293" s="227"/>
      <c r="AG293" s="227"/>
      <c r="AH293" s="227"/>
      <c r="AI293" s="227"/>
      <c r="AJ293" s="227"/>
      <c r="AK293" s="227"/>
      <c r="AL293" s="227"/>
      <c r="AM293" s="227"/>
      <c r="AN293" s="227"/>
      <c r="AO293" s="227"/>
      <c r="AP293" s="227"/>
      <c r="AQ293" s="227"/>
      <c r="AR293" s="227"/>
      <c r="AS293" s="227"/>
      <c r="AT293" s="227"/>
      <c r="AU293" s="227"/>
      <c r="AV293" s="227"/>
      <c r="AW293" s="227"/>
      <c r="AX293" s="227"/>
      <c r="AY293" s="227"/>
    </row>
    <row r="294" spans="7:51" s="109" customFormat="1">
      <c r="G294" s="157"/>
      <c r="O294" s="753"/>
      <c r="P294" s="753"/>
      <c r="Q294" s="753"/>
      <c r="R294" s="227"/>
      <c r="S294" s="227"/>
      <c r="T294" s="227"/>
      <c r="U294" s="227"/>
      <c r="V294" s="227"/>
      <c r="W294" s="227"/>
      <c r="X294" s="227"/>
      <c r="Y294" s="227"/>
      <c r="Z294" s="227"/>
      <c r="AA294" s="227"/>
      <c r="AB294" s="227"/>
      <c r="AC294" s="227"/>
      <c r="AD294" s="227"/>
      <c r="AE294" s="227"/>
      <c r="AF294" s="227"/>
      <c r="AG294" s="227"/>
      <c r="AH294" s="227"/>
      <c r="AI294" s="227"/>
      <c r="AJ294" s="227"/>
      <c r="AK294" s="227"/>
      <c r="AL294" s="227"/>
      <c r="AM294" s="227"/>
      <c r="AN294" s="227"/>
      <c r="AO294" s="227"/>
      <c r="AP294" s="227"/>
      <c r="AQ294" s="227"/>
      <c r="AR294" s="227"/>
      <c r="AS294" s="227"/>
      <c r="AT294" s="227"/>
      <c r="AU294" s="227"/>
      <c r="AV294" s="227"/>
      <c r="AW294" s="227"/>
      <c r="AX294" s="227"/>
      <c r="AY294" s="227"/>
    </row>
    <row r="295" spans="7:51" s="109" customFormat="1">
      <c r="G295" s="157"/>
      <c r="O295" s="753"/>
      <c r="P295" s="753"/>
      <c r="Q295" s="753"/>
      <c r="R295" s="227"/>
      <c r="S295" s="227"/>
      <c r="T295" s="227"/>
      <c r="U295" s="227"/>
      <c r="V295" s="227"/>
      <c r="W295" s="227"/>
      <c r="X295" s="227"/>
      <c r="Y295" s="227"/>
      <c r="Z295" s="227"/>
      <c r="AA295" s="227"/>
      <c r="AB295" s="227"/>
      <c r="AC295" s="227"/>
      <c r="AD295" s="227"/>
      <c r="AE295" s="227"/>
      <c r="AF295" s="227"/>
      <c r="AG295" s="227"/>
      <c r="AH295" s="227"/>
      <c r="AI295" s="227"/>
      <c r="AJ295" s="227"/>
      <c r="AK295" s="227"/>
      <c r="AL295" s="227"/>
      <c r="AM295" s="227"/>
      <c r="AN295" s="227"/>
      <c r="AO295" s="227"/>
      <c r="AP295" s="227"/>
      <c r="AQ295" s="227"/>
      <c r="AR295" s="227"/>
      <c r="AS295" s="227"/>
      <c r="AT295" s="227"/>
      <c r="AU295" s="227"/>
      <c r="AV295" s="227"/>
      <c r="AW295" s="227"/>
      <c r="AX295" s="227"/>
      <c r="AY295" s="227"/>
    </row>
    <row r="296" spans="7:51" s="109" customFormat="1">
      <c r="G296" s="157"/>
      <c r="O296" s="753"/>
      <c r="P296" s="753"/>
      <c r="Q296" s="753"/>
      <c r="R296" s="227"/>
      <c r="S296" s="227"/>
      <c r="T296" s="227"/>
      <c r="U296" s="227"/>
      <c r="V296" s="227"/>
      <c r="W296" s="227"/>
      <c r="X296" s="227"/>
      <c r="Y296" s="227"/>
      <c r="Z296" s="227"/>
      <c r="AA296" s="227"/>
      <c r="AB296" s="227"/>
      <c r="AC296" s="227"/>
      <c r="AD296" s="227"/>
      <c r="AE296" s="227"/>
      <c r="AF296" s="227"/>
      <c r="AG296" s="227"/>
      <c r="AH296" s="227"/>
      <c r="AI296" s="227"/>
      <c r="AJ296" s="227"/>
      <c r="AK296" s="227"/>
      <c r="AL296" s="227"/>
      <c r="AM296" s="227"/>
      <c r="AN296" s="227"/>
      <c r="AO296" s="227"/>
      <c r="AP296" s="227"/>
      <c r="AQ296" s="227"/>
      <c r="AR296" s="227"/>
      <c r="AS296" s="227"/>
      <c r="AT296" s="227"/>
      <c r="AU296" s="227"/>
      <c r="AV296" s="227"/>
      <c r="AW296" s="227"/>
      <c r="AX296" s="227"/>
      <c r="AY296" s="227"/>
    </row>
    <row r="297" spans="7:51" s="109" customFormat="1">
      <c r="G297" s="157"/>
      <c r="O297" s="753"/>
      <c r="P297" s="753"/>
      <c r="Q297" s="753"/>
      <c r="R297" s="227"/>
      <c r="S297" s="227"/>
      <c r="T297" s="227"/>
      <c r="U297" s="227"/>
      <c r="V297" s="227"/>
      <c r="W297" s="227"/>
      <c r="X297" s="227"/>
      <c r="Y297" s="227"/>
      <c r="Z297" s="227"/>
      <c r="AA297" s="227"/>
      <c r="AB297" s="227"/>
      <c r="AC297" s="227"/>
      <c r="AD297" s="227"/>
      <c r="AE297" s="227"/>
      <c r="AF297" s="227"/>
      <c r="AG297" s="227"/>
      <c r="AH297" s="227"/>
      <c r="AI297" s="227"/>
      <c r="AJ297" s="227"/>
      <c r="AK297" s="227"/>
      <c r="AL297" s="227"/>
      <c r="AM297" s="227"/>
      <c r="AN297" s="227"/>
      <c r="AO297" s="227"/>
      <c r="AP297" s="227"/>
      <c r="AQ297" s="227"/>
      <c r="AR297" s="227"/>
      <c r="AS297" s="227"/>
      <c r="AT297" s="227"/>
      <c r="AU297" s="227"/>
      <c r="AV297" s="227"/>
      <c r="AW297" s="227"/>
      <c r="AX297" s="227"/>
      <c r="AY297" s="227"/>
    </row>
    <row r="298" spans="7:51" s="109" customFormat="1">
      <c r="G298" s="157"/>
      <c r="O298" s="753"/>
      <c r="P298" s="753"/>
      <c r="Q298" s="753"/>
      <c r="R298" s="227"/>
      <c r="S298" s="227"/>
      <c r="T298" s="227"/>
      <c r="U298" s="227"/>
      <c r="V298" s="227"/>
      <c r="W298" s="227"/>
      <c r="X298" s="227"/>
      <c r="Y298" s="227"/>
      <c r="Z298" s="227"/>
      <c r="AA298" s="227"/>
      <c r="AB298" s="227"/>
      <c r="AC298" s="227"/>
      <c r="AD298" s="227"/>
      <c r="AE298" s="227"/>
      <c r="AF298" s="227"/>
      <c r="AG298" s="227"/>
      <c r="AH298" s="227"/>
      <c r="AI298" s="227"/>
      <c r="AJ298" s="227"/>
      <c r="AK298" s="227"/>
      <c r="AL298" s="227"/>
      <c r="AM298" s="227"/>
      <c r="AN298" s="227"/>
      <c r="AO298" s="227"/>
      <c r="AP298" s="227"/>
      <c r="AQ298" s="227"/>
      <c r="AR298" s="227"/>
      <c r="AS298" s="227"/>
      <c r="AT298" s="227"/>
      <c r="AU298" s="227"/>
      <c r="AV298" s="227"/>
      <c r="AW298" s="227"/>
      <c r="AX298" s="227"/>
      <c r="AY298" s="227"/>
    </row>
    <row r="299" spans="7:51" s="109" customFormat="1">
      <c r="G299" s="157"/>
      <c r="O299" s="753"/>
      <c r="P299" s="753"/>
      <c r="Q299" s="753"/>
      <c r="R299" s="227"/>
      <c r="S299" s="227"/>
      <c r="T299" s="227"/>
      <c r="U299" s="227"/>
      <c r="V299" s="227"/>
      <c r="W299" s="227"/>
      <c r="X299" s="227"/>
      <c r="Y299" s="227"/>
      <c r="Z299" s="227"/>
      <c r="AA299" s="227"/>
      <c r="AB299" s="227"/>
      <c r="AC299" s="227"/>
      <c r="AD299" s="227"/>
      <c r="AE299" s="227"/>
      <c r="AF299" s="227"/>
      <c r="AG299" s="227"/>
      <c r="AH299" s="227"/>
      <c r="AI299" s="227"/>
      <c r="AJ299" s="227"/>
      <c r="AK299" s="227"/>
      <c r="AL299" s="227"/>
      <c r="AM299" s="227"/>
      <c r="AN299" s="227"/>
      <c r="AO299" s="227"/>
      <c r="AP299" s="227"/>
      <c r="AQ299" s="227"/>
      <c r="AR299" s="227"/>
      <c r="AS299" s="227"/>
      <c r="AT299" s="227"/>
      <c r="AU299" s="227"/>
      <c r="AV299" s="227"/>
      <c r="AW299" s="227"/>
      <c r="AX299" s="227"/>
      <c r="AY299" s="227"/>
    </row>
    <row r="300" spans="7:51" s="109" customFormat="1">
      <c r="G300" s="157"/>
      <c r="O300" s="753"/>
      <c r="P300" s="753"/>
      <c r="Q300" s="753"/>
      <c r="R300" s="227"/>
      <c r="S300" s="227"/>
      <c r="T300" s="227"/>
      <c r="U300" s="227"/>
      <c r="V300" s="227"/>
      <c r="W300" s="227"/>
      <c r="X300" s="227"/>
      <c r="Y300" s="227"/>
      <c r="Z300" s="227"/>
      <c r="AA300" s="227"/>
      <c r="AB300" s="227"/>
      <c r="AC300" s="227"/>
      <c r="AD300" s="227"/>
      <c r="AE300" s="227"/>
      <c r="AF300" s="227"/>
      <c r="AG300" s="227"/>
      <c r="AH300" s="227"/>
      <c r="AI300" s="227"/>
      <c r="AJ300" s="227"/>
      <c r="AK300" s="227"/>
      <c r="AL300" s="227"/>
      <c r="AM300" s="227"/>
      <c r="AN300" s="227"/>
      <c r="AO300" s="227"/>
      <c r="AP300" s="227"/>
      <c r="AQ300" s="227"/>
      <c r="AR300" s="227"/>
      <c r="AS300" s="227"/>
      <c r="AT300" s="227"/>
      <c r="AU300" s="227"/>
      <c r="AV300" s="227"/>
      <c r="AW300" s="227"/>
      <c r="AX300" s="227"/>
      <c r="AY300" s="227"/>
    </row>
    <row r="301" spans="7:51" s="109" customFormat="1">
      <c r="G301" s="157"/>
      <c r="O301" s="753"/>
      <c r="P301" s="753"/>
      <c r="Q301" s="753"/>
      <c r="R301" s="227"/>
      <c r="S301" s="227"/>
      <c r="T301" s="227"/>
      <c r="U301" s="227"/>
      <c r="V301" s="227"/>
      <c r="W301" s="227"/>
      <c r="X301" s="227"/>
      <c r="Y301" s="227"/>
      <c r="Z301" s="227"/>
      <c r="AA301" s="227"/>
      <c r="AB301" s="227"/>
      <c r="AC301" s="227"/>
      <c r="AD301" s="227"/>
      <c r="AE301" s="227"/>
      <c r="AF301" s="227"/>
      <c r="AG301" s="227"/>
      <c r="AH301" s="227"/>
      <c r="AI301" s="227"/>
      <c r="AJ301" s="227"/>
      <c r="AK301" s="227"/>
      <c r="AL301" s="227"/>
      <c r="AM301" s="227"/>
      <c r="AN301" s="227"/>
      <c r="AO301" s="227"/>
      <c r="AP301" s="227"/>
      <c r="AQ301" s="227"/>
      <c r="AR301" s="227"/>
      <c r="AS301" s="227"/>
      <c r="AT301" s="227"/>
      <c r="AU301" s="227"/>
      <c r="AV301" s="227"/>
      <c r="AW301" s="227"/>
      <c r="AX301" s="227"/>
      <c r="AY301" s="227"/>
    </row>
    <row r="302" spans="7:51" s="109" customFormat="1">
      <c r="G302" s="157"/>
      <c r="O302" s="753"/>
      <c r="P302" s="753"/>
      <c r="Q302" s="753"/>
      <c r="R302" s="227"/>
      <c r="S302" s="227"/>
      <c r="T302" s="227"/>
      <c r="U302" s="227"/>
      <c r="V302" s="227"/>
      <c r="W302" s="227"/>
      <c r="X302" s="227"/>
      <c r="Y302" s="227"/>
      <c r="Z302" s="227"/>
      <c r="AA302" s="227"/>
      <c r="AB302" s="227"/>
      <c r="AC302" s="227"/>
      <c r="AD302" s="227"/>
      <c r="AE302" s="227"/>
      <c r="AF302" s="227"/>
      <c r="AG302" s="227"/>
      <c r="AH302" s="227"/>
      <c r="AI302" s="227"/>
      <c r="AJ302" s="227"/>
      <c r="AK302" s="227"/>
      <c r="AL302" s="227"/>
      <c r="AM302" s="227"/>
      <c r="AN302" s="227"/>
      <c r="AO302" s="227"/>
      <c r="AP302" s="227"/>
      <c r="AQ302" s="227"/>
      <c r="AR302" s="227"/>
      <c r="AS302" s="227"/>
      <c r="AT302" s="227"/>
      <c r="AU302" s="227"/>
      <c r="AV302" s="227"/>
      <c r="AW302" s="227"/>
      <c r="AX302" s="227"/>
      <c r="AY302" s="227"/>
    </row>
    <row r="303" spans="7:51" s="109" customFormat="1">
      <c r="G303" s="157"/>
      <c r="O303" s="753"/>
      <c r="P303" s="753"/>
      <c r="Q303" s="753"/>
      <c r="R303" s="227"/>
      <c r="S303" s="227"/>
      <c r="T303" s="227"/>
      <c r="U303" s="227"/>
      <c r="V303" s="227"/>
      <c r="W303" s="227"/>
      <c r="X303" s="227"/>
      <c r="Y303" s="227"/>
      <c r="Z303" s="227"/>
      <c r="AA303" s="227"/>
      <c r="AB303" s="227"/>
      <c r="AC303" s="227"/>
      <c r="AD303" s="227"/>
      <c r="AE303" s="227"/>
      <c r="AF303" s="227"/>
      <c r="AG303" s="227"/>
      <c r="AH303" s="227"/>
      <c r="AI303" s="227"/>
      <c r="AJ303" s="227"/>
      <c r="AK303" s="227"/>
      <c r="AL303" s="227"/>
      <c r="AM303" s="227"/>
      <c r="AN303" s="227"/>
      <c r="AO303" s="227"/>
      <c r="AP303" s="227"/>
      <c r="AQ303" s="227"/>
      <c r="AR303" s="227"/>
      <c r="AS303" s="227"/>
      <c r="AT303" s="227"/>
      <c r="AU303" s="227"/>
      <c r="AV303" s="227"/>
      <c r="AW303" s="227"/>
      <c r="AX303" s="227"/>
      <c r="AY303" s="227"/>
    </row>
    <row r="304" spans="7:51" s="109" customFormat="1">
      <c r="G304" s="157"/>
      <c r="O304" s="753"/>
      <c r="P304" s="753"/>
      <c r="Q304" s="753"/>
      <c r="R304" s="227"/>
      <c r="S304" s="227"/>
      <c r="T304" s="227"/>
      <c r="U304" s="227"/>
      <c r="V304" s="227"/>
      <c r="W304" s="227"/>
      <c r="X304" s="227"/>
      <c r="Y304" s="227"/>
      <c r="Z304" s="227"/>
      <c r="AA304" s="227"/>
      <c r="AB304" s="227"/>
      <c r="AC304" s="227"/>
      <c r="AD304" s="227"/>
      <c r="AE304" s="227"/>
      <c r="AF304" s="227"/>
      <c r="AG304" s="227"/>
      <c r="AH304" s="227"/>
      <c r="AI304" s="227"/>
      <c r="AJ304" s="227"/>
      <c r="AK304" s="227"/>
      <c r="AL304" s="227"/>
      <c r="AM304" s="227"/>
      <c r="AN304" s="227"/>
      <c r="AO304" s="227"/>
      <c r="AP304" s="227"/>
      <c r="AQ304" s="227"/>
      <c r="AR304" s="227"/>
      <c r="AS304" s="227"/>
      <c r="AT304" s="227"/>
      <c r="AU304" s="227"/>
      <c r="AV304" s="227"/>
      <c r="AW304" s="227"/>
      <c r="AX304" s="227"/>
      <c r="AY304" s="227"/>
    </row>
    <row r="305" spans="7:51" s="109" customFormat="1">
      <c r="G305" s="157"/>
      <c r="O305" s="753"/>
      <c r="P305" s="753"/>
      <c r="Q305" s="753"/>
      <c r="R305" s="227"/>
      <c r="S305" s="227"/>
      <c r="T305" s="227"/>
      <c r="U305" s="227"/>
      <c r="V305" s="227"/>
      <c r="W305" s="227"/>
      <c r="X305" s="227"/>
      <c r="Y305" s="227"/>
      <c r="Z305" s="227"/>
      <c r="AA305" s="227"/>
      <c r="AB305" s="227"/>
      <c r="AC305" s="227"/>
      <c r="AD305" s="227"/>
      <c r="AE305" s="227"/>
      <c r="AF305" s="227"/>
      <c r="AG305" s="227"/>
      <c r="AH305" s="227"/>
      <c r="AI305" s="227"/>
      <c r="AJ305" s="227"/>
      <c r="AK305" s="227"/>
      <c r="AL305" s="227"/>
      <c r="AM305" s="227"/>
      <c r="AN305" s="227"/>
      <c r="AO305" s="227"/>
      <c r="AP305" s="227"/>
      <c r="AQ305" s="227"/>
      <c r="AR305" s="227"/>
      <c r="AS305" s="227"/>
      <c r="AT305" s="227"/>
      <c r="AU305" s="227"/>
      <c r="AV305" s="227"/>
      <c r="AW305" s="227"/>
      <c r="AX305" s="227"/>
      <c r="AY305" s="227"/>
    </row>
    <row r="306" spans="7:51" s="109" customFormat="1">
      <c r="G306" s="157"/>
      <c r="O306" s="753"/>
      <c r="P306" s="753"/>
      <c r="Q306" s="753"/>
      <c r="R306" s="227"/>
      <c r="S306" s="227"/>
      <c r="T306" s="227"/>
      <c r="U306" s="227"/>
      <c r="V306" s="227"/>
      <c r="W306" s="227"/>
      <c r="X306" s="227"/>
      <c r="Y306" s="227"/>
      <c r="Z306" s="227"/>
      <c r="AA306" s="227"/>
      <c r="AB306" s="227"/>
      <c r="AC306" s="227"/>
      <c r="AD306" s="227"/>
      <c r="AE306" s="227"/>
      <c r="AF306" s="227"/>
      <c r="AG306" s="227"/>
      <c r="AH306" s="227"/>
      <c r="AI306" s="227"/>
      <c r="AJ306" s="227"/>
      <c r="AK306" s="227"/>
      <c r="AL306" s="227"/>
      <c r="AM306" s="227"/>
      <c r="AN306" s="227"/>
      <c r="AO306" s="227"/>
      <c r="AP306" s="227"/>
      <c r="AQ306" s="227"/>
      <c r="AR306" s="227"/>
      <c r="AS306" s="227"/>
      <c r="AT306" s="227"/>
      <c r="AU306" s="227"/>
      <c r="AV306" s="227"/>
      <c r="AW306" s="227"/>
      <c r="AX306" s="227"/>
      <c r="AY306" s="227"/>
    </row>
    <row r="307" spans="7:51" s="109" customFormat="1">
      <c r="G307" s="157"/>
      <c r="O307" s="753"/>
      <c r="P307" s="753"/>
      <c r="Q307" s="753"/>
      <c r="R307" s="227"/>
      <c r="S307" s="227"/>
      <c r="T307" s="227"/>
      <c r="U307" s="227"/>
      <c r="V307" s="227"/>
      <c r="W307" s="227"/>
      <c r="X307" s="227"/>
      <c r="Y307" s="227"/>
      <c r="Z307" s="227"/>
      <c r="AA307" s="227"/>
      <c r="AB307" s="227"/>
      <c r="AC307" s="227"/>
      <c r="AD307" s="227"/>
      <c r="AE307" s="227"/>
      <c r="AF307" s="227"/>
      <c r="AG307" s="227"/>
      <c r="AH307" s="227"/>
      <c r="AI307" s="227"/>
      <c r="AJ307" s="227"/>
      <c r="AK307" s="227"/>
      <c r="AL307" s="227"/>
      <c r="AM307" s="227"/>
      <c r="AN307" s="227"/>
      <c r="AO307" s="227"/>
      <c r="AP307" s="227"/>
      <c r="AQ307" s="227"/>
      <c r="AR307" s="227"/>
      <c r="AS307" s="227"/>
      <c r="AT307" s="227"/>
      <c r="AU307" s="227"/>
      <c r="AV307" s="227"/>
      <c r="AW307" s="227"/>
      <c r="AX307" s="227"/>
      <c r="AY307" s="227"/>
    </row>
    <row r="308" spans="7:51" s="109" customFormat="1">
      <c r="G308" s="157"/>
      <c r="O308" s="753"/>
      <c r="P308" s="753"/>
      <c r="Q308" s="753"/>
      <c r="R308" s="227"/>
      <c r="S308" s="227"/>
      <c r="T308" s="227"/>
      <c r="U308" s="227"/>
      <c r="V308" s="227"/>
      <c r="W308" s="227"/>
      <c r="X308" s="227"/>
      <c r="Y308" s="227"/>
      <c r="Z308" s="227"/>
      <c r="AA308" s="227"/>
      <c r="AB308" s="227"/>
      <c r="AC308" s="227"/>
      <c r="AD308" s="227"/>
      <c r="AE308" s="227"/>
      <c r="AF308" s="227"/>
      <c r="AG308" s="227"/>
      <c r="AH308" s="227"/>
      <c r="AI308" s="227"/>
      <c r="AJ308" s="227"/>
      <c r="AK308" s="227"/>
      <c r="AL308" s="227"/>
      <c r="AM308" s="227"/>
      <c r="AN308" s="227"/>
      <c r="AO308" s="227"/>
      <c r="AP308" s="227"/>
      <c r="AQ308" s="227"/>
      <c r="AR308" s="227"/>
      <c r="AS308" s="227"/>
      <c r="AT308" s="227"/>
      <c r="AU308" s="227"/>
      <c r="AV308" s="227"/>
      <c r="AW308" s="227"/>
      <c r="AX308" s="227"/>
      <c r="AY308" s="227"/>
    </row>
    <row r="309" spans="7:51" s="109" customFormat="1">
      <c r="G309" s="157"/>
      <c r="O309" s="753"/>
      <c r="P309" s="753"/>
      <c r="Q309" s="753"/>
      <c r="R309" s="227"/>
      <c r="S309" s="227"/>
      <c r="T309" s="227"/>
      <c r="U309" s="227"/>
      <c r="V309" s="227"/>
      <c r="W309" s="227"/>
      <c r="X309" s="227"/>
      <c r="Y309" s="227"/>
      <c r="Z309" s="227"/>
      <c r="AA309" s="227"/>
      <c r="AB309" s="227"/>
      <c r="AC309" s="227"/>
      <c r="AD309" s="227"/>
      <c r="AE309" s="227"/>
      <c r="AF309" s="227"/>
      <c r="AG309" s="227"/>
      <c r="AH309" s="227"/>
      <c r="AI309" s="227"/>
      <c r="AJ309" s="227"/>
      <c r="AK309" s="227"/>
      <c r="AL309" s="227"/>
      <c r="AM309" s="227"/>
      <c r="AN309" s="227"/>
      <c r="AO309" s="227"/>
      <c r="AP309" s="227"/>
      <c r="AQ309" s="227"/>
      <c r="AR309" s="227"/>
      <c r="AS309" s="227"/>
      <c r="AT309" s="227"/>
      <c r="AU309" s="227"/>
      <c r="AV309" s="227"/>
      <c r="AW309" s="227"/>
      <c r="AX309" s="227"/>
      <c r="AY309" s="227"/>
    </row>
    <row r="310" spans="7:51" s="109" customFormat="1">
      <c r="G310" s="157"/>
      <c r="O310" s="753"/>
      <c r="P310" s="753"/>
      <c r="Q310" s="753"/>
      <c r="R310" s="227"/>
      <c r="S310" s="227"/>
      <c r="T310" s="227"/>
      <c r="U310" s="227"/>
      <c r="V310" s="227"/>
      <c r="W310" s="227"/>
      <c r="X310" s="227"/>
      <c r="Y310" s="227"/>
      <c r="Z310" s="227"/>
      <c r="AA310" s="227"/>
      <c r="AB310" s="227"/>
      <c r="AC310" s="227"/>
      <c r="AD310" s="227"/>
      <c r="AE310" s="227"/>
      <c r="AF310" s="227"/>
      <c r="AG310" s="227"/>
      <c r="AH310" s="227"/>
      <c r="AI310" s="227"/>
      <c r="AJ310" s="227"/>
      <c r="AK310" s="227"/>
      <c r="AL310" s="227"/>
      <c r="AM310" s="227"/>
      <c r="AN310" s="227"/>
      <c r="AO310" s="227"/>
      <c r="AP310" s="227"/>
      <c r="AQ310" s="227"/>
      <c r="AR310" s="227"/>
      <c r="AS310" s="227"/>
      <c r="AT310" s="227"/>
      <c r="AU310" s="227"/>
      <c r="AV310" s="227"/>
      <c r="AW310" s="227"/>
      <c r="AX310" s="227"/>
      <c r="AY310" s="227"/>
    </row>
    <row r="311" spans="7:51" s="109" customFormat="1">
      <c r="G311" s="157"/>
      <c r="O311" s="753"/>
      <c r="P311" s="753"/>
      <c r="Q311" s="753"/>
      <c r="R311" s="227"/>
      <c r="S311" s="227"/>
      <c r="T311" s="227"/>
      <c r="U311" s="227"/>
      <c r="V311" s="227"/>
      <c r="W311" s="227"/>
      <c r="X311" s="227"/>
      <c r="Y311" s="227"/>
      <c r="Z311" s="227"/>
      <c r="AA311" s="227"/>
      <c r="AB311" s="227"/>
      <c r="AC311" s="227"/>
      <c r="AD311" s="227"/>
      <c r="AE311" s="227"/>
      <c r="AF311" s="227"/>
      <c r="AG311" s="227"/>
      <c r="AH311" s="227"/>
      <c r="AI311" s="227"/>
      <c r="AJ311" s="227"/>
      <c r="AK311" s="227"/>
      <c r="AL311" s="227"/>
      <c r="AM311" s="227"/>
      <c r="AN311" s="227"/>
      <c r="AO311" s="227"/>
      <c r="AP311" s="227"/>
      <c r="AQ311" s="227"/>
      <c r="AR311" s="227"/>
      <c r="AS311" s="227"/>
      <c r="AT311" s="227"/>
      <c r="AU311" s="227"/>
      <c r="AV311" s="227"/>
      <c r="AW311" s="227"/>
      <c r="AX311" s="227"/>
      <c r="AY311" s="227"/>
    </row>
    <row r="312" spans="7:51" s="109" customFormat="1">
      <c r="G312" s="157"/>
      <c r="O312" s="753"/>
      <c r="P312" s="753"/>
      <c r="Q312" s="753"/>
      <c r="R312" s="227"/>
      <c r="S312" s="227"/>
      <c r="T312" s="227"/>
      <c r="U312" s="227"/>
      <c r="V312" s="227"/>
      <c r="W312" s="227"/>
      <c r="X312" s="227"/>
      <c r="Y312" s="227"/>
      <c r="Z312" s="227"/>
      <c r="AA312" s="227"/>
      <c r="AB312" s="227"/>
      <c r="AC312" s="227"/>
      <c r="AD312" s="227"/>
      <c r="AE312" s="227"/>
      <c r="AF312" s="227"/>
      <c r="AG312" s="227"/>
      <c r="AH312" s="227"/>
      <c r="AI312" s="227"/>
      <c r="AJ312" s="227"/>
      <c r="AK312" s="227"/>
      <c r="AL312" s="227"/>
      <c r="AM312" s="227"/>
      <c r="AN312" s="227"/>
      <c r="AO312" s="227"/>
      <c r="AP312" s="227"/>
      <c r="AQ312" s="227"/>
      <c r="AR312" s="227"/>
      <c r="AS312" s="227"/>
      <c r="AT312" s="227"/>
      <c r="AU312" s="227"/>
      <c r="AV312" s="227"/>
      <c r="AW312" s="227"/>
      <c r="AX312" s="227"/>
      <c r="AY312" s="227"/>
    </row>
    <row r="313" spans="7:51" s="109" customFormat="1">
      <c r="G313" s="157"/>
      <c r="O313" s="753"/>
      <c r="P313" s="753"/>
      <c r="Q313" s="753"/>
      <c r="R313" s="227"/>
      <c r="S313" s="227"/>
      <c r="T313" s="227"/>
      <c r="U313" s="227"/>
      <c r="V313" s="227"/>
      <c r="W313" s="227"/>
      <c r="X313" s="227"/>
      <c r="Y313" s="227"/>
      <c r="Z313" s="227"/>
      <c r="AA313" s="227"/>
      <c r="AB313" s="227"/>
      <c r="AC313" s="227"/>
      <c r="AD313" s="227"/>
      <c r="AE313" s="227"/>
      <c r="AF313" s="227"/>
      <c r="AG313" s="227"/>
      <c r="AH313" s="227"/>
      <c r="AI313" s="227"/>
      <c r="AJ313" s="227"/>
      <c r="AK313" s="227"/>
      <c r="AL313" s="227"/>
      <c r="AM313" s="227"/>
      <c r="AN313" s="227"/>
      <c r="AO313" s="227"/>
      <c r="AP313" s="227"/>
      <c r="AQ313" s="227"/>
      <c r="AR313" s="227"/>
      <c r="AS313" s="227"/>
      <c r="AT313" s="227"/>
      <c r="AU313" s="227"/>
      <c r="AV313" s="227"/>
      <c r="AW313" s="227"/>
      <c r="AX313" s="227"/>
      <c r="AY313" s="227"/>
    </row>
    <row r="314" spans="7:51" s="109" customFormat="1">
      <c r="G314" s="157"/>
      <c r="O314" s="753"/>
      <c r="P314" s="753"/>
      <c r="Q314" s="753"/>
      <c r="R314" s="227"/>
      <c r="S314" s="227"/>
      <c r="T314" s="227"/>
      <c r="U314" s="227"/>
      <c r="V314" s="227"/>
      <c r="W314" s="227"/>
      <c r="X314" s="227"/>
      <c r="Y314" s="227"/>
      <c r="Z314" s="227"/>
      <c r="AA314" s="227"/>
      <c r="AB314" s="227"/>
      <c r="AC314" s="227"/>
      <c r="AD314" s="227"/>
      <c r="AE314" s="227"/>
      <c r="AF314" s="227"/>
      <c r="AG314" s="227"/>
      <c r="AH314" s="227"/>
      <c r="AI314" s="227"/>
      <c r="AJ314" s="227"/>
      <c r="AK314" s="227"/>
      <c r="AL314" s="227"/>
      <c r="AM314" s="227"/>
      <c r="AN314" s="227"/>
      <c r="AO314" s="227"/>
      <c r="AP314" s="227"/>
      <c r="AQ314" s="227"/>
      <c r="AR314" s="227"/>
      <c r="AS314" s="227"/>
      <c r="AT314" s="227"/>
      <c r="AU314" s="227"/>
      <c r="AV314" s="227"/>
      <c r="AW314" s="227"/>
      <c r="AX314" s="227"/>
      <c r="AY314" s="227"/>
    </row>
    <row r="315" spans="7:51" s="109" customFormat="1">
      <c r="G315" s="157"/>
      <c r="O315" s="753"/>
      <c r="P315" s="753"/>
      <c r="Q315" s="753"/>
      <c r="R315" s="227"/>
      <c r="S315" s="227"/>
      <c r="T315" s="227"/>
      <c r="U315" s="227"/>
      <c r="V315" s="227"/>
      <c r="W315" s="227"/>
      <c r="X315" s="227"/>
      <c r="Y315" s="227"/>
      <c r="Z315" s="227"/>
      <c r="AA315" s="227"/>
      <c r="AB315" s="227"/>
      <c r="AC315" s="227"/>
      <c r="AD315" s="227"/>
      <c r="AE315" s="227"/>
      <c r="AF315" s="227"/>
      <c r="AG315" s="227"/>
      <c r="AH315" s="227"/>
      <c r="AI315" s="227"/>
      <c r="AJ315" s="227"/>
      <c r="AK315" s="227"/>
      <c r="AL315" s="227"/>
      <c r="AM315" s="227"/>
      <c r="AN315" s="227"/>
      <c r="AO315" s="227"/>
      <c r="AP315" s="227"/>
      <c r="AQ315" s="227"/>
      <c r="AR315" s="227"/>
      <c r="AS315" s="227"/>
      <c r="AT315" s="227"/>
      <c r="AU315" s="227"/>
      <c r="AV315" s="227"/>
      <c r="AW315" s="227"/>
      <c r="AX315" s="227"/>
      <c r="AY315" s="227"/>
    </row>
    <row r="316" spans="7:51" s="109" customFormat="1">
      <c r="G316" s="157"/>
      <c r="O316" s="753"/>
      <c r="P316" s="753"/>
      <c r="Q316" s="753"/>
      <c r="R316" s="227"/>
      <c r="S316" s="227"/>
      <c r="T316" s="227"/>
      <c r="U316" s="227"/>
      <c r="V316" s="227"/>
      <c r="W316" s="227"/>
      <c r="X316" s="227"/>
      <c r="Y316" s="227"/>
      <c r="Z316" s="227"/>
      <c r="AA316" s="227"/>
      <c r="AB316" s="227"/>
      <c r="AC316" s="227"/>
      <c r="AD316" s="227"/>
      <c r="AE316" s="227"/>
      <c r="AF316" s="227"/>
      <c r="AG316" s="227"/>
      <c r="AH316" s="227"/>
      <c r="AI316" s="227"/>
      <c r="AJ316" s="227"/>
      <c r="AK316" s="227"/>
      <c r="AL316" s="227"/>
      <c r="AM316" s="227"/>
      <c r="AN316" s="227"/>
      <c r="AO316" s="227"/>
      <c r="AP316" s="227"/>
      <c r="AQ316" s="227"/>
      <c r="AR316" s="227"/>
      <c r="AS316" s="227"/>
      <c r="AT316" s="227"/>
      <c r="AU316" s="227"/>
      <c r="AV316" s="227"/>
      <c r="AW316" s="227"/>
      <c r="AX316" s="227"/>
      <c r="AY316" s="227"/>
    </row>
    <row r="317" spans="7:51" s="109" customFormat="1">
      <c r="G317" s="157"/>
      <c r="O317" s="753"/>
      <c r="P317" s="753"/>
      <c r="Q317" s="753"/>
      <c r="R317" s="227"/>
      <c r="S317" s="227"/>
      <c r="T317" s="227"/>
      <c r="U317" s="227"/>
      <c r="V317" s="227"/>
      <c r="W317" s="227"/>
      <c r="X317" s="227"/>
      <c r="Y317" s="227"/>
      <c r="Z317" s="227"/>
      <c r="AA317" s="227"/>
      <c r="AB317" s="227"/>
      <c r="AC317" s="227"/>
      <c r="AD317" s="227"/>
      <c r="AE317" s="227"/>
      <c r="AF317" s="227"/>
      <c r="AG317" s="227"/>
      <c r="AH317" s="227"/>
      <c r="AI317" s="227"/>
      <c r="AJ317" s="227"/>
      <c r="AK317" s="227"/>
      <c r="AL317" s="227"/>
      <c r="AM317" s="227"/>
      <c r="AN317" s="227"/>
      <c r="AO317" s="227"/>
      <c r="AP317" s="227"/>
      <c r="AQ317" s="227"/>
      <c r="AR317" s="227"/>
      <c r="AS317" s="227"/>
      <c r="AT317" s="227"/>
      <c r="AU317" s="227"/>
      <c r="AV317" s="227"/>
      <c r="AW317" s="227"/>
      <c r="AX317" s="227"/>
      <c r="AY317" s="227"/>
    </row>
    <row r="318" spans="7:51" s="109" customFormat="1">
      <c r="G318" s="157"/>
      <c r="O318" s="753"/>
      <c r="P318" s="753"/>
      <c r="Q318" s="753"/>
      <c r="R318" s="227"/>
      <c r="S318" s="227"/>
      <c r="T318" s="227"/>
      <c r="U318" s="227"/>
      <c r="V318" s="227"/>
      <c r="W318" s="227"/>
      <c r="X318" s="227"/>
      <c r="Y318" s="227"/>
      <c r="Z318" s="227"/>
      <c r="AA318" s="227"/>
      <c r="AB318" s="227"/>
      <c r="AC318" s="227"/>
      <c r="AD318" s="227"/>
      <c r="AE318" s="227"/>
      <c r="AF318" s="227"/>
      <c r="AG318" s="227"/>
      <c r="AH318" s="227"/>
      <c r="AI318" s="227"/>
      <c r="AJ318" s="227"/>
      <c r="AK318" s="227"/>
      <c r="AL318" s="227"/>
      <c r="AM318" s="227"/>
      <c r="AN318" s="227"/>
      <c r="AO318" s="227"/>
      <c r="AP318" s="227"/>
      <c r="AQ318" s="227"/>
      <c r="AR318" s="227"/>
      <c r="AS318" s="227"/>
      <c r="AT318" s="227"/>
      <c r="AU318" s="227"/>
      <c r="AV318" s="227"/>
      <c r="AW318" s="227"/>
      <c r="AX318" s="227"/>
      <c r="AY318" s="227"/>
    </row>
    <row r="319" spans="7:51" s="109" customFormat="1">
      <c r="G319" s="157"/>
      <c r="O319" s="753"/>
      <c r="P319" s="753"/>
      <c r="Q319" s="753"/>
      <c r="R319" s="227"/>
      <c r="S319" s="227"/>
      <c r="T319" s="227"/>
      <c r="U319" s="227"/>
      <c r="V319" s="227"/>
      <c r="W319" s="227"/>
      <c r="X319" s="227"/>
      <c r="Y319" s="227"/>
      <c r="Z319" s="227"/>
      <c r="AA319" s="227"/>
      <c r="AB319" s="227"/>
      <c r="AC319" s="227"/>
      <c r="AD319" s="227"/>
      <c r="AE319" s="227"/>
      <c r="AF319" s="227"/>
      <c r="AG319" s="227"/>
      <c r="AH319" s="227"/>
      <c r="AI319" s="227"/>
      <c r="AJ319" s="227"/>
      <c r="AK319" s="227"/>
      <c r="AL319" s="227"/>
      <c r="AM319" s="227"/>
      <c r="AN319" s="227"/>
      <c r="AO319" s="227"/>
      <c r="AP319" s="227"/>
      <c r="AQ319" s="227"/>
      <c r="AR319" s="227"/>
      <c r="AS319" s="227"/>
      <c r="AT319" s="227"/>
      <c r="AU319" s="227"/>
      <c r="AV319" s="227"/>
      <c r="AW319" s="227"/>
      <c r="AX319" s="227"/>
      <c r="AY319" s="227"/>
    </row>
    <row r="320" spans="7:51" s="109" customFormat="1">
      <c r="G320" s="157"/>
      <c r="O320" s="753"/>
      <c r="P320" s="753"/>
      <c r="Q320" s="753"/>
      <c r="R320" s="227"/>
      <c r="S320" s="227"/>
      <c r="T320" s="227"/>
      <c r="U320" s="227"/>
      <c r="V320" s="227"/>
      <c r="W320" s="227"/>
      <c r="X320" s="227"/>
      <c r="Y320" s="227"/>
      <c r="Z320" s="227"/>
      <c r="AA320" s="227"/>
      <c r="AB320" s="227"/>
      <c r="AC320" s="227"/>
      <c r="AD320" s="227"/>
      <c r="AE320" s="227"/>
      <c r="AF320" s="227"/>
      <c r="AG320" s="227"/>
      <c r="AH320" s="227"/>
      <c r="AI320" s="227"/>
      <c r="AJ320" s="227"/>
      <c r="AK320" s="227"/>
      <c r="AL320" s="227"/>
      <c r="AM320" s="227"/>
      <c r="AN320" s="227"/>
      <c r="AO320" s="227"/>
      <c r="AP320" s="227"/>
      <c r="AQ320" s="227"/>
      <c r="AR320" s="227"/>
      <c r="AS320" s="227"/>
      <c r="AT320" s="227"/>
      <c r="AU320" s="227"/>
      <c r="AV320" s="227"/>
      <c r="AW320" s="227"/>
      <c r="AX320" s="227"/>
      <c r="AY320" s="227"/>
    </row>
    <row r="321" spans="7:51" s="109" customFormat="1">
      <c r="G321" s="157"/>
      <c r="O321" s="753"/>
      <c r="P321" s="753"/>
      <c r="Q321" s="753"/>
      <c r="R321" s="227"/>
      <c r="S321" s="227"/>
      <c r="T321" s="227"/>
      <c r="U321" s="227"/>
      <c r="V321" s="227"/>
      <c r="W321" s="227"/>
      <c r="X321" s="227"/>
      <c r="Y321" s="227"/>
      <c r="Z321" s="227"/>
      <c r="AA321" s="227"/>
      <c r="AB321" s="227"/>
      <c r="AC321" s="227"/>
      <c r="AD321" s="227"/>
      <c r="AE321" s="227"/>
      <c r="AF321" s="227"/>
      <c r="AG321" s="227"/>
      <c r="AH321" s="227"/>
      <c r="AI321" s="227"/>
      <c r="AJ321" s="227"/>
      <c r="AK321" s="227"/>
      <c r="AL321" s="227"/>
      <c r="AM321" s="227"/>
      <c r="AN321" s="227"/>
      <c r="AO321" s="227"/>
      <c r="AP321" s="227"/>
      <c r="AQ321" s="227"/>
      <c r="AR321" s="227"/>
      <c r="AS321" s="227"/>
      <c r="AT321" s="227"/>
      <c r="AU321" s="227"/>
      <c r="AV321" s="227"/>
      <c r="AW321" s="227"/>
      <c r="AX321" s="227"/>
      <c r="AY321" s="227"/>
    </row>
    <row r="322" spans="7:51" s="109" customFormat="1">
      <c r="G322" s="157"/>
      <c r="O322" s="753"/>
      <c r="P322" s="753"/>
      <c r="Q322" s="753"/>
      <c r="R322" s="227"/>
      <c r="S322" s="227"/>
      <c r="T322" s="227"/>
      <c r="U322" s="227"/>
      <c r="V322" s="227"/>
      <c r="W322" s="227"/>
      <c r="X322" s="227"/>
      <c r="Y322" s="227"/>
      <c r="Z322" s="227"/>
      <c r="AA322" s="227"/>
      <c r="AB322" s="227"/>
      <c r="AC322" s="227"/>
      <c r="AD322" s="227"/>
      <c r="AE322" s="227"/>
      <c r="AF322" s="227"/>
      <c r="AG322" s="227"/>
      <c r="AH322" s="227"/>
      <c r="AI322" s="227"/>
      <c r="AJ322" s="227"/>
      <c r="AK322" s="227"/>
      <c r="AL322" s="227"/>
      <c r="AM322" s="227"/>
      <c r="AN322" s="227"/>
      <c r="AO322" s="227"/>
      <c r="AP322" s="227"/>
      <c r="AQ322" s="227"/>
      <c r="AR322" s="227"/>
      <c r="AS322" s="227"/>
      <c r="AT322" s="227"/>
      <c r="AU322" s="227"/>
      <c r="AV322" s="227"/>
      <c r="AW322" s="227"/>
      <c r="AX322" s="227"/>
      <c r="AY322" s="227"/>
    </row>
    <row r="323" spans="7:51" s="109" customFormat="1">
      <c r="G323" s="157"/>
      <c r="O323" s="753"/>
      <c r="P323" s="753"/>
      <c r="Q323" s="753"/>
      <c r="R323" s="227"/>
      <c r="S323" s="227"/>
      <c r="T323" s="227"/>
      <c r="U323" s="227"/>
      <c r="V323" s="227"/>
      <c r="W323" s="227"/>
      <c r="X323" s="227"/>
      <c r="Y323" s="227"/>
      <c r="Z323" s="227"/>
      <c r="AA323" s="227"/>
      <c r="AB323" s="227"/>
      <c r="AC323" s="227"/>
      <c r="AD323" s="227"/>
      <c r="AE323" s="227"/>
      <c r="AF323" s="227"/>
      <c r="AG323" s="227"/>
      <c r="AH323" s="227"/>
      <c r="AI323" s="227"/>
      <c r="AJ323" s="227"/>
      <c r="AK323" s="227"/>
      <c r="AL323" s="227"/>
      <c r="AM323" s="227"/>
      <c r="AN323" s="227"/>
      <c r="AO323" s="227"/>
      <c r="AP323" s="227"/>
      <c r="AQ323" s="227"/>
      <c r="AR323" s="227"/>
      <c r="AS323" s="227"/>
      <c r="AT323" s="227"/>
      <c r="AU323" s="227"/>
      <c r="AV323" s="227"/>
      <c r="AW323" s="227"/>
      <c r="AX323" s="227"/>
      <c r="AY323" s="227"/>
    </row>
    <row r="324" spans="7:51" s="109" customFormat="1">
      <c r="G324" s="157"/>
      <c r="O324" s="753"/>
      <c r="P324" s="753"/>
      <c r="Q324" s="753"/>
      <c r="R324" s="227"/>
      <c r="S324" s="227"/>
      <c r="T324" s="227"/>
      <c r="U324" s="227"/>
      <c r="V324" s="227"/>
      <c r="W324" s="227"/>
      <c r="X324" s="227"/>
      <c r="Y324" s="227"/>
      <c r="Z324" s="227"/>
      <c r="AA324" s="227"/>
      <c r="AB324" s="227"/>
      <c r="AC324" s="227"/>
      <c r="AD324" s="227"/>
      <c r="AE324" s="227"/>
      <c r="AF324" s="227"/>
      <c r="AG324" s="227"/>
      <c r="AH324" s="227"/>
      <c r="AI324" s="227"/>
      <c r="AJ324" s="227"/>
      <c r="AK324" s="227"/>
      <c r="AL324" s="227"/>
      <c r="AM324" s="227"/>
      <c r="AN324" s="227"/>
      <c r="AO324" s="227"/>
      <c r="AP324" s="227"/>
      <c r="AQ324" s="227"/>
      <c r="AR324" s="227"/>
      <c r="AS324" s="227"/>
      <c r="AT324" s="227"/>
      <c r="AU324" s="227"/>
      <c r="AV324" s="227"/>
      <c r="AW324" s="227"/>
      <c r="AX324" s="227"/>
      <c r="AY324" s="227"/>
    </row>
    <row r="325" spans="7:51" s="109" customFormat="1">
      <c r="G325" s="157"/>
      <c r="O325" s="753"/>
      <c r="P325" s="753"/>
      <c r="Q325" s="753"/>
      <c r="R325" s="227"/>
      <c r="S325" s="227"/>
      <c r="T325" s="227"/>
      <c r="U325" s="227"/>
      <c r="V325" s="227"/>
      <c r="W325" s="227"/>
      <c r="X325" s="227"/>
      <c r="Y325" s="227"/>
      <c r="Z325" s="227"/>
      <c r="AA325" s="227"/>
      <c r="AB325" s="227"/>
      <c r="AC325" s="227"/>
      <c r="AD325" s="227"/>
      <c r="AE325" s="227"/>
      <c r="AF325" s="227"/>
      <c r="AG325" s="227"/>
      <c r="AH325" s="227"/>
      <c r="AI325" s="227"/>
      <c r="AJ325" s="227"/>
      <c r="AK325" s="227"/>
      <c r="AL325" s="227"/>
      <c r="AM325" s="227"/>
      <c r="AN325" s="227"/>
      <c r="AO325" s="227"/>
      <c r="AP325" s="227"/>
      <c r="AQ325" s="227"/>
      <c r="AR325" s="227"/>
      <c r="AS325" s="227"/>
      <c r="AT325" s="227"/>
      <c r="AU325" s="227"/>
      <c r="AV325" s="227"/>
      <c r="AW325" s="227"/>
      <c r="AX325" s="227"/>
      <c r="AY325" s="227"/>
    </row>
    <row r="326" spans="7:51" s="109" customFormat="1">
      <c r="G326" s="157"/>
      <c r="O326" s="753"/>
      <c r="P326" s="753"/>
      <c r="Q326" s="753"/>
      <c r="R326" s="227"/>
      <c r="S326" s="227"/>
      <c r="T326" s="227"/>
      <c r="U326" s="227"/>
      <c r="V326" s="227"/>
      <c r="W326" s="227"/>
      <c r="X326" s="227"/>
      <c r="Y326" s="227"/>
      <c r="Z326" s="227"/>
      <c r="AA326" s="227"/>
      <c r="AB326" s="227"/>
      <c r="AC326" s="227"/>
      <c r="AD326" s="227"/>
      <c r="AE326" s="227"/>
      <c r="AF326" s="227"/>
      <c r="AG326" s="227"/>
      <c r="AH326" s="227"/>
      <c r="AI326" s="227"/>
      <c r="AJ326" s="227"/>
      <c r="AK326" s="227"/>
      <c r="AL326" s="227"/>
      <c r="AM326" s="227"/>
      <c r="AN326" s="227"/>
      <c r="AO326" s="227"/>
      <c r="AP326" s="227"/>
      <c r="AQ326" s="227"/>
      <c r="AR326" s="227"/>
      <c r="AS326" s="227"/>
      <c r="AT326" s="227"/>
      <c r="AU326" s="227"/>
      <c r="AV326" s="227"/>
      <c r="AW326" s="227"/>
      <c r="AX326" s="227"/>
      <c r="AY326" s="227"/>
    </row>
    <row r="327" spans="7:51" s="109" customFormat="1">
      <c r="G327" s="157"/>
      <c r="O327" s="753"/>
      <c r="P327" s="753"/>
      <c r="Q327" s="753"/>
      <c r="R327" s="227"/>
      <c r="S327" s="227"/>
      <c r="T327" s="227"/>
      <c r="U327" s="227"/>
      <c r="V327" s="227"/>
      <c r="W327" s="227"/>
      <c r="X327" s="227"/>
      <c r="Y327" s="227"/>
      <c r="Z327" s="227"/>
      <c r="AA327" s="227"/>
      <c r="AB327" s="227"/>
      <c r="AC327" s="227"/>
      <c r="AD327" s="227"/>
      <c r="AE327" s="227"/>
      <c r="AF327" s="227"/>
      <c r="AG327" s="227"/>
      <c r="AH327" s="227"/>
      <c r="AI327" s="227"/>
      <c r="AJ327" s="227"/>
      <c r="AK327" s="227"/>
      <c r="AL327" s="227"/>
      <c r="AM327" s="227"/>
      <c r="AN327" s="227"/>
      <c r="AO327" s="227"/>
      <c r="AP327" s="227"/>
      <c r="AQ327" s="227"/>
      <c r="AR327" s="227"/>
      <c r="AS327" s="227"/>
      <c r="AT327" s="227"/>
      <c r="AU327" s="227"/>
      <c r="AV327" s="227"/>
      <c r="AW327" s="227"/>
      <c r="AX327" s="227"/>
      <c r="AY327" s="227"/>
    </row>
    <row r="328" spans="7:51" s="109" customFormat="1">
      <c r="G328" s="157"/>
      <c r="O328" s="753"/>
      <c r="P328" s="753"/>
      <c r="Q328" s="753"/>
      <c r="R328" s="227"/>
      <c r="S328" s="227"/>
      <c r="T328" s="227"/>
      <c r="U328" s="227"/>
      <c r="V328" s="227"/>
      <c r="W328" s="227"/>
      <c r="X328" s="227"/>
      <c r="Y328" s="227"/>
      <c r="Z328" s="227"/>
      <c r="AA328" s="227"/>
      <c r="AB328" s="227"/>
      <c r="AC328" s="227"/>
      <c r="AD328" s="227"/>
      <c r="AE328" s="227"/>
      <c r="AF328" s="227"/>
      <c r="AG328" s="227"/>
      <c r="AH328" s="227"/>
      <c r="AI328" s="227"/>
      <c r="AJ328" s="227"/>
      <c r="AK328" s="227"/>
      <c r="AL328" s="227"/>
      <c r="AM328" s="227"/>
      <c r="AN328" s="227"/>
      <c r="AO328" s="227"/>
      <c r="AP328" s="227"/>
      <c r="AQ328" s="227"/>
      <c r="AR328" s="227"/>
      <c r="AS328" s="227"/>
      <c r="AT328" s="227"/>
      <c r="AU328" s="227"/>
      <c r="AV328" s="227"/>
      <c r="AW328" s="227"/>
      <c r="AX328" s="227"/>
      <c r="AY328" s="227"/>
    </row>
    <row r="329" spans="7:51" s="109" customFormat="1">
      <c r="G329" s="157"/>
      <c r="O329" s="753"/>
      <c r="P329" s="753"/>
      <c r="Q329" s="753"/>
      <c r="R329" s="227"/>
      <c r="S329" s="227"/>
      <c r="T329" s="227"/>
      <c r="U329" s="227"/>
      <c r="V329" s="227"/>
      <c r="W329" s="227"/>
      <c r="X329" s="227"/>
      <c r="Y329" s="227"/>
      <c r="Z329" s="227"/>
      <c r="AA329" s="227"/>
      <c r="AB329" s="227"/>
      <c r="AC329" s="227"/>
      <c r="AD329" s="227"/>
      <c r="AE329" s="227"/>
      <c r="AF329" s="227"/>
      <c r="AG329" s="227"/>
      <c r="AH329" s="227"/>
      <c r="AI329" s="227"/>
      <c r="AJ329" s="227"/>
      <c r="AK329" s="227"/>
      <c r="AL329" s="227"/>
      <c r="AM329" s="227"/>
      <c r="AN329" s="227"/>
      <c r="AO329" s="227"/>
      <c r="AP329" s="227"/>
      <c r="AQ329" s="227"/>
      <c r="AR329" s="227"/>
      <c r="AS329" s="227"/>
      <c r="AT329" s="227"/>
      <c r="AU329" s="227"/>
      <c r="AV329" s="227"/>
      <c r="AW329" s="227"/>
      <c r="AX329" s="227"/>
      <c r="AY329" s="227"/>
    </row>
    <row r="330" spans="7:51" s="109" customFormat="1">
      <c r="G330" s="157"/>
      <c r="O330" s="753"/>
      <c r="P330" s="753"/>
      <c r="Q330" s="753"/>
      <c r="R330" s="227"/>
      <c r="S330" s="227"/>
      <c r="T330" s="227"/>
      <c r="U330" s="227"/>
      <c r="V330" s="227"/>
      <c r="W330" s="227"/>
      <c r="X330" s="227"/>
      <c r="Y330" s="227"/>
      <c r="Z330" s="227"/>
      <c r="AA330" s="227"/>
      <c r="AB330" s="227"/>
      <c r="AC330" s="227"/>
      <c r="AD330" s="227"/>
      <c r="AE330" s="227"/>
      <c r="AF330" s="227"/>
      <c r="AG330" s="227"/>
      <c r="AH330" s="227"/>
      <c r="AI330" s="227"/>
      <c r="AJ330" s="227"/>
      <c r="AK330" s="227"/>
      <c r="AL330" s="227"/>
      <c r="AM330" s="227"/>
      <c r="AN330" s="227"/>
      <c r="AO330" s="227"/>
      <c r="AP330" s="227"/>
      <c r="AQ330" s="227"/>
      <c r="AR330" s="227"/>
      <c r="AS330" s="227"/>
      <c r="AT330" s="227"/>
      <c r="AU330" s="227"/>
      <c r="AV330" s="227"/>
      <c r="AW330" s="227"/>
      <c r="AX330" s="227"/>
      <c r="AY330" s="227"/>
    </row>
    <row r="331" spans="7:51" s="109" customFormat="1">
      <c r="G331" s="157"/>
      <c r="O331" s="753"/>
      <c r="P331" s="753"/>
      <c r="Q331" s="753"/>
      <c r="R331" s="227"/>
      <c r="S331" s="227"/>
      <c r="T331" s="227"/>
      <c r="U331" s="227"/>
      <c r="V331" s="227"/>
      <c r="W331" s="227"/>
      <c r="X331" s="227"/>
      <c r="Y331" s="227"/>
      <c r="Z331" s="227"/>
      <c r="AA331" s="227"/>
      <c r="AB331" s="227"/>
      <c r="AC331" s="227"/>
      <c r="AD331" s="227"/>
      <c r="AE331" s="227"/>
      <c r="AF331" s="227"/>
      <c r="AG331" s="227"/>
      <c r="AH331" s="227"/>
      <c r="AI331" s="227"/>
      <c r="AJ331" s="227"/>
      <c r="AK331" s="227"/>
      <c r="AL331" s="227"/>
      <c r="AM331" s="227"/>
      <c r="AN331" s="227"/>
      <c r="AO331" s="227"/>
      <c r="AP331" s="227"/>
      <c r="AQ331" s="227"/>
      <c r="AR331" s="227"/>
      <c r="AS331" s="227"/>
      <c r="AT331" s="227"/>
      <c r="AU331" s="227"/>
      <c r="AV331" s="227"/>
      <c r="AW331" s="227"/>
      <c r="AX331" s="227"/>
      <c r="AY331" s="227"/>
    </row>
    <row r="332" spans="7:51" s="109" customFormat="1">
      <c r="G332" s="157"/>
      <c r="O332" s="753"/>
      <c r="P332" s="753"/>
      <c r="Q332" s="753"/>
      <c r="R332" s="227"/>
      <c r="S332" s="227"/>
      <c r="T332" s="227"/>
      <c r="U332" s="227"/>
      <c r="V332" s="227"/>
      <c r="W332" s="227"/>
      <c r="X332" s="227"/>
      <c r="Y332" s="227"/>
      <c r="Z332" s="227"/>
      <c r="AA332" s="227"/>
      <c r="AB332" s="227"/>
      <c r="AC332" s="227"/>
      <c r="AD332" s="227"/>
      <c r="AE332" s="227"/>
      <c r="AF332" s="227"/>
      <c r="AG332" s="227"/>
      <c r="AH332" s="227"/>
      <c r="AI332" s="227"/>
      <c r="AJ332" s="227"/>
      <c r="AK332" s="227"/>
      <c r="AL332" s="227"/>
      <c r="AM332" s="227"/>
      <c r="AN332" s="227"/>
      <c r="AO332" s="227"/>
      <c r="AP332" s="227"/>
      <c r="AQ332" s="227"/>
      <c r="AR332" s="227"/>
      <c r="AS332" s="227"/>
      <c r="AT332" s="227"/>
      <c r="AU332" s="227"/>
      <c r="AV332" s="227"/>
      <c r="AW332" s="227"/>
      <c r="AX332" s="227"/>
      <c r="AY332" s="227"/>
    </row>
    <row r="333" spans="7:51" s="109" customFormat="1">
      <c r="G333" s="157"/>
      <c r="O333" s="753"/>
      <c r="P333" s="753"/>
      <c r="Q333" s="753"/>
      <c r="R333" s="227"/>
      <c r="S333" s="227"/>
      <c r="T333" s="227"/>
      <c r="U333" s="227"/>
      <c r="V333" s="227"/>
      <c r="W333" s="227"/>
      <c r="X333" s="227"/>
      <c r="Y333" s="227"/>
      <c r="Z333" s="227"/>
      <c r="AA333" s="227"/>
      <c r="AB333" s="227"/>
      <c r="AC333" s="227"/>
      <c r="AD333" s="227"/>
      <c r="AE333" s="227"/>
      <c r="AF333" s="227"/>
      <c r="AG333" s="227"/>
      <c r="AH333" s="227"/>
      <c r="AI333" s="227"/>
      <c r="AJ333" s="227"/>
      <c r="AK333" s="227"/>
      <c r="AL333" s="227"/>
      <c r="AM333" s="227"/>
      <c r="AN333" s="227"/>
      <c r="AO333" s="227"/>
      <c r="AP333" s="227"/>
      <c r="AQ333" s="227"/>
      <c r="AR333" s="227"/>
      <c r="AS333" s="227"/>
      <c r="AT333" s="227"/>
      <c r="AU333" s="227"/>
      <c r="AV333" s="227"/>
      <c r="AW333" s="227"/>
      <c r="AX333" s="227"/>
      <c r="AY333" s="227"/>
    </row>
    <row r="334" spans="7:51" s="109" customFormat="1">
      <c r="G334" s="157"/>
      <c r="O334" s="753"/>
      <c r="P334" s="753"/>
      <c r="Q334" s="753"/>
      <c r="R334" s="227"/>
      <c r="S334" s="227"/>
      <c r="T334" s="227"/>
      <c r="U334" s="227"/>
      <c r="V334" s="227"/>
      <c r="W334" s="227"/>
      <c r="X334" s="227"/>
      <c r="Y334" s="227"/>
      <c r="Z334" s="227"/>
      <c r="AA334" s="227"/>
      <c r="AB334" s="227"/>
      <c r="AC334" s="227"/>
      <c r="AD334" s="227"/>
      <c r="AE334" s="227"/>
      <c r="AF334" s="227"/>
      <c r="AG334" s="227"/>
      <c r="AH334" s="227"/>
      <c r="AI334" s="227"/>
      <c r="AJ334" s="227"/>
      <c r="AK334" s="227"/>
      <c r="AL334" s="227"/>
      <c r="AM334" s="227"/>
      <c r="AN334" s="227"/>
      <c r="AO334" s="227"/>
      <c r="AP334" s="227"/>
      <c r="AQ334" s="227"/>
      <c r="AR334" s="227"/>
      <c r="AS334" s="227"/>
      <c r="AT334" s="227"/>
      <c r="AU334" s="227"/>
      <c r="AV334" s="227"/>
      <c r="AW334" s="227"/>
      <c r="AX334" s="227"/>
      <c r="AY334" s="227"/>
    </row>
    <row r="335" spans="7:51" s="109" customFormat="1">
      <c r="G335" s="157"/>
      <c r="O335" s="753"/>
      <c r="P335" s="753"/>
      <c r="Q335" s="753"/>
      <c r="R335" s="227"/>
      <c r="S335" s="227"/>
      <c r="T335" s="227"/>
      <c r="U335" s="227"/>
      <c r="V335" s="227"/>
      <c r="W335" s="227"/>
      <c r="X335" s="227"/>
      <c r="Y335" s="227"/>
      <c r="Z335" s="227"/>
      <c r="AA335" s="227"/>
      <c r="AB335" s="227"/>
      <c r="AC335" s="227"/>
      <c r="AD335" s="227"/>
      <c r="AE335" s="227"/>
      <c r="AF335" s="227"/>
      <c r="AG335" s="227"/>
      <c r="AH335" s="227"/>
      <c r="AI335" s="227"/>
      <c r="AJ335" s="227"/>
      <c r="AK335" s="227"/>
      <c r="AL335" s="227"/>
      <c r="AM335" s="227"/>
      <c r="AN335" s="227"/>
      <c r="AO335" s="227"/>
      <c r="AP335" s="227"/>
      <c r="AQ335" s="227"/>
      <c r="AR335" s="227"/>
      <c r="AS335" s="227"/>
      <c r="AT335" s="227"/>
      <c r="AU335" s="227"/>
      <c r="AV335" s="227"/>
      <c r="AW335" s="227"/>
      <c r="AX335" s="227"/>
      <c r="AY335" s="227"/>
    </row>
    <row r="336" spans="7:51" s="109" customFormat="1">
      <c r="G336" s="157"/>
      <c r="O336" s="753"/>
      <c r="P336" s="753"/>
      <c r="Q336" s="753"/>
      <c r="R336" s="227"/>
      <c r="S336" s="227"/>
      <c r="T336" s="227"/>
      <c r="U336" s="227"/>
      <c r="V336" s="227"/>
      <c r="W336" s="227"/>
      <c r="X336" s="227"/>
      <c r="Y336" s="227"/>
      <c r="Z336" s="227"/>
      <c r="AA336" s="227"/>
      <c r="AB336" s="227"/>
      <c r="AC336" s="227"/>
      <c r="AD336" s="227"/>
      <c r="AE336" s="227"/>
      <c r="AF336" s="227"/>
      <c r="AG336" s="227"/>
      <c r="AH336" s="227"/>
      <c r="AI336" s="227"/>
      <c r="AJ336" s="227"/>
      <c r="AK336" s="227"/>
      <c r="AL336" s="227"/>
      <c r="AM336" s="227"/>
      <c r="AN336" s="227"/>
      <c r="AO336" s="227"/>
      <c r="AP336" s="227"/>
      <c r="AQ336" s="227"/>
      <c r="AR336" s="227"/>
      <c r="AS336" s="227"/>
      <c r="AT336" s="227"/>
      <c r="AU336" s="227"/>
      <c r="AV336" s="227"/>
      <c r="AW336" s="227"/>
      <c r="AX336" s="227"/>
      <c r="AY336" s="227"/>
    </row>
    <row r="337" spans="7:51" s="109" customFormat="1">
      <c r="G337" s="157"/>
      <c r="O337" s="753"/>
      <c r="P337" s="753"/>
      <c r="Q337" s="753"/>
      <c r="R337" s="227"/>
      <c r="S337" s="227"/>
      <c r="T337" s="227"/>
      <c r="U337" s="227"/>
      <c r="V337" s="227"/>
      <c r="W337" s="227"/>
      <c r="X337" s="227"/>
      <c r="Y337" s="227"/>
      <c r="Z337" s="227"/>
      <c r="AA337" s="227"/>
      <c r="AB337" s="227"/>
      <c r="AC337" s="227"/>
      <c r="AD337" s="227"/>
      <c r="AE337" s="227"/>
      <c r="AF337" s="227"/>
      <c r="AG337" s="227"/>
      <c r="AH337" s="227"/>
      <c r="AI337" s="227"/>
      <c r="AJ337" s="227"/>
      <c r="AK337" s="227"/>
      <c r="AL337" s="227"/>
      <c r="AM337" s="227"/>
      <c r="AN337" s="227"/>
      <c r="AO337" s="227"/>
      <c r="AP337" s="227"/>
      <c r="AQ337" s="227"/>
      <c r="AR337" s="227"/>
      <c r="AS337" s="227"/>
      <c r="AT337" s="227"/>
      <c r="AU337" s="227"/>
      <c r="AV337" s="227"/>
      <c r="AW337" s="227"/>
      <c r="AX337" s="227"/>
      <c r="AY337" s="227"/>
    </row>
    <row r="338" spans="7:51" s="109" customFormat="1">
      <c r="G338" s="157"/>
      <c r="O338" s="753"/>
      <c r="P338" s="753"/>
      <c r="Q338" s="753"/>
      <c r="R338" s="227"/>
      <c r="S338" s="227"/>
      <c r="T338" s="227"/>
      <c r="U338" s="227"/>
      <c r="V338" s="227"/>
      <c r="W338" s="227"/>
      <c r="X338" s="227"/>
      <c r="Y338" s="227"/>
      <c r="Z338" s="227"/>
      <c r="AA338" s="227"/>
      <c r="AB338" s="227"/>
      <c r="AC338" s="227"/>
      <c r="AD338" s="227"/>
      <c r="AE338" s="227"/>
      <c r="AF338" s="227"/>
      <c r="AG338" s="227"/>
      <c r="AH338" s="227"/>
      <c r="AI338" s="227"/>
      <c r="AJ338" s="227"/>
      <c r="AK338" s="227"/>
      <c r="AL338" s="227"/>
      <c r="AM338" s="227"/>
      <c r="AN338" s="227"/>
      <c r="AO338" s="227"/>
      <c r="AP338" s="227"/>
      <c r="AQ338" s="227"/>
      <c r="AR338" s="227"/>
      <c r="AS338" s="227"/>
      <c r="AT338" s="227"/>
      <c r="AU338" s="227"/>
      <c r="AV338" s="227"/>
      <c r="AW338" s="227"/>
      <c r="AX338" s="227"/>
      <c r="AY338" s="227"/>
    </row>
    <row r="339" spans="7:51" s="109" customFormat="1">
      <c r="G339" s="157"/>
      <c r="O339" s="753"/>
      <c r="P339" s="753"/>
      <c r="Q339" s="753"/>
      <c r="R339" s="227"/>
      <c r="S339" s="227"/>
      <c r="T339" s="227"/>
      <c r="U339" s="227"/>
      <c r="V339" s="227"/>
      <c r="W339" s="227"/>
      <c r="X339" s="227"/>
      <c r="Y339" s="227"/>
      <c r="Z339" s="227"/>
      <c r="AA339" s="227"/>
      <c r="AB339" s="227"/>
      <c r="AC339" s="227"/>
      <c r="AD339" s="227"/>
      <c r="AE339" s="227"/>
      <c r="AF339" s="227"/>
      <c r="AG339" s="227"/>
      <c r="AH339" s="227"/>
      <c r="AI339" s="227"/>
      <c r="AJ339" s="227"/>
      <c r="AK339" s="227"/>
      <c r="AL339" s="227"/>
      <c r="AM339" s="227"/>
      <c r="AN339" s="227"/>
      <c r="AO339" s="227"/>
      <c r="AP339" s="227"/>
      <c r="AQ339" s="227"/>
      <c r="AR339" s="227"/>
      <c r="AS339" s="227"/>
      <c r="AT339" s="227"/>
      <c r="AU339" s="227"/>
      <c r="AV339" s="227"/>
      <c r="AW339" s="227"/>
      <c r="AX339" s="227"/>
      <c r="AY339" s="227"/>
    </row>
    <row r="340" spans="7:51" s="109" customFormat="1">
      <c r="G340" s="157"/>
      <c r="O340" s="753"/>
      <c r="P340" s="753"/>
      <c r="Q340" s="753"/>
      <c r="R340" s="227"/>
      <c r="S340" s="227"/>
      <c r="T340" s="227"/>
      <c r="U340" s="227"/>
      <c r="V340" s="227"/>
      <c r="W340" s="227"/>
      <c r="X340" s="227"/>
      <c r="Y340" s="227"/>
      <c r="Z340" s="227"/>
      <c r="AA340" s="227"/>
      <c r="AB340" s="227"/>
      <c r="AC340" s="227"/>
      <c r="AD340" s="227"/>
      <c r="AE340" s="227"/>
      <c r="AF340" s="227"/>
      <c r="AG340" s="227"/>
      <c r="AH340" s="227"/>
      <c r="AI340" s="227"/>
      <c r="AJ340" s="227"/>
      <c r="AK340" s="227"/>
      <c r="AL340" s="227"/>
      <c r="AM340" s="227"/>
      <c r="AN340" s="227"/>
      <c r="AO340" s="227"/>
      <c r="AP340" s="227"/>
      <c r="AQ340" s="227"/>
      <c r="AR340" s="227"/>
      <c r="AS340" s="227"/>
      <c r="AT340" s="227"/>
      <c r="AU340" s="227"/>
      <c r="AV340" s="227"/>
      <c r="AW340" s="227"/>
      <c r="AX340" s="227"/>
      <c r="AY340" s="227"/>
    </row>
    <row r="341" spans="7:51" s="109" customFormat="1">
      <c r="G341" s="157"/>
      <c r="O341" s="753"/>
      <c r="P341" s="753"/>
      <c r="Q341" s="753"/>
      <c r="R341" s="227"/>
      <c r="S341" s="227"/>
      <c r="T341" s="227"/>
      <c r="U341" s="227"/>
      <c r="V341" s="227"/>
      <c r="W341" s="227"/>
      <c r="X341" s="227"/>
      <c r="Y341" s="227"/>
      <c r="Z341" s="227"/>
      <c r="AA341" s="227"/>
      <c r="AB341" s="227"/>
      <c r="AC341" s="227"/>
      <c r="AD341" s="227"/>
      <c r="AE341" s="227"/>
      <c r="AF341" s="227"/>
      <c r="AG341" s="227"/>
      <c r="AH341" s="227"/>
      <c r="AI341" s="227"/>
      <c r="AJ341" s="227"/>
      <c r="AK341" s="227"/>
      <c r="AL341" s="227"/>
      <c r="AM341" s="227"/>
      <c r="AN341" s="227"/>
      <c r="AO341" s="227"/>
      <c r="AP341" s="227"/>
      <c r="AQ341" s="227"/>
      <c r="AR341" s="227"/>
      <c r="AS341" s="227"/>
      <c r="AT341" s="227"/>
      <c r="AU341" s="227"/>
      <c r="AV341" s="227"/>
      <c r="AW341" s="227"/>
      <c r="AX341" s="227"/>
      <c r="AY341" s="227"/>
    </row>
    <row r="342" spans="7:51" s="109" customFormat="1">
      <c r="G342" s="157"/>
      <c r="O342" s="753"/>
      <c r="P342" s="753"/>
      <c r="Q342" s="753"/>
      <c r="R342" s="227"/>
      <c r="S342" s="227"/>
      <c r="T342" s="227"/>
      <c r="U342" s="227"/>
      <c r="V342" s="227"/>
      <c r="W342" s="227"/>
      <c r="X342" s="227"/>
      <c r="Y342" s="227"/>
      <c r="Z342" s="227"/>
      <c r="AA342" s="227"/>
      <c r="AB342" s="227"/>
      <c r="AC342" s="227"/>
      <c r="AD342" s="227"/>
      <c r="AE342" s="227"/>
      <c r="AF342" s="227"/>
      <c r="AG342" s="227"/>
      <c r="AH342" s="227"/>
      <c r="AI342" s="227"/>
      <c r="AJ342" s="227"/>
      <c r="AK342" s="227"/>
      <c r="AL342" s="227"/>
      <c r="AM342" s="227"/>
      <c r="AN342" s="227"/>
      <c r="AO342" s="227"/>
      <c r="AP342" s="227"/>
      <c r="AQ342" s="227"/>
      <c r="AR342" s="227"/>
      <c r="AS342" s="227"/>
      <c r="AT342" s="227"/>
      <c r="AU342" s="227"/>
      <c r="AV342" s="227"/>
      <c r="AW342" s="227"/>
      <c r="AX342" s="227"/>
      <c r="AY342" s="227"/>
    </row>
    <row r="343" spans="7:51" s="109" customFormat="1">
      <c r="G343" s="157"/>
      <c r="O343" s="753"/>
      <c r="P343" s="753"/>
      <c r="Q343" s="753"/>
      <c r="R343" s="227"/>
      <c r="S343" s="227"/>
      <c r="T343" s="227"/>
      <c r="U343" s="227"/>
      <c r="V343" s="227"/>
      <c r="W343" s="227"/>
      <c r="X343" s="227"/>
      <c r="Y343" s="227"/>
      <c r="Z343" s="227"/>
      <c r="AA343" s="227"/>
      <c r="AB343" s="227"/>
      <c r="AC343" s="227"/>
      <c r="AD343" s="227"/>
      <c r="AE343" s="227"/>
      <c r="AF343" s="227"/>
      <c r="AG343" s="227"/>
      <c r="AH343" s="227"/>
      <c r="AI343" s="227"/>
      <c r="AJ343" s="227"/>
      <c r="AK343" s="227"/>
      <c r="AL343" s="227"/>
      <c r="AM343" s="227"/>
      <c r="AN343" s="227"/>
      <c r="AO343" s="227"/>
      <c r="AP343" s="227"/>
      <c r="AQ343" s="227"/>
      <c r="AR343" s="227"/>
      <c r="AS343" s="227"/>
      <c r="AT343" s="227"/>
      <c r="AU343" s="227"/>
      <c r="AV343" s="227"/>
      <c r="AW343" s="227"/>
      <c r="AX343" s="227"/>
      <c r="AY343" s="227"/>
    </row>
    <row r="344" spans="7:51" s="109" customFormat="1">
      <c r="G344" s="157"/>
      <c r="O344" s="753"/>
      <c r="P344" s="753"/>
      <c r="Q344" s="753"/>
      <c r="R344" s="227"/>
      <c r="S344" s="227"/>
      <c r="T344" s="227"/>
      <c r="U344" s="227"/>
      <c r="V344" s="227"/>
      <c r="W344" s="227"/>
      <c r="X344" s="227"/>
      <c r="Y344" s="227"/>
      <c r="Z344" s="227"/>
      <c r="AA344" s="227"/>
      <c r="AB344" s="227"/>
      <c r="AC344" s="227"/>
      <c r="AD344" s="227"/>
      <c r="AE344" s="227"/>
      <c r="AF344" s="227"/>
      <c r="AG344" s="227"/>
      <c r="AH344" s="227"/>
      <c r="AI344" s="227"/>
      <c r="AJ344" s="227"/>
      <c r="AK344" s="227"/>
      <c r="AL344" s="227"/>
      <c r="AM344" s="227"/>
      <c r="AN344" s="227"/>
      <c r="AO344" s="227"/>
      <c r="AP344" s="227"/>
      <c r="AQ344" s="227"/>
      <c r="AR344" s="227"/>
      <c r="AS344" s="227"/>
      <c r="AT344" s="227"/>
      <c r="AU344" s="227"/>
      <c r="AV344" s="227"/>
      <c r="AW344" s="227"/>
      <c r="AX344" s="227"/>
      <c r="AY344" s="227"/>
    </row>
    <row r="345" spans="7:51" s="109" customFormat="1">
      <c r="G345" s="157"/>
      <c r="O345" s="753"/>
      <c r="P345" s="753"/>
      <c r="Q345" s="753"/>
      <c r="R345" s="227"/>
      <c r="S345" s="227"/>
      <c r="T345" s="227"/>
      <c r="U345" s="227"/>
      <c r="V345" s="227"/>
      <c r="W345" s="227"/>
      <c r="X345" s="227"/>
      <c r="Y345" s="227"/>
      <c r="Z345" s="227"/>
      <c r="AA345" s="227"/>
      <c r="AB345" s="227"/>
      <c r="AC345" s="227"/>
      <c r="AD345" s="227"/>
      <c r="AE345" s="227"/>
      <c r="AF345" s="227"/>
      <c r="AG345" s="227"/>
      <c r="AH345" s="227"/>
      <c r="AI345" s="227"/>
      <c r="AJ345" s="227"/>
      <c r="AK345" s="227"/>
      <c r="AL345" s="227"/>
      <c r="AM345" s="227"/>
      <c r="AN345" s="227"/>
      <c r="AO345" s="227"/>
      <c r="AP345" s="227"/>
      <c r="AQ345" s="227"/>
      <c r="AR345" s="227"/>
      <c r="AS345" s="227"/>
      <c r="AT345" s="227"/>
      <c r="AU345" s="227"/>
      <c r="AV345" s="227"/>
      <c r="AW345" s="227"/>
      <c r="AX345" s="227"/>
      <c r="AY345" s="227"/>
    </row>
    <row r="346" spans="7:51" s="109" customFormat="1">
      <c r="G346" s="157"/>
      <c r="O346" s="753"/>
      <c r="P346" s="753"/>
      <c r="Q346" s="753"/>
      <c r="R346" s="227"/>
      <c r="S346" s="227"/>
      <c r="T346" s="227"/>
      <c r="U346" s="227"/>
      <c r="V346" s="227"/>
      <c r="W346" s="227"/>
      <c r="X346" s="227"/>
      <c r="Y346" s="227"/>
      <c r="Z346" s="227"/>
      <c r="AA346" s="227"/>
      <c r="AB346" s="227"/>
      <c r="AC346" s="227"/>
      <c r="AD346" s="227"/>
      <c r="AE346" s="227"/>
      <c r="AF346" s="227"/>
      <c r="AG346" s="227"/>
      <c r="AH346" s="227"/>
      <c r="AI346" s="227"/>
      <c r="AJ346" s="227"/>
      <c r="AK346" s="227"/>
      <c r="AL346" s="227"/>
      <c r="AM346" s="227"/>
      <c r="AN346" s="227"/>
      <c r="AO346" s="227"/>
      <c r="AP346" s="227"/>
      <c r="AQ346" s="227"/>
      <c r="AR346" s="227"/>
      <c r="AS346" s="227"/>
      <c r="AT346" s="227"/>
      <c r="AU346" s="227"/>
      <c r="AV346" s="227"/>
      <c r="AW346" s="227"/>
      <c r="AX346" s="227"/>
      <c r="AY346" s="227"/>
    </row>
    <row r="347" spans="7:51" s="109" customFormat="1">
      <c r="G347" s="157"/>
      <c r="O347" s="753"/>
      <c r="P347" s="753"/>
      <c r="Q347" s="753"/>
      <c r="R347" s="227"/>
      <c r="S347" s="227"/>
      <c r="T347" s="227"/>
      <c r="U347" s="227"/>
      <c r="V347" s="227"/>
      <c r="W347" s="227"/>
      <c r="X347" s="227"/>
      <c r="Y347" s="227"/>
      <c r="Z347" s="227"/>
      <c r="AA347" s="227"/>
      <c r="AB347" s="227"/>
      <c r="AC347" s="227"/>
      <c r="AD347" s="227"/>
      <c r="AE347" s="227"/>
      <c r="AF347" s="227"/>
      <c r="AG347" s="227"/>
      <c r="AH347" s="227"/>
      <c r="AI347" s="227"/>
      <c r="AJ347" s="227"/>
      <c r="AK347" s="227"/>
      <c r="AL347" s="227"/>
      <c r="AM347" s="227"/>
      <c r="AN347" s="227"/>
      <c r="AO347" s="227"/>
      <c r="AP347" s="227"/>
      <c r="AQ347" s="227"/>
      <c r="AR347" s="227"/>
      <c r="AS347" s="227"/>
      <c r="AT347" s="227"/>
      <c r="AU347" s="227"/>
      <c r="AV347" s="227"/>
      <c r="AW347" s="227"/>
      <c r="AX347" s="227"/>
      <c r="AY347" s="227"/>
    </row>
    <row r="348" spans="7:51" s="109" customFormat="1">
      <c r="G348" s="157"/>
      <c r="O348" s="753"/>
      <c r="P348" s="753"/>
      <c r="Q348" s="753"/>
      <c r="R348" s="227"/>
      <c r="S348" s="227"/>
      <c r="T348" s="227"/>
      <c r="U348" s="227"/>
      <c r="V348" s="227"/>
      <c r="W348" s="227"/>
      <c r="X348" s="227"/>
      <c r="Y348" s="227"/>
      <c r="Z348" s="227"/>
      <c r="AA348" s="227"/>
      <c r="AB348" s="227"/>
      <c r="AC348" s="227"/>
      <c r="AD348" s="227"/>
      <c r="AE348" s="227"/>
      <c r="AF348" s="227"/>
      <c r="AG348" s="227"/>
      <c r="AH348" s="227"/>
      <c r="AI348" s="227"/>
      <c r="AJ348" s="227"/>
      <c r="AK348" s="227"/>
      <c r="AL348" s="227"/>
      <c r="AM348" s="227"/>
      <c r="AN348" s="227"/>
      <c r="AO348" s="227"/>
      <c r="AP348" s="227"/>
      <c r="AQ348" s="227"/>
      <c r="AR348" s="227"/>
      <c r="AS348" s="227"/>
      <c r="AT348" s="227"/>
      <c r="AU348" s="227"/>
      <c r="AV348" s="227"/>
      <c r="AW348" s="227"/>
      <c r="AX348" s="227"/>
      <c r="AY348" s="227"/>
    </row>
    <row r="349" spans="7:51" s="109" customFormat="1">
      <c r="G349" s="157"/>
      <c r="O349" s="753"/>
      <c r="P349" s="753"/>
      <c r="Q349" s="753"/>
      <c r="R349" s="227"/>
      <c r="S349" s="227"/>
      <c r="T349" s="227"/>
      <c r="U349" s="227"/>
      <c r="V349" s="227"/>
      <c r="W349" s="227"/>
      <c r="X349" s="227"/>
      <c r="Y349" s="227"/>
      <c r="Z349" s="227"/>
      <c r="AA349" s="227"/>
      <c r="AB349" s="227"/>
      <c r="AC349" s="227"/>
      <c r="AD349" s="227"/>
      <c r="AE349" s="227"/>
      <c r="AF349" s="227"/>
      <c r="AG349" s="227"/>
      <c r="AH349" s="227"/>
      <c r="AI349" s="227"/>
      <c r="AJ349" s="227"/>
      <c r="AK349" s="227"/>
      <c r="AL349" s="227"/>
      <c r="AM349" s="227"/>
      <c r="AN349" s="227"/>
      <c r="AO349" s="227"/>
      <c r="AP349" s="227"/>
      <c r="AQ349" s="227"/>
      <c r="AR349" s="227"/>
      <c r="AS349" s="227"/>
      <c r="AT349" s="227"/>
      <c r="AU349" s="227"/>
      <c r="AV349" s="227"/>
      <c r="AW349" s="227"/>
      <c r="AX349" s="227"/>
      <c r="AY349" s="227"/>
    </row>
    <row r="350" spans="7:51" s="109" customFormat="1">
      <c r="G350" s="157"/>
      <c r="O350" s="753"/>
      <c r="P350" s="753"/>
      <c r="Q350" s="753"/>
      <c r="R350" s="227"/>
      <c r="S350" s="227"/>
      <c r="T350" s="227"/>
      <c r="U350" s="227"/>
      <c r="V350" s="227"/>
      <c r="W350" s="227"/>
      <c r="X350" s="227"/>
      <c r="Y350" s="227"/>
      <c r="Z350" s="227"/>
      <c r="AA350" s="227"/>
      <c r="AB350" s="227"/>
      <c r="AC350" s="227"/>
      <c r="AD350" s="227"/>
      <c r="AE350" s="227"/>
      <c r="AF350" s="227"/>
      <c r="AG350" s="227"/>
      <c r="AH350" s="227"/>
      <c r="AI350" s="227"/>
      <c r="AJ350" s="227"/>
      <c r="AK350" s="227"/>
      <c r="AL350" s="227"/>
      <c r="AM350" s="227"/>
      <c r="AN350" s="227"/>
      <c r="AO350" s="227"/>
      <c r="AP350" s="227"/>
      <c r="AQ350" s="227"/>
      <c r="AR350" s="227"/>
      <c r="AS350" s="227"/>
      <c r="AT350" s="227"/>
      <c r="AU350" s="227"/>
      <c r="AV350" s="227"/>
      <c r="AW350" s="227"/>
      <c r="AX350" s="227"/>
      <c r="AY350" s="227"/>
    </row>
    <row r="351" spans="7:51" s="109" customFormat="1">
      <c r="G351" s="157"/>
      <c r="O351" s="753"/>
      <c r="P351" s="753"/>
      <c r="Q351" s="753"/>
      <c r="R351" s="227"/>
      <c r="S351" s="227"/>
      <c r="T351" s="227"/>
      <c r="U351" s="227"/>
      <c r="V351" s="227"/>
      <c r="W351" s="227"/>
      <c r="X351" s="227"/>
      <c r="Y351" s="227"/>
      <c r="Z351" s="227"/>
      <c r="AA351" s="227"/>
      <c r="AB351" s="227"/>
      <c r="AC351" s="227"/>
      <c r="AD351" s="227"/>
      <c r="AE351" s="227"/>
      <c r="AF351" s="227"/>
      <c r="AG351" s="227"/>
      <c r="AH351" s="227"/>
      <c r="AI351" s="227"/>
      <c r="AJ351" s="227"/>
      <c r="AK351" s="227"/>
      <c r="AL351" s="227"/>
      <c r="AM351" s="227"/>
      <c r="AN351" s="227"/>
      <c r="AO351" s="227"/>
      <c r="AP351" s="227"/>
      <c r="AQ351" s="227"/>
      <c r="AR351" s="227"/>
      <c r="AS351" s="227"/>
      <c r="AT351" s="227"/>
      <c r="AU351" s="227"/>
      <c r="AV351" s="227"/>
      <c r="AW351" s="227"/>
      <c r="AX351" s="227"/>
      <c r="AY351" s="227"/>
    </row>
    <row r="352" spans="7:51" s="109" customFormat="1">
      <c r="G352" s="157"/>
      <c r="O352" s="753"/>
      <c r="P352" s="753"/>
      <c r="Q352" s="753"/>
      <c r="R352" s="227"/>
      <c r="S352" s="227"/>
      <c r="T352" s="227"/>
      <c r="U352" s="227"/>
      <c r="V352" s="227"/>
      <c r="W352" s="227"/>
      <c r="X352" s="227"/>
      <c r="Y352" s="227"/>
      <c r="Z352" s="227"/>
      <c r="AA352" s="227"/>
      <c r="AB352" s="227"/>
      <c r="AC352" s="227"/>
      <c r="AD352" s="227"/>
      <c r="AE352" s="227"/>
      <c r="AF352" s="227"/>
      <c r="AG352" s="227"/>
      <c r="AH352" s="227"/>
      <c r="AI352" s="227"/>
      <c r="AJ352" s="227"/>
      <c r="AK352" s="227"/>
      <c r="AL352" s="227"/>
      <c r="AM352" s="227"/>
      <c r="AN352" s="227"/>
      <c r="AO352" s="227"/>
      <c r="AP352" s="227"/>
      <c r="AQ352" s="227"/>
      <c r="AR352" s="227"/>
      <c r="AS352" s="227"/>
      <c r="AT352" s="227"/>
      <c r="AU352" s="227"/>
      <c r="AV352" s="227"/>
      <c r="AW352" s="227"/>
      <c r="AX352" s="227"/>
      <c r="AY352" s="227"/>
    </row>
    <row r="353" spans="7:51" s="109" customFormat="1">
      <c r="G353" s="157"/>
      <c r="O353" s="753"/>
      <c r="P353" s="753"/>
      <c r="Q353" s="753"/>
      <c r="R353" s="227"/>
      <c r="S353" s="227"/>
      <c r="T353" s="227"/>
      <c r="U353" s="227"/>
      <c r="V353" s="227"/>
      <c r="W353" s="227"/>
      <c r="X353" s="227"/>
      <c r="Y353" s="227"/>
      <c r="Z353" s="227"/>
      <c r="AA353" s="227"/>
      <c r="AB353" s="227"/>
      <c r="AC353" s="227"/>
      <c r="AD353" s="227"/>
      <c r="AE353" s="227"/>
      <c r="AF353" s="227"/>
      <c r="AG353" s="227"/>
      <c r="AH353" s="227"/>
      <c r="AI353" s="227"/>
      <c r="AJ353" s="227"/>
      <c r="AK353" s="227"/>
      <c r="AL353" s="227"/>
      <c r="AM353" s="227"/>
      <c r="AN353" s="227"/>
      <c r="AO353" s="227"/>
      <c r="AP353" s="227"/>
      <c r="AQ353" s="227"/>
      <c r="AR353" s="227"/>
      <c r="AS353" s="227"/>
      <c r="AT353" s="227"/>
      <c r="AU353" s="227"/>
      <c r="AV353" s="227"/>
      <c r="AW353" s="227"/>
      <c r="AX353" s="227"/>
      <c r="AY353" s="227"/>
    </row>
    <row r="354" spans="7:51" s="109" customFormat="1">
      <c r="G354" s="157"/>
      <c r="O354" s="753"/>
      <c r="P354" s="753"/>
      <c r="Q354" s="753"/>
      <c r="R354" s="227"/>
      <c r="S354" s="227"/>
      <c r="T354" s="227"/>
      <c r="U354" s="227"/>
      <c r="V354" s="227"/>
      <c r="W354" s="227"/>
      <c r="X354" s="227"/>
      <c r="Y354" s="227"/>
      <c r="Z354" s="227"/>
      <c r="AA354" s="227"/>
      <c r="AB354" s="227"/>
      <c r="AC354" s="227"/>
      <c r="AD354" s="227"/>
      <c r="AE354" s="227"/>
      <c r="AF354" s="227"/>
      <c r="AG354" s="227"/>
      <c r="AH354" s="227"/>
      <c r="AI354" s="227"/>
      <c r="AJ354" s="227"/>
      <c r="AK354" s="227"/>
      <c r="AL354" s="227"/>
      <c r="AM354" s="227"/>
      <c r="AN354" s="227"/>
      <c r="AO354" s="227"/>
      <c r="AP354" s="227"/>
      <c r="AQ354" s="227"/>
      <c r="AR354" s="227"/>
      <c r="AS354" s="227"/>
      <c r="AT354" s="227"/>
      <c r="AU354" s="227"/>
      <c r="AV354" s="227"/>
      <c r="AW354" s="227"/>
      <c r="AX354" s="227"/>
      <c r="AY354" s="227"/>
    </row>
    <row r="355" spans="7:51" s="109" customFormat="1">
      <c r="G355" s="157"/>
      <c r="O355" s="753"/>
      <c r="P355" s="753"/>
      <c r="Q355" s="753"/>
      <c r="R355" s="227"/>
      <c r="S355" s="227"/>
      <c r="T355" s="227"/>
      <c r="U355" s="227"/>
      <c r="V355" s="227"/>
      <c r="W355" s="227"/>
      <c r="X355" s="227"/>
      <c r="Y355" s="227"/>
      <c r="Z355" s="227"/>
      <c r="AA355" s="227"/>
      <c r="AB355" s="227"/>
      <c r="AC355" s="227"/>
      <c r="AD355" s="227"/>
      <c r="AE355" s="227"/>
      <c r="AF355" s="227"/>
      <c r="AG355" s="227"/>
      <c r="AH355" s="227"/>
      <c r="AI355" s="227"/>
      <c r="AJ355" s="227"/>
      <c r="AK355" s="227"/>
      <c r="AL355" s="227"/>
      <c r="AM355" s="227"/>
      <c r="AN355" s="227"/>
      <c r="AO355" s="227"/>
      <c r="AP355" s="227"/>
      <c r="AQ355" s="227"/>
      <c r="AR355" s="227"/>
      <c r="AS355" s="227"/>
      <c r="AT355" s="227"/>
      <c r="AU355" s="227"/>
      <c r="AV355" s="227"/>
      <c r="AW355" s="227"/>
      <c r="AX355" s="227"/>
      <c r="AY355" s="227"/>
    </row>
    <row r="356" spans="7:51" s="109" customFormat="1">
      <c r="G356" s="157"/>
      <c r="O356" s="753"/>
      <c r="P356" s="753"/>
      <c r="Q356" s="753"/>
      <c r="R356" s="227"/>
      <c r="S356" s="227"/>
      <c r="T356" s="227"/>
      <c r="U356" s="227"/>
      <c r="V356" s="227"/>
      <c r="W356" s="227"/>
      <c r="X356" s="227"/>
      <c r="Y356" s="227"/>
      <c r="Z356" s="227"/>
      <c r="AA356" s="227"/>
      <c r="AB356" s="227"/>
      <c r="AC356" s="227"/>
      <c r="AD356" s="227"/>
      <c r="AE356" s="227"/>
      <c r="AF356" s="227"/>
      <c r="AG356" s="227"/>
      <c r="AH356" s="227"/>
      <c r="AI356" s="227"/>
      <c r="AJ356" s="227"/>
      <c r="AK356" s="227"/>
      <c r="AL356" s="227"/>
      <c r="AM356" s="227"/>
      <c r="AN356" s="227"/>
      <c r="AO356" s="227"/>
      <c r="AP356" s="227"/>
      <c r="AQ356" s="227"/>
      <c r="AR356" s="227"/>
      <c r="AS356" s="227"/>
      <c r="AT356" s="227"/>
      <c r="AU356" s="227"/>
      <c r="AV356" s="227"/>
      <c r="AW356" s="227"/>
      <c r="AX356" s="227"/>
      <c r="AY356" s="227"/>
    </row>
    <row r="357" spans="7:51" s="109" customFormat="1">
      <c r="G357" s="157"/>
      <c r="O357" s="753"/>
      <c r="P357" s="753"/>
      <c r="Q357" s="753"/>
      <c r="R357" s="227"/>
      <c r="S357" s="227"/>
      <c r="T357" s="227"/>
      <c r="U357" s="227"/>
      <c r="V357" s="227"/>
      <c r="W357" s="227"/>
      <c r="X357" s="227"/>
      <c r="Y357" s="227"/>
      <c r="Z357" s="227"/>
      <c r="AA357" s="227"/>
      <c r="AB357" s="227"/>
      <c r="AC357" s="227"/>
      <c r="AD357" s="227"/>
      <c r="AE357" s="227"/>
      <c r="AF357" s="227"/>
      <c r="AG357" s="227"/>
      <c r="AH357" s="227"/>
      <c r="AI357" s="227"/>
      <c r="AJ357" s="227"/>
      <c r="AK357" s="227"/>
      <c r="AL357" s="227"/>
      <c r="AM357" s="227"/>
      <c r="AN357" s="227"/>
      <c r="AO357" s="227"/>
      <c r="AP357" s="227"/>
      <c r="AQ357" s="227"/>
      <c r="AR357" s="227"/>
      <c r="AS357" s="227"/>
      <c r="AT357" s="227"/>
      <c r="AU357" s="227"/>
      <c r="AV357" s="227"/>
      <c r="AW357" s="227"/>
      <c r="AX357" s="227"/>
      <c r="AY357" s="227"/>
    </row>
    <row r="358" spans="7:51" s="109" customFormat="1">
      <c r="G358" s="157"/>
      <c r="O358" s="753"/>
      <c r="P358" s="753"/>
      <c r="Q358" s="753"/>
      <c r="R358" s="227"/>
      <c r="S358" s="227"/>
      <c r="T358" s="227"/>
      <c r="U358" s="227"/>
      <c r="V358" s="227"/>
      <c r="W358" s="227"/>
      <c r="X358" s="227"/>
      <c r="Y358" s="227"/>
      <c r="Z358" s="227"/>
      <c r="AA358" s="227"/>
      <c r="AB358" s="227"/>
      <c r="AC358" s="227"/>
      <c r="AD358" s="227"/>
      <c r="AE358" s="227"/>
      <c r="AF358" s="227"/>
      <c r="AG358" s="227"/>
      <c r="AH358" s="227"/>
      <c r="AI358" s="227"/>
      <c r="AJ358" s="227"/>
      <c r="AK358" s="227"/>
      <c r="AL358" s="227"/>
      <c r="AM358" s="227"/>
      <c r="AN358" s="227"/>
      <c r="AO358" s="227"/>
      <c r="AP358" s="227"/>
      <c r="AQ358" s="227"/>
      <c r="AR358" s="227"/>
      <c r="AS358" s="227"/>
      <c r="AT358" s="227"/>
      <c r="AU358" s="227"/>
      <c r="AV358" s="227"/>
      <c r="AW358" s="227"/>
      <c r="AX358" s="227"/>
      <c r="AY358" s="227"/>
    </row>
    <row r="359" spans="7:51" s="109" customFormat="1">
      <c r="G359" s="157"/>
      <c r="O359" s="753"/>
      <c r="P359" s="753"/>
      <c r="Q359" s="753"/>
      <c r="R359" s="227"/>
      <c r="S359" s="227"/>
      <c r="T359" s="227"/>
      <c r="U359" s="227"/>
      <c r="V359" s="227"/>
      <c r="W359" s="227"/>
      <c r="X359" s="227"/>
      <c r="Y359" s="227"/>
      <c r="Z359" s="227"/>
      <c r="AA359" s="227"/>
      <c r="AB359" s="227"/>
      <c r="AC359" s="227"/>
      <c r="AD359" s="227"/>
      <c r="AE359" s="227"/>
      <c r="AF359" s="227"/>
      <c r="AG359" s="227"/>
      <c r="AH359" s="227"/>
      <c r="AI359" s="227"/>
      <c r="AJ359" s="227"/>
      <c r="AK359" s="227"/>
      <c r="AL359" s="227"/>
      <c r="AM359" s="227"/>
      <c r="AN359" s="227"/>
      <c r="AO359" s="227"/>
      <c r="AP359" s="227"/>
      <c r="AQ359" s="227"/>
      <c r="AR359" s="227"/>
      <c r="AS359" s="227"/>
      <c r="AT359" s="227"/>
      <c r="AU359" s="227"/>
      <c r="AV359" s="227"/>
      <c r="AW359" s="227"/>
      <c r="AX359" s="227"/>
      <c r="AY359" s="227"/>
    </row>
    <row r="360" spans="7:51" s="109" customFormat="1">
      <c r="G360" s="157"/>
      <c r="O360" s="753"/>
      <c r="P360" s="753"/>
      <c r="Q360" s="753"/>
      <c r="R360" s="227"/>
      <c r="S360" s="227"/>
      <c r="T360" s="227"/>
      <c r="U360" s="227"/>
      <c r="V360" s="227"/>
      <c r="W360" s="227"/>
      <c r="X360" s="227"/>
      <c r="Y360" s="227"/>
      <c r="Z360" s="227"/>
      <c r="AA360" s="227"/>
      <c r="AB360" s="227"/>
      <c r="AC360" s="227"/>
      <c r="AD360" s="227"/>
      <c r="AE360" s="227"/>
      <c r="AF360" s="227"/>
      <c r="AG360" s="227"/>
      <c r="AH360" s="227"/>
      <c r="AI360" s="227"/>
      <c r="AJ360" s="227"/>
      <c r="AK360" s="227"/>
      <c r="AL360" s="227"/>
      <c r="AM360" s="227"/>
      <c r="AN360" s="227"/>
      <c r="AO360" s="227"/>
      <c r="AP360" s="227"/>
      <c r="AQ360" s="227"/>
      <c r="AR360" s="227"/>
      <c r="AS360" s="227"/>
      <c r="AT360" s="227"/>
      <c r="AU360" s="227"/>
      <c r="AV360" s="227"/>
      <c r="AW360" s="227"/>
      <c r="AX360" s="227"/>
      <c r="AY360" s="227"/>
    </row>
    <row r="361" spans="7:51" s="109" customFormat="1">
      <c r="G361" s="157"/>
      <c r="O361" s="753"/>
      <c r="P361" s="753"/>
      <c r="Q361" s="753"/>
      <c r="R361" s="227"/>
      <c r="S361" s="227"/>
      <c r="T361" s="227"/>
      <c r="U361" s="227"/>
      <c r="V361" s="227"/>
      <c r="W361" s="227"/>
      <c r="X361" s="227"/>
      <c r="Y361" s="227"/>
      <c r="Z361" s="227"/>
      <c r="AA361" s="227"/>
      <c r="AB361" s="227"/>
      <c r="AC361" s="227"/>
      <c r="AD361" s="227"/>
      <c r="AE361" s="227"/>
      <c r="AF361" s="227"/>
      <c r="AG361" s="227"/>
      <c r="AH361" s="227"/>
      <c r="AI361" s="227"/>
      <c r="AJ361" s="227"/>
      <c r="AK361" s="227"/>
      <c r="AL361" s="227"/>
      <c r="AM361" s="227"/>
      <c r="AN361" s="227"/>
      <c r="AO361" s="227"/>
      <c r="AP361" s="227"/>
      <c r="AQ361" s="227"/>
      <c r="AR361" s="227"/>
      <c r="AS361" s="227"/>
      <c r="AT361" s="227"/>
      <c r="AU361" s="227"/>
      <c r="AV361" s="227"/>
      <c r="AW361" s="227"/>
      <c r="AX361" s="227"/>
      <c r="AY361" s="227"/>
    </row>
    <row r="362" spans="7:51" s="109" customFormat="1">
      <c r="G362" s="157"/>
      <c r="O362" s="753"/>
      <c r="P362" s="753"/>
      <c r="Q362" s="753"/>
      <c r="R362" s="227"/>
      <c r="S362" s="227"/>
      <c r="T362" s="227"/>
      <c r="U362" s="227"/>
      <c r="V362" s="227"/>
      <c r="W362" s="227"/>
      <c r="X362" s="227"/>
      <c r="Y362" s="227"/>
      <c r="Z362" s="227"/>
      <c r="AA362" s="227"/>
      <c r="AB362" s="227"/>
      <c r="AC362" s="227"/>
      <c r="AD362" s="227"/>
      <c r="AE362" s="227"/>
      <c r="AF362" s="227"/>
      <c r="AG362" s="227"/>
      <c r="AH362" s="227"/>
      <c r="AI362" s="227"/>
      <c r="AJ362" s="227"/>
      <c r="AK362" s="227"/>
      <c r="AL362" s="227"/>
      <c r="AM362" s="227"/>
      <c r="AN362" s="227"/>
      <c r="AO362" s="227"/>
      <c r="AP362" s="227"/>
      <c r="AQ362" s="227"/>
      <c r="AR362" s="227"/>
      <c r="AS362" s="227"/>
      <c r="AT362" s="227"/>
      <c r="AU362" s="227"/>
      <c r="AV362" s="227"/>
      <c r="AW362" s="227"/>
      <c r="AX362" s="227"/>
      <c r="AY362" s="227"/>
    </row>
    <row r="363" spans="7:51" s="109" customFormat="1">
      <c r="G363" s="157"/>
      <c r="O363" s="753"/>
      <c r="P363" s="753"/>
      <c r="Q363" s="753"/>
      <c r="R363" s="227"/>
      <c r="S363" s="227"/>
      <c r="T363" s="227"/>
      <c r="U363" s="227"/>
      <c r="V363" s="227"/>
      <c r="W363" s="227"/>
      <c r="X363" s="227"/>
      <c r="Y363" s="227"/>
      <c r="Z363" s="227"/>
      <c r="AA363" s="227"/>
      <c r="AB363" s="227"/>
      <c r="AC363" s="227"/>
      <c r="AD363" s="227"/>
      <c r="AE363" s="227"/>
      <c r="AF363" s="227"/>
      <c r="AG363" s="227"/>
      <c r="AH363" s="227"/>
      <c r="AI363" s="227"/>
      <c r="AJ363" s="227"/>
      <c r="AK363" s="227"/>
      <c r="AL363" s="227"/>
      <c r="AM363" s="227"/>
      <c r="AN363" s="227"/>
      <c r="AO363" s="227"/>
      <c r="AP363" s="227"/>
      <c r="AQ363" s="227"/>
      <c r="AR363" s="227"/>
      <c r="AS363" s="227"/>
      <c r="AT363" s="227"/>
      <c r="AU363" s="227"/>
      <c r="AV363" s="227"/>
      <c r="AW363" s="227"/>
      <c r="AX363" s="227"/>
      <c r="AY363" s="227"/>
    </row>
    <row r="364" spans="7:51" s="109" customFormat="1">
      <c r="G364" s="157"/>
      <c r="O364" s="753"/>
      <c r="P364" s="753"/>
      <c r="Q364" s="753"/>
      <c r="R364" s="227"/>
      <c r="S364" s="227"/>
      <c r="T364" s="227"/>
      <c r="U364" s="227"/>
      <c r="V364" s="227"/>
      <c r="W364" s="227"/>
      <c r="X364" s="227"/>
      <c r="Y364" s="227"/>
      <c r="Z364" s="227"/>
      <c r="AA364" s="227"/>
      <c r="AB364" s="227"/>
      <c r="AC364" s="227"/>
      <c r="AD364" s="227"/>
      <c r="AE364" s="227"/>
      <c r="AF364" s="227"/>
      <c r="AG364" s="227"/>
      <c r="AH364" s="227"/>
      <c r="AI364" s="227"/>
      <c r="AJ364" s="227"/>
      <c r="AK364" s="227"/>
      <c r="AL364" s="227"/>
      <c r="AM364" s="227"/>
      <c r="AN364" s="227"/>
      <c r="AO364" s="227"/>
      <c r="AP364" s="227"/>
      <c r="AQ364" s="227"/>
      <c r="AR364" s="227"/>
      <c r="AS364" s="227"/>
      <c r="AT364" s="227"/>
      <c r="AU364" s="227"/>
      <c r="AV364" s="227"/>
      <c r="AW364" s="227"/>
      <c r="AX364" s="227"/>
      <c r="AY364" s="227"/>
    </row>
    <row r="365" spans="7:51" s="109" customFormat="1">
      <c r="G365" s="157"/>
      <c r="O365" s="753"/>
      <c r="P365" s="753"/>
      <c r="Q365" s="753"/>
      <c r="R365" s="227"/>
      <c r="S365" s="227"/>
      <c r="T365" s="227"/>
      <c r="U365" s="227"/>
      <c r="V365" s="227"/>
      <c r="W365" s="227"/>
      <c r="X365" s="227"/>
      <c r="Y365" s="227"/>
      <c r="Z365" s="227"/>
      <c r="AA365" s="227"/>
      <c r="AB365" s="227"/>
      <c r="AC365" s="227"/>
      <c r="AD365" s="227"/>
      <c r="AE365" s="227"/>
      <c r="AF365" s="227"/>
      <c r="AG365" s="227"/>
      <c r="AH365" s="227"/>
      <c r="AI365" s="227"/>
      <c r="AJ365" s="227"/>
      <c r="AK365" s="227"/>
      <c r="AL365" s="227"/>
      <c r="AM365" s="227"/>
      <c r="AN365" s="227"/>
      <c r="AO365" s="227"/>
      <c r="AP365" s="227"/>
      <c r="AQ365" s="227"/>
      <c r="AR365" s="227"/>
      <c r="AS365" s="227"/>
      <c r="AT365" s="227"/>
      <c r="AU365" s="227"/>
      <c r="AV365" s="227"/>
      <c r="AW365" s="227"/>
      <c r="AX365" s="227"/>
      <c r="AY365" s="227"/>
    </row>
    <row r="366" spans="7:51" s="109" customFormat="1">
      <c r="G366" s="157"/>
      <c r="O366" s="753"/>
      <c r="P366" s="753"/>
      <c r="Q366" s="753"/>
      <c r="R366" s="227"/>
      <c r="S366" s="227"/>
      <c r="T366" s="227"/>
      <c r="U366" s="227"/>
      <c r="V366" s="227"/>
      <c r="W366" s="227"/>
      <c r="X366" s="227"/>
      <c r="Y366" s="227"/>
      <c r="Z366" s="227"/>
      <c r="AA366" s="227"/>
      <c r="AB366" s="227"/>
      <c r="AC366" s="227"/>
      <c r="AD366" s="227"/>
      <c r="AE366" s="227"/>
      <c r="AF366" s="227"/>
      <c r="AG366" s="227"/>
      <c r="AH366" s="227"/>
      <c r="AI366" s="227"/>
      <c r="AJ366" s="227"/>
      <c r="AK366" s="227"/>
      <c r="AL366" s="227"/>
      <c r="AM366" s="227"/>
      <c r="AN366" s="227"/>
      <c r="AO366" s="227"/>
      <c r="AP366" s="227"/>
      <c r="AQ366" s="227"/>
      <c r="AR366" s="227"/>
      <c r="AS366" s="227"/>
      <c r="AT366" s="227"/>
      <c r="AU366" s="227"/>
      <c r="AV366" s="227"/>
      <c r="AW366" s="227"/>
      <c r="AX366" s="227"/>
      <c r="AY366" s="227"/>
    </row>
    <row r="367" spans="7:51" s="109" customFormat="1">
      <c r="G367" s="157"/>
      <c r="O367" s="753"/>
      <c r="P367" s="753"/>
      <c r="Q367" s="753"/>
      <c r="R367" s="227"/>
      <c r="S367" s="227"/>
      <c r="T367" s="227"/>
      <c r="U367" s="227"/>
      <c r="V367" s="227"/>
      <c r="W367" s="227"/>
      <c r="X367" s="227"/>
      <c r="Y367" s="227"/>
      <c r="Z367" s="227"/>
      <c r="AA367" s="227"/>
      <c r="AB367" s="227"/>
      <c r="AC367" s="227"/>
      <c r="AD367" s="227"/>
      <c r="AE367" s="227"/>
      <c r="AF367" s="227"/>
      <c r="AG367" s="227"/>
      <c r="AH367" s="227"/>
      <c r="AI367" s="227"/>
      <c r="AJ367" s="227"/>
      <c r="AK367" s="227"/>
      <c r="AL367" s="227"/>
      <c r="AM367" s="227"/>
      <c r="AN367" s="227"/>
      <c r="AO367" s="227"/>
      <c r="AP367" s="227"/>
      <c r="AQ367" s="227"/>
      <c r="AR367" s="227"/>
      <c r="AS367" s="227"/>
      <c r="AT367" s="227"/>
      <c r="AU367" s="227"/>
      <c r="AV367" s="227"/>
      <c r="AW367" s="227"/>
      <c r="AX367" s="227"/>
      <c r="AY367" s="227"/>
    </row>
    <row r="368" spans="7:51" s="109" customFormat="1">
      <c r="G368" s="157"/>
      <c r="O368" s="753"/>
      <c r="P368" s="753"/>
      <c r="Q368" s="753"/>
      <c r="R368" s="227"/>
      <c r="S368" s="227"/>
      <c r="T368" s="227"/>
      <c r="U368" s="227"/>
      <c r="V368" s="227"/>
      <c r="W368" s="227"/>
      <c r="X368" s="227"/>
      <c r="Y368" s="227"/>
      <c r="Z368" s="227"/>
      <c r="AA368" s="227"/>
      <c r="AB368" s="227"/>
      <c r="AC368" s="227"/>
      <c r="AD368" s="227"/>
      <c r="AE368" s="227"/>
      <c r="AF368" s="227"/>
      <c r="AG368" s="227"/>
      <c r="AH368" s="227"/>
      <c r="AI368" s="227"/>
      <c r="AJ368" s="227"/>
      <c r="AK368" s="227"/>
      <c r="AL368" s="227"/>
      <c r="AM368" s="227"/>
      <c r="AN368" s="227"/>
      <c r="AO368" s="227"/>
      <c r="AP368" s="227"/>
      <c r="AQ368" s="227"/>
      <c r="AR368" s="227"/>
      <c r="AS368" s="227"/>
      <c r="AT368" s="227"/>
      <c r="AU368" s="227"/>
      <c r="AV368" s="227"/>
      <c r="AW368" s="227"/>
      <c r="AX368" s="227"/>
      <c r="AY368" s="227"/>
    </row>
    <row r="369" spans="7:51" s="109" customFormat="1">
      <c r="G369" s="157"/>
      <c r="O369" s="753"/>
      <c r="P369" s="753"/>
      <c r="Q369" s="753"/>
      <c r="R369" s="227"/>
      <c r="S369" s="227"/>
      <c r="T369" s="227"/>
      <c r="U369" s="227"/>
      <c r="V369" s="227"/>
      <c r="W369" s="227"/>
      <c r="X369" s="227"/>
      <c r="Y369" s="227"/>
      <c r="Z369" s="227"/>
      <c r="AA369" s="227"/>
      <c r="AB369" s="227"/>
      <c r="AC369" s="227"/>
      <c r="AD369" s="227"/>
      <c r="AE369" s="227"/>
      <c r="AF369" s="227"/>
      <c r="AG369" s="227"/>
      <c r="AH369" s="227"/>
      <c r="AI369" s="227"/>
      <c r="AJ369" s="227"/>
      <c r="AK369" s="227"/>
      <c r="AL369" s="227"/>
      <c r="AM369" s="227"/>
      <c r="AN369" s="227"/>
      <c r="AO369" s="227"/>
      <c r="AP369" s="227"/>
      <c r="AQ369" s="227"/>
      <c r="AR369" s="227"/>
      <c r="AS369" s="227"/>
      <c r="AT369" s="227"/>
      <c r="AU369" s="227"/>
      <c r="AV369" s="227"/>
      <c r="AW369" s="227"/>
      <c r="AX369" s="227"/>
      <c r="AY369" s="227"/>
    </row>
    <row r="370" spans="7:51" s="109" customFormat="1">
      <c r="G370" s="157"/>
      <c r="O370" s="753"/>
      <c r="P370" s="753"/>
      <c r="Q370" s="753"/>
      <c r="R370" s="227"/>
      <c r="S370" s="227"/>
      <c r="T370" s="227"/>
      <c r="U370" s="227"/>
      <c r="V370" s="227"/>
      <c r="W370" s="227"/>
      <c r="X370" s="227"/>
      <c r="Y370" s="227"/>
      <c r="Z370" s="227"/>
      <c r="AA370" s="227"/>
      <c r="AB370" s="227"/>
      <c r="AC370" s="227"/>
      <c r="AD370" s="227"/>
      <c r="AE370" s="227"/>
      <c r="AF370" s="227"/>
      <c r="AG370" s="227"/>
      <c r="AH370" s="227"/>
      <c r="AI370" s="227"/>
      <c r="AJ370" s="227"/>
      <c r="AK370" s="227"/>
      <c r="AL370" s="227"/>
      <c r="AM370" s="227"/>
      <c r="AN370" s="227"/>
      <c r="AO370" s="227"/>
      <c r="AP370" s="227"/>
      <c r="AQ370" s="227"/>
      <c r="AR370" s="227"/>
      <c r="AS370" s="227"/>
      <c r="AT370" s="227"/>
      <c r="AU370" s="227"/>
      <c r="AV370" s="227"/>
      <c r="AW370" s="227"/>
      <c r="AX370" s="227"/>
      <c r="AY370" s="227"/>
    </row>
    <row r="371" spans="7:51" s="109" customFormat="1">
      <c r="G371" s="157"/>
      <c r="O371" s="753"/>
      <c r="P371" s="753"/>
      <c r="Q371" s="753"/>
      <c r="R371" s="227"/>
      <c r="S371" s="227"/>
      <c r="T371" s="227"/>
      <c r="U371" s="227"/>
      <c r="V371" s="227"/>
      <c r="W371" s="227"/>
      <c r="X371" s="227"/>
      <c r="Y371" s="227"/>
      <c r="Z371" s="227"/>
      <c r="AA371" s="227"/>
      <c r="AB371" s="227"/>
      <c r="AC371" s="227"/>
      <c r="AD371" s="227"/>
      <c r="AE371" s="227"/>
      <c r="AF371" s="227"/>
      <c r="AG371" s="227"/>
      <c r="AH371" s="227"/>
      <c r="AI371" s="227"/>
      <c r="AJ371" s="227"/>
      <c r="AK371" s="227"/>
      <c r="AL371" s="227"/>
      <c r="AM371" s="227"/>
      <c r="AN371" s="227"/>
      <c r="AO371" s="227"/>
      <c r="AP371" s="227"/>
      <c r="AQ371" s="227"/>
      <c r="AR371" s="227"/>
      <c r="AS371" s="227"/>
      <c r="AT371" s="227"/>
      <c r="AU371" s="227"/>
      <c r="AV371" s="227"/>
      <c r="AW371" s="227"/>
      <c r="AX371" s="227"/>
      <c r="AY371" s="227"/>
    </row>
    <row r="372" spans="7:51" s="109" customFormat="1">
      <c r="G372" s="157"/>
      <c r="L372" s="109">
        <v>261875032.60999998</v>
      </c>
      <c r="O372" s="753"/>
      <c r="P372" s="753"/>
      <c r="Q372" s="753"/>
      <c r="R372" s="227"/>
      <c r="S372" s="227"/>
      <c r="T372" s="227"/>
      <c r="U372" s="227"/>
      <c r="V372" s="227"/>
      <c r="W372" s="227"/>
      <c r="X372" s="227"/>
      <c r="Y372" s="227"/>
      <c r="Z372" s="227"/>
      <c r="AA372" s="227"/>
      <c r="AB372" s="227"/>
      <c r="AC372" s="227"/>
      <c r="AD372" s="227"/>
      <c r="AE372" s="227"/>
      <c r="AF372" s="227"/>
      <c r="AG372" s="227"/>
      <c r="AH372" s="227"/>
      <c r="AI372" s="227"/>
      <c r="AJ372" s="227"/>
      <c r="AK372" s="227"/>
      <c r="AL372" s="227"/>
      <c r="AM372" s="227"/>
      <c r="AN372" s="227"/>
      <c r="AO372" s="227"/>
      <c r="AP372" s="227"/>
      <c r="AQ372" s="227"/>
      <c r="AR372" s="227"/>
      <c r="AS372" s="227"/>
      <c r="AT372" s="227"/>
      <c r="AU372" s="227"/>
      <c r="AV372" s="227"/>
      <c r="AW372" s="227"/>
      <c r="AX372" s="227"/>
      <c r="AY372" s="227"/>
    </row>
    <row r="373" spans="7:51" s="109" customFormat="1">
      <c r="G373" s="157"/>
      <c r="O373" s="753"/>
      <c r="P373" s="753"/>
      <c r="Q373" s="753"/>
      <c r="R373" s="227"/>
      <c r="S373" s="227"/>
      <c r="T373" s="227"/>
      <c r="U373" s="227"/>
      <c r="V373" s="227"/>
      <c r="W373" s="227"/>
      <c r="X373" s="227"/>
      <c r="Y373" s="227"/>
      <c r="Z373" s="227"/>
      <c r="AA373" s="227"/>
      <c r="AB373" s="227"/>
      <c r="AC373" s="227"/>
      <c r="AD373" s="227"/>
      <c r="AE373" s="227"/>
      <c r="AF373" s="227"/>
      <c r="AG373" s="227"/>
      <c r="AH373" s="227"/>
      <c r="AI373" s="227"/>
      <c r="AJ373" s="227"/>
      <c r="AK373" s="227"/>
      <c r="AL373" s="227"/>
      <c r="AM373" s="227"/>
      <c r="AN373" s="227"/>
      <c r="AO373" s="227"/>
      <c r="AP373" s="227"/>
      <c r="AQ373" s="227"/>
      <c r="AR373" s="227"/>
      <c r="AS373" s="227"/>
      <c r="AT373" s="227"/>
      <c r="AU373" s="227"/>
      <c r="AV373" s="227"/>
      <c r="AW373" s="227"/>
      <c r="AX373" s="227"/>
      <c r="AY373" s="227"/>
    </row>
    <row r="374" spans="7:51" s="109" customFormat="1">
      <c r="G374" s="157"/>
      <c r="O374" s="753"/>
      <c r="P374" s="753"/>
      <c r="Q374" s="753"/>
      <c r="R374" s="227"/>
      <c r="S374" s="227"/>
      <c r="T374" s="227"/>
      <c r="U374" s="227"/>
      <c r="V374" s="227"/>
      <c r="W374" s="227"/>
      <c r="X374" s="227"/>
      <c r="Y374" s="227"/>
      <c r="Z374" s="227"/>
      <c r="AA374" s="227"/>
      <c r="AB374" s="227"/>
      <c r="AC374" s="227"/>
      <c r="AD374" s="227"/>
      <c r="AE374" s="227"/>
      <c r="AF374" s="227"/>
      <c r="AG374" s="227"/>
      <c r="AH374" s="227"/>
      <c r="AI374" s="227"/>
      <c r="AJ374" s="227"/>
      <c r="AK374" s="227"/>
      <c r="AL374" s="227"/>
      <c r="AM374" s="227"/>
      <c r="AN374" s="227"/>
      <c r="AO374" s="227"/>
      <c r="AP374" s="227"/>
      <c r="AQ374" s="227"/>
      <c r="AR374" s="227"/>
      <c r="AS374" s="227"/>
      <c r="AT374" s="227"/>
      <c r="AU374" s="227"/>
      <c r="AV374" s="227"/>
      <c r="AW374" s="227"/>
      <c r="AX374" s="227"/>
      <c r="AY374" s="227"/>
    </row>
    <row r="375" spans="7:51" s="109" customFormat="1">
      <c r="G375" s="157"/>
      <c r="O375" s="753"/>
      <c r="P375" s="753"/>
      <c r="Q375" s="753"/>
      <c r="R375" s="227"/>
      <c r="S375" s="227"/>
      <c r="T375" s="227"/>
      <c r="U375" s="227"/>
      <c r="V375" s="227"/>
      <c r="W375" s="227"/>
      <c r="X375" s="227"/>
      <c r="Y375" s="227"/>
      <c r="Z375" s="227"/>
      <c r="AA375" s="227"/>
      <c r="AB375" s="227"/>
      <c r="AC375" s="227"/>
      <c r="AD375" s="227"/>
      <c r="AE375" s="227"/>
      <c r="AF375" s="227"/>
      <c r="AG375" s="227"/>
      <c r="AH375" s="227"/>
      <c r="AI375" s="227"/>
      <c r="AJ375" s="227"/>
      <c r="AK375" s="227"/>
      <c r="AL375" s="227"/>
      <c r="AM375" s="227"/>
      <c r="AN375" s="227"/>
      <c r="AO375" s="227"/>
      <c r="AP375" s="227"/>
      <c r="AQ375" s="227"/>
      <c r="AR375" s="227"/>
      <c r="AS375" s="227"/>
      <c r="AT375" s="227"/>
      <c r="AU375" s="227"/>
      <c r="AV375" s="227"/>
      <c r="AW375" s="227"/>
      <c r="AX375" s="227"/>
      <c r="AY375" s="227"/>
    </row>
    <row r="376" spans="7:51" s="109" customFormat="1">
      <c r="G376" s="157"/>
      <c r="O376" s="753"/>
      <c r="P376" s="753"/>
      <c r="Q376" s="753"/>
      <c r="R376" s="227"/>
      <c r="S376" s="227"/>
      <c r="T376" s="227"/>
      <c r="U376" s="227"/>
      <c r="V376" s="227"/>
      <c r="W376" s="227"/>
      <c r="X376" s="227"/>
      <c r="Y376" s="227"/>
      <c r="Z376" s="227"/>
      <c r="AA376" s="227"/>
      <c r="AB376" s="227"/>
      <c r="AC376" s="227"/>
      <c r="AD376" s="227"/>
      <c r="AE376" s="227"/>
      <c r="AF376" s="227"/>
      <c r="AG376" s="227"/>
      <c r="AH376" s="227"/>
      <c r="AI376" s="227"/>
      <c r="AJ376" s="227"/>
      <c r="AK376" s="227"/>
      <c r="AL376" s="227"/>
      <c r="AM376" s="227"/>
      <c r="AN376" s="227"/>
      <c r="AO376" s="227"/>
      <c r="AP376" s="227"/>
      <c r="AQ376" s="227"/>
      <c r="AR376" s="227"/>
      <c r="AS376" s="227"/>
      <c r="AT376" s="227"/>
      <c r="AU376" s="227"/>
      <c r="AV376" s="227"/>
      <c r="AW376" s="227"/>
      <c r="AX376" s="227"/>
      <c r="AY376" s="227"/>
    </row>
    <row r="377" spans="7:51" s="109" customFormat="1">
      <c r="G377" s="157"/>
      <c r="O377" s="753"/>
      <c r="P377" s="753"/>
      <c r="Q377" s="753"/>
      <c r="R377" s="227"/>
      <c r="S377" s="227"/>
      <c r="T377" s="227"/>
      <c r="U377" s="227"/>
      <c r="V377" s="227"/>
      <c r="W377" s="227"/>
      <c r="X377" s="227"/>
      <c r="Y377" s="227"/>
      <c r="Z377" s="227"/>
      <c r="AA377" s="227"/>
      <c r="AB377" s="227"/>
      <c r="AC377" s="227"/>
      <c r="AD377" s="227"/>
      <c r="AE377" s="227"/>
      <c r="AF377" s="227"/>
      <c r="AG377" s="227"/>
      <c r="AH377" s="227"/>
      <c r="AI377" s="227"/>
      <c r="AJ377" s="227"/>
      <c r="AK377" s="227"/>
      <c r="AL377" s="227"/>
      <c r="AM377" s="227"/>
      <c r="AN377" s="227"/>
      <c r="AO377" s="227"/>
      <c r="AP377" s="227"/>
      <c r="AQ377" s="227"/>
      <c r="AR377" s="227"/>
      <c r="AS377" s="227"/>
      <c r="AT377" s="227"/>
      <c r="AU377" s="227"/>
      <c r="AV377" s="227"/>
      <c r="AW377" s="227"/>
      <c r="AX377" s="227"/>
      <c r="AY377" s="227"/>
    </row>
    <row r="378" spans="7:51" s="109" customFormat="1">
      <c r="G378" s="157"/>
      <c r="O378" s="753"/>
      <c r="P378" s="753"/>
      <c r="Q378" s="753"/>
      <c r="R378" s="227"/>
      <c r="S378" s="227"/>
      <c r="T378" s="227"/>
      <c r="U378" s="227"/>
      <c r="V378" s="227"/>
      <c r="W378" s="227"/>
      <c r="X378" s="227"/>
      <c r="Y378" s="227"/>
      <c r="Z378" s="227"/>
      <c r="AA378" s="227"/>
      <c r="AB378" s="227"/>
      <c r="AC378" s="227"/>
      <c r="AD378" s="227"/>
      <c r="AE378" s="227"/>
      <c r="AF378" s="227"/>
      <c r="AG378" s="227"/>
      <c r="AH378" s="227"/>
      <c r="AI378" s="227"/>
      <c r="AJ378" s="227"/>
      <c r="AK378" s="227"/>
      <c r="AL378" s="227"/>
      <c r="AM378" s="227"/>
      <c r="AN378" s="227"/>
      <c r="AO378" s="227"/>
      <c r="AP378" s="227"/>
      <c r="AQ378" s="227"/>
      <c r="AR378" s="227"/>
      <c r="AS378" s="227"/>
      <c r="AT378" s="227"/>
      <c r="AU378" s="227"/>
      <c r="AV378" s="227"/>
      <c r="AW378" s="227"/>
      <c r="AX378" s="227"/>
      <c r="AY378" s="227"/>
    </row>
    <row r="379" spans="7:51" s="109" customFormat="1">
      <c r="G379" s="157"/>
      <c r="O379" s="753"/>
      <c r="P379" s="753"/>
      <c r="Q379" s="753"/>
      <c r="R379" s="227"/>
      <c r="S379" s="227"/>
      <c r="T379" s="227"/>
      <c r="U379" s="227"/>
      <c r="V379" s="227"/>
      <c r="W379" s="227"/>
      <c r="X379" s="227"/>
      <c r="Y379" s="227"/>
      <c r="Z379" s="227"/>
      <c r="AA379" s="227"/>
      <c r="AB379" s="227"/>
      <c r="AC379" s="227"/>
      <c r="AD379" s="227"/>
      <c r="AE379" s="227"/>
      <c r="AF379" s="227"/>
      <c r="AG379" s="227"/>
      <c r="AH379" s="227"/>
      <c r="AI379" s="227"/>
      <c r="AJ379" s="227"/>
      <c r="AK379" s="227"/>
      <c r="AL379" s="227"/>
      <c r="AM379" s="227"/>
      <c r="AN379" s="227"/>
      <c r="AO379" s="227"/>
      <c r="AP379" s="227"/>
      <c r="AQ379" s="227"/>
      <c r="AR379" s="227"/>
      <c r="AS379" s="227"/>
      <c r="AT379" s="227"/>
      <c r="AU379" s="227"/>
      <c r="AV379" s="227"/>
      <c r="AW379" s="227"/>
      <c r="AX379" s="227"/>
      <c r="AY379" s="227"/>
    </row>
    <row r="380" spans="7:51" s="109" customFormat="1">
      <c r="G380" s="157"/>
      <c r="O380" s="753"/>
      <c r="P380" s="753"/>
      <c r="Q380" s="753"/>
      <c r="R380" s="227"/>
      <c r="S380" s="227"/>
      <c r="T380" s="227"/>
      <c r="U380" s="227"/>
      <c r="V380" s="227"/>
      <c r="W380" s="227"/>
      <c r="X380" s="227"/>
      <c r="Y380" s="227"/>
      <c r="Z380" s="227"/>
      <c r="AA380" s="227"/>
      <c r="AB380" s="227"/>
      <c r="AC380" s="227"/>
      <c r="AD380" s="227"/>
      <c r="AE380" s="227"/>
      <c r="AF380" s="227"/>
      <c r="AG380" s="227"/>
      <c r="AH380" s="227"/>
      <c r="AI380" s="227"/>
      <c r="AJ380" s="227"/>
      <c r="AK380" s="227"/>
      <c r="AL380" s="227"/>
      <c r="AM380" s="227"/>
      <c r="AN380" s="227"/>
      <c r="AO380" s="227"/>
      <c r="AP380" s="227"/>
      <c r="AQ380" s="227"/>
      <c r="AR380" s="227"/>
      <c r="AS380" s="227"/>
      <c r="AT380" s="227"/>
      <c r="AU380" s="227"/>
      <c r="AV380" s="227"/>
      <c r="AW380" s="227"/>
      <c r="AX380" s="227"/>
      <c r="AY380" s="227"/>
    </row>
    <row r="381" spans="7:51" s="109" customFormat="1">
      <c r="G381" s="157"/>
      <c r="O381" s="753"/>
      <c r="P381" s="753"/>
      <c r="Q381" s="753"/>
      <c r="R381" s="227"/>
      <c r="S381" s="227"/>
      <c r="T381" s="227"/>
      <c r="U381" s="227"/>
      <c r="V381" s="227"/>
      <c r="W381" s="227"/>
      <c r="X381" s="227"/>
      <c r="Y381" s="227"/>
      <c r="Z381" s="227"/>
      <c r="AA381" s="227"/>
      <c r="AB381" s="227"/>
      <c r="AC381" s="227"/>
      <c r="AD381" s="227"/>
      <c r="AE381" s="227"/>
      <c r="AF381" s="227"/>
      <c r="AG381" s="227"/>
      <c r="AH381" s="227"/>
      <c r="AI381" s="227"/>
      <c r="AJ381" s="227"/>
      <c r="AK381" s="227"/>
      <c r="AL381" s="227"/>
      <c r="AM381" s="227"/>
      <c r="AN381" s="227"/>
      <c r="AO381" s="227"/>
      <c r="AP381" s="227"/>
      <c r="AQ381" s="227"/>
      <c r="AR381" s="227"/>
      <c r="AS381" s="227"/>
      <c r="AT381" s="227"/>
      <c r="AU381" s="227"/>
      <c r="AV381" s="227"/>
      <c r="AW381" s="227"/>
      <c r="AX381" s="227"/>
      <c r="AY381" s="227"/>
    </row>
    <row r="382" spans="7:51" s="109" customFormat="1">
      <c r="G382" s="157"/>
      <c r="O382" s="753"/>
      <c r="P382" s="753"/>
      <c r="Q382" s="753"/>
      <c r="R382" s="227"/>
      <c r="S382" s="227"/>
      <c r="T382" s="227"/>
      <c r="U382" s="227"/>
      <c r="V382" s="227"/>
      <c r="W382" s="227"/>
      <c r="X382" s="227"/>
      <c r="Y382" s="227"/>
      <c r="Z382" s="227"/>
      <c r="AA382" s="227"/>
      <c r="AB382" s="227"/>
      <c r="AC382" s="227"/>
      <c r="AD382" s="227"/>
      <c r="AE382" s="227"/>
      <c r="AF382" s="227"/>
      <c r="AG382" s="227"/>
      <c r="AH382" s="227"/>
      <c r="AI382" s="227"/>
      <c r="AJ382" s="227"/>
      <c r="AK382" s="227"/>
      <c r="AL382" s="227"/>
      <c r="AM382" s="227"/>
      <c r="AN382" s="227"/>
      <c r="AO382" s="227"/>
      <c r="AP382" s="227"/>
      <c r="AQ382" s="227"/>
      <c r="AR382" s="227"/>
      <c r="AS382" s="227"/>
      <c r="AT382" s="227"/>
      <c r="AU382" s="227"/>
      <c r="AV382" s="227"/>
      <c r="AW382" s="227"/>
      <c r="AX382" s="227"/>
      <c r="AY382" s="227"/>
    </row>
    <row r="383" spans="7:51" s="109" customFormat="1">
      <c r="G383" s="157"/>
      <c r="O383" s="753"/>
      <c r="P383" s="753"/>
      <c r="Q383" s="753"/>
      <c r="R383" s="227"/>
      <c r="S383" s="227"/>
      <c r="T383" s="227"/>
      <c r="U383" s="227"/>
      <c r="V383" s="227"/>
      <c r="W383" s="227"/>
      <c r="X383" s="227"/>
      <c r="Y383" s="227"/>
      <c r="Z383" s="227"/>
      <c r="AA383" s="227"/>
      <c r="AB383" s="227"/>
      <c r="AC383" s="227"/>
      <c r="AD383" s="227"/>
      <c r="AE383" s="227"/>
      <c r="AF383" s="227"/>
      <c r="AG383" s="227"/>
      <c r="AH383" s="227"/>
      <c r="AI383" s="227"/>
      <c r="AJ383" s="227"/>
      <c r="AK383" s="227"/>
      <c r="AL383" s="227"/>
      <c r="AM383" s="227"/>
      <c r="AN383" s="227"/>
      <c r="AO383" s="227"/>
      <c r="AP383" s="227"/>
      <c r="AQ383" s="227"/>
      <c r="AR383" s="227"/>
      <c r="AS383" s="227"/>
      <c r="AT383" s="227"/>
      <c r="AU383" s="227"/>
      <c r="AV383" s="227"/>
      <c r="AW383" s="227"/>
      <c r="AX383" s="227"/>
      <c r="AY383" s="227"/>
    </row>
    <row r="384" spans="7:51" s="109" customFormat="1">
      <c r="G384" s="157"/>
      <c r="O384" s="753"/>
      <c r="P384" s="753"/>
      <c r="Q384" s="753"/>
      <c r="R384" s="227"/>
      <c r="S384" s="227"/>
      <c r="T384" s="227"/>
      <c r="U384" s="227"/>
      <c r="V384" s="227"/>
      <c r="W384" s="227"/>
      <c r="X384" s="227"/>
      <c r="Y384" s="227"/>
      <c r="Z384" s="227"/>
      <c r="AA384" s="227"/>
      <c r="AB384" s="227"/>
      <c r="AC384" s="227"/>
      <c r="AD384" s="227"/>
      <c r="AE384" s="227"/>
      <c r="AF384" s="227"/>
      <c r="AG384" s="227"/>
      <c r="AH384" s="227"/>
      <c r="AI384" s="227"/>
      <c r="AJ384" s="227"/>
      <c r="AK384" s="227"/>
      <c r="AL384" s="227"/>
      <c r="AM384" s="227"/>
      <c r="AN384" s="227"/>
      <c r="AO384" s="227"/>
      <c r="AP384" s="227"/>
      <c r="AQ384" s="227"/>
      <c r="AR384" s="227"/>
      <c r="AS384" s="227"/>
      <c r="AT384" s="227"/>
      <c r="AU384" s="227"/>
      <c r="AV384" s="227"/>
      <c r="AW384" s="227"/>
      <c r="AX384" s="227"/>
      <c r="AY384" s="227"/>
    </row>
    <row r="385" spans="7:51" s="109" customFormat="1">
      <c r="G385" s="157"/>
      <c r="O385" s="753"/>
      <c r="P385" s="753"/>
      <c r="Q385" s="753"/>
      <c r="R385" s="227"/>
      <c r="S385" s="227"/>
      <c r="T385" s="227"/>
      <c r="U385" s="227"/>
      <c r="V385" s="227"/>
      <c r="W385" s="227"/>
      <c r="X385" s="227"/>
      <c r="Y385" s="227"/>
      <c r="Z385" s="227"/>
      <c r="AA385" s="227"/>
      <c r="AB385" s="227"/>
      <c r="AC385" s="227"/>
      <c r="AD385" s="227"/>
      <c r="AE385" s="227"/>
      <c r="AF385" s="227"/>
      <c r="AG385" s="227"/>
      <c r="AH385" s="227"/>
      <c r="AI385" s="227"/>
      <c r="AJ385" s="227"/>
      <c r="AK385" s="227"/>
      <c r="AL385" s="227"/>
      <c r="AM385" s="227"/>
      <c r="AN385" s="227"/>
      <c r="AO385" s="227"/>
      <c r="AP385" s="227"/>
      <c r="AQ385" s="227"/>
      <c r="AR385" s="227"/>
      <c r="AS385" s="227"/>
      <c r="AT385" s="227"/>
      <c r="AU385" s="227"/>
      <c r="AV385" s="227"/>
      <c r="AW385" s="227"/>
      <c r="AX385" s="227"/>
      <c r="AY385" s="227"/>
    </row>
    <row r="386" spans="7:51" s="109" customFormat="1">
      <c r="G386" s="157"/>
      <c r="O386" s="753"/>
      <c r="P386" s="753"/>
      <c r="Q386" s="753"/>
      <c r="R386" s="227"/>
      <c r="S386" s="227"/>
      <c r="T386" s="227"/>
      <c r="U386" s="227"/>
      <c r="V386" s="227"/>
      <c r="W386" s="227"/>
      <c r="X386" s="227"/>
      <c r="Y386" s="227"/>
      <c r="Z386" s="227"/>
      <c r="AA386" s="227"/>
      <c r="AB386" s="227"/>
      <c r="AC386" s="227"/>
      <c r="AD386" s="227"/>
      <c r="AE386" s="227"/>
      <c r="AF386" s="227"/>
      <c r="AG386" s="227"/>
      <c r="AH386" s="227"/>
      <c r="AI386" s="227"/>
      <c r="AJ386" s="227"/>
      <c r="AK386" s="227"/>
      <c r="AL386" s="227"/>
      <c r="AM386" s="227"/>
      <c r="AN386" s="227"/>
      <c r="AO386" s="227"/>
      <c r="AP386" s="227"/>
      <c r="AQ386" s="227"/>
      <c r="AR386" s="227"/>
      <c r="AS386" s="227"/>
      <c r="AT386" s="227"/>
      <c r="AU386" s="227"/>
      <c r="AV386" s="227"/>
      <c r="AW386" s="227"/>
      <c r="AX386" s="227"/>
      <c r="AY386" s="227"/>
    </row>
    <row r="387" spans="7:51" s="109" customFormat="1">
      <c r="G387" s="157"/>
      <c r="O387" s="753"/>
      <c r="P387" s="753"/>
      <c r="Q387" s="753"/>
      <c r="R387" s="227"/>
      <c r="S387" s="227"/>
      <c r="T387" s="227"/>
      <c r="U387" s="227"/>
      <c r="V387" s="227"/>
      <c r="W387" s="227"/>
      <c r="X387" s="227"/>
      <c r="Y387" s="227"/>
      <c r="Z387" s="227"/>
      <c r="AA387" s="227"/>
      <c r="AB387" s="227"/>
      <c r="AC387" s="227"/>
      <c r="AD387" s="227"/>
      <c r="AE387" s="227"/>
      <c r="AF387" s="227"/>
      <c r="AG387" s="227"/>
      <c r="AH387" s="227"/>
      <c r="AI387" s="227"/>
      <c r="AJ387" s="227"/>
      <c r="AK387" s="227"/>
      <c r="AL387" s="227"/>
      <c r="AM387" s="227"/>
      <c r="AN387" s="227"/>
      <c r="AO387" s="227"/>
      <c r="AP387" s="227"/>
      <c r="AQ387" s="227"/>
      <c r="AR387" s="227"/>
      <c r="AS387" s="227"/>
      <c r="AT387" s="227"/>
      <c r="AU387" s="227"/>
      <c r="AV387" s="227"/>
      <c r="AW387" s="227"/>
      <c r="AX387" s="227"/>
      <c r="AY387" s="227"/>
    </row>
    <row r="388" spans="7:51" s="109" customFormat="1">
      <c r="G388" s="157"/>
      <c r="O388" s="753"/>
      <c r="P388" s="753"/>
      <c r="Q388" s="753"/>
      <c r="R388" s="227"/>
      <c r="S388" s="227"/>
      <c r="T388" s="227"/>
      <c r="U388" s="227"/>
      <c r="V388" s="227"/>
      <c r="W388" s="227"/>
      <c r="X388" s="227"/>
      <c r="Y388" s="227"/>
      <c r="Z388" s="227"/>
      <c r="AA388" s="227"/>
      <c r="AB388" s="227"/>
      <c r="AC388" s="227"/>
      <c r="AD388" s="227"/>
      <c r="AE388" s="227"/>
      <c r="AF388" s="227"/>
      <c r="AG388" s="227"/>
      <c r="AH388" s="227"/>
      <c r="AI388" s="227"/>
      <c r="AJ388" s="227"/>
      <c r="AK388" s="227"/>
      <c r="AL388" s="227"/>
      <c r="AM388" s="227"/>
      <c r="AN388" s="227"/>
      <c r="AO388" s="227"/>
      <c r="AP388" s="227"/>
      <c r="AQ388" s="227"/>
      <c r="AR388" s="227"/>
      <c r="AS388" s="227"/>
      <c r="AT388" s="227"/>
      <c r="AU388" s="227"/>
      <c r="AV388" s="227"/>
      <c r="AW388" s="227"/>
      <c r="AX388" s="227"/>
      <c r="AY388" s="227"/>
    </row>
    <row r="389" spans="7:51" s="109" customFormat="1">
      <c r="G389" s="157"/>
      <c r="O389" s="753"/>
      <c r="P389" s="753"/>
      <c r="Q389" s="753"/>
      <c r="R389" s="227"/>
      <c r="S389" s="227"/>
      <c r="T389" s="227"/>
      <c r="U389" s="227"/>
      <c r="V389" s="227"/>
      <c r="W389" s="227"/>
      <c r="X389" s="227"/>
      <c r="Y389" s="227"/>
      <c r="Z389" s="227"/>
      <c r="AA389" s="227"/>
      <c r="AB389" s="227"/>
      <c r="AC389" s="227"/>
      <c r="AD389" s="227"/>
      <c r="AE389" s="227"/>
      <c r="AF389" s="227"/>
      <c r="AG389" s="227"/>
      <c r="AH389" s="227"/>
      <c r="AI389" s="227"/>
      <c r="AJ389" s="227"/>
      <c r="AK389" s="227"/>
      <c r="AL389" s="227"/>
      <c r="AM389" s="227"/>
      <c r="AN389" s="227"/>
      <c r="AO389" s="227"/>
      <c r="AP389" s="227"/>
      <c r="AQ389" s="227"/>
      <c r="AR389" s="227"/>
      <c r="AS389" s="227"/>
      <c r="AT389" s="227"/>
      <c r="AU389" s="227"/>
      <c r="AV389" s="227"/>
      <c r="AW389" s="227"/>
      <c r="AX389" s="227"/>
      <c r="AY389" s="227"/>
    </row>
    <row r="390" spans="7:51" s="109" customFormat="1">
      <c r="G390" s="157"/>
      <c r="O390" s="753"/>
      <c r="P390" s="753"/>
      <c r="Q390" s="753"/>
      <c r="R390" s="227"/>
      <c r="S390" s="227"/>
      <c r="T390" s="227"/>
      <c r="U390" s="227"/>
      <c r="V390" s="227"/>
      <c r="W390" s="227"/>
      <c r="X390" s="227"/>
      <c r="Y390" s="227"/>
      <c r="Z390" s="227"/>
      <c r="AA390" s="227"/>
      <c r="AB390" s="227"/>
      <c r="AC390" s="227"/>
      <c r="AD390" s="227"/>
      <c r="AE390" s="227"/>
      <c r="AF390" s="227"/>
      <c r="AG390" s="227"/>
      <c r="AH390" s="227"/>
      <c r="AI390" s="227"/>
      <c r="AJ390" s="227"/>
      <c r="AK390" s="227"/>
      <c r="AL390" s="227"/>
      <c r="AM390" s="227"/>
      <c r="AN390" s="227"/>
      <c r="AO390" s="227"/>
      <c r="AP390" s="227"/>
      <c r="AQ390" s="227"/>
      <c r="AR390" s="227"/>
      <c r="AS390" s="227"/>
      <c r="AT390" s="227"/>
      <c r="AU390" s="227"/>
      <c r="AV390" s="227"/>
      <c r="AW390" s="227"/>
      <c r="AX390" s="227"/>
      <c r="AY390" s="227"/>
    </row>
    <row r="391" spans="7:51" s="109" customFormat="1">
      <c r="G391" s="157"/>
      <c r="O391" s="753"/>
      <c r="P391" s="753"/>
      <c r="Q391" s="753"/>
      <c r="R391" s="227"/>
      <c r="S391" s="227"/>
      <c r="T391" s="227"/>
      <c r="U391" s="227"/>
      <c r="V391" s="227"/>
      <c r="W391" s="227"/>
      <c r="X391" s="227"/>
      <c r="Y391" s="227"/>
      <c r="Z391" s="227"/>
      <c r="AA391" s="227"/>
      <c r="AB391" s="227"/>
      <c r="AC391" s="227"/>
      <c r="AD391" s="227"/>
      <c r="AE391" s="227"/>
      <c r="AF391" s="227"/>
      <c r="AG391" s="227"/>
      <c r="AH391" s="227"/>
      <c r="AI391" s="227"/>
      <c r="AJ391" s="227"/>
      <c r="AK391" s="227"/>
      <c r="AL391" s="227"/>
      <c r="AM391" s="227"/>
      <c r="AN391" s="227"/>
      <c r="AO391" s="227"/>
      <c r="AP391" s="227"/>
      <c r="AQ391" s="227"/>
      <c r="AR391" s="227"/>
      <c r="AS391" s="227"/>
      <c r="AT391" s="227"/>
      <c r="AU391" s="227"/>
      <c r="AV391" s="227"/>
      <c r="AW391" s="227"/>
      <c r="AX391" s="227"/>
      <c r="AY391" s="227"/>
    </row>
    <row r="392" spans="7:51" s="109" customFormat="1">
      <c r="G392" s="157"/>
      <c r="O392" s="753"/>
      <c r="P392" s="753"/>
      <c r="Q392" s="753"/>
      <c r="R392" s="227"/>
      <c r="S392" s="227"/>
      <c r="T392" s="227"/>
      <c r="U392" s="227"/>
      <c r="V392" s="227"/>
      <c r="W392" s="227"/>
      <c r="X392" s="227"/>
      <c r="Y392" s="227"/>
      <c r="Z392" s="227"/>
      <c r="AA392" s="227"/>
      <c r="AB392" s="227"/>
      <c r="AC392" s="227"/>
      <c r="AD392" s="227"/>
      <c r="AE392" s="227"/>
      <c r="AF392" s="227"/>
      <c r="AG392" s="227"/>
      <c r="AH392" s="227"/>
      <c r="AI392" s="227"/>
      <c r="AJ392" s="227"/>
      <c r="AK392" s="227"/>
      <c r="AL392" s="227"/>
      <c r="AM392" s="227"/>
      <c r="AN392" s="227"/>
      <c r="AO392" s="227"/>
      <c r="AP392" s="227"/>
      <c r="AQ392" s="227"/>
      <c r="AR392" s="227"/>
      <c r="AS392" s="227"/>
      <c r="AT392" s="227"/>
      <c r="AU392" s="227"/>
      <c r="AV392" s="227"/>
      <c r="AW392" s="227"/>
      <c r="AX392" s="227"/>
      <c r="AY392" s="227"/>
    </row>
    <row r="393" spans="7:51" s="109" customFormat="1">
      <c r="G393" s="157"/>
      <c r="O393" s="753"/>
      <c r="P393" s="753"/>
      <c r="Q393" s="753"/>
      <c r="R393" s="227"/>
      <c r="S393" s="227"/>
      <c r="T393" s="227"/>
      <c r="U393" s="227"/>
      <c r="V393" s="227"/>
      <c r="W393" s="227"/>
      <c r="X393" s="227"/>
      <c r="Y393" s="227"/>
      <c r="Z393" s="227"/>
      <c r="AA393" s="227"/>
      <c r="AB393" s="227"/>
      <c r="AC393" s="227"/>
      <c r="AD393" s="227"/>
      <c r="AE393" s="227"/>
      <c r="AF393" s="227"/>
      <c r="AG393" s="227"/>
      <c r="AH393" s="227"/>
      <c r="AI393" s="227"/>
      <c r="AJ393" s="227"/>
      <c r="AK393" s="227"/>
      <c r="AL393" s="227"/>
      <c r="AM393" s="227"/>
      <c r="AN393" s="227"/>
      <c r="AO393" s="227"/>
      <c r="AP393" s="227"/>
      <c r="AQ393" s="227"/>
      <c r="AR393" s="227"/>
      <c r="AS393" s="227"/>
      <c r="AT393" s="227"/>
      <c r="AU393" s="227"/>
      <c r="AV393" s="227"/>
      <c r="AW393" s="227"/>
      <c r="AX393" s="227"/>
      <c r="AY393" s="227"/>
    </row>
    <row r="394" spans="7:51" s="109" customFormat="1">
      <c r="G394" s="157"/>
      <c r="O394" s="753"/>
      <c r="P394" s="753"/>
      <c r="Q394" s="753"/>
      <c r="R394" s="227"/>
      <c r="S394" s="227"/>
      <c r="T394" s="227"/>
      <c r="U394" s="227"/>
      <c r="V394" s="227"/>
      <c r="W394" s="227"/>
      <c r="X394" s="227"/>
      <c r="Y394" s="227"/>
      <c r="Z394" s="227"/>
      <c r="AA394" s="227"/>
      <c r="AB394" s="227"/>
      <c r="AC394" s="227"/>
      <c r="AD394" s="227"/>
      <c r="AE394" s="227"/>
      <c r="AF394" s="227"/>
      <c r="AG394" s="227"/>
      <c r="AH394" s="227"/>
      <c r="AI394" s="227"/>
      <c r="AJ394" s="227"/>
      <c r="AK394" s="227"/>
      <c r="AL394" s="227"/>
      <c r="AM394" s="227"/>
      <c r="AN394" s="227"/>
      <c r="AO394" s="227"/>
      <c r="AP394" s="227"/>
      <c r="AQ394" s="227"/>
      <c r="AR394" s="227"/>
      <c r="AS394" s="227"/>
      <c r="AT394" s="227"/>
      <c r="AU394" s="227"/>
      <c r="AV394" s="227"/>
      <c r="AW394" s="227"/>
      <c r="AX394" s="227"/>
      <c r="AY394" s="227"/>
    </row>
    <row r="395" spans="7:51" s="109" customFormat="1">
      <c r="G395" s="157"/>
      <c r="O395" s="753"/>
      <c r="P395" s="753"/>
      <c r="Q395" s="753"/>
      <c r="R395" s="227"/>
      <c r="S395" s="227"/>
      <c r="T395" s="227"/>
      <c r="U395" s="227"/>
      <c r="V395" s="227"/>
      <c r="W395" s="227"/>
      <c r="X395" s="227"/>
      <c r="Y395" s="227"/>
      <c r="Z395" s="227"/>
      <c r="AA395" s="227"/>
      <c r="AB395" s="227"/>
      <c r="AC395" s="227"/>
      <c r="AD395" s="227"/>
      <c r="AE395" s="227"/>
      <c r="AF395" s="227"/>
      <c r="AG395" s="227"/>
      <c r="AH395" s="227"/>
      <c r="AI395" s="227"/>
      <c r="AJ395" s="227"/>
      <c r="AK395" s="227"/>
      <c r="AL395" s="227"/>
      <c r="AM395" s="227"/>
      <c r="AN395" s="227"/>
      <c r="AO395" s="227"/>
      <c r="AP395" s="227"/>
      <c r="AQ395" s="227"/>
      <c r="AR395" s="227"/>
      <c r="AS395" s="227"/>
      <c r="AT395" s="227"/>
      <c r="AU395" s="227"/>
      <c r="AV395" s="227"/>
      <c r="AW395" s="227"/>
      <c r="AX395" s="227"/>
      <c r="AY395" s="227"/>
    </row>
    <row r="396" spans="7:51" s="109" customFormat="1">
      <c r="G396" s="157"/>
      <c r="O396" s="753"/>
      <c r="P396" s="753"/>
      <c r="Q396" s="753"/>
      <c r="R396" s="227"/>
      <c r="S396" s="227"/>
      <c r="T396" s="227"/>
      <c r="U396" s="227"/>
      <c r="V396" s="227"/>
      <c r="W396" s="227"/>
      <c r="X396" s="227"/>
      <c r="Y396" s="227"/>
      <c r="Z396" s="227"/>
      <c r="AA396" s="227"/>
      <c r="AB396" s="227"/>
      <c r="AC396" s="227"/>
      <c r="AD396" s="227"/>
      <c r="AE396" s="227"/>
      <c r="AF396" s="227"/>
      <c r="AG396" s="227"/>
      <c r="AH396" s="227"/>
      <c r="AI396" s="227"/>
      <c r="AJ396" s="227"/>
      <c r="AK396" s="227"/>
      <c r="AL396" s="227"/>
      <c r="AM396" s="227"/>
      <c r="AN396" s="227"/>
      <c r="AO396" s="227"/>
      <c r="AP396" s="227"/>
      <c r="AQ396" s="227"/>
      <c r="AR396" s="227"/>
      <c r="AS396" s="227"/>
      <c r="AT396" s="227"/>
      <c r="AU396" s="227"/>
      <c r="AV396" s="227"/>
      <c r="AW396" s="227"/>
      <c r="AX396" s="227"/>
      <c r="AY396" s="227"/>
    </row>
    <row r="397" spans="7:51" s="109" customFormat="1">
      <c r="G397" s="157"/>
      <c r="O397" s="753"/>
      <c r="P397" s="753"/>
      <c r="Q397" s="753"/>
      <c r="R397" s="227"/>
      <c r="S397" s="227"/>
      <c r="T397" s="227"/>
      <c r="U397" s="227"/>
      <c r="V397" s="227"/>
      <c r="W397" s="227"/>
      <c r="X397" s="227"/>
      <c r="Y397" s="227"/>
      <c r="Z397" s="227"/>
      <c r="AA397" s="227"/>
      <c r="AB397" s="227"/>
      <c r="AC397" s="227"/>
      <c r="AD397" s="227"/>
      <c r="AE397" s="227"/>
      <c r="AF397" s="227"/>
      <c r="AG397" s="227"/>
      <c r="AH397" s="227"/>
      <c r="AI397" s="227"/>
      <c r="AJ397" s="227"/>
      <c r="AK397" s="227"/>
      <c r="AL397" s="227"/>
      <c r="AM397" s="227"/>
      <c r="AN397" s="227"/>
      <c r="AO397" s="227"/>
      <c r="AP397" s="227"/>
      <c r="AQ397" s="227"/>
      <c r="AR397" s="227"/>
      <c r="AS397" s="227"/>
      <c r="AT397" s="227"/>
      <c r="AU397" s="227"/>
      <c r="AV397" s="227"/>
      <c r="AW397" s="227"/>
      <c r="AX397" s="227"/>
      <c r="AY397" s="227"/>
    </row>
    <row r="398" spans="7:51" s="109" customFormat="1">
      <c r="G398" s="157"/>
      <c r="O398" s="753"/>
      <c r="P398" s="753"/>
      <c r="Q398" s="753"/>
      <c r="R398" s="227"/>
      <c r="S398" s="227"/>
      <c r="T398" s="227"/>
      <c r="U398" s="227"/>
      <c r="V398" s="227"/>
      <c r="W398" s="227"/>
      <c r="X398" s="227"/>
      <c r="Y398" s="227"/>
      <c r="Z398" s="227"/>
      <c r="AA398" s="227"/>
      <c r="AB398" s="227"/>
      <c r="AC398" s="227"/>
      <c r="AD398" s="227"/>
      <c r="AE398" s="227"/>
      <c r="AF398" s="227"/>
      <c r="AG398" s="227"/>
      <c r="AH398" s="227"/>
      <c r="AI398" s="227"/>
      <c r="AJ398" s="227"/>
      <c r="AK398" s="227"/>
      <c r="AL398" s="227"/>
      <c r="AM398" s="227"/>
      <c r="AN398" s="227"/>
      <c r="AO398" s="227"/>
      <c r="AP398" s="227"/>
      <c r="AQ398" s="227"/>
      <c r="AR398" s="227"/>
      <c r="AS398" s="227"/>
      <c r="AT398" s="227"/>
      <c r="AU398" s="227"/>
      <c r="AV398" s="227"/>
      <c r="AW398" s="227"/>
      <c r="AX398" s="227"/>
      <c r="AY398" s="227"/>
    </row>
    <row r="399" spans="7:51" s="109" customFormat="1">
      <c r="G399" s="157"/>
      <c r="O399" s="753"/>
      <c r="P399" s="753"/>
      <c r="Q399" s="753"/>
      <c r="R399" s="227"/>
      <c r="S399" s="227"/>
      <c r="T399" s="227"/>
      <c r="U399" s="227"/>
      <c r="V399" s="227"/>
      <c r="W399" s="227"/>
      <c r="X399" s="227"/>
      <c r="Y399" s="227"/>
      <c r="Z399" s="227"/>
      <c r="AA399" s="227"/>
      <c r="AB399" s="227"/>
      <c r="AC399" s="227"/>
      <c r="AD399" s="227"/>
      <c r="AE399" s="227"/>
      <c r="AF399" s="227"/>
      <c r="AG399" s="227"/>
      <c r="AH399" s="227"/>
      <c r="AI399" s="227"/>
      <c r="AJ399" s="227"/>
      <c r="AK399" s="227"/>
      <c r="AL399" s="227"/>
      <c r="AM399" s="227"/>
      <c r="AN399" s="227"/>
      <c r="AO399" s="227"/>
      <c r="AP399" s="227"/>
      <c r="AQ399" s="227"/>
      <c r="AR399" s="227"/>
      <c r="AS399" s="227"/>
      <c r="AT399" s="227"/>
      <c r="AU399" s="227"/>
      <c r="AV399" s="227"/>
      <c r="AW399" s="227"/>
      <c r="AX399" s="227"/>
      <c r="AY399" s="227"/>
    </row>
    <row r="400" spans="7:51" s="109" customFormat="1">
      <c r="G400" s="157"/>
      <c r="O400" s="753"/>
      <c r="P400" s="753"/>
      <c r="Q400" s="753"/>
      <c r="R400" s="227"/>
      <c r="S400" s="227"/>
      <c r="T400" s="227"/>
      <c r="U400" s="227"/>
      <c r="V400" s="227"/>
      <c r="W400" s="227"/>
      <c r="X400" s="227"/>
      <c r="Y400" s="227"/>
      <c r="Z400" s="227"/>
      <c r="AA400" s="227"/>
      <c r="AB400" s="227"/>
      <c r="AC400" s="227"/>
      <c r="AD400" s="227"/>
      <c r="AE400" s="227"/>
      <c r="AF400" s="227"/>
      <c r="AG400" s="227"/>
      <c r="AH400" s="227"/>
      <c r="AI400" s="227"/>
      <c r="AJ400" s="227"/>
      <c r="AK400" s="227"/>
      <c r="AL400" s="227"/>
      <c r="AM400" s="227"/>
      <c r="AN400" s="227"/>
      <c r="AO400" s="227"/>
      <c r="AP400" s="227"/>
      <c r="AQ400" s="227"/>
      <c r="AR400" s="227"/>
      <c r="AS400" s="227"/>
      <c r="AT400" s="227"/>
      <c r="AU400" s="227"/>
      <c r="AV400" s="227"/>
      <c r="AW400" s="227"/>
      <c r="AX400" s="227"/>
      <c r="AY400" s="227"/>
    </row>
    <row r="401" spans="7:51" s="109" customFormat="1">
      <c r="G401" s="157"/>
      <c r="O401" s="753"/>
      <c r="P401" s="753"/>
      <c r="Q401" s="753"/>
      <c r="R401" s="227"/>
      <c r="S401" s="227"/>
      <c r="T401" s="227"/>
      <c r="U401" s="227"/>
      <c r="V401" s="227"/>
      <c r="W401" s="227"/>
      <c r="X401" s="227"/>
      <c r="Y401" s="227"/>
      <c r="Z401" s="227"/>
      <c r="AA401" s="227"/>
      <c r="AB401" s="227"/>
      <c r="AC401" s="227"/>
      <c r="AD401" s="227"/>
      <c r="AE401" s="227"/>
      <c r="AF401" s="227"/>
      <c r="AG401" s="227"/>
      <c r="AH401" s="227"/>
      <c r="AI401" s="227"/>
      <c r="AJ401" s="227"/>
      <c r="AK401" s="227"/>
      <c r="AL401" s="227"/>
      <c r="AM401" s="227"/>
      <c r="AN401" s="227"/>
      <c r="AO401" s="227"/>
      <c r="AP401" s="227"/>
      <c r="AQ401" s="227"/>
      <c r="AR401" s="227"/>
      <c r="AS401" s="227"/>
      <c r="AT401" s="227"/>
      <c r="AU401" s="227"/>
      <c r="AV401" s="227"/>
      <c r="AW401" s="227"/>
      <c r="AX401" s="227"/>
      <c r="AY401" s="227"/>
    </row>
    <row r="402" spans="7:51" s="109" customFormat="1">
      <c r="G402" s="157"/>
      <c r="O402" s="753"/>
      <c r="P402" s="753"/>
      <c r="Q402" s="753"/>
      <c r="R402" s="227"/>
      <c r="S402" s="227"/>
      <c r="T402" s="227"/>
      <c r="U402" s="227"/>
      <c r="V402" s="227"/>
      <c r="W402" s="227"/>
      <c r="X402" s="227"/>
      <c r="Y402" s="227"/>
      <c r="Z402" s="227"/>
      <c r="AA402" s="227"/>
      <c r="AB402" s="227"/>
      <c r="AC402" s="227"/>
      <c r="AD402" s="227"/>
      <c r="AE402" s="227"/>
      <c r="AF402" s="227"/>
      <c r="AG402" s="227"/>
      <c r="AH402" s="227"/>
      <c r="AI402" s="227"/>
      <c r="AJ402" s="227"/>
      <c r="AK402" s="227"/>
      <c r="AL402" s="227"/>
      <c r="AM402" s="227"/>
      <c r="AN402" s="227"/>
      <c r="AO402" s="227"/>
      <c r="AP402" s="227"/>
      <c r="AQ402" s="227"/>
      <c r="AR402" s="227"/>
      <c r="AS402" s="227"/>
      <c r="AT402" s="227"/>
      <c r="AU402" s="227"/>
      <c r="AV402" s="227"/>
      <c r="AW402" s="227"/>
      <c r="AX402" s="227"/>
      <c r="AY402" s="227"/>
    </row>
    <row r="403" spans="7:51" s="109" customFormat="1">
      <c r="G403" s="157"/>
      <c r="O403" s="753"/>
      <c r="P403" s="753"/>
      <c r="Q403" s="753"/>
      <c r="R403" s="227"/>
      <c r="S403" s="227"/>
      <c r="T403" s="227"/>
      <c r="U403" s="227"/>
      <c r="V403" s="227"/>
      <c r="W403" s="227"/>
      <c r="X403" s="227"/>
      <c r="Y403" s="227"/>
      <c r="Z403" s="227"/>
      <c r="AA403" s="227"/>
      <c r="AB403" s="227"/>
      <c r="AC403" s="227"/>
      <c r="AD403" s="227"/>
      <c r="AE403" s="227"/>
      <c r="AF403" s="227"/>
      <c r="AG403" s="227"/>
      <c r="AH403" s="227"/>
      <c r="AI403" s="227"/>
      <c r="AJ403" s="227"/>
      <c r="AK403" s="227"/>
      <c r="AL403" s="227"/>
      <c r="AM403" s="227"/>
      <c r="AN403" s="227"/>
      <c r="AO403" s="227"/>
      <c r="AP403" s="227"/>
      <c r="AQ403" s="227"/>
      <c r="AR403" s="227"/>
      <c r="AS403" s="227"/>
      <c r="AT403" s="227"/>
      <c r="AU403" s="227"/>
      <c r="AV403" s="227"/>
      <c r="AW403" s="227"/>
      <c r="AX403" s="227"/>
      <c r="AY403" s="227"/>
    </row>
    <row r="404" spans="7:51" s="109" customFormat="1">
      <c r="G404" s="157"/>
      <c r="O404" s="753"/>
      <c r="P404" s="753"/>
      <c r="Q404" s="753"/>
      <c r="R404" s="227"/>
      <c r="S404" s="227"/>
      <c r="T404" s="227"/>
      <c r="U404" s="227"/>
      <c r="V404" s="227"/>
      <c r="W404" s="227"/>
      <c r="X404" s="227"/>
      <c r="Y404" s="227"/>
      <c r="Z404" s="227"/>
      <c r="AA404" s="227"/>
      <c r="AB404" s="227"/>
      <c r="AC404" s="227"/>
      <c r="AD404" s="227"/>
      <c r="AE404" s="227"/>
      <c r="AF404" s="227"/>
      <c r="AG404" s="227"/>
      <c r="AH404" s="227"/>
      <c r="AI404" s="227"/>
      <c r="AJ404" s="227"/>
      <c r="AK404" s="227"/>
      <c r="AL404" s="227"/>
      <c r="AM404" s="227"/>
      <c r="AN404" s="227"/>
      <c r="AO404" s="227"/>
      <c r="AP404" s="227"/>
      <c r="AQ404" s="227"/>
      <c r="AR404" s="227"/>
      <c r="AS404" s="227"/>
      <c r="AT404" s="227"/>
      <c r="AU404" s="227"/>
      <c r="AV404" s="227"/>
      <c r="AW404" s="227"/>
      <c r="AX404" s="227"/>
      <c r="AY404" s="227"/>
    </row>
    <row r="405" spans="7:51" s="109" customFormat="1">
      <c r="G405" s="157"/>
      <c r="O405" s="753"/>
      <c r="P405" s="753"/>
      <c r="Q405" s="753"/>
      <c r="R405" s="227"/>
      <c r="S405" s="227"/>
      <c r="T405" s="227"/>
      <c r="U405" s="227"/>
      <c r="V405" s="227"/>
      <c r="W405" s="227"/>
      <c r="X405" s="227"/>
      <c r="Y405" s="227"/>
      <c r="Z405" s="227"/>
      <c r="AA405" s="227"/>
      <c r="AB405" s="227"/>
      <c r="AC405" s="227"/>
      <c r="AD405" s="227"/>
      <c r="AE405" s="227"/>
      <c r="AF405" s="227"/>
      <c r="AG405" s="227"/>
      <c r="AH405" s="227"/>
      <c r="AI405" s="227"/>
      <c r="AJ405" s="227"/>
      <c r="AK405" s="227"/>
      <c r="AL405" s="227"/>
      <c r="AM405" s="227"/>
      <c r="AN405" s="227"/>
      <c r="AO405" s="227"/>
      <c r="AP405" s="227"/>
      <c r="AQ405" s="227"/>
      <c r="AR405" s="227"/>
      <c r="AS405" s="227"/>
      <c r="AT405" s="227"/>
      <c r="AU405" s="227"/>
      <c r="AV405" s="227"/>
      <c r="AW405" s="227"/>
      <c r="AX405" s="227"/>
      <c r="AY405" s="227"/>
    </row>
    <row r="406" spans="7:51" s="109" customFormat="1">
      <c r="G406" s="157"/>
      <c r="O406" s="753"/>
      <c r="P406" s="753"/>
      <c r="Q406" s="753"/>
      <c r="R406" s="227"/>
      <c r="S406" s="227"/>
      <c r="T406" s="227"/>
      <c r="U406" s="227"/>
      <c r="V406" s="227"/>
      <c r="W406" s="227"/>
      <c r="X406" s="227"/>
      <c r="Y406" s="227"/>
      <c r="Z406" s="227"/>
      <c r="AA406" s="227"/>
      <c r="AB406" s="227"/>
      <c r="AC406" s="227"/>
      <c r="AD406" s="227"/>
      <c r="AE406" s="227"/>
      <c r="AF406" s="227"/>
      <c r="AG406" s="227"/>
      <c r="AH406" s="227"/>
      <c r="AI406" s="227"/>
      <c r="AJ406" s="227"/>
      <c r="AK406" s="227"/>
      <c r="AL406" s="227"/>
      <c r="AM406" s="227"/>
      <c r="AN406" s="227"/>
      <c r="AO406" s="227"/>
      <c r="AP406" s="227"/>
      <c r="AQ406" s="227"/>
      <c r="AR406" s="227"/>
      <c r="AS406" s="227"/>
      <c r="AT406" s="227"/>
      <c r="AU406" s="227"/>
      <c r="AV406" s="227"/>
      <c r="AW406" s="227"/>
      <c r="AX406" s="227"/>
      <c r="AY406" s="227"/>
    </row>
    <row r="407" spans="7:51" s="109" customFormat="1">
      <c r="G407" s="157"/>
      <c r="O407" s="753"/>
      <c r="P407" s="753"/>
      <c r="Q407" s="753"/>
      <c r="R407" s="227"/>
      <c r="S407" s="227"/>
      <c r="T407" s="227"/>
      <c r="U407" s="227"/>
      <c r="V407" s="227"/>
      <c r="W407" s="227"/>
      <c r="X407" s="227"/>
      <c r="Y407" s="227"/>
      <c r="Z407" s="227"/>
      <c r="AA407" s="227"/>
      <c r="AB407" s="227"/>
      <c r="AC407" s="227"/>
      <c r="AD407" s="227"/>
      <c r="AE407" s="227"/>
      <c r="AF407" s="227"/>
      <c r="AG407" s="227"/>
      <c r="AH407" s="227"/>
      <c r="AI407" s="227"/>
      <c r="AJ407" s="227"/>
      <c r="AK407" s="227"/>
      <c r="AL407" s="227"/>
      <c r="AM407" s="227"/>
      <c r="AN407" s="227"/>
      <c r="AO407" s="227"/>
      <c r="AP407" s="227"/>
      <c r="AQ407" s="227"/>
      <c r="AR407" s="227"/>
      <c r="AS407" s="227"/>
      <c r="AT407" s="227"/>
      <c r="AU407" s="227"/>
      <c r="AV407" s="227"/>
      <c r="AW407" s="227"/>
      <c r="AX407" s="227"/>
      <c r="AY407" s="227"/>
    </row>
    <row r="408" spans="7:51" s="109" customFormat="1">
      <c r="G408" s="157"/>
      <c r="O408" s="753"/>
      <c r="P408" s="753"/>
      <c r="Q408" s="753"/>
      <c r="R408" s="227"/>
      <c r="S408" s="227"/>
      <c r="T408" s="227"/>
      <c r="U408" s="227"/>
      <c r="V408" s="227"/>
      <c r="W408" s="227"/>
      <c r="X408" s="227"/>
      <c r="Y408" s="227"/>
      <c r="Z408" s="227"/>
      <c r="AA408" s="227"/>
      <c r="AB408" s="227"/>
      <c r="AC408" s="227"/>
      <c r="AD408" s="227"/>
      <c r="AE408" s="227"/>
      <c r="AF408" s="227"/>
      <c r="AG408" s="227"/>
      <c r="AH408" s="227"/>
      <c r="AI408" s="227"/>
      <c r="AJ408" s="227"/>
      <c r="AK408" s="227"/>
      <c r="AL408" s="227"/>
      <c r="AM408" s="227"/>
      <c r="AN408" s="227"/>
      <c r="AO408" s="227"/>
      <c r="AP408" s="227"/>
      <c r="AQ408" s="227"/>
      <c r="AR408" s="227"/>
      <c r="AS408" s="227"/>
      <c r="AT408" s="227"/>
      <c r="AU408" s="227"/>
      <c r="AV408" s="227"/>
      <c r="AW408" s="227"/>
      <c r="AX408" s="227"/>
      <c r="AY408" s="227"/>
    </row>
    <row r="409" spans="7:51" s="109" customFormat="1">
      <c r="G409" s="157"/>
      <c r="O409" s="753"/>
      <c r="P409" s="753"/>
      <c r="Q409" s="753"/>
      <c r="R409" s="227"/>
      <c r="S409" s="227"/>
      <c r="T409" s="227"/>
      <c r="U409" s="227"/>
      <c r="V409" s="227"/>
      <c r="W409" s="227"/>
      <c r="X409" s="227"/>
      <c r="Y409" s="227"/>
      <c r="Z409" s="227"/>
      <c r="AA409" s="227"/>
      <c r="AB409" s="227"/>
      <c r="AC409" s="227"/>
      <c r="AD409" s="227"/>
      <c r="AE409" s="227"/>
      <c r="AF409" s="227"/>
      <c r="AG409" s="227"/>
      <c r="AH409" s="227"/>
      <c r="AI409" s="227"/>
      <c r="AJ409" s="227"/>
      <c r="AK409" s="227"/>
      <c r="AL409" s="227"/>
      <c r="AM409" s="227"/>
      <c r="AN409" s="227"/>
      <c r="AO409" s="227"/>
      <c r="AP409" s="227"/>
      <c r="AQ409" s="227"/>
      <c r="AR409" s="227"/>
      <c r="AS409" s="227"/>
      <c r="AT409" s="227"/>
      <c r="AU409" s="227"/>
      <c r="AV409" s="227"/>
      <c r="AW409" s="227"/>
      <c r="AX409" s="227"/>
      <c r="AY409" s="227"/>
    </row>
    <row r="410" spans="7:51" s="109" customFormat="1">
      <c r="G410" s="157"/>
      <c r="O410" s="753"/>
      <c r="P410" s="753"/>
      <c r="Q410" s="753"/>
      <c r="R410" s="227"/>
      <c r="S410" s="227"/>
      <c r="T410" s="227"/>
      <c r="U410" s="227"/>
      <c r="V410" s="227"/>
      <c r="W410" s="227"/>
      <c r="X410" s="227"/>
      <c r="Y410" s="227"/>
      <c r="Z410" s="227"/>
      <c r="AA410" s="227"/>
      <c r="AB410" s="227"/>
      <c r="AC410" s="227"/>
      <c r="AD410" s="227"/>
      <c r="AE410" s="227"/>
      <c r="AF410" s="227"/>
      <c r="AG410" s="227"/>
      <c r="AH410" s="227"/>
      <c r="AI410" s="227"/>
      <c r="AJ410" s="227"/>
      <c r="AK410" s="227"/>
      <c r="AL410" s="227"/>
      <c r="AM410" s="227"/>
      <c r="AN410" s="227"/>
      <c r="AO410" s="227"/>
      <c r="AP410" s="227"/>
      <c r="AQ410" s="227"/>
      <c r="AR410" s="227"/>
      <c r="AS410" s="227"/>
      <c r="AT410" s="227"/>
      <c r="AU410" s="227"/>
      <c r="AV410" s="227"/>
      <c r="AW410" s="227"/>
      <c r="AX410" s="227"/>
      <c r="AY410" s="227"/>
    </row>
    <row r="411" spans="7:51" s="109" customFormat="1">
      <c r="G411" s="157"/>
      <c r="O411" s="753"/>
      <c r="P411" s="753"/>
      <c r="Q411" s="753"/>
      <c r="R411" s="227"/>
      <c r="S411" s="227"/>
      <c r="T411" s="227"/>
      <c r="U411" s="227"/>
      <c r="V411" s="227"/>
      <c r="W411" s="227"/>
      <c r="X411" s="227"/>
      <c r="Y411" s="227"/>
      <c r="Z411" s="227"/>
      <c r="AA411" s="227"/>
      <c r="AB411" s="227"/>
      <c r="AC411" s="227"/>
      <c r="AD411" s="227"/>
      <c r="AE411" s="227"/>
      <c r="AF411" s="227"/>
      <c r="AG411" s="227"/>
      <c r="AH411" s="227"/>
      <c r="AI411" s="227"/>
      <c r="AJ411" s="227"/>
      <c r="AK411" s="227"/>
      <c r="AL411" s="227"/>
      <c r="AM411" s="227"/>
      <c r="AN411" s="227"/>
      <c r="AO411" s="227"/>
      <c r="AP411" s="227"/>
      <c r="AQ411" s="227"/>
      <c r="AR411" s="227"/>
      <c r="AS411" s="227"/>
      <c r="AT411" s="227"/>
      <c r="AU411" s="227"/>
      <c r="AV411" s="227"/>
      <c r="AW411" s="227"/>
      <c r="AX411" s="227"/>
      <c r="AY411" s="227"/>
    </row>
    <row r="412" spans="7:51" s="109" customFormat="1">
      <c r="G412" s="157"/>
      <c r="O412" s="753"/>
      <c r="P412" s="753"/>
      <c r="Q412" s="753"/>
      <c r="R412" s="227"/>
      <c r="S412" s="227"/>
      <c r="T412" s="227"/>
      <c r="U412" s="227"/>
      <c r="V412" s="227"/>
      <c r="W412" s="227"/>
      <c r="X412" s="227"/>
      <c r="Y412" s="227"/>
      <c r="Z412" s="227"/>
      <c r="AA412" s="227"/>
      <c r="AB412" s="227"/>
      <c r="AC412" s="227"/>
      <c r="AD412" s="227"/>
      <c r="AE412" s="227"/>
      <c r="AF412" s="227"/>
      <c r="AG412" s="227"/>
      <c r="AH412" s="227"/>
      <c r="AI412" s="227"/>
      <c r="AJ412" s="227"/>
      <c r="AK412" s="227"/>
      <c r="AL412" s="227"/>
      <c r="AM412" s="227"/>
      <c r="AN412" s="227"/>
      <c r="AO412" s="227"/>
      <c r="AP412" s="227"/>
      <c r="AQ412" s="227"/>
      <c r="AR412" s="227"/>
      <c r="AS412" s="227"/>
      <c r="AT412" s="227"/>
      <c r="AU412" s="227"/>
      <c r="AV412" s="227"/>
      <c r="AW412" s="227"/>
      <c r="AX412" s="227"/>
      <c r="AY412" s="227"/>
    </row>
    <row r="413" spans="7:51" s="109" customFormat="1">
      <c r="G413" s="157"/>
      <c r="O413" s="753"/>
      <c r="P413" s="753"/>
      <c r="Q413" s="753"/>
      <c r="R413" s="227"/>
      <c r="S413" s="227"/>
      <c r="T413" s="227"/>
      <c r="U413" s="227"/>
      <c r="V413" s="227"/>
      <c r="W413" s="227"/>
      <c r="X413" s="227"/>
      <c r="Y413" s="227"/>
      <c r="Z413" s="227"/>
      <c r="AA413" s="227"/>
      <c r="AB413" s="227"/>
      <c r="AC413" s="227"/>
      <c r="AD413" s="227"/>
      <c r="AE413" s="227"/>
      <c r="AF413" s="227"/>
      <c r="AG413" s="227"/>
      <c r="AH413" s="227"/>
      <c r="AI413" s="227"/>
      <c r="AJ413" s="227"/>
      <c r="AK413" s="227"/>
      <c r="AL413" s="227"/>
      <c r="AM413" s="227"/>
      <c r="AN413" s="227"/>
      <c r="AO413" s="227"/>
      <c r="AP413" s="227"/>
      <c r="AQ413" s="227"/>
      <c r="AR413" s="227"/>
      <c r="AS413" s="227"/>
      <c r="AT413" s="227"/>
      <c r="AU413" s="227"/>
      <c r="AV413" s="227"/>
      <c r="AW413" s="227"/>
      <c r="AX413" s="227"/>
      <c r="AY413" s="227"/>
    </row>
    <row r="414" spans="7:51" s="109" customFormat="1">
      <c r="G414" s="157"/>
      <c r="O414" s="753"/>
      <c r="P414" s="753"/>
      <c r="Q414" s="753"/>
      <c r="R414" s="227"/>
      <c r="S414" s="227"/>
      <c r="T414" s="227"/>
      <c r="U414" s="227"/>
      <c r="V414" s="227"/>
      <c r="W414" s="227"/>
      <c r="X414" s="227"/>
      <c r="Y414" s="227"/>
      <c r="Z414" s="227"/>
      <c r="AA414" s="227"/>
      <c r="AB414" s="227"/>
      <c r="AC414" s="227"/>
      <c r="AD414" s="227"/>
      <c r="AE414" s="227"/>
      <c r="AF414" s="227"/>
      <c r="AG414" s="227"/>
      <c r="AH414" s="227"/>
      <c r="AI414" s="227"/>
      <c r="AJ414" s="227"/>
      <c r="AK414" s="227"/>
      <c r="AL414" s="227"/>
      <c r="AM414" s="227"/>
      <c r="AN414" s="227"/>
      <c r="AO414" s="227"/>
      <c r="AP414" s="227"/>
      <c r="AQ414" s="227"/>
      <c r="AR414" s="227"/>
      <c r="AS414" s="227"/>
      <c r="AT414" s="227"/>
      <c r="AU414" s="227"/>
      <c r="AV414" s="227"/>
      <c r="AW414" s="227"/>
      <c r="AX414" s="227"/>
      <c r="AY414" s="227"/>
    </row>
  </sheetData>
  <mergeCells count="17">
    <mergeCell ref="A8:B8"/>
    <mergeCell ref="K7:K8"/>
    <mergeCell ref="L7:L8"/>
    <mergeCell ref="M7:M8"/>
    <mergeCell ref="N7:N8"/>
    <mergeCell ref="A7:B7"/>
    <mergeCell ref="C7:F7"/>
    <mergeCell ref="G7:G8"/>
    <mergeCell ref="H7:H8"/>
    <mergeCell ref="I7:I8"/>
    <mergeCell ref="J7:J8"/>
    <mergeCell ref="Q7:Q8"/>
    <mergeCell ref="R7:AS7"/>
    <mergeCell ref="AT7:AY7"/>
    <mergeCell ref="AZ7:BG7"/>
    <mergeCell ref="O7:O8"/>
    <mergeCell ref="P7:P8"/>
  </mergeCells>
  <conditionalFormatting sqref="M125:M127">
    <cfRule type="cellIs" dxfId="18" priority="1" stopIfTrue="1" operator="lessThan">
      <formula>0</formula>
    </cfRule>
  </conditionalFormatting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Hoja11">
    <tabColor indexed="29"/>
  </sheetPr>
  <dimension ref="A1:BV414"/>
  <sheetViews>
    <sheetView zoomScaleNormal="100" workbookViewId="0">
      <pane xSplit="2" ySplit="8" topLeftCell="C33" activePane="bottomRight" state="frozen"/>
      <selection pane="topRight" activeCell="B21" sqref="B21"/>
      <selection pane="bottomLeft" activeCell="B21" sqref="B21"/>
      <selection pane="bottomRight" activeCell="D118" sqref="D118"/>
    </sheetView>
  </sheetViews>
  <sheetFormatPr baseColWidth="10" defaultColWidth="8.88671875" defaultRowHeight="13.2"/>
  <cols>
    <col min="1" max="1" width="9.6640625" customWidth="1"/>
    <col min="2" max="2" width="33" customWidth="1"/>
    <col min="3" max="3" width="15.88671875" bestFit="1" customWidth="1"/>
    <col min="4" max="4" width="14.33203125" bestFit="1" customWidth="1"/>
    <col min="5" max="5" width="15.88671875" bestFit="1" customWidth="1"/>
    <col min="6" max="6" width="15.33203125" bestFit="1" customWidth="1"/>
    <col min="7" max="12" width="19.88671875" hidden="1" customWidth="1"/>
    <col min="13" max="13" width="15.44140625" customWidth="1"/>
    <col min="14" max="18" width="19.88671875" customWidth="1"/>
    <col min="19" max="20" width="17.44140625" customWidth="1"/>
    <col min="21" max="23" width="16.6640625" style="13" customWidth="1"/>
    <col min="24" max="25" width="13.5546875" customWidth="1"/>
    <col min="26" max="26" width="15.88671875" customWidth="1"/>
    <col min="27" max="27" width="12.6640625" customWidth="1"/>
    <col min="28" max="28" width="13.44140625" customWidth="1"/>
    <col min="29" max="41" width="14.88671875" customWidth="1"/>
    <col min="42" max="42" width="16.5546875" customWidth="1"/>
    <col min="43" max="43" width="13.88671875" customWidth="1"/>
    <col min="44" max="47" width="11.44140625" customWidth="1"/>
    <col min="48" max="48" width="15.33203125" customWidth="1"/>
    <col min="49" max="49" width="15.88671875" customWidth="1"/>
    <col min="50" max="50" width="12.6640625" style="2" customWidth="1"/>
    <col min="51" max="51" width="12.6640625" customWidth="1"/>
    <col min="52" max="52" width="14.6640625" customWidth="1"/>
    <col min="53" max="256" width="11.44140625" customWidth="1"/>
  </cols>
  <sheetData>
    <row r="1" spans="1:52">
      <c r="A1" s="18" t="s">
        <v>848</v>
      </c>
      <c r="B1" s="17"/>
      <c r="C1" s="19"/>
      <c r="E1" s="2"/>
      <c r="S1" s="2"/>
      <c r="T1" s="2"/>
      <c r="X1" s="1" t="s">
        <v>1034</v>
      </c>
    </row>
    <row r="2" spans="1:52">
      <c r="A2" s="16" t="s">
        <v>1064</v>
      </c>
      <c r="B2" s="17"/>
      <c r="C2" s="31"/>
      <c r="E2" s="2"/>
      <c r="F2" s="2"/>
      <c r="S2" s="2"/>
      <c r="T2" s="2"/>
      <c r="X2" s="1" t="s">
        <v>1035</v>
      </c>
    </row>
    <row r="3" spans="1:52">
      <c r="A3" s="18" t="s">
        <v>1065</v>
      </c>
      <c r="B3" s="17"/>
      <c r="C3" s="31"/>
      <c r="E3" s="2"/>
    </row>
    <row r="4" spans="1:52">
      <c r="A4" s="18" t="s">
        <v>851</v>
      </c>
      <c r="B4" s="17"/>
      <c r="C4" s="31"/>
      <c r="E4" s="2"/>
      <c r="F4" s="2"/>
      <c r="Z4" s="2"/>
    </row>
    <row r="5" spans="1:52" ht="18" customHeight="1">
      <c r="A5" s="18"/>
      <c r="B5" s="17"/>
      <c r="C5" s="31"/>
      <c r="E5" s="2"/>
      <c r="F5" s="44"/>
    </row>
    <row r="6" spans="1:52">
      <c r="B6" s="19"/>
      <c r="C6" s="32"/>
      <c r="E6" s="2"/>
    </row>
    <row r="7" spans="1:52" s="1" customFormat="1" ht="26.25" customHeight="1">
      <c r="A7" s="868"/>
      <c r="B7" s="868"/>
      <c r="C7" s="870" t="s">
        <v>1066</v>
      </c>
      <c r="D7" s="870"/>
      <c r="E7" s="870"/>
      <c r="F7" s="870"/>
      <c r="G7" s="851" t="s">
        <v>1067</v>
      </c>
      <c r="H7" s="849" t="s">
        <v>1068</v>
      </c>
      <c r="I7" s="849" t="s">
        <v>1069</v>
      </c>
      <c r="J7" s="849" t="s">
        <v>1070</v>
      </c>
      <c r="K7" s="851" t="s">
        <v>858</v>
      </c>
      <c r="L7" s="851" t="s">
        <v>859</v>
      </c>
      <c r="M7" s="847" t="s">
        <v>854</v>
      </c>
      <c r="N7" s="853" t="s">
        <v>1068</v>
      </c>
      <c r="O7" s="853" t="s">
        <v>1069</v>
      </c>
      <c r="P7" s="853" t="s">
        <v>1070</v>
      </c>
      <c r="Q7" s="847" t="s">
        <v>858</v>
      </c>
      <c r="R7" s="847" t="s">
        <v>859</v>
      </c>
      <c r="S7" s="845" t="s">
        <v>860</v>
      </c>
      <c r="T7" s="860" t="s">
        <v>861</v>
      </c>
      <c r="U7" s="862" t="s">
        <v>862</v>
      </c>
      <c r="V7" s="866" t="s">
        <v>863</v>
      </c>
      <c r="W7" s="864" t="s">
        <v>864</v>
      </c>
      <c r="X7" s="857" t="s">
        <v>865</v>
      </c>
      <c r="Y7" s="858"/>
      <c r="Z7" s="858"/>
      <c r="AA7" s="858"/>
      <c r="AB7" s="858"/>
      <c r="AC7" s="858"/>
      <c r="AD7" s="858"/>
      <c r="AE7" s="858"/>
      <c r="AF7" s="858"/>
      <c r="AG7" s="858"/>
      <c r="AH7" s="858"/>
      <c r="AI7" s="858"/>
      <c r="AJ7" s="858"/>
      <c r="AK7" s="858"/>
      <c r="AL7" s="858"/>
      <c r="AM7" s="858"/>
      <c r="AN7" s="858"/>
      <c r="AO7" s="858"/>
      <c r="AP7" s="859"/>
      <c r="AQ7" s="856" t="s">
        <v>1038</v>
      </c>
      <c r="AR7" s="856"/>
      <c r="AS7" s="856"/>
      <c r="AT7" s="856"/>
      <c r="AU7" s="856"/>
      <c r="AV7" s="856"/>
      <c r="AW7" s="855" t="s">
        <v>1039</v>
      </c>
      <c r="AX7" s="855"/>
      <c r="AY7" s="855"/>
      <c r="AZ7" s="855"/>
    </row>
    <row r="8" spans="1:52" s="1" customFormat="1" ht="53.25" customHeight="1">
      <c r="A8" s="869" t="s">
        <v>868</v>
      </c>
      <c r="B8" s="869"/>
      <c r="C8" s="40" t="s">
        <v>869</v>
      </c>
      <c r="D8" s="172" t="s">
        <v>1071</v>
      </c>
      <c r="E8" s="41" t="s">
        <v>1041</v>
      </c>
      <c r="F8" s="40" t="s">
        <v>872</v>
      </c>
      <c r="G8" s="852"/>
      <c r="H8" s="850"/>
      <c r="I8" s="850"/>
      <c r="J8" s="850"/>
      <c r="K8" s="852"/>
      <c r="L8" s="852"/>
      <c r="M8" s="848"/>
      <c r="N8" s="854"/>
      <c r="O8" s="854"/>
      <c r="P8" s="854"/>
      <c r="Q8" s="848"/>
      <c r="R8" s="848"/>
      <c r="S8" s="846"/>
      <c r="T8" s="861"/>
      <c r="U8" s="863"/>
      <c r="V8" s="867"/>
      <c r="W8" s="865"/>
      <c r="X8" s="69" t="s">
        <v>1072</v>
      </c>
      <c r="Y8" s="69" t="s">
        <v>1042</v>
      </c>
      <c r="Z8" s="69" t="s">
        <v>1073</v>
      </c>
      <c r="AA8" s="69" t="s">
        <v>1074</v>
      </c>
      <c r="AB8" s="69" t="s">
        <v>1075</v>
      </c>
      <c r="AC8" s="69" t="s">
        <v>1076</v>
      </c>
      <c r="AD8" s="69" t="s">
        <v>1045</v>
      </c>
      <c r="AE8" s="69" t="s">
        <v>880</v>
      </c>
      <c r="AF8" s="69" t="s">
        <v>881</v>
      </c>
      <c r="AG8" s="69" t="s">
        <v>1046</v>
      </c>
      <c r="AH8" s="69" t="s">
        <v>883</v>
      </c>
      <c r="AI8" s="69" t="s">
        <v>1047</v>
      </c>
      <c r="AJ8" s="69" t="s">
        <v>886</v>
      </c>
      <c r="AK8" s="69" t="s">
        <v>887</v>
      </c>
      <c r="AL8" s="69" t="s">
        <v>888</v>
      </c>
      <c r="AM8" s="69" t="s">
        <v>889</v>
      </c>
      <c r="AN8" s="69" t="s">
        <v>890</v>
      </c>
      <c r="AO8" s="69" t="s">
        <v>891</v>
      </c>
      <c r="AP8" s="69" t="s">
        <v>900</v>
      </c>
      <c r="AQ8" s="70" t="s">
        <v>1077</v>
      </c>
      <c r="AR8" s="70" t="s">
        <v>1050</v>
      </c>
      <c r="AS8" s="70" t="s">
        <v>1051</v>
      </c>
      <c r="AT8" s="70" t="s">
        <v>1052</v>
      </c>
      <c r="AU8" s="70" t="s">
        <v>1053</v>
      </c>
      <c r="AV8" s="70" t="s">
        <v>1054</v>
      </c>
      <c r="AW8" s="71" t="s">
        <v>1078</v>
      </c>
      <c r="AX8" s="71" t="s">
        <v>1056</v>
      </c>
      <c r="AY8" s="62" t="s">
        <v>1079</v>
      </c>
      <c r="AZ8" s="62" t="s">
        <v>1040</v>
      </c>
    </row>
    <row r="9" spans="1:52" s="1" customFormat="1" ht="12.75" customHeight="1">
      <c r="A9" s="37"/>
      <c r="B9" s="37"/>
      <c r="C9" s="42"/>
      <c r="D9" s="42"/>
      <c r="E9" s="42"/>
      <c r="F9" s="42"/>
      <c r="G9" s="46"/>
      <c r="H9" s="46"/>
      <c r="I9" s="46"/>
      <c r="J9" s="46"/>
      <c r="K9" s="46"/>
      <c r="L9" s="46"/>
      <c r="M9" s="160"/>
      <c r="N9" s="160"/>
      <c r="O9" s="160"/>
      <c r="P9" s="160"/>
      <c r="Q9" s="160"/>
      <c r="R9" s="160"/>
      <c r="S9" s="50"/>
      <c r="T9" s="42"/>
      <c r="U9" s="163"/>
      <c r="V9" s="165"/>
      <c r="W9" s="272"/>
      <c r="X9" s="54"/>
      <c r="Y9" s="54"/>
      <c r="Z9" s="54"/>
      <c r="AA9" s="54"/>
      <c r="AB9" s="54"/>
      <c r="AC9" s="54"/>
      <c r="AD9" s="54"/>
      <c r="AE9" s="54"/>
      <c r="AF9" s="54"/>
      <c r="AG9" s="54"/>
      <c r="AH9" s="54"/>
      <c r="AI9" s="54"/>
      <c r="AJ9" s="54"/>
      <c r="AK9" s="54"/>
      <c r="AL9" s="54"/>
      <c r="AM9" s="54"/>
      <c r="AN9" s="54"/>
      <c r="AO9" s="54"/>
      <c r="AP9" s="54"/>
      <c r="AQ9" s="58"/>
      <c r="AR9" s="58"/>
      <c r="AS9" s="58"/>
      <c r="AT9" s="58"/>
      <c r="AU9" s="58"/>
      <c r="AV9" s="58"/>
      <c r="AW9" s="38"/>
      <c r="AX9" s="64"/>
      <c r="AY9" s="63"/>
      <c r="AZ9" s="63"/>
    </row>
    <row r="10" spans="1:52">
      <c r="A10" s="20">
        <v>0</v>
      </c>
      <c r="B10" s="21" t="s">
        <v>915</v>
      </c>
      <c r="C10" s="43" t="e">
        <f>SUM(C12:C25)</f>
        <v>#REF!</v>
      </c>
      <c r="D10" s="43">
        <f>SUM(D12:D25)</f>
        <v>0</v>
      </c>
      <c r="E10" s="43">
        <f>SUM(E12:E25)</f>
        <v>-148161612.09999999</v>
      </c>
      <c r="F10" s="43" t="e">
        <f>SUM(F12:F25)</f>
        <v>#REF!</v>
      </c>
      <c r="G10" s="47">
        <f t="shared" ref="G10:AZ10" si="0">SUM(G12:G25)</f>
        <v>0</v>
      </c>
      <c r="H10" s="47">
        <f t="shared" si="0"/>
        <v>0</v>
      </c>
      <c r="I10" s="47">
        <f t="shared" si="0"/>
        <v>0</v>
      </c>
      <c r="J10" s="47">
        <f t="shared" si="0"/>
        <v>0</v>
      </c>
      <c r="K10" s="47">
        <f t="shared" si="0"/>
        <v>0</v>
      </c>
      <c r="L10" s="47">
        <f t="shared" si="0"/>
        <v>0</v>
      </c>
      <c r="M10" s="161">
        <f t="shared" ref="M10:R10" si="1">SUM(M12:M25)</f>
        <v>807364300.38999987</v>
      </c>
      <c r="N10" s="161">
        <f t="shared" si="1"/>
        <v>121563608.58000001</v>
      </c>
      <c r="O10" s="161">
        <f t="shared" si="1"/>
        <v>118403553.70999999</v>
      </c>
      <c r="P10" s="161">
        <f t="shared" si="1"/>
        <v>184736503.59</v>
      </c>
      <c r="Q10" s="161">
        <f t="shared" si="1"/>
        <v>424703665.87999994</v>
      </c>
      <c r="R10" s="161">
        <f t="shared" si="1"/>
        <v>1232067966.27</v>
      </c>
      <c r="S10" s="51">
        <f t="shared" si="0"/>
        <v>0</v>
      </c>
      <c r="T10" s="43">
        <f t="shared" si="0"/>
        <v>0</v>
      </c>
      <c r="U10" s="161">
        <f t="shared" si="0"/>
        <v>302354634.63</v>
      </c>
      <c r="V10" s="166">
        <f t="shared" si="0"/>
        <v>1534422600.9000001</v>
      </c>
      <c r="W10" s="43">
        <f t="shared" si="0"/>
        <v>302354634.63</v>
      </c>
      <c r="X10" s="55">
        <f t="shared" si="0"/>
        <v>-17282564</v>
      </c>
      <c r="Y10" s="55">
        <f t="shared" si="0"/>
        <v>0</v>
      </c>
      <c r="Z10" s="55">
        <f>SUM(Z12:Z25)</f>
        <v>0</v>
      </c>
      <c r="AA10" s="55">
        <f t="shared" si="0"/>
        <v>0</v>
      </c>
      <c r="AB10" s="55">
        <f t="shared" si="0"/>
        <v>-30960000</v>
      </c>
      <c r="AC10" s="55">
        <f t="shared" si="0"/>
        <v>-81323904.099999994</v>
      </c>
      <c r="AD10" s="55">
        <f t="shared" si="0"/>
        <v>-18595144</v>
      </c>
      <c r="AE10" s="55">
        <f t="shared" si="0"/>
        <v>0</v>
      </c>
      <c r="AF10" s="55">
        <f t="shared" si="0"/>
        <v>0</v>
      </c>
      <c r="AG10" s="55">
        <f t="shared" si="0"/>
        <v>0</v>
      </c>
      <c r="AH10" s="55">
        <f t="shared" si="0"/>
        <v>0</v>
      </c>
      <c r="AI10" s="55"/>
      <c r="AJ10" s="55">
        <f t="shared" si="0"/>
        <v>0</v>
      </c>
      <c r="AK10" s="55">
        <f>SUM(AK12:AK25)</f>
        <v>0</v>
      </c>
      <c r="AL10" s="55"/>
      <c r="AM10" s="55">
        <f t="shared" si="0"/>
        <v>0</v>
      </c>
      <c r="AN10" s="55">
        <f t="shared" si="0"/>
        <v>0</v>
      </c>
      <c r="AO10" s="55">
        <f t="shared" si="0"/>
        <v>0</v>
      </c>
      <c r="AP10" s="55">
        <f>SUM(AP12:AP25)</f>
        <v>-148161612.09999999</v>
      </c>
      <c r="AQ10" s="59">
        <f t="shared" si="0"/>
        <v>0</v>
      </c>
      <c r="AR10" s="59">
        <f t="shared" si="0"/>
        <v>0</v>
      </c>
      <c r="AS10" s="59">
        <f t="shared" si="0"/>
        <v>0</v>
      </c>
      <c r="AT10" s="59">
        <f t="shared" si="0"/>
        <v>0</v>
      </c>
      <c r="AU10" s="59">
        <f t="shared" si="0"/>
        <v>0</v>
      </c>
      <c r="AV10" s="59">
        <f t="shared" si="0"/>
        <v>0</v>
      </c>
      <c r="AW10" s="33"/>
      <c r="AX10" s="65" t="e">
        <f t="shared" si="0"/>
        <v>#REF!</v>
      </c>
      <c r="AY10" s="65" t="e">
        <f t="shared" si="0"/>
        <v>#REF!</v>
      </c>
      <c r="AZ10" s="65" t="e">
        <f t="shared" si="0"/>
        <v>#REF!</v>
      </c>
    </row>
    <row r="11" spans="1:52" s="1" customFormat="1">
      <c r="A11" s="22"/>
      <c r="B11" s="23"/>
      <c r="C11" s="44"/>
      <c r="D11" s="44"/>
      <c r="E11" s="45"/>
      <c r="F11" s="45"/>
      <c r="G11" s="48"/>
      <c r="H11" s="48"/>
      <c r="I11" s="48"/>
      <c r="J11" s="48"/>
      <c r="K11" s="48"/>
      <c r="L11" s="48"/>
      <c r="M11" s="162"/>
      <c r="N11" s="162"/>
      <c r="O11" s="162"/>
      <c r="P11" s="162"/>
      <c r="Q11" s="162"/>
      <c r="R11" s="162"/>
      <c r="S11" s="52"/>
      <c r="T11" s="45"/>
      <c r="U11" s="162"/>
      <c r="V11" s="167"/>
      <c r="W11" s="45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60"/>
      <c r="AR11" s="60"/>
      <c r="AS11" s="60"/>
      <c r="AT11" s="60"/>
      <c r="AU11" s="60"/>
      <c r="AV11" s="60"/>
      <c r="AW11" s="3"/>
      <c r="AX11" s="66"/>
      <c r="AY11" s="66"/>
      <c r="AZ11" s="66"/>
    </row>
    <row r="12" spans="1:52" ht="12" customHeight="1">
      <c r="A12" s="24" t="s">
        <v>7</v>
      </c>
      <c r="B12" s="25" t="s">
        <v>121</v>
      </c>
      <c r="C12" s="44">
        <v>720607914</v>
      </c>
      <c r="D12" s="44"/>
      <c r="E12" s="44">
        <v>-27299291</v>
      </c>
      <c r="F12" s="44">
        <f>+C12+D12+E12</f>
        <v>693308623</v>
      </c>
      <c r="G12" s="49"/>
      <c r="H12" s="49"/>
      <c r="I12" s="49"/>
      <c r="J12" s="49"/>
      <c r="K12" s="49"/>
      <c r="L12" s="49"/>
      <c r="M12" s="154">
        <v>374252906.96000004</v>
      </c>
      <c r="N12" s="154">
        <v>54496172.979999997</v>
      </c>
      <c r="O12" s="154">
        <v>57782849.5</v>
      </c>
      <c r="P12" s="154">
        <v>62105425.039999999</v>
      </c>
      <c r="Q12" s="154">
        <f>SUM(N12:P12)</f>
        <v>174384447.51999998</v>
      </c>
      <c r="R12" s="154">
        <f>SUM(Q12,M12)</f>
        <v>548637354.48000002</v>
      </c>
      <c r="S12" s="53">
        <v>0</v>
      </c>
      <c r="T12" s="44">
        <v>0</v>
      </c>
      <c r="U12" s="251">
        <v>144671268.51999995</v>
      </c>
      <c r="V12" s="168">
        <v>693308623</v>
      </c>
      <c r="W12" s="199">
        <v>144671268.51999995</v>
      </c>
      <c r="X12" s="57">
        <v>39645344</v>
      </c>
      <c r="Y12" s="57">
        <v>0</v>
      </c>
      <c r="Z12" s="57">
        <v>-2362500</v>
      </c>
      <c r="AA12" s="57">
        <v>0</v>
      </c>
      <c r="AB12" s="57">
        <v>-2000000</v>
      </c>
      <c r="AC12" s="57">
        <v>-47043450</v>
      </c>
      <c r="AD12" s="57">
        <v>-15538685</v>
      </c>
      <c r="AE12" s="57"/>
      <c r="AF12" s="57">
        <f>+'OSN PD'!Z12</f>
        <v>0</v>
      </c>
      <c r="AG12" s="57">
        <v>0</v>
      </c>
      <c r="AH12" s="57">
        <v>0</v>
      </c>
      <c r="AI12" s="57"/>
      <c r="AJ12" s="57">
        <f>+'OSN PD'!AC12</f>
        <v>0</v>
      </c>
      <c r="AK12" s="57">
        <v>0</v>
      </c>
      <c r="AL12" s="57">
        <v>0</v>
      </c>
      <c r="AM12" s="57">
        <v>0</v>
      </c>
      <c r="AN12" s="61"/>
      <c r="AO12" s="61">
        <v>0</v>
      </c>
      <c r="AP12" s="57">
        <f>SUM(X12:AN12)</f>
        <v>-27299291</v>
      </c>
      <c r="AQ12" s="61">
        <v>0</v>
      </c>
      <c r="AR12" s="61">
        <v>0</v>
      </c>
      <c r="AS12" s="61">
        <v>0</v>
      </c>
      <c r="AT12" s="61">
        <v>0</v>
      </c>
      <c r="AU12" s="61">
        <v>0</v>
      </c>
      <c r="AV12" s="61">
        <f t="shared" ref="AV12:AV25" si="2">+AQ12+AR12+AS12+AT12+AU12</f>
        <v>0</v>
      </c>
      <c r="AW12" s="13"/>
      <c r="AX12" s="109" t="e">
        <v>#REF!</v>
      </c>
      <c r="AY12" s="109" t="e">
        <v>#REF!</v>
      </c>
      <c r="AZ12" s="67" t="e">
        <f t="shared" ref="AZ12:AZ25" si="3">SUM(AW12:AY12)</f>
        <v>#REF!</v>
      </c>
    </row>
    <row r="13" spans="1:52" ht="12" customHeight="1">
      <c r="A13" s="24" t="s">
        <v>8</v>
      </c>
      <c r="B13" s="25" t="s">
        <v>129</v>
      </c>
      <c r="C13" s="44">
        <v>0</v>
      </c>
      <c r="D13" s="44"/>
      <c r="E13" s="44">
        <v>0</v>
      </c>
      <c r="F13" s="44">
        <f t="shared" ref="F13:F25" si="4">+C13+D13+E13</f>
        <v>0</v>
      </c>
      <c r="G13" s="49"/>
      <c r="H13" s="49"/>
      <c r="I13" s="49"/>
      <c r="J13" s="49"/>
      <c r="K13" s="49"/>
      <c r="L13" s="49"/>
      <c r="M13" s="154">
        <v>0</v>
      </c>
      <c r="N13" s="154">
        <v>0</v>
      </c>
      <c r="O13" s="154">
        <v>0</v>
      </c>
      <c r="P13" s="154">
        <v>0</v>
      </c>
      <c r="Q13" s="154">
        <f t="shared" ref="Q13:Q25" si="5">SUM(N13:P13)</f>
        <v>0</v>
      </c>
      <c r="R13" s="154">
        <f t="shared" ref="R13:R25" si="6">SUM(Q13,M13)</f>
        <v>0</v>
      </c>
      <c r="S13" s="53">
        <v>0</v>
      </c>
      <c r="T13" s="44">
        <v>0</v>
      </c>
      <c r="U13" s="251">
        <v>0</v>
      </c>
      <c r="V13" s="168">
        <v>0</v>
      </c>
      <c r="W13" s="199">
        <v>0</v>
      </c>
      <c r="X13" s="57">
        <v>0</v>
      </c>
      <c r="Y13" s="57">
        <v>0</v>
      </c>
      <c r="Z13" s="57">
        <v>0</v>
      </c>
      <c r="AA13" s="57">
        <v>0</v>
      </c>
      <c r="AB13" s="57">
        <v>0</v>
      </c>
      <c r="AC13" s="57">
        <v>0</v>
      </c>
      <c r="AD13" s="57">
        <v>0</v>
      </c>
      <c r="AE13" s="57"/>
      <c r="AF13" s="57">
        <f>+'OSN PD'!Z13</f>
        <v>0</v>
      </c>
      <c r="AG13" s="57">
        <v>0</v>
      </c>
      <c r="AH13" s="57">
        <v>0</v>
      </c>
      <c r="AI13" s="57"/>
      <c r="AJ13" s="57">
        <f>+'OSN PD'!AC13</f>
        <v>0</v>
      </c>
      <c r="AK13" s="57">
        <v>0</v>
      </c>
      <c r="AL13" s="57">
        <v>0</v>
      </c>
      <c r="AM13" s="57">
        <v>0</v>
      </c>
      <c r="AN13" s="61"/>
      <c r="AO13" s="61">
        <v>0</v>
      </c>
      <c r="AP13" s="57">
        <f t="shared" ref="AP13:AP25" si="7">SUM(X13:AN13)</f>
        <v>0</v>
      </c>
      <c r="AQ13" s="61">
        <v>0</v>
      </c>
      <c r="AR13" s="61">
        <v>0</v>
      </c>
      <c r="AS13" s="61">
        <v>0</v>
      </c>
      <c r="AT13" s="61">
        <v>0</v>
      </c>
      <c r="AU13" s="61">
        <v>0</v>
      </c>
      <c r="AV13" s="61">
        <f t="shared" si="2"/>
        <v>0</v>
      </c>
      <c r="AW13" s="13"/>
      <c r="AX13" s="109" t="e">
        <v>#REF!</v>
      </c>
      <c r="AY13" s="109" t="e">
        <v>#REF!</v>
      </c>
      <c r="AZ13" s="67" t="e">
        <f t="shared" si="3"/>
        <v>#REF!</v>
      </c>
    </row>
    <row r="14" spans="1:52">
      <c r="A14" s="24" t="s">
        <v>9</v>
      </c>
      <c r="B14" s="25" t="s">
        <v>125</v>
      </c>
      <c r="C14" s="44">
        <v>2424000</v>
      </c>
      <c r="D14" s="44"/>
      <c r="E14" s="44">
        <v>0</v>
      </c>
      <c r="F14" s="44">
        <f t="shared" si="4"/>
        <v>2424000</v>
      </c>
      <c r="G14" s="49"/>
      <c r="H14" s="49"/>
      <c r="I14" s="49"/>
      <c r="J14" s="49"/>
      <c r="K14" s="49"/>
      <c r="L14" s="49"/>
      <c r="M14" s="154">
        <v>0</v>
      </c>
      <c r="N14" s="154">
        <v>27220</v>
      </c>
      <c r="O14" s="154">
        <v>0</v>
      </c>
      <c r="P14" s="154">
        <v>21549.15</v>
      </c>
      <c r="Q14" s="154">
        <f t="shared" si="5"/>
        <v>48769.15</v>
      </c>
      <c r="R14" s="154">
        <f t="shared" si="6"/>
        <v>48769.15</v>
      </c>
      <c r="S14" s="53">
        <v>0</v>
      </c>
      <c r="T14" s="44">
        <v>0</v>
      </c>
      <c r="U14" s="251">
        <v>2375230.85</v>
      </c>
      <c r="V14" s="168">
        <v>2424000</v>
      </c>
      <c r="W14" s="199">
        <v>2375230.85</v>
      </c>
      <c r="X14" s="57">
        <v>0</v>
      </c>
      <c r="Y14" s="57">
        <v>0</v>
      </c>
      <c r="Z14" s="57">
        <v>0</v>
      </c>
      <c r="AA14" s="57">
        <v>0</v>
      </c>
      <c r="AB14" s="57">
        <v>0</v>
      </c>
      <c r="AC14" s="57">
        <v>0</v>
      </c>
      <c r="AD14" s="57">
        <v>0</v>
      </c>
      <c r="AE14" s="57"/>
      <c r="AF14" s="57">
        <f>+'OSN PD'!Z14</f>
        <v>0</v>
      </c>
      <c r="AG14" s="57">
        <v>0</v>
      </c>
      <c r="AH14" s="57">
        <v>0</v>
      </c>
      <c r="AI14" s="57"/>
      <c r="AJ14" s="57">
        <f>+'OSN PD'!AC14</f>
        <v>0</v>
      </c>
      <c r="AK14" s="57">
        <v>0</v>
      </c>
      <c r="AL14" s="57">
        <v>0</v>
      </c>
      <c r="AM14" s="57">
        <v>0</v>
      </c>
      <c r="AN14" s="57"/>
      <c r="AO14" s="61">
        <v>0</v>
      </c>
      <c r="AP14" s="57">
        <f t="shared" si="7"/>
        <v>0</v>
      </c>
      <c r="AQ14" s="61">
        <v>0</v>
      </c>
      <c r="AR14" s="61">
        <v>0</v>
      </c>
      <c r="AS14" s="61">
        <v>0</v>
      </c>
      <c r="AT14" s="61">
        <v>0</v>
      </c>
      <c r="AU14" s="61">
        <v>0</v>
      </c>
      <c r="AV14" s="61">
        <f t="shared" si="2"/>
        <v>0</v>
      </c>
      <c r="AW14" s="13"/>
      <c r="AX14" s="109" t="e">
        <v>#REF!</v>
      </c>
      <c r="AY14" s="109" t="e">
        <v>#REF!</v>
      </c>
      <c r="AZ14" s="67" t="e">
        <f t="shared" si="3"/>
        <v>#REF!</v>
      </c>
    </row>
    <row r="15" spans="1:52">
      <c r="A15" s="24" t="s">
        <v>10</v>
      </c>
      <c r="B15" s="25" t="s">
        <v>916</v>
      </c>
      <c r="C15" s="44" t="e">
        <v>#REF!</v>
      </c>
      <c r="D15" s="44"/>
      <c r="E15" s="44">
        <v>0</v>
      </c>
      <c r="F15" s="44" t="e">
        <f t="shared" si="4"/>
        <v>#REF!</v>
      </c>
      <c r="G15" s="49"/>
      <c r="H15" s="49"/>
      <c r="I15" s="49"/>
      <c r="J15" s="49"/>
      <c r="K15" s="49"/>
      <c r="L15" s="49"/>
      <c r="M15" s="154">
        <v>0</v>
      </c>
      <c r="N15" s="154">
        <v>0</v>
      </c>
      <c r="O15" s="154">
        <v>0</v>
      </c>
      <c r="P15" s="154">
        <v>0</v>
      </c>
      <c r="Q15" s="154">
        <f t="shared" si="5"/>
        <v>0</v>
      </c>
      <c r="R15" s="154">
        <f t="shared" si="6"/>
        <v>0</v>
      </c>
      <c r="S15" s="53">
        <v>0</v>
      </c>
      <c r="T15" s="44">
        <v>0</v>
      </c>
      <c r="U15" s="251">
        <v>0</v>
      </c>
      <c r="V15" s="168">
        <v>0</v>
      </c>
      <c r="W15" s="199">
        <v>0</v>
      </c>
      <c r="X15" s="57">
        <v>0</v>
      </c>
      <c r="Y15" s="57">
        <v>0</v>
      </c>
      <c r="Z15" s="57">
        <v>0</v>
      </c>
      <c r="AA15" s="57">
        <v>0</v>
      </c>
      <c r="AB15" s="57">
        <v>0</v>
      </c>
      <c r="AC15" s="57">
        <v>0</v>
      </c>
      <c r="AD15" s="57">
        <v>0</v>
      </c>
      <c r="AE15" s="57"/>
      <c r="AF15" s="57">
        <f>+'OSN PD'!Z15</f>
        <v>0</v>
      </c>
      <c r="AG15" s="57">
        <v>0</v>
      </c>
      <c r="AH15" s="57">
        <v>0</v>
      </c>
      <c r="AI15" s="57"/>
      <c r="AJ15" s="57">
        <f>+'OSN PD'!AC15</f>
        <v>0</v>
      </c>
      <c r="AK15" s="57">
        <v>0</v>
      </c>
      <c r="AL15" s="57">
        <v>0</v>
      </c>
      <c r="AM15" s="57">
        <v>0</v>
      </c>
      <c r="AN15" s="57"/>
      <c r="AO15" s="61">
        <v>0</v>
      </c>
      <c r="AP15" s="57">
        <f t="shared" si="7"/>
        <v>0</v>
      </c>
      <c r="AQ15" s="61">
        <v>0</v>
      </c>
      <c r="AR15" s="61">
        <v>0</v>
      </c>
      <c r="AS15" s="61">
        <v>0</v>
      </c>
      <c r="AT15" s="61">
        <v>0</v>
      </c>
      <c r="AU15" s="61">
        <v>0</v>
      </c>
      <c r="AV15" s="61">
        <f t="shared" si="2"/>
        <v>0</v>
      </c>
      <c r="AW15" s="13"/>
      <c r="AX15" s="109" t="e">
        <v>#REF!</v>
      </c>
      <c r="AY15" s="109" t="e">
        <v>#REF!</v>
      </c>
      <c r="AZ15" s="67" t="e">
        <f t="shared" si="3"/>
        <v>#REF!</v>
      </c>
    </row>
    <row r="16" spans="1:52">
      <c r="A16" s="24" t="s">
        <v>11</v>
      </c>
      <c r="B16" s="25" t="s">
        <v>917</v>
      </c>
      <c r="C16" s="44">
        <v>234900000</v>
      </c>
      <c r="D16" s="44"/>
      <c r="E16" s="44">
        <v>-61156795</v>
      </c>
      <c r="F16" s="44">
        <f t="shared" si="4"/>
        <v>173743205</v>
      </c>
      <c r="G16" s="49"/>
      <c r="H16" s="49"/>
      <c r="I16" s="49"/>
      <c r="J16" s="49"/>
      <c r="K16" s="49"/>
      <c r="L16" s="49"/>
      <c r="M16" s="154">
        <v>135325197.69999999</v>
      </c>
      <c r="N16" s="154">
        <v>18928851.300000001</v>
      </c>
      <c r="O16" s="154">
        <v>18387825.449999999</v>
      </c>
      <c r="P16" s="154">
        <v>9860609.25</v>
      </c>
      <c r="Q16" s="154">
        <f t="shared" si="5"/>
        <v>47177286</v>
      </c>
      <c r="R16" s="154">
        <f t="shared" si="6"/>
        <v>182502483.69999999</v>
      </c>
      <c r="S16" s="53">
        <v>0</v>
      </c>
      <c r="T16" s="44">
        <v>0</v>
      </c>
      <c r="U16" s="251">
        <v>18783140.300000001</v>
      </c>
      <c r="V16" s="168">
        <v>201285624</v>
      </c>
      <c r="W16" s="199">
        <v>18783140.300000001</v>
      </c>
      <c r="X16" s="57">
        <v>-36246795</v>
      </c>
      <c r="Y16" s="57">
        <v>0</v>
      </c>
      <c r="Z16" s="57">
        <v>0</v>
      </c>
      <c r="AA16" s="57">
        <v>0</v>
      </c>
      <c r="AB16" s="57">
        <v>-15000000</v>
      </c>
      <c r="AC16" s="57">
        <v>-9910000</v>
      </c>
      <c r="AD16" s="57">
        <v>0</v>
      </c>
      <c r="AE16" s="57"/>
      <c r="AF16" s="57">
        <f>+'OSN PD'!Z16</f>
        <v>0</v>
      </c>
      <c r="AG16" s="57">
        <v>0</v>
      </c>
      <c r="AH16" s="57">
        <v>0</v>
      </c>
      <c r="AI16" s="57"/>
      <c r="AJ16" s="57">
        <f>+'OSN PD'!AC16</f>
        <v>0</v>
      </c>
      <c r="AK16" s="57">
        <v>0</v>
      </c>
      <c r="AL16" s="57">
        <v>0</v>
      </c>
      <c r="AM16" s="57">
        <v>0</v>
      </c>
      <c r="AN16" s="57"/>
      <c r="AO16" s="61">
        <v>0</v>
      </c>
      <c r="AP16" s="57">
        <f t="shared" si="7"/>
        <v>-61156795</v>
      </c>
      <c r="AQ16" s="61">
        <v>0</v>
      </c>
      <c r="AR16" s="61">
        <v>0</v>
      </c>
      <c r="AS16" s="61">
        <v>0</v>
      </c>
      <c r="AT16" s="61">
        <v>0</v>
      </c>
      <c r="AU16" s="61">
        <v>0</v>
      </c>
      <c r="AV16" s="61">
        <f t="shared" si="2"/>
        <v>0</v>
      </c>
      <c r="AW16" s="13"/>
      <c r="AX16" s="109" t="e">
        <v>#REF!</v>
      </c>
      <c r="AY16" s="109" t="e">
        <v>#REF!</v>
      </c>
      <c r="AZ16" s="67" t="e">
        <f t="shared" si="3"/>
        <v>#REF!</v>
      </c>
    </row>
    <row r="17" spans="1:74">
      <c r="A17" s="24" t="s">
        <v>12</v>
      </c>
      <c r="B17" s="25" t="s">
        <v>918</v>
      </c>
      <c r="C17" s="44">
        <v>87734749</v>
      </c>
      <c r="D17" s="44"/>
      <c r="E17" s="44">
        <v>-12839535</v>
      </c>
      <c r="F17" s="44">
        <f t="shared" si="4"/>
        <v>74895214</v>
      </c>
      <c r="G17" s="49"/>
      <c r="H17" s="49"/>
      <c r="I17" s="49"/>
      <c r="J17" s="49"/>
      <c r="K17" s="49"/>
      <c r="L17" s="49"/>
      <c r="M17" s="154">
        <v>36042560.089999996</v>
      </c>
      <c r="N17" s="154">
        <v>7578011.75</v>
      </c>
      <c r="O17" s="154">
        <v>9242022.8499999996</v>
      </c>
      <c r="P17" s="154">
        <v>5791169.5099999998</v>
      </c>
      <c r="Q17" s="154">
        <f t="shared" si="5"/>
        <v>22611204.109999999</v>
      </c>
      <c r="R17" s="154">
        <f t="shared" si="6"/>
        <v>58653764.199999996</v>
      </c>
      <c r="S17" s="53">
        <v>0</v>
      </c>
      <c r="T17" s="44">
        <v>0</v>
      </c>
      <c r="U17" s="251">
        <v>39441671.799999997</v>
      </c>
      <c r="V17" s="168">
        <v>98095436</v>
      </c>
      <c r="W17" s="199">
        <v>39441671.799999997</v>
      </c>
      <c r="X17" s="57">
        <v>-8669680</v>
      </c>
      <c r="Y17" s="57">
        <v>0</v>
      </c>
      <c r="Z17" s="57">
        <v>0</v>
      </c>
      <c r="AA17" s="57">
        <v>0</v>
      </c>
      <c r="AB17" s="57">
        <v>-1000000</v>
      </c>
      <c r="AC17" s="57">
        <v>-3169855</v>
      </c>
      <c r="AD17" s="57">
        <v>0</v>
      </c>
      <c r="AE17" s="57"/>
      <c r="AF17" s="57">
        <f>+'OSN PD'!Z17</f>
        <v>0</v>
      </c>
      <c r="AG17" s="57">
        <v>0</v>
      </c>
      <c r="AH17" s="57">
        <v>0</v>
      </c>
      <c r="AI17" s="57"/>
      <c r="AJ17" s="57">
        <f>+'OSN PD'!AC17</f>
        <v>0</v>
      </c>
      <c r="AK17" s="57">
        <v>0</v>
      </c>
      <c r="AL17" s="57">
        <v>0</v>
      </c>
      <c r="AM17" s="57">
        <v>0</v>
      </c>
      <c r="AN17" s="57"/>
      <c r="AO17" s="61">
        <v>0</v>
      </c>
      <c r="AP17" s="57">
        <f t="shared" si="7"/>
        <v>-12839535</v>
      </c>
      <c r="AQ17" s="61">
        <v>0</v>
      </c>
      <c r="AR17" s="61">
        <v>0</v>
      </c>
      <c r="AS17" s="61">
        <v>0</v>
      </c>
      <c r="AT17" s="61">
        <v>0</v>
      </c>
      <c r="AU17" s="61">
        <v>0</v>
      </c>
      <c r="AV17" s="61">
        <f t="shared" si="2"/>
        <v>0</v>
      </c>
      <c r="AW17" s="13"/>
      <c r="AX17" s="109" t="e">
        <v>#REF!</v>
      </c>
      <c r="AY17" s="109" t="e">
        <v>#REF!</v>
      </c>
      <c r="AZ17" s="67" t="e">
        <f t="shared" si="3"/>
        <v>#REF!</v>
      </c>
    </row>
    <row r="18" spans="1:74">
      <c r="A18" s="24" t="s">
        <v>13</v>
      </c>
      <c r="B18" s="25" t="s">
        <v>919</v>
      </c>
      <c r="C18" s="44">
        <v>150568793</v>
      </c>
      <c r="D18" s="44"/>
      <c r="E18" s="44">
        <v>-7928600</v>
      </c>
      <c r="F18" s="44">
        <f t="shared" si="4"/>
        <v>142640193</v>
      </c>
      <c r="G18" s="49"/>
      <c r="H18" s="49"/>
      <c r="I18" s="49"/>
      <c r="J18" s="49"/>
      <c r="K18" s="49"/>
      <c r="L18" s="49"/>
      <c r="M18" s="154">
        <v>5066328.03</v>
      </c>
      <c r="N18" s="154">
        <v>0</v>
      </c>
      <c r="O18" s="154">
        <v>0</v>
      </c>
      <c r="P18" s="154">
        <v>76038493.530000001</v>
      </c>
      <c r="Q18" s="154">
        <f t="shared" si="5"/>
        <v>76038493.530000001</v>
      </c>
      <c r="R18" s="154">
        <f t="shared" si="6"/>
        <v>81104821.560000002</v>
      </c>
      <c r="S18" s="53">
        <v>0</v>
      </c>
      <c r="T18" s="44">
        <v>0</v>
      </c>
      <c r="U18" s="251">
        <v>30137109.439999998</v>
      </c>
      <c r="V18" s="168">
        <v>111241931</v>
      </c>
      <c r="W18" s="199">
        <v>30137109.439999998</v>
      </c>
      <c r="X18" s="57">
        <v>0</v>
      </c>
      <c r="Y18" s="57">
        <v>0</v>
      </c>
      <c r="Z18" s="57">
        <v>0</v>
      </c>
      <c r="AA18" s="57">
        <v>0</v>
      </c>
      <c r="AB18" s="57">
        <v>-2665600</v>
      </c>
      <c r="AC18" s="57">
        <v>-5263000</v>
      </c>
      <c r="AD18" s="57">
        <v>0</v>
      </c>
      <c r="AE18" s="57"/>
      <c r="AF18" s="57">
        <f>+'OSN PD'!Z18</f>
        <v>0</v>
      </c>
      <c r="AG18" s="57">
        <v>0</v>
      </c>
      <c r="AH18" s="57">
        <v>0</v>
      </c>
      <c r="AI18" s="57"/>
      <c r="AJ18" s="57">
        <f>+'OSN PD'!AC18</f>
        <v>0</v>
      </c>
      <c r="AK18" s="57">
        <v>0</v>
      </c>
      <c r="AL18" s="57">
        <v>0</v>
      </c>
      <c r="AM18" s="57">
        <v>0</v>
      </c>
      <c r="AN18" s="57"/>
      <c r="AO18" s="61">
        <v>0</v>
      </c>
      <c r="AP18" s="57">
        <f t="shared" si="7"/>
        <v>-7928600</v>
      </c>
      <c r="AQ18" s="61">
        <v>0</v>
      </c>
      <c r="AR18" s="61">
        <v>0</v>
      </c>
      <c r="AS18" s="61">
        <v>0</v>
      </c>
      <c r="AT18" s="61">
        <v>0</v>
      </c>
      <c r="AU18" s="61">
        <v>0</v>
      </c>
      <c r="AV18" s="61">
        <f t="shared" si="2"/>
        <v>0</v>
      </c>
      <c r="AW18" s="13"/>
      <c r="AX18" s="109" t="e">
        <v>#REF!</v>
      </c>
      <c r="AY18" s="109">
        <v>0</v>
      </c>
      <c r="AZ18" s="67" t="e">
        <f t="shared" si="3"/>
        <v>#REF!</v>
      </c>
    </row>
    <row r="19" spans="1:74">
      <c r="A19" s="24" t="s">
        <v>14</v>
      </c>
      <c r="B19" s="25" t="s">
        <v>920</v>
      </c>
      <c r="C19" s="44">
        <v>90804343</v>
      </c>
      <c r="D19" s="44"/>
      <c r="E19" s="44">
        <v>-3399769</v>
      </c>
      <c r="F19" s="44">
        <f t="shared" si="4"/>
        <v>87404574</v>
      </c>
      <c r="G19" s="49"/>
      <c r="H19" s="49"/>
      <c r="I19" s="49"/>
      <c r="J19" s="49"/>
      <c r="K19" s="49"/>
      <c r="L19" s="49"/>
      <c r="M19" s="154">
        <v>67191129.560000002</v>
      </c>
      <c r="N19" s="154">
        <v>13200509.85</v>
      </c>
      <c r="O19" s="154">
        <v>1435343.35</v>
      </c>
      <c r="P19" s="154">
        <v>0</v>
      </c>
      <c r="Q19" s="154">
        <f t="shared" si="5"/>
        <v>14635853.199999999</v>
      </c>
      <c r="R19" s="154">
        <f t="shared" si="6"/>
        <v>81826982.760000005</v>
      </c>
      <c r="S19" s="53">
        <v>0</v>
      </c>
      <c r="T19" s="44">
        <v>0</v>
      </c>
      <c r="U19" s="251">
        <v>3892044.2399999984</v>
      </c>
      <c r="V19" s="168">
        <v>85719027</v>
      </c>
      <c r="W19" s="199">
        <v>3892044.2399999984</v>
      </c>
      <c r="X19" s="57">
        <v>-5762269</v>
      </c>
      <c r="Y19" s="57">
        <v>0</v>
      </c>
      <c r="Z19" s="57">
        <v>2362500</v>
      </c>
      <c r="AA19" s="57">
        <v>0</v>
      </c>
      <c r="AB19" s="57">
        <v>0</v>
      </c>
      <c r="AC19" s="57">
        <v>0</v>
      </c>
      <c r="AD19" s="57">
        <v>0</v>
      </c>
      <c r="AE19" s="57"/>
      <c r="AF19" s="57">
        <f>+'OSN PD'!Z19</f>
        <v>0</v>
      </c>
      <c r="AG19" s="57">
        <v>0</v>
      </c>
      <c r="AH19" s="57">
        <v>0</v>
      </c>
      <c r="AI19" s="57"/>
      <c r="AJ19" s="57">
        <f>+'OSN PD'!AC19</f>
        <v>0</v>
      </c>
      <c r="AK19" s="57">
        <v>0</v>
      </c>
      <c r="AL19" s="57">
        <v>0</v>
      </c>
      <c r="AM19" s="57">
        <v>0</v>
      </c>
      <c r="AN19" s="57"/>
      <c r="AO19" s="61">
        <v>0</v>
      </c>
      <c r="AP19" s="57">
        <f t="shared" si="7"/>
        <v>-3399769</v>
      </c>
      <c r="AQ19" s="61">
        <v>0</v>
      </c>
      <c r="AR19" s="61">
        <v>0</v>
      </c>
      <c r="AS19" s="61">
        <v>0</v>
      </c>
      <c r="AT19" s="61">
        <v>0</v>
      </c>
      <c r="AU19" s="61">
        <v>0</v>
      </c>
      <c r="AV19" s="61">
        <f t="shared" si="2"/>
        <v>0</v>
      </c>
      <c r="AW19" s="13"/>
      <c r="AX19" s="109" t="e">
        <v>#REF!</v>
      </c>
      <c r="AY19" s="109">
        <v>0</v>
      </c>
      <c r="AZ19" s="67" t="e">
        <f t="shared" si="3"/>
        <v>#REF!</v>
      </c>
    </row>
    <row r="20" spans="1:74">
      <c r="A20" s="24" t="s">
        <v>15</v>
      </c>
      <c r="B20" s="25" t="s">
        <v>123</v>
      </c>
      <c r="C20" s="44">
        <v>109353252</v>
      </c>
      <c r="D20" s="44"/>
      <c r="E20" s="44">
        <v>-11751110</v>
      </c>
      <c r="F20" s="44">
        <f t="shared" si="4"/>
        <v>97602142</v>
      </c>
      <c r="G20" s="49"/>
      <c r="H20" s="49"/>
      <c r="I20" s="49"/>
      <c r="J20" s="49"/>
      <c r="K20" s="49"/>
      <c r="L20" s="49"/>
      <c r="M20" s="154">
        <v>60097210.849999994</v>
      </c>
      <c r="N20" s="154">
        <v>8080049.6500000004</v>
      </c>
      <c r="O20" s="154">
        <v>7922261.8499999996</v>
      </c>
      <c r="P20" s="154">
        <v>7137449.8500000006</v>
      </c>
      <c r="Q20" s="154">
        <f t="shared" si="5"/>
        <v>23139761.350000001</v>
      </c>
      <c r="R20" s="154">
        <f t="shared" si="6"/>
        <v>83236972.199999988</v>
      </c>
      <c r="S20" s="53">
        <v>0</v>
      </c>
      <c r="T20" s="44">
        <v>0</v>
      </c>
      <c r="U20" s="251">
        <v>7126065.7999999998</v>
      </c>
      <c r="V20" s="168">
        <v>90363038</v>
      </c>
      <c r="W20" s="199">
        <v>7126065.7999999998</v>
      </c>
      <c r="X20" s="57">
        <v>-6249164</v>
      </c>
      <c r="Y20" s="57">
        <v>0</v>
      </c>
      <c r="Z20" s="57">
        <v>0</v>
      </c>
      <c r="AA20" s="57">
        <v>0</v>
      </c>
      <c r="AB20" s="57">
        <v>-4000000</v>
      </c>
      <c r="AC20" s="57">
        <v>-1501946</v>
      </c>
      <c r="AD20" s="57">
        <v>0</v>
      </c>
      <c r="AE20" s="57"/>
      <c r="AF20" s="57">
        <f>+'OSN PD'!Z20</f>
        <v>0</v>
      </c>
      <c r="AG20" s="57">
        <v>0</v>
      </c>
      <c r="AH20" s="57">
        <v>0</v>
      </c>
      <c r="AI20" s="57"/>
      <c r="AJ20" s="57">
        <f>+'OSN PD'!AC20</f>
        <v>0</v>
      </c>
      <c r="AK20" s="57">
        <v>0</v>
      </c>
      <c r="AL20" s="57">
        <v>0</v>
      </c>
      <c r="AM20" s="57">
        <v>0</v>
      </c>
      <c r="AN20" s="57"/>
      <c r="AO20" s="61">
        <v>0</v>
      </c>
      <c r="AP20" s="57">
        <f t="shared" si="7"/>
        <v>-11751110</v>
      </c>
      <c r="AQ20" s="61">
        <v>0</v>
      </c>
      <c r="AR20" s="61">
        <v>0</v>
      </c>
      <c r="AS20" s="61">
        <v>0</v>
      </c>
      <c r="AT20" s="61">
        <v>0</v>
      </c>
      <c r="AU20" s="61">
        <v>0</v>
      </c>
      <c r="AV20" s="61">
        <f t="shared" si="2"/>
        <v>0</v>
      </c>
      <c r="AW20" s="13"/>
      <c r="AX20" s="109">
        <v>0</v>
      </c>
      <c r="AY20" s="109">
        <v>0</v>
      </c>
      <c r="AZ20" s="67">
        <f t="shared" si="3"/>
        <v>0</v>
      </c>
    </row>
    <row r="21" spans="1:74">
      <c r="A21" s="24" t="s">
        <v>16</v>
      </c>
      <c r="B21" s="25" t="s">
        <v>921</v>
      </c>
      <c r="C21" s="44">
        <v>129579491</v>
      </c>
      <c r="D21" s="44"/>
      <c r="E21" s="44">
        <v>-12106866.1</v>
      </c>
      <c r="F21" s="44">
        <f t="shared" si="4"/>
        <v>117472624.90000001</v>
      </c>
      <c r="G21" s="49"/>
      <c r="H21" s="49"/>
      <c r="I21" s="49"/>
      <c r="J21" s="49"/>
      <c r="K21" s="49"/>
      <c r="L21" s="49"/>
      <c r="M21" s="154">
        <v>62388586.899999999</v>
      </c>
      <c r="N21" s="154">
        <v>10665420.48</v>
      </c>
      <c r="O21" s="154">
        <v>12530447.1</v>
      </c>
      <c r="P21" s="154">
        <v>13908552.220000001</v>
      </c>
      <c r="Q21" s="154">
        <f t="shared" si="5"/>
        <v>37104419.799999997</v>
      </c>
      <c r="R21" s="154">
        <f t="shared" si="6"/>
        <v>99493006.699999988</v>
      </c>
      <c r="S21" s="53">
        <v>0</v>
      </c>
      <c r="T21" s="44">
        <v>0</v>
      </c>
      <c r="U21" s="251">
        <v>29040744.199999999</v>
      </c>
      <c r="V21" s="168">
        <v>128533750.90000001</v>
      </c>
      <c r="W21" s="199">
        <v>29040744.199999999</v>
      </c>
      <c r="X21" s="57">
        <v>0</v>
      </c>
      <c r="Y21" s="57">
        <v>0</v>
      </c>
      <c r="Z21" s="57">
        <v>0</v>
      </c>
      <c r="AA21" s="57">
        <v>0</v>
      </c>
      <c r="AB21" s="57">
        <v>-2960000</v>
      </c>
      <c r="AC21" s="57">
        <v>-7709538.0999999996</v>
      </c>
      <c r="AD21" s="57">
        <v>-1437328</v>
      </c>
      <c r="AE21" s="57"/>
      <c r="AF21" s="57">
        <f>+'OSN PD'!Z21</f>
        <v>0</v>
      </c>
      <c r="AG21" s="57">
        <v>0</v>
      </c>
      <c r="AH21" s="57">
        <v>0</v>
      </c>
      <c r="AI21" s="57"/>
      <c r="AJ21" s="57">
        <f>+'OSN PD'!AC21</f>
        <v>0</v>
      </c>
      <c r="AK21" s="57">
        <v>0</v>
      </c>
      <c r="AL21" s="57">
        <v>0</v>
      </c>
      <c r="AM21" s="57">
        <v>0</v>
      </c>
      <c r="AN21" s="57"/>
      <c r="AO21" s="61">
        <v>0</v>
      </c>
      <c r="AP21" s="57">
        <f t="shared" si="7"/>
        <v>-12106866.1</v>
      </c>
      <c r="AQ21" s="61">
        <v>0</v>
      </c>
      <c r="AR21" s="61">
        <v>0</v>
      </c>
      <c r="AS21" s="61">
        <v>0</v>
      </c>
      <c r="AT21" s="61">
        <v>0</v>
      </c>
      <c r="AU21" s="61">
        <v>0</v>
      </c>
      <c r="AV21" s="61">
        <f t="shared" si="2"/>
        <v>0</v>
      </c>
      <c r="AW21" s="13"/>
      <c r="AX21" s="109" t="e">
        <v>#REF!</v>
      </c>
      <c r="AY21" s="109">
        <v>0</v>
      </c>
      <c r="AZ21" s="67" t="e">
        <f t="shared" si="3"/>
        <v>#REF!</v>
      </c>
    </row>
    <row r="22" spans="1:74">
      <c r="A22" s="24" t="s">
        <v>17</v>
      </c>
      <c r="B22" s="25" t="s">
        <v>922</v>
      </c>
      <c r="C22" s="44">
        <v>27185837</v>
      </c>
      <c r="D22" s="44"/>
      <c r="E22" s="44">
        <v>-584918</v>
      </c>
      <c r="F22" s="44">
        <f t="shared" si="4"/>
        <v>26600919</v>
      </c>
      <c r="G22" s="49"/>
      <c r="H22" s="49"/>
      <c r="I22" s="49"/>
      <c r="J22" s="49"/>
      <c r="K22" s="49"/>
      <c r="L22" s="49"/>
      <c r="M22" s="154">
        <v>3214425.91</v>
      </c>
      <c r="N22" s="154">
        <v>414632.62</v>
      </c>
      <c r="O22" s="154">
        <v>550004.59</v>
      </c>
      <c r="P22" s="154">
        <v>634343.39</v>
      </c>
      <c r="Q22" s="154">
        <f t="shared" si="5"/>
        <v>1598980.6</v>
      </c>
      <c r="R22" s="154">
        <f t="shared" si="6"/>
        <v>4813406.51</v>
      </c>
      <c r="S22" s="53">
        <v>0</v>
      </c>
      <c r="T22" s="44">
        <v>0</v>
      </c>
      <c r="U22" s="251">
        <v>1467785.4899999998</v>
      </c>
      <c r="V22" s="168">
        <v>6281192</v>
      </c>
      <c r="W22" s="199">
        <v>1467785.4899999998</v>
      </c>
      <c r="X22" s="57">
        <v>0</v>
      </c>
      <c r="Y22" s="57">
        <v>0</v>
      </c>
      <c r="Z22" s="57">
        <v>0</v>
      </c>
      <c r="AA22" s="57">
        <v>0</v>
      </c>
      <c r="AB22" s="57">
        <v>-160000</v>
      </c>
      <c r="AC22" s="57">
        <v>-347225</v>
      </c>
      <c r="AD22" s="57">
        <v>-77693</v>
      </c>
      <c r="AE22" s="57"/>
      <c r="AF22" s="57">
        <f>+'OSN PD'!Z22</f>
        <v>0</v>
      </c>
      <c r="AG22" s="57">
        <v>0</v>
      </c>
      <c r="AH22" s="57">
        <v>0</v>
      </c>
      <c r="AI22" s="57"/>
      <c r="AJ22" s="57">
        <f>+'OSN PD'!AC22</f>
        <v>0</v>
      </c>
      <c r="AK22" s="57">
        <v>0</v>
      </c>
      <c r="AL22" s="57">
        <v>0</v>
      </c>
      <c r="AM22" s="57">
        <v>0</v>
      </c>
      <c r="AN22" s="57"/>
      <c r="AO22" s="61">
        <v>0</v>
      </c>
      <c r="AP22" s="57">
        <f t="shared" si="7"/>
        <v>-584918</v>
      </c>
      <c r="AQ22" s="61">
        <v>0</v>
      </c>
      <c r="AR22" s="61">
        <v>0</v>
      </c>
      <c r="AS22" s="61">
        <v>0</v>
      </c>
      <c r="AT22" s="61">
        <v>0</v>
      </c>
      <c r="AU22" s="61">
        <v>0</v>
      </c>
      <c r="AV22" s="61">
        <f t="shared" si="2"/>
        <v>0</v>
      </c>
      <c r="AW22" s="13"/>
      <c r="AX22" s="109" t="e">
        <v>#REF!</v>
      </c>
      <c r="AY22" s="109">
        <v>0</v>
      </c>
      <c r="AZ22" s="67" t="e">
        <f t="shared" si="3"/>
        <v>#REF!</v>
      </c>
    </row>
    <row r="23" spans="1:74">
      <c r="A23" s="24" t="s">
        <v>18</v>
      </c>
      <c r="B23" s="25" t="s">
        <v>923</v>
      </c>
      <c r="C23" s="44">
        <v>58032903</v>
      </c>
      <c r="D23" s="44"/>
      <c r="E23" s="44">
        <v>-6276507</v>
      </c>
      <c r="F23" s="44">
        <f t="shared" si="4"/>
        <v>51756396</v>
      </c>
      <c r="G23" s="49"/>
      <c r="H23" s="49"/>
      <c r="I23" s="49"/>
      <c r="J23" s="49"/>
      <c r="K23" s="49"/>
      <c r="L23" s="49"/>
      <c r="M23" s="154">
        <v>34856094.519999996</v>
      </c>
      <c r="N23" s="154">
        <v>4441034.4800000004</v>
      </c>
      <c r="O23" s="154">
        <v>5721073.3100000005</v>
      </c>
      <c r="P23" s="154">
        <v>5021470.54</v>
      </c>
      <c r="Q23" s="154">
        <f t="shared" si="5"/>
        <v>15183578.330000002</v>
      </c>
      <c r="R23" s="154">
        <f t="shared" si="6"/>
        <v>50039672.849999994</v>
      </c>
      <c r="S23" s="53">
        <v>0</v>
      </c>
      <c r="T23" s="44">
        <v>0</v>
      </c>
      <c r="U23" s="251">
        <v>15836030.150000004</v>
      </c>
      <c r="V23" s="168">
        <v>65875703</v>
      </c>
      <c r="W23" s="199">
        <v>15836030.150000004</v>
      </c>
      <c r="X23" s="57">
        <v>0</v>
      </c>
      <c r="Y23" s="57">
        <v>0</v>
      </c>
      <c r="Z23" s="57">
        <v>0</v>
      </c>
      <c r="AA23" s="57">
        <v>0</v>
      </c>
      <c r="AB23" s="57">
        <v>-1734400</v>
      </c>
      <c r="AC23" s="57">
        <v>-3699910</v>
      </c>
      <c r="AD23" s="57">
        <v>-842197</v>
      </c>
      <c r="AE23" s="57"/>
      <c r="AF23" s="57">
        <f>+'OSN PD'!Z23</f>
        <v>0</v>
      </c>
      <c r="AG23" s="57">
        <v>0</v>
      </c>
      <c r="AH23" s="57">
        <v>0</v>
      </c>
      <c r="AI23" s="57"/>
      <c r="AJ23" s="57">
        <f>+'OSN PD'!AC23</f>
        <v>0</v>
      </c>
      <c r="AK23" s="57">
        <v>0</v>
      </c>
      <c r="AL23" s="57">
        <v>0</v>
      </c>
      <c r="AM23" s="57">
        <v>0</v>
      </c>
      <c r="AN23" s="57"/>
      <c r="AO23" s="61">
        <v>0</v>
      </c>
      <c r="AP23" s="57">
        <f t="shared" si="7"/>
        <v>-6276507</v>
      </c>
      <c r="AQ23" s="61">
        <v>0</v>
      </c>
      <c r="AR23" s="61">
        <v>0</v>
      </c>
      <c r="AS23" s="61">
        <v>0</v>
      </c>
      <c r="AT23" s="61">
        <v>0</v>
      </c>
      <c r="AU23" s="61">
        <v>0</v>
      </c>
      <c r="AV23" s="61">
        <f t="shared" si="2"/>
        <v>0</v>
      </c>
      <c r="AW23" s="13"/>
      <c r="AX23" s="109" t="e">
        <v>#REF!</v>
      </c>
      <c r="AY23" s="109">
        <v>0</v>
      </c>
      <c r="AZ23" s="67" t="e">
        <f t="shared" si="3"/>
        <v>#REF!</v>
      </c>
    </row>
    <row r="24" spans="1:74" s="1" customFormat="1">
      <c r="A24" s="24" t="s">
        <v>19</v>
      </c>
      <c r="B24" s="25" t="s">
        <v>924</v>
      </c>
      <c r="C24" s="44">
        <v>46759276</v>
      </c>
      <c r="D24" s="44"/>
      <c r="E24" s="44">
        <v>-3226161</v>
      </c>
      <c r="F24" s="44">
        <f t="shared" si="4"/>
        <v>43533115</v>
      </c>
      <c r="G24" s="49"/>
      <c r="H24" s="49"/>
      <c r="I24" s="49"/>
      <c r="J24" s="49"/>
      <c r="K24" s="49"/>
      <c r="L24" s="49"/>
      <c r="M24" s="154">
        <v>19286583.109999999</v>
      </c>
      <c r="N24" s="154">
        <v>2251380.75</v>
      </c>
      <c r="O24" s="154">
        <v>2743078.37</v>
      </c>
      <c r="P24" s="154">
        <v>2554863.2799999998</v>
      </c>
      <c r="Q24" s="154">
        <f t="shared" si="5"/>
        <v>7549322.4000000004</v>
      </c>
      <c r="R24" s="154">
        <f t="shared" si="6"/>
        <v>26835905.509999998</v>
      </c>
      <c r="S24" s="53">
        <v>0</v>
      </c>
      <c r="T24" s="44">
        <v>0</v>
      </c>
      <c r="U24" s="251">
        <v>3344246.4900000007</v>
      </c>
      <c r="V24" s="168">
        <v>30180152</v>
      </c>
      <c r="W24" s="199">
        <v>3344246.4900000007</v>
      </c>
      <c r="X24" s="57">
        <v>0</v>
      </c>
      <c r="Y24" s="57">
        <v>0</v>
      </c>
      <c r="Z24" s="57">
        <v>0</v>
      </c>
      <c r="AA24" s="57">
        <v>0</v>
      </c>
      <c r="AB24" s="57">
        <v>-960000</v>
      </c>
      <c r="AC24" s="57">
        <v>-1800000</v>
      </c>
      <c r="AD24" s="57">
        <v>-466161</v>
      </c>
      <c r="AE24" s="57"/>
      <c r="AF24" s="57">
        <f>+'OSN PD'!Z24</f>
        <v>0</v>
      </c>
      <c r="AG24" s="57">
        <v>0</v>
      </c>
      <c r="AH24" s="57">
        <v>0</v>
      </c>
      <c r="AI24" s="57"/>
      <c r="AJ24" s="57">
        <f>+'OSN PD'!AC24</f>
        <v>0</v>
      </c>
      <c r="AK24" s="57">
        <v>0</v>
      </c>
      <c r="AL24" s="57">
        <v>0</v>
      </c>
      <c r="AM24" s="57">
        <v>0</v>
      </c>
      <c r="AN24" s="57"/>
      <c r="AO24" s="61">
        <v>0</v>
      </c>
      <c r="AP24" s="57">
        <f t="shared" si="7"/>
        <v>-3226161</v>
      </c>
      <c r="AQ24" s="61">
        <v>0</v>
      </c>
      <c r="AR24" s="61">
        <v>0</v>
      </c>
      <c r="AS24" s="61">
        <v>0</v>
      </c>
      <c r="AT24" s="61">
        <v>0</v>
      </c>
      <c r="AU24" s="61">
        <v>0</v>
      </c>
      <c r="AV24" s="61">
        <f t="shared" si="2"/>
        <v>0</v>
      </c>
      <c r="AW24" s="13"/>
      <c r="AX24" s="109">
        <v>0</v>
      </c>
      <c r="AY24" s="109">
        <v>0</v>
      </c>
      <c r="AZ24" s="67">
        <f t="shared" si="3"/>
        <v>0</v>
      </c>
      <c r="BA24"/>
      <c r="BB24"/>
      <c r="BC24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</row>
    <row r="25" spans="1:74">
      <c r="A25" s="24" t="s">
        <v>20</v>
      </c>
      <c r="B25" s="25" t="s">
        <v>925</v>
      </c>
      <c r="C25" s="44">
        <v>17666892</v>
      </c>
      <c r="D25" s="44"/>
      <c r="E25" s="44">
        <v>-1592060</v>
      </c>
      <c r="F25" s="44">
        <f t="shared" si="4"/>
        <v>16074832</v>
      </c>
      <c r="G25" s="49"/>
      <c r="H25" s="49"/>
      <c r="I25" s="49"/>
      <c r="J25" s="49"/>
      <c r="K25" s="49"/>
      <c r="L25" s="49"/>
      <c r="M25" s="154">
        <v>9643276.7599999998</v>
      </c>
      <c r="N25" s="154">
        <v>1480324.72</v>
      </c>
      <c r="O25" s="154">
        <v>2088647.3399999999</v>
      </c>
      <c r="P25" s="154">
        <v>1662577.83</v>
      </c>
      <c r="Q25" s="154">
        <f t="shared" si="5"/>
        <v>5231549.8899999997</v>
      </c>
      <c r="R25" s="154">
        <f t="shared" si="6"/>
        <v>14874826.649999999</v>
      </c>
      <c r="S25" s="53">
        <v>0</v>
      </c>
      <c r="T25" s="44">
        <v>0</v>
      </c>
      <c r="U25" s="251">
        <v>6239297.3499999996</v>
      </c>
      <c r="V25" s="168">
        <v>21114124</v>
      </c>
      <c r="W25" s="199">
        <v>6239297.3499999996</v>
      </c>
      <c r="X25" s="57">
        <v>0</v>
      </c>
      <c r="Y25" s="57">
        <v>0</v>
      </c>
      <c r="Z25" s="57">
        <v>0</v>
      </c>
      <c r="AA25" s="57">
        <v>0</v>
      </c>
      <c r="AB25" s="57">
        <v>-480000</v>
      </c>
      <c r="AC25" s="57">
        <v>-878980</v>
      </c>
      <c r="AD25" s="57">
        <v>-233080</v>
      </c>
      <c r="AE25" s="57"/>
      <c r="AF25" s="57">
        <f>+'OSN PD'!Z25</f>
        <v>0</v>
      </c>
      <c r="AG25" s="57">
        <v>0</v>
      </c>
      <c r="AH25" s="57">
        <v>0</v>
      </c>
      <c r="AI25" s="57"/>
      <c r="AJ25" s="57">
        <f>+'OSN PD'!AC25</f>
        <v>0</v>
      </c>
      <c r="AK25" s="57">
        <v>0</v>
      </c>
      <c r="AL25" s="57">
        <v>0</v>
      </c>
      <c r="AM25" s="57">
        <v>0</v>
      </c>
      <c r="AN25" s="57"/>
      <c r="AO25" s="61">
        <v>0</v>
      </c>
      <c r="AP25" s="57">
        <f t="shared" si="7"/>
        <v>-1592060</v>
      </c>
      <c r="AQ25" s="61">
        <v>0</v>
      </c>
      <c r="AR25" s="61">
        <v>0</v>
      </c>
      <c r="AS25" s="61">
        <v>0</v>
      </c>
      <c r="AT25" s="61">
        <v>0</v>
      </c>
      <c r="AU25" s="61">
        <v>0</v>
      </c>
      <c r="AV25" s="61">
        <f t="shared" si="2"/>
        <v>0</v>
      </c>
      <c r="AW25" s="13"/>
      <c r="AX25" s="109" t="e">
        <v>#REF!</v>
      </c>
      <c r="AY25" s="109">
        <v>0</v>
      </c>
      <c r="AZ25" s="67" t="e">
        <f t="shared" si="3"/>
        <v>#REF!</v>
      </c>
    </row>
    <row r="26" spans="1:74">
      <c r="A26" s="24"/>
      <c r="B26" s="25"/>
      <c r="C26" s="44"/>
      <c r="E26" s="45"/>
      <c r="F26" s="44"/>
      <c r="G26" s="49"/>
      <c r="H26" s="49"/>
      <c r="I26" s="49"/>
      <c r="J26" s="49"/>
      <c r="K26" s="49"/>
      <c r="L26" s="49"/>
      <c r="M26" s="154"/>
      <c r="N26" s="154"/>
      <c r="O26" s="154"/>
      <c r="P26" s="154"/>
      <c r="Q26" s="154"/>
      <c r="R26" s="154"/>
      <c r="S26" s="53"/>
      <c r="T26" s="44"/>
      <c r="U26" s="273"/>
      <c r="V26" s="169"/>
      <c r="W26" s="274"/>
      <c r="X26" s="57"/>
      <c r="Y26" s="57"/>
      <c r="Z26" s="57"/>
      <c r="AA26" s="57"/>
      <c r="AB26" s="57"/>
      <c r="AC26" s="57"/>
      <c r="AD26" s="57"/>
      <c r="AE26" s="57"/>
      <c r="AF26" s="57"/>
      <c r="AG26" s="57"/>
      <c r="AH26" s="57"/>
      <c r="AI26" s="57"/>
      <c r="AJ26" s="57"/>
      <c r="AK26" s="57"/>
      <c r="AL26" s="57"/>
      <c r="AM26" s="57"/>
      <c r="AN26" s="57"/>
      <c r="AO26" s="57"/>
      <c r="AP26" s="57"/>
      <c r="AQ26" s="61"/>
      <c r="AR26" s="61"/>
      <c r="AS26" s="61"/>
      <c r="AT26" s="61"/>
      <c r="AU26" s="61"/>
      <c r="AV26" s="61"/>
      <c r="AW26" s="11"/>
      <c r="AX26" s="67"/>
      <c r="AY26" s="67"/>
      <c r="AZ26" s="66"/>
    </row>
    <row r="27" spans="1:74">
      <c r="A27" s="20" t="s">
        <v>927</v>
      </c>
      <c r="B27" s="26" t="s">
        <v>928</v>
      </c>
      <c r="C27" s="43">
        <f>SUM(C29:C64)</f>
        <v>198313426</v>
      </c>
      <c r="D27" s="43">
        <f>SUM(D29:D64)</f>
        <v>0</v>
      </c>
      <c r="E27" s="43">
        <f t="shared" ref="E27:AZ27" si="8">SUM(E29:E64)</f>
        <v>16145359</v>
      </c>
      <c r="F27" s="43">
        <f>SUM(F29:F64)</f>
        <v>214458785</v>
      </c>
      <c r="G27" s="47">
        <f t="shared" si="8"/>
        <v>0</v>
      </c>
      <c r="H27" s="47">
        <f t="shared" si="8"/>
        <v>0</v>
      </c>
      <c r="I27" s="47">
        <f t="shared" si="8"/>
        <v>0</v>
      </c>
      <c r="J27" s="47">
        <f t="shared" si="8"/>
        <v>0</v>
      </c>
      <c r="K27" s="47">
        <f t="shared" si="8"/>
        <v>0</v>
      </c>
      <c r="L27" s="47">
        <f t="shared" si="8"/>
        <v>0</v>
      </c>
      <c r="M27" s="161">
        <f t="shared" si="8"/>
        <v>155833341.84999999</v>
      </c>
      <c r="N27" s="161">
        <f t="shared" si="8"/>
        <v>17317654.75</v>
      </c>
      <c r="O27" s="161">
        <f t="shared" si="8"/>
        <v>15361553.040000001</v>
      </c>
      <c r="P27" s="161">
        <f t="shared" si="8"/>
        <v>15701267.790000001</v>
      </c>
      <c r="Q27" s="161">
        <f t="shared" si="8"/>
        <v>48380475.580000006</v>
      </c>
      <c r="R27" s="161">
        <f t="shared" si="8"/>
        <v>204213817.43000004</v>
      </c>
      <c r="S27" s="51">
        <f t="shared" si="8"/>
        <v>198715562.99000001</v>
      </c>
      <c r="T27" s="43">
        <f t="shared" si="8"/>
        <v>-3801314.1999999965</v>
      </c>
      <c r="U27" s="161" t="e">
        <f t="shared" si="8"/>
        <v>#REF!</v>
      </c>
      <c r="V27" s="166" t="e">
        <f t="shared" si="8"/>
        <v>#REF!</v>
      </c>
      <c r="W27" s="43" t="e">
        <f t="shared" si="8"/>
        <v>#REF!</v>
      </c>
      <c r="X27" s="55">
        <f t="shared" si="8"/>
        <v>0</v>
      </c>
      <c r="Y27" s="55">
        <f t="shared" si="8"/>
        <v>-177630</v>
      </c>
      <c r="Z27" s="55">
        <f t="shared" si="8"/>
        <v>11323000</v>
      </c>
      <c r="AA27" s="55" t="e">
        <f t="shared" si="8"/>
        <v>#REF!</v>
      </c>
      <c r="AB27" s="55">
        <f t="shared" si="8"/>
        <v>0</v>
      </c>
      <c r="AC27" s="55">
        <f t="shared" si="8"/>
        <v>5000000</v>
      </c>
      <c r="AD27" s="55">
        <f t="shared" si="8"/>
        <v>0</v>
      </c>
      <c r="AE27" s="55">
        <f t="shared" si="8"/>
        <v>0</v>
      </c>
      <c r="AF27" s="55">
        <f t="shared" si="8"/>
        <v>0</v>
      </c>
      <c r="AG27" s="55">
        <f t="shared" si="8"/>
        <v>0</v>
      </c>
      <c r="AH27" s="55">
        <f t="shared" si="8"/>
        <v>0</v>
      </c>
      <c r="AI27" s="55"/>
      <c r="AJ27" s="55">
        <f t="shared" si="8"/>
        <v>0</v>
      </c>
      <c r="AK27" s="55">
        <f>SUM(AK29:AK64)</f>
        <v>-10000000</v>
      </c>
      <c r="AL27" s="55"/>
      <c r="AM27" s="55" t="e">
        <f t="shared" si="8"/>
        <v>#REF!</v>
      </c>
      <c r="AN27" s="55">
        <f>SUM(AN29:AN64)</f>
        <v>-8600000</v>
      </c>
      <c r="AO27" s="55">
        <f>SUM(AO29:AO64)</f>
        <v>0</v>
      </c>
      <c r="AP27" s="55" t="e">
        <f t="shared" si="8"/>
        <v>#REF!</v>
      </c>
      <c r="AQ27" s="59">
        <f t="shared" si="8"/>
        <v>0</v>
      </c>
      <c r="AR27" s="59">
        <f t="shared" si="8"/>
        <v>0</v>
      </c>
      <c r="AS27" s="59">
        <f t="shared" si="8"/>
        <v>0</v>
      </c>
      <c r="AT27" s="59">
        <f t="shared" si="8"/>
        <v>0</v>
      </c>
      <c r="AU27" s="59">
        <f t="shared" si="8"/>
        <v>0</v>
      </c>
      <c r="AV27" s="59">
        <f t="shared" si="8"/>
        <v>0</v>
      </c>
      <c r="AW27" s="59">
        <f t="shared" si="8"/>
        <v>0</v>
      </c>
      <c r="AX27" s="65" t="e">
        <f t="shared" si="8"/>
        <v>#REF!</v>
      </c>
      <c r="AY27" s="65">
        <f t="shared" si="8"/>
        <v>0</v>
      </c>
      <c r="AZ27" s="65" t="e">
        <f t="shared" si="8"/>
        <v>#REF!</v>
      </c>
    </row>
    <row r="28" spans="1:74">
      <c r="A28" s="24"/>
      <c r="B28" s="25"/>
      <c r="C28" s="44"/>
      <c r="D28" s="44"/>
      <c r="E28" s="45"/>
      <c r="F28" s="45"/>
      <c r="G28" s="48"/>
      <c r="H28" s="48"/>
      <c r="I28" s="48"/>
      <c r="J28" s="48"/>
      <c r="K28" s="48"/>
      <c r="L28" s="48"/>
      <c r="M28" s="162"/>
      <c r="N28" s="162"/>
      <c r="O28" s="162"/>
      <c r="P28" s="162"/>
      <c r="Q28" s="162"/>
      <c r="R28" s="162"/>
      <c r="S28" s="52"/>
      <c r="T28" s="45"/>
      <c r="U28" s="162"/>
      <c r="V28" s="167"/>
      <c r="W28" s="45"/>
      <c r="X28" s="56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P28" s="56"/>
      <c r="AQ28" s="60"/>
      <c r="AR28" s="60"/>
      <c r="AS28" s="60"/>
      <c r="AT28" s="60"/>
      <c r="AU28" s="60"/>
      <c r="AV28" s="60"/>
      <c r="AW28" s="3"/>
      <c r="AX28" s="66"/>
      <c r="AY28" s="66"/>
      <c r="AZ28" s="66"/>
      <c r="BA28" s="3"/>
      <c r="BB28" s="3"/>
      <c r="BC28" s="3"/>
    </row>
    <row r="29" spans="1:74">
      <c r="A29" s="24" t="s">
        <v>22</v>
      </c>
      <c r="B29" s="25" t="s">
        <v>929</v>
      </c>
      <c r="C29" s="44">
        <v>0</v>
      </c>
      <c r="D29" s="44"/>
      <c r="E29" s="44">
        <v>0</v>
      </c>
      <c r="F29" s="44">
        <f t="shared" ref="F29:F64" si="9">+C29+D29+E29</f>
        <v>0</v>
      </c>
      <c r="G29" s="49"/>
      <c r="H29" s="49"/>
      <c r="I29" s="49"/>
      <c r="J29" s="49"/>
      <c r="K29" s="49"/>
      <c r="L29" s="49"/>
      <c r="M29" s="154">
        <v>0</v>
      </c>
      <c r="N29" s="154">
        <v>0</v>
      </c>
      <c r="O29" s="154">
        <v>0</v>
      </c>
      <c r="P29" s="154">
        <v>0</v>
      </c>
      <c r="Q29" s="154">
        <f t="shared" ref="Q29:Q64" si="10">SUM(N29:P29)</f>
        <v>0</v>
      </c>
      <c r="R29" s="154">
        <f t="shared" ref="R29:R64" si="11">SUM(Q29,M29)</f>
        <v>0</v>
      </c>
      <c r="S29" s="53">
        <v>0</v>
      </c>
      <c r="T29" s="44">
        <v>0</v>
      </c>
      <c r="U29" s="251">
        <v>0</v>
      </c>
      <c r="V29" s="168">
        <v>0</v>
      </c>
      <c r="W29" s="199">
        <v>0</v>
      </c>
      <c r="X29" s="57">
        <v>0</v>
      </c>
      <c r="Y29" s="57">
        <v>0</v>
      </c>
      <c r="Z29" s="57">
        <v>0</v>
      </c>
      <c r="AA29" s="57">
        <v>0</v>
      </c>
      <c r="AB29" s="57">
        <v>0</v>
      </c>
      <c r="AC29" s="57">
        <v>0</v>
      </c>
      <c r="AD29" s="57">
        <v>0</v>
      </c>
      <c r="AE29" s="57">
        <f>+'OSN PD'!Y30</f>
        <v>0</v>
      </c>
      <c r="AF29" s="57">
        <f>+'OSN PD'!Z30</f>
        <v>0</v>
      </c>
      <c r="AG29" s="57">
        <v>0</v>
      </c>
      <c r="AH29" s="57">
        <v>0</v>
      </c>
      <c r="AI29" s="57"/>
      <c r="AJ29" s="57">
        <f>+' INM'!AD30</f>
        <v>0</v>
      </c>
      <c r="AK29" s="57">
        <v>-5000000</v>
      </c>
      <c r="AL29" s="57">
        <v>0</v>
      </c>
      <c r="AM29" s="57">
        <v>0</v>
      </c>
      <c r="AN29" s="61"/>
      <c r="AO29" s="61">
        <v>0</v>
      </c>
      <c r="AP29" s="57">
        <f t="shared" ref="AP29:AP64" si="12">SUM(X29:AN29)</f>
        <v>-5000000</v>
      </c>
      <c r="AQ29" s="61">
        <v>0</v>
      </c>
      <c r="AR29" s="61">
        <v>0</v>
      </c>
      <c r="AS29" s="61">
        <v>0</v>
      </c>
      <c r="AT29" s="61">
        <v>0</v>
      </c>
      <c r="AU29" s="61">
        <v>0</v>
      </c>
      <c r="AV29" s="61">
        <f t="shared" ref="AV29:AV64" si="13">+AQ29+AR29+AS29+AT29+AU29</f>
        <v>0</v>
      </c>
      <c r="AW29" s="13"/>
      <c r="AX29" s="109" t="e">
        <v>#REF!</v>
      </c>
      <c r="AY29" s="109">
        <v>0</v>
      </c>
      <c r="AZ29" s="67" t="e">
        <f t="shared" ref="AZ29:AZ64" si="14">SUM(AW29:AY29)</f>
        <v>#REF!</v>
      </c>
    </row>
    <row r="30" spans="1:74">
      <c r="A30" s="24" t="s">
        <v>23</v>
      </c>
      <c r="B30" s="25" t="s">
        <v>930</v>
      </c>
      <c r="C30" s="44">
        <v>0</v>
      </c>
      <c r="D30" s="44"/>
      <c r="E30" s="44">
        <v>0</v>
      </c>
      <c r="F30" s="44">
        <f t="shared" si="9"/>
        <v>0</v>
      </c>
      <c r="G30" s="49"/>
      <c r="H30" s="49"/>
      <c r="I30" s="49"/>
      <c r="J30" s="49"/>
      <c r="K30" s="49"/>
      <c r="L30" s="49"/>
      <c r="M30" s="154">
        <v>0</v>
      </c>
      <c r="N30" s="154">
        <v>0</v>
      </c>
      <c r="O30" s="154">
        <v>0</v>
      </c>
      <c r="P30" s="154">
        <v>0</v>
      </c>
      <c r="Q30" s="154">
        <f t="shared" si="10"/>
        <v>0</v>
      </c>
      <c r="R30" s="154">
        <f t="shared" si="11"/>
        <v>0</v>
      </c>
      <c r="S30" s="53">
        <v>0</v>
      </c>
      <c r="T30" s="44">
        <v>0</v>
      </c>
      <c r="U30" s="251">
        <v>0</v>
      </c>
      <c r="V30" s="168">
        <v>0</v>
      </c>
      <c r="W30" s="199">
        <v>0</v>
      </c>
      <c r="X30" s="57">
        <v>0</v>
      </c>
      <c r="Y30" s="57">
        <v>0</v>
      </c>
      <c r="Z30" s="57">
        <v>0</v>
      </c>
      <c r="AA30" s="57">
        <v>0</v>
      </c>
      <c r="AB30" s="57">
        <v>0</v>
      </c>
      <c r="AC30" s="57">
        <v>0</v>
      </c>
      <c r="AD30" s="57">
        <v>0</v>
      </c>
      <c r="AE30" s="57">
        <f>+'OSN PD'!Y31</f>
        <v>0</v>
      </c>
      <c r="AF30" s="57">
        <f>+'OSN PD'!Z31</f>
        <v>0</v>
      </c>
      <c r="AG30" s="57">
        <v>0</v>
      </c>
      <c r="AH30" s="57">
        <v>0</v>
      </c>
      <c r="AI30" s="57"/>
      <c r="AJ30" s="57">
        <f>+' INM'!AD31</f>
        <v>0</v>
      </c>
      <c r="AK30" s="57"/>
      <c r="AL30" s="57">
        <v>0</v>
      </c>
      <c r="AM30" s="57">
        <v>0</v>
      </c>
      <c r="AN30" s="61"/>
      <c r="AO30" s="61">
        <v>0</v>
      </c>
      <c r="AP30" s="57">
        <f t="shared" si="12"/>
        <v>0</v>
      </c>
      <c r="AQ30" s="61">
        <v>0</v>
      </c>
      <c r="AR30" s="61">
        <v>0</v>
      </c>
      <c r="AS30" s="61">
        <v>0</v>
      </c>
      <c r="AT30" s="61">
        <v>0</v>
      </c>
      <c r="AU30" s="61">
        <v>0</v>
      </c>
      <c r="AV30" s="61">
        <f t="shared" si="13"/>
        <v>0</v>
      </c>
      <c r="AW30" s="13"/>
      <c r="AX30" s="109" t="e">
        <v>#REF!</v>
      </c>
      <c r="AY30" s="109">
        <v>0</v>
      </c>
      <c r="AZ30" s="67" t="e">
        <f t="shared" si="14"/>
        <v>#REF!</v>
      </c>
    </row>
    <row r="31" spans="1:74">
      <c r="A31" s="24" t="s">
        <v>25</v>
      </c>
      <c r="B31" s="25" t="s">
        <v>932</v>
      </c>
      <c r="C31" s="44">
        <v>0</v>
      </c>
      <c r="D31" s="44"/>
      <c r="E31" s="44">
        <v>0</v>
      </c>
      <c r="F31" s="44">
        <f t="shared" si="9"/>
        <v>0</v>
      </c>
      <c r="G31" s="49"/>
      <c r="H31" s="49"/>
      <c r="I31" s="49"/>
      <c r="J31" s="49"/>
      <c r="K31" s="49"/>
      <c r="L31" s="49"/>
      <c r="M31" s="154">
        <v>0</v>
      </c>
      <c r="N31" s="154">
        <v>0</v>
      </c>
      <c r="O31" s="154">
        <v>0</v>
      </c>
      <c r="P31" s="154">
        <v>0</v>
      </c>
      <c r="Q31" s="154">
        <f t="shared" si="10"/>
        <v>0</v>
      </c>
      <c r="R31" s="154">
        <f t="shared" si="11"/>
        <v>0</v>
      </c>
      <c r="S31" s="53">
        <v>0</v>
      </c>
      <c r="T31" s="44">
        <v>0</v>
      </c>
      <c r="U31" s="251" t="e">
        <v>#REF!</v>
      </c>
      <c r="V31" s="168" t="e">
        <v>#REF!</v>
      </c>
      <c r="W31" s="199" t="e">
        <v>#REF!</v>
      </c>
      <c r="X31" s="57">
        <v>0</v>
      </c>
      <c r="Y31" s="57">
        <v>0</v>
      </c>
      <c r="Z31" s="57"/>
      <c r="AA31" s="57">
        <v>0</v>
      </c>
      <c r="AB31" s="57">
        <v>0</v>
      </c>
      <c r="AC31" s="57">
        <v>0</v>
      </c>
      <c r="AD31" s="57">
        <v>0</v>
      </c>
      <c r="AE31" s="57">
        <f>+'OSN PD'!Y33</f>
        <v>0</v>
      </c>
      <c r="AF31" s="57">
        <f>+'OSN PD'!Z33</f>
        <v>0</v>
      </c>
      <c r="AG31" s="57">
        <v>0</v>
      </c>
      <c r="AH31" s="57">
        <v>0</v>
      </c>
      <c r="AI31" s="57"/>
      <c r="AJ31" s="57">
        <f>+' INM'!AD33</f>
        <v>0</v>
      </c>
      <c r="AK31" s="57"/>
      <c r="AL31" s="57">
        <v>0</v>
      </c>
      <c r="AM31" s="57">
        <v>0</v>
      </c>
      <c r="AN31" s="61"/>
      <c r="AO31" s="61">
        <v>0</v>
      </c>
      <c r="AP31" s="57">
        <f t="shared" si="12"/>
        <v>0</v>
      </c>
      <c r="AQ31" s="61">
        <v>0</v>
      </c>
      <c r="AR31" s="61">
        <v>0</v>
      </c>
      <c r="AS31" s="61">
        <v>0</v>
      </c>
      <c r="AT31" s="61">
        <v>0</v>
      </c>
      <c r="AU31" s="61">
        <v>0</v>
      </c>
      <c r="AV31" s="61">
        <f>+AQ31+AR31+AS31+AT31+AU31</f>
        <v>0</v>
      </c>
      <c r="AW31" s="13"/>
      <c r="AX31" s="109" t="e">
        <v>#REF!</v>
      </c>
      <c r="AY31" s="109">
        <v>0</v>
      </c>
      <c r="AZ31" s="67" t="e">
        <f>SUM(AW31:AY31)</f>
        <v>#REF!</v>
      </c>
    </row>
    <row r="32" spans="1:74">
      <c r="A32" s="24" t="s">
        <v>26</v>
      </c>
      <c r="B32" s="25" t="s">
        <v>933</v>
      </c>
      <c r="C32" s="44">
        <v>0</v>
      </c>
      <c r="D32" s="44"/>
      <c r="E32" s="44">
        <v>3435954</v>
      </c>
      <c r="F32" s="44">
        <f t="shared" si="9"/>
        <v>3435954</v>
      </c>
      <c r="G32" s="49"/>
      <c r="H32" s="49"/>
      <c r="I32" s="49"/>
      <c r="J32" s="49"/>
      <c r="K32" s="49"/>
      <c r="L32" s="49"/>
      <c r="M32" s="154">
        <v>3435954</v>
      </c>
      <c r="N32" s="154">
        <v>0</v>
      </c>
      <c r="O32" s="154">
        <v>0</v>
      </c>
      <c r="P32" s="154">
        <v>0</v>
      </c>
      <c r="Q32" s="154">
        <f t="shared" si="10"/>
        <v>0</v>
      </c>
      <c r="R32" s="154">
        <f t="shared" si="11"/>
        <v>3435954</v>
      </c>
      <c r="S32" s="53">
        <v>3435954</v>
      </c>
      <c r="T32" s="44">
        <v>0</v>
      </c>
      <c r="U32" s="251">
        <v>0</v>
      </c>
      <c r="V32" s="168">
        <v>0</v>
      </c>
      <c r="W32" s="199">
        <v>0</v>
      </c>
      <c r="X32" s="57">
        <v>0</v>
      </c>
      <c r="Y32" s="57">
        <v>3435965</v>
      </c>
      <c r="Z32" s="57">
        <v>0</v>
      </c>
      <c r="AA32" s="57">
        <v>-11</v>
      </c>
      <c r="AB32" s="57">
        <v>0</v>
      </c>
      <c r="AC32" s="57">
        <v>0</v>
      </c>
      <c r="AD32" s="57">
        <v>0</v>
      </c>
      <c r="AE32" s="57">
        <f>+'OSN PD'!Y34</f>
        <v>0</v>
      </c>
      <c r="AF32" s="57">
        <f>+'OSN PD'!Z34</f>
        <v>0</v>
      </c>
      <c r="AG32" s="57">
        <v>0</v>
      </c>
      <c r="AH32" s="57">
        <v>0</v>
      </c>
      <c r="AI32" s="57"/>
      <c r="AJ32" s="57">
        <f>+' INM'!AD34</f>
        <v>0</v>
      </c>
      <c r="AK32" s="57">
        <v>-5000000</v>
      </c>
      <c r="AL32" s="57">
        <v>0</v>
      </c>
      <c r="AM32" s="57">
        <v>0</v>
      </c>
      <c r="AN32" s="61">
        <v>-5000000</v>
      </c>
      <c r="AO32" s="61">
        <v>0</v>
      </c>
      <c r="AP32" s="57">
        <f t="shared" si="12"/>
        <v>-6564046</v>
      </c>
      <c r="AQ32" s="61">
        <v>0</v>
      </c>
      <c r="AR32" s="61">
        <v>0</v>
      </c>
      <c r="AS32" s="61">
        <v>0</v>
      </c>
      <c r="AT32" s="61">
        <v>0</v>
      </c>
      <c r="AU32" s="61">
        <v>0</v>
      </c>
      <c r="AV32" s="61">
        <f t="shared" si="13"/>
        <v>0</v>
      </c>
      <c r="AW32" s="13"/>
      <c r="AX32" s="109" t="e">
        <v>#REF!</v>
      </c>
      <c r="AY32" s="109">
        <v>0</v>
      </c>
      <c r="AZ32" s="67" t="e">
        <f t="shared" si="14"/>
        <v>#REF!</v>
      </c>
    </row>
    <row r="33" spans="1:52">
      <c r="A33" s="24" t="s">
        <v>27</v>
      </c>
      <c r="B33" s="25" t="s">
        <v>934</v>
      </c>
      <c r="C33" s="44">
        <v>6600020</v>
      </c>
      <c r="D33" s="44"/>
      <c r="E33" s="44">
        <v>0</v>
      </c>
      <c r="F33" s="44">
        <f t="shared" si="9"/>
        <v>6600020</v>
      </c>
      <c r="G33" s="49"/>
      <c r="H33" s="49"/>
      <c r="I33" s="49"/>
      <c r="J33" s="49"/>
      <c r="K33" s="49"/>
      <c r="L33" s="49"/>
      <c r="M33" s="154">
        <v>5368347.6399999997</v>
      </c>
      <c r="N33" s="154">
        <v>757680</v>
      </c>
      <c r="O33" s="154">
        <v>184680</v>
      </c>
      <c r="P33" s="154">
        <v>12861</v>
      </c>
      <c r="Q33" s="154">
        <f t="shared" si="10"/>
        <v>955221</v>
      </c>
      <c r="R33" s="154">
        <f t="shared" si="11"/>
        <v>6323568.6399999997</v>
      </c>
      <c r="S33" s="53">
        <v>0</v>
      </c>
      <c r="T33" s="44">
        <v>0</v>
      </c>
      <c r="U33" s="251">
        <v>276451.36000000034</v>
      </c>
      <c r="V33" s="168">
        <v>6600020</v>
      </c>
      <c r="W33" s="199">
        <v>276451.36000000034</v>
      </c>
      <c r="X33" s="57">
        <v>0</v>
      </c>
      <c r="Y33" s="57">
        <v>0</v>
      </c>
      <c r="Z33" s="57">
        <v>0</v>
      </c>
      <c r="AA33" s="57" t="e">
        <v>#REF!</v>
      </c>
      <c r="AB33" s="57">
        <v>0</v>
      </c>
      <c r="AC33" s="57">
        <v>0</v>
      </c>
      <c r="AD33" s="57">
        <v>0</v>
      </c>
      <c r="AE33" s="57">
        <f>+'OSN PD'!Y35</f>
        <v>0</v>
      </c>
      <c r="AF33" s="57">
        <f>+'OSN PD'!Z35</f>
        <v>0</v>
      </c>
      <c r="AG33" s="57">
        <v>0</v>
      </c>
      <c r="AH33" s="57">
        <v>0</v>
      </c>
      <c r="AI33" s="57"/>
      <c r="AJ33" s="57">
        <f>+' INM'!AD35</f>
        <v>0</v>
      </c>
      <c r="AK33" s="57"/>
      <c r="AL33" s="57">
        <v>0</v>
      </c>
      <c r="AM33" s="57" t="e">
        <v>#REF!</v>
      </c>
      <c r="AN33" s="61"/>
      <c r="AO33" s="61">
        <v>0</v>
      </c>
      <c r="AP33" s="57" t="e">
        <f t="shared" si="12"/>
        <v>#REF!</v>
      </c>
      <c r="AQ33" s="61">
        <v>0</v>
      </c>
      <c r="AR33" s="61">
        <v>0</v>
      </c>
      <c r="AS33" s="61">
        <v>0</v>
      </c>
      <c r="AT33" s="61">
        <v>0</v>
      </c>
      <c r="AU33" s="61">
        <v>0</v>
      </c>
      <c r="AV33" s="61">
        <f t="shared" si="13"/>
        <v>0</v>
      </c>
      <c r="AW33" s="13"/>
      <c r="AX33" s="109" t="e">
        <v>#REF!</v>
      </c>
      <c r="AY33" s="109">
        <v>0</v>
      </c>
      <c r="AZ33" s="67" t="e">
        <f t="shared" si="14"/>
        <v>#REF!</v>
      </c>
    </row>
    <row r="34" spans="1:52">
      <c r="A34" s="24" t="s">
        <v>28</v>
      </c>
      <c r="B34" s="25" t="s">
        <v>935</v>
      </c>
      <c r="C34" s="44">
        <v>5236000</v>
      </c>
      <c r="D34" s="44"/>
      <c r="E34" s="44">
        <v>-2260000</v>
      </c>
      <c r="F34" s="44">
        <f t="shared" si="9"/>
        <v>2976000</v>
      </c>
      <c r="G34" s="49"/>
      <c r="H34" s="49"/>
      <c r="I34" s="49"/>
      <c r="J34" s="49"/>
      <c r="K34" s="49"/>
      <c r="L34" s="49"/>
      <c r="M34" s="154">
        <v>2976000</v>
      </c>
      <c r="N34" s="154">
        <v>0</v>
      </c>
      <c r="O34" s="154">
        <v>0</v>
      </c>
      <c r="P34" s="154">
        <v>0</v>
      </c>
      <c r="Q34" s="154">
        <f t="shared" si="10"/>
        <v>0</v>
      </c>
      <c r="R34" s="154">
        <f t="shared" si="11"/>
        <v>2976000</v>
      </c>
      <c r="S34" s="53">
        <v>0</v>
      </c>
      <c r="T34" s="44">
        <v>0</v>
      </c>
      <c r="U34" s="251">
        <v>0</v>
      </c>
      <c r="V34" s="168">
        <v>2976000</v>
      </c>
      <c r="W34" s="199">
        <v>0</v>
      </c>
      <c r="X34" s="57">
        <v>0</v>
      </c>
      <c r="Y34" s="57">
        <v>-2260000</v>
      </c>
      <c r="Z34" s="57">
        <v>0</v>
      </c>
      <c r="AA34" s="57">
        <v>0</v>
      </c>
      <c r="AB34" s="57">
        <v>0</v>
      </c>
      <c r="AC34" s="57">
        <v>0</v>
      </c>
      <c r="AD34" s="57">
        <v>0</v>
      </c>
      <c r="AE34" s="57">
        <f>+'OSN PD'!Y36</f>
        <v>0</v>
      </c>
      <c r="AF34" s="57">
        <f>+'OSN PD'!Z36</f>
        <v>0</v>
      </c>
      <c r="AG34" s="57">
        <v>0</v>
      </c>
      <c r="AH34" s="57">
        <v>0</v>
      </c>
      <c r="AI34" s="57"/>
      <c r="AJ34" s="57">
        <f>+' INM'!AD36</f>
        <v>0</v>
      </c>
      <c r="AK34" s="57"/>
      <c r="AL34" s="57">
        <v>0</v>
      </c>
      <c r="AM34" s="57" t="e">
        <v>#REF!</v>
      </c>
      <c r="AN34" s="61"/>
      <c r="AO34" s="61">
        <v>0</v>
      </c>
      <c r="AP34" s="57" t="e">
        <f t="shared" si="12"/>
        <v>#REF!</v>
      </c>
      <c r="AQ34" s="61">
        <v>0</v>
      </c>
      <c r="AR34" s="61">
        <v>0</v>
      </c>
      <c r="AS34" s="61">
        <v>0</v>
      </c>
      <c r="AT34" s="61">
        <v>0</v>
      </c>
      <c r="AU34" s="61">
        <v>0</v>
      </c>
      <c r="AV34" s="61">
        <f t="shared" si="13"/>
        <v>0</v>
      </c>
      <c r="AW34" s="13"/>
      <c r="AX34" s="109" t="e">
        <v>#REF!</v>
      </c>
      <c r="AY34" s="109">
        <v>0</v>
      </c>
      <c r="AZ34" s="67" t="e">
        <f t="shared" si="14"/>
        <v>#REF!</v>
      </c>
    </row>
    <row r="35" spans="1:52">
      <c r="A35" s="24" t="s">
        <v>29</v>
      </c>
      <c r="B35" s="25" t="s">
        <v>936</v>
      </c>
      <c r="C35" s="44">
        <v>480000</v>
      </c>
      <c r="D35" s="44"/>
      <c r="E35" s="44">
        <v>-280000</v>
      </c>
      <c r="F35" s="44">
        <f t="shared" si="9"/>
        <v>200000</v>
      </c>
      <c r="G35" s="49"/>
      <c r="H35" s="49"/>
      <c r="I35" s="49"/>
      <c r="J35" s="49"/>
      <c r="K35" s="49"/>
      <c r="L35" s="49"/>
      <c r="M35" s="154">
        <v>157965</v>
      </c>
      <c r="N35" s="154">
        <v>0</v>
      </c>
      <c r="O35" s="154">
        <v>0</v>
      </c>
      <c r="P35" s="154">
        <v>0</v>
      </c>
      <c r="Q35" s="154">
        <f t="shared" si="10"/>
        <v>0</v>
      </c>
      <c r="R35" s="154">
        <f t="shared" si="11"/>
        <v>157965</v>
      </c>
      <c r="S35" s="53">
        <v>157965</v>
      </c>
      <c r="T35" s="44">
        <v>0</v>
      </c>
      <c r="U35" s="251">
        <v>42035</v>
      </c>
      <c r="V35" s="168">
        <v>42035</v>
      </c>
      <c r="W35" s="199">
        <v>42035</v>
      </c>
      <c r="X35" s="57">
        <v>0</v>
      </c>
      <c r="Y35" s="57">
        <v>-280000</v>
      </c>
      <c r="Z35" s="57">
        <v>0</v>
      </c>
      <c r="AA35" s="57">
        <v>0</v>
      </c>
      <c r="AB35" s="57">
        <v>0</v>
      </c>
      <c r="AC35" s="57">
        <v>0</v>
      </c>
      <c r="AD35" s="57">
        <v>0</v>
      </c>
      <c r="AE35" s="57">
        <f>+'OSN PD'!Y37</f>
        <v>0</v>
      </c>
      <c r="AF35" s="57">
        <f>+'OSN PD'!Z37</f>
        <v>0</v>
      </c>
      <c r="AG35" s="57">
        <v>0</v>
      </c>
      <c r="AH35" s="57">
        <v>0</v>
      </c>
      <c r="AI35" s="57"/>
      <c r="AJ35" s="57">
        <f>+' INM'!AD37</f>
        <v>0</v>
      </c>
      <c r="AK35" s="57"/>
      <c r="AL35" s="57">
        <v>0</v>
      </c>
      <c r="AM35" s="57" t="e">
        <v>#REF!</v>
      </c>
      <c r="AN35" s="61"/>
      <c r="AO35" s="61">
        <v>0</v>
      </c>
      <c r="AP35" s="57" t="e">
        <f t="shared" si="12"/>
        <v>#REF!</v>
      </c>
      <c r="AQ35" s="61">
        <v>0</v>
      </c>
      <c r="AR35" s="61">
        <v>0</v>
      </c>
      <c r="AS35" s="61">
        <v>0</v>
      </c>
      <c r="AT35" s="61">
        <v>0</v>
      </c>
      <c r="AU35" s="61">
        <v>0</v>
      </c>
      <c r="AV35" s="61">
        <f t="shared" si="13"/>
        <v>0</v>
      </c>
      <c r="AW35" s="13"/>
      <c r="AX35" s="109" t="e">
        <v>#REF!</v>
      </c>
      <c r="AY35" s="109">
        <v>0</v>
      </c>
      <c r="AZ35" s="67" t="e">
        <f t="shared" si="14"/>
        <v>#REF!</v>
      </c>
    </row>
    <row r="36" spans="1:52">
      <c r="A36" s="24" t="s">
        <v>30</v>
      </c>
      <c r="B36" s="25" t="s">
        <v>383</v>
      </c>
      <c r="C36" s="44">
        <v>12537320</v>
      </c>
      <c r="D36" s="44"/>
      <c r="E36" s="44">
        <v>-4336275</v>
      </c>
      <c r="F36" s="44">
        <f t="shared" si="9"/>
        <v>8201045</v>
      </c>
      <c r="G36" s="49"/>
      <c r="H36" s="49"/>
      <c r="I36" s="49"/>
      <c r="J36" s="49"/>
      <c r="K36" s="49"/>
      <c r="L36" s="49"/>
      <c r="M36" s="154">
        <v>6725167.0899999999</v>
      </c>
      <c r="N36" s="154">
        <v>887805.26</v>
      </c>
      <c r="O36" s="154">
        <v>0</v>
      </c>
      <c r="P36" s="154">
        <v>588062.64999999991</v>
      </c>
      <c r="Q36" s="154">
        <f t="shared" si="10"/>
        <v>1475867.91</v>
      </c>
      <c r="R36" s="154">
        <f t="shared" si="11"/>
        <v>8201035</v>
      </c>
      <c r="S36" s="53">
        <v>8201035</v>
      </c>
      <c r="T36" s="44">
        <v>0</v>
      </c>
      <c r="U36" s="251">
        <v>10</v>
      </c>
      <c r="V36" s="168">
        <v>10</v>
      </c>
      <c r="W36" s="199">
        <v>10</v>
      </c>
      <c r="X36" s="57">
        <v>0</v>
      </c>
      <c r="Y36" s="57">
        <v>-3313595</v>
      </c>
      <c r="Z36" s="57">
        <v>0</v>
      </c>
      <c r="AA36" s="57" t="e">
        <v>#REF!</v>
      </c>
      <c r="AB36" s="57">
        <v>0</v>
      </c>
      <c r="AC36" s="57">
        <v>0</v>
      </c>
      <c r="AD36" s="57">
        <v>0</v>
      </c>
      <c r="AE36" s="57">
        <f>+'OSN PD'!Y38</f>
        <v>0</v>
      </c>
      <c r="AF36" s="57">
        <f>+'OSN PD'!Z38</f>
        <v>0</v>
      </c>
      <c r="AG36" s="57">
        <v>0</v>
      </c>
      <c r="AH36" s="57">
        <v>0</v>
      </c>
      <c r="AI36" s="57"/>
      <c r="AJ36" s="57">
        <f>+' INM'!AD38</f>
        <v>0</v>
      </c>
      <c r="AK36" s="57"/>
      <c r="AL36" s="57">
        <v>0</v>
      </c>
      <c r="AM36" s="57" t="e">
        <v>#REF!</v>
      </c>
      <c r="AN36" s="61"/>
      <c r="AO36" s="61">
        <v>0</v>
      </c>
      <c r="AP36" s="57" t="e">
        <f t="shared" si="12"/>
        <v>#REF!</v>
      </c>
      <c r="AQ36" s="61">
        <v>0</v>
      </c>
      <c r="AR36" s="61">
        <v>0</v>
      </c>
      <c r="AS36" s="61">
        <v>0</v>
      </c>
      <c r="AT36" s="61">
        <v>0</v>
      </c>
      <c r="AU36" s="61">
        <v>0</v>
      </c>
      <c r="AV36" s="61">
        <f t="shared" si="13"/>
        <v>0</v>
      </c>
      <c r="AW36" s="13"/>
      <c r="AX36" s="109" t="e">
        <v>#REF!</v>
      </c>
      <c r="AY36" s="109">
        <v>0</v>
      </c>
      <c r="AZ36" s="67" t="e">
        <f t="shared" si="14"/>
        <v>#REF!</v>
      </c>
    </row>
    <row r="37" spans="1:52">
      <c r="A37" s="24" t="s">
        <v>31</v>
      </c>
      <c r="B37" s="25" t="s">
        <v>937</v>
      </c>
      <c r="C37" s="44">
        <v>500000</v>
      </c>
      <c r="D37" s="44"/>
      <c r="E37" s="44">
        <v>-300000</v>
      </c>
      <c r="F37" s="44">
        <f t="shared" si="9"/>
        <v>200000</v>
      </c>
      <c r="G37" s="49"/>
      <c r="H37" s="49"/>
      <c r="I37" s="49"/>
      <c r="J37" s="49"/>
      <c r="K37" s="49"/>
      <c r="L37" s="49"/>
      <c r="M37" s="154">
        <v>0</v>
      </c>
      <c r="N37" s="154">
        <v>0</v>
      </c>
      <c r="O37" s="154">
        <v>0</v>
      </c>
      <c r="P37" s="154">
        <v>0</v>
      </c>
      <c r="Q37" s="154">
        <f t="shared" si="10"/>
        <v>0</v>
      </c>
      <c r="R37" s="154">
        <f t="shared" si="11"/>
        <v>0</v>
      </c>
      <c r="S37" s="53">
        <v>200000</v>
      </c>
      <c r="T37" s="44">
        <v>-200000</v>
      </c>
      <c r="U37" s="251">
        <v>200000</v>
      </c>
      <c r="V37" s="168">
        <v>0</v>
      </c>
      <c r="W37" s="199">
        <v>0</v>
      </c>
      <c r="X37" s="57">
        <v>0</v>
      </c>
      <c r="Y37" s="57">
        <v>-300000</v>
      </c>
      <c r="Z37" s="57">
        <v>0</v>
      </c>
      <c r="AA37" s="57">
        <v>0</v>
      </c>
      <c r="AB37" s="57">
        <v>0</v>
      </c>
      <c r="AC37" s="57">
        <v>0</v>
      </c>
      <c r="AD37" s="57">
        <v>0</v>
      </c>
      <c r="AE37" s="57">
        <f>+'OSN PD'!Y39</f>
        <v>0</v>
      </c>
      <c r="AF37" s="57">
        <f>+'OSN PD'!Z39</f>
        <v>0</v>
      </c>
      <c r="AG37" s="57">
        <v>0</v>
      </c>
      <c r="AH37" s="57">
        <v>0</v>
      </c>
      <c r="AI37" s="57"/>
      <c r="AJ37" s="57">
        <f>+' INM'!AD39</f>
        <v>0</v>
      </c>
      <c r="AK37" s="57"/>
      <c r="AL37" s="57">
        <v>0</v>
      </c>
      <c r="AM37" s="57" t="e">
        <v>#REF!</v>
      </c>
      <c r="AN37" s="61"/>
      <c r="AO37" s="61">
        <v>0</v>
      </c>
      <c r="AP37" s="57" t="e">
        <f t="shared" si="12"/>
        <v>#REF!</v>
      </c>
      <c r="AQ37" s="61">
        <v>0</v>
      </c>
      <c r="AR37" s="61">
        <v>0</v>
      </c>
      <c r="AS37" s="61">
        <v>0</v>
      </c>
      <c r="AT37" s="61">
        <v>0</v>
      </c>
      <c r="AU37" s="61">
        <v>0</v>
      </c>
      <c r="AV37" s="61">
        <f t="shared" si="13"/>
        <v>0</v>
      </c>
      <c r="AW37" s="13"/>
      <c r="AX37" s="109" t="e">
        <v>#REF!</v>
      </c>
      <c r="AY37" s="109">
        <v>0</v>
      </c>
      <c r="AZ37" s="67" t="e">
        <f t="shared" si="14"/>
        <v>#REF!</v>
      </c>
    </row>
    <row r="38" spans="1:52">
      <c r="A38" s="24" t="s">
        <v>32</v>
      </c>
      <c r="B38" s="25" t="s">
        <v>938</v>
      </c>
      <c r="C38" s="44">
        <v>700000</v>
      </c>
      <c r="D38" s="44"/>
      <c r="E38" s="44">
        <v>0</v>
      </c>
      <c r="F38" s="44">
        <f t="shared" si="9"/>
        <v>700000</v>
      </c>
      <c r="G38" s="49"/>
      <c r="H38" s="49"/>
      <c r="I38" s="49"/>
      <c r="J38" s="49"/>
      <c r="K38" s="49"/>
      <c r="L38" s="49"/>
      <c r="M38" s="154">
        <v>697904.08</v>
      </c>
      <c r="N38" s="154">
        <v>0</v>
      </c>
      <c r="O38" s="154">
        <v>0</v>
      </c>
      <c r="P38" s="154">
        <v>0</v>
      </c>
      <c r="Q38" s="154">
        <f t="shared" si="10"/>
        <v>0</v>
      </c>
      <c r="R38" s="154">
        <f t="shared" si="11"/>
        <v>697904.08</v>
      </c>
      <c r="S38" s="53">
        <v>697904.08</v>
      </c>
      <c r="T38" s="44">
        <v>0</v>
      </c>
      <c r="U38" s="251">
        <v>2095.9200000000419</v>
      </c>
      <c r="V38" s="168">
        <v>2095.9200000000419</v>
      </c>
      <c r="W38" s="199">
        <v>2095.9200000000419</v>
      </c>
      <c r="X38" s="57">
        <v>0</v>
      </c>
      <c r="Y38" s="57">
        <v>0</v>
      </c>
      <c r="Z38" s="57">
        <v>0</v>
      </c>
      <c r="AA38" s="57">
        <v>0</v>
      </c>
      <c r="AB38" s="57">
        <v>0</v>
      </c>
      <c r="AC38" s="57">
        <v>0</v>
      </c>
      <c r="AD38" s="57">
        <v>0</v>
      </c>
      <c r="AE38" s="57">
        <f>+'OSN PD'!Y40</f>
        <v>0</v>
      </c>
      <c r="AF38" s="57">
        <f>+'OSN PD'!Z40</f>
        <v>0</v>
      </c>
      <c r="AG38" s="57">
        <v>0</v>
      </c>
      <c r="AH38" s="57">
        <v>0</v>
      </c>
      <c r="AI38" s="57"/>
      <c r="AJ38" s="57">
        <f>+' INM'!AD40</f>
        <v>0</v>
      </c>
      <c r="AK38" s="57"/>
      <c r="AL38" s="57">
        <v>0</v>
      </c>
      <c r="AM38" s="57" t="e">
        <v>#REF!</v>
      </c>
      <c r="AN38" s="61"/>
      <c r="AO38" s="61">
        <v>0</v>
      </c>
      <c r="AP38" s="57" t="e">
        <f t="shared" si="12"/>
        <v>#REF!</v>
      </c>
      <c r="AQ38" s="61">
        <v>0</v>
      </c>
      <c r="AR38" s="61">
        <v>0</v>
      </c>
      <c r="AS38" s="61">
        <v>0</v>
      </c>
      <c r="AT38" s="61">
        <v>0</v>
      </c>
      <c r="AU38" s="61">
        <v>0</v>
      </c>
      <c r="AV38" s="61">
        <f t="shared" si="13"/>
        <v>0</v>
      </c>
      <c r="AW38" s="13"/>
      <c r="AX38" s="109" t="e">
        <v>#REF!</v>
      </c>
      <c r="AY38" s="109">
        <v>0</v>
      </c>
      <c r="AZ38" s="67" t="e">
        <f t="shared" si="14"/>
        <v>#REF!</v>
      </c>
    </row>
    <row r="39" spans="1:52">
      <c r="A39" s="24" t="s">
        <v>33</v>
      </c>
      <c r="B39" s="25" t="s">
        <v>939</v>
      </c>
      <c r="C39" s="44">
        <v>150000</v>
      </c>
      <c r="D39" s="44"/>
      <c r="E39" s="44">
        <v>0</v>
      </c>
      <c r="F39" s="44">
        <f t="shared" si="9"/>
        <v>150000</v>
      </c>
      <c r="G39" s="49"/>
      <c r="H39" s="49"/>
      <c r="I39" s="49"/>
      <c r="J39" s="49"/>
      <c r="K39" s="49"/>
      <c r="L39" s="49"/>
      <c r="M39" s="154">
        <v>150000</v>
      </c>
      <c r="N39" s="154">
        <v>0</v>
      </c>
      <c r="O39" s="154">
        <v>0</v>
      </c>
      <c r="P39" s="154">
        <v>0</v>
      </c>
      <c r="Q39" s="154">
        <f t="shared" si="10"/>
        <v>0</v>
      </c>
      <c r="R39" s="154">
        <f t="shared" si="11"/>
        <v>150000</v>
      </c>
      <c r="S39" s="53">
        <v>150000</v>
      </c>
      <c r="T39" s="44">
        <v>0</v>
      </c>
      <c r="U39" s="251">
        <v>0</v>
      </c>
      <c r="V39" s="168">
        <v>0</v>
      </c>
      <c r="W39" s="199">
        <v>0</v>
      </c>
      <c r="X39" s="57">
        <v>0</v>
      </c>
      <c r="Y39" s="57">
        <v>0</v>
      </c>
      <c r="Z39" s="57">
        <v>0</v>
      </c>
      <c r="AA39" s="57">
        <v>0</v>
      </c>
      <c r="AB39" s="57">
        <v>0</v>
      </c>
      <c r="AC39" s="57">
        <v>0</v>
      </c>
      <c r="AD39" s="57">
        <v>0</v>
      </c>
      <c r="AE39" s="57">
        <f>+'OSN PD'!Y41</f>
        <v>0</v>
      </c>
      <c r="AF39" s="57">
        <f>+'OSN PD'!Z41</f>
        <v>0</v>
      </c>
      <c r="AG39" s="57">
        <v>0</v>
      </c>
      <c r="AH39" s="57">
        <v>0</v>
      </c>
      <c r="AI39" s="57"/>
      <c r="AJ39" s="57">
        <f>+' INM'!AD41</f>
        <v>0</v>
      </c>
      <c r="AK39" s="57"/>
      <c r="AL39" s="57">
        <v>0</v>
      </c>
      <c r="AM39" s="57" t="e">
        <v>#REF!</v>
      </c>
      <c r="AN39" s="61"/>
      <c r="AO39" s="61">
        <v>0</v>
      </c>
      <c r="AP39" s="57" t="e">
        <f t="shared" si="12"/>
        <v>#REF!</v>
      </c>
      <c r="AQ39" s="61">
        <v>0</v>
      </c>
      <c r="AR39" s="61">
        <v>0</v>
      </c>
      <c r="AS39" s="61">
        <v>0</v>
      </c>
      <c r="AT39" s="61">
        <v>0</v>
      </c>
      <c r="AU39" s="61">
        <v>0</v>
      </c>
      <c r="AV39" s="61">
        <f t="shared" si="13"/>
        <v>0</v>
      </c>
      <c r="AW39" s="13"/>
      <c r="AX39" s="109" t="e">
        <v>#REF!</v>
      </c>
      <c r="AY39" s="109">
        <v>0</v>
      </c>
      <c r="AZ39" s="67" t="e">
        <f t="shared" si="14"/>
        <v>#REF!</v>
      </c>
    </row>
    <row r="40" spans="1:52">
      <c r="A40" s="24" t="s">
        <v>34</v>
      </c>
      <c r="B40" s="25" t="s">
        <v>940</v>
      </c>
      <c r="C40" s="44">
        <v>7000000</v>
      </c>
      <c r="D40" s="44"/>
      <c r="E40" s="44">
        <v>1680000</v>
      </c>
      <c r="F40" s="44">
        <f t="shared" si="9"/>
        <v>8680000</v>
      </c>
      <c r="G40" s="49"/>
      <c r="H40" s="49"/>
      <c r="I40" s="49"/>
      <c r="J40" s="49"/>
      <c r="K40" s="49"/>
      <c r="L40" s="49"/>
      <c r="M40" s="154">
        <v>6785989</v>
      </c>
      <c r="N40" s="154">
        <v>732918</v>
      </c>
      <c r="O40" s="154">
        <v>748512</v>
      </c>
      <c r="P40" s="154">
        <v>0</v>
      </c>
      <c r="Q40" s="154">
        <f t="shared" si="10"/>
        <v>1481430</v>
      </c>
      <c r="R40" s="154">
        <f t="shared" si="11"/>
        <v>8267419</v>
      </c>
      <c r="S40" s="53">
        <v>8680000</v>
      </c>
      <c r="T40" s="44">
        <v>-412581</v>
      </c>
      <c r="U40" s="251">
        <v>412581</v>
      </c>
      <c r="V40" s="168">
        <v>0</v>
      </c>
      <c r="W40" s="199">
        <v>0</v>
      </c>
      <c r="X40" s="57">
        <v>0</v>
      </c>
      <c r="Y40" s="57">
        <v>1680000</v>
      </c>
      <c r="Z40" s="57">
        <v>0</v>
      </c>
      <c r="AA40" s="57">
        <v>0</v>
      </c>
      <c r="AB40" s="57">
        <v>0</v>
      </c>
      <c r="AC40" s="57">
        <v>0</v>
      </c>
      <c r="AD40" s="57">
        <v>0</v>
      </c>
      <c r="AE40" s="57">
        <f>+'OSN PD'!Y42</f>
        <v>0</v>
      </c>
      <c r="AF40" s="57">
        <f>+'OSN PD'!Z42</f>
        <v>0</v>
      </c>
      <c r="AG40" s="57">
        <v>0</v>
      </c>
      <c r="AH40" s="57">
        <v>0</v>
      </c>
      <c r="AI40" s="57"/>
      <c r="AJ40" s="57">
        <f>+' INM'!AD42</f>
        <v>0</v>
      </c>
      <c r="AK40" s="57"/>
      <c r="AL40" s="57">
        <v>0</v>
      </c>
      <c r="AM40" s="57" t="e">
        <v>#REF!</v>
      </c>
      <c r="AN40" s="61"/>
      <c r="AO40" s="61">
        <v>0</v>
      </c>
      <c r="AP40" s="57" t="e">
        <f t="shared" si="12"/>
        <v>#REF!</v>
      </c>
      <c r="AQ40" s="61">
        <v>0</v>
      </c>
      <c r="AR40" s="61">
        <v>0</v>
      </c>
      <c r="AS40" s="61">
        <v>0</v>
      </c>
      <c r="AT40" s="61">
        <v>0</v>
      </c>
      <c r="AU40" s="61">
        <v>0</v>
      </c>
      <c r="AV40" s="61">
        <f t="shared" si="13"/>
        <v>0</v>
      </c>
      <c r="AW40" s="13"/>
      <c r="AX40" s="109" t="e">
        <v>#REF!</v>
      </c>
      <c r="AY40" s="109">
        <v>0</v>
      </c>
      <c r="AZ40" s="67" t="e">
        <f t="shared" si="14"/>
        <v>#REF!</v>
      </c>
    </row>
    <row r="41" spans="1:52">
      <c r="A41" s="24" t="s">
        <v>35</v>
      </c>
      <c r="B41" s="25" t="s">
        <v>941</v>
      </c>
      <c r="C41" s="44">
        <v>0</v>
      </c>
      <c r="D41" s="44"/>
      <c r="E41" s="44">
        <v>0</v>
      </c>
      <c r="F41" s="44">
        <f t="shared" si="9"/>
        <v>0</v>
      </c>
      <c r="G41" s="49"/>
      <c r="H41" s="49"/>
      <c r="I41" s="49"/>
      <c r="J41" s="49"/>
      <c r="K41" s="49"/>
      <c r="L41" s="49"/>
      <c r="M41" s="154">
        <v>0</v>
      </c>
      <c r="N41" s="154">
        <v>0</v>
      </c>
      <c r="O41" s="154">
        <v>0</v>
      </c>
      <c r="P41" s="154">
        <v>0</v>
      </c>
      <c r="Q41" s="154">
        <f t="shared" si="10"/>
        <v>0</v>
      </c>
      <c r="R41" s="154">
        <f t="shared" si="11"/>
        <v>0</v>
      </c>
      <c r="S41" s="53">
        <v>0</v>
      </c>
      <c r="T41" s="44">
        <v>0</v>
      </c>
      <c r="U41" s="251">
        <v>0</v>
      </c>
      <c r="V41" s="168">
        <v>0</v>
      </c>
      <c r="W41" s="199">
        <v>0</v>
      </c>
      <c r="X41" s="57">
        <v>0</v>
      </c>
      <c r="Y41" s="57">
        <v>0</v>
      </c>
      <c r="Z41" s="57">
        <v>0</v>
      </c>
      <c r="AA41" s="57">
        <v>0</v>
      </c>
      <c r="AB41" s="57">
        <v>0</v>
      </c>
      <c r="AC41" s="57">
        <v>0</v>
      </c>
      <c r="AD41" s="57">
        <v>0</v>
      </c>
      <c r="AE41" s="57">
        <f>+'OSN PD'!Y43</f>
        <v>0</v>
      </c>
      <c r="AF41" s="57">
        <f>+'OSN PD'!Z43</f>
        <v>0</v>
      </c>
      <c r="AG41" s="57">
        <v>0</v>
      </c>
      <c r="AH41" s="57">
        <v>0</v>
      </c>
      <c r="AI41" s="57"/>
      <c r="AJ41" s="57">
        <f>+' INM'!AD43</f>
        <v>0</v>
      </c>
      <c r="AK41" s="57"/>
      <c r="AL41" s="57">
        <v>0</v>
      </c>
      <c r="AM41" s="57" t="e">
        <v>#REF!</v>
      </c>
      <c r="AN41" s="61"/>
      <c r="AO41" s="61">
        <v>0</v>
      </c>
      <c r="AP41" s="57" t="e">
        <f t="shared" si="12"/>
        <v>#REF!</v>
      </c>
      <c r="AQ41" s="61">
        <v>0</v>
      </c>
      <c r="AR41" s="61">
        <v>0</v>
      </c>
      <c r="AS41" s="61">
        <v>0</v>
      </c>
      <c r="AT41" s="61">
        <v>0</v>
      </c>
      <c r="AU41" s="61">
        <v>0</v>
      </c>
      <c r="AV41" s="61">
        <f t="shared" si="13"/>
        <v>0</v>
      </c>
      <c r="AW41" s="13"/>
      <c r="AX41" s="109" t="e">
        <v>#REF!</v>
      </c>
      <c r="AY41" s="109">
        <v>0</v>
      </c>
      <c r="AZ41" s="67" t="e">
        <f t="shared" si="14"/>
        <v>#REF!</v>
      </c>
    </row>
    <row r="42" spans="1:52">
      <c r="A42" s="24" t="s">
        <v>36</v>
      </c>
      <c r="B42" s="25" t="s">
        <v>942</v>
      </c>
      <c r="C42" s="44">
        <v>5470086</v>
      </c>
      <c r="D42" s="44"/>
      <c r="E42" s="44">
        <v>-50000</v>
      </c>
      <c r="F42" s="44">
        <f t="shared" si="9"/>
        <v>5420086</v>
      </c>
      <c r="G42" s="49"/>
      <c r="H42" s="49"/>
      <c r="I42" s="49"/>
      <c r="J42" s="49"/>
      <c r="K42" s="49"/>
      <c r="L42" s="49"/>
      <c r="M42" s="154">
        <v>3749135.68</v>
      </c>
      <c r="N42" s="154">
        <v>417586.56</v>
      </c>
      <c r="O42" s="154">
        <v>397958.22</v>
      </c>
      <c r="P42" s="154">
        <v>395652.38</v>
      </c>
      <c r="Q42" s="154">
        <f t="shared" si="10"/>
        <v>1211197.1600000001</v>
      </c>
      <c r="R42" s="154">
        <f t="shared" si="11"/>
        <v>4960332.84</v>
      </c>
      <c r="S42" s="53">
        <v>5401477.7800000003</v>
      </c>
      <c r="T42" s="44">
        <v>-441144.94000000041</v>
      </c>
      <c r="U42" s="251">
        <v>459753.16000000015</v>
      </c>
      <c r="V42" s="168">
        <v>18608.219999999739</v>
      </c>
      <c r="W42" s="199">
        <v>18608.219999999739</v>
      </c>
      <c r="X42" s="57">
        <v>0</v>
      </c>
      <c r="Y42" s="57">
        <v>0</v>
      </c>
      <c r="Z42" s="57">
        <v>-50000</v>
      </c>
      <c r="AA42" s="57">
        <v>0</v>
      </c>
      <c r="AB42" s="57">
        <v>0</v>
      </c>
      <c r="AC42" s="57">
        <v>0</v>
      </c>
      <c r="AD42" s="57">
        <v>0</v>
      </c>
      <c r="AE42" s="57">
        <f>+'OSN PD'!Y44</f>
        <v>0</v>
      </c>
      <c r="AF42" s="57">
        <f>+'OSN PD'!Z44</f>
        <v>0</v>
      </c>
      <c r="AG42" s="57">
        <v>0</v>
      </c>
      <c r="AH42" s="57">
        <v>0</v>
      </c>
      <c r="AI42" s="57"/>
      <c r="AJ42" s="57">
        <f>+' INM'!AD44</f>
        <v>0</v>
      </c>
      <c r="AK42" s="57"/>
      <c r="AL42" s="57">
        <v>0</v>
      </c>
      <c r="AM42" s="57" t="e">
        <v>#REF!</v>
      </c>
      <c r="AN42" s="61"/>
      <c r="AO42" s="61">
        <v>0</v>
      </c>
      <c r="AP42" s="57" t="e">
        <f t="shared" si="12"/>
        <v>#REF!</v>
      </c>
      <c r="AQ42" s="61">
        <v>0</v>
      </c>
      <c r="AR42" s="61">
        <v>0</v>
      </c>
      <c r="AS42" s="61">
        <v>0</v>
      </c>
      <c r="AT42" s="61">
        <v>0</v>
      </c>
      <c r="AU42" s="61">
        <v>0</v>
      </c>
      <c r="AV42" s="61">
        <f t="shared" si="13"/>
        <v>0</v>
      </c>
      <c r="AW42" s="13"/>
      <c r="AX42" s="109" t="e">
        <v>#REF!</v>
      </c>
      <c r="AY42" s="109">
        <v>0</v>
      </c>
      <c r="AZ42" s="67" t="e">
        <f t="shared" si="14"/>
        <v>#REF!</v>
      </c>
    </row>
    <row r="43" spans="1:52">
      <c r="A43" s="24" t="s">
        <v>37</v>
      </c>
      <c r="B43" s="25" t="s">
        <v>943</v>
      </c>
      <c r="C43" s="44">
        <v>0</v>
      </c>
      <c r="D43" s="44"/>
      <c r="E43" s="44">
        <v>0</v>
      </c>
      <c r="F43" s="44">
        <f t="shared" si="9"/>
        <v>0</v>
      </c>
      <c r="G43" s="49"/>
      <c r="H43" s="49"/>
      <c r="I43" s="49"/>
      <c r="J43" s="49"/>
      <c r="K43" s="49"/>
      <c r="L43" s="49"/>
      <c r="M43" s="154">
        <v>0</v>
      </c>
      <c r="N43" s="154">
        <v>0</v>
      </c>
      <c r="O43" s="154">
        <v>0</v>
      </c>
      <c r="P43" s="154">
        <v>0</v>
      </c>
      <c r="Q43" s="154">
        <f t="shared" si="10"/>
        <v>0</v>
      </c>
      <c r="R43" s="154">
        <f t="shared" si="11"/>
        <v>0</v>
      </c>
      <c r="S43" s="53">
        <v>0</v>
      </c>
      <c r="T43" s="44">
        <v>0</v>
      </c>
      <c r="U43" s="251">
        <v>0</v>
      </c>
      <c r="V43" s="168">
        <v>0</v>
      </c>
      <c r="W43" s="199">
        <v>0</v>
      </c>
      <c r="X43" s="57">
        <v>0</v>
      </c>
      <c r="Y43" s="57">
        <v>0</v>
      </c>
      <c r="Z43" s="57">
        <v>0</v>
      </c>
      <c r="AA43" s="57">
        <v>0</v>
      </c>
      <c r="AB43" s="57">
        <v>0</v>
      </c>
      <c r="AC43" s="57">
        <v>0</v>
      </c>
      <c r="AD43" s="57">
        <v>0</v>
      </c>
      <c r="AE43" s="57">
        <f>+'OSN PD'!Y45</f>
        <v>0</v>
      </c>
      <c r="AF43" s="57">
        <f>+'OSN PD'!Z45</f>
        <v>0</v>
      </c>
      <c r="AG43" s="57">
        <v>0</v>
      </c>
      <c r="AH43" s="57">
        <v>0</v>
      </c>
      <c r="AI43" s="57"/>
      <c r="AJ43" s="57">
        <f>+' INM'!AD45</f>
        <v>0</v>
      </c>
      <c r="AK43" s="57"/>
      <c r="AL43" s="57">
        <v>0</v>
      </c>
      <c r="AM43" s="57" t="e">
        <v>#REF!</v>
      </c>
      <c r="AN43" s="61">
        <v>-2600000</v>
      </c>
      <c r="AO43" s="61">
        <v>0</v>
      </c>
      <c r="AP43" s="57" t="e">
        <f t="shared" si="12"/>
        <v>#REF!</v>
      </c>
      <c r="AQ43" s="61"/>
      <c r="AR43" s="61"/>
      <c r="AS43" s="61"/>
      <c r="AT43" s="61"/>
      <c r="AU43" s="61"/>
      <c r="AV43" s="61"/>
      <c r="AW43" s="13"/>
      <c r="AX43" s="109"/>
      <c r="AY43" s="109"/>
      <c r="AZ43" s="67"/>
    </row>
    <row r="44" spans="1:52">
      <c r="A44" s="24" t="s">
        <v>38</v>
      </c>
      <c r="B44" s="25" t="s">
        <v>944</v>
      </c>
      <c r="C44" s="44">
        <v>0</v>
      </c>
      <c r="D44" s="44"/>
      <c r="E44" s="44">
        <v>1463000</v>
      </c>
      <c r="F44" s="44">
        <f t="shared" si="9"/>
        <v>1463000</v>
      </c>
      <c r="G44" s="49"/>
      <c r="H44" s="49"/>
      <c r="I44" s="49"/>
      <c r="J44" s="49"/>
      <c r="K44" s="49"/>
      <c r="L44" s="49"/>
      <c r="M44" s="154">
        <v>0</v>
      </c>
      <c r="N44" s="154">
        <v>0</v>
      </c>
      <c r="O44" s="154">
        <v>0</v>
      </c>
      <c r="P44" s="154">
        <v>1462500</v>
      </c>
      <c r="Q44" s="154">
        <f t="shared" si="10"/>
        <v>1462500</v>
      </c>
      <c r="R44" s="154">
        <f t="shared" si="11"/>
        <v>1462500</v>
      </c>
      <c r="S44" s="53">
        <v>1463000</v>
      </c>
      <c r="T44" s="44">
        <v>-500</v>
      </c>
      <c r="U44" s="251">
        <v>500</v>
      </c>
      <c r="V44" s="168">
        <v>0</v>
      </c>
      <c r="W44" s="199">
        <v>0</v>
      </c>
      <c r="X44" s="57">
        <v>0</v>
      </c>
      <c r="Y44" s="57">
        <v>0</v>
      </c>
      <c r="Z44" s="57">
        <v>1463000</v>
      </c>
      <c r="AA44" s="57">
        <v>0</v>
      </c>
      <c r="AB44" s="57">
        <v>0</v>
      </c>
      <c r="AC44" s="57">
        <v>0</v>
      </c>
      <c r="AD44" s="57">
        <v>0</v>
      </c>
      <c r="AE44" s="57">
        <f>+'OSN PD'!Y46</f>
        <v>0</v>
      </c>
      <c r="AF44" s="57">
        <f>+'OSN PD'!Z46</f>
        <v>0</v>
      </c>
      <c r="AG44" s="57">
        <v>0</v>
      </c>
      <c r="AH44" s="57">
        <v>0</v>
      </c>
      <c r="AI44" s="57"/>
      <c r="AJ44" s="57">
        <f>+' INM'!AD46</f>
        <v>0</v>
      </c>
      <c r="AK44" s="57"/>
      <c r="AL44" s="57">
        <v>0</v>
      </c>
      <c r="AM44" s="57" t="e">
        <v>#REF!</v>
      </c>
      <c r="AN44" s="61">
        <v>-1000000</v>
      </c>
      <c r="AO44" s="61">
        <v>0</v>
      </c>
      <c r="AP44" s="57" t="e">
        <f t="shared" si="12"/>
        <v>#REF!</v>
      </c>
      <c r="AQ44" s="61">
        <v>0</v>
      </c>
      <c r="AR44" s="61">
        <v>0</v>
      </c>
      <c r="AS44" s="61">
        <v>0</v>
      </c>
      <c r="AT44" s="61">
        <v>0</v>
      </c>
      <c r="AU44" s="61">
        <v>0</v>
      </c>
      <c r="AV44" s="61">
        <f t="shared" si="13"/>
        <v>0</v>
      </c>
      <c r="AW44" s="13"/>
      <c r="AX44" s="109" t="e">
        <v>#REF!</v>
      </c>
      <c r="AY44" s="109">
        <v>0</v>
      </c>
      <c r="AZ44" s="67" t="e">
        <f t="shared" si="14"/>
        <v>#REF!</v>
      </c>
    </row>
    <row r="45" spans="1:52">
      <c r="A45" s="24" t="s">
        <v>39</v>
      </c>
      <c r="B45" s="25" t="s">
        <v>945</v>
      </c>
      <c r="C45" s="44">
        <v>0</v>
      </c>
      <c r="D45" s="44"/>
      <c r="E45" s="44">
        <v>0</v>
      </c>
      <c r="F45" s="44">
        <f t="shared" si="9"/>
        <v>0</v>
      </c>
      <c r="G45" s="49"/>
      <c r="H45" s="49"/>
      <c r="I45" s="49"/>
      <c r="J45" s="49"/>
      <c r="K45" s="49"/>
      <c r="L45" s="49"/>
      <c r="M45" s="154">
        <v>0</v>
      </c>
      <c r="N45" s="154">
        <v>0</v>
      </c>
      <c r="O45" s="154">
        <v>0</v>
      </c>
      <c r="P45" s="154">
        <v>0</v>
      </c>
      <c r="Q45" s="154">
        <f t="shared" si="10"/>
        <v>0</v>
      </c>
      <c r="R45" s="154">
        <f t="shared" si="11"/>
        <v>0</v>
      </c>
      <c r="S45" s="53">
        <v>0</v>
      </c>
      <c r="T45" s="44">
        <v>0</v>
      </c>
      <c r="U45" s="251">
        <v>0</v>
      </c>
      <c r="V45" s="168">
        <v>0</v>
      </c>
      <c r="W45" s="199">
        <v>0</v>
      </c>
      <c r="X45" s="57">
        <v>0</v>
      </c>
      <c r="Y45" s="57">
        <v>0</v>
      </c>
      <c r="Z45" s="57">
        <v>0</v>
      </c>
      <c r="AA45" s="57">
        <v>0</v>
      </c>
      <c r="AB45" s="57">
        <v>0</v>
      </c>
      <c r="AC45" s="57">
        <v>0</v>
      </c>
      <c r="AD45" s="57">
        <v>0</v>
      </c>
      <c r="AE45" s="57">
        <f>+'OSN PD'!Y47</f>
        <v>0</v>
      </c>
      <c r="AF45" s="57">
        <f>+'OSN PD'!Z47</f>
        <v>0</v>
      </c>
      <c r="AG45" s="57">
        <v>0</v>
      </c>
      <c r="AH45" s="57">
        <v>0</v>
      </c>
      <c r="AI45" s="57"/>
      <c r="AJ45" s="57">
        <f>+' INM'!AD47</f>
        <v>0</v>
      </c>
      <c r="AK45" s="57"/>
      <c r="AL45" s="57">
        <v>0</v>
      </c>
      <c r="AM45" s="57" t="e">
        <v>#REF!</v>
      </c>
      <c r="AN45" s="61"/>
      <c r="AO45" s="61">
        <v>0</v>
      </c>
      <c r="AP45" s="57" t="e">
        <f t="shared" si="12"/>
        <v>#REF!</v>
      </c>
      <c r="AQ45" s="61">
        <v>0</v>
      </c>
      <c r="AR45" s="61">
        <v>0</v>
      </c>
      <c r="AS45" s="61">
        <v>0</v>
      </c>
      <c r="AT45" s="61">
        <v>0</v>
      </c>
      <c r="AU45" s="61">
        <v>0</v>
      </c>
      <c r="AV45" s="61">
        <f t="shared" si="13"/>
        <v>0</v>
      </c>
      <c r="AW45" s="13"/>
      <c r="AX45" s="109" t="e">
        <v>#REF!</v>
      </c>
      <c r="AY45" s="109">
        <v>0</v>
      </c>
      <c r="AZ45" s="67" t="e">
        <f t="shared" si="14"/>
        <v>#REF!</v>
      </c>
    </row>
    <row r="46" spans="1:52">
      <c r="A46" s="24" t="s">
        <v>40</v>
      </c>
      <c r="B46" s="25" t="s">
        <v>946</v>
      </c>
      <c r="C46" s="44">
        <v>0</v>
      </c>
      <c r="D46" s="44"/>
      <c r="E46" s="44">
        <v>0</v>
      </c>
      <c r="F46" s="44">
        <f t="shared" si="9"/>
        <v>0</v>
      </c>
      <c r="G46" s="49"/>
      <c r="H46" s="49"/>
      <c r="I46" s="49"/>
      <c r="J46" s="49"/>
      <c r="K46" s="49"/>
      <c r="L46" s="49"/>
      <c r="M46" s="154">
        <v>0</v>
      </c>
      <c r="N46" s="154">
        <v>0</v>
      </c>
      <c r="O46" s="154">
        <v>0</v>
      </c>
      <c r="P46" s="154">
        <v>0</v>
      </c>
      <c r="Q46" s="154">
        <f t="shared" si="10"/>
        <v>0</v>
      </c>
      <c r="R46" s="154">
        <f t="shared" si="11"/>
        <v>0</v>
      </c>
      <c r="S46" s="53">
        <v>0</v>
      </c>
      <c r="T46" s="44">
        <v>0</v>
      </c>
      <c r="U46" s="251">
        <v>0</v>
      </c>
      <c r="V46" s="168">
        <v>0</v>
      </c>
      <c r="W46" s="199">
        <v>0</v>
      </c>
      <c r="X46" s="57">
        <v>0</v>
      </c>
      <c r="Y46" s="57">
        <v>0</v>
      </c>
      <c r="Z46" s="57">
        <v>0</v>
      </c>
      <c r="AA46" s="57">
        <v>0</v>
      </c>
      <c r="AB46" s="57">
        <v>0</v>
      </c>
      <c r="AC46" s="57">
        <v>0</v>
      </c>
      <c r="AD46" s="57">
        <v>0</v>
      </c>
      <c r="AE46" s="57">
        <f>+'OSN PD'!Y48</f>
        <v>0</v>
      </c>
      <c r="AF46" s="57">
        <f>+'OSN PD'!Z48</f>
        <v>0</v>
      </c>
      <c r="AG46" s="57">
        <v>0</v>
      </c>
      <c r="AH46" s="57">
        <v>0</v>
      </c>
      <c r="AI46" s="57"/>
      <c r="AJ46" s="57">
        <f>+' INM'!AD48</f>
        <v>0</v>
      </c>
      <c r="AK46" s="57"/>
      <c r="AL46" s="57">
        <v>0</v>
      </c>
      <c r="AM46" s="57" t="e">
        <v>#REF!</v>
      </c>
      <c r="AN46" s="61"/>
      <c r="AO46" s="61">
        <v>0</v>
      </c>
      <c r="AP46" s="57" t="e">
        <f t="shared" si="12"/>
        <v>#REF!</v>
      </c>
      <c r="AQ46" s="61">
        <v>0</v>
      </c>
      <c r="AR46" s="61">
        <v>0</v>
      </c>
      <c r="AS46" s="61">
        <v>0</v>
      </c>
      <c r="AT46" s="61">
        <v>0</v>
      </c>
      <c r="AU46" s="61">
        <v>0</v>
      </c>
      <c r="AV46" s="61">
        <f t="shared" si="13"/>
        <v>0</v>
      </c>
      <c r="AW46" s="13"/>
      <c r="AX46" s="109" t="e">
        <v>#REF!</v>
      </c>
      <c r="AY46" s="109">
        <v>0</v>
      </c>
      <c r="AZ46" s="67" t="e">
        <f t="shared" si="14"/>
        <v>#REF!</v>
      </c>
    </row>
    <row r="47" spans="1:52">
      <c r="A47" s="24" t="s">
        <v>41</v>
      </c>
      <c r="B47" s="25" t="s">
        <v>947</v>
      </c>
      <c r="C47" s="44">
        <v>10000000</v>
      </c>
      <c r="D47" s="44"/>
      <c r="E47" s="44">
        <v>1022680</v>
      </c>
      <c r="F47" s="44">
        <f t="shared" si="9"/>
        <v>11022680</v>
      </c>
      <c r="G47" s="49"/>
      <c r="H47" s="49"/>
      <c r="I47" s="49"/>
      <c r="J47" s="49"/>
      <c r="K47" s="49"/>
      <c r="L47" s="49"/>
      <c r="M47" s="154">
        <v>10000000</v>
      </c>
      <c r="N47" s="154">
        <v>0</v>
      </c>
      <c r="O47" s="154">
        <v>0</v>
      </c>
      <c r="P47" s="154">
        <v>0</v>
      </c>
      <c r="Q47" s="154">
        <f t="shared" si="10"/>
        <v>0</v>
      </c>
      <c r="R47" s="154">
        <f t="shared" si="11"/>
        <v>10000000</v>
      </c>
      <c r="S47" s="53">
        <v>10000000</v>
      </c>
      <c r="T47" s="44">
        <v>0</v>
      </c>
      <c r="U47" s="251">
        <v>1022680</v>
      </c>
      <c r="V47" s="168">
        <v>1022680</v>
      </c>
      <c r="W47" s="199">
        <v>1022680</v>
      </c>
      <c r="X47" s="57">
        <v>0</v>
      </c>
      <c r="Y47" s="57">
        <v>0</v>
      </c>
      <c r="Z47" s="57">
        <v>0</v>
      </c>
      <c r="AA47" s="57">
        <v>1022680</v>
      </c>
      <c r="AB47" s="57">
        <v>0</v>
      </c>
      <c r="AC47" s="57">
        <v>0</v>
      </c>
      <c r="AD47" s="57">
        <v>0</v>
      </c>
      <c r="AE47" s="57">
        <f>+'OSN PD'!Y49</f>
        <v>0</v>
      </c>
      <c r="AF47" s="57">
        <f>+'OSN PD'!Z49</f>
        <v>0</v>
      </c>
      <c r="AG47" s="57">
        <v>0</v>
      </c>
      <c r="AH47" s="57">
        <v>0</v>
      </c>
      <c r="AI47" s="57"/>
      <c r="AJ47" s="57">
        <f>+' INM'!AD49</f>
        <v>0</v>
      </c>
      <c r="AK47" s="57"/>
      <c r="AL47" s="57">
        <v>0</v>
      </c>
      <c r="AM47" s="57" t="e">
        <v>#REF!</v>
      </c>
      <c r="AN47" s="61"/>
      <c r="AO47" s="61">
        <v>0</v>
      </c>
      <c r="AP47" s="57" t="e">
        <f t="shared" si="12"/>
        <v>#REF!</v>
      </c>
      <c r="AQ47" s="61">
        <v>0</v>
      </c>
      <c r="AR47" s="61">
        <v>0</v>
      </c>
      <c r="AS47" s="61">
        <v>0</v>
      </c>
      <c r="AT47" s="61">
        <v>0</v>
      </c>
      <c r="AU47" s="61">
        <v>0</v>
      </c>
      <c r="AV47" s="61">
        <f t="shared" si="13"/>
        <v>0</v>
      </c>
      <c r="AW47" s="13"/>
      <c r="AX47" s="109" t="e">
        <v>#REF!</v>
      </c>
      <c r="AY47" s="109">
        <v>0</v>
      </c>
      <c r="AZ47" s="67" t="e">
        <f t="shared" si="14"/>
        <v>#REF!</v>
      </c>
    </row>
    <row r="48" spans="1:52">
      <c r="A48" s="24" t="s">
        <v>42</v>
      </c>
      <c r="B48" s="25" t="s">
        <v>393</v>
      </c>
      <c r="C48" s="44">
        <v>90000000</v>
      </c>
      <c r="D48" s="44"/>
      <c r="E48" s="44">
        <v>15000000</v>
      </c>
      <c r="F48" s="44">
        <f t="shared" si="9"/>
        <v>105000000</v>
      </c>
      <c r="G48" s="49"/>
      <c r="H48" s="49"/>
      <c r="I48" s="49"/>
      <c r="J48" s="49"/>
      <c r="K48" s="49"/>
      <c r="L48" s="49"/>
      <c r="M48" s="154">
        <v>72851614.379999995</v>
      </c>
      <c r="N48" s="154">
        <v>10517687.93</v>
      </c>
      <c r="O48" s="154">
        <v>8523881.8899999987</v>
      </c>
      <c r="P48" s="154">
        <v>8246492.3500000006</v>
      </c>
      <c r="Q48" s="154">
        <f t="shared" si="10"/>
        <v>27288062.170000002</v>
      </c>
      <c r="R48" s="154">
        <f t="shared" si="11"/>
        <v>100139676.55</v>
      </c>
      <c r="S48" s="53">
        <v>100139676.55</v>
      </c>
      <c r="T48" s="44">
        <v>0</v>
      </c>
      <c r="U48" s="251">
        <v>4860323.450000003</v>
      </c>
      <c r="V48" s="168">
        <v>4860323.450000003</v>
      </c>
      <c r="W48" s="199">
        <v>4860323.450000003</v>
      </c>
      <c r="X48" s="57">
        <v>0</v>
      </c>
      <c r="Y48" s="57">
        <v>0</v>
      </c>
      <c r="Z48" s="57">
        <v>10000000</v>
      </c>
      <c r="AA48" s="57">
        <v>0</v>
      </c>
      <c r="AB48" s="57">
        <v>0</v>
      </c>
      <c r="AC48" s="57">
        <v>5000000</v>
      </c>
      <c r="AD48" s="57">
        <v>0</v>
      </c>
      <c r="AE48" s="57">
        <f>+'OSN PD'!Y50</f>
        <v>0</v>
      </c>
      <c r="AF48" s="57">
        <f>+'OSN PD'!Z50</f>
        <v>0</v>
      </c>
      <c r="AG48" s="57">
        <v>0</v>
      </c>
      <c r="AH48" s="57">
        <v>0</v>
      </c>
      <c r="AI48" s="57"/>
      <c r="AJ48" s="57">
        <f>+' INM'!AD50</f>
        <v>0</v>
      </c>
      <c r="AK48" s="57"/>
      <c r="AL48" s="57">
        <v>0</v>
      </c>
      <c r="AM48" s="57" t="e">
        <v>#REF!</v>
      </c>
      <c r="AN48" s="61">
        <v>3000000</v>
      </c>
      <c r="AO48" s="61">
        <v>0</v>
      </c>
      <c r="AP48" s="57" t="e">
        <f t="shared" si="12"/>
        <v>#REF!</v>
      </c>
      <c r="AQ48" s="61">
        <v>0</v>
      </c>
      <c r="AR48" s="61">
        <v>0</v>
      </c>
      <c r="AS48" s="61">
        <v>0</v>
      </c>
      <c r="AT48" s="61">
        <v>0</v>
      </c>
      <c r="AU48" s="61">
        <v>0</v>
      </c>
      <c r="AV48" s="61">
        <f t="shared" si="13"/>
        <v>0</v>
      </c>
      <c r="AW48" s="13"/>
      <c r="AX48" s="109" t="e">
        <v>#REF!</v>
      </c>
      <c r="AY48" s="109">
        <v>0</v>
      </c>
      <c r="AZ48" s="67" t="e">
        <f t="shared" si="14"/>
        <v>#REF!</v>
      </c>
    </row>
    <row r="49" spans="1:55">
      <c r="A49" s="24" t="s">
        <v>43</v>
      </c>
      <c r="B49" s="25" t="s">
        <v>408</v>
      </c>
      <c r="C49" s="44">
        <v>10350000</v>
      </c>
      <c r="D49" s="44"/>
      <c r="E49" s="44">
        <v>0</v>
      </c>
      <c r="F49" s="44">
        <f t="shared" si="9"/>
        <v>10350000</v>
      </c>
      <c r="G49" s="49"/>
      <c r="H49" s="49"/>
      <c r="I49" s="49"/>
      <c r="J49" s="49"/>
      <c r="K49" s="49"/>
      <c r="L49" s="49"/>
      <c r="M49" s="154">
        <v>5559870</v>
      </c>
      <c r="N49" s="154">
        <v>564315</v>
      </c>
      <c r="O49" s="154">
        <v>2034000</v>
      </c>
      <c r="P49" s="154">
        <v>2191815</v>
      </c>
      <c r="Q49" s="154">
        <f t="shared" si="10"/>
        <v>4790130</v>
      </c>
      <c r="R49" s="154">
        <f t="shared" si="11"/>
        <v>10350000</v>
      </c>
      <c r="S49" s="53">
        <v>10350000</v>
      </c>
      <c r="T49" s="44">
        <v>0</v>
      </c>
      <c r="U49" s="251">
        <v>0</v>
      </c>
      <c r="V49" s="168">
        <v>0</v>
      </c>
      <c r="W49" s="199">
        <v>0</v>
      </c>
      <c r="X49" s="57">
        <v>0</v>
      </c>
      <c r="Y49" s="57">
        <v>0</v>
      </c>
      <c r="Z49" s="57">
        <v>0</v>
      </c>
      <c r="AA49" s="57">
        <v>0</v>
      </c>
      <c r="AB49" s="57">
        <v>0</v>
      </c>
      <c r="AC49" s="57">
        <v>0</v>
      </c>
      <c r="AD49" s="57">
        <v>0</v>
      </c>
      <c r="AE49" s="57">
        <f>+'OSN PD'!Y51</f>
        <v>0</v>
      </c>
      <c r="AF49" s="57">
        <f>+'OSN PD'!Z51</f>
        <v>0</v>
      </c>
      <c r="AG49" s="57">
        <v>0</v>
      </c>
      <c r="AH49" s="57">
        <v>0</v>
      </c>
      <c r="AI49" s="57"/>
      <c r="AJ49" s="57">
        <f>+' INM'!AD51</f>
        <v>0</v>
      </c>
      <c r="AK49" s="57"/>
      <c r="AL49" s="57">
        <v>0</v>
      </c>
      <c r="AM49" s="57" t="e">
        <v>#REF!</v>
      </c>
      <c r="AN49" s="61">
        <v>-1500000</v>
      </c>
      <c r="AO49" s="61">
        <v>0</v>
      </c>
      <c r="AP49" s="57" t="e">
        <f t="shared" si="12"/>
        <v>#REF!</v>
      </c>
      <c r="AQ49" s="61">
        <v>0</v>
      </c>
      <c r="AR49" s="61">
        <v>0</v>
      </c>
      <c r="AS49" s="61">
        <v>0</v>
      </c>
      <c r="AT49" s="61">
        <v>0</v>
      </c>
      <c r="AU49" s="61">
        <v>0</v>
      </c>
      <c r="AV49" s="61">
        <f t="shared" si="13"/>
        <v>0</v>
      </c>
      <c r="AW49" s="13"/>
      <c r="AX49" s="109" t="e">
        <v>#REF!</v>
      </c>
      <c r="AY49" s="109">
        <v>0</v>
      </c>
      <c r="AZ49" s="67" t="e">
        <f t="shared" si="14"/>
        <v>#REF!</v>
      </c>
    </row>
    <row r="50" spans="1:55">
      <c r="A50" s="24" t="s">
        <v>44</v>
      </c>
      <c r="B50" s="25" t="s">
        <v>385</v>
      </c>
      <c r="C50" s="44">
        <v>24500000</v>
      </c>
      <c r="D50" s="44"/>
      <c r="E50" s="44">
        <v>0</v>
      </c>
      <c r="F50" s="44">
        <f t="shared" si="9"/>
        <v>24500000</v>
      </c>
      <c r="G50" s="49"/>
      <c r="H50" s="49"/>
      <c r="I50" s="49"/>
      <c r="J50" s="49"/>
      <c r="K50" s="49"/>
      <c r="L50" s="49"/>
      <c r="M50" s="154">
        <v>19636143.740000002</v>
      </c>
      <c r="N50" s="154">
        <v>1427158.8599999999</v>
      </c>
      <c r="O50" s="154">
        <v>730173.1</v>
      </c>
      <c r="P50" s="154">
        <v>781732.47</v>
      </c>
      <c r="Q50" s="154">
        <f t="shared" si="10"/>
        <v>2939064.4299999997</v>
      </c>
      <c r="R50" s="154">
        <f t="shared" si="11"/>
        <v>22575208.170000002</v>
      </c>
      <c r="S50" s="53">
        <v>24434901.149999999</v>
      </c>
      <c r="T50" s="44">
        <v>-1859692.9799999967</v>
      </c>
      <c r="U50" s="251">
        <v>1924791.8299999982</v>
      </c>
      <c r="V50" s="168">
        <v>65098.85000000149</v>
      </c>
      <c r="W50" s="199">
        <v>65098.85000000149</v>
      </c>
      <c r="X50" s="57">
        <v>0</v>
      </c>
      <c r="Y50" s="57">
        <v>0</v>
      </c>
      <c r="Z50" s="57">
        <v>0</v>
      </c>
      <c r="AA50" s="57">
        <v>0</v>
      </c>
      <c r="AB50" s="57">
        <v>0</v>
      </c>
      <c r="AC50" s="57">
        <v>0</v>
      </c>
      <c r="AD50" s="57">
        <v>0</v>
      </c>
      <c r="AE50" s="57">
        <f>+'OSN PD'!Y52</f>
        <v>0</v>
      </c>
      <c r="AF50" s="57">
        <f>+'OSN PD'!Z52</f>
        <v>0</v>
      </c>
      <c r="AG50" s="57">
        <v>0</v>
      </c>
      <c r="AH50" s="57">
        <v>0</v>
      </c>
      <c r="AI50" s="57"/>
      <c r="AJ50" s="57">
        <f>+' INM'!AD52</f>
        <v>0</v>
      </c>
      <c r="AK50" s="57"/>
      <c r="AL50" s="57">
        <v>0</v>
      </c>
      <c r="AM50" s="57" t="e">
        <v>#REF!</v>
      </c>
      <c r="AN50" s="61"/>
      <c r="AO50" s="61">
        <v>0</v>
      </c>
      <c r="AP50" s="57" t="e">
        <f t="shared" si="12"/>
        <v>#REF!</v>
      </c>
      <c r="AQ50" s="61">
        <v>0</v>
      </c>
      <c r="AR50" s="61">
        <v>0</v>
      </c>
      <c r="AS50" s="61">
        <v>0</v>
      </c>
      <c r="AT50" s="61">
        <v>0</v>
      </c>
      <c r="AU50" s="61">
        <v>0</v>
      </c>
      <c r="AV50" s="61">
        <f t="shared" si="13"/>
        <v>0</v>
      </c>
      <c r="AW50" s="13"/>
      <c r="AX50" s="109" t="e">
        <v>#REF!</v>
      </c>
      <c r="AY50" s="109">
        <v>0</v>
      </c>
      <c r="AZ50" s="67" t="e">
        <f t="shared" si="14"/>
        <v>#REF!</v>
      </c>
    </row>
    <row r="51" spans="1:55">
      <c r="A51" s="24" t="s">
        <v>45</v>
      </c>
      <c r="B51" s="27" t="s">
        <v>948</v>
      </c>
      <c r="C51" s="44">
        <v>0</v>
      </c>
      <c r="D51" s="44"/>
      <c r="E51" s="44">
        <v>0</v>
      </c>
      <c r="F51" s="44">
        <f t="shared" si="9"/>
        <v>0</v>
      </c>
      <c r="G51" s="49"/>
      <c r="H51" s="49"/>
      <c r="I51" s="49"/>
      <c r="J51" s="49"/>
      <c r="K51" s="49"/>
      <c r="L51" s="49"/>
      <c r="M51" s="154">
        <v>0</v>
      </c>
      <c r="N51" s="154">
        <v>0</v>
      </c>
      <c r="O51" s="154">
        <v>0</v>
      </c>
      <c r="P51" s="154">
        <v>0</v>
      </c>
      <c r="Q51" s="154">
        <f t="shared" si="10"/>
        <v>0</v>
      </c>
      <c r="R51" s="154">
        <f t="shared" si="11"/>
        <v>0</v>
      </c>
      <c r="S51" s="53">
        <v>0</v>
      </c>
      <c r="T51" s="44">
        <v>0</v>
      </c>
      <c r="U51" s="251">
        <v>0</v>
      </c>
      <c r="V51" s="168">
        <v>0</v>
      </c>
      <c r="W51" s="199">
        <v>0</v>
      </c>
      <c r="X51" s="57">
        <v>0</v>
      </c>
      <c r="Y51" s="57">
        <v>0</v>
      </c>
      <c r="Z51" s="57">
        <v>0</v>
      </c>
      <c r="AA51" s="57">
        <v>0</v>
      </c>
      <c r="AB51" s="57">
        <v>0</v>
      </c>
      <c r="AC51" s="57">
        <v>0</v>
      </c>
      <c r="AD51" s="57">
        <v>0</v>
      </c>
      <c r="AE51" s="57">
        <f>+'OSN PD'!Y53</f>
        <v>0</v>
      </c>
      <c r="AF51" s="57">
        <f>+'OSN PD'!Z53</f>
        <v>0</v>
      </c>
      <c r="AG51" s="57">
        <v>0</v>
      </c>
      <c r="AH51" s="57">
        <v>0</v>
      </c>
      <c r="AI51" s="57"/>
      <c r="AJ51" s="57">
        <f>+' INM'!AD53</f>
        <v>0</v>
      </c>
      <c r="AK51" s="57"/>
      <c r="AL51" s="57">
        <v>0</v>
      </c>
      <c r="AM51" s="57" t="e">
        <v>#REF!</v>
      </c>
      <c r="AN51" s="61"/>
      <c r="AO51" s="61">
        <v>0</v>
      </c>
      <c r="AP51" s="57" t="e">
        <f t="shared" si="12"/>
        <v>#REF!</v>
      </c>
      <c r="AQ51" s="61">
        <v>0</v>
      </c>
      <c r="AR51" s="61">
        <v>0</v>
      </c>
      <c r="AS51" s="61">
        <v>0</v>
      </c>
      <c r="AT51" s="61">
        <v>0</v>
      </c>
      <c r="AU51" s="61">
        <v>0</v>
      </c>
      <c r="AV51" s="61">
        <f t="shared" si="13"/>
        <v>0</v>
      </c>
      <c r="AW51" s="13"/>
      <c r="AX51" s="109" t="e">
        <v>#REF!</v>
      </c>
      <c r="AY51" s="109">
        <v>0</v>
      </c>
      <c r="AZ51" s="67" t="e">
        <f t="shared" si="14"/>
        <v>#REF!</v>
      </c>
    </row>
    <row r="52" spans="1:55">
      <c r="A52" s="24" t="s">
        <v>46</v>
      </c>
      <c r="B52" s="25" t="s">
        <v>949</v>
      </c>
      <c r="C52" s="44">
        <v>0</v>
      </c>
      <c r="D52" s="44"/>
      <c r="E52" s="44">
        <v>0</v>
      </c>
      <c r="F52" s="44">
        <f t="shared" si="9"/>
        <v>0</v>
      </c>
      <c r="G52" s="49"/>
      <c r="H52" s="49"/>
      <c r="I52" s="49"/>
      <c r="J52" s="49"/>
      <c r="K52" s="49"/>
      <c r="L52" s="49"/>
      <c r="M52" s="154">
        <v>0</v>
      </c>
      <c r="N52" s="154">
        <v>0</v>
      </c>
      <c r="O52" s="154">
        <v>0</v>
      </c>
      <c r="P52" s="154">
        <v>0</v>
      </c>
      <c r="Q52" s="154">
        <f t="shared" si="10"/>
        <v>0</v>
      </c>
      <c r="R52" s="154">
        <f t="shared" si="11"/>
        <v>0</v>
      </c>
      <c r="S52" s="53">
        <v>0</v>
      </c>
      <c r="T52" s="44">
        <v>0</v>
      </c>
      <c r="U52" s="251">
        <v>0</v>
      </c>
      <c r="V52" s="168">
        <v>0</v>
      </c>
      <c r="W52" s="199">
        <v>0</v>
      </c>
      <c r="X52" s="57">
        <v>0</v>
      </c>
      <c r="Y52" s="57">
        <v>0</v>
      </c>
      <c r="Z52" s="57">
        <v>0</v>
      </c>
      <c r="AA52" s="57">
        <v>0</v>
      </c>
      <c r="AB52" s="57">
        <v>0</v>
      </c>
      <c r="AC52" s="57">
        <v>0</v>
      </c>
      <c r="AD52" s="57">
        <v>0</v>
      </c>
      <c r="AE52" s="57">
        <f>+'OSN PD'!Y54</f>
        <v>0</v>
      </c>
      <c r="AF52" s="57">
        <f>+'OSN PD'!Z54</f>
        <v>0</v>
      </c>
      <c r="AG52" s="57">
        <v>0</v>
      </c>
      <c r="AH52" s="57">
        <v>0</v>
      </c>
      <c r="AI52" s="57"/>
      <c r="AJ52" s="57">
        <f>+' INM'!AD54</f>
        <v>0</v>
      </c>
      <c r="AK52" s="57"/>
      <c r="AL52" s="57">
        <v>0</v>
      </c>
      <c r="AM52" s="57" t="e">
        <v>#REF!</v>
      </c>
      <c r="AN52" s="61"/>
      <c r="AO52" s="61">
        <v>0</v>
      </c>
      <c r="AP52" s="57" t="e">
        <f t="shared" si="12"/>
        <v>#REF!</v>
      </c>
      <c r="AQ52" s="61">
        <v>0</v>
      </c>
      <c r="AR52" s="61">
        <v>0</v>
      </c>
      <c r="AS52" s="61">
        <v>0</v>
      </c>
      <c r="AT52" s="61">
        <v>0</v>
      </c>
      <c r="AU52" s="61">
        <v>0</v>
      </c>
      <c r="AV52" s="61">
        <f t="shared" si="13"/>
        <v>0</v>
      </c>
      <c r="AW52" s="13"/>
      <c r="AX52" s="109" t="e">
        <v>#REF!</v>
      </c>
      <c r="AY52" s="109">
        <v>0</v>
      </c>
      <c r="AZ52" s="67" t="e">
        <f t="shared" si="14"/>
        <v>#REF!</v>
      </c>
    </row>
    <row r="53" spans="1:55">
      <c r="A53" s="24" t="s">
        <v>47</v>
      </c>
      <c r="B53" s="25" t="s">
        <v>950</v>
      </c>
      <c r="C53" s="44">
        <v>7150000</v>
      </c>
      <c r="D53" s="44"/>
      <c r="E53" s="44">
        <v>-727000</v>
      </c>
      <c r="F53" s="44">
        <f t="shared" si="9"/>
        <v>6423000</v>
      </c>
      <c r="G53" s="49"/>
      <c r="H53" s="49"/>
      <c r="I53" s="49"/>
      <c r="J53" s="49"/>
      <c r="K53" s="49"/>
      <c r="L53" s="49"/>
      <c r="M53" s="154">
        <v>5068736.9000000004</v>
      </c>
      <c r="N53" s="154">
        <v>446259</v>
      </c>
      <c r="O53" s="154">
        <v>187793.25</v>
      </c>
      <c r="P53" s="154">
        <v>100297</v>
      </c>
      <c r="Q53" s="154">
        <f t="shared" si="10"/>
        <v>734349.25</v>
      </c>
      <c r="R53" s="154">
        <f t="shared" si="11"/>
        <v>5803086.1500000004</v>
      </c>
      <c r="S53" s="53">
        <v>6423000</v>
      </c>
      <c r="T53" s="44">
        <v>-619913.84999999963</v>
      </c>
      <c r="U53" s="251">
        <v>619913.84999999963</v>
      </c>
      <c r="V53" s="168">
        <v>0</v>
      </c>
      <c r="W53" s="199">
        <v>0</v>
      </c>
      <c r="X53" s="57">
        <v>0</v>
      </c>
      <c r="Y53" s="57">
        <v>-727000</v>
      </c>
      <c r="Z53" s="57">
        <v>0</v>
      </c>
      <c r="AA53" s="57">
        <v>0</v>
      </c>
      <c r="AB53" s="57">
        <v>0</v>
      </c>
      <c r="AC53" s="57">
        <v>0</v>
      </c>
      <c r="AD53" s="57">
        <v>0</v>
      </c>
      <c r="AE53" s="57">
        <f>+'OSN PD'!Y55</f>
        <v>0</v>
      </c>
      <c r="AF53" s="57">
        <f>+'OSN PD'!Z55</f>
        <v>0</v>
      </c>
      <c r="AG53" s="57">
        <v>0</v>
      </c>
      <c r="AH53" s="57">
        <v>0</v>
      </c>
      <c r="AI53" s="57"/>
      <c r="AJ53" s="57">
        <f>+' INM'!AD55</f>
        <v>0</v>
      </c>
      <c r="AK53" s="57"/>
      <c r="AL53" s="57">
        <v>0</v>
      </c>
      <c r="AM53" s="57">
        <v>0</v>
      </c>
      <c r="AN53" s="61"/>
      <c r="AO53" s="61">
        <v>0</v>
      </c>
      <c r="AP53" s="57">
        <f t="shared" si="12"/>
        <v>-727000</v>
      </c>
      <c r="AQ53" s="61">
        <v>0</v>
      </c>
      <c r="AR53" s="61">
        <v>0</v>
      </c>
      <c r="AS53" s="61">
        <v>0</v>
      </c>
      <c r="AT53" s="61">
        <v>0</v>
      </c>
      <c r="AU53" s="61">
        <v>0</v>
      </c>
      <c r="AV53" s="61">
        <f t="shared" si="13"/>
        <v>0</v>
      </c>
      <c r="AW53" s="13"/>
      <c r="AX53" s="109" t="e">
        <v>#REF!</v>
      </c>
      <c r="AY53" s="109">
        <v>0</v>
      </c>
      <c r="AZ53" s="67" t="e">
        <f t="shared" si="14"/>
        <v>#REF!</v>
      </c>
    </row>
    <row r="54" spans="1:55">
      <c r="A54" s="24" t="s">
        <v>48</v>
      </c>
      <c r="B54" s="25" t="s">
        <v>951</v>
      </c>
      <c r="C54" s="44">
        <v>1050000</v>
      </c>
      <c r="D54" s="44"/>
      <c r="E54" s="44">
        <v>-50000</v>
      </c>
      <c r="F54" s="44">
        <f t="shared" si="9"/>
        <v>1000000</v>
      </c>
      <c r="G54" s="49"/>
      <c r="H54" s="49"/>
      <c r="I54" s="49"/>
      <c r="J54" s="49"/>
      <c r="K54" s="49"/>
      <c r="L54" s="49"/>
      <c r="M54" s="154">
        <v>0</v>
      </c>
      <c r="N54" s="154">
        <v>0</v>
      </c>
      <c r="O54" s="154">
        <v>1000000</v>
      </c>
      <c r="P54" s="154">
        <v>0</v>
      </c>
      <c r="Q54" s="154">
        <f t="shared" si="10"/>
        <v>1000000</v>
      </c>
      <c r="R54" s="154">
        <f t="shared" si="11"/>
        <v>1000000</v>
      </c>
      <c r="S54" s="53">
        <v>1000000</v>
      </c>
      <c r="T54" s="44">
        <v>0</v>
      </c>
      <c r="U54" s="251">
        <v>0</v>
      </c>
      <c r="V54" s="168">
        <v>0</v>
      </c>
      <c r="W54" s="199">
        <v>0</v>
      </c>
      <c r="X54" s="57">
        <v>0</v>
      </c>
      <c r="Y54" s="57">
        <v>0</v>
      </c>
      <c r="Z54" s="57">
        <v>-50000</v>
      </c>
      <c r="AA54" s="57">
        <v>0</v>
      </c>
      <c r="AB54" s="57">
        <v>0</v>
      </c>
      <c r="AC54" s="57">
        <v>0</v>
      </c>
      <c r="AD54" s="57">
        <v>0</v>
      </c>
      <c r="AE54" s="57">
        <f>+'OSN PD'!Y56</f>
        <v>0</v>
      </c>
      <c r="AF54" s="57">
        <f>+'OSN PD'!Z56</f>
        <v>0</v>
      </c>
      <c r="AG54" s="57">
        <v>0</v>
      </c>
      <c r="AH54" s="57">
        <v>0</v>
      </c>
      <c r="AI54" s="57"/>
      <c r="AJ54" s="57">
        <f>+' INM'!AD56</f>
        <v>0</v>
      </c>
      <c r="AK54" s="57"/>
      <c r="AL54" s="57">
        <v>0</v>
      </c>
      <c r="AM54" s="57">
        <v>0</v>
      </c>
      <c r="AN54" s="61"/>
      <c r="AO54" s="61">
        <v>0</v>
      </c>
      <c r="AP54" s="57">
        <f t="shared" si="12"/>
        <v>-50000</v>
      </c>
      <c r="AQ54" s="61">
        <v>0</v>
      </c>
      <c r="AR54" s="61">
        <v>0</v>
      </c>
      <c r="AS54" s="61">
        <v>0</v>
      </c>
      <c r="AT54" s="61">
        <v>0</v>
      </c>
      <c r="AU54" s="61">
        <v>0</v>
      </c>
      <c r="AV54" s="61">
        <f t="shared" si="13"/>
        <v>0</v>
      </c>
      <c r="AW54" s="13"/>
      <c r="AX54" s="109" t="e">
        <v>#REF!</v>
      </c>
      <c r="AY54" s="109">
        <v>0</v>
      </c>
      <c r="AZ54" s="67" t="e">
        <f t="shared" si="14"/>
        <v>#REF!</v>
      </c>
    </row>
    <row r="55" spans="1:55" ht="14.25" customHeight="1">
      <c r="A55" s="24" t="s">
        <v>49</v>
      </c>
      <c r="B55" s="25" t="s">
        <v>952</v>
      </c>
      <c r="C55" s="44">
        <v>0</v>
      </c>
      <c r="D55" s="44"/>
      <c r="E55" s="44">
        <v>0</v>
      </c>
      <c r="F55" s="44">
        <f t="shared" si="9"/>
        <v>0</v>
      </c>
      <c r="G55" s="49"/>
      <c r="H55" s="49"/>
      <c r="I55" s="49"/>
      <c r="J55" s="49"/>
      <c r="K55" s="49"/>
      <c r="L55" s="49"/>
      <c r="M55" s="154">
        <v>0</v>
      </c>
      <c r="N55" s="154">
        <v>0</v>
      </c>
      <c r="O55" s="154">
        <v>0</v>
      </c>
      <c r="P55" s="154">
        <v>0</v>
      </c>
      <c r="Q55" s="154">
        <f t="shared" si="10"/>
        <v>0</v>
      </c>
      <c r="R55" s="154">
        <f t="shared" si="11"/>
        <v>0</v>
      </c>
      <c r="S55" s="53">
        <v>0</v>
      </c>
      <c r="T55" s="44">
        <v>0</v>
      </c>
      <c r="U55" s="251">
        <v>0</v>
      </c>
      <c r="V55" s="168">
        <v>0</v>
      </c>
      <c r="W55" s="199">
        <v>0</v>
      </c>
      <c r="X55" s="57">
        <v>0</v>
      </c>
      <c r="Y55" s="57">
        <v>0</v>
      </c>
      <c r="Z55" s="57">
        <v>0</v>
      </c>
      <c r="AA55" s="57">
        <v>0</v>
      </c>
      <c r="AB55" s="57">
        <v>0</v>
      </c>
      <c r="AC55" s="57">
        <v>0</v>
      </c>
      <c r="AD55" s="57">
        <v>0</v>
      </c>
      <c r="AE55" s="57">
        <f>+'OSN PD'!Y57</f>
        <v>0</v>
      </c>
      <c r="AF55" s="57">
        <f>+'OSN PD'!Z57</f>
        <v>0</v>
      </c>
      <c r="AG55" s="57">
        <v>0</v>
      </c>
      <c r="AH55" s="57">
        <v>0</v>
      </c>
      <c r="AI55" s="57"/>
      <c r="AJ55" s="57">
        <f>+' INM'!AD57</f>
        <v>0</v>
      </c>
      <c r="AK55" s="57"/>
      <c r="AL55" s="57">
        <v>0</v>
      </c>
      <c r="AM55" s="57">
        <v>0</v>
      </c>
      <c r="AN55" s="61"/>
      <c r="AO55" s="61">
        <v>0</v>
      </c>
      <c r="AP55" s="57">
        <f t="shared" si="12"/>
        <v>0</v>
      </c>
      <c r="AQ55" s="61">
        <v>0</v>
      </c>
      <c r="AR55" s="61">
        <v>0</v>
      </c>
      <c r="AS55" s="61">
        <v>0</v>
      </c>
      <c r="AT55" s="61">
        <v>0</v>
      </c>
      <c r="AU55" s="61">
        <v>0</v>
      </c>
      <c r="AV55" s="61">
        <f t="shared" si="13"/>
        <v>0</v>
      </c>
      <c r="AW55" s="13"/>
      <c r="AX55" s="109" t="e">
        <v>#REF!</v>
      </c>
      <c r="AY55" s="109">
        <v>0</v>
      </c>
      <c r="AZ55" s="67" t="e">
        <f t="shared" si="14"/>
        <v>#REF!</v>
      </c>
    </row>
    <row r="56" spans="1:55">
      <c r="A56" s="24" t="s">
        <v>51</v>
      </c>
      <c r="B56" s="25" t="s">
        <v>954</v>
      </c>
      <c r="C56" s="44">
        <v>10500000</v>
      </c>
      <c r="D56" s="44"/>
      <c r="E56" s="44">
        <v>0</v>
      </c>
      <c r="F56" s="44">
        <f t="shared" si="9"/>
        <v>10500000</v>
      </c>
      <c r="G56" s="49"/>
      <c r="H56" s="49"/>
      <c r="I56" s="49"/>
      <c r="J56" s="49"/>
      <c r="K56" s="49"/>
      <c r="L56" s="49"/>
      <c r="M56" s="154">
        <v>8534204.1899999995</v>
      </c>
      <c r="N56" s="154">
        <v>635471.66999999993</v>
      </c>
      <c r="O56" s="154">
        <v>415925.55</v>
      </c>
      <c r="P56" s="154">
        <v>807950</v>
      </c>
      <c r="Q56" s="154">
        <f t="shared" si="10"/>
        <v>1859347.22</v>
      </c>
      <c r="R56" s="154">
        <f t="shared" si="11"/>
        <v>10393551.41</v>
      </c>
      <c r="S56" s="53">
        <v>10393551.41</v>
      </c>
      <c r="T56" s="44">
        <v>0</v>
      </c>
      <c r="U56" s="251">
        <v>106448.58999999985</v>
      </c>
      <c r="V56" s="168">
        <v>106448.58999999985</v>
      </c>
      <c r="W56" s="199">
        <v>106448.58999999985</v>
      </c>
      <c r="X56" s="57">
        <v>0</v>
      </c>
      <c r="Y56" s="57">
        <v>0</v>
      </c>
      <c r="Z56" s="57">
        <v>0</v>
      </c>
      <c r="AA56" s="57">
        <v>0</v>
      </c>
      <c r="AB56" s="57">
        <v>0</v>
      </c>
      <c r="AC56" s="57">
        <v>0</v>
      </c>
      <c r="AD56" s="57">
        <v>0</v>
      </c>
      <c r="AE56" s="57">
        <f>+'OSN PD'!Y59</f>
        <v>0</v>
      </c>
      <c r="AF56" s="57">
        <f>+'OSN PD'!Z59</f>
        <v>0</v>
      </c>
      <c r="AG56" s="57">
        <v>0</v>
      </c>
      <c r="AH56" s="57">
        <v>0</v>
      </c>
      <c r="AI56" s="57"/>
      <c r="AJ56" s="57">
        <f>+' INM'!AD59</f>
        <v>0</v>
      </c>
      <c r="AK56" s="57"/>
      <c r="AL56" s="57">
        <v>0</v>
      </c>
      <c r="AM56" s="57">
        <v>0</v>
      </c>
      <c r="AN56" s="61">
        <v>-500000</v>
      </c>
      <c r="AO56" s="61">
        <v>0</v>
      </c>
      <c r="AP56" s="57">
        <f t="shared" si="12"/>
        <v>-500000</v>
      </c>
      <c r="AQ56" s="61">
        <v>0</v>
      </c>
      <c r="AR56" s="61">
        <v>0</v>
      </c>
      <c r="AS56" s="61">
        <v>0</v>
      </c>
      <c r="AT56" s="61">
        <v>0</v>
      </c>
      <c r="AU56" s="61">
        <v>0</v>
      </c>
      <c r="AV56" s="61">
        <f t="shared" si="13"/>
        <v>0</v>
      </c>
      <c r="AW56" s="13"/>
      <c r="AX56" s="109" t="e">
        <v>#REF!</v>
      </c>
      <c r="AY56" s="109">
        <v>0</v>
      </c>
      <c r="AZ56" s="67" t="e">
        <f t="shared" si="14"/>
        <v>#REF!</v>
      </c>
    </row>
    <row r="57" spans="1:55">
      <c r="A57" s="24" t="s">
        <v>52</v>
      </c>
      <c r="B57" s="25" t="s">
        <v>955</v>
      </c>
      <c r="C57" s="44">
        <v>0</v>
      </c>
      <c r="D57" s="44"/>
      <c r="E57" s="44">
        <v>0</v>
      </c>
      <c r="F57" s="44">
        <f t="shared" si="9"/>
        <v>0</v>
      </c>
      <c r="G57" s="49"/>
      <c r="H57" s="49"/>
      <c r="I57" s="49"/>
      <c r="J57" s="49"/>
      <c r="K57" s="49"/>
      <c r="L57" s="49"/>
      <c r="M57" s="154">
        <v>0</v>
      </c>
      <c r="N57" s="154">
        <v>0</v>
      </c>
      <c r="O57" s="154">
        <v>0</v>
      </c>
      <c r="P57" s="154">
        <v>0</v>
      </c>
      <c r="Q57" s="154">
        <f t="shared" si="10"/>
        <v>0</v>
      </c>
      <c r="R57" s="154">
        <f t="shared" si="11"/>
        <v>0</v>
      </c>
      <c r="S57" s="53">
        <v>0</v>
      </c>
      <c r="T57" s="44">
        <v>0</v>
      </c>
      <c r="U57" s="251">
        <v>0</v>
      </c>
      <c r="V57" s="168">
        <v>0</v>
      </c>
      <c r="W57" s="199">
        <v>0</v>
      </c>
      <c r="X57" s="57">
        <v>0</v>
      </c>
      <c r="Y57" s="57">
        <v>0</v>
      </c>
      <c r="Z57" s="57">
        <v>0</v>
      </c>
      <c r="AA57" s="57">
        <v>0</v>
      </c>
      <c r="AB57" s="57">
        <v>0</v>
      </c>
      <c r="AC57" s="57">
        <v>0</v>
      </c>
      <c r="AD57" s="57">
        <v>0</v>
      </c>
      <c r="AE57" s="57">
        <f>+'OSN PD'!Y60</f>
        <v>0</v>
      </c>
      <c r="AF57" s="57">
        <f>+'OSN PD'!Z60</f>
        <v>0</v>
      </c>
      <c r="AG57" s="57">
        <v>0</v>
      </c>
      <c r="AH57" s="57">
        <v>0</v>
      </c>
      <c r="AI57" s="57"/>
      <c r="AJ57" s="57">
        <f>+' INM'!AD60</f>
        <v>0</v>
      </c>
      <c r="AK57" s="57"/>
      <c r="AL57" s="57">
        <v>0</v>
      </c>
      <c r="AM57" s="57">
        <v>0</v>
      </c>
      <c r="AN57" s="61"/>
      <c r="AO57" s="61">
        <v>0</v>
      </c>
      <c r="AP57" s="57">
        <f t="shared" si="12"/>
        <v>0</v>
      </c>
      <c r="AQ57" s="61">
        <v>0</v>
      </c>
      <c r="AR57" s="61">
        <v>0</v>
      </c>
      <c r="AS57" s="61">
        <v>0</v>
      </c>
      <c r="AT57" s="61">
        <v>0</v>
      </c>
      <c r="AU57" s="61">
        <v>0</v>
      </c>
      <c r="AV57" s="61">
        <f t="shared" si="13"/>
        <v>0</v>
      </c>
      <c r="AW57" s="13"/>
      <c r="AX57" s="109" t="e">
        <v>#REF!</v>
      </c>
      <c r="AY57" s="109">
        <v>0</v>
      </c>
      <c r="AZ57" s="67" t="e">
        <f t="shared" si="14"/>
        <v>#REF!</v>
      </c>
    </row>
    <row r="58" spans="1:55">
      <c r="A58" s="24" t="s">
        <v>53</v>
      </c>
      <c r="B58" s="25" t="s">
        <v>391</v>
      </c>
      <c r="C58" s="44">
        <v>3000000</v>
      </c>
      <c r="D58" s="44"/>
      <c r="E58" s="44">
        <v>450000</v>
      </c>
      <c r="F58" s="44">
        <f t="shared" si="9"/>
        <v>3450000</v>
      </c>
      <c r="G58" s="49"/>
      <c r="H58" s="49"/>
      <c r="I58" s="49"/>
      <c r="J58" s="49"/>
      <c r="K58" s="49"/>
      <c r="L58" s="49"/>
      <c r="M58" s="154">
        <v>2795364.49</v>
      </c>
      <c r="N58" s="154">
        <v>171031.88</v>
      </c>
      <c r="O58" s="154">
        <v>259393.76</v>
      </c>
      <c r="P58" s="154">
        <v>213715.77</v>
      </c>
      <c r="Q58" s="154">
        <f t="shared" si="10"/>
        <v>644141.41</v>
      </c>
      <c r="R58" s="154">
        <f t="shared" si="11"/>
        <v>3439505.9000000004</v>
      </c>
      <c r="S58" s="53">
        <v>3450000</v>
      </c>
      <c r="T58" s="44">
        <v>-10494.099999999627</v>
      </c>
      <c r="U58" s="251">
        <v>10494.099999999627</v>
      </c>
      <c r="V58" s="168">
        <v>0</v>
      </c>
      <c r="W58" s="199">
        <v>0</v>
      </c>
      <c r="X58" s="57">
        <v>0</v>
      </c>
      <c r="Y58" s="57">
        <v>0</v>
      </c>
      <c r="Z58" s="57">
        <v>450000</v>
      </c>
      <c r="AA58" s="57">
        <v>0</v>
      </c>
      <c r="AB58" s="57">
        <v>0</v>
      </c>
      <c r="AC58" s="57">
        <v>0</v>
      </c>
      <c r="AD58" s="57">
        <v>0</v>
      </c>
      <c r="AE58" s="57">
        <f>+'OSN PD'!Y61</f>
        <v>0</v>
      </c>
      <c r="AF58" s="57">
        <f>+'OSN PD'!Z61</f>
        <v>0</v>
      </c>
      <c r="AG58" s="57">
        <v>0</v>
      </c>
      <c r="AH58" s="57">
        <v>0</v>
      </c>
      <c r="AI58" s="57"/>
      <c r="AJ58" s="57">
        <f>+' INM'!AD61</f>
        <v>0</v>
      </c>
      <c r="AK58" s="57"/>
      <c r="AL58" s="57">
        <v>0</v>
      </c>
      <c r="AM58" s="57">
        <v>0</v>
      </c>
      <c r="AN58" s="61">
        <v>-1000000</v>
      </c>
      <c r="AO58" s="61">
        <v>0</v>
      </c>
      <c r="AP58" s="57">
        <f t="shared" si="12"/>
        <v>-550000</v>
      </c>
      <c r="AQ58" s="61">
        <v>0</v>
      </c>
      <c r="AR58" s="61">
        <v>0</v>
      </c>
      <c r="AS58" s="61">
        <v>0</v>
      </c>
      <c r="AT58" s="61">
        <v>0</v>
      </c>
      <c r="AU58" s="61">
        <v>0</v>
      </c>
      <c r="AV58" s="61">
        <f t="shared" si="13"/>
        <v>0</v>
      </c>
      <c r="AW58" s="13"/>
      <c r="AX58" s="109" t="e">
        <v>#REF!</v>
      </c>
      <c r="AY58" s="109">
        <v>0</v>
      </c>
      <c r="AZ58" s="67" t="e">
        <f t="shared" si="14"/>
        <v>#REF!</v>
      </c>
    </row>
    <row r="59" spans="1:55">
      <c r="A59" s="24" t="s">
        <v>54</v>
      </c>
      <c r="B59" s="25" t="s">
        <v>956</v>
      </c>
      <c r="C59" s="44">
        <v>0</v>
      </c>
      <c r="D59" s="44"/>
      <c r="E59" s="44">
        <v>0</v>
      </c>
      <c r="F59" s="44">
        <f t="shared" si="9"/>
        <v>0</v>
      </c>
      <c r="G59" s="49"/>
      <c r="H59" s="49"/>
      <c r="I59" s="49"/>
      <c r="J59" s="49"/>
      <c r="K59" s="49"/>
      <c r="L59" s="49"/>
      <c r="M59" s="154">
        <v>0</v>
      </c>
      <c r="N59" s="154">
        <v>0</v>
      </c>
      <c r="O59" s="154">
        <v>0</v>
      </c>
      <c r="P59" s="154">
        <v>0</v>
      </c>
      <c r="Q59" s="154">
        <f t="shared" si="10"/>
        <v>0</v>
      </c>
      <c r="R59" s="154">
        <f t="shared" si="11"/>
        <v>0</v>
      </c>
      <c r="S59" s="53">
        <v>0</v>
      </c>
      <c r="T59" s="44">
        <v>0</v>
      </c>
      <c r="U59" s="251">
        <v>0</v>
      </c>
      <c r="V59" s="168">
        <v>0</v>
      </c>
      <c r="W59" s="199">
        <v>0</v>
      </c>
      <c r="X59" s="57">
        <v>0</v>
      </c>
      <c r="Y59" s="57">
        <v>0</v>
      </c>
      <c r="Z59" s="57">
        <v>0</v>
      </c>
      <c r="AA59" s="57">
        <v>0</v>
      </c>
      <c r="AB59" s="57">
        <v>0</v>
      </c>
      <c r="AC59" s="57">
        <v>0</v>
      </c>
      <c r="AD59" s="57">
        <v>0</v>
      </c>
      <c r="AE59" s="57">
        <f>+'OSN PD'!Y62</f>
        <v>0</v>
      </c>
      <c r="AF59" s="57">
        <f>+'OSN PD'!Z62</f>
        <v>0</v>
      </c>
      <c r="AG59" s="57">
        <v>0</v>
      </c>
      <c r="AH59" s="57">
        <v>0</v>
      </c>
      <c r="AI59" s="57"/>
      <c r="AJ59" s="57">
        <f>+' INM'!AD62</f>
        <v>0</v>
      </c>
      <c r="AK59" s="57"/>
      <c r="AL59" s="57">
        <v>0</v>
      </c>
      <c r="AM59" s="57">
        <v>0</v>
      </c>
      <c r="AN59" s="61"/>
      <c r="AO59" s="61">
        <v>0</v>
      </c>
      <c r="AP59" s="57">
        <f t="shared" si="12"/>
        <v>0</v>
      </c>
      <c r="AQ59" s="61">
        <v>0</v>
      </c>
      <c r="AR59" s="61">
        <v>0</v>
      </c>
      <c r="AS59" s="61">
        <v>0</v>
      </c>
      <c r="AT59" s="61">
        <v>0</v>
      </c>
      <c r="AU59" s="61">
        <v>0</v>
      </c>
      <c r="AV59" s="61">
        <f t="shared" si="13"/>
        <v>0</v>
      </c>
      <c r="AW59" s="13"/>
      <c r="AX59" s="109" t="e">
        <v>#REF!</v>
      </c>
      <c r="AY59" s="109">
        <v>0</v>
      </c>
      <c r="AZ59" s="67" t="e">
        <f t="shared" si="14"/>
        <v>#REF!</v>
      </c>
    </row>
    <row r="60" spans="1:55" s="1" customFormat="1">
      <c r="A60" s="24" t="s">
        <v>55</v>
      </c>
      <c r="B60" s="25" t="s">
        <v>389</v>
      </c>
      <c r="C60" s="44">
        <v>1700000</v>
      </c>
      <c r="D60" s="44"/>
      <c r="E60" s="44">
        <v>100000</v>
      </c>
      <c r="F60" s="44">
        <f t="shared" si="9"/>
        <v>1800000</v>
      </c>
      <c r="G60" s="49"/>
      <c r="H60" s="49"/>
      <c r="I60" s="49"/>
      <c r="J60" s="49"/>
      <c r="K60" s="49"/>
      <c r="L60" s="49"/>
      <c r="M60" s="154">
        <v>782739.66</v>
      </c>
      <c r="N60" s="154">
        <v>252413.63999999998</v>
      </c>
      <c r="O60" s="154">
        <v>92095.31</v>
      </c>
      <c r="P60" s="154">
        <v>621500</v>
      </c>
      <c r="Q60" s="154">
        <f t="shared" si="10"/>
        <v>966008.95</v>
      </c>
      <c r="R60" s="154">
        <f t="shared" si="11"/>
        <v>1748748.6099999999</v>
      </c>
      <c r="S60" s="53">
        <v>1750098.02</v>
      </c>
      <c r="T60" s="44">
        <v>-1349.410000000149</v>
      </c>
      <c r="U60" s="251">
        <v>51251.39000000013</v>
      </c>
      <c r="V60" s="168">
        <v>49901.979999999981</v>
      </c>
      <c r="W60" s="199">
        <v>49901.979999999981</v>
      </c>
      <c r="X60" s="57">
        <v>0</v>
      </c>
      <c r="Y60" s="57">
        <v>0</v>
      </c>
      <c r="Z60" s="57">
        <v>100000</v>
      </c>
      <c r="AA60" s="57">
        <v>0</v>
      </c>
      <c r="AB60" s="57">
        <v>0</v>
      </c>
      <c r="AC60" s="57">
        <v>0</v>
      </c>
      <c r="AD60" s="57">
        <v>0</v>
      </c>
      <c r="AE60" s="57">
        <f>+'OSN PD'!Y63</f>
        <v>0</v>
      </c>
      <c r="AF60" s="57">
        <f>+'OSN PD'!Z63</f>
        <v>0</v>
      </c>
      <c r="AG60" s="57">
        <v>0</v>
      </c>
      <c r="AH60" s="57">
        <v>0</v>
      </c>
      <c r="AI60" s="57"/>
      <c r="AJ60" s="57">
        <f>+' INM'!AD63</f>
        <v>0</v>
      </c>
      <c r="AK60" s="57"/>
      <c r="AL60" s="57">
        <v>0</v>
      </c>
      <c r="AM60" s="57">
        <v>0</v>
      </c>
      <c r="AN60" s="61"/>
      <c r="AO60" s="61">
        <v>0</v>
      </c>
      <c r="AP60" s="57">
        <f t="shared" si="12"/>
        <v>100000</v>
      </c>
      <c r="AQ60" s="61">
        <v>0</v>
      </c>
      <c r="AR60" s="61">
        <v>0</v>
      </c>
      <c r="AS60" s="61">
        <v>0</v>
      </c>
      <c r="AT60" s="61">
        <v>0</v>
      </c>
      <c r="AU60" s="61">
        <v>0</v>
      </c>
      <c r="AV60" s="61">
        <f t="shared" si="13"/>
        <v>0</v>
      </c>
      <c r="AW60" s="13"/>
      <c r="AX60" s="109">
        <v>0</v>
      </c>
      <c r="AY60" s="109">
        <v>0</v>
      </c>
      <c r="AZ60" s="67">
        <f t="shared" si="14"/>
        <v>0</v>
      </c>
      <c r="BA60"/>
      <c r="BB60"/>
      <c r="BC60"/>
    </row>
    <row r="61" spans="1:55" ht="24" customHeight="1">
      <c r="A61" s="24" t="s">
        <v>957</v>
      </c>
      <c r="B61" s="25" t="s">
        <v>958</v>
      </c>
      <c r="C61" s="44">
        <v>500000</v>
      </c>
      <c r="D61" s="44"/>
      <c r="E61" s="44">
        <v>-450000</v>
      </c>
      <c r="F61" s="44">
        <f t="shared" si="9"/>
        <v>50000</v>
      </c>
      <c r="G61" s="49"/>
      <c r="H61" s="49"/>
      <c r="I61" s="49"/>
      <c r="J61" s="49"/>
      <c r="K61" s="49"/>
      <c r="L61" s="49"/>
      <c r="M61" s="154">
        <v>39490</v>
      </c>
      <c r="N61" s="154">
        <v>0</v>
      </c>
      <c r="O61" s="154">
        <v>10499.96</v>
      </c>
      <c r="P61" s="154">
        <v>0</v>
      </c>
      <c r="Q61" s="154">
        <f t="shared" si="10"/>
        <v>10499.96</v>
      </c>
      <c r="R61" s="154">
        <f t="shared" si="11"/>
        <v>49989.96</v>
      </c>
      <c r="S61" s="53">
        <v>50000</v>
      </c>
      <c r="T61" s="44">
        <v>-10.040000000000873</v>
      </c>
      <c r="U61" s="251">
        <v>10.040000000000873</v>
      </c>
      <c r="V61" s="168">
        <v>0</v>
      </c>
      <c r="W61" s="199">
        <v>0</v>
      </c>
      <c r="X61" s="57">
        <v>0</v>
      </c>
      <c r="Y61" s="57">
        <v>0</v>
      </c>
      <c r="Z61" s="57">
        <v>-450000</v>
      </c>
      <c r="AA61" s="57">
        <v>0</v>
      </c>
      <c r="AB61" s="57">
        <v>0</v>
      </c>
      <c r="AC61" s="57">
        <v>0</v>
      </c>
      <c r="AD61" s="57">
        <v>0</v>
      </c>
      <c r="AE61" s="57">
        <f>+'OSN PD'!Y64</f>
        <v>0</v>
      </c>
      <c r="AF61" s="57">
        <f>+'OSN PD'!Z64</f>
        <v>0</v>
      </c>
      <c r="AG61" s="57">
        <v>0</v>
      </c>
      <c r="AH61" s="57">
        <v>0</v>
      </c>
      <c r="AI61" s="57"/>
      <c r="AJ61" s="57">
        <f>+' INM'!AD64</f>
        <v>0</v>
      </c>
      <c r="AK61" s="57"/>
      <c r="AL61" s="57">
        <v>0</v>
      </c>
      <c r="AM61" s="57">
        <v>0</v>
      </c>
      <c r="AN61" s="61"/>
      <c r="AO61" s="61">
        <v>0</v>
      </c>
      <c r="AP61" s="57">
        <f t="shared" si="12"/>
        <v>-450000</v>
      </c>
      <c r="AQ61" s="61">
        <v>0</v>
      </c>
      <c r="AR61" s="61">
        <v>0</v>
      </c>
      <c r="AS61" s="61">
        <v>0</v>
      </c>
      <c r="AT61" s="61">
        <v>0</v>
      </c>
      <c r="AU61" s="61">
        <v>0</v>
      </c>
      <c r="AV61" s="61">
        <f t="shared" si="13"/>
        <v>0</v>
      </c>
      <c r="AW61" s="13"/>
      <c r="AX61" s="109" t="e">
        <v>#REF!</v>
      </c>
      <c r="AY61" s="109">
        <v>0</v>
      </c>
      <c r="AZ61" s="67" t="e">
        <f t="shared" si="14"/>
        <v>#REF!</v>
      </c>
    </row>
    <row r="62" spans="1:55" ht="13.5" customHeight="1">
      <c r="A62" s="24" t="s">
        <v>57</v>
      </c>
      <c r="B62" s="27" t="s">
        <v>959</v>
      </c>
      <c r="C62" s="44">
        <v>500000</v>
      </c>
      <c r="D62" s="44"/>
      <c r="E62" s="44">
        <v>1587000</v>
      </c>
      <c r="F62" s="44">
        <f t="shared" si="9"/>
        <v>2087000</v>
      </c>
      <c r="G62" s="49"/>
      <c r="H62" s="49"/>
      <c r="I62" s="49"/>
      <c r="J62" s="49"/>
      <c r="K62" s="49"/>
      <c r="L62" s="49"/>
      <c r="M62" s="154">
        <v>367250</v>
      </c>
      <c r="N62" s="154">
        <v>499400</v>
      </c>
      <c r="O62" s="154">
        <v>776640</v>
      </c>
      <c r="P62" s="154">
        <v>193689.16999999998</v>
      </c>
      <c r="Q62" s="154">
        <f t="shared" si="10"/>
        <v>1469729.17</v>
      </c>
      <c r="R62" s="154">
        <f t="shared" si="11"/>
        <v>1836979.17</v>
      </c>
      <c r="S62" s="53">
        <v>2087000</v>
      </c>
      <c r="T62" s="44">
        <v>-250020.83000000007</v>
      </c>
      <c r="U62" s="251">
        <v>250020.83000000007</v>
      </c>
      <c r="V62" s="168">
        <v>0</v>
      </c>
      <c r="W62" s="199">
        <v>0</v>
      </c>
      <c r="X62" s="57">
        <v>0</v>
      </c>
      <c r="Y62" s="57">
        <v>1587000</v>
      </c>
      <c r="Z62" s="57">
        <v>0</v>
      </c>
      <c r="AA62" s="57">
        <v>0</v>
      </c>
      <c r="AB62" s="57">
        <v>0</v>
      </c>
      <c r="AC62" s="57">
        <v>0</v>
      </c>
      <c r="AD62" s="57">
        <v>0</v>
      </c>
      <c r="AE62" s="57">
        <f>+'OSN PD'!Y65</f>
        <v>0</v>
      </c>
      <c r="AF62" s="57">
        <f>+'OSN PD'!Z65</f>
        <v>0</v>
      </c>
      <c r="AG62" s="57">
        <v>0</v>
      </c>
      <c r="AH62" s="57">
        <v>0</v>
      </c>
      <c r="AI62" s="57"/>
      <c r="AJ62" s="57">
        <f>+' INM'!AD65</f>
        <v>0</v>
      </c>
      <c r="AK62" s="57"/>
      <c r="AL62" s="57">
        <v>0</v>
      </c>
      <c r="AM62" s="57">
        <v>0</v>
      </c>
      <c r="AN62" s="61"/>
      <c r="AO62" s="61">
        <v>0</v>
      </c>
      <c r="AP62" s="57">
        <f t="shared" si="12"/>
        <v>1587000</v>
      </c>
      <c r="AQ62" s="61">
        <v>0</v>
      </c>
      <c r="AR62" s="61">
        <v>0</v>
      </c>
      <c r="AS62" s="61">
        <v>0</v>
      </c>
      <c r="AT62" s="61">
        <v>0</v>
      </c>
      <c r="AU62" s="61">
        <v>0</v>
      </c>
      <c r="AV62" s="61">
        <f t="shared" si="13"/>
        <v>0</v>
      </c>
      <c r="AW62" s="13"/>
      <c r="AX62" s="109" t="e">
        <v>#REF!</v>
      </c>
      <c r="AY62" s="109">
        <v>0</v>
      </c>
      <c r="AZ62" s="67" t="e">
        <f t="shared" si="14"/>
        <v>#REF!</v>
      </c>
    </row>
    <row r="63" spans="1:55" ht="13.5" customHeight="1">
      <c r="A63" s="24" t="s">
        <v>60</v>
      </c>
      <c r="B63" s="27" t="s">
        <v>962</v>
      </c>
      <c r="C63" s="44">
        <v>0</v>
      </c>
      <c r="D63" s="44"/>
      <c r="E63" s="44">
        <v>0</v>
      </c>
      <c r="F63" s="44">
        <f t="shared" si="9"/>
        <v>0</v>
      </c>
      <c r="G63" s="49"/>
      <c r="H63" s="49"/>
      <c r="I63" s="49"/>
      <c r="J63" s="49"/>
      <c r="K63" s="49"/>
      <c r="L63" s="49"/>
      <c r="M63" s="154">
        <v>0</v>
      </c>
      <c r="N63" s="154">
        <v>0</v>
      </c>
      <c r="O63" s="154">
        <v>0</v>
      </c>
      <c r="P63" s="154">
        <v>0</v>
      </c>
      <c r="Q63" s="154">
        <f t="shared" si="10"/>
        <v>0</v>
      </c>
      <c r="R63" s="154">
        <f t="shared" si="11"/>
        <v>0</v>
      </c>
      <c r="S63" s="53">
        <v>0</v>
      </c>
      <c r="T63" s="44">
        <v>0</v>
      </c>
      <c r="U63" s="251">
        <v>0</v>
      </c>
      <c r="V63" s="168">
        <v>0</v>
      </c>
      <c r="W63" s="199">
        <v>0</v>
      </c>
      <c r="X63" s="57">
        <v>0</v>
      </c>
      <c r="Y63" s="57">
        <v>0</v>
      </c>
      <c r="Z63" s="57">
        <v>0</v>
      </c>
      <c r="AA63" s="57">
        <v>0</v>
      </c>
      <c r="AB63" s="57">
        <v>0</v>
      </c>
      <c r="AC63" s="57">
        <v>0</v>
      </c>
      <c r="AD63" s="57">
        <v>0</v>
      </c>
      <c r="AE63" s="57">
        <f>+'OSN PD'!Y68</f>
        <v>0</v>
      </c>
      <c r="AF63" s="57">
        <f>+'OSN PD'!Z68</f>
        <v>0</v>
      </c>
      <c r="AG63" s="57">
        <v>0</v>
      </c>
      <c r="AH63" s="57">
        <v>0</v>
      </c>
      <c r="AI63" s="57"/>
      <c r="AJ63" s="57">
        <f>+' INM'!AD68</f>
        <v>0</v>
      </c>
      <c r="AK63" s="57"/>
      <c r="AL63" s="57">
        <v>0</v>
      </c>
      <c r="AM63" s="57">
        <v>0</v>
      </c>
      <c r="AN63" s="61"/>
      <c r="AO63" s="61">
        <v>0</v>
      </c>
      <c r="AP63" s="57">
        <f t="shared" si="12"/>
        <v>0</v>
      </c>
      <c r="AQ63" s="61">
        <v>0</v>
      </c>
      <c r="AR63" s="61">
        <v>0</v>
      </c>
      <c r="AS63" s="61">
        <v>0</v>
      </c>
      <c r="AT63" s="61">
        <v>0</v>
      </c>
      <c r="AU63" s="61">
        <v>0</v>
      </c>
      <c r="AV63" s="61">
        <f t="shared" si="13"/>
        <v>0</v>
      </c>
      <c r="AW63" s="13"/>
      <c r="AX63" s="109" t="e">
        <v>#REF!</v>
      </c>
      <c r="AY63" s="109">
        <v>0</v>
      </c>
      <c r="AZ63" s="67" t="e">
        <f t="shared" si="14"/>
        <v>#REF!</v>
      </c>
    </row>
    <row r="64" spans="1:55">
      <c r="A64" s="24" t="s">
        <v>61</v>
      </c>
      <c r="B64" s="25" t="s">
        <v>963</v>
      </c>
      <c r="C64" s="44">
        <v>390000</v>
      </c>
      <c r="D64" s="44"/>
      <c r="E64" s="44">
        <v>-140000</v>
      </c>
      <c r="F64" s="44">
        <f t="shared" si="9"/>
        <v>250000</v>
      </c>
      <c r="G64" s="49"/>
      <c r="H64" s="49"/>
      <c r="I64" s="49"/>
      <c r="J64" s="49"/>
      <c r="K64" s="49"/>
      <c r="L64" s="49"/>
      <c r="M64" s="154">
        <v>151466</v>
      </c>
      <c r="N64" s="154">
        <v>7926.95</v>
      </c>
      <c r="O64" s="154">
        <v>0</v>
      </c>
      <c r="P64" s="154">
        <v>85000</v>
      </c>
      <c r="Q64" s="154">
        <f t="shared" si="10"/>
        <v>92926.95</v>
      </c>
      <c r="R64" s="154">
        <f t="shared" si="11"/>
        <v>244392.95</v>
      </c>
      <c r="S64" s="53">
        <v>250000</v>
      </c>
      <c r="T64" s="44">
        <v>-5607.0499999999884</v>
      </c>
      <c r="U64" s="251">
        <v>5607.0499999999884</v>
      </c>
      <c r="V64" s="168">
        <v>0</v>
      </c>
      <c r="W64" s="199">
        <v>0</v>
      </c>
      <c r="X64" s="57">
        <v>0</v>
      </c>
      <c r="Y64" s="57">
        <v>0</v>
      </c>
      <c r="Z64" s="57">
        <v>-140000</v>
      </c>
      <c r="AA64" s="57">
        <v>0</v>
      </c>
      <c r="AB64" s="57">
        <v>0</v>
      </c>
      <c r="AC64" s="57">
        <v>0</v>
      </c>
      <c r="AD64" s="57">
        <v>0</v>
      </c>
      <c r="AE64" s="57">
        <f>+'OSN PD'!Y69</f>
        <v>0</v>
      </c>
      <c r="AF64" s="57">
        <f>+'OSN PD'!Z69</f>
        <v>0</v>
      </c>
      <c r="AG64" s="57">
        <v>0</v>
      </c>
      <c r="AH64" s="57">
        <v>0</v>
      </c>
      <c r="AI64" s="57"/>
      <c r="AJ64" s="57">
        <f>+' INM'!AD69</f>
        <v>0</v>
      </c>
      <c r="AK64" s="57"/>
      <c r="AL64" s="57">
        <v>0</v>
      </c>
      <c r="AM64" s="57">
        <v>0</v>
      </c>
      <c r="AN64" s="61"/>
      <c r="AO64" s="61">
        <v>0</v>
      </c>
      <c r="AP64" s="57">
        <f t="shared" si="12"/>
        <v>-140000</v>
      </c>
      <c r="AQ64" s="61">
        <v>0</v>
      </c>
      <c r="AR64" s="61">
        <v>0</v>
      </c>
      <c r="AS64" s="61">
        <v>0</v>
      </c>
      <c r="AT64" s="61">
        <v>0</v>
      </c>
      <c r="AU64" s="61">
        <v>0</v>
      </c>
      <c r="AV64" s="61">
        <f t="shared" si="13"/>
        <v>0</v>
      </c>
      <c r="AW64" s="13"/>
      <c r="AX64" s="109" t="e">
        <v>#REF!</v>
      </c>
      <c r="AY64" s="109">
        <v>0</v>
      </c>
      <c r="AZ64" s="67" t="e">
        <f t="shared" si="14"/>
        <v>#REF!</v>
      </c>
    </row>
    <row r="65" spans="1:52">
      <c r="A65" s="24"/>
      <c r="B65" s="25"/>
      <c r="C65" s="44"/>
      <c r="D65" s="44"/>
      <c r="E65" s="44"/>
      <c r="F65" s="44"/>
      <c r="G65" s="49"/>
      <c r="H65" s="49"/>
      <c r="I65" s="49"/>
      <c r="J65" s="49"/>
      <c r="K65" s="49"/>
      <c r="L65" s="49"/>
      <c r="M65" s="154"/>
      <c r="N65" s="154"/>
      <c r="O65" s="154"/>
      <c r="P65" s="154"/>
      <c r="Q65" s="154"/>
      <c r="R65" s="154"/>
      <c r="S65" s="53"/>
      <c r="T65" s="44"/>
      <c r="U65" s="273"/>
      <c r="V65" s="169"/>
      <c r="W65" s="274"/>
      <c r="X65" s="57"/>
      <c r="Y65" s="57"/>
      <c r="Z65" s="57"/>
      <c r="AA65" s="57"/>
      <c r="AB65" s="57"/>
      <c r="AC65" s="57"/>
      <c r="AD65" s="57"/>
      <c r="AE65" s="57"/>
      <c r="AF65" s="57"/>
      <c r="AG65" s="57"/>
      <c r="AH65" s="57"/>
      <c r="AI65" s="57"/>
      <c r="AJ65" s="57"/>
      <c r="AK65" s="57"/>
      <c r="AL65" s="57"/>
      <c r="AM65" s="57"/>
      <c r="AP65" s="57"/>
      <c r="AQ65" s="61"/>
      <c r="AR65" s="61"/>
      <c r="AS65" s="61"/>
      <c r="AT65" s="61"/>
      <c r="AU65" s="61"/>
      <c r="AV65" s="61"/>
      <c r="AW65" s="11"/>
      <c r="AX65" s="67"/>
      <c r="AY65" s="67"/>
      <c r="AZ65" s="66"/>
    </row>
    <row r="66" spans="1:52">
      <c r="A66" s="20" t="s">
        <v>964</v>
      </c>
      <c r="B66" s="26" t="s">
        <v>965</v>
      </c>
      <c r="C66" s="43">
        <f t="shared" ref="C66:AZ66" si="15">SUM(C68:C87)</f>
        <v>6665863</v>
      </c>
      <c r="D66" s="43">
        <f>SUM(D68:D87)</f>
        <v>0</v>
      </c>
      <c r="E66" s="43">
        <f>SUM(E68:E87)</f>
        <v>0</v>
      </c>
      <c r="F66" s="43">
        <f t="shared" si="15"/>
        <v>6665863</v>
      </c>
      <c r="G66" s="47">
        <f t="shared" si="15"/>
        <v>0</v>
      </c>
      <c r="H66" s="47">
        <f t="shared" si="15"/>
        <v>0</v>
      </c>
      <c r="I66" s="47">
        <f t="shared" si="15"/>
        <v>0</v>
      </c>
      <c r="J66" s="47">
        <f t="shared" si="15"/>
        <v>0</v>
      </c>
      <c r="K66" s="47">
        <f t="shared" si="15"/>
        <v>0</v>
      </c>
      <c r="L66" s="47">
        <f t="shared" si="15"/>
        <v>0</v>
      </c>
      <c r="M66" s="161">
        <f t="shared" si="15"/>
        <v>3069036.71</v>
      </c>
      <c r="N66" s="161">
        <f t="shared" si="15"/>
        <v>1512971.41</v>
      </c>
      <c r="O66" s="161">
        <f t="shared" si="15"/>
        <v>388187.05</v>
      </c>
      <c r="P66" s="161">
        <f t="shared" si="15"/>
        <v>323792.15999999997</v>
      </c>
      <c r="Q66" s="161">
        <f t="shared" si="15"/>
        <v>2224950.62</v>
      </c>
      <c r="R66" s="161">
        <f t="shared" si="15"/>
        <v>5293987.33</v>
      </c>
      <c r="S66" s="51">
        <f t="shared" si="15"/>
        <v>6477966.4000000004</v>
      </c>
      <c r="T66" s="43">
        <f t="shared" si="15"/>
        <v>-1203979.07</v>
      </c>
      <c r="U66" s="161">
        <f t="shared" si="15"/>
        <v>1371875.67</v>
      </c>
      <c r="V66" s="166">
        <f t="shared" si="15"/>
        <v>187896.60000000003</v>
      </c>
      <c r="W66" s="43">
        <f t="shared" si="15"/>
        <v>167896.5999999998</v>
      </c>
      <c r="X66" s="55">
        <f t="shared" si="15"/>
        <v>0</v>
      </c>
      <c r="Y66" s="55">
        <f t="shared" si="15"/>
        <v>0</v>
      </c>
      <c r="Z66" s="55" t="e">
        <f t="shared" si="15"/>
        <v>#REF!</v>
      </c>
      <c r="AA66" s="55">
        <f t="shared" si="15"/>
        <v>0</v>
      </c>
      <c r="AB66" s="55">
        <f t="shared" si="15"/>
        <v>0</v>
      </c>
      <c r="AC66" s="55">
        <f t="shared" si="15"/>
        <v>0</v>
      </c>
      <c r="AD66" s="55">
        <f t="shared" si="15"/>
        <v>0</v>
      </c>
      <c r="AE66" s="55">
        <f t="shared" si="15"/>
        <v>0</v>
      </c>
      <c r="AF66" s="55">
        <f t="shared" si="15"/>
        <v>0</v>
      </c>
      <c r="AG66" s="55">
        <f t="shared" si="15"/>
        <v>0</v>
      </c>
      <c r="AH66" s="55">
        <f t="shared" si="15"/>
        <v>0</v>
      </c>
      <c r="AI66" s="55"/>
      <c r="AJ66" s="55">
        <f t="shared" si="15"/>
        <v>0</v>
      </c>
      <c r="AK66" s="55">
        <f>SUM(AK68:AK87)</f>
        <v>0</v>
      </c>
      <c r="AL66" s="55"/>
      <c r="AM66" s="55">
        <f t="shared" si="15"/>
        <v>0</v>
      </c>
      <c r="AN66" s="55">
        <f t="shared" si="15"/>
        <v>7600000</v>
      </c>
      <c r="AO66" s="55">
        <f t="shared" si="15"/>
        <v>0</v>
      </c>
      <c r="AP66" s="55" t="e">
        <f t="shared" si="15"/>
        <v>#REF!</v>
      </c>
      <c r="AQ66" s="59">
        <f t="shared" si="15"/>
        <v>0</v>
      </c>
      <c r="AR66" s="59">
        <f t="shared" si="15"/>
        <v>0</v>
      </c>
      <c r="AS66" s="59">
        <f t="shared" si="15"/>
        <v>0</v>
      </c>
      <c r="AT66" s="59">
        <f t="shared" si="15"/>
        <v>0</v>
      </c>
      <c r="AU66" s="59">
        <f t="shared" si="15"/>
        <v>0</v>
      </c>
      <c r="AV66" s="59">
        <f t="shared" si="15"/>
        <v>0</v>
      </c>
      <c r="AW66" s="59">
        <f t="shared" si="15"/>
        <v>0</v>
      </c>
      <c r="AX66" s="65" t="e">
        <f t="shared" si="15"/>
        <v>#REF!</v>
      </c>
      <c r="AY66" s="65">
        <f t="shared" si="15"/>
        <v>0</v>
      </c>
      <c r="AZ66" s="65" t="e">
        <f t="shared" si="15"/>
        <v>#REF!</v>
      </c>
    </row>
    <row r="67" spans="1:52">
      <c r="A67" s="24"/>
      <c r="B67" s="25"/>
      <c r="C67" s="44"/>
      <c r="D67" s="44"/>
      <c r="E67" s="44"/>
      <c r="F67" s="44"/>
      <c r="G67" s="49"/>
      <c r="H67" s="49"/>
      <c r="I67" s="49"/>
      <c r="J67" s="49"/>
      <c r="K67" s="49"/>
      <c r="L67" s="49"/>
      <c r="M67" s="154"/>
      <c r="N67" s="154"/>
      <c r="O67" s="154"/>
      <c r="P67" s="154"/>
      <c r="Q67" s="154"/>
      <c r="R67" s="154"/>
      <c r="S67" s="53"/>
      <c r="T67" s="44"/>
      <c r="U67" s="251"/>
      <c r="V67" s="168"/>
      <c r="W67" s="199"/>
      <c r="X67" s="57"/>
      <c r="Y67" s="57"/>
      <c r="Z67" s="57"/>
      <c r="AA67" s="57"/>
      <c r="AB67" s="57"/>
      <c r="AC67" s="57"/>
      <c r="AD67" s="57"/>
      <c r="AE67" s="57"/>
      <c r="AF67" s="57"/>
      <c r="AG67" s="57"/>
      <c r="AH67" s="57"/>
      <c r="AI67" s="57"/>
      <c r="AJ67" s="57"/>
      <c r="AK67" s="57"/>
      <c r="AL67" s="57"/>
      <c r="AM67" s="57"/>
      <c r="AN67" s="57"/>
      <c r="AO67" s="57"/>
      <c r="AP67" s="57"/>
      <c r="AQ67" s="61"/>
      <c r="AR67" s="61"/>
      <c r="AS67" s="61"/>
      <c r="AT67" s="61"/>
      <c r="AU67" s="61"/>
      <c r="AV67" s="61"/>
      <c r="AW67" s="13"/>
      <c r="AX67" s="67"/>
      <c r="AY67" s="67"/>
      <c r="AZ67" s="66"/>
    </row>
    <row r="68" spans="1:52">
      <c r="A68" s="24" t="s">
        <v>62</v>
      </c>
      <c r="B68" s="25" t="s">
        <v>966</v>
      </c>
      <c r="C68" s="44">
        <v>3500000</v>
      </c>
      <c r="D68" s="44"/>
      <c r="E68" s="44">
        <v>-600000</v>
      </c>
      <c r="F68" s="44">
        <f t="shared" ref="F68:F87" si="16">+C68+D68+E68</f>
        <v>2900000</v>
      </c>
      <c r="G68" s="49"/>
      <c r="H68" s="49"/>
      <c r="I68" s="49"/>
      <c r="J68" s="49"/>
      <c r="K68" s="49"/>
      <c r="L68" s="49"/>
      <c r="M68" s="154">
        <v>1258015</v>
      </c>
      <c r="N68" s="154">
        <v>215500</v>
      </c>
      <c r="O68" s="154">
        <v>265669</v>
      </c>
      <c r="P68" s="154">
        <v>125000</v>
      </c>
      <c r="Q68" s="154">
        <f t="shared" ref="Q68:Q87" si="17">SUM(N68:P68)</f>
        <v>606169</v>
      </c>
      <c r="R68" s="154">
        <f t="shared" ref="R68:R87" si="18">SUM(Q68,M68)</f>
        <v>1864184</v>
      </c>
      <c r="S68" s="53">
        <v>2900000</v>
      </c>
      <c r="T68" s="44">
        <v>-1035816</v>
      </c>
      <c r="U68" s="251">
        <v>1035816</v>
      </c>
      <c r="V68" s="168">
        <v>0</v>
      </c>
      <c r="W68" s="199">
        <v>0</v>
      </c>
      <c r="X68" s="57">
        <v>0</v>
      </c>
      <c r="Y68" s="57">
        <v>-600000</v>
      </c>
      <c r="Z68" s="57">
        <v>0</v>
      </c>
      <c r="AA68" s="57">
        <v>0</v>
      </c>
      <c r="AB68" s="57">
        <v>0</v>
      </c>
      <c r="AC68" s="57">
        <v>0</v>
      </c>
      <c r="AD68" s="57">
        <v>0</v>
      </c>
      <c r="AE68" s="57">
        <f>+'OSN PD'!Y73</f>
        <v>0</v>
      </c>
      <c r="AF68" s="57">
        <f>+'OSN PD'!Z73</f>
        <v>0</v>
      </c>
      <c r="AG68" s="57">
        <v>0</v>
      </c>
      <c r="AH68" s="57">
        <v>0</v>
      </c>
      <c r="AI68" s="57"/>
      <c r="AJ68" s="57">
        <f>+' INM'!AD73</f>
        <v>0</v>
      </c>
      <c r="AK68" s="57"/>
      <c r="AL68" s="57">
        <v>0</v>
      </c>
      <c r="AM68" s="57">
        <v>0</v>
      </c>
      <c r="AN68" s="61"/>
      <c r="AO68" s="61">
        <v>0</v>
      </c>
      <c r="AP68" s="57">
        <f t="shared" ref="AP68:AP87" si="19">SUM(X68:AN68)</f>
        <v>-600000</v>
      </c>
      <c r="AQ68" s="61">
        <v>0</v>
      </c>
      <c r="AR68" s="61">
        <v>0</v>
      </c>
      <c r="AS68" s="61">
        <v>0</v>
      </c>
      <c r="AT68" s="61">
        <v>0</v>
      </c>
      <c r="AU68" s="61">
        <v>0</v>
      </c>
      <c r="AV68" s="61">
        <f t="shared" ref="AV68:AV87" si="20">+AQ68+AR68+AS68+AT68+AU68</f>
        <v>0</v>
      </c>
      <c r="AW68" s="13"/>
      <c r="AX68" s="109" t="e">
        <v>#REF!</v>
      </c>
      <c r="AY68" s="109">
        <v>0</v>
      </c>
      <c r="AZ68" s="67" t="e">
        <f t="shared" ref="AZ68:AZ87" si="21">SUM(AW68:AY68)</f>
        <v>#REF!</v>
      </c>
    </row>
    <row r="69" spans="1:52">
      <c r="A69" s="24" t="s">
        <v>63</v>
      </c>
      <c r="B69" s="25" t="s">
        <v>967</v>
      </c>
      <c r="C69" s="44">
        <v>0</v>
      </c>
      <c r="D69" s="44"/>
      <c r="E69" s="44">
        <v>0</v>
      </c>
      <c r="F69" s="44">
        <f t="shared" si="16"/>
        <v>0</v>
      </c>
      <c r="G69" s="49"/>
      <c r="H69" s="49"/>
      <c r="I69" s="49"/>
      <c r="J69" s="49"/>
      <c r="K69" s="49"/>
      <c r="L69" s="49"/>
      <c r="M69" s="154">
        <v>0</v>
      </c>
      <c r="N69" s="154">
        <v>0</v>
      </c>
      <c r="O69" s="154">
        <v>0</v>
      </c>
      <c r="P69" s="154">
        <v>0</v>
      </c>
      <c r="Q69" s="154">
        <f t="shared" si="17"/>
        <v>0</v>
      </c>
      <c r="R69" s="154">
        <f t="shared" si="18"/>
        <v>0</v>
      </c>
      <c r="S69" s="53">
        <v>0</v>
      </c>
      <c r="T69" s="44">
        <v>0</v>
      </c>
      <c r="U69" s="251">
        <v>0</v>
      </c>
      <c r="V69" s="168">
        <v>0</v>
      </c>
      <c r="W69" s="199">
        <v>0</v>
      </c>
      <c r="X69" s="57">
        <v>0</v>
      </c>
      <c r="Y69" s="57">
        <v>0</v>
      </c>
      <c r="Z69" s="57">
        <v>0</v>
      </c>
      <c r="AA69" s="57">
        <v>0</v>
      </c>
      <c r="AB69" s="57">
        <v>0</v>
      </c>
      <c r="AC69" s="57">
        <v>0</v>
      </c>
      <c r="AD69" s="57">
        <v>0</v>
      </c>
      <c r="AE69" s="57">
        <f>+'OSN PD'!Y74</f>
        <v>0</v>
      </c>
      <c r="AF69" s="57">
        <f>+'OSN PD'!Z74</f>
        <v>0</v>
      </c>
      <c r="AG69" s="57">
        <v>0</v>
      </c>
      <c r="AH69" s="57">
        <v>0</v>
      </c>
      <c r="AI69" s="57"/>
      <c r="AJ69" s="57">
        <f>+' INM'!AD74</f>
        <v>0</v>
      </c>
      <c r="AK69" s="57"/>
      <c r="AL69" s="57">
        <v>0</v>
      </c>
      <c r="AM69" s="57">
        <v>0</v>
      </c>
      <c r="AN69" s="61"/>
      <c r="AO69" s="61">
        <v>0</v>
      </c>
      <c r="AP69" s="57">
        <f t="shared" si="19"/>
        <v>0</v>
      </c>
      <c r="AQ69" s="61">
        <v>0</v>
      </c>
      <c r="AR69" s="61">
        <v>0</v>
      </c>
      <c r="AS69" s="61">
        <v>0</v>
      </c>
      <c r="AT69" s="61">
        <v>0</v>
      </c>
      <c r="AU69" s="61">
        <v>0</v>
      </c>
      <c r="AV69" s="61">
        <f t="shared" si="20"/>
        <v>0</v>
      </c>
      <c r="AW69" s="13"/>
      <c r="AX69" s="109" t="e">
        <v>#REF!</v>
      </c>
      <c r="AY69" s="109">
        <v>0</v>
      </c>
      <c r="AZ69" s="67" t="e">
        <f t="shared" si="21"/>
        <v>#REF!</v>
      </c>
    </row>
    <row r="70" spans="1:52">
      <c r="A70" s="24" t="s">
        <v>64</v>
      </c>
      <c r="B70" s="25" t="s">
        <v>968</v>
      </c>
      <c r="C70" s="44">
        <v>400000</v>
      </c>
      <c r="D70" s="44"/>
      <c r="E70" s="44">
        <v>0</v>
      </c>
      <c r="F70" s="44">
        <f t="shared" si="16"/>
        <v>400000</v>
      </c>
      <c r="G70" s="49"/>
      <c r="H70" s="49"/>
      <c r="I70" s="49"/>
      <c r="J70" s="49"/>
      <c r="K70" s="49"/>
      <c r="L70" s="49"/>
      <c r="M70" s="154">
        <v>398556.45000000007</v>
      </c>
      <c r="N70" s="154">
        <v>0</v>
      </c>
      <c r="O70" s="154">
        <v>0</v>
      </c>
      <c r="P70" s="154">
        <v>0</v>
      </c>
      <c r="Q70" s="154">
        <f t="shared" si="17"/>
        <v>0</v>
      </c>
      <c r="R70" s="154">
        <f t="shared" si="18"/>
        <v>398556.45000000007</v>
      </c>
      <c r="S70" s="53">
        <v>398556.44999999995</v>
      </c>
      <c r="T70" s="44">
        <v>1.1641532182693481E-10</v>
      </c>
      <c r="U70" s="251">
        <v>1443.5499999999302</v>
      </c>
      <c r="V70" s="168">
        <v>1443.5500000000466</v>
      </c>
      <c r="W70" s="199">
        <v>1443.5499999998137</v>
      </c>
      <c r="X70" s="57">
        <v>0</v>
      </c>
      <c r="Y70" s="57">
        <v>0</v>
      </c>
      <c r="Z70" s="57">
        <v>0</v>
      </c>
      <c r="AA70" s="57">
        <v>0</v>
      </c>
      <c r="AB70" s="57">
        <v>0</v>
      </c>
      <c r="AC70" s="57">
        <v>0</v>
      </c>
      <c r="AD70" s="57">
        <v>0</v>
      </c>
      <c r="AE70" s="57">
        <f>+'OSN PD'!Y75</f>
        <v>0</v>
      </c>
      <c r="AF70" s="57">
        <f>+'OSN PD'!Z75</f>
        <v>0</v>
      </c>
      <c r="AG70" s="57">
        <v>0</v>
      </c>
      <c r="AH70" s="57">
        <v>0</v>
      </c>
      <c r="AI70" s="57"/>
      <c r="AJ70" s="57">
        <f>+' INM'!AD75</f>
        <v>0</v>
      </c>
      <c r="AK70" s="57"/>
      <c r="AL70" s="57">
        <v>0</v>
      </c>
      <c r="AM70" s="57">
        <v>0</v>
      </c>
      <c r="AN70" s="61"/>
      <c r="AO70" s="61">
        <v>0</v>
      </c>
      <c r="AP70" s="57">
        <f t="shared" si="19"/>
        <v>0</v>
      </c>
      <c r="AQ70" s="61">
        <v>0</v>
      </c>
      <c r="AR70" s="61">
        <v>0</v>
      </c>
      <c r="AS70" s="61">
        <v>0</v>
      </c>
      <c r="AT70" s="61">
        <v>0</v>
      </c>
      <c r="AU70" s="61">
        <v>0</v>
      </c>
      <c r="AV70" s="61">
        <f t="shared" si="20"/>
        <v>0</v>
      </c>
      <c r="AW70" s="13"/>
      <c r="AX70" s="109" t="e">
        <v>#REF!</v>
      </c>
      <c r="AY70" s="109">
        <v>0</v>
      </c>
      <c r="AZ70" s="67" t="e">
        <f t="shared" si="21"/>
        <v>#REF!</v>
      </c>
    </row>
    <row r="71" spans="1:52">
      <c r="A71" s="24" t="s">
        <v>65</v>
      </c>
      <c r="B71" s="25" t="s">
        <v>969</v>
      </c>
      <c r="C71" s="44">
        <v>20000</v>
      </c>
      <c r="D71" s="44"/>
      <c r="E71" s="44">
        <v>0</v>
      </c>
      <c r="F71" s="44">
        <f t="shared" si="16"/>
        <v>20000</v>
      </c>
      <c r="G71" s="49"/>
      <c r="H71" s="49"/>
      <c r="I71" s="49"/>
      <c r="J71" s="49"/>
      <c r="K71" s="49"/>
      <c r="L71" s="49"/>
      <c r="M71" s="154">
        <v>20000</v>
      </c>
      <c r="N71" s="154">
        <v>0</v>
      </c>
      <c r="O71" s="154">
        <v>0</v>
      </c>
      <c r="P71" s="154">
        <v>0</v>
      </c>
      <c r="Q71" s="154">
        <f t="shared" si="17"/>
        <v>0</v>
      </c>
      <c r="R71" s="154">
        <f t="shared" si="18"/>
        <v>20000</v>
      </c>
      <c r="S71" s="53">
        <v>0</v>
      </c>
      <c r="T71" s="44">
        <v>0</v>
      </c>
      <c r="U71" s="251">
        <v>0</v>
      </c>
      <c r="V71" s="168">
        <v>20000</v>
      </c>
      <c r="W71" s="199">
        <v>0</v>
      </c>
      <c r="X71" s="57">
        <v>0</v>
      </c>
      <c r="Y71" s="57">
        <v>0</v>
      </c>
      <c r="Z71" s="57">
        <v>0</v>
      </c>
      <c r="AA71" s="57">
        <v>0</v>
      </c>
      <c r="AB71" s="57">
        <v>0</v>
      </c>
      <c r="AC71" s="57">
        <v>0</v>
      </c>
      <c r="AD71" s="57">
        <v>0</v>
      </c>
      <c r="AE71" s="57">
        <f>+'OSN PD'!Y76</f>
        <v>0</v>
      </c>
      <c r="AF71" s="57">
        <f>+'OSN PD'!Z76</f>
        <v>0</v>
      </c>
      <c r="AG71" s="57">
        <v>0</v>
      </c>
      <c r="AH71" s="57">
        <v>0</v>
      </c>
      <c r="AI71" s="57"/>
      <c r="AJ71" s="57">
        <f>+' INM'!AD76</f>
        <v>0</v>
      </c>
      <c r="AK71" s="57"/>
      <c r="AL71" s="57">
        <v>0</v>
      </c>
      <c r="AM71" s="57">
        <v>0</v>
      </c>
      <c r="AN71" s="61"/>
      <c r="AO71" s="61">
        <v>0</v>
      </c>
      <c r="AP71" s="57">
        <f t="shared" si="19"/>
        <v>0</v>
      </c>
      <c r="AQ71" s="61">
        <v>0</v>
      </c>
      <c r="AR71" s="61">
        <v>0</v>
      </c>
      <c r="AS71" s="61">
        <v>0</v>
      </c>
      <c r="AT71" s="61">
        <v>0</v>
      </c>
      <c r="AU71" s="61">
        <v>0</v>
      </c>
      <c r="AV71" s="61">
        <f t="shared" si="20"/>
        <v>0</v>
      </c>
      <c r="AW71" s="13"/>
      <c r="AX71" s="109" t="e">
        <v>#REF!</v>
      </c>
      <c r="AY71" s="109">
        <v>0</v>
      </c>
      <c r="AZ71" s="67" t="e">
        <f t="shared" si="21"/>
        <v>#REF!</v>
      </c>
    </row>
    <row r="72" spans="1:52">
      <c r="A72" s="24" t="s">
        <v>66</v>
      </c>
      <c r="B72" s="25" t="s">
        <v>970</v>
      </c>
      <c r="C72" s="44">
        <v>118863</v>
      </c>
      <c r="D72" s="44"/>
      <c r="E72" s="44">
        <v>111814</v>
      </c>
      <c r="F72" s="44">
        <f t="shared" si="16"/>
        <v>230677</v>
      </c>
      <c r="G72" s="49"/>
      <c r="H72" s="49"/>
      <c r="I72" s="49"/>
      <c r="J72" s="49"/>
      <c r="K72" s="49"/>
      <c r="L72" s="49"/>
      <c r="M72" s="154">
        <v>161518.75</v>
      </c>
      <c r="N72" s="154">
        <v>0</v>
      </c>
      <c r="O72" s="154">
        <v>0</v>
      </c>
      <c r="P72" s="154">
        <v>22462.5</v>
      </c>
      <c r="Q72" s="154">
        <f t="shared" si="17"/>
        <v>22462.5</v>
      </c>
      <c r="R72" s="154">
        <f t="shared" si="18"/>
        <v>183981.25</v>
      </c>
      <c r="S72" s="53">
        <v>183981.25</v>
      </c>
      <c r="T72" s="44">
        <v>0</v>
      </c>
      <c r="U72" s="251">
        <v>46695.75</v>
      </c>
      <c r="V72" s="168">
        <v>46695.75</v>
      </c>
      <c r="W72" s="199">
        <v>46695.75</v>
      </c>
      <c r="X72" s="57">
        <v>0</v>
      </c>
      <c r="Y72" s="57">
        <v>180000</v>
      </c>
      <c r="Z72" s="57">
        <v>0</v>
      </c>
      <c r="AA72" s="57">
        <v>-68186</v>
      </c>
      <c r="AB72" s="57">
        <v>0</v>
      </c>
      <c r="AC72" s="57">
        <v>0</v>
      </c>
      <c r="AD72" s="57">
        <v>0</v>
      </c>
      <c r="AE72" s="57">
        <f>+'OSN PD'!Y77</f>
        <v>0</v>
      </c>
      <c r="AF72" s="57">
        <f>+'OSN PD'!Z77</f>
        <v>0</v>
      </c>
      <c r="AG72" s="57">
        <v>0</v>
      </c>
      <c r="AH72" s="57">
        <v>0</v>
      </c>
      <c r="AI72" s="57"/>
      <c r="AJ72" s="57">
        <f>+' INM'!AD77</f>
        <v>0</v>
      </c>
      <c r="AK72" s="57">
        <v>200000</v>
      </c>
      <c r="AL72" s="57">
        <v>0</v>
      </c>
      <c r="AM72" s="57">
        <v>0</v>
      </c>
      <c r="AN72" s="61"/>
      <c r="AO72" s="61">
        <v>0</v>
      </c>
      <c r="AP72" s="57">
        <f t="shared" si="19"/>
        <v>311814</v>
      </c>
      <c r="AQ72" s="61">
        <v>0</v>
      </c>
      <c r="AR72" s="61">
        <v>0</v>
      </c>
      <c r="AS72" s="61">
        <v>0</v>
      </c>
      <c r="AT72" s="61">
        <v>0</v>
      </c>
      <c r="AU72" s="61">
        <v>0</v>
      </c>
      <c r="AV72" s="61">
        <f t="shared" si="20"/>
        <v>0</v>
      </c>
      <c r="AW72" s="13"/>
      <c r="AX72" s="109" t="e">
        <v>#REF!</v>
      </c>
      <c r="AY72" s="109">
        <v>0</v>
      </c>
      <c r="AZ72" s="67" t="e">
        <f t="shared" si="21"/>
        <v>#REF!</v>
      </c>
    </row>
    <row r="73" spans="1:52">
      <c r="A73" s="24" t="s">
        <v>67</v>
      </c>
      <c r="B73" s="25" t="s">
        <v>971</v>
      </c>
      <c r="C73" s="44">
        <v>12000</v>
      </c>
      <c r="D73" s="44"/>
      <c r="E73" s="44">
        <v>0</v>
      </c>
      <c r="F73" s="44">
        <f t="shared" si="16"/>
        <v>12000</v>
      </c>
      <c r="G73" s="49"/>
      <c r="H73" s="49"/>
      <c r="I73" s="49"/>
      <c r="J73" s="49"/>
      <c r="K73" s="49"/>
      <c r="L73" s="49"/>
      <c r="M73" s="154">
        <v>9160</v>
      </c>
      <c r="N73" s="154">
        <v>2840</v>
      </c>
      <c r="O73" s="154">
        <v>0</v>
      </c>
      <c r="P73" s="154">
        <v>0</v>
      </c>
      <c r="Q73" s="154">
        <f t="shared" si="17"/>
        <v>2840</v>
      </c>
      <c r="R73" s="154">
        <f t="shared" si="18"/>
        <v>12000</v>
      </c>
      <c r="S73" s="53">
        <v>12000</v>
      </c>
      <c r="T73" s="44">
        <v>0</v>
      </c>
      <c r="U73" s="251">
        <v>0</v>
      </c>
      <c r="V73" s="168">
        <v>0</v>
      </c>
      <c r="W73" s="199">
        <v>0</v>
      </c>
      <c r="X73" s="57">
        <v>0</v>
      </c>
      <c r="Y73" s="57">
        <v>0</v>
      </c>
      <c r="Z73" s="57">
        <v>0</v>
      </c>
      <c r="AA73" s="57">
        <v>0</v>
      </c>
      <c r="AB73" s="57">
        <v>0</v>
      </c>
      <c r="AC73" s="57">
        <v>0</v>
      </c>
      <c r="AD73" s="57">
        <v>0</v>
      </c>
      <c r="AE73" s="57">
        <f>+'OSN PD'!Y78</f>
        <v>0</v>
      </c>
      <c r="AF73" s="57">
        <f>+'OSN PD'!Z78</f>
        <v>0</v>
      </c>
      <c r="AG73" s="57">
        <v>0</v>
      </c>
      <c r="AH73" s="57">
        <v>0</v>
      </c>
      <c r="AI73" s="57"/>
      <c r="AJ73" s="57">
        <f>+' INM'!AD78</f>
        <v>0</v>
      </c>
      <c r="AK73" s="57">
        <v>-200000</v>
      </c>
      <c r="AL73" s="57">
        <v>0</v>
      </c>
      <c r="AM73" s="57">
        <v>0</v>
      </c>
      <c r="AN73" s="61"/>
      <c r="AO73" s="61">
        <v>0</v>
      </c>
      <c r="AP73" s="57">
        <f t="shared" si="19"/>
        <v>-200000</v>
      </c>
      <c r="AQ73" s="61">
        <v>0</v>
      </c>
      <c r="AR73" s="61">
        <v>0</v>
      </c>
      <c r="AS73" s="61">
        <v>0</v>
      </c>
      <c r="AT73" s="61">
        <v>0</v>
      </c>
      <c r="AU73" s="61">
        <v>0</v>
      </c>
      <c r="AV73" s="61">
        <f t="shared" si="20"/>
        <v>0</v>
      </c>
      <c r="AW73" s="13"/>
      <c r="AX73" s="109" t="e">
        <v>#REF!</v>
      </c>
      <c r="AY73" s="109">
        <v>0</v>
      </c>
      <c r="AZ73" s="67" t="e">
        <f t="shared" si="21"/>
        <v>#REF!</v>
      </c>
    </row>
    <row r="74" spans="1:52">
      <c r="A74" s="24" t="s">
        <v>68</v>
      </c>
      <c r="B74" s="25" t="s">
        <v>972</v>
      </c>
      <c r="C74" s="44">
        <v>20000</v>
      </c>
      <c r="D74" s="44"/>
      <c r="E74" s="44">
        <v>0</v>
      </c>
      <c r="F74" s="44">
        <f t="shared" si="16"/>
        <v>20000</v>
      </c>
      <c r="G74" s="49"/>
      <c r="H74" s="49"/>
      <c r="I74" s="49"/>
      <c r="J74" s="49"/>
      <c r="K74" s="49"/>
      <c r="L74" s="49"/>
      <c r="M74" s="154">
        <v>5700</v>
      </c>
      <c r="N74" s="154">
        <v>14300</v>
      </c>
      <c r="O74" s="154">
        <v>0</v>
      </c>
      <c r="P74" s="154">
        <v>0</v>
      </c>
      <c r="Q74" s="154">
        <f t="shared" si="17"/>
        <v>14300</v>
      </c>
      <c r="R74" s="154">
        <f t="shared" si="18"/>
        <v>20000</v>
      </c>
      <c r="S74" s="53">
        <v>20000</v>
      </c>
      <c r="T74" s="44">
        <v>0</v>
      </c>
      <c r="U74" s="251">
        <v>0</v>
      </c>
      <c r="V74" s="168">
        <v>0</v>
      </c>
      <c r="W74" s="199">
        <v>0</v>
      </c>
      <c r="X74" s="57">
        <v>0</v>
      </c>
      <c r="Y74" s="57">
        <v>0</v>
      </c>
      <c r="Z74" s="57">
        <v>0</v>
      </c>
      <c r="AA74" s="57">
        <v>0</v>
      </c>
      <c r="AB74" s="57">
        <v>0</v>
      </c>
      <c r="AC74" s="57">
        <v>0</v>
      </c>
      <c r="AD74" s="57">
        <v>0</v>
      </c>
      <c r="AE74" s="57">
        <f>+'OSN PD'!Y79</f>
        <v>0</v>
      </c>
      <c r="AF74" s="57">
        <f>+'OSN PD'!Z79</f>
        <v>0</v>
      </c>
      <c r="AG74" s="57">
        <v>0</v>
      </c>
      <c r="AH74" s="57">
        <v>0</v>
      </c>
      <c r="AI74" s="57"/>
      <c r="AJ74" s="57">
        <f>+' INM'!AD79</f>
        <v>0</v>
      </c>
      <c r="AK74" s="57"/>
      <c r="AL74" s="57">
        <v>0</v>
      </c>
      <c r="AM74" s="57">
        <v>0</v>
      </c>
      <c r="AN74" s="57"/>
      <c r="AO74" s="61">
        <v>0</v>
      </c>
      <c r="AP74" s="57">
        <f t="shared" si="19"/>
        <v>0</v>
      </c>
      <c r="AQ74" s="61">
        <v>0</v>
      </c>
      <c r="AR74" s="61">
        <v>0</v>
      </c>
      <c r="AS74" s="61">
        <v>0</v>
      </c>
      <c r="AT74" s="61">
        <v>0</v>
      </c>
      <c r="AU74" s="61">
        <v>0</v>
      </c>
      <c r="AV74" s="61">
        <f t="shared" si="20"/>
        <v>0</v>
      </c>
      <c r="AW74" s="13"/>
      <c r="AX74" s="109" t="e">
        <v>#REF!</v>
      </c>
      <c r="AY74" s="109">
        <v>0</v>
      </c>
      <c r="AZ74" s="67" t="e">
        <f t="shared" si="21"/>
        <v>#REF!</v>
      </c>
    </row>
    <row r="75" spans="1:52">
      <c r="A75" s="24" t="s">
        <v>69</v>
      </c>
      <c r="B75" s="25" t="s">
        <v>973</v>
      </c>
      <c r="C75" s="44">
        <v>50000</v>
      </c>
      <c r="D75" s="44"/>
      <c r="E75" s="44">
        <v>0</v>
      </c>
      <c r="F75" s="44">
        <f t="shared" si="16"/>
        <v>50000</v>
      </c>
      <c r="G75" s="49"/>
      <c r="H75" s="49"/>
      <c r="I75" s="49"/>
      <c r="J75" s="49"/>
      <c r="K75" s="49"/>
      <c r="L75" s="49"/>
      <c r="M75" s="154">
        <v>43605.87</v>
      </c>
      <c r="N75" s="154">
        <v>0</v>
      </c>
      <c r="O75" s="154">
        <v>6394.13</v>
      </c>
      <c r="P75" s="154">
        <v>0</v>
      </c>
      <c r="Q75" s="154">
        <f t="shared" si="17"/>
        <v>6394.13</v>
      </c>
      <c r="R75" s="154">
        <f t="shared" si="18"/>
        <v>50000</v>
      </c>
      <c r="S75" s="53">
        <v>50000</v>
      </c>
      <c r="T75" s="44">
        <v>0</v>
      </c>
      <c r="U75" s="251">
        <v>0</v>
      </c>
      <c r="V75" s="168">
        <v>0</v>
      </c>
      <c r="W75" s="199">
        <v>0</v>
      </c>
      <c r="X75" s="57">
        <v>0</v>
      </c>
      <c r="Y75" s="57">
        <v>0</v>
      </c>
      <c r="Z75" s="57">
        <v>0</v>
      </c>
      <c r="AA75" s="57">
        <v>0</v>
      </c>
      <c r="AB75" s="57">
        <v>0</v>
      </c>
      <c r="AC75" s="57">
        <v>0</v>
      </c>
      <c r="AD75" s="57">
        <v>0</v>
      </c>
      <c r="AE75" s="57">
        <f>+'OSN PD'!Y80</f>
        <v>0</v>
      </c>
      <c r="AF75" s="57">
        <f>+'OSN PD'!Z80</f>
        <v>0</v>
      </c>
      <c r="AG75" s="57">
        <v>0</v>
      </c>
      <c r="AH75" s="57">
        <v>0</v>
      </c>
      <c r="AI75" s="57"/>
      <c r="AJ75" s="57">
        <f>+' INM'!AD80</f>
        <v>0</v>
      </c>
      <c r="AK75" s="57"/>
      <c r="AL75" s="57">
        <v>0</v>
      </c>
      <c r="AM75" s="57">
        <v>0</v>
      </c>
      <c r="AN75" s="57"/>
      <c r="AO75" s="61">
        <v>0</v>
      </c>
      <c r="AP75" s="57">
        <f t="shared" si="19"/>
        <v>0</v>
      </c>
      <c r="AQ75" s="61">
        <v>0</v>
      </c>
      <c r="AR75" s="61">
        <v>0</v>
      </c>
      <c r="AS75" s="61">
        <v>0</v>
      </c>
      <c r="AT75" s="61">
        <v>0</v>
      </c>
      <c r="AU75" s="61">
        <v>0</v>
      </c>
      <c r="AV75" s="61">
        <f t="shared" si="20"/>
        <v>0</v>
      </c>
      <c r="AW75" s="13"/>
      <c r="AX75" s="109" t="e">
        <v>#REF!</v>
      </c>
      <c r="AY75" s="109">
        <v>0</v>
      </c>
      <c r="AZ75" s="67" t="e">
        <f t="shared" si="21"/>
        <v>#REF!</v>
      </c>
    </row>
    <row r="76" spans="1:52">
      <c r="A76" s="24" t="s">
        <v>70</v>
      </c>
      <c r="B76" s="25" t="s">
        <v>974</v>
      </c>
      <c r="C76" s="44">
        <v>70000</v>
      </c>
      <c r="D76" s="44"/>
      <c r="E76" s="44">
        <v>0</v>
      </c>
      <c r="F76" s="44">
        <f t="shared" si="16"/>
        <v>70000</v>
      </c>
      <c r="G76" s="49"/>
      <c r="H76" s="49"/>
      <c r="I76" s="49"/>
      <c r="J76" s="49"/>
      <c r="K76" s="49"/>
      <c r="L76" s="49"/>
      <c r="M76" s="154">
        <v>60000</v>
      </c>
      <c r="N76" s="154">
        <v>10000</v>
      </c>
      <c r="O76" s="154">
        <v>0</v>
      </c>
      <c r="P76" s="154">
        <v>0</v>
      </c>
      <c r="Q76" s="154">
        <f t="shared" si="17"/>
        <v>10000</v>
      </c>
      <c r="R76" s="154">
        <f t="shared" si="18"/>
        <v>70000</v>
      </c>
      <c r="S76" s="53">
        <v>70000</v>
      </c>
      <c r="T76" s="44">
        <v>0</v>
      </c>
      <c r="U76" s="251">
        <v>0</v>
      </c>
      <c r="V76" s="168">
        <v>0</v>
      </c>
      <c r="W76" s="199">
        <v>0</v>
      </c>
      <c r="X76" s="57">
        <v>0</v>
      </c>
      <c r="Y76" s="57">
        <v>0</v>
      </c>
      <c r="Z76" s="57">
        <v>0</v>
      </c>
      <c r="AA76" s="57">
        <v>0</v>
      </c>
      <c r="AB76" s="57">
        <v>0</v>
      </c>
      <c r="AC76" s="57">
        <v>0</v>
      </c>
      <c r="AD76" s="57">
        <v>0</v>
      </c>
      <c r="AE76" s="57">
        <f>+'OSN PD'!Y81</f>
        <v>0</v>
      </c>
      <c r="AF76" s="57">
        <f>+'OSN PD'!Z81</f>
        <v>0</v>
      </c>
      <c r="AG76" s="57">
        <v>0</v>
      </c>
      <c r="AH76" s="57">
        <v>0</v>
      </c>
      <c r="AI76" s="57"/>
      <c r="AJ76" s="57">
        <f>+' INM'!AD81</f>
        <v>0</v>
      </c>
      <c r="AK76" s="57"/>
      <c r="AL76" s="57">
        <v>0</v>
      </c>
      <c r="AM76" s="57">
        <v>0</v>
      </c>
      <c r="AN76" s="57"/>
      <c r="AO76" s="61">
        <v>0</v>
      </c>
      <c r="AP76" s="57">
        <f t="shared" si="19"/>
        <v>0</v>
      </c>
      <c r="AQ76" s="61">
        <v>0</v>
      </c>
      <c r="AR76" s="61">
        <v>0</v>
      </c>
      <c r="AS76" s="61">
        <v>0</v>
      </c>
      <c r="AT76" s="61">
        <v>0</v>
      </c>
      <c r="AU76" s="61">
        <v>0</v>
      </c>
      <c r="AV76" s="61">
        <f t="shared" si="20"/>
        <v>0</v>
      </c>
      <c r="AW76" s="13"/>
      <c r="AX76" s="109" t="e">
        <v>#REF!</v>
      </c>
      <c r="AY76" s="109">
        <v>0</v>
      </c>
      <c r="AZ76" s="67" t="e">
        <f t="shared" si="21"/>
        <v>#REF!</v>
      </c>
    </row>
    <row r="77" spans="1:52">
      <c r="A77" s="24" t="s">
        <v>71</v>
      </c>
      <c r="B77" s="25" t="s">
        <v>975</v>
      </c>
      <c r="C77" s="44">
        <v>70000</v>
      </c>
      <c r="D77" s="44"/>
      <c r="E77" s="44">
        <v>0</v>
      </c>
      <c r="F77" s="44">
        <f t="shared" si="16"/>
        <v>70000</v>
      </c>
      <c r="G77" s="49"/>
      <c r="H77" s="49"/>
      <c r="I77" s="49"/>
      <c r="J77" s="49"/>
      <c r="K77" s="49"/>
      <c r="L77" s="49"/>
      <c r="M77" s="154">
        <v>68900</v>
      </c>
      <c r="N77" s="154">
        <v>940</v>
      </c>
      <c r="O77" s="154">
        <v>0</v>
      </c>
      <c r="P77" s="154">
        <v>0</v>
      </c>
      <c r="Q77" s="154">
        <f t="shared" si="17"/>
        <v>940</v>
      </c>
      <c r="R77" s="154">
        <f t="shared" si="18"/>
        <v>69840</v>
      </c>
      <c r="S77" s="53">
        <v>69840</v>
      </c>
      <c r="T77" s="44">
        <v>0</v>
      </c>
      <c r="U77" s="251">
        <v>160</v>
      </c>
      <c r="V77" s="168">
        <v>160</v>
      </c>
      <c r="W77" s="199">
        <v>160</v>
      </c>
      <c r="X77" s="57">
        <v>0</v>
      </c>
      <c r="Y77" s="57">
        <v>0</v>
      </c>
      <c r="Z77" s="57" t="e">
        <v>#REF!</v>
      </c>
      <c r="AA77" s="57">
        <v>0</v>
      </c>
      <c r="AB77" s="57">
        <v>0</v>
      </c>
      <c r="AC77" s="57">
        <v>0</v>
      </c>
      <c r="AD77" s="57">
        <v>0</v>
      </c>
      <c r="AE77" s="57">
        <f>+'OSN PD'!Y82</f>
        <v>0</v>
      </c>
      <c r="AF77" s="57">
        <f>+'OSN PD'!Z82</f>
        <v>0</v>
      </c>
      <c r="AG77" s="57">
        <v>0</v>
      </c>
      <c r="AH77" s="57">
        <v>0</v>
      </c>
      <c r="AI77" s="57"/>
      <c r="AJ77" s="57">
        <f>+' INM'!AD82</f>
        <v>0</v>
      </c>
      <c r="AK77" s="57"/>
      <c r="AL77" s="57">
        <v>0</v>
      </c>
      <c r="AM77" s="57">
        <v>0</v>
      </c>
      <c r="AN77" s="57"/>
      <c r="AO77" s="61">
        <v>0</v>
      </c>
      <c r="AP77" s="57" t="e">
        <f t="shared" si="19"/>
        <v>#REF!</v>
      </c>
      <c r="AQ77" s="61">
        <v>0</v>
      </c>
      <c r="AR77" s="61">
        <v>0</v>
      </c>
      <c r="AS77" s="61">
        <v>0</v>
      </c>
      <c r="AT77" s="61">
        <v>0</v>
      </c>
      <c r="AU77" s="61">
        <v>0</v>
      </c>
      <c r="AV77" s="61">
        <f t="shared" si="20"/>
        <v>0</v>
      </c>
      <c r="AW77" s="13"/>
      <c r="AX77" s="109" t="e">
        <v>#REF!</v>
      </c>
      <c r="AY77" s="109">
        <v>0</v>
      </c>
      <c r="AZ77" s="67" t="e">
        <f t="shared" si="21"/>
        <v>#REF!</v>
      </c>
    </row>
    <row r="78" spans="1:52">
      <c r="A78" s="24" t="s">
        <v>72</v>
      </c>
      <c r="B78" s="25" t="s">
        <v>976</v>
      </c>
      <c r="C78" s="44">
        <v>225000</v>
      </c>
      <c r="D78" s="44"/>
      <c r="E78" s="44">
        <v>0</v>
      </c>
      <c r="F78" s="44">
        <f t="shared" si="16"/>
        <v>225000</v>
      </c>
      <c r="G78" s="49"/>
      <c r="H78" s="49"/>
      <c r="I78" s="49"/>
      <c r="J78" s="49"/>
      <c r="K78" s="49"/>
      <c r="L78" s="49"/>
      <c r="M78" s="154">
        <v>225000</v>
      </c>
      <c r="N78" s="154">
        <v>0</v>
      </c>
      <c r="O78" s="154">
        <v>0</v>
      </c>
      <c r="P78" s="154">
        <v>0</v>
      </c>
      <c r="Q78" s="154">
        <f t="shared" si="17"/>
        <v>0</v>
      </c>
      <c r="R78" s="154">
        <f t="shared" si="18"/>
        <v>225000</v>
      </c>
      <c r="S78" s="53">
        <v>225000</v>
      </c>
      <c r="T78" s="44">
        <v>0</v>
      </c>
      <c r="U78" s="251">
        <v>0</v>
      </c>
      <c r="V78" s="168">
        <v>0</v>
      </c>
      <c r="W78" s="199">
        <v>0</v>
      </c>
      <c r="X78" s="57">
        <v>0</v>
      </c>
      <c r="Y78" s="57">
        <v>0</v>
      </c>
      <c r="Z78" s="57">
        <v>0</v>
      </c>
      <c r="AA78" s="57">
        <v>0</v>
      </c>
      <c r="AB78" s="57">
        <v>0</v>
      </c>
      <c r="AC78" s="57">
        <v>0</v>
      </c>
      <c r="AD78" s="57">
        <v>0</v>
      </c>
      <c r="AE78" s="57">
        <f>+'OSN PD'!Y83</f>
        <v>0</v>
      </c>
      <c r="AF78" s="57">
        <f>+'OSN PD'!Z83</f>
        <v>0</v>
      </c>
      <c r="AG78" s="57">
        <v>0</v>
      </c>
      <c r="AH78" s="57">
        <v>0</v>
      </c>
      <c r="AI78" s="57"/>
      <c r="AJ78" s="57">
        <f>+' INM'!AD83</f>
        <v>0</v>
      </c>
      <c r="AK78" s="57"/>
      <c r="AL78" s="57">
        <v>0</v>
      </c>
      <c r="AM78" s="57">
        <v>0</v>
      </c>
      <c r="AN78" s="57"/>
      <c r="AO78" s="61">
        <v>0</v>
      </c>
      <c r="AP78" s="57">
        <f t="shared" si="19"/>
        <v>0</v>
      </c>
      <c r="AQ78" s="61">
        <v>0</v>
      </c>
      <c r="AR78" s="61">
        <v>0</v>
      </c>
      <c r="AS78" s="61">
        <v>0</v>
      </c>
      <c r="AT78" s="61">
        <v>0</v>
      </c>
      <c r="AU78" s="61">
        <v>0</v>
      </c>
      <c r="AV78" s="61">
        <f t="shared" si="20"/>
        <v>0</v>
      </c>
      <c r="AW78" s="13"/>
      <c r="AX78" s="109" t="e">
        <v>#REF!</v>
      </c>
      <c r="AY78" s="109">
        <v>0</v>
      </c>
      <c r="AZ78" s="67" t="e">
        <f t="shared" si="21"/>
        <v>#REF!</v>
      </c>
    </row>
    <row r="79" spans="1:52">
      <c r="A79" s="24" t="s">
        <v>73</v>
      </c>
      <c r="B79" s="25" t="s">
        <v>977</v>
      </c>
      <c r="C79" s="44">
        <v>130000</v>
      </c>
      <c r="D79" s="44"/>
      <c r="E79" s="44">
        <v>0</v>
      </c>
      <c r="F79" s="44">
        <f t="shared" si="16"/>
        <v>130000</v>
      </c>
      <c r="G79" s="49"/>
      <c r="H79" s="49"/>
      <c r="I79" s="49"/>
      <c r="J79" s="49"/>
      <c r="K79" s="49"/>
      <c r="L79" s="49"/>
      <c r="M79" s="154">
        <v>52100</v>
      </c>
      <c r="N79" s="154">
        <v>64000</v>
      </c>
      <c r="O79" s="154">
        <v>13899.99</v>
      </c>
      <c r="P79" s="154">
        <v>0</v>
      </c>
      <c r="Q79" s="154">
        <f t="shared" si="17"/>
        <v>77899.990000000005</v>
      </c>
      <c r="R79" s="154">
        <f t="shared" si="18"/>
        <v>129999.99</v>
      </c>
      <c r="S79" s="53">
        <v>130000</v>
      </c>
      <c r="T79" s="44">
        <v>-9.9999999947613105E-3</v>
      </c>
      <c r="U79" s="251">
        <v>9.9999999947613105E-3</v>
      </c>
      <c r="V79" s="168">
        <v>0</v>
      </c>
      <c r="W79" s="199">
        <v>0</v>
      </c>
      <c r="X79" s="57">
        <v>0</v>
      </c>
      <c r="Y79" s="57">
        <v>0</v>
      </c>
      <c r="Z79" s="57">
        <v>0</v>
      </c>
      <c r="AA79" s="57">
        <v>0</v>
      </c>
      <c r="AB79" s="57">
        <v>0</v>
      </c>
      <c r="AC79" s="57">
        <v>0</v>
      </c>
      <c r="AD79" s="57">
        <v>0</v>
      </c>
      <c r="AE79" s="57">
        <f>+'OSN PD'!Y84</f>
        <v>0</v>
      </c>
      <c r="AF79" s="57">
        <f>+'OSN PD'!Z84</f>
        <v>0</v>
      </c>
      <c r="AG79" s="57">
        <v>0</v>
      </c>
      <c r="AH79" s="57">
        <v>0</v>
      </c>
      <c r="AI79" s="57"/>
      <c r="AJ79" s="57">
        <f>+' INM'!AD84</f>
        <v>0</v>
      </c>
      <c r="AK79" s="57"/>
      <c r="AL79" s="57">
        <v>0</v>
      </c>
      <c r="AM79" s="57">
        <v>0</v>
      </c>
      <c r="AN79" s="57"/>
      <c r="AO79" s="61">
        <v>0</v>
      </c>
      <c r="AP79" s="57">
        <f t="shared" si="19"/>
        <v>0</v>
      </c>
      <c r="AQ79" s="61">
        <v>0</v>
      </c>
      <c r="AR79" s="61">
        <v>0</v>
      </c>
      <c r="AS79" s="61">
        <v>0</v>
      </c>
      <c r="AT79" s="61">
        <v>0</v>
      </c>
      <c r="AU79" s="61">
        <v>0</v>
      </c>
      <c r="AV79" s="61">
        <f t="shared" si="20"/>
        <v>0</v>
      </c>
      <c r="AW79" s="13"/>
      <c r="AX79" s="109" t="e">
        <v>#REF!</v>
      </c>
      <c r="AY79" s="109">
        <v>0</v>
      </c>
      <c r="AZ79" s="67" t="e">
        <f t="shared" si="21"/>
        <v>#REF!</v>
      </c>
    </row>
    <row r="80" spans="1:52">
      <c r="A80" s="24" t="s">
        <v>74</v>
      </c>
      <c r="B80" s="25" t="s">
        <v>978</v>
      </c>
      <c r="C80" s="44">
        <v>500000</v>
      </c>
      <c r="D80" s="44"/>
      <c r="E80" s="44">
        <v>740000</v>
      </c>
      <c r="F80" s="44">
        <f t="shared" si="16"/>
        <v>1240000</v>
      </c>
      <c r="G80" s="49"/>
      <c r="H80" s="49"/>
      <c r="I80" s="49"/>
      <c r="J80" s="49"/>
      <c r="K80" s="49"/>
      <c r="L80" s="49"/>
      <c r="M80" s="154">
        <v>320138.26</v>
      </c>
      <c r="N80" s="154">
        <v>919861</v>
      </c>
      <c r="O80" s="154">
        <v>0</v>
      </c>
      <c r="P80" s="154">
        <v>0</v>
      </c>
      <c r="Q80" s="154">
        <f t="shared" si="17"/>
        <v>919861</v>
      </c>
      <c r="R80" s="154">
        <f t="shared" si="18"/>
        <v>1239999.26</v>
      </c>
      <c r="S80" s="53">
        <v>1239999.26</v>
      </c>
      <c r="T80" s="44">
        <v>0</v>
      </c>
      <c r="U80" s="251">
        <v>0.73999999999068677</v>
      </c>
      <c r="V80" s="168">
        <v>0.73999999999068677</v>
      </c>
      <c r="W80" s="199">
        <v>0.73999999999068677</v>
      </c>
      <c r="X80" s="57">
        <v>0</v>
      </c>
      <c r="Y80" s="57">
        <v>740000</v>
      </c>
      <c r="Z80" s="57">
        <v>0</v>
      </c>
      <c r="AA80" s="57">
        <v>0</v>
      </c>
      <c r="AB80" s="57">
        <v>0</v>
      </c>
      <c r="AC80" s="57">
        <v>0</v>
      </c>
      <c r="AD80" s="57">
        <v>0</v>
      </c>
      <c r="AE80" s="57">
        <f>+'OSN PD'!Y85</f>
        <v>0</v>
      </c>
      <c r="AF80" s="57">
        <f>+'OSN PD'!Z85</f>
        <v>0</v>
      </c>
      <c r="AG80" s="57">
        <v>0</v>
      </c>
      <c r="AH80" s="57">
        <v>0</v>
      </c>
      <c r="AI80" s="57"/>
      <c r="AJ80" s="57">
        <f>+' INM'!AD85</f>
        <v>0</v>
      </c>
      <c r="AK80" s="57"/>
      <c r="AL80" s="57">
        <v>0</v>
      </c>
      <c r="AM80" s="57">
        <v>0</v>
      </c>
      <c r="AN80" s="57"/>
      <c r="AO80" s="61">
        <v>0</v>
      </c>
      <c r="AP80" s="57">
        <f t="shared" si="19"/>
        <v>740000</v>
      </c>
      <c r="AQ80" s="61">
        <v>0</v>
      </c>
      <c r="AR80" s="61">
        <v>0</v>
      </c>
      <c r="AS80" s="61">
        <v>0</v>
      </c>
      <c r="AT80" s="61">
        <v>0</v>
      </c>
      <c r="AU80" s="61">
        <v>0</v>
      </c>
      <c r="AV80" s="61">
        <f t="shared" si="20"/>
        <v>0</v>
      </c>
      <c r="AW80" s="13"/>
      <c r="AX80" s="109" t="e">
        <v>#REF!</v>
      </c>
      <c r="AY80" s="109">
        <v>0</v>
      </c>
      <c r="AZ80" s="67" t="e">
        <f t="shared" si="21"/>
        <v>#REF!</v>
      </c>
    </row>
    <row r="81" spans="1:55">
      <c r="A81" s="24" t="s">
        <v>75</v>
      </c>
      <c r="B81" s="25" t="s">
        <v>979</v>
      </c>
      <c r="C81" s="44">
        <v>600000</v>
      </c>
      <c r="D81" s="44"/>
      <c r="E81" s="44">
        <v>-200000</v>
      </c>
      <c r="F81" s="44">
        <f t="shared" si="16"/>
        <v>400000</v>
      </c>
      <c r="G81" s="49"/>
      <c r="H81" s="49"/>
      <c r="I81" s="49"/>
      <c r="J81" s="49"/>
      <c r="K81" s="49"/>
      <c r="L81" s="49"/>
      <c r="M81" s="154">
        <v>92580.489999999991</v>
      </c>
      <c r="N81" s="154">
        <v>1800</v>
      </c>
      <c r="O81" s="154">
        <v>34037.93</v>
      </c>
      <c r="P81" s="154">
        <v>98330</v>
      </c>
      <c r="Q81" s="154">
        <f t="shared" si="17"/>
        <v>134167.93</v>
      </c>
      <c r="R81" s="154">
        <f t="shared" si="18"/>
        <v>226748.41999999998</v>
      </c>
      <c r="S81" s="53">
        <v>393911.4</v>
      </c>
      <c r="T81" s="44">
        <v>-167162.98000000004</v>
      </c>
      <c r="U81" s="251">
        <v>173251.58000000002</v>
      </c>
      <c r="V81" s="168">
        <v>6088.5999999999767</v>
      </c>
      <c r="W81" s="199">
        <v>6088.5999999999767</v>
      </c>
      <c r="X81" s="57">
        <v>0</v>
      </c>
      <c r="Y81" s="57">
        <v>-200000</v>
      </c>
      <c r="Z81" s="57">
        <v>0</v>
      </c>
      <c r="AA81" s="57">
        <v>0</v>
      </c>
      <c r="AB81" s="57">
        <v>0</v>
      </c>
      <c r="AC81" s="57">
        <v>0</v>
      </c>
      <c r="AD81" s="57">
        <v>0</v>
      </c>
      <c r="AE81" s="57">
        <f>+'OSN PD'!Y86</f>
        <v>0</v>
      </c>
      <c r="AF81" s="57">
        <f>+'OSN PD'!Z86</f>
        <v>0</v>
      </c>
      <c r="AG81" s="57">
        <v>0</v>
      </c>
      <c r="AH81" s="57">
        <v>0</v>
      </c>
      <c r="AI81" s="57"/>
      <c r="AJ81" s="57">
        <f>+' INM'!AD86</f>
        <v>0</v>
      </c>
      <c r="AK81" s="57"/>
      <c r="AL81" s="57">
        <v>0</v>
      </c>
      <c r="AM81" s="57">
        <v>0</v>
      </c>
      <c r="AN81" s="57"/>
      <c r="AO81" s="61">
        <v>0</v>
      </c>
      <c r="AP81" s="57">
        <f t="shared" si="19"/>
        <v>-200000</v>
      </c>
      <c r="AQ81" s="61">
        <v>0</v>
      </c>
      <c r="AR81" s="61">
        <v>0</v>
      </c>
      <c r="AS81" s="61">
        <v>0</v>
      </c>
      <c r="AT81" s="61">
        <v>0</v>
      </c>
      <c r="AU81" s="61">
        <v>0</v>
      </c>
      <c r="AV81" s="61">
        <f t="shared" si="20"/>
        <v>0</v>
      </c>
      <c r="AW81" s="13"/>
      <c r="AX81" s="109" t="e">
        <v>#REF!</v>
      </c>
      <c r="AY81" s="109">
        <v>0</v>
      </c>
      <c r="AZ81" s="67" t="e">
        <f t="shared" si="21"/>
        <v>#REF!</v>
      </c>
    </row>
    <row r="82" spans="1:55">
      <c r="A82" s="24" t="s">
        <v>76</v>
      </c>
      <c r="B82" s="25" t="s">
        <v>980</v>
      </c>
      <c r="C82" s="44">
        <v>500000</v>
      </c>
      <c r="D82" s="44"/>
      <c r="E82" s="44">
        <v>-120000</v>
      </c>
      <c r="F82" s="44">
        <f t="shared" si="16"/>
        <v>380000</v>
      </c>
      <c r="G82" s="49"/>
      <c r="H82" s="49"/>
      <c r="I82" s="49"/>
      <c r="J82" s="49"/>
      <c r="K82" s="49"/>
      <c r="L82" s="49"/>
      <c r="M82" s="154">
        <v>216280.17</v>
      </c>
      <c r="N82" s="154">
        <v>0</v>
      </c>
      <c r="O82" s="154">
        <v>0</v>
      </c>
      <c r="P82" s="154">
        <v>71300.070000000007</v>
      </c>
      <c r="Q82" s="154">
        <f t="shared" si="17"/>
        <v>71300.070000000007</v>
      </c>
      <c r="R82" s="154">
        <f t="shared" si="18"/>
        <v>287580.24</v>
      </c>
      <c r="S82" s="53">
        <v>287580.24</v>
      </c>
      <c r="T82" s="44">
        <v>0</v>
      </c>
      <c r="U82" s="251">
        <v>92419.760000000009</v>
      </c>
      <c r="V82" s="168">
        <v>92419.760000000009</v>
      </c>
      <c r="W82" s="199">
        <v>92419.760000000009</v>
      </c>
      <c r="X82" s="57">
        <v>0</v>
      </c>
      <c r="Y82" s="57">
        <v>-120000</v>
      </c>
      <c r="Z82" s="57">
        <v>0</v>
      </c>
      <c r="AA82" s="57">
        <v>0</v>
      </c>
      <c r="AB82" s="57">
        <v>0</v>
      </c>
      <c r="AC82" s="57">
        <v>0</v>
      </c>
      <c r="AD82" s="57">
        <v>0</v>
      </c>
      <c r="AE82" s="57">
        <f>+'OSN PD'!Y87</f>
        <v>0</v>
      </c>
      <c r="AF82" s="57">
        <f>+'OSN PD'!Z87</f>
        <v>0</v>
      </c>
      <c r="AG82" s="57">
        <v>0</v>
      </c>
      <c r="AH82" s="57">
        <v>0</v>
      </c>
      <c r="AI82" s="57"/>
      <c r="AJ82" s="57">
        <f>+' INM'!AD87</f>
        <v>0</v>
      </c>
      <c r="AK82" s="57"/>
      <c r="AL82" s="57">
        <v>0</v>
      </c>
      <c r="AM82" s="57">
        <v>0</v>
      </c>
      <c r="AN82" s="57"/>
      <c r="AO82" s="61">
        <v>0</v>
      </c>
      <c r="AP82" s="57">
        <f t="shared" si="19"/>
        <v>-120000</v>
      </c>
      <c r="AQ82" s="61">
        <v>0</v>
      </c>
      <c r="AR82" s="61">
        <v>0</v>
      </c>
      <c r="AS82" s="61">
        <v>0</v>
      </c>
      <c r="AT82" s="61">
        <v>0</v>
      </c>
      <c r="AU82" s="61">
        <v>0</v>
      </c>
      <c r="AV82" s="61">
        <f t="shared" si="20"/>
        <v>0</v>
      </c>
      <c r="AW82" s="13"/>
      <c r="AX82" s="109" t="e">
        <v>#REF!</v>
      </c>
      <c r="AY82" s="109">
        <v>0</v>
      </c>
      <c r="AZ82" s="67" t="e">
        <f t="shared" si="21"/>
        <v>#REF!</v>
      </c>
    </row>
    <row r="83" spans="1:55">
      <c r="A83" s="24" t="s">
        <v>77</v>
      </c>
      <c r="B83" s="25" t="s">
        <v>981</v>
      </c>
      <c r="C83" s="44">
        <v>300000</v>
      </c>
      <c r="D83" s="44"/>
      <c r="E83" s="44">
        <v>0</v>
      </c>
      <c r="F83" s="44">
        <f t="shared" si="16"/>
        <v>300000</v>
      </c>
      <c r="G83" s="49"/>
      <c r="H83" s="49"/>
      <c r="I83" s="49"/>
      <c r="J83" s="49"/>
      <c r="K83" s="49"/>
      <c r="L83" s="49"/>
      <c r="M83" s="154">
        <v>21469.93</v>
      </c>
      <c r="N83" s="154">
        <v>273530.40000000002</v>
      </c>
      <c r="O83" s="154">
        <v>0</v>
      </c>
      <c r="P83" s="154">
        <v>4999.6000000000004</v>
      </c>
      <c r="Q83" s="154">
        <f t="shared" si="17"/>
        <v>278530</v>
      </c>
      <c r="R83" s="154">
        <f t="shared" si="18"/>
        <v>299999.93</v>
      </c>
      <c r="S83" s="53">
        <v>300000</v>
      </c>
      <c r="T83" s="44">
        <v>-7.0000000006984919E-2</v>
      </c>
      <c r="U83" s="251">
        <v>7.0000000006984919E-2</v>
      </c>
      <c r="V83" s="168">
        <v>0</v>
      </c>
      <c r="W83" s="199">
        <v>0</v>
      </c>
      <c r="X83" s="57">
        <v>0</v>
      </c>
      <c r="Y83" s="57">
        <v>0</v>
      </c>
      <c r="Z83" s="57">
        <v>0</v>
      </c>
      <c r="AA83" s="57">
        <v>0</v>
      </c>
      <c r="AB83" s="57">
        <v>0</v>
      </c>
      <c r="AC83" s="57">
        <v>0</v>
      </c>
      <c r="AD83" s="57">
        <v>0</v>
      </c>
      <c r="AE83" s="57">
        <f>+'OSN PD'!Y88</f>
        <v>0</v>
      </c>
      <c r="AF83" s="57">
        <f>+'OSN PD'!Z88</f>
        <v>0</v>
      </c>
      <c r="AG83" s="57">
        <v>0</v>
      </c>
      <c r="AH83" s="57">
        <v>0</v>
      </c>
      <c r="AI83" s="57"/>
      <c r="AJ83" s="57">
        <f>+' INM'!AD88</f>
        <v>0</v>
      </c>
      <c r="AK83" s="57"/>
      <c r="AL83" s="57">
        <v>0</v>
      </c>
      <c r="AM83" s="57">
        <v>0</v>
      </c>
      <c r="AN83" s="57">
        <v>7600000</v>
      </c>
      <c r="AO83" s="61">
        <v>0</v>
      </c>
      <c r="AP83" s="57">
        <f t="shared" si="19"/>
        <v>7600000</v>
      </c>
      <c r="AQ83" s="61">
        <v>0</v>
      </c>
      <c r="AR83" s="61">
        <v>0</v>
      </c>
      <c r="AS83" s="61">
        <v>0</v>
      </c>
      <c r="AT83" s="61">
        <v>0</v>
      </c>
      <c r="AU83" s="61">
        <v>0</v>
      </c>
      <c r="AV83" s="61">
        <f t="shared" si="20"/>
        <v>0</v>
      </c>
      <c r="AW83" s="13"/>
      <c r="AX83" s="109" t="e">
        <v>#REF!</v>
      </c>
      <c r="AY83" s="109">
        <v>0</v>
      </c>
      <c r="AZ83" s="67" t="e">
        <f t="shared" si="21"/>
        <v>#REF!</v>
      </c>
    </row>
    <row r="84" spans="1:55">
      <c r="A84" s="24" t="s">
        <v>78</v>
      </c>
      <c r="B84" s="25" t="s">
        <v>982</v>
      </c>
      <c r="C84" s="44">
        <v>0</v>
      </c>
      <c r="D84" s="44"/>
      <c r="E84" s="44">
        <v>68186</v>
      </c>
      <c r="F84" s="44">
        <f t="shared" si="16"/>
        <v>68186</v>
      </c>
      <c r="G84" s="49"/>
      <c r="H84" s="49"/>
      <c r="I84" s="49"/>
      <c r="J84" s="49"/>
      <c r="K84" s="49"/>
      <c r="L84" s="49"/>
      <c r="M84" s="154">
        <v>0</v>
      </c>
      <c r="N84" s="154">
        <v>0</v>
      </c>
      <c r="O84" s="154">
        <v>68186</v>
      </c>
      <c r="P84" s="154">
        <v>0</v>
      </c>
      <c r="Q84" s="154">
        <f t="shared" si="17"/>
        <v>68186</v>
      </c>
      <c r="R84" s="154">
        <f t="shared" si="18"/>
        <v>68186</v>
      </c>
      <c r="S84" s="53">
        <v>68186</v>
      </c>
      <c r="T84" s="44">
        <v>0</v>
      </c>
      <c r="U84" s="251">
        <v>0</v>
      </c>
      <c r="V84" s="168">
        <v>0</v>
      </c>
      <c r="W84" s="199">
        <v>0</v>
      </c>
      <c r="X84" s="57">
        <v>0</v>
      </c>
      <c r="Y84" s="57">
        <v>0</v>
      </c>
      <c r="Z84" s="57">
        <v>0</v>
      </c>
      <c r="AA84" s="57">
        <v>68186</v>
      </c>
      <c r="AB84" s="57">
        <v>0</v>
      </c>
      <c r="AC84" s="57">
        <v>0</v>
      </c>
      <c r="AD84" s="57">
        <v>0</v>
      </c>
      <c r="AE84" s="57">
        <f>+'OSN PD'!Y89</f>
        <v>0</v>
      </c>
      <c r="AF84" s="57">
        <f>+'OSN PD'!Z89</f>
        <v>0</v>
      </c>
      <c r="AG84" s="57">
        <v>0</v>
      </c>
      <c r="AH84" s="57">
        <v>0</v>
      </c>
      <c r="AI84" s="57"/>
      <c r="AJ84" s="57">
        <f>+' INM'!AD89</f>
        <v>0</v>
      </c>
      <c r="AK84" s="57"/>
      <c r="AL84" s="57">
        <v>0</v>
      </c>
      <c r="AM84" s="57">
        <v>0</v>
      </c>
      <c r="AN84" s="57"/>
      <c r="AO84" s="61">
        <v>0</v>
      </c>
      <c r="AP84" s="57">
        <f t="shared" si="19"/>
        <v>68186</v>
      </c>
      <c r="AQ84" s="61">
        <v>0</v>
      </c>
      <c r="AR84" s="61">
        <v>0</v>
      </c>
      <c r="AS84" s="61">
        <v>0</v>
      </c>
      <c r="AT84" s="61">
        <v>0</v>
      </c>
      <c r="AU84" s="61">
        <v>0</v>
      </c>
      <c r="AV84" s="61">
        <f t="shared" si="20"/>
        <v>0</v>
      </c>
      <c r="AW84" s="13"/>
      <c r="AX84" s="109" t="e">
        <v>#REF!</v>
      </c>
      <c r="AY84" s="109">
        <v>0</v>
      </c>
      <c r="AZ84" s="67" t="e">
        <f t="shared" si="21"/>
        <v>#REF!</v>
      </c>
    </row>
    <row r="85" spans="1:55">
      <c r="A85" s="24" t="s">
        <v>79</v>
      </c>
      <c r="B85" s="25" t="s">
        <v>983</v>
      </c>
      <c r="C85" s="44">
        <v>100000</v>
      </c>
      <c r="D85" s="44"/>
      <c r="E85" s="44">
        <v>0</v>
      </c>
      <c r="F85" s="44">
        <f t="shared" si="16"/>
        <v>100000</v>
      </c>
      <c r="G85" s="49"/>
      <c r="H85" s="49"/>
      <c r="I85" s="49"/>
      <c r="J85" s="49"/>
      <c r="K85" s="49"/>
      <c r="L85" s="49"/>
      <c r="M85" s="154">
        <v>69733.78</v>
      </c>
      <c r="N85" s="154">
        <v>10200.01</v>
      </c>
      <c r="O85" s="154">
        <v>0</v>
      </c>
      <c r="P85" s="154">
        <v>0</v>
      </c>
      <c r="Q85" s="154">
        <f t="shared" si="17"/>
        <v>10200.01</v>
      </c>
      <c r="R85" s="154">
        <f t="shared" si="18"/>
        <v>79933.789999999994</v>
      </c>
      <c r="S85" s="53">
        <v>79933.789999999994</v>
      </c>
      <c r="T85" s="44">
        <v>0</v>
      </c>
      <c r="U85" s="251">
        <v>20066.210000000006</v>
      </c>
      <c r="V85" s="168">
        <v>20066.210000000006</v>
      </c>
      <c r="W85" s="199">
        <v>20066.210000000006</v>
      </c>
      <c r="X85" s="57">
        <v>0</v>
      </c>
      <c r="Y85" s="57">
        <v>0</v>
      </c>
      <c r="Z85" s="57">
        <v>0</v>
      </c>
      <c r="AA85" s="57">
        <v>0</v>
      </c>
      <c r="AB85" s="57">
        <v>0</v>
      </c>
      <c r="AC85" s="57">
        <v>0</v>
      </c>
      <c r="AD85" s="57">
        <v>0</v>
      </c>
      <c r="AE85" s="57">
        <f>+'OSN PD'!Y90</f>
        <v>0</v>
      </c>
      <c r="AF85" s="57">
        <f>+'OSN PD'!Z90</f>
        <v>0</v>
      </c>
      <c r="AG85" s="57">
        <v>0</v>
      </c>
      <c r="AH85" s="57">
        <v>0</v>
      </c>
      <c r="AI85" s="57"/>
      <c r="AJ85" s="57">
        <f>+' INM'!AD90</f>
        <v>0</v>
      </c>
      <c r="AK85" s="57"/>
      <c r="AL85" s="57">
        <v>0</v>
      </c>
      <c r="AM85" s="57">
        <v>0</v>
      </c>
      <c r="AN85" s="57"/>
      <c r="AO85" s="61">
        <v>0</v>
      </c>
      <c r="AP85" s="57">
        <f t="shared" si="19"/>
        <v>0</v>
      </c>
      <c r="AQ85" s="61">
        <v>0</v>
      </c>
      <c r="AR85" s="61">
        <v>0</v>
      </c>
      <c r="AS85" s="61">
        <v>0</v>
      </c>
      <c r="AT85" s="61">
        <v>0</v>
      </c>
      <c r="AU85" s="61">
        <v>0</v>
      </c>
      <c r="AV85" s="61">
        <f t="shared" si="20"/>
        <v>0</v>
      </c>
      <c r="AW85" s="13"/>
      <c r="AX85" s="109" t="e">
        <v>#REF!</v>
      </c>
      <c r="AY85" s="109">
        <v>0</v>
      </c>
      <c r="AZ85" s="67" t="e">
        <f t="shared" si="21"/>
        <v>#REF!</v>
      </c>
    </row>
    <row r="86" spans="1:55">
      <c r="A86" s="24" t="s">
        <v>80</v>
      </c>
      <c r="B86" s="25" t="s">
        <v>984</v>
      </c>
      <c r="C86" s="44">
        <v>0</v>
      </c>
      <c r="D86" s="44"/>
      <c r="E86" s="44">
        <v>0</v>
      </c>
      <c r="F86" s="44">
        <f t="shared" si="16"/>
        <v>0</v>
      </c>
      <c r="G86" s="49"/>
      <c r="H86" s="49"/>
      <c r="I86" s="49"/>
      <c r="J86" s="49"/>
      <c r="K86" s="49"/>
      <c r="L86" s="49"/>
      <c r="M86" s="154">
        <v>0</v>
      </c>
      <c r="N86" s="154">
        <v>0</v>
      </c>
      <c r="O86" s="154">
        <v>0</v>
      </c>
      <c r="P86" s="154">
        <v>0</v>
      </c>
      <c r="Q86" s="154">
        <f t="shared" si="17"/>
        <v>0</v>
      </c>
      <c r="R86" s="154">
        <f t="shared" si="18"/>
        <v>0</v>
      </c>
      <c r="S86" s="53">
        <v>0</v>
      </c>
      <c r="T86" s="44">
        <v>0</v>
      </c>
      <c r="U86" s="251">
        <v>0</v>
      </c>
      <c r="V86" s="168">
        <v>0</v>
      </c>
      <c r="W86" s="199">
        <v>0</v>
      </c>
      <c r="X86" s="57">
        <v>0</v>
      </c>
      <c r="Y86" s="57">
        <v>0</v>
      </c>
      <c r="Z86" s="57">
        <v>0</v>
      </c>
      <c r="AA86" s="57">
        <v>0</v>
      </c>
      <c r="AB86" s="57">
        <v>0</v>
      </c>
      <c r="AC86" s="57">
        <v>0</v>
      </c>
      <c r="AD86" s="57">
        <v>0</v>
      </c>
      <c r="AE86" s="57">
        <f>+'OSN PD'!Y91</f>
        <v>0</v>
      </c>
      <c r="AF86" s="57">
        <f>+'OSN PD'!Z91</f>
        <v>0</v>
      </c>
      <c r="AG86" s="57">
        <v>0</v>
      </c>
      <c r="AH86" s="57">
        <v>0</v>
      </c>
      <c r="AI86" s="57"/>
      <c r="AJ86" s="57">
        <f>+' INM'!AD91</f>
        <v>0</v>
      </c>
      <c r="AK86" s="57"/>
      <c r="AL86" s="57">
        <v>0</v>
      </c>
      <c r="AM86" s="57">
        <v>0</v>
      </c>
      <c r="AN86" s="57"/>
      <c r="AO86" s="61">
        <v>0</v>
      </c>
      <c r="AP86" s="57">
        <f t="shared" si="19"/>
        <v>0</v>
      </c>
      <c r="AQ86" s="61">
        <v>0</v>
      </c>
      <c r="AR86" s="61">
        <v>0</v>
      </c>
      <c r="AS86" s="61">
        <v>0</v>
      </c>
      <c r="AT86" s="61">
        <v>0</v>
      </c>
      <c r="AU86" s="61">
        <v>0</v>
      </c>
      <c r="AV86" s="61">
        <f t="shared" si="20"/>
        <v>0</v>
      </c>
      <c r="AW86" s="13"/>
      <c r="AX86" s="109" t="e">
        <v>#REF!</v>
      </c>
      <c r="AY86" s="109">
        <v>0</v>
      </c>
      <c r="AZ86" s="67" t="e">
        <f t="shared" si="21"/>
        <v>#REF!</v>
      </c>
    </row>
    <row r="87" spans="1:55" s="1" customFormat="1">
      <c r="A87" s="24" t="s">
        <v>81</v>
      </c>
      <c r="B87" s="25" t="s">
        <v>985</v>
      </c>
      <c r="C87" s="44">
        <v>50000</v>
      </c>
      <c r="D87" s="44"/>
      <c r="E87" s="44">
        <v>0</v>
      </c>
      <c r="F87" s="44">
        <f t="shared" si="16"/>
        <v>50000</v>
      </c>
      <c r="G87" s="49"/>
      <c r="H87" s="49"/>
      <c r="I87" s="49"/>
      <c r="J87" s="49"/>
      <c r="K87" s="49"/>
      <c r="L87" s="49"/>
      <c r="M87" s="154">
        <v>46278.009999999995</v>
      </c>
      <c r="N87" s="154">
        <v>0</v>
      </c>
      <c r="O87" s="154">
        <v>0</v>
      </c>
      <c r="P87" s="154">
        <v>1699.99</v>
      </c>
      <c r="Q87" s="154">
        <f t="shared" si="17"/>
        <v>1699.99</v>
      </c>
      <c r="R87" s="154">
        <f t="shared" si="18"/>
        <v>47977.999999999993</v>
      </c>
      <c r="S87" s="53">
        <v>48978.01</v>
      </c>
      <c r="T87" s="44">
        <v>-1000.0100000000093</v>
      </c>
      <c r="U87" s="251">
        <v>2022.0000000000073</v>
      </c>
      <c r="V87" s="168">
        <v>1021.989999999998</v>
      </c>
      <c r="W87" s="199">
        <v>1021.989999999998</v>
      </c>
      <c r="X87" s="57">
        <v>0</v>
      </c>
      <c r="Y87" s="57">
        <v>0</v>
      </c>
      <c r="Z87" s="57">
        <v>0</v>
      </c>
      <c r="AA87" s="57">
        <v>0</v>
      </c>
      <c r="AB87" s="57">
        <v>0</v>
      </c>
      <c r="AC87" s="57">
        <v>0</v>
      </c>
      <c r="AD87" s="57">
        <v>0</v>
      </c>
      <c r="AE87" s="57">
        <f>+'OSN PD'!Y92</f>
        <v>0</v>
      </c>
      <c r="AF87" s="57">
        <f>+'OSN PD'!Z92</f>
        <v>0</v>
      </c>
      <c r="AG87" s="57">
        <v>0</v>
      </c>
      <c r="AH87" s="57">
        <v>0</v>
      </c>
      <c r="AI87" s="57"/>
      <c r="AJ87" s="57">
        <f>+' INM'!AD92</f>
        <v>0</v>
      </c>
      <c r="AK87" s="57"/>
      <c r="AL87" s="57">
        <v>0</v>
      </c>
      <c r="AM87" s="57">
        <v>0</v>
      </c>
      <c r="AN87" s="57"/>
      <c r="AO87" s="61">
        <v>0</v>
      </c>
      <c r="AP87" s="57">
        <f t="shared" si="19"/>
        <v>0</v>
      </c>
      <c r="AQ87" s="61">
        <v>0</v>
      </c>
      <c r="AR87" s="61">
        <v>0</v>
      </c>
      <c r="AS87" s="61">
        <v>0</v>
      </c>
      <c r="AT87" s="61">
        <v>0</v>
      </c>
      <c r="AU87" s="61">
        <v>0</v>
      </c>
      <c r="AV87" s="61">
        <f t="shared" si="20"/>
        <v>0</v>
      </c>
      <c r="AW87" s="13"/>
      <c r="AX87" s="109">
        <v>0</v>
      </c>
      <c r="AY87" s="109">
        <v>0</v>
      </c>
      <c r="AZ87" s="67">
        <f t="shared" si="21"/>
        <v>0</v>
      </c>
      <c r="BA87"/>
      <c r="BB87"/>
      <c r="BC87"/>
    </row>
    <row r="88" spans="1:55">
      <c r="A88" s="24"/>
      <c r="B88" s="25"/>
      <c r="C88" s="44"/>
      <c r="D88" s="44"/>
      <c r="E88" s="44"/>
      <c r="F88" s="44"/>
      <c r="G88" s="49"/>
      <c r="H88" s="49"/>
      <c r="I88" s="49"/>
      <c r="J88" s="49"/>
      <c r="K88" s="49"/>
      <c r="L88" s="49"/>
      <c r="M88" s="154"/>
      <c r="N88" s="154"/>
      <c r="O88" s="154"/>
      <c r="P88" s="154"/>
      <c r="Q88" s="154"/>
      <c r="R88" s="154"/>
      <c r="S88" s="53"/>
      <c r="T88" s="44"/>
      <c r="U88" s="251"/>
      <c r="V88" s="168"/>
      <c r="W88" s="199"/>
      <c r="X88" s="57"/>
      <c r="Y88" s="57"/>
      <c r="Z88" s="57"/>
      <c r="AA88" s="57"/>
      <c r="AB88" s="57"/>
      <c r="AC88" s="57"/>
      <c r="AD88" s="57"/>
      <c r="AE88" s="57">
        <f>+'OSN PD'!Y93</f>
        <v>0</v>
      </c>
      <c r="AF88" s="57"/>
      <c r="AG88" s="57"/>
      <c r="AH88" s="57"/>
      <c r="AI88" s="57"/>
      <c r="AJ88" s="57"/>
      <c r="AK88" s="57"/>
      <c r="AL88" s="57"/>
      <c r="AM88" s="57"/>
      <c r="AN88" s="57"/>
      <c r="AO88" s="57"/>
      <c r="AP88" s="57"/>
      <c r="AQ88" s="61"/>
      <c r="AR88" s="61"/>
      <c r="AS88" s="61"/>
      <c r="AT88" s="61"/>
      <c r="AU88" s="61"/>
      <c r="AV88" s="61"/>
      <c r="AW88" s="13"/>
      <c r="AX88" s="67"/>
      <c r="AY88" s="67"/>
      <c r="AZ88" s="66"/>
    </row>
    <row r="89" spans="1:55">
      <c r="A89" s="20">
        <v>3</v>
      </c>
      <c r="B89" s="26" t="s">
        <v>986</v>
      </c>
      <c r="C89" s="43">
        <f t="shared" ref="C89:AZ89" si="22">SUM(C91:C91)</f>
        <v>0</v>
      </c>
      <c r="D89" s="43">
        <f>SUM(D91:D91)</f>
        <v>0</v>
      </c>
      <c r="E89" s="43">
        <f t="shared" si="22"/>
        <v>0</v>
      </c>
      <c r="F89" s="43">
        <f t="shared" si="22"/>
        <v>0</v>
      </c>
      <c r="G89" s="47">
        <f t="shared" si="22"/>
        <v>0</v>
      </c>
      <c r="H89" s="47">
        <f t="shared" si="22"/>
        <v>0</v>
      </c>
      <c r="I89" s="47">
        <f t="shared" si="22"/>
        <v>0</v>
      </c>
      <c r="J89" s="47">
        <f t="shared" si="22"/>
        <v>0</v>
      </c>
      <c r="K89" s="47">
        <f t="shared" si="22"/>
        <v>0</v>
      </c>
      <c r="L89" s="47">
        <f t="shared" si="22"/>
        <v>0</v>
      </c>
      <c r="M89" s="161"/>
      <c r="N89" s="161"/>
      <c r="O89" s="161"/>
      <c r="P89" s="161"/>
      <c r="Q89" s="161"/>
      <c r="R89" s="161"/>
      <c r="S89" s="51">
        <f t="shared" si="22"/>
        <v>0</v>
      </c>
      <c r="T89" s="43">
        <f t="shared" si="22"/>
        <v>0</v>
      </c>
      <c r="U89" s="161">
        <f t="shared" si="22"/>
        <v>0</v>
      </c>
      <c r="V89" s="166">
        <f t="shared" si="22"/>
        <v>0</v>
      </c>
      <c r="W89" s="43">
        <f t="shared" si="22"/>
        <v>0</v>
      </c>
      <c r="X89" s="55">
        <f t="shared" si="22"/>
        <v>0</v>
      </c>
      <c r="Y89" s="55">
        <f t="shared" si="22"/>
        <v>0</v>
      </c>
      <c r="Z89" s="55">
        <f t="shared" si="22"/>
        <v>0</v>
      </c>
      <c r="AA89" s="55">
        <f t="shared" si="22"/>
        <v>0</v>
      </c>
      <c r="AB89" s="55">
        <f t="shared" si="22"/>
        <v>0</v>
      </c>
      <c r="AC89" s="55">
        <f t="shared" si="22"/>
        <v>0</v>
      </c>
      <c r="AD89" s="55">
        <f t="shared" si="22"/>
        <v>0</v>
      </c>
      <c r="AE89" s="57">
        <f>+'OSN PD'!Y94</f>
        <v>0</v>
      </c>
      <c r="AF89" s="55">
        <f t="shared" si="22"/>
        <v>0</v>
      </c>
      <c r="AG89" s="55">
        <f t="shared" si="22"/>
        <v>0</v>
      </c>
      <c r="AH89" s="55">
        <f t="shared" si="22"/>
        <v>0</v>
      </c>
      <c r="AI89" s="55"/>
      <c r="AJ89" s="55">
        <f t="shared" si="22"/>
        <v>0</v>
      </c>
      <c r="AK89" s="55">
        <f>SUM(AK91:AK91)</f>
        <v>0</v>
      </c>
      <c r="AL89" s="55"/>
      <c r="AM89" s="55">
        <f t="shared" si="22"/>
        <v>0</v>
      </c>
      <c r="AN89" s="55">
        <f>SUM(AN91:AN91)</f>
        <v>0</v>
      </c>
      <c r="AO89" s="55">
        <f>SUM(AO91:AO91)</f>
        <v>0</v>
      </c>
      <c r="AP89" s="55">
        <f t="shared" si="22"/>
        <v>0</v>
      </c>
      <c r="AQ89" s="59">
        <f t="shared" si="22"/>
        <v>0</v>
      </c>
      <c r="AR89" s="59">
        <f t="shared" si="22"/>
        <v>0</v>
      </c>
      <c r="AS89" s="59">
        <f t="shared" si="22"/>
        <v>0</v>
      </c>
      <c r="AT89" s="59">
        <f t="shared" si="22"/>
        <v>0</v>
      </c>
      <c r="AU89" s="59">
        <f t="shared" si="22"/>
        <v>0</v>
      </c>
      <c r="AV89" s="59">
        <f t="shared" si="22"/>
        <v>0</v>
      </c>
      <c r="AW89" s="59">
        <f t="shared" si="22"/>
        <v>0</v>
      </c>
      <c r="AX89" s="65">
        <f t="shared" si="22"/>
        <v>0</v>
      </c>
      <c r="AY89" s="65">
        <f t="shared" si="22"/>
        <v>0</v>
      </c>
      <c r="AZ89" s="65">
        <f t="shared" si="22"/>
        <v>0</v>
      </c>
    </row>
    <row r="90" spans="1:55">
      <c r="A90" s="24"/>
      <c r="B90" s="28"/>
      <c r="C90" s="44"/>
      <c r="D90" s="44"/>
      <c r="E90" s="44"/>
      <c r="F90" s="44"/>
      <c r="G90" s="49"/>
      <c r="H90" s="49"/>
      <c r="I90" s="49"/>
      <c r="J90" s="49"/>
      <c r="K90" s="49"/>
      <c r="L90" s="49"/>
      <c r="M90" s="154"/>
      <c r="N90" s="154"/>
      <c r="O90" s="154"/>
      <c r="P90" s="154"/>
      <c r="Q90" s="154"/>
      <c r="R90" s="154"/>
      <c r="S90" s="53"/>
      <c r="T90" s="44"/>
      <c r="U90" s="251"/>
      <c r="V90" s="168"/>
      <c r="W90" s="199"/>
      <c r="X90" s="57"/>
      <c r="Y90" s="57"/>
      <c r="Z90" s="57"/>
      <c r="AA90" s="57"/>
      <c r="AB90" s="57"/>
      <c r="AC90" s="57"/>
      <c r="AD90" s="57"/>
      <c r="AE90" s="57">
        <f>+'OSN PD'!Y95</f>
        <v>0</v>
      </c>
      <c r="AF90" s="57"/>
      <c r="AG90" s="57"/>
      <c r="AH90" s="57"/>
      <c r="AI90" s="57"/>
      <c r="AJ90" s="57"/>
      <c r="AK90" s="57"/>
      <c r="AL90" s="57"/>
      <c r="AM90" s="57"/>
      <c r="AN90" s="57"/>
      <c r="AO90" s="57"/>
      <c r="AP90" s="57"/>
      <c r="AQ90" s="61"/>
      <c r="AR90" s="61"/>
      <c r="AS90" s="61"/>
      <c r="AT90" s="61"/>
      <c r="AU90" s="61"/>
      <c r="AV90" s="61"/>
      <c r="AW90" s="15"/>
      <c r="AX90" s="67"/>
      <c r="AY90" s="67"/>
      <c r="AZ90" s="66"/>
    </row>
    <row r="91" spans="1:55">
      <c r="A91" s="24" t="s">
        <v>82</v>
      </c>
      <c r="B91" s="25" t="s">
        <v>987</v>
      </c>
      <c r="C91" s="44">
        <v>0</v>
      </c>
      <c r="D91" s="44"/>
      <c r="E91" s="44">
        <v>0</v>
      </c>
      <c r="F91" s="44">
        <f>+C91+D91+E91</f>
        <v>0</v>
      </c>
      <c r="G91" s="49"/>
      <c r="H91" s="49"/>
      <c r="I91" s="49"/>
      <c r="J91" s="49"/>
      <c r="K91" s="49"/>
      <c r="L91" s="49"/>
      <c r="M91" s="154">
        <v>0</v>
      </c>
      <c r="N91" s="154">
        <v>0</v>
      </c>
      <c r="O91" s="154">
        <v>0</v>
      </c>
      <c r="P91" s="154">
        <v>0</v>
      </c>
      <c r="Q91" s="154"/>
      <c r="R91" s="154"/>
      <c r="S91" s="53">
        <v>0</v>
      </c>
      <c r="T91" s="44">
        <v>0</v>
      </c>
      <c r="U91" s="251">
        <v>0</v>
      </c>
      <c r="V91" s="168">
        <v>0</v>
      </c>
      <c r="W91" s="199">
        <v>0</v>
      </c>
      <c r="X91" s="57">
        <v>0</v>
      </c>
      <c r="Y91" s="57">
        <v>0</v>
      </c>
      <c r="Z91" s="57">
        <v>0</v>
      </c>
      <c r="AA91" s="57">
        <v>0</v>
      </c>
      <c r="AB91" s="57">
        <v>0</v>
      </c>
      <c r="AC91" s="57">
        <v>0</v>
      </c>
      <c r="AD91" s="57">
        <v>0</v>
      </c>
      <c r="AE91" s="57">
        <f>+'OSN PD'!Y96</f>
        <v>0</v>
      </c>
      <c r="AF91" s="57">
        <f>+'OSN PD'!Z96</f>
        <v>0</v>
      </c>
      <c r="AG91" s="57">
        <v>0</v>
      </c>
      <c r="AH91" s="57">
        <v>0</v>
      </c>
      <c r="AI91" s="57"/>
      <c r="AJ91" s="57">
        <f>+'OSN PD'!AC96</f>
        <v>0</v>
      </c>
      <c r="AK91" s="57">
        <v>0</v>
      </c>
      <c r="AL91" s="57">
        <v>0</v>
      </c>
      <c r="AM91" s="57">
        <v>0</v>
      </c>
      <c r="AN91" s="57"/>
      <c r="AO91" s="57"/>
      <c r="AP91" s="57">
        <f>SUM(X91:AN91)</f>
        <v>0</v>
      </c>
      <c r="AQ91" s="61">
        <v>0</v>
      </c>
      <c r="AR91" s="61">
        <v>0</v>
      </c>
      <c r="AS91" s="61">
        <v>0</v>
      </c>
      <c r="AT91" s="61">
        <v>0</v>
      </c>
      <c r="AU91" s="61">
        <v>0</v>
      </c>
      <c r="AV91" s="61">
        <f>+AQ91+AR91+AS91+AT91+AU91</f>
        <v>0</v>
      </c>
      <c r="AW91" s="13"/>
      <c r="AX91" s="109">
        <v>0</v>
      </c>
      <c r="AY91" s="109">
        <v>0</v>
      </c>
      <c r="AZ91" s="67">
        <f>SUM(AW91:AY91)</f>
        <v>0</v>
      </c>
      <c r="BA91" s="1"/>
      <c r="BB91" s="1"/>
      <c r="BC91" s="1"/>
    </row>
    <row r="92" spans="1:55">
      <c r="A92" s="24"/>
      <c r="B92" s="25"/>
      <c r="C92" s="44"/>
      <c r="D92" s="44"/>
      <c r="E92" s="44"/>
      <c r="F92" s="44"/>
      <c r="G92" s="49"/>
      <c r="H92" s="49"/>
      <c r="I92" s="49"/>
      <c r="J92" s="49"/>
      <c r="K92" s="49"/>
      <c r="L92" s="49"/>
      <c r="M92" s="154"/>
      <c r="N92" s="154"/>
      <c r="O92" s="154"/>
      <c r="P92" s="154"/>
      <c r="Q92" s="154"/>
      <c r="R92" s="154"/>
      <c r="S92" s="53"/>
      <c r="T92" s="44"/>
      <c r="U92" s="251"/>
      <c r="V92" s="168"/>
      <c r="W92" s="199"/>
      <c r="X92" s="57"/>
      <c r="Y92" s="57"/>
      <c r="Z92" s="57"/>
      <c r="AA92" s="57"/>
      <c r="AB92" s="57"/>
      <c r="AC92" s="57"/>
      <c r="AD92" s="57"/>
      <c r="AE92" s="57">
        <f>+'OSN PD'!Y97</f>
        <v>0</v>
      </c>
      <c r="AF92" s="57"/>
      <c r="AG92" s="57"/>
      <c r="AH92" s="57"/>
      <c r="AI92" s="57"/>
      <c r="AJ92" s="57"/>
      <c r="AK92" s="57"/>
      <c r="AL92" s="57"/>
      <c r="AM92" s="57"/>
      <c r="AN92" s="57"/>
      <c r="AO92" s="57"/>
      <c r="AP92" s="57"/>
      <c r="AQ92" s="61"/>
      <c r="AR92" s="61"/>
      <c r="AS92" s="61"/>
      <c r="AT92" s="61"/>
      <c r="AU92" s="61"/>
      <c r="AV92" s="61"/>
      <c r="AW92" s="13"/>
      <c r="AX92" s="67"/>
      <c r="AY92" s="67"/>
      <c r="AZ92" s="66"/>
    </row>
    <row r="93" spans="1:55">
      <c r="A93" s="20">
        <v>5</v>
      </c>
      <c r="B93" s="26" t="s">
        <v>988</v>
      </c>
      <c r="C93" s="43">
        <f>SUM(C95:C105)</f>
        <v>8500000</v>
      </c>
      <c r="D93" s="43">
        <f>SUM(D95:D105)</f>
        <v>0</v>
      </c>
      <c r="E93" s="43">
        <f>SUM(E95:E105)</f>
        <v>61000000</v>
      </c>
      <c r="F93" s="43">
        <f>SUM(F95:F105)</f>
        <v>69500000</v>
      </c>
      <c r="G93" s="43">
        <f t="shared" ref="G93:AZ93" si="23">SUM(G95:G105)</f>
        <v>0</v>
      </c>
      <c r="H93" s="43">
        <f t="shared" si="23"/>
        <v>0</v>
      </c>
      <c r="I93" s="43">
        <f t="shared" si="23"/>
        <v>0</v>
      </c>
      <c r="J93" s="43">
        <f t="shared" si="23"/>
        <v>0</v>
      </c>
      <c r="K93" s="43">
        <f t="shared" si="23"/>
        <v>0</v>
      </c>
      <c r="L93" s="43">
        <f t="shared" si="23"/>
        <v>0</v>
      </c>
      <c r="M93" s="161">
        <f t="shared" si="23"/>
        <v>3792295.79</v>
      </c>
      <c r="N93" s="161">
        <f t="shared" si="23"/>
        <v>2262098.63</v>
      </c>
      <c r="O93" s="161">
        <f t="shared" si="23"/>
        <v>1189040.3500000001</v>
      </c>
      <c r="P93" s="161">
        <f t="shared" si="23"/>
        <v>0</v>
      </c>
      <c r="Q93" s="161">
        <f t="shared" si="23"/>
        <v>3451138.98</v>
      </c>
      <c r="R93" s="161">
        <f t="shared" si="23"/>
        <v>7243434.7700000005</v>
      </c>
      <c r="S93" s="43">
        <f>SUM(S95:S105)</f>
        <v>7243434.7700000005</v>
      </c>
      <c r="T93" s="43">
        <f>SUM(T95:T105)</f>
        <v>0</v>
      </c>
      <c r="U93" s="161">
        <f>SUM(U95:U105)</f>
        <v>62256565.229999997</v>
      </c>
      <c r="V93" s="166">
        <f>SUM(V95:V105)</f>
        <v>62256565.229999997</v>
      </c>
      <c r="W93" s="43">
        <f>SUM(W95:W105)</f>
        <v>62256565.229999997</v>
      </c>
      <c r="X93" s="43">
        <f t="shared" si="23"/>
        <v>0</v>
      </c>
      <c r="Y93" s="43">
        <f t="shared" si="23"/>
        <v>-1000000</v>
      </c>
      <c r="Z93" s="43">
        <f>SUM(Z95:Z105)</f>
        <v>0</v>
      </c>
      <c r="AA93" s="43">
        <f t="shared" si="23"/>
        <v>0</v>
      </c>
      <c r="AB93" s="43">
        <f t="shared" si="23"/>
        <v>0</v>
      </c>
      <c r="AC93" s="43">
        <f t="shared" si="23"/>
        <v>62000000</v>
      </c>
      <c r="AD93" s="43">
        <f t="shared" si="23"/>
        <v>0</v>
      </c>
      <c r="AE93" s="57">
        <f>+'OSN PD'!Y98</f>
        <v>0</v>
      </c>
      <c r="AF93" s="43">
        <f t="shared" si="23"/>
        <v>0</v>
      </c>
      <c r="AG93" s="43">
        <f t="shared" si="23"/>
        <v>0</v>
      </c>
      <c r="AH93" s="43">
        <f t="shared" si="23"/>
        <v>0</v>
      </c>
      <c r="AI93" s="43"/>
      <c r="AJ93" s="43">
        <f t="shared" si="23"/>
        <v>0</v>
      </c>
      <c r="AK93" s="43">
        <f>SUM(AK95:AK105)</f>
        <v>10000000</v>
      </c>
      <c r="AL93" s="43"/>
      <c r="AM93" s="43">
        <f t="shared" si="23"/>
        <v>0</v>
      </c>
      <c r="AN93" s="55">
        <f>SUM(AN95:AN104)</f>
        <v>1000000</v>
      </c>
      <c r="AO93" s="55">
        <f>SUM(AO95:AO104)</f>
        <v>0</v>
      </c>
      <c r="AP93" s="43">
        <f t="shared" si="23"/>
        <v>72000000</v>
      </c>
      <c r="AQ93" s="43">
        <f t="shared" si="23"/>
        <v>0</v>
      </c>
      <c r="AR93" s="43">
        <f t="shared" si="23"/>
        <v>0</v>
      </c>
      <c r="AS93" s="43">
        <f t="shared" si="23"/>
        <v>0</v>
      </c>
      <c r="AT93" s="43">
        <f t="shared" si="23"/>
        <v>0</v>
      </c>
      <c r="AU93" s="43">
        <f t="shared" si="23"/>
        <v>0</v>
      </c>
      <c r="AV93" s="43">
        <f t="shared" si="23"/>
        <v>0</v>
      </c>
      <c r="AW93" s="43">
        <f t="shared" si="23"/>
        <v>0</v>
      </c>
      <c r="AX93" s="43" t="e">
        <f t="shared" si="23"/>
        <v>#REF!</v>
      </c>
      <c r="AY93" s="43">
        <f t="shared" si="23"/>
        <v>0</v>
      </c>
      <c r="AZ93" s="43" t="e">
        <f t="shared" si="23"/>
        <v>#REF!</v>
      </c>
    </row>
    <row r="94" spans="1:55">
      <c r="A94" s="29"/>
      <c r="B94" s="23"/>
      <c r="C94" s="45"/>
      <c r="D94" s="45"/>
      <c r="E94" s="45"/>
      <c r="F94" s="45"/>
      <c r="G94" s="48"/>
      <c r="H94" s="48"/>
      <c r="I94" s="48"/>
      <c r="J94" s="48"/>
      <c r="K94" s="48"/>
      <c r="L94" s="48"/>
      <c r="M94" s="162"/>
      <c r="N94" s="162"/>
      <c r="O94" s="162"/>
      <c r="P94" s="162"/>
      <c r="Q94" s="162"/>
      <c r="R94" s="162"/>
      <c r="S94" s="52"/>
      <c r="T94" s="45"/>
      <c r="U94" s="162"/>
      <c r="V94" s="167"/>
      <c r="W94" s="45"/>
      <c r="X94" s="56"/>
      <c r="Y94" s="56"/>
      <c r="Z94" s="56"/>
      <c r="AA94" s="56"/>
      <c r="AB94" s="56"/>
      <c r="AC94" s="56"/>
      <c r="AD94" s="56"/>
      <c r="AE94" s="57">
        <f>+'OSN PD'!Y99</f>
        <v>0</v>
      </c>
      <c r="AF94" s="56"/>
      <c r="AG94" s="56"/>
      <c r="AH94" s="56"/>
      <c r="AI94" s="56"/>
      <c r="AJ94" s="56"/>
      <c r="AK94" s="56"/>
      <c r="AL94" s="56"/>
      <c r="AM94" s="56"/>
      <c r="AN94" s="56"/>
      <c r="AO94" s="56"/>
      <c r="AP94" s="56"/>
      <c r="AQ94" s="60"/>
      <c r="AR94" s="60"/>
      <c r="AS94" s="60"/>
      <c r="AT94" s="60"/>
      <c r="AU94" s="60"/>
      <c r="AV94" s="60"/>
      <c r="AW94" s="105"/>
      <c r="AX94" s="66"/>
      <c r="AY94" s="66"/>
      <c r="AZ94" s="66"/>
    </row>
    <row r="95" spans="1:55" s="1" customFormat="1">
      <c r="A95" s="24" t="s">
        <v>83</v>
      </c>
      <c r="B95" s="25" t="s">
        <v>989</v>
      </c>
      <c r="C95" s="44">
        <v>0</v>
      </c>
      <c r="D95" s="44"/>
      <c r="E95" s="44">
        <v>0</v>
      </c>
      <c r="F95" s="44">
        <v>0</v>
      </c>
      <c r="G95" s="49"/>
      <c r="H95" s="49"/>
      <c r="I95" s="49"/>
      <c r="J95" s="49"/>
      <c r="K95" s="49"/>
      <c r="L95" s="49"/>
      <c r="M95" s="154">
        <v>0</v>
      </c>
      <c r="N95" s="154">
        <v>0</v>
      </c>
      <c r="O95" s="154">
        <v>0</v>
      </c>
      <c r="P95" s="154">
        <v>0</v>
      </c>
      <c r="Q95" s="154">
        <f t="shared" ref="Q95:Q105" si="24">SUM(N95:P95)</f>
        <v>0</v>
      </c>
      <c r="R95" s="154">
        <f t="shared" ref="R95:R105" si="25">SUM(Q95,M95)</f>
        <v>0</v>
      </c>
      <c r="S95" s="53">
        <v>0</v>
      </c>
      <c r="T95" s="44">
        <v>0</v>
      </c>
      <c r="U95" s="251">
        <v>0</v>
      </c>
      <c r="V95" s="168">
        <v>0</v>
      </c>
      <c r="W95" s="199">
        <v>0</v>
      </c>
      <c r="X95" s="57">
        <v>0</v>
      </c>
      <c r="Y95" s="57">
        <v>0</v>
      </c>
      <c r="Z95" s="57">
        <v>0</v>
      </c>
      <c r="AA95" s="57">
        <v>0</v>
      </c>
      <c r="AB95" s="57">
        <v>0</v>
      </c>
      <c r="AC95" s="57">
        <v>0</v>
      </c>
      <c r="AD95" s="57">
        <v>0</v>
      </c>
      <c r="AE95" s="57">
        <f>+'OSN PD'!Y100</f>
        <v>0</v>
      </c>
      <c r="AF95" s="57">
        <f>+'OSN PD'!Z100</f>
        <v>0</v>
      </c>
      <c r="AG95" s="57">
        <v>0</v>
      </c>
      <c r="AH95" s="57">
        <v>0</v>
      </c>
      <c r="AI95" s="57"/>
      <c r="AJ95" s="57">
        <f>+' INM'!AD100</f>
        <v>0</v>
      </c>
      <c r="AK95" s="57"/>
      <c r="AL95" s="57">
        <v>0</v>
      </c>
      <c r="AM95" s="57">
        <v>0</v>
      </c>
      <c r="AN95" s="57"/>
      <c r="AO95" s="61">
        <v>0</v>
      </c>
      <c r="AP95" s="57">
        <f t="shared" ref="AP95:AP105" si="26">SUM(X95:AN95)</f>
        <v>0</v>
      </c>
      <c r="AQ95" s="61">
        <v>0</v>
      </c>
      <c r="AR95" s="61">
        <v>0</v>
      </c>
      <c r="AS95" s="61">
        <v>0</v>
      </c>
      <c r="AT95" s="61">
        <v>0</v>
      </c>
      <c r="AU95" s="61">
        <v>0</v>
      </c>
      <c r="AV95" s="61">
        <f t="shared" ref="AV95:AV105" si="27">+AQ95+AR95+AS95+AT95+AU95</f>
        <v>0</v>
      </c>
      <c r="AW95" s="13"/>
      <c r="AX95" s="109">
        <v>0</v>
      </c>
      <c r="AY95" s="109">
        <v>0</v>
      </c>
      <c r="AZ95" s="67">
        <f t="shared" ref="AZ95:AZ105" si="28">SUM(AW95:AY95)</f>
        <v>0</v>
      </c>
      <c r="BA95"/>
      <c r="BB95"/>
      <c r="BC95"/>
    </row>
    <row r="96" spans="1:55" s="1" customFormat="1">
      <c r="A96" s="24" t="s">
        <v>84</v>
      </c>
      <c r="B96" s="25" t="s">
        <v>990</v>
      </c>
      <c r="C96" s="44">
        <v>0</v>
      </c>
      <c r="D96" s="44"/>
      <c r="E96" s="44">
        <v>62000000</v>
      </c>
      <c r="F96" s="44">
        <v>62000000</v>
      </c>
      <c r="G96" s="49"/>
      <c r="H96" s="49"/>
      <c r="I96" s="49"/>
      <c r="J96" s="49"/>
      <c r="K96" s="49"/>
      <c r="L96" s="49"/>
      <c r="M96" s="154">
        <v>0</v>
      </c>
      <c r="N96" s="154">
        <v>0</v>
      </c>
      <c r="O96" s="154">
        <v>0</v>
      </c>
      <c r="P96" s="154">
        <v>0</v>
      </c>
      <c r="Q96" s="154">
        <f t="shared" si="24"/>
        <v>0</v>
      </c>
      <c r="R96" s="154">
        <f t="shared" si="25"/>
        <v>0</v>
      </c>
      <c r="S96" s="53">
        <v>0</v>
      </c>
      <c r="T96" s="44">
        <v>0</v>
      </c>
      <c r="U96" s="251">
        <v>62000000</v>
      </c>
      <c r="V96" s="168">
        <v>62000000</v>
      </c>
      <c r="W96" s="199">
        <v>62000000</v>
      </c>
      <c r="X96" s="57">
        <v>0</v>
      </c>
      <c r="Y96" s="57">
        <v>0</v>
      </c>
      <c r="Z96" s="57">
        <v>0</v>
      </c>
      <c r="AA96" s="57">
        <v>0</v>
      </c>
      <c r="AB96" s="57">
        <v>0</v>
      </c>
      <c r="AC96" s="57">
        <v>62000000</v>
      </c>
      <c r="AD96" s="57">
        <v>0</v>
      </c>
      <c r="AE96" s="57">
        <f>+'OSN PD'!Y101</f>
        <v>0</v>
      </c>
      <c r="AF96" s="57">
        <f>+'OSN PD'!Z101</f>
        <v>0</v>
      </c>
      <c r="AG96" s="57">
        <v>0</v>
      </c>
      <c r="AH96" s="57">
        <v>0</v>
      </c>
      <c r="AI96" s="57"/>
      <c r="AJ96" s="57">
        <f>+' INM'!AD101</f>
        <v>0</v>
      </c>
      <c r="AK96" s="57"/>
      <c r="AL96" s="57">
        <v>0</v>
      </c>
      <c r="AM96" s="57">
        <v>0</v>
      </c>
      <c r="AN96" s="57"/>
      <c r="AO96" s="61">
        <v>0</v>
      </c>
      <c r="AP96" s="57">
        <f t="shared" si="26"/>
        <v>62000000</v>
      </c>
      <c r="AQ96" s="61">
        <v>0</v>
      </c>
      <c r="AR96" s="61">
        <v>0</v>
      </c>
      <c r="AS96" s="61">
        <v>0</v>
      </c>
      <c r="AT96" s="61">
        <v>0</v>
      </c>
      <c r="AU96" s="61">
        <v>0</v>
      </c>
      <c r="AV96" s="61">
        <f t="shared" si="27"/>
        <v>0</v>
      </c>
      <c r="AW96" s="13"/>
      <c r="AX96" s="109">
        <v>0</v>
      </c>
      <c r="AY96" s="109">
        <v>0</v>
      </c>
      <c r="AZ96" s="67">
        <f t="shared" si="28"/>
        <v>0</v>
      </c>
      <c r="BA96"/>
      <c r="BB96"/>
      <c r="BC96"/>
    </row>
    <row r="97" spans="1:55">
      <c r="A97" s="24" t="s">
        <v>85</v>
      </c>
      <c r="B97" s="25" t="s">
        <v>991</v>
      </c>
      <c r="C97" s="44">
        <v>0</v>
      </c>
      <c r="D97" s="44"/>
      <c r="E97" s="44">
        <v>0</v>
      </c>
      <c r="F97" s="44">
        <v>0</v>
      </c>
      <c r="G97" s="49"/>
      <c r="H97" s="49"/>
      <c r="I97" s="49"/>
      <c r="J97" s="49"/>
      <c r="K97" s="49"/>
      <c r="L97" s="49"/>
      <c r="M97" s="154">
        <v>0</v>
      </c>
      <c r="N97" s="154">
        <v>0</v>
      </c>
      <c r="O97" s="154">
        <v>0</v>
      </c>
      <c r="P97" s="154">
        <v>0</v>
      </c>
      <c r="Q97" s="154">
        <f t="shared" si="24"/>
        <v>0</v>
      </c>
      <c r="R97" s="154">
        <f t="shared" si="25"/>
        <v>0</v>
      </c>
      <c r="S97" s="53">
        <v>0</v>
      </c>
      <c r="T97" s="44">
        <v>0</v>
      </c>
      <c r="U97" s="251">
        <v>0</v>
      </c>
      <c r="V97" s="168">
        <v>0</v>
      </c>
      <c r="W97" s="199">
        <v>0</v>
      </c>
      <c r="X97" s="57">
        <v>0</v>
      </c>
      <c r="Y97" s="57">
        <v>0</v>
      </c>
      <c r="Z97" s="57">
        <v>0</v>
      </c>
      <c r="AA97" s="57">
        <v>0</v>
      </c>
      <c r="AB97" s="57">
        <v>0</v>
      </c>
      <c r="AC97" s="57">
        <v>0</v>
      </c>
      <c r="AD97" s="57">
        <v>0</v>
      </c>
      <c r="AE97" s="57">
        <f>+'OSN PD'!Y102</f>
        <v>0</v>
      </c>
      <c r="AF97" s="57">
        <f>+'OSN PD'!Z102</f>
        <v>0</v>
      </c>
      <c r="AG97" s="57">
        <v>0</v>
      </c>
      <c r="AH97" s="57">
        <v>0</v>
      </c>
      <c r="AI97" s="57"/>
      <c r="AJ97" s="57">
        <f>+' INM'!AD102</f>
        <v>0</v>
      </c>
      <c r="AK97" s="57"/>
      <c r="AL97" s="57">
        <v>0</v>
      </c>
      <c r="AM97" s="57">
        <v>0</v>
      </c>
      <c r="AN97" s="57"/>
      <c r="AO97" s="61">
        <v>0</v>
      </c>
      <c r="AP97" s="57">
        <f t="shared" si="26"/>
        <v>0</v>
      </c>
      <c r="AQ97" s="61">
        <v>0</v>
      </c>
      <c r="AR97" s="61">
        <v>0</v>
      </c>
      <c r="AS97" s="61">
        <v>0</v>
      </c>
      <c r="AT97" s="61">
        <v>0</v>
      </c>
      <c r="AU97" s="61">
        <v>0</v>
      </c>
      <c r="AV97" s="61">
        <f t="shared" si="27"/>
        <v>0</v>
      </c>
      <c r="AW97" s="13"/>
      <c r="AX97" s="109" t="e">
        <v>#REF!</v>
      </c>
      <c r="AY97" s="109">
        <v>0</v>
      </c>
      <c r="AZ97" s="67" t="e">
        <f t="shared" si="28"/>
        <v>#REF!</v>
      </c>
    </row>
    <row r="98" spans="1:55" s="1" customFormat="1" ht="13.5" customHeight="1">
      <c r="A98" s="24" t="s">
        <v>86</v>
      </c>
      <c r="B98" s="25" t="s">
        <v>992</v>
      </c>
      <c r="C98" s="44">
        <v>1500000</v>
      </c>
      <c r="D98" s="44"/>
      <c r="E98" s="44">
        <v>0</v>
      </c>
      <c r="F98" s="44">
        <v>1500000</v>
      </c>
      <c r="G98" s="49"/>
      <c r="H98" s="49"/>
      <c r="I98" s="49"/>
      <c r="J98" s="49"/>
      <c r="K98" s="49"/>
      <c r="L98" s="49"/>
      <c r="M98" s="154">
        <v>1420402.04</v>
      </c>
      <c r="N98" s="154">
        <v>0</v>
      </c>
      <c r="O98" s="154">
        <v>63521.03</v>
      </c>
      <c r="P98" s="154">
        <v>0</v>
      </c>
      <c r="Q98" s="154">
        <f t="shared" si="24"/>
        <v>63521.03</v>
      </c>
      <c r="R98" s="154">
        <f t="shared" si="25"/>
        <v>1483923.07</v>
      </c>
      <c r="S98" s="53">
        <v>1483923.07</v>
      </c>
      <c r="T98" s="44">
        <v>0</v>
      </c>
      <c r="U98" s="251">
        <v>16076.929999999935</v>
      </c>
      <c r="V98" s="168">
        <v>16076.929999999935</v>
      </c>
      <c r="W98" s="199">
        <v>16076.929999999935</v>
      </c>
      <c r="X98" s="57">
        <v>0</v>
      </c>
      <c r="Y98" s="57">
        <v>0</v>
      </c>
      <c r="Z98" s="57">
        <v>0</v>
      </c>
      <c r="AA98" s="57">
        <v>0</v>
      </c>
      <c r="AB98" s="57">
        <v>0</v>
      </c>
      <c r="AC98" s="57">
        <v>0</v>
      </c>
      <c r="AD98" s="57">
        <v>0</v>
      </c>
      <c r="AE98" s="57">
        <f>+'OSN PD'!Y103</f>
        <v>0</v>
      </c>
      <c r="AF98" s="57">
        <f>+'OSN PD'!Z103</f>
        <v>0</v>
      </c>
      <c r="AG98" s="57">
        <v>0</v>
      </c>
      <c r="AH98" s="57">
        <v>0</v>
      </c>
      <c r="AI98" s="57"/>
      <c r="AJ98" s="57">
        <f>+' INM'!AD103</f>
        <v>0</v>
      </c>
      <c r="AK98" s="57">
        <v>10000000</v>
      </c>
      <c r="AL98" s="57">
        <v>0</v>
      </c>
      <c r="AM98" s="57">
        <v>0</v>
      </c>
      <c r="AN98" s="57">
        <v>2000000</v>
      </c>
      <c r="AO98" s="61">
        <v>0</v>
      </c>
      <c r="AP98" s="57">
        <f t="shared" si="26"/>
        <v>12000000</v>
      </c>
      <c r="AQ98" s="61">
        <v>0</v>
      </c>
      <c r="AR98" s="61">
        <v>0</v>
      </c>
      <c r="AS98" s="61">
        <v>0</v>
      </c>
      <c r="AT98" s="61">
        <v>0</v>
      </c>
      <c r="AU98" s="61">
        <v>0</v>
      </c>
      <c r="AV98" s="61">
        <f t="shared" si="27"/>
        <v>0</v>
      </c>
      <c r="AW98" s="13"/>
      <c r="AX98" s="109">
        <v>0</v>
      </c>
      <c r="AY98" s="109">
        <v>0</v>
      </c>
      <c r="AZ98" s="67">
        <f t="shared" si="28"/>
        <v>0</v>
      </c>
      <c r="BA98"/>
      <c r="BB98"/>
      <c r="BC98"/>
    </row>
    <row r="99" spans="1:55">
      <c r="A99" s="24" t="s">
        <v>87</v>
      </c>
      <c r="B99" s="25" t="s">
        <v>993</v>
      </c>
      <c r="C99" s="44">
        <v>5000000</v>
      </c>
      <c r="D99" s="44"/>
      <c r="E99" s="44">
        <v>-1000000</v>
      </c>
      <c r="F99" s="44">
        <v>4000000</v>
      </c>
      <c r="G99" s="49"/>
      <c r="H99" s="49"/>
      <c r="I99" s="49"/>
      <c r="J99" s="49"/>
      <c r="K99" s="49"/>
      <c r="L99" s="49"/>
      <c r="M99" s="154">
        <v>533383.75</v>
      </c>
      <c r="N99" s="154">
        <v>2262098.63</v>
      </c>
      <c r="O99" s="154">
        <v>1125519.32</v>
      </c>
      <c r="P99" s="154">
        <v>0</v>
      </c>
      <c r="Q99" s="154">
        <f t="shared" si="24"/>
        <v>3387617.95</v>
      </c>
      <c r="R99" s="154">
        <f t="shared" si="25"/>
        <v>3921001.7</v>
      </c>
      <c r="S99" s="53">
        <v>3921001.7</v>
      </c>
      <c r="T99" s="44">
        <v>0</v>
      </c>
      <c r="U99" s="251">
        <v>78998.299999999814</v>
      </c>
      <c r="V99" s="168">
        <v>78998.299999999814</v>
      </c>
      <c r="W99" s="199">
        <v>78998.299999999814</v>
      </c>
      <c r="X99" s="57">
        <v>0</v>
      </c>
      <c r="Y99" s="57">
        <v>-1000000</v>
      </c>
      <c r="Z99" s="57">
        <v>0</v>
      </c>
      <c r="AA99" s="57">
        <v>0</v>
      </c>
      <c r="AB99" s="57">
        <v>0</v>
      </c>
      <c r="AC99" s="57">
        <v>0</v>
      </c>
      <c r="AD99" s="57">
        <v>0</v>
      </c>
      <c r="AE99" s="57">
        <f>+'OSN PD'!Y104</f>
        <v>0</v>
      </c>
      <c r="AF99" s="57">
        <f>+'OSN PD'!Z104</f>
        <v>0</v>
      </c>
      <c r="AG99" s="57">
        <v>0</v>
      </c>
      <c r="AH99" s="57">
        <v>0</v>
      </c>
      <c r="AI99" s="57"/>
      <c r="AJ99" s="57">
        <f>+' INM'!AD104</f>
        <v>0</v>
      </c>
      <c r="AK99" s="57"/>
      <c r="AL99" s="57">
        <v>0</v>
      </c>
      <c r="AM99" s="57">
        <v>0</v>
      </c>
      <c r="AN99" s="57">
        <v>-1000000</v>
      </c>
      <c r="AO99" s="61">
        <v>0</v>
      </c>
      <c r="AP99" s="57">
        <f t="shared" si="26"/>
        <v>-2000000</v>
      </c>
      <c r="AQ99" s="61">
        <v>0</v>
      </c>
      <c r="AR99" s="61">
        <v>0</v>
      </c>
      <c r="AS99" s="61">
        <v>0</v>
      </c>
      <c r="AT99" s="61">
        <v>0</v>
      </c>
      <c r="AU99" s="61">
        <v>0</v>
      </c>
      <c r="AV99" s="61">
        <f t="shared" si="27"/>
        <v>0</v>
      </c>
      <c r="AW99" s="13"/>
      <c r="AX99" s="109" t="e">
        <v>#REF!</v>
      </c>
      <c r="AY99" s="109">
        <v>0</v>
      </c>
      <c r="AZ99" s="67" t="e">
        <f t="shared" si="28"/>
        <v>#REF!</v>
      </c>
      <c r="BA99" s="1"/>
      <c r="BB99" s="1"/>
      <c r="BC99" s="1"/>
    </row>
    <row r="100" spans="1:55">
      <c r="A100" s="24" t="s">
        <v>88</v>
      </c>
      <c r="B100" s="25" t="s">
        <v>994</v>
      </c>
      <c r="C100" s="44">
        <v>0</v>
      </c>
      <c r="D100" s="44"/>
      <c r="E100" s="44">
        <v>0</v>
      </c>
      <c r="F100" s="44">
        <v>0</v>
      </c>
      <c r="G100" s="49"/>
      <c r="H100" s="49"/>
      <c r="I100" s="49"/>
      <c r="J100" s="49"/>
      <c r="K100" s="49"/>
      <c r="L100" s="49"/>
      <c r="M100" s="154">
        <v>0</v>
      </c>
      <c r="N100" s="154">
        <v>0</v>
      </c>
      <c r="O100" s="154">
        <v>0</v>
      </c>
      <c r="P100" s="154">
        <v>0</v>
      </c>
      <c r="Q100" s="154">
        <f t="shared" si="24"/>
        <v>0</v>
      </c>
      <c r="R100" s="154">
        <f t="shared" si="25"/>
        <v>0</v>
      </c>
      <c r="S100" s="53">
        <v>0</v>
      </c>
      <c r="T100" s="44">
        <v>0</v>
      </c>
      <c r="U100" s="251">
        <v>0</v>
      </c>
      <c r="V100" s="168">
        <v>0</v>
      </c>
      <c r="W100" s="199">
        <v>0</v>
      </c>
      <c r="X100" s="57">
        <v>0</v>
      </c>
      <c r="Y100" s="57">
        <v>0</v>
      </c>
      <c r="Z100" s="57">
        <v>0</v>
      </c>
      <c r="AA100" s="57">
        <v>0</v>
      </c>
      <c r="AB100" s="57">
        <v>0</v>
      </c>
      <c r="AC100" s="57">
        <v>0</v>
      </c>
      <c r="AD100" s="57">
        <v>0</v>
      </c>
      <c r="AE100" s="57">
        <f>+'OSN PD'!Y105</f>
        <v>0</v>
      </c>
      <c r="AF100" s="57">
        <f>+'OSN PD'!Z105</f>
        <v>0</v>
      </c>
      <c r="AG100" s="57">
        <v>0</v>
      </c>
      <c r="AH100" s="57">
        <v>0</v>
      </c>
      <c r="AI100" s="57"/>
      <c r="AJ100" s="57">
        <f>+' INM'!AD105</f>
        <v>0</v>
      </c>
      <c r="AK100" s="57"/>
      <c r="AL100" s="57">
        <v>0</v>
      </c>
      <c r="AM100" s="57">
        <v>0</v>
      </c>
      <c r="AN100" s="57"/>
      <c r="AO100" s="61">
        <v>0</v>
      </c>
      <c r="AP100" s="57">
        <f t="shared" si="26"/>
        <v>0</v>
      </c>
      <c r="AQ100" s="61">
        <v>0</v>
      </c>
      <c r="AR100" s="61">
        <v>0</v>
      </c>
      <c r="AS100" s="61">
        <v>0</v>
      </c>
      <c r="AT100" s="61">
        <v>0</v>
      </c>
      <c r="AU100" s="61">
        <v>0</v>
      </c>
      <c r="AV100" s="61">
        <f t="shared" si="27"/>
        <v>0</v>
      </c>
      <c r="AW100" s="13"/>
      <c r="AX100" s="109">
        <v>0</v>
      </c>
      <c r="AY100" s="109">
        <v>0</v>
      </c>
      <c r="AZ100" s="67">
        <f t="shared" si="28"/>
        <v>0</v>
      </c>
      <c r="BA100" s="1"/>
      <c r="BB100" s="1"/>
      <c r="BC100" s="1"/>
    </row>
    <row r="101" spans="1:55">
      <c r="A101" s="24" t="s">
        <v>89</v>
      </c>
      <c r="B101" s="27" t="s">
        <v>995</v>
      </c>
      <c r="C101" s="44">
        <v>2000000</v>
      </c>
      <c r="D101" s="44"/>
      <c r="E101" s="44">
        <v>0</v>
      </c>
      <c r="F101" s="44">
        <v>2000000</v>
      </c>
      <c r="G101" s="49"/>
      <c r="H101" s="49"/>
      <c r="I101" s="49"/>
      <c r="J101" s="49"/>
      <c r="K101" s="49"/>
      <c r="L101" s="49"/>
      <c r="M101" s="154">
        <v>1838510</v>
      </c>
      <c r="N101" s="154">
        <v>0</v>
      </c>
      <c r="O101" s="154">
        <v>0</v>
      </c>
      <c r="P101" s="154">
        <v>0</v>
      </c>
      <c r="Q101" s="154">
        <f t="shared" si="24"/>
        <v>0</v>
      </c>
      <c r="R101" s="154">
        <f t="shared" si="25"/>
        <v>1838510</v>
      </c>
      <c r="S101" s="53">
        <v>1838510</v>
      </c>
      <c r="T101" s="44">
        <v>0</v>
      </c>
      <c r="U101" s="251">
        <v>161490</v>
      </c>
      <c r="V101" s="168">
        <v>161490</v>
      </c>
      <c r="W101" s="199">
        <v>161490</v>
      </c>
      <c r="X101" s="57">
        <v>0</v>
      </c>
      <c r="Y101" s="57">
        <v>0</v>
      </c>
      <c r="Z101" s="57">
        <v>0</v>
      </c>
      <c r="AA101" s="57">
        <v>0</v>
      </c>
      <c r="AB101" s="57">
        <v>0</v>
      </c>
      <c r="AC101" s="57">
        <v>0</v>
      </c>
      <c r="AD101" s="57">
        <v>0</v>
      </c>
      <c r="AE101" s="57">
        <f>+'OSN PD'!Y106</f>
        <v>0</v>
      </c>
      <c r="AF101" s="57">
        <f>+'OSN PD'!Z106</f>
        <v>0</v>
      </c>
      <c r="AG101" s="57">
        <v>0</v>
      </c>
      <c r="AH101" s="57">
        <v>0</v>
      </c>
      <c r="AI101" s="57"/>
      <c r="AJ101" s="57">
        <f>+' INM'!AD106</f>
        <v>0</v>
      </c>
      <c r="AK101" s="57"/>
      <c r="AL101" s="57">
        <v>0</v>
      </c>
      <c r="AM101" s="57">
        <v>0</v>
      </c>
      <c r="AN101" s="57"/>
      <c r="AO101" s="61">
        <v>0</v>
      </c>
      <c r="AP101" s="57">
        <f t="shared" si="26"/>
        <v>0</v>
      </c>
      <c r="AQ101" s="61">
        <v>0</v>
      </c>
      <c r="AR101" s="61">
        <v>0</v>
      </c>
      <c r="AS101" s="61">
        <v>0</v>
      </c>
      <c r="AT101" s="61">
        <v>0</v>
      </c>
      <c r="AU101" s="61">
        <v>0</v>
      </c>
      <c r="AV101" s="61">
        <f t="shared" si="27"/>
        <v>0</v>
      </c>
      <c r="AW101" s="13"/>
      <c r="AX101" s="109" t="e">
        <v>#REF!</v>
      </c>
      <c r="AY101" s="109">
        <v>0</v>
      </c>
      <c r="AZ101" s="67" t="e">
        <f t="shared" si="28"/>
        <v>#REF!</v>
      </c>
    </row>
    <row r="102" spans="1:55">
      <c r="A102" s="24" t="s">
        <v>90</v>
      </c>
      <c r="B102" s="25" t="s">
        <v>996</v>
      </c>
      <c r="C102" s="44">
        <v>0</v>
      </c>
      <c r="D102" s="44"/>
      <c r="E102" s="44">
        <v>0</v>
      </c>
      <c r="F102" s="44">
        <v>0</v>
      </c>
      <c r="G102" s="49"/>
      <c r="H102" s="49"/>
      <c r="I102" s="49"/>
      <c r="J102" s="49"/>
      <c r="K102" s="49"/>
      <c r="L102" s="49"/>
      <c r="M102" s="154">
        <v>0</v>
      </c>
      <c r="N102" s="154">
        <v>0</v>
      </c>
      <c r="O102" s="154">
        <v>0</v>
      </c>
      <c r="P102" s="154">
        <v>0</v>
      </c>
      <c r="Q102" s="154">
        <f t="shared" si="24"/>
        <v>0</v>
      </c>
      <c r="R102" s="154">
        <f t="shared" si="25"/>
        <v>0</v>
      </c>
      <c r="S102" s="53">
        <v>0</v>
      </c>
      <c r="T102" s="44">
        <v>0</v>
      </c>
      <c r="U102" s="251">
        <v>0</v>
      </c>
      <c r="V102" s="168">
        <v>0</v>
      </c>
      <c r="W102" s="199">
        <v>0</v>
      </c>
      <c r="X102" s="57">
        <v>0</v>
      </c>
      <c r="Y102" s="57">
        <v>0</v>
      </c>
      <c r="Z102" s="57">
        <v>0</v>
      </c>
      <c r="AA102" s="57">
        <v>0</v>
      </c>
      <c r="AB102" s="57">
        <v>0</v>
      </c>
      <c r="AC102" s="57">
        <v>0</v>
      </c>
      <c r="AD102" s="57">
        <v>0</v>
      </c>
      <c r="AE102" s="57">
        <f>+'OSN PD'!Y107</f>
        <v>0</v>
      </c>
      <c r="AF102" s="57">
        <f>+'OSN PD'!Z107</f>
        <v>0</v>
      </c>
      <c r="AG102" s="57">
        <v>0</v>
      </c>
      <c r="AH102" s="57">
        <v>0</v>
      </c>
      <c r="AI102" s="57"/>
      <c r="AJ102" s="57">
        <f>+' INM'!AD107</f>
        <v>0</v>
      </c>
      <c r="AK102" s="57"/>
      <c r="AL102" s="57">
        <v>0</v>
      </c>
      <c r="AM102" s="57">
        <v>0</v>
      </c>
      <c r="AN102" s="56"/>
      <c r="AO102" s="61">
        <v>0</v>
      </c>
      <c r="AP102" s="57">
        <f t="shared" si="26"/>
        <v>0</v>
      </c>
      <c r="AQ102" s="61">
        <v>0</v>
      </c>
      <c r="AR102" s="61">
        <v>0</v>
      </c>
      <c r="AS102" s="61">
        <v>0</v>
      </c>
      <c r="AT102" s="61">
        <v>0</v>
      </c>
      <c r="AU102" s="61">
        <v>0</v>
      </c>
      <c r="AV102" s="61">
        <f t="shared" si="27"/>
        <v>0</v>
      </c>
      <c r="AW102" s="13"/>
      <c r="AX102" s="109">
        <v>0</v>
      </c>
      <c r="AY102" s="109">
        <v>0</v>
      </c>
      <c r="AZ102" s="67">
        <f t="shared" si="28"/>
        <v>0</v>
      </c>
      <c r="BA102" s="1"/>
      <c r="BB102" s="1"/>
      <c r="BC102" s="1"/>
    </row>
    <row r="103" spans="1:55">
      <c r="A103" s="24" t="s">
        <v>91</v>
      </c>
      <c r="B103" s="25" t="s">
        <v>997</v>
      </c>
      <c r="C103" s="44">
        <v>0</v>
      </c>
      <c r="D103" s="44"/>
      <c r="E103" s="44">
        <v>0</v>
      </c>
      <c r="F103" s="44">
        <v>0</v>
      </c>
      <c r="G103" s="49"/>
      <c r="H103" s="49"/>
      <c r="I103" s="49"/>
      <c r="J103" s="49"/>
      <c r="K103" s="49"/>
      <c r="L103" s="49"/>
      <c r="M103" s="154">
        <v>0</v>
      </c>
      <c r="N103" s="154">
        <v>0</v>
      </c>
      <c r="O103" s="154">
        <v>0</v>
      </c>
      <c r="P103" s="154">
        <v>0</v>
      </c>
      <c r="Q103" s="154">
        <f t="shared" si="24"/>
        <v>0</v>
      </c>
      <c r="R103" s="154">
        <f t="shared" si="25"/>
        <v>0</v>
      </c>
      <c r="S103" s="53">
        <v>0</v>
      </c>
      <c r="T103" s="44">
        <v>0</v>
      </c>
      <c r="U103" s="251">
        <v>0</v>
      </c>
      <c r="V103" s="168">
        <v>0</v>
      </c>
      <c r="W103" s="199">
        <v>0</v>
      </c>
      <c r="X103" s="57">
        <v>0</v>
      </c>
      <c r="Y103" s="57">
        <v>0</v>
      </c>
      <c r="Z103" s="57">
        <v>0</v>
      </c>
      <c r="AA103" s="57">
        <v>0</v>
      </c>
      <c r="AB103" s="57">
        <v>0</v>
      </c>
      <c r="AC103" s="57">
        <v>0</v>
      </c>
      <c r="AD103" s="57">
        <v>0</v>
      </c>
      <c r="AE103" s="57">
        <f>+'OSN PD'!Y108</f>
        <v>0</v>
      </c>
      <c r="AF103" s="57">
        <f>+'OSN PD'!Z108</f>
        <v>0</v>
      </c>
      <c r="AG103" s="57">
        <v>0</v>
      </c>
      <c r="AH103" s="57">
        <v>0</v>
      </c>
      <c r="AI103" s="57"/>
      <c r="AJ103" s="57">
        <f>+' INM'!AD108</f>
        <v>0</v>
      </c>
      <c r="AK103" s="57"/>
      <c r="AL103" s="57">
        <v>0</v>
      </c>
      <c r="AM103" s="57">
        <v>0</v>
      </c>
      <c r="AN103" s="56"/>
      <c r="AO103" s="61">
        <v>0</v>
      </c>
      <c r="AP103" s="57">
        <f t="shared" si="26"/>
        <v>0</v>
      </c>
      <c r="AQ103" s="61">
        <v>0</v>
      </c>
      <c r="AR103" s="61">
        <v>0</v>
      </c>
      <c r="AS103" s="61">
        <v>0</v>
      </c>
      <c r="AT103" s="61">
        <v>0</v>
      </c>
      <c r="AU103" s="61">
        <v>0</v>
      </c>
      <c r="AV103" s="61">
        <f t="shared" si="27"/>
        <v>0</v>
      </c>
      <c r="AW103" s="13"/>
      <c r="AX103" s="109">
        <v>0</v>
      </c>
      <c r="AY103" s="109">
        <v>0</v>
      </c>
      <c r="AZ103" s="67">
        <f t="shared" si="28"/>
        <v>0</v>
      </c>
      <c r="BA103" s="1"/>
      <c r="BB103" s="1"/>
      <c r="BC103" s="1"/>
    </row>
    <row r="104" spans="1:55">
      <c r="A104" s="24" t="s">
        <v>92</v>
      </c>
      <c r="B104" s="25" t="s">
        <v>998</v>
      </c>
      <c r="C104" s="44">
        <v>0</v>
      </c>
      <c r="D104" s="44"/>
      <c r="E104" s="44">
        <v>0</v>
      </c>
      <c r="F104" s="44">
        <v>0</v>
      </c>
      <c r="G104" s="49"/>
      <c r="H104" s="49"/>
      <c r="I104" s="49"/>
      <c r="J104" s="49"/>
      <c r="K104" s="49"/>
      <c r="L104" s="49"/>
      <c r="M104" s="154">
        <v>0</v>
      </c>
      <c r="N104" s="154">
        <v>0</v>
      </c>
      <c r="O104" s="154">
        <v>0</v>
      </c>
      <c r="P104" s="154">
        <v>0</v>
      </c>
      <c r="Q104" s="154">
        <f t="shared" si="24"/>
        <v>0</v>
      </c>
      <c r="R104" s="154">
        <f t="shared" si="25"/>
        <v>0</v>
      </c>
      <c r="S104" s="53">
        <v>0</v>
      </c>
      <c r="T104" s="44">
        <v>0</v>
      </c>
      <c r="U104" s="251">
        <v>0</v>
      </c>
      <c r="V104" s="168">
        <v>0</v>
      </c>
      <c r="W104" s="199">
        <v>0</v>
      </c>
      <c r="X104" s="57">
        <v>0</v>
      </c>
      <c r="Y104" s="57">
        <v>0</v>
      </c>
      <c r="Z104" s="57">
        <v>0</v>
      </c>
      <c r="AA104" s="57">
        <v>0</v>
      </c>
      <c r="AB104" s="57">
        <v>0</v>
      </c>
      <c r="AC104" s="57">
        <v>0</v>
      </c>
      <c r="AD104" s="57">
        <v>0</v>
      </c>
      <c r="AE104" s="57">
        <f>+'OSN PD'!Y109</f>
        <v>0</v>
      </c>
      <c r="AF104" s="57">
        <f>+'OSN PD'!Z109</f>
        <v>0</v>
      </c>
      <c r="AG104" s="57">
        <v>0</v>
      </c>
      <c r="AH104" s="57">
        <v>0</v>
      </c>
      <c r="AI104" s="57"/>
      <c r="AJ104" s="57">
        <f>+' INM'!AD109</f>
        <v>0</v>
      </c>
      <c r="AK104" s="57"/>
      <c r="AL104" s="57">
        <v>0</v>
      </c>
      <c r="AM104" s="57">
        <v>0</v>
      </c>
      <c r="AN104" s="57"/>
      <c r="AO104" s="61">
        <v>0</v>
      </c>
      <c r="AP104" s="57">
        <f t="shared" si="26"/>
        <v>0</v>
      </c>
      <c r="AQ104" s="61">
        <v>0</v>
      </c>
      <c r="AR104" s="61">
        <v>0</v>
      </c>
      <c r="AS104" s="61">
        <v>0</v>
      </c>
      <c r="AT104" s="61">
        <v>0</v>
      </c>
      <c r="AU104" s="61">
        <v>0</v>
      </c>
      <c r="AV104" s="61">
        <f t="shared" si="27"/>
        <v>0</v>
      </c>
      <c r="AW104" s="13"/>
      <c r="AX104" s="109" t="e">
        <v>#REF!</v>
      </c>
      <c r="AY104" s="109">
        <v>0</v>
      </c>
      <c r="AZ104" s="67" t="e">
        <f t="shared" si="28"/>
        <v>#REF!</v>
      </c>
    </row>
    <row r="105" spans="1:55">
      <c r="A105" s="24" t="s">
        <v>93</v>
      </c>
      <c r="B105" s="25" t="s">
        <v>999</v>
      </c>
      <c r="C105" s="44">
        <v>0</v>
      </c>
      <c r="D105" s="44"/>
      <c r="E105" s="44">
        <v>0</v>
      </c>
      <c r="F105" s="44">
        <v>0</v>
      </c>
      <c r="G105" s="49"/>
      <c r="H105" s="49"/>
      <c r="I105" s="49"/>
      <c r="J105" s="49"/>
      <c r="K105" s="49"/>
      <c r="L105" s="49"/>
      <c r="M105" s="154">
        <v>0</v>
      </c>
      <c r="N105" s="154">
        <v>0</v>
      </c>
      <c r="O105" s="154">
        <v>0</v>
      </c>
      <c r="P105" s="154">
        <v>0</v>
      </c>
      <c r="Q105" s="154">
        <f t="shared" si="24"/>
        <v>0</v>
      </c>
      <c r="R105" s="154">
        <f t="shared" si="25"/>
        <v>0</v>
      </c>
      <c r="S105" s="53">
        <v>0</v>
      </c>
      <c r="T105" s="44">
        <v>0</v>
      </c>
      <c r="U105" s="251">
        <v>0</v>
      </c>
      <c r="V105" s="168">
        <v>0</v>
      </c>
      <c r="W105" s="199">
        <v>0</v>
      </c>
      <c r="X105" s="57">
        <v>0</v>
      </c>
      <c r="Y105" s="57">
        <v>0</v>
      </c>
      <c r="Z105" s="57">
        <v>0</v>
      </c>
      <c r="AA105" s="57">
        <v>0</v>
      </c>
      <c r="AB105" s="57">
        <v>0</v>
      </c>
      <c r="AC105" s="57">
        <v>0</v>
      </c>
      <c r="AD105" s="57">
        <v>0</v>
      </c>
      <c r="AE105" s="57">
        <f>+'OSN PD'!Y110</f>
        <v>0</v>
      </c>
      <c r="AF105" s="57">
        <f>+'OSN PD'!Z110</f>
        <v>0</v>
      </c>
      <c r="AG105" s="57">
        <v>0</v>
      </c>
      <c r="AH105" s="57">
        <v>0</v>
      </c>
      <c r="AI105" s="57"/>
      <c r="AJ105" s="57">
        <f>+' INM'!AD110</f>
        <v>0</v>
      </c>
      <c r="AK105" s="57"/>
      <c r="AL105" s="57">
        <v>0</v>
      </c>
      <c r="AM105" s="57">
        <v>0</v>
      </c>
      <c r="AN105" s="57"/>
      <c r="AO105" s="61">
        <v>0</v>
      </c>
      <c r="AP105" s="57">
        <f t="shared" si="26"/>
        <v>0</v>
      </c>
      <c r="AQ105" s="61">
        <v>0</v>
      </c>
      <c r="AR105" s="61">
        <v>0</v>
      </c>
      <c r="AS105" s="61">
        <v>0</v>
      </c>
      <c r="AT105" s="61">
        <v>0</v>
      </c>
      <c r="AU105" s="61">
        <v>0</v>
      </c>
      <c r="AV105" s="61">
        <f t="shared" si="27"/>
        <v>0</v>
      </c>
      <c r="AW105" s="13"/>
      <c r="AX105" s="109" t="e">
        <v>#REF!</v>
      </c>
      <c r="AY105" s="109">
        <v>0</v>
      </c>
      <c r="AZ105" s="67" t="e">
        <f t="shared" si="28"/>
        <v>#REF!</v>
      </c>
    </row>
    <row r="106" spans="1:55">
      <c r="A106" s="24"/>
      <c r="B106" s="25"/>
      <c r="C106" s="44"/>
      <c r="D106" s="44"/>
      <c r="E106" s="44"/>
      <c r="F106" s="44"/>
      <c r="G106" s="49"/>
      <c r="H106" s="49"/>
      <c r="I106" s="49"/>
      <c r="J106" s="49"/>
      <c r="K106" s="49"/>
      <c r="L106" s="49"/>
      <c r="M106" s="154"/>
      <c r="N106" s="154"/>
      <c r="O106" s="154"/>
      <c r="P106" s="154"/>
      <c r="Q106" s="154"/>
      <c r="R106" s="154"/>
      <c r="S106" s="53"/>
      <c r="T106" s="44"/>
      <c r="U106" s="251"/>
      <c r="V106" s="168"/>
      <c r="W106" s="199"/>
      <c r="X106" s="57"/>
      <c r="Y106" s="57"/>
      <c r="Z106" s="57"/>
      <c r="AA106" s="57"/>
      <c r="AB106" s="57"/>
      <c r="AC106" s="57"/>
      <c r="AD106" s="57"/>
      <c r="AE106" s="57">
        <f>+'OSN PD'!Y111</f>
        <v>0</v>
      </c>
      <c r="AF106" s="57"/>
      <c r="AG106" s="57"/>
      <c r="AH106" s="57"/>
      <c r="AI106" s="57"/>
      <c r="AJ106" s="57"/>
      <c r="AK106" s="57"/>
      <c r="AL106" s="57"/>
      <c r="AM106" s="57"/>
      <c r="AN106" s="57"/>
      <c r="AO106" s="57"/>
      <c r="AP106" s="57"/>
      <c r="AQ106" s="61"/>
      <c r="AR106" s="61"/>
      <c r="AS106" s="61"/>
      <c r="AT106" s="61"/>
      <c r="AU106" s="61"/>
      <c r="AV106" s="61"/>
      <c r="AW106" s="13"/>
      <c r="AX106" s="67"/>
      <c r="AY106" s="67"/>
      <c r="AZ106" s="66"/>
    </row>
    <row r="107" spans="1:55" ht="13.5" customHeight="1">
      <c r="A107" s="20" t="s">
        <v>1000</v>
      </c>
      <c r="B107" s="26" t="s">
        <v>1001</v>
      </c>
      <c r="C107" s="43">
        <f>SUM(C109:C114)</f>
        <v>102004373</v>
      </c>
      <c r="D107" s="43">
        <f>SUM(D109:D112)</f>
        <v>0</v>
      </c>
      <c r="E107" s="43">
        <f>SUM(E109:E114)</f>
        <v>-8600000</v>
      </c>
      <c r="F107" s="43">
        <f>SUM(F109:F114)</f>
        <v>93404373</v>
      </c>
      <c r="G107" s="47">
        <f t="shared" ref="G107:L107" si="29">SUM(G109:G112)</f>
        <v>0</v>
      </c>
      <c r="H107" s="47">
        <f t="shared" si="29"/>
        <v>0</v>
      </c>
      <c r="I107" s="47">
        <f t="shared" si="29"/>
        <v>0</v>
      </c>
      <c r="J107" s="47">
        <f t="shared" si="29"/>
        <v>0</v>
      </c>
      <c r="K107" s="47">
        <f t="shared" si="29"/>
        <v>0</v>
      </c>
      <c r="L107" s="47">
        <f t="shared" si="29"/>
        <v>0</v>
      </c>
      <c r="M107" s="161">
        <f t="shared" ref="M107:R107" si="30">SUM(M109:M114)</f>
        <v>70594335.159999996</v>
      </c>
      <c r="N107" s="161" t="e">
        <f t="shared" si="30"/>
        <v>#REF!</v>
      </c>
      <c r="O107" s="161">
        <f t="shared" si="30"/>
        <v>452310.3</v>
      </c>
      <c r="P107" s="161">
        <f t="shared" si="30"/>
        <v>1364363.55</v>
      </c>
      <c r="Q107" s="161" t="e">
        <f t="shared" si="30"/>
        <v>#REF!</v>
      </c>
      <c r="R107" s="161" t="e">
        <f t="shared" si="30"/>
        <v>#REF!</v>
      </c>
      <c r="S107" s="51">
        <f>SUM(S109:S114)</f>
        <v>65922131.660000004</v>
      </c>
      <c r="T107" s="43"/>
      <c r="U107" s="161">
        <f>SUM(U109:U114)</f>
        <v>20430747.189999998</v>
      </c>
      <c r="V107" s="166">
        <f>SUM(V109:V114)</f>
        <v>27482241.339999996</v>
      </c>
      <c r="W107" s="43">
        <f>SUM(W109:W114)</f>
        <v>20430747.189999998</v>
      </c>
      <c r="X107" s="55">
        <f>SUM(X109:X112)</f>
        <v>0</v>
      </c>
      <c r="Y107" s="55">
        <f>SUM(Y109:Y112)</f>
        <v>1000000</v>
      </c>
      <c r="Z107" s="55">
        <f>SUM(Z109:Z114)</f>
        <v>0</v>
      </c>
      <c r="AA107" s="55">
        <f>SUM(AA109:AA112)</f>
        <v>0</v>
      </c>
      <c r="AB107" s="55">
        <f>SUM(AB109:AB112)</f>
        <v>0</v>
      </c>
      <c r="AC107" s="55">
        <f>SUM(AC109:AC112)</f>
        <v>0</v>
      </c>
      <c r="AD107" s="55">
        <f>SUM(AD109:AD114)</f>
        <v>0</v>
      </c>
      <c r="AE107" s="57">
        <f>+'OSN PD'!Y112</f>
        <v>0</v>
      </c>
      <c r="AF107" s="55">
        <f>SUM(AF109:AF114)</f>
        <v>0</v>
      </c>
      <c r="AG107" s="55">
        <f>SUM(AG109:AG114)</f>
        <v>0</v>
      </c>
      <c r="AH107" s="55">
        <f>SUM(AH109:AH114)</f>
        <v>0</v>
      </c>
      <c r="AI107" s="55"/>
      <c r="AJ107" s="55">
        <f>SUM(AJ109:AJ114)</f>
        <v>0</v>
      </c>
      <c r="AK107" s="55">
        <f>SUM(AK109:AK114)</f>
        <v>0</v>
      </c>
      <c r="AL107" s="55"/>
      <c r="AM107" s="55">
        <f>SUM(AM109:AM114)</f>
        <v>0</v>
      </c>
      <c r="AN107" s="55">
        <f>SUM(AN109:AN112)</f>
        <v>0</v>
      </c>
      <c r="AO107" s="55">
        <f>SUM(AO109:AO112)</f>
        <v>0</v>
      </c>
      <c r="AP107" s="55">
        <f>SUM(AP109:AP114)</f>
        <v>1000000</v>
      </c>
      <c r="AQ107" s="59">
        <f t="shared" ref="AQ107:AZ107" si="31">SUM(AQ109:AQ112)</f>
        <v>0</v>
      </c>
      <c r="AR107" s="59">
        <f t="shared" si="31"/>
        <v>0</v>
      </c>
      <c r="AS107" s="59">
        <f t="shared" si="31"/>
        <v>0</v>
      </c>
      <c r="AT107" s="59">
        <f t="shared" si="31"/>
        <v>0</v>
      </c>
      <c r="AU107" s="59">
        <f t="shared" si="31"/>
        <v>0</v>
      </c>
      <c r="AV107" s="59">
        <f t="shared" si="31"/>
        <v>0</v>
      </c>
      <c r="AW107" s="59">
        <f t="shared" si="31"/>
        <v>0</v>
      </c>
      <c r="AX107" s="65" t="e">
        <f t="shared" si="31"/>
        <v>#REF!</v>
      </c>
      <c r="AY107" s="65">
        <f t="shared" si="31"/>
        <v>0</v>
      </c>
      <c r="AZ107" s="65" t="e">
        <f t="shared" si="31"/>
        <v>#REF!</v>
      </c>
    </row>
    <row r="108" spans="1:55" ht="13.5" customHeight="1">
      <c r="A108" s="29"/>
      <c r="B108" s="23"/>
      <c r="C108" s="45"/>
      <c r="D108" s="45"/>
      <c r="E108" s="45"/>
      <c r="F108" s="45"/>
      <c r="G108" s="48"/>
      <c r="H108" s="48"/>
      <c r="I108" s="48"/>
      <c r="J108" s="48"/>
      <c r="K108" s="48"/>
      <c r="L108" s="48"/>
      <c r="M108" s="162"/>
      <c r="N108" s="162"/>
      <c r="O108" s="162"/>
      <c r="P108" s="162"/>
      <c r="Q108" s="162"/>
      <c r="R108" s="162"/>
      <c r="S108" s="52"/>
      <c r="T108" s="45"/>
      <c r="U108" s="162"/>
      <c r="V108" s="167"/>
      <c r="W108" s="45"/>
      <c r="X108" s="56"/>
      <c r="Y108" s="56"/>
      <c r="Z108" s="56"/>
      <c r="AA108" s="56"/>
      <c r="AB108" s="56"/>
      <c r="AC108" s="56"/>
      <c r="AD108" s="56"/>
      <c r="AE108" s="57">
        <f>+'OSN PD'!Y113</f>
        <v>0</v>
      </c>
      <c r="AF108" s="56"/>
      <c r="AG108" s="56"/>
      <c r="AH108" s="56"/>
      <c r="AI108" s="56"/>
      <c r="AJ108" s="56"/>
      <c r="AK108" s="56"/>
      <c r="AL108" s="56"/>
      <c r="AM108" s="56"/>
      <c r="AN108" s="56"/>
      <c r="AO108" s="56"/>
      <c r="AP108" s="56"/>
      <c r="AQ108" s="60"/>
      <c r="AR108" s="60"/>
      <c r="AS108" s="60"/>
      <c r="AT108" s="60"/>
      <c r="AU108" s="60"/>
      <c r="AV108" s="60"/>
      <c r="AW108" s="39"/>
      <c r="AX108" s="66"/>
      <c r="AY108" s="66"/>
      <c r="AZ108" s="66"/>
    </row>
    <row r="109" spans="1:55" ht="12.75" customHeight="1">
      <c r="A109" s="24" t="s">
        <v>94</v>
      </c>
      <c r="B109" s="27" t="s">
        <v>1002</v>
      </c>
      <c r="C109" s="44">
        <v>0</v>
      </c>
      <c r="D109" s="44"/>
      <c r="E109" s="44">
        <v>1000000</v>
      </c>
      <c r="F109" s="44">
        <v>1000000</v>
      </c>
      <c r="G109" s="49"/>
      <c r="H109" s="49"/>
      <c r="I109" s="49"/>
      <c r="J109" s="49"/>
      <c r="K109" s="49"/>
      <c r="L109" s="49"/>
      <c r="M109" s="154">
        <v>0</v>
      </c>
      <c r="N109" s="154">
        <v>0</v>
      </c>
      <c r="O109" s="154">
        <v>0</v>
      </c>
      <c r="P109" s="154">
        <v>1000000</v>
      </c>
      <c r="Q109" s="154">
        <f t="shared" ref="Q109:Q114" si="32">SUM(N109:P109)</f>
        <v>1000000</v>
      </c>
      <c r="R109" s="154">
        <f t="shared" ref="R109:R114" si="33">SUM(Q109,M109)</f>
        <v>1000000</v>
      </c>
      <c r="S109" s="53">
        <v>1000000</v>
      </c>
      <c r="T109" s="44">
        <v>0</v>
      </c>
      <c r="U109" s="251">
        <v>0</v>
      </c>
      <c r="V109" s="168">
        <v>0</v>
      </c>
      <c r="W109" s="199">
        <v>0</v>
      </c>
      <c r="X109" s="57">
        <v>0</v>
      </c>
      <c r="Y109" s="57">
        <v>1000000</v>
      </c>
      <c r="Z109" s="57">
        <v>0</v>
      </c>
      <c r="AA109" s="57">
        <v>0</v>
      </c>
      <c r="AB109" s="57">
        <v>0</v>
      </c>
      <c r="AC109" s="57">
        <v>0</v>
      </c>
      <c r="AD109" s="57">
        <v>0</v>
      </c>
      <c r="AE109" s="57">
        <f>+'OSN PD'!Y114</f>
        <v>0</v>
      </c>
      <c r="AF109" s="57">
        <f>+'OSN PD'!Z114</f>
        <v>0</v>
      </c>
      <c r="AG109" s="57">
        <v>0</v>
      </c>
      <c r="AH109" s="57">
        <v>0</v>
      </c>
      <c r="AI109" s="57"/>
      <c r="AJ109" s="57">
        <f>+'OSN PD'!AC114</f>
        <v>0</v>
      </c>
      <c r="AK109" s="57"/>
      <c r="AL109" s="57">
        <v>0</v>
      </c>
      <c r="AM109" s="57">
        <v>0</v>
      </c>
      <c r="AN109" s="57"/>
      <c r="AO109" s="61">
        <v>0</v>
      </c>
      <c r="AP109" s="57">
        <f t="shared" ref="AP109:AP114" si="34">SUM(X109:AN109)</f>
        <v>1000000</v>
      </c>
      <c r="AQ109" s="61">
        <v>0</v>
      </c>
      <c r="AR109" s="61">
        <v>0</v>
      </c>
      <c r="AS109" s="61">
        <v>0</v>
      </c>
      <c r="AT109" s="61">
        <v>0</v>
      </c>
      <c r="AU109" s="61">
        <v>0</v>
      </c>
      <c r="AV109" s="61">
        <f>+AQ109+AR109+AS109+AT109+AU109</f>
        <v>0</v>
      </c>
      <c r="AW109" s="13"/>
      <c r="AX109" s="109">
        <v>0</v>
      </c>
      <c r="AY109" s="109">
        <v>0</v>
      </c>
      <c r="AZ109" s="67">
        <f>SUM(AW109:AY109)</f>
        <v>0</v>
      </c>
    </row>
    <row r="110" spans="1:55" s="1" customFormat="1">
      <c r="A110" s="24" t="s">
        <v>96</v>
      </c>
      <c r="B110" s="25" t="s">
        <v>1008</v>
      </c>
      <c r="C110" s="44">
        <v>904373</v>
      </c>
      <c r="D110" s="44"/>
      <c r="E110" s="44">
        <v>0</v>
      </c>
      <c r="F110" s="44">
        <v>904373</v>
      </c>
      <c r="G110" s="49"/>
      <c r="H110" s="49"/>
      <c r="I110" s="49"/>
      <c r="J110" s="49"/>
      <c r="K110" s="49"/>
      <c r="L110" s="49"/>
      <c r="M110" s="154">
        <v>0</v>
      </c>
      <c r="N110" s="154">
        <v>0</v>
      </c>
      <c r="O110" s="154">
        <v>0</v>
      </c>
      <c r="P110" s="154">
        <v>115274.2</v>
      </c>
      <c r="Q110" s="154">
        <f t="shared" si="32"/>
        <v>115274.2</v>
      </c>
      <c r="R110" s="154">
        <f t="shared" si="33"/>
        <v>115274.2</v>
      </c>
      <c r="S110" s="53">
        <v>0</v>
      </c>
      <c r="T110" s="44">
        <v>0</v>
      </c>
      <c r="U110" s="251">
        <v>789098.8</v>
      </c>
      <c r="V110" s="168">
        <v>904373</v>
      </c>
      <c r="W110" s="199">
        <v>789098.8</v>
      </c>
      <c r="X110" s="57">
        <v>0</v>
      </c>
      <c r="Y110" s="57">
        <v>0</v>
      </c>
      <c r="Z110" s="57">
        <v>0</v>
      </c>
      <c r="AA110" s="57">
        <v>0</v>
      </c>
      <c r="AB110" s="57">
        <v>0</v>
      </c>
      <c r="AC110" s="57">
        <v>0</v>
      </c>
      <c r="AD110" s="57">
        <v>0</v>
      </c>
      <c r="AE110" s="57">
        <f>+'OSN PD'!Y118</f>
        <v>0</v>
      </c>
      <c r="AF110" s="57">
        <f>+'OSN PD'!Z118</f>
        <v>0</v>
      </c>
      <c r="AG110" s="57">
        <v>0</v>
      </c>
      <c r="AH110" s="57">
        <v>0</v>
      </c>
      <c r="AI110" s="57"/>
      <c r="AJ110" s="57">
        <f>+'OSN PD'!AC118</f>
        <v>0</v>
      </c>
      <c r="AK110" s="57">
        <v>0</v>
      </c>
      <c r="AL110" s="57">
        <v>0</v>
      </c>
      <c r="AM110" s="57">
        <v>0</v>
      </c>
      <c r="AN110" s="61"/>
      <c r="AO110" s="61">
        <v>0</v>
      </c>
      <c r="AP110" s="57">
        <f t="shared" si="34"/>
        <v>0</v>
      </c>
      <c r="AQ110" s="61">
        <v>0</v>
      </c>
      <c r="AR110" s="61">
        <v>0</v>
      </c>
      <c r="AS110" s="61">
        <v>0</v>
      </c>
      <c r="AT110" s="61">
        <v>0</v>
      </c>
      <c r="AU110" s="61">
        <v>0</v>
      </c>
      <c r="AV110" s="61">
        <f>+AQ110+AR110+AS110+AT110+AU110</f>
        <v>0</v>
      </c>
      <c r="AW110" s="13"/>
      <c r="AX110" s="109">
        <v>0</v>
      </c>
      <c r="AY110" s="109">
        <v>0</v>
      </c>
      <c r="AZ110" s="67">
        <f>SUM(AW110:AY110)</f>
        <v>0</v>
      </c>
      <c r="BA110"/>
      <c r="BB110"/>
      <c r="BC110"/>
    </row>
    <row r="111" spans="1:55" s="1" customFormat="1">
      <c r="A111" s="24" t="s">
        <v>98</v>
      </c>
      <c r="B111" s="25" t="s">
        <v>127</v>
      </c>
      <c r="C111" s="44">
        <v>84400000</v>
      </c>
      <c r="D111" s="44"/>
      <c r="E111" s="44">
        <v>-9600000</v>
      </c>
      <c r="F111" s="44">
        <v>74800000</v>
      </c>
      <c r="G111" s="49"/>
      <c r="H111" s="49"/>
      <c r="I111" s="49"/>
      <c r="J111" s="49"/>
      <c r="K111" s="49"/>
      <c r="L111" s="49"/>
      <c r="M111" s="154">
        <v>64922131.660000004</v>
      </c>
      <c r="N111" s="154" t="e">
        <v>#REF!</v>
      </c>
      <c r="O111" s="154">
        <v>0</v>
      </c>
      <c r="P111" s="154">
        <v>0</v>
      </c>
      <c r="Q111" s="154" t="e">
        <f t="shared" si="32"/>
        <v>#REF!</v>
      </c>
      <c r="R111" s="154" t="e">
        <f t="shared" si="33"/>
        <v>#REF!</v>
      </c>
      <c r="S111" s="53">
        <v>64922131.660000004</v>
      </c>
      <c r="T111" s="44">
        <v>0</v>
      </c>
      <c r="U111" s="251">
        <v>9877868.3399999961</v>
      </c>
      <c r="V111" s="168">
        <v>9877868.3399999961</v>
      </c>
      <c r="W111" s="199">
        <v>9877868.3399999961</v>
      </c>
      <c r="X111" s="57"/>
      <c r="Y111" s="57"/>
      <c r="Z111" s="57"/>
      <c r="AA111" s="57"/>
      <c r="AB111" s="57"/>
      <c r="AC111" s="57"/>
      <c r="AD111" s="57"/>
      <c r="AE111" s="57">
        <f>+'OSN PD'!Y119</f>
        <v>0</v>
      </c>
      <c r="AF111" s="57">
        <f>+'OSN PD'!Z119</f>
        <v>0</v>
      </c>
      <c r="AG111" s="57">
        <v>0</v>
      </c>
      <c r="AH111" s="57">
        <v>0</v>
      </c>
      <c r="AI111" s="57"/>
      <c r="AJ111" s="57">
        <f>+'OSN PD'!AC119</f>
        <v>0</v>
      </c>
      <c r="AK111" s="57"/>
      <c r="AL111" s="57">
        <v>0</v>
      </c>
      <c r="AM111" s="57">
        <v>0</v>
      </c>
      <c r="AN111" s="61"/>
      <c r="AO111" s="61">
        <v>0</v>
      </c>
      <c r="AP111" s="57">
        <f t="shared" si="34"/>
        <v>0</v>
      </c>
      <c r="AQ111" s="61"/>
      <c r="AR111" s="61"/>
      <c r="AS111" s="61"/>
      <c r="AT111" s="61"/>
      <c r="AU111" s="61"/>
      <c r="AV111" s="61"/>
      <c r="AW111" s="13"/>
      <c r="AX111" s="109"/>
      <c r="AY111" s="109"/>
      <c r="AZ111" s="67"/>
      <c r="BA111"/>
      <c r="BB111"/>
      <c r="BC111"/>
    </row>
    <row r="112" spans="1:55">
      <c r="A112" s="24" t="s">
        <v>97</v>
      </c>
      <c r="B112" s="25" t="s">
        <v>1009</v>
      </c>
      <c r="C112" s="44">
        <v>16700000</v>
      </c>
      <c r="D112" s="44"/>
      <c r="E112" s="44">
        <v>0</v>
      </c>
      <c r="F112" s="44">
        <v>16700000</v>
      </c>
      <c r="G112" s="49"/>
      <c r="H112" s="49"/>
      <c r="I112" s="49"/>
      <c r="J112" s="49"/>
      <c r="K112" s="49"/>
      <c r="L112" s="49"/>
      <c r="M112" s="154">
        <v>5672203.5</v>
      </c>
      <c r="N112" s="154">
        <v>0</v>
      </c>
      <c r="O112" s="154">
        <v>452310.3</v>
      </c>
      <c r="P112" s="154">
        <v>249089.35</v>
      </c>
      <c r="Q112" s="154">
        <f t="shared" si="32"/>
        <v>701399.65</v>
      </c>
      <c r="R112" s="154">
        <f t="shared" si="33"/>
        <v>6373603.1500000004</v>
      </c>
      <c r="S112" s="53">
        <v>0</v>
      </c>
      <c r="T112" s="44">
        <v>0</v>
      </c>
      <c r="U112" s="251">
        <v>9763780.0500000007</v>
      </c>
      <c r="V112" s="168">
        <v>16700000</v>
      </c>
      <c r="W112" s="199">
        <v>9763780.0500000007</v>
      </c>
      <c r="X112" s="57">
        <v>0</v>
      </c>
      <c r="Y112" s="57">
        <v>0</v>
      </c>
      <c r="Z112" s="57">
        <v>0</v>
      </c>
      <c r="AA112" s="57">
        <v>0</v>
      </c>
      <c r="AB112" s="57">
        <v>0</v>
      </c>
      <c r="AC112" s="57">
        <v>0</v>
      </c>
      <c r="AD112" s="57">
        <v>0</v>
      </c>
      <c r="AE112" s="57">
        <f>+'OSN PD'!Y120</f>
        <v>0</v>
      </c>
      <c r="AF112" s="57">
        <f>+'OSN PD'!Z120</f>
        <v>0</v>
      </c>
      <c r="AG112" s="57">
        <v>0</v>
      </c>
      <c r="AH112" s="57">
        <v>0</v>
      </c>
      <c r="AI112" s="57"/>
      <c r="AJ112" s="57">
        <f>+'OSN PD'!AC120</f>
        <v>0</v>
      </c>
      <c r="AK112" s="57"/>
      <c r="AL112" s="57">
        <v>0</v>
      </c>
      <c r="AM112" s="57">
        <v>0</v>
      </c>
      <c r="AN112" s="57"/>
      <c r="AO112" s="61">
        <v>0</v>
      </c>
      <c r="AP112" s="57">
        <f t="shared" si="34"/>
        <v>0</v>
      </c>
      <c r="AQ112" s="61">
        <v>0</v>
      </c>
      <c r="AR112" s="61">
        <v>0</v>
      </c>
      <c r="AS112" s="61">
        <v>0</v>
      </c>
      <c r="AT112" s="61">
        <v>0</v>
      </c>
      <c r="AU112" s="61">
        <v>0</v>
      </c>
      <c r="AV112" s="61">
        <f>+AQ112+AR112+AS112+AT112+AU112</f>
        <v>0</v>
      </c>
      <c r="AW112" s="13"/>
      <c r="AX112" s="109" t="e">
        <v>#REF!</v>
      </c>
      <c r="AY112" s="109">
        <v>0</v>
      </c>
      <c r="AZ112" s="67" t="e">
        <f>SUM(AW112:AY112)</f>
        <v>#REF!</v>
      </c>
    </row>
    <row r="113" spans="1:55">
      <c r="A113" s="24" t="s">
        <v>433</v>
      </c>
      <c r="B113" s="25" t="s">
        <v>1011</v>
      </c>
      <c r="C113" s="44">
        <v>0</v>
      </c>
      <c r="D113" s="44"/>
      <c r="E113" s="44">
        <v>0</v>
      </c>
      <c r="F113" s="44">
        <v>0</v>
      </c>
      <c r="G113" s="49"/>
      <c r="H113" s="49"/>
      <c r="I113" s="49"/>
      <c r="J113" s="49"/>
      <c r="K113" s="49"/>
      <c r="L113" s="49"/>
      <c r="M113" s="154">
        <v>0</v>
      </c>
      <c r="N113" s="154">
        <v>0</v>
      </c>
      <c r="O113" s="154">
        <v>0</v>
      </c>
      <c r="P113" s="154">
        <v>0</v>
      </c>
      <c r="Q113" s="154">
        <f t="shared" si="32"/>
        <v>0</v>
      </c>
      <c r="R113" s="154">
        <f t="shared" si="33"/>
        <v>0</v>
      </c>
      <c r="S113" s="53">
        <v>0</v>
      </c>
      <c r="T113" s="44">
        <v>0</v>
      </c>
      <c r="U113" s="251">
        <v>0</v>
      </c>
      <c r="V113" s="168">
        <v>0</v>
      </c>
      <c r="W113" s="199">
        <v>0</v>
      </c>
      <c r="X113" s="57">
        <v>0</v>
      </c>
      <c r="Y113" s="57">
        <v>0</v>
      </c>
      <c r="Z113" s="57">
        <v>0</v>
      </c>
      <c r="AA113" s="57">
        <v>0</v>
      </c>
      <c r="AB113" s="57">
        <v>0</v>
      </c>
      <c r="AC113" s="57">
        <v>0</v>
      </c>
      <c r="AD113" s="57">
        <v>0</v>
      </c>
      <c r="AE113" s="57">
        <f>+'OSN PD'!Y122</f>
        <v>0</v>
      </c>
      <c r="AF113" s="57">
        <f>+'OSN PD'!Z122</f>
        <v>0</v>
      </c>
      <c r="AG113" s="57">
        <v>0</v>
      </c>
      <c r="AH113" s="57">
        <v>0</v>
      </c>
      <c r="AI113" s="57"/>
      <c r="AJ113" s="57">
        <f>+'OSN PD'!AC122</f>
        <v>0</v>
      </c>
      <c r="AK113" s="57"/>
      <c r="AL113" s="57">
        <v>0</v>
      </c>
      <c r="AM113" s="57">
        <v>0</v>
      </c>
      <c r="AN113" s="57"/>
      <c r="AO113" s="61">
        <v>0</v>
      </c>
      <c r="AP113" s="57">
        <f t="shared" si="34"/>
        <v>0</v>
      </c>
      <c r="AQ113" s="61">
        <v>0</v>
      </c>
      <c r="AR113" s="61">
        <v>0</v>
      </c>
      <c r="AS113" s="61">
        <v>0</v>
      </c>
      <c r="AT113" s="61">
        <v>0</v>
      </c>
      <c r="AU113" s="61">
        <v>0</v>
      </c>
      <c r="AV113" s="61">
        <f>+AQ113+AR113+AS113+AT113+AU113</f>
        <v>0</v>
      </c>
      <c r="AW113" s="13"/>
      <c r="AX113" s="109" t="e">
        <v>#REF!</v>
      </c>
      <c r="AY113" s="109">
        <v>0</v>
      </c>
      <c r="AZ113" s="67" t="e">
        <f>SUM(AW113:AY113)</f>
        <v>#REF!</v>
      </c>
    </row>
    <row r="114" spans="1:55">
      <c r="A114" s="24" t="s">
        <v>1080</v>
      </c>
      <c r="B114" s="25" t="s">
        <v>1012</v>
      </c>
      <c r="C114" s="44">
        <v>0</v>
      </c>
      <c r="D114" s="44"/>
      <c r="E114" s="44">
        <v>0</v>
      </c>
      <c r="F114" s="44">
        <v>0</v>
      </c>
      <c r="G114" s="49"/>
      <c r="H114" s="49"/>
      <c r="I114" s="49"/>
      <c r="J114" s="49"/>
      <c r="K114" s="49"/>
      <c r="L114" s="49"/>
      <c r="M114" s="154">
        <v>0</v>
      </c>
      <c r="N114" s="154">
        <v>0</v>
      </c>
      <c r="O114" s="154">
        <v>0</v>
      </c>
      <c r="P114" s="154">
        <v>0</v>
      </c>
      <c r="Q114" s="154">
        <f t="shared" si="32"/>
        <v>0</v>
      </c>
      <c r="R114" s="154">
        <f t="shared" si="33"/>
        <v>0</v>
      </c>
      <c r="S114" s="53">
        <v>0</v>
      </c>
      <c r="T114" s="44">
        <v>0</v>
      </c>
      <c r="U114" s="251">
        <v>0</v>
      </c>
      <c r="V114" s="168">
        <v>0</v>
      </c>
      <c r="W114" s="199">
        <v>0</v>
      </c>
      <c r="X114" s="57">
        <v>0</v>
      </c>
      <c r="Y114" s="57">
        <v>0</v>
      </c>
      <c r="Z114" s="57">
        <v>0</v>
      </c>
      <c r="AA114" s="57">
        <v>0</v>
      </c>
      <c r="AB114" s="57">
        <v>0</v>
      </c>
      <c r="AC114" s="57">
        <v>0</v>
      </c>
      <c r="AD114" s="57">
        <v>0</v>
      </c>
      <c r="AE114" s="57">
        <f>+'OSN PD'!Y123</f>
        <v>0</v>
      </c>
      <c r="AF114" s="57">
        <f>+'OSN PD'!Z123</f>
        <v>0</v>
      </c>
      <c r="AG114" s="57">
        <v>0</v>
      </c>
      <c r="AH114" s="57">
        <v>0</v>
      </c>
      <c r="AI114" s="57"/>
      <c r="AJ114" s="57">
        <f>+'OSN PD'!AC123</f>
        <v>0</v>
      </c>
      <c r="AK114" s="57"/>
      <c r="AL114" s="57">
        <v>0</v>
      </c>
      <c r="AM114" s="57">
        <v>0</v>
      </c>
      <c r="AN114" s="57"/>
      <c r="AO114" s="61">
        <v>0</v>
      </c>
      <c r="AP114" s="57">
        <f t="shared" si="34"/>
        <v>0</v>
      </c>
      <c r="AQ114" s="61">
        <v>0</v>
      </c>
      <c r="AR114" s="61">
        <v>0</v>
      </c>
      <c r="AS114" s="61">
        <v>0</v>
      </c>
      <c r="AT114" s="61">
        <v>0</v>
      </c>
      <c r="AU114" s="61">
        <v>0</v>
      </c>
      <c r="AV114" s="61">
        <f>+AQ114+AR114+AS114+AT114+AU114</f>
        <v>0</v>
      </c>
      <c r="AW114" s="13"/>
      <c r="AX114" s="109"/>
      <c r="AY114" s="109"/>
      <c r="AZ114" s="67"/>
    </row>
    <row r="115" spans="1:55" s="1" customFormat="1">
      <c r="A115" s="24"/>
      <c r="B115" s="28"/>
      <c r="C115" s="44"/>
      <c r="D115" s="44"/>
      <c r="E115" s="44"/>
      <c r="F115" s="44"/>
      <c r="G115" s="49"/>
      <c r="H115" s="49"/>
      <c r="I115" s="49"/>
      <c r="J115" s="49"/>
      <c r="K115" s="49"/>
      <c r="L115" s="49"/>
      <c r="M115" s="154"/>
      <c r="N115" s="154"/>
      <c r="O115" s="154"/>
      <c r="P115" s="154"/>
      <c r="Q115" s="154"/>
      <c r="R115" s="154"/>
      <c r="S115" s="53"/>
      <c r="T115" s="44"/>
      <c r="U115" s="251"/>
      <c r="V115" s="168"/>
      <c r="W115" s="199"/>
      <c r="X115" s="57"/>
      <c r="Y115" s="57"/>
      <c r="Z115" s="57"/>
      <c r="AA115" s="57"/>
      <c r="AB115" s="57"/>
      <c r="AC115" s="57"/>
      <c r="AD115" s="57"/>
      <c r="AE115" s="57"/>
      <c r="AF115" s="57"/>
      <c r="AG115" s="57"/>
      <c r="AH115" s="57"/>
      <c r="AI115" s="57"/>
      <c r="AJ115" s="57"/>
      <c r="AK115" s="57"/>
      <c r="AL115" s="57"/>
      <c r="AM115" s="57"/>
      <c r="AP115" s="57"/>
      <c r="AQ115" s="61"/>
      <c r="AR115" s="61"/>
      <c r="AS115" s="61"/>
      <c r="AT115" s="61"/>
      <c r="AU115" s="61"/>
      <c r="AV115" s="61"/>
      <c r="AW115" s="13"/>
      <c r="AX115" s="67"/>
      <c r="AY115" s="67"/>
      <c r="AZ115" s="66"/>
      <c r="BA115"/>
      <c r="BB115"/>
      <c r="BC115"/>
    </row>
    <row r="116" spans="1:55">
      <c r="A116" s="20" t="s">
        <v>1016</v>
      </c>
      <c r="B116" s="26" t="s">
        <v>1017</v>
      </c>
      <c r="C116" s="43">
        <f t="shared" ref="C116:AZ116" si="35">SUM(C118)</f>
        <v>0</v>
      </c>
      <c r="D116" s="43">
        <f>SUM(D118)</f>
        <v>267909225.46000001</v>
      </c>
      <c r="E116" s="43">
        <f t="shared" si="35"/>
        <v>0</v>
      </c>
      <c r="F116" s="43">
        <f t="shared" si="35"/>
        <v>267909225.46000001</v>
      </c>
      <c r="G116" s="47">
        <f t="shared" si="35"/>
        <v>0</v>
      </c>
      <c r="H116" s="47">
        <f t="shared" si="35"/>
        <v>0</v>
      </c>
      <c r="I116" s="47">
        <f t="shared" si="35"/>
        <v>0</v>
      </c>
      <c r="J116" s="47">
        <f t="shared" si="35"/>
        <v>0</v>
      </c>
      <c r="K116" s="47">
        <f t="shared" si="35"/>
        <v>0</v>
      </c>
      <c r="L116" s="47">
        <f t="shared" si="35"/>
        <v>0</v>
      </c>
      <c r="M116" s="161">
        <f t="shared" si="35"/>
        <v>0</v>
      </c>
      <c r="N116" s="161">
        <f t="shared" si="35"/>
        <v>0</v>
      </c>
      <c r="O116" s="161">
        <f t="shared" si="35"/>
        <v>0</v>
      </c>
      <c r="P116" s="161">
        <f t="shared" si="35"/>
        <v>0</v>
      </c>
      <c r="Q116" s="161">
        <f t="shared" si="35"/>
        <v>0</v>
      </c>
      <c r="R116" s="161">
        <f t="shared" si="35"/>
        <v>0</v>
      </c>
      <c r="S116" s="51">
        <f t="shared" si="35"/>
        <v>0</v>
      </c>
      <c r="T116" s="43">
        <f t="shared" si="35"/>
        <v>0</v>
      </c>
      <c r="U116" s="161">
        <f t="shared" si="35"/>
        <v>0</v>
      </c>
      <c r="V116" s="166">
        <f t="shared" si="35"/>
        <v>0</v>
      </c>
      <c r="W116" s="43">
        <f t="shared" si="35"/>
        <v>0</v>
      </c>
      <c r="X116" s="55">
        <f t="shared" si="35"/>
        <v>0</v>
      </c>
      <c r="Y116" s="55">
        <f t="shared" si="35"/>
        <v>0</v>
      </c>
      <c r="Z116" s="55">
        <f t="shared" si="35"/>
        <v>0</v>
      </c>
      <c r="AA116" s="55">
        <f t="shared" si="35"/>
        <v>0</v>
      </c>
      <c r="AB116" s="55">
        <f t="shared" si="35"/>
        <v>0</v>
      </c>
      <c r="AC116" s="55">
        <f t="shared" si="35"/>
        <v>0</v>
      </c>
      <c r="AD116" s="55">
        <f t="shared" si="35"/>
        <v>0</v>
      </c>
      <c r="AE116" s="55">
        <f t="shared" si="35"/>
        <v>0</v>
      </c>
      <c r="AF116" s="55">
        <f t="shared" si="35"/>
        <v>0</v>
      </c>
      <c r="AG116" s="55">
        <f t="shared" si="35"/>
        <v>0</v>
      </c>
      <c r="AH116" s="55">
        <f t="shared" si="35"/>
        <v>0</v>
      </c>
      <c r="AI116" s="55"/>
      <c r="AJ116" s="55">
        <f t="shared" si="35"/>
        <v>0</v>
      </c>
      <c r="AK116" s="55">
        <f>SUM(AK118)</f>
        <v>0</v>
      </c>
      <c r="AL116" s="55"/>
      <c r="AM116" s="55">
        <f t="shared" si="35"/>
        <v>0</v>
      </c>
      <c r="AN116" s="55">
        <f t="shared" si="35"/>
        <v>0</v>
      </c>
      <c r="AO116" s="55">
        <f t="shared" si="35"/>
        <v>0</v>
      </c>
      <c r="AP116" s="55">
        <f t="shared" si="35"/>
        <v>0</v>
      </c>
      <c r="AQ116" s="59">
        <f t="shared" si="35"/>
        <v>0</v>
      </c>
      <c r="AR116" s="59">
        <f t="shared" si="35"/>
        <v>0</v>
      </c>
      <c r="AS116" s="59">
        <f t="shared" si="35"/>
        <v>0</v>
      </c>
      <c r="AT116" s="59">
        <f t="shared" si="35"/>
        <v>0</v>
      </c>
      <c r="AU116" s="59">
        <f t="shared" si="35"/>
        <v>0</v>
      </c>
      <c r="AV116" s="59">
        <f t="shared" si="35"/>
        <v>0</v>
      </c>
      <c r="AW116" s="59">
        <f t="shared" si="35"/>
        <v>0</v>
      </c>
      <c r="AX116" s="65">
        <f t="shared" si="35"/>
        <v>0</v>
      </c>
      <c r="AY116" s="65">
        <f t="shared" si="35"/>
        <v>0</v>
      </c>
      <c r="AZ116" s="65">
        <f t="shared" si="35"/>
        <v>0</v>
      </c>
    </row>
    <row r="117" spans="1:55">
      <c r="A117" s="24"/>
      <c r="B117" s="25"/>
      <c r="C117" s="44"/>
      <c r="D117" s="44"/>
      <c r="E117" s="45"/>
      <c r="F117" s="45"/>
      <c r="G117" s="48"/>
      <c r="H117" s="48"/>
      <c r="I117" s="48"/>
      <c r="J117" s="48"/>
      <c r="K117" s="48"/>
      <c r="L117" s="48"/>
      <c r="M117" s="162"/>
      <c r="N117" s="162"/>
      <c r="O117" s="162"/>
      <c r="P117" s="162"/>
      <c r="Q117" s="162"/>
      <c r="R117" s="162"/>
      <c r="S117" s="52"/>
      <c r="T117" s="45"/>
      <c r="U117" s="164"/>
      <c r="V117" s="170"/>
      <c r="W117" s="256"/>
      <c r="X117" s="56"/>
      <c r="Y117" s="56"/>
      <c r="Z117" s="56"/>
      <c r="AA117" s="56"/>
      <c r="AB117" s="56"/>
      <c r="AC117" s="56"/>
      <c r="AD117" s="56"/>
      <c r="AE117" s="56"/>
      <c r="AF117" s="56"/>
      <c r="AG117" s="56"/>
      <c r="AH117" s="56"/>
      <c r="AI117" s="56"/>
      <c r="AJ117" s="56"/>
      <c r="AK117" s="56"/>
      <c r="AL117" s="56"/>
      <c r="AM117" s="56"/>
      <c r="AN117" s="56"/>
      <c r="AO117" s="56"/>
      <c r="AP117" s="56"/>
      <c r="AQ117" s="60"/>
      <c r="AR117" s="60"/>
      <c r="AS117" s="60"/>
      <c r="AT117" s="60"/>
      <c r="AU117" s="60"/>
      <c r="AV117" s="60"/>
      <c r="AW117" s="6"/>
      <c r="AX117" s="66"/>
      <c r="AY117" s="66"/>
      <c r="AZ117" s="66"/>
      <c r="BA117" s="1"/>
      <c r="BB117" s="1"/>
      <c r="BC117" s="1"/>
    </row>
    <row r="118" spans="1:55" s="1" customFormat="1">
      <c r="A118" s="24" t="s">
        <v>101</v>
      </c>
      <c r="B118" s="25" t="s">
        <v>1018</v>
      </c>
      <c r="C118" s="44">
        <v>0</v>
      </c>
      <c r="D118" s="44">
        <v>267909225.46000001</v>
      </c>
      <c r="E118" s="44">
        <v>0</v>
      </c>
      <c r="F118" s="44">
        <v>267909225.46000001</v>
      </c>
      <c r="G118" s="49"/>
      <c r="H118" s="49"/>
      <c r="I118" s="49"/>
      <c r="J118" s="49"/>
      <c r="K118" s="49"/>
      <c r="L118" s="49"/>
      <c r="M118" s="154">
        <v>0</v>
      </c>
      <c r="N118" s="154">
        <v>0</v>
      </c>
      <c r="O118" s="154">
        <v>0</v>
      </c>
      <c r="P118" s="154">
        <v>0</v>
      </c>
      <c r="Q118" s="154">
        <f>SUM(N118:P118)</f>
        <v>0</v>
      </c>
      <c r="R118" s="154">
        <f>SUM(Q118,M118)</f>
        <v>0</v>
      </c>
      <c r="S118" s="53">
        <v>0</v>
      </c>
      <c r="T118" s="44">
        <v>0</v>
      </c>
      <c r="U118" s="251">
        <v>0</v>
      </c>
      <c r="V118" s="168">
        <v>0</v>
      </c>
      <c r="W118" s="199">
        <v>0</v>
      </c>
      <c r="X118" s="57">
        <v>0</v>
      </c>
      <c r="Y118" s="57">
        <v>0</v>
      </c>
      <c r="Z118" s="57">
        <v>0</v>
      </c>
      <c r="AA118" s="57">
        <v>0</v>
      </c>
      <c r="AB118" s="57">
        <v>0</v>
      </c>
      <c r="AC118" s="57">
        <v>0</v>
      </c>
      <c r="AD118" s="57">
        <v>0</v>
      </c>
      <c r="AE118" s="57">
        <f>+'OSN PD'!Y131</f>
        <v>0</v>
      </c>
      <c r="AF118" s="57">
        <f>+'OSN PD'!Z131</f>
        <v>0</v>
      </c>
      <c r="AG118" s="57">
        <v>0</v>
      </c>
      <c r="AH118" s="57">
        <v>0</v>
      </c>
      <c r="AI118" s="57"/>
      <c r="AJ118" s="57">
        <f>+'OSN PD'!AC131</f>
        <v>0</v>
      </c>
      <c r="AK118" s="57">
        <f>+'OSN PD'!AC131</f>
        <v>0</v>
      </c>
      <c r="AL118" s="57">
        <v>0</v>
      </c>
      <c r="AM118" s="57">
        <v>0</v>
      </c>
      <c r="AN118" s="57"/>
      <c r="AO118" s="61">
        <v>0</v>
      </c>
      <c r="AP118" s="57">
        <f>SUM(X118:AN118)</f>
        <v>0</v>
      </c>
      <c r="AQ118" s="61">
        <v>0</v>
      </c>
      <c r="AR118" s="61">
        <v>0</v>
      </c>
      <c r="AS118" s="61">
        <v>0</v>
      </c>
      <c r="AT118" s="61">
        <v>0</v>
      </c>
      <c r="AU118" s="61">
        <v>0</v>
      </c>
      <c r="AV118" s="61">
        <f>+AQ118+AR118+AS118+AT118+AU118</f>
        <v>0</v>
      </c>
      <c r="AW118" s="13"/>
      <c r="AX118" s="109">
        <v>0</v>
      </c>
      <c r="AY118" s="109">
        <v>0</v>
      </c>
      <c r="AZ118" s="67">
        <f>SUM(AW118:AY118)</f>
        <v>0</v>
      </c>
      <c r="BA118"/>
      <c r="BB118"/>
      <c r="BC118"/>
    </row>
    <row r="119" spans="1:55">
      <c r="A119" s="24"/>
      <c r="B119" s="25"/>
      <c r="C119" s="44"/>
      <c r="D119" s="44"/>
      <c r="E119" s="45"/>
      <c r="F119" s="45"/>
      <c r="G119" s="48"/>
      <c r="H119" s="48"/>
      <c r="I119" s="48"/>
      <c r="J119" s="48"/>
      <c r="K119" s="48"/>
      <c r="L119" s="48"/>
      <c r="M119" s="162"/>
      <c r="N119" s="162"/>
      <c r="O119" s="162"/>
      <c r="P119" s="162"/>
      <c r="Q119" s="162"/>
      <c r="R119" s="162"/>
      <c r="S119" s="52"/>
      <c r="T119" s="45"/>
      <c r="U119" s="164"/>
      <c r="V119" s="170"/>
      <c r="W119" s="256"/>
      <c r="X119" s="56"/>
      <c r="Y119" s="56"/>
      <c r="Z119" s="56"/>
      <c r="AA119" s="56"/>
      <c r="AB119" s="56"/>
      <c r="AC119" s="56"/>
      <c r="AD119" s="56"/>
      <c r="AE119" s="56"/>
      <c r="AF119" s="56"/>
      <c r="AG119" s="56"/>
      <c r="AH119" s="56"/>
      <c r="AI119" s="56"/>
      <c r="AJ119" s="56"/>
      <c r="AK119" s="56"/>
      <c r="AL119" s="56"/>
      <c r="AM119" s="56"/>
      <c r="AN119" s="56"/>
      <c r="AO119" s="56"/>
      <c r="AP119" s="56"/>
      <c r="AQ119" s="60"/>
      <c r="AR119" s="60"/>
      <c r="AS119" s="60"/>
      <c r="AT119" s="60"/>
      <c r="AU119" s="60"/>
      <c r="AV119" s="60"/>
      <c r="AW119" s="6"/>
      <c r="AX119" s="66"/>
      <c r="AY119" s="66"/>
      <c r="AZ119" s="66"/>
      <c r="BA119" s="1"/>
      <c r="BB119" s="1"/>
      <c r="BC119" s="1"/>
    </row>
    <row r="120" spans="1:55">
      <c r="A120" s="30" t="s">
        <v>1019</v>
      </c>
      <c r="B120" s="30"/>
      <c r="C120" s="43" t="e">
        <f t="shared" ref="C120:AV120" si="36">C116+C107+C93+C89+C66+C27+C10</f>
        <v>#REF!</v>
      </c>
      <c r="D120" s="43">
        <f>D116+D107+D93+D89+D66+D27+D10</f>
        <v>267909225.46000001</v>
      </c>
      <c r="E120" s="43">
        <f t="shared" si="36"/>
        <v>-79616253.099999994</v>
      </c>
      <c r="F120" s="153" t="e">
        <f t="shared" si="36"/>
        <v>#REF!</v>
      </c>
      <c r="G120" s="47">
        <f t="shared" si="36"/>
        <v>0</v>
      </c>
      <c r="H120" s="47">
        <f t="shared" si="36"/>
        <v>0</v>
      </c>
      <c r="I120" s="47">
        <f t="shared" si="36"/>
        <v>0</v>
      </c>
      <c r="J120" s="47">
        <f t="shared" si="36"/>
        <v>0</v>
      </c>
      <c r="K120" s="47">
        <f t="shared" si="36"/>
        <v>0</v>
      </c>
      <c r="L120" s="47">
        <f t="shared" si="36"/>
        <v>0</v>
      </c>
      <c r="M120" s="161">
        <f t="shared" si="36"/>
        <v>1040653309.8999999</v>
      </c>
      <c r="N120" s="161" t="e">
        <f t="shared" si="36"/>
        <v>#REF!</v>
      </c>
      <c r="O120" s="161">
        <f t="shared" si="36"/>
        <v>135794644.44999999</v>
      </c>
      <c r="P120" s="161">
        <f t="shared" si="36"/>
        <v>202125927.09</v>
      </c>
      <c r="Q120" s="161" t="e">
        <f t="shared" si="36"/>
        <v>#REF!</v>
      </c>
      <c r="R120" s="161" t="e">
        <f t="shared" si="36"/>
        <v>#REF!</v>
      </c>
      <c r="S120" s="51">
        <f t="shared" si="36"/>
        <v>278359095.82000005</v>
      </c>
      <c r="T120" s="43">
        <f t="shared" si="36"/>
        <v>-5005293.2699999968</v>
      </c>
      <c r="U120" s="161" t="e">
        <f t="shared" si="36"/>
        <v>#REF!</v>
      </c>
      <c r="V120" s="166" t="e">
        <f t="shared" si="36"/>
        <v>#REF!</v>
      </c>
      <c r="W120" s="43" t="e">
        <f t="shared" si="36"/>
        <v>#REF!</v>
      </c>
      <c r="X120" s="55">
        <f t="shared" si="36"/>
        <v>-17282564</v>
      </c>
      <c r="Y120" s="55">
        <f t="shared" si="36"/>
        <v>-177630</v>
      </c>
      <c r="Z120" s="55" t="e">
        <f t="shared" si="36"/>
        <v>#REF!</v>
      </c>
      <c r="AA120" s="55" t="e">
        <f t="shared" si="36"/>
        <v>#REF!</v>
      </c>
      <c r="AB120" s="55">
        <f t="shared" si="36"/>
        <v>-30960000</v>
      </c>
      <c r="AC120" s="55">
        <f t="shared" si="36"/>
        <v>-14323904.099999994</v>
      </c>
      <c r="AD120" s="55">
        <f t="shared" si="36"/>
        <v>-18595144</v>
      </c>
      <c r="AE120" s="55">
        <f t="shared" si="36"/>
        <v>0</v>
      </c>
      <c r="AF120" s="55">
        <f t="shared" si="36"/>
        <v>0</v>
      </c>
      <c r="AG120" s="55">
        <f t="shared" si="36"/>
        <v>0</v>
      </c>
      <c r="AH120" s="55">
        <f t="shared" si="36"/>
        <v>0</v>
      </c>
      <c r="AI120" s="55"/>
      <c r="AJ120" s="55">
        <f t="shared" si="36"/>
        <v>0</v>
      </c>
      <c r="AK120" s="55">
        <f>AK116+AK107+AK93+AK89+AK66+AK27+AK10</f>
        <v>0</v>
      </c>
      <c r="AL120" s="55">
        <f>AL116+AL107+AL93+AL89+AL66+AL27+AL10</f>
        <v>0</v>
      </c>
      <c r="AM120" s="55" t="e">
        <f t="shared" si="36"/>
        <v>#REF!</v>
      </c>
      <c r="AN120" s="55">
        <f t="shared" si="36"/>
        <v>0</v>
      </c>
      <c r="AO120" s="55">
        <f t="shared" si="36"/>
        <v>0</v>
      </c>
      <c r="AP120" s="55" t="e">
        <f t="shared" si="36"/>
        <v>#REF!</v>
      </c>
      <c r="AQ120" s="59">
        <f t="shared" si="36"/>
        <v>0</v>
      </c>
      <c r="AR120" s="59">
        <f t="shared" si="36"/>
        <v>0</v>
      </c>
      <c r="AS120" s="59">
        <f t="shared" si="36"/>
        <v>0</v>
      </c>
      <c r="AT120" s="59">
        <f t="shared" si="36"/>
        <v>0</v>
      </c>
      <c r="AU120" s="59">
        <f t="shared" si="36"/>
        <v>0</v>
      </c>
      <c r="AV120" s="59">
        <f t="shared" si="36"/>
        <v>0</v>
      </c>
      <c r="AW120" s="33">
        <f>SUM(AW11:AW119)</f>
        <v>0</v>
      </c>
      <c r="AX120" s="65" t="e">
        <f>AX116+AX107+AX93+AX89+AX66+AX27+AX10</f>
        <v>#REF!</v>
      </c>
      <c r="AY120" s="65" t="e">
        <f>AY116+AY107+AY93+AY89+AY66+AY27+AY10</f>
        <v>#REF!</v>
      </c>
      <c r="AZ120" s="65" t="e">
        <f>AZ116+AZ107+AZ93+AZ89+AZ66+AZ27+AZ10</f>
        <v>#REF!</v>
      </c>
    </row>
    <row r="121" spans="1:55">
      <c r="D121" s="3"/>
      <c r="E121" s="3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15"/>
      <c r="V121" s="15"/>
      <c r="W121" s="15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P121" s="2"/>
      <c r="AQ121" s="2"/>
      <c r="AR121" s="2"/>
      <c r="AS121" s="2"/>
      <c r="AT121" s="2"/>
      <c r="AU121" s="2"/>
      <c r="AV121" s="2"/>
      <c r="AW121" s="2"/>
      <c r="AY121" s="2"/>
      <c r="AZ121" s="3"/>
    </row>
    <row r="122" spans="1:55"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6"/>
      <c r="V122" s="6"/>
      <c r="W122" s="6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2"/>
      <c r="AO122" s="2"/>
      <c r="AP122" s="3"/>
      <c r="AQ122" s="3"/>
      <c r="AR122" s="3"/>
      <c r="AS122" s="3"/>
      <c r="AT122" s="3"/>
      <c r="AU122" s="3"/>
      <c r="AV122" s="3"/>
      <c r="AW122" s="3"/>
      <c r="AX122" s="3"/>
      <c r="AY122" s="3"/>
      <c r="AZ122" s="3"/>
      <c r="BA122" s="1"/>
      <c r="BB122" s="1"/>
      <c r="BC122" s="1"/>
    </row>
    <row r="123" spans="1:55">
      <c r="D123" s="3"/>
      <c r="E123" s="3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3"/>
      <c r="AO123" s="3"/>
      <c r="AP123" s="2"/>
      <c r="AQ123" s="2"/>
      <c r="AR123" s="2"/>
      <c r="AS123" s="2"/>
      <c r="AT123" s="2"/>
      <c r="AU123" s="2"/>
      <c r="AV123" s="2"/>
      <c r="AW123" s="2"/>
      <c r="AY123" s="2"/>
      <c r="AZ123" s="3"/>
    </row>
    <row r="124" spans="1:55">
      <c r="C124" s="2"/>
      <c r="D124" s="3"/>
      <c r="E124" s="3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Y124" s="2"/>
      <c r="AZ124" s="3"/>
    </row>
    <row r="125" spans="1:55"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10"/>
      <c r="V125" s="10"/>
      <c r="W125" s="10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3"/>
      <c r="AW125" s="3"/>
      <c r="AX125" s="3"/>
      <c r="AY125" s="3"/>
      <c r="AZ125" s="3"/>
      <c r="BA125" s="1"/>
      <c r="BB125" s="1"/>
      <c r="BC125" s="1"/>
    </row>
    <row r="126" spans="1:55">
      <c r="E126" s="2"/>
      <c r="Z126" s="2"/>
      <c r="AW126" s="2"/>
      <c r="AY126" s="2"/>
    </row>
    <row r="127" spans="1:55">
      <c r="X127" s="3"/>
      <c r="AW127" s="2"/>
      <c r="AY127" s="2"/>
    </row>
    <row r="128" spans="1:55">
      <c r="E128" s="2"/>
      <c r="F128" s="2"/>
      <c r="AW128" s="2"/>
      <c r="AY128" s="2"/>
    </row>
    <row r="129" spans="5:51">
      <c r="E129" s="2"/>
      <c r="X129" s="2"/>
      <c r="AW129" s="2"/>
      <c r="AY129" s="2"/>
    </row>
    <row r="130" spans="5:51">
      <c r="AW130" s="2"/>
      <c r="AY130" s="2"/>
    </row>
    <row r="131" spans="5:51">
      <c r="E131" s="2"/>
      <c r="AW131" s="2"/>
      <c r="AY131" s="2"/>
    </row>
    <row r="132" spans="5:51">
      <c r="AW132" s="2"/>
      <c r="AY132" s="2"/>
    </row>
    <row r="133" spans="5:51">
      <c r="AW133" s="2"/>
      <c r="AY133" s="2"/>
    </row>
    <row r="134" spans="5:51">
      <c r="AW134" s="2"/>
      <c r="AY134" s="2"/>
    </row>
    <row r="135" spans="5:51">
      <c r="AW135" s="2"/>
      <c r="AY135" s="2"/>
    </row>
    <row r="136" spans="5:51">
      <c r="AW136" s="2"/>
      <c r="AY136" s="2"/>
    </row>
    <row r="137" spans="5:51">
      <c r="AW137" s="2"/>
      <c r="AY137" s="2"/>
    </row>
    <row r="138" spans="5:51">
      <c r="AW138" s="2"/>
      <c r="AY138" s="2"/>
    </row>
    <row r="139" spans="5:51">
      <c r="AW139" s="2"/>
      <c r="AY139" s="2"/>
    </row>
    <row r="140" spans="5:51">
      <c r="AW140" s="2"/>
      <c r="AY140" s="2"/>
    </row>
    <row r="141" spans="5:51">
      <c r="AW141" s="2"/>
      <c r="AY141" s="2"/>
    </row>
    <row r="142" spans="5:51">
      <c r="AW142" s="2"/>
      <c r="AY142" s="2"/>
    </row>
    <row r="143" spans="5:51">
      <c r="AW143" s="2"/>
      <c r="AY143" s="2"/>
    </row>
    <row r="144" spans="5:51">
      <c r="AW144" s="2"/>
      <c r="AY144" s="2"/>
    </row>
    <row r="145" spans="49:51">
      <c r="AW145" s="2"/>
      <c r="AY145" s="2"/>
    </row>
    <row r="146" spans="49:51">
      <c r="AW146" s="2"/>
      <c r="AY146" s="2"/>
    </row>
    <row r="147" spans="49:51">
      <c r="AW147" s="2"/>
      <c r="AY147" s="2"/>
    </row>
    <row r="148" spans="49:51">
      <c r="AW148" s="2"/>
      <c r="AY148" s="2"/>
    </row>
    <row r="149" spans="49:51">
      <c r="AW149" s="2"/>
      <c r="AY149" s="2"/>
    </row>
    <row r="150" spans="49:51">
      <c r="AW150" s="2"/>
      <c r="AY150" s="2"/>
    </row>
    <row r="151" spans="49:51">
      <c r="AW151" s="2"/>
      <c r="AY151" s="2"/>
    </row>
    <row r="152" spans="49:51">
      <c r="AW152" s="2"/>
      <c r="AY152" s="2"/>
    </row>
    <row r="153" spans="49:51">
      <c r="AW153" s="2"/>
      <c r="AY153" s="2"/>
    </row>
    <row r="154" spans="49:51">
      <c r="AW154" s="2"/>
      <c r="AY154" s="2"/>
    </row>
    <row r="155" spans="49:51">
      <c r="AW155" s="2"/>
      <c r="AY155" s="2"/>
    </row>
    <row r="156" spans="49:51">
      <c r="AW156" s="2"/>
      <c r="AY156" s="2"/>
    </row>
    <row r="157" spans="49:51">
      <c r="AW157" s="2"/>
      <c r="AY157" s="2"/>
    </row>
    <row r="158" spans="49:51">
      <c r="AW158" s="2"/>
      <c r="AY158" s="2"/>
    </row>
    <row r="159" spans="49:51">
      <c r="AW159" s="2"/>
      <c r="AY159" s="2"/>
    </row>
    <row r="160" spans="49:51">
      <c r="AW160" s="2"/>
      <c r="AY160" s="2"/>
    </row>
    <row r="161" spans="49:51">
      <c r="AW161" s="2"/>
      <c r="AY161" s="2"/>
    </row>
    <row r="162" spans="49:51">
      <c r="AW162" s="2"/>
      <c r="AY162" s="2"/>
    </row>
    <row r="163" spans="49:51">
      <c r="AW163" s="2"/>
      <c r="AY163" s="2"/>
    </row>
    <row r="164" spans="49:51">
      <c r="AW164" s="2"/>
      <c r="AY164" s="2"/>
    </row>
    <row r="165" spans="49:51">
      <c r="AW165" s="2"/>
      <c r="AY165" s="2"/>
    </row>
    <row r="166" spans="49:51">
      <c r="AW166" s="2"/>
    </row>
    <row r="167" spans="49:51">
      <c r="AW167" s="2"/>
    </row>
    <row r="168" spans="49:51">
      <c r="AW168" s="2"/>
    </row>
    <row r="169" spans="49:51">
      <c r="AW169" s="2"/>
    </row>
    <row r="170" spans="49:51">
      <c r="AW170" s="2"/>
    </row>
    <row r="171" spans="49:51">
      <c r="AW171" s="2"/>
    </row>
    <row r="172" spans="49:51">
      <c r="AW172" s="2"/>
    </row>
    <row r="173" spans="49:51">
      <c r="AW173" s="2"/>
    </row>
    <row r="174" spans="49:51">
      <c r="AW174" s="2"/>
    </row>
    <row r="175" spans="49:51">
      <c r="AW175" s="2"/>
    </row>
    <row r="176" spans="49:51">
      <c r="AW176" s="2"/>
    </row>
    <row r="177" spans="49:49">
      <c r="AW177" s="2"/>
    </row>
    <row r="178" spans="49:49">
      <c r="AW178" s="2"/>
    </row>
    <row r="179" spans="49:49">
      <c r="AW179" s="2"/>
    </row>
    <row r="180" spans="49:49">
      <c r="AW180" s="2"/>
    </row>
    <row r="181" spans="49:49">
      <c r="AW181" s="2"/>
    </row>
    <row r="182" spans="49:49">
      <c r="AW182" s="2"/>
    </row>
    <row r="183" spans="49:49">
      <c r="AW183" s="2"/>
    </row>
    <row r="184" spans="49:49">
      <c r="AW184" s="2"/>
    </row>
    <row r="185" spans="49:49">
      <c r="AW185" s="2"/>
    </row>
    <row r="186" spans="49:49">
      <c r="AW186" s="2"/>
    </row>
    <row r="187" spans="49:49">
      <c r="AW187" s="2"/>
    </row>
    <row r="188" spans="49:49">
      <c r="AW188" s="2"/>
    </row>
    <row r="189" spans="49:49">
      <c r="AW189" s="2"/>
    </row>
    <row r="190" spans="49:49">
      <c r="AW190" s="2"/>
    </row>
    <row r="191" spans="49:49">
      <c r="AW191" s="2"/>
    </row>
    <row r="192" spans="49:49">
      <c r="AW192" s="2"/>
    </row>
    <row r="193" spans="49:49">
      <c r="AW193" s="2"/>
    </row>
    <row r="194" spans="49:49">
      <c r="AW194" s="2"/>
    </row>
    <row r="195" spans="49:49">
      <c r="AW195" s="2"/>
    </row>
    <row r="196" spans="49:49">
      <c r="AW196" s="2"/>
    </row>
    <row r="197" spans="49:49">
      <c r="AW197" s="2"/>
    </row>
    <row r="198" spans="49:49">
      <c r="AW198" s="2"/>
    </row>
    <row r="199" spans="49:49">
      <c r="AW199" s="2"/>
    </row>
    <row r="200" spans="49:49">
      <c r="AW200" s="2"/>
    </row>
    <row r="201" spans="49:49">
      <c r="AW201" s="2"/>
    </row>
    <row r="202" spans="49:49">
      <c r="AW202" s="2"/>
    </row>
    <row r="203" spans="49:49">
      <c r="AW203" s="2"/>
    </row>
    <row r="204" spans="49:49">
      <c r="AW204" s="2"/>
    </row>
    <row r="205" spans="49:49">
      <c r="AW205" s="2"/>
    </row>
    <row r="206" spans="49:49">
      <c r="AW206" s="2"/>
    </row>
    <row r="207" spans="49:49">
      <c r="AW207" s="2"/>
    </row>
    <row r="208" spans="49:49">
      <c r="AW208" s="2"/>
    </row>
    <row r="209" spans="49:49">
      <c r="AW209" s="2"/>
    </row>
    <row r="210" spans="49:49">
      <c r="AW210" s="2"/>
    </row>
    <row r="211" spans="49:49">
      <c r="AW211" s="2"/>
    </row>
    <row r="212" spans="49:49">
      <c r="AW212" s="2"/>
    </row>
    <row r="213" spans="49:49">
      <c r="AW213" s="2"/>
    </row>
    <row r="214" spans="49:49">
      <c r="AW214" s="2"/>
    </row>
    <row r="215" spans="49:49">
      <c r="AW215" s="2"/>
    </row>
    <row r="216" spans="49:49">
      <c r="AW216" s="2"/>
    </row>
    <row r="217" spans="49:49">
      <c r="AW217" s="2"/>
    </row>
    <row r="218" spans="49:49">
      <c r="AW218" s="2"/>
    </row>
    <row r="219" spans="49:49">
      <c r="AW219" s="2"/>
    </row>
    <row r="220" spans="49:49">
      <c r="AW220" s="2"/>
    </row>
    <row r="221" spans="49:49">
      <c r="AW221" s="2"/>
    </row>
    <row r="222" spans="49:49">
      <c r="AW222" s="2"/>
    </row>
    <row r="223" spans="49:49">
      <c r="AW223" s="2"/>
    </row>
    <row r="224" spans="49:49">
      <c r="AW224" s="2"/>
    </row>
    <row r="225" spans="49:49">
      <c r="AW225" s="2"/>
    </row>
    <row r="226" spans="49:49">
      <c r="AW226" s="2"/>
    </row>
    <row r="227" spans="49:49">
      <c r="AW227" s="2"/>
    </row>
    <row r="228" spans="49:49">
      <c r="AW228" s="2"/>
    </row>
    <row r="229" spans="49:49">
      <c r="AW229" s="2"/>
    </row>
    <row r="230" spans="49:49">
      <c r="AW230" s="2"/>
    </row>
    <row r="231" spans="49:49">
      <c r="AW231" s="2"/>
    </row>
    <row r="232" spans="49:49">
      <c r="AW232" s="2"/>
    </row>
    <row r="233" spans="49:49">
      <c r="AW233" s="2"/>
    </row>
    <row r="234" spans="49:49">
      <c r="AW234" s="2"/>
    </row>
    <row r="235" spans="49:49">
      <c r="AW235" s="2"/>
    </row>
    <row r="236" spans="49:49">
      <c r="AW236" s="2"/>
    </row>
    <row r="237" spans="49:49">
      <c r="AW237" s="2"/>
    </row>
    <row r="238" spans="49:49">
      <c r="AW238" s="2"/>
    </row>
    <row r="239" spans="49:49">
      <c r="AW239" s="2"/>
    </row>
    <row r="240" spans="49:49">
      <c r="AW240" s="2"/>
    </row>
    <row r="241" spans="49:49">
      <c r="AW241" s="2"/>
    </row>
    <row r="242" spans="49:49">
      <c r="AW242" s="2"/>
    </row>
    <row r="243" spans="49:49">
      <c r="AW243" s="2"/>
    </row>
    <row r="244" spans="49:49">
      <c r="AW244" s="2"/>
    </row>
    <row r="245" spans="49:49">
      <c r="AW245" s="2"/>
    </row>
    <row r="246" spans="49:49">
      <c r="AW246" s="2"/>
    </row>
    <row r="247" spans="49:49">
      <c r="AW247" s="2"/>
    </row>
    <row r="248" spans="49:49">
      <c r="AW248" s="2"/>
    </row>
    <row r="249" spans="49:49">
      <c r="AW249" s="2"/>
    </row>
    <row r="250" spans="49:49">
      <c r="AW250" s="2"/>
    </row>
    <row r="251" spans="49:49">
      <c r="AW251" s="2"/>
    </row>
    <row r="252" spans="49:49">
      <c r="AW252" s="2"/>
    </row>
    <row r="253" spans="49:49">
      <c r="AW253" s="2"/>
    </row>
    <row r="254" spans="49:49">
      <c r="AW254" s="2"/>
    </row>
    <row r="255" spans="49:49">
      <c r="AW255" s="2"/>
    </row>
    <row r="256" spans="49:49">
      <c r="AW256" s="2"/>
    </row>
    <row r="257" spans="49:49">
      <c r="AW257" s="2"/>
    </row>
    <row r="258" spans="49:49">
      <c r="AW258" s="2"/>
    </row>
    <row r="259" spans="49:49">
      <c r="AW259" s="2"/>
    </row>
    <row r="260" spans="49:49">
      <c r="AW260" s="2"/>
    </row>
    <row r="261" spans="49:49">
      <c r="AW261" s="2"/>
    </row>
    <row r="262" spans="49:49">
      <c r="AW262" s="2"/>
    </row>
    <row r="263" spans="49:49">
      <c r="AW263" s="2"/>
    </row>
    <row r="264" spans="49:49">
      <c r="AW264" s="2"/>
    </row>
    <row r="265" spans="49:49">
      <c r="AW265" s="2"/>
    </row>
    <row r="266" spans="49:49">
      <c r="AW266" s="2"/>
    </row>
    <row r="267" spans="49:49">
      <c r="AW267" s="2"/>
    </row>
    <row r="268" spans="49:49">
      <c r="AW268" s="2"/>
    </row>
    <row r="269" spans="49:49">
      <c r="AW269" s="2"/>
    </row>
    <row r="270" spans="49:49">
      <c r="AW270" s="2"/>
    </row>
    <row r="271" spans="49:49">
      <c r="AW271" s="2"/>
    </row>
    <row r="272" spans="49:49">
      <c r="AW272" s="2"/>
    </row>
    <row r="273" spans="49:49">
      <c r="AW273" s="2"/>
    </row>
    <row r="274" spans="49:49">
      <c r="AW274" s="2"/>
    </row>
    <row r="275" spans="49:49">
      <c r="AW275" s="2"/>
    </row>
    <row r="276" spans="49:49">
      <c r="AW276" s="2"/>
    </row>
    <row r="277" spans="49:49">
      <c r="AW277" s="2"/>
    </row>
    <row r="278" spans="49:49">
      <c r="AW278" s="2"/>
    </row>
    <row r="279" spans="49:49">
      <c r="AW279" s="2"/>
    </row>
    <row r="280" spans="49:49">
      <c r="AW280" s="2"/>
    </row>
    <row r="281" spans="49:49">
      <c r="AW281" s="2"/>
    </row>
    <row r="282" spans="49:49">
      <c r="AW282" s="2"/>
    </row>
    <row r="283" spans="49:49">
      <c r="AW283" s="2"/>
    </row>
    <row r="284" spans="49:49">
      <c r="AW284" s="2"/>
    </row>
    <row r="285" spans="49:49">
      <c r="AW285" s="2"/>
    </row>
    <row r="286" spans="49:49">
      <c r="AW286" s="2"/>
    </row>
    <row r="287" spans="49:49">
      <c r="AW287" s="2"/>
    </row>
    <row r="288" spans="49:49">
      <c r="AW288" s="2"/>
    </row>
    <row r="289" spans="49:49">
      <c r="AW289" s="2"/>
    </row>
    <row r="290" spans="49:49">
      <c r="AW290" s="2"/>
    </row>
    <row r="291" spans="49:49">
      <c r="AW291" s="2"/>
    </row>
    <row r="292" spans="49:49">
      <c r="AW292" s="2"/>
    </row>
    <row r="293" spans="49:49">
      <c r="AW293" s="2"/>
    </row>
    <row r="294" spans="49:49">
      <c r="AW294" s="2"/>
    </row>
    <row r="295" spans="49:49">
      <c r="AW295" s="2"/>
    </row>
    <row r="296" spans="49:49">
      <c r="AW296" s="2"/>
    </row>
    <row r="297" spans="49:49">
      <c r="AW297" s="2"/>
    </row>
    <row r="298" spans="49:49">
      <c r="AW298" s="2"/>
    </row>
    <row r="299" spans="49:49">
      <c r="AW299" s="2"/>
    </row>
    <row r="300" spans="49:49">
      <c r="AW300" s="2"/>
    </row>
    <row r="301" spans="49:49">
      <c r="AW301" s="2"/>
    </row>
    <row r="302" spans="49:49">
      <c r="AW302" s="2"/>
    </row>
    <row r="303" spans="49:49">
      <c r="AW303" s="2"/>
    </row>
    <row r="304" spans="49:49">
      <c r="AW304" s="2"/>
    </row>
    <row r="305" spans="49:49">
      <c r="AW305" s="2"/>
    </row>
    <row r="306" spans="49:49">
      <c r="AW306" s="2"/>
    </row>
    <row r="307" spans="49:49">
      <c r="AW307" s="2"/>
    </row>
    <row r="308" spans="49:49">
      <c r="AW308" s="2"/>
    </row>
    <row r="309" spans="49:49">
      <c r="AW309" s="2"/>
    </row>
    <row r="310" spans="49:49">
      <c r="AW310" s="2"/>
    </row>
    <row r="311" spans="49:49">
      <c r="AW311" s="2"/>
    </row>
    <row r="312" spans="49:49">
      <c r="AW312" s="2"/>
    </row>
    <row r="313" spans="49:49">
      <c r="AW313" s="2"/>
    </row>
    <row r="314" spans="49:49">
      <c r="AW314" s="2"/>
    </row>
    <row r="315" spans="49:49">
      <c r="AW315" s="2"/>
    </row>
    <row r="316" spans="49:49">
      <c r="AW316" s="2"/>
    </row>
    <row r="317" spans="49:49">
      <c r="AW317" s="2"/>
    </row>
    <row r="318" spans="49:49">
      <c r="AW318" s="2"/>
    </row>
    <row r="319" spans="49:49">
      <c r="AW319" s="2"/>
    </row>
    <row r="320" spans="49:49">
      <c r="AW320" s="2"/>
    </row>
    <row r="321" spans="49:49">
      <c r="AW321" s="2"/>
    </row>
    <row r="322" spans="49:49">
      <c r="AW322" s="2"/>
    </row>
    <row r="323" spans="49:49">
      <c r="AW323" s="2"/>
    </row>
    <row r="324" spans="49:49">
      <c r="AW324" s="2"/>
    </row>
    <row r="325" spans="49:49">
      <c r="AW325" s="2"/>
    </row>
    <row r="326" spans="49:49">
      <c r="AW326" s="2"/>
    </row>
    <row r="327" spans="49:49">
      <c r="AW327" s="2"/>
    </row>
    <row r="328" spans="49:49">
      <c r="AW328" s="2"/>
    </row>
    <row r="329" spans="49:49">
      <c r="AW329" s="2"/>
    </row>
    <row r="330" spans="49:49">
      <c r="AW330" s="2"/>
    </row>
    <row r="331" spans="49:49">
      <c r="AW331" s="2"/>
    </row>
    <row r="332" spans="49:49">
      <c r="AW332" s="2"/>
    </row>
    <row r="333" spans="49:49">
      <c r="AW333" s="2"/>
    </row>
    <row r="334" spans="49:49">
      <c r="AW334" s="2"/>
    </row>
    <row r="335" spans="49:49">
      <c r="AW335" s="2"/>
    </row>
    <row r="336" spans="49:49">
      <c r="AW336" s="2"/>
    </row>
    <row r="337" spans="49:49">
      <c r="AW337" s="2"/>
    </row>
    <row r="338" spans="49:49">
      <c r="AW338" s="2"/>
    </row>
    <row r="339" spans="49:49">
      <c r="AW339" s="2"/>
    </row>
    <row r="340" spans="49:49">
      <c r="AW340" s="2"/>
    </row>
    <row r="341" spans="49:49">
      <c r="AW341" s="2"/>
    </row>
    <row r="342" spans="49:49">
      <c r="AW342" s="2"/>
    </row>
    <row r="343" spans="49:49">
      <c r="AW343" s="2"/>
    </row>
    <row r="344" spans="49:49">
      <c r="AW344" s="2"/>
    </row>
    <row r="345" spans="49:49">
      <c r="AW345" s="2"/>
    </row>
    <row r="346" spans="49:49">
      <c r="AW346" s="2"/>
    </row>
    <row r="347" spans="49:49">
      <c r="AW347" s="2"/>
    </row>
    <row r="348" spans="49:49">
      <c r="AW348" s="2"/>
    </row>
    <row r="349" spans="49:49">
      <c r="AW349" s="2"/>
    </row>
    <row r="350" spans="49:49">
      <c r="AW350" s="2"/>
    </row>
    <row r="351" spans="49:49">
      <c r="AW351" s="2"/>
    </row>
    <row r="352" spans="49:49">
      <c r="AW352" s="2"/>
    </row>
    <row r="353" spans="49:49">
      <c r="AW353" s="2"/>
    </row>
    <row r="354" spans="49:49">
      <c r="AW354" s="2"/>
    </row>
    <row r="355" spans="49:49">
      <c r="AW355" s="2"/>
    </row>
    <row r="356" spans="49:49">
      <c r="AW356" s="2"/>
    </row>
    <row r="357" spans="49:49">
      <c r="AW357" s="2"/>
    </row>
    <row r="358" spans="49:49">
      <c r="AW358" s="2"/>
    </row>
    <row r="359" spans="49:49">
      <c r="AW359" s="2"/>
    </row>
    <row r="360" spans="49:49">
      <c r="AW360" s="2"/>
    </row>
    <row r="361" spans="49:49">
      <c r="AW361" s="2"/>
    </row>
    <row r="362" spans="49:49">
      <c r="AW362" s="2"/>
    </row>
    <row r="363" spans="49:49">
      <c r="AW363" s="2"/>
    </row>
    <row r="364" spans="49:49">
      <c r="AW364" s="2"/>
    </row>
    <row r="365" spans="49:49">
      <c r="AW365" s="2"/>
    </row>
    <row r="366" spans="49:49">
      <c r="AW366" s="2"/>
    </row>
    <row r="367" spans="49:49">
      <c r="AW367" s="2"/>
    </row>
    <row r="368" spans="49:49">
      <c r="AW368" s="2"/>
    </row>
    <row r="369" spans="49:49">
      <c r="AW369" s="2"/>
    </row>
    <row r="370" spans="49:49">
      <c r="AW370" s="2"/>
    </row>
    <row r="371" spans="49:49">
      <c r="AW371" s="2"/>
    </row>
    <row r="372" spans="49:49">
      <c r="AW372" s="2"/>
    </row>
    <row r="373" spans="49:49">
      <c r="AW373" s="2"/>
    </row>
    <row r="374" spans="49:49">
      <c r="AW374" s="2"/>
    </row>
    <row r="375" spans="49:49">
      <c r="AW375" s="2"/>
    </row>
    <row r="376" spans="49:49">
      <c r="AW376" s="2"/>
    </row>
    <row r="377" spans="49:49">
      <c r="AW377" s="2"/>
    </row>
    <row r="378" spans="49:49">
      <c r="AW378" s="2"/>
    </row>
    <row r="379" spans="49:49">
      <c r="AW379" s="2"/>
    </row>
    <row r="380" spans="49:49">
      <c r="AW380" s="2"/>
    </row>
    <row r="381" spans="49:49">
      <c r="AW381" s="2"/>
    </row>
    <row r="382" spans="49:49">
      <c r="AW382" s="2"/>
    </row>
    <row r="383" spans="49:49">
      <c r="AW383" s="2"/>
    </row>
    <row r="384" spans="49:49">
      <c r="AW384" s="2"/>
    </row>
    <row r="385" spans="49:49">
      <c r="AW385" s="2"/>
    </row>
    <row r="386" spans="49:49">
      <c r="AW386" s="2"/>
    </row>
    <row r="387" spans="49:49">
      <c r="AW387" s="2"/>
    </row>
    <row r="388" spans="49:49">
      <c r="AW388" s="2"/>
    </row>
    <row r="389" spans="49:49">
      <c r="AW389" s="2"/>
    </row>
    <row r="390" spans="49:49">
      <c r="AW390" s="2"/>
    </row>
    <row r="391" spans="49:49">
      <c r="AW391" s="2"/>
    </row>
    <row r="392" spans="49:49">
      <c r="AW392" s="2"/>
    </row>
    <row r="393" spans="49:49">
      <c r="AW393" s="2"/>
    </row>
    <row r="394" spans="49:49">
      <c r="AW394" s="2"/>
    </row>
    <row r="395" spans="49:49">
      <c r="AW395" s="2"/>
    </row>
    <row r="396" spans="49:49">
      <c r="AW396" s="2"/>
    </row>
    <row r="397" spans="49:49">
      <c r="AW397" s="2"/>
    </row>
    <row r="398" spans="49:49">
      <c r="AW398" s="2"/>
    </row>
    <row r="399" spans="49:49">
      <c r="AW399" s="2"/>
    </row>
    <row r="400" spans="49:49">
      <c r="AW400" s="2"/>
    </row>
    <row r="401" spans="49:49">
      <c r="AW401" s="2"/>
    </row>
    <row r="402" spans="49:49">
      <c r="AW402" s="2"/>
    </row>
    <row r="403" spans="49:49">
      <c r="AW403" s="2"/>
    </row>
    <row r="404" spans="49:49">
      <c r="AW404" s="2"/>
    </row>
    <row r="405" spans="49:49">
      <c r="AW405" s="2"/>
    </row>
    <row r="406" spans="49:49">
      <c r="AW406" s="2"/>
    </row>
    <row r="407" spans="49:49">
      <c r="AW407" s="2"/>
    </row>
    <row r="408" spans="49:49">
      <c r="AW408" s="2"/>
    </row>
    <row r="409" spans="49:49">
      <c r="AW409" s="2"/>
    </row>
    <row r="410" spans="49:49">
      <c r="AW410" s="2"/>
    </row>
    <row r="411" spans="49:49">
      <c r="AW411" s="2"/>
    </row>
    <row r="412" spans="49:49">
      <c r="AW412" s="2"/>
    </row>
    <row r="413" spans="49:49">
      <c r="AW413" s="2"/>
    </row>
    <row r="414" spans="49:49">
      <c r="AW414" s="2"/>
    </row>
  </sheetData>
  <mergeCells count="23">
    <mergeCell ref="I7:I8"/>
    <mergeCell ref="Q7:Q8"/>
    <mergeCell ref="A7:B7"/>
    <mergeCell ref="A8:B8"/>
    <mergeCell ref="G7:G8"/>
    <mergeCell ref="H7:H8"/>
    <mergeCell ref="C7:F7"/>
    <mergeCell ref="AW7:AZ7"/>
    <mergeCell ref="AQ7:AV7"/>
    <mergeCell ref="X7:AP7"/>
    <mergeCell ref="T7:T8"/>
    <mergeCell ref="U7:U8"/>
    <mergeCell ref="W7:W8"/>
    <mergeCell ref="V7:V8"/>
    <mergeCell ref="S7:S8"/>
    <mergeCell ref="M7:M8"/>
    <mergeCell ref="J7:J8"/>
    <mergeCell ref="K7:K8"/>
    <mergeCell ref="L7:L8"/>
    <mergeCell ref="R7:R8"/>
    <mergeCell ref="N7:N8"/>
    <mergeCell ref="O7:O8"/>
    <mergeCell ref="P7:P8"/>
  </mergeCells>
  <phoneticPr fontId="0" type="noConversion"/>
  <printOptions horizontalCentered="1"/>
  <pageMargins left="0" right="0" top="0" bottom="0" header="0" footer="0"/>
  <pageSetup scale="80" orientation="portrait" r:id="rId1"/>
  <headerFooter alignWithMargins="0"/>
  <rowBreaks count="2" manualBreakCount="2">
    <brk id="55" max="20" man="1"/>
    <brk id="120" max="12" man="1"/>
  </rowBreaks>
  <legacy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Hoja12">
    <tabColor theme="8" tint="0.39997558519241921"/>
  </sheetPr>
  <dimension ref="A1:IW368"/>
  <sheetViews>
    <sheetView zoomScaleNormal="100" workbookViewId="0">
      <pane xSplit="3" ySplit="6" topLeftCell="V22" activePane="bottomRight" state="frozen"/>
      <selection pane="topRight" activeCell="D1" sqref="D1"/>
      <selection pane="bottomLeft" activeCell="A7" sqref="A7"/>
      <selection pane="bottomRight" activeCell="Y30" sqref="Y30:AA30"/>
    </sheetView>
  </sheetViews>
  <sheetFormatPr baseColWidth="10" defaultColWidth="11.5546875" defaultRowHeight="12.75" customHeight="1"/>
  <cols>
    <col min="1" max="1" width="10.5546875" style="82" customWidth="1"/>
    <col min="2" max="2" width="16.5546875" style="14" customWidth="1"/>
    <col min="3" max="3" width="38.88671875" style="1" customWidth="1"/>
    <col min="4" max="4" width="14.44140625" style="2" bestFit="1" customWidth="1"/>
    <col min="5" max="5" width="16.5546875" customWidth="1"/>
    <col min="6" max="6" width="13.6640625" style="142" customWidth="1"/>
    <col min="7" max="7" width="13.6640625" customWidth="1"/>
    <col min="8" max="8" width="14" style="2" bestFit="1" customWidth="1"/>
    <col min="9" max="9" width="13.109375" style="2" customWidth="1"/>
    <col min="10" max="10" width="11.44140625" style="2" customWidth="1"/>
    <col min="11" max="11" width="13.88671875" bestFit="1" customWidth="1"/>
    <col min="12" max="12" width="13.33203125" bestFit="1" customWidth="1"/>
    <col min="13" max="13" width="13.33203125" customWidth="1"/>
    <col min="14" max="14" width="12.88671875" bestFit="1" customWidth="1"/>
    <col min="15" max="15" width="13.44140625" bestFit="1" customWidth="1"/>
    <col min="16" max="16" width="11.6640625" customWidth="1"/>
    <col min="17" max="17" width="12.88671875" bestFit="1" customWidth="1"/>
    <col min="18" max="18" width="12.88671875" customWidth="1"/>
    <col min="19" max="19" width="13" style="142" customWidth="1"/>
    <col min="20" max="21" width="11.6640625" customWidth="1"/>
    <col min="22" max="23" width="13.6640625" customWidth="1"/>
    <col min="24" max="24" width="15.109375" style="142" customWidth="1"/>
    <col min="25" max="25" width="13.33203125" style="198" customWidth="1"/>
    <col min="26" max="26" width="11.6640625" bestFit="1" customWidth="1"/>
    <col min="27" max="27" width="14.109375" style="198" customWidth="1"/>
    <col min="29" max="29" width="13.88671875" customWidth="1"/>
    <col min="30" max="30" width="13.33203125" style="142" bestFit="1" customWidth="1"/>
    <col min="31" max="31" width="13.109375" style="142" customWidth="1"/>
    <col min="32" max="32" width="11.44140625" style="142" customWidth="1"/>
    <col min="33" max="35" width="11.6640625" customWidth="1"/>
    <col min="36" max="36" width="14" customWidth="1"/>
    <col min="37" max="37" width="11.6640625" customWidth="1"/>
    <col min="38" max="38" width="14.33203125" style="142" bestFit="1" customWidth="1"/>
    <col min="39" max="39" width="14.6640625" style="142" customWidth="1"/>
    <col min="40" max="40" width="11.88671875" bestFit="1" customWidth="1"/>
    <col min="41" max="41" width="13.33203125" bestFit="1" customWidth="1"/>
    <col min="42" max="42" width="11.6640625" bestFit="1" customWidth="1"/>
    <col min="43" max="43" width="11.6640625" style="142" bestFit="1" customWidth="1"/>
    <col min="44" max="44" width="14.6640625" customWidth="1"/>
    <col min="45" max="45" width="12.33203125" bestFit="1" customWidth="1"/>
    <col min="46" max="46" width="13.33203125" style="142" bestFit="1" customWidth="1"/>
    <col min="47" max="47" width="14.33203125" bestFit="1" customWidth="1"/>
    <col min="48" max="48" width="12.6640625" customWidth="1"/>
    <col min="49" max="49" width="11.5546875" bestFit="1" customWidth="1"/>
    <col min="50" max="50" width="12.33203125" customWidth="1"/>
    <col min="51" max="51" width="11.5546875" bestFit="1" customWidth="1"/>
    <col min="53" max="53" width="12.33203125" bestFit="1" customWidth="1"/>
    <col min="54" max="54" width="12.33203125" customWidth="1"/>
    <col min="55" max="56" width="11.6640625" bestFit="1" customWidth="1"/>
    <col min="58" max="58" width="11.5546875" bestFit="1" customWidth="1"/>
    <col min="59" max="59" width="13.33203125" bestFit="1" customWidth="1"/>
    <col min="60" max="60" width="12.6640625" bestFit="1" customWidth="1"/>
    <col min="61" max="61" width="11.6640625" bestFit="1" customWidth="1"/>
    <col min="63" max="63" width="12.6640625" customWidth="1"/>
    <col min="65" max="65" width="13.5546875" customWidth="1"/>
    <col min="69" max="69" width="11.6640625" bestFit="1" customWidth="1"/>
    <col min="71" max="71" width="12.88671875" style="142" bestFit="1" customWidth="1"/>
    <col min="72" max="72" width="13.33203125" bestFit="1" customWidth="1"/>
    <col min="73" max="73" width="14.33203125" customWidth="1"/>
    <col min="74" max="74" width="11.6640625" bestFit="1" customWidth="1"/>
    <col min="75" max="75" width="12.33203125" customWidth="1"/>
    <col min="76" max="76" width="15.44140625" customWidth="1"/>
    <col min="77" max="78" width="11.6640625" customWidth="1"/>
    <col min="79" max="79" width="15.44140625" customWidth="1"/>
    <col min="80" max="80" width="14.33203125" bestFit="1" customWidth="1"/>
    <col min="81" max="81" width="13.33203125" bestFit="1" customWidth="1"/>
    <col min="82" max="82" width="11.6640625" bestFit="1" customWidth="1"/>
    <col min="83" max="83" width="13.5546875" style="2" customWidth="1"/>
    <col min="84" max="84" width="13.33203125" style="2" customWidth="1"/>
    <col min="85" max="86" width="14.88671875" style="2" customWidth="1"/>
    <col min="87" max="91" width="13.5546875" style="2" customWidth="1"/>
    <col min="92" max="92" width="12.33203125" style="2" bestFit="1" customWidth="1"/>
    <col min="93" max="96" width="13.5546875" style="2" customWidth="1"/>
    <col min="97" max="97" width="13.33203125" style="2" bestFit="1" customWidth="1"/>
    <col min="98" max="98" width="13.44140625" style="2" customWidth="1"/>
    <col min="99" max="99" width="11.44140625" style="2" customWidth="1"/>
    <col min="100" max="100" width="11.6640625" style="2" bestFit="1" customWidth="1"/>
    <col min="101" max="101" width="11.6640625" bestFit="1" customWidth="1"/>
    <col min="102" max="104" width="18.109375" customWidth="1"/>
  </cols>
  <sheetData>
    <row r="1" spans="1:257" ht="13.2">
      <c r="A1" s="193" t="s">
        <v>0</v>
      </c>
      <c r="Y1" s="157"/>
      <c r="AA1" s="157"/>
      <c r="CR1" s="209"/>
    </row>
    <row r="2" spans="1:257" ht="13.2">
      <c r="A2" s="193" t="s">
        <v>1</v>
      </c>
      <c r="Y2" s="157"/>
      <c r="AA2" s="157"/>
      <c r="AL2" s="220"/>
      <c r="CR2" s="209"/>
    </row>
    <row r="3" spans="1:257" ht="13.2">
      <c r="A3" s="193" t="s">
        <v>1081</v>
      </c>
      <c r="K3" s="179"/>
      <c r="W3" s="209"/>
      <c r="Y3" s="157"/>
      <c r="AA3" s="157"/>
      <c r="AL3" s="220"/>
      <c r="CR3" s="209"/>
    </row>
    <row r="4" spans="1:257" ht="13.2">
      <c r="A4" s="193" t="str">
        <f>+'CK GASTOS OSN PD MES 1'!A4</f>
        <v>INFORME DE EJECUCION PRESUPUESTARIO 2024, EGRESOS</v>
      </c>
      <c r="J4" s="109"/>
      <c r="K4" s="209"/>
      <c r="V4" s="2"/>
      <c r="W4" s="142"/>
      <c r="Y4" s="157"/>
      <c r="AA4" s="157"/>
      <c r="AL4" s="157"/>
      <c r="CR4" s="209"/>
      <c r="CS4" s="305"/>
    </row>
    <row r="5" spans="1:257" ht="13.2">
      <c r="F5" s="188"/>
      <c r="S5" s="188"/>
      <c r="X5" s="188"/>
      <c r="Y5" s="244"/>
      <c r="AA5" s="244"/>
      <c r="AD5" s="188"/>
      <c r="AE5" s="188"/>
      <c r="AF5" s="188"/>
      <c r="AL5" s="188"/>
      <c r="AM5" s="188"/>
      <c r="AQ5" s="188"/>
      <c r="AT5" s="188"/>
      <c r="BS5" s="188"/>
      <c r="CE5"/>
      <c r="CR5" s="209"/>
    </row>
    <row r="6" spans="1:257" s="114" customFormat="1" ht="13.2">
      <c r="A6" s="116" t="s">
        <v>4</v>
      </c>
      <c r="B6" s="113" t="s">
        <v>5</v>
      </c>
      <c r="C6" s="113" t="s">
        <v>6</v>
      </c>
      <c r="D6" s="113" t="s">
        <v>7</v>
      </c>
      <c r="E6" s="113" t="s">
        <v>8</v>
      </c>
      <c r="F6" s="191" t="s">
        <v>9</v>
      </c>
      <c r="G6" s="113" t="s">
        <v>10</v>
      </c>
      <c r="H6" s="113" t="s">
        <v>11</v>
      </c>
      <c r="I6" s="113" t="s">
        <v>12</v>
      </c>
      <c r="J6" s="113" t="s">
        <v>13</v>
      </c>
      <c r="K6" s="113" t="s">
        <v>14</v>
      </c>
      <c r="L6" s="113" t="s">
        <v>15</v>
      </c>
      <c r="M6" s="113" t="s">
        <v>16</v>
      </c>
      <c r="N6" s="113" t="s">
        <v>17</v>
      </c>
      <c r="O6" s="113" t="s">
        <v>18</v>
      </c>
      <c r="P6" s="113" t="s">
        <v>19</v>
      </c>
      <c r="Q6" s="113" t="s">
        <v>20</v>
      </c>
      <c r="R6" s="113" t="s">
        <v>21</v>
      </c>
      <c r="S6" s="191" t="s">
        <v>22</v>
      </c>
      <c r="T6" s="113" t="s">
        <v>23</v>
      </c>
      <c r="U6" s="113" t="s">
        <v>25</v>
      </c>
      <c r="V6" s="113" t="s">
        <v>26</v>
      </c>
      <c r="W6" s="113" t="s">
        <v>24</v>
      </c>
      <c r="X6" s="191" t="s">
        <v>27</v>
      </c>
      <c r="Y6" s="191" t="s">
        <v>28</v>
      </c>
      <c r="Z6" s="113" t="s">
        <v>29</v>
      </c>
      <c r="AA6" s="191" t="s">
        <v>30</v>
      </c>
      <c r="AB6" s="113" t="s">
        <v>31</v>
      </c>
      <c r="AC6" s="113" t="s">
        <v>32</v>
      </c>
      <c r="AD6" s="191" t="s">
        <v>33</v>
      </c>
      <c r="AE6" s="191" t="s">
        <v>34</v>
      </c>
      <c r="AF6" s="191" t="s">
        <v>35</v>
      </c>
      <c r="AG6" s="113" t="s">
        <v>36</v>
      </c>
      <c r="AH6" s="113" t="s">
        <v>37</v>
      </c>
      <c r="AI6" s="113" t="s">
        <v>38</v>
      </c>
      <c r="AJ6" s="113" t="s">
        <v>39</v>
      </c>
      <c r="AK6" s="113" t="s">
        <v>40</v>
      </c>
      <c r="AL6" s="191" t="s">
        <v>41</v>
      </c>
      <c r="AM6" s="191" t="s">
        <v>42</v>
      </c>
      <c r="AN6" s="113" t="s">
        <v>43</v>
      </c>
      <c r="AO6" s="113" t="s">
        <v>44</v>
      </c>
      <c r="AP6" s="113" t="s">
        <v>45</v>
      </c>
      <c r="AQ6" s="191" t="s">
        <v>46</v>
      </c>
      <c r="AR6" s="113" t="s">
        <v>47</v>
      </c>
      <c r="AS6" s="113" t="s">
        <v>48</v>
      </c>
      <c r="AT6" s="191" t="s">
        <v>49</v>
      </c>
      <c r="AU6" s="113" t="s">
        <v>51</v>
      </c>
      <c r="AV6" s="113" t="s">
        <v>52</v>
      </c>
      <c r="AW6" s="113" t="s">
        <v>53</v>
      </c>
      <c r="AX6" s="113" t="s">
        <v>54</v>
      </c>
      <c r="AY6" s="113" t="s">
        <v>55</v>
      </c>
      <c r="AZ6" s="113" t="s">
        <v>56</v>
      </c>
      <c r="BA6" s="113" t="s">
        <v>57</v>
      </c>
      <c r="BB6" s="113" t="s">
        <v>58</v>
      </c>
      <c r="BC6" s="113" t="s">
        <v>60</v>
      </c>
      <c r="BD6" s="113" t="s">
        <v>61</v>
      </c>
      <c r="BE6" s="113" t="s">
        <v>62</v>
      </c>
      <c r="BF6" s="113" t="s">
        <v>63</v>
      </c>
      <c r="BG6" s="113" t="s">
        <v>64</v>
      </c>
      <c r="BH6" s="113" t="s">
        <v>65</v>
      </c>
      <c r="BI6" s="113" t="s">
        <v>66</v>
      </c>
      <c r="BJ6" s="113" t="s">
        <v>67</v>
      </c>
      <c r="BK6" s="113" t="s">
        <v>68</v>
      </c>
      <c r="BL6" s="113" t="s">
        <v>69</v>
      </c>
      <c r="BM6" s="113" t="s">
        <v>70</v>
      </c>
      <c r="BN6" s="113" t="s">
        <v>71</v>
      </c>
      <c r="BO6" s="113" t="s">
        <v>72</v>
      </c>
      <c r="BP6" s="113" t="s">
        <v>73</v>
      </c>
      <c r="BQ6" s="113" t="s">
        <v>74</v>
      </c>
      <c r="BR6" s="113" t="s">
        <v>75</v>
      </c>
      <c r="BS6" s="191" t="s">
        <v>76</v>
      </c>
      <c r="BT6" s="113" t="s">
        <v>77</v>
      </c>
      <c r="BU6" s="113" t="s">
        <v>78</v>
      </c>
      <c r="BV6" s="113" t="s">
        <v>79</v>
      </c>
      <c r="BW6" s="113" t="s">
        <v>80</v>
      </c>
      <c r="BX6" s="113" t="s">
        <v>81</v>
      </c>
      <c r="BY6" s="113" t="s">
        <v>82</v>
      </c>
      <c r="BZ6" s="113" t="s">
        <v>83</v>
      </c>
      <c r="CA6" s="113" t="s">
        <v>84</v>
      </c>
      <c r="CB6" s="113" t="s">
        <v>85</v>
      </c>
      <c r="CC6" s="113" t="s">
        <v>86</v>
      </c>
      <c r="CD6" s="113" t="s">
        <v>87</v>
      </c>
      <c r="CE6" s="113" t="s">
        <v>88</v>
      </c>
      <c r="CF6" s="113" t="s">
        <v>89</v>
      </c>
      <c r="CG6" s="113" t="s">
        <v>90</v>
      </c>
      <c r="CH6" s="113" t="s">
        <v>91</v>
      </c>
      <c r="CI6" s="113" t="s">
        <v>92</v>
      </c>
      <c r="CJ6" s="113" t="s">
        <v>93</v>
      </c>
      <c r="CK6" s="113" t="s">
        <v>94</v>
      </c>
      <c r="CL6" s="113" t="s">
        <v>1003</v>
      </c>
      <c r="CM6" s="113" t="s">
        <v>1005</v>
      </c>
      <c r="CN6" s="113" t="s">
        <v>96</v>
      </c>
      <c r="CO6" s="113" t="s">
        <v>97</v>
      </c>
      <c r="CP6" s="113" t="s">
        <v>98</v>
      </c>
      <c r="CQ6" s="113" t="s">
        <v>99</v>
      </c>
      <c r="CR6" s="345" t="s">
        <v>433</v>
      </c>
      <c r="CS6" s="113" t="s">
        <v>100</v>
      </c>
      <c r="CT6" s="113" t="s">
        <v>101</v>
      </c>
    </row>
    <row r="7" spans="1:257" ht="15" customHeight="1">
      <c r="A7" s="107"/>
      <c r="B7" s="535"/>
      <c r="C7" s="227"/>
      <c r="E7" s="157"/>
      <c r="F7" s="157"/>
      <c r="G7" s="157"/>
      <c r="H7" s="157"/>
      <c r="I7" s="157"/>
      <c r="J7" s="157"/>
      <c r="K7" s="157"/>
      <c r="L7" s="142"/>
      <c r="M7" s="142"/>
      <c r="N7" s="142"/>
      <c r="O7" s="157"/>
      <c r="P7" s="2"/>
      <c r="Q7" s="157"/>
      <c r="R7" s="157"/>
      <c r="S7" s="157"/>
      <c r="T7" s="157"/>
      <c r="U7" s="157"/>
      <c r="V7" s="157"/>
      <c r="W7" s="157"/>
      <c r="X7" s="157"/>
      <c r="Y7" s="157"/>
      <c r="Z7" s="157"/>
      <c r="AA7" s="157"/>
      <c r="AB7" s="157"/>
      <c r="AC7" s="157"/>
      <c r="AD7" s="157"/>
      <c r="AE7" s="157"/>
      <c r="AF7" s="157"/>
      <c r="AG7" s="157"/>
      <c r="AH7" s="157"/>
      <c r="AI7" s="157"/>
      <c r="AJ7" s="157"/>
      <c r="AK7" s="157"/>
      <c r="AL7" s="157"/>
      <c r="AM7" s="157"/>
      <c r="AN7" s="157"/>
      <c r="AO7" s="157"/>
      <c r="AP7" s="157"/>
      <c r="AQ7" s="157"/>
      <c r="AR7" s="157"/>
      <c r="AS7" s="157"/>
      <c r="AT7" s="157"/>
      <c r="AU7" s="157"/>
      <c r="AV7" s="157"/>
      <c r="AW7" s="157"/>
      <c r="AX7" s="157"/>
      <c r="AY7" s="157"/>
      <c r="AZ7" s="157"/>
      <c r="BA7" s="157"/>
      <c r="BB7" s="157"/>
      <c r="BC7" s="157"/>
      <c r="BD7" s="157"/>
      <c r="BE7" s="157"/>
      <c r="BF7" s="157"/>
      <c r="BG7" s="157"/>
      <c r="BH7" s="157"/>
      <c r="BI7" s="157"/>
      <c r="BJ7" s="157"/>
      <c r="BK7" s="157"/>
      <c r="BL7" s="157"/>
      <c r="BM7" s="157"/>
      <c r="BN7" s="157"/>
      <c r="BO7" s="157"/>
      <c r="BP7" s="157"/>
      <c r="BQ7" s="157"/>
      <c r="BR7" s="157"/>
      <c r="BS7" s="157"/>
      <c r="BT7" s="157"/>
      <c r="BU7" s="157"/>
      <c r="BV7" s="157"/>
      <c r="BW7" s="157"/>
      <c r="BX7" s="157"/>
      <c r="BY7" s="157"/>
      <c r="BZ7" s="157"/>
      <c r="CA7" s="157"/>
      <c r="CB7" s="157"/>
      <c r="CC7" s="157"/>
      <c r="CD7" s="157"/>
      <c r="CE7" s="157"/>
      <c r="CF7" s="157"/>
      <c r="CG7" s="157"/>
      <c r="CH7" s="157"/>
      <c r="CI7" s="157"/>
      <c r="CJ7" s="157"/>
      <c r="CK7" s="157"/>
      <c r="CL7" s="157"/>
      <c r="CM7" s="157"/>
      <c r="CN7" s="157"/>
      <c r="CO7" s="157"/>
      <c r="CP7" s="157"/>
      <c r="CQ7" s="157"/>
      <c r="CR7" s="209"/>
      <c r="CS7" s="157"/>
      <c r="CT7" s="157"/>
      <c r="CU7" s="157"/>
      <c r="CV7" s="157"/>
      <c r="CW7" s="157"/>
      <c r="CX7" s="157"/>
      <c r="CY7" s="157"/>
      <c r="CZ7" s="157"/>
      <c r="DA7" s="157"/>
      <c r="DB7" s="157"/>
      <c r="DC7" s="157"/>
      <c r="DD7" s="157"/>
      <c r="DE7" s="157"/>
      <c r="DF7" s="157"/>
      <c r="DG7" s="157"/>
      <c r="DH7" s="157"/>
      <c r="DI7" s="157"/>
      <c r="DJ7" s="157"/>
      <c r="DK7" s="157"/>
      <c r="DL7" s="157"/>
      <c r="DM7" s="157"/>
      <c r="DN7" s="157"/>
      <c r="DO7" s="157"/>
      <c r="DP7" s="157"/>
      <c r="DQ7" s="157"/>
      <c r="DR7" s="157"/>
      <c r="DS7" s="157"/>
      <c r="DT7" s="157"/>
      <c r="DU7" s="157"/>
      <c r="DV7" s="157"/>
      <c r="DW7" s="157"/>
      <c r="DX7" s="157"/>
      <c r="DY7" s="157"/>
      <c r="DZ7" s="157"/>
      <c r="EA7" s="157"/>
      <c r="EB7" s="157"/>
      <c r="EC7" s="157"/>
      <c r="ED7" s="157"/>
      <c r="EE7" s="157"/>
      <c r="EF7" s="157"/>
      <c r="EG7" s="157"/>
      <c r="EH7" s="157"/>
      <c r="EI7" s="157"/>
      <c r="EJ7" s="157"/>
      <c r="EK7" s="157"/>
      <c r="EL7" s="157"/>
      <c r="EM7" s="157"/>
      <c r="EN7" s="157"/>
      <c r="EO7" s="157"/>
      <c r="EP7" s="157"/>
      <c r="EQ7" s="157"/>
      <c r="ER7" s="157"/>
      <c r="ES7" s="157"/>
      <c r="ET7" s="157"/>
      <c r="EU7" s="157"/>
      <c r="EV7" s="157"/>
      <c r="EW7" s="157"/>
      <c r="EX7" s="157"/>
      <c r="EY7" s="157"/>
      <c r="EZ7" s="157"/>
      <c r="FA7" s="157"/>
      <c r="FB7" s="157"/>
      <c r="FC7" s="157"/>
      <c r="FD7" s="157"/>
      <c r="FE7" s="157"/>
      <c r="FF7" s="157"/>
      <c r="FG7" s="157"/>
      <c r="FH7" s="157"/>
      <c r="FI7" s="157"/>
      <c r="FJ7" s="157"/>
      <c r="FK7" s="157"/>
      <c r="FL7" s="157"/>
      <c r="FM7" s="157"/>
      <c r="FN7" s="157"/>
      <c r="FO7" s="157"/>
      <c r="FP7" s="157"/>
      <c r="FQ7" s="157"/>
      <c r="FR7" s="157"/>
      <c r="FS7" s="157"/>
      <c r="FT7" s="157"/>
      <c r="FU7" s="157"/>
      <c r="FV7" s="157"/>
      <c r="FW7" s="157"/>
      <c r="FX7" s="157"/>
      <c r="FY7" s="157"/>
      <c r="FZ7" s="157"/>
      <c r="GA7" s="157"/>
      <c r="GB7" s="157"/>
      <c r="GC7" s="157"/>
      <c r="GD7" s="157"/>
      <c r="GE7" s="157"/>
      <c r="GF7" s="157"/>
      <c r="GG7" s="157"/>
      <c r="GH7" s="157"/>
      <c r="GI7" s="157"/>
      <c r="GJ7" s="157"/>
      <c r="GK7" s="157"/>
      <c r="GL7" s="157"/>
      <c r="GM7" s="157"/>
      <c r="GN7" s="157"/>
      <c r="GO7" s="157"/>
      <c r="GP7" s="157"/>
      <c r="GQ7" s="157"/>
      <c r="GR7" s="157"/>
      <c r="GS7" s="157"/>
      <c r="GT7" s="157"/>
      <c r="GU7" s="157"/>
      <c r="GV7" s="157"/>
      <c r="GW7" s="157"/>
      <c r="GX7" s="157"/>
      <c r="GY7" s="157"/>
      <c r="GZ7" s="157"/>
      <c r="HA7" s="157"/>
      <c r="HB7" s="157"/>
      <c r="HC7" s="157"/>
      <c r="HD7" s="157"/>
      <c r="HE7" s="157"/>
      <c r="HF7" s="157"/>
      <c r="HG7" s="157"/>
      <c r="HH7" s="157"/>
      <c r="HI7" s="157"/>
      <c r="HJ7" s="157"/>
      <c r="HK7" s="157"/>
      <c r="HL7" s="157"/>
      <c r="HM7" s="157"/>
      <c r="HN7" s="157"/>
      <c r="HO7" s="157"/>
      <c r="HP7" s="157"/>
      <c r="HQ7" s="157"/>
      <c r="HR7" s="157"/>
      <c r="HS7" s="157"/>
      <c r="HT7" s="157"/>
      <c r="HU7" s="157"/>
      <c r="HV7" s="157"/>
      <c r="HW7" s="157"/>
      <c r="HX7" s="157"/>
      <c r="HY7" s="157"/>
      <c r="HZ7" s="157"/>
      <c r="IA7" s="157"/>
      <c r="IB7" s="157"/>
      <c r="IC7" s="157"/>
      <c r="ID7" s="157"/>
      <c r="IE7" s="157"/>
      <c r="IF7" s="157"/>
      <c r="IG7" s="157"/>
      <c r="IH7" s="157"/>
      <c r="II7" s="157"/>
      <c r="IJ7" s="157"/>
      <c r="IK7" s="157"/>
      <c r="IL7" s="157"/>
      <c r="IM7" s="157"/>
      <c r="IN7" s="157"/>
      <c r="IO7" s="157"/>
      <c r="IP7" s="157"/>
      <c r="IQ7" s="157"/>
      <c r="IR7" s="157"/>
      <c r="IS7" s="157"/>
      <c r="IT7" s="157"/>
      <c r="IU7" s="157"/>
      <c r="IV7" s="157"/>
      <c r="IW7" s="157"/>
    </row>
    <row r="8" spans="1:257" ht="15" customHeight="1">
      <c r="A8" s="316">
        <v>45581</v>
      </c>
      <c r="B8" s="288" t="s">
        <v>1082</v>
      </c>
      <c r="C8" s="284" t="s">
        <v>1083</v>
      </c>
      <c r="E8" s="157"/>
      <c r="F8" s="157"/>
      <c r="G8" s="157"/>
      <c r="H8" s="157"/>
      <c r="I8" s="157"/>
      <c r="J8" s="157"/>
      <c r="K8" s="157"/>
      <c r="L8" s="157"/>
      <c r="M8" s="157"/>
      <c r="N8" s="142"/>
      <c r="O8" s="157"/>
      <c r="P8" s="157"/>
      <c r="Q8" s="157"/>
      <c r="R8" s="157"/>
      <c r="S8" s="157"/>
      <c r="T8" s="157"/>
      <c r="U8" s="157"/>
      <c r="V8" s="157"/>
      <c r="W8" s="157"/>
      <c r="X8" s="157"/>
      <c r="Y8" s="157"/>
      <c r="Z8" s="157"/>
      <c r="AA8" s="157"/>
      <c r="AB8" s="157"/>
      <c r="AC8" s="157"/>
      <c r="AD8" s="157">
        <v>66769.2</v>
      </c>
      <c r="AE8" s="157"/>
      <c r="AF8" s="157"/>
      <c r="AG8" s="157"/>
      <c r="AH8" s="157"/>
      <c r="AI8" s="157"/>
      <c r="AJ8" s="157"/>
      <c r="AK8" s="157"/>
      <c r="AL8" s="157"/>
      <c r="AM8" s="157"/>
      <c r="AN8" s="157"/>
      <c r="AO8" s="157"/>
      <c r="AP8" s="157"/>
      <c r="AQ8" s="157"/>
      <c r="AR8" s="157"/>
      <c r="AS8" s="157"/>
      <c r="AT8" s="157"/>
      <c r="AU8" s="157"/>
      <c r="AV8" s="157"/>
      <c r="AW8" s="157"/>
      <c r="AX8" s="157"/>
      <c r="AY8" s="157"/>
      <c r="AZ8" s="157"/>
      <c r="BA8" s="157"/>
      <c r="BB8" s="157"/>
      <c r="BC8" s="157"/>
      <c r="BD8" s="157"/>
      <c r="BE8" s="157"/>
      <c r="BF8" s="157"/>
      <c r="BG8" s="157"/>
      <c r="BH8" s="157"/>
      <c r="BI8" s="157"/>
      <c r="BJ8" s="157"/>
      <c r="BK8" s="157"/>
      <c r="BL8" s="157"/>
      <c r="BM8" s="157"/>
      <c r="BN8" s="157"/>
      <c r="BO8" s="157"/>
      <c r="BP8" s="157"/>
      <c r="BQ8" s="157"/>
      <c r="BR8" s="157"/>
      <c r="BS8" s="157"/>
      <c r="BT8" s="157"/>
      <c r="BU8" s="157"/>
      <c r="BV8" s="157"/>
      <c r="BX8" s="157"/>
      <c r="BY8" s="157"/>
      <c r="BZ8" s="157"/>
      <c r="CA8" s="157"/>
      <c r="CB8" s="157"/>
      <c r="CC8" s="157"/>
      <c r="CD8" s="157"/>
      <c r="CE8" s="157"/>
      <c r="CF8" s="157"/>
      <c r="CG8" s="157"/>
      <c r="CH8" s="157"/>
      <c r="CI8" s="157"/>
      <c r="CJ8" s="157"/>
      <c r="CK8" s="157"/>
      <c r="CL8" s="157"/>
      <c r="CM8" s="157"/>
      <c r="CN8" s="157"/>
      <c r="CP8" s="157"/>
      <c r="CQ8" s="157"/>
      <c r="CR8" s="209"/>
      <c r="CS8" s="157"/>
      <c r="CT8" s="157"/>
      <c r="CU8" s="157"/>
      <c r="CV8" s="157"/>
      <c r="CW8" s="157"/>
      <c r="CX8" s="157"/>
      <c r="CY8" s="157"/>
      <c r="CZ8" s="157"/>
      <c r="DA8" s="157"/>
      <c r="DB8" s="157"/>
      <c r="DC8" s="157"/>
      <c r="DD8" s="157"/>
      <c r="DE8" s="157"/>
      <c r="DF8" s="157"/>
      <c r="DG8" s="157"/>
      <c r="DH8" s="157"/>
      <c r="DI8" s="157"/>
      <c r="DJ8" s="157"/>
      <c r="DK8" s="157"/>
      <c r="DL8" s="157"/>
      <c r="DM8" s="157"/>
      <c r="DN8" s="157"/>
      <c r="DO8" s="157"/>
      <c r="DP8" s="157"/>
      <c r="DQ8" s="157"/>
      <c r="DR8" s="157"/>
      <c r="DS8" s="157"/>
      <c r="DT8" s="157"/>
      <c r="DU8" s="157"/>
      <c r="DV8" s="157"/>
      <c r="DW8" s="157"/>
      <c r="DX8" s="157"/>
      <c r="DY8" s="157"/>
      <c r="DZ8" s="157"/>
      <c r="EA8" s="157"/>
      <c r="EB8" s="157"/>
      <c r="EC8" s="157"/>
      <c r="ED8" s="157"/>
      <c r="EE8" s="157"/>
      <c r="EF8" s="157"/>
      <c r="EG8" s="157"/>
      <c r="EH8" s="157"/>
      <c r="EI8" s="157"/>
      <c r="EJ8" s="157"/>
      <c r="EK8" s="157"/>
      <c r="EL8" s="157"/>
      <c r="EM8" s="157"/>
      <c r="EN8" s="157"/>
      <c r="EO8" s="157"/>
      <c r="EP8" s="157"/>
      <c r="EQ8" s="157"/>
      <c r="ER8" s="157"/>
      <c r="ES8" s="157"/>
      <c r="ET8" s="157"/>
      <c r="EU8" s="157"/>
      <c r="EV8" s="157"/>
      <c r="EW8" s="157"/>
      <c r="EX8" s="157"/>
      <c r="EY8" s="157"/>
      <c r="EZ8" s="157"/>
      <c r="FA8" s="157"/>
      <c r="FB8" s="157"/>
      <c r="FC8" s="157"/>
      <c r="FD8" s="157"/>
      <c r="FE8" s="157"/>
      <c r="FF8" s="157"/>
      <c r="FG8" s="157"/>
      <c r="FH8" s="157"/>
      <c r="FI8" s="157"/>
      <c r="FJ8" s="157"/>
      <c r="FK8" s="157"/>
      <c r="FL8" s="157"/>
      <c r="FM8" s="157"/>
      <c r="FN8" s="157"/>
      <c r="FO8" s="157"/>
      <c r="FP8" s="157"/>
      <c r="FQ8" s="157"/>
      <c r="FR8" s="157"/>
      <c r="FS8" s="157"/>
      <c r="FT8" s="157"/>
      <c r="FU8" s="157"/>
      <c r="FV8" s="157"/>
      <c r="FW8" s="157"/>
      <c r="FX8" s="157"/>
      <c r="FY8" s="157"/>
      <c r="FZ8" s="157"/>
      <c r="GA8" s="157"/>
      <c r="GB8" s="157"/>
      <c r="GC8" s="157"/>
      <c r="GD8" s="157"/>
      <c r="GE8" s="157"/>
      <c r="GF8" s="157"/>
      <c r="GG8" s="157"/>
      <c r="GH8" s="157"/>
      <c r="GI8" s="157"/>
      <c r="GJ8" s="157"/>
      <c r="GK8" s="157"/>
      <c r="GL8" s="157"/>
      <c r="GM8" s="157"/>
      <c r="GN8" s="157"/>
      <c r="GO8" s="157"/>
      <c r="GP8" s="157"/>
      <c r="GQ8" s="157"/>
      <c r="GR8" s="157"/>
      <c r="GS8" s="157"/>
      <c r="GT8" s="157"/>
      <c r="GU8" s="157"/>
      <c r="GV8" s="157"/>
      <c r="GW8" s="157"/>
      <c r="GX8" s="157"/>
      <c r="GY8" s="157"/>
      <c r="GZ8" s="157"/>
      <c r="HA8" s="157"/>
      <c r="HB8" s="157"/>
      <c r="HC8" s="157"/>
      <c r="HD8" s="157"/>
      <c r="HE8" s="157"/>
      <c r="HF8" s="157"/>
      <c r="HG8" s="157"/>
      <c r="HH8" s="157"/>
      <c r="HI8" s="157"/>
      <c r="HJ8" s="157"/>
      <c r="HK8" s="157"/>
      <c r="HL8" s="157"/>
      <c r="HM8" s="157"/>
      <c r="HN8" s="157"/>
      <c r="HO8" s="157"/>
      <c r="HP8" s="157"/>
      <c r="HQ8" s="157"/>
      <c r="HR8" s="157"/>
      <c r="HS8" s="157"/>
      <c r="HT8" s="157"/>
      <c r="HU8" s="157"/>
      <c r="HV8" s="157"/>
      <c r="HW8" s="157"/>
      <c r="HX8" s="157"/>
      <c r="HY8" s="157"/>
      <c r="HZ8" s="157"/>
      <c r="IA8" s="157"/>
      <c r="IB8" s="157"/>
      <c r="IC8" s="157"/>
      <c r="ID8" s="157"/>
      <c r="IE8" s="157"/>
      <c r="IF8" s="157"/>
      <c r="IG8" s="157"/>
      <c r="IH8" s="157"/>
      <c r="II8" s="157"/>
      <c r="IJ8" s="157"/>
      <c r="IK8" s="157"/>
      <c r="IL8" s="157"/>
      <c r="IM8" s="157"/>
      <c r="IN8" s="157"/>
      <c r="IO8" s="157"/>
      <c r="IP8" s="157"/>
      <c r="IQ8" s="157"/>
      <c r="IR8" s="157"/>
      <c r="IS8" s="157"/>
      <c r="IT8" s="157"/>
      <c r="IU8" s="157"/>
      <c r="IV8" s="157"/>
      <c r="IW8" s="157"/>
    </row>
    <row r="9" spans="1:257" ht="15" customHeight="1">
      <c r="Y9" s="157"/>
      <c r="AA9" s="157"/>
    </row>
    <row r="10" spans="1:257" ht="15" customHeight="1">
      <c r="A10" s="82">
        <v>45583</v>
      </c>
      <c r="B10" s="108" t="s">
        <v>108</v>
      </c>
      <c r="C10" s="284" t="s">
        <v>1084</v>
      </c>
      <c r="E10" s="157"/>
      <c r="F10" s="157"/>
      <c r="G10" s="157"/>
      <c r="H10" s="157"/>
      <c r="I10" s="157"/>
      <c r="J10" s="157"/>
      <c r="K10" s="157"/>
      <c r="L10" s="2"/>
      <c r="M10" s="157"/>
      <c r="N10" s="157"/>
      <c r="O10" s="142"/>
      <c r="P10" s="157"/>
      <c r="Q10" s="157"/>
      <c r="R10" s="157"/>
      <c r="S10" s="157"/>
      <c r="T10" s="157"/>
      <c r="U10" s="157"/>
      <c r="V10" s="157"/>
      <c r="W10" s="157"/>
      <c r="X10" s="157"/>
      <c r="Y10" s="157"/>
      <c r="Z10" s="157"/>
      <c r="AA10" s="157"/>
      <c r="AB10" s="157"/>
      <c r="AC10" s="157"/>
      <c r="AD10" s="157"/>
      <c r="AE10" s="157"/>
      <c r="AF10" s="157"/>
      <c r="AG10" s="157"/>
      <c r="AH10" s="157"/>
      <c r="AI10" s="157"/>
      <c r="AJ10" s="157"/>
      <c r="AK10" s="157"/>
      <c r="AL10" s="157"/>
      <c r="AM10" s="157"/>
      <c r="AN10" s="157"/>
      <c r="AO10" s="157"/>
      <c r="AP10" s="157"/>
      <c r="AQ10" s="157"/>
      <c r="AR10" s="157"/>
      <c r="AS10" s="157"/>
      <c r="AT10" s="157"/>
      <c r="AU10" s="157"/>
      <c r="AV10" s="157"/>
      <c r="AW10" s="157"/>
      <c r="AX10" s="157"/>
      <c r="AY10" s="157"/>
      <c r="AZ10" s="157"/>
      <c r="BA10" s="157"/>
      <c r="BB10" s="157"/>
      <c r="BC10" s="157"/>
      <c r="BD10" s="157"/>
      <c r="BE10" s="157"/>
      <c r="BF10" s="157"/>
      <c r="BG10" s="157"/>
      <c r="BH10" s="157"/>
      <c r="BI10" s="157"/>
      <c r="BJ10" s="157"/>
      <c r="BK10" s="157"/>
      <c r="BL10" s="157"/>
      <c r="BM10" s="157"/>
      <c r="BN10" s="157"/>
      <c r="BO10" s="157"/>
      <c r="BP10" s="157"/>
      <c r="BQ10" s="157"/>
      <c r="BR10" s="157"/>
      <c r="BS10" s="157"/>
      <c r="BT10" s="157"/>
      <c r="BU10" s="157">
        <v>65700.009999999995</v>
      </c>
      <c r="BV10" s="157"/>
      <c r="BW10" s="157"/>
      <c r="BX10" s="157"/>
      <c r="BY10" s="157"/>
      <c r="BZ10" s="157"/>
      <c r="CA10" s="157"/>
      <c r="CB10" s="157"/>
      <c r="CC10" s="157"/>
      <c r="CD10" s="157"/>
      <c r="CE10" s="157"/>
      <c r="CF10" s="157"/>
      <c r="CG10" s="157"/>
      <c r="CH10" s="157"/>
      <c r="CI10" s="157"/>
      <c r="CJ10" s="157"/>
      <c r="CK10" s="157"/>
      <c r="CL10" s="157"/>
      <c r="CM10" s="157"/>
      <c r="CN10" s="157"/>
      <c r="CO10" s="157"/>
      <c r="CP10" s="157"/>
      <c r="CQ10" s="157"/>
      <c r="CR10" s="209"/>
      <c r="CS10" s="157"/>
      <c r="CT10" s="157"/>
      <c r="CU10" s="157"/>
      <c r="CV10" s="157"/>
      <c r="CW10" s="157"/>
      <c r="CX10" s="157"/>
      <c r="CY10" s="157"/>
      <c r="CZ10" s="157"/>
      <c r="DA10" s="157"/>
      <c r="DB10" s="157"/>
      <c r="DC10" s="157"/>
      <c r="DD10" s="157"/>
      <c r="DE10" s="157"/>
      <c r="DF10" s="157"/>
      <c r="DG10" s="157"/>
      <c r="DH10" s="157"/>
      <c r="DI10" s="157"/>
      <c r="DJ10" s="157"/>
      <c r="DK10" s="157"/>
      <c r="DL10" s="157"/>
      <c r="DM10" s="157"/>
      <c r="DN10" s="157"/>
      <c r="DO10" s="157"/>
      <c r="DP10" s="157"/>
      <c r="DQ10" s="157"/>
      <c r="DR10" s="157"/>
      <c r="DS10" s="157"/>
      <c r="DT10" s="157"/>
      <c r="DU10" s="157"/>
      <c r="DV10" s="157"/>
      <c r="DW10" s="157"/>
      <c r="DX10" s="157"/>
      <c r="DY10" s="157"/>
      <c r="DZ10" s="157"/>
      <c r="EA10" s="157"/>
      <c r="EB10" s="157"/>
      <c r="EC10" s="157"/>
      <c r="ED10" s="157"/>
      <c r="EE10" s="157"/>
      <c r="EF10" s="157"/>
      <c r="EG10" s="157"/>
      <c r="EH10" s="157"/>
      <c r="EI10" s="157"/>
      <c r="EJ10" s="157"/>
      <c r="EK10" s="157"/>
      <c r="EL10" s="157"/>
      <c r="EM10" s="157"/>
      <c r="EN10" s="157"/>
      <c r="EO10" s="157"/>
      <c r="EP10" s="157"/>
      <c r="EQ10" s="157"/>
      <c r="ER10" s="157"/>
      <c r="ES10" s="157"/>
      <c r="ET10" s="157"/>
      <c r="EU10" s="157"/>
      <c r="EV10" s="157"/>
      <c r="EW10" s="157"/>
      <c r="EX10" s="157"/>
      <c r="EY10" s="157"/>
      <c r="EZ10" s="157"/>
      <c r="FA10" s="157"/>
      <c r="FB10" s="157"/>
      <c r="FC10" s="157"/>
      <c r="FD10" s="157"/>
      <c r="FE10" s="157"/>
      <c r="FF10" s="157"/>
      <c r="FG10" s="157"/>
      <c r="FH10" s="157"/>
      <c r="FI10" s="157"/>
      <c r="FJ10" s="157"/>
      <c r="FK10" s="157"/>
      <c r="FL10" s="157"/>
      <c r="FM10" s="157"/>
      <c r="FN10" s="157"/>
      <c r="FO10" s="157"/>
      <c r="FP10" s="157"/>
      <c r="FQ10" s="157"/>
      <c r="FR10" s="157"/>
      <c r="FS10" s="157"/>
      <c r="FT10" s="157"/>
      <c r="FU10" s="157"/>
      <c r="FV10" s="157"/>
      <c r="FW10" s="157"/>
      <c r="FX10" s="157"/>
      <c r="FY10" s="157"/>
      <c r="FZ10" s="157"/>
      <c r="GA10" s="157"/>
      <c r="GB10" s="157"/>
      <c r="GC10" s="157"/>
      <c r="GD10" s="157"/>
      <c r="GE10" s="157"/>
      <c r="GF10" s="157"/>
      <c r="GG10" s="157"/>
      <c r="GH10" s="157"/>
      <c r="GI10" s="157"/>
      <c r="GJ10" s="157"/>
      <c r="GK10" s="157"/>
      <c r="GL10" s="157"/>
      <c r="GM10" s="157"/>
      <c r="GN10" s="157"/>
      <c r="GO10" s="157"/>
      <c r="GP10" s="157"/>
      <c r="GQ10" s="157"/>
      <c r="GR10" s="157"/>
      <c r="GS10" s="157"/>
      <c r="GT10" s="157"/>
      <c r="GU10" s="157"/>
      <c r="GV10" s="157"/>
      <c r="GW10" s="157"/>
      <c r="GX10" s="157"/>
      <c r="GY10" s="157"/>
      <c r="GZ10" s="157"/>
      <c r="HA10" s="157"/>
      <c r="HB10" s="157"/>
      <c r="HC10" s="157"/>
      <c r="HD10" s="157"/>
      <c r="HE10" s="157"/>
      <c r="HF10" s="157"/>
      <c r="HG10" s="157"/>
      <c r="HH10" s="157"/>
      <c r="HI10" s="157"/>
      <c r="HJ10" s="157"/>
      <c r="HK10" s="157"/>
      <c r="HL10" s="157"/>
      <c r="HM10" s="157"/>
      <c r="HN10" s="157"/>
      <c r="HO10" s="157"/>
      <c r="HP10" s="157"/>
      <c r="HQ10" s="157"/>
      <c r="HR10" s="157"/>
      <c r="HS10" s="157"/>
      <c r="HT10" s="157"/>
      <c r="HU10" s="157"/>
      <c r="HV10" s="157"/>
      <c r="HW10" s="157"/>
      <c r="HX10" s="157"/>
      <c r="HY10" s="157"/>
      <c r="HZ10" s="157"/>
      <c r="IA10" s="157"/>
      <c r="IB10" s="157"/>
      <c r="IC10" s="157"/>
      <c r="ID10" s="157"/>
      <c r="IE10" s="157"/>
      <c r="IF10" s="157"/>
      <c r="IG10" s="157"/>
      <c r="IH10" s="157"/>
      <c r="II10" s="157"/>
      <c r="IJ10" s="157"/>
      <c r="IK10" s="157"/>
      <c r="IL10" s="157"/>
      <c r="IM10" s="157"/>
      <c r="IN10" s="157"/>
      <c r="IO10" s="157"/>
      <c r="IP10" s="157"/>
      <c r="IQ10" s="157"/>
      <c r="IR10" s="157"/>
      <c r="IS10" s="157"/>
      <c r="IT10" s="157"/>
      <c r="IU10" s="157"/>
      <c r="IV10" s="157"/>
      <c r="IW10" s="157"/>
    </row>
    <row r="11" spans="1:257" ht="15" customHeight="1">
      <c r="A11" s="82">
        <v>45583</v>
      </c>
      <c r="B11" s="108" t="s">
        <v>108</v>
      </c>
      <c r="C11" s="284" t="s">
        <v>1085</v>
      </c>
      <c r="E11" s="157"/>
      <c r="F11" s="157"/>
      <c r="G11" s="157"/>
      <c r="H11" s="157"/>
      <c r="J11" s="157"/>
      <c r="K11" s="157"/>
      <c r="L11" s="2"/>
      <c r="M11" s="157"/>
      <c r="N11" s="157"/>
      <c r="P11" s="142"/>
      <c r="Q11" s="157"/>
      <c r="R11" s="157"/>
      <c r="S11" s="157"/>
      <c r="T11" s="157"/>
      <c r="U11" s="157"/>
      <c r="V11" s="157"/>
      <c r="W11" s="157"/>
      <c r="X11" s="157"/>
      <c r="Y11" s="157"/>
      <c r="Z11" s="157"/>
      <c r="AA11" s="157"/>
      <c r="AB11" s="157"/>
      <c r="AC11" s="157"/>
      <c r="AD11" s="157"/>
      <c r="AE11" s="157"/>
      <c r="AF11" s="157"/>
      <c r="AG11" s="157"/>
      <c r="AH11" s="157"/>
      <c r="AI11" s="157"/>
      <c r="AJ11" s="157"/>
      <c r="AK11" s="157"/>
      <c r="AL11" s="157"/>
      <c r="AM11" s="157"/>
      <c r="AN11" s="157"/>
      <c r="AO11" s="157"/>
      <c r="AP11" s="157"/>
      <c r="AQ11" s="157"/>
      <c r="AR11" s="157"/>
      <c r="AS11" s="157"/>
      <c r="AT11" s="157"/>
      <c r="AU11" s="157"/>
      <c r="AV11" s="157"/>
      <c r="AW11" s="157"/>
      <c r="AX11" s="157"/>
      <c r="AY11" s="157"/>
      <c r="AZ11" s="157"/>
      <c r="BA11" s="157"/>
      <c r="BB11" s="157"/>
      <c r="BC11" s="157"/>
      <c r="BD11" s="157"/>
      <c r="BE11" s="157"/>
      <c r="BF11" s="157"/>
      <c r="BG11" s="157"/>
      <c r="BH11" s="157"/>
      <c r="BI11" s="157"/>
      <c r="BJ11" s="157"/>
      <c r="BK11" s="157"/>
      <c r="BL11" s="157"/>
      <c r="BM11" s="157"/>
      <c r="BN11" s="157"/>
      <c r="BO11" s="157"/>
      <c r="BP11" s="157"/>
      <c r="BQ11" s="157">
        <v>36699.99</v>
      </c>
      <c r="BR11" s="157"/>
      <c r="BS11" s="157"/>
      <c r="BT11" s="157"/>
      <c r="BU11" s="157"/>
      <c r="BV11" s="157"/>
      <c r="BW11" s="157"/>
      <c r="BX11" s="157"/>
      <c r="BY11" s="157"/>
      <c r="BZ11" s="157"/>
      <c r="CA11" s="157"/>
      <c r="CB11" s="157"/>
      <c r="CC11" s="157"/>
      <c r="CD11" s="157"/>
      <c r="CE11" s="157"/>
      <c r="CF11" s="157"/>
      <c r="CG11" s="157"/>
      <c r="CH11" s="157"/>
      <c r="CI11" s="157"/>
      <c r="CJ11" s="157"/>
      <c r="CK11" s="157"/>
      <c r="CL11" s="157"/>
      <c r="CM11" s="157"/>
      <c r="CN11" s="157"/>
      <c r="CO11" s="157"/>
      <c r="CP11" s="157"/>
      <c r="CQ11" s="157"/>
      <c r="CR11" s="209"/>
      <c r="CS11" s="157"/>
      <c r="CT11" s="157"/>
      <c r="CU11" s="157"/>
      <c r="CV11" s="157"/>
      <c r="CW11" s="157"/>
      <c r="CX11" s="157"/>
      <c r="CY11" s="157"/>
      <c r="CZ11" s="157"/>
      <c r="DA11" s="157"/>
      <c r="DB11" s="157"/>
      <c r="DC11" s="157"/>
      <c r="DD11" s="157"/>
      <c r="DE11" s="157"/>
      <c r="DF11" s="157"/>
      <c r="DG11" s="157"/>
      <c r="DH11" s="157"/>
      <c r="DI11" s="157"/>
      <c r="DJ11" s="157"/>
      <c r="DK11" s="157"/>
      <c r="DL11" s="157"/>
      <c r="DM11" s="157"/>
      <c r="DN11" s="157"/>
      <c r="DO11" s="157"/>
      <c r="DP11" s="157"/>
      <c r="DQ11" s="157"/>
      <c r="DR11" s="157"/>
      <c r="DS11" s="157"/>
      <c r="DT11" s="157"/>
      <c r="DU11" s="157"/>
      <c r="DV11" s="157"/>
      <c r="DW11" s="157"/>
      <c r="DX11" s="157"/>
      <c r="DY11" s="157"/>
      <c r="DZ11" s="157"/>
      <c r="EA11" s="157"/>
      <c r="EB11" s="157"/>
      <c r="EC11" s="157"/>
      <c r="ED11" s="157"/>
      <c r="EE11" s="157"/>
      <c r="EF11" s="157"/>
      <c r="EG11" s="157"/>
      <c r="EH11" s="157"/>
      <c r="EI11" s="157"/>
      <c r="EJ11" s="157"/>
      <c r="EK11" s="157"/>
      <c r="EL11" s="157"/>
      <c r="EM11" s="157"/>
      <c r="EN11" s="157"/>
      <c r="EO11" s="157"/>
      <c r="EP11" s="157"/>
      <c r="EQ11" s="157"/>
      <c r="ER11" s="157"/>
      <c r="ES11" s="157"/>
      <c r="ET11" s="157"/>
      <c r="EU11" s="157"/>
      <c r="EV11" s="157"/>
      <c r="EW11" s="157"/>
      <c r="EX11" s="157"/>
      <c r="EY11" s="157"/>
      <c r="EZ11" s="157"/>
      <c r="FA11" s="157"/>
      <c r="FB11" s="157"/>
      <c r="FC11" s="157"/>
      <c r="FD11" s="157"/>
      <c r="FE11" s="157"/>
      <c r="FF11" s="157"/>
      <c r="FG11" s="157"/>
      <c r="FH11" s="157"/>
      <c r="FI11" s="157"/>
      <c r="FJ11" s="157"/>
      <c r="FK11" s="157"/>
      <c r="FL11" s="157"/>
      <c r="FM11" s="157"/>
      <c r="FN11" s="157"/>
      <c r="FO11" s="157"/>
      <c r="FP11" s="157"/>
      <c r="FQ11" s="157"/>
      <c r="FR11" s="157"/>
      <c r="FS11" s="157"/>
      <c r="FT11" s="157"/>
      <c r="FU11" s="157"/>
      <c r="FV11" s="157"/>
      <c r="FW11" s="157"/>
      <c r="FX11" s="157"/>
      <c r="FY11" s="157"/>
      <c r="FZ11" s="157"/>
      <c r="GA11" s="157"/>
      <c r="GB11" s="157"/>
      <c r="GC11" s="157"/>
      <c r="GD11" s="157"/>
      <c r="GE11" s="157"/>
      <c r="GF11" s="157"/>
      <c r="GG11" s="157"/>
      <c r="GH11" s="157"/>
      <c r="GI11" s="157"/>
      <c r="GJ11" s="157"/>
      <c r="GK11" s="157"/>
      <c r="GL11" s="157"/>
      <c r="GM11" s="157"/>
      <c r="GN11" s="157"/>
      <c r="GO11" s="157"/>
      <c r="GP11" s="157"/>
      <c r="GQ11" s="157"/>
      <c r="GR11" s="157"/>
      <c r="GS11" s="157"/>
      <c r="GT11" s="157"/>
      <c r="GU11" s="157"/>
      <c r="GV11" s="157"/>
      <c r="GW11" s="157"/>
      <c r="GX11" s="157"/>
      <c r="GY11" s="157"/>
      <c r="GZ11" s="157"/>
      <c r="HA11" s="157"/>
      <c r="HB11" s="157"/>
      <c r="HC11" s="157"/>
      <c r="HD11" s="157"/>
      <c r="HE11" s="157"/>
      <c r="HF11" s="157"/>
      <c r="HG11" s="157"/>
      <c r="HH11" s="157"/>
      <c r="HI11" s="157"/>
      <c r="HJ11" s="157"/>
      <c r="HK11" s="157"/>
      <c r="HL11" s="157"/>
      <c r="HM11" s="157"/>
      <c r="HN11" s="157"/>
      <c r="HO11" s="157"/>
      <c r="HP11" s="157"/>
      <c r="HQ11" s="157"/>
      <c r="HR11" s="157"/>
      <c r="HS11" s="157"/>
      <c r="HT11" s="157"/>
      <c r="HU11" s="157"/>
      <c r="HV11" s="157"/>
      <c r="HW11" s="157"/>
      <c r="HX11" s="157"/>
      <c r="HY11" s="157"/>
      <c r="HZ11" s="157"/>
      <c r="IA11" s="157"/>
      <c r="IB11" s="157"/>
      <c r="IC11" s="157"/>
      <c r="ID11" s="157"/>
      <c r="IE11" s="157"/>
      <c r="IF11" s="157"/>
      <c r="IG11" s="157"/>
      <c r="IH11" s="157"/>
      <c r="II11" s="157"/>
      <c r="IJ11" s="157"/>
      <c r="IK11" s="157"/>
      <c r="IL11" s="157"/>
      <c r="IM11" s="157"/>
      <c r="IN11" s="157"/>
      <c r="IO11" s="157"/>
      <c r="IP11" s="157"/>
      <c r="IQ11" s="157"/>
      <c r="IR11" s="157"/>
      <c r="IS11" s="157"/>
      <c r="IT11" s="157"/>
      <c r="IU11" s="157"/>
      <c r="IV11" s="157"/>
      <c r="IW11" s="157"/>
    </row>
    <row r="12" spans="1:257" ht="15" customHeight="1">
      <c r="B12" s="108"/>
      <c r="C12" s="284"/>
      <c r="E12" s="157"/>
      <c r="F12" s="157"/>
      <c r="G12" s="157"/>
      <c r="H12" s="157"/>
      <c r="J12" s="157"/>
      <c r="K12" s="157"/>
      <c r="L12" s="2"/>
      <c r="M12" s="157"/>
      <c r="N12" s="157"/>
      <c r="P12" s="142"/>
      <c r="Q12" s="157"/>
      <c r="R12" s="157"/>
      <c r="S12" s="157"/>
      <c r="T12" s="157"/>
      <c r="U12" s="157"/>
      <c r="V12" s="157"/>
      <c r="W12" s="157"/>
      <c r="X12" s="157"/>
      <c r="Y12" s="157"/>
      <c r="Z12" s="157"/>
      <c r="AA12" s="157"/>
      <c r="AB12" s="157"/>
      <c r="AC12" s="157"/>
      <c r="AD12" s="157"/>
      <c r="AE12" s="157"/>
      <c r="AF12" s="157"/>
      <c r="AG12" s="157"/>
      <c r="AH12" s="157"/>
      <c r="AI12" s="157"/>
      <c r="AJ12" s="157"/>
      <c r="AK12" s="157"/>
      <c r="AL12" s="157"/>
      <c r="AM12" s="157"/>
      <c r="AN12" s="157"/>
      <c r="AO12" s="157"/>
      <c r="AP12" s="157"/>
      <c r="AQ12" s="157"/>
      <c r="AR12" s="157"/>
      <c r="AS12" s="157"/>
      <c r="AT12" s="157"/>
      <c r="AU12" s="157"/>
      <c r="AV12" s="157"/>
      <c r="AW12" s="157"/>
      <c r="AX12" s="157"/>
      <c r="AY12" s="157"/>
      <c r="AZ12" s="157"/>
      <c r="BA12" s="157"/>
      <c r="BB12" s="157"/>
      <c r="BC12" s="157"/>
      <c r="BD12" s="157"/>
      <c r="BE12" s="157"/>
      <c r="BF12" s="157"/>
      <c r="BG12" s="157"/>
      <c r="BH12" s="157"/>
      <c r="BI12" s="157"/>
      <c r="BJ12" s="157"/>
      <c r="BK12" s="157"/>
      <c r="BL12" s="157"/>
      <c r="BM12" s="157"/>
      <c r="BN12" s="157"/>
      <c r="BO12" s="157"/>
      <c r="BP12" s="157"/>
      <c r="BQ12" s="157"/>
      <c r="BR12" s="157"/>
      <c r="BS12" s="157"/>
      <c r="BT12" s="157"/>
      <c r="BU12" s="157"/>
      <c r="BV12" s="157"/>
      <c r="BW12" s="157"/>
      <c r="BX12" s="157"/>
      <c r="BY12" s="157"/>
      <c r="BZ12" s="157"/>
      <c r="CA12" s="157"/>
      <c r="CB12" s="157"/>
      <c r="CC12" s="157"/>
      <c r="CD12" s="157"/>
      <c r="CE12" s="157"/>
      <c r="CF12" s="157"/>
      <c r="CG12" s="157"/>
      <c r="CH12" s="157"/>
      <c r="CI12" s="157"/>
      <c r="CJ12" s="157"/>
      <c r="CK12" s="157"/>
      <c r="CL12" s="157"/>
      <c r="CM12" s="157"/>
      <c r="CN12" s="157"/>
      <c r="CO12" s="157"/>
      <c r="CP12" s="157"/>
      <c r="CQ12" s="157"/>
      <c r="CR12" s="209"/>
      <c r="CS12" s="157"/>
      <c r="CT12" s="157"/>
      <c r="CU12" s="157"/>
      <c r="CV12" s="157"/>
      <c r="CW12" s="157"/>
      <c r="CX12" s="157"/>
      <c r="CY12" s="157"/>
      <c r="CZ12" s="157"/>
      <c r="DA12" s="157"/>
      <c r="DB12" s="157"/>
      <c r="DC12" s="157"/>
      <c r="DD12" s="157"/>
      <c r="DE12" s="157"/>
      <c r="DF12" s="157"/>
      <c r="DG12" s="157"/>
      <c r="DH12" s="157"/>
      <c r="DI12" s="157"/>
      <c r="DJ12" s="157"/>
      <c r="DK12" s="157"/>
      <c r="DL12" s="157"/>
      <c r="DM12" s="157"/>
      <c r="DN12" s="157"/>
      <c r="DO12" s="157"/>
      <c r="DP12" s="157"/>
      <c r="DQ12" s="157"/>
      <c r="DR12" s="157"/>
      <c r="DS12" s="157"/>
      <c r="DT12" s="157"/>
      <c r="DU12" s="157"/>
      <c r="DV12" s="157"/>
      <c r="DW12" s="157"/>
      <c r="DX12" s="157"/>
      <c r="DY12" s="157"/>
      <c r="DZ12" s="157"/>
      <c r="EA12" s="157"/>
      <c r="EB12" s="157"/>
      <c r="EC12" s="157"/>
      <c r="ED12" s="157"/>
      <c r="EE12" s="157"/>
      <c r="EF12" s="157"/>
      <c r="EG12" s="157"/>
      <c r="EH12" s="157"/>
      <c r="EI12" s="157"/>
      <c r="EJ12" s="157"/>
      <c r="EK12" s="157"/>
      <c r="EL12" s="157"/>
      <c r="EM12" s="157"/>
      <c r="EN12" s="157"/>
      <c r="EO12" s="157"/>
      <c r="EP12" s="157"/>
      <c r="EQ12" s="157"/>
      <c r="ER12" s="157"/>
      <c r="ES12" s="157"/>
      <c r="ET12" s="157"/>
      <c r="EU12" s="157"/>
      <c r="EV12" s="157"/>
      <c r="EW12" s="157"/>
      <c r="EX12" s="157"/>
      <c r="EY12" s="157"/>
      <c r="EZ12" s="157"/>
      <c r="FA12" s="157"/>
      <c r="FB12" s="157"/>
      <c r="FC12" s="157"/>
      <c r="FD12" s="157"/>
      <c r="FE12" s="157"/>
      <c r="FF12" s="157"/>
      <c r="FG12" s="157"/>
      <c r="FH12" s="157"/>
      <c r="FI12" s="157"/>
      <c r="FJ12" s="157"/>
      <c r="FK12" s="157"/>
      <c r="FL12" s="157"/>
      <c r="FM12" s="157"/>
      <c r="FN12" s="157"/>
      <c r="FO12" s="157"/>
      <c r="FP12" s="157"/>
      <c r="FQ12" s="157"/>
      <c r="FR12" s="157"/>
      <c r="FS12" s="157"/>
      <c r="FT12" s="157"/>
      <c r="FU12" s="157"/>
      <c r="FV12" s="157"/>
      <c r="FW12" s="157"/>
      <c r="FX12" s="157"/>
      <c r="FY12" s="157"/>
      <c r="FZ12" s="157"/>
      <c r="GA12" s="157"/>
      <c r="GB12" s="157"/>
      <c r="GC12" s="157"/>
      <c r="GD12" s="157"/>
      <c r="GE12" s="157"/>
      <c r="GF12" s="157"/>
      <c r="GG12" s="157"/>
      <c r="GH12" s="157"/>
      <c r="GI12" s="157"/>
      <c r="GJ12" s="157"/>
      <c r="GK12" s="157"/>
      <c r="GL12" s="157"/>
      <c r="GM12" s="157"/>
      <c r="GN12" s="157"/>
      <c r="GO12" s="157"/>
      <c r="GP12" s="157"/>
      <c r="GQ12" s="157"/>
      <c r="GR12" s="157"/>
      <c r="GS12" s="157"/>
      <c r="GT12" s="157"/>
      <c r="GU12" s="157"/>
      <c r="GV12" s="157"/>
      <c r="GW12" s="157"/>
      <c r="GX12" s="157"/>
      <c r="GY12" s="157"/>
      <c r="GZ12" s="157"/>
      <c r="HA12" s="157"/>
      <c r="HB12" s="157"/>
      <c r="HC12" s="157"/>
      <c r="HD12" s="157"/>
      <c r="HE12" s="157"/>
      <c r="HF12" s="157"/>
      <c r="HG12" s="157"/>
      <c r="HH12" s="157"/>
      <c r="HI12" s="157"/>
      <c r="HJ12" s="157"/>
      <c r="HK12" s="157"/>
      <c r="HL12" s="157"/>
      <c r="HM12" s="157"/>
      <c r="HN12" s="157"/>
      <c r="HO12" s="157"/>
      <c r="HP12" s="157"/>
      <c r="HQ12" s="157"/>
      <c r="HR12" s="157"/>
      <c r="HS12" s="157"/>
      <c r="HT12" s="157"/>
      <c r="HU12" s="157"/>
      <c r="HV12" s="157"/>
      <c r="HW12" s="157"/>
      <c r="HX12" s="157"/>
      <c r="HY12" s="157"/>
      <c r="HZ12" s="157"/>
      <c r="IA12" s="157"/>
      <c r="IB12" s="157"/>
      <c r="IC12" s="157"/>
      <c r="ID12" s="157"/>
      <c r="IE12" s="157"/>
      <c r="IF12" s="157"/>
      <c r="IG12" s="157"/>
      <c r="IH12" s="157"/>
      <c r="II12" s="157"/>
      <c r="IJ12" s="157"/>
      <c r="IK12" s="157"/>
      <c r="IL12" s="157"/>
      <c r="IM12" s="157"/>
      <c r="IN12" s="157"/>
      <c r="IO12" s="157"/>
      <c r="IP12" s="157"/>
      <c r="IQ12" s="157"/>
      <c r="IR12" s="157"/>
      <c r="IS12" s="157"/>
      <c r="IT12" s="157"/>
      <c r="IU12" s="157"/>
      <c r="IV12" s="157"/>
      <c r="IW12" s="157"/>
    </row>
    <row r="13" spans="1:257" ht="15" customHeight="1">
      <c r="A13" s="82">
        <v>45626</v>
      </c>
      <c r="B13" s="108"/>
      <c r="C13" s="284" t="s">
        <v>1086</v>
      </c>
      <c r="E13" s="157"/>
      <c r="F13" s="157"/>
      <c r="G13" s="157"/>
      <c r="H13" s="157"/>
      <c r="J13" s="157"/>
      <c r="K13" s="157"/>
      <c r="L13" s="2"/>
      <c r="M13" s="157"/>
      <c r="N13" s="157"/>
      <c r="P13" s="142"/>
      <c r="Q13" s="157"/>
      <c r="R13" s="157"/>
      <c r="S13" s="157"/>
      <c r="T13" s="157"/>
      <c r="U13" s="157"/>
      <c r="V13" s="157"/>
      <c r="W13" s="157"/>
      <c r="X13" s="157"/>
      <c r="Y13" s="157"/>
      <c r="Z13" s="157"/>
      <c r="AA13" s="157"/>
      <c r="AB13" s="157"/>
      <c r="AC13" s="157"/>
      <c r="AD13" s="157"/>
      <c r="AE13" s="157"/>
      <c r="AF13" s="157"/>
      <c r="AG13" s="157"/>
      <c r="AH13" s="157"/>
      <c r="AI13" s="157"/>
      <c r="AJ13" s="157"/>
      <c r="AK13" s="157"/>
      <c r="AL13" s="157"/>
      <c r="AM13" s="157"/>
      <c r="AN13" s="157"/>
      <c r="AO13" s="157"/>
      <c r="AP13" s="157"/>
      <c r="AQ13" s="157"/>
      <c r="AR13" s="157"/>
      <c r="AS13" s="157"/>
      <c r="AT13" s="157"/>
      <c r="AU13" s="157"/>
      <c r="AV13" s="157"/>
      <c r="AW13" s="157"/>
      <c r="AX13" s="157"/>
      <c r="AY13" s="157"/>
      <c r="AZ13" s="157"/>
      <c r="BA13" s="157"/>
      <c r="BB13" s="157"/>
      <c r="BC13" s="157"/>
      <c r="BD13" s="157"/>
      <c r="BE13" s="157"/>
      <c r="BF13" s="157"/>
      <c r="BG13" s="157"/>
      <c r="BH13" s="157"/>
      <c r="BI13" s="157"/>
      <c r="BJ13" s="157"/>
      <c r="BK13" s="157"/>
      <c r="BL13" s="157"/>
      <c r="BM13" s="157"/>
      <c r="BN13" s="157"/>
      <c r="BO13" s="157"/>
      <c r="BP13" s="157"/>
      <c r="BQ13" s="157">
        <v>24080.01</v>
      </c>
      <c r="BR13" s="157"/>
      <c r="BS13" s="157"/>
      <c r="BT13" s="157"/>
      <c r="BU13" s="157"/>
      <c r="BV13" s="157"/>
      <c r="BW13" s="157"/>
      <c r="BX13" s="157"/>
      <c r="BY13" s="157"/>
      <c r="BZ13" s="157"/>
      <c r="CA13" s="157"/>
      <c r="CB13" s="157"/>
      <c r="CC13" s="157"/>
      <c r="CD13" s="157"/>
      <c r="CE13" s="157"/>
      <c r="CF13" s="157"/>
      <c r="CG13" s="157"/>
      <c r="CH13" s="157"/>
      <c r="CI13" s="157"/>
      <c r="CJ13" s="157"/>
      <c r="CK13" s="157"/>
      <c r="CL13" s="157"/>
      <c r="CM13" s="157"/>
      <c r="CN13" s="157"/>
      <c r="CO13" s="157"/>
      <c r="CP13" s="157"/>
      <c r="CQ13" s="157"/>
      <c r="CR13" s="209"/>
      <c r="CS13" s="157"/>
      <c r="CT13" s="157"/>
      <c r="CU13" s="157"/>
      <c r="CV13" s="157"/>
      <c r="CW13" s="157"/>
      <c r="CX13" s="157"/>
      <c r="CY13" s="157"/>
      <c r="CZ13" s="157"/>
      <c r="DA13" s="157"/>
      <c r="DB13" s="157"/>
      <c r="DC13" s="157"/>
      <c r="DD13" s="157"/>
      <c r="DE13" s="157"/>
      <c r="DF13" s="157"/>
      <c r="DG13" s="157"/>
      <c r="DH13" s="157"/>
      <c r="DI13" s="157"/>
      <c r="DJ13" s="157"/>
      <c r="DK13" s="157"/>
      <c r="DL13" s="157"/>
      <c r="DM13" s="157"/>
      <c r="DN13" s="157"/>
      <c r="DO13" s="157"/>
      <c r="DP13" s="157"/>
      <c r="DQ13" s="157"/>
      <c r="DR13" s="157"/>
      <c r="DS13" s="157"/>
      <c r="DT13" s="157"/>
      <c r="DU13" s="157"/>
      <c r="DV13" s="157"/>
      <c r="DW13" s="157"/>
      <c r="DX13" s="157"/>
      <c r="DY13" s="157"/>
      <c r="DZ13" s="157"/>
      <c r="EA13" s="157"/>
      <c r="EB13" s="157"/>
      <c r="EC13" s="157"/>
      <c r="ED13" s="157"/>
      <c r="EE13" s="157"/>
      <c r="EF13" s="157"/>
      <c r="EG13" s="157"/>
      <c r="EH13" s="157"/>
      <c r="EI13" s="157"/>
      <c r="EJ13" s="157"/>
      <c r="EK13" s="157"/>
      <c r="EL13" s="157"/>
      <c r="EM13" s="157"/>
      <c r="EN13" s="157"/>
      <c r="EO13" s="157"/>
      <c r="EP13" s="157"/>
      <c r="EQ13" s="157"/>
      <c r="ER13" s="157"/>
      <c r="ES13" s="157"/>
      <c r="ET13" s="157"/>
      <c r="EU13" s="157"/>
      <c r="EV13" s="157"/>
      <c r="EW13" s="157"/>
      <c r="EX13" s="157"/>
      <c r="EY13" s="157"/>
      <c r="EZ13" s="157"/>
      <c r="FA13" s="157"/>
      <c r="FB13" s="157"/>
      <c r="FC13" s="157"/>
      <c r="FD13" s="157"/>
      <c r="FE13" s="157"/>
      <c r="FF13" s="157"/>
      <c r="FG13" s="157"/>
      <c r="FH13" s="157"/>
      <c r="FI13" s="157"/>
      <c r="FJ13" s="157"/>
      <c r="FK13" s="157"/>
      <c r="FL13" s="157"/>
      <c r="FM13" s="157"/>
      <c r="FN13" s="157"/>
      <c r="FO13" s="157"/>
      <c r="FP13" s="157"/>
      <c r="FQ13" s="157"/>
      <c r="FR13" s="157"/>
      <c r="FS13" s="157"/>
      <c r="FT13" s="157"/>
      <c r="FU13" s="157"/>
      <c r="FV13" s="157"/>
      <c r="FW13" s="157"/>
      <c r="FX13" s="157"/>
      <c r="FY13" s="157"/>
      <c r="FZ13" s="157"/>
      <c r="GA13" s="157"/>
      <c r="GB13" s="157"/>
      <c r="GC13" s="157"/>
      <c r="GD13" s="157"/>
      <c r="GE13" s="157"/>
      <c r="GF13" s="157"/>
      <c r="GG13" s="157"/>
      <c r="GH13" s="157"/>
      <c r="GI13" s="157"/>
      <c r="GJ13" s="157"/>
      <c r="GK13" s="157"/>
      <c r="GL13" s="157"/>
      <c r="GM13" s="157"/>
      <c r="GN13" s="157"/>
      <c r="GO13" s="157"/>
      <c r="GP13" s="157"/>
      <c r="GQ13" s="157"/>
      <c r="GR13" s="157"/>
      <c r="GS13" s="157"/>
      <c r="GT13" s="157"/>
      <c r="GU13" s="157"/>
      <c r="GV13" s="157"/>
      <c r="GW13" s="157"/>
      <c r="GX13" s="157"/>
      <c r="GY13" s="157"/>
      <c r="GZ13" s="157"/>
      <c r="HA13" s="157"/>
      <c r="HB13" s="157"/>
      <c r="HC13" s="157"/>
      <c r="HD13" s="157"/>
      <c r="HE13" s="157"/>
      <c r="HF13" s="157"/>
      <c r="HG13" s="157"/>
      <c r="HH13" s="157"/>
      <c r="HI13" s="157"/>
      <c r="HJ13" s="157"/>
      <c r="HK13" s="157"/>
      <c r="HL13" s="157"/>
      <c r="HM13" s="157"/>
      <c r="HN13" s="157"/>
      <c r="HO13" s="157"/>
      <c r="HP13" s="157"/>
      <c r="HQ13" s="157"/>
      <c r="HR13" s="157"/>
      <c r="HS13" s="157"/>
      <c r="HT13" s="157"/>
      <c r="HU13" s="157"/>
      <c r="HV13" s="157"/>
      <c r="HW13" s="157"/>
      <c r="HX13" s="157"/>
      <c r="HY13" s="157"/>
      <c r="HZ13" s="157"/>
      <c r="IA13" s="157"/>
      <c r="IB13" s="157"/>
      <c r="IC13" s="157"/>
      <c r="ID13" s="157"/>
      <c r="IE13" s="157"/>
      <c r="IF13" s="157"/>
      <c r="IG13" s="157"/>
      <c r="IH13" s="157"/>
      <c r="II13" s="157"/>
      <c r="IJ13" s="157"/>
      <c r="IK13" s="157"/>
      <c r="IL13" s="157"/>
      <c r="IM13" s="157"/>
      <c r="IN13" s="157"/>
      <c r="IO13" s="157"/>
      <c r="IP13" s="157"/>
      <c r="IQ13" s="157"/>
      <c r="IR13" s="157"/>
      <c r="IS13" s="157"/>
      <c r="IT13" s="157"/>
      <c r="IU13" s="157"/>
      <c r="IV13" s="157"/>
      <c r="IW13" s="157"/>
    </row>
    <row r="14" spans="1:257" ht="15" customHeight="1">
      <c r="A14" s="107"/>
      <c r="B14" s="187"/>
      <c r="C14" s="533"/>
      <c r="E14" s="157"/>
      <c r="F14" s="157"/>
      <c r="G14" s="157"/>
      <c r="H14" s="157"/>
      <c r="I14" s="157"/>
      <c r="J14" s="157"/>
      <c r="K14" s="157"/>
      <c r="L14" s="2"/>
      <c r="M14" s="157"/>
      <c r="N14" s="157"/>
      <c r="O14" s="157"/>
      <c r="Q14" s="142"/>
      <c r="R14" s="157"/>
      <c r="S14" s="157"/>
      <c r="T14" s="157"/>
      <c r="U14" s="157"/>
      <c r="V14" s="157"/>
      <c r="W14" s="157"/>
      <c r="X14" s="157"/>
      <c r="Y14" s="157"/>
      <c r="Z14" s="157"/>
      <c r="AA14" s="157"/>
      <c r="AB14" s="157"/>
      <c r="AC14" s="157"/>
      <c r="AD14" s="157"/>
      <c r="AE14" s="157"/>
      <c r="AF14" s="157"/>
      <c r="AG14" s="157"/>
      <c r="AH14" s="157"/>
      <c r="AI14" s="157"/>
      <c r="AJ14" s="157"/>
      <c r="AK14" s="157"/>
      <c r="AL14" s="157"/>
      <c r="AM14" s="157"/>
      <c r="AN14" s="157"/>
      <c r="AO14" s="157"/>
      <c r="AP14" s="157"/>
      <c r="AQ14" s="157"/>
      <c r="AR14" s="157"/>
      <c r="AS14" s="157"/>
      <c r="AT14" s="157"/>
      <c r="AU14" s="157"/>
      <c r="AV14" s="157"/>
      <c r="AW14" s="157"/>
      <c r="AX14" s="157"/>
      <c r="AY14" s="157"/>
      <c r="AZ14" s="157"/>
      <c r="BA14" s="240"/>
      <c r="BB14" s="157"/>
      <c r="BC14" s="157"/>
      <c r="BD14" s="157"/>
      <c r="BE14" s="157"/>
      <c r="BF14" s="157"/>
      <c r="BG14" s="157"/>
      <c r="BH14" s="157"/>
      <c r="BI14" s="157"/>
      <c r="BJ14" s="157"/>
      <c r="BK14" s="157"/>
      <c r="BL14" s="157"/>
      <c r="BM14" s="157"/>
      <c r="BN14" s="157"/>
      <c r="BO14" s="157"/>
      <c r="BP14" s="157"/>
      <c r="BQ14" s="157"/>
      <c r="BR14" s="157"/>
      <c r="BS14" s="157"/>
      <c r="BT14" s="157"/>
      <c r="BU14" s="157"/>
      <c r="BV14" s="157"/>
      <c r="BW14" s="157"/>
      <c r="BX14" s="157"/>
      <c r="BY14" s="157"/>
      <c r="BZ14" s="157"/>
      <c r="CA14" s="157"/>
      <c r="CB14" s="157"/>
      <c r="CC14" s="157"/>
      <c r="CD14" s="157"/>
      <c r="CE14" s="157"/>
      <c r="CF14" s="157"/>
      <c r="CG14" s="157"/>
      <c r="CH14" s="157"/>
      <c r="CI14" s="157"/>
      <c r="CJ14" s="157"/>
      <c r="CK14" s="157"/>
      <c r="CL14" s="157"/>
      <c r="CM14" s="157"/>
      <c r="CN14" s="157"/>
      <c r="CO14" s="157"/>
      <c r="CQ14" s="157"/>
      <c r="CR14" s="209"/>
      <c r="CS14" s="157"/>
      <c r="CT14" s="157"/>
      <c r="CU14" s="157"/>
      <c r="CV14" s="157"/>
      <c r="CW14" s="157"/>
      <c r="CX14" s="157"/>
      <c r="CY14" s="157"/>
      <c r="CZ14" s="157"/>
      <c r="DA14" s="157"/>
      <c r="DB14" s="157"/>
      <c r="DC14" s="157"/>
      <c r="DD14" s="157"/>
      <c r="DE14" s="157"/>
      <c r="DF14" s="157"/>
      <c r="DG14" s="157"/>
      <c r="DH14" s="157"/>
      <c r="DI14" s="157"/>
      <c r="DJ14" s="157"/>
      <c r="DK14" s="157"/>
      <c r="DL14" s="157"/>
      <c r="DM14" s="157"/>
      <c r="DN14" s="157"/>
      <c r="DO14" s="157"/>
      <c r="DP14" s="157"/>
      <c r="DQ14" s="157"/>
      <c r="DR14" s="157"/>
      <c r="DS14" s="157"/>
      <c r="DT14" s="157"/>
      <c r="DU14" s="157"/>
      <c r="DV14" s="157"/>
      <c r="DW14" s="157"/>
      <c r="DX14" s="157"/>
      <c r="DY14" s="157"/>
      <c r="DZ14" s="157"/>
      <c r="EA14" s="157"/>
      <c r="EB14" s="157"/>
      <c r="EC14" s="157"/>
      <c r="ED14" s="157"/>
      <c r="EE14" s="157"/>
      <c r="EF14" s="157"/>
      <c r="EG14" s="157"/>
      <c r="EH14" s="157"/>
      <c r="EI14" s="157"/>
      <c r="EJ14" s="157"/>
      <c r="EK14" s="157"/>
      <c r="EL14" s="157"/>
      <c r="EM14" s="157"/>
      <c r="EN14" s="157"/>
      <c r="EO14" s="157"/>
      <c r="EP14" s="157"/>
      <c r="EQ14" s="157"/>
      <c r="ER14" s="157"/>
      <c r="ES14" s="157"/>
      <c r="ET14" s="157"/>
      <c r="EU14" s="157"/>
      <c r="EV14" s="157"/>
      <c r="EW14" s="157"/>
      <c r="EX14" s="157"/>
      <c r="EY14" s="157"/>
      <c r="EZ14" s="157"/>
      <c r="FA14" s="157"/>
      <c r="FB14" s="157"/>
      <c r="FC14" s="157"/>
      <c r="FD14" s="157"/>
      <c r="FE14" s="157"/>
      <c r="FF14" s="157"/>
      <c r="FG14" s="157"/>
      <c r="FH14" s="157"/>
      <c r="FI14" s="157"/>
      <c r="FJ14" s="157"/>
      <c r="FK14" s="157"/>
      <c r="FL14" s="157"/>
      <c r="FM14" s="157"/>
      <c r="FN14" s="157"/>
      <c r="FO14" s="157"/>
      <c r="FP14" s="157"/>
      <c r="FQ14" s="157"/>
      <c r="FR14" s="157"/>
      <c r="FS14" s="157"/>
      <c r="FT14" s="157"/>
      <c r="FU14" s="157"/>
      <c r="FV14" s="157"/>
      <c r="FW14" s="157"/>
      <c r="FX14" s="157"/>
      <c r="FY14" s="157"/>
      <c r="FZ14" s="157"/>
      <c r="GA14" s="157"/>
      <c r="GB14" s="157"/>
      <c r="GC14" s="157"/>
      <c r="GD14" s="157"/>
      <c r="GE14" s="157"/>
      <c r="GF14" s="157"/>
      <c r="GG14" s="157"/>
      <c r="GH14" s="157"/>
      <c r="GI14" s="157"/>
      <c r="GJ14" s="157"/>
      <c r="GK14" s="157"/>
      <c r="GL14" s="157"/>
      <c r="GM14" s="157"/>
      <c r="GN14" s="157"/>
      <c r="GO14" s="157"/>
      <c r="GP14" s="157"/>
      <c r="GQ14" s="157"/>
      <c r="GR14" s="157"/>
      <c r="GS14" s="157"/>
      <c r="GT14" s="157"/>
      <c r="GU14" s="157"/>
      <c r="GV14" s="157"/>
      <c r="GW14" s="157"/>
      <c r="GX14" s="157"/>
      <c r="GY14" s="157"/>
      <c r="GZ14" s="157"/>
      <c r="HA14" s="157"/>
      <c r="HB14" s="157"/>
      <c r="HC14" s="157"/>
      <c r="HD14" s="157"/>
      <c r="HE14" s="157"/>
      <c r="HF14" s="157"/>
      <c r="HG14" s="157"/>
      <c r="HH14" s="157"/>
      <c r="HI14" s="157"/>
      <c r="HJ14" s="157"/>
      <c r="HK14" s="157"/>
      <c r="HL14" s="157"/>
      <c r="HM14" s="157"/>
      <c r="HN14" s="157"/>
      <c r="HO14" s="157"/>
      <c r="HP14" s="157"/>
      <c r="HQ14" s="157"/>
      <c r="HR14" s="157"/>
      <c r="HS14" s="157"/>
      <c r="HT14" s="157"/>
      <c r="HU14" s="157"/>
      <c r="HV14" s="157"/>
      <c r="HW14" s="157"/>
      <c r="HX14" s="157"/>
      <c r="HY14" s="157"/>
      <c r="HZ14" s="157"/>
      <c r="IA14" s="157"/>
      <c r="IB14" s="157"/>
      <c r="IC14" s="157"/>
      <c r="ID14" s="157"/>
      <c r="IE14" s="157"/>
      <c r="IF14" s="157"/>
      <c r="IG14" s="157"/>
      <c r="IH14" s="157"/>
      <c r="II14" s="157"/>
      <c r="IJ14" s="157"/>
      <c r="IK14" s="157"/>
      <c r="IL14" s="157"/>
      <c r="IM14" s="157"/>
      <c r="IN14" s="157"/>
      <c r="IO14" s="157"/>
      <c r="IP14" s="157"/>
      <c r="IQ14" s="157"/>
      <c r="IR14" s="157"/>
      <c r="IS14" s="157"/>
      <c r="IT14" s="157"/>
      <c r="IU14" s="157"/>
      <c r="IV14" s="157"/>
      <c r="IW14" s="157"/>
    </row>
    <row r="15" spans="1:257" ht="15" customHeight="1">
      <c r="B15" s="284" t="s">
        <v>7</v>
      </c>
      <c r="C15" s="284" t="s">
        <v>121</v>
      </c>
      <c r="D15" s="2">
        <v>12171854.75</v>
      </c>
      <c r="E15" s="157"/>
      <c r="F15" s="157"/>
      <c r="G15" s="157"/>
      <c r="H15" s="157"/>
      <c r="I15" s="157"/>
      <c r="J15" s="157"/>
      <c r="K15" s="157"/>
      <c r="L15" s="2"/>
      <c r="M15" s="157"/>
      <c r="N15" s="157"/>
      <c r="O15" s="157"/>
      <c r="P15" s="157"/>
      <c r="R15" s="157"/>
      <c r="S15" s="157"/>
      <c r="T15" s="157"/>
      <c r="U15" s="157"/>
      <c r="V15" s="157"/>
      <c r="W15" s="157"/>
      <c r="X15" s="157"/>
      <c r="Y15" s="157"/>
      <c r="Z15" s="157"/>
      <c r="AA15" s="157"/>
      <c r="AB15" s="157"/>
      <c r="AC15" s="157"/>
      <c r="AD15" s="157"/>
      <c r="AE15" s="157"/>
      <c r="AF15" s="157"/>
      <c r="AG15" s="157"/>
      <c r="AH15" s="157"/>
      <c r="AI15" s="157"/>
      <c r="AJ15" s="157"/>
      <c r="AK15" s="157"/>
      <c r="AL15" s="157"/>
      <c r="AM15" s="157"/>
      <c r="AN15" s="157"/>
      <c r="AO15" s="157"/>
      <c r="AP15" s="157"/>
      <c r="AQ15" s="157"/>
      <c r="AR15" s="157"/>
      <c r="AS15" s="157"/>
      <c r="AT15" s="157"/>
      <c r="AU15" s="157"/>
      <c r="AV15" s="157"/>
      <c r="AW15" s="157"/>
      <c r="AX15" s="157"/>
      <c r="AY15" s="157"/>
      <c r="AZ15" s="157"/>
      <c r="BA15" s="157"/>
      <c r="BB15" s="157"/>
      <c r="BC15" s="157"/>
      <c r="BD15" s="157"/>
      <c r="BE15" s="157"/>
      <c r="BF15" s="157"/>
      <c r="BG15" s="157"/>
      <c r="BH15" s="157"/>
      <c r="BI15" s="157"/>
      <c r="BJ15" s="157"/>
      <c r="BK15" s="157"/>
      <c r="BL15" s="157"/>
      <c r="BM15" s="157"/>
      <c r="BN15" s="157"/>
      <c r="BO15" s="157"/>
      <c r="BP15" s="157"/>
      <c r="BQ15" s="157"/>
      <c r="BR15" s="157"/>
      <c r="BS15" s="157"/>
      <c r="BT15" s="157"/>
      <c r="BU15" s="157"/>
      <c r="BV15" s="157"/>
      <c r="BW15" s="157"/>
      <c r="BX15" s="157"/>
      <c r="BY15" s="157"/>
      <c r="BZ15" s="157"/>
      <c r="CA15" s="157"/>
      <c r="CB15" s="157"/>
      <c r="CC15" s="157"/>
      <c r="CD15" s="157"/>
      <c r="CE15" s="157"/>
      <c r="CF15" s="157"/>
      <c r="CG15" s="157"/>
      <c r="CH15" s="157"/>
      <c r="CI15" s="157"/>
      <c r="CJ15" s="157"/>
      <c r="CK15" s="157"/>
      <c r="CL15" s="157"/>
      <c r="CM15" s="157"/>
      <c r="CN15" s="157"/>
      <c r="CO15" s="157"/>
      <c r="CP15" s="157"/>
      <c r="CQ15" s="157"/>
      <c r="CR15" s="209"/>
      <c r="CS15" s="157"/>
      <c r="CT15" s="157"/>
      <c r="CU15" s="157"/>
      <c r="CV15" s="157"/>
      <c r="CW15" s="157"/>
      <c r="CX15" s="157"/>
      <c r="CY15" s="157"/>
      <c r="CZ15" s="157"/>
      <c r="DA15" s="157"/>
      <c r="DB15" s="157"/>
      <c r="DC15" s="157"/>
      <c r="DD15" s="157"/>
      <c r="DE15" s="157"/>
      <c r="DF15" s="157"/>
      <c r="DG15" s="157"/>
      <c r="DH15" s="157"/>
      <c r="DI15" s="157"/>
      <c r="DJ15" s="157"/>
      <c r="DK15" s="157"/>
      <c r="DL15" s="157"/>
      <c r="DM15" s="157"/>
      <c r="DN15" s="157"/>
      <c r="DO15" s="157"/>
      <c r="DP15" s="157"/>
      <c r="DQ15" s="157"/>
      <c r="DR15" s="157"/>
      <c r="DS15" s="157"/>
      <c r="DT15" s="157"/>
      <c r="DU15" s="157"/>
      <c r="DV15" s="157"/>
      <c r="DW15" s="157"/>
      <c r="DX15" s="157"/>
      <c r="DY15" s="157"/>
      <c r="DZ15" s="157"/>
      <c r="EA15" s="157"/>
      <c r="EB15" s="157"/>
      <c r="EC15" s="157"/>
      <c r="ED15" s="157"/>
      <c r="EE15" s="157"/>
      <c r="EF15" s="157"/>
      <c r="EG15" s="157"/>
      <c r="EH15" s="157"/>
      <c r="EI15" s="157"/>
      <c r="EJ15" s="157"/>
      <c r="EK15" s="157"/>
      <c r="EL15" s="157"/>
      <c r="EM15" s="157"/>
      <c r="EN15" s="157"/>
      <c r="EO15" s="157"/>
      <c r="EP15" s="157"/>
      <c r="EQ15" s="157"/>
      <c r="ER15" s="157"/>
      <c r="ES15" s="157"/>
      <c r="ET15" s="157"/>
      <c r="EU15" s="157"/>
      <c r="EV15" s="157"/>
      <c r="EW15" s="157"/>
      <c r="EX15" s="157"/>
      <c r="EY15" s="157"/>
      <c r="EZ15" s="157"/>
      <c r="FA15" s="157"/>
      <c r="FB15" s="157"/>
      <c r="FC15" s="157"/>
      <c r="FD15" s="157"/>
      <c r="FE15" s="157"/>
      <c r="FF15" s="157"/>
      <c r="FG15" s="157"/>
      <c r="FH15" s="157"/>
      <c r="FI15" s="157"/>
      <c r="FJ15" s="157"/>
      <c r="FK15" s="157"/>
      <c r="FL15" s="157"/>
      <c r="FM15" s="157"/>
      <c r="FN15" s="157"/>
      <c r="FO15" s="157"/>
      <c r="FP15" s="157"/>
      <c r="FQ15" s="157"/>
      <c r="FR15" s="157"/>
      <c r="FS15" s="157"/>
      <c r="FT15" s="157"/>
      <c r="FU15" s="157"/>
      <c r="FV15" s="157"/>
      <c r="FW15" s="157"/>
      <c r="FX15" s="157"/>
      <c r="FY15" s="157"/>
      <c r="FZ15" s="157"/>
      <c r="GA15" s="157"/>
      <c r="GB15" s="157"/>
      <c r="GC15" s="157"/>
      <c r="GD15" s="157"/>
      <c r="GE15" s="157"/>
      <c r="GF15" s="157"/>
      <c r="GG15" s="157"/>
      <c r="GH15" s="157"/>
      <c r="GI15" s="157"/>
      <c r="GJ15" s="157"/>
      <c r="GK15" s="157"/>
      <c r="GL15" s="157"/>
      <c r="GM15" s="157"/>
      <c r="GN15" s="157"/>
      <c r="GO15" s="157"/>
      <c r="GP15" s="157"/>
      <c r="GQ15" s="157"/>
      <c r="GR15" s="157"/>
      <c r="GS15" s="157"/>
      <c r="GT15" s="157"/>
      <c r="GU15" s="157"/>
      <c r="GV15" s="157"/>
      <c r="GW15" s="157"/>
      <c r="GX15" s="157"/>
      <c r="GY15" s="157"/>
      <c r="GZ15" s="157"/>
      <c r="HA15" s="157"/>
      <c r="HB15" s="157"/>
      <c r="HC15" s="157"/>
      <c r="HD15" s="157"/>
      <c r="HE15" s="157"/>
      <c r="HF15" s="157"/>
      <c r="HG15" s="157"/>
      <c r="HH15" s="157"/>
      <c r="HI15" s="157"/>
      <c r="HJ15" s="157"/>
      <c r="HK15" s="157"/>
      <c r="HL15" s="157"/>
      <c r="HM15" s="157"/>
      <c r="HN15" s="157"/>
      <c r="HO15" s="157"/>
      <c r="HP15" s="157"/>
      <c r="HQ15" s="157"/>
      <c r="HR15" s="157"/>
      <c r="HS15" s="157"/>
      <c r="HT15" s="157"/>
      <c r="HU15" s="157"/>
      <c r="HV15" s="157"/>
      <c r="HW15" s="157"/>
      <c r="HX15" s="157"/>
      <c r="HY15" s="157"/>
      <c r="HZ15" s="157"/>
      <c r="IA15" s="157"/>
      <c r="IB15" s="157"/>
      <c r="IC15" s="157"/>
      <c r="ID15" s="157"/>
      <c r="IE15" s="157"/>
      <c r="IF15" s="157"/>
      <c r="IG15" s="157"/>
      <c r="IH15" s="157"/>
      <c r="II15" s="157"/>
      <c r="IJ15" s="157"/>
      <c r="IK15" s="157"/>
      <c r="IL15" s="157"/>
      <c r="IM15" s="157"/>
      <c r="IN15" s="157"/>
      <c r="IO15" s="157"/>
      <c r="IP15" s="157"/>
      <c r="IQ15" s="157"/>
      <c r="IR15" s="157"/>
      <c r="IS15" s="157"/>
      <c r="IT15" s="157"/>
      <c r="IU15" s="157"/>
      <c r="IV15" s="157"/>
      <c r="IW15" s="157"/>
    </row>
    <row r="16" spans="1:257" ht="13.2">
      <c r="B16" s="284" t="s">
        <v>11</v>
      </c>
      <c r="C16" s="284" t="s">
        <v>122</v>
      </c>
      <c r="D16"/>
      <c r="F16"/>
      <c r="H16" s="2">
        <v>3269297.85</v>
      </c>
      <c r="L16" s="142"/>
      <c r="N16" s="142"/>
      <c r="Q16" s="157"/>
      <c r="S16"/>
      <c r="V16" s="2"/>
      <c r="X16"/>
      <c r="Y16"/>
      <c r="AA16" s="157"/>
      <c r="AE16"/>
      <c r="AL16"/>
      <c r="AO16" s="142"/>
      <c r="AT16"/>
      <c r="BF16" s="142"/>
      <c r="BG16" s="142"/>
      <c r="BS16"/>
      <c r="BT16" s="142"/>
      <c r="BU16" s="142"/>
      <c r="BW16" s="142"/>
      <c r="BZ16" s="142"/>
      <c r="CE16"/>
      <c r="CF16"/>
      <c r="CL16" s="142"/>
      <c r="CR16" s="209"/>
      <c r="CW16" s="2"/>
      <c r="CX16" s="2"/>
    </row>
    <row r="17" spans="1:102" ht="15" customHeight="1">
      <c r="A17" s="231"/>
      <c r="B17" s="284" t="s">
        <v>15</v>
      </c>
      <c r="C17" s="284" t="s">
        <v>123</v>
      </c>
      <c r="E17" s="2"/>
      <c r="F17" s="157"/>
      <c r="G17" s="2"/>
      <c r="H17" s="142"/>
      <c r="I17" s="142"/>
      <c r="K17" s="2"/>
      <c r="L17" s="2">
        <v>94613.7</v>
      </c>
      <c r="M17" s="2"/>
      <c r="N17" s="2"/>
      <c r="O17" s="2"/>
      <c r="P17" s="2"/>
      <c r="Q17" s="2"/>
      <c r="R17" s="2"/>
      <c r="S17" s="157"/>
      <c r="T17" s="2"/>
      <c r="U17" s="2"/>
      <c r="V17" s="2"/>
      <c r="W17" s="2"/>
      <c r="X17" s="157"/>
      <c r="Y17" s="157"/>
      <c r="Z17" s="2"/>
      <c r="AA17" s="157"/>
      <c r="AB17" s="2"/>
      <c r="AC17" s="2"/>
      <c r="AD17" s="157"/>
      <c r="AE17" s="157"/>
      <c r="AF17" s="157"/>
      <c r="AG17" s="2"/>
      <c r="AH17" s="2"/>
      <c r="AI17" s="2"/>
      <c r="AJ17" s="2"/>
      <c r="AK17" s="2"/>
      <c r="AL17" s="219"/>
      <c r="AM17" s="157"/>
      <c r="AN17" s="2"/>
      <c r="AO17" s="2"/>
      <c r="AP17" s="2"/>
      <c r="AQ17" s="157"/>
      <c r="AR17" s="2"/>
      <c r="AS17" s="2"/>
      <c r="AT17" s="157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157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M17" s="142"/>
      <c r="CR17" s="542"/>
    </row>
    <row r="18" spans="1:102" ht="13.2">
      <c r="B18" s="428" t="s">
        <v>13</v>
      </c>
      <c r="C18" s="428" t="s">
        <v>124</v>
      </c>
      <c r="F18" s="157"/>
      <c r="J18" s="157"/>
      <c r="K18" s="157"/>
      <c r="N18" s="142"/>
      <c r="S18"/>
      <c r="X18"/>
      <c r="Y18" s="157"/>
      <c r="AA18" s="157"/>
      <c r="AD18"/>
      <c r="AE18"/>
      <c r="AF18"/>
      <c r="AL18"/>
      <c r="AM18" s="157"/>
      <c r="AO18" s="157"/>
      <c r="AQ18"/>
      <c r="AT18"/>
      <c r="BA18" s="157"/>
      <c r="BQ18" s="209"/>
      <c r="BS18"/>
      <c r="CP18" s="142"/>
      <c r="CR18" s="109"/>
    </row>
    <row r="19" spans="1:102" ht="15" customHeight="1">
      <c r="B19" s="284" t="s">
        <v>9</v>
      </c>
      <c r="C19" s="284" t="s">
        <v>125</v>
      </c>
      <c r="E19" s="2"/>
      <c r="F19" s="157" t="s">
        <v>1087</v>
      </c>
      <c r="G19" s="2"/>
      <c r="H19" s="157"/>
      <c r="K19" s="2"/>
      <c r="L19" s="2"/>
      <c r="M19" s="2"/>
      <c r="N19" s="2"/>
      <c r="O19" s="157"/>
      <c r="P19" s="2"/>
      <c r="Q19" s="157"/>
      <c r="R19" s="2"/>
      <c r="S19" s="157"/>
      <c r="T19" s="2"/>
      <c r="U19" s="2"/>
      <c r="V19" s="2"/>
      <c r="W19" s="2"/>
      <c r="X19" s="157"/>
      <c r="Y19" s="157"/>
      <c r="Z19" s="2"/>
      <c r="AA19" s="157"/>
      <c r="AB19" s="2"/>
      <c r="AC19" s="2"/>
      <c r="AD19" s="157"/>
      <c r="AE19" s="157"/>
      <c r="AF19" s="157"/>
      <c r="AG19" s="2"/>
      <c r="AH19" s="2"/>
      <c r="AI19" s="2"/>
      <c r="AJ19" s="2"/>
      <c r="AK19" s="2"/>
      <c r="AL19" s="219"/>
      <c r="AM19" s="157"/>
      <c r="AN19" s="2"/>
      <c r="AO19" s="2"/>
      <c r="AP19" s="2"/>
      <c r="AQ19" s="157"/>
      <c r="AR19" s="2"/>
      <c r="AS19" s="2"/>
      <c r="AT19" s="157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157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R19" s="209"/>
    </row>
    <row r="20" spans="1:102" s="313" customFormat="1" ht="15" customHeight="1">
      <c r="A20" s="281"/>
      <c r="B20" s="284" t="s">
        <v>12</v>
      </c>
      <c r="C20" s="284" t="s">
        <v>126</v>
      </c>
      <c r="D20" s="314"/>
      <c r="E20" s="418"/>
      <c r="F20" s="282"/>
      <c r="G20" s="418"/>
      <c r="H20" s="282"/>
      <c r="I20" s="418" t="s">
        <v>1087</v>
      </c>
      <c r="J20" s="418"/>
      <c r="K20" s="418"/>
      <c r="L20" s="418"/>
      <c r="M20" s="418"/>
      <c r="N20" s="418"/>
      <c r="O20" s="418"/>
      <c r="P20" s="282"/>
      <c r="Q20" s="282"/>
      <c r="R20" s="418"/>
      <c r="S20" s="282"/>
      <c r="T20" s="418"/>
      <c r="U20" s="418"/>
      <c r="V20" s="418"/>
      <c r="W20" s="418"/>
      <c r="X20" s="555"/>
      <c r="Y20" s="282"/>
      <c r="Z20" s="418"/>
      <c r="AA20" s="282"/>
      <c r="AB20" s="418"/>
      <c r="AC20" s="418"/>
      <c r="AD20" s="282"/>
      <c r="AE20" s="282"/>
      <c r="AF20" s="282"/>
      <c r="AG20" s="418"/>
      <c r="AH20" s="418"/>
      <c r="AI20" s="418"/>
      <c r="AJ20" s="418"/>
      <c r="AK20" s="418"/>
      <c r="AL20" s="556"/>
      <c r="AM20" s="282"/>
      <c r="AN20" s="418"/>
      <c r="AO20" s="418"/>
      <c r="AP20" s="418"/>
      <c r="AQ20" s="282"/>
      <c r="AR20" s="418"/>
      <c r="AS20" s="418"/>
      <c r="AT20" s="282"/>
      <c r="AU20" s="418"/>
      <c r="AV20" s="418"/>
      <c r="AW20" s="418"/>
      <c r="AX20" s="418"/>
      <c r="AY20" s="418"/>
      <c r="AZ20" s="418"/>
      <c r="BA20" s="418"/>
      <c r="BB20" s="418"/>
      <c r="BC20" s="418"/>
      <c r="BD20" s="418"/>
      <c r="BE20" s="418"/>
      <c r="BF20" s="418"/>
      <c r="BG20" s="418"/>
      <c r="BH20" s="418"/>
      <c r="BI20" s="418"/>
      <c r="BJ20" s="418"/>
      <c r="BK20" s="418"/>
      <c r="BL20" s="418"/>
      <c r="BM20" s="418"/>
      <c r="BN20" s="418"/>
      <c r="BO20" s="418"/>
      <c r="BP20" s="418"/>
      <c r="BQ20" s="418"/>
      <c r="BR20" s="418"/>
      <c r="BS20" s="282"/>
      <c r="BT20" s="418"/>
      <c r="BU20" s="418"/>
      <c r="BV20" s="418"/>
      <c r="BW20" s="418"/>
      <c r="BX20" s="418"/>
      <c r="BY20" s="418"/>
      <c r="BZ20" s="418"/>
      <c r="CA20" s="418"/>
      <c r="CB20" s="418"/>
      <c r="CC20" s="418"/>
      <c r="CD20" s="418"/>
      <c r="CE20" s="418"/>
      <c r="CF20" s="418"/>
      <c r="CG20" s="418"/>
      <c r="CH20" s="418"/>
      <c r="CI20" s="418"/>
      <c r="CJ20" s="418"/>
      <c r="CK20" s="418"/>
      <c r="CL20" s="418"/>
      <c r="CM20" s="418"/>
      <c r="CN20" s="418"/>
      <c r="CO20" s="418"/>
      <c r="CP20" s="418"/>
      <c r="CQ20" s="418"/>
      <c r="CR20" s="315"/>
      <c r="CS20" s="418"/>
      <c r="CT20" s="418"/>
      <c r="CU20" s="418"/>
      <c r="CV20" s="418"/>
    </row>
    <row r="21" spans="1:102" s="313" customFormat="1" ht="16.2" customHeight="1">
      <c r="A21" s="316"/>
      <c r="B21" s="284" t="s">
        <v>98</v>
      </c>
      <c r="C21" s="284" t="s">
        <v>127</v>
      </c>
      <c r="D21" s="418"/>
      <c r="E21" s="418"/>
      <c r="F21" s="282"/>
      <c r="G21" s="418"/>
      <c r="H21" s="314"/>
      <c r="I21" s="418"/>
      <c r="J21" s="418"/>
      <c r="K21" s="418"/>
      <c r="L21" s="418"/>
      <c r="M21" s="418"/>
      <c r="N21" s="418"/>
      <c r="O21" s="418"/>
      <c r="P21" s="418"/>
      <c r="Q21" s="282"/>
      <c r="R21" s="282"/>
      <c r="S21" s="282"/>
      <c r="T21" s="418"/>
      <c r="U21" s="418"/>
      <c r="V21" s="418"/>
      <c r="W21" s="418"/>
      <c r="X21" s="282"/>
      <c r="Y21" s="282"/>
      <c r="Z21" s="418"/>
      <c r="AA21" s="282"/>
      <c r="AB21" s="418"/>
      <c r="AC21" s="418"/>
      <c r="AD21" s="282"/>
      <c r="AE21" s="282"/>
      <c r="AF21" s="282"/>
      <c r="AG21" s="418"/>
      <c r="AH21" s="418"/>
      <c r="AI21" s="418"/>
      <c r="AJ21" s="418"/>
      <c r="AK21" s="418"/>
      <c r="AL21" s="282"/>
      <c r="AM21" s="282"/>
      <c r="AN21" s="418"/>
      <c r="AO21" s="418"/>
      <c r="AP21" s="418"/>
      <c r="AQ21" s="282"/>
      <c r="AR21" s="418"/>
      <c r="AS21" s="418"/>
      <c r="AT21" s="282"/>
      <c r="AU21" s="418"/>
      <c r="AV21" s="418"/>
      <c r="AW21" s="418"/>
      <c r="AX21" s="418"/>
      <c r="AY21" s="418"/>
      <c r="AZ21" s="418"/>
      <c r="BA21" s="418"/>
      <c r="BB21" s="418"/>
      <c r="BC21" s="418"/>
      <c r="BD21" s="418"/>
      <c r="BE21" s="418"/>
      <c r="BF21" s="418"/>
      <c r="BG21" s="418"/>
      <c r="BH21" s="418"/>
      <c r="BI21" s="418"/>
      <c r="BJ21" s="418"/>
      <c r="BK21" s="418"/>
      <c r="BL21" s="418"/>
      <c r="BM21" s="418"/>
      <c r="BN21" s="418"/>
      <c r="BO21" s="418"/>
      <c r="BP21" s="418"/>
      <c r="BQ21" s="418"/>
      <c r="BR21" s="418"/>
      <c r="BS21" s="282"/>
      <c r="BT21" s="418"/>
      <c r="BU21" s="418"/>
      <c r="BV21" s="418"/>
      <c r="BW21" s="418"/>
      <c r="BX21" s="418"/>
      <c r="BY21" s="418"/>
      <c r="BZ21" s="418"/>
      <c r="CA21" s="418"/>
      <c r="CB21" s="418"/>
      <c r="CC21" s="418"/>
      <c r="CD21" s="418"/>
      <c r="CE21" s="418"/>
      <c r="CF21" s="418"/>
      <c r="CG21" s="418"/>
      <c r="CH21" s="418"/>
      <c r="CI21" s="418"/>
      <c r="CJ21" s="418"/>
      <c r="CK21" s="418"/>
      <c r="CL21" s="284"/>
      <c r="CM21" s="284"/>
      <c r="CN21" s="418"/>
      <c r="CO21" s="418"/>
      <c r="CP21" s="418"/>
      <c r="CQ21" s="418"/>
      <c r="CR21" s="355"/>
      <c r="CS21" s="418"/>
      <c r="CT21" s="418"/>
      <c r="CU21" s="418"/>
      <c r="CV21" s="418"/>
    </row>
    <row r="22" spans="1:102" s="558" customFormat="1" ht="15" customHeight="1">
      <c r="A22" s="557"/>
      <c r="B22" s="284" t="s">
        <v>8</v>
      </c>
      <c r="C22" s="284" t="s">
        <v>129</v>
      </c>
      <c r="E22" s="559"/>
      <c r="F22" s="560"/>
      <c r="G22" s="559"/>
      <c r="H22" s="560"/>
      <c r="I22" s="559"/>
      <c r="J22" s="559"/>
      <c r="K22" s="559"/>
      <c r="L22" s="560"/>
      <c r="M22" s="559"/>
      <c r="N22" s="559"/>
      <c r="O22" s="559"/>
      <c r="P22" s="559"/>
      <c r="Q22" s="559"/>
      <c r="R22" s="559"/>
      <c r="S22" s="560"/>
      <c r="T22" s="559"/>
      <c r="U22" s="559"/>
      <c r="V22" s="559"/>
      <c r="W22" s="418"/>
      <c r="X22" s="560"/>
      <c r="Y22" s="560"/>
      <c r="Z22" s="559"/>
      <c r="AA22" s="560"/>
      <c r="AB22" s="559"/>
      <c r="AC22" s="559"/>
      <c r="AD22" s="560"/>
      <c r="AE22" s="560"/>
      <c r="AF22" s="560"/>
      <c r="AG22" s="559"/>
      <c r="AH22" s="559"/>
      <c r="AI22" s="559"/>
      <c r="AJ22" s="559"/>
      <c r="AK22" s="559"/>
      <c r="AL22" s="560"/>
      <c r="AM22" s="560"/>
      <c r="AN22" s="559"/>
      <c r="AO22" s="559"/>
      <c r="AP22" s="559"/>
      <c r="AQ22" s="560"/>
      <c r="AR22" s="559"/>
      <c r="AS22" s="559"/>
      <c r="AT22" s="560"/>
      <c r="AU22" s="559"/>
      <c r="AV22" s="559"/>
      <c r="AW22" s="559"/>
      <c r="AX22" s="559"/>
      <c r="AY22" s="559"/>
      <c r="AZ22" s="559"/>
      <c r="BA22" s="559"/>
      <c r="BB22" s="559"/>
      <c r="BC22" s="559"/>
      <c r="BD22" s="559"/>
      <c r="BE22" s="559"/>
      <c r="BF22" s="559"/>
      <c r="BG22" s="559"/>
      <c r="BH22" s="559"/>
      <c r="BI22" s="559"/>
      <c r="BJ22" s="559"/>
      <c r="BK22" s="559"/>
      <c r="BL22" s="559"/>
      <c r="BM22" s="559"/>
      <c r="BN22" s="559"/>
      <c r="BO22" s="559"/>
      <c r="BP22" s="559"/>
      <c r="BQ22" s="559"/>
      <c r="BR22" s="559"/>
      <c r="BS22" s="560"/>
      <c r="BT22" s="559"/>
      <c r="BU22" s="559"/>
      <c r="BV22" s="559"/>
      <c r="BW22" s="559"/>
      <c r="BX22" s="559"/>
      <c r="BY22" s="559"/>
      <c r="BZ22" s="559"/>
      <c r="CA22" s="559"/>
      <c r="CB22" s="559"/>
      <c r="CC22" s="559"/>
      <c r="CD22" s="559"/>
      <c r="CE22" s="559"/>
      <c r="CF22" s="559"/>
      <c r="CG22" s="559"/>
      <c r="CH22" s="559"/>
      <c r="CI22" s="559"/>
      <c r="CJ22" s="559"/>
      <c r="CK22" s="559"/>
      <c r="CL22" s="355"/>
      <c r="CM22" s="284"/>
      <c r="CN22" s="559"/>
      <c r="CO22" s="559"/>
      <c r="CP22" s="559"/>
      <c r="CQ22" s="559"/>
      <c r="CR22" s="315"/>
      <c r="CS22" s="559"/>
      <c r="CT22" s="559"/>
      <c r="CU22" s="559"/>
      <c r="CV22" s="559"/>
    </row>
    <row r="23" spans="1:102" s="313" customFormat="1" ht="15" customHeight="1">
      <c r="A23" s="557"/>
      <c r="B23" s="287"/>
      <c r="C23" s="284"/>
      <c r="D23" s="314"/>
      <c r="E23" s="418"/>
      <c r="F23" s="282"/>
      <c r="G23" s="418"/>
      <c r="H23" s="418"/>
      <c r="I23" s="418"/>
      <c r="J23" s="418"/>
      <c r="K23" s="418"/>
      <c r="L23" s="282"/>
      <c r="M23" s="418"/>
      <c r="N23" s="418"/>
      <c r="O23" s="418"/>
      <c r="P23" s="418"/>
      <c r="Q23" s="418"/>
      <c r="R23" s="418"/>
      <c r="S23" s="282"/>
      <c r="T23" s="418"/>
      <c r="U23" s="418"/>
      <c r="V23" s="418"/>
      <c r="W23" s="418"/>
      <c r="X23" s="555"/>
      <c r="Y23" s="282"/>
      <c r="Z23" s="418"/>
      <c r="AA23" s="282"/>
      <c r="AB23" s="418"/>
      <c r="AC23" s="418"/>
      <c r="AD23" s="282"/>
      <c r="AE23" s="282"/>
      <c r="AF23" s="282"/>
      <c r="AG23" s="418"/>
      <c r="AH23" s="418"/>
      <c r="AI23" s="418"/>
      <c r="AJ23" s="418"/>
      <c r="AK23" s="418"/>
      <c r="AL23" s="561"/>
      <c r="AM23" s="282"/>
      <c r="AN23" s="418"/>
      <c r="AO23" s="418"/>
      <c r="AP23" s="418"/>
      <c r="AQ23" s="282"/>
      <c r="AR23" s="418"/>
      <c r="AS23" s="418"/>
      <c r="AT23" s="282"/>
      <c r="AU23" s="418"/>
      <c r="AV23" s="418"/>
      <c r="AW23" s="418"/>
      <c r="AX23" s="418"/>
      <c r="AY23" s="418"/>
      <c r="AZ23" s="418"/>
      <c r="BA23" s="418"/>
      <c r="BB23" s="418"/>
      <c r="BC23" s="418"/>
      <c r="BD23" s="418"/>
      <c r="BE23" s="418"/>
      <c r="BF23" s="418"/>
      <c r="BG23" s="418"/>
      <c r="BH23" s="418"/>
      <c r="BI23" s="418"/>
      <c r="BJ23" s="418"/>
      <c r="BK23" s="418"/>
      <c r="BL23" s="418"/>
      <c r="BM23" s="418"/>
      <c r="BN23" s="418"/>
      <c r="BO23" s="418"/>
      <c r="BP23" s="418"/>
      <c r="BQ23" s="418"/>
      <c r="BR23" s="418"/>
      <c r="BS23" s="282"/>
      <c r="BT23" s="418"/>
      <c r="BU23" s="418"/>
      <c r="BV23" s="418"/>
      <c r="BW23" s="418"/>
      <c r="BX23" s="418"/>
      <c r="BY23" s="418"/>
      <c r="BZ23" s="418"/>
      <c r="CA23" s="418"/>
      <c r="CB23" s="418"/>
      <c r="CC23" s="418"/>
      <c r="CD23" s="418"/>
      <c r="CE23" s="418"/>
      <c r="CF23" s="418"/>
      <c r="CG23" s="418"/>
      <c r="CH23" s="418"/>
      <c r="CI23" s="418"/>
      <c r="CJ23" s="418"/>
      <c r="CK23" s="418"/>
      <c r="CL23" s="284"/>
      <c r="CM23" s="355"/>
      <c r="CN23" s="418"/>
      <c r="CO23" s="418"/>
      <c r="CP23" s="418"/>
      <c r="CQ23" s="418"/>
      <c r="CR23" s="355"/>
      <c r="CS23" s="418"/>
      <c r="CT23" s="418"/>
      <c r="CU23" s="418"/>
      <c r="CV23" s="418"/>
    </row>
    <row r="24" spans="1:102" s="313" customFormat="1" ht="13.8">
      <c r="A24" s="316"/>
      <c r="B24" s="610" t="s">
        <v>130</v>
      </c>
      <c r="C24" s="611" t="s">
        <v>131</v>
      </c>
      <c r="D24" s="282"/>
      <c r="F24" s="282"/>
      <c r="H24" s="418"/>
      <c r="I24" s="562"/>
      <c r="J24" s="418"/>
      <c r="L24" s="282"/>
      <c r="M24" s="282"/>
      <c r="N24" s="282">
        <v>160907</v>
      </c>
      <c r="O24" s="282"/>
      <c r="P24" s="282"/>
      <c r="Q24" s="282"/>
      <c r="R24" s="282"/>
      <c r="S24" s="282"/>
      <c r="X24" s="282"/>
      <c r="Y24" s="282"/>
      <c r="AA24" s="282"/>
      <c r="AD24" s="282"/>
      <c r="AE24" s="282"/>
      <c r="AF24" s="282"/>
      <c r="AL24" s="561"/>
      <c r="AM24" s="282"/>
      <c r="AN24" s="282"/>
      <c r="AO24" s="282"/>
      <c r="AP24" s="282"/>
      <c r="AQ24" s="282"/>
      <c r="AR24" s="282"/>
      <c r="AS24" s="282"/>
      <c r="AU24" s="282"/>
      <c r="BG24" s="282"/>
      <c r="BL24" s="282"/>
      <c r="BS24" s="282"/>
      <c r="CC24" s="282"/>
      <c r="CE24" s="418"/>
      <c r="CF24" s="418"/>
      <c r="CG24" s="418"/>
      <c r="CH24" s="418"/>
      <c r="CI24" s="418"/>
      <c r="CJ24" s="418"/>
      <c r="CK24" s="418"/>
      <c r="CL24" s="284"/>
      <c r="CM24" s="284"/>
      <c r="CN24" s="418"/>
      <c r="CO24" s="418"/>
      <c r="CP24" s="418"/>
      <c r="CQ24" s="418"/>
      <c r="CR24" s="315"/>
      <c r="CS24" s="418"/>
      <c r="CT24" s="418"/>
      <c r="CU24" s="418"/>
      <c r="CV24" s="418"/>
    </row>
    <row r="25" spans="1:102" s="313" customFormat="1" ht="13.8">
      <c r="A25" s="316"/>
      <c r="B25" s="610" t="s">
        <v>132</v>
      </c>
      <c r="C25" s="611" t="s">
        <v>133</v>
      </c>
      <c r="D25" s="418"/>
      <c r="F25" s="314"/>
      <c r="H25" s="418"/>
      <c r="I25" s="418"/>
      <c r="J25" s="418"/>
      <c r="M25" s="313" t="s">
        <v>1088</v>
      </c>
      <c r="S25" s="314"/>
      <c r="X25" s="314"/>
      <c r="Y25" s="282"/>
      <c r="AA25" s="282"/>
      <c r="AD25" s="314"/>
      <c r="AE25" s="314"/>
      <c r="AF25" s="314"/>
      <c r="AL25" s="314"/>
      <c r="AM25" s="314"/>
      <c r="AQ25" s="314"/>
      <c r="AT25" s="314"/>
      <c r="BS25" s="314"/>
      <c r="CE25" s="418"/>
      <c r="CF25" s="418"/>
      <c r="CG25" s="418"/>
      <c r="CH25" s="418"/>
      <c r="CI25" s="418"/>
      <c r="CJ25" s="418"/>
      <c r="CK25" s="418"/>
      <c r="CL25" s="418"/>
      <c r="CM25" s="418"/>
      <c r="CN25" s="418"/>
      <c r="CO25" s="418"/>
      <c r="CP25" s="418"/>
      <c r="CQ25" s="418"/>
      <c r="CR25" s="315"/>
      <c r="CS25" s="418"/>
      <c r="CT25" s="418"/>
      <c r="CU25" s="418"/>
      <c r="CV25" s="418"/>
    </row>
    <row r="26" spans="1:102" s="313" customFormat="1" ht="13.8">
      <c r="A26" s="316"/>
      <c r="B26" s="610" t="s">
        <v>134</v>
      </c>
      <c r="C26" s="611" t="s">
        <v>135</v>
      </c>
      <c r="D26" s="418"/>
      <c r="F26" s="282"/>
      <c r="H26" s="418"/>
      <c r="I26" s="282"/>
      <c r="J26" s="418"/>
      <c r="K26" s="282"/>
      <c r="L26" s="418"/>
      <c r="M26" s="282"/>
      <c r="N26" s="282"/>
      <c r="O26" s="282">
        <v>1752819</v>
      </c>
      <c r="S26" s="282"/>
      <c r="X26" s="282"/>
      <c r="Y26" s="282"/>
      <c r="AA26" s="282"/>
      <c r="AD26" s="282"/>
      <c r="AE26" s="282"/>
      <c r="AF26" s="282"/>
      <c r="AL26" s="561"/>
      <c r="AM26" s="282"/>
      <c r="AQ26" s="282"/>
      <c r="AT26" s="282"/>
      <c r="AU26" s="282"/>
      <c r="BS26" s="282"/>
      <c r="BU26" s="418"/>
      <c r="CC26" s="282"/>
      <c r="CE26" s="418"/>
      <c r="CF26" s="418"/>
      <c r="CG26" s="418"/>
      <c r="CH26" s="418"/>
      <c r="CI26" s="418"/>
      <c r="CJ26" s="418"/>
      <c r="CK26" s="418"/>
      <c r="CL26" s="418"/>
      <c r="CM26" s="418"/>
      <c r="CN26" s="418"/>
      <c r="CO26" s="418"/>
      <c r="CP26" s="314"/>
      <c r="CQ26" s="418"/>
      <c r="CR26" s="315"/>
      <c r="CS26" s="418"/>
      <c r="CT26" s="418"/>
      <c r="CU26" s="418"/>
      <c r="CV26" s="418"/>
    </row>
    <row r="27" spans="1:102" ht="13.8">
      <c r="B27" s="610" t="s">
        <v>136</v>
      </c>
      <c r="C27" s="611" t="s">
        <v>137</v>
      </c>
      <c r="E27" s="2"/>
      <c r="F27" s="2"/>
      <c r="G27" s="2"/>
      <c r="K27" s="2"/>
      <c r="L27" s="142"/>
      <c r="M27" s="2"/>
      <c r="N27" s="142"/>
      <c r="O27" s="2"/>
      <c r="P27" s="2">
        <v>965451</v>
      </c>
      <c r="Q27" s="2"/>
      <c r="R27" s="2"/>
      <c r="S27" s="157"/>
      <c r="T27" s="2"/>
      <c r="U27" s="2"/>
      <c r="V27" s="2"/>
      <c r="W27" s="2"/>
      <c r="X27" s="2"/>
      <c r="Y27" s="2"/>
      <c r="Z27" s="2"/>
      <c r="AA27" s="157"/>
      <c r="AB27" s="2"/>
      <c r="AC27" s="2"/>
      <c r="AE27" s="2"/>
      <c r="AG27" s="2"/>
      <c r="AH27" s="2"/>
      <c r="AI27" s="2"/>
      <c r="AJ27" s="2"/>
      <c r="AK27" s="2"/>
      <c r="AL27" s="157"/>
      <c r="AN27" s="157"/>
      <c r="AO27" s="142"/>
      <c r="AP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14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142"/>
      <c r="BU27" s="142"/>
      <c r="BV27" s="2"/>
      <c r="BW27" s="142"/>
      <c r="BX27" s="2"/>
      <c r="BY27" s="2"/>
      <c r="BZ27" s="142"/>
      <c r="CA27" s="2"/>
      <c r="CB27" s="2"/>
      <c r="CC27" s="2"/>
      <c r="CD27" s="2"/>
      <c r="CN27" s="541"/>
      <c r="CR27" s="209"/>
      <c r="CW27" s="2"/>
      <c r="CX27" s="2"/>
    </row>
    <row r="28" spans="1:102" ht="13.8">
      <c r="A28" s="107"/>
      <c r="B28" s="610" t="s">
        <v>138</v>
      </c>
      <c r="C28" s="611" t="s">
        <v>139</v>
      </c>
      <c r="D28"/>
      <c r="E28" s="157"/>
      <c r="F28" s="157"/>
      <c r="G28" s="157"/>
      <c r="H28" s="157"/>
      <c r="I28" s="157"/>
      <c r="M28" s="2"/>
      <c r="N28" s="157"/>
      <c r="O28" s="157"/>
      <c r="P28" s="239"/>
      <c r="Q28" s="157">
        <v>482726</v>
      </c>
      <c r="R28" s="157"/>
      <c r="S28" s="157"/>
      <c r="X28" s="157"/>
      <c r="Y28" s="157"/>
      <c r="AA28" s="157"/>
      <c r="AD28" s="157"/>
      <c r="AE28" s="157"/>
      <c r="AF28" s="157"/>
      <c r="AL28" s="220"/>
      <c r="AM28" s="157"/>
      <c r="AQ28" s="157"/>
      <c r="AT28" s="157"/>
      <c r="AU28" s="157"/>
      <c r="BS28" s="157"/>
      <c r="BU28" s="157"/>
      <c r="CR28" s="209"/>
    </row>
    <row r="29" spans="1:102" ht="15.75" customHeight="1">
      <c r="A29" s="287"/>
      <c r="C29" s="320"/>
      <c r="D29" s="157"/>
      <c r="E29" s="157"/>
      <c r="F29" s="157"/>
      <c r="G29" s="157"/>
      <c r="H29" s="563"/>
      <c r="I29" s="563"/>
      <c r="K29" s="157"/>
      <c r="O29" s="563"/>
      <c r="R29" s="157"/>
      <c r="S29" s="157"/>
      <c r="W29" s="157"/>
      <c r="X29" s="157"/>
      <c r="Y29"/>
      <c r="Z29" s="157"/>
      <c r="AA29"/>
      <c r="AC29" s="74"/>
      <c r="AD29" s="157"/>
      <c r="AE29"/>
      <c r="AF29" s="157"/>
      <c r="AK29" s="157"/>
      <c r="AL29"/>
      <c r="AM29" s="157"/>
      <c r="AN29" s="74"/>
      <c r="AP29" s="157"/>
      <c r="AQ29" s="157"/>
      <c r="AT29" s="157"/>
      <c r="BA29" s="157"/>
      <c r="BD29" s="157"/>
      <c r="BE29" s="157"/>
      <c r="BG29" s="157"/>
      <c r="BI29" s="157"/>
      <c r="BJ29" s="157"/>
      <c r="BO29" s="157"/>
      <c r="BS29" s="74"/>
      <c r="BT29" s="157"/>
      <c r="BU29" s="157"/>
      <c r="BX29" s="157"/>
      <c r="CL29" s="157"/>
      <c r="CR29" s="209"/>
    </row>
    <row r="30" spans="1:102" ht="15.75" customHeight="1">
      <c r="C30" s="612" t="s">
        <v>1089</v>
      </c>
      <c r="D30" s="157"/>
      <c r="E30" s="157"/>
      <c r="F30" s="157"/>
      <c r="G30" s="157"/>
      <c r="H30" s="563"/>
      <c r="I30" s="563"/>
      <c r="K30" s="157"/>
      <c r="O30" s="563"/>
      <c r="R30" s="157"/>
      <c r="S30" s="157"/>
      <c r="W30" s="209"/>
      <c r="X30" s="157"/>
      <c r="Y30" s="209">
        <f>852315-193671</f>
        <v>658644</v>
      </c>
      <c r="Z30" s="157"/>
      <c r="AA30" s="209">
        <v>193671</v>
      </c>
      <c r="AC30" s="74"/>
      <c r="AD30" s="157"/>
      <c r="AE30"/>
      <c r="AF30" s="157"/>
      <c r="AK30" s="157"/>
      <c r="AL30"/>
      <c r="AM30" s="157"/>
      <c r="AN30" s="74"/>
      <c r="AP30" s="157"/>
      <c r="AQ30" s="157"/>
      <c r="AT30" s="157"/>
      <c r="BA30" s="157"/>
      <c r="BD30" s="157"/>
      <c r="BE30" s="157"/>
      <c r="BG30" s="157"/>
      <c r="BI30" s="157"/>
      <c r="BJ30" s="157"/>
      <c r="BO30" s="157"/>
      <c r="BS30" s="74"/>
      <c r="BT30" s="157"/>
      <c r="BU30" s="157"/>
      <c r="BX30" s="157"/>
      <c r="CL30" s="157"/>
      <c r="CR30" s="209"/>
    </row>
    <row r="31" spans="1:102" ht="13.2">
      <c r="A31" s="564"/>
      <c r="B31" s="287"/>
      <c r="C31" s="428"/>
      <c r="F31" s="157"/>
      <c r="P31" s="2"/>
      <c r="S31" s="157"/>
      <c r="W31" s="2"/>
      <c r="X31" s="157"/>
      <c r="Y31" s="157"/>
      <c r="AA31" s="157"/>
      <c r="AD31" s="157"/>
      <c r="AE31" s="157"/>
      <c r="AF31" s="157"/>
      <c r="AL31" s="157"/>
      <c r="AM31" s="157"/>
      <c r="AQ31" s="157"/>
      <c r="AT31" s="157"/>
      <c r="BS31" s="157"/>
      <c r="CR31" s="209"/>
    </row>
    <row r="32" spans="1:102" ht="13.2">
      <c r="A32" s="617" t="s">
        <v>1090</v>
      </c>
      <c r="B32" s="617" t="s">
        <v>1091</v>
      </c>
      <c r="C32" s="284" t="s">
        <v>1092</v>
      </c>
      <c r="F32" s="157"/>
      <c r="K32" s="157"/>
      <c r="Q32" s="2"/>
      <c r="S32" s="157"/>
      <c r="W32" s="2"/>
      <c r="X32" s="157"/>
      <c r="Y32" s="157"/>
      <c r="AA32" s="157"/>
      <c r="AD32" s="157"/>
      <c r="AE32" s="157"/>
      <c r="AF32" s="157"/>
      <c r="AL32" s="632">
        <v>2747501.28</v>
      </c>
      <c r="AM32" s="157"/>
      <c r="AQ32" s="157"/>
      <c r="AT32" s="157"/>
      <c r="BS32" s="157"/>
      <c r="BU32" s="157"/>
      <c r="CR32" s="209"/>
    </row>
    <row r="33" spans="1:256" ht="15" customHeight="1">
      <c r="A33" s="617" t="s">
        <v>1093</v>
      </c>
      <c r="B33" s="617" t="s">
        <v>1091</v>
      </c>
      <c r="C33" s="284" t="s">
        <v>1094</v>
      </c>
      <c r="D33" s="74"/>
      <c r="E33" s="74"/>
      <c r="F33" s="157"/>
      <c r="G33" s="74"/>
      <c r="H33" s="74"/>
      <c r="I33" s="74"/>
      <c r="J33" s="74"/>
      <c r="K33" s="74"/>
      <c r="L33" s="74"/>
      <c r="M33" s="74"/>
      <c r="N33" s="74"/>
      <c r="O33" s="74"/>
      <c r="P33" s="74"/>
      <c r="Q33" s="74"/>
      <c r="R33" s="74"/>
      <c r="S33" s="157"/>
      <c r="T33" s="74"/>
      <c r="U33" s="74"/>
      <c r="V33" s="74"/>
      <c r="W33" s="209">
        <v>394034.14</v>
      </c>
      <c r="X33" s="157"/>
      <c r="Y33" s="157"/>
      <c r="Z33" s="74"/>
      <c r="AA33" s="157"/>
      <c r="AB33" s="74"/>
      <c r="AC33" s="74"/>
      <c r="AD33" s="157"/>
      <c r="AE33" s="157"/>
      <c r="AF33" s="157"/>
      <c r="AG33" s="74"/>
      <c r="AH33" s="74"/>
      <c r="AI33" s="74"/>
      <c r="AJ33" s="74"/>
      <c r="AK33" s="74"/>
      <c r="AL33" s="157"/>
      <c r="AM33" s="157"/>
      <c r="AN33" s="74"/>
      <c r="AO33" s="74"/>
      <c r="AP33" s="74"/>
      <c r="AQ33" s="157"/>
      <c r="AR33" s="74"/>
      <c r="AS33" s="74"/>
      <c r="AT33" s="157"/>
      <c r="AU33" s="74"/>
      <c r="AV33" s="74"/>
      <c r="AW33" s="74"/>
      <c r="AX33" s="74"/>
      <c r="AY33" s="74"/>
      <c r="AZ33" s="74"/>
      <c r="BA33" s="74"/>
      <c r="BB33" s="74"/>
      <c r="BC33" s="74"/>
      <c r="BD33" s="74"/>
      <c r="BE33" s="74"/>
      <c r="BF33" s="74"/>
      <c r="BG33" s="74"/>
      <c r="BH33" s="74"/>
      <c r="BI33" s="74"/>
      <c r="BJ33" s="74"/>
      <c r="BK33" s="74"/>
      <c r="BL33" s="74"/>
      <c r="BM33" s="74"/>
      <c r="BN33" s="74"/>
      <c r="BO33" s="74"/>
      <c r="BP33" s="74"/>
      <c r="BQ33" s="74"/>
      <c r="BR33" s="157"/>
      <c r="BS33" s="157"/>
      <c r="BT33" s="74"/>
      <c r="BU33" s="157"/>
      <c r="BV33" s="74"/>
      <c r="BW33" s="74"/>
      <c r="BX33" s="74"/>
      <c r="BY33" s="74"/>
      <c r="BZ33" s="74"/>
      <c r="CA33" s="74"/>
      <c r="CB33" s="74"/>
      <c r="CC33" s="74"/>
      <c r="CD33" s="74"/>
      <c r="CE33" s="74"/>
      <c r="CF33" s="74"/>
      <c r="CG33" s="74"/>
      <c r="CH33" s="74"/>
      <c r="CI33" s="74"/>
      <c r="CJ33" s="74"/>
      <c r="CK33" s="74"/>
      <c r="CL33" s="74"/>
      <c r="CM33" s="74"/>
      <c r="CN33" s="74"/>
      <c r="CO33" s="74"/>
      <c r="CP33" s="74"/>
      <c r="CQ33" s="74"/>
      <c r="CR33" s="209"/>
      <c r="CS33" s="74"/>
      <c r="CT33" s="74"/>
    </row>
    <row r="34" spans="1:256" ht="30" customHeight="1">
      <c r="A34" s="871"/>
      <c r="B34" s="871"/>
      <c r="C34" s="227"/>
      <c r="D34" s="142"/>
      <c r="E34" s="74"/>
      <c r="F34" s="157"/>
      <c r="G34" s="74"/>
      <c r="H34" s="74"/>
      <c r="I34" s="74"/>
      <c r="J34" s="74"/>
      <c r="K34" s="74"/>
      <c r="L34" s="74"/>
      <c r="M34" s="74"/>
      <c r="N34" s="74"/>
      <c r="O34" s="74"/>
      <c r="P34" s="74"/>
      <c r="Q34" s="74"/>
      <c r="R34" s="74"/>
      <c r="S34" s="157"/>
      <c r="T34" s="74"/>
      <c r="U34" s="74"/>
      <c r="V34" s="74"/>
      <c r="X34" s="157"/>
      <c r="Y34" s="157"/>
      <c r="Z34" s="74"/>
      <c r="AA34" s="157"/>
      <c r="AB34" s="74"/>
      <c r="AC34" s="74"/>
      <c r="AD34" s="157"/>
      <c r="AE34" s="157"/>
      <c r="AF34" s="157"/>
      <c r="AG34" s="74"/>
      <c r="AH34" s="74"/>
      <c r="AI34" s="74"/>
      <c r="AJ34" s="74"/>
      <c r="AK34" s="74"/>
      <c r="AL34" s="157"/>
      <c r="AM34" s="157"/>
      <c r="AN34" s="74"/>
      <c r="AO34" s="74"/>
      <c r="AP34" s="74"/>
      <c r="AQ34" s="157"/>
      <c r="AR34" s="74"/>
      <c r="AS34" s="74"/>
      <c r="AT34" s="157"/>
      <c r="AU34" s="74"/>
      <c r="AV34" s="74"/>
      <c r="AW34" s="74"/>
      <c r="AX34" s="74"/>
      <c r="AY34" s="74"/>
      <c r="AZ34" s="74"/>
      <c r="BA34" s="74"/>
      <c r="BB34" s="74"/>
      <c r="BC34" s="74"/>
      <c r="BD34" s="74"/>
      <c r="BE34" s="74"/>
      <c r="BF34" s="74"/>
      <c r="BG34" s="74"/>
      <c r="BH34" s="74"/>
      <c r="BI34" s="74"/>
      <c r="BJ34" s="74"/>
      <c r="BK34" s="74"/>
      <c r="BL34" s="74"/>
      <c r="BM34" s="74"/>
      <c r="BN34" s="74"/>
      <c r="BO34" s="74"/>
      <c r="BP34" s="74"/>
      <c r="BQ34" s="74"/>
      <c r="BR34" s="157"/>
      <c r="BS34" s="157"/>
      <c r="BT34" s="74"/>
      <c r="BU34" s="209"/>
      <c r="BV34" s="74"/>
      <c r="BW34" s="74"/>
      <c r="BX34" s="74"/>
      <c r="BY34" s="74"/>
      <c r="BZ34" s="74"/>
      <c r="CA34" s="74"/>
      <c r="CB34" s="74"/>
      <c r="CC34" s="74"/>
      <c r="CD34" s="74"/>
      <c r="CE34" s="74"/>
      <c r="CF34" s="74"/>
      <c r="CG34" s="74"/>
      <c r="CH34" s="74"/>
      <c r="CI34" s="74"/>
      <c r="CJ34" s="74"/>
      <c r="CK34" s="74"/>
      <c r="CL34" s="74"/>
      <c r="CM34" s="74"/>
      <c r="CN34" s="74"/>
      <c r="CO34" s="74"/>
      <c r="CP34" s="74"/>
      <c r="CQ34" s="74"/>
      <c r="CR34" s="209"/>
      <c r="CS34" s="74"/>
      <c r="CT34" s="74"/>
    </row>
    <row r="35" spans="1:256" s="242" customFormat="1" ht="15" customHeight="1">
      <c r="A35" s="872" t="s">
        <v>168</v>
      </c>
      <c r="B35" s="872"/>
      <c r="C35" s="872"/>
      <c r="E35" s="620"/>
      <c r="F35" s="619"/>
      <c r="G35" s="620"/>
      <c r="H35" s="298"/>
      <c r="I35" s="620"/>
      <c r="J35" s="620"/>
      <c r="K35" s="620"/>
      <c r="L35" s="620"/>
      <c r="M35" s="620"/>
      <c r="N35" s="620"/>
      <c r="O35" s="620"/>
      <c r="P35" s="620"/>
      <c r="Q35" s="620"/>
      <c r="R35" s="620"/>
      <c r="S35" s="619"/>
      <c r="T35" s="620"/>
      <c r="U35" s="620"/>
      <c r="V35" s="620"/>
      <c r="X35" s="619"/>
      <c r="Y35" s="619"/>
      <c r="Z35" s="620"/>
      <c r="AA35" s="619"/>
      <c r="AB35" s="620"/>
      <c r="AC35" s="620"/>
      <c r="AD35" s="619"/>
      <c r="AE35" s="619"/>
      <c r="AF35" s="619"/>
      <c r="AG35" s="620"/>
      <c r="AH35" s="620"/>
      <c r="AI35" s="620"/>
      <c r="AJ35" s="620"/>
      <c r="AK35" s="620"/>
      <c r="AL35" s="619"/>
      <c r="AM35" s="619"/>
      <c r="AN35" s="620"/>
      <c r="AO35" s="620"/>
      <c r="AP35" s="620"/>
      <c r="AQ35" s="619"/>
      <c r="AR35" s="620"/>
      <c r="AS35" s="620"/>
      <c r="AT35" s="619"/>
      <c r="AU35" s="620"/>
      <c r="AV35" s="620"/>
      <c r="AW35" s="620"/>
      <c r="AX35" s="620"/>
      <c r="AY35" s="620"/>
      <c r="AZ35" s="620"/>
      <c r="BA35" s="620"/>
      <c r="BB35" s="620"/>
      <c r="BC35" s="620"/>
      <c r="BD35" s="620"/>
      <c r="BE35" s="620"/>
      <c r="BF35" s="620"/>
      <c r="BG35" s="620"/>
      <c r="BH35" s="620"/>
      <c r="BI35" s="620"/>
      <c r="BJ35" s="620"/>
      <c r="BK35" s="620"/>
      <c r="BL35" s="620"/>
      <c r="BM35" s="620"/>
      <c r="BN35" s="620"/>
      <c r="BO35" s="620"/>
      <c r="BP35" s="620"/>
      <c r="BQ35" s="620"/>
      <c r="BR35" s="619"/>
      <c r="BS35" s="619"/>
      <c r="BT35" s="620"/>
      <c r="BU35" s="619"/>
      <c r="BV35" s="620"/>
      <c r="BW35" s="620"/>
      <c r="BX35" s="620"/>
      <c r="BY35" s="620"/>
      <c r="BZ35" s="620"/>
      <c r="CA35" s="620"/>
      <c r="CB35" s="620"/>
      <c r="CC35" s="620"/>
      <c r="CD35" s="620"/>
      <c r="CE35" s="620"/>
      <c r="CF35" s="620"/>
      <c r="CG35" s="620"/>
      <c r="CH35" s="620"/>
      <c r="CI35" s="620"/>
      <c r="CJ35" s="620"/>
      <c r="CK35" s="620"/>
      <c r="CL35" s="620"/>
      <c r="CM35" s="620"/>
      <c r="CN35" s="620"/>
      <c r="CO35" s="620"/>
      <c r="CP35" s="620"/>
      <c r="CQ35" s="620"/>
      <c r="CR35" s="293"/>
      <c r="CS35" s="620"/>
      <c r="CT35" s="620"/>
      <c r="CU35" s="241"/>
      <c r="CV35" s="241"/>
    </row>
    <row r="36" spans="1:256" s="242" customFormat="1" ht="15" customHeight="1">
      <c r="A36" s="872"/>
      <c r="B36" s="872"/>
      <c r="C36" s="872"/>
      <c r="E36" s="620"/>
      <c r="F36" s="619"/>
      <c r="G36" s="620"/>
      <c r="H36" s="620"/>
      <c r="I36" s="620"/>
      <c r="J36" s="620"/>
      <c r="K36" s="620"/>
      <c r="L36" s="298"/>
      <c r="M36" s="620"/>
      <c r="N36" s="620"/>
      <c r="O36" s="620"/>
      <c r="P36" s="620"/>
      <c r="Q36" s="620"/>
      <c r="R36" s="620"/>
      <c r="S36" s="619"/>
      <c r="T36" s="620"/>
      <c r="U36" s="620"/>
      <c r="V36" s="620"/>
      <c r="X36" s="619"/>
      <c r="Y36" s="619"/>
      <c r="Z36" s="620"/>
      <c r="AA36" s="619"/>
      <c r="AB36" s="620"/>
      <c r="AC36" s="620"/>
      <c r="AD36" s="619"/>
      <c r="AE36" s="619"/>
      <c r="AF36" s="619"/>
      <c r="AG36" s="620"/>
      <c r="AH36" s="620"/>
      <c r="AI36" s="620"/>
      <c r="AJ36" s="620"/>
      <c r="AK36" s="620"/>
      <c r="AL36" s="619"/>
      <c r="AM36" s="619"/>
      <c r="AN36" s="620"/>
      <c r="AO36" s="620"/>
      <c r="AP36" s="620"/>
      <c r="AQ36" s="619"/>
      <c r="AR36" s="620"/>
      <c r="AS36" s="620"/>
      <c r="AT36" s="619"/>
      <c r="AU36" s="620"/>
      <c r="AV36" s="620"/>
      <c r="AW36" s="620"/>
      <c r="AX36" s="620"/>
      <c r="AY36" s="620"/>
      <c r="AZ36" s="620"/>
      <c r="BA36" s="620"/>
      <c r="BB36" s="620"/>
      <c r="BC36" s="620"/>
      <c r="BD36" s="620"/>
      <c r="BE36" s="620"/>
      <c r="BF36" s="620"/>
      <c r="BG36" s="620"/>
      <c r="BH36" s="620"/>
      <c r="BI36" s="620"/>
      <c r="BJ36" s="620"/>
      <c r="BK36" s="620"/>
      <c r="BL36" s="620"/>
      <c r="BM36" s="620"/>
      <c r="BN36" s="620"/>
      <c r="BO36" s="620"/>
      <c r="BP36" s="620"/>
      <c r="BQ36" s="620"/>
      <c r="BR36" s="619"/>
      <c r="BS36" s="619"/>
      <c r="BT36" s="620"/>
      <c r="BU36" s="619"/>
      <c r="BV36" s="620"/>
      <c r="BW36" s="620"/>
      <c r="BX36" s="620"/>
      <c r="BY36" s="620"/>
      <c r="BZ36" s="620"/>
      <c r="CA36" s="620"/>
      <c r="CB36" s="620"/>
      <c r="CC36" s="620"/>
      <c r="CD36" s="620"/>
      <c r="CE36" s="620"/>
      <c r="CF36" s="620"/>
      <c r="CG36" s="620"/>
      <c r="CH36" s="620"/>
      <c r="CI36" s="620"/>
      <c r="CJ36" s="620"/>
      <c r="CK36" s="620"/>
      <c r="CL36" s="620"/>
      <c r="CM36" s="620"/>
      <c r="CN36" s="620"/>
      <c r="CO36" s="620"/>
      <c r="CP36" s="620"/>
      <c r="CQ36" s="620"/>
      <c r="CR36" s="293"/>
      <c r="CS36" s="620"/>
      <c r="CT36" s="620"/>
      <c r="CU36" s="241"/>
      <c r="CV36" s="241"/>
    </row>
    <row r="37" spans="1:256" ht="15" customHeight="1">
      <c r="A37" s="389" t="s">
        <v>197</v>
      </c>
      <c r="B37" s="108"/>
      <c r="C37" s="642" t="s">
        <v>198</v>
      </c>
      <c r="D37" s="142"/>
      <c r="E37" s="74"/>
      <c r="F37" s="157"/>
      <c r="G37" s="74"/>
      <c r="H37" s="74"/>
      <c r="I37" s="74"/>
      <c r="J37" s="74"/>
      <c r="K37" s="74"/>
      <c r="L37" s="74"/>
      <c r="M37" s="74"/>
      <c r="N37" s="74"/>
      <c r="O37" s="74"/>
      <c r="P37" s="74"/>
      <c r="Q37" s="74"/>
      <c r="R37" s="74"/>
      <c r="S37" s="157"/>
      <c r="T37" s="74"/>
      <c r="U37" s="74"/>
      <c r="V37" s="74"/>
      <c r="X37" s="157"/>
      <c r="Y37" s="157"/>
      <c r="Z37" s="74"/>
      <c r="AA37" s="157"/>
      <c r="AB37" s="74"/>
      <c r="AC37" s="74"/>
      <c r="AD37" s="157"/>
      <c r="AE37" s="157"/>
      <c r="AF37" s="157"/>
      <c r="AG37" s="74"/>
      <c r="AH37" s="74"/>
      <c r="AI37" s="74"/>
      <c r="AJ37" s="74"/>
      <c r="AK37" s="74"/>
      <c r="AL37" s="157"/>
      <c r="AM37" s="157"/>
      <c r="AN37" s="74"/>
      <c r="AO37" s="74"/>
      <c r="AP37" s="74"/>
      <c r="AQ37" s="157"/>
      <c r="AR37" s="74"/>
      <c r="AS37" s="74"/>
      <c r="AT37" s="157"/>
      <c r="AU37" s="74"/>
      <c r="AV37" s="74"/>
      <c r="AW37" s="74"/>
      <c r="AX37" s="74"/>
      <c r="AY37" s="74"/>
      <c r="AZ37" s="74"/>
      <c r="BA37" s="74"/>
      <c r="BB37" s="74"/>
      <c r="BC37" s="74"/>
      <c r="BD37" s="74"/>
      <c r="BE37" s="74"/>
      <c r="BF37" s="74"/>
      <c r="BG37" s="74"/>
      <c r="BH37" s="74"/>
      <c r="BI37" s="74"/>
      <c r="BJ37" s="74"/>
      <c r="BK37" s="74"/>
      <c r="BL37" s="74"/>
      <c r="BM37" s="74"/>
      <c r="BN37" s="74"/>
      <c r="BO37" s="74"/>
      <c r="BP37" s="74"/>
      <c r="BQ37" s="74">
        <v>95039</v>
      </c>
      <c r="BR37" s="157"/>
      <c r="BS37" s="157"/>
      <c r="BT37" s="74"/>
      <c r="BU37" s="157"/>
      <c r="BV37" s="74"/>
      <c r="BW37" s="74"/>
      <c r="BX37" s="74"/>
      <c r="BY37" s="74"/>
      <c r="BZ37" s="74"/>
      <c r="CA37" s="74"/>
      <c r="CB37" s="74"/>
      <c r="CC37" s="74"/>
      <c r="CD37" s="74"/>
      <c r="CE37" s="74"/>
      <c r="CF37" s="74"/>
      <c r="CG37" s="74"/>
      <c r="CH37" s="74"/>
      <c r="CI37" s="74"/>
      <c r="CJ37" s="74"/>
      <c r="CK37" s="74"/>
      <c r="CL37" s="74"/>
      <c r="CM37" s="74"/>
      <c r="CN37" s="74"/>
      <c r="CO37" s="74"/>
      <c r="CP37" s="74"/>
      <c r="CQ37" s="74"/>
      <c r="CR37" s="209"/>
      <c r="CS37" s="74"/>
      <c r="CT37" s="74"/>
    </row>
    <row r="38" spans="1:256" s="294" customFormat="1" ht="15" customHeight="1">
      <c r="A38" s="665" t="s">
        <v>1095</v>
      </c>
      <c r="B38" s="643" t="s">
        <v>181</v>
      </c>
      <c r="C38" s="642" t="s">
        <v>1096</v>
      </c>
      <c r="E38" s="645"/>
      <c r="F38" s="295"/>
      <c r="G38" s="645"/>
      <c r="H38" s="645"/>
      <c r="I38" s="645"/>
      <c r="J38" s="645"/>
      <c r="K38" s="645"/>
      <c r="L38" s="645"/>
      <c r="M38" s="645"/>
      <c r="N38" s="645"/>
      <c r="O38" s="645"/>
      <c r="P38" s="645"/>
      <c r="Q38" s="645"/>
      <c r="R38" s="645"/>
      <c r="S38" s="632"/>
      <c r="T38" s="645"/>
      <c r="U38" s="645"/>
      <c r="V38" s="645"/>
      <c r="X38" s="632"/>
      <c r="Y38" s="632"/>
      <c r="Z38" s="645"/>
      <c r="AA38" s="632"/>
      <c r="AB38" s="645"/>
      <c r="AC38" s="645"/>
      <c r="AD38" s="632"/>
      <c r="AE38" s="632"/>
      <c r="AF38" s="632"/>
      <c r="AG38" s="645"/>
      <c r="AH38" s="645"/>
      <c r="AI38" s="645"/>
      <c r="AJ38" s="645"/>
      <c r="AK38" s="645"/>
      <c r="AL38" s="632">
        <v>329206.28999999998</v>
      </c>
      <c r="AM38" s="632"/>
      <c r="AN38" s="645"/>
      <c r="AO38" s="645"/>
      <c r="AP38" s="645"/>
      <c r="AQ38" s="632"/>
      <c r="AR38" s="645"/>
      <c r="AS38" s="645"/>
      <c r="AT38" s="632"/>
      <c r="AU38" s="645"/>
      <c r="AV38" s="645"/>
      <c r="AW38" s="645"/>
      <c r="AX38" s="645"/>
      <c r="AY38" s="645"/>
      <c r="AZ38" s="645"/>
      <c r="BA38" s="645"/>
      <c r="BB38" s="645"/>
      <c r="BC38" s="645"/>
      <c r="BD38" s="645"/>
      <c r="BE38" s="645"/>
      <c r="BF38" s="645"/>
      <c r="BG38" s="645"/>
      <c r="BH38" s="645"/>
      <c r="BI38" s="645"/>
      <c r="BJ38" s="645"/>
      <c r="BK38" s="645"/>
      <c r="BL38" s="645"/>
      <c r="BM38" s="645"/>
      <c r="BN38" s="645"/>
      <c r="BO38" s="645"/>
      <c r="BP38" s="645"/>
      <c r="BQ38" s="645"/>
      <c r="BR38" s="632"/>
      <c r="BS38" s="632"/>
      <c r="BT38" s="645"/>
      <c r="BU38" s="632"/>
      <c r="BV38" s="645"/>
      <c r="BW38" s="645"/>
      <c r="BX38" s="645"/>
      <c r="BY38" s="645"/>
      <c r="BZ38" s="645"/>
      <c r="CA38" s="645"/>
      <c r="CB38" s="645"/>
      <c r="CC38" s="645"/>
      <c r="CD38" s="645"/>
      <c r="CE38" s="645"/>
      <c r="CF38" s="645"/>
      <c r="CG38" s="645"/>
      <c r="CH38" s="645"/>
      <c r="CI38" s="645"/>
      <c r="CJ38" s="645"/>
      <c r="CK38" s="645"/>
      <c r="CL38" s="645"/>
      <c r="CM38" s="645"/>
      <c r="CN38" s="645"/>
      <c r="CO38" s="645"/>
      <c r="CP38" s="645"/>
      <c r="CQ38" s="645"/>
      <c r="CR38" s="598"/>
      <c r="CS38" s="645"/>
      <c r="CT38" s="645"/>
      <c r="CU38" s="296"/>
      <c r="CV38" s="296"/>
    </row>
    <row r="39" spans="1:256" s="294" customFormat="1" ht="15" customHeight="1">
      <c r="A39" s="665" t="s">
        <v>209</v>
      </c>
      <c r="B39" s="643" t="s">
        <v>174</v>
      </c>
      <c r="C39" s="642" t="s">
        <v>210</v>
      </c>
      <c r="D39" s="295"/>
      <c r="E39" s="645"/>
      <c r="F39" s="632"/>
      <c r="G39" s="645"/>
      <c r="H39" s="645"/>
      <c r="I39" s="645"/>
      <c r="J39" s="645"/>
      <c r="K39" s="645"/>
      <c r="L39" s="645"/>
      <c r="M39" s="645"/>
      <c r="N39" s="645"/>
      <c r="O39" s="645"/>
      <c r="P39" s="645"/>
      <c r="Q39" s="645"/>
      <c r="R39" s="645"/>
      <c r="S39" s="632"/>
      <c r="T39" s="645"/>
      <c r="U39" s="645"/>
      <c r="V39" s="645"/>
      <c r="X39" s="632"/>
      <c r="Y39" s="632"/>
      <c r="Z39" s="645"/>
      <c r="AA39" s="632"/>
      <c r="AB39" s="645"/>
      <c r="AC39" s="645"/>
      <c r="AD39" s="632"/>
      <c r="AE39" s="632"/>
      <c r="AF39" s="632"/>
      <c r="AG39" s="645"/>
      <c r="AH39" s="645"/>
      <c r="AI39" s="645"/>
      <c r="AJ39" s="645"/>
      <c r="AK39" s="645"/>
      <c r="AL39" s="632"/>
      <c r="AM39" s="632"/>
      <c r="AN39" s="645"/>
      <c r="AO39" s="645"/>
      <c r="AP39" s="645"/>
      <c r="AQ39" s="632"/>
      <c r="AR39" s="645"/>
      <c r="AS39" s="645"/>
      <c r="AT39" s="632"/>
      <c r="AU39" s="645"/>
      <c r="AV39" s="645"/>
      <c r="AW39" s="645"/>
      <c r="AX39" s="645"/>
      <c r="AY39" s="645"/>
      <c r="AZ39" s="645"/>
      <c r="BA39" s="645">
        <v>1000000</v>
      </c>
      <c r="BB39" s="645"/>
      <c r="BC39" s="645"/>
      <c r="BD39" s="645"/>
      <c r="BE39" s="645"/>
      <c r="BF39" s="645"/>
      <c r="BG39" s="645"/>
      <c r="BH39" s="645"/>
      <c r="BI39" s="645"/>
      <c r="BJ39" s="645"/>
      <c r="BK39" s="645"/>
      <c r="BL39" s="645"/>
      <c r="BM39" s="645"/>
      <c r="BN39" s="645"/>
      <c r="BO39" s="645"/>
      <c r="BP39" s="645"/>
      <c r="BQ39" s="645"/>
      <c r="BR39" s="632"/>
      <c r="BS39" s="632"/>
      <c r="BT39" s="645"/>
      <c r="BU39" s="632"/>
      <c r="BV39" s="645"/>
      <c r="BW39" s="645"/>
      <c r="BX39" s="645"/>
      <c r="BY39" s="645"/>
      <c r="BZ39" s="645"/>
      <c r="CA39" s="645"/>
      <c r="CB39" s="645"/>
      <c r="CC39" s="645"/>
      <c r="CD39" s="645"/>
      <c r="CE39" s="645"/>
      <c r="CF39" s="645"/>
      <c r="CG39" s="645"/>
      <c r="CH39" s="645"/>
      <c r="CI39" s="645"/>
      <c r="CJ39" s="645"/>
      <c r="CK39" s="645"/>
      <c r="CL39" s="645"/>
      <c r="CM39" s="645"/>
      <c r="CN39" s="645"/>
      <c r="CO39" s="645"/>
      <c r="CP39" s="645"/>
      <c r="CQ39" s="645"/>
      <c r="CR39" s="598"/>
      <c r="CS39" s="645"/>
      <c r="CT39" s="645"/>
      <c r="CU39" s="296"/>
      <c r="CV39" s="296"/>
    </row>
    <row r="40" spans="1:256" s="294" customFormat="1" ht="15" customHeight="1">
      <c r="A40" s="665" t="s">
        <v>1097</v>
      </c>
      <c r="B40" s="643" t="s">
        <v>181</v>
      </c>
      <c r="C40" s="642" t="s">
        <v>1098</v>
      </c>
      <c r="E40" s="645"/>
      <c r="F40" s="632"/>
      <c r="G40" s="645"/>
      <c r="H40" s="645"/>
      <c r="I40" s="645"/>
      <c r="J40" s="645"/>
      <c r="K40" s="645"/>
      <c r="L40" s="645"/>
      <c r="M40" s="645"/>
      <c r="N40" s="645"/>
      <c r="O40" s="645"/>
      <c r="P40" s="645"/>
      <c r="Q40" s="645"/>
      <c r="R40" s="645"/>
      <c r="S40" s="632"/>
      <c r="T40" s="645"/>
      <c r="U40" s="645"/>
      <c r="V40" s="645"/>
      <c r="W40" s="598">
        <v>417253.79</v>
      </c>
      <c r="X40" s="632"/>
      <c r="Y40" s="632"/>
      <c r="Z40" s="645"/>
      <c r="AA40" s="632"/>
      <c r="AB40" s="645"/>
      <c r="AC40" s="645"/>
      <c r="AD40" s="632"/>
      <c r="AE40" s="632"/>
      <c r="AF40" s="632"/>
      <c r="AG40" s="645"/>
      <c r="AH40" s="645"/>
      <c r="AI40" s="645"/>
      <c r="AJ40" s="645"/>
      <c r="AK40" s="645"/>
      <c r="AL40" s="632"/>
      <c r="AM40" s="632"/>
      <c r="AN40" s="645"/>
      <c r="AO40" s="645"/>
      <c r="AP40" s="645"/>
      <c r="AQ40" s="632"/>
      <c r="AR40" s="645"/>
      <c r="AS40" s="645"/>
      <c r="AT40" s="632"/>
      <c r="AU40" s="645"/>
      <c r="AV40" s="645"/>
      <c r="AW40" s="645"/>
      <c r="AX40" s="645"/>
      <c r="AY40" s="645"/>
      <c r="AZ40" s="645"/>
      <c r="BA40" s="645"/>
      <c r="BB40" s="645"/>
      <c r="BC40" s="645"/>
      <c r="BD40" s="645"/>
      <c r="BE40" s="645"/>
      <c r="BF40" s="645"/>
      <c r="BG40" s="645"/>
      <c r="BH40" s="645"/>
      <c r="BI40" s="645"/>
      <c r="BJ40" s="645"/>
      <c r="BK40" s="645"/>
      <c r="BL40" s="645"/>
      <c r="BM40" s="645"/>
      <c r="BN40" s="645"/>
      <c r="BO40" s="645"/>
      <c r="BP40" s="645"/>
      <c r="BQ40" s="645"/>
      <c r="BR40" s="632"/>
      <c r="BS40" s="632"/>
      <c r="BT40" s="645"/>
      <c r="BU40" s="632"/>
      <c r="BV40" s="645"/>
      <c r="BW40" s="645"/>
      <c r="BX40" s="645"/>
      <c r="BY40" s="645"/>
      <c r="BZ40" s="645"/>
      <c r="CA40" s="645"/>
      <c r="CB40" s="645"/>
      <c r="CC40" s="645"/>
      <c r="CD40" s="645"/>
      <c r="CE40" s="645"/>
      <c r="CF40" s="645"/>
      <c r="CG40" s="645"/>
      <c r="CH40" s="645"/>
      <c r="CI40" s="645"/>
      <c r="CJ40" s="645"/>
      <c r="CK40" s="645"/>
      <c r="CL40" s="645"/>
      <c r="CM40" s="645"/>
      <c r="CN40" s="645"/>
      <c r="CO40" s="645"/>
      <c r="CP40" s="295"/>
      <c r="CQ40" s="645"/>
      <c r="CR40" s="598"/>
      <c r="CS40" s="645"/>
      <c r="CT40" s="645"/>
      <c r="CU40" s="296"/>
      <c r="CV40" s="296"/>
    </row>
    <row r="41" spans="1:256" s="294" customFormat="1" ht="15" customHeight="1">
      <c r="A41" s="665" t="s">
        <v>1099</v>
      </c>
      <c r="B41" s="643" t="s">
        <v>1100</v>
      </c>
      <c r="C41" s="642" t="s">
        <v>1098</v>
      </c>
      <c r="D41" s="295"/>
      <c r="E41" s="645"/>
      <c r="F41" s="632"/>
      <c r="G41" s="645"/>
      <c r="H41" s="645"/>
      <c r="I41" s="645"/>
      <c r="J41" s="645"/>
      <c r="K41" s="645"/>
      <c r="L41" s="645"/>
      <c r="M41" s="645"/>
      <c r="N41" s="645"/>
      <c r="O41" s="645"/>
      <c r="P41" s="645"/>
      <c r="Q41" s="645"/>
      <c r="R41" s="645"/>
      <c r="S41" s="632"/>
      <c r="T41" s="645"/>
      <c r="U41" s="645"/>
      <c r="V41" s="645"/>
      <c r="W41" s="598">
        <v>417253.79</v>
      </c>
      <c r="X41" s="632"/>
      <c r="Y41" s="632"/>
      <c r="Z41" s="645"/>
      <c r="AA41" s="632"/>
      <c r="AB41" s="645"/>
      <c r="AC41" s="645"/>
      <c r="AD41" s="632"/>
      <c r="AE41" s="632"/>
      <c r="AF41" s="632"/>
      <c r="AG41" s="645"/>
      <c r="AH41" s="645"/>
      <c r="AI41" s="645"/>
      <c r="AJ41" s="645"/>
      <c r="AK41" s="645"/>
      <c r="AL41" s="632"/>
      <c r="AM41" s="632"/>
      <c r="AN41" s="645"/>
      <c r="AO41" s="645"/>
      <c r="AP41" s="645"/>
      <c r="AQ41" s="632"/>
      <c r="AR41" s="645"/>
      <c r="AS41" s="645"/>
      <c r="AT41" s="632"/>
      <c r="AU41" s="645"/>
      <c r="AV41" s="645"/>
      <c r="AW41" s="645"/>
      <c r="AX41" s="645"/>
      <c r="AY41" s="645"/>
      <c r="AZ41" s="645"/>
      <c r="BA41" s="645"/>
      <c r="BB41" s="645"/>
      <c r="BC41" s="645"/>
      <c r="BD41" s="645"/>
      <c r="BE41" s="645"/>
      <c r="BF41" s="645"/>
      <c r="BG41" s="645"/>
      <c r="BH41" s="645"/>
      <c r="BI41" s="645"/>
      <c r="BJ41" s="645"/>
      <c r="BK41" s="645"/>
      <c r="BL41" s="645"/>
      <c r="BM41" s="645"/>
      <c r="BN41" s="645"/>
      <c r="BO41" s="645"/>
      <c r="BP41" s="645"/>
      <c r="BQ41" s="645"/>
      <c r="BR41" s="632"/>
      <c r="BS41" s="632"/>
      <c r="BT41" s="645"/>
      <c r="BU41" s="632"/>
      <c r="BV41" s="645"/>
      <c r="BW41" s="645"/>
      <c r="BX41" s="645"/>
      <c r="BY41" s="645"/>
      <c r="BZ41" s="645"/>
      <c r="CA41" s="645"/>
      <c r="CB41" s="645"/>
      <c r="CC41" s="645"/>
      <c r="CD41" s="645"/>
      <c r="CE41" s="645"/>
      <c r="CF41" s="645"/>
      <c r="CG41" s="645"/>
      <c r="CH41" s="645"/>
      <c r="CI41" s="645"/>
      <c r="CJ41" s="645"/>
      <c r="CK41" s="645"/>
      <c r="CL41" s="645"/>
      <c r="CM41" s="645"/>
      <c r="CN41" s="645"/>
      <c r="CO41" s="645"/>
      <c r="CP41" s="645"/>
      <c r="CQ41" s="645"/>
      <c r="CR41" s="598"/>
      <c r="CS41" s="645"/>
      <c r="CT41" s="645"/>
      <c r="CU41" s="296"/>
      <c r="CV41" s="296"/>
    </row>
    <row r="42" spans="1:256" s="294" customFormat="1" ht="15" customHeight="1">
      <c r="A42" s="665" t="s">
        <v>1101</v>
      </c>
      <c r="B42" s="643" t="s">
        <v>174</v>
      </c>
      <c r="C42" s="642" t="s">
        <v>1102</v>
      </c>
      <c r="D42" s="646"/>
      <c r="E42" s="646"/>
      <c r="F42" s="632"/>
      <c r="G42" s="632"/>
      <c r="H42" s="632"/>
      <c r="I42" s="632"/>
      <c r="J42" s="632"/>
      <c r="K42" s="632"/>
      <c r="L42" s="295"/>
      <c r="M42" s="295"/>
      <c r="N42" s="295"/>
      <c r="O42" s="632"/>
      <c r="P42" s="296"/>
      <c r="Q42" s="632"/>
      <c r="R42" s="632"/>
      <c r="S42" s="632"/>
      <c r="T42" s="632"/>
      <c r="U42" s="632"/>
      <c r="V42" s="632"/>
      <c r="W42" s="632"/>
      <c r="X42" s="632"/>
      <c r="Y42" s="632"/>
      <c r="Z42" s="632"/>
      <c r="AA42" s="632"/>
      <c r="AB42" s="632"/>
      <c r="AC42" s="632"/>
      <c r="AD42" s="632"/>
      <c r="AE42" s="632"/>
      <c r="AF42" s="632"/>
      <c r="AG42" s="632"/>
      <c r="AH42" s="632"/>
      <c r="AI42" s="632"/>
      <c r="AJ42" s="632"/>
      <c r="AK42" s="632"/>
      <c r="AL42" s="632">
        <v>4326715.25</v>
      </c>
      <c r="AM42" s="632"/>
      <c r="AN42" s="632"/>
      <c r="AO42" s="632"/>
      <c r="AP42" s="632"/>
      <c r="AQ42" s="632"/>
      <c r="AR42" s="632"/>
      <c r="AS42" s="632"/>
      <c r="AT42" s="632"/>
      <c r="AU42" s="632"/>
      <c r="AV42" s="632"/>
      <c r="AW42" s="632"/>
      <c r="AX42" s="632"/>
      <c r="AY42" s="632"/>
      <c r="AZ42" s="632"/>
      <c r="BA42" s="632"/>
      <c r="BB42" s="632"/>
      <c r="BC42" s="632"/>
      <c r="BD42" s="632"/>
      <c r="BE42" s="632"/>
      <c r="BF42" s="632"/>
      <c r="BG42" s="632"/>
      <c r="BH42" s="632"/>
      <c r="BI42" s="632"/>
      <c r="BJ42" s="632"/>
      <c r="BK42" s="632"/>
      <c r="BL42" s="632"/>
      <c r="BM42" s="632"/>
      <c r="BN42" s="632"/>
      <c r="BO42" s="632"/>
      <c r="BP42" s="632"/>
      <c r="BQ42" s="632"/>
      <c r="BR42" s="632"/>
      <c r="BS42" s="632"/>
      <c r="BT42" s="632"/>
      <c r="BU42" s="632"/>
      <c r="BV42" s="632"/>
      <c r="BW42" s="632"/>
      <c r="BX42" s="632"/>
      <c r="BY42" s="632"/>
      <c r="BZ42" s="632"/>
      <c r="CA42" s="632"/>
      <c r="CB42" s="632"/>
      <c r="CC42" s="632"/>
      <c r="CD42" s="632"/>
      <c r="CE42" s="632"/>
      <c r="CF42" s="632"/>
      <c r="CG42" s="632"/>
      <c r="CH42" s="632"/>
      <c r="CI42" s="632"/>
      <c r="CJ42" s="632"/>
      <c r="CK42" s="632"/>
      <c r="CL42" s="632"/>
      <c r="CM42" s="632"/>
      <c r="CN42" s="632"/>
      <c r="CO42" s="632"/>
      <c r="CP42" s="632"/>
      <c r="CQ42" s="632"/>
      <c r="CR42" s="632"/>
      <c r="CS42" s="632"/>
      <c r="CT42" s="632"/>
      <c r="CU42" s="632"/>
      <c r="CV42" s="632"/>
      <c r="CW42" s="632"/>
      <c r="CX42" s="632"/>
      <c r="CY42" s="632"/>
      <c r="CZ42" s="632"/>
      <c r="DA42" s="632"/>
      <c r="DB42" s="632"/>
      <c r="DC42" s="632"/>
      <c r="DD42" s="632"/>
      <c r="DE42" s="632"/>
      <c r="DF42" s="632"/>
      <c r="DG42" s="632"/>
      <c r="DH42" s="632"/>
      <c r="DI42" s="632"/>
      <c r="DJ42" s="632"/>
      <c r="DK42" s="632"/>
      <c r="DL42" s="632"/>
      <c r="DM42" s="632"/>
      <c r="DN42" s="632"/>
      <c r="DO42" s="632"/>
      <c r="DP42" s="632"/>
      <c r="DQ42" s="632"/>
      <c r="DR42" s="632"/>
      <c r="DS42" s="632"/>
      <c r="DT42" s="632"/>
      <c r="DU42" s="632"/>
      <c r="DV42" s="632"/>
      <c r="DW42" s="632"/>
      <c r="DX42" s="632"/>
      <c r="DY42" s="632"/>
      <c r="DZ42" s="632"/>
      <c r="EA42" s="632"/>
      <c r="EB42" s="632"/>
      <c r="EC42" s="632"/>
      <c r="ED42" s="632"/>
      <c r="EE42" s="632"/>
      <c r="EF42" s="632"/>
      <c r="EG42" s="632"/>
      <c r="EH42" s="632"/>
      <c r="EI42" s="632"/>
      <c r="EJ42" s="632"/>
      <c r="EK42" s="632"/>
      <c r="EL42" s="632"/>
      <c r="EM42" s="632"/>
      <c r="EN42" s="632"/>
      <c r="EO42" s="632"/>
      <c r="EP42" s="632"/>
      <c r="EQ42" s="632"/>
      <c r="ER42" s="632"/>
      <c r="ES42" s="632"/>
      <c r="ET42" s="632"/>
      <c r="EU42" s="632"/>
      <c r="EV42" s="632"/>
      <c r="EW42" s="632"/>
      <c r="EX42" s="632"/>
      <c r="EY42" s="632"/>
      <c r="EZ42" s="632"/>
      <c r="FA42" s="632"/>
      <c r="FB42" s="632"/>
      <c r="FC42" s="632"/>
      <c r="FD42" s="632"/>
      <c r="FE42" s="632"/>
      <c r="FF42" s="632"/>
      <c r="FG42" s="632"/>
      <c r="FH42" s="632"/>
      <c r="FI42" s="632"/>
      <c r="FJ42" s="632"/>
      <c r="FK42" s="632"/>
      <c r="FL42" s="632"/>
      <c r="FM42" s="632"/>
      <c r="FN42" s="632"/>
      <c r="FO42" s="632"/>
      <c r="FP42" s="632"/>
      <c r="FQ42" s="632"/>
      <c r="FR42" s="632"/>
      <c r="FS42" s="632"/>
      <c r="FT42" s="632"/>
      <c r="FU42" s="632"/>
      <c r="FV42" s="632"/>
      <c r="FW42" s="632"/>
      <c r="FX42" s="632"/>
      <c r="FY42" s="632"/>
      <c r="FZ42" s="632"/>
      <c r="GA42" s="632"/>
      <c r="GB42" s="632"/>
      <c r="GC42" s="632"/>
      <c r="GD42" s="632"/>
      <c r="GE42" s="632"/>
      <c r="GF42" s="632"/>
      <c r="GG42" s="632"/>
      <c r="GH42" s="632"/>
      <c r="GI42" s="632"/>
      <c r="GJ42" s="632"/>
      <c r="GK42" s="632"/>
      <c r="GL42" s="632"/>
      <c r="GM42" s="632"/>
      <c r="GN42" s="632"/>
      <c r="GO42" s="632"/>
      <c r="GP42" s="632"/>
      <c r="GQ42" s="632"/>
      <c r="GR42" s="632"/>
      <c r="GS42" s="632"/>
      <c r="GT42" s="632"/>
      <c r="GU42" s="632"/>
      <c r="GV42" s="632"/>
      <c r="GW42" s="632"/>
      <c r="GX42" s="632"/>
      <c r="GY42" s="632"/>
      <c r="GZ42" s="632"/>
      <c r="HA42" s="632"/>
      <c r="HB42" s="632"/>
      <c r="HC42" s="632"/>
      <c r="HD42" s="632"/>
      <c r="HE42" s="632"/>
      <c r="HF42" s="632"/>
      <c r="HG42" s="632"/>
      <c r="HH42" s="632"/>
      <c r="HI42" s="632"/>
      <c r="HJ42" s="632"/>
      <c r="HK42" s="632"/>
      <c r="HL42" s="632"/>
      <c r="HM42" s="632"/>
      <c r="HN42" s="632"/>
      <c r="HO42" s="632"/>
      <c r="HP42" s="632"/>
      <c r="HQ42" s="632"/>
      <c r="HR42" s="632"/>
      <c r="HS42" s="632"/>
      <c r="HT42" s="632"/>
      <c r="HU42" s="632"/>
      <c r="HV42" s="632"/>
      <c r="HW42" s="632"/>
      <c r="HX42" s="632"/>
      <c r="HY42" s="632"/>
      <c r="HZ42" s="632"/>
      <c r="IA42" s="632"/>
      <c r="IB42" s="632"/>
      <c r="IC42" s="632"/>
      <c r="ID42" s="632"/>
      <c r="IE42" s="632"/>
      <c r="IF42" s="632"/>
      <c r="IG42" s="632"/>
      <c r="IH42" s="632"/>
      <c r="II42" s="632"/>
      <c r="IJ42" s="632"/>
      <c r="IK42" s="632"/>
      <c r="IL42" s="632"/>
      <c r="IM42" s="632"/>
      <c r="IN42" s="632"/>
      <c r="IO42" s="632"/>
      <c r="IP42" s="632"/>
      <c r="IQ42" s="632"/>
      <c r="IR42" s="632"/>
      <c r="IS42" s="632"/>
      <c r="IT42" s="632"/>
      <c r="IU42" s="632"/>
      <c r="IV42" s="632"/>
    </row>
    <row r="43" spans="1:256" ht="13.2">
      <c r="A43" s="146"/>
      <c r="B43" s="114"/>
      <c r="C43" s="142"/>
      <c r="D43"/>
      <c r="F43" s="157"/>
      <c r="N43" s="2"/>
      <c r="S43" s="157"/>
      <c r="X43" s="157"/>
      <c r="Y43" s="157"/>
      <c r="AA43" s="157"/>
      <c r="AD43" s="157"/>
      <c r="AE43" s="157"/>
      <c r="AF43" s="157"/>
      <c r="AL43" s="157"/>
      <c r="AM43" s="157"/>
      <c r="AQ43" s="157"/>
      <c r="AT43" s="157"/>
      <c r="BR43" s="157"/>
      <c r="BS43" s="157"/>
      <c r="BU43" s="157"/>
      <c r="CR43" s="209"/>
    </row>
    <row r="44" spans="1:256" ht="13.2">
      <c r="A44" s="82" t="s">
        <v>218</v>
      </c>
      <c r="B44" s="284" t="s">
        <v>7</v>
      </c>
      <c r="C44" s="284" t="s">
        <v>121</v>
      </c>
      <c r="D44" s="209">
        <v>12611294.75</v>
      </c>
      <c r="F44" s="157"/>
      <c r="O44" s="2"/>
      <c r="R44" s="565"/>
      <c r="S44" s="157"/>
      <c r="X44" s="157"/>
      <c r="Y44" s="157"/>
      <c r="AA44" s="157"/>
      <c r="AD44" s="157"/>
      <c r="AE44" s="157"/>
      <c r="AF44" s="157"/>
      <c r="AL44" s="157"/>
      <c r="AM44" s="157"/>
      <c r="AQ44" s="157"/>
      <c r="AT44" s="157"/>
      <c r="BR44" s="157"/>
      <c r="BS44" s="157"/>
      <c r="BU44" s="157"/>
      <c r="CR44" s="209"/>
    </row>
    <row r="45" spans="1:256" ht="13.2">
      <c r="A45" s="82" t="s">
        <v>218</v>
      </c>
      <c r="B45" s="284" t="s">
        <v>11</v>
      </c>
      <c r="C45" s="284" t="s">
        <v>122</v>
      </c>
      <c r="D45"/>
      <c r="F45" s="157"/>
      <c r="H45" s="2">
        <v>3362857.6</v>
      </c>
      <c r="Q45" s="2"/>
      <c r="S45" s="157"/>
      <c r="X45" s="157"/>
      <c r="Y45" s="157"/>
      <c r="AA45" s="157"/>
      <c r="AD45" s="157"/>
      <c r="AE45" s="157"/>
      <c r="AF45" s="157"/>
      <c r="AL45" s="157"/>
      <c r="AM45" s="157"/>
      <c r="AQ45" s="157"/>
      <c r="AT45" s="157"/>
      <c r="BG45" s="157"/>
      <c r="BR45" s="157"/>
      <c r="BS45" s="157"/>
      <c r="BU45" s="157"/>
    </row>
    <row r="46" spans="1:256" ht="13.2">
      <c r="A46" s="82" t="s">
        <v>218</v>
      </c>
      <c r="B46" s="284" t="s">
        <v>15</v>
      </c>
      <c r="C46" s="284" t="s">
        <v>123</v>
      </c>
      <c r="D46"/>
      <c r="F46" s="157"/>
      <c r="L46" s="209">
        <v>108251.7</v>
      </c>
      <c r="Q46" s="2"/>
      <c r="S46" s="157"/>
      <c r="X46" s="157"/>
      <c r="Y46" s="157"/>
      <c r="AA46" s="157"/>
      <c r="AD46" s="157"/>
      <c r="AE46" s="157"/>
      <c r="AF46" s="157"/>
      <c r="AL46" s="157"/>
      <c r="AM46" s="157"/>
      <c r="AQ46" s="157"/>
      <c r="AT46" s="157"/>
      <c r="BG46" s="157"/>
      <c r="BR46" s="157"/>
      <c r="BS46" s="157"/>
      <c r="BU46" s="157"/>
    </row>
    <row r="47" spans="1:256" ht="13.2">
      <c r="A47" s="82" t="s">
        <v>218</v>
      </c>
      <c r="B47" s="428" t="s">
        <v>13</v>
      </c>
      <c r="C47" s="428" t="s">
        <v>124</v>
      </c>
      <c r="D47"/>
      <c r="F47" s="157"/>
      <c r="Q47" s="2"/>
      <c r="S47" s="157"/>
      <c r="X47" s="157"/>
      <c r="Y47" s="157"/>
      <c r="AA47" s="157"/>
      <c r="AD47" s="157"/>
      <c r="AE47" s="157"/>
      <c r="AF47" s="157"/>
      <c r="AL47" s="157"/>
      <c r="AM47" s="157"/>
      <c r="AQ47" s="157"/>
      <c r="AT47" s="157"/>
      <c r="BG47" s="157"/>
      <c r="BR47" s="157"/>
      <c r="BS47" s="157"/>
      <c r="BU47" s="157"/>
    </row>
    <row r="48" spans="1:256" ht="13.2">
      <c r="A48" s="82" t="s">
        <v>218</v>
      </c>
      <c r="B48" s="428" t="s">
        <v>9</v>
      </c>
      <c r="C48" s="428" t="s">
        <v>125</v>
      </c>
      <c r="D48"/>
      <c r="F48" s="157"/>
      <c r="Q48" s="2"/>
      <c r="S48" s="157"/>
      <c r="X48" s="157"/>
      <c r="Y48" s="157"/>
      <c r="AA48" s="157"/>
      <c r="AD48" s="157"/>
      <c r="AE48" s="157"/>
      <c r="AF48" s="157"/>
      <c r="AL48" s="157"/>
      <c r="AM48" s="157"/>
      <c r="AQ48" s="157"/>
      <c r="AT48" s="157"/>
      <c r="BG48" s="157"/>
      <c r="BR48" s="157"/>
      <c r="BS48" s="157"/>
      <c r="BU48" s="157"/>
    </row>
    <row r="49" spans="1:98" ht="13.2">
      <c r="A49" s="82" t="s">
        <v>218</v>
      </c>
      <c r="B49" s="284" t="s">
        <v>12</v>
      </c>
      <c r="C49" s="284" t="s">
        <v>126</v>
      </c>
      <c r="D49"/>
      <c r="F49" s="157"/>
      <c r="Q49" s="2"/>
      <c r="S49" s="157"/>
      <c r="X49" s="157"/>
      <c r="Y49" s="157"/>
      <c r="AA49" s="157"/>
      <c r="AD49" s="157"/>
      <c r="AE49" s="157"/>
      <c r="AF49" s="157"/>
      <c r="AL49" s="157"/>
      <c r="AM49" s="157"/>
      <c r="AQ49" s="157"/>
      <c r="AT49" s="157"/>
      <c r="BG49" s="157"/>
      <c r="BR49" s="157"/>
      <c r="BS49" s="157"/>
      <c r="BU49" s="157"/>
    </row>
    <row r="50" spans="1:98" ht="13.2">
      <c r="A50" s="82" t="s">
        <v>218</v>
      </c>
      <c r="B50" s="284" t="s">
        <v>98</v>
      </c>
      <c r="C50" s="284" t="s">
        <v>127</v>
      </c>
      <c r="F50" s="157"/>
      <c r="S50" s="157"/>
      <c r="X50" s="157"/>
      <c r="Y50" s="157"/>
      <c r="AA50" s="157"/>
      <c r="AD50" s="157"/>
      <c r="AE50" s="157"/>
      <c r="AF50" s="157"/>
      <c r="AL50" s="157"/>
      <c r="AM50" s="157"/>
      <c r="AQ50" s="157"/>
      <c r="AT50" s="157"/>
      <c r="BR50" s="157"/>
      <c r="BS50" s="157"/>
      <c r="BU50" s="157"/>
      <c r="CR50" s="209"/>
    </row>
    <row r="51" spans="1:98" ht="13.2">
      <c r="A51" s="82" t="s">
        <v>218</v>
      </c>
      <c r="B51" s="284"/>
      <c r="C51" s="284" t="s">
        <v>128</v>
      </c>
      <c r="F51" s="157"/>
      <c r="S51" s="157"/>
      <c r="X51" s="157"/>
      <c r="Y51" s="157"/>
      <c r="AA51" s="157"/>
      <c r="AD51" s="157"/>
      <c r="AE51" s="157"/>
      <c r="AF51" s="157"/>
      <c r="AL51" s="157"/>
      <c r="AM51" s="157"/>
      <c r="AQ51" s="157"/>
      <c r="AT51" s="157"/>
      <c r="BR51" s="157"/>
      <c r="BS51" s="157"/>
      <c r="BU51" s="157"/>
      <c r="CR51" s="209"/>
    </row>
    <row r="52" spans="1:98" ht="13.2">
      <c r="A52" s="82" t="s">
        <v>218</v>
      </c>
      <c r="B52" s="428" t="s">
        <v>8</v>
      </c>
      <c r="C52" s="428" t="s">
        <v>129</v>
      </c>
      <c r="F52" s="157"/>
      <c r="S52" s="157"/>
      <c r="W52" s="209"/>
      <c r="X52" s="157"/>
      <c r="Y52" s="157"/>
      <c r="AA52" s="157"/>
      <c r="AD52" s="157"/>
      <c r="AE52" s="157"/>
      <c r="AF52" s="157"/>
      <c r="AL52" s="157"/>
      <c r="AM52" s="157"/>
      <c r="AQ52" s="157"/>
      <c r="AT52" s="157"/>
      <c r="BR52" s="157"/>
      <c r="BS52" s="157"/>
      <c r="BU52" s="157"/>
      <c r="CR52" s="209"/>
    </row>
    <row r="53" spans="1:98" ht="13.2">
      <c r="B53" s="428"/>
      <c r="C53" s="428"/>
      <c r="F53" s="157"/>
      <c r="S53" s="157"/>
      <c r="W53" s="209"/>
      <c r="X53" s="157"/>
      <c r="Y53" s="157"/>
      <c r="AA53" s="157"/>
      <c r="AD53" s="157"/>
      <c r="AE53" s="157"/>
      <c r="AF53" s="157"/>
      <c r="AL53" s="157"/>
      <c r="AM53" s="157"/>
      <c r="AQ53" s="157"/>
      <c r="AT53" s="157"/>
      <c r="BR53" s="157"/>
      <c r="BS53" s="157"/>
      <c r="BU53" s="157"/>
      <c r="CR53" s="209"/>
    </row>
    <row r="54" spans="1:98" ht="13.2">
      <c r="B54" s="235" t="s">
        <v>224</v>
      </c>
      <c r="C54" s="428"/>
      <c r="F54" s="157"/>
      <c r="S54" s="157"/>
      <c r="W54" s="209"/>
      <c r="X54" s="157"/>
      <c r="Y54" s="157"/>
      <c r="AA54" s="157"/>
      <c r="AD54" s="157"/>
      <c r="AE54" s="157"/>
      <c r="AF54" s="157"/>
      <c r="AL54" s="157"/>
      <c r="AM54" s="157"/>
      <c r="AQ54" s="157"/>
      <c r="AT54" s="157"/>
      <c r="BR54" s="157"/>
      <c r="BS54" s="157"/>
      <c r="BU54" s="157"/>
      <c r="CL54" s="2">
        <v>505251.55</v>
      </c>
      <c r="CR54" s="209"/>
    </row>
    <row r="55" spans="1:98" ht="13.2">
      <c r="B55" s="235" t="s">
        <v>225</v>
      </c>
      <c r="C55" s="428"/>
      <c r="F55" s="157"/>
      <c r="S55" s="157"/>
      <c r="W55" s="209"/>
      <c r="X55" s="157"/>
      <c r="Y55" s="157"/>
      <c r="AA55" s="157"/>
      <c r="AD55" s="157"/>
      <c r="AE55" s="157"/>
      <c r="AF55" s="157"/>
      <c r="AL55" s="157"/>
      <c r="AM55" s="157"/>
      <c r="AQ55" s="157"/>
      <c r="AT55" s="157"/>
      <c r="BR55" s="157"/>
      <c r="BS55" s="157"/>
      <c r="BU55" s="157"/>
      <c r="CM55" s="2">
        <v>80454.070000000007</v>
      </c>
      <c r="CR55" s="209"/>
    </row>
    <row r="56" spans="1:98" ht="13.2">
      <c r="B56" s="428"/>
      <c r="C56" s="428"/>
      <c r="F56" s="157"/>
      <c r="S56" s="157"/>
      <c r="W56" s="209"/>
      <c r="X56" s="157"/>
      <c r="Y56" s="157"/>
      <c r="AA56" s="157"/>
      <c r="AD56" s="157"/>
      <c r="AE56" s="157"/>
      <c r="AF56" s="157"/>
      <c r="AL56" s="157"/>
      <c r="AM56" s="157"/>
      <c r="AQ56" s="157"/>
      <c r="AT56" s="157"/>
      <c r="BR56" s="157"/>
      <c r="BS56" s="157"/>
      <c r="BU56" s="157"/>
      <c r="CR56" s="209"/>
    </row>
    <row r="57" spans="1:98" ht="13.2">
      <c r="B57" s="428"/>
      <c r="C57" s="428"/>
      <c r="F57" s="157"/>
      <c r="S57" s="157"/>
      <c r="W57" s="209"/>
      <c r="X57" s="157"/>
      <c r="Y57" s="157"/>
      <c r="AA57" s="157"/>
      <c r="AD57" s="157"/>
      <c r="AE57" s="157"/>
      <c r="AF57" s="157"/>
      <c r="AL57" s="157"/>
      <c r="AM57" s="157"/>
      <c r="AQ57" s="157"/>
      <c r="AT57" s="157"/>
      <c r="BR57" s="157"/>
      <c r="BS57" s="157"/>
      <c r="BU57" s="157"/>
      <c r="CR57" s="209"/>
    </row>
    <row r="58" spans="1:98" s="2" customFormat="1" ht="15" customHeight="1">
      <c r="A58" s="82"/>
      <c r="B58" s="108"/>
      <c r="C58" s="12"/>
      <c r="F58" s="142"/>
      <c r="S58" s="157"/>
      <c r="X58" s="142"/>
      <c r="Y58" s="157"/>
      <c r="AA58" s="157"/>
      <c r="AD58" s="142"/>
      <c r="AE58" s="142"/>
      <c r="AF58" s="142"/>
      <c r="AL58" s="142"/>
      <c r="AM58" s="142"/>
      <c r="AN58" s="36"/>
      <c r="AO58" s="36"/>
      <c r="AP58" s="36"/>
      <c r="AQ58" s="192"/>
      <c r="AR58" s="36"/>
      <c r="AS58" s="36"/>
      <c r="AT58" s="192"/>
      <c r="AU58" s="36"/>
      <c r="AV58" s="36"/>
      <c r="AW58" s="36"/>
      <c r="AX58" s="36"/>
      <c r="AY58" s="36"/>
      <c r="AZ58" s="36"/>
      <c r="BA58" s="36"/>
      <c r="BB58" s="36"/>
      <c r="BC58" s="36"/>
      <c r="BD58" s="36"/>
      <c r="BE58" s="36"/>
      <c r="BF58" s="36"/>
      <c r="BG58" s="36"/>
      <c r="BH58" s="36"/>
      <c r="BI58" s="36"/>
      <c r="BJ58" s="36"/>
      <c r="BK58" s="36"/>
      <c r="BL58" s="36"/>
      <c r="BM58" s="36"/>
      <c r="BN58" s="36"/>
      <c r="BO58" s="36"/>
      <c r="BP58" s="36"/>
      <c r="BQ58" s="36"/>
      <c r="BR58" s="36"/>
      <c r="BS58" s="192"/>
      <c r="BT58" s="36"/>
      <c r="BU58" s="36"/>
      <c r="BV58" s="36"/>
      <c r="BW58" s="36"/>
      <c r="BX58" s="36"/>
      <c r="BY58" s="36"/>
      <c r="BZ58" s="36"/>
      <c r="CA58" s="36"/>
      <c r="CB58" s="36"/>
      <c r="CC58" s="36"/>
      <c r="CD58" s="36"/>
      <c r="CE58" s="36"/>
      <c r="CF58" s="36"/>
      <c r="CG58" s="36"/>
      <c r="CH58" s="36"/>
      <c r="CI58" s="36"/>
      <c r="CJ58" s="36"/>
      <c r="CK58" s="36"/>
      <c r="CL58" s="36"/>
      <c r="CM58" s="36"/>
      <c r="CN58" s="36"/>
      <c r="CO58" s="36"/>
      <c r="CP58" s="36"/>
      <c r="CQ58" s="36"/>
      <c r="CR58" s="338"/>
      <c r="CS58" s="36"/>
      <c r="CT58" s="36"/>
    </row>
    <row r="59" spans="1:98" s="2" customFormat="1" ht="17.399999999999999">
      <c r="A59" s="224" t="s">
        <v>226</v>
      </c>
      <c r="B59" s="208"/>
      <c r="C59" s="208"/>
      <c r="D59" s="8">
        <f t="shared" ref="D59:AI59" si="0">SUM(D7:D58)</f>
        <v>24783149.5</v>
      </c>
      <c r="E59" s="8">
        <f t="shared" si="0"/>
        <v>0</v>
      </c>
      <c r="F59" s="8">
        <f t="shared" si="0"/>
        <v>0</v>
      </c>
      <c r="G59" s="8">
        <f t="shared" si="0"/>
        <v>0</v>
      </c>
      <c r="H59" s="8">
        <f t="shared" si="0"/>
        <v>6632155.4500000002</v>
      </c>
      <c r="I59" s="8">
        <f t="shared" si="0"/>
        <v>0</v>
      </c>
      <c r="J59" s="8">
        <f t="shared" si="0"/>
        <v>0</v>
      </c>
      <c r="K59" s="8">
        <f t="shared" si="0"/>
        <v>0</v>
      </c>
      <c r="L59" s="8">
        <f t="shared" si="0"/>
        <v>202865.4</v>
      </c>
      <c r="M59" s="8">
        <f t="shared" si="0"/>
        <v>0</v>
      </c>
      <c r="N59" s="8">
        <f t="shared" si="0"/>
        <v>160907</v>
      </c>
      <c r="O59" s="8">
        <f t="shared" si="0"/>
        <v>1752819</v>
      </c>
      <c r="P59" s="8">
        <f t="shared" si="0"/>
        <v>965451</v>
      </c>
      <c r="Q59" s="8">
        <f t="shared" si="0"/>
        <v>482726</v>
      </c>
      <c r="R59" s="8">
        <f t="shared" si="0"/>
        <v>0</v>
      </c>
      <c r="S59" s="8">
        <f t="shared" si="0"/>
        <v>0</v>
      </c>
      <c r="T59" s="8">
        <f t="shared" si="0"/>
        <v>0</v>
      </c>
      <c r="U59" s="8">
        <f t="shared" si="0"/>
        <v>0</v>
      </c>
      <c r="V59" s="8">
        <f t="shared" si="0"/>
        <v>0</v>
      </c>
      <c r="W59" s="8">
        <f t="shared" si="0"/>
        <v>1228541.72</v>
      </c>
      <c r="X59" s="8">
        <f t="shared" si="0"/>
        <v>0</v>
      </c>
      <c r="Y59" s="8">
        <f t="shared" si="0"/>
        <v>658644</v>
      </c>
      <c r="Z59" s="8">
        <f t="shared" si="0"/>
        <v>0</v>
      </c>
      <c r="AA59" s="8">
        <f t="shared" si="0"/>
        <v>193671</v>
      </c>
      <c r="AB59" s="8">
        <f t="shared" si="0"/>
        <v>0</v>
      </c>
      <c r="AC59" s="8">
        <f t="shared" si="0"/>
        <v>0</v>
      </c>
      <c r="AD59" s="8">
        <f t="shared" si="0"/>
        <v>66769.2</v>
      </c>
      <c r="AE59" s="8">
        <f t="shared" si="0"/>
        <v>0</v>
      </c>
      <c r="AF59" s="8">
        <f t="shared" si="0"/>
        <v>0</v>
      </c>
      <c r="AG59" s="8">
        <f t="shared" si="0"/>
        <v>0</v>
      </c>
      <c r="AH59" s="8">
        <f t="shared" si="0"/>
        <v>0</v>
      </c>
      <c r="AI59" s="8">
        <f t="shared" si="0"/>
        <v>0</v>
      </c>
      <c r="AJ59" s="8">
        <f t="shared" ref="AJ59:BO59" si="1">SUM(AJ7:AJ58)</f>
        <v>0</v>
      </c>
      <c r="AK59" s="8">
        <f t="shared" si="1"/>
        <v>0</v>
      </c>
      <c r="AL59" s="8">
        <f t="shared" si="1"/>
        <v>7403422.8200000003</v>
      </c>
      <c r="AM59" s="8">
        <f t="shared" si="1"/>
        <v>0</v>
      </c>
      <c r="AN59" s="8">
        <f t="shared" si="1"/>
        <v>0</v>
      </c>
      <c r="AO59" s="8">
        <f t="shared" si="1"/>
        <v>0</v>
      </c>
      <c r="AP59" s="8">
        <f t="shared" si="1"/>
        <v>0</v>
      </c>
      <c r="AQ59" s="8">
        <f t="shared" si="1"/>
        <v>0</v>
      </c>
      <c r="AR59" s="8">
        <f t="shared" si="1"/>
        <v>0</v>
      </c>
      <c r="AS59" s="8">
        <f t="shared" si="1"/>
        <v>0</v>
      </c>
      <c r="AT59" s="8">
        <f t="shared" si="1"/>
        <v>0</v>
      </c>
      <c r="AU59" s="8">
        <f t="shared" si="1"/>
        <v>0</v>
      </c>
      <c r="AV59" s="8">
        <f t="shared" si="1"/>
        <v>0</v>
      </c>
      <c r="AW59" s="8">
        <f t="shared" si="1"/>
        <v>0</v>
      </c>
      <c r="AX59" s="8">
        <f t="shared" si="1"/>
        <v>0</v>
      </c>
      <c r="AY59" s="8">
        <f t="shared" si="1"/>
        <v>0</v>
      </c>
      <c r="AZ59" s="8">
        <f t="shared" si="1"/>
        <v>0</v>
      </c>
      <c r="BA59" s="8">
        <f t="shared" si="1"/>
        <v>1000000</v>
      </c>
      <c r="BB59" s="8">
        <f t="shared" si="1"/>
        <v>0</v>
      </c>
      <c r="BC59" s="8">
        <f t="shared" si="1"/>
        <v>0</v>
      </c>
      <c r="BD59" s="8">
        <f t="shared" si="1"/>
        <v>0</v>
      </c>
      <c r="BE59" s="8">
        <f t="shared" si="1"/>
        <v>0</v>
      </c>
      <c r="BF59" s="8">
        <f t="shared" si="1"/>
        <v>0</v>
      </c>
      <c r="BG59" s="8">
        <f t="shared" si="1"/>
        <v>0</v>
      </c>
      <c r="BH59" s="8">
        <f t="shared" si="1"/>
        <v>0</v>
      </c>
      <c r="BI59" s="8">
        <f t="shared" si="1"/>
        <v>0</v>
      </c>
      <c r="BJ59" s="8">
        <f t="shared" si="1"/>
        <v>0</v>
      </c>
      <c r="BK59" s="8">
        <f t="shared" si="1"/>
        <v>0</v>
      </c>
      <c r="BL59" s="8">
        <f t="shared" si="1"/>
        <v>0</v>
      </c>
      <c r="BM59" s="8">
        <f t="shared" si="1"/>
        <v>0</v>
      </c>
      <c r="BN59" s="8">
        <f t="shared" si="1"/>
        <v>0</v>
      </c>
      <c r="BO59" s="8">
        <f t="shared" si="1"/>
        <v>0</v>
      </c>
      <c r="BP59" s="8">
        <f t="shared" ref="BP59:CT59" si="2">SUM(BP7:BP58)</f>
        <v>0</v>
      </c>
      <c r="BQ59" s="8">
        <f t="shared" si="2"/>
        <v>155819</v>
      </c>
      <c r="BR59" s="8">
        <f t="shared" si="2"/>
        <v>0</v>
      </c>
      <c r="BS59" s="8">
        <f t="shared" si="2"/>
        <v>0</v>
      </c>
      <c r="BT59" s="8">
        <f t="shared" si="2"/>
        <v>0</v>
      </c>
      <c r="BU59" s="8">
        <f t="shared" si="2"/>
        <v>65700.009999999995</v>
      </c>
      <c r="BV59" s="8">
        <f t="shared" si="2"/>
        <v>0</v>
      </c>
      <c r="BW59" s="8">
        <f t="shared" si="2"/>
        <v>0</v>
      </c>
      <c r="BX59" s="8">
        <f t="shared" si="2"/>
        <v>0</v>
      </c>
      <c r="BY59" s="8">
        <f t="shared" si="2"/>
        <v>0</v>
      </c>
      <c r="BZ59" s="8">
        <f t="shared" si="2"/>
        <v>0</v>
      </c>
      <c r="CA59" s="8">
        <f t="shared" si="2"/>
        <v>0</v>
      </c>
      <c r="CB59" s="8">
        <f t="shared" si="2"/>
        <v>0</v>
      </c>
      <c r="CC59" s="8">
        <f t="shared" si="2"/>
        <v>0</v>
      </c>
      <c r="CD59" s="8">
        <f t="shared" si="2"/>
        <v>0</v>
      </c>
      <c r="CE59" s="8">
        <f t="shared" si="2"/>
        <v>0</v>
      </c>
      <c r="CF59" s="8">
        <f t="shared" si="2"/>
        <v>0</v>
      </c>
      <c r="CG59" s="8">
        <f t="shared" si="2"/>
        <v>0</v>
      </c>
      <c r="CH59" s="8">
        <f t="shared" si="2"/>
        <v>0</v>
      </c>
      <c r="CI59" s="8">
        <f t="shared" si="2"/>
        <v>0</v>
      </c>
      <c r="CJ59" s="8">
        <f t="shared" si="2"/>
        <v>0</v>
      </c>
      <c r="CK59" s="8">
        <f t="shared" si="2"/>
        <v>0</v>
      </c>
      <c r="CL59" s="8">
        <f t="shared" si="2"/>
        <v>505251.55</v>
      </c>
      <c r="CM59" s="8">
        <f t="shared" si="2"/>
        <v>80454.070000000007</v>
      </c>
      <c r="CN59" s="8">
        <f t="shared" si="2"/>
        <v>0</v>
      </c>
      <c r="CO59" s="8">
        <f t="shared" si="2"/>
        <v>0</v>
      </c>
      <c r="CP59" s="8">
        <f t="shared" si="2"/>
        <v>0</v>
      </c>
      <c r="CQ59" s="8">
        <f t="shared" si="2"/>
        <v>0</v>
      </c>
      <c r="CR59" s="8">
        <f t="shared" si="2"/>
        <v>0</v>
      </c>
      <c r="CS59" s="8">
        <f t="shared" si="2"/>
        <v>0</v>
      </c>
      <c r="CT59" s="8">
        <f t="shared" si="2"/>
        <v>0</v>
      </c>
    </row>
    <row r="60" spans="1:98" s="2" customFormat="1" ht="13.2">
      <c r="A60" s="82"/>
      <c r="B60" s="14"/>
      <c r="C60" s="1"/>
      <c r="F60" s="142"/>
      <c r="S60" s="142"/>
      <c r="X60" s="142"/>
      <c r="Y60" s="157"/>
      <c r="AA60" s="157"/>
      <c r="AD60" s="142"/>
      <c r="AE60" s="142"/>
      <c r="AF60" s="142"/>
      <c r="AL60" s="142"/>
      <c r="AM60" s="142"/>
      <c r="AQ60" s="142"/>
      <c r="AT60" s="142"/>
      <c r="BS60" s="142"/>
      <c r="CR60" s="338"/>
    </row>
    <row r="61" spans="1:98" s="2" customFormat="1" ht="13.2">
      <c r="A61" s="82"/>
      <c r="B61" s="14"/>
      <c r="C61" s="3"/>
      <c r="D61" s="7"/>
      <c r="F61" s="142"/>
      <c r="S61" s="142"/>
      <c r="X61" s="142"/>
      <c r="Y61" s="157"/>
      <c r="AA61" s="157"/>
      <c r="AD61" s="142"/>
      <c r="AE61" s="142"/>
      <c r="AF61" s="142"/>
      <c r="AL61" s="142"/>
      <c r="AM61" s="142"/>
      <c r="AQ61" s="142"/>
      <c r="AT61" s="142"/>
      <c r="BS61" s="142"/>
      <c r="CR61" s="338"/>
    </row>
    <row r="62" spans="1:98" s="2" customFormat="1" ht="13.2">
      <c r="A62" s="82"/>
      <c r="B62" s="14"/>
      <c r="C62" s="3"/>
      <c r="D62" s="7"/>
      <c r="F62" s="142"/>
      <c r="S62" s="142"/>
      <c r="X62" s="142"/>
      <c r="Y62" s="157"/>
      <c r="AA62" s="157"/>
      <c r="AD62" s="142"/>
      <c r="AE62" s="142"/>
      <c r="AF62" s="142"/>
      <c r="AL62" s="142"/>
      <c r="AM62" s="142"/>
      <c r="AQ62" s="142"/>
      <c r="AT62" s="142"/>
      <c r="BS62" s="142"/>
      <c r="CR62" s="338"/>
    </row>
    <row r="63" spans="1:98" s="2" customFormat="1" ht="13.2">
      <c r="A63" s="82"/>
      <c r="B63" s="14"/>
      <c r="C63" s="3"/>
      <c r="D63" s="7"/>
      <c r="F63" s="142"/>
      <c r="S63" s="142"/>
      <c r="X63" s="142"/>
      <c r="Y63" s="157"/>
      <c r="AA63" s="157"/>
      <c r="AD63" s="142"/>
      <c r="AE63" s="142"/>
      <c r="AF63" s="142"/>
      <c r="AL63" s="142"/>
      <c r="AM63" s="142"/>
      <c r="AQ63" s="142"/>
      <c r="AT63" s="142"/>
      <c r="BS63" s="142"/>
      <c r="CR63" s="338"/>
    </row>
    <row r="64" spans="1:98" s="2" customFormat="1" ht="13.2">
      <c r="A64" s="82"/>
      <c r="B64" s="14"/>
      <c r="C64" s="3"/>
      <c r="D64" s="7"/>
      <c r="F64" s="142"/>
      <c r="S64" s="142"/>
      <c r="X64" s="142"/>
      <c r="Y64" s="157"/>
      <c r="AA64" s="157"/>
      <c r="AD64" s="142"/>
      <c r="AE64" s="142"/>
      <c r="AF64" s="142"/>
      <c r="AL64" s="142"/>
      <c r="AM64" s="142"/>
      <c r="AQ64" s="142"/>
      <c r="AT64" s="142"/>
      <c r="BS64" s="142"/>
      <c r="CR64" s="209"/>
    </row>
    <row r="65" spans="1:96" s="2" customFormat="1" ht="13.2">
      <c r="A65" s="82"/>
      <c r="B65" s="14"/>
      <c r="C65" s="3"/>
      <c r="D65" s="7"/>
      <c r="F65" s="142"/>
      <c r="S65" s="142"/>
      <c r="X65" s="142"/>
      <c r="Y65" s="157"/>
      <c r="AA65" s="157"/>
      <c r="AD65" s="142"/>
      <c r="AE65" s="142"/>
      <c r="AF65" s="142"/>
      <c r="AL65" s="142"/>
      <c r="AM65" s="142"/>
      <c r="AQ65" s="142"/>
      <c r="AT65" s="142"/>
      <c r="BS65" s="142"/>
      <c r="CR65" s="209"/>
    </row>
    <row r="66" spans="1:96" s="2" customFormat="1" ht="13.2">
      <c r="A66" s="82"/>
      <c r="B66" s="14"/>
      <c r="C66" s="3"/>
      <c r="D66" s="7"/>
      <c r="F66" s="142"/>
      <c r="S66" s="142"/>
      <c r="X66" s="142"/>
      <c r="Y66" s="157"/>
      <c r="AA66" s="157"/>
      <c r="AD66" s="142"/>
      <c r="AE66" s="142"/>
      <c r="AF66" s="142"/>
      <c r="AL66" s="142"/>
      <c r="AM66" s="142"/>
      <c r="AQ66" s="142"/>
      <c r="AT66" s="142"/>
      <c r="BS66" s="142"/>
      <c r="CR66" s="209"/>
    </row>
    <row r="67" spans="1:96" s="2" customFormat="1" ht="13.2">
      <c r="A67" s="82"/>
      <c r="B67" s="14"/>
      <c r="C67" s="3"/>
      <c r="D67" s="7"/>
      <c r="F67" s="142"/>
      <c r="S67" s="142"/>
      <c r="X67" s="142"/>
      <c r="Y67" s="157"/>
      <c r="AA67" s="157"/>
      <c r="AD67" s="142"/>
      <c r="AE67" s="142"/>
      <c r="AF67" s="142"/>
      <c r="AL67" s="142"/>
      <c r="AM67" s="142"/>
      <c r="AQ67" s="188"/>
      <c r="AT67" s="188"/>
      <c r="BS67" s="188"/>
      <c r="CR67" s="209"/>
    </row>
    <row r="68" spans="1:96" s="2" customFormat="1" ht="13.2">
      <c r="A68" s="82"/>
      <c r="B68" s="14"/>
      <c r="C68" s="3"/>
      <c r="D68" s="7"/>
      <c r="F68" s="188"/>
      <c r="S68" s="188"/>
      <c r="X68" s="188"/>
      <c r="Y68" s="157"/>
      <c r="AA68" s="244"/>
      <c r="AD68" s="188"/>
      <c r="AE68" s="188"/>
      <c r="AF68" s="188"/>
      <c r="AL68" s="188"/>
      <c r="AM68" s="188"/>
      <c r="AQ68" s="188"/>
      <c r="AT68" s="188"/>
      <c r="BS68" s="188"/>
      <c r="CR68" s="209"/>
    </row>
    <row r="69" spans="1:96" s="2" customFormat="1" ht="13.2">
      <c r="A69" s="82"/>
      <c r="B69" s="14"/>
      <c r="C69" s="3"/>
      <c r="D69" s="7"/>
      <c r="F69" s="188"/>
      <c r="S69" s="188"/>
      <c r="X69" s="188"/>
      <c r="Y69" s="157"/>
      <c r="AA69" s="244"/>
      <c r="AD69" s="188"/>
      <c r="AE69" s="188"/>
      <c r="AF69" s="188"/>
      <c r="AL69" s="188"/>
      <c r="AM69" s="188"/>
      <c r="AQ69" s="188"/>
      <c r="AT69" s="188"/>
      <c r="BS69" s="188"/>
      <c r="CR69" s="209"/>
    </row>
    <row r="70" spans="1:96" s="2" customFormat="1" ht="13.2">
      <c r="A70" s="82"/>
      <c r="B70" s="14"/>
      <c r="C70" s="3"/>
      <c r="D70" s="7"/>
      <c r="F70" s="188"/>
      <c r="S70" s="188"/>
      <c r="X70" s="188"/>
      <c r="Y70" s="157"/>
      <c r="AA70" s="244"/>
      <c r="AD70" s="188"/>
      <c r="AE70" s="188"/>
      <c r="AF70" s="188"/>
      <c r="AL70" s="188"/>
      <c r="AM70" s="188"/>
      <c r="AQ70" s="142"/>
      <c r="AT70" s="142"/>
      <c r="BS70" s="142"/>
      <c r="CR70" s="209"/>
    </row>
    <row r="71" spans="1:96" s="2" customFormat="1" ht="13.2">
      <c r="A71" s="82"/>
      <c r="B71" s="14"/>
      <c r="C71" s="3"/>
      <c r="D71" s="7"/>
      <c r="F71" s="181"/>
      <c r="G71" s="3"/>
      <c r="S71" s="142"/>
      <c r="X71" s="142"/>
      <c r="Y71" s="157"/>
      <c r="AA71" s="157"/>
      <c r="AD71" s="142"/>
      <c r="AE71" s="142"/>
      <c r="AF71" s="142"/>
      <c r="AG71" s="3"/>
      <c r="AH71" s="3"/>
      <c r="AI71" s="3"/>
      <c r="AJ71" s="3"/>
      <c r="AK71" s="3"/>
      <c r="AL71" s="142"/>
      <c r="AM71" s="142"/>
      <c r="AQ71" s="142"/>
      <c r="AT71" s="142"/>
      <c r="BS71" s="142"/>
      <c r="CR71" s="209"/>
    </row>
    <row r="72" spans="1:96" s="2" customFormat="1" ht="13.2">
      <c r="A72" s="82"/>
      <c r="B72" s="14"/>
      <c r="C72" s="3"/>
      <c r="D72" s="7"/>
      <c r="F72" s="181"/>
      <c r="G72" s="3"/>
      <c r="S72" s="142"/>
      <c r="X72" s="142"/>
      <c r="Y72" s="157"/>
      <c r="AA72" s="157"/>
      <c r="AD72" s="142"/>
      <c r="AE72" s="142"/>
      <c r="AF72" s="142"/>
      <c r="AG72" s="3"/>
      <c r="AH72" s="3"/>
      <c r="AI72" s="3"/>
      <c r="AJ72" s="3"/>
      <c r="AK72" s="3"/>
      <c r="AL72" s="142"/>
      <c r="AM72" s="142"/>
      <c r="AQ72" s="142"/>
      <c r="AT72" s="142"/>
      <c r="BS72" s="142"/>
      <c r="CR72" s="209"/>
    </row>
    <row r="73" spans="1:96" s="2" customFormat="1" ht="13.2">
      <c r="A73" s="82"/>
      <c r="B73" s="14"/>
      <c r="C73" s="3"/>
      <c r="D73" s="7"/>
      <c r="F73" s="181"/>
      <c r="G73" s="3"/>
      <c r="S73" s="142"/>
      <c r="X73" s="142"/>
      <c r="Y73" s="157"/>
      <c r="AA73" s="157"/>
      <c r="AD73" s="142"/>
      <c r="AE73" s="142"/>
      <c r="AF73" s="142"/>
      <c r="AG73" s="3"/>
      <c r="AH73" s="3"/>
      <c r="AI73" s="3"/>
      <c r="AJ73" s="3"/>
      <c r="AK73" s="3"/>
      <c r="AL73" s="142"/>
      <c r="AM73" s="142"/>
      <c r="AQ73" s="142"/>
      <c r="AT73" s="142"/>
      <c r="BS73" s="142"/>
      <c r="CR73" s="209"/>
    </row>
    <row r="74" spans="1:96" s="2" customFormat="1" ht="13.2">
      <c r="A74" s="82"/>
      <c r="B74" s="14"/>
      <c r="C74" s="3"/>
      <c r="D74" s="7"/>
      <c r="F74" s="181"/>
      <c r="G74" s="3"/>
      <c r="S74" s="142"/>
      <c r="X74" s="142"/>
      <c r="Y74" s="157"/>
      <c r="AA74" s="157"/>
      <c r="AD74" s="142"/>
      <c r="AE74" s="142"/>
      <c r="AF74" s="142"/>
      <c r="AG74" s="3"/>
      <c r="AH74" s="3"/>
      <c r="AI74" s="3"/>
      <c r="AJ74" s="3"/>
      <c r="AK74" s="3"/>
      <c r="AL74" s="142"/>
      <c r="AM74" s="142"/>
      <c r="AQ74" s="142"/>
      <c r="AT74" s="142"/>
      <c r="BS74" s="142"/>
      <c r="CR74" s="209"/>
    </row>
    <row r="75" spans="1:96" s="2" customFormat="1" ht="13.2">
      <c r="A75" s="82"/>
      <c r="B75" s="14"/>
      <c r="C75" s="3"/>
      <c r="D75" s="7"/>
      <c r="F75" s="181"/>
      <c r="G75" s="3"/>
      <c r="S75" s="142"/>
      <c r="X75" s="142"/>
      <c r="Y75" s="157"/>
      <c r="AA75" s="157"/>
      <c r="AD75" s="142"/>
      <c r="AE75" s="142"/>
      <c r="AF75" s="142"/>
      <c r="AG75" s="3"/>
      <c r="AH75" s="3"/>
      <c r="AI75" s="3"/>
      <c r="AJ75" s="3"/>
      <c r="AK75" s="3"/>
      <c r="AL75" s="142"/>
      <c r="AM75" s="142"/>
      <c r="AQ75" s="142"/>
      <c r="AT75" s="142"/>
      <c r="BS75" s="142"/>
      <c r="CR75" s="209"/>
    </row>
    <row r="76" spans="1:96" s="2" customFormat="1" ht="13.2">
      <c r="A76" s="82"/>
      <c r="B76" s="14"/>
      <c r="C76" s="3"/>
      <c r="D76" s="7"/>
      <c r="F76" s="181"/>
      <c r="G76" s="3"/>
      <c r="S76" s="142"/>
      <c r="X76" s="142"/>
      <c r="Y76" s="157"/>
      <c r="AA76" s="157"/>
      <c r="AD76" s="142"/>
      <c r="AE76" s="142"/>
      <c r="AF76" s="142"/>
      <c r="AG76" s="3"/>
      <c r="AH76" s="3"/>
      <c r="AI76" s="3"/>
      <c r="AJ76" s="3"/>
      <c r="AK76" s="3"/>
      <c r="AL76" s="142"/>
      <c r="AM76" s="142"/>
      <c r="AQ76" s="142"/>
      <c r="AT76" s="142"/>
      <c r="BS76" s="142"/>
      <c r="CR76" s="209"/>
    </row>
    <row r="77" spans="1:96" s="2" customFormat="1" ht="13.2">
      <c r="A77" s="82"/>
      <c r="B77" s="14"/>
      <c r="C77" s="3"/>
      <c r="D77" s="7"/>
      <c r="F77" s="142"/>
      <c r="S77" s="142"/>
      <c r="X77" s="142"/>
      <c r="Y77" s="157"/>
      <c r="AA77" s="157"/>
      <c r="AD77" s="142"/>
      <c r="AE77" s="142"/>
      <c r="AF77" s="142"/>
      <c r="AL77" s="142"/>
      <c r="AM77" s="142"/>
      <c r="AQ77" s="142"/>
      <c r="AT77" s="142"/>
      <c r="BS77" s="142"/>
      <c r="CR77" s="209"/>
    </row>
    <row r="78" spans="1:96" s="2" customFormat="1" ht="13.2">
      <c r="A78" s="82"/>
      <c r="B78" s="14"/>
      <c r="C78" s="1"/>
      <c r="D78" s="7"/>
      <c r="F78" s="142"/>
      <c r="S78" s="142"/>
      <c r="X78" s="142"/>
      <c r="Y78" s="157"/>
      <c r="AA78" s="157"/>
      <c r="AD78" s="142"/>
      <c r="AE78" s="142"/>
      <c r="AF78" s="142"/>
      <c r="AL78" s="142"/>
      <c r="AM78" s="142"/>
      <c r="AQ78" s="142"/>
      <c r="AT78" s="142"/>
      <c r="BS78" s="142"/>
      <c r="BU78" s="109"/>
      <c r="CR78" s="209"/>
    </row>
    <row r="79" spans="1:96" ht="13.2">
      <c r="D79" s="246"/>
      <c r="E79" s="109"/>
      <c r="G79" s="2"/>
      <c r="K79" s="2"/>
      <c r="L79" s="2"/>
      <c r="M79" s="2"/>
      <c r="N79" s="2"/>
      <c r="O79" s="2"/>
      <c r="P79" s="2"/>
      <c r="Q79" s="2"/>
      <c r="R79" s="2"/>
      <c r="T79" s="2"/>
      <c r="U79" s="2"/>
      <c r="V79" s="2"/>
      <c r="W79" s="2"/>
      <c r="Y79" s="157"/>
      <c r="Z79" s="2"/>
      <c r="AA79" s="157"/>
      <c r="AB79" s="2"/>
      <c r="AC79" s="2"/>
      <c r="AG79" s="2"/>
      <c r="AH79" s="2"/>
      <c r="AI79" s="2"/>
      <c r="AJ79" s="2"/>
      <c r="AK79" s="2"/>
      <c r="CR79" s="209"/>
    </row>
    <row r="80" spans="1:96" ht="13.2">
      <c r="Y80" s="157"/>
      <c r="AA80" s="157"/>
      <c r="CR80" s="209"/>
    </row>
    <row r="81" spans="1:96" ht="12.75" customHeight="1">
      <c r="Y81" s="157"/>
      <c r="AA81" s="157"/>
      <c r="CR81" s="209"/>
    </row>
    <row r="82" spans="1:96" ht="12.75" customHeight="1">
      <c r="Y82" s="157"/>
      <c r="AA82" s="157"/>
      <c r="CR82" s="209"/>
    </row>
    <row r="83" spans="1:96" ht="12.75" customHeight="1">
      <c r="Y83" s="157"/>
      <c r="AA83" s="157"/>
      <c r="CR83" s="209"/>
    </row>
    <row r="84" spans="1:96" ht="12.75" customHeight="1">
      <c r="Y84" s="157"/>
      <c r="AA84" s="157"/>
      <c r="CR84" s="209"/>
    </row>
    <row r="85" spans="1:96" ht="12.75" customHeight="1">
      <c r="Y85" s="157"/>
      <c r="AA85" s="157"/>
      <c r="CR85" s="209"/>
    </row>
    <row r="86" spans="1:96" ht="12.75" customHeight="1">
      <c r="Y86" s="157"/>
      <c r="AA86" s="157"/>
      <c r="CR86" s="209"/>
    </row>
    <row r="87" spans="1:96" ht="12.75" customHeight="1">
      <c r="Y87" s="157"/>
      <c r="AA87" s="157"/>
      <c r="CR87" s="209"/>
    </row>
    <row r="88" spans="1:96" ht="12.75" customHeight="1">
      <c r="Y88" s="157"/>
      <c r="AA88" s="157"/>
      <c r="CR88" s="209"/>
    </row>
    <row r="89" spans="1:96" ht="12.75" customHeight="1">
      <c r="Y89" s="157"/>
      <c r="AA89" s="157"/>
      <c r="CR89" s="209"/>
    </row>
    <row r="90" spans="1:96" ht="12.75" customHeight="1">
      <c r="Y90" s="157"/>
      <c r="AA90" s="157"/>
      <c r="CR90" s="209"/>
    </row>
    <row r="91" spans="1:96" ht="13.2">
      <c r="Y91" s="157"/>
      <c r="AA91" s="157"/>
      <c r="CR91" s="209"/>
    </row>
    <row r="92" spans="1:96" ht="13.2">
      <c r="Y92" s="157"/>
      <c r="AA92" s="157"/>
      <c r="CR92" s="209"/>
    </row>
    <row r="93" spans="1:96" ht="13.2">
      <c r="C93" s="3"/>
      <c r="Y93" s="157"/>
      <c r="AA93" s="157"/>
      <c r="CR93" s="209"/>
    </row>
    <row r="94" spans="1:96" s="2" customFormat="1" ht="13.2">
      <c r="A94" s="82"/>
      <c r="B94" s="14"/>
      <c r="C94" s="3"/>
      <c r="E94"/>
      <c r="F94" s="142"/>
      <c r="G94"/>
      <c r="K94"/>
      <c r="L94"/>
      <c r="M94"/>
      <c r="N94"/>
      <c r="O94"/>
      <c r="P94"/>
      <c r="Q94"/>
      <c r="R94"/>
      <c r="S94" s="142"/>
      <c r="T94"/>
      <c r="U94"/>
      <c r="V94"/>
      <c r="W94"/>
      <c r="X94" s="142"/>
      <c r="Y94" s="157"/>
      <c r="Z94"/>
      <c r="AA94" s="157"/>
      <c r="AB94"/>
      <c r="AC94"/>
      <c r="AD94" s="142"/>
      <c r="AE94" s="142"/>
      <c r="AF94" s="142"/>
      <c r="AG94"/>
      <c r="AH94"/>
      <c r="AI94"/>
      <c r="AJ94"/>
      <c r="AK94"/>
      <c r="AL94" s="142"/>
      <c r="AM94" s="142"/>
      <c r="AQ94" s="142"/>
      <c r="AT94" s="142"/>
      <c r="BS94" s="142"/>
      <c r="CR94" s="209"/>
    </row>
    <row r="95" spans="1:96" s="2" customFormat="1" ht="13.2">
      <c r="A95" s="82"/>
      <c r="B95" s="14"/>
      <c r="C95" s="3"/>
      <c r="D95" s="7"/>
      <c r="F95" s="142"/>
      <c r="S95" s="142"/>
      <c r="X95" s="142"/>
      <c r="Y95" s="157"/>
      <c r="AA95" s="157"/>
      <c r="AD95" s="142"/>
      <c r="AE95" s="142"/>
      <c r="AF95" s="142"/>
      <c r="AL95" s="142"/>
      <c r="AM95" s="142"/>
      <c r="AQ95" s="142"/>
      <c r="AT95" s="142"/>
      <c r="BS95" s="142"/>
      <c r="CR95" s="209"/>
    </row>
    <row r="96" spans="1:96" s="2" customFormat="1" ht="13.2">
      <c r="A96" s="82"/>
      <c r="B96" s="14"/>
      <c r="C96" s="3"/>
      <c r="D96" s="7"/>
      <c r="F96" s="142"/>
      <c r="S96" s="142"/>
      <c r="X96" s="142"/>
      <c r="Y96" s="157"/>
      <c r="AA96" s="157"/>
      <c r="AD96" s="142"/>
      <c r="AE96" s="142"/>
      <c r="AF96" s="142"/>
      <c r="AL96" s="142"/>
      <c r="AM96" s="142"/>
      <c r="AQ96" s="142"/>
      <c r="AT96" s="142"/>
      <c r="BS96" s="142"/>
      <c r="CR96" s="209"/>
    </row>
    <row r="97" spans="1:96" s="2" customFormat="1" ht="13.2">
      <c r="A97" s="82"/>
      <c r="B97" s="14"/>
      <c r="C97" s="3"/>
      <c r="D97" s="7"/>
      <c r="F97" s="142"/>
      <c r="S97" s="142"/>
      <c r="X97" s="142"/>
      <c r="Y97" s="157"/>
      <c r="AA97" s="157"/>
      <c r="AD97" s="142"/>
      <c r="AE97" s="142"/>
      <c r="AF97" s="142"/>
      <c r="AL97" s="142"/>
      <c r="AM97" s="142"/>
      <c r="AQ97" s="142"/>
      <c r="AT97" s="142"/>
      <c r="BS97" s="142"/>
      <c r="CR97" s="209"/>
    </row>
    <row r="98" spans="1:96" s="2" customFormat="1" ht="13.2">
      <c r="A98" s="82"/>
      <c r="B98" s="14"/>
      <c r="C98" s="3"/>
      <c r="D98" s="7"/>
      <c r="F98" s="142"/>
      <c r="S98" s="142"/>
      <c r="X98" s="142"/>
      <c r="Y98" s="157"/>
      <c r="AA98" s="157"/>
      <c r="AD98" s="142"/>
      <c r="AE98" s="142"/>
      <c r="AF98" s="142"/>
      <c r="AL98" s="142"/>
      <c r="AM98" s="142"/>
      <c r="AQ98" s="142"/>
      <c r="AT98" s="142"/>
      <c r="BS98" s="142"/>
      <c r="CR98" s="209"/>
    </row>
    <row r="99" spans="1:96" s="2" customFormat="1" ht="13.2">
      <c r="A99" s="82"/>
      <c r="B99" s="14"/>
      <c r="C99" s="3"/>
      <c r="D99" s="7"/>
      <c r="F99" s="142"/>
      <c r="S99" s="142"/>
      <c r="X99" s="142"/>
      <c r="Y99" s="157"/>
      <c r="AA99" s="157"/>
      <c r="AD99" s="142"/>
      <c r="AE99" s="142"/>
      <c r="AF99" s="142"/>
      <c r="AL99" s="142"/>
      <c r="AM99" s="142"/>
      <c r="AQ99" s="142"/>
      <c r="AT99" s="142"/>
      <c r="BS99" s="142"/>
      <c r="CR99" s="209"/>
    </row>
    <row r="100" spans="1:96" s="2" customFormat="1" ht="13.2">
      <c r="A100" s="82"/>
      <c r="B100" s="14"/>
      <c r="C100" s="3"/>
      <c r="F100" s="142"/>
      <c r="S100" s="142"/>
      <c r="X100" s="142"/>
      <c r="Y100" s="157"/>
      <c r="AA100" s="157"/>
      <c r="AD100" s="142"/>
      <c r="AE100" s="142"/>
      <c r="AF100" s="142"/>
      <c r="AL100" s="142"/>
      <c r="AM100" s="142"/>
      <c r="AQ100" s="142"/>
      <c r="AT100" s="142"/>
      <c r="BS100" s="142"/>
      <c r="CR100" s="209"/>
    </row>
    <row r="101" spans="1:96" s="2" customFormat="1" ht="13.2">
      <c r="A101" s="82"/>
      <c r="B101" s="14"/>
      <c r="C101" s="3"/>
      <c r="D101" s="12"/>
      <c r="E101" s="3"/>
      <c r="F101" s="142"/>
      <c r="S101" s="142"/>
      <c r="X101" s="142"/>
      <c r="Y101" s="157"/>
      <c r="AA101" s="157"/>
      <c r="AD101" s="142"/>
      <c r="AE101" s="142"/>
      <c r="AF101" s="142"/>
      <c r="AL101" s="142"/>
      <c r="AM101" s="142"/>
      <c r="AQ101" s="142"/>
      <c r="AT101" s="142"/>
      <c r="BS101" s="142"/>
      <c r="CR101" s="209"/>
    </row>
    <row r="102" spans="1:96" s="2" customFormat="1" ht="13.2">
      <c r="A102" s="82"/>
      <c r="B102" s="14"/>
      <c r="C102" s="3"/>
      <c r="D102" s="7"/>
      <c r="F102" s="142"/>
      <c r="S102" s="142"/>
      <c r="X102" s="142"/>
      <c r="Y102" s="157"/>
      <c r="AA102" s="157"/>
      <c r="AD102" s="142"/>
      <c r="AE102" s="142"/>
      <c r="AF102" s="142"/>
      <c r="AL102" s="142"/>
      <c r="AM102" s="142"/>
      <c r="AQ102" s="142"/>
      <c r="AT102" s="142"/>
      <c r="BS102" s="142"/>
      <c r="CR102" s="209"/>
    </row>
    <row r="103" spans="1:96" s="2" customFormat="1" ht="13.2">
      <c r="A103" s="82"/>
      <c r="B103" s="14"/>
      <c r="C103" s="3"/>
      <c r="D103" s="7"/>
      <c r="F103" s="142"/>
      <c r="S103" s="142"/>
      <c r="X103" s="142"/>
      <c r="Y103" s="157"/>
      <c r="AA103" s="157"/>
      <c r="AD103" s="142"/>
      <c r="AE103" s="142"/>
      <c r="AF103" s="142"/>
      <c r="AL103" s="142"/>
      <c r="AM103" s="142"/>
      <c r="AQ103" s="142"/>
      <c r="AT103" s="142"/>
      <c r="BS103" s="142"/>
      <c r="CR103" s="209"/>
    </row>
    <row r="104" spans="1:96" s="2" customFormat="1" ht="13.2">
      <c r="A104" s="82"/>
      <c r="B104" s="14"/>
      <c r="C104" s="3"/>
      <c r="D104" s="7"/>
      <c r="F104" s="142"/>
      <c r="S104" s="142"/>
      <c r="X104" s="142"/>
      <c r="Y104" s="157"/>
      <c r="AA104" s="157"/>
      <c r="AD104" s="142"/>
      <c r="AE104" s="142"/>
      <c r="AF104" s="142"/>
      <c r="AL104" s="142"/>
      <c r="AM104" s="142"/>
      <c r="AQ104" s="142"/>
      <c r="AT104" s="142"/>
      <c r="BS104" s="142"/>
      <c r="CR104" s="209"/>
    </row>
    <row r="105" spans="1:96" s="2" customFormat="1" ht="13.2">
      <c r="A105" s="82"/>
      <c r="B105" s="14"/>
      <c r="C105" s="3"/>
      <c r="F105" s="142"/>
      <c r="S105" s="142"/>
      <c r="X105" s="142"/>
      <c r="Y105" s="157"/>
      <c r="AA105" s="157"/>
      <c r="AD105" s="142"/>
      <c r="AE105" s="142"/>
      <c r="AF105" s="142"/>
      <c r="AL105" s="142"/>
      <c r="AM105" s="142"/>
      <c r="AQ105" s="142"/>
      <c r="AT105" s="142"/>
      <c r="BS105" s="142"/>
      <c r="CR105" s="209"/>
    </row>
    <row r="106" spans="1:96" s="2" customFormat="1" ht="13.2">
      <c r="A106" s="82"/>
      <c r="B106" s="14"/>
      <c r="C106" s="3"/>
      <c r="D106" s="7"/>
      <c r="F106" s="142"/>
      <c r="S106" s="142"/>
      <c r="X106" s="142"/>
      <c r="Y106" s="157"/>
      <c r="AA106" s="157"/>
      <c r="AD106" s="142"/>
      <c r="AE106" s="142"/>
      <c r="AF106" s="142"/>
      <c r="AL106" s="142"/>
      <c r="AM106" s="142"/>
      <c r="AQ106" s="142"/>
      <c r="AT106" s="142"/>
      <c r="BS106" s="142"/>
      <c r="CR106" s="209"/>
    </row>
    <row r="107" spans="1:96" s="2" customFormat="1" ht="13.2">
      <c r="A107" s="82"/>
      <c r="B107" s="14"/>
      <c r="C107" s="3"/>
      <c r="D107" s="7"/>
      <c r="F107" s="142"/>
      <c r="S107" s="142"/>
      <c r="X107" s="142"/>
      <c r="Y107" s="157"/>
      <c r="AA107" s="157"/>
      <c r="AD107" s="142"/>
      <c r="AE107" s="142"/>
      <c r="AF107" s="142"/>
      <c r="AL107" s="142"/>
      <c r="AM107" s="142"/>
      <c r="AQ107" s="142"/>
      <c r="AT107" s="142"/>
      <c r="BS107" s="142"/>
      <c r="CR107" s="209"/>
    </row>
    <row r="108" spans="1:96" s="2" customFormat="1" ht="13.2">
      <c r="A108" s="82"/>
      <c r="B108" s="14"/>
      <c r="C108" s="3"/>
      <c r="D108" s="7"/>
      <c r="F108" s="142"/>
      <c r="S108" s="142"/>
      <c r="X108" s="142"/>
      <c r="Y108" s="157"/>
      <c r="AA108" s="157"/>
      <c r="AD108" s="142"/>
      <c r="AE108" s="142"/>
      <c r="AF108" s="142"/>
      <c r="AL108" s="142"/>
      <c r="AM108" s="142"/>
      <c r="AQ108" s="142"/>
      <c r="AT108" s="142"/>
      <c r="BS108" s="142"/>
      <c r="CR108" s="209"/>
    </row>
    <row r="109" spans="1:96" s="2" customFormat="1" ht="24" customHeight="1">
      <c r="A109" s="82"/>
      <c r="B109" s="14"/>
      <c r="C109" s="3"/>
      <c r="F109" s="142"/>
      <c r="S109" s="142"/>
      <c r="X109" s="142"/>
      <c r="Y109" s="157"/>
      <c r="AA109" s="157"/>
      <c r="AD109" s="142"/>
      <c r="AE109" s="142"/>
      <c r="AF109" s="142"/>
      <c r="AL109" s="142"/>
      <c r="AM109" s="142"/>
      <c r="AQ109" s="142"/>
      <c r="AT109" s="142"/>
      <c r="BS109" s="142"/>
      <c r="CR109" s="209"/>
    </row>
    <row r="110" spans="1:96" s="2" customFormat="1" ht="13.2">
      <c r="A110" s="82"/>
      <c r="B110" s="14"/>
      <c r="C110" s="3"/>
      <c r="F110" s="142"/>
      <c r="S110" s="142"/>
      <c r="X110" s="142"/>
      <c r="Y110" s="157"/>
      <c r="AA110" s="157"/>
      <c r="AD110" s="142"/>
      <c r="AE110" s="142"/>
      <c r="AF110" s="142"/>
      <c r="AL110" s="142"/>
      <c r="AM110" s="142"/>
      <c r="AQ110" s="142"/>
      <c r="AT110" s="142"/>
      <c r="BS110" s="142"/>
      <c r="CR110" s="209"/>
    </row>
    <row r="111" spans="1:96" s="2" customFormat="1" ht="13.2">
      <c r="A111" s="82"/>
      <c r="B111" s="14"/>
      <c r="C111" s="3"/>
      <c r="F111" s="142"/>
      <c r="S111" s="142"/>
      <c r="X111" s="142"/>
      <c r="Y111" s="157"/>
      <c r="AA111" s="157"/>
      <c r="AD111" s="142"/>
      <c r="AE111" s="142"/>
      <c r="AF111" s="142"/>
      <c r="AL111" s="142"/>
      <c r="AM111" s="142"/>
      <c r="AQ111" s="142"/>
      <c r="AT111" s="142"/>
      <c r="BS111" s="142"/>
      <c r="CR111" s="209"/>
    </row>
    <row r="112" spans="1:96" s="2" customFormat="1" ht="13.2">
      <c r="A112" s="82"/>
      <c r="B112" s="14"/>
      <c r="C112" s="3"/>
      <c r="F112" s="142"/>
      <c r="S112" s="142"/>
      <c r="X112" s="142"/>
      <c r="Y112" s="157"/>
      <c r="AA112" s="157"/>
      <c r="AD112" s="142"/>
      <c r="AE112" s="142"/>
      <c r="AF112" s="142"/>
      <c r="AL112" s="142"/>
      <c r="AM112" s="142"/>
      <c r="AQ112" s="142"/>
      <c r="AT112" s="142"/>
      <c r="BS112" s="142"/>
      <c r="CR112" s="209"/>
    </row>
    <row r="113" spans="1:96" s="2" customFormat="1" ht="13.2">
      <c r="A113" s="82"/>
      <c r="B113" s="14"/>
      <c r="C113" s="3"/>
      <c r="F113" s="142"/>
      <c r="S113" s="142"/>
      <c r="X113" s="142"/>
      <c r="Y113" s="157"/>
      <c r="AA113" s="157"/>
      <c r="AD113" s="142"/>
      <c r="AE113" s="142"/>
      <c r="AF113" s="142"/>
      <c r="AL113" s="142"/>
      <c r="AM113" s="142"/>
      <c r="AQ113" s="142"/>
      <c r="AT113" s="142"/>
      <c r="BS113" s="142"/>
      <c r="CR113" s="209"/>
    </row>
    <row r="114" spans="1:96" s="2" customFormat="1" ht="13.2">
      <c r="A114" s="82"/>
      <c r="B114" s="14"/>
      <c r="C114" s="3"/>
      <c r="F114" s="142"/>
      <c r="S114" s="142"/>
      <c r="X114" s="142"/>
      <c r="Y114" s="157"/>
      <c r="AA114" s="157"/>
      <c r="AD114" s="142"/>
      <c r="AE114" s="142"/>
      <c r="AF114" s="142"/>
      <c r="AL114" s="142"/>
      <c r="AM114" s="142"/>
      <c r="AQ114" s="142"/>
      <c r="AT114" s="142"/>
      <c r="BS114" s="142"/>
      <c r="CR114" s="209"/>
    </row>
    <row r="115" spans="1:96" s="2" customFormat="1" ht="13.2">
      <c r="A115" s="82"/>
      <c r="B115" s="14"/>
      <c r="C115" s="3"/>
      <c r="D115" s="7"/>
      <c r="F115" s="142"/>
      <c r="S115" s="142"/>
      <c r="X115" s="142"/>
      <c r="Y115" s="157"/>
      <c r="AA115" s="157"/>
      <c r="AD115" s="142"/>
      <c r="AE115" s="142"/>
      <c r="AF115" s="142"/>
      <c r="AL115" s="142"/>
      <c r="AM115" s="142"/>
      <c r="AQ115" s="142"/>
      <c r="AT115" s="142"/>
      <c r="BS115" s="142"/>
      <c r="CR115" s="209"/>
    </row>
    <row r="116" spans="1:96" s="2" customFormat="1" ht="13.2">
      <c r="A116" s="82"/>
      <c r="B116" s="14"/>
      <c r="C116" s="3"/>
      <c r="D116" s="7"/>
      <c r="F116" s="142"/>
      <c r="S116" s="142"/>
      <c r="X116" s="142"/>
      <c r="Y116" s="157"/>
      <c r="AA116" s="157"/>
      <c r="AD116" s="142"/>
      <c r="AE116" s="142"/>
      <c r="AF116" s="142"/>
      <c r="AL116" s="142"/>
      <c r="AM116" s="142"/>
      <c r="AQ116" s="142"/>
      <c r="AT116" s="142"/>
      <c r="BS116" s="142"/>
      <c r="CR116" s="209"/>
    </row>
    <row r="117" spans="1:96" s="2" customFormat="1" ht="13.2">
      <c r="A117" s="82"/>
      <c r="B117" s="14"/>
      <c r="C117" s="3"/>
      <c r="D117" s="7"/>
      <c r="F117" s="142"/>
      <c r="S117" s="142"/>
      <c r="X117" s="142"/>
      <c r="Y117" s="157"/>
      <c r="AA117" s="157"/>
      <c r="AD117" s="142"/>
      <c r="AE117" s="142"/>
      <c r="AF117" s="142"/>
      <c r="AL117" s="142"/>
      <c r="AM117" s="142"/>
      <c r="AQ117" s="142"/>
      <c r="AT117" s="142"/>
      <c r="BS117" s="142"/>
      <c r="CR117" s="209"/>
    </row>
    <row r="118" spans="1:96" s="2" customFormat="1" ht="13.2">
      <c r="A118" s="82"/>
      <c r="B118" s="14"/>
      <c r="C118" s="3"/>
      <c r="D118" s="7"/>
      <c r="F118" s="142"/>
      <c r="S118" s="142"/>
      <c r="X118" s="142"/>
      <c r="Y118" s="157"/>
      <c r="AA118" s="157"/>
      <c r="AD118" s="142"/>
      <c r="AE118" s="142"/>
      <c r="AF118" s="142"/>
      <c r="AL118" s="142"/>
      <c r="AM118" s="142"/>
      <c r="AQ118" s="142"/>
      <c r="AT118" s="142"/>
      <c r="BS118" s="142"/>
      <c r="CR118" s="209"/>
    </row>
    <row r="119" spans="1:96" s="2" customFormat="1" ht="13.2">
      <c r="A119" s="82"/>
      <c r="B119" s="14"/>
      <c r="C119" s="3"/>
      <c r="F119" s="142"/>
      <c r="S119" s="142"/>
      <c r="X119" s="142"/>
      <c r="Y119" s="157"/>
      <c r="AA119" s="157"/>
      <c r="AD119" s="142"/>
      <c r="AE119" s="142"/>
      <c r="AF119" s="142"/>
      <c r="AL119" s="142"/>
      <c r="AM119" s="142"/>
      <c r="AQ119" s="142"/>
      <c r="AT119" s="142"/>
      <c r="BS119" s="142"/>
      <c r="CR119" s="209"/>
    </row>
    <row r="120" spans="1:96" s="2" customFormat="1" ht="13.2">
      <c r="A120" s="82"/>
      <c r="B120" s="14"/>
      <c r="C120" s="3"/>
      <c r="F120" s="142"/>
      <c r="S120" s="142"/>
      <c r="X120" s="142"/>
      <c r="Y120" s="157"/>
      <c r="AA120" s="157"/>
      <c r="AD120" s="142"/>
      <c r="AE120" s="142"/>
      <c r="AF120" s="142"/>
      <c r="AL120" s="142"/>
      <c r="AM120" s="142"/>
      <c r="AQ120" s="142"/>
      <c r="AT120" s="142"/>
      <c r="BS120" s="142"/>
      <c r="CR120" s="209"/>
    </row>
    <row r="121" spans="1:96" s="2" customFormat="1" ht="13.2">
      <c r="A121" s="82"/>
      <c r="B121" s="14"/>
      <c r="C121" s="3"/>
      <c r="F121" s="142"/>
      <c r="S121" s="142"/>
      <c r="X121" s="142"/>
      <c r="Y121" s="157"/>
      <c r="AA121" s="157"/>
      <c r="AD121" s="142"/>
      <c r="AE121" s="142"/>
      <c r="AF121" s="142"/>
      <c r="AL121" s="142"/>
      <c r="AM121" s="142"/>
      <c r="AQ121" s="142"/>
      <c r="AT121" s="142"/>
      <c r="BS121" s="142"/>
      <c r="CR121" s="209"/>
    </row>
    <row r="122" spans="1:96" s="2" customFormat="1" ht="13.2">
      <c r="A122" s="82"/>
      <c r="B122" s="14"/>
      <c r="C122" s="10"/>
      <c r="F122" s="142"/>
      <c r="S122" s="142"/>
      <c r="X122" s="142"/>
      <c r="Y122" s="157"/>
      <c r="AA122" s="157"/>
      <c r="AD122" s="142"/>
      <c r="AE122" s="142"/>
      <c r="AF122" s="142"/>
      <c r="AL122" s="142"/>
      <c r="AM122" s="142"/>
      <c r="AQ122" s="142"/>
      <c r="AT122" s="142"/>
      <c r="BS122" s="142"/>
      <c r="CR122" s="209"/>
    </row>
    <row r="123" spans="1:96" s="2" customFormat="1" ht="13.2">
      <c r="A123" s="82"/>
      <c r="B123" s="14"/>
      <c r="C123" s="10"/>
      <c r="F123" s="142"/>
      <c r="S123" s="142"/>
      <c r="X123" s="142"/>
      <c r="Y123" s="157"/>
      <c r="AA123" s="157"/>
      <c r="AD123" s="142"/>
      <c r="AE123" s="142"/>
      <c r="AF123" s="142"/>
      <c r="AL123" s="142"/>
      <c r="AM123" s="142"/>
      <c r="AQ123" s="142"/>
      <c r="AT123" s="142"/>
      <c r="BS123" s="142"/>
      <c r="CR123" s="209"/>
    </row>
    <row r="124" spans="1:96" s="2" customFormat="1" ht="13.2">
      <c r="A124" s="82"/>
      <c r="B124" s="14"/>
      <c r="C124" s="3"/>
      <c r="F124" s="142"/>
      <c r="S124" s="142"/>
      <c r="X124" s="142"/>
      <c r="Y124" s="157"/>
      <c r="AA124" s="157"/>
      <c r="AD124" s="142"/>
      <c r="AE124" s="142"/>
      <c r="AF124" s="142"/>
      <c r="AL124" s="142"/>
      <c r="AM124" s="142"/>
      <c r="AQ124" s="142"/>
      <c r="AT124" s="142"/>
      <c r="BS124" s="142"/>
      <c r="CR124" s="209"/>
    </row>
    <row r="125" spans="1:96" s="2" customFormat="1" ht="13.2">
      <c r="A125" s="82"/>
      <c r="B125" s="14"/>
      <c r="C125" s="3"/>
      <c r="F125" s="142"/>
      <c r="S125" s="142"/>
      <c r="X125" s="142"/>
      <c r="Y125" s="157"/>
      <c r="AA125" s="157"/>
      <c r="AD125" s="142"/>
      <c r="AE125" s="142"/>
      <c r="AF125" s="142"/>
      <c r="AL125" s="142"/>
      <c r="AM125" s="142"/>
      <c r="AQ125" s="142"/>
      <c r="AT125" s="142"/>
      <c r="BS125" s="142"/>
      <c r="CR125" s="209"/>
    </row>
    <row r="126" spans="1:96" s="2" customFormat="1" ht="13.2">
      <c r="A126" s="82"/>
      <c r="B126" s="14"/>
      <c r="C126" s="3"/>
      <c r="F126" s="142"/>
      <c r="S126" s="142"/>
      <c r="X126" s="142"/>
      <c r="Y126" s="157"/>
      <c r="AA126" s="157"/>
      <c r="AD126" s="142"/>
      <c r="AE126" s="142"/>
      <c r="AF126" s="142"/>
      <c r="AL126" s="142"/>
      <c r="AM126" s="142"/>
      <c r="AQ126" s="142"/>
      <c r="AT126" s="142"/>
      <c r="BS126" s="142"/>
      <c r="CR126" s="209"/>
    </row>
    <row r="127" spans="1:96" s="2" customFormat="1" ht="13.2">
      <c r="A127" s="82"/>
      <c r="B127" s="14"/>
      <c r="C127" s="3"/>
      <c r="F127" s="142"/>
      <c r="S127" s="142"/>
      <c r="X127" s="142"/>
      <c r="Y127" s="157"/>
      <c r="AA127" s="157"/>
      <c r="AD127" s="142"/>
      <c r="AE127" s="142"/>
      <c r="AF127" s="142"/>
      <c r="AL127" s="142"/>
      <c r="AM127" s="142"/>
      <c r="AQ127" s="142"/>
      <c r="AT127" s="142"/>
      <c r="BS127" s="142"/>
      <c r="CR127" s="209"/>
    </row>
    <row r="128" spans="1:96" s="2" customFormat="1" ht="13.2">
      <c r="A128" s="82"/>
      <c r="B128" s="106"/>
      <c r="C128" s="3"/>
      <c r="D128" s="7"/>
      <c r="F128" s="142"/>
      <c r="S128" s="142"/>
      <c r="X128" s="142"/>
      <c r="Y128" s="157"/>
      <c r="AA128" s="157"/>
      <c r="AD128" s="142"/>
      <c r="AE128" s="142"/>
      <c r="AF128" s="142"/>
      <c r="AL128" s="142"/>
      <c r="AM128" s="142"/>
      <c r="AQ128" s="142"/>
      <c r="AT128" s="142"/>
      <c r="BS128" s="142"/>
      <c r="CR128" s="209"/>
    </row>
    <row r="129" spans="1:96" s="2" customFormat="1" ht="13.2">
      <c r="A129" s="82"/>
      <c r="B129" s="106"/>
      <c r="C129" s="10"/>
      <c r="D129" s="7"/>
      <c r="F129" s="142"/>
      <c r="S129" s="142"/>
      <c r="X129" s="142"/>
      <c r="Y129" s="157"/>
      <c r="AA129" s="157"/>
      <c r="AD129" s="142"/>
      <c r="AE129" s="142"/>
      <c r="AF129" s="142"/>
      <c r="AL129" s="142"/>
      <c r="AM129" s="142"/>
      <c r="AQ129" s="142"/>
      <c r="AT129" s="142"/>
      <c r="BS129" s="142"/>
    </row>
    <row r="130" spans="1:96" s="2" customFormat="1" ht="13.2">
      <c r="A130" s="82"/>
      <c r="B130" s="14"/>
      <c r="C130" s="10"/>
      <c r="F130" s="142"/>
      <c r="S130" s="142"/>
      <c r="X130" s="142"/>
      <c r="Y130" s="157"/>
      <c r="AA130" s="157"/>
      <c r="AD130" s="142"/>
      <c r="AE130" s="142"/>
      <c r="AF130" s="142"/>
      <c r="AL130" s="142"/>
      <c r="AM130" s="142"/>
      <c r="AQ130" s="142"/>
      <c r="AT130" s="142"/>
      <c r="BS130" s="142"/>
      <c r="CR130" s="209"/>
    </row>
    <row r="131" spans="1:96" s="2" customFormat="1" ht="13.2">
      <c r="A131" s="82"/>
      <c r="B131" s="14"/>
      <c r="C131" s="10"/>
      <c r="F131" s="142"/>
      <c r="S131" s="142"/>
      <c r="X131" s="142"/>
      <c r="Y131" s="157"/>
      <c r="AA131" s="157"/>
      <c r="AD131" s="142"/>
      <c r="AE131" s="142"/>
      <c r="AF131" s="142"/>
      <c r="AL131" s="142"/>
      <c r="AM131" s="142"/>
      <c r="AQ131" s="142"/>
      <c r="AT131" s="142"/>
      <c r="BS131" s="142"/>
      <c r="CR131" s="209"/>
    </row>
    <row r="132" spans="1:96" s="2" customFormat="1" ht="13.2">
      <c r="A132" s="82"/>
      <c r="B132" s="14"/>
      <c r="C132" s="10"/>
      <c r="F132" s="142"/>
      <c r="S132" s="142"/>
      <c r="X132" s="142"/>
      <c r="Y132" s="157"/>
      <c r="AA132" s="157"/>
      <c r="AD132" s="142"/>
      <c r="AE132" s="142"/>
      <c r="AF132" s="142"/>
      <c r="AL132" s="142"/>
      <c r="AM132" s="142"/>
      <c r="AQ132" s="142"/>
      <c r="AT132" s="142"/>
      <c r="BS132" s="142"/>
      <c r="CR132" s="209"/>
    </row>
    <row r="133" spans="1:96" s="2" customFormat="1" ht="13.2">
      <c r="A133" s="82"/>
      <c r="B133" s="14"/>
      <c r="C133" s="3"/>
      <c r="F133" s="142"/>
      <c r="S133" s="142"/>
      <c r="X133" s="142"/>
      <c r="Y133" s="157"/>
      <c r="AA133" s="157"/>
      <c r="AD133" s="142"/>
      <c r="AE133" s="142"/>
      <c r="AF133" s="142"/>
      <c r="AL133" s="142"/>
      <c r="AM133" s="142"/>
      <c r="AQ133" s="142"/>
      <c r="AT133" s="142"/>
      <c r="BS133" s="142"/>
      <c r="CR133" s="209"/>
    </row>
    <row r="134" spans="1:96" s="2" customFormat="1" ht="13.2">
      <c r="A134" s="82"/>
      <c r="B134" s="14"/>
      <c r="C134" s="3"/>
      <c r="F134" s="142"/>
      <c r="S134" s="142"/>
      <c r="X134" s="142"/>
      <c r="Y134" s="157"/>
      <c r="AA134" s="157"/>
      <c r="AD134" s="142"/>
      <c r="AE134" s="142"/>
      <c r="AF134" s="142"/>
      <c r="AL134" s="142"/>
      <c r="AM134" s="142"/>
      <c r="AQ134" s="142"/>
      <c r="AT134" s="142"/>
      <c r="BS134" s="142"/>
      <c r="CR134" s="209"/>
    </row>
    <row r="135" spans="1:96" s="2" customFormat="1" ht="13.2">
      <c r="A135" s="82"/>
      <c r="B135" s="14"/>
      <c r="C135" s="3"/>
      <c r="F135" s="142"/>
      <c r="S135" s="142"/>
      <c r="X135" s="142"/>
      <c r="Y135" s="157"/>
      <c r="AA135" s="157"/>
      <c r="AD135" s="142"/>
      <c r="AE135" s="142"/>
      <c r="AF135" s="142"/>
      <c r="AL135" s="142"/>
      <c r="AM135" s="142"/>
      <c r="AQ135" s="142"/>
      <c r="AT135" s="142"/>
      <c r="BS135" s="142"/>
      <c r="CR135" s="209"/>
    </row>
    <row r="136" spans="1:96" s="2" customFormat="1" ht="13.2">
      <c r="A136" s="82"/>
      <c r="B136" s="14"/>
      <c r="C136" s="3"/>
      <c r="F136" s="142"/>
      <c r="S136" s="142"/>
      <c r="X136" s="142"/>
      <c r="Y136" s="157"/>
      <c r="AA136" s="157"/>
      <c r="AD136" s="142"/>
      <c r="AE136" s="142"/>
      <c r="AF136" s="142"/>
      <c r="AL136" s="142"/>
      <c r="AM136" s="142"/>
      <c r="AQ136" s="142"/>
      <c r="AT136" s="142"/>
      <c r="BS136" s="142"/>
      <c r="CR136" s="209"/>
    </row>
    <row r="137" spans="1:96" s="2" customFormat="1" ht="13.2">
      <c r="A137" s="82"/>
      <c r="B137" s="14"/>
      <c r="C137" s="3"/>
      <c r="F137" s="142"/>
      <c r="S137" s="142"/>
      <c r="X137" s="142"/>
      <c r="Y137" s="157"/>
      <c r="AA137" s="157"/>
      <c r="AD137" s="142"/>
      <c r="AE137" s="142"/>
      <c r="AF137" s="142"/>
      <c r="AL137" s="142"/>
      <c r="AM137" s="142"/>
      <c r="AQ137" s="142"/>
      <c r="AT137" s="142"/>
      <c r="BS137" s="142"/>
      <c r="CR137" s="209"/>
    </row>
    <row r="138" spans="1:96" s="2" customFormat="1" ht="13.2">
      <c r="A138" s="82"/>
      <c r="B138" s="14"/>
      <c r="C138" s="3"/>
      <c r="F138" s="142"/>
      <c r="S138" s="142"/>
      <c r="X138" s="142"/>
      <c r="Y138" s="157"/>
      <c r="AA138" s="157"/>
      <c r="AD138" s="142"/>
      <c r="AE138" s="142"/>
      <c r="AF138" s="142"/>
      <c r="AL138" s="142"/>
      <c r="AM138" s="142"/>
      <c r="AQ138" s="142"/>
      <c r="AT138" s="142"/>
      <c r="BS138" s="142"/>
      <c r="CR138" s="209"/>
    </row>
    <row r="139" spans="1:96" s="2" customFormat="1" ht="13.2">
      <c r="A139" s="82"/>
      <c r="B139" s="14"/>
      <c r="C139" s="3"/>
      <c r="F139" s="142"/>
      <c r="S139" s="142"/>
      <c r="X139" s="142"/>
      <c r="Y139" s="157"/>
      <c r="AA139" s="157"/>
      <c r="AD139" s="142"/>
      <c r="AE139" s="142"/>
      <c r="AF139" s="142"/>
      <c r="AL139" s="142"/>
      <c r="AM139" s="142"/>
      <c r="AQ139" s="142"/>
      <c r="AT139" s="142"/>
      <c r="BS139" s="142"/>
      <c r="CR139" s="209"/>
    </row>
    <row r="140" spans="1:96" s="2" customFormat="1" ht="13.2">
      <c r="A140" s="82"/>
      <c r="B140" s="14"/>
      <c r="C140" s="3"/>
      <c r="F140" s="142"/>
      <c r="S140" s="142"/>
      <c r="X140" s="142"/>
      <c r="Y140" s="157"/>
      <c r="AA140" s="157"/>
      <c r="AD140" s="142"/>
      <c r="AE140" s="142"/>
      <c r="AF140" s="142"/>
      <c r="AL140" s="142"/>
      <c r="AM140" s="142"/>
      <c r="AQ140" s="142"/>
      <c r="AT140" s="142"/>
      <c r="BS140" s="142"/>
      <c r="CR140" s="209"/>
    </row>
    <row r="141" spans="1:96" s="2" customFormat="1" ht="13.2">
      <c r="A141" s="82"/>
      <c r="B141" s="14"/>
      <c r="C141" s="3"/>
      <c r="F141" s="142"/>
      <c r="S141" s="142"/>
      <c r="X141" s="142"/>
      <c r="Y141" s="157"/>
      <c r="AA141" s="157"/>
      <c r="AD141" s="142"/>
      <c r="AE141" s="142"/>
      <c r="AF141" s="142"/>
      <c r="AL141" s="142"/>
      <c r="AM141" s="142"/>
      <c r="AQ141" s="142"/>
      <c r="AT141" s="142"/>
      <c r="BS141" s="142"/>
      <c r="CR141" s="209"/>
    </row>
    <row r="142" spans="1:96" s="2" customFormat="1" ht="13.2">
      <c r="A142" s="82"/>
      <c r="B142" s="14"/>
      <c r="C142" s="3"/>
      <c r="F142" s="142"/>
      <c r="S142" s="142"/>
      <c r="X142" s="142"/>
      <c r="Y142" s="157"/>
      <c r="AA142" s="157"/>
      <c r="AD142" s="142"/>
      <c r="AE142" s="142"/>
      <c r="AF142" s="142"/>
      <c r="AL142" s="142"/>
      <c r="AM142" s="142"/>
      <c r="AQ142" s="142"/>
      <c r="AT142" s="142"/>
      <c r="BS142" s="142"/>
      <c r="CR142" s="209"/>
    </row>
    <row r="143" spans="1:96" s="2" customFormat="1" ht="13.2">
      <c r="A143" s="82"/>
      <c r="B143" s="14"/>
      <c r="C143" s="3"/>
      <c r="F143" s="142"/>
      <c r="S143" s="142"/>
      <c r="X143" s="142"/>
      <c r="Y143" s="157"/>
      <c r="AA143" s="157"/>
      <c r="AD143" s="142"/>
      <c r="AE143" s="142"/>
      <c r="AF143" s="142"/>
      <c r="AL143" s="142"/>
      <c r="AM143" s="142"/>
      <c r="AQ143" s="142"/>
      <c r="AT143" s="142"/>
      <c r="BS143" s="142"/>
      <c r="CR143" s="209"/>
    </row>
    <row r="144" spans="1:96" s="2" customFormat="1" ht="13.2">
      <c r="A144" s="82"/>
      <c r="B144" s="14"/>
      <c r="C144" s="3"/>
      <c r="F144" s="142"/>
      <c r="S144" s="142"/>
      <c r="X144" s="142"/>
      <c r="Y144" s="157"/>
      <c r="AA144" s="157"/>
      <c r="AD144" s="142"/>
      <c r="AE144" s="142"/>
      <c r="AF144" s="142"/>
      <c r="AL144" s="142"/>
      <c r="AM144" s="142"/>
      <c r="AQ144" s="142"/>
      <c r="AT144" s="142"/>
      <c r="BS144" s="142"/>
      <c r="CR144" s="209"/>
    </row>
    <row r="145" spans="1:96" s="2" customFormat="1" ht="13.2">
      <c r="A145" s="82"/>
      <c r="B145" s="14"/>
      <c r="C145" s="3"/>
      <c r="F145" s="142"/>
      <c r="S145" s="142"/>
      <c r="X145" s="142"/>
      <c r="Y145" s="157"/>
      <c r="AA145" s="157"/>
      <c r="AD145" s="142"/>
      <c r="AE145" s="142"/>
      <c r="AF145" s="142"/>
      <c r="AL145" s="142"/>
      <c r="AM145" s="142"/>
      <c r="AQ145" s="142"/>
      <c r="AT145" s="142"/>
      <c r="BS145" s="142"/>
      <c r="CR145" s="209"/>
    </row>
    <row r="146" spans="1:96" s="2" customFormat="1" ht="13.2">
      <c r="A146" s="82"/>
      <c r="B146" s="14"/>
      <c r="C146" s="3"/>
      <c r="F146" s="142"/>
      <c r="S146" s="142"/>
      <c r="X146" s="142"/>
      <c r="Y146" s="157"/>
      <c r="AA146" s="157"/>
      <c r="AD146" s="142"/>
      <c r="AE146" s="142"/>
      <c r="AF146" s="142"/>
      <c r="AL146" s="142"/>
      <c r="AM146" s="142"/>
      <c r="AQ146" s="142"/>
      <c r="AT146" s="142"/>
      <c r="BS146" s="142"/>
      <c r="CR146" s="209"/>
    </row>
    <row r="147" spans="1:96" s="2" customFormat="1" ht="13.2">
      <c r="A147" s="82"/>
      <c r="B147" s="14"/>
      <c r="C147" s="3"/>
      <c r="F147" s="142"/>
      <c r="S147" s="142"/>
      <c r="X147" s="142"/>
      <c r="Y147" s="157"/>
      <c r="AA147" s="157"/>
      <c r="AD147" s="142"/>
      <c r="AE147" s="142"/>
      <c r="AF147" s="142"/>
      <c r="AL147" s="142"/>
      <c r="AM147" s="142"/>
      <c r="AQ147" s="142"/>
      <c r="AT147" s="142"/>
      <c r="BS147" s="142"/>
      <c r="CR147" s="209"/>
    </row>
    <row r="148" spans="1:96" s="2" customFormat="1" ht="13.2">
      <c r="A148" s="82"/>
      <c r="B148" s="14"/>
      <c r="C148" s="3"/>
      <c r="F148" s="142"/>
      <c r="S148" s="142"/>
      <c r="X148" s="142"/>
      <c r="Y148" s="157"/>
      <c r="AA148" s="157"/>
      <c r="AD148" s="142"/>
      <c r="AE148" s="142"/>
      <c r="AF148" s="142"/>
      <c r="AL148" s="142"/>
      <c r="AM148" s="142"/>
      <c r="AQ148" s="142"/>
      <c r="AT148" s="142"/>
      <c r="BS148" s="142"/>
      <c r="CR148" s="209"/>
    </row>
    <row r="149" spans="1:96" s="2" customFormat="1" ht="13.2">
      <c r="A149" s="82"/>
      <c r="B149" s="14"/>
      <c r="C149" s="3"/>
      <c r="F149" s="142"/>
      <c r="S149" s="142"/>
      <c r="X149" s="142"/>
      <c r="Y149" s="157"/>
      <c r="AA149" s="157"/>
      <c r="AD149" s="142"/>
      <c r="AE149" s="142"/>
      <c r="AF149" s="142"/>
      <c r="AL149" s="142"/>
      <c r="AM149" s="142"/>
      <c r="AQ149" s="142"/>
      <c r="AT149" s="142"/>
      <c r="BS149" s="142"/>
      <c r="CR149" s="209"/>
    </row>
    <row r="150" spans="1:96" s="2" customFormat="1" ht="13.2">
      <c r="A150" s="82"/>
      <c r="B150" s="14"/>
      <c r="C150" s="3"/>
      <c r="F150" s="142"/>
      <c r="S150" s="142"/>
      <c r="X150" s="142"/>
      <c r="Y150" s="157"/>
      <c r="AA150" s="157"/>
      <c r="AD150" s="142"/>
      <c r="AE150" s="142"/>
      <c r="AF150" s="142"/>
      <c r="AL150" s="142"/>
      <c r="AM150" s="142"/>
      <c r="AQ150" s="142"/>
      <c r="AT150" s="142"/>
      <c r="BS150" s="142"/>
      <c r="CR150" s="209"/>
    </row>
    <row r="151" spans="1:96" s="2" customFormat="1" ht="13.2">
      <c r="A151" s="82"/>
      <c r="B151" s="14"/>
      <c r="C151" s="3"/>
      <c r="F151" s="142"/>
      <c r="S151" s="142"/>
      <c r="X151" s="142"/>
      <c r="Y151" s="157"/>
      <c r="AA151" s="157"/>
      <c r="AD151" s="142"/>
      <c r="AE151" s="142"/>
      <c r="AF151" s="142"/>
      <c r="AL151" s="142"/>
      <c r="AM151" s="142"/>
      <c r="AQ151" s="142"/>
      <c r="AT151" s="142"/>
      <c r="BS151" s="142"/>
      <c r="CR151" s="209"/>
    </row>
    <row r="152" spans="1:96" s="2" customFormat="1" ht="13.2">
      <c r="A152" s="82"/>
      <c r="B152" s="14"/>
      <c r="C152" s="3"/>
      <c r="F152" s="142"/>
      <c r="S152" s="142"/>
      <c r="X152" s="142"/>
      <c r="Y152" s="157"/>
      <c r="AA152" s="157"/>
      <c r="AD152" s="142"/>
      <c r="AE152" s="142"/>
      <c r="AF152" s="142"/>
      <c r="AL152" s="142"/>
      <c r="AM152" s="142"/>
      <c r="AQ152" s="142"/>
      <c r="AT152" s="142"/>
      <c r="BS152" s="142"/>
      <c r="CR152" s="209"/>
    </row>
    <row r="153" spans="1:96" s="2" customFormat="1" ht="13.2">
      <c r="A153" s="82"/>
      <c r="B153" s="14"/>
      <c r="C153" s="3"/>
      <c r="F153" s="142"/>
      <c r="S153" s="142"/>
      <c r="X153" s="142"/>
      <c r="Y153" s="157"/>
      <c r="AA153" s="157"/>
      <c r="AD153" s="142"/>
      <c r="AE153" s="142"/>
      <c r="AF153" s="142"/>
      <c r="AL153" s="142"/>
      <c r="AM153" s="142"/>
      <c r="AQ153" s="142"/>
      <c r="AT153" s="142"/>
      <c r="BS153" s="142"/>
      <c r="CR153" s="209"/>
    </row>
    <row r="154" spans="1:96" s="2" customFormat="1" ht="13.2">
      <c r="A154" s="82"/>
      <c r="B154" s="14"/>
      <c r="C154" s="3"/>
      <c r="F154" s="142"/>
      <c r="S154" s="142"/>
      <c r="X154" s="142"/>
      <c r="Y154" s="157"/>
      <c r="AA154" s="157"/>
      <c r="AD154" s="142"/>
      <c r="AE154" s="142"/>
      <c r="AF154" s="142"/>
      <c r="AL154" s="142"/>
      <c r="AM154" s="142"/>
      <c r="AQ154" s="142"/>
      <c r="AT154" s="142"/>
      <c r="BS154" s="142"/>
      <c r="CR154" s="209"/>
    </row>
    <row r="155" spans="1:96" s="2" customFormat="1" ht="13.2">
      <c r="A155" s="82"/>
      <c r="B155" s="14"/>
      <c r="C155" s="3"/>
      <c r="F155" s="142"/>
      <c r="S155" s="142"/>
      <c r="X155" s="142"/>
      <c r="Y155" s="157"/>
      <c r="AA155" s="157"/>
      <c r="AD155" s="142"/>
      <c r="AE155" s="142"/>
      <c r="AF155" s="142"/>
      <c r="AL155" s="142"/>
      <c r="AM155" s="142"/>
      <c r="AQ155" s="142"/>
      <c r="AT155" s="142"/>
      <c r="BS155" s="142"/>
      <c r="CR155" s="209"/>
    </row>
    <row r="156" spans="1:96" s="2" customFormat="1" ht="13.2">
      <c r="A156" s="82"/>
      <c r="B156" s="14"/>
      <c r="C156" s="3"/>
      <c r="F156" s="142"/>
      <c r="S156" s="142"/>
      <c r="X156" s="142"/>
      <c r="Y156" s="157"/>
      <c r="AA156" s="157"/>
      <c r="AD156" s="142"/>
      <c r="AE156" s="142"/>
      <c r="AF156" s="142"/>
      <c r="AL156" s="142"/>
      <c r="AM156" s="142"/>
      <c r="AQ156" s="142"/>
      <c r="AT156" s="142"/>
      <c r="BS156" s="142"/>
      <c r="CR156" s="209"/>
    </row>
    <row r="157" spans="1:96" s="2" customFormat="1" ht="13.2">
      <c r="A157" s="82"/>
      <c r="B157" s="14"/>
      <c r="C157" s="3"/>
      <c r="F157" s="142"/>
      <c r="S157" s="142"/>
      <c r="X157" s="142"/>
      <c r="Y157" s="157"/>
      <c r="AA157" s="157"/>
      <c r="AD157" s="142"/>
      <c r="AE157" s="142"/>
      <c r="AF157" s="142"/>
      <c r="AL157" s="142"/>
      <c r="AM157" s="142"/>
      <c r="AQ157" s="142"/>
      <c r="AT157" s="142"/>
      <c r="BS157" s="142"/>
      <c r="CR157" s="209"/>
    </row>
    <row r="158" spans="1:96" s="2" customFormat="1" ht="13.2">
      <c r="A158" s="82"/>
      <c r="B158" s="14"/>
      <c r="C158" s="3"/>
      <c r="F158" s="142"/>
      <c r="S158" s="142"/>
      <c r="X158" s="142"/>
      <c r="Y158" s="157"/>
      <c r="AA158" s="157"/>
      <c r="AD158" s="142"/>
      <c r="AE158" s="142"/>
      <c r="AF158" s="142"/>
      <c r="AL158" s="142"/>
      <c r="AM158" s="142"/>
      <c r="AQ158" s="142"/>
      <c r="AT158" s="142"/>
      <c r="BS158" s="142"/>
      <c r="CR158" s="209"/>
    </row>
    <row r="159" spans="1:96" s="2" customFormat="1" ht="13.2">
      <c r="A159" s="82"/>
      <c r="B159" s="14"/>
      <c r="C159" s="3"/>
      <c r="F159" s="142"/>
      <c r="S159" s="142"/>
      <c r="X159" s="142"/>
      <c r="Y159" s="157"/>
      <c r="AA159" s="157"/>
      <c r="AD159" s="142"/>
      <c r="AE159" s="142"/>
      <c r="AF159" s="142"/>
      <c r="AL159" s="142"/>
      <c r="AM159" s="142"/>
      <c r="AQ159" s="142"/>
      <c r="AT159" s="142"/>
      <c r="BS159" s="142"/>
      <c r="CR159" s="209"/>
    </row>
    <row r="160" spans="1:96" s="2" customFormat="1" ht="13.2">
      <c r="A160" s="82"/>
      <c r="B160" s="14"/>
      <c r="C160" s="3"/>
      <c r="F160" s="142"/>
      <c r="S160" s="142"/>
      <c r="X160" s="142"/>
      <c r="Y160" s="157"/>
      <c r="AA160" s="157"/>
      <c r="AD160" s="142"/>
      <c r="AE160" s="142"/>
      <c r="AF160" s="142"/>
      <c r="AL160" s="142"/>
      <c r="AM160" s="142"/>
      <c r="AQ160" s="142"/>
      <c r="AT160" s="142"/>
      <c r="BS160" s="142"/>
      <c r="CR160" s="209"/>
    </row>
    <row r="161" spans="1:96" s="2" customFormat="1" ht="13.2">
      <c r="A161" s="82"/>
      <c r="B161" s="14"/>
      <c r="C161" s="3"/>
      <c r="F161" s="142"/>
      <c r="S161" s="142"/>
      <c r="X161" s="142"/>
      <c r="Y161" s="157"/>
      <c r="AA161" s="157"/>
      <c r="AD161" s="142"/>
      <c r="AE161" s="142"/>
      <c r="AF161" s="142"/>
      <c r="AL161" s="142"/>
      <c r="AM161" s="142"/>
      <c r="AQ161" s="142"/>
      <c r="AT161" s="142"/>
      <c r="BS161" s="142"/>
      <c r="CR161" s="209"/>
    </row>
    <row r="162" spans="1:96" s="2" customFormat="1" ht="13.2">
      <c r="A162" s="82"/>
      <c r="B162" s="14"/>
      <c r="C162" s="3"/>
      <c r="F162" s="142"/>
      <c r="S162" s="142"/>
      <c r="X162" s="142"/>
      <c r="Y162" s="157"/>
      <c r="AA162" s="157"/>
      <c r="AD162" s="142"/>
      <c r="AE162" s="142"/>
      <c r="AF162" s="142"/>
      <c r="AL162" s="142"/>
      <c r="AM162" s="142"/>
      <c r="AQ162" s="142"/>
      <c r="AT162" s="142"/>
      <c r="BS162" s="142"/>
      <c r="CR162" s="209"/>
    </row>
    <row r="163" spans="1:96" s="2" customFormat="1" ht="13.2">
      <c r="A163" s="82"/>
      <c r="B163" s="14"/>
      <c r="C163" s="3"/>
      <c r="F163" s="142"/>
      <c r="S163" s="142"/>
      <c r="X163" s="142"/>
      <c r="Y163" s="157"/>
      <c r="AA163" s="157"/>
      <c r="AD163" s="142"/>
      <c r="AE163" s="142"/>
      <c r="AF163" s="142"/>
      <c r="AL163" s="142"/>
      <c r="AM163" s="142"/>
      <c r="AQ163" s="142"/>
      <c r="AT163" s="142"/>
      <c r="BS163" s="142"/>
      <c r="CR163" s="209"/>
    </row>
    <row r="164" spans="1:96" s="2" customFormat="1" ht="13.2">
      <c r="A164" s="82"/>
      <c r="B164" s="14"/>
      <c r="C164" s="3"/>
      <c r="F164" s="142"/>
      <c r="S164" s="142"/>
      <c r="X164" s="142"/>
      <c r="Y164" s="157"/>
      <c r="AA164" s="157"/>
      <c r="AD164" s="142"/>
      <c r="AE164" s="142"/>
      <c r="AF164" s="142"/>
      <c r="AL164" s="142"/>
      <c r="AM164" s="142"/>
      <c r="AQ164" s="142"/>
      <c r="AT164" s="142"/>
      <c r="BS164" s="142"/>
      <c r="CR164" s="209"/>
    </row>
    <row r="165" spans="1:96" s="2" customFormat="1" ht="13.2">
      <c r="A165" s="82"/>
      <c r="B165" s="14"/>
      <c r="C165" s="3"/>
      <c r="F165" s="142"/>
      <c r="S165" s="142"/>
      <c r="X165" s="142"/>
      <c r="Y165" s="157"/>
      <c r="AA165" s="157"/>
      <c r="AD165" s="142"/>
      <c r="AE165" s="142"/>
      <c r="AF165" s="142"/>
      <c r="AL165" s="142"/>
      <c r="AM165" s="142"/>
      <c r="AQ165" s="142"/>
      <c r="AT165" s="142"/>
      <c r="BS165" s="142"/>
      <c r="CR165" s="209"/>
    </row>
    <row r="166" spans="1:96" s="2" customFormat="1" ht="13.2">
      <c r="A166" s="82"/>
      <c r="B166" s="14"/>
      <c r="C166" s="3"/>
      <c r="F166" s="142"/>
      <c r="S166" s="142"/>
      <c r="X166" s="142"/>
      <c r="Y166" s="157"/>
      <c r="AA166" s="157"/>
      <c r="AD166" s="142"/>
      <c r="AE166" s="142"/>
      <c r="AF166" s="142"/>
      <c r="AL166" s="142"/>
      <c r="AM166" s="142"/>
      <c r="AQ166" s="142"/>
      <c r="AT166" s="142"/>
      <c r="BS166" s="142"/>
      <c r="CR166" s="209"/>
    </row>
    <row r="167" spans="1:96" s="2" customFormat="1" ht="13.2">
      <c r="A167" s="82"/>
      <c r="B167" s="14"/>
      <c r="C167" s="3"/>
      <c r="F167" s="142"/>
      <c r="S167" s="142"/>
      <c r="X167" s="142"/>
      <c r="Y167" s="157"/>
      <c r="AA167" s="157"/>
      <c r="AD167" s="142"/>
      <c r="AE167" s="142"/>
      <c r="AF167" s="142"/>
      <c r="AL167" s="142"/>
      <c r="AM167" s="142"/>
      <c r="AQ167" s="142"/>
      <c r="AT167" s="142"/>
      <c r="BS167" s="142"/>
      <c r="CR167" s="209"/>
    </row>
    <row r="168" spans="1:96" s="2" customFormat="1" ht="13.2">
      <c r="A168" s="82"/>
      <c r="B168" s="14"/>
      <c r="C168" s="3"/>
      <c r="F168" s="142"/>
      <c r="S168" s="142"/>
      <c r="X168" s="142"/>
      <c r="Y168" s="157"/>
      <c r="AA168" s="157"/>
      <c r="AD168" s="142"/>
      <c r="AE168" s="142"/>
      <c r="AF168" s="142"/>
      <c r="AL168" s="142"/>
      <c r="AM168" s="142"/>
      <c r="AQ168" s="142"/>
      <c r="AT168" s="142"/>
      <c r="BS168" s="142"/>
      <c r="CR168" s="209"/>
    </row>
    <row r="169" spans="1:96" s="2" customFormat="1" ht="13.2">
      <c r="A169" s="82"/>
      <c r="B169" s="14"/>
      <c r="C169" s="3"/>
      <c r="F169" s="142"/>
      <c r="S169" s="142"/>
      <c r="X169" s="142"/>
      <c r="Y169" s="157"/>
      <c r="AA169" s="157"/>
      <c r="AD169" s="142"/>
      <c r="AE169" s="142"/>
      <c r="AF169" s="142"/>
      <c r="AL169" s="142"/>
      <c r="AM169" s="142"/>
      <c r="AQ169" s="142"/>
      <c r="AT169" s="142"/>
      <c r="BS169" s="142"/>
      <c r="CR169" s="209"/>
    </row>
    <row r="170" spans="1:96" s="2" customFormat="1" ht="13.2">
      <c r="A170" s="82"/>
      <c r="B170" s="14"/>
      <c r="C170" s="3"/>
      <c r="F170" s="142"/>
      <c r="S170" s="142"/>
      <c r="X170" s="142"/>
      <c r="Y170" s="157"/>
      <c r="AA170" s="157"/>
      <c r="AD170" s="142"/>
      <c r="AE170" s="142"/>
      <c r="AF170" s="142"/>
      <c r="AL170" s="142"/>
      <c r="AM170" s="142"/>
      <c r="AQ170" s="142"/>
      <c r="AT170" s="142"/>
      <c r="BS170" s="142"/>
      <c r="CR170" s="209"/>
    </row>
    <row r="171" spans="1:96" s="2" customFormat="1" ht="13.2">
      <c r="A171" s="82"/>
      <c r="B171" s="14"/>
      <c r="C171" s="3"/>
      <c r="F171" s="142"/>
      <c r="S171" s="142"/>
      <c r="X171" s="142"/>
      <c r="Y171" s="157"/>
      <c r="AA171" s="157"/>
      <c r="AD171" s="142"/>
      <c r="AE171" s="142"/>
      <c r="AF171" s="142"/>
      <c r="AL171" s="142"/>
      <c r="AM171" s="142"/>
      <c r="AQ171" s="142"/>
      <c r="AT171" s="142"/>
      <c r="BS171" s="142"/>
      <c r="CR171" s="209"/>
    </row>
    <row r="172" spans="1:96" s="2" customFormat="1" ht="13.2">
      <c r="A172" s="82"/>
      <c r="B172" s="14"/>
      <c r="C172" s="3"/>
      <c r="F172" s="142"/>
      <c r="S172" s="142"/>
      <c r="X172" s="142"/>
      <c r="Y172" s="157"/>
      <c r="AA172" s="157"/>
      <c r="AD172" s="142"/>
      <c r="AE172" s="142"/>
      <c r="AF172" s="142"/>
      <c r="AL172" s="142"/>
      <c r="AM172" s="142"/>
      <c r="AQ172" s="142"/>
      <c r="AT172" s="142"/>
      <c r="BS172" s="142"/>
      <c r="CR172" s="209"/>
    </row>
    <row r="173" spans="1:96" s="2" customFormat="1" ht="13.2">
      <c r="A173" s="82"/>
      <c r="B173" s="14"/>
      <c r="C173" s="3"/>
      <c r="F173" s="142"/>
      <c r="S173" s="142"/>
      <c r="X173" s="142"/>
      <c r="Y173" s="157"/>
      <c r="AA173" s="157"/>
      <c r="AD173" s="142"/>
      <c r="AE173" s="142"/>
      <c r="AF173" s="142"/>
      <c r="AL173" s="142"/>
      <c r="AM173" s="142"/>
      <c r="AQ173" s="142"/>
      <c r="AT173" s="142"/>
      <c r="BS173" s="142"/>
      <c r="CR173" s="209"/>
    </row>
    <row r="174" spans="1:96" s="2" customFormat="1" ht="13.2">
      <c r="A174" s="82"/>
      <c r="B174" s="14"/>
      <c r="C174" s="3"/>
      <c r="F174" s="142"/>
      <c r="S174" s="142"/>
      <c r="X174" s="142"/>
      <c r="Y174" s="157"/>
      <c r="AA174" s="157"/>
      <c r="AD174" s="142"/>
      <c r="AE174" s="142"/>
      <c r="AF174" s="142"/>
      <c r="AL174" s="142"/>
      <c r="AM174" s="142"/>
      <c r="AQ174" s="142"/>
      <c r="AT174" s="142"/>
      <c r="BS174" s="142"/>
      <c r="CR174" s="209"/>
    </row>
    <row r="175" spans="1:96" s="2" customFormat="1" ht="13.2">
      <c r="A175" s="82"/>
      <c r="B175" s="14"/>
      <c r="C175" s="3"/>
      <c r="F175" s="142"/>
      <c r="S175" s="142"/>
      <c r="X175" s="142"/>
      <c r="Y175" s="157"/>
      <c r="AA175" s="157"/>
      <c r="AD175" s="142"/>
      <c r="AE175" s="142"/>
      <c r="AF175" s="142"/>
      <c r="AL175" s="142"/>
      <c r="AM175" s="142"/>
      <c r="AQ175" s="142"/>
      <c r="AT175" s="142"/>
      <c r="BS175" s="142"/>
      <c r="CR175" s="209"/>
    </row>
    <row r="176" spans="1:96" s="2" customFormat="1" ht="13.2">
      <c r="A176" s="82"/>
      <c r="B176" s="14"/>
      <c r="C176" s="3"/>
      <c r="F176" s="142"/>
      <c r="S176" s="142"/>
      <c r="X176" s="142"/>
      <c r="Y176" s="157"/>
      <c r="AA176" s="157"/>
      <c r="AD176" s="142"/>
      <c r="AE176" s="142"/>
      <c r="AF176" s="142"/>
      <c r="AL176" s="142"/>
      <c r="AM176" s="142"/>
      <c r="AQ176" s="142"/>
      <c r="AT176" s="142"/>
      <c r="BS176" s="142"/>
      <c r="CR176" s="209"/>
    </row>
    <row r="177" spans="1:96" s="2" customFormat="1" ht="13.2">
      <c r="A177" s="82"/>
      <c r="B177" s="14"/>
      <c r="C177" s="3"/>
      <c r="F177" s="142"/>
      <c r="S177" s="142"/>
      <c r="X177" s="142"/>
      <c r="Y177" s="157"/>
      <c r="AA177" s="157"/>
      <c r="AD177" s="142"/>
      <c r="AE177" s="142"/>
      <c r="AF177" s="142"/>
      <c r="AL177" s="142"/>
      <c r="AM177" s="142"/>
      <c r="AQ177" s="142"/>
      <c r="AT177" s="142"/>
      <c r="BS177" s="142"/>
      <c r="CR177" s="209"/>
    </row>
    <row r="178" spans="1:96" s="2" customFormat="1" ht="13.2">
      <c r="A178" s="82"/>
      <c r="B178" s="14"/>
      <c r="C178" s="3"/>
      <c r="F178" s="142"/>
      <c r="S178" s="142"/>
      <c r="X178" s="142"/>
      <c r="Y178" s="157"/>
      <c r="AA178" s="157"/>
      <c r="AD178" s="142"/>
      <c r="AE178" s="142"/>
      <c r="AF178" s="142"/>
      <c r="AL178" s="142"/>
      <c r="AM178" s="142"/>
      <c r="AQ178" s="142"/>
      <c r="AT178" s="142"/>
      <c r="BS178" s="142"/>
      <c r="CR178" s="209"/>
    </row>
    <row r="179" spans="1:96" s="2" customFormat="1" ht="13.2">
      <c r="A179" s="82"/>
      <c r="B179" s="14"/>
      <c r="C179" s="3"/>
      <c r="F179" s="142"/>
      <c r="S179" s="142"/>
      <c r="X179" s="142"/>
      <c r="Y179" s="157"/>
      <c r="AA179" s="157"/>
      <c r="AD179" s="142"/>
      <c r="AE179" s="142"/>
      <c r="AF179" s="142"/>
      <c r="AL179" s="142"/>
      <c r="AM179" s="142"/>
      <c r="AQ179" s="142"/>
      <c r="AT179" s="142"/>
      <c r="BS179" s="142"/>
      <c r="CR179" s="209"/>
    </row>
    <row r="180" spans="1:96" s="2" customFormat="1" ht="13.2">
      <c r="A180" s="82"/>
      <c r="B180" s="14"/>
      <c r="C180" s="3"/>
      <c r="F180" s="142"/>
      <c r="S180" s="142"/>
      <c r="X180" s="142"/>
      <c r="Y180" s="157"/>
      <c r="AA180" s="157"/>
      <c r="AD180" s="142"/>
      <c r="AE180" s="142"/>
      <c r="AF180" s="142"/>
      <c r="AL180" s="142"/>
      <c r="AM180" s="142"/>
      <c r="AQ180" s="142"/>
      <c r="AT180" s="142"/>
      <c r="BS180" s="142"/>
      <c r="CR180" s="209"/>
    </row>
    <row r="181" spans="1:96" s="2" customFormat="1" ht="13.2">
      <c r="A181" s="82"/>
      <c r="B181" s="14"/>
      <c r="C181" s="3"/>
      <c r="F181" s="142"/>
      <c r="S181" s="142"/>
      <c r="X181" s="142"/>
      <c r="Y181" s="157"/>
      <c r="AA181" s="157"/>
      <c r="AD181" s="142"/>
      <c r="AE181" s="142"/>
      <c r="AF181" s="142"/>
      <c r="AL181" s="142"/>
      <c r="AM181" s="142"/>
      <c r="AQ181" s="142"/>
      <c r="AT181" s="142"/>
      <c r="BS181" s="142"/>
      <c r="CR181" s="209"/>
    </row>
    <row r="182" spans="1:96" s="2" customFormat="1" ht="13.2">
      <c r="A182" s="82"/>
      <c r="B182" s="14"/>
      <c r="C182" s="3"/>
      <c r="F182" s="142"/>
      <c r="S182" s="142"/>
      <c r="X182" s="142"/>
      <c r="Y182" s="157"/>
      <c r="AA182" s="157"/>
      <c r="AD182" s="142"/>
      <c r="AE182" s="142"/>
      <c r="AF182" s="142"/>
      <c r="AL182" s="142"/>
      <c r="AM182" s="142"/>
      <c r="AQ182" s="142"/>
      <c r="AT182" s="142"/>
      <c r="BS182" s="142"/>
      <c r="CR182" s="209"/>
    </row>
    <row r="183" spans="1:96" s="2" customFormat="1" ht="13.2">
      <c r="A183" s="82"/>
      <c r="B183" s="14"/>
      <c r="C183" s="3"/>
      <c r="F183" s="142"/>
      <c r="S183" s="142"/>
      <c r="X183" s="142"/>
      <c r="Y183" s="157"/>
      <c r="AA183" s="157"/>
      <c r="AD183" s="142"/>
      <c r="AE183" s="142"/>
      <c r="AF183" s="142"/>
      <c r="AL183" s="142"/>
      <c r="AM183" s="142"/>
      <c r="AQ183" s="142"/>
      <c r="AT183" s="142"/>
      <c r="BS183" s="142"/>
      <c r="CR183" s="209"/>
    </row>
    <row r="184" spans="1:96" s="2" customFormat="1" ht="13.2">
      <c r="A184" s="82"/>
      <c r="B184" s="14"/>
      <c r="C184" s="3"/>
      <c r="F184" s="142"/>
      <c r="S184" s="142"/>
      <c r="X184" s="142"/>
      <c r="Y184" s="157"/>
      <c r="AA184" s="157"/>
      <c r="AD184" s="142"/>
      <c r="AE184" s="142"/>
      <c r="AF184" s="142"/>
      <c r="AL184" s="142"/>
      <c r="AM184" s="142"/>
      <c r="AQ184" s="142"/>
      <c r="AT184" s="142"/>
      <c r="BS184" s="142"/>
      <c r="CR184" s="209"/>
    </row>
    <row r="185" spans="1:96" s="2" customFormat="1" ht="13.2">
      <c r="A185" s="82"/>
      <c r="B185" s="14"/>
      <c r="C185" s="3"/>
      <c r="F185" s="142"/>
      <c r="S185" s="142"/>
      <c r="X185" s="142"/>
      <c r="Y185" s="157"/>
      <c r="AA185" s="157"/>
      <c r="AD185" s="142"/>
      <c r="AE185" s="142"/>
      <c r="AF185" s="142"/>
      <c r="AL185" s="142"/>
      <c r="AM185" s="142"/>
      <c r="AQ185" s="142"/>
      <c r="AT185" s="142"/>
      <c r="BS185" s="142"/>
      <c r="CR185" s="209"/>
    </row>
    <row r="186" spans="1:96" s="2" customFormat="1" ht="13.2">
      <c r="A186" s="82"/>
      <c r="B186" s="14"/>
      <c r="C186" s="3"/>
      <c r="F186" s="142"/>
      <c r="S186" s="142"/>
      <c r="X186" s="142"/>
      <c r="Y186" s="157"/>
      <c r="AA186" s="157"/>
      <c r="AD186" s="142"/>
      <c r="AE186" s="142"/>
      <c r="AF186" s="142"/>
      <c r="AL186" s="142"/>
      <c r="AM186" s="142"/>
      <c r="AQ186" s="142"/>
      <c r="AT186" s="142"/>
      <c r="BS186" s="142"/>
      <c r="CR186" s="209"/>
    </row>
    <row r="187" spans="1:96" s="2" customFormat="1" ht="13.2">
      <c r="A187" s="82"/>
      <c r="B187" s="14"/>
      <c r="C187" s="3"/>
      <c r="F187" s="142"/>
      <c r="S187" s="142"/>
      <c r="X187" s="142"/>
      <c r="Y187" s="157"/>
      <c r="AA187" s="157"/>
      <c r="AD187" s="142"/>
      <c r="AE187" s="142"/>
      <c r="AF187" s="142"/>
      <c r="AL187" s="142"/>
      <c r="AM187" s="142"/>
      <c r="AQ187" s="142"/>
      <c r="AT187" s="142"/>
      <c r="BS187" s="142"/>
      <c r="CR187" s="209"/>
    </row>
    <row r="188" spans="1:96" s="2" customFormat="1" ht="13.2">
      <c r="A188" s="82"/>
      <c r="B188" s="14"/>
      <c r="C188" s="3"/>
      <c r="F188" s="142"/>
      <c r="S188" s="142"/>
      <c r="X188" s="142"/>
      <c r="Y188" s="157"/>
      <c r="AA188" s="157"/>
      <c r="AD188" s="142"/>
      <c r="AE188" s="142"/>
      <c r="AF188" s="142"/>
      <c r="AL188" s="142"/>
      <c r="AM188" s="142"/>
      <c r="AQ188" s="142"/>
      <c r="AT188" s="142"/>
      <c r="BS188" s="142"/>
      <c r="CR188" s="209"/>
    </row>
    <row r="189" spans="1:96" s="2" customFormat="1" ht="13.2">
      <c r="A189" s="82"/>
      <c r="B189" s="14"/>
      <c r="C189" s="3"/>
      <c r="F189" s="142"/>
      <c r="S189" s="142"/>
      <c r="X189" s="142"/>
      <c r="Y189" s="157"/>
      <c r="AA189" s="157"/>
      <c r="AD189" s="142"/>
      <c r="AE189" s="142"/>
      <c r="AF189" s="142"/>
      <c r="AL189" s="142"/>
      <c r="AM189" s="142"/>
      <c r="AQ189" s="142"/>
      <c r="AT189" s="142"/>
      <c r="BS189" s="142"/>
      <c r="CR189" s="209"/>
    </row>
    <row r="190" spans="1:96" s="2" customFormat="1" ht="13.2">
      <c r="A190" s="82"/>
      <c r="B190" s="14"/>
      <c r="C190" s="3"/>
      <c r="F190" s="142"/>
      <c r="S190" s="142"/>
      <c r="X190" s="142"/>
      <c r="Y190" s="157"/>
      <c r="AA190" s="157"/>
      <c r="AD190" s="142"/>
      <c r="AE190" s="142"/>
      <c r="AF190" s="142"/>
      <c r="AL190" s="142"/>
      <c r="AM190" s="142"/>
      <c r="AQ190" s="142"/>
      <c r="AT190" s="142"/>
      <c r="BS190" s="142"/>
      <c r="CR190" s="209"/>
    </row>
    <row r="191" spans="1:96" s="2" customFormat="1" ht="13.2">
      <c r="A191" s="82"/>
      <c r="B191" s="14"/>
      <c r="C191" s="3"/>
      <c r="F191" s="142"/>
      <c r="S191" s="142"/>
      <c r="X191" s="142"/>
      <c r="Y191" s="157"/>
      <c r="AA191" s="157"/>
      <c r="AD191" s="142"/>
      <c r="AE191" s="142"/>
      <c r="AF191" s="142"/>
      <c r="AL191" s="142"/>
      <c r="AM191" s="142"/>
      <c r="AQ191" s="142"/>
      <c r="AT191" s="142"/>
      <c r="BS191" s="142"/>
      <c r="CR191" s="209"/>
    </row>
    <row r="192" spans="1:96" s="2" customFormat="1" ht="13.2">
      <c r="A192" s="82"/>
      <c r="B192" s="14"/>
      <c r="C192" s="3"/>
      <c r="F192" s="142"/>
      <c r="S192" s="142"/>
      <c r="X192" s="142"/>
      <c r="Y192" s="157"/>
      <c r="AA192" s="157"/>
      <c r="AD192" s="142"/>
      <c r="AE192" s="142"/>
      <c r="AF192" s="142"/>
      <c r="AL192" s="142"/>
      <c r="AM192" s="142"/>
      <c r="AQ192" s="142"/>
      <c r="AT192" s="142"/>
      <c r="BS192" s="142"/>
      <c r="CR192" s="209"/>
    </row>
    <row r="193" spans="1:96" s="2" customFormat="1" ht="13.2">
      <c r="A193" s="82"/>
      <c r="B193" s="14"/>
      <c r="C193" s="3"/>
      <c r="F193" s="142"/>
      <c r="S193" s="142"/>
      <c r="X193" s="142"/>
      <c r="Y193" s="157"/>
      <c r="AA193" s="157"/>
      <c r="AD193" s="142"/>
      <c r="AE193" s="142"/>
      <c r="AF193" s="142"/>
      <c r="AL193" s="142"/>
      <c r="AM193" s="142"/>
      <c r="AQ193" s="142"/>
      <c r="AT193" s="142"/>
      <c r="BS193" s="142"/>
      <c r="CR193" s="209"/>
    </row>
    <row r="194" spans="1:96" s="2" customFormat="1" ht="13.2">
      <c r="A194" s="82"/>
      <c r="B194" s="14"/>
      <c r="C194" s="3"/>
      <c r="F194" s="142"/>
      <c r="S194" s="142"/>
      <c r="X194" s="142"/>
      <c r="Y194" s="157"/>
      <c r="AA194" s="157"/>
      <c r="AD194" s="142"/>
      <c r="AE194" s="142"/>
      <c r="AF194" s="142"/>
      <c r="AL194" s="142"/>
      <c r="AM194" s="142"/>
      <c r="AQ194" s="142"/>
      <c r="AT194" s="142"/>
      <c r="BS194" s="142"/>
      <c r="CR194" s="209"/>
    </row>
    <row r="195" spans="1:96" s="2" customFormat="1" ht="13.2">
      <c r="A195" s="82"/>
      <c r="B195" s="14"/>
      <c r="C195" s="3"/>
      <c r="F195" s="142"/>
      <c r="S195" s="142"/>
      <c r="X195" s="142"/>
      <c r="Y195" s="157"/>
      <c r="AA195" s="157"/>
      <c r="AD195" s="142"/>
      <c r="AE195" s="142"/>
      <c r="AF195" s="142"/>
      <c r="AL195" s="142"/>
      <c r="AM195" s="142"/>
      <c r="AQ195" s="142"/>
      <c r="AT195" s="142"/>
      <c r="BS195" s="142"/>
      <c r="CR195" s="209"/>
    </row>
    <row r="196" spans="1:96" s="2" customFormat="1" ht="13.2">
      <c r="A196" s="82"/>
      <c r="B196" s="14"/>
      <c r="C196" s="3"/>
      <c r="F196" s="142"/>
      <c r="S196" s="142"/>
      <c r="X196" s="142"/>
      <c r="Y196" s="157"/>
      <c r="AA196" s="157"/>
      <c r="AD196" s="142"/>
      <c r="AE196" s="142"/>
      <c r="AF196" s="142"/>
      <c r="AL196" s="142"/>
      <c r="AM196" s="142"/>
      <c r="AQ196" s="142"/>
      <c r="AT196" s="142"/>
      <c r="BS196" s="142"/>
      <c r="CR196" s="209"/>
    </row>
    <row r="197" spans="1:96" s="2" customFormat="1" ht="13.2">
      <c r="A197" s="82"/>
      <c r="B197" s="14"/>
      <c r="C197" s="3"/>
      <c r="F197" s="142"/>
      <c r="S197" s="142"/>
      <c r="X197" s="142"/>
      <c r="Y197" s="157"/>
      <c r="AA197" s="157"/>
      <c r="AD197" s="142"/>
      <c r="AE197" s="142"/>
      <c r="AF197" s="142"/>
      <c r="AL197" s="142"/>
      <c r="AM197" s="142"/>
      <c r="AQ197" s="142"/>
      <c r="AT197" s="142"/>
      <c r="BS197" s="142"/>
      <c r="CR197" s="209"/>
    </row>
    <row r="198" spans="1:96" s="2" customFormat="1" ht="13.2">
      <c r="A198" s="82"/>
      <c r="B198" s="14"/>
      <c r="C198" s="3"/>
      <c r="F198" s="142"/>
      <c r="S198" s="142"/>
      <c r="X198" s="142"/>
      <c r="Y198" s="157"/>
      <c r="AA198" s="157"/>
      <c r="AD198" s="142"/>
      <c r="AE198" s="142"/>
      <c r="AF198" s="142"/>
      <c r="AL198" s="142"/>
      <c r="AM198" s="142"/>
      <c r="AQ198" s="142"/>
      <c r="AT198" s="142"/>
      <c r="BS198" s="142"/>
      <c r="CR198" s="209"/>
    </row>
    <row r="199" spans="1:96" s="2" customFormat="1" ht="13.2">
      <c r="A199" s="82"/>
      <c r="B199" s="14"/>
      <c r="C199" s="3"/>
      <c r="F199" s="142"/>
      <c r="S199" s="142"/>
      <c r="X199" s="142"/>
      <c r="Y199" s="157"/>
      <c r="AA199" s="157"/>
      <c r="AD199" s="142"/>
      <c r="AE199" s="142"/>
      <c r="AF199" s="142"/>
      <c r="AL199" s="142"/>
      <c r="AM199" s="142"/>
      <c r="AQ199" s="142"/>
      <c r="AT199" s="142"/>
      <c r="BS199" s="142"/>
      <c r="CR199" s="209"/>
    </row>
    <row r="200" spans="1:96" s="2" customFormat="1" ht="13.2">
      <c r="A200" s="82"/>
      <c r="B200" s="14"/>
      <c r="C200" s="3"/>
      <c r="F200" s="142"/>
      <c r="S200" s="142"/>
      <c r="X200" s="142"/>
      <c r="Y200" s="157"/>
      <c r="AA200" s="157"/>
      <c r="AD200" s="142"/>
      <c r="AE200" s="142"/>
      <c r="AF200" s="142"/>
      <c r="AL200" s="142"/>
      <c r="AM200" s="142"/>
      <c r="AQ200" s="142"/>
      <c r="AT200" s="142"/>
      <c r="BS200" s="142"/>
      <c r="CR200" s="209"/>
    </row>
    <row r="201" spans="1:96" s="2" customFormat="1" ht="13.2">
      <c r="A201" s="82"/>
      <c r="B201" s="14"/>
      <c r="C201" s="3"/>
      <c r="F201" s="142"/>
      <c r="S201" s="142"/>
      <c r="X201" s="142"/>
      <c r="Y201" s="157"/>
      <c r="AA201" s="157"/>
      <c r="AD201" s="142"/>
      <c r="AE201" s="142"/>
      <c r="AF201" s="142"/>
      <c r="AL201" s="142"/>
      <c r="AM201" s="142"/>
      <c r="AQ201" s="142"/>
      <c r="AT201" s="142"/>
      <c r="BS201" s="142"/>
      <c r="CR201" s="209"/>
    </row>
    <row r="202" spans="1:96" s="2" customFormat="1" ht="13.2">
      <c r="A202" s="82"/>
      <c r="B202" s="14"/>
      <c r="C202" s="3"/>
      <c r="F202" s="142"/>
      <c r="S202" s="142"/>
      <c r="X202" s="142"/>
      <c r="Y202" s="157"/>
      <c r="AA202" s="157"/>
      <c r="AD202" s="142"/>
      <c r="AE202" s="142"/>
      <c r="AF202" s="142"/>
      <c r="AL202" s="142"/>
      <c r="AM202" s="142"/>
      <c r="AQ202" s="142"/>
      <c r="AT202" s="142"/>
      <c r="BS202" s="142"/>
      <c r="CR202" s="209"/>
    </row>
    <row r="203" spans="1:96" s="2" customFormat="1" ht="13.2">
      <c r="A203" s="82"/>
      <c r="B203" s="14"/>
      <c r="C203" s="3"/>
      <c r="F203" s="142"/>
      <c r="S203" s="142"/>
      <c r="X203" s="142"/>
      <c r="Y203" s="157"/>
      <c r="AA203" s="157"/>
      <c r="AD203" s="142"/>
      <c r="AE203" s="142"/>
      <c r="AF203" s="142"/>
      <c r="AL203" s="142"/>
      <c r="AM203" s="142"/>
      <c r="AQ203" s="142"/>
      <c r="AT203" s="142"/>
      <c r="BS203" s="142"/>
      <c r="CR203" s="209"/>
    </row>
    <row r="204" spans="1:96" s="2" customFormat="1" ht="13.2">
      <c r="A204" s="82"/>
      <c r="B204" s="14"/>
      <c r="C204" s="3"/>
      <c r="F204" s="142"/>
      <c r="S204" s="142"/>
      <c r="X204" s="142"/>
      <c r="Y204" s="157"/>
      <c r="AA204" s="157"/>
      <c r="AD204" s="142"/>
      <c r="AE204" s="142"/>
      <c r="AF204" s="142"/>
      <c r="AL204" s="142"/>
      <c r="AM204" s="142"/>
      <c r="AQ204" s="142"/>
      <c r="AT204" s="142"/>
      <c r="BS204" s="142"/>
      <c r="CR204" s="209"/>
    </row>
    <row r="205" spans="1:96" s="2" customFormat="1" ht="13.2">
      <c r="A205" s="82"/>
      <c r="B205" s="14"/>
      <c r="C205" s="3"/>
      <c r="F205" s="142"/>
      <c r="S205" s="142"/>
      <c r="X205" s="142"/>
      <c r="Y205" s="157"/>
      <c r="AA205" s="157"/>
      <c r="AD205" s="142"/>
      <c r="AE205" s="142"/>
      <c r="AF205" s="142"/>
      <c r="AL205" s="142"/>
      <c r="AM205" s="142"/>
      <c r="AQ205" s="142"/>
      <c r="AT205" s="142"/>
      <c r="BS205" s="142"/>
      <c r="CR205" s="209"/>
    </row>
    <row r="206" spans="1:96" s="2" customFormat="1" ht="13.2">
      <c r="A206" s="82"/>
      <c r="B206" s="14"/>
      <c r="C206" s="3"/>
      <c r="F206" s="142"/>
      <c r="S206" s="142"/>
      <c r="X206" s="142"/>
      <c r="Y206" s="157"/>
      <c r="AA206" s="157"/>
      <c r="AD206" s="142"/>
      <c r="AE206" s="142"/>
      <c r="AF206" s="142"/>
      <c r="AL206" s="142"/>
      <c r="AM206" s="142"/>
      <c r="AQ206" s="142"/>
      <c r="AT206" s="142"/>
      <c r="BS206" s="142"/>
      <c r="CR206" s="209"/>
    </row>
    <row r="207" spans="1:96" s="2" customFormat="1" ht="13.2">
      <c r="A207" s="82"/>
      <c r="B207" s="14"/>
      <c r="C207" s="3"/>
      <c r="F207" s="142"/>
      <c r="S207" s="142"/>
      <c r="X207" s="142"/>
      <c r="Y207" s="157"/>
      <c r="AA207" s="157"/>
      <c r="AD207" s="142"/>
      <c r="AE207" s="142"/>
      <c r="AF207" s="142"/>
      <c r="AL207" s="142"/>
      <c r="AM207" s="142"/>
      <c r="AQ207" s="142"/>
      <c r="AT207" s="142"/>
      <c r="BS207" s="142"/>
      <c r="CR207" s="209"/>
    </row>
    <row r="208" spans="1:96" s="2" customFormat="1" ht="13.2">
      <c r="A208" s="82"/>
      <c r="B208" s="14"/>
      <c r="C208" s="3"/>
      <c r="F208" s="142"/>
      <c r="S208" s="142"/>
      <c r="X208" s="142"/>
      <c r="Y208" s="157"/>
      <c r="AA208" s="157"/>
      <c r="AD208" s="142"/>
      <c r="AE208" s="142"/>
      <c r="AF208" s="142"/>
      <c r="AL208" s="142"/>
      <c r="AM208" s="142"/>
      <c r="AQ208" s="142"/>
      <c r="AT208" s="142"/>
      <c r="BS208" s="142"/>
      <c r="CR208" s="209"/>
    </row>
    <row r="209" spans="1:96" s="2" customFormat="1" ht="13.2">
      <c r="A209" s="82"/>
      <c r="B209" s="14"/>
      <c r="C209" s="3"/>
      <c r="F209" s="142"/>
      <c r="S209" s="142"/>
      <c r="X209" s="142"/>
      <c r="Y209" s="157"/>
      <c r="AA209" s="157"/>
      <c r="AD209" s="142"/>
      <c r="AE209" s="142"/>
      <c r="AF209" s="142"/>
      <c r="AL209" s="142"/>
      <c r="AM209" s="142"/>
      <c r="AQ209" s="142"/>
      <c r="AT209" s="142"/>
      <c r="BS209" s="142"/>
      <c r="CR209" s="209"/>
    </row>
    <row r="210" spans="1:96" s="2" customFormat="1" ht="13.2">
      <c r="A210" s="82"/>
      <c r="B210" s="14"/>
      <c r="C210" s="3"/>
      <c r="F210" s="142"/>
      <c r="S210" s="142"/>
      <c r="X210" s="142"/>
      <c r="Y210" s="157"/>
      <c r="AA210" s="157"/>
      <c r="AD210" s="142"/>
      <c r="AE210" s="142"/>
      <c r="AF210" s="142"/>
      <c r="AL210" s="142"/>
      <c r="AM210" s="142"/>
      <c r="AQ210" s="142"/>
      <c r="AT210" s="142"/>
      <c r="BS210" s="142"/>
      <c r="CR210" s="209"/>
    </row>
    <row r="211" spans="1:96" s="2" customFormat="1" ht="13.2">
      <c r="A211" s="82"/>
      <c r="B211" s="14"/>
      <c r="C211" s="3"/>
      <c r="F211" s="142"/>
      <c r="S211" s="142"/>
      <c r="X211" s="142"/>
      <c r="Y211" s="157"/>
      <c r="AA211" s="157"/>
      <c r="AD211" s="142"/>
      <c r="AE211" s="142"/>
      <c r="AF211" s="142"/>
      <c r="AL211" s="142"/>
      <c r="AM211" s="142"/>
      <c r="AQ211" s="142"/>
      <c r="AT211" s="142"/>
      <c r="BS211" s="142"/>
      <c r="CR211" s="209"/>
    </row>
    <row r="212" spans="1:96" s="2" customFormat="1" ht="13.2">
      <c r="A212" s="82"/>
      <c r="B212" s="14"/>
      <c r="C212" s="3"/>
      <c r="F212" s="142"/>
      <c r="S212" s="142"/>
      <c r="X212" s="142"/>
      <c r="Y212" s="157"/>
      <c r="AA212" s="157"/>
      <c r="AD212" s="142"/>
      <c r="AE212" s="142"/>
      <c r="AF212" s="142"/>
      <c r="AL212" s="142"/>
      <c r="AM212" s="142"/>
      <c r="AQ212" s="142"/>
      <c r="AT212" s="142"/>
      <c r="BS212" s="142"/>
      <c r="CR212" s="209"/>
    </row>
    <row r="213" spans="1:96" s="2" customFormat="1" ht="13.2">
      <c r="A213" s="82"/>
      <c r="B213" s="14"/>
      <c r="C213" s="3"/>
      <c r="F213" s="142"/>
      <c r="S213" s="142"/>
      <c r="X213" s="142"/>
      <c r="Y213" s="157"/>
      <c r="AA213" s="157"/>
      <c r="AD213" s="142"/>
      <c r="AE213" s="142"/>
      <c r="AF213" s="142"/>
      <c r="AL213" s="142"/>
      <c r="AM213" s="142"/>
      <c r="AQ213" s="142"/>
      <c r="AT213" s="142"/>
      <c r="BS213" s="142"/>
      <c r="CR213" s="209"/>
    </row>
    <row r="214" spans="1:96" s="2" customFormat="1" ht="13.2">
      <c r="A214" s="82"/>
      <c r="B214" s="14"/>
      <c r="C214" s="1"/>
      <c r="F214" s="142"/>
      <c r="S214" s="142"/>
      <c r="X214" s="142"/>
      <c r="Y214" s="157"/>
      <c r="AA214" s="157"/>
      <c r="AD214" s="142"/>
      <c r="AE214" s="142"/>
      <c r="AF214" s="142"/>
      <c r="AL214" s="142"/>
      <c r="AM214" s="142"/>
      <c r="AQ214" s="142"/>
      <c r="AT214" s="142"/>
      <c r="BS214" s="142"/>
      <c r="CR214" s="209"/>
    </row>
    <row r="215" spans="1:96" ht="13.2">
      <c r="Y215" s="157"/>
      <c r="AA215" s="157"/>
      <c r="CR215" s="209"/>
    </row>
    <row r="216" spans="1:96" ht="13.2">
      <c r="Y216" s="157"/>
      <c r="AA216" s="157"/>
      <c r="CR216" s="209"/>
    </row>
    <row r="217" spans="1:96" ht="13.2">
      <c r="Y217" s="157"/>
      <c r="AA217" s="157"/>
      <c r="CR217" s="209"/>
    </row>
    <row r="218" spans="1:96" ht="13.2">
      <c r="Y218" s="157"/>
      <c r="AA218" s="157"/>
      <c r="CR218" s="209"/>
    </row>
    <row r="219" spans="1:96" ht="13.2">
      <c r="Y219" s="157"/>
      <c r="AA219" s="157"/>
      <c r="CR219" s="209"/>
    </row>
    <row r="220" spans="1:96" ht="13.2">
      <c r="Y220" s="157"/>
      <c r="AA220" s="157"/>
      <c r="CR220" s="209"/>
    </row>
    <row r="221" spans="1:96" ht="13.2">
      <c r="Y221" s="157"/>
      <c r="AA221" s="157"/>
      <c r="CR221" s="209"/>
    </row>
    <row r="222" spans="1:96" ht="12.75" customHeight="1">
      <c r="Y222" s="157"/>
      <c r="AA222" s="157"/>
      <c r="CR222" s="209"/>
    </row>
    <row r="223" spans="1:96" ht="12.75" customHeight="1">
      <c r="Y223" s="157"/>
      <c r="AA223" s="157"/>
      <c r="CR223" s="209"/>
    </row>
    <row r="224" spans="1:96" ht="12.75" customHeight="1">
      <c r="Y224" s="157"/>
      <c r="AA224" s="157"/>
      <c r="CR224" s="209"/>
    </row>
    <row r="225" spans="25:96" ht="12.75" customHeight="1">
      <c r="Y225" s="157"/>
      <c r="AA225" s="157"/>
      <c r="CR225" s="209"/>
    </row>
    <row r="226" spans="25:96" ht="12.75" customHeight="1">
      <c r="Y226" s="157"/>
      <c r="AA226" s="157"/>
      <c r="CR226" s="209"/>
    </row>
    <row r="227" spans="25:96" ht="12.75" customHeight="1">
      <c r="Y227" s="157"/>
      <c r="AA227" s="157"/>
      <c r="CR227" s="209"/>
    </row>
    <row r="228" spans="25:96" ht="12.75" customHeight="1">
      <c r="Y228" s="157"/>
      <c r="AA228" s="157"/>
      <c r="CR228" s="209"/>
    </row>
    <row r="229" spans="25:96" ht="12.75" customHeight="1">
      <c r="Y229" s="157"/>
      <c r="AA229" s="157"/>
      <c r="CR229" s="209"/>
    </row>
    <row r="230" spans="25:96" ht="12.75" customHeight="1">
      <c r="Y230" s="157"/>
      <c r="AA230" s="157"/>
      <c r="CR230" s="209"/>
    </row>
    <row r="231" spans="25:96" ht="12.75" customHeight="1">
      <c r="Y231" s="157"/>
      <c r="AA231" s="157"/>
      <c r="CR231" s="209"/>
    </row>
    <row r="232" spans="25:96" ht="12.75" customHeight="1">
      <c r="Y232" s="157"/>
      <c r="AA232" s="157"/>
      <c r="CR232" s="209"/>
    </row>
    <row r="233" spans="25:96" ht="12.75" customHeight="1">
      <c r="Y233" s="157"/>
      <c r="AA233" s="157"/>
      <c r="CR233" s="209"/>
    </row>
    <row r="234" spans="25:96" ht="12.75" customHeight="1">
      <c r="Y234" s="157"/>
      <c r="AA234" s="157"/>
      <c r="CR234" s="209"/>
    </row>
    <row r="235" spans="25:96" ht="12.75" customHeight="1">
      <c r="Y235" s="157"/>
      <c r="AA235" s="157"/>
      <c r="CR235" s="209"/>
    </row>
    <row r="236" spans="25:96" ht="12.75" customHeight="1">
      <c r="Y236" s="157"/>
      <c r="AA236" s="157"/>
      <c r="CR236" s="209"/>
    </row>
    <row r="237" spans="25:96" ht="12.75" customHeight="1">
      <c r="Y237" s="157"/>
      <c r="AA237" s="157"/>
      <c r="CR237" s="209"/>
    </row>
    <row r="238" spans="25:96" ht="12.75" customHeight="1">
      <c r="Y238" s="157"/>
      <c r="AA238" s="157"/>
      <c r="CR238" s="209"/>
    </row>
    <row r="239" spans="25:96" ht="12.75" customHeight="1">
      <c r="Y239" s="157"/>
      <c r="AA239" s="157"/>
      <c r="CR239" s="209"/>
    </row>
    <row r="240" spans="25:96" ht="12.75" customHeight="1">
      <c r="Y240" s="157"/>
      <c r="AA240" s="157"/>
      <c r="CR240" s="209"/>
    </row>
    <row r="241" spans="25:96" ht="12.75" customHeight="1">
      <c r="Y241" s="157"/>
      <c r="AA241" s="157"/>
      <c r="CR241" s="209"/>
    </row>
    <row r="242" spans="25:96" ht="12.75" customHeight="1">
      <c r="Y242" s="157"/>
      <c r="AA242" s="157"/>
      <c r="CR242" s="209"/>
    </row>
    <row r="243" spans="25:96" ht="12.75" customHeight="1">
      <c r="Y243" s="157"/>
      <c r="AA243" s="157"/>
      <c r="CR243" s="209"/>
    </row>
    <row r="244" spans="25:96" ht="12.75" customHeight="1">
      <c r="Y244" s="157"/>
      <c r="AA244" s="157"/>
      <c r="CR244" s="209"/>
    </row>
    <row r="245" spans="25:96" ht="12.75" customHeight="1">
      <c r="Y245" s="157"/>
      <c r="AA245" s="157"/>
      <c r="CR245" s="209"/>
    </row>
    <row r="246" spans="25:96" ht="12.75" customHeight="1">
      <c r="Y246" s="157"/>
      <c r="AA246" s="157"/>
      <c r="CR246" s="209"/>
    </row>
    <row r="247" spans="25:96" ht="12.75" customHeight="1">
      <c r="Y247" s="157"/>
      <c r="AA247" s="157"/>
      <c r="CR247" s="209"/>
    </row>
    <row r="248" spans="25:96" ht="12.75" customHeight="1">
      <c r="Y248" s="157"/>
      <c r="AA248" s="157"/>
      <c r="CR248" s="209"/>
    </row>
    <row r="249" spans="25:96" ht="12.75" customHeight="1">
      <c r="Y249" s="157"/>
      <c r="AA249" s="157"/>
      <c r="CR249" s="209"/>
    </row>
    <row r="250" spans="25:96" ht="12.75" customHeight="1">
      <c r="Y250" s="157"/>
      <c r="AA250" s="157"/>
      <c r="CR250" s="209"/>
    </row>
    <row r="251" spans="25:96" ht="12.75" customHeight="1">
      <c r="Y251" s="157"/>
      <c r="AA251" s="157"/>
      <c r="CR251" s="209"/>
    </row>
    <row r="252" spans="25:96" ht="12.75" customHeight="1">
      <c r="Y252" s="157"/>
      <c r="AA252" s="157"/>
      <c r="CR252" s="209"/>
    </row>
    <row r="253" spans="25:96" ht="12.75" customHeight="1">
      <c r="Y253" s="157"/>
      <c r="AA253" s="157"/>
      <c r="CR253" s="209"/>
    </row>
    <row r="254" spans="25:96" ht="12.75" customHeight="1">
      <c r="Y254" s="157"/>
      <c r="AA254" s="157"/>
      <c r="CR254" s="209"/>
    </row>
    <row r="255" spans="25:96" ht="12.75" customHeight="1">
      <c r="Y255" s="157"/>
      <c r="AA255" s="157"/>
      <c r="CR255" s="209"/>
    </row>
    <row r="256" spans="25:96" ht="12.75" customHeight="1">
      <c r="Y256" s="157"/>
      <c r="AA256" s="157"/>
      <c r="CR256" s="209"/>
    </row>
    <row r="257" spans="25:96" ht="12.75" customHeight="1">
      <c r="Y257" s="157"/>
      <c r="AA257" s="157"/>
      <c r="CR257" s="209"/>
    </row>
    <row r="258" spans="25:96" ht="12.75" customHeight="1">
      <c r="Y258" s="157"/>
      <c r="AA258" s="157"/>
      <c r="CR258" s="209"/>
    </row>
    <row r="259" spans="25:96" ht="12.75" customHeight="1">
      <c r="Y259" s="157"/>
      <c r="AA259" s="157"/>
      <c r="CR259" s="209"/>
    </row>
    <row r="260" spans="25:96" ht="12.75" customHeight="1">
      <c r="Y260" s="157"/>
      <c r="AA260" s="157"/>
      <c r="CR260" s="209"/>
    </row>
    <row r="261" spans="25:96" ht="12.75" customHeight="1">
      <c r="Y261" s="157"/>
      <c r="AA261" s="157"/>
      <c r="CR261" s="209"/>
    </row>
    <row r="262" spans="25:96" ht="12.75" customHeight="1">
      <c r="Y262" s="157"/>
      <c r="AA262" s="157"/>
      <c r="CR262" s="209"/>
    </row>
    <row r="263" spans="25:96" ht="12.75" customHeight="1">
      <c r="Y263" s="157"/>
      <c r="AA263" s="157"/>
      <c r="CR263" s="209"/>
    </row>
    <row r="264" spans="25:96" ht="12.75" customHeight="1">
      <c r="Y264" s="157"/>
      <c r="AA264" s="157"/>
      <c r="CR264" s="209"/>
    </row>
    <row r="265" spans="25:96" ht="12.75" customHeight="1">
      <c r="Y265" s="157"/>
      <c r="AA265" s="157"/>
      <c r="CR265" s="209"/>
    </row>
    <row r="266" spans="25:96" ht="12.75" customHeight="1">
      <c r="Y266" s="157"/>
      <c r="AA266" s="157"/>
      <c r="CR266" s="209"/>
    </row>
    <row r="267" spans="25:96" ht="12.75" customHeight="1">
      <c r="Y267" s="157"/>
      <c r="AA267" s="157"/>
      <c r="CR267" s="209"/>
    </row>
    <row r="268" spans="25:96" ht="12.75" customHeight="1">
      <c r="Y268" s="157"/>
      <c r="AA268" s="157"/>
      <c r="CR268" s="209"/>
    </row>
    <row r="269" spans="25:96" ht="12.75" customHeight="1">
      <c r="Y269" s="157"/>
      <c r="AA269" s="157"/>
      <c r="CR269" s="209"/>
    </row>
    <row r="270" spans="25:96" ht="12.75" customHeight="1">
      <c r="Y270" s="157"/>
      <c r="AA270" s="157"/>
      <c r="CR270" s="209"/>
    </row>
    <row r="271" spans="25:96" ht="12.75" customHeight="1">
      <c r="Y271" s="157"/>
      <c r="AA271" s="157"/>
      <c r="CR271" s="209"/>
    </row>
    <row r="272" spans="25:96" ht="12.75" customHeight="1">
      <c r="Y272" s="157"/>
      <c r="AA272" s="157"/>
      <c r="CR272" s="209"/>
    </row>
    <row r="273" spans="25:96" ht="12.75" customHeight="1">
      <c r="Y273" s="157"/>
      <c r="AA273" s="157"/>
      <c r="CR273" s="209"/>
    </row>
    <row r="274" spans="25:96" ht="12.75" customHeight="1">
      <c r="Y274" s="157"/>
      <c r="AA274" s="157"/>
      <c r="CR274" s="209"/>
    </row>
    <row r="275" spans="25:96" ht="12.75" customHeight="1">
      <c r="Y275" s="157"/>
      <c r="AA275" s="157"/>
      <c r="CR275" s="209"/>
    </row>
    <row r="276" spans="25:96" ht="12.75" customHeight="1">
      <c r="Y276" s="157"/>
      <c r="AA276" s="157"/>
      <c r="CR276" s="209"/>
    </row>
    <row r="277" spans="25:96" ht="12.75" customHeight="1">
      <c r="Y277" s="157"/>
      <c r="AA277" s="157"/>
      <c r="CR277" s="209"/>
    </row>
    <row r="278" spans="25:96" ht="12.75" customHeight="1">
      <c r="Y278" s="157"/>
      <c r="AA278" s="157"/>
      <c r="CR278" s="209"/>
    </row>
    <row r="279" spans="25:96" ht="12.75" customHeight="1">
      <c r="Y279" s="157"/>
      <c r="AA279" s="157"/>
      <c r="CR279" s="209"/>
    </row>
    <row r="280" spans="25:96" ht="12.75" customHeight="1">
      <c r="Y280" s="157"/>
      <c r="AA280" s="157"/>
      <c r="CR280" s="209"/>
    </row>
    <row r="281" spans="25:96" ht="12.75" customHeight="1">
      <c r="Y281" s="157"/>
      <c r="AA281" s="157"/>
      <c r="CR281" s="209"/>
    </row>
    <row r="282" spans="25:96" ht="12.75" customHeight="1">
      <c r="Y282" s="157"/>
      <c r="AA282" s="157"/>
      <c r="CR282" s="209"/>
    </row>
    <row r="283" spans="25:96" ht="12.75" customHeight="1">
      <c r="Y283" s="157"/>
      <c r="AA283" s="157"/>
      <c r="CR283" s="209"/>
    </row>
    <row r="284" spans="25:96" ht="12.75" customHeight="1">
      <c r="Y284" s="157"/>
      <c r="AA284" s="157"/>
      <c r="CR284" s="209"/>
    </row>
    <row r="285" spans="25:96" ht="12.75" customHeight="1">
      <c r="Y285" s="157"/>
      <c r="AA285" s="157"/>
      <c r="CR285" s="209"/>
    </row>
    <row r="286" spans="25:96" ht="12.75" customHeight="1">
      <c r="Y286" s="157"/>
      <c r="AA286" s="157"/>
      <c r="CR286" s="209"/>
    </row>
    <row r="287" spans="25:96" ht="12.75" customHeight="1">
      <c r="Y287" s="157"/>
      <c r="AA287" s="157"/>
      <c r="CR287" s="209"/>
    </row>
    <row r="288" spans="25:96" ht="12.75" customHeight="1">
      <c r="Y288" s="157"/>
      <c r="AA288" s="157"/>
      <c r="CR288" s="209"/>
    </row>
    <row r="289" spans="25:96" ht="12.75" customHeight="1">
      <c r="Y289" s="157"/>
      <c r="AA289" s="157"/>
      <c r="CR289" s="209"/>
    </row>
    <row r="290" spans="25:96" ht="12.75" customHeight="1">
      <c r="Y290" s="157"/>
      <c r="AA290" s="157"/>
      <c r="CR290" s="209"/>
    </row>
    <row r="291" spans="25:96" ht="12.75" customHeight="1">
      <c r="Y291" s="157"/>
      <c r="AA291" s="157"/>
      <c r="CR291" s="209"/>
    </row>
    <row r="292" spans="25:96" ht="12.75" customHeight="1">
      <c r="Y292" s="157"/>
      <c r="AA292" s="157"/>
      <c r="CR292" s="209"/>
    </row>
    <row r="293" spans="25:96" ht="12.75" customHeight="1">
      <c r="Y293" s="157"/>
      <c r="AA293" s="157"/>
    </row>
    <row r="294" spans="25:96" ht="12.75" customHeight="1">
      <c r="Y294" s="157"/>
      <c r="AA294" s="157"/>
    </row>
    <row r="295" spans="25:96" ht="12.75" customHeight="1">
      <c r="Y295" s="157"/>
      <c r="AA295" s="157"/>
    </row>
    <row r="296" spans="25:96" ht="12.75" customHeight="1">
      <c r="Y296" s="157"/>
      <c r="AA296" s="157"/>
    </row>
    <row r="297" spans="25:96" ht="12.75" customHeight="1">
      <c r="Y297" s="157"/>
      <c r="AA297" s="157"/>
    </row>
    <row r="298" spans="25:96" ht="12.75" customHeight="1">
      <c r="Y298" s="157"/>
      <c r="AA298" s="157"/>
    </row>
    <row r="299" spans="25:96" ht="12.75" customHeight="1">
      <c r="Y299" s="157"/>
      <c r="AA299" s="157"/>
    </row>
    <row r="300" spans="25:96" ht="12.75" customHeight="1">
      <c r="Y300" s="157"/>
      <c r="AA300" s="157"/>
    </row>
    <row r="301" spans="25:96" ht="12.75" customHeight="1">
      <c r="Y301" s="157"/>
      <c r="AA301" s="157"/>
    </row>
    <row r="302" spans="25:96" ht="12.75" customHeight="1">
      <c r="Y302" s="157"/>
      <c r="AA302" s="157"/>
    </row>
    <row r="303" spans="25:96" ht="12.75" customHeight="1">
      <c r="Y303" s="157"/>
      <c r="AA303" s="157"/>
    </row>
    <row r="304" spans="25:96" ht="12.75" customHeight="1">
      <c r="Y304" s="157"/>
      <c r="AA304" s="157"/>
    </row>
    <row r="305" spans="25:27" ht="12.75" customHeight="1">
      <c r="Y305" s="157"/>
      <c r="AA305" s="157"/>
    </row>
    <row r="306" spans="25:27" ht="12.75" customHeight="1">
      <c r="Y306" s="157"/>
      <c r="AA306" s="157"/>
    </row>
    <row r="307" spans="25:27" ht="12.75" customHeight="1">
      <c r="Y307" s="157"/>
      <c r="AA307" s="157"/>
    </row>
    <row r="308" spans="25:27" ht="12.75" customHeight="1">
      <c r="Y308" s="157"/>
      <c r="AA308" s="157"/>
    </row>
    <row r="309" spans="25:27" ht="12.75" customHeight="1">
      <c r="Y309" s="157"/>
      <c r="AA309" s="157"/>
    </row>
    <row r="310" spans="25:27" ht="12.75" customHeight="1">
      <c r="Y310" s="157"/>
      <c r="AA310" s="157"/>
    </row>
    <row r="311" spans="25:27" ht="12.75" customHeight="1">
      <c r="Y311" s="157"/>
      <c r="AA311" s="157"/>
    </row>
    <row r="312" spans="25:27" ht="12.75" customHeight="1">
      <c r="Y312" s="157"/>
      <c r="AA312" s="157"/>
    </row>
    <row r="313" spans="25:27" ht="12.75" customHeight="1">
      <c r="Y313" s="157"/>
      <c r="AA313" s="157"/>
    </row>
    <row r="314" spans="25:27" ht="12.75" customHeight="1">
      <c r="Y314" s="157"/>
      <c r="AA314" s="157"/>
    </row>
    <row r="315" spans="25:27" ht="12.75" customHeight="1">
      <c r="Y315" s="157"/>
      <c r="AA315" s="157"/>
    </row>
    <row r="316" spans="25:27" ht="12.75" customHeight="1">
      <c r="Y316" s="157"/>
      <c r="AA316" s="157"/>
    </row>
    <row r="317" spans="25:27" ht="12.75" customHeight="1">
      <c r="Y317" s="157"/>
      <c r="AA317" s="157"/>
    </row>
    <row r="318" spans="25:27" ht="12.75" customHeight="1">
      <c r="Y318" s="157"/>
      <c r="AA318" s="157"/>
    </row>
    <row r="319" spans="25:27" ht="12.75" customHeight="1">
      <c r="Y319" s="157"/>
      <c r="AA319" s="157"/>
    </row>
    <row r="320" spans="25:27" ht="12.75" customHeight="1">
      <c r="Y320" s="157"/>
      <c r="AA320" s="157"/>
    </row>
    <row r="321" spans="25:27" ht="12.75" customHeight="1">
      <c r="Y321" s="157"/>
      <c r="AA321" s="157"/>
    </row>
    <row r="322" spans="25:27" ht="12.75" customHeight="1">
      <c r="Y322" s="157"/>
      <c r="AA322" s="157"/>
    </row>
    <row r="323" spans="25:27" ht="12.75" customHeight="1">
      <c r="Y323" s="157"/>
      <c r="AA323" s="157"/>
    </row>
    <row r="324" spans="25:27" ht="12.75" customHeight="1">
      <c r="Y324" s="157"/>
      <c r="AA324" s="157"/>
    </row>
    <row r="325" spans="25:27" ht="12.75" customHeight="1">
      <c r="Y325" s="157"/>
      <c r="AA325" s="157"/>
    </row>
    <row r="326" spans="25:27" ht="12.75" customHeight="1">
      <c r="Y326" s="157"/>
      <c r="AA326" s="157"/>
    </row>
    <row r="327" spans="25:27" ht="12.75" customHeight="1">
      <c r="Y327" s="157"/>
      <c r="AA327" s="157"/>
    </row>
    <row r="328" spans="25:27" ht="12.75" customHeight="1">
      <c r="Y328" s="157"/>
      <c r="AA328" s="157"/>
    </row>
    <row r="329" spans="25:27" ht="12.75" customHeight="1">
      <c r="Y329" s="157"/>
      <c r="AA329" s="157"/>
    </row>
    <row r="330" spans="25:27" ht="12.75" customHeight="1">
      <c r="Y330" s="157"/>
      <c r="AA330" s="157"/>
    </row>
    <row r="331" spans="25:27" ht="12.75" customHeight="1">
      <c r="Y331" s="157"/>
      <c r="AA331" s="157"/>
    </row>
    <row r="332" spans="25:27" ht="12.75" customHeight="1">
      <c r="Y332" s="157"/>
      <c r="AA332" s="157"/>
    </row>
    <row r="333" spans="25:27" ht="12.75" customHeight="1">
      <c r="Y333" s="157"/>
      <c r="AA333" s="157"/>
    </row>
    <row r="334" spans="25:27" ht="12.75" customHeight="1">
      <c r="Y334" s="157"/>
      <c r="AA334" s="157"/>
    </row>
    <row r="335" spans="25:27" ht="12.75" customHeight="1">
      <c r="Y335" s="157"/>
      <c r="AA335" s="157"/>
    </row>
    <row r="336" spans="25:27" ht="12.75" customHeight="1">
      <c r="Y336" s="157"/>
      <c r="AA336" s="157"/>
    </row>
    <row r="337" spans="25:27" ht="12.75" customHeight="1">
      <c r="Y337" s="157"/>
      <c r="AA337" s="157"/>
    </row>
    <row r="338" spans="25:27" ht="12.75" customHeight="1">
      <c r="Y338" s="157"/>
      <c r="AA338" s="157"/>
    </row>
    <row r="339" spans="25:27" ht="12.75" customHeight="1">
      <c r="Y339" s="157"/>
      <c r="AA339" s="157"/>
    </row>
    <row r="340" spans="25:27" ht="12.75" customHeight="1">
      <c r="Y340" s="157"/>
      <c r="AA340" s="157"/>
    </row>
    <row r="341" spans="25:27" ht="12.75" customHeight="1">
      <c r="Y341" s="157"/>
      <c r="AA341" s="157"/>
    </row>
    <row r="342" spans="25:27" ht="12.75" customHeight="1">
      <c r="Y342" s="157"/>
      <c r="AA342" s="157"/>
    </row>
    <row r="343" spans="25:27" ht="12.75" customHeight="1">
      <c r="Y343" s="157"/>
      <c r="AA343" s="157"/>
    </row>
    <row r="344" spans="25:27" ht="12.75" customHeight="1">
      <c r="Y344" s="157"/>
      <c r="AA344" s="157"/>
    </row>
    <row r="345" spans="25:27" ht="12.75" customHeight="1">
      <c r="Y345" s="157"/>
      <c r="AA345" s="157"/>
    </row>
    <row r="346" spans="25:27" ht="12.75" customHeight="1">
      <c r="Y346" s="157"/>
      <c r="AA346" s="157"/>
    </row>
    <row r="347" spans="25:27" ht="12.75" customHeight="1">
      <c r="Y347" s="157"/>
      <c r="AA347" s="157"/>
    </row>
    <row r="348" spans="25:27" ht="12.75" customHeight="1">
      <c r="Y348" s="157"/>
      <c r="AA348" s="157"/>
    </row>
    <row r="349" spans="25:27" ht="12.75" customHeight="1">
      <c r="Y349" s="157"/>
      <c r="AA349" s="157"/>
    </row>
    <row r="350" spans="25:27" ht="12.75" customHeight="1">
      <c r="Y350" s="157"/>
      <c r="AA350" s="157"/>
    </row>
    <row r="351" spans="25:27" ht="12.75" customHeight="1">
      <c r="Y351" s="157"/>
      <c r="AA351" s="157"/>
    </row>
    <row r="352" spans="25:27" ht="12.75" customHeight="1">
      <c r="Y352" s="157"/>
      <c r="AA352" s="157"/>
    </row>
    <row r="353" spans="25:27" ht="12.75" customHeight="1">
      <c r="Y353" s="157"/>
      <c r="AA353" s="157"/>
    </row>
    <row r="354" spans="25:27" ht="12.75" customHeight="1">
      <c r="Y354" s="157"/>
      <c r="AA354" s="157"/>
    </row>
    <row r="355" spans="25:27" ht="12.75" customHeight="1">
      <c r="Y355" s="157"/>
      <c r="AA355" s="157"/>
    </row>
    <row r="356" spans="25:27" ht="12.75" customHeight="1">
      <c r="Y356" s="157"/>
      <c r="AA356" s="157"/>
    </row>
    <row r="357" spans="25:27" ht="12.75" customHeight="1">
      <c r="Y357" s="157"/>
      <c r="AA357" s="157"/>
    </row>
    <row r="358" spans="25:27" ht="12.75" customHeight="1">
      <c r="Y358" s="157"/>
      <c r="AA358" s="157"/>
    </row>
    <row r="359" spans="25:27" ht="12.75" customHeight="1">
      <c r="Y359" s="157"/>
      <c r="AA359" s="157"/>
    </row>
    <row r="360" spans="25:27" ht="12.75" customHeight="1">
      <c r="Y360" s="157"/>
      <c r="AA360" s="157"/>
    </row>
    <row r="361" spans="25:27" ht="12.75" customHeight="1">
      <c r="Y361" s="157"/>
      <c r="AA361" s="157"/>
    </row>
    <row r="362" spans="25:27" ht="12.75" customHeight="1">
      <c r="Y362" s="157"/>
      <c r="AA362" s="157"/>
    </row>
    <row r="363" spans="25:27" ht="12.75" customHeight="1">
      <c r="Y363" s="157"/>
      <c r="AA363" s="157"/>
    </row>
    <row r="364" spans="25:27" ht="12.75" customHeight="1">
      <c r="Y364" s="157"/>
      <c r="AA364" s="157"/>
    </row>
    <row r="365" spans="25:27" ht="12.75" customHeight="1">
      <c r="Y365" s="157"/>
      <c r="AA365" s="157"/>
    </row>
    <row r="366" spans="25:27" ht="12.75" customHeight="1">
      <c r="Y366" s="157"/>
      <c r="AA366" s="157"/>
    </row>
    <row r="367" spans="25:27" ht="12.75" customHeight="1">
      <c r="Y367" s="157"/>
      <c r="AA367" s="157"/>
    </row>
    <row r="368" spans="25:27" ht="12.75" customHeight="1">
      <c r="Y368" s="157"/>
      <c r="AA368" s="157"/>
    </row>
  </sheetData>
  <mergeCells count="2">
    <mergeCell ref="A34:B34"/>
    <mergeCell ref="A35:C36"/>
  </mergeCells>
  <phoneticPr fontId="48" type="noConversion"/>
  <printOptions horizontalCentered="1" verticalCentered="1"/>
  <pageMargins left="0.75" right="0.75" top="1" bottom="1" header="0" footer="0"/>
  <pageSetup scale="62" orientation="portrait" horizontalDpi="4294967295" verticalDpi="4294967295" r:id="rId1"/>
  <headerFooter alignWithMargins="0"/>
  <legacy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Hoja13">
    <tabColor theme="8" tint="0.39997558519241921"/>
  </sheetPr>
  <dimension ref="A1:IV270"/>
  <sheetViews>
    <sheetView zoomScaleNormal="100" workbookViewId="0">
      <pane xSplit="3" ySplit="6" topLeftCell="W42" activePane="bottomRight" state="frozen"/>
      <selection pane="topRight" activeCell="D1" sqref="D1"/>
      <selection pane="bottomLeft" activeCell="A7" sqref="A7"/>
      <selection pane="bottomRight" activeCell="C28" sqref="C28"/>
    </sheetView>
  </sheetViews>
  <sheetFormatPr baseColWidth="10" defaultColWidth="11.5546875" defaultRowHeight="13.2"/>
  <cols>
    <col min="1" max="1" width="14.5546875" style="82" customWidth="1"/>
    <col min="2" max="2" width="12.88671875" style="14" customWidth="1"/>
    <col min="3" max="3" width="40.33203125" style="1" customWidth="1"/>
    <col min="4" max="4" width="15.88671875" style="209" bestFit="1" customWidth="1"/>
    <col min="5" max="5" width="16.5546875" style="209" customWidth="1"/>
    <col min="6" max="6" width="13.6640625" style="300" customWidth="1"/>
    <col min="7" max="7" width="13.6640625" style="209" customWidth="1"/>
    <col min="8" max="8" width="13" style="209" bestFit="1" customWidth="1"/>
    <col min="9" max="9" width="16.44140625" style="209" customWidth="1"/>
    <col min="10" max="10" width="11.44140625" style="300" customWidth="1"/>
    <col min="11" max="11" width="13.44140625" style="300" bestFit="1" customWidth="1"/>
    <col min="12" max="12" width="12.6640625" style="209" customWidth="1"/>
    <col min="13" max="13" width="13.33203125" style="209" customWidth="1"/>
    <col min="14" max="14" width="13.33203125" style="209" bestFit="1" customWidth="1"/>
    <col min="15" max="16" width="13" style="209" bestFit="1" customWidth="1"/>
    <col min="17" max="17" width="12.88671875" style="209" bestFit="1" customWidth="1"/>
    <col min="18" max="18" width="12.88671875" style="209" customWidth="1"/>
    <col min="19" max="19" width="13" style="209" customWidth="1"/>
    <col min="20" max="20" width="14.44140625" style="209" customWidth="1"/>
    <col min="21" max="21" width="13" style="209" bestFit="1" customWidth="1"/>
    <col min="22" max="22" width="11.6640625" style="209" customWidth="1"/>
    <col min="23" max="23" width="13.6640625" style="209" customWidth="1"/>
    <col min="24" max="24" width="15.109375" style="209" customWidth="1"/>
    <col min="25" max="25" width="15.109375" style="300" bestFit="1" customWidth="1"/>
    <col min="26" max="26" width="11.6640625" style="209" bestFit="1" customWidth="1"/>
    <col min="27" max="27" width="14.109375" style="300" customWidth="1"/>
    <col min="28" max="28" width="11.5546875" style="209"/>
    <col min="29" max="29" width="13.88671875" style="209" customWidth="1"/>
    <col min="30" max="30" width="13.33203125" style="209" bestFit="1" customWidth="1"/>
    <col min="31" max="31" width="13.109375" style="209" customWidth="1"/>
    <col min="32" max="32" width="12.33203125" style="209" bestFit="1" customWidth="1"/>
    <col min="33" max="35" width="11.6640625" style="209" customWidth="1"/>
    <col min="36" max="36" width="14" style="209" customWidth="1"/>
    <col min="37" max="37" width="11.6640625" style="209" customWidth="1"/>
    <col min="38" max="38" width="13.33203125" style="209" bestFit="1" customWidth="1"/>
    <col min="39" max="39" width="14.6640625" style="300" customWidth="1"/>
    <col min="40" max="40" width="12.88671875" style="209" bestFit="1" customWidth="1"/>
    <col min="41" max="41" width="13.33203125" style="300" bestFit="1" customWidth="1"/>
    <col min="42" max="42" width="12.33203125" style="209" bestFit="1" customWidth="1"/>
    <col min="43" max="43" width="11.6640625" style="209" bestFit="1" customWidth="1"/>
    <col min="44" max="44" width="14.6640625" style="209" customWidth="1"/>
    <col min="45" max="45" width="12.33203125" style="209" bestFit="1" customWidth="1"/>
    <col min="46" max="46" width="13.33203125" style="209" bestFit="1" customWidth="1"/>
    <col min="47" max="47" width="14.33203125" style="209" bestFit="1" customWidth="1"/>
    <col min="48" max="48" width="12.6640625" style="209" customWidth="1"/>
    <col min="49" max="49" width="11.5546875" style="209" bestFit="1" customWidth="1"/>
    <col min="50" max="50" width="12.33203125" style="209" customWidth="1"/>
    <col min="51" max="51" width="11.5546875" style="209" bestFit="1" customWidth="1"/>
    <col min="52" max="52" width="11.5546875" style="209"/>
    <col min="53" max="53" width="13" style="300" bestFit="1" customWidth="1"/>
    <col min="54" max="54" width="11.6640625" style="209" customWidth="1"/>
    <col min="55" max="56" width="11.6640625" style="209" bestFit="1" customWidth="1"/>
    <col min="57" max="57" width="11.5546875" style="209"/>
    <col min="58" max="58" width="11.5546875" style="209" bestFit="1" customWidth="1"/>
    <col min="59" max="59" width="13.33203125" style="209" bestFit="1" customWidth="1"/>
    <col min="60" max="60" width="12.6640625" style="209" bestFit="1" customWidth="1"/>
    <col min="61" max="61" width="11.6640625" style="209" bestFit="1" customWidth="1"/>
    <col min="62" max="62" width="11.5546875" style="209"/>
    <col min="63" max="63" width="12.6640625" style="209" customWidth="1"/>
    <col min="64" max="64" width="11.6640625" style="209" bestFit="1" customWidth="1"/>
    <col min="65" max="65" width="13.5546875" style="209" customWidth="1"/>
    <col min="66" max="68" width="11.5546875" style="209"/>
    <col min="69" max="69" width="11.6640625" style="209" bestFit="1" customWidth="1"/>
    <col min="70" max="70" width="11.5546875" style="209"/>
    <col min="71" max="71" width="12.33203125" style="209" bestFit="1" customWidth="1"/>
    <col min="72" max="72" width="13.33203125" style="209" bestFit="1" customWidth="1"/>
    <col min="73" max="73" width="14.33203125" style="209" customWidth="1"/>
    <col min="74" max="74" width="11.6640625" style="209" bestFit="1" customWidth="1"/>
    <col min="75" max="75" width="12.33203125" style="209" customWidth="1"/>
    <col min="76" max="76" width="15.44140625" style="209" customWidth="1"/>
    <col min="77" max="78" width="11.6640625" style="209" customWidth="1"/>
    <col min="79" max="79" width="15.44140625" style="209" customWidth="1"/>
    <col min="80" max="80" width="14.33203125" style="209" bestFit="1" customWidth="1"/>
    <col min="81" max="81" width="13.33203125" style="209" bestFit="1" customWidth="1"/>
    <col min="82" max="82" width="11.6640625" style="209" bestFit="1" customWidth="1"/>
    <col min="83" max="83" width="13.5546875" style="209" customWidth="1"/>
    <col min="84" max="84" width="13.33203125" style="209" customWidth="1"/>
    <col min="85" max="86" width="14.88671875" style="209" customWidth="1"/>
    <col min="87" max="91" width="13.5546875" style="209" customWidth="1"/>
    <col min="92" max="92" width="12.88671875" style="209" bestFit="1" customWidth="1"/>
    <col min="93" max="95" width="14.33203125" style="209" customWidth="1"/>
    <col min="96" max="96" width="11.44140625" style="209" customWidth="1"/>
    <col min="97" max="97" width="13.44140625" style="209" customWidth="1"/>
    <col min="98" max="98" width="11.44140625" style="209" customWidth="1"/>
    <col min="99" max="100" width="11.6640625" style="209" bestFit="1" customWidth="1"/>
    <col min="101" max="103" width="18.109375" style="209" customWidth="1"/>
    <col min="104" max="110" width="11.5546875" style="209"/>
  </cols>
  <sheetData>
    <row r="1" spans="1:136">
      <c r="A1" s="115" t="s">
        <v>0</v>
      </c>
    </row>
    <row r="2" spans="1:136">
      <c r="A2" s="115" t="s">
        <v>1</v>
      </c>
      <c r="Y2" s="300">
        <f>145000000/4</f>
        <v>36250000</v>
      </c>
    </row>
    <row r="3" spans="1:136">
      <c r="A3" s="115" t="s">
        <v>1081</v>
      </c>
      <c r="U3" s="209">
        <v>1995680.44</v>
      </c>
      <c r="Y3" s="300">
        <f>+Y2*3</f>
        <v>108750000</v>
      </c>
      <c r="AT3" s="209">
        <f>550*0.6</f>
        <v>330</v>
      </c>
    </row>
    <row r="4" spans="1:136">
      <c r="A4" s="115" t="str">
        <f>+'CK GASTOS INM MES 1'!A4</f>
        <v>INFORME DE EJECUCION PRESUPUESTARIO 2024, EGRESOS</v>
      </c>
      <c r="U4" s="300"/>
      <c r="AL4" s="300"/>
      <c r="BQ4" s="209">
        <f>+BQ8-BR4</f>
        <v>36286.990000000005</v>
      </c>
      <c r="BR4" s="209">
        <v>18263.02</v>
      </c>
    </row>
    <row r="5" spans="1:136">
      <c r="F5" s="342"/>
      <c r="J5" s="342"/>
      <c r="K5" s="342"/>
      <c r="Y5" s="342"/>
      <c r="AA5" s="342"/>
      <c r="AM5" s="342"/>
      <c r="AO5" s="342"/>
      <c r="BA5" s="342"/>
      <c r="CL5" s="209">
        <v>200</v>
      </c>
      <c r="CM5" s="209">
        <v>202</v>
      </c>
    </row>
    <row r="6" spans="1:136" s="114" customFormat="1">
      <c r="A6" s="116" t="s">
        <v>4</v>
      </c>
      <c r="B6" s="113" t="s">
        <v>5</v>
      </c>
      <c r="C6" s="337" t="s">
        <v>6</v>
      </c>
      <c r="D6" s="339" t="s">
        <v>7</v>
      </c>
      <c r="E6" s="339" t="s">
        <v>8</v>
      </c>
      <c r="F6" s="344" t="s">
        <v>9</v>
      </c>
      <c r="G6" s="339" t="s">
        <v>10</v>
      </c>
      <c r="H6" s="339" t="s">
        <v>11</v>
      </c>
      <c r="I6" s="339" t="s">
        <v>12</v>
      </c>
      <c r="J6" s="344" t="s">
        <v>13</v>
      </c>
      <c r="K6" s="344" t="s">
        <v>14</v>
      </c>
      <c r="L6" s="339" t="s">
        <v>15</v>
      </c>
      <c r="M6" s="339" t="s">
        <v>16</v>
      </c>
      <c r="N6" s="339" t="s">
        <v>17</v>
      </c>
      <c r="O6" s="339" t="s">
        <v>18</v>
      </c>
      <c r="P6" s="339" t="s">
        <v>19</v>
      </c>
      <c r="Q6" s="339" t="s">
        <v>20</v>
      </c>
      <c r="R6" s="339" t="s">
        <v>21</v>
      </c>
      <c r="S6" s="339" t="s">
        <v>22</v>
      </c>
      <c r="T6" s="339" t="s">
        <v>23</v>
      </c>
      <c r="U6" s="339" t="s">
        <v>24</v>
      </c>
      <c r="V6" s="339" t="s">
        <v>25</v>
      </c>
      <c r="W6" s="339" t="s">
        <v>26</v>
      </c>
      <c r="X6" s="339" t="s">
        <v>27</v>
      </c>
      <c r="Y6" s="344" t="s">
        <v>28</v>
      </c>
      <c r="Z6" s="339" t="s">
        <v>29</v>
      </c>
      <c r="AA6" s="344" t="s">
        <v>30</v>
      </c>
      <c r="AB6" s="339" t="s">
        <v>31</v>
      </c>
      <c r="AC6" s="339" t="s">
        <v>32</v>
      </c>
      <c r="AD6" s="339" t="s">
        <v>33</v>
      </c>
      <c r="AE6" s="339" t="s">
        <v>34</v>
      </c>
      <c r="AF6" s="339" t="s">
        <v>35</v>
      </c>
      <c r="AG6" s="339" t="s">
        <v>36</v>
      </c>
      <c r="AH6" s="339" t="s">
        <v>37</v>
      </c>
      <c r="AI6" s="339" t="s">
        <v>38</v>
      </c>
      <c r="AJ6" s="339" t="s">
        <v>39</v>
      </c>
      <c r="AK6" s="339" t="s">
        <v>40</v>
      </c>
      <c r="AL6" s="339" t="s">
        <v>41</v>
      </c>
      <c r="AM6" s="344" t="s">
        <v>42</v>
      </c>
      <c r="AN6" s="339" t="s">
        <v>43</v>
      </c>
      <c r="AO6" s="344" t="s">
        <v>44</v>
      </c>
      <c r="AP6" s="339" t="s">
        <v>45</v>
      </c>
      <c r="AQ6" s="339" t="s">
        <v>46</v>
      </c>
      <c r="AR6" s="339" t="s">
        <v>47</v>
      </c>
      <c r="AS6" s="339" t="s">
        <v>48</v>
      </c>
      <c r="AT6" s="339" t="s">
        <v>49</v>
      </c>
      <c r="AU6" s="339" t="s">
        <v>51</v>
      </c>
      <c r="AV6" s="339" t="s">
        <v>52</v>
      </c>
      <c r="AW6" s="339" t="s">
        <v>53</v>
      </c>
      <c r="AX6" s="339" t="s">
        <v>54</v>
      </c>
      <c r="AY6" s="339" t="s">
        <v>55</v>
      </c>
      <c r="AZ6" s="339" t="s">
        <v>56</v>
      </c>
      <c r="BA6" s="344" t="s">
        <v>57</v>
      </c>
      <c r="BB6" s="339" t="s">
        <v>58</v>
      </c>
      <c r="BC6" s="339" t="s">
        <v>60</v>
      </c>
      <c r="BD6" s="339" t="s">
        <v>61</v>
      </c>
      <c r="BE6" s="339" t="s">
        <v>62</v>
      </c>
      <c r="BF6" s="339" t="s">
        <v>63</v>
      </c>
      <c r="BG6" s="339" t="s">
        <v>64</v>
      </c>
      <c r="BH6" s="339" t="s">
        <v>65</v>
      </c>
      <c r="BI6" s="339" t="s">
        <v>66</v>
      </c>
      <c r="BJ6" s="339" t="s">
        <v>67</v>
      </c>
      <c r="BK6" s="339" t="s">
        <v>68</v>
      </c>
      <c r="BL6" s="339" t="s">
        <v>69</v>
      </c>
      <c r="BM6" s="339" t="s">
        <v>70</v>
      </c>
      <c r="BN6" s="339" t="s">
        <v>71</v>
      </c>
      <c r="BO6" s="339" t="s">
        <v>72</v>
      </c>
      <c r="BP6" s="339" t="s">
        <v>73</v>
      </c>
      <c r="BQ6" s="339" t="s">
        <v>74</v>
      </c>
      <c r="BR6" s="339" t="s">
        <v>75</v>
      </c>
      <c r="BS6" s="339" t="s">
        <v>76</v>
      </c>
      <c r="BT6" s="339" t="s">
        <v>77</v>
      </c>
      <c r="BU6" s="339" t="s">
        <v>78</v>
      </c>
      <c r="BV6" s="339" t="s">
        <v>79</v>
      </c>
      <c r="BW6" s="339" t="s">
        <v>80</v>
      </c>
      <c r="BX6" s="339" t="s">
        <v>81</v>
      </c>
      <c r="BY6" s="339" t="s">
        <v>82</v>
      </c>
      <c r="BZ6" s="339" t="s">
        <v>83</v>
      </c>
      <c r="CA6" s="339" t="s">
        <v>84</v>
      </c>
      <c r="CB6" s="339" t="s">
        <v>85</v>
      </c>
      <c r="CC6" s="339" t="s">
        <v>86</v>
      </c>
      <c r="CD6" s="339" t="s">
        <v>87</v>
      </c>
      <c r="CE6" s="339" t="s">
        <v>88</v>
      </c>
      <c r="CF6" s="339" t="s">
        <v>89</v>
      </c>
      <c r="CG6" s="339" t="s">
        <v>90</v>
      </c>
      <c r="CH6" s="339" t="s">
        <v>91</v>
      </c>
      <c r="CI6" s="339" t="s">
        <v>92</v>
      </c>
      <c r="CJ6" s="339" t="s">
        <v>93</v>
      </c>
      <c r="CK6" s="339" t="s">
        <v>94</v>
      </c>
      <c r="CL6" s="339" t="s">
        <v>95</v>
      </c>
      <c r="CM6" s="339" t="s">
        <v>95</v>
      </c>
      <c r="CN6" s="339" t="s">
        <v>96</v>
      </c>
      <c r="CO6" s="339" t="s">
        <v>97</v>
      </c>
      <c r="CP6" s="339" t="s">
        <v>329</v>
      </c>
      <c r="CQ6" s="339" t="s">
        <v>228</v>
      </c>
      <c r="CR6" s="339" t="s">
        <v>100</v>
      </c>
      <c r="CS6" s="339" t="s">
        <v>101</v>
      </c>
      <c r="CU6" s="345"/>
      <c r="CV6" s="345"/>
      <c r="CW6" s="345"/>
      <c r="CX6" s="345"/>
      <c r="CY6" s="345"/>
      <c r="CZ6" s="345"/>
      <c r="DA6" s="345"/>
      <c r="DB6" s="345"/>
      <c r="DC6" s="345"/>
      <c r="DD6" s="345"/>
      <c r="DE6" s="345"/>
      <c r="DF6" s="345"/>
    </row>
    <row r="7" spans="1:136" ht="15" customHeight="1">
      <c r="B7" s="108"/>
      <c r="C7" s="227"/>
      <c r="F7" s="209"/>
      <c r="J7" s="209"/>
      <c r="K7" s="209"/>
      <c r="Y7" s="209"/>
      <c r="AA7" s="209"/>
      <c r="AM7" s="209"/>
      <c r="AO7" s="209"/>
      <c r="BA7" s="209"/>
      <c r="DF7"/>
    </row>
    <row r="8" spans="1:136" ht="16.5" customHeight="1">
      <c r="A8" s="316">
        <v>45583</v>
      </c>
      <c r="B8" s="288" t="s">
        <v>229</v>
      </c>
      <c r="C8" s="284" t="s">
        <v>1103</v>
      </c>
      <c r="F8" s="209"/>
      <c r="J8" s="209"/>
      <c r="K8" s="338"/>
      <c r="L8" s="338"/>
      <c r="M8" s="338"/>
      <c r="N8" s="338"/>
      <c r="O8" s="338"/>
      <c r="P8" s="338"/>
      <c r="Q8" s="338"/>
      <c r="R8" s="338"/>
      <c r="S8" s="338"/>
      <c r="Y8" s="338"/>
      <c r="Z8" s="300"/>
      <c r="AA8" s="209"/>
      <c r="AD8" s="338"/>
      <c r="AE8" s="338"/>
      <c r="AK8" s="338"/>
      <c r="AM8" s="338"/>
      <c r="AN8" s="338"/>
      <c r="AO8" s="209"/>
      <c r="AP8" s="300"/>
      <c r="AS8" s="338"/>
      <c r="AT8" s="338"/>
      <c r="AZ8" s="338"/>
      <c r="BA8" s="338"/>
      <c r="BF8" s="338"/>
      <c r="BJ8" s="338"/>
      <c r="BK8" s="338"/>
      <c r="BN8" s="338"/>
      <c r="BQ8" s="209">
        <v>54550.01</v>
      </c>
      <c r="BY8" s="338"/>
    </row>
    <row r="9" spans="1:136" ht="16.5" customHeight="1">
      <c r="A9" s="316">
        <v>45583</v>
      </c>
      <c r="B9" s="288" t="s">
        <v>229</v>
      </c>
      <c r="C9" s="284" t="s">
        <v>1104</v>
      </c>
      <c r="D9" s="338"/>
      <c r="F9" s="209"/>
      <c r="H9" s="338"/>
      <c r="J9" s="209"/>
      <c r="K9" s="338"/>
      <c r="L9" s="338"/>
      <c r="M9" s="338"/>
      <c r="N9" s="338"/>
      <c r="O9" s="338"/>
      <c r="P9" s="338"/>
      <c r="S9" s="338"/>
      <c r="W9" s="300"/>
      <c r="X9" s="300"/>
      <c r="Y9" s="338"/>
      <c r="Z9" s="338"/>
      <c r="AA9" s="209"/>
      <c r="AC9" s="338"/>
      <c r="AD9" s="338"/>
      <c r="AE9" s="338"/>
      <c r="AF9" s="338"/>
      <c r="AK9" s="338"/>
      <c r="AM9" s="338"/>
      <c r="AN9" s="338"/>
      <c r="AO9" s="209"/>
      <c r="AS9" s="338"/>
      <c r="AT9" s="338"/>
      <c r="AU9" s="338"/>
      <c r="AW9" s="338"/>
      <c r="BA9" s="209"/>
      <c r="BC9" s="338"/>
      <c r="BD9" s="338"/>
      <c r="BE9" s="338"/>
      <c r="BF9" s="338"/>
      <c r="BJ9" s="338"/>
      <c r="BK9" s="338"/>
      <c r="BL9" s="338"/>
      <c r="BM9" s="338"/>
      <c r="BN9" s="338"/>
      <c r="BR9" s="338"/>
      <c r="BU9" s="338">
        <v>14260</v>
      </c>
      <c r="BW9" s="338"/>
      <c r="BY9" s="338"/>
    </row>
    <row r="10" spans="1:136" ht="16.5" customHeight="1"/>
    <row r="11" spans="1:136" ht="16.5" customHeight="1">
      <c r="A11" s="316">
        <v>45583</v>
      </c>
      <c r="B11" s="288"/>
      <c r="C11" s="284" t="s">
        <v>1105</v>
      </c>
      <c r="F11" s="209"/>
      <c r="J11" s="209"/>
      <c r="K11" s="209"/>
      <c r="Y11" s="209"/>
      <c r="AA11" s="209"/>
      <c r="AM11" s="209"/>
      <c r="AO11" s="209"/>
      <c r="BA11" s="209"/>
      <c r="BQ11" s="209">
        <v>2200</v>
      </c>
      <c r="DF11"/>
    </row>
    <row r="12" spans="1:136" ht="16.5" customHeight="1">
      <c r="A12" s="316"/>
      <c r="B12" s="288"/>
      <c r="C12" s="284"/>
      <c r="F12" s="209"/>
      <c r="J12" s="209"/>
      <c r="L12" s="300"/>
      <c r="M12" s="300"/>
      <c r="N12" s="300"/>
      <c r="O12" s="300"/>
      <c r="P12" s="300"/>
      <c r="S12" s="300"/>
      <c r="Z12" s="300"/>
      <c r="AA12" s="209"/>
      <c r="AC12" s="302"/>
      <c r="AD12" s="300"/>
      <c r="AE12" s="300"/>
      <c r="AF12" s="300"/>
      <c r="AK12" s="300"/>
      <c r="AL12" s="338"/>
      <c r="AM12" s="338"/>
      <c r="AN12" s="300"/>
      <c r="AO12" s="209"/>
      <c r="AS12" s="300"/>
      <c r="AT12" s="300"/>
      <c r="AU12" s="300"/>
      <c r="AW12" s="300"/>
      <c r="BA12" s="209"/>
      <c r="BC12" s="300"/>
      <c r="BD12" s="300"/>
      <c r="BE12" s="338"/>
      <c r="BF12" s="338"/>
      <c r="BJ12" s="300"/>
      <c r="BK12" s="300"/>
      <c r="BL12" s="300"/>
      <c r="BM12" s="300"/>
      <c r="BN12" s="300"/>
      <c r="BQ12" s="300"/>
      <c r="BR12" s="300"/>
      <c r="BU12" s="300"/>
      <c r="BW12" s="300"/>
      <c r="BY12" s="300"/>
    </row>
    <row r="13" spans="1:136">
      <c r="B13" s="108"/>
      <c r="C13" s="284" t="s">
        <v>1106</v>
      </c>
      <c r="F13" s="209"/>
      <c r="J13" s="209"/>
      <c r="K13" s="209"/>
      <c r="L13" s="300"/>
      <c r="M13" s="300"/>
      <c r="N13" s="300"/>
      <c r="O13" s="300"/>
      <c r="P13" s="300"/>
      <c r="Q13" s="300"/>
      <c r="R13" s="300"/>
      <c r="S13" s="300"/>
      <c r="Z13" s="300"/>
      <c r="AA13" s="209"/>
      <c r="AD13" s="300"/>
      <c r="AE13" s="300"/>
      <c r="AK13" s="300"/>
      <c r="AL13" s="338"/>
      <c r="AM13" s="338"/>
      <c r="AN13" s="300"/>
      <c r="AO13" s="209"/>
      <c r="AW13" s="300"/>
      <c r="BA13" s="209"/>
      <c r="BF13" s="338"/>
      <c r="BJ13" s="300"/>
      <c r="BK13" s="300"/>
      <c r="BN13" s="300"/>
      <c r="BQ13" s="209">
        <v>5344.9</v>
      </c>
      <c r="BU13" s="300"/>
    </row>
    <row r="14" spans="1:136">
      <c r="A14" s="107"/>
      <c r="B14" s="239"/>
      <c r="C14" s="236"/>
      <c r="D14" s="300"/>
      <c r="J14" s="209"/>
      <c r="M14" s="300"/>
      <c r="O14" s="300"/>
      <c r="P14" s="300"/>
      <c r="R14" s="300"/>
      <c r="W14" s="300"/>
      <c r="Y14" s="209"/>
      <c r="AA14" s="209"/>
      <c r="AB14" s="300"/>
      <c r="AK14" s="300"/>
      <c r="AL14" s="300"/>
      <c r="AO14" s="209"/>
      <c r="AP14" s="300"/>
      <c r="BA14" s="209"/>
      <c r="BM14" s="300"/>
      <c r="BP14" s="300"/>
      <c r="BQ14" s="300"/>
      <c r="BS14" s="300"/>
      <c r="BV14" s="300"/>
      <c r="CA14" s="300"/>
      <c r="CB14" s="300"/>
      <c r="CC14" s="300"/>
    </row>
    <row r="15" spans="1:136" ht="16.5" customHeight="1">
      <c r="A15" s="235" t="s">
        <v>241</v>
      </c>
      <c r="B15" s="187"/>
      <c r="C15"/>
      <c r="D15"/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 s="227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 s="542"/>
      <c r="AO15" s="542"/>
      <c r="AP15" s="542"/>
      <c r="AQ15" s="542"/>
      <c r="AR15" s="542"/>
      <c r="AS15" s="542"/>
      <c r="AT15" s="542"/>
      <c r="AU15" s="542"/>
      <c r="AV15" s="542"/>
      <c r="AW15" s="542"/>
      <c r="AX15" s="542"/>
      <c r="AY15" s="542"/>
      <c r="AZ15" s="542"/>
      <c r="BA15" s="542"/>
      <c r="BB15" s="542"/>
      <c r="BC15" s="542"/>
      <c r="BD15" s="542"/>
      <c r="BE15" s="542"/>
      <c r="BF15" s="542"/>
      <c r="BG15" s="542"/>
      <c r="BH15" s="542"/>
      <c r="BI15" s="542"/>
      <c r="BJ15" s="542"/>
      <c r="BK15" s="542"/>
      <c r="BL15" s="542"/>
      <c r="BM15" s="542"/>
      <c r="BN15" s="542"/>
      <c r="BO15" s="542"/>
      <c r="BP15" s="542"/>
      <c r="BQ15" s="542"/>
      <c r="BR15" s="542"/>
      <c r="BS15" s="349"/>
      <c r="BT15" s="542"/>
      <c r="BU15" s="349"/>
      <c r="BV15" s="542"/>
      <c r="BW15" s="542"/>
      <c r="BX15" s="542"/>
      <c r="BY15" s="542"/>
      <c r="BZ15" s="542"/>
      <c r="CA15" s="542"/>
      <c r="CB15" s="542"/>
      <c r="CC15" s="542"/>
      <c r="CD15" s="542"/>
      <c r="CE15" s="542"/>
      <c r="CF15" s="542"/>
      <c r="CG15" s="542"/>
      <c r="CH15" s="542"/>
      <c r="CI15" s="542"/>
      <c r="CJ15" s="542"/>
      <c r="CK15" s="542"/>
      <c r="CL15" s="349">
        <v>500050.29</v>
      </c>
      <c r="CM15" s="542"/>
      <c r="CN15" s="542"/>
      <c r="CO15" s="542"/>
      <c r="CP15" s="542"/>
      <c r="CQ15" s="542"/>
      <c r="CR15" s="542"/>
      <c r="CS15" s="542"/>
      <c r="CU15" s="542"/>
      <c r="CV15"/>
      <c r="CW15"/>
      <c r="CX15"/>
      <c r="CY15"/>
      <c r="CZ15"/>
      <c r="DA15"/>
      <c r="DB15"/>
      <c r="DC15"/>
      <c r="DD15"/>
      <c r="DE15"/>
      <c r="DF15"/>
    </row>
    <row r="16" spans="1:136" s="142" customFormat="1" ht="15.75" customHeight="1">
      <c r="A16" s="235" t="s">
        <v>242</v>
      </c>
      <c r="B16" s="190"/>
      <c r="C16" s="534"/>
      <c r="D16" s="157"/>
      <c r="E16" s="80"/>
      <c r="F16" s="157"/>
      <c r="G16" s="80"/>
      <c r="H16" s="80"/>
      <c r="I16" s="80"/>
      <c r="J16" s="80"/>
      <c r="K16" s="80"/>
      <c r="L16" s="80"/>
      <c r="M16" s="80"/>
      <c r="N16" s="80"/>
      <c r="O16" s="80"/>
      <c r="P16" s="80"/>
      <c r="Q16" s="80"/>
      <c r="R16" s="80"/>
      <c r="S16" s="80"/>
      <c r="T16" s="80"/>
      <c r="U16" s="80"/>
      <c r="V16" s="80"/>
      <c r="W16" s="80"/>
      <c r="X16" s="80"/>
      <c r="Y16" s="80"/>
      <c r="Z16" s="80"/>
      <c r="AA16" s="80"/>
      <c r="AB16" s="80"/>
      <c r="AC16" s="80"/>
      <c r="AD16" s="80"/>
      <c r="AE16" s="80"/>
      <c r="AF16" s="80"/>
      <c r="AG16" s="80"/>
      <c r="AH16" s="80"/>
      <c r="AI16" s="80"/>
      <c r="AJ16" s="80"/>
      <c r="AK16" s="80"/>
      <c r="AL16" s="80"/>
      <c r="AM16" s="80"/>
      <c r="AN16" s="80"/>
      <c r="AO16" s="80"/>
      <c r="AP16" s="80"/>
      <c r="AQ16" s="80"/>
      <c r="AR16" s="80"/>
      <c r="AS16" s="80"/>
      <c r="AT16" s="80"/>
      <c r="AU16" s="80"/>
      <c r="AV16" s="80"/>
      <c r="AW16" s="80"/>
      <c r="AX16" s="80"/>
      <c r="AY16" s="80"/>
      <c r="AZ16" s="80"/>
      <c r="BA16" s="80"/>
      <c r="BB16" s="80"/>
      <c r="BC16" s="80"/>
      <c r="BD16" s="80"/>
      <c r="BE16" s="80"/>
      <c r="BF16" s="80"/>
      <c r="BG16" s="80"/>
      <c r="BH16" s="80"/>
      <c r="BI16" s="80"/>
      <c r="BJ16" s="80"/>
      <c r="BK16" s="80"/>
      <c r="BL16" s="80"/>
      <c r="BM16" s="80"/>
      <c r="BN16" s="80"/>
      <c r="BO16" s="80"/>
      <c r="BP16" s="80"/>
      <c r="BQ16" s="80"/>
      <c r="BR16" s="80"/>
      <c r="BS16" s="209"/>
      <c r="BT16" s="80"/>
      <c r="BU16" s="80"/>
      <c r="BV16" s="80"/>
      <c r="BX16" s="80"/>
      <c r="BY16" s="80"/>
      <c r="BZ16" s="80"/>
      <c r="CA16" s="80"/>
      <c r="CB16" s="80"/>
      <c r="CC16" s="80"/>
      <c r="CD16" s="80"/>
      <c r="CE16" s="80"/>
      <c r="CF16" s="80"/>
      <c r="CG16" s="80"/>
      <c r="CH16" s="80"/>
      <c r="CI16" s="80"/>
      <c r="CJ16" s="80"/>
      <c r="CK16" s="80"/>
      <c r="CL16" s="80"/>
      <c r="CM16" s="80">
        <v>79625.84</v>
      </c>
      <c r="CN16" s="80"/>
      <c r="CO16" s="80"/>
      <c r="CP16" s="80"/>
      <c r="CQ16" s="80"/>
      <c r="CR16" s="80"/>
      <c r="CS16" s="109"/>
      <c r="CU16" s="227"/>
      <c r="CV16" s="227"/>
      <c r="CW16" s="227"/>
      <c r="CX16" s="227"/>
      <c r="CY16" s="227"/>
      <c r="CZ16" s="227"/>
      <c r="DA16" s="227"/>
      <c r="DB16" s="227"/>
      <c r="DC16" s="227"/>
      <c r="DD16" s="227"/>
      <c r="DE16" s="227"/>
      <c r="DF16" s="227"/>
      <c r="DG16" s="227"/>
      <c r="DH16" s="227"/>
      <c r="DI16" s="227"/>
      <c r="DJ16" s="227"/>
      <c r="DK16" s="227"/>
      <c r="DL16" s="227"/>
      <c r="DM16" s="227"/>
      <c r="DN16" s="227"/>
      <c r="DO16" s="227"/>
      <c r="DP16" s="227"/>
      <c r="DQ16" s="227"/>
      <c r="DR16" s="227"/>
      <c r="DS16" s="227"/>
      <c r="DT16" s="227"/>
      <c r="DU16" s="227"/>
      <c r="DV16" s="227"/>
      <c r="DW16" s="227"/>
      <c r="DX16" s="227"/>
      <c r="DY16" s="227"/>
      <c r="DZ16" s="227"/>
      <c r="EA16" s="227"/>
      <c r="EB16" s="227"/>
      <c r="EC16" s="227"/>
      <c r="ED16" s="227"/>
      <c r="EE16" s="227"/>
      <c r="EF16" s="227"/>
    </row>
    <row r="17" spans="1:256" s="142" customFormat="1" ht="15.75" customHeight="1">
      <c r="A17" s="82"/>
      <c r="B17" s="190"/>
      <c r="C17" s="534"/>
      <c r="D17" s="157"/>
      <c r="E17" s="80"/>
      <c r="F17" s="157"/>
      <c r="G17" s="80"/>
      <c r="H17" s="80"/>
      <c r="I17" s="80"/>
      <c r="J17" s="80"/>
      <c r="K17" s="80"/>
      <c r="L17" s="80"/>
      <c r="M17" s="80"/>
      <c r="N17" s="80"/>
      <c r="O17" s="80"/>
      <c r="P17" s="80"/>
      <c r="Q17" s="80"/>
      <c r="R17" s="80"/>
      <c r="S17" s="80"/>
      <c r="T17" s="80"/>
      <c r="U17" s="80"/>
      <c r="V17" s="80"/>
      <c r="W17" s="80"/>
      <c r="X17" s="80"/>
      <c r="Y17" s="80"/>
      <c r="Z17" s="80"/>
      <c r="AA17" s="80"/>
      <c r="AB17" s="80"/>
      <c r="AC17" s="80"/>
      <c r="AD17" s="80"/>
      <c r="AE17" s="80"/>
      <c r="AF17" s="80"/>
      <c r="AG17" s="80"/>
      <c r="AH17" s="80"/>
      <c r="AI17" s="80"/>
      <c r="AJ17" s="80"/>
      <c r="AK17" s="80"/>
      <c r="AL17" s="80"/>
      <c r="AM17" s="80"/>
      <c r="AN17" s="80"/>
      <c r="AO17" s="80"/>
      <c r="AP17" s="80"/>
      <c r="AQ17" s="80"/>
      <c r="AR17" s="80"/>
      <c r="AS17" s="80"/>
      <c r="AT17" s="80"/>
      <c r="AU17" s="80"/>
      <c r="AV17" s="80"/>
      <c r="AW17" s="80"/>
      <c r="AX17" s="80"/>
      <c r="AY17" s="80"/>
      <c r="AZ17" s="80"/>
      <c r="BA17" s="80"/>
      <c r="BB17" s="80"/>
      <c r="BC17" s="80"/>
      <c r="BD17" s="80"/>
      <c r="BE17" s="80"/>
      <c r="BF17" s="80"/>
      <c r="BG17" s="80"/>
      <c r="BH17" s="80"/>
      <c r="BI17" s="80"/>
      <c r="BJ17" s="80"/>
      <c r="BK17" s="80"/>
      <c r="BL17" s="80"/>
      <c r="BM17" s="80"/>
      <c r="BN17" s="80"/>
      <c r="BO17" s="80"/>
      <c r="BP17" s="80"/>
      <c r="BQ17" s="80"/>
      <c r="BR17" s="80"/>
      <c r="BS17" s="209"/>
      <c r="BT17" s="80"/>
      <c r="BU17" s="80"/>
      <c r="BV17" s="80"/>
      <c r="BX17" s="80"/>
      <c r="BY17" s="80"/>
      <c r="BZ17" s="80"/>
      <c r="CA17" s="80"/>
      <c r="CB17" s="80"/>
      <c r="CC17" s="80"/>
      <c r="CD17" s="80"/>
      <c r="CE17" s="80"/>
      <c r="CF17" s="80"/>
      <c r="CG17" s="80"/>
      <c r="CH17" s="80"/>
      <c r="CI17" s="80"/>
      <c r="CJ17" s="80"/>
      <c r="CK17" s="80"/>
      <c r="CL17" s="80"/>
      <c r="CM17" s="80"/>
      <c r="CN17" s="80"/>
      <c r="CO17" s="80"/>
      <c r="CP17" s="80"/>
      <c r="CQ17" s="80"/>
      <c r="CR17" s="80"/>
      <c r="CS17" s="109"/>
      <c r="CU17" s="227"/>
      <c r="CV17" s="227"/>
      <c r="CW17" s="227"/>
      <c r="CX17" s="227"/>
      <c r="CY17" s="227"/>
      <c r="CZ17" s="227"/>
      <c r="DA17" s="227"/>
      <c r="DB17" s="227"/>
      <c r="DC17" s="227"/>
      <c r="DD17" s="227"/>
      <c r="DE17" s="227"/>
      <c r="DF17" s="227"/>
      <c r="DG17" s="227"/>
      <c r="DH17" s="227"/>
      <c r="DI17" s="227"/>
      <c r="DJ17" s="227"/>
      <c r="DK17" s="227"/>
      <c r="DL17" s="227"/>
      <c r="DM17" s="227"/>
      <c r="DN17" s="227"/>
      <c r="DO17" s="227"/>
      <c r="DP17" s="227"/>
      <c r="DQ17" s="227"/>
      <c r="DR17" s="227"/>
      <c r="DS17" s="227"/>
      <c r="DT17" s="227"/>
      <c r="DU17" s="227"/>
      <c r="DV17" s="227"/>
      <c r="DW17" s="227"/>
      <c r="DX17" s="227"/>
      <c r="DY17" s="227"/>
      <c r="DZ17" s="227"/>
      <c r="EA17" s="227"/>
      <c r="EB17" s="227"/>
      <c r="EC17" s="227"/>
      <c r="ED17" s="227"/>
      <c r="EE17" s="227"/>
      <c r="EF17" s="227"/>
    </row>
    <row r="18" spans="1:256">
      <c r="A18" s="82" t="s">
        <v>243</v>
      </c>
      <c r="B18" s="287" t="s">
        <v>7</v>
      </c>
      <c r="C18" s="284" t="s">
        <v>121</v>
      </c>
      <c r="D18" s="658">
        <v>12871296.9</v>
      </c>
      <c r="E18" s="300"/>
      <c r="F18" s="209"/>
      <c r="J18" s="209"/>
      <c r="K18" s="209"/>
      <c r="L18" s="300"/>
      <c r="M18" s="300"/>
      <c r="N18" s="300"/>
      <c r="O18" s="300"/>
      <c r="Q18" s="300"/>
      <c r="Y18" s="209"/>
      <c r="AA18" s="209"/>
      <c r="AK18" s="300"/>
      <c r="AO18" s="209"/>
      <c r="BA18" s="209"/>
      <c r="CP18" s="300"/>
    </row>
    <row r="19" spans="1:256" ht="15" customHeight="1">
      <c r="A19" s="82" t="s">
        <v>243</v>
      </c>
      <c r="B19" s="287" t="s">
        <v>11</v>
      </c>
      <c r="C19" s="284" t="s">
        <v>122</v>
      </c>
      <c r="D19" s="300"/>
      <c r="F19" s="338"/>
      <c r="H19" s="658">
        <v>3446096.95</v>
      </c>
      <c r="J19" s="209"/>
      <c r="K19" s="209"/>
      <c r="S19" s="338"/>
      <c r="X19" s="338"/>
      <c r="Y19" s="338"/>
      <c r="AA19" s="338"/>
      <c r="AD19" s="338"/>
      <c r="AE19" s="338"/>
      <c r="AF19" s="338"/>
      <c r="AL19" s="338"/>
      <c r="AM19" s="338"/>
      <c r="AO19" s="209"/>
      <c r="AQ19" s="338"/>
      <c r="AT19" s="338"/>
      <c r="BA19" s="209"/>
      <c r="BR19" s="338"/>
      <c r="BS19" s="338"/>
      <c r="BU19" s="338"/>
    </row>
    <row r="20" spans="1:256" s="5" customFormat="1" ht="15" customHeight="1">
      <c r="A20" s="82" t="s">
        <v>243</v>
      </c>
      <c r="B20" s="287" t="s">
        <v>15</v>
      </c>
      <c r="C20" s="284" t="s">
        <v>1107</v>
      </c>
      <c r="D20" s="302"/>
      <c r="E20" s="302"/>
      <c r="F20" s="338"/>
      <c r="G20" s="302"/>
      <c r="H20" s="302"/>
      <c r="I20" s="302"/>
      <c r="J20" s="302"/>
      <c r="K20" s="302"/>
      <c r="L20" s="663">
        <v>108251.7</v>
      </c>
      <c r="M20" s="302"/>
      <c r="N20" s="302"/>
      <c r="O20" s="338"/>
      <c r="P20" s="302"/>
      <c r="Q20" s="302"/>
      <c r="R20" s="302"/>
      <c r="S20" s="302"/>
      <c r="T20" s="302"/>
      <c r="U20" s="302"/>
      <c r="V20" s="302"/>
      <c r="W20" s="302"/>
      <c r="X20" s="302"/>
      <c r="Y20" s="302"/>
      <c r="Z20" s="302"/>
      <c r="AA20" s="302"/>
      <c r="AB20" s="302"/>
      <c r="AC20" s="302"/>
      <c r="AD20" s="302"/>
      <c r="AE20" s="302"/>
      <c r="AF20" s="302"/>
      <c r="AG20" s="302"/>
      <c r="AH20" s="302"/>
      <c r="AI20" s="302"/>
      <c r="AJ20" s="302"/>
      <c r="AK20" s="302"/>
      <c r="AL20" s="302"/>
      <c r="AM20" s="302"/>
      <c r="AN20" s="302"/>
      <c r="AO20" s="302"/>
      <c r="AP20" s="302"/>
      <c r="AQ20" s="302"/>
      <c r="AR20" s="302"/>
      <c r="AS20" s="302"/>
      <c r="AT20" s="302"/>
      <c r="AU20" s="302"/>
      <c r="AV20" s="302"/>
      <c r="AW20" s="302"/>
      <c r="AX20" s="302"/>
      <c r="AY20" s="302"/>
      <c r="AZ20" s="302"/>
      <c r="BA20" s="302"/>
      <c r="BB20" s="302"/>
      <c r="BC20" s="302"/>
      <c r="BD20" s="302"/>
      <c r="BE20" s="302"/>
      <c r="BF20" s="302"/>
      <c r="BG20" s="302"/>
      <c r="BH20" s="302"/>
      <c r="BI20" s="302"/>
      <c r="BJ20" s="302"/>
      <c r="BK20" s="302"/>
      <c r="BL20" s="302"/>
      <c r="BM20" s="302"/>
      <c r="BN20" s="302"/>
      <c r="BO20" s="302"/>
      <c r="BP20" s="302"/>
      <c r="BQ20" s="302"/>
      <c r="BR20" s="302"/>
      <c r="BS20" s="302"/>
      <c r="BT20" s="302"/>
      <c r="BU20" s="302"/>
      <c r="BV20" s="302"/>
      <c r="BW20" s="302"/>
      <c r="BX20" s="302"/>
      <c r="BY20" s="302"/>
      <c r="BZ20" s="302"/>
      <c r="CA20" s="302"/>
      <c r="CB20" s="302"/>
      <c r="CC20" s="302"/>
      <c r="CD20" s="302"/>
      <c r="CE20" s="302"/>
      <c r="CF20" s="302"/>
      <c r="CG20" s="302"/>
      <c r="CH20" s="302"/>
      <c r="CI20" s="302"/>
      <c r="CJ20" s="302"/>
      <c r="CK20" s="302"/>
      <c r="CL20" s="302"/>
      <c r="CM20" s="302"/>
      <c r="CN20" s="302"/>
      <c r="CO20" s="302"/>
      <c r="CP20" s="302"/>
      <c r="CQ20" s="302"/>
      <c r="CR20" s="302"/>
      <c r="CS20" s="302"/>
      <c r="CT20" s="227"/>
      <c r="CU20" s="302"/>
      <c r="CV20" s="302"/>
      <c r="CW20" s="302"/>
      <c r="CX20" s="302"/>
      <c r="CY20" s="302"/>
      <c r="CZ20" s="302"/>
      <c r="DA20" s="302"/>
      <c r="DB20" s="302"/>
      <c r="DC20" s="302"/>
      <c r="DD20" s="302"/>
      <c r="DE20" s="302"/>
      <c r="DF20" s="302"/>
      <c r="DG20" s="227"/>
      <c r="DH20" s="227"/>
      <c r="DI20" s="227"/>
      <c r="DJ20" s="227"/>
      <c r="DK20" s="227"/>
      <c r="DL20" s="227"/>
      <c r="DM20" s="227"/>
      <c r="DN20" s="227"/>
      <c r="DO20" s="227"/>
      <c r="DP20" s="227"/>
      <c r="DQ20" s="227"/>
      <c r="DR20" s="227"/>
      <c r="DS20" s="227"/>
      <c r="DT20" s="227"/>
      <c r="DU20" s="227"/>
      <c r="DV20" s="227"/>
      <c r="DW20" s="227"/>
      <c r="DX20" s="227"/>
      <c r="DY20" s="227"/>
      <c r="DZ20" s="227"/>
      <c r="EA20" s="227"/>
      <c r="EB20" s="227"/>
      <c r="EC20" s="227"/>
      <c r="ED20" s="227"/>
      <c r="EE20" s="227"/>
      <c r="EF20" s="227"/>
      <c r="EG20" s="227"/>
      <c r="EH20" s="227"/>
      <c r="EI20" s="227"/>
      <c r="EJ20" s="227"/>
      <c r="EK20" s="227"/>
      <c r="EL20" s="227"/>
      <c r="EM20" s="227"/>
      <c r="EN20" s="227"/>
      <c r="EO20" s="227"/>
      <c r="EP20" s="227"/>
      <c r="EQ20" s="227"/>
      <c r="ER20" s="227"/>
      <c r="ES20" s="227"/>
      <c r="ET20" s="227"/>
      <c r="EU20" s="227"/>
      <c r="EV20" s="227"/>
      <c r="EW20" s="227"/>
      <c r="EX20" s="227"/>
      <c r="EY20" s="227"/>
      <c r="EZ20" s="227"/>
      <c r="FA20" s="227"/>
      <c r="FB20" s="227"/>
      <c r="FC20" s="227"/>
      <c r="FD20" s="227"/>
      <c r="FE20" s="227"/>
      <c r="FF20" s="227"/>
      <c r="FG20" s="227"/>
      <c r="FH20" s="227"/>
      <c r="FI20" s="227"/>
      <c r="FJ20" s="227"/>
      <c r="FK20" s="227"/>
      <c r="FL20" s="227"/>
      <c r="FM20" s="227"/>
      <c r="FN20" s="227"/>
      <c r="FO20" s="227"/>
      <c r="FP20" s="227"/>
      <c r="FQ20" s="227"/>
      <c r="FR20" s="227"/>
      <c r="FS20" s="227"/>
      <c r="FT20" s="227"/>
      <c r="FU20" s="227"/>
      <c r="FV20" s="227"/>
      <c r="FW20" s="227"/>
      <c r="FX20" s="227"/>
      <c r="FY20" s="227"/>
      <c r="FZ20" s="227"/>
      <c r="GA20" s="227"/>
      <c r="GB20" s="227"/>
      <c r="GC20" s="227"/>
      <c r="GD20" s="227"/>
      <c r="GE20" s="227"/>
      <c r="GF20" s="227"/>
      <c r="GG20" s="227"/>
      <c r="GH20" s="227"/>
      <c r="GI20" s="227"/>
      <c r="GJ20" s="227"/>
      <c r="GK20" s="227"/>
      <c r="GL20" s="227"/>
      <c r="GM20" s="227"/>
      <c r="GN20" s="227"/>
      <c r="GO20" s="227"/>
      <c r="GP20" s="227"/>
      <c r="GQ20" s="227"/>
      <c r="GR20" s="227"/>
      <c r="GS20" s="227"/>
      <c r="GT20" s="227"/>
      <c r="GU20" s="227"/>
      <c r="GV20" s="227"/>
      <c r="GW20" s="227"/>
      <c r="GX20" s="227"/>
      <c r="GY20" s="227"/>
      <c r="GZ20" s="227"/>
      <c r="HA20" s="227"/>
      <c r="HB20" s="227"/>
      <c r="HC20" s="227"/>
      <c r="HD20" s="227"/>
      <c r="HE20" s="227"/>
      <c r="HF20" s="227"/>
      <c r="HG20" s="227"/>
      <c r="HH20" s="227"/>
      <c r="HI20" s="227"/>
      <c r="HJ20" s="227"/>
      <c r="HK20" s="227"/>
      <c r="HL20" s="227"/>
      <c r="HM20" s="227"/>
      <c r="HN20" s="227"/>
      <c r="HO20" s="227"/>
      <c r="HP20" s="227"/>
      <c r="HQ20" s="227"/>
      <c r="HR20" s="227"/>
      <c r="HS20" s="227"/>
      <c r="HT20" s="227"/>
      <c r="HU20" s="227"/>
      <c r="HV20" s="227"/>
      <c r="HW20" s="227"/>
      <c r="HX20" s="227"/>
      <c r="HY20" s="227"/>
      <c r="HZ20" s="227"/>
      <c r="IA20" s="227"/>
      <c r="IB20" s="227"/>
      <c r="IC20" s="227"/>
      <c r="ID20" s="227"/>
      <c r="IE20" s="227"/>
      <c r="IF20" s="227"/>
      <c r="IG20" s="227"/>
      <c r="IH20" s="227"/>
      <c r="II20" s="227"/>
      <c r="IJ20" s="227"/>
      <c r="IK20" s="227"/>
      <c r="IL20" s="227"/>
      <c r="IM20" s="227"/>
      <c r="IN20" s="227"/>
      <c r="IO20" s="227"/>
      <c r="IP20" s="227"/>
      <c r="IQ20" s="227"/>
      <c r="IR20" s="227"/>
      <c r="IS20" s="227"/>
      <c r="IT20" s="227"/>
      <c r="IU20" s="227"/>
      <c r="IV20" s="227"/>
    </row>
    <row r="21" spans="1:256">
      <c r="B21" s="287"/>
      <c r="C21" s="284"/>
    </row>
    <row r="22" spans="1:256" s="5" customFormat="1" ht="15" customHeight="1">
      <c r="A22" s="82" t="s">
        <v>246</v>
      </c>
      <c r="B22" s="287" t="s">
        <v>7</v>
      </c>
      <c r="C22" s="284" t="s">
        <v>121</v>
      </c>
      <c r="D22" s="663">
        <v>13020290.15</v>
      </c>
      <c r="E22" s="302"/>
      <c r="F22" s="338"/>
      <c r="G22" s="302"/>
      <c r="H22" s="302"/>
      <c r="I22" s="302"/>
      <c r="J22" s="302"/>
      <c r="K22" s="302"/>
      <c r="L22" s="302"/>
      <c r="M22" s="302"/>
      <c r="N22" s="338"/>
      <c r="O22" s="302"/>
      <c r="P22" s="302"/>
      <c r="Q22" s="338"/>
      <c r="R22" s="302"/>
      <c r="S22" s="302"/>
      <c r="T22" s="302"/>
      <c r="U22" s="302"/>
      <c r="V22" s="302"/>
      <c r="W22" s="302"/>
      <c r="X22" s="302"/>
      <c r="Y22" s="302"/>
      <c r="Z22" s="302"/>
      <c r="AA22" s="302"/>
      <c r="AB22" s="302"/>
      <c r="AC22" s="302"/>
      <c r="AD22" s="302"/>
      <c r="AE22" s="302"/>
      <c r="AF22" s="302"/>
      <c r="AG22" s="302"/>
      <c r="AH22" s="302"/>
      <c r="AI22" s="302"/>
      <c r="AJ22" s="302"/>
      <c r="AK22" s="302"/>
      <c r="AL22" s="302"/>
      <c r="AM22" s="302"/>
      <c r="AN22" s="302"/>
      <c r="AO22" s="302"/>
      <c r="AP22" s="302"/>
      <c r="AQ22" s="302"/>
      <c r="AR22" s="302"/>
      <c r="AS22" s="302"/>
      <c r="AT22" s="302"/>
      <c r="AU22" s="302"/>
      <c r="AV22" s="302"/>
      <c r="AW22" s="302"/>
      <c r="AX22" s="302"/>
      <c r="AY22" s="302"/>
      <c r="AZ22" s="302"/>
      <c r="BA22" s="302"/>
      <c r="BB22" s="302"/>
      <c r="BC22" s="302"/>
      <c r="BD22" s="302"/>
      <c r="BE22" s="302"/>
      <c r="BF22" s="302"/>
      <c r="BG22" s="302"/>
      <c r="BH22" s="302"/>
      <c r="BI22" s="302"/>
      <c r="BJ22" s="302"/>
      <c r="BK22" s="302"/>
      <c r="BL22" s="302"/>
      <c r="BM22" s="302"/>
      <c r="BN22" s="302"/>
      <c r="BO22" s="302"/>
      <c r="BP22" s="302"/>
      <c r="BQ22" s="302"/>
      <c r="BR22" s="302"/>
      <c r="BS22" s="302"/>
      <c r="BT22" s="302"/>
      <c r="BU22" s="302"/>
      <c r="BV22" s="302"/>
      <c r="BW22" s="302"/>
      <c r="BX22" s="302"/>
      <c r="BY22" s="302"/>
      <c r="BZ22" s="302"/>
      <c r="CA22" s="302"/>
      <c r="CB22" s="302"/>
      <c r="CC22" s="302"/>
      <c r="CD22" s="302"/>
      <c r="CE22" s="302"/>
      <c r="CF22" s="302"/>
      <c r="CG22" s="302"/>
      <c r="CH22" s="302"/>
      <c r="CI22" s="302"/>
      <c r="CJ22" s="302"/>
      <c r="CK22" s="302"/>
      <c r="CL22" s="302"/>
      <c r="CM22" s="302"/>
      <c r="CN22" s="302"/>
      <c r="CO22" s="302"/>
      <c r="CP22" s="338"/>
      <c r="CQ22" s="302"/>
      <c r="CR22" s="302"/>
      <c r="CS22" s="302"/>
      <c r="CT22" s="227"/>
      <c r="CU22" s="302"/>
      <c r="CV22" s="302"/>
      <c r="CW22" s="302"/>
      <c r="CX22" s="302"/>
      <c r="CY22" s="302"/>
      <c r="CZ22" s="302"/>
      <c r="DA22" s="302"/>
      <c r="DB22" s="302"/>
      <c r="DC22" s="302"/>
      <c r="DD22" s="302"/>
      <c r="DE22" s="302"/>
      <c r="DF22" s="302"/>
      <c r="DG22" s="227"/>
      <c r="DH22" s="227"/>
      <c r="DI22" s="227"/>
      <c r="DJ22" s="227"/>
      <c r="DK22" s="227"/>
      <c r="DL22" s="227"/>
      <c r="DM22" s="227"/>
      <c r="DN22" s="227"/>
      <c r="DO22" s="227"/>
      <c r="DP22" s="227"/>
      <c r="DQ22" s="227"/>
      <c r="DR22" s="227"/>
      <c r="DS22" s="227"/>
      <c r="DT22" s="227"/>
      <c r="DU22" s="227"/>
      <c r="DV22" s="227"/>
      <c r="DW22" s="227"/>
      <c r="DX22" s="227"/>
      <c r="DY22" s="227"/>
      <c r="DZ22" s="227"/>
      <c r="EA22" s="227"/>
      <c r="EB22" s="227"/>
      <c r="EC22" s="227"/>
      <c r="ED22" s="227"/>
      <c r="EE22" s="227"/>
      <c r="EF22" s="227"/>
      <c r="EG22" s="227"/>
      <c r="EH22" s="227"/>
      <c r="EI22" s="227"/>
      <c r="EJ22" s="227"/>
      <c r="EK22" s="227"/>
      <c r="EL22" s="227"/>
      <c r="EM22" s="227"/>
      <c r="EN22" s="227"/>
      <c r="EO22" s="227"/>
      <c r="EP22" s="227"/>
      <c r="EQ22" s="227"/>
      <c r="ER22" s="227"/>
      <c r="ES22" s="227"/>
      <c r="ET22" s="227"/>
      <c r="EU22" s="227"/>
      <c r="EV22" s="227"/>
      <c r="EW22" s="227"/>
      <c r="EX22" s="227"/>
      <c r="EY22" s="227"/>
      <c r="EZ22" s="227"/>
      <c r="FA22" s="227"/>
      <c r="FB22" s="227"/>
      <c r="FC22" s="227"/>
      <c r="FD22" s="227"/>
      <c r="FE22" s="227"/>
      <c r="FF22" s="227"/>
      <c r="FG22" s="227"/>
      <c r="FH22" s="227"/>
      <c r="FI22" s="227"/>
      <c r="FJ22" s="227"/>
      <c r="FK22" s="227"/>
      <c r="FL22" s="227"/>
      <c r="FM22" s="227"/>
      <c r="FN22" s="227"/>
      <c r="FO22" s="227"/>
      <c r="FP22" s="227"/>
      <c r="FQ22" s="227"/>
      <c r="FR22" s="227"/>
      <c r="FS22" s="227"/>
      <c r="FT22" s="227"/>
      <c r="FU22" s="227"/>
      <c r="FV22" s="227"/>
      <c r="FW22" s="227"/>
      <c r="FX22" s="227"/>
      <c r="FY22" s="227"/>
      <c r="FZ22" s="227"/>
      <c r="GA22" s="227"/>
      <c r="GB22" s="227"/>
      <c r="GC22" s="227"/>
      <c r="GD22" s="227"/>
      <c r="GE22" s="227"/>
      <c r="GF22" s="227"/>
      <c r="GG22" s="227"/>
      <c r="GH22" s="227"/>
      <c r="GI22" s="227"/>
      <c r="GJ22" s="227"/>
      <c r="GK22" s="227"/>
      <c r="GL22" s="227"/>
      <c r="GM22" s="227"/>
      <c r="GN22" s="227"/>
      <c r="GO22" s="227"/>
      <c r="GP22" s="227"/>
      <c r="GQ22" s="227"/>
      <c r="GR22" s="227"/>
      <c r="GS22" s="227"/>
      <c r="GT22" s="227"/>
      <c r="GU22" s="227"/>
      <c r="GV22" s="227"/>
      <c r="GW22" s="227"/>
      <c r="GX22" s="227"/>
      <c r="GY22" s="227"/>
      <c r="GZ22" s="227"/>
      <c r="HA22" s="227"/>
      <c r="HB22" s="227"/>
      <c r="HC22" s="227"/>
      <c r="HD22" s="227"/>
      <c r="HE22" s="227"/>
      <c r="HF22" s="227"/>
      <c r="HG22" s="227"/>
      <c r="HH22" s="227"/>
      <c r="HI22" s="227"/>
      <c r="HJ22" s="227"/>
      <c r="HK22" s="227"/>
      <c r="HL22" s="227"/>
      <c r="HM22" s="227"/>
      <c r="HN22" s="227"/>
      <c r="HO22" s="227"/>
      <c r="HP22" s="227"/>
      <c r="HQ22" s="227"/>
      <c r="HR22" s="227"/>
      <c r="HS22" s="227"/>
      <c r="HT22" s="227"/>
      <c r="HU22" s="227"/>
      <c r="HV22" s="227"/>
      <c r="HW22" s="227"/>
      <c r="HX22" s="227"/>
      <c r="HY22" s="227"/>
      <c r="HZ22" s="227"/>
      <c r="IA22" s="227"/>
      <c r="IB22" s="227"/>
      <c r="IC22" s="227"/>
      <c r="ID22" s="227"/>
      <c r="IE22" s="227"/>
      <c r="IF22" s="227"/>
      <c r="IG22" s="227"/>
      <c r="IH22" s="227"/>
      <c r="II22" s="227"/>
      <c r="IJ22" s="227"/>
      <c r="IK22" s="227"/>
      <c r="IL22" s="227"/>
      <c r="IM22" s="227"/>
      <c r="IN22" s="227"/>
      <c r="IO22" s="227"/>
      <c r="IP22" s="227"/>
      <c r="IQ22" s="227"/>
      <c r="IR22" s="227"/>
      <c r="IS22" s="227"/>
      <c r="IT22" s="227"/>
      <c r="IU22" s="227"/>
      <c r="IV22" s="227"/>
    </row>
    <row r="23" spans="1:256" ht="15" customHeight="1">
      <c r="A23" s="82" t="s">
        <v>246</v>
      </c>
      <c r="B23" s="287" t="s">
        <v>11</v>
      </c>
      <c r="C23" s="284" t="s">
        <v>122</v>
      </c>
      <c r="D23" s="300"/>
      <c r="F23" s="338"/>
      <c r="H23" s="658">
        <v>3437342.35</v>
      </c>
      <c r="J23" s="338"/>
      <c r="K23" s="338"/>
      <c r="M23" s="300"/>
      <c r="N23" s="300"/>
      <c r="Y23" s="338"/>
      <c r="AA23" s="338"/>
      <c r="AM23" s="338"/>
      <c r="AO23" s="338"/>
      <c r="BA23" s="338"/>
    </row>
    <row r="24" spans="1:256" ht="15" customHeight="1">
      <c r="A24" s="235" t="s">
        <v>246</v>
      </c>
      <c r="B24" s="287" t="s">
        <v>15</v>
      </c>
      <c r="C24" s="284" t="s">
        <v>123</v>
      </c>
      <c r="D24" s="300"/>
      <c r="F24" s="338"/>
      <c r="J24" s="338"/>
      <c r="K24" s="338"/>
      <c r="L24" s="658">
        <v>108251.7</v>
      </c>
      <c r="M24" s="300"/>
      <c r="O24" s="300"/>
      <c r="Y24" s="338"/>
      <c r="AA24" s="338"/>
      <c r="AM24" s="338"/>
      <c r="AO24" s="338"/>
      <c r="BA24" s="338"/>
    </row>
    <row r="25" spans="1:256" ht="15" customHeight="1">
      <c r="F25" s="338"/>
      <c r="H25" s="300"/>
      <c r="J25" s="338"/>
      <c r="K25" s="338"/>
      <c r="M25" s="300"/>
      <c r="O25" s="300"/>
      <c r="P25" s="300"/>
      <c r="Y25" s="338"/>
      <c r="AA25" s="338"/>
      <c r="AM25" s="338"/>
      <c r="AO25" s="338"/>
      <c r="BA25" s="338"/>
    </row>
    <row r="26" spans="1:256" ht="15" customHeight="1">
      <c r="A26" s="107"/>
      <c r="B26" s="668" t="s">
        <v>130</v>
      </c>
      <c r="C26" s="611" t="s">
        <v>131</v>
      </c>
      <c r="F26" s="338"/>
      <c r="J26" s="338"/>
      <c r="K26" s="338"/>
      <c r="L26" s="300"/>
      <c r="N26" s="209">
        <f>159252-13149</f>
        <v>146103</v>
      </c>
      <c r="P26" s="300"/>
      <c r="Q26" s="300"/>
      <c r="Y26" s="338"/>
      <c r="AA26" s="338"/>
      <c r="AM26" s="338"/>
      <c r="AO26" s="338"/>
      <c r="BA26" s="338"/>
    </row>
    <row r="27" spans="1:256" ht="15" customHeight="1">
      <c r="B27" s="668" t="s">
        <v>132</v>
      </c>
      <c r="C27" s="611" t="s">
        <v>133</v>
      </c>
      <c r="F27" s="338"/>
      <c r="J27" s="338"/>
      <c r="K27" s="338"/>
      <c r="M27" s="306">
        <f t="shared" ref="M27" si="0">+L27+H27</f>
        <v>0</v>
      </c>
      <c r="O27" s="300"/>
      <c r="Q27" s="300"/>
      <c r="Y27" s="338"/>
      <c r="AA27" s="338"/>
      <c r="AM27" s="338"/>
      <c r="AO27" s="338"/>
      <c r="BA27" s="338"/>
    </row>
    <row r="28" spans="1:256" ht="15" customHeight="1">
      <c r="B28" s="668" t="s">
        <v>134</v>
      </c>
      <c r="C28" s="611" t="s">
        <v>135</v>
      </c>
      <c r="J28" s="338"/>
      <c r="K28" s="338"/>
      <c r="M28" s="338"/>
      <c r="O28" s="209">
        <v>1734863</v>
      </c>
      <c r="Y28" s="338"/>
      <c r="AA28" s="338"/>
      <c r="AL28" s="345"/>
      <c r="AM28" s="338"/>
      <c r="AO28" s="338"/>
      <c r="BA28" s="338"/>
    </row>
    <row r="29" spans="1:256" ht="15" customHeight="1">
      <c r="A29" s="107"/>
      <c r="B29" s="668" t="s">
        <v>136</v>
      </c>
      <c r="C29" s="611" t="s">
        <v>137</v>
      </c>
      <c r="F29" s="338"/>
      <c r="J29" s="338"/>
      <c r="K29" s="338"/>
      <c r="M29" s="338"/>
      <c r="P29" s="209">
        <v>955509</v>
      </c>
      <c r="Q29" s="300"/>
      <c r="Y29" s="338"/>
      <c r="AA29" s="338"/>
      <c r="AL29" s="345"/>
      <c r="AM29" s="338"/>
      <c r="AO29" s="338"/>
      <c r="BA29" s="338"/>
    </row>
    <row r="30" spans="1:256" ht="15" customHeight="1">
      <c r="A30" s="107"/>
      <c r="B30" s="668" t="s">
        <v>138</v>
      </c>
      <c r="C30" s="611" t="s">
        <v>139</v>
      </c>
      <c r="F30" s="338"/>
      <c r="J30" s="338"/>
      <c r="K30" s="338"/>
      <c r="O30" s="338"/>
      <c r="Q30" s="209">
        <v>477755</v>
      </c>
      <c r="Y30" s="338"/>
      <c r="AA30" s="338"/>
      <c r="AL30" s="345"/>
      <c r="AM30" s="338"/>
      <c r="AO30" s="338"/>
      <c r="BA30" s="338"/>
    </row>
    <row r="31" spans="1:256">
      <c r="A31" s="82" t="s">
        <v>285</v>
      </c>
      <c r="B31" s="669" t="s">
        <v>1108</v>
      </c>
      <c r="C31" s="672" t="s">
        <v>1109</v>
      </c>
      <c r="F31" s="209"/>
      <c r="J31" s="209"/>
      <c r="K31" s="209"/>
      <c r="L31" s="338"/>
      <c r="M31" s="338"/>
      <c r="N31" s="338"/>
      <c r="O31" s="338"/>
      <c r="P31" s="338"/>
      <c r="Q31" s="338"/>
      <c r="R31" s="338"/>
      <c r="S31" s="338"/>
      <c r="Y31" s="209"/>
      <c r="Z31" s="338"/>
      <c r="AA31" s="338"/>
      <c r="AE31" s="338"/>
      <c r="AF31" s="338"/>
      <c r="AL31" s="338"/>
      <c r="AM31" s="338"/>
      <c r="AN31" s="338"/>
      <c r="AO31" s="338"/>
      <c r="AR31" s="209">
        <v>1599201.99</v>
      </c>
      <c r="AX31" s="338"/>
      <c r="BA31" s="209"/>
      <c r="BG31" s="338"/>
      <c r="BK31" s="338"/>
      <c r="BL31" s="338"/>
      <c r="BO31" s="338"/>
      <c r="CO31" s="338"/>
      <c r="DF31"/>
    </row>
    <row r="32" spans="1:256" ht="15" customHeight="1">
      <c r="A32" s="107" t="s">
        <v>181</v>
      </c>
      <c r="B32" s="287" t="s">
        <v>1110</v>
      </c>
      <c r="C32" s="284" t="s">
        <v>1111</v>
      </c>
      <c r="F32" s="338"/>
      <c r="J32" s="338"/>
      <c r="K32" s="338"/>
      <c r="M32" s="338"/>
      <c r="Q32" s="338"/>
      <c r="Y32" s="338"/>
      <c r="AA32" s="338"/>
      <c r="AL32" s="345">
        <v>4494873</v>
      </c>
      <c r="AM32" s="338"/>
      <c r="AO32" s="338"/>
      <c r="BA32" s="338"/>
    </row>
    <row r="33" spans="1:256" ht="15" customHeight="1">
      <c r="A33" s="107" t="s">
        <v>189</v>
      </c>
      <c r="B33" s="669">
        <v>6303</v>
      </c>
      <c r="C33" s="533" t="s">
        <v>1092</v>
      </c>
      <c r="D33" s="338"/>
      <c r="F33" s="209"/>
      <c r="J33" s="209"/>
      <c r="K33" s="338"/>
      <c r="L33" s="338"/>
      <c r="M33" s="338"/>
      <c r="N33" s="338"/>
      <c r="O33" s="338"/>
      <c r="P33" s="338"/>
      <c r="Q33" s="338"/>
      <c r="R33" s="338"/>
      <c r="S33" s="338"/>
      <c r="Y33" s="338"/>
      <c r="Z33" s="338"/>
      <c r="AA33" s="338"/>
      <c r="AE33" s="338"/>
      <c r="AF33" s="338"/>
      <c r="AL33" s="338">
        <v>2747501.28</v>
      </c>
      <c r="AM33" s="338"/>
      <c r="AN33" s="338"/>
      <c r="AO33" s="338"/>
      <c r="AX33" s="338"/>
      <c r="BA33" s="209"/>
      <c r="BG33" s="338"/>
      <c r="BK33" s="338"/>
      <c r="BL33" s="338"/>
      <c r="BO33" s="338"/>
      <c r="BT33" s="338"/>
      <c r="BZ33" s="338"/>
    </row>
    <row r="34" spans="1:256" ht="15" customHeight="1">
      <c r="A34" s="107" t="s">
        <v>189</v>
      </c>
      <c r="B34" s="669">
        <v>324</v>
      </c>
      <c r="C34" s="227" t="s">
        <v>271</v>
      </c>
      <c r="F34" s="338"/>
      <c r="J34" s="338"/>
      <c r="K34" s="338"/>
      <c r="M34" s="300"/>
      <c r="N34" s="300"/>
      <c r="Q34" s="338"/>
      <c r="Y34" s="338"/>
      <c r="AA34" s="338"/>
      <c r="AL34" s="345">
        <v>129263.47</v>
      </c>
      <c r="AM34" s="338"/>
      <c r="AO34" s="338"/>
      <c r="BA34" s="338"/>
    </row>
    <row r="35" spans="1:256" ht="15" customHeight="1">
      <c r="A35" s="107" t="s">
        <v>189</v>
      </c>
      <c r="B35" s="108" t="s">
        <v>1112</v>
      </c>
      <c r="C35" s="227" t="s">
        <v>271</v>
      </c>
      <c r="J35" s="338"/>
      <c r="K35" s="338"/>
      <c r="M35" s="300"/>
      <c r="O35" s="300"/>
      <c r="Q35" s="338"/>
      <c r="Y35" s="338"/>
      <c r="AA35" s="338"/>
      <c r="AL35" s="345">
        <v>293800</v>
      </c>
      <c r="AM35" s="338"/>
      <c r="AO35" s="338"/>
      <c r="BA35" s="338"/>
    </row>
    <row r="36" spans="1:256" ht="15" customHeight="1">
      <c r="A36" s="107" t="s">
        <v>189</v>
      </c>
      <c r="B36" s="108" t="s">
        <v>1113</v>
      </c>
      <c r="C36" s="536" t="s">
        <v>1114</v>
      </c>
      <c r="F36" s="338"/>
      <c r="J36" s="338"/>
      <c r="K36" s="338"/>
      <c r="M36" s="338"/>
      <c r="O36" s="300"/>
      <c r="P36" s="300"/>
      <c r="Q36" s="338"/>
      <c r="Y36" s="338"/>
      <c r="AA36" s="338"/>
      <c r="AL36" s="345"/>
      <c r="AM36" s="338"/>
      <c r="AO36" s="338"/>
      <c r="BA36" s="338"/>
      <c r="CI36" s="209">
        <v>1260075.92</v>
      </c>
    </row>
    <row r="37" spans="1:256">
      <c r="A37" s="107" t="s">
        <v>290</v>
      </c>
      <c r="B37" s="287">
        <v>403</v>
      </c>
      <c r="C37" s="227" t="s">
        <v>175</v>
      </c>
      <c r="F37" s="338"/>
      <c r="J37" s="338"/>
      <c r="K37" s="338"/>
      <c r="M37" s="338"/>
      <c r="P37" s="300"/>
      <c r="Q37" s="300"/>
      <c r="Y37" s="338"/>
      <c r="AA37" s="338"/>
      <c r="AL37" s="345"/>
      <c r="AM37" s="338">
        <v>299880</v>
      </c>
      <c r="AO37" s="338"/>
      <c r="BA37" s="338"/>
    </row>
    <row r="38" spans="1:256" s="242" customFormat="1" ht="15" customHeight="1">
      <c r="A38" s="816" t="s">
        <v>168</v>
      </c>
      <c r="B38" s="816"/>
      <c r="C38" s="816"/>
      <c r="D38" s="293"/>
      <c r="E38" s="293"/>
      <c r="F38" s="673"/>
      <c r="G38" s="293"/>
      <c r="H38" s="293"/>
      <c r="I38" s="293"/>
      <c r="J38" s="673"/>
      <c r="K38" s="673"/>
      <c r="L38" s="293"/>
      <c r="M38" s="673"/>
      <c r="N38" s="293"/>
      <c r="O38" s="293"/>
      <c r="P38" s="293"/>
      <c r="Q38" s="404"/>
      <c r="R38" s="293"/>
      <c r="S38" s="293"/>
      <c r="T38" s="293"/>
      <c r="U38" s="293"/>
      <c r="V38" s="293"/>
      <c r="W38" s="293"/>
      <c r="X38" s="293"/>
      <c r="Y38" s="673"/>
      <c r="Z38" s="293"/>
      <c r="AA38" s="673"/>
      <c r="AB38" s="293"/>
      <c r="AC38" s="293"/>
      <c r="AD38" s="293"/>
      <c r="AE38" s="293"/>
      <c r="AF38" s="293"/>
      <c r="AG38" s="293"/>
      <c r="AH38" s="293"/>
      <c r="AI38" s="293"/>
      <c r="AJ38" s="293"/>
      <c r="AK38" s="293"/>
      <c r="AL38" s="674"/>
      <c r="AM38" s="673"/>
      <c r="AN38" s="293"/>
      <c r="AO38" s="673"/>
      <c r="AP38" s="293"/>
      <c r="AQ38" s="293"/>
      <c r="AR38" s="293"/>
      <c r="AS38" s="293"/>
      <c r="AT38" s="293"/>
      <c r="AU38" s="293"/>
      <c r="AV38" s="293"/>
      <c r="AW38" s="293"/>
      <c r="AX38" s="293"/>
      <c r="AY38" s="293"/>
      <c r="AZ38" s="293"/>
      <c r="BA38" s="673"/>
      <c r="BB38" s="293"/>
      <c r="BC38" s="293"/>
      <c r="BD38" s="293"/>
      <c r="BE38" s="293"/>
      <c r="BF38" s="293"/>
      <c r="BG38" s="293"/>
      <c r="BH38" s="293"/>
      <c r="BI38" s="293"/>
      <c r="BJ38" s="293"/>
      <c r="BK38" s="293"/>
      <c r="BL38" s="293"/>
      <c r="BM38" s="293"/>
      <c r="BN38" s="293"/>
      <c r="BO38" s="293"/>
      <c r="BP38" s="293"/>
      <c r="BQ38" s="293"/>
      <c r="BR38" s="293"/>
      <c r="BS38" s="293"/>
      <c r="BT38" s="293"/>
      <c r="BU38" s="293"/>
      <c r="BV38" s="293"/>
      <c r="BW38" s="293"/>
      <c r="BX38" s="293"/>
      <c r="BY38" s="293"/>
      <c r="BZ38" s="293"/>
      <c r="CA38" s="293"/>
      <c r="CB38" s="293"/>
      <c r="CC38" s="293"/>
      <c r="CD38" s="293"/>
      <c r="CE38" s="293"/>
      <c r="CF38" s="293"/>
      <c r="CG38" s="293"/>
      <c r="CH38" s="293"/>
      <c r="CI38" s="293"/>
      <c r="CJ38" s="293"/>
      <c r="CK38" s="293"/>
      <c r="CL38" s="293"/>
      <c r="CM38" s="293"/>
      <c r="CN38" s="293"/>
      <c r="CO38" s="293"/>
      <c r="CP38" s="293"/>
      <c r="CQ38" s="293"/>
      <c r="CR38" s="293"/>
      <c r="CS38" s="293"/>
      <c r="CT38" s="293"/>
      <c r="CU38" s="293"/>
      <c r="CV38" s="293"/>
      <c r="CW38" s="293"/>
      <c r="CX38" s="293"/>
      <c r="CY38" s="293"/>
      <c r="CZ38" s="293"/>
      <c r="DA38" s="293"/>
      <c r="DB38" s="293"/>
      <c r="DC38" s="293"/>
      <c r="DD38" s="293"/>
      <c r="DE38" s="293"/>
      <c r="DF38" s="293"/>
    </row>
    <row r="39" spans="1:256" ht="15" customHeight="1">
      <c r="A39" s="389" t="s">
        <v>1115</v>
      </c>
      <c r="B39" s="287" t="s">
        <v>1116</v>
      </c>
      <c r="C39" s="389" t="s">
        <v>1102</v>
      </c>
      <c r="F39" s="338"/>
      <c r="J39" s="338"/>
      <c r="K39" s="338"/>
      <c r="M39" s="338"/>
      <c r="Q39" s="338"/>
      <c r="Y39" s="338"/>
      <c r="AA39" s="338"/>
      <c r="AL39" s="345">
        <v>4326715.25</v>
      </c>
      <c r="AM39" s="338"/>
      <c r="AO39" s="338"/>
      <c r="BA39" s="338"/>
    </row>
    <row r="40" spans="1:256" ht="15" customHeight="1">
      <c r="A40" s="389" t="s">
        <v>1117</v>
      </c>
      <c r="B40" s="669" t="s">
        <v>365</v>
      </c>
      <c r="C40" s="389" t="s">
        <v>1118</v>
      </c>
      <c r="F40" s="338"/>
      <c r="J40" s="338"/>
      <c r="K40" s="338"/>
      <c r="M40" s="338"/>
      <c r="Q40" s="338"/>
      <c r="U40" s="209">
        <v>1014099.87</v>
      </c>
      <c r="Y40" s="338"/>
      <c r="AA40" s="338"/>
      <c r="AL40" s="345"/>
      <c r="AM40" s="338"/>
      <c r="AO40" s="338"/>
      <c r="BA40" s="338"/>
    </row>
    <row r="41" spans="1:256">
      <c r="A41" s="389" t="s">
        <v>1119</v>
      </c>
      <c r="B41" s="669" t="s">
        <v>365</v>
      </c>
      <c r="C41" s="389" t="s">
        <v>1120</v>
      </c>
      <c r="F41" s="338"/>
      <c r="J41" s="338"/>
      <c r="K41" s="338"/>
      <c r="M41" s="338"/>
      <c r="Q41" s="338"/>
      <c r="Y41" s="338"/>
      <c r="AA41" s="338"/>
      <c r="AL41" s="345">
        <v>293800</v>
      </c>
      <c r="AM41" s="338"/>
      <c r="AO41" s="338"/>
      <c r="BA41" s="338"/>
    </row>
    <row r="42" spans="1:256" ht="15" customHeight="1">
      <c r="A42" s="389" t="s">
        <v>1121</v>
      </c>
      <c r="B42" s="669" t="s">
        <v>365</v>
      </c>
      <c r="C42" s="389" t="s">
        <v>1120</v>
      </c>
      <c r="F42" s="338"/>
      <c r="J42" s="338"/>
      <c r="K42" s="338"/>
      <c r="M42" s="338"/>
      <c r="Y42" s="338"/>
      <c r="AA42" s="338"/>
      <c r="AL42" s="345">
        <v>129263.47</v>
      </c>
      <c r="AM42" s="338"/>
      <c r="AO42" s="338"/>
      <c r="BA42" s="338"/>
    </row>
    <row r="43" spans="1:256" ht="15" customHeight="1">
      <c r="A43" s="389" t="s">
        <v>1122</v>
      </c>
      <c r="B43" s="108" t="s">
        <v>1116</v>
      </c>
      <c r="C43" s="389" t="s">
        <v>175</v>
      </c>
      <c r="F43" s="338"/>
      <c r="J43" s="338"/>
      <c r="K43" s="338"/>
      <c r="M43" s="338"/>
      <c r="Y43" s="338"/>
      <c r="AA43" s="338"/>
      <c r="AL43" s="345"/>
      <c r="AM43" s="338">
        <v>131564.79999999999</v>
      </c>
      <c r="AO43" s="338"/>
      <c r="BA43" s="338"/>
    </row>
    <row r="44" spans="1:256" ht="15" customHeight="1">
      <c r="A44" s="675" t="s">
        <v>189</v>
      </c>
      <c r="B44" s="676">
        <v>515098</v>
      </c>
      <c r="C44" s="677" t="s">
        <v>1123</v>
      </c>
      <c r="D44" s="673"/>
      <c r="E44" s="293"/>
      <c r="F44" s="293"/>
      <c r="G44" s="293"/>
      <c r="H44" s="293"/>
      <c r="I44" s="293"/>
      <c r="J44" s="293"/>
      <c r="K44" s="673"/>
      <c r="L44" s="673"/>
      <c r="M44" s="673"/>
      <c r="N44" s="673"/>
      <c r="O44" s="673"/>
      <c r="P44" s="673"/>
      <c r="Q44" s="673"/>
      <c r="R44" s="673"/>
      <c r="S44" s="673"/>
      <c r="T44" s="293"/>
      <c r="U44" s="293"/>
      <c r="V44" s="293"/>
      <c r="W44" s="293"/>
      <c r="X44" s="293"/>
      <c r="Y44" s="673"/>
      <c r="Z44" s="673"/>
      <c r="AA44" s="673">
        <v>937419.79</v>
      </c>
      <c r="AB44" s="293"/>
      <c r="AC44" s="293"/>
      <c r="AD44" s="293"/>
      <c r="AE44" s="673"/>
      <c r="AF44" s="673"/>
      <c r="AG44" s="293"/>
      <c r="AH44" s="293"/>
      <c r="AI44" s="293"/>
      <c r="AJ44" s="293"/>
      <c r="AK44" s="293"/>
      <c r="AL44" s="673"/>
      <c r="AM44" s="673"/>
      <c r="AN44" s="673"/>
      <c r="AO44" s="673"/>
      <c r="AP44" s="293"/>
      <c r="AQ44" s="293"/>
      <c r="AR44" s="293"/>
      <c r="AS44" s="293"/>
      <c r="AT44" s="293"/>
      <c r="AU44" s="293"/>
      <c r="AV44" s="293"/>
      <c r="AW44" s="293"/>
      <c r="AX44" s="673"/>
      <c r="AY44" s="293"/>
      <c r="AZ44" s="293"/>
      <c r="BA44" s="293"/>
      <c r="BB44" s="293"/>
      <c r="BC44" s="293"/>
      <c r="BD44" s="293"/>
      <c r="BE44" s="293"/>
      <c r="BF44" s="293"/>
      <c r="BG44" s="673"/>
      <c r="BH44" s="293"/>
      <c r="BI44" s="293"/>
      <c r="BJ44" s="293"/>
      <c r="BK44" s="673"/>
      <c r="BL44" s="673"/>
      <c r="BM44" s="293"/>
      <c r="BN44" s="293"/>
      <c r="BO44" s="673"/>
      <c r="BP44" s="673"/>
      <c r="BQ44" s="293"/>
      <c r="BR44" s="293"/>
      <c r="BS44" s="293"/>
      <c r="BT44" s="293"/>
      <c r="BU44" s="293"/>
      <c r="BV44" s="293"/>
      <c r="BW44" s="293"/>
      <c r="BX44" s="293"/>
      <c r="BY44" s="293"/>
      <c r="BZ44" s="673"/>
      <c r="CA44" s="293"/>
      <c r="CB44" s="293"/>
      <c r="CC44" s="293"/>
      <c r="CD44" s="293"/>
      <c r="CE44" s="293"/>
      <c r="CF44" s="293"/>
      <c r="CG44" s="293"/>
      <c r="CH44" s="293"/>
      <c r="CI44" s="293"/>
      <c r="CJ44" s="293"/>
      <c r="CK44" s="293"/>
      <c r="CL44" s="293"/>
      <c r="CM44" s="293"/>
      <c r="CN44" s="293"/>
      <c r="CO44" s="293"/>
      <c r="CP44" s="293"/>
      <c r="CQ44" s="293"/>
      <c r="CR44" s="673"/>
      <c r="CS44" s="293"/>
      <c r="CT44" s="293"/>
      <c r="CU44" s="293"/>
      <c r="CV44" s="293"/>
      <c r="CW44" s="293"/>
      <c r="CX44" s="293"/>
      <c r="CY44" s="293"/>
      <c r="CZ44" s="293"/>
      <c r="DA44" s="293"/>
      <c r="DB44" s="293"/>
      <c r="DC44" s="293"/>
      <c r="DD44" s="293"/>
      <c r="DE44" s="293"/>
      <c r="DF44" s="242"/>
      <c r="DG44" s="242"/>
      <c r="DH44" s="242"/>
      <c r="DI44" s="242"/>
      <c r="DJ44" s="242"/>
      <c r="DK44" s="242"/>
      <c r="DL44" s="242"/>
      <c r="DM44" s="242"/>
      <c r="DN44" s="242"/>
      <c r="DO44" s="242"/>
      <c r="DP44" s="242"/>
      <c r="DQ44" s="242"/>
      <c r="DR44" s="242"/>
      <c r="DS44" s="242"/>
      <c r="DT44" s="242"/>
      <c r="DU44" s="242"/>
      <c r="DV44" s="242"/>
      <c r="DW44" s="242"/>
      <c r="DX44" s="242"/>
      <c r="DY44" s="242"/>
      <c r="DZ44" s="242"/>
      <c r="EA44" s="242"/>
      <c r="EB44" s="242"/>
      <c r="EC44" s="242"/>
      <c r="ED44" s="242"/>
      <c r="EE44" s="242"/>
      <c r="EF44" s="242"/>
      <c r="EG44" s="242"/>
      <c r="EH44" s="242"/>
      <c r="EI44" s="242"/>
      <c r="EJ44" s="242"/>
      <c r="EK44" s="242"/>
      <c r="EL44" s="242"/>
      <c r="EM44" s="242"/>
      <c r="EN44" s="242"/>
      <c r="EO44" s="242"/>
      <c r="EP44" s="242"/>
      <c r="EQ44" s="242"/>
      <c r="ER44" s="242"/>
      <c r="ES44" s="242"/>
      <c r="ET44" s="242"/>
      <c r="EU44" s="242"/>
      <c r="EV44" s="242"/>
      <c r="EW44" s="242"/>
      <c r="EX44" s="242"/>
      <c r="EY44" s="242"/>
      <c r="EZ44" s="242"/>
      <c r="FA44" s="242"/>
      <c r="FB44" s="242"/>
      <c r="FC44" s="242"/>
      <c r="FD44" s="242"/>
      <c r="FE44" s="242"/>
      <c r="FF44" s="242"/>
      <c r="FG44" s="242"/>
      <c r="FH44" s="242"/>
      <c r="FI44" s="242"/>
      <c r="FJ44" s="242"/>
      <c r="FK44" s="242"/>
      <c r="FL44" s="242"/>
      <c r="FM44" s="242"/>
      <c r="FN44" s="242"/>
      <c r="FO44" s="242"/>
      <c r="FP44" s="242"/>
      <c r="FQ44" s="242"/>
      <c r="FR44" s="242"/>
      <c r="FS44" s="242"/>
      <c r="FT44" s="242"/>
      <c r="FU44" s="242"/>
      <c r="FV44" s="242"/>
      <c r="FW44" s="242"/>
      <c r="FX44" s="242"/>
      <c r="FY44" s="242"/>
      <c r="FZ44" s="242"/>
      <c r="GA44" s="242"/>
      <c r="GB44" s="242"/>
      <c r="GC44" s="242"/>
      <c r="GD44" s="242"/>
      <c r="GE44" s="242"/>
      <c r="GF44" s="242"/>
      <c r="GG44" s="242"/>
      <c r="GH44" s="242"/>
      <c r="GI44" s="242"/>
      <c r="GJ44" s="242"/>
      <c r="GK44" s="242"/>
      <c r="GL44" s="242"/>
      <c r="GM44" s="242"/>
      <c r="GN44" s="242"/>
      <c r="GO44" s="242"/>
      <c r="GP44" s="242"/>
      <c r="GQ44" s="242"/>
      <c r="GR44" s="242"/>
      <c r="GS44" s="242"/>
      <c r="GT44" s="242"/>
      <c r="GU44" s="242"/>
      <c r="GV44" s="242"/>
      <c r="GW44" s="242"/>
      <c r="GX44" s="242"/>
      <c r="GY44" s="242"/>
      <c r="GZ44" s="242"/>
      <c r="HA44" s="242"/>
      <c r="HB44" s="242"/>
      <c r="HC44" s="242"/>
      <c r="HD44" s="242"/>
      <c r="HE44" s="242"/>
      <c r="HF44" s="242"/>
      <c r="HG44" s="242"/>
      <c r="HH44" s="242"/>
      <c r="HI44" s="242"/>
      <c r="HJ44" s="242"/>
      <c r="HK44" s="242"/>
      <c r="HL44" s="242"/>
      <c r="HM44" s="242"/>
      <c r="HN44" s="242"/>
      <c r="HO44" s="242"/>
      <c r="HP44" s="242"/>
      <c r="HQ44" s="242"/>
      <c r="HR44" s="242"/>
      <c r="HS44" s="242"/>
      <c r="HT44" s="242"/>
      <c r="HU44" s="242"/>
      <c r="HV44" s="242"/>
      <c r="HW44" s="242"/>
      <c r="HX44" s="242"/>
      <c r="HY44" s="242"/>
      <c r="HZ44" s="242"/>
      <c r="IA44" s="242"/>
      <c r="IB44" s="242"/>
      <c r="IC44" s="242"/>
      <c r="ID44" s="242"/>
      <c r="IE44" s="242"/>
      <c r="IF44" s="242"/>
      <c r="IG44" s="242"/>
      <c r="IH44" s="242"/>
      <c r="II44" s="242"/>
      <c r="IJ44" s="242"/>
      <c r="IK44" s="242"/>
      <c r="IL44" s="242"/>
      <c r="IM44" s="242"/>
      <c r="IN44" s="242"/>
      <c r="IO44" s="242"/>
      <c r="IP44" s="242"/>
      <c r="IQ44" s="242"/>
      <c r="IR44" s="242"/>
      <c r="IS44" s="242"/>
      <c r="IT44" s="242"/>
      <c r="IU44" s="242"/>
      <c r="IV44" s="242"/>
    </row>
    <row r="45" spans="1:256" ht="16.5" customHeight="1">
      <c r="A45" s="107"/>
      <c r="B45" s="108"/>
      <c r="C45" s="228"/>
      <c r="E45" s="338"/>
      <c r="F45" s="209"/>
      <c r="J45" s="209"/>
      <c r="K45" s="338"/>
      <c r="L45" s="338"/>
      <c r="M45" s="338"/>
      <c r="N45" s="338"/>
      <c r="P45" s="338"/>
      <c r="Q45" s="338"/>
      <c r="R45" s="338"/>
      <c r="S45" s="338"/>
      <c r="X45" s="338"/>
      <c r="Y45" s="338"/>
      <c r="Z45" s="338"/>
      <c r="AA45" s="209"/>
      <c r="AD45" s="338"/>
      <c r="AE45" s="338"/>
      <c r="AK45" s="338"/>
      <c r="AM45" s="338"/>
      <c r="AN45" s="338"/>
      <c r="AO45" s="209"/>
      <c r="AW45" s="338"/>
      <c r="BA45" s="209"/>
      <c r="BF45" s="338"/>
      <c r="BJ45" s="338"/>
      <c r="BK45" s="338"/>
      <c r="BN45" s="338"/>
      <c r="BY45" s="338"/>
    </row>
    <row r="46" spans="1:256" ht="15" customHeight="1">
      <c r="A46" s="107"/>
      <c r="B46" s="108"/>
      <c r="C46" s="210" t="s">
        <v>140</v>
      </c>
      <c r="F46" s="338"/>
      <c r="J46" s="338"/>
      <c r="K46" s="338"/>
      <c r="M46" s="338"/>
      <c r="X46" s="209">
        <v>664342</v>
      </c>
      <c r="Y46" s="338"/>
      <c r="AA46" s="338"/>
      <c r="AL46" s="345"/>
      <c r="AM46" s="209"/>
      <c r="AO46" s="338"/>
      <c r="BA46" s="338"/>
    </row>
    <row r="47" spans="1:256" ht="16.5" customHeight="1">
      <c r="B47" s="108"/>
      <c r="C47" s="229" t="s">
        <v>1089</v>
      </c>
      <c r="D47" s="338"/>
      <c r="F47" s="209"/>
      <c r="J47" s="209"/>
      <c r="K47" s="338"/>
      <c r="L47" s="338"/>
      <c r="M47" s="338"/>
      <c r="N47" s="338"/>
      <c r="O47" s="338"/>
      <c r="P47" s="338"/>
      <c r="Q47" s="338"/>
      <c r="R47" s="338"/>
      <c r="S47" s="338"/>
      <c r="X47" s="338"/>
      <c r="Y47" s="338">
        <v>400000</v>
      </c>
      <c r="Z47" s="338"/>
      <c r="AA47" s="209"/>
      <c r="AD47" s="338"/>
      <c r="AE47" s="338"/>
      <c r="AK47" s="338"/>
      <c r="AL47" s="338"/>
      <c r="AM47" s="338"/>
      <c r="AO47" s="209"/>
      <c r="AU47" s="338"/>
      <c r="AW47" s="338"/>
      <c r="BA47" s="209"/>
      <c r="BF47" s="338"/>
      <c r="BJ47" s="338"/>
      <c r="BK47" s="338"/>
      <c r="BN47" s="338"/>
      <c r="BY47" s="338"/>
    </row>
    <row r="48" spans="1:256" ht="16.5" customHeight="1">
      <c r="B48" s="108"/>
      <c r="C48" s="228"/>
      <c r="F48" s="209"/>
      <c r="I48" s="302"/>
      <c r="J48" s="209"/>
      <c r="K48" s="338"/>
      <c r="L48" s="338"/>
      <c r="M48" s="338"/>
      <c r="N48" s="338"/>
      <c r="O48" s="338"/>
      <c r="P48" s="338"/>
      <c r="Q48" s="338"/>
      <c r="R48" s="338"/>
      <c r="S48" s="338"/>
      <c r="U48" s="338"/>
      <c r="X48" s="338"/>
      <c r="Y48" s="338"/>
      <c r="Z48" s="338"/>
      <c r="AA48" s="209"/>
      <c r="AD48" s="338"/>
      <c r="AE48" s="338"/>
      <c r="AK48" s="338"/>
      <c r="AM48" s="338"/>
      <c r="AN48" s="338"/>
      <c r="AO48" s="209"/>
      <c r="AW48" s="338"/>
      <c r="BA48" s="209"/>
      <c r="BF48" s="338"/>
      <c r="BJ48" s="338"/>
      <c r="BK48" s="338"/>
      <c r="BN48" s="338"/>
      <c r="BY48" s="338"/>
    </row>
    <row r="49" spans="1:66" ht="15" customHeight="1">
      <c r="B49" s="108"/>
      <c r="C49" s="157"/>
      <c r="F49" s="338"/>
      <c r="J49" s="338"/>
      <c r="K49" s="338"/>
      <c r="M49" s="338"/>
      <c r="Y49" s="338"/>
      <c r="AA49" s="338"/>
      <c r="AM49" s="338"/>
      <c r="AO49" s="338"/>
      <c r="BA49" s="338"/>
    </row>
    <row r="50" spans="1:66">
      <c r="B50" s="108"/>
      <c r="C50" s="229"/>
      <c r="D50" s="338"/>
      <c r="F50" s="209"/>
      <c r="J50" s="209"/>
      <c r="K50" s="209"/>
      <c r="L50" s="338"/>
      <c r="M50" s="338"/>
      <c r="N50" s="338"/>
      <c r="O50" s="338"/>
      <c r="P50" s="338"/>
      <c r="Q50" s="338"/>
      <c r="R50" s="338"/>
      <c r="S50" s="338"/>
      <c r="U50" s="338"/>
      <c r="Y50" s="338"/>
      <c r="Z50" s="338"/>
      <c r="AA50" s="209"/>
      <c r="AD50" s="338"/>
      <c r="AE50" s="338"/>
      <c r="AK50" s="338"/>
      <c r="AL50" s="338"/>
      <c r="AM50" s="338"/>
      <c r="AO50" s="209"/>
      <c r="AQ50" s="338"/>
      <c r="AW50" s="338"/>
      <c r="BA50" s="209"/>
      <c r="BF50" s="338"/>
      <c r="BJ50" s="338"/>
      <c r="BK50" s="338"/>
      <c r="BN50" s="338"/>
    </row>
    <row r="51" spans="1:66" ht="15" customHeight="1">
      <c r="B51" s="108"/>
      <c r="C51" s="157"/>
      <c r="F51" s="338"/>
      <c r="J51" s="338"/>
      <c r="K51" s="338"/>
      <c r="M51" s="338"/>
      <c r="Y51" s="338"/>
      <c r="AA51" s="338"/>
      <c r="AM51" s="338"/>
      <c r="AO51" s="338"/>
      <c r="BA51" s="338"/>
    </row>
    <row r="52" spans="1:66" ht="15" customHeight="1">
      <c r="B52" s="108"/>
      <c r="C52" s="157"/>
      <c r="F52" s="338"/>
      <c r="J52" s="338"/>
      <c r="K52" s="338"/>
      <c r="M52" s="338"/>
      <c r="O52" s="338"/>
      <c r="Y52" s="338"/>
      <c r="AA52" s="338"/>
      <c r="AM52" s="338"/>
      <c r="AO52" s="338"/>
      <c r="BA52" s="338"/>
    </row>
    <row r="53" spans="1:66">
      <c r="B53" s="187"/>
      <c r="C53"/>
      <c r="D53" s="338"/>
      <c r="F53" s="209"/>
      <c r="J53" s="209"/>
      <c r="K53" s="209"/>
      <c r="L53" s="338"/>
      <c r="M53" s="338"/>
      <c r="N53" s="338"/>
      <c r="O53" s="338"/>
      <c r="P53" s="338"/>
      <c r="Q53" s="338"/>
      <c r="R53" s="338"/>
      <c r="S53" s="338"/>
      <c r="Y53" s="338"/>
      <c r="Z53" s="338"/>
      <c r="AA53" s="209"/>
      <c r="AD53" s="338"/>
      <c r="AE53" s="338"/>
      <c r="AK53" s="338"/>
      <c r="AL53" s="338"/>
      <c r="AM53" s="338"/>
      <c r="AN53" s="338"/>
      <c r="AO53" s="209"/>
      <c r="AW53" s="338"/>
      <c r="BA53" s="209"/>
      <c r="BF53" s="338"/>
      <c r="BJ53" s="338"/>
      <c r="BK53" s="338"/>
      <c r="BN53" s="338"/>
    </row>
    <row r="54" spans="1:66" ht="15" customHeight="1">
      <c r="A54" s="146"/>
      <c r="B54" s="187"/>
      <c r="C54"/>
      <c r="D54" s="347"/>
      <c r="E54" s="345"/>
      <c r="F54" s="345"/>
      <c r="G54" s="345"/>
      <c r="H54" s="345"/>
      <c r="I54" s="345"/>
      <c r="J54" s="209"/>
      <c r="K54" s="209"/>
      <c r="Y54" s="209"/>
      <c r="AA54" s="209"/>
      <c r="AM54" s="338"/>
      <c r="AO54" s="209"/>
      <c r="BA54" s="209"/>
    </row>
    <row r="55" spans="1:66" ht="15" customHeight="1">
      <c r="A55" s="107"/>
      <c r="B55" s="187"/>
      <c r="C55"/>
      <c r="F55" s="338"/>
      <c r="J55" s="338"/>
      <c r="K55" s="338"/>
      <c r="O55" s="338"/>
      <c r="Y55" s="338"/>
      <c r="AA55" s="338"/>
      <c r="AM55" s="338"/>
      <c r="AO55" s="338"/>
      <c r="BA55" s="338"/>
    </row>
    <row r="56" spans="1:66" ht="15" customHeight="1">
      <c r="A56" s="107"/>
      <c r="B56" s="187"/>
      <c r="C56"/>
      <c r="F56" s="338"/>
      <c r="J56" s="338"/>
      <c r="K56" s="338"/>
      <c r="O56" s="338"/>
      <c r="Y56" s="338"/>
      <c r="AA56" s="338"/>
      <c r="AM56" s="338"/>
      <c r="AO56" s="338"/>
      <c r="BA56" s="338"/>
    </row>
    <row r="57" spans="1:66" ht="15" customHeight="1">
      <c r="A57" s="107"/>
      <c r="B57" s="187"/>
      <c r="C57"/>
      <c r="F57" s="338"/>
      <c r="J57" s="338"/>
      <c r="K57" s="338"/>
      <c r="O57" s="338"/>
      <c r="Y57" s="338"/>
      <c r="AA57" s="338"/>
      <c r="AM57" s="338"/>
      <c r="AO57" s="338"/>
      <c r="BA57" s="338"/>
    </row>
    <row r="58" spans="1:66" ht="15" customHeight="1">
      <c r="A58" s="107"/>
      <c r="B58" s="108"/>
      <c r="C58" s="228"/>
      <c r="F58" s="338"/>
      <c r="J58" s="338"/>
      <c r="K58" s="338"/>
      <c r="P58" s="338"/>
      <c r="Y58" s="338"/>
      <c r="AA58" s="338"/>
      <c r="AM58" s="338"/>
      <c r="AO58" s="338"/>
      <c r="BA58" s="338"/>
    </row>
    <row r="59" spans="1:66">
      <c r="A59" s="107"/>
      <c r="B59" s="108"/>
      <c r="C59" s="228"/>
      <c r="F59" s="338"/>
      <c r="J59" s="338"/>
      <c r="K59" s="338"/>
      <c r="Q59" s="338"/>
      <c r="Y59" s="338"/>
      <c r="AA59" s="338"/>
      <c r="AM59" s="338"/>
      <c r="AO59" s="338"/>
      <c r="BA59" s="338"/>
    </row>
    <row r="60" spans="1:66">
      <c r="A60" s="107"/>
      <c r="B60" s="108"/>
      <c r="C60" s="228"/>
      <c r="F60" s="338"/>
      <c r="J60" s="338"/>
      <c r="K60" s="338"/>
      <c r="Q60" s="338"/>
      <c r="Y60" s="338"/>
      <c r="AA60" s="338"/>
      <c r="AM60" s="338"/>
      <c r="AO60" s="338"/>
      <c r="BA60" s="338"/>
    </row>
    <row r="61" spans="1:66" ht="15" customHeight="1">
      <c r="B61" s="108"/>
      <c r="C61" s="230"/>
      <c r="F61" s="338"/>
      <c r="J61" s="338"/>
      <c r="K61" s="338"/>
      <c r="Y61" s="338"/>
      <c r="AA61" s="338"/>
      <c r="AM61" s="338"/>
      <c r="AO61" s="338"/>
      <c r="BA61" s="338"/>
    </row>
    <row r="62" spans="1:66" ht="15" customHeight="1">
      <c r="A62" s="107"/>
      <c r="B62" s="108"/>
      <c r="C62" s="228"/>
      <c r="F62" s="338"/>
      <c r="J62" s="338"/>
      <c r="K62" s="338"/>
      <c r="Y62" s="338"/>
      <c r="AA62" s="338"/>
      <c r="AM62" s="338"/>
      <c r="AO62" s="338"/>
      <c r="BA62" s="338"/>
    </row>
    <row r="63" spans="1:66" ht="15" customHeight="1">
      <c r="B63" s="108"/>
      <c r="C63" s="230"/>
      <c r="F63" s="338"/>
      <c r="J63" s="338"/>
      <c r="K63" s="338"/>
      <c r="Y63" s="338"/>
      <c r="AA63" s="338"/>
      <c r="AM63" s="338"/>
      <c r="AO63" s="338"/>
      <c r="BA63" s="338"/>
    </row>
    <row r="64" spans="1:66" ht="15" customHeight="1">
      <c r="B64" s="108"/>
      <c r="C64" s="230"/>
      <c r="F64" s="338"/>
      <c r="J64" s="338"/>
      <c r="K64" s="338"/>
      <c r="Y64" s="338"/>
      <c r="AA64" s="338"/>
      <c r="AM64" s="338"/>
      <c r="AO64" s="338"/>
      <c r="BA64" s="338"/>
    </row>
    <row r="65" spans="1:256" ht="15" customHeight="1">
      <c r="B65" s="108"/>
      <c r="C65" s="228"/>
      <c r="F65" s="209"/>
      <c r="J65" s="338"/>
      <c r="K65" s="338"/>
      <c r="Y65" s="338"/>
      <c r="AA65" s="338"/>
      <c r="AL65" s="338"/>
      <c r="AM65" s="338"/>
      <c r="AO65" s="338"/>
      <c r="BA65" s="338"/>
    </row>
    <row r="66" spans="1:256" ht="15" customHeight="1">
      <c r="B66" s="108"/>
      <c r="C66" s="228"/>
      <c r="F66" s="209"/>
      <c r="J66" s="338"/>
      <c r="K66" s="338"/>
      <c r="Y66" s="338"/>
      <c r="AA66" s="338"/>
      <c r="AL66" s="338"/>
      <c r="AM66" s="338"/>
      <c r="AO66" s="338"/>
      <c r="BA66" s="338"/>
    </row>
    <row r="67" spans="1:256">
      <c r="C67" s="227"/>
      <c r="F67" s="209"/>
      <c r="J67" s="338"/>
      <c r="K67" s="338"/>
      <c r="Y67" s="338"/>
      <c r="AA67" s="338"/>
      <c r="AL67" s="338"/>
      <c r="AM67" s="338"/>
      <c r="AO67" s="338"/>
      <c r="BA67" s="338"/>
    </row>
    <row r="68" spans="1:256">
      <c r="B68" s="108"/>
      <c r="C68" s="227"/>
      <c r="F68" s="209"/>
      <c r="J68" s="338"/>
      <c r="K68" s="338"/>
      <c r="Y68" s="338"/>
      <c r="AA68" s="338"/>
      <c r="AL68" s="338"/>
      <c r="AM68" s="338"/>
      <c r="AO68" s="338"/>
      <c r="BA68" s="338"/>
    </row>
    <row r="69" spans="1:256" ht="15" customHeight="1">
      <c r="B69" s="108"/>
      <c r="C69" s="109"/>
      <c r="F69" s="209"/>
      <c r="J69" s="338"/>
      <c r="K69" s="338"/>
      <c r="Y69" s="338"/>
      <c r="AA69" s="338"/>
      <c r="AK69" s="338"/>
      <c r="AM69" s="338"/>
      <c r="AO69" s="338"/>
      <c r="BA69" s="338"/>
    </row>
    <row r="70" spans="1:256" ht="15" customHeight="1">
      <c r="A70" s="146"/>
      <c r="B70" s="238"/>
      <c r="C70" s="157"/>
      <c r="E70" s="338"/>
      <c r="F70" s="209"/>
      <c r="G70" s="338"/>
      <c r="H70" s="338"/>
      <c r="I70" s="338"/>
      <c r="J70" s="338"/>
      <c r="K70" s="338"/>
      <c r="L70" s="338"/>
      <c r="M70" s="338"/>
      <c r="N70" s="338"/>
      <c r="O70" s="338"/>
      <c r="P70" s="338"/>
      <c r="Q70" s="338"/>
      <c r="R70" s="338"/>
      <c r="S70" s="338"/>
      <c r="T70" s="338"/>
      <c r="U70" s="338"/>
      <c r="V70" s="338"/>
      <c r="W70" s="338"/>
      <c r="X70" s="338"/>
      <c r="Y70" s="338"/>
      <c r="Z70" s="338"/>
      <c r="AA70" s="338"/>
      <c r="AB70" s="338"/>
      <c r="AC70" s="338"/>
      <c r="AD70" s="338"/>
      <c r="AE70" s="338"/>
      <c r="AF70" s="338"/>
      <c r="AG70" s="338"/>
      <c r="AH70" s="338"/>
      <c r="AI70" s="338"/>
      <c r="AJ70" s="338"/>
      <c r="AK70" s="338"/>
      <c r="AL70" s="338"/>
      <c r="AM70" s="338"/>
      <c r="AN70" s="338"/>
      <c r="AO70" s="338"/>
      <c r="AP70" s="338"/>
      <c r="AQ70" s="338"/>
      <c r="AR70" s="338"/>
      <c r="AS70" s="338"/>
      <c r="AT70" s="338"/>
      <c r="AU70" s="338"/>
      <c r="AV70" s="338"/>
      <c r="AW70" s="338"/>
      <c r="AX70" s="338"/>
      <c r="AY70" s="338"/>
      <c r="AZ70" s="338"/>
      <c r="BA70" s="338"/>
      <c r="BB70" s="338"/>
      <c r="BC70" s="338"/>
      <c r="BD70" s="338"/>
      <c r="BE70" s="338"/>
      <c r="BF70" s="338"/>
      <c r="BG70" s="338"/>
      <c r="BH70" s="338"/>
      <c r="BI70" s="338"/>
      <c r="BJ70" s="338"/>
      <c r="BK70" s="338"/>
      <c r="BL70" s="338"/>
      <c r="BM70" s="338"/>
      <c r="BN70" s="338"/>
      <c r="BO70" s="338"/>
      <c r="BP70" s="338"/>
      <c r="BQ70" s="338"/>
      <c r="BR70" s="338"/>
      <c r="BS70" s="338"/>
      <c r="BT70" s="338"/>
      <c r="BU70" s="338"/>
      <c r="BV70" s="338"/>
      <c r="BW70" s="338"/>
      <c r="BX70" s="338"/>
      <c r="BY70" s="338"/>
      <c r="BZ70" s="338"/>
      <c r="CA70" s="338"/>
      <c r="CB70" s="338"/>
      <c r="CC70" s="338"/>
      <c r="CD70" s="338"/>
      <c r="CE70" s="338"/>
      <c r="CF70" s="338"/>
      <c r="CG70" s="338"/>
      <c r="CH70" s="338"/>
      <c r="CI70" s="338"/>
      <c r="CJ70" s="338"/>
      <c r="CK70" s="338"/>
      <c r="CL70" s="338"/>
      <c r="CM70" s="338"/>
      <c r="CN70" s="338"/>
      <c r="CO70" s="338"/>
      <c r="CP70" s="338"/>
      <c r="CQ70" s="338"/>
      <c r="CR70" s="338"/>
      <c r="CS70" s="338"/>
      <c r="CU70" s="338"/>
      <c r="CV70" s="338"/>
      <c r="CW70" s="338"/>
      <c r="CX70" s="338"/>
      <c r="CY70" s="338"/>
      <c r="CZ70" s="338"/>
      <c r="DA70" s="338"/>
      <c r="DB70" s="338"/>
      <c r="DC70" s="338"/>
      <c r="DD70" s="338"/>
      <c r="DE70" s="338"/>
      <c r="DF70" s="338"/>
      <c r="DG70" s="157"/>
      <c r="DH70" s="157"/>
      <c r="DI70" s="157"/>
      <c r="DJ70" s="157"/>
      <c r="DK70" s="157"/>
      <c r="DL70" s="157"/>
      <c r="DM70" s="157"/>
      <c r="DN70" s="157"/>
      <c r="DO70" s="157"/>
      <c r="DP70" s="157"/>
      <c r="DQ70" s="157"/>
      <c r="DR70" s="157"/>
      <c r="DS70" s="157"/>
      <c r="DT70" s="157"/>
      <c r="DU70" s="157"/>
      <c r="DV70" s="157"/>
      <c r="DW70" s="157"/>
      <c r="DX70" s="157"/>
      <c r="DY70" s="157"/>
      <c r="DZ70" s="157"/>
      <c r="EA70" s="157"/>
      <c r="EB70" s="157"/>
      <c r="EC70" s="157"/>
      <c r="ED70" s="157"/>
      <c r="EE70" s="157"/>
      <c r="EF70" s="157"/>
      <c r="EG70" s="157"/>
      <c r="EH70" s="157"/>
      <c r="EI70" s="157"/>
      <c r="EJ70" s="157"/>
      <c r="EK70" s="157"/>
      <c r="EL70" s="157"/>
      <c r="EM70" s="157"/>
      <c r="EN70" s="157"/>
      <c r="EO70" s="157"/>
      <c r="EP70" s="157"/>
      <c r="EQ70" s="157"/>
      <c r="ER70" s="157"/>
      <c r="ES70" s="157"/>
      <c r="ET70" s="157"/>
      <c r="EU70" s="157"/>
      <c r="EV70" s="157"/>
      <c r="EW70" s="157"/>
      <c r="EX70" s="157"/>
      <c r="EY70" s="157"/>
      <c r="EZ70" s="157"/>
      <c r="FA70" s="157"/>
      <c r="FB70" s="157"/>
      <c r="FC70" s="157"/>
      <c r="FD70" s="157"/>
      <c r="FE70" s="157"/>
      <c r="FF70" s="157"/>
      <c r="FG70" s="157"/>
      <c r="FH70" s="157"/>
      <c r="FI70" s="157"/>
      <c r="FJ70" s="157"/>
      <c r="FK70" s="157"/>
      <c r="FL70" s="157"/>
      <c r="FM70" s="157"/>
      <c r="FN70" s="157"/>
      <c r="FO70" s="157"/>
      <c r="FP70" s="157"/>
      <c r="FQ70" s="157"/>
      <c r="FR70" s="157"/>
      <c r="FS70" s="157"/>
      <c r="FT70" s="157"/>
      <c r="FU70" s="157"/>
      <c r="FV70" s="157"/>
      <c r="FW70" s="157"/>
      <c r="FX70" s="157"/>
      <c r="FY70" s="157"/>
      <c r="FZ70" s="157"/>
      <c r="GA70" s="157"/>
      <c r="GB70" s="157"/>
      <c r="GC70" s="157"/>
      <c r="GD70" s="157"/>
      <c r="GE70" s="157"/>
      <c r="GF70" s="157"/>
      <c r="GG70" s="157"/>
      <c r="GH70" s="157"/>
      <c r="GI70" s="157"/>
      <c r="GJ70" s="157"/>
      <c r="GK70" s="157"/>
      <c r="GL70" s="157"/>
      <c r="GM70" s="157"/>
      <c r="GN70" s="157"/>
      <c r="GO70" s="157"/>
      <c r="GP70" s="157"/>
      <c r="GQ70" s="157"/>
      <c r="GR70" s="157"/>
      <c r="GS70" s="157"/>
      <c r="GT70" s="157"/>
      <c r="GU70" s="157"/>
      <c r="GV70" s="157"/>
      <c r="GW70" s="157"/>
      <c r="GX70" s="157"/>
      <c r="GY70" s="157"/>
      <c r="GZ70" s="157"/>
      <c r="HA70" s="157"/>
      <c r="HB70" s="157"/>
      <c r="HC70" s="157"/>
      <c r="HD70" s="157"/>
      <c r="HE70" s="157"/>
      <c r="HF70" s="157"/>
      <c r="HG70" s="157"/>
      <c r="HH70" s="157"/>
      <c r="HI70" s="157"/>
      <c r="HJ70" s="157"/>
      <c r="HK70" s="157"/>
      <c r="HL70" s="157"/>
      <c r="HM70" s="157"/>
      <c r="HN70" s="157"/>
      <c r="HO70" s="157"/>
      <c r="HP70" s="157"/>
      <c r="HQ70" s="157"/>
      <c r="HR70" s="157"/>
      <c r="HS70" s="157"/>
      <c r="HT70" s="157"/>
      <c r="HU70" s="157"/>
      <c r="HV70" s="157"/>
      <c r="HW70" s="157"/>
      <c r="HX70" s="157"/>
      <c r="HY70" s="157"/>
      <c r="HZ70" s="157"/>
      <c r="IA70" s="157"/>
      <c r="IB70" s="157"/>
      <c r="IC70" s="157"/>
      <c r="ID70" s="157"/>
      <c r="IE70" s="157"/>
      <c r="IF70" s="157"/>
      <c r="IG70" s="157"/>
      <c r="IH70" s="157"/>
      <c r="II70" s="157"/>
      <c r="IJ70" s="157"/>
      <c r="IK70" s="157"/>
      <c r="IL70" s="157"/>
      <c r="IM70" s="157"/>
      <c r="IN70" s="157"/>
      <c r="IO70" s="157"/>
      <c r="IP70" s="157"/>
      <c r="IQ70" s="157"/>
      <c r="IR70" s="157"/>
      <c r="IS70" s="157"/>
      <c r="IT70" s="157"/>
      <c r="IU70" s="157"/>
      <c r="IV70" s="157"/>
    </row>
    <row r="71" spans="1:256">
      <c r="F71" s="338"/>
      <c r="J71" s="338"/>
      <c r="K71" s="338"/>
      <c r="Y71" s="338"/>
      <c r="AA71" s="338"/>
      <c r="AM71" s="338"/>
      <c r="AO71" s="338"/>
      <c r="BA71" s="338"/>
    </row>
    <row r="73" spans="1:256" ht="15" customHeight="1">
      <c r="A73" s="146"/>
      <c r="B73" s="238"/>
      <c r="C73" s="157"/>
      <c r="D73" s="338"/>
      <c r="E73" s="338"/>
      <c r="F73" s="338"/>
      <c r="G73" s="338"/>
      <c r="H73" s="338"/>
      <c r="I73" s="338"/>
      <c r="J73" s="338"/>
      <c r="K73" s="338"/>
      <c r="L73" s="338"/>
      <c r="M73" s="338"/>
      <c r="N73" s="338"/>
      <c r="O73" s="338"/>
      <c r="P73" s="338"/>
      <c r="Q73" s="338"/>
      <c r="R73" s="338"/>
      <c r="S73" s="338"/>
      <c r="T73" s="338"/>
      <c r="U73" s="338"/>
      <c r="V73" s="338"/>
      <c r="W73" s="338"/>
      <c r="X73" s="338"/>
      <c r="Y73" s="338"/>
      <c r="Z73" s="338"/>
      <c r="AA73" s="338"/>
      <c r="AB73" s="338"/>
      <c r="AC73" s="338"/>
      <c r="AD73" s="338"/>
      <c r="AE73" s="338"/>
      <c r="AF73" s="338"/>
      <c r="AG73" s="338"/>
      <c r="AH73" s="338"/>
      <c r="AI73" s="338"/>
      <c r="AJ73" s="338"/>
      <c r="AK73" s="338"/>
      <c r="AL73" s="338"/>
      <c r="AM73" s="338"/>
      <c r="AN73" s="338"/>
      <c r="AO73" s="338"/>
      <c r="AP73" s="338"/>
      <c r="AQ73" s="338"/>
      <c r="AR73" s="338"/>
      <c r="AS73" s="338"/>
      <c r="AT73" s="338"/>
      <c r="AU73" s="338"/>
      <c r="AV73" s="338"/>
      <c r="AW73" s="338"/>
      <c r="AX73" s="338"/>
      <c r="AY73" s="338"/>
      <c r="AZ73" s="338"/>
      <c r="BA73" s="338"/>
      <c r="BB73" s="338"/>
      <c r="BC73" s="338"/>
      <c r="BD73" s="338"/>
      <c r="BE73" s="338"/>
      <c r="BF73" s="338"/>
      <c r="BG73" s="338"/>
      <c r="BH73" s="338"/>
      <c r="BI73" s="338"/>
      <c r="BJ73" s="338"/>
      <c r="BK73" s="338"/>
      <c r="BL73" s="338"/>
      <c r="BM73" s="338"/>
      <c r="BN73" s="338"/>
      <c r="BO73" s="338"/>
      <c r="BP73" s="338"/>
      <c r="BQ73" s="338"/>
      <c r="BR73" s="338"/>
      <c r="BS73" s="338"/>
      <c r="BT73" s="338"/>
      <c r="BU73" s="338"/>
      <c r="BV73" s="338"/>
      <c r="BW73" s="338"/>
      <c r="BX73" s="338"/>
      <c r="BY73" s="338"/>
      <c r="BZ73" s="338"/>
      <c r="CA73" s="338"/>
      <c r="CB73" s="338"/>
      <c r="CC73" s="338"/>
      <c r="CD73" s="338"/>
      <c r="CE73" s="338"/>
      <c r="CF73" s="338"/>
      <c r="CG73" s="338"/>
      <c r="CH73" s="338"/>
      <c r="CI73" s="338"/>
      <c r="CJ73" s="338"/>
      <c r="CK73" s="338"/>
      <c r="CL73" s="338"/>
      <c r="CM73" s="338"/>
      <c r="CN73" s="338"/>
      <c r="CO73" s="338"/>
      <c r="CP73" s="338"/>
      <c r="CQ73" s="338"/>
      <c r="CR73" s="338"/>
      <c r="CS73" s="338"/>
      <c r="CU73" s="338"/>
      <c r="CV73" s="338"/>
      <c r="CW73" s="338"/>
      <c r="CX73" s="338"/>
      <c r="CY73" s="338"/>
      <c r="CZ73" s="338"/>
      <c r="DA73" s="338"/>
      <c r="DB73" s="338"/>
      <c r="DC73" s="338"/>
      <c r="DD73" s="338"/>
      <c r="DE73" s="338"/>
      <c r="DF73" s="338"/>
      <c r="DG73" s="157"/>
      <c r="DH73" s="157"/>
      <c r="DI73" s="157"/>
      <c r="DJ73" s="157"/>
      <c r="DK73" s="157"/>
      <c r="DL73" s="157"/>
      <c r="DM73" s="157"/>
      <c r="DN73" s="157"/>
      <c r="DO73" s="157"/>
      <c r="DP73" s="157"/>
      <c r="DQ73" s="157"/>
      <c r="DR73" s="157"/>
      <c r="DS73" s="157"/>
      <c r="DT73" s="157"/>
      <c r="DU73" s="157"/>
      <c r="DV73" s="157"/>
      <c r="DW73" s="157"/>
      <c r="DX73" s="157"/>
      <c r="DY73" s="157"/>
      <c r="DZ73" s="157"/>
      <c r="EA73" s="157"/>
      <c r="EB73" s="157"/>
      <c r="EC73" s="157"/>
      <c r="ED73" s="157"/>
      <c r="EE73" s="157"/>
      <c r="EF73" s="157"/>
      <c r="EG73" s="157"/>
      <c r="EH73" s="157"/>
      <c r="EI73" s="157"/>
      <c r="EJ73" s="157"/>
      <c r="EK73" s="157"/>
      <c r="EL73" s="157"/>
      <c r="EM73" s="157"/>
      <c r="EN73" s="157"/>
      <c r="EO73" s="157"/>
      <c r="EP73" s="157"/>
      <c r="EQ73" s="157"/>
      <c r="ER73" s="157"/>
      <c r="ES73" s="157"/>
      <c r="ET73" s="157"/>
      <c r="EU73" s="157"/>
      <c r="EV73" s="157"/>
      <c r="EW73" s="157"/>
      <c r="EX73" s="157"/>
      <c r="EY73" s="157"/>
      <c r="EZ73" s="157"/>
      <c r="FA73" s="157"/>
      <c r="FB73" s="157"/>
      <c r="FC73" s="157"/>
      <c r="FD73" s="157"/>
      <c r="FE73" s="157"/>
      <c r="FF73" s="157"/>
      <c r="FG73" s="157"/>
      <c r="FH73" s="157"/>
      <c r="FI73" s="157"/>
      <c r="FJ73" s="157"/>
      <c r="FK73" s="157"/>
      <c r="FL73" s="157"/>
      <c r="FM73" s="157"/>
      <c r="FN73" s="157"/>
      <c r="FO73" s="157"/>
      <c r="FP73" s="157"/>
      <c r="FQ73" s="157"/>
      <c r="FR73" s="157"/>
      <c r="FS73" s="157"/>
      <c r="FT73" s="157"/>
      <c r="FU73" s="157"/>
      <c r="FV73" s="157"/>
      <c r="FW73" s="157"/>
      <c r="FX73" s="157"/>
      <c r="FY73" s="157"/>
      <c r="FZ73" s="157"/>
      <c r="GA73" s="157"/>
      <c r="GB73" s="157"/>
      <c r="GC73" s="157"/>
      <c r="GD73" s="157"/>
      <c r="GE73" s="157"/>
      <c r="GF73" s="157"/>
      <c r="GG73" s="157"/>
      <c r="GH73" s="157"/>
      <c r="GI73" s="157"/>
      <c r="GJ73" s="157"/>
      <c r="GK73" s="157"/>
      <c r="GL73" s="157"/>
      <c r="GM73" s="157"/>
      <c r="GN73" s="157"/>
      <c r="GO73" s="157"/>
      <c r="GP73" s="157"/>
      <c r="GQ73" s="157"/>
      <c r="GR73" s="157"/>
      <c r="GS73" s="157"/>
      <c r="GT73" s="157"/>
      <c r="GU73" s="157"/>
      <c r="GV73" s="157"/>
      <c r="GW73" s="157"/>
      <c r="GX73" s="157"/>
      <c r="GY73" s="157"/>
      <c r="GZ73" s="157"/>
      <c r="HA73" s="157"/>
      <c r="HB73" s="157"/>
      <c r="HC73" s="157"/>
      <c r="HD73" s="157"/>
      <c r="HE73" s="157"/>
      <c r="HF73" s="157"/>
      <c r="HG73" s="157"/>
      <c r="HH73" s="157"/>
      <c r="HI73" s="157"/>
      <c r="HJ73" s="157"/>
      <c r="HK73" s="157"/>
      <c r="HL73" s="157"/>
      <c r="HM73" s="157"/>
      <c r="HN73" s="157"/>
      <c r="HO73" s="157"/>
      <c r="HP73" s="157"/>
      <c r="HQ73" s="157"/>
      <c r="HR73" s="157"/>
      <c r="HS73" s="157"/>
      <c r="HT73" s="157"/>
      <c r="HU73" s="157"/>
      <c r="HV73" s="157"/>
      <c r="HW73" s="157"/>
      <c r="HX73" s="157"/>
      <c r="HY73" s="157"/>
      <c r="HZ73" s="157"/>
      <c r="IA73" s="157"/>
      <c r="IB73" s="157"/>
      <c r="IC73" s="157"/>
      <c r="ID73" s="157"/>
      <c r="IE73" s="157"/>
      <c r="IF73" s="157"/>
      <c r="IG73" s="157"/>
      <c r="IH73" s="157"/>
      <c r="II73" s="157"/>
      <c r="IJ73" s="157"/>
      <c r="IK73" s="157"/>
      <c r="IL73" s="157"/>
      <c r="IM73" s="157"/>
      <c r="IN73" s="157"/>
      <c r="IO73" s="157"/>
      <c r="IP73" s="157"/>
      <c r="IQ73" s="157"/>
      <c r="IR73" s="157"/>
      <c r="IS73" s="157"/>
      <c r="IT73" s="157"/>
      <c r="IU73" s="157"/>
      <c r="IV73" s="157"/>
    </row>
    <row r="74" spans="1:256" ht="15" customHeight="1">
      <c r="A74" s="146"/>
      <c r="B74" s="238"/>
      <c r="C74" s="157"/>
      <c r="D74" s="338"/>
      <c r="E74" s="338"/>
      <c r="F74" s="338"/>
      <c r="G74" s="338"/>
      <c r="H74" s="338"/>
      <c r="I74" s="338"/>
      <c r="J74" s="338"/>
      <c r="K74" s="338"/>
      <c r="L74" s="338"/>
      <c r="M74" s="338"/>
      <c r="N74" s="338"/>
      <c r="O74" s="338"/>
      <c r="P74" s="338"/>
      <c r="Q74" s="338"/>
      <c r="R74" s="338"/>
      <c r="S74" s="338"/>
      <c r="T74" s="338"/>
      <c r="U74" s="338"/>
      <c r="V74" s="338"/>
      <c r="W74" s="338"/>
      <c r="X74" s="338"/>
      <c r="Y74" s="338"/>
      <c r="Z74" s="338"/>
      <c r="AA74" s="338"/>
      <c r="AB74" s="338"/>
      <c r="AC74" s="338"/>
      <c r="AD74" s="338"/>
      <c r="AE74" s="338"/>
      <c r="AF74" s="338"/>
      <c r="AG74" s="338"/>
      <c r="AH74" s="338"/>
      <c r="AI74" s="338"/>
      <c r="AJ74" s="338"/>
      <c r="AK74" s="338"/>
      <c r="AL74" s="338"/>
      <c r="AM74" s="338"/>
      <c r="AN74" s="338"/>
      <c r="AO74" s="338"/>
      <c r="AP74" s="338"/>
      <c r="AQ74" s="338"/>
      <c r="AR74" s="338"/>
      <c r="AS74" s="338"/>
      <c r="AT74" s="338"/>
      <c r="AU74" s="338"/>
      <c r="AV74" s="338"/>
      <c r="AW74" s="338"/>
      <c r="AX74" s="338"/>
      <c r="AY74" s="338"/>
      <c r="AZ74" s="338"/>
      <c r="BA74" s="338"/>
      <c r="BB74" s="338"/>
      <c r="BC74" s="338"/>
      <c r="BD74" s="338"/>
      <c r="BE74" s="338"/>
      <c r="BF74" s="338"/>
      <c r="BG74" s="338"/>
      <c r="BH74" s="338"/>
      <c r="BI74" s="338"/>
      <c r="BJ74" s="338"/>
      <c r="BK74" s="338"/>
      <c r="BL74" s="338"/>
      <c r="BM74" s="338"/>
      <c r="BN74" s="338"/>
      <c r="BO74" s="338"/>
      <c r="BP74" s="338"/>
      <c r="BQ74" s="338"/>
      <c r="BR74" s="338"/>
      <c r="BS74" s="338"/>
      <c r="BT74" s="338"/>
      <c r="BU74" s="338"/>
      <c r="BV74" s="338"/>
      <c r="BW74" s="338"/>
      <c r="BX74" s="338"/>
      <c r="BY74" s="338"/>
      <c r="BZ74" s="338"/>
      <c r="CA74" s="338"/>
      <c r="CB74" s="338"/>
      <c r="CC74" s="338"/>
      <c r="CD74" s="338"/>
      <c r="CE74" s="338"/>
      <c r="CF74" s="338"/>
      <c r="CG74" s="338"/>
      <c r="CH74" s="338"/>
      <c r="CI74" s="338"/>
      <c r="CJ74" s="338"/>
      <c r="CK74" s="338"/>
      <c r="CL74" s="338"/>
      <c r="CM74" s="338"/>
      <c r="CN74" s="338"/>
      <c r="CO74" s="338"/>
      <c r="CP74" s="338"/>
      <c r="CQ74" s="338"/>
      <c r="CR74" s="338"/>
      <c r="CS74" s="338"/>
      <c r="CU74" s="338"/>
      <c r="CV74" s="338"/>
      <c r="CW74" s="338"/>
      <c r="CX74" s="338"/>
      <c r="CY74" s="338"/>
      <c r="CZ74" s="338"/>
      <c r="DA74" s="338"/>
      <c r="DB74" s="338"/>
      <c r="DC74" s="338"/>
      <c r="DD74" s="338"/>
      <c r="DE74" s="338"/>
      <c r="DF74" s="338"/>
      <c r="DG74" s="157"/>
      <c r="DH74" s="157"/>
      <c r="DI74" s="157"/>
      <c r="DJ74" s="157"/>
      <c r="DK74" s="157"/>
      <c r="DL74" s="157"/>
      <c r="DM74" s="157"/>
      <c r="DN74" s="157"/>
      <c r="DO74" s="157"/>
      <c r="DP74" s="157"/>
      <c r="DQ74" s="157"/>
      <c r="DR74" s="157"/>
      <c r="DS74" s="157"/>
      <c r="DT74" s="157"/>
      <c r="DU74" s="157"/>
      <c r="DV74" s="157"/>
      <c r="DW74" s="157"/>
      <c r="DX74" s="157"/>
      <c r="DY74" s="157"/>
      <c r="DZ74" s="157"/>
      <c r="EA74" s="157"/>
      <c r="EB74" s="157"/>
      <c r="EC74" s="157"/>
      <c r="ED74" s="157"/>
      <c r="EE74" s="157"/>
      <c r="EF74" s="157"/>
      <c r="EG74" s="157"/>
      <c r="EH74" s="157"/>
      <c r="EI74" s="157"/>
      <c r="EJ74" s="157"/>
      <c r="EK74" s="157"/>
      <c r="EL74" s="157"/>
      <c r="EM74" s="157"/>
      <c r="EN74" s="157"/>
      <c r="EO74" s="157"/>
      <c r="EP74" s="157"/>
      <c r="EQ74" s="157"/>
      <c r="ER74" s="157"/>
      <c r="ES74" s="157"/>
      <c r="ET74" s="157"/>
      <c r="EU74" s="157"/>
      <c r="EV74" s="157"/>
      <c r="EW74" s="157"/>
      <c r="EX74" s="157"/>
      <c r="EY74" s="157"/>
      <c r="EZ74" s="157"/>
      <c r="FA74" s="157"/>
      <c r="FB74" s="157"/>
      <c r="FC74" s="157"/>
      <c r="FD74" s="157"/>
      <c r="FE74" s="157"/>
      <c r="FF74" s="157"/>
      <c r="FG74" s="157"/>
      <c r="FH74" s="157"/>
      <c r="FI74" s="157"/>
      <c r="FJ74" s="157"/>
      <c r="FK74" s="157"/>
      <c r="FL74" s="157"/>
      <c r="FM74" s="157"/>
      <c r="FN74" s="157"/>
      <c r="FO74" s="157"/>
      <c r="FP74" s="157"/>
      <c r="FQ74" s="157"/>
      <c r="FR74" s="157"/>
      <c r="FS74" s="157"/>
      <c r="FT74" s="157"/>
      <c r="FU74" s="157"/>
      <c r="FV74" s="157"/>
      <c r="FW74" s="157"/>
      <c r="FX74" s="157"/>
      <c r="FY74" s="157"/>
      <c r="FZ74" s="157"/>
      <c r="GA74" s="157"/>
      <c r="GB74" s="157"/>
      <c r="GC74" s="157"/>
      <c r="GD74" s="157"/>
      <c r="GE74" s="157"/>
      <c r="GF74" s="157"/>
      <c r="GG74" s="157"/>
      <c r="GH74" s="157"/>
      <c r="GI74" s="157"/>
      <c r="GJ74" s="157"/>
      <c r="GK74" s="157"/>
      <c r="GL74" s="157"/>
      <c r="GM74" s="157"/>
      <c r="GN74" s="157"/>
      <c r="GO74" s="157"/>
      <c r="GP74" s="157"/>
      <c r="GQ74" s="157"/>
      <c r="GR74" s="157"/>
      <c r="GS74" s="157"/>
      <c r="GT74" s="157"/>
      <c r="GU74" s="157"/>
      <c r="GV74" s="157"/>
      <c r="GW74" s="157"/>
      <c r="GX74" s="157"/>
      <c r="GY74" s="157"/>
      <c r="GZ74" s="157"/>
      <c r="HA74" s="157"/>
      <c r="HB74" s="157"/>
      <c r="HC74" s="157"/>
      <c r="HD74" s="157"/>
      <c r="HE74" s="157"/>
      <c r="HF74" s="157"/>
      <c r="HG74" s="157"/>
      <c r="HH74" s="157"/>
      <c r="HI74" s="157"/>
      <c r="HJ74" s="157"/>
      <c r="HK74" s="157"/>
      <c r="HL74" s="157"/>
      <c r="HM74" s="157"/>
      <c r="HN74" s="157"/>
      <c r="HO74" s="157"/>
      <c r="HP74" s="157"/>
      <c r="HQ74" s="157"/>
      <c r="HR74" s="157"/>
      <c r="HS74" s="157"/>
      <c r="HT74" s="157"/>
      <c r="HU74" s="157"/>
      <c r="HV74" s="157"/>
      <c r="HW74" s="157"/>
      <c r="HX74" s="157"/>
      <c r="HY74" s="157"/>
      <c r="HZ74" s="157"/>
      <c r="IA74" s="157"/>
      <c r="IB74" s="157"/>
      <c r="IC74" s="157"/>
      <c r="ID74" s="157"/>
      <c r="IE74" s="157"/>
      <c r="IF74" s="157"/>
      <c r="IG74" s="157"/>
      <c r="IH74" s="157"/>
      <c r="II74" s="157"/>
      <c r="IJ74" s="157"/>
      <c r="IK74" s="157"/>
      <c r="IL74" s="157"/>
      <c r="IM74" s="157"/>
      <c r="IN74" s="157"/>
      <c r="IO74" s="157"/>
      <c r="IP74" s="157"/>
      <c r="IQ74" s="157"/>
      <c r="IR74" s="157"/>
      <c r="IS74" s="157"/>
      <c r="IT74" s="157"/>
      <c r="IU74" s="157"/>
      <c r="IV74" s="157"/>
    </row>
    <row r="75" spans="1:256" ht="15" customHeight="1">
      <c r="A75" s="146"/>
      <c r="B75" s="187"/>
      <c r="C75"/>
      <c r="D75" s="338"/>
      <c r="E75" s="338"/>
      <c r="F75" s="338"/>
      <c r="G75" s="338"/>
      <c r="H75" s="338"/>
      <c r="I75" s="338"/>
      <c r="J75" s="338"/>
      <c r="K75" s="338"/>
      <c r="L75" s="338"/>
      <c r="M75" s="338"/>
      <c r="N75" s="338"/>
      <c r="O75" s="338"/>
      <c r="P75" s="338"/>
      <c r="Q75" s="338"/>
      <c r="R75" s="338"/>
      <c r="S75" s="338"/>
      <c r="T75" s="338"/>
      <c r="U75" s="338"/>
      <c r="V75" s="338"/>
      <c r="W75" s="338"/>
      <c r="X75" s="338"/>
      <c r="Y75" s="338"/>
      <c r="Z75" s="338"/>
      <c r="AA75" s="338"/>
      <c r="AB75" s="338"/>
      <c r="AC75" s="338"/>
      <c r="AD75" s="338"/>
      <c r="AE75" s="338"/>
      <c r="AF75" s="338"/>
      <c r="AG75" s="338"/>
      <c r="AH75" s="338"/>
      <c r="AI75" s="338"/>
      <c r="AJ75" s="338"/>
      <c r="AK75" s="338"/>
      <c r="AL75" s="338"/>
      <c r="AM75" s="338"/>
      <c r="AN75" s="338"/>
      <c r="AO75" s="338"/>
      <c r="AP75" s="338"/>
      <c r="AQ75" s="338"/>
      <c r="AR75" s="338"/>
      <c r="AS75" s="338"/>
      <c r="AT75" s="338"/>
      <c r="AU75" s="338"/>
      <c r="AV75" s="338"/>
      <c r="AW75" s="338"/>
      <c r="AX75" s="338"/>
      <c r="AY75" s="338"/>
      <c r="AZ75" s="338"/>
      <c r="BA75" s="338"/>
      <c r="BB75" s="338"/>
      <c r="BC75" s="338"/>
      <c r="BD75" s="338"/>
      <c r="BE75" s="338"/>
      <c r="BF75" s="338"/>
      <c r="BG75" s="338"/>
      <c r="BH75" s="338"/>
      <c r="BI75" s="338"/>
      <c r="BJ75" s="338"/>
      <c r="BK75" s="338"/>
      <c r="BL75" s="338"/>
      <c r="BM75" s="338"/>
      <c r="BN75" s="338"/>
      <c r="BO75" s="338"/>
      <c r="BP75" s="338"/>
      <c r="BQ75" s="338"/>
      <c r="BR75" s="338"/>
      <c r="BS75" s="338"/>
      <c r="BT75" s="338"/>
      <c r="BU75" s="338"/>
      <c r="BV75" s="338"/>
      <c r="BW75" s="338"/>
      <c r="BX75" s="338"/>
      <c r="BY75" s="338"/>
      <c r="BZ75" s="338"/>
      <c r="CA75" s="338"/>
      <c r="CB75" s="338"/>
      <c r="CC75" s="338"/>
      <c r="CD75" s="338"/>
      <c r="CE75" s="338"/>
      <c r="CF75" s="338"/>
      <c r="CG75" s="338"/>
      <c r="CH75" s="338"/>
      <c r="CI75" s="338"/>
      <c r="CJ75" s="338"/>
      <c r="CK75" s="338"/>
      <c r="CL75" s="338"/>
      <c r="CM75" s="338"/>
      <c r="CN75" s="338"/>
      <c r="CO75" s="338"/>
      <c r="CP75" s="338"/>
      <c r="CQ75" s="338"/>
      <c r="CR75" s="338"/>
      <c r="CS75" s="338"/>
      <c r="CU75" s="338"/>
      <c r="CV75" s="338"/>
      <c r="CW75" s="338"/>
      <c r="CX75" s="338"/>
      <c r="CY75" s="338"/>
      <c r="CZ75" s="338"/>
      <c r="DA75" s="338"/>
      <c r="DB75" s="338"/>
      <c r="DC75" s="338"/>
      <c r="DD75" s="338"/>
      <c r="DE75" s="338"/>
      <c r="DF75" s="338"/>
      <c r="DG75" s="157"/>
      <c r="DH75" s="157"/>
      <c r="DI75" s="157"/>
      <c r="DJ75" s="157"/>
      <c r="DK75" s="157"/>
      <c r="DL75" s="157"/>
      <c r="DM75" s="157"/>
      <c r="DN75" s="157"/>
      <c r="DO75" s="157"/>
      <c r="DP75" s="157"/>
      <c r="DQ75" s="157"/>
      <c r="DR75" s="157"/>
      <c r="DS75" s="157"/>
      <c r="DT75" s="157"/>
      <c r="DU75" s="157"/>
      <c r="DV75" s="157"/>
      <c r="DW75" s="157"/>
      <c r="DX75" s="157"/>
      <c r="DY75" s="157"/>
      <c r="DZ75" s="157"/>
      <c r="EA75" s="157"/>
      <c r="EB75" s="157"/>
      <c r="EC75" s="157"/>
      <c r="ED75" s="157"/>
      <c r="EE75" s="157"/>
      <c r="EF75" s="157"/>
      <c r="EG75" s="157"/>
      <c r="EH75" s="157"/>
      <c r="EI75" s="157"/>
      <c r="EJ75" s="157"/>
      <c r="EK75" s="157"/>
      <c r="EL75" s="157"/>
      <c r="EM75" s="157"/>
      <c r="EN75" s="157"/>
      <c r="EO75" s="157"/>
      <c r="EP75" s="157"/>
      <c r="EQ75" s="157"/>
      <c r="ER75" s="157"/>
      <c r="ES75" s="157"/>
      <c r="ET75" s="157"/>
      <c r="EU75" s="157"/>
      <c r="EV75" s="157"/>
      <c r="EW75" s="157"/>
      <c r="EX75" s="157"/>
      <c r="EY75" s="157"/>
      <c r="EZ75" s="157"/>
      <c r="FA75" s="157"/>
      <c r="FB75" s="157"/>
      <c r="FC75" s="157"/>
      <c r="FD75" s="157"/>
      <c r="FE75" s="157"/>
      <c r="FF75" s="157"/>
      <c r="FG75" s="157"/>
      <c r="FH75" s="157"/>
      <c r="FI75" s="157"/>
      <c r="FJ75" s="157"/>
      <c r="FK75" s="157"/>
      <c r="FL75" s="157"/>
      <c r="FM75" s="157"/>
      <c r="FN75" s="157"/>
      <c r="FO75" s="157"/>
      <c r="FP75" s="157"/>
      <c r="FQ75" s="157"/>
      <c r="FR75" s="157"/>
      <c r="FS75" s="157"/>
      <c r="FT75" s="157"/>
      <c r="FU75" s="157"/>
      <c r="FV75" s="157"/>
      <c r="FW75" s="157"/>
      <c r="FX75" s="157"/>
      <c r="FY75" s="157"/>
      <c r="FZ75" s="157"/>
      <c r="GA75" s="157"/>
      <c r="GB75" s="157"/>
      <c r="GC75" s="157"/>
      <c r="GD75" s="157"/>
      <c r="GE75" s="157"/>
      <c r="GF75" s="157"/>
      <c r="GG75" s="157"/>
      <c r="GH75" s="157"/>
      <c r="GI75" s="157"/>
      <c r="GJ75" s="157"/>
      <c r="GK75" s="157"/>
      <c r="GL75" s="157"/>
      <c r="GM75" s="157"/>
      <c r="GN75" s="157"/>
      <c r="GO75" s="157"/>
      <c r="GP75" s="157"/>
      <c r="GQ75" s="157"/>
      <c r="GR75" s="157"/>
      <c r="GS75" s="157"/>
      <c r="GT75" s="157"/>
      <c r="GU75" s="157"/>
      <c r="GV75" s="157"/>
      <c r="GW75" s="157"/>
      <c r="GX75" s="157"/>
      <c r="GY75" s="157"/>
      <c r="GZ75" s="157"/>
      <c r="HA75" s="157"/>
      <c r="HB75" s="157"/>
      <c r="HC75" s="157"/>
      <c r="HD75" s="157"/>
      <c r="HE75" s="157"/>
      <c r="HF75" s="157"/>
      <c r="HG75" s="157"/>
      <c r="HH75" s="157"/>
      <c r="HI75" s="157"/>
      <c r="HJ75" s="157"/>
      <c r="HK75" s="157"/>
      <c r="HL75" s="157"/>
      <c r="HM75" s="157"/>
      <c r="HN75" s="157"/>
      <c r="HO75" s="157"/>
      <c r="HP75" s="157"/>
      <c r="HQ75" s="157"/>
      <c r="HR75" s="157"/>
      <c r="HS75" s="157"/>
      <c r="HT75" s="157"/>
      <c r="HU75" s="157"/>
      <c r="HV75" s="157"/>
      <c r="HW75" s="157"/>
      <c r="HX75" s="157"/>
      <c r="HY75" s="157"/>
      <c r="HZ75" s="157"/>
      <c r="IA75" s="157"/>
      <c r="IB75" s="157"/>
      <c r="IC75" s="157"/>
      <c r="ID75" s="157"/>
      <c r="IE75" s="157"/>
      <c r="IF75" s="157"/>
      <c r="IG75" s="157"/>
      <c r="IH75" s="157"/>
      <c r="II75" s="157"/>
      <c r="IJ75" s="157"/>
      <c r="IK75" s="157"/>
      <c r="IL75" s="157"/>
      <c r="IM75" s="157"/>
      <c r="IN75" s="157"/>
      <c r="IO75" s="157"/>
      <c r="IP75" s="157"/>
      <c r="IQ75" s="157"/>
      <c r="IR75" s="157"/>
      <c r="IS75" s="157"/>
      <c r="IT75" s="157"/>
      <c r="IU75" s="157"/>
      <c r="IV75" s="157"/>
    </row>
    <row r="76" spans="1:256" ht="15" customHeight="1">
      <c r="A76" s="146"/>
      <c r="B76" s="187"/>
      <c r="C76"/>
      <c r="D76" s="338"/>
      <c r="E76" s="338"/>
      <c r="F76" s="338"/>
      <c r="G76" s="338"/>
      <c r="H76" s="338"/>
      <c r="I76" s="338"/>
      <c r="J76" s="338"/>
      <c r="K76" s="338"/>
      <c r="L76" s="338"/>
      <c r="M76" s="338"/>
      <c r="N76" s="338"/>
      <c r="O76" s="338"/>
      <c r="P76" s="338"/>
      <c r="Q76" s="338"/>
      <c r="R76" s="338"/>
      <c r="S76" s="338"/>
      <c r="T76" s="338"/>
      <c r="U76" s="338"/>
      <c r="V76" s="338"/>
      <c r="W76" s="338"/>
      <c r="X76" s="338"/>
      <c r="Y76" s="338"/>
      <c r="Z76" s="338"/>
      <c r="AA76" s="338"/>
      <c r="AB76" s="338"/>
      <c r="AC76" s="338"/>
      <c r="AD76" s="338"/>
      <c r="AE76" s="338"/>
      <c r="AF76" s="338"/>
      <c r="AG76" s="338"/>
      <c r="AH76" s="338"/>
      <c r="AI76" s="338"/>
      <c r="AJ76" s="338"/>
      <c r="AK76" s="338"/>
      <c r="AL76" s="338"/>
      <c r="AM76" s="338"/>
      <c r="AN76" s="338"/>
      <c r="AO76" s="338"/>
      <c r="AP76" s="338"/>
      <c r="AQ76" s="338"/>
      <c r="AR76" s="338"/>
      <c r="AS76" s="338"/>
      <c r="AT76" s="338"/>
      <c r="AU76" s="338"/>
      <c r="AV76" s="338"/>
      <c r="AW76" s="338"/>
      <c r="AX76" s="338"/>
      <c r="AY76" s="338"/>
      <c r="AZ76" s="338"/>
      <c r="BA76" s="338"/>
      <c r="BB76" s="338"/>
      <c r="BC76" s="338"/>
      <c r="BD76" s="338"/>
      <c r="BE76" s="338"/>
      <c r="BF76" s="338"/>
      <c r="BG76" s="338"/>
      <c r="BH76" s="338"/>
      <c r="BI76" s="338"/>
      <c r="BJ76" s="338"/>
      <c r="BK76" s="338"/>
      <c r="BL76" s="338"/>
      <c r="BM76" s="338"/>
      <c r="BN76" s="338"/>
      <c r="BO76" s="338"/>
      <c r="BP76" s="338"/>
      <c r="BQ76" s="338"/>
      <c r="BR76" s="338"/>
      <c r="BS76" s="338"/>
      <c r="BT76" s="338"/>
      <c r="BU76" s="338"/>
      <c r="BV76" s="338"/>
      <c r="BW76" s="338"/>
      <c r="BX76" s="338"/>
      <c r="BY76" s="338"/>
      <c r="BZ76" s="338"/>
      <c r="CA76" s="338"/>
      <c r="CB76" s="338"/>
      <c r="CC76" s="338"/>
      <c r="CD76" s="338"/>
      <c r="CE76" s="338"/>
      <c r="CF76" s="338"/>
      <c r="CG76" s="338"/>
      <c r="CH76" s="338"/>
      <c r="CI76" s="338"/>
      <c r="CJ76" s="338"/>
      <c r="CK76" s="338"/>
      <c r="CL76" s="338"/>
      <c r="CM76" s="338"/>
      <c r="CN76" s="338"/>
      <c r="CO76" s="338"/>
      <c r="CP76" s="338"/>
      <c r="CQ76" s="338"/>
      <c r="CR76" s="338"/>
      <c r="CS76" s="338"/>
      <c r="CU76" s="338"/>
      <c r="CV76" s="338"/>
      <c r="CW76" s="338"/>
      <c r="CX76" s="338"/>
      <c r="CY76" s="338"/>
      <c r="CZ76" s="338"/>
      <c r="DA76" s="338"/>
      <c r="DB76" s="338"/>
      <c r="DC76" s="338"/>
      <c r="DD76" s="338"/>
      <c r="DE76" s="338"/>
      <c r="DF76" s="338"/>
      <c r="DG76" s="157"/>
      <c r="DH76" s="157"/>
      <c r="DI76" s="157"/>
      <c r="DJ76" s="157"/>
      <c r="DK76" s="157"/>
      <c r="DL76" s="157"/>
      <c r="DM76" s="157"/>
      <c r="DN76" s="157"/>
      <c r="DO76" s="157"/>
      <c r="DP76" s="157"/>
      <c r="DQ76" s="157"/>
      <c r="DR76" s="157"/>
      <c r="DS76" s="157"/>
      <c r="DT76" s="157"/>
      <c r="DU76" s="157"/>
      <c r="DV76" s="157"/>
      <c r="DW76" s="157"/>
      <c r="DX76" s="157"/>
      <c r="DY76" s="157"/>
      <c r="DZ76" s="157"/>
      <c r="EA76" s="157"/>
      <c r="EB76" s="157"/>
      <c r="EC76" s="157"/>
      <c r="ED76" s="157"/>
      <c r="EE76" s="157"/>
      <c r="EF76" s="157"/>
      <c r="EG76" s="157"/>
      <c r="EH76" s="157"/>
      <c r="EI76" s="157"/>
      <c r="EJ76" s="157"/>
      <c r="EK76" s="157"/>
      <c r="EL76" s="157"/>
      <c r="EM76" s="157"/>
      <c r="EN76" s="157"/>
      <c r="EO76" s="157"/>
      <c r="EP76" s="157"/>
      <c r="EQ76" s="157"/>
      <c r="ER76" s="157"/>
      <c r="ES76" s="157"/>
      <c r="ET76" s="157"/>
      <c r="EU76" s="157"/>
      <c r="EV76" s="157"/>
      <c r="EW76" s="157"/>
      <c r="EX76" s="157"/>
      <c r="EY76" s="157"/>
      <c r="EZ76" s="157"/>
      <c r="FA76" s="157"/>
      <c r="FB76" s="157"/>
      <c r="FC76" s="157"/>
      <c r="FD76" s="157"/>
      <c r="FE76" s="157"/>
      <c r="FF76" s="157"/>
      <c r="FG76" s="157"/>
      <c r="FH76" s="157"/>
      <c r="FI76" s="157"/>
      <c r="FJ76" s="157"/>
      <c r="FK76" s="157"/>
      <c r="FL76" s="157"/>
      <c r="FM76" s="157"/>
      <c r="FN76" s="157"/>
      <c r="FO76" s="157"/>
      <c r="FP76" s="157"/>
      <c r="FQ76" s="157"/>
      <c r="FR76" s="157"/>
      <c r="FS76" s="157"/>
      <c r="FT76" s="157"/>
      <c r="FU76" s="157"/>
      <c r="FV76" s="157"/>
      <c r="FW76" s="157"/>
      <c r="FX76" s="157"/>
      <c r="FY76" s="157"/>
      <c r="FZ76" s="157"/>
      <c r="GA76" s="157"/>
      <c r="GB76" s="157"/>
      <c r="GC76" s="157"/>
      <c r="GD76" s="157"/>
      <c r="GE76" s="157"/>
      <c r="GF76" s="157"/>
      <c r="GG76" s="157"/>
      <c r="GH76" s="157"/>
      <c r="GI76" s="157"/>
      <c r="GJ76" s="157"/>
      <c r="GK76" s="157"/>
      <c r="GL76" s="157"/>
      <c r="GM76" s="157"/>
      <c r="GN76" s="157"/>
      <c r="GO76" s="157"/>
      <c r="GP76" s="157"/>
      <c r="GQ76" s="157"/>
      <c r="GR76" s="157"/>
      <c r="GS76" s="157"/>
      <c r="GT76" s="157"/>
      <c r="GU76" s="157"/>
      <c r="GV76" s="157"/>
      <c r="GW76" s="157"/>
      <c r="GX76" s="157"/>
      <c r="GY76" s="157"/>
      <c r="GZ76" s="157"/>
      <c r="HA76" s="157"/>
      <c r="HB76" s="157"/>
      <c r="HC76" s="157"/>
      <c r="HD76" s="157"/>
      <c r="HE76" s="157"/>
      <c r="HF76" s="157"/>
      <c r="HG76" s="157"/>
      <c r="HH76" s="157"/>
      <c r="HI76" s="157"/>
      <c r="HJ76" s="157"/>
      <c r="HK76" s="157"/>
      <c r="HL76" s="157"/>
      <c r="HM76" s="157"/>
      <c r="HN76" s="157"/>
      <c r="HO76" s="157"/>
      <c r="HP76" s="157"/>
      <c r="HQ76" s="157"/>
      <c r="HR76" s="157"/>
      <c r="HS76" s="157"/>
      <c r="HT76" s="157"/>
      <c r="HU76" s="157"/>
      <c r="HV76" s="157"/>
      <c r="HW76" s="157"/>
      <c r="HX76" s="157"/>
      <c r="HY76" s="157"/>
      <c r="HZ76" s="157"/>
      <c r="IA76" s="157"/>
      <c r="IB76" s="157"/>
      <c r="IC76" s="157"/>
      <c r="ID76" s="157"/>
      <c r="IE76" s="157"/>
      <c r="IF76" s="157"/>
      <c r="IG76" s="157"/>
      <c r="IH76" s="157"/>
      <c r="II76" s="157"/>
      <c r="IJ76" s="157"/>
      <c r="IK76" s="157"/>
      <c r="IL76" s="157"/>
      <c r="IM76" s="157"/>
      <c r="IN76" s="157"/>
      <c r="IO76" s="157"/>
      <c r="IP76" s="157"/>
      <c r="IQ76" s="157"/>
      <c r="IR76" s="157"/>
      <c r="IS76" s="157"/>
      <c r="IT76" s="157"/>
      <c r="IU76" s="157"/>
      <c r="IV76" s="157"/>
    </row>
    <row r="77" spans="1:256" ht="15" customHeight="1">
      <c r="A77" s="146"/>
      <c r="B77" s="187"/>
      <c r="C77"/>
      <c r="D77" s="338"/>
      <c r="E77" s="338"/>
      <c r="F77" s="338"/>
      <c r="G77" s="338"/>
      <c r="H77" s="338"/>
      <c r="I77" s="338"/>
      <c r="J77" s="338"/>
      <c r="K77" s="338"/>
      <c r="L77" s="338"/>
      <c r="M77" s="338"/>
      <c r="N77" s="338"/>
      <c r="O77" s="338"/>
      <c r="P77" s="338"/>
      <c r="Q77" s="338"/>
      <c r="R77" s="338"/>
      <c r="S77" s="338"/>
      <c r="T77" s="338"/>
      <c r="U77" s="338"/>
      <c r="V77" s="338"/>
      <c r="W77" s="338"/>
      <c r="X77" s="338"/>
      <c r="Y77" s="338"/>
      <c r="Z77" s="338"/>
      <c r="AA77" s="338"/>
      <c r="AB77" s="338"/>
      <c r="AC77" s="338"/>
      <c r="AD77" s="338"/>
      <c r="AE77" s="338"/>
      <c r="AF77" s="338"/>
      <c r="AG77" s="338"/>
      <c r="AH77" s="338"/>
      <c r="AI77" s="338"/>
      <c r="AJ77" s="338"/>
      <c r="AK77" s="338"/>
      <c r="AL77" s="338"/>
      <c r="AM77" s="338"/>
      <c r="AN77" s="338"/>
      <c r="AO77" s="338"/>
      <c r="AP77" s="338"/>
      <c r="AQ77" s="338"/>
      <c r="AR77" s="338"/>
      <c r="AS77" s="338"/>
      <c r="AT77" s="338"/>
      <c r="AU77" s="338"/>
      <c r="AV77" s="338"/>
      <c r="AW77" s="338"/>
      <c r="AX77" s="338"/>
      <c r="AY77" s="338"/>
      <c r="AZ77" s="338"/>
      <c r="BA77" s="338"/>
      <c r="BB77" s="338"/>
      <c r="BC77" s="338"/>
      <c r="BD77" s="338"/>
      <c r="BE77" s="338"/>
      <c r="BF77" s="338"/>
      <c r="BG77" s="338"/>
      <c r="BH77" s="338"/>
      <c r="BI77" s="338"/>
      <c r="BJ77" s="338"/>
      <c r="BK77" s="338"/>
      <c r="BL77" s="338"/>
      <c r="BM77" s="338"/>
      <c r="BN77" s="338"/>
      <c r="BO77" s="338"/>
      <c r="BP77" s="338"/>
      <c r="BQ77" s="338"/>
      <c r="BR77" s="338"/>
      <c r="BS77" s="338"/>
      <c r="BT77" s="338"/>
      <c r="BU77" s="338"/>
      <c r="BV77" s="338"/>
      <c r="BW77" s="338"/>
      <c r="BX77" s="338"/>
      <c r="BY77" s="338"/>
      <c r="BZ77" s="338"/>
      <c r="CA77" s="338"/>
      <c r="CB77" s="338"/>
      <c r="CC77" s="338"/>
      <c r="CD77" s="338"/>
      <c r="CE77" s="338"/>
      <c r="CF77" s="338"/>
      <c r="CG77" s="338"/>
      <c r="CH77" s="338"/>
      <c r="CI77" s="338"/>
      <c r="CJ77" s="338"/>
      <c r="CK77" s="338"/>
      <c r="CL77" s="338"/>
      <c r="CM77" s="338"/>
      <c r="CN77" s="338"/>
      <c r="CO77" s="338"/>
      <c r="CP77" s="338"/>
      <c r="CQ77" s="338"/>
      <c r="CR77" s="338"/>
      <c r="CS77" s="338"/>
      <c r="CU77" s="338"/>
      <c r="CV77" s="338"/>
      <c r="CW77" s="338"/>
      <c r="CX77" s="338"/>
      <c r="CY77" s="338"/>
      <c r="CZ77" s="338"/>
      <c r="DA77" s="338"/>
      <c r="DB77" s="338"/>
      <c r="DC77" s="338"/>
      <c r="DD77" s="338"/>
      <c r="DE77" s="338"/>
      <c r="DF77" s="338"/>
      <c r="DG77" s="157"/>
      <c r="DH77" s="157"/>
      <c r="DI77" s="157"/>
      <c r="DJ77" s="157"/>
      <c r="DK77" s="157"/>
      <c r="DL77" s="157"/>
      <c r="DM77" s="157"/>
      <c r="DN77" s="157"/>
      <c r="DO77" s="157"/>
      <c r="DP77" s="157"/>
      <c r="DQ77" s="157"/>
      <c r="DR77" s="157"/>
      <c r="DS77" s="157"/>
      <c r="DT77" s="157"/>
      <c r="DU77" s="157"/>
      <c r="DV77" s="157"/>
      <c r="DW77" s="157"/>
      <c r="DX77" s="157"/>
      <c r="DY77" s="157"/>
      <c r="DZ77" s="157"/>
      <c r="EA77" s="157"/>
      <c r="EB77" s="157"/>
      <c r="EC77" s="157"/>
      <c r="ED77" s="157"/>
      <c r="EE77" s="157"/>
      <c r="EF77" s="157"/>
      <c r="EG77" s="157"/>
      <c r="EH77" s="157"/>
      <c r="EI77" s="157"/>
      <c r="EJ77" s="157"/>
      <c r="EK77" s="157"/>
      <c r="EL77" s="157"/>
      <c r="EM77" s="157"/>
      <c r="EN77" s="157"/>
      <c r="EO77" s="157"/>
      <c r="EP77" s="157"/>
      <c r="EQ77" s="157"/>
      <c r="ER77" s="157"/>
      <c r="ES77" s="157"/>
      <c r="ET77" s="157"/>
      <c r="EU77" s="157"/>
      <c r="EV77" s="157"/>
      <c r="EW77" s="157"/>
      <c r="EX77" s="157"/>
      <c r="EY77" s="157"/>
      <c r="EZ77" s="157"/>
      <c r="FA77" s="157"/>
      <c r="FB77" s="157"/>
      <c r="FC77" s="157"/>
      <c r="FD77" s="157"/>
      <c r="FE77" s="157"/>
      <c r="FF77" s="157"/>
      <c r="FG77" s="157"/>
      <c r="FH77" s="157"/>
      <c r="FI77" s="157"/>
      <c r="FJ77" s="157"/>
      <c r="FK77" s="157"/>
      <c r="FL77" s="157"/>
      <c r="FM77" s="157"/>
      <c r="FN77" s="157"/>
      <c r="FO77" s="157"/>
      <c r="FP77" s="157"/>
      <c r="FQ77" s="157"/>
      <c r="FR77" s="157"/>
      <c r="FS77" s="157"/>
      <c r="FT77" s="157"/>
      <c r="FU77" s="157"/>
      <c r="FV77" s="157"/>
      <c r="FW77" s="157"/>
      <c r="FX77" s="157"/>
      <c r="FY77" s="157"/>
      <c r="FZ77" s="157"/>
      <c r="GA77" s="157"/>
      <c r="GB77" s="157"/>
      <c r="GC77" s="157"/>
      <c r="GD77" s="157"/>
      <c r="GE77" s="157"/>
      <c r="GF77" s="157"/>
      <c r="GG77" s="157"/>
      <c r="GH77" s="157"/>
      <c r="GI77" s="157"/>
      <c r="GJ77" s="157"/>
      <c r="GK77" s="157"/>
      <c r="GL77" s="157"/>
      <c r="GM77" s="157"/>
      <c r="GN77" s="157"/>
      <c r="GO77" s="157"/>
      <c r="GP77" s="157"/>
      <c r="GQ77" s="157"/>
      <c r="GR77" s="157"/>
      <c r="GS77" s="157"/>
      <c r="GT77" s="157"/>
      <c r="GU77" s="157"/>
      <c r="GV77" s="157"/>
      <c r="GW77" s="157"/>
      <c r="GX77" s="157"/>
      <c r="GY77" s="157"/>
      <c r="GZ77" s="157"/>
      <c r="HA77" s="157"/>
      <c r="HB77" s="157"/>
      <c r="HC77" s="157"/>
      <c r="HD77" s="157"/>
      <c r="HE77" s="157"/>
      <c r="HF77" s="157"/>
      <c r="HG77" s="157"/>
      <c r="HH77" s="157"/>
      <c r="HI77" s="157"/>
      <c r="HJ77" s="157"/>
      <c r="HK77" s="157"/>
      <c r="HL77" s="157"/>
      <c r="HM77" s="157"/>
      <c r="HN77" s="157"/>
      <c r="HO77" s="157"/>
      <c r="HP77" s="157"/>
      <c r="HQ77" s="157"/>
      <c r="HR77" s="157"/>
      <c r="HS77" s="157"/>
      <c r="HT77" s="157"/>
      <c r="HU77" s="157"/>
      <c r="HV77" s="157"/>
      <c r="HW77" s="157"/>
      <c r="HX77" s="157"/>
      <c r="HY77" s="157"/>
      <c r="HZ77" s="157"/>
      <c r="IA77" s="157"/>
      <c r="IB77" s="157"/>
      <c r="IC77" s="157"/>
      <c r="ID77" s="157"/>
      <c r="IE77" s="157"/>
      <c r="IF77" s="157"/>
      <c r="IG77" s="157"/>
      <c r="IH77" s="157"/>
      <c r="II77" s="157"/>
      <c r="IJ77" s="157"/>
      <c r="IK77" s="157"/>
      <c r="IL77" s="157"/>
      <c r="IM77" s="157"/>
      <c r="IN77" s="157"/>
      <c r="IO77" s="157"/>
      <c r="IP77" s="157"/>
      <c r="IQ77" s="157"/>
      <c r="IR77" s="157"/>
      <c r="IS77" s="157"/>
      <c r="IT77" s="157"/>
      <c r="IU77" s="157"/>
      <c r="IV77" s="157"/>
    </row>
    <row r="78" spans="1:256" ht="15" customHeight="1">
      <c r="A78" s="146"/>
      <c r="B78" s="187"/>
      <c r="C78"/>
      <c r="D78" s="338"/>
      <c r="E78" s="338"/>
      <c r="F78" s="338"/>
      <c r="G78" s="338"/>
      <c r="H78" s="338"/>
      <c r="I78" s="338"/>
      <c r="J78" s="338"/>
      <c r="K78" s="338"/>
      <c r="L78" s="338"/>
      <c r="M78" s="338"/>
      <c r="N78" s="338"/>
      <c r="O78" s="338"/>
      <c r="P78" s="338"/>
      <c r="Q78" s="338"/>
      <c r="R78" s="338"/>
      <c r="S78" s="338"/>
      <c r="T78" s="338"/>
      <c r="U78" s="338"/>
      <c r="V78" s="338"/>
      <c r="W78" s="338"/>
      <c r="X78" s="338"/>
      <c r="Y78" s="338"/>
      <c r="Z78" s="338"/>
      <c r="AA78" s="338"/>
      <c r="AB78" s="338"/>
      <c r="AC78" s="338"/>
      <c r="AD78" s="338"/>
      <c r="AE78" s="338"/>
      <c r="AF78" s="338"/>
      <c r="AG78" s="338"/>
      <c r="AH78" s="338"/>
      <c r="AI78" s="338"/>
      <c r="AJ78" s="338"/>
      <c r="AK78" s="338"/>
      <c r="AL78" s="338"/>
      <c r="AM78" s="338"/>
      <c r="AN78" s="338"/>
      <c r="AO78" s="338"/>
      <c r="AP78" s="338"/>
      <c r="AQ78" s="338"/>
      <c r="AR78" s="338"/>
      <c r="AS78" s="338"/>
      <c r="AT78" s="338"/>
      <c r="AU78" s="338"/>
      <c r="AV78" s="338"/>
      <c r="AW78" s="338"/>
      <c r="AX78" s="338"/>
      <c r="AY78" s="338"/>
      <c r="AZ78" s="338"/>
      <c r="BA78" s="338"/>
      <c r="BB78" s="338"/>
      <c r="BC78" s="338"/>
      <c r="BD78" s="338"/>
      <c r="BE78" s="338"/>
      <c r="BF78" s="338"/>
      <c r="BG78" s="338"/>
      <c r="BH78" s="338"/>
      <c r="BI78" s="338"/>
      <c r="BJ78" s="338"/>
      <c r="BK78" s="338"/>
      <c r="BL78" s="338"/>
      <c r="BM78" s="338"/>
      <c r="BN78" s="338"/>
      <c r="BO78" s="338"/>
      <c r="BP78" s="338"/>
      <c r="BQ78" s="338"/>
      <c r="BR78" s="338"/>
      <c r="BS78" s="338"/>
      <c r="BT78" s="338"/>
      <c r="BU78" s="338"/>
      <c r="BV78" s="338"/>
      <c r="BW78" s="338"/>
      <c r="BX78" s="338"/>
      <c r="BY78" s="338"/>
      <c r="BZ78" s="338"/>
      <c r="CA78" s="338"/>
      <c r="CB78" s="338"/>
      <c r="CC78" s="338"/>
      <c r="CD78" s="338"/>
      <c r="CE78" s="338"/>
      <c r="CF78" s="338"/>
      <c r="CG78" s="338"/>
      <c r="CH78" s="338"/>
      <c r="CI78" s="338"/>
      <c r="CJ78" s="338"/>
      <c r="CK78" s="338"/>
      <c r="CL78" s="338"/>
      <c r="CM78" s="338"/>
      <c r="CN78" s="338"/>
      <c r="CO78" s="338"/>
      <c r="CP78" s="338"/>
      <c r="CQ78" s="338"/>
      <c r="CR78" s="338"/>
      <c r="CS78" s="338"/>
      <c r="CU78" s="338"/>
      <c r="CV78" s="338"/>
      <c r="CW78" s="338"/>
      <c r="CX78" s="338"/>
      <c r="CY78" s="338"/>
      <c r="CZ78" s="338"/>
      <c r="DA78" s="338"/>
      <c r="DB78" s="338"/>
      <c r="DC78" s="338"/>
      <c r="DD78" s="338"/>
      <c r="DE78" s="338"/>
      <c r="DF78" s="338"/>
      <c r="DG78" s="157"/>
      <c r="DH78" s="157"/>
      <c r="DI78" s="157"/>
      <c r="DJ78" s="157"/>
      <c r="DK78" s="157"/>
      <c r="DL78" s="157"/>
      <c r="DM78" s="157"/>
      <c r="DN78" s="157"/>
      <c r="DO78" s="157"/>
      <c r="DP78" s="157"/>
      <c r="DQ78" s="157"/>
      <c r="DR78" s="157"/>
      <c r="DS78" s="157"/>
      <c r="DT78" s="157"/>
      <c r="DU78" s="157"/>
      <c r="DV78" s="157"/>
      <c r="DW78" s="157"/>
      <c r="DX78" s="157"/>
      <c r="DY78" s="157"/>
      <c r="DZ78" s="157"/>
      <c r="EA78" s="157"/>
      <c r="EB78" s="157"/>
      <c r="EC78" s="157"/>
      <c r="ED78" s="157"/>
      <c r="EE78" s="157"/>
      <c r="EF78" s="157"/>
      <c r="EG78" s="157"/>
      <c r="EH78" s="157"/>
      <c r="EI78" s="157"/>
      <c r="EJ78" s="157"/>
      <c r="EK78" s="157"/>
      <c r="EL78" s="157"/>
      <c r="EM78" s="157"/>
      <c r="EN78" s="157"/>
      <c r="EO78" s="157"/>
      <c r="EP78" s="157"/>
      <c r="EQ78" s="157"/>
      <c r="ER78" s="157"/>
      <c r="ES78" s="157"/>
      <c r="ET78" s="157"/>
      <c r="EU78" s="157"/>
      <c r="EV78" s="157"/>
      <c r="EW78" s="157"/>
      <c r="EX78" s="157"/>
      <c r="EY78" s="157"/>
      <c r="EZ78" s="157"/>
      <c r="FA78" s="157"/>
      <c r="FB78" s="157"/>
      <c r="FC78" s="157"/>
      <c r="FD78" s="157"/>
      <c r="FE78" s="157"/>
      <c r="FF78" s="157"/>
      <c r="FG78" s="157"/>
      <c r="FH78" s="157"/>
      <c r="FI78" s="157"/>
      <c r="FJ78" s="157"/>
      <c r="FK78" s="157"/>
      <c r="FL78" s="157"/>
      <c r="FM78" s="157"/>
      <c r="FN78" s="157"/>
      <c r="FO78" s="157"/>
      <c r="FP78" s="157"/>
      <c r="FQ78" s="157"/>
      <c r="FR78" s="157"/>
      <c r="FS78" s="157"/>
      <c r="FT78" s="157"/>
      <c r="FU78" s="157"/>
      <c r="FV78" s="157"/>
      <c r="FW78" s="157"/>
      <c r="FX78" s="157"/>
      <c r="FY78" s="157"/>
      <c r="FZ78" s="157"/>
      <c r="GA78" s="157"/>
      <c r="GB78" s="157"/>
      <c r="GC78" s="157"/>
      <c r="GD78" s="157"/>
      <c r="GE78" s="157"/>
      <c r="GF78" s="157"/>
      <c r="GG78" s="157"/>
      <c r="GH78" s="157"/>
      <c r="GI78" s="157"/>
      <c r="GJ78" s="157"/>
      <c r="GK78" s="157"/>
      <c r="GL78" s="157"/>
      <c r="GM78" s="157"/>
      <c r="GN78" s="157"/>
      <c r="GO78" s="157"/>
      <c r="GP78" s="157"/>
      <c r="GQ78" s="157"/>
      <c r="GR78" s="157"/>
      <c r="GS78" s="157"/>
      <c r="GT78" s="157"/>
      <c r="GU78" s="157"/>
      <c r="GV78" s="157"/>
      <c r="GW78" s="157"/>
      <c r="GX78" s="157"/>
      <c r="GY78" s="157"/>
      <c r="GZ78" s="157"/>
      <c r="HA78" s="157"/>
      <c r="HB78" s="157"/>
      <c r="HC78" s="157"/>
      <c r="HD78" s="157"/>
      <c r="HE78" s="157"/>
      <c r="HF78" s="157"/>
      <c r="HG78" s="157"/>
      <c r="HH78" s="157"/>
      <c r="HI78" s="157"/>
      <c r="HJ78" s="157"/>
      <c r="HK78" s="157"/>
      <c r="HL78" s="157"/>
      <c r="HM78" s="157"/>
      <c r="HN78" s="157"/>
      <c r="HO78" s="157"/>
      <c r="HP78" s="157"/>
      <c r="HQ78" s="157"/>
      <c r="HR78" s="157"/>
      <c r="HS78" s="157"/>
      <c r="HT78" s="157"/>
      <c r="HU78" s="157"/>
      <c r="HV78" s="157"/>
      <c r="HW78" s="157"/>
      <c r="HX78" s="157"/>
      <c r="HY78" s="157"/>
      <c r="HZ78" s="157"/>
      <c r="IA78" s="157"/>
      <c r="IB78" s="157"/>
      <c r="IC78" s="157"/>
      <c r="ID78" s="157"/>
      <c r="IE78" s="157"/>
      <c r="IF78" s="157"/>
      <c r="IG78" s="157"/>
      <c r="IH78" s="157"/>
      <c r="II78" s="157"/>
      <c r="IJ78" s="157"/>
      <c r="IK78" s="157"/>
      <c r="IL78" s="157"/>
      <c r="IM78" s="157"/>
      <c r="IN78" s="157"/>
      <c r="IO78" s="157"/>
      <c r="IP78" s="157"/>
      <c r="IQ78" s="157"/>
      <c r="IR78" s="157"/>
      <c r="IS78" s="157"/>
      <c r="IT78" s="157"/>
      <c r="IU78" s="157"/>
      <c r="IV78" s="157"/>
    </row>
    <row r="79" spans="1:256" ht="15" customHeight="1">
      <c r="A79" s="146"/>
      <c r="B79" s="187"/>
      <c r="C79"/>
      <c r="D79" s="338"/>
      <c r="E79" s="338"/>
      <c r="F79" s="338"/>
      <c r="G79" s="338"/>
      <c r="H79" s="338"/>
      <c r="I79" s="338"/>
      <c r="J79" s="338"/>
      <c r="K79" s="338"/>
      <c r="L79" s="338"/>
      <c r="M79" s="338"/>
      <c r="N79" s="338"/>
      <c r="O79" s="338"/>
      <c r="P79" s="338"/>
      <c r="Q79" s="338"/>
      <c r="R79" s="338"/>
      <c r="S79" s="338"/>
      <c r="T79" s="338"/>
      <c r="U79" s="338"/>
      <c r="V79" s="338"/>
      <c r="W79" s="338"/>
      <c r="X79" s="338"/>
      <c r="Y79" s="338"/>
      <c r="Z79" s="338"/>
      <c r="AA79" s="338"/>
      <c r="AB79" s="338"/>
      <c r="AC79" s="338"/>
      <c r="AD79" s="338"/>
      <c r="AE79" s="338"/>
      <c r="AF79" s="338"/>
      <c r="AG79" s="338"/>
      <c r="AH79" s="338"/>
      <c r="AI79" s="338"/>
      <c r="AJ79" s="338"/>
      <c r="AK79" s="338"/>
      <c r="AL79" s="338"/>
      <c r="AM79" s="338"/>
      <c r="AN79" s="338"/>
      <c r="AO79" s="338"/>
      <c r="AP79" s="338"/>
      <c r="AQ79" s="338"/>
      <c r="AR79" s="338"/>
      <c r="AS79" s="338"/>
      <c r="AT79" s="338"/>
      <c r="AU79" s="338"/>
      <c r="AV79" s="338"/>
      <c r="AW79" s="338"/>
      <c r="AX79" s="338"/>
      <c r="AY79" s="338"/>
      <c r="AZ79" s="338"/>
      <c r="BA79" s="338"/>
      <c r="BB79" s="338"/>
      <c r="BC79" s="338"/>
      <c r="BD79" s="338"/>
      <c r="BE79" s="338"/>
      <c r="BF79" s="338"/>
      <c r="BG79" s="338"/>
      <c r="BH79" s="338"/>
      <c r="BI79" s="338"/>
      <c r="BJ79" s="338"/>
      <c r="BK79" s="338"/>
      <c r="BL79" s="338"/>
      <c r="BM79" s="338"/>
      <c r="BN79" s="338"/>
      <c r="BO79" s="338"/>
      <c r="BP79" s="338"/>
      <c r="BQ79" s="338"/>
      <c r="BR79" s="338"/>
      <c r="BS79" s="338"/>
      <c r="BT79" s="338"/>
      <c r="BU79" s="338"/>
      <c r="BV79" s="338"/>
      <c r="BW79" s="338"/>
      <c r="BX79" s="338"/>
      <c r="BY79" s="338"/>
      <c r="BZ79" s="338"/>
      <c r="CA79" s="338"/>
      <c r="CB79" s="338"/>
      <c r="CC79" s="338"/>
      <c r="CD79" s="338"/>
      <c r="CE79" s="338"/>
      <c r="CF79" s="338"/>
      <c r="CG79" s="338"/>
      <c r="CH79" s="338"/>
      <c r="CI79" s="338"/>
      <c r="CJ79" s="338"/>
      <c r="CK79" s="338"/>
      <c r="CL79" s="338"/>
      <c r="CM79" s="338"/>
      <c r="CN79" s="338"/>
      <c r="CO79" s="338"/>
      <c r="CP79" s="338"/>
      <c r="CQ79" s="338"/>
      <c r="CR79" s="338"/>
      <c r="CS79" s="338"/>
      <c r="CU79" s="338"/>
      <c r="CV79" s="338"/>
      <c r="CW79" s="338"/>
      <c r="CX79" s="338"/>
      <c r="CY79" s="338"/>
      <c r="CZ79" s="338"/>
      <c r="DA79" s="338"/>
      <c r="DB79" s="338"/>
      <c r="DC79" s="338"/>
      <c r="DD79" s="338"/>
      <c r="DE79" s="338"/>
      <c r="DF79" s="338"/>
      <c r="DG79" s="157"/>
      <c r="DH79" s="157"/>
      <c r="DI79" s="157"/>
      <c r="DJ79" s="157"/>
      <c r="DK79" s="157"/>
      <c r="DL79" s="157"/>
      <c r="DM79" s="157"/>
      <c r="DN79" s="157"/>
      <c r="DO79" s="157"/>
      <c r="DP79" s="157"/>
      <c r="DQ79" s="157"/>
      <c r="DR79" s="157"/>
      <c r="DS79" s="157"/>
      <c r="DT79" s="157"/>
      <c r="DU79" s="157"/>
      <c r="DV79" s="157"/>
      <c r="DW79" s="157"/>
      <c r="DX79" s="157"/>
      <c r="DY79" s="157"/>
      <c r="DZ79" s="157"/>
      <c r="EA79" s="157"/>
      <c r="EB79" s="157"/>
      <c r="EC79" s="157"/>
      <c r="ED79" s="157"/>
      <c r="EE79" s="157"/>
      <c r="EF79" s="157"/>
      <c r="EG79" s="157"/>
      <c r="EH79" s="157"/>
      <c r="EI79" s="157"/>
      <c r="EJ79" s="157"/>
      <c r="EK79" s="157"/>
      <c r="EL79" s="157"/>
      <c r="EM79" s="157"/>
      <c r="EN79" s="157"/>
      <c r="EO79" s="157"/>
      <c r="EP79" s="157"/>
      <c r="EQ79" s="157"/>
      <c r="ER79" s="157"/>
      <c r="ES79" s="157"/>
      <c r="ET79" s="157"/>
      <c r="EU79" s="157"/>
      <c r="EV79" s="157"/>
      <c r="EW79" s="157"/>
      <c r="EX79" s="157"/>
      <c r="EY79" s="157"/>
      <c r="EZ79" s="157"/>
      <c r="FA79" s="157"/>
      <c r="FB79" s="157"/>
      <c r="FC79" s="157"/>
      <c r="FD79" s="157"/>
      <c r="FE79" s="157"/>
      <c r="FF79" s="157"/>
      <c r="FG79" s="157"/>
      <c r="FH79" s="157"/>
      <c r="FI79" s="157"/>
      <c r="FJ79" s="157"/>
      <c r="FK79" s="157"/>
      <c r="FL79" s="157"/>
      <c r="FM79" s="157"/>
      <c r="FN79" s="157"/>
      <c r="FO79" s="157"/>
      <c r="FP79" s="157"/>
      <c r="FQ79" s="157"/>
      <c r="FR79" s="157"/>
      <c r="FS79" s="157"/>
      <c r="FT79" s="157"/>
      <c r="FU79" s="157"/>
      <c r="FV79" s="157"/>
      <c r="FW79" s="157"/>
      <c r="FX79" s="157"/>
      <c r="FY79" s="157"/>
      <c r="FZ79" s="157"/>
      <c r="GA79" s="157"/>
      <c r="GB79" s="157"/>
      <c r="GC79" s="157"/>
      <c r="GD79" s="157"/>
      <c r="GE79" s="157"/>
      <c r="GF79" s="157"/>
      <c r="GG79" s="157"/>
      <c r="GH79" s="157"/>
      <c r="GI79" s="157"/>
      <c r="GJ79" s="157"/>
      <c r="GK79" s="157"/>
      <c r="GL79" s="157"/>
      <c r="GM79" s="157"/>
      <c r="GN79" s="157"/>
      <c r="GO79" s="157"/>
      <c r="GP79" s="157"/>
      <c r="GQ79" s="157"/>
      <c r="GR79" s="157"/>
      <c r="GS79" s="157"/>
      <c r="GT79" s="157"/>
      <c r="GU79" s="157"/>
      <c r="GV79" s="157"/>
      <c r="GW79" s="157"/>
      <c r="GX79" s="157"/>
      <c r="GY79" s="157"/>
      <c r="GZ79" s="157"/>
      <c r="HA79" s="157"/>
      <c r="HB79" s="157"/>
      <c r="HC79" s="157"/>
      <c r="HD79" s="157"/>
      <c r="HE79" s="157"/>
      <c r="HF79" s="157"/>
      <c r="HG79" s="157"/>
      <c r="HH79" s="157"/>
      <c r="HI79" s="157"/>
      <c r="HJ79" s="157"/>
      <c r="HK79" s="157"/>
      <c r="HL79" s="157"/>
      <c r="HM79" s="157"/>
      <c r="HN79" s="157"/>
      <c r="HO79" s="157"/>
      <c r="HP79" s="157"/>
      <c r="HQ79" s="157"/>
      <c r="HR79" s="157"/>
      <c r="HS79" s="157"/>
      <c r="HT79" s="157"/>
      <c r="HU79" s="157"/>
      <c r="HV79" s="157"/>
      <c r="HW79" s="157"/>
      <c r="HX79" s="157"/>
      <c r="HY79" s="157"/>
      <c r="HZ79" s="157"/>
      <c r="IA79" s="157"/>
      <c r="IB79" s="157"/>
      <c r="IC79" s="157"/>
      <c r="ID79" s="157"/>
      <c r="IE79" s="157"/>
      <c r="IF79" s="157"/>
      <c r="IG79" s="157"/>
      <c r="IH79" s="157"/>
      <c r="II79" s="157"/>
      <c r="IJ79" s="157"/>
      <c r="IK79" s="157"/>
      <c r="IL79" s="157"/>
      <c r="IM79" s="157"/>
      <c r="IN79" s="157"/>
      <c r="IO79" s="157"/>
      <c r="IP79" s="157"/>
      <c r="IQ79" s="157"/>
      <c r="IR79" s="157"/>
      <c r="IS79" s="157"/>
      <c r="IT79" s="157"/>
      <c r="IU79" s="157"/>
      <c r="IV79" s="157"/>
    </row>
    <row r="80" spans="1:256" ht="15" customHeight="1">
      <c r="A80" s="146"/>
      <c r="B80" s="238"/>
      <c r="C80" s="157"/>
      <c r="D80" s="338"/>
      <c r="E80" s="338"/>
      <c r="F80" s="338"/>
      <c r="G80" s="338"/>
      <c r="H80" s="338"/>
      <c r="I80" s="338"/>
      <c r="J80" s="338"/>
      <c r="K80" s="338"/>
      <c r="L80" s="338"/>
      <c r="M80" s="338"/>
      <c r="N80" s="338"/>
      <c r="O80" s="338"/>
      <c r="P80" s="338"/>
      <c r="Q80" s="338"/>
      <c r="R80" s="338"/>
      <c r="S80" s="338"/>
      <c r="T80" s="338"/>
      <c r="U80" s="338"/>
      <c r="V80" s="338"/>
      <c r="W80" s="338"/>
      <c r="X80" s="338"/>
      <c r="Y80" s="338"/>
      <c r="Z80" s="338"/>
      <c r="AA80" s="338"/>
      <c r="AB80" s="338"/>
      <c r="AC80" s="338"/>
      <c r="AD80" s="338"/>
      <c r="AE80" s="338"/>
      <c r="AF80" s="338"/>
      <c r="AG80" s="338"/>
      <c r="AH80" s="338"/>
      <c r="AI80" s="338"/>
      <c r="AJ80" s="338"/>
      <c r="AK80" s="338"/>
      <c r="AL80" s="338"/>
      <c r="AM80" s="338"/>
      <c r="AN80" s="338"/>
      <c r="AO80" s="338"/>
      <c r="AP80" s="338"/>
      <c r="AQ80" s="338"/>
      <c r="AR80" s="338"/>
      <c r="AS80" s="338"/>
      <c r="AT80" s="338"/>
      <c r="AU80" s="338"/>
      <c r="AV80" s="338"/>
      <c r="AW80" s="338"/>
      <c r="AX80" s="338"/>
      <c r="AY80" s="338"/>
      <c r="AZ80" s="338"/>
      <c r="BA80" s="338"/>
      <c r="BB80" s="338"/>
      <c r="BC80" s="338"/>
      <c r="BD80" s="338"/>
      <c r="BE80" s="338"/>
      <c r="BF80" s="338"/>
      <c r="BG80" s="338"/>
      <c r="BH80" s="338"/>
      <c r="BI80" s="338"/>
      <c r="BJ80" s="338"/>
      <c r="BK80" s="338"/>
      <c r="BL80" s="338"/>
      <c r="BM80" s="338"/>
      <c r="BN80" s="338"/>
      <c r="BO80" s="338"/>
      <c r="BP80" s="338"/>
      <c r="BQ80" s="338"/>
      <c r="BR80" s="338"/>
      <c r="BS80" s="338"/>
      <c r="BT80" s="338"/>
      <c r="BU80" s="338"/>
      <c r="BV80" s="338"/>
      <c r="BW80" s="338"/>
      <c r="BX80" s="338"/>
      <c r="BY80" s="338"/>
      <c r="BZ80" s="338"/>
      <c r="CA80" s="338"/>
      <c r="CB80" s="338"/>
      <c r="CC80" s="338"/>
      <c r="CD80" s="338"/>
      <c r="CE80" s="338"/>
      <c r="CF80" s="338"/>
      <c r="CG80" s="338"/>
      <c r="CH80" s="338"/>
      <c r="CI80" s="338"/>
      <c r="CJ80" s="338"/>
      <c r="CK80" s="338"/>
      <c r="CL80" s="338"/>
      <c r="CM80" s="338"/>
      <c r="CN80" s="338"/>
      <c r="CO80" s="338"/>
      <c r="CP80" s="338"/>
      <c r="CQ80" s="338"/>
      <c r="CR80" s="338"/>
      <c r="CS80" s="338"/>
      <c r="CU80" s="338"/>
      <c r="CV80" s="338"/>
      <c r="CW80" s="338"/>
      <c r="CX80" s="338"/>
      <c r="CY80" s="338"/>
      <c r="CZ80" s="338"/>
      <c r="DA80" s="338"/>
      <c r="DB80" s="338"/>
      <c r="DC80" s="338"/>
      <c r="DD80" s="338"/>
      <c r="DE80" s="338"/>
      <c r="DF80" s="338"/>
      <c r="DG80" s="157"/>
      <c r="DH80" s="157"/>
      <c r="DI80" s="157"/>
      <c r="DJ80" s="157"/>
      <c r="DK80" s="157"/>
      <c r="DL80" s="157"/>
      <c r="DM80" s="157"/>
      <c r="DN80" s="157"/>
      <c r="DO80" s="157"/>
      <c r="DP80" s="157"/>
      <c r="DQ80" s="157"/>
      <c r="DR80" s="157"/>
      <c r="DS80" s="157"/>
      <c r="DT80" s="157"/>
      <c r="DU80" s="157"/>
      <c r="DV80" s="157"/>
      <c r="DW80" s="157"/>
      <c r="DX80" s="157"/>
      <c r="DY80" s="157"/>
      <c r="DZ80" s="157"/>
      <c r="EA80" s="157"/>
      <c r="EB80" s="157"/>
      <c r="EC80" s="157"/>
      <c r="ED80" s="157"/>
      <c r="EE80" s="157"/>
      <c r="EF80" s="157"/>
      <c r="EG80" s="157"/>
      <c r="EH80" s="157"/>
      <c r="EI80" s="157"/>
      <c r="EJ80" s="157"/>
      <c r="EK80" s="157"/>
      <c r="EL80" s="157"/>
      <c r="EM80" s="157"/>
      <c r="EN80" s="157"/>
      <c r="EO80" s="157"/>
      <c r="EP80" s="157"/>
      <c r="EQ80" s="157"/>
      <c r="ER80" s="157"/>
      <c r="ES80" s="157"/>
      <c r="ET80" s="157"/>
      <c r="EU80" s="157"/>
      <c r="EV80" s="157"/>
      <c r="EW80" s="157"/>
      <c r="EX80" s="157"/>
      <c r="EY80" s="157"/>
      <c r="EZ80" s="157"/>
      <c r="FA80" s="157"/>
      <c r="FB80" s="157"/>
      <c r="FC80" s="157"/>
      <c r="FD80" s="157"/>
      <c r="FE80" s="157"/>
      <c r="FF80" s="157"/>
      <c r="FG80" s="157"/>
      <c r="FH80" s="157"/>
      <c r="FI80" s="157"/>
      <c r="FJ80" s="157"/>
      <c r="FK80" s="157"/>
      <c r="FL80" s="157"/>
      <c r="FM80" s="157"/>
      <c r="FN80" s="157"/>
      <c r="FO80" s="157"/>
      <c r="FP80" s="157"/>
      <c r="FQ80" s="157"/>
      <c r="FR80" s="157"/>
      <c r="FS80" s="157"/>
      <c r="FT80" s="157"/>
      <c r="FU80" s="157"/>
      <c r="FV80" s="157"/>
      <c r="FW80" s="157"/>
      <c r="FX80" s="157"/>
      <c r="FY80" s="157"/>
      <c r="FZ80" s="157"/>
      <c r="GA80" s="157"/>
      <c r="GB80" s="157"/>
      <c r="GC80" s="157"/>
      <c r="GD80" s="157"/>
      <c r="GE80" s="157"/>
      <c r="GF80" s="157"/>
      <c r="GG80" s="157"/>
      <c r="GH80" s="157"/>
      <c r="GI80" s="157"/>
      <c r="GJ80" s="157"/>
      <c r="GK80" s="157"/>
      <c r="GL80" s="157"/>
      <c r="GM80" s="157"/>
      <c r="GN80" s="157"/>
      <c r="GO80" s="157"/>
      <c r="GP80" s="157"/>
      <c r="GQ80" s="157"/>
      <c r="GR80" s="157"/>
      <c r="GS80" s="157"/>
      <c r="GT80" s="157"/>
      <c r="GU80" s="157"/>
      <c r="GV80" s="157"/>
      <c r="GW80" s="157"/>
      <c r="GX80" s="157"/>
      <c r="GY80" s="157"/>
      <c r="GZ80" s="157"/>
      <c r="HA80" s="157"/>
      <c r="HB80" s="157"/>
      <c r="HC80" s="157"/>
      <c r="HD80" s="157"/>
      <c r="HE80" s="157"/>
      <c r="HF80" s="157"/>
      <c r="HG80" s="157"/>
      <c r="HH80" s="157"/>
      <c r="HI80" s="157"/>
      <c r="HJ80" s="157"/>
      <c r="HK80" s="157"/>
      <c r="HL80" s="157"/>
      <c r="HM80" s="157"/>
      <c r="HN80" s="157"/>
      <c r="HO80" s="157"/>
      <c r="HP80" s="157"/>
      <c r="HQ80" s="157"/>
      <c r="HR80" s="157"/>
      <c r="HS80" s="157"/>
      <c r="HT80" s="157"/>
      <c r="HU80" s="157"/>
      <c r="HV80" s="157"/>
      <c r="HW80" s="157"/>
      <c r="HX80" s="157"/>
      <c r="HY80" s="157"/>
      <c r="HZ80" s="157"/>
      <c r="IA80" s="157"/>
      <c r="IB80" s="157"/>
      <c r="IC80" s="157"/>
      <c r="ID80" s="157"/>
      <c r="IE80" s="157"/>
      <c r="IF80" s="157"/>
      <c r="IG80" s="157"/>
      <c r="IH80" s="157"/>
      <c r="II80" s="157"/>
      <c r="IJ80" s="157"/>
      <c r="IK80" s="157"/>
      <c r="IL80" s="157"/>
      <c r="IM80" s="157"/>
      <c r="IN80" s="157"/>
      <c r="IO80" s="157"/>
      <c r="IP80" s="157"/>
      <c r="IQ80" s="157"/>
      <c r="IR80" s="157"/>
      <c r="IS80" s="157"/>
      <c r="IT80" s="157"/>
      <c r="IU80" s="157"/>
      <c r="IV80" s="157"/>
    </row>
    <row r="81" spans="1:256" ht="15" customHeight="1">
      <c r="A81" s="146"/>
      <c r="B81" s="108"/>
      <c r="C81" s="228"/>
      <c r="D81" s="338"/>
      <c r="E81" s="338"/>
      <c r="F81" s="338"/>
      <c r="G81" s="338"/>
      <c r="H81" s="338"/>
      <c r="I81" s="338"/>
      <c r="J81" s="338"/>
      <c r="K81" s="338"/>
      <c r="L81" s="338"/>
      <c r="M81" s="338"/>
      <c r="N81" s="338"/>
      <c r="O81" s="338"/>
      <c r="P81" s="338"/>
      <c r="Q81" s="338"/>
      <c r="R81" s="338"/>
      <c r="S81" s="338"/>
      <c r="T81" s="338"/>
      <c r="U81" s="338"/>
      <c r="V81" s="338"/>
      <c r="W81" s="338"/>
      <c r="X81" s="338"/>
      <c r="Y81" s="338"/>
      <c r="Z81" s="338"/>
      <c r="AA81" s="338"/>
      <c r="AB81" s="338"/>
      <c r="AC81" s="338"/>
      <c r="AD81" s="338"/>
      <c r="AE81" s="338"/>
      <c r="AF81" s="338"/>
      <c r="AG81" s="338"/>
      <c r="AH81" s="338"/>
      <c r="AI81" s="338"/>
      <c r="AJ81" s="338"/>
      <c r="AK81" s="338"/>
      <c r="AL81" s="338"/>
      <c r="AM81" s="338"/>
      <c r="AN81" s="338"/>
      <c r="AO81" s="338"/>
      <c r="AP81" s="338"/>
      <c r="AQ81" s="338"/>
      <c r="AR81" s="338"/>
      <c r="AS81" s="338"/>
      <c r="AT81" s="338"/>
      <c r="AU81" s="338"/>
      <c r="AV81" s="338"/>
      <c r="AW81" s="338"/>
      <c r="AX81" s="338"/>
      <c r="AY81" s="338"/>
      <c r="AZ81" s="338"/>
      <c r="BA81" s="338"/>
      <c r="BB81" s="338"/>
      <c r="BC81" s="338"/>
      <c r="BD81" s="338"/>
      <c r="BE81" s="338"/>
      <c r="BF81" s="338"/>
      <c r="BG81" s="338"/>
      <c r="BH81" s="338"/>
      <c r="BI81" s="338"/>
      <c r="BJ81" s="338"/>
      <c r="BK81" s="338"/>
      <c r="BL81" s="338"/>
      <c r="BM81" s="338"/>
      <c r="BN81" s="338"/>
      <c r="BO81" s="338"/>
      <c r="BP81" s="338"/>
      <c r="BQ81" s="338"/>
      <c r="BR81" s="338"/>
      <c r="BS81" s="338"/>
      <c r="BT81" s="338"/>
      <c r="BU81" s="338"/>
      <c r="BV81" s="338"/>
      <c r="BW81" s="338"/>
      <c r="BX81" s="338"/>
      <c r="BY81" s="338"/>
      <c r="BZ81" s="338"/>
      <c r="CA81" s="338"/>
      <c r="CB81" s="338"/>
      <c r="CC81" s="338"/>
      <c r="CD81" s="338"/>
      <c r="CE81" s="338"/>
      <c r="CF81" s="338"/>
      <c r="CG81" s="338"/>
      <c r="CH81" s="338"/>
      <c r="CI81" s="338"/>
      <c r="CJ81" s="338"/>
      <c r="CK81" s="338"/>
      <c r="CL81" s="338"/>
      <c r="CM81" s="338"/>
      <c r="CN81" s="338"/>
      <c r="CO81" s="338"/>
      <c r="CP81" s="338"/>
      <c r="CQ81" s="338"/>
      <c r="CR81" s="338"/>
      <c r="CS81" s="338"/>
      <c r="CU81" s="338"/>
      <c r="CV81" s="338"/>
      <c r="CW81" s="338"/>
      <c r="CX81" s="338"/>
      <c r="CY81" s="338"/>
      <c r="CZ81" s="338"/>
      <c r="DA81" s="338"/>
      <c r="DB81" s="338"/>
      <c r="DC81" s="338"/>
      <c r="DD81" s="338"/>
      <c r="DE81" s="338"/>
      <c r="DF81" s="338"/>
      <c r="DG81" s="157"/>
      <c r="DH81" s="157"/>
      <c r="DI81" s="157"/>
      <c r="DJ81" s="157"/>
      <c r="DK81" s="157"/>
      <c r="DL81" s="157"/>
      <c r="DM81" s="157"/>
      <c r="DN81" s="157"/>
      <c r="DO81" s="157"/>
      <c r="DP81" s="157"/>
      <c r="DQ81" s="157"/>
      <c r="DR81" s="157"/>
      <c r="DS81" s="157"/>
      <c r="DT81" s="157"/>
      <c r="DU81" s="157"/>
      <c r="DV81" s="157"/>
      <c r="DW81" s="157"/>
      <c r="DX81" s="157"/>
      <c r="DY81" s="157"/>
      <c r="DZ81" s="157"/>
      <c r="EA81" s="157"/>
      <c r="EB81" s="157"/>
      <c r="EC81" s="157"/>
      <c r="ED81" s="157"/>
      <c r="EE81" s="157"/>
      <c r="EF81" s="157"/>
      <c r="EG81" s="157"/>
      <c r="EH81" s="157"/>
      <c r="EI81" s="157"/>
      <c r="EJ81" s="157"/>
      <c r="EK81" s="157"/>
      <c r="EL81" s="157"/>
      <c r="EM81" s="157"/>
      <c r="EN81" s="157"/>
      <c r="EO81" s="157"/>
      <c r="EP81" s="157"/>
      <c r="EQ81" s="157"/>
      <c r="ER81" s="157"/>
      <c r="ES81" s="157"/>
      <c r="ET81" s="157"/>
      <c r="EU81" s="157"/>
      <c r="EV81" s="157"/>
      <c r="EW81" s="157"/>
      <c r="EX81" s="157"/>
      <c r="EY81" s="157"/>
      <c r="EZ81" s="157"/>
      <c r="FA81" s="157"/>
      <c r="FB81" s="157"/>
      <c r="FC81" s="157"/>
      <c r="FD81" s="157"/>
      <c r="FE81" s="157"/>
      <c r="FF81" s="157"/>
      <c r="FG81" s="157"/>
      <c r="FH81" s="157"/>
      <c r="FI81" s="157"/>
      <c r="FJ81" s="157"/>
      <c r="FK81" s="157"/>
      <c r="FL81" s="157"/>
      <c r="FM81" s="157"/>
      <c r="FN81" s="157"/>
      <c r="FO81" s="157"/>
      <c r="FP81" s="157"/>
      <c r="FQ81" s="157"/>
      <c r="FR81" s="157"/>
      <c r="FS81" s="157"/>
      <c r="FT81" s="157"/>
      <c r="FU81" s="157"/>
      <c r="FV81" s="157"/>
      <c r="FW81" s="157"/>
      <c r="FX81" s="157"/>
      <c r="FY81" s="157"/>
      <c r="FZ81" s="157"/>
      <c r="GA81" s="157"/>
      <c r="GB81" s="157"/>
      <c r="GC81" s="157"/>
      <c r="GD81" s="157"/>
      <c r="GE81" s="157"/>
      <c r="GF81" s="157"/>
      <c r="GG81" s="157"/>
      <c r="GH81" s="157"/>
      <c r="GI81" s="157"/>
      <c r="GJ81" s="157"/>
      <c r="GK81" s="157"/>
      <c r="GL81" s="157"/>
      <c r="GM81" s="157"/>
      <c r="GN81" s="157"/>
      <c r="GO81" s="157"/>
      <c r="GP81" s="157"/>
      <c r="GQ81" s="157"/>
      <c r="GR81" s="157"/>
      <c r="GS81" s="157"/>
      <c r="GT81" s="157"/>
      <c r="GU81" s="157"/>
      <c r="GV81" s="157"/>
      <c r="GW81" s="157"/>
      <c r="GX81" s="157"/>
      <c r="GY81" s="157"/>
      <c r="GZ81" s="157"/>
      <c r="HA81" s="157"/>
      <c r="HB81" s="157"/>
      <c r="HC81" s="157"/>
      <c r="HD81" s="157"/>
      <c r="HE81" s="157"/>
      <c r="HF81" s="157"/>
      <c r="HG81" s="157"/>
      <c r="HH81" s="157"/>
      <c r="HI81" s="157"/>
      <c r="HJ81" s="157"/>
      <c r="HK81" s="157"/>
      <c r="HL81" s="157"/>
      <c r="HM81" s="157"/>
      <c r="HN81" s="157"/>
      <c r="HO81" s="157"/>
      <c r="HP81" s="157"/>
      <c r="HQ81" s="157"/>
      <c r="HR81" s="157"/>
      <c r="HS81" s="157"/>
      <c r="HT81" s="157"/>
      <c r="HU81" s="157"/>
      <c r="HV81" s="157"/>
      <c r="HW81" s="157"/>
      <c r="HX81" s="157"/>
      <c r="HY81" s="157"/>
      <c r="HZ81" s="157"/>
      <c r="IA81" s="157"/>
      <c r="IB81" s="157"/>
      <c r="IC81" s="157"/>
      <c r="ID81" s="157"/>
      <c r="IE81" s="157"/>
      <c r="IF81" s="157"/>
      <c r="IG81" s="157"/>
      <c r="IH81" s="157"/>
      <c r="II81" s="157"/>
      <c r="IJ81" s="157"/>
      <c r="IK81" s="157"/>
      <c r="IL81" s="157"/>
      <c r="IM81" s="157"/>
      <c r="IN81" s="157"/>
      <c r="IO81" s="157"/>
      <c r="IP81" s="157"/>
      <c r="IQ81" s="157"/>
      <c r="IR81" s="157"/>
      <c r="IS81" s="157"/>
      <c r="IT81" s="157"/>
      <c r="IU81" s="157"/>
      <c r="IV81" s="157"/>
    </row>
    <row r="82" spans="1:256" ht="15" customHeight="1">
      <c r="A82" s="146"/>
      <c r="B82" s="238"/>
      <c r="C82" s="157"/>
      <c r="D82" s="338"/>
      <c r="E82" s="338"/>
      <c r="F82" s="338"/>
      <c r="G82" s="338"/>
      <c r="H82" s="338"/>
      <c r="I82" s="338"/>
      <c r="J82" s="338"/>
      <c r="K82" s="338"/>
      <c r="L82" s="338"/>
      <c r="M82" s="338"/>
      <c r="N82" s="338"/>
      <c r="O82" s="338"/>
      <c r="P82" s="338"/>
      <c r="Q82" s="338"/>
      <c r="R82" s="338"/>
      <c r="S82" s="338"/>
      <c r="T82" s="338"/>
      <c r="U82" s="338"/>
      <c r="V82" s="338"/>
      <c r="W82" s="338"/>
      <c r="X82" s="338"/>
      <c r="Y82" s="338"/>
      <c r="Z82" s="338"/>
      <c r="AA82" s="338"/>
      <c r="AB82" s="338"/>
      <c r="AC82" s="338"/>
      <c r="AD82" s="338"/>
      <c r="AE82" s="338"/>
      <c r="AF82" s="338"/>
      <c r="AG82" s="338"/>
      <c r="AH82" s="338"/>
      <c r="AI82" s="338"/>
      <c r="AJ82" s="338"/>
      <c r="AK82" s="338"/>
      <c r="AL82" s="338"/>
      <c r="AM82" s="338"/>
      <c r="AN82" s="338"/>
      <c r="AO82" s="338"/>
      <c r="AP82" s="338"/>
      <c r="AQ82" s="338"/>
      <c r="AR82" s="338"/>
      <c r="AS82" s="338"/>
      <c r="AT82" s="338"/>
      <c r="AU82" s="338"/>
      <c r="AV82" s="338"/>
      <c r="AW82" s="338"/>
      <c r="AX82" s="338"/>
      <c r="AY82" s="338"/>
      <c r="AZ82" s="338"/>
      <c r="BA82" s="338"/>
      <c r="BB82" s="338"/>
      <c r="BC82" s="338"/>
      <c r="BD82" s="338"/>
      <c r="BE82" s="338"/>
      <c r="BF82" s="338"/>
      <c r="BG82" s="338"/>
      <c r="BH82" s="338"/>
      <c r="BI82" s="338"/>
      <c r="BJ82" s="338"/>
      <c r="BK82" s="338"/>
      <c r="BL82" s="338"/>
      <c r="BM82" s="338"/>
      <c r="BN82" s="338"/>
      <c r="BO82" s="338"/>
      <c r="BP82" s="338"/>
      <c r="BQ82" s="338"/>
      <c r="BR82" s="338"/>
      <c r="BS82" s="338"/>
      <c r="BT82" s="338"/>
      <c r="BU82" s="338"/>
      <c r="BV82" s="338"/>
      <c r="BW82" s="338"/>
      <c r="BX82" s="338"/>
      <c r="BY82" s="338"/>
      <c r="BZ82" s="338"/>
      <c r="CA82" s="338"/>
      <c r="CB82" s="338"/>
      <c r="CC82" s="338"/>
      <c r="CD82" s="338"/>
      <c r="CE82" s="338"/>
      <c r="CF82" s="338"/>
      <c r="CG82" s="338"/>
      <c r="CH82" s="338"/>
      <c r="CI82" s="338"/>
      <c r="CJ82" s="338"/>
      <c r="CK82" s="338"/>
      <c r="CL82" s="338"/>
      <c r="CM82" s="338"/>
      <c r="CN82" s="338"/>
      <c r="CO82" s="338"/>
      <c r="CP82" s="338"/>
      <c r="CQ82" s="338"/>
      <c r="CR82" s="338"/>
      <c r="CS82" s="338"/>
      <c r="CU82" s="338"/>
      <c r="CV82" s="338"/>
      <c r="CW82" s="338"/>
      <c r="CX82" s="338"/>
      <c r="CY82" s="338"/>
      <c r="CZ82" s="338"/>
      <c r="DA82" s="338"/>
      <c r="DB82" s="338"/>
      <c r="DC82" s="338"/>
      <c r="DD82" s="338"/>
      <c r="DE82" s="338"/>
      <c r="DF82" s="338"/>
      <c r="DG82" s="157"/>
      <c r="DH82" s="157"/>
      <c r="DI82" s="157"/>
      <c r="DJ82" s="157"/>
      <c r="DK82" s="157"/>
      <c r="DL82" s="157"/>
      <c r="DM82" s="157"/>
      <c r="DN82" s="157"/>
      <c r="DO82" s="157"/>
      <c r="DP82" s="157"/>
      <c r="DQ82" s="157"/>
      <c r="DR82" s="157"/>
      <c r="DS82" s="157"/>
      <c r="DT82" s="157"/>
      <c r="DU82" s="157"/>
      <c r="DV82" s="157"/>
      <c r="DW82" s="157"/>
      <c r="DX82" s="157"/>
      <c r="DY82" s="157"/>
      <c r="DZ82" s="157"/>
      <c r="EA82" s="157"/>
      <c r="EB82" s="157"/>
      <c r="EC82" s="157"/>
      <c r="ED82" s="157"/>
      <c r="EE82" s="157"/>
      <c r="EF82" s="157"/>
      <c r="EG82" s="157"/>
      <c r="EH82" s="157"/>
      <c r="EI82" s="157"/>
      <c r="EJ82" s="157"/>
      <c r="EK82" s="157"/>
      <c r="EL82" s="157"/>
      <c r="EM82" s="157"/>
      <c r="EN82" s="157"/>
      <c r="EO82" s="157"/>
      <c r="EP82" s="157"/>
      <c r="EQ82" s="157"/>
      <c r="ER82" s="157"/>
      <c r="ES82" s="157"/>
      <c r="ET82" s="157"/>
      <c r="EU82" s="157"/>
      <c r="EV82" s="157"/>
      <c r="EW82" s="157"/>
      <c r="EX82" s="157"/>
      <c r="EY82" s="157"/>
      <c r="EZ82" s="157"/>
      <c r="FA82" s="157"/>
      <c r="FB82" s="157"/>
      <c r="FC82" s="157"/>
      <c r="FD82" s="157"/>
      <c r="FE82" s="157"/>
      <c r="FF82" s="157"/>
      <c r="FG82" s="157"/>
      <c r="FH82" s="157"/>
      <c r="FI82" s="157"/>
      <c r="FJ82" s="157"/>
      <c r="FK82" s="157"/>
      <c r="FL82" s="157"/>
      <c r="FM82" s="157"/>
      <c r="FN82" s="157"/>
      <c r="FO82" s="157"/>
      <c r="FP82" s="157"/>
      <c r="FQ82" s="157"/>
      <c r="FR82" s="157"/>
      <c r="FS82" s="157"/>
      <c r="FT82" s="157"/>
      <c r="FU82" s="157"/>
      <c r="FV82" s="157"/>
      <c r="FW82" s="157"/>
      <c r="FX82" s="157"/>
      <c r="FY82" s="157"/>
      <c r="FZ82" s="157"/>
      <c r="GA82" s="157"/>
      <c r="GB82" s="157"/>
      <c r="GC82" s="157"/>
      <c r="GD82" s="157"/>
      <c r="GE82" s="157"/>
      <c r="GF82" s="157"/>
      <c r="GG82" s="157"/>
      <c r="GH82" s="157"/>
      <c r="GI82" s="157"/>
      <c r="GJ82" s="157"/>
      <c r="GK82" s="157"/>
      <c r="GL82" s="157"/>
      <c r="GM82" s="157"/>
      <c r="GN82" s="157"/>
      <c r="GO82" s="157"/>
      <c r="GP82" s="157"/>
      <c r="GQ82" s="157"/>
      <c r="GR82" s="157"/>
      <c r="GS82" s="157"/>
      <c r="GT82" s="157"/>
      <c r="GU82" s="157"/>
      <c r="GV82" s="157"/>
      <c r="GW82" s="157"/>
      <c r="GX82" s="157"/>
      <c r="GY82" s="157"/>
      <c r="GZ82" s="157"/>
      <c r="HA82" s="157"/>
      <c r="HB82" s="157"/>
      <c r="HC82" s="157"/>
      <c r="HD82" s="157"/>
      <c r="HE82" s="157"/>
      <c r="HF82" s="157"/>
      <c r="HG82" s="157"/>
      <c r="HH82" s="157"/>
      <c r="HI82" s="157"/>
      <c r="HJ82" s="157"/>
      <c r="HK82" s="157"/>
      <c r="HL82" s="157"/>
      <c r="HM82" s="157"/>
      <c r="HN82" s="157"/>
      <c r="HO82" s="157"/>
      <c r="HP82" s="157"/>
      <c r="HQ82" s="157"/>
      <c r="HR82" s="157"/>
      <c r="HS82" s="157"/>
      <c r="HT82" s="157"/>
      <c r="HU82" s="157"/>
      <c r="HV82" s="157"/>
      <c r="HW82" s="157"/>
      <c r="HX82" s="157"/>
      <c r="HY82" s="157"/>
      <c r="HZ82" s="157"/>
      <c r="IA82" s="157"/>
      <c r="IB82" s="157"/>
      <c r="IC82" s="157"/>
      <c r="ID82" s="157"/>
      <c r="IE82" s="157"/>
      <c r="IF82" s="157"/>
      <c r="IG82" s="157"/>
      <c r="IH82" s="157"/>
      <c r="II82" s="157"/>
      <c r="IJ82" s="157"/>
      <c r="IK82" s="157"/>
      <c r="IL82" s="157"/>
      <c r="IM82" s="157"/>
      <c r="IN82" s="157"/>
      <c r="IO82" s="157"/>
      <c r="IP82" s="157"/>
      <c r="IQ82" s="157"/>
      <c r="IR82" s="157"/>
      <c r="IS82" s="157"/>
      <c r="IT82" s="157"/>
      <c r="IU82" s="157"/>
      <c r="IV82" s="157"/>
    </row>
    <row r="83" spans="1:256" ht="15" customHeight="1">
      <c r="A83" s="146"/>
      <c r="B83" s="238"/>
      <c r="C83" s="157"/>
      <c r="D83" s="338"/>
      <c r="E83" s="338"/>
      <c r="F83" s="338"/>
      <c r="G83" s="338"/>
      <c r="H83" s="338"/>
      <c r="I83" s="338"/>
      <c r="J83" s="338"/>
      <c r="K83" s="338"/>
      <c r="L83" s="338"/>
      <c r="M83" s="338"/>
      <c r="N83" s="338"/>
      <c r="O83" s="338"/>
      <c r="P83" s="338"/>
      <c r="Q83" s="338"/>
      <c r="R83" s="338"/>
      <c r="S83" s="338"/>
      <c r="T83" s="338"/>
      <c r="U83" s="338"/>
      <c r="V83" s="338"/>
      <c r="W83" s="338"/>
      <c r="X83" s="338"/>
      <c r="Y83" s="338"/>
      <c r="Z83" s="338"/>
      <c r="AA83" s="338"/>
      <c r="AB83" s="338"/>
      <c r="AC83" s="338"/>
      <c r="AD83" s="338"/>
      <c r="AE83" s="338"/>
      <c r="AF83" s="338"/>
      <c r="AG83" s="338"/>
      <c r="AH83" s="338"/>
      <c r="AI83" s="338"/>
      <c r="AJ83" s="338"/>
      <c r="AK83" s="338"/>
      <c r="AL83" s="338"/>
      <c r="AM83" s="338"/>
      <c r="AN83" s="338"/>
      <c r="AO83" s="338"/>
      <c r="AP83" s="338"/>
      <c r="AQ83" s="338"/>
      <c r="AR83" s="338"/>
      <c r="AS83" s="338"/>
      <c r="AT83" s="338"/>
      <c r="AU83" s="338"/>
      <c r="AV83" s="338"/>
      <c r="AW83" s="338"/>
      <c r="AX83" s="338"/>
      <c r="AY83" s="338"/>
      <c r="AZ83" s="338"/>
      <c r="BA83" s="338"/>
      <c r="BB83" s="338"/>
      <c r="BC83" s="338"/>
      <c r="BD83" s="338"/>
      <c r="BE83" s="338"/>
      <c r="BF83" s="338"/>
      <c r="BG83" s="338"/>
      <c r="BH83" s="338"/>
      <c r="BI83" s="338"/>
      <c r="BJ83" s="338"/>
      <c r="BK83" s="338"/>
      <c r="BL83" s="338"/>
      <c r="BM83" s="338"/>
      <c r="BN83" s="338"/>
      <c r="BO83" s="338"/>
      <c r="BP83" s="338"/>
      <c r="BQ83" s="338"/>
      <c r="BR83" s="338"/>
      <c r="BS83" s="338"/>
      <c r="BT83" s="338"/>
      <c r="BU83" s="338"/>
      <c r="BV83" s="338"/>
      <c r="BW83" s="338"/>
      <c r="BX83" s="338"/>
      <c r="BY83" s="338"/>
      <c r="BZ83" s="338"/>
      <c r="CA83" s="338"/>
      <c r="CB83" s="338"/>
      <c r="CC83" s="338"/>
      <c r="CD83" s="338"/>
      <c r="CE83" s="338"/>
      <c r="CF83" s="338"/>
      <c r="CG83" s="338"/>
      <c r="CH83" s="338"/>
      <c r="CI83" s="338"/>
      <c r="CJ83" s="338"/>
      <c r="CK83" s="338"/>
      <c r="CL83" s="338"/>
      <c r="CM83" s="338"/>
      <c r="CN83" s="338"/>
      <c r="CO83" s="338"/>
      <c r="CP83" s="338"/>
      <c r="CQ83" s="338"/>
      <c r="CR83" s="338"/>
      <c r="CS83" s="338"/>
      <c r="CU83" s="338"/>
      <c r="CV83" s="338"/>
      <c r="CW83" s="338"/>
      <c r="CX83" s="338"/>
      <c r="CY83" s="338"/>
      <c r="CZ83" s="338"/>
      <c r="DA83" s="338"/>
      <c r="DB83" s="338"/>
      <c r="DC83" s="338"/>
      <c r="DD83" s="338"/>
      <c r="DE83" s="338"/>
      <c r="DF83" s="338"/>
      <c r="DG83" s="157"/>
      <c r="DH83" s="157"/>
      <c r="DI83" s="157"/>
      <c r="DJ83" s="157"/>
      <c r="DK83" s="157"/>
      <c r="DL83" s="157"/>
      <c r="DM83" s="157"/>
      <c r="DN83" s="157"/>
      <c r="DO83" s="157"/>
      <c r="DP83" s="157"/>
      <c r="DQ83" s="157"/>
      <c r="DR83" s="157"/>
      <c r="DS83" s="157"/>
      <c r="DT83" s="157"/>
      <c r="DU83" s="157"/>
      <c r="DV83" s="157"/>
      <c r="DW83" s="157"/>
      <c r="DX83" s="157"/>
      <c r="DY83" s="157"/>
      <c r="DZ83" s="157"/>
      <c r="EA83" s="157"/>
      <c r="EB83" s="157"/>
      <c r="EC83" s="157"/>
      <c r="ED83" s="157"/>
      <c r="EE83" s="157"/>
      <c r="EF83" s="157"/>
      <c r="EG83" s="157"/>
      <c r="EH83" s="157"/>
      <c r="EI83" s="157"/>
      <c r="EJ83" s="157"/>
      <c r="EK83" s="157"/>
      <c r="EL83" s="157"/>
      <c r="EM83" s="157"/>
      <c r="EN83" s="157"/>
      <c r="EO83" s="157"/>
      <c r="EP83" s="157"/>
      <c r="EQ83" s="157"/>
      <c r="ER83" s="157"/>
      <c r="ES83" s="157"/>
      <c r="ET83" s="157"/>
      <c r="EU83" s="157"/>
      <c r="EV83" s="157"/>
      <c r="EW83" s="157"/>
      <c r="EX83" s="157"/>
      <c r="EY83" s="157"/>
      <c r="EZ83" s="157"/>
      <c r="FA83" s="157"/>
      <c r="FB83" s="157"/>
      <c r="FC83" s="157"/>
      <c r="FD83" s="157"/>
      <c r="FE83" s="157"/>
      <c r="FF83" s="157"/>
      <c r="FG83" s="157"/>
      <c r="FH83" s="157"/>
      <c r="FI83" s="157"/>
      <c r="FJ83" s="157"/>
      <c r="FK83" s="157"/>
      <c r="FL83" s="157"/>
      <c r="FM83" s="157"/>
      <c r="FN83" s="157"/>
      <c r="FO83" s="157"/>
      <c r="FP83" s="157"/>
      <c r="FQ83" s="157"/>
      <c r="FR83" s="157"/>
      <c r="FS83" s="157"/>
      <c r="FT83" s="157"/>
      <c r="FU83" s="157"/>
      <c r="FV83" s="157"/>
      <c r="FW83" s="157"/>
      <c r="FX83" s="157"/>
      <c r="FY83" s="157"/>
      <c r="FZ83" s="157"/>
      <c r="GA83" s="157"/>
      <c r="GB83" s="157"/>
      <c r="GC83" s="157"/>
      <c r="GD83" s="157"/>
      <c r="GE83" s="157"/>
      <c r="GF83" s="157"/>
      <c r="GG83" s="157"/>
      <c r="GH83" s="157"/>
      <c r="GI83" s="157"/>
      <c r="GJ83" s="157"/>
      <c r="GK83" s="157"/>
      <c r="GL83" s="157"/>
      <c r="GM83" s="157"/>
      <c r="GN83" s="157"/>
      <c r="GO83" s="157"/>
      <c r="GP83" s="157"/>
      <c r="GQ83" s="157"/>
      <c r="GR83" s="157"/>
      <c r="GS83" s="157"/>
      <c r="GT83" s="157"/>
      <c r="GU83" s="157"/>
      <c r="GV83" s="157"/>
      <c r="GW83" s="157"/>
      <c r="GX83" s="157"/>
      <c r="GY83" s="157"/>
      <c r="GZ83" s="157"/>
      <c r="HA83" s="157"/>
      <c r="HB83" s="157"/>
      <c r="HC83" s="157"/>
      <c r="HD83" s="157"/>
      <c r="HE83" s="157"/>
      <c r="HF83" s="157"/>
      <c r="HG83" s="157"/>
      <c r="HH83" s="157"/>
      <c r="HI83" s="157"/>
      <c r="HJ83" s="157"/>
      <c r="HK83" s="157"/>
      <c r="HL83" s="157"/>
      <c r="HM83" s="157"/>
      <c r="HN83" s="157"/>
      <c r="HO83" s="157"/>
      <c r="HP83" s="157"/>
      <c r="HQ83" s="157"/>
      <c r="HR83" s="157"/>
      <c r="HS83" s="157"/>
      <c r="HT83" s="157"/>
      <c r="HU83" s="157"/>
      <c r="HV83" s="157"/>
      <c r="HW83" s="157"/>
      <c r="HX83" s="157"/>
      <c r="HY83" s="157"/>
      <c r="HZ83" s="157"/>
      <c r="IA83" s="157"/>
      <c r="IB83" s="157"/>
      <c r="IC83" s="157"/>
      <c r="ID83" s="157"/>
      <c r="IE83" s="157"/>
      <c r="IF83" s="157"/>
      <c r="IG83" s="157"/>
      <c r="IH83" s="157"/>
      <c r="II83" s="157"/>
      <c r="IJ83" s="157"/>
      <c r="IK83" s="157"/>
      <c r="IL83" s="157"/>
      <c r="IM83" s="157"/>
      <c r="IN83" s="157"/>
      <c r="IO83" s="157"/>
      <c r="IP83" s="157"/>
      <c r="IQ83" s="157"/>
      <c r="IR83" s="157"/>
      <c r="IS83" s="157"/>
      <c r="IT83" s="157"/>
      <c r="IU83" s="157"/>
      <c r="IV83" s="157"/>
    </row>
    <row r="84" spans="1:256" s="2" customFormat="1" ht="15" customHeight="1">
      <c r="A84" s="146"/>
      <c r="B84" s="238"/>
      <c r="C84" s="157"/>
      <c r="D84" s="338"/>
      <c r="E84" s="338"/>
      <c r="F84" s="338"/>
      <c r="G84" s="338"/>
      <c r="H84" s="338"/>
      <c r="I84" s="338"/>
      <c r="J84" s="338"/>
      <c r="K84" s="338"/>
      <c r="L84" s="338"/>
      <c r="M84" s="338"/>
      <c r="N84" s="338"/>
      <c r="O84" s="338"/>
      <c r="P84" s="338"/>
      <c r="Q84" s="338"/>
      <c r="R84" s="338"/>
      <c r="S84" s="338"/>
      <c r="T84" s="338"/>
      <c r="U84" s="338"/>
      <c r="V84" s="338"/>
      <c r="W84" s="338"/>
      <c r="X84" s="338"/>
      <c r="Y84" s="338"/>
      <c r="Z84" s="338"/>
      <c r="AA84" s="338"/>
      <c r="AB84" s="338"/>
      <c r="AC84" s="338"/>
      <c r="AD84" s="338"/>
      <c r="AE84" s="338"/>
      <c r="AF84" s="338"/>
      <c r="AG84" s="338"/>
      <c r="AH84" s="338"/>
      <c r="AI84" s="338"/>
      <c r="AJ84" s="338"/>
      <c r="AK84" s="338"/>
      <c r="AL84" s="338"/>
      <c r="AM84" s="338"/>
      <c r="AN84" s="338"/>
      <c r="AO84" s="338"/>
      <c r="AP84" s="338"/>
      <c r="AQ84" s="338"/>
      <c r="AR84" s="338"/>
      <c r="AS84" s="338"/>
      <c r="AT84" s="338"/>
      <c r="AU84" s="338"/>
      <c r="AV84" s="338"/>
      <c r="AW84" s="338"/>
      <c r="AX84" s="338"/>
      <c r="AY84" s="338"/>
      <c r="AZ84" s="338"/>
      <c r="BA84" s="338"/>
      <c r="BB84" s="338"/>
      <c r="BC84" s="338"/>
      <c r="BD84" s="338"/>
      <c r="BE84" s="338"/>
      <c r="BF84" s="338"/>
      <c r="BG84" s="338"/>
      <c r="BH84" s="338"/>
      <c r="BI84" s="338"/>
      <c r="BJ84" s="338"/>
      <c r="BK84" s="338"/>
      <c r="BL84" s="338"/>
      <c r="BM84" s="338"/>
      <c r="BN84" s="338"/>
      <c r="BO84" s="338"/>
      <c r="BP84" s="338"/>
      <c r="BQ84" s="338"/>
      <c r="BR84" s="338"/>
      <c r="BS84" s="338"/>
      <c r="BT84" s="338"/>
      <c r="BU84" s="338"/>
      <c r="BV84" s="338"/>
      <c r="BW84" s="338"/>
      <c r="BX84" s="338"/>
      <c r="BY84" s="338"/>
      <c r="BZ84" s="338"/>
      <c r="CA84" s="338"/>
      <c r="CB84" s="338"/>
      <c r="CC84" s="338"/>
      <c r="CD84" s="338"/>
      <c r="CE84" s="338"/>
      <c r="CF84" s="338"/>
      <c r="CG84" s="338"/>
      <c r="CH84" s="338"/>
      <c r="CI84" s="338"/>
      <c r="CJ84" s="338"/>
      <c r="CK84" s="338"/>
      <c r="CL84" s="338"/>
      <c r="CM84" s="338"/>
      <c r="CN84" s="338"/>
      <c r="CO84" s="338"/>
      <c r="CP84" s="338"/>
      <c r="CQ84" s="338"/>
      <c r="CR84" s="338"/>
      <c r="CS84" s="338"/>
      <c r="CU84" s="338"/>
      <c r="CV84" s="338"/>
      <c r="CW84" s="338"/>
      <c r="CX84" s="338"/>
      <c r="CY84" s="338"/>
      <c r="CZ84" s="338"/>
      <c r="DA84" s="338"/>
      <c r="DB84" s="338"/>
      <c r="DC84" s="338"/>
      <c r="DD84" s="338"/>
      <c r="DE84" s="338"/>
      <c r="DF84" s="338"/>
      <c r="DG84" s="157"/>
      <c r="DH84" s="157"/>
      <c r="DI84" s="157"/>
      <c r="DJ84" s="157"/>
      <c r="DK84" s="157"/>
      <c r="DL84" s="157"/>
      <c r="DM84" s="157"/>
      <c r="DN84" s="157"/>
      <c r="DO84" s="157"/>
      <c r="DP84" s="157"/>
      <c r="DQ84" s="157"/>
      <c r="DR84" s="157"/>
      <c r="DS84" s="157"/>
      <c r="DT84" s="157"/>
      <c r="DU84" s="157"/>
      <c r="DV84" s="157"/>
      <c r="DW84" s="157"/>
      <c r="DX84" s="157"/>
      <c r="DY84" s="157"/>
      <c r="DZ84" s="157"/>
      <c r="EA84" s="157"/>
      <c r="EB84" s="157"/>
      <c r="EC84" s="157"/>
      <c r="ED84" s="157"/>
      <c r="EE84" s="157"/>
      <c r="EF84" s="157"/>
      <c r="EG84" s="157"/>
      <c r="EH84" s="157"/>
      <c r="EI84" s="157"/>
      <c r="EJ84" s="157"/>
      <c r="EK84" s="157"/>
      <c r="EL84" s="157"/>
      <c r="EM84" s="157"/>
      <c r="EN84" s="157"/>
      <c r="EO84" s="157"/>
      <c r="EP84" s="157"/>
      <c r="EQ84" s="157"/>
      <c r="ER84" s="157"/>
      <c r="ES84" s="157"/>
      <c r="ET84" s="157"/>
      <c r="EU84" s="157"/>
      <c r="EV84" s="157"/>
      <c r="EW84" s="157"/>
      <c r="EX84" s="157"/>
      <c r="EY84" s="157"/>
      <c r="EZ84" s="157"/>
      <c r="FA84" s="157"/>
      <c r="FB84" s="157"/>
      <c r="FC84" s="157"/>
      <c r="FD84" s="157"/>
      <c r="FE84" s="157"/>
      <c r="FF84" s="157"/>
      <c r="FG84" s="157"/>
      <c r="FH84" s="157"/>
      <c r="FI84" s="157"/>
      <c r="FJ84" s="157"/>
      <c r="FK84" s="157"/>
      <c r="FL84" s="157"/>
      <c r="FM84" s="157"/>
      <c r="FN84" s="157"/>
      <c r="FO84" s="157"/>
      <c r="FP84" s="157"/>
      <c r="FQ84" s="157"/>
      <c r="FR84" s="157"/>
      <c r="FS84" s="157"/>
      <c r="FT84" s="157"/>
      <c r="FU84" s="157"/>
      <c r="FV84" s="157"/>
      <c r="FW84" s="157"/>
      <c r="FX84" s="157"/>
      <c r="FY84" s="157"/>
      <c r="FZ84" s="157"/>
      <c r="GA84" s="157"/>
      <c r="GB84" s="157"/>
      <c r="GC84" s="157"/>
      <c r="GD84" s="157"/>
      <c r="GE84" s="157"/>
      <c r="GF84" s="157"/>
      <c r="GG84" s="157"/>
      <c r="GH84" s="157"/>
      <c r="GI84" s="157"/>
      <c r="GJ84" s="157"/>
      <c r="GK84" s="157"/>
      <c r="GL84" s="157"/>
      <c r="GM84" s="157"/>
      <c r="GN84" s="157"/>
      <c r="GO84" s="157"/>
      <c r="GP84" s="157"/>
      <c r="GQ84" s="157"/>
      <c r="GR84" s="157"/>
      <c r="GS84" s="157"/>
      <c r="GT84" s="157"/>
      <c r="GU84" s="157"/>
      <c r="GV84" s="157"/>
      <c r="GW84" s="157"/>
      <c r="GX84" s="157"/>
      <c r="GY84" s="157"/>
      <c r="GZ84" s="157"/>
      <c r="HA84" s="157"/>
      <c r="HB84" s="157"/>
      <c r="HC84" s="157"/>
      <c r="HD84" s="157"/>
      <c r="HE84" s="157"/>
      <c r="HF84" s="157"/>
      <c r="HG84" s="157"/>
      <c r="HH84" s="157"/>
      <c r="HI84" s="157"/>
      <c r="HJ84" s="157"/>
      <c r="HK84" s="157"/>
      <c r="HL84" s="157"/>
      <c r="HM84" s="157"/>
      <c r="HN84" s="157"/>
      <c r="HO84" s="157"/>
      <c r="HP84" s="157"/>
      <c r="HQ84" s="157"/>
      <c r="HR84" s="157"/>
      <c r="HS84" s="157"/>
      <c r="HT84" s="157"/>
      <c r="HU84" s="157"/>
      <c r="HV84" s="157"/>
      <c r="HW84" s="157"/>
      <c r="HX84" s="157"/>
      <c r="HY84" s="157"/>
      <c r="HZ84" s="157"/>
      <c r="IA84" s="157"/>
      <c r="IB84" s="157"/>
      <c r="IC84" s="157"/>
      <c r="ID84" s="157"/>
      <c r="IE84" s="157"/>
      <c r="IF84" s="157"/>
      <c r="IG84" s="157"/>
      <c r="IH84" s="157"/>
      <c r="II84" s="157"/>
      <c r="IJ84" s="157"/>
      <c r="IK84" s="157"/>
      <c r="IL84" s="157"/>
      <c r="IM84" s="157"/>
      <c r="IN84" s="157"/>
      <c r="IO84" s="157"/>
      <c r="IP84" s="157"/>
      <c r="IQ84" s="157"/>
      <c r="IR84" s="157"/>
      <c r="IS84" s="157"/>
      <c r="IT84" s="157"/>
      <c r="IU84" s="157"/>
      <c r="IV84" s="157"/>
    </row>
    <row r="85" spans="1:256" s="2" customFormat="1" ht="15" customHeight="1">
      <c r="A85" s="158"/>
      <c r="B85" s="145"/>
      <c r="C85" s="157"/>
      <c r="D85" s="338"/>
      <c r="E85" s="338"/>
      <c r="F85" s="338"/>
      <c r="G85" s="338"/>
      <c r="H85" s="338"/>
      <c r="I85" s="338"/>
      <c r="J85" s="338"/>
      <c r="K85" s="338"/>
      <c r="L85" s="338"/>
      <c r="M85" s="338"/>
      <c r="N85" s="338"/>
      <c r="O85" s="338"/>
      <c r="P85" s="338"/>
      <c r="Q85" s="338"/>
      <c r="R85" s="338"/>
      <c r="S85" s="338"/>
      <c r="T85" s="338"/>
      <c r="U85" s="338"/>
      <c r="V85" s="338"/>
      <c r="W85" s="338"/>
      <c r="X85" s="338"/>
      <c r="Y85" s="338"/>
      <c r="Z85" s="338"/>
      <c r="AA85" s="338"/>
      <c r="AB85" s="338"/>
      <c r="AC85" s="338"/>
      <c r="AD85" s="338"/>
      <c r="AE85" s="338"/>
      <c r="AF85" s="338"/>
      <c r="AG85" s="338"/>
      <c r="AH85" s="338"/>
      <c r="AI85" s="338"/>
      <c r="AJ85" s="338"/>
      <c r="AK85" s="338"/>
      <c r="AL85" s="338"/>
      <c r="AM85" s="338"/>
      <c r="AN85" s="338"/>
      <c r="AO85" s="338"/>
      <c r="AP85" s="338"/>
      <c r="AQ85" s="338"/>
      <c r="AR85" s="338"/>
      <c r="AS85" s="338"/>
      <c r="AT85" s="338"/>
      <c r="AU85" s="338"/>
      <c r="AV85" s="338"/>
      <c r="AW85" s="338"/>
      <c r="AX85" s="338"/>
      <c r="AY85" s="338"/>
      <c r="AZ85" s="338"/>
      <c r="BA85" s="338"/>
      <c r="BB85" s="338"/>
      <c r="BC85" s="338"/>
      <c r="BD85" s="338"/>
      <c r="BE85" s="338"/>
      <c r="BF85" s="338"/>
      <c r="BG85" s="338"/>
      <c r="BH85" s="338"/>
      <c r="BI85" s="338"/>
      <c r="BJ85" s="338"/>
      <c r="BK85" s="338"/>
      <c r="BL85" s="338"/>
      <c r="BM85" s="338"/>
      <c r="BN85" s="338"/>
      <c r="BO85" s="338"/>
      <c r="BP85" s="338"/>
      <c r="BQ85" s="338"/>
      <c r="BR85" s="338"/>
      <c r="BS85" s="338"/>
      <c r="BT85" s="338"/>
      <c r="BU85" s="338"/>
      <c r="BV85" s="338"/>
      <c r="BW85" s="338"/>
      <c r="BX85" s="338"/>
      <c r="BY85" s="338"/>
      <c r="BZ85" s="338"/>
      <c r="CA85" s="338"/>
      <c r="CB85" s="338"/>
      <c r="CC85" s="338"/>
      <c r="CD85" s="338"/>
      <c r="CE85" s="338"/>
      <c r="CF85" s="338"/>
      <c r="CG85" s="338"/>
      <c r="CH85" s="338"/>
      <c r="CI85" s="338"/>
      <c r="CJ85" s="338"/>
      <c r="CK85" s="338"/>
      <c r="CL85" s="338"/>
      <c r="CM85" s="338"/>
      <c r="CN85" s="338"/>
      <c r="CO85" s="338"/>
      <c r="CP85" s="338"/>
      <c r="CQ85" s="338"/>
      <c r="CR85" s="338"/>
      <c r="CS85" s="338"/>
      <c r="CU85" s="338"/>
      <c r="CV85" s="338"/>
      <c r="CW85" s="338"/>
      <c r="CX85" s="338"/>
      <c r="CY85" s="338"/>
      <c r="CZ85" s="338"/>
      <c r="DA85" s="338"/>
      <c r="DB85" s="338"/>
      <c r="DC85" s="338"/>
      <c r="DD85" s="338"/>
      <c r="DE85" s="338"/>
      <c r="DF85" s="338"/>
      <c r="DG85" s="157"/>
      <c r="DH85" s="157"/>
      <c r="DI85" s="157"/>
      <c r="DJ85" s="157"/>
      <c r="DK85" s="157"/>
      <c r="DL85" s="157"/>
      <c r="DM85" s="157"/>
      <c r="DN85" s="157"/>
      <c r="DO85" s="157"/>
      <c r="DP85" s="157"/>
      <c r="DQ85" s="157"/>
      <c r="DR85" s="157"/>
      <c r="DS85" s="157"/>
      <c r="DT85" s="157"/>
      <c r="DU85" s="157"/>
      <c r="DV85" s="157"/>
      <c r="DW85" s="157"/>
      <c r="DX85" s="157"/>
      <c r="DY85" s="157"/>
      <c r="DZ85" s="157"/>
      <c r="EA85" s="157"/>
      <c r="EB85" s="157"/>
      <c r="EC85" s="157"/>
      <c r="ED85" s="157"/>
      <c r="EE85" s="157"/>
      <c r="EF85" s="157"/>
      <c r="EG85" s="157"/>
      <c r="EH85" s="157"/>
      <c r="EI85" s="157"/>
      <c r="EJ85" s="157"/>
      <c r="EK85" s="157"/>
      <c r="EL85" s="157"/>
      <c r="EM85" s="157"/>
      <c r="EN85" s="157"/>
      <c r="EO85" s="157"/>
      <c r="EP85" s="157"/>
      <c r="EQ85" s="157"/>
      <c r="ER85" s="157"/>
      <c r="ES85" s="157"/>
      <c r="ET85" s="157"/>
      <c r="EU85" s="157"/>
      <c r="EV85" s="157"/>
      <c r="EW85" s="157"/>
      <c r="EX85" s="157"/>
      <c r="EY85" s="157"/>
      <c r="EZ85" s="157"/>
      <c r="FA85" s="157"/>
      <c r="FB85" s="157"/>
      <c r="FC85" s="157"/>
      <c r="FD85" s="157"/>
      <c r="FE85" s="157"/>
      <c r="FF85" s="157"/>
      <c r="FG85" s="157"/>
      <c r="FH85" s="157"/>
      <c r="FI85" s="157"/>
      <c r="FJ85" s="157"/>
      <c r="FK85" s="157"/>
      <c r="FL85" s="157"/>
      <c r="FM85" s="157"/>
      <c r="FN85" s="157"/>
      <c r="FO85" s="157"/>
      <c r="FP85" s="157"/>
      <c r="FQ85" s="157"/>
      <c r="FR85" s="157"/>
      <c r="FS85" s="157"/>
      <c r="FT85" s="157"/>
      <c r="FU85" s="157"/>
      <c r="FV85" s="157"/>
      <c r="FW85" s="157"/>
      <c r="FX85" s="157"/>
      <c r="FY85" s="157"/>
      <c r="FZ85" s="157"/>
      <c r="GA85" s="157"/>
      <c r="GB85" s="157"/>
      <c r="GC85" s="157"/>
      <c r="GD85" s="157"/>
      <c r="GE85" s="157"/>
      <c r="GF85" s="157"/>
      <c r="GG85" s="157"/>
      <c r="GH85" s="157"/>
      <c r="GI85" s="157"/>
      <c r="GJ85" s="157"/>
      <c r="GK85" s="157"/>
      <c r="GL85" s="157"/>
      <c r="GM85" s="157"/>
      <c r="GN85" s="157"/>
      <c r="GO85" s="157"/>
      <c r="GP85" s="157"/>
      <c r="GQ85" s="157"/>
      <c r="GR85" s="157"/>
      <c r="GS85" s="157"/>
      <c r="GT85" s="157"/>
      <c r="GU85" s="157"/>
      <c r="GV85" s="157"/>
      <c r="GW85" s="157"/>
      <c r="GX85" s="157"/>
      <c r="GY85" s="157"/>
      <c r="GZ85" s="157"/>
      <c r="HA85" s="157"/>
      <c r="HB85" s="157"/>
      <c r="HC85" s="157"/>
      <c r="HD85" s="157"/>
      <c r="HE85" s="157"/>
      <c r="HF85" s="157"/>
      <c r="HG85" s="157"/>
      <c r="HH85" s="157"/>
      <c r="HI85" s="157"/>
      <c r="HJ85" s="157"/>
      <c r="HK85" s="157"/>
      <c r="HL85" s="157"/>
      <c r="HM85" s="157"/>
      <c r="HN85" s="157"/>
      <c r="HO85" s="157"/>
      <c r="HP85" s="157"/>
      <c r="HQ85" s="157"/>
      <c r="HR85" s="157"/>
      <c r="HS85" s="157"/>
      <c r="HT85" s="157"/>
      <c r="HU85" s="157"/>
      <c r="HV85" s="157"/>
      <c r="HW85" s="157"/>
      <c r="HX85" s="157"/>
      <c r="HY85" s="157"/>
      <c r="HZ85" s="157"/>
      <c r="IA85" s="157"/>
      <c r="IB85" s="157"/>
      <c r="IC85" s="157"/>
      <c r="ID85" s="157"/>
      <c r="IE85" s="157"/>
      <c r="IF85" s="157"/>
      <c r="IG85" s="157"/>
      <c r="IH85" s="157"/>
      <c r="II85" s="157"/>
      <c r="IJ85" s="157"/>
      <c r="IK85" s="157"/>
      <c r="IL85" s="157"/>
      <c r="IM85" s="157"/>
      <c r="IN85" s="157"/>
      <c r="IO85" s="157"/>
      <c r="IP85" s="157"/>
      <c r="IQ85" s="157"/>
      <c r="IR85" s="157"/>
      <c r="IS85" s="157"/>
      <c r="IT85" s="157"/>
      <c r="IU85" s="157"/>
      <c r="IV85" s="157"/>
    </row>
    <row r="86" spans="1:256" s="2" customFormat="1" ht="15" customHeight="1">
      <c r="A86" s="146"/>
      <c r="B86" s="238"/>
      <c r="C86" s="157"/>
      <c r="D86" s="338"/>
      <c r="E86" s="338"/>
      <c r="F86" s="338"/>
      <c r="G86" s="338"/>
      <c r="H86" s="338"/>
      <c r="I86" s="338"/>
      <c r="J86" s="338"/>
      <c r="K86" s="338"/>
      <c r="L86" s="338"/>
      <c r="M86" s="338"/>
      <c r="N86" s="338"/>
      <c r="O86" s="338"/>
      <c r="P86" s="338"/>
      <c r="Q86" s="338"/>
      <c r="R86" s="338"/>
      <c r="S86" s="338"/>
      <c r="T86" s="338"/>
      <c r="U86" s="338"/>
      <c r="V86" s="338"/>
      <c r="W86" s="338"/>
      <c r="X86" s="338"/>
      <c r="Y86" s="338"/>
      <c r="Z86" s="338"/>
      <c r="AA86" s="338"/>
      <c r="AB86" s="338"/>
      <c r="AC86" s="338"/>
      <c r="AD86" s="338"/>
      <c r="AE86" s="338"/>
      <c r="AF86" s="338"/>
      <c r="AG86" s="338"/>
      <c r="AH86" s="338"/>
      <c r="AI86" s="338"/>
      <c r="AJ86" s="338"/>
      <c r="AK86" s="338"/>
      <c r="AL86" s="338"/>
      <c r="AM86" s="338"/>
      <c r="AN86" s="338"/>
      <c r="AO86" s="338"/>
      <c r="AP86" s="338"/>
      <c r="AQ86" s="338"/>
      <c r="AR86" s="338"/>
      <c r="AS86" s="338"/>
      <c r="AT86" s="338"/>
      <c r="AU86" s="338"/>
      <c r="AV86" s="338"/>
      <c r="AW86" s="338"/>
      <c r="AX86" s="338"/>
      <c r="AY86" s="338"/>
      <c r="AZ86" s="338"/>
      <c r="BA86" s="338"/>
      <c r="BB86" s="338"/>
      <c r="BC86" s="338"/>
      <c r="BD86" s="338"/>
      <c r="BE86" s="338"/>
      <c r="BF86" s="338"/>
      <c r="BG86" s="338"/>
      <c r="BH86" s="338"/>
      <c r="BI86" s="338"/>
      <c r="BJ86" s="338"/>
      <c r="BK86" s="338"/>
      <c r="BL86" s="338"/>
      <c r="BM86" s="338"/>
      <c r="BN86" s="338"/>
      <c r="BO86" s="338"/>
      <c r="BP86" s="338"/>
      <c r="BQ86" s="338"/>
      <c r="BR86" s="338"/>
      <c r="BS86" s="338"/>
      <c r="BT86" s="338"/>
      <c r="BU86" s="338"/>
      <c r="BV86" s="338"/>
      <c r="BW86" s="338"/>
      <c r="BX86" s="338"/>
      <c r="BY86" s="338"/>
      <c r="BZ86" s="338"/>
      <c r="CA86" s="338"/>
      <c r="CB86" s="338"/>
      <c r="CC86" s="338"/>
      <c r="CD86" s="338"/>
      <c r="CE86" s="338"/>
      <c r="CF86" s="338"/>
      <c r="CG86" s="338"/>
      <c r="CH86" s="338"/>
      <c r="CI86" s="338"/>
      <c r="CJ86" s="338"/>
      <c r="CK86" s="338"/>
      <c r="CL86" s="338"/>
      <c r="CM86" s="338"/>
      <c r="CN86" s="338"/>
      <c r="CO86" s="338"/>
      <c r="CP86" s="338"/>
      <c r="CQ86" s="338"/>
      <c r="CR86" s="338"/>
      <c r="CS86" s="338"/>
      <c r="CU86" s="338"/>
      <c r="CV86" s="338"/>
      <c r="CW86" s="338"/>
      <c r="CX86" s="338"/>
      <c r="CY86" s="338"/>
      <c r="CZ86" s="338"/>
      <c r="DA86" s="338"/>
      <c r="DB86" s="338"/>
      <c r="DC86" s="338"/>
      <c r="DD86" s="338"/>
      <c r="DE86" s="338"/>
      <c r="DF86" s="338"/>
      <c r="DG86" s="157"/>
      <c r="DH86" s="157"/>
      <c r="DI86" s="157"/>
      <c r="DJ86" s="157"/>
      <c r="DK86" s="157"/>
      <c r="DL86" s="157"/>
      <c r="DM86" s="157"/>
      <c r="DN86" s="157"/>
      <c r="DO86" s="157"/>
      <c r="DP86" s="157"/>
      <c r="DQ86" s="157"/>
      <c r="DR86" s="157"/>
      <c r="DS86" s="157"/>
      <c r="DT86" s="157"/>
      <c r="DU86" s="157"/>
      <c r="DV86" s="157"/>
      <c r="DW86" s="157"/>
      <c r="DX86" s="157"/>
      <c r="DY86" s="157"/>
      <c r="DZ86" s="157"/>
      <c r="EA86" s="157"/>
      <c r="EB86" s="157"/>
      <c r="EC86" s="157"/>
      <c r="ED86" s="157"/>
      <c r="EE86" s="157"/>
      <c r="EF86" s="157"/>
      <c r="EG86" s="157"/>
      <c r="EH86" s="157"/>
      <c r="EI86" s="157"/>
      <c r="EJ86" s="157"/>
      <c r="EK86" s="157"/>
      <c r="EL86" s="157"/>
      <c r="EM86" s="157"/>
      <c r="EN86" s="157"/>
      <c r="EO86" s="157"/>
      <c r="EP86" s="157"/>
      <c r="EQ86" s="157"/>
      <c r="ER86" s="157"/>
      <c r="ES86" s="157"/>
      <c r="ET86" s="157"/>
      <c r="EU86" s="157"/>
      <c r="EV86" s="157"/>
      <c r="EW86" s="157"/>
      <c r="EX86" s="157"/>
      <c r="EY86" s="157"/>
      <c r="EZ86" s="157"/>
      <c r="FA86" s="157"/>
      <c r="FB86" s="157"/>
      <c r="FC86" s="157"/>
      <c r="FD86" s="157"/>
      <c r="FE86" s="157"/>
      <c r="FF86" s="157"/>
      <c r="FG86" s="157"/>
      <c r="FH86" s="157"/>
      <c r="FI86" s="157"/>
      <c r="FJ86" s="157"/>
      <c r="FK86" s="157"/>
      <c r="FL86" s="157"/>
      <c r="FM86" s="157"/>
      <c r="FN86" s="157"/>
      <c r="FO86" s="157"/>
      <c r="FP86" s="157"/>
      <c r="FQ86" s="157"/>
      <c r="FR86" s="157"/>
      <c r="FS86" s="157"/>
      <c r="FT86" s="157"/>
      <c r="FU86" s="157"/>
      <c r="FV86" s="157"/>
      <c r="FW86" s="157"/>
      <c r="FX86" s="157"/>
      <c r="FY86" s="157"/>
      <c r="FZ86" s="157"/>
      <c r="GA86" s="157"/>
      <c r="GB86" s="157"/>
      <c r="GC86" s="157"/>
      <c r="GD86" s="157"/>
      <c r="GE86" s="157"/>
      <c r="GF86" s="157"/>
      <c r="GG86" s="157"/>
      <c r="GH86" s="157"/>
      <c r="GI86" s="157"/>
      <c r="GJ86" s="157"/>
      <c r="GK86" s="157"/>
      <c r="GL86" s="157"/>
      <c r="GM86" s="157"/>
      <c r="GN86" s="157"/>
      <c r="GO86" s="157"/>
      <c r="GP86" s="157"/>
      <c r="GQ86" s="157"/>
      <c r="GR86" s="157"/>
      <c r="GS86" s="157"/>
      <c r="GT86" s="157"/>
      <c r="GU86" s="157"/>
      <c r="GV86" s="157"/>
      <c r="GW86" s="157"/>
      <c r="GX86" s="157"/>
      <c r="GY86" s="157"/>
      <c r="GZ86" s="157"/>
      <c r="HA86" s="157"/>
      <c r="HB86" s="157"/>
      <c r="HC86" s="157"/>
      <c r="HD86" s="157"/>
      <c r="HE86" s="157"/>
      <c r="HF86" s="157"/>
      <c r="HG86" s="157"/>
      <c r="HH86" s="157"/>
      <c r="HI86" s="157"/>
      <c r="HJ86" s="157"/>
      <c r="HK86" s="157"/>
      <c r="HL86" s="157"/>
      <c r="HM86" s="157"/>
      <c r="HN86" s="157"/>
      <c r="HO86" s="157"/>
      <c r="HP86" s="157"/>
      <c r="HQ86" s="157"/>
      <c r="HR86" s="157"/>
      <c r="HS86" s="157"/>
      <c r="HT86" s="157"/>
      <c r="HU86" s="157"/>
      <c r="HV86" s="157"/>
      <c r="HW86" s="157"/>
      <c r="HX86" s="157"/>
      <c r="HY86" s="157"/>
      <c r="HZ86" s="157"/>
      <c r="IA86" s="157"/>
      <c r="IB86" s="157"/>
      <c r="IC86" s="157"/>
      <c r="ID86" s="157"/>
      <c r="IE86" s="157"/>
      <c r="IF86" s="157"/>
      <c r="IG86" s="157"/>
      <c r="IH86" s="157"/>
      <c r="II86" s="157"/>
      <c r="IJ86" s="157"/>
      <c r="IK86" s="157"/>
      <c r="IL86" s="157"/>
      <c r="IM86" s="157"/>
      <c r="IN86" s="157"/>
      <c r="IO86" s="157"/>
      <c r="IP86" s="157"/>
      <c r="IQ86" s="157"/>
      <c r="IR86" s="157"/>
      <c r="IS86" s="157"/>
      <c r="IT86" s="157"/>
      <c r="IU86" s="157"/>
      <c r="IV86" s="157"/>
    </row>
    <row r="87" spans="1:256" s="2" customFormat="1" ht="15" customHeight="1">
      <c r="A87" s="146"/>
      <c r="B87" s="238"/>
      <c r="C87" s="157"/>
      <c r="D87" s="338"/>
      <c r="E87" s="338"/>
      <c r="F87" s="338"/>
      <c r="G87" s="338"/>
      <c r="H87" s="338"/>
      <c r="I87" s="338"/>
      <c r="J87" s="338"/>
      <c r="K87" s="338"/>
      <c r="L87" s="338"/>
      <c r="M87" s="338"/>
      <c r="N87" s="338"/>
      <c r="O87" s="338"/>
      <c r="P87" s="338"/>
      <c r="Q87" s="338"/>
      <c r="R87" s="338"/>
      <c r="S87" s="338"/>
      <c r="T87" s="338"/>
      <c r="U87" s="338"/>
      <c r="V87" s="338"/>
      <c r="W87" s="338"/>
      <c r="X87" s="338"/>
      <c r="Y87" s="338"/>
      <c r="Z87" s="338"/>
      <c r="AA87" s="338"/>
      <c r="AB87" s="338"/>
      <c r="AC87" s="338"/>
      <c r="AD87" s="338"/>
      <c r="AE87" s="338"/>
      <c r="AF87" s="338"/>
      <c r="AG87" s="338"/>
      <c r="AH87" s="338"/>
      <c r="AI87" s="338"/>
      <c r="AJ87" s="338"/>
      <c r="AK87" s="338"/>
      <c r="AL87" s="338"/>
      <c r="AM87" s="338"/>
      <c r="AN87" s="338"/>
      <c r="AO87" s="338"/>
      <c r="AP87" s="338"/>
      <c r="AQ87" s="338"/>
      <c r="AR87" s="338"/>
      <c r="AS87" s="338"/>
      <c r="AT87" s="338"/>
      <c r="AU87" s="338"/>
      <c r="AV87" s="338"/>
      <c r="AW87" s="338"/>
      <c r="AX87" s="338"/>
      <c r="AY87" s="338"/>
      <c r="AZ87" s="338"/>
      <c r="BA87" s="338"/>
      <c r="BB87" s="338"/>
      <c r="BC87" s="338"/>
      <c r="BD87" s="338"/>
      <c r="BE87" s="338"/>
      <c r="BF87" s="338"/>
      <c r="BG87" s="338"/>
      <c r="BH87" s="338"/>
      <c r="BI87" s="338"/>
      <c r="BJ87" s="338"/>
      <c r="BK87" s="338"/>
      <c r="BL87" s="338"/>
      <c r="BM87" s="338"/>
      <c r="BN87" s="338"/>
      <c r="BO87" s="338"/>
      <c r="BP87" s="338"/>
      <c r="BQ87" s="338"/>
      <c r="BR87" s="338"/>
      <c r="BS87" s="338"/>
      <c r="BT87" s="338"/>
      <c r="BU87" s="338"/>
      <c r="BV87" s="338"/>
      <c r="BW87" s="338"/>
      <c r="BX87" s="338"/>
      <c r="BY87" s="338"/>
      <c r="BZ87" s="338"/>
      <c r="CA87" s="338"/>
      <c r="CB87" s="338"/>
      <c r="CC87" s="338"/>
      <c r="CD87" s="338"/>
      <c r="CE87" s="338"/>
      <c r="CF87" s="338"/>
      <c r="CG87" s="338"/>
      <c r="CH87" s="338"/>
      <c r="CI87" s="338"/>
      <c r="CJ87" s="338"/>
      <c r="CK87" s="338"/>
      <c r="CL87" s="338"/>
      <c r="CM87" s="338"/>
      <c r="CN87" s="338"/>
      <c r="CO87" s="338"/>
      <c r="CP87" s="338"/>
      <c r="CQ87" s="338"/>
      <c r="CR87" s="338"/>
      <c r="CS87" s="338"/>
      <c r="CU87" s="338"/>
      <c r="CV87" s="338"/>
      <c r="CW87" s="338"/>
      <c r="CX87" s="338"/>
      <c r="CY87" s="338"/>
      <c r="CZ87" s="338"/>
      <c r="DA87" s="338"/>
      <c r="DB87" s="338"/>
      <c r="DC87" s="338"/>
      <c r="DD87" s="338"/>
      <c r="DE87" s="338"/>
      <c r="DF87" s="338"/>
      <c r="DG87" s="157"/>
      <c r="DH87" s="157"/>
      <c r="DI87" s="157"/>
      <c r="DJ87" s="157"/>
      <c r="DK87" s="157"/>
      <c r="DL87" s="157"/>
      <c r="DM87" s="157"/>
      <c r="DN87" s="157"/>
      <c r="DO87" s="157"/>
      <c r="DP87" s="157"/>
      <c r="DQ87" s="157"/>
      <c r="DR87" s="157"/>
      <c r="DS87" s="157"/>
      <c r="DT87" s="157"/>
      <c r="DU87" s="157"/>
      <c r="DV87" s="157"/>
      <c r="DW87" s="157"/>
      <c r="DX87" s="157"/>
      <c r="DY87" s="157"/>
      <c r="DZ87" s="157"/>
      <c r="EA87" s="157"/>
      <c r="EB87" s="157"/>
      <c r="EC87" s="157"/>
      <c r="ED87" s="157"/>
      <c r="EE87" s="157"/>
      <c r="EF87" s="157"/>
      <c r="EG87" s="157"/>
      <c r="EH87" s="157"/>
      <c r="EI87" s="157"/>
      <c r="EJ87" s="157"/>
      <c r="EK87" s="157"/>
      <c r="EL87" s="157"/>
      <c r="EM87" s="157"/>
      <c r="EN87" s="157"/>
      <c r="EO87" s="157"/>
      <c r="EP87" s="157"/>
      <c r="EQ87" s="157"/>
      <c r="ER87" s="157"/>
      <c r="ES87" s="157"/>
      <c r="ET87" s="157"/>
      <c r="EU87" s="157"/>
      <c r="EV87" s="157"/>
      <c r="EW87" s="157"/>
      <c r="EX87" s="157"/>
      <c r="EY87" s="157"/>
      <c r="EZ87" s="157"/>
      <c r="FA87" s="157"/>
      <c r="FB87" s="157"/>
      <c r="FC87" s="157"/>
      <c r="FD87" s="157"/>
      <c r="FE87" s="157"/>
      <c r="FF87" s="157"/>
      <c r="FG87" s="157"/>
      <c r="FH87" s="157"/>
      <c r="FI87" s="157"/>
      <c r="FJ87" s="157"/>
      <c r="FK87" s="157"/>
      <c r="FL87" s="157"/>
      <c r="FM87" s="157"/>
      <c r="FN87" s="157"/>
      <c r="FO87" s="157"/>
      <c r="FP87" s="157"/>
      <c r="FQ87" s="157"/>
      <c r="FR87" s="157"/>
      <c r="FS87" s="157"/>
      <c r="FT87" s="157"/>
      <c r="FU87" s="157"/>
      <c r="FV87" s="157"/>
      <c r="FW87" s="157"/>
      <c r="FX87" s="157"/>
      <c r="FY87" s="157"/>
      <c r="FZ87" s="157"/>
      <c r="GA87" s="157"/>
      <c r="GB87" s="157"/>
      <c r="GC87" s="157"/>
      <c r="GD87" s="157"/>
      <c r="GE87" s="157"/>
      <c r="GF87" s="157"/>
      <c r="GG87" s="157"/>
      <c r="GH87" s="157"/>
      <c r="GI87" s="157"/>
      <c r="GJ87" s="157"/>
      <c r="GK87" s="157"/>
      <c r="GL87" s="157"/>
      <c r="GM87" s="157"/>
      <c r="GN87" s="157"/>
      <c r="GO87" s="157"/>
      <c r="GP87" s="157"/>
      <c r="GQ87" s="157"/>
      <c r="GR87" s="157"/>
      <c r="GS87" s="157"/>
      <c r="GT87" s="157"/>
      <c r="GU87" s="157"/>
      <c r="GV87" s="157"/>
      <c r="GW87" s="157"/>
      <c r="GX87" s="157"/>
      <c r="GY87" s="157"/>
      <c r="GZ87" s="157"/>
      <c r="HA87" s="157"/>
      <c r="HB87" s="157"/>
      <c r="HC87" s="157"/>
      <c r="HD87" s="157"/>
      <c r="HE87" s="157"/>
      <c r="HF87" s="157"/>
      <c r="HG87" s="157"/>
      <c r="HH87" s="157"/>
      <c r="HI87" s="157"/>
      <c r="HJ87" s="157"/>
      <c r="HK87" s="157"/>
      <c r="HL87" s="157"/>
      <c r="HM87" s="157"/>
      <c r="HN87" s="157"/>
      <c r="HO87" s="157"/>
      <c r="HP87" s="157"/>
      <c r="HQ87" s="157"/>
      <c r="HR87" s="157"/>
      <c r="HS87" s="157"/>
      <c r="HT87" s="157"/>
      <c r="HU87" s="157"/>
      <c r="HV87" s="157"/>
      <c r="HW87" s="157"/>
      <c r="HX87" s="157"/>
      <c r="HY87" s="157"/>
      <c r="HZ87" s="157"/>
      <c r="IA87" s="157"/>
      <c r="IB87" s="157"/>
      <c r="IC87" s="157"/>
      <c r="ID87" s="157"/>
      <c r="IE87" s="157"/>
      <c r="IF87" s="157"/>
      <c r="IG87" s="157"/>
      <c r="IH87" s="157"/>
      <c r="II87" s="157"/>
      <c r="IJ87" s="157"/>
      <c r="IK87" s="157"/>
      <c r="IL87" s="157"/>
      <c r="IM87" s="157"/>
      <c r="IN87" s="157"/>
      <c r="IO87" s="157"/>
      <c r="IP87" s="157"/>
      <c r="IQ87" s="157"/>
      <c r="IR87" s="157"/>
      <c r="IS87" s="157"/>
      <c r="IT87" s="157"/>
      <c r="IU87" s="157"/>
      <c r="IV87" s="157"/>
    </row>
    <row r="88" spans="1:256" s="2" customFormat="1" ht="15" customHeight="1">
      <c r="A88" s="146"/>
      <c r="B88" s="238"/>
      <c r="C88" s="157"/>
      <c r="D88" s="338"/>
      <c r="E88" s="338"/>
      <c r="F88" s="338"/>
      <c r="G88" s="338"/>
      <c r="H88" s="338"/>
      <c r="I88" s="338"/>
      <c r="J88" s="338"/>
      <c r="K88" s="338"/>
      <c r="L88" s="338"/>
      <c r="M88" s="338"/>
      <c r="N88" s="338"/>
      <c r="O88" s="338"/>
      <c r="P88" s="338"/>
      <c r="Q88" s="338"/>
      <c r="R88" s="338"/>
      <c r="S88" s="338"/>
      <c r="T88" s="338"/>
      <c r="U88" s="338"/>
      <c r="V88" s="338"/>
      <c r="W88" s="338"/>
      <c r="X88" s="338"/>
      <c r="Y88" s="338"/>
      <c r="Z88" s="338"/>
      <c r="AA88" s="338"/>
      <c r="AB88" s="338"/>
      <c r="AC88" s="338"/>
      <c r="AD88" s="338"/>
      <c r="AE88" s="338"/>
      <c r="AF88" s="338"/>
      <c r="AG88" s="338"/>
      <c r="AH88" s="338"/>
      <c r="AI88" s="338"/>
      <c r="AJ88" s="338"/>
      <c r="AK88" s="338"/>
      <c r="AL88" s="338"/>
      <c r="AM88" s="338"/>
      <c r="AN88" s="338"/>
      <c r="AO88" s="338"/>
      <c r="AP88" s="338"/>
      <c r="AQ88" s="338"/>
      <c r="AR88" s="338"/>
      <c r="AS88" s="338"/>
      <c r="AT88" s="338"/>
      <c r="AU88" s="338"/>
      <c r="AV88" s="338"/>
      <c r="AW88" s="338"/>
      <c r="AX88" s="338"/>
      <c r="AY88" s="338"/>
      <c r="AZ88" s="338"/>
      <c r="BA88" s="338"/>
      <c r="BB88" s="338"/>
      <c r="BC88" s="338"/>
      <c r="BD88" s="338"/>
      <c r="BE88" s="338"/>
      <c r="BF88" s="338"/>
      <c r="BG88" s="338"/>
      <c r="BH88" s="338"/>
      <c r="BI88" s="338"/>
      <c r="BJ88" s="338"/>
      <c r="BK88" s="338"/>
      <c r="BL88" s="338"/>
      <c r="BM88" s="338"/>
      <c r="BN88" s="338"/>
      <c r="BO88" s="338"/>
      <c r="BP88" s="338"/>
      <c r="BQ88" s="338"/>
      <c r="BR88" s="338"/>
      <c r="BS88" s="338"/>
      <c r="BT88" s="338"/>
      <c r="BU88" s="338"/>
      <c r="BV88" s="338"/>
      <c r="BW88" s="338"/>
      <c r="BX88" s="338"/>
      <c r="BY88" s="338"/>
      <c r="BZ88" s="338"/>
      <c r="CA88" s="338"/>
      <c r="CB88" s="338"/>
      <c r="CC88" s="338"/>
      <c r="CD88" s="338"/>
      <c r="CE88" s="338"/>
      <c r="CF88" s="338"/>
      <c r="CG88" s="338"/>
      <c r="CH88" s="338"/>
      <c r="CI88" s="338"/>
      <c r="CJ88" s="338"/>
      <c r="CK88" s="338"/>
      <c r="CL88" s="338"/>
      <c r="CM88" s="338"/>
      <c r="CN88" s="338"/>
      <c r="CO88" s="338"/>
      <c r="CP88" s="338"/>
      <c r="CQ88" s="338"/>
      <c r="CR88" s="338"/>
      <c r="CS88" s="338"/>
      <c r="CU88" s="338"/>
      <c r="CV88" s="338"/>
      <c r="CW88" s="338"/>
      <c r="CX88" s="338"/>
      <c r="CY88" s="338"/>
      <c r="CZ88" s="338"/>
      <c r="DA88" s="338"/>
      <c r="DB88" s="338"/>
      <c r="DC88" s="338"/>
      <c r="DD88" s="338"/>
      <c r="DE88" s="338"/>
      <c r="DF88" s="338"/>
      <c r="DG88" s="157"/>
      <c r="DH88" s="157"/>
      <c r="DI88" s="157"/>
      <c r="DJ88" s="157"/>
      <c r="DK88" s="157"/>
      <c r="DL88" s="157"/>
      <c r="DM88" s="157"/>
      <c r="DN88" s="157"/>
      <c r="DO88" s="157"/>
      <c r="DP88" s="157"/>
      <c r="DQ88" s="157"/>
      <c r="DR88" s="157"/>
      <c r="DS88" s="157"/>
      <c r="DT88" s="157"/>
      <c r="DU88" s="157"/>
      <c r="DV88" s="157"/>
      <c r="DW88" s="157"/>
      <c r="DX88" s="157"/>
      <c r="DY88" s="157"/>
      <c r="DZ88" s="157"/>
      <c r="EA88" s="157"/>
      <c r="EB88" s="157"/>
      <c r="EC88" s="157"/>
      <c r="ED88" s="157"/>
      <c r="EE88" s="157"/>
      <c r="EF88" s="157"/>
      <c r="EG88" s="157"/>
      <c r="EH88" s="157"/>
      <c r="EI88" s="157"/>
      <c r="EJ88" s="157"/>
      <c r="EK88" s="157"/>
      <c r="EL88" s="157"/>
      <c r="EM88" s="157"/>
      <c r="EN88" s="157"/>
      <c r="EO88" s="157"/>
      <c r="EP88" s="157"/>
      <c r="EQ88" s="157"/>
      <c r="ER88" s="157"/>
      <c r="ES88" s="157"/>
      <c r="ET88" s="157"/>
      <c r="EU88" s="157"/>
      <c r="EV88" s="157"/>
      <c r="EW88" s="157"/>
      <c r="EX88" s="157"/>
      <c r="EY88" s="157"/>
      <c r="EZ88" s="157"/>
      <c r="FA88" s="157"/>
      <c r="FB88" s="157"/>
      <c r="FC88" s="157"/>
      <c r="FD88" s="157"/>
      <c r="FE88" s="157"/>
      <c r="FF88" s="157"/>
      <c r="FG88" s="157"/>
      <c r="FH88" s="157"/>
      <c r="FI88" s="157"/>
      <c r="FJ88" s="157"/>
      <c r="FK88" s="157"/>
      <c r="FL88" s="157"/>
      <c r="FM88" s="157"/>
      <c r="FN88" s="157"/>
      <c r="FO88" s="157"/>
      <c r="FP88" s="157"/>
      <c r="FQ88" s="157"/>
      <c r="FR88" s="157"/>
      <c r="FS88" s="157"/>
      <c r="FT88" s="157"/>
      <c r="FU88" s="157"/>
      <c r="FV88" s="157"/>
      <c r="FW88" s="157"/>
      <c r="FX88" s="157"/>
      <c r="FY88" s="157"/>
      <c r="FZ88" s="157"/>
      <c r="GA88" s="157"/>
      <c r="GB88" s="157"/>
      <c r="GC88" s="157"/>
      <c r="GD88" s="157"/>
      <c r="GE88" s="157"/>
      <c r="GF88" s="157"/>
      <c r="GG88" s="157"/>
      <c r="GH88" s="157"/>
      <c r="GI88" s="157"/>
      <c r="GJ88" s="157"/>
      <c r="GK88" s="157"/>
      <c r="GL88" s="157"/>
      <c r="GM88" s="157"/>
      <c r="GN88" s="157"/>
      <c r="GO88" s="157"/>
      <c r="GP88" s="157"/>
      <c r="GQ88" s="157"/>
      <c r="GR88" s="157"/>
      <c r="GS88" s="157"/>
      <c r="GT88" s="157"/>
      <c r="GU88" s="157"/>
      <c r="GV88" s="157"/>
      <c r="GW88" s="157"/>
      <c r="GX88" s="157"/>
      <c r="GY88" s="157"/>
      <c r="GZ88" s="157"/>
      <c r="HA88" s="157"/>
      <c r="HB88" s="157"/>
      <c r="HC88" s="157"/>
      <c r="HD88" s="157"/>
      <c r="HE88" s="157"/>
      <c r="HF88" s="157"/>
      <c r="HG88" s="157"/>
      <c r="HH88" s="157"/>
      <c r="HI88" s="157"/>
      <c r="HJ88" s="157"/>
      <c r="HK88" s="157"/>
      <c r="HL88" s="157"/>
      <c r="HM88" s="157"/>
      <c r="HN88" s="157"/>
      <c r="HO88" s="157"/>
      <c r="HP88" s="157"/>
      <c r="HQ88" s="157"/>
      <c r="HR88" s="157"/>
      <c r="HS88" s="157"/>
      <c r="HT88" s="157"/>
      <c r="HU88" s="157"/>
      <c r="HV88" s="157"/>
      <c r="HW88" s="157"/>
      <c r="HX88" s="157"/>
      <c r="HY88" s="157"/>
      <c r="HZ88" s="157"/>
      <c r="IA88" s="157"/>
      <c r="IB88" s="157"/>
      <c r="IC88" s="157"/>
      <c r="ID88" s="157"/>
      <c r="IE88" s="157"/>
      <c r="IF88" s="157"/>
      <c r="IG88" s="157"/>
      <c r="IH88" s="157"/>
      <c r="II88" s="157"/>
      <c r="IJ88" s="157"/>
      <c r="IK88" s="157"/>
      <c r="IL88" s="157"/>
      <c r="IM88" s="157"/>
      <c r="IN88" s="157"/>
      <c r="IO88" s="157"/>
      <c r="IP88" s="157"/>
      <c r="IQ88" s="157"/>
      <c r="IR88" s="157"/>
      <c r="IS88" s="157"/>
      <c r="IT88" s="157"/>
      <c r="IU88" s="157"/>
      <c r="IV88" s="157"/>
    </row>
    <row r="89" spans="1:256" s="2" customFormat="1" ht="15" customHeight="1">
      <c r="A89" s="146"/>
      <c r="B89" s="238"/>
      <c r="C89" s="157"/>
      <c r="D89" s="338"/>
      <c r="E89" s="338"/>
      <c r="F89" s="338"/>
      <c r="G89" s="338"/>
      <c r="H89" s="338"/>
      <c r="I89" s="338"/>
      <c r="J89" s="338"/>
      <c r="K89" s="338"/>
      <c r="L89" s="338"/>
      <c r="M89" s="338"/>
      <c r="N89" s="338"/>
      <c r="O89" s="338"/>
      <c r="P89" s="338"/>
      <c r="Q89" s="338"/>
      <c r="R89" s="338"/>
      <c r="S89" s="338"/>
      <c r="T89" s="338"/>
      <c r="U89" s="338"/>
      <c r="V89" s="338"/>
      <c r="W89" s="338"/>
      <c r="X89" s="338"/>
      <c r="Y89" s="338"/>
      <c r="Z89" s="338"/>
      <c r="AA89" s="338"/>
      <c r="AB89" s="338"/>
      <c r="AC89" s="338"/>
      <c r="AD89" s="338"/>
      <c r="AE89" s="338"/>
      <c r="AF89" s="338"/>
      <c r="AG89" s="338"/>
      <c r="AH89" s="338"/>
      <c r="AI89" s="338"/>
      <c r="AJ89" s="338"/>
      <c r="AK89" s="338"/>
      <c r="AL89" s="338"/>
      <c r="AM89" s="338"/>
      <c r="AN89" s="338"/>
      <c r="AO89" s="338"/>
      <c r="AP89" s="338"/>
      <c r="AQ89" s="338"/>
      <c r="AR89" s="338"/>
      <c r="AS89" s="338"/>
      <c r="AT89" s="338"/>
      <c r="AU89" s="338"/>
      <c r="AV89" s="338"/>
      <c r="AW89" s="338"/>
      <c r="AX89" s="338"/>
      <c r="AY89" s="338"/>
      <c r="AZ89" s="338"/>
      <c r="BA89" s="338"/>
      <c r="BB89" s="338"/>
      <c r="BC89" s="338"/>
      <c r="BD89" s="338"/>
      <c r="BE89" s="338"/>
      <c r="BF89" s="338"/>
      <c r="BG89" s="338"/>
      <c r="BH89" s="338"/>
      <c r="BI89" s="338"/>
      <c r="BJ89" s="338"/>
      <c r="BK89" s="338"/>
      <c r="BL89" s="338"/>
      <c r="BM89" s="338"/>
      <c r="BN89" s="338"/>
      <c r="BO89" s="338"/>
      <c r="BP89" s="338"/>
      <c r="BQ89" s="338"/>
      <c r="BR89" s="338"/>
      <c r="BS89" s="338"/>
      <c r="BT89" s="338"/>
      <c r="BU89" s="338"/>
      <c r="BV89" s="338"/>
      <c r="BW89" s="338"/>
      <c r="BX89" s="338"/>
      <c r="BY89" s="338"/>
      <c r="BZ89" s="338"/>
      <c r="CA89" s="338"/>
      <c r="CB89" s="338"/>
      <c r="CC89" s="338"/>
      <c r="CD89" s="338"/>
      <c r="CE89" s="338"/>
      <c r="CF89" s="338"/>
      <c r="CG89" s="338"/>
      <c r="CH89" s="338"/>
      <c r="CI89" s="338"/>
      <c r="CJ89" s="338"/>
      <c r="CK89" s="338"/>
      <c r="CL89" s="338"/>
      <c r="CM89" s="338"/>
      <c r="CN89" s="338"/>
      <c r="CO89" s="338"/>
      <c r="CP89" s="338"/>
      <c r="CQ89" s="338"/>
      <c r="CR89" s="338"/>
      <c r="CS89" s="338"/>
      <c r="CU89" s="338"/>
      <c r="CV89" s="338"/>
      <c r="CW89" s="338"/>
      <c r="CX89" s="338"/>
      <c r="CY89" s="338"/>
      <c r="CZ89" s="338"/>
      <c r="DA89" s="338"/>
      <c r="DB89" s="338"/>
      <c r="DC89" s="338"/>
      <c r="DD89" s="338"/>
      <c r="DE89" s="338"/>
      <c r="DF89" s="338"/>
      <c r="DG89" s="157"/>
      <c r="DH89" s="157"/>
      <c r="DI89" s="157"/>
      <c r="DJ89" s="157"/>
      <c r="DK89" s="157"/>
      <c r="DL89" s="157"/>
      <c r="DM89" s="157"/>
      <c r="DN89" s="157"/>
      <c r="DO89" s="157"/>
      <c r="DP89" s="157"/>
      <c r="DQ89" s="157"/>
      <c r="DR89" s="157"/>
      <c r="DS89" s="157"/>
      <c r="DT89" s="157"/>
      <c r="DU89" s="157"/>
      <c r="DV89" s="157"/>
      <c r="DW89" s="157"/>
      <c r="DX89" s="157"/>
      <c r="DY89" s="157"/>
      <c r="DZ89" s="157"/>
      <c r="EA89" s="157"/>
      <c r="EB89" s="157"/>
      <c r="EC89" s="157"/>
      <c r="ED89" s="157"/>
      <c r="EE89" s="157"/>
      <c r="EF89" s="157"/>
      <c r="EG89" s="157"/>
      <c r="EH89" s="157"/>
      <c r="EI89" s="157"/>
      <c r="EJ89" s="157"/>
      <c r="EK89" s="157"/>
      <c r="EL89" s="157"/>
      <c r="EM89" s="157"/>
      <c r="EN89" s="157"/>
      <c r="EO89" s="157"/>
      <c r="EP89" s="157"/>
      <c r="EQ89" s="157"/>
      <c r="ER89" s="157"/>
      <c r="ES89" s="157"/>
      <c r="ET89" s="157"/>
      <c r="EU89" s="157"/>
      <c r="EV89" s="157"/>
      <c r="EW89" s="157"/>
      <c r="EX89" s="157"/>
      <c r="EY89" s="157"/>
      <c r="EZ89" s="157"/>
      <c r="FA89" s="157"/>
      <c r="FB89" s="157"/>
      <c r="FC89" s="157"/>
      <c r="FD89" s="157"/>
      <c r="FE89" s="157"/>
      <c r="FF89" s="157"/>
      <c r="FG89" s="157"/>
      <c r="FH89" s="157"/>
      <c r="FI89" s="157"/>
      <c r="FJ89" s="157"/>
      <c r="FK89" s="157"/>
      <c r="FL89" s="157"/>
      <c r="FM89" s="157"/>
      <c r="FN89" s="157"/>
      <c r="FO89" s="157"/>
      <c r="FP89" s="157"/>
      <c r="FQ89" s="157"/>
      <c r="FR89" s="157"/>
      <c r="FS89" s="157"/>
      <c r="FT89" s="157"/>
      <c r="FU89" s="157"/>
      <c r="FV89" s="157"/>
      <c r="FW89" s="157"/>
      <c r="FX89" s="157"/>
      <c r="FY89" s="157"/>
      <c r="FZ89" s="157"/>
      <c r="GA89" s="157"/>
      <c r="GB89" s="157"/>
      <c r="GC89" s="157"/>
      <c r="GD89" s="157"/>
      <c r="GE89" s="157"/>
      <c r="GF89" s="157"/>
      <c r="GG89" s="157"/>
      <c r="GH89" s="157"/>
      <c r="GI89" s="157"/>
      <c r="GJ89" s="157"/>
      <c r="GK89" s="157"/>
      <c r="GL89" s="157"/>
      <c r="GM89" s="157"/>
      <c r="GN89" s="157"/>
      <c r="GO89" s="157"/>
      <c r="GP89" s="157"/>
      <c r="GQ89" s="157"/>
      <c r="GR89" s="157"/>
      <c r="GS89" s="157"/>
      <c r="GT89" s="157"/>
      <c r="GU89" s="157"/>
      <c r="GV89" s="157"/>
      <c r="GW89" s="157"/>
      <c r="GX89" s="157"/>
      <c r="GY89" s="157"/>
      <c r="GZ89" s="157"/>
      <c r="HA89" s="157"/>
      <c r="HB89" s="157"/>
      <c r="HC89" s="157"/>
      <c r="HD89" s="157"/>
      <c r="HE89" s="157"/>
      <c r="HF89" s="157"/>
      <c r="HG89" s="157"/>
      <c r="HH89" s="157"/>
      <c r="HI89" s="157"/>
      <c r="HJ89" s="157"/>
      <c r="HK89" s="157"/>
      <c r="HL89" s="157"/>
      <c r="HM89" s="157"/>
      <c r="HN89" s="157"/>
      <c r="HO89" s="157"/>
      <c r="HP89" s="157"/>
      <c r="HQ89" s="157"/>
      <c r="HR89" s="157"/>
      <c r="HS89" s="157"/>
      <c r="HT89" s="157"/>
      <c r="HU89" s="157"/>
      <c r="HV89" s="157"/>
      <c r="HW89" s="157"/>
      <c r="HX89" s="157"/>
      <c r="HY89" s="157"/>
      <c r="HZ89" s="157"/>
      <c r="IA89" s="157"/>
      <c r="IB89" s="157"/>
      <c r="IC89" s="157"/>
      <c r="ID89" s="157"/>
      <c r="IE89" s="157"/>
      <c r="IF89" s="157"/>
      <c r="IG89" s="157"/>
      <c r="IH89" s="157"/>
      <c r="II89" s="157"/>
      <c r="IJ89" s="157"/>
      <c r="IK89" s="157"/>
      <c r="IL89" s="157"/>
      <c r="IM89" s="157"/>
      <c r="IN89" s="157"/>
      <c r="IO89" s="157"/>
      <c r="IP89" s="157"/>
      <c r="IQ89" s="157"/>
      <c r="IR89" s="157"/>
      <c r="IS89" s="157"/>
      <c r="IT89" s="157"/>
      <c r="IU89" s="157"/>
      <c r="IV89" s="157"/>
    </row>
    <row r="90" spans="1:256" s="2" customFormat="1" ht="15" customHeight="1">
      <c r="A90" s="146"/>
      <c r="B90" s="238"/>
      <c r="C90" s="157"/>
      <c r="D90" s="338"/>
      <c r="E90" s="338"/>
      <c r="F90" s="338"/>
      <c r="G90" s="338"/>
      <c r="H90" s="338"/>
      <c r="I90" s="338"/>
      <c r="J90" s="338"/>
      <c r="K90" s="338"/>
      <c r="L90" s="338"/>
      <c r="M90" s="338"/>
      <c r="N90" s="338"/>
      <c r="O90" s="338"/>
      <c r="P90" s="338"/>
      <c r="Q90" s="338"/>
      <c r="R90" s="338"/>
      <c r="S90" s="338"/>
      <c r="T90" s="338"/>
      <c r="U90" s="338"/>
      <c r="V90" s="338"/>
      <c r="W90" s="338"/>
      <c r="X90" s="338"/>
      <c r="Y90" s="338"/>
      <c r="Z90" s="338"/>
      <c r="AA90" s="338"/>
      <c r="AB90" s="338"/>
      <c r="AC90" s="338"/>
      <c r="AD90" s="338"/>
      <c r="AE90" s="338"/>
      <c r="AF90" s="338"/>
      <c r="AG90" s="338"/>
      <c r="AH90" s="338"/>
      <c r="AI90" s="338"/>
      <c r="AJ90" s="338"/>
      <c r="AK90" s="338"/>
      <c r="AL90" s="338"/>
      <c r="AM90" s="338"/>
      <c r="AN90" s="338"/>
      <c r="AO90" s="338"/>
      <c r="AP90" s="338"/>
      <c r="AQ90" s="338"/>
      <c r="AR90" s="338"/>
      <c r="AS90" s="338"/>
      <c r="AT90" s="338"/>
      <c r="AU90" s="338"/>
      <c r="AV90" s="338"/>
      <c r="AW90" s="338"/>
      <c r="AX90" s="338"/>
      <c r="AY90" s="338"/>
      <c r="AZ90" s="338"/>
      <c r="BA90" s="338"/>
      <c r="BB90" s="338"/>
      <c r="BC90" s="338"/>
      <c r="BD90" s="338"/>
      <c r="BE90" s="338"/>
      <c r="BF90" s="338"/>
      <c r="BG90" s="338"/>
      <c r="BH90" s="338"/>
      <c r="BI90" s="338"/>
      <c r="BJ90" s="338"/>
      <c r="BK90" s="338"/>
      <c r="BL90" s="338"/>
      <c r="BM90" s="338"/>
      <c r="BN90" s="338"/>
      <c r="BO90" s="338"/>
      <c r="BP90" s="338"/>
      <c r="BQ90" s="338"/>
      <c r="BR90" s="338"/>
      <c r="BS90" s="338"/>
      <c r="BT90" s="338"/>
      <c r="BU90" s="338"/>
      <c r="BV90" s="338"/>
      <c r="BW90" s="338"/>
      <c r="BX90" s="338"/>
      <c r="BY90" s="338"/>
      <c r="BZ90" s="338"/>
      <c r="CA90" s="338"/>
      <c r="CB90" s="338"/>
      <c r="CC90" s="338"/>
      <c r="CD90" s="338"/>
      <c r="CE90" s="338"/>
      <c r="CF90" s="338"/>
      <c r="CG90" s="338"/>
      <c r="CH90" s="338"/>
      <c r="CI90" s="338"/>
      <c r="CJ90" s="338"/>
      <c r="CK90" s="338"/>
      <c r="CL90" s="338"/>
      <c r="CM90" s="338"/>
      <c r="CN90" s="338"/>
      <c r="CO90" s="338"/>
      <c r="CP90" s="338"/>
      <c r="CQ90" s="338"/>
      <c r="CR90" s="338"/>
      <c r="CS90" s="338"/>
      <c r="CU90" s="338"/>
      <c r="CV90" s="338"/>
      <c r="CW90" s="338"/>
      <c r="CX90" s="338"/>
      <c r="CY90" s="338"/>
      <c r="CZ90" s="338"/>
      <c r="DA90" s="338"/>
      <c r="DB90" s="338"/>
      <c r="DC90" s="338"/>
      <c r="DD90" s="338"/>
      <c r="DE90" s="338"/>
      <c r="DF90" s="338"/>
      <c r="DG90" s="157"/>
      <c r="DH90" s="157"/>
      <c r="DI90" s="157"/>
      <c r="DJ90" s="157"/>
      <c r="DK90" s="157"/>
      <c r="DL90" s="157"/>
      <c r="DM90" s="157"/>
      <c r="DN90" s="157"/>
      <c r="DO90" s="157"/>
      <c r="DP90" s="157"/>
      <c r="DQ90" s="157"/>
      <c r="DR90" s="157"/>
      <c r="DS90" s="157"/>
      <c r="DT90" s="157"/>
      <c r="DU90" s="157"/>
      <c r="DV90" s="157"/>
      <c r="DW90" s="157"/>
      <c r="DX90" s="157"/>
      <c r="DY90" s="157"/>
      <c r="DZ90" s="157"/>
      <c r="EA90" s="157"/>
      <c r="EB90" s="157"/>
      <c r="EC90" s="157"/>
      <c r="ED90" s="157"/>
      <c r="EE90" s="157"/>
      <c r="EF90" s="157"/>
      <c r="EG90" s="157"/>
      <c r="EH90" s="157"/>
      <c r="EI90" s="157"/>
      <c r="EJ90" s="157"/>
      <c r="EK90" s="157"/>
      <c r="EL90" s="157"/>
      <c r="EM90" s="157"/>
      <c r="EN90" s="157"/>
      <c r="EO90" s="157"/>
      <c r="EP90" s="157"/>
      <c r="EQ90" s="157"/>
      <c r="ER90" s="157"/>
      <c r="ES90" s="157"/>
      <c r="ET90" s="157"/>
      <c r="EU90" s="157"/>
      <c r="EV90" s="157"/>
      <c r="EW90" s="157"/>
      <c r="EX90" s="157"/>
      <c r="EY90" s="157"/>
      <c r="EZ90" s="157"/>
      <c r="FA90" s="157"/>
      <c r="FB90" s="157"/>
      <c r="FC90" s="157"/>
      <c r="FD90" s="157"/>
      <c r="FE90" s="157"/>
      <c r="FF90" s="157"/>
      <c r="FG90" s="157"/>
      <c r="FH90" s="157"/>
      <c r="FI90" s="157"/>
      <c r="FJ90" s="157"/>
      <c r="FK90" s="157"/>
      <c r="FL90" s="157"/>
      <c r="FM90" s="157"/>
      <c r="FN90" s="157"/>
      <c r="FO90" s="157"/>
      <c r="FP90" s="157"/>
      <c r="FQ90" s="157"/>
      <c r="FR90" s="157"/>
      <c r="FS90" s="157"/>
      <c r="FT90" s="157"/>
      <c r="FU90" s="157"/>
      <c r="FV90" s="157"/>
      <c r="FW90" s="157"/>
      <c r="FX90" s="157"/>
      <c r="FY90" s="157"/>
      <c r="FZ90" s="157"/>
      <c r="GA90" s="157"/>
      <c r="GB90" s="157"/>
      <c r="GC90" s="157"/>
      <c r="GD90" s="157"/>
      <c r="GE90" s="157"/>
      <c r="GF90" s="157"/>
      <c r="GG90" s="157"/>
      <c r="GH90" s="157"/>
      <c r="GI90" s="157"/>
      <c r="GJ90" s="157"/>
      <c r="GK90" s="157"/>
      <c r="GL90" s="157"/>
      <c r="GM90" s="157"/>
      <c r="GN90" s="157"/>
      <c r="GO90" s="157"/>
      <c r="GP90" s="157"/>
      <c r="GQ90" s="157"/>
      <c r="GR90" s="157"/>
      <c r="GS90" s="157"/>
      <c r="GT90" s="157"/>
      <c r="GU90" s="157"/>
      <c r="GV90" s="157"/>
      <c r="GW90" s="157"/>
      <c r="GX90" s="157"/>
      <c r="GY90" s="157"/>
      <c r="GZ90" s="157"/>
      <c r="HA90" s="157"/>
      <c r="HB90" s="157"/>
      <c r="HC90" s="157"/>
      <c r="HD90" s="157"/>
      <c r="HE90" s="157"/>
      <c r="HF90" s="157"/>
      <c r="HG90" s="157"/>
      <c r="HH90" s="157"/>
      <c r="HI90" s="157"/>
      <c r="HJ90" s="157"/>
      <c r="HK90" s="157"/>
      <c r="HL90" s="157"/>
      <c r="HM90" s="157"/>
      <c r="HN90" s="157"/>
      <c r="HO90" s="157"/>
      <c r="HP90" s="157"/>
      <c r="HQ90" s="157"/>
      <c r="HR90" s="157"/>
      <c r="HS90" s="157"/>
      <c r="HT90" s="157"/>
      <c r="HU90" s="157"/>
      <c r="HV90" s="157"/>
      <c r="HW90" s="157"/>
      <c r="HX90" s="157"/>
      <c r="HY90" s="157"/>
      <c r="HZ90" s="157"/>
      <c r="IA90" s="157"/>
      <c r="IB90" s="157"/>
      <c r="IC90" s="157"/>
      <c r="ID90" s="157"/>
      <c r="IE90" s="157"/>
      <c r="IF90" s="157"/>
      <c r="IG90" s="157"/>
      <c r="IH90" s="157"/>
      <c r="II90" s="157"/>
      <c r="IJ90" s="157"/>
      <c r="IK90" s="157"/>
      <c r="IL90" s="157"/>
      <c r="IM90" s="157"/>
      <c r="IN90" s="157"/>
      <c r="IO90" s="157"/>
      <c r="IP90" s="157"/>
      <c r="IQ90" s="157"/>
      <c r="IR90" s="157"/>
      <c r="IS90" s="157"/>
      <c r="IT90" s="157"/>
      <c r="IU90" s="157"/>
      <c r="IV90" s="157"/>
    </row>
    <row r="91" spans="1:256" s="2" customFormat="1" ht="15" customHeight="1">
      <c r="A91" s="146"/>
      <c r="B91" s="238"/>
      <c r="C91" s="157"/>
      <c r="D91" s="338"/>
      <c r="E91" s="338"/>
      <c r="F91" s="338"/>
      <c r="G91" s="338"/>
      <c r="H91" s="338"/>
      <c r="I91" s="338"/>
      <c r="J91" s="338"/>
      <c r="K91" s="338"/>
      <c r="L91" s="338"/>
      <c r="M91" s="338"/>
      <c r="N91" s="338"/>
      <c r="O91" s="338"/>
      <c r="P91" s="338"/>
      <c r="Q91" s="338"/>
      <c r="R91" s="338"/>
      <c r="S91" s="338"/>
      <c r="T91" s="338"/>
      <c r="U91" s="338"/>
      <c r="V91" s="338"/>
      <c r="W91" s="338"/>
      <c r="X91" s="338"/>
      <c r="Y91" s="338"/>
      <c r="Z91" s="338"/>
      <c r="AA91" s="338"/>
      <c r="AB91" s="338"/>
      <c r="AC91" s="338"/>
      <c r="AD91" s="338"/>
      <c r="AE91" s="338"/>
      <c r="AF91" s="338"/>
      <c r="AG91" s="338"/>
      <c r="AH91" s="338"/>
      <c r="AI91" s="338"/>
      <c r="AJ91" s="338"/>
      <c r="AK91" s="338"/>
      <c r="AL91" s="338"/>
      <c r="AM91" s="338"/>
      <c r="AN91" s="338"/>
      <c r="AO91" s="338"/>
      <c r="AP91" s="338"/>
      <c r="AQ91" s="338"/>
      <c r="AR91" s="338"/>
      <c r="AS91" s="338"/>
      <c r="AT91" s="338"/>
      <c r="AU91" s="338"/>
      <c r="AV91" s="338"/>
      <c r="AW91" s="338"/>
      <c r="AX91" s="338"/>
      <c r="AY91" s="338"/>
      <c r="AZ91" s="338"/>
      <c r="BA91" s="338"/>
      <c r="BB91" s="338"/>
      <c r="BC91" s="338"/>
      <c r="BD91" s="338"/>
      <c r="BE91" s="338"/>
      <c r="BF91" s="338"/>
      <c r="BG91" s="338"/>
      <c r="BH91" s="338"/>
      <c r="BI91" s="338"/>
      <c r="BJ91" s="338"/>
      <c r="BK91" s="338"/>
      <c r="BL91" s="338"/>
      <c r="BM91" s="338"/>
      <c r="BN91" s="338"/>
      <c r="BO91" s="338"/>
      <c r="BP91" s="338"/>
      <c r="BQ91" s="338"/>
      <c r="BR91" s="338"/>
      <c r="BS91" s="338"/>
      <c r="BT91" s="338"/>
      <c r="BU91" s="338"/>
      <c r="BV91" s="338"/>
      <c r="BW91" s="338"/>
      <c r="BX91" s="338"/>
      <c r="BY91" s="338"/>
      <c r="BZ91" s="338"/>
      <c r="CA91" s="338"/>
      <c r="CB91" s="338"/>
      <c r="CC91" s="338"/>
      <c r="CD91" s="338"/>
      <c r="CE91" s="338"/>
      <c r="CF91" s="338"/>
      <c r="CG91" s="338"/>
      <c r="CH91" s="338"/>
      <c r="CI91" s="338"/>
      <c r="CJ91" s="338"/>
      <c r="CK91" s="338"/>
      <c r="CL91" s="338"/>
      <c r="CM91" s="338"/>
      <c r="CN91" s="338"/>
      <c r="CO91" s="338"/>
      <c r="CP91" s="338"/>
      <c r="CQ91" s="338"/>
      <c r="CR91" s="338"/>
      <c r="CS91" s="338"/>
      <c r="CU91" s="338"/>
      <c r="CV91" s="338"/>
      <c r="CW91" s="338"/>
      <c r="CX91" s="338"/>
      <c r="CY91" s="338"/>
      <c r="CZ91" s="338"/>
      <c r="DA91" s="338"/>
      <c r="DB91" s="338"/>
      <c r="DC91" s="338"/>
      <c r="DD91" s="338"/>
      <c r="DE91" s="338"/>
      <c r="DF91" s="338"/>
      <c r="DG91" s="157"/>
      <c r="DH91" s="157"/>
      <c r="DI91" s="157"/>
      <c r="DJ91" s="157"/>
      <c r="DK91" s="157"/>
      <c r="DL91" s="157"/>
      <c r="DM91" s="157"/>
      <c r="DN91" s="157"/>
      <c r="DO91" s="157"/>
      <c r="DP91" s="157"/>
      <c r="DQ91" s="157"/>
      <c r="DR91" s="157"/>
      <c r="DS91" s="157"/>
      <c r="DT91" s="157"/>
      <c r="DU91" s="157"/>
      <c r="DV91" s="157"/>
      <c r="DW91" s="157"/>
      <c r="DX91" s="157"/>
      <c r="DY91" s="157"/>
      <c r="DZ91" s="157"/>
      <c r="EA91" s="157"/>
      <c r="EB91" s="157"/>
      <c r="EC91" s="157"/>
      <c r="ED91" s="157"/>
      <c r="EE91" s="157"/>
      <c r="EF91" s="157"/>
      <c r="EG91" s="157"/>
      <c r="EH91" s="157"/>
      <c r="EI91" s="157"/>
      <c r="EJ91" s="157"/>
      <c r="EK91" s="157"/>
      <c r="EL91" s="157"/>
      <c r="EM91" s="157"/>
      <c r="EN91" s="157"/>
      <c r="EO91" s="157"/>
      <c r="EP91" s="157"/>
      <c r="EQ91" s="157"/>
      <c r="ER91" s="157"/>
      <c r="ES91" s="157"/>
      <c r="ET91" s="157"/>
      <c r="EU91" s="157"/>
      <c r="EV91" s="157"/>
      <c r="EW91" s="157"/>
      <c r="EX91" s="157"/>
      <c r="EY91" s="157"/>
      <c r="EZ91" s="157"/>
      <c r="FA91" s="157"/>
      <c r="FB91" s="157"/>
      <c r="FC91" s="157"/>
      <c r="FD91" s="157"/>
      <c r="FE91" s="157"/>
      <c r="FF91" s="157"/>
      <c r="FG91" s="157"/>
      <c r="FH91" s="157"/>
      <c r="FI91" s="157"/>
      <c r="FJ91" s="157"/>
      <c r="FK91" s="157"/>
      <c r="FL91" s="157"/>
      <c r="FM91" s="157"/>
      <c r="FN91" s="157"/>
      <c r="FO91" s="157"/>
      <c r="FP91" s="157"/>
      <c r="FQ91" s="157"/>
      <c r="FR91" s="157"/>
      <c r="FS91" s="157"/>
      <c r="FT91" s="157"/>
      <c r="FU91" s="157"/>
      <c r="FV91" s="157"/>
      <c r="FW91" s="157"/>
      <c r="FX91" s="157"/>
      <c r="FY91" s="157"/>
      <c r="FZ91" s="157"/>
      <c r="GA91" s="157"/>
      <c r="GB91" s="157"/>
      <c r="GC91" s="157"/>
      <c r="GD91" s="157"/>
      <c r="GE91" s="157"/>
      <c r="GF91" s="157"/>
      <c r="GG91" s="157"/>
      <c r="GH91" s="157"/>
      <c r="GI91" s="157"/>
      <c r="GJ91" s="157"/>
      <c r="GK91" s="157"/>
      <c r="GL91" s="157"/>
      <c r="GM91" s="157"/>
      <c r="GN91" s="157"/>
      <c r="GO91" s="157"/>
      <c r="GP91" s="157"/>
      <c r="GQ91" s="157"/>
      <c r="GR91" s="157"/>
      <c r="GS91" s="157"/>
      <c r="GT91" s="157"/>
      <c r="GU91" s="157"/>
      <c r="GV91" s="157"/>
      <c r="GW91" s="157"/>
      <c r="GX91" s="157"/>
      <c r="GY91" s="157"/>
      <c r="GZ91" s="157"/>
      <c r="HA91" s="157"/>
      <c r="HB91" s="157"/>
      <c r="HC91" s="157"/>
      <c r="HD91" s="157"/>
      <c r="HE91" s="157"/>
      <c r="HF91" s="157"/>
      <c r="HG91" s="157"/>
      <c r="HH91" s="157"/>
      <c r="HI91" s="157"/>
      <c r="HJ91" s="157"/>
      <c r="HK91" s="157"/>
      <c r="HL91" s="157"/>
      <c r="HM91" s="157"/>
      <c r="HN91" s="157"/>
      <c r="HO91" s="157"/>
      <c r="HP91" s="157"/>
      <c r="HQ91" s="157"/>
      <c r="HR91" s="157"/>
      <c r="HS91" s="157"/>
      <c r="HT91" s="157"/>
      <c r="HU91" s="157"/>
      <c r="HV91" s="157"/>
      <c r="HW91" s="157"/>
      <c r="HX91" s="157"/>
      <c r="HY91" s="157"/>
      <c r="HZ91" s="157"/>
      <c r="IA91" s="157"/>
      <c r="IB91" s="157"/>
      <c r="IC91" s="157"/>
      <c r="ID91" s="157"/>
      <c r="IE91" s="157"/>
      <c r="IF91" s="157"/>
      <c r="IG91" s="157"/>
      <c r="IH91" s="157"/>
      <c r="II91" s="157"/>
      <c r="IJ91" s="157"/>
      <c r="IK91" s="157"/>
      <c r="IL91" s="157"/>
      <c r="IM91" s="157"/>
      <c r="IN91" s="157"/>
      <c r="IO91" s="157"/>
      <c r="IP91" s="157"/>
      <c r="IQ91" s="157"/>
      <c r="IR91" s="157"/>
      <c r="IS91" s="157"/>
      <c r="IT91" s="157"/>
      <c r="IU91" s="157"/>
      <c r="IV91" s="157"/>
    </row>
    <row r="92" spans="1:256" s="2" customFormat="1" ht="15" customHeight="1">
      <c r="A92" s="146"/>
      <c r="B92" s="238"/>
      <c r="C92" s="157"/>
      <c r="D92" s="338"/>
      <c r="E92" s="338"/>
      <c r="F92" s="338"/>
      <c r="G92" s="338"/>
      <c r="H92" s="338"/>
      <c r="I92" s="338"/>
      <c r="J92" s="338"/>
      <c r="K92" s="338"/>
      <c r="L92" s="338"/>
      <c r="M92" s="338"/>
      <c r="N92" s="338"/>
      <c r="O92" s="338"/>
      <c r="P92" s="338"/>
      <c r="Q92" s="338"/>
      <c r="R92" s="338"/>
      <c r="S92" s="338"/>
      <c r="T92" s="338"/>
      <c r="U92" s="338"/>
      <c r="V92" s="338"/>
      <c r="W92" s="338"/>
      <c r="X92" s="338"/>
      <c r="Y92" s="338"/>
      <c r="Z92" s="338"/>
      <c r="AA92" s="338"/>
      <c r="AB92" s="338"/>
      <c r="AC92" s="338"/>
      <c r="AD92" s="338"/>
      <c r="AE92" s="338"/>
      <c r="AF92" s="338"/>
      <c r="AG92" s="338"/>
      <c r="AH92" s="338"/>
      <c r="AI92" s="338"/>
      <c r="AJ92" s="338"/>
      <c r="AK92" s="338"/>
      <c r="AL92" s="338"/>
      <c r="AM92" s="338"/>
      <c r="AN92" s="338"/>
      <c r="AO92" s="338"/>
      <c r="AP92" s="338"/>
      <c r="AQ92" s="338"/>
      <c r="AR92" s="338"/>
      <c r="AS92" s="338"/>
      <c r="AT92" s="338"/>
      <c r="AU92" s="338"/>
      <c r="AV92" s="338"/>
      <c r="AW92" s="338"/>
      <c r="AX92" s="338"/>
      <c r="AY92" s="338"/>
      <c r="AZ92" s="338"/>
      <c r="BA92" s="338"/>
      <c r="BB92" s="338"/>
      <c r="BC92" s="338"/>
      <c r="BD92" s="338"/>
      <c r="BE92" s="338"/>
      <c r="BF92" s="338"/>
      <c r="BG92" s="338"/>
      <c r="BH92" s="338"/>
      <c r="BI92" s="338"/>
      <c r="BJ92" s="338"/>
      <c r="BK92" s="338"/>
      <c r="BL92" s="338"/>
      <c r="BM92" s="338"/>
      <c r="BN92" s="338"/>
      <c r="BO92" s="338"/>
      <c r="BP92" s="338"/>
      <c r="BQ92" s="338"/>
      <c r="BR92" s="338"/>
      <c r="BS92" s="338"/>
      <c r="BT92" s="338"/>
      <c r="BU92" s="338"/>
      <c r="BV92" s="338"/>
      <c r="BW92" s="338"/>
      <c r="BX92" s="338"/>
      <c r="BY92" s="338"/>
      <c r="BZ92" s="338"/>
      <c r="CA92" s="338"/>
      <c r="CB92" s="338"/>
      <c r="CC92" s="338"/>
      <c r="CD92" s="338"/>
      <c r="CE92" s="338"/>
      <c r="CF92" s="338"/>
      <c r="CG92" s="338"/>
      <c r="CH92" s="338"/>
      <c r="CI92" s="338"/>
      <c r="CJ92" s="338"/>
      <c r="CK92" s="338"/>
      <c r="CL92" s="338"/>
      <c r="CM92" s="338"/>
      <c r="CN92" s="338"/>
      <c r="CO92" s="338"/>
      <c r="CP92" s="338"/>
      <c r="CQ92" s="338"/>
      <c r="CR92" s="338"/>
      <c r="CS92" s="338"/>
      <c r="CU92" s="338"/>
      <c r="CV92" s="338"/>
      <c r="CW92" s="338"/>
      <c r="CX92" s="338"/>
      <c r="CY92" s="338"/>
      <c r="CZ92" s="338"/>
      <c r="DA92" s="338"/>
      <c r="DB92" s="338"/>
      <c r="DC92" s="338"/>
      <c r="DD92" s="338"/>
      <c r="DE92" s="338"/>
      <c r="DF92" s="338"/>
      <c r="DG92" s="157"/>
      <c r="DH92" s="157"/>
      <c r="DI92" s="157"/>
      <c r="DJ92" s="157"/>
      <c r="DK92" s="157"/>
      <c r="DL92" s="157"/>
      <c r="DM92" s="157"/>
      <c r="DN92" s="157"/>
      <c r="DO92" s="157"/>
      <c r="DP92" s="157"/>
      <c r="DQ92" s="157"/>
      <c r="DR92" s="157"/>
      <c r="DS92" s="157"/>
      <c r="DT92" s="157"/>
      <c r="DU92" s="157"/>
      <c r="DV92" s="157"/>
      <c r="DW92" s="157"/>
      <c r="DX92" s="157"/>
      <c r="DY92" s="157"/>
      <c r="DZ92" s="157"/>
      <c r="EA92" s="157"/>
      <c r="EB92" s="157"/>
      <c r="EC92" s="157"/>
      <c r="ED92" s="157"/>
      <c r="EE92" s="157"/>
      <c r="EF92" s="157"/>
      <c r="EG92" s="157"/>
      <c r="EH92" s="157"/>
      <c r="EI92" s="157"/>
      <c r="EJ92" s="157"/>
      <c r="EK92" s="157"/>
      <c r="EL92" s="157"/>
      <c r="EM92" s="157"/>
      <c r="EN92" s="157"/>
      <c r="EO92" s="157"/>
      <c r="EP92" s="157"/>
      <c r="EQ92" s="157"/>
      <c r="ER92" s="157"/>
      <c r="ES92" s="157"/>
      <c r="ET92" s="157"/>
      <c r="EU92" s="157"/>
      <c r="EV92" s="157"/>
      <c r="EW92" s="157"/>
      <c r="EX92" s="157"/>
      <c r="EY92" s="157"/>
      <c r="EZ92" s="157"/>
      <c r="FA92" s="157"/>
      <c r="FB92" s="157"/>
      <c r="FC92" s="157"/>
      <c r="FD92" s="157"/>
      <c r="FE92" s="157"/>
      <c r="FF92" s="157"/>
      <c r="FG92" s="157"/>
      <c r="FH92" s="157"/>
      <c r="FI92" s="157"/>
      <c r="FJ92" s="157"/>
      <c r="FK92" s="157"/>
      <c r="FL92" s="157"/>
      <c r="FM92" s="157"/>
      <c r="FN92" s="157"/>
      <c r="FO92" s="157"/>
      <c r="FP92" s="157"/>
      <c r="FQ92" s="157"/>
      <c r="FR92" s="157"/>
      <c r="FS92" s="157"/>
      <c r="FT92" s="157"/>
      <c r="FU92" s="157"/>
      <c r="FV92" s="157"/>
      <c r="FW92" s="157"/>
      <c r="FX92" s="157"/>
      <c r="FY92" s="157"/>
      <c r="FZ92" s="157"/>
      <c r="GA92" s="157"/>
      <c r="GB92" s="157"/>
      <c r="GC92" s="157"/>
      <c r="GD92" s="157"/>
      <c r="GE92" s="157"/>
      <c r="GF92" s="157"/>
      <c r="GG92" s="157"/>
      <c r="GH92" s="157"/>
      <c r="GI92" s="157"/>
      <c r="GJ92" s="157"/>
      <c r="GK92" s="157"/>
      <c r="GL92" s="157"/>
      <c r="GM92" s="157"/>
      <c r="GN92" s="157"/>
      <c r="GO92" s="157"/>
      <c r="GP92" s="157"/>
      <c r="GQ92" s="157"/>
      <c r="GR92" s="157"/>
      <c r="GS92" s="157"/>
      <c r="GT92" s="157"/>
      <c r="GU92" s="157"/>
      <c r="GV92" s="157"/>
      <c r="GW92" s="157"/>
      <c r="GX92" s="157"/>
      <c r="GY92" s="157"/>
      <c r="GZ92" s="157"/>
      <c r="HA92" s="157"/>
      <c r="HB92" s="157"/>
      <c r="HC92" s="157"/>
      <c r="HD92" s="157"/>
      <c r="HE92" s="157"/>
      <c r="HF92" s="157"/>
      <c r="HG92" s="157"/>
      <c r="HH92" s="157"/>
      <c r="HI92" s="157"/>
      <c r="HJ92" s="157"/>
      <c r="HK92" s="157"/>
      <c r="HL92" s="157"/>
      <c r="HM92" s="157"/>
      <c r="HN92" s="157"/>
      <c r="HO92" s="157"/>
      <c r="HP92" s="157"/>
      <c r="HQ92" s="157"/>
      <c r="HR92" s="157"/>
      <c r="HS92" s="157"/>
      <c r="HT92" s="157"/>
      <c r="HU92" s="157"/>
      <c r="HV92" s="157"/>
      <c r="HW92" s="157"/>
      <c r="HX92" s="157"/>
      <c r="HY92" s="157"/>
      <c r="HZ92" s="157"/>
      <c r="IA92" s="157"/>
      <c r="IB92" s="157"/>
      <c r="IC92" s="157"/>
      <c r="ID92" s="157"/>
      <c r="IE92" s="157"/>
      <c r="IF92" s="157"/>
      <c r="IG92" s="157"/>
      <c r="IH92" s="157"/>
      <c r="II92" s="157"/>
      <c r="IJ92" s="157"/>
      <c r="IK92" s="157"/>
      <c r="IL92" s="157"/>
      <c r="IM92" s="157"/>
      <c r="IN92" s="157"/>
      <c r="IO92" s="157"/>
      <c r="IP92" s="157"/>
      <c r="IQ92" s="157"/>
      <c r="IR92" s="157"/>
      <c r="IS92" s="157"/>
      <c r="IT92" s="157"/>
      <c r="IU92" s="157"/>
      <c r="IV92" s="157"/>
    </row>
    <row r="94" spans="1:256" s="2" customFormat="1" ht="15" customHeight="1">
      <c r="A94" s="146"/>
      <c r="B94" s="238"/>
      <c r="D94" s="338"/>
      <c r="E94" s="338"/>
      <c r="F94" s="338"/>
      <c r="G94" s="338"/>
      <c r="H94" s="338"/>
      <c r="I94" s="338"/>
      <c r="J94" s="338"/>
      <c r="K94" s="338"/>
      <c r="L94" s="338"/>
      <c r="M94" s="338"/>
      <c r="N94" s="338"/>
      <c r="O94" s="338"/>
      <c r="P94" s="338"/>
      <c r="Q94" s="338"/>
      <c r="R94" s="338"/>
      <c r="S94" s="338"/>
      <c r="T94" s="338"/>
      <c r="U94" s="338"/>
      <c r="V94" s="338"/>
      <c r="W94" s="338"/>
      <c r="X94" s="338"/>
      <c r="Y94" s="338"/>
      <c r="Z94" s="338"/>
      <c r="AA94" s="338"/>
      <c r="AB94" s="338"/>
      <c r="AC94" s="338"/>
      <c r="AD94" s="338"/>
      <c r="AE94" s="338"/>
      <c r="AF94" s="338"/>
      <c r="AG94" s="338"/>
      <c r="AH94" s="338"/>
      <c r="AI94" s="338"/>
      <c r="AJ94" s="338"/>
      <c r="AK94" s="338"/>
      <c r="AL94" s="338"/>
      <c r="AM94" s="338"/>
      <c r="AN94" s="338"/>
      <c r="AO94" s="338"/>
      <c r="AP94" s="338"/>
      <c r="AQ94" s="338"/>
      <c r="AR94" s="338"/>
      <c r="AS94" s="338"/>
      <c r="AT94" s="338"/>
      <c r="AU94" s="338"/>
      <c r="AV94" s="338"/>
      <c r="AW94" s="338"/>
      <c r="AX94" s="338"/>
      <c r="AY94" s="338"/>
      <c r="AZ94" s="338"/>
      <c r="BA94" s="338"/>
      <c r="BB94" s="338"/>
      <c r="BC94" s="338"/>
      <c r="BD94" s="338"/>
      <c r="BE94" s="338"/>
      <c r="BF94" s="338"/>
      <c r="BG94" s="338"/>
      <c r="BH94" s="338"/>
      <c r="BI94" s="338"/>
      <c r="BJ94" s="338"/>
      <c r="BK94" s="338"/>
      <c r="BL94" s="338"/>
      <c r="BM94" s="338"/>
      <c r="BN94" s="338"/>
      <c r="BO94" s="338"/>
      <c r="BP94" s="338"/>
      <c r="BQ94" s="338"/>
      <c r="BR94" s="338"/>
      <c r="BS94" s="338"/>
      <c r="BT94" s="338"/>
      <c r="BU94" s="338"/>
      <c r="BV94" s="338"/>
      <c r="BW94" s="338"/>
      <c r="BX94" s="338"/>
      <c r="BY94" s="338"/>
      <c r="BZ94" s="338"/>
      <c r="CA94" s="338"/>
      <c r="CB94" s="338"/>
      <c r="CC94" s="338"/>
      <c r="CD94" s="338"/>
      <c r="CE94" s="338"/>
      <c r="CF94" s="338"/>
      <c r="CG94" s="338"/>
      <c r="CH94" s="338"/>
      <c r="CI94" s="338"/>
      <c r="CJ94" s="338"/>
      <c r="CK94" s="338"/>
      <c r="CL94" s="338"/>
      <c r="CM94" s="338"/>
      <c r="CN94" s="338"/>
      <c r="CO94" s="338"/>
      <c r="CP94" s="338"/>
      <c r="CQ94" s="338"/>
      <c r="CR94" s="338"/>
      <c r="CS94" s="338"/>
      <c r="CU94" s="338"/>
      <c r="CV94" s="338"/>
      <c r="CW94" s="338"/>
      <c r="CX94" s="338"/>
      <c r="CY94" s="338"/>
      <c r="CZ94" s="338"/>
      <c r="DA94" s="338"/>
      <c r="DB94" s="338"/>
      <c r="DC94" s="338"/>
      <c r="DD94" s="338"/>
      <c r="DE94" s="338"/>
      <c r="DF94" s="338"/>
      <c r="DG94" s="157"/>
      <c r="DH94" s="157"/>
      <c r="DI94" s="157"/>
      <c r="DJ94" s="157"/>
      <c r="DK94" s="157"/>
      <c r="DL94" s="157"/>
      <c r="DM94" s="157"/>
      <c r="DN94" s="157"/>
      <c r="DO94" s="157"/>
      <c r="DP94" s="157"/>
      <c r="DQ94" s="157"/>
      <c r="DR94" s="157"/>
      <c r="DS94" s="157"/>
      <c r="DT94" s="157"/>
      <c r="DU94" s="157"/>
      <c r="DV94" s="157"/>
      <c r="DW94" s="157"/>
      <c r="DX94" s="157"/>
      <c r="DY94" s="157"/>
      <c r="DZ94" s="157"/>
      <c r="EA94" s="157"/>
      <c r="EB94" s="157"/>
      <c r="EC94" s="157"/>
      <c r="ED94" s="157"/>
      <c r="EE94" s="157"/>
      <c r="EF94" s="157"/>
      <c r="EG94" s="157"/>
      <c r="EH94" s="157"/>
      <c r="EI94" s="157"/>
      <c r="EJ94" s="157"/>
      <c r="EK94" s="157"/>
      <c r="EL94" s="157"/>
      <c r="EM94" s="157"/>
      <c r="EN94" s="157"/>
      <c r="EO94" s="157"/>
      <c r="EP94" s="157"/>
      <c r="EQ94" s="157"/>
      <c r="ER94" s="157"/>
      <c r="ES94" s="157"/>
      <c r="ET94" s="157"/>
      <c r="EU94" s="157"/>
      <c r="EV94" s="157"/>
      <c r="EW94" s="157"/>
      <c r="EX94" s="157"/>
      <c r="EY94" s="157"/>
      <c r="EZ94" s="157"/>
      <c r="FA94" s="157"/>
      <c r="FB94" s="157"/>
      <c r="FC94" s="157"/>
      <c r="FD94" s="157"/>
      <c r="FE94" s="157"/>
      <c r="FF94" s="157"/>
      <c r="FG94" s="157"/>
      <c r="FH94" s="157"/>
      <c r="FI94" s="157"/>
      <c r="FJ94" s="157"/>
      <c r="FK94" s="157"/>
      <c r="FL94" s="157"/>
      <c r="FM94" s="157"/>
      <c r="FN94" s="157"/>
      <c r="FO94" s="157"/>
      <c r="FP94" s="157"/>
      <c r="FQ94" s="157"/>
      <c r="FR94" s="157"/>
      <c r="FS94" s="157"/>
      <c r="FT94" s="157"/>
      <c r="FU94" s="157"/>
      <c r="FV94" s="157"/>
      <c r="FW94" s="157"/>
      <c r="FX94" s="157"/>
      <c r="FY94" s="157"/>
      <c r="FZ94" s="157"/>
      <c r="GA94" s="157"/>
      <c r="GB94" s="157"/>
      <c r="GC94" s="157"/>
      <c r="GD94" s="157"/>
      <c r="GE94" s="157"/>
      <c r="GF94" s="157"/>
      <c r="GG94" s="157"/>
      <c r="GH94" s="157"/>
      <c r="GI94" s="157"/>
      <c r="GJ94" s="157"/>
      <c r="GK94" s="157"/>
      <c r="GL94" s="157"/>
      <c r="GM94" s="157"/>
      <c r="GN94" s="157"/>
      <c r="GO94" s="157"/>
      <c r="GP94" s="157"/>
      <c r="GQ94" s="157"/>
      <c r="GR94" s="157"/>
      <c r="GS94" s="157"/>
      <c r="GT94" s="157"/>
      <c r="GU94" s="157"/>
      <c r="GV94" s="157"/>
      <c r="GW94" s="157"/>
      <c r="GX94" s="157"/>
      <c r="GY94" s="157"/>
      <c r="GZ94" s="157"/>
      <c r="HA94" s="157"/>
      <c r="HB94" s="157"/>
      <c r="HC94" s="157"/>
      <c r="HD94" s="157"/>
      <c r="HE94" s="157"/>
      <c r="HF94" s="157"/>
      <c r="HG94" s="157"/>
      <c r="HH94" s="157"/>
      <c r="HI94" s="157"/>
      <c r="HJ94" s="157"/>
      <c r="HK94" s="157"/>
      <c r="HL94" s="157"/>
      <c r="HM94" s="157"/>
      <c r="HN94" s="157"/>
      <c r="HO94" s="157"/>
      <c r="HP94" s="157"/>
      <c r="HQ94" s="157"/>
      <c r="HR94" s="157"/>
      <c r="HS94" s="157"/>
      <c r="HT94" s="157"/>
      <c r="HU94" s="157"/>
      <c r="HV94" s="157"/>
      <c r="HW94" s="157"/>
      <c r="HX94" s="157"/>
      <c r="HY94" s="157"/>
      <c r="HZ94" s="157"/>
      <c r="IA94" s="157"/>
      <c r="IB94" s="157"/>
      <c r="IC94" s="157"/>
      <c r="ID94" s="157"/>
      <c r="IE94" s="157"/>
      <c r="IF94" s="157"/>
      <c r="IG94" s="157"/>
      <c r="IH94" s="157"/>
      <c r="II94" s="157"/>
      <c r="IJ94" s="157"/>
      <c r="IK94" s="157"/>
      <c r="IL94" s="157"/>
      <c r="IM94" s="157"/>
      <c r="IN94" s="157"/>
      <c r="IO94" s="157"/>
      <c r="IP94" s="157"/>
      <c r="IQ94" s="157"/>
      <c r="IR94" s="157"/>
      <c r="IS94" s="157"/>
      <c r="IT94" s="157"/>
      <c r="IU94" s="157"/>
      <c r="IV94" s="157"/>
    </row>
    <row r="95" spans="1:256" s="2" customFormat="1" ht="15" customHeight="1">
      <c r="A95" s="146"/>
      <c r="B95" s="238"/>
      <c r="C95" s="157"/>
      <c r="D95" s="338"/>
      <c r="E95" s="338"/>
      <c r="F95" s="338"/>
      <c r="G95" s="338"/>
      <c r="H95" s="338"/>
      <c r="I95" s="338"/>
      <c r="J95" s="338"/>
      <c r="K95" s="338"/>
      <c r="L95" s="338"/>
      <c r="M95" s="338"/>
      <c r="N95" s="338"/>
      <c r="O95" s="338"/>
      <c r="P95" s="338"/>
      <c r="Q95" s="338"/>
      <c r="R95" s="338"/>
      <c r="S95" s="338"/>
      <c r="T95" s="338"/>
      <c r="U95" s="338"/>
      <c r="V95" s="338"/>
      <c r="W95" s="338"/>
      <c r="X95" s="338"/>
      <c r="Y95" s="338"/>
      <c r="Z95" s="338"/>
      <c r="AA95" s="338"/>
      <c r="AB95" s="338"/>
      <c r="AC95" s="338"/>
      <c r="AD95" s="338"/>
      <c r="AE95" s="338"/>
      <c r="AF95" s="338"/>
      <c r="AG95" s="338"/>
      <c r="AH95" s="338"/>
      <c r="AI95" s="338"/>
      <c r="AJ95" s="338"/>
      <c r="AK95" s="338"/>
      <c r="AL95" s="338"/>
      <c r="AM95" s="338"/>
      <c r="AN95" s="338"/>
      <c r="AO95" s="338"/>
      <c r="AP95" s="338"/>
      <c r="AQ95" s="338"/>
      <c r="AR95" s="338"/>
      <c r="AS95" s="338"/>
      <c r="AT95" s="338"/>
      <c r="AU95" s="338"/>
      <c r="AV95" s="338"/>
      <c r="AW95" s="338"/>
      <c r="AX95" s="338"/>
      <c r="AY95" s="338"/>
      <c r="AZ95" s="338"/>
      <c r="BA95" s="338"/>
      <c r="BB95" s="338"/>
      <c r="BC95" s="338"/>
      <c r="BD95" s="338"/>
      <c r="BE95" s="338"/>
      <c r="BF95" s="338"/>
      <c r="BG95" s="338"/>
      <c r="BH95" s="338"/>
      <c r="BI95" s="338"/>
      <c r="BJ95" s="338"/>
      <c r="BK95" s="338"/>
      <c r="BL95" s="338"/>
      <c r="BM95" s="338"/>
      <c r="BN95" s="338"/>
      <c r="BO95" s="338"/>
      <c r="BP95" s="338"/>
      <c r="BQ95" s="338"/>
      <c r="BR95" s="338"/>
      <c r="BS95" s="338"/>
      <c r="BT95" s="338"/>
      <c r="BU95" s="338"/>
      <c r="BV95" s="338"/>
      <c r="BW95" s="338"/>
      <c r="BX95" s="338"/>
      <c r="BY95" s="338"/>
      <c r="BZ95" s="338"/>
      <c r="CA95" s="338"/>
      <c r="CB95" s="338"/>
      <c r="CC95" s="338"/>
      <c r="CD95" s="338"/>
      <c r="CE95" s="338"/>
      <c r="CF95" s="338"/>
      <c r="CG95" s="338"/>
      <c r="CH95" s="338"/>
      <c r="CI95" s="338"/>
      <c r="CJ95" s="338"/>
      <c r="CK95" s="338"/>
      <c r="CL95" s="338"/>
      <c r="CM95" s="338"/>
      <c r="CN95" s="338"/>
      <c r="CO95" s="338"/>
      <c r="CP95" s="338"/>
      <c r="CQ95" s="338"/>
      <c r="CR95" s="338"/>
      <c r="CS95" s="338"/>
      <c r="CU95" s="338"/>
      <c r="CV95" s="338"/>
      <c r="CW95" s="338"/>
      <c r="CX95" s="338"/>
      <c r="CY95" s="338"/>
      <c r="CZ95" s="338"/>
      <c r="DA95" s="338"/>
      <c r="DB95" s="338"/>
      <c r="DC95" s="338"/>
      <c r="DD95" s="338"/>
      <c r="DE95" s="338"/>
      <c r="DF95" s="338"/>
      <c r="DG95" s="157"/>
      <c r="DH95" s="157"/>
      <c r="DI95" s="157"/>
      <c r="DJ95" s="157"/>
      <c r="DK95" s="157"/>
      <c r="DL95" s="157"/>
      <c r="DM95" s="157"/>
      <c r="DN95" s="157"/>
      <c r="DO95" s="157"/>
      <c r="DP95" s="157"/>
      <c r="DQ95" s="157"/>
      <c r="DR95" s="157"/>
      <c r="DS95" s="157"/>
      <c r="DT95" s="157"/>
      <c r="DU95" s="157"/>
      <c r="DV95" s="157"/>
      <c r="DW95" s="157"/>
      <c r="DX95" s="157"/>
      <c r="DY95" s="157"/>
      <c r="DZ95" s="157"/>
      <c r="EA95" s="157"/>
      <c r="EB95" s="157"/>
      <c r="EC95" s="157"/>
      <c r="ED95" s="157"/>
      <c r="EE95" s="157"/>
      <c r="EF95" s="157"/>
      <c r="EG95" s="157"/>
      <c r="EH95" s="157"/>
      <c r="EI95" s="157"/>
      <c r="EJ95" s="157"/>
      <c r="EK95" s="157"/>
      <c r="EL95" s="157"/>
      <c r="EM95" s="157"/>
      <c r="EN95" s="157"/>
      <c r="EO95" s="157"/>
      <c r="EP95" s="157"/>
      <c r="EQ95" s="157"/>
      <c r="ER95" s="157"/>
      <c r="ES95" s="157"/>
      <c r="ET95" s="157"/>
      <c r="EU95" s="157"/>
      <c r="EV95" s="157"/>
      <c r="EW95" s="157"/>
      <c r="EX95" s="157"/>
      <c r="EY95" s="157"/>
      <c r="EZ95" s="157"/>
      <c r="FA95" s="157"/>
      <c r="FB95" s="157"/>
      <c r="FC95" s="157"/>
      <c r="FD95" s="157"/>
      <c r="FE95" s="157"/>
      <c r="FF95" s="157"/>
      <c r="FG95" s="157"/>
      <c r="FH95" s="157"/>
      <c r="FI95" s="157"/>
      <c r="FJ95" s="157"/>
      <c r="FK95" s="157"/>
      <c r="FL95" s="157"/>
      <c r="FM95" s="157"/>
      <c r="FN95" s="157"/>
      <c r="FO95" s="157"/>
      <c r="FP95" s="157"/>
      <c r="FQ95" s="157"/>
      <c r="FR95" s="157"/>
      <c r="FS95" s="157"/>
      <c r="FT95" s="157"/>
      <c r="FU95" s="157"/>
      <c r="FV95" s="157"/>
      <c r="FW95" s="157"/>
      <c r="FX95" s="157"/>
      <c r="FY95" s="157"/>
      <c r="FZ95" s="157"/>
      <c r="GA95" s="157"/>
      <c r="GB95" s="157"/>
      <c r="GC95" s="157"/>
      <c r="GD95" s="157"/>
      <c r="GE95" s="157"/>
      <c r="GF95" s="157"/>
      <c r="GG95" s="157"/>
      <c r="GH95" s="157"/>
      <c r="GI95" s="157"/>
      <c r="GJ95" s="157"/>
      <c r="GK95" s="157"/>
      <c r="GL95" s="157"/>
      <c r="GM95" s="157"/>
      <c r="GN95" s="157"/>
      <c r="GO95" s="157"/>
      <c r="GP95" s="157"/>
      <c r="GQ95" s="157"/>
      <c r="GR95" s="157"/>
      <c r="GS95" s="157"/>
      <c r="GT95" s="157"/>
      <c r="GU95" s="157"/>
      <c r="GV95" s="157"/>
      <c r="GW95" s="157"/>
      <c r="GX95" s="157"/>
      <c r="GY95" s="157"/>
      <c r="GZ95" s="157"/>
      <c r="HA95" s="157"/>
      <c r="HB95" s="157"/>
      <c r="HC95" s="157"/>
      <c r="HD95" s="157"/>
      <c r="HE95" s="157"/>
      <c r="HF95" s="157"/>
      <c r="HG95" s="157"/>
      <c r="HH95" s="157"/>
      <c r="HI95" s="157"/>
      <c r="HJ95" s="157"/>
      <c r="HK95" s="157"/>
      <c r="HL95" s="157"/>
      <c r="HM95" s="157"/>
      <c r="HN95" s="157"/>
      <c r="HO95" s="157"/>
      <c r="HP95" s="157"/>
      <c r="HQ95" s="157"/>
      <c r="HR95" s="157"/>
      <c r="HS95" s="157"/>
      <c r="HT95" s="157"/>
      <c r="HU95" s="157"/>
      <c r="HV95" s="157"/>
      <c r="HW95" s="157"/>
      <c r="HX95" s="157"/>
      <c r="HY95" s="157"/>
      <c r="HZ95" s="157"/>
      <c r="IA95" s="157"/>
      <c r="IB95" s="157"/>
      <c r="IC95" s="157"/>
      <c r="ID95" s="157"/>
      <c r="IE95" s="157"/>
      <c r="IF95" s="157"/>
      <c r="IG95" s="157"/>
      <c r="IH95" s="157"/>
      <c r="II95" s="157"/>
      <c r="IJ95" s="157"/>
      <c r="IK95" s="157"/>
      <c r="IL95" s="157"/>
      <c r="IM95" s="157"/>
      <c r="IN95" s="157"/>
      <c r="IO95" s="157"/>
      <c r="IP95" s="157"/>
      <c r="IQ95" s="157"/>
      <c r="IR95" s="157"/>
      <c r="IS95" s="157"/>
      <c r="IT95" s="157"/>
      <c r="IU95" s="157"/>
      <c r="IV95" s="157"/>
    </row>
    <row r="96" spans="1:256" s="2" customFormat="1" ht="15" customHeight="1">
      <c r="A96" s="146"/>
      <c r="B96" s="238"/>
      <c r="C96" s="157"/>
      <c r="D96" s="338"/>
      <c r="E96" s="338"/>
      <c r="F96" s="338"/>
      <c r="G96" s="338"/>
      <c r="H96" s="338"/>
      <c r="I96" s="338"/>
      <c r="J96" s="338"/>
      <c r="K96" s="338"/>
      <c r="L96" s="338"/>
      <c r="M96" s="338"/>
      <c r="N96" s="338"/>
      <c r="O96" s="338"/>
      <c r="P96" s="338"/>
      <c r="Q96" s="338"/>
      <c r="R96" s="338"/>
      <c r="S96" s="338"/>
      <c r="T96" s="338"/>
      <c r="U96" s="338"/>
      <c r="V96" s="338"/>
      <c r="W96" s="338"/>
      <c r="X96" s="338"/>
      <c r="Y96" s="338"/>
      <c r="Z96" s="338"/>
      <c r="AA96" s="338"/>
      <c r="AB96" s="338"/>
      <c r="AC96" s="338"/>
      <c r="AD96" s="338"/>
      <c r="AE96" s="338"/>
      <c r="AF96" s="338"/>
      <c r="AG96" s="338"/>
      <c r="AH96" s="338"/>
      <c r="AI96" s="338"/>
      <c r="AJ96" s="338"/>
      <c r="AK96" s="338"/>
      <c r="AL96" s="338"/>
      <c r="AM96" s="338"/>
      <c r="AN96" s="338"/>
      <c r="AO96" s="338"/>
      <c r="AP96" s="338"/>
      <c r="AQ96" s="338"/>
      <c r="AR96" s="338"/>
      <c r="AS96" s="338"/>
      <c r="AT96" s="338"/>
      <c r="AU96" s="338"/>
      <c r="AV96" s="338"/>
      <c r="AW96" s="338"/>
      <c r="AX96" s="338"/>
      <c r="AY96" s="338"/>
      <c r="AZ96" s="338"/>
      <c r="BA96" s="338"/>
      <c r="BB96" s="338"/>
      <c r="BC96" s="338"/>
      <c r="BD96" s="338"/>
      <c r="BE96" s="338"/>
      <c r="BF96" s="338"/>
      <c r="BG96" s="338"/>
      <c r="BH96" s="338"/>
      <c r="BI96" s="338"/>
      <c r="BJ96" s="338"/>
      <c r="BK96" s="338"/>
      <c r="BL96" s="338"/>
      <c r="BM96" s="338"/>
      <c r="BN96" s="338"/>
      <c r="BO96" s="338"/>
      <c r="BP96" s="338"/>
      <c r="BQ96" s="338"/>
      <c r="BR96" s="338"/>
      <c r="BS96" s="338"/>
      <c r="BT96" s="338"/>
      <c r="BU96" s="338"/>
      <c r="BV96" s="338"/>
      <c r="BW96" s="338"/>
      <c r="BX96" s="338"/>
      <c r="BY96" s="338"/>
      <c r="BZ96" s="338"/>
      <c r="CA96" s="338"/>
      <c r="CB96" s="338"/>
      <c r="CC96" s="338"/>
      <c r="CD96" s="338"/>
      <c r="CE96" s="338"/>
      <c r="CF96" s="338"/>
      <c r="CG96" s="338"/>
      <c r="CH96" s="338"/>
      <c r="CI96" s="338"/>
      <c r="CJ96" s="338"/>
      <c r="CK96" s="338"/>
      <c r="CL96" s="338"/>
      <c r="CM96" s="338"/>
      <c r="CN96" s="338"/>
      <c r="CO96" s="338"/>
      <c r="CP96" s="338"/>
      <c r="CQ96" s="338"/>
      <c r="CR96" s="338"/>
      <c r="CS96" s="338"/>
      <c r="CU96" s="338"/>
      <c r="CV96" s="338"/>
      <c r="CW96" s="338"/>
      <c r="CX96" s="338"/>
      <c r="CY96" s="338"/>
      <c r="CZ96" s="338"/>
      <c r="DA96" s="338"/>
      <c r="DB96" s="338"/>
      <c r="DC96" s="338"/>
      <c r="DD96" s="338"/>
      <c r="DE96" s="338"/>
      <c r="DF96" s="338"/>
      <c r="DG96" s="157"/>
      <c r="DH96" s="157"/>
      <c r="DI96" s="157"/>
      <c r="DJ96" s="157"/>
      <c r="DK96" s="157"/>
      <c r="DL96" s="157"/>
      <c r="DM96" s="157"/>
      <c r="DN96" s="157"/>
      <c r="DO96" s="157"/>
      <c r="DP96" s="157"/>
      <c r="DQ96" s="157"/>
      <c r="DR96" s="157"/>
      <c r="DS96" s="157"/>
      <c r="DT96" s="157"/>
      <c r="DU96" s="157"/>
      <c r="DV96" s="157"/>
      <c r="DW96" s="157"/>
      <c r="DX96" s="157"/>
      <c r="DY96" s="157"/>
      <c r="DZ96" s="157"/>
      <c r="EA96" s="157"/>
      <c r="EB96" s="157"/>
      <c r="EC96" s="157"/>
      <c r="ED96" s="157"/>
      <c r="EE96" s="157"/>
      <c r="EF96" s="157"/>
      <c r="EG96" s="157"/>
      <c r="EH96" s="157"/>
      <c r="EI96" s="157"/>
      <c r="EJ96" s="157"/>
      <c r="EK96" s="157"/>
      <c r="EL96" s="157"/>
      <c r="EM96" s="157"/>
      <c r="EN96" s="157"/>
      <c r="EO96" s="157"/>
      <c r="EP96" s="157"/>
      <c r="EQ96" s="157"/>
      <c r="ER96" s="157"/>
      <c r="ES96" s="157"/>
      <c r="ET96" s="157"/>
      <c r="EU96" s="157"/>
      <c r="EV96" s="157"/>
      <c r="EW96" s="157"/>
      <c r="EX96" s="157"/>
      <c r="EY96" s="157"/>
      <c r="EZ96" s="157"/>
      <c r="FA96" s="157"/>
      <c r="FB96" s="157"/>
      <c r="FC96" s="157"/>
      <c r="FD96" s="157"/>
      <c r="FE96" s="157"/>
      <c r="FF96" s="157"/>
      <c r="FG96" s="157"/>
      <c r="FH96" s="157"/>
      <c r="FI96" s="157"/>
      <c r="FJ96" s="157"/>
      <c r="FK96" s="157"/>
      <c r="FL96" s="157"/>
      <c r="FM96" s="157"/>
      <c r="FN96" s="157"/>
      <c r="FO96" s="157"/>
      <c r="FP96" s="157"/>
      <c r="FQ96" s="157"/>
      <c r="FR96" s="157"/>
      <c r="FS96" s="157"/>
      <c r="FT96" s="157"/>
      <c r="FU96" s="157"/>
      <c r="FV96" s="157"/>
      <c r="FW96" s="157"/>
      <c r="FX96" s="157"/>
      <c r="FY96" s="157"/>
      <c r="FZ96" s="157"/>
      <c r="GA96" s="157"/>
      <c r="GB96" s="157"/>
      <c r="GC96" s="157"/>
      <c r="GD96" s="157"/>
      <c r="GE96" s="157"/>
      <c r="GF96" s="157"/>
      <c r="GG96" s="157"/>
      <c r="GH96" s="157"/>
      <c r="GI96" s="157"/>
      <c r="GJ96" s="157"/>
      <c r="GK96" s="157"/>
      <c r="GL96" s="157"/>
      <c r="GM96" s="157"/>
      <c r="GN96" s="157"/>
      <c r="GO96" s="157"/>
      <c r="GP96" s="157"/>
      <c r="GQ96" s="157"/>
      <c r="GR96" s="157"/>
      <c r="GS96" s="157"/>
      <c r="GT96" s="157"/>
      <c r="GU96" s="157"/>
      <c r="GV96" s="157"/>
      <c r="GW96" s="157"/>
      <c r="GX96" s="157"/>
      <c r="GY96" s="157"/>
      <c r="GZ96" s="157"/>
      <c r="HA96" s="157"/>
      <c r="HB96" s="157"/>
      <c r="HC96" s="157"/>
      <c r="HD96" s="157"/>
      <c r="HE96" s="157"/>
      <c r="HF96" s="157"/>
      <c r="HG96" s="157"/>
      <c r="HH96" s="157"/>
      <c r="HI96" s="157"/>
      <c r="HJ96" s="157"/>
      <c r="HK96" s="157"/>
      <c r="HL96" s="157"/>
      <c r="HM96" s="157"/>
      <c r="HN96" s="157"/>
      <c r="HO96" s="157"/>
      <c r="HP96" s="157"/>
      <c r="HQ96" s="157"/>
      <c r="HR96" s="157"/>
      <c r="HS96" s="157"/>
      <c r="HT96" s="157"/>
      <c r="HU96" s="157"/>
      <c r="HV96" s="157"/>
      <c r="HW96" s="157"/>
      <c r="HX96" s="157"/>
      <c r="HY96" s="157"/>
      <c r="HZ96" s="157"/>
      <c r="IA96" s="157"/>
      <c r="IB96" s="157"/>
      <c r="IC96" s="157"/>
      <c r="ID96" s="157"/>
      <c r="IE96" s="157"/>
      <c r="IF96" s="157"/>
      <c r="IG96" s="157"/>
      <c r="IH96" s="157"/>
      <c r="II96" s="157"/>
      <c r="IJ96" s="157"/>
      <c r="IK96" s="157"/>
      <c r="IL96" s="157"/>
      <c r="IM96" s="157"/>
      <c r="IN96" s="157"/>
      <c r="IO96" s="157"/>
      <c r="IP96" s="157"/>
      <c r="IQ96" s="157"/>
      <c r="IR96" s="157"/>
      <c r="IS96" s="157"/>
      <c r="IT96" s="157"/>
      <c r="IU96" s="157"/>
      <c r="IV96" s="157"/>
    </row>
    <row r="97" spans="1:256" s="2" customFormat="1" ht="15" customHeight="1">
      <c r="A97" s="146"/>
      <c r="B97" s="238"/>
      <c r="C97" s="157"/>
      <c r="D97" s="338"/>
      <c r="E97" s="338"/>
      <c r="F97" s="338"/>
      <c r="G97" s="338"/>
      <c r="H97" s="338"/>
      <c r="I97" s="338"/>
      <c r="J97" s="338"/>
      <c r="K97" s="338"/>
      <c r="L97" s="338"/>
      <c r="M97" s="338"/>
      <c r="N97" s="338"/>
      <c r="O97" s="338"/>
      <c r="P97" s="338"/>
      <c r="Q97" s="338"/>
      <c r="R97" s="338"/>
      <c r="S97" s="338"/>
      <c r="T97" s="338"/>
      <c r="U97" s="338"/>
      <c r="V97" s="338"/>
      <c r="W97" s="338"/>
      <c r="X97" s="338"/>
      <c r="Y97" s="338"/>
      <c r="Z97" s="338"/>
      <c r="AA97" s="338"/>
      <c r="AB97" s="338"/>
      <c r="AC97" s="338"/>
      <c r="AD97" s="338"/>
      <c r="AE97" s="338"/>
      <c r="AF97" s="338"/>
      <c r="AG97" s="338"/>
      <c r="AH97" s="338"/>
      <c r="AI97" s="338"/>
      <c r="AJ97" s="338"/>
      <c r="AK97" s="338"/>
      <c r="AL97" s="338"/>
      <c r="AM97" s="338"/>
      <c r="AN97" s="338"/>
      <c r="AO97" s="338"/>
      <c r="AP97" s="338"/>
      <c r="AQ97" s="338"/>
      <c r="AR97" s="338"/>
      <c r="AS97" s="338"/>
      <c r="AT97" s="338"/>
      <c r="AU97" s="338"/>
      <c r="AV97" s="338"/>
      <c r="AW97" s="338"/>
      <c r="AX97" s="338"/>
      <c r="AY97" s="338"/>
      <c r="AZ97" s="338"/>
      <c r="BA97" s="338"/>
      <c r="BB97" s="338"/>
      <c r="BC97" s="338"/>
      <c r="BD97" s="338"/>
      <c r="BE97" s="338"/>
      <c r="BF97" s="338"/>
      <c r="BG97" s="338"/>
      <c r="BH97" s="338"/>
      <c r="BI97" s="338"/>
      <c r="BJ97" s="338"/>
      <c r="BK97" s="338"/>
      <c r="BL97" s="338"/>
      <c r="BM97" s="338"/>
      <c r="BN97" s="338"/>
      <c r="BO97" s="338"/>
      <c r="BP97" s="338"/>
      <c r="BQ97" s="338"/>
      <c r="BR97" s="338"/>
      <c r="BS97" s="338"/>
      <c r="BT97" s="338"/>
      <c r="BU97" s="338"/>
      <c r="BV97" s="338"/>
      <c r="BW97" s="338"/>
      <c r="BX97" s="338"/>
      <c r="BY97" s="338"/>
      <c r="BZ97" s="338"/>
      <c r="CA97" s="338"/>
      <c r="CB97" s="338"/>
      <c r="CC97" s="338"/>
      <c r="CD97" s="338"/>
      <c r="CE97" s="338"/>
      <c r="CF97" s="338"/>
      <c r="CG97" s="338"/>
      <c r="CH97" s="338"/>
      <c r="CI97" s="338"/>
      <c r="CJ97" s="338"/>
      <c r="CK97" s="338"/>
      <c r="CL97" s="338"/>
      <c r="CM97" s="338"/>
      <c r="CN97" s="338"/>
      <c r="CO97" s="338"/>
      <c r="CP97" s="338"/>
      <c r="CQ97" s="338"/>
      <c r="CR97" s="338"/>
      <c r="CS97" s="338"/>
      <c r="CU97" s="338"/>
      <c r="CV97" s="338"/>
      <c r="CW97" s="338"/>
      <c r="CX97" s="338"/>
      <c r="CY97" s="338"/>
      <c r="CZ97" s="338"/>
      <c r="DA97" s="338"/>
      <c r="DB97" s="338"/>
      <c r="DC97" s="338"/>
      <c r="DD97" s="338"/>
      <c r="DE97" s="338"/>
      <c r="DF97" s="338"/>
      <c r="DG97" s="157"/>
      <c r="DH97" s="157"/>
      <c r="DI97" s="157"/>
      <c r="DJ97" s="157"/>
      <c r="DK97" s="157"/>
      <c r="DL97" s="157"/>
      <c r="DM97" s="157"/>
      <c r="DN97" s="157"/>
      <c r="DO97" s="157"/>
      <c r="DP97" s="157"/>
      <c r="DQ97" s="157"/>
      <c r="DR97" s="157"/>
      <c r="DS97" s="157"/>
      <c r="DT97" s="157"/>
      <c r="DU97" s="157"/>
      <c r="DV97" s="157"/>
      <c r="DW97" s="157"/>
      <c r="DX97" s="157"/>
      <c r="DY97" s="157"/>
      <c r="DZ97" s="157"/>
      <c r="EA97" s="157"/>
      <c r="EB97" s="157"/>
      <c r="EC97" s="157"/>
      <c r="ED97" s="157"/>
      <c r="EE97" s="157"/>
      <c r="EF97" s="157"/>
      <c r="EG97" s="157"/>
      <c r="EH97" s="157"/>
      <c r="EI97" s="157"/>
      <c r="EJ97" s="157"/>
      <c r="EK97" s="157"/>
      <c r="EL97" s="157"/>
      <c r="EM97" s="157"/>
      <c r="EN97" s="157"/>
      <c r="EO97" s="157"/>
      <c r="EP97" s="157"/>
      <c r="EQ97" s="157"/>
      <c r="ER97" s="157"/>
      <c r="ES97" s="157"/>
      <c r="ET97" s="157"/>
      <c r="EU97" s="157"/>
      <c r="EV97" s="157"/>
      <c r="EW97" s="157"/>
      <c r="EX97" s="157"/>
      <c r="EY97" s="157"/>
      <c r="EZ97" s="157"/>
      <c r="FA97" s="157"/>
      <c r="FB97" s="157"/>
      <c r="FC97" s="157"/>
      <c r="FD97" s="157"/>
      <c r="FE97" s="157"/>
      <c r="FF97" s="157"/>
      <c r="FG97" s="157"/>
      <c r="FH97" s="157"/>
      <c r="FI97" s="157"/>
      <c r="FJ97" s="157"/>
      <c r="FK97" s="157"/>
      <c r="FL97" s="157"/>
      <c r="FM97" s="157"/>
      <c r="FN97" s="157"/>
      <c r="FO97" s="157"/>
      <c r="FP97" s="157"/>
      <c r="FQ97" s="157"/>
      <c r="FR97" s="157"/>
      <c r="FS97" s="157"/>
      <c r="FT97" s="157"/>
      <c r="FU97" s="157"/>
      <c r="FV97" s="157"/>
      <c r="FW97" s="157"/>
      <c r="FX97" s="157"/>
      <c r="FY97" s="157"/>
      <c r="FZ97" s="157"/>
      <c r="GA97" s="157"/>
      <c r="GB97" s="157"/>
      <c r="GC97" s="157"/>
      <c r="GD97" s="157"/>
      <c r="GE97" s="157"/>
      <c r="GF97" s="157"/>
      <c r="GG97" s="157"/>
      <c r="GH97" s="157"/>
      <c r="GI97" s="157"/>
      <c r="GJ97" s="157"/>
      <c r="GK97" s="157"/>
      <c r="GL97" s="157"/>
      <c r="GM97" s="157"/>
      <c r="GN97" s="157"/>
      <c r="GO97" s="157"/>
      <c r="GP97" s="157"/>
      <c r="GQ97" s="157"/>
      <c r="GR97" s="157"/>
      <c r="GS97" s="157"/>
      <c r="GT97" s="157"/>
      <c r="GU97" s="157"/>
      <c r="GV97" s="157"/>
      <c r="GW97" s="157"/>
      <c r="GX97" s="157"/>
      <c r="GY97" s="157"/>
      <c r="GZ97" s="157"/>
      <c r="HA97" s="157"/>
      <c r="HB97" s="157"/>
      <c r="HC97" s="157"/>
      <c r="HD97" s="157"/>
      <c r="HE97" s="157"/>
      <c r="HF97" s="157"/>
      <c r="HG97" s="157"/>
      <c r="HH97" s="157"/>
      <c r="HI97" s="157"/>
      <c r="HJ97" s="157"/>
      <c r="HK97" s="157"/>
      <c r="HL97" s="157"/>
      <c r="HM97" s="157"/>
      <c r="HN97" s="157"/>
      <c r="HO97" s="157"/>
      <c r="HP97" s="157"/>
      <c r="HQ97" s="157"/>
      <c r="HR97" s="157"/>
      <c r="HS97" s="157"/>
      <c r="HT97" s="157"/>
      <c r="HU97" s="157"/>
      <c r="HV97" s="157"/>
      <c r="HW97" s="157"/>
      <c r="HX97" s="157"/>
      <c r="HY97" s="157"/>
      <c r="HZ97" s="157"/>
      <c r="IA97" s="157"/>
      <c r="IB97" s="157"/>
      <c r="IC97" s="157"/>
      <c r="ID97" s="157"/>
      <c r="IE97" s="157"/>
      <c r="IF97" s="157"/>
      <c r="IG97" s="157"/>
      <c r="IH97" s="157"/>
      <c r="II97" s="157"/>
      <c r="IJ97" s="157"/>
      <c r="IK97" s="157"/>
      <c r="IL97" s="157"/>
      <c r="IM97" s="157"/>
      <c r="IN97" s="157"/>
      <c r="IO97" s="157"/>
      <c r="IP97" s="157"/>
      <c r="IQ97" s="157"/>
      <c r="IR97" s="157"/>
      <c r="IS97" s="157"/>
      <c r="IT97" s="157"/>
      <c r="IU97" s="157"/>
      <c r="IV97" s="157"/>
    </row>
    <row r="98" spans="1:256" s="2" customFormat="1" ht="15" customHeight="1">
      <c r="A98" s="146"/>
      <c r="B98" s="238"/>
      <c r="C98" s="157"/>
      <c r="D98" s="338"/>
      <c r="E98" s="338"/>
      <c r="F98" s="338"/>
      <c r="G98" s="338"/>
      <c r="H98" s="338"/>
      <c r="I98" s="338"/>
      <c r="J98" s="338"/>
      <c r="K98" s="338"/>
      <c r="L98" s="338"/>
      <c r="M98" s="338"/>
      <c r="N98" s="338"/>
      <c r="O98" s="338"/>
      <c r="P98" s="338"/>
      <c r="Q98" s="338"/>
      <c r="R98" s="338"/>
      <c r="S98" s="338"/>
      <c r="T98" s="338"/>
      <c r="U98" s="338"/>
      <c r="V98" s="338"/>
      <c r="W98" s="338"/>
      <c r="X98" s="338"/>
      <c r="Y98" s="338"/>
      <c r="Z98" s="338"/>
      <c r="AA98" s="338"/>
      <c r="AB98" s="338"/>
      <c r="AC98" s="338"/>
      <c r="AD98" s="338"/>
      <c r="AE98" s="338"/>
      <c r="AF98" s="338"/>
      <c r="AG98" s="338"/>
      <c r="AH98" s="338"/>
      <c r="AI98" s="338"/>
      <c r="AJ98" s="338"/>
      <c r="AK98" s="338"/>
      <c r="AL98" s="338"/>
      <c r="AM98" s="338"/>
      <c r="AN98" s="338"/>
      <c r="AO98" s="338"/>
      <c r="AP98" s="338"/>
      <c r="AQ98" s="338"/>
      <c r="AR98" s="338"/>
      <c r="AS98" s="338"/>
      <c r="AT98" s="338"/>
      <c r="AU98" s="338"/>
      <c r="AV98" s="338"/>
      <c r="AW98" s="338"/>
      <c r="AX98" s="338"/>
      <c r="AY98" s="338"/>
      <c r="AZ98" s="338"/>
      <c r="BA98" s="338"/>
      <c r="BB98" s="338"/>
      <c r="BC98" s="338"/>
      <c r="BD98" s="338"/>
      <c r="BE98" s="338"/>
      <c r="BF98" s="338"/>
      <c r="BG98" s="338"/>
      <c r="BH98" s="338"/>
      <c r="BI98" s="338"/>
      <c r="BJ98" s="338"/>
      <c r="BK98" s="338"/>
      <c r="BL98" s="338"/>
      <c r="BM98" s="338"/>
      <c r="BN98" s="338"/>
      <c r="BO98" s="338"/>
      <c r="BP98" s="338"/>
      <c r="BQ98" s="338"/>
      <c r="BR98" s="338"/>
      <c r="BS98" s="338"/>
      <c r="BT98" s="338"/>
      <c r="BU98" s="338"/>
      <c r="BV98" s="338"/>
      <c r="BW98" s="338"/>
      <c r="BX98" s="338"/>
      <c r="BY98" s="338"/>
      <c r="BZ98" s="338"/>
      <c r="CA98" s="338"/>
      <c r="CB98" s="338"/>
      <c r="CC98" s="338"/>
      <c r="CD98" s="338"/>
      <c r="CE98" s="338"/>
      <c r="CF98" s="338"/>
      <c r="CG98" s="338"/>
      <c r="CH98" s="338"/>
      <c r="CI98" s="338"/>
      <c r="CJ98" s="338"/>
      <c r="CK98" s="338"/>
      <c r="CL98" s="338"/>
      <c r="CM98" s="338"/>
      <c r="CN98" s="338"/>
      <c r="CO98" s="338"/>
      <c r="CP98" s="338"/>
      <c r="CQ98" s="338"/>
      <c r="CR98" s="338"/>
      <c r="CS98" s="338"/>
      <c r="CU98" s="338"/>
      <c r="CV98" s="338"/>
      <c r="CW98" s="338"/>
      <c r="CX98" s="338"/>
      <c r="CY98" s="338"/>
      <c r="CZ98" s="338"/>
      <c r="DA98" s="338"/>
      <c r="DB98" s="338"/>
      <c r="DC98" s="338"/>
      <c r="DD98" s="338"/>
      <c r="DE98" s="338"/>
      <c r="DF98" s="338"/>
      <c r="DG98" s="157"/>
      <c r="DH98" s="157"/>
      <c r="DI98" s="157"/>
      <c r="DJ98" s="157"/>
      <c r="DK98" s="157"/>
      <c r="DL98" s="157"/>
      <c r="DM98" s="157"/>
      <c r="DN98" s="157"/>
      <c r="DO98" s="157"/>
      <c r="DP98" s="157"/>
      <c r="DQ98" s="157"/>
      <c r="DR98" s="157"/>
      <c r="DS98" s="157"/>
      <c r="DT98" s="157"/>
      <c r="DU98" s="157"/>
      <c r="DV98" s="157"/>
      <c r="DW98" s="157"/>
      <c r="DX98" s="157"/>
      <c r="DY98" s="157"/>
      <c r="DZ98" s="157"/>
      <c r="EA98" s="157"/>
      <c r="EB98" s="157"/>
      <c r="EC98" s="157"/>
      <c r="ED98" s="157"/>
      <c r="EE98" s="157"/>
      <c r="EF98" s="157"/>
      <c r="EG98" s="157"/>
      <c r="EH98" s="157"/>
      <c r="EI98" s="157"/>
      <c r="EJ98" s="157"/>
      <c r="EK98" s="157"/>
      <c r="EL98" s="157"/>
      <c r="EM98" s="157"/>
      <c r="EN98" s="157"/>
      <c r="EO98" s="157"/>
      <c r="EP98" s="157"/>
      <c r="EQ98" s="157"/>
      <c r="ER98" s="157"/>
      <c r="ES98" s="157"/>
      <c r="ET98" s="157"/>
      <c r="EU98" s="157"/>
      <c r="EV98" s="157"/>
      <c r="EW98" s="157"/>
      <c r="EX98" s="157"/>
      <c r="EY98" s="157"/>
      <c r="EZ98" s="157"/>
      <c r="FA98" s="157"/>
      <c r="FB98" s="157"/>
      <c r="FC98" s="157"/>
      <c r="FD98" s="157"/>
      <c r="FE98" s="157"/>
      <c r="FF98" s="157"/>
      <c r="FG98" s="157"/>
      <c r="FH98" s="157"/>
      <c r="FI98" s="157"/>
      <c r="FJ98" s="157"/>
      <c r="FK98" s="157"/>
      <c r="FL98" s="157"/>
      <c r="FM98" s="157"/>
      <c r="FN98" s="157"/>
      <c r="FO98" s="157"/>
      <c r="FP98" s="157"/>
      <c r="FQ98" s="157"/>
      <c r="FR98" s="157"/>
      <c r="FS98" s="157"/>
      <c r="FT98" s="157"/>
      <c r="FU98" s="157"/>
      <c r="FV98" s="157"/>
      <c r="FW98" s="157"/>
      <c r="FX98" s="157"/>
      <c r="FY98" s="157"/>
      <c r="FZ98" s="157"/>
      <c r="GA98" s="157"/>
      <c r="GB98" s="157"/>
      <c r="GC98" s="157"/>
      <c r="GD98" s="157"/>
      <c r="GE98" s="157"/>
      <c r="GF98" s="157"/>
      <c r="GG98" s="157"/>
      <c r="GH98" s="157"/>
      <c r="GI98" s="157"/>
      <c r="GJ98" s="157"/>
      <c r="GK98" s="157"/>
      <c r="GL98" s="157"/>
      <c r="GM98" s="157"/>
      <c r="GN98" s="157"/>
      <c r="GO98" s="157"/>
      <c r="GP98" s="157"/>
      <c r="GQ98" s="157"/>
      <c r="GR98" s="157"/>
      <c r="GS98" s="157"/>
      <c r="GT98" s="157"/>
      <c r="GU98" s="157"/>
      <c r="GV98" s="157"/>
      <c r="GW98" s="157"/>
      <c r="GX98" s="157"/>
      <c r="GY98" s="157"/>
      <c r="GZ98" s="157"/>
      <c r="HA98" s="157"/>
      <c r="HB98" s="157"/>
      <c r="HC98" s="157"/>
      <c r="HD98" s="157"/>
      <c r="HE98" s="157"/>
      <c r="HF98" s="157"/>
      <c r="HG98" s="157"/>
      <c r="HH98" s="157"/>
      <c r="HI98" s="157"/>
      <c r="HJ98" s="157"/>
      <c r="HK98" s="157"/>
      <c r="HL98" s="157"/>
      <c r="HM98" s="157"/>
      <c r="HN98" s="157"/>
      <c r="HO98" s="157"/>
      <c r="HP98" s="157"/>
      <c r="HQ98" s="157"/>
      <c r="HR98" s="157"/>
      <c r="HS98" s="157"/>
      <c r="HT98" s="157"/>
      <c r="HU98" s="157"/>
      <c r="HV98" s="157"/>
      <c r="HW98" s="157"/>
      <c r="HX98" s="157"/>
      <c r="HY98" s="157"/>
      <c r="HZ98" s="157"/>
      <c r="IA98" s="157"/>
      <c r="IB98" s="157"/>
      <c r="IC98" s="157"/>
      <c r="ID98" s="157"/>
      <c r="IE98" s="157"/>
      <c r="IF98" s="157"/>
      <c r="IG98" s="157"/>
      <c r="IH98" s="157"/>
      <c r="II98" s="157"/>
      <c r="IJ98" s="157"/>
      <c r="IK98" s="157"/>
      <c r="IL98" s="157"/>
      <c r="IM98" s="157"/>
      <c r="IN98" s="157"/>
      <c r="IO98" s="157"/>
      <c r="IP98" s="157"/>
      <c r="IQ98" s="157"/>
      <c r="IR98" s="157"/>
      <c r="IS98" s="157"/>
      <c r="IT98" s="157"/>
      <c r="IU98" s="157"/>
      <c r="IV98" s="157"/>
    </row>
    <row r="99" spans="1:256" s="2" customFormat="1" ht="15" customHeight="1">
      <c r="A99" s="146"/>
      <c r="B99" s="238"/>
      <c r="C99" s="157"/>
      <c r="D99" s="338"/>
      <c r="E99" s="338"/>
      <c r="F99" s="338"/>
      <c r="G99" s="338"/>
      <c r="H99" s="338"/>
      <c r="I99" s="338"/>
      <c r="J99" s="338"/>
      <c r="K99" s="338"/>
      <c r="L99" s="338"/>
      <c r="M99" s="338"/>
      <c r="N99" s="338"/>
      <c r="O99" s="338"/>
      <c r="P99" s="338"/>
      <c r="Q99" s="338"/>
      <c r="R99" s="338"/>
      <c r="S99" s="338"/>
      <c r="T99" s="338"/>
      <c r="U99" s="338"/>
      <c r="V99" s="338"/>
      <c r="W99" s="338"/>
      <c r="X99" s="338"/>
      <c r="Y99" s="338"/>
      <c r="Z99" s="338"/>
      <c r="AA99" s="338"/>
      <c r="AB99" s="338"/>
      <c r="AC99" s="338"/>
      <c r="AD99" s="338"/>
      <c r="AE99" s="338"/>
      <c r="AF99" s="338"/>
      <c r="AG99" s="338"/>
      <c r="AH99" s="338"/>
      <c r="AI99" s="338"/>
      <c r="AJ99" s="338"/>
      <c r="AK99" s="338"/>
      <c r="AL99" s="338"/>
      <c r="AM99" s="338"/>
      <c r="AN99" s="338"/>
      <c r="AO99" s="338"/>
      <c r="AP99" s="338"/>
      <c r="AQ99" s="338"/>
      <c r="AR99" s="338"/>
      <c r="AS99" s="338"/>
      <c r="AT99" s="338"/>
      <c r="AU99" s="338"/>
      <c r="AV99" s="338"/>
      <c r="AW99" s="338"/>
      <c r="AX99" s="338"/>
      <c r="AY99" s="338"/>
      <c r="AZ99" s="338"/>
      <c r="BA99" s="338"/>
      <c r="BB99" s="338"/>
      <c r="BC99" s="338"/>
      <c r="BD99" s="338"/>
      <c r="BE99" s="338"/>
      <c r="BF99" s="338"/>
      <c r="BG99" s="338"/>
      <c r="BH99" s="338"/>
      <c r="BI99" s="338"/>
      <c r="BJ99" s="338"/>
      <c r="BK99" s="338"/>
      <c r="BL99" s="338"/>
      <c r="BM99" s="338"/>
      <c r="BN99" s="338"/>
      <c r="BO99" s="338"/>
      <c r="BP99" s="338"/>
      <c r="BQ99" s="338"/>
      <c r="BR99" s="338"/>
      <c r="BS99" s="338"/>
      <c r="BT99" s="338"/>
      <c r="BU99" s="338"/>
      <c r="BV99" s="338"/>
      <c r="BW99" s="338"/>
      <c r="BX99" s="338"/>
      <c r="BY99" s="338"/>
      <c r="BZ99" s="338"/>
      <c r="CA99" s="338"/>
      <c r="CB99" s="338"/>
      <c r="CC99" s="338"/>
      <c r="CD99" s="338"/>
      <c r="CE99" s="338"/>
      <c r="CF99" s="338"/>
      <c r="CG99" s="338"/>
      <c r="CH99" s="338"/>
      <c r="CI99" s="338"/>
      <c r="CJ99" s="338"/>
      <c r="CK99" s="338"/>
      <c r="CL99" s="338"/>
      <c r="CM99" s="338"/>
      <c r="CN99" s="338"/>
      <c r="CO99" s="338"/>
      <c r="CP99" s="338"/>
      <c r="CQ99" s="338"/>
      <c r="CR99" s="338"/>
      <c r="CS99" s="338"/>
      <c r="CU99" s="338"/>
      <c r="CV99" s="338"/>
      <c r="CW99" s="338"/>
      <c r="CX99" s="338"/>
      <c r="CY99" s="338"/>
      <c r="CZ99" s="338"/>
      <c r="DA99" s="338"/>
      <c r="DB99" s="338"/>
      <c r="DC99" s="338"/>
      <c r="DD99" s="338"/>
      <c r="DE99" s="338"/>
      <c r="DF99" s="338"/>
      <c r="DG99" s="157"/>
      <c r="DH99" s="157"/>
      <c r="DI99" s="157"/>
      <c r="DJ99" s="157"/>
      <c r="DK99" s="157"/>
      <c r="DL99" s="157"/>
      <c r="DM99" s="157"/>
      <c r="DN99" s="157"/>
      <c r="DO99" s="157"/>
      <c r="DP99" s="157"/>
      <c r="DQ99" s="157"/>
      <c r="DR99" s="157"/>
      <c r="DS99" s="157"/>
      <c r="DT99" s="157"/>
      <c r="DU99" s="157"/>
      <c r="DV99" s="157"/>
      <c r="DW99" s="157"/>
      <c r="DX99" s="157"/>
      <c r="DY99" s="157"/>
      <c r="DZ99" s="157"/>
      <c r="EA99" s="157"/>
      <c r="EB99" s="157"/>
      <c r="EC99" s="157"/>
      <c r="ED99" s="157"/>
      <c r="EE99" s="157"/>
      <c r="EF99" s="157"/>
      <c r="EG99" s="157"/>
      <c r="EH99" s="157"/>
      <c r="EI99" s="157"/>
      <c r="EJ99" s="157"/>
      <c r="EK99" s="157"/>
      <c r="EL99" s="157"/>
      <c r="EM99" s="157"/>
      <c r="EN99" s="157"/>
      <c r="EO99" s="157"/>
      <c r="EP99" s="157"/>
      <c r="EQ99" s="157"/>
      <c r="ER99" s="157"/>
      <c r="ES99" s="157"/>
      <c r="ET99" s="157"/>
      <c r="EU99" s="157"/>
      <c r="EV99" s="157"/>
      <c r="EW99" s="157"/>
      <c r="EX99" s="157"/>
      <c r="EY99" s="157"/>
      <c r="EZ99" s="157"/>
      <c r="FA99" s="157"/>
      <c r="FB99" s="157"/>
      <c r="FC99" s="157"/>
      <c r="FD99" s="157"/>
      <c r="FE99" s="157"/>
      <c r="FF99" s="157"/>
      <c r="FG99" s="157"/>
      <c r="FH99" s="157"/>
      <c r="FI99" s="157"/>
      <c r="FJ99" s="157"/>
      <c r="FK99" s="157"/>
      <c r="FL99" s="157"/>
      <c r="FM99" s="157"/>
      <c r="FN99" s="157"/>
      <c r="FO99" s="157"/>
      <c r="FP99" s="157"/>
      <c r="FQ99" s="157"/>
      <c r="FR99" s="157"/>
      <c r="FS99" s="157"/>
      <c r="FT99" s="157"/>
      <c r="FU99" s="157"/>
      <c r="FV99" s="157"/>
      <c r="FW99" s="157"/>
      <c r="FX99" s="157"/>
      <c r="FY99" s="157"/>
      <c r="FZ99" s="157"/>
      <c r="GA99" s="157"/>
      <c r="GB99" s="157"/>
      <c r="GC99" s="157"/>
      <c r="GD99" s="157"/>
      <c r="GE99" s="157"/>
      <c r="GF99" s="157"/>
      <c r="GG99" s="157"/>
      <c r="GH99" s="157"/>
      <c r="GI99" s="157"/>
      <c r="GJ99" s="157"/>
      <c r="GK99" s="157"/>
      <c r="GL99" s="157"/>
      <c r="GM99" s="157"/>
      <c r="GN99" s="157"/>
      <c r="GO99" s="157"/>
      <c r="GP99" s="157"/>
      <c r="GQ99" s="157"/>
      <c r="GR99" s="157"/>
      <c r="GS99" s="157"/>
      <c r="GT99" s="157"/>
      <c r="GU99" s="157"/>
      <c r="GV99" s="157"/>
      <c r="GW99" s="157"/>
      <c r="GX99" s="157"/>
      <c r="GY99" s="157"/>
      <c r="GZ99" s="157"/>
      <c r="HA99" s="157"/>
      <c r="HB99" s="157"/>
      <c r="HC99" s="157"/>
      <c r="HD99" s="157"/>
      <c r="HE99" s="157"/>
      <c r="HF99" s="157"/>
      <c r="HG99" s="157"/>
      <c r="HH99" s="157"/>
      <c r="HI99" s="157"/>
      <c r="HJ99" s="157"/>
      <c r="HK99" s="157"/>
      <c r="HL99" s="157"/>
      <c r="HM99" s="157"/>
      <c r="HN99" s="157"/>
      <c r="HO99" s="157"/>
      <c r="HP99" s="157"/>
      <c r="HQ99" s="157"/>
      <c r="HR99" s="157"/>
      <c r="HS99" s="157"/>
      <c r="HT99" s="157"/>
      <c r="HU99" s="157"/>
      <c r="HV99" s="157"/>
      <c r="HW99" s="157"/>
      <c r="HX99" s="157"/>
      <c r="HY99" s="157"/>
      <c r="HZ99" s="157"/>
      <c r="IA99" s="157"/>
      <c r="IB99" s="157"/>
      <c r="IC99" s="157"/>
      <c r="ID99" s="157"/>
      <c r="IE99" s="157"/>
      <c r="IF99" s="157"/>
      <c r="IG99" s="157"/>
      <c r="IH99" s="157"/>
      <c r="II99" s="157"/>
      <c r="IJ99" s="157"/>
      <c r="IK99" s="157"/>
      <c r="IL99" s="157"/>
      <c r="IM99" s="157"/>
      <c r="IN99" s="157"/>
      <c r="IO99" s="157"/>
      <c r="IP99" s="157"/>
      <c r="IQ99" s="157"/>
      <c r="IR99" s="157"/>
      <c r="IS99" s="157"/>
      <c r="IT99" s="157"/>
      <c r="IU99" s="157"/>
      <c r="IV99" s="157"/>
    </row>
    <row r="100" spans="1:256" s="2" customFormat="1" ht="15" customHeight="1">
      <c r="A100" s="146"/>
      <c r="B100" s="238"/>
      <c r="C100" s="157"/>
      <c r="D100" s="338"/>
      <c r="E100" s="338"/>
      <c r="F100" s="338"/>
      <c r="G100" s="338"/>
      <c r="H100" s="338"/>
      <c r="I100" s="338"/>
      <c r="J100" s="338"/>
      <c r="K100" s="338"/>
      <c r="L100" s="338"/>
      <c r="M100" s="338"/>
      <c r="N100" s="338"/>
      <c r="O100" s="338"/>
      <c r="P100" s="338"/>
      <c r="Q100" s="338"/>
      <c r="R100" s="338"/>
      <c r="S100" s="338"/>
      <c r="T100" s="338"/>
      <c r="U100" s="338"/>
      <c r="V100" s="338"/>
      <c r="W100" s="338"/>
      <c r="X100" s="338"/>
      <c r="Y100" s="338"/>
      <c r="Z100" s="338"/>
      <c r="AA100" s="338"/>
      <c r="AB100" s="338"/>
      <c r="AC100" s="338"/>
      <c r="AD100" s="338"/>
      <c r="AE100" s="338"/>
      <c r="AF100" s="338"/>
      <c r="AG100" s="338"/>
      <c r="AH100" s="338"/>
      <c r="AI100" s="338"/>
      <c r="AJ100" s="338"/>
      <c r="AK100" s="338"/>
      <c r="AL100" s="338"/>
      <c r="AM100" s="338"/>
      <c r="AN100" s="338"/>
      <c r="AO100" s="338"/>
      <c r="AP100" s="338"/>
      <c r="AQ100" s="338"/>
      <c r="AR100" s="338"/>
      <c r="AS100" s="338"/>
      <c r="AT100" s="338"/>
      <c r="AU100" s="338"/>
      <c r="AV100" s="338"/>
      <c r="AW100" s="338"/>
      <c r="AX100" s="338"/>
      <c r="AY100" s="338"/>
      <c r="AZ100" s="338"/>
      <c r="BA100" s="338"/>
      <c r="BB100" s="338"/>
      <c r="BC100" s="338"/>
      <c r="BD100" s="338"/>
      <c r="BE100" s="338"/>
      <c r="BF100" s="338"/>
      <c r="BG100" s="338"/>
      <c r="BH100" s="338"/>
      <c r="BI100" s="338"/>
      <c r="BJ100" s="338"/>
      <c r="BK100" s="338"/>
      <c r="BL100" s="338"/>
      <c r="BM100" s="338"/>
      <c r="BN100" s="338"/>
      <c r="BO100" s="338"/>
      <c r="BP100" s="338"/>
      <c r="BQ100" s="338"/>
      <c r="BR100" s="338"/>
      <c r="BS100" s="338"/>
      <c r="BT100" s="338"/>
      <c r="BU100" s="338"/>
      <c r="BV100" s="338"/>
      <c r="BW100" s="338"/>
      <c r="BX100" s="338"/>
      <c r="BY100" s="338"/>
      <c r="BZ100" s="338"/>
      <c r="CA100" s="338"/>
      <c r="CB100" s="338"/>
      <c r="CC100" s="338"/>
      <c r="CD100" s="338"/>
      <c r="CE100" s="338"/>
      <c r="CF100" s="338"/>
      <c r="CG100" s="338"/>
      <c r="CH100" s="338"/>
      <c r="CI100" s="338"/>
      <c r="CJ100" s="338"/>
      <c r="CK100" s="338"/>
      <c r="CL100" s="338"/>
      <c r="CM100" s="338"/>
      <c r="CN100" s="338"/>
      <c r="CO100" s="338"/>
      <c r="CP100" s="338"/>
      <c r="CQ100" s="338"/>
      <c r="CR100" s="338"/>
      <c r="CS100" s="338"/>
      <c r="CU100" s="338"/>
      <c r="CV100" s="338"/>
      <c r="CW100" s="338"/>
      <c r="CX100" s="338"/>
      <c r="CY100" s="338"/>
      <c r="CZ100" s="338"/>
      <c r="DA100" s="338"/>
      <c r="DB100" s="338"/>
      <c r="DC100" s="338"/>
      <c r="DD100" s="338"/>
      <c r="DE100" s="338"/>
      <c r="DF100" s="338"/>
      <c r="DG100" s="157"/>
      <c r="DH100" s="157"/>
      <c r="DI100" s="157"/>
      <c r="DJ100" s="157"/>
      <c r="DK100" s="157"/>
      <c r="DL100" s="157"/>
      <c r="DM100" s="157"/>
      <c r="DN100" s="157"/>
      <c r="DO100" s="157"/>
      <c r="DP100" s="157"/>
      <c r="DQ100" s="157"/>
      <c r="DR100" s="157"/>
      <c r="DS100" s="157"/>
      <c r="DT100" s="157"/>
      <c r="DU100" s="157"/>
      <c r="DV100" s="157"/>
      <c r="DW100" s="157"/>
      <c r="DX100" s="157"/>
      <c r="DY100" s="157"/>
      <c r="DZ100" s="157"/>
      <c r="EA100" s="157"/>
      <c r="EB100" s="157"/>
      <c r="EC100" s="157"/>
      <c r="ED100" s="157"/>
      <c r="EE100" s="157"/>
      <c r="EF100" s="157"/>
      <c r="EG100" s="157"/>
      <c r="EH100" s="157"/>
      <c r="EI100" s="157"/>
      <c r="EJ100" s="157"/>
      <c r="EK100" s="157"/>
      <c r="EL100" s="157"/>
      <c r="EM100" s="157"/>
      <c r="EN100" s="157"/>
      <c r="EO100" s="157"/>
      <c r="EP100" s="157"/>
      <c r="EQ100" s="157"/>
      <c r="ER100" s="157"/>
      <c r="ES100" s="157"/>
      <c r="ET100" s="157"/>
      <c r="EU100" s="157"/>
      <c r="EV100" s="157"/>
      <c r="EW100" s="157"/>
      <c r="EX100" s="157"/>
      <c r="EY100" s="157"/>
      <c r="EZ100" s="157"/>
      <c r="FA100" s="157"/>
      <c r="FB100" s="157"/>
      <c r="FC100" s="157"/>
      <c r="FD100" s="157"/>
      <c r="FE100" s="157"/>
      <c r="FF100" s="157"/>
      <c r="FG100" s="157"/>
      <c r="FH100" s="157"/>
      <c r="FI100" s="157"/>
      <c r="FJ100" s="157"/>
      <c r="FK100" s="157"/>
      <c r="FL100" s="157"/>
      <c r="FM100" s="157"/>
      <c r="FN100" s="157"/>
      <c r="FO100" s="157"/>
      <c r="FP100" s="157"/>
      <c r="FQ100" s="157"/>
      <c r="FR100" s="157"/>
      <c r="FS100" s="157"/>
      <c r="FT100" s="157"/>
      <c r="FU100" s="157"/>
      <c r="FV100" s="157"/>
      <c r="FW100" s="157"/>
      <c r="FX100" s="157"/>
      <c r="FY100" s="157"/>
      <c r="FZ100" s="157"/>
      <c r="GA100" s="157"/>
      <c r="GB100" s="157"/>
      <c r="GC100" s="157"/>
      <c r="GD100" s="157"/>
      <c r="GE100" s="157"/>
      <c r="GF100" s="157"/>
      <c r="GG100" s="157"/>
      <c r="GH100" s="157"/>
      <c r="GI100" s="157"/>
      <c r="GJ100" s="157"/>
      <c r="GK100" s="157"/>
      <c r="GL100" s="157"/>
      <c r="GM100" s="157"/>
      <c r="GN100" s="157"/>
      <c r="GO100" s="157"/>
      <c r="GP100" s="157"/>
      <c r="GQ100" s="157"/>
      <c r="GR100" s="157"/>
      <c r="GS100" s="157"/>
      <c r="GT100" s="157"/>
      <c r="GU100" s="157"/>
      <c r="GV100" s="157"/>
      <c r="GW100" s="157"/>
      <c r="GX100" s="157"/>
      <c r="GY100" s="157"/>
      <c r="GZ100" s="157"/>
      <c r="HA100" s="157"/>
      <c r="HB100" s="157"/>
      <c r="HC100" s="157"/>
      <c r="HD100" s="157"/>
      <c r="HE100" s="157"/>
      <c r="HF100" s="157"/>
      <c r="HG100" s="157"/>
      <c r="HH100" s="157"/>
      <c r="HI100" s="157"/>
      <c r="HJ100" s="157"/>
      <c r="HK100" s="157"/>
      <c r="HL100" s="157"/>
      <c r="HM100" s="157"/>
      <c r="HN100" s="157"/>
      <c r="HO100" s="157"/>
      <c r="HP100" s="157"/>
      <c r="HQ100" s="157"/>
      <c r="HR100" s="157"/>
      <c r="HS100" s="157"/>
      <c r="HT100" s="157"/>
      <c r="HU100" s="157"/>
      <c r="HV100" s="157"/>
      <c r="HW100" s="157"/>
      <c r="HX100" s="157"/>
      <c r="HY100" s="157"/>
      <c r="HZ100" s="157"/>
      <c r="IA100" s="157"/>
      <c r="IB100" s="157"/>
      <c r="IC100" s="157"/>
      <c r="ID100" s="157"/>
      <c r="IE100" s="157"/>
      <c r="IF100" s="157"/>
      <c r="IG100" s="157"/>
      <c r="IH100" s="157"/>
      <c r="II100" s="157"/>
      <c r="IJ100" s="157"/>
      <c r="IK100" s="157"/>
      <c r="IL100" s="157"/>
      <c r="IM100" s="157"/>
      <c r="IN100" s="157"/>
      <c r="IO100" s="157"/>
      <c r="IP100" s="157"/>
      <c r="IQ100" s="157"/>
      <c r="IR100" s="157"/>
      <c r="IS100" s="157"/>
      <c r="IT100" s="157"/>
      <c r="IU100" s="157"/>
      <c r="IV100" s="157"/>
    </row>
    <row r="101" spans="1:256" s="2" customFormat="1" ht="15" customHeight="1">
      <c r="A101" s="146"/>
      <c r="B101" s="238"/>
      <c r="C101" s="157"/>
      <c r="D101" s="338"/>
      <c r="E101" s="338"/>
      <c r="F101" s="338"/>
      <c r="G101" s="338"/>
      <c r="H101" s="338"/>
      <c r="I101" s="338"/>
      <c r="J101" s="338"/>
      <c r="K101" s="338"/>
      <c r="L101" s="338"/>
      <c r="M101" s="338"/>
      <c r="N101" s="338"/>
      <c r="O101" s="338"/>
      <c r="P101" s="338"/>
      <c r="Q101" s="338"/>
      <c r="R101" s="338"/>
      <c r="S101" s="338"/>
      <c r="T101" s="338"/>
      <c r="U101" s="338"/>
      <c r="V101" s="338"/>
      <c r="W101" s="338"/>
      <c r="X101" s="338"/>
      <c r="Y101" s="338"/>
      <c r="Z101" s="338"/>
      <c r="AA101" s="338"/>
      <c r="AB101" s="338"/>
      <c r="AC101" s="338"/>
      <c r="AD101" s="338"/>
      <c r="AE101" s="338"/>
      <c r="AF101" s="338"/>
      <c r="AG101" s="338"/>
      <c r="AH101" s="338"/>
      <c r="AI101" s="338"/>
      <c r="AJ101" s="338"/>
      <c r="AK101" s="338"/>
      <c r="AL101" s="338"/>
      <c r="AM101" s="338"/>
      <c r="AN101" s="338"/>
      <c r="AO101" s="338"/>
      <c r="AP101" s="338"/>
      <c r="AQ101" s="338"/>
      <c r="AR101" s="338"/>
      <c r="AS101" s="338"/>
      <c r="AT101" s="338"/>
      <c r="AU101" s="338"/>
      <c r="AV101" s="338"/>
      <c r="AW101" s="338"/>
      <c r="AX101" s="338"/>
      <c r="AY101" s="338"/>
      <c r="AZ101" s="338"/>
      <c r="BA101" s="338"/>
      <c r="BB101" s="338"/>
      <c r="BC101" s="338"/>
      <c r="BD101" s="338"/>
      <c r="BE101" s="338"/>
      <c r="BF101" s="338"/>
      <c r="BG101" s="338"/>
      <c r="BH101" s="338"/>
      <c r="BI101" s="338"/>
      <c r="BJ101" s="338"/>
      <c r="BK101" s="338"/>
      <c r="BL101" s="338"/>
      <c r="BM101" s="338"/>
      <c r="BN101" s="338"/>
      <c r="BO101" s="338"/>
      <c r="BP101" s="338"/>
      <c r="BQ101" s="338"/>
      <c r="BR101" s="338"/>
      <c r="BS101" s="338"/>
      <c r="BT101" s="338"/>
      <c r="BU101" s="338"/>
      <c r="BV101" s="338"/>
      <c r="BW101" s="338"/>
      <c r="BX101" s="338"/>
      <c r="BY101" s="338"/>
      <c r="BZ101" s="338"/>
      <c r="CA101" s="338"/>
      <c r="CB101" s="338"/>
      <c r="CC101" s="338"/>
      <c r="CD101" s="338"/>
      <c r="CE101" s="338"/>
      <c r="CF101" s="338"/>
      <c r="CG101" s="338"/>
      <c r="CH101" s="338"/>
      <c r="CI101" s="338"/>
      <c r="CJ101" s="338"/>
      <c r="CK101" s="338"/>
      <c r="CL101" s="338"/>
      <c r="CM101" s="338"/>
      <c r="CN101" s="338"/>
      <c r="CO101" s="338"/>
      <c r="CP101" s="338"/>
      <c r="CQ101" s="338"/>
      <c r="CR101" s="338"/>
      <c r="CS101" s="338"/>
      <c r="CU101" s="338"/>
      <c r="CV101" s="338"/>
      <c r="CW101" s="338"/>
      <c r="CX101" s="338"/>
      <c r="CY101" s="338"/>
      <c r="CZ101" s="338"/>
      <c r="DA101" s="338"/>
      <c r="DB101" s="338"/>
      <c r="DC101" s="338"/>
      <c r="DD101" s="338"/>
      <c r="DE101" s="338"/>
      <c r="DF101" s="338"/>
      <c r="DG101" s="157"/>
      <c r="DH101" s="157"/>
      <c r="DI101" s="157"/>
      <c r="DJ101" s="157"/>
      <c r="DK101" s="157"/>
      <c r="DL101" s="157"/>
      <c r="DM101" s="157"/>
      <c r="DN101" s="157"/>
      <c r="DO101" s="157"/>
      <c r="DP101" s="157"/>
      <c r="DQ101" s="157"/>
      <c r="DR101" s="157"/>
      <c r="DS101" s="157"/>
      <c r="DT101" s="157"/>
      <c r="DU101" s="157"/>
      <c r="DV101" s="157"/>
      <c r="DW101" s="157"/>
      <c r="DX101" s="157"/>
      <c r="DY101" s="157"/>
      <c r="DZ101" s="157"/>
      <c r="EA101" s="157"/>
      <c r="EB101" s="157"/>
      <c r="EC101" s="157"/>
      <c r="ED101" s="157"/>
      <c r="EE101" s="157"/>
      <c r="EF101" s="157"/>
      <c r="EG101" s="157"/>
      <c r="EH101" s="157"/>
      <c r="EI101" s="157"/>
      <c r="EJ101" s="157"/>
      <c r="EK101" s="157"/>
      <c r="EL101" s="157"/>
      <c r="EM101" s="157"/>
      <c r="EN101" s="157"/>
      <c r="EO101" s="157"/>
      <c r="EP101" s="157"/>
      <c r="EQ101" s="157"/>
      <c r="ER101" s="157"/>
      <c r="ES101" s="157"/>
      <c r="ET101" s="157"/>
      <c r="EU101" s="157"/>
      <c r="EV101" s="157"/>
      <c r="EW101" s="157"/>
      <c r="EX101" s="157"/>
      <c r="EY101" s="157"/>
      <c r="EZ101" s="157"/>
      <c r="FA101" s="157"/>
      <c r="FB101" s="157"/>
      <c r="FC101" s="157"/>
      <c r="FD101" s="157"/>
      <c r="FE101" s="157"/>
      <c r="FF101" s="157"/>
      <c r="FG101" s="157"/>
      <c r="FH101" s="157"/>
      <c r="FI101" s="157"/>
      <c r="FJ101" s="157"/>
      <c r="FK101" s="157"/>
      <c r="FL101" s="157"/>
      <c r="FM101" s="157"/>
      <c r="FN101" s="157"/>
      <c r="FO101" s="157"/>
      <c r="FP101" s="157"/>
      <c r="FQ101" s="157"/>
      <c r="FR101" s="157"/>
      <c r="FS101" s="157"/>
      <c r="FT101" s="157"/>
      <c r="FU101" s="157"/>
      <c r="FV101" s="157"/>
      <c r="FW101" s="157"/>
      <c r="FX101" s="157"/>
      <c r="FY101" s="157"/>
      <c r="FZ101" s="157"/>
      <c r="GA101" s="157"/>
      <c r="GB101" s="157"/>
      <c r="GC101" s="157"/>
      <c r="GD101" s="157"/>
      <c r="GE101" s="157"/>
      <c r="GF101" s="157"/>
      <c r="GG101" s="157"/>
      <c r="GH101" s="157"/>
      <c r="GI101" s="157"/>
      <c r="GJ101" s="157"/>
      <c r="GK101" s="157"/>
      <c r="GL101" s="157"/>
      <c r="GM101" s="157"/>
      <c r="GN101" s="157"/>
      <c r="GO101" s="157"/>
      <c r="GP101" s="157"/>
      <c r="GQ101" s="157"/>
      <c r="GR101" s="157"/>
      <c r="GS101" s="157"/>
      <c r="GT101" s="157"/>
      <c r="GU101" s="157"/>
      <c r="GV101" s="157"/>
      <c r="GW101" s="157"/>
      <c r="GX101" s="157"/>
      <c r="GY101" s="157"/>
      <c r="GZ101" s="157"/>
      <c r="HA101" s="157"/>
      <c r="HB101" s="157"/>
      <c r="HC101" s="157"/>
      <c r="HD101" s="157"/>
      <c r="HE101" s="157"/>
      <c r="HF101" s="157"/>
      <c r="HG101" s="157"/>
      <c r="HH101" s="157"/>
      <c r="HI101" s="157"/>
      <c r="HJ101" s="157"/>
      <c r="HK101" s="157"/>
      <c r="HL101" s="157"/>
      <c r="HM101" s="157"/>
      <c r="HN101" s="157"/>
      <c r="HO101" s="157"/>
      <c r="HP101" s="157"/>
      <c r="HQ101" s="157"/>
      <c r="HR101" s="157"/>
      <c r="HS101" s="157"/>
      <c r="HT101" s="157"/>
      <c r="HU101" s="157"/>
      <c r="HV101" s="157"/>
      <c r="HW101" s="157"/>
      <c r="HX101" s="157"/>
      <c r="HY101" s="157"/>
      <c r="HZ101" s="157"/>
      <c r="IA101" s="157"/>
      <c r="IB101" s="157"/>
      <c r="IC101" s="157"/>
      <c r="ID101" s="157"/>
      <c r="IE101" s="157"/>
      <c r="IF101" s="157"/>
      <c r="IG101" s="157"/>
      <c r="IH101" s="157"/>
      <c r="II101" s="157"/>
      <c r="IJ101" s="157"/>
      <c r="IK101" s="157"/>
      <c r="IL101" s="157"/>
      <c r="IM101" s="157"/>
      <c r="IN101" s="157"/>
      <c r="IO101" s="157"/>
      <c r="IP101" s="157"/>
      <c r="IQ101" s="157"/>
      <c r="IR101" s="157"/>
      <c r="IS101" s="157"/>
      <c r="IT101" s="157"/>
      <c r="IU101" s="157"/>
      <c r="IV101" s="157"/>
    </row>
    <row r="102" spans="1:256" s="2" customFormat="1" ht="15" customHeight="1">
      <c r="A102" s="146"/>
      <c r="B102" s="238"/>
      <c r="C102" s="157"/>
      <c r="D102" s="338"/>
      <c r="E102" s="338"/>
      <c r="F102" s="338"/>
      <c r="G102" s="338"/>
      <c r="H102" s="338"/>
      <c r="I102" s="338"/>
      <c r="J102" s="338"/>
      <c r="K102" s="338"/>
      <c r="L102" s="338"/>
      <c r="M102" s="338"/>
      <c r="N102" s="338"/>
      <c r="O102" s="338"/>
      <c r="P102" s="338"/>
      <c r="Q102" s="338"/>
      <c r="R102" s="338"/>
      <c r="S102" s="338"/>
      <c r="T102" s="338"/>
      <c r="U102" s="338"/>
      <c r="V102" s="338"/>
      <c r="W102" s="338"/>
      <c r="X102" s="338"/>
      <c r="Y102" s="338"/>
      <c r="Z102" s="338"/>
      <c r="AA102" s="338"/>
      <c r="AB102" s="338"/>
      <c r="AC102" s="338"/>
      <c r="AD102" s="338"/>
      <c r="AE102" s="338"/>
      <c r="AF102" s="338"/>
      <c r="AG102" s="338"/>
      <c r="AH102" s="338"/>
      <c r="AI102" s="338"/>
      <c r="AJ102" s="338"/>
      <c r="AK102" s="338"/>
      <c r="AL102" s="338"/>
      <c r="AM102" s="338"/>
      <c r="AN102" s="338"/>
      <c r="AO102" s="338"/>
      <c r="AP102" s="338"/>
      <c r="AQ102" s="338"/>
      <c r="AR102" s="338"/>
      <c r="AS102" s="338"/>
      <c r="AT102" s="338"/>
      <c r="AU102" s="338"/>
      <c r="AV102" s="338"/>
      <c r="AW102" s="338"/>
      <c r="AX102" s="338"/>
      <c r="AY102" s="338"/>
      <c r="AZ102" s="338"/>
      <c r="BA102" s="338"/>
      <c r="BB102" s="338"/>
      <c r="BC102" s="338"/>
      <c r="BD102" s="338"/>
      <c r="BE102" s="338"/>
      <c r="BF102" s="338"/>
      <c r="BG102" s="338"/>
      <c r="BH102" s="338"/>
      <c r="BI102" s="338"/>
      <c r="BJ102" s="338"/>
      <c r="BK102" s="338"/>
      <c r="BL102" s="338"/>
      <c r="BM102" s="338"/>
      <c r="BN102" s="338"/>
      <c r="BO102" s="338"/>
      <c r="BP102" s="338"/>
      <c r="BQ102" s="338"/>
      <c r="BR102" s="338"/>
      <c r="BS102" s="338"/>
      <c r="BT102" s="338"/>
      <c r="BU102" s="338"/>
      <c r="BV102" s="338"/>
      <c r="BW102" s="338"/>
      <c r="BX102" s="338"/>
      <c r="BY102" s="338"/>
      <c r="BZ102" s="338"/>
      <c r="CA102" s="338"/>
      <c r="CB102" s="338"/>
      <c r="CC102" s="338"/>
      <c r="CD102" s="338"/>
      <c r="CE102" s="338"/>
      <c r="CF102" s="338"/>
      <c r="CG102" s="338"/>
      <c r="CH102" s="338"/>
      <c r="CI102" s="338"/>
      <c r="CJ102" s="338"/>
      <c r="CK102" s="338"/>
      <c r="CL102" s="338"/>
      <c r="CM102" s="338"/>
      <c r="CN102" s="338"/>
      <c r="CO102" s="338"/>
      <c r="CP102" s="338"/>
      <c r="CQ102" s="338"/>
      <c r="CR102" s="338"/>
      <c r="CS102" s="338"/>
      <c r="CU102" s="338"/>
      <c r="CV102" s="338"/>
      <c r="CW102" s="338"/>
      <c r="CX102" s="338"/>
      <c r="CY102" s="338"/>
      <c r="CZ102" s="338"/>
      <c r="DA102" s="338"/>
      <c r="DB102" s="338"/>
      <c r="DC102" s="338"/>
      <c r="DD102" s="338"/>
      <c r="DE102" s="338"/>
      <c r="DF102" s="338"/>
      <c r="DG102" s="157"/>
      <c r="DH102" s="157"/>
      <c r="DI102" s="157"/>
      <c r="DJ102" s="157"/>
      <c r="DK102" s="157"/>
      <c r="DL102" s="157"/>
      <c r="DM102" s="157"/>
      <c r="DN102" s="157"/>
      <c r="DO102" s="157"/>
      <c r="DP102" s="157"/>
      <c r="DQ102" s="157"/>
      <c r="DR102" s="157"/>
      <c r="DS102" s="157"/>
      <c r="DT102" s="157"/>
      <c r="DU102" s="157"/>
      <c r="DV102" s="157"/>
      <c r="DW102" s="157"/>
      <c r="DX102" s="157"/>
      <c r="DY102" s="157"/>
      <c r="DZ102" s="157"/>
      <c r="EA102" s="157"/>
      <c r="EB102" s="157"/>
      <c r="EC102" s="157"/>
      <c r="ED102" s="157"/>
      <c r="EE102" s="157"/>
      <c r="EF102" s="157"/>
      <c r="EG102" s="157"/>
      <c r="EH102" s="157"/>
      <c r="EI102" s="157"/>
      <c r="EJ102" s="157"/>
      <c r="EK102" s="157"/>
      <c r="EL102" s="157"/>
      <c r="EM102" s="157"/>
      <c r="EN102" s="157"/>
      <c r="EO102" s="157"/>
      <c r="EP102" s="157"/>
      <c r="EQ102" s="157"/>
      <c r="ER102" s="157"/>
      <c r="ES102" s="157"/>
      <c r="ET102" s="157"/>
      <c r="EU102" s="157"/>
      <c r="EV102" s="157"/>
      <c r="EW102" s="157"/>
      <c r="EX102" s="157"/>
      <c r="EY102" s="157"/>
      <c r="EZ102" s="157"/>
      <c r="FA102" s="157"/>
      <c r="FB102" s="157"/>
      <c r="FC102" s="157"/>
      <c r="FD102" s="157"/>
      <c r="FE102" s="157"/>
      <c r="FF102" s="157"/>
      <c r="FG102" s="157"/>
      <c r="FH102" s="157"/>
      <c r="FI102" s="157"/>
      <c r="FJ102" s="157"/>
      <c r="FK102" s="157"/>
      <c r="FL102" s="157"/>
      <c r="FM102" s="157"/>
      <c r="FN102" s="157"/>
      <c r="FO102" s="157"/>
      <c r="FP102" s="157"/>
      <c r="FQ102" s="157"/>
      <c r="FR102" s="157"/>
      <c r="FS102" s="157"/>
      <c r="FT102" s="157"/>
      <c r="FU102" s="157"/>
      <c r="FV102" s="157"/>
      <c r="FW102" s="157"/>
      <c r="FX102" s="157"/>
      <c r="FY102" s="157"/>
      <c r="FZ102" s="157"/>
      <c r="GA102" s="157"/>
      <c r="GB102" s="157"/>
      <c r="GC102" s="157"/>
      <c r="GD102" s="157"/>
      <c r="GE102" s="157"/>
      <c r="GF102" s="157"/>
      <c r="GG102" s="157"/>
      <c r="GH102" s="157"/>
      <c r="GI102" s="157"/>
      <c r="GJ102" s="157"/>
      <c r="GK102" s="157"/>
      <c r="GL102" s="157"/>
      <c r="GM102" s="157"/>
      <c r="GN102" s="157"/>
      <c r="GO102" s="157"/>
      <c r="GP102" s="157"/>
      <c r="GQ102" s="157"/>
      <c r="GR102" s="157"/>
      <c r="GS102" s="157"/>
      <c r="GT102" s="157"/>
      <c r="GU102" s="157"/>
      <c r="GV102" s="157"/>
      <c r="GW102" s="157"/>
      <c r="GX102" s="157"/>
      <c r="GY102" s="157"/>
      <c r="GZ102" s="157"/>
      <c r="HA102" s="157"/>
      <c r="HB102" s="157"/>
      <c r="HC102" s="157"/>
      <c r="HD102" s="157"/>
      <c r="HE102" s="157"/>
      <c r="HF102" s="157"/>
      <c r="HG102" s="157"/>
      <c r="HH102" s="157"/>
      <c r="HI102" s="157"/>
      <c r="HJ102" s="157"/>
      <c r="HK102" s="157"/>
      <c r="HL102" s="157"/>
      <c r="HM102" s="157"/>
      <c r="HN102" s="157"/>
      <c r="HO102" s="157"/>
      <c r="HP102" s="157"/>
      <c r="HQ102" s="157"/>
      <c r="HR102" s="157"/>
      <c r="HS102" s="157"/>
      <c r="HT102" s="157"/>
      <c r="HU102" s="157"/>
      <c r="HV102" s="157"/>
      <c r="HW102" s="157"/>
      <c r="HX102" s="157"/>
      <c r="HY102" s="157"/>
      <c r="HZ102" s="157"/>
      <c r="IA102" s="157"/>
      <c r="IB102" s="157"/>
      <c r="IC102" s="157"/>
      <c r="ID102" s="157"/>
      <c r="IE102" s="157"/>
      <c r="IF102" s="157"/>
      <c r="IG102" s="157"/>
      <c r="IH102" s="157"/>
      <c r="II102" s="157"/>
      <c r="IJ102" s="157"/>
      <c r="IK102" s="157"/>
      <c r="IL102" s="157"/>
      <c r="IM102" s="157"/>
      <c r="IN102" s="157"/>
      <c r="IO102" s="157"/>
      <c r="IP102" s="157"/>
      <c r="IQ102" s="157"/>
      <c r="IR102" s="157"/>
      <c r="IS102" s="157"/>
      <c r="IT102" s="157"/>
      <c r="IU102" s="157"/>
      <c r="IV102" s="157"/>
    </row>
    <row r="103" spans="1:256" s="2" customFormat="1" ht="15" customHeight="1">
      <c r="A103" s="146"/>
      <c r="B103" s="238"/>
      <c r="C103" s="157"/>
      <c r="D103" s="338"/>
      <c r="E103" s="338"/>
      <c r="F103" s="338"/>
      <c r="G103" s="338"/>
      <c r="H103" s="338"/>
      <c r="I103" s="338"/>
      <c r="J103" s="338"/>
      <c r="K103" s="338"/>
      <c r="L103" s="338"/>
      <c r="M103" s="338"/>
      <c r="N103" s="338"/>
      <c r="O103" s="338"/>
      <c r="P103" s="338"/>
      <c r="Q103" s="338"/>
      <c r="R103" s="338"/>
      <c r="S103" s="338"/>
      <c r="T103" s="338"/>
      <c r="U103" s="338"/>
      <c r="V103" s="338"/>
      <c r="W103" s="338"/>
      <c r="X103" s="338"/>
      <c r="Y103" s="338"/>
      <c r="Z103" s="338"/>
      <c r="AA103" s="338"/>
      <c r="AB103" s="338"/>
      <c r="AC103" s="338"/>
      <c r="AD103" s="338"/>
      <c r="AE103" s="338"/>
      <c r="AF103" s="338"/>
      <c r="AG103" s="338"/>
      <c r="AH103" s="338"/>
      <c r="AI103" s="338"/>
      <c r="AJ103" s="338"/>
      <c r="AK103" s="338"/>
      <c r="AL103" s="338"/>
      <c r="AM103" s="338"/>
      <c r="AN103" s="338"/>
      <c r="AO103" s="338"/>
      <c r="AP103" s="338"/>
      <c r="AQ103" s="338"/>
      <c r="AR103" s="338"/>
      <c r="AS103" s="338"/>
      <c r="AT103" s="338"/>
      <c r="AU103" s="338"/>
      <c r="AV103" s="338"/>
      <c r="AW103" s="338"/>
      <c r="AX103" s="338"/>
      <c r="AY103" s="338"/>
      <c r="AZ103" s="338"/>
      <c r="BA103" s="338"/>
      <c r="BB103" s="338"/>
      <c r="BC103" s="338"/>
      <c r="BD103" s="338"/>
      <c r="BE103" s="338"/>
      <c r="BF103" s="338"/>
      <c r="BG103" s="338"/>
      <c r="BH103" s="338"/>
      <c r="BI103" s="338"/>
      <c r="BJ103" s="338"/>
      <c r="BK103" s="338"/>
      <c r="BL103" s="338"/>
      <c r="BM103" s="338"/>
      <c r="BN103" s="338"/>
      <c r="BO103" s="338"/>
      <c r="BP103" s="338"/>
      <c r="BQ103" s="338"/>
      <c r="BR103" s="338"/>
      <c r="BS103" s="338"/>
      <c r="BT103" s="338"/>
      <c r="BU103" s="338"/>
      <c r="BV103" s="338"/>
      <c r="BW103" s="338"/>
      <c r="BX103" s="338"/>
      <c r="BY103" s="338"/>
      <c r="BZ103" s="338"/>
      <c r="CA103" s="338"/>
      <c r="CB103" s="338"/>
      <c r="CC103" s="338"/>
      <c r="CD103" s="338"/>
      <c r="CE103" s="338"/>
      <c r="CF103" s="338"/>
      <c r="CG103" s="338"/>
      <c r="CH103" s="338"/>
      <c r="CI103" s="338"/>
      <c r="CJ103" s="338"/>
      <c r="CK103" s="338"/>
      <c r="CL103" s="338"/>
      <c r="CM103" s="338"/>
      <c r="CN103" s="338"/>
      <c r="CO103" s="338"/>
      <c r="CP103" s="338"/>
      <c r="CQ103" s="338"/>
      <c r="CR103" s="338"/>
      <c r="CS103" s="338"/>
      <c r="CU103" s="338"/>
      <c r="CV103" s="338"/>
      <c r="CW103" s="338"/>
      <c r="CX103" s="338"/>
      <c r="CY103" s="338"/>
      <c r="CZ103" s="338"/>
      <c r="DA103" s="338"/>
      <c r="DB103" s="338"/>
      <c r="DC103" s="338"/>
      <c r="DD103" s="338"/>
      <c r="DE103" s="338"/>
      <c r="DF103" s="338"/>
      <c r="DG103" s="157"/>
      <c r="DH103" s="157"/>
      <c r="DI103" s="157"/>
      <c r="DJ103" s="157"/>
      <c r="DK103" s="157"/>
      <c r="DL103" s="157"/>
      <c r="DM103" s="157"/>
      <c r="DN103" s="157"/>
      <c r="DO103" s="157"/>
      <c r="DP103" s="157"/>
      <c r="DQ103" s="157"/>
      <c r="DR103" s="157"/>
      <c r="DS103" s="157"/>
      <c r="DT103" s="157"/>
      <c r="DU103" s="157"/>
      <c r="DV103" s="157"/>
      <c r="DW103" s="157"/>
      <c r="DX103" s="157"/>
      <c r="DY103" s="157"/>
      <c r="DZ103" s="157"/>
      <c r="EA103" s="157"/>
      <c r="EB103" s="157"/>
      <c r="EC103" s="157"/>
      <c r="ED103" s="157"/>
      <c r="EE103" s="157"/>
      <c r="EF103" s="157"/>
      <c r="EG103" s="157"/>
      <c r="EH103" s="157"/>
      <c r="EI103" s="157"/>
      <c r="EJ103" s="157"/>
      <c r="EK103" s="157"/>
      <c r="EL103" s="157"/>
      <c r="EM103" s="157"/>
      <c r="EN103" s="157"/>
      <c r="EO103" s="157"/>
      <c r="EP103" s="157"/>
      <c r="EQ103" s="157"/>
      <c r="ER103" s="157"/>
      <c r="ES103" s="157"/>
      <c r="ET103" s="157"/>
      <c r="EU103" s="157"/>
      <c r="EV103" s="157"/>
      <c r="EW103" s="157"/>
      <c r="EX103" s="157"/>
      <c r="EY103" s="157"/>
      <c r="EZ103" s="157"/>
      <c r="FA103" s="157"/>
      <c r="FB103" s="157"/>
      <c r="FC103" s="157"/>
      <c r="FD103" s="157"/>
      <c r="FE103" s="157"/>
      <c r="FF103" s="157"/>
      <c r="FG103" s="157"/>
      <c r="FH103" s="157"/>
      <c r="FI103" s="157"/>
      <c r="FJ103" s="157"/>
      <c r="FK103" s="157"/>
      <c r="FL103" s="157"/>
      <c r="FM103" s="157"/>
      <c r="FN103" s="157"/>
      <c r="FO103" s="157"/>
      <c r="FP103" s="157"/>
      <c r="FQ103" s="157"/>
      <c r="FR103" s="157"/>
      <c r="FS103" s="157"/>
      <c r="FT103" s="157"/>
      <c r="FU103" s="157"/>
      <c r="FV103" s="157"/>
      <c r="FW103" s="157"/>
      <c r="FX103" s="157"/>
      <c r="FY103" s="157"/>
      <c r="FZ103" s="157"/>
      <c r="GA103" s="157"/>
      <c r="GB103" s="157"/>
      <c r="GC103" s="157"/>
      <c r="GD103" s="157"/>
      <c r="GE103" s="157"/>
      <c r="GF103" s="157"/>
      <c r="GG103" s="157"/>
      <c r="GH103" s="157"/>
      <c r="GI103" s="157"/>
      <c r="GJ103" s="157"/>
      <c r="GK103" s="157"/>
      <c r="GL103" s="157"/>
      <c r="GM103" s="157"/>
      <c r="GN103" s="157"/>
      <c r="GO103" s="157"/>
      <c r="GP103" s="157"/>
      <c r="GQ103" s="157"/>
      <c r="GR103" s="157"/>
      <c r="GS103" s="157"/>
      <c r="GT103" s="157"/>
      <c r="GU103" s="157"/>
      <c r="GV103" s="157"/>
      <c r="GW103" s="157"/>
      <c r="GX103" s="157"/>
      <c r="GY103" s="157"/>
      <c r="GZ103" s="157"/>
      <c r="HA103" s="157"/>
      <c r="HB103" s="157"/>
      <c r="HC103" s="157"/>
      <c r="HD103" s="157"/>
      <c r="HE103" s="157"/>
      <c r="HF103" s="157"/>
      <c r="HG103" s="157"/>
      <c r="HH103" s="157"/>
      <c r="HI103" s="157"/>
      <c r="HJ103" s="157"/>
      <c r="HK103" s="157"/>
      <c r="HL103" s="157"/>
      <c r="HM103" s="157"/>
      <c r="HN103" s="157"/>
      <c r="HO103" s="157"/>
      <c r="HP103" s="157"/>
      <c r="HQ103" s="157"/>
      <c r="HR103" s="157"/>
      <c r="HS103" s="157"/>
      <c r="HT103" s="157"/>
      <c r="HU103" s="157"/>
      <c r="HV103" s="157"/>
      <c r="HW103" s="157"/>
      <c r="HX103" s="157"/>
      <c r="HY103" s="157"/>
      <c r="HZ103" s="157"/>
      <c r="IA103" s="157"/>
      <c r="IB103" s="157"/>
      <c r="IC103" s="157"/>
      <c r="ID103" s="157"/>
      <c r="IE103" s="157"/>
      <c r="IF103" s="157"/>
      <c r="IG103" s="157"/>
      <c r="IH103" s="157"/>
      <c r="II103" s="157"/>
      <c r="IJ103" s="157"/>
      <c r="IK103" s="157"/>
      <c r="IL103" s="157"/>
      <c r="IM103" s="157"/>
      <c r="IN103" s="157"/>
      <c r="IO103" s="157"/>
      <c r="IP103" s="157"/>
      <c r="IQ103" s="157"/>
      <c r="IR103" s="157"/>
      <c r="IS103" s="157"/>
      <c r="IT103" s="157"/>
      <c r="IU103" s="157"/>
      <c r="IV103" s="157"/>
    </row>
    <row r="104" spans="1:256" s="2" customFormat="1" ht="15" customHeight="1">
      <c r="A104" s="146"/>
      <c r="B104" s="238"/>
      <c r="C104" s="157"/>
      <c r="D104" s="338"/>
      <c r="E104" s="338"/>
      <c r="F104" s="338"/>
      <c r="G104" s="338"/>
      <c r="H104" s="338"/>
      <c r="I104" s="338"/>
      <c r="J104" s="338"/>
      <c r="K104" s="338"/>
      <c r="L104" s="338"/>
      <c r="M104" s="338"/>
      <c r="N104" s="338"/>
      <c r="O104" s="338"/>
      <c r="P104" s="338"/>
      <c r="Q104" s="338"/>
      <c r="R104" s="338"/>
      <c r="S104" s="338"/>
      <c r="T104" s="338"/>
      <c r="U104" s="338"/>
      <c r="V104" s="338"/>
      <c r="W104" s="338"/>
      <c r="X104" s="338"/>
      <c r="Y104" s="338"/>
      <c r="Z104" s="338"/>
      <c r="AA104" s="338"/>
      <c r="AB104" s="338"/>
      <c r="AC104" s="338"/>
      <c r="AD104" s="338"/>
      <c r="AE104" s="338"/>
      <c r="AF104" s="338"/>
      <c r="AG104" s="338"/>
      <c r="AH104" s="338"/>
      <c r="AI104" s="338"/>
      <c r="AJ104" s="338"/>
      <c r="AK104" s="338"/>
      <c r="AL104" s="338"/>
      <c r="AM104" s="338"/>
      <c r="AN104" s="338"/>
      <c r="AO104" s="338"/>
      <c r="AP104" s="338"/>
      <c r="AQ104" s="338"/>
      <c r="AR104" s="338"/>
      <c r="AS104" s="338"/>
      <c r="AT104" s="338"/>
      <c r="AU104" s="338"/>
      <c r="AV104" s="338"/>
      <c r="AW104" s="338"/>
      <c r="AX104" s="338"/>
      <c r="AY104" s="338"/>
      <c r="AZ104" s="338"/>
      <c r="BA104" s="338"/>
      <c r="BB104" s="338"/>
      <c r="BC104" s="338"/>
      <c r="BD104" s="338"/>
      <c r="BE104" s="338"/>
      <c r="BF104" s="338"/>
      <c r="BG104" s="338"/>
      <c r="BH104" s="338"/>
      <c r="BI104" s="338"/>
      <c r="BJ104" s="338"/>
      <c r="BK104" s="338"/>
      <c r="BL104" s="338"/>
      <c r="BM104" s="338"/>
      <c r="BN104" s="338"/>
      <c r="BO104" s="338"/>
      <c r="BP104" s="338"/>
      <c r="BQ104" s="338"/>
      <c r="BR104" s="338"/>
      <c r="BS104" s="338"/>
      <c r="BT104" s="338"/>
      <c r="BU104" s="338"/>
      <c r="BV104" s="338"/>
      <c r="BW104" s="338"/>
      <c r="BX104" s="338"/>
      <c r="BY104" s="338"/>
      <c r="BZ104" s="338"/>
      <c r="CA104" s="338"/>
      <c r="CB104" s="338"/>
      <c r="CC104" s="338"/>
      <c r="CD104" s="338"/>
      <c r="CE104" s="338"/>
      <c r="CF104" s="338"/>
      <c r="CG104" s="338"/>
      <c r="CH104" s="338"/>
      <c r="CI104" s="338"/>
      <c r="CJ104" s="338"/>
      <c r="CK104" s="338"/>
      <c r="CL104" s="338"/>
      <c r="CM104" s="338"/>
      <c r="CN104" s="338"/>
      <c r="CO104" s="338"/>
      <c r="CP104" s="338"/>
      <c r="CQ104" s="338"/>
      <c r="CR104" s="338"/>
      <c r="CS104" s="338"/>
      <c r="CU104" s="338"/>
      <c r="CV104" s="338"/>
      <c r="CW104" s="338"/>
      <c r="CX104" s="338"/>
      <c r="CY104" s="338"/>
      <c r="CZ104" s="338"/>
      <c r="DA104" s="338"/>
      <c r="DB104" s="338"/>
      <c r="DC104" s="338"/>
      <c r="DD104" s="338"/>
      <c r="DE104" s="338"/>
      <c r="DF104" s="338"/>
      <c r="DG104" s="157"/>
      <c r="DH104" s="157"/>
      <c r="DI104" s="157"/>
      <c r="DJ104" s="157"/>
      <c r="DK104" s="157"/>
      <c r="DL104" s="157"/>
      <c r="DM104" s="157"/>
      <c r="DN104" s="157"/>
      <c r="DO104" s="157"/>
      <c r="DP104" s="157"/>
      <c r="DQ104" s="157"/>
      <c r="DR104" s="157"/>
      <c r="DS104" s="157"/>
      <c r="DT104" s="157"/>
      <c r="DU104" s="157"/>
      <c r="DV104" s="157"/>
      <c r="DW104" s="157"/>
      <c r="DX104" s="157"/>
      <c r="DY104" s="157"/>
      <c r="DZ104" s="157"/>
      <c r="EA104" s="157"/>
      <c r="EB104" s="157"/>
      <c r="EC104" s="157"/>
      <c r="ED104" s="157"/>
      <c r="EE104" s="157"/>
      <c r="EF104" s="157"/>
      <c r="EG104" s="157"/>
      <c r="EH104" s="157"/>
      <c r="EI104" s="157"/>
      <c r="EJ104" s="157"/>
      <c r="EK104" s="157"/>
      <c r="EL104" s="157"/>
      <c r="EM104" s="157"/>
      <c r="EN104" s="157"/>
      <c r="EO104" s="157"/>
      <c r="EP104" s="157"/>
      <c r="EQ104" s="157"/>
      <c r="ER104" s="157"/>
      <c r="ES104" s="157"/>
      <c r="ET104" s="157"/>
      <c r="EU104" s="157"/>
      <c r="EV104" s="157"/>
      <c r="EW104" s="157"/>
      <c r="EX104" s="157"/>
      <c r="EY104" s="157"/>
      <c r="EZ104" s="157"/>
      <c r="FA104" s="157"/>
      <c r="FB104" s="157"/>
      <c r="FC104" s="157"/>
      <c r="FD104" s="157"/>
      <c r="FE104" s="157"/>
      <c r="FF104" s="157"/>
      <c r="FG104" s="157"/>
      <c r="FH104" s="157"/>
      <c r="FI104" s="157"/>
      <c r="FJ104" s="157"/>
      <c r="FK104" s="157"/>
      <c r="FL104" s="157"/>
      <c r="FM104" s="157"/>
      <c r="FN104" s="157"/>
      <c r="FO104" s="157"/>
      <c r="FP104" s="157"/>
      <c r="FQ104" s="157"/>
      <c r="FR104" s="157"/>
      <c r="FS104" s="157"/>
      <c r="FT104" s="157"/>
      <c r="FU104" s="157"/>
      <c r="FV104" s="157"/>
      <c r="FW104" s="157"/>
      <c r="FX104" s="157"/>
      <c r="FY104" s="157"/>
      <c r="FZ104" s="157"/>
      <c r="GA104" s="157"/>
      <c r="GB104" s="157"/>
      <c r="GC104" s="157"/>
      <c r="GD104" s="157"/>
      <c r="GE104" s="157"/>
      <c r="GF104" s="157"/>
      <c r="GG104" s="157"/>
      <c r="GH104" s="157"/>
      <c r="GI104" s="157"/>
      <c r="GJ104" s="157"/>
      <c r="GK104" s="157"/>
      <c r="GL104" s="157"/>
      <c r="GM104" s="157"/>
      <c r="GN104" s="157"/>
      <c r="GO104" s="157"/>
      <c r="GP104" s="157"/>
      <c r="GQ104" s="157"/>
      <c r="GR104" s="157"/>
      <c r="GS104" s="157"/>
      <c r="GT104" s="157"/>
      <c r="GU104" s="157"/>
      <c r="GV104" s="157"/>
      <c r="GW104" s="157"/>
      <c r="GX104" s="157"/>
      <c r="GY104" s="157"/>
      <c r="GZ104" s="157"/>
      <c r="HA104" s="157"/>
      <c r="HB104" s="157"/>
      <c r="HC104" s="157"/>
      <c r="HD104" s="157"/>
      <c r="HE104" s="157"/>
      <c r="HF104" s="157"/>
      <c r="HG104" s="157"/>
      <c r="HH104" s="157"/>
      <c r="HI104" s="157"/>
      <c r="HJ104" s="157"/>
      <c r="HK104" s="157"/>
      <c r="HL104" s="157"/>
      <c r="HM104" s="157"/>
      <c r="HN104" s="157"/>
      <c r="HO104" s="157"/>
      <c r="HP104" s="157"/>
      <c r="HQ104" s="157"/>
      <c r="HR104" s="157"/>
      <c r="HS104" s="157"/>
      <c r="HT104" s="157"/>
      <c r="HU104" s="157"/>
      <c r="HV104" s="157"/>
      <c r="HW104" s="157"/>
      <c r="HX104" s="157"/>
      <c r="HY104" s="157"/>
      <c r="HZ104" s="157"/>
      <c r="IA104" s="157"/>
      <c r="IB104" s="157"/>
      <c r="IC104" s="157"/>
      <c r="ID104" s="157"/>
      <c r="IE104" s="157"/>
      <c r="IF104" s="157"/>
      <c r="IG104" s="157"/>
      <c r="IH104" s="157"/>
      <c r="II104" s="157"/>
      <c r="IJ104" s="157"/>
      <c r="IK104" s="157"/>
      <c r="IL104" s="157"/>
      <c r="IM104" s="157"/>
      <c r="IN104" s="157"/>
      <c r="IO104" s="157"/>
      <c r="IP104" s="157"/>
      <c r="IQ104" s="157"/>
      <c r="IR104" s="157"/>
      <c r="IS104" s="157"/>
      <c r="IT104" s="157"/>
      <c r="IU104" s="157"/>
      <c r="IV104" s="157"/>
    </row>
    <row r="105" spans="1:256" s="2" customFormat="1" ht="15" customHeight="1">
      <c r="A105" s="82"/>
      <c r="B105" s="108"/>
      <c r="C105" s="109"/>
      <c r="D105" s="209"/>
      <c r="E105" s="209"/>
      <c r="F105" s="300"/>
      <c r="G105" s="209"/>
      <c r="H105" s="209"/>
      <c r="I105" s="209"/>
      <c r="J105" s="300"/>
      <c r="K105" s="300"/>
      <c r="L105" s="209"/>
      <c r="M105" s="209"/>
      <c r="N105" s="209"/>
      <c r="O105" s="209"/>
      <c r="P105" s="209"/>
      <c r="Q105" s="209"/>
      <c r="R105" s="209"/>
      <c r="S105" s="338"/>
      <c r="T105" s="209"/>
      <c r="U105" s="209"/>
      <c r="V105" s="209"/>
      <c r="W105" s="209"/>
      <c r="X105" s="209"/>
      <c r="Y105" s="300"/>
      <c r="Z105" s="209"/>
      <c r="AA105" s="300"/>
      <c r="AB105" s="209"/>
      <c r="AC105" s="209"/>
      <c r="AD105" s="209"/>
      <c r="AE105" s="209"/>
      <c r="AF105" s="209"/>
      <c r="AG105" s="209"/>
      <c r="AH105" s="209"/>
      <c r="AI105" s="209"/>
      <c r="AJ105" s="209"/>
      <c r="AK105" s="209"/>
      <c r="AL105" s="338"/>
      <c r="AM105" s="300"/>
      <c r="AN105" s="209"/>
      <c r="AO105" s="342"/>
      <c r="AP105" s="209"/>
      <c r="AQ105" s="209"/>
      <c r="AR105" s="209"/>
      <c r="AS105" s="209"/>
      <c r="AT105" s="209"/>
      <c r="AU105" s="209"/>
      <c r="AV105" s="209"/>
      <c r="AW105" s="209"/>
      <c r="AX105" s="209"/>
      <c r="AY105" s="209"/>
      <c r="AZ105" s="209"/>
      <c r="BA105" s="342"/>
      <c r="BB105" s="209"/>
      <c r="BC105" s="209"/>
      <c r="BD105" s="209"/>
      <c r="BE105" s="209"/>
      <c r="BF105" s="209"/>
      <c r="BG105" s="209"/>
      <c r="BH105" s="209"/>
      <c r="BI105" s="209"/>
      <c r="BJ105" s="209"/>
      <c r="BK105" s="209"/>
      <c r="BL105" s="209"/>
      <c r="BM105" s="209"/>
      <c r="BN105" s="209"/>
      <c r="BO105" s="209"/>
      <c r="BP105" s="209"/>
      <c r="BQ105" s="209"/>
      <c r="BR105" s="209"/>
      <c r="BS105" s="209"/>
      <c r="BT105" s="209"/>
      <c r="BU105" s="209"/>
      <c r="BV105" s="209"/>
      <c r="BW105" s="209"/>
      <c r="BX105" s="209"/>
      <c r="BY105" s="209"/>
      <c r="BZ105" s="209"/>
      <c r="CA105" s="209"/>
      <c r="CB105" s="209"/>
      <c r="CC105" s="209"/>
      <c r="CD105" s="209"/>
      <c r="CE105" s="209"/>
      <c r="CF105" s="209"/>
      <c r="CG105" s="209"/>
      <c r="CH105" s="209"/>
      <c r="CI105" s="209"/>
      <c r="CJ105" s="209"/>
      <c r="CK105" s="209"/>
      <c r="CL105" s="209"/>
      <c r="CM105" s="209"/>
      <c r="CN105" s="209"/>
      <c r="CO105" s="209"/>
      <c r="CP105" s="209"/>
      <c r="CQ105" s="209"/>
      <c r="CR105" s="209"/>
      <c r="CS105" s="209"/>
      <c r="CU105" s="209"/>
      <c r="CV105" s="209"/>
      <c r="CW105" s="209"/>
      <c r="CX105" s="209"/>
      <c r="CY105" s="209"/>
      <c r="CZ105" s="209"/>
      <c r="DA105" s="209"/>
      <c r="DB105" s="209"/>
      <c r="DC105" s="209"/>
      <c r="DD105" s="209"/>
      <c r="DE105" s="209"/>
      <c r="DF105" s="209"/>
    </row>
    <row r="106" spans="1:256" s="2" customFormat="1" ht="15" customHeight="1">
      <c r="A106" s="82"/>
      <c r="B106" s="108"/>
      <c r="C106" s="109"/>
      <c r="D106" s="209"/>
      <c r="E106" s="209"/>
      <c r="F106" s="300"/>
      <c r="G106" s="209"/>
      <c r="H106" s="209"/>
      <c r="I106" s="209"/>
      <c r="J106" s="300"/>
      <c r="K106" s="300"/>
      <c r="L106" s="209"/>
      <c r="M106" s="209"/>
      <c r="N106" s="209"/>
      <c r="O106" s="209"/>
      <c r="P106" s="209"/>
      <c r="Q106" s="209"/>
      <c r="R106" s="209"/>
      <c r="S106" s="338"/>
      <c r="T106" s="209"/>
      <c r="U106" s="209"/>
      <c r="V106" s="209"/>
      <c r="W106" s="209"/>
      <c r="X106" s="209"/>
      <c r="Y106" s="300"/>
      <c r="Z106" s="209"/>
      <c r="AA106" s="300"/>
      <c r="AB106" s="209"/>
      <c r="AC106" s="209"/>
      <c r="AD106" s="209"/>
      <c r="AE106" s="209"/>
      <c r="AF106" s="209"/>
      <c r="AG106" s="209"/>
      <c r="AH106" s="209"/>
      <c r="AI106" s="209"/>
      <c r="AJ106" s="209"/>
      <c r="AK106" s="209"/>
      <c r="AL106" s="209"/>
      <c r="AM106" s="300"/>
      <c r="AN106" s="349"/>
      <c r="AO106" s="348"/>
      <c r="AP106" s="349"/>
      <c r="AQ106" s="349"/>
      <c r="AR106" s="349"/>
      <c r="AS106" s="349"/>
      <c r="AT106" s="349"/>
      <c r="AU106" s="349"/>
      <c r="AV106" s="349"/>
      <c r="AW106" s="349"/>
      <c r="AX106" s="349"/>
      <c r="AY106" s="349"/>
      <c r="AZ106" s="349"/>
      <c r="BA106" s="348"/>
      <c r="BB106" s="349"/>
      <c r="BC106" s="349"/>
      <c r="BD106" s="349"/>
      <c r="BE106" s="349"/>
      <c r="BF106" s="349"/>
      <c r="BG106" s="349"/>
      <c r="BH106" s="349"/>
      <c r="BI106" s="349"/>
      <c r="BJ106" s="349"/>
      <c r="BK106" s="349"/>
      <c r="BL106" s="349"/>
      <c r="BM106" s="349"/>
      <c r="BN106" s="349"/>
      <c r="BO106" s="349"/>
      <c r="BP106" s="349"/>
      <c r="BQ106" s="349"/>
      <c r="BR106" s="349"/>
      <c r="BS106" s="349"/>
      <c r="BT106" s="349"/>
      <c r="BU106" s="349"/>
      <c r="BV106" s="349"/>
      <c r="BW106" s="349"/>
      <c r="BX106" s="349"/>
      <c r="BY106" s="349"/>
      <c r="BZ106" s="349"/>
      <c r="CA106" s="349"/>
      <c r="CB106" s="349"/>
      <c r="CC106" s="349"/>
      <c r="CD106" s="349"/>
      <c r="CE106" s="349"/>
      <c r="CF106" s="349"/>
      <c r="CG106" s="349"/>
      <c r="CH106" s="349"/>
      <c r="CI106" s="349"/>
      <c r="CJ106" s="349"/>
      <c r="CK106" s="349"/>
      <c r="CL106" s="349"/>
      <c r="CM106" s="349"/>
      <c r="CN106" s="349"/>
      <c r="CO106" s="349"/>
      <c r="CP106" s="349"/>
      <c r="CQ106" s="349"/>
      <c r="CR106" s="349"/>
      <c r="CS106" s="349"/>
      <c r="CU106" s="209"/>
      <c r="CV106" s="209"/>
      <c r="CW106" s="209"/>
      <c r="CX106" s="209"/>
      <c r="CY106" s="209"/>
      <c r="CZ106" s="209"/>
      <c r="DA106" s="209"/>
      <c r="DB106" s="209"/>
      <c r="DC106" s="209"/>
      <c r="DD106" s="209"/>
      <c r="DE106" s="209"/>
      <c r="DF106" s="209"/>
    </row>
    <row r="107" spans="1:256" s="2" customFormat="1" ht="17.399999999999999">
      <c r="A107" s="815" t="s">
        <v>226</v>
      </c>
      <c r="B107" s="815"/>
      <c r="C107" s="815"/>
      <c r="D107" s="340">
        <f t="shared" ref="D107:AI107" si="1">SUM(D7:D106)</f>
        <v>25891587.050000001</v>
      </c>
      <c r="E107" s="340">
        <f t="shared" si="1"/>
        <v>0</v>
      </c>
      <c r="F107" s="340">
        <f t="shared" si="1"/>
        <v>0</v>
      </c>
      <c r="G107" s="340">
        <f t="shared" si="1"/>
        <v>0</v>
      </c>
      <c r="H107" s="340">
        <f t="shared" si="1"/>
        <v>6883439.3000000007</v>
      </c>
      <c r="I107" s="340">
        <f t="shared" si="1"/>
        <v>0</v>
      </c>
      <c r="J107" s="340">
        <f t="shared" si="1"/>
        <v>0</v>
      </c>
      <c r="K107" s="340">
        <f t="shared" si="1"/>
        <v>0</v>
      </c>
      <c r="L107" s="340">
        <f t="shared" si="1"/>
        <v>216503.4</v>
      </c>
      <c r="M107" s="340">
        <f t="shared" si="1"/>
        <v>0</v>
      </c>
      <c r="N107" s="340">
        <f t="shared" si="1"/>
        <v>146103</v>
      </c>
      <c r="O107" s="340">
        <f t="shared" si="1"/>
        <v>1734863</v>
      </c>
      <c r="P107" s="340">
        <f t="shared" si="1"/>
        <v>955509</v>
      </c>
      <c r="Q107" s="340">
        <f t="shared" si="1"/>
        <v>477755</v>
      </c>
      <c r="R107" s="340">
        <f t="shared" si="1"/>
        <v>0</v>
      </c>
      <c r="S107" s="340">
        <f t="shared" si="1"/>
        <v>0</v>
      </c>
      <c r="T107" s="340">
        <f t="shared" si="1"/>
        <v>0</v>
      </c>
      <c r="U107" s="340">
        <f t="shared" si="1"/>
        <v>1014099.87</v>
      </c>
      <c r="V107" s="340">
        <f t="shared" si="1"/>
        <v>0</v>
      </c>
      <c r="W107" s="340">
        <f t="shared" si="1"/>
        <v>0</v>
      </c>
      <c r="X107" s="340">
        <f t="shared" si="1"/>
        <v>664342</v>
      </c>
      <c r="Y107" s="340">
        <f t="shared" si="1"/>
        <v>400000</v>
      </c>
      <c r="Z107" s="340">
        <f t="shared" si="1"/>
        <v>0</v>
      </c>
      <c r="AA107" s="340">
        <f t="shared" si="1"/>
        <v>937419.79</v>
      </c>
      <c r="AB107" s="340">
        <f t="shared" si="1"/>
        <v>0</v>
      </c>
      <c r="AC107" s="340">
        <f t="shared" si="1"/>
        <v>0</v>
      </c>
      <c r="AD107" s="340">
        <f t="shared" si="1"/>
        <v>0</v>
      </c>
      <c r="AE107" s="340">
        <f t="shared" si="1"/>
        <v>0</v>
      </c>
      <c r="AF107" s="340">
        <f t="shared" si="1"/>
        <v>0</v>
      </c>
      <c r="AG107" s="340">
        <f t="shared" si="1"/>
        <v>0</v>
      </c>
      <c r="AH107" s="340">
        <f t="shared" si="1"/>
        <v>0</v>
      </c>
      <c r="AI107" s="340">
        <f t="shared" si="1"/>
        <v>0</v>
      </c>
      <c r="AJ107" s="340">
        <f t="shared" ref="AJ107:BO107" si="2">SUM(AJ7:AJ106)</f>
        <v>0</v>
      </c>
      <c r="AK107" s="340">
        <f t="shared" si="2"/>
        <v>0</v>
      </c>
      <c r="AL107" s="340">
        <f t="shared" si="2"/>
        <v>12415216.470000001</v>
      </c>
      <c r="AM107" s="340">
        <f t="shared" si="2"/>
        <v>431444.8</v>
      </c>
      <c r="AN107" s="340">
        <f t="shared" si="2"/>
        <v>0</v>
      </c>
      <c r="AO107" s="340">
        <f t="shared" si="2"/>
        <v>0</v>
      </c>
      <c r="AP107" s="340">
        <f t="shared" si="2"/>
        <v>0</v>
      </c>
      <c r="AQ107" s="340">
        <f t="shared" si="2"/>
        <v>0</v>
      </c>
      <c r="AR107" s="340">
        <f t="shared" si="2"/>
        <v>1599201.99</v>
      </c>
      <c r="AS107" s="340">
        <f t="shared" si="2"/>
        <v>0</v>
      </c>
      <c r="AT107" s="340">
        <f t="shared" si="2"/>
        <v>0</v>
      </c>
      <c r="AU107" s="340">
        <f t="shared" si="2"/>
        <v>0</v>
      </c>
      <c r="AV107" s="340">
        <f t="shared" si="2"/>
        <v>0</v>
      </c>
      <c r="AW107" s="340">
        <f t="shared" si="2"/>
        <v>0</v>
      </c>
      <c r="AX107" s="340">
        <f t="shared" si="2"/>
        <v>0</v>
      </c>
      <c r="AY107" s="340">
        <f t="shared" si="2"/>
        <v>0</v>
      </c>
      <c r="AZ107" s="340">
        <f t="shared" si="2"/>
        <v>0</v>
      </c>
      <c r="BA107" s="340">
        <f t="shared" si="2"/>
        <v>0</v>
      </c>
      <c r="BB107" s="340">
        <f t="shared" si="2"/>
        <v>0</v>
      </c>
      <c r="BC107" s="340">
        <f t="shared" si="2"/>
        <v>0</v>
      </c>
      <c r="BD107" s="340">
        <f t="shared" si="2"/>
        <v>0</v>
      </c>
      <c r="BE107" s="340">
        <f t="shared" si="2"/>
        <v>0</v>
      </c>
      <c r="BF107" s="340">
        <f t="shared" si="2"/>
        <v>0</v>
      </c>
      <c r="BG107" s="340">
        <f t="shared" si="2"/>
        <v>0</v>
      </c>
      <c r="BH107" s="340">
        <f t="shared" si="2"/>
        <v>0</v>
      </c>
      <c r="BI107" s="340">
        <f t="shared" si="2"/>
        <v>0</v>
      </c>
      <c r="BJ107" s="340">
        <f t="shared" si="2"/>
        <v>0</v>
      </c>
      <c r="BK107" s="340">
        <f t="shared" si="2"/>
        <v>0</v>
      </c>
      <c r="BL107" s="340">
        <f t="shared" si="2"/>
        <v>0</v>
      </c>
      <c r="BM107" s="340">
        <f t="shared" si="2"/>
        <v>0</v>
      </c>
      <c r="BN107" s="340">
        <f t="shared" si="2"/>
        <v>0</v>
      </c>
      <c r="BO107" s="340">
        <f t="shared" si="2"/>
        <v>0</v>
      </c>
      <c r="BP107" s="340">
        <f t="shared" ref="BP107" si="3">SUM(BP7:BP106)</f>
        <v>0</v>
      </c>
      <c r="BQ107" s="340">
        <f t="shared" ref="BQ107:CS107" si="4">SUM(BQ7:BQ106)</f>
        <v>62094.91</v>
      </c>
      <c r="BR107" s="340">
        <f t="shared" si="4"/>
        <v>0</v>
      </c>
      <c r="BS107" s="340">
        <f t="shared" si="4"/>
        <v>0</v>
      </c>
      <c r="BT107" s="340">
        <f t="shared" si="4"/>
        <v>0</v>
      </c>
      <c r="BU107" s="340">
        <f t="shared" si="4"/>
        <v>14260</v>
      </c>
      <c r="BV107" s="340">
        <f t="shared" si="4"/>
        <v>0</v>
      </c>
      <c r="BW107" s="340">
        <f t="shared" si="4"/>
        <v>0</v>
      </c>
      <c r="BX107" s="340">
        <f t="shared" si="4"/>
        <v>0</v>
      </c>
      <c r="BY107" s="340">
        <f t="shared" si="4"/>
        <v>0</v>
      </c>
      <c r="BZ107" s="340">
        <f t="shared" si="4"/>
        <v>0</v>
      </c>
      <c r="CA107" s="340">
        <f t="shared" si="4"/>
        <v>0</v>
      </c>
      <c r="CB107" s="340">
        <f t="shared" si="4"/>
        <v>0</v>
      </c>
      <c r="CC107" s="340">
        <f t="shared" si="4"/>
        <v>0</v>
      </c>
      <c r="CD107" s="340">
        <f t="shared" si="4"/>
        <v>0</v>
      </c>
      <c r="CE107" s="340">
        <f t="shared" si="4"/>
        <v>0</v>
      </c>
      <c r="CF107" s="340">
        <f t="shared" si="4"/>
        <v>0</v>
      </c>
      <c r="CG107" s="340">
        <f t="shared" si="4"/>
        <v>0</v>
      </c>
      <c r="CH107" s="340">
        <f t="shared" si="4"/>
        <v>0</v>
      </c>
      <c r="CI107" s="340">
        <f t="shared" si="4"/>
        <v>1260075.92</v>
      </c>
      <c r="CJ107" s="340">
        <f t="shared" si="4"/>
        <v>0</v>
      </c>
      <c r="CK107" s="340">
        <f t="shared" si="4"/>
        <v>0</v>
      </c>
      <c r="CL107" s="340">
        <f t="shared" si="4"/>
        <v>500050.29</v>
      </c>
      <c r="CM107" s="340">
        <f t="shared" si="4"/>
        <v>79625.84</v>
      </c>
      <c r="CN107" s="340">
        <f t="shared" si="4"/>
        <v>0</v>
      </c>
      <c r="CO107" s="340">
        <f t="shared" si="4"/>
        <v>0</v>
      </c>
      <c r="CP107" s="340">
        <f t="shared" si="4"/>
        <v>0</v>
      </c>
      <c r="CQ107" s="340">
        <f t="shared" si="4"/>
        <v>0</v>
      </c>
      <c r="CR107" s="340">
        <f t="shared" si="4"/>
        <v>0</v>
      </c>
      <c r="CS107" s="340">
        <f t="shared" si="4"/>
        <v>0</v>
      </c>
      <c r="CT107" s="340">
        <f t="shared" ref="CT107" si="5">SUM(CT7:CT106)</f>
        <v>0</v>
      </c>
      <c r="CU107" s="209"/>
      <c r="CV107" s="209"/>
      <c r="CW107" s="209"/>
      <c r="CX107" s="209"/>
      <c r="CY107" s="209"/>
      <c r="CZ107" s="209"/>
      <c r="DA107" s="209"/>
      <c r="DB107" s="209"/>
      <c r="DC107" s="209"/>
      <c r="DD107" s="209"/>
      <c r="DE107" s="209"/>
      <c r="DF107" s="209"/>
    </row>
    <row r="108" spans="1:256" s="2" customFormat="1">
      <c r="A108" s="82"/>
      <c r="B108" s="14"/>
      <c r="C108" s="12"/>
      <c r="D108" s="209"/>
      <c r="E108" s="209"/>
      <c r="F108" s="300"/>
      <c r="G108" s="209"/>
      <c r="H108" s="209"/>
      <c r="I108" s="209"/>
      <c r="J108" s="300"/>
      <c r="K108" s="300"/>
      <c r="L108" s="209"/>
      <c r="M108" s="209"/>
      <c r="N108" s="209"/>
      <c r="O108" s="209"/>
      <c r="P108" s="209"/>
      <c r="Q108" s="209"/>
      <c r="R108" s="209"/>
      <c r="S108" s="209"/>
      <c r="T108" s="209"/>
      <c r="U108" s="209"/>
      <c r="V108" s="209"/>
      <c r="W108" s="209"/>
      <c r="X108" s="209"/>
      <c r="Y108" s="300"/>
      <c r="Z108" s="209"/>
      <c r="AA108" s="300"/>
      <c r="AB108" s="209"/>
      <c r="AC108" s="209"/>
      <c r="AD108" s="209"/>
      <c r="AE108" s="209"/>
      <c r="AF108" s="209"/>
      <c r="AG108" s="209"/>
      <c r="AH108" s="209"/>
      <c r="AI108" s="209"/>
      <c r="AJ108" s="209"/>
      <c r="AK108" s="209"/>
      <c r="AL108" s="209"/>
      <c r="AM108" s="300"/>
      <c r="AN108" s="209"/>
      <c r="AO108" s="300"/>
      <c r="AP108" s="209"/>
      <c r="AQ108" s="209"/>
      <c r="AR108" s="209"/>
      <c r="AS108" s="209"/>
      <c r="AT108" s="209"/>
      <c r="AU108" s="209"/>
      <c r="AV108" s="209"/>
      <c r="AW108" s="209"/>
      <c r="AX108" s="209"/>
      <c r="AY108" s="209"/>
      <c r="AZ108" s="209"/>
      <c r="BA108" s="300"/>
      <c r="BB108" s="209"/>
      <c r="BC108" s="209"/>
      <c r="BD108" s="209"/>
      <c r="BE108" s="209"/>
      <c r="BF108" s="209"/>
      <c r="BG108" s="209"/>
      <c r="BH108" s="209"/>
      <c r="BI108" s="209"/>
      <c r="BJ108" s="209"/>
      <c r="BK108" s="209"/>
      <c r="BL108" s="209"/>
      <c r="BM108" s="209"/>
      <c r="BN108" s="209"/>
      <c r="BO108" s="209"/>
      <c r="BP108" s="209"/>
      <c r="BQ108" s="209"/>
      <c r="BR108" s="209"/>
      <c r="BS108" s="209"/>
      <c r="BT108" s="209"/>
      <c r="BU108" s="209"/>
      <c r="BV108" s="209"/>
      <c r="BW108" s="209"/>
      <c r="BX108" s="209"/>
      <c r="BY108" s="209"/>
      <c r="BZ108" s="209"/>
      <c r="CA108" s="209"/>
      <c r="CB108" s="209"/>
      <c r="CC108" s="209"/>
      <c r="CD108" s="209"/>
      <c r="CE108" s="209"/>
      <c r="CF108" s="209"/>
      <c r="CG108" s="209"/>
      <c r="CH108" s="209"/>
      <c r="CI108" s="209"/>
      <c r="CJ108" s="209"/>
      <c r="CK108" s="209"/>
      <c r="CL108" s="209"/>
      <c r="CM108" s="209"/>
      <c r="CN108" s="209"/>
      <c r="CO108" s="209"/>
      <c r="CP108" s="209"/>
      <c r="CQ108" s="209"/>
      <c r="CR108" s="209"/>
      <c r="CS108" s="209"/>
      <c r="CU108" s="209"/>
      <c r="CV108" s="209"/>
      <c r="CW108" s="209"/>
      <c r="CX108" s="209"/>
      <c r="CY108" s="209"/>
      <c r="CZ108" s="209"/>
      <c r="DA108" s="209"/>
      <c r="DB108" s="209"/>
      <c r="DC108" s="209"/>
      <c r="DD108" s="209"/>
      <c r="DE108" s="209"/>
      <c r="DF108" s="209"/>
    </row>
    <row r="109" spans="1:256" s="2" customFormat="1">
      <c r="A109" s="82"/>
      <c r="B109" s="14"/>
      <c r="C109" s="3"/>
      <c r="D109" s="345"/>
      <c r="E109" s="209"/>
      <c r="F109" s="300"/>
      <c r="G109" s="209"/>
      <c r="H109" s="209"/>
      <c r="I109" s="209"/>
      <c r="J109" s="300"/>
      <c r="K109" s="300"/>
      <c r="L109" s="209"/>
      <c r="M109" s="209"/>
      <c r="N109" s="209"/>
      <c r="O109" s="209"/>
      <c r="P109" s="209"/>
      <c r="Q109" s="209"/>
      <c r="R109" s="209"/>
      <c r="S109" s="209"/>
      <c r="T109" s="209"/>
      <c r="U109" s="209"/>
      <c r="V109" s="209"/>
      <c r="W109" s="209"/>
      <c r="X109" s="209"/>
      <c r="Y109" s="300"/>
      <c r="Z109" s="209"/>
      <c r="AA109" s="300"/>
      <c r="AB109" s="209"/>
      <c r="AC109" s="209"/>
      <c r="AD109" s="209"/>
      <c r="AE109" s="209"/>
      <c r="AF109" s="209"/>
      <c r="AG109" s="209"/>
      <c r="AH109" s="209"/>
      <c r="AI109" s="209"/>
      <c r="AJ109" s="209"/>
      <c r="AK109" s="209"/>
      <c r="AL109" s="209"/>
      <c r="AM109" s="300"/>
      <c r="AN109" s="209"/>
      <c r="AO109" s="300"/>
      <c r="AP109" s="209"/>
      <c r="AQ109" s="209"/>
      <c r="AR109" s="209"/>
      <c r="AS109" s="209"/>
      <c r="AT109" s="209"/>
      <c r="AU109" s="209"/>
      <c r="AV109" s="209"/>
      <c r="AW109" s="209"/>
      <c r="AX109" s="209"/>
      <c r="AY109" s="209"/>
      <c r="AZ109" s="209"/>
      <c r="BA109" s="300"/>
      <c r="BB109" s="209"/>
      <c r="BC109" s="209"/>
      <c r="BD109" s="209"/>
      <c r="BE109" s="209"/>
      <c r="BF109" s="209"/>
      <c r="BG109" s="209"/>
      <c r="BH109" s="209"/>
      <c r="BI109" s="209"/>
      <c r="BJ109" s="209"/>
      <c r="BK109" s="209"/>
      <c r="BL109" s="209"/>
      <c r="BM109" s="209"/>
      <c r="BN109" s="209"/>
      <c r="BO109" s="209"/>
      <c r="BP109" s="209"/>
      <c r="BQ109" s="209"/>
      <c r="BR109" s="209"/>
      <c r="BS109" s="209"/>
      <c r="BT109" s="209"/>
      <c r="BU109" s="209"/>
      <c r="BV109" s="209"/>
      <c r="BW109" s="209"/>
      <c r="BX109" s="209"/>
      <c r="BY109" s="209"/>
      <c r="BZ109" s="209"/>
      <c r="CA109" s="209"/>
      <c r="CB109" s="209"/>
      <c r="CC109" s="209"/>
      <c r="CD109" s="209"/>
      <c r="CE109" s="209"/>
      <c r="CF109" s="209"/>
      <c r="CG109" s="209"/>
      <c r="CH109" s="209"/>
      <c r="CI109" s="209"/>
      <c r="CJ109" s="209"/>
      <c r="CK109" s="209"/>
      <c r="CL109" s="209"/>
      <c r="CM109" s="209"/>
      <c r="CN109" s="209"/>
      <c r="CO109" s="209"/>
      <c r="CP109" s="209"/>
      <c r="CQ109" s="209"/>
      <c r="CR109" s="209"/>
      <c r="CS109" s="209"/>
      <c r="CU109" s="209"/>
      <c r="CV109" s="209"/>
      <c r="CW109" s="209"/>
      <c r="CX109" s="209"/>
      <c r="CY109" s="209"/>
      <c r="CZ109" s="209"/>
      <c r="DA109" s="209"/>
      <c r="DB109" s="209"/>
      <c r="DC109" s="209"/>
      <c r="DD109" s="209"/>
      <c r="DE109" s="209"/>
      <c r="DF109" s="209"/>
    </row>
    <row r="110" spans="1:256" s="2" customFormat="1">
      <c r="A110" s="82"/>
      <c r="B110" s="14"/>
      <c r="C110" s="1"/>
      <c r="D110" s="345"/>
      <c r="E110" s="209"/>
      <c r="F110" s="300"/>
      <c r="G110" s="209"/>
      <c r="H110" s="209"/>
      <c r="I110" s="209"/>
      <c r="J110" s="300"/>
      <c r="K110" s="300"/>
      <c r="L110" s="209"/>
      <c r="M110" s="209"/>
      <c r="N110" s="209"/>
      <c r="O110" s="209"/>
      <c r="P110" s="209"/>
      <c r="Q110" s="209"/>
      <c r="R110" s="209"/>
      <c r="S110" s="209"/>
      <c r="T110" s="209"/>
      <c r="U110" s="209"/>
      <c r="V110" s="209"/>
      <c r="W110" s="209"/>
      <c r="X110" s="209"/>
      <c r="Y110" s="300"/>
      <c r="Z110" s="209"/>
      <c r="AA110" s="300"/>
      <c r="AB110" s="209"/>
      <c r="AC110" s="209"/>
      <c r="AD110" s="209"/>
      <c r="AE110" s="209"/>
      <c r="AF110" s="209"/>
      <c r="AG110" s="209"/>
      <c r="AH110" s="209"/>
      <c r="AI110" s="209"/>
      <c r="AJ110" s="209"/>
      <c r="AK110" s="209"/>
      <c r="AL110" s="209"/>
      <c r="AM110" s="300"/>
      <c r="AN110" s="209"/>
      <c r="AO110" s="300"/>
      <c r="AP110" s="209"/>
      <c r="AQ110" s="209"/>
      <c r="AR110" s="209"/>
      <c r="AS110" s="209"/>
      <c r="AT110" s="209"/>
      <c r="AU110" s="209"/>
      <c r="AV110" s="209"/>
      <c r="AW110" s="209"/>
      <c r="AX110" s="209"/>
      <c r="AY110" s="209"/>
      <c r="AZ110" s="209"/>
      <c r="BA110" s="300"/>
      <c r="BB110" s="209"/>
      <c r="BC110" s="209"/>
      <c r="BD110" s="209"/>
      <c r="BE110" s="209"/>
      <c r="BF110" s="209"/>
      <c r="BG110" s="209"/>
      <c r="BH110" s="209"/>
      <c r="BI110" s="209"/>
      <c r="BJ110" s="209"/>
      <c r="BK110" s="209"/>
      <c r="BL110" s="209"/>
      <c r="BM110" s="209"/>
      <c r="BN110" s="209"/>
      <c r="BO110" s="209"/>
      <c r="BP110" s="209"/>
      <c r="BQ110" s="209"/>
      <c r="BR110" s="209"/>
      <c r="BS110" s="209"/>
      <c r="BT110" s="209"/>
      <c r="BU110" s="209"/>
      <c r="BV110" s="209"/>
      <c r="BW110" s="209"/>
      <c r="BX110" s="209"/>
      <c r="BY110" s="209"/>
      <c r="BZ110" s="209"/>
      <c r="CA110" s="209"/>
      <c r="CB110" s="209"/>
      <c r="CC110" s="209"/>
      <c r="CD110" s="209"/>
      <c r="CE110" s="209"/>
      <c r="CF110" s="209"/>
      <c r="CG110" s="209"/>
      <c r="CH110" s="209"/>
      <c r="CI110" s="209"/>
      <c r="CJ110" s="209"/>
      <c r="CK110" s="209"/>
      <c r="CL110" s="209"/>
      <c r="CM110" s="209"/>
      <c r="CN110" s="209"/>
      <c r="CO110" s="209"/>
      <c r="CP110" s="209"/>
      <c r="CQ110" s="209"/>
      <c r="CR110" s="209"/>
      <c r="CS110" s="209"/>
      <c r="CU110" s="209"/>
      <c r="CV110" s="209"/>
      <c r="CW110" s="209"/>
      <c r="CX110" s="209"/>
      <c r="CY110" s="209"/>
      <c r="CZ110" s="209"/>
      <c r="DA110" s="209"/>
      <c r="DB110" s="209"/>
      <c r="DC110" s="209"/>
      <c r="DD110" s="209"/>
      <c r="DE110" s="209"/>
      <c r="DF110" s="209"/>
    </row>
    <row r="111" spans="1:256" s="2" customFormat="1">
      <c r="A111" s="82"/>
      <c r="B111" s="14"/>
      <c r="C111" s="3"/>
      <c r="D111" s="345"/>
      <c r="E111" s="209"/>
      <c r="F111" s="300"/>
      <c r="G111" s="209"/>
      <c r="H111" s="209"/>
      <c r="I111" s="209"/>
      <c r="J111" s="300"/>
      <c r="K111" s="300"/>
      <c r="L111" s="209"/>
      <c r="M111" s="209"/>
      <c r="N111" s="209"/>
      <c r="O111" s="209"/>
      <c r="P111" s="209"/>
      <c r="Q111" s="209"/>
      <c r="R111" s="209"/>
      <c r="S111" s="209"/>
      <c r="T111" s="209"/>
      <c r="U111" s="209"/>
      <c r="V111" s="209"/>
      <c r="W111" s="209"/>
      <c r="X111" s="209"/>
      <c r="Y111" s="300"/>
      <c r="Z111" s="209"/>
      <c r="AA111" s="300"/>
      <c r="AB111" s="209"/>
      <c r="AC111" s="209"/>
      <c r="AD111" s="209"/>
      <c r="AE111" s="209"/>
      <c r="AF111" s="209"/>
      <c r="AG111" s="209"/>
      <c r="AH111" s="209"/>
      <c r="AI111" s="209"/>
      <c r="AJ111" s="209"/>
      <c r="AK111" s="209"/>
      <c r="AL111" s="209"/>
      <c r="AM111" s="300"/>
      <c r="AN111" s="209"/>
      <c r="AO111" s="300"/>
      <c r="AP111" s="209"/>
      <c r="AQ111" s="209"/>
      <c r="AR111" s="209"/>
      <c r="AS111" s="209"/>
      <c r="AT111" s="209"/>
      <c r="AU111" s="209"/>
      <c r="AV111" s="209"/>
      <c r="AW111" s="209"/>
      <c r="AX111" s="209"/>
      <c r="AY111" s="209"/>
      <c r="AZ111" s="209"/>
      <c r="BA111" s="300"/>
      <c r="BB111" s="209"/>
      <c r="BC111" s="209"/>
      <c r="BD111" s="209"/>
      <c r="BE111" s="209"/>
      <c r="BF111" s="209"/>
      <c r="BG111" s="209"/>
      <c r="BH111" s="209"/>
      <c r="BI111" s="209"/>
      <c r="BJ111" s="209"/>
      <c r="BK111" s="209"/>
      <c r="BL111" s="209"/>
      <c r="BM111" s="209"/>
      <c r="BN111" s="209"/>
      <c r="BO111" s="209"/>
      <c r="BP111" s="209"/>
      <c r="BQ111" s="209"/>
      <c r="BR111" s="209"/>
      <c r="BS111" s="209"/>
      <c r="BT111" s="209"/>
      <c r="BU111" s="209"/>
      <c r="BV111" s="209"/>
      <c r="BW111" s="209"/>
      <c r="BX111" s="209"/>
      <c r="BY111" s="209"/>
      <c r="BZ111" s="209"/>
      <c r="CA111" s="209"/>
      <c r="CB111" s="209"/>
      <c r="CC111" s="209"/>
      <c r="CD111" s="209"/>
      <c r="CE111" s="209"/>
      <c r="CF111" s="209"/>
      <c r="CG111" s="209"/>
      <c r="CH111" s="209"/>
      <c r="CI111" s="209"/>
      <c r="CJ111" s="209"/>
      <c r="CK111" s="209"/>
      <c r="CL111" s="209"/>
      <c r="CM111" s="209"/>
      <c r="CN111" s="209"/>
      <c r="CO111" s="209"/>
      <c r="CP111" s="209"/>
      <c r="CQ111" s="209"/>
      <c r="CR111" s="209"/>
      <c r="CS111" s="209"/>
      <c r="CU111" s="209"/>
      <c r="CV111" s="209"/>
      <c r="CW111" s="209"/>
      <c r="CX111" s="209"/>
      <c r="CY111" s="209"/>
      <c r="CZ111" s="209"/>
      <c r="DA111" s="209"/>
      <c r="DB111" s="209"/>
      <c r="DC111" s="209"/>
      <c r="DD111" s="209"/>
      <c r="DE111" s="209"/>
      <c r="DF111" s="209"/>
    </row>
    <row r="112" spans="1:256" s="2" customFormat="1">
      <c r="A112" s="82"/>
      <c r="B112" s="14"/>
      <c r="C112" s="3"/>
      <c r="D112" s="345"/>
      <c r="E112" s="209"/>
      <c r="F112" s="300"/>
      <c r="G112" s="209"/>
      <c r="H112" s="209"/>
      <c r="I112" s="209"/>
      <c r="J112" s="300"/>
      <c r="K112" s="300"/>
      <c r="L112" s="209"/>
      <c r="M112" s="209"/>
      <c r="N112" s="209"/>
      <c r="O112" s="209"/>
      <c r="P112" s="209"/>
      <c r="Q112" s="209"/>
      <c r="R112" s="209"/>
      <c r="S112" s="209"/>
      <c r="T112" s="209"/>
      <c r="U112" s="209"/>
      <c r="V112" s="209"/>
      <c r="W112" s="209"/>
      <c r="X112" s="209"/>
      <c r="Y112" s="300"/>
      <c r="Z112" s="209"/>
      <c r="AA112" s="300"/>
      <c r="AB112" s="209"/>
      <c r="AC112" s="209"/>
      <c r="AD112" s="209"/>
      <c r="AE112" s="209"/>
      <c r="AF112" s="209"/>
      <c r="AG112" s="209"/>
      <c r="AH112" s="209"/>
      <c r="AI112" s="209"/>
      <c r="AJ112" s="209"/>
      <c r="AK112" s="209"/>
      <c r="AL112" s="209"/>
      <c r="AM112" s="300"/>
      <c r="AN112" s="209"/>
      <c r="AO112" s="300"/>
      <c r="AP112" s="209"/>
      <c r="AQ112" s="209"/>
      <c r="AR112" s="209"/>
      <c r="AS112" s="209"/>
      <c r="AT112" s="209"/>
      <c r="AU112" s="209"/>
      <c r="AV112" s="209"/>
      <c r="AW112" s="209"/>
      <c r="AX112" s="209"/>
      <c r="AY112" s="209"/>
      <c r="AZ112" s="209"/>
      <c r="BA112" s="300"/>
      <c r="BB112" s="209"/>
      <c r="BC112" s="209"/>
      <c r="BD112" s="209"/>
      <c r="BE112" s="209"/>
      <c r="BF112" s="209"/>
      <c r="BG112" s="209"/>
      <c r="BH112" s="209"/>
      <c r="BI112" s="209"/>
      <c r="BJ112" s="209"/>
      <c r="BK112" s="209"/>
      <c r="BL112" s="209"/>
      <c r="BM112" s="209"/>
      <c r="BN112" s="209"/>
      <c r="BO112" s="209"/>
      <c r="BP112" s="209"/>
      <c r="BQ112" s="209"/>
      <c r="BR112" s="209"/>
      <c r="BS112" s="209"/>
      <c r="BT112" s="209"/>
      <c r="BU112" s="209"/>
      <c r="BV112" s="209"/>
      <c r="BW112" s="209"/>
      <c r="BX112" s="209"/>
      <c r="BY112" s="209"/>
      <c r="BZ112" s="209"/>
      <c r="CA112" s="209"/>
      <c r="CB112" s="209"/>
      <c r="CC112" s="209"/>
      <c r="CD112" s="209"/>
      <c r="CE112" s="209"/>
      <c r="CF112" s="209"/>
      <c r="CG112" s="209"/>
      <c r="CH112" s="209"/>
      <c r="CI112" s="209"/>
      <c r="CJ112" s="209"/>
      <c r="CK112" s="209"/>
      <c r="CL112" s="209"/>
      <c r="CM112" s="209"/>
      <c r="CN112" s="209"/>
      <c r="CO112" s="209"/>
      <c r="CP112" s="209"/>
      <c r="CQ112" s="209"/>
      <c r="CR112" s="209"/>
      <c r="CS112" s="209"/>
      <c r="CU112" s="209"/>
      <c r="CV112" s="209"/>
      <c r="CW112" s="209"/>
      <c r="CX112" s="209"/>
      <c r="CY112" s="209"/>
      <c r="CZ112" s="209"/>
      <c r="DA112" s="209"/>
      <c r="DB112" s="209"/>
      <c r="DC112" s="209"/>
      <c r="DD112" s="209"/>
      <c r="DE112" s="209"/>
      <c r="DF112" s="209"/>
    </row>
    <row r="113" spans="1:110" s="2" customFormat="1">
      <c r="A113" s="82"/>
      <c r="B113" s="14"/>
      <c r="C113" s="3"/>
      <c r="D113" s="345"/>
      <c r="E113" s="209"/>
      <c r="F113" s="300"/>
      <c r="G113" s="209"/>
      <c r="H113" s="209"/>
      <c r="I113" s="209"/>
      <c r="J113" s="300"/>
      <c r="K113" s="300"/>
      <c r="L113" s="209"/>
      <c r="M113" s="209"/>
      <c r="N113" s="209"/>
      <c r="O113" s="209"/>
      <c r="P113" s="209"/>
      <c r="Q113" s="209"/>
      <c r="R113" s="209"/>
      <c r="S113" s="209"/>
      <c r="T113" s="209"/>
      <c r="U113" s="209"/>
      <c r="V113" s="209"/>
      <c r="W113" s="209"/>
      <c r="X113" s="209"/>
      <c r="Y113" s="300"/>
      <c r="Z113" s="209"/>
      <c r="AA113" s="300"/>
      <c r="AB113" s="209"/>
      <c r="AC113" s="209"/>
      <c r="AD113" s="209"/>
      <c r="AE113" s="209"/>
      <c r="AF113" s="209"/>
      <c r="AG113" s="209"/>
      <c r="AH113" s="209"/>
      <c r="AI113" s="209"/>
      <c r="AJ113" s="209"/>
      <c r="AK113" s="209"/>
      <c r="AL113" s="209"/>
      <c r="AM113" s="300"/>
      <c r="AN113" s="209"/>
      <c r="AO113" s="300"/>
      <c r="AP113" s="209"/>
      <c r="AQ113" s="209"/>
      <c r="AR113" s="209"/>
      <c r="AS113" s="209"/>
      <c r="AT113" s="209"/>
      <c r="AU113" s="209"/>
      <c r="AV113" s="209"/>
      <c r="AW113" s="209"/>
      <c r="AX113" s="209"/>
      <c r="AY113" s="209"/>
      <c r="AZ113" s="209"/>
      <c r="BA113" s="300"/>
      <c r="BB113" s="209"/>
      <c r="BC113" s="209"/>
      <c r="BD113" s="209"/>
      <c r="BE113" s="209"/>
      <c r="BF113" s="209"/>
      <c r="BG113" s="209"/>
      <c r="BH113" s="209"/>
      <c r="BI113" s="209"/>
      <c r="BJ113" s="209"/>
      <c r="BK113" s="209"/>
      <c r="BL113" s="209"/>
      <c r="BM113" s="209"/>
      <c r="BN113" s="209"/>
      <c r="BO113" s="209"/>
      <c r="BP113" s="209"/>
      <c r="BQ113" s="209"/>
      <c r="BR113" s="209"/>
      <c r="BS113" s="209"/>
      <c r="BT113" s="209"/>
      <c r="BU113" s="209"/>
      <c r="BV113" s="209"/>
      <c r="BW113" s="209"/>
      <c r="BX113" s="209"/>
      <c r="BY113" s="209"/>
      <c r="BZ113" s="209"/>
      <c r="CA113" s="209"/>
      <c r="CB113" s="209"/>
      <c r="CC113" s="209"/>
      <c r="CD113" s="209"/>
      <c r="CE113" s="209"/>
      <c r="CF113" s="209"/>
      <c r="CG113" s="209"/>
      <c r="CH113" s="209"/>
      <c r="CI113" s="209"/>
      <c r="CJ113" s="209"/>
      <c r="CK113" s="209"/>
      <c r="CL113" s="209"/>
      <c r="CM113" s="209"/>
      <c r="CN113" s="209"/>
      <c r="CO113" s="209"/>
      <c r="CP113" s="209"/>
      <c r="CQ113" s="209"/>
      <c r="CR113" s="209"/>
      <c r="CS113" s="209"/>
      <c r="CU113" s="209"/>
      <c r="CV113" s="209"/>
      <c r="CW113" s="209"/>
      <c r="CX113" s="209"/>
      <c r="CY113" s="209"/>
      <c r="CZ113" s="209"/>
      <c r="DA113" s="209"/>
      <c r="DB113" s="209"/>
      <c r="DC113" s="209"/>
      <c r="DD113" s="209"/>
      <c r="DE113" s="209"/>
      <c r="DF113" s="209"/>
    </row>
    <row r="114" spans="1:110" s="2" customFormat="1">
      <c r="A114" s="82"/>
      <c r="B114" s="14"/>
      <c r="C114" s="3"/>
      <c r="D114" s="345"/>
      <c r="E114" s="209"/>
      <c r="F114" s="300"/>
      <c r="G114" s="209"/>
      <c r="H114" s="209"/>
      <c r="I114" s="209"/>
      <c r="J114" s="300"/>
      <c r="K114" s="300"/>
      <c r="L114" s="209"/>
      <c r="M114" s="209"/>
      <c r="N114" s="209"/>
      <c r="O114" s="209"/>
      <c r="P114" s="209"/>
      <c r="Q114" s="209"/>
      <c r="R114" s="209"/>
      <c r="S114" s="209"/>
      <c r="T114" s="209"/>
      <c r="U114" s="209"/>
      <c r="V114" s="209"/>
      <c r="W114" s="209"/>
      <c r="X114" s="209"/>
      <c r="Y114" s="300"/>
      <c r="Z114" s="209"/>
      <c r="AA114" s="300"/>
      <c r="AB114" s="209"/>
      <c r="AC114" s="209"/>
      <c r="AD114" s="209"/>
      <c r="AE114" s="209"/>
      <c r="AF114" s="209"/>
      <c r="AG114" s="209"/>
      <c r="AH114" s="209"/>
      <c r="AI114" s="209"/>
      <c r="AJ114" s="209"/>
      <c r="AK114" s="209"/>
      <c r="AL114" s="209"/>
      <c r="AM114" s="300"/>
      <c r="AN114" s="209"/>
      <c r="AO114" s="300"/>
      <c r="AP114" s="209"/>
      <c r="AQ114" s="209"/>
      <c r="AR114" s="209"/>
      <c r="AS114" s="209"/>
      <c r="AT114" s="209"/>
      <c r="AU114" s="209"/>
      <c r="AV114" s="209"/>
      <c r="AW114" s="209"/>
      <c r="AX114" s="209"/>
      <c r="AY114" s="209"/>
      <c r="AZ114" s="209"/>
      <c r="BA114" s="300"/>
      <c r="BB114" s="209"/>
      <c r="BC114" s="209"/>
      <c r="BD114" s="209"/>
      <c r="BE114" s="209"/>
      <c r="BF114" s="209"/>
      <c r="BG114" s="209"/>
      <c r="BH114" s="209"/>
      <c r="BI114" s="209"/>
      <c r="BJ114" s="209"/>
      <c r="BK114" s="209"/>
      <c r="BL114" s="209"/>
      <c r="BM114" s="209"/>
      <c r="BN114" s="209"/>
      <c r="BO114" s="209"/>
      <c r="BP114" s="209"/>
      <c r="BQ114" s="209"/>
      <c r="BR114" s="209"/>
      <c r="BS114" s="209"/>
      <c r="BT114" s="209"/>
      <c r="BU114" s="209"/>
      <c r="BV114" s="209"/>
      <c r="BW114" s="209"/>
      <c r="BX114" s="209"/>
      <c r="BY114" s="209"/>
      <c r="BZ114" s="209"/>
      <c r="CA114" s="209"/>
      <c r="CB114" s="209"/>
      <c r="CC114" s="209"/>
      <c r="CD114" s="209"/>
      <c r="CE114" s="209"/>
      <c r="CF114" s="209"/>
      <c r="CG114" s="209"/>
      <c r="CH114" s="209"/>
      <c r="CI114" s="209"/>
      <c r="CJ114" s="209"/>
      <c r="CK114" s="209"/>
      <c r="CL114" s="209"/>
      <c r="CM114" s="209"/>
      <c r="CN114" s="209"/>
      <c r="CO114" s="209"/>
      <c r="CP114" s="209"/>
      <c r="CQ114" s="209"/>
      <c r="CR114" s="209"/>
      <c r="CS114" s="209"/>
      <c r="CU114" s="209"/>
      <c r="CV114" s="209"/>
      <c r="CW114" s="209"/>
      <c r="CX114" s="209"/>
      <c r="CY114" s="209"/>
      <c r="CZ114" s="209"/>
      <c r="DA114" s="209"/>
      <c r="DB114" s="209"/>
      <c r="DC114" s="209"/>
      <c r="DD114" s="209"/>
      <c r="DE114" s="209"/>
      <c r="DF114" s="209"/>
    </row>
    <row r="115" spans="1:110" s="2" customFormat="1">
      <c r="A115" s="82"/>
      <c r="B115" s="14"/>
      <c r="C115" s="3"/>
      <c r="D115" s="345"/>
      <c r="E115" s="209"/>
      <c r="F115" s="300"/>
      <c r="G115" s="209"/>
      <c r="H115" s="209"/>
      <c r="I115" s="209"/>
      <c r="J115" s="300"/>
      <c r="K115" s="300"/>
      <c r="L115" s="209"/>
      <c r="M115" s="209"/>
      <c r="N115" s="209"/>
      <c r="O115" s="209"/>
      <c r="P115" s="209"/>
      <c r="Q115" s="209"/>
      <c r="R115" s="209"/>
      <c r="S115" s="209"/>
      <c r="T115" s="209"/>
      <c r="U115" s="209"/>
      <c r="V115" s="209"/>
      <c r="W115" s="209"/>
      <c r="X115" s="209"/>
      <c r="Y115" s="300"/>
      <c r="Z115" s="209"/>
      <c r="AA115" s="300"/>
      <c r="AB115" s="209"/>
      <c r="AC115" s="209"/>
      <c r="AD115" s="209"/>
      <c r="AE115" s="209"/>
      <c r="AF115" s="209"/>
      <c r="AG115" s="209"/>
      <c r="AH115" s="209"/>
      <c r="AI115" s="209"/>
      <c r="AJ115" s="209"/>
      <c r="AK115" s="209"/>
      <c r="AL115" s="209"/>
      <c r="AM115" s="300"/>
      <c r="AN115" s="209"/>
      <c r="AO115" s="342"/>
      <c r="AP115" s="209"/>
      <c r="AQ115" s="209"/>
      <c r="AR115" s="209"/>
      <c r="AS115" s="209"/>
      <c r="AT115" s="209"/>
      <c r="AU115" s="209"/>
      <c r="AV115" s="209"/>
      <c r="AW115" s="209"/>
      <c r="AX115" s="209"/>
      <c r="AY115" s="209"/>
      <c r="AZ115" s="209"/>
      <c r="BA115" s="342"/>
      <c r="BB115" s="209"/>
      <c r="BC115" s="209"/>
      <c r="BD115" s="209"/>
      <c r="BE115" s="209"/>
      <c r="BF115" s="209"/>
      <c r="BG115" s="209"/>
      <c r="BH115" s="209"/>
      <c r="BI115" s="209"/>
      <c r="BJ115" s="209"/>
      <c r="BK115" s="209"/>
      <c r="BL115" s="209"/>
      <c r="BM115" s="209"/>
      <c r="BN115" s="209"/>
      <c r="BO115" s="209"/>
      <c r="BP115" s="209"/>
      <c r="BQ115" s="209"/>
      <c r="BR115" s="209"/>
      <c r="BS115" s="209"/>
      <c r="BT115" s="209"/>
      <c r="BU115" s="209"/>
      <c r="BV115" s="209"/>
      <c r="BW115" s="209"/>
      <c r="BX115" s="209"/>
      <c r="BY115" s="209"/>
      <c r="BZ115" s="209"/>
      <c r="CA115" s="209"/>
      <c r="CB115" s="209"/>
      <c r="CC115" s="209"/>
      <c r="CD115" s="209"/>
      <c r="CE115" s="209"/>
      <c r="CF115" s="209"/>
      <c r="CG115" s="209"/>
      <c r="CH115" s="209"/>
      <c r="CI115" s="209"/>
      <c r="CJ115" s="209"/>
      <c r="CK115" s="209"/>
      <c r="CL115" s="209"/>
      <c r="CM115" s="209"/>
      <c r="CN115" s="209"/>
      <c r="CO115" s="209"/>
      <c r="CP115" s="209"/>
      <c r="CQ115" s="209"/>
      <c r="CR115" s="209"/>
      <c r="CS115" s="209"/>
      <c r="CU115" s="209"/>
      <c r="CV115" s="209"/>
      <c r="CW115" s="209"/>
      <c r="CX115" s="209"/>
      <c r="CY115" s="209"/>
      <c r="CZ115" s="209"/>
      <c r="DA115" s="209"/>
      <c r="DB115" s="209"/>
      <c r="DC115" s="209"/>
      <c r="DD115" s="209"/>
      <c r="DE115" s="209"/>
      <c r="DF115" s="209"/>
    </row>
    <row r="116" spans="1:110" s="2" customFormat="1">
      <c r="A116" s="82"/>
      <c r="B116" s="14"/>
      <c r="C116" s="3"/>
      <c r="D116" s="345"/>
      <c r="E116" s="209"/>
      <c r="F116" s="342"/>
      <c r="G116" s="209"/>
      <c r="H116" s="209"/>
      <c r="I116" s="209"/>
      <c r="J116" s="342"/>
      <c r="K116" s="342"/>
      <c r="L116" s="209"/>
      <c r="M116" s="209"/>
      <c r="N116" s="209"/>
      <c r="O116" s="209"/>
      <c r="P116" s="209"/>
      <c r="Q116" s="209"/>
      <c r="R116" s="209"/>
      <c r="S116" s="209"/>
      <c r="T116" s="209"/>
      <c r="U116" s="209"/>
      <c r="V116" s="209"/>
      <c r="W116" s="209"/>
      <c r="X116" s="209"/>
      <c r="Y116" s="300"/>
      <c r="Z116" s="209"/>
      <c r="AA116" s="342"/>
      <c r="AB116" s="209"/>
      <c r="AC116" s="209"/>
      <c r="AD116" s="209"/>
      <c r="AE116" s="209"/>
      <c r="AF116" s="209"/>
      <c r="AG116" s="209"/>
      <c r="AH116" s="209"/>
      <c r="AI116" s="209"/>
      <c r="AJ116" s="209"/>
      <c r="AK116" s="209"/>
      <c r="AL116" s="209"/>
      <c r="AM116" s="342"/>
      <c r="AN116" s="209"/>
      <c r="AO116" s="342"/>
      <c r="AP116" s="209"/>
      <c r="AQ116" s="209"/>
      <c r="AR116" s="209"/>
      <c r="AS116" s="209"/>
      <c r="AT116" s="209"/>
      <c r="AU116" s="209"/>
      <c r="AV116" s="209"/>
      <c r="AW116" s="209"/>
      <c r="AX116" s="209"/>
      <c r="AY116" s="209"/>
      <c r="AZ116" s="209"/>
      <c r="BA116" s="342"/>
      <c r="BB116" s="209"/>
      <c r="BC116" s="209"/>
      <c r="BD116" s="209"/>
      <c r="BE116" s="209"/>
      <c r="BF116" s="209"/>
      <c r="BG116" s="209"/>
      <c r="BH116" s="209"/>
      <c r="BI116" s="209"/>
      <c r="BJ116" s="209"/>
      <c r="BK116" s="209"/>
      <c r="BL116" s="209"/>
      <c r="BM116" s="209"/>
      <c r="BN116" s="209"/>
      <c r="BO116" s="209"/>
      <c r="BP116" s="209"/>
      <c r="BQ116" s="209"/>
      <c r="BR116" s="209"/>
      <c r="BS116" s="209"/>
      <c r="BT116" s="209"/>
      <c r="BU116" s="209"/>
      <c r="BV116" s="209"/>
      <c r="BW116" s="209"/>
      <c r="BX116" s="209"/>
      <c r="BY116" s="209"/>
      <c r="BZ116" s="209"/>
      <c r="CA116" s="209"/>
      <c r="CB116" s="209"/>
      <c r="CC116" s="209"/>
      <c r="CD116" s="209"/>
      <c r="CE116" s="209"/>
      <c r="CF116" s="209"/>
      <c r="CG116" s="209"/>
      <c r="CH116" s="209"/>
      <c r="CI116" s="209"/>
      <c r="CJ116" s="209"/>
      <c r="CK116" s="209"/>
      <c r="CL116" s="209"/>
      <c r="CM116" s="209"/>
      <c r="CN116" s="209"/>
      <c r="CO116" s="209"/>
      <c r="CP116" s="209"/>
      <c r="CQ116" s="209"/>
      <c r="CR116" s="209"/>
      <c r="CS116" s="209"/>
      <c r="CU116" s="209"/>
      <c r="CV116" s="209"/>
      <c r="CW116" s="209"/>
      <c r="CX116" s="209"/>
      <c r="CY116" s="209"/>
      <c r="CZ116" s="209"/>
      <c r="DA116" s="209"/>
      <c r="DB116" s="209"/>
      <c r="DC116" s="209"/>
      <c r="DD116" s="209"/>
      <c r="DE116" s="209"/>
      <c r="DF116" s="209"/>
    </row>
    <row r="117" spans="1:110" s="2" customFormat="1">
      <c r="A117" s="82"/>
      <c r="B117" s="14"/>
      <c r="C117" s="3"/>
      <c r="D117" s="345"/>
      <c r="E117" s="209"/>
      <c r="F117" s="342"/>
      <c r="G117" s="209"/>
      <c r="H117" s="209"/>
      <c r="I117" s="209"/>
      <c r="J117" s="342"/>
      <c r="K117" s="342"/>
      <c r="L117" s="209"/>
      <c r="M117" s="209"/>
      <c r="N117" s="209"/>
      <c r="O117" s="209"/>
      <c r="P117" s="209"/>
      <c r="Q117" s="209"/>
      <c r="R117" s="209"/>
      <c r="S117" s="209"/>
      <c r="T117" s="209"/>
      <c r="U117" s="209"/>
      <c r="V117" s="209"/>
      <c r="W117" s="209"/>
      <c r="X117" s="209"/>
      <c r="Y117" s="300"/>
      <c r="Z117" s="209"/>
      <c r="AA117" s="342"/>
      <c r="AB117" s="209"/>
      <c r="AC117" s="209"/>
      <c r="AD117" s="209"/>
      <c r="AE117" s="209"/>
      <c r="AF117" s="209"/>
      <c r="AG117" s="209"/>
      <c r="AH117" s="209"/>
      <c r="AI117" s="209"/>
      <c r="AJ117" s="209"/>
      <c r="AK117" s="209"/>
      <c r="AL117" s="209"/>
      <c r="AM117" s="342"/>
      <c r="AN117" s="209"/>
      <c r="AO117" s="342"/>
      <c r="AP117" s="209"/>
      <c r="AQ117" s="209"/>
      <c r="AR117" s="209"/>
      <c r="AS117" s="209"/>
      <c r="AT117" s="209"/>
      <c r="AU117" s="209"/>
      <c r="AV117" s="209"/>
      <c r="AW117" s="209"/>
      <c r="AX117" s="209"/>
      <c r="AY117" s="209"/>
      <c r="AZ117" s="209"/>
      <c r="BA117" s="342"/>
      <c r="BB117" s="209"/>
      <c r="BC117" s="209"/>
      <c r="BD117" s="209"/>
      <c r="BE117" s="209"/>
      <c r="BF117" s="209"/>
      <c r="BG117" s="209"/>
      <c r="BH117" s="209"/>
      <c r="BI117" s="209"/>
      <c r="BJ117" s="209"/>
      <c r="BK117" s="209"/>
      <c r="BL117" s="209"/>
      <c r="BM117" s="209"/>
      <c r="BN117" s="209"/>
      <c r="BO117" s="209"/>
      <c r="BP117" s="209"/>
      <c r="BQ117" s="209"/>
      <c r="BR117" s="209"/>
      <c r="BS117" s="209"/>
      <c r="BT117" s="209"/>
      <c r="BU117" s="209"/>
      <c r="BV117" s="209"/>
      <c r="BW117" s="209"/>
      <c r="BX117" s="209"/>
      <c r="BY117" s="209"/>
      <c r="BZ117" s="209"/>
      <c r="CA117" s="209"/>
      <c r="CB117" s="209"/>
      <c r="CC117" s="209"/>
      <c r="CD117" s="209"/>
      <c r="CE117" s="209"/>
      <c r="CF117" s="209"/>
      <c r="CG117" s="209"/>
      <c r="CH117" s="209"/>
      <c r="CI117" s="209"/>
      <c r="CJ117" s="209"/>
      <c r="CK117" s="209"/>
      <c r="CL117" s="209"/>
      <c r="CM117" s="209"/>
      <c r="CN117" s="209"/>
      <c r="CO117" s="209"/>
      <c r="CP117" s="209"/>
      <c r="CQ117" s="209"/>
      <c r="CR117" s="209"/>
      <c r="CS117" s="209"/>
      <c r="CU117" s="209"/>
      <c r="CV117" s="209"/>
      <c r="CW117" s="209"/>
      <c r="CX117" s="209"/>
      <c r="CY117" s="209"/>
      <c r="CZ117" s="209"/>
      <c r="DA117" s="209"/>
      <c r="DB117" s="209"/>
      <c r="DC117" s="209"/>
      <c r="DD117" s="209"/>
      <c r="DE117" s="209"/>
      <c r="DF117" s="209"/>
    </row>
    <row r="118" spans="1:110" s="2" customFormat="1">
      <c r="A118" s="82"/>
      <c r="B118" s="14"/>
      <c r="C118" s="3"/>
      <c r="D118" s="345"/>
      <c r="E118" s="209"/>
      <c r="F118" s="342"/>
      <c r="G118" s="209"/>
      <c r="H118" s="209"/>
      <c r="I118" s="209"/>
      <c r="J118" s="342"/>
      <c r="K118" s="342"/>
      <c r="L118" s="209"/>
      <c r="M118" s="209"/>
      <c r="N118" s="209"/>
      <c r="O118" s="209"/>
      <c r="P118" s="209"/>
      <c r="Q118" s="209"/>
      <c r="R118" s="209"/>
      <c r="S118" s="209"/>
      <c r="T118" s="209"/>
      <c r="U118" s="209"/>
      <c r="V118" s="209"/>
      <c r="W118" s="209"/>
      <c r="X118" s="209"/>
      <c r="Y118" s="300"/>
      <c r="Z118" s="209"/>
      <c r="AA118" s="342"/>
      <c r="AB118" s="209"/>
      <c r="AC118" s="209"/>
      <c r="AD118" s="209"/>
      <c r="AE118" s="209"/>
      <c r="AF118" s="209"/>
      <c r="AG118" s="209"/>
      <c r="AH118" s="209"/>
      <c r="AI118" s="209"/>
      <c r="AJ118" s="209"/>
      <c r="AK118" s="209"/>
      <c r="AL118" s="209"/>
      <c r="AM118" s="342"/>
      <c r="AN118" s="209"/>
      <c r="AO118" s="300"/>
      <c r="AP118" s="209"/>
      <c r="AQ118" s="209"/>
      <c r="AR118" s="209"/>
      <c r="AS118" s="209"/>
      <c r="AT118" s="209"/>
      <c r="AU118" s="209"/>
      <c r="AV118" s="209"/>
      <c r="AW118" s="209"/>
      <c r="AX118" s="209"/>
      <c r="AY118" s="209"/>
      <c r="AZ118" s="209"/>
      <c r="BA118" s="300"/>
      <c r="BB118" s="209"/>
      <c r="BC118" s="209"/>
      <c r="BD118" s="209"/>
      <c r="BE118" s="209"/>
      <c r="BF118" s="209"/>
      <c r="BG118" s="209"/>
      <c r="BH118" s="209"/>
      <c r="BI118" s="209"/>
      <c r="BJ118" s="209"/>
      <c r="BK118" s="209"/>
      <c r="BL118" s="209"/>
      <c r="BM118" s="209"/>
      <c r="BN118" s="209"/>
      <c r="BO118" s="209"/>
      <c r="BP118" s="209"/>
      <c r="BQ118" s="209"/>
      <c r="BR118" s="209"/>
      <c r="BS118" s="209"/>
      <c r="BT118" s="209"/>
      <c r="BU118" s="209"/>
      <c r="BV118" s="209"/>
      <c r="BW118" s="209"/>
      <c r="BX118" s="209"/>
      <c r="BY118" s="209"/>
      <c r="BZ118" s="209"/>
      <c r="CA118" s="209"/>
      <c r="CB118" s="209"/>
      <c r="CC118" s="209"/>
      <c r="CD118" s="209"/>
      <c r="CE118" s="209"/>
      <c r="CF118" s="209"/>
      <c r="CG118" s="209"/>
      <c r="CH118" s="209"/>
      <c r="CI118" s="209"/>
      <c r="CJ118" s="209"/>
      <c r="CK118" s="209"/>
      <c r="CL118" s="209"/>
      <c r="CM118" s="209"/>
      <c r="CN118" s="209"/>
      <c r="CO118" s="209"/>
      <c r="CP118" s="209"/>
      <c r="CQ118" s="209"/>
      <c r="CR118" s="209"/>
      <c r="CS118" s="209"/>
      <c r="CU118" s="209"/>
      <c r="CV118" s="209"/>
      <c r="CW118" s="209"/>
      <c r="CX118" s="209"/>
      <c r="CY118" s="209"/>
      <c r="CZ118" s="209"/>
      <c r="DA118" s="209"/>
      <c r="DB118" s="209"/>
      <c r="DC118" s="209"/>
      <c r="DD118" s="209"/>
      <c r="DE118" s="209"/>
      <c r="DF118" s="209"/>
    </row>
    <row r="119" spans="1:110" s="2" customFormat="1">
      <c r="A119" s="82"/>
      <c r="B119" s="14"/>
      <c r="C119" s="3"/>
      <c r="D119" s="345"/>
      <c r="E119" s="209"/>
      <c r="F119" s="352"/>
      <c r="G119" s="303"/>
      <c r="H119" s="209"/>
      <c r="I119" s="209"/>
      <c r="J119" s="300"/>
      <c r="K119" s="300"/>
      <c r="L119" s="209"/>
      <c r="M119" s="209"/>
      <c r="N119" s="209"/>
      <c r="O119" s="209"/>
      <c r="P119" s="209"/>
      <c r="Q119" s="209"/>
      <c r="R119" s="209"/>
      <c r="S119" s="209"/>
      <c r="T119" s="209"/>
      <c r="U119" s="209"/>
      <c r="V119" s="209"/>
      <c r="W119" s="209"/>
      <c r="X119" s="209"/>
      <c r="Y119" s="300"/>
      <c r="Z119" s="209"/>
      <c r="AA119" s="300"/>
      <c r="AB119" s="209"/>
      <c r="AC119" s="209"/>
      <c r="AD119" s="209"/>
      <c r="AE119" s="209"/>
      <c r="AF119" s="209"/>
      <c r="AG119" s="303"/>
      <c r="AH119" s="303"/>
      <c r="AI119" s="303"/>
      <c r="AJ119" s="303"/>
      <c r="AK119" s="303"/>
      <c r="AL119" s="209"/>
      <c r="AM119" s="300"/>
      <c r="AN119" s="209"/>
      <c r="AO119" s="300"/>
      <c r="AP119" s="209"/>
      <c r="AQ119" s="209"/>
      <c r="AR119" s="209"/>
      <c r="AS119" s="209"/>
      <c r="AT119" s="209"/>
      <c r="AU119" s="209"/>
      <c r="AV119" s="209"/>
      <c r="AW119" s="209"/>
      <c r="AX119" s="209"/>
      <c r="AY119" s="209"/>
      <c r="AZ119" s="209"/>
      <c r="BA119" s="300"/>
      <c r="BB119" s="209"/>
      <c r="BC119" s="209"/>
      <c r="BD119" s="209"/>
      <c r="BE119" s="209"/>
      <c r="BF119" s="209"/>
      <c r="BG119" s="209"/>
      <c r="BH119" s="209"/>
      <c r="BI119" s="209"/>
      <c r="BJ119" s="209"/>
      <c r="BK119" s="209"/>
      <c r="BL119" s="209"/>
      <c r="BM119" s="209"/>
      <c r="BN119" s="209"/>
      <c r="BO119" s="209"/>
      <c r="BP119" s="209"/>
      <c r="BQ119" s="209"/>
      <c r="BR119" s="209"/>
      <c r="BS119" s="209"/>
      <c r="BT119" s="209"/>
      <c r="BU119" s="209"/>
      <c r="BV119" s="209"/>
      <c r="BW119" s="209"/>
      <c r="BX119" s="209"/>
      <c r="BY119" s="209"/>
      <c r="BZ119" s="209"/>
      <c r="CA119" s="209"/>
      <c r="CB119" s="209"/>
      <c r="CC119" s="209"/>
      <c r="CD119" s="209"/>
      <c r="CE119" s="209"/>
      <c r="CF119" s="209"/>
      <c r="CG119" s="209"/>
      <c r="CH119" s="209"/>
      <c r="CI119" s="209"/>
      <c r="CJ119" s="209"/>
      <c r="CK119" s="209"/>
      <c r="CL119" s="209"/>
      <c r="CM119" s="209"/>
      <c r="CN119" s="209"/>
      <c r="CO119" s="209"/>
      <c r="CP119" s="209"/>
      <c r="CQ119" s="209"/>
      <c r="CR119" s="209"/>
      <c r="CS119" s="209"/>
      <c r="CU119" s="209"/>
      <c r="CV119" s="209"/>
      <c r="CW119" s="209"/>
      <c r="CX119" s="209"/>
      <c r="CY119" s="209"/>
      <c r="CZ119" s="209"/>
      <c r="DA119" s="209"/>
      <c r="DB119" s="209"/>
      <c r="DC119" s="209"/>
      <c r="DD119" s="209"/>
      <c r="DE119" s="209"/>
      <c r="DF119" s="209"/>
    </row>
    <row r="120" spans="1:110" s="2" customFormat="1">
      <c r="A120" s="82"/>
      <c r="B120" s="14"/>
      <c r="C120" s="3"/>
      <c r="D120" s="345"/>
      <c r="E120" s="209"/>
      <c r="F120" s="352"/>
      <c r="G120" s="303"/>
      <c r="H120" s="209"/>
      <c r="I120" s="209"/>
      <c r="J120" s="300"/>
      <c r="K120" s="300"/>
      <c r="L120" s="209"/>
      <c r="M120" s="209"/>
      <c r="N120" s="209"/>
      <c r="O120" s="209"/>
      <c r="P120" s="209"/>
      <c r="Q120" s="209"/>
      <c r="R120" s="209"/>
      <c r="S120" s="209"/>
      <c r="T120" s="209"/>
      <c r="U120" s="209"/>
      <c r="V120" s="209"/>
      <c r="W120" s="209"/>
      <c r="X120" s="209"/>
      <c r="Y120" s="300"/>
      <c r="Z120" s="209"/>
      <c r="AA120" s="300"/>
      <c r="AB120" s="209"/>
      <c r="AC120" s="209"/>
      <c r="AD120" s="209"/>
      <c r="AE120" s="209"/>
      <c r="AF120" s="209"/>
      <c r="AG120" s="303"/>
      <c r="AH120" s="303"/>
      <c r="AI120" s="303"/>
      <c r="AJ120" s="303"/>
      <c r="AK120" s="303"/>
      <c r="AL120" s="209"/>
      <c r="AM120" s="300"/>
      <c r="AN120" s="209"/>
      <c r="AO120" s="300"/>
      <c r="AP120" s="209"/>
      <c r="AQ120" s="209"/>
      <c r="AR120" s="209"/>
      <c r="AS120" s="209"/>
      <c r="AT120" s="209"/>
      <c r="AU120" s="209"/>
      <c r="AV120" s="209"/>
      <c r="AW120" s="209"/>
      <c r="AX120" s="209"/>
      <c r="AY120" s="209"/>
      <c r="AZ120" s="209"/>
      <c r="BA120" s="300"/>
      <c r="BB120" s="209"/>
      <c r="BC120" s="209"/>
      <c r="BD120" s="209"/>
      <c r="BE120" s="209"/>
      <c r="BF120" s="209"/>
      <c r="BG120" s="209"/>
      <c r="BH120" s="209"/>
      <c r="BI120" s="209"/>
      <c r="BJ120" s="209"/>
      <c r="BK120" s="209"/>
      <c r="BL120" s="209"/>
      <c r="BM120" s="209"/>
      <c r="BN120" s="209"/>
      <c r="BO120" s="209"/>
      <c r="BP120" s="209"/>
      <c r="BQ120" s="209"/>
      <c r="BR120" s="209"/>
      <c r="BS120" s="209"/>
      <c r="BT120" s="209"/>
      <c r="BU120" s="209"/>
      <c r="BV120" s="209"/>
      <c r="BW120" s="209"/>
      <c r="BX120" s="209"/>
      <c r="BY120" s="209"/>
      <c r="BZ120" s="209"/>
      <c r="CA120" s="209"/>
      <c r="CB120" s="209"/>
      <c r="CC120" s="209"/>
      <c r="CD120" s="209"/>
      <c r="CE120" s="209"/>
      <c r="CF120" s="209"/>
      <c r="CG120" s="209"/>
      <c r="CH120" s="209"/>
      <c r="CI120" s="209"/>
      <c r="CJ120" s="209"/>
      <c r="CK120" s="209"/>
      <c r="CL120" s="209"/>
      <c r="CM120" s="209"/>
      <c r="CN120" s="209"/>
      <c r="CO120" s="209"/>
      <c r="CP120" s="209"/>
      <c r="CQ120" s="209"/>
      <c r="CR120" s="209"/>
      <c r="CS120" s="209"/>
      <c r="CU120" s="209"/>
      <c r="CV120" s="209"/>
      <c r="CW120" s="209"/>
      <c r="CX120" s="209"/>
      <c r="CY120" s="209"/>
      <c r="CZ120" s="209"/>
      <c r="DA120" s="209"/>
      <c r="DB120" s="209"/>
      <c r="DC120" s="209"/>
      <c r="DD120" s="209"/>
      <c r="DE120" s="209"/>
      <c r="DF120" s="209"/>
    </row>
    <row r="121" spans="1:110" s="2" customFormat="1">
      <c r="A121" s="82"/>
      <c r="B121" s="14"/>
      <c r="C121" s="3"/>
      <c r="D121" s="345"/>
      <c r="E121" s="209"/>
      <c r="F121" s="352"/>
      <c r="G121" s="303"/>
      <c r="H121" s="209"/>
      <c r="I121" s="209"/>
      <c r="J121" s="300"/>
      <c r="K121" s="300"/>
      <c r="L121" s="209"/>
      <c r="M121" s="209"/>
      <c r="N121" s="209"/>
      <c r="O121" s="209"/>
      <c r="P121" s="209"/>
      <c r="Q121" s="209"/>
      <c r="R121" s="209"/>
      <c r="S121" s="209"/>
      <c r="T121" s="209"/>
      <c r="U121" s="209"/>
      <c r="V121" s="209"/>
      <c r="W121" s="209"/>
      <c r="X121" s="209"/>
      <c r="Y121" s="300"/>
      <c r="Z121" s="209"/>
      <c r="AA121" s="300"/>
      <c r="AB121" s="209"/>
      <c r="AC121" s="209"/>
      <c r="AD121" s="209"/>
      <c r="AE121" s="209"/>
      <c r="AF121" s="209"/>
      <c r="AG121" s="303"/>
      <c r="AH121" s="303"/>
      <c r="AI121" s="303"/>
      <c r="AJ121" s="303"/>
      <c r="AK121" s="303"/>
      <c r="AL121" s="209"/>
      <c r="AM121" s="300"/>
      <c r="AN121" s="209"/>
      <c r="AO121" s="300"/>
      <c r="AP121" s="209"/>
      <c r="AQ121" s="209"/>
      <c r="AR121" s="209"/>
      <c r="AS121" s="209"/>
      <c r="AT121" s="209"/>
      <c r="AU121" s="209"/>
      <c r="AV121" s="209"/>
      <c r="AW121" s="209"/>
      <c r="AX121" s="209"/>
      <c r="AY121" s="209"/>
      <c r="AZ121" s="209"/>
      <c r="BA121" s="300"/>
      <c r="BB121" s="209"/>
      <c r="BC121" s="209"/>
      <c r="BD121" s="209"/>
      <c r="BE121" s="209"/>
      <c r="BF121" s="209"/>
      <c r="BG121" s="209"/>
      <c r="BH121" s="209"/>
      <c r="BI121" s="209"/>
      <c r="BJ121" s="209"/>
      <c r="BK121" s="209"/>
      <c r="BL121" s="209"/>
      <c r="BM121" s="209"/>
      <c r="BN121" s="209"/>
      <c r="BO121" s="209"/>
      <c r="BP121" s="209"/>
      <c r="BQ121" s="209"/>
      <c r="BR121" s="209"/>
      <c r="BS121" s="209"/>
      <c r="BT121" s="209"/>
      <c r="BU121" s="209"/>
      <c r="BV121" s="209"/>
      <c r="BW121" s="209"/>
      <c r="BX121" s="209"/>
      <c r="BY121" s="209"/>
      <c r="BZ121" s="209"/>
      <c r="CA121" s="209"/>
      <c r="CB121" s="209"/>
      <c r="CC121" s="209"/>
      <c r="CD121" s="209"/>
      <c r="CE121" s="209"/>
      <c r="CF121" s="209"/>
      <c r="CG121" s="209"/>
      <c r="CH121" s="209"/>
      <c r="CI121" s="209"/>
      <c r="CJ121" s="209"/>
      <c r="CK121" s="209"/>
      <c r="CL121" s="209"/>
      <c r="CM121" s="209"/>
      <c r="CN121" s="209"/>
      <c r="CO121" s="209"/>
      <c r="CP121" s="209"/>
      <c r="CQ121" s="209"/>
      <c r="CR121" s="209"/>
      <c r="CS121" s="209"/>
      <c r="CU121" s="209"/>
      <c r="CV121" s="209"/>
      <c r="CW121" s="209"/>
      <c r="CX121" s="209"/>
      <c r="CY121" s="209"/>
      <c r="CZ121" s="209"/>
      <c r="DA121" s="209"/>
      <c r="DB121" s="209"/>
      <c r="DC121" s="209"/>
      <c r="DD121" s="209"/>
      <c r="DE121" s="209"/>
      <c r="DF121" s="209"/>
    </row>
    <row r="122" spans="1:110" s="2" customFormat="1">
      <c r="A122" s="82"/>
      <c r="B122" s="14"/>
      <c r="C122" s="3"/>
      <c r="D122" s="345"/>
      <c r="E122" s="209"/>
      <c r="F122" s="352"/>
      <c r="G122" s="303"/>
      <c r="H122" s="209"/>
      <c r="I122" s="209"/>
      <c r="J122" s="300"/>
      <c r="K122" s="300"/>
      <c r="L122" s="209"/>
      <c r="M122" s="209"/>
      <c r="N122" s="209"/>
      <c r="O122" s="209"/>
      <c r="P122" s="209"/>
      <c r="Q122" s="209"/>
      <c r="R122" s="209"/>
      <c r="S122" s="209"/>
      <c r="T122" s="209"/>
      <c r="U122" s="209"/>
      <c r="V122" s="209"/>
      <c r="W122" s="209"/>
      <c r="X122" s="209"/>
      <c r="Y122" s="300"/>
      <c r="Z122" s="209"/>
      <c r="AA122" s="300"/>
      <c r="AB122" s="209"/>
      <c r="AC122" s="209"/>
      <c r="AD122" s="209"/>
      <c r="AE122" s="209"/>
      <c r="AF122" s="209"/>
      <c r="AG122" s="303"/>
      <c r="AH122" s="303"/>
      <c r="AI122" s="303"/>
      <c r="AJ122" s="303"/>
      <c r="AK122" s="303"/>
      <c r="AL122" s="209"/>
      <c r="AM122" s="300"/>
      <c r="AN122" s="209"/>
      <c r="AO122" s="300"/>
      <c r="AP122" s="209"/>
      <c r="AQ122" s="209"/>
      <c r="AR122" s="209"/>
      <c r="AS122" s="209"/>
      <c r="AT122" s="209"/>
      <c r="AU122" s="209"/>
      <c r="AV122" s="209"/>
      <c r="AW122" s="209"/>
      <c r="AX122" s="209"/>
      <c r="AY122" s="209"/>
      <c r="AZ122" s="209"/>
      <c r="BA122" s="300"/>
      <c r="BB122" s="209"/>
      <c r="BC122" s="209"/>
      <c r="BD122" s="209"/>
      <c r="BE122" s="209"/>
      <c r="BF122" s="209"/>
      <c r="BG122" s="209"/>
      <c r="BH122" s="209"/>
      <c r="BI122" s="209"/>
      <c r="BJ122" s="209"/>
      <c r="BK122" s="209"/>
      <c r="BL122" s="209"/>
      <c r="BM122" s="209"/>
      <c r="BN122" s="209"/>
      <c r="BO122" s="209"/>
      <c r="BP122" s="209"/>
      <c r="BQ122" s="209"/>
      <c r="BR122" s="209"/>
      <c r="BS122" s="209"/>
      <c r="BT122" s="209"/>
      <c r="BU122" s="209"/>
      <c r="BV122" s="209"/>
      <c r="BW122" s="209"/>
      <c r="BX122" s="209"/>
      <c r="BY122" s="209"/>
      <c r="BZ122" s="209"/>
      <c r="CA122" s="209"/>
      <c r="CB122" s="209"/>
      <c r="CC122" s="209"/>
      <c r="CD122" s="209"/>
      <c r="CE122" s="209"/>
      <c r="CF122" s="209"/>
      <c r="CG122" s="209"/>
      <c r="CH122" s="209"/>
      <c r="CI122" s="209"/>
      <c r="CJ122" s="209"/>
      <c r="CK122" s="209"/>
      <c r="CL122" s="209"/>
      <c r="CM122" s="209"/>
      <c r="CN122" s="209"/>
      <c r="CO122" s="209"/>
      <c r="CP122" s="209"/>
      <c r="CQ122" s="209"/>
      <c r="CR122" s="209"/>
      <c r="CS122" s="209"/>
      <c r="CU122" s="209"/>
      <c r="CV122" s="209"/>
      <c r="CW122" s="209"/>
      <c r="CX122" s="209"/>
      <c r="CY122" s="209"/>
      <c r="CZ122" s="209"/>
      <c r="DA122" s="209"/>
      <c r="DB122" s="209"/>
      <c r="DC122" s="209"/>
      <c r="DD122" s="209"/>
      <c r="DE122" s="209"/>
      <c r="DF122" s="209"/>
    </row>
    <row r="123" spans="1:110" s="2" customFormat="1">
      <c r="A123" s="82"/>
      <c r="B123" s="14"/>
      <c r="C123" s="3"/>
      <c r="D123" s="345"/>
      <c r="E123" s="209"/>
      <c r="F123" s="352"/>
      <c r="G123" s="303"/>
      <c r="H123" s="209"/>
      <c r="I123" s="209"/>
      <c r="J123" s="300"/>
      <c r="K123" s="300"/>
      <c r="L123" s="209"/>
      <c r="M123" s="209"/>
      <c r="N123" s="209"/>
      <c r="O123" s="209"/>
      <c r="P123" s="209"/>
      <c r="Q123" s="209"/>
      <c r="R123" s="209"/>
      <c r="S123" s="209"/>
      <c r="T123" s="209"/>
      <c r="U123" s="209"/>
      <c r="V123" s="209"/>
      <c r="W123" s="209"/>
      <c r="X123" s="209"/>
      <c r="Y123" s="300"/>
      <c r="Z123" s="209"/>
      <c r="AA123" s="300"/>
      <c r="AB123" s="209"/>
      <c r="AC123" s="209"/>
      <c r="AD123" s="209"/>
      <c r="AE123" s="209"/>
      <c r="AF123" s="209"/>
      <c r="AG123" s="303"/>
      <c r="AH123" s="303"/>
      <c r="AI123" s="303"/>
      <c r="AJ123" s="303"/>
      <c r="AK123" s="303"/>
      <c r="AL123" s="209"/>
      <c r="AM123" s="300"/>
      <c r="AN123" s="209"/>
      <c r="AO123" s="300"/>
      <c r="AP123" s="209"/>
      <c r="AQ123" s="209"/>
      <c r="AR123" s="209"/>
      <c r="AS123" s="209"/>
      <c r="AT123" s="209"/>
      <c r="AU123" s="209"/>
      <c r="AV123" s="209"/>
      <c r="AW123" s="209"/>
      <c r="AX123" s="209"/>
      <c r="AY123" s="209"/>
      <c r="AZ123" s="209"/>
      <c r="BA123" s="300"/>
      <c r="BB123" s="209"/>
      <c r="BC123" s="209"/>
      <c r="BD123" s="209"/>
      <c r="BE123" s="209"/>
      <c r="BF123" s="209"/>
      <c r="BG123" s="209"/>
      <c r="BH123" s="209"/>
      <c r="BI123" s="209"/>
      <c r="BJ123" s="209"/>
      <c r="BK123" s="209"/>
      <c r="BL123" s="209"/>
      <c r="BM123" s="209"/>
      <c r="BN123" s="209"/>
      <c r="BO123" s="209"/>
      <c r="BP123" s="209"/>
      <c r="BQ123" s="209"/>
      <c r="BR123" s="209"/>
      <c r="BS123" s="209"/>
      <c r="BT123" s="209"/>
      <c r="BU123" s="209"/>
      <c r="BV123" s="209"/>
      <c r="BW123" s="209"/>
      <c r="BX123" s="209"/>
      <c r="BY123" s="209"/>
      <c r="BZ123" s="209"/>
      <c r="CA123" s="209"/>
      <c r="CB123" s="209"/>
      <c r="CC123" s="209"/>
      <c r="CD123" s="209"/>
      <c r="CE123" s="209"/>
      <c r="CF123" s="209"/>
      <c r="CG123" s="209"/>
      <c r="CH123" s="209"/>
      <c r="CI123" s="209"/>
      <c r="CJ123" s="209"/>
      <c r="CK123" s="209"/>
      <c r="CL123" s="209"/>
      <c r="CM123" s="209"/>
      <c r="CN123" s="209"/>
      <c r="CO123" s="209"/>
      <c r="CP123" s="209"/>
      <c r="CQ123" s="209"/>
      <c r="CR123" s="209"/>
      <c r="CS123" s="209"/>
      <c r="CU123" s="209"/>
      <c r="CV123" s="209"/>
      <c r="CW123" s="209"/>
      <c r="CX123" s="209"/>
      <c r="CY123" s="209"/>
      <c r="CZ123" s="209"/>
      <c r="DA123" s="209"/>
      <c r="DB123" s="209"/>
      <c r="DC123" s="209"/>
      <c r="DD123" s="209"/>
      <c r="DE123" s="209"/>
      <c r="DF123" s="209"/>
    </row>
    <row r="124" spans="1:110" s="2" customFormat="1">
      <c r="A124" s="82"/>
      <c r="B124" s="14"/>
      <c r="C124" s="3"/>
      <c r="D124" s="345"/>
      <c r="E124" s="209"/>
      <c r="F124" s="352"/>
      <c r="G124" s="303"/>
      <c r="H124" s="209"/>
      <c r="I124" s="209"/>
      <c r="J124" s="300"/>
      <c r="K124" s="300"/>
      <c r="L124" s="209"/>
      <c r="M124" s="209"/>
      <c r="N124" s="209"/>
      <c r="O124" s="209"/>
      <c r="P124" s="209"/>
      <c r="Q124" s="209"/>
      <c r="R124" s="209"/>
      <c r="S124" s="209"/>
      <c r="T124" s="209"/>
      <c r="U124" s="209"/>
      <c r="V124" s="209"/>
      <c r="W124" s="209"/>
      <c r="X124" s="209"/>
      <c r="Y124" s="300"/>
      <c r="Z124" s="209"/>
      <c r="AA124" s="300"/>
      <c r="AB124" s="209"/>
      <c r="AC124" s="209"/>
      <c r="AD124" s="209"/>
      <c r="AE124" s="209"/>
      <c r="AF124" s="209"/>
      <c r="AG124" s="303"/>
      <c r="AH124" s="303"/>
      <c r="AI124" s="303"/>
      <c r="AJ124" s="303"/>
      <c r="AK124" s="303"/>
      <c r="AL124" s="209"/>
      <c r="AM124" s="300"/>
      <c r="AN124" s="209"/>
      <c r="AO124" s="300"/>
      <c r="AP124" s="209"/>
      <c r="AQ124" s="209"/>
      <c r="AR124" s="209"/>
      <c r="AS124" s="209"/>
      <c r="AT124" s="209"/>
      <c r="AU124" s="209"/>
      <c r="AV124" s="209"/>
      <c r="AW124" s="209"/>
      <c r="AX124" s="209"/>
      <c r="AY124" s="209"/>
      <c r="AZ124" s="209"/>
      <c r="BA124" s="300"/>
      <c r="BB124" s="209"/>
      <c r="BC124" s="209"/>
      <c r="BD124" s="209"/>
      <c r="BE124" s="209"/>
      <c r="BF124" s="209"/>
      <c r="BG124" s="209"/>
      <c r="BH124" s="209"/>
      <c r="BI124" s="209"/>
      <c r="BJ124" s="209"/>
      <c r="BK124" s="209"/>
      <c r="BL124" s="209"/>
      <c r="BM124" s="209"/>
      <c r="BN124" s="209"/>
      <c r="BO124" s="209"/>
      <c r="BP124" s="209"/>
      <c r="BQ124" s="209"/>
      <c r="BR124" s="209"/>
      <c r="BS124" s="209"/>
      <c r="BT124" s="209"/>
      <c r="BU124" s="209"/>
      <c r="BV124" s="209"/>
      <c r="BW124" s="209"/>
      <c r="BX124" s="209"/>
      <c r="BY124" s="209"/>
      <c r="BZ124" s="209"/>
      <c r="CA124" s="209"/>
      <c r="CB124" s="209"/>
      <c r="CC124" s="209"/>
      <c r="CD124" s="209"/>
      <c r="CE124" s="209"/>
      <c r="CF124" s="209"/>
      <c r="CG124" s="209"/>
      <c r="CH124" s="209"/>
      <c r="CI124" s="209"/>
      <c r="CJ124" s="209"/>
      <c r="CK124" s="209"/>
      <c r="CL124" s="209"/>
      <c r="CM124" s="209"/>
      <c r="CN124" s="209"/>
      <c r="CO124" s="209"/>
      <c r="CP124" s="209"/>
      <c r="CQ124" s="209"/>
      <c r="CR124" s="209"/>
      <c r="CS124" s="209"/>
      <c r="CU124" s="209"/>
      <c r="CV124" s="209"/>
      <c r="CW124" s="209"/>
      <c r="CX124" s="209"/>
      <c r="CY124" s="209"/>
      <c r="CZ124" s="209"/>
      <c r="DA124" s="209"/>
      <c r="DB124" s="209"/>
      <c r="DC124" s="209"/>
      <c r="DD124" s="209"/>
      <c r="DE124" s="209"/>
      <c r="DF124" s="209"/>
    </row>
    <row r="125" spans="1:110" s="2" customFormat="1">
      <c r="A125" s="82"/>
      <c r="B125" s="14"/>
      <c r="C125" s="3"/>
      <c r="D125" s="345"/>
      <c r="E125" s="209"/>
      <c r="F125" s="300"/>
      <c r="G125" s="209"/>
      <c r="H125" s="209"/>
      <c r="I125" s="209"/>
      <c r="J125" s="300"/>
      <c r="K125" s="300"/>
      <c r="L125" s="209"/>
      <c r="M125" s="209"/>
      <c r="N125" s="209"/>
      <c r="O125" s="209"/>
      <c r="P125" s="209"/>
      <c r="Q125" s="209"/>
      <c r="R125" s="209"/>
      <c r="S125" s="209"/>
      <c r="T125" s="209"/>
      <c r="U125" s="209"/>
      <c r="V125" s="209"/>
      <c r="W125" s="209"/>
      <c r="X125" s="209"/>
      <c r="Y125" s="300"/>
      <c r="Z125" s="209"/>
      <c r="AA125" s="300"/>
      <c r="AB125" s="209"/>
      <c r="AC125" s="209"/>
      <c r="AD125" s="209"/>
      <c r="AE125" s="209"/>
      <c r="AF125" s="209"/>
      <c r="AG125" s="209"/>
      <c r="AH125" s="209"/>
      <c r="AI125" s="209"/>
      <c r="AJ125" s="209"/>
      <c r="AK125" s="209"/>
      <c r="AL125" s="209"/>
      <c r="AM125" s="300"/>
      <c r="AN125" s="209"/>
      <c r="AO125" s="300"/>
      <c r="AP125" s="209"/>
      <c r="AQ125" s="209"/>
      <c r="AR125" s="209"/>
      <c r="AS125" s="209"/>
      <c r="AT125" s="209"/>
      <c r="AU125" s="209"/>
      <c r="AV125" s="209"/>
      <c r="AW125" s="209"/>
      <c r="AX125" s="209"/>
      <c r="AY125" s="209"/>
      <c r="AZ125" s="209"/>
      <c r="BA125" s="300"/>
      <c r="BB125" s="209"/>
      <c r="BC125" s="209"/>
      <c r="BD125" s="209"/>
      <c r="BE125" s="209"/>
      <c r="BF125" s="209"/>
      <c r="BG125" s="209"/>
      <c r="BH125" s="209"/>
      <c r="BI125" s="209"/>
      <c r="BJ125" s="209"/>
      <c r="BK125" s="209"/>
      <c r="BL125" s="209"/>
      <c r="BM125" s="209"/>
      <c r="BN125" s="209"/>
      <c r="BO125" s="209"/>
      <c r="BP125" s="209"/>
      <c r="BQ125" s="209"/>
      <c r="BR125" s="209"/>
      <c r="BS125" s="209"/>
      <c r="BT125" s="209"/>
      <c r="BU125" s="209"/>
      <c r="BV125" s="209"/>
      <c r="BW125" s="209"/>
      <c r="BX125" s="209"/>
      <c r="BY125" s="209"/>
      <c r="BZ125" s="209"/>
      <c r="CA125" s="209"/>
      <c r="CB125" s="209"/>
      <c r="CC125" s="209"/>
      <c r="CD125" s="209"/>
      <c r="CE125" s="209"/>
      <c r="CF125" s="209"/>
      <c r="CG125" s="209"/>
      <c r="CH125" s="209"/>
      <c r="CI125" s="209"/>
      <c r="CJ125" s="209"/>
      <c r="CK125" s="209"/>
      <c r="CL125" s="209"/>
      <c r="CM125" s="209"/>
      <c r="CN125" s="209"/>
      <c r="CO125" s="209"/>
      <c r="CP125" s="209"/>
      <c r="CQ125" s="209"/>
      <c r="CR125" s="209"/>
      <c r="CS125" s="209"/>
      <c r="CU125" s="209"/>
      <c r="CV125" s="209"/>
      <c r="CW125" s="209"/>
      <c r="CX125" s="209"/>
      <c r="CY125" s="209"/>
      <c r="CZ125" s="209"/>
      <c r="DA125" s="209"/>
      <c r="DB125" s="209"/>
      <c r="DC125" s="209"/>
      <c r="DD125" s="209"/>
      <c r="DE125" s="209"/>
      <c r="DF125" s="209"/>
    </row>
    <row r="126" spans="1:110" s="2" customFormat="1">
      <c r="A126" s="82"/>
      <c r="B126" s="14"/>
      <c r="C126" s="3"/>
      <c r="D126" s="345"/>
      <c r="E126" s="209"/>
      <c r="F126" s="300"/>
      <c r="G126" s="209"/>
      <c r="H126" s="209"/>
      <c r="I126" s="209"/>
      <c r="J126" s="300"/>
      <c r="K126" s="300"/>
      <c r="L126" s="209"/>
      <c r="M126" s="209"/>
      <c r="N126" s="209"/>
      <c r="O126" s="209"/>
      <c r="P126" s="209"/>
      <c r="Q126" s="209"/>
      <c r="R126" s="209"/>
      <c r="S126" s="209"/>
      <c r="T126" s="209"/>
      <c r="U126" s="209"/>
      <c r="V126" s="209"/>
      <c r="W126" s="209"/>
      <c r="X126" s="209"/>
      <c r="Y126" s="300"/>
      <c r="Z126" s="209"/>
      <c r="AA126" s="300"/>
      <c r="AB126" s="209"/>
      <c r="AC126" s="209"/>
      <c r="AD126" s="209"/>
      <c r="AE126" s="209"/>
      <c r="AF126" s="209"/>
      <c r="AG126" s="209"/>
      <c r="AH126" s="209"/>
      <c r="AI126" s="209"/>
      <c r="AJ126" s="209"/>
      <c r="AK126" s="209"/>
      <c r="AL126" s="209"/>
      <c r="AM126" s="300"/>
      <c r="AN126" s="209"/>
      <c r="AO126" s="300"/>
      <c r="AP126" s="209"/>
      <c r="AQ126" s="209"/>
      <c r="AR126" s="209"/>
      <c r="AS126" s="209"/>
      <c r="AT126" s="209"/>
      <c r="AU126" s="209"/>
      <c r="AV126" s="209"/>
      <c r="AW126" s="209"/>
      <c r="AX126" s="209"/>
      <c r="AY126" s="209"/>
      <c r="AZ126" s="209"/>
      <c r="BA126" s="300"/>
      <c r="BB126" s="209"/>
      <c r="BC126" s="209"/>
      <c r="BD126" s="209"/>
      <c r="BE126" s="209"/>
      <c r="BF126" s="209"/>
      <c r="BG126" s="209"/>
      <c r="BH126" s="209"/>
      <c r="BI126" s="209"/>
      <c r="BJ126" s="209"/>
      <c r="BK126" s="209"/>
      <c r="BL126" s="209"/>
      <c r="BM126" s="209"/>
      <c r="BN126" s="209"/>
      <c r="BO126" s="209"/>
      <c r="BP126" s="209"/>
      <c r="BQ126" s="209"/>
      <c r="BR126" s="209"/>
      <c r="BS126" s="209"/>
      <c r="BT126" s="209"/>
      <c r="BU126" s="302"/>
      <c r="BV126" s="209"/>
      <c r="BW126" s="209"/>
      <c r="BX126" s="209"/>
      <c r="BY126" s="209"/>
      <c r="BZ126" s="209"/>
      <c r="CA126" s="209"/>
      <c r="CB126" s="209"/>
      <c r="CC126" s="209"/>
      <c r="CD126" s="209"/>
      <c r="CE126" s="209"/>
      <c r="CF126" s="209"/>
      <c r="CG126" s="209"/>
      <c r="CH126" s="209"/>
      <c r="CI126" s="209"/>
      <c r="CJ126" s="209"/>
      <c r="CK126" s="209"/>
      <c r="CL126" s="209"/>
      <c r="CM126" s="209"/>
      <c r="CN126" s="209"/>
      <c r="CO126" s="209"/>
      <c r="CP126" s="209"/>
      <c r="CQ126" s="209"/>
      <c r="CR126" s="209"/>
      <c r="CS126" s="209"/>
      <c r="CU126" s="209"/>
      <c r="CV126" s="209"/>
      <c r="CW126" s="209"/>
      <c r="CX126" s="209"/>
      <c r="CY126" s="209"/>
      <c r="CZ126" s="209"/>
      <c r="DA126" s="209"/>
      <c r="DB126" s="209"/>
      <c r="DC126" s="209"/>
      <c r="DD126" s="209"/>
      <c r="DE126" s="209"/>
      <c r="DF126" s="209"/>
    </row>
    <row r="127" spans="1:110">
      <c r="C127" s="3"/>
      <c r="D127" s="302"/>
      <c r="E127" s="302"/>
    </row>
    <row r="142" spans="1:110" s="2" customFormat="1">
      <c r="A142" s="82"/>
      <c r="B142" s="14"/>
      <c r="C142" s="1"/>
      <c r="D142" s="209"/>
      <c r="E142" s="209"/>
      <c r="F142" s="300"/>
      <c r="G142" s="209"/>
      <c r="H142" s="209"/>
      <c r="I142" s="209"/>
      <c r="J142" s="300"/>
      <c r="K142" s="300"/>
      <c r="L142" s="209"/>
      <c r="M142" s="209"/>
      <c r="N142" s="209"/>
      <c r="O142" s="209"/>
      <c r="P142" s="209"/>
      <c r="Q142" s="209"/>
      <c r="R142" s="209"/>
      <c r="S142" s="209"/>
      <c r="T142" s="209"/>
      <c r="U142" s="209"/>
      <c r="V142" s="209"/>
      <c r="W142" s="209"/>
      <c r="X142" s="209"/>
      <c r="Y142" s="300"/>
      <c r="Z142" s="209"/>
      <c r="AA142" s="300"/>
      <c r="AB142" s="209"/>
      <c r="AC142" s="209"/>
      <c r="AD142" s="209"/>
      <c r="AE142" s="209"/>
      <c r="AF142" s="209"/>
      <c r="AG142" s="209"/>
      <c r="AH142" s="209"/>
      <c r="AI142" s="209"/>
      <c r="AJ142" s="209"/>
      <c r="AK142" s="209"/>
      <c r="AL142" s="209"/>
      <c r="AM142" s="300"/>
      <c r="AN142" s="209"/>
      <c r="AO142" s="300"/>
      <c r="AP142" s="209"/>
      <c r="AQ142" s="209"/>
      <c r="AR142" s="209"/>
      <c r="AS142" s="209"/>
      <c r="AT142" s="209"/>
      <c r="AU142" s="209"/>
      <c r="AV142" s="209"/>
      <c r="AW142" s="209"/>
      <c r="AX142" s="209"/>
      <c r="AY142" s="209"/>
      <c r="AZ142" s="209"/>
      <c r="BA142" s="300"/>
      <c r="BB142" s="209"/>
      <c r="BC142" s="209"/>
      <c r="BD142" s="209"/>
      <c r="BE142" s="209"/>
      <c r="BF142" s="209"/>
      <c r="BG142" s="209"/>
      <c r="BH142" s="209"/>
      <c r="BI142" s="209"/>
      <c r="BJ142" s="209"/>
      <c r="BK142" s="209"/>
      <c r="BL142" s="209"/>
      <c r="BM142" s="209"/>
      <c r="BN142" s="209"/>
      <c r="BO142" s="209"/>
      <c r="BP142" s="209"/>
      <c r="BQ142" s="209"/>
      <c r="BR142" s="209"/>
      <c r="BS142" s="209"/>
      <c r="BT142" s="209"/>
      <c r="BU142" s="209"/>
      <c r="BV142" s="209"/>
      <c r="BW142" s="209"/>
      <c r="BX142" s="209"/>
      <c r="BY142" s="209"/>
      <c r="BZ142" s="209"/>
      <c r="CA142" s="209"/>
      <c r="CB142" s="209"/>
      <c r="CC142" s="209"/>
      <c r="CD142" s="209"/>
      <c r="CE142" s="209"/>
      <c r="CF142" s="209"/>
      <c r="CG142" s="209"/>
      <c r="CH142" s="209"/>
      <c r="CI142" s="209"/>
      <c r="CJ142" s="209"/>
      <c r="CK142" s="209"/>
      <c r="CL142" s="209"/>
      <c r="CM142" s="209"/>
      <c r="CN142" s="209"/>
      <c r="CO142" s="209"/>
      <c r="CP142" s="209"/>
      <c r="CQ142" s="209"/>
      <c r="CR142" s="209"/>
      <c r="CS142" s="209"/>
      <c r="CU142" s="209"/>
      <c r="CV142" s="209"/>
      <c r="CW142" s="209"/>
      <c r="CX142" s="209"/>
      <c r="CY142" s="209"/>
      <c r="CZ142" s="209"/>
      <c r="DA142" s="209"/>
      <c r="DB142" s="209"/>
      <c r="DC142" s="209"/>
      <c r="DD142" s="209"/>
      <c r="DE142" s="209"/>
      <c r="DF142" s="209"/>
    </row>
    <row r="143" spans="1:110" s="2" customFormat="1">
      <c r="A143" s="82"/>
      <c r="B143" s="14"/>
      <c r="C143" s="3"/>
      <c r="D143" s="345"/>
      <c r="E143" s="209"/>
      <c r="F143" s="300"/>
      <c r="G143" s="209"/>
      <c r="H143" s="209"/>
      <c r="I143" s="209"/>
      <c r="J143" s="300"/>
      <c r="K143" s="300"/>
      <c r="L143" s="209"/>
      <c r="M143" s="209"/>
      <c r="N143" s="209"/>
      <c r="O143" s="209"/>
      <c r="P143" s="209"/>
      <c r="Q143" s="209"/>
      <c r="R143" s="209"/>
      <c r="S143" s="209"/>
      <c r="T143" s="209"/>
      <c r="U143" s="209"/>
      <c r="V143" s="209"/>
      <c r="W143" s="209"/>
      <c r="X143" s="209"/>
      <c r="Y143" s="300"/>
      <c r="Z143" s="209"/>
      <c r="AA143" s="300"/>
      <c r="AB143" s="209"/>
      <c r="AC143" s="209"/>
      <c r="AD143" s="209"/>
      <c r="AE143" s="209"/>
      <c r="AF143" s="209"/>
      <c r="AG143" s="209"/>
      <c r="AH143" s="209"/>
      <c r="AI143" s="209"/>
      <c r="AJ143" s="209"/>
      <c r="AK143" s="209"/>
      <c r="AL143" s="209"/>
      <c r="AM143" s="300"/>
      <c r="AN143" s="209"/>
      <c r="AO143" s="300"/>
      <c r="AP143" s="209"/>
      <c r="AQ143" s="209"/>
      <c r="AR143" s="209"/>
      <c r="AS143" s="209"/>
      <c r="AT143" s="209"/>
      <c r="AU143" s="209"/>
      <c r="AV143" s="209"/>
      <c r="AW143" s="209"/>
      <c r="AX143" s="209"/>
      <c r="AY143" s="209"/>
      <c r="AZ143" s="209"/>
      <c r="BA143" s="300"/>
      <c r="BB143" s="209"/>
      <c r="BC143" s="209"/>
      <c r="BD143" s="209"/>
      <c r="BE143" s="209"/>
      <c r="BF143" s="209"/>
      <c r="BG143" s="209"/>
      <c r="BH143" s="209"/>
      <c r="BI143" s="209"/>
      <c r="BJ143" s="209"/>
      <c r="BK143" s="209"/>
      <c r="BL143" s="209"/>
      <c r="BM143" s="209"/>
      <c r="BN143" s="209"/>
      <c r="BO143" s="209"/>
      <c r="BP143" s="209"/>
      <c r="BQ143" s="209"/>
      <c r="BR143" s="209"/>
      <c r="BS143" s="209"/>
      <c r="BT143" s="209"/>
      <c r="BU143" s="209"/>
      <c r="BV143" s="209"/>
      <c r="BW143" s="209"/>
      <c r="BX143" s="209"/>
      <c r="BY143" s="209"/>
      <c r="BZ143" s="209"/>
      <c r="CA143" s="209"/>
      <c r="CB143" s="209"/>
      <c r="CC143" s="209"/>
      <c r="CD143" s="209"/>
      <c r="CE143" s="209"/>
      <c r="CF143" s="209"/>
      <c r="CG143" s="209"/>
      <c r="CH143" s="209"/>
      <c r="CI143" s="209"/>
      <c r="CJ143" s="209"/>
      <c r="CK143" s="209"/>
      <c r="CL143" s="209"/>
      <c r="CM143" s="209"/>
      <c r="CN143" s="209"/>
      <c r="CO143" s="209"/>
      <c r="CP143" s="209"/>
      <c r="CQ143" s="209"/>
      <c r="CR143" s="209"/>
      <c r="CS143" s="209"/>
      <c r="CU143" s="209"/>
      <c r="CV143" s="209"/>
      <c r="CW143" s="209"/>
      <c r="CX143" s="209"/>
      <c r="CY143" s="209"/>
      <c r="CZ143" s="209"/>
      <c r="DA143" s="209"/>
      <c r="DB143" s="209"/>
      <c r="DC143" s="209"/>
      <c r="DD143" s="209"/>
      <c r="DE143" s="209"/>
      <c r="DF143" s="209"/>
    </row>
    <row r="144" spans="1:110" s="2" customFormat="1">
      <c r="A144" s="82"/>
      <c r="B144" s="14"/>
      <c r="C144" s="3"/>
      <c r="D144" s="345"/>
      <c r="E144" s="209"/>
      <c r="F144" s="300"/>
      <c r="G144" s="209"/>
      <c r="H144" s="209"/>
      <c r="I144" s="209"/>
      <c r="J144" s="300"/>
      <c r="K144" s="300"/>
      <c r="L144" s="209"/>
      <c r="M144" s="209"/>
      <c r="N144" s="209"/>
      <c r="O144" s="209"/>
      <c r="P144" s="209"/>
      <c r="Q144" s="209"/>
      <c r="R144" s="209"/>
      <c r="S144" s="209"/>
      <c r="T144" s="209"/>
      <c r="U144" s="209"/>
      <c r="V144" s="209"/>
      <c r="W144" s="209"/>
      <c r="X144" s="209"/>
      <c r="Y144" s="300"/>
      <c r="Z144" s="209"/>
      <c r="AA144" s="300"/>
      <c r="AB144" s="209"/>
      <c r="AC144" s="209"/>
      <c r="AD144" s="209"/>
      <c r="AE144" s="209"/>
      <c r="AF144" s="209"/>
      <c r="AG144" s="209"/>
      <c r="AH144" s="209"/>
      <c r="AI144" s="209"/>
      <c r="AJ144" s="209"/>
      <c r="AK144" s="209"/>
      <c r="AL144" s="209"/>
      <c r="AM144" s="300"/>
      <c r="AN144" s="209"/>
      <c r="AO144" s="300"/>
      <c r="AP144" s="209"/>
      <c r="AQ144" s="209"/>
      <c r="AR144" s="209"/>
      <c r="AS144" s="209"/>
      <c r="AT144" s="209"/>
      <c r="AU144" s="209"/>
      <c r="AV144" s="209"/>
      <c r="AW144" s="209"/>
      <c r="AX144" s="209"/>
      <c r="AY144" s="209"/>
      <c r="AZ144" s="209"/>
      <c r="BA144" s="300"/>
      <c r="BB144" s="209"/>
      <c r="BC144" s="209"/>
      <c r="BD144" s="209"/>
      <c r="BE144" s="209"/>
      <c r="BF144" s="209"/>
      <c r="BG144" s="209"/>
      <c r="BH144" s="209"/>
      <c r="BI144" s="209"/>
      <c r="BJ144" s="209"/>
      <c r="BK144" s="209"/>
      <c r="BL144" s="209"/>
      <c r="BM144" s="209"/>
      <c r="BN144" s="209"/>
      <c r="BO144" s="209"/>
      <c r="BP144" s="209"/>
      <c r="BQ144" s="209"/>
      <c r="BR144" s="209"/>
      <c r="BS144" s="209"/>
      <c r="BT144" s="209"/>
      <c r="BU144" s="209"/>
      <c r="BV144" s="209"/>
      <c r="BW144" s="209"/>
      <c r="BX144" s="209"/>
      <c r="BY144" s="209"/>
      <c r="BZ144" s="209"/>
      <c r="CA144" s="209"/>
      <c r="CB144" s="209"/>
      <c r="CC144" s="209"/>
      <c r="CD144" s="209"/>
      <c r="CE144" s="209"/>
      <c r="CF144" s="209"/>
      <c r="CG144" s="209"/>
      <c r="CH144" s="209"/>
      <c r="CI144" s="209"/>
      <c r="CJ144" s="209"/>
      <c r="CK144" s="209"/>
      <c r="CL144" s="209"/>
      <c r="CM144" s="209"/>
      <c r="CN144" s="209"/>
      <c r="CO144" s="209"/>
      <c r="CP144" s="209"/>
      <c r="CQ144" s="209"/>
      <c r="CR144" s="209"/>
      <c r="CS144" s="209"/>
      <c r="CU144" s="209"/>
      <c r="CV144" s="209"/>
      <c r="CW144" s="209"/>
      <c r="CX144" s="209"/>
      <c r="CY144" s="209"/>
      <c r="CZ144" s="209"/>
      <c r="DA144" s="209"/>
      <c r="DB144" s="209"/>
      <c r="DC144" s="209"/>
      <c r="DD144" s="209"/>
      <c r="DE144" s="209"/>
      <c r="DF144" s="209"/>
    </row>
    <row r="145" spans="1:110" s="2" customFormat="1">
      <c r="A145" s="82"/>
      <c r="B145" s="14"/>
      <c r="C145" s="3"/>
      <c r="D145" s="345"/>
      <c r="E145" s="209"/>
      <c r="F145" s="300"/>
      <c r="G145" s="209"/>
      <c r="H145" s="209"/>
      <c r="I145" s="209"/>
      <c r="J145" s="300"/>
      <c r="K145" s="300"/>
      <c r="L145" s="209"/>
      <c r="M145" s="209"/>
      <c r="N145" s="209"/>
      <c r="O145" s="209"/>
      <c r="P145" s="209"/>
      <c r="Q145" s="209"/>
      <c r="R145" s="209"/>
      <c r="S145" s="209"/>
      <c r="T145" s="209"/>
      <c r="U145" s="209"/>
      <c r="V145" s="209"/>
      <c r="W145" s="209"/>
      <c r="X145" s="209"/>
      <c r="Y145" s="300"/>
      <c r="Z145" s="209"/>
      <c r="AA145" s="300"/>
      <c r="AB145" s="209"/>
      <c r="AC145" s="209"/>
      <c r="AD145" s="209"/>
      <c r="AE145" s="209"/>
      <c r="AF145" s="209"/>
      <c r="AG145" s="209"/>
      <c r="AH145" s="209"/>
      <c r="AI145" s="209"/>
      <c r="AJ145" s="209"/>
      <c r="AK145" s="209"/>
      <c r="AL145" s="209"/>
      <c r="AM145" s="300"/>
      <c r="AN145" s="209"/>
      <c r="AO145" s="300"/>
      <c r="AP145" s="209"/>
      <c r="AQ145" s="209"/>
      <c r="AR145" s="209"/>
      <c r="AS145" s="209"/>
      <c r="AT145" s="209"/>
      <c r="AU145" s="209"/>
      <c r="AV145" s="209"/>
      <c r="AW145" s="209"/>
      <c r="AX145" s="209"/>
      <c r="AY145" s="209"/>
      <c r="AZ145" s="209"/>
      <c r="BA145" s="300"/>
      <c r="BB145" s="209"/>
      <c r="BC145" s="209"/>
      <c r="BD145" s="209"/>
      <c r="BE145" s="209"/>
      <c r="BF145" s="209"/>
      <c r="BG145" s="209"/>
      <c r="BH145" s="209"/>
      <c r="BI145" s="209"/>
      <c r="BJ145" s="209"/>
      <c r="BK145" s="209"/>
      <c r="BL145" s="209"/>
      <c r="BM145" s="209"/>
      <c r="BN145" s="209"/>
      <c r="BO145" s="209"/>
      <c r="BP145" s="209"/>
      <c r="BQ145" s="209"/>
      <c r="BR145" s="209"/>
      <c r="BS145" s="209"/>
      <c r="BT145" s="209"/>
      <c r="BU145" s="209"/>
      <c r="BV145" s="209"/>
      <c r="BW145" s="209"/>
      <c r="BX145" s="209"/>
      <c r="BY145" s="209"/>
      <c r="BZ145" s="209"/>
      <c r="CA145" s="209"/>
      <c r="CB145" s="209"/>
      <c r="CC145" s="209"/>
      <c r="CD145" s="209"/>
      <c r="CE145" s="209"/>
      <c r="CF145" s="209"/>
      <c r="CG145" s="209"/>
      <c r="CH145" s="209"/>
      <c r="CI145" s="209"/>
      <c r="CJ145" s="209"/>
      <c r="CK145" s="209"/>
      <c r="CL145" s="209"/>
      <c r="CM145" s="209"/>
      <c r="CN145" s="209"/>
      <c r="CO145" s="209"/>
      <c r="CP145" s="209"/>
      <c r="CQ145" s="209"/>
      <c r="CR145" s="209"/>
      <c r="CS145" s="209"/>
      <c r="CU145" s="209"/>
      <c r="CV145" s="209"/>
      <c r="CW145" s="209"/>
      <c r="CX145" s="209"/>
      <c r="CY145" s="209"/>
      <c r="CZ145" s="209"/>
      <c r="DA145" s="209"/>
      <c r="DB145" s="209"/>
      <c r="DC145" s="209"/>
      <c r="DD145" s="209"/>
      <c r="DE145" s="209"/>
      <c r="DF145" s="209"/>
    </row>
    <row r="146" spans="1:110" s="2" customFormat="1">
      <c r="A146" s="82"/>
      <c r="B146" s="14"/>
      <c r="C146" s="3"/>
      <c r="D146" s="345"/>
      <c r="E146" s="209"/>
      <c r="F146" s="300"/>
      <c r="G146" s="209"/>
      <c r="H146" s="209"/>
      <c r="I146" s="209"/>
      <c r="J146" s="300"/>
      <c r="K146" s="300"/>
      <c r="L146" s="209"/>
      <c r="M146" s="209"/>
      <c r="N146" s="209"/>
      <c r="O146" s="209"/>
      <c r="P146" s="209"/>
      <c r="Q146" s="209"/>
      <c r="R146" s="209"/>
      <c r="S146" s="209"/>
      <c r="T146" s="209"/>
      <c r="U146" s="209"/>
      <c r="V146" s="209"/>
      <c r="W146" s="209"/>
      <c r="X146" s="209"/>
      <c r="Y146" s="300"/>
      <c r="Z146" s="209"/>
      <c r="AA146" s="300"/>
      <c r="AB146" s="209"/>
      <c r="AC146" s="209"/>
      <c r="AD146" s="209"/>
      <c r="AE146" s="209"/>
      <c r="AF146" s="209"/>
      <c r="AG146" s="209"/>
      <c r="AH146" s="209"/>
      <c r="AI146" s="209"/>
      <c r="AJ146" s="209"/>
      <c r="AK146" s="209"/>
      <c r="AL146" s="209"/>
      <c r="AM146" s="300"/>
      <c r="AN146" s="209"/>
      <c r="AO146" s="300"/>
      <c r="AP146" s="209"/>
      <c r="AQ146" s="209"/>
      <c r="AR146" s="209"/>
      <c r="AS146" s="209"/>
      <c r="AT146" s="209"/>
      <c r="AU146" s="209"/>
      <c r="AV146" s="209"/>
      <c r="AW146" s="209"/>
      <c r="AX146" s="209"/>
      <c r="AY146" s="209"/>
      <c r="AZ146" s="209"/>
      <c r="BA146" s="300"/>
      <c r="BB146" s="209"/>
      <c r="BC146" s="209"/>
      <c r="BD146" s="209"/>
      <c r="BE146" s="209"/>
      <c r="BF146" s="209"/>
      <c r="BG146" s="209"/>
      <c r="BH146" s="209"/>
      <c r="BI146" s="209"/>
      <c r="BJ146" s="209"/>
      <c r="BK146" s="209"/>
      <c r="BL146" s="209"/>
      <c r="BM146" s="209"/>
      <c r="BN146" s="209"/>
      <c r="BO146" s="209"/>
      <c r="BP146" s="209"/>
      <c r="BQ146" s="209"/>
      <c r="BR146" s="209"/>
      <c r="BS146" s="209"/>
      <c r="BT146" s="209"/>
      <c r="BU146" s="209"/>
      <c r="BV146" s="209"/>
      <c r="BW146" s="209"/>
      <c r="BX146" s="209"/>
      <c r="BY146" s="209"/>
      <c r="BZ146" s="209"/>
      <c r="CA146" s="209"/>
      <c r="CB146" s="209"/>
      <c r="CC146" s="209"/>
      <c r="CD146" s="209"/>
      <c r="CE146" s="209"/>
      <c r="CF146" s="209"/>
      <c r="CG146" s="209"/>
      <c r="CH146" s="209"/>
      <c r="CI146" s="209"/>
      <c r="CJ146" s="209"/>
      <c r="CK146" s="209"/>
      <c r="CL146" s="209"/>
      <c r="CM146" s="209"/>
      <c r="CN146" s="209"/>
      <c r="CO146" s="209"/>
      <c r="CP146" s="209"/>
      <c r="CQ146" s="209"/>
      <c r="CR146" s="209"/>
      <c r="CS146" s="209"/>
      <c r="CU146" s="209"/>
      <c r="CV146" s="209"/>
      <c r="CW146" s="209"/>
      <c r="CX146" s="209"/>
      <c r="CY146" s="209"/>
      <c r="CZ146" s="209"/>
      <c r="DA146" s="209"/>
      <c r="DB146" s="209"/>
      <c r="DC146" s="209"/>
      <c r="DD146" s="209"/>
      <c r="DE146" s="209"/>
      <c r="DF146" s="209"/>
    </row>
    <row r="147" spans="1:110" s="2" customFormat="1">
      <c r="A147" s="82"/>
      <c r="B147" s="14"/>
      <c r="C147" s="3"/>
      <c r="D147" s="345"/>
      <c r="E147" s="209"/>
      <c r="F147" s="300"/>
      <c r="G147" s="209"/>
      <c r="H147" s="209"/>
      <c r="I147" s="209"/>
      <c r="J147" s="300"/>
      <c r="K147" s="300"/>
      <c r="L147" s="209"/>
      <c r="M147" s="209"/>
      <c r="N147" s="209"/>
      <c r="O147" s="209"/>
      <c r="P147" s="209"/>
      <c r="Q147" s="209"/>
      <c r="R147" s="209"/>
      <c r="S147" s="209"/>
      <c r="T147" s="209"/>
      <c r="U147" s="209"/>
      <c r="V147" s="209"/>
      <c r="W147" s="209"/>
      <c r="X147" s="209"/>
      <c r="Y147" s="300"/>
      <c r="Z147" s="209"/>
      <c r="AA147" s="300"/>
      <c r="AB147" s="209"/>
      <c r="AC147" s="209"/>
      <c r="AD147" s="209"/>
      <c r="AE147" s="209"/>
      <c r="AF147" s="209"/>
      <c r="AG147" s="209"/>
      <c r="AH147" s="209"/>
      <c r="AI147" s="209"/>
      <c r="AJ147" s="209"/>
      <c r="AK147" s="209"/>
      <c r="AL147" s="209"/>
      <c r="AM147" s="300"/>
      <c r="AN147" s="209"/>
      <c r="AO147" s="300"/>
      <c r="AP147" s="209"/>
      <c r="AQ147" s="209"/>
      <c r="AR147" s="209"/>
      <c r="AS147" s="209"/>
      <c r="AT147" s="209"/>
      <c r="AU147" s="209"/>
      <c r="AV147" s="209"/>
      <c r="AW147" s="209"/>
      <c r="AX147" s="209"/>
      <c r="AY147" s="209"/>
      <c r="AZ147" s="209"/>
      <c r="BA147" s="300"/>
      <c r="BB147" s="209"/>
      <c r="BC147" s="209"/>
      <c r="BD147" s="209"/>
      <c r="BE147" s="209"/>
      <c r="BF147" s="209"/>
      <c r="BG147" s="209"/>
      <c r="BH147" s="209"/>
      <c r="BI147" s="209"/>
      <c r="BJ147" s="209"/>
      <c r="BK147" s="209"/>
      <c r="BL147" s="209"/>
      <c r="BM147" s="209"/>
      <c r="BN147" s="209"/>
      <c r="BO147" s="209"/>
      <c r="BP147" s="209"/>
      <c r="BQ147" s="209"/>
      <c r="BR147" s="209"/>
      <c r="BS147" s="209"/>
      <c r="BT147" s="209"/>
      <c r="BU147" s="209"/>
      <c r="BV147" s="209"/>
      <c r="BW147" s="209"/>
      <c r="BX147" s="209"/>
      <c r="BY147" s="209"/>
      <c r="BZ147" s="209"/>
      <c r="CA147" s="209"/>
      <c r="CB147" s="209"/>
      <c r="CC147" s="209"/>
      <c r="CD147" s="209"/>
      <c r="CE147" s="209"/>
      <c r="CF147" s="209"/>
      <c r="CG147" s="209"/>
      <c r="CH147" s="209"/>
      <c r="CI147" s="209"/>
      <c r="CJ147" s="209"/>
      <c r="CK147" s="209"/>
      <c r="CL147" s="209"/>
      <c r="CM147" s="209"/>
      <c r="CN147" s="209"/>
      <c r="CO147" s="209"/>
      <c r="CP147" s="209"/>
      <c r="CQ147" s="209"/>
      <c r="CR147" s="209"/>
      <c r="CS147" s="209"/>
      <c r="CU147" s="209"/>
      <c r="CV147" s="209"/>
      <c r="CW147" s="209"/>
      <c r="CX147" s="209"/>
      <c r="CY147" s="209"/>
      <c r="CZ147" s="209"/>
      <c r="DA147" s="209"/>
      <c r="DB147" s="209"/>
      <c r="DC147" s="209"/>
      <c r="DD147" s="209"/>
      <c r="DE147" s="209"/>
      <c r="DF147" s="209"/>
    </row>
    <row r="148" spans="1:110" s="2" customFormat="1">
      <c r="A148" s="82"/>
      <c r="B148" s="14"/>
      <c r="C148" s="3"/>
      <c r="D148" s="209"/>
      <c r="E148" s="209"/>
      <c r="F148" s="300"/>
      <c r="G148" s="209"/>
      <c r="H148" s="209"/>
      <c r="I148" s="209"/>
      <c r="J148" s="300"/>
      <c r="K148" s="300"/>
      <c r="L148" s="209"/>
      <c r="M148" s="209"/>
      <c r="N148" s="209"/>
      <c r="O148" s="209"/>
      <c r="P148" s="209"/>
      <c r="Q148" s="209"/>
      <c r="R148" s="209"/>
      <c r="S148" s="209"/>
      <c r="T148" s="209"/>
      <c r="U148" s="209"/>
      <c r="V148" s="209"/>
      <c r="W148" s="209"/>
      <c r="X148" s="209"/>
      <c r="Y148" s="300"/>
      <c r="Z148" s="209"/>
      <c r="AA148" s="300"/>
      <c r="AB148" s="209"/>
      <c r="AC148" s="209"/>
      <c r="AD148" s="209"/>
      <c r="AE148" s="209"/>
      <c r="AF148" s="209"/>
      <c r="AG148" s="209"/>
      <c r="AH148" s="209"/>
      <c r="AI148" s="209"/>
      <c r="AJ148" s="209"/>
      <c r="AK148" s="209"/>
      <c r="AL148" s="209"/>
      <c r="AM148" s="300"/>
      <c r="AN148" s="209"/>
      <c r="AO148" s="300"/>
      <c r="AP148" s="209"/>
      <c r="AQ148" s="209"/>
      <c r="AR148" s="209"/>
      <c r="AS148" s="209"/>
      <c r="AT148" s="209"/>
      <c r="AU148" s="209"/>
      <c r="AV148" s="209"/>
      <c r="AW148" s="209"/>
      <c r="AX148" s="209"/>
      <c r="AY148" s="209"/>
      <c r="AZ148" s="209"/>
      <c r="BA148" s="300"/>
      <c r="BB148" s="209"/>
      <c r="BC148" s="209"/>
      <c r="BD148" s="209"/>
      <c r="BE148" s="209"/>
      <c r="BF148" s="209"/>
      <c r="BG148" s="209"/>
      <c r="BH148" s="209"/>
      <c r="BI148" s="209"/>
      <c r="BJ148" s="209"/>
      <c r="BK148" s="209"/>
      <c r="BL148" s="209"/>
      <c r="BM148" s="209"/>
      <c r="BN148" s="209"/>
      <c r="BO148" s="209"/>
      <c r="BP148" s="209"/>
      <c r="BQ148" s="209"/>
      <c r="BR148" s="209"/>
      <c r="BS148" s="209"/>
      <c r="BT148" s="209"/>
      <c r="BU148" s="209"/>
      <c r="BV148" s="209"/>
      <c r="BW148" s="209"/>
      <c r="BX148" s="209"/>
      <c r="BY148" s="209"/>
      <c r="BZ148" s="209"/>
      <c r="CA148" s="209"/>
      <c r="CB148" s="209"/>
      <c r="CC148" s="209"/>
      <c r="CD148" s="209"/>
      <c r="CE148" s="209"/>
      <c r="CF148" s="209"/>
      <c r="CG148" s="209"/>
      <c r="CH148" s="209"/>
      <c r="CI148" s="209"/>
      <c r="CJ148" s="209"/>
      <c r="CK148" s="209"/>
      <c r="CL148" s="209"/>
      <c r="CM148" s="209"/>
      <c r="CN148" s="209"/>
      <c r="CO148" s="209"/>
      <c r="CP148" s="209"/>
      <c r="CQ148" s="209"/>
      <c r="CR148" s="209"/>
      <c r="CS148" s="209"/>
      <c r="CU148" s="209"/>
      <c r="CV148" s="209"/>
      <c r="CW148" s="209"/>
      <c r="CX148" s="209"/>
      <c r="CY148" s="209"/>
      <c r="CZ148" s="209"/>
      <c r="DA148" s="209"/>
      <c r="DB148" s="209"/>
      <c r="DC148" s="209"/>
      <c r="DD148" s="209"/>
      <c r="DE148" s="209"/>
      <c r="DF148" s="209"/>
    </row>
    <row r="149" spans="1:110" s="2" customFormat="1">
      <c r="A149" s="82"/>
      <c r="B149" s="14"/>
      <c r="C149" s="3"/>
      <c r="D149" s="353"/>
      <c r="E149" s="303"/>
      <c r="F149" s="300"/>
      <c r="G149" s="209"/>
      <c r="H149" s="209"/>
      <c r="I149" s="209"/>
      <c r="J149" s="300"/>
      <c r="K149" s="300"/>
      <c r="L149" s="209"/>
      <c r="M149" s="209"/>
      <c r="N149" s="209"/>
      <c r="O149" s="209"/>
      <c r="P149" s="209"/>
      <c r="Q149" s="209"/>
      <c r="R149" s="209"/>
      <c r="S149" s="209"/>
      <c r="T149" s="209"/>
      <c r="U149" s="209"/>
      <c r="V149" s="209"/>
      <c r="W149" s="209"/>
      <c r="X149" s="209"/>
      <c r="Y149" s="300"/>
      <c r="Z149" s="209"/>
      <c r="AA149" s="300"/>
      <c r="AB149" s="209"/>
      <c r="AC149" s="209"/>
      <c r="AD149" s="209"/>
      <c r="AE149" s="209"/>
      <c r="AF149" s="209"/>
      <c r="AG149" s="209"/>
      <c r="AH149" s="209"/>
      <c r="AI149" s="209"/>
      <c r="AJ149" s="209"/>
      <c r="AK149" s="209"/>
      <c r="AL149" s="209"/>
      <c r="AM149" s="300"/>
      <c r="AN149" s="209"/>
      <c r="AO149" s="300"/>
      <c r="AP149" s="209"/>
      <c r="AQ149" s="209"/>
      <c r="AR149" s="209"/>
      <c r="AS149" s="209"/>
      <c r="AT149" s="209"/>
      <c r="AU149" s="209"/>
      <c r="AV149" s="209"/>
      <c r="AW149" s="209"/>
      <c r="AX149" s="209"/>
      <c r="AY149" s="209"/>
      <c r="AZ149" s="209"/>
      <c r="BA149" s="300"/>
      <c r="BB149" s="209"/>
      <c r="BC149" s="209"/>
      <c r="BD149" s="209"/>
      <c r="BE149" s="209"/>
      <c r="BF149" s="209"/>
      <c r="BG149" s="209"/>
      <c r="BH149" s="209"/>
      <c r="BI149" s="209"/>
      <c r="BJ149" s="209"/>
      <c r="BK149" s="209"/>
      <c r="BL149" s="209"/>
      <c r="BM149" s="209"/>
      <c r="BN149" s="209"/>
      <c r="BO149" s="209"/>
      <c r="BP149" s="209"/>
      <c r="BQ149" s="209"/>
      <c r="BR149" s="209"/>
      <c r="BS149" s="209"/>
      <c r="BT149" s="209"/>
      <c r="BU149" s="209"/>
      <c r="BV149" s="209"/>
      <c r="BW149" s="209"/>
      <c r="BX149" s="209"/>
      <c r="BY149" s="209"/>
      <c r="BZ149" s="209"/>
      <c r="CA149" s="209"/>
      <c r="CB149" s="209"/>
      <c r="CC149" s="209"/>
      <c r="CD149" s="209"/>
      <c r="CE149" s="209"/>
      <c r="CF149" s="209"/>
      <c r="CG149" s="209"/>
      <c r="CH149" s="209"/>
      <c r="CI149" s="209"/>
      <c r="CJ149" s="209"/>
      <c r="CK149" s="209"/>
      <c r="CL149" s="209"/>
      <c r="CM149" s="209"/>
      <c r="CN149" s="209"/>
      <c r="CO149" s="209"/>
      <c r="CP149" s="209"/>
      <c r="CQ149" s="209"/>
      <c r="CR149" s="209"/>
      <c r="CS149" s="209"/>
      <c r="CU149" s="209"/>
      <c r="CV149" s="209"/>
      <c r="CW149" s="209"/>
      <c r="CX149" s="209"/>
      <c r="CY149" s="209"/>
      <c r="CZ149" s="209"/>
      <c r="DA149" s="209"/>
      <c r="DB149" s="209"/>
      <c r="DC149" s="209"/>
      <c r="DD149" s="209"/>
      <c r="DE149" s="209"/>
      <c r="DF149" s="209"/>
    </row>
    <row r="150" spans="1:110" s="2" customFormat="1">
      <c r="A150" s="82"/>
      <c r="B150" s="14"/>
      <c r="C150" s="3"/>
      <c r="D150" s="345"/>
      <c r="E150" s="209"/>
      <c r="F150" s="300"/>
      <c r="G150" s="209"/>
      <c r="H150" s="209"/>
      <c r="I150" s="209"/>
      <c r="J150" s="300"/>
      <c r="K150" s="300"/>
      <c r="L150" s="209"/>
      <c r="M150" s="209"/>
      <c r="N150" s="209"/>
      <c r="O150" s="209"/>
      <c r="P150" s="209"/>
      <c r="Q150" s="209"/>
      <c r="R150" s="209"/>
      <c r="S150" s="209"/>
      <c r="T150" s="209"/>
      <c r="U150" s="209"/>
      <c r="V150" s="209"/>
      <c r="W150" s="209"/>
      <c r="X150" s="209"/>
      <c r="Y150" s="300"/>
      <c r="Z150" s="209"/>
      <c r="AA150" s="300"/>
      <c r="AB150" s="209"/>
      <c r="AC150" s="209"/>
      <c r="AD150" s="209"/>
      <c r="AE150" s="209"/>
      <c r="AF150" s="209"/>
      <c r="AG150" s="209"/>
      <c r="AH150" s="209"/>
      <c r="AI150" s="209"/>
      <c r="AJ150" s="209"/>
      <c r="AK150" s="209"/>
      <c r="AL150" s="209"/>
      <c r="AM150" s="300"/>
      <c r="AN150" s="209"/>
      <c r="AO150" s="300"/>
      <c r="AP150" s="209"/>
      <c r="AQ150" s="209"/>
      <c r="AR150" s="209"/>
      <c r="AS150" s="209"/>
      <c r="AT150" s="209"/>
      <c r="AU150" s="209"/>
      <c r="AV150" s="209"/>
      <c r="AW150" s="209"/>
      <c r="AX150" s="209"/>
      <c r="AY150" s="209"/>
      <c r="AZ150" s="209"/>
      <c r="BA150" s="300"/>
      <c r="BB150" s="209"/>
      <c r="BC150" s="209"/>
      <c r="BD150" s="209"/>
      <c r="BE150" s="209"/>
      <c r="BF150" s="209"/>
      <c r="BG150" s="209"/>
      <c r="BH150" s="209"/>
      <c r="BI150" s="209"/>
      <c r="BJ150" s="209"/>
      <c r="BK150" s="209"/>
      <c r="BL150" s="209"/>
      <c r="BM150" s="209"/>
      <c r="BN150" s="209"/>
      <c r="BO150" s="209"/>
      <c r="BP150" s="209"/>
      <c r="BQ150" s="209"/>
      <c r="BR150" s="209"/>
      <c r="BS150" s="209"/>
      <c r="BT150" s="209"/>
      <c r="BU150" s="209"/>
      <c r="BV150" s="209"/>
      <c r="BW150" s="209"/>
      <c r="BX150" s="209"/>
      <c r="BY150" s="209"/>
      <c r="BZ150" s="209"/>
      <c r="CA150" s="209"/>
      <c r="CB150" s="209"/>
      <c r="CC150" s="209"/>
      <c r="CD150" s="209"/>
      <c r="CE150" s="209"/>
      <c r="CF150" s="209"/>
      <c r="CG150" s="209"/>
      <c r="CH150" s="209"/>
      <c r="CI150" s="209"/>
      <c r="CJ150" s="209"/>
      <c r="CK150" s="209"/>
      <c r="CL150" s="209"/>
      <c r="CM150" s="209"/>
      <c r="CN150" s="209"/>
      <c r="CO150" s="209"/>
      <c r="CP150" s="209"/>
      <c r="CQ150" s="209"/>
      <c r="CR150" s="209"/>
      <c r="CS150" s="209"/>
      <c r="CU150" s="209"/>
      <c r="CV150" s="209"/>
      <c r="CW150" s="209"/>
      <c r="CX150" s="209"/>
      <c r="CY150" s="209"/>
      <c r="CZ150" s="209"/>
      <c r="DA150" s="209"/>
      <c r="DB150" s="209"/>
      <c r="DC150" s="209"/>
      <c r="DD150" s="209"/>
      <c r="DE150" s="209"/>
      <c r="DF150" s="209"/>
    </row>
    <row r="151" spans="1:110" s="2" customFormat="1">
      <c r="A151" s="82"/>
      <c r="B151" s="14"/>
      <c r="C151" s="3"/>
      <c r="D151" s="345"/>
      <c r="E151" s="209"/>
      <c r="F151" s="300"/>
      <c r="G151" s="209"/>
      <c r="H151" s="209"/>
      <c r="I151" s="209"/>
      <c r="J151" s="300"/>
      <c r="K151" s="300"/>
      <c r="L151" s="209"/>
      <c r="M151" s="209"/>
      <c r="N151" s="209"/>
      <c r="O151" s="209"/>
      <c r="P151" s="209"/>
      <c r="Q151" s="209"/>
      <c r="R151" s="209"/>
      <c r="S151" s="209"/>
      <c r="T151" s="209"/>
      <c r="U151" s="209"/>
      <c r="V151" s="209"/>
      <c r="W151" s="209"/>
      <c r="X151" s="209"/>
      <c r="Y151" s="300"/>
      <c r="Z151" s="209"/>
      <c r="AA151" s="300"/>
      <c r="AB151" s="209"/>
      <c r="AC151" s="209"/>
      <c r="AD151" s="209"/>
      <c r="AE151" s="209"/>
      <c r="AF151" s="209"/>
      <c r="AG151" s="209"/>
      <c r="AH151" s="209"/>
      <c r="AI151" s="209"/>
      <c r="AJ151" s="209"/>
      <c r="AK151" s="209"/>
      <c r="AL151" s="209"/>
      <c r="AM151" s="300"/>
      <c r="AN151" s="209"/>
      <c r="AO151" s="300"/>
      <c r="AP151" s="209"/>
      <c r="AQ151" s="209"/>
      <c r="AR151" s="209"/>
      <c r="AS151" s="209"/>
      <c r="AT151" s="209"/>
      <c r="AU151" s="209"/>
      <c r="AV151" s="209"/>
      <c r="AW151" s="209"/>
      <c r="AX151" s="209"/>
      <c r="AY151" s="209"/>
      <c r="AZ151" s="209"/>
      <c r="BA151" s="300"/>
      <c r="BB151" s="209"/>
      <c r="BC151" s="209"/>
      <c r="BD151" s="209"/>
      <c r="BE151" s="209"/>
      <c r="BF151" s="209"/>
      <c r="BG151" s="209"/>
      <c r="BH151" s="209"/>
      <c r="BI151" s="209"/>
      <c r="BJ151" s="209"/>
      <c r="BK151" s="209"/>
      <c r="BL151" s="209"/>
      <c r="BM151" s="209"/>
      <c r="BN151" s="209"/>
      <c r="BO151" s="209"/>
      <c r="BP151" s="209"/>
      <c r="BQ151" s="209"/>
      <c r="BR151" s="209"/>
      <c r="BS151" s="209"/>
      <c r="BT151" s="209"/>
      <c r="BU151" s="209"/>
      <c r="BV151" s="209"/>
      <c r="BW151" s="209"/>
      <c r="BX151" s="209"/>
      <c r="BY151" s="209"/>
      <c r="BZ151" s="209"/>
      <c r="CA151" s="209"/>
      <c r="CB151" s="209"/>
      <c r="CC151" s="209"/>
      <c r="CD151" s="209"/>
      <c r="CE151" s="209"/>
      <c r="CF151" s="209"/>
      <c r="CG151" s="209"/>
      <c r="CH151" s="209"/>
      <c r="CI151" s="209"/>
      <c r="CJ151" s="209"/>
      <c r="CK151" s="209"/>
      <c r="CL151" s="209"/>
      <c r="CM151" s="209"/>
      <c r="CN151" s="209"/>
      <c r="CO151" s="209"/>
      <c r="CP151" s="209"/>
      <c r="CQ151" s="209"/>
      <c r="CR151" s="209"/>
      <c r="CS151" s="209"/>
      <c r="CU151" s="209"/>
      <c r="CV151" s="209"/>
      <c r="CW151" s="209"/>
      <c r="CX151" s="209"/>
      <c r="CY151" s="209"/>
      <c r="CZ151" s="209"/>
      <c r="DA151" s="209"/>
      <c r="DB151" s="209"/>
      <c r="DC151" s="209"/>
      <c r="DD151" s="209"/>
      <c r="DE151" s="209"/>
      <c r="DF151" s="209"/>
    </row>
    <row r="152" spans="1:110" s="2" customFormat="1">
      <c r="A152" s="82"/>
      <c r="B152" s="14"/>
      <c r="C152" s="3"/>
      <c r="D152" s="345"/>
      <c r="E152" s="209"/>
      <c r="F152" s="300"/>
      <c r="G152" s="209"/>
      <c r="H152" s="209"/>
      <c r="I152" s="209"/>
      <c r="J152" s="300"/>
      <c r="K152" s="300"/>
      <c r="L152" s="209"/>
      <c r="M152" s="209"/>
      <c r="N152" s="209"/>
      <c r="O152" s="209"/>
      <c r="P152" s="209"/>
      <c r="Q152" s="209"/>
      <c r="R152" s="209"/>
      <c r="S152" s="209"/>
      <c r="T152" s="209"/>
      <c r="U152" s="209"/>
      <c r="V152" s="209"/>
      <c r="W152" s="209"/>
      <c r="X152" s="209"/>
      <c r="Y152" s="300"/>
      <c r="Z152" s="209"/>
      <c r="AA152" s="300"/>
      <c r="AB152" s="209"/>
      <c r="AC152" s="209"/>
      <c r="AD152" s="209"/>
      <c r="AE152" s="209"/>
      <c r="AF152" s="209"/>
      <c r="AG152" s="209"/>
      <c r="AH152" s="209"/>
      <c r="AI152" s="209"/>
      <c r="AJ152" s="209"/>
      <c r="AK152" s="209"/>
      <c r="AL152" s="209"/>
      <c r="AM152" s="300"/>
      <c r="AN152" s="209"/>
      <c r="AO152" s="300"/>
      <c r="AP152" s="209"/>
      <c r="AQ152" s="209"/>
      <c r="AR152" s="209"/>
      <c r="AS152" s="209"/>
      <c r="AT152" s="209"/>
      <c r="AU152" s="209"/>
      <c r="AV152" s="209"/>
      <c r="AW152" s="209"/>
      <c r="AX152" s="209"/>
      <c r="AY152" s="209"/>
      <c r="AZ152" s="209"/>
      <c r="BA152" s="300"/>
      <c r="BB152" s="209"/>
      <c r="BC152" s="209"/>
      <c r="BD152" s="209"/>
      <c r="BE152" s="209"/>
      <c r="BF152" s="209"/>
      <c r="BG152" s="209"/>
      <c r="BH152" s="209"/>
      <c r="BI152" s="209"/>
      <c r="BJ152" s="209"/>
      <c r="BK152" s="209"/>
      <c r="BL152" s="209"/>
      <c r="BM152" s="209"/>
      <c r="BN152" s="209"/>
      <c r="BO152" s="209"/>
      <c r="BP152" s="209"/>
      <c r="BQ152" s="209"/>
      <c r="BR152" s="209"/>
      <c r="BS152" s="209"/>
      <c r="BT152" s="209"/>
      <c r="BU152" s="209"/>
      <c r="BV152" s="209"/>
      <c r="BW152" s="209"/>
      <c r="BX152" s="209"/>
      <c r="BY152" s="209"/>
      <c r="BZ152" s="209"/>
      <c r="CA152" s="209"/>
      <c r="CB152" s="209"/>
      <c r="CC152" s="209"/>
      <c r="CD152" s="209"/>
      <c r="CE152" s="209"/>
      <c r="CF152" s="209"/>
      <c r="CG152" s="209"/>
      <c r="CH152" s="209"/>
      <c r="CI152" s="209"/>
      <c r="CJ152" s="209"/>
      <c r="CK152" s="209"/>
      <c r="CL152" s="209"/>
      <c r="CM152" s="209"/>
      <c r="CN152" s="209"/>
      <c r="CO152" s="209"/>
      <c r="CP152" s="209"/>
      <c r="CQ152" s="209"/>
      <c r="CR152" s="209"/>
      <c r="CS152" s="209"/>
      <c r="CU152" s="209"/>
      <c r="CV152" s="209"/>
      <c r="CW152" s="209"/>
      <c r="CX152" s="209"/>
      <c r="CY152" s="209"/>
      <c r="CZ152" s="209"/>
      <c r="DA152" s="209"/>
      <c r="DB152" s="209"/>
      <c r="DC152" s="209"/>
      <c r="DD152" s="209"/>
      <c r="DE152" s="209"/>
      <c r="DF152" s="209"/>
    </row>
    <row r="153" spans="1:110" s="2" customFormat="1">
      <c r="A153" s="82"/>
      <c r="B153" s="14"/>
      <c r="C153" s="3"/>
      <c r="D153" s="209"/>
      <c r="E153" s="209"/>
      <c r="F153" s="300"/>
      <c r="G153" s="209"/>
      <c r="H153" s="209"/>
      <c r="I153" s="209"/>
      <c r="J153" s="300"/>
      <c r="K153" s="300"/>
      <c r="L153" s="209"/>
      <c r="M153" s="209"/>
      <c r="N153" s="209"/>
      <c r="O153" s="209"/>
      <c r="P153" s="209"/>
      <c r="Q153" s="209"/>
      <c r="R153" s="209"/>
      <c r="S153" s="209"/>
      <c r="T153" s="209"/>
      <c r="U153" s="209"/>
      <c r="V153" s="209"/>
      <c r="W153" s="209"/>
      <c r="X153" s="209"/>
      <c r="Y153" s="300"/>
      <c r="Z153" s="209"/>
      <c r="AA153" s="300"/>
      <c r="AB153" s="209"/>
      <c r="AC153" s="209"/>
      <c r="AD153" s="209"/>
      <c r="AE153" s="209"/>
      <c r="AF153" s="209"/>
      <c r="AG153" s="209"/>
      <c r="AH153" s="209"/>
      <c r="AI153" s="209"/>
      <c r="AJ153" s="209"/>
      <c r="AK153" s="209"/>
      <c r="AL153" s="209"/>
      <c r="AM153" s="300"/>
      <c r="AN153" s="209"/>
      <c r="AO153" s="300"/>
      <c r="AP153" s="209"/>
      <c r="AQ153" s="209"/>
      <c r="AR153" s="209"/>
      <c r="AS153" s="209"/>
      <c r="AT153" s="209"/>
      <c r="AU153" s="209"/>
      <c r="AV153" s="209"/>
      <c r="AW153" s="209"/>
      <c r="AX153" s="209"/>
      <c r="AY153" s="209"/>
      <c r="AZ153" s="209"/>
      <c r="BA153" s="300"/>
      <c r="BB153" s="209"/>
      <c r="BC153" s="209"/>
      <c r="BD153" s="209"/>
      <c r="BE153" s="209"/>
      <c r="BF153" s="209"/>
      <c r="BG153" s="209"/>
      <c r="BH153" s="209"/>
      <c r="BI153" s="209"/>
      <c r="BJ153" s="209"/>
      <c r="BK153" s="209"/>
      <c r="BL153" s="209"/>
      <c r="BM153" s="209"/>
      <c r="BN153" s="209"/>
      <c r="BO153" s="209"/>
      <c r="BP153" s="209"/>
      <c r="BQ153" s="209"/>
      <c r="BR153" s="209"/>
      <c r="BS153" s="209"/>
      <c r="BT153" s="209"/>
      <c r="BU153" s="209"/>
      <c r="BV153" s="209"/>
      <c r="BW153" s="209"/>
      <c r="BX153" s="209"/>
      <c r="BY153" s="209"/>
      <c r="BZ153" s="209"/>
      <c r="CA153" s="209"/>
      <c r="CB153" s="209"/>
      <c r="CC153" s="209"/>
      <c r="CD153" s="209"/>
      <c r="CE153" s="209"/>
      <c r="CF153" s="209"/>
      <c r="CG153" s="209"/>
      <c r="CH153" s="209"/>
      <c r="CI153" s="209"/>
      <c r="CJ153" s="209"/>
      <c r="CK153" s="209"/>
      <c r="CL153" s="209"/>
      <c r="CM153" s="209"/>
      <c r="CN153" s="209"/>
      <c r="CO153" s="209"/>
      <c r="CP153" s="209"/>
      <c r="CQ153" s="209"/>
      <c r="CR153" s="209"/>
      <c r="CS153" s="209"/>
      <c r="CU153" s="209"/>
      <c r="CV153" s="209"/>
      <c r="CW153" s="209"/>
      <c r="CX153" s="209"/>
      <c r="CY153" s="209"/>
      <c r="CZ153" s="209"/>
      <c r="DA153" s="209"/>
      <c r="DB153" s="209"/>
      <c r="DC153" s="209"/>
      <c r="DD153" s="209"/>
      <c r="DE153" s="209"/>
      <c r="DF153" s="209"/>
    </row>
    <row r="154" spans="1:110" s="2" customFormat="1">
      <c r="A154" s="82"/>
      <c r="B154" s="14"/>
      <c r="C154" s="3"/>
      <c r="D154" s="345"/>
      <c r="E154" s="209"/>
      <c r="F154" s="300"/>
      <c r="G154" s="209"/>
      <c r="H154" s="209"/>
      <c r="I154" s="209"/>
      <c r="J154" s="300"/>
      <c r="K154" s="300"/>
      <c r="L154" s="209"/>
      <c r="M154" s="209"/>
      <c r="N154" s="209"/>
      <c r="O154" s="209"/>
      <c r="P154" s="209"/>
      <c r="Q154" s="209"/>
      <c r="R154" s="209"/>
      <c r="S154" s="209"/>
      <c r="T154" s="209"/>
      <c r="U154" s="209"/>
      <c r="V154" s="209"/>
      <c r="W154" s="209"/>
      <c r="X154" s="209"/>
      <c r="Y154" s="300"/>
      <c r="Z154" s="209"/>
      <c r="AA154" s="300"/>
      <c r="AB154" s="209"/>
      <c r="AC154" s="209"/>
      <c r="AD154" s="209"/>
      <c r="AE154" s="209"/>
      <c r="AF154" s="209"/>
      <c r="AG154" s="209"/>
      <c r="AH154" s="209"/>
      <c r="AI154" s="209"/>
      <c r="AJ154" s="209"/>
      <c r="AK154" s="209"/>
      <c r="AL154" s="209"/>
      <c r="AM154" s="300"/>
      <c r="AN154" s="209"/>
      <c r="AO154" s="300"/>
      <c r="AP154" s="209"/>
      <c r="AQ154" s="209"/>
      <c r="AR154" s="209"/>
      <c r="AS154" s="209"/>
      <c r="AT154" s="209"/>
      <c r="AU154" s="209"/>
      <c r="AV154" s="209"/>
      <c r="AW154" s="209"/>
      <c r="AX154" s="209"/>
      <c r="AY154" s="209"/>
      <c r="AZ154" s="209"/>
      <c r="BA154" s="300"/>
      <c r="BB154" s="209"/>
      <c r="BC154" s="209"/>
      <c r="BD154" s="209"/>
      <c r="BE154" s="209"/>
      <c r="BF154" s="209"/>
      <c r="BG154" s="209"/>
      <c r="BH154" s="209"/>
      <c r="BI154" s="209"/>
      <c r="BJ154" s="209"/>
      <c r="BK154" s="209"/>
      <c r="BL154" s="209"/>
      <c r="BM154" s="209"/>
      <c r="BN154" s="209"/>
      <c r="BO154" s="209"/>
      <c r="BP154" s="209"/>
      <c r="BQ154" s="209"/>
      <c r="BR154" s="209"/>
      <c r="BS154" s="209"/>
      <c r="BT154" s="209"/>
      <c r="BU154" s="209"/>
      <c r="BV154" s="209"/>
      <c r="BW154" s="209"/>
      <c r="BX154" s="209"/>
      <c r="BY154" s="209"/>
      <c r="BZ154" s="209"/>
      <c r="CA154" s="209"/>
      <c r="CB154" s="209"/>
      <c r="CC154" s="209"/>
      <c r="CD154" s="209"/>
      <c r="CE154" s="209"/>
      <c r="CF154" s="209"/>
      <c r="CG154" s="209"/>
      <c r="CH154" s="209"/>
      <c r="CI154" s="209"/>
      <c r="CJ154" s="209"/>
      <c r="CK154" s="209"/>
      <c r="CL154" s="209"/>
      <c r="CM154" s="209"/>
      <c r="CN154" s="209"/>
      <c r="CO154" s="209"/>
      <c r="CP154" s="209"/>
      <c r="CQ154" s="209"/>
      <c r="CR154" s="209"/>
      <c r="CS154" s="209"/>
      <c r="CU154" s="209"/>
      <c r="CV154" s="209"/>
      <c r="CW154" s="209"/>
      <c r="CX154" s="209"/>
      <c r="CY154" s="209"/>
      <c r="CZ154" s="209"/>
      <c r="DA154" s="209"/>
      <c r="DB154" s="209"/>
      <c r="DC154" s="209"/>
      <c r="DD154" s="209"/>
      <c r="DE154" s="209"/>
      <c r="DF154" s="209"/>
    </row>
    <row r="155" spans="1:110" s="2" customFormat="1">
      <c r="A155" s="82"/>
      <c r="B155" s="14"/>
      <c r="C155" s="3"/>
      <c r="D155" s="345"/>
      <c r="E155" s="209"/>
      <c r="F155" s="300"/>
      <c r="G155" s="209"/>
      <c r="H155" s="209"/>
      <c r="I155" s="209"/>
      <c r="J155" s="300"/>
      <c r="K155" s="300"/>
      <c r="L155" s="209"/>
      <c r="M155" s="209"/>
      <c r="N155" s="209"/>
      <c r="O155" s="209"/>
      <c r="P155" s="209"/>
      <c r="Q155" s="209"/>
      <c r="R155" s="209"/>
      <c r="S155" s="209"/>
      <c r="T155" s="209"/>
      <c r="U155" s="209"/>
      <c r="V155" s="209"/>
      <c r="W155" s="209"/>
      <c r="X155" s="209"/>
      <c r="Y155" s="300"/>
      <c r="Z155" s="209"/>
      <c r="AA155" s="300"/>
      <c r="AB155" s="209"/>
      <c r="AC155" s="209"/>
      <c r="AD155" s="209"/>
      <c r="AE155" s="209"/>
      <c r="AF155" s="209"/>
      <c r="AG155" s="209"/>
      <c r="AH155" s="209"/>
      <c r="AI155" s="209"/>
      <c r="AJ155" s="209"/>
      <c r="AK155" s="209"/>
      <c r="AL155" s="209"/>
      <c r="AM155" s="300"/>
      <c r="AN155" s="209"/>
      <c r="AO155" s="300"/>
      <c r="AP155" s="209"/>
      <c r="AQ155" s="209"/>
      <c r="AR155" s="209"/>
      <c r="AS155" s="209"/>
      <c r="AT155" s="209"/>
      <c r="AU155" s="209"/>
      <c r="AV155" s="209"/>
      <c r="AW155" s="209"/>
      <c r="AX155" s="209"/>
      <c r="AY155" s="209"/>
      <c r="AZ155" s="209"/>
      <c r="BA155" s="300"/>
      <c r="BB155" s="209"/>
      <c r="BC155" s="209"/>
      <c r="BD155" s="209"/>
      <c r="BE155" s="209"/>
      <c r="BF155" s="209"/>
      <c r="BG155" s="209"/>
      <c r="BH155" s="209"/>
      <c r="BI155" s="209"/>
      <c r="BJ155" s="209"/>
      <c r="BK155" s="209"/>
      <c r="BL155" s="209"/>
      <c r="BM155" s="209"/>
      <c r="BN155" s="209"/>
      <c r="BO155" s="209"/>
      <c r="BP155" s="209"/>
      <c r="BQ155" s="209"/>
      <c r="BR155" s="209"/>
      <c r="BS155" s="209"/>
      <c r="BT155" s="209"/>
      <c r="BU155" s="209"/>
      <c r="BV155" s="209"/>
      <c r="BW155" s="209"/>
      <c r="BX155" s="209"/>
      <c r="BY155" s="209"/>
      <c r="BZ155" s="209"/>
      <c r="CA155" s="209"/>
      <c r="CB155" s="209"/>
      <c r="CC155" s="209"/>
      <c r="CD155" s="209"/>
      <c r="CE155" s="209"/>
      <c r="CF155" s="209"/>
      <c r="CG155" s="209"/>
      <c r="CH155" s="209"/>
      <c r="CI155" s="209"/>
      <c r="CJ155" s="209"/>
      <c r="CK155" s="209"/>
      <c r="CL155" s="209"/>
      <c r="CM155" s="209"/>
      <c r="CN155" s="209"/>
      <c r="CO155" s="209"/>
      <c r="CP155" s="209"/>
      <c r="CQ155" s="209"/>
      <c r="CR155" s="209"/>
      <c r="CS155" s="209"/>
      <c r="CU155" s="209"/>
      <c r="CV155" s="209"/>
      <c r="CW155" s="209"/>
      <c r="CX155" s="209"/>
      <c r="CY155" s="209"/>
      <c r="CZ155" s="209"/>
      <c r="DA155" s="209"/>
      <c r="DB155" s="209"/>
      <c r="DC155" s="209"/>
      <c r="DD155" s="209"/>
      <c r="DE155" s="209"/>
      <c r="DF155" s="209"/>
    </row>
    <row r="156" spans="1:110" s="2" customFormat="1">
      <c r="A156" s="82"/>
      <c r="B156" s="14"/>
      <c r="C156" s="3"/>
      <c r="D156" s="345"/>
      <c r="E156" s="209"/>
      <c r="F156" s="300"/>
      <c r="G156" s="209"/>
      <c r="H156" s="209"/>
      <c r="I156" s="209"/>
      <c r="J156" s="300"/>
      <c r="K156" s="300"/>
      <c r="L156" s="209"/>
      <c r="M156" s="209"/>
      <c r="N156" s="209"/>
      <c r="O156" s="209"/>
      <c r="P156" s="209"/>
      <c r="Q156" s="209"/>
      <c r="R156" s="209"/>
      <c r="S156" s="209"/>
      <c r="T156" s="209"/>
      <c r="U156" s="209"/>
      <c r="V156" s="209"/>
      <c r="W156" s="209"/>
      <c r="X156" s="209"/>
      <c r="Y156" s="300"/>
      <c r="Z156" s="209"/>
      <c r="AA156" s="300"/>
      <c r="AB156" s="209"/>
      <c r="AC156" s="209"/>
      <c r="AD156" s="209"/>
      <c r="AE156" s="209"/>
      <c r="AF156" s="209"/>
      <c r="AG156" s="209"/>
      <c r="AH156" s="209"/>
      <c r="AI156" s="209"/>
      <c r="AJ156" s="209"/>
      <c r="AK156" s="209"/>
      <c r="AL156" s="209"/>
      <c r="AM156" s="300"/>
      <c r="AN156" s="209"/>
      <c r="AO156" s="300"/>
      <c r="AP156" s="209"/>
      <c r="AQ156" s="209"/>
      <c r="AR156" s="209"/>
      <c r="AS156" s="209"/>
      <c r="AT156" s="209"/>
      <c r="AU156" s="209"/>
      <c r="AV156" s="209"/>
      <c r="AW156" s="209"/>
      <c r="AX156" s="209"/>
      <c r="AY156" s="209"/>
      <c r="AZ156" s="209"/>
      <c r="BA156" s="300"/>
      <c r="BB156" s="209"/>
      <c r="BC156" s="209"/>
      <c r="BD156" s="209"/>
      <c r="BE156" s="209"/>
      <c r="BF156" s="209"/>
      <c r="BG156" s="209"/>
      <c r="BH156" s="209"/>
      <c r="BI156" s="209"/>
      <c r="BJ156" s="209"/>
      <c r="BK156" s="209"/>
      <c r="BL156" s="209"/>
      <c r="BM156" s="209"/>
      <c r="BN156" s="209"/>
      <c r="BO156" s="209"/>
      <c r="BP156" s="209"/>
      <c r="BQ156" s="209"/>
      <c r="BR156" s="209"/>
      <c r="BS156" s="209"/>
      <c r="BT156" s="209"/>
      <c r="BU156" s="209"/>
      <c r="BV156" s="209"/>
      <c r="BW156" s="209"/>
      <c r="BX156" s="209"/>
      <c r="BY156" s="209"/>
      <c r="BZ156" s="209"/>
      <c r="CA156" s="209"/>
      <c r="CB156" s="209"/>
      <c r="CC156" s="209"/>
      <c r="CD156" s="209"/>
      <c r="CE156" s="209"/>
      <c r="CF156" s="209"/>
      <c r="CG156" s="209"/>
      <c r="CH156" s="209"/>
      <c r="CI156" s="209"/>
      <c r="CJ156" s="209"/>
      <c r="CK156" s="209"/>
      <c r="CL156" s="209"/>
      <c r="CM156" s="209"/>
      <c r="CN156" s="209"/>
      <c r="CO156" s="209"/>
      <c r="CP156" s="209"/>
      <c r="CQ156" s="209"/>
      <c r="CR156" s="209"/>
      <c r="CS156" s="209"/>
      <c r="CU156" s="209"/>
      <c r="CV156" s="209"/>
      <c r="CW156" s="209"/>
      <c r="CX156" s="209"/>
      <c r="CY156" s="209"/>
      <c r="CZ156" s="209"/>
      <c r="DA156" s="209"/>
      <c r="DB156" s="209"/>
      <c r="DC156" s="209"/>
      <c r="DD156" s="209"/>
      <c r="DE156" s="209"/>
      <c r="DF156" s="209"/>
    </row>
    <row r="157" spans="1:110" s="2" customFormat="1" ht="24" customHeight="1">
      <c r="A157" s="82"/>
      <c r="B157" s="14"/>
      <c r="C157" s="3"/>
      <c r="D157" s="209"/>
      <c r="E157" s="209"/>
      <c r="F157" s="300"/>
      <c r="G157" s="209"/>
      <c r="H157" s="209"/>
      <c r="I157" s="209"/>
      <c r="J157" s="300"/>
      <c r="K157" s="300"/>
      <c r="L157" s="209"/>
      <c r="M157" s="209"/>
      <c r="N157" s="209"/>
      <c r="O157" s="209"/>
      <c r="P157" s="209"/>
      <c r="Q157" s="209"/>
      <c r="R157" s="209"/>
      <c r="S157" s="209"/>
      <c r="T157" s="209"/>
      <c r="U157" s="209"/>
      <c r="V157" s="209"/>
      <c r="W157" s="209"/>
      <c r="X157" s="209"/>
      <c r="Y157" s="300"/>
      <c r="Z157" s="209"/>
      <c r="AA157" s="300"/>
      <c r="AB157" s="209"/>
      <c r="AC157" s="209"/>
      <c r="AD157" s="209"/>
      <c r="AE157" s="209"/>
      <c r="AF157" s="209"/>
      <c r="AG157" s="209"/>
      <c r="AH157" s="209"/>
      <c r="AI157" s="209"/>
      <c r="AJ157" s="209"/>
      <c r="AK157" s="209"/>
      <c r="AL157" s="209"/>
      <c r="AM157" s="300"/>
      <c r="AN157" s="209"/>
      <c r="AO157" s="300"/>
      <c r="AP157" s="209"/>
      <c r="AQ157" s="209"/>
      <c r="AR157" s="209"/>
      <c r="AS157" s="209"/>
      <c r="AT157" s="209"/>
      <c r="AU157" s="209"/>
      <c r="AV157" s="209"/>
      <c r="AW157" s="209"/>
      <c r="AX157" s="209"/>
      <c r="AY157" s="209"/>
      <c r="AZ157" s="209"/>
      <c r="BA157" s="300"/>
      <c r="BB157" s="209"/>
      <c r="BC157" s="209"/>
      <c r="BD157" s="209"/>
      <c r="BE157" s="209"/>
      <c r="BF157" s="209"/>
      <c r="BG157" s="209"/>
      <c r="BH157" s="209"/>
      <c r="BI157" s="209"/>
      <c r="BJ157" s="209"/>
      <c r="BK157" s="209"/>
      <c r="BL157" s="209"/>
      <c r="BM157" s="209"/>
      <c r="BN157" s="209"/>
      <c r="BO157" s="209"/>
      <c r="BP157" s="209"/>
      <c r="BQ157" s="209"/>
      <c r="BR157" s="209"/>
      <c r="BS157" s="209"/>
      <c r="BT157" s="209"/>
      <c r="BU157" s="209"/>
      <c r="BV157" s="209"/>
      <c r="BW157" s="209"/>
      <c r="BX157" s="209"/>
      <c r="BY157" s="209"/>
      <c r="BZ157" s="209"/>
      <c r="CA157" s="209"/>
      <c r="CB157" s="209"/>
      <c r="CC157" s="209"/>
      <c r="CD157" s="209"/>
      <c r="CE157" s="209"/>
      <c r="CF157" s="209"/>
      <c r="CG157" s="209"/>
      <c r="CH157" s="209"/>
      <c r="CI157" s="209"/>
      <c r="CJ157" s="209"/>
      <c r="CK157" s="209"/>
      <c r="CL157" s="209"/>
      <c r="CM157" s="209"/>
      <c r="CN157" s="209"/>
      <c r="CO157" s="209"/>
      <c r="CP157" s="209"/>
      <c r="CQ157" s="209"/>
      <c r="CR157" s="209"/>
      <c r="CS157" s="209"/>
      <c r="CU157" s="209"/>
      <c r="CV157" s="209"/>
      <c r="CW157" s="209"/>
      <c r="CX157" s="209"/>
      <c r="CY157" s="209"/>
      <c r="CZ157" s="209"/>
      <c r="DA157" s="209"/>
      <c r="DB157" s="209"/>
      <c r="DC157" s="209"/>
      <c r="DD157" s="209"/>
      <c r="DE157" s="209"/>
      <c r="DF157" s="209"/>
    </row>
    <row r="158" spans="1:110" s="2" customFormat="1">
      <c r="A158" s="82"/>
      <c r="B158" s="14"/>
      <c r="C158" s="3"/>
      <c r="D158" s="209"/>
      <c r="E158" s="209"/>
      <c r="F158" s="300"/>
      <c r="G158" s="209"/>
      <c r="H158" s="209"/>
      <c r="I158" s="209"/>
      <c r="J158" s="300"/>
      <c r="K158" s="300"/>
      <c r="L158" s="209"/>
      <c r="M158" s="209"/>
      <c r="N158" s="209"/>
      <c r="O158" s="209"/>
      <c r="P158" s="209"/>
      <c r="Q158" s="209"/>
      <c r="R158" s="209"/>
      <c r="S158" s="209"/>
      <c r="T158" s="209"/>
      <c r="U158" s="209"/>
      <c r="V158" s="209"/>
      <c r="W158" s="209"/>
      <c r="X158" s="209"/>
      <c r="Y158" s="300"/>
      <c r="Z158" s="209"/>
      <c r="AA158" s="300"/>
      <c r="AB158" s="209"/>
      <c r="AC158" s="209"/>
      <c r="AD158" s="209"/>
      <c r="AE158" s="209"/>
      <c r="AF158" s="209"/>
      <c r="AG158" s="209"/>
      <c r="AH158" s="209"/>
      <c r="AI158" s="209"/>
      <c r="AJ158" s="209"/>
      <c r="AK158" s="209"/>
      <c r="AL158" s="209"/>
      <c r="AM158" s="300"/>
      <c r="AN158" s="209"/>
      <c r="AO158" s="300"/>
      <c r="AP158" s="209"/>
      <c r="AQ158" s="209"/>
      <c r="AR158" s="209"/>
      <c r="AS158" s="209"/>
      <c r="AT158" s="209"/>
      <c r="AU158" s="209"/>
      <c r="AV158" s="209"/>
      <c r="AW158" s="209"/>
      <c r="AX158" s="209"/>
      <c r="AY158" s="209"/>
      <c r="AZ158" s="209"/>
      <c r="BA158" s="300"/>
      <c r="BB158" s="209"/>
      <c r="BC158" s="209"/>
      <c r="BD158" s="209"/>
      <c r="BE158" s="209"/>
      <c r="BF158" s="209"/>
      <c r="BG158" s="209"/>
      <c r="BH158" s="209"/>
      <c r="BI158" s="209"/>
      <c r="BJ158" s="209"/>
      <c r="BK158" s="209"/>
      <c r="BL158" s="209"/>
      <c r="BM158" s="209"/>
      <c r="BN158" s="209"/>
      <c r="BO158" s="209"/>
      <c r="BP158" s="209"/>
      <c r="BQ158" s="209"/>
      <c r="BR158" s="209"/>
      <c r="BS158" s="209"/>
      <c r="BT158" s="209"/>
      <c r="BU158" s="209"/>
      <c r="BV158" s="209"/>
      <c r="BW158" s="209"/>
      <c r="BX158" s="209"/>
      <c r="BY158" s="209"/>
      <c r="BZ158" s="209"/>
      <c r="CA158" s="209"/>
      <c r="CB158" s="209"/>
      <c r="CC158" s="209"/>
      <c r="CD158" s="209"/>
      <c r="CE158" s="209"/>
      <c r="CF158" s="209"/>
      <c r="CG158" s="209"/>
      <c r="CH158" s="209"/>
      <c r="CI158" s="209"/>
      <c r="CJ158" s="209"/>
      <c r="CK158" s="209"/>
      <c r="CL158" s="209"/>
      <c r="CM158" s="209"/>
      <c r="CN158" s="209"/>
      <c r="CO158" s="209"/>
      <c r="CP158" s="209"/>
      <c r="CQ158" s="209"/>
      <c r="CR158" s="209"/>
      <c r="CS158" s="209"/>
      <c r="CU158" s="209"/>
      <c r="CV158" s="209"/>
      <c r="CW158" s="209"/>
      <c r="CX158" s="209"/>
      <c r="CY158" s="209"/>
      <c r="CZ158" s="209"/>
      <c r="DA158" s="209"/>
      <c r="DB158" s="209"/>
      <c r="DC158" s="209"/>
      <c r="DD158" s="209"/>
      <c r="DE158" s="209"/>
      <c r="DF158" s="209"/>
    </row>
    <row r="159" spans="1:110" s="2" customFormat="1">
      <c r="A159" s="82"/>
      <c r="B159" s="14"/>
      <c r="C159" s="3"/>
      <c r="D159" s="209"/>
      <c r="E159" s="209"/>
      <c r="F159" s="300"/>
      <c r="G159" s="209"/>
      <c r="H159" s="209"/>
      <c r="I159" s="209"/>
      <c r="J159" s="300"/>
      <c r="K159" s="300"/>
      <c r="L159" s="209"/>
      <c r="M159" s="209"/>
      <c r="N159" s="209"/>
      <c r="O159" s="209"/>
      <c r="P159" s="209"/>
      <c r="Q159" s="209"/>
      <c r="R159" s="209"/>
      <c r="S159" s="209"/>
      <c r="T159" s="209"/>
      <c r="U159" s="209"/>
      <c r="V159" s="209"/>
      <c r="W159" s="209"/>
      <c r="X159" s="209"/>
      <c r="Y159" s="300"/>
      <c r="Z159" s="209"/>
      <c r="AA159" s="300"/>
      <c r="AB159" s="209"/>
      <c r="AC159" s="209"/>
      <c r="AD159" s="209"/>
      <c r="AE159" s="209"/>
      <c r="AF159" s="209"/>
      <c r="AG159" s="209"/>
      <c r="AH159" s="209"/>
      <c r="AI159" s="209"/>
      <c r="AJ159" s="209"/>
      <c r="AK159" s="209"/>
      <c r="AL159" s="209"/>
      <c r="AM159" s="300"/>
      <c r="AN159" s="209"/>
      <c r="AO159" s="300"/>
      <c r="AP159" s="209"/>
      <c r="AQ159" s="209"/>
      <c r="AR159" s="209"/>
      <c r="AS159" s="209"/>
      <c r="AT159" s="209"/>
      <c r="AU159" s="209"/>
      <c r="AV159" s="209"/>
      <c r="AW159" s="209"/>
      <c r="AX159" s="209"/>
      <c r="AY159" s="209"/>
      <c r="AZ159" s="209"/>
      <c r="BA159" s="300"/>
      <c r="BB159" s="209"/>
      <c r="BC159" s="209"/>
      <c r="BD159" s="209"/>
      <c r="BE159" s="209"/>
      <c r="BF159" s="209"/>
      <c r="BG159" s="209"/>
      <c r="BH159" s="209"/>
      <c r="BI159" s="209"/>
      <c r="BJ159" s="209"/>
      <c r="BK159" s="209"/>
      <c r="BL159" s="209"/>
      <c r="BM159" s="209"/>
      <c r="BN159" s="209"/>
      <c r="BO159" s="209"/>
      <c r="BP159" s="209"/>
      <c r="BQ159" s="209"/>
      <c r="BR159" s="209"/>
      <c r="BS159" s="209"/>
      <c r="BT159" s="209"/>
      <c r="BU159" s="209"/>
      <c r="BV159" s="209"/>
      <c r="BW159" s="209"/>
      <c r="BX159" s="209"/>
      <c r="BY159" s="209"/>
      <c r="BZ159" s="209"/>
      <c r="CA159" s="209"/>
      <c r="CB159" s="209"/>
      <c r="CC159" s="209"/>
      <c r="CD159" s="209"/>
      <c r="CE159" s="209"/>
      <c r="CF159" s="209"/>
      <c r="CG159" s="209"/>
      <c r="CH159" s="209"/>
      <c r="CI159" s="209"/>
      <c r="CJ159" s="209"/>
      <c r="CK159" s="209"/>
      <c r="CL159" s="209"/>
      <c r="CM159" s="209"/>
      <c r="CN159" s="209"/>
      <c r="CO159" s="209"/>
      <c r="CP159" s="209"/>
      <c r="CQ159" s="209"/>
      <c r="CR159" s="209"/>
      <c r="CS159" s="209"/>
      <c r="CU159" s="209"/>
      <c r="CV159" s="209"/>
      <c r="CW159" s="209"/>
      <c r="CX159" s="209"/>
      <c r="CY159" s="209"/>
      <c r="CZ159" s="209"/>
      <c r="DA159" s="209"/>
      <c r="DB159" s="209"/>
      <c r="DC159" s="209"/>
      <c r="DD159" s="209"/>
      <c r="DE159" s="209"/>
      <c r="DF159" s="209"/>
    </row>
    <row r="160" spans="1:110" s="2" customFormat="1">
      <c r="A160" s="82"/>
      <c r="B160" s="14"/>
      <c r="C160" s="3"/>
      <c r="D160" s="209"/>
      <c r="E160" s="209"/>
      <c r="F160" s="300"/>
      <c r="G160" s="209"/>
      <c r="H160" s="209"/>
      <c r="I160" s="209"/>
      <c r="J160" s="300"/>
      <c r="K160" s="300"/>
      <c r="L160" s="209"/>
      <c r="M160" s="209"/>
      <c r="N160" s="209"/>
      <c r="O160" s="209"/>
      <c r="P160" s="209"/>
      <c r="Q160" s="209"/>
      <c r="R160" s="209"/>
      <c r="S160" s="209"/>
      <c r="T160" s="209"/>
      <c r="U160" s="209"/>
      <c r="V160" s="209"/>
      <c r="W160" s="209"/>
      <c r="X160" s="209"/>
      <c r="Y160" s="300"/>
      <c r="Z160" s="209"/>
      <c r="AA160" s="300"/>
      <c r="AB160" s="209"/>
      <c r="AC160" s="209"/>
      <c r="AD160" s="209"/>
      <c r="AE160" s="209"/>
      <c r="AF160" s="209"/>
      <c r="AG160" s="209"/>
      <c r="AH160" s="209"/>
      <c r="AI160" s="209"/>
      <c r="AJ160" s="209"/>
      <c r="AK160" s="209"/>
      <c r="AL160" s="209"/>
      <c r="AM160" s="300"/>
      <c r="AN160" s="209"/>
      <c r="AO160" s="300"/>
      <c r="AP160" s="209"/>
      <c r="AQ160" s="209"/>
      <c r="AR160" s="209"/>
      <c r="AS160" s="209"/>
      <c r="AT160" s="209"/>
      <c r="AU160" s="209"/>
      <c r="AV160" s="209"/>
      <c r="AW160" s="209"/>
      <c r="AX160" s="209"/>
      <c r="AY160" s="209"/>
      <c r="AZ160" s="209"/>
      <c r="BA160" s="300"/>
      <c r="BB160" s="209"/>
      <c r="BC160" s="209"/>
      <c r="BD160" s="209"/>
      <c r="BE160" s="209"/>
      <c r="BF160" s="209"/>
      <c r="BG160" s="209"/>
      <c r="BH160" s="209"/>
      <c r="BI160" s="209"/>
      <c r="BJ160" s="209"/>
      <c r="BK160" s="209"/>
      <c r="BL160" s="209"/>
      <c r="BM160" s="209"/>
      <c r="BN160" s="209"/>
      <c r="BO160" s="209"/>
      <c r="BP160" s="209"/>
      <c r="BQ160" s="209"/>
      <c r="BR160" s="209"/>
      <c r="BS160" s="209"/>
      <c r="BT160" s="209"/>
      <c r="BU160" s="209"/>
      <c r="BV160" s="209"/>
      <c r="BW160" s="209"/>
      <c r="BX160" s="209"/>
      <c r="BY160" s="209"/>
      <c r="BZ160" s="209"/>
      <c r="CA160" s="209"/>
      <c r="CB160" s="209"/>
      <c r="CC160" s="209"/>
      <c r="CD160" s="209"/>
      <c r="CE160" s="209"/>
      <c r="CF160" s="209"/>
      <c r="CG160" s="209"/>
      <c r="CH160" s="209"/>
      <c r="CI160" s="209"/>
      <c r="CJ160" s="209"/>
      <c r="CK160" s="209"/>
      <c r="CL160" s="209"/>
      <c r="CM160" s="209"/>
      <c r="CN160" s="209"/>
      <c r="CO160" s="209"/>
      <c r="CP160" s="209"/>
      <c r="CQ160" s="209"/>
      <c r="CR160" s="209"/>
      <c r="CS160" s="209"/>
      <c r="CU160" s="209"/>
      <c r="CV160" s="209"/>
      <c r="CW160" s="209"/>
      <c r="CX160" s="209"/>
      <c r="CY160" s="209"/>
      <c r="CZ160" s="209"/>
      <c r="DA160" s="209"/>
      <c r="DB160" s="209"/>
      <c r="DC160" s="209"/>
      <c r="DD160" s="209"/>
      <c r="DE160" s="209"/>
      <c r="DF160" s="209"/>
    </row>
    <row r="161" spans="1:110" s="2" customFormat="1">
      <c r="A161" s="82"/>
      <c r="B161" s="14"/>
      <c r="C161" s="3"/>
      <c r="D161" s="209"/>
      <c r="E161" s="209"/>
      <c r="F161" s="300"/>
      <c r="G161" s="209"/>
      <c r="H161" s="209"/>
      <c r="I161" s="209"/>
      <c r="J161" s="300"/>
      <c r="K161" s="300"/>
      <c r="L161" s="209"/>
      <c r="M161" s="209"/>
      <c r="N161" s="209"/>
      <c r="O161" s="209"/>
      <c r="P161" s="209"/>
      <c r="Q161" s="209"/>
      <c r="R161" s="209"/>
      <c r="S161" s="209"/>
      <c r="T161" s="209"/>
      <c r="U161" s="209"/>
      <c r="V161" s="209"/>
      <c r="W161" s="209"/>
      <c r="X161" s="209"/>
      <c r="Y161" s="300"/>
      <c r="Z161" s="209"/>
      <c r="AA161" s="300"/>
      <c r="AB161" s="209"/>
      <c r="AC161" s="209"/>
      <c r="AD161" s="209"/>
      <c r="AE161" s="209"/>
      <c r="AF161" s="209"/>
      <c r="AG161" s="209"/>
      <c r="AH161" s="209"/>
      <c r="AI161" s="209"/>
      <c r="AJ161" s="209"/>
      <c r="AK161" s="209"/>
      <c r="AL161" s="209"/>
      <c r="AM161" s="300"/>
      <c r="AN161" s="209"/>
      <c r="AO161" s="300"/>
      <c r="AP161" s="209"/>
      <c r="AQ161" s="209"/>
      <c r="AR161" s="209"/>
      <c r="AS161" s="209"/>
      <c r="AT161" s="209"/>
      <c r="AU161" s="209"/>
      <c r="AV161" s="209"/>
      <c r="AW161" s="209"/>
      <c r="AX161" s="209"/>
      <c r="AY161" s="209"/>
      <c r="AZ161" s="209"/>
      <c r="BA161" s="300"/>
      <c r="BB161" s="209"/>
      <c r="BC161" s="209"/>
      <c r="BD161" s="209"/>
      <c r="BE161" s="209"/>
      <c r="BF161" s="209"/>
      <c r="BG161" s="209"/>
      <c r="BH161" s="209"/>
      <c r="BI161" s="209"/>
      <c r="BJ161" s="209"/>
      <c r="BK161" s="209"/>
      <c r="BL161" s="209"/>
      <c r="BM161" s="209"/>
      <c r="BN161" s="209"/>
      <c r="BO161" s="209"/>
      <c r="BP161" s="209"/>
      <c r="BQ161" s="209"/>
      <c r="BR161" s="209"/>
      <c r="BS161" s="209"/>
      <c r="BT161" s="209"/>
      <c r="BU161" s="209"/>
      <c r="BV161" s="209"/>
      <c r="BW161" s="209"/>
      <c r="BX161" s="209"/>
      <c r="BY161" s="209"/>
      <c r="BZ161" s="209"/>
      <c r="CA161" s="209"/>
      <c r="CB161" s="209"/>
      <c r="CC161" s="209"/>
      <c r="CD161" s="209"/>
      <c r="CE161" s="209"/>
      <c r="CF161" s="209"/>
      <c r="CG161" s="209"/>
      <c r="CH161" s="209"/>
      <c r="CI161" s="209"/>
      <c r="CJ161" s="209"/>
      <c r="CK161" s="209"/>
      <c r="CL161" s="209"/>
      <c r="CM161" s="209"/>
      <c r="CN161" s="209"/>
      <c r="CO161" s="209"/>
      <c r="CP161" s="209"/>
      <c r="CQ161" s="209"/>
      <c r="CR161" s="209"/>
      <c r="CS161" s="209"/>
      <c r="CU161" s="209"/>
      <c r="CV161" s="209"/>
      <c r="CW161" s="209"/>
      <c r="CX161" s="209"/>
      <c r="CY161" s="209"/>
      <c r="CZ161" s="209"/>
      <c r="DA161" s="209"/>
      <c r="DB161" s="209"/>
      <c r="DC161" s="209"/>
      <c r="DD161" s="209"/>
      <c r="DE161" s="209"/>
      <c r="DF161" s="209"/>
    </row>
    <row r="162" spans="1:110" s="2" customFormat="1">
      <c r="A162" s="82"/>
      <c r="B162" s="14"/>
      <c r="C162" s="3"/>
      <c r="D162" s="209"/>
      <c r="E162" s="209"/>
      <c r="F162" s="300"/>
      <c r="G162" s="209"/>
      <c r="H162" s="209"/>
      <c r="I162" s="209"/>
      <c r="J162" s="300"/>
      <c r="K162" s="300"/>
      <c r="L162" s="209"/>
      <c r="M162" s="209"/>
      <c r="N162" s="209"/>
      <c r="O162" s="209"/>
      <c r="P162" s="209"/>
      <c r="Q162" s="209"/>
      <c r="R162" s="209"/>
      <c r="S162" s="209"/>
      <c r="T162" s="209"/>
      <c r="U162" s="209"/>
      <c r="V162" s="209"/>
      <c r="W162" s="209"/>
      <c r="X162" s="209"/>
      <c r="Y162" s="300"/>
      <c r="Z162" s="209"/>
      <c r="AA162" s="300"/>
      <c r="AB162" s="209"/>
      <c r="AC162" s="209"/>
      <c r="AD162" s="209"/>
      <c r="AE162" s="209"/>
      <c r="AF162" s="209"/>
      <c r="AG162" s="209"/>
      <c r="AH162" s="209"/>
      <c r="AI162" s="209"/>
      <c r="AJ162" s="209"/>
      <c r="AK162" s="209"/>
      <c r="AL162" s="209"/>
      <c r="AM162" s="300"/>
      <c r="AN162" s="209"/>
      <c r="AO162" s="300"/>
      <c r="AP162" s="209"/>
      <c r="AQ162" s="209"/>
      <c r="AR162" s="209"/>
      <c r="AS162" s="209"/>
      <c r="AT162" s="209"/>
      <c r="AU162" s="209"/>
      <c r="AV162" s="209"/>
      <c r="AW162" s="209"/>
      <c r="AX162" s="209"/>
      <c r="AY162" s="209"/>
      <c r="AZ162" s="209"/>
      <c r="BA162" s="300"/>
      <c r="BB162" s="209"/>
      <c r="BC162" s="209"/>
      <c r="BD162" s="209"/>
      <c r="BE162" s="209"/>
      <c r="BF162" s="209"/>
      <c r="BG162" s="209"/>
      <c r="BH162" s="209"/>
      <c r="BI162" s="209"/>
      <c r="BJ162" s="209"/>
      <c r="BK162" s="209"/>
      <c r="BL162" s="209"/>
      <c r="BM162" s="209"/>
      <c r="BN162" s="209"/>
      <c r="BO162" s="209"/>
      <c r="BP162" s="209"/>
      <c r="BQ162" s="209"/>
      <c r="BR162" s="209"/>
      <c r="BS162" s="209"/>
      <c r="BT162" s="209"/>
      <c r="BU162" s="209"/>
      <c r="BV162" s="209"/>
      <c r="BW162" s="209"/>
      <c r="BX162" s="209"/>
      <c r="BY162" s="209"/>
      <c r="BZ162" s="209"/>
      <c r="CA162" s="209"/>
      <c r="CB162" s="209"/>
      <c r="CC162" s="209"/>
      <c r="CD162" s="209"/>
      <c r="CE162" s="209"/>
      <c r="CF162" s="209"/>
      <c r="CG162" s="209"/>
      <c r="CH162" s="209"/>
      <c r="CI162" s="209"/>
      <c r="CJ162" s="209"/>
      <c r="CK162" s="209"/>
      <c r="CL162" s="209"/>
      <c r="CM162" s="209"/>
      <c r="CN162" s="209"/>
      <c r="CO162" s="209"/>
      <c r="CP162" s="209"/>
      <c r="CQ162" s="209"/>
      <c r="CR162" s="209"/>
      <c r="CS162" s="209"/>
      <c r="CU162" s="209"/>
      <c r="CV162" s="209"/>
      <c r="CW162" s="209"/>
      <c r="CX162" s="209"/>
      <c r="CY162" s="209"/>
      <c r="CZ162" s="209"/>
      <c r="DA162" s="209"/>
      <c r="DB162" s="209"/>
      <c r="DC162" s="209"/>
      <c r="DD162" s="209"/>
      <c r="DE162" s="209"/>
      <c r="DF162" s="209"/>
    </row>
    <row r="163" spans="1:110" s="2" customFormat="1">
      <c r="A163" s="82"/>
      <c r="B163" s="14"/>
      <c r="C163" s="3"/>
      <c r="D163" s="345"/>
      <c r="E163" s="209"/>
      <c r="F163" s="300"/>
      <c r="G163" s="209"/>
      <c r="H163" s="209"/>
      <c r="I163" s="209"/>
      <c r="J163" s="300"/>
      <c r="K163" s="300"/>
      <c r="L163" s="209"/>
      <c r="M163" s="209"/>
      <c r="N163" s="209"/>
      <c r="O163" s="209"/>
      <c r="P163" s="209"/>
      <c r="Q163" s="209"/>
      <c r="R163" s="209"/>
      <c r="S163" s="209"/>
      <c r="T163" s="209"/>
      <c r="U163" s="209"/>
      <c r="V163" s="209"/>
      <c r="W163" s="209"/>
      <c r="X163" s="209"/>
      <c r="Y163" s="300"/>
      <c r="Z163" s="209"/>
      <c r="AA163" s="300"/>
      <c r="AB163" s="209"/>
      <c r="AC163" s="209"/>
      <c r="AD163" s="209"/>
      <c r="AE163" s="209"/>
      <c r="AF163" s="209"/>
      <c r="AG163" s="209"/>
      <c r="AH163" s="209"/>
      <c r="AI163" s="209"/>
      <c r="AJ163" s="209"/>
      <c r="AK163" s="209"/>
      <c r="AL163" s="209"/>
      <c r="AM163" s="300"/>
      <c r="AN163" s="209"/>
      <c r="AO163" s="300"/>
      <c r="AP163" s="209"/>
      <c r="AQ163" s="209"/>
      <c r="AR163" s="209"/>
      <c r="AS163" s="209"/>
      <c r="AT163" s="209"/>
      <c r="AU163" s="209"/>
      <c r="AV163" s="209"/>
      <c r="AW163" s="209"/>
      <c r="AX163" s="209"/>
      <c r="AY163" s="209"/>
      <c r="AZ163" s="209"/>
      <c r="BA163" s="300"/>
      <c r="BB163" s="209"/>
      <c r="BC163" s="209"/>
      <c r="BD163" s="209"/>
      <c r="BE163" s="209"/>
      <c r="BF163" s="209"/>
      <c r="BG163" s="209"/>
      <c r="BH163" s="209"/>
      <c r="BI163" s="209"/>
      <c r="BJ163" s="209"/>
      <c r="BK163" s="209"/>
      <c r="BL163" s="209"/>
      <c r="BM163" s="209"/>
      <c r="BN163" s="209"/>
      <c r="BO163" s="209"/>
      <c r="BP163" s="209"/>
      <c r="BQ163" s="209"/>
      <c r="BR163" s="209"/>
      <c r="BS163" s="209"/>
      <c r="BT163" s="209"/>
      <c r="BU163" s="209"/>
      <c r="BV163" s="209"/>
      <c r="BW163" s="209"/>
      <c r="BX163" s="209"/>
      <c r="BY163" s="209"/>
      <c r="BZ163" s="209"/>
      <c r="CA163" s="209"/>
      <c r="CB163" s="209"/>
      <c r="CC163" s="209"/>
      <c r="CD163" s="209"/>
      <c r="CE163" s="209"/>
      <c r="CF163" s="209"/>
      <c r="CG163" s="209"/>
      <c r="CH163" s="209"/>
      <c r="CI163" s="209"/>
      <c r="CJ163" s="209"/>
      <c r="CK163" s="209"/>
      <c r="CL163" s="209"/>
      <c r="CM163" s="209"/>
      <c r="CN163" s="209"/>
      <c r="CO163" s="209"/>
      <c r="CP163" s="209"/>
      <c r="CQ163" s="209"/>
      <c r="CR163" s="209"/>
      <c r="CS163" s="209"/>
      <c r="CU163" s="209"/>
      <c r="CV163" s="209"/>
      <c r="CW163" s="209"/>
      <c r="CX163" s="209"/>
      <c r="CY163" s="209"/>
      <c r="CZ163" s="209"/>
      <c r="DA163" s="209"/>
      <c r="DB163" s="209"/>
      <c r="DC163" s="209"/>
      <c r="DD163" s="209"/>
      <c r="DE163" s="209"/>
      <c r="DF163" s="209"/>
    </row>
    <row r="164" spans="1:110" s="2" customFormat="1">
      <c r="A164" s="82"/>
      <c r="B164" s="14"/>
      <c r="C164" s="3"/>
      <c r="D164" s="345"/>
      <c r="E164" s="209"/>
      <c r="F164" s="300"/>
      <c r="G164" s="209"/>
      <c r="H164" s="209"/>
      <c r="I164" s="209"/>
      <c r="J164" s="300"/>
      <c r="K164" s="300"/>
      <c r="L164" s="209"/>
      <c r="M164" s="209"/>
      <c r="N164" s="209"/>
      <c r="O164" s="209"/>
      <c r="P164" s="209"/>
      <c r="Q164" s="209"/>
      <c r="R164" s="209"/>
      <c r="S164" s="209"/>
      <c r="T164" s="209"/>
      <c r="U164" s="209"/>
      <c r="V164" s="209"/>
      <c r="W164" s="209"/>
      <c r="X164" s="209"/>
      <c r="Y164" s="300"/>
      <c r="Z164" s="209"/>
      <c r="AA164" s="300"/>
      <c r="AB164" s="209"/>
      <c r="AC164" s="209"/>
      <c r="AD164" s="209"/>
      <c r="AE164" s="209"/>
      <c r="AF164" s="209"/>
      <c r="AG164" s="209"/>
      <c r="AH164" s="209"/>
      <c r="AI164" s="209"/>
      <c r="AJ164" s="209"/>
      <c r="AK164" s="209"/>
      <c r="AL164" s="209"/>
      <c r="AM164" s="300"/>
      <c r="AN164" s="209"/>
      <c r="AO164" s="300"/>
      <c r="AP164" s="209"/>
      <c r="AQ164" s="209"/>
      <c r="AR164" s="209"/>
      <c r="AS164" s="209"/>
      <c r="AT164" s="209"/>
      <c r="AU164" s="209"/>
      <c r="AV164" s="209"/>
      <c r="AW164" s="209"/>
      <c r="AX164" s="209"/>
      <c r="AY164" s="209"/>
      <c r="AZ164" s="209"/>
      <c r="BA164" s="300"/>
      <c r="BB164" s="209"/>
      <c r="BC164" s="209"/>
      <c r="BD164" s="209"/>
      <c r="BE164" s="209"/>
      <c r="BF164" s="209"/>
      <c r="BG164" s="209"/>
      <c r="BH164" s="209"/>
      <c r="BI164" s="209"/>
      <c r="BJ164" s="209"/>
      <c r="BK164" s="209"/>
      <c r="BL164" s="209"/>
      <c r="BM164" s="209"/>
      <c r="BN164" s="209"/>
      <c r="BO164" s="209"/>
      <c r="BP164" s="209"/>
      <c r="BQ164" s="209"/>
      <c r="BR164" s="209"/>
      <c r="BS164" s="209"/>
      <c r="BT164" s="209"/>
      <c r="BU164" s="209"/>
      <c r="BV164" s="209"/>
      <c r="BW164" s="209"/>
      <c r="BX164" s="209"/>
      <c r="BY164" s="209"/>
      <c r="BZ164" s="209"/>
      <c r="CA164" s="209"/>
      <c r="CB164" s="209"/>
      <c r="CC164" s="209"/>
      <c r="CD164" s="209"/>
      <c r="CE164" s="209"/>
      <c r="CF164" s="209"/>
      <c r="CG164" s="209"/>
      <c r="CH164" s="209"/>
      <c r="CI164" s="209"/>
      <c r="CJ164" s="209"/>
      <c r="CK164" s="209"/>
      <c r="CL164" s="209"/>
      <c r="CM164" s="209"/>
      <c r="CN164" s="209"/>
      <c r="CO164" s="209"/>
      <c r="CP164" s="209"/>
      <c r="CQ164" s="209"/>
      <c r="CR164" s="209"/>
      <c r="CS164" s="209"/>
      <c r="CU164" s="209"/>
      <c r="CV164" s="209"/>
      <c r="CW164" s="209"/>
      <c r="CX164" s="209"/>
      <c r="CY164" s="209"/>
      <c r="CZ164" s="209"/>
      <c r="DA164" s="209"/>
      <c r="DB164" s="209"/>
      <c r="DC164" s="209"/>
      <c r="DD164" s="209"/>
      <c r="DE164" s="209"/>
      <c r="DF164" s="209"/>
    </row>
    <row r="165" spans="1:110" s="2" customFormat="1">
      <c r="A165" s="82"/>
      <c r="B165" s="14"/>
      <c r="C165" s="3"/>
      <c r="D165" s="345"/>
      <c r="E165" s="209"/>
      <c r="F165" s="300"/>
      <c r="G165" s="209"/>
      <c r="H165" s="209"/>
      <c r="I165" s="209"/>
      <c r="J165" s="300"/>
      <c r="K165" s="300"/>
      <c r="L165" s="209"/>
      <c r="M165" s="209"/>
      <c r="N165" s="209"/>
      <c r="O165" s="209"/>
      <c r="P165" s="209"/>
      <c r="Q165" s="209"/>
      <c r="R165" s="209"/>
      <c r="S165" s="209"/>
      <c r="T165" s="209"/>
      <c r="U165" s="209"/>
      <c r="V165" s="209"/>
      <c r="W165" s="209"/>
      <c r="X165" s="209"/>
      <c r="Y165" s="300"/>
      <c r="Z165" s="209"/>
      <c r="AA165" s="300"/>
      <c r="AB165" s="209"/>
      <c r="AC165" s="209"/>
      <c r="AD165" s="209"/>
      <c r="AE165" s="209"/>
      <c r="AF165" s="209"/>
      <c r="AG165" s="209"/>
      <c r="AH165" s="209"/>
      <c r="AI165" s="209"/>
      <c r="AJ165" s="209"/>
      <c r="AK165" s="209"/>
      <c r="AL165" s="209"/>
      <c r="AM165" s="300"/>
      <c r="AN165" s="209"/>
      <c r="AO165" s="300"/>
      <c r="AP165" s="209"/>
      <c r="AQ165" s="209"/>
      <c r="AR165" s="209"/>
      <c r="AS165" s="209"/>
      <c r="AT165" s="209"/>
      <c r="AU165" s="209"/>
      <c r="AV165" s="209"/>
      <c r="AW165" s="209"/>
      <c r="AX165" s="209"/>
      <c r="AY165" s="209"/>
      <c r="AZ165" s="209"/>
      <c r="BA165" s="300"/>
      <c r="BB165" s="209"/>
      <c r="BC165" s="209"/>
      <c r="BD165" s="209"/>
      <c r="BE165" s="209"/>
      <c r="BF165" s="209"/>
      <c r="BG165" s="209"/>
      <c r="BH165" s="209"/>
      <c r="BI165" s="209"/>
      <c r="BJ165" s="209"/>
      <c r="BK165" s="209"/>
      <c r="BL165" s="209"/>
      <c r="BM165" s="209"/>
      <c r="BN165" s="209"/>
      <c r="BO165" s="209"/>
      <c r="BP165" s="209"/>
      <c r="BQ165" s="209"/>
      <c r="BR165" s="209"/>
      <c r="BS165" s="209"/>
      <c r="BT165" s="209"/>
      <c r="BU165" s="209"/>
      <c r="BV165" s="209"/>
      <c r="BW165" s="209"/>
      <c r="BX165" s="209"/>
      <c r="BY165" s="209"/>
      <c r="BZ165" s="209"/>
      <c r="CA165" s="209"/>
      <c r="CB165" s="209"/>
      <c r="CC165" s="209"/>
      <c r="CD165" s="209"/>
      <c r="CE165" s="209"/>
      <c r="CF165" s="209"/>
      <c r="CG165" s="209"/>
      <c r="CH165" s="209"/>
      <c r="CI165" s="209"/>
      <c r="CJ165" s="209"/>
      <c r="CK165" s="209"/>
      <c r="CL165" s="209"/>
      <c r="CM165" s="209"/>
      <c r="CN165" s="209"/>
      <c r="CO165" s="209"/>
      <c r="CP165" s="209"/>
      <c r="CQ165" s="209"/>
      <c r="CR165" s="209"/>
      <c r="CS165" s="209"/>
      <c r="CU165" s="209"/>
      <c r="CV165" s="209"/>
      <c r="CW165" s="209"/>
      <c r="CX165" s="209"/>
      <c r="CY165" s="209"/>
      <c r="CZ165" s="209"/>
      <c r="DA165" s="209"/>
      <c r="DB165" s="209"/>
      <c r="DC165" s="209"/>
      <c r="DD165" s="209"/>
      <c r="DE165" s="209"/>
      <c r="DF165" s="209"/>
    </row>
    <row r="166" spans="1:110" s="2" customFormat="1">
      <c r="A166" s="82"/>
      <c r="B166" s="14"/>
      <c r="C166" s="3"/>
      <c r="D166" s="345"/>
      <c r="E166" s="209"/>
      <c r="F166" s="300"/>
      <c r="G166" s="209"/>
      <c r="H166" s="209"/>
      <c r="I166" s="209"/>
      <c r="J166" s="300"/>
      <c r="K166" s="300"/>
      <c r="L166" s="209"/>
      <c r="M166" s="209"/>
      <c r="N166" s="209"/>
      <c r="O166" s="209"/>
      <c r="P166" s="209"/>
      <c r="Q166" s="209"/>
      <c r="R166" s="209"/>
      <c r="S166" s="209"/>
      <c r="T166" s="209"/>
      <c r="U166" s="209"/>
      <c r="V166" s="209"/>
      <c r="W166" s="209"/>
      <c r="X166" s="209"/>
      <c r="Y166" s="300"/>
      <c r="Z166" s="209"/>
      <c r="AA166" s="300"/>
      <c r="AB166" s="209"/>
      <c r="AC166" s="209"/>
      <c r="AD166" s="209"/>
      <c r="AE166" s="209"/>
      <c r="AF166" s="209"/>
      <c r="AG166" s="209"/>
      <c r="AH166" s="209"/>
      <c r="AI166" s="209"/>
      <c r="AJ166" s="209"/>
      <c r="AK166" s="209"/>
      <c r="AL166" s="209"/>
      <c r="AM166" s="300"/>
      <c r="AN166" s="209"/>
      <c r="AO166" s="300"/>
      <c r="AP166" s="209"/>
      <c r="AQ166" s="209"/>
      <c r="AR166" s="209"/>
      <c r="AS166" s="209"/>
      <c r="AT166" s="209"/>
      <c r="AU166" s="209"/>
      <c r="AV166" s="209"/>
      <c r="AW166" s="209"/>
      <c r="AX166" s="209"/>
      <c r="AY166" s="209"/>
      <c r="AZ166" s="209"/>
      <c r="BA166" s="300"/>
      <c r="BB166" s="209"/>
      <c r="BC166" s="209"/>
      <c r="BD166" s="209"/>
      <c r="BE166" s="209"/>
      <c r="BF166" s="209"/>
      <c r="BG166" s="209"/>
      <c r="BH166" s="209"/>
      <c r="BI166" s="209"/>
      <c r="BJ166" s="209"/>
      <c r="BK166" s="209"/>
      <c r="BL166" s="209"/>
      <c r="BM166" s="209"/>
      <c r="BN166" s="209"/>
      <c r="BO166" s="209"/>
      <c r="BP166" s="209"/>
      <c r="BQ166" s="209"/>
      <c r="BR166" s="209"/>
      <c r="BS166" s="209"/>
      <c r="BT166" s="209"/>
      <c r="BU166" s="209"/>
      <c r="BV166" s="209"/>
      <c r="BW166" s="209"/>
      <c r="BX166" s="209"/>
      <c r="BY166" s="209"/>
      <c r="BZ166" s="209"/>
      <c r="CA166" s="209"/>
      <c r="CB166" s="209"/>
      <c r="CC166" s="209"/>
      <c r="CD166" s="209"/>
      <c r="CE166" s="209"/>
      <c r="CF166" s="209"/>
      <c r="CG166" s="209"/>
      <c r="CH166" s="209"/>
      <c r="CI166" s="209"/>
      <c r="CJ166" s="209"/>
      <c r="CK166" s="209"/>
      <c r="CL166" s="209"/>
      <c r="CM166" s="209"/>
      <c r="CN166" s="209"/>
      <c r="CO166" s="209"/>
      <c r="CP166" s="209"/>
      <c r="CQ166" s="209"/>
      <c r="CR166" s="209"/>
      <c r="CS166" s="209"/>
      <c r="CU166" s="209"/>
      <c r="CV166" s="209"/>
      <c r="CW166" s="209"/>
      <c r="CX166" s="209"/>
      <c r="CY166" s="209"/>
      <c r="CZ166" s="209"/>
      <c r="DA166" s="209"/>
      <c r="DB166" s="209"/>
      <c r="DC166" s="209"/>
      <c r="DD166" s="209"/>
      <c r="DE166" s="209"/>
      <c r="DF166" s="209"/>
    </row>
    <row r="167" spans="1:110" s="2" customFormat="1">
      <c r="A167" s="82"/>
      <c r="B167" s="14"/>
      <c r="C167" s="3"/>
      <c r="D167" s="209"/>
      <c r="E167" s="209"/>
      <c r="F167" s="300"/>
      <c r="G167" s="209"/>
      <c r="H167" s="209"/>
      <c r="I167" s="209"/>
      <c r="J167" s="300"/>
      <c r="K167" s="300"/>
      <c r="L167" s="209"/>
      <c r="M167" s="209"/>
      <c r="N167" s="209"/>
      <c r="O167" s="209"/>
      <c r="P167" s="209"/>
      <c r="Q167" s="209"/>
      <c r="R167" s="209"/>
      <c r="S167" s="209"/>
      <c r="T167" s="209"/>
      <c r="U167" s="209"/>
      <c r="V167" s="209"/>
      <c r="W167" s="209"/>
      <c r="X167" s="209"/>
      <c r="Y167" s="300"/>
      <c r="Z167" s="209"/>
      <c r="AA167" s="300"/>
      <c r="AB167" s="209"/>
      <c r="AC167" s="209"/>
      <c r="AD167" s="209"/>
      <c r="AE167" s="209"/>
      <c r="AF167" s="209"/>
      <c r="AG167" s="209"/>
      <c r="AH167" s="209"/>
      <c r="AI167" s="209"/>
      <c r="AJ167" s="209"/>
      <c r="AK167" s="209"/>
      <c r="AL167" s="209"/>
      <c r="AM167" s="300"/>
      <c r="AN167" s="209"/>
      <c r="AO167" s="300"/>
      <c r="AP167" s="209"/>
      <c r="AQ167" s="209"/>
      <c r="AR167" s="209"/>
      <c r="AS167" s="209"/>
      <c r="AT167" s="209"/>
      <c r="AU167" s="209"/>
      <c r="AV167" s="209"/>
      <c r="AW167" s="209"/>
      <c r="AX167" s="209"/>
      <c r="AY167" s="209"/>
      <c r="AZ167" s="209"/>
      <c r="BA167" s="300"/>
      <c r="BB167" s="209"/>
      <c r="BC167" s="209"/>
      <c r="BD167" s="209"/>
      <c r="BE167" s="209"/>
      <c r="BF167" s="209"/>
      <c r="BG167" s="209"/>
      <c r="BH167" s="209"/>
      <c r="BI167" s="209"/>
      <c r="BJ167" s="209"/>
      <c r="BK167" s="209"/>
      <c r="BL167" s="209"/>
      <c r="BM167" s="209"/>
      <c r="BN167" s="209"/>
      <c r="BO167" s="209"/>
      <c r="BP167" s="209"/>
      <c r="BQ167" s="209"/>
      <c r="BR167" s="209"/>
      <c r="BS167" s="209"/>
      <c r="BT167" s="209"/>
      <c r="BU167" s="209"/>
      <c r="BV167" s="209"/>
      <c r="BW167" s="209"/>
      <c r="BX167" s="209"/>
      <c r="BY167" s="209"/>
      <c r="BZ167" s="209"/>
      <c r="CA167" s="209"/>
      <c r="CB167" s="209"/>
      <c r="CC167" s="209"/>
      <c r="CD167" s="209"/>
      <c r="CE167" s="209"/>
      <c r="CF167" s="209"/>
      <c r="CG167" s="209"/>
      <c r="CH167" s="209"/>
      <c r="CI167" s="209"/>
      <c r="CJ167" s="209"/>
      <c r="CK167" s="209"/>
      <c r="CL167" s="209"/>
      <c r="CM167" s="209"/>
      <c r="CN167" s="209"/>
      <c r="CO167" s="209"/>
      <c r="CP167" s="209"/>
      <c r="CQ167" s="209"/>
      <c r="CR167" s="209"/>
      <c r="CS167" s="209"/>
      <c r="CU167" s="209"/>
      <c r="CV167" s="209"/>
      <c r="CW167" s="209"/>
      <c r="CX167" s="209"/>
      <c r="CY167" s="209"/>
      <c r="CZ167" s="209"/>
      <c r="DA167" s="209"/>
      <c r="DB167" s="209"/>
      <c r="DC167" s="209"/>
      <c r="DD167" s="209"/>
      <c r="DE167" s="209"/>
      <c r="DF167" s="209"/>
    </row>
    <row r="168" spans="1:110" s="2" customFormat="1">
      <c r="A168" s="82"/>
      <c r="B168" s="14"/>
      <c r="C168" s="3"/>
      <c r="D168" s="209"/>
      <c r="E168" s="209"/>
      <c r="F168" s="300"/>
      <c r="G168" s="209"/>
      <c r="H168" s="209"/>
      <c r="I168" s="209"/>
      <c r="J168" s="300"/>
      <c r="K168" s="300"/>
      <c r="L168" s="209"/>
      <c r="M168" s="209"/>
      <c r="N168" s="209"/>
      <c r="O168" s="209"/>
      <c r="P168" s="209"/>
      <c r="Q168" s="209"/>
      <c r="R168" s="209"/>
      <c r="S168" s="209"/>
      <c r="T168" s="209"/>
      <c r="U168" s="209"/>
      <c r="V168" s="209"/>
      <c r="W168" s="209"/>
      <c r="X168" s="209"/>
      <c r="Y168" s="300"/>
      <c r="Z168" s="209"/>
      <c r="AA168" s="300"/>
      <c r="AB168" s="209"/>
      <c r="AC168" s="209"/>
      <c r="AD168" s="209"/>
      <c r="AE168" s="209"/>
      <c r="AF168" s="209"/>
      <c r="AG168" s="209"/>
      <c r="AH168" s="209"/>
      <c r="AI168" s="209"/>
      <c r="AJ168" s="209"/>
      <c r="AK168" s="209"/>
      <c r="AL168" s="209"/>
      <c r="AM168" s="300"/>
      <c r="AN168" s="209"/>
      <c r="AO168" s="300"/>
      <c r="AP168" s="209"/>
      <c r="AQ168" s="209"/>
      <c r="AR168" s="209"/>
      <c r="AS168" s="209"/>
      <c r="AT168" s="209"/>
      <c r="AU168" s="209"/>
      <c r="AV168" s="209"/>
      <c r="AW168" s="209"/>
      <c r="AX168" s="209"/>
      <c r="AY168" s="209"/>
      <c r="AZ168" s="209"/>
      <c r="BA168" s="300"/>
      <c r="BB168" s="209"/>
      <c r="BC168" s="209"/>
      <c r="BD168" s="209"/>
      <c r="BE168" s="209"/>
      <c r="BF168" s="209"/>
      <c r="BG168" s="209"/>
      <c r="BH168" s="209"/>
      <c r="BI168" s="209"/>
      <c r="BJ168" s="209"/>
      <c r="BK168" s="209"/>
      <c r="BL168" s="209"/>
      <c r="BM168" s="209"/>
      <c r="BN168" s="209"/>
      <c r="BO168" s="209"/>
      <c r="BP168" s="209"/>
      <c r="BQ168" s="209"/>
      <c r="BR168" s="209"/>
      <c r="BS168" s="209"/>
      <c r="BT168" s="209"/>
      <c r="BU168" s="209"/>
      <c r="BV168" s="209"/>
      <c r="BW168" s="209"/>
      <c r="BX168" s="209"/>
      <c r="BY168" s="209"/>
      <c r="BZ168" s="209"/>
      <c r="CA168" s="209"/>
      <c r="CB168" s="209"/>
      <c r="CC168" s="209"/>
      <c r="CD168" s="209"/>
      <c r="CE168" s="209"/>
      <c r="CF168" s="209"/>
      <c r="CG168" s="209"/>
      <c r="CH168" s="209"/>
      <c r="CI168" s="209"/>
      <c r="CJ168" s="209"/>
      <c r="CK168" s="209"/>
      <c r="CL168" s="209"/>
      <c r="CM168" s="209"/>
      <c r="CN168" s="209"/>
      <c r="CO168" s="209"/>
      <c r="CP168" s="209"/>
      <c r="CQ168" s="209"/>
      <c r="CR168" s="209"/>
      <c r="CS168" s="209"/>
      <c r="CU168" s="209"/>
      <c r="CV168" s="209"/>
      <c r="CW168" s="209"/>
      <c r="CX168" s="209"/>
      <c r="CY168" s="209"/>
      <c r="CZ168" s="209"/>
      <c r="DA168" s="209"/>
      <c r="DB168" s="209"/>
      <c r="DC168" s="209"/>
      <c r="DD168" s="209"/>
      <c r="DE168" s="209"/>
      <c r="DF168" s="209"/>
    </row>
    <row r="169" spans="1:110" s="2" customFormat="1">
      <c r="A169" s="82"/>
      <c r="B169" s="14"/>
      <c r="C169" s="3"/>
      <c r="D169" s="209"/>
      <c r="E169" s="209"/>
      <c r="F169" s="300"/>
      <c r="G169" s="209"/>
      <c r="H169" s="209"/>
      <c r="I169" s="209"/>
      <c r="J169" s="300"/>
      <c r="K169" s="300"/>
      <c r="L169" s="209"/>
      <c r="M169" s="209"/>
      <c r="N169" s="209"/>
      <c r="O169" s="209"/>
      <c r="P169" s="209"/>
      <c r="Q169" s="209"/>
      <c r="R169" s="209"/>
      <c r="S169" s="209"/>
      <c r="T169" s="209"/>
      <c r="U169" s="209"/>
      <c r="V169" s="209"/>
      <c r="W169" s="209"/>
      <c r="X169" s="209"/>
      <c r="Y169" s="300"/>
      <c r="Z169" s="209"/>
      <c r="AA169" s="300"/>
      <c r="AB169" s="209"/>
      <c r="AC169" s="209"/>
      <c r="AD169" s="209"/>
      <c r="AE169" s="209"/>
      <c r="AF169" s="209"/>
      <c r="AG169" s="209"/>
      <c r="AH169" s="209"/>
      <c r="AI169" s="209"/>
      <c r="AJ169" s="209"/>
      <c r="AK169" s="209"/>
      <c r="AL169" s="209"/>
      <c r="AM169" s="300"/>
      <c r="AN169" s="209"/>
      <c r="AO169" s="300"/>
      <c r="AP169" s="209"/>
      <c r="AQ169" s="209"/>
      <c r="AR169" s="209"/>
      <c r="AS169" s="209"/>
      <c r="AT169" s="209"/>
      <c r="AU169" s="209"/>
      <c r="AV169" s="209"/>
      <c r="AW169" s="209"/>
      <c r="AX169" s="209"/>
      <c r="AY169" s="209"/>
      <c r="AZ169" s="209"/>
      <c r="BA169" s="300"/>
      <c r="BB169" s="209"/>
      <c r="BC169" s="209"/>
      <c r="BD169" s="209"/>
      <c r="BE169" s="209"/>
      <c r="BF169" s="209"/>
      <c r="BG169" s="209"/>
      <c r="BH169" s="209"/>
      <c r="BI169" s="209"/>
      <c r="BJ169" s="209"/>
      <c r="BK169" s="209"/>
      <c r="BL169" s="209"/>
      <c r="BM169" s="209"/>
      <c r="BN169" s="209"/>
      <c r="BO169" s="209"/>
      <c r="BP169" s="209"/>
      <c r="BQ169" s="209"/>
      <c r="BR169" s="209"/>
      <c r="BS169" s="209"/>
      <c r="BT169" s="209"/>
      <c r="BU169" s="209"/>
      <c r="BV169" s="209"/>
      <c r="BW169" s="209"/>
      <c r="BX169" s="209"/>
      <c r="BY169" s="209"/>
      <c r="BZ169" s="209"/>
      <c r="CA169" s="209"/>
      <c r="CB169" s="209"/>
      <c r="CC169" s="209"/>
      <c r="CD169" s="209"/>
      <c r="CE169" s="209"/>
      <c r="CF169" s="209"/>
      <c r="CG169" s="209"/>
      <c r="CH169" s="209"/>
      <c r="CI169" s="209"/>
      <c r="CJ169" s="209"/>
      <c r="CK169" s="209"/>
      <c r="CL169" s="209"/>
      <c r="CM169" s="209"/>
      <c r="CN169" s="209"/>
      <c r="CO169" s="209"/>
      <c r="CP169" s="209"/>
      <c r="CQ169" s="209"/>
      <c r="CR169" s="209"/>
      <c r="CS169" s="209"/>
      <c r="CU169" s="209"/>
      <c r="CV169" s="209"/>
      <c r="CW169" s="209"/>
      <c r="CX169" s="209"/>
      <c r="CY169" s="209"/>
      <c r="CZ169" s="209"/>
      <c r="DA169" s="209"/>
      <c r="DB169" s="209"/>
      <c r="DC169" s="209"/>
      <c r="DD169" s="209"/>
      <c r="DE169" s="209"/>
      <c r="DF169" s="209"/>
    </row>
    <row r="170" spans="1:110" s="2" customFormat="1">
      <c r="A170" s="82"/>
      <c r="B170" s="14"/>
      <c r="C170" s="3"/>
      <c r="D170" s="209"/>
      <c r="E170" s="209"/>
      <c r="F170" s="300"/>
      <c r="G170" s="209"/>
      <c r="H170" s="209"/>
      <c r="I170" s="209"/>
      <c r="J170" s="300"/>
      <c r="K170" s="300"/>
      <c r="L170" s="209"/>
      <c r="M170" s="209"/>
      <c r="N170" s="209"/>
      <c r="O170" s="209"/>
      <c r="P170" s="209"/>
      <c r="Q170" s="209"/>
      <c r="R170" s="209"/>
      <c r="S170" s="209"/>
      <c r="T170" s="209"/>
      <c r="U170" s="209"/>
      <c r="V170" s="209"/>
      <c r="W170" s="209"/>
      <c r="X170" s="209"/>
      <c r="Y170" s="300"/>
      <c r="Z170" s="209"/>
      <c r="AA170" s="300"/>
      <c r="AB170" s="209"/>
      <c r="AC170" s="209"/>
      <c r="AD170" s="209"/>
      <c r="AE170" s="209"/>
      <c r="AF170" s="209"/>
      <c r="AG170" s="209"/>
      <c r="AH170" s="209"/>
      <c r="AI170" s="209"/>
      <c r="AJ170" s="209"/>
      <c r="AK170" s="209"/>
      <c r="AL170" s="209"/>
      <c r="AM170" s="300"/>
      <c r="AN170" s="209"/>
      <c r="AO170" s="300"/>
      <c r="AP170" s="209"/>
      <c r="AQ170" s="209"/>
      <c r="AR170" s="209"/>
      <c r="AS170" s="209"/>
      <c r="AT170" s="209"/>
      <c r="AU170" s="209"/>
      <c r="AV170" s="209"/>
      <c r="AW170" s="209"/>
      <c r="AX170" s="209"/>
      <c r="AY170" s="209"/>
      <c r="AZ170" s="209"/>
      <c r="BA170" s="300"/>
      <c r="BB170" s="209"/>
      <c r="BC170" s="209"/>
      <c r="BD170" s="209"/>
      <c r="BE170" s="209"/>
      <c r="BF170" s="209"/>
      <c r="BG170" s="209"/>
      <c r="BH170" s="209"/>
      <c r="BI170" s="209"/>
      <c r="BJ170" s="209"/>
      <c r="BK170" s="209"/>
      <c r="BL170" s="209"/>
      <c r="BM170" s="209"/>
      <c r="BN170" s="209"/>
      <c r="BO170" s="209"/>
      <c r="BP170" s="209"/>
      <c r="BQ170" s="209"/>
      <c r="BR170" s="209"/>
      <c r="BS170" s="209"/>
      <c r="BT170" s="209"/>
      <c r="BU170" s="209"/>
      <c r="BV170" s="209"/>
      <c r="BW170" s="209"/>
      <c r="BX170" s="209"/>
      <c r="BY170" s="209"/>
      <c r="BZ170" s="209"/>
      <c r="CA170" s="209"/>
      <c r="CB170" s="209"/>
      <c r="CC170" s="209"/>
      <c r="CD170" s="209"/>
      <c r="CE170" s="209"/>
      <c r="CF170" s="209"/>
      <c r="CG170" s="209"/>
      <c r="CH170" s="209"/>
      <c r="CI170" s="209"/>
      <c r="CJ170" s="209"/>
      <c r="CK170" s="209"/>
      <c r="CL170" s="209"/>
      <c r="CM170" s="209"/>
      <c r="CN170" s="209"/>
      <c r="CO170" s="209"/>
      <c r="CP170" s="209"/>
      <c r="CQ170" s="209"/>
      <c r="CR170" s="209"/>
      <c r="CS170" s="209"/>
      <c r="CU170" s="209"/>
      <c r="CV170" s="209"/>
      <c r="CW170" s="209"/>
      <c r="CX170" s="209"/>
      <c r="CY170" s="209"/>
      <c r="CZ170" s="209"/>
      <c r="DA170" s="209"/>
      <c r="DB170" s="209"/>
      <c r="DC170" s="209"/>
      <c r="DD170" s="209"/>
      <c r="DE170" s="209"/>
      <c r="DF170" s="209"/>
    </row>
    <row r="171" spans="1:110" s="2" customFormat="1">
      <c r="A171" s="82"/>
      <c r="B171" s="14"/>
      <c r="C171" s="3"/>
      <c r="D171" s="209"/>
      <c r="E171" s="209"/>
      <c r="F171" s="300"/>
      <c r="G171" s="209"/>
      <c r="H171" s="209"/>
      <c r="I171" s="209"/>
      <c r="J171" s="300"/>
      <c r="K171" s="300"/>
      <c r="L171" s="209"/>
      <c r="M171" s="209"/>
      <c r="N171" s="209"/>
      <c r="O171" s="209"/>
      <c r="P171" s="209"/>
      <c r="Q171" s="209"/>
      <c r="R171" s="209"/>
      <c r="S171" s="209"/>
      <c r="T171" s="209"/>
      <c r="U171" s="209"/>
      <c r="V171" s="209"/>
      <c r="W171" s="209"/>
      <c r="X171" s="209"/>
      <c r="Y171" s="300"/>
      <c r="Z171" s="209"/>
      <c r="AA171" s="300"/>
      <c r="AB171" s="209"/>
      <c r="AC171" s="209"/>
      <c r="AD171" s="209"/>
      <c r="AE171" s="209"/>
      <c r="AF171" s="209"/>
      <c r="AG171" s="209"/>
      <c r="AH171" s="209"/>
      <c r="AI171" s="209"/>
      <c r="AJ171" s="209"/>
      <c r="AK171" s="209"/>
      <c r="AL171" s="209"/>
      <c r="AM171" s="300"/>
      <c r="AN171" s="209"/>
      <c r="AO171" s="300"/>
      <c r="AP171" s="209"/>
      <c r="AQ171" s="209"/>
      <c r="AR171" s="209"/>
      <c r="AS171" s="209"/>
      <c r="AT171" s="209"/>
      <c r="AU171" s="209"/>
      <c r="AV171" s="209"/>
      <c r="AW171" s="209"/>
      <c r="AX171" s="209"/>
      <c r="AY171" s="209"/>
      <c r="AZ171" s="209"/>
      <c r="BA171" s="300"/>
      <c r="BB171" s="209"/>
      <c r="BC171" s="209"/>
      <c r="BD171" s="209"/>
      <c r="BE171" s="209"/>
      <c r="BF171" s="209"/>
      <c r="BG171" s="209"/>
      <c r="BH171" s="209"/>
      <c r="BI171" s="209"/>
      <c r="BJ171" s="209"/>
      <c r="BK171" s="209"/>
      <c r="BL171" s="209"/>
      <c r="BM171" s="209"/>
      <c r="BN171" s="209"/>
      <c r="BO171" s="209"/>
      <c r="BP171" s="209"/>
      <c r="BQ171" s="209"/>
      <c r="BR171" s="209"/>
      <c r="BS171" s="209"/>
      <c r="BT171" s="209"/>
      <c r="BU171" s="209"/>
      <c r="BV171" s="209"/>
      <c r="BW171" s="209"/>
      <c r="BX171" s="209"/>
      <c r="BY171" s="209"/>
      <c r="BZ171" s="209"/>
      <c r="CA171" s="209"/>
      <c r="CB171" s="209"/>
      <c r="CC171" s="209"/>
      <c r="CD171" s="209"/>
      <c r="CE171" s="209"/>
      <c r="CF171" s="209"/>
      <c r="CG171" s="209"/>
      <c r="CH171" s="209"/>
      <c r="CI171" s="209"/>
      <c r="CJ171" s="209"/>
      <c r="CK171" s="209"/>
      <c r="CL171" s="209"/>
      <c r="CM171" s="209"/>
      <c r="CN171" s="209"/>
      <c r="CO171" s="209"/>
      <c r="CP171" s="209"/>
      <c r="CQ171" s="209"/>
      <c r="CR171" s="209"/>
      <c r="CS171" s="209"/>
      <c r="CU171" s="209"/>
      <c r="CV171" s="209"/>
      <c r="CW171" s="209"/>
      <c r="CX171" s="209"/>
      <c r="CY171" s="209"/>
      <c r="CZ171" s="209"/>
      <c r="DA171" s="209"/>
      <c r="DB171" s="209"/>
      <c r="DC171" s="209"/>
      <c r="DD171" s="209"/>
      <c r="DE171" s="209"/>
      <c r="DF171" s="209"/>
    </row>
    <row r="172" spans="1:110" s="2" customFormat="1">
      <c r="A172" s="82"/>
      <c r="B172" s="14"/>
      <c r="C172" s="10"/>
      <c r="D172" s="209"/>
      <c r="E172" s="209"/>
      <c r="F172" s="300"/>
      <c r="G172" s="209"/>
      <c r="H172" s="209"/>
      <c r="I172" s="209"/>
      <c r="J172" s="300"/>
      <c r="K172" s="300"/>
      <c r="L172" s="209"/>
      <c r="M172" s="209"/>
      <c r="N172" s="209"/>
      <c r="O172" s="209"/>
      <c r="P172" s="209"/>
      <c r="Q172" s="209"/>
      <c r="R172" s="209"/>
      <c r="S172" s="209"/>
      <c r="T172" s="209"/>
      <c r="U172" s="209"/>
      <c r="V172" s="209"/>
      <c r="W172" s="209"/>
      <c r="X172" s="209"/>
      <c r="Y172" s="300"/>
      <c r="Z172" s="209"/>
      <c r="AA172" s="300"/>
      <c r="AB172" s="209"/>
      <c r="AC172" s="209"/>
      <c r="AD172" s="209"/>
      <c r="AE172" s="209"/>
      <c r="AF172" s="209"/>
      <c r="AG172" s="209"/>
      <c r="AH172" s="209"/>
      <c r="AI172" s="209"/>
      <c r="AJ172" s="209"/>
      <c r="AK172" s="209"/>
      <c r="AL172" s="209"/>
      <c r="AM172" s="300"/>
      <c r="AN172" s="209"/>
      <c r="AO172" s="300"/>
      <c r="AP172" s="209"/>
      <c r="AQ172" s="209"/>
      <c r="AR172" s="209"/>
      <c r="AS172" s="209"/>
      <c r="AT172" s="209"/>
      <c r="AU172" s="209"/>
      <c r="AV172" s="209"/>
      <c r="AW172" s="209"/>
      <c r="AX172" s="209"/>
      <c r="AY172" s="209"/>
      <c r="AZ172" s="209"/>
      <c r="BA172" s="300"/>
      <c r="BB172" s="209"/>
      <c r="BC172" s="209"/>
      <c r="BD172" s="209"/>
      <c r="BE172" s="209"/>
      <c r="BF172" s="209"/>
      <c r="BG172" s="209"/>
      <c r="BH172" s="209"/>
      <c r="BI172" s="209"/>
      <c r="BJ172" s="209"/>
      <c r="BK172" s="209"/>
      <c r="BL172" s="209"/>
      <c r="BM172" s="209"/>
      <c r="BN172" s="209"/>
      <c r="BO172" s="209"/>
      <c r="BP172" s="209"/>
      <c r="BQ172" s="209"/>
      <c r="BR172" s="209"/>
      <c r="BS172" s="209"/>
      <c r="BT172" s="209"/>
      <c r="BU172" s="209"/>
      <c r="BV172" s="209"/>
      <c r="BW172" s="209"/>
      <c r="BX172" s="209"/>
      <c r="BY172" s="209"/>
      <c r="BZ172" s="209"/>
      <c r="CA172" s="209"/>
      <c r="CB172" s="209"/>
      <c r="CC172" s="209"/>
      <c r="CD172" s="209"/>
      <c r="CE172" s="209"/>
      <c r="CF172" s="209"/>
      <c r="CG172" s="209"/>
      <c r="CH172" s="209"/>
      <c r="CI172" s="209"/>
      <c r="CJ172" s="209"/>
      <c r="CK172" s="209"/>
      <c r="CL172" s="209"/>
      <c r="CM172" s="209"/>
      <c r="CN172" s="209"/>
      <c r="CO172" s="209"/>
      <c r="CP172" s="209"/>
      <c r="CQ172" s="209"/>
      <c r="CR172" s="209"/>
      <c r="CS172" s="209"/>
      <c r="CU172" s="209"/>
      <c r="CV172" s="209"/>
      <c r="CW172" s="209"/>
      <c r="CX172" s="209"/>
      <c r="CY172" s="209"/>
      <c r="CZ172" s="209"/>
      <c r="DA172" s="209"/>
      <c r="DB172" s="209"/>
      <c r="DC172" s="209"/>
      <c r="DD172" s="209"/>
      <c r="DE172" s="209"/>
      <c r="DF172" s="209"/>
    </row>
    <row r="173" spans="1:110" s="2" customFormat="1">
      <c r="A173" s="82"/>
      <c r="B173" s="14"/>
      <c r="C173" s="3"/>
      <c r="D173" s="209"/>
      <c r="E173" s="209"/>
      <c r="F173" s="300"/>
      <c r="G173" s="209"/>
      <c r="H173" s="209"/>
      <c r="I173" s="209"/>
      <c r="J173" s="300"/>
      <c r="K173" s="300"/>
      <c r="L173" s="209"/>
      <c r="M173" s="209"/>
      <c r="N173" s="209"/>
      <c r="O173" s="209"/>
      <c r="P173" s="209"/>
      <c r="Q173" s="209"/>
      <c r="R173" s="209"/>
      <c r="S173" s="209"/>
      <c r="T173" s="209"/>
      <c r="U173" s="209"/>
      <c r="V173" s="209"/>
      <c r="W173" s="209"/>
      <c r="X173" s="209"/>
      <c r="Y173" s="300"/>
      <c r="Z173" s="209"/>
      <c r="AA173" s="300"/>
      <c r="AB173" s="209"/>
      <c r="AC173" s="209"/>
      <c r="AD173" s="209"/>
      <c r="AE173" s="209"/>
      <c r="AF173" s="209"/>
      <c r="AG173" s="209"/>
      <c r="AH173" s="209"/>
      <c r="AI173" s="209"/>
      <c r="AJ173" s="209"/>
      <c r="AK173" s="209"/>
      <c r="AL173" s="209"/>
      <c r="AM173" s="300"/>
      <c r="AN173" s="209"/>
      <c r="AO173" s="300"/>
      <c r="AP173" s="209"/>
      <c r="AQ173" s="209"/>
      <c r="AR173" s="209"/>
      <c r="AS173" s="209"/>
      <c r="AT173" s="209"/>
      <c r="AU173" s="209"/>
      <c r="AV173" s="209"/>
      <c r="AW173" s="209"/>
      <c r="AX173" s="209"/>
      <c r="AY173" s="209"/>
      <c r="AZ173" s="209"/>
      <c r="BA173" s="300"/>
      <c r="BB173" s="209"/>
      <c r="BC173" s="209"/>
      <c r="BD173" s="209"/>
      <c r="BE173" s="209"/>
      <c r="BF173" s="209"/>
      <c r="BG173" s="209"/>
      <c r="BH173" s="209"/>
      <c r="BI173" s="209"/>
      <c r="BJ173" s="209"/>
      <c r="BK173" s="209"/>
      <c r="BL173" s="209"/>
      <c r="BM173" s="209"/>
      <c r="BN173" s="209"/>
      <c r="BO173" s="209"/>
      <c r="BP173" s="209"/>
      <c r="BQ173" s="209"/>
      <c r="BR173" s="209"/>
      <c r="BS173" s="209"/>
      <c r="BT173" s="209"/>
      <c r="BU173" s="209"/>
      <c r="BV173" s="209"/>
      <c r="BW173" s="209"/>
      <c r="BX173" s="209"/>
      <c r="BY173" s="209"/>
      <c r="BZ173" s="209"/>
      <c r="CA173" s="209"/>
      <c r="CB173" s="209"/>
      <c r="CC173" s="209"/>
      <c r="CD173" s="209"/>
      <c r="CE173" s="209"/>
      <c r="CF173" s="209"/>
      <c r="CG173" s="209"/>
      <c r="CH173" s="209"/>
      <c r="CI173" s="209"/>
      <c r="CJ173" s="209"/>
      <c r="CK173" s="209"/>
      <c r="CL173" s="209"/>
      <c r="CM173" s="209"/>
      <c r="CN173" s="209"/>
      <c r="CO173" s="209"/>
      <c r="CP173" s="209"/>
      <c r="CQ173" s="209"/>
      <c r="CR173" s="209"/>
      <c r="CS173" s="209"/>
      <c r="CU173" s="209"/>
      <c r="CV173" s="209"/>
      <c r="CW173" s="209"/>
      <c r="CX173" s="209"/>
      <c r="CY173" s="209"/>
      <c r="CZ173" s="209"/>
      <c r="DA173" s="209"/>
      <c r="DB173" s="209"/>
      <c r="DC173" s="209"/>
      <c r="DD173" s="209"/>
      <c r="DE173" s="209"/>
      <c r="DF173" s="209"/>
    </row>
    <row r="174" spans="1:110" s="2" customFormat="1">
      <c r="A174" s="82"/>
      <c r="B174" s="14"/>
      <c r="C174" s="10"/>
      <c r="D174" s="209"/>
      <c r="E174" s="209"/>
      <c r="F174" s="300"/>
      <c r="G174" s="209"/>
      <c r="H174" s="209"/>
      <c r="I174" s="209"/>
      <c r="J174" s="300"/>
      <c r="K174" s="300"/>
      <c r="L174" s="209"/>
      <c r="M174" s="209"/>
      <c r="N174" s="209"/>
      <c r="O174" s="209"/>
      <c r="P174" s="209"/>
      <c r="Q174" s="209"/>
      <c r="R174" s="209"/>
      <c r="S174" s="209"/>
      <c r="T174" s="209"/>
      <c r="U174" s="209"/>
      <c r="V174" s="209"/>
      <c r="W174" s="209"/>
      <c r="X174" s="209"/>
      <c r="Y174" s="300"/>
      <c r="Z174" s="209"/>
      <c r="AA174" s="300"/>
      <c r="AB174" s="209"/>
      <c r="AC174" s="209"/>
      <c r="AD174" s="209"/>
      <c r="AE174" s="209"/>
      <c r="AF174" s="209"/>
      <c r="AG174" s="209"/>
      <c r="AH174" s="209"/>
      <c r="AI174" s="209"/>
      <c r="AJ174" s="209"/>
      <c r="AK174" s="209"/>
      <c r="AL174" s="209"/>
      <c r="AM174" s="300"/>
      <c r="AN174" s="209"/>
      <c r="AO174" s="300"/>
      <c r="AP174" s="209"/>
      <c r="AQ174" s="209"/>
      <c r="AR174" s="209"/>
      <c r="AS174" s="209"/>
      <c r="AT174" s="209"/>
      <c r="AU174" s="209"/>
      <c r="AV174" s="209"/>
      <c r="AW174" s="209"/>
      <c r="AX174" s="209"/>
      <c r="AY174" s="209"/>
      <c r="AZ174" s="209"/>
      <c r="BA174" s="300"/>
      <c r="BB174" s="209"/>
      <c r="BC174" s="209"/>
      <c r="BD174" s="209"/>
      <c r="BE174" s="209"/>
      <c r="BF174" s="209"/>
      <c r="BG174" s="209"/>
      <c r="BH174" s="209"/>
      <c r="BI174" s="209"/>
      <c r="BJ174" s="209"/>
      <c r="BK174" s="209"/>
      <c r="BL174" s="209"/>
      <c r="BM174" s="209"/>
      <c r="BN174" s="209"/>
      <c r="BO174" s="209"/>
      <c r="BP174" s="209"/>
      <c r="BQ174" s="209"/>
      <c r="BR174" s="209"/>
      <c r="BS174" s="209"/>
      <c r="BT174" s="209"/>
      <c r="BU174" s="209"/>
      <c r="BV174" s="209"/>
      <c r="BW174" s="209"/>
      <c r="BX174" s="209"/>
      <c r="BY174" s="209"/>
      <c r="BZ174" s="209"/>
      <c r="CA174" s="209"/>
      <c r="CB174" s="209"/>
      <c r="CC174" s="209"/>
      <c r="CD174" s="209"/>
      <c r="CE174" s="209"/>
      <c r="CF174" s="209"/>
      <c r="CG174" s="209"/>
      <c r="CH174" s="209"/>
      <c r="CI174" s="209"/>
      <c r="CJ174" s="209"/>
      <c r="CK174" s="209"/>
      <c r="CL174" s="209"/>
      <c r="CM174" s="209"/>
      <c r="CN174" s="209"/>
      <c r="CO174" s="209"/>
      <c r="CP174" s="209"/>
      <c r="CQ174" s="209"/>
      <c r="CR174" s="209"/>
      <c r="CS174" s="209"/>
      <c r="CU174" s="209"/>
      <c r="CV174" s="209"/>
      <c r="CW174" s="209"/>
      <c r="CX174" s="209"/>
      <c r="CY174" s="209"/>
      <c r="CZ174" s="209"/>
      <c r="DA174" s="209"/>
      <c r="DB174" s="209"/>
      <c r="DC174" s="209"/>
      <c r="DD174" s="209"/>
      <c r="DE174" s="209"/>
      <c r="DF174" s="209"/>
    </row>
    <row r="175" spans="1:110" s="2" customFormat="1">
      <c r="A175" s="82"/>
      <c r="B175" s="14"/>
      <c r="C175" s="10"/>
      <c r="D175" s="209"/>
      <c r="E175" s="209"/>
      <c r="F175" s="300"/>
      <c r="G175" s="209"/>
      <c r="H175" s="209"/>
      <c r="I175" s="209"/>
      <c r="J175" s="300"/>
      <c r="K175" s="300"/>
      <c r="L175" s="209"/>
      <c r="M175" s="209"/>
      <c r="N175" s="209"/>
      <c r="O175" s="209"/>
      <c r="P175" s="209"/>
      <c r="Q175" s="209"/>
      <c r="R175" s="209"/>
      <c r="S175" s="209"/>
      <c r="T175" s="209"/>
      <c r="U175" s="209"/>
      <c r="V175" s="209"/>
      <c r="W175" s="209"/>
      <c r="X175" s="209"/>
      <c r="Y175" s="300"/>
      <c r="Z175" s="209"/>
      <c r="AA175" s="300"/>
      <c r="AB175" s="209"/>
      <c r="AC175" s="209"/>
      <c r="AD175" s="209"/>
      <c r="AE175" s="209"/>
      <c r="AF175" s="209"/>
      <c r="AG175" s="209"/>
      <c r="AH175" s="209"/>
      <c r="AI175" s="209"/>
      <c r="AJ175" s="209"/>
      <c r="AK175" s="209"/>
      <c r="AL175" s="209"/>
      <c r="AM175" s="300"/>
      <c r="AN175" s="209"/>
      <c r="AO175" s="300"/>
      <c r="AP175" s="209"/>
      <c r="AQ175" s="209"/>
      <c r="AR175" s="209"/>
      <c r="AS175" s="209"/>
      <c r="AT175" s="209"/>
      <c r="AU175" s="209"/>
      <c r="AV175" s="209"/>
      <c r="AW175" s="209"/>
      <c r="AX175" s="209"/>
      <c r="AY175" s="209"/>
      <c r="AZ175" s="209"/>
      <c r="BA175" s="300"/>
      <c r="BB175" s="209"/>
      <c r="BC175" s="209"/>
      <c r="BD175" s="209"/>
      <c r="BE175" s="209"/>
      <c r="BF175" s="209"/>
      <c r="BG175" s="209"/>
      <c r="BH175" s="209"/>
      <c r="BI175" s="209"/>
      <c r="BJ175" s="209"/>
      <c r="BK175" s="209"/>
      <c r="BL175" s="209"/>
      <c r="BM175" s="209"/>
      <c r="BN175" s="209"/>
      <c r="BO175" s="209"/>
      <c r="BP175" s="209"/>
      <c r="BQ175" s="209"/>
      <c r="BR175" s="209"/>
      <c r="BS175" s="209"/>
      <c r="BT175" s="209"/>
      <c r="BU175" s="209"/>
      <c r="BV175" s="209"/>
      <c r="BW175" s="209"/>
      <c r="BX175" s="209"/>
      <c r="BY175" s="209"/>
      <c r="BZ175" s="209"/>
      <c r="CA175" s="209"/>
      <c r="CB175" s="209"/>
      <c r="CC175" s="209"/>
      <c r="CD175" s="209"/>
      <c r="CE175" s="209"/>
      <c r="CF175" s="209"/>
      <c r="CG175" s="209"/>
      <c r="CH175" s="209"/>
      <c r="CI175" s="209"/>
      <c r="CJ175" s="209"/>
      <c r="CK175" s="209"/>
      <c r="CL175" s="209"/>
      <c r="CM175" s="209"/>
      <c r="CN175" s="209"/>
      <c r="CO175" s="209"/>
      <c r="CP175" s="209"/>
      <c r="CQ175" s="209"/>
      <c r="CR175" s="209"/>
      <c r="CS175" s="209"/>
      <c r="CU175" s="209"/>
      <c r="CV175" s="209"/>
      <c r="CW175" s="209"/>
      <c r="CX175" s="209"/>
      <c r="CY175" s="209"/>
      <c r="CZ175" s="209"/>
      <c r="DA175" s="209"/>
      <c r="DB175" s="209"/>
      <c r="DC175" s="209"/>
      <c r="DD175" s="209"/>
      <c r="DE175" s="209"/>
      <c r="DF175" s="209"/>
    </row>
    <row r="176" spans="1:110" s="2" customFormat="1">
      <c r="A176" s="82"/>
      <c r="B176" s="14"/>
      <c r="C176" s="3"/>
      <c r="D176" s="209"/>
      <c r="E176" s="209"/>
      <c r="F176" s="300"/>
      <c r="G176" s="209"/>
      <c r="H176" s="209"/>
      <c r="I176" s="209"/>
      <c r="J176" s="300"/>
      <c r="K176" s="300"/>
      <c r="L176" s="209"/>
      <c r="M176" s="209"/>
      <c r="N176" s="209"/>
      <c r="O176" s="209"/>
      <c r="P176" s="209"/>
      <c r="Q176" s="209"/>
      <c r="R176" s="209"/>
      <c r="S176" s="209"/>
      <c r="T176" s="209"/>
      <c r="U176" s="209"/>
      <c r="V176" s="209"/>
      <c r="W176" s="209"/>
      <c r="X176" s="209"/>
      <c r="Y176" s="300"/>
      <c r="Z176" s="209"/>
      <c r="AA176" s="300"/>
      <c r="AB176" s="209"/>
      <c r="AC176" s="209"/>
      <c r="AD176" s="209"/>
      <c r="AE176" s="209"/>
      <c r="AF176" s="209"/>
      <c r="AG176" s="209"/>
      <c r="AH176" s="209"/>
      <c r="AI176" s="209"/>
      <c r="AJ176" s="209"/>
      <c r="AK176" s="209"/>
      <c r="AL176" s="209"/>
      <c r="AM176" s="300"/>
      <c r="AN176" s="209"/>
      <c r="AO176" s="300"/>
      <c r="AP176" s="209"/>
      <c r="AQ176" s="209"/>
      <c r="AR176" s="209"/>
      <c r="AS176" s="209"/>
      <c r="AT176" s="209"/>
      <c r="AU176" s="209"/>
      <c r="AV176" s="209"/>
      <c r="AW176" s="209"/>
      <c r="AX176" s="209"/>
      <c r="AY176" s="209"/>
      <c r="AZ176" s="209"/>
      <c r="BA176" s="300"/>
      <c r="BB176" s="209"/>
      <c r="BC176" s="209"/>
      <c r="BD176" s="209"/>
      <c r="BE176" s="209"/>
      <c r="BF176" s="209"/>
      <c r="BG176" s="209"/>
      <c r="BH176" s="209"/>
      <c r="BI176" s="209"/>
      <c r="BJ176" s="209"/>
      <c r="BK176" s="209"/>
      <c r="BL176" s="209"/>
      <c r="BM176" s="209"/>
      <c r="BN176" s="209"/>
      <c r="BO176" s="209"/>
      <c r="BP176" s="209"/>
      <c r="BQ176" s="209"/>
      <c r="BR176" s="209"/>
      <c r="BS176" s="209"/>
      <c r="BT176" s="209"/>
      <c r="BU176" s="209"/>
      <c r="BV176" s="209"/>
      <c r="BW176" s="209"/>
      <c r="BX176" s="209"/>
      <c r="BY176" s="209"/>
      <c r="BZ176" s="209"/>
      <c r="CA176" s="209"/>
      <c r="CB176" s="209"/>
      <c r="CC176" s="209"/>
      <c r="CD176" s="209"/>
      <c r="CE176" s="209"/>
      <c r="CF176" s="209"/>
      <c r="CG176" s="209"/>
      <c r="CH176" s="209"/>
      <c r="CI176" s="209"/>
      <c r="CJ176" s="209"/>
      <c r="CK176" s="209"/>
      <c r="CL176" s="209"/>
      <c r="CM176" s="209"/>
      <c r="CN176" s="209"/>
      <c r="CO176" s="209"/>
      <c r="CP176" s="209"/>
      <c r="CQ176" s="209"/>
      <c r="CR176" s="209"/>
      <c r="CS176" s="209"/>
      <c r="CU176" s="209"/>
      <c r="CV176" s="209"/>
      <c r="CW176" s="209"/>
      <c r="CX176" s="209"/>
      <c r="CY176" s="209"/>
      <c r="CZ176" s="209"/>
      <c r="DA176" s="209"/>
      <c r="DB176" s="209"/>
      <c r="DC176" s="209"/>
      <c r="DD176" s="209"/>
      <c r="DE176" s="209"/>
      <c r="DF176" s="209"/>
    </row>
    <row r="177" spans="1:110" s="2" customFormat="1">
      <c r="A177" s="82"/>
      <c r="B177" s="14"/>
      <c r="C177" s="3"/>
      <c r="D177" s="209"/>
      <c r="E177" s="209"/>
      <c r="F177" s="300"/>
      <c r="G177" s="209"/>
      <c r="H177" s="209"/>
      <c r="I177" s="209"/>
      <c r="J177" s="300"/>
      <c r="K177" s="300"/>
      <c r="L177" s="209"/>
      <c r="M177" s="209"/>
      <c r="N177" s="209"/>
      <c r="O177" s="209"/>
      <c r="P177" s="209"/>
      <c r="Q177" s="209"/>
      <c r="R177" s="209"/>
      <c r="S177" s="209"/>
      <c r="T177" s="209"/>
      <c r="U177" s="209"/>
      <c r="V177" s="209"/>
      <c r="W177" s="209"/>
      <c r="X177" s="209"/>
      <c r="Y177" s="300"/>
      <c r="Z177" s="209"/>
      <c r="AA177" s="300"/>
      <c r="AB177" s="209"/>
      <c r="AC177" s="209"/>
      <c r="AD177" s="209"/>
      <c r="AE177" s="209"/>
      <c r="AF177" s="209"/>
      <c r="AG177" s="209"/>
      <c r="AH177" s="209"/>
      <c r="AI177" s="209"/>
      <c r="AJ177" s="209"/>
      <c r="AK177" s="209"/>
      <c r="AL177" s="209"/>
      <c r="AM177" s="300"/>
      <c r="AN177" s="209"/>
      <c r="AO177" s="300"/>
      <c r="AP177" s="209"/>
      <c r="AQ177" s="209"/>
      <c r="AR177" s="209"/>
      <c r="AS177" s="209"/>
      <c r="AT177" s="209"/>
      <c r="AU177" s="209"/>
      <c r="AV177" s="209"/>
      <c r="AW177" s="209"/>
      <c r="AX177" s="209"/>
      <c r="AY177" s="209"/>
      <c r="AZ177" s="209"/>
      <c r="BA177" s="300"/>
      <c r="BB177" s="209"/>
      <c r="BC177" s="209"/>
      <c r="BD177" s="209"/>
      <c r="BE177" s="209"/>
      <c r="BF177" s="209"/>
      <c r="BG177" s="209"/>
      <c r="BH177" s="209"/>
      <c r="BI177" s="209"/>
      <c r="BJ177" s="209"/>
      <c r="BK177" s="209"/>
      <c r="BL177" s="209"/>
      <c r="BM177" s="209"/>
      <c r="BN177" s="209"/>
      <c r="BO177" s="209"/>
      <c r="BP177" s="209"/>
      <c r="BQ177" s="209"/>
      <c r="BR177" s="209"/>
      <c r="BS177" s="209"/>
      <c r="BT177" s="209"/>
      <c r="BU177" s="209"/>
      <c r="BV177" s="209"/>
      <c r="BW177" s="209"/>
      <c r="BX177" s="209"/>
      <c r="BY177" s="209"/>
      <c r="BZ177" s="209"/>
      <c r="CA177" s="209"/>
      <c r="CB177" s="209"/>
      <c r="CC177" s="209"/>
      <c r="CD177" s="209"/>
      <c r="CE177" s="209"/>
      <c r="CF177" s="209"/>
      <c r="CG177" s="209"/>
      <c r="CH177" s="209"/>
      <c r="CI177" s="209"/>
      <c r="CJ177" s="209"/>
      <c r="CK177" s="209"/>
      <c r="CL177" s="209"/>
      <c r="CM177" s="209"/>
      <c r="CN177" s="209"/>
      <c r="CO177" s="209"/>
      <c r="CP177" s="209"/>
      <c r="CQ177" s="209"/>
      <c r="CR177" s="209"/>
      <c r="CS177" s="209"/>
      <c r="CU177" s="209"/>
      <c r="CV177" s="209"/>
      <c r="CW177" s="209"/>
      <c r="CX177" s="209"/>
      <c r="CY177" s="209"/>
      <c r="CZ177" s="209"/>
      <c r="DA177" s="209"/>
      <c r="DB177" s="209"/>
      <c r="DC177" s="209"/>
      <c r="DD177" s="209"/>
      <c r="DE177" s="209"/>
      <c r="DF177" s="209"/>
    </row>
    <row r="178" spans="1:110" s="2" customFormat="1">
      <c r="A178" s="82"/>
      <c r="B178" s="14"/>
      <c r="C178" s="3"/>
      <c r="D178" s="209"/>
      <c r="E178" s="209"/>
      <c r="F178" s="300"/>
      <c r="G178" s="209"/>
      <c r="H178" s="209"/>
      <c r="I178" s="209"/>
      <c r="J178" s="300"/>
      <c r="K178" s="300"/>
      <c r="L178" s="209"/>
      <c r="M178" s="209"/>
      <c r="N178" s="209"/>
      <c r="O178" s="209"/>
      <c r="P178" s="209"/>
      <c r="Q178" s="209"/>
      <c r="R178" s="209"/>
      <c r="S178" s="209"/>
      <c r="T178" s="209"/>
      <c r="U178" s="209"/>
      <c r="V178" s="209"/>
      <c r="W178" s="209"/>
      <c r="X178" s="209"/>
      <c r="Y178" s="300"/>
      <c r="Z178" s="209"/>
      <c r="AA178" s="300"/>
      <c r="AB178" s="209"/>
      <c r="AC178" s="209"/>
      <c r="AD178" s="209"/>
      <c r="AE178" s="209"/>
      <c r="AF178" s="209"/>
      <c r="AG178" s="209"/>
      <c r="AH178" s="209"/>
      <c r="AI178" s="209"/>
      <c r="AJ178" s="209"/>
      <c r="AK178" s="209"/>
      <c r="AL178" s="209"/>
      <c r="AM178" s="300"/>
      <c r="AN178" s="209"/>
      <c r="AO178" s="300"/>
      <c r="AP178" s="209"/>
      <c r="AQ178" s="209"/>
      <c r="AR178" s="209"/>
      <c r="AS178" s="209"/>
      <c r="AT178" s="209"/>
      <c r="AU178" s="209"/>
      <c r="AV178" s="209"/>
      <c r="AW178" s="209"/>
      <c r="AX178" s="209"/>
      <c r="AY178" s="209"/>
      <c r="AZ178" s="209"/>
      <c r="BA178" s="300"/>
      <c r="BB178" s="209"/>
      <c r="BC178" s="209"/>
      <c r="BD178" s="209"/>
      <c r="BE178" s="209"/>
      <c r="BF178" s="209"/>
      <c r="BG178" s="209"/>
      <c r="BH178" s="209"/>
      <c r="BI178" s="209"/>
      <c r="BJ178" s="209"/>
      <c r="BK178" s="209"/>
      <c r="BL178" s="209"/>
      <c r="BM178" s="209"/>
      <c r="BN178" s="209"/>
      <c r="BO178" s="209"/>
      <c r="BP178" s="209"/>
      <c r="BQ178" s="209"/>
      <c r="BR178" s="209"/>
      <c r="BS178" s="209"/>
      <c r="BT178" s="209"/>
      <c r="BU178" s="209"/>
      <c r="BV178" s="209"/>
      <c r="BW178" s="209"/>
      <c r="BX178" s="209"/>
      <c r="BY178" s="209"/>
      <c r="BZ178" s="209"/>
      <c r="CA178" s="209"/>
      <c r="CB178" s="209"/>
      <c r="CC178" s="209"/>
      <c r="CD178" s="209"/>
      <c r="CE178" s="209"/>
      <c r="CF178" s="209"/>
      <c r="CG178" s="209"/>
      <c r="CH178" s="209"/>
      <c r="CI178" s="209"/>
      <c r="CJ178" s="209"/>
      <c r="CK178" s="209"/>
      <c r="CL178" s="209"/>
      <c r="CM178" s="209"/>
      <c r="CN178" s="209"/>
      <c r="CO178" s="209"/>
      <c r="CP178" s="209"/>
      <c r="CQ178" s="209"/>
      <c r="CR178" s="209"/>
      <c r="CS178" s="209"/>
      <c r="CU178" s="209"/>
      <c r="CV178" s="209"/>
      <c r="CW178" s="209"/>
      <c r="CX178" s="209"/>
      <c r="CY178" s="209"/>
      <c r="CZ178" s="209"/>
      <c r="DA178" s="209"/>
      <c r="DB178" s="209"/>
      <c r="DC178" s="209"/>
      <c r="DD178" s="209"/>
      <c r="DE178" s="209"/>
      <c r="DF178" s="209"/>
    </row>
    <row r="179" spans="1:110" s="2" customFormat="1">
      <c r="A179" s="82"/>
      <c r="B179" s="14"/>
      <c r="C179" s="3"/>
      <c r="D179" s="209"/>
      <c r="E179" s="209"/>
      <c r="F179" s="300"/>
      <c r="G179" s="209"/>
      <c r="H179" s="209"/>
      <c r="I179" s="209"/>
      <c r="J179" s="300"/>
      <c r="K179" s="300"/>
      <c r="L179" s="209"/>
      <c r="M179" s="209"/>
      <c r="N179" s="209"/>
      <c r="O179" s="209"/>
      <c r="P179" s="209"/>
      <c r="Q179" s="209"/>
      <c r="R179" s="209"/>
      <c r="S179" s="209"/>
      <c r="T179" s="209"/>
      <c r="U179" s="209"/>
      <c r="V179" s="209"/>
      <c r="W179" s="209"/>
      <c r="X179" s="209"/>
      <c r="Y179" s="300"/>
      <c r="Z179" s="209"/>
      <c r="AA179" s="300"/>
      <c r="AB179" s="209"/>
      <c r="AC179" s="209"/>
      <c r="AD179" s="209"/>
      <c r="AE179" s="209"/>
      <c r="AF179" s="209"/>
      <c r="AG179" s="209"/>
      <c r="AH179" s="209"/>
      <c r="AI179" s="209"/>
      <c r="AJ179" s="209"/>
      <c r="AK179" s="209"/>
      <c r="AL179" s="209"/>
      <c r="AM179" s="300"/>
      <c r="AN179" s="209"/>
      <c r="AO179" s="300"/>
      <c r="AP179" s="209"/>
      <c r="AQ179" s="209"/>
      <c r="AR179" s="209"/>
      <c r="AS179" s="209"/>
      <c r="AT179" s="209"/>
      <c r="AU179" s="209"/>
      <c r="AV179" s="209"/>
      <c r="AW179" s="209"/>
      <c r="AX179" s="209"/>
      <c r="AY179" s="209"/>
      <c r="AZ179" s="209"/>
      <c r="BA179" s="300"/>
      <c r="BB179" s="209"/>
      <c r="BC179" s="209"/>
      <c r="BD179" s="209"/>
      <c r="BE179" s="209"/>
      <c r="BF179" s="209"/>
      <c r="BG179" s="209"/>
      <c r="BH179" s="209"/>
      <c r="BI179" s="209"/>
      <c r="BJ179" s="209"/>
      <c r="BK179" s="209"/>
      <c r="BL179" s="209"/>
      <c r="BM179" s="209"/>
      <c r="BN179" s="209"/>
      <c r="BO179" s="209"/>
      <c r="BP179" s="209"/>
      <c r="BQ179" s="209"/>
      <c r="BR179" s="209"/>
      <c r="BS179" s="209"/>
      <c r="BT179" s="209"/>
      <c r="BU179" s="209"/>
      <c r="BV179" s="209"/>
      <c r="BW179" s="209"/>
      <c r="BX179" s="209"/>
      <c r="BY179" s="209"/>
      <c r="BZ179" s="209"/>
      <c r="CA179" s="209"/>
      <c r="CB179" s="209"/>
      <c r="CC179" s="209"/>
      <c r="CD179" s="209"/>
      <c r="CE179" s="209"/>
      <c r="CF179" s="209"/>
      <c r="CG179" s="209"/>
      <c r="CH179" s="209"/>
      <c r="CI179" s="209"/>
      <c r="CJ179" s="209"/>
      <c r="CK179" s="209"/>
      <c r="CL179" s="209"/>
      <c r="CM179" s="209"/>
      <c r="CN179" s="209"/>
      <c r="CO179" s="209"/>
      <c r="CP179" s="209"/>
      <c r="CQ179" s="209"/>
      <c r="CR179" s="209"/>
      <c r="CS179" s="209"/>
      <c r="CU179" s="209"/>
      <c r="CV179" s="209"/>
      <c r="CW179" s="209"/>
      <c r="CX179" s="209"/>
      <c r="CY179" s="209"/>
      <c r="CZ179" s="209"/>
      <c r="DA179" s="209"/>
      <c r="DB179" s="209"/>
      <c r="DC179" s="209"/>
      <c r="DD179" s="209"/>
      <c r="DE179" s="209"/>
      <c r="DF179" s="209"/>
    </row>
    <row r="180" spans="1:110" s="2" customFormat="1">
      <c r="A180" s="82"/>
      <c r="B180" s="106"/>
      <c r="C180" s="3"/>
      <c r="D180" s="345"/>
      <c r="E180" s="209"/>
      <c r="F180" s="300"/>
      <c r="G180" s="209"/>
      <c r="H180" s="209"/>
      <c r="I180" s="209"/>
      <c r="J180" s="300"/>
      <c r="K180" s="300"/>
      <c r="L180" s="209"/>
      <c r="M180" s="209"/>
      <c r="N180" s="209"/>
      <c r="O180" s="209"/>
      <c r="P180" s="209"/>
      <c r="Q180" s="209"/>
      <c r="R180" s="209"/>
      <c r="S180" s="209"/>
      <c r="T180" s="209"/>
      <c r="U180" s="209"/>
      <c r="V180" s="209"/>
      <c r="W180" s="209"/>
      <c r="X180" s="209"/>
      <c r="Y180" s="300"/>
      <c r="Z180" s="209"/>
      <c r="AA180" s="300"/>
      <c r="AB180" s="209"/>
      <c r="AC180" s="209"/>
      <c r="AD180" s="209"/>
      <c r="AE180" s="209"/>
      <c r="AF180" s="209"/>
      <c r="AG180" s="209"/>
      <c r="AH180" s="209"/>
      <c r="AI180" s="209"/>
      <c r="AJ180" s="209"/>
      <c r="AK180" s="209"/>
      <c r="AL180" s="209"/>
      <c r="AM180" s="300"/>
      <c r="AN180" s="209"/>
      <c r="AO180" s="300"/>
      <c r="AP180" s="209"/>
      <c r="AQ180" s="209"/>
      <c r="AR180" s="209"/>
      <c r="AS180" s="209"/>
      <c r="AT180" s="209"/>
      <c r="AU180" s="209"/>
      <c r="AV180" s="209"/>
      <c r="AW180" s="209"/>
      <c r="AX180" s="209"/>
      <c r="AY180" s="209"/>
      <c r="AZ180" s="209"/>
      <c r="BA180" s="300"/>
      <c r="BB180" s="209"/>
      <c r="BC180" s="209"/>
      <c r="BD180" s="209"/>
      <c r="BE180" s="209"/>
      <c r="BF180" s="209"/>
      <c r="BG180" s="209"/>
      <c r="BH180" s="209"/>
      <c r="BI180" s="209"/>
      <c r="BJ180" s="209"/>
      <c r="BK180" s="209"/>
      <c r="BL180" s="209"/>
      <c r="BM180" s="209"/>
      <c r="BN180" s="209"/>
      <c r="BO180" s="209"/>
      <c r="BP180" s="209"/>
      <c r="BQ180" s="209"/>
      <c r="BR180" s="209"/>
      <c r="BS180" s="209"/>
      <c r="BT180" s="209"/>
      <c r="BU180" s="209"/>
      <c r="BV180" s="209"/>
      <c r="BW180" s="209"/>
      <c r="BX180" s="209"/>
      <c r="BY180" s="209"/>
      <c r="BZ180" s="209"/>
      <c r="CA180" s="209"/>
      <c r="CB180" s="209"/>
      <c r="CC180" s="209"/>
      <c r="CD180" s="209"/>
      <c r="CE180" s="209"/>
      <c r="CF180" s="209"/>
      <c r="CG180" s="209"/>
      <c r="CH180" s="209"/>
      <c r="CI180" s="209"/>
      <c r="CJ180" s="209"/>
      <c r="CK180" s="209"/>
      <c r="CL180" s="209"/>
      <c r="CM180" s="209"/>
      <c r="CN180" s="209"/>
      <c r="CO180" s="209"/>
      <c r="CP180" s="209"/>
      <c r="CQ180" s="209"/>
      <c r="CR180" s="209"/>
      <c r="CS180" s="209"/>
      <c r="CU180" s="209"/>
      <c r="CV180" s="209"/>
      <c r="CW180" s="209"/>
      <c r="CX180" s="209"/>
      <c r="CY180" s="209"/>
      <c r="CZ180" s="209"/>
      <c r="DA180" s="209"/>
      <c r="DB180" s="209"/>
      <c r="DC180" s="209"/>
      <c r="DD180" s="209"/>
      <c r="DE180" s="209"/>
      <c r="DF180" s="209"/>
    </row>
    <row r="181" spans="1:110" s="2" customFormat="1">
      <c r="A181" s="82"/>
      <c r="B181" s="106"/>
      <c r="C181" s="3"/>
      <c r="D181" s="345"/>
      <c r="E181" s="209"/>
      <c r="F181" s="300"/>
      <c r="G181" s="209"/>
      <c r="H181" s="209"/>
      <c r="I181" s="209"/>
      <c r="J181" s="300"/>
      <c r="K181" s="300"/>
      <c r="L181" s="209"/>
      <c r="M181" s="209"/>
      <c r="N181" s="209"/>
      <c r="O181" s="209"/>
      <c r="P181" s="209"/>
      <c r="Q181" s="209"/>
      <c r="R181" s="209"/>
      <c r="S181" s="209"/>
      <c r="T181" s="209"/>
      <c r="U181" s="209"/>
      <c r="V181" s="209"/>
      <c r="W181" s="209"/>
      <c r="X181" s="209"/>
      <c r="Y181" s="300"/>
      <c r="Z181" s="209"/>
      <c r="AA181" s="300"/>
      <c r="AB181" s="209"/>
      <c r="AC181" s="209"/>
      <c r="AD181" s="209"/>
      <c r="AE181" s="209"/>
      <c r="AF181" s="209"/>
      <c r="AG181" s="209"/>
      <c r="AH181" s="209"/>
      <c r="AI181" s="209"/>
      <c r="AJ181" s="209"/>
      <c r="AK181" s="209"/>
      <c r="AL181" s="209"/>
      <c r="AM181" s="300"/>
      <c r="AN181" s="209"/>
      <c r="AO181" s="300"/>
      <c r="AP181" s="209"/>
      <c r="AQ181" s="209"/>
      <c r="AR181" s="209"/>
      <c r="AS181" s="209"/>
      <c r="AT181" s="209"/>
      <c r="AU181" s="209"/>
      <c r="AV181" s="209"/>
      <c r="AW181" s="209"/>
      <c r="AX181" s="209"/>
      <c r="AY181" s="209"/>
      <c r="AZ181" s="209"/>
      <c r="BA181" s="300"/>
      <c r="BB181" s="209"/>
      <c r="BC181" s="209"/>
      <c r="BD181" s="209"/>
      <c r="BE181" s="209"/>
      <c r="BF181" s="209"/>
      <c r="BG181" s="209"/>
      <c r="BH181" s="209"/>
      <c r="BI181" s="209"/>
      <c r="BJ181" s="209"/>
      <c r="BK181" s="209"/>
      <c r="BL181" s="209"/>
      <c r="BM181" s="209"/>
      <c r="BN181" s="209"/>
      <c r="BO181" s="209"/>
      <c r="BP181" s="209"/>
      <c r="BQ181" s="209"/>
      <c r="BR181" s="209"/>
      <c r="BS181" s="209"/>
      <c r="BT181" s="209"/>
      <c r="BU181" s="209"/>
      <c r="BV181" s="209"/>
      <c r="BW181" s="209"/>
      <c r="BX181" s="209"/>
      <c r="BY181" s="209"/>
      <c r="BZ181" s="209"/>
      <c r="CA181" s="209"/>
      <c r="CB181" s="209"/>
      <c r="CC181" s="209"/>
      <c r="CD181" s="209"/>
      <c r="CE181" s="209"/>
      <c r="CF181" s="209"/>
      <c r="CG181" s="209"/>
      <c r="CH181" s="209"/>
      <c r="CI181" s="209"/>
      <c r="CJ181" s="209"/>
      <c r="CK181" s="209"/>
      <c r="CL181" s="209"/>
      <c r="CM181" s="209"/>
      <c r="CN181" s="209"/>
      <c r="CO181" s="209"/>
      <c r="CP181" s="209"/>
      <c r="CQ181" s="209"/>
      <c r="CR181" s="209"/>
      <c r="CS181" s="209"/>
      <c r="CU181" s="209"/>
      <c r="CV181" s="209"/>
      <c r="CW181" s="209"/>
      <c r="CX181" s="209"/>
      <c r="CY181" s="209"/>
      <c r="CZ181" s="209"/>
      <c r="DA181" s="209"/>
      <c r="DB181" s="209"/>
      <c r="DC181" s="209"/>
      <c r="DD181" s="209"/>
      <c r="DE181" s="209"/>
      <c r="DF181" s="209"/>
    </row>
    <row r="182" spans="1:110" s="2" customFormat="1">
      <c r="A182" s="82"/>
      <c r="B182" s="14"/>
      <c r="C182" s="3"/>
      <c r="D182" s="209"/>
      <c r="E182" s="209"/>
      <c r="F182" s="300"/>
      <c r="G182" s="209"/>
      <c r="H182" s="209"/>
      <c r="I182" s="209"/>
      <c r="J182" s="300"/>
      <c r="K182" s="300"/>
      <c r="L182" s="209"/>
      <c r="M182" s="209"/>
      <c r="N182" s="209"/>
      <c r="O182" s="209"/>
      <c r="P182" s="209"/>
      <c r="Q182" s="209"/>
      <c r="R182" s="209"/>
      <c r="S182" s="209"/>
      <c r="T182" s="209"/>
      <c r="U182" s="209"/>
      <c r="V182" s="209"/>
      <c r="W182" s="209"/>
      <c r="X182" s="209"/>
      <c r="Y182" s="300"/>
      <c r="Z182" s="209"/>
      <c r="AA182" s="300"/>
      <c r="AB182" s="209"/>
      <c r="AC182" s="209"/>
      <c r="AD182" s="209"/>
      <c r="AE182" s="209"/>
      <c r="AF182" s="209"/>
      <c r="AG182" s="209"/>
      <c r="AH182" s="209"/>
      <c r="AI182" s="209"/>
      <c r="AJ182" s="209"/>
      <c r="AK182" s="209"/>
      <c r="AL182" s="209"/>
      <c r="AM182" s="300"/>
      <c r="AN182" s="209"/>
      <c r="AO182" s="300"/>
      <c r="AP182" s="209"/>
      <c r="AQ182" s="209"/>
      <c r="AR182" s="209"/>
      <c r="AS182" s="209"/>
      <c r="AT182" s="209"/>
      <c r="AU182" s="209"/>
      <c r="AV182" s="209"/>
      <c r="AW182" s="209"/>
      <c r="AX182" s="209"/>
      <c r="AY182" s="209"/>
      <c r="AZ182" s="209"/>
      <c r="BA182" s="300"/>
      <c r="BB182" s="209"/>
      <c r="BC182" s="209"/>
      <c r="BD182" s="209"/>
      <c r="BE182" s="209"/>
      <c r="BF182" s="209"/>
      <c r="BG182" s="209"/>
      <c r="BH182" s="209"/>
      <c r="BI182" s="209"/>
      <c r="BJ182" s="209"/>
      <c r="BK182" s="209"/>
      <c r="BL182" s="209"/>
      <c r="BM182" s="209"/>
      <c r="BN182" s="209"/>
      <c r="BO182" s="209"/>
      <c r="BP182" s="209"/>
      <c r="BQ182" s="209"/>
      <c r="BR182" s="209"/>
      <c r="BS182" s="209"/>
      <c r="BT182" s="209"/>
      <c r="BU182" s="209"/>
      <c r="BV182" s="209"/>
      <c r="BW182" s="209"/>
      <c r="BX182" s="209"/>
      <c r="BY182" s="209"/>
      <c r="BZ182" s="209"/>
      <c r="CA182" s="209"/>
      <c r="CB182" s="209"/>
      <c r="CC182" s="209"/>
      <c r="CD182" s="209"/>
      <c r="CE182" s="209"/>
      <c r="CF182" s="209"/>
      <c r="CG182" s="209"/>
      <c r="CH182" s="209"/>
      <c r="CI182" s="209"/>
      <c r="CJ182" s="209"/>
      <c r="CK182" s="209"/>
      <c r="CL182" s="209"/>
      <c r="CM182" s="209"/>
      <c r="CN182" s="209"/>
      <c r="CO182" s="209"/>
      <c r="CP182" s="209"/>
      <c r="CQ182" s="209"/>
      <c r="CR182" s="209"/>
      <c r="CS182" s="209"/>
      <c r="CU182" s="209"/>
      <c r="CV182" s="209"/>
      <c r="CW182" s="209"/>
      <c r="CX182" s="209"/>
      <c r="CY182" s="209"/>
      <c r="CZ182" s="209"/>
      <c r="DA182" s="209"/>
      <c r="DB182" s="209"/>
      <c r="DC182" s="209"/>
      <c r="DD182" s="209"/>
      <c r="DE182" s="209"/>
      <c r="DF182" s="209"/>
    </row>
    <row r="183" spans="1:110" s="2" customFormat="1">
      <c r="A183" s="82"/>
      <c r="B183" s="14"/>
      <c r="C183" s="10"/>
      <c r="D183" s="209"/>
      <c r="E183" s="209"/>
      <c r="F183" s="300"/>
      <c r="G183" s="209"/>
      <c r="H183" s="209"/>
      <c r="I183" s="209"/>
      <c r="J183" s="300"/>
      <c r="K183" s="300"/>
      <c r="L183" s="209"/>
      <c r="M183" s="209"/>
      <c r="N183" s="209"/>
      <c r="O183" s="209"/>
      <c r="P183" s="209"/>
      <c r="Q183" s="209"/>
      <c r="R183" s="209"/>
      <c r="S183" s="209"/>
      <c r="T183" s="209"/>
      <c r="U183" s="209"/>
      <c r="V183" s="209"/>
      <c r="W183" s="209"/>
      <c r="X183" s="209"/>
      <c r="Y183" s="300"/>
      <c r="Z183" s="209"/>
      <c r="AA183" s="300"/>
      <c r="AB183" s="209"/>
      <c r="AC183" s="209"/>
      <c r="AD183" s="209"/>
      <c r="AE183" s="209"/>
      <c r="AF183" s="209"/>
      <c r="AG183" s="209"/>
      <c r="AH183" s="209"/>
      <c r="AI183" s="209"/>
      <c r="AJ183" s="209"/>
      <c r="AK183" s="209"/>
      <c r="AL183" s="209"/>
      <c r="AM183" s="300"/>
      <c r="AN183" s="209"/>
      <c r="AO183" s="300"/>
      <c r="AP183" s="209"/>
      <c r="AQ183" s="209"/>
      <c r="AR183" s="209"/>
      <c r="AS183" s="209"/>
      <c r="AT183" s="209"/>
      <c r="AU183" s="209"/>
      <c r="AV183" s="209"/>
      <c r="AW183" s="209"/>
      <c r="AX183" s="209"/>
      <c r="AY183" s="209"/>
      <c r="AZ183" s="209"/>
      <c r="BA183" s="300"/>
      <c r="BB183" s="209"/>
      <c r="BC183" s="209"/>
      <c r="BD183" s="209"/>
      <c r="BE183" s="209"/>
      <c r="BF183" s="209"/>
      <c r="BG183" s="209"/>
      <c r="BH183" s="209"/>
      <c r="BI183" s="209"/>
      <c r="BJ183" s="209"/>
      <c r="BK183" s="209"/>
      <c r="BL183" s="209"/>
      <c r="BM183" s="209"/>
      <c r="BN183" s="209"/>
      <c r="BO183" s="209"/>
      <c r="BP183" s="209"/>
      <c r="BQ183" s="209"/>
      <c r="BR183" s="209"/>
      <c r="BS183" s="209"/>
      <c r="BT183" s="209"/>
      <c r="BU183" s="209"/>
      <c r="BV183" s="209"/>
      <c r="BW183" s="209"/>
      <c r="BX183" s="209"/>
      <c r="BY183" s="209"/>
      <c r="BZ183" s="209"/>
      <c r="CA183" s="209"/>
      <c r="CB183" s="209"/>
      <c r="CC183" s="209"/>
      <c r="CD183" s="209"/>
      <c r="CE183" s="209"/>
      <c r="CF183" s="209"/>
      <c r="CG183" s="209"/>
      <c r="CH183" s="209"/>
      <c r="CI183" s="209"/>
      <c r="CJ183" s="209"/>
      <c r="CK183" s="209"/>
      <c r="CL183" s="209"/>
      <c r="CM183" s="209"/>
      <c r="CN183" s="209"/>
      <c r="CO183" s="209"/>
      <c r="CP183" s="209"/>
      <c r="CQ183" s="209"/>
      <c r="CR183" s="209"/>
      <c r="CS183" s="209"/>
      <c r="CU183" s="209"/>
      <c r="CV183" s="209"/>
      <c r="CW183" s="209"/>
      <c r="CX183" s="209"/>
      <c r="CY183" s="209"/>
      <c r="CZ183" s="209"/>
      <c r="DA183" s="209"/>
      <c r="DB183" s="209"/>
      <c r="DC183" s="209"/>
      <c r="DD183" s="209"/>
      <c r="DE183" s="209"/>
      <c r="DF183" s="209"/>
    </row>
    <row r="184" spans="1:110" s="2" customFormat="1">
      <c r="A184" s="82"/>
      <c r="B184" s="14"/>
      <c r="C184" s="10"/>
      <c r="D184" s="209"/>
      <c r="E184" s="209"/>
      <c r="F184" s="300"/>
      <c r="G184" s="209"/>
      <c r="H184" s="209"/>
      <c r="I184" s="209"/>
      <c r="J184" s="300"/>
      <c r="K184" s="300"/>
      <c r="L184" s="209"/>
      <c r="M184" s="209"/>
      <c r="N184" s="209"/>
      <c r="O184" s="209"/>
      <c r="P184" s="209"/>
      <c r="Q184" s="209"/>
      <c r="R184" s="209"/>
      <c r="S184" s="209"/>
      <c r="T184" s="209"/>
      <c r="U184" s="209"/>
      <c r="V184" s="209"/>
      <c r="W184" s="209"/>
      <c r="X184" s="209"/>
      <c r="Y184" s="300"/>
      <c r="Z184" s="209"/>
      <c r="AA184" s="300"/>
      <c r="AB184" s="209"/>
      <c r="AC184" s="209"/>
      <c r="AD184" s="209"/>
      <c r="AE184" s="209"/>
      <c r="AF184" s="209"/>
      <c r="AG184" s="209"/>
      <c r="AH184" s="209"/>
      <c r="AI184" s="209"/>
      <c r="AJ184" s="209"/>
      <c r="AK184" s="209"/>
      <c r="AL184" s="209"/>
      <c r="AM184" s="300"/>
      <c r="AN184" s="209"/>
      <c r="AO184" s="300"/>
      <c r="AP184" s="209"/>
      <c r="AQ184" s="209"/>
      <c r="AR184" s="209"/>
      <c r="AS184" s="209"/>
      <c r="AT184" s="209"/>
      <c r="AU184" s="209"/>
      <c r="AV184" s="209"/>
      <c r="AW184" s="209"/>
      <c r="AX184" s="209"/>
      <c r="AY184" s="209"/>
      <c r="AZ184" s="209"/>
      <c r="BA184" s="300"/>
      <c r="BB184" s="209"/>
      <c r="BC184" s="209"/>
      <c r="BD184" s="209"/>
      <c r="BE184" s="209"/>
      <c r="BF184" s="209"/>
      <c r="BG184" s="209"/>
      <c r="BH184" s="209"/>
      <c r="BI184" s="209"/>
      <c r="BJ184" s="209"/>
      <c r="BK184" s="209"/>
      <c r="BL184" s="209"/>
      <c r="BM184" s="209"/>
      <c r="BN184" s="209"/>
      <c r="BO184" s="209"/>
      <c r="BP184" s="209"/>
      <c r="BQ184" s="209"/>
      <c r="BR184" s="209"/>
      <c r="BS184" s="209"/>
      <c r="BT184" s="209"/>
      <c r="BU184" s="209"/>
      <c r="BV184" s="209"/>
      <c r="BW184" s="209"/>
      <c r="BX184" s="209"/>
      <c r="BY184" s="209"/>
      <c r="BZ184" s="209"/>
      <c r="CA184" s="209"/>
      <c r="CB184" s="209"/>
      <c r="CC184" s="209"/>
      <c r="CD184" s="209"/>
      <c r="CE184" s="209"/>
      <c r="CF184" s="209"/>
      <c r="CG184" s="209"/>
      <c r="CH184" s="209"/>
      <c r="CI184" s="209"/>
      <c r="CJ184" s="209"/>
      <c r="CK184" s="209"/>
      <c r="CL184" s="209"/>
      <c r="CM184" s="209"/>
      <c r="CN184" s="209"/>
      <c r="CO184" s="209"/>
      <c r="CP184" s="209"/>
      <c r="CQ184" s="209"/>
      <c r="CR184" s="209"/>
      <c r="CS184" s="209"/>
      <c r="CU184" s="209"/>
      <c r="CV184" s="209"/>
      <c r="CW184" s="209"/>
      <c r="CX184" s="209"/>
      <c r="CY184" s="209"/>
      <c r="CZ184" s="209"/>
      <c r="DA184" s="209"/>
      <c r="DB184" s="209"/>
      <c r="DC184" s="209"/>
      <c r="DD184" s="209"/>
      <c r="DE184" s="209"/>
      <c r="DF184" s="209"/>
    </row>
    <row r="185" spans="1:110" s="2" customFormat="1">
      <c r="A185" s="82"/>
      <c r="B185" s="14"/>
      <c r="C185" s="10"/>
      <c r="D185" s="209"/>
      <c r="E185" s="209"/>
      <c r="F185" s="300"/>
      <c r="G185" s="209"/>
      <c r="H185" s="209"/>
      <c r="I185" s="209"/>
      <c r="J185" s="300"/>
      <c r="K185" s="300"/>
      <c r="L185" s="209"/>
      <c r="M185" s="209"/>
      <c r="N185" s="209"/>
      <c r="O185" s="209"/>
      <c r="P185" s="209"/>
      <c r="Q185" s="209"/>
      <c r="R185" s="209"/>
      <c r="S185" s="209"/>
      <c r="T185" s="209"/>
      <c r="U185" s="209"/>
      <c r="V185" s="209"/>
      <c r="W185" s="209"/>
      <c r="X185" s="209"/>
      <c r="Y185" s="300"/>
      <c r="Z185" s="209"/>
      <c r="AA185" s="300"/>
      <c r="AB185" s="209"/>
      <c r="AC185" s="209"/>
      <c r="AD185" s="209"/>
      <c r="AE185" s="209"/>
      <c r="AF185" s="209"/>
      <c r="AG185" s="209"/>
      <c r="AH185" s="209"/>
      <c r="AI185" s="209"/>
      <c r="AJ185" s="209"/>
      <c r="AK185" s="209"/>
      <c r="AL185" s="209"/>
      <c r="AM185" s="300"/>
      <c r="AN185" s="209"/>
      <c r="AO185" s="300"/>
      <c r="AP185" s="209"/>
      <c r="AQ185" s="209"/>
      <c r="AR185" s="209"/>
      <c r="AS185" s="209"/>
      <c r="AT185" s="209"/>
      <c r="AU185" s="209"/>
      <c r="AV185" s="209"/>
      <c r="AW185" s="209"/>
      <c r="AX185" s="209"/>
      <c r="AY185" s="209"/>
      <c r="AZ185" s="209"/>
      <c r="BA185" s="300"/>
      <c r="BB185" s="209"/>
      <c r="BC185" s="209"/>
      <c r="BD185" s="209"/>
      <c r="BE185" s="209"/>
      <c r="BF185" s="209"/>
      <c r="BG185" s="209"/>
      <c r="BH185" s="209"/>
      <c r="BI185" s="209"/>
      <c r="BJ185" s="209"/>
      <c r="BK185" s="209"/>
      <c r="BL185" s="209"/>
      <c r="BM185" s="209"/>
      <c r="BN185" s="209"/>
      <c r="BO185" s="209"/>
      <c r="BP185" s="209"/>
      <c r="BQ185" s="209"/>
      <c r="BR185" s="209"/>
      <c r="BS185" s="209"/>
      <c r="BT185" s="209"/>
      <c r="BU185" s="209"/>
      <c r="BV185" s="209"/>
      <c r="BW185" s="209"/>
      <c r="BX185" s="209"/>
      <c r="BY185" s="209"/>
      <c r="BZ185" s="209"/>
      <c r="CA185" s="209"/>
      <c r="CB185" s="209"/>
      <c r="CC185" s="209"/>
      <c r="CD185" s="209"/>
      <c r="CE185" s="209"/>
      <c r="CF185" s="209"/>
      <c r="CG185" s="209"/>
      <c r="CH185" s="209"/>
      <c r="CI185" s="209"/>
      <c r="CJ185" s="209"/>
      <c r="CK185" s="209"/>
      <c r="CL185" s="209"/>
      <c r="CM185" s="209"/>
      <c r="CN185" s="209"/>
      <c r="CO185" s="209"/>
      <c r="CP185" s="209"/>
      <c r="CQ185" s="209"/>
      <c r="CR185" s="209"/>
      <c r="CS185" s="209"/>
      <c r="CU185" s="209"/>
      <c r="CV185" s="209"/>
      <c r="CW185" s="209"/>
      <c r="CX185" s="209"/>
      <c r="CY185" s="209"/>
      <c r="CZ185" s="209"/>
      <c r="DA185" s="209"/>
      <c r="DB185" s="209"/>
      <c r="DC185" s="209"/>
      <c r="DD185" s="209"/>
      <c r="DE185" s="209"/>
      <c r="DF185" s="209"/>
    </row>
    <row r="186" spans="1:110" s="2" customFormat="1">
      <c r="A186" s="82"/>
      <c r="B186" s="14"/>
      <c r="C186" s="10"/>
      <c r="D186" s="209"/>
      <c r="E186" s="209"/>
      <c r="F186" s="300"/>
      <c r="G186" s="209"/>
      <c r="H186" s="209"/>
      <c r="I186" s="209"/>
      <c r="J186" s="300"/>
      <c r="K186" s="300"/>
      <c r="L186" s="209"/>
      <c r="M186" s="209"/>
      <c r="N186" s="209"/>
      <c r="O186" s="209"/>
      <c r="P186" s="209"/>
      <c r="Q186" s="209"/>
      <c r="R186" s="209"/>
      <c r="S186" s="209"/>
      <c r="T186" s="209"/>
      <c r="U186" s="209"/>
      <c r="V186" s="209"/>
      <c r="W186" s="209"/>
      <c r="X186" s="209"/>
      <c r="Y186" s="300"/>
      <c r="Z186" s="209"/>
      <c r="AA186" s="300"/>
      <c r="AB186" s="209"/>
      <c r="AC186" s="209"/>
      <c r="AD186" s="209"/>
      <c r="AE186" s="209"/>
      <c r="AF186" s="209"/>
      <c r="AG186" s="209"/>
      <c r="AH186" s="209"/>
      <c r="AI186" s="209"/>
      <c r="AJ186" s="209"/>
      <c r="AK186" s="209"/>
      <c r="AL186" s="209"/>
      <c r="AM186" s="300"/>
      <c r="AN186" s="209"/>
      <c r="AO186" s="300"/>
      <c r="AP186" s="209"/>
      <c r="AQ186" s="209"/>
      <c r="AR186" s="209"/>
      <c r="AS186" s="209"/>
      <c r="AT186" s="209"/>
      <c r="AU186" s="209"/>
      <c r="AV186" s="209"/>
      <c r="AW186" s="209"/>
      <c r="AX186" s="209"/>
      <c r="AY186" s="209"/>
      <c r="AZ186" s="209"/>
      <c r="BA186" s="300"/>
      <c r="BB186" s="209"/>
      <c r="BC186" s="209"/>
      <c r="BD186" s="209"/>
      <c r="BE186" s="209"/>
      <c r="BF186" s="209"/>
      <c r="BG186" s="209"/>
      <c r="BH186" s="209"/>
      <c r="BI186" s="209"/>
      <c r="BJ186" s="209"/>
      <c r="BK186" s="209"/>
      <c r="BL186" s="209"/>
      <c r="BM186" s="209"/>
      <c r="BN186" s="209"/>
      <c r="BO186" s="209"/>
      <c r="BP186" s="209"/>
      <c r="BQ186" s="209"/>
      <c r="BR186" s="209"/>
      <c r="BS186" s="209"/>
      <c r="BT186" s="209"/>
      <c r="BU186" s="209"/>
      <c r="BV186" s="209"/>
      <c r="BW186" s="209"/>
      <c r="BX186" s="209"/>
      <c r="BY186" s="209"/>
      <c r="BZ186" s="209"/>
      <c r="CA186" s="209"/>
      <c r="CB186" s="209"/>
      <c r="CC186" s="209"/>
      <c r="CD186" s="209"/>
      <c r="CE186" s="209"/>
      <c r="CF186" s="209"/>
      <c r="CG186" s="209"/>
      <c r="CH186" s="209"/>
      <c r="CI186" s="209"/>
      <c r="CJ186" s="209"/>
      <c r="CK186" s="209"/>
      <c r="CL186" s="209"/>
      <c r="CM186" s="209"/>
      <c r="CN186" s="209"/>
      <c r="CO186" s="209"/>
      <c r="CP186" s="209"/>
      <c r="CQ186" s="209"/>
      <c r="CR186" s="209"/>
      <c r="CS186" s="209"/>
      <c r="CU186" s="209"/>
      <c r="CV186" s="209"/>
      <c r="CW186" s="209"/>
      <c r="CX186" s="209"/>
      <c r="CY186" s="209"/>
      <c r="CZ186" s="209"/>
      <c r="DA186" s="209"/>
      <c r="DB186" s="209"/>
      <c r="DC186" s="209"/>
      <c r="DD186" s="209"/>
      <c r="DE186" s="209"/>
      <c r="DF186" s="209"/>
    </row>
    <row r="187" spans="1:110" s="2" customFormat="1">
      <c r="A187" s="82"/>
      <c r="B187" s="14"/>
      <c r="C187" s="3"/>
      <c r="D187" s="209"/>
      <c r="E187" s="209"/>
      <c r="F187" s="300"/>
      <c r="G187" s="209"/>
      <c r="H187" s="209"/>
      <c r="I187" s="209"/>
      <c r="J187" s="300"/>
      <c r="K187" s="300"/>
      <c r="L187" s="209"/>
      <c r="M187" s="209"/>
      <c r="N187" s="209"/>
      <c r="O187" s="209"/>
      <c r="P187" s="209"/>
      <c r="Q187" s="209"/>
      <c r="R187" s="209"/>
      <c r="S187" s="209"/>
      <c r="T187" s="209"/>
      <c r="U187" s="209"/>
      <c r="V187" s="209"/>
      <c r="W187" s="209"/>
      <c r="X187" s="209"/>
      <c r="Y187" s="300"/>
      <c r="Z187" s="209"/>
      <c r="AA187" s="300"/>
      <c r="AB187" s="209"/>
      <c r="AC187" s="209"/>
      <c r="AD187" s="209"/>
      <c r="AE187" s="209"/>
      <c r="AF187" s="209"/>
      <c r="AG187" s="209"/>
      <c r="AH187" s="209"/>
      <c r="AI187" s="209"/>
      <c r="AJ187" s="209"/>
      <c r="AK187" s="209"/>
      <c r="AL187" s="209"/>
      <c r="AM187" s="300"/>
      <c r="AN187" s="209"/>
      <c r="AO187" s="300"/>
      <c r="AP187" s="209"/>
      <c r="AQ187" s="209"/>
      <c r="AR187" s="209"/>
      <c r="AS187" s="209"/>
      <c r="AT187" s="209"/>
      <c r="AU187" s="209"/>
      <c r="AV187" s="209"/>
      <c r="AW187" s="209"/>
      <c r="AX187" s="209"/>
      <c r="AY187" s="209"/>
      <c r="AZ187" s="209"/>
      <c r="BA187" s="300"/>
      <c r="BB187" s="209"/>
      <c r="BC187" s="209"/>
      <c r="BD187" s="209"/>
      <c r="BE187" s="209"/>
      <c r="BF187" s="209"/>
      <c r="BG187" s="209"/>
      <c r="BH187" s="209"/>
      <c r="BI187" s="209"/>
      <c r="BJ187" s="209"/>
      <c r="BK187" s="209"/>
      <c r="BL187" s="209"/>
      <c r="BM187" s="209"/>
      <c r="BN187" s="209"/>
      <c r="BO187" s="209"/>
      <c r="BP187" s="209"/>
      <c r="BQ187" s="209"/>
      <c r="BR187" s="209"/>
      <c r="BS187" s="209"/>
      <c r="BT187" s="209"/>
      <c r="BU187" s="209"/>
      <c r="BV187" s="209"/>
      <c r="BW187" s="209"/>
      <c r="BX187" s="209"/>
      <c r="BY187" s="209"/>
      <c r="BZ187" s="209"/>
      <c r="CA187" s="209"/>
      <c r="CB187" s="209"/>
      <c r="CC187" s="209"/>
      <c r="CD187" s="209"/>
      <c r="CE187" s="209"/>
      <c r="CF187" s="209"/>
      <c r="CG187" s="209"/>
      <c r="CH187" s="209"/>
      <c r="CI187" s="209"/>
      <c r="CJ187" s="209"/>
      <c r="CK187" s="209"/>
      <c r="CL187" s="209"/>
      <c r="CM187" s="209"/>
      <c r="CN187" s="209"/>
      <c r="CO187" s="209"/>
      <c r="CP187" s="209"/>
      <c r="CQ187" s="209"/>
      <c r="CR187" s="209"/>
      <c r="CS187" s="209"/>
      <c r="CU187" s="209"/>
      <c r="CV187" s="209"/>
      <c r="CW187" s="209"/>
      <c r="CX187" s="209"/>
      <c r="CY187" s="209"/>
      <c r="CZ187" s="209"/>
      <c r="DA187" s="209"/>
      <c r="DB187" s="209"/>
      <c r="DC187" s="209"/>
      <c r="DD187" s="209"/>
      <c r="DE187" s="209"/>
      <c r="DF187" s="209"/>
    </row>
    <row r="188" spans="1:110" s="2" customFormat="1">
      <c r="A188" s="82"/>
      <c r="B188" s="14"/>
      <c r="C188" s="3"/>
      <c r="D188" s="209"/>
      <c r="E188" s="209"/>
      <c r="F188" s="300"/>
      <c r="G188" s="209"/>
      <c r="H188" s="209"/>
      <c r="I188" s="209"/>
      <c r="J188" s="300"/>
      <c r="K188" s="300"/>
      <c r="L188" s="209"/>
      <c r="M188" s="209"/>
      <c r="N188" s="209"/>
      <c r="O188" s="209"/>
      <c r="P188" s="209"/>
      <c r="Q188" s="209"/>
      <c r="R188" s="209"/>
      <c r="S188" s="209"/>
      <c r="T188" s="209"/>
      <c r="U188" s="209"/>
      <c r="V188" s="209"/>
      <c r="W188" s="209"/>
      <c r="X188" s="209"/>
      <c r="Y188" s="300"/>
      <c r="Z188" s="209"/>
      <c r="AA188" s="300"/>
      <c r="AB188" s="209"/>
      <c r="AC188" s="209"/>
      <c r="AD188" s="209"/>
      <c r="AE188" s="209"/>
      <c r="AF188" s="209"/>
      <c r="AG188" s="209"/>
      <c r="AH188" s="209"/>
      <c r="AI188" s="209"/>
      <c r="AJ188" s="209"/>
      <c r="AK188" s="209"/>
      <c r="AL188" s="209"/>
      <c r="AM188" s="300"/>
      <c r="AN188" s="209"/>
      <c r="AO188" s="300"/>
      <c r="AP188" s="209"/>
      <c r="AQ188" s="209"/>
      <c r="AR188" s="209"/>
      <c r="AS188" s="209"/>
      <c r="AT188" s="209"/>
      <c r="AU188" s="209"/>
      <c r="AV188" s="209"/>
      <c r="AW188" s="209"/>
      <c r="AX188" s="209"/>
      <c r="AY188" s="209"/>
      <c r="AZ188" s="209"/>
      <c r="BA188" s="300"/>
      <c r="BB188" s="209"/>
      <c r="BC188" s="209"/>
      <c r="BD188" s="209"/>
      <c r="BE188" s="209"/>
      <c r="BF188" s="209"/>
      <c r="BG188" s="209"/>
      <c r="BH188" s="209"/>
      <c r="BI188" s="209"/>
      <c r="BJ188" s="209"/>
      <c r="BK188" s="209"/>
      <c r="BL188" s="209"/>
      <c r="BM188" s="209"/>
      <c r="BN188" s="209"/>
      <c r="BO188" s="209"/>
      <c r="BP188" s="209"/>
      <c r="BQ188" s="209"/>
      <c r="BR188" s="209"/>
      <c r="BS188" s="209"/>
      <c r="BT188" s="209"/>
      <c r="BU188" s="209"/>
      <c r="BV188" s="209"/>
      <c r="BW188" s="209"/>
      <c r="BX188" s="209"/>
      <c r="BY188" s="209"/>
      <c r="BZ188" s="209"/>
      <c r="CA188" s="209"/>
      <c r="CB188" s="209"/>
      <c r="CC188" s="209"/>
      <c r="CD188" s="209"/>
      <c r="CE188" s="209"/>
      <c r="CF188" s="209"/>
      <c r="CG188" s="209"/>
      <c r="CH188" s="209"/>
      <c r="CI188" s="209"/>
      <c r="CJ188" s="209"/>
      <c r="CK188" s="209"/>
      <c r="CL188" s="209"/>
      <c r="CM188" s="209"/>
      <c r="CN188" s="209"/>
      <c r="CO188" s="209"/>
      <c r="CP188" s="209"/>
      <c r="CQ188" s="209"/>
      <c r="CR188" s="209"/>
      <c r="CS188" s="209"/>
      <c r="CU188" s="209"/>
      <c r="CV188" s="209"/>
      <c r="CW188" s="209"/>
      <c r="CX188" s="209"/>
      <c r="CY188" s="209"/>
      <c r="CZ188" s="209"/>
      <c r="DA188" s="209"/>
      <c r="DB188" s="209"/>
      <c r="DC188" s="209"/>
      <c r="DD188" s="209"/>
      <c r="DE188" s="209"/>
      <c r="DF188" s="209"/>
    </row>
    <row r="189" spans="1:110" s="2" customFormat="1">
      <c r="A189" s="82"/>
      <c r="B189" s="14"/>
      <c r="C189" s="3"/>
      <c r="D189" s="209"/>
      <c r="E189" s="209"/>
      <c r="F189" s="300"/>
      <c r="G189" s="209"/>
      <c r="H189" s="209"/>
      <c r="I189" s="209"/>
      <c r="J189" s="300"/>
      <c r="K189" s="300"/>
      <c r="L189" s="209"/>
      <c r="M189" s="209"/>
      <c r="N189" s="209"/>
      <c r="O189" s="209"/>
      <c r="P189" s="209"/>
      <c r="Q189" s="209"/>
      <c r="R189" s="209"/>
      <c r="S189" s="209"/>
      <c r="T189" s="209"/>
      <c r="U189" s="209"/>
      <c r="V189" s="209"/>
      <c r="W189" s="209"/>
      <c r="X189" s="209"/>
      <c r="Y189" s="300"/>
      <c r="Z189" s="209"/>
      <c r="AA189" s="300"/>
      <c r="AB189" s="209"/>
      <c r="AC189" s="209"/>
      <c r="AD189" s="209"/>
      <c r="AE189" s="209"/>
      <c r="AF189" s="209"/>
      <c r="AG189" s="209"/>
      <c r="AH189" s="209"/>
      <c r="AI189" s="209"/>
      <c r="AJ189" s="209"/>
      <c r="AK189" s="209"/>
      <c r="AL189" s="209"/>
      <c r="AM189" s="300"/>
      <c r="AN189" s="209"/>
      <c r="AO189" s="300"/>
      <c r="AP189" s="209"/>
      <c r="AQ189" s="209"/>
      <c r="AR189" s="209"/>
      <c r="AS189" s="209"/>
      <c r="AT189" s="209"/>
      <c r="AU189" s="209"/>
      <c r="AV189" s="209"/>
      <c r="AW189" s="209"/>
      <c r="AX189" s="209"/>
      <c r="AY189" s="209"/>
      <c r="AZ189" s="209"/>
      <c r="BA189" s="300"/>
      <c r="BB189" s="209"/>
      <c r="BC189" s="209"/>
      <c r="BD189" s="209"/>
      <c r="BE189" s="209"/>
      <c r="BF189" s="209"/>
      <c r="BG189" s="209"/>
      <c r="BH189" s="209"/>
      <c r="BI189" s="209"/>
      <c r="BJ189" s="209"/>
      <c r="BK189" s="209"/>
      <c r="BL189" s="209"/>
      <c r="BM189" s="209"/>
      <c r="BN189" s="209"/>
      <c r="BO189" s="209"/>
      <c r="BP189" s="209"/>
      <c r="BQ189" s="209"/>
      <c r="BR189" s="209"/>
      <c r="BS189" s="209"/>
      <c r="BT189" s="209"/>
      <c r="BU189" s="209"/>
      <c r="BV189" s="209"/>
      <c r="BW189" s="209"/>
      <c r="BX189" s="209"/>
      <c r="BY189" s="209"/>
      <c r="BZ189" s="209"/>
      <c r="CA189" s="209"/>
      <c r="CB189" s="209"/>
      <c r="CC189" s="209"/>
      <c r="CD189" s="209"/>
      <c r="CE189" s="209"/>
      <c r="CF189" s="209"/>
      <c r="CG189" s="209"/>
      <c r="CH189" s="209"/>
      <c r="CI189" s="209"/>
      <c r="CJ189" s="209"/>
      <c r="CK189" s="209"/>
      <c r="CL189" s="209"/>
      <c r="CM189" s="209"/>
      <c r="CN189" s="209"/>
      <c r="CO189" s="209"/>
      <c r="CP189" s="209"/>
      <c r="CQ189" s="209"/>
      <c r="CR189" s="209"/>
      <c r="CS189" s="209"/>
      <c r="CU189" s="209"/>
      <c r="CV189" s="209"/>
      <c r="CW189" s="209"/>
      <c r="CX189" s="209"/>
      <c r="CY189" s="209"/>
      <c r="CZ189" s="209"/>
      <c r="DA189" s="209"/>
      <c r="DB189" s="209"/>
      <c r="DC189" s="209"/>
      <c r="DD189" s="209"/>
      <c r="DE189" s="209"/>
      <c r="DF189" s="209"/>
    </row>
    <row r="190" spans="1:110" s="2" customFormat="1">
      <c r="A190" s="82"/>
      <c r="B190" s="14"/>
      <c r="C190" s="3"/>
      <c r="D190" s="209"/>
      <c r="E190" s="209"/>
      <c r="F190" s="300"/>
      <c r="G190" s="209"/>
      <c r="H190" s="209"/>
      <c r="I190" s="209"/>
      <c r="J190" s="300"/>
      <c r="K190" s="300"/>
      <c r="L190" s="209"/>
      <c r="M190" s="209"/>
      <c r="N190" s="209"/>
      <c r="O190" s="209"/>
      <c r="P190" s="209"/>
      <c r="Q190" s="209"/>
      <c r="R190" s="209"/>
      <c r="S190" s="209"/>
      <c r="T190" s="209"/>
      <c r="U190" s="209"/>
      <c r="V190" s="209"/>
      <c r="W190" s="209"/>
      <c r="X190" s="209"/>
      <c r="Y190" s="300"/>
      <c r="Z190" s="209"/>
      <c r="AA190" s="300"/>
      <c r="AB190" s="209"/>
      <c r="AC190" s="209"/>
      <c r="AD190" s="209"/>
      <c r="AE190" s="209"/>
      <c r="AF190" s="209"/>
      <c r="AG190" s="209"/>
      <c r="AH190" s="209"/>
      <c r="AI190" s="209"/>
      <c r="AJ190" s="209"/>
      <c r="AK190" s="209"/>
      <c r="AL190" s="209"/>
      <c r="AM190" s="300"/>
      <c r="AN190" s="209"/>
      <c r="AO190" s="300"/>
      <c r="AP190" s="209"/>
      <c r="AQ190" s="209"/>
      <c r="AR190" s="209"/>
      <c r="AS190" s="209"/>
      <c r="AT190" s="209"/>
      <c r="AU190" s="209"/>
      <c r="AV190" s="209"/>
      <c r="AW190" s="209"/>
      <c r="AX190" s="209"/>
      <c r="AY190" s="209"/>
      <c r="AZ190" s="209"/>
      <c r="BA190" s="300"/>
      <c r="BB190" s="209"/>
      <c r="BC190" s="209"/>
      <c r="BD190" s="209"/>
      <c r="BE190" s="209"/>
      <c r="BF190" s="209"/>
      <c r="BG190" s="209"/>
      <c r="BH190" s="209"/>
      <c r="BI190" s="209"/>
      <c r="BJ190" s="209"/>
      <c r="BK190" s="209"/>
      <c r="BL190" s="209"/>
      <c r="BM190" s="209"/>
      <c r="BN190" s="209"/>
      <c r="BO190" s="209"/>
      <c r="BP190" s="209"/>
      <c r="BQ190" s="209"/>
      <c r="BR190" s="209"/>
      <c r="BS190" s="209"/>
      <c r="BT190" s="209"/>
      <c r="BU190" s="209"/>
      <c r="BV190" s="209"/>
      <c r="BW190" s="209"/>
      <c r="BX190" s="209"/>
      <c r="BY190" s="209"/>
      <c r="BZ190" s="209"/>
      <c r="CA190" s="209"/>
      <c r="CB190" s="209"/>
      <c r="CC190" s="209"/>
      <c r="CD190" s="209"/>
      <c r="CE190" s="209"/>
      <c r="CF190" s="209"/>
      <c r="CG190" s="209"/>
      <c r="CH190" s="209"/>
      <c r="CI190" s="209"/>
      <c r="CJ190" s="209"/>
      <c r="CK190" s="209"/>
      <c r="CL190" s="209"/>
      <c r="CM190" s="209"/>
      <c r="CN190" s="209"/>
      <c r="CO190" s="209"/>
      <c r="CP190" s="209"/>
      <c r="CQ190" s="209"/>
      <c r="CR190" s="209"/>
      <c r="CS190" s="209"/>
      <c r="CU190" s="209"/>
      <c r="CV190" s="209"/>
      <c r="CW190" s="209"/>
      <c r="CX190" s="209"/>
      <c r="CY190" s="209"/>
      <c r="CZ190" s="209"/>
      <c r="DA190" s="209"/>
      <c r="DB190" s="209"/>
      <c r="DC190" s="209"/>
      <c r="DD190" s="209"/>
      <c r="DE190" s="209"/>
      <c r="DF190" s="209"/>
    </row>
    <row r="191" spans="1:110" s="2" customFormat="1">
      <c r="A191" s="82"/>
      <c r="B191" s="14"/>
      <c r="C191" s="3"/>
      <c r="D191" s="209"/>
      <c r="E191" s="209"/>
      <c r="F191" s="300"/>
      <c r="G191" s="209"/>
      <c r="H191" s="209"/>
      <c r="I191" s="209"/>
      <c r="J191" s="300"/>
      <c r="K191" s="300"/>
      <c r="L191" s="209"/>
      <c r="M191" s="209"/>
      <c r="N191" s="209"/>
      <c r="O191" s="209"/>
      <c r="P191" s="209"/>
      <c r="Q191" s="209"/>
      <c r="R191" s="209"/>
      <c r="S191" s="209"/>
      <c r="T191" s="209"/>
      <c r="U191" s="209"/>
      <c r="V191" s="209"/>
      <c r="W191" s="209"/>
      <c r="X191" s="209"/>
      <c r="Y191" s="300"/>
      <c r="Z191" s="209"/>
      <c r="AA191" s="300"/>
      <c r="AB191" s="209"/>
      <c r="AC191" s="209"/>
      <c r="AD191" s="209"/>
      <c r="AE191" s="209"/>
      <c r="AF191" s="209"/>
      <c r="AG191" s="209"/>
      <c r="AH191" s="209"/>
      <c r="AI191" s="209"/>
      <c r="AJ191" s="209"/>
      <c r="AK191" s="209"/>
      <c r="AL191" s="209"/>
      <c r="AM191" s="300"/>
      <c r="AN191" s="209"/>
      <c r="AO191" s="300"/>
      <c r="AP191" s="209"/>
      <c r="AQ191" s="209"/>
      <c r="AR191" s="209"/>
      <c r="AS191" s="209"/>
      <c r="AT191" s="209"/>
      <c r="AU191" s="209"/>
      <c r="AV191" s="209"/>
      <c r="AW191" s="209"/>
      <c r="AX191" s="209"/>
      <c r="AY191" s="209"/>
      <c r="AZ191" s="209"/>
      <c r="BA191" s="300"/>
      <c r="BB191" s="209"/>
      <c r="BC191" s="209"/>
      <c r="BD191" s="209"/>
      <c r="BE191" s="209"/>
      <c r="BF191" s="209"/>
      <c r="BG191" s="209"/>
      <c r="BH191" s="209"/>
      <c r="BI191" s="209"/>
      <c r="BJ191" s="209"/>
      <c r="BK191" s="209"/>
      <c r="BL191" s="209"/>
      <c r="BM191" s="209"/>
      <c r="BN191" s="209"/>
      <c r="BO191" s="209"/>
      <c r="BP191" s="209"/>
      <c r="BQ191" s="209"/>
      <c r="BR191" s="209"/>
      <c r="BS191" s="209"/>
      <c r="BT191" s="209"/>
      <c r="BU191" s="209"/>
      <c r="BV191" s="209"/>
      <c r="BW191" s="209"/>
      <c r="BX191" s="209"/>
      <c r="BY191" s="209"/>
      <c r="BZ191" s="209"/>
      <c r="CA191" s="209"/>
      <c r="CB191" s="209"/>
      <c r="CC191" s="209"/>
      <c r="CD191" s="209"/>
      <c r="CE191" s="209"/>
      <c r="CF191" s="209"/>
      <c r="CG191" s="209"/>
      <c r="CH191" s="209"/>
      <c r="CI191" s="209"/>
      <c r="CJ191" s="209"/>
      <c r="CK191" s="209"/>
      <c r="CL191" s="209"/>
      <c r="CM191" s="209"/>
      <c r="CN191" s="209"/>
      <c r="CO191" s="209"/>
      <c r="CP191" s="209"/>
      <c r="CQ191" s="209"/>
      <c r="CR191" s="209"/>
      <c r="CS191" s="209"/>
      <c r="CU191" s="209"/>
      <c r="CV191" s="209"/>
      <c r="CW191" s="209"/>
      <c r="CX191" s="209"/>
      <c r="CY191" s="209"/>
      <c r="CZ191" s="209"/>
      <c r="DA191" s="209"/>
      <c r="DB191" s="209"/>
      <c r="DC191" s="209"/>
      <c r="DD191" s="209"/>
      <c r="DE191" s="209"/>
      <c r="DF191" s="209"/>
    </row>
    <row r="192" spans="1:110" s="2" customFormat="1">
      <c r="A192" s="82"/>
      <c r="B192" s="14"/>
      <c r="C192" s="3"/>
      <c r="D192" s="209"/>
      <c r="E192" s="209"/>
      <c r="F192" s="300"/>
      <c r="G192" s="209"/>
      <c r="H192" s="209"/>
      <c r="I192" s="209"/>
      <c r="J192" s="300"/>
      <c r="K192" s="300"/>
      <c r="L192" s="209"/>
      <c r="M192" s="209"/>
      <c r="N192" s="209"/>
      <c r="O192" s="209"/>
      <c r="P192" s="209"/>
      <c r="Q192" s="209"/>
      <c r="R192" s="209"/>
      <c r="S192" s="209"/>
      <c r="T192" s="209"/>
      <c r="U192" s="209"/>
      <c r="V192" s="209"/>
      <c r="W192" s="209"/>
      <c r="X192" s="209"/>
      <c r="Y192" s="300"/>
      <c r="Z192" s="209"/>
      <c r="AA192" s="300"/>
      <c r="AB192" s="209"/>
      <c r="AC192" s="209"/>
      <c r="AD192" s="209"/>
      <c r="AE192" s="209"/>
      <c r="AF192" s="209"/>
      <c r="AG192" s="209"/>
      <c r="AH192" s="209"/>
      <c r="AI192" s="209"/>
      <c r="AJ192" s="209"/>
      <c r="AK192" s="209"/>
      <c r="AL192" s="209"/>
      <c r="AM192" s="300"/>
      <c r="AN192" s="209"/>
      <c r="AO192" s="300"/>
      <c r="AP192" s="209"/>
      <c r="AQ192" s="209"/>
      <c r="AR192" s="209"/>
      <c r="AS192" s="209"/>
      <c r="AT192" s="209"/>
      <c r="AU192" s="209"/>
      <c r="AV192" s="209"/>
      <c r="AW192" s="209"/>
      <c r="AX192" s="209"/>
      <c r="AY192" s="209"/>
      <c r="AZ192" s="209"/>
      <c r="BA192" s="300"/>
      <c r="BB192" s="209"/>
      <c r="BC192" s="209"/>
      <c r="BD192" s="209"/>
      <c r="BE192" s="209"/>
      <c r="BF192" s="209"/>
      <c r="BG192" s="209"/>
      <c r="BH192" s="209"/>
      <c r="BI192" s="209"/>
      <c r="BJ192" s="209"/>
      <c r="BK192" s="209"/>
      <c r="BL192" s="209"/>
      <c r="BM192" s="209"/>
      <c r="BN192" s="209"/>
      <c r="BO192" s="209"/>
      <c r="BP192" s="209"/>
      <c r="BQ192" s="209"/>
      <c r="BR192" s="209"/>
      <c r="BS192" s="209"/>
      <c r="BT192" s="209"/>
      <c r="BU192" s="209"/>
      <c r="BV192" s="209"/>
      <c r="BW192" s="209"/>
      <c r="BX192" s="209"/>
      <c r="BY192" s="209"/>
      <c r="BZ192" s="209"/>
      <c r="CA192" s="209"/>
      <c r="CB192" s="209"/>
      <c r="CC192" s="209"/>
      <c r="CD192" s="209"/>
      <c r="CE192" s="209"/>
      <c r="CF192" s="209"/>
      <c r="CG192" s="209"/>
      <c r="CH192" s="209"/>
      <c r="CI192" s="209"/>
      <c r="CJ192" s="209"/>
      <c r="CK192" s="209"/>
      <c r="CL192" s="209"/>
      <c r="CM192" s="209"/>
      <c r="CN192" s="209"/>
      <c r="CO192" s="209"/>
      <c r="CP192" s="209"/>
      <c r="CQ192" s="209"/>
      <c r="CR192" s="209"/>
      <c r="CS192" s="209"/>
      <c r="CU192" s="209"/>
      <c r="CV192" s="209"/>
      <c r="CW192" s="209"/>
      <c r="CX192" s="209"/>
      <c r="CY192" s="209"/>
      <c r="CZ192" s="209"/>
      <c r="DA192" s="209"/>
      <c r="DB192" s="209"/>
      <c r="DC192" s="209"/>
      <c r="DD192" s="209"/>
      <c r="DE192" s="209"/>
      <c r="DF192" s="209"/>
    </row>
    <row r="193" spans="1:110" s="2" customFormat="1">
      <c r="A193" s="82"/>
      <c r="B193" s="14"/>
      <c r="C193" s="3"/>
      <c r="D193" s="209"/>
      <c r="E193" s="209"/>
      <c r="F193" s="300"/>
      <c r="G193" s="209"/>
      <c r="H193" s="209"/>
      <c r="I193" s="209"/>
      <c r="J193" s="300"/>
      <c r="K193" s="300"/>
      <c r="L193" s="209"/>
      <c r="M193" s="209"/>
      <c r="N193" s="209"/>
      <c r="O193" s="209"/>
      <c r="P193" s="209"/>
      <c r="Q193" s="209"/>
      <c r="R193" s="209"/>
      <c r="S193" s="209"/>
      <c r="T193" s="209"/>
      <c r="U193" s="209"/>
      <c r="V193" s="209"/>
      <c r="W193" s="209"/>
      <c r="X193" s="209"/>
      <c r="Y193" s="300"/>
      <c r="Z193" s="209"/>
      <c r="AA193" s="300"/>
      <c r="AB193" s="209"/>
      <c r="AC193" s="209"/>
      <c r="AD193" s="209"/>
      <c r="AE193" s="209"/>
      <c r="AF193" s="209"/>
      <c r="AG193" s="209"/>
      <c r="AH193" s="209"/>
      <c r="AI193" s="209"/>
      <c r="AJ193" s="209"/>
      <c r="AK193" s="209"/>
      <c r="AL193" s="209"/>
      <c r="AM193" s="300"/>
      <c r="AN193" s="209"/>
      <c r="AO193" s="300"/>
      <c r="AP193" s="209"/>
      <c r="AQ193" s="209"/>
      <c r="AR193" s="209"/>
      <c r="AS193" s="209"/>
      <c r="AT193" s="209"/>
      <c r="AU193" s="209"/>
      <c r="AV193" s="209"/>
      <c r="AW193" s="209"/>
      <c r="AX193" s="209"/>
      <c r="AY193" s="209"/>
      <c r="AZ193" s="209"/>
      <c r="BA193" s="300"/>
      <c r="BB193" s="209"/>
      <c r="BC193" s="209"/>
      <c r="BD193" s="209"/>
      <c r="BE193" s="209"/>
      <c r="BF193" s="209"/>
      <c r="BG193" s="209"/>
      <c r="BH193" s="209"/>
      <c r="BI193" s="209"/>
      <c r="BJ193" s="209"/>
      <c r="BK193" s="209"/>
      <c r="BL193" s="209"/>
      <c r="BM193" s="209"/>
      <c r="BN193" s="209"/>
      <c r="BO193" s="209"/>
      <c r="BP193" s="209"/>
      <c r="BQ193" s="209"/>
      <c r="BR193" s="209"/>
      <c r="BS193" s="209"/>
      <c r="BT193" s="209"/>
      <c r="BU193" s="209"/>
      <c r="BV193" s="209"/>
      <c r="BW193" s="209"/>
      <c r="BX193" s="209"/>
      <c r="BY193" s="209"/>
      <c r="BZ193" s="209"/>
      <c r="CA193" s="209"/>
      <c r="CB193" s="209"/>
      <c r="CC193" s="209"/>
      <c r="CD193" s="209"/>
      <c r="CE193" s="209"/>
      <c r="CF193" s="209"/>
      <c r="CG193" s="209"/>
      <c r="CH193" s="209"/>
      <c r="CI193" s="209"/>
      <c r="CJ193" s="209"/>
      <c r="CK193" s="209"/>
      <c r="CL193" s="209"/>
      <c r="CM193" s="209"/>
      <c r="CN193" s="209"/>
      <c r="CO193" s="209"/>
      <c r="CP193" s="209"/>
      <c r="CQ193" s="209"/>
      <c r="CR193" s="209"/>
      <c r="CS193" s="209"/>
      <c r="CU193" s="209"/>
      <c r="CV193" s="209"/>
      <c r="CW193" s="209"/>
      <c r="CX193" s="209"/>
      <c r="CY193" s="209"/>
      <c r="CZ193" s="209"/>
      <c r="DA193" s="209"/>
      <c r="DB193" s="209"/>
      <c r="DC193" s="209"/>
      <c r="DD193" s="209"/>
      <c r="DE193" s="209"/>
      <c r="DF193" s="209"/>
    </row>
    <row r="194" spans="1:110" s="2" customFormat="1">
      <c r="A194" s="82"/>
      <c r="B194" s="14"/>
      <c r="C194" s="3"/>
      <c r="D194" s="209"/>
      <c r="E194" s="209"/>
      <c r="F194" s="300"/>
      <c r="G194" s="209"/>
      <c r="H194" s="209"/>
      <c r="I194" s="209"/>
      <c r="J194" s="300"/>
      <c r="K194" s="300"/>
      <c r="L194" s="209"/>
      <c r="M194" s="209"/>
      <c r="N194" s="209"/>
      <c r="O194" s="209"/>
      <c r="P194" s="209"/>
      <c r="Q194" s="209"/>
      <c r="R194" s="209"/>
      <c r="S194" s="209"/>
      <c r="T194" s="209"/>
      <c r="U194" s="209"/>
      <c r="V194" s="209"/>
      <c r="W194" s="209"/>
      <c r="X194" s="209"/>
      <c r="Y194" s="300"/>
      <c r="Z194" s="209"/>
      <c r="AA194" s="300"/>
      <c r="AB194" s="209"/>
      <c r="AC194" s="209"/>
      <c r="AD194" s="209"/>
      <c r="AE194" s="209"/>
      <c r="AF194" s="209"/>
      <c r="AG194" s="209"/>
      <c r="AH194" s="209"/>
      <c r="AI194" s="209"/>
      <c r="AJ194" s="209"/>
      <c r="AK194" s="209"/>
      <c r="AL194" s="209"/>
      <c r="AM194" s="300"/>
      <c r="AN194" s="209"/>
      <c r="AO194" s="300"/>
      <c r="AP194" s="209"/>
      <c r="AQ194" s="209"/>
      <c r="AR194" s="209"/>
      <c r="AS194" s="209"/>
      <c r="AT194" s="209"/>
      <c r="AU194" s="209"/>
      <c r="AV194" s="209"/>
      <c r="AW194" s="209"/>
      <c r="AX194" s="209"/>
      <c r="AY194" s="209"/>
      <c r="AZ194" s="209"/>
      <c r="BA194" s="300"/>
      <c r="BB194" s="209"/>
      <c r="BC194" s="209"/>
      <c r="BD194" s="209"/>
      <c r="BE194" s="209"/>
      <c r="BF194" s="209"/>
      <c r="BG194" s="209"/>
      <c r="BH194" s="209"/>
      <c r="BI194" s="209"/>
      <c r="BJ194" s="209"/>
      <c r="BK194" s="209"/>
      <c r="BL194" s="209"/>
      <c r="BM194" s="209"/>
      <c r="BN194" s="209"/>
      <c r="BO194" s="209"/>
      <c r="BP194" s="209"/>
      <c r="BQ194" s="209"/>
      <c r="BR194" s="209"/>
      <c r="BS194" s="209"/>
      <c r="BT194" s="209"/>
      <c r="BU194" s="209"/>
      <c r="BV194" s="209"/>
      <c r="BW194" s="209"/>
      <c r="BX194" s="209"/>
      <c r="BY194" s="209"/>
      <c r="BZ194" s="209"/>
      <c r="CA194" s="209"/>
      <c r="CB194" s="209"/>
      <c r="CC194" s="209"/>
      <c r="CD194" s="209"/>
      <c r="CE194" s="209"/>
      <c r="CF194" s="209"/>
      <c r="CG194" s="209"/>
      <c r="CH194" s="209"/>
      <c r="CI194" s="209"/>
      <c r="CJ194" s="209"/>
      <c r="CK194" s="209"/>
      <c r="CL194" s="209"/>
      <c r="CM194" s="209"/>
      <c r="CN194" s="209"/>
      <c r="CO194" s="209"/>
      <c r="CP194" s="209"/>
      <c r="CQ194" s="209"/>
      <c r="CR194" s="209"/>
      <c r="CS194" s="209"/>
      <c r="CU194" s="209"/>
      <c r="CV194" s="209"/>
      <c r="CW194" s="209"/>
      <c r="CX194" s="209"/>
      <c r="CY194" s="209"/>
      <c r="CZ194" s="209"/>
      <c r="DA194" s="209"/>
      <c r="DB194" s="209"/>
      <c r="DC194" s="209"/>
      <c r="DD194" s="209"/>
      <c r="DE194" s="209"/>
      <c r="DF194" s="209"/>
    </row>
    <row r="195" spans="1:110" s="2" customFormat="1">
      <c r="A195" s="82"/>
      <c r="B195" s="14"/>
      <c r="C195" s="3"/>
      <c r="D195" s="209"/>
      <c r="E195" s="209"/>
      <c r="F195" s="300"/>
      <c r="G195" s="209"/>
      <c r="H195" s="209"/>
      <c r="I195" s="209"/>
      <c r="J195" s="300"/>
      <c r="K195" s="300"/>
      <c r="L195" s="209"/>
      <c r="M195" s="209"/>
      <c r="N195" s="209"/>
      <c r="O195" s="209"/>
      <c r="P195" s="209"/>
      <c r="Q195" s="209"/>
      <c r="R195" s="209"/>
      <c r="S195" s="209"/>
      <c r="T195" s="209"/>
      <c r="U195" s="209"/>
      <c r="V195" s="209"/>
      <c r="W195" s="209"/>
      <c r="X195" s="209"/>
      <c r="Y195" s="300"/>
      <c r="Z195" s="209"/>
      <c r="AA195" s="300"/>
      <c r="AB195" s="209"/>
      <c r="AC195" s="209"/>
      <c r="AD195" s="209"/>
      <c r="AE195" s="209"/>
      <c r="AF195" s="209"/>
      <c r="AG195" s="209"/>
      <c r="AH195" s="209"/>
      <c r="AI195" s="209"/>
      <c r="AJ195" s="209"/>
      <c r="AK195" s="209"/>
      <c r="AL195" s="209"/>
      <c r="AM195" s="300"/>
      <c r="AN195" s="209"/>
      <c r="AO195" s="300"/>
      <c r="AP195" s="209"/>
      <c r="AQ195" s="209"/>
      <c r="AR195" s="209"/>
      <c r="AS195" s="209"/>
      <c r="AT195" s="209"/>
      <c r="AU195" s="209"/>
      <c r="AV195" s="209"/>
      <c r="AW195" s="209"/>
      <c r="AX195" s="209"/>
      <c r="AY195" s="209"/>
      <c r="AZ195" s="209"/>
      <c r="BA195" s="300"/>
      <c r="BB195" s="209"/>
      <c r="BC195" s="209"/>
      <c r="BD195" s="209"/>
      <c r="BE195" s="209"/>
      <c r="BF195" s="209"/>
      <c r="BG195" s="209"/>
      <c r="BH195" s="209"/>
      <c r="BI195" s="209"/>
      <c r="BJ195" s="209"/>
      <c r="BK195" s="209"/>
      <c r="BL195" s="209"/>
      <c r="BM195" s="209"/>
      <c r="BN195" s="209"/>
      <c r="BO195" s="209"/>
      <c r="BP195" s="209"/>
      <c r="BQ195" s="209"/>
      <c r="BR195" s="209"/>
      <c r="BS195" s="209"/>
      <c r="BT195" s="209"/>
      <c r="BU195" s="209"/>
      <c r="BV195" s="209"/>
      <c r="BW195" s="209"/>
      <c r="BX195" s="209"/>
      <c r="BY195" s="209"/>
      <c r="BZ195" s="209"/>
      <c r="CA195" s="209"/>
      <c r="CB195" s="209"/>
      <c r="CC195" s="209"/>
      <c r="CD195" s="209"/>
      <c r="CE195" s="209"/>
      <c r="CF195" s="209"/>
      <c r="CG195" s="209"/>
      <c r="CH195" s="209"/>
      <c r="CI195" s="209"/>
      <c r="CJ195" s="209"/>
      <c r="CK195" s="209"/>
      <c r="CL195" s="209"/>
      <c r="CM195" s="209"/>
      <c r="CN195" s="209"/>
      <c r="CO195" s="209"/>
      <c r="CP195" s="209"/>
      <c r="CQ195" s="209"/>
      <c r="CR195" s="209"/>
      <c r="CS195" s="209"/>
      <c r="CU195" s="209"/>
      <c r="CV195" s="209"/>
      <c r="CW195" s="209"/>
      <c r="CX195" s="209"/>
      <c r="CY195" s="209"/>
      <c r="CZ195" s="209"/>
      <c r="DA195" s="209"/>
      <c r="DB195" s="209"/>
      <c r="DC195" s="209"/>
      <c r="DD195" s="209"/>
      <c r="DE195" s="209"/>
      <c r="DF195" s="209"/>
    </row>
    <row r="196" spans="1:110" s="2" customFormat="1">
      <c r="A196" s="82"/>
      <c r="B196" s="14"/>
      <c r="C196" s="3"/>
      <c r="D196" s="209"/>
      <c r="E196" s="209"/>
      <c r="F196" s="300"/>
      <c r="G196" s="209"/>
      <c r="H196" s="209"/>
      <c r="I196" s="209"/>
      <c r="J196" s="300"/>
      <c r="K196" s="300"/>
      <c r="L196" s="209"/>
      <c r="M196" s="209"/>
      <c r="N196" s="209"/>
      <c r="O196" s="209"/>
      <c r="P196" s="209"/>
      <c r="Q196" s="209"/>
      <c r="R196" s="209"/>
      <c r="S196" s="209"/>
      <c r="T196" s="209"/>
      <c r="U196" s="209"/>
      <c r="V196" s="209"/>
      <c r="W196" s="209"/>
      <c r="X196" s="209"/>
      <c r="Y196" s="300"/>
      <c r="Z196" s="209"/>
      <c r="AA196" s="300"/>
      <c r="AB196" s="209"/>
      <c r="AC196" s="209"/>
      <c r="AD196" s="209"/>
      <c r="AE196" s="209"/>
      <c r="AF196" s="209"/>
      <c r="AG196" s="209"/>
      <c r="AH196" s="209"/>
      <c r="AI196" s="209"/>
      <c r="AJ196" s="209"/>
      <c r="AK196" s="209"/>
      <c r="AL196" s="209"/>
      <c r="AM196" s="300"/>
      <c r="AN196" s="209"/>
      <c r="AO196" s="300"/>
      <c r="AP196" s="209"/>
      <c r="AQ196" s="209"/>
      <c r="AR196" s="209"/>
      <c r="AS196" s="209"/>
      <c r="AT196" s="209"/>
      <c r="AU196" s="209"/>
      <c r="AV196" s="209"/>
      <c r="AW196" s="209"/>
      <c r="AX196" s="209"/>
      <c r="AY196" s="209"/>
      <c r="AZ196" s="209"/>
      <c r="BA196" s="300"/>
      <c r="BB196" s="209"/>
      <c r="BC196" s="209"/>
      <c r="BD196" s="209"/>
      <c r="BE196" s="209"/>
      <c r="BF196" s="209"/>
      <c r="BG196" s="209"/>
      <c r="BH196" s="209"/>
      <c r="BI196" s="209"/>
      <c r="BJ196" s="209"/>
      <c r="BK196" s="209"/>
      <c r="BL196" s="209"/>
      <c r="BM196" s="209"/>
      <c r="BN196" s="209"/>
      <c r="BO196" s="209"/>
      <c r="BP196" s="209"/>
      <c r="BQ196" s="209"/>
      <c r="BR196" s="209"/>
      <c r="BS196" s="209"/>
      <c r="BT196" s="209"/>
      <c r="BU196" s="209"/>
      <c r="BV196" s="209"/>
      <c r="BW196" s="209"/>
      <c r="BX196" s="209"/>
      <c r="BY196" s="209"/>
      <c r="BZ196" s="209"/>
      <c r="CA196" s="209"/>
      <c r="CB196" s="209"/>
      <c r="CC196" s="209"/>
      <c r="CD196" s="209"/>
      <c r="CE196" s="209"/>
      <c r="CF196" s="209"/>
      <c r="CG196" s="209"/>
      <c r="CH196" s="209"/>
      <c r="CI196" s="209"/>
      <c r="CJ196" s="209"/>
      <c r="CK196" s="209"/>
      <c r="CL196" s="209"/>
      <c r="CM196" s="209"/>
      <c r="CN196" s="209"/>
      <c r="CO196" s="209"/>
      <c r="CP196" s="209"/>
      <c r="CQ196" s="209"/>
      <c r="CR196" s="209"/>
      <c r="CS196" s="209"/>
      <c r="CU196" s="209"/>
      <c r="CV196" s="209"/>
      <c r="CW196" s="209"/>
      <c r="CX196" s="209"/>
      <c r="CY196" s="209"/>
      <c r="CZ196" s="209"/>
      <c r="DA196" s="209"/>
      <c r="DB196" s="209"/>
      <c r="DC196" s="209"/>
      <c r="DD196" s="209"/>
      <c r="DE196" s="209"/>
      <c r="DF196" s="209"/>
    </row>
    <row r="197" spans="1:110" s="2" customFormat="1">
      <c r="A197" s="82"/>
      <c r="B197" s="14"/>
      <c r="C197" s="3"/>
      <c r="D197" s="209"/>
      <c r="E197" s="209"/>
      <c r="F197" s="300"/>
      <c r="G197" s="209"/>
      <c r="H197" s="209"/>
      <c r="I197" s="209"/>
      <c r="J197" s="300"/>
      <c r="K197" s="300"/>
      <c r="L197" s="209"/>
      <c r="M197" s="209"/>
      <c r="N197" s="209"/>
      <c r="O197" s="209"/>
      <c r="P197" s="209"/>
      <c r="Q197" s="209"/>
      <c r="R197" s="209"/>
      <c r="S197" s="209"/>
      <c r="T197" s="209"/>
      <c r="U197" s="209"/>
      <c r="V197" s="209"/>
      <c r="W197" s="209"/>
      <c r="X197" s="209"/>
      <c r="Y197" s="300"/>
      <c r="Z197" s="209"/>
      <c r="AA197" s="300"/>
      <c r="AB197" s="209"/>
      <c r="AC197" s="209"/>
      <c r="AD197" s="209"/>
      <c r="AE197" s="209"/>
      <c r="AF197" s="209"/>
      <c r="AG197" s="209"/>
      <c r="AH197" s="209"/>
      <c r="AI197" s="209"/>
      <c r="AJ197" s="209"/>
      <c r="AK197" s="209"/>
      <c r="AL197" s="209"/>
      <c r="AM197" s="300"/>
      <c r="AN197" s="209"/>
      <c r="AO197" s="300"/>
      <c r="AP197" s="209"/>
      <c r="AQ197" s="209"/>
      <c r="AR197" s="209"/>
      <c r="AS197" s="209"/>
      <c r="AT197" s="209"/>
      <c r="AU197" s="209"/>
      <c r="AV197" s="209"/>
      <c r="AW197" s="209"/>
      <c r="AX197" s="209"/>
      <c r="AY197" s="209"/>
      <c r="AZ197" s="209"/>
      <c r="BA197" s="300"/>
      <c r="BB197" s="209"/>
      <c r="BC197" s="209"/>
      <c r="BD197" s="209"/>
      <c r="BE197" s="209"/>
      <c r="BF197" s="209"/>
      <c r="BG197" s="209"/>
      <c r="BH197" s="209"/>
      <c r="BI197" s="209"/>
      <c r="BJ197" s="209"/>
      <c r="BK197" s="209"/>
      <c r="BL197" s="209"/>
      <c r="BM197" s="209"/>
      <c r="BN197" s="209"/>
      <c r="BO197" s="209"/>
      <c r="BP197" s="209"/>
      <c r="BQ197" s="209"/>
      <c r="BR197" s="209"/>
      <c r="BS197" s="209"/>
      <c r="BT197" s="209"/>
      <c r="BU197" s="209"/>
      <c r="BV197" s="209"/>
      <c r="BW197" s="209"/>
      <c r="BX197" s="209"/>
      <c r="BY197" s="209"/>
      <c r="BZ197" s="209"/>
      <c r="CA197" s="209"/>
      <c r="CB197" s="209"/>
      <c r="CC197" s="209"/>
      <c r="CD197" s="209"/>
      <c r="CE197" s="209"/>
      <c r="CF197" s="209"/>
      <c r="CG197" s="209"/>
      <c r="CH197" s="209"/>
      <c r="CI197" s="209"/>
      <c r="CJ197" s="209"/>
      <c r="CK197" s="209"/>
      <c r="CL197" s="209"/>
      <c r="CM197" s="209"/>
      <c r="CN197" s="209"/>
      <c r="CO197" s="209"/>
      <c r="CP197" s="209"/>
      <c r="CQ197" s="209"/>
      <c r="CR197" s="209"/>
      <c r="CS197" s="209"/>
      <c r="CU197" s="209"/>
      <c r="CV197" s="209"/>
      <c r="CW197" s="209"/>
      <c r="CX197" s="209"/>
      <c r="CY197" s="209"/>
      <c r="CZ197" s="209"/>
      <c r="DA197" s="209"/>
      <c r="DB197" s="209"/>
      <c r="DC197" s="209"/>
      <c r="DD197" s="209"/>
      <c r="DE197" s="209"/>
      <c r="DF197" s="209"/>
    </row>
    <row r="198" spans="1:110" s="2" customFormat="1">
      <c r="A198" s="82"/>
      <c r="B198" s="14"/>
      <c r="C198" s="3"/>
      <c r="D198" s="209"/>
      <c r="E198" s="209"/>
      <c r="F198" s="300"/>
      <c r="G198" s="209"/>
      <c r="H198" s="209"/>
      <c r="I198" s="209"/>
      <c r="J198" s="300"/>
      <c r="K198" s="300"/>
      <c r="L198" s="209"/>
      <c r="M198" s="209"/>
      <c r="N198" s="209"/>
      <c r="O198" s="209"/>
      <c r="P198" s="209"/>
      <c r="Q198" s="209"/>
      <c r="R198" s="209"/>
      <c r="S198" s="209"/>
      <c r="T198" s="209"/>
      <c r="U198" s="209"/>
      <c r="V198" s="209"/>
      <c r="W198" s="209"/>
      <c r="X198" s="209"/>
      <c r="Y198" s="300"/>
      <c r="Z198" s="209"/>
      <c r="AA198" s="300"/>
      <c r="AB198" s="209"/>
      <c r="AC198" s="209"/>
      <c r="AD198" s="209"/>
      <c r="AE198" s="209"/>
      <c r="AF198" s="209"/>
      <c r="AG198" s="209"/>
      <c r="AH198" s="209"/>
      <c r="AI198" s="209"/>
      <c r="AJ198" s="209"/>
      <c r="AK198" s="209"/>
      <c r="AL198" s="209"/>
      <c r="AM198" s="300"/>
      <c r="AN198" s="209"/>
      <c r="AO198" s="300"/>
      <c r="AP198" s="209"/>
      <c r="AQ198" s="209"/>
      <c r="AR198" s="209"/>
      <c r="AS198" s="209"/>
      <c r="AT198" s="209"/>
      <c r="AU198" s="209"/>
      <c r="AV198" s="209"/>
      <c r="AW198" s="209"/>
      <c r="AX198" s="209"/>
      <c r="AY198" s="209"/>
      <c r="AZ198" s="209"/>
      <c r="BA198" s="300"/>
      <c r="BB198" s="209"/>
      <c r="BC198" s="209"/>
      <c r="BD198" s="209"/>
      <c r="BE198" s="209"/>
      <c r="BF198" s="209"/>
      <c r="BG198" s="209"/>
      <c r="BH198" s="209"/>
      <c r="BI198" s="209"/>
      <c r="BJ198" s="209"/>
      <c r="BK198" s="209"/>
      <c r="BL198" s="209"/>
      <c r="BM198" s="209"/>
      <c r="BN198" s="209"/>
      <c r="BO198" s="209"/>
      <c r="BP198" s="209"/>
      <c r="BQ198" s="209"/>
      <c r="BR198" s="209"/>
      <c r="BS198" s="209"/>
      <c r="BT198" s="209"/>
      <c r="BU198" s="209"/>
      <c r="BV198" s="209"/>
      <c r="BW198" s="209"/>
      <c r="BX198" s="209"/>
      <c r="BY198" s="209"/>
      <c r="BZ198" s="209"/>
      <c r="CA198" s="209"/>
      <c r="CB198" s="209"/>
      <c r="CC198" s="209"/>
      <c r="CD198" s="209"/>
      <c r="CE198" s="209"/>
      <c r="CF198" s="209"/>
      <c r="CG198" s="209"/>
      <c r="CH198" s="209"/>
      <c r="CI198" s="209"/>
      <c r="CJ198" s="209"/>
      <c r="CK198" s="209"/>
      <c r="CL198" s="209"/>
      <c r="CM198" s="209"/>
      <c r="CN198" s="209"/>
      <c r="CO198" s="209"/>
      <c r="CP198" s="209"/>
      <c r="CQ198" s="209"/>
      <c r="CR198" s="209"/>
      <c r="CS198" s="209"/>
      <c r="CU198" s="209"/>
      <c r="CV198" s="209"/>
      <c r="CW198" s="209"/>
      <c r="CX198" s="209"/>
      <c r="CY198" s="209"/>
      <c r="CZ198" s="209"/>
      <c r="DA198" s="209"/>
      <c r="DB198" s="209"/>
      <c r="DC198" s="209"/>
      <c r="DD198" s="209"/>
      <c r="DE198" s="209"/>
      <c r="DF198" s="209"/>
    </row>
    <row r="199" spans="1:110" s="2" customFormat="1">
      <c r="A199" s="82"/>
      <c r="B199" s="14"/>
      <c r="C199" s="3"/>
      <c r="D199" s="209"/>
      <c r="E199" s="209"/>
      <c r="F199" s="300"/>
      <c r="G199" s="209"/>
      <c r="H199" s="209"/>
      <c r="I199" s="209"/>
      <c r="J199" s="300"/>
      <c r="K199" s="300"/>
      <c r="L199" s="209"/>
      <c r="M199" s="209"/>
      <c r="N199" s="209"/>
      <c r="O199" s="209"/>
      <c r="P199" s="209"/>
      <c r="Q199" s="209"/>
      <c r="R199" s="209"/>
      <c r="S199" s="209"/>
      <c r="T199" s="209"/>
      <c r="U199" s="209"/>
      <c r="V199" s="209"/>
      <c r="W199" s="209"/>
      <c r="X199" s="209"/>
      <c r="Y199" s="300"/>
      <c r="Z199" s="209"/>
      <c r="AA199" s="300"/>
      <c r="AB199" s="209"/>
      <c r="AC199" s="209"/>
      <c r="AD199" s="209"/>
      <c r="AE199" s="209"/>
      <c r="AF199" s="209"/>
      <c r="AG199" s="209"/>
      <c r="AH199" s="209"/>
      <c r="AI199" s="209"/>
      <c r="AJ199" s="209"/>
      <c r="AK199" s="209"/>
      <c r="AL199" s="209"/>
      <c r="AM199" s="300"/>
      <c r="AN199" s="209"/>
      <c r="AO199" s="300"/>
      <c r="AP199" s="209"/>
      <c r="AQ199" s="209"/>
      <c r="AR199" s="209"/>
      <c r="AS199" s="209"/>
      <c r="AT199" s="209"/>
      <c r="AU199" s="209"/>
      <c r="AV199" s="209"/>
      <c r="AW199" s="209"/>
      <c r="AX199" s="209"/>
      <c r="AY199" s="209"/>
      <c r="AZ199" s="209"/>
      <c r="BA199" s="300"/>
      <c r="BB199" s="209"/>
      <c r="BC199" s="209"/>
      <c r="BD199" s="209"/>
      <c r="BE199" s="209"/>
      <c r="BF199" s="209"/>
      <c r="BG199" s="209"/>
      <c r="BH199" s="209"/>
      <c r="BI199" s="209"/>
      <c r="BJ199" s="209"/>
      <c r="BK199" s="209"/>
      <c r="BL199" s="209"/>
      <c r="BM199" s="209"/>
      <c r="BN199" s="209"/>
      <c r="BO199" s="209"/>
      <c r="BP199" s="209"/>
      <c r="BQ199" s="209"/>
      <c r="BR199" s="209"/>
      <c r="BS199" s="209"/>
      <c r="BT199" s="209"/>
      <c r="BU199" s="209"/>
      <c r="BV199" s="209"/>
      <c r="BW199" s="209"/>
      <c r="BX199" s="209"/>
      <c r="BY199" s="209"/>
      <c r="BZ199" s="209"/>
      <c r="CA199" s="209"/>
      <c r="CB199" s="209"/>
      <c r="CC199" s="209"/>
      <c r="CD199" s="209"/>
      <c r="CE199" s="209"/>
      <c r="CF199" s="209"/>
      <c r="CG199" s="209"/>
      <c r="CH199" s="209"/>
      <c r="CI199" s="209"/>
      <c r="CJ199" s="209"/>
      <c r="CK199" s="209"/>
      <c r="CL199" s="209"/>
      <c r="CM199" s="209"/>
      <c r="CN199" s="209"/>
      <c r="CO199" s="209"/>
      <c r="CP199" s="209"/>
      <c r="CQ199" s="209"/>
      <c r="CR199" s="209"/>
      <c r="CS199" s="209"/>
      <c r="CU199" s="209"/>
      <c r="CV199" s="209"/>
      <c r="CW199" s="209"/>
      <c r="CX199" s="209"/>
      <c r="CY199" s="209"/>
      <c r="CZ199" s="209"/>
      <c r="DA199" s="209"/>
      <c r="DB199" s="209"/>
      <c r="DC199" s="209"/>
      <c r="DD199" s="209"/>
      <c r="DE199" s="209"/>
      <c r="DF199" s="209"/>
    </row>
    <row r="200" spans="1:110" s="2" customFormat="1">
      <c r="A200" s="82"/>
      <c r="B200" s="14"/>
      <c r="C200" s="3"/>
      <c r="D200" s="209"/>
      <c r="E200" s="209"/>
      <c r="F200" s="300"/>
      <c r="G200" s="209"/>
      <c r="H200" s="209"/>
      <c r="I200" s="209"/>
      <c r="J200" s="300"/>
      <c r="K200" s="300"/>
      <c r="L200" s="209"/>
      <c r="M200" s="209"/>
      <c r="N200" s="209"/>
      <c r="O200" s="209"/>
      <c r="P200" s="209"/>
      <c r="Q200" s="209"/>
      <c r="R200" s="209"/>
      <c r="S200" s="209"/>
      <c r="T200" s="209"/>
      <c r="U200" s="209"/>
      <c r="V200" s="209"/>
      <c r="W200" s="209"/>
      <c r="X200" s="209"/>
      <c r="Y200" s="300"/>
      <c r="Z200" s="209"/>
      <c r="AA200" s="300"/>
      <c r="AB200" s="209"/>
      <c r="AC200" s="209"/>
      <c r="AD200" s="209"/>
      <c r="AE200" s="209"/>
      <c r="AF200" s="209"/>
      <c r="AG200" s="209"/>
      <c r="AH200" s="209"/>
      <c r="AI200" s="209"/>
      <c r="AJ200" s="209"/>
      <c r="AK200" s="209"/>
      <c r="AL200" s="209"/>
      <c r="AM200" s="300"/>
      <c r="AN200" s="209"/>
      <c r="AO200" s="300"/>
      <c r="AP200" s="209"/>
      <c r="AQ200" s="209"/>
      <c r="AR200" s="209"/>
      <c r="AS200" s="209"/>
      <c r="AT200" s="209"/>
      <c r="AU200" s="209"/>
      <c r="AV200" s="209"/>
      <c r="AW200" s="209"/>
      <c r="AX200" s="209"/>
      <c r="AY200" s="209"/>
      <c r="AZ200" s="209"/>
      <c r="BA200" s="300"/>
      <c r="BB200" s="209"/>
      <c r="BC200" s="209"/>
      <c r="BD200" s="209"/>
      <c r="BE200" s="209"/>
      <c r="BF200" s="209"/>
      <c r="BG200" s="209"/>
      <c r="BH200" s="209"/>
      <c r="BI200" s="209"/>
      <c r="BJ200" s="209"/>
      <c r="BK200" s="209"/>
      <c r="BL200" s="209"/>
      <c r="BM200" s="209"/>
      <c r="BN200" s="209"/>
      <c r="BO200" s="209"/>
      <c r="BP200" s="209"/>
      <c r="BQ200" s="209"/>
      <c r="BR200" s="209"/>
      <c r="BS200" s="209"/>
      <c r="BT200" s="209"/>
      <c r="BU200" s="209"/>
      <c r="BV200" s="209"/>
      <c r="BW200" s="209"/>
      <c r="BX200" s="209"/>
      <c r="BY200" s="209"/>
      <c r="BZ200" s="209"/>
      <c r="CA200" s="209"/>
      <c r="CB200" s="209"/>
      <c r="CC200" s="209"/>
      <c r="CD200" s="209"/>
      <c r="CE200" s="209"/>
      <c r="CF200" s="209"/>
      <c r="CG200" s="209"/>
      <c r="CH200" s="209"/>
      <c r="CI200" s="209"/>
      <c r="CJ200" s="209"/>
      <c r="CK200" s="209"/>
      <c r="CL200" s="209"/>
      <c r="CM200" s="209"/>
      <c r="CN200" s="209"/>
      <c r="CO200" s="209"/>
      <c r="CP200" s="209"/>
      <c r="CQ200" s="209"/>
      <c r="CR200" s="209"/>
      <c r="CS200" s="209"/>
      <c r="CU200" s="209"/>
      <c r="CV200" s="209"/>
      <c r="CW200" s="209"/>
      <c r="CX200" s="209"/>
      <c r="CY200" s="209"/>
      <c r="CZ200" s="209"/>
      <c r="DA200" s="209"/>
      <c r="DB200" s="209"/>
      <c r="DC200" s="209"/>
      <c r="DD200" s="209"/>
      <c r="DE200" s="209"/>
      <c r="DF200" s="209"/>
    </row>
    <row r="201" spans="1:110" s="2" customFormat="1">
      <c r="A201" s="82"/>
      <c r="B201" s="14"/>
      <c r="C201" s="3"/>
      <c r="D201" s="209"/>
      <c r="E201" s="209"/>
      <c r="F201" s="300"/>
      <c r="G201" s="209"/>
      <c r="H201" s="209"/>
      <c r="I201" s="209"/>
      <c r="J201" s="300"/>
      <c r="K201" s="300"/>
      <c r="L201" s="209"/>
      <c r="M201" s="209"/>
      <c r="N201" s="209"/>
      <c r="O201" s="209"/>
      <c r="P201" s="209"/>
      <c r="Q201" s="209"/>
      <c r="R201" s="209"/>
      <c r="S201" s="209"/>
      <c r="T201" s="209"/>
      <c r="U201" s="209"/>
      <c r="V201" s="209"/>
      <c r="W201" s="209"/>
      <c r="X201" s="209"/>
      <c r="Y201" s="300"/>
      <c r="Z201" s="209"/>
      <c r="AA201" s="300"/>
      <c r="AB201" s="209"/>
      <c r="AC201" s="209"/>
      <c r="AD201" s="209"/>
      <c r="AE201" s="209"/>
      <c r="AF201" s="209"/>
      <c r="AG201" s="209"/>
      <c r="AH201" s="209"/>
      <c r="AI201" s="209"/>
      <c r="AJ201" s="209"/>
      <c r="AK201" s="209"/>
      <c r="AL201" s="209"/>
      <c r="AM201" s="300"/>
      <c r="AN201" s="209"/>
      <c r="AO201" s="300"/>
      <c r="AP201" s="209"/>
      <c r="AQ201" s="209"/>
      <c r="AR201" s="209"/>
      <c r="AS201" s="209"/>
      <c r="AT201" s="209"/>
      <c r="AU201" s="209"/>
      <c r="AV201" s="209"/>
      <c r="AW201" s="209"/>
      <c r="AX201" s="209"/>
      <c r="AY201" s="209"/>
      <c r="AZ201" s="209"/>
      <c r="BA201" s="300"/>
      <c r="BB201" s="209"/>
      <c r="BC201" s="209"/>
      <c r="BD201" s="209"/>
      <c r="BE201" s="209"/>
      <c r="BF201" s="209"/>
      <c r="BG201" s="209"/>
      <c r="BH201" s="209"/>
      <c r="BI201" s="209"/>
      <c r="BJ201" s="209"/>
      <c r="BK201" s="209"/>
      <c r="BL201" s="209"/>
      <c r="BM201" s="209"/>
      <c r="BN201" s="209"/>
      <c r="BO201" s="209"/>
      <c r="BP201" s="209"/>
      <c r="BQ201" s="209"/>
      <c r="BR201" s="209"/>
      <c r="BS201" s="209"/>
      <c r="BT201" s="209"/>
      <c r="BU201" s="209"/>
      <c r="BV201" s="209"/>
      <c r="BW201" s="209"/>
      <c r="BX201" s="209"/>
      <c r="BY201" s="209"/>
      <c r="BZ201" s="209"/>
      <c r="CA201" s="209"/>
      <c r="CB201" s="209"/>
      <c r="CC201" s="209"/>
      <c r="CD201" s="209"/>
      <c r="CE201" s="209"/>
      <c r="CF201" s="209"/>
      <c r="CG201" s="209"/>
      <c r="CH201" s="209"/>
      <c r="CI201" s="209"/>
      <c r="CJ201" s="209"/>
      <c r="CK201" s="209"/>
      <c r="CL201" s="209"/>
      <c r="CM201" s="209"/>
      <c r="CN201" s="209"/>
      <c r="CO201" s="209"/>
      <c r="CP201" s="209"/>
      <c r="CQ201" s="209"/>
      <c r="CR201" s="209"/>
      <c r="CS201" s="209"/>
      <c r="CU201" s="209"/>
      <c r="CV201" s="209"/>
      <c r="CW201" s="209"/>
      <c r="CX201" s="209"/>
      <c r="CY201" s="209"/>
      <c r="CZ201" s="209"/>
      <c r="DA201" s="209"/>
      <c r="DB201" s="209"/>
      <c r="DC201" s="209"/>
      <c r="DD201" s="209"/>
      <c r="DE201" s="209"/>
      <c r="DF201" s="209"/>
    </row>
    <row r="202" spans="1:110" s="2" customFormat="1">
      <c r="A202" s="82"/>
      <c r="B202" s="14"/>
      <c r="C202" s="3"/>
      <c r="D202" s="209"/>
      <c r="E202" s="209"/>
      <c r="F202" s="300"/>
      <c r="G202" s="209"/>
      <c r="H202" s="209"/>
      <c r="I202" s="209"/>
      <c r="J202" s="300"/>
      <c r="K202" s="300"/>
      <c r="L202" s="209"/>
      <c r="M202" s="209"/>
      <c r="N202" s="209"/>
      <c r="O202" s="209"/>
      <c r="P202" s="209"/>
      <c r="Q202" s="209"/>
      <c r="R202" s="209"/>
      <c r="S202" s="209"/>
      <c r="T202" s="209"/>
      <c r="U202" s="209"/>
      <c r="V202" s="209"/>
      <c r="W202" s="209"/>
      <c r="X202" s="209"/>
      <c r="Y202" s="300"/>
      <c r="Z202" s="209"/>
      <c r="AA202" s="300"/>
      <c r="AB202" s="209"/>
      <c r="AC202" s="209"/>
      <c r="AD202" s="209"/>
      <c r="AE202" s="209"/>
      <c r="AF202" s="209"/>
      <c r="AG202" s="209"/>
      <c r="AH202" s="209"/>
      <c r="AI202" s="209"/>
      <c r="AJ202" s="209"/>
      <c r="AK202" s="209"/>
      <c r="AL202" s="209"/>
      <c r="AM202" s="300"/>
      <c r="AN202" s="209"/>
      <c r="AO202" s="300"/>
      <c r="AP202" s="209"/>
      <c r="AQ202" s="209"/>
      <c r="AR202" s="209"/>
      <c r="AS202" s="209"/>
      <c r="AT202" s="209"/>
      <c r="AU202" s="209"/>
      <c r="AV202" s="209"/>
      <c r="AW202" s="209"/>
      <c r="AX202" s="209"/>
      <c r="AY202" s="209"/>
      <c r="AZ202" s="209"/>
      <c r="BA202" s="300"/>
      <c r="BB202" s="209"/>
      <c r="BC202" s="209"/>
      <c r="BD202" s="209"/>
      <c r="BE202" s="209"/>
      <c r="BF202" s="209"/>
      <c r="BG202" s="209"/>
      <c r="BH202" s="209"/>
      <c r="BI202" s="209"/>
      <c r="BJ202" s="209"/>
      <c r="BK202" s="209"/>
      <c r="BL202" s="209"/>
      <c r="BM202" s="209"/>
      <c r="BN202" s="209"/>
      <c r="BO202" s="209"/>
      <c r="BP202" s="209"/>
      <c r="BQ202" s="209"/>
      <c r="BR202" s="209"/>
      <c r="BS202" s="209"/>
      <c r="BT202" s="209"/>
      <c r="BU202" s="209"/>
      <c r="BV202" s="209"/>
      <c r="BW202" s="209"/>
      <c r="BX202" s="209"/>
      <c r="BY202" s="209"/>
      <c r="BZ202" s="209"/>
      <c r="CA202" s="209"/>
      <c r="CB202" s="209"/>
      <c r="CC202" s="209"/>
      <c r="CD202" s="209"/>
      <c r="CE202" s="209"/>
      <c r="CF202" s="209"/>
      <c r="CG202" s="209"/>
      <c r="CH202" s="209"/>
      <c r="CI202" s="209"/>
      <c r="CJ202" s="209"/>
      <c r="CK202" s="209"/>
      <c r="CL202" s="209"/>
      <c r="CM202" s="209"/>
      <c r="CN202" s="209"/>
      <c r="CO202" s="209"/>
      <c r="CP202" s="209"/>
      <c r="CQ202" s="209"/>
      <c r="CR202" s="209"/>
      <c r="CS202" s="209"/>
      <c r="CU202" s="209"/>
      <c r="CV202" s="209"/>
      <c r="CW202" s="209"/>
      <c r="CX202" s="209"/>
      <c r="CY202" s="209"/>
      <c r="CZ202" s="209"/>
      <c r="DA202" s="209"/>
      <c r="DB202" s="209"/>
      <c r="DC202" s="209"/>
      <c r="DD202" s="209"/>
      <c r="DE202" s="209"/>
      <c r="DF202" s="209"/>
    </row>
    <row r="203" spans="1:110" s="2" customFormat="1">
      <c r="A203" s="82"/>
      <c r="B203" s="14"/>
      <c r="C203" s="3"/>
      <c r="D203" s="209"/>
      <c r="E203" s="209"/>
      <c r="F203" s="300"/>
      <c r="G203" s="209"/>
      <c r="H203" s="209"/>
      <c r="I203" s="209"/>
      <c r="J203" s="300"/>
      <c r="K203" s="300"/>
      <c r="L203" s="209"/>
      <c r="M203" s="209"/>
      <c r="N203" s="209"/>
      <c r="O203" s="209"/>
      <c r="P203" s="209"/>
      <c r="Q203" s="209"/>
      <c r="R203" s="209"/>
      <c r="S203" s="209"/>
      <c r="T203" s="209"/>
      <c r="U203" s="209"/>
      <c r="V203" s="209"/>
      <c r="W203" s="209"/>
      <c r="X203" s="209"/>
      <c r="Y203" s="300"/>
      <c r="Z203" s="209"/>
      <c r="AA203" s="300"/>
      <c r="AB203" s="209"/>
      <c r="AC203" s="209"/>
      <c r="AD203" s="209"/>
      <c r="AE203" s="209"/>
      <c r="AF203" s="209"/>
      <c r="AG203" s="209"/>
      <c r="AH203" s="209"/>
      <c r="AI203" s="209"/>
      <c r="AJ203" s="209"/>
      <c r="AK203" s="209"/>
      <c r="AL203" s="209"/>
      <c r="AM203" s="300"/>
      <c r="AN203" s="209"/>
      <c r="AO203" s="300"/>
      <c r="AP203" s="209"/>
      <c r="AQ203" s="209"/>
      <c r="AR203" s="209"/>
      <c r="AS203" s="209"/>
      <c r="AT203" s="209"/>
      <c r="AU203" s="209"/>
      <c r="AV203" s="209"/>
      <c r="AW203" s="209"/>
      <c r="AX203" s="209"/>
      <c r="AY203" s="209"/>
      <c r="AZ203" s="209"/>
      <c r="BA203" s="300"/>
      <c r="BB203" s="209"/>
      <c r="BC203" s="209"/>
      <c r="BD203" s="209"/>
      <c r="BE203" s="209"/>
      <c r="BF203" s="209"/>
      <c r="BG203" s="209"/>
      <c r="BH203" s="209"/>
      <c r="BI203" s="209"/>
      <c r="BJ203" s="209"/>
      <c r="BK203" s="209"/>
      <c r="BL203" s="209"/>
      <c r="BM203" s="209"/>
      <c r="BN203" s="209"/>
      <c r="BO203" s="209"/>
      <c r="BP203" s="209"/>
      <c r="BQ203" s="209"/>
      <c r="BR203" s="209"/>
      <c r="BS203" s="209"/>
      <c r="BT203" s="209"/>
      <c r="BU203" s="209"/>
      <c r="BV203" s="209"/>
      <c r="BW203" s="209"/>
      <c r="BX203" s="209"/>
      <c r="BY203" s="209"/>
      <c r="BZ203" s="209"/>
      <c r="CA203" s="209"/>
      <c r="CB203" s="209"/>
      <c r="CC203" s="209"/>
      <c r="CD203" s="209"/>
      <c r="CE203" s="209"/>
      <c r="CF203" s="209"/>
      <c r="CG203" s="209"/>
      <c r="CH203" s="209"/>
      <c r="CI203" s="209"/>
      <c r="CJ203" s="209"/>
      <c r="CK203" s="209"/>
      <c r="CL203" s="209"/>
      <c r="CM203" s="209"/>
      <c r="CN203" s="209"/>
      <c r="CO203" s="209"/>
      <c r="CP203" s="209"/>
      <c r="CQ203" s="209"/>
      <c r="CR203" s="209"/>
      <c r="CS203" s="209"/>
      <c r="CU203" s="209"/>
      <c r="CV203" s="209"/>
      <c r="CW203" s="209"/>
      <c r="CX203" s="209"/>
      <c r="CY203" s="209"/>
      <c r="CZ203" s="209"/>
      <c r="DA203" s="209"/>
      <c r="DB203" s="209"/>
      <c r="DC203" s="209"/>
      <c r="DD203" s="209"/>
      <c r="DE203" s="209"/>
      <c r="DF203" s="209"/>
    </row>
    <row r="204" spans="1:110" s="2" customFormat="1">
      <c r="A204" s="82"/>
      <c r="B204" s="14"/>
      <c r="C204" s="3"/>
      <c r="D204" s="209"/>
      <c r="E204" s="209"/>
      <c r="F204" s="300"/>
      <c r="G204" s="209"/>
      <c r="H204" s="209"/>
      <c r="I204" s="209"/>
      <c r="J204" s="300"/>
      <c r="K204" s="300"/>
      <c r="L204" s="209"/>
      <c r="M204" s="209"/>
      <c r="N204" s="209"/>
      <c r="O204" s="209"/>
      <c r="P204" s="209"/>
      <c r="Q204" s="209"/>
      <c r="R204" s="209"/>
      <c r="S204" s="209"/>
      <c r="T204" s="209"/>
      <c r="U204" s="209"/>
      <c r="V204" s="209"/>
      <c r="W204" s="209"/>
      <c r="X204" s="209"/>
      <c r="Y204" s="300"/>
      <c r="Z204" s="209"/>
      <c r="AA204" s="300"/>
      <c r="AB204" s="209"/>
      <c r="AC204" s="209"/>
      <c r="AD204" s="209"/>
      <c r="AE204" s="209"/>
      <c r="AF204" s="209"/>
      <c r="AG204" s="209"/>
      <c r="AH204" s="209"/>
      <c r="AI204" s="209"/>
      <c r="AJ204" s="209"/>
      <c r="AK204" s="209"/>
      <c r="AL204" s="209"/>
      <c r="AM204" s="300"/>
      <c r="AN204" s="209"/>
      <c r="AO204" s="300"/>
      <c r="AP204" s="209"/>
      <c r="AQ204" s="209"/>
      <c r="AR204" s="209"/>
      <c r="AS204" s="209"/>
      <c r="AT204" s="209"/>
      <c r="AU204" s="209"/>
      <c r="AV204" s="209"/>
      <c r="AW204" s="209"/>
      <c r="AX204" s="209"/>
      <c r="AY204" s="209"/>
      <c r="AZ204" s="209"/>
      <c r="BA204" s="300"/>
      <c r="BB204" s="209"/>
      <c r="BC204" s="209"/>
      <c r="BD204" s="209"/>
      <c r="BE204" s="209"/>
      <c r="BF204" s="209"/>
      <c r="BG204" s="209"/>
      <c r="BH204" s="209"/>
      <c r="BI204" s="209"/>
      <c r="BJ204" s="209"/>
      <c r="BK204" s="209"/>
      <c r="BL204" s="209"/>
      <c r="BM204" s="209"/>
      <c r="BN204" s="209"/>
      <c r="BO204" s="209"/>
      <c r="BP204" s="209"/>
      <c r="BQ204" s="209"/>
      <c r="BR204" s="209"/>
      <c r="BS204" s="209"/>
      <c r="BT204" s="209"/>
      <c r="BU204" s="209"/>
      <c r="BV204" s="209"/>
      <c r="BW204" s="209"/>
      <c r="BX204" s="209"/>
      <c r="BY204" s="209"/>
      <c r="BZ204" s="209"/>
      <c r="CA204" s="209"/>
      <c r="CB204" s="209"/>
      <c r="CC204" s="209"/>
      <c r="CD204" s="209"/>
      <c r="CE204" s="209"/>
      <c r="CF204" s="209"/>
      <c r="CG204" s="209"/>
      <c r="CH204" s="209"/>
      <c r="CI204" s="209"/>
      <c r="CJ204" s="209"/>
      <c r="CK204" s="209"/>
      <c r="CL204" s="209"/>
      <c r="CM204" s="209"/>
      <c r="CN204" s="209"/>
      <c r="CO204" s="209"/>
      <c r="CP204" s="209"/>
      <c r="CQ204" s="209"/>
      <c r="CR204" s="209"/>
      <c r="CS204" s="209"/>
      <c r="CU204" s="209"/>
      <c r="CV204" s="209"/>
      <c r="CW204" s="209"/>
      <c r="CX204" s="209"/>
      <c r="CY204" s="209"/>
      <c r="CZ204" s="209"/>
      <c r="DA204" s="209"/>
      <c r="DB204" s="209"/>
      <c r="DC204" s="209"/>
      <c r="DD204" s="209"/>
      <c r="DE204" s="209"/>
      <c r="DF204" s="209"/>
    </row>
    <row r="205" spans="1:110" s="2" customFormat="1">
      <c r="A205" s="82"/>
      <c r="B205" s="14"/>
      <c r="C205" s="3"/>
      <c r="D205" s="209"/>
      <c r="E205" s="209"/>
      <c r="F205" s="300"/>
      <c r="G205" s="209"/>
      <c r="H205" s="209"/>
      <c r="I205" s="209"/>
      <c r="J205" s="300"/>
      <c r="K205" s="300"/>
      <c r="L205" s="209"/>
      <c r="M205" s="209"/>
      <c r="N205" s="209"/>
      <c r="O205" s="209"/>
      <c r="P205" s="209"/>
      <c r="Q205" s="209"/>
      <c r="R205" s="209"/>
      <c r="S205" s="209"/>
      <c r="T205" s="209"/>
      <c r="U205" s="209"/>
      <c r="V205" s="209"/>
      <c r="W205" s="209"/>
      <c r="X205" s="209"/>
      <c r="Y205" s="300"/>
      <c r="Z205" s="209"/>
      <c r="AA205" s="300"/>
      <c r="AB205" s="209"/>
      <c r="AC205" s="209"/>
      <c r="AD205" s="209"/>
      <c r="AE205" s="209"/>
      <c r="AF205" s="209"/>
      <c r="AG205" s="209"/>
      <c r="AH205" s="209"/>
      <c r="AI205" s="209"/>
      <c r="AJ205" s="209"/>
      <c r="AK205" s="209"/>
      <c r="AL205" s="209"/>
      <c r="AM205" s="300"/>
      <c r="AN205" s="209"/>
      <c r="AO205" s="300"/>
      <c r="AP205" s="209"/>
      <c r="AQ205" s="209"/>
      <c r="AR205" s="209"/>
      <c r="AS205" s="209"/>
      <c r="AT205" s="209"/>
      <c r="AU205" s="209"/>
      <c r="AV205" s="209"/>
      <c r="AW205" s="209"/>
      <c r="AX205" s="209"/>
      <c r="AY205" s="209"/>
      <c r="AZ205" s="209"/>
      <c r="BA205" s="300"/>
      <c r="BB205" s="209"/>
      <c r="BC205" s="209"/>
      <c r="BD205" s="209"/>
      <c r="BE205" s="209"/>
      <c r="BF205" s="209"/>
      <c r="BG205" s="209"/>
      <c r="BH205" s="209"/>
      <c r="BI205" s="209"/>
      <c r="BJ205" s="209"/>
      <c r="BK205" s="209"/>
      <c r="BL205" s="209"/>
      <c r="BM205" s="209"/>
      <c r="BN205" s="209"/>
      <c r="BO205" s="209"/>
      <c r="BP205" s="209"/>
      <c r="BQ205" s="209"/>
      <c r="BR205" s="209"/>
      <c r="BS205" s="209"/>
      <c r="BT205" s="209"/>
      <c r="BU205" s="209"/>
      <c r="BV205" s="209"/>
      <c r="BW205" s="209"/>
      <c r="BX205" s="209"/>
      <c r="BY205" s="209"/>
      <c r="BZ205" s="209"/>
      <c r="CA205" s="209"/>
      <c r="CB205" s="209"/>
      <c r="CC205" s="209"/>
      <c r="CD205" s="209"/>
      <c r="CE205" s="209"/>
      <c r="CF205" s="209"/>
      <c r="CG205" s="209"/>
      <c r="CH205" s="209"/>
      <c r="CI205" s="209"/>
      <c r="CJ205" s="209"/>
      <c r="CK205" s="209"/>
      <c r="CL205" s="209"/>
      <c r="CM205" s="209"/>
      <c r="CN205" s="209"/>
      <c r="CO205" s="209"/>
      <c r="CP205" s="209"/>
      <c r="CQ205" s="209"/>
      <c r="CR205" s="209"/>
      <c r="CS205" s="209"/>
      <c r="CU205" s="209"/>
      <c r="CV205" s="209"/>
      <c r="CW205" s="209"/>
      <c r="CX205" s="209"/>
      <c r="CY205" s="209"/>
      <c r="CZ205" s="209"/>
      <c r="DA205" s="209"/>
      <c r="DB205" s="209"/>
      <c r="DC205" s="209"/>
      <c r="DD205" s="209"/>
      <c r="DE205" s="209"/>
      <c r="DF205" s="209"/>
    </row>
    <row r="206" spans="1:110" s="2" customFormat="1">
      <c r="A206" s="82"/>
      <c r="B206" s="14"/>
      <c r="C206" s="3"/>
      <c r="D206" s="209"/>
      <c r="E206" s="209"/>
      <c r="F206" s="300"/>
      <c r="G206" s="209"/>
      <c r="H206" s="209"/>
      <c r="I206" s="209"/>
      <c r="J206" s="300"/>
      <c r="K206" s="300"/>
      <c r="L206" s="209"/>
      <c r="M206" s="209"/>
      <c r="N206" s="209"/>
      <c r="O206" s="209"/>
      <c r="P206" s="209"/>
      <c r="Q206" s="209"/>
      <c r="R206" s="209"/>
      <c r="S206" s="209"/>
      <c r="T206" s="209"/>
      <c r="U206" s="209"/>
      <c r="V206" s="209"/>
      <c r="W206" s="209"/>
      <c r="X206" s="209"/>
      <c r="Y206" s="300"/>
      <c r="Z206" s="209"/>
      <c r="AA206" s="300"/>
      <c r="AB206" s="209"/>
      <c r="AC206" s="209"/>
      <c r="AD206" s="209"/>
      <c r="AE206" s="209"/>
      <c r="AF206" s="209"/>
      <c r="AG206" s="209"/>
      <c r="AH206" s="209"/>
      <c r="AI206" s="209"/>
      <c r="AJ206" s="209"/>
      <c r="AK206" s="209"/>
      <c r="AL206" s="209"/>
      <c r="AM206" s="300"/>
      <c r="AN206" s="209"/>
      <c r="AO206" s="300"/>
      <c r="AP206" s="209"/>
      <c r="AQ206" s="209"/>
      <c r="AR206" s="209"/>
      <c r="AS206" s="209"/>
      <c r="AT206" s="209"/>
      <c r="AU206" s="209"/>
      <c r="AV206" s="209"/>
      <c r="AW206" s="209"/>
      <c r="AX206" s="209"/>
      <c r="AY206" s="209"/>
      <c r="AZ206" s="209"/>
      <c r="BA206" s="300"/>
      <c r="BB206" s="209"/>
      <c r="BC206" s="209"/>
      <c r="BD206" s="209"/>
      <c r="BE206" s="209"/>
      <c r="BF206" s="209"/>
      <c r="BG206" s="209"/>
      <c r="BH206" s="209"/>
      <c r="BI206" s="209"/>
      <c r="BJ206" s="209"/>
      <c r="BK206" s="209"/>
      <c r="BL206" s="209"/>
      <c r="BM206" s="209"/>
      <c r="BN206" s="209"/>
      <c r="BO206" s="209"/>
      <c r="BP206" s="209"/>
      <c r="BQ206" s="209"/>
      <c r="BR206" s="209"/>
      <c r="BS206" s="209"/>
      <c r="BT206" s="209"/>
      <c r="BU206" s="209"/>
      <c r="BV206" s="209"/>
      <c r="BW206" s="209"/>
      <c r="BX206" s="209"/>
      <c r="BY206" s="209"/>
      <c r="BZ206" s="209"/>
      <c r="CA206" s="209"/>
      <c r="CB206" s="209"/>
      <c r="CC206" s="209"/>
      <c r="CD206" s="209"/>
      <c r="CE206" s="209"/>
      <c r="CF206" s="209"/>
      <c r="CG206" s="209"/>
      <c r="CH206" s="209"/>
      <c r="CI206" s="209"/>
      <c r="CJ206" s="209"/>
      <c r="CK206" s="209"/>
      <c r="CL206" s="209"/>
      <c r="CM206" s="209"/>
      <c r="CN206" s="209"/>
      <c r="CO206" s="209"/>
      <c r="CP206" s="209"/>
      <c r="CQ206" s="209"/>
      <c r="CR206" s="209"/>
      <c r="CS206" s="209"/>
      <c r="CU206" s="209"/>
      <c r="CV206" s="209"/>
      <c r="CW206" s="209"/>
      <c r="CX206" s="209"/>
      <c r="CY206" s="209"/>
      <c r="CZ206" s="209"/>
      <c r="DA206" s="209"/>
      <c r="DB206" s="209"/>
      <c r="DC206" s="209"/>
      <c r="DD206" s="209"/>
      <c r="DE206" s="209"/>
      <c r="DF206" s="209"/>
    </row>
    <row r="207" spans="1:110" s="2" customFormat="1">
      <c r="A207" s="82"/>
      <c r="B207" s="14"/>
      <c r="C207" s="3"/>
      <c r="D207" s="209"/>
      <c r="E207" s="209"/>
      <c r="F207" s="300"/>
      <c r="G207" s="209"/>
      <c r="H207" s="209"/>
      <c r="I207" s="209"/>
      <c r="J207" s="300"/>
      <c r="K207" s="300"/>
      <c r="L207" s="209"/>
      <c r="M207" s="209"/>
      <c r="N207" s="209"/>
      <c r="O207" s="209"/>
      <c r="P207" s="209"/>
      <c r="Q207" s="209"/>
      <c r="R207" s="209"/>
      <c r="S207" s="209"/>
      <c r="T207" s="209"/>
      <c r="U207" s="209"/>
      <c r="V207" s="209"/>
      <c r="W207" s="209"/>
      <c r="X207" s="209"/>
      <c r="Y207" s="300"/>
      <c r="Z207" s="209"/>
      <c r="AA207" s="300"/>
      <c r="AB207" s="209"/>
      <c r="AC207" s="209"/>
      <c r="AD207" s="209"/>
      <c r="AE207" s="209"/>
      <c r="AF207" s="209"/>
      <c r="AG207" s="209"/>
      <c r="AH207" s="209"/>
      <c r="AI207" s="209"/>
      <c r="AJ207" s="209"/>
      <c r="AK207" s="209"/>
      <c r="AL207" s="209"/>
      <c r="AM207" s="300"/>
      <c r="AN207" s="209"/>
      <c r="AO207" s="300"/>
      <c r="AP207" s="209"/>
      <c r="AQ207" s="209"/>
      <c r="AR207" s="209"/>
      <c r="AS207" s="209"/>
      <c r="AT207" s="209"/>
      <c r="AU207" s="209"/>
      <c r="AV207" s="209"/>
      <c r="AW207" s="209"/>
      <c r="AX207" s="209"/>
      <c r="AY207" s="209"/>
      <c r="AZ207" s="209"/>
      <c r="BA207" s="300"/>
      <c r="BB207" s="209"/>
      <c r="BC207" s="209"/>
      <c r="BD207" s="209"/>
      <c r="BE207" s="209"/>
      <c r="BF207" s="209"/>
      <c r="BG207" s="209"/>
      <c r="BH207" s="209"/>
      <c r="BI207" s="209"/>
      <c r="BJ207" s="209"/>
      <c r="BK207" s="209"/>
      <c r="BL207" s="209"/>
      <c r="BM207" s="209"/>
      <c r="BN207" s="209"/>
      <c r="BO207" s="209"/>
      <c r="BP207" s="209"/>
      <c r="BQ207" s="209"/>
      <c r="BR207" s="209"/>
      <c r="BS207" s="209"/>
      <c r="BT207" s="209"/>
      <c r="BU207" s="209"/>
      <c r="BV207" s="209"/>
      <c r="BW207" s="209"/>
      <c r="BX207" s="209"/>
      <c r="BY207" s="209"/>
      <c r="BZ207" s="209"/>
      <c r="CA207" s="209"/>
      <c r="CB207" s="209"/>
      <c r="CC207" s="209"/>
      <c r="CD207" s="209"/>
      <c r="CE207" s="209"/>
      <c r="CF207" s="209"/>
      <c r="CG207" s="209"/>
      <c r="CH207" s="209"/>
      <c r="CI207" s="209"/>
      <c r="CJ207" s="209"/>
      <c r="CK207" s="209"/>
      <c r="CL207" s="209"/>
      <c r="CM207" s="209"/>
      <c r="CN207" s="209"/>
      <c r="CO207" s="209"/>
      <c r="CP207" s="209"/>
      <c r="CQ207" s="209"/>
      <c r="CR207" s="209"/>
      <c r="CS207" s="209"/>
      <c r="CU207" s="209"/>
      <c r="CV207" s="209"/>
      <c r="CW207" s="209"/>
      <c r="CX207" s="209"/>
      <c r="CY207" s="209"/>
      <c r="CZ207" s="209"/>
      <c r="DA207" s="209"/>
      <c r="DB207" s="209"/>
      <c r="DC207" s="209"/>
      <c r="DD207" s="209"/>
      <c r="DE207" s="209"/>
      <c r="DF207" s="209"/>
    </row>
    <row r="208" spans="1:110" s="2" customFormat="1">
      <c r="A208" s="82"/>
      <c r="B208" s="14"/>
      <c r="C208" s="3"/>
      <c r="D208" s="209"/>
      <c r="E208" s="209"/>
      <c r="F208" s="300"/>
      <c r="G208" s="209"/>
      <c r="H208" s="209"/>
      <c r="I208" s="209"/>
      <c r="J208" s="300"/>
      <c r="K208" s="300"/>
      <c r="L208" s="209"/>
      <c r="M208" s="209"/>
      <c r="N208" s="209"/>
      <c r="O208" s="209"/>
      <c r="P208" s="209"/>
      <c r="Q208" s="209"/>
      <c r="R208" s="209"/>
      <c r="S208" s="209"/>
      <c r="T208" s="209"/>
      <c r="U208" s="209"/>
      <c r="V208" s="209"/>
      <c r="W208" s="209"/>
      <c r="X208" s="209"/>
      <c r="Y208" s="300"/>
      <c r="Z208" s="209"/>
      <c r="AA208" s="300"/>
      <c r="AB208" s="209"/>
      <c r="AC208" s="209"/>
      <c r="AD208" s="209"/>
      <c r="AE208" s="209"/>
      <c r="AF208" s="209"/>
      <c r="AG208" s="209"/>
      <c r="AH208" s="209"/>
      <c r="AI208" s="209"/>
      <c r="AJ208" s="209"/>
      <c r="AK208" s="209"/>
      <c r="AL208" s="209"/>
      <c r="AM208" s="300"/>
      <c r="AN208" s="209"/>
      <c r="AO208" s="300"/>
      <c r="AP208" s="209"/>
      <c r="AQ208" s="209"/>
      <c r="AR208" s="209"/>
      <c r="AS208" s="209"/>
      <c r="AT208" s="209"/>
      <c r="AU208" s="209"/>
      <c r="AV208" s="209"/>
      <c r="AW208" s="209"/>
      <c r="AX208" s="209"/>
      <c r="AY208" s="209"/>
      <c r="AZ208" s="209"/>
      <c r="BA208" s="300"/>
      <c r="BB208" s="209"/>
      <c r="BC208" s="209"/>
      <c r="BD208" s="209"/>
      <c r="BE208" s="209"/>
      <c r="BF208" s="209"/>
      <c r="BG208" s="209"/>
      <c r="BH208" s="209"/>
      <c r="BI208" s="209"/>
      <c r="BJ208" s="209"/>
      <c r="BK208" s="209"/>
      <c r="BL208" s="209"/>
      <c r="BM208" s="209"/>
      <c r="BN208" s="209"/>
      <c r="BO208" s="209"/>
      <c r="BP208" s="209"/>
      <c r="BQ208" s="209"/>
      <c r="BR208" s="209"/>
      <c r="BS208" s="209"/>
      <c r="BT208" s="209"/>
      <c r="BU208" s="209"/>
      <c r="BV208" s="209"/>
      <c r="BW208" s="209"/>
      <c r="BX208" s="209"/>
      <c r="BY208" s="209"/>
      <c r="BZ208" s="209"/>
      <c r="CA208" s="209"/>
      <c r="CB208" s="209"/>
      <c r="CC208" s="209"/>
      <c r="CD208" s="209"/>
      <c r="CE208" s="209"/>
      <c r="CF208" s="209"/>
      <c r="CG208" s="209"/>
      <c r="CH208" s="209"/>
      <c r="CI208" s="209"/>
      <c r="CJ208" s="209"/>
      <c r="CK208" s="209"/>
      <c r="CL208" s="209"/>
      <c r="CM208" s="209"/>
      <c r="CN208" s="209"/>
      <c r="CO208" s="209"/>
      <c r="CP208" s="209"/>
      <c r="CQ208" s="209"/>
      <c r="CR208" s="209"/>
      <c r="CS208" s="209"/>
      <c r="CU208" s="209"/>
      <c r="CV208" s="209"/>
      <c r="CW208" s="209"/>
      <c r="CX208" s="209"/>
      <c r="CY208" s="209"/>
      <c r="CZ208" s="209"/>
      <c r="DA208" s="209"/>
      <c r="DB208" s="209"/>
      <c r="DC208" s="209"/>
      <c r="DD208" s="209"/>
      <c r="DE208" s="209"/>
      <c r="DF208" s="209"/>
    </row>
    <row r="209" spans="1:110" s="2" customFormat="1">
      <c r="A209" s="82"/>
      <c r="B209" s="14"/>
      <c r="C209" s="3"/>
      <c r="D209" s="209"/>
      <c r="E209" s="209"/>
      <c r="F209" s="300"/>
      <c r="G209" s="209"/>
      <c r="H209" s="209"/>
      <c r="I209" s="209"/>
      <c r="J209" s="300"/>
      <c r="K209" s="300"/>
      <c r="L209" s="209"/>
      <c r="M209" s="209"/>
      <c r="N209" s="209"/>
      <c r="O209" s="209"/>
      <c r="P209" s="209"/>
      <c r="Q209" s="209"/>
      <c r="R209" s="209"/>
      <c r="S209" s="209"/>
      <c r="T209" s="209"/>
      <c r="U209" s="209"/>
      <c r="V209" s="209"/>
      <c r="W209" s="209"/>
      <c r="X209" s="209"/>
      <c r="Y209" s="300"/>
      <c r="Z209" s="209"/>
      <c r="AA209" s="300"/>
      <c r="AB209" s="209"/>
      <c r="AC209" s="209"/>
      <c r="AD209" s="209"/>
      <c r="AE209" s="209"/>
      <c r="AF209" s="209"/>
      <c r="AG209" s="209"/>
      <c r="AH209" s="209"/>
      <c r="AI209" s="209"/>
      <c r="AJ209" s="209"/>
      <c r="AK209" s="209"/>
      <c r="AL209" s="209"/>
      <c r="AM209" s="300"/>
      <c r="AN209" s="209"/>
      <c r="AO209" s="300"/>
      <c r="AP209" s="209"/>
      <c r="AQ209" s="209"/>
      <c r="AR209" s="209"/>
      <c r="AS209" s="209"/>
      <c r="AT209" s="209"/>
      <c r="AU209" s="209"/>
      <c r="AV209" s="209"/>
      <c r="AW209" s="209"/>
      <c r="AX209" s="209"/>
      <c r="AY209" s="209"/>
      <c r="AZ209" s="209"/>
      <c r="BA209" s="300"/>
      <c r="BB209" s="209"/>
      <c r="BC209" s="209"/>
      <c r="BD209" s="209"/>
      <c r="BE209" s="209"/>
      <c r="BF209" s="209"/>
      <c r="BG209" s="209"/>
      <c r="BH209" s="209"/>
      <c r="BI209" s="209"/>
      <c r="BJ209" s="209"/>
      <c r="BK209" s="209"/>
      <c r="BL209" s="209"/>
      <c r="BM209" s="209"/>
      <c r="BN209" s="209"/>
      <c r="BO209" s="209"/>
      <c r="BP209" s="209"/>
      <c r="BQ209" s="209"/>
      <c r="BR209" s="209"/>
      <c r="BS209" s="209"/>
      <c r="BT209" s="209"/>
      <c r="BU209" s="209"/>
      <c r="BV209" s="209"/>
      <c r="BW209" s="209"/>
      <c r="BX209" s="209"/>
      <c r="BY209" s="209"/>
      <c r="BZ209" s="209"/>
      <c r="CA209" s="209"/>
      <c r="CB209" s="209"/>
      <c r="CC209" s="209"/>
      <c r="CD209" s="209"/>
      <c r="CE209" s="209"/>
      <c r="CF209" s="209"/>
      <c r="CG209" s="209"/>
      <c r="CH209" s="209"/>
      <c r="CI209" s="209"/>
      <c r="CJ209" s="209"/>
      <c r="CK209" s="209"/>
      <c r="CL209" s="209"/>
      <c r="CM209" s="209"/>
      <c r="CN209" s="209"/>
      <c r="CO209" s="209"/>
      <c r="CP209" s="209"/>
      <c r="CQ209" s="209"/>
      <c r="CR209" s="209"/>
      <c r="CS209" s="209"/>
      <c r="CU209" s="209"/>
      <c r="CV209" s="209"/>
      <c r="CW209" s="209"/>
      <c r="CX209" s="209"/>
      <c r="CY209" s="209"/>
      <c r="CZ209" s="209"/>
      <c r="DA209" s="209"/>
      <c r="DB209" s="209"/>
      <c r="DC209" s="209"/>
      <c r="DD209" s="209"/>
      <c r="DE209" s="209"/>
      <c r="DF209" s="209"/>
    </row>
    <row r="210" spans="1:110" s="2" customFormat="1">
      <c r="A210" s="82"/>
      <c r="B210" s="14"/>
      <c r="C210" s="3"/>
      <c r="D210" s="209"/>
      <c r="E210" s="209"/>
      <c r="F210" s="300"/>
      <c r="G210" s="209"/>
      <c r="H210" s="209"/>
      <c r="I210" s="209"/>
      <c r="J210" s="300"/>
      <c r="K210" s="300"/>
      <c r="L210" s="209"/>
      <c r="M210" s="209"/>
      <c r="N210" s="209"/>
      <c r="O210" s="209"/>
      <c r="P210" s="209"/>
      <c r="Q210" s="209"/>
      <c r="R210" s="209"/>
      <c r="S210" s="209"/>
      <c r="T210" s="209"/>
      <c r="U210" s="209"/>
      <c r="V210" s="209"/>
      <c r="W210" s="209"/>
      <c r="X210" s="209"/>
      <c r="Y210" s="300"/>
      <c r="Z210" s="209"/>
      <c r="AA210" s="300"/>
      <c r="AB210" s="209"/>
      <c r="AC210" s="209"/>
      <c r="AD210" s="209"/>
      <c r="AE210" s="209"/>
      <c r="AF210" s="209"/>
      <c r="AG210" s="209"/>
      <c r="AH210" s="209"/>
      <c r="AI210" s="209"/>
      <c r="AJ210" s="209"/>
      <c r="AK210" s="209"/>
      <c r="AL210" s="209"/>
      <c r="AM210" s="300"/>
      <c r="AN210" s="209"/>
      <c r="AO210" s="300"/>
      <c r="AP210" s="209"/>
      <c r="AQ210" s="209"/>
      <c r="AR210" s="209"/>
      <c r="AS210" s="209"/>
      <c r="AT210" s="209"/>
      <c r="AU210" s="209"/>
      <c r="AV210" s="209"/>
      <c r="AW210" s="209"/>
      <c r="AX210" s="209"/>
      <c r="AY210" s="209"/>
      <c r="AZ210" s="209"/>
      <c r="BA210" s="300"/>
      <c r="BB210" s="209"/>
      <c r="BC210" s="209"/>
      <c r="BD210" s="209"/>
      <c r="BE210" s="209"/>
      <c r="BF210" s="209"/>
      <c r="BG210" s="209"/>
      <c r="BH210" s="209"/>
      <c r="BI210" s="209"/>
      <c r="BJ210" s="209"/>
      <c r="BK210" s="209"/>
      <c r="BL210" s="209"/>
      <c r="BM210" s="209"/>
      <c r="BN210" s="209"/>
      <c r="BO210" s="209"/>
      <c r="BP210" s="209"/>
      <c r="BQ210" s="209"/>
      <c r="BR210" s="209"/>
      <c r="BS210" s="209"/>
      <c r="BT210" s="209"/>
      <c r="BU210" s="209"/>
      <c r="BV210" s="209"/>
      <c r="BW210" s="209"/>
      <c r="BX210" s="209"/>
      <c r="BY210" s="209"/>
      <c r="BZ210" s="209"/>
      <c r="CA210" s="209"/>
      <c r="CB210" s="209"/>
      <c r="CC210" s="209"/>
      <c r="CD210" s="209"/>
      <c r="CE210" s="209"/>
      <c r="CF210" s="209"/>
      <c r="CG210" s="209"/>
      <c r="CH210" s="209"/>
      <c r="CI210" s="209"/>
      <c r="CJ210" s="209"/>
      <c r="CK210" s="209"/>
      <c r="CL210" s="209"/>
      <c r="CM210" s="209"/>
      <c r="CN210" s="209"/>
      <c r="CO210" s="209"/>
      <c r="CP210" s="209"/>
      <c r="CQ210" s="209"/>
      <c r="CR210" s="209"/>
      <c r="CS210" s="209"/>
      <c r="CU210" s="209"/>
      <c r="CV210" s="209"/>
      <c r="CW210" s="209"/>
      <c r="CX210" s="209"/>
      <c r="CY210" s="209"/>
      <c r="CZ210" s="209"/>
      <c r="DA210" s="209"/>
      <c r="DB210" s="209"/>
      <c r="DC210" s="209"/>
      <c r="DD210" s="209"/>
      <c r="DE210" s="209"/>
      <c r="DF210" s="209"/>
    </row>
    <row r="211" spans="1:110" s="2" customFormat="1">
      <c r="A211" s="82"/>
      <c r="B211" s="14"/>
      <c r="C211" s="3"/>
      <c r="D211" s="209"/>
      <c r="E211" s="209"/>
      <c r="F211" s="300"/>
      <c r="G211" s="209"/>
      <c r="H211" s="209"/>
      <c r="I211" s="209"/>
      <c r="J211" s="300"/>
      <c r="K211" s="300"/>
      <c r="L211" s="209"/>
      <c r="M211" s="209"/>
      <c r="N211" s="209"/>
      <c r="O211" s="209"/>
      <c r="P211" s="209"/>
      <c r="Q211" s="209"/>
      <c r="R211" s="209"/>
      <c r="S211" s="209"/>
      <c r="T211" s="209"/>
      <c r="U211" s="209"/>
      <c r="V211" s="209"/>
      <c r="W211" s="209"/>
      <c r="X211" s="209"/>
      <c r="Y211" s="300"/>
      <c r="Z211" s="209"/>
      <c r="AA211" s="300"/>
      <c r="AB211" s="209"/>
      <c r="AC211" s="209"/>
      <c r="AD211" s="209"/>
      <c r="AE211" s="209"/>
      <c r="AF211" s="209"/>
      <c r="AG211" s="209"/>
      <c r="AH211" s="209"/>
      <c r="AI211" s="209"/>
      <c r="AJ211" s="209"/>
      <c r="AK211" s="209"/>
      <c r="AL211" s="209"/>
      <c r="AM211" s="300"/>
      <c r="AN211" s="209"/>
      <c r="AO211" s="300"/>
      <c r="AP211" s="209"/>
      <c r="AQ211" s="209"/>
      <c r="AR211" s="209"/>
      <c r="AS211" s="209"/>
      <c r="AT211" s="209"/>
      <c r="AU211" s="209"/>
      <c r="AV211" s="209"/>
      <c r="AW211" s="209"/>
      <c r="AX211" s="209"/>
      <c r="AY211" s="209"/>
      <c r="AZ211" s="209"/>
      <c r="BA211" s="300"/>
      <c r="BB211" s="209"/>
      <c r="BC211" s="209"/>
      <c r="BD211" s="209"/>
      <c r="BE211" s="209"/>
      <c r="BF211" s="209"/>
      <c r="BG211" s="209"/>
      <c r="BH211" s="209"/>
      <c r="BI211" s="209"/>
      <c r="BJ211" s="209"/>
      <c r="BK211" s="209"/>
      <c r="BL211" s="209"/>
      <c r="BM211" s="209"/>
      <c r="BN211" s="209"/>
      <c r="BO211" s="209"/>
      <c r="BP211" s="209"/>
      <c r="BQ211" s="209"/>
      <c r="BR211" s="209"/>
      <c r="BS211" s="209"/>
      <c r="BT211" s="209"/>
      <c r="BU211" s="209"/>
      <c r="BV211" s="209"/>
      <c r="BW211" s="209"/>
      <c r="BX211" s="209"/>
      <c r="BY211" s="209"/>
      <c r="BZ211" s="209"/>
      <c r="CA211" s="209"/>
      <c r="CB211" s="209"/>
      <c r="CC211" s="209"/>
      <c r="CD211" s="209"/>
      <c r="CE211" s="209"/>
      <c r="CF211" s="209"/>
      <c r="CG211" s="209"/>
      <c r="CH211" s="209"/>
      <c r="CI211" s="209"/>
      <c r="CJ211" s="209"/>
      <c r="CK211" s="209"/>
      <c r="CL211" s="209"/>
      <c r="CM211" s="209"/>
      <c r="CN211" s="209"/>
      <c r="CO211" s="209"/>
      <c r="CP211" s="209"/>
      <c r="CQ211" s="209"/>
      <c r="CR211" s="209"/>
      <c r="CS211" s="209"/>
      <c r="CU211" s="209"/>
      <c r="CV211" s="209"/>
      <c r="CW211" s="209"/>
      <c r="CX211" s="209"/>
      <c r="CY211" s="209"/>
      <c r="CZ211" s="209"/>
      <c r="DA211" s="209"/>
      <c r="DB211" s="209"/>
      <c r="DC211" s="209"/>
      <c r="DD211" s="209"/>
      <c r="DE211" s="209"/>
      <c r="DF211" s="209"/>
    </row>
    <row r="212" spans="1:110" s="2" customFormat="1">
      <c r="A212" s="82"/>
      <c r="B212" s="14"/>
      <c r="C212" s="3"/>
      <c r="D212" s="209"/>
      <c r="E212" s="209"/>
      <c r="F212" s="300"/>
      <c r="G212" s="209"/>
      <c r="H212" s="209"/>
      <c r="I212" s="209"/>
      <c r="J212" s="300"/>
      <c r="K212" s="300"/>
      <c r="L212" s="209"/>
      <c r="M212" s="209"/>
      <c r="N212" s="209"/>
      <c r="O212" s="209"/>
      <c r="P212" s="209"/>
      <c r="Q212" s="209"/>
      <c r="R212" s="209"/>
      <c r="S212" s="209"/>
      <c r="T212" s="209"/>
      <c r="U212" s="209"/>
      <c r="V212" s="209"/>
      <c r="W212" s="209"/>
      <c r="X212" s="209"/>
      <c r="Y212" s="300"/>
      <c r="Z212" s="209"/>
      <c r="AA212" s="300"/>
      <c r="AB212" s="209"/>
      <c r="AC212" s="209"/>
      <c r="AD212" s="209"/>
      <c r="AE212" s="209"/>
      <c r="AF212" s="209"/>
      <c r="AG212" s="209"/>
      <c r="AH212" s="209"/>
      <c r="AI212" s="209"/>
      <c r="AJ212" s="209"/>
      <c r="AK212" s="209"/>
      <c r="AL212" s="209"/>
      <c r="AM212" s="300"/>
      <c r="AN212" s="209"/>
      <c r="AO212" s="300"/>
      <c r="AP212" s="209"/>
      <c r="AQ212" s="209"/>
      <c r="AR212" s="209"/>
      <c r="AS212" s="209"/>
      <c r="AT212" s="209"/>
      <c r="AU212" s="209"/>
      <c r="AV212" s="209"/>
      <c r="AW212" s="209"/>
      <c r="AX212" s="209"/>
      <c r="AY212" s="209"/>
      <c r="AZ212" s="209"/>
      <c r="BA212" s="300"/>
      <c r="BB212" s="209"/>
      <c r="BC212" s="209"/>
      <c r="BD212" s="209"/>
      <c r="BE212" s="209"/>
      <c r="BF212" s="209"/>
      <c r="BG212" s="209"/>
      <c r="BH212" s="209"/>
      <c r="BI212" s="209"/>
      <c r="BJ212" s="209"/>
      <c r="BK212" s="209"/>
      <c r="BL212" s="209"/>
      <c r="BM212" s="209"/>
      <c r="BN212" s="209"/>
      <c r="BO212" s="209"/>
      <c r="BP212" s="209"/>
      <c r="BQ212" s="209"/>
      <c r="BR212" s="209"/>
      <c r="BS212" s="209"/>
      <c r="BT212" s="209"/>
      <c r="BU212" s="209"/>
      <c r="BV212" s="209"/>
      <c r="BW212" s="209"/>
      <c r="BX212" s="209"/>
      <c r="BY212" s="209"/>
      <c r="BZ212" s="209"/>
      <c r="CA212" s="209"/>
      <c r="CB212" s="209"/>
      <c r="CC212" s="209"/>
      <c r="CD212" s="209"/>
      <c r="CE212" s="209"/>
      <c r="CF212" s="209"/>
      <c r="CG212" s="209"/>
      <c r="CH212" s="209"/>
      <c r="CI212" s="209"/>
      <c r="CJ212" s="209"/>
      <c r="CK212" s="209"/>
      <c r="CL212" s="209"/>
      <c r="CM212" s="209"/>
      <c r="CN212" s="209"/>
      <c r="CO212" s="209"/>
      <c r="CP212" s="209"/>
      <c r="CQ212" s="209"/>
      <c r="CR212" s="209"/>
      <c r="CS212" s="209"/>
      <c r="CU212" s="209"/>
      <c r="CV212" s="209"/>
      <c r="CW212" s="209"/>
      <c r="CX212" s="209"/>
      <c r="CY212" s="209"/>
      <c r="CZ212" s="209"/>
      <c r="DA212" s="209"/>
      <c r="DB212" s="209"/>
      <c r="DC212" s="209"/>
      <c r="DD212" s="209"/>
      <c r="DE212" s="209"/>
      <c r="DF212" s="209"/>
    </row>
    <row r="213" spans="1:110" s="2" customFormat="1">
      <c r="A213" s="82"/>
      <c r="B213" s="14"/>
      <c r="C213" s="3"/>
      <c r="D213" s="209"/>
      <c r="E213" s="209"/>
      <c r="F213" s="300"/>
      <c r="G213" s="209"/>
      <c r="H213" s="209"/>
      <c r="I213" s="209"/>
      <c r="J213" s="300"/>
      <c r="K213" s="300"/>
      <c r="L213" s="209"/>
      <c r="M213" s="209"/>
      <c r="N213" s="209"/>
      <c r="O213" s="209"/>
      <c r="P213" s="209"/>
      <c r="Q213" s="209"/>
      <c r="R213" s="209"/>
      <c r="S213" s="209"/>
      <c r="T213" s="209"/>
      <c r="U213" s="209"/>
      <c r="V213" s="209"/>
      <c r="W213" s="209"/>
      <c r="X213" s="209"/>
      <c r="Y213" s="300"/>
      <c r="Z213" s="209"/>
      <c r="AA213" s="300"/>
      <c r="AB213" s="209"/>
      <c r="AC213" s="209"/>
      <c r="AD213" s="209"/>
      <c r="AE213" s="209"/>
      <c r="AF213" s="209"/>
      <c r="AG213" s="209"/>
      <c r="AH213" s="209"/>
      <c r="AI213" s="209"/>
      <c r="AJ213" s="209"/>
      <c r="AK213" s="209"/>
      <c r="AL213" s="209"/>
      <c r="AM213" s="300"/>
      <c r="AN213" s="209"/>
      <c r="AO213" s="300"/>
      <c r="AP213" s="209"/>
      <c r="AQ213" s="209"/>
      <c r="AR213" s="209"/>
      <c r="AS213" s="209"/>
      <c r="AT213" s="209"/>
      <c r="AU213" s="209"/>
      <c r="AV213" s="209"/>
      <c r="AW213" s="209"/>
      <c r="AX213" s="209"/>
      <c r="AY213" s="209"/>
      <c r="AZ213" s="209"/>
      <c r="BA213" s="300"/>
      <c r="BB213" s="209"/>
      <c r="BC213" s="209"/>
      <c r="BD213" s="209"/>
      <c r="BE213" s="209"/>
      <c r="BF213" s="209"/>
      <c r="BG213" s="209"/>
      <c r="BH213" s="209"/>
      <c r="BI213" s="209"/>
      <c r="BJ213" s="209"/>
      <c r="BK213" s="209"/>
      <c r="BL213" s="209"/>
      <c r="BM213" s="209"/>
      <c r="BN213" s="209"/>
      <c r="BO213" s="209"/>
      <c r="BP213" s="209"/>
      <c r="BQ213" s="209"/>
      <c r="BR213" s="209"/>
      <c r="BS213" s="209"/>
      <c r="BT213" s="209"/>
      <c r="BU213" s="209"/>
      <c r="BV213" s="209"/>
      <c r="BW213" s="209"/>
      <c r="BX213" s="209"/>
      <c r="BY213" s="209"/>
      <c r="BZ213" s="209"/>
      <c r="CA213" s="209"/>
      <c r="CB213" s="209"/>
      <c r="CC213" s="209"/>
      <c r="CD213" s="209"/>
      <c r="CE213" s="209"/>
      <c r="CF213" s="209"/>
      <c r="CG213" s="209"/>
      <c r="CH213" s="209"/>
      <c r="CI213" s="209"/>
      <c r="CJ213" s="209"/>
      <c r="CK213" s="209"/>
      <c r="CL213" s="209"/>
      <c r="CM213" s="209"/>
      <c r="CN213" s="209"/>
      <c r="CO213" s="209"/>
      <c r="CP213" s="209"/>
      <c r="CQ213" s="209"/>
      <c r="CR213" s="209"/>
      <c r="CS213" s="209"/>
      <c r="CU213" s="209"/>
      <c r="CV213" s="209"/>
      <c r="CW213" s="209"/>
      <c r="CX213" s="209"/>
      <c r="CY213" s="209"/>
      <c r="CZ213" s="209"/>
      <c r="DA213" s="209"/>
      <c r="DB213" s="209"/>
      <c r="DC213" s="209"/>
      <c r="DD213" s="209"/>
      <c r="DE213" s="209"/>
      <c r="DF213" s="209"/>
    </row>
    <row r="214" spans="1:110" s="2" customFormat="1">
      <c r="A214" s="82"/>
      <c r="B214" s="14"/>
      <c r="C214" s="3"/>
      <c r="D214" s="209"/>
      <c r="E214" s="209"/>
      <c r="F214" s="300"/>
      <c r="G214" s="209"/>
      <c r="H214" s="209"/>
      <c r="I214" s="209"/>
      <c r="J214" s="300"/>
      <c r="K214" s="300"/>
      <c r="L214" s="209"/>
      <c r="M214" s="209"/>
      <c r="N214" s="209"/>
      <c r="O214" s="209"/>
      <c r="P214" s="209"/>
      <c r="Q214" s="209"/>
      <c r="R214" s="209"/>
      <c r="S214" s="209"/>
      <c r="T214" s="209"/>
      <c r="U214" s="209"/>
      <c r="V214" s="209"/>
      <c r="W214" s="209"/>
      <c r="X214" s="209"/>
      <c r="Y214" s="300"/>
      <c r="Z214" s="209"/>
      <c r="AA214" s="300"/>
      <c r="AB214" s="209"/>
      <c r="AC214" s="209"/>
      <c r="AD214" s="209"/>
      <c r="AE214" s="209"/>
      <c r="AF214" s="209"/>
      <c r="AG214" s="209"/>
      <c r="AH214" s="209"/>
      <c r="AI214" s="209"/>
      <c r="AJ214" s="209"/>
      <c r="AK214" s="209"/>
      <c r="AL214" s="209"/>
      <c r="AM214" s="300"/>
      <c r="AN214" s="209"/>
      <c r="AO214" s="300"/>
      <c r="AP214" s="209"/>
      <c r="AQ214" s="209"/>
      <c r="AR214" s="209"/>
      <c r="AS214" s="209"/>
      <c r="AT214" s="209"/>
      <c r="AU214" s="209"/>
      <c r="AV214" s="209"/>
      <c r="AW214" s="209"/>
      <c r="AX214" s="209"/>
      <c r="AY214" s="209"/>
      <c r="AZ214" s="209"/>
      <c r="BA214" s="300"/>
      <c r="BB214" s="209"/>
      <c r="BC214" s="209"/>
      <c r="BD214" s="209"/>
      <c r="BE214" s="209"/>
      <c r="BF214" s="209"/>
      <c r="BG214" s="209"/>
      <c r="BH214" s="209"/>
      <c r="BI214" s="209"/>
      <c r="BJ214" s="209"/>
      <c r="BK214" s="209"/>
      <c r="BL214" s="209"/>
      <c r="BM214" s="209"/>
      <c r="BN214" s="209"/>
      <c r="BO214" s="209"/>
      <c r="BP214" s="209"/>
      <c r="BQ214" s="209"/>
      <c r="BR214" s="209"/>
      <c r="BS214" s="209"/>
      <c r="BT214" s="209"/>
      <c r="BU214" s="209"/>
      <c r="BV214" s="209"/>
      <c r="BW214" s="209"/>
      <c r="BX214" s="209"/>
      <c r="BY214" s="209"/>
      <c r="BZ214" s="209"/>
      <c r="CA214" s="209"/>
      <c r="CB214" s="209"/>
      <c r="CC214" s="209"/>
      <c r="CD214" s="209"/>
      <c r="CE214" s="209"/>
      <c r="CF214" s="209"/>
      <c r="CG214" s="209"/>
      <c r="CH214" s="209"/>
      <c r="CI214" s="209"/>
      <c r="CJ214" s="209"/>
      <c r="CK214" s="209"/>
      <c r="CL214" s="209"/>
      <c r="CM214" s="209"/>
      <c r="CN214" s="209"/>
      <c r="CO214" s="209"/>
      <c r="CP214" s="209"/>
      <c r="CQ214" s="209"/>
      <c r="CR214" s="209"/>
      <c r="CS214" s="209"/>
      <c r="CU214" s="209"/>
      <c r="CV214" s="209"/>
      <c r="CW214" s="209"/>
      <c r="CX214" s="209"/>
      <c r="CY214" s="209"/>
      <c r="CZ214" s="209"/>
      <c r="DA214" s="209"/>
      <c r="DB214" s="209"/>
      <c r="DC214" s="209"/>
      <c r="DD214" s="209"/>
      <c r="DE214" s="209"/>
      <c r="DF214" s="209"/>
    </row>
    <row r="215" spans="1:110" s="2" customFormat="1">
      <c r="A215" s="82"/>
      <c r="B215" s="14"/>
      <c r="C215" s="3"/>
      <c r="D215" s="209"/>
      <c r="E215" s="209"/>
      <c r="F215" s="300"/>
      <c r="G215" s="209"/>
      <c r="H215" s="209"/>
      <c r="I215" s="209"/>
      <c r="J215" s="300"/>
      <c r="K215" s="300"/>
      <c r="L215" s="209"/>
      <c r="M215" s="209"/>
      <c r="N215" s="209"/>
      <c r="O215" s="209"/>
      <c r="P215" s="209"/>
      <c r="Q215" s="209"/>
      <c r="R215" s="209"/>
      <c r="S215" s="209"/>
      <c r="T215" s="209"/>
      <c r="U215" s="209"/>
      <c r="V215" s="209"/>
      <c r="W215" s="209"/>
      <c r="X215" s="209"/>
      <c r="Y215" s="300"/>
      <c r="Z215" s="209"/>
      <c r="AA215" s="300"/>
      <c r="AB215" s="209"/>
      <c r="AC215" s="209"/>
      <c r="AD215" s="209"/>
      <c r="AE215" s="209"/>
      <c r="AF215" s="209"/>
      <c r="AG215" s="209"/>
      <c r="AH215" s="209"/>
      <c r="AI215" s="209"/>
      <c r="AJ215" s="209"/>
      <c r="AK215" s="209"/>
      <c r="AL215" s="209"/>
      <c r="AM215" s="300"/>
      <c r="AN215" s="209"/>
      <c r="AO215" s="300"/>
      <c r="AP215" s="209"/>
      <c r="AQ215" s="209"/>
      <c r="AR215" s="209"/>
      <c r="AS215" s="209"/>
      <c r="AT215" s="209"/>
      <c r="AU215" s="209"/>
      <c r="AV215" s="209"/>
      <c r="AW215" s="209"/>
      <c r="AX215" s="209"/>
      <c r="AY215" s="209"/>
      <c r="AZ215" s="209"/>
      <c r="BA215" s="300"/>
      <c r="BB215" s="209"/>
      <c r="BC215" s="209"/>
      <c r="BD215" s="209"/>
      <c r="BE215" s="209"/>
      <c r="BF215" s="209"/>
      <c r="BG215" s="209"/>
      <c r="BH215" s="209"/>
      <c r="BI215" s="209"/>
      <c r="BJ215" s="209"/>
      <c r="BK215" s="209"/>
      <c r="BL215" s="209"/>
      <c r="BM215" s="209"/>
      <c r="BN215" s="209"/>
      <c r="BO215" s="209"/>
      <c r="BP215" s="209"/>
      <c r="BQ215" s="209"/>
      <c r="BR215" s="209"/>
      <c r="BS215" s="209"/>
      <c r="BT215" s="209"/>
      <c r="BU215" s="209"/>
      <c r="BV215" s="209"/>
      <c r="BW215" s="209"/>
      <c r="BX215" s="209"/>
      <c r="BY215" s="209"/>
      <c r="BZ215" s="209"/>
      <c r="CA215" s="209"/>
      <c r="CB215" s="209"/>
      <c r="CC215" s="209"/>
      <c r="CD215" s="209"/>
      <c r="CE215" s="209"/>
      <c r="CF215" s="209"/>
      <c r="CG215" s="209"/>
      <c r="CH215" s="209"/>
      <c r="CI215" s="209"/>
      <c r="CJ215" s="209"/>
      <c r="CK215" s="209"/>
      <c r="CL215" s="209"/>
      <c r="CM215" s="209"/>
      <c r="CN215" s="209"/>
      <c r="CO215" s="209"/>
      <c r="CP215" s="209"/>
      <c r="CQ215" s="209"/>
      <c r="CR215" s="209"/>
      <c r="CS215" s="209"/>
      <c r="CU215" s="209"/>
      <c r="CV215" s="209"/>
      <c r="CW215" s="209"/>
      <c r="CX215" s="209"/>
      <c r="CY215" s="209"/>
      <c r="CZ215" s="209"/>
      <c r="DA215" s="209"/>
      <c r="DB215" s="209"/>
      <c r="DC215" s="209"/>
      <c r="DD215" s="209"/>
      <c r="DE215" s="209"/>
      <c r="DF215" s="209"/>
    </row>
    <row r="216" spans="1:110" s="2" customFormat="1">
      <c r="A216" s="82"/>
      <c r="B216" s="14"/>
      <c r="C216" s="3"/>
      <c r="D216" s="209"/>
      <c r="E216" s="209"/>
      <c r="F216" s="300"/>
      <c r="G216" s="209"/>
      <c r="H216" s="209"/>
      <c r="I216" s="209"/>
      <c r="J216" s="300"/>
      <c r="K216" s="300"/>
      <c r="L216" s="209"/>
      <c r="M216" s="209"/>
      <c r="N216" s="209"/>
      <c r="O216" s="209"/>
      <c r="P216" s="209"/>
      <c r="Q216" s="209"/>
      <c r="R216" s="209"/>
      <c r="S216" s="209"/>
      <c r="T216" s="209"/>
      <c r="U216" s="209"/>
      <c r="V216" s="209"/>
      <c r="W216" s="209"/>
      <c r="X216" s="209"/>
      <c r="Y216" s="300"/>
      <c r="Z216" s="209"/>
      <c r="AA216" s="300"/>
      <c r="AB216" s="209"/>
      <c r="AC216" s="209"/>
      <c r="AD216" s="209"/>
      <c r="AE216" s="209"/>
      <c r="AF216" s="209"/>
      <c r="AG216" s="209"/>
      <c r="AH216" s="209"/>
      <c r="AI216" s="209"/>
      <c r="AJ216" s="209"/>
      <c r="AK216" s="209"/>
      <c r="AL216" s="209"/>
      <c r="AM216" s="300"/>
      <c r="AN216" s="209"/>
      <c r="AO216" s="300"/>
      <c r="AP216" s="209"/>
      <c r="AQ216" s="209"/>
      <c r="AR216" s="209"/>
      <c r="AS216" s="209"/>
      <c r="AT216" s="209"/>
      <c r="AU216" s="209"/>
      <c r="AV216" s="209"/>
      <c r="AW216" s="209"/>
      <c r="AX216" s="209"/>
      <c r="AY216" s="209"/>
      <c r="AZ216" s="209"/>
      <c r="BA216" s="300"/>
      <c r="BB216" s="209"/>
      <c r="BC216" s="209"/>
      <c r="BD216" s="209"/>
      <c r="BE216" s="209"/>
      <c r="BF216" s="209"/>
      <c r="BG216" s="209"/>
      <c r="BH216" s="209"/>
      <c r="BI216" s="209"/>
      <c r="BJ216" s="209"/>
      <c r="BK216" s="209"/>
      <c r="BL216" s="209"/>
      <c r="BM216" s="209"/>
      <c r="BN216" s="209"/>
      <c r="BO216" s="209"/>
      <c r="BP216" s="209"/>
      <c r="BQ216" s="209"/>
      <c r="BR216" s="209"/>
      <c r="BS216" s="209"/>
      <c r="BT216" s="209"/>
      <c r="BU216" s="209"/>
      <c r="BV216" s="209"/>
      <c r="BW216" s="209"/>
      <c r="BX216" s="209"/>
      <c r="BY216" s="209"/>
      <c r="BZ216" s="209"/>
      <c r="CA216" s="209"/>
      <c r="CB216" s="209"/>
      <c r="CC216" s="209"/>
      <c r="CD216" s="209"/>
      <c r="CE216" s="209"/>
      <c r="CF216" s="209"/>
      <c r="CG216" s="209"/>
      <c r="CH216" s="209"/>
      <c r="CI216" s="209"/>
      <c r="CJ216" s="209"/>
      <c r="CK216" s="209"/>
      <c r="CL216" s="209"/>
      <c r="CM216" s="209"/>
      <c r="CN216" s="209"/>
      <c r="CO216" s="209"/>
      <c r="CP216" s="209"/>
      <c r="CQ216" s="209"/>
      <c r="CR216" s="209"/>
      <c r="CS216" s="209"/>
      <c r="CU216" s="209"/>
      <c r="CV216" s="209"/>
      <c r="CW216" s="209"/>
      <c r="CX216" s="209"/>
      <c r="CY216" s="209"/>
      <c r="CZ216" s="209"/>
      <c r="DA216" s="209"/>
      <c r="DB216" s="209"/>
      <c r="DC216" s="209"/>
      <c r="DD216" s="209"/>
      <c r="DE216" s="209"/>
      <c r="DF216" s="209"/>
    </row>
    <row r="217" spans="1:110" s="2" customFormat="1">
      <c r="A217" s="82"/>
      <c r="B217" s="14"/>
      <c r="C217" s="3"/>
      <c r="D217" s="209"/>
      <c r="E217" s="209"/>
      <c r="F217" s="300"/>
      <c r="G217" s="209"/>
      <c r="H217" s="209"/>
      <c r="I217" s="209"/>
      <c r="J217" s="300"/>
      <c r="K217" s="300"/>
      <c r="L217" s="209"/>
      <c r="M217" s="209"/>
      <c r="N217" s="209"/>
      <c r="O217" s="209"/>
      <c r="P217" s="209"/>
      <c r="Q217" s="209"/>
      <c r="R217" s="209"/>
      <c r="S217" s="209"/>
      <c r="T217" s="209"/>
      <c r="U217" s="209"/>
      <c r="V217" s="209"/>
      <c r="W217" s="209"/>
      <c r="X217" s="209"/>
      <c r="Y217" s="300"/>
      <c r="Z217" s="209"/>
      <c r="AA217" s="300"/>
      <c r="AB217" s="209"/>
      <c r="AC217" s="209"/>
      <c r="AD217" s="209"/>
      <c r="AE217" s="209"/>
      <c r="AF217" s="209"/>
      <c r="AG217" s="209"/>
      <c r="AH217" s="209"/>
      <c r="AI217" s="209"/>
      <c r="AJ217" s="209"/>
      <c r="AK217" s="209"/>
      <c r="AL217" s="209"/>
      <c r="AM217" s="300"/>
      <c r="AN217" s="209"/>
      <c r="AO217" s="300"/>
      <c r="AP217" s="209"/>
      <c r="AQ217" s="209"/>
      <c r="AR217" s="209"/>
      <c r="AS217" s="209"/>
      <c r="AT217" s="209"/>
      <c r="AU217" s="209"/>
      <c r="AV217" s="209"/>
      <c r="AW217" s="209"/>
      <c r="AX217" s="209"/>
      <c r="AY217" s="209"/>
      <c r="AZ217" s="209"/>
      <c r="BA217" s="300"/>
      <c r="BB217" s="209"/>
      <c r="BC217" s="209"/>
      <c r="BD217" s="209"/>
      <c r="BE217" s="209"/>
      <c r="BF217" s="209"/>
      <c r="BG217" s="209"/>
      <c r="BH217" s="209"/>
      <c r="BI217" s="209"/>
      <c r="BJ217" s="209"/>
      <c r="BK217" s="209"/>
      <c r="BL217" s="209"/>
      <c r="BM217" s="209"/>
      <c r="BN217" s="209"/>
      <c r="BO217" s="209"/>
      <c r="BP217" s="209"/>
      <c r="BQ217" s="209"/>
      <c r="BR217" s="209"/>
      <c r="BS217" s="209"/>
      <c r="BT217" s="209"/>
      <c r="BU217" s="209"/>
      <c r="BV217" s="209"/>
      <c r="BW217" s="209"/>
      <c r="BX217" s="209"/>
      <c r="BY217" s="209"/>
      <c r="BZ217" s="209"/>
      <c r="CA217" s="209"/>
      <c r="CB217" s="209"/>
      <c r="CC217" s="209"/>
      <c r="CD217" s="209"/>
      <c r="CE217" s="209"/>
      <c r="CF217" s="209"/>
      <c r="CG217" s="209"/>
      <c r="CH217" s="209"/>
      <c r="CI217" s="209"/>
      <c r="CJ217" s="209"/>
      <c r="CK217" s="209"/>
      <c r="CL217" s="209"/>
      <c r="CM217" s="209"/>
      <c r="CN217" s="209"/>
      <c r="CO217" s="209"/>
      <c r="CP217" s="209"/>
      <c r="CQ217" s="209"/>
      <c r="CR217" s="209"/>
      <c r="CS217" s="209"/>
      <c r="CU217" s="209"/>
      <c r="CV217" s="209"/>
      <c r="CW217" s="209"/>
      <c r="CX217" s="209"/>
      <c r="CY217" s="209"/>
      <c r="CZ217" s="209"/>
      <c r="DA217" s="209"/>
      <c r="DB217" s="209"/>
      <c r="DC217" s="209"/>
      <c r="DD217" s="209"/>
      <c r="DE217" s="209"/>
      <c r="DF217" s="209"/>
    </row>
    <row r="218" spans="1:110" s="2" customFormat="1">
      <c r="A218" s="82"/>
      <c r="B218" s="14"/>
      <c r="C218" s="3"/>
      <c r="D218" s="209"/>
      <c r="E218" s="209"/>
      <c r="F218" s="300"/>
      <c r="G218" s="209"/>
      <c r="H218" s="209"/>
      <c r="I218" s="209"/>
      <c r="J218" s="300"/>
      <c r="K218" s="300"/>
      <c r="L218" s="209"/>
      <c r="M218" s="209"/>
      <c r="N218" s="209"/>
      <c r="O218" s="209"/>
      <c r="P218" s="209"/>
      <c r="Q218" s="209"/>
      <c r="R218" s="209"/>
      <c r="S218" s="209"/>
      <c r="T218" s="209"/>
      <c r="U218" s="209"/>
      <c r="V218" s="209"/>
      <c r="W218" s="209"/>
      <c r="X218" s="209"/>
      <c r="Y218" s="300"/>
      <c r="Z218" s="209"/>
      <c r="AA218" s="300"/>
      <c r="AB218" s="209"/>
      <c r="AC218" s="209"/>
      <c r="AD218" s="209"/>
      <c r="AE218" s="209"/>
      <c r="AF218" s="209"/>
      <c r="AG218" s="209"/>
      <c r="AH218" s="209"/>
      <c r="AI218" s="209"/>
      <c r="AJ218" s="209"/>
      <c r="AK218" s="209"/>
      <c r="AL218" s="209"/>
      <c r="AM218" s="300"/>
      <c r="AN218" s="209"/>
      <c r="AO218" s="300"/>
      <c r="AP218" s="209"/>
      <c r="AQ218" s="209"/>
      <c r="AR218" s="209"/>
      <c r="AS218" s="209"/>
      <c r="AT218" s="209"/>
      <c r="AU218" s="209"/>
      <c r="AV218" s="209"/>
      <c r="AW218" s="209"/>
      <c r="AX218" s="209"/>
      <c r="AY218" s="209"/>
      <c r="AZ218" s="209"/>
      <c r="BA218" s="300"/>
      <c r="BB218" s="209"/>
      <c r="BC218" s="209"/>
      <c r="BD218" s="209"/>
      <c r="BE218" s="209"/>
      <c r="BF218" s="209"/>
      <c r="BG218" s="209"/>
      <c r="BH218" s="209"/>
      <c r="BI218" s="209"/>
      <c r="BJ218" s="209"/>
      <c r="BK218" s="209"/>
      <c r="BL218" s="209"/>
      <c r="BM218" s="209"/>
      <c r="BN218" s="209"/>
      <c r="BO218" s="209"/>
      <c r="BP218" s="209"/>
      <c r="BQ218" s="209"/>
      <c r="BR218" s="209"/>
      <c r="BS218" s="209"/>
      <c r="BT218" s="209"/>
      <c r="BU218" s="209"/>
      <c r="BV218" s="209"/>
      <c r="BW218" s="209"/>
      <c r="BX218" s="209"/>
      <c r="BY218" s="209"/>
      <c r="BZ218" s="209"/>
      <c r="CA218" s="209"/>
      <c r="CB218" s="209"/>
      <c r="CC218" s="209"/>
      <c r="CD218" s="209"/>
      <c r="CE218" s="209"/>
      <c r="CF218" s="209"/>
      <c r="CG218" s="209"/>
      <c r="CH218" s="209"/>
      <c r="CI218" s="209"/>
      <c r="CJ218" s="209"/>
      <c r="CK218" s="209"/>
      <c r="CL218" s="209"/>
      <c r="CM218" s="209"/>
      <c r="CN218" s="209"/>
      <c r="CO218" s="209"/>
      <c r="CP218" s="209"/>
      <c r="CQ218" s="209"/>
      <c r="CR218" s="209"/>
      <c r="CS218" s="209"/>
      <c r="CU218" s="209"/>
      <c r="CV218" s="209"/>
      <c r="CW218" s="209"/>
      <c r="CX218" s="209"/>
      <c r="CY218" s="209"/>
      <c r="CZ218" s="209"/>
      <c r="DA218" s="209"/>
      <c r="DB218" s="209"/>
      <c r="DC218" s="209"/>
      <c r="DD218" s="209"/>
      <c r="DE218" s="209"/>
      <c r="DF218" s="209"/>
    </row>
    <row r="219" spans="1:110" s="2" customFormat="1">
      <c r="A219" s="82"/>
      <c r="B219" s="14"/>
      <c r="C219" s="3"/>
      <c r="D219" s="209"/>
      <c r="E219" s="209"/>
      <c r="F219" s="300"/>
      <c r="G219" s="209"/>
      <c r="H219" s="209"/>
      <c r="I219" s="209"/>
      <c r="J219" s="300"/>
      <c r="K219" s="300"/>
      <c r="L219" s="209"/>
      <c r="M219" s="209"/>
      <c r="N219" s="209"/>
      <c r="O219" s="209"/>
      <c r="P219" s="209"/>
      <c r="Q219" s="209"/>
      <c r="R219" s="209"/>
      <c r="S219" s="209"/>
      <c r="T219" s="209"/>
      <c r="U219" s="209"/>
      <c r="V219" s="209"/>
      <c r="W219" s="209"/>
      <c r="X219" s="209"/>
      <c r="Y219" s="300"/>
      <c r="Z219" s="209"/>
      <c r="AA219" s="300"/>
      <c r="AB219" s="209"/>
      <c r="AC219" s="209"/>
      <c r="AD219" s="209"/>
      <c r="AE219" s="209"/>
      <c r="AF219" s="209"/>
      <c r="AG219" s="209"/>
      <c r="AH219" s="209"/>
      <c r="AI219" s="209"/>
      <c r="AJ219" s="209"/>
      <c r="AK219" s="209"/>
      <c r="AL219" s="209"/>
      <c r="AM219" s="300"/>
      <c r="AN219" s="209"/>
      <c r="AO219" s="300"/>
      <c r="AP219" s="209"/>
      <c r="AQ219" s="209"/>
      <c r="AR219" s="209"/>
      <c r="AS219" s="209"/>
      <c r="AT219" s="209"/>
      <c r="AU219" s="209"/>
      <c r="AV219" s="209"/>
      <c r="AW219" s="209"/>
      <c r="AX219" s="209"/>
      <c r="AY219" s="209"/>
      <c r="AZ219" s="209"/>
      <c r="BA219" s="300"/>
      <c r="BB219" s="209"/>
      <c r="BC219" s="209"/>
      <c r="BD219" s="209"/>
      <c r="BE219" s="209"/>
      <c r="BF219" s="209"/>
      <c r="BG219" s="209"/>
      <c r="BH219" s="209"/>
      <c r="BI219" s="209"/>
      <c r="BJ219" s="209"/>
      <c r="BK219" s="209"/>
      <c r="BL219" s="209"/>
      <c r="BM219" s="209"/>
      <c r="BN219" s="209"/>
      <c r="BO219" s="209"/>
      <c r="BP219" s="209"/>
      <c r="BQ219" s="209"/>
      <c r="BR219" s="209"/>
      <c r="BS219" s="209"/>
      <c r="BT219" s="209"/>
      <c r="BU219" s="209"/>
      <c r="BV219" s="209"/>
      <c r="BW219" s="209"/>
      <c r="BX219" s="209"/>
      <c r="BY219" s="209"/>
      <c r="BZ219" s="209"/>
      <c r="CA219" s="209"/>
      <c r="CB219" s="209"/>
      <c r="CC219" s="209"/>
      <c r="CD219" s="209"/>
      <c r="CE219" s="209"/>
      <c r="CF219" s="209"/>
      <c r="CG219" s="209"/>
      <c r="CH219" s="209"/>
      <c r="CI219" s="209"/>
      <c r="CJ219" s="209"/>
      <c r="CK219" s="209"/>
      <c r="CL219" s="209"/>
      <c r="CM219" s="209"/>
      <c r="CN219" s="209"/>
      <c r="CO219" s="209"/>
      <c r="CP219" s="209"/>
      <c r="CQ219" s="209"/>
      <c r="CR219" s="209"/>
      <c r="CS219" s="209"/>
      <c r="CU219" s="209"/>
      <c r="CV219" s="209"/>
      <c r="CW219" s="209"/>
      <c r="CX219" s="209"/>
      <c r="CY219" s="209"/>
      <c r="CZ219" s="209"/>
      <c r="DA219" s="209"/>
      <c r="DB219" s="209"/>
      <c r="DC219" s="209"/>
      <c r="DD219" s="209"/>
      <c r="DE219" s="209"/>
      <c r="DF219" s="209"/>
    </row>
    <row r="220" spans="1:110" s="2" customFormat="1">
      <c r="A220" s="82"/>
      <c r="B220" s="14"/>
      <c r="C220" s="3"/>
      <c r="D220" s="209"/>
      <c r="E220" s="209"/>
      <c r="F220" s="300"/>
      <c r="G220" s="209"/>
      <c r="H220" s="209"/>
      <c r="I220" s="209"/>
      <c r="J220" s="300"/>
      <c r="K220" s="300"/>
      <c r="L220" s="209"/>
      <c r="M220" s="209"/>
      <c r="N220" s="209"/>
      <c r="O220" s="209"/>
      <c r="P220" s="209"/>
      <c r="Q220" s="209"/>
      <c r="R220" s="209"/>
      <c r="S220" s="209"/>
      <c r="T220" s="209"/>
      <c r="U220" s="209"/>
      <c r="V220" s="209"/>
      <c r="W220" s="209"/>
      <c r="X220" s="209"/>
      <c r="Y220" s="300"/>
      <c r="Z220" s="209"/>
      <c r="AA220" s="300"/>
      <c r="AB220" s="209"/>
      <c r="AC220" s="209"/>
      <c r="AD220" s="209"/>
      <c r="AE220" s="209"/>
      <c r="AF220" s="209"/>
      <c r="AG220" s="209"/>
      <c r="AH220" s="209"/>
      <c r="AI220" s="209"/>
      <c r="AJ220" s="209"/>
      <c r="AK220" s="209"/>
      <c r="AL220" s="209"/>
      <c r="AM220" s="300"/>
      <c r="AN220" s="209"/>
      <c r="AO220" s="300"/>
      <c r="AP220" s="209"/>
      <c r="AQ220" s="209"/>
      <c r="AR220" s="209"/>
      <c r="AS220" s="209"/>
      <c r="AT220" s="209"/>
      <c r="AU220" s="209"/>
      <c r="AV220" s="209"/>
      <c r="AW220" s="209"/>
      <c r="AX220" s="209"/>
      <c r="AY220" s="209"/>
      <c r="AZ220" s="209"/>
      <c r="BA220" s="300"/>
      <c r="BB220" s="209"/>
      <c r="BC220" s="209"/>
      <c r="BD220" s="209"/>
      <c r="BE220" s="209"/>
      <c r="BF220" s="209"/>
      <c r="BG220" s="209"/>
      <c r="BH220" s="209"/>
      <c r="BI220" s="209"/>
      <c r="BJ220" s="209"/>
      <c r="BK220" s="209"/>
      <c r="BL220" s="209"/>
      <c r="BM220" s="209"/>
      <c r="BN220" s="209"/>
      <c r="BO220" s="209"/>
      <c r="BP220" s="209"/>
      <c r="BQ220" s="209"/>
      <c r="BR220" s="209"/>
      <c r="BS220" s="209"/>
      <c r="BT220" s="209"/>
      <c r="BU220" s="209"/>
      <c r="BV220" s="209"/>
      <c r="BW220" s="209"/>
      <c r="BX220" s="209"/>
      <c r="BY220" s="209"/>
      <c r="BZ220" s="209"/>
      <c r="CA220" s="209"/>
      <c r="CB220" s="209"/>
      <c r="CC220" s="209"/>
      <c r="CD220" s="209"/>
      <c r="CE220" s="209"/>
      <c r="CF220" s="209"/>
      <c r="CG220" s="209"/>
      <c r="CH220" s="209"/>
      <c r="CI220" s="209"/>
      <c r="CJ220" s="209"/>
      <c r="CK220" s="209"/>
      <c r="CL220" s="209"/>
      <c r="CM220" s="209"/>
      <c r="CN220" s="209"/>
      <c r="CO220" s="209"/>
      <c r="CP220" s="209"/>
      <c r="CQ220" s="209"/>
      <c r="CR220" s="209"/>
      <c r="CS220" s="209"/>
      <c r="CU220" s="209"/>
      <c r="CV220" s="209"/>
      <c r="CW220" s="209"/>
      <c r="CX220" s="209"/>
      <c r="CY220" s="209"/>
      <c r="CZ220" s="209"/>
      <c r="DA220" s="209"/>
      <c r="DB220" s="209"/>
      <c r="DC220" s="209"/>
      <c r="DD220" s="209"/>
      <c r="DE220" s="209"/>
      <c r="DF220" s="209"/>
    </row>
    <row r="221" spans="1:110" s="2" customFormat="1">
      <c r="A221" s="82"/>
      <c r="B221" s="14"/>
      <c r="C221" s="3"/>
      <c r="D221" s="209"/>
      <c r="E221" s="209"/>
      <c r="F221" s="300"/>
      <c r="G221" s="209"/>
      <c r="H221" s="209"/>
      <c r="I221" s="209"/>
      <c r="J221" s="300"/>
      <c r="K221" s="300"/>
      <c r="L221" s="209"/>
      <c r="M221" s="209"/>
      <c r="N221" s="209"/>
      <c r="O221" s="209"/>
      <c r="P221" s="209"/>
      <c r="Q221" s="209"/>
      <c r="R221" s="209"/>
      <c r="S221" s="209"/>
      <c r="T221" s="209"/>
      <c r="U221" s="209"/>
      <c r="V221" s="209"/>
      <c r="W221" s="209"/>
      <c r="X221" s="209"/>
      <c r="Y221" s="300"/>
      <c r="Z221" s="209"/>
      <c r="AA221" s="300"/>
      <c r="AB221" s="209"/>
      <c r="AC221" s="209"/>
      <c r="AD221" s="209"/>
      <c r="AE221" s="209"/>
      <c r="AF221" s="209"/>
      <c r="AG221" s="209"/>
      <c r="AH221" s="209"/>
      <c r="AI221" s="209"/>
      <c r="AJ221" s="209"/>
      <c r="AK221" s="209"/>
      <c r="AL221" s="209"/>
      <c r="AM221" s="300"/>
      <c r="AN221" s="209"/>
      <c r="AO221" s="300"/>
      <c r="AP221" s="209"/>
      <c r="AQ221" s="209"/>
      <c r="AR221" s="209"/>
      <c r="AS221" s="209"/>
      <c r="AT221" s="209"/>
      <c r="AU221" s="209"/>
      <c r="AV221" s="209"/>
      <c r="AW221" s="209"/>
      <c r="AX221" s="209"/>
      <c r="AY221" s="209"/>
      <c r="AZ221" s="209"/>
      <c r="BA221" s="300"/>
      <c r="BB221" s="209"/>
      <c r="BC221" s="209"/>
      <c r="BD221" s="209"/>
      <c r="BE221" s="209"/>
      <c r="BF221" s="209"/>
      <c r="BG221" s="209"/>
      <c r="BH221" s="209"/>
      <c r="BI221" s="209"/>
      <c r="BJ221" s="209"/>
      <c r="BK221" s="209"/>
      <c r="BL221" s="209"/>
      <c r="BM221" s="209"/>
      <c r="BN221" s="209"/>
      <c r="BO221" s="209"/>
      <c r="BP221" s="209"/>
      <c r="BQ221" s="209"/>
      <c r="BR221" s="209"/>
      <c r="BS221" s="209"/>
      <c r="BT221" s="209"/>
      <c r="BU221" s="209"/>
      <c r="BV221" s="209"/>
      <c r="BW221" s="209"/>
      <c r="BX221" s="209"/>
      <c r="BY221" s="209"/>
      <c r="BZ221" s="209"/>
      <c r="CA221" s="209"/>
      <c r="CB221" s="209"/>
      <c r="CC221" s="209"/>
      <c r="CD221" s="209"/>
      <c r="CE221" s="209"/>
      <c r="CF221" s="209"/>
      <c r="CG221" s="209"/>
      <c r="CH221" s="209"/>
      <c r="CI221" s="209"/>
      <c r="CJ221" s="209"/>
      <c r="CK221" s="209"/>
      <c r="CL221" s="209"/>
      <c r="CM221" s="209"/>
      <c r="CN221" s="209"/>
      <c r="CO221" s="209"/>
      <c r="CP221" s="209"/>
      <c r="CQ221" s="209"/>
      <c r="CR221" s="209"/>
      <c r="CS221" s="209"/>
      <c r="CU221" s="209"/>
      <c r="CV221" s="209"/>
      <c r="CW221" s="209"/>
      <c r="CX221" s="209"/>
      <c r="CY221" s="209"/>
      <c r="CZ221" s="209"/>
      <c r="DA221" s="209"/>
      <c r="DB221" s="209"/>
      <c r="DC221" s="209"/>
      <c r="DD221" s="209"/>
      <c r="DE221" s="209"/>
      <c r="DF221" s="209"/>
    </row>
    <row r="222" spans="1:110" s="2" customFormat="1">
      <c r="A222" s="82"/>
      <c r="B222" s="14"/>
      <c r="C222" s="3"/>
      <c r="D222" s="209"/>
      <c r="E222" s="209"/>
      <c r="F222" s="300"/>
      <c r="G222" s="209"/>
      <c r="H222" s="209"/>
      <c r="I222" s="209"/>
      <c r="J222" s="300"/>
      <c r="K222" s="300"/>
      <c r="L222" s="209"/>
      <c r="M222" s="209"/>
      <c r="N222" s="209"/>
      <c r="O222" s="209"/>
      <c r="P222" s="209"/>
      <c r="Q222" s="209"/>
      <c r="R222" s="209"/>
      <c r="S222" s="209"/>
      <c r="T222" s="209"/>
      <c r="U222" s="209"/>
      <c r="V222" s="209"/>
      <c r="W222" s="209"/>
      <c r="X222" s="209"/>
      <c r="Y222" s="300"/>
      <c r="Z222" s="209"/>
      <c r="AA222" s="300"/>
      <c r="AB222" s="209"/>
      <c r="AC222" s="209"/>
      <c r="AD222" s="209"/>
      <c r="AE222" s="209"/>
      <c r="AF222" s="209"/>
      <c r="AG222" s="209"/>
      <c r="AH222" s="209"/>
      <c r="AI222" s="209"/>
      <c r="AJ222" s="209"/>
      <c r="AK222" s="209"/>
      <c r="AL222" s="209"/>
      <c r="AM222" s="300"/>
      <c r="AN222" s="209"/>
      <c r="AO222" s="300"/>
      <c r="AP222" s="209"/>
      <c r="AQ222" s="209"/>
      <c r="AR222" s="209"/>
      <c r="AS222" s="209"/>
      <c r="AT222" s="209"/>
      <c r="AU222" s="209"/>
      <c r="AV222" s="209"/>
      <c r="AW222" s="209"/>
      <c r="AX222" s="209"/>
      <c r="AY222" s="209"/>
      <c r="AZ222" s="209"/>
      <c r="BA222" s="300"/>
      <c r="BB222" s="209"/>
      <c r="BC222" s="209"/>
      <c r="BD222" s="209"/>
      <c r="BE222" s="209"/>
      <c r="BF222" s="209"/>
      <c r="BG222" s="209"/>
      <c r="BH222" s="209"/>
      <c r="BI222" s="209"/>
      <c r="BJ222" s="209"/>
      <c r="BK222" s="209"/>
      <c r="BL222" s="209"/>
      <c r="BM222" s="209"/>
      <c r="BN222" s="209"/>
      <c r="BO222" s="209"/>
      <c r="BP222" s="209"/>
      <c r="BQ222" s="209"/>
      <c r="BR222" s="209"/>
      <c r="BS222" s="209"/>
      <c r="BT222" s="209"/>
      <c r="BU222" s="209"/>
      <c r="BV222" s="209"/>
      <c r="BW222" s="209"/>
      <c r="BX222" s="209"/>
      <c r="BY222" s="209"/>
      <c r="BZ222" s="209"/>
      <c r="CA222" s="209"/>
      <c r="CB222" s="209"/>
      <c r="CC222" s="209"/>
      <c r="CD222" s="209"/>
      <c r="CE222" s="209"/>
      <c r="CF222" s="209"/>
      <c r="CG222" s="209"/>
      <c r="CH222" s="209"/>
      <c r="CI222" s="209"/>
      <c r="CJ222" s="209"/>
      <c r="CK222" s="209"/>
      <c r="CL222" s="209"/>
      <c r="CM222" s="209"/>
      <c r="CN222" s="209"/>
      <c r="CO222" s="209"/>
      <c r="CP222" s="209"/>
      <c r="CQ222" s="209"/>
      <c r="CR222" s="209"/>
      <c r="CS222" s="209"/>
      <c r="CU222" s="209"/>
      <c r="CV222" s="209"/>
      <c r="CW222" s="209"/>
      <c r="CX222" s="209"/>
      <c r="CY222" s="209"/>
      <c r="CZ222" s="209"/>
      <c r="DA222" s="209"/>
      <c r="DB222" s="209"/>
      <c r="DC222" s="209"/>
      <c r="DD222" s="209"/>
      <c r="DE222" s="209"/>
      <c r="DF222" s="209"/>
    </row>
    <row r="223" spans="1:110" s="2" customFormat="1">
      <c r="A223" s="82"/>
      <c r="B223" s="14"/>
      <c r="C223" s="3"/>
      <c r="D223" s="209"/>
      <c r="E223" s="209"/>
      <c r="F223" s="300"/>
      <c r="G223" s="209"/>
      <c r="H223" s="209"/>
      <c r="I223" s="209"/>
      <c r="J223" s="300"/>
      <c r="K223" s="300"/>
      <c r="L223" s="209"/>
      <c r="M223" s="209"/>
      <c r="N223" s="209"/>
      <c r="O223" s="209"/>
      <c r="P223" s="209"/>
      <c r="Q223" s="209"/>
      <c r="R223" s="209"/>
      <c r="S223" s="209"/>
      <c r="T223" s="209"/>
      <c r="U223" s="209"/>
      <c r="V223" s="209"/>
      <c r="W223" s="209"/>
      <c r="X223" s="209"/>
      <c r="Y223" s="300"/>
      <c r="Z223" s="209"/>
      <c r="AA223" s="300"/>
      <c r="AB223" s="209"/>
      <c r="AC223" s="209"/>
      <c r="AD223" s="209"/>
      <c r="AE223" s="209"/>
      <c r="AF223" s="209"/>
      <c r="AG223" s="209"/>
      <c r="AH223" s="209"/>
      <c r="AI223" s="209"/>
      <c r="AJ223" s="209"/>
      <c r="AK223" s="209"/>
      <c r="AL223" s="209"/>
      <c r="AM223" s="300"/>
      <c r="AN223" s="209"/>
      <c r="AO223" s="300"/>
      <c r="AP223" s="209"/>
      <c r="AQ223" s="209"/>
      <c r="AR223" s="209"/>
      <c r="AS223" s="209"/>
      <c r="AT223" s="209"/>
      <c r="AU223" s="209"/>
      <c r="AV223" s="209"/>
      <c r="AW223" s="209"/>
      <c r="AX223" s="209"/>
      <c r="AY223" s="209"/>
      <c r="AZ223" s="209"/>
      <c r="BA223" s="300"/>
      <c r="BB223" s="209"/>
      <c r="BC223" s="209"/>
      <c r="BD223" s="209"/>
      <c r="BE223" s="209"/>
      <c r="BF223" s="209"/>
      <c r="BG223" s="209"/>
      <c r="BH223" s="209"/>
      <c r="BI223" s="209"/>
      <c r="BJ223" s="209"/>
      <c r="BK223" s="209"/>
      <c r="BL223" s="209"/>
      <c r="BM223" s="209"/>
      <c r="BN223" s="209"/>
      <c r="BO223" s="209"/>
      <c r="BP223" s="209"/>
      <c r="BQ223" s="209"/>
      <c r="BR223" s="209"/>
      <c r="BS223" s="209"/>
      <c r="BT223" s="209"/>
      <c r="BU223" s="209"/>
      <c r="BV223" s="209"/>
      <c r="BW223" s="209"/>
      <c r="BX223" s="209"/>
      <c r="BY223" s="209"/>
      <c r="BZ223" s="209"/>
      <c r="CA223" s="209"/>
      <c r="CB223" s="209"/>
      <c r="CC223" s="209"/>
      <c r="CD223" s="209"/>
      <c r="CE223" s="209"/>
      <c r="CF223" s="209"/>
      <c r="CG223" s="209"/>
      <c r="CH223" s="209"/>
      <c r="CI223" s="209"/>
      <c r="CJ223" s="209"/>
      <c r="CK223" s="209"/>
      <c r="CL223" s="209"/>
      <c r="CM223" s="209"/>
      <c r="CN223" s="209"/>
      <c r="CO223" s="209"/>
      <c r="CP223" s="209"/>
      <c r="CQ223" s="209"/>
      <c r="CR223" s="209"/>
      <c r="CS223" s="209"/>
      <c r="CU223" s="209"/>
      <c r="CV223" s="209"/>
      <c r="CW223" s="209"/>
      <c r="CX223" s="209"/>
      <c r="CY223" s="209"/>
      <c r="CZ223" s="209"/>
      <c r="DA223" s="209"/>
      <c r="DB223" s="209"/>
      <c r="DC223" s="209"/>
      <c r="DD223" s="209"/>
      <c r="DE223" s="209"/>
      <c r="DF223" s="209"/>
    </row>
    <row r="224" spans="1:110" s="2" customFormat="1">
      <c r="A224" s="82"/>
      <c r="B224" s="14"/>
      <c r="C224" s="3"/>
      <c r="D224" s="209"/>
      <c r="E224" s="209"/>
      <c r="F224" s="300"/>
      <c r="G224" s="209"/>
      <c r="H224" s="209"/>
      <c r="I224" s="209"/>
      <c r="J224" s="300"/>
      <c r="K224" s="300"/>
      <c r="L224" s="209"/>
      <c r="M224" s="209"/>
      <c r="N224" s="209"/>
      <c r="O224" s="209"/>
      <c r="P224" s="209"/>
      <c r="Q224" s="209"/>
      <c r="R224" s="209"/>
      <c r="S224" s="209"/>
      <c r="T224" s="209"/>
      <c r="U224" s="209"/>
      <c r="V224" s="209"/>
      <c r="W224" s="209"/>
      <c r="X224" s="209"/>
      <c r="Y224" s="300"/>
      <c r="Z224" s="209"/>
      <c r="AA224" s="300"/>
      <c r="AB224" s="209"/>
      <c r="AC224" s="209"/>
      <c r="AD224" s="209"/>
      <c r="AE224" s="209"/>
      <c r="AF224" s="209"/>
      <c r="AG224" s="209"/>
      <c r="AH224" s="209"/>
      <c r="AI224" s="209"/>
      <c r="AJ224" s="209"/>
      <c r="AK224" s="209"/>
      <c r="AL224" s="209"/>
      <c r="AM224" s="300"/>
      <c r="AN224" s="209"/>
      <c r="AO224" s="300"/>
      <c r="AP224" s="209"/>
      <c r="AQ224" s="209"/>
      <c r="AR224" s="209"/>
      <c r="AS224" s="209"/>
      <c r="AT224" s="209"/>
      <c r="AU224" s="209"/>
      <c r="AV224" s="209"/>
      <c r="AW224" s="209"/>
      <c r="AX224" s="209"/>
      <c r="AY224" s="209"/>
      <c r="AZ224" s="209"/>
      <c r="BA224" s="300"/>
      <c r="BB224" s="209"/>
      <c r="BC224" s="209"/>
      <c r="BD224" s="209"/>
      <c r="BE224" s="209"/>
      <c r="BF224" s="209"/>
      <c r="BG224" s="209"/>
      <c r="BH224" s="209"/>
      <c r="BI224" s="209"/>
      <c r="BJ224" s="209"/>
      <c r="BK224" s="209"/>
      <c r="BL224" s="209"/>
      <c r="BM224" s="209"/>
      <c r="BN224" s="209"/>
      <c r="BO224" s="209"/>
      <c r="BP224" s="209"/>
      <c r="BQ224" s="209"/>
      <c r="BR224" s="209"/>
      <c r="BS224" s="209"/>
      <c r="BT224" s="209"/>
      <c r="BU224" s="209"/>
      <c r="BV224" s="209"/>
      <c r="BW224" s="209"/>
      <c r="BX224" s="209"/>
      <c r="BY224" s="209"/>
      <c r="BZ224" s="209"/>
      <c r="CA224" s="209"/>
      <c r="CB224" s="209"/>
      <c r="CC224" s="209"/>
      <c r="CD224" s="209"/>
      <c r="CE224" s="209"/>
      <c r="CF224" s="209"/>
      <c r="CG224" s="209"/>
      <c r="CH224" s="209"/>
      <c r="CI224" s="209"/>
      <c r="CJ224" s="209"/>
      <c r="CK224" s="209"/>
      <c r="CL224" s="209"/>
      <c r="CM224" s="209"/>
      <c r="CN224" s="209"/>
      <c r="CO224" s="209"/>
      <c r="CP224" s="209"/>
      <c r="CQ224" s="209"/>
      <c r="CR224" s="209"/>
      <c r="CS224" s="209"/>
      <c r="CU224" s="209"/>
      <c r="CV224" s="209"/>
      <c r="CW224" s="209"/>
      <c r="CX224" s="209"/>
      <c r="CY224" s="209"/>
      <c r="CZ224" s="209"/>
      <c r="DA224" s="209"/>
      <c r="DB224" s="209"/>
      <c r="DC224" s="209"/>
      <c r="DD224" s="209"/>
      <c r="DE224" s="209"/>
      <c r="DF224" s="209"/>
    </row>
    <row r="225" spans="1:110" s="2" customFormat="1">
      <c r="A225" s="82"/>
      <c r="B225" s="14"/>
      <c r="C225" s="3"/>
      <c r="D225" s="209"/>
      <c r="E225" s="209"/>
      <c r="F225" s="300"/>
      <c r="G225" s="209"/>
      <c r="H225" s="209"/>
      <c r="I225" s="209"/>
      <c r="J225" s="300"/>
      <c r="K225" s="300"/>
      <c r="L225" s="209"/>
      <c r="M225" s="209"/>
      <c r="N225" s="209"/>
      <c r="O225" s="209"/>
      <c r="P225" s="209"/>
      <c r="Q225" s="209"/>
      <c r="R225" s="209"/>
      <c r="S225" s="209"/>
      <c r="T225" s="209"/>
      <c r="U225" s="209"/>
      <c r="V225" s="209"/>
      <c r="W225" s="209"/>
      <c r="X225" s="209"/>
      <c r="Y225" s="300"/>
      <c r="Z225" s="209"/>
      <c r="AA225" s="300"/>
      <c r="AB225" s="209"/>
      <c r="AC225" s="209"/>
      <c r="AD225" s="209"/>
      <c r="AE225" s="209"/>
      <c r="AF225" s="209"/>
      <c r="AG225" s="209"/>
      <c r="AH225" s="209"/>
      <c r="AI225" s="209"/>
      <c r="AJ225" s="209"/>
      <c r="AK225" s="209"/>
      <c r="AL225" s="209"/>
      <c r="AM225" s="300"/>
      <c r="AN225" s="209"/>
      <c r="AO225" s="300"/>
      <c r="AP225" s="209"/>
      <c r="AQ225" s="209"/>
      <c r="AR225" s="209"/>
      <c r="AS225" s="209"/>
      <c r="AT225" s="209"/>
      <c r="AU225" s="209"/>
      <c r="AV225" s="209"/>
      <c r="AW225" s="209"/>
      <c r="AX225" s="209"/>
      <c r="AY225" s="209"/>
      <c r="AZ225" s="209"/>
      <c r="BA225" s="300"/>
      <c r="BB225" s="209"/>
      <c r="BC225" s="209"/>
      <c r="BD225" s="209"/>
      <c r="BE225" s="209"/>
      <c r="BF225" s="209"/>
      <c r="BG225" s="209"/>
      <c r="BH225" s="209"/>
      <c r="BI225" s="209"/>
      <c r="BJ225" s="209"/>
      <c r="BK225" s="209"/>
      <c r="BL225" s="209"/>
      <c r="BM225" s="209"/>
      <c r="BN225" s="209"/>
      <c r="BO225" s="209"/>
      <c r="BP225" s="209"/>
      <c r="BQ225" s="209"/>
      <c r="BR225" s="209"/>
      <c r="BS225" s="209"/>
      <c r="BT225" s="209"/>
      <c r="BU225" s="209"/>
      <c r="BV225" s="209"/>
      <c r="BW225" s="209"/>
      <c r="BX225" s="209"/>
      <c r="BY225" s="209"/>
      <c r="BZ225" s="209"/>
      <c r="CA225" s="209"/>
      <c r="CB225" s="209"/>
      <c r="CC225" s="209"/>
      <c r="CD225" s="209"/>
      <c r="CE225" s="209"/>
      <c r="CF225" s="209"/>
      <c r="CG225" s="209"/>
      <c r="CH225" s="209"/>
      <c r="CI225" s="209"/>
      <c r="CJ225" s="209"/>
      <c r="CK225" s="209"/>
      <c r="CL225" s="209"/>
      <c r="CM225" s="209"/>
      <c r="CN225" s="209"/>
      <c r="CO225" s="209"/>
      <c r="CP225" s="209"/>
      <c r="CQ225" s="209"/>
      <c r="CR225" s="209"/>
      <c r="CS225" s="209"/>
      <c r="CU225" s="209"/>
      <c r="CV225" s="209"/>
      <c r="CW225" s="209"/>
      <c r="CX225" s="209"/>
      <c r="CY225" s="209"/>
      <c r="CZ225" s="209"/>
      <c r="DA225" s="209"/>
      <c r="DB225" s="209"/>
      <c r="DC225" s="209"/>
      <c r="DD225" s="209"/>
      <c r="DE225" s="209"/>
      <c r="DF225" s="209"/>
    </row>
    <row r="226" spans="1:110" s="2" customFormat="1">
      <c r="A226" s="82"/>
      <c r="B226" s="14"/>
      <c r="C226" s="3"/>
      <c r="D226" s="209"/>
      <c r="E226" s="209"/>
      <c r="F226" s="300"/>
      <c r="G226" s="209"/>
      <c r="H226" s="209"/>
      <c r="I226" s="209"/>
      <c r="J226" s="300"/>
      <c r="K226" s="300"/>
      <c r="L226" s="209"/>
      <c r="M226" s="209"/>
      <c r="N226" s="209"/>
      <c r="O226" s="209"/>
      <c r="P226" s="209"/>
      <c r="Q226" s="209"/>
      <c r="R226" s="209"/>
      <c r="S226" s="209"/>
      <c r="T226" s="209"/>
      <c r="U226" s="209"/>
      <c r="V226" s="209"/>
      <c r="W226" s="209"/>
      <c r="X226" s="209"/>
      <c r="Y226" s="300"/>
      <c r="Z226" s="209"/>
      <c r="AA226" s="300"/>
      <c r="AB226" s="209"/>
      <c r="AC226" s="209"/>
      <c r="AD226" s="209"/>
      <c r="AE226" s="209"/>
      <c r="AF226" s="209"/>
      <c r="AG226" s="209"/>
      <c r="AH226" s="209"/>
      <c r="AI226" s="209"/>
      <c r="AJ226" s="209"/>
      <c r="AK226" s="209"/>
      <c r="AL226" s="209"/>
      <c r="AM226" s="300"/>
      <c r="AN226" s="209"/>
      <c r="AO226" s="300"/>
      <c r="AP226" s="209"/>
      <c r="AQ226" s="209"/>
      <c r="AR226" s="209"/>
      <c r="AS226" s="209"/>
      <c r="AT226" s="209"/>
      <c r="AU226" s="209"/>
      <c r="AV226" s="209"/>
      <c r="AW226" s="209"/>
      <c r="AX226" s="209"/>
      <c r="AY226" s="209"/>
      <c r="AZ226" s="209"/>
      <c r="BA226" s="300"/>
      <c r="BB226" s="209"/>
      <c r="BC226" s="209"/>
      <c r="BD226" s="209"/>
      <c r="BE226" s="209"/>
      <c r="BF226" s="209"/>
      <c r="BG226" s="209"/>
      <c r="BH226" s="209"/>
      <c r="BI226" s="209"/>
      <c r="BJ226" s="209"/>
      <c r="BK226" s="209"/>
      <c r="BL226" s="209"/>
      <c r="BM226" s="209"/>
      <c r="BN226" s="209"/>
      <c r="BO226" s="209"/>
      <c r="BP226" s="209"/>
      <c r="BQ226" s="209"/>
      <c r="BR226" s="209"/>
      <c r="BS226" s="209"/>
      <c r="BT226" s="209"/>
      <c r="BU226" s="209"/>
      <c r="BV226" s="209"/>
      <c r="BW226" s="209"/>
      <c r="BX226" s="209"/>
      <c r="BY226" s="209"/>
      <c r="BZ226" s="209"/>
      <c r="CA226" s="209"/>
      <c r="CB226" s="209"/>
      <c r="CC226" s="209"/>
      <c r="CD226" s="209"/>
      <c r="CE226" s="209"/>
      <c r="CF226" s="209"/>
      <c r="CG226" s="209"/>
      <c r="CH226" s="209"/>
      <c r="CI226" s="209"/>
      <c r="CJ226" s="209"/>
      <c r="CK226" s="209"/>
      <c r="CL226" s="209"/>
      <c r="CM226" s="209"/>
      <c r="CN226" s="209"/>
      <c r="CO226" s="209"/>
      <c r="CP226" s="209"/>
      <c r="CQ226" s="209"/>
      <c r="CR226" s="209"/>
      <c r="CS226" s="209"/>
      <c r="CU226" s="209"/>
      <c r="CV226" s="209"/>
      <c r="CW226" s="209"/>
      <c r="CX226" s="209"/>
      <c r="CY226" s="209"/>
      <c r="CZ226" s="209"/>
      <c r="DA226" s="209"/>
      <c r="DB226" s="209"/>
      <c r="DC226" s="209"/>
      <c r="DD226" s="209"/>
      <c r="DE226" s="209"/>
      <c r="DF226" s="209"/>
    </row>
    <row r="227" spans="1:110" s="2" customFormat="1">
      <c r="A227" s="82"/>
      <c r="B227" s="14"/>
      <c r="C227" s="3"/>
      <c r="D227" s="209"/>
      <c r="E227" s="209"/>
      <c r="F227" s="300"/>
      <c r="G227" s="209"/>
      <c r="H227" s="209"/>
      <c r="I227" s="209"/>
      <c r="J227" s="300"/>
      <c r="K227" s="300"/>
      <c r="L227" s="209"/>
      <c r="M227" s="209"/>
      <c r="N227" s="209"/>
      <c r="O227" s="209"/>
      <c r="P227" s="209"/>
      <c r="Q227" s="209"/>
      <c r="R227" s="209"/>
      <c r="S227" s="209"/>
      <c r="T227" s="209"/>
      <c r="U227" s="209"/>
      <c r="V227" s="209"/>
      <c r="W227" s="209"/>
      <c r="X227" s="209"/>
      <c r="Y227" s="300"/>
      <c r="Z227" s="209"/>
      <c r="AA227" s="300"/>
      <c r="AB227" s="209"/>
      <c r="AC227" s="209"/>
      <c r="AD227" s="209"/>
      <c r="AE227" s="209"/>
      <c r="AF227" s="209"/>
      <c r="AG227" s="209"/>
      <c r="AH227" s="209"/>
      <c r="AI227" s="209"/>
      <c r="AJ227" s="209"/>
      <c r="AK227" s="209"/>
      <c r="AL227" s="209"/>
      <c r="AM227" s="300"/>
      <c r="AN227" s="209"/>
      <c r="AO227" s="300"/>
      <c r="AP227" s="209"/>
      <c r="AQ227" s="209"/>
      <c r="AR227" s="209"/>
      <c r="AS227" s="209"/>
      <c r="AT227" s="209"/>
      <c r="AU227" s="209"/>
      <c r="AV227" s="209"/>
      <c r="AW227" s="209"/>
      <c r="AX227" s="209"/>
      <c r="AY227" s="209"/>
      <c r="AZ227" s="209"/>
      <c r="BA227" s="300"/>
      <c r="BB227" s="209"/>
      <c r="BC227" s="209"/>
      <c r="BD227" s="209"/>
      <c r="BE227" s="209"/>
      <c r="BF227" s="209"/>
      <c r="BG227" s="209"/>
      <c r="BH227" s="209"/>
      <c r="BI227" s="209"/>
      <c r="BJ227" s="209"/>
      <c r="BK227" s="209"/>
      <c r="BL227" s="209"/>
      <c r="BM227" s="209"/>
      <c r="BN227" s="209"/>
      <c r="BO227" s="209"/>
      <c r="BP227" s="209"/>
      <c r="BQ227" s="209"/>
      <c r="BR227" s="209"/>
      <c r="BS227" s="209"/>
      <c r="BT227" s="209"/>
      <c r="BU227" s="209"/>
      <c r="BV227" s="209"/>
      <c r="BW227" s="209"/>
      <c r="BX227" s="209"/>
      <c r="BY227" s="209"/>
      <c r="BZ227" s="209"/>
      <c r="CA227" s="209"/>
      <c r="CB227" s="209"/>
      <c r="CC227" s="209"/>
      <c r="CD227" s="209"/>
      <c r="CE227" s="209"/>
      <c r="CF227" s="209"/>
      <c r="CG227" s="209"/>
      <c r="CH227" s="209"/>
      <c r="CI227" s="209"/>
      <c r="CJ227" s="209"/>
      <c r="CK227" s="209"/>
      <c r="CL227" s="209"/>
      <c r="CM227" s="209"/>
      <c r="CN227" s="209"/>
      <c r="CO227" s="209"/>
      <c r="CP227" s="209"/>
      <c r="CQ227" s="209"/>
      <c r="CR227" s="209"/>
      <c r="CS227" s="209"/>
      <c r="CU227" s="209"/>
      <c r="CV227" s="209"/>
      <c r="CW227" s="209"/>
      <c r="CX227" s="209"/>
      <c r="CY227" s="209"/>
      <c r="CZ227" s="209"/>
      <c r="DA227" s="209"/>
      <c r="DB227" s="209"/>
      <c r="DC227" s="209"/>
      <c r="DD227" s="209"/>
      <c r="DE227" s="209"/>
      <c r="DF227" s="209"/>
    </row>
    <row r="228" spans="1:110" s="2" customFormat="1">
      <c r="A228" s="82"/>
      <c r="B228" s="14"/>
      <c r="C228" s="3"/>
      <c r="D228" s="209"/>
      <c r="E228" s="209"/>
      <c r="F228" s="300"/>
      <c r="G228" s="209"/>
      <c r="H228" s="209"/>
      <c r="I228" s="209"/>
      <c r="J228" s="300"/>
      <c r="K228" s="300"/>
      <c r="L228" s="209"/>
      <c r="M228" s="209"/>
      <c r="N228" s="209"/>
      <c r="O228" s="209"/>
      <c r="P228" s="209"/>
      <c r="Q228" s="209"/>
      <c r="R228" s="209"/>
      <c r="S228" s="209"/>
      <c r="T228" s="209"/>
      <c r="U228" s="209"/>
      <c r="V228" s="209"/>
      <c r="W228" s="209"/>
      <c r="X228" s="209"/>
      <c r="Y228" s="300"/>
      <c r="Z228" s="209"/>
      <c r="AA228" s="300"/>
      <c r="AB228" s="209"/>
      <c r="AC228" s="209"/>
      <c r="AD228" s="209"/>
      <c r="AE228" s="209"/>
      <c r="AF228" s="209"/>
      <c r="AG228" s="209"/>
      <c r="AH228" s="209"/>
      <c r="AI228" s="209"/>
      <c r="AJ228" s="209"/>
      <c r="AK228" s="209"/>
      <c r="AL228" s="209"/>
      <c r="AM228" s="300"/>
      <c r="AN228" s="209"/>
      <c r="AO228" s="300"/>
      <c r="AP228" s="209"/>
      <c r="AQ228" s="209"/>
      <c r="AR228" s="209"/>
      <c r="AS228" s="209"/>
      <c r="AT228" s="209"/>
      <c r="AU228" s="209"/>
      <c r="AV228" s="209"/>
      <c r="AW228" s="209"/>
      <c r="AX228" s="209"/>
      <c r="AY228" s="209"/>
      <c r="AZ228" s="209"/>
      <c r="BA228" s="300"/>
      <c r="BB228" s="209"/>
      <c r="BC228" s="209"/>
      <c r="BD228" s="209"/>
      <c r="BE228" s="209"/>
      <c r="BF228" s="209"/>
      <c r="BG228" s="209"/>
      <c r="BH228" s="209"/>
      <c r="BI228" s="209"/>
      <c r="BJ228" s="209"/>
      <c r="BK228" s="209"/>
      <c r="BL228" s="209"/>
      <c r="BM228" s="209"/>
      <c r="BN228" s="209"/>
      <c r="BO228" s="209"/>
      <c r="BP228" s="209"/>
      <c r="BQ228" s="209"/>
      <c r="BR228" s="209"/>
      <c r="BS228" s="209"/>
      <c r="BT228" s="209"/>
      <c r="BU228" s="209"/>
      <c r="BV228" s="209"/>
      <c r="BW228" s="209"/>
      <c r="BX228" s="209"/>
      <c r="BY228" s="209"/>
      <c r="BZ228" s="209"/>
      <c r="CA228" s="209"/>
      <c r="CB228" s="209"/>
      <c r="CC228" s="209"/>
      <c r="CD228" s="209"/>
      <c r="CE228" s="209"/>
      <c r="CF228" s="209"/>
      <c r="CG228" s="209"/>
      <c r="CH228" s="209"/>
      <c r="CI228" s="209"/>
      <c r="CJ228" s="209"/>
      <c r="CK228" s="209"/>
      <c r="CL228" s="209"/>
      <c r="CM228" s="209"/>
      <c r="CN228" s="209"/>
      <c r="CO228" s="209"/>
      <c r="CP228" s="209"/>
      <c r="CQ228" s="209"/>
      <c r="CR228" s="209"/>
      <c r="CS228" s="209"/>
      <c r="CU228" s="209"/>
      <c r="CV228" s="209"/>
      <c r="CW228" s="209"/>
      <c r="CX228" s="209"/>
      <c r="CY228" s="209"/>
      <c r="CZ228" s="209"/>
      <c r="DA228" s="209"/>
      <c r="DB228" s="209"/>
      <c r="DC228" s="209"/>
      <c r="DD228" s="209"/>
      <c r="DE228" s="209"/>
      <c r="DF228" s="209"/>
    </row>
    <row r="229" spans="1:110" s="2" customFormat="1">
      <c r="A229" s="82"/>
      <c r="B229" s="14"/>
      <c r="C229" s="3"/>
      <c r="D229" s="209"/>
      <c r="E229" s="209"/>
      <c r="F229" s="300"/>
      <c r="G229" s="209"/>
      <c r="H229" s="209"/>
      <c r="I229" s="209"/>
      <c r="J229" s="300"/>
      <c r="K229" s="300"/>
      <c r="L229" s="209"/>
      <c r="M229" s="209"/>
      <c r="N229" s="209"/>
      <c r="O229" s="209"/>
      <c r="P229" s="209"/>
      <c r="Q229" s="209"/>
      <c r="R229" s="209"/>
      <c r="S229" s="209"/>
      <c r="T229" s="209"/>
      <c r="U229" s="209"/>
      <c r="V229" s="209"/>
      <c r="W229" s="209"/>
      <c r="X229" s="209"/>
      <c r="Y229" s="300"/>
      <c r="Z229" s="209"/>
      <c r="AA229" s="300"/>
      <c r="AB229" s="209"/>
      <c r="AC229" s="209"/>
      <c r="AD229" s="209"/>
      <c r="AE229" s="209"/>
      <c r="AF229" s="209"/>
      <c r="AG229" s="209"/>
      <c r="AH229" s="209"/>
      <c r="AI229" s="209"/>
      <c r="AJ229" s="209"/>
      <c r="AK229" s="209"/>
      <c r="AL229" s="209"/>
      <c r="AM229" s="300"/>
      <c r="AN229" s="209"/>
      <c r="AO229" s="300"/>
      <c r="AP229" s="209"/>
      <c r="AQ229" s="209"/>
      <c r="AR229" s="209"/>
      <c r="AS229" s="209"/>
      <c r="AT229" s="209"/>
      <c r="AU229" s="209"/>
      <c r="AV229" s="209"/>
      <c r="AW229" s="209"/>
      <c r="AX229" s="209"/>
      <c r="AY229" s="209"/>
      <c r="AZ229" s="209"/>
      <c r="BA229" s="300"/>
      <c r="BB229" s="209"/>
      <c r="BC229" s="209"/>
      <c r="BD229" s="209"/>
      <c r="BE229" s="209"/>
      <c r="BF229" s="209"/>
      <c r="BG229" s="209"/>
      <c r="BH229" s="209"/>
      <c r="BI229" s="209"/>
      <c r="BJ229" s="209"/>
      <c r="BK229" s="209"/>
      <c r="BL229" s="209"/>
      <c r="BM229" s="209"/>
      <c r="BN229" s="209"/>
      <c r="BO229" s="209"/>
      <c r="BP229" s="209"/>
      <c r="BQ229" s="209"/>
      <c r="BR229" s="209"/>
      <c r="BS229" s="209"/>
      <c r="BT229" s="209"/>
      <c r="BU229" s="209"/>
      <c r="BV229" s="209"/>
      <c r="BW229" s="209"/>
      <c r="BX229" s="209"/>
      <c r="BY229" s="209"/>
      <c r="BZ229" s="209"/>
      <c r="CA229" s="209"/>
      <c r="CB229" s="209"/>
      <c r="CC229" s="209"/>
      <c r="CD229" s="209"/>
      <c r="CE229" s="209"/>
      <c r="CF229" s="209"/>
      <c r="CG229" s="209"/>
      <c r="CH229" s="209"/>
      <c r="CI229" s="209"/>
      <c r="CJ229" s="209"/>
      <c r="CK229" s="209"/>
      <c r="CL229" s="209"/>
      <c r="CM229" s="209"/>
      <c r="CN229" s="209"/>
      <c r="CO229" s="209"/>
      <c r="CP229" s="209"/>
      <c r="CQ229" s="209"/>
      <c r="CR229" s="209"/>
      <c r="CS229" s="209"/>
      <c r="CU229" s="209"/>
      <c r="CV229" s="209"/>
      <c r="CW229" s="209"/>
      <c r="CX229" s="209"/>
      <c r="CY229" s="209"/>
      <c r="CZ229" s="209"/>
      <c r="DA229" s="209"/>
      <c r="DB229" s="209"/>
      <c r="DC229" s="209"/>
      <c r="DD229" s="209"/>
      <c r="DE229" s="209"/>
      <c r="DF229" s="209"/>
    </row>
    <row r="230" spans="1:110" s="2" customFormat="1">
      <c r="A230" s="82"/>
      <c r="B230" s="14"/>
      <c r="C230" s="3"/>
      <c r="D230" s="209"/>
      <c r="E230" s="209"/>
      <c r="F230" s="300"/>
      <c r="G230" s="209"/>
      <c r="H230" s="209"/>
      <c r="I230" s="209"/>
      <c r="J230" s="300"/>
      <c r="K230" s="300"/>
      <c r="L230" s="209"/>
      <c r="M230" s="209"/>
      <c r="N230" s="209"/>
      <c r="O230" s="209"/>
      <c r="P230" s="209"/>
      <c r="Q230" s="209"/>
      <c r="R230" s="209"/>
      <c r="S230" s="209"/>
      <c r="T230" s="209"/>
      <c r="U230" s="209"/>
      <c r="V230" s="209"/>
      <c r="W230" s="209"/>
      <c r="X230" s="209"/>
      <c r="Y230" s="300"/>
      <c r="Z230" s="209"/>
      <c r="AA230" s="300"/>
      <c r="AB230" s="209"/>
      <c r="AC230" s="209"/>
      <c r="AD230" s="209"/>
      <c r="AE230" s="209"/>
      <c r="AF230" s="209"/>
      <c r="AG230" s="209"/>
      <c r="AH230" s="209"/>
      <c r="AI230" s="209"/>
      <c r="AJ230" s="209"/>
      <c r="AK230" s="209"/>
      <c r="AL230" s="209"/>
      <c r="AM230" s="300"/>
      <c r="AN230" s="209"/>
      <c r="AO230" s="300"/>
      <c r="AP230" s="209"/>
      <c r="AQ230" s="209"/>
      <c r="AR230" s="209"/>
      <c r="AS230" s="209"/>
      <c r="AT230" s="209"/>
      <c r="AU230" s="209"/>
      <c r="AV230" s="209"/>
      <c r="AW230" s="209"/>
      <c r="AX230" s="209"/>
      <c r="AY230" s="209"/>
      <c r="AZ230" s="209"/>
      <c r="BA230" s="300"/>
      <c r="BB230" s="209"/>
      <c r="BC230" s="209"/>
      <c r="BD230" s="209"/>
      <c r="BE230" s="209"/>
      <c r="BF230" s="209"/>
      <c r="BG230" s="209"/>
      <c r="BH230" s="209"/>
      <c r="BI230" s="209"/>
      <c r="BJ230" s="209"/>
      <c r="BK230" s="209"/>
      <c r="BL230" s="209"/>
      <c r="BM230" s="209"/>
      <c r="BN230" s="209"/>
      <c r="BO230" s="209"/>
      <c r="BP230" s="209"/>
      <c r="BQ230" s="209"/>
      <c r="BR230" s="209"/>
      <c r="BS230" s="209"/>
      <c r="BT230" s="209"/>
      <c r="BU230" s="209"/>
      <c r="BV230" s="209"/>
      <c r="BW230" s="209"/>
      <c r="BX230" s="209"/>
      <c r="BY230" s="209"/>
      <c r="BZ230" s="209"/>
      <c r="CA230" s="209"/>
      <c r="CB230" s="209"/>
      <c r="CC230" s="209"/>
      <c r="CD230" s="209"/>
      <c r="CE230" s="209"/>
      <c r="CF230" s="209"/>
      <c r="CG230" s="209"/>
      <c r="CH230" s="209"/>
      <c r="CI230" s="209"/>
      <c r="CJ230" s="209"/>
      <c r="CK230" s="209"/>
      <c r="CL230" s="209"/>
      <c r="CM230" s="209"/>
      <c r="CN230" s="209"/>
      <c r="CO230" s="209"/>
      <c r="CP230" s="209"/>
      <c r="CQ230" s="209"/>
      <c r="CR230" s="209"/>
      <c r="CS230" s="209"/>
      <c r="CU230" s="209"/>
      <c r="CV230" s="209"/>
      <c r="CW230" s="209"/>
      <c r="CX230" s="209"/>
      <c r="CY230" s="209"/>
      <c r="CZ230" s="209"/>
      <c r="DA230" s="209"/>
      <c r="DB230" s="209"/>
      <c r="DC230" s="209"/>
      <c r="DD230" s="209"/>
      <c r="DE230" s="209"/>
      <c r="DF230" s="209"/>
    </row>
    <row r="231" spans="1:110" s="2" customFormat="1">
      <c r="A231" s="82"/>
      <c r="B231" s="14"/>
      <c r="C231" s="3"/>
      <c r="D231" s="209"/>
      <c r="E231" s="209"/>
      <c r="F231" s="300"/>
      <c r="G231" s="209"/>
      <c r="H231" s="209"/>
      <c r="I231" s="209"/>
      <c r="J231" s="300"/>
      <c r="K231" s="300"/>
      <c r="L231" s="209"/>
      <c r="M231" s="209"/>
      <c r="N231" s="209"/>
      <c r="O231" s="209"/>
      <c r="P231" s="209"/>
      <c r="Q231" s="209"/>
      <c r="R231" s="209"/>
      <c r="S231" s="209"/>
      <c r="T231" s="209"/>
      <c r="U231" s="209"/>
      <c r="V231" s="209"/>
      <c r="W231" s="209"/>
      <c r="X231" s="209"/>
      <c r="Y231" s="300"/>
      <c r="Z231" s="209"/>
      <c r="AA231" s="300"/>
      <c r="AB231" s="209"/>
      <c r="AC231" s="209"/>
      <c r="AD231" s="209"/>
      <c r="AE231" s="209"/>
      <c r="AF231" s="209"/>
      <c r="AG231" s="209"/>
      <c r="AH231" s="209"/>
      <c r="AI231" s="209"/>
      <c r="AJ231" s="209"/>
      <c r="AK231" s="209"/>
      <c r="AL231" s="209"/>
      <c r="AM231" s="300"/>
      <c r="AN231" s="209"/>
      <c r="AO231" s="300"/>
      <c r="AP231" s="209"/>
      <c r="AQ231" s="209"/>
      <c r="AR231" s="209"/>
      <c r="AS231" s="209"/>
      <c r="AT231" s="209"/>
      <c r="AU231" s="209"/>
      <c r="AV231" s="209"/>
      <c r="AW231" s="209"/>
      <c r="AX231" s="209"/>
      <c r="AY231" s="209"/>
      <c r="AZ231" s="209"/>
      <c r="BA231" s="300"/>
      <c r="BB231" s="209"/>
      <c r="BC231" s="209"/>
      <c r="BD231" s="209"/>
      <c r="BE231" s="209"/>
      <c r="BF231" s="209"/>
      <c r="BG231" s="209"/>
      <c r="BH231" s="209"/>
      <c r="BI231" s="209"/>
      <c r="BJ231" s="209"/>
      <c r="BK231" s="209"/>
      <c r="BL231" s="209"/>
      <c r="BM231" s="209"/>
      <c r="BN231" s="209"/>
      <c r="BO231" s="209"/>
      <c r="BP231" s="209"/>
      <c r="BQ231" s="209"/>
      <c r="BR231" s="209"/>
      <c r="BS231" s="209"/>
      <c r="BT231" s="209"/>
      <c r="BU231" s="209"/>
      <c r="BV231" s="209"/>
      <c r="BW231" s="209"/>
      <c r="BX231" s="209"/>
      <c r="BY231" s="209"/>
      <c r="BZ231" s="209"/>
      <c r="CA231" s="209"/>
      <c r="CB231" s="209"/>
      <c r="CC231" s="209"/>
      <c r="CD231" s="209"/>
      <c r="CE231" s="209"/>
      <c r="CF231" s="209"/>
      <c r="CG231" s="209"/>
      <c r="CH231" s="209"/>
      <c r="CI231" s="209"/>
      <c r="CJ231" s="209"/>
      <c r="CK231" s="209"/>
      <c r="CL231" s="209"/>
      <c r="CM231" s="209"/>
      <c r="CN231" s="209"/>
      <c r="CO231" s="209"/>
      <c r="CP231" s="209"/>
      <c r="CQ231" s="209"/>
      <c r="CR231" s="209"/>
      <c r="CS231" s="209"/>
      <c r="CU231" s="209"/>
      <c r="CV231" s="209"/>
      <c r="CW231" s="209"/>
      <c r="CX231" s="209"/>
      <c r="CY231" s="209"/>
      <c r="CZ231" s="209"/>
      <c r="DA231" s="209"/>
      <c r="DB231" s="209"/>
      <c r="DC231" s="209"/>
      <c r="DD231" s="209"/>
      <c r="DE231" s="209"/>
      <c r="DF231" s="209"/>
    </row>
    <row r="232" spans="1:110" s="2" customFormat="1">
      <c r="A232" s="82"/>
      <c r="B232" s="14"/>
      <c r="C232" s="3"/>
      <c r="D232" s="209"/>
      <c r="E232" s="209"/>
      <c r="F232" s="300"/>
      <c r="G232" s="209"/>
      <c r="H232" s="209"/>
      <c r="I232" s="209"/>
      <c r="J232" s="300"/>
      <c r="K232" s="300"/>
      <c r="L232" s="209"/>
      <c r="M232" s="209"/>
      <c r="N232" s="209"/>
      <c r="O232" s="209"/>
      <c r="P232" s="209"/>
      <c r="Q232" s="209"/>
      <c r="R232" s="209"/>
      <c r="S232" s="209"/>
      <c r="T232" s="209"/>
      <c r="U232" s="209"/>
      <c r="V232" s="209"/>
      <c r="W232" s="209"/>
      <c r="X232" s="209"/>
      <c r="Y232" s="300"/>
      <c r="Z232" s="209"/>
      <c r="AA232" s="300"/>
      <c r="AB232" s="209"/>
      <c r="AC232" s="209"/>
      <c r="AD232" s="209"/>
      <c r="AE232" s="209"/>
      <c r="AF232" s="209"/>
      <c r="AG232" s="209"/>
      <c r="AH232" s="209"/>
      <c r="AI232" s="209"/>
      <c r="AJ232" s="209"/>
      <c r="AK232" s="209"/>
      <c r="AL232" s="209"/>
      <c r="AM232" s="300"/>
      <c r="AN232" s="209"/>
      <c r="AO232" s="300"/>
      <c r="AP232" s="209"/>
      <c r="AQ232" s="209"/>
      <c r="AR232" s="209"/>
      <c r="AS232" s="209"/>
      <c r="AT232" s="209"/>
      <c r="AU232" s="209"/>
      <c r="AV232" s="209"/>
      <c r="AW232" s="209"/>
      <c r="AX232" s="209"/>
      <c r="AY232" s="209"/>
      <c r="AZ232" s="209"/>
      <c r="BA232" s="300"/>
      <c r="BB232" s="209"/>
      <c r="BC232" s="209"/>
      <c r="BD232" s="209"/>
      <c r="BE232" s="209"/>
      <c r="BF232" s="209"/>
      <c r="BG232" s="209"/>
      <c r="BH232" s="209"/>
      <c r="BI232" s="209"/>
      <c r="BJ232" s="209"/>
      <c r="BK232" s="209"/>
      <c r="BL232" s="209"/>
      <c r="BM232" s="209"/>
      <c r="BN232" s="209"/>
      <c r="BO232" s="209"/>
      <c r="BP232" s="209"/>
      <c r="BQ232" s="209"/>
      <c r="BR232" s="209"/>
      <c r="BS232" s="209"/>
      <c r="BT232" s="209"/>
      <c r="BU232" s="209"/>
      <c r="BV232" s="209"/>
      <c r="BW232" s="209"/>
      <c r="BX232" s="209"/>
      <c r="BY232" s="209"/>
      <c r="BZ232" s="209"/>
      <c r="CA232" s="209"/>
      <c r="CB232" s="209"/>
      <c r="CC232" s="209"/>
      <c r="CD232" s="209"/>
      <c r="CE232" s="209"/>
      <c r="CF232" s="209"/>
      <c r="CG232" s="209"/>
      <c r="CH232" s="209"/>
      <c r="CI232" s="209"/>
      <c r="CJ232" s="209"/>
      <c r="CK232" s="209"/>
      <c r="CL232" s="209"/>
      <c r="CM232" s="209"/>
      <c r="CN232" s="209"/>
      <c r="CO232" s="209"/>
      <c r="CP232" s="209"/>
      <c r="CQ232" s="209"/>
      <c r="CR232" s="209"/>
      <c r="CS232" s="209"/>
      <c r="CU232" s="209"/>
      <c r="CV232" s="209"/>
      <c r="CW232" s="209"/>
      <c r="CX232" s="209"/>
      <c r="CY232" s="209"/>
      <c r="CZ232" s="209"/>
      <c r="DA232" s="209"/>
      <c r="DB232" s="209"/>
      <c r="DC232" s="209"/>
      <c r="DD232" s="209"/>
      <c r="DE232" s="209"/>
      <c r="DF232" s="209"/>
    </row>
    <row r="233" spans="1:110" s="2" customFormat="1">
      <c r="A233" s="82"/>
      <c r="B233" s="14"/>
      <c r="C233" s="3"/>
      <c r="D233" s="209"/>
      <c r="E233" s="209"/>
      <c r="F233" s="300"/>
      <c r="G233" s="209"/>
      <c r="H233" s="209"/>
      <c r="I233" s="209"/>
      <c r="J233" s="300"/>
      <c r="K233" s="300"/>
      <c r="L233" s="209"/>
      <c r="M233" s="209"/>
      <c r="N233" s="209"/>
      <c r="O233" s="209"/>
      <c r="P233" s="209"/>
      <c r="Q233" s="209"/>
      <c r="R233" s="209"/>
      <c r="S233" s="209"/>
      <c r="T233" s="209"/>
      <c r="U233" s="209"/>
      <c r="V233" s="209"/>
      <c r="W233" s="209"/>
      <c r="X233" s="209"/>
      <c r="Y233" s="300"/>
      <c r="Z233" s="209"/>
      <c r="AA233" s="300"/>
      <c r="AB233" s="209"/>
      <c r="AC233" s="209"/>
      <c r="AD233" s="209"/>
      <c r="AE233" s="209"/>
      <c r="AF233" s="209"/>
      <c r="AG233" s="209"/>
      <c r="AH233" s="209"/>
      <c r="AI233" s="209"/>
      <c r="AJ233" s="209"/>
      <c r="AK233" s="209"/>
      <c r="AL233" s="209"/>
      <c r="AM233" s="300"/>
      <c r="AN233" s="209"/>
      <c r="AO233" s="300"/>
      <c r="AP233" s="209"/>
      <c r="AQ233" s="209"/>
      <c r="AR233" s="209"/>
      <c r="AS233" s="209"/>
      <c r="AT233" s="209"/>
      <c r="AU233" s="209"/>
      <c r="AV233" s="209"/>
      <c r="AW233" s="209"/>
      <c r="AX233" s="209"/>
      <c r="AY233" s="209"/>
      <c r="AZ233" s="209"/>
      <c r="BA233" s="300"/>
      <c r="BB233" s="209"/>
      <c r="BC233" s="209"/>
      <c r="BD233" s="209"/>
      <c r="BE233" s="209"/>
      <c r="BF233" s="209"/>
      <c r="BG233" s="209"/>
      <c r="BH233" s="209"/>
      <c r="BI233" s="209"/>
      <c r="BJ233" s="209"/>
      <c r="BK233" s="209"/>
      <c r="BL233" s="209"/>
      <c r="BM233" s="209"/>
      <c r="BN233" s="209"/>
      <c r="BO233" s="209"/>
      <c r="BP233" s="209"/>
      <c r="BQ233" s="209"/>
      <c r="BR233" s="209"/>
      <c r="BS233" s="209"/>
      <c r="BT233" s="209"/>
      <c r="BU233" s="209"/>
      <c r="BV233" s="209"/>
      <c r="BW233" s="209"/>
      <c r="BX233" s="209"/>
      <c r="BY233" s="209"/>
      <c r="BZ233" s="209"/>
      <c r="CA233" s="209"/>
      <c r="CB233" s="209"/>
      <c r="CC233" s="209"/>
      <c r="CD233" s="209"/>
      <c r="CE233" s="209"/>
      <c r="CF233" s="209"/>
      <c r="CG233" s="209"/>
      <c r="CH233" s="209"/>
      <c r="CI233" s="209"/>
      <c r="CJ233" s="209"/>
      <c r="CK233" s="209"/>
      <c r="CL233" s="209"/>
      <c r="CM233" s="209"/>
      <c r="CN233" s="209"/>
      <c r="CO233" s="209"/>
      <c r="CP233" s="209"/>
      <c r="CQ233" s="209"/>
      <c r="CR233" s="209"/>
      <c r="CS233" s="209"/>
      <c r="CU233" s="209"/>
      <c r="CV233" s="209"/>
      <c r="CW233" s="209"/>
      <c r="CX233" s="209"/>
      <c r="CY233" s="209"/>
      <c r="CZ233" s="209"/>
      <c r="DA233" s="209"/>
      <c r="DB233" s="209"/>
      <c r="DC233" s="209"/>
      <c r="DD233" s="209"/>
      <c r="DE233" s="209"/>
      <c r="DF233" s="209"/>
    </row>
    <row r="234" spans="1:110" s="2" customFormat="1">
      <c r="A234" s="82"/>
      <c r="B234" s="14"/>
      <c r="C234" s="3"/>
      <c r="D234" s="209"/>
      <c r="E234" s="209"/>
      <c r="F234" s="300"/>
      <c r="G234" s="209"/>
      <c r="H234" s="209"/>
      <c r="I234" s="209"/>
      <c r="J234" s="300"/>
      <c r="K234" s="300"/>
      <c r="L234" s="209"/>
      <c r="M234" s="209"/>
      <c r="N234" s="209"/>
      <c r="O234" s="209"/>
      <c r="P234" s="209"/>
      <c r="Q234" s="209"/>
      <c r="R234" s="209"/>
      <c r="S234" s="209"/>
      <c r="T234" s="209"/>
      <c r="U234" s="209"/>
      <c r="V234" s="209"/>
      <c r="W234" s="209"/>
      <c r="X234" s="209"/>
      <c r="Y234" s="300"/>
      <c r="Z234" s="209"/>
      <c r="AA234" s="300"/>
      <c r="AB234" s="209"/>
      <c r="AC234" s="209"/>
      <c r="AD234" s="209"/>
      <c r="AE234" s="209"/>
      <c r="AF234" s="209"/>
      <c r="AG234" s="209"/>
      <c r="AH234" s="209"/>
      <c r="AI234" s="209"/>
      <c r="AJ234" s="209"/>
      <c r="AK234" s="209"/>
      <c r="AL234" s="209"/>
      <c r="AM234" s="300"/>
      <c r="AN234" s="209"/>
      <c r="AO234" s="300"/>
      <c r="AP234" s="209"/>
      <c r="AQ234" s="209"/>
      <c r="AR234" s="209"/>
      <c r="AS234" s="209"/>
      <c r="AT234" s="209"/>
      <c r="AU234" s="209"/>
      <c r="AV234" s="209"/>
      <c r="AW234" s="209"/>
      <c r="AX234" s="209"/>
      <c r="AY234" s="209"/>
      <c r="AZ234" s="209"/>
      <c r="BA234" s="300"/>
      <c r="BB234" s="209"/>
      <c r="BC234" s="209"/>
      <c r="BD234" s="209"/>
      <c r="BE234" s="209"/>
      <c r="BF234" s="209"/>
      <c r="BG234" s="209"/>
      <c r="BH234" s="209"/>
      <c r="BI234" s="209"/>
      <c r="BJ234" s="209"/>
      <c r="BK234" s="209"/>
      <c r="BL234" s="209"/>
      <c r="BM234" s="209"/>
      <c r="BN234" s="209"/>
      <c r="BO234" s="209"/>
      <c r="BP234" s="209"/>
      <c r="BQ234" s="209"/>
      <c r="BR234" s="209"/>
      <c r="BS234" s="209"/>
      <c r="BT234" s="209"/>
      <c r="BU234" s="209"/>
      <c r="BV234" s="209"/>
      <c r="BW234" s="209"/>
      <c r="BX234" s="209"/>
      <c r="BY234" s="209"/>
      <c r="BZ234" s="209"/>
      <c r="CA234" s="209"/>
      <c r="CB234" s="209"/>
      <c r="CC234" s="209"/>
      <c r="CD234" s="209"/>
      <c r="CE234" s="209"/>
      <c r="CF234" s="209"/>
      <c r="CG234" s="209"/>
      <c r="CH234" s="209"/>
      <c r="CI234" s="209"/>
      <c r="CJ234" s="209"/>
      <c r="CK234" s="209"/>
      <c r="CL234" s="209"/>
      <c r="CM234" s="209"/>
      <c r="CN234" s="209"/>
      <c r="CO234" s="209"/>
      <c r="CP234" s="209"/>
      <c r="CQ234" s="209"/>
      <c r="CR234" s="209"/>
      <c r="CS234" s="209"/>
      <c r="CU234" s="209"/>
      <c r="CV234" s="209"/>
      <c r="CW234" s="209"/>
      <c r="CX234" s="209"/>
      <c r="CY234" s="209"/>
      <c r="CZ234" s="209"/>
      <c r="DA234" s="209"/>
      <c r="DB234" s="209"/>
      <c r="DC234" s="209"/>
      <c r="DD234" s="209"/>
      <c r="DE234" s="209"/>
      <c r="DF234" s="209"/>
    </row>
    <row r="235" spans="1:110" s="2" customFormat="1">
      <c r="A235" s="82"/>
      <c r="B235" s="14"/>
      <c r="C235" s="3"/>
      <c r="D235" s="209"/>
      <c r="E235" s="209"/>
      <c r="F235" s="300"/>
      <c r="G235" s="209"/>
      <c r="H235" s="209"/>
      <c r="I235" s="209"/>
      <c r="J235" s="300"/>
      <c r="K235" s="300"/>
      <c r="L235" s="209"/>
      <c r="M235" s="209"/>
      <c r="N235" s="209"/>
      <c r="O235" s="209"/>
      <c r="P235" s="209"/>
      <c r="Q235" s="209"/>
      <c r="R235" s="209"/>
      <c r="S235" s="209"/>
      <c r="T235" s="209"/>
      <c r="U235" s="209"/>
      <c r="V235" s="209"/>
      <c r="W235" s="209"/>
      <c r="X235" s="209"/>
      <c r="Y235" s="300"/>
      <c r="Z235" s="209"/>
      <c r="AA235" s="300"/>
      <c r="AB235" s="209"/>
      <c r="AC235" s="209"/>
      <c r="AD235" s="209"/>
      <c r="AE235" s="209"/>
      <c r="AF235" s="209"/>
      <c r="AG235" s="209"/>
      <c r="AH235" s="209"/>
      <c r="AI235" s="209"/>
      <c r="AJ235" s="209"/>
      <c r="AK235" s="209"/>
      <c r="AL235" s="209"/>
      <c r="AM235" s="300"/>
      <c r="AN235" s="209"/>
      <c r="AO235" s="300"/>
      <c r="AP235" s="209"/>
      <c r="AQ235" s="209"/>
      <c r="AR235" s="209"/>
      <c r="AS235" s="209"/>
      <c r="AT235" s="209"/>
      <c r="AU235" s="209"/>
      <c r="AV235" s="209"/>
      <c r="AW235" s="209"/>
      <c r="AX235" s="209"/>
      <c r="AY235" s="209"/>
      <c r="AZ235" s="209"/>
      <c r="BA235" s="300"/>
      <c r="BB235" s="209"/>
      <c r="BC235" s="209"/>
      <c r="BD235" s="209"/>
      <c r="BE235" s="209"/>
      <c r="BF235" s="209"/>
      <c r="BG235" s="209"/>
      <c r="BH235" s="209"/>
      <c r="BI235" s="209"/>
      <c r="BJ235" s="209"/>
      <c r="BK235" s="209"/>
      <c r="BL235" s="209"/>
      <c r="BM235" s="209"/>
      <c r="BN235" s="209"/>
      <c r="BO235" s="209"/>
      <c r="BP235" s="209"/>
      <c r="BQ235" s="209"/>
      <c r="BR235" s="209"/>
      <c r="BS235" s="209"/>
      <c r="BT235" s="209"/>
      <c r="BU235" s="209"/>
      <c r="BV235" s="209"/>
      <c r="BW235" s="209"/>
      <c r="BX235" s="209"/>
      <c r="BY235" s="209"/>
      <c r="BZ235" s="209"/>
      <c r="CA235" s="209"/>
      <c r="CB235" s="209"/>
      <c r="CC235" s="209"/>
      <c r="CD235" s="209"/>
      <c r="CE235" s="209"/>
      <c r="CF235" s="209"/>
      <c r="CG235" s="209"/>
      <c r="CH235" s="209"/>
      <c r="CI235" s="209"/>
      <c r="CJ235" s="209"/>
      <c r="CK235" s="209"/>
      <c r="CL235" s="209"/>
      <c r="CM235" s="209"/>
      <c r="CN235" s="209"/>
      <c r="CO235" s="209"/>
      <c r="CP235" s="209"/>
      <c r="CQ235" s="209"/>
      <c r="CR235" s="209"/>
      <c r="CS235" s="209"/>
      <c r="CU235" s="209"/>
      <c r="CV235" s="209"/>
      <c r="CW235" s="209"/>
      <c r="CX235" s="209"/>
      <c r="CY235" s="209"/>
      <c r="CZ235" s="209"/>
      <c r="DA235" s="209"/>
      <c r="DB235" s="209"/>
      <c r="DC235" s="209"/>
      <c r="DD235" s="209"/>
      <c r="DE235" s="209"/>
      <c r="DF235" s="209"/>
    </row>
    <row r="236" spans="1:110" s="2" customFormat="1">
      <c r="A236" s="82"/>
      <c r="B236" s="14"/>
      <c r="C236" s="3"/>
      <c r="D236" s="209"/>
      <c r="E236" s="209"/>
      <c r="F236" s="300"/>
      <c r="G236" s="209"/>
      <c r="H236" s="209"/>
      <c r="I236" s="209"/>
      <c r="J236" s="300"/>
      <c r="K236" s="300"/>
      <c r="L236" s="209"/>
      <c r="M236" s="209"/>
      <c r="N236" s="209"/>
      <c r="O236" s="209"/>
      <c r="P236" s="209"/>
      <c r="Q236" s="209"/>
      <c r="R236" s="209"/>
      <c r="S236" s="209"/>
      <c r="T236" s="209"/>
      <c r="U236" s="209"/>
      <c r="V236" s="209"/>
      <c r="W236" s="209"/>
      <c r="X236" s="209"/>
      <c r="Y236" s="300"/>
      <c r="Z236" s="209"/>
      <c r="AA236" s="300"/>
      <c r="AB236" s="209"/>
      <c r="AC236" s="209"/>
      <c r="AD236" s="209"/>
      <c r="AE236" s="209"/>
      <c r="AF236" s="209"/>
      <c r="AG236" s="209"/>
      <c r="AH236" s="209"/>
      <c r="AI236" s="209"/>
      <c r="AJ236" s="209"/>
      <c r="AK236" s="209"/>
      <c r="AL236" s="209"/>
      <c r="AM236" s="300"/>
      <c r="AN236" s="209"/>
      <c r="AO236" s="300"/>
      <c r="AP236" s="209"/>
      <c r="AQ236" s="209"/>
      <c r="AR236" s="209"/>
      <c r="AS236" s="209"/>
      <c r="AT236" s="209"/>
      <c r="AU236" s="209"/>
      <c r="AV236" s="209"/>
      <c r="AW236" s="209"/>
      <c r="AX236" s="209"/>
      <c r="AY236" s="209"/>
      <c r="AZ236" s="209"/>
      <c r="BA236" s="300"/>
      <c r="BB236" s="209"/>
      <c r="BC236" s="209"/>
      <c r="BD236" s="209"/>
      <c r="BE236" s="209"/>
      <c r="BF236" s="209"/>
      <c r="BG236" s="209"/>
      <c r="BH236" s="209"/>
      <c r="BI236" s="209"/>
      <c r="BJ236" s="209"/>
      <c r="BK236" s="209"/>
      <c r="BL236" s="209"/>
      <c r="BM236" s="209"/>
      <c r="BN236" s="209"/>
      <c r="BO236" s="209"/>
      <c r="BP236" s="209"/>
      <c r="BQ236" s="209"/>
      <c r="BR236" s="209"/>
      <c r="BS236" s="209"/>
      <c r="BT236" s="209"/>
      <c r="BU236" s="209"/>
      <c r="BV236" s="209"/>
      <c r="BW236" s="209"/>
      <c r="BX236" s="209"/>
      <c r="BY236" s="209"/>
      <c r="BZ236" s="209"/>
      <c r="CA236" s="209"/>
      <c r="CB236" s="209"/>
      <c r="CC236" s="209"/>
      <c r="CD236" s="209"/>
      <c r="CE236" s="209"/>
      <c r="CF236" s="209"/>
      <c r="CG236" s="209"/>
      <c r="CH236" s="209"/>
      <c r="CI236" s="209"/>
      <c r="CJ236" s="209"/>
      <c r="CK236" s="209"/>
      <c r="CL236" s="209"/>
      <c r="CM236" s="209"/>
      <c r="CN236" s="209"/>
      <c r="CO236" s="209"/>
      <c r="CP236" s="209"/>
      <c r="CQ236" s="209"/>
      <c r="CR236" s="209"/>
      <c r="CS236" s="209"/>
      <c r="CU236" s="209"/>
      <c r="CV236" s="209"/>
      <c r="CW236" s="209"/>
      <c r="CX236" s="209"/>
      <c r="CY236" s="209"/>
      <c r="CZ236" s="209"/>
      <c r="DA236" s="209"/>
      <c r="DB236" s="209"/>
      <c r="DC236" s="209"/>
      <c r="DD236" s="209"/>
      <c r="DE236" s="209"/>
      <c r="DF236" s="209"/>
    </row>
    <row r="237" spans="1:110" s="2" customFormat="1">
      <c r="A237" s="82"/>
      <c r="B237" s="14"/>
      <c r="C237" s="3"/>
      <c r="D237" s="209"/>
      <c r="E237" s="209"/>
      <c r="F237" s="300"/>
      <c r="G237" s="209"/>
      <c r="H237" s="209"/>
      <c r="I237" s="209"/>
      <c r="J237" s="300"/>
      <c r="K237" s="300"/>
      <c r="L237" s="209"/>
      <c r="M237" s="209"/>
      <c r="N237" s="209"/>
      <c r="O237" s="209"/>
      <c r="P237" s="209"/>
      <c r="Q237" s="209"/>
      <c r="R237" s="209"/>
      <c r="S237" s="209"/>
      <c r="T237" s="209"/>
      <c r="U237" s="209"/>
      <c r="V237" s="209"/>
      <c r="W237" s="209"/>
      <c r="X237" s="209"/>
      <c r="Y237" s="300"/>
      <c r="Z237" s="209"/>
      <c r="AA237" s="300"/>
      <c r="AB237" s="209"/>
      <c r="AC237" s="209"/>
      <c r="AD237" s="209"/>
      <c r="AE237" s="209"/>
      <c r="AF237" s="209"/>
      <c r="AG237" s="209"/>
      <c r="AH237" s="209"/>
      <c r="AI237" s="209"/>
      <c r="AJ237" s="209"/>
      <c r="AK237" s="209"/>
      <c r="AL237" s="209"/>
      <c r="AM237" s="300"/>
      <c r="AN237" s="209"/>
      <c r="AO237" s="300"/>
      <c r="AP237" s="209"/>
      <c r="AQ237" s="209"/>
      <c r="AR237" s="209"/>
      <c r="AS237" s="209"/>
      <c r="AT237" s="209"/>
      <c r="AU237" s="209"/>
      <c r="AV237" s="209"/>
      <c r="AW237" s="209"/>
      <c r="AX237" s="209"/>
      <c r="AY237" s="209"/>
      <c r="AZ237" s="209"/>
      <c r="BA237" s="300"/>
      <c r="BB237" s="209"/>
      <c r="BC237" s="209"/>
      <c r="BD237" s="209"/>
      <c r="BE237" s="209"/>
      <c r="BF237" s="209"/>
      <c r="BG237" s="209"/>
      <c r="BH237" s="209"/>
      <c r="BI237" s="209"/>
      <c r="BJ237" s="209"/>
      <c r="BK237" s="209"/>
      <c r="BL237" s="209"/>
      <c r="BM237" s="209"/>
      <c r="BN237" s="209"/>
      <c r="BO237" s="209"/>
      <c r="BP237" s="209"/>
      <c r="BQ237" s="209"/>
      <c r="BR237" s="209"/>
      <c r="BS237" s="209"/>
      <c r="BT237" s="209"/>
      <c r="BU237" s="209"/>
      <c r="BV237" s="209"/>
      <c r="BW237" s="209"/>
      <c r="BX237" s="209"/>
      <c r="BY237" s="209"/>
      <c r="BZ237" s="209"/>
      <c r="CA237" s="209"/>
      <c r="CB237" s="209"/>
      <c r="CC237" s="209"/>
      <c r="CD237" s="209"/>
      <c r="CE237" s="209"/>
      <c r="CF237" s="209"/>
      <c r="CG237" s="209"/>
      <c r="CH237" s="209"/>
      <c r="CI237" s="209"/>
      <c r="CJ237" s="209"/>
      <c r="CK237" s="209"/>
      <c r="CL237" s="209"/>
      <c r="CM237" s="209"/>
      <c r="CN237" s="209"/>
      <c r="CO237" s="209"/>
      <c r="CP237" s="209"/>
      <c r="CQ237" s="209"/>
      <c r="CR237" s="209"/>
      <c r="CS237" s="209"/>
      <c r="CU237" s="209"/>
      <c r="CV237" s="209"/>
      <c r="CW237" s="209"/>
      <c r="CX237" s="209"/>
      <c r="CY237" s="209"/>
      <c r="CZ237" s="209"/>
      <c r="DA237" s="209"/>
      <c r="DB237" s="209"/>
      <c r="DC237" s="209"/>
      <c r="DD237" s="209"/>
      <c r="DE237" s="209"/>
      <c r="DF237" s="209"/>
    </row>
    <row r="238" spans="1:110" s="2" customFormat="1">
      <c r="A238" s="82"/>
      <c r="B238" s="14"/>
      <c r="C238" s="3"/>
      <c r="D238" s="209"/>
      <c r="E238" s="209"/>
      <c r="F238" s="300"/>
      <c r="G238" s="209"/>
      <c r="H238" s="209"/>
      <c r="I238" s="209"/>
      <c r="J238" s="300"/>
      <c r="K238" s="300"/>
      <c r="L238" s="209"/>
      <c r="M238" s="209"/>
      <c r="N238" s="209"/>
      <c r="O238" s="209"/>
      <c r="P238" s="209"/>
      <c r="Q238" s="209"/>
      <c r="R238" s="209"/>
      <c r="S238" s="209"/>
      <c r="T238" s="209"/>
      <c r="U238" s="209"/>
      <c r="V238" s="209"/>
      <c r="W238" s="209"/>
      <c r="X238" s="209"/>
      <c r="Y238" s="300"/>
      <c r="Z238" s="209"/>
      <c r="AA238" s="300"/>
      <c r="AB238" s="209"/>
      <c r="AC238" s="209"/>
      <c r="AD238" s="209"/>
      <c r="AE238" s="209"/>
      <c r="AF238" s="209"/>
      <c r="AG238" s="209"/>
      <c r="AH238" s="209"/>
      <c r="AI238" s="209"/>
      <c r="AJ238" s="209"/>
      <c r="AK238" s="209"/>
      <c r="AL238" s="209"/>
      <c r="AM238" s="300"/>
      <c r="AN238" s="209"/>
      <c r="AO238" s="300"/>
      <c r="AP238" s="209"/>
      <c r="AQ238" s="209"/>
      <c r="AR238" s="209"/>
      <c r="AS238" s="209"/>
      <c r="AT238" s="209"/>
      <c r="AU238" s="209"/>
      <c r="AV238" s="209"/>
      <c r="AW238" s="209"/>
      <c r="AX238" s="209"/>
      <c r="AY238" s="209"/>
      <c r="AZ238" s="209"/>
      <c r="BA238" s="300"/>
      <c r="BB238" s="209"/>
      <c r="BC238" s="209"/>
      <c r="BD238" s="209"/>
      <c r="BE238" s="209"/>
      <c r="BF238" s="209"/>
      <c r="BG238" s="209"/>
      <c r="BH238" s="209"/>
      <c r="BI238" s="209"/>
      <c r="BJ238" s="209"/>
      <c r="BK238" s="209"/>
      <c r="BL238" s="209"/>
      <c r="BM238" s="209"/>
      <c r="BN238" s="209"/>
      <c r="BO238" s="209"/>
      <c r="BP238" s="209"/>
      <c r="BQ238" s="209"/>
      <c r="BR238" s="209"/>
      <c r="BS238" s="209"/>
      <c r="BT238" s="209"/>
      <c r="BU238" s="209"/>
      <c r="BV238" s="209"/>
      <c r="BW238" s="209"/>
      <c r="BX238" s="209"/>
      <c r="BY238" s="209"/>
      <c r="BZ238" s="209"/>
      <c r="CA238" s="209"/>
      <c r="CB238" s="209"/>
      <c r="CC238" s="209"/>
      <c r="CD238" s="209"/>
      <c r="CE238" s="209"/>
      <c r="CF238" s="209"/>
      <c r="CG238" s="209"/>
      <c r="CH238" s="209"/>
      <c r="CI238" s="209"/>
      <c r="CJ238" s="209"/>
      <c r="CK238" s="209"/>
      <c r="CL238" s="209"/>
      <c r="CM238" s="209"/>
      <c r="CN238" s="209"/>
      <c r="CO238" s="209"/>
      <c r="CP238" s="209"/>
      <c r="CQ238" s="209"/>
      <c r="CR238" s="209"/>
      <c r="CS238" s="209"/>
      <c r="CU238" s="209"/>
      <c r="CV238" s="209"/>
      <c r="CW238" s="209"/>
      <c r="CX238" s="209"/>
      <c r="CY238" s="209"/>
      <c r="CZ238" s="209"/>
      <c r="DA238" s="209"/>
      <c r="DB238" s="209"/>
      <c r="DC238" s="209"/>
      <c r="DD238" s="209"/>
      <c r="DE238" s="209"/>
      <c r="DF238" s="209"/>
    </row>
    <row r="239" spans="1:110" s="2" customFormat="1">
      <c r="A239" s="82"/>
      <c r="B239" s="14"/>
      <c r="C239" s="3"/>
      <c r="D239" s="209"/>
      <c r="E239" s="209"/>
      <c r="F239" s="300"/>
      <c r="G239" s="209"/>
      <c r="H239" s="209"/>
      <c r="I239" s="209"/>
      <c r="J239" s="300"/>
      <c r="K239" s="300"/>
      <c r="L239" s="209"/>
      <c r="M239" s="209"/>
      <c r="N239" s="209"/>
      <c r="O239" s="209"/>
      <c r="P239" s="209"/>
      <c r="Q239" s="209"/>
      <c r="R239" s="209"/>
      <c r="S239" s="209"/>
      <c r="T239" s="209"/>
      <c r="U239" s="209"/>
      <c r="V239" s="209"/>
      <c r="W239" s="209"/>
      <c r="X239" s="209"/>
      <c r="Y239" s="300"/>
      <c r="Z239" s="209"/>
      <c r="AA239" s="300"/>
      <c r="AB239" s="209"/>
      <c r="AC239" s="209"/>
      <c r="AD239" s="209"/>
      <c r="AE239" s="209"/>
      <c r="AF239" s="209"/>
      <c r="AG239" s="209"/>
      <c r="AH239" s="209"/>
      <c r="AI239" s="209"/>
      <c r="AJ239" s="209"/>
      <c r="AK239" s="209"/>
      <c r="AL239" s="209"/>
      <c r="AM239" s="300"/>
      <c r="AN239" s="209"/>
      <c r="AO239" s="300"/>
      <c r="AP239" s="209"/>
      <c r="AQ239" s="209"/>
      <c r="AR239" s="209"/>
      <c r="AS239" s="209"/>
      <c r="AT239" s="209"/>
      <c r="AU239" s="209"/>
      <c r="AV239" s="209"/>
      <c r="AW239" s="209"/>
      <c r="AX239" s="209"/>
      <c r="AY239" s="209"/>
      <c r="AZ239" s="209"/>
      <c r="BA239" s="300"/>
      <c r="BB239" s="209"/>
      <c r="BC239" s="209"/>
      <c r="BD239" s="209"/>
      <c r="BE239" s="209"/>
      <c r="BF239" s="209"/>
      <c r="BG239" s="209"/>
      <c r="BH239" s="209"/>
      <c r="BI239" s="209"/>
      <c r="BJ239" s="209"/>
      <c r="BK239" s="209"/>
      <c r="BL239" s="209"/>
      <c r="BM239" s="209"/>
      <c r="BN239" s="209"/>
      <c r="BO239" s="209"/>
      <c r="BP239" s="209"/>
      <c r="BQ239" s="209"/>
      <c r="BR239" s="209"/>
      <c r="BS239" s="209"/>
      <c r="BT239" s="209"/>
      <c r="BU239" s="209"/>
      <c r="BV239" s="209"/>
      <c r="BW239" s="209"/>
      <c r="BX239" s="209"/>
      <c r="BY239" s="209"/>
      <c r="BZ239" s="209"/>
      <c r="CA239" s="209"/>
      <c r="CB239" s="209"/>
      <c r="CC239" s="209"/>
      <c r="CD239" s="209"/>
      <c r="CE239" s="209"/>
      <c r="CF239" s="209"/>
      <c r="CG239" s="209"/>
      <c r="CH239" s="209"/>
      <c r="CI239" s="209"/>
      <c r="CJ239" s="209"/>
      <c r="CK239" s="209"/>
      <c r="CL239" s="209"/>
      <c r="CM239" s="209"/>
      <c r="CN239" s="209"/>
      <c r="CO239" s="209"/>
      <c r="CP239" s="209"/>
      <c r="CQ239" s="209"/>
      <c r="CR239" s="209"/>
      <c r="CS239" s="209"/>
      <c r="CU239" s="209"/>
      <c r="CV239" s="209"/>
      <c r="CW239" s="209"/>
      <c r="CX239" s="209"/>
      <c r="CY239" s="209"/>
      <c r="CZ239" s="209"/>
      <c r="DA239" s="209"/>
      <c r="DB239" s="209"/>
      <c r="DC239" s="209"/>
      <c r="DD239" s="209"/>
      <c r="DE239" s="209"/>
      <c r="DF239" s="209"/>
    </row>
    <row r="240" spans="1:110" s="2" customFormat="1">
      <c r="A240" s="82"/>
      <c r="B240" s="14"/>
      <c r="C240" s="3"/>
      <c r="D240" s="209"/>
      <c r="E240" s="209"/>
      <c r="F240" s="300"/>
      <c r="G240" s="209"/>
      <c r="H240" s="209"/>
      <c r="I240" s="209"/>
      <c r="J240" s="300"/>
      <c r="K240" s="300"/>
      <c r="L240" s="209"/>
      <c r="M240" s="209"/>
      <c r="N240" s="209"/>
      <c r="O240" s="209"/>
      <c r="P240" s="209"/>
      <c r="Q240" s="209"/>
      <c r="R240" s="209"/>
      <c r="S240" s="209"/>
      <c r="T240" s="209"/>
      <c r="U240" s="209"/>
      <c r="V240" s="209"/>
      <c r="W240" s="209"/>
      <c r="X240" s="209"/>
      <c r="Y240" s="300"/>
      <c r="Z240" s="209"/>
      <c r="AA240" s="300"/>
      <c r="AB240" s="209"/>
      <c r="AC240" s="209"/>
      <c r="AD240" s="209"/>
      <c r="AE240" s="209"/>
      <c r="AF240" s="209"/>
      <c r="AG240" s="209"/>
      <c r="AH240" s="209"/>
      <c r="AI240" s="209"/>
      <c r="AJ240" s="209"/>
      <c r="AK240" s="209"/>
      <c r="AL240" s="209"/>
      <c r="AM240" s="300"/>
      <c r="AN240" s="209"/>
      <c r="AO240" s="300"/>
      <c r="AP240" s="209"/>
      <c r="AQ240" s="209"/>
      <c r="AR240" s="209"/>
      <c r="AS240" s="209"/>
      <c r="AT240" s="209"/>
      <c r="AU240" s="209"/>
      <c r="AV240" s="209"/>
      <c r="AW240" s="209"/>
      <c r="AX240" s="209"/>
      <c r="AY240" s="209"/>
      <c r="AZ240" s="209"/>
      <c r="BA240" s="300"/>
      <c r="BB240" s="209"/>
      <c r="BC240" s="209"/>
      <c r="BD240" s="209"/>
      <c r="BE240" s="209"/>
      <c r="BF240" s="209"/>
      <c r="BG240" s="209"/>
      <c r="BH240" s="209"/>
      <c r="BI240" s="209"/>
      <c r="BJ240" s="209"/>
      <c r="BK240" s="209"/>
      <c r="BL240" s="209"/>
      <c r="BM240" s="209"/>
      <c r="BN240" s="209"/>
      <c r="BO240" s="209"/>
      <c r="BP240" s="209"/>
      <c r="BQ240" s="209"/>
      <c r="BR240" s="209"/>
      <c r="BS240" s="209"/>
      <c r="BT240" s="209"/>
      <c r="BU240" s="209"/>
      <c r="BV240" s="209"/>
      <c r="BW240" s="209"/>
      <c r="BX240" s="209"/>
      <c r="BY240" s="209"/>
      <c r="BZ240" s="209"/>
      <c r="CA240" s="209"/>
      <c r="CB240" s="209"/>
      <c r="CC240" s="209"/>
      <c r="CD240" s="209"/>
      <c r="CE240" s="209"/>
      <c r="CF240" s="209"/>
      <c r="CG240" s="209"/>
      <c r="CH240" s="209"/>
      <c r="CI240" s="209"/>
      <c r="CJ240" s="209"/>
      <c r="CK240" s="209"/>
      <c r="CL240" s="209"/>
      <c r="CM240" s="209"/>
      <c r="CN240" s="209"/>
      <c r="CO240" s="209"/>
      <c r="CP240" s="209"/>
      <c r="CQ240" s="209"/>
      <c r="CR240" s="209"/>
      <c r="CS240" s="209"/>
      <c r="CU240" s="209"/>
      <c r="CV240" s="209"/>
      <c r="CW240" s="209"/>
      <c r="CX240" s="209"/>
      <c r="CY240" s="209"/>
      <c r="CZ240" s="209"/>
      <c r="DA240" s="209"/>
      <c r="DB240" s="209"/>
      <c r="DC240" s="209"/>
      <c r="DD240" s="209"/>
      <c r="DE240" s="209"/>
      <c r="DF240" s="209"/>
    </row>
    <row r="241" spans="1:110" s="2" customFormat="1">
      <c r="A241" s="82"/>
      <c r="B241" s="14"/>
      <c r="C241" s="3"/>
      <c r="D241" s="209"/>
      <c r="E241" s="209"/>
      <c r="F241" s="300"/>
      <c r="G241" s="209"/>
      <c r="H241" s="209"/>
      <c r="I241" s="209"/>
      <c r="J241" s="300"/>
      <c r="K241" s="300"/>
      <c r="L241" s="209"/>
      <c r="M241" s="209"/>
      <c r="N241" s="209"/>
      <c r="O241" s="209"/>
      <c r="P241" s="209"/>
      <c r="Q241" s="209"/>
      <c r="R241" s="209"/>
      <c r="S241" s="209"/>
      <c r="T241" s="209"/>
      <c r="U241" s="209"/>
      <c r="V241" s="209"/>
      <c r="W241" s="209"/>
      <c r="X241" s="209"/>
      <c r="Y241" s="300"/>
      <c r="Z241" s="209"/>
      <c r="AA241" s="300"/>
      <c r="AB241" s="209"/>
      <c r="AC241" s="209"/>
      <c r="AD241" s="209"/>
      <c r="AE241" s="209"/>
      <c r="AF241" s="209"/>
      <c r="AG241" s="209"/>
      <c r="AH241" s="209"/>
      <c r="AI241" s="209"/>
      <c r="AJ241" s="209"/>
      <c r="AK241" s="209"/>
      <c r="AL241" s="209"/>
      <c r="AM241" s="300"/>
      <c r="AN241" s="209"/>
      <c r="AO241" s="300"/>
      <c r="AP241" s="209"/>
      <c r="AQ241" s="209"/>
      <c r="AR241" s="209"/>
      <c r="AS241" s="209"/>
      <c r="AT241" s="209"/>
      <c r="AU241" s="209"/>
      <c r="AV241" s="209"/>
      <c r="AW241" s="209"/>
      <c r="AX241" s="209"/>
      <c r="AY241" s="209"/>
      <c r="AZ241" s="209"/>
      <c r="BA241" s="300"/>
      <c r="BB241" s="209"/>
      <c r="BC241" s="209"/>
      <c r="BD241" s="209"/>
      <c r="BE241" s="209"/>
      <c r="BF241" s="209"/>
      <c r="BG241" s="209"/>
      <c r="BH241" s="209"/>
      <c r="BI241" s="209"/>
      <c r="BJ241" s="209"/>
      <c r="BK241" s="209"/>
      <c r="BL241" s="209"/>
      <c r="BM241" s="209"/>
      <c r="BN241" s="209"/>
      <c r="BO241" s="209"/>
      <c r="BP241" s="209"/>
      <c r="BQ241" s="209"/>
      <c r="BR241" s="209"/>
      <c r="BS241" s="209"/>
      <c r="BT241" s="209"/>
      <c r="BU241" s="209"/>
      <c r="BV241" s="209"/>
      <c r="BW241" s="209"/>
      <c r="BX241" s="209"/>
      <c r="BY241" s="209"/>
      <c r="BZ241" s="209"/>
      <c r="CA241" s="209"/>
      <c r="CB241" s="209"/>
      <c r="CC241" s="209"/>
      <c r="CD241" s="209"/>
      <c r="CE241" s="209"/>
      <c r="CF241" s="209"/>
      <c r="CG241" s="209"/>
      <c r="CH241" s="209"/>
      <c r="CI241" s="209"/>
      <c r="CJ241" s="209"/>
      <c r="CK241" s="209"/>
      <c r="CL241" s="209"/>
      <c r="CM241" s="209"/>
      <c r="CN241" s="209"/>
      <c r="CO241" s="209"/>
      <c r="CP241" s="209"/>
      <c r="CQ241" s="209"/>
      <c r="CR241" s="209"/>
      <c r="CS241" s="209"/>
      <c r="CU241" s="209"/>
      <c r="CV241" s="209"/>
      <c r="CW241" s="209"/>
      <c r="CX241" s="209"/>
      <c r="CY241" s="209"/>
      <c r="CZ241" s="209"/>
      <c r="DA241" s="209"/>
      <c r="DB241" s="209"/>
      <c r="DC241" s="209"/>
      <c r="DD241" s="209"/>
      <c r="DE241" s="209"/>
      <c r="DF241" s="209"/>
    </row>
    <row r="242" spans="1:110" s="2" customFormat="1">
      <c r="A242" s="82"/>
      <c r="B242" s="14"/>
      <c r="C242" s="3"/>
      <c r="D242" s="209"/>
      <c r="E242" s="209"/>
      <c r="F242" s="300"/>
      <c r="G242" s="209"/>
      <c r="H242" s="209"/>
      <c r="I242" s="209"/>
      <c r="J242" s="300"/>
      <c r="K242" s="300"/>
      <c r="L242" s="209"/>
      <c r="M242" s="209"/>
      <c r="N242" s="209"/>
      <c r="O242" s="209"/>
      <c r="P242" s="209"/>
      <c r="Q242" s="209"/>
      <c r="R242" s="209"/>
      <c r="S242" s="209"/>
      <c r="T242" s="209"/>
      <c r="U242" s="209"/>
      <c r="V242" s="209"/>
      <c r="W242" s="209"/>
      <c r="X242" s="209"/>
      <c r="Y242" s="300"/>
      <c r="Z242" s="209"/>
      <c r="AA242" s="300"/>
      <c r="AB242" s="209"/>
      <c r="AC242" s="209"/>
      <c r="AD242" s="209"/>
      <c r="AE242" s="209"/>
      <c r="AF242" s="209"/>
      <c r="AG242" s="209"/>
      <c r="AH242" s="209"/>
      <c r="AI242" s="209"/>
      <c r="AJ242" s="209"/>
      <c r="AK242" s="209"/>
      <c r="AL242" s="209"/>
      <c r="AM242" s="300"/>
      <c r="AN242" s="209"/>
      <c r="AO242" s="300"/>
      <c r="AP242" s="209"/>
      <c r="AQ242" s="209"/>
      <c r="AR242" s="209"/>
      <c r="AS242" s="209"/>
      <c r="AT242" s="209"/>
      <c r="AU242" s="209"/>
      <c r="AV242" s="209"/>
      <c r="AW242" s="209"/>
      <c r="AX242" s="209"/>
      <c r="AY242" s="209"/>
      <c r="AZ242" s="209"/>
      <c r="BA242" s="300"/>
      <c r="BB242" s="209"/>
      <c r="BC242" s="209"/>
      <c r="BD242" s="209"/>
      <c r="BE242" s="209"/>
      <c r="BF242" s="209"/>
      <c r="BG242" s="209"/>
      <c r="BH242" s="209"/>
      <c r="BI242" s="209"/>
      <c r="BJ242" s="209"/>
      <c r="BK242" s="209"/>
      <c r="BL242" s="209"/>
      <c r="BM242" s="209"/>
      <c r="BN242" s="209"/>
      <c r="BO242" s="209"/>
      <c r="BP242" s="209"/>
      <c r="BQ242" s="209"/>
      <c r="BR242" s="209"/>
      <c r="BS242" s="209"/>
      <c r="BT242" s="209"/>
      <c r="BU242" s="209"/>
      <c r="BV242" s="209"/>
      <c r="BW242" s="209"/>
      <c r="BX242" s="209"/>
      <c r="BY242" s="209"/>
      <c r="BZ242" s="209"/>
      <c r="CA242" s="209"/>
      <c r="CB242" s="209"/>
      <c r="CC242" s="209"/>
      <c r="CD242" s="209"/>
      <c r="CE242" s="209"/>
      <c r="CF242" s="209"/>
      <c r="CG242" s="209"/>
      <c r="CH242" s="209"/>
      <c r="CI242" s="209"/>
      <c r="CJ242" s="209"/>
      <c r="CK242" s="209"/>
      <c r="CL242" s="209"/>
      <c r="CM242" s="209"/>
      <c r="CN242" s="209"/>
      <c r="CO242" s="209"/>
      <c r="CP242" s="209"/>
      <c r="CQ242" s="209"/>
      <c r="CR242" s="209"/>
      <c r="CS242" s="209"/>
      <c r="CU242" s="209"/>
      <c r="CV242" s="209"/>
      <c r="CW242" s="209"/>
      <c r="CX242" s="209"/>
      <c r="CY242" s="209"/>
      <c r="CZ242" s="209"/>
      <c r="DA242" s="209"/>
      <c r="DB242" s="209"/>
      <c r="DC242" s="209"/>
      <c r="DD242" s="209"/>
      <c r="DE242" s="209"/>
      <c r="DF242" s="209"/>
    </row>
    <row r="243" spans="1:110" s="2" customFormat="1">
      <c r="A243" s="82"/>
      <c r="B243" s="14"/>
      <c r="C243" s="3"/>
      <c r="D243" s="209"/>
      <c r="E243" s="209"/>
      <c r="F243" s="300"/>
      <c r="G243" s="209"/>
      <c r="H243" s="209"/>
      <c r="I243" s="209"/>
      <c r="J243" s="300"/>
      <c r="K243" s="300"/>
      <c r="L243" s="209"/>
      <c r="M243" s="209"/>
      <c r="N243" s="209"/>
      <c r="O243" s="209"/>
      <c r="P243" s="209"/>
      <c r="Q243" s="209"/>
      <c r="R243" s="209"/>
      <c r="S243" s="209"/>
      <c r="T243" s="209"/>
      <c r="U243" s="209"/>
      <c r="V243" s="209"/>
      <c r="W243" s="209"/>
      <c r="X243" s="209"/>
      <c r="Y243" s="300"/>
      <c r="Z243" s="209"/>
      <c r="AA243" s="300"/>
      <c r="AB243" s="209"/>
      <c r="AC243" s="209"/>
      <c r="AD243" s="209"/>
      <c r="AE243" s="209"/>
      <c r="AF243" s="209"/>
      <c r="AG243" s="209"/>
      <c r="AH243" s="209"/>
      <c r="AI243" s="209"/>
      <c r="AJ243" s="209"/>
      <c r="AK243" s="209"/>
      <c r="AL243" s="209"/>
      <c r="AM243" s="300"/>
      <c r="AN243" s="209"/>
      <c r="AO243" s="300"/>
      <c r="AP243" s="209"/>
      <c r="AQ243" s="209"/>
      <c r="AR243" s="209"/>
      <c r="AS243" s="209"/>
      <c r="AT243" s="209"/>
      <c r="AU243" s="209"/>
      <c r="AV243" s="209"/>
      <c r="AW243" s="209"/>
      <c r="AX243" s="209"/>
      <c r="AY243" s="209"/>
      <c r="AZ243" s="209"/>
      <c r="BA243" s="300"/>
      <c r="BB243" s="209"/>
      <c r="BC243" s="209"/>
      <c r="BD243" s="209"/>
      <c r="BE243" s="209"/>
      <c r="BF243" s="209"/>
      <c r="BG243" s="209"/>
      <c r="BH243" s="209"/>
      <c r="BI243" s="209"/>
      <c r="BJ243" s="209"/>
      <c r="BK243" s="209"/>
      <c r="BL243" s="209"/>
      <c r="BM243" s="209"/>
      <c r="BN243" s="209"/>
      <c r="BO243" s="209"/>
      <c r="BP243" s="209"/>
      <c r="BQ243" s="209"/>
      <c r="BR243" s="209"/>
      <c r="BS243" s="209"/>
      <c r="BT243" s="209"/>
      <c r="BU243" s="209"/>
      <c r="BV243" s="209"/>
      <c r="BW243" s="209"/>
      <c r="BX243" s="209"/>
      <c r="BY243" s="209"/>
      <c r="BZ243" s="209"/>
      <c r="CA243" s="209"/>
      <c r="CB243" s="209"/>
      <c r="CC243" s="209"/>
      <c r="CD243" s="209"/>
      <c r="CE243" s="209"/>
      <c r="CF243" s="209"/>
      <c r="CG243" s="209"/>
      <c r="CH243" s="209"/>
      <c r="CI243" s="209"/>
      <c r="CJ243" s="209"/>
      <c r="CK243" s="209"/>
      <c r="CL243" s="209"/>
      <c r="CM243" s="209"/>
      <c r="CN243" s="209"/>
      <c r="CO243" s="209"/>
      <c r="CP243" s="209"/>
      <c r="CQ243" s="209"/>
      <c r="CR243" s="209"/>
      <c r="CS243" s="209"/>
      <c r="CU243" s="209"/>
      <c r="CV243" s="209"/>
      <c r="CW243" s="209"/>
      <c r="CX243" s="209"/>
      <c r="CY243" s="209"/>
      <c r="CZ243" s="209"/>
      <c r="DA243" s="209"/>
      <c r="DB243" s="209"/>
      <c r="DC243" s="209"/>
      <c r="DD243" s="209"/>
      <c r="DE243" s="209"/>
      <c r="DF243" s="209"/>
    </row>
    <row r="244" spans="1:110" s="2" customFormat="1">
      <c r="A244" s="82"/>
      <c r="B244" s="14"/>
      <c r="C244" s="3"/>
      <c r="D244" s="209"/>
      <c r="E244" s="209"/>
      <c r="F244" s="300"/>
      <c r="G244" s="209"/>
      <c r="H244" s="209"/>
      <c r="I244" s="209"/>
      <c r="J244" s="300"/>
      <c r="K244" s="300"/>
      <c r="L244" s="209"/>
      <c r="M244" s="209"/>
      <c r="N244" s="209"/>
      <c r="O244" s="209"/>
      <c r="P244" s="209"/>
      <c r="Q244" s="209"/>
      <c r="R244" s="209"/>
      <c r="S244" s="209"/>
      <c r="T244" s="209"/>
      <c r="U244" s="209"/>
      <c r="V244" s="209"/>
      <c r="W244" s="209"/>
      <c r="X244" s="209"/>
      <c r="Y244" s="300"/>
      <c r="Z244" s="209"/>
      <c r="AA244" s="300"/>
      <c r="AB244" s="209"/>
      <c r="AC244" s="209"/>
      <c r="AD244" s="209"/>
      <c r="AE244" s="209"/>
      <c r="AF244" s="209"/>
      <c r="AG244" s="209"/>
      <c r="AH244" s="209"/>
      <c r="AI244" s="209"/>
      <c r="AJ244" s="209"/>
      <c r="AK244" s="209"/>
      <c r="AL244" s="209"/>
      <c r="AM244" s="300"/>
      <c r="AN244" s="209"/>
      <c r="AO244" s="300"/>
      <c r="AP244" s="209"/>
      <c r="AQ244" s="209"/>
      <c r="AR244" s="209"/>
      <c r="AS244" s="209"/>
      <c r="AT244" s="209"/>
      <c r="AU244" s="209"/>
      <c r="AV244" s="209"/>
      <c r="AW244" s="209"/>
      <c r="AX244" s="209"/>
      <c r="AY244" s="209"/>
      <c r="AZ244" s="209"/>
      <c r="BA244" s="300"/>
      <c r="BB244" s="209"/>
      <c r="BC244" s="209"/>
      <c r="BD244" s="209"/>
      <c r="BE244" s="209"/>
      <c r="BF244" s="209"/>
      <c r="BG244" s="209"/>
      <c r="BH244" s="209"/>
      <c r="BI244" s="209"/>
      <c r="BJ244" s="209"/>
      <c r="BK244" s="209"/>
      <c r="BL244" s="209"/>
      <c r="BM244" s="209"/>
      <c r="BN244" s="209"/>
      <c r="BO244" s="209"/>
      <c r="BP244" s="209"/>
      <c r="BQ244" s="209"/>
      <c r="BR244" s="209"/>
      <c r="BS244" s="209"/>
      <c r="BT244" s="209"/>
      <c r="BU244" s="209"/>
      <c r="BV244" s="209"/>
      <c r="BW244" s="209"/>
      <c r="BX244" s="209"/>
      <c r="BY244" s="209"/>
      <c r="BZ244" s="209"/>
      <c r="CA244" s="209"/>
      <c r="CB244" s="209"/>
      <c r="CC244" s="209"/>
      <c r="CD244" s="209"/>
      <c r="CE244" s="209"/>
      <c r="CF244" s="209"/>
      <c r="CG244" s="209"/>
      <c r="CH244" s="209"/>
      <c r="CI244" s="209"/>
      <c r="CJ244" s="209"/>
      <c r="CK244" s="209"/>
      <c r="CL244" s="209"/>
      <c r="CM244" s="209"/>
      <c r="CN244" s="209"/>
      <c r="CO244" s="209"/>
      <c r="CP244" s="209"/>
      <c r="CQ244" s="209"/>
      <c r="CR244" s="209"/>
      <c r="CS244" s="209"/>
      <c r="CU244" s="209"/>
      <c r="CV244" s="209"/>
      <c r="CW244" s="209"/>
      <c r="CX244" s="209"/>
      <c r="CY244" s="209"/>
      <c r="CZ244" s="209"/>
      <c r="DA244" s="209"/>
      <c r="DB244" s="209"/>
      <c r="DC244" s="209"/>
      <c r="DD244" s="209"/>
      <c r="DE244" s="209"/>
      <c r="DF244" s="209"/>
    </row>
    <row r="245" spans="1:110" s="2" customFormat="1">
      <c r="A245" s="82"/>
      <c r="B245" s="14"/>
      <c r="C245" s="3"/>
      <c r="D245" s="209"/>
      <c r="E245" s="209"/>
      <c r="F245" s="300"/>
      <c r="G245" s="209"/>
      <c r="H245" s="209"/>
      <c r="I245" s="209"/>
      <c r="J245" s="300"/>
      <c r="K245" s="300"/>
      <c r="L245" s="209"/>
      <c r="M245" s="209"/>
      <c r="N245" s="209"/>
      <c r="O245" s="209"/>
      <c r="P245" s="209"/>
      <c r="Q245" s="209"/>
      <c r="R245" s="209"/>
      <c r="S245" s="209"/>
      <c r="T245" s="209"/>
      <c r="U245" s="209"/>
      <c r="V245" s="209"/>
      <c r="W245" s="209"/>
      <c r="X245" s="209"/>
      <c r="Y245" s="300"/>
      <c r="Z245" s="209"/>
      <c r="AA245" s="300"/>
      <c r="AB245" s="209"/>
      <c r="AC245" s="209"/>
      <c r="AD245" s="209"/>
      <c r="AE245" s="209"/>
      <c r="AF245" s="209"/>
      <c r="AG245" s="209"/>
      <c r="AH245" s="209"/>
      <c r="AI245" s="209"/>
      <c r="AJ245" s="209"/>
      <c r="AK245" s="209"/>
      <c r="AL245" s="209"/>
      <c r="AM245" s="300"/>
      <c r="AN245" s="209"/>
      <c r="AO245" s="300"/>
      <c r="AP245" s="209"/>
      <c r="AQ245" s="209"/>
      <c r="AR245" s="209"/>
      <c r="AS245" s="209"/>
      <c r="AT245" s="209"/>
      <c r="AU245" s="209"/>
      <c r="AV245" s="209"/>
      <c r="AW245" s="209"/>
      <c r="AX245" s="209"/>
      <c r="AY245" s="209"/>
      <c r="AZ245" s="209"/>
      <c r="BA245" s="300"/>
      <c r="BB245" s="209"/>
      <c r="BC245" s="209"/>
      <c r="BD245" s="209"/>
      <c r="BE245" s="209"/>
      <c r="BF245" s="209"/>
      <c r="BG245" s="209"/>
      <c r="BH245" s="209"/>
      <c r="BI245" s="209"/>
      <c r="BJ245" s="209"/>
      <c r="BK245" s="209"/>
      <c r="BL245" s="209"/>
      <c r="BM245" s="209"/>
      <c r="BN245" s="209"/>
      <c r="BO245" s="209"/>
      <c r="BP245" s="209"/>
      <c r="BQ245" s="209"/>
      <c r="BR245" s="209"/>
      <c r="BS245" s="209"/>
      <c r="BT245" s="209"/>
      <c r="BU245" s="209"/>
      <c r="BV245" s="209"/>
      <c r="BW245" s="209"/>
      <c r="BX245" s="209"/>
      <c r="BY245" s="209"/>
      <c r="BZ245" s="209"/>
      <c r="CA245" s="209"/>
      <c r="CB245" s="209"/>
      <c r="CC245" s="209"/>
      <c r="CD245" s="209"/>
      <c r="CE245" s="209"/>
      <c r="CF245" s="209"/>
      <c r="CG245" s="209"/>
      <c r="CH245" s="209"/>
      <c r="CI245" s="209"/>
      <c r="CJ245" s="209"/>
      <c r="CK245" s="209"/>
      <c r="CL245" s="209"/>
      <c r="CM245" s="209"/>
      <c r="CN245" s="209"/>
      <c r="CO245" s="209"/>
      <c r="CP245" s="209"/>
      <c r="CQ245" s="209"/>
      <c r="CR245" s="209"/>
      <c r="CS245" s="209"/>
      <c r="CU245" s="209"/>
      <c r="CV245" s="209"/>
      <c r="CW245" s="209"/>
      <c r="CX245" s="209"/>
      <c r="CY245" s="209"/>
      <c r="CZ245" s="209"/>
      <c r="DA245" s="209"/>
      <c r="DB245" s="209"/>
      <c r="DC245" s="209"/>
      <c r="DD245" s="209"/>
      <c r="DE245" s="209"/>
      <c r="DF245" s="209"/>
    </row>
    <row r="246" spans="1:110" s="2" customFormat="1">
      <c r="A246" s="82"/>
      <c r="B246" s="14"/>
      <c r="C246" s="3"/>
      <c r="D246" s="209"/>
      <c r="E246" s="209"/>
      <c r="F246" s="300"/>
      <c r="G246" s="209"/>
      <c r="H246" s="209"/>
      <c r="I246" s="209"/>
      <c r="J246" s="300"/>
      <c r="K246" s="300"/>
      <c r="L246" s="209"/>
      <c r="M246" s="209"/>
      <c r="N246" s="209"/>
      <c r="O246" s="209"/>
      <c r="P246" s="209"/>
      <c r="Q246" s="209"/>
      <c r="R246" s="209"/>
      <c r="S246" s="209"/>
      <c r="T246" s="209"/>
      <c r="U246" s="209"/>
      <c r="V246" s="209"/>
      <c r="W246" s="209"/>
      <c r="X246" s="209"/>
      <c r="Y246" s="300"/>
      <c r="Z246" s="209"/>
      <c r="AA246" s="300"/>
      <c r="AB246" s="209"/>
      <c r="AC246" s="209"/>
      <c r="AD246" s="209"/>
      <c r="AE246" s="209"/>
      <c r="AF246" s="209"/>
      <c r="AG246" s="209"/>
      <c r="AH246" s="209"/>
      <c r="AI246" s="209"/>
      <c r="AJ246" s="209"/>
      <c r="AK246" s="209"/>
      <c r="AL246" s="209"/>
      <c r="AM246" s="300"/>
      <c r="AN246" s="209"/>
      <c r="AO246" s="300"/>
      <c r="AP246" s="209"/>
      <c r="AQ246" s="209"/>
      <c r="AR246" s="209"/>
      <c r="AS246" s="209"/>
      <c r="AT246" s="209"/>
      <c r="AU246" s="209"/>
      <c r="AV246" s="209"/>
      <c r="AW246" s="209"/>
      <c r="AX246" s="209"/>
      <c r="AY246" s="209"/>
      <c r="AZ246" s="209"/>
      <c r="BA246" s="300"/>
      <c r="BB246" s="209"/>
      <c r="BC246" s="209"/>
      <c r="BD246" s="209"/>
      <c r="BE246" s="209"/>
      <c r="BF246" s="209"/>
      <c r="BG246" s="209"/>
      <c r="BH246" s="209"/>
      <c r="BI246" s="209"/>
      <c r="BJ246" s="209"/>
      <c r="BK246" s="209"/>
      <c r="BL246" s="209"/>
      <c r="BM246" s="209"/>
      <c r="BN246" s="209"/>
      <c r="BO246" s="209"/>
      <c r="BP246" s="209"/>
      <c r="BQ246" s="209"/>
      <c r="BR246" s="209"/>
      <c r="BS246" s="209"/>
      <c r="BT246" s="209"/>
      <c r="BU246" s="209"/>
      <c r="BV246" s="209"/>
      <c r="BW246" s="209"/>
      <c r="BX246" s="209"/>
      <c r="BY246" s="209"/>
      <c r="BZ246" s="209"/>
      <c r="CA246" s="209"/>
      <c r="CB246" s="209"/>
      <c r="CC246" s="209"/>
      <c r="CD246" s="209"/>
      <c r="CE246" s="209"/>
      <c r="CF246" s="209"/>
      <c r="CG246" s="209"/>
      <c r="CH246" s="209"/>
      <c r="CI246" s="209"/>
      <c r="CJ246" s="209"/>
      <c r="CK246" s="209"/>
      <c r="CL246" s="209"/>
      <c r="CM246" s="209"/>
      <c r="CN246" s="209"/>
      <c r="CO246" s="209"/>
      <c r="CP246" s="209"/>
      <c r="CQ246" s="209"/>
      <c r="CR246" s="209"/>
      <c r="CS246" s="209"/>
      <c r="CU246" s="209"/>
      <c r="CV246" s="209"/>
      <c r="CW246" s="209"/>
      <c r="CX246" s="209"/>
      <c r="CY246" s="209"/>
      <c r="CZ246" s="209"/>
      <c r="DA246" s="209"/>
      <c r="DB246" s="209"/>
      <c r="DC246" s="209"/>
      <c r="DD246" s="209"/>
      <c r="DE246" s="209"/>
      <c r="DF246" s="209"/>
    </row>
    <row r="247" spans="1:110" s="2" customFormat="1">
      <c r="A247" s="82"/>
      <c r="B247" s="14"/>
      <c r="C247" s="3"/>
      <c r="D247" s="209"/>
      <c r="E247" s="209"/>
      <c r="F247" s="300"/>
      <c r="G247" s="209"/>
      <c r="H247" s="209"/>
      <c r="I247" s="209"/>
      <c r="J247" s="300"/>
      <c r="K247" s="300"/>
      <c r="L247" s="209"/>
      <c r="M247" s="209"/>
      <c r="N247" s="209"/>
      <c r="O247" s="209"/>
      <c r="P247" s="209"/>
      <c r="Q247" s="209"/>
      <c r="R247" s="209"/>
      <c r="S247" s="209"/>
      <c r="T247" s="209"/>
      <c r="U247" s="209"/>
      <c r="V247" s="209"/>
      <c r="W247" s="209"/>
      <c r="X247" s="209"/>
      <c r="Y247" s="300"/>
      <c r="Z247" s="209"/>
      <c r="AA247" s="300"/>
      <c r="AB247" s="209"/>
      <c r="AC247" s="209"/>
      <c r="AD247" s="209"/>
      <c r="AE247" s="209"/>
      <c r="AF247" s="209"/>
      <c r="AG247" s="209"/>
      <c r="AH247" s="209"/>
      <c r="AI247" s="209"/>
      <c r="AJ247" s="209"/>
      <c r="AK247" s="209"/>
      <c r="AL247" s="209"/>
      <c r="AM247" s="300"/>
      <c r="AN247" s="209"/>
      <c r="AO247" s="300"/>
      <c r="AP247" s="209"/>
      <c r="AQ247" s="209"/>
      <c r="AR247" s="209"/>
      <c r="AS247" s="209"/>
      <c r="AT247" s="209"/>
      <c r="AU247" s="209"/>
      <c r="AV247" s="209"/>
      <c r="AW247" s="209"/>
      <c r="AX247" s="209"/>
      <c r="AY247" s="209"/>
      <c r="AZ247" s="209"/>
      <c r="BA247" s="300"/>
      <c r="BB247" s="209"/>
      <c r="BC247" s="209"/>
      <c r="BD247" s="209"/>
      <c r="BE247" s="209"/>
      <c r="BF247" s="209"/>
      <c r="BG247" s="209"/>
      <c r="BH247" s="209"/>
      <c r="BI247" s="209"/>
      <c r="BJ247" s="209"/>
      <c r="BK247" s="209"/>
      <c r="BL247" s="209"/>
      <c r="BM247" s="209"/>
      <c r="BN247" s="209"/>
      <c r="BO247" s="209"/>
      <c r="BP247" s="209"/>
      <c r="BQ247" s="209"/>
      <c r="BR247" s="209"/>
      <c r="BS247" s="209"/>
      <c r="BT247" s="209"/>
      <c r="BU247" s="209"/>
      <c r="BV247" s="209"/>
      <c r="BW247" s="209"/>
      <c r="BX247" s="209"/>
      <c r="BY247" s="209"/>
      <c r="BZ247" s="209"/>
      <c r="CA247" s="209"/>
      <c r="CB247" s="209"/>
      <c r="CC247" s="209"/>
      <c r="CD247" s="209"/>
      <c r="CE247" s="209"/>
      <c r="CF247" s="209"/>
      <c r="CG247" s="209"/>
      <c r="CH247" s="209"/>
      <c r="CI247" s="209"/>
      <c r="CJ247" s="209"/>
      <c r="CK247" s="209"/>
      <c r="CL247" s="209"/>
      <c r="CM247" s="209"/>
      <c r="CN247" s="209"/>
      <c r="CO247" s="209"/>
      <c r="CP247" s="209"/>
      <c r="CQ247" s="209"/>
      <c r="CR247" s="209"/>
      <c r="CS247" s="209"/>
      <c r="CU247" s="209"/>
      <c r="CV247" s="209"/>
      <c r="CW247" s="209"/>
      <c r="CX247" s="209"/>
      <c r="CY247" s="209"/>
      <c r="CZ247" s="209"/>
      <c r="DA247" s="209"/>
      <c r="DB247" s="209"/>
      <c r="DC247" s="209"/>
      <c r="DD247" s="209"/>
      <c r="DE247" s="209"/>
      <c r="DF247" s="209"/>
    </row>
    <row r="248" spans="1:110" s="2" customFormat="1">
      <c r="A248" s="82"/>
      <c r="B248" s="14"/>
      <c r="C248" s="3"/>
      <c r="D248" s="209"/>
      <c r="E248" s="209"/>
      <c r="F248" s="300"/>
      <c r="G248" s="209"/>
      <c r="H248" s="209"/>
      <c r="I248" s="209"/>
      <c r="J248" s="300"/>
      <c r="K248" s="300"/>
      <c r="L248" s="209"/>
      <c r="M248" s="209"/>
      <c r="N248" s="209"/>
      <c r="O248" s="209"/>
      <c r="P248" s="209"/>
      <c r="Q248" s="209"/>
      <c r="R248" s="209"/>
      <c r="S248" s="209"/>
      <c r="T248" s="209"/>
      <c r="U248" s="209"/>
      <c r="V248" s="209"/>
      <c r="W248" s="209"/>
      <c r="X248" s="209"/>
      <c r="Y248" s="300"/>
      <c r="Z248" s="209"/>
      <c r="AA248" s="300"/>
      <c r="AB248" s="209"/>
      <c r="AC248" s="209"/>
      <c r="AD248" s="209"/>
      <c r="AE248" s="209"/>
      <c r="AF248" s="209"/>
      <c r="AG248" s="209"/>
      <c r="AH248" s="209"/>
      <c r="AI248" s="209"/>
      <c r="AJ248" s="209"/>
      <c r="AK248" s="209"/>
      <c r="AL248" s="209"/>
      <c r="AM248" s="300"/>
      <c r="AN248" s="209"/>
      <c r="AO248" s="300"/>
      <c r="AP248" s="209"/>
      <c r="AQ248" s="209"/>
      <c r="AR248" s="209"/>
      <c r="AS248" s="209"/>
      <c r="AT248" s="209"/>
      <c r="AU248" s="209"/>
      <c r="AV248" s="209"/>
      <c r="AW248" s="209"/>
      <c r="AX248" s="209"/>
      <c r="AY248" s="209"/>
      <c r="AZ248" s="209"/>
      <c r="BA248" s="300"/>
      <c r="BB248" s="209"/>
      <c r="BC248" s="209"/>
      <c r="BD248" s="209"/>
      <c r="BE248" s="209"/>
      <c r="BF248" s="209"/>
      <c r="BG248" s="209"/>
      <c r="BH248" s="209"/>
      <c r="BI248" s="209"/>
      <c r="BJ248" s="209"/>
      <c r="BK248" s="209"/>
      <c r="BL248" s="209"/>
      <c r="BM248" s="209"/>
      <c r="BN248" s="209"/>
      <c r="BO248" s="209"/>
      <c r="BP248" s="209"/>
      <c r="BQ248" s="209"/>
      <c r="BR248" s="209"/>
      <c r="BS248" s="209"/>
      <c r="BT248" s="209"/>
      <c r="BU248" s="209"/>
      <c r="BV248" s="209"/>
      <c r="BW248" s="209"/>
      <c r="BX248" s="209"/>
      <c r="BY248" s="209"/>
      <c r="BZ248" s="209"/>
      <c r="CA248" s="209"/>
      <c r="CB248" s="209"/>
      <c r="CC248" s="209"/>
      <c r="CD248" s="209"/>
      <c r="CE248" s="209"/>
      <c r="CF248" s="209"/>
      <c r="CG248" s="209"/>
      <c r="CH248" s="209"/>
      <c r="CI248" s="209"/>
      <c r="CJ248" s="209"/>
      <c r="CK248" s="209"/>
      <c r="CL248" s="209"/>
      <c r="CM248" s="209"/>
      <c r="CN248" s="209"/>
      <c r="CO248" s="209"/>
      <c r="CP248" s="209"/>
      <c r="CQ248" s="209"/>
      <c r="CR248" s="209"/>
      <c r="CS248" s="209"/>
      <c r="CU248" s="209"/>
      <c r="CV248" s="209"/>
      <c r="CW248" s="209"/>
      <c r="CX248" s="209"/>
      <c r="CY248" s="209"/>
      <c r="CZ248" s="209"/>
      <c r="DA248" s="209"/>
      <c r="DB248" s="209"/>
      <c r="DC248" s="209"/>
      <c r="DD248" s="209"/>
      <c r="DE248" s="209"/>
      <c r="DF248" s="209"/>
    </row>
    <row r="249" spans="1:110" s="2" customFormat="1">
      <c r="A249" s="82"/>
      <c r="B249" s="14"/>
      <c r="C249" s="3"/>
      <c r="D249" s="209"/>
      <c r="E249" s="209"/>
      <c r="F249" s="300"/>
      <c r="G249" s="209"/>
      <c r="H249" s="209"/>
      <c r="I249" s="209"/>
      <c r="J249" s="300"/>
      <c r="K249" s="300"/>
      <c r="L249" s="209"/>
      <c r="M249" s="209"/>
      <c r="N249" s="209"/>
      <c r="O249" s="209"/>
      <c r="P249" s="209"/>
      <c r="Q249" s="209"/>
      <c r="R249" s="209"/>
      <c r="S249" s="209"/>
      <c r="T249" s="209"/>
      <c r="U249" s="209"/>
      <c r="V249" s="209"/>
      <c r="W249" s="209"/>
      <c r="X249" s="209"/>
      <c r="Y249" s="300"/>
      <c r="Z249" s="209"/>
      <c r="AA249" s="300"/>
      <c r="AB249" s="209"/>
      <c r="AC249" s="209"/>
      <c r="AD249" s="209"/>
      <c r="AE249" s="209"/>
      <c r="AF249" s="209"/>
      <c r="AG249" s="209"/>
      <c r="AH249" s="209"/>
      <c r="AI249" s="209"/>
      <c r="AJ249" s="209"/>
      <c r="AK249" s="209"/>
      <c r="AL249" s="209"/>
      <c r="AM249" s="300"/>
      <c r="AN249" s="209"/>
      <c r="AO249" s="300"/>
      <c r="AP249" s="209"/>
      <c r="AQ249" s="209"/>
      <c r="AR249" s="209"/>
      <c r="AS249" s="209"/>
      <c r="AT249" s="209"/>
      <c r="AU249" s="209"/>
      <c r="AV249" s="209"/>
      <c r="AW249" s="209"/>
      <c r="AX249" s="209"/>
      <c r="AY249" s="209"/>
      <c r="AZ249" s="209"/>
      <c r="BA249" s="300"/>
      <c r="BB249" s="209"/>
      <c r="BC249" s="209"/>
      <c r="BD249" s="209"/>
      <c r="BE249" s="209"/>
      <c r="BF249" s="209"/>
      <c r="BG249" s="209"/>
      <c r="BH249" s="209"/>
      <c r="BI249" s="209"/>
      <c r="BJ249" s="209"/>
      <c r="BK249" s="209"/>
      <c r="BL249" s="209"/>
      <c r="BM249" s="209"/>
      <c r="BN249" s="209"/>
      <c r="BO249" s="209"/>
      <c r="BP249" s="209"/>
      <c r="BQ249" s="209"/>
      <c r="BR249" s="209"/>
      <c r="BS249" s="209"/>
      <c r="BT249" s="209"/>
      <c r="BU249" s="209"/>
      <c r="BV249" s="209"/>
      <c r="BW249" s="209"/>
      <c r="BX249" s="209"/>
      <c r="BY249" s="209"/>
      <c r="BZ249" s="209"/>
      <c r="CA249" s="209"/>
      <c r="CB249" s="209"/>
      <c r="CC249" s="209"/>
      <c r="CD249" s="209"/>
      <c r="CE249" s="209"/>
      <c r="CF249" s="209"/>
      <c r="CG249" s="209"/>
      <c r="CH249" s="209"/>
      <c r="CI249" s="209"/>
      <c r="CJ249" s="209"/>
      <c r="CK249" s="209"/>
      <c r="CL249" s="209"/>
      <c r="CM249" s="209"/>
      <c r="CN249" s="209"/>
      <c r="CO249" s="209"/>
      <c r="CP249" s="209"/>
      <c r="CQ249" s="209"/>
      <c r="CR249" s="209"/>
      <c r="CS249" s="209"/>
      <c r="CU249" s="209"/>
      <c r="CV249" s="209"/>
      <c r="CW249" s="209"/>
      <c r="CX249" s="209"/>
      <c r="CY249" s="209"/>
      <c r="CZ249" s="209"/>
      <c r="DA249" s="209"/>
      <c r="DB249" s="209"/>
      <c r="DC249" s="209"/>
      <c r="DD249" s="209"/>
      <c r="DE249" s="209"/>
      <c r="DF249" s="209"/>
    </row>
    <row r="250" spans="1:110" s="2" customFormat="1">
      <c r="A250" s="82"/>
      <c r="B250" s="14"/>
      <c r="C250" s="3"/>
      <c r="D250" s="209"/>
      <c r="E250" s="209"/>
      <c r="F250" s="300"/>
      <c r="G250" s="209"/>
      <c r="H250" s="209"/>
      <c r="I250" s="209"/>
      <c r="J250" s="300"/>
      <c r="K250" s="300"/>
      <c r="L250" s="209"/>
      <c r="M250" s="209"/>
      <c r="N250" s="209"/>
      <c r="O250" s="209"/>
      <c r="P250" s="209"/>
      <c r="Q250" s="209"/>
      <c r="R250" s="209"/>
      <c r="S250" s="209"/>
      <c r="T250" s="209"/>
      <c r="U250" s="209"/>
      <c r="V250" s="209"/>
      <c r="W250" s="209"/>
      <c r="X250" s="209"/>
      <c r="Y250" s="300"/>
      <c r="Z250" s="209"/>
      <c r="AA250" s="300"/>
      <c r="AB250" s="209"/>
      <c r="AC250" s="209"/>
      <c r="AD250" s="209"/>
      <c r="AE250" s="209"/>
      <c r="AF250" s="209"/>
      <c r="AG250" s="209"/>
      <c r="AH250" s="209"/>
      <c r="AI250" s="209"/>
      <c r="AJ250" s="209"/>
      <c r="AK250" s="209"/>
      <c r="AL250" s="209"/>
      <c r="AM250" s="300"/>
      <c r="AN250" s="209"/>
      <c r="AO250" s="300"/>
      <c r="AP250" s="209"/>
      <c r="AQ250" s="209"/>
      <c r="AR250" s="209"/>
      <c r="AS250" s="209"/>
      <c r="AT250" s="209"/>
      <c r="AU250" s="209"/>
      <c r="AV250" s="209"/>
      <c r="AW250" s="209"/>
      <c r="AX250" s="209"/>
      <c r="AY250" s="209"/>
      <c r="AZ250" s="209"/>
      <c r="BA250" s="300"/>
      <c r="BB250" s="209"/>
      <c r="BC250" s="209"/>
      <c r="BD250" s="209"/>
      <c r="BE250" s="209"/>
      <c r="BF250" s="209"/>
      <c r="BG250" s="209"/>
      <c r="BH250" s="209"/>
      <c r="BI250" s="209"/>
      <c r="BJ250" s="209"/>
      <c r="BK250" s="209"/>
      <c r="BL250" s="209"/>
      <c r="BM250" s="209"/>
      <c r="BN250" s="209"/>
      <c r="BO250" s="209"/>
      <c r="BP250" s="209"/>
      <c r="BQ250" s="209"/>
      <c r="BR250" s="209"/>
      <c r="BS250" s="209"/>
      <c r="BT250" s="209"/>
      <c r="BU250" s="209"/>
      <c r="BV250" s="209"/>
      <c r="BW250" s="209"/>
      <c r="BX250" s="209"/>
      <c r="BY250" s="209"/>
      <c r="BZ250" s="209"/>
      <c r="CA250" s="209"/>
      <c r="CB250" s="209"/>
      <c r="CC250" s="209"/>
      <c r="CD250" s="209"/>
      <c r="CE250" s="209"/>
      <c r="CF250" s="209"/>
      <c r="CG250" s="209"/>
      <c r="CH250" s="209"/>
      <c r="CI250" s="209"/>
      <c r="CJ250" s="209"/>
      <c r="CK250" s="209"/>
      <c r="CL250" s="209"/>
      <c r="CM250" s="209"/>
      <c r="CN250" s="209"/>
      <c r="CO250" s="209"/>
      <c r="CP250" s="209"/>
      <c r="CQ250" s="209"/>
      <c r="CR250" s="209"/>
      <c r="CS250" s="209"/>
      <c r="CU250" s="209"/>
      <c r="CV250" s="209"/>
      <c r="CW250" s="209"/>
      <c r="CX250" s="209"/>
      <c r="CY250" s="209"/>
      <c r="CZ250" s="209"/>
      <c r="DA250" s="209"/>
      <c r="DB250" s="209"/>
      <c r="DC250" s="209"/>
      <c r="DD250" s="209"/>
      <c r="DE250" s="209"/>
      <c r="DF250" s="209"/>
    </row>
    <row r="251" spans="1:110" s="2" customFormat="1">
      <c r="A251" s="82"/>
      <c r="B251" s="14"/>
      <c r="C251" s="3"/>
      <c r="D251" s="209"/>
      <c r="E251" s="209"/>
      <c r="F251" s="300"/>
      <c r="G251" s="209"/>
      <c r="H251" s="209"/>
      <c r="I251" s="209"/>
      <c r="J251" s="300"/>
      <c r="K251" s="300"/>
      <c r="L251" s="209"/>
      <c r="M251" s="209"/>
      <c r="N251" s="209"/>
      <c r="O251" s="209"/>
      <c r="P251" s="209"/>
      <c r="Q251" s="209"/>
      <c r="R251" s="209"/>
      <c r="S251" s="209"/>
      <c r="T251" s="209"/>
      <c r="U251" s="209"/>
      <c r="V251" s="209"/>
      <c r="W251" s="209"/>
      <c r="X251" s="209"/>
      <c r="Y251" s="300"/>
      <c r="Z251" s="209"/>
      <c r="AA251" s="300"/>
      <c r="AB251" s="209"/>
      <c r="AC251" s="209"/>
      <c r="AD251" s="209"/>
      <c r="AE251" s="209"/>
      <c r="AF251" s="209"/>
      <c r="AG251" s="209"/>
      <c r="AH251" s="209"/>
      <c r="AI251" s="209"/>
      <c r="AJ251" s="209"/>
      <c r="AK251" s="209"/>
      <c r="AL251" s="209"/>
      <c r="AM251" s="300"/>
      <c r="AN251" s="209"/>
      <c r="AO251" s="300"/>
      <c r="AP251" s="209"/>
      <c r="AQ251" s="209"/>
      <c r="AR251" s="209"/>
      <c r="AS251" s="209"/>
      <c r="AT251" s="209"/>
      <c r="AU251" s="209"/>
      <c r="AV251" s="209"/>
      <c r="AW251" s="209"/>
      <c r="AX251" s="209"/>
      <c r="AY251" s="209"/>
      <c r="AZ251" s="209"/>
      <c r="BA251" s="300"/>
      <c r="BB251" s="209"/>
      <c r="BC251" s="209"/>
      <c r="BD251" s="209"/>
      <c r="BE251" s="209"/>
      <c r="BF251" s="209"/>
      <c r="BG251" s="209"/>
      <c r="BH251" s="209"/>
      <c r="BI251" s="209"/>
      <c r="BJ251" s="209"/>
      <c r="BK251" s="209"/>
      <c r="BL251" s="209"/>
      <c r="BM251" s="209"/>
      <c r="BN251" s="209"/>
      <c r="BO251" s="209"/>
      <c r="BP251" s="209"/>
      <c r="BQ251" s="209"/>
      <c r="BR251" s="209"/>
      <c r="BS251" s="209"/>
      <c r="BT251" s="209"/>
      <c r="BU251" s="209"/>
      <c r="BV251" s="209"/>
      <c r="BW251" s="209"/>
      <c r="BX251" s="209"/>
      <c r="BY251" s="209"/>
      <c r="BZ251" s="209"/>
      <c r="CA251" s="209"/>
      <c r="CB251" s="209"/>
      <c r="CC251" s="209"/>
      <c r="CD251" s="209"/>
      <c r="CE251" s="209"/>
      <c r="CF251" s="209"/>
      <c r="CG251" s="209"/>
      <c r="CH251" s="209"/>
      <c r="CI251" s="209"/>
      <c r="CJ251" s="209"/>
      <c r="CK251" s="209"/>
      <c r="CL251" s="209"/>
      <c r="CM251" s="209"/>
      <c r="CN251" s="209"/>
      <c r="CO251" s="209"/>
      <c r="CP251" s="209"/>
      <c r="CQ251" s="209"/>
      <c r="CR251" s="209"/>
      <c r="CS251" s="209"/>
      <c r="CU251" s="209"/>
      <c r="CV251" s="209"/>
      <c r="CW251" s="209"/>
      <c r="CX251" s="209"/>
      <c r="CY251" s="209"/>
      <c r="CZ251" s="209"/>
      <c r="DA251" s="209"/>
      <c r="DB251" s="209"/>
      <c r="DC251" s="209"/>
      <c r="DD251" s="209"/>
      <c r="DE251" s="209"/>
      <c r="DF251" s="209"/>
    </row>
    <row r="252" spans="1:110" s="2" customFormat="1">
      <c r="A252" s="82"/>
      <c r="B252" s="14"/>
      <c r="C252" s="3"/>
      <c r="D252" s="209"/>
      <c r="E252" s="209"/>
      <c r="F252" s="300"/>
      <c r="G252" s="209"/>
      <c r="H252" s="209"/>
      <c r="I252" s="209"/>
      <c r="J252" s="300"/>
      <c r="K252" s="300"/>
      <c r="L252" s="209"/>
      <c r="M252" s="209"/>
      <c r="N252" s="209"/>
      <c r="O252" s="209"/>
      <c r="P252" s="209"/>
      <c r="Q252" s="209"/>
      <c r="R252" s="209"/>
      <c r="S252" s="209"/>
      <c r="T252" s="209"/>
      <c r="U252" s="209"/>
      <c r="V252" s="209"/>
      <c r="W252" s="209"/>
      <c r="X252" s="209"/>
      <c r="Y252" s="300"/>
      <c r="Z252" s="209"/>
      <c r="AA252" s="300"/>
      <c r="AB252" s="209"/>
      <c r="AC252" s="209"/>
      <c r="AD252" s="209"/>
      <c r="AE252" s="209"/>
      <c r="AF252" s="209"/>
      <c r="AG252" s="209"/>
      <c r="AH252" s="209"/>
      <c r="AI252" s="209"/>
      <c r="AJ252" s="209"/>
      <c r="AK252" s="209"/>
      <c r="AL252" s="209"/>
      <c r="AM252" s="300"/>
      <c r="AN252" s="209"/>
      <c r="AO252" s="300"/>
      <c r="AP252" s="209"/>
      <c r="AQ252" s="209"/>
      <c r="AR252" s="209"/>
      <c r="AS252" s="209"/>
      <c r="AT252" s="209"/>
      <c r="AU252" s="209"/>
      <c r="AV252" s="209"/>
      <c r="AW252" s="209"/>
      <c r="AX252" s="209"/>
      <c r="AY252" s="209"/>
      <c r="AZ252" s="209"/>
      <c r="BA252" s="300"/>
      <c r="BB252" s="209"/>
      <c r="BC252" s="209"/>
      <c r="BD252" s="209"/>
      <c r="BE252" s="209"/>
      <c r="BF252" s="209"/>
      <c r="BG252" s="209"/>
      <c r="BH252" s="209"/>
      <c r="BI252" s="209"/>
      <c r="BJ252" s="209"/>
      <c r="BK252" s="209"/>
      <c r="BL252" s="209"/>
      <c r="BM252" s="209"/>
      <c r="BN252" s="209"/>
      <c r="BO252" s="209"/>
      <c r="BP252" s="209"/>
      <c r="BQ252" s="209"/>
      <c r="BR252" s="209"/>
      <c r="BS252" s="209"/>
      <c r="BT252" s="209"/>
      <c r="BU252" s="209"/>
      <c r="BV252" s="209"/>
      <c r="BW252" s="209"/>
      <c r="BX252" s="209"/>
      <c r="BY252" s="209"/>
      <c r="BZ252" s="209"/>
      <c r="CA252" s="209"/>
      <c r="CB252" s="209"/>
      <c r="CC252" s="209"/>
      <c r="CD252" s="209"/>
      <c r="CE252" s="209"/>
      <c r="CF252" s="209"/>
      <c r="CG252" s="209"/>
      <c r="CH252" s="209"/>
      <c r="CI252" s="209"/>
      <c r="CJ252" s="209"/>
      <c r="CK252" s="209"/>
      <c r="CL252" s="209"/>
      <c r="CM252" s="209"/>
      <c r="CN252" s="209"/>
      <c r="CO252" s="209"/>
      <c r="CP252" s="209"/>
      <c r="CQ252" s="209"/>
      <c r="CR252" s="209"/>
      <c r="CS252" s="209"/>
      <c r="CU252" s="209"/>
      <c r="CV252" s="209"/>
      <c r="CW252" s="209"/>
      <c r="CX252" s="209"/>
      <c r="CY252" s="209"/>
      <c r="CZ252" s="209"/>
      <c r="DA252" s="209"/>
      <c r="DB252" s="209"/>
      <c r="DC252" s="209"/>
      <c r="DD252" s="209"/>
      <c r="DE252" s="209"/>
      <c r="DF252" s="209"/>
    </row>
    <row r="253" spans="1:110" s="2" customFormat="1">
      <c r="A253" s="82"/>
      <c r="B253" s="14"/>
      <c r="C253" s="3"/>
      <c r="D253" s="209"/>
      <c r="E253" s="209"/>
      <c r="F253" s="300"/>
      <c r="G253" s="209"/>
      <c r="H253" s="209"/>
      <c r="I253" s="209"/>
      <c r="J253" s="300"/>
      <c r="K253" s="300"/>
      <c r="L253" s="209"/>
      <c r="M253" s="209"/>
      <c r="N253" s="209"/>
      <c r="O253" s="209"/>
      <c r="P253" s="209"/>
      <c r="Q253" s="209"/>
      <c r="R253" s="209"/>
      <c r="S253" s="209"/>
      <c r="T253" s="209"/>
      <c r="U253" s="209"/>
      <c r="V253" s="209"/>
      <c r="W253" s="209"/>
      <c r="X253" s="209"/>
      <c r="Y253" s="300"/>
      <c r="Z253" s="209"/>
      <c r="AA253" s="300"/>
      <c r="AB253" s="209"/>
      <c r="AC253" s="209"/>
      <c r="AD253" s="209"/>
      <c r="AE253" s="209"/>
      <c r="AF253" s="209"/>
      <c r="AG253" s="209"/>
      <c r="AH253" s="209"/>
      <c r="AI253" s="209"/>
      <c r="AJ253" s="209"/>
      <c r="AK253" s="209"/>
      <c r="AL253" s="209"/>
      <c r="AM253" s="300"/>
      <c r="AN253" s="209"/>
      <c r="AO253" s="300"/>
      <c r="AP253" s="209"/>
      <c r="AQ253" s="209"/>
      <c r="AR253" s="209"/>
      <c r="AS253" s="209"/>
      <c r="AT253" s="209"/>
      <c r="AU253" s="209"/>
      <c r="AV253" s="209"/>
      <c r="AW253" s="209"/>
      <c r="AX253" s="209"/>
      <c r="AY253" s="209"/>
      <c r="AZ253" s="209"/>
      <c r="BA253" s="300"/>
      <c r="BB253" s="209"/>
      <c r="BC253" s="209"/>
      <c r="BD253" s="209"/>
      <c r="BE253" s="209"/>
      <c r="BF253" s="209"/>
      <c r="BG253" s="209"/>
      <c r="BH253" s="209"/>
      <c r="BI253" s="209"/>
      <c r="BJ253" s="209"/>
      <c r="BK253" s="209"/>
      <c r="BL253" s="209"/>
      <c r="BM253" s="209"/>
      <c r="BN253" s="209"/>
      <c r="BO253" s="209"/>
      <c r="BP253" s="209"/>
      <c r="BQ253" s="209"/>
      <c r="BR253" s="209"/>
      <c r="BS253" s="209"/>
      <c r="BT253" s="209"/>
      <c r="BU253" s="209"/>
      <c r="BV253" s="209"/>
      <c r="BW253" s="209"/>
      <c r="BX253" s="209"/>
      <c r="BY253" s="209"/>
      <c r="BZ253" s="209"/>
      <c r="CA253" s="209"/>
      <c r="CB253" s="209"/>
      <c r="CC253" s="209"/>
      <c r="CD253" s="209"/>
      <c r="CE253" s="209"/>
      <c r="CF253" s="209"/>
      <c r="CG253" s="209"/>
      <c r="CH253" s="209"/>
      <c r="CI253" s="209"/>
      <c r="CJ253" s="209"/>
      <c r="CK253" s="209"/>
      <c r="CL253" s="209"/>
      <c r="CM253" s="209"/>
      <c r="CN253" s="209"/>
      <c r="CO253" s="209"/>
      <c r="CP253" s="209"/>
      <c r="CQ253" s="209"/>
      <c r="CR253" s="209"/>
      <c r="CS253" s="209"/>
      <c r="CU253" s="209"/>
      <c r="CV253" s="209"/>
      <c r="CW253" s="209"/>
      <c r="CX253" s="209"/>
      <c r="CY253" s="209"/>
      <c r="CZ253" s="209"/>
      <c r="DA253" s="209"/>
      <c r="DB253" s="209"/>
      <c r="DC253" s="209"/>
      <c r="DD253" s="209"/>
      <c r="DE253" s="209"/>
      <c r="DF253" s="209"/>
    </row>
    <row r="254" spans="1:110" s="2" customFormat="1">
      <c r="A254" s="82"/>
      <c r="B254" s="14"/>
      <c r="C254" s="3"/>
      <c r="D254" s="209"/>
      <c r="E254" s="209"/>
      <c r="F254" s="300"/>
      <c r="G254" s="209"/>
      <c r="H254" s="209"/>
      <c r="I254" s="209"/>
      <c r="J254" s="300"/>
      <c r="K254" s="300"/>
      <c r="L254" s="209"/>
      <c r="M254" s="209"/>
      <c r="N254" s="209"/>
      <c r="O254" s="209"/>
      <c r="P254" s="209"/>
      <c r="Q254" s="209"/>
      <c r="R254" s="209"/>
      <c r="S254" s="209"/>
      <c r="T254" s="209"/>
      <c r="U254" s="209"/>
      <c r="V254" s="209"/>
      <c r="W254" s="209"/>
      <c r="X254" s="209"/>
      <c r="Y254" s="300"/>
      <c r="Z254" s="209"/>
      <c r="AA254" s="300"/>
      <c r="AB254" s="209"/>
      <c r="AC254" s="209"/>
      <c r="AD254" s="209"/>
      <c r="AE254" s="209"/>
      <c r="AF254" s="209"/>
      <c r="AG254" s="209"/>
      <c r="AH254" s="209"/>
      <c r="AI254" s="209"/>
      <c r="AJ254" s="209"/>
      <c r="AK254" s="209"/>
      <c r="AL254" s="209"/>
      <c r="AM254" s="300"/>
      <c r="AN254" s="209"/>
      <c r="AO254" s="300"/>
      <c r="AP254" s="209"/>
      <c r="AQ254" s="209"/>
      <c r="AR254" s="209"/>
      <c r="AS254" s="209"/>
      <c r="AT254" s="209"/>
      <c r="AU254" s="209"/>
      <c r="AV254" s="209"/>
      <c r="AW254" s="209"/>
      <c r="AX254" s="209"/>
      <c r="AY254" s="209"/>
      <c r="AZ254" s="209"/>
      <c r="BA254" s="300"/>
      <c r="BB254" s="209"/>
      <c r="BC254" s="209"/>
      <c r="BD254" s="209"/>
      <c r="BE254" s="209"/>
      <c r="BF254" s="209"/>
      <c r="BG254" s="209"/>
      <c r="BH254" s="209"/>
      <c r="BI254" s="209"/>
      <c r="BJ254" s="209"/>
      <c r="BK254" s="209"/>
      <c r="BL254" s="209"/>
      <c r="BM254" s="209"/>
      <c r="BN254" s="209"/>
      <c r="BO254" s="209"/>
      <c r="BP254" s="209"/>
      <c r="BQ254" s="209"/>
      <c r="BR254" s="209"/>
      <c r="BS254" s="209"/>
      <c r="BT254" s="209"/>
      <c r="BU254" s="209"/>
      <c r="BV254" s="209"/>
      <c r="BW254" s="209"/>
      <c r="BX254" s="209"/>
      <c r="BY254" s="209"/>
      <c r="BZ254" s="209"/>
      <c r="CA254" s="209"/>
      <c r="CB254" s="209"/>
      <c r="CC254" s="209"/>
      <c r="CD254" s="209"/>
      <c r="CE254" s="209"/>
      <c r="CF254" s="209"/>
      <c r="CG254" s="209"/>
      <c r="CH254" s="209"/>
      <c r="CI254" s="209"/>
      <c r="CJ254" s="209"/>
      <c r="CK254" s="209"/>
      <c r="CL254" s="209"/>
      <c r="CM254" s="209"/>
      <c r="CN254" s="209"/>
      <c r="CO254" s="209"/>
      <c r="CP254" s="209"/>
      <c r="CQ254" s="209"/>
      <c r="CR254" s="209"/>
      <c r="CS254" s="209"/>
      <c r="CU254" s="209"/>
      <c r="CV254" s="209"/>
      <c r="CW254" s="209"/>
      <c r="CX254" s="209"/>
      <c r="CY254" s="209"/>
      <c r="CZ254" s="209"/>
      <c r="DA254" s="209"/>
      <c r="DB254" s="209"/>
      <c r="DC254" s="209"/>
      <c r="DD254" s="209"/>
      <c r="DE254" s="209"/>
      <c r="DF254" s="209"/>
    </row>
    <row r="255" spans="1:110" s="2" customFormat="1">
      <c r="A255" s="82"/>
      <c r="B255" s="14"/>
      <c r="C255" s="3"/>
      <c r="D255" s="209"/>
      <c r="E255" s="209"/>
      <c r="F255" s="300"/>
      <c r="G255" s="209"/>
      <c r="H255" s="209"/>
      <c r="I255" s="209"/>
      <c r="J255" s="300"/>
      <c r="K255" s="300"/>
      <c r="L255" s="209"/>
      <c r="M255" s="209"/>
      <c r="N255" s="209"/>
      <c r="O255" s="209"/>
      <c r="P255" s="209"/>
      <c r="Q255" s="209"/>
      <c r="R255" s="209"/>
      <c r="S255" s="209"/>
      <c r="T255" s="209"/>
      <c r="U255" s="209"/>
      <c r="V255" s="209"/>
      <c r="W255" s="209"/>
      <c r="X255" s="209"/>
      <c r="Y255" s="300"/>
      <c r="Z255" s="209"/>
      <c r="AA255" s="300"/>
      <c r="AB255" s="209"/>
      <c r="AC255" s="209"/>
      <c r="AD255" s="209"/>
      <c r="AE255" s="209"/>
      <c r="AF255" s="209"/>
      <c r="AG255" s="209"/>
      <c r="AH255" s="209"/>
      <c r="AI255" s="209"/>
      <c r="AJ255" s="209"/>
      <c r="AK255" s="209"/>
      <c r="AL255" s="209"/>
      <c r="AM255" s="300"/>
      <c r="AN255" s="209"/>
      <c r="AO255" s="300"/>
      <c r="AP255" s="209"/>
      <c r="AQ255" s="209"/>
      <c r="AR255" s="209"/>
      <c r="AS255" s="209"/>
      <c r="AT255" s="209"/>
      <c r="AU255" s="209"/>
      <c r="AV255" s="209"/>
      <c r="AW255" s="209"/>
      <c r="AX255" s="209"/>
      <c r="AY255" s="209"/>
      <c r="AZ255" s="209"/>
      <c r="BA255" s="300"/>
      <c r="BB255" s="209"/>
      <c r="BC255" s="209"/>
      <c r="BD255" s="209"/>
      <c r="BE255" s="209"/>
      <c r="BF255" s="209"/>
      <c r="BG255" s="209"/>
      <c r="BH255" s="209"/>
      <c r="BI255" s="209"/>
      <c r="BJ255" s="209"/>
      <c r="BK255" s="209"/>
      <c r="BL255" s="209"/>
      <c r="BM255" s="209"/>
      <c r="BN255" s="209"/>
      <c r="BO255" s="209"/>
      <c r="BP255" s="209"/>
      <c r="BQ255" s="209"/>
      <c r="BR255" s="209"/>
      <c r="BS255" s="209"/>
      <c r="BT255" s="209"/>
      <c r="BU255" s="209"/>
      <c r="BV255" s="209"/>
      <c r="BW255" s="209"/>
      <c r="BX255" s="209"/>
      <c r="BY255" s="209"/>
      <c r="BZ255" s="209"/>
      <c r="CA255" s="209"/>
      <c r="CB255" s="209"/>
      <c r="CC255" s="209"/>
      <c r="CD255" s="209"/>
      <c r="CE255" s="209"/>
      <c r="CF255" s="209"/>
      <c r="CG255" s="209"/>
      <c r="CH255" s="209"/>
      <c r="CI255" s="209"/>
      <c r="CJ255" s="209"/>
      <c r="CK255" s="209"/>
      <c r="CL255" s="209"/>
      <c r="CM255" s="209"/>
      <c r="CN255" s="209"/>
      <c r="CO255" s="209"/>
      <c r="CP255" s="209"/>
      <c r="CQ255" s="209"/>
      <c r="CR255" s="209"/>
      <c r="CS255" s="209"/>
      <c r="CU255" s="209"/>
      <c r="CV255" s="209"/>
      <c r="CW255" s="209"/>
      <c r="CX255" s="209"/>
      <c r="CY255" s="209"/>
      <c r="CZ255" s="209"/>
      <c r="DA255" s="209"/>
      <c r="DB255" s="209"/>
      <c r="DC255" s="209"/>
      <c r="DD255" s="209"/>
      <c r="DE255" s="209"/>
      <c r="DF255" s="209"/>
    </row>
    <row r="256" spans="1:110" s="2" customFormat="1">
      <c r="A256" s="82"/>
      <c r="B256" s="14"/>
      <c r="C256" s="3"/>
      <c r="D256" s="209"/>
      <c r="E256" s="209"/>
      <c r="F256" s="300"/>
      <c r="G256" s="209"/>
      <c r="H256" s="209"/>
      <c r="I256" s="209"/>
      <c r="J256" s="300"/>
      <c r="K256" s="300"/>
      <c r="L256" s="209"/>
      <c r="M256" s="209"/>
      <c r="N256" s="209"/>
      <c r="O256" s="209"/>
      <c r="P256" s="209"/>
      <c r="Q256" s="209"/>
      <c r="R256" s="209"/>
      <c r="S256" s="209"/>
      <c r="T256" s="209"/>
      <c r="U256" s="209"/>
      <c r="V256" s="209"/>
      <c r="W256" s="209"/>
      <c r="X256" s="209"/>
      <c r="Y256" s="300"/>
      <c r="Z256" s="209"/>
      <c r="AA256" s="300"/>
      <c r="AB256" s="209"/>
      <c r="AC256" s="209"/>
      <c r="AD256" s="209"/>
      <c r="AE256" s="209"/>
      <c r="AF256" s="209"/>
      <c r="AG256" s="209"/>
      <c r="AH256" s="209"/>
      <c r="AI256" s="209"/>
      <c r="AJ256" s="209"/>
      <c r="AK256" s="209"/>
      <c r="AL256" s="209"/>
      <c r="AM256" s="300"/>
      <c r="AN256" s="209"/>
      <c r="AO256" s="300"/>
      <c r="AP256" s="209"/>
      <c r="AQ256" s="209"/>
      <c r="AR256" s="209"/>
      <c r="AS256" s="209"/>
      <c r="AT256" s="209"/>
      <c r="AU256" s="209"/>
      <c r="AV256" s="209"/>
      <c r="AW256" s="209"/>
      <c r="AX256" s="209"/>
      <c r="AY256" s="209"/>
      <c r="AZ256" s="209"/>
      <c r="BA256" s="300"/>
      <c r="BB256" s="209"/>
      <c r="BC256" s="209"/>
      <c r="BD256" s="209"/>
      <c r="BE256" s="209"/>
      <c r="BF256" s="209"/>
      <c r="BG256" s="209"/>
      <c r="BH256" s="209"/>
      <c r="BI256" s="209"/>
      <c r="BJ256" s="209"/>
      <c r="BK256" s="209"/>
      <c r="BL256" s="209"/>
      <c r="BM256" s="209"/>
      <c r="BN256" s="209"/>
      <c r="BO256" s="209"/>
      <c r="BP256" s="209"/>
      <c r="BQ256" s="209"/>
      <c r="BR256" s="209"/>
      <c r="BS256" s="209"/>
      <c r="BT256" s="209"/>
      <c r="BU256" s="209"/>
      <c r="BV256" s="209"/>
      <c r="BW256" s="209"/>
      <c r="BX256" s="209"/>
      <c r="BY256" s="209"/>
      <c r="BZ256" s="209"/>
      <c r="CA256" s="209"/>
      <c r="CB256" s="209"/>
      <c r="CC256" s="209"/>
      <c r="CD256" s="209"/>
      <c r="CE256" s="209"/>
      <c r="CF256" s="209"/>
      <c r="CG256" s="209"/>
      <c r="CH256" s="209"/>
      <c r="CI256" s="209"/>
      <c r="CJ256" s="209"/>
      <c r="CK256" s="209"/>
      <c r="CL256" s="209"/>
      <c r="CM256" s="209"/>
      <c r="CN256" s="209"/>
      <c r="CO256" s="209"/>
      <c r="CP256" s="209"/>
      <c r="CQ256" s="209"/>
      <c r="CR256" s="209"/>
      <c r="CS256" s="209"/>
      <c r="CU256" s="209"/>
      <c r="CV256" s="209"/>
      <c r="CW256" s="209"/>
      <c r="CX256" s="209"/>
      <c r="CY256" s="209"/>
      <c r="CZ256" s="209"/>
      <c r="DA256" s="209"/>
      <c r="DB256" s="209"/>
      <c r="DC256" s="209"/>
      <c r="DD256" s="209"/>
      <c r="DE256" s="209"/>
      <c r="DF256" s="209"/>
    </row>
    <row r="257" spans="1:110" s="2" customFormat="1">
      <c r="A257" s="82"/>
      <c r="B257" s="14"/>
      <c r="C257" s="3"/>
      <c r="D257" s="209"/>
      <c r="E257" s="209"/>
      <c r="F257" s="300"/>
      <c r="G257" s="209"/>
      <c r="H257" s="209"/>
      <c r="I257" s="209"/>
      <c r="J257" s="300"/>
      <c r="K257" s="300"/>
      <c r="L257" s="209"/>
      <c r="M257" s="209"/>
      <c r="N257" s="209"/>
      <c r="O257" s="209"/>
      <c r="P257" s="209"/>
      <c r="Q257" s="209"/>
      <c r="R257" s="209"/>
      <c r="S257" s="209"/>
      <c r="T257" s="209"/>
      <c r="U257" s="209"/>
      <c r="V257" s="209"/>
      <c r="W257" s="209"/>
      <c r="X257" s="209"/>
      <c r="Y257" s="300"/>
      <c r="Z257" s="209"/>
      <c r="AA257" s="300"/>
      <c r="AB257" s="209"/>
      <c r="AC257" s="209"/>
      <c r="AD257" s="209"/>
      <c r="AE257" s="209"/>
      <c r="AF257" s="209"/>
      <c r="AG257" s="209"/>
      <c r="AH257" s="209"/>
      <c r="AI257" s="209"/>
      <c r="AJ257" s="209"/>
      <c r="AK257" s="209"/>
      <c r="AL257" s="209"/>
      <c r="AM257" s="300"/>
      <c r="AN257" s="209"/>
      <c r="AO257" s="300"/>
      <c r="AP257" s="209"/>
      <c r="AQ257" s="209"/>
      <c r="AR257" s="209"/>
      <c r="AS257" s="209"/>
      <c r="AT257" s="209"/>
      <c r="AU257" s="209"/>
      <c r="AV257" s="209"/>
      <c r="AW257" s="209"/>
      <c r="AX257" s="209"/>
      <c r="AY257" s="209"/>
      <c r="AZ257" s="209"/>
      <c r="BA257" s="300"/>
      <c r="BB257" s="209"/>
      <c r="BC257" s="209"/>
      <c r="BD257" s="209"/>
      <c r="BE257" s="209"/>
      <c r="BF257" s="209"/>
      <c r="BG257" s="209"/>
      <c r="BH257" s="209"/>
      <c r="BI257" s="209"/>
      <c r="BJ257" s="209"/>
      <c r="BK257" s="209"/>
      <c r="BL257" s="209"/>
      <c r="BM257" s="209"/>
      <c r="BN257" s="209"/>
      <c r="BO257" s="209"/>
      <c r="BP257" s="209"/>
      <c r="BQ257" s="209"/>
      <c r="BR257" s="209"/>
      <c r="BS257" s="209"/>
      <c r="BT257" s="209"/>
      <c r="BU257" s="209"/>
      <c r="BV257" s="209"/>
      <c r="BW257" s="209"/>
      <c r="BX257" s="209"/>
      <c r="BY257" s="209"/>
      <c r="BZ257" s="209"/>
      <c r="CA257" s="209"/>
      <c r="CB257" s="209"/>
      <c r="CC257" s="209"/>
      <c r="CD257" s="209"/>
      <c r="CE257" s="209"/>
      <c r="CF257" s="209"/>
      <c r="CG257" s="209"/>
      <c r="CH257" s="209"/>
      <c r="CI257" s="209"/>
      <c r="CJ257" s="209"/>
      <c r="CK257" s="209"/>
      <c r="CL257" s="209"/>
      <c r="CM257" s="209"/>
      <c r="CN257" s="209"/>
      <c r="CO257" s="209"/>
      <c r="CP257" s="209"/>
      <c r="CQ257" s="209"/>
      <c r="CR257" s="209"/>
      <c r="CS257" s="209"/>
      <c r="CU257" s="209"/>
      <c r="CV257" s="209"/>
      <c r="CW257" s="209"/>
      <c r="CX257" s="209"/>
      <c r="CY257" s="209"/>
      <c r="CZ257" s="209"/>
      <c r="DA257" s="209"/>
      <c r="DB257" s="209"/>
      <c r="DC257" s="209"/>
      <c r="DD257" s="209"/>
      <c r="DE257" s="209"/>
      <c r="DF257" s="209"/>
    </row>
    <row r="258" spans="1:110" s="2" customFormat="1">
      <c r="A258" s="82"/>
      <c r="B258" s="14"/>
      <c r="C258" s="3"/>
      <c r="D258" s="209"/>
      <c r="E258" s="209"/>
      <c r="F258" s="300"/>
      <c r="G258" s="209"/>
      <c r="H258" s="209"/>
      <c r="I258" s="209"/>
      <c r="J258" s="300"/>
      <c r="K258" s="300"/>
      <c r="L258" s="209"/>
      <c r="M258" s="209"/>
      <c r="N258" s="209"/>
      <c r="O258" s="209"/>
      <c r="P258" s="209"/>
      <c r="Q258" s="209"/>
      <c r="R258" s="209"/>
      <c r="S258" s="209"/>
      <c r="T258" s="209"/>
      <c r="U258" s="209"/>
      <c r="V258" s="209"/>
      <c r="W258" s="209"/>
      <c r="X258" s="209"/>
      <c r="Y258" s="300"/>
      <c r="Z258" s="209"/>
      <c r="AA258" s="300"/>
      <c r="AB258" s="209"/>
      <c r="AC258" s="209"/>
      <c r="AD258" s="209"/>
      <c r="AE258" s="209"/>
      <c r="AF258" s="209"/>
      <c r="AG258" s="209"/>
      <c r="AH258" s="209"/>
      <c r="AI258" s="209"/>
      <c r="AJ258" s="209"/>
      <c r="AK258" s="209"/>
      <c r="AL258" s="209"/>
      <c r="AM258" s="300"/>
      <c r="AN258" s="209"/>
      <c r="AO258" s="300"/>
      <c r="AP258" s="209"/>
      <c r="AQ258" s="209"/>
      <c r="AR258" s="209"/>
      <c r="AS258" s="209"/>
      <c r="AT258" s="209"/>
      <c r="AU258" s="209"/>
      <c r="AV258" s="209"/>
      <c r="AW258" s="209"/>
      <c r="AX258" s="209"/>
      <c r="AY258" s="209"/>
      <c r="AZ258" s="209"/>
      <c r="BA258" s="300"/>
      <c r="BB258" s="209"/>
      <c r="BC258" s="209"/>
      <c r="BD258" s="209"/>
      <c r="BE258" s="209"/>
      <c r="BF258" s="209"/>
      <c r="BG258" s="209"/>
      <c r="BH258" s="209"/>
      <c r="BI258" s="209"/>
      <c r="BJ258" s="209"/>
      <c r="BK258" s="209"/>
      <c r="BL258" s="209"/>
      <c r="BM258" s="209"/>
      <c r="BN258" s="209"/>
      <c r="BO258" s="209"/>
      <c r="BP258" s="209"/>
      <c r="BQ258" s="209"/>
      <c r="BR258" s="209"/>
      <c r="BS258" s="209"/>
      <c r="BT258" s="209"/>
      <c r="BU258" s="209"/>
      <c r="BV258" s="209"/>
      <c r="BW258" s="209"/>
      <c r="BX258" s="209"/>
      <c r="BY258" s="209"/>
      <c r="BZ258" s="209"/>
      <c r="CA258" s="209"/>
      <c r="CB258" s="209"/>
      <c r="CC258" s="209"/>
      <c r="CD258" s="209"/>
      <c r="CE258" s="209"/>
      <c r="CF258" s="209"/>
      <c r="CG258" s="209"/>
      <c r="CH258" s="209"/>
      <c r="CI258" s="209"/>
      <c r="CJ258" s="209"/>
      <c r="CK258" s="209"/>
      <c r="CL258" s="209"/>
      <c r="CM258" s="209"/>
      <c r="CN258" s="209"/>
      <c r="CO258" s="209"/>
      <c r="CP258" s="209"/>
      <c r="CQ258" s="209"/>
      <c r="CR258" s="209"/>
      <c r="CS258" s="209"/>
      <c r="CU258" s="209"/>
      <c r="CV258" s="209"/>
      <c r="CW258" s="209"/>
      <c r="CX258" s="209"/>
      <c r="CY258" s="209"/>
      <c r="CZ258" s="209"/>
      <c r="DA258" s="209"/>
      <c r="DB258" s="209"/>
      <c r="DC258" s="209"/>
      <c r="DD258" s="209"/>
      <c r="DE258" s="209"/>
      <c r="DF258" s="209"/>
    </row>
    <row r="259" spans="1:110" s="2" customFormat="1">
      <c r="A259" s="82"/>
      <c r="B259" s="14"/>
      <c r="C259" s="3"/>
      <c r="D259" s="209"/>
      <c r="E259" s="209"/>
      <c r="F259" s="300"/>
      <c r="G259" s="209"/>
      <c r="H259" s="209"/>
      <c r="I259" s="209"/>
      <c r="J259" s="300"/>
      <c r="K259" s="300"/>
      <c r="L259" s="209"/>
      <c r="M259" s="209"/>
      <c r="N259" s="209"/>
      <c r="O259" s="209"/>
      <c r="P259" s="209"/>
      <c r="Q259" s="209"/>
      <c r="R259" s="209"/>
      <c r="S259" s="209"/>
      <c r="T259" s="209"/>
      <c r="U259" s="209"/>
      <c r="V259" s="209"/>
      <c r="W259" s="209"/>
      <c r="X259" s="209"/>
      <c r="Y259" s="300"/>
      <c r="Z259" s="209"/>
      <c r="AA259" s="300"/>
      <c r="AB259" s="209"/>
      <c r="AC259" s="209"/>
      <c r="AD259" s="209"/>
      <c r="AE259" s="209"/>
      <c r="AF259" s="209"/>
      <c r="AG259" s="209"/>
      <c r="AH259" s="209"/>
      <c r="AI259" s="209"/>
      <c r="AJ259" s="209"/>
      <c r="AK259" s="209"/>
      <c r="AL259" s="209"/>
      <c r="AM259" s="300"/>
      <c r="AN259" s="209"/>
      <c r="AO259" s="300"/>
      <c r="AP259" s="209"/>
      <c r="AQ259" s="209"/>
      <c r="AR259" s="209"/>
      <c r="AS259" s="209"/>
      <c r="AT259" s="209"/>
      <c r="AU259" s="209"/>
      <c r="AV259" s="209"/>
      <c r="AW259" s="209"/>
      <c r="AX259" s="209"/>
      <c r="AY259" s="209"/>
      <c r="AZ259" s="209"/>
      <c r="BA259" s="300"/>
      <c r="BB259" s="209"/>
      <c r="BC259" s="209"/>
      <c r="BD259" s="209"/>
      <c r="BE259" s="209"/>
      <c r="BF259" s="209"/>
      <c r="BG259" s="209"/>
      <c r="BH259" s="209"/>
      <c r="BI259" s="209"/>
      <c r="BJ259" s="209"/>
      <c r="BK259" s="209"/>
      <c r="BL259" s="209"/>
      <c r="BM259" s="209"/>
      <c r="BN259" s="209"/>
      <c r="BO259" s="209"/>
      <c r="BP259" s="209"/>
      <c r="BQ259" s="209"/>
      <c r="BR259" s="209"/>
      <c r="BS259" s="209"/>
      <c r="BT259" s="209"/>
      <c r="BU259" s="209"/>
      <c r="BV259" s="209"/>
      <c r="BW259" s="209"/>
      <c r="BX259" s="209"/>
      <c r="BY259" s="209"/>
      <c r="BZ259" s="209"/>
      <c r="CA259" s="209"/>
      <c r="CB259" s="209"/>
      <c r="CC259" s="209"/>
      <c r="CD259" s="209"/>
      <c r="CE259" s="209"/>
      <c r="CF259" s="209"/>
      <c r="CG259" s="209"/>
      <c r="CH259" s="209"/>
      <c r="CI259" s="209"/>
      <c r="CJ259" s="209"/>
      <c r="CK259" s="209"/>
      <c r="CL259" s="209"/>
      <c r="CM259" s="209"/>
      <c r="CN259" s="209"/>
      <c r="CO259" s="209"/>
      <c r="CP259" s="209"/>
      <c r="CQ259" s="209"/>
      <c r="CR259" s="209"/>
      <c r="CS259" s="209"/>
      <c r="CU259" s="209"/>
      <c r="CV259" s="209"/>
      <c r="CW259" s="209"/>
      <c r="CX259" s="209"/>
      <c r="CY259" s="209"/>
      <c r="CZ259" s="209"/>
      <c r="DA259" s="209"/>
      <c r="DB259" s="209"/>
      <c r="DC259" s="209"/>
      <c r="DD259" s="209"/>
      <c r="DE259" s="209"/>
      <c r="DF259" s="209"/>
    </row>
    <row r="260" spans="1:110" s="2" customFormat="1">
      <c r="A260" s="82"/>
      <c r="B260" s="14"/>
      <c r="C260" s="3"/>
      <c r="D260" s="209"/>
      <c r="E260" s="209"/>
      <c r="F260" s="300"/>
      <c r="G260" s="209"/>
      <c r="H260" s="209"/>
      <c r="I260" s="209"/>
      <c r="J260" s="300"/>
      <c r="K260" s="300"/>
      <c r="L260" s="209"/>
      <c r="M260" s="209"/>
      <c r="N260" s="209"/>
      <c r="O260" s="209"/>
      <c r="P260" s="209"/>
      <c r="Q260" s="209"/>
      <c r="R260" s="209"/>
      <c r="S260" s="209"/>
      <c r="T260" s="209"/>
      <c r="U260" s="209"/>
      <c r="V260" s="209"/>
      <c r="W260" s="209"/>
      <c r="X260" s="209"/>
      <c r="Y260" s="300"/>
      <c r="Z260" s="209"/>
      <c r="AA260" s="300"/>
      <c r="AB260" s="209"/>
      <c r="AC260" s="209"/>
      <c r="AD260" s="209"/>
      <c r="AE260" s="209"/>
      <c r="AF260" s="209"/>
      <c r="AG260" s="209"/>
      <c r="AH260" s="209"/>
      <c r="AI260" s="209"/>
      <c r="AJ260" s="209"/>
      <c r="AK260" s="209"/>
      <c r="AL260" s="209"/>
      <c r="AM260" s="300"/>
      <c r="AN260" s="209"/>
      <c r="AO260" s="300"/>
      <c r="AP260" s="209"/>
      <c r="AQ260" s="209"/>
      <c r="AR260" s="209"/>
      <c r="AS260" s="209"/>
      <c r="AT260" s="209"/>
      <c r="AU260" s="209"/>
      <c r="AV260" s="209"/>
      <c r="AW260" s="209"/>
      <c r="AX260" s="209"/>
      <c r="AY260" s="209"/>
      <c r="AZ260" s="209"/>
      <c r="BA260" s="300"/>
      <c r="BB260" s="209"/>
      <c r="BC260" s="209"/>
      <c r="BD260" s="209"/>
      <c r="BE260" s="209"/>
      <c r="BF260" s="209"/>
      <c r="BG260" s="209"/>
      <c r="BH260" s="209"/>
      <c r="BI260" s="209"/>
      <c r="BJ260" s="209"/>
      <c r="BK260" s="209"/>
      <c r="BL260" s="209"/>
      <c r="BM260" s="209"/>
      <c r="BN260" s="209"/>
      <c r="BO260" s="209"/>
      <c r="BP260" s="209"/>
      <c r="BQ260" s="209"/>
      <c r="BR260" s="209"/>
      <c r="BS260" s="209"/>
      <c r="BT260" s="209"/>
      <c r="BU260" s="209"/>
      <c r="BV260" s="209"/>
      <c r="BW260" s="209"/>
      <c r="BX260" s="209"/>
      <c r="BY260" s="209"/>
      <c r="BZ260" s="209"/>
      <c r="CA260" s="209"/>
      <c r="CB260" s="209"/>
      <c r="CC260" s="209"/>
      <c r="CD260" s="209"/>
      <c r="CE260" s="209"/>
      <c r="CF260" s="209"/>
      <c r="CG260" s="209"/>
      <c r="CH260" s="209"/>
      <c r="CI260" s="209"/>
      <c r="CJ260" s="209"/>
      <c r="CK260" s="209"/>
      <c r="CL260" s="209"/>
      <c r="CM260" s="209"/>
      <c r="CN260" s="209"/>
      <c r="CO260" s="209"/>
      <c r="CP260" s="209"/>
      <c r="CQ260" s="209"/>
      <c r="CR260" s="209"/>
      <c r="CS260" s="209"/>
      <c r="CU260" s="209"/>
      <c r="CV260" s="209"/>
      <c r="CW260" s="209"/>
      <c r="CX260" s="209"/>
      <c r="CY260" s="209"/>
      <c r="CZ260" s="209"/>
      <c r="DA260" s="209"/>
      <c r="DB260" s="209"/>
      <c r="DC260" s="209"/>
      <c r="DD260" s="209"/>
      <c r="DE260" s="209"/>
      <c r="DF260" s="209"/>
    </row>
    <row r="261" spans="1:110" s="2" customFormat="1">
      <c r="A261" s="82"/>
      <c r="B261" s="14"/>
      <c r="C261" s="3"/>
      <c r="D261" s="209"/>
      <c r="E261" s="209"/>
      <c r="F261" s="300"/>
      <c r="G261" s="209"/>
      <c r="H261" s="209"/>
      <c r="I261" s="209"/>
      <c r="J261" s="300"/>
      <c r="K261" s="300"/>
      <c r="L261" s="209"/>
      <c r="M261" s="209"/>
      <c r="N261" s="209"/>
      <c r="O261" s="209"/>
      <c r="P261" s="209"/>
      <c r="Q261" s="209"/>
      <c r="R261" s="209"/>
      <c r="S261" s="209"/>
      <c r="T261" s="209"/>
      <c r="U261" s="209"/>
      <c r="V261" s="209"/>
      <c r="W261" s="209"/>
      <c r="X261" s="209"/>
      <c r="Y261" s="300"/>
      <c r="Z261" s="209"/>
      <c r="AA261" s="300"/>
      <c r="AB261" s="209"/>
      <c r="AC261" s="209"/>
      <c r="AD261" s="209"/>
      <c r="AE261" s="209"/>
      <c r="AF261" s="209"/>
      <c r="AG261" s="209"/>
      <c r="AH261" s="209"/>
      <c r="AI261" s="209"/>
      <c r="AJ261" s="209"/>
      <c r="AK261" s="209"/>
      <c r="AL261" s="209"/>
      <c r="AM261" s="300"/>
      <c r="AN261" s="209"/>
      <c r="AO261" s="300"/>
      <c r="AP261" s="209"/>
      <c r="AQ261" s="209"/>
      <c r="AR261" s="209"/>
      <c r="AS261" s="209"/>
      <c r="AT261" s="209"/>
      <c r="AU261" s="209"/>
      <c r="AV261" s="209"/>
      <c r="AW261" s="209"/>
      <c r="AX261" s="209"/>
      <c r="AY261" s="209"/>
      <c r="AZ261" s="209"/>
      <c r="BA261" s="300"/>
      <c r="BB261" s="209"/>
      <c r="BC261" s="209"/>
      <c r="BD261" s="209"/>
      <c r="BE261" s="209"/>
      <c r="BF261" s="209"/>
      <c r="BG261" s="209"/>
      <c r="BH261" s="209"/>
      <c r="BI261" s="209"/>
      <c r="BJ261" s="209"/>
      <c r="BK261" s="209"/>
      <c r="BL261" s="209"/>
      <c r="BM261" s="209"/>
      <c r="BN261" s="209"/>
      <c r="BO261" s="209"/>
      <c r="BP261" s="209"/>
      <c r="BQ261" s="209"/>
      <c r="BR261" s="209"/>
      <c r="BS261" s="209"/>
      <c r="BT261" s="209"/>
      <c r="BU261" s="209"/>
      <c r="BV261" s="209"/>
      <c r="BW261" s="209"/>
      <c r="BX261" s="209"/>
      <c r="BY261" s="209"/>
      <c r="BZ261" s="209"/>
      <c r="CA261" s="209"/>
      <c r="CB261" s="209"/>
      <c r="CC261" s="209"/>
      <c r="CD261" s="209"/>
      <c r="CE261" s="209"/>
      <c r="CF261" s="209"/>
      <c r="CG261" s="209"/>
      <c r="CH261" s="209"/>
      <c r="CI261" s="209"/>
      <c r="CJ261" s="209"/>
      <c r="CK261" s="209"/>
      <c r="CL261" s="209"/>
      <c r="CM261" s="209"/>
      <c r="CN261" s="209"/>
      <c r="CO261" s="209"/>
      <c r="CP261" s="209"/>
      <c r="CQ261" s="209"/>
      <c r="CR261" s="209"/>
      <c r="CS261" s="209"/>
      <c r="CU261" s="209"/>
      <c r="CV261" s="209"/>
      <c r="CW261" s="209"/>
      <c r="CX261" s="209"/>
      <c r="CY261" s="209"/>
      <c r="CZ261" s="209"/>
      <c r="DA261" s="209"/>
      <c r="DB261" s="209"/>
      <c r="DC261" s="209"/>
      <c r="DD261" s="209"/>
      <c r="DE261" s="209"/>
      <c r="DF261" s="209"/>
    </row>
    <row r="262" spans="1:110" s="2" customFormat="1">
      <c r="A262" s="82"/>
      <c r="B262" s="14"/>
      <c r="C262" s="3"/>
      <c r="D262" s="209"/>
      <c r="E262" s="209"/>
      <c r="F262" s="300"/>
      <c r="G262" s="209"/>
      <c r="H262" s="209"/>
      <c r="I262" s="209"/>
      <c r="J262" s="300"/>
      <c r="K262" s="300"/>
      <c r="L262" s="209"/>
      <c r="M262" s="209"/>
      <c r="N262" s="209"/>
      <c r="O262" s="209"/>
      <c r="P262" s="209"/>
      <c r="Q262" s="209"/>
      <c r="R262" s="209"/>
      <c r="S262" s="209"/>
      <c r="T262" s="209"/>
      <c r="U262" s="209"/>
      <c r="V262" s="209"/>
      <c r="W262" s="209"/>
      <c r="X262" s="209"/>
      <c r="Y262" s="300"/>
      <c r="Z262" s="209"/>
      <c r="AA262" s="300"/>
      <c r="AB262" s="209"/>
      <c r="AC262" s="209"/>
      <c r="AD262" s="209"/>
      <c r="AE262" s="209"/>
      <c r="AF262" s="209"/>
      <c r="AG262" s="209"/>
      <c r="AH262" s="209"/>
      <c r="AI262" s="209"/>
      <c r="AJ262" s="209"/>
      <c r="AK262" s="209"/>
      <c r="AL262" s="209"/>
      <c r="AM262" s="300"/>
      <c r="AN262" s="209"/>
      <c r="AO262" s="300"/>
      <c r="AP262" s="209"/>
      <c r="AQ262" s="209"/>
      <c r="AR262" s="209"/>
      <c r="AS262" s="209"/>
      <c r="AT262" s="209"/>
      <c r="AU262" s="209"/>
      <c r="AV262" s="209"/>
      <c r="AW262" s="209"/>
      <c r="AX262" s="209"/>
      <c r="AY262" s="209"/>
      <c r="AZ262" s="209"/>
      <c r="BA262" s="300"/>
      <c r="BB262" s="209"/>
      <c r="BC262" s="209"/>
      <c r="BD262" s="209"/>
      <c r="BE262" s="209"/>
      <c r="BF262" s="209"/>
      <c r="BG262" s="209"/>
      <c r="BH262" s="209"/>
      <c r="BI262" s="209"/>
      <c r="BJ262" s="209"/>
      <c r="BK262" s="209"/>
      <c r="BL262" s="209"/>
      <c r="BM262" s="209"/>
      <c r="BN262" s="209"/>
      <c r="BO262" s="209"/>
      <c r="BP262" s="209"/>
      <c r="BQ262" s="209"/>
      <c r="BR262" s="209"/>
      <c r="BS262" s="209"/>
      <c r="BT262" s="209"/>
      <c r="BU262" s="209"/>
      <c r="BV262" s="209"/>
      <c r="BW262" s="209"/>
      <c r="BX262" s="209"/>
      <c r="BY262" s="209"/>
      <c r="BZ262" s="209"/>
      <c r="CA262" s="209"/>
      <c r="CB262" s="209"/>
      <c r="CC262" s="209"/>
      <c r="CD262" s="209"/>
      <c r="CE262" s="209"/>
      <c r="CF262" s="209"/>
      <c r="CG262" s="209"/>
      <c r="CH262" s="209"/>
      <c r="CI262" s="209"/>
      <c r="CJ262" s="209"/>
      <c r="CK262" s="209"/>
      <c r="CL262" s="209"/>
      <c r="CM262" s="209"/>
      <c r="CN262" s="209"/>
      <c r="CO262" s="209"/>
      <c r="CP262" s="209"/>
      <c r="CQ262" s="209"/>
      <c r="CR262" s="209"/>
      <c r="CS262" s="209"/>
      <c r="CU262" s="209"/>
      <c r="CV262" s="209"/>
      <c r="CW262" s="209"/>
      <c r="CX262" s="209"/>
      <c r="CY262" s="209"/>
      <c r="CZ262" s="209"/>
      <c r="DA262" s="209"/>
      <c r="DB262" s="209"/>
      <c r="DC262" s="209"/>
      <c r="DD262" s="209"/>
      <c r="DE262" s="209"/>
      <c r="DF262" s="209"/>
    </row>
    <row r="263" spans="1:110" s="2" customFormat="1">
      <c r="A263" s="82"/>
      <c r="B263" s="14"/>
      <c r="C263" s="3"/>
      <c r="D263" s="209"/>
      <c r="E263" s="209"/>
      <c r="F263" s="300"/>
      <c r="G263" s="209"/>
      <c r="H263" s="209"/>
      <c r="I263" s="209"/>
      <c r="J263" s="300"/>
      <c r="K263" s="300"/>
      <c r="L263" s="209"/>
      <c r="M263" s="209"/>
      <c r="N263" s="209"/>
      <c r="O263" s="209"/>
      <c r="P263" s="209"/>
      <c r="Q263" s="209"/>
      <c r="R263" s="209"/>
      <c r="S263" s="209"/>
      <c r="T263" s="209"/>
      <c r="U263" s="209"/>
      <c r="V263" s="209"/>
      <c r="W263" s="209"/>
      <c r="X263" s="209"/>
      <c r="Y263" s="300"/>
      <c r="Z263" s="209"/>
      <c r="AA263" s="300"/>
      <c r="AB263" s="209"/>
      <c r="AC263" s="209"/>
      <c r="AD263" s="209"/>
      <c r="AE263" s="209"/>
      <c r="AF263" s="209"/>
      <c r="AG263" s="209"/>
      <c r="AH263" s="209"/>
      <c r="AI263" s="209"/>
      <c r="AJ263" s="209"/>
      <c r="AK263" s="209"/>
      <c r="AL263" s="209"/>
      <c r="AM263" s="300"/>
      <c r="AN263" s="209"/>
      <c r="AO263" s="300"/>
      <c r="AP263" s="209"/>
      <c r="AQ263" s="209"/>
      <c r="AR263" s="209"/>
      <c r="AS263" s="209"/>
      <c r="AT263" s="209"/>
      <c r="AU263" s="209"/>
      <c r="AV263" s="209"/>
      <c r="AW263" s="209"/>
      <c r="AX263" s="209"/>
      <c r="AY263" s="209"/>
      <c r="AZ263" s="209"/>
      <c r="BA263" s="300"/>
      <c r="BB263" s="209"/>
      <c r="BC263" s="209"/>
      <c r="BD263" s="209"/>
      <c r="BE263" s="209"/>
      <c r="BF263" s="209"/>
      <c r="BG263" s="209"/>
      <c r="BH263" s="209"/>
      <c r="BI263" s="209"/>
      <c r="BJ263" s="209"/>
      <c r="BK263" s="209"/>
      <c r="BL263" s="209"/>
      <c r="BM263" s="209"/>
      <c r="BN263" s="209"/>
      <c r="BO263" s="209"/>
      <c r="BP263" s="209"/>
      <c r="BQ263" s="209"/>
      <c r="BR263" s="209"/>
      <c r="BS263" s="209"/>
      <c r="BT263" s="209"/>
      <c r="BU263" s="209"/>
      <c r="BV263" s="209"/>
      <c r="BW263" s="209"/>
      <c r="BX263" s="209"/>
      <c r="BY263" s="209"/>
      <c r="BZ263" s="209"/>
      <c r="CA263" s="209"/>
      <c r="CB263" s="209"/>
      <c r="CC263" s="209"/>
      <c r="CD263" s="209"/>
      <c r="CE263" s="209"/>
      <c r="CF263" s="209"/>
      <c r="CG263" s="209"/>
      <c r="CH263" s="209"/>
      <c r="CI263" s="209"/>
      <c r="CJ263" s="209"/>
      <c r="CK263" s="209"/>
      <c r="CL263" s="209"/>
      <c r="CM263" s="209"/>
      <c r="CN263" s="209"/>
      <c r="CO263" s="209"/>
      <c r="CP263" s="209"/>
      <c r="CQ263" s="209"/>
      <c r="CR263" s="209"/>
      <c r="CS263" s="209"/>
      <c r="CU263" s="209"/>
      <c r="CV263" s="209"/>
      <c r="CW263" s="209"/>
      <c r="CX263" s="209"/>
      <c r="CY263" s="209"/>
      <c r="CZ263" s="209"/>
      <c r="DA263" s="209"/>
      <c r="DB263" s="209"/>
      <c r="DC263" s="209"/>
      <c r="DD263" s="209"/>
      <c r="DE263" s="209"/>
      <c r="DF263" s="209"/>
    </row>
    <row r="264" spans="1:110" s="2" customFormat="1">
      <c r="A264" s="82"/>
      <c r="B264" s="14"/>
      <c r="C264" s="3"/>
      <c r="D264" s="209"/>
      <c r="E264" s="209"/>
      <c r="F264" s="300"/>
      <c r="G264" s="209"/>
      <c r="H264" s="209"/>
      <c r="I264" s="209"/>
      <c r="J264" s="300"/>
      <c r="K264" s="300"/>
      <c r="L264" s="209"/>
      <c r="M264" s="209"/>
      <c r="N264" s="209"/>
      <c r="O264" s="209"/>
      <c r="P264" s="209"/>
      <c r="Q264" s="209"/>
      <c r="R264" s="209"/>
      <c r="S264" s="209"/>
      <c r="T264" s="209"/>
      <c r="U264" s="209"/>
      <c r="V264" s="209"/>
      <c r="W264" s="209"/>
      <c r="X264" s="209"/>
      <c r="Y264" s="300"/>
      <c r="Z264" s="209"/>
      <c r="AA264" s="300"/>
      <c r="AB264" s="209"/>
      <c r="AC264" s="209"/>
      <c r="AD264" s="209"/>
      <c r="AE264" s="209"/>
      <c r="AF264" s="209"/>
      <c r="AG264" s="209"/>
      <c r="AH264" s="209"/>
      <c r="AI264" s="209"/>
      <c r="AJ264" s="209"/>
      <c r="AK264" s="209"/>
      <c r="AL264" s="209"/>
      <c r="AM264" s="300"/>
      <c r="AN264" s="209"/>
      <c r="AO264" s="300"/>
      <c r="AP264" s="209"/>
      <c r="AQ264" s="209"/>
      <c r="AR264" s="209"/>
      <c r="AS264" s="209"/>
      <c r="AT264" s="209"/>
      <c r="AU264" s="209"/>
      <c r="AV264" s="209"/>
      <c r="AW264" s="209"/>
      <c r="AX264" s="209"/>
      <c r="AY264" s="209"/>
      <c r="AZ264" s="209"/>
      <c r="BA264" s="300"/>
      <c r="BB264" s="209"/>
      <c r="BC264" s="209"/>
      <c r="BD264" s="209"/>
      <c r="BE264" s="209"/>
      <c r="BF264" s="209"/>
      <c r="BG264" s="209"/>
      <c r="BH264" s="209"/>
      <c r="BI264" s="209"/>
      <c r="BJ264" s="209"/>
      <c r="BK264" s="209"/>
      <c r="BL264" s="209"/>
      <c r="BM264" s="209"/>
      <c r="BN264" s="209"/>
      <c r="BO264" s="209"/>
      <c r="BP264" s="209"/>
      <c r="BQ264" s="209"/>
      <c r="BR264" s="209"/>
      <c r="BS264" s="209"/>
      <c r="BT264" s="209"/>
      <c r="BU264" s="209"/>
      <c r="BV264" s="209"/>
      <c r="BW264" s="209"/>
      <c r="BX264" s="209"/>
      <c r="BY264" s="209"/>
      <c r="BZ264" s="209"/>
      <c r="CA264" s="209"/>
      <c r="CB264" s="209"/>
      <c r="CC264" s="209"/>
      <c r="CD264" s="209"/>
      <c r="CE264" s="209"/>
      <c r="CF264" s="209"/>
      <c r="CG264" s="209"/>
      <c r="CH264" s="209"/>
      <c r="CI264" s="209"/>
      <c r="CJ264" s="209"/>
      <c r="CK264" s="209"/>
      <c r="CL264" s="209"/>
      <c r="CM264" s="209"/>
      <c r="CN264" s="209"/>
      <c r="CO264" s="209"/>
      <c r="CP264" s="209"/>
      <c r="CQ264" s="209"/>
      <c r="CR264" s="209"/>
      <c r="CS264" s="209"/>
      <c r="CU264" s="209"/>
      <c r="CV264" s="209"/>
      <c r="CW264" s="209"/>
      <c r="CX264" s="209"/>
      <c r="CY264" s="209"/>
      <c r="CZ264" s="209"/>
      <c r="DA264" s="209"/>
      <c r="DB264" s="209"/>
      <c r="DC264" s="209"/>
      <c r="DD264" s="209"/>
      <c r="DE264" s="209"/>
      <c r="DF264" s="209"/>
    </row>
    <row r="265" spans="1:110" s="2" customFormat="1">
      <c r="A265" s="82"/>
      <c r="B265" s="14"/>
      <c r="C265" s="3"/>
      <c r="D265" s="209"/>
      <c r="E265" s="209"/>
      <c r="F265" s="300"/>
      <c r="G265" s="209"/>
      <c r="H265" s="209"/>
      <c r="I265" s="209"/>
      <c r="J265" s="300"/>
      <c r="K265" s="300"/>
      <c r="L265" s="209"/>
      <c r="M265" s="209"/>
      <c r="N265" s="209"/>
      <c r="O265" s="209"/>
      <c r="P265" s="209"/>
      <c r="Q265" s="209"/>
      <c r="R265" s="209"/>
      <c r="S265" s="209"/>
      <c r="T265" s="209"/>
      <c r="U265" s="209"/>
      <c r="V265" s="209"/>
      <c r="W265" s="209"/>
      <c r="X265" s="209"/>
      <c r="Y265" s="300"/>
      <c r="Z265" s="209"/>
      <c r="AA265" s="300"/>
      <c r="AB265" s="209"/>
      <c r="AC265" s="209"/>
      <c r="AD265" s="209"/>
      <c r="AE265" s="209"/>
      <c r="AF265" s="209"/>
      <c r="AG265" s="209"/>
      <c r="AH265" s="209"/>
      <c r="AI265" s="209"/>
      <c r="AJ265" s="209"/>
      <c r="AK265" s="209"/>
      <c r="AL265" s="209"/>
      <c r="AM265" s="300"/>
      <c r="AN265" s="209"/>
      <c r="AO265" s="300"/>
      <c r="AP265" s="209"/>
      <c r="AQ265" s="209"/>
      <c r="AR265" s="209"/>
      <c r="AS265" s="209"/>
      <c r="AT265" s="209"/>
      <c r="AU265" s="209"/>
      <c r="AV265" s="209"/>
      <c r="AW265" s="209"/>
      <c r="AX265" s="209"/>
      <c r="AY265" s="209"/>
      <c r="AZ265" s="209"/>
      <c r="BA265" s="300"/>
      <c r="BB265" s="209"/>
      <c r="BC265" s="209"/>
      <c r="BD265" s="209"/>
      <c r="BE265" s="209"/>
      <c r="BF265" s="209"/>
      <c r="BG265" s="209"/>
      <c r="BH265" s="209"/>
      <c r="BI265" s="209"/>
      <c r="BJ265" s="209"/>
      <c r="BK265" s="209"/>
      <c r="BL265" s="209"/>
      <c r="BM265" s="209"/>
      <c r="BN265" s="209"/>
      <c r="BO265" s="209"/>
      <c r="BP265" s="209"/>
      <c r="BQ265" s="209"/>
      <c r="BR265" s="209"/>
      <c r="BS265" s="209"/>
      <c r="BT265" s="209"/>
      <c r="BU265" s="209"/>
      <c r="BV265" s="209"/>
      <c r="BW265" s="209"/>
      <c r="BX265" s="209"/>
      <c r="BY265" s="209"/>
      <c r="BZ265" s="209"/>
      <c r="CA265" s="209"/>
      <c r="CB265" s="209"/>
      <c r="CC265" s="209"/>
      <c r="CD265" s="209"/>
      <c r="CE265" s="209"/>
      <c r="CF265" s="209"/>
      <c r="CG265" s="209"/>
      <c r="CH265" s="209"/>
      <c r="CI265" s="209"/>
      <c r="CJ265" s="209"/>
      <c r="CK265" s="209"/>
      <c r="CL265" s="209"/>
      <c r="CM265" s="209"/>
      <c r="CN265" s="209"/>
      <c r="CO265" s="209"/>
      <c r="CP265" s="209"/>
      <c r="CQ265" s="209"/>
      <c r="CR265" s="209"/>
      <c r="CS265" s="209"/>
      <c r="CU265" s="209"/>
      <c r="CV265" s="209"/>
      <c r="CW265" s="209"/>
      <c r="CX265" s="209"/>
      <c r="CY265" s="209"/>
      <c r="CZ265" s="209"/>
      <c r="DA265" s="209"/>
      <c r="DB265" s="209"/>
      <c r="DC265" s="209"/>
      <c r="DD265" s="209"/>
      <c r="DE265" s="209"/>
      <c r="DF265" s="209"/>
    </row>
    <row r="266" spans="1:110" s="2" customFormat="1">
      <c r="A266" s="82"/>
      <c r="B266" s="14"/>
      <c r="C266" s="3"/>
      <c r="D266" s="209"/>
      <c r="E266" s="209"/>
      <c r="F266" s="300"/>
      <c r="G266" s="209"/>
      <c r="H266" s="209"/>
      <c r="I266" s="209"/>
      <c r="J266" s="300"/>
      <c r="K266" s="300"/>
      <c r="L266" s="209"/>
      <c r="M266" s="209"/>
      <c r="N266" s="209"/>
      <c r="O266" s="209"/>
      <c r="P266" s="209"/>
      <c r="Q266" s="209"/>
      <c r="R266" s="209"/>
      <c r="S266" s="209"/>
      <c r="T266" s="209"/>
      <c r="U266" s="209"/>
      <c r="V266" s="209"/>
      <c r="W266" s="209"/>
      <c r="X266" s="209"/>
      <c r="Y266" s="300"/>
      <c r="Z266" s="209"/>
      <c r="AA266" s="300"/>
      <c r="AB266" s="209"/>
      <c r="AC266" s="209"/>
      <c r="AD266" s="209"/>
      <c r="AE266" s="209"/>
      <c r="AF266" s="209"/>
      <c r="AG266" s="209"/>
      <c r="AH266" s="209"/>
      <c r="AI266" s="209"/>
      <c r="AJ266" s="209"/>
      <c r="AK266" s="209"/>
      <c r="AL266" s="209"/>
      <c r="AM266" s="300"/>
      <c r="AN266" s="209"/>
      <c r="AO266" s="300"/>
      <c r="AP266" s="209"/>
      <c r="AQ266" s="209"/>
      <c r="AR266" s="209"/>
      <c r="AS266" s="209"/>
      <c r="AT266" s="209"/>
      <c r="AU266" s="209"/>
      <c r="AV266" s="209"/>
      <c r="AW266" s="209"/>
      <c r="AX266" s="209"/>
      <c r="AY266" s="209"/>
      <c r="AZ266" s="209"/>
      <c r="BA266" s="300"/>
      <c r="BB266" s="209"/>
      <c r="BC266" s="209"/>
      <c r="BD266" s="209"/>
      <c r="BE266" s="209"/>
      <c r="BF266" s="209"/>
      <c r="BG266" s="209"/>
      <c r="BH266" s="209"/>
      <c r="BI266" s="209"/>
      <c r="BJ266" s="209"/>
      <c r="BK266" s="209"/>
      <c r="BL266" s="209"/>
      <c r="BM266" s="209"/>
      <c r="BN266" s="209"/>
      <c r="BO266" s="209"/>
      <c r="BP266" s="209"/>
      <c r="BQ266" s="209"/>
      <c r="BR266" s="209"/>
      <c r="BS266" s="209"/>
      <c r="BT266" s="209"/>
      <c r="BU266" s="209"/>
      <c r="BV266" s="209"/>
      <c r="BW266" s="209"/>
      <c r="BX266" s="209"/>
      <c r="BY266" s="209"/>
      <c r="BZ266" s="209"/>
      <c r="CA266" s="209"/>
      <c r="CB266" s="209"/>
      <c r="CC266" s="209"/>
      <c r="CD266" s="209"/>
      <c r="CE266" s="209"/>
      <c r="CF266" s="209"/>
      <c r="CG266" s="209"/>
      <c r="CH266" s="209"/>
      <c r="CI266" s="209"/>
      <c r="CJ266" s="209"/>
      <c r="CK266" s="209"/>
      <c r="CL266" s="209"/>
      <c r="CM266" s="209"/>
      <c r="CN266" s="209"/>
      <c r="CO266" s="209"/>
      <c r="CP266" s="209"/>
      <c r="CQ266" s="209"/>
      <c r="CR266" s="209"/>
      <c r="CS266" s="209"/>
      <c r="CU266" s="209"/>
      <c r="CV266" s="209"/>
      <c r="CW266" s="209"/>
      <c r="CX266" s="209"/>
      <c r="CY266" s="209"/>
      <c r="CZ266" s="209"/>
      <c r="DA266" s="209"/>
      <c r="DB266" s="209"/>
      <c r="DC266" s="209"/>
      <c r="DD266" s="209"/>
      <c r="DE266" s="209"/>
      <c r="DF266" s="209"/>
    </row>
    <row r="267" spans="1:110" s="2" customFormat="1">
      <c r="A267" s="82"/>
      <c r="B267" s="14"/>
      <c r="C267" s="3"/>
      <c r="D267" s="209"/>
      <c r="E267" s="209"/>
      <c r="F267" s="300"/>
      <c r="G267" s="209"/>
      <c r="H267" s="209"/>
      <c r="I267" s="209"/>
      <c r="J267" s="300"/>
      <c r="K267" s="300"/>
      <c r="L267" s="209"/>
      <c r="M267" s="209"/>
      <c r="N267" s="209"/>
      <c r="O267" s="209"/>
      <c r="P267" s="209"/>
      <c r="Q267" s="209"/>
      <c r="R267" s="209"/>
      <c r="S267" s="209"/>
      <c r="T267" s="209"/>
      <c r="U267" s="209"/>
      <c r="V267" s="209"/>
      <c r="W267" s="209"/>
      <c r="X267" s="209"/>
      <c r="Y267" s="300"/>
      <c r="Z267" s="209"/>
      <c r="AA267" s="300"/>
      <c r="AB267" s="209"/>
      <c r="AC267" s="209"/>
      <c r="AD267" s="209"/>
      <c r="AE267" s="209"/>
      <c r="AF267" s="209"/>
      <c r="AG267" s="209"/>
      <c r="AH267" s="209"/>
      <c r="AI267" s="209"/>
      <c r="AJ267" s="209"/>
      <c r="AK267" s="209"/>
      <c r="AL267" s="209"/>
      <c r="AM267" s="300"/>
      <c r="AN267" s="209"/>
      <c r="AO267" s="300"/>
      <c r="AP267" s="209"/>
      <c r="AQ267" s="209"/>
      <c r="AR267" s="209"/>
      <c r="AS267" s="209"/>
      <c r="AT267" s="209"/>
      <c r="AU267" s="209"/>
      <c r="AV267" s="209"/>
      <c r="AW267" s="209"/>
      <c r="AX267" s="209"/>
      <c r="AY267" s="209"/>
      <c r="AZ267" s="209"/>
      <c r="BA267" s="300"/>
      <c r="BB267" s="209"/>
      <c r="BC267" s="209"/>
      <c r="BD267" s="209"/>
      <c r="BE267" s="209"/>
      <c r="BF267" s="209"/>
      <c r="BG267" s="209"/>
      <c r="BH267" s="209"/>
      <c r="BI267" s="209"/>
      <c r="BJ267" s="209"/>
      <c r="BK267" s="209"/>
      <c r="BL267" s="209"/>
      <c r="BM267" s="209"/>
      <c r="BN267" s="209"/>
      <c r="BO267" s="209"/>
      <c r="BP267" s="209"/>
      <c r="BQ267" s="209"/>
      <c r="BR267" s="209"/>
      <c r="BS267" s="209"/>
      <c r="BT267" s="209"/>
      <c r="BU267" s="209"/>
      <c r="BV267" s="209"/>
      <c r="BW267" s="209"/>
      <c r="BX267" s="209"/>
      <c r="BY267" s="209"/>
      <c r="BZ267" s="209"/>
      <c r="CA267" s="209"/>
      <c r="CB267" s="209"/>
      <c r="CC267" s="209"/>
      <c r="CD267" s="209"/>
      <c r="CE267" s="209"/>
      <c r="CF267" s="209"/>
      <c r="CG267" s="209"/>
      <c r="CH267" s="209"/>
      <c r="CI267" s="209"/>
      <c r="CJ267" s="209"/>
      <c r="CK267" s="209"/>
      <c r="CL267" s="209"/>
      <c r="CM267" s="209"/>
      <c r="CN267" s="209"/>
      <c r="CO267" s="209"/>
      <c r="CP267" s="209"/>
      <c r="CQ267" s="209"/>
      <c r="CR267" s="209"/>
      <c r="CS267" s="209"/>
      <c r="CU267" s="209"/>
      <c r="CV267" s="209"/>
      <c r="CW267" s="209"/>
      <c r="CX267" s="209"/>
      <c r="CY267" s="209"/>
      <c r="CZ267" s="209"/>
      <c r="DA267" s="209"/>
      <c r="DB267" s="209"/>
      <c r="DC267" s="209"/>
      <c r="DD267" s="209"/>
      <c r="DE267" s="209"/>
      <c r="DF267" s="209"/>
    </row>
    <row r="268" spans="1:110" s="2" customFormat="1">
      <c r="A268" s="82"/>
      <c r="B268" s="14"/>
      <c r="C268" s="3"/>
      <c r="D268" s="209"/>
      <c r="E268" s="209"/>
      <c r="F268" s="300"/>
      <c r="G268" s="209"/>
      <c r="H268" s="209"/>
      <c r="I268" s="209"/>
      <c r="J268" s="300"/>
      <c r="K268" s="300"/>
      <c r="L268" s="209"/>
      <c r="M268" s="209"/>
      <c r="N268" s="209"/>
      <c r="O268" s="209"/>
      <c r="P268" s="209"/>
      <c r="Q268" s="209"/>
      <c r="R268" s="209"/>
      <c r="S268" s="209"/>
      <c r="T268" s="209"/>
      <c r="U268" s="209"/>
      <c r="V268" s="209"/>
      <c r="W268" s="209"/>
      <c r="X268" s="209"/>
      <c r="Y268" s="300"/>
      <c r="Z268" s="209"/>
      <c r="AA268" s="300"/>
      <c r="AB268" s="209"/>
      <c r="AC268" s="209"/>
      <c r="AD268" s="209"/>
      <c r="AE268" s="209"/>
      <c r="AF268" s="209"/>
      <c r="AG268" s="209"/>
      <c r="AH268" s="209"/>
      <c r="AI268" s="209"/>
      <c r="AJ268" s="209"/>
      <c r="AK268" s="209"/>
      <c r="AL268" s="209"/>
      <c r="AM268" s="300"/>
      <c r="AN268" s="209"/>
      <c r="AO268" s="300"/>
      <c r="AP268" s="209"/>
      <c r="AQ268" s="209"/>
      <c r="AR268" s="209"/>
      <c r="AS268" s="209"/>
      <c r="AT268" s="209"/>
      <c r="AU268" s="209"/>
      <c r="AV268" s="209"/>
      <c r="AW268" s="209"/>
      <c r="AX268" s="209"/>
      <c r="AY268" s="209"/>
      <c r="AZ268" s="209"/>
      <c r="BA268" s="300"/>
      <c r="BB268" s="209"/>
      <c r="BC268" s="209"/>
      <c r="BD268" s="209"/>
      <c r="BE268" s="209"/>
      <c r="BF268" s="209"/>
      <c r="BG268" s="209"/>
      <c r="BH268" s="209"/>
      <c r="BI268" s="209"/>
      <c r="BJ268" s="209"/>
      <c r="BK268" s="209"/>
      <c r="BL268" s="209"/>
      <c r="BM268" s="209"/>
      <c r="BN268" s="209"/>
      <c r="BO268" s="209"/>
      <c r="BP268" s="209"/>
      <c r="BQ268" s="209"/>
      <c r="BR268" s="209"/>
      <c r="BS268" s="209"/>
      <c r="BT268" s="209"/>
      <c r="BU268" s="209"/>
      <c r="BV268" s="209"/>
      <c r="BW268" s="209"/>
      <c r="BX268" s="209"/>
      <c r="BY268" s="209"/>
      <c r="BZ268" s="209"/>
      <c r="CA268" s="209"/>
      <c r="CB268" s="209"/>
      <c r="CC268" s="209"/>
      <c r="CD268" s="209"/>
      <c r="CE268" s="209"/>
      <c r="CF268" s="209"/>
      <c r="CG268" s="209"/>
      <c r="CH268" s="209"/>
      <c r="CI268" s="209"/>
      <c r="CJ268" s="209"/>
      <c r="CK268" s="209"/>
      <c r="CL268" s="209"/>
      <c r="CM268" s="209"/>
      <c r="CN268" s="209"/>
      <c r="CO268" s="209"/>
      <c r="CP268" s="209"/>
      <c r="CQ268" s="209"/>
      <c r="CR268" s="209"/>
      <c r="CS268" s="209"/>
      <c r="CU268" s="209"/>
      <c r="CV268" s="209"/>
      <c r="CW268" s="209"/>
      <c r="CX268" s="209"/>
      <c r="CY268" s="209"/>
      <c r="CZ268" s="209"/>
      <c r="DA268" s="209"/>
      <c r="DB268" s="209"/>
      <c r="DC268" s="209"/>
      <c r="DD268" s="209"/>
      <c r="DE268" s="209"/>
      <c r="DF268" s="209"/>
    </row>
    <row r="269" spans="1:110" s="2" customFormat="1">
      <c r="A269" s="82"/>
      <c r="B269" s="14"/>
      <c r="C269" s="3"/>
      <c r="D269" s="209"/>
      <c r="E269" s="209"/>
      <c r="F269" s="300"/>
      <c r="G269" s="209"/>
      <c r="H269" s="209"/>
      <c r="I269" s="209"/>
      <c r="J269" s="300"/>
      <c r="K269" s="300"/>
      <c r="L269" s="209"/>
      <c r="M269" s="209"/>
      <c r="N269" s="209"/>
      <c r="O269" s="209"/>
      <c r="P269" s="209"/>
      <c r="Q269" s="209"/>
      <c r="R269" s="209"/>
      <c r="S269" s="209"/>
      <c r="T269" s="209"/>
      <c r="U269" s="209"/>
      <c r="V269" s="209"/>
      <c r="W269" s="209"/>
      <c r="X269" s="209"/>
      <c r="Y269" s="300"/>
      <c r="Z269" s="209"/>
      <c r="AA269" s="300"/>
      <c r="AB269" s="209"/>
      <c r="AC269" s="209"/>
      <c r="AD269" s="209"/>
      <c r="AE269" s="209"/>
      <c r="AF269" s="209"/>
      <c r="AG269" s="209"/>
      <c r="AH269" s="209"/>
      <c r="AI269" s="209"/>
      <c r="AJ269" s="209"/>
      <c r="AK269" s="209"/>
      <c r="AL269" s="209"/>
      <c r="AM269" s="300"/>
      <c r="AN269" s="209"/>
      <c r="AO269" s="300"/>
      <c r="AP269" s="209"/>
      <c r="AQ269" s="209"/>
      <c r="AR269" s="209"/>
      <c r="AS269" s="209"/>
      <c r="AT269" s="209"/>
      <c r="AU269" s="209"/>
      <c r="AV269" s="209"/>
      <c r="AW269" s="209"/>
      <c r="AX269" s="209"/>
      <c r="AY269" s="209"/>
      <c r="AZ269" s="209"/>
      <c r="BA269" s="300"/>
      <c r="BB269" s="209"/>
      <c r="BC269" s="209"/>
      <c r="BD269" s="209"/>
      <c r="BE269" s="209"/>
      <c r="BF269" s="209"/>
      <c r="BG269" s="209"/>
      <c r="BH269" s="209"/>
      <c r="BI269" s="209"/>
      <c r="BJ269" s="209"/>
      <c r="BK269" s="209"/>
      <c r="BL269" s="209"/>
      <c r="BM269" s="209"/>
      <c r="BN269" s="209"/>
      <c r="BO269" s="209"/>
      <c r="BP269" s="209"/>
      <c r="BQ269" s="209"/>
      <c r="BR269" s="209"/>
      <c r="BS269" s="209"/>
      <c r="BT269" s="209"/>
      <c r="BU269" s="209"/>
      <c r="BV269" s="209"/>
      <c r="BW269" s="209"/>
      <c r="BX269" s="209"/>
      <c r="BY269" s="209"/>
      <c r="BZ269" s="209"/>
      <c r="CA269" s="209"/>
      <c r="CB269" s="209"/>
      <c r="CC269" s="209"/>
      <c r="CD269" s="209"/>
      <c r="CE269" s="209"/>
      <c r="CF269" s="209"/>
      <c r="CG269" s="209"/>
      <c r="CH269" s="209"/>
      <c r="CI269" s="209"/>
      <c r="CJ269" s="209"/>
      <c r="CK269" s="209"/>
      <c r="CL269" s="209"/>
      <c r="CM269" s="209"/>
      <c r="CN269" s="209"/>
      <c r="CO269" s="209"/>
      <c r="CP269" s="209"/>
      <c r="CQ269" s="209"/>
      <c r="CR269" s="209"/>
      <c r="CS269" s="209"/>
      <c r="CU269" s="209"/>
      <c r="CV269" s="209"/>
      <c r="CW269" s="209"/>
      <c r="CX269" s="209"/>
      <c r="CY269" s="209"/>
      <c r="CZ269" s="209"/>
      <c r="DA269" s="209"/>
      <c r="DB269" s="209"/>
      <c r="DC269" s="209"/>
      <c r="DD269" s="209"/>
      <c r="DE269" s="209"/>
      <c r="DF269" s="209"/>
    </row>
    <row r="270" spans="1:110" s="2" customFormat="1">
      <c r="A270" s="82"/>
      <c r="B270" s="14"/>
      <c r="C270" s="3"/>
      <c r="D270" s="209"/>
      <c r="E270" s="209"/>
      <c r="F270" s="300"/>
      <c r="G270" s="209"/>
      <c r="H270" s="209"/>
      <c r="I270" s="209"/>
      <c r="J270" s="300"/>
      <c r="K270" s="300"/>
      <c r="L270" s="209"/>
      <c r="M270" s="209"/>
      <c r="N270" s="209"/>
      <c r="O270" s="209"/>
      <c r="P270" s="209"/>
      <c r="Q270" s="209"/>
      <c r="R270" s="209"/>
      <c r="S270" s="209"/>
      <c r="T270" s="209"/>
      <c r="U270" s="209"/>
      <c r="V270" s="209"/>
      <c r="W270" s="209"/>
      <c r="X270" s="209"/>
      <c r="Y270" s="300"/>
      <c r="Z270" s="209"/>
      <c r="AA270" s="300"/>
      <c r="AB270" s="209"/>
      <c r="AC270" s="209"/>
      <c r="AD270" s="209"/>
      <c r="AE270" s="209"/>
      <c r="AF270" s="209"/>
      <c r="AG270" s="209"/>
      <c r="AH270" s="209"/>
      <c r="AI270" s="209"/>
      <c r="AJ270" s="209"/>
      <c r="AK270" s="209"/>
      <c r="AL270" s="209"/>
      <c r="AM270" s="300"/>
      <c r="AN270" s="209"/>
      <c r="AO270" s="300"/>
      <c r="AP270" s="209"/>
      <c r="AQ270" s="209"/>
      <c r="AR270" s="209"/>
      <c r="AS270" s="209"/>
      <c r="AT270" s="209"/>
      <c r="AU270" s="209"/>
      <c r="AV270" s="209"/>
      <c r="AW270" s="209"/>
      <c r="AX270" s="209"/>
      <c r="AY270" s="209"/>
      <c r="AZ270" s="209"/>
      <c r="BA270" s="300"/>
      <c r="BB270" s="209"/>
      <c r="BC270" s="209"/>
      <c r="BD270" s="209"/>
      <c r="BE270" s="209"/>
      <c r="BF270" s="209"/>
      <c r="BG270" s="209"/>
      <c r="BH270" s="209"/>
      <c r="BI270" s="209"/>
      <c r="BJ270" s="209"/>
      <c r="BK270" s="209"/>
      <c r="BL270" s="209"/>
      <c r="BM270" s="209"/>
      <c r="BN270" s="209"/>
      <c r="BO270" s="209"/>
      <c r="BP270" s="209"/>
      <c r="BQ270" s="209"/>
      <c r="BR270" s="209"/>
      <c r="BS270" s="209"/>
      <c r="BT270" s="209"/>
      <c r="BU270" s="209"/>
      <c r="BV270" s="209"/>
      <c r="BW270" s="209"/>
      <c r="BX270" s="209"/>
      <c r="BY270" s="209"/>
      <c r="BZ270" s="209"/>
      <c r="CA270" s="209"/>
      <c r="CB270" s="209"/>
      <c r="CC270" s="209"/>
      <c r="CD270" s="209"/>
      <c r="CE270" s="209"/>
      <c r="CF270" s="209"/>
      <c r="CG270" s="209"/>
      <c r="CH270" s="209"/>
      <c r="CI270" s="209"/>
      <c r="CJ270" s="209"/>
      <c r="CK270" s="209"/>
      <c r="CL270" s="209"/>
      <c r="CM270" s="209"/>
      <c r="CN270" s="209"/>
      <c r="CO270" s="209"/>
      <c r="CP270" s="209"/>
      <c r="CQ270" s="209"/>
      <c r="CR270" s="209"/>
      <c r="CS270" s="209"/>
      <c r="CU270" s="209"/>
      <c r="CV270" s="209"/>
      <c r="CW270" s="209"/>
      <c r="CX270" s="209"/>
      <c r="CY270" s="209"/>
      <c r="CZ270" s="209"/>
      <c r="DA270" s="209"/>
      <c r="DB270" s="209"/>
      <c r="DC270" s="209"/>
      <c r="DD270" s="209"/>
      <c r="DE270" s="209"/>
      <c r="DF270" s="209"/>
    </row>
  </sheetData>
  <mergeCells count="2">
    <mergeCell ref="A107:C107"/>
    <mergeCell ref="A38:C38"/>
  </mergeCells>
  <phoneticPr fontId="48" type="noConversion"/>
  <conditionalFormatting sqref="M27">
    <cfRule type="cellIs" dxfId="17" priority="1" stopIfTrue="1" operator="lessThan">
      <formula>0</formula>
    </cfRule>
  </conditionalFormatting>
  <printOptions horizontalCentered="1" verticalCentered="1"/>
  <pageMargins left="0.75" right="0.75" top="1" bottom="1" header="0" footer="0"/>
  <pageSetup scale="62" orientation="portrait" horizontalDpi="120" verticalDpi="72" r:id="rId1"/>
  <headerFooter alignWithMargins="0"/>
  <legacy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Hoja14">
    <tabColor theme="8" tint="0.39997558519241921"/>
  </sheetPr>
  <dimension ref="A1:IV235"/>
  <sheetViews>
    <sheetView zoomScaleNormal="100" workbookViewId="0">
      <pane xSplit="3" ySplit="6" topLeftCell="D28" activePane="bottomRight" state="frozen"/>
      <selection pane="topRight" activeCell="D1" sqref="D1"/>
      <selection pane="bottomLeft" activeCell="A7" sqref="A7"/>
      <selection pane="bottomRight" activeCell="AL21" sqref="AL21"/>
    </sheetView>
  </sheetViews>
  <sheetFormatPr baseColWidth="10" defaultColWidth="11.5546875" defaultRowHeight="13.2"/>
  <cols>
    <col min="1" max="1" width="11.5546875" style="82" customWidth="1"/>
    <col min="2" max="2" width="14.5546875" style="14" customWidth="1"/>
    <col min="3" max="3" width="39.6640625" style="1" customWidth="1"/>
    <col min="4" max="4" width="15" style="2" customWidth="1"/>
    <col min="5" max="5" width="16.5546875" customWidth="1"/>
    <col min="6" max="6" width="13.6640625" style="142" customWidth="1"/>
    <col min="7" max="7" width="13.6640625" customWidth="1"/>
    <col min="8" max="8" width="13.33203125" style="2" bestFit="1" customWidth="1"/>
    <col min="9" max="9" width="14.88671875" style="2" customWidth="1"/>
    <col min="10" max="10" width="14.109375" style="2" bestFit="1" customWidth="1"/>
    <col min="11" max="11" width="13" customWidth="1"/>
    <col min="12" max="12" width="13.33203125" style="142" bestFit="1" customWidth="1"/>
    <col min="13" max="13" width="13.33203125" customWidth="1"/>
    <col min="14" max="14" width="12.88671875" bestFit="1" customWidth="1"/>
    <col min="15" max="15" width="13" bestFit="1" customWidth="1"/>
    <col min="16" max="16" width="11.6640625" customWidth="1"/>
    <col min="17" max="17" width="12.88671875" bestFit="1" customWidth="1"/>
    <col min="18" max="18" width="12.88671875" customWidth="1"/>
    <col min="19" max="19" width="13" style="142" customWidth="1"/>
    <col min="20" max="20" width="11.6640625" customWidth="1"/>
    <col min="21" max="21" width="13" style="142" bestFit="1" customWidth="1"/>
    <col min="22" max="22" width="11.6640625" customWidth="1"/>
    <col min="23" max="23" width="13.6640625" customWidth="1"/>
    <col min="24" max="24" width="15.109375" style="142" customWidth="1"/>
    <col min="25" max="25" width="13.33203125" style="142" customWidth="1"/>
    <col min="26" max="26" width="11.6640625" bestFit="1" customWidth="1"/>
    <col min="27" max="27" width="14.109375" style="142" customWidth="1"/>
    <col min="29" max="29" width="13.88671875" customWidth="1"/>
    <col min="30" max="30" width="13.33203125" style="142" bestFit="1" customWidth="1"/>
    <col min="31" max="31" width="13.109375" style="142" customWidth="1"/>
    <col min="32" max="32" width="11.44140625" style="142" customWidth="1"/>
    <col min="33" max="35" width="11.6640625" customWidth="1"/>
    <col min="36" max="36" width="14" customWidth="1"/>
    <col min="37" max="37" width="11.6640625" customWidth="1"/>
    <col min="38" max="38" width="14" style="142" bestFit="1" customWidth="1"/>
    <col min="39" max="39" width="14.6640625" style="142" customWidth="1"/>
    <col min="40" max="40" width="12.33203125" bestFit="1" customWidth="1"/>
    <col min="41" max="41" width="13.33203125" bestFit="1" customWidth="1"/>
    <col min="42" max="42" width="12.88671875" bestFit="1" customWidth="1"/>
    <col min="43" max="43" width="11.6640625" bestFit="1" customWidth="1"/>
    <col min="44" max="44" width="14.6640625" customWidth="1"/>
    <col min="45" max="45" width="12.33203125" bestFit="1" customWidth="1"/>
    <col min="46" max="46" width="13.33203125" bestFit="1" customWidth="1"/>
    <col min="47" max="47" width="14.33203125" style="142" bestFit="1" customWidth="1"/>
    <col min="48" max="48" width="12.6640625" customWidth="1"/>
    <col min="49" max="49" width="11.5546875" bestFit="1" customWidth="1"/>
    <col min="50" max="50" width="12.33203125" customWidth="1"/>
    <col min="51" max="51" width="11.5546875" bestFit="1" customWidth="1"/>
    <col min="53" max="53" width="12.33203125" bestFit="1" customWidth="1"/>
    <col min="54" max="54" width="12.33203125" customWidth="1"/>
    <col min="55" max="56" width="11.6640625" bestFit="1" customWidth="1"/>
    <col min="58" max="58" width="11.5546875" bestFit="1" customWidth="1"/>
    <col min="59" max="59" width="13.33203125" bestFit="1" customWidth="1"/>
    <col min="60" max="60" width="12.6640625" bestFit="1" customWidth="1"/>
    <col min="61" max="61" width="11.6640625" bestFit="1" customWidth="1"/>
    <col min="63" max="63" width="12.6640625" customWidth="1"/>
    <col min="65" max="65" width="13.5546875" customWidth="1"/>
    <col min="69" max="69" width="11.6640625" bestFit="1" customWidth="1"/>
    <col min="71" max="71" width="12.33203125" style="142" bestFit="1" customWidth="1"/>
    <col min="72" max="72" width="9.44140625" customWidth="1"/>
    <col min="73" max="73" width="14.33203125" customWidth="1"/>
    <col min="74" max="74" width="11.6640625" bestFit="1" customWidth="1"/>
    <col min="75" max="75" width="12.33203125" customWidth="1"/>
    <col min="76" max="76" width="15.44140625" customWidth="1"/>
    <col min="77" max="78" width="11.6640625" customWidth="1"/>
    <col min="79" max="79" width="15.44140625" customWidth="1"/>
    <col min="80" max="80" width="14.33203125" bestFit="1" customWidth="1"/>
    <col min="81" max="81" width="13.33203125" bestFit="1" customWidth="1"/>
    <col min="82" max="82" width="13" bestFit="1" customWidth="1"/>
    <col min="83" max="83" width="13.5546875" style="2" customWidth="1"/>
    <col min="84" max="84" width="13.33203125" style="2" customWidth="1"/>
    <col min="85" max="86" width="14.88671875" style="2" customWidth="1"/>
    <col min="87" max="91" width="13.5546875" style="2" customWidth="1"/>
    <col min="92" max="92" width="14" style="2" bestFit="1" customWidth="1"/>
    <col min="93" max="93" width="14.33203125" style="2" customWidth="1"/>
    <col min="94" max="94" width="12.109375" style="2" bestFit="1" customWidth="1"/>
    <col min="95" max="95" width="13.44140625" style="2" customWidth="1"/>
    <col min="96" max="96" width="11.44140625" style="2" customWidth="1"/>
    <col min="97" max="97" width="12.6640625" style="2" bestFit="1" customWidth="1"/>
    <col min="98" max="98" width="11.6640625" bestFit="1" customWidth="1"/>
    <col min="99" max="101" width="18.109375" customWidth="1"/>
  </cols>
  <sheetData>
    <row r="1" spans="1:256">
      <c r="A1" s="193" t="s">
        <v>0</v>
      </c>
    </row>
    <row r="2" spans="1:256">
      <c r="A2" s="193" t="s">
        <v>1</v>
      </c>
    </row>
    <row r="3" spans="1:256">
      <c r="A3" s="193" t="s">
        <v>1081</v>
      </c>
      <c r="U3" s="389"/>
      <c r="AE3" s="74"/>
      <c r="CB3" s="179"/>
      <c r="CP3" s="530">
        <v>2074.85</v>
      </c>
    </row>
    <row r="4" spans="1:256">
      <c r="A4" s="193" t="str">
        <f>+'CK GASTOS INM MES 2'!A4</f>
        <v>INFORME DE EJECUCION PRESUPUESTARIO 2024, EGRESOS</v>
      </c>
      <c r="BU4" s="209"/>
    </row>
    <row r="5" spans="1:256">
      <c r="F5" s="188"/>
      <c r="L5" s="188"/>
      <c r="S5" s="188"/>
      <c r="U5" s="188"/>
      <c r="X5" s="188"/>
      <c r="Y5" s="188"/>
      <c r="AA5" s="188"/>
      <c r="AD5" s="188"/>
      <c r="AE5" s="188"/>
      <c r="AF5" s="188"/>
      <c r="AM5" s="188"/>
      <c r="AU5" s="188"/>
      <c r="BS5" s="188"/>
      <c r="CE5"/>
      <c r="CL5">
        <v>200</v>
      </c>
      <c r="CM5">
        <v>202</v>
      </c>
    </row>
    <row r="6" spans="1:256" s="114" customFormat="1">
      <c r="A6" s="116" t="s">
        <v>4</v>
      </c>
      <c r="B6" s="113" t="s">
        <v>5</v>
      </c>
      <c r="C6" s="113" t="s">
        <v>6</v>
      </c>
      <c r="D6" s="113" t="s">
        <v>7</v>
      </c>
      <c r="E6" s="113" t="s">
        <v>8</v>
      </c>
      <c r="F6" s="191" t="s">
        <v>9</v>
      </c>
      <c r="G6" s="113" t="s">
        <v>10</v>
      </c>
      <c r="H6" s="113" t="s">
        <v>11</v>
      </c>
      <c r="I6" s="113" t="s">
        <v>12</v>
      </c>
      <c r="J6" s="113" t="s">
        <v>13</v>
      </c>
      <c r="K6" s="113" t="s">
        <v>14</v>
      </c>
      <c r="L6" s="191" t="s">
        <v>15</v>
      </c>
      <c r="M6" s="113" t="s">
        <v>16</v>
      </c>
      <c r="N6" s="113" t="s">
        <v>17</v>
      </c>
      <c r="O6" s="113" t="s">
        <v>18</v>
      </c>
      <c r="P6" s="113" t="s">
        <v>19</v>
      </c>
      <c r="Q6" s="113" t="s">
        <v>20</v>
      </c>
      <c r="R6" s="113" t="s">
        <v>21</v>
      </c>
      <c r="S6" s="191" t="s">
        <v>22</v>
      </c>
      <c r="T6" s="113" t="s">
        <v>23</v>
      </c>
      <c r="U6" s="191" t="s">
        <v>24</v>
      </c>
      <c r="V6" s="113" t="s">
        <v>25</v>
      </c>
      <c r="W6" s="113" t="s">
        <v>26</v>
      </c>
      <c r="X6" s="191" t="s">
        <v>27</v>
      </c>
      <c r="Y6" s="191" t="s">
        <v>28</v>
      </c>
      <c r="Z6" s="113" t="s">
        <v>29</v>
      </c>
      <c r="AA6" s="191" t="s">
        <v>30</v>
      </c>
      <c r="AB6" s="113" t="s">
        <v>31</v>
      </c>
      <c r="AC6" s="113" t="s">
        <v>32</v>
      </c>
      <c r="AD6" s="191" t="s">
        <v>33</v>
      </c>
      <c r="AE6" s="191" t="s">
        <v>34</v>
      </c>
      <c r="AF6" s="191" t="s">
        <v>35</v>
      </c>
      <c r="AG6" s="113" t="s">
        <v>36</v>
      </c>
      <c r="AH6" s="113" t="s">
        <v>37</v>
      </c>
      <c r="AI6" s="113" t="s">
        <v>38</v>
      </c>
      <c r="AJ6" s="113" t="s">
        <v>39</v>
      </c>
      <c r="AK6" s="113" t="s">
        <v>40</v>
      </c>
      <c r="AL6" s="191" t="s">
        <v>41</v>
      </c>
      <c r="AM6" s="191" t="s">
        <v>42</v>
      </c>
      <c r="AN6" s="113" t="s">
        <v>43</v>
      </c>
      <c r="AO6" s="113" t="s">
        <v>44</v>
      </c>
      <c r="AP6" s="113" t="s">
        <v>45</v>
      </c>
      <c r="AQ6" s="113" t="s">
        <v>46</v>
      </c>
      <c r="AR6" s="113" t="s">
        <v>47</v>
      </c>
      <c r="AS6" s="113" t="s">
        <v>48</v>
      </c>
      <c r="AT6" s="113" t="s">
        <v>49</v>
      </c>
      <c r="AU6" s="191" t="s">
        <v>51</v>
      </c>
      <c r="AV6" s="113" t="s">
        <v>52</v>
      </c>
      <c r="AW6" s="113" t="s">
        <v>53</v>
      </c>
      <c r="AX6" s="113" t="s">
        <v>54</v>
      </c>
      <c r="AY6" s="113" t="s">
        <v>55</v>
      </c>
      <c r="AZ6" s="113" t="s">
        <v>56</v>
      </c>
      <c r="BA6" s="113" t="s">
        <v>57</v>
      </c>
      <c r="BB6" s="113" t="s">
        <v>58</v>
      </c>
      <c r="BC6" s="113" t="s">
        <v>60</v>
      </c>
      <c r="BD6" s="113" t="s">
        <v>61</v>
      </c>
      <c r="BE6" s="113" t="s">
        <v>62</v>
      </c>
      <c r="BF6" s="113" t="s">
        <v>63</v>
      </c>
      <c r="BG6" s="113" t="s">
        <v>64</v>
      </c>
      <c r="BH6" s="113" t="s">
        <v>65</v>
      </c>
      <c r="BI6" s="113" t="s">
        <v>66</v>
      </c>
      <c r="BJ6" s="113" t="s">
        <v>67</v>
      </c>
      <c r="BK6" s="113" t="s">
        <v>68</v>
      </c>
      <c r="BL6" s="113" t="s">
        <v>69</v>
      </c>
      <c r="BM6" s="113" t="s">
        <v>70</v>
      </c>
      <c r="BN6" s="113" t="s">
        <v>71</v>
      </c>
      <c r="BO6" s="113" t="s">
        <v>72</v>
      </c>
      <c r="BP6" s="113" t="s">
        <v>73</v>
      </c>
      <c r="BQ6" s="113" t="s">
        <v>74</v>
      </c>
      <c r="BR6" s="113" t="s">
        <v>75</v>
      </c>
      <c r="BS6" s="191" t="s">
        <v>76</v>
      </c>
      <c r="BT6" s="113" t="s">
        <v>77</v>
      </c>
      <c r="BU6" s="113" t="s">
        <v>78</v>
      </c>
      <c r="BV6" s="113" t="s">
        <v>79</v>
      </c>
      <c r="BW6" s="113" t="s">
        <v>80</v>
      </c>
      <c r="BX6" s="113" t="s">
        <v>81</v>
      </c>
      <c r="BY6" s="113" t="s">
        <v>82</v>
      </c>
      <c r="BZ6" s="113" t="s">
        <v>83</v>
      </c>
      <c r="CA6" s="113" t="s">
        <v>84</v>
      </c>
      <c r="CB6" s="113" t="s">
        <v>85</v>
      </c>
      <c r="CC6" s="113" t="s">
        <v>86</v>
      </c>
      <c r="CD6" s="113" t="s">
        <v>87</v>
      </c>
      <c r="CE6" s="113" t="s">
        <v>88</v>
      </c>
      <c r="CF6" s="113" t="s">
        <v>89</v>
      </c>
      <c r="CG6" s="113" t="s">
        <v>90</v>
      </c>
      <c r="CH6" s="113" t="s">
        <v>91</v>
      </c>
      <c r="CI6" s="113" t="s">
        <v>92</v>
      </c>
      <c r="CJ6" s="113" t="s">
        <v>93</v>
      </c>
      <c r="CK6" s="113" t="s">
        <v>94</v>
      </c>
      <c r="CL6" s="113" t="s">
        <v>95</v>
      </c>
      <c r="CM6" s="113" t="s">
        <v>95</v>
      </c>
      <c r="CN6" s="113" t="s">
        <v>96</v>
      </c>
      <c r="CO6" s="113" t="s">
        <v>97</v>
      </c>
      <c r="CP6" s="113" t="s">
        <v>98</v>
      </c>
      <c r="CQ6" s="113" t="s">
        <v>99</v>
      </c>
      <c r="CR6" s="113" t="s">
        <v>433</v>
      </c>
      <c r="CS6" s="113" t="s">
        <v>100</v>
      </c>
    </row>
    <row r="7" spans="1:256" ht="16.5" customHeight="1">
      <c r="B7" s="232"/>
      <c r="C7" s="227"/>
      <c r="D7" s="142"/>
      <c r="E7" s="74"/>
      <c r="F7"/>
      <c r="G7" s="74"/>
      <c r="H7" s="74"/>
      <c r="I7" s="74"/>
      <c r="J7" s="74"/>
      <c r="K7" s="74"/>
      <c r="L7" s="74"/>
      <c r="M7" s="142"/>
      <c r="N7" s="142"/>
      <c r="O7" s="142"/>
      <c r="P7" s="142"/>
      <c r="Q7" s="74"/>
      <c r="R7" s="74"/>
      <c r="T7" s="142"/>
      <c r="V7" s="74"/>
      <c r="W7" s="74"/>
      <c r="Z7" s="142"/>
      <c r="AA7" s="157"/>
      <c r="AB7" s="142"/>
      <c r="AC7" s="142"/>
      <c r="AD7" s="157"/>
      <c r="AE7" s="74"/>
      <c r="AF7" s="74"/>
      <c r="AG7" s="74"/>
      <c r="AH7" s="74"/>
      <c r="AI7" s="74"/>
      <c r="AJ7" s="74"/>
      <c r="AK7" s="74"/>
      <c r="AM7" s="157"/>
      <c r="AN7" s="74"/>
      <c r="AO7" s="157"/>
      <c r="AP7" s="74"/>
      <c r="AQ7" s="142"/>
      <c r="AR7" s="142"/>
      <c r="AS7" s="74"/>
      <c r="AT7" s="74"/>
      <c r="AV7" s="142"/>
      <c r="AW7" s="74"/>
      <c r="AX7" s="142"/>
      <c r="AY7" s="74"/>
      <c r="AZ7" s="74"/>
      <c r="BA7" s="74"/>
      <c r="BB7" s="74"/>
      <c r="BC7" s="74"/>
      <c r="BD7" s="74"/>
      <c r="BE7" s="74"/>
      <c r="BF7" s="74"/>
      <c r="BG7" s="142"/>
      <c r="BH7" s="80"/>
      <c r="BI7" s="142"/>
      <c r="BJ7" s="74"/>
      <c r="BK7" s="142"/>
      <c r="BL7" s="142"/>
      <c r="BM7" s="142"/>
      <c r="BN7" s="142"/>
      <c r="BO7" s="74"/>
      <c r="BP7" s="74"/>
      <c r="BQ7" s="142"/>
      <c r="BR7" s="74"/>
      <c r="BS7" s="74"/>
      <c r="BT7" s="157"/>
      <c r="BU7" s="157"/>
      <c r="BV7" s="142"/>
      <c r="BW7" s="142"/>
      <c r="BX7" s="74"/>
      <c r="BY7" s="74"/>
      <c r="BZ7" s="142"/>
      <c r="CA7" s="74"/>
      <c r="CB7" s="74"/>
      <c r="CC7" s="74"/>
      <c r="CD7" s="142"/>
      <c r="CE7" s="142"/>
      <c r="CF7" s="74"/>
      <c r="CG7" s="74"/>
      <c r="CH7" s="74"/>
      <c r="CI7" s="74"/>
      <c r="CJ7" s="74"/>
      <c r="CK7" s="74"/>
      <c r="CL7" s="74"/>
      <c r="CM7" s="74"/>
      <c r="CN7" s="74"/>
      <c r="CO7" s="74"/>
      <c r="CP7" s="74"/>
      <c r="CQ7" s="74"/>
      <c r="CR7" s="74"/>
      <c r="CS7" s="74"/>
      <c r="CT7" s="74"/>
      <c r="CU7" s="74"/>
      <c r="CV7" s="2"/>
      <c r="CW7" s="2"/>
    </row>
    <row r="8" spans="1:256" ht="13.2" customHeight="1">
      <c r="A8" s="107">
        <v>45643</v>
      </c>
      <c r="B8" s="108" t="s">
        <v>337</v>
      </c>
      <c r="C8" s="320" t="s">
        <v>1124</v>
      </c>
      <c r="E8" s="74"/>
      <c r="F8" s="74"/>
      <c r="G8" s="74"/>
      <c r="H8" s="74"/>
      <c r="I8" s="74"/>
      <c r="J8" s="74"/>
      <c r="K8" s="74"/>
      <c r="L8" s="74"/>
      <c r="M8" s="142"/>
      <c r="N8" s="142"/>
      <c r="O8" s="142"/>
      <c r="P8" s="142"/>
      <c r="Q8" s="74"/>
      <c r="R8" s="74"/>
      <c r="T8" s="142"/>
      <c r="V8" s="74"/>
      <c r="W8" s="74"/>
      <c r="Z8" s="142"/>
      <c r="AA8" s="157"/>
      <c r="AB8" s="142"/>
      <c r="AC8" s="142"/>
      <c r="AD8" s="74"/>
      <c r="AE8" s="74"/>
      <c r="AF8" s="74"/>
      <c r="AG8" s="74"/>
      <c r="AI8" s="74"/>
      <c r="AJ8" s="74"/>
      <c r="AK8" s="74"/>
      <c r="AM8" s="157"/>
      <c r="AN8" s="142"/>
      <c r="AO8" s="157"/>
      <c r="AP8" s="74"/>
      <c r="AQ8" s="142"/>
      <c r="AR8" s="142"/>
      <c r="AS8" s="74"/>
      <c r="AT8" s="74"/>
      <c r="AV8" s="142"/>
      <c r="AW8" s="74"/>
      <c r="AX8" s="142"/>
      <c r="AY8" s="74"/>
      <c r="AZ8" s="74"/>
      <c r="BA8" s="74"/>
      <c r="BB8" s="74"/>
      <c r="BC8" s="74"/>
      <c r="BD8" s="74"/>
      <c r="BE8" s="74"/>
      <c r="BF8" s="74"/>
      <c r="BG8" s="142"/>
      <c r="BH8" s="80"/>
      <c r="BI8" s="142"/>
      <c r="BJ8" s="74"/>
      <c r="BK8" s="142"/>
      <c r="BL8" s="142"/>
      <c r="BM8" s="142"/>
      <c r="BN8" s="142"/>
      <c r="BO8" s="74"/>
      <c r="BP8" s="74"/>
      <c r="BQ8" s="142"/>
      <c r="BR8" s="74"/>
      <c r="BT8" s="157"/>
      <c r="BU8" s="619">
        <v>23900</v>
      </c>
      <c r="BV8" s="142"/>
      <c r="BW8" s="142"/>
      <c r="BX8" s="74"/>
      <c r="BY8" s="74"/>
      <c r="BZ8" s="74"/>
      <c r="CA8" s="74"/>
      <c r="CB8" s="74"/>
      <c r="CC8" s="74"/>
      <c r="CD8" s="142"/>
      <c r="CE8" s="142"/>
      <c r="CF8" s="74"/>
      <c r="CG8" s="74"/>
      <c r="CH8" s="74"/>
      <c r="CI8" s="74"/>
      <c r="CJ8" s="74"/>
      <c r="CK8" s="74"/>
      <c r="CL8" s="74"/>
      <c r="CM8" s="74"/>
      <c r="CN8" s="74"/>
      <c r="CO8" s="74"/>
      <c r="CP8" s="74"/>
      <c r="CQ8" s="74"/>
      <c r="CR8" s="74"/>
      <c r="CS8" s="74"/>
      <c r="CT8" s="74"/>
      <c r="CU8" s="74"/>
      <c r="CV8" s="2"/>
      <c r="CW8" s="2"/>
    </row>
    <row r="9" spans="1:256" s="5" customFormat="1">
      <c r="A9" s="107">
        <v>45643</v>
      </c>
      <c r="B9" s="108" t="s">
        <v>337</v>
      </c>
      <c r="C9" s="320" t="s">
        <v>1125</v>
      </c>
      <c r="D9" s="227"/>
      <c r="E9" s="227"/>
      <c r="F9" s="227"/>
      <c r="G9" s="227"/>
      <c r="H9" s="109"/>
      <c r="I9" s="109"/>
      <c r="J9" s="109"/>
      <c r="K9" s="227"/>
      <c r="L9" s="227"/>
      <c r="M9" s="157"/>
      <c r="N9" s="157"/>
      <c r="O9" s="157"/>
      <c r="P9" s="157"/>
      <c r="Q9" s="227"/>
      <c r="R9" s="227"/>
      <c r="S9" s="227"/>
      <c r="T9" s="227"/>
      <c r="U9" s="227"/>
      <c r="V9" s="227"/>
      <c r="W9" s="227"/>
      <c r="X9" s="157"/>
      <c r="Y9" s="157"/>
      <c r="Z9" s="157"/>
      <c r="AA9" s="157"/>
      <c r="AB9" s="157"/>
      <c r="AC9" s="157"/>
      <c r="AD9" s="619">
        <v>4200.21</v>
      </c>
      <c r="AE9" s="227"/>
      <c r="AF9" s="227"/>
      <c r="AG9" s="227"/>
      <c r="AH9" s="227"/>
      <c r="AI9" s="227"/>
      <c r="AJ9" s="227"/>
      <c r="AK9" s="227"/>
      <c r="AL9" s="157"/>
      <c r="AM9" s="157"/>
      <c r="AN9" s="157"/>
      <c r="AO9" s="157"/>
      <c r="AP9" s="227"/>
      <c r="AQ9" s="157"/>
      <c r="AR9" s="157"/>
      <c r="AS9" s="227"/>
      <c r="AT9" s="227"/>
      <c r="AU9" s="227"/>
      <c r="AV9" s="157"/>
      <c r="AW9" s="227"/>
      <c r="AX9" s="157"/>
      <c r="AY9" s="227"/>
      <c r="AZ9" s="227"/>
      <c r="BA9" s="227"/>
      <c r="BB9" s="227"/>
      <c r="BC9" s="227"/>
      <c r="BD9" s="227"/>
      <c r="BE9" s="227"/>
      <c r="BF9" s="227"/>
      <c r="BG9" s="157"/>
      <c r="BH9" s="227"/>
      <c r="BI9" s="157"/>
      <c r="BJ9" s="227"/>
      <c r="BK9" s="157"/>
      <c r="BL9" s="227"/>
      <c r="BM9" s="227"/>
      <c r="BN9" s="227"/>
      <c r="BO9" s="227"/>
      <c r="BP9" s="227"/>
      <c r="BQ9" s="157"/>
      <c r="BR9" s="227"/>
      <c r="BS9" s="227"/>
      <c r="BT9" s="157"/>
      <c r="BU9" s="157"/>
      <c r="BV9" s="227"/>
      <c r="BW9" s="157"/>
      <c r="BX9" s="227"/>
      <c r="BY9" s="227"/>
      <c r="BZ9" s="227"/>
      <c r="CA9" s="227"/>
      <c r="CB9" s="227"/>
      <c r="CC9" s="227"/>
      <c r="CD9" s="157"/>
      <c r="CE9" s="157"/>
      <c r="CF9" s="227"/>
      <c r="CG9" s="109"/>
      <c r="CH9" s="109"/>
      <c r="CI9" s="109"/>
      <c r="CJ9" s="109"/>
      <c r="CK9" s="109"/>
      <c r="CL9" s="109"/>
      <c r="CM9" s="109"/>
      <c r="CN9" s="109"/>
      <c r="CO9" s="109"/>
      <c r="CP9" s="109"/>
      <c r="CQ9" s="109"/>
      <c r="CR9" s="109"/>
      <c r="CS9" s="109"/>
      <c r="CT9" s="109"/>
      <c r="CU9" s="109"/>
      <c r="CV9" s="109"/>
      <c r="CW9" s="109"/>
      <c r="CX9" s="227"/>
      <c r="CY9" s="227"/>
      <c r="CZ9" s="227"/>
      <c r="DA9" s="227"/>
      <c r="DB9" s="227"/>
      <c r="DC9" s="227"/>
      <c r="DD9" s="227"/>
      <c r="DE9" s="227"/>
      <c r="DF9" s="227"/>
      <c r="DG9" s="227"/>
      <c r="DH9" s="227"/>
      <c r="DI9" s="227"/>
      <c r="DJ9" s="227"/>
      <c r="DK9" s="227"/>
      <c r="DL9" s="227"/>
      <c r="DM9" s="227"/>
      <c r="DN9" s="227"/>
      <c r="DO9" s="227"/>
      <c r="DP9" s="227"/>
      <c r="DQ9" s="227"/>
      <c r="DR9" s="227"/>
      <c r="DS9" s="227"/>
      <c r="DT9" s="227"/>
      <c r="DU9" s="227"/>
      <c r="DV9" s="227"/>
      <c r="DW9" s="227"/>
      <c r="DX9" s="227"/>
      <c r="DY9" s="227"/>
      <c r="DZ9" s="227"/>
      <c r="EA9" s="227"/>
      <c r="EB9" s="227"/>
      <c r="EC9" s="227"/>
      <c r="ED9" s="227"/>
      <c r="EE9" s="227"/>
      <c r="EF9" s="227"/>
      <c r="EG9" s="227"/>
      <c r="EH9" s="227"/>
      <c r="EI9" s="227"/>
      <c r="EJ9" s="227"/>
      <c r="EK9" s="227"/>
      <c r="EL9" s="227"/>
      <c r="EM9" s="227"/>
      <c r="EN9" s="227"/>
      <c r="EO9" s="227"/>
      <c r="EP9" s="227"/>
      <c r="EQ9" s="227"/>
      <c r="ER9" s="227"/>
      <c r="ES9" s="227"/>
      <c r="ET9" s="227"/>
      <c r="EU9" s="227"/>
      <c r="EV9" s="227"/>
      <c r="EW9" s="227"/>
      <c r="EX9" s="227"/>
      <c r="EY9" s="227"/>
      <c r="EZ9" s="227"/>
      <c r="FA9" s="227"/>
      <c r="FB9" s="227"/>
      <c r="FC9" s="227"/>
      <c r="FD9" s="227"/>
      <c r="FE9" s="227"/>
      <c r="FF9" s="227"/>
      <c r="FG9" s="227"/>
      <c r="FH9" s="227"/>
      <c r="FI9" s="227"/>
      <c r="FJ9" s="227"/>
      <c r="FK9" s="227"/>
      <c r="FL9" s="227"/>
      <c r="FM9" s="227"/>
      <c r="FN9" s="227"/>
      <c r="FO9" s="227"/>
      <c r="FP9" s="227"/>
      <c r="FQ9" s="227"/>
      <c r="FR9" s="227"/>
      <c r="FS9" s="227"/>
      <c r="FT9" s="227"/>
      <c r="FU9" s="227"/>
      <c r="FV9" s="227"/>
      <c r="FW9" s="227"/>
      <c r="FX9" s="227"/>
      <c r="FY9" s="227"/>
      <c r="FZ9" s="227"/>
      <c r="GA9" s="227"/>
      <c r="GB9" s="227"/>
      <c r="GC9" s="227"/>
      <c r="GD9" s="227"/>
      <c r="GE9" s="227"/>
      <c r="GF9" s="227"/>
      <c r="GG9" s="227"/>
      <c r="GH9" s="227"/>
      <c r="GI9" s="227"/>
      <c r="GJ9" s="227"/>
      <c r="GK9" s="227"/>
      <c r="GL9" s="227"/>
      <c r="GM9" s="227"/>
      <c r="GN9" s="227"/>
      <c r="GO9" s="227"/>
      <c r="GP9" s="227"/>
      <c r="GQ9" s="227"/>
      <c r="GR9" s="227"/>
      <c r="GS9" s="227"/>
      <c r="GT9" s="227"/>
      <c r="GU9" s="227"/>
      <c r="GV9" s="227"/>
      <c r="GW9" s="227"/>
      <c r="GX9" s="227"/>
      <c r="GY9" s="227"/>
      <c r="GZ9" s="227"/>
      <c r="HA9" s="227"/>
      <c r="HB9" s="227"/>
      <c r="HC9" s="227"/>
      <c r="HD9" s="227"/>
      <c r="HE9" s="227"/>
      <c r="HF9" s="227"/>
      <c r="HG9" s="227"/>
      <c r="HH9" s="227"/>
      <c r="HI9" s="227"/>
      <c r="HJ9" s="227"/>
      <c r="HK9" s="227"/>
      <c r="HL9" s="227"/>
      <c r="HM9" s="227"/>
      <c r="HN9" s="227"/>
      <c r="HO9" s="227"/>
      <c r="HP9" s="227"/>
      <c r="HQ9" s="227"/>
      <c r="HR9" s="227"/>
      <c r="HS9" s="227"/>
      <c r="HT9" s="227"/>
      <c r="HU9" s="227"/>
      <c r="HV9" s="227"/>
      <c r="HW9" s="227"/>
      <c r="HX9" s="227"/>
      <c r="HY9" s="227"/>
      <c r="HZ9" s="227"/>
      <c r="IA9" s="227"/>
      <c r="IB9" s="227"/>
      <c r="IC9" s="227"/>
      <c r="ID9" s="227"/>
      <c r="IE9" s="227"/>
      <c r="IF9" s="227"/>
      <c r="IG9" s="227"/>
      <c r="IH9" s="227"/>
      <c r="II9" s="227"/>
      <c r="IJ9" s="227"/>
      <c r="IK9" s="227"/>
      <c r="IL9" s="227"/>
      <c r="IM9" s="227"/>
      <c r="IN9" s="227"/>
      <c r="IO9" s="227"/>
      <c r="IP9" s="227"/>
      <c r="IQ9" s="227"/>
      <c r="IR9" s="227"/>
      <c r="IS9" s="227"/>
      <c r="IT9" s="227"/>
      <c r="IU9" s="227"/>
      <c r="IV9" s="227"/>
    </row>
    <row r="10" spans="1:256" ht="13.2" customHeight="1">
      <c r="A10" s="107"/>
      <c r="B10" s="108"/>
      <c r="C10" s="284"/>
      <c r="E10" s="74"/>
      <c r="F10" s="74"/>
      <c r="G10" s="74"/>
      <c r="H10" s="74"/>
      <c r="I10" s="74"/>
      <c r="J10" s="74"/>
      <c r="K10" s="74"/>
      <c r="L10" s="74"/>
      <c r="M10" s="142"/>
      <c r="N10" s="142"/>
      <c r="O10" s="142"/>
      <c r="P10" s="142"/>
      <c r="Q10" s="74"/>
      <c r="R10" s="74"/>
      <c r="T10" s="142"/>
      <c r="V10" s="74"/>
      <c r="W10" s="74"/>
      <c r="Z10" s="142"/>
      <c r="AA10" s="157"/>
      <c r="AB10" s="142"/>
      <c r="AC10" s="142"/>
      <c r="AD10" s="157"/>
      <c r="AE10" s="74"/>
      <c r="AF10" s="74"/>
      <c r="AG10" s="74"/>
      <c r="AH10" s="74"/>
      <c r="AI10" s="74"/>
      <c r="AJ10" s="74"/>
      <c r="AK10" s="74"/>
      <c r="AM10" s="157"/>
      <c r="AN10" s="142"/>
      <c r="AO10" s="157"/>
      <c r="AP10" s="74"/>
      <c r="AQ10" s="142"/>
      <c r="AR10" s="142"/>
      <c r="AS10" s="74"/>
      <c r="AT10" s="74"/>
      <c r="AV10" s="142"/>
      <c r="AW10" s="74"/>
      <c r="AX10" s="142"/>
      <c r="AY10" s="74"/>
      <c r="AZ10" s="74"/>
      <c r="BA10" s="74"/>
      <c r="BB10" s="74"/>
      <c r="BC10" s="74"/>
      <c r="BD10" s="74"/>
      <c r="BE10" s="74"/>
      <c r="BF10" s="74"/>
      <c r="BG10" s="142"/>
      <c r="BH10" s="80"/>
      <c r="BI10" s="142"/>
      <c r="BJ10" s="74"/>
      <c r="BK10" s="142"/>
      <c r="BL10" s="142"/>
      <c r="BM10" s="142"/>
      <c r="BN10" s="142"/>
      <c r="BO10" s="74"/>
      <c r="BP10" s="74"/>
      <c r="BQ10" s="142"/>
      <c r="BR10" s="74"/>
      <c r="BT10" s="157"/>
      <c r="BU10" s="142"/>
      <c r="BV10" s="142"/>
      <c r="BW10" s="142"/>
      <c r="BX10" s="74"/>
      <c r="BY10" s="74"/>
      <c r="BZ10" s="74"/>
      <c r="CA10" s="74"/>
      <c r="CB10" s="74"/>
      <c r="CC10" s="74"/>
      <c r="CD10" s="142"/>
      <c r="CE10" s="142"/>
      <c r="CF10" s="74"/>
      <c r="CG10" s="74"/>
      <c r="CH10" s="74"/>
      <c r="CI10" s="74"/>
      <c r="CJ10" s="74"/>
      <c r="CK10" s="74"/>
      <c r="CL10" s="74"/>
      <c r="CM10" s="74"/>
      <c r="CN10" s="74"/>
      <c r="CO10" s="74"/>
      <c r="CP10" s="74"/>
      <c r="CQ10" s="74"/>
      <c r="CR10" s="74"/>
      <c r="CS10" s="74"/>
      <c r="CT10" s="74"/>
      <c r="CU10" s="74"/>
      <c r="CV10" s="2"/>
      <c r="CW10" s="2"/>
    </row>
    <row r="11" spans="1:256" ht="13.2" customHeight="1">
      <c r="A11" s="107">
        <v>45643</v>
      </c>
      <c r="B11" s="108" t="s">
        <v>341</v>
      </c>
      <c r="C11" s="320" t="s">
        <v>1126</v>
      </c>
      <c r="E11" s="74"/>
      <c r="F11" s="74"/>
      <c r="G11" s="74"/>
      <c r="H11" s="74"/>
      <c r="I11" s="74"/>
      <c r="J11" s="74"/>
      <c r="K11" s="74"/>
      <c r="L11" s="74"/>
      <c r="M11" s="142"/>
      <c r="N11" s="142"/>
      <c r="O11" s="142"/>
      <c r="P11" s="142"/>
      <c r="Q11" s="74"/>
      <c r="R11" s="74"/>
      <c r="T11" s="142"/>
      <c r="V11" s="74"/>
      <c r="W11" s="74"/>
      <c r="Z11" s="142"/>
      <c r="AA11" s="157"/>
      <c r="AB11" s="142"/>
      <c r="AC11" s="142"/>
      <c r="AD11" s="619">
        <v>12501.19</v>
      </c>
      <c r="AE11" s="74"/>
      <c r="AF11" s="74"/>
      <c r="AG11" s="74"/>
      <c r="AH11" s="74"/>
      <c r="AI11" s="74"/>
      <c r="AJ11" s="74"/>
      <c r="AK11" s="74"/>
      <c r="AM11" s="157"/>
      <c r="AN11" s="142"/>
      <c r="AO11" s="157"/>
      <c r="AP11" s="74"/>
      <c r="AQ11" s="142"/>
      <c r="AR11" s="142"/>
      <c r="AS11" s="74"/>
      <c r="AT11" s="74"/>
      <c r="AV11" s="142"/>
      <c r="AW11" s="74"/>
      <c r="AX11" s="142"/>
      <c r="AY11" s="74"/>
      <c r="AZ11" s="74"/>
      <c r="BA11" s="74"/>
      <c r="BB11" s="74"/>
      <c r="BC11" s="74"/>
      <c r="BD11" s="74"/>
      <c r="BE11" s="74"/>
      <c r="BF11" s="74"/>
      <c r="BG11" s="142"/>
      <c r="BH11" s="80"/>
      <c r="BI11" s="142"/>
      <c r="BJ11" s="74"/>
      <c r="BK11" s="142"/>
      <c r="BL11" s="142"/>
      <c r="BM11" s="142"/>
      <c r="BN11" s="142"/>
      <c r="BO11" s="74"/>
      <c r="BP11" s="74"/>
      <c r="BQ11" s="142"/>
      <c r="BR11" s="74"/>
      <c r="BS11" s="74"/>
      <c r="BT11" s="157"/>
      <c r="BU11" s="142"/>
      <c r="BV11" s="142"/>
      <c r="BW11" s="142"/>
      <c r="BX11" s="74"/>
      <c r="BY11" s="74"/>
      <c r="BZ11" s="74"/>
      <c r="CA11" s="74"/>
      <c r="CB11" s="74"/>
      <c r="CC11" s="74"/>
      <c r="CD11" s="142"/>
      <c r="CE11" s="142"/>
      <c r="CF11" s="74"/>
      <c r="CG11" s="74"/>
      <c r="CH11" s="74"/>
      <c r="CI11" s="74"/>
      <c r="CJ11" s="74"/>
      <c r="CK11" s="74"/>
      <c r="CL11" s="74"/>
      <c r="CM11" s="74"/>
      <c r="CN11" s="74"/>
      <c r="CO11" s="74"/>
      <c r="CP11" s="74"/>
      <c r="CQ11" s="74"/>
      <c r="CR11" s="74"/>
      <c r="CS11" s="74"/>
      <c r="CT11" s="74"/>
      <c r="CU11" s="74"/>
      <c r="CV11" s="2"/>
      <c r="CW11" s="2"/>
    </row>
    <row r="12" spans="1:256" ht="13.2" customHeight="1">
      <c r="A12" s="107">
        <v>45643</v>
      </c>
      <c r="B12" s="108" t="s">
        <v>341</v>
      </c>
      <c r="C12" s="320" t="s">
        <v>1127</v>
      </c>
      <c r="D12" s="142"/>
      <c r="E12" s="74"/>
      <c r="F12" s="74"/>
      <c r="G12" s="74"/>
      <c r="H12" s="74"/>
      <c r="I12" s="74"/>
      <c r="J12" s="74"/>
      <c r="K12" s="74"/>
      <c r="L12" s="74"/>
      <c r="M12" s="142"/>
      <c r="N12" s="142"/>
      <c r="O12" s="142"/>
      <c r="P12" s="142"/>
      <c r="Q12" s="74"/>
      <c r="R12" s="74"/>
      <c r="T12" s="142"/>
      <c r="V12" s="74"/>
      <c r="W12" s="74"/>
      <c r="Z12" s="142"/>
      <c r="AA12" s="157"/>
      <c r="AB12" s="142"/>
      <c r="AC12" s="142"/>
      <c r="AD12" s="157"/>
      <c r="AE12" s="74"/>
      <c r="AF12" s="74"/>
      <c r="AG12" s="74"/>
      <c r="AH12" s="74"/>
      <c r="AI12" s="74"/>
      <c r="AJ12" s="74"/>
      <c r="AK12" s="74"/>
      <c r="AM12" s="157"/>
      <c r="AN12" s="142"/>
      <c r="AO12" s="157"/>
      <c r="AP12" s="74"/>
      <c r="AQ12" s="142"/>
      <c r="AR12" s="142"/>
      <c r="AS12" s="74"/>
      <c r="AT12" s="74"/>
      <c r="AV12" s="142"/>
      <c r="AW12" s="74"/>
      <c r="AX12" s="142"/>
      <c r="AY12" s="74"/>
      <c r="AZ12" s="74"/>
      <c r="BA12" s="74"/>
      <c r="BB12" s="74"/>
      <c r="BC12" s="74"/>
      <c r="BD12" s="74"/>
      <c r="BE12" s="74"/>
      <c r="BF12" s="74"/>
      <c r="BG12" s="142"/>
      <c r="BH12" s="80"/>
      <c r="BI12" s="142"/>
      <c r="BJ12" s="74"/>
      <c r="BK12" s="142"/>
      <c r="BL12" s="142"/>
      <c r="BM12" s="142"/>
      <c r="BN12" s="142"/>
      <c r="BO12" s="74"/>
      <c r="BP12" s="74"/>
      <c r="BQ12" s="298">
        <v>4422.82</v>
      </c>
      <c r="BR12" s="74"/>
      <c r="BS12" s="74"/>
      <c r="BT12" s="157"/>
      <c r="BU12" s="157"/>
      <c r="BV12" s="142"/>
      <c r="BW12" s="142"/>
      <c r="BX12" s="74"/>
      <c r="BY12" s="74"/>
      <c r="BZ12" s="74"/>
      <c r="CA12" s="74"/>
      <c r="CB12" s="74"/>
      <c r="CC12" s="74"/>
      <c r="CD12" s="142"/>
      <c r="CE12" s="142"/>
      <c r="CF12" s="74"/>
      <c r="CG12" s="74"/>
      <c r="CH12" s="74"/>
      <c r="CI12" s="74"/>
      <c r="CJ12" s="74"/>
      <c r="CK12" s="74"/>
      <c r="CL12" s="74"/>
      <c r="CM12" s="74"/>
      <c r="CN12" s="74"/>
      <c r="CO12" s="74"/>
      <c r="CP12" s="74"/>
      <c r="CQ12" s="74"/>
      <c r="CR12" s="74"/>
      <c r="CS12" s="74"/>
      <c r="CT12" s="74"/>
      <c r="CU12" s="74"/>
      <c r="CV12" s="2"/>
      <c r="CW12" s="2"/>
    </row>
    <row r="13" spans="1:256" ht="13.2" customHeight="1">
      <c r="A13" s="107"/>
      <c r="B13" s="284"/>
      <c r="C13" s="284"/>
      <c r="D13" s="142"/>
      <c r="E13" s="74"/>
      <c r="F13" s="74"/>
      <c r="G13" s="74"/>
      <c r="H13" s="74"/>
      <c r="I13" s="74"/>
      <c r="J13" s="74"/>
      <c r="K13" s="74"/>
      <c r="L13" s="74"/>
      <c r="M13" s="142"/>
      <c r="N13" s="142"/>
      <c r="O13" s="142"/>
      <c r="P13" s="142"/>
      <c r="Q13" s="74"/>
      <c r="R13" s="157"/>
      <c r="T13" s="142"/>
      <c r="V13" s="74"/>
      <c r="W13" s="74"/>
      <c r="Z13" s="142"/>
      <c r="AA13" s="157"/>
      <c r="AB13" s="142"/>
      <c r="AC13" s="142"/>
      <c r="AD13" s="157"/>
      <c r="AE13" s="74"/>
      <c r="AF13" s="74"/>
      <c r="AG13" s="74"/>
      <c r="AH13" s="74"/>
      <c r="AI13" s="74"/>
      <c r="AJ13" s="74"/>
      <c r="AK13" s="74"/>
      <c r="AM13" s="157"/>
      <c r="AN13" s="142"/>
      <c r="AO13" s="157"/>
      <c r="AP13" s="74"/>
      <c r="AQ13" s="142"/>
      <c r="AR13" s="142"/>
      <c r="AS13" s="74"/>
      <c r="AT13" s="74"/>
      <c r="AV13" s="142"/>
      <c r="AW13" s="74"/>
      <c r="AX13" s="142"/>
      <c r="AY13" s="74"/>
      <c r="AZ13" s="74"/>
      <c r="BA13" s="74"/>
      <c r="BB13" s="74"/>
      <c r="BC13" s="74"/>
      <c r="BD13" s="74"/>
      <c r="BE13" s="74"/>
      <c r="BF13" s="74"/>
      <c r="BG13" s="142"/>
      <c r="BH13" s="80"/>
      <c r="BI13" s="142"/>
      <c r="BJ13" s="74"/>
      <c r="BK13" s="142"/>
      <c r="BL13" s="142"/>
      <c r="BM13" s="142"/>
      <c r="BN13" s="142"/>
      <c r="BO13" s="74"/>
      <c r="BP13" s="74"/>
      <c r="BR13" s="74"/>
      <c r="BS13" s="74"/>
      <c r="BT13" s="157"/>
      <c r="BU13" s="157"/>
      <c r="BV13" s="142"/>
      <c r="BW13" s="142"/>
      <c r="BX13" s="74"/>
      <c r="BY13" s="74"/>
      <c r="BZ13" s="74"/>
      <c r="CA13" s="74"/>
      <c r="CB13" s="74"/>
      <c r="CC13" s="74"/>
      <c r="CD13" s="142"/>
      <c r="CE13" s="142"/>
      <c r="CF13" s="74"/>
      <c r="CG13" s="74"/>
      <c r="CH13" s="74"/>
      <c r="CI13" s="74"/>
      <c r="CJ13" s="74"/>
      <c r="CK13" s="74"/>
      <c r="CL13" s="74"/>
      <c r="CM13" s="74"/>
      <c r="CN13" s="74"/>
      <c r="CO13" s="74"/>
      <c r="CP13" s="74"/>
      <c r="CQ13" s="74"/>
      <c r="CR13" s="74"/>
      <c r="CS13" s="74"/>
      <c r="CT13" s="74"/>
      <c r="CU13" s="74"/>
      <c r="CV13" s="2"/>
      <c r="CW13" s="2"/>
    </row>
    <row r="14" spans="1:256" ht="13.2" customHeight="1">
      <c r="A14" s="235" t="s">
        <v>1028</v>
      </c>
      <c r="B14" s="428"/>
      <c r="C14" s="428"/>
      <c r="D14" s="142"/>
      <c r="E14" s="74"/>
      <c r="F14" s="74"/>
      <c r="G14" s="74"/>
      <c r="H14" s="74"/>
      <c r="I14" s="74"/>
      <c r="J14" s="74"/>
      <c r="K14" s="74"/>
      <c r="L14" s="74"/>
      <c r="M14" s="142"/>
      <c r="N14" s="142"/>
      <c r="O14" s="142"/>
      <c r="P14" s="142"/>
      <c r="Q14" s="74"/>
      <c r="R14" s="157"/>
      <c r="T14" s="142"/>
      <c r="V14" s="74"/>
      <c r="W14" s="74"/>
      <c r="Z14" s="142"/>
      <c r="AA14" s="157"/>
      <c r="AB14" s="142"/>
      <c r="AC14" s="142"/>
      <c r="AD14" s="157"/>
      <c r="AE14" s="74"/>
      <c r="AF14" s="74"/>
      <c r="AG14" s="74"/>
      <c r="AH14" s="74"/>
      <c r="AI14" s="74"/>
      <c r="AJ14" s="74"/>
      <c r="AK14" s="74"/>
      <c r="AM14" s="157"/>
      <c r="AN14" s="142"/>
      <c r="AO14" s="157"/>
      <c r="AP14" s="74"/>
      <c r="AQ14" s="142"/>
      <c r="AR14" s="142"/>
      <c r="AS14" s="74"/>
      <c r="AT14" s="74"/>
      <c r="AV14" s="142"/>
      <c r="AW14" s="74"/>
      <c r="AX14" s="142"/>
      <c r="AY14" s="74"/>
      <c r="AZ14" s="74"/>
      <c r="BA14" s="74"/>
      <c r="BB14" s="74"/>
      <c r="BC14" s="74"/>
      <c r="BD14" s="74"/>
      <c r="BE14" s="74"/>
      <c r="BF14" s="74"/>
      <c r="BG14" s="142"/>
      <c r="BH14" s="80"/>
      <c r="BI14" s="142"/>
      <c r="BJ14" s="74"/>
      <c r="BK14" s="142"/>
      <c r="BL14" s="142"/>
      <c r="BM14" s="142"/>
      <c r="BN14" s="142"/>
      <c r="BO14" s="74"/>
      <c r="BP14" s="74"/>
      <c r="BQ14" s="142"/>
      <c r="BR14" s="74"/>
      <c r="BS14" s="74"/>
      <c r="BT14" s="157"/>
      <c r="BU14" s="157"/>
      <c r="BV14" s="142"/>
      <c r="BW14" s="142"/>
      <c r="BX14" s="74"/>
      <c r="BY14" s="74"/>
      <c r="BZ14" s="74"/>
      <c r="CA14" s="74"/>
      <c r="CB14" s="74"/>
      <c r="CC14" s="74"/>
      <c r="CD14" s="142"/>
      <c r="CE14" s="142"/>
      <c r="CF14" s="74"/>
      <c r="CG14" s="74"/>
      <c r="CH14" s="74"/>
      <c r="CI14" s="74"/>
      <c r="CJ14" s="74"/>
      <c r="CK14" s="74"/>
      <c r="CL14" s="74">
        <v>259109.98</v>
      </c>
      <c r="CM14" s="74"/>
      <c r="CN14" s="74"/>
      <c r="CO14" s="74"/>
      <c r="CP14" s="74"/>
      <c r="CQ14" s="74"/>
      <c r="CR14" s="74"/>
      <c r="CS14" s="74"/>
      <c r="CT14" s="74"/>
      <c r="CU14" s="74"/>
      <c r="CV14" s="2"/>
      <c r="CW14" s="2"/>
    </row>
    <row r="15" spans="1:256" ht="16.5" customHeight="1">
      <c r="A15" s="235" t="s">
        <v>1029</v>
      </c>
      <c r="B15" s="284"/>
      <c r="C15" s="284"/>
      <c r="D15" s="142"/>
      <c r="E15" s="74"/>
      <c r="G15" s="74"/>
      <c r="H15" s="74"/>
      <c r="I15" s="74"/>
      <c r="J15" s="74"/>
      <c r="K15" s="74"/>
      <c r="M15" s="74"/>
      <c r="N15" s="74"/>
      <c r="O15" s="74"/>
      <c r="P15" s="74"/>
      <c r="Q15" s="74"/>
      <c r="R15" s="74"/>
      <c r="T15" s="74"/>
      <c r="V15" s="74"/>
      <c r="W15" s="74"/>
      <c r="Z15" s="74"/>
      <c r="AB15" s="74"/>
      <c r="AC15" s="74"/>
      <c r="AG15" s="74"/>
      <c r="AH15" s="74"/>
      <c r="AI15" s="74"/>
      <c r="AJ15" s="74"/>
      <c r="AK15" s="74"/>
      <c r="AN15" s="74"/>
      <c r="AO15" s="142"/>
      <c r="AP15" s="74"/>
      <c r="AQ15" s="74"/>
      <c r="AR15" s="74"/>
      <c r="AS15" s="74"/>
      <c r="AT15" s="74"/>
      <c r="AV15" s="74"/>
      <c r="AW15" s="74"/>
      <c r="AX15" s="74"/>
      <c r="AY15" s="74"/>
      <c r="AZ15" s="74"/>
      <c r="BA15" s="74"/>
      <c r="BB15" s="74"/>
      <c r="BC15" s="74"/>
      <c r="BD15" s="74"/>
      <c r="BE15" s="74"/>
      <c r="BF15" s="74"/>
      <c r="BG15" s="74"/>
      <c r="BH15" s="74"/>
      <c r="BI15" s="74"/>
      <c r="BJ15" s="74"/>
      <c r="BK15" s="74"/>
      <c r="BL15" s="74"/>
      <c r="BM15" s="74"/>
      <c r="BN15" s="74"/>
      <c r="BO15" s="74"/>
      <c r="BP15" s="74"/>
      <c r="BQ15" s="74"/>
      <c r="BR15" s="74"/>
      <c r="BT15" s="74"/>
      <c r="BU15" s="74"/>
      <c r="BV15" s="74"/>
      <c r="BW15" s="74"/>
      <c r="BX15" s="74"/>
      <c r="BY15" s="74"/>
      <c r="BZ15" s="74"/>
      <c r="CA15" s="74"/>
      <c r="CB15" s="74"/>
      <c r="CC15" s="74"/>
      <c r="CD15" s="74"/>
      <c r="CE15" s="76"/>
      <c r="CF15" s="74"/>
      <c r="CG15" s="74"/>
      <c r="CH15" s="74"/>
      <c r="CI15" s="74"/>
      <c r="CJ15" s="74"/>
      <c r="CK15" s="74"/>
      <c r="CL15" s="74"/>
      <c r="CM15" s="74">
        <v>41259.550000000003</v>
      </c>
      <c r="CN15" s="74"/>
      <c r="CO15" s="74"/>
      <c r="CP15" s="74"/>
      <c r="CQ15" s="74"/>
    </row>
    <row r="16" spans="1:256" ht="13.2" customHeight="1">
      <c r="A16" s="107"/>
      <c r="B16" s="428"/>
      <c r="C16" s="428"/>
      <c r="E16" s="74"/>
      <c r="F16" s="74"/>
      <c r="G16" s="74"/>
      <c r="H16" s="142"/>
      <c r="I16" s="74"/>
      <c r="J16" s="74"/>
      <c r="K16" s="74"/>
      <c r="L16" s="74"/>
      <c r="M16" s="74"/>
      <c r="N16" s="74"/>
      <c r="O16" s="74"/>
      <c r="P16" s="74"/>
      <c r="Q16" s="74"/>
      <c r="R16" s="74"/>
      <c r="T16" s="142"/>
      <c r="V16" s="74"/>
      <c r="W16" s="74"/>
      <c r="Z16" s="142"/>
      <c r="AA16" s="157"/>
      <c r="AB16" s="142"/>
      <c r="AC16" s="142"/>
      <c r="AD16" s="157"/>
      <c r="AE16" s="74"/>
      <c r="AF16" s="74"/>
      <c r="AG16" s="74"/>
      <c r="AH16" s="74"/>
      <c r="AI16" s="74"/>
      <c r="AJ16" s="74"/>
      <c r="AK16" s="74"/>
      <c r="AM16" s="157"/>
      <c r="AN16" s="142"/>
      <c r="AO16" s="157"/>
      <c r="AP16" s="74"/>
      <c r="AQ16" s="142"/>
      <c r="AR16" s="142"/>
      <c r="AS16" s="74"/>
      <c r="AT16" s="74"/>
      <c r="AV16" s="142"/>
      <c r="AW16" s="74"/>
      <c r="AX16" s="142"/>
      <c r="AY16" s="74"/>
      <c r="AZ16" s="74"/>
      <c r="BA16" s="74"/>
      <c r="BB16" s="74"/>
      <c r="BC16" s="74"/>
      <c r="BD16" s="74"/>
      <c r="BE16" s="74"/>
      <c r="BF16" s="74"/>
      <c r="BG16" s="142"/>
      <c r="BH16" s="80"/>
      <c r="BI16" s="142"/>
      <c r="BJ16" s="74"/>
      <c r="BK16" s="142"/>
      <c r="BL16" s="142"/>
      <c r="BM16" s="142"/>
      <c r="BN16" s="142"/>
      <c r="BO16" s="74"/>
      <c r="BP16" s="74"/>
      <c r="BQ16" s="142"/>
      <c r="BR16" s="142"/>
      <c r="BS16" s="74"/>
      <c r="BU16" s="142"/>
      <c r="BV16" s="142"/>
      <c r="BW16" s="142"/>
      <c r="BX16" s="74"/>
      <c r="BY16" s="74"/>
      <c r="BZ16" s="74"/>
      <c r="CA16" s="74"/>
      <c r="CB16" s="74"/>
      <c r="CC16" s="74"/>
      <c r="CD16" s="142"/>
      <c r="CE16" s="142"/>
      <c r="CF16" s="74"/>
      <c r="CG16" s="74"/>
      <c r="CH16" s="74"/>
      <c r="CI16" s="74"/>
      <c r="CJ16" s="74"/>
      <c r="CK16" s="74"/>
      <c r="CL16" s="74"/>
      <c r="CM16" s="74"/>
      <c r="CN16" s="74"/>
      <c r="CO16" s="74"/>
      <c r="CP16" s="74"/>
      <c r="CQ16" s="74"/>
      <c r="CR16" s="74"/>
      <c r="CS16" s="74"/>
      <c r="CT16" s="74"/>
      <c r="CU16" s="74"/>
      <c r="CV16" s="2"/>
      <c r="CW16" s="2"/>
    </row>
    <row r="17" spans="1:256" ht="16.5" customHeight="1">
      <c r="A17" s="235" t="s">
        <v>350</v>
      </c>
      <c r="B17" s="284"/>
      <c r="C17" s="284"/>
      <c r="E17" s="74"/>
      <c r="G17" s="74"/>
      <c r="I17" s="74"/>
      <c r="J17" s="74"/>
      <c r="K17" s="74"/>
      <c r="L17" s="74"/>
      <c r="M17" s="74"/>
      <c r="N17" s="74"/>
      <c r="O17" s="74"/>
      <c r="P17" s="74"/>
      <c r="Q17" s="74"/>
      <c r="R17" s="74"/>
      <c r="T17" s="74"/>
      <c r="V17" s="74"/>
      <c r="W17" s="74"/>
      <c r="Z17" s="74"/>
      <c r="AB17" s="74"/>
      <c r="AC17" s="74"/>
      <c r="AG17" s="74"/>
      <c r="AH17" s="74"/>
      <c r="AI17" s="74"/>
      <c r="AJ17" s="74"/>
      <c r="AK17" s="74"/>
      <c r="AN17" s="74"/>
      <c r="AO17" s="142"/>
      <c r="AP17" s="74"/>
      <c r="AQ17" s="74"/>
      <c r="AR17" s="74"/>
      <c r="AS17" s="74"/>
      <c r="AT17" s="74"/>
      <c r="AV17" s="74"/>
      <c r="AW17" s="74"/>
      <c r="AX17" s="74"/>
      <c r="AY17" s="74"/>
      <c r="AZ17" s="74"/>
      <c r="BA17" s="74"/>
      <c r="BB17" s="74"/>
      <c r="BC17" s="74"/>
      <c r="BD17" s="74"/>
      <c r="BE17" s="74"/>
      <c r="BF17" s="74"/>
      <c r="BG17" s="74"/>
      <c r="BH17" s="74"/>
      <c r="BI17" s="74"/>
      <c r="BJ17" s="74"/>
      <c r="BK17" s="74"/>
      <c r="BL17" s="74"/>
      <c r="BM17" s="74"/>
      <c r="BN17" s="74"/>
      <c r="BO17" s="74"/>
      <c r="BP17" s="74"/>
      <c r="BQ17" s="74"/>
      <c r="BR17" s="74"/>
      <c r="BT17" s="74"/>
      <c r="BU17" s="74"/>
      <c r="BV17" s="74"/>
      <c r="BW17" s="74"/>
      <c r="BX17" s="74"/>
      <c r="BY17" s="74"/>
      <c r="BZ17" s="74"/>
      <c r="CA17" s="74"/>
      <c r="CB17" s="74"/>
      <c r="CC17" s="74"/>
      <c r="CD17" s="74"/>
      <c r="CE17" s="76"/>
      <c r="CF17" s="74"/>
      <c r="CG17" s="74"/>
      <c r="CH17" s="74"/>
      <c r="CI17" s="74"/>
      <c r="CJ17" s="74"/>
      <c r="CK17" s="74"/>
      <c r="CL17" s="74">
        <v>261311.73</v>
      </c>
      <c r="CM17" s="74"/>
      <c r="CN17" s="74"/>
      <c r="CO17" s="74"/>
      <c r="CP17" s="74"/>
      <c r="CQ17" s="74"/>
    </row>
    <row r="18" spans="1:256" ht="16.5" customHeight="1">
      <c r="A18" s="235" t="s">
        <v>351</v>
      </c>
      <c r="B18" s="428"/>
      <c r="C18" s="428"/>
      <c r="E18" s="74"/>
      <c r="G18" s="74"/>
      <c r="H18" s="74"/>
      <c r="I18" s="74"/>
      <c r="J18" s="74"/>
      <c r="K18" s="74"/>
      <c r="L18" s="74"/>
      <c r="M18" s="74"/>
      <c r="N18" s="74"/>
      <c r="O18" s="74"/>
      <c r="P18" s="74"/>
      <c r="Q18" s="74"/>
      <c r="R18" s="74"/>
      <c r="T18" s="74"/>
      <c r="V18" s="74"/>
      <c r="W18" s="74"/>
      <c r="Z18" s="74"/>
      <c r="AB18" s="74"/>
      <c r="AC18" s="74"/>
      <c r="AG18" s="74"/>
      <c r="AH18" s="74"/>
      <c r="AI18" s="74"/>
      <c r="AJ18" s="74"/>
      <c r="AK18" s="74"/>
      <c r="AN18" s="74"/>
      <c r="AO18" s="142"/>
      <c r="AP18" s="74"/>
      <c r="AQ18" s="74"/>
      <c r="AR18" s="74"/>
      <c r="AS18" s="74"/>
      <c r="AT18" s="74"/>
      <c r="AV18" s="74"/>
      <c r="AW18" s="74"/>
      <c r="AX18" s="74"/>
      <c r="AY18" s="74"/>
      <c r="AZ18" s="74"/>
      <c r="BA18" s="74"/>
      <c r="BB18" s="74"/>
      <c r="BC18" s="74"/>
      <c r="BD18" s="74"/>
      <c r="BE18" s="74"/>
      <c r="BF18" s="74"/>
      <c r="BG18" s="74"/>
      <c r="BH18" s="74"/>
      <c r="BI18" s="74"/>
      <c r="BJ18" s="74"/>
      <c r="BK18" s="74"/>
      <c r="BL18" s="74"/>
      <c r="BM18" s="74"/>
      <c r="BN18" s="74"/>
      <c r="BO18" s="74"/>
      <c r="BP18" s="74"/>
      <c r="BQ18" s="74"/>
      <c r="BR18" s="74"/>
      <c r="BT18" s="74"/>
      <c r="BU18" s="74"/>
      <c r="BV18" s="74"/>
      <c r="BW18" s="74"/>
      <c r="BX18" s="74"/>
      <c r="BY18" s="74"/>
      <c r="BZ18" s="74"/>
      <c r="CA18" s="74"/>
      <c r="CB18" s="74"/>
      <c r="CC18" s="74"/>
      <c r="CD18" s="74"/>
      <c r="CE18" s="76"/>
      <c r="CF18" s="74"/>
      <c r="CG18" s="74"/>
      <c r="CH18" s="74"/>
      <c r="CI18" s="74"/>
      <c r="CJ18" s="74"/>
      <c r="CK18" s="74"/>
      <c r="CL18" s="74"/>
      <c r="CM18" s="74">
        <v>41610.15</v>
      </c>
      <c r="CN18" s="74"/>
      <c r="CO18" s="74"/>
      <c r="CP18" s="74"/>
      <c r="CQ18" s="74"/>
    </row>
    <row r="19" spans="1:256" ht="16.5" customHeight="1">
      <c r="A19" s="107"/>
      <c r="B19" s="187"/>
      <c r="C19" s="533"/>
      <c r="E19" s="74"/>
      <c r="G19" s="74"/>
      <c r="H19" s="74"/>
      <c r="I19" s="74"/>
      <c r="J19" s="74"/>
      <c r="K19" s="74"/>
      <c r="L19" s="74"/>
      <c r="M19" s="74"/>
      <c r="N19" s="74"/>
      <c r="O19" s="74"/>
      <c r="P19" s="74"/>
      <c r="Q19" s="74"/>
      <c r="R19" s="74"/>
      <c r="T19" s="74"/>
      <c r="V19" s="74"/>
      <c r="W19" s="74"/>
      <c r="Z19" s="74"/>
      <c r="AB19" s="74"/>
      <c r="AC19" s="74"/>
      <c r="AG19" s="74"/>
      <c r="AH19" s="74"/>
      <c r="AI19" s="74"/>
      <c r="AJ19" s="74"/>
      <c r="AK19" s="74"/>
      <c r="AN19" s="74"/>
      <c r="AO19" s="142"/>
      <c r="AP19" s="74"/>
      <c r="AQ19" s="74"/>
      <c r="AR19" s="74"/>
      <c r="AS19" s="74"/>
      <c r="AT19" s="74"/>
      <c r="AV19" s="74"/>
      <c r="AW19" s="74"/>
      <c r="AX19" s="74"/>
      <c r="AY19" s="74"/>
      <c r="AZ19" s="74"/>
      <c r="BA19" s="74"/>
      <c r="BB19" s="74"/>
      <c r="BC19" s="74"/>
      <c r="BD19" s="74"/>
      <c r="BE19" s="74"/>
      <c r="BF19" s="74"/>
      <c r="BG19" s="74"/>
      <c r="BH19" s="74"/>
      <c r="BI19" s="74"/>
      <c r="BJ19" s="74"/>
      <c r="BK19" s="74"/>
      <c r="BL19" s="74"/>
      <c r="BM19" s="74"/>
      <c r="BN19" s="74"/>
      <c r="BO19" s="74"/>
      <c r="BP19" s="74"/>
      <c r="BQ19" s="74"/>
      <c r="BR19" s="74"/>
      <c r="BT19" s="74"/>
      <c r="BU19" s="74"/>
      <c r="BV19" s="74"/>
      <c r="BW19" s="74"/>
      <c r="BX19" s="74"/>
      <c r="BY19" s="74"/>
      <c r="BZ19" s="74"/>
      <c r="CA19" s="74"/>
      <c r="CB19" s="74"/>
      <c r="CC19" s="74"/>
      <c r="CD19" s="74"/>
      <c r="CE19" s="76"/>
      <c r="CF19" s="74"/>
      <c r="CG19" s="74"/>
      <c r="CH19" s="74"/>
      <c r="CI19" s="74"/>
      <c r="CJ19" s="74"/>
      <c r="CK19" s="74"/>
      <c r="CL19" s="74"/>
      <c r="CM19" s="74"/>
      <c r="CN19" s="74"/>
      <c r="CO19" s="74"/>
      <c r="CP19" s="74"/>
      <c r="CQ19" s="74"/>
    </row>
    <row r="20" spans="1:256" ht="16.5" customHeight="1">
      <c r="A20" s="107"/>
      <c r="B20" s="284"/>
      <c r="C20" s="612" t="s">
        <v>140</v>
      </c>
      <c r="E20" s="74"/>
      <c r="F20" s="2"/>
      <c r="G20" s="74"/>
      <c r="H20" s="74"/>
      <c r="I20" s="74"/>
      <c r="J20" s="74"/>
      <c r="K20" s="74"/>
      <c r="L20" s="74"/>
      <c r="M20" s="74"/>
      <c r="N20" s="74"/>
      <c r="O20" s="74"/>
      <c r="P20" s="74"/>
      <c r="Q20" s="74"/>
      <c r="R20" s="74"/>
      <c r="T20" s="74"/>
      <c r="V20" s="74"/>
      <c r="W20" s="74"/>
      <c r="X20" s="142">
        <v>390044</v>
      </c>
      <c r="Z20" s="74"/>
      <c r="AB20" s="74"/>
      <c r="AC20" s="74"/>
      <c r="AG20" s="74"/>
      <c r="AH20" s="74"/>
      <c r="AI20" s="74"/>
      <c r="AJ20" s="74"/>
      <c r="AK20" s="74"/>
      <c r="AN20" s="74"/>
      <c r="AO20" s="142"/>
      <c r="AP20" s="74"/>
      <c r="AQ20" s="74"/>
      <c r="AR20" s="74"/>
      <c r="AS20" s="74"/>
      <c r="AT20" s="74"/>
      <c r="AV20" s="74"/>
      <c r="AW20" s="74"/>
      <c r="AX20" s="74"/>
      <c r="AY20" s="74"/>
      <c r="AZ20" s="74"/>
      <c r="BA20" s="74"/>
      <c r="BB20" s="74"/>
      <c r="BC20" s="74"/>
      <c r="BD20" s="74"/>
      <c r="BE20" s="74"/>
      <c r="BF20" s="74"/>
      <c r="BG20" s="74"/>
      <c r="BH20" s="74"/>
      <c r="BI20" s="74"/>
      <c r="BJ20" s="74"/>
      <c r="BK20" s="74"/>
      <c r="BL20" s="74"/>
      <c r="BM20" s="74"/>
      <c r="BN20" s="74"/>
      <c r="BO20" s="74"/>
      <c r="BP20" s="74"/>
      <c r="BQ20" s="74"/>
      <c r="BR20" s="74"/>
      <c r="BT20" s="74"/>
      <c r="BU20" s="74"/>
      <c r="BV20" s="74"/>
      <c r="BW20" s="74"/>
      <c r="BX20" s="74"/>
      <c r="BY20" s="74"/>
      <c r="BZ20" s="74"/>
      <c r="CA20" s="74"/>
      <c r="CB20" s="74"/>
      <c r="CC20" s="74"/>
      <c r="CD20" s="74"/>
      <c r="CE20" s="76"/>
      <c r="CF20" s="74"/>
      <c r="CG20" s="74"/>
      <c r="CH20" s="74"/>
      <c r="CI20" s="74"/>
      <c r="CJ20" s="74"/>
      <c r="CK20" s="74"/>
      <c r="CL20" s="74"/>
      <c r="CM20" s="74"/>
      <c r="CN20" s="74"/>
      <c r="CO20" s="74"/>
      <c r="CP20" s="74"/>
      <c r="CQ20" s="74"/>
    </row>
    <row r="21" spans="1:256" ht="14.4">
      <c r="A21" s="107"/>
      <c r="B21" s="284"/>
      <c r="C21" s="741" t="s">
        <v>1089</v>
      </c>
      <c r="L21" s="74"/>
      <c r="M21" s="74"/>
      <c r="N21" s="74"/>
      <c r="O21" s="74"/>
      <c r="P21" s="74"/>
      <c r="Q21" s="74"/>
      <c r="R21" s="74"/>
      <c r="AL21" s="142">
        <v>915760</v>
      </c>
    </row>
    <row r="22" spans="1:256">
      <c r="A22" s="739"/>
      <c r="B22" s="742"/>
      <c r="C22" s="675" t="s">
        <v>352</v>
      </c>
      <c r="D22" s="404"/>
      <c r="E22" s="293"/>
      <c r="F22" s="293"/>
      <c r="G22" s="293"/>
      <c r="H22" s="404"/>
      <c r="I22" s="293"/>
      <c r="J22" s="293">
        <v>28229097.280000001</v>
      </c>
      <c r="K22" s="293"/>
      <c r="L22" s="293"/>
      <c r="M22" s="404"/>
      <c r="N22" s="404"/>
      <c r="O22" s="404"/>
      <c r="P22" s="404"/>
      <c r="Q22" s="293"/>
      <c r="R22" s="293"/>
      <c r="S22" s="404"/>
      <c r="T22" s="404"/>
      <c r="U22" s="404"/>
      <c r="V22" s="293"/>
      <c r="W22" s="293"/>
      <c r="X22" s="404"/>
      <c r="Y22" s="404"/>
      <c r="Z22" s="404"/>
      <c r="AA22" s="673"/>
      <c r="AB22" s="404"/>
      <c r="AC22" s="404"/>
      <c r="AD22" s="673"/>
      <c r="AE22" s="293"/>
      <c r="AF22" s="293"/>
      <c r="AG22" s="293"/>
      <c r="AH22" s="293"/>
      <c r="AI22" s="293"/>
      <c r="AJ22" s="293"/>
      <c r="AK22" s="293"/>
      <c r="AL22" s="404"/>
      <c r="AM22" s="673"/>
      <c r="AN22" s="404"/>
      <c r="AO22" s="673"/>
      <c r="AP22" s="293"/>
      <c r="AQ22" s="404"/>
      <c r="AR22" s="404"/>
      <c r="AS22" s="293"/>
      <c r="AT22" s="293"/>
      <c r="AU22" s="404"/>
      <c r="AV22" s="404"/>
      <c r="AW22" s="293"/>
      <c r="AX22" s="404"/>
      <c r="AY22" s="293"/>
      <c r="AZ22" s="293"/>
      <c r="BA22" s="293"/>
      <c r="BB22" s="293"/>
      <c r="BC22" s="293"/>
      <c r="BD22" s="293"/>
      <c r="BE22" s="293"/>
      <c r="BF22" s="293"/>
      <c r="BG22" s="404"/>
      <c r="BH22" s="743"/>
      <c r="BI22" s="404"/>
      <c r="BJ22" s="293"/>
      <c r="BK22" s="404"/>
      <c r="BL22" s="404"/>
      <c r="BM22" s="404"/>
      <c r="BN22" s="404"/>
      <c r="BO22" s="293"/>
      <c r="BP22" s="293"/>
      <c r="BQ22" s="404"/>
      <c r="BR22" s="293"/>
      <c r="BS22" s="293"/>
      <c r="BT22" s="673"/>
      <c r="BU22" s="673"/>
      <c r="BV22" s="404"/>
      <c r="BW22" s="404"/>
      <c r="BX22" s="404"/>
      <c r="BY22" s="293"/>
      <c r="BZ22" s="293"/>
      <c r="CA22" s="293"/>
      <c r="CB22" s="293"/>
      <c r="CC22" s="293"/>
      <c r="CD22" s="404"/>
      <c r="CE22" s="404"/>
      <c r="CF22" s="293"/>
      <c r="CG22" s="293"/>
      <c r="CH22" s="293"/>
      <c r="CI22" s="293"/>
      <c r="CJ22" s="293"/>
      <c r="CK22" s="293"/>
      <c r="CL22" s="293"/>
      <c r="CM22" s="293"/>
      <c r="CN22" s="293"/>
      <c r="CO22" s="293"/>
      <c r="CP22" s="293"/>
      <c r="CQ22" s="293"/>
      <c r="CR22" s="293"/>
      <c r="CS22" s="293"/>
      <c r="CT22" s="293"/>
      <c r="CU22" s="293"/>
      <c r="CV22" s="293"/>
      <c r="CW22" s="293"/>
      <c r="CX22" s="293"/>
      <c r="CY22" s="293"/>
      <c r="CZ22" s="293"/>
      <c r="DA22" s="293"/>
      <c r="DB22" s="242"/>
      <c r="DC22" s="242"/>
      <c r="DD22" s="242"/>
      <c r="DE22" s="242"/>
      <c r="DF22" s="242"/>
      <c r="DG22" s="242"/>
      <c r="DH22" s="242"/>
      <c r="DI22" s="242"/>
      <c r="DJ22" s="242"/>
      <c r="DK22" s="242"/>
      <c r="DL22" s="242"/>
      <c r="DM22" s="242"/>
      <c r="DN22" s="242"/>
      <c r="DO22" s="242"/>
      <c r="DP22" s="242"/>
      <c r="DQ22" s="242"/>
      <c r="DR22" s="242"/>
      <c r="DS22" s="242"/>
      <c r="DT22" s="242"/>
      <c r="DU22" s="242"/>
      <c r="DV22" s="242"/>
      <c r="DW22" s="242"/>
      <c r="DX22" s="242"/>
      <c r="DY22" s="242"/>
      <c r="DZ22" s="242"/>
      <c r="EA22" s="242"/>
      <c r="EB22" s="242"/>
      <c r="EC22" s="242"/>
      <c r="ED22" s="242"/>
      <c r="EE22" s="242"/>
      <c r="EF22" s="242"/>
      <c r="EG22" s="242"/>
      <c r="EH22" s="242"/>
      <c r="EI22" s="242"/>
      <c r="EJ22" s="242"/>
      <c r="EK22" s="242"/>
      <c r="EL22" s="242"/>
      <c r="EM22" s="242"/>
      <c r="EN22" s="242"/>
      <c r="EO22" s="242"/>
      <c r="EP22" s="242"/>
      <c r="EQ22" s="242"/>
      <c r="ER22" s="242"/>
      <c r="ES22" s="242"/>
      <c r="ET22" s="242"/>
      <c r="EU22" s="242"/>
      <c r="EV22" s="242"/>
      <c r="EW22" s="242"/>
      <c r="EX22" s="242"/>
      <c r="EY22" s="242"/>
      <c r="EZ22" s="242"/>
      <c r="FA22" s="242"/>
      <c r="FB22" s="242"/>
      <c r="FC22" s="242"/>
      <c r="FD22" s="242"/>
      <c r="FE22" s="242"/>
      <c r="FF22" s="242"/>
      <c r="FG22" s="242"/>
      <c r="FH22" s="242"/>
      <c r="FI22" s="242"/>
      <c r="FJ22" s="242"/>
      <c r="FK22" s="242"/>
      <c r="FL22" s="242"/>
      <c r="FM22" s="242"/>
      <c r="FN22" s="242"/>
      <c r="FO22" s="242"/>
      <c r="FP22" s="242"/>
      <c r="FQ22" s="242"/>
      <c r="FR22" s="242"/>
      <c r="FS22" s="242"/>
      <c r="FT22" s="242"/>
      <c r="FU22" s="242"/>
      <c r="FV22" s="242"/>
      <c r="FW22" s="242"/>
      <c r="FX22" s="242"/>
      <c r="FY22" s="242"/>
      <c r="FZ22" s="242"/>
      <c r="GA22" s="242"/>
      <c r="GB22" s="242"/>
      <c r="GC22" s="242"/>
      <c r="GD22" s="242"/>
      <c r="GE22" s="242"/>
      <c r="GF22" s="242"/>
      <c r="GG22" s="242"/>
      <c r="GH22" s="242"/>
      <c r="GI22" s="242"/>
      <c r="GJ22" s="242"/>
      <c r="GK22" s="242"/>
      <c r="GL22" s="242"/>
      <c r="GM22" s="242"/>
      <c r="GN22" s="242"/>
      <c r="GO22" s="242"/>
      <c r="GP22" s="242"/>
      <c r="GQ22" s="242"/>
      <c r="GR22" s="242"/>
      <c r="GS22" s="242"/>
      <c r="GT22" s="242"/>
      <c r="GU22" s="242"/>
      <c r="GV22" s="242"/>
      <c r="GW22" s="242"/>
      <c r="GX22" s="242"/>
      <c r="GY22" s="242"/>
      <c r="GZ22" s="242"/>
      <c r="HA22" s="242"/>
      <c r="HB22" s="242"/>
      <c r="HC22" s="242"/>
      <c r="HD22" s="242"/>
      <c r="HE22" s="242"/>
      <c r="HF22" s="242"/>
      <c r="HG22" s="242"/>
      <c r="HH22" s="242"/>
      <c r="HI22" s="242"/>
      <c r="HJ22" s="242"/>
      <c r="HK22" s="242"/>
      <c r="HL22" s="242"/>
      <c r="HM22" s="242"/>
      <c r="HN22" s="242"/>
      <c r="HO22" s="242"/>
      <c r="HP22" s="242"/>
      <c r="HQ22" s="242"/>
      <c r="HR22" s="242"/>
      <c r="HS22" s="242"/>
      <c r="HT22" s="242"/>
      <c r="HU22" s="242"/>
      <c r="HV22" s="242"/>
      <c r="HW22" s="242"/>
      <c r="HX22" s="242"/>
      <c r="HY22" s="242"/>
      <c r="HZ22" s="242"/>
      <c r="IA22" s="242"/>
      <c r="IB22" s="242"/>
      <c r="IC22" s="242"/>
      <c r="ID22" s="242"/>
      <c r="IE22" s="242"/>
      <c r="IF22" s="242"/>
      <c r="IG22" s="242"/>
      <c r="IH22" s="242"/>
      <c r="II22" s="242"/>
      <c r="IJ22" s="242"/>
      <c r="IK22" s="242"/>
      <c r="IL22" s="242"/>
      <c r="IM22" s="242"/>
      <c r="IN22" s="242"/>
      <c r="IO22" s="242"/>
      <c r="IP22" s="242"/>
      <c r="IQ22" s="242"/>
      <c r="IR22" s="242"/>
      <c r="IS22" s="242"/>
      <c r="IT22" s="242"/>
      <c r="IU22" s="242"/>
      <c r="IV22" s="242"/>
    </row>
    <row r="23" spans="1:256">
      <c r="B23" s="187"/>
      <c r="C23" s="533"/>
      <c r="L23" s="74"/>
      <c r="M23" s="74"/>
      <c r="N23" s="74"/>
      <c r="O23" s="74"/>
      <c r="P23" s="74"/>
      <c r="Q23" s="74"/>
      <c r="R23" s="74"/>
    </row>
    <row r="24" spans="1:256" ht="12.75" customHeight="1">
      <c r="A24" s="873"/>
      <c r="B24" s="668" t="s">
        <v>134</v>
      </c>
      <c r="C24" s="671" t="s">
        <v>135</v>
      </c>
      <c r="L24" s="74"/>
      <c r="M24" s="74"/>
      <c r="N24" s="74"/>
      <c r="O24" s="74">
        <v>1796615</v>
      </c>
      <c r="P24" s="74"/>
      <c r="Q24" s="74"/>
      <c r="R24" s="74"/>
    </row>
    <row r="25" spans="1:256" ht="13.8">
      <c r="A25" s="873"/>
      <c r="B25" s="668" t="s">
        <v>136</v>
      </c>
      <c r="C25" s="671" t="s">
        <v>137</v>
      </c>
      <c r="L25" s="74"/>
      <c r="M25" s="74"/>
      <c r="N25" s="74"/>
      <c r="O25" s="74"/>
      <c r="P25" s="74">
        <v>994436</v>
      </c>
      <c r="Q25" s="74"/>
      <c r="R25" s="74"/>
    </row>
    <row r="26" spans="1:256" ht="13.8">
      <c r="B26" s="668" t="s">
        <v>138</v>
      </c>
      <c r="C26" s="671" t="s">
        <v>139</v>
      </c>
      <c r="D26" s="300"/>
      <c r="E26" s="209"/>
      <c r="F26" s="209"/>
      <c r="G26" s="209"/>
      <c r="H26" s="209"/>
      <c r="I26" s="209"/>
      <c r="J26" s="209"/>
      <c r="K26" s="209"/>
      <c r="L26" s="209"/>
      <c r="M26" s="300"/>
      <c r="N26" s="300"/>
      <c r="O26" s="300"/>
      <c r="P26" s="300"/>
      <c r="Q26" s="209">
        <v>497220</v>
      </c>
      <c r="R26" s="209"/>
      <c r="S26" s="300"/>
      <c r="T26" s="300"/>
      <c r="U26" s="300"/>
      <c r="V26" s="209"/>
      <c r="W26" s="209"/>
      <c r="X26" s="546"/>
      <c r="Y26" s="300"/>
      <c r="Z26" s="300"/>
      <c r="AA26" s="338"/>
      <c r="AB26" s="300"/>
      <c r="AC26" s="300"/>
      <c r="AD26" s="338"/>
      <c r="AE26" s="209"/>
      <c r="AF26" s="209"/>
      <c r="AG26" s="209"/>
      <c r="AH26" s="209"/>
      <c r="AI26" s="209"/>
      <c r="AJ26" s="209"/>
      <c r="AK26" s="209"/>
      <c r="AL26" s="300"/>
      <c r="AM26" s="338"/>
      <c r="AN26" s="300"/>
      <c r="AO26" s="338"/>
      <c r="AP26" s="209"/>
      <c r="AQ26" s="300"/>
      <c r="AR26" s="300"/>
      <c r="AS26" s="209"/>
      <c r="AT26" s="209"/>
      <c r="AU26" s="300"/>
      <c r="AV26" s="300"/>
      <c r="AW26" s="209"/>
      <c r="AX26" s="300"/>
      <c r="AY26" s="209"/>
      <c r="AZ26" s="209"/>
      <c r="BA26" s="209"/>
      <c r="BB26" s="209"/>
      <c r="BC26" s="209"/>
      <c r="BD26" s="209"/>
      <c r="BE26" s="209"/>
      <c r="BF26" s="209"/>
      <c r="BG26" s="546"/>
      <c r="BH26" s="302"/>
      <c r="BI26" s="209"/>
      <c r="BJ26" s="209"/>
      <c r="BK26" s="300"/>
      <c r="BL26" s="300"/>
      <c r="BM26" s="300"/>
      <c r="BN26" s="300"/>
      <c r="BO26" s="209"/>
      <c r="BP26" s="209"/>
      <c r="BQ26" s="300"/>
      <c r="BR26" s="209"/>
      <c r="BS26" s="209"/>
      <c r="BT26" s="338"/>
      <c r="BU26" s="338"/>
      <c r="BV26" s="300"/>
      <c r="BW26" s="300"/>
      <c r="BX26" s="209"/>
      <c r="BY26" s="209"/>
      <c r="BZ26" s="209"/>
      <c r="CA26" s="209"/>
      <c r="CB26" s="209"/>
      <c r="CC26" s="209"/>
      <c r="CD26" s="300"/>
      <c r="CE26" s="300"/>
      <c r="CF26" s="209"/>
      <c r="CG26" s="209"/>
      <c r="CH26" s="209"/>
      <c r="CI26" s="209"/>
      <c r="CJ26" s="209"/>
      <c r="CK26" s="209"/>
      <c r="CL26" s="209"/>
      <c r="CM26" s="209"/>
      <c r="CN26"/>
      <c r="CO26"/>
      <c r="CP26" s="209"/>
      <c r="CQ26" s="209"/>
      <c r="CR26" s="209"/>
      <c r="CS26" s="209"/>
      <c r="CT26" s="209"/>
      <c r="CU26" s="209"/>
      <c r="CV26" s="209"/>
      <c r="CW26" s="209"/>
      <c r="CX26" s="209"/>
      <c r="CY26" s="209"/>
      <c r="CZ26" s="209"/>
      <c r="DA26" s="209"/>
    </row>
    <row r="27" spans="1:256">
      <c r="B27" s="235"/>
      <c r="C27" s="284"/>
      <c r="R27" s="74"/>
    </row>
    <row r="28" spans="1:256" ht="39.6">
      <c r="A28" s="746" t="s">
        <v>356</v>
      </c>
      <c r="B28" s="284" t="s">
        <v>11</v>
      </c>
      <c r="C28" s="284" t="s">
        <v>122</v>
      </c>
      <c r="D28" s="284"/>
      <c r="H28" s="2">
        <v>1449160.15</v>
      </c>
    </row>
    <row r="29" spans="1:256" ht="39.6">
      <c r="A29" s="746" t="s">
        <v>356</v>
      </c>
      <c r="B29" s="284" t="s">
        <v>15</v>
      </c>
      <c r="C29" s="284" t="s">
        <v>123</v>
      </c>
      <c r="F29" s="2"/>
      <c r="L29" s="142">
        <v>314242.25</v>
      </c>
      <c r="N29" s="142"/>
    </row>
    <row r="30" spans="1:256">
      <c r="A30" s="554" t="s">
        <v>246</v>
      </c>
      <c r="B30" s="284" t="s">
        <v>7</v>
      </c>
      <c r="C30" s="284" t="s">
        <v>121</v>
      </c>
      <c r="D30" s="2">
        <v>12803315.9</v>
      </c>
      <c r="M30" s="300"/>
      <c r="N30" s="209"/>
      <c r="O30" s="209"/>
      <c r="P30" s="209"/>
      <c r="Q30" s="209"/>
    </row>
    <row r="31" spans="1:256">
      <c r="B31" s="284" t="s">
        <v>11</v>
      </c>
      <c r="C31" s="284" t="s">
        <v>122</v>
      </c>
      <c r="H31" s="2">
        <v>1677168.3</v>
      </c>
      <c r="M31" s="209"/>
      <c r="N31" s="209"/>
      <c r="O31" s="209"/>
      <c r="P31" s="300"/>
      <c r="Q31" s="209"/>
    </row>
    <row r="32" spans="1:256" ht="12.75" customHeight="1">
      <c r="A32" s="388"/>
      <c r="B32" s="284" t="s">
        <v>15</v>
      </c>
      <c r="C32" s="284" t="s">
        <v>123</v>
      </c>
      <c r="L32" s="142">
        <v>108251.7</v>
      </c>
      <c r="M32" s="209"/>
      <c r="N32" s="209"/>
      <c r="O32" s="209"/>
      <c r="P32" s="209"/>
      <c r="Q32" s="300"/>
    </row>
    <row r="33" spans="1:98" ht="12.75" customHeight="1">
      <c r="A33" s="388"/>
      <c r="B33" s="187"/>
      <c r="C33" s="533"/>
      <c r="M33" s="209"/>
      <c r="N33" s="209"/>
      <c r="O33" s="209"/>
      <c r="P33" s="209"/>
      <c r="Q33" s="209"/>
      <c r="U33" s="74"/>
    </row>
    <row r="34" spans="1:98" ht="12.75" customHeight="1">
      <c r="A34" s="388" t="s">
        <v>1128</v>
      </c>
      <c r="B34" s="284" t="s">
        <v>11</v>
      </c>
      <c r="C34" s="284" t="s">
        <v>122</v>
      </c>
      <c r="D34" s="157"/>
      <c r="H34" s="2">
        <v>4687654.7</v>
      </c>
      <c r="M34" s="209"/>
      <c r="N34" s="209"/>
      <c r="O34" s="209"/>
      <c r="P34" s="209"/>
      <c r="Q34" s="209"/>
      <c r="U34" s="74"/>
    </row>
    <row r="35" spans="1:98" ht="12.75" customHeight="1">
      <c r="A35" s="388" t="s">
        <v>1128</v>
      </c>
      <c r="B35" s="284" t="s">
        <v>15</v>
      </c>
      <c r="C35" s="284" t="s">
        <v>123</v>
      </c>
      <c r="L35" s="142">
        <v>1113563.75</v>
      </c>
      <c r="M35" s="209"/>
      <c r="N35" s="209"/>
      <c r="O35" s="209"/>
      <c r="P35" s="209"/>
      <c r="Q35" s="209"/>
    </row>
    <row r="36" spans="1:98" ht="12.75" customHeight="1">
      <c r="A36" s="388"/>
      <c r="B36" s="142"/>
      <c r="C36" s="534"/>
      <c r="M36" s="209"/>
      <c r="N36" s="209"/>
      <c r="O36" s="209"/>
      <c r="P36" s="209"/>
      <c r="Q36" s="209"/>
    </row>
    <row r="37" spans="1:98" ht="12.75" customHeight="1">
      <c r="A37" s="388" t="s">
        <v>361</v>
      </c>
      <c r="B37" s="284" t="s">
        <v>7</v>
      </c>
      <c r="C37" s="284" t="s">
        <v>121</v>
      </c>
      <c r="D37" s="2">
        <v>13055883.4</v>
      </c>
    </row>
    <row r="38" spans="1:98">
      <c r="A38" s="82" t="s">
        <v>361</v>
      </c>
      <c r="B38" s="284" t="s">
        <v>11</v>
      </c>
      <c r="C38" s="284" t="s">
        <v>122</v>
      </c>
      <c r="H38" s="2">
        <v>3454424.95</v>
      </c>
    </row>
    <row r="39" spans="1:98" ht="12.75" customHeight="1">
      <c r="A39" s="82" t="s">
        <v>362</v>
      </c>
      <c r="B39" s="284" t="s">
        <v>15</v>
      </c>
      <c r="C39" s="284" t="s">
        <v>123</v>
      </c>
      <c r="L39" s="142">
        <v>108251.7</v>
      </c>
    </row>
    <row r="40" spans="1:98" ht="12.75" customHeight="1">
      <c r="B40" s="389"/>
      <c r="C40" s="389"/>
    </row>
    <row r="41" spans="1:98" s="227" customFormat="1" ht="12.75" customHeight="1">
      <c r="A41" s="107" t="s">
        <v>365</v>
      </c>
      <c r="B41" s="748" t="s">
        <v>1129</v>
      </c>
      <c r="C41" s="389" t="s">
        <v>1130</v>
      </c>
      <c r="D41" s="109"/>
      <c r="F41" s="157"/>
      <c r="H41" s="109"/>
      <c r="I41" s="109"/>
      <c r="J41" s="109"/>
      <c r="L41" s="157"/>
      <c r="S41" s="157"/>
      <c r="U41" s="157"/>
      <c r="X41" s="157"/>
      <c r="Y41" s="157"/>
      <c r="AA41" s="157"/>
      <c r="AD41" s="157"/>
      <c r="AE41" s="157"/>
      <c r="AF41" s="157"/>
      <c r="AL41" s="157">
        <v>4326715.25</v>
      </c>
      <c r="AM41" s="157"/>
      <c r="AU41" s="157"/>
      <c r="BS41" s="157"/>
      <c r="CE41" s="109"/>
      <c r="CF41" s="109"/>
      <c r="CG41" s="109"/>
      <c r="CH41" s="109"/>
      <c r="CI41" s="109"/>
      <c r="CJ41" s="109"/>
      <c r="CK41" s="109"/>
      <c r="CL41" s="109"/>
      <c r="CM41" s="109"/>
      <c r="CN41" s="109"/>
      <c r="CO41" s="109"/>
      <c r="CP41" s="109"/>
      <c r="CQ41" s="109"/>
      <c r="CR41" s="109"/>
      <c r="CS41" s="109"/>
    </row>
    <row r="42" spans="1:98" s="227" customFormat="1" ht="13.2" customHeight="1">
      <c r="A42" s="107" t="s">
        <v>365</v>
      </c>
      <c r="B42" s="748" t="s">
        <v>1131</v>
      </c>
      <c r="C42" s="389" t="s">
        <v>1132</v>
      </c>
      <c r="D42" s="109"/>
      <c r="F42" s="157"/>
      <c r="H42" s="109"/>
      <c r="I42" s="109"/>
      <c r="J42" s="109"/>
      <c r="L42" s="157"/>
      <c r="S42" s="157"/>
      <c r="U42" s="157"/>
      <c r="X42" s="157"/>
      <c r="Y42" s="157"/>
      <c r="AA42" s="157"/>
      <c r="AD42" s="157"/>
      <c r="AE42" s="157"/>
      <c r="AF42" s="157"/>
      <c r="AL42" s="157">
        <v>2747501.28</v>
      </c>
      <c r="AM42" s="157"/>
      <c r="AU42" s="157"/>
      <c r="BS42" s="157"/>
      <c r="CE42" s="109"/>
      <c r="CF42" s="109"/>
      <c r="CG42" s="109"/>
      <c r="CH42" s="109"/>
      <c r="CI42" s="109"/>
      <c r="CJ42" s="109"/>
      <c r="CK42" s="109"/>
      <c r="CL42" s="109"/>
      <c r="CM42" s="109"/>
      <c r="CN42" s="109"/>
      <c r="CO42" s="109"/>
      <c r="CP42" s="109"/>
      <c r="CQ42" s="109"/>
      <c r="CR42" s="109"/>
      <c r="CS42" s="109"/>
    </row>
    <row r="43" spans="1:98" ht="12.75" customHeight="1">
      <c r="A43" s="82" t="s">
        <v>371</v>
      </c>
      <c r="B43" s="748" t="s">
        <v>395</v>
      </c>
      <c r="C43" s="550" t="s">
        <v>145</v>
      </c>
      <c r="AO43" s="209">
        <v>200000</v>
      </c>
    </row>
    <row r="44" spans="1:98" s="227" customFormat="1" ht="13.2" customHeight="1">
      <c r="A44" s="107"/>
      <c r="B44" s="748" t="s">
        <v>1133</v>
      </c>
      <c r="C44" s="749" t="s">
        <v>947</v>
      </c>
      <c r="D44" s="109"/>
      <c r="F44" s="157"/>
      <c r="H44" s="109"/>
      <c r="I44" s="109"/>
      <c r="J44" s="109"/>
      <c r="L44" s="157"/>
      <c r="S44" s="157"/>
      <c r="U44" s="157"/>
      <c r="X44" s="157"/>
      <c r="Y44" s="157"/>
      <c r="AA44" s="157"/>
      <c r="AD44" s="157"/>
      <c r="AE44" s="157"/>
      <c r="AF44" s="157"/>
      <c r="AL44" s="157">
        <v>4326715.25</v>
      </c>
      <c r="AM44" s="157"/>
      <c r="AU44" s="157"/>
      <c r="BS44" s="157"/>
      <c r="CE44" s="109"/>
      <c r="CF44" s="109"/>
      <c r="CG44" s="109"/>
      <c r="CH44" s="109"/>
      <c r="CI44" s="109"/>
      <c r="CJ44" s="109"/>
      <c r="CK44" s="109"/>
      <c r="CL44" s="109"/>
      <c r="CM44" s="109"/>
      <c r="CN44" s="109"/>
      <c r="CO44" s="109"/>
      <c r="CP44" s="109"/>
      <c r="CQ44" s="109"/>
      <c r="CR44" s="109"/>
      <c r="CS44" s="109"/>
    </row>
    <row r="45" spans="1:98" s="227" customFormat="1" ht="12.75" customHeight="1">
      <c r="A45" s="107"/>
      <c r="B45" s="748" t="s">
        <v>1134</v>
      </c>
      <c r="C45" s="749" t="s">
        <v>931</v>
      </c>
      <c r="D45" s="109"/>
      <c r="F45" s="157"/>
      <c r="H45" s="109"/>
      <c r="I45" s="109"/>
      <c r="J45" s="109"/>
      <c r="L45" s="157"/>
      <c r="S45" s="157"/>
      <c r="U45" s="157">
        <v>388188.15999999997</v>
      </c>
      <c r="X45" s="157"/>
      <c r="Y45" s="157"/>
      <c r="AA45" s="157"/>
      <c r="AD45" s="157"/>
      <c r="AE45" s="157"/>
      <c r="AF45" s="157"/>
      <c r="AL45" s="157"/>
      <c r="AM45" s="157"/>
      <c r="AU45" s="157"/>
      <c r="BR45" s="157"/>
      <c r="BS45" s="157"/>
      <c r="BU45" s="302"/>
      <c r="CE45" s="109"/>
      <c r="CF45" s="109"/>
      <c r="CG45" s="109"/>
      <c r="CH45" s="109"/>
      <c r="CI45" s="109"/>
      <c r="CJ45" s="109"/>
      <c r="CK45" s="109"/>
      <c r="CL45" s="109"/>
      <c r="CM45" s="109"/>
      <c r="CN45" s="109"/>
      <c r="CO45" s="109"/>
      <c r="CP45" s="109"/>
      <c r="CQ45" s="109"/>
      <c r="CR45" s="109"/>
      <c r="CS45" s="109"/>
    </row>
    <row r="46" spans="1:98" s="227" customFormat="1" ht="12.75" customHeight="1">
      <c r="A46" s="107"/>
      <c r="B46" s="748" t="s">
        <v>1135</v>
      </c>
      <c r="C46" s="749" t="s">
        <v>998</v>
      </c>
      <c r="D46" s="157"/>
      <c r="F46" s="157"/>
      <c r="H46" s="109"/>
      <c r="I46" s="109"/>
      <c r="J46" s="109"/>
      <c r="L46" s="157"/>
      <c r="S46" s="157"/>
      <c r="U46" s="157"/>
      <c r="X46" s="157"/>
      <c r="Y46" s="157"/>
      <c r="AA46" s="157"/>
      <c r="AD46" s="157"/>
      <c r="AE46" s="157"/>
      <c r="AF46" s="157"/>
      <c r="AL46" s="157"/>
      <c r="AM46" s="157"/>
      <c r="AU46" s="157"/>
      <c r="BS46" s="157"/>
      <c r="BU46" s="302"/>
      <c r="CE46" s="109"/>
      <c r="CF46" s="109"/>
      <c r="CG46" s="109"/>
      <c r="CH46" s="109"/>
      <c r="CI46" s="109">
        <v>157.27000000000001</v>
      </c>
      <c r="CJ46" s="109"/>
      <c r="CK46" s="109"/>
      <c r="CL46" s="109"/>
      <c r="CM46" s="109"/>
      <c r="CN46" s="109"/>
      <c r="CO46" s="109"/>
      <c r="CP46" s="109"/>
      <c r="CQ46" s="109"/>
      <c r="CR46" s="109"/>
      <c r="CS46" s="109"/>
    </row>
    <row r="47" spans="1:98" ht="12" customHeight="1">
      <c r="A47" s="107"/>
      <c r="B47" s="748" t="s">
        <v>382</v>
      </c>
      <c r="C47" s="749" t="s">
        <v>383</v>
      </c>
      <c r="F47" s="157"/>
      <c r="L47" s="157"/>
      <c r="R47" s="157"/>
      <c r="S47" s="157"/>
      <c r="U47"/>
      <c r="V47" s="157"/>
      <c r="X47"/>
      <c r="Y47" s="157"/>
      <c r="Z47" s="157"/>
      <c r="AA47" s="209">
        <v>91541.85</v>
      </c>
      <c r="AB47" s="157"/>
      <c r="AD47"/>
      <c r="AE47" s="157"/>
      <c r="AF47" s="157"/>
      <c r="AG47" s="157"/>
      <c r="AL47" s="2"/>
      <c r="AM47" s="157"/>
      <c r="AN47" s="157"/>
      <c r="AO47" s="157"/>
      <c r="AR47" s="157"/>
      <c r="AU47"/>
      <c r="AV47" s="157"/>
      <c r="BS47"/>
      <c r="BT47" s="157"/>
      <c r="BU47" s="209"/>
      <c r="CE47"/>
      <c r="CT47" s="2"/>
    </row>
    <row r="48" spans="1:98" ht="15" customHeight="1">
      <c r="A48" s="107"/>
      <c r="B48" s="748" t="s">
        <v>1136</v>
      </c>
      <c r="C48" s="749" t="s">
        <v>947</v>
      </c>
      <c r="E48" s="74"/>
      <c r="F48" s="157"/>
      <c r="G48" s="74"/>
      <c r="H48" s="74"/>
      <c r="I48" s="157"/>
      <c r="J48" s="74"/>
      <c r="K48" s="74"/>
      <c r="L48" s="2"/>
      <c r="M48" s="74"/>
      <c r="N48" s="74"/>
      <c r="O48" s="74"/>
      <c r="P48" s="74"/>
      <c r="Q48" s="74"/>
      <c r="R48" s="74"/>
      <c r="S48" s="157"/>
      <c r="T48" s="74"/>
      <c r="U48" s="74"/>
      <c r="V48" s="74"/>
      <c r="W48" s="157"/>
      <c r="X48" s="74"/>
      <c r="Y48" s="157"/>
      <c r="Z48" s="157"/>
      <c r="AA48" s="74"/>
      <c r="AB48" s="74"/>
      <c r="AC48" s="74"/>
      <c r="AD48" s="74"/>
      <c r="AE48" s="74"/>
      <c r="AF48" s="74"/>
      <c r="AG48" s="74"/>
      <c r="AH48" s="74"/>
      <c r="AI48" s="74"/>
      <c r="AJ48" s="74"/>
      <c r="AK48" s="74"/>
      <c r="AL48" s="157">
        <v>2747501.28</v>
      </c>
      <c r="AM48" s="74"/>
      <c r="AN48" s="74"/>
      <c r="AO48" s="74"/>
      <c r="AP48" s="74"/>
      <c r="AQ48" s="74"/>
      <c r="AR48" s="74"/>
      <c r="AS48" s="74"/>
      <c r="AT48" s="74"/>
      <c r="AU48" s="157"/>
      <c r="AV48" s="74"/>
      <c r="AW48" s="74"/>
      <c r="AX48" s="74"/>
      <c r="AY48" s="74"/>
      <c r="AZ48" s="74"/>
      <c r="BA48" s="74"/>
      <c r="BB48" s="74"/>
      <c r="BC48" s="74"/>
      <c r="BD48" s="74"/>
      <c r="BE48" s="74"/>
      <c r="BF48" s="74"/>
      <c r="BG48" s="74"/>
      <c r="BH48" s="74"/>
      <c r="BI48" s="74"/>
      <c r="BJ48" s="157"/>
      <c r="BK48" s="157"/>
      <c r="BL48" s="157"/>
      <c r="BM48" s="157"/>
      <c r="BN48" s="74"/>
      <c r="BO48" s="74"/>
      <c r="BP48" s="74"/>
      <c r="BQ48" s="74"/>
      <c r="BR48" s="157"/>
      <c r="BS48" s="74"/>
      <c r="BT48" s="74"/>
      <c r="BU48" s="157"/>
      <c r="BV48" s="74"/>
      <c r="BY48" s="74"/>
      <c r="BZ48" s="74"/>
      <c r="CA48" s="74"/>
      <c r="CB48" s="74"/>
      <c r="CC48" s="74"/>
      <c r="CD48" s="74"/>
      <c r="CE48" s="74"/>
      <c r="CF48" s="74"/>
      <c r="CG48" s="74"/>
      <c r="CH48" s="74"/>
      <c r="CI48" s="74"/>
      <c r="CJ48" s="74"/>
      <c r="CK48" s="74"/>
      <c r="CL48" s="74"/>
      <c r="CM48" s="74"/>
      <c r="CN48" s="74"/>
      <c r="CO48" s="74"/>
      <c r="CP48" s="74"/>
      <c r="CQ48" s="74"/>
    </row>
    <row r="49" spans="1:101" ht="13.2" customHeight="1">
      <c r="A49" s="107"/>
      <c r="B49" s="748" t="s">
        <v>401</v>
      </c>
      <c r="C49" s="749" t="s">
        <v>402</v>
      </c>
      <c r="D49"/>
      <c r="E49" s="74"/>
      <c r="F49" s="74"/>
      <c r="G49" s="74"/>
      <c r="H49" s="74"/>
      <c r="I49" s="74"/>
      <c r="J49" s="74"/>
      <c r="K49" s="74"/>
      <c r="L49" s="74"/>
      <c r="M49" s="157"/>
      <c r="N49" s="157"/>
      <c r="O49" s="157"/>
      <c r="P49" s="157"/>
      <c r="Q49" s="74"/>
      <c r="R49" s="74"/>
      <c r="S49" s="157"/>
      <c r="T49" s="157"/>
      <c r="U49" s="157"/>
      <c r="V49" s="74"/>
      <c r="W49" s="74"/>
      <c r="X49" s="157"/>
      <c r="Y49" s="157"/>
      <c r="Z49" s="157"/>
      <c r="AA49" s="157"/>
      <c r="AB49" s="157"/>
      <c r="AC49" s="157"/>
      <c r="AD49" s="157"/>
      <c r="AE49" s="74"/>
      <c r="AF49" s="74"/>
      <c r="AG49" s="74"/>
      <c r="AH49" s="74"/>
      <c r="AI49" s="74"/>
      <c r="AJ49" s="74"/>
      <c r="AK49" s="74"/>
      <c r="AL49" s="157"/>
      <c r="AM49" s="157"/>
      <c r="AN49" s="157"/>
      <c r="AO49" s="157"/>
      <c r="AP49" s="74"/>
      <c r="AQ49" s="157"/>
      <c r="AR49" s="157"/>
      <c r="AS49" s="74"/>
      <c r="AT49" s="74"/>
      <c r="AU49" s="157"/>
      <c r="AV49" s="157"/>
      <c r="AW49" s="74"/>
      <c r="AX49" s="157"/>
      <c r="AY49" s="74"/>
      <c r="AZ49" s="74"/>
      <c r="BA49" s="74">
        <v>1000000</v>
      </c>
      <c r="BB49" s="74"/>
      <c r="BC49" s="74"/>
      <c r="BD49" s="74"/>
      <c r="BE49" s="74"/>
      <c r="BF49" s="74"/>
      <c r="BG49" s="157"/>
      <c r="BH49" s="80"/>
      <c r="BI49" s="157"/>
      <c r="BJ49" s="74"/>
      <c r="BK49" s="157"/>
      <c r="BL49" s="157"/>
      <c r="BM49" s="157"/>
      <c r="BN49" s="157"/>
      <c r="BO49" s="74"/>
      <c r="BP49" s="74"/>
      <c r="BQ49" s="157"/>
      <c r="BR49" s="74"/>
      <c r="BS49" s="74"/>
      <c r="BT49" s="157"/>
      <c r="BU49" s="157"/>
      <c r="BV49" s="157"/>
      <c r="BW49" s="157"/>
      <c r="BX49" s="74"/>
      <c r="BY49" s="74"/>
      <c r="BZ49" s="74"/>
      <c r="CA49" s="74"/>
      <c r="CB49" s="74"/>
      <c r="CC49" s="74"/>
      <c r="CD49" s="157"/>
      <c r="CE49" s="157"/>
      <c r="CF49" s="74"/>
      <c r="CG49" s="74"/>
      <c r="CH49" s="74"/>
      <c r="CI49" s="74"/>
      <c r="CJ49" s="74"/>
      <c r="CK49" s="74"/>
      <c r="CL49" s="74"/>
      <c r="CM49" s="74"/>
      <c r="CN49" s="74"/>
      <c r="CO49" s="74"/>
      <c r="CP49" s="74"/>
      <c r="CQ49" s="74"/>
      <c r="CR49" s="74"/>
      <c r="CS49" s="74"/>
      <c r="CT49" s="74"/>
      <c r="CU49" s="74"/>
      <c r="CV49" s="2"/>
      <c r="CW49" s="2"/>
    </row>
    <row r="50" spans="1:101" ht="13.2" customHeight="1">
      <c r="A50" s="107"/>
      <c r="B50" s="749" t="s">
        <v>1134</v>
      </c>
      <c r="C50" s="749" t="s">
        <v>931</v>
      </c>
      <c r="D50"/>
      <c r="E50" s="74"/>
      <c r="F50" s="74"/>
      <c r="G50" s="74"/>
      <c r="H50" s="74"/>
      <c r="I50" s="74"/>
      <c r="J50" s="74"/>
      <c r="K50" s="74"/>
      <c r="L50" s="74"/>
      <c r="M50" s="157"/>
      <c r="N50" s="157"/>
      <c r="O50" s="157"/>
      <c r="P50" s="157"/>
      <c r="Q50" s="74"/>
      <c r="R50" s="74"/>
      <c r="S50" s="157"/>
      <c r="T50" s="157"/>
      <c r="U50" s="157">
        <v>35312.85</v>
      </c>
      <c r="V50" s="74"/>
      <c r="W50" s="74"/>
      <c r="X50" s="157"/>
      <c r="Y50" s="157"/>
      <c r="Z50" s="157"/>
      <c r="AA50" s="157"/>
      <c r="AB50" s="157"/>
      <c r="AC50" s="157"/>
      <c r="AD50" s="157"/>
      <c r="AE50" s="74"/>
      <c r="AF50" s="74"/>
      <c r="AG50" s="74"/>
      <c r="AH50" s="74"/>
      <c r="AI50" s="74"/>
      <c r="AJ50" s="74"/>
      <c r="AK50" s="74"/>
      <c r="AL50" s="157"/>
      <c r="AM50" s="157"/>
      <c r="AN50" s="157"/>
      <c r="AO50" s="157"/>
      <c r="AP50" s="74"/>
      <c r="AQ50" s="157"/>
      <c r="AR50" s="157"/>
      <c r="AS50" s="74"/>
      <c r="AT50" s="74"/>
      <c r="AU50" s="157"/>
      <c r="AV50" s="157"/>
      <c r="AW50" s="74"/>
      <c r="AX50" s="157"/>
      <c r="AY50" s="74"/>
      <c r="AZ50" s="74"/>
      <c r="BA50" s="74"/>
      <c r="BB50" s="74"/>
      <c r="BC50" s="74"/>
      <c r="BD50" s="74"/>
      <c r="BE50" s="74"/>
      <c r="BF50" s="74"/>
      <c r="BG50" s="157"/>
      <c r="BH50" s="80"/>
      <c r="BI50" s="157"/>
      <c r="BJ50" s="74"/>
      <c r="BK50" s="157"/>
      <c r="BL50" s="157"/>
      <c r="BM50" s="157"/>
      <c r="BN50" s="157"/>
      <c r="BO50" s="74"/>
      <c r="BP50" s="74"/>
      <c r="BQ50" s="157"/>
      <c r="BR50" s="74"/>
      <c r="BS50" s="74"/>
      <c r="BT50" s="157"/>
      <c r="BU50" s="157"/>
      <c r="BV50" s="157"/>
      <c r="BW50" s="157"/>
      <c r="BX50" s="74"/>
      <c r="BY50" s="74"/>
      <c r="BZ50" s="74"/>
      <c r="CA50" s="74"/>
      <c r="CB50" s="74"/>
      <c r="CC50" s="74"/>
      <c r="CD50" s="157"/>
      <c r="CE50" s="157"/>
      <c r="CF50" s="74"/>
      <c r="CG50" s="74"/>
      <c r="CH50" s="74"/>
      <c r="CI50" s="74"/>
      <c r="CJ50" s="74"/>
      <c r="CK50" s="74"/>
      <c r="CL50" s="74"/>
      <c r="CM50" s="74"/>
      <c r="CN50" s="74"/>
      <c r="CO50" s="74"/>
      <c r="CP50" s="74"/>
      <c r="CQ50" s="74"/>
      <c r="CR50" s="74"/>
      <c r="CS50" s="74"/>
      <c r="CT50" s="74"/>
      <c r="CU50" s="74"/>
      <c r="CV50" s="2"/>
      <c r="CW50" s="2"/>
    </row>
    <row r="51" spans="1:101" ht="13.2" customHeight="1">
      <c r="A51" s="107"/>
      <c r="B51" s="749" t="s">
        <v>1137</v>
      </c>
      <c r="C51" s="749" t="s">
        <v>931</v>
      </c>
      <c r="D51"/>
      <c r="E51" s="74"/>
      <c r="F51" s="74"/>
      <c r="G51" s="74"/>
      <c r="H51" s="74"/>
      <c r="I51" s="74"/>
      <c r="J51" s="74"/>
      <c r="K51" s="74"/>
      <c r="L51" s="74"/>
      <c r="M51" s="157"/>
      <c r="N51" s="157"/>
      <c r="O51" s="157"/>
      <c r="P51" s="157"/>
      <c r="Q51" s="74"/>
      <c r="R51" s="74"/>
      <c r="S51" s="157"/>
      <c r="T51" s="157"/>
      <c r="U51" s="157">
        <v>410438.65</v>
      </c>
      <c r="V51" s="74"/>
      <c r="W51" s="74"/>
      <c r="X51" s="157"/>
      <c r="Y51" s="157"/>
      <c r="Z51" s="157"/>
      <c r="AA51" s="157"/>
      <c r="AB51" s="157"/>
      <c r="AC51" s="157"/>
      <c r="AD51" s="157"/>
      <c r="AE51" s="74"/>
      <c r="AF51" s="74"/>
      <c r="AG51" s="74"/>
      <c r="AH51" s="74"/>
      <c r="AI51" s="74"/>
      <c r="AJ51" s="74"/>
      <c r="AK51" s="74"/>
      <c r="AL51" s="157"/>
      <c r="AM51" s="157"/>
      <c r="AN51" s="157"/>
      <c r="AO51" s="157"/>
      <c r="AP51" s="74"/>
      <c r="AQ51" s="157"/>
      <c r="AR51" s="157"/>
      <c r="AS51" s="74"/>
      <c r="AT51" s="74"/>
      <c r="AU51" s="157"/>
      <c r="AV51" s="157"/>
      <c r="AW51" s="74"/>
      <c r="AX51" s="157"/>
      <c r="AY51" s="74"/>
      <c r="AZ51" s="74"/>
      <c r="BA51" s="74"/>
      <c r="BB51" s="74"/>
      <c r="BC51" s="74"/>
      <c r="BD51" s="74"/>
      <c r="BE51" s="74"/>
      <c r="BF51" s="74"/>
      <c r="BG51" s="221"/>
      <c r="BH51" s="80"/>
      <c r="BI51" s="157"/>
      <c r="BJ51" s="74"/>
      <c r="BK51" s="157"/>
      <c r="BL51" s="157"/>
      <c r="BM51" s="157"/>
      <c r="BN51" s="157"/>
      <c r="BO51" s="74"/>
      <c r="BP51" s="74"/>
      <c r="BQ51" s="157"/>
      <c r="BR51" s="74"/>
      <c r="BS51" s="74"/>
      <c r="BT51" s="157"/>
      <c r="BU51" s="157"/>
      <c r="BV51" s="157"/>
      <c r="BW51" s="157"/>
      <c r="BX51" s="74"/>
      <c r="BY51" s="74"/>
      <c r="BZ51" s="74"/>
      <c r="CA51" s="74"/>
      <c r="CB51" s="74"/>
      <c r="CC51" s="74"/>
      <c r="CE51" s="157"/>
      <c r="CF51" s="74"/>
      <c r="CG51" s="74"/>
      <c r="CH51" s="74"/>
      <c r="CI51" s="74"/>
      <c r="CJ51" s="74"/>
      <c r="CK51" s="74"/>
      <c r="CL51" s="74"/>
      <c r="CM51" s="74"/>
      <c r="CN51" s="74"/>
      <c r="CO51" s="74"/>
      <c r="CP51" s="74"/>
      <c r="CQ51" s="74"/>
      <c r="CR51" s="74"/>
      <c r="CS51" s="74"/>
      <c r="CT51" s="74"/>
      <c r="CU51" s="74"/>
      <c r="CV51" s="2"/>
      <c r="CW51" s="2"/>
    </row>
    <row r="52" spans="1:101" ht="13.2" customHeight="1">
      <c r="A52" s="107"/>
      <c r="B52" s="749" t="s">
        <v>1135</v>
      </c>
      <c r="C52" s="749" t="s">
        <v>998</v>
      </c>
      <c r="D52"/>
      <c r="E52" s="74"/>
      <c r="F52" s="74"/>
      <c r="G52" s="74"/>
      <c r="H52" s="74"/>
      <c r="I52" s="74"/>
      <c r="J52" s="74"/>
      <c r="K52" s="74"/>
      <c r="L52" s="74"/>
      <c r="M52" s="157"/>
      <c r="N52" s="157"/>
      <c r="O52" s="157"/>
      <c r="P52" s="157"/>
      <c r="Q52" s="74"/>
      <c r="R52" s="74"/>
      <c r="S52" s="157"/>
      <c r="T52" s="157"/>
      <c r="U52" s="157"/>
      <c r="V52" s="74"/>
      <c r="W52" s="74"/>
      <c r="X52" s="157"/>
      <c r="Y52" s="157"/>
      <c r="Z52" s="157"/>
      <c r="AA52" s="157"/>
      <c r="AB52" s="157"/>
      <c r="AC52" s="157"/>
      <c r="AD52" s="157"/>
      <c r="AE52" s="74"/>
      <c r="AF52" s="74"/>
      <c r="AG52" s="74"/>
      <c r="AH52" s="74"/>
      <c r="AI52" s="74"/>
      <c r="AJ52" s="74"/>
      <c r="AK52" s="74"/>
      <c r="AL52" s="157"/>
      <c r="AM52" s="157"/>
      <c r="AN52" s="157"/>
      <c r="AO52" s="157"/>
      <c r="AP52" s="74"/>
      <c r="AQ52" s="157"/>
      <c r="AR52" s="157"/>
      <c r="AS52" s="74"/>
      <c r="AT52" s="74"/>
      <c r="AU52" s="157"/>
      <c r="AV52" s="157"/>
      <c r="AW52" s="74"/>
      <c r="AX52" s="157"/>
      <c r="AY52" s="74"/>
      <c r="AZ52" s="74"/>
      <c r="BA52" s="74"/>
      <c r="BB52" s="74"/>
      <c r="BC52" s="74"/>
      <c r="BD52" s="74"/>
      <c r="BE52" s="74"/>
      <c r="BF52" s="74"/>
      <c r="BG52" s="157"/>
      <c r="BH52" s="80"/>
      <c r="BI52" s="157"/>
      <c r="BJ52" s="74"/>
      <c r="BK52" s="157"/>
      <c r="BL52" s="157"/>
      <c r="BM52" s="157"/>
      <c r="BN52" s="157"/>
      <c r="BO52" s="74"/>
      <c r="BP52" s="74"/>
      <c r="BQ52" s="157"/>
      <c r="BR52" s="74"/>
      <c r="BS52" s="74"/>
      <c r="BT52" s="157"/>
      <c r="BU52" s="157"/>
      <c r="BV52" s="157"/>
      <c r="BW52" s="157"/>
      <c r="BX52" s="74"/>
      <c r="BY52" s="74"/>
      <c r="BZ52" s="74"/>
      <c r="CA52" s="74"/>
      <c r="CB52" s="74"/>
      <c r="CC52" s="74"/>
      <c r="CD52" s="157"/>
      <c r="CE52" s="157"/>
      <c r="CF52" s="74"/>
      <c r="CG52" s="74"/>
      <c r="CH52" s="74"/>
      <c r="CI52" s="74">
        <v>139561.41</v>
      </c>
      <c r="CJ52" s="74"/>
      <c r="CK52" s="74"/>
      <c r="CL52" s="74"/>
      <c r="CM52" s="74"/>
      <c r="CN52" s="74"/>
      <c r="CO52" s="74"/>
      <c r="CP52" s="74"/>
      <c r="CQ52" s="74"/>
      <c r="CR52" s="74"/>
      <c r="CS52" s="74"/>
      <c r="CT52" s="74"/>
      <c r="CU52" s="74"/>
      <c r="CV52" s="2"/>
      <c r="CW52" s="2"/>
    </row>
    <row r="53" spans="1:101" ht="13.2" customHeight="1">
      <c r="A53" s="107" t="s">
        <v>379</v>
      </c>
      <c r="B53" s="389">
        <v>320731</v>
      </c>
      <c r="C53" s="389" t="s">
        <v>1138</v>
      </c>
      <c r="D53"/>
      <c r="E53" s="74"/>
      <c r="F53" s="74"/>
      <c r="G53" s="74"/>
      <c r="H53" s="74"/>
      <c r="I53" s="74"/>
      <c r="J53" s="74"/>
      <c r="K53" s="74"/>
      <c r="L53" s="74"/>
      <c r="M53" s="157"/>
      <c r="N53" s="157"/>
      <c r="O53" s="157"/>
      <c r="P53" s="157"/>
      <c r="Q53" s="74"/>
      <c r="R53" s="74"/>
      <c r="S53" s="157"/>
      <c r="T53" s="157"/>
      <c r="U53" s="157">
        <v>1336745.55</v>
      </c>
      <c r="V53" s="74"/>
      <c r="W53" s="74"/>
      <c r="X53" s="157"/>
      <c r="Y53" s="157"/>
      <c r="Z53" s="157"/>
      <c r="AA53" s="157"/>
      <c r="AB53" s="157"/>
      <c r="AC53" s="157"/>
      <c r="AD53" s="157"/>
      <c r="AE53" s="74"/>
      <c r="AF53" s="74"/>
      <c r="AG53" s="74"/>
      <c r="AH53" s="74"/>
      <c r="AI53" s="74"/>
      <c r="AJ53" s="74"/>
      <c r="AK53" s="74"/>
      <c r="AL53" s="157"/>
      <c r="AM53" s="157"/>
      <c r="AN53" s="157"/>
      <c r="AO53" s="157"/>
      <c r="AP53" s="74"/>
      <c r="AQ53" s="157"/>
      <c r="AR53" s="157"/>
      <c r="AS53" s="74"/>
      <c r="AT53" s="74"/>
      <c r="AU53" s="157"/>
      <c r="AV53" s="157"/>
      <c r="AW53" s="74"/>
      <c r="AX53" s="157"/>
      <c r="AY53" s="74"/>
      <c r="AZ53" s="74"/>
      <c r="BA53" s="74"/>
      <c r="BB53" s="74"/>
      <c r="BC53" s="74"/>
      <c r="BD53" s="74"/>
      <c r="BE53" s="74"/>
      <c r="BF53" s="74"/>
      <c r="BG53" s="157"/>
      <c r="BH53" s="80"/>
      <c r="BI53" s="157"/>
      <c r="BJ53" s="74"/>
      <c r="BK53" s="157"/>
      <c r="BL53" s="157"/>
      <c r="BM53" s="157"/>
      <c r="BN53" s="157"/>
      <c r="BO53" s="74"/>
      <c r="BP53" s="74"/>
      <c r="BQ53" s="157"/>
      <c r="BR53" s="74"/>
      <c r="BS53" s="74"/>
      <c r="BT53" s="157"/>
      <c r="BU53" s="157"/>
      <c r="BV53" s="157"/>
      <c r="BW53" s="157"/>
      <c r="BX53" s="74"/>
      <c r="BY53" s="74"/>
      <c r="BZ53" s="74"/>
      <c r="CA53" s="74"/>
      <c r="CB53" s="74"/>
      <c r="CC53" s="74"/>
      <c r="CD53" s="157"/>
      <c r="CE53" s="157"/>
      <c r="CF53" s="74"/>
      <c r="CG53" s="74"/>
      <c r="CH53" s="74"/>
      <c r="CI53" s="74"/>
      <c r="CJ53" s="74"/>
      <c r="CK53" s="74"/>
      <c r="CL53" s="74"/>
      <c r="CM53" s="74"/>
      <c r="CN53" s="74"/>
      <c r="CO53" s="74"/>
      <c r="CP53" s="74"/>
      <c r="CQ53" s="74"/>
      <c r="CR53" s="74"/>
      <c r="CS53" s="74"/>
      <c r="CT53" s="74"/>
      <c r="CU53" s="74"/>
      <c r="CV53" s="2"/>
      <c r="CW53" s="2"/>
    </row>
    <row r="54" spans="1:101" ht="13.2" customHeight="1">
      <c r="A54" s="107" t="s">
        <v>394</v>
      </c>
      <c r="B54" s="389" t="s">
        <v>395</v>
      </c>
      <c r="C54" s="389" t="s">
        <v>145</v>
      </c>
      <c r="D54"/>
      <c r="E54" s="74"/>
      <c r="F54" s="74"/>
      <c r="G54" s="74"/>
      <c r="H54" s="74"/>
      <c r="I54" s="74"/>
      <c r="J54" s="74"/>
      <c r="K54" s="74"/>
      <c r="L54" s="74"/>
      <c r="M54" s="157"/>
      <c r="N54" s="157"/>
      <c r="O54" s="157"/>
      <c r="P54" s="157"/>
      <c r="Q54" s="74"/>
      <c r="R54" s="74"/>
      <c r="S54" s="157"/>
      <c r="T54" s="157"/>
      <c r="U54" s="157"/>
      <c r="V54" s="74"/>
      <c r="W54" s="74"/>
      <c r="X54" s="157"/>
      <c r="Y54" s="157"/>
      <c r="Z54" s="157"/>
      <c r="AA54" s="157"/>
      <c r="AB54" s="157"/>
      <c r="AC54" s="157"/>
      <c r="AD54" s="157"/>
      <c r="AE54" s="74"/>
      <c r="AF54" s="74"/>
      <c r="AG54" s="74"/>
      <c r="AH54" s="74"/>
      <c r="AI54" s="74"/>
      <c r="AJ54" s="74"/>
      <c r="AK54" s="74"/>
      <c r="AL54" s="157"/>
      <c r="AM54" s="157"/>
      <c r="AN54" s="157"/>
      <c r="AO54" s="157">
        <v>220000</v>
      </c>
      <c r="AP54" s="74"/>
      <c r="AQ54" s="157"/>
      <c r="AR54" s="157"/>
      <c r="AS54" s="74"/>
      <c r="AT54" s="74"/>
      <c r="AU54" s="157"/>
      <c r="AV54" s="157"/>
      <c r="AW54" s="74"/>
      <c r="AX54" s="157"/>
      <c r="AY54" s="74"/>
      <c r="AZ54" s="74"/>
      <c r="BA54" s="74"/>
      <c r="BB54" s="74"/>
      <c r="BC54" s="74"/>
      <c r="BD54" s="74"/>
      <c r="BE54" s="74"/>
      <c r="BF54" s="74"/>
      <c r="BG54" s="157"/>
      <c r="BH54" s="80"/>
      <c r="BI54" s="157"/>
      <c r="BJ54" s="74"/>
      <c r="BK54" s="157"/>
      <c r="BL54" s="157"/>
      <c r="BM54" s="157"/>
      <c r="BN54" s="157"/>
      <c r="BO54" s="74"/>
      <c r="BP54" s="74"/>
      <c r="BQ54" s="157"/>
      <c r="BR54" s="74"/>
      <c r="BS54" s="74"/>
      <c r="BT54" s="157"/>
      <c r="BU54" s="157"/>
      <c r="BV54" s="157"/>
      <c r="BW54" s="157"/>
      <c r="BX54" s="74"/>
      <c r="BY54" s="74"/>
      <c r="BZ54" s="74"/>
      <c r="CA54" s="74"/>
      <c r="CB54" s="74"/>
      <c r="CC54" s="74"/>
      <c r="CD54" s="157"/>
      <c r="CE54" s="157"/>
      <c r="CF54" s="74"/>
      <c r="CG54" s="74"/>
      <c r="CH54" s="74"/>
      <c r="CI54" s="74"/>
      <c r="CJ54" s="74"/>
      <c r="CK54" s="74"/>
      <c r="CL54" s="74"/>
      <c r="CM54" s="74"/>
      <c r="CN54" s="74"/>
      <c r="CO54" s="74"/>
      <c r="CP54" s="74"/>
      <c r="CQ54" s="74"/>
      <c r="CR54" s="74"/>
      <c r="CS54" s="74"/>
      <c r="CT54" s="74"/>
      <c r="CU54" s="74"/>
      <c r="CV54" s="2"/>
      <c r="CW54" s="2"/>
    </row>
    <row r="55" spans="1:101" ht="13.2" customHeight="1">
      <c r="A55" s="874" t="s">
        <v>168</v>
      </c>
      <c r="B55" s="874"/>
      <c r="C55" s="874"/>
      <c r="D55"/>
      <c r="E55" s="74"/>
      <c r="F55" s="74"/>
      <c r="G55" s="74"/>
      <c r="H55" s="74"/>
      <c r="I55" s="74"/>
      <c r="J55" s="74"/>
      <c r="K55" s="74"/>
      <c r="L55" s="74"/>
      <c r="M55" s="157"/>
      <c r="N55" s="157"/>
      <c r="O55" s="157"/>
      <c r="P55" s="157"/>
      <c r="Q55" s="74"/>
      <c r="R55" s="74"/>
      <c r="S55" s="157"/>
      <c r="T55" s="157"/>
      <c r="U55" s="157"/>
      <c r="V55" s="74"/>
      <c r="W55" s="74"/>
      <c r="X55" s="157"/>
      <c r="Y55" s="157"/>
      <c r="Z55" s="157"/>
      <c r="AA55" s="157"/>
      <c r="AB55" s="157"/>
      <c r="AC55" s="157"/>
      <c r="AD55" s="157"/>
      <c r="AE55" s="74"/>
      <c r="AF55" s="74"/>
      <c r="AG55" s="74"/>
      <c r="AH55" s="74"/>
      <c r="AI55" s="74"/>
      <c r="AJ55" s="74"/>
      <c r="AK55" s="74"/>
      <c r="AL55" s="157"/>
      <c r="AM55" s="157"/>
      <c r="AN55" s="157"/>
      <c r="AO55" s="157"/>
      <c r="AP55" s="74"/>
      <c r="AQ55" s="157"/>
      <c r="AR55" s="157"/>
      <c r="AS55" s="74"/>
      <c r="AT55" s="74"/>
      <c r="AU55" s="157"/>
      <c r="AV55" s="157"/>
      <c r="AW55" s="74"/>
      <c r="AX55" s="157"/>
      <c r="AY55" s="74"/>
      <c r="AZ55" s="74"/>
      <c r="BA55" s="74"/>
      <c r="BB55" s="74"/>
      <c r="BC55" s="74"/>
      <c r="BD55" s="74"/>
      <c r="BE55" s="74"/>
      <c r="BF55" s="74"/>
      <c r="BG55" s="157"/>
      <c r="BH55" s="80"/>
      <c r="BI55" s="157"/>
      <c r="BJ55" s="74"/>
      <c r="BK55" s="157"/>
      <c r="BL55" s="157"/>
      <c r="BM55" s="157"/>
      <c r="BN55" s="157"/>
      <c r="BO55" s="74"/>
      <c r="BP55" s="74"/>
      <c r="BQ55" s="157"/>
      <c r="BR55" s="74"/>
      <c r="BS55" s="74"/>
      <c r="BT55" s="157"/>
      <c r="BU55" s="157"/>
      <c r="BV55" s="157"/>
      <c r="BW55" s="157"/>
      <c r="BX55" s="74"/>
      <c r="BY55" s="74"/>
      <c r="BZ55" s="74"/>
      <c r="CA55" s="74"/>
      <c r="CB55" s="74"/>
      <c r="CC55" s="74"/>
      <c r="CD55" s="157"/>
      <c r="CE55" s="157"/>
      <c r="CF55" s="74"/>
      <c r="CG55" s="74"/>
      <c r="CH55" s="74"/>
      <c r="CI55" s="74"/>
      <c r="CJ55" s="74"/>
      <c r="CK55" s="74"/>
      <c r="CL55" s="74"/>
      <c r="CM55" s="74"/>
      <c r="CN55" s="74"/>
      <c r="CO55" s="74"/>
      <c r="CP55" s="74"/>
      <c r="CQ55" s="74"/>
      <c r="CR55" s="74"/>
      <c r="CS55" s="74"/>
      <c r="CT55" s="74"/>
      <c r="CU55" s="74"/>
      <c r="CV55" s="2"/>
      <c r="CW55" s="2"/>
    </row>
    <row r="56" spans="1:101" ht="13.2" customHeight="1">
      <c r="A56" s="389"/>
      <c r="B56" s="748" t="s">
        <v>1139</v>
      </c>
      <c r="C56" s="389" t="s">
        <v>385</v>
      </c>
      <c r="D56"/>
      <c r="E56" s="74"/>
      <c r="F56" s="74"/>
      <c r="G56" s="74"/>
      <c r="H56" s="74"/>
      <c r="I56" s="74"/>
      <c r="J56" s="74"/>
      <c r="K56" s="74"/>
      <c r="L56" s="74"/>
      <c r="M56" s="157"/>
      <c r="N56" s="157"/>
      <c r="O56" s="157"/>
      <c r="P56" s="157"/>
      <c r="Q56" s="74"/>
      <c r="R56" s="74"/>
      <c r="S56" s="157"/>
      <c r="T56" s="157"/>
      <c r="U56" s="157"/>
      <c r="V56" s="74"/>
      <c r="W56" s="74"/>
      <c r="X56" s="157"/>
      <c r="Y56" s="157"/>
      <c r="Z56" s="157"/>
      <c r="AA56" s="157"/>
      <c r="AB56" s="157"/>
      <c r="AC56" s="157"/>
      <c r="AD56" s="157"/>
      <c r="AE56" s="74"/>
      <c r="AF56" s="74"/>
      <c r="AG56" s="74"/>
      <c r="AH56" s="74"/>
      <c r="AI56" s="74"/>
      <c r="AJ56" s="74"/>
      <c r="AK56" s="74"/>
      <c r="AL56" s="157"/>
      <c r="AM56" s="157"/>
      <c r="AN56" s="157"/>
      <c r="AO56" s="157">
        <v>5000</v>
      </c>
      <c r="AP56" s="74"/>
      <c r="AQ56" s="157"/>
      <c r="AR56" s="157"/>
      <c r="AS56" s="74"/>
      <c r="AT56" s="74"/>
      <c r="AU56" s="157"/>
      <c r="AV56" s="157"/>
      <c r="AW56" s="74"/>
      <c r="AX56" s="157"/>
      <c r="AY56" s="74"/>
      <c r="AZ56" s="74"/>
      <c r="BA56" s="74"/>
      <c r="BB56" s="74"/>
      <c r="BC56" s="74"/>
      <c r="BD56" s="74"/>
      <c r="BE56" s="74"/>
      <c r="BF56" s="74"/>
      <c r="BG56" s="157"/>
      <c r="BH56" s="80"/>
      <c r="BI56" s="157"/>
      <c r="BJ56" s="74"/>
      <c r="BK56" s="157"/>
      <c r="BL56" s="157"/>
      <c r="BM56" s="157"/>
      <c r="BN56" s="157"/>
      <c r="BO56" s="74"/>
      <c r="BP56" s="74"/>
      <c r="BQ56" s="157"/>
      <c r="BR56" s="74"/>
      <c r="BS56" s="74"/>
      <c r="BT56" s="157"/>
      <c r="BU56" s="157"/>
      <c r="BV56" s="157"/>
      <c r="BW56" s="157"/>
      <c r="BX56" s="74"/>
      <c r="BY56" s="74"/>
      <c r="BZ56" s="74"/>
      <c r="CA56" s="74"/>
      <c r="CB56" s="74"/>
      <c r="CC56" s="74"/>
      <c r="CD56" s="157"/>
      <c r="CE56" s="157"/>
      <c r="CF56" s="74"/>
      <c r="CG56" s="74"/>
      <c r="CH56" s="74"/>
      <c r="CI56" s="74"/>
      <c r="CJ56" s="74"/>
      <c r="CK56" s="74"/>
      <c r="CL56" s="74"/>
      <c r="CM56" s="74"/>
      <c r="CN56" s="74"/>
      <c r="CO56" s="74"/>
      <c r="CP56" s="74"/>
      <c r="CQ56" s="74"/>
      <c r="CR56" s="74"/>
      <c r="CS56" s="74"/>
      <c r="CT56" s="74"/>
      <c r="CU56" s="74"/>
      <c r="CV56" s="2"/>
      <c r="CW56" s="2"/>
    </row>
    <row r="57" spans="1:101" ht="13.2" customHeight="1">
      <c r="A57" s="389"/>
      <c r="B57" s="748" t="s">
        <v>1140</v>
      </c>
      <c r="C57" s="389" t="s">
        <v>947</v>
      </c>
      <c r="D57"/>
      <c r="E57" s="74"/>
      <c r="F57" s="74"/>
      <c r="G57" s="74"/>
      <c r="H57" s="74"/>
      <c r="I57" s="74"/>
      <c r="J57" s="74"/>
      <c r="K57" s="74"/>
      <c r="L57" s="74"/>
      <c r="M57" s="157"/>
      <c r="N57" s="157"/>
      <c r="O57" s="157"/>
      <c r="P57" s="157"/>
      <c r="Q57" s="74"/>
      <c r="R57" s="74"/>
      <c r="S57" s="157"/>
      <c r="T57" s="157"/>
      <c r="U57" s="157"/>
      <c r="V57" s="74"/>
      <c r="W57" s="74"/>
      <c r="X57" s="157"/>
      <c r="Y57" s="157"/>
      <c r="Z57" s="157"/>
      <c r="AA57" s="157"/>
      <c r="AB57" s="157"/>
      <c r="AC57" s="157"/>
      <c r="AD57" s="157"/>
      <c r="AE57" s="74"/>
      <c r="AF57" s="74"/>
      <c r="AG57" s="74"/>
      <c r="AH57" s="74"/>
      <c r="AI57" s="74"/>
      <c r="AJ57" s="74"/>
      <c r="AK57" s="74"/>
      <c r="AL57" s="157">
        <v>293800</v>
      </c>
      <c r="AM57" s="157"/>
      <c r="AN57" s="157"/>
      <c r="AO57" s="157"/>
      <c r="AP57" s="74"/>
      <c r="AQ57" s="157"/>
      <c r="AR57" s="157"/>
      <c r="AS57" s="74"/>
      <c r="AT57" s="74"/>
      <c r="AU57" s="157"/>
      <c r="AV57" s="157"/>
      <c r="AW57" s="74"/>
      <c r="AX57" s="157"/>
      <c r="AY57" s="74"/>
      <c r="AZ57" s="74"/>
      <c r="BA57" s="74"/>
      <c r="BB57" s="74"/>
      <c r="BC57" s="74"/>
      <c r="BD57" s="74"/>
      <c r="BE57" s="74"/>
      <c r="BF57" s="74"/>
      <c r="BG57" s="157"/>
      <c r="BH57" s="80"/>
      <c r="BI57" s="157"/>
      <c r="BJ57" s="74"/>
      <c r="BK57" s="157"/>
      <c r="BL57" s="157"/>
      <c r="BM57" s="157"/>
      <c r="BN57" s="157"/>
      <c r="BO57" s="74"/>
      <c r="BP57" s="74"/>
      <c r="BQ57" s="157"/>
      <c r="BR57" s="74"/>
      <c r="BS57" s="74"/>
      <c r="BT57" s="157"/>
      <c r="BU57" s="157"/>
      <c r="BV57" s="157"/>
      <c r="BW57" s="157"/>
      <c r="BX57" s="74"/>
      <c r="BY57" s="74"/>
      <c r="BZ57" s="74"/>
      <c r="CA57" s="74"/>
      <c r="CB57" s="74"/>
      <c r="CC57" s="74"/>
      <c r="CD57" s="157"/>
      <c r="CE57" s="157"/>
      <c r="CF57" s="74"/>
      <c r="CG57" s="74"/>
      <c r="CH57" s="74"/>
      <c r="CI57" s="74"/>
      <c r="CJ57" s="74"/>
      <c r="CK57" s="74"/>
      <c r="CL57" s="74"/>
      <c r="CM57" s="74"/>
      <c r="CN57" s="74"/>
      <c r="CO57" s="74"/>
      <c r="CP57" s="74"/>
      <c r="CQ57" s="74"/>
      <c r="CR57" s="74"/>
      <c r="CS57" s="74"/>
      <c r="CT57" s="74"/>
      <c r="CU57" s="74"/>
      <c r="CV57" s="2"/>
      <c r="CW57" s="2"/>
    </row>
    <row r="58" spans="1:101" ht="13.2" customHeight="1">
      <c r="A58" s="389"/>
      <c r="B58" s="748" t="s">
        <v>1141</v>
      </c>
      <c r="C58" s="389" t="s">
        <v>947</v>
      </c>
      <c r="D58"/>
      <c r="E58" s="74"/>
      <c r="F58" s="74"/>
      <c r="G58" s="74"/>
      <c r="H58" s="74"/>
      <c r="I58" s="74"/>
      <c r="J58" s="74"/>
      <c r="K58" s="74"/>
      <c r="L58" s="74"/>
      <c r="M58" s="157"/>
      <c r="N58" s="157"/>
      <c r="O58" s="157"/>
      <c r="P58" s="157"/>
      <c r="Q58" s="74"/>
      <c r="R58" s="74"/>
      <c r="S58" s="157"/>
      <c r="T58" s="157"/>
      <c r="U58" s="157"/>
      <c r="V58" s="74"/>
      <c r="W58" s="74"/>
      <c r="X58" s="157"/>
      <c r="Y58" s="157"/>
      <c r="Z58" s="157"/>
      <c r="AA58" s="157"/>
      <c r="AB58" s="157"/>
      <c r="AC58" s="157"/>
      <c r="AD58" s="157"/>
      <c r="AE58" s="74"/>
      <c r="AF58" s="74"/>
      <c r="AG58" s="74"/>
      <c r="AH58" s="74"/>
      <c r="AI58" s="74"/>
      <c r="AJ58" s="74"/>
      <c r="AK58" s="74"/>
      <c r="AL58" s="157">
        <v>129263.47</v>
      </c>
      <c r="AM58" s="157"/>
      <c r="AN58" s="157"/>
      <c r="AO58" s="157"/>
      <c r="AP58" s="74"/>
      <c r="AQ58" s="157"/>
      <c r="AR58" s="157"/>
      <c r="AS58" s="74"/>
      <c r="AT58" s="74"/>
      <c r="AU58" s="157"/>
      <c r="AV58" s="157"/>
      <c r="AW58" s="74"/>
      <c r="AX58" s="157"/>
      <c r="AY58" s="74"/>
      <c r="AZ58" s="74"/>
      <c r="BA58" s="74"/>
      <c r="BB58" s="74"/>
      <c r="BC58" s="74"/>
      <c r="BD58" s="74"/>
      <c r="BE58" s="74"/>
      <c r="BF58" s="74"/>
      <c r="BG58" s="157"/>
      <c r="BH58" s="80"/>
      <c r="BI58" s="157"/>
      <c r="BJ58" s="74"/>
      <c r="BK58" s="157"/>
      <c r="BL58" s="157"/>
      <c r="BM58" s="157"/>
      <c r="BN58" s="157"/>
      <c r="BO58" s="74"/>
      <c r="BP58" s="74"/>
      <c r="BQ58" s="157"/>
      <c r="BR58" s="74"/>
      <c r="BS58" s="74"/>
      <c r="BT58" s="157"/>
      <c r="BU58" s="157"/>
      <c r="BV58" s="157"/>
      <c r="BW58" s="157"/>
      <c r="BX58" s="74"/>
      <c r="BY58" s="74"/>
      <c r="BZ58" s="74"/>
      <c r="CA58" s="74"/>
      <c r="CB58" s="74"/>
      <c r="CC58" s="74"/>
      <c r="CD58" s="157"/>
      <c r="CE58" s="157"/>
      <c r="CF58" s="74"/>
      <c r="CG58" s="74"/>
      <c r="CH58" s="74"/>
      <c r="CI58" s="74"/>
      <c r="CJ58" s="74"/>
      <c r="CK58" s="74"/>
      <c r="CL58" s="74"/>
      <c r="CM58" s="74"/>
      <c r="CN58" s="74"/>
      <c r="CO58" s="74"/>
      <c r="CP58" s="74"/>
      <c r="CQ58" s="74"/>
      <c r="CR58" s="74"/>
      <c r="CS58" s="74"/>
      <c r="CT58" s="74"/>
      <c r="CU58" s="74"/>
      <c r="CV58" s="2"/>
      <c r="CW58" s="2"/>
    </row>
    <row r="59" spans="1:101" ht="13.2" customHeight="1">
      <c r="A59" s="389"/>
      <c r="B59" s="748" t="s">
        <v>1142</v>
      </c>
      <c r="C59" s="389" t="s">
        <v>393</v>
      </c>
      <c r="D59"/>
      <c r="E59" s="74"/>
      <c r="F59" s="74"/>
      <c r="G59" s="74"/>
      <c r="H59" s="74"/>
      <c r="I59" s="74"/>
      <c r="J59" s="74"/>
      <c r="K59" s="74"/>
      <c r="L59" s="74"/>
      <c r="M59" s="157"/>
      <c r="N59" s="157"/>
      <c r="O59" s="157"/>
      <c r="P59" s="157"/>
      <c r="Q59" s="74"/>
      <c r="R59" s="74"/>
      <c r="S59" s="157"/>
      <c r="T59" s="157"/>
      <c r="U59" s="157"/>
      <c r="V59" s="74"/>
      <c r="W59" s="74"/>
      <c r="X59" s="157"/>
      <c r="Y59" s="157"/>
      <c r="Z59" s="157"/>
      <c r="AA59" s="157"/>
      <c r="AB59" s="157"/>
      <c r="AC59" s="157"/>
      <c r="AD59" s="157"/>
      <c r="AE59" s="74"/>
      <c r="AF59" s="74"/>
      <c r="AG59" s="74"/>
      <c r="AH59" s="74"/>
      <c r="AI59" s="74"/>
      <c r="AJ59" s="74"/>
      <c r="AK59" s="74"/>
      <c r="AL59" s="157"/>
      <c r="AM59" s="157">
        <v>224999.35</v>
      </c>
      <c r="AN59" s="157"/>
      <c r="AO59" s="157"/>
      <c r="AP59" s="74"/>
      <c r="AQ59" s="157"/>
      <c r="AR59" s="157"/>
      <c r="AS59" s="74"/>
      <c r="AT59" s="74"/>
      <c r="AU59" s="157"/>
      <c r="AV59" s="157"/>
      <c r="AW59" s="74"/>
      <c r="AX59" s="157"/>
      <c r="AY59" s="74"/>
      <c r="AZ59" s="74"/>
      <c r="BA59" s="74"/>
      <c r="BB59" s="74"/>
      <c r="BC59" s="74"/>
      <c r="BD59" s="74"/>
      <c r="BE59" s="74"/>
      <c r="BF59" s="74"/>
      <c r="BG59" s="157"/>
      <c r="BH59" s="80"/>
      <c r="BI59" s="157"/>
      <c r="BJ59" s="74"/>
      <c r="BK59" s="157"/>
      <c r="BL59" s="157"/>
      <c r="BM59" s="157"/>
      <c r="BN59" s="157"/>
      <c r="BO59" s="74"/>
      <c r="BP59" s="74"/>
      <c r="BQ59" s="157"/>
      <c r="BR59" s="74"/>
      <c r="BS59" s="74"/>
      <c r="BT59" s="157"/>
      <c r="BU59" s="157"/>
      <c r="BV59" s="157"/>
      <c r="BW59" s="157"/>
      <c r="BX59" s="74"/>
      <c r="BY59" s="74"/>
      <c r="BZ59" s="74"/>
      <c r="CA59" s="74"/>
      <c r="CB59" s="74"/>
      <c r="CC59" s="74"/>
      <c r="CD59" s="157"/>
      <c r="CE59" s="157"/>
      <c r="CF59" s="74"/>
      <c r="CG59" s="74"/>
      <c r="CH59" s="74"/>
      <c r="CI59" s="74"/>
      <c r="CJ59" s="74"/>
      <c r="CK59" s="74"/>
      <c r="CL59" s="74"/>
      <c r="CM59" s="74"/>
      <c r="CN59" s="74"/>
      <c r="CO59" s="74"/>
      <c r="CP59" s="74"/>
      <c r="CQ59" s="74"/>
      <c r="CR59" s="74"/>
      <c r="CS59" s="74"/>
      <c r="CT59" s="74"/>
      <c r="CU59" s="74"/>
      <c r="CV59" s="2"/>
      <c r="CW59" s="2"/>
    </row>
    <row r="60" spans="1:101" ht="13.2" customHeight="1">
      <c r="A60" s="389"/>
      <c r="B60" s="748" t="s">
        <v>1143</v>
      </c>
      <c r="C60" s="389" t="s">
        <v>1144</v>
      </c>
      <c r="D60"/>
      <c r="E60" s="74"/>
      <c r="F60" s="74"/>
      <c r="G60" s="74"/>
      <c r="H60" s="74"/>
      <c r="I60" s="74"/>
      <c r="J60" s="74"/>
      <c r="K60" s="74"/>
      <c r="L60" s="74"/>
      <c r="M60" s="157"/>
      <c r="N60" s="157"/>
      <c r="O60" s="157"/>
      <c r="P60" s="157"/>
      <c r="Q60" s="74"/>
      <c r="R60" s="74"/>
      <c r="S60" s="157"/>
      <c r="T60" s="157"/>
      <c r="U60" s="157"/>
      <c r="V60" s="74"/>
      <c r="W60" s="74"/>
      <c r="X60" s="157"/>
      <c r="Y60" s="157"/>
      <c r="Z60" s="157"/>
      <c r="AA60" s="157"/>
      <c r="AB60" s="157"/>
      <c r="AC60" s="157"/>
      <c r="AD60" s="157"/>
      <c r="AE60" s="74"/>
      <c r="AF60" s="74"/>
      <c r="AG60" s="74"/>
      <c r="AH60" s="74"/>
      <c r="AI60" s="74"/>
      <c r="AJ60" s="74"/>
      <c r="AK60" s="74"/>
      <c r="AL60" s="157"/>
      <c r="AM60" s="157"/>
      <c r="AN60" s="157"/>
      <c r="AO60" s="157"/>
      <c r="AP60" s="74"/>
      <c r="AQ60" s="157"/>
      <c r="AR60" s="157"/>
      <c r="AS60" s="74"/>
      <c r="AT60" s="74"/>
      <c r="AU60" s="157"/>
      <c r="AV60" s="157"/>
      <c r="AW60" s="74"/>
      <c r="AX60" s="157"/>
      <c r="AY60" s="74"/>
      <c r="AZ60" s="74"/>
      <c r="BA60" s="74"/>
      <c r="BB60" s="74"/>
      <c r="BC60" s="74"/>
      <c r="BD60" s="74"/>
      <c r="BE60" s="74"/>
      <c r="BF60" s="74"/>
      <c r="BG60" s="157"/>
      <c r="BH60" s="80"/>
      <c r="BI60" s="157"/>
      <c r="BJ60" s="74"/>
      <c r="BK60" s="157"/>
      <c r="BL60" s="157"/>
      <c r="BM60" s="157"/>
      <c r="BN60" s="157"/>
      <c r="BO60" s="74"/>
      <c r="BP60" s="74"/>
      <c r="BQ60" s="157"/>
      <c r="BR60" s="74"/>
      <c r="BS60" s="74"/>
      <c r="BT60" s="157"/>
      <c r="BU60" s="157"/>
      <c r="BV60" s="157"/>
      <c r="BW60" s="157"/>
      <c r="BX60" s="74"/>
      <c r="BY60" s="74"/>
      <c r="BZ60" s="74"/>
      <c r="CA60" s="74"/>
      <c r="CB60" s="74"/>
      <c r="CC60" s="74"/>
      <c r="CD60" s="157"/>
      <c r="CE60" s="157">
        <v>7462102.7400000002</v>
      </c>
      <c r="CF60" s="74"/>
      <c r="CG60" s="74"/>
      <c r="CH60" s="74"/>
      <c r="CI60" s="74"/>
      <c r="CJ60" s="74"/>
      <c r="CK60" s="74"/>
      <c r="CL60" s="74"/>
      <c r="CM60" s="74"/>
      <c r="CN60" s="74"/>
      <c r="CO60" s="74"/>
      <c r="CP60" s="74"/>
      <c r="CQ60" s="74"/>
      <c r="CR60" s="74"/>
      <c r="CS60" s="74"/>
      <c r="CT60" s="74"/>
      <c r="CU60" s="74"/>
      <c r="CV60" s="2"/>
      <c r="CW60" s="2"/>
    </row>
    <row r="61" spans="1:101" ht="13.2" customHeight="1">
      <c r="A61" s="389"/>
      <c r="B61" s="389" t="s">
        <v>1145</v>
      </c>
      <c r="C61" s="389" t="s">
        <v>940</v>
      </c>
      <c r="D61"/>
      <c r="E61" s="74"/>
      <c r="F61" s="74"/>
      <c r="G61" s="74"/>
      <c r="H61" s="74"/>
      <c r="I61" s="74"/>
      <c r="J61" s="74"/>
      <c r="K61" s="74"/>
      <c r="L61" s="74"/>
      <c r="M61" s="157"/>
      <c r="N61" s="157"/>
      <c r="O61" s="157"/>
      <c r="P61" s="157"/>
      <c r="Q61" s="74"/>
      <c r="R61" s="74"/>
      <c r="S61" s="157"/>
      <c r="T61" s="157"/>
      <c r="U61" s="157"/>
      <c r="V61" s="74"/>
      <c r="W61" s="74"/>
      <c r="X61" s="157"/>
      <c r="Y61" s="157"/>
      <c r="Z61" s="157"/>
      <c r="AA61" s="157"/>
      <c r="AB61" s="157"/>
      <c r="AC61" s="157"/>
      <c r="AD61" s="157"/>
      <c r="AE61" s="74">
        <v>779019</v>
      </c>
      <c r="AF61" s="74"/>
      <c r="AG61" s="74"/>
      <c r="AH61" s="74"/>
      <c r="AI61" s="74"/>
      <c r="AJ61" s="74"/>
      <c r="AK61" s="74"/>
      <c r="AL61" s="157"/>
      <c r="AM61" s="157"/>
      <c r="AN61" s="157"/>
      <c r="AO61" s="157"/>
      <c r="AP61" s="74"/>
      <c r="AQ61" s="157"/>
      <c r="AR61" s="157"/>
      <c r="AS61" s="74"/>
      <c r="AT61" s="74"/>
      <c r="AU61" s="157"/>
      <c r="AV61" s="157"/>
      <c r="AW61" s="74"/>
      <c r="AX61" s="157"/>
      <c r="AY61" s="74"/>
      <c r="AZ61" s="74"/>
      <c r="BA61" s="74"/>
      <c r="BB61" s="74"/>
      <c r="BC61" s="74"/>
      <c r="BD61" s="74"/>
      <c r="BE61" s="74"/>
      <c r="BF61" s="74"/>
      <c r="BG61" s="157"/>
      <c r="BH61" s="80"/>
      <c r="BI61" s="157"/>
      <c r="BJ61" s="74"/>
      <c r="BK61" s="157"/>
      <c r="BL61" s="157"/>
      <c r="BM61" s="157"/>
      <c r="BN61" s="157"/>
      <c r="BO61" s="74"/>
      <c r="BP61" s="74"/>
      <c r="BQ61" s="157"/>
      <c r="BR61" s="74"/>
      <c r="BS61" s="74"/>
      <c r="BT61" s="157"/>
      <c r="BU61" s="157"/>
      <c r="BV61" s="157"/>
      <c r="BW61" s="157"/>
      <c r="BX61" s="74"/>
      <c r="BY61" s="74"/>
      <c r="BZ61" s="74"/>
      <c r="CA61" s="74"/>
      <c r="CB61" s="74"/>
      <c r="CC61" s="74"/>
      <c r="CD61" s="157"/>
      <c r="CE61" s="157"/>
      <c r="CF61" s="74"/>
      <c r="CG61" s="74"/>
      <c r="CH61" s="74"/>
      <c r="CI61" s="74"/>
      <c r="CJ61" s="74"/>
      <c r="CK61" s="74"/>
      <c r="CL61" s="74"/>
      <c r="CM61" s="74"/>
      <c r="CN61" s="74"/>
      <c r="CO61" s="74"/>
      <c r="CP61" s="74"/>
      <c r="CQ61" s="74"/>
      <c r="CR61" s="74"/>
      <c r="CS61" s="74"/>
      <c r="CT61" s="74"/>
      <c r="CU61" s="74"/>
      <c r="CV61" s="2"/>
      <c r="CW61" s="2"/>
    </row>
    <row r="62" spans="1:101" ht="13.2" customHeight="1">
      <c r="A62" s="389"/>
      <c r="B62" s="389" t="s">
        <v>1146</v>
      </c>
      <c r="C62" s="389" t="s">
        <v>998</v>
      </c>
      <c r="D62"/>
      <c r="E62" s="74"/>
      <c r="F62" s="74"/>
      <c r="G62" s="74"/>
      <c r="H62" s="74"/>
      <c r="I62" s="74"/>
      <c r="J62" s="74"/>
      <c r="K62" s="74"/>
      <c r="L62" s="74"/>
      <c r="M62" s="157"/>
      <c r="N62" s="157"/>
      <c r="O62" s="157"/>
      <c r="P62" s="157"/>
      <c r="Q62" s="74"/>
      <c r="R62" s="74"/>
      <c r="S62" s="157"/>
      <c r="T62" s="157"/>
      <c r="U62" s="157"/>
      <c r="V62" s="74"/>
      <c r="W62" s="74"/>
      <c r="X62" s="157"/>
      <c r="Y62" s="157"/>
      <c r="Z62" s="157"/>
      <c r="AA62" s="157"/>
      <c r="AB62" s="157"/>
      <c r="AC62" s="157"/>
      <c r="AD62" s="157"/>
      <c r="AE62" s="74"/>
      <c r="AF62" s="74"/>
      <c r="AG62" s="74"/>
      <c r="AH62" s="74"/>
      <c r="AI62" s="74"/>
      <c r="AJ62" s="74"/>
      <c r="AK62" s="74"/>
      <c r="AL62" s="157"/>
      <c r="AM62" s="157"/>
      <c r="AN62" s="157"/>
      <c r="AO62" s="157"/>
      <c r="AP62" s="74"/>
      <c r="AQ62" s="157"/>
      <c r="AR62" s="157"/>
      <c r="AS62" s="74"/>
      <c r="AT62" s="74"/>
      <c r="AU62" s="157"/>
      <c r="AV62" s="157"/>
      <c r="AW62" s="74"/>
      <c r="AX62" s="157"/>
      <c r="AY62" s="74"/>
      <c r="AZ62" s="74"/>
      <c r="BA62" s="74"/>
      <c r="BB62" s="74"/>
      <c r="BC62" s="74"/>
      <c r="BD62" s="74"/>
      <c r="BE62" s="74"/>
      <c r="BF62" s="74"/>
      <c r="BG62" s="157"/>
      <c r="BH62" s="80"/>
      <c r="BI62" s="157"/>
      <c r="BJ62" s="74"/>
      <c r="BK62" s="157"/>
      <c r="BL62" s="157"/>
      <c r="BM62" s="157"/>
      <c r="BN62" s="157"/>
      <c r="BO62" s="74"/>
      <c r="BP62" s="74"/>
      <c r="BQ62" s="157"/>
      <c r="BR62" s="74"/>
      <c r="BS62" s="74"/>
      <c r="BT62" s="157"/>
      <c r="BU62" s="157"/>
      <c r="BV62" s="157"/>
      <c r="BW62" s="157"/>
      <c r="BX62" s="74"/>
      <c r="BY62" s="74"/>
      <c r="BZ62" s="74"/>
      <c r="CA62" s="74"/>
      <c r="CB62" s="74"/>
      <c r="CC62" s="74"/>
      <c r="CD62" s="157"/>
      <c r="CE62" s="157"/>
      <c r="CF62" s="74"/>
      <c r="CG62" s="74"/>
      <c r="CH62" s="74"/>
      <c r="CI62" s="74">
        <v>333234</v>
      </c>
      <c r="CJ62" s="74"/>
      <c r="CK62" s="74"/>
      <c r="CL62" s="74"/>
      <c r="CM62" s="74"/>
      <c r="CN62" s="74"/>
      <c r="CO62" s="74"/>
      <c r="CP62" s="74"/>
      <c r="CQ62" s="74"/>
      <c r="CR62" s="74"/>
      <c r="CS62" s="74"/>
      <c r="CT62" s="74"/>
      <c r="CU62" s="74"/>
      <c r="CV62" s="2"/>
      <c r="CW62" s="2"/>
    </row>
    <row r="63" spans="1:101" ht="13.2" customHeight="1">
      <c r="A63" s="389"/>
      <c r="B63" s="389"/>
      <c r="C63" s="389"/>
      <c r="D63"/>
      <c r="E63" s="74"/>
      <c r="F63" s="74"/>
      <c r="G63" s="74"/>
      <c r="H63" s="74"/>
      <c r="I63" s="74"/>
      <c r="J63" s="74"/>
      <c r="K63" s="74"/>
      <c r="L63" s="74"/>
      <c r="M63" s="157"/>
      <c r="N63" s="157"/>
      <c r="O63" s="157"/>
      <c r="P63" s="157"/>
      <c r="Q63" s="74"/>
      <c r="R63" s="74"/>
      <c r="S63" s="157"/>
      <c r="T63" s="157"/>
      <c r="U63" s="157"/>
      <c r="V63" s="74"/>
      <c r="W63" s="74"/>
      <c r="X63" s="157"/>
      <c r="Y63" s="157"/>
      <c r="Z63" s="157"/>
      <c r="AA63" s="157"/>
      <c r="AB63" s="157"/>
      <c r="AC63" s="157"/>
      <c r="AD63" s="157"/>
      <c r="AE63" s="74"/>
      <c r="AF63" s="74"/>
      <c r="AG63" s="74"/>
      <c r="AH63" s="74"/>
      <c r="AI63" s="74"/>
      <c r="AJ63" s="74"/>
      <c r="AK63" s="74"/>
      <c r="AL63" s="157"/>
      <c r="AM63" s="157"/>
      <c r="AN63" s="157"/>
      <c r="AO63" s="157"/>
      <c r="AP63" s="74"/>
      <c r="AQ63" s="157"/>
      <c r="AR63" s="157"/>
      <c r="AS63" s="74"/>
      <c r="AT63" s="74"/>
      <c r="AU63" s="157"/>
      <c r="AV63" s="157"/>
      <c r="AW63" s="74"/>
      <c r="AX63" s="157"/>
      <c r="AY63" s="74"/>
      <c r="AZ63" s="74"/>
      <c r="BA63" s="74"/>
      <c r="BB63" s="74"/>
      <c r="BC63" s="74"/>
      <c r="BD63" s="74"/>
      <c r="BE63" s="74"/>
      <c r="BF63" s="74"/>
      <c r="BG63" s="157"/>
      <c r="BH63" s="80"/>
      <c r="BI63" s="157"/>
      <c r="BJ63" s="74"/>
      <c r="BK63" s="157"/>
      <c r="BL63" s="157"/>
      <c r="BM63" s="157"/>
      <c r="BN63" s="157"/>
      <c r="BO63" s="74"/>
      <c r="BP63" s="74"/>
      <c r="BQ63" s="157"/>
      <c r="BR63" s="74"/>
      <c r="BS63" s="74"/>
      <c r="BT63" s="157"/>
      <c r="BU63" s="157"/>
      <c r="BV63" s="157"/>
      <c r="BW63" s="157"/>
      <c r="BX63" s="74"/>
      <c r="BY63" s="74"/>
      <c r="BZ63" s="74"/>
      <c r="CA63" s="74"/>
      <c r="CB63" s="74"/>
      <c r="CC63" s="74"/>
      <c r="CD63" s="157"/>
      <c r="CE63" s="157"/>
      <c r="CF63" s="74"/>
      <c r="CG63" s="74"/>
      <c r="CH63" s="74"/>
      <c r="CI63" s="74"/>
      <c r="CJ63" s="74"/>
      <c r="CK63" s="74"/>
      <c r="CL63" s="74"/>
      <c r="CM63" s="74"/>
      <c r="CN63" s="74"/>
      <c r="CO63" s="74"/>
      <c r="CP63" s="74"/>
      <c r="CQ63" s="74"/>
      <c r="CR63" s="74"/>
      <c r="CS63" s="74"/>
      <c r="CT63" s="74"/>
      <c r="CU63" s="74"/>
      <c r="CV63" s="2"/>
      <c r="CW63" s="2"/>
    </row>
    <row r="64" spans="1:101" ht="13.2" customHeight="1">
      <c r="A64" s="389"/>
      <c r="B64" s="389"/>
      <c r="C64" s="389"/>
      <c r="D64"/>
      <c r="E64" s="74"/>
      <c r="F64" s="74"/>
      <c r="G64" s="74"/>
      <c r="H64" s="74"/>
      <c r="I64" s="74"/>
      <c r="J64" s="74"/>
      <c r="K64" s="74"/>
      <c r="L64" s="74"/>
      <c r="M64" s="157"/>
      <c r="N64" s="157"/>
      <c r="O64" s="157"/>
      <c r="P64" s="157"/>
      <c r="Q64" s="74"/>
      <c r="R64" s="74"/>
      <c r="S64" s="157"/>
      <c r="T64" s="157"/>
      <c r="U64" s="157"/>
      <c r="V64" s="74"/>
      <c r="W64" s="74"/>
      <c r="X64" s="157"/>
      <c r="Y64" s="157"/>
      <c r="Z64" s="157"/>
      <c r="AA64" s="157"/>
      <c r="AB64" s="157"/>
      <c r="AC64" s="157"/>
      <c r="AD64" s="157"/>
      <c r="AE64" s="74"/>
      <c r="AF64" s="74"/>
      <c r="AG64" s="74"/>
      <c r="AH64" s="74"/>
      <c r="AI64" s="74"/>
      <c r="AJ64" s="74"/>
      <c r="AK64" s="74"/>
      <c r="AL64" s="157"/>
      <c r="AM64" s="157"/>
      <c r="AN64" s="157"/>
      <c r="AO64" s="157"/>
      <c r="AP64" s="74"/>
      <c r="AQ64" s="157"/>
      <c r="AR64" s="157"/>
      <c r="AS64" s="74"/>
      <c r="AT64" s="74"/>
      <c r="AU64" s="157"/>
      <c r="AV64" s="157"/>
      <c r="AW64" s="74"/>
      <c r="AX64" s="157"/>
      <c r="AY64" s="74"/>
      <c r="AZ64" s="74"/>
      <c r="BA64" s="74"/>
      <c r="BB64" s="74"/>
      <c r="BC64" s="74"/>
      <c r="BD64" s="74"/>
      <c r="BE64" s="74"/>
      <c r="BF64" s="74"/>
      <c r="BG64" s="157"/>
      <c r="BH64" s="80"/>
      <c r="BI64" s="157"/>
      <c r="BJ64" s="74"/>
      <c r="BK64" s="157"/>
      <c r="BL64" s="157"/>
      <c r="BM64" s="157"/>
      <c r="BN64" s="157"/>
      <c r="BO64" s="74"/>
      <c r="BP64" s="74"/>
      <c r="BQ64" s="157"/>
      <c r="BR64" s="74"/>
      <c r="BS64" s="74"/>
      <c r="BT64" s="157"/>
      <c r="BU64" s="157"/>
      <c r="BV64" s="157"/>
      <c r="BW64" s="157"/>
      <c r="BX64" s="74"/>
      <c r="BY64" s="74"/>
      <c r="BZ64" s="74"/>
      <c r="CA64" s="74"/>
      <c r="CB64" s="74"/>
      <c r="CC64" s="74"/>
      <c r="CD64" s="157"/>
      <c r="CE64" s="157"/>
      <c r="CF64" s="74"/>
      <c r="CG64" s="74"/>
      <c r="CH64" s="74"/>
      <c r="CI64" s="74"/>
      <c r="CJ64" s="74"/>
      <c r="CK64" s="74"/>
      <c r="CL64" s="74"/>
      <c r="CM64" s="74"/>
      <c r="CN64" s="74"/>
      <c r="CO64" s="74"/>
      <c r="CP64" s="74"/>
      <c r="CQ64" s="74"/>
      <c r="CR64" s="74"/>
      <c r="CS64" s="74"/>
      <c r="CT64" s="74"/>
      <c r="CU64" s="74"/>
      <c r="CV64" s="2"/>
      <c r="CW64" s="2"/>
    </row>
    <row r="65" spans="1:101" ht="13.2" customHeight="1">
      <c r="A65" s="389"/>
      <c r="B65" s="389"/>
      <c r="C65" s="389"/>
      <c r="D65"/>
      <c r="E65" s="74"/>
      <c r="F65" s="74"/>
      <c r="G65" s="74"/>
      <c r="H65" s="74"/>
      <c r="I65" s="74"/>
      <c r="J65" s="74"/>
      <c r="K65" s="74"/>
      <c r="L65" s="74"/>
      <c r="M65" s="157"/>
      <c r="N65" s="157"/>
      <c r="O65" s="157"/>
      <c r="P65" s="157"/>
      <c r="Q65" s="74"/>
      <c r="R65" s="74"/>
      <c r="S65" s="157"/>
      <c r="T65" s="157"/>
      <c r="U65" s="157"/>
      <c r="V65" s="74"/>
      <c r="W65" s="74"/>
      <c r="X65" s="157"/>
      <c r="Y65" s="157"/>
      <c r="Z65" s="157"/>
      <c r="AA65" s="157"/>
      <c r="AB65" s="157"/>
      <c r="AC65" s="157"/>
      <c r="AD65" s="157"/>
      <c r="AE65" s="74"/>
      <c r="AF65" s="74"/>
      <c r="AG65" s="74"/>
      <c r="AH65" s="74"/>
      <c r="AI65" s="74"/>
      <c r="AJ65" s="74"/>
      <c r="AK65" s="74"/>
      <c r="AL65" s="157"/>
      <c r="AM65" s="157"/>
      <c r="AN65" s="157"/>
      <c r="AO65" s="157"/>
      <c r="AP65" s="74"/>
      <c r="AQ65" s="157"/>
      <c r="AR65" s="157"/>
      <c r="AS65" s="74"/>
      <c r="AT65" s="74"/>
      <c r="AU65" s="157"/>
      <c r="AV65" s="157"/>
      <c r="AW65" s="74"/>
      <c r="AX65" s="157"/>
      <c r="AY65" s="74"/>
      <c r="AZ65" s="74"/>
      <c r="BA65" s="74"/>
      <c r="BB65" s="74"/>
      <c r="BC65" s="74"/>
      <c r="BD65" s="74"/>
      <c r="BE65" s="74"/>
      <c r="BF65" s="74"/>
      <c r="BG65" s="157"/>
      <c r="BH65" s="80"/>
      <c r="BI65" s="157"/>
      <c r="BJ65" s="74"/>
      <c r="BK65" s="157"/>
      <c r="BL65" s="157"/>
      <c r="BM65" s="157"/>
      <c r="BN65" s="157"/>
      <c r="BO65" s="74"/>
      <c r="BP65" s="74"/>
      <c r="BQ65" s="157"/>
      <c r="BR65" s="74"/>
      <c r="BS65" s="74"/>
      <c r="BT65" s="157"/>
      <c r="BU65" s="157"/>
      <c r="BV65" s="157"/>
      <c r="BW65" s="157"/>
      <c r="BX65" s="74"/>
      <c r="BY65" s="74"/>
      <c r="BZ65" s="74"/>
      <c r="CA65" s="74"/>
      <c r="CB65" s="74"/>
      <c r="CC65" s="74"/>
      <c r="CD65" s="157"/>
      <c r="CE65" s="157"/>
      <c r="CF65" s="74"/>
      <c r="CG65" s="74"/>
      <c r="CH65" s="74"/>
      <c r="CI65" s="74"/>
      <c r="CJ65" s="74"/>
      <c r="CK65" s="74"/>
      <c r="CL65" s="74"/>
      <c r="CM65" s="74"/>
      <c r="CN65" s="74"/>
      <c r="CO65" s="74"/>
      <c r="CP65" s="74"/>
      <c r="CQ65" s="74"/>
      <c r="CR65" s="74"/>
      <c r="CS65" s="74"/>
      <c r="CT65" s="74"/>
      <c r="CU65" s="74"/>
      <c r="CV65" s="2"/>
      <c r="CW65" s="2"/>
    </row>
    <row r="66" spans="1:101" ht="13.2" customHeight="1">
      <c r="A66" s="389"/>
      <c r="B66" s="389"/>
      <c r="C66" s="389"/>
      <c r="D66"/>
      <c r="E66" s="74"/>
      <c r="F66" s="74"/>
      <c r="G66" s="74"/>
      <c r="H66" s="74"/>
      <c r="I66" s="74"/>
      <c r="J66" s="74"/>
      <c r="K66" s="74"/>
      <c r="L66" s="74"/>
      <c r="M66" s="157"/>
      <c r="N66" s="157"/>
      <c r="O66" s="157"/>
      <c r="P66" s="157"/>
      <c r="Q66" s="74"/>
      <c r="R66" s="74"/>
      <c r="S66" s="157"/>
      <c r="T66" s="157"/>
      <c r="U66" s="157"/>
      <c r="V66" s="74"/>
      <c r="W66" s="74"/>
      <c r="X66" s="157"/>
      <c r="Y66" s="157"/>
      <c r="Z66" s="157"/>
      <c r="AA66" s="157"/>
      <c r="AB66" s="157"/>
      <c r="AC66" s="157"/>
      <c r="AD66" s="157"/>
      <c r="AE66" s="74"/>
      <c r="AF66" s="74"/>
      <c r="AG66" s="74"/>
      <c r="AH66" s="74"/>
      <c r="AI66" s="74"/>
      <c r="AJ66" s="74"/>
      <c r="AK66" s="74"/>
      <c r="AL66" s="157"/>
      <c r="AM66" s="157"/>
      <c r="AN66" s="157"/>
      <c r="AO66" s="157"/>
      <c r="AP66" s="74"/>
      <c r="AQ66" s="157"/>
      <c r="AR66" s="157"/>
      <c r="AS66" s="74"/>
      <c r="AT66" s="74"/>
      <c r="AU66" s="157"/>
      <c r="AV66" s="157"/>
      <c r="AW66" s="74"/>
      <c r="AX66" s="157"/>
      <c r="AY66" s="74"/>
      <c r="AZ66" s="74"/>
      <c r="BA66" s="74"/>
      <c r="BB66" s="74"/>
      <c r="BC66" s="74"/>
      <c r="BD66" s="74"/>
      <c r="BE66" s="74"/>
      <c r="BF66" s="74"/>
      <c r="BG66" s="157"/>
      <c r="BH66" s="80"/>
      <c r="BI66" s="157"/>
      <c r="BJ66" s="74"/>
      <c r="BK66" s="157"/>
      <c r="BL66" s="157"/>
      <c r="BM66" s="157"/>
      <c r="BN66" s="157"/>
      <c r="BO66" s="74"/>
      <c r="BP66" s="74"/>
      <c r="BQ66" s="157"/>
      <c r="BR66" s="74"/>
      <c r="BS66" s="74"/>
      <c r="BT66" s="157"/>
      <c r="BU66" s="157"/>
      <c r="BV66" s="157"/>
      <c r="BW66" s="157"/>
      <c r="BX66" s="74"/>
      <c r="BY66" s="74"/>
      <c r="BZ66" s="74"/>
      <c r="CA66" s="74"/>
      <c r="CB66" s="74"/>
      <c r="CC66" s="74"/>
      <c r="CD66" s="157"/>
      <c r="CE66" s="157"/>
      <c r="CF66" s="74"/>
      <c r="CG66" s="74"/>
      <c r="CH66" s="74"/>
      <c r="CI66" s="74"/>
      <c r="CJ66" s="74"/>
      <c r="CK66" s="74"/>
      <c r="CL66" s="74"/>
      <c r="CM66" s="74"/>
      <c r="CN66" s="74"/>
      <c r="CO66" s="74"/>
      <c r="CP66" s="74"/>
      <c r="CQ66" s="74"/>
      <c r="CR66" s="74"/>
      <c r="CS66" s="74"/>
      <c r="CT66" s="74"/>
      <c r="CU66" s="74"/>
      <c r="CV66" s="2"/>
      <c r="CW66" s="2"/>
    </row>
    <row r="67" spans="1:101" ht="13.2" customHeight="1">
      <c r="A67" s="389"/>
      <c r="B67" s="389"/>
      <c r="C67" s="389"/>
      <c r="D67"/>
      <c r="E67" s="74"/>
      <c r="F67" s="74"/>
      <c r="G67" s="74"/>
      <c r="H67" s="74"/>
      <c r="I67" s="74"/>
      <c r="J67" s="74"/>
      <c r="K67" s="74"/>
      <c r="L67" s="74"/>
      <c r="M67" s="157"/>
      <c r="N67" s="157"/>
      <c r="O67" s="157"/>
      <c r="P67" s="157"/>
      <c r="Q67" s="74"/>
      <c r="R67" s="74"/>
      <c r="S67" s="157"/>
      <c r="T67" s="157"/>
      <c r="U67" s="157"/>
      <c r="V67" s="74"/>
      <c r="W67" s="74"/>
      <c r="X67" s="157"/>
      <c r="Y67" s="157"/>
      <c r="Z67" s="157"/>
      <c r="AA67" s="157"/>
      <c r="AB67" s="157"/>
      <c r="AC67" s="157"/>
      <c r="AD67" s="157"/>
      <c r="AE67" s="74"/>
      <c r="AF67" s="74"/>
      <c r="AG67" s="74"/>
      <c r="AH67" s="74"/>
      <c r="AI67" s="74"/>
      <c r="AJ67" s="74"/>
      <c r="AK67" s="74"/>
      <c r="AL67" s="157"/>
      <c r="AM67" s="157"/>
      <c r="AN67" s="157"/>
      <c r="AO67" s="157"/>
      <c r="AP67" s="74"/>
      <c r="AQ67" s="157"/>
      <c r="AR67" s="157"/>
      <c r="AS67" s="74"/>
      <c r="AT67" s="74"/>
      <c r="AU67" s="157"/>
      <c r="AV67" s="157"/>
      <c r="AW67" s="74"/>
      <c r="AX67" s="157"/>
      <c r="AY67" s="74"/>
      <c r="AZ67" s="74"/>
      <c r="BA67" s="74"/>
      <c r="BB67" s="74"/>
      <c r="BC67" s="74"/>
      <c r="BD67" s="74"/>
      <c r="BE67" s="74"/>
      <c r="BF67" s="74"/>
      <c r="BG67" s="157"/>
      <c r="BH67" s="80"/>
      <c r="BI67" s="157"/>
      <c r="BJ67" s="74"/>
      <c r="BK67" s="157"/>
      <c r="BL67" s="157"/>
      <c r="BM67" s="157"/>
      <c r="BN67" s="157"/>
      <c r="BO67" s="74"/>
      <c r="BP67" s="74"/>
      <c r="BQ67" s="157"/>
      <c r="BR67" s="74"/>
      <c r="BS67" s="74"/>
      <c r="BT67" s="157"/>
      <c r="BU67" s="157"/>
      <c r="BV67" s="157"/>
      <c r="BW67" s="157"/>
      <c r="BX67" s="74"/>
      <c r="BY67" s="74"/>
      <c r="BZ67" s="74"/>
      <c r="CA67" s="74"/>
      <c r="CB67" s="74"/>
      <c r="CC67" s="74"/>
      <c r="CD67" s="157"/>
      <c r="CE67" s="157"/>
      <c r="CF67" s="74"/>
      <c r="CG67" s="74"/>
      <c r="CH67" s="74"/>
      <c r="CI67" s="74"/>
      <c r="CJ67" s="74"/>
      <c r="CK67" s="74"/>
      <c r="CL67" s="74"/>
      <c r="CM67" s="74"/>
      <c r="CN67" s="74"/>
      <c r="CO67" s="74"/>
      <c r="CP67" s="74"/>
      <c r="CQ67" s="74"/>
      <c r="CR67" s="74"/>
      <c r="CS67" s="74"/>
      <c r="CT67" s="74"/>
      <c r="CU67" s="74"/>
      <c r="CV67" s="2"/>
      <c r="CW67" s="2"/>
    </row>
    <row r="68" spans="1:101" ht="13.2" customHeight="1">
      <c r="A68" s="389"/>
      <c r="B68" s="389"/>
      <c r="C68" s="389"/>
      <c r="D68"/>
      <c r="E68" s="74"/>
      <c r="F68" s="74"/>
      <c r="G68" s="74"/>
      <c r="H68" s="74"/>
      <c r="I68" s="74"/>
      <c r="J68" s="74"/>
      <c r="K68" s="74"/>
      <c r="L68" s="74"/>
      <c r="M68" s="157"/>
      <c r="N68" s="157"/>
      <c r="O68" s="157"/>
      <c r="P68" s="157"/>
      <c r="Q68" s="74"/>
      <c r="R68" s="74"/>
      <c r="S68" s="157"/>
      <c r="T68" s="157"/>
      <c r="U68" s="157"/>
      <c r="V68" s="74"/>
      <c r="W68" s="74"/>
      <c r="X68" s="157"/>
      <c r="Y68" s="157"/>
      <c r="Z68" s="157"/>
      <c r="AA68" s="157"/>
      <c r="AB68" s="157"/>
      <c r="AC68" s="157"/>
      <c r="AD68" s="157"/>
      <c r="AE68" s="74"/>
      <c r="AF68" s="74"/>
      <c r="AG68" s="74"/>
      <c r="AH68" s="74"/>
      <c r="AI68" s="74"/>
      <c r="AJ68" s="74"/>
      <c r="AK68" s="74"/>
      <c r="AL68" s="157"/>
      <c r="AM68" s="157"/>
      <c r="AN68" s="157"/>
      <c r="AO68" s="157"/>
      <c r="AP68" s="74"/>
      <c r="AQ68" s="157"/>
      <c r="AR68" s="157"/>
      <c r="AS68" s="74"/>
      <c r="AT68" s="74"/>
      <c r="AU68" s="157"/>
      <c r="AV68" s="157"/>
      <c r="AW68" s="74"/>
      <c r="AX68" s="157"/>
      <c r="AY68" s="74"/>
      <c r="AZ68" s="74"/>
      <c r="BA68" s="74"/>
      <c r="BB68" s="74"/>
      <c r="BC68" s="74"/>
      <c r="BD68" s="74"/>
      <c r="BE68" s="74"/>
      <c r="BF68" s="74"/>
      <c r="BG68" s="157"/>
      <c r="BH68" s="80"/>
      <c r="BI68" s="157"/>
      <c r="BJ68" s="74"/>
      <c r="BK68" s="157"/>
      <c r="BL68" s="157"/>
      <c r="BM68" s="157"/>
      <c r="BN68" s="157"/>
      <c r="BO68" s="74"/>
      <c r="BP68" s="74"/>
      <c r="BQ68" s="157"/>
      <c r="BR68" s="74"/>
      <c r="BS68" s="74"/>
      <c r="BT68" s="157"/>
      <c r="BU68" s="157"/>
      <c r="BV68" s="157"/>
      <c r="BW68" s="157"/>
      <c r="BX68" s="74"/>
      <c r="BY68" s="74"/>
      <c r="BZ68" s="74"/>
      <c r="CA68" s="74"/>
      <c r="CB68" s="74"/>
      <c r="CC68" s="74"/>
      <c r="CE68" s="157"/>
      <c r="CF68" s="74"/>
      <c r="CG68" s="74"/>
      <c r="CH68" s="74"/>
      <c r="CI68" s="74"/>
      <c r="CJ68" s="74"/>
      <c r="CK68" s="74"/>
      <c r="CL68" s="74"/>
      <c r="CM68" s="74"/>
      <c r="CN68" s="74"/>
      <c r="CO68" s="74"/>
      <c r="CP68" s="74"/>
      <c r="CQ68" s="74"/>
      <c r="CR68" s="74"/>
      <c r="CS68" s="74"/>
      <c r="CT68" s="74"/>
      <c r="CU68" s="74"/>
      <c r="CV68" s="2"/>
      <c r="CW68" s="2"/>
    </row>
    <row r="69" spans="1:101" ht="13.2" customHeight="1">
      <c r="A69" s="107"/>
      <c r="B69" s="389"/>
      <c r="C69" s="389"/>
      <c r="D69"/>
      <c r="E69" s="74"/>
      <c r="F69" s="74"/>
      <c r="G69" s="74"/>
      <c r="H69" s="74"/>
      <c r="I69" s="74"/>
      <c r="J69" s="74"/>
      <c r="K69" s="74"/>
      <c r="L69" s="74"/>
      <c r="M69" s="157"/>
      <c r="N69" s="157"/>
      <c r="O69" s="157"/>
      <c r="P69" s="157"/>
      <c r="Q69" s="74"/>
      <c r="R69" s="74"/>
      <c r="S69" s="157"/>
      <c r="T69" s="157"/>
      <c r="U69" s="157"/>
      <c r="V69" s="74"/>
      <c r="W69" s="74"/>
      <c r="X69" s="157"/>
      <c r="Y69" s="157"/>
      <c r="Z69" s="157"/>
      <c r="AA69" s="157"/>
      <c r="AB69" s="157"/>
      <c r="AC69" s="157"/>
      <c r="AD69" s="157"/>
      <c r="AE69" s="74"/>
      <c r="AF69" s="74"/>
      <c r="AG69" s="74"/>
      <c r="AH69" s="74"/>
      <c r="AI69" s="74"/>
      <c r="AJ69" s="74"/>
      <c r="AK69" s="74"/>
      <c r="AL69" s="157"/>
      <c r="AM69" s="157"/>
      <c r="AN69" s="157"/>
      <c r="AO69" s="157"/>
      <c r="AP69" s="74"/>
      <c r="AQ69" s="157"/>
      <c r="AR69" s="157"/>
      <c r="AS69" s="74"/>
      <c r="AT69" s="74"/>
      <c r="AU69" s="157"/>
      <c r="AV69" s="157"/>
      <c r="AW69" s="74"/>
      <c r="AX69" s="157"/>
      <c r="AY69" s="74"/>
      <c r="AZ69" s="74"/>
      <c r="BA69" s="74"/>
      <c r="BB69" s="74"/>
      <c r="BC69" s="74"/>
      <c r="BD69" s="74"/>
      <c r="BE69" s="74"/>
      <c r="BF69" s="74"/>
      <c r="BG69" s="157"/>
      <c r="BH69" s="80"/>
      <c r="BI69" s="157"/>
      <c r="BJ69" s="74"/>
      <c r="BK69" s="157"/>
      <c r="BL69" s="157"/>
      <c r="BM69" s="157"/>
      <c r="BN69" s="157"/>
      <c r="BO69" s="74"/>
      <c r="BP69" s="74"/>
      <c r="BQ69" s="157"/>
      <c r="BR69" s="74"/>
      <c r="BS69" s="74"/>
      <c r="BT69" s="157"/>
      <c r="BU69" s="157"/>
      <c r="BV69" s="157"/>
      <c r="BW69" s="157"/>
      <c r="BX69" s="74"/>
      <c r="BY69" s="74"/>
      <c r="BZ69" s="74"/>
      <c r="CA69" s="74"/>
      <c r="CB69" s="74"/>
      <c r="CC69" s="74"/>
      <c r="CD69" s="157"/>
      <c r="CE69" s="157"/>
      <c r="CF69" s="74"/>
      <c r="CG69" s="74"/>
      <c r="CH69" s="74"/>
      <c r="CI69" s="74"/>
      <c r="CJ69" s="74"/>
      <c r="CK69" s="74"/>
      <c r="CL69" s="74"/>
      <c r="CM69" s="74"/>
      <c r="CN69" s="74"/>
      <c r="CO69" s="74"/>
      <c r="CP69" s="74"/>
      <c r="CQ69" s="74"/>
      <c r="CR69" s="74"/>
      <c r="CS69" s="74"/>
      <c r="CT69" s="74"/>
      <c r="CU69" s="74"/>
      <c r="CV69" s="2"/>
      <c r="CW69" s="2"/>
    </row>
    <row r="70" spans="1:101" ht="13.2" customHeight="1">
      <c r="A70" s="107"/>
      <c r="B70" s="389"/>
      <c r="C70" s="389"/>
      <c r="D70"/>
      <c r="E70" s="74"/>
      <c r="F70" s="74"/>
      <c r="G70" s="74"/>
      <c r="H70" s="74"/>
      <c r="I70" s="74"/>
      <c r="J70" s="74"/>
      <c r="K70" s="74"/>
      <c r="L70" s="74"/>
      <c r="M70" s="157"/>
      <c r="N70" s="157"/>
      <c r="O70" s="157"/>
      <c r="P70" s="157"/>
      <c r="Q70" s="74"/>
      <c r="R70" s="74"/>
      <c r="S70" s="157"/>
      <c r="T70" s="157"/>
      <c r="U70" s="157"/>
      <c r="V70" s="74"/>
      <c r="W70" s="74"/>
      <c r="X70" s="157"/>
      <c r="Y70" s="157"/>
      <c r="Z70" s="157"/>
      <c r="AA70" s="157"/>
      <c r="AB70" s="157"/>
      <c r="AC70" s="157"/>
      <c r="AD70" s="157"/>
      <c r="AE70" s="74"/>
      <c r="AF70" s="74"/>
      <c r="AG70" s="74"/>
      <c r="AH70" s="74"/>
      <c r="AI70" s="74"/>
      <c r="AJ70" s="74"/>
      <c r="AK70" s="74"/>
      <c r="AL70" s="157"/>
      <c r="AM70" s="157"/>
      <c r="AN70" s="157"/>
      <c r="AO70" s="157"/>
      <c r="AP70" s="74"/>
      <c r="AQ70" s="157"/>
      <c r="AR70" s="157"/>
      <c r="AS70" s="74"/>
      <c r="AT70" s="74"/>
      <c r="AU70" s="157"/>
      <c r="AV70" s="157"/>
      <c r="AW70" s="74"/>
      <c r="AX70" s="157"/>
      <c r="AY70" s="74"/>
      <c r="AZ70" s="74"/>
      <c r="BA70" s="74"/>
      <c r="BB70" s="74"/>
      <c r="BC70" s="74"/>
      <c r="BD70" s="74"/>
      <c r="BE70" s="74"/>
      <c r="BF70" s="74"/>
      <c r="BG70" s="157"/>
      <c r="BH70" s="80"/>
      <c r="BI70" s="157"/>
      <c r="BJ70" s="74"/>
      <c r="BK70" s="157"/>
      <c r="BL70" s="157"/>
      <c r="BM70" s="157"/>
      <c r="BN70" s="157"/>
      <c r="BO70" s="74"/>
      <c r="BP70" s="74"/>
      <c r="BQ70" s="157"/>
      <c r="BR70" s="74"/>
      <c r="BS70" s="74"/>
      <c r="BT70" s="157"/>
      <c r="BU70" s="157"/>
      <c r="BV70" s="157"/>
      <c r="BW70" s="157"/>
      <c r="BX70" s="74"/>
      <c r="BY70" s="74"/>
      <c r="BZ70" s="74"/>
      <c r="CA70" s="74"/>
      <c r="CB70" s="74"/>
      <c r="CC70" s="74"/>
      <c r="CD70" s="157"/>
      <c r="CE70" s="157"/>
      <c r="CF70" s="74"/>
      <c r="CG70" s="74"/>
      <c r="CH70" s="74"/>
      <c r="CI70" s="74"/>
      <c r="CJ70" s="74"/>
      <c r="CK70" s="74"/>
      <c r="CL70" s="74"/>
      <c r="CM70" s="74"/>
      <c r="CN70" s="74"/>
      <c r="CO70" s="74"/>
      <c r="CP70" s="74"/>
      <c r="CQ70" s="74"/>
      <c r="CR70" s="74"/>
      <c r="CS70" s="74"/>
      <c r="CT70" s="74"/>
      <c r="CU70" s="74"/>
      <c r="CV70" s="2"/>
      <c r="CW70" s="2"/>
    </row>
    <row r="71" spans="1:101" s="2" customFormat="1" ht="15" customHeight="1">
      <c r="A71" s="82"/>
      <c r="B71" s="108"/>
      <c r="C71" s="109"/>
      <c r="F71" s="142"/>
      <c r="L71" s="142"/>
      <c r="S71" s="157"/>
      <c r="U71" s="142"/>
      <c r="X71" s="142"/>
      <c r="Y71" s="142"/>
      <c r="AA71" s="142"/>
      <c r="AD71" s="142"/>
      <c r="AE71" s="142"/>
      <c r="AF71" s="142"/>
      <c r="AL71" s="142"/>
      <c r="AM71" s="142"/>
      <c r="AN71" s="36"/>
      <c r="AO71" s="36"/>
      <c r="AP71" s="36"/>
      <c r="AQ71" s="36"/>
      <c r="AR71" s="36"/>
      <c r="AS71" s="36"/>
      <c r="AT71" s="36"/>
      <c r="AU71" s="192"/>
      <c r="AV71" s="36"/>
      <c r="AW71" s="36"/>
      <c r="AX71" s="36"/>
      <c r="AY71" s="36"/>
      <c r="AZ71" s="36"/>
      <c r="BA71" s="36"/>
      <c r="BB71" s="36"/>
      <c r="BC71" s="36"/>
      <c r="BD71" s="36"/>
      <c r="BE71" s="36"/>
      <c r="BF71" s="36"/>
      <c r="BG71" s="36"/>
      <c r="BH71" s="36"/>
      <c r="BI71" s="36"/>
      <c r="BJ71" s="36"/>
      <c r="BK71" s="36"/>
      <c r="BL71" s="36"/>
      <c r="BM71" s="36"/>
      <c r="BN71" s="36"/>
      <c r="BO71" s="36"/>
      <c r="BP71" s="36"/>
      <c r="BQ71" s="36"/>
      <c r="BR71" s="36"/>
      <c r="BS71" s="192"/>
      <c r="BT71" s="36"/>
      <c r="BU71" s="36"/>
      <c r="BV71" s="36"/>
      <c r="BW71" s="36"/>
      <c r="BX71" s="36"/>
      <c r="BY71" s="36"/>
      <c r="BZ71" s="36"/>
      <c r="CA71" s="36"/>
      <c r="CB71" s="36"/>
      <c r="CC71" s="36"/>
      <c r="CD71" s="36"/>
      <c r="CE71" s="36"/>
      <c r="CF71" s="36"/>
      <c r="CG71" s="36"/>
      <c r="CH71" s="36"/>
      <c r="CI71" s="36"/>
      <c r="CJ71" s="36"/>
      <c r="CK71" s="36"/>
      <c r="CL71" s="36"/>
      <c r="CM71" s="36"/>
      <c r="CN71" s="36"/>
      <c r="CO71" s="36"/>
      <c r="CP71" s="36"/>
      <c r="CQ71" s="36"/>
    </row>
    <row r="72" spans="1:101" s="2" customFormat="1" ht="18" thickBot="1">
      <c r="A72" s="815" t="s">
        <v>226</v>
      </c>
      <c r="B72" s="815"/>
      <c r="C72" s="815"/>
      <c r="D72" s="8">
        <f>SUM(D7:D71)</f>
        <v>25859199.300000001</v>
      </c>
      <c r="E72" s="8">
        <f t="shared" ref="E72:BP72" si="0">SUM(E7:E71)</f>
        <v>0</v>
      </c>
      <c r="F72" s="8">
        <f t="shared" si="0"/>
        <v>0</v>
      </c>
      <c r="G72" s="8">
        <f t="shared" si="0"/>
        <v>0</v>
      </c>
      <c r="H72" s="8">
        <f t="shared" si="0"/>
        <v>11268408.100000001</v>
      </c>
      <c r="I72" s="8">
        <f t="shared" si="0"/>
        <v>0</v>
      </c>
      <c r="J72" s="8">
        <f t="shared" si="0"/>
        <v>28229097.280000001</v>
      </c>
      <c r="K72" s="8">
        <f t="shared" si="0"/>
        <v>0</v>
      </c>
      <c r="L72" s="8">
        <f t="shared" si="0"/>
        <v>1644309.4</v>
      </c>
      <c r="M72" s="8">
        <f t="shared" si="0"/>
        <v>0</v>
      </c>
      <c r="N72" s="8">
        <f t="shared" si="0"/>
        <v>0</v>
      </c>
      <c r="O72" s="8">
        <f t="shared" si="0"/>
        <v>1796615</v>
      </c>
      <c r="P72" s="8">
        <f t="shared" si="0"/>
        <v>994436</v>
      </c>
      <c r="Q72" s="8">
        <f t="shared" si="0"/>
        <v>497220</v>
      </c>
      <c r="R72" s="8">
        <f t="shared" si="0"/>
        <v>0</v>
      </c>
      <c r="S72" s="8">
        <f t="shared" si="0"/>
        <v>0</v>
      </c>
      <c r="T72" s="8">
        <f t="shared" si="0"/>
        <v>0</v>
      </c>
      <c r="U72" s="8">
        <f t="shared" si="0"/>
        <v>2170685.21</v>
      </c>
      <c r="V72" s="8">
        <f t="shared" si="0"/>
        <v>0</v>
      </c>
      <c r="W72" s="8">
        <f t="shared" si="0"/>
        <v>0</v>
      </c>
      <c r="X72" s="8">
        <f t="shared" si="0"/>
        <v>390044</v>
      </c>
      <c r="Y72" s="8">
        <f t="shared" si="0"/>
        <v>0</v>
      </c>
      <c r="Z72" s="8">
        <f t="shared" si="0"/>
        <v>0</v>
      </c>
      <c r="AA72" s="8">
        <f t="shared" si="0"/>
        <v>91541.85</v>
      </c>
      <c r="AB72" s="8">
        <f t="shared" si="0"/>
        <v>0</v>
      </c>
      <c r="AC72" s="8">
        <f t="shared" si="0"/>
        <v>0</v>
      </c>
      <c r="AD72" s="8">
        <f t="shared" si="0"/>
        <v>16701.400000000001</v>
      </c>
      <c r="AE72" s="8">
        <f t="shared" si="0"/>
        <v>779019</v>
      </c>
      <c r="AF72" s="8">
        <f t="shared" si="0"/>
        <v>0</v>
      </c>
      <c r="AG72" s="8">
        <f t="shared" si="0"/>
        <v>0</v>
      </c>
      <c r="AH72" s="8">
        <f t="shared" si="0"/>
        <v>0</v>
      </c>
      <c r="AI72" s="8">
        <f t="shared" si="0"/>
        <v>0</v>
      </c>
      <c r="AJ72" s="8">
        <f t="shared" si="0"/>
        <v>0</v>
      </c>
      <c r="AK72" s="8">
        <f t="shared" si="0"/>
        <v>0</v>
      </c>
      <c r="AL72" s="8">
        <f t="shared" si="0"/>
        <v>15487256.529999999</v>
      </c>
      <c r="AM72" s="8">
        <f t="shared" si="0"/>
        <v>224999.35</v>
      </c>
      <c r="AN72" s="8">
        <f t="shared" si="0"/>
        <v>0</v>
      </c>
      <c r="AO72" s="8">
        <f t="shared" si="0"/>
        <v>425000</v>
      </c>
      <c r="AP72" s="8">
        <f t="shared" si="0"/>
        <v>0</v>
      </c>
      <c r="AQ72" s="8">
        <f t="shared" si="0"/>
        <v>0</v>
      </c>
      <c r="AR72" s="8">
        <f t="shared" si="0"/>
        <v>0</v>
      </c>
      <c r="AS72" s="8">
        <f t="shared" si="0"/>
        <v>0</v>
      </c>
      <c r="AT72" s="8">
        <f t="shared" si="0"/>
        <v>0</v>
      </c>
      <c r="AU72" s="8">
        <f t="shared" si="0"/>
        <v>0</v>
      </c>
      <c r="AV72" s="8">
        <f t="shared" si="0"/>
        <v>0</v>
      </c>
      <c r="AW72" s="8">
        <f t="shared" si="0"/>
        <v>0</v>
      </c>
      <c r="AX72" s="8">
        <f t="shared" si="0"/>
        <v>0</v>
      </c>
      <c r="AY72" s="8">
        <f t="shared" si="0"/>
        <v>0</v>
      </c>
      <c r="AZ72" s="8">
        <f t="shared" si="0"/>
        <v>0</v>
      </c>
      <c r="BA72" s="8">
        <f t="shared" si="0"/>
        <v>1000000</v>
      </c>
      <c r="BB72" s="8">
        <f t="shared" si="0"/>
        <v>0</v>
      </c>
      <c r="BC72" s="8">
        <f t="shared" si="0"/>
        <v>0</v>
      </c>
      <c r="BD72" s="8">
        <f t="shared" si="0"/>
        <v>0</v>
      </c>
      <c r="BE72" s="8">
        <f t="shared" si="0"/>
        <v>0</v>
      </c>
      <c r="BF72" s="8">
        <f t="shared" si="0"/>
        <v>0</v>
      </c>
      <c r="BG72" s="8">
        <f t="shared" si="0"/>
        <v>0</v>
      </c>
      <c r="BH72" s="8">
        <f t="shared" si="0"/>
        <v>0</v>
      </c>
      <c r="BI72" s="8">
        <f t="shared" si="0"/>
        <v>0</v>
      </c>
      <c r="BJ72" s="8">
        <f t="shared" si="0"/>
        <v>0</v>
      </c>
      <c r="BK72" s="8">
        <f t="shared" si="0"/>
        <v>0</v>
      </c>
      <c r="BL72" s="8">
        <f t="shared" si="0"/>
        <v>0</v>
      </c>
      <c r="BM72" s="8">
        <f t="shared" si="0"/>
        <v>0</v>
      </c>
      <c r="BN72" s="8">
        <f t="shared" si="0"/>
        <v>0</v>
      </c>
      <c r="BO72" s="8">
        <f t="shared" si="0"/>
        <v>0</v>
      </c>
      <c r="BP72" s="8">
        <f t="shared" si="0"/>
        <v>0</v>
      </c>
      <c r="BQ72" s="8">
        <f t="shared" ref="BQ72:CS72" si="1">SUM(BQ7:BQ71)</f>
        <v>4422.82</v>
      </c>
      <c r="BR72" s="8">
        <f t="shared" si="1"/>
        <v>0</v>
      </c>
      <c r="BS72" s="8">
        <f t="shared" si="1"/>
        <v>0</v>
      </c>
      <c r="BT72" s="8">
        <f t="shared" si="1"/>
        <v>0</v>
      </c>
      <c r="BU72" s="8">
        <f t="shared" si="1"/>
        <v>23900</v>
      </c>
      <c r="BV72" s="8">
        <f t="shared" si="1"/>
        <v>0</v>
      </c>
      <c r="BW72" s="8">
        <f t="shared" si="1"/>
        <v>0</v>
      </c>
      <c r="BX72" s="8">
        <f t="shared" si="1"/>
        <v>0</v>
      </c>
      <c r="BY72" s="8">
        <f t="shared" si="1"/>
        <v>0</v>
      </c>
      <c r="BZ72" s="8">
        <f t="shared" si="1"/>
        <v>0</v>
      </c>
      <c r="CA72" s="8">
        <f t="shared" si="1"/>
        <v>0</v>
      </c>
      <c r="CB72" s="8">
        <f t="shared" si="1"/>
        <v>0</v>
      </c>
      <c r="CC72" s="8">
        <f t="shared" si="1"/>
        <v>0</v>
      </c>
      <c r="CD72" s="8">
        <f t="shared" si="1"/>
        <v>0</v>
      </c>
      <c r="CE72" s="8">
        <f t="shared" si="1"/>
        <v>7462102.7400000002</v>
      </c>
      <c r="CF72" s="8">
        <f t="shared" si="1"/>
        <v>0</v>
      </c>
      <c r="CG72" s="8">
        <f t="shared" si="1"/>
        <v>0</v>
      </c>
      <c r="CH72" s="8">
        <f t="shared" si="1"/>
        <v>0</v>
      </c>
      <c r="CI72" s="8">
        <f t="shared" si="1"/>
        <v>472952.68</v>
      </c>
      <c r="CJ72" s="8">
        <f t="shared" si="1"/>
        <v>0</v>
      </c>
      <c r="CK72" s="8">
        <f t="shared" si="1"/>
        <v>0</v>
      </c>
      <c r="CL72" s="8">
        <f t="shared" si="1"/>
        <v>520421.71</v>
      </c>
      <c r="CM72" s="8">
        <f t="shared" si="1"/>
        <v>82869.700000000012</v>
      </c>
      <c r="CN72" s="8">
        <f t="shared" si="1"/>
        <v>0</v>
      </c>
      <c r="CO72" s="8">
        <f t="shared" si="1"/>
        <v>0</v>
      </c>
      <c r="CP72" s="8">
        <f t="shared" si="1"/>
        <v>0</v>
      </c>
      <c r="CQ72" s="8">
        <f t="shared" si="1"/>
        <v>0</v>
      </c>
      <c r="CR72" s="8">
        <f t="shared" si="1"/>
        <v>0</v>
      </c>
      <c r="CS72" s="8">
        <f t="shared" si="1"/>
        <v>0</v>
      </c>
    </row>
    <row r="73" spans="1:101" s="2" customFormat="1" ht="13.8" thickTop="1">
      <c r="A73" s="82"/>
      <c r="B73" s="14"/>
      <c r="C73" s="12"/>
      <c r="F73" s="142"/>
      <c r="L73" s="142"/>
      <c r="S73" s="142"/>
      <c r="U73" s="142"/>
      <c r="X73" s="142"/>
      <c r="Y73" s="142"/>
      <c r="AA73" s="142"/>
      <c r="AD73" s="142"/>
      <c r="AE73" s="142"/>
      <c r="AF73" s="142"/>
      <c r="AL73" s="142"/>
      <c r="AM73" s="142"/>
      <c r="AU73" s="142"/>
      <c r="BS73" s="142"/>
    </row>
    <row r="74" spans="1:101" s="2" customFormat="1">
      <c r="A74" s="82"/>
      <c r="B74" s="14"/>
      <c r="C74" s="3"/>
      <c r="D74" s="7"/>
      <c r="F74" s="142"/>
      <c r="L74" s="142"/>
      <c r="S74" s="142"/>
      <c r="U74" s="142"/>
      <c r="X74" s="142"/>
      <c r="Y74" s="142"/>
      <c r="AA74" s="142"/>
      <c r="AD74" s="142"/>
      <c r="AE74" s="142"/>
      <c r="AF74" s="142"/>
      <c r="AL74" s="142"/>
      <c r="AM74" s="142"/>
      <c r="AU74" s="142"/>
      <c r="BS74" s="142"/>
    </row>
    <row r="75" spans="1:101" s="2" customFormat="1">
      <c r="A75" s="82"/>
      <c r="B75" s="14"/>
      <c r="C75" s="1"/>
      <c r="D75" s="7"/>
      <c r="F75" s="142"/>
      <c r="L75" s="142"/>
      <c r="S75" s="142"/>
      <c r="U75" s="142"/>
      <c r="X75" s="142"/>
      <c r="Y75" s="142"/>
      <c r="AA75" s="142"/>
      <c r="AD75" s="142"/>
      <c r="AE75" s="142"/>
      <c r="AF75" s="142"/>
      <c r="AL75" s="142"/>
      <c r="AM75" s="142"/>
      <c r="AU75" s="142"/>
      <c r="BS75" s="142"/>
    </row>
    <row r="76" spans="1:101" s="2" customFormat="1">
      <c r="A76" s="82"/>
      <c r="B76" s="14"/>
      <c r="C76" s="3"/>
      <c r="D76" s="7"/>
      <c r="F76" s="142"/>
      <c r="L76" s="142"/>
      <c r="S76" s="142"/>
      <c r="U76" s="142"/>
      <c r="X76" s="142"/>
      <c r="Y76" s="142"/>
      <c r="AA76" s="142"/>
      <c r="AD76" s="142"/>
      <c r="AE76" s="142"/>
      <c r="AF76" s="142"/>
      <c r="AL76" s="142"/>
      <c r="AM76" s="142"/>
      <c r="AU76" s="142"/>
      <c r="BS76" s="142"/>
    </row>
    <row r="77" spans="1:101" s="2" customFormat="1">
      <c r="A77" s="82"/>
      <c r="B77" s="14"/>
      <c r="C77" s="3"/>
      <c r="D77" s="7"/>
      <c r="F77" s="142"/>
      <c r="L77" s="142"/>
      <c r="S77" s="142"/>
      <c r="U77" s="142"/>
      <c r="X77" s="142"/>
      <c r="Y77" s="142"/>
      <c r="AA77" s="142"/>
      <c r="AD77" s="142"/>
      <c r="AE77" s="142"/>
      <c r="AF77" s="142"/>
      <c r="AL77" s="142"/>
      <c r="AM77" s="142"/>
      <c r="AU77" s="142"/>
      <c r="BS77" s="142"/>
    </row>
    <row r="78" spans="1:101" s="2" customFormat="1">
      <c r="A78" s="82"/>
      <c r="B78" s="14"/>
      <c r="C78" s="3"/>
      <c r="D78" s="7"/>
      <c r="F78" s="142"/>
      <c r="L78" s="142"/>
      <c r="S78" s="142"/>
      <c r="U78" s="142"/>
      <c r="X78" s="142"/>
      <c r="Y78" s="142"/>
      <c r="AA78" s="142"/>
      <c r="AD78" s="142"/>
      <c r="AE78" s="142"/>
      <c r="AF78" s="142"/>
      <c r="AL78" s="142"/>
      <c r="AM78" s="142"/>
      <c r="AU78" s="142"/>
      <c r="BS78" s="142"/>
    </row>
    <row r="79" spans="1:101" s="2" customFormat="1">
      <c r="A79" s="82"/>
      <c r="B79" s="14"/>
      <c r="C79" s="3"/>
      <c r="D79" s="7"/>
      <c r="F79" s="142"/>
      <c r="L79" s="142"/>
      <c r="S79" s="142"/>
      <c r="U79" s="142"/>
      <c r="X79" s="142"/>
      <c r="Y79" s="142"/>
      <c r="AA79" s="142"/>
      <c r="AD79" s="142"/>
      <c r="AE79" s="142"/>
      <c r="AF79" s="142"/>
      <c r="AL79" s="142"/>
      <c r="AM79" s="142"/>
      <c r="AU79" s="142"/>
      <c r="BS79" s="142"/>
    </row>
    <row r="80" spans="1:101" s="2" customFormat="1">
      <c r="A80" s="82"/>
      <c r="B80" s="14"/>
      <c r="C80" s="3"/>
      <c r="D80" s="7"/>
      <c r="F80" s="142"/>
      <c r="L80" s="142"/>
      <c r="S80" s="142"/>
      <c r="U80" s="142"/>
      <c r="X80" s="142"/>
      <c r="Y80" s="142"/>
      <c r="AA80" s="142"/>
      <c r="AD80" s="142"/>
      <c r="AE80" s="142"/>
      <c r="AF80" s="142"/>
      <c r="AL80" s="142"/>
      <c r="AM80" s="142"/>
      <c r="AU80" s="188"/>
      <c r="BS80" s="188"/>
    </row>
    <row r="81" spans="1:73" s="2" customFormat="1">
      <c r="A81" s="82"/>
      <c r="B81" s="14"/>
      <c r="C81" s="3"/>
      <c r="D81" s="7"/>
      <c r="F81" s="188"/>
      <c r="L81" s="188"/>
      <c r="S81" s="188"/>
      <c r="U81" s="188"/>
      <c r="X81" s="188"/>
      <c r="Y81" s="142"/>
      <c r="AA81" s="188"/>
      <c r="AD81" s="188"/>
      <c r="AE81" s="188"/>
      <c r="AF81" s="188"/>
      <c r="AL81" s="188"/>
      <c r="AM81" s="188"/>
      <c r="AU81" s="188"/>
      <c r="BS81" s="188"/>
    </row>
    <row r="82" spans="1:73" s="2" customFormat="1">
      <c r="A82" s="82"/>
      <c r="B82" s="14"/>
      <c r="C82" s="3"/>
      <c r="D82" s="7"/>
      <c r="F82" s="188"/>
      <c r="L82" s="188"/>
      <c r="S82" s="188"/>
      <c r="U82" s="188"/>
      <c r="X82" s="188"/>
      <c r="Y82" s="142"/>
      <c r="AA82" s="188"/>
      <c r="AD82" s="188"/>
      <c r="AE82" s="188"/>
      <c r="AF82" s="188"/>
      <c r="AL82" s="188"/>
      <c r="AM82" s="188"/>
      <c r="AU82" s="188"/>
      <c r="BS82" s="188"/>
    </row>
    <row r="83" spans="1:73" s="2" customFormat="1">
      <c r="A83" s="82"/>
      <c r="B83" s="14"/>
      <c r="C83" s="3"/>
      <c r="D83" s="7"/>
      <c r="F83" s="188"/>
      <c r="L83" s="188"/>
      <c r="S83" s="188"/>
      <c r="U83" s="188"/>
      <c r="X83" s="188"/>
      <c r="Y83" s="142"/>
      <c r="AA83" s="188"/>
      <c r="AD83" s="188"/>
      <c r="AE83" s="188"/>
      <c r="AF83" s="188"/>
      <c r="AL83" s="188"/>
      <c r="AM83" s="188"/>
      <c r="AU83" s="142"/>
      <c r="BS83" s="142"/>
    </row>
    <row r="84" spans="1:73" s="2" customFormat="1">
      <c r="A84" s="82"/>
      <c r="B84" s="14"/>
      <c r="C84" s="3"/>
      <c r="D84" s="7"/>
      <c r="F84" s="181"/>
      <c r="G84" s="3"/>
      <c r="L84" s="142"/>
      <c r="S84" s="142"/>
      <c r="U84" s="142"/>
      <c r="X84" s="142"/>
      <c r="Y84" s="142"/>
      <c r="AA84" s="142"/>
      <c r="AD84" s="142"/>
      <c r="AE84" s="142"/>
      <c r="AF84" s="142"/>
      <c r="AG84" s="3"/>
      <c r="AH84" s="3"/>
      <c r="AI84" s="3"/>
      <c r="AJ84" s="3"/>
      <c r="AK84" s="3"/>
      <c r="AL84" s="142"/>
      <c r="AM84" s="142"/>
      <c r="AU84" s="142"/>
      <c r="BS84" s="142"/>
    </row>
    <row r="85" spans="1:73" s="2" customFormat="1">
      <c r="A85" s="82"/>
      <c r="B85" s="14"/>
      <c r="C85" s="3"/>
      <c r="D85" s="7"/>
      <c r="F85" s="181"/>
      <c r="G85" s="3"/>
      <c r="L85" s="142"/>
      <c r="S85" s="142"/>
      <c r="U85" s="142"/>
      <c r="X85" s="142"/>
      <c r="Y85" s="142"/>
      <c r="AA85" s="142"/>
      <c r="AD85" s="142"/>
      <c r="AE85" s="142"/>
      <c r="AF85" s="142"/>
      <c r="AG85" s="3"/>
      <c r="AH85" s="3"/>
      <c r="AI85" s="3"/>
      <c r="AJ85" s="3"/>
      <c r="AK85" s="3"/>
      <c r="AL85" s="142"/>
      <c r="AM85" s="142"/>
      <c r="AU85" s="142"/>
      <c r="BS85" s="142"/>
    </row>
    <row r="86" spans="1:73" s="2" customFormat="1">
      <c r="A86" s="82"/>
      <c r="B86" s="14"/>
      <c r="C86" s="3"/>
      <c r="D86" s="7"/>
      <c r="F86" s="181"/>
      <c r="G86" s="3"/>
      <c r="L86" s="142"/>
      <c r="S86" s="142"/>
      <c r="U86" s="142"/>
      <c r="X86" s="142"/>
      <c r="Y86" s="142"/>
      <c r="AA86" s="142"/>
      <c r="AD86" s="142"/>
      <c r="AE86" s="142"/>
      <c r="AF86" s="142"/>
      <c r="AG86" s="3"/>
      <c r="AH86" s="3"/>
      <c r="AI86" s="3"/>
      <c r="AJ86" s="3"/>
      <c r="AK86" s="3"/>
      <c r="AL86" s="142"/>
      <c r="AM86" s="142"/>
      <c r="AU86" s="142"/>
      <c r="BS86" s="142"/>
    </row>
    <row r="87" spans="1:73" s="2" customFormat="1">
      <c r="A87" s="82"/>
      <c r="B87" s="14"/>
      <c r="C87" s="3"/>
      <c r="D87" s="7"/>
      <c r="F87" s="181"/>
      <c r="G87" s="3"/>
      <c r="L87" s="142"/>
      <c r="S87" s="142"/>
      <c r="U87" s="142"/>
      <c r="X87" s="142"/>
      <c r="Y87" s="142"/>
      <c r="AA87" s="142"/>
      <c r="AD87" s="142"/>
      <c r="AE87" s="142"/>
      <c r="AF87" s="142"/>
      <c r="AG87" s="3"/>
      <c r="AH87" s="3"/>
      <c r="AI87" s="3"/>
      <c r="AJ87" s="3"/>
      <c r="AK87" s="3"/>
      <c r="AL87" s="142"/>
      <c r="AM87" s="142"/>
      <c r="AU87" s="142"/>
      <c r="BS87" s="142"/>
    </row>
    <row r="88" spans="1:73" s="2" customFormat="1">
      <c r="A88" s="82"/>
      <c r="B88" s="14"/>
      <c r="C88" s="3"/>
      <c r="D88" s="7"/>
      <c r="F88" s="181"/>
      <c r="G88" s="3"/>
      <c r="L88" s="142"/>
      <c r="S88" s="142"/>
      <c r="U88" s="142"/>
      <c r="X88" s="142"/>
      <c r="Y88" s="142"/>
      <c r="AA88" s="142"/>
      <c r="AD88" s="142"/>
      <c r="AE88" s="142"/>
      <c r="AF88" s="142"/>
      <c r="AG88" s="3"/>
      <c r="AH88" s="3"/>
      <c r="AI88" s="3"/>
      <c r="AJ88" s="3"/>
      <c r="AK88" s="3"/>
      <c r="AL88" s="142"/>
      <c r="AM88" s="142"/>
      <c r="AU88" s="142"/>
      <c r="BS88" s="142"/>
    </row>
    <row r="89" spans="1:73" s="2" customFormat="1">
      <c r="A89" s="82"/>
      <c r="B89" s="14"/>
      <c r="C89" s="3"/>
      <c r="D89" s="7"/>
      <c r="F89" s="181"/>
      <c r="G89" s="3"/>
      <c r="L89" s="142"/>
      <c r="S89" s="142"/>
      <c r="U89" s="142"/>
      <c r="X89" s="142"/>
      <c r="Y89" s="142"/>
      <c r="AA89" s="142"/>
      <c r="AD89" s="142"/>
      <c r="AE89" s="142"/>
      <c r="AF89" s="142"/>
      <c r="AG89" s="3"/>
      <c r="AH89" s="3"/>
      <c r="AI89" s="3"/>
      <c r="AJ89" s="3"/>
      <c r="AK89" s="3"/>
      <c r="AL89" s="142"/>
      <c r="AM89" s="142"/>
      <c r="AU89" s="142"/>
      <c r="BS89" s="142"/>
    </row>
    <row r="90" spans="1:73" s="2" customFormat="1">
      <c r="A90" s="82"/>
      <c r="B90" s="14"/>
      <c r="C90" s="3"/>
      <c r="D90" s="7"/>
      <c r="F90" s="142"/>
      <c r="L90" s="142"/>
      <c r="S90" s="142"/>
      <c r="U90" s="142"/>
      <c r="X90" s="142"/>
      <c r="Y90" s="142"/>
      <c r="AA90" s="142"/>
      <c r="AD90" s="142"/>
      <c r="AE90" s="142"/>
      <c r="AF90" s="142"/>
      <c r="AL90" s="142"/>
      <c r="AM90" s="142"/>
      <c r="AU90" s="142"/>
      <c r="BS90" s="142"/>
    </row>
    <row r="91" spans="1:73" s="2" customFormat="1">
      <c r="A91" s="82"/>
      <c r="B91" s="14"/>
      <c r="C91" s="3"/>
      <c r="D91" s="7"/>
      <c r="F91" s="142"/>
      <c r="L91" s="142"/>
      <c r="S91" s="142"/>
      <c r="U91" s="142"/>
      <c r="X91" s="142"/>
      <c r="Y91" s="142"/>
      <c r="AA91" s="142"/>
      <c r="AD91" s="142"/>
      <c r="AE91" s="142"/>
      <c r="AF91" s="142"/>
      <c r="AL91" s="142"/>
      <c r="AM91" s="142"/>
      <c r="AU91" s="142"/>
      <c r="BS91" s="142"/>
      <c r="BU91" s="109"/>
    </row>
    <row r="92" spans="1:73">
      <c r="C92" s="3"/>
      <c r="D92" s="246"/>
      <c r="E92" s="109"/>
      <c r="G92" s="2"/>
      <c r="K92" s="2"/>
      <c r="M92" s="2"/>
      <c r="N92" s="2"/>
      <c r="O92" s="2"/>
      <c r="P92" s="2"/>
      <c r="Q92" s="2"/>
      <c r="R92" s="2"/>
      <c r="T92" s="2"/>
      <c r="V92" s="2"/>
      <c r="W92" s="2"/>
      <c r="Z92" s="2"/>
      <c r="AB92" s="2"/>
      <c r="AC92" s="2"/>
      <c r="AG92" s="2"/>
      <c r="AH92" s="2"/>
      <c r="AI92" s="2"/>
      <c r="AJ92" s="2"/>
      <c r="AK92" s="2"/>
    </row>
    <row r="107" spans="1:71" s="2" customFormat="1">
      <c r="A107" s="82"/>
      <c r="B107" s="14"/>
      <c r="C107" s="1"/>
      <c r="E107"/>
      <c r="F107" s="142"/>
      <c r="G107"/>
      <c r="K107"/>
      <c r="L107" s="142"/>
      <c r="M107"/>
      <c r="N107"/>
      <c r="O107"/>
      <c r="P107"/>
      <c r="Q107"/>
      <c r="R107"/>
      <c r="S107" s="142"/>
      <c r="T107"/>
      <c r="U107" s="142"/>
      <c r="V107"/>
      <c r="W107"/>
      <c r="X107" s="142"/>
      <c r="Y107" s="142"/>
      <c r="Z107"/>
      <c r="AA107" s="142"/>
      <c r="AB107"/>
      <c r="AC107"/>
      <c r="AD107" s="142"/>
      <c r="AE107" s="142"/>
      <c r="AF107" s="142"/>
      <c r="AG107"/>
      <c r="AH107"/>
      <c r="AI107"/>
      <c r="AJ107"/>
      <c r="AK107"/>
      <c r="AL107" s="142"/>
      <c r="AM107" s="142"/>
      <c r="AU107" s="142"/>
      <c r="BS107" s="142"/>
    </row>
    <row r="108" spans="1:71" s="2" customFormat="1">
      <c r="A108" s="82"/>
      <c r="B108" s="14"/>
      <c r="C108" s="3"/>
      <c r="D108" s="7"/>
      <c r="F108" s="142"/>
      <c r="L108" s="142"/>
      <c r="S108" s="142"/>
      <c r="U108" s="142"/>
      <c r="X108" s="142"/>
      <c r="Y108" s="142"/>
      <c r="AA108" s="142"/>
      <c r="AD108" s="142"/>
      <c r="AE108" s="142"/>
      <c r="AF108" s="142"/>
      <c r="AL108" s="142"/>
      <c r="AM108" s="142"/>
      <c r="AU108" s="142"/>
      <c r="BS108" s="142"/>
    </row>
    <row r="109" spans="1:71" s="2" customFormat="1">
      <c r="A109" s="82"/>
      <c r="B109" s="14"/>
      <c r="C109" s="3"/>
      <c r="D109" s="7"/>
      <c r="F109" s="142"/>
      <c r="L109" s="142"/>
      <c r="S109" s="142"/>
      <c r="U109" s="142"/>
      <c r="X109" s="142"/>
      <c r="Y109" s="142"/>
      <c r="AA109" s="142"/>
      <c r="AD109" s="142"/>
      <c r="AE109" s="142"/>
      <c r="AF109" s="142"/>
      <c r="AL109" s="142"/>
      <c r="AM109" s="142"/>
      <c r="AU109" s="142"/>
      <c r="BS109" s="142"/>
    </row>
    <row r="110" spans="1:71" s="2" customFormat="1">
      <c r="A110" s="82"/>
      <c r="B110" s="14"/>
      <c r="C110" s="3"/>
      <c r="D110" s="7"/>
      <c r="F110" s="142"/>
      <c r="L110" s="142"/>
      <c r="S110" s="142"/>
      <c r="U110" s="142"/>
      <c r="X110" s="142"/>
      <c r="Y110" s="142"/>
      <c r="AA110" s="142"/>
      <c r="AD110" s="142"/>
      <c r="AE110" s="142"/>
      <c r="AF110" s="142"/>
      <c r="AL110" s="142"/>
      <c r="AM110" s="142"/>
      <c r="AU110" s="142"/>
      <c r="BS110" s="142"/>
    </row>
    <row r="111" spans="1:71" s="2" customFormat="1">
      <c r="A111" s="82"/>
      <c r="B111" s="14"/>
      <c r="C111" s="3"/>
      <c r="D111" s="7"/>
      <c r="F111" s="142"/>
      <c r="L111" s="142"/>
      <c r="S111" s="142"/>
      <c r="U111" s="142"/>
      <c r="X111" s="142"/>
      <c r="Y111" s="142"/>
      <c r="AA111" s="142"/>
      <c r="AD111" s="142"/>
      <c r="AE111" s="142"/>
      <c r="AF111" s="142"/>
      <c r="AL111" s="142"/>
      <c r="AM111" s="142"/>
      <c r="AU111" s="142"/>
      <c r="BS111" s="142"/>
    </row>
    <row r="112" spans="1:71" s="2" customFormat="1">
      <c r="A112" s="82"/>
      <c r="B112" s="14"/>
      <c r="C112" s="3"/>
      <c r="D112" s="7"/>
      <c r="F112" s="142"/>
      <c r="L112" s="142"/>
      <c r="S112" s="142"/>
      <c r="U112" s="142"/>
      <c r="X112" s="142"/>
      <c r="Y112" s="142"/>
      <c r="AA112" s="142"/>
      <c r="AD112" s="142"/>
      <c r="AE112" s="142"/>
      <c r="AF112" s="142"/>
      <c r="AL112" s="142"/>
      <c r="AM112" s="142"/>
      <c r="AU112" s="142"/>
      <c r="BS112" s="142"/>
    </row>
    <row r="113" spans="1:71" s="2" customFormat="1">
      <c r="A113" s="82"/>
      <c r="B113" s="14"/>
      <c r="C113" s="3"/>
      <c r="F113" s="142"/>
      <c r="L113" s="142"/>
      <c r="S113" s="142"/>
      <c r="U113" s="142"/>
      <c r="X113" s="142"/>
      <c r="Y113" s="142"/>
      <c r="AA113" s="142"/>
      <c r="AD113" s="142"/>
      <c r="AE113" s="142"/>
      <c r="AF113" s="142"/>
      <c r="AL113" s="142"/>
      <c r="AM113" s="142"/>
      <c r="AU113" s="142"/>
      <c r="BS113" s="142"/>
    </row>
    <row r="114" spans="1:71" s="2" customFormat="1">
      <c r="A114" s="82"/>
      <c r="B114" s="14"/>
      <c r="C114" s="3"/>
      <c r="D114" s="12"/>
      <c r="E114" s="3"/>
      <c r="F114" s="142"/>
      <c r="L114" s="142"/>
      <c r="S114" s="142"/>
      <c r="U114" s="142"/>
      <c r="X114" s="142"/>
      <c r="Y114" s="142"/>
      <c r="AA114" s="142"/>
      <c r="AD114" s="142"/>
      <c r="AE114" s="142"/>
      <c r="AF114" s="142"/>
      <c r="AL114" s="142"/>
      <c r="AM114" s="142"/>
      <c r="AU114" s="142"/>
      <c r="BS114" s="142"/>
    </row>
    <row r="115" spans="1:71" s="2" customFormat="1">
      <c r="A115" s="82"/>
      <c r="B115" s="14"/>
      <c r="C115" s="3"/>
      <c r="D115" s="7"/>
      <c r="F115" s="142"/>
      <c r="L115" s="142"/>
      <c r="S115" s="142"/>
      <c r="U115" s="142"/>
      <c r="X115" s="142"/>
      <c r="Y115" s="142"/>
      <c r="AA115" s="142"/>
      <c r="AD115" s="142"/>
      <c r="AE115" s="142"/>
      <c r="AF115" s="142"/>
      <c r="AL115" s="142"/>
      <c r="AM115" s="142"/>
      <c r="AU115" s="142"/>
      <c r="BS115" s="142"/>
    </row>
    <row r="116" spans="1:71" s="2" customFormat="1">
      <c r="A116" s="82"/>
      <c r="B116" s="14"/>
      <c r="C116" s="3"/>
      <c r="D116" s="7"/>
      <c r="F116" s="142"/>
      <c r="L116" s="142"/>
      <c r="S116" s="142"/>
      <c r="U116" s="142"/>
      <c r="X116" s="142"/>
      <c r="Y116" s="142"/>
      <c r="AA116" s="142"/>
      <c r="AD116" s="142"/>
      <c r="AE116" s="142"/>
      <c r="AF116" s="142"/>
      <c r="AL116" s="142"/>
      <c r="AM116" s="142"/>
      <c r="AU116" s="142"/>
      <c r="BS116" s="142"/>
    </row>
    <row r="117" spans="1:71" s="2" customFormat="1">
      <c r="A117" s="82"/>
      <c r="B117" s="14"/>
      <c r="C117" s="3"/>
      <c r="D117" s="7"/>
      <c r="F117" s="142"/>
      <c r="L117" s="142"/>
      <c r="S117" s="142"/>
      <c r="U117" s="142"/>
      <c r="X117" s="142"/>
      <c r="Y117" s="142"/>
      <c r="AA117" s="142"/>
      <c r="AD117" s="142"/>
      <c r="AE117" s="142"/>
      <c r="AF117" s="142"/>
      <c r="AL117" s="142"/>
      <c r="AM117" s="142"/>
      <c r="AU117" s="142"/>
      <c r="BS117" s="142"/>
    </row>
    <row r="118" spans="1:71" s="2" customFormat="1">
      <c r="A118" s="82"/>
      <c r="B118" s="14"/>
      <c r="C118" s="3"/>
      <c r="F118" s="142"/>
      <c r="L118" s="142"/>
      <c r="S118" s="142"/>
      <c r="U118" s="142"/>
      <c r="X118" s="142"/>
      <c r="Y118" s="142"/>
      <c r="AA118" s="142"/>
      <c r="AD118" s="142"/>
      <c r="AE118" s="142"/>
      <c r="AF118" s="142"/>
      <c r="AL118" s="142"/>
      <c r="AM118" s="142"/>
      <c r="AU118" s="142"/>
      <c r="BS118" s="142"/>
    </row>
    <row r="119" spans="1:71" s="2" customFormat="1">
      <c r="A119" s="82"/>
      <c r="B119" s="14"/>
      <c r="C119" s="3"/>
      <c r="D119" s="7"/>
      <c r="F119" s="142"/>
      <c r="L119" s="142"/>
      <c r="S119" s="142"/>
      <c r="U119" s="142"/>
      <c r="X119" s="142"/>
      <c r="Y119" s="142"/>
      <c r="AA119" s="142"/>
      <c r="AD119" s="142"/>
      <c r="AE119" s="142"/>
      <c r="AF119" s="142"/>
      <c r="AL119" s="142"/>
      <c r="AM119" s="142"/>
      <c r="AU119" s="142"/>
      <c r="BS119" s="142"/>
    </row>
    <row r="120" spans="1:71" s="2" customFormat="1">
      <c r="A120" s="82"/>
      <c r="B120" s="14"/>
      <c r="C120" s="3"/>
      <c r="D120" s="7"/>
      <c r="F120" s="142"/>
      <c r="L120" s="142"/>
      <c r="S120" s="142"/>
      <c r="U120" s="142"/>
      <c r="X120" s="142"/>
      <c r="Y120" s="142"/>
      <c r="AA120" s="142"/>
      <c r="AD120" s="142"/>
      <c r="AE120" s="142"/>
      <c r="AF120" s="142"/>
      <c r="AL120" s="142"/>
      <c r="AM120" s="142"/>
      <c r="AU120" s="142"/>
      <c r="BS120" s="142"/>
    </row>
    <row r="121" spans="1:71" s="2" customFormat="1">
      <c r="A121" s="82"/>
      <c r="B121" s="14"/>
      <c r="C121" s="3"/>
      <c r="D121" s="7"/>
      <c r="F121" s="142"/>
      <c r="L121" s="142"/>
      <c r="S121" s="142"/>
      <c r="U121" s="142"/>
      <c r="X121" s="142"/>
      <c r="Y121" s="142"/>
      <c r="AA121" s="142"/>
      <c r="AD121" s="142"/>
      <c r="AE121" s="142"/>
      <c r="AF121" s="142"/>
      <c r="AL121" s="142"/>
      <c r="AM121" s="142"/>
      <c r="AU121" s="142"/>
      <c r="BS121" s="142"/>
    </row>
    <row r="122" spans="1:71" s="2" customFormat="1" ht="24" customHeight="1">
      <c r="A122" s="82"/>
      <c r="B122" s="14"/>
      <c r="C122" s="3"/>
      <c r="F122" s="142"/>
      <c r="L122" s="142"/>
      <c r="S122" s="142"/>
      <c r="U122" s="142"/>
      <c r="X122" s="142"/>
      <c r="Y122" s="142"/>
      <c r="AA122" s="142"/>
      <c r="AD122" s="142"/>
      <c r="AE122" s="142"/>
      <c r="AF122" s="142"/>
      <c r="AL122" s="142"/>
      <c r="AM122" s="142"/>
      <c r="AU122" s="142"/>
      <c r="BS122" s="142"/>
    </row>
    <row r="123" spans="1:71" s="2" customFormat="1">
      <c r="A123" s="82"/>
      <c r="B123" s="14"/>
      <c r="C123" s="3"/>
      <c r="F123" s="142"/>
      <c r="L123" s="142"/>
      <c r="S123" s="142"/>
      <c r="U123" s="142"/>
      <c r="X123" s="142"/>
      <c r="Y123" s="142"/>
      <c r="AA123" s="142"/>
      <c r="AD123" s="142"/>
      <c r="AE123" s="142"/>
      <c r="AF123" s="142"/>
      <c r="AL123" s="142"/>
      <c r="AM123" s="142"/>
      <c r="AU123" s="142"/>
      <c r="BS123" s="142"/>
    </row>
    <row r="124" spans="1:71" s="2" customFormat="1">
      <c r="A124" s="82"/>
      <c r="B124" s="14"/>
      <c r="C124" s="3"/>
      <c r="F124" s="142"/>
      <c r="L124" s="142"/>
      <c r="S124" s="142"/>
      <c r="U124" s="142"/>
      <c r="X124" s="142"/>
      <c r="Y124" s="142"/>
      <c r="AA124" s="142"/>
      <c r="AD124" s="142"/>
      <c r="AE124" s="142"/>
      <c r="AF124" s="142"/>
      <c r="AL124" s="142"/>
      <c r="AM124" s="142"/>
      <c r="AU124" s="142"/>
      <c r="BS124" s="142"/>
    </row>
    <row r="125" spans="1:71" s="2" customFormat="1">
      <c r="A125" s="82"/>
      <c r="B125" s="14"/>
      <c r="C125" s="3"/>
      <c r="F125" s="142"/>
      <c r="L125" s="142"/>
      <c r="S125" s="142"/>
      <c r="U125" s="142"/>
      <c r="X125" s="142"/>
      <c r="Y125" s="142"/>
      <c r="AA125" s="142"/>
      <c r="AD125" s="142"/>
      <c r="AE125" s="142"/>
      <c r="AF125" s="142"/>
      <c r="AL125" s="142"/>
      <c r="AM125" s="142"/>
      <c r="AU125" s="142"/>
      <c r="BS125" s="142"/>
    </row>
    <row r="126" spans="1:71" s="2" customFormat="1">
      <c r="A126" s="82"/>
      <c r="B126" s="14"/>
      <c r="C126" s="3"/>
      <c r="F126" s="142"/>
      <c r="L126" s="142"/>
      <c r="S126" s="142"/>
      <c r="U126" s="142"/>
      <c r="X126" s="142"/>
      <c r="Y126" s="142"/>
      <c r="AA126" s="142"/>
      <c r="AD126" s="142"/>
      <c r="AE126" s="142"/>
      <c r="AF126" s="142"/>
      <c r="AL126" s="142"/>
      <c r="AM126" s="142"/>
      <c r="AU126" s="142"/>
      <c r="BS126" s="142"/>
    </row>
    <row r="127" spans="1:71" s="2" customFormat="1">
      <c r="A127" s="82"/>
      <c r="B127" s="14"/>
      <c r="C127" s="3"/>
      <c r="F127" s="142"/>
      <c r="L127" s="142"/>
      <c r="S127" s="142"/>
      <c r="U127" s="142"/>
      <c r="X127" s="142"/>
      <c r="Y127" s="142"/>
      <c r="AA127" s="142"/>
      <c r="AD127" s="142"/>
      <c r="AE127" s="142"/>
      <c r="AF127" s="142"/>
      <c r="AL127" s="142"/>
      <c r="AM127" s="142"/>
      <c r="AU127" s="142"/>
      <c r="BS127" s="142"/>
    </row>
    <row r="128" spans="1:71" s="2" customFormat="1">
      <c r="A128" s="82"/>
      <c r="B128" s="14"/>
      <c r="C128" s="3"/>
      <c r="D128" s="7"/>
      <c r="F128" s="142"/>
      <c r="L128" s="142"/>
      <c r="S128" s="142"/>
      <c r="U128" s="142"/>
      <c r="X128" s="142"/>
      <c r="Y128" s="142"/>
      <c r="AA128" s="142"/>
      <c r="AD128" s="142"/>
      <c r="AE128" s="142"/>
      <c r="AF128" s="142"/>
      <c r="AL128" s="142"/>
      <c r="AM128" s="142"/>
      <c r="AU128" s="142"/>
      <c r="BS128" s="142"/>
    </row>
    <row r="129" spans="1:71" s="2" customFormat="1">
      <c r="A129" s="82"/>
      <c r="B129" s="14"/>
      <c r="C129" s="3"/>
      <c r="D129" s="7"/>
      <c r="F129" s="142"/>
      <c r="L129" s="142"/>
      <c r="S129" s="142"/>
      <c r="U129" s="142"/>
      <c r="X129" s="142"/>
      <c r="Y129" s="142"/>
      <c r="AA129" s="142"/>
      <c r="AD129" s="142"/>
      <c r="AE129" s="142"/>
      <c r="AF129" s="142"/>
      <c r="AL129" s="142"/>
      <c r="AM129" s="142"/>
      <c r="AU129" s="142"/>
      <c r="BS129" s="142"/>
    </row>
    <row r="130" spans="1:71" s="2" customFormat="1">
      <c r="A130" s="82"/>
      <c r="B130" s="14"/>
      <c r="C130" s="3"/>
      <c r="D130" s="7"/>
      <c r="F130" s="142"/>
      <c r="L130" s="142"/>
      <c r="S130" s="142"/>
      <c r="U130" s="142"/>
      <c r="X130" s="142"/>
      <c r="Y130" s="142"/>
      <c r="AA130" s="142"/>
      <c r="AD130" s="142"/>
      <c r="AE130" s="142"/>
      <c r="AF130" s="142"/>
      <c r="AL130" s="142"/>
      <c r="AM130" s="142"/>
      <c r="AU130" s="142"/>
      <c r="BS130" s="142"/>
    </row>
    <row r="131" spans="1:71" s="2" customFormat="1">
      <c r="A131" s="82"/>
      <c r="B131" s="14"/>
      <c r="C131" s="3"/>
      <c r="D131" s="7"/>
      <c r="F131" s="142"/>
      <c r="L131" s="142"/>
      <c r="S131" s="142"/>
      <c r="U131" s="142"/>
      <c r="X131" s="142"/>
      <c r="Y131" s="142"/>
      <c r="AA131" s="142"/>
      <c r="AD131" s="142"/>
      <c r="AE131" s="142"/>
      <c r="AF131" s="142"/>
      <c r="AL131" s="142"/>
      <c r="AM131" s="142"/>
      <c r="AU131" s="142"/>
      <c r="BS131" s="142"/>
    </row>
    <row r="132" spans="1:71" s="2" customFormat="1">
      <c r="A132" s="82"/>
      <c r="B132" s="14"/>
      <c r="C132" s="3"/>
      <c r="F132" s="142"/>
      <c r="L132" s="142"/>
      <c r="S132" s="142"/>
      <c r="U132" s="142"/>
      <c r="X132" s="142"/>
      <c r="Y132" s="142"/>
      <c r="AA132" s="142"/>
      <c r="AD132" s="142"/>
      <c r="AE132" s="142"/>
      <c r="AF132" s="142"/>
      <c r="AL132" s="142"/>
      <c r="AM132" s="142"/>
      <c r="AU132" s="142"/>
      <c r="BS132" s="142"/>
    </row>
    <row r="133" spans="1:71" s="2" customFormat="1">
      <c r="A133" s="82"/>
      <c r="B133" s="14"/>
      <c r="C133" s="3"/>
      <c r="F133" s="142"/>
      <c r="L133" s="142"/>
      <c r="S133" s="142"/>
      <c r="U133" s="142"/>
      <c r="X133" s="142"/>
      <c r="Y133" s="142"/>
      <c r="AA133" s="142"/>
      <c r="AD133" s="142"/>
      <c r="AE133" s="142"/>
      <c r="AF133" s="142"/>
      <c r="AL133" s="142"/>
      <c r="AM133" s="142"/>
      <c r="AU133" s="142"/>
      <c r="BS133" s="142"/>
    </row>
    <row r="134" spans="1:71" s="2" customFormat="1">
      <c r="A134" s="82"/>
      <c r="B134" s="14"/>
      <c r="C134" s="3"/>
      <c r="F134" s="142"/>
      <c r="L134" s="142"/>
      <c r="S134" s="142"/>
      <c r="U134" s="142"/>
      <c r="X134" s="142"/>
      <c r="Y134" s="142"/>
      <c r="AA134" s="142"/>
      <c r="AD134" s="142"/>
      <c r="AE134" s="142"/>
      <c r="AF134" s="142"/>
      <c r="AL134" s="142"/>
      <c r="AM134" s="142"/>
      <c r="AU134" s="142"/>
      <c r="BS134" s="142"/>
    </row>
    <row r="135" spans="1:71" s="2" customFormat="1">
      <c r="A135" s="82"/>
      <c r="B135" s="14"/>
      <c r="C135" s="3"/>
      <c r="F135" s="142"/>
      <c r="L135" s="142"/>
      <c r="S135" s="142"/>
      <c r="U135" s="142"/>
      <c r="X135" s="142"/>
      <c r="Y135" s="142"/>
      <c r="AA135" s="142"/>
      <c r="AD135" s="142"/>
      <c r="AE135" s="142"/>
      <c r="AF135" s="142"/>
      <c r="AL135" s="142"/>
      <c r="AM135" s="142"/>
      <c r="AU135" s="142"/>
      <c r="BS135" s="142"/>
    </row>
    <row r="136" spans="1:71" s="2" customFormat="1">
      <c r="A136" s="82"/>
      <c r="B136" s="14"/>
      <c r="C136" s="3"/>
      <c r="F136" s="142"/>
      <c r="L136" s="142"/>
      <c r="S136" s="142"/>
      <c r="U136" s="142"/>
      <c r="X136" s="142"/>
      <c r="Y136" s="142"/>
      <c r="AA136" s="142"/>
      <c r="AD136" s="142"/>
      <c r="AE136" s="142"/>
      <c r="AF136" s="142"/>
      <c r="AL136" s="142"/>
      <c r="AM136" s="142"/>
      <c r="AU136" s="142"/>
      <c r="BS136" s="142"/>
    </row>
    <row r="137" spans="1:71" s="2" customFormat="1">
      <c r="A137" s="82"/>
      <c r="B137" s="14"/>
      <c r="C137" s="10"/>
      <c r="F137" s="142"/>
      <c r="L137" s="142"/>
      <c r="S137" s="142"/>
      <c r="U137" s="142"/>
      <c r="X137" s="142"/>
      <c r="Y137" s="142"/>
      <c r="AA137" s="142"/>
      <c r="AD137" s="142"/>
      <c r="AE137" s="142"/>
      <c r="AF137" s="142"/>
      <c r="AL137" s="142"/>
      <c r="AM137" s="142"/>
      <c r="AU137" s="142"/>
      <c r="BS137" s="142"/>
    </row>
    <row r="138" spans="1:71" s="2" customFormat="1">
      <c r="A138" s="82"/>
      <c r="B138" s="14"/>
      <c r="C138" s="3"/>
      <c r="F138" s="142"/>
      <c r="L138" s="142"/>
      <c r="S138" s="142"/>
      <c r="U138" s="142"/>
      <c r="X138" s="142"/>
      <c r="Y138" s="142"/>
      <c r="AA138" s="142"/>
      <c r="AD138" s="142"/>
      <c r="AE138" s="142"/>
      <c r="AF138" s="142"/>
      <c r="AL138" s="142"/>
      <c r="AM138" s="142"/>
      <c r="AU138" s="142"/>
      <c r="BS138" s="142"/>
    </row>
    <row r="139" spans="1:71" s="2" customFormat="1">
      <c r="A139" s="82"/>
      <c r="B139" s="14"/>
      <c r="C139" s="10"/>
      <c r="F139" s="142"/>
      <c r="L139" s="142"/>
      <c r="S139" s="142"/>
      <c r="U139" s="142"/>
      <c r="X139" s="142"/>
      <c r="Y139" s="142"/>
      <c r="AA139" s="142"/>
      <c r="AD139" s="142"/>
      <c r="AE139" s="142"/>
      <c r="AF139" s="142"/>
      <c r="AL139" s="142"/>
      <c r="AM139" s="142"/>
      <c r="AU139" s="142"/>
      <c r="BS139" s="142"/>
    </row>
    <row r="140" spans="1:71" s="2" customFormat="1">
      <c r="A140" s="82"/>
      <c r="B140" s="14"/>
      <c r="C140" s="10"/>
      <c r="F140" s="142"/>
      <c r="L140" s="142"/>
      <c r="S140" s="142"/>
      <c r="U140" s="142"/>
      <c r="X140" s="142"/>
      <c r="Y140" s="142"/>
      <c r="AA140" s="142"/>
      <c r="AD140" s="142"/>
      <c r="AE140" s="142"/>
      <c r="AF140" s="142"/>
      <c r="AL140" s="142"/>
      <c r="AM140" s="142"/>
      <c r="AU140" s="142"/>
      <c r="BS140" s="142"/>
    </row>
    <row r="141" spans="1:71" s="2" customFormat="1">
      <c r="A141" s="82"/>
      <c r="B141" s="14"/>
      <c r="C141" s="3"/>
      <c r="F141" s="142"/>
      <c r="L141" s="142"/>
      <c r="S141" s="142"/>
      <c r="U141" s="142"/>
      <c r="X141" s="142"/>
      <c r="Y141" s="142"/>
      <c r="AA141" s="142"/>
      <c r="AD141" s="142"/>
      <c r="AE141" s="142"/>
      <c r="AF141" s="142"/>
      <c r="AL141" s="142"/>
      <c r="AM141" s="142"/>
      <c r="AU141" s="142"/>
      <c r="BS141" s="142"/>
    </row>
    <row r="142" spans="1:71" s="2" customFormat="1">
      <c r="A142" s="82"/>
      <c r="B142" s="14"/>
      <c r="C142" s="3"/>
      <c r="F142" s="142"/>
      <c r="L142" s="142"/>
      <c r="S142" s="142"/>
      <c r="U142" s="142"/>
      <c r="X142" s="142"/>
      <c r="Y142" s="142"/>
      <c r="AA142" s="142"/>
      <c r="AD142" s="142"/>
      <c r="AE142" s="142"/>
      <c r="AF142" s="142"/>
      <c r="AL142" s="142"/>
      <c r="AM142" s="142"/>
      <c r="AU142" s="142"/>
      <c r="BS142" s="142"/>
    </row>
    <row r="143" spans="1:71" s="2" customFormat="1">
      <c r="A143" s="82"/>
      <c r="B143" s="14"/>
      <c r="C143" s="3"/>
      <c r="F143" s="142"/>
      <c r="L143" s="142"/>
      <c r="S143" s="142"/>
      <c r="U143" s="142"/>
      <c r="X143" s="142"/>
      <c r="Y143" s="142"/>
      <c r="AA143" s="142"/>
      <c r="AD143" s="142"/>
      <c r="AE143" s="142"/>
      <c r="AF143" s="142"/>
      <c r="AL143" s="142"/>
      <c r="AM143" s="142"/>
      <c r="AU143" s="142"/>
      <c r="BS143" s="142"/>
    </row>
    <row r="144" spans="1:71" s="2" customFormat="1">
      <c r="A144" s="82"/>
      <c r="B144" s="14"/>
      <c r="C144" s="3"/>
      <c r="F144" s="142"/>
      <c r="L144" s="142"/>
      <c r="S144" s="142"/>
      <c r="U144" s="142"/>
      <c r="X144" s="142"/>
      <c r="Y144" s="142"/>
      <c r="AA144" s="142"/>
      <c r="AD144" s="142"/>
      <c r="AE144" s="142"/>
      <c r="AF144" s="142"/>
      <c r="AL144" s="142"/>
      <c r="AM144" s="142"/>
      <c r="AU144" s="142"/>
      <c r="BS144" s="142"/>
    </row>
    <row r="145" spans="1:71" s="2" customFormat="1">
      <c r="A145" s="82"/>
      <c r="B145" s="106"/>
      <c r="C145" s="3"/>
      <c r="D145" s="7"/>
      <c r="F145" s="142"/>
      <c r="L145" s="142"/>
      <c r="S145" s="142"/>
      <c r="U145" s="142"/>
      <c r="X145" s="142"/>
      <c r="Y145" s="142"/>
      <c r="AA145" s="142"/>
      <c r="AD145" s="142"/>
      <c r="AE145" s="142"/>
      <c r="AF145" s="142"/>
      <c r="AL145" s="142"/>
      <c r="AM145" s="142"/>
      <c r="AU145" s="142"/>
      <c r="BS145" s="142"/>
    </row>
    <row r="146" spans="1:71" s="2" customFormat="1">
      <c r="A146" s="82"/>
      <c r="B146" s="106"/>
      <c r="C146" s="3"/>
      <c r="D146" s="7"/>
      <c r="F146" s="142"/>
      <c r="L146" s="142"/>
      <c r="S146" s="142"/>
      <c r="U146" s="142"/>
      <c r="X146" s="142"/>
      <c r="Y146" s="142"/>
      <c r="AA146" s="142"/>
      <c r="AD146" s="142"/>
      <c r="AE146" s="142"/>
      <c r="AF146" s="142"/>
      <c r="AL146" s="142"/>
      <c r="AM146" s="142"/>
      <c r="AU146" s="142"/>
      <c r="BS146" s="142"/>
    </row>
    <row r="147" spans="1:71" s="2" customFormat="1">
      <c r="A147" s="82"/>
      <c r="B147" s="14"/>
      <c r="C147" s="3"/>
      <c r="F147" s="142"/>
      <c r="L147" s="142"/>
      <c r="S147" s="142"/>
      <c r="U147" s="142"/>
      <c r="X147" s="142"/>
      <c r="Y147" s="142"/>
      <c r="AA147" s="142"/>
      <c r="AD147" s="142"/>
      <c r="AE147" s="142"/>
      <c r="AF147" s="142"/>
      <c r="AL147" s="142"/>
      <c r="AM147" s="142"/>
      <c r="AU147" s="142"/>
      <c r="BS147" s="142"/>
    </row>
    <row r="148" spans="1:71" s="2" customFormat="1">
      <c r="A148" s="82"/>
      <c r="B148" s="14"/>
      <c r="C148" s="10"/>
      <c r="F148" s="142"/>
      <c r="L148" s="142"/>
      <c r="S148" s="142"/>
      <c r="U148" s="142"/>
      <c r="X148" s="142"/>
      <c r="Y148" s="142"/>
      <c r="AA148" s="142"/>
      <c r="AD148" s="142"/>
      <c r="AE148" s="142"/>
      <c r="AF148" s="142"/>
      <c r="AL148" s="142"/>
      <c r="AM148" s="142"/>
      <c r="AU148" s="142"/>
      <c r="BS148" s="142"/>
    </row>
    <row r="149" spans="1:71" s="2" customFormat="1">
      <c r="A149" s="82"/>
      <c r="B149" s="14"/>
      <c r="C149" s="10"/>
      <c r="F149" s="142"/>
      <c r="L149" s="142"/>
      <c r="S149" s="142"/>
      <c r="U149" s="142"/>
      <c r="X149" s="142"/>
      <c r="Y149" s="142"/>
      <c r="AA149" s="142"/>
      <c r="AD149" s="142"/>
      <c r="AE149" s="142"/>
      <c r="AF149" s="142"/>
      <c r="AL149" s="142"/>
      <c r="AM149" s="142"/>
      <c r="AU149" s="142"/>
      <c r="BS149" s="142"/>
    </row>
    <row r="150" spans="1:71" s="2" customFormat="1">
      <c r="A150" s="82"/>
      <c r="B150" s="14"/>
      <c r="C150" s="10"/>
      <c r="F150" s="142"/>
      <c r="L150" s="142"/>
      <c r="S150" s="142"/>
      <c r="U150" s="142"/>
      <c r="X150" s="142"/>
      <c r="Y150" s="142"/>
      <c r="AA150" s="142"/>
      <c r="AD150" s="142"/>
      <c r="AE150" s="142"/>
      <c r="AF150" s="142"/>
      <c r="AL150" s="142"/>
      <c r="AM150" s="142"/>
      <c r="AU150" s="142"/>
      <c r="BS150" s="142"/>
    </row>
    <row r="151" spans="1:71" s="2" customFormat="1">
      <c r="A151" s="82"/>
      <c r="B151" s="14"/>
      <c r="C151" s="10"/>
      <c r="F151" s="142"/>
      <c r="L151" s="142"/>
      <c r="S151" s="142"/>
      <c r="U151" s="142"/>
      <c r="X151" s="142"/>
      <c r="Y151" s="142"/>
      <c r="AA151" s="142"/>
      <c r="AD151" s="142"/>
      <c r="AE151" s="142"/>
      <c r="AF151" s="142"/>
      <c r="AL151" s="142"/>
      <c r="AM151" s="142"/>
      <c r="AU151" s="142"/>
      <c r="BS151" s="142"/>
    </row>
    <row r="152" spans="1:71" s="2" customFormat="1">
      <c r="A152" s="82"/>
      <c r="B152" s="14"/>
      <c r="C152" s="3"/>
      <c r="F152" s="142"/>
      <c r="L152" s="142"/>
      <c r="S152" s="142"/>
      <c r="U152" s="142"/>
      <c r="X152" s="142"/>
      <c r="Y152" s="142"/>
      <c r="AA152" s="142"/>
      <c r="AD152" s="142"/>
      <c r="AE152" s="142"/>
      <c r="AF152" s="142"/>
      <c r="AL152" s="142"/>
      <c r="AM152" s="142"/>
      <c r="AU152" s="142"/>
      <c r="BS152" s="142"/>
    </row>
    <row r="153" spans="1:71" s="2" customFormat="1">
      <c r="A153" s="82"/>
      <c r="B153" s="14"/>
      <c r="C153" s="3"/>
      <c r="F153" s="142"/>
      <c r="L153" s="142"/>
      <c r="S153" s="142"/>
      <c r="U153" s="142"/>
      <c r="X153" s="142"/>
      <c r="Y153" s="142"/>
      <c r="AA153" s="142"/>
      <c r="AD153" s="142"/>
      <c r="AE153" s="142"/>
      <c r="AF153" s="142"/>
      <c r="AL153" s="142"/>
      <c r="AM153" s="142"/>
      <c r="AU153" s="142"/>
      <c r="BS153" s="142"/>
    </row>
    <row r="154" spans="1:71" s="2" customFormat="1">
      <c r="A154" s="82"/>
      <c r="B154" s="14"/>
      <c r="C154" s="3"/>
      <c r="F154" s="142"/>
      <c r="L154" s="142"/>
      <c r="S154" s="142"/>
      <c r="U154" s="142"/>
      <c r="X154" s="142"/>
      <c r="Y154" s="142"/>
      <c r="AA154" s="142"/>
      <c r="AD154" s="142"/>
      <c r="AE154" s="142"/>
      <c r="AF154" s="142"/>
      <c r="AL154" s="142"/>
      <c r="AM154" s="142"/>
      <c r="AU154" s="142"/>
      <c r="BS154" s="142"/>
    </row>
    <row r="155" spans="1:71" s="2" customFormat="1">
      <c r="A155" s="82"/>
      <c r="B155" s="14"/>
      <c r="C155" s="3"/>
      <c r="F155" s="142"/>
      <c r="L155" s="142"/>
      <c r="S155" s="142"/>
      <c r="U155" s="142"/>
      <c r="X155" s="142"/>
      <c r="Y155" s="142"/>
      <c r="AA155" s="142"/>
      <c r="AD155" s="142"/>
      <c r="AE155" s="142"/>
      <c r="AF155" s="142"/>
      <c r="AL155" s="142"/>
      <c r="AM155" s="142"/>
      <c r="AU155" s="142"/>
      <c r="BS155" s="142"/>
    </row>
    <row r="156" spans="1:71" s="2" customFormat="1">
      <c r="A156" s="82"/>
      <c r="B156" s="14"/>
      <c r="C156" s="3"/>
      <c r="F156" s="142"/>
      <c r="L156" s="142"/>
      <c r="S156" s="142"/>
      <c r="U156" s="142"/>
      <c r="X156" s="142"/>
      <c r="Y156" s="142"/>
      <c r="AA156" s="142"/>
      <c r="AD156" s="142"/>
      <c r="AE156" s="142"/>
      <c r="AF156" s="142"/>
      <c r="AL156" s="142"/>
      <c r="AM156" s="142"/>
      <c r="AU156" s="142"/>
      <c r="BS156" s="142"/>
    </row>
    <row r="157" spans="1:71" s="2" customFormat="1">
      <c r="A157" s="82"/>
      <c r="B157" s="14"/>
      <c r="C157" s="3"/>
      <c r="F157" s="142"/>
      <c r="L157" s="142"/>
      <c r="S157" s="142"/>
      <c r="U157" s="142"/>
      <c r="X157" s="142"/>
      <c r="Y157" s="142"/>
      <c r="AA157" s="142"/>
      <c r="AD157" s="142"/>
      <c r="AE157" s="142"/>
      <c r="AF157" s="142"/>
      <c r="AL157" s="142"/>
      <c r="AM157" s="142"/>
      <c r="AU157" s="142"/>
      <c r="BS157" s="142"/>
    </row>
    <row r="158" spans="1:71" s="2" customFormat="1">
      <c r="A158" s="82"/>
      <c r="B158" s="14"/>
      <c r="C158" s="3"/>
      <c r="F158" s="142"/>
      <c r="L158" s="142"/>
      <c r="S158" s="142"/>
      <c r="U158" s="142"/>
      <c r="X158" s="142"/>
      <c r="Y158" s="142"/>
      <c r="AA158" s="142"/>
      <c r="AD158" s="142"/>
      <c r="AE158" s="142"/>
      <c r="AF158" s="142"/>
      <c r="AL158" s="142"/>
      <c r="AM158" s="142"/>
      <c r="AU158" s="142"/>
      <c r="BS158" s="142"/>
    </row>
    <row r="159" spans="1:71" s="2" customFormat="1">
      <c r="A159" s="82"/>
      <c r="B159" s="14"/>
      <c r="C159" s="3"/>
      <c r="F159" s="142"/>
      <c r="L159" s="142"/>
      <c r="S159" s="142"/>
      <c r="U159" s="142"/>
      <c r="X159" s="142"/>
      <c r="Y159" s="142"/>
      <c r="AA159" s="142"/>
      <c r="AD159" s="142"/>
      <c r="AE159" s="142"/>
      <c r="AF159" s="142"/>
      <c r="AL159" s="142"/>
      <c r="AM159" s="142"/>
      <c r="AU159" s="142"/>
      <c r="BS159" s="142"/>
    </row>
    <row r="160" spans="1:71" s="2" customFormat="1">
      <c r="A160" s="82"/>
      <c r="B160" s="14"/>
      <c r="C160" s="3"/>
      <c r="F160" s="142"/>
      <c r="L160" s="142"/>
      <c r="S160" s="142"/>
      <c r="U160" s="142"/>
      <c r="X160" s="142"/>
      <c r="Y160" s="142"/>
      <c r="AA160" s="142"/>
      <c r="AD160" s="142"/>
      <c r="AE160" s="142"/>
      <c r="AF160" s="142"/>
      <c r="AL160" s="142"/>
      <c r="AM160" s="142"/>
      <c r="AU160" s="142"/>
      <c r="BS160" s="142"/>
    </row>
    <row r="161" spans="1:71" s="2" customFormat="1">
      <c r="A161" s="82"/>
      <c r="B161" s="14"/>
      <c r="C161" s="3"/>
      <c r="F161" s="142"/>
      <c r="L161" s="142"/>
      <c r="S161" s="142"/>
      <c r="U161" s="142"/>
      <c r="X161" s="142"/>
      <c r="Y161" s="142"/>
      <c r="AA161" s="142"/>
      <c r="AD161" s="142"/>
      <c r="AE161" s="142"/>
      <c r="AF161" s="142"/>
      <c r="AL161" s="142"/>
      <c r="AM161" s="142"/>
      <c r="AU161" s="142"/>
      <c r="BS161" s="142"/>
    </row>
    <row r="162" spans="1:71" s="2" customFormat="1">
      <c r="A162" s="82"/>
      <c r="B162" s="14"/>
      <c r="C162" s="3"/>
      <c r="F162" s="142"/>
      <c r="L162" s="142"/>
      <c r="S162" s="142"/>
      <c r="U162" s="142"/>
      <c r="X162" s="142"/>
      <c r="Y162" s="142"/>
      <c r="AA162" s="142"/>
      <c r="AD162" s="142"/>
      <c r="AE162" s="142"/>
      <c r="AF162" s="142"/>
      <c r="AL162" s="142"/>
      <c r="AM162" s="142"/>
      <c r="AU162" s="142"/>
      <c r="BS162" s="142"/>
    </row>
    <row r="163" spans="1:71" s="2" customFormat="1">
      <c r="A163" s="82"/>
      <c r="B163" s="14"/>
      <c r="C163" s="3"/>
      <c r="F163" s="142"/>
      <c r="L163" s="142"/>
      <c r="S163" s="142"/>
      <c r="U163" s="142"/>
      <c r="X163" s="142"/>
      <c r="Y163" s="142"/>
      <c r="AA163" s="142"/>
      <c r="AD163" s="142"/>
      <c r="AE163" s="142"/>
      <c r="AF163" s="142"/>
      <c r="AL163" s="142"/>
      <c r="AM163" s="142"/>
      <c r="AU163" s="142"/>
      <c r="BS163" s="142"/>
    </row>
    <row r="164" spans="1:71" s="2" customFormat="1">
      <c r="A164" s="82"/>
      <c r="B164" s="14"/>
      <c r="C164" s="3"/>
      <c r="F164" s="142"/>
      <c r="L164" s="142"/>
      <c r="S164" s="142"/>
      <c r="U164" s="142"/>
      <c r="X164" s="142"/>
      <c r="Y164" s="142"/>
      <c r="AA164" s="142"/>
      <c r="AD164" s="142"/>
      <c r="AE164" s="142"/>
      <c r="AF164" s="142"/>
      <c r="AL164" s="142"/>
      <c r="AM164" s="142"/>
      <c r="AU164" s="142"/>
      <c r="BS164" s="142"/>
    </row>
    <row r="165" spans="1:71" s="2" customFormat="1">
      <c r="A165" s="82"/>
      <c r="B165" s="14"/>
      <c r="C165" s="3"/>
      <c r="F165" s="142"/>
      <c r="L165" s="142"/>
      <c r="S165" s="142"/>
      <c r="U165" s="142"/>
      <c r="X165" s="142"/>
      <c r="Y165" s="142"/>
      <c r="AA165" s="142"/>
      <c r="AD165" s="142"/>
      <c r="AE165" s="142"/>
      <c r="AF165" s="142"/>
      <c r="AL165" s="142"/>
      <c r="AM165" s="142"/>
      <c r="AU165" s="142"/>
      <c r="BS165" s="142"/>
    </row>
    <row r="166" spans="1:71" s="2" customFormat="1">
      <c r="A166" s="82"/>
      <c r="B166" s="14"/>
      <c r="C166" s="3"/>
      <c r="F166" s="142"/>
      <c r="L166" s="142"/>
      <c r="S166" s="142"/>
      <c r="U166" s="142"/>
      <c r="X166" s="142"/>
      <c r="Y166" s="142"/>
      <c r="AA166" s="142"/>
      <c r="AD166" s="142"/>
      <c r="AE166" s="142"/>
      <c r="AF166" s="142"/>
      <c r="AL166" s="142"/>
      <c r="AM166" s="142"/>
      <c r="AU166" s="142"/>
      <c r="BS166" s="142"/>
    </row>
    <row r="167" spans="1:71" s="2" customFormat="1">
      <c r="A167" s="82"/>
      <c r="B167" s="14"/>
      <c r="C167" s="3"/>
      <c r="F167" s="142"/>
      <c r="L167" s="142"/>
      <c r="S167" s="142"/>
      <c r="U167" s="142"/>
      <c r="X167" s="142"/>
      <c r="Y167" s="142"/>
      <c r="AA167" s="142"/>
      <c r="AD167" s="142"/>
      <c r="AE167" s="142"/>
      <c r="AF167" s="142"/>
      <c r="AL167" s="142"/>
      <c r="AM167" s="142"/>
      <c r="AU167" s="142"/>
      <c r="BS167" s="142"/>
    </row>
    <row r="168" spans="1:71" s="2" customFormat="1">
      <c r="A168" s="82"/>
      <c r="B168" s="14"/>
      <c r="C168" s="3"/>
      <c r="F168" s="142"/>
      <c r="L168" s="142"/>
      <c r="S168" s="142"/>
      <c r="U168" s="142"/>
      <c r="X168" s="142"/>
      <c r="Y168" s="142"/>
      <c r="AA168" s="142"/>
      <c r="AD168" s="142"/>
      <c r="AE168" s="142"/>
      <c r="AF168" s="142"/>
      <c r="AL168" s="142"/>
      <c r="AM168" s="142"/>
      <c r="AU168" s="142"/>
      <c r="BS168" s="142"/>
    </row>
    <row r="169" spans="1:71" s="2" customFormat="1">
      <c r="A169" s="82"/>
      <c r="B169" s="14"/>
      <c r="C169" s="3"/>
      <c r="F169" s="142"/>
      <c r="L169" s="142"/>
      <c r="S169" s="142"/>
      <c r="U169" s="142"/>
      <c r="X169" s="142"/>
      <c r="Y169" s="142"/>
      <c r="AA169" s="142"/>
      <c r="AD169" s="142"/>
      <c r="AE169" s="142"/>
      <c r="AF169" s="142"/>
      <c r="AL169" s="142"/>
      <c r="AM169" s="142"/>
      <c r="AU169" s="142"/>
      <c r="BS169" s="142"/>
    </row>
    <row r="170" spans="1:71" s="2" customFormat="1">
      <c r="A170" s="82"/>
      <c r="B170" s="14"/>
      <c r="C170" s="3"/>
      <c r="F170" s="142"/>
      <c r="L170" s="142"/>
      <c r="S170" s="142"/>
      <c r="U170" s="142"/>
      <c r="X170" s="142"/>
      <c r="Y170" s="142"/>
      <c r="AA170" s="142"/>
      <c r="AD170" s="142"/>
      <c r="AE170" s="142"/>
      <c r="AF170" s="142"/>
      <c r="AL170" s="142"/>
      <c r="AM170" s="142"/>
      <c r="AU170" s="142"/>
      <c r="BS170" s="142"/>
    </row>
    <row r="171" spans="1:71" s="2" customFormat="1">
      <c r="A171" s="82"/>
      <c r="B171" s="14"/>
      <c r="C171" s="3"/>
      <c r="F171" s="142"/>
      <c r="L171" s="142"/>
      <c r="S171" s="142"/>
      <c r="U171" s="142"/>
      <c r="X171" s="142"/>
      <c r="Y171" s="142"/>
      <c r="AA171" s="142"/>
      <c r="AD171" s="142"/>
      <c r="AE171" s="142"/>
      <c r="AF171" s="142"/>
      <c r="AL171" s="142"/>
      <c r="AM171" s="142"/>
      <c r="AU171" s="142"/>
      <c r="BS171" s="142"/>
    </row>
    <row r="172" spans="1:71" s="2" customFormat="1">
      <c r="A172" s="82"/>
      <c r="B172" s="14"/>
      <c r="C172" s="3"/>
      <c r="F172" s="142"/>
      <c r="L172" s="142"/>
      <c r="S172" s="142"/>
      <c r="U172" s="142"/>
      <c r="X172" s="142"/>
      <c r="Y172" s="142"/>
      <c r="AA172" s="142"/>
      <c r="AD172" s="142"/>
      <c r="AE172" s="142"/>
      <c r="AF172" s="142"/>
      <c r="AL172" s="142"/>
      <c r="AM172" s="142"/>
      <c r="AU172" s="142"/>
      <c r="BS172" s="142"/>
    </row>
    <row r="173" spans="1:71" s="2" customFormat="1">
      <c r="A173" s="82"/>
      <c r="B173" s="14"/>
      <c r="C173" s="3"/>
      <c r="F173" s="142"/>
      <c r="L173" s="142"/>
      <c r="S173" s="142"/>
      <c r="U173" s="142"/>
      <c r="X173" s="142"/>
      <c r="Y173" s="142"/>
      <c r="AA173" s="142"/>
      <c r="AD173" s="142"/>
      <c r="AE173" s="142"/>
      <c r="AF173" s="142"/>
      <c r="AL173" s="142"/>
      <c r="AM173" s="142"/>
      <c r="AU173" s="142"/>
      <c r="BS173" s="142"/>
    </row>
    <row r="174" spans="1:71" s="2" customFormat="1">
      <c r="A174" s="82"/>
      <c r="B174" s="14"/>
      <c r="C174" s="3"/>
      <c r="F174" s="142"/>
      <c r="L174" s="142"/>
      <c r="S174" s="142"/>
      <c r="U174" s="142"/>
      <c r="X174" s="142"/>
      <c r="Y174" s="142"/>
      <c r="AA174" s="142"/>
      <c r="AD174" s="142"/>
      <c r="AE174" s="142"/>
      <c r="AF174" s="142"/>
      <c r="AL174" s="142"/>
      <c r="AM174" s="142"/>
      <c r="AU174" s="142"/>
      <c r="BS174" s="142"/>
    </row>
    <row r="175" spans="1:71" s="2" customFormat="1">
      <c r="A175" s="82"/>
      <c r="B175" s="14"/>
      <c r="C175" s="3"/>
      <c r="F175" s="142"/>
      <c r="L175" s="142"/>
      <c r="S175" s="142"/>
      <c r="U175" s="142"/>
      <c r="X175" s="142"/>
      <c r="Y175" s="142"/>
      <c r="AA175" s="142"/>
      <c r="AD175" s="142"/>
      <c r="AE175" s="142"/>
      <c r="AF175" s="142"/>
      <c r="AL175" s="142"/>
      <c r="AM175" s="142"/>
      <c r="AU175" s="142"/>
      <c r="BS175" s="142"/>
    </row>
    <row r="176" spans="1:71" s="2" customFormat="1">
      <c r="A176" s="82"/>
      <c r="B176" s="14"/>
      <c r="C176" s="3"/>
      <c r="F176" s="142"/>
      <c r="L176" s="142"/>
      <c r="S176" s="142"/>
      <c r="U176" s="142"/>
      <c r="X176" s="142"/>
      <c r="Y176" s="142"/>
      <c r="AA176" s="142"/>
      <c r="AD176" s="142"/>
      <c r="AE176" s="142"/>
      <c r="AF176" s="142"/>
      <c r="AL176" s="142"/>
      <c r="AM176" s="142"/>
      <c r="AU176" s="142"/>
      <c r="BS176" s="142"/>
    </row>
    <row r="177" spans="1:71" s="2" customFormat="1">
      <c r="A177" s="82"/>
      <c r="B177" s="14"/>
      <c r="C177" s="3"/>
      <c r="F177" s="142"/>
      <c r="L177" s="142"/>
      <c r="S177" s="142"/>
      <c r="U177" s="142"/>
      <c r="X177" s="142"/>
      <c r="Y177" s="142"/>
      <c r="AA177" s="142"/>
      <c r="AD177" s="142"/>
      <c r="AE177" s="142"/>
      <c r="AF177" s="142"/>
      <c r="AL177" s="142"/>
      <c r="AM177" s="142"/>
      <c r="AU177" s="142"/>
      <c r="BS177" s="142"/>
    </row>
    <row r="178" spans="1:71" s="2" customFormat="1">
      <c r="A178" s="82"/>
      <c r="B178" s="14"/>
      <c r="C178" s="3"/>
      <c r="F178" s="142"/>
      <c r="L178" s="142"/>
      <c r="S178" s="142"/>
      <c r="U178" s="142"/>
      <c r="X178" s="142"/>
      <c r="Y178" s="142"/>
      <c r="AA178" s="142"/>
      <c r="AD178" s="142"/>
      <c r="AE178" s="142"/>
      <c r="AF178" s="142"/>
      <c r="AL178" s="142"/>
      <c r="AM178" s="142"/>
      <c r="AU178" s="142"/>
      <c r="BS178" s="142"/>
    </row>
    <row r="179" spans="1:71" s="2" customFormat="1">
      <c r="A179" s="82"/>
      <c r="B179" s="14"/>
      <c r="C179" s="3"/>
      <c r="F179" s="142"/>
      <c r="L179" s="142"/>
      <c r="S179" s="142"/>
      <c r="U179" s="142"/>
      <c r="X179" s="142"/>
      <c r="Y179" s="142"/>
      <c r="AA179" s="142"/>
      <c r="AD179" s="142"/>
      <c r="AE179" s="142"/>
      <c r="AF179" s="142"/>
      <c r="AL179" s="142"/>
      <c r="AM179" s="142"/>
      <c r="AU179" s="142"/>
      <c r="BS179" s="142"/>
    </row>
    <row r="180" spans="1:71" s="2" customFormat="1">
      <c r="A180" s="82"/>
      <c r="B180" s="14"/>
      <c r="C180" s="3"/>
      <c r="F180" s="142"/>
      <c r="L180" s="142"/>
      <c r="S180" s="142"/>
      <c r="U180" s="142"/>
      <c r="X180" s="142"/>
      <c r="Y180" s="142"/>
      <c r="AA180" s="142"/>
      <c r="AD180" s="142"/>
      <c r="AE180" s="142"/>
      <c r="AF180" s="142"/>
      <c r="AL180" s="142"/>
      <c r="AM180" s="142"/>
      <c r="AU180" s="142"/>
      <c r="BS180" s="142"/>
    </row>
    <row r="181" spans="1:71" s="2" customFormat="1">
      <c r="A181" s="82"/>
      <c r="B181" s="14"/>
      <c r="C181" s="3"/>
      <c r="F181" s="142"/>
      <c r="L181" s="142"/>
      <c r="S181" s="142"/>
      <c r="U181" s="142"/>
      <c r="X181" s="142"/>
      <c r="Y181" s="142"/>
      <c r="AA181" s="142"/>
      <c r="AD181" s="142"/>
      <c r="AE181" s="142"/>
      <c r="AF181" s="142"/>
      <c r="AL181" s="142"/>
      <c r="AM181" s="142"/>
      <c r="AU181" s="142"/>
      <c r="BS181" s="142"/>
    </row>
    <row r="182" spans="1:71" s="2" customFormat="1">
      <c r="A182" s="82"/>
      <c r="B182" s="14"/>
      <c r="C182" s="3"/>
      <c r="F182" s="142"/>
      <c r="L182" s="142"/>
      <c r="S182" s="142"/>
      <c r="U182" s="142"/>
      <c r="X182" s="142"/>
      <c r="Y182" s="142"/>
      <c r="AA182" s="142"/>
      <c r="AD182" s="142"/>
      <c r="AE182" s="142"/>
      <c r="AF182" s="142"/>
      <c r="AL182" s="142"/>
      <c r="AM182" s="142"/>
      <c r="AU182" s="142"/>
      <c r="BS182" s="142"/>
    </row>
    <row r="183" spans="1:71" s="2" customFormat="1">
      <c r="A183" s="82"/>
      <c r="B183" s="14"/>
      <c r="C183" s="3"/>
      <c r="F183" s="142"/>
      <c r="L183" s="142"/>
      <c r="S183" s="142"/>
      <c r="U183" s="142"/>
      <c r="X183" s="142"/>
      <c r="Y183" s="142"/>
      <c r="AA183" s="142"/>
      <c r="AD183" s="142"/>
      <c r="AE183" s="142"/>
      <c r="AF183" s="142"/>
      <c r="AL183" s="142"/>
      <c r="AM183" s="142"/>
      <c r="AU183" s="142"/>
      <c r="BS183" s="142"/>
    </row>
    <row r="184" spans="1:71" s="2" customFormat="1">
      <c r="A184" s="82"/>
      <c r="B184" s="14"/>
      <c r="C184" s="3"/>
      <c r="F184" s="142"/>
      <c r="L184" s="142"/>
      <c r="S184" s="142"/>
      <c r="U184" s="142"/>
      <c r="X184" s="142"/>
      <c r="Y184" s="142"/>
      <c r="AA184" s="142"/>
      <c r="AD184" s="142"/>
      <c r="AE184" s="142"/>
      <c r="AF184" s="142"/>
      <c r="AL184" s="142"/>
      <c r="AM184" s="142"/>
      <c r="AU184" s="142"/>
      <c r="BS184" s="142"/>
    </row>
    <row r="185" spans="1:71" s="2" customFormat="1">
      <c r="A185" s="82"/>
      <c r="B185" s="14"/>
      <c r="C185" s="3"/>
      <c r="F185" s="142"/>
      <c r="L185" s="142"/>
      <c r="S185" s="142"/>
      <c r="U185" s="142"/>
      <c r="X185" s="142"/>
      <c r="Y185" s="142"/>
      <c r="AA185" s="142"/>
      <c r="AD185" s="142"/>
      <c r="AE185" s="142"/>
      <c r="AF185" s="142"/>
      <c r="AL185" s="142"/>
      <c r="AM185" s="142"/>
      <c r="AU185" s="142"/>
      <c r="BS185" s="142"/>
    </row>
    <row r="186" spans="1:71" s="2" customFormat="1">
      <c r="A186" s="82"/>
      <c r="B186" s="14"/>
      <c r="C186" s="3"/>
      <c r="F186" s="142"/>
      <c r="L186" s="142"/>
      <c r="S186" s="142"/>
      <c r="U186" s="142"/>
      <c r="X186" s="142"/>
      <c r="Y186" s="142"/>
      <c r="AA186" s="142"/>
      <c r="AD186" s="142"/>
      <c r="AE186" s="142"/>
      <c r="AF186" s="142"/>
      <c r="AL186" s="142"/>
      <c r="AM186" s="142"/>
      <c r="AU186" s="142"/>
      <c r="BS186" s="142"/>
    </row>
    <row r="187" spans="1:71" s="2" customFormat="1">
      <c r="A187" s="82"/>
      <c r="B187" s="14"/>
      <c r="C187" s="3"/>
      <c r="F187" s="142"/>
      <c r="L187" s="142"/>
      <c r="S187" s="142"/>
      <c r="U187" s="142"/>
      <c r="X187" s="142"/>
      <c r="Y187" s="142"/>
      <c r="AA187" s="142"/>
      <c r="AD187" s="142"/>
      <c r="AE187" s="142"/>
      <c r="AF187" s="142"/>
      <c r="AL187" s="142"/>
      <c r="AM187" s="142"/>
      <c r="AU187" s="142"/>
      <c r="BS187" s="142"/>
    </row>
    <row r="188" spans="1:71" s="2" customFormat="1">
      <c r="A188" s="82"/>
      <c r="B188" s="14"/>
      <c r="C188" s="3"/>
      <c r="F188" s="142"/>
      <c r="L188" s="142"/>
      <c r="S188" s="142"/>
      <c r="U188" s="142"/>
      <c r="X188" s="142"/>
      <c r="Y188" s="142"/>
      <c r="AA188" s="142"/>
      <c r="AD188" s="142"/>
      <c r="AE188" s="142"/>
      <c r="AF188" s="142"/>
      <c r="AL188" s="142"/>
      <c r="AM188" s="142"/>
      <c r="AU188" s="142"/>
      <c r="BS188" s="142"/>
    </row>
    <row r="189" spans="1:71" s="2" customFormat="1">
      <c r="A189" s="82"/>
      <c r="B189" s="14"/>
      <c r="C189" s="3"/>
      <c r="F189" s="142"/>
      <c r="L189" s="142"/>
      <c r="S189" s="142"/>
      <c r="U189" s="142"/>
      <c r="X189" s="142"/>
      <c r="Y189" s="142"/>
      <c r="AA189" s="142"/>
      <c r="AD189" s="142"/>
      <c r="AE189" s="142"/>
      <c r="AF189" s="142"/>
      <c r="AL189" s="142"/>
      <c r="AM189" s="142"/>
      <c r="AU189" s="142"/>
      <c r="BS189" s="142"/>
    </row>
    <row r="190" spans="1:71" s="2" customFormat="1">
      <c r="A190" s="82"/>
      <c r="B190" s="14"/>
      <c r="C190" s="3"/>
      <c r="F190" s="142"/>
      <c r="L190" s="142"/>
      <c r="S190" s="142"/>
      <c r="U190" s="142"/>
      <c r="X190" s="142"/>
      <c r="Y190" s="142"/>
      <c r="AA190" s="142"/>
      <c r="AD190" s="142"/>
      <c r="AE190" s="142"/>
      <c r="AF190" s="142"/>
      <c r="AL190" s="142"/>
      <c r="AM190" s="142"/>
      <c r="AU190" s="142"/>
      <c r="BS190" s="142"/>
    </row>
    <row r="191" spans="1:71" s="2" customFormat="1">
      <c r="A191" s="82"/>
      <c r="B191" s="14"/>
      <c r="C191" s="3"/>
      <c r="F191" s="142"/>
      <c r="L191" s="142"/>
      <c r="S191" s="142"/>
      <c r="U191" s="142"/>
      <c r="X191" s="142"/>
      <c r="Y191" s="142"/>
      <c r="AA191" s="142"/>
      <c r="AD191" s="142"/>
      <c r="AE191" s="142"/>
      <c r="AF191" s="142"/>
      <c r="AL191" s="142"/>
      <c r="AM191" s="142"/>
      <c r="AU191" s="142"/>
      <c r="BS191" s="142"/>
    </row>
    <row r="192" spans="1:71" s="2" customFormat="1">
      <c r="A192" s="82"/>
      <c r="B192" s="14"/>
      <c r="C192" s="3"/>
      <c r="F192" s="142"/>
      <c r="L192" s="142"/>
      <c r="S192" s="142"/>
      <c r="U192" s="142"/>
      <c r="X192" s="142"/>
      <c r="Y192" s="142"/>
      <c r="AA192" s="142"/>
      <c r="AD192" s="142"/>
      <c r="AE192" s="142"/>
      <c r="AF192" s="142"/>
      <c r="AL192" s="142"/>
      <c r="AM192" s="142"/>
      <c r="AU192" s="142"/>
      <c r="BS192" s="142"/>
    </row>
    <row r="193" spans="1:71" s="2" customFormat="1">
      <c r="A193" s="82"/>
      <c r="B193" s="14"/>
      <c r="C193" s="3"/>
      <c r="F193" s="142"/>
      <c r="L193" s="142"/>
      <c r="S193" s="142"/>
      <c r="U193" s="142"/>
      <c r="X193" s="142"/>
      <c r="Y193" s="142"/>
      <c r="AA193" s="142"/>
      <c r="AD193" s="142"/>
      <c r="AE193" s="142"/>
      <c r="AF193" s="142"/>
      <c r="AL193" s="142"/>
      <c r="AM193" s="142"/>
      <c r="AU193" s="142"/>
      <c r="BS193" s="142"/>
    </row>
    <row r="194" spans="1:71" s="2" customFormat="1">
      <c r="A194" s="82"/>
      <c r="B194" s="14"/>
      <c r="C194" s="3"/>
      <c r="F194" s="142"/>
      <c r="L194" s="142"/>
      <c r="S194" s="142"/>
      <c r="U194" s="142"/>
      <c r="X194" s="142"/>
      <c r="Y194" s="142"/>
      <c r="AA194" s="142"/>
      <c r="AD194" s="142"/>
      <c r="AE194" s="142"/>
      <c r="AF194" s="142"/>
      <c r="AL194" s="142"/>
      <c r="AM194" s="142"/>
      <c r="AU194" s="142"/>
      <c r="BS194" s="142"/>
    </row>
    <row r="195" spans="1:71" s="2" customFormat="1">
      <c r="A195" s="82"/>
      <c r="B195" s="14"/>
      <c r="C195" s="3"/>
      <c r="F195" s="142"/>
      <c r="L195" s="142"/>
      <c r="S195" s="142"/>
      <c r="U195" s="142"/>
      <c r="X195" s="142"/>
      <c r="Y195" s="142"/>
      <c r="AA195" s="142"/>
      <c r="AD195" s="142"/>
      <c r="AE195" s="142"/>
      <c r="AF195" s="142"/>
      <c r="AL195" s="142"/>
      <c r="AM195" s="142"/>
      <c r="AU195" s="142"/>
      <c r="BS195" s="142"/>
    </row>
    <row r="196" spans="1:71" s="2" customFormat="1">
      <c r="A196" s="82"/>
      <c r="B196" s="14"/>
      <c r="C196" s="3"/>
      <c r="F196" s="142"/>
      <c r="L196" s="142"/>
      <c r="S196" s="142"/>
      <c r="U196" s="142"/>
      <c r="X196" s="142"/>
      <c r="Y196" s="142"/>
      <c r="AA196" s="142"/>
      <c r="AD196" s="142"/>
      <c r="AE196" s="142"/>
      <c r="AF196" s="142"/>
      <c r="AL196" s="142"/>
      <c r="AM196" s="142"/>
      <c r="AU196" s="142"/>
      <c r="BS196" s="142"/>
    </row>
    <row r="197" spans="1:71" s="2" customFormat="1">
      <c r="A197" s="82"/>
      <c r="B197" s="14"/>
      <c r="C197" s="3"/>
      <c r="F197" s="142"/>
      <c r="L197" s="142"/>
      <c r="S197" s="142"/>
      <c r="U197" s="142"/>
      <c r="X197" s="142"/>
      <c r="Y197" s="142"/>
      <c r="AA197" s="142"/>
      <c r="AD197" s="142"/>
      <c r="AE197" s="142"/>
      <c r="AF197" s="142"/>
      <c r="AL197" s="142"/>
      <c r="AM197" s="142"/>
      <c r="AU197" s="142"/>
      <c r="BS197" s="142"/>
    </row>
    <row r="198" spans="1:71" s="2" customFormat="1">
      <c r="A198" s="82"/>
      <c r="B198" s="14"/>
      <c r="C198" s="3"/>
      <c r="F198" s="142"/>
      <c r="L198" s="142"/>
      <c r="S198" s="142"/>
      <c r="U198" s="142"/>
      <c r="X198" s="142"/>
      <c r="Y198" s="142"/>
      <c r="AA198" s="142"/>
      <c r="AD198" s="142"/>
      <c r="AE198" s="142"/>
      <c r="AF198" s="142"/>
      <c r="AL198" s="142"/>
      <c r="AM198" s="142"/>
      <c r="AU198" s="142"/>
      <c r="BS198" s="142"/>
    </row>
    <row r="199" spans="1:71" s="2" customFormat="1">
      <c r="A199" s="82"/>
      <c r="B199" s="14"/>
      <c r="C199" s="3"/>
      <c r="F199" s="142"/>
      <c r="L199" s="142"/>
      <c r="S199" s="142"/>
      <c r="U199" s="142"/>
      <c r="X199" s="142"/>
      <c r="Y199" s="142"/>
      <c r="AA199" s="142"/>
      <c r="AD199" s="142"/>
      <c r="AE199" s="142"/>
      <c r="AF199" s="142"/>
      <c r="AL199" s="142"/>
      <c r="AM199" s="142"/>
      <c r="AU199" s="142"/>
      <c r="BS199" s="142"/>
    </row>
    <row r="200" spans="1:71" s="2" customFormat="1">
      <c r="A200" s="82"/>
      <c r="B200" s="14"/>
      <c r="C200" s="3"/>
      <c r="F200" s="142"/>
      <c r="L200" s="142"/>
      <c r="S200" s="142"/>
      <c r="U200" s="142"/>
      <c r="X200" s="142"/>
      <c r="Y200" s="142"/>
      <c r="AA200" s="142"/>
      <c r="AD200" s="142"/>
      <c r="AE200" s="142"/>
      <c r="AF200" s="142"/>
      <c r="AL200" s="142"/>
      <c r="AM200" s="142"/>
      <c r="AU200" s="142"/>
      <c r="BS200" s="142"/>
    </row>
    <row r="201" spans="1:71" s="2" customFormat="1">
      <c r="A201" s="82"/>
      <c r="B201" s="14"/>
      <c r="C201" s="3"/>
      <c r="F201" s="142"/>
      <c r="L201" s="142"/>
      <c r="S201" s="142"/>
      <c r="U201" s="142"/>
      <c r="X201" s="142"/>
      <c r="Y201" s="142"/>
      <c r="AA201" s="142"/>
      <c r="AD201" s="142"/>
      <c r="AE201" s="142"/>
      <c r="AF201" s="142"/>
      <c r="AL201" s="142"/>
      <c r="AM201" s="142"/>
      <c r="AU201" s="142"/>
      <c r="BS201" s="142"/>
    </row>
    <row r="202" spans="1:71" s="2" customFormat="1">
      <c r="A202" s="82"/>
      <c r="B202" s="14"/>
      <c r="C202" s="3"/>
      <c r="F202" s="142"/>
      <c r="L202" s="142"/>
      <c r="S202" s="142"/>
      <c r="U202" s="142"/>
      <c r="X202" s="142"/>
      <c r="Y202" s="142"/>
      <c r="AA202" s="142"/>
      <c r="AD202" s="142"/>
      <c r="AE202" s="142"/>
      <c r="AF202" s="142"/>
      <c r="AL202" s="142"/>
      <c r="AM202" s="142"/>
      <c r="AU202" s="142"/>
      <c r="BS202" s="142"/>
    </row>
    <row r="203" spans="1:71" s="2" customFormat="1">
      <c r="A203" s="82"/>
      <c r="B203" s="14"/>
      <c r="C203" s="3"/>
      <c r="F203" s="142"/>
      <c r="L203" s="142"/>
      <c r="S203" s="142"/>
      <c r="U203" s="142"/>
      <c r="X203" s="142"/>
      <c r="Y203" s="142"/>
      <c r="AA203" s="142"/>
      <c r="AD203" s="142"/>
      <c r="AE203" s="142"/>
      <c r="AF203" s="142"/>
      <c r="AL203" s="142"/>
      <c r="AM203" s="142"/>
      <c r="AU203" s="142"/>
      <c r="BS203" s="142"/>
    </row>
    <row r="204" spans="1:71" s="2" customFormat="1">
      <c r="A204" s="82"/>
      <c r="B204" s="14"/>
      <c r="C204" s="3"/>
      <c r="F204" s="142"/>
      <c r="L204" s="142"/>
      <c r="S204" s="142"/>
      <c r="U204" s="142"/>
      <c r="X204" s="142"/>
      <c r="Y204" s="142"/>
      <c r="AA204" s="142"/>
      <c r="AD204" s="142"/>
      <c r="AE204" s="142"/>
      <c r="AF204" s="142"/>
      <c r="AL204" s="142"/>
      <c r="AM204" s="142"/>
      <c r="AU204" s="142"/>
      <c r="BS204" s="142"/>
    </row>
    <row r="205" spans="1:71" s="2" customFormat="1">
      <c r="A205" s="82"/>
      <c r="B205" s="14"/>
      <c r="C205" s="3"/>
      <c r="F205" s="142"/>
      <c r="L205" s="142"/>
      <c r="S205" s="142"/>
      <c r="U205" s="142"/>
      <c r="X205" s="142"/>
      <c r="Y205" s="142"/>
      <c r="AA205" s="142"/>
      <c r="AD205" s="142"/>
      <c r="AE205" s="142"/>
      <c r="AF205" s="142"/>
      <c r="AL205" s="142"/>
      <c r="AM205" s="142"/>
      <c r="AU205" s="142"/>
      <c r="BS205" s="142"/>
    </row>
    <row r="206" spans="1:71" s="2" customFormat="1">
      <c r="A206" s="82"/>
      <c r="B206" s="14"/>
      <c r="C206" s="3"/>
      <c r="F206" s="142"/>
      <c r="L206" s="142"/>
      <c r="S206" s="142"/>
      <c r="U206" s="142"/>
      <c r="X206" s="142"/>
      <c r="Y206" s="142"/>
      <c r="AA206" s="142"/>
      <c r="AD206" s="142"/>
      <c r="AE206" s="142"/>
      <c r="AF206" s="142"/>
      <c r="AL206" s="142"/>
      <c r="AM206" s="142"/>
      <c r="AU206" s="142"/>
      <c r="BS206" s="142"/>
    </row>
    <row r="207" spans="1:71" s="2" customFormat="1">
      <c r="A207" s="82"/>
      <c r="B207" s="14"/>
      <c r="C207" s="3"/>
      <c r="F207" s="142"/>
      <c r="L207" s="142"/>
      <c r="S207" s="142"/>
      <c r="U207" s="142"/>
      <c r="X207" s="142"/>
      <c r="Y207" s="142"/>
      <c r="AA207" s="142"/>
      <c r="AD207" s="142"/>
      <c r="AE207" s="142"/>
      <c r="AF207" s="142"/>
      <c r="AL207" s="142"/>
      <c r="AM207" s="142"/>
      <c r="AU207" s="142"/>
      <c r="BS207" s="142"/>
    </row>
    <row r="208" spans="1:71" s="2" customFormat="1">
      <c r="A208" s="82"/>
      <c r="B208" s="14"/>
      <c r="C208" s="3"/>
      <c r="F208" s="142"/>
      <c r="L208" s="142"/>
      <c r="S208" s="142"/>
      <c r="U208" s="142"/>
      <c r="X208" s="142"/>
      <c r="Y208" s="142"/>
      <c r="AA208" s="142"/>
      <c r="AD208" s="142"/>
      <c r="AE208" s="142"/>
      <c r="AF208" s="142"/>
      <c r="AL208" s="142"/>
      <c r="AM208" s="142"/>
      <c r="AU208" s="142"/>
      <c r="BS208" s="142"/>
    </row>
    <row r="209" spans="1:71" s="2" customFormat="1">
      <c r="A209" s="82"/>
      <c r="B209" s="14"/>
      <c r="C209" s="3"/>
      <c r="F209" s="142"/>
      <c r="L209" s="142"/>
      <c r="S209" s="142"/>
      <c r="U209" s="142"/>
      <c r="X209" s="142"/>
      <c r="Y209" s="142"/>
      <c r="AA209" s="142"/>
      <c r="AD209" s="142"/>
      <c r="AE209" s="142"/>
      <c r="AF209" s="142"/>
      <c r="AL209" s="142"/>
      <c r="AM209" s="142"/>
      <c r="AU209" s="142"/>
      <c r="BS209" s="142"/>
    </row>
    <row r="210" spans="1:71" s="2" customFormat="1">
      <c r="A210" s="82"/>
      <c r="B210" s="14"/>
      <c r="C210" s="3"/>
      <c r="F210" s="142"/>
      <c r="L210" s="142"/>
      <c r="S210" s="142"/>
      <c r="U210" s="142"/>
      <c r="X210" s="142"/>
      <c r="Y210" s="142"/>
      <c r="AA210" s="142"/>
      <c r="AD210" s="142"/>
      <c r="AE210" s="142"/>
      <c r="AF210" s="142"/>
      <c r="AL210" s="142"/>
      <c r="AM210" s="142"/>
      <c r="AU210" s="142"/>
      <c r="BS210" s="142"/>
    </row>
    <row r="211" spans="1:71" s="2" customFormat="1">
      <c r="A211" s="82"/>
      <c r="B211" s="14"/>
      <c r="C211" s="3"/>
      <c r="F211" s="142"/>
      <c r="L211" s="142"/>
      <c r="S211" s="142"/>
      <c r="U211" s="142"/>
      <c r="X211" s="142"/>
      <c r="Y211" s="142"/>
      <c r="AA211" s="142"/>
      <c r="AD211" s="142"/>
      <c r="AE211" s="142"/>
      <c r="AF211" s="142"/>
      <c r="AL211" s="142"/>
      <c r="AM211" s="142"/>
      <c r="AU211" s="142"/>
      <c r="BS211" s="142"/>
    </row>
    <row r="212" spans="1:71" s="2" customFormat="1">
      <c r="A212" s="82"/>
      <c r="B212" s="14"/>
      <c r="C212" s="3"/>
      <c r="F212" s="142"/>
      <c r="L212" s="142"/>
      <c r="S212" s="142"/>
      <c r="U212" s="142"/>
      <c r="X212" s="142"/>
      <c r="Y212" s="142"/>
      <c r="AA212" s="142"/>
      <c r="AD212" s="142"/>
      <c r="AE212" s="142"/>
      <c r="AF212" s="142"/>
      <c r="AL212" s="142"/>
      <c r="AM212" s="142"/>
      <c r="AU212" s="142"/>
      <c r="BS212" s="142"/>
    </row>
    <row r="213" spans="1:71" s="2" customFormat="1">
      <c r="A213" s="82"/>
      <c r="B213" s="14"/>
      <c r="C213" s="3"/>
      <c r="F213" s="142"/>
      <c r="L213" s="142"/>
      <c r="S213" s="142"/>
      <c r="U213" s="142"/>
      <c r="X213" s="142"/>
      <c r="Y213" s="142"/>
      <c r="AA213" s="142"/>
      <c r="AD213" s="142"/>
      <c r="AE213" s="142"/>
      <c r="AF213" s="142"/>
      <c r="AL213" s="142"/>
      <c r="AM213" s="142"/>
      <c r="AU213" s="142"/>
      <c r="BS213" s="142"/>
    </row>
    <row r="214" spans="1:71" s="2" customFormat="1">
      <c r="A214" s="82"/>
      <c r="B214" s="14"/>
      <c r="C214" s="3"/>
      <c r="F214" s="142"/>
      <c r="L214" s="142"/>
      <c r="S214" s="142"/>
      <c r="U214" s="142"/>
      <c r="X214" s="142"/>
      <c r="Y214" s="142"/>
      <c r="AA214" s="142"/>
      <c r="AD214" s="142"/>
      <c r="AE214" s="142"/>
      <c r="AF214" s="142"/>
      <c r="AL214" s="142"/>
      <c r="AM214" s="142"/>
      <c r="AU214" s="142"/>
      <c r="BS214" s="142"/>
    </row>
    <row r="215" spans="1:71" s="2" customFormat="1">
      <c r="A215" s="82"/>
      <c r="B215" s="14"/>
      <c r="C215" s="3"/>
      <c r="F215" s="142"/>
      <c r="L215" s="142"/>
      <c r="S215" s="142"/>
      <c r="U215" s="142"/>
      <c r="X215" s="142"/>
      <c r="Y215" s="142"/>
      <c r="AA215" s="142"/>
      <c r="AD215" s="142"/>
      <c r="AE215" s="142"/>
      <c r="AF215" s="142"/>
      <c r="AL215" s="142"/>
      <c r="AM215" s="142"/>
      <c r="AU215" s="142"/>
      <c r="BS215" s="142"/>
    </row>
    <row r="216" spans="1:71" s="2" customFormat="1">
      <c r="A216" s="82"/>
      <c r="B216" s="14"/>
      <c r="C216" s="3"/>
      <c r="F216" s="142"/>
      <c r="L216" s="142"/>
      <c r="S216" s="142"/>
      <c r="U216" s="142"/>
      <c r="X216" s="142"/>
      <c r="Y216" s="142"/>
      <c r="AA216" s="142"/>
      <c r="AD216" s="142"/>
      <c r="AE216" s="142"/>
      <c r="AF216" s="142"/>
      <c r="AL216" s="142"/>
      <c r="AM216" s="142"/>
      <c r="AU216" s="142"/>
      <c r="BS216" s="142"/>
    </row>
    <row r="217" spans="1:71" s="2" customFormat="1">
      <c r="A217" s="82"/>
      <c r="B217" s="14"/>
      <c r="C217" s="3"/>
      <c r="F217" s="142"/>
      <c r="L217" s="142"/>
      <c r="S217" s="142"/>
      <c r="U217" s="142"/>
      <c r="X217" s="142"/>
      <c r="Y217" s="142"/>
      <c r="AA217" s="142"/>
      <c r="AD217" s="142"/>
      <c r="AE217" s="142"/>
      <c r="AF217" s="142"/>
      <c r="AL217" s="142"/>
      <c r="AM217" s="142"/>
      <c r="AU217" s="142"/>
      <c r="BS217" s="142"/>
    </row>
    <row r="218" spans="1:71" s="2" customFormat="1">
      <c r="A218" s="82"/>
      <c r="B218" s="14"/>
      <c r="C218" s="3"/>
      <c r="F218" s="142"/>
      <c r="L218" s="142"/>
      <c r="S218" s="142"/>
      <c r="U218" s="142"/>
      <c r="X218" s="142"/>
      <c r="Y218" s="142"/>
      <c r="AA218" s="142"/>
      <c r="AD218" s="142"/>
      <c r="AE218" s="142"/>
      <c r="AF218" s="142"/>
      <c r="AL218" s="142"/>
      <c r="AM218" s="142"/>
      <c r="AU218" s="142"/>
      <c r="BS218" s="142"/>
    </row>
    <row r="219" spans="1:71" s="2" customFormat="1">
      <c r="A219" s="82"/>
      <c r="B219" s="14"/>
      <c r="C219" s="3"/>
      <c r="F219" s="142"/>
      <c r="L219" s="142"/>
      <c r="S219" s="142"/>
      <c r="U219" s="142"/>
      <c r="X219" s="142"/>
      <c r="Y219" s="142"/>
      <c r="AA219" s="142"/>
      <c r="AD219" s="142"/>
      <c r="AE219" s="142"/>
      <c r="AF219" s="142"/>
      <c r="AL219" s="142"/>
      <c r="AM219" s="142"/>
      <c r="AU219" s="142"/>
      <c r="BS219" s="142"/>
    </row>
    <row r="220" spans="1:71" s="2" customFormat="1">
      <c r="A220" s="82"/>
      <c r="B220" s="14"/>
      <c r="C220" s="3"/>
      <c r="F220" s="142"/>
      <c r="L220" s="142"/>
      <c r="S220" s="142"/>
      <c r="U220" s="142"/>
      <c r="X220" s="142"/>
      <c r="Y220" s="142"/>
      <c r="AA220" s="142"/>
      <c r="AD220" s="142"/>
      <c r="AE220" s="142"/>
      <c r="AF220" s="142"/>
      <c r="AL220" s="142"/>
      <c r="AM220" s="142"/>
      <c r="AU220" s="142"/>
      <c r="BS220" s="142"/>
    </row>
    <row r="221" spans="1:71" s="2" customFormat="1">
      <c r="A221" s="82"/>
      <c r="B221" s="14"/>
      <c r="C221" s="3"/>
      <c r="F221" s="142"/>
      <c r="L221" s="142"/>
      <c r="S221" s="142"/>
      <c r="U221" s="142"/>
      <c r="X221" s="142"/>
      <c r="Y221" s="142"/>
      <c r="AA221" s="142"/>
      <c r="AD221" s="142"/>
      <c r="AE221" s="142"/>
      <c r="AF221" s="142"/>
      <c r="AL221" s="142"/>
      <c r="AM221" s="142"/>
      <c r="AU221" s="142"/>
      <c r="BS221" s="142"/>
    </row>
    <row r="222" spans="1:71" s="2" customFormat="1">
      <c r="A222" s="82"/>
      <c r="B222" s="14"/>
      <c r="C222" s="3"/>
      <c r="F222" s="142"/>
      <c r="L222" s="142"/>
      <c r="S222" s="142"/>
      <c r="U222" s="142"/>
      <c r="X222" s="142"/>
      <c r="Y222" s="142"/>
      <c r="AA222" s="142"/>
      <c r="AD222" s="142"/>
      <c r="AE222" s="142"/>
      <c r="AF222" s="142"/>
      <c r="AL222" s="142"/>
      <c r="AM222" s="142"/>
      <c r="AU222" s="142"/>
      <c r="BS222" s="142"/>
    </row>
    <row r="223" spans="1:71" s="2" customFormat="1">
      <c r="A223" s="82"/>
      <c r="B223" s="14"/>
      <c r="C223" s="3"/>
      <c r="F223" s="142"/>
      <c r="L223" s="142"/>
      <c r="S223" s="142"/>
      <c r="U223" s="142"/>
      <c r="X223" s="142"/>
      <c r="Y223" s="142"/>
      <c r="AA223" s="142"/>
      <c r="AD223" s="142"/>
      <c r="AE223" s="142"/>
      <c r="AF223" s="142"/>
      <c r="AL223" s="142"/>
      <c r="AM223" s="142"/>
      <c r="AU223" s="142"/>
      <c r="BS223" s="142"/>
    </row>
    <row r="224" spans="1:71" s="2" customFormat="1">
      <c r="A224" s="82"/>
      <c r="B224" s="14"/>
      <c r="C224" s="3"/>
      <c r="F224" s="142"/>
      <c r="L224" s="142"/>
      <c r="S224" s="142"/>
      <c r="U224" s="142"/>
      <c r="X224" s="142"/>
      <c r="Y224" s="142"/>
      <c r="AA224" s="142"/>
      <c r="AD224" s="142"/>
      <c r="AE224" s="142"/>
      <c r="AF224" s="142"/>
      <c r="AL224" s="142"/>
      <c r="AM224" s="142"/>
      <c r="AU224" s="142"/>
      <c r="BS224" s="142"/>
    </row>
    <row r="225" spans="1:71" s="2" customFormat="1">
      <c r="A225" s="82"/>
      <c r="B225" s="14"/>
      <c r="C225" s="3"/>
      <c r="F225" s="142"/>
      <c r="L225" s="142"/>
      <c r="S225" s="142"/>
      <c r="U225" s="142"/>
      <c r="X225" s="142"/>
      <c r="Y225" s="142"/>
      <c r="AA225" s="142"/>
      <c r="AD225" s="142"/>
      <c r="AE225" s="142"/>
      <c r="AF225" s="142"/>
      <c r="AL225" s="142"/>
      <c r="AM225" s="142"/>
      <c r="AU225" s="142"/>
      <c r="BS225" s="142"/>
    </row>
    <row r="226" spans="1:71" s="2" customFormat="1">
      <c r="A226" s="82"/>
      <c r="B226" s="14"/>
      <c r="C226" s="3"/>
      <c r="F226" s="142"/>
      <c r="L226" s="142"/>
      <c r="S226" s="142"/>
      <c r="U226" s="142"/>
      <c r="X226" s="142"/>
      <c r="Y226" s="142"/>
      <c r="AA226" s="142"/>
      <c r="AD226" s="142"/>
      <c r="AE226" s="142"/>
      <c r="AF226" s="142"/>
      <c r="AL226" s="142"/>
      <c r="AM226" s="142"/>
      <c r="AU226" s="142"/>
      <c r="BS226" s="142"/>
    </row>
    <row r="227" spans="1:71" s="2" customFormat="1">
      <c r="A227" s="82"/>
      <c r="B227" s="14"/>
      <c r="C227" s="3"/>
      <c r="F227" s="142"/>
      <c r="L227" s="142"/>
      <c r="S227" s="142"/>
      <c r="U227" s="142"/>
      <c r="X227" s="142"/>
      <c r="Y227" s="142"/>
      <c r="AA227" s="142"/>
      <c r="AD227" s="142"/>
      <c r="AE227" s="142"/>
      <c r="AF227" s="142"/>
      <c r="AL227" s="142"/>
      <c r="AM227" s="142"/>
      <c r="AU227" s="142"/>
      <c r="BS227" s="142"/>
    </row>
    <row r="228" spans="1:71" s="2" customFormat="1">
      <c r="A228" s="82"/>
      <c r="B228" s="14"/>
      <c r="C228" s="3"/>
      <c r="F228" s="142"/>
      <c r="L228" s="142"/>
      <c r="S228" s="142"/>
      <c r="U228" s="142"/>
      <c r="X228" s="142"/>
      <c r="Y228" s="142"/>
      <c r="AA228" s="142"/>
      <c r="AD228" s="142"/>
      <c r="AE228" s="142"/>
      <c r="AF228" s="142"/>
      <c r="AL228" s="142"/>
      <c r="AM228" s="142"/>
      <c r="AU228" s="142"/>
      <c r="BS228" s="142"/>
    </row>
    <row r="229" spans="1:71" s="2" customFormat="1">
      <c r="A229" s="82"/>
      <c r="B229" s="14"/>
      <c r="C229" s="3"/>
      <c r="F229" s="142"/>
      <c r="L229" s="142"/>
      <c r="S229" s="142"/>
      <c r="U229" s="142"/>
      <c r="X229" s="142"/>
      <c r="Y229" s="142"/>
      <c r="AA229" s="142"/>
      <c r="AD229" s="142"/>
      <c r="AE229" s="142"/>
      <c r="AF229" s="142"/>
      <c r="AL229" s="142"/>
      <c r="AM229" s="142"/>
      <c r="AU229" s="142"/>
      <c r="BS229" s="142"/>
    </row>
    <row r="230" spans="1:71" s="2" customFormat="1">
      <c r="A230" s="82"/>
      <c r="B230" s="14"/>
      <c r="C230" s="3"/>
      <c r="F230" s="142"/>
      <c r="L230" s="142"/>
      <c r="S230" s="142"/>
      <c r="U230" s="142"/>
      <c r="X230" s="142"/>
      <c r="Y230" s="142"/>
      <c r="AA230" s="142"/>
      <c r="AD230" s="142"/>
      <c r="AE230" s="142"/>
      <c r="AF230" s="142"/>
      <c r="AL230" s="142"/>
      <c r="AM230" s="142"/>
      <c r="AU230" s="142"/>
      <c r="BS230" s="142"/>
    </row>
    <row r="231" spans="1:71" s="2" customFormat="1">
      <c r="A231" s="82"/>
      <c r="B231" s="14"/>
      <c r="C231" s="3"/>
      <c r="F231" s="142"/>
      <c r="L231" s="142"/>
      <c r="S231" s="142"/>
      <c r="U231" s="142"/>
      <c r="X231" s="142"/>
      <c r="Y231" s="142"/>
      <c r="AA231" s="142"/>
      <c r="AD231" s="142"/>
      <c r="AE231" s="142"/>
      <c r="AF231" s="142"/>
      <c r="AL231" s="142"/>
      <c r="AM231" s="142"/>
      <c r="AU231" s="142"/>
      <c r="BS231" s="142"/>
    </row>
    <row r="232" spans="1:71" s="2" customFormat="1">
      <c r="A232" s="82"/>
      <c r="B232" s="14"/>
      <c r="C232" s="3"/>
      <c r="F232" s="142"/>
      <c r="L232" s="142"/>
      <c r="S232" s="142"/>
      <c r="U232" s="142"/>
      <c r="X232" s="142"/>
      <c r="Y232" s="142"/>
      <c r="AA232" s="142"/>
      <c r="AD232" s="142"/>
      <c r="AE232" s="142"/>
      <c r="AF232" s="142"/>
      <c r="AL232" s="142"/>
      <c r="AM232" s="142"/>
      <c r="AU232" s="142"/>
      <c r="BS232" s="142"/>
    </row>
    <row r="233" spans="1:71" s="2" customFormat="1">
      <c r="A233" s="82"/>
      <c r="B233" s="14"/>
      <c r="C233" s="3"/>
      <c r="F233" s="142"/>
      <c r="L233" s="142"/>
      <c r="S233" s="142"/>
      <c r="U233" s="142"/>
      <c r="X233" s="142"/>
      <c r="Y233" s="142"/>
      <c r="AA233" s="142"/>
      <c r="AD233" s="142"/>
      <c r="AE233" s="142"/>
      <c r="AF233" s="142"/>
      <c r="AL233" s="142"/>
      <c r="AM233" s="142"/>
      <c r="AU233" s="142"/>
      <c r="BS233" s="142"/>
    </row>
    <row r="234" spans="1:71" s="2" customFormat="1">
      <c r="A234" s="82"/>
      <c r="B234" s="14"/>
      <c r="C234" s="3"/>
      <c r="F234" s="142"/>
      <c r="L234" s="142"/>
      <c r="S234" s="142"/>
      <c r="U234" s="142"/>
      <c r="X234" s="142"/>
      <c r="Y234" s="142"/>
      <c r="AA234" s="142"/>
      <c r="AD234" s="142"/>
      <c r="AE234" s="142"/>
      <c r="AF234" s="142"/>
      <c r="AL234" s="142"/>
      <c r="AM234" s="142"/>
      <c r="AU234" s="142"/>
      <c r="BS234" s="142"/>
    </row>
    <row r="235" spans="1:71" s="2" customFormat="1">
      <c r="A235" s="82"/>
      <c r="B235" s="14"/>
      <c r="C235" s="3"/>
      <c r="F235" s="142"/>
      <c r="L235" s="142"/>
      <c r="S235" s="142"/>
      <c r="U235" s="142"/>
      <c r="X235" s="142"/>
      <c r="Y235" s="142"/>
      <c r="AA235" s="142"/>
      <c r="AD235" s="142"/>
      <c r="AE235" s="142"/>
      <c r="AF235" s="142"/>
      <c r="AL235" s="142"/>
      <c r="AM235" s="142"/>
      <c r="AU235" s="142"/>
      <c r="BS235" s="142"/>
    </row>
  </sheetData>
  <mergeCells count="3">
    <mergeCell ref="A72:C72"/>
    <mergeCell ref="A24:A25"/>
    <mergeCell ref="A55:C55"/>
  </mergeCells>
  <phoneticPr fontId="48" type="noConversion"/>
  <printOptions horizontalCentered="1" verticalCentered="1"/>
  <pageMargins left="0.75" right="0.75" top="1" bottom="1" header="0" footer="0"/>
  <pageSetup scale="62" orientation="portrait" horizontalDpi="120" verticalDpi="72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Hoja15">
    <tabColor theme="8" tint="0.39997558519241921"/>
  </sheetPr>
  <dimension ref="A1:IX309"/>
  <sheetViews>
    <sheetView zoomScaleNormal="100" workbookViewId="0">
      <pane xSplit="3" ySplit="8" topLeftCell="AX14" activePane="bottomRight" state="frozen"/>
      <selection pane="topRight" activeCell="D1" sqref="D1"/>
      <selection pane="bottomLeft" activeCell="A7" sqref="A7"/>
      <selection pane="bottomRight" activeCell="BA22" sqref="BA22"/>
    </sheetView>
  </sheetViews>
  <sheetFormatPr baseColWidth="10" defaultColWidth="11.5546875" defaultRowHeight="13.2"/>
  <cols>
    <col min="1" max="1" width="12.109375" style="316" customWidth="1"/>
    <col min="2" max="2" width="7.5546875" style="408" customWidth="1"/>
    <col min="3" max="3" width="39.6640625" style="371" customWidth="1"/>
    <col min="4" max="4" width="14.33203125" style="315" bestFit="1" customWidth="1"/>
    <col min="5" max="5" width="16.5546875" style="315" customWidth="1"/>
    <col min="6" max="7" width="13.6640625" style="315" customWidth="1"/>
    <col min="8" max="8" width="13.33203125" style="315" bestFit="1" customWidth="1"/>
    <col min="9" max="9" width="16.44140625" style="315" customWidth="1"/>
    <col min="10" max="10" width="11.44140625" style="315" customWidth="1"/>
    <col min="11" max="11" width="13" style="315" customWidth="1"/>
    <col min="12" max="12" width="12.6640625" style="315" customWidth="1"/>
    <col min="13" max="13" width="13.33203125" style="315" customWidth="1"/>
    <col min="14" max="14" width="11.6640625" style="315" customWidth="1"/>
    <col min="15" max="15" width="13.33203125" style="315" bestFit="1" customWidth="1"/>
    <col min="16" max="16" width="12.88671875" style="315" bestFit="1" customWidth="1"/>
    <col min="17" max="17" width="11.6640625" style="315" customWidth="1"/>
    <col min="18" max="18" width="13.88671875" style="356" bestFit="1" customWidth="1"/>
    <col min="19" max="19" width="11.6640625" style="315" customWidth="1"/>
    <col min="20" max="20" width="14.109375" style="315" bestFit="1" customWidth="1"/>
    <col min="21" max="21" width="11.6640625" style="315" customWidth="1"/>
    <col min="22" max="22" width="12.33203125" style="315" bestFit="1" customWidth="1"/>
    <col min="23" max="23" width="14.88671875" style="315" customWidth="1"/>
    <col min="24" max="24" width="13.33203125" style="315" customWidth="1"/>
    <col min="25" max="25" width="17" style="315" customWidth="1"/>
    <col min="26" max="26" width="14.6640625" style="315" customWidth="1"/>
    <col min="27" max="27" width="11.6640625" style="315" bestFit="1" customWidth="1"/>
    <col min="28" max="28" width="13.88671875" style="356" customWidth="1"/>
    <col min="29" max="29" width="13.33203125" style="315" bestFit="1" customWidth="1"/>
    <col min="30" max="30" width="14" style="315" customWidth="1"/>
    <col min="31" max="31" width="12.33203125" style="356" bestFit="1" customWidth="1"/>
    <col min="32" max="32" width="14" style="315" bestFit="1" customWidth="1"/>
    <col min="33" max="33" width="11.6640625" style="315" customWidth="1"/>
    <col min="34" max="34" width="12.88671875" style="315" bestFit="1" customWidth="1"/>
    <col min="35" max="35" width="14" style="315" hidden="1" customWidth="1"/>
    <col min="36" max="36" width="14" style="315" bestFit="1" customWidth="1"/>
    <col min="37" max="37" width="14.6640625" style="356" bestFit="1" customWidth="1"/>
    <col min="38" max="38" width="14.44140625" style="356" bestFit="1" customWidth="1"/>
    <col min="39" max="39" width="13" style="315" bestFit="1" customWidth="1"/>
    <col min="40" max="40" width="12.88671875" style="356" bestFit="1" customWidth="1"/>
    <col min="41" max="41" width="13.88671875" style="315" bestFit="1" customWidth="1"/>
    <col min="42" max="42" width="12.88671875" style="356" bestFit="1" customWidth="1"/>
    <col min="43" max="43" width="13" style="356" bestFit="1" customWidth="1"/>
    <col min="44" max="44" width="12.33203125" style="315" bestFit="1" customWidth="1"/>
    <col min="45" max="45" width="12.88671875" style="356" bestFit="1" customWidth="1"/>
    <col min="46" max="46" width="12.33203125" style="315" customWidth="1"/>
    <col min="47" max="47" width="13.6640625" style="356" bestFit="1" customWidth="1"/>
    <col min="48" max="48" width="12.6640625" style="315" customWidth="1"/>
    <col min="49" max="49" width="11.5546875" style="315" bestFit="1" customWidth="1"/>
    <col min="50" max="50" width="12.33203125" style="315" customWidth="1"/>
    <col min="51" max="51" width="11.6640625" style="315" bestFit="1" customWidth="1"/>
    <col min="52" max="52" width="13.6640625" style="315" bestFit="1" customWidth="1"/>
    <col min="53" max="53" width="13.6640625" style="356" bestFit="1" customWidth="1"/>
    <col min="54" max="55" width="11.44140625" style="315" customWidth="1"/>
    <col min="56" max="56" width="11.6640625" style="315" bestFit="1" customWidth="1"/>
    <col min="57" max="57" width="11.5546875" style="315"/>
    <col min="58" max="58" width="11.5546875" style="315" bestFit="1" customWidth="1"/>
    <col min="59" max="59" width="13.33203125" style="315" bestFit="1" customWidth="1"/>
    <col min="60" max="60" width="12.6640625" style="315" bestFit="1" customWidth="1"/>
    <col min="61" max="61" width="11.6640625" style="315" bestFit="1" customWidth="1"/>
    <col min="62" max="62" width="11.5546875" style="315"/>
    <col min="63" max="63" width="12.6640625" style="315" customWidth="1"/>
    <col min="64" max="64" width="11.6640625" style="315" bestFit="1" customWidth="1"/>
    <col min="65" max="65" width="13.5546875" style="315" customWidth="1"/>
    <col min="66" max="68" width="11.5546875" style="315"/>
    <col min="69" max="69" width="12.88671875" style="356" bestFit="1" customWidth="1"/>
    <col min="70" max="70" width="11.6640625" style="315" bestFit="1" customWidth="1"/>
    <col min="71" max="71" width="12.88671875" style="356" bestFit="1" customWidth="1"/>
    <col min="72" max="72" width="11.6640625" style="315" bestFit="1" customWidth="1"/>
    <col min="73" max="73" width="14.33203125" style="356" customWidth="1"/>
    <col min="74" max="74" width="12.44140625" style="315" bestFit="1" customWidth="1"/>
    <col min="75" max="75" width="12.33203125" style="315" customWidth="1"/>
    <col min="76" max="76" width="15.44140625" style="315" customWidth="1"/>
    <col min="77" max="77" width="13" style="315" bestFit="1" customWidth="1"/>
    <col min="78" max="78" width="11.6640625" style="315" customWidth="1"/>
    <col min="79" max="79" width="13.109375" style="315" customWidth="1"/>
    <col min="80" max="80" width="13.33203125" style="315" bestFit="1" customWidth="1"/>
    <col min="81" max="81" width="14.33203125" style="356" bestFit="1" customWidth="1"/>
    <col min="82" max="82" width="13.33203125" style="315" bestFit="1" customWidth="1"/>
    <col min="83" max="83" width="16.33203125" style="315" customWidth="1"/>
    <col min="84" max="84" width="13.33203125" style="315" customWidth="1"/>
    <col min="85" max="85" width="18.109375" style="315" customWidth="1"/>
    <col min="86" max="86" width="14.88671875" style="315" customWidth="1"/>
    <col min="87" max="89" width="13.5546875" style="315" customWidth="1"/>
    <col min="90" max="91" width="14.109375" style="315" bestFit="1" customWidth="1"/>
    <col min="92" max="93" width="12.33203125" style="315" customWidth="1"/>
    <col min="94" max="94" width="14.109375" style="315" bestFit="1" customWidth="1"/>
    <col min="95" max="95" width="12.33203125" style="315" bestFit="1" customWidth="1"/>
    <col min="96" max="96" width="13.44140625" style="315" customWidth="1"/>
    <col min="97" max="97" width="11.44140625" style="315" customWidth="1"/>
    <col min="98" max="99" width="11.6640625" style="315" bestFit="1" customWidth="1"/>
    <col min="100" max="102" width="18.109375" style="315" customWidth="1"/>
    <col min="103" max="107" width="11.5546875" style="315"/>
    <col min="108" max="16384" width="11.5546875" style="313"/>
  </cols>
  <sheetData>
    <row r="1" spans="1:107">
      <c r="A1" s="429" t="s">
        <v>0</v>
      </c>
      <c r="AI1" s="356"/>
    </row>
    <row r="2" spans="1:107">
      <c r="A2" s="429" t="s">
        <v>1</v>
      </c>
      <c r="AI2" s="356"/>
      <c r="AJ2" s="315">
        <f>+AK20/6</f>
        <v>4326715.2533333329</v>
      </c>
      <c r="AK2" s="356">
        <f>+AK20/6</f>
        <v>4326715.2533333329</v>
      </c>
      <c r="AL2" s="356">
        <f>+AK2-AK4</f>
        <v>1666666.6666666665</v>
      </c>
      <c r="AO2" s="356"/>
    </row>
    <row r="3" spans="1:107">
      <c r="A3" s="429" t="s">
        <v>2</v>
      </c>
      <c r="E3" s="315">
        <v>222291.58000000007</v>
      </c>
      <c r="F3" s="154">
        <v>699741.45000000007</v>
      </c>
      <c r="T3" s="356"/>
      <c r="AD3" s="356"/>
      <c r="AI3" s="356"/>
      <c r="AJ3" s="356"/>
      <c r="AK3" s="357"/>
      <c r="AL3" s="357"/>
      <c r="AM3" s="356" t="s">
        <v>1147</v>
      </c>
      <c r="BU3" s="356">
        <f>+BU4-211277.18</f>
        <v>0</v>
      </c>
      <c r="BV3" s="356"/>
      <c r="BX3" s="356"/>
      <c r="BY3" s="356"/>
      <c r="CG3" s="315" t="e">
        <f>+#REF!-5877422.19</f>
        <v>#REF!</v>
      </c>
    </row>
    <row r="4" spans="1:107">
      <c r="A4" s="429" t="str">
        <f>+'Cert.OSN PD'!A4</f>
        <v>INFORME DE EJECUCION PRESUPUESTARIO 2022, EGRESOS</v>
      </c>
      <c r="E4" s="315">
        <v>279283.06</v>
      </c>
      <c r="W4" s="359">
        <v>2404672</v>
      </c>
      <c r="X4" s="359">
        <v>1903670</v>
      </c>
      <c r="AK4" s="356">
        <f>+AK44/6</f>
        <v>2660048.5866666664</v>
      </c>
      <c r="BU4" s="356">
        <f>+BU68+BU40+BU82+BU83+BU84</f>
        <v>211277.18000000014</v>
      </c>
      <c r="BV4" s="356"/>
    </row>
    <row r="5" spans="1:107">
      <c r="A5" s="429"/>
      <c r="E5" s="315">
        <f>+E4-E3</f>
        <v>56991.479999999923</v>
      </c>
      <c r="W5" s="359"/>
      <c r="X5" s="359"/>
      <c r="BV5" s="356"/>
    </row>
    <row r="6" spans="1:107">
      <c r="A6" s="429"/>
      <c r="W6" s="359"/>
      <c r="X6" s="359"/>
      <c r="BV6" s="356"/>
    </row>
    <row r="7" spans="1:107" s="690" customFormat="1" ht="25.95" customHeight="1">
      <c r="A7" s="697"/>
      <c r="B7" s="702"/>
      <c r="C7" s="698" t="s">
        <v>708</v>
      </c>
      <c r="D7" s="682"/>
      <c r="E7" s="682"/>
      <c r="F7" s="700"/>
      <c r="G7" s="682"/>
      <c r="H7" s="682"/>
      <c r="I7" s="682"/>
      <c r="J7" s="682"/>
      <c r="K7" s="682"/>
      <c r="L7" s="682"/>
      <c r="M7" s="682"/>
      <c r="N7" s="682"/>
      <c r="O7" s="682"/>
      <c r="P7" s="682"/>
      <c r="Q7" s="682"/>
      <c r="R7" s="682"/>
      <c r="S7" s="700"/>
      <c r="T7" s="682"/>
      <c r="U7" s="682"/>
      <c r="V7" s="682"/>
      <c r="Y7" s="707"/>
      <c r="Z7" s="682"/>
      <c r="AA7" s="700"/>
      <c r="AB7" s="682"/>
      <c r="AC7" s="682"/>
      <c r="AD7" s="700"/>
      <c r="AE7" s="700"/>
      <c r="AF7" s="700"/>
      <c r="AG7" s="682"/>
      <c r="AH7" s="682"/>
      <c r="AI7" s="682"/>
      <c r="AJ7" s="682"/>
      <c r="AK7" s="682"/>
      <c r="AL7" s="700"/>
      <c r="AM7" s="700"/>
      <c r="AN7" s="682"/>
      <c r="AO7" s="682"/>
      <c r="AP7" s="682"/>
      <c r="AQ7" s="700"/>
      <c r="AR7" s="682"/>
      <c r="AS7" s="682"/>
      <c r="AT7" s="700"/>
      <c r="AU7" s="682"/>
      <c r="AV7" s="682"/>
      <c r="AW7" s="682"/>
      <c r="AX7" s="682"/>
      <c r="AY7" s="682"/>
      <c r="AZ7" s="682"/>
      <c r="BA7" s="682"/>
      <c r="BB7" s="682"/>
      <c r="BC7" s="682"/>
      <c r="BD7" s="682"/>
      <c r="BE7" s="682"/>
      <c r="BF7" s="682"/>
      <c r="BG7" s="682"/>
      <c r="BH7" s="682"/>
      <c r="BI7" s="682"/>
      <c r="BJ7" s="682"/>
      <c r="BK7" s="682"/>
      <c r="BL7" s="682"/>
      <c r="BM7" s="682"/>
      <c r="BN7" s="682"/>
      <c r="BO7" s="682"/>
      <c r="BP7" s="682"/>
      <c r="BQ7" s="682"/>
      <c r="BR7" s="682"/>
      <c r="BS7" s="700"/>
      <c r="BT7" s="682"/>
      <c r="BU7" s="682"/>
      <c r="BV7" s="682"/>
      <c r="BW7" s="682"/>
      <c r="BX7" s="682"/>
      <c r="BY7" s="682"/>
      <c r="BZ7" s="682"/>
      <c r="CA7" s="682"/>
      <c r="CB7" s="682"/>
      <c r="CC7" s="682"/>
      <c r="CD7" s="682"/>
      <c r="CE7" s="682"/>
      <c r="CF7" s="682"/>
      <c r="CG7" s="682"/>
      <c r="CH7" s="682"/>
      <c r="CI7" s="682"/>
      <c r="CJ7" s="682"/>
      <c r="CK7" s="682"/>
      <c r="CL7" s="682"/>
      <c r="CM7" s="682">
        <v>15000000</v>
      </c>
      <c r="CN7" s="682"/>
      <c r="CO7" s="682"/>
      <c r="CP7" s="682"/>
      <c r="CQ7" s="682"/>
      <c r="CR7" s="682"/>
      <c r="CS7" s="682"/>
      <c r="CT7" s="682"/>
      <c r="CU7" s="682"/>
      <c r="CV7" s="682"/>
      <c r="CW7" s="682"/>
      <c r="CX7" s="682"/>
      <c r="CY7" s="682"/>
      <c r="CZ7" s="682"/>
      <c r="DA7" s="682"/>
      <c r="DB7" s="682"/>
      <c r="DC7" s="682"/>
    </row>
    <row r="8" spans="1:107" s="432" customFormat="1">
      <c r="A8" s="410" t="s">
        <v>4</v>
      </c>
      <c r="B8" s="411" t="s">
        <v>432</v>
      </c>
      <c r="C8" s="411" t="s">
        <v>6</v>
      </c>
      <c r="D8" s="430" t="s">
        <v>7</v>
      </c>
      <c r="E8" s="430" t="s">
        <v>8</v>
      </c>
      <c r="F8" s="430" t="s">
        <v>9</v>
      </c>
      <c r="G8" s="430" t="s">
        <v>10</v>
      </c>
      <c r="H8" s="430" t="s">
        <v>11</v>
      </c>
      <c r="I8" s="430" t="s">
        <v>12</v>
      </c>
      <c r="J8" s="430" t="s">
        <v>13</v>
      </c>
      <c r="K8" s="430" t="s">
        <v>14</v>
      </c>
      <c r="L8" s="430" t="s">
        <v>15</v>
      </c>
      <c r="M8" s="430" t="s">
        <v>16</v>
      </c>
      <c r="N8" s="430" t="s">
        <v>17</v>
      </c>
      <c r="O8" s="430" t="s">
        <v>18</v>
      </c>
      <c r="P8" s="430" t="s">
        <v>19</v>
      </c>
      <c r="Q8" s="430" t="s">
        <v>20</v>
      </c>
      <c r="R8" s="375" t="s">
        <v>22</v>
      </c>
      <c r="S8" s="430" t="s">
        <v>23</v>
      </c>
      <c r="T8" s="430" t="s">
        <v>24</v>
      </c>
      <c r="U8" s="430" t="s">
        <v>25</v>
      </c>
      <c r="V8" s="430" t="s">
        <v>26</v>
      </c>
      <c r="W8" s="430" t="s">
        <v>27</v>
      </c>
      <c r="X8" s="430" t="s">
        <v>28</v>
      </c>
      <c r="Y8" s="430" t="s">
        <v>29</v>
      </c>
      <c r="Z8" s="430" t="s">
        <v>30</v>
      </c>
      <c r="AA8" s="430" t="s">
        <v>31</v>
      </c>
      <c r="AB8" s="375" t="s">
        <v>32</v>
      </c>
      <c r="AC8" s="430" t="s">
        <v>33</v>
      </c>
      <c r="AD8" s="430" t="s">
        <v>34</v>
      </c>
      <c r="AE8" s="375" t="s">
        <v>35</v>
      </c>
      <c r="AF8" s="430" t="s">
        <v>36</v>
      </c>
      <c r="AG8" s="430" t="s">
        <v>37</v>
      </c>
      <c r="AH8" s="430" t="s">
        <v>38</v>
      </c>
      <c r="AI8" s="430" t="s">
        <v>39</v>
      </c>
      <c r="AJ8" s="430" t="s">
        <v>40</v>
      </c>
      <c r="AK8" s="375" t="s">
        <v>41</v>
      </c>
      <c r="AL8" s="375" t="s">
        <v>42</v>
      </c>
      <c r="AM8" s="430" t="s">
        <v>43</v>
      </c>
      <c r="AN8" s="375" t="s">
        <v>44</v>
      </c>
      <c r="AO8" s="430" t="s">
        <v>45</v>
      </c>
      <c r="AP8" s="375" t="s">
        <v>46</v>
      </c>
      <c r="AQ8" s="375" t="s">
        <v>47</v>
      </c>
      <c r="AR8" s="430" t="s">
        <v>48</v>
      </c>
      <c r="AS8" s="375" t="s">
        <v>49</v>
      </c>
      <c r="AT8" s="430" t="s">
        <v>50</v>
      </c>
      <c r="AU8" s="375" t="s">
        <v>51</v>
      </c>
      <c r="AV8" s="430" t="s">
        <v>52</v>
      </c>
      <c r="AW8" s="430" t="s">
        <v>53</v>
      </c>
      <c r="AX8" s="430" t="s">
        <v>54</v>
      </c>
      <c r="AY8" s="430" t="s">
        <v>55</v>
      </c>
      <c r="AZ8" s="430" t="s">
        <v>56</v>
      </c>
      <c r="BA8" s="376" t="s">
        <v>57</v>
      </c>
      <c r="BB8" s="430" t="s">
        <v>58</v>
      </c>
      <c r="BC8" s="431" t="s">
        <v>60</v>
      </c>
      <c r="BD8" s="430" t="s">
        <v>61</v>
      </c>
      <c r="BE8" s="430" t="s">
        <v>62</v>
      </c>
      <c r="BF8" s="430" t="s">
        <v>63</v>
      </c>
      <c r="BG8" s="430" t="s">
        <v>64</v>
      </c>
      <c r="BH8" s="430" t="s">
        <v>65</v>
      </c>
      <c r="BI8" s="430" t="s">
        <v>66</v>
      </c>
      <c r="BJ8" s="430" t="s">
        <v>67</v>
      </c>
      <c r="BK8" s="430" t="s">
        <v>68</v>
      </c>
      <c r="BL8" s="430" t="s">
        <v>69</v>
      </c>
      <c r="BM8" s="430" t="s">
        <v>70</v>
      </c>
      <c r="BN8" s="430" t="s">
        <v>71</v>
      </c>
      <c r="BO8" s="430" t="s">
        <v>72</v>
      </c>
      <c r="BP8" s="430" t="s">
        <v>73</v>
      </c>
      <c r="BQ8" s="375" t="s">
        <v>74</v>
      </c>
      <c r="BR8" s="430" t="s">
        <v>75</v>
      </c>
      <c r="BS8" s="375" t="s">
        <v>76</v>
      </c>
      <c r="BT8" s="430" t="s">
        <v>77</v>
      </c>
      <c r="BU8" s="375" t="s">
        <v>78</v>
      </c>
      <c r="BV8" s="430" t="s">
        <v>79</v>
      </c>
      <c r="BW8" s="430" t="s">
        <v>80</v>
      </c>
      <c r="BX8" s="430" t="s">
        <v>81</v>
      </c>
      <c r="BY8" s="430" t="s">
        <v>82</v>
      </c>
      <c r="BZ8" s="430" t="s">
        <v>83</v>
      </c>
      <c r="CA8" s="430" t="s">
        <v>84</v>
      </c>
      <c r="CB8" s="430" t="s">
        <v>85</v>
      </c>
      <c r="CC8" s="375" t="s">
        <v>86</v>
      </c>
      <c r="CD8" s="430" t="s">
        <v>87</v>
      </c>
      <c r="CE8" s="430" t="s">
        <v>88</v>
      </c>
      <c r="CF8" s="430" t="s">
        <v>89</v>
      </c>
      <c r="CG8" s="430" t="s">
        <v>90</v>
      </c>
      <c r="CH8" s="430" t="s">
        <v>91</v>
      </c>
      <c r="CI8" s="430" t="s">
        <v>92</v>
      </c>
      <c r="CJ8" s="430" t="s">
        <v>93</v>
      </c>
      <c r="CK8" s="430" t="s">
        <v>94</v>
      </c>
      <c r="CL8" s="430" t="s">
        <v>96</v>
      </c>
      <c r="CM8" s="430" t="s">
        <v>97</v>
      </c>
      <c r="CN8" s="430" t="s">
        <v>98</v>
      </c>
      <c r="CO8" s="430" t="s">
        <v>433</v>
      </c>
      <c r="CP8" s="430" t="s">
        <v>100</v>
      </c>
      <c r="CQ8" s="430" t="s">
        <v>99</v>
      </c>
      <c r="CR8" s="430" t="s">
        <v>101</v>
      </c>
      <c r="CS8" s="377"/>
      <c r="CT8" s="377"/>
      <c r="CU8" s="377"/>
      <c r="CV8" s="377"/>
      <c r="CW8" s="377"/>
      <c r="CX8" s="377"/>
      <c r="CY8" s="377"/>
      <c r="CZ8" s="377"/>
      <c r="DA8" s="377"/>
      <c r="DB8" s="377"/>
      <c r="DC8" s="377"/>
    </row>
    <row r="9" spans="1:107" ht="15" customHeight="1">
      <c r="A9" s="281"/>
      <c r="B9" s="288"/>
      <c r="C9" s="289"/>
      <c r="AB9" s="357"/>
    </row>
    <row r="10" spans="1:107" ht="15" customHeight="1">
      <c r="A10" s="281">
        <v>45302</v>
      </c>
      <c r="B10" s="288" t="s">
        <v>435</v>
      </c>
      <c r="C10" s="289" t="s">
        <v>436</v>
      </c>
      <c r="R10" s="357"/>
      <c r="Y10" s="357"/>
      <c r="AB10" s="355"/>
      <c r="AC10" s="357"/>
      <c r="AE10" s="357"/>
      <c r="AK10" s="315"/>
      <c r="AL10" s="357">
        <v>7000000</v>
      </c>
      <c r="AN10" s="357"/>
      <c r="AP10" s="315"/>
      <c r="AQ10" s="315"/>
      <c r="AS10" s="315"/>
      <c r="AT10" s="357"/>
      <c r="AU10" s="357"/>
      <c r="AW10" s="357"/>
      <c r="AZ10" s="357"/>
      <c r="BA10" s="315"/>
      <c r="BF10" s="357"/>
      <c r="BN10" s="357"/>
      <c r="BQ10" s="315"/>
      <c r="BS10" s="315"/>
      <c r="BU10" s="315"/>
      <c r="CC10" s="315"/>
      <c r="CD10" s="357"/>
      <c r="CR10" s="357"/>
    </row>
    <row r="11" spans="1:107" s="466" customFormat="1">
      <c r="A11" s="471">
        <v>45315</v>
      </c>
      <c r="B11" s="875" t="s">
        <v>1148</v>
      </c>
      <c r="C11" s="475" t="s">
        <v>1149</v>
      </c>
      <c r="D11" s="468"/>
      <c r="E11" s="468"/>
      <c r="F11" s="478"/>
      <c r="G11" s="468"/>
      <c r="H11" s="468"/>
      <c r="I11" s="468"/>
      <c r="J11" s="468"/>
      <c r="K11" s="468"/>
      <c r="L11" s="468"/>
      <c r="M11" s="468"/>
      <c r="N11" s="468"/>
      <c r="O11" s="468"/>
      <c r="P11" s="468"/>
      <c r="Q11" s="468"/>
      <c r="R11" s="478"/>
      <c r="S11" s="468"/>
      <c r="T11" s="478"/>
      <c r="U11" s="468"/>
      <c r="V11" s="468"/>
      <c r="W11" s="468"/>
      <c r="X11" s="468"/>
      <c r="Y11" s="468"/>
      <c r="Z11" s="478"/>
      <c r="AA11" s="468"/>
      <c r="AB11" s="478"/>
      <c r="AC11" s="468"/>
      <c r="AD11" s="468"/>
      <c r="AE11" s="478"/>
      <c r="AF11" s="468"/>
      <c r="AG11" s="468"/>
      <c r="AH11" s="468"/>
      <c r="AI11" s="468"/>
      <c r="AJ11" s="468"/>
      <c r="AK11" s="478">
        <v>8242503.8399999999</v>
      </c>
      <c r="AL11" s="468"/>
      <c r="AM11" s="468"/>
      <c r="AN11" s="478"/>
      <c r="AO11" s="468"/>
      <c r="AP11" s="478"/>
      <c r="AQ11" s="478"/>
      <c r="AR11" s="478"/>
      <c r="AS11" s="478"/>
      <c r="AT11" s="468"/>
      <c r="AU11" s="478"/>
      <c r="AV11" s="468"/>
      <c r="AW11" s="468"/>
      <c r="AX11" s="468"/>
      <c r="AY11" s="468"/>
      <c r="AZ11" s="468"/>
      <c r="BA11" s="478"/>
      <c r="BB11" s="468"/>
      <c r="BC11" s="468"/>
      <c r="BD11" s="468"/>
      <c r="BE11" s="468"/>
      <c r="BF11" s="468"/>
      <c r="BG11" s="468"/>
      <c r="BH11" s="468"/>
      <c r="BI11" s="468"/>
      <c r="BJ11" s="468"/>
      <c r="BK11" s="468"/>
      <c r="BL11" s="468"/>
      <c r="BM11" s="468"/>
      <c r="BN11" s="468"/>
      <c r="BO11" s="468"/>
      <c r="BP11" s="468"/>
      <c r="BQ11" s="478"/>
      <c r="BR11" s="468"/>
      <c r="BS11" s="468"/>
      <c r="BT11" s="468"/>
      <c r="BU11" s="478"/>
      <c r="BV11" s="468"/>
      <c r="BW11" s="468"/>
      <c r="BX11" s="468"/>
      <c r="BY11" s="468"/>
      <c r="BZ11" s="468"/>
      <c r="CA11" s="468"/>
      <c r="CB11" s="468"/>
      <c r="CC11" s="478"/>
      <c r="CD11" s="468"/>
      <c r="CE11" s="468"/>
      <c r="CF11" s="468"/>
      <c r="CG11" s="468"/>
      <c r="CH11" s="468"/>
      <c r="CI11" s="468"/>
      <c r="CJ11" s="468"/>
      <c r="CK11" s="468"/>
      <c r="CL11" s="468"/>
      <c r="CM11" s="468"/>
      <c r="CN11" s="468"/>
      <c r="CO11" s="468"/>
      <c r="CP11" s="468"/>
      <c r="CQ11" s="468"/>
      <c r="CR11" s="468"/>
      <c r="CS11" s="468"/>
      <c r="CT11" s="468"/>
      <c r="CU11" s="468"/>
      <c r="CV11" s="468"/>
      <c r="CW11" s="468"/>
      <c r="CX11" s="468"/>
      <c r="CY11" s="468"/>
      <c r="CZ11" s="468"/>
      <c r="DA11" s="468"/>
      <c r="DB11" s="468"/>
      <c r="DC11" s="468"/>
    </row>
    <row r="12" spans="1:107" s="466" customFormat="1">
      <c r="A12" s="471">
        <v>45533</v>
      </c>
      <c r="B12" s="875"/>
      <c r="C12" s="470" t="s">
        <v>1150</v>
      </c>
      <c r="D12" s="468"/>
      <c r="E12" s="468"/>
      <c r="F12" s="478"/>
      <c r="G12" s="468"/>
      <c r="H12" s="468"/>
      <c r="I12" s="468"/>
      <c r="J12" s="468"/>
      <c r="K12" s="468"/>
      <c r="L12" s="468"/>
      <c r="M12" s="468"/>
      <c r="N12" s="468"/>
      <c r="O12" s="468"/>
      <c r="P12" s="468"/>
      <c r="Q12" s="468"/>
      <c r="R12" s="478"/>
      <c r="S12" s="468"/>
      <c r="T12" s="478"/>
      <c r="U12" s="468"/>
      <c r="V12" s="468"/>
      <c r="W12" s="468"/>
      <c r="X12" s="468"/>
      <c r="Y12" s="468"/>
      <c r="Z12" s="478"/>
      <c r="AA12" s="468"/>
      <c r="AB12" s="478"/>
      <c r="AC12" s="468"/>
      <c r="AD12" s="468"/>
      <c r="AE12" s="478"/>
      <c r="AF12" s="468"/>
      <c r="AG12" s="468"/>
      <c r="AH12" s="468"/>
      <c r="AI12" s="468"/>
      <c r="AJ12" s="468"/>
      <c r="AK12" s="478">
        <f>-2747501.28-0.02</f>
        <v>-2747501.3</v>
      </c>
      <c r="AL12" s="468"/>
      <c r="AM12" s="468"/>
      <c r="AN12" s="478"/>
      <c r="AO12" s="468"/>
      <c r="AP12" s="478"/>
      <c r="AQ12" s="478"/>
      <c r="AR12" s="478"/>
      <c r="AS12" s="478"/>
      <c r="AT12" s="468"/>
      <c r="AU12" s="478"/>
      <c r="AV12" s="468"/>
      <c r="AW12" s="468"/>
      <c r="AX12" s="468"/>
      <c r="AY12" s="468"/>
      <c r="AZ12" s="468"/>
      <c r="BA12" s="478"/>
      <c r="BB12" s="468"/>
      <c r="BC12" s="468"/>
      <c r="BD12" s="468"/>
      <c r="BE12" s="468"/>
      <c r="BF12" s="468"/>
      <c r="BG12" s="468"/>
      <c r="BH12" s="468"/>
      <c r="BI12" s="468"/>
      <c r="BJ12" s="468"/>
      <c r="BK12" s="468"/>
      <c r="BL12" s="468"/>
      <c r="BM12" s="468"/>
      <c r="BN12" s="468"/>
      <c r="BO12" s="468"/>
      <c r="BP12" s="468"/>
      <c r="BQ12" s="478"/>
      <c r="BR12" s="468"/>
      <c r="BS12" s="468"/>
      <c r="BT12" s="468"/>
      <c r="BU12" s="478"/>
      <c r="BV12" s="468"/>
      <c r="BW12" s="468"/>
      <c r="BX12" s="468"/>
      <c r="BY12" s="468"/>
      <c r="BZ12" s="468"/>
      <c r="CA12" s="468"/>
      <c r="CB12" s="468"/>
      <c r="CC12" s="478"/>
      <c r="CD12" s="468"/>
      <c r="CE12" s="468"/>
      <c r="CF12" s="468"/>
      <c r="CG12" s="468"/>
      <c r="CH12" s="468"/>
      <c r="CI12" s="468"/>
      <c r="CJ12" s="468"/>
      <c r="CK12" s="468"/>
      <c r="CL12" s="468"/>
      <c r="CM12" s="468"/>
      <c r="CN12" s="468"/>
      <c r="CO12" s="468"/>
      <c r="CP12" s="468"/>
      <c r="CQ12" s="468"/>
      <c r="CR12" s="468"/>
      <c r="CS12" s="468"/>
      <c r="CT12" s="468"/>
      <c r="CU12" s="468"/>
      <c r="CV12" s="468"/>
      <c r="CW12" s="468"/>
      <c r="CX12" s="468"/>
      <c r="CY12" s="468"/>
      <c r="CZ12" s="468"/>
      <c r="DA12" s="468"/>
      <c r="DB12" s="468"/>
      <c r="DC12" s="468"/>
    </row>
    <row r="13" spans="1:107">
      <c r="A13" s="281">
        <v>45315</v>
      </c>
      <c r="B13" s="288" t="s">
        <v>1151</v>
      </c>
      <c r="C13" s="283" t="s">
        <v>1152</v>
      </c>
      <c r="F13" s="357"/>
      <c r="R13" s="357"/>
      <c r="T13" s="357"/>
      <c r="Z13" s="357"/>
      <c r="AB13" s="357"/>
      <c r="AE13" s="357"/>
      <c r="AK13" s="357">
        <v>24727511.52</v>
      </c>
      <c r="AL13" s="315"/>
      <c r="AN13" s="357"/>
      <c r="AP13" s="357"/>
      <c r="AQ13" s="357"/>
      <c r="AR13" s="357"/>
      <c r="AS13" s="357"/>
      <c r="AU13" s="357"/>
      <c r="BA13" s="357"/>
      <c r="BQ13" s="357"/>
      <c r="BS13" s="357"/>
      <c r="BU13" s="357"/>
      <c r="CC13" s="357"/>
    </row>
    <row r="14" spans="1:107" s="466" customFormat="1">
      <c r="A14" s="471">
        <v>45322</v>
      </c>
      <c r="B14" s="463" t="s">
        <v>1153</v>
      </c>
      <c r="C14" s="475" t="s">
        <v>1154</v>
      </c>
      <c r="D14" s="468"/>
      <c r="E14" s="468"/>
      <c r="F14" s="478"/>
      <c r="G14" s="468"/>
      <c r="H14" s="468"/>
      <c r="I14" s="468"/>
      <c r="J14" s="468"/>
      <c r="K14" s="468"/>
      <c r="L14" s="468"/>
      <c r="M14" s="468"/>
      <c r="N14" s="468"/>
      <c r="O14" s="468"/>
      <c r="P14" s="468"/>
      <c r="Q14" s="468"/>
      <c r="R14" s="478"/>
      <c r="S14" s="468"/>
      <c r="T14" s="478"/>
      <c r="U14" s="468"/>
      <c r="V14" s="468"/>
      <c r="W14" s="468"/>
      <c r="X14" s="468"/>
      <c r="Y14" s="468"/>
      <c r="Z14" s="478"/>
      <c r="AA14" s="468"/>
      <c r="AB14" s="478"/>
      <c r="AC14" s="468"/>
      <c r="AD14" s="468"/>
      <c r="AE14" s="478"/>
      <c r="AF14" s="468"/>
      <c r="AG14" s="468"/>
      <c r="AH14" s="468"/>
      <c r="AI14" s="468"/>
      <c r="AJ14" s="468"/>
      <c r="AK14" s="478"/>
      <c r="AL14" s="468"/>
      <c r="AM14" s="468"/>
      <c r="AN14" s="478"/>
      <c r="AO14" s="468"/>
      <c r="AP14" s="478"/>
      <c r="AQ14" s="478"/>
      <c r="AR14" s="478"/>
      <c r="AS14" s="478"/>
      <c r="AT14" s="468"/>
      <c r="AU14" s="478"/>
      <c r="AV14" s="468"/>
      <c r="AW14" s="468"/>
      <c r="AX14" s="468"/>
      <c r="AY14" s="468"/>
      <c r="AZ14" s="468"/>
      <c r="BA14" s="478"/>
      <c r="BB14" s="468"/>
      <c r="BC14" s="468"/>
      <c r="BD14" s="468"/>
      <c r="BE14" s="468"/>
      <c r="BF14" s="468"/>
      <c r="BG14" s="468"/>
      <c r="BH14" s="468"/>
      <c r="BI14" s="468"/>
      <c r="BJ14" s="468"/>
      <c r="BK14" s="468"/>
      <c r="BL14" s="468"/>
      <c r="BM14" s="468"/>
      <c r="BN14" s="468"/>
      <c r="BO14" s="468"/>
      <c r="BP14" s="468"/>
      <c r="BQ14" s="478"/>
      <c r="BR14" s="468"/>
      <c r="BS14" s="478"/>
      <c r="BT14" s="468"/>
      <c r="BU14" s="478">
        <v>725000</v>
      </c>
      <c r="BV14" s="468"/>
      <c r="BW14" s="468"/>
      <c r="BX14" s="468"/>
      <c r="BY14" s="468"/>
      <c r="BZ14" s="468"/>
      <c r="CA14" s="468"/>
      <c r="CB14" s="468"/>
      <c r="CC14" s="478"/>
      <c r="CD14" s="468"/>
      <c r="CE14" s="468"/>
      <c r="CF14" s="468"/>
      <c r="CG14" s="468"/>
      <c r="CH14" s="468"/>
      <c r="CI14" s="468"/>
      <c r="CJ14" s="468"/>
      <c r="CK14" s="468"/>
      <c r="CL14" s="468"/>
      <c r="CM14" s="468"/>
      <c r="CN14" s="468"/>
      <c r="CO14" s="468"/>
      <c r="CP14" s="468"/>
      <c r="CQ14" s="468"/>
      <c r="CR14" s="468"/>
      <c r="CS14" s="468"/>
      <c r="CT14" s="468"/>
      <c r="CU14" s="468"/>
      <c r="CV14" s="468"/>
      <c r="CW14" s="468"/>
      <c r="CX14" s="468"/>
      <c r="CY14" s="468"/>
      <c r="CZ14" s="468"/>
      <c r="DA14" s="468"/>
      <c r="DB14" s="468"/>
      <c r="DC14" s="468"/>
    </row>
    <row r="15" spans="1:107" s="466" customFormat="1">
      <c r="A15" s="471"/>
      <c r="B15" s="463"/>
      <c r="C15" s="470" t="s">
        <v>1155</v>
      </c>
      <c r="D15" s="468"/>
      <c r="E15" s="468"/>
      <c r="F15" s="478"/>
      <c r="G15" s="468"/>
      <c r="H15" s="468"/>
      <c r="I15" s="468"/>
      <c r="J15" s="468"/>
      <c r="K15" s="468"/>
      <c r="L15" s="468"/>
      <c r="M15" s="468"/>
      <c r="N15" s="468"/>
      <c r="O15" s="468"/>
      <c r="P15" s="468"/>
      <c r="Q15" s="468"/>
      <c r="R15" s="478"/>
      <c r="S15" s="468"/>
      <c r="T15" s="478"/>
      <c r="U15" s="468"/>
      <c r="V15" s="468"/>
      <c r="W15" s="468"/>
      <c r="X15" s="468"/>
      <c r="Y15" s="468"/>
      <c r="Z15" s="478"/>
      <c r="AA15" s="468"/>
      <c r="AB15" s="478"/>
      <c r="AC15" s="468"/>
      <c r="AD15" s="468"/>
      <c r="AE15" s="478"/>
      <c r="AF15" s="468"/>
      <c r="AG15" s="468"/>
      <c r="AH15" s="468"/>
      <c r="AI15" s="468"/>
      <c r="AJ15" s="468"/>
      <c r="AK15" s="478"/>
      <c r="AL15" s="468"/>
      <c r="AM15" s="468"/>
      <c r="AN15" s="478"/>
      <c r="AO15" s="468"/>
      <c r="AP15" s="478"/>
      <c r="AQ15" s="478"/>
      <c r="AR15" s="478"/>
      <c r="AS15" s="478"/>
      <c r="AT15" s="468"/>
      <c r="AU15" s="478"/>
      <c r="AV15" s="468"/>
      <c r="AW15" s="468"/>
      <c r="AX15" s="468"/>
      <c r="AY15" s="468"/>
      <c r="AZ15" s="468"/>
      <c r="BA15" s="478"/>
      <c r="BB15" s="468"/>
      <c r="BC15" s="468"/>
      <c r="BD15" s="468"/>
      <c r="BE15" s="468"/>
      <c r="BF15" s="468"/>
      <c r="BG15" s="468"/>
      <c r="BH15" s="468"/>
      <c r="BI15" s="468"/>
      <c r="BJ15" s="468"/>
      <c r="BK15" s="468"/>
      <c r="BL15" s="468"/>
      <c r="BM15" s="468"/>
      <c r="BN15" s="468"/>
      <c r="BO15" s="468"/>
      <c r="BP15" s="468"/>
      <c r="BQ15" s="478"/>
      <c r="BR15" s="468"/>
      <c r="BS15" s="478"/>
      <c r="BT15" s="468"/>
      <c r="BU15" s="585">
        <v>-18892.060000000001</v>
      </c>
      <c r="BV15" s="468"/>
      <c r="BW15" s="468"/>
      <c r="BX15" s="468"/>
      <c r="BY15" s="468"/>
      <c r="BZ15" s="468"/>
      <c r="CA15" s="468"/>
      <c r="CB15" s="468"/>
      <c r="CC15" s="478"/>
      <c r="CD15" s="468"/>
      <c r="CE15" s="468"/>
      <c r="CF15" s="468"/>
      <c r="CG15" s="468"/>
      <c r="CH15" s="468"/>
      <c r="CI15" s="468"/>
      <c r="CJ15" s="468"/>
      <c r="CK15" s="468"/>
      <c r="CL15" s="468"/>
      <c r="CM15" s="468"/>
      <c r="CN15" s="468"/>
      <c r="CO15" s="468"/>
      <c r="CP15" s="468"/>
      <c r="CQ15" s="468"/>
      <c r="CR15" s="468"/>
      <c r="CS15" s="468"/>
      <c r="CT15" s="468"/>
      <c r="CU15" s="468"/>
      <c r="CV15" s="468"/>
      <c r="CW15" s="468"/>
      <c r="CX15" s="468"/>
      <c r="CY15" s="468"/>
      <c r="CZ15" s="468"/>
      <c r="DA15" s="468"/>
      <c r="DB15" s="468"/>
      <c r="DC15" s="468"/>
    </row>
    <row r="16" spans="1:107" s="476" customFormat="1">
      <c r="A16" s="471">
        <v>45322</v>
      </c>
      <c r="B16" s="463" t="s">
        <v>1156</v>
      </c>
      <c r="C16" s="475" t="s">
        <v>1157</v>
      </c>
      <c r="D16" s="477"/>
      <c r="E16" s="477"/>
      <c r="F16" s="478"/>
      <c r="G16" s="477"/>
      <c r="H16" s="477"/>
      <c r="I16" s="477"/>
      <c r="J16" s="477"/>
      <c r="K16" s="477"/>
      <c r="L16" s="477"/>
      <c r="M16" s="477"/>
      <c r="N16" s="477"/>
      <c r="O16" s="477"/>
      <c r="P16" s="477"/>
      <c r="Q16" s="477"/>
      <c r="R16" s="478"/>
      <c r="S16" s="477"/>
      <c r="T16" s="478">
        <v>15199852.34</v>
      </c>
      <c r="U16" s="477"/>
      <c r="V16" s="477"/>
      <c r="W16" s="477"/>
      <c r="X16" s="477"/>
      <c r="Y16" s="477"/>
      <c r="Z16" s="478"/>
      <c r="AA16" s="477"/>
      <c r="AB16" s="478"/>
      <c r="AC16" s="477"/>
      <c r="AD16" s="477"/>
      <c r="AE16" s="478"/>
      <c r="AF16" s="477"/>
      <c r="AG16" s="477"/>
      <c r="AH16" s="477"/>
      <c r="AI16" s="477"/>
      <c r="AJ16" s="477"/>
      <c r="AK16" s="478"/>
      <c r="AL16" s="477"/>
      <c r="AM16" s="477"/>
      <c r="AN16" s="478"/>
      <c r="AO16" s="477"/>
      <c r="AP16" s="478"/>
      <c r="AQ16" s="478"/>
      <c r="AR16" s="478"/>
      <c r="AS16" s="478"/>
      <c r="AT16" s="477"/>
      <c r="AU16" s="478"/>
      <c r="AV16" s="477"/>
      <c r="AW16" s="477"/>
      <c r="AX16" s="477"/>
      <c r="AY16" s="477"/>
      <c r="AZ16" s="477"/>
      <c r="BA16" s="478"/>
      <c r="BB16" s="477"/>
      <c r="BC16" s="477"/>
      <c r="BD16" s="477"/>
      <c r="BE16" s="477"/>
      <c r="BF16" s="477"/>
      <c r="BG16" s="477"/>
      <c r="BH16" s="477"/>
      <c r="BI16" s="477"/>
      <c r="BJ16" s="477"/>
      <c r="BK16" s="477"/>
      <c r="BL16" s="477"/>
      <c r="BM16" s="477"/>
      <c r="BN16" s="477"/>
      <c r="BO16" s="477"/>
      <c r="BP16" s="477"/>
      <c r="BQ16" s="478"/>
      <c r="BR16" s="477"/>
      <c r="BS16" s="478"/>
      <c r="BT16" s="477"/>
      <c r="BU16" s="478"/>
      <c r="BV16" s="477"/>
      <c r="BW16" s="477"/>
      <c r="BX16" s="477"/>
      <c r="BY16" s="477"/>
      <c r="BZ16" s="477"/>
      <c r="CA16" s="477"/>
      <c r="CB16" s="477"/>
      <c r="CC16" s="478"/>
      <c r="CD16" s="477"/>
      <c r="CE16" s="477"/>
      <c r="CF16" s="477"/>
      <c r="CG16" s="477"/>
      <c r="CH16" s="477"/>
      <c r="CI16" s="477"/>
      <c r="CJ16" s="477"/>
      <c r="CK16" s="477"/>
      <c r="CL16" s="477"/>
      <c r="CM16" s="477"/>
      <c r="CN16" s="477"/>
      <c r="CO16" s="477"/>
      <c r="CP16" s="477"/>
      <c r="CQ16" s="477"/>
      <c r="CR16" s="477"/>
      <c r="CS16" s="477"/>
      <c r="CT16" s="477"/>
      <c r="CU16" s="477"/>
      <c r="CV16" s="477"/>
      <c r="CW16" s="477"/>
      <c r="CX16" s="477"/>
      <c r="CY16" s="477"/>
      <c r="CZ16" s="477"/>
      <c r="DA16" s="477"/>
      <c r="DB16" s="477"/>
      <c r="DC16" s="477"/>
    </row>
    <row r="17" spans="1:107" s="476" customFormat="1">
      <c r="A17" s="471"/>
      <c r="B17" s="463"/>
      <c r="C17" s="475" t="s">
        <v>1158</v>
      </c>
      <c r="D17" s="477"/>
      <c r="E17" s="477"/>
      <c r="F17" s="478"/>
      <c r="G17" s="477"/>
      <c r="H17" s="477"/>
      <c r="I17" s="477"/>
      <c r="J17" s="477"/>
      <c r="K17" s="477"/>
      <c r="L17" s="477"/>
      <c r="M17" s="477"/>
      <c r="N17" s="477"/>
      <c r="O17" s="477"/>
      <c r="P17" s="477"/>
      <c r="Q17" s="477"/>
      <c r="R17" s="478"/>
      <c r="S17" s="477"/>
      <c r="T17" s="585">
        <v>-1319071.75</v>
      </c>
      <c r="U17" s="477"/>
      <c r="V17" s="477"/>
      <c r="W17" s="477"/>
      <c r="X17" s="477"/>
      <c r="Y17" s="477"/>
      <c r="Z17" s="478"/>
      <c r="AA17" s="477"/>
      <c r="AB17" s="478"/>
      <c r="AC17" s="477"/>
      <c r="AD17" s="477"/>
      <c r="AE17" s="478"/>
      <c r="AF17" s="477"/>
      <c r="AG17" s="477"/>
      <c r="AH17" s="477"/>
      <c r="AI17" s="477"/>
      <c r="AJ17" s="477"/>
      <c r="AK17" s="478"/>
      <c r="AL17" s="477"/>
      <c r="AM17" s="477"/>
      <c r="AN17" s="478"/>
      <c r="AO17" s="477"/>
      <c r="AP17" s="478"/>
      <c r="AQ17" s="478"/>
      <c r="AR17" s="478"/>
      <c r="AS17" s="478"/>
      <c r="AT17" s="477"/>
      <c r="AU17" s="478"/>
      <c r="AV17" s="477"/>
      <c r="AW17" s="477"/>
      <c r="AX17" s="477"/>
      <c r="AY17" s="477"/>
      <c r="AZ17" s="477"/>
      <c r="BA17" s="478"/>
      <c r="BB17" s="477"/>
      <c r="BC17" s="477"/>
      <c r="BD17" s="477"/>
      <c r="BE17" s="477"/>
      <c r="BF17" s="477"/>
      <c r="BG17" s="477"/>
      <c r="BH17" s="477"/>
      <c r="BI17" s="477"/>
      <c r="BJ17" s="477"/>
      <c r="BK17" s="477"/>
      <c r="BL17" s="477"/>
      <c r="BM17" s="477"/>
      <c r="BN17" s="477"/>
      <c r="BO17" s="477"/>
      <c r="BP17" s="477"/>
      <c r="BQ17" s="478"/>
      <c r="BR17" s="477"/>
      <c r="BS17" s="478"/>
      <c r="BT17" s="477"/>
      <c r="BU17" s="478"/>
      <c r="BV17" s="477"/>
      <c r="BW17" s="477"/>
      <c r="BX17" s="477"/>
      <c r="BY17" s="477"/>
      <c r="BZ17" s="477"/>
      <c r="CA17" s="477"/>
      <c r="CB17" s="477"/>
      <c r="CC17" s="478"/>
      <c r="CD17" s="477"/>
      <c r="CE17" s="477"/>
      <c r="CF17" s="477"/>
      <c r="CG17" s="477"/>
      <c r="CH17" s="477"/>
      <c r="CI17" s="477"/>
      <c r="CJ17" s="477"/>
      <c r="CK17" s="477"/>
      <c r="CL17" s="477"/>
      <c r="CM17" s="477"/>
      <c r="CN17" s="477"/>
      <c r="CO17" s="477"/>
      <c r="CP17" s="477"/>
      <c r="CQ17" s="477"/>
      <c r="CR17" s="477"/>
      <c r="CS17" s="477"/>
      <c r="CT17" s="477"/>
      <c r="CU17" s="477"/>
      <c r="CV17" s="477"/>
      <c r="CW17" s="477"/>
      <c r="CX17" s="477"/>
      <c r="CY17" s="477"/>
      <c r="CZ17" s="477"/>
      <c r="DA17" s="477"/>
      <c r="DB17" s="477"/>
      <c r="DC17" s="477"/>
    </row>
    <row r="18" spans="1:107" s="476" customFormat="1">
      <c r="A18" s="471">
        <v>45322</v>
      </c>
      <c r="B18" s="463" t="s">
        <v>1159</v>
      </c>
      <c r="C18" s="475" t="s">
        <v>1160</v>
      </c>
      <c r="D18" s="477"/>
      <c r="E18" s="477"/>
      <c r="F18" s="478"/>
      <c r="G18" s="477"/>
      <c r="H18" s="477"/>
      <c r="I18" s="477"/>
      <c r="J18" s="477"/>
      <c r="K18" s="477"/>
      <c r="L18" s="477"/>
      <c r="M18" s="477"/>
      <c r="N18" s="477"/>
      <c r="O18" s="477"/>
      <c r="P18" s="477"/>
      <c r="Q18" s="477"/>
      <c r="R18" s="478"/>
      <c r="S18" s="477"/>
      <c r="T18" s="478">
        <v>4164160</v>
      </c>
      <c r="U18" s="477"/>
      <c r="V18" s="477"/>
      <c r="W18" s="477"/>
      <c r="X18" s="477"/>
      <c r="Y18" s="477"/>
      <c r="Z18" s="478"/>
      <c r="AA18" s="477"/>
      <c r="AB18" s="478"/>
      <c r="AC18" s="477"/>
      <c r="AD18" s="477"/>
      <c r="AE18" s="478"/>
      <c r="AF18" s="477"/>
      <c r="AG18" s="477"/>
      <c r="AH18" s="477"/>
      <c r="AI18" s="477"/>
      <c r="AJ18" s="477"/>
      <c r="AK18" s="478"/>
      <c r="AL18" s="477"/>
      <c r="AM18" s="477"/>
      <c r="AN18" s="478"/>
      <c r="AO18" s="477"/>
      <c r="AP18" s="478"/>
      <c r="AQ18" s="478"/>
      <c r="AR18" s="478"/>
      <c r="AS18" s="478"/>
      <c r="AT18" s="477"/>
      <c r="AU18" s="478"/>
      <c r="AV18" s="477"/>
      <c r="AW18" s="477"/>
      <c r="AX18" s="477"/>
      <c r="AY18" s="477"/>
      <c r="AZ18" s="477"/>
      <c r="BA18" s="478"/>
      <c r="BB18" s="477"/>
      <c r="BC18" s="477"/>
      <c r="BD18" s="477"/>
      <c r="BE18" s="477"/>
      <c r="BF18" s="477"/>
      <c r="BG18" s="477"/>
      <c r="BH18" s="477"/>
      <c r="BI18" s="477"/>
      <c r="BJ18" s="477"/>
      <c r="BK18" s="477"/>
      <c r="BL18" s="477"/>
      <c r="BM18" s="477"/>
      <c r="BN18" s="477"/>
      <c r="BO18" s="477"/>
      <c r="BP18" s="477"/>
      <c r="BQ18" s="478"/>
      <c r="BR18" s="477"/>
      <c r="BS18" s="478"/>
      <c r="BT18" s="477"/>
      <c r="BU18" s="478"/>
      <c r="BV18" s="477"/>
      <c r="BW18" s="477"/>
      <c r="BX18" s="477"/>
      <c r="BY18" s="477"/>
      <c r="BZ18" s="477"/>
      <c r="CA18" s="477"/>
      <c r="CB18" s="477"/>
      <c r="CC18" s="478"/>
      <c r="CD18" s="477"/>
      <c r="CE18" s="477"/>
      <c r="CF18" s="477"/>
      <c r="CG18" s="477"/>
      <c r="CH18" s="477"/>
      <c r="CI18" s="477"/>
      <c r="CJ18" s="477"/>
      <c r="CK18" s="477"/>
      <c r="CL18" s="477"/>
      <c r="CM18" s="477"/>
      <c r="CN18" s="477"/>
      <c r="CO18" s="477"/>
      <c r="CP18" s="477"/>
      <c r="CQ18" s="477"/>
      <c r="CR18" s="477"/>
      <c r="CS18" s="477"/>
      <c r="CT18" s="477"/>
      <c r="CU18" s="477"/>
      <c r="CV18" s="477"/>
      <c r="CW18" s="477"/>
      <c r="CX18" s="477"/>
      <c r="CY18" s="477"/>
      <c r="CZ18" s="477"/>
      <c r="DA18" s="477"/>
      <c r="DB18" s="477"/>
      <c r="DC18" s="477"/>
    </row>
    <row r="19" spans="1:107" s="476" customFormat="1">
      <c r="A19" s="471"/>
      <c r="B19" s="463"/>
      <c r="C19" s="475" t="s">
        <v>1161</v>
      </c>
      <c r="D19" s="477"/>
      <c r="E19" s="477"/>
      <c r="F19" s="478"/>
      <c r="G19" s="477"/>
      <c r="H19" s="477"/>
      <c r="I19" s="477"/>
      <c r="J19" s="477"/>
      <c r="K19" s="477"/>
      <c r="L19" s="477"/>
      <c r="M19" s="477"/>
      <c r="N19" s="477"/>
      <c r="O19" s="477"/>
      <c r="P19" s="477"/>
      <c r="Q19" s="477"/>
      <c r="R19" s="478"/>
      <c r="S19" s="477"/>
      <c r="T19" s="585">
        <v>-365989.81</v>
      </c>
      <c r="U19" s="477"/>
      <c r="V19" s="477"/>
      <c r="W19" s="477"/>
      <c r="X19" s="477"/>
      <c r="Y19" s="477"/>
      <c r="Z19" s="478"/>
      <c r="AA19" s="477"/>
      <c r="AB19" s="478"/>
      <c r="AC19" s="477"/>
      <c r="AD19" s="477"/>
      <c r="AE19" s="478"/>
      <c r="AF19" s="477"/>
      <c r="AG19" s="477"/>
      <c r="AH19" s="477"/>
      <c r="AI19" s="477"/>
      <c r="AJ19" s="477"/>
      <c r="AK19" s="478"/>
      <c r="AL19" s="477"/>
      <c r="AM19" s="477"/>
      <c r="AN19" s="478"/>
      <c r="AO19" s="477"/>
      <c r="AP19" s="478"/>
      <c r="AQ19" s="478"/>
      <c r="AR19" s="478"/>
      <c r="AS19" s="478"/>
      <c r="AT19" s="477"/>
      <c r="AU19" s="478"/>
      <c r="AV19" s="477"/>
      <c r="AW19" s="477"/>
      <c r="AX19" s="477"/>
      <c r="AY19" s="477"/>
      <c r="AZ19" s="477"/>
      <c r="BA19" s="478"/>
      <c r="BB19" s="477"/>
      <c r="BC19" s="477"/>
      <c r="BD19" s="477"/>
      <c r="BE19" s="477"/>
      <c r="BF19" s="477"/>
      <c r="BG19" s="477"/>
      <c r="BH19" s="477"/>
      <c r="BI19" s="477"/>
      <c r="BJ19" s="477"/>
      <c r="BK19" s="477"/>
      <c r="BL19" s="477"/>
      <c r="BM19" s="477"/>
      <c r="BN19" s="477"/>
      <c r="BO19" s="477"/>
      <c r="BP19" s="477"/>
      <c r="BQ19" s="478"/>
      <c r="BR19" s="477"/>
      <c r="BS19" s="478"/>
      <c r="BT19" s="477"/>
      <c r="BU19" s="478"/>
      <c r="BV19" s="477"/>
      <c r="BW19" s="477"/>
      <c r="BX19" s="477"/>
      <c r="BY19" s="477"/>
      <c r="BZ19" s="477"/>
      <c r="CA19" s="477"/>
      <c r="CB19" s="477"/>
      <c r="CC19" s="478"/>
      <c r="CD19" s="477"/>
      <c r="CE19" s="477"/>
      <c r="CF19" s="477"/>
      <c r="CG19" s="477"/>
      <c r="CH19" s="477"/>
      <c r="CI19" s="477"/>
      <c r="CJ19" s="477"/>
      <c r="CK19" s="477"/>
      <c r="CL19" s="477"/>
      <c r="CM19" s="477"/>
      <c r="CN19" s="477"/>
      <c r="CO19" s="477"/>
      <c r="CP19" s="477"/>
      <c r="CQ19" s="477"/>
      <c r="CR19" s="477"/>
      <c r="CS19" s="477"/>
      <c r="CT19" s="477"/>
      <c r="CU19" s="477"/>
      <c r="CV19" s="477"/>
      <c r="CW19" s="477"/>
      <c r="CX19" s="477"/>
      <c r="CY19" s="477"/>
      <c r="CZ19" s="477"/>
      <c r="DA19" s="477"/>
      <c r="DB19" s="477"/>
      <c r="DC19" s="477"/>
    </row>
    <row r="20" spans="1:107" s="466" customFormat="1">
      <c r="A20" s="462">
        <v>45322</v>
      </c>
      <c r="B20" s="875" t="s">
        <v>1162</v>
      </c>
      <c r="C20" s="475" t="s">
        <v>1163</v>
      </c>
      <c r="D20" s="468"/>
      <c r="E20" s="468"/>
      <c r="F20" s="478"/>
      <c r="G20" s="468"/>
      <c r="H20" s="468"/>
      <c r="I20" s="468"/>
      <c r="J20" s="468"/>
      <c r="K20" s="468"/>
      <c r="L20" s="468"/>
      <c r="M20" s="468"/>
      <c r="N20" s="468"/>
      <c r="O20" s="468"/>
      <c r="P20" s="468"/>
      <c r="Q20" s="468"/>
      <c r="R20" s="478"/>
      <c r="S20" s="468"/>
      <c r="T20" s="478"/>
      <c r="U20" s="468"/>
      <c r="V20" s="468"/>
      <c r="W20" s="468"/>
      <c r="X20" s="468"/>
      <c r="Y20" s="468"/>
      <c r="Z20" s="478"/>
      <c r="AA20" s="468"/>
      <c r="AB20" s="478"/>
      <c r="AC20" s="468"/>
      <c r="AD20" s="468"/>
      <c r="AE20" s="478"/>
      <c r="AF20" s="468"/>
      <c r="AG20" s="468"/>
      <c r="AH20" s="468"/>
      <c r="AI20" s="468"/>
      <c r="AJ20" s="468"/>
      <c r="AK20" s="478">
        <v>25960291.52</v>
      </c>
      <c r="AL20" s="468"/>
      <c r="AM20" s="468"/>
      <c r="AN20" s="478"/>
      <c r="AO20" s="468"/>
      <c r="AP20" s="478"/>
      <c r="AQ20" s="478"/>
      <c r="AR20" s="478"/>
      <c r="AS20" s="478"/>
      <c r="AT20" s="468"/>
      <c r="AU20" s="478"/>
      <c r="AV20" s="468"/>
      <c r="AW20" s="468"/>
      <c r="AX20" s="468"/>
      <c r="AY20" s="468"/>
      <c r="AZ20" s="468"/>
      <c r="BA20" s="478"/>
      <c r="BB20" s="468"/>
      <c r="BC20" s="468"/>
      <c r="BD20" s="468"/>
      <c r="BE20" s="468"/>
      <c r="BF20" s="468"/>
      <c r="BG20" s="468"/>
      <c r="BH20" s="468"/>
      <c r="BI20" s="468"/>
      <c r="BJ20" s="468"/>
      <c r="BK20" s="468"/>
      <c r="BL20" s="468"/>
      <c r="BM20" s="468"/>
      <c r="BN20" s="468"/>
      <c r="BO20" s="468"/>
      <c r="BP20" s="468"/>
      <c r="BQ20" s="478"/>
      <c r="BR20" s="468"/>
      <c r="BS20" s="478"/>
      <c r="BT20" s="468"/>
      <c r="BU20" s="478"/>
      <c r="BV20" s="468"/>
      <c r="BW20" s="468"/>
      <c r="BX20" s="468"/>
      <c r="BY20" s="468"/>
      <c r="BZ20" s="468"/>
      <c r="CA20" s="468"/>
      <c r="CB20" s="468"/>
      <c r="CC20" s="478"/>
      <c r="CD20" s="468"/>
      <c r="CE20" s="468"/>
      <c r="CF20" s="468"/>
      <c r="CG20" s="468"/>
      <c r="CH20" s="468"/>
      <c r="CI20" s="468"/>
      <c r="CJ20" s="468"/>
      <c r="CK20" s="468"/>
      <c r="CL20" s="468"/>
      <c r="CM20" s="468"/>
      <c r="CN20" s="468"/>
      <c r="CO20" s="468"/>
      <c r="CP20" s="468"/>
      <c r="CQ20" s="468"/>
      <c r="CR20" s="468"/>
      <c r="CS20" s="468"/>
      <c r="CT20" s="468"/>
      <c r="CU20" s="468"/>
      <c r="CV20" s="468"/>
      <c r="CW20" s="468"/>
      <c r="CX20" s="468"/>
      <c r="CY20" s="468"/>
      <c r="CZ20" s="468"/>
      <c r="DA20" s="468"/>
      <c r="DB20" s="468"/>
      <c r="DC20" s="468"/>
    </row>
    <row r="21" spans="1:107" s="466" customFormat="1">
      <c r="A21" s="462">
        <v>45533</v>
      </c>
      <c r="B21" s="875"/>
      <c r="C21" s="470" t="s">
        <v>1164</v>
      </c>
      <c r="D21" s="468"/>
      <c r="E21" s="468"/>
      <c r="F21" s="478"/>
      <c r="G21" s="468"/>
      <c r="H21" s="468"/>
      <c r="I21" s="468"/>
      <c r="J21" s="468"/>
      <c r="K21" s="468"/>
      <c r="L21" s="468"/>
      <c r="M21" s="468"/>
      <c r="N21" s="468"/>
      <c r="O21" s="468"/>
      <c r="P21" s="468"/>
      <c r="Q21" s="468"/>
      <c r="R21" s="478"/>
      <c r="S21" s="468"/>
      <c r="T21" s="478"/>
      <c r="U21" s="468"/>
      <c r="V21" s="468"/>
      <c r="W21" s="468"/>
      <c r="X21" s="468"/>
      <c r="Y21" s="468"/>
      <c r="Z21" s="478"/>
      <c r="AA21" s="468"/>
      <c r="AB21" s="478"/>
      <c r="AC21" s="468"/>
      <c r="AD21" s="468"/>
      <c r="AE21" s="478"/>
      <c r="AF21" s="468"/>
      <c r="AG21" s="468"/>
      <c r="AH21" s="468"/>
      <c r="AI21" s="468"/>
      <c r="AJ21" s="468"/>
      <c r="AK21" s="585">
        <v>-12980145.77</v>
      </c>
      <c r="AL21" s="468"/>
      <c r="AM21" s="468"/>
      <c r="AN21" s="478"/>
      <c r="AO21" s="468"/>
      <c r="AP21" s="478"/>
      <c r="AQ21" s="478"/>
      <c r="AR21" s="478"/>
      <c r="AS21" s="478"/>
      <c r="AT21" s="468"/>
      <c r="AU21" s="478"/>
      <c r="AV21" s="468"/>
      <c r="AW21" s="468"/>
      <c r="AX21" s="468"/>
      <c r="AY21" s="468"/>
      <c r="AZ21" s="468"/>
      <c r="BA21" s="478"/>
      <c r="BB21" s="468"/>
      <c r="BC21" s="468"/>
      <c r="BD21" s="468"/>
      <c r="BE21" s="468"/>
      <c r="BF21" s="468"/>
      <c r="BG21" s="468"/>
      <c r="BH21" s="468"/>
      <c r="BI21" s="468"/>
      <c r="BJ21" s="468"/>
      <c r="BK21" s="468"/>
      <c r="BL21" s="468"/>
      <c r="BM21" s="468"/>
      <c r="BN21" s="468"/>
      <c r="BO21" s="468"/>
      <c r="BP21" s="468"/>
      <c r="BQ21" s="478"/>
      <c r="BR21" s="468"/>
      <c r="BS21" s="478"/>
      <c r="BT21" s="468"/>
      <c r="BU21" s="478"/>
      <c r="BV21" s="468"/>
      <c r="BW21" s="468"/>
      <c r="BX21" s="468"/>
      <c r="BY21" s="468"/>
      <c r="BZ21" s="468"/>
      <c r="CA21" s="468"/>
      <c r="CB21" s="468"/>
      <c r="CC21" s="478"/>
      <c r="CD21" s="468"/>
      <c r="CE21" s="468"/>
      <c r="CF21" s="468"/>
      <c r="CG21" s="468"/>
      <c r="CH21" s="468"/>
      <c r="CI21" s="468"/>
      <c r="CJ21" s="468"/>
      <c r="CK21" s="468"/>
      <c r="CL21" s="468"/>
      <c r="CM21" s="468"/>
      <c r="CN21" s="468"/>
      <c r="CO21" s="468"/>
      <c r="CP21" s="468"/>
      <c r="CQ21" s="468"/>
      <c r="CR21" s="468"/>
      <c r="CS21" s="468"/>
      <c r="CT21" s="468"/>
      <c r="CU21" s="468"/>
      <c r="CV21" s="468"/>
      <c r="CW21" s="468"/>
      <c r="CX21" s="468"/>
      <c r="CY21" s="468"/>
      <c r="CZ21" s="468"/>
      <c r="DA21" s="468"/>
      <c r="DB21" s="468"/>
      <c r="DC21" s="468"/>
    </row>
    <row r="22" spans="1:107">
      <c r="A22" s="281">
        <v>45331</v>
      </c>
      <c r="B22" s="288" t="s">
        <v>453</v>
      </c>
      <c r="C22" s="289" t="s">
        <v>454</v>
      </c>
      <c r="F22" s="357"/>
      <c r="R22" s="357"/>
      <c r="T22" s="357"/>
      <c r="Z22" s="357">
        <v>1313595</v>
      </c>
      <c r="AB22" s="357"/>
      <c r="AE22" s="357"/>
      <c r="AK22" s="357"/>
      <c r="AL22" s="315"/>
      <c r="AN22" s="357"/>
      <c r="AP22" s="357"/>
      <c r="AQ22" s="357"/>
      <c r="AR22" s="357"/>
      <c r="AS22" s="357"/>
      <c r="AU22" s="357"/>
      <c r="BA22" s="357"/>
      <c r="BQ22" s="357"/>
      <c r="BS22" s="357"/>
      <c r="BU22" s="357"/>
      <c r="CC22" s="357"/>
    </row>
    <row r="23" spans="1:107" s="284" customFormat="1" ht="15" customHeight="1">
      <c r="A23" s="281">
        <v>45338</v>
      </c>
      <c r="B23" s="288" t="s">
        <v>1165</v>
      </c>
      <c r="C23" s="289" t="s">
        <v>1166</v>
      </c>
      <c r="D23" s="355"/>
      <c r="E23" s="355"/>
      <c r="F23" s="355"/>
      <c r="G23" s="355"/>
      <c r="H23" s="355"/>
      <c r="I23" s="355"/>
      <c r="J23" s="355"/>
      <c r="K23" s="355"/>
      <c r="L23" s="355"/>
      <c r="M23" s="355"/>
      <c r="N23" s="355"/>
      <c r="O23" s="355"/>
      <c r="P23" s="355"/>
      <c r="Q23" s="355"/>
      <c r="R23" s="357"/>
      <c r="S23" s="355"/>
      <c r="T23" s="357"/>
      <c r="U23" s="355"/>
      <c r="V23" s="355"/>
      <c r="W23" s="355"/>
      <c r="X23" s="355"/>
      <c r="Y23" s="355"/>
      <c r="Z23" s="355"/>
      <c r="AA23" s="355"/>
      <c r="AB23" s="357"/>
      <c r="AC23" s="355"/>
      <c r="AD23" s="355"/>
      <c r="AE23" s="357"/>
      <c r="AF23" s="355"/>
      <c r="AG23" s="355"/>
      <c r="AH23" s="355"/>
      <c r="AI23" s="355"/>
      <c r="AJ23" s="355"/>
      <c r="AK23" s="357">
        <v>2000000</v>
      </c>
      <c r="AL23" s="357"/>
      <c r="AM23" s="355"/>
      <c r="AN23" s="357"/>
      <c r="AO23" s="355"/>
      <c r="AP23" s="357"/>
      <c r="AQ23" s="357"/>
      <c r="AR23" s="355"/>
      <c r="AS23" s="357"/>
      <c r="AT23" s="355"/>
      <c r="AU23" s="357"/>
      <c r="AV23" s="355"/>
      <c r="AW23" s="355"/>
      <c r="AX23" s="355"/>
      <c r="AY23" s="355"/>
      <c r="AZ23" s="355"/>
      <c r="BA23" s="357"/>
      <c r="BB23" s="355"/>
      <c r="BC23" s="355"/>
      <c r="BD23" s="355"/>
      <c r="BE23" s="355"/>
      <c r="BF23" s="355"/>
      <c r="BG23" s="355"/>
      <c r="BH23" s="355"/>
      <c r="BI23" s="355"/>
      <c r="BJ23" s="355"/>
      <c r="BK23" s="355"/>
      <c r="BL23" s="355"/>
      <c r="BM23" s="355"/>
      <c r="BN23" s="355"/>
      <c r="BO23" s="355"/>
      <c r="BP23" s="355"/>
      <c r="BQ23" s="357"/>
      <c r="BR23" s="355"/>
      <c r="BS23" s="357"/>
      <c r="BT23" s="355"/>
      <c r="BU23" s="357"/>
      <c r="BV23" s="355"/>
      <c r="BW23" s="355"/>
      <c r="BX23" s="355"/>
      <c r="BY23" s="355"/>
      <c r="BZ23" s="355"/>
      <c r="CA23" s="355"/>
      <c r="CB23" s="355"/>
      <c r="CC23" s="357"/>
      <c r="CD23" s="355"/>
      <c r="CE23" s="355"/>
      <c r="CF23" s="355"/>
      <c r="CG23" s="355"/>
      <c r="CH23" s="355"/>
      <c r="CI23" s="355"/>
      <c r="CJ23" s="355"/>
      <c r="CK23" s="355"/>
      <c r="CL23" s="355"/>
      <c r="CM23" s="355"/>
      <c r="CN23" s="355"/>
      <c r="CO23" s="355"/>
      <c r="CP23" s="355"/>
      <c r="CQ23" s="355"/>
      <c r="CR23" s="355"/>
      <c r="CS23" s="355"/>
      <c r="CT23" s="355"/>
      <c r="CU23" s="355"/>
      <c r="CV23" s="355"/>
      <c r="CW23" s="355"/>
      <c r="CX23" s="355"/>
      <c r="CY23" s="355"/>
      <c r="CZ23" s="355"/>
      <c r="DA23" s="355"/>
      <c r="DB23" s="355"/>
      <c r="DC23" s="355"/>
    </row>
    <row r="24" spans="1:107" s="284" customFormat="1" ht="15" customHeight="1">
      <c r="A24" s="281">
        <v>45345</v>
      </c>
      <c r="B24" s="288" t="s">
        <v>1167</v>
      </c>
      <c r="C24" s="289" t="s">
        <v>1168</v>
      </c>
      <c r="D24" s="355"/>
      <c r="E24" s="355"/>
      <c r="F24" s="355"/>
      <c r="G24" s="355"/>
      <c r="H24" s="355"/>
      <c r="I24" s="355"/>
      <c r="J24" s="355"/>
      <c r="K24" s="355"/>
      <c r="L24" s="355"/>
      <c r="M24" s="355"/>
      <c r="N24" s="355"/>
      <c r="O24" s="355"/>
      <c r="P24" s="355"/>
      <c r="Q24" s="355"/>
      <c r="R24" s="357"/>
      <c r="S24" s="355"/>
      <c r="T24" s="357">
        <v>13830960</v>
      </c>
      <c r="U24" s="355"/>
      <c r="V24" s="355"/>
      <c r="W24" s="355"/>
      <c r="X24" s="355"/>
      <c r="Y24" s="355"/>
      <c r="Z24" s="355"/>
      <c r="AA24" s="355"/>
      <c r="AB24" s="357"/>
      <c r="AC24" s="355"/>
      <c r="AD24" s="355"/>
      <c r="AE24" s="357"/>
      <c r="AF24" s="355"/>
      <c r="AG24" s="355"/>
      <c r="AH24" s="355"/>
      <c r="AI24" s="355"/>
      <c r="AJ24" s="355"/>
      <c r="AK24" s="357"/>
      <c r="AL24" s="357"/>
      <c r="AM24" s="355"/>
      <c r="AN24" s="357"/>
      <c r="AO24" s="355"/>
      <c r="AP24" s="357"/>
      <c r="AQ24" s="357"/>
      <c r="AR24" s="355"/>
      <c r="AS24" s="357"/>
      <c r="AT24" s="355"/>
      <c r="AU24" s="357"/>
      <c r="AV24" s="355"/>
      <c r="AW24" s="355"/>
      <c r="AX24" s="355"/>
      <c r="AY24" s="355"/>
      <c r="AZ24" s="355"/>
      <c r="BA24" s="357"/>
      <c r="BB24" s="355"/>
      <c r="BC24" s="355"/>
      <c r="BD24" s="355"/>
      <c r="BE24" s="355"/>
      <c r="BF24" s="355"/>
      <c r="BG24" s="355"/>
      <c r="BH24" s="355"/>
      <c r="BI24" s="355"/>
      <c r="BJ24" s="355"/>
      <c r="BK24" s="355"/>
      <c r="BL24" s="355"/>
      <c r="BM24" s="355"/>
      <c r="BN24" s="355"/>
      <c r="BO24" s="355"/>
      <c r="BP24" s="355"/>
      <c r="BQ24" s="357"/>
      <c r="BR24" s="355"/>
      <c r="BS24" s="357"/>
      <c r="BT24" s="355"/>
      <c r="BU24" s="357"/>
      <c r="BV24" s="355"/>
      <c r="BW24" s="355"/>
      <c r="BX24" s="355"/>
      <c r="BY24" s="355"/>
      <c r="BZ24" s="355"/>
      <c r="CA24" s="355"/>
      <c r="CB24" s="355"/>
      <c r="CC24" s="357"/>
      <c r="CD24" s="355"/>
      <c r="CE24" s="355"/>
      <c r="CF24" s="355"/>
      <c r="CG24" s="355"/>
      <c r="CH24" s="355"/>
      <c r="CI24" s="355"/>
      <c r="CJ24" s="355"/>
      <c r="CK24" s="355"/>
      <c r="CL24" s="355"/>
      <c r="CM24" s="355"/>
      <c r="CN24" s="355"/>
      <c r="CO24" s="355"/>
      <c r="CP24" s="355"/>
      <c r="CQ24" s="355"/>
      <c r="CR24" s="355"/>
      <c r="CS24" s="355"/>
      <c r="CT24" s="355"/>
      <c r="CU24" s="355"/>
      <c r="CV24" s="355"/>
      <c r="CW24" s="355"/>
      <c r="CX24" s="355"/>
      <c r="CY24" s="355"/>
      <c r="CZ24" s="355"/>
      <c r="DA24" s="355"/>
      <c r="DB24" s="355"/>
      <c r="DC24" s="355"/>
    </row>
    <row r="25" spans="1:107" s="428" customFormat="1" ht="15" customHeight="1">
      <c r="A25" s="279">
        <v>45356</v>
      </c>
      <c r="B25" s="277" t="s">
        <v>1169</v>
      </c>
      <c r="C25" s="443" t="s">
        <v>1170</v>
      </c>
      <c r="D25" s="444"/>
      <c r="E25" s="444"/>
      <c r="F25" s="444"/>
      <c r="G25" s="444"/>
      <c r="H25" s="444"/>
      <c r="I25" s="444"/>
      <c r="J25" s="444"/>
      <c r="K25" s="444"/>
      <c r="L25" s="444"/>
      <c r="M25" s="444"/>
      <c r="N25" s="444"/>
      <c r="O25" s="444"/>
      <c r="P25" s="444"/>
      <c r="Q25" s="444"/>
      <c r="R25" s="341"/>
      <c r="S25" s="444"/>
      <c r="T25" s="444"/>
      <c r="U25" s="444"/>
      <c r="V25" s="444"/>
      <c r="W25" s="444"/>
      <c r="X25" s="444"/>
      <c r="Y25" s="341"/>
      <c r="Z25" s="444"/>
      <c r="AA25" s="444"/>
      <c r="AB25" s="444"/>
      <c r="AC25" s="341"/>
      <c r="AD25" s="341"/>
      <c r="AE25" s="341"/>
      <c r="AF25" s="444"/>
      <c r="AG25" s="444"/>
      <c r="AH25" s="444"/>
      <c r="AI25" s="444"/>
      <c r="AJ25" s="444"/>
      <c r="AK25" s="444">
        <f>760000-760000</f>
        <v>0</v>
      </c>
      <c r="AL25" s="341"/>
      <c r="AM25" s="444"/>
      <c r="AN25" s="341"/>
      <c r="AO25" s="444"/>
      <c r="AP25" s="444"/>
      <c r="AQ25" s="444"/>
      <c r="AR25" s="444"/>
      <c r="AS25" s="444"/>
      <c r="AT25" s="341"/>
      <c r="AU25" s="341"/>
      <c r="AV25" s="444"/>
      <c r="AW25" s="341"/>
      <c r="AX25" s="444"/>
      <c r="AY25" s="444"/>
      <c r="AZ25" s="341"/>
      <c r="BA25" s="444"/>
      <c r="BB25" s="444"/>
      <c r="BC25" s="444"/>
      <c r="BD25" s="444"/>
      <c r="BE25" s="444"/>
      <c r="BF25" s="341"/>
      <c r="BG25" s="444"/>
      <c r="BH25" s="444"/>
      <c r="BI25" s="444"/>
      <c r="BJ25" s="444"/>
      <c r="BK25" s="444"/>
      <c r="BL25" s="444"/>
      <c r="BM25" s="444"/>
      <c r="BN25" s="341"/>
      <c r="BO25" s="444"/>
      <c r="BP25" s="444"/>
      <c r="BQ25" s="444"/>
      <c r="BR25" s="444"/>
      <c r="BS25" s="444"/>
      <c r="BT25" s="444"/>
      <c r="BU25" s="444"/>
      <c r="BV25" s="444"/>
      <c r="BW25" s="444"/>
      <c r="BX25" s="444"/>
      <c r="BY25" s="444"/>
      <c r="BZ25" s="444"/>
      <c r="CA25" s="444"/>
      <c r="CB25" s="444"/>
      <c r="CC25" s="444"/>
      <c r="CD25" s="341"/>
      <c r="CE25" s="444"/>
      <c r="CF25" s="444"/>
      <c r="CG25" s="444"/>
      <c r="CH25" s="444"/>
      <c r="CI25" s="444"/>
      <c r="CJ25" s="444"/>
      <c r="CK25" s="444"/>
      <c r="CL25" s="444"/>
      <c r="CM25" s="444"/>
      <c r="CN25" s="444"/>
      <c r="CO25" s="444"/>
      <c r="CP25" s="444"/>
      <c r="CQ25" s="444"/>
      <c r="CR25" s="341"/>
      <c r="CS25" s="444"/>
      <c r="CT25" s="444"/>
      <c r="CU25" s="444"/>
      <c r="CV25" s="444"/>
      <c r="CW25" s="444"/>
      <c r="CX25" s="444"/>
      <c r="CY25" s="444"/>
      <c r="CZ25" s="444"/>
      <c r="DA25" s="444"/>
      <c r="DB25" s="444"/>
      <c r="DC25" s="444"/>
    </row>
    <row r="26" spans="1:107" s="284" customFormat="1" ht="15" customHeight="1">
      <c r="A26" s="281">
        <v>45358</v>
      </c>
      <c r="B26" s="288" t="s">
        <v>1171</v>
      </c>
      <c r="C26" s="289" t="s">
        <v>1172</v>
      </c>
      <c r="D26" s="355"/>
      <c r="E26" s="355"/>
      <c r="F26" s="355"/>
      <c r="G26" s="355"/>
      <c r="H26" s="355"/>
      <c r="I26" s="355"/>
      <c r="J26" s="355"/>
      <c r="K26" s="355"/>
      <c r="L26" s="355"/>
      <c r="M26" s="355"/>
      <c r="N26" s="355"/>
      <c r="O26" s="355"/>
      <c r="P26" s="355"/>
      <c r="Q26" s="355"/>
      <c r="R26" s="357"/>
      <c r="S26" s="355"/>
      <c r="T26" s="355"/>
      <c r="U26" s="355"/>
      <c r="V26" s="355"/>
      <c r="W26" s="355"/>
      <c r="X26" s="355"/>
      <c r="Y26" s="357"/>
      <c r="Z26" s="355"/>
      <c r="AA26" s="355"/>
      <c r="AB26" s="355"/>
      <c r="AC26" s="357"/>
      <c r="AD26" s="357"/>
      <c r="AE26" s="357"/>
      <c r="AF26" s="355"/>
      <c r="AG26" s="355"/>
      <c r="AH26" s="355"/>
      <c r="AI26" s="355"/>
      <c r="AJ26" s="355"/>
      <c r="AK26" s="355"/>
      <c r="AL26" s="357"/>
      <c r="AM26" s="355"/>
      <c r="AN26" s="357"/>
      <c r="AO26" s="355"/>
      <c r="AP26" s="355"/>
      <c r="AQ26" s="355"/>
      <c r="AR26" s="355"/>
      <c r="AS26" s="355"/>
      <c r="AT26" s="357"/>
      <c r="AU26" s="357"/>
      <c r="AV26" s="355"/>
      <c r="AW26" s="357"/>
      <c r="AX26" s="355"/>
      <c r="AY26" s="355"/>
      <c r="AZ26" s="357"/>
      <c r="BA26" s="355"/>
      <c r="BB26" s="355"/>
      <c r="BC26" s="355"/>
      <c r="BD26" s="355"/>
      <c r="BE26" s="355"/>
      <c r="BF26" s="357"/>
      <c r="BG26" s="355"/>
      <c r="BH26" s="355"/>
      <c r="BI26" s="355"/>
      <c r="BJ26" s="355"/>
      <c r="BK26" s="355"/>
      <c r="BL26" s="355"/>
      <c r="BM26" s="355"/>
      <c r="BN26" s="357"/>
      <c r="BO26" s="355"/>
      <c r="BP26" s="355"/>
      <c r="BQ26" s="355"/>
      <c r="BR26" s="355"/>
      <c r="BS26" s="355"/>
      <c r="BT26" s="355"/>
      <c r="BU26" s="355"/>
      <c r="BV26" s="355"/>
      <c r="BW26" s="355"/>
      <c r="BX26" s="355"/>
      <c r="BY26" s="355"/>
      <c r="BZ26" s="355"/>
      <c r="CA26" s="355"/>
      <c r="CB26" s="355"/>
      <c r="CC26" s="355"/>
      <c r="CD26" s="357"/>
      <c r="CE26" s="355"/>
      <c r="CF26" s="355"/>
      <c r="CG26" s="355"/>
      <c r="CH26" s="355"/>
      <c r="CI26" s="355"/>
      <c r="CJ26" s="355"/>
      <c r="CK26" s="355"/>
      <c r="CL26" s="355">
        <v>8416800</v>
      </c>
      <c r="CM26" s="355"/>
      <c r="CN26" s="355"/>
      <c r="CO26" s="355"/>
      <c r="CP26" s="355"/>
      <c r="CQ26" s="355"/>
      <c r="CR26" s="357"/>
      <c r="CS26" s="355"/>
      <c r="CT26" s="355"/>
      <c r="CU26" s="355"/>
      <c r="CV26" s="355"/>
      <c r="CW26" s="355"/>
      <c r="CX26" s="355"/>
      <c r="CY26" s="355"/>
      <c r="CZ26" s="355"/>
      <c r="DA26" s="355"/>
      <c r="DB26" s="355"/>
      <c r="DC26" s="355"/>
    </row>
    <row r="27" spans="1:107" s="476" customFormat="1" ht="15" customHeight="1">
      <c r="A27" s="471">
        <v>45358</v>
      </c>
      <c r="B27" s="463" t="s">
        <v>1173</v>
      </c>
      <c r="C27" s="470" t="s">
        <v>1174</v>
      </c>
      <c r="D27" s="477"/>
      <c r="E27" s="477"/>
      <c r="F27" s="477"/>
      <c r="G27" s="477"/>
      <c r="H27" s="477"/>
      <c r="I27" s="477"/>
      <c r="J27" s="477"/>
      <c r="K27" s="477"/>
      <c r="L27" s="477"/>
      <c r="M27" s="477"/>
      <c r="N27" s="477"/>
      <c r="O27" s="477"/>
      <c r="P27" s="477"/>
      <c r="Q27" s="477"/>
      <c r="R27" s="478"/>
      <c r="S27" s="477"/>
      <c r="T27" s="477"/>
      <c r="U27" s="477"/>
      <c r="V27" s="477"/>
      <c r="W27" s="477"/>
      <c r="X27" s="477"/>
      <c r="Y27" s="477"/>
      <c r="Z27" s="477"/>
      <c r="AA27" s="477"/>
      <c r="AB27" s="478"/>
      <c r="AC27" s="477"/>
      <c r="AD27" s="477"/>
      <c r="AE27" s="478"/>
      <c r="AF27" s="477"/>
      <c r="AG27" s="477"/>
      <c r="AH27" s="477"/>
      <c r="AI27" s="477"/>
      <c r="AJ27" s="477"/>
      <c r="AK27" s="478"/>
      <c r="AL27" s="478"/>
      <c r="AM27" s="477"/>
      <c r="AN27" s="478"/>
      <c r="AO27" s="477"/>
      <c r="AP27" s="478"/>
      <c r="AQ27" s="478"/>
      <c r="AR27" s="477"/>
      <c r="AS27" s="478"/>
      <c r="AT27" s="477"/>
      <c r="AU27" s="478"/>
      <c r="AV27" s="477"/>
      <c r="AW27" s="477"/>
      <c r="AX27" s="477"/>
      <c r="AY27" s="477"/>
      <c r="AZ27" s="477"/>
      <c r="BA27" s="478"/>
      <c r="BB27" s="477"/>
      <c r="BC27" s="477"/>
      <c r="BD27" s="477"/>
      <c r="BE27" s="477"/>
      <c r="BF27" s="477"/>
      <c r="BG27" s="477"/>
      <c r="BH27" s="477"/>
      <c r="BI27" s="477"/>
      <c r="BJ27" s="477"/>
      <c r="BK27" s="477"/>
      <c r="BL27" s="477"/>
      <c r="BM27" s="477"/>
      <c r="BN27" s="477"/>
      <c r="BO27" s="477"/>
      <c r="BP27" s="477"/>
      <c r="BQ27" s="478"/>
      <c r="BR27" s="477"/>
      <c r="BS27" s="478"/>
      <c r="BT27" s="477"/>
      <c r="BU27" s="478"/>
      <c r="BV27" s="477"/>
      <c r="BW27" s="477"/>
      <c r="BX27" s="477"/>
      <c r="BY27" s="477"/>
      <c r="BZ27" s="477"/>
      <c r="CA27" s="477"/>
      <c r="CB27" s="477"/>
      <c r="CC27" s="478"/>
      <c r="CD27" s="477"/>
      <c r="CE27" s="477"/>
      <c r="CF27" s="477"/>
      <c r="CG27" s="477"/>
      <c r="CH27" s="477"/>
      <c r="CI27" s="477">
        <v>1000000</v>
      </c>
      <c r="CJ27" s="477"/>
      <c r="CK27" s="477"/>
      <c r="CL27" s="477"/>
      <c r="CM27" s="477"/>
      <c r="CN27" s="477"/>
      <c r="CO27" s="477"/>
      <c r="CP27" s="477"/>
      <c r="CQ27" s="477"/>
      <c r="CR27" s="477"/>
      <c r="CS27" s="477"/>
      <c r="CT27" s="477"/>
      <c r="CU27" s="477"/>
      <c r="CV27" s="477"/>
      <c r="CW27" s="477"/>
      <c r="CX27" s="477"/>
      <c r="CY27" s="477"/>
      <c r="CZ27" s="477"/>
      <c r="DA27" s="477"/>
      <c r="DB27" s="477"/>
      <c r="DC27" s="477"/>
    </row>
    <row r="28" spans="1:107" s="476" customFormat="1" ht="15" customHeight="1">
      <c r="A28" s="471"/>
      <c r="B28" s="463"/>
      <c r="C28" s="470" t="s">
        <v>1175</v>
      </c>
      <c r="D28" s="477"/>
      <c r="E28" s="477"/>
      <c r="F28" s="477"/>
      <c r="G28" s="477"/>
      <c r="H28" s="477"/>
      <c r="I28" s="477"/>
      <c r="J28" s="477"/>
      <c r="K28" s="477"/>
      <c r="L28" s="477"/>
      <c r="M28" s="477"/>
      <c r="N28" s="477"/>
      <c r="O28" s="477"/>
      <c r="P28" s="477"/>
      <c r="Q28" s="477"/>
      <c r="R28" s="478"/>
      <c r="S28" s="477"/>
      <c r="T28" s="477"/>
      <c r="U28" s="477"/>
      <c r="V28" s="477"/>
      <c r="W28" s="477"/>
      <c r="X28" s="477"/>
      <c r="Y28" s="477"/>
      <c r="Z28" s="477"/>
      <c r="AA28" s="477"/>
      <c r="AB28" s="478"/>
      <c r="AC28" s="477"/>
      <c r="AD28" s="477"/>
      <c r="AE28" s="478"/>
      <c r="AF28" s="477"/>
      <c r="AG28" s="477"/>
      <c r="AH28" s="477"/>
      <c r="AI28" s="477"/>
      <c r="AJ28" s="477"/>
      <c r="AK28" s="478"/>
      <c r="AL28" s="478"/>
      <c r="AM28" s="477"/>
      <c r="AN28" s="478"/>
      <c r="AO28" s="477"/>
      <c r="AP28" s="478"/>
      <c r="AQ28" s="478"/>
      <c r="AR28" s="477"/>
      <c r="AS28" s="478"/>
      <c r="AT28" s="477"/>
      <c r="AU28" s="478"/>
      <c r="AV28" s="477"/>
      <c r="AW28" s="477"/>
      <c r="AX28" s="477"/>
      <c r="AY28" s="477"/>
      <c r="AZ28" s="477"/>
      <c r="BA28" s="478"/>
      <c r="BB28" s="477"/>
      <c r="BC28" s="477"/>
      <c r="BD28" s="477"/>
      <c r="BE28" s="477"/>
      <c r="BF28" s="477"/>
      <c r="BG28" s="477"/>
      <c r="BH28" s="477"/>
      <c r="BI28" s="477"/>
      <c r="BJ28" s="477"/>
      <c r="BK28" s="477"/>
      <c r="BL28" s="477"/>
      <c r="BM28" s="477"/>
      <c r="BN28" s="477"/>
      <c r="BO28" s="477"/>
      <c r="BP28" s="477"/>
      <c r="BQ28" s="478"/>
      <c r="BR28" s="477"/>
      <c r="BS28" s="478"/>
      <c r="BT28" s="477"/>
      <c r="BU28" s="478"/>
      <c r="BV28" s="477"/>
      <c r="BW28" s="477"/>
      <c r="BX28" s="477"/>
      <c r="BY28" s="477"/>
      <c r="BZ28" s="477"/>
      <c r="CA28" s="477"/>
      <c r="CB28" s="477"/>
      <c r="CC28" s="478"/>
      <c r="CD28" s="477"/>
      <c r="CE28" s="477"/>
      <c r="CF28" s="477"/>
      <c r="CG28" s="477"/>
      <c r="CH28" s="477"/>
      <c r="CI28" s="477">
        <v>-1000000</v>
      </c>
      <c r="CJ28" s="477"/>
      <c r="CK28" s="477"/>
      <c r="CL28" s="477"/>
      <c r="CM28" s="477"/>
      <c r="CN28" s="477"/>
      <c r="CO28" s="477"/>
      <c r="CP28" s="477"/>
      <c r="CQ28" s="477"/>
      <c r="CR28" s="477"/>
      <c r="CS28" s="477"/>
      <c r="CT28" s="477"/>
      <c r="CU28" s="477"/>
      <c r="CV28" s="477"/>
      <c r="CW28" s="477"/>
      <c r="CX28" s="477"/>
      <c r="CY28" s="477"/>
      <c r="CZ28" s="477"/>
      <c r="DA28" s="477"/>
      <c r="DB28" s="477"/>
      <c r="DC28" s="477"/>
    </row>
    <row r="29" spans="1:107" s="284" customFormat="1" ht="15" customHeight="1">
      <c r="A29" s="281">
        <v>45358</v>
      </c>
      <c r="B29" s="288" t="s">
        <v>495</v>
      </c>
      <c r="C29" s="289" t="s">
        <v>496</v>
      </c>
      <c r="D29" s="355"/>
      <c r="E29" s="355"/>
      <c r="F29" s="355"/>
      <c r="G29" s="355"/>
      <c r="H29" s="355"/>
      <c r="I29" s="355"/>
      <c r="J29" s="355"/>
      <c r="K29" s="355"/>
      <c r="L29" s="355"/>
      <c r="M29" s="355"/>
      <c r="N29" s="355"/>
      <c r="O29" s="355"/>
      <c r="P29" s="355"/>
      <c r="Q29" s="355"/>
      <c r="R29" s="357"/>
      <c r="S29" s="355"/>
      <c r="T29" s="355"/>
      <c r="U29" s="355"/>
      <c r="V29" s="355"/>
      <c r="W29" s="355"/>
      <c r="X29" s="355"/>
      <c r="Y29" s="355"/>
      <c r="Z29" s="355"/>
      <c r="AA29" s="355"/>
      <c r="AB29" s="357"/>
      <c r="AC29" s="355"/>
      <c r="AD29" s="355"/>
      <c r="AE29" s="357"/>
      <c r="AF29" s="355"/>
      <c r="AG29" s="355"/>
      <c r="AH29" s="355"/>
      <c r="AI29" s="355"/>
      <c r="AJ29" s="355"/>
      <c r="AK29" s="357"/>
      <c r="AL29" s="357"/>
      <c r="AM29" s="355"/>
      <c r="AN29" s="357"/>
      <c r="AO29" s="355"/>
      <c r="AP29" s="357"/>
      <c r="AQ29" s="357"/>
      <c r="AR29" s="355"/>
      <c r="AS29" s="357"/>
      <c r="AT29" s="355"/>
      <c r="AU29" s="357"/>
      <c r="AV29" s="355"/>
      <c r="AW29" s="355"/>
      <c r="AX29" s="355"/>
      <c r="AY29" s="355"/>
      <c r="AZ29" s="355"/>
      <c r="BA29" s="357"/>
      <c r="BB29" s="355"/>
      <c r="BC29" s="355"/>
      <c r="BD29" s="355"/>
      <c r="BE29" s="355"/>
      <c r="BF29" s="355"/>
      <c r="BG29" s="355">
        <v>200000</v>
      </c>
      <c r="BH29" s="355"/>
      <c r="BI29" s="355"/>
      <c r="BJ29" s="355"/>
      <c r="BK29" s="355"/>
      <c r="BL29" s="355"/>
      <c r="BM29" s="355"/>
      <c r="BN29" s="355"/>
      <c r="BO29" s="355"/>
      <c r="BP29" s="355"/>
      <c r="BQ29" s="357"/>
      <c r="BR29" s="355"/>
      <c r="BS29" s="357"/>
      <c r="BT29" s="355"/>
      <c r="BU29" s="357"/>
      <c r="BV29" s="355"/>
      <c r="BW29" s="355"/>
      <c r="BX29" s="355"/>
      <c r="BY29" s="355"/>
      <c r="BZ29" s="355"/>
      <c r="CA29" s="355"/>
      <c r="CB29" s="355"/>
      <c r="CC29" s="357"/>
      <c r="CD29" s="355"/>
      <c r="CE29" s="355"/>
      <c r="CF29" s="355"/>
      <c r="CG29" s="355"/>
      <c r="CH29" s="355"/>
      <c r="CI29" s="355"/>
      <c r="CJ29" s="355"/>
      <c r="CK29" s="355"/>
      <c r="CL29" s="355"/>
      <c r="CM29" s="355"/>
      <c r="CN29" s="355"/>
      <c r="CO29" s="355"/>
      <c r="CP29" s="355"/>
      <c r="CQ29" s="355"/>
      <c r="CR29" s="355"/>
      <c r="CS29" s="355"/>
      <c r="CT29" s="355"/>
      <c r="CU29" s="355"/>
      <c r="CV29" s="355"/>
      <c r="CW29" s="355"/>
      <c r="CX29" s="355"/>
      <c r="CY29" s="355"/>
      <c r="CZ29" s="355"/>
      <c r="DA29" s="355"/>
      <c r="DB29" s="355"/>
      <c r="DC29" s="355"/>
    </row>
    <row r="30" spans="1:107" s="476" customFormat="1" ht="15" customHeight="1">
      <c r="A30" s="484">
        <v>45359</v>
      </c>
      <c r="B30" s="485">
        <v>48</v>
      </c>
      <c r="C30" s="476" t="s">
        <v>519</v>
      </c>
      <c r="D30" s="477"/>
      <c r="E30" s="477"/>
      <c r="F30" s="477"/>
      <c r="G30" s="477"/>
      <c r="H30" s="477"/>
      <c r="I30" s="477"/>
      <c r="J30" s="477"/>
      <c r="K30" s="477"/>
      <c r="L30" s="477"/>
      <c r="M30" s="477"/>
      <c r="N30" s="477"/>
      <c r="O30" s="477"/>
      <c r="P30" s="477"/>
      <c r="Q30" s="477"/>
      <c r="R30" s="477"/>
      <c r="S30" s="477"/>
      <c r="T30" s="477"/>
      <c r="U30" s="477"/>
      <c r="V30" s="477"/>
      <c r="W30" s="477"/>
      <c r="X30" s="477"/>
      <c r="Y30" s="477"/>
      <c r="Z30" s="477"/>
      <c r="AA30" s="477"/>
      <c r="AB30" s="477"/>
      <c r="AC30" s="477"/>
      <c r="AD30" s="477"/>
      <c r="AE30" s="477"/>
      <c r="AF30" s="477"/>
      <c r="AG30" s="477"/>
      <c r="AH30" s="477"/>
      <c r="AI30" s="477"/>
      <c r="AJ30" s="477"/>
      <c r="AK30" s="477"/>
      <c r="AL30" s="477"/>
      <c r="AM30" s="477"/>
      <c r="AN30" s="477"/>
      <c r="AO30" s="477"/>
      <c r="AP30" s="477"/>
      <c r="AQ30" s="477"/>
      <c r="AR30" s="477"/>
      <c r="AS30" s="477"/>
      <c r="AT30" s="477"/>
      <c r="AU30" s="477"/>
      <c r="AV30" s="477"/>
      <c r="AW30" s="477"/>
      <c r="AX30" s="477"/>
      <c r="AY30" s="477"/>
      <c r="AZ30" s="477"/>
      <c r="BA30" s="477"/>
      <c r="BB30" s="477"/>
      <c r="BC30" s="477"/>
      <c r="BD30" s="477"/>
      <c r="BE30" s="477"/>
      <c r="BF30" s="477"/>
      <c r="BG30" s="477"/>
      <c r="BH30" s="477"/>
      <c r="BI30" s="477"/>
      <c r="BJ30" s="477"/>
      <c r="BK30" s="477"/>
      <c r="BL30" s="477"/>
      <c r="BM30" s="477"/>
      <c r="BN30" s="477"/>
      <c r="BO30" s="477"/>
      <c r="BP30" s="477"/>
      <c r="BQ30" s="477"/>
      <c r="BR30" s="477"/>
      <c r="BS30" s="477">
        <v>150000</v>
      </c>
      <c r="BT30" s="477"/>
      <c r="BU30" s="477"/>
      <c r="BV30" s="477"/>
      <c r="BW30" s="477"/>
      <c r="BX30" s="477"/>
      <c r="BY30" s="477"/>
      <c r="BZ30" s="477"/>
      <c r="CA30" s="477"/>
      <c r="CB30" s="477"/>
      <c r="CC30" s="477"/>
      <c r="CD30" s="477"/>
      <c r="CE30" s="477"/>
      <c r="CF30" s="477"/>
      <c r="CG30" s="477"/>
      <c r="CH30" s="477"/>
      <c r="CI30" s="477"/>
      <c r="CJ30" s="477"/>
      <c r="CK30" s="477"/>
      <c r="CL30" s="477"/>
      <c r="CM30" s="477"/>
      <c r="CN30" s="477"/>
      <c r="CO30" s="477"/>
      <c r="CP30" s="477"/>
      <c r="CQ30" s="477"/>
      <c r="CR30" s="477"/>
      <c r="CS30" s="477"/>
      <c r="CT30" s="477"/>
      <c r="CU30" s="477"/>
      <c r="CV30" s="477"/>
      <c r="CW30" s="477"/>
      <c r="CX30" s="477"/>
      <c r="CY30" s="477"/>
      <c r="CZ30" s="477"/>
      <c r="DA30" s="477"/>
      <c r="DB30" s="477"/>
      <c r="DC30" s="477"/>
    </row>
    <row r="31" spans="1:107" s="476" customFormat="1" ht="15" customHeight="1">
      <c r="A31" s="484"/>
      <c r="B31" s="485"/>
      <c r="C31" s="476" t="s">
        <v>1176</v>
      </c>
      <c r="D31" s="477"/>
      <c r="E31" s="477"/>
      <c r="F31" s="477"/>
      <c r="G31" s="477"/>
      <c r="H31" s="477"/>
      <c r="I31" s="477"/>
      <c r="J31" s="477"/>
      <c r="K31" s="477"/>
      <c r="L31" s="477"/>
      <c r="M31" s="477"/>
      <c r="N31" s="477"/>
      <c r="O31" s="477"/>
      <c r="P31" s="477"/>
      <c r="Q31" s="477"/>
      <c r="R31" s="477"/>
      <c r="S31" s="477"/>
      <c r="T31" s="477"/>
      <c r="U31" s="477"/>
      <c r="V31" s="477"/>
      <c r="W31" s="477"/>
      <c r="X31" s="477"/>
      <c r="Y31" s="477"/>
      <c r="Z31" s="477"/>
      <c r="AA31" s="477"/>
      <c r="AB31" s="477"/>
      <c r="AC31" s="477"/>
      <c r="AD31" s="477"/>
      <c r="AE31" s="477"/>
      <c r="AF31" s="477"/>
      <c r="AG31" s="477"/>
      <c r="AH31" s="477"/>
      <c r="AI31" s="477"/>
      <c r="AJ31" s="477"/>
      <c r="AK31" s="477"/>
      <c r="AL31" s="477"/>
      <c r="AM31" s="477"/>
      <c r="AN31" s="477"/>
      <c r="AO31" s="477"/>
      <c r="AP31" s="477"/>
      <c r="AQ31" s="477"/>
      <c r="AR31" s="477"/>
      <c r="AS31" s="477"/>
      <c r="AT31" s="477"/>
      <c r="AU31" s="477"/>
      <c r="AV31" s="477"/>
      <c r="AW31" s="477"/>
      <c r="AX31" s="477"/>
      <c r="AY31" s="477"/>
      <c r="AZ31" s="477"/>
      <c r="BA31" s="477"/>
      <c r="BB31" s="477"/>
      <c r="BC31" s="477"/>
      <c r="BD31" s="477"/>
      <c r="BE31" s="477"/>
      <c r="BF31" s="477"/>
      <c r="BG31" s="477"/>
      <c r="BH31" s="477"/>
      <c r="BI31" s="477"/>
      <c r="BJ31" s="477"/>
      <c r="BK31" s="477"/>
      <c r="BL31" s="477"/>
      <c r="BM31" s="477"/>
      <c r="BN31" s="477"/>
      <c r="BO31" s="477"/>
      <c r="BP31" s="477"/>
      <c r="BQ31" s="477"/>
      <c r="BR31" s="477"/>
      <c r="BS31" s="477">
        <v>-116058.4</v>
      </c>
      <c r="BT31" s="477"/>
      <c r="BU31" s="477"/>
      <c r="BV31" s="477"/>
      <c r="BW31" s="477"/>
      <c r="BX31" s="477"/>
      <c r="BY31" s="477"/>
      <c r="BZ31" s="477"/>
      <c r="CA31" s="477"/>
      <c r="CB31" s="477"/>
      <c r="CC31" s="477"/>
      <c r="CD31" s="477"/>
      <c r="CE31" s="477"/>
      <c r="CF31" s="477"/>
      <c r="CG31" s="477"/>
      <c r="CH31" s="477"/>
      <c r="CI31" s="477"/>
      <c r="CJ31" s="477"/>
      <c r="CK31" s="477"/>
      <c r="CL31" s="477"/>
      <c r="CM31" s="477"/>
      <c r="CN31" s="477"/>
      <c r="CO31" s="477"/>
      <c r="CP31" s="477"/>
      <c r="CQ31" s="477"/>
      <c r="CR31" s="477"/>
      <c r="CS31" s="477"/>
      <c r="CT31" s="477"/>
      <c r="CU31" s="477"/>
      <c r="CV31" s="477"/>
      <c r="CW31" s="477"/>
      <c r="CX31" s="477"/>
      <c r="CY31" s="477"/>
      <c r="CZ31" s="477"/>
      <c r="DA31" s="477"/>
      <c r="DB31" s="477"/>
      <c r="DC31" s="477"/>
    </row>
    <row r="32" spans="1:107" s="476" customFormat="1" ht="15" customHeight="1">
      <c r="A32" s="471">
        <v>45362</v>
      </c>
      <c r="B32" s="463" t="s">
        <v>1177</v>
      </c>
      <c r="C32" s="470" t="s">
        <v>1178</v>
      </c>
      <c r="D32" s="477"/>
      <c r="E32" s="477"/>
      <c r="F32" s="477"/>
      <c r="G32" s="477"/>
      <c r="H32" s="477"/>
      <c r="I32" s="477"/>
      <c r="J32" s="477"/>
      <c r="K32" s="477"/>
      <c r="L32" s="477"/>
      <c r="M32" s="477"/>
      <c r="N32" s="477"/>
      <c r="O32" s="477"/>
      <c r="P32" s="477"/>
      <c r="Q32" s="477"/>
      <c r="R32" s="478"/>
      <c r="S32" s="477"/>
      <c r="T32" s="477"/>
      <c r="U32" s="477"/>
      <c r="V32" s="477"/>
      <c r="W32" s="477"/>
      <c r="X32" s="477"/>
      <c r="Y32" s="477"/>
      <c r="Z32" s="477"/>
      <c r="AA32" s="477"/>
      <c r="AB32" s="478"/>
      <c r="AC32" s="477"/>
      <c r="AD32" s="477"/>
      <c r="AE32" s="478"/>
      <c r="AF32" s="477"/>
      <c r="AG32" s="477"/>
      <c r="AH32" s="477"/>
      <c r="AI32" s="477"/>
      <c r="AJ32" s="477"/>
      <c r="AK32" s="478"/>
      <c r="AL32" s="478"/>
      <c r="AM32" s="477"/>
      <c r="AN32" s="478"/>
      <c r="AO32" s="477"/>
      <c r="AP32" s="478"/>
      <c r="AQ32" s="478"/>
      <c r="AR32" s="477"/>
      <c r="AS32" s="478"/>
      <c r="AT32" s="477"/>
      <c r="AU32" s="478"/>
      <c r="AV32" s="477"/>
      <c r="AW32" s="477"/>
      <c r="AX32" s="477"/>
      <c r="AY32" s="477"/>
      <c r="AZ32" s="477"/>
      <c r="BA32" s="478"/>
      <c r="BB32" s="477"/>
      <c r="BC32" s="477"/>
      <c r="BD32" s="477"/>
      <c r="BE32" s="477"/>
      <c r="BF32" s="477"/>
      <c r="BG32" s="477"/>
      <c r="BH32" s="477"/>
      <c r="BI32" s="477"/>
      <c r="BJ32" s="477"/>
      <c r="BK32" s="477"/>
      <c r="BL32" s="477"/>
      <c r="BM32" s="477"/>
      <c r="BN32" s="477"/>
      <c r="BO32" s="477"/>
      <c r="BP32" s="477"/>
      <c r="BQ32" s="478"/>
      <c r="BR32" s="477"/>
      <c r="BS32" s="478"/>
      <c r="BT32" s="477"/>
      <c r="BU32" s="478"/>
      <c r="BV32" s="477"/>
      <c r="BW32" s="477"/>
      <c r="BX32" s="477"/>
      <c r="BY32" s="477"/>
      <c r="BZ32" s="477"/>
      <c r="CA32" s="477"/>
      <c r="CB32" s="477"/>
      <c r="CC32" s="478"/>
      <c r="CD32" s="477"/>
      <c r="CE32" s="477"/>
      <c r="CF32" s="477"/>
      <c r="CG32" s="477"/>
      <c r="CH32" s="477"/>
      <c r="CI32" s="477"/>
      <c r="CJ32" s="477"/>
      <c r="CK32" s="477"/>
      <c r="CL32" s="477"/>
      <c r="CM32" s="477"/>
      <c r="CN32" s="477"/>
      <c r="CO32" s="477"/>
      <c r="CP32" s="477">
        <f>50000*564</f>
        <v>28200000</v>
      </c>
      <c r="CQ32" s="477"/>
      <c r="CR32" s="477"/>
      <c r="CS32" s="477"/>
      <c r="CT32" s="477"/>
      <c r="CU32" s="477"/>
      <c r="CV32" s="477"/>
      <c r="CW32" s="477"/>
      <c r="CX32" s="477"/>
      <c r="CY32" s="477"/>
      <c r="CZ32" s="477"/>
      <c r="DA32" s="477"/>
      <c r="DB32" s="477"/>
      <c r="DC32" s="477"/>
    </row>
    <row r="33" spans="1:107" s="476" customFormat="1" ht="15" customHeight="1">
      <c r="A33" s="471"/>
      <c r="B33" s="463"/>
      <c r="C33" s="470" t="s">
        <v>1179</v>
      </c>
      <c r="D33" s="477"/>
      <c r="E33" s="477"/>
      <c r="F33" s="477"/>
      <c r="G33" s="477"/>
      <c r="H33" s="477"/>
      <c r="I33" s="477"/>
      <c r="J33" s="477"/>
      <c r="K33" s="477"/>
      <c r="L33" s="477"/>
      <c r="M33" s="477"/>
      <c r="N33" s="477"/>
      <c r="O33" s="477"/>
      <c r="P33" s="477"/>
      <c r="Q33" s="477"/>
      <c r="R33" s="478"/>
      <c r="S33" s="477"/>
      <c r="T33" s="477"/>
      <c r="U33" s="477"/>
      <c r="V33" s="477"/>
      <c r="W33" s="477"/>
      <c r="X33" s="477"/>
      <c r="Y33" s="477"/>
      <c r="Z33" s="477"/>
      <c r="AA33" s="477"/>
      <c r="AB33" s="478"/>
      <c r="AC33" s="477"/>
      <c r="AD33" s="477"/>
      <c r="AE33" s="478"/>
      <c r="AF33" s="477"/>
      <c r="AG33" s="477"/>
      <c r="AH33" s="477"/>
      <c r="AI33" s="477"/>
      <c r="AJ33" s="477"/>
      <c r="AK33" s="478"/>
      <c r="AL33" s="478"/>
      <c r="AM33" s="477"/>
      <c r="AN33" s="478"/>
      <c r="AO33" s="477"/>
      <c r="AP33" s="478"/>
      <c r="AQ33" s="478"/>
      <c r="AR33" s="477"/>
      <c r="AS33" s="478"/>
      <c r="AT33" s="477"/>
      <c r="AU33" s="478"/>
      <c r="AV33" s="477"/>
      <c r="AW33" s="477"/>
      <c r="AX33" s="477"/>
      <c r="AY33" s="477"/>
      <c r="AZ33" s="477"/>
      <c r="BA33" s="478"/>
      <c r="BB33" s="477"/>
      <c r="BC33" s="477"/>
      <c r="BD33" s="477"/>
      <c r="BE33" s="477"/>
      <c r="BF33" s="477"/>
      <c r="BG33" s="477"/>
      <c r="BH33" s="477"/>
      <c r="BI33" s="477"/>
      <c r="BJ33" s="477"/>
      <c r="BK33" s="477"/>
      <c r="BL33" s="477"/>
      <c r="BM33" s="477"/>
      <c r="BN33" s="477"/>
      <c r="BO33" s="477"/>
      <c r="BP33" s="477"/>
      <c r="BQ33" s="478"/>
      <c r="BR33" s="477"/>
      <c r="BS33" s="478"/>
      <c r="BT33" s="477"/>
      <c r="BU33" s="478"/>
      <c r="BV33" s="477"/>
      <c r="BW33" s="477"/>
      <c r="BX33" s="477"/>
      <c r="BY33" s="477"/>
      <c r="BZ33" s="477"/>
      <c r="CA33" s="477"/>
      <c r="CB33" s="477"/>
      <c r="CC33" s="478"/>
      <c r="CD33" s="477"/>
      <c r="CE33" s="477"/>
      <c r="CF33" s="477"/>
      <c r="CG33" s="477"/>
      <c r="CH33" s="477"/>
      <c r="CI33" s="477"/>
      <c r="CJ33" s="477"/>
      <c r="CK33" s="477"/>
      <c r="CL33" s="477"/>
      <c r="CM33" s="477"/>
      <c r="CN33" s="477"/>
      <c r="CO33" s="477"/>
      <c r="CP33" s="593">
        <v>-2927000</v>
      </c>
      <c r="CQ33" s="477"/>
      <c r="CR33" s="477"/>
      <c r="CS33" s="477"/>
      <c r="CT33" s="477"/>
      <c r="CU33" s="477"/>
      <c r="CV33" s="477"/>
      <c r="CW33" s="477"/>
      <c r="CX33" s="477"/>
      <c r="CY33" s="477"/>
      <c r="CZ33" s="477"/>
      <c r="DA33" s="477"/>
      <c r="DB33" s="477"/>
      <c r="DC33" s="477"/>
    </row>
    <row r="34" spans="1:107" s="284" customFormat="1">
      <c r="A34" s="281">
        <v>45362</v>
      </c>
      <c r="B34" s="288" t="s">
        <v>1180</v>
      </c>
      <c r="C34" s="284" t="s">
        <v>1181</v>
      </c>
      <c r="D34" s="355"/>
      <c r="E34" s="355"/>
      <c r="F34" s="355"/>
      <c r="G34" s="355"/>
      <c r="H34" s="355"/>
      <c r="I34" s="355"/>
      <c r="J34" s="355"/>
      <c r="K34" s="355"/>
      <c r="L34" s="355"/>
      <c r="M34" s="355"/>
      <c r="N34" s="355"/>
      <c r="O34" s="355"/>
      <c r="P34" s="355"/>
      <c r="Q34" s="355"/>
      <c r="R34" s="357"/>
      <c r="S34" s="355"/>
      <c r="T34" s="355"/>
      <c r="U34" s="355"/>
      <c r="V34" s="355"/>
      <c r="W34" s="355"/>
      <c r="X34" s="355"/>
      <c r="Y34" s="355"/>
      <c r="Z34" s="355"/>
      <c r="AA34" s="355"/>
      <c r="AB34" s="357"/>
      <c r="AC34" s="355"/>
      <c r="AD34" s="355"/>
      <c r="AE34" s="357"/>
      <c r="AF34" s="355"/>
      <c r="AG34" s="355"/>
      <c r="AH34" s="355"/>
      <c r="AI34" s="355"/>
      <c r="AJ34" s="355"/>
      <c r="AK34" s="357"/>
      <c r="AL34" s="357"/>
      <c r="AM34" s="355"/>
      <c r="AN34" s="357"/>
      <c r="AO34" s="355"/>
      <c r="AP34" s="357"/>
      <c r="AQ34" s="357"/>
      <c r="AR34" s="355"/>
      <c r="AS34" s="357"/>
      <c r="AT34" s="355"/>
      <c r="AU34" s="357"/>
      <c r="AV34" s="355"/>
      <c r="AW34" s="355"/>
      <c r="AX34" s="355"/>
      <c r="AY34" s="355"/>
      <c r="AZ34" s="355"/>
      <c r="BA34" s="357">
        <v>1000000</v>
      </c>
      <c r="BB34" s="355"/>
      <c r="BC34" s="355"/>
      <c r="BD34" s="355"/>
      <c r="BE34" s="355"/>
      <c r="BF34" s="355"/>
      <c r="BG34" s="355"/>
      <c r="BH34" s="355"/>
      <c r="BI34" s="355"/>
      <c r="BJ34" s="355"/>
      <c r="BK34" s="355"/>
      <c r="BL34" s="355"/>
      <c r="BM34" s="355"/>
      <c r="BN34" s="355"/>
      <c r="BO34" s="355"/>
      <c r="BP34" s="355"/>
      <c r="BQ34" s="357"/>
      <c r="BR34" s="355"/>
      <c r="BS34" s="357"/>
      <c r="BT34" s="355"/>
      <c r="BU34" s="357"/>
      <c r="BV34" s="355"/>
      <c r="BW34" s="355"/>
      <c r="BX34" s="355"/>
      <c r="BY34" s="355"/>
      <c r="BZ34" s="355"/>
      <c r="CA34" s="355"/>
      <c r="CB34" s="355"/>
      <c r="CC34" s="357"/>
      <c r="CD34" s="355"/>
      <c r="CE34" s="355"/>
      <c r="CF34" s="355"/>
      <c r="CG34" s="355"/>
      <c r="CH34" s="355"/>
      <c r="CI34" s="355"/>
      <c r="CJ34" s="355"/>
      <c r="CK34" s="355"/>
      <c r="CL34" s="355"/>
      <c r="CM34" s="355"/>
      <c r="CN34" s="355"/>
      <c r="CO34" s="355"/>
      <c r="CP34" s="355"/>
      <c r="CQ34" s="355"/>
      <c r="CR34" s="355"/>
      <c r="CS34" s="355"/>
      <c r="CT34" s="355"/>
      <c r="CU34" s="355"/>
      <c r="CV34" s="355"/>
      <c r="CW34" s="355"/>
      <c r="CX34" s="355"/>
      <c r="CY34" s="355"/>
      <c r="CZ34" s="355"/>
      <c r="DA34" s="355"/>
      <c r="DB34" s="355"/>
      <c r="DC34" s="355"/>
    </row>
    <row r="35" spans="1:107" s="476" customFormat="1" ht="15" customHeight="1">
      <c r="A35" s="471">
        <v>45364</v>
      </c>
      <c r="B35" s="463" t="s">
        <v>1182</v>
      </c>
      <c r="C35" s="470" t="s">
        <v>1183</v>
      </c>
      <c r="D35" s="477"/>
      <c r="E35" s="477"/>
      <c r="F35" s="477"/>
      <c r="G35" s="477"/>
      <c r="H35" s="477"/>
      <c r="I35" s="477"/>
      <c r="J35" s="477"/>
      <c r="K35" s="477"/>
      <c r="L35" s="477"/>
      <c r="M35" s="477"/>
      <c r="N35" s="477"/>
      <c r="O35" s="477"/>
      <c r="P35" s="477"/>
      <c r="Q35" s="477"/>
      <c r="R35" s="478"/>
      <c r="S35" s="477"/>
      <c r="T35" s="477"/>
      <c r="U35" s="477"/>
      <c r="V35" s="477"/>
      <c r="W35" s="477"/>
      <c r="X35" s="477"/>
      <c r="Y35" s="477"/>
      <c r="Z35" s="477"/>
      <c r="AA35" s="477"/>
      <c r="AB35" s="478"/>
      <c r="AC35" s="477"/>
      <c r="AD35" s="477"/>
      <c r="AE35" s="478"/>
      <c r="AF35" s="477"/>
      <c r="AG35" s="477"/>
      <c r="AH35" s="477"/>
      <c r="AI35" s="477"/>
      <c r="AJ35" s="477"/>
      <c r="AK35" s="478"/>
      <c r="AL35" s="478"/>
      <c r="AM35" s="477"/>
      <c r="AN35" s="478"/>
      <c r="AO35" s="477"/>
      <c r="AP35" s="478"/>
      <c r="AQ35" s="478"/>
      <c r="AR35" s="477"/>
      <c r="AS35" s="478"/>
      <c r="AT35" s="477"/>
      <c r="AU35" s="478"/>
      <c r="AV35" s="477"/>
      <c r="AW35" s="477"/>
      <c r="AX35" s="477"/>
      <c r="AY35" s="477"/>
      <c r="AZ35" s="477"/>
      <c r="BA35" s="478"/>
      <c r="BB35" s="477"/>
      <c r="BC35" s="477"/>
      <c r="BD35" s="477"/>
      <c r="BE35" s="477"/>
      <c r="BF35" s="477"/>
      <c r="BG35" s="477"/>
      <c r="BH35" s="477"/>
      <c r="BI35" s="477"/>
      <c r="BJ35" s="477"/>
      <c r="BK35" s="477"/>
      <c r="BL35" s="477"/>
      <c r="BM35" s="477"/>
      <c r="BN35" s="477"/>
      <c r="BO35" s="477"/>
      <c r="BP35" s="477"/>
      <c r="BQ35" s="478">
        <v>300000</v>
      </c>
      <c r="BR35" s="477"/>
      <c r="BS35" s="478"/>
      <c r="BT35" s="477"/>
      <c r="BU35" s="478"/>
      <c r="BV35" s="477"/>
      <c r="BW35" s="477"/>
      <c r="BX35" s="477"/>
      <c r="BY35" s="477"/>
      <c r="BZ35" s="477"/>
      <c r="CA35" s="477"/>
      <c r="CB35" s="477"/>
      <c r="CC35" s="478"/>
      <c r="CD35" s="477"/>
      <c r="CE35" s="477"/>
      <c r="CF35" s="477"/>
      <c r="CG35" s="477"/>
      <c r="CH35" s="477"/>
      <c r="CI35" s="477"/>
      <c r="CJ35" s="477"/>
      <c r="CK35" s="477"/>
      <c r="CL35" s="477"/>
      <c r="CM35" s="477"/>
      <c r="CN35" s="477"/>
      <c r="CO35" s="477"/>
      <c r="CP35" s="477"/>
      <c r="CQ35" s="477"/>
      <c r="CR35" s="477"/>
      <c r="CS35" s="477"/>
      <c r="CT35" s="477"/>
      <c r="CU35" s="477"/>
      <c r="CV35" s="477"/>
      <c r="CW35" s="477"/>
      <c r="CX35" s="477"/>
      <c r="CY35" s="477"/>
      <c r="CZ35" s="477"/>
      <c r="DA35" s="477"/>
      <c r="DB35" s="477"/>
      <c r="DC35" s="477"/>
    </row>
    <row r="36" spans="1:107" s="476" customFormat="1" ht="15" customHeight="1">
      <c r="A36" s="471"/>
      <c r="B36" s="463"/>
      <c r="C36" s="470" t="s">
        <v>1184</v>
      </c>
      <c r="D36" s="477"/>
      <c r="E36" s="477"/>
      <c r="F36" s="477"/>
      <c r="G36" s="477"/>
      <c r="H36" s="477"/>
      <c r="I36" s="477"/>
      <c r="J36" s="477"/>
      <c r="K36" s="477"/>
      <c r="L36" s="477"/>
      <c r="M36" s="477"/>
      <c r="N36" s="477"/>
      <c r="O36" s="477"/>
      <c r="P36" s="477"/>
      <c r="Q36" s="477"/>
      <c r="R36" s="478"/>
      <c r="S36" s="477"/>
      <c r="T36" s="477"/>
      <c r="U36" s="477"/>
      <c r="V36" s="477"/>
      <c r="W36" s="477"/>
      <c r="X36" s="477"/>
      <c r="Y36" s="477"/>
      <c r="Z36" s="477"/>
      <c r="AA36" s="477"/>
      <c r="AB36" s="478"/>
      <c r="AC36" s="477"/>
      <c r="AD36" s="477"/>
      <c r="AE36" s="478"/>
      <c r="AF36" s="477"/>
      <c r="AG36" s="477"/>
      <c r="AH36" s="477"/>
      <c r="AI36" s="477"/>
      <c r="AJ36" s="477"/>
      <c r="AK36" s="478"/>
      <c r="AL36" s="478"/>
      <c r="AM36" s="477"/>
      <c r="AN36" s="478"/>
      <c r="AO36" s="477"/>
      <c r="AP36" s="478"/>
      <c r="AQ36" s="478"/>
      <c r="AR36" s="477"/>
      <c r="AS36" s="478"/>
      <c r="AT36" s="477"/>
      <c r="AU36" s="478"/>
      <c r="AV36" s="477"/>
      <c r="AW36" s="477"/>
      <c r="AX36" s="477"/>
      <c r="AY36" s="477"/>
      <c r="AZ36" s="477"/>
      <c r="BA36" s="478"/>
      <c r="BB36" s="477"/>
      <c r="BC36" s="477"/>
      <c r="BD36" s="477"/>
      <c r="BE36" s="477"/>
      <c r="BF36" s="477"/>
      <c r="BG36" s="477"/>
      <c r="BH36" s="477"/>
      <c r="BI36" s="477"/>
      <c r="BJ36" s="477"/>
      <c r="BK36" s="477"/>
      <c r="BL36" s="477"/>
      <c r="BM36" s="477"/>
      <c r="BN36" s="477"/>
      <c r="BO36" s="477"/>
      <c r="BP36" s="477"/>
      <c r="BQ36" s="478">
        <v>-153100</v>
      </c>
      <c r="BR36" s="477"/>
      <c r="BS36" s="478"/>
      <c r="BT36" s="477"/>
      <c r="BU36" s="478"/>
      <c r="BV36" s="477"/>
      <c r="BW36" s="477"/>
      <c r="BX36" s="477"/>
      <c r="BY36" s="477"/>
      <c r="BZ36" s="477"/>
      <c r="CA36" s="477"/>
      <c r="CB36" s="477"/>
      <c r="CC36" s="478"/>
      <c r="CD36" s="477"/>
      <c r="CE36" s="477"/>
      <c r="CF36" s="477"/>
      <c r="CG36" s="477"/>
      <c r="CH36" s="477"/>
      <c r="CI36" s="477"/>
      <c r="CJ36" s="477"/>
      <c r="CK36" s="477"/>
      <c r="CL36" s="477"/>
      <c r="CM36" s="477"/>
      <c r="CN36" s="477"/>
      <c r="CO36" s="477"/>
      <c r="CP36" s="477"/>
      <c r="CQ36" s="477"/>
      <c r="CR36" s="477"/>
      <c r="CS36" s="477"/>
      <c r="CT36" s="477"/>
      <c r="CU36" s="477"/>
      <c r="CV36" s="477"/>
      <c r="CW36" s="477"/>
      <c r="CX36" s="477"/>
      <c r="CY36" s="477"/>
      <c r="CZ36" s="477"/>
      <c r="DA36" s="477"/>
      <c r="DB36" s="477"/>
      <c r="DC36" s="477"/>
    </row>
    <row r="37" spans="1:107" s="476" customFormat="1" ht="15" customHeight="1">
      <c r="A37" s="471">
        <v>45364</v>
      </c>
      <c r="B37" s="463" t="s">
        <v>1185</v>
      </c>
      <c r="C37" s="470" t="s">
        <v>1186</v>
      </c>
      <c r="D37" s="477"/>
      <c r="E37" s="477"/>
      <c r="F37" s="477"/>
      <c r="G37" s="477"/>
      <c r="H37" s="477"/>
      <c r="I37" s="477"/>
      <c r="J37" s="477"/>
      <c r="K37" s="477"/>
      <c r="L37" s="477"/>
      <c r="M37" s="477"/>
      <c r="N37" s="477"/>
      <c r="O37" s="477"/>
      <c r="P37" s="477"/>
      <c r="Q37" s="477"/>
      <c r="R37" s="478"/>
      <c r="S37" s="477"/>
      <c r="T37" s="477"/>
      <c r="U37" s="477"/>
      <c r="V37" s="477"/>
      <c r="W37" s="477"/>
      <c r="X37" s="477"/>
      <c r="Y37" s="477"/>
      <c r="Z37" s="477"/>
      <c r="AA37" s="477"/>
      <c r="AB37" s="478"/>
      <c r="AC37" s="477"/>
      <c r="AD37" s="477"/>
      <c r="AE37" s="478"/>
      <c r="AF37" s="477"/>
      <c r="AG37" s="477"/>
      <c r="AH37" s="477"/>
      <c r="AI37" s="477"/>
      <c r="AJ37" s="477"/>
      <c r="AK37" s="478"/>
      <c r="AL37" s="478"/>
      <c r="AM37" s="477"/>
      <c r="AN37" s="478"/>
      <c r="AO37" s="477"/>
      <c r="AP37" s="478"/>
      <c r="AQ37" s="478"/>
      <c r="AR37" s="477"/>
      <c r="AS37" s="478"/>
      <c r="AT37" s="477"/>
      <c r="AU37" s="478"/>
      <c r="AV37" s="477"/>
      <c r="AW37" s="477"/>
      <c r="AX37" s="477"/>
      <c r="AY37" s="477"/>
      <c r="AZ37" s="477"/>
      <c r="BA37" s="478"/>
      <c r="BB37" s="477"/>
      <c r="BC37" s="477"/>
      <c r="BD37" s="477"/>
      <c r="BE37" s="477"/>
      <c r="BF37" s="477"/>
      <c r="BG37" s="477"/>
      <c r="BH37" s="477"/>
      <c r="BI37" s="477"/>
      <c r="BJ37" s="477"/>
      <c r="BK37" s="477"/>
      <c r="BL37" s="477"/>
      <c r="BM37" s="477"/>
      <c r="BN37" s="477"/>
      <c r="BO37" s="477"/>
      <c r="BP37" s="477"/>
      <c r="BQ37" s="478"/>
      <c r="BR37" s="477"/>
      <c r="BS37" s="478"/>
      <c r="BT37" s="477"/>
      <c r="BU37" s="478">
        <v>550000</v>
      </c>
      <c r="BV37" s="477"/>
      <c r="BW37" s="477"/>
      <c r="BX37" s="477"/>
      <c r="BY37" s="477"/>
      <c r="BZ37" s="477"/>
      <c r="CA37" s="477"/>
      <c r="CB37" s="477"/>
      <c r="CC37" s="478"/>
      <c r="CD37" s="477"/>
      <c r="CE37" s="477"/>
      <c r="CF37" s="477"/>
      <c r="CG37" s="477"/>
      <c r="CH37" s="477"/>
      <c r="CI37" s="477"/>
      <c r="CJ37" s="477"/>
      <c r="CK37" s="477"/>
      <c r="CL37" s="477"/>
      <c r="CM37" s="477"/>
      <c r="CN37" s="477"/>
      <c r="CO37" s="477"/>
      <c r="CP37" s="477"/>
      <c r="CQ37" s="477"/>
      <c r="CR37" s="477"/>
      <c r="CS37" s="477"/>
      <c r="CT37" s="477"/>
      <c r="CU37" s="477"/>
      <c r="CV37" s="477"/>
      <c r="CW37" s="477"/>
      <c r="CX37" s="477"/>
      <c r="CY37" s="477"/>
      <c r="CZ37" s="477"/>
      <c r="DA37" s="477"/>
      <c r="DB37" s="477"/>
      <c r="DC37" s="477"/>
    </row>
    <row r="38" spans="1:107" s="476" customFormat="1" ht="15" customHeight="1">
      <c r="A38" s="471"/>
      <c r="B38" s="463"/>
      <c r="C38" s="476" t="s">
        <v>1187</v>
      </c>
      <c r="D38" s="477"/>
      <c r="E38" s="477"/>
      <c r="F38" s="477"/>
      <c r="G38" s="477"/>
      <c r="H38" s="477"/>
      <c r="I38" s="477"/>
      <c r="J38" s="477"/>
      <c r="K38" s="477"/>
      <c r="L38" s="477"/>
      <c r="M38" s="477"/>
      <c r="N38" s="477"/>
      <c r="O38" s="477"/>
      <c r="P38" s="477"/>
      <c r="Q38" s="477"/>
      <c r="R38" s="478"/>
      <c r="S38" s="477"/>
      <c r="T38" s="477"/>
      <c r="U38" s="477"/>
      <c r="V38" s="477"/>
      <c r="W38" s="477"/>
      <c r="X38" s="477"/>
      <c r="Y38" s="477"/>
      <c r="Z38" s="477"/>
      <c r="AA38" s="477"/>
      <c r="AB38" s="478"/>
      <c r="AC38" s="477"/>
      <c r="AD38" s="477"/>
      <c r="AE38" s="478"/>
      <c r="AF38" s="477"/>
      <c r="AG38" s="477"/>
      <c r="AH38" s="477"/>
      <c r="AI38" s="477"/>
      <c r="AJ38" s="477"/>
      <c r="AK38" s="478"/>
      <c r="AL38" s="478"/>
      <c r="AM38" s="477"/>
      <c r="AN38" s="478"/>
      <c r="AO38" s="477"/>
      <c r="AP38" s="478"/>
      <c r="AQ38" s="478"/>
      <c r="AR38" s="477"/>
      <c r="AS38" s="478"/>
      <c r="AT38" s="477"/>
      <c r="AU38" s="478"/>
      <c r="AV38" s="477"/>
      <c r="AW38" s="477"/>
      <c r="AX38" s="477"/>
      <c r="AY38" s="477"/>
      <c r="AZ38" s="477"/>
      <c r="BA38" s="478"/>
      <c r="BB38" s="477"/>
      <c r="BC38" s="477"/>
      <c r="BD38" s="477"/>
      <c r="BE38" s="477"/>
      <c r="BF38" s="477"/>
      <c r="BG38" s="477"/>
      <c r="BH38" s="477"/>
      <c r="BI38" s="477"/>
      <c r="BJ38" s="477"/>
      <c r="BK38" s="477"/>
      <c r="BL38" s="477"/>
      <c r="BM38" s="477"/>
      <c r="BN38" s="477"/>
      <c r="BO38" s="477"/>
      <c r="BP38" s="477"/>
      <c r="BQ38" s="478"/>
      <c r="BR38" s="477"/>
      <c r="BS38" s="478"/>
      <c r="BT38" s="477"/>
      <c r="BU38" s="585">
        <v>-194526.45</v>
      </c>
      <c r="BV38" s="477"/>
      <c r="BW38" s="477"/>
      <c r="BX38" s="477"/>
      <c r="BY38" s="477"/>
      <c r="BZ38" s="477"/>
      <c r="CA38" s="477"/>
      <c r="CB38" s="477"/>
      <c r="CC38" s="478"/>
      <c r="CD38" s="477"/>
      <c r="CE38" s="477"/>
      <c r="CF38" s="477"/>
      <c r="CG38" s="477"/>
      <c r="CH38" s="477"/>
      <c r="CI38" s="477"/>
      <c r="CJ38" s="477"/>
      <c r="CK38" s="477"/>
      <c r="CL38" s="477"/>
      <c r="CM38" s="477"/>
      <c r="CN38" s="477"/>
      <c r="CO38" s="477"/>
      <c r="CP38" s="477"/>
      <c r="CQ38" s="477"/>
      <c r="CR38" s="477"/>
      <c r="CS38" s="477"/>
      <c r="CT38" s="477"/>
      <c r="CU38" s="477"/>
      <c r="CV38" s="477"/>
      <c r="CW38" s="477"/>
      <c r="CX38" s="477"/>
      <c r="CY38" s="477"/>
      <c r="CZ38" s="477"/>
      <c r="DA38" s="477"/>
      <c r="DB38" s="477"/>
      <c r="DC38" s="477"/>
    </row>
    <row r="39" spans="1:107" s="284" customFormat="1" ht="15" customHeight="1">
      <c r="A39" s="281">
        <v>45364</v>
      </c>
      <c r="B39" s="288" t="s">
        <v>594</v>
      </c>
      <c r="C39" s="289" t="s">
        <v>1188</v>
      </c>
      <c r="D39" s="355"/>
      <c r="E39" s="355"/>
      <c r="F39" s="355"/>
      <c r="G39" s="355"/>
      <c r="H39" s="355"/>
      <c r="I39" s="355"/>
      <c r="J39" s="355"/>
      <c r="K39" s="355"/>
      <c r="L39" s="355"/>
      <c r="M39" s="355"/>
      <c r="N39" s="355"/>
      <c r="O39" s="355"/>
      <c r="P39" s="355"/>
      <c r="Q39" s="355"/>
      <c r="R39" s="357"/>
      <c r="S39" s="355"/>
      <c r="T39" s="355"/>
      <c r="U39" s="355"/>
      <c r="V39" s="355"/>
      <c r="W39" s="355"/>
      <c r="X39" s="355"/>
      <c r="Y39" s="355"/>
      <c r="Z39" s="355"/>
      <c r="AA39" s="355"/>
      <c r="AB39" s="357"/>
      <c r="AC39" s="355"/>
      <c r="AD39" s="355"/>
      <c r="AE39" s="357"/>
      <c r="AF39" s="355"/>
      <c r="AG39" s="355"/>
      <c r="AH39" s="355"/>
      <c r="AI39" s="355"/>
      <c r="AJ39" s="355"/>
      <c r="AK39" s="357"/>
      <c r="AL39" s="357"/>
      <c r="AM39" s="355"/>
      <c r="AN39" s="357"/>
      <c r="AO39" s="355"/>
      <c r="AP39" s="357"/>
      <c r="AQ39" s="357"/>
      <c r="AR39" s="355"/>
      <c r="AS39" s="357"/>
      <c r="AT39" s="355"/>
      <c r="AU39" s="357"/>
      <c r="AV39" s="355"/>
      <c r="AW39" s="355"/>
      <c r="AX39" s="355"/>
      <c r="AY39" s="355"/>
      <c r="AZ39" s="355"/>
      <c r="BA39" s="357">
        <v>1000000</v>
      </c>
      <c r="BB39" s="355"/>
      <c r="BC39" s="355"/>
      <c r="BD39" s="355"/>
      <c r="BE39" s="355"/>
      <c r="BF39" s="355"/>
      <c r="BG39" s="355"/>
      <c r="BH39" s="355"/>
      <c r="BI39" s="355"/>
      <c r="BJ39" s="355"/>
      <c r="BK39" s="355"/>
      <c r="BL39" s="355"/>
      <c r="BM39" s="355"/>
      <c r="BN39" s="355"/>
      <c r="BO39" s="355"/>
      <c r="BP39" s="355"/>
      <c r="BQ39" s="357"/>
      <c r="BR39" s="355"/>
      <c r="BS39" s="357"/>
      <c r="BT39" s="355"/>
      <c r="BU39" s="357"/>
      <c r="BV39" s="355"/>
      <c r="BW39" s="355"/>
      <c r="BX39" s="355"/>
      <c r="BY39" s="355"/>
      <c r="BZ39" s="355"/>
      <c r="CA39" s="355"/>
      <c r="CB39" s="355"/>
      <c r="CC39" s="357"/>
      <c r="CD39" s="355"/>
      <c r="CE39" s="355"/>
      <c r="CF39" s="355"/>
      <c r="CG39" s="355"/>
      <c r="CH39" s="355"/>
      <c r="CI39" s="355"/>
      <c r="CJ39" s="355"/>
      <c r="CK39" s="355"/>
      <c r="CL39" s="355"/>
      <c r="CM39" s="355"/>
      <c r="CN39" s="355"/>
      <c r="CO39" s="355"/>
      <c r="CP39" s="355"/>
      <c r="CQ39" s="355"/>
      <c r="CR39" s="355"/>
      <c r="CS39" s="355"/>
      <c r="CT39" s="355"/>
      <c r="CU39" s="355"/>
      <c r="CV39" s="355"/>
      <c r="CW39" s="355"/>
      <c r="CX39" s="355"/>
      <c r="CY39" s="355"/>
      <c r="CZ39" s="355"/>
      <c r="DA39" s="355"/>
      <c r="DB39" s="355"/>
      <c r="DC39" s="355"/>
    </row>
    <row r="40" spans="1:107" ht="15" customHeight="1">
      <c r="A40" s="281"/>
      <c r="B40" s="288"/>
      <c r="C40" s="289" t="s">
        <v>1189</v>
      </c>
      <c r="R40" s="357"/>
      <c r="AB40" s="357"/>
      <c r="AE40" s="357"/>
      <c r="AK40" s="357"/>
      <c r="AL40" s="357"/>
      <c r="AN40" s="357"/>
      <c r="AP40" s="357"/>
      <c r="AQ40" s="357"/>
      <c r="AS40" s="357"/>
      <c r="AU40" s="357"/>
      <c r="BA40" s="357"/>
      <c r="BQ40" s="357"/>
      <c r="BS40" s="357"/>
      <c r="BU40" s="639">
        <f>23380</f>
        <v>23380</v>
      </c>
      <c r="CC40" s="357"/>
    </row>
    <row r="41" spans="1:107" s="284" customFormat="1" ht="15" customHeight="1">
      <c r="A41" s="281"/>
      <c r="B41" s="288"/>
      <c r="C41" s="289" t="s">
        <v>1190</v>
      </c>
      <c r="D41" s="355"/>
      <c r="E41" s="355"/>
      <c r="F41" s="355"/>
      <c r="G41" s="355"/>
      <c r="H41" s="355"/>
      <c r="I41" s="355"/>
      <c r="J41" s="355"/>
      <c r="K41" s="355"/>
      <c r="L41" s="355"/>
      <c r="M41" s="355"/>
      <c r="N41" s="355"/>
      <c r="O41" s="355"/>
      <c r="P41" s="355"/>
      <c r="Q41" s="355"/>
      <c r="R41" s="357"/>
      <c r="S41" s="355"/>
      <c r="T41" s="355"/>
      <c r="U41" s="355"/>
      <c r="V41" s="355"/>
      <c r="W41" s="355"/>
      <c r="X41" s="355"/>
      <c r="Y41" s="355"/>
      <c r="Z41" s="355"/>
      <c r="AA41" s="355"/>
      <c r="AB41" s="357"/>
      <c r="AC41" s="355"/>
      <c r="AD41" s="355"/>
      <c r="AE41" s="357"/>
      <c r="AF41" s="355"/>
      <c r="AG41" s="355"/>
      <c r="AH41" s="355"/>
      <c r="AI41" s="355"/>
      <c r="AJ41" s="355"/>
      <c r="AK41" s="478">
        <v>56500</v>
      </c>
      <c r="AL41" s="357"/>
      <c r="AM41" s="355"/>
      <c r="AN41" s="357"/>
      <c r="AO41" s="355"/>
      <c r="AP41" s="357"/>
      <c r="AQ41" s="357"/>
      <c r="AR41" s="355"/>
      <c r="AS41" s="357"/>
      <c r="AT41" s="355"/>
      <c r="AU41" s="357"/>
      <c r="AV41" s="355"/>
      <c r="AW41" s="355"/>
      <c r="AX41" s="355"/>
      <c r="AY41" s="355"/>
      <c r="AZ41" s="355"/>
      <c r="BA41" s="357"/>
      <c r="BB41" s="355"/>
      <c r="BC41" s="355"/>
      <c r="BD41" s="355"/>
      <c r="BE41" s="355"/>
      <c r="BF41" s="355"/>
      <c r="BG41" s="355"/>
      <c r="BH41" s="355"/>
      <c r="BI41" s="355"/>
      <c r="BJ41" s="355"/>
      <c r="BK41" s="355"/>
      <c r="BL41" s="355"/>
      <c r="BM41" s="355"/>
      <c r="BN41" s="355"/>
      <c r="BO41" s="355"/>
      <c r="BP41" s="355"/>
      <c r="BQ41" s="357"/>
      <c r="BR41" s="355"/>
      <c r="BS41" s="357"/>
      <c r="BT41" s="355"/>
      <c r="BU41" s="357"/>
      <c r="BV41" s="355"/>
      <c r="BW41" s="355"/>
      <c r="BX41" s="355"/>
      <c r="BY41" s="355"/>
      <c r="BZ41" s="355"/>
      <c r="CA41" s="355"/>
      <c r="CB41" s="355"/>
      <c r="CC41" s="357"/>
      <c r="CD41" s="355"/>
      <c r="CE41" s="355"/>
      <c r="CF41" s="355"/>
      <c r="CG41" s="355"/>
      <c r="CH41" s="355"/>
      <c r="CI41" s="355"/>
      <c r="CJ41" s="355"/>
      <c r="CK41" s="355"/>
      <c r="CL41" s="355"/>
      <c r="CM41" s="355"/>
      <c r="CN41" s="355"/>
      <c r="CO41" s="355"/>
      <c r="CP41" s="355"/>
      <c r="CQ41" s="355"/>
      <c r="CR41" s="355"/>
      <c r="CS41" s="355"/>
      <c r="CT41" s="355"/>
      <c r="CU41" s="355"/>
      <c r="CV41" s="355"/>
      <c r="CW41" s="355"/>
      <c r="CX41" s="355"/>
      <c r="CY41" s="355"/>
      <c r="CZ41" s="355"/>
      <c r="DA41" s="355"/>
      <c r="DB41" s="355"/>
      <c r="DC41" s="355"/>
    </row>
    <row r="42" spans="1:107" s="284" customFormat="1" ht="15" customHeight="1">
      <c r="A42" s="281">
        <v>45370</v>
      </c>
      <c r="B42" s="288" t="s">
        <v>546</v>
      </c>
      <c r="C42" s="284" t="s">
        <v>547</v>
      </c>
      <c r="D42" s="355"/>
      <c r="E42" s="355"/>
      <c r="F42" s="355"/>
      <c r="G42" s="355"/>
      <c r="H42" s="355"/>
      <c r="I42" s="355"/>
      <c r="J42" s="355"/>
      <c r="K42" s="355"/>
      <c r="L42" s="355"/>
      <c r="M42" s="355"/>
      <c r="N42" s="355"/>
      <c r="O42" s="355"/>
      <c r="P42" s="355"/>
      <c r="Q42" s="355"/>
      <c r="R42" s="357"/>
      <c r="S42" s="355"/>
      <c r="T42" s="355"/>
      <c r="U42" s="355"/>
      <c r="V42" s="355"/>
      <c r="W42" s="355"/>
      <c r="X42" s="355"/>
      <c r="Y42" s="355"/>
      <c r="Z42" s="355"/>
      <c r="AA42" s="355"/>
      <c r="AB42" s="357"/>
      <c r="AC42" s="355"/>
      <c r="AD42" s="355"/>
      <c r="AE42" s="357"/>
      <c r="AF42" s="355"/>
      <c r="AG42" s="355"/>
      <c r="AH42" s="355"/>
      <c r="AI42" s="355"/>
      <c r="AJ42" s="355"/>
      <c r="AK42" s="357"/>
      <c r="AL42" s="357"/>
      <c r="AM42" s="355"/>
      <c r="AN42" s="357"/>
      <c r="AO42" s="355"/>
      <c r="AP42" s="357"/>
      <c r="AQ42" s="357">
        <v>1000000</v>
      </c>
      <c r="AR42" s="355"/>
      <c r="AS42" s="357"/>
      <c r="AT42" s="355"/>
      <c r="AU42" s="357"/>
      <c r="AV42" s="355"/>
      <c r="AW42" s="355"/>
      <c r="AX42" s="355"/>
      <c r="AY42" s="355"/>
      <c r="AZ42" s="355"/>
      <c r="BA42" s="357"/>
      <c r="BB42" s="355"/>
      <c r="BC42" s="355"/>
      <c r="BD42" s="355"/>
      <c r="BE42" s="355"/>
      <c r="BF42" s="355"/>
      <c r="BG42" s="355"/>
      <c r="BH42" s="355"/>
      <c r="BI42" s="355"/>
      <c r="BJ42" s="355"/>
      <c r="BK42" s="355"/>
      <c r="BL42" s="355"/>
      <c r="BM42" s="355"/>
      <c r="BN42" s="355"/>
      <c r="BO42" s="355"/>
      <c r="BP42" s="355"/>
      <c r="BQ42" s="357"/>
      <c r="BR42" s="355"/>
      <c r="BS42" s="357"/>
      <c r="BT42" s="355"/>
      <c r="BU42" s="357"/>
      <c r="BV42" s="355"/>
      <c r="BW42" s="355"/>
      <c r="BX42" s="355"/>
      <c r="BY42" s="355"/>
      <c r="BZ42" s="355"/>
      <c r="CA42" s="355"/>
      <c r="CB42" s="355"/>
      <c r="CC42" s="357"/>
      <c r="CD42" s="355"/>
      <c r="CE42" s="355"/>
      <c r="CF42" s="355"/>
      <c r="CG42" s="355"/>
      <c r="CH42" s="355"/>
      <c r="CI42" s="355"/>
      <c r="CJ42" s="355"/>
      <c r="CK42" s="355"/>
      <c r="CL42" s="355"/>
      <c r="CM42" s="355"/>
      <c r="CN42" s="355"/>
      <c r="CO42" s="355"/>
      <c r="CP42" s="355"/>
      <c r="CQ42" s="355"/>
      <c r="CR42" s="355"/>
      <c r="CS42" s="355"/>
      <c r="CT42" s="355"/>
      <c r="CU42" s="355"/>
      <c r="CV42" s="355"/>
      <c r="CW42" s="355"/>
      <c r="CX42" s="355"/>
      <c r="CY42" s="355"/>
      <c r="CZ42" s="355"/>
      <c r="DA42" s="355"/>
      <c r="DB42" s="355"/>
      <c r="DC42" s="355"/>
    </row>
    <row r="43" spans="1:107" s="284" customFormat="1" ht="15" customHeight="1">
      <c r="A43" s="878" t="s">
        <v>554</v>
      </c>
      <c r="B43" s="879"/>
      <c r="C43" s="879"/>
      <c r="D43" s="355"/>
      <c r="E43" s="355"/>
      <c r="F43" s="355"/>
      <c r="G43" s="355"/>
      <c r="H43" s="355"/>
      <c r="I43" s="355"/>
      <c r="J43" s="355"/>
      <c r="K43" s="355"/>
      <c r="L43" s="355"/>
      <c r="M43" s="355"/>
      <c r="N43" s="355"/>
      <c r="O43" s="355"/>
      <c r="P43" s="355"/>
      <c r="Q43" s="355"/>
      <c r="R43" s="357"/>
      <c r="S43" s="355"/>
      <c r="T43" s="355"/>
      <c r="U43" s="355"/>
      <c r="V43" s="355"/>
      <c r="W43" s="355"/>
      <c r="X43" s="355"/>
      <c r="Y43" s="355"/>
      <c r="Z43" s="355"/>
      <c r="AA43" s="355"/>
      <c r="AB43" s="357"/>
      <c r="AC43" s="355"/>
      <c r="AD43" s="355"/>
      <c r="AE43" s="357"/>
      <c r="AF43" s="355"/>
      <c r="AG43" s="355"/>
      <c r="AH43" s="355"/>
      <c r="AI43" s="355"/>
      <c r="AJ43" s="355"/>
      <c r="AK43" s="357"/>
      <c r="AL43" s="357"/>
      <c r="AM43" s="355"/>
      <c r="AN43" s="357"/>
      <c r="AO43" s="355"/>
      <c r="AP43" s="357"/>
      <c r="AQ43" s="357"/>
      <c r="AR43" s="355"/>
      <c r="AS43" s="357"/>
      <c r="AT43" s="355"/>
      <c r="AU43" s="357"/>
      <c r="AV43" s="355"/>
      <c r="AW43" s="355"/>
      <c r="AX43" s="355"/>
      <c r="AY43" s="355"/>
      <c r="AZ43" s="355"/>
      <c r="BA43" s="357"/>
      <c r="BB43" s="355"/>
      <c r="BC43" s="355"/>
      <c r="BD43" s="355"/>
      <c r="BE43" s="355"/>
      <c r="BF43" s="355"/>
      <c r="BG43" s="355"/>
      <c r="BH43" s="355"/>
      <c r="BI43" s="355"/>
      <c r="BJ43" s="355"/>
      <c r="BK43" s="355"/>
      <c r="BL43" s="355"/>
      <c r="BM43" s="355"/>
      <c r="BN43" s="355"/>
      <c r="BO43" s="355"/>
      <c r="BP43" s="355"/>
      <c r="BQ43" s="357"/>
      <c r="BR43" s="355"/>
      <c r="BS43" s="357"/>
      <c r="BT43" s="355"/>
      <c r="BU43" s="357"/>
      <c r="BV43" s="355"/>
      <c r="BW43" s="355"/>
      <c r="BX43" s="355"/>
      <c r="BY43" s="355"/>
      <c r="BZ43" s="355"/>
      <c r="CA43" s="355"/>
      <c r="CB43" s="355"/>
      <c r="CC43" s="357"/>
      <c r="CD43" s="355"/>
      <c r="CE43" s="355"/>
      <c r="CF43" s="355"/>
      <c r="CG43" s="355"/>
      <c r="CH43" s="355"/>
      <c r="CI43" s="355"/>
      <c r="CJ43" s="355"/>
      <c r="CK43" s="355"/>
      <c r="CL43" s="355"/>
      <c r="CM43" s="355"/>
      <c r="CN43" s="355"/>
      <c r="CO43" s="355"/>
      <c r="CP43" s="355"/>
      <c r="CQ43" s="355"/>
      <c r="CR43" s="355"/>
      <c r="CS43" s="355"/>
      <c r="CT43" s="355"/>
      <c r="CU43" s="355"/>
      <c r="CV43" s="355"/>
      <c r="CW43" s="355"/>
      <c r="CX43" s="355"/>
      <c r="CY43" s="355"/>
      <c r="CZ43" s="355"/>
      <c r="DA43" s="355"/>
      <c r="DB43" s="355"/>
      <c r="DC43" s="355"/>
    </row>
    <row r="44" spans="1:107" ht="15" customHeight="1">
      <c r="A44" s="281">
        <v>45387</v>
      </c>
      <c r="B44" s="288" t="s">
        <v>563</v>
      </c>
      <c r="C44" s="289" t="s">
        <v>564</v>
      </c>
      <c r="R44" s="357"/>
      <c r="AB44" s="357"/>
      <c r="AE44" s="357"/>
      <c r="AK44" s="356">
        <v>15960291.52</v>
      </c>
      <c r="AL44" s="357"/>
      <c r="AN44" s="357"/>
      <c r="AP44" s="357"/>
      <c r="AQ44" s="357"/>
      <c r="AS44" s="357"/>
      <c r="AU44" s="357"/>
      <c r="BA44" s="357"/>
      <c r="BQ44" s="357"/>
      <c r="BS44" s="357"/>
      <c r="BU44" s="357"/>
      <c r="CC44" s="357"/>
    </row>
    <row r="45" spans="1:107" ht="15" customHeight="1">
      <c r="A45" s="281"/>
      <c r="B45" s="288"/>
      <c r="C45" s="289"/>
      <c r="R45" s="357"/>
      <c r="AB45" s="357"/>
      <c r="AE45" s="357"/>
      <c r="AK45" s="357"/>
      <c r="AL45" s="357"/>
      <c r="AN45" s="357"/>
      <c r="AP45" s="357"/>
      <c r="AQ45" s="357"/>
      <c r="AS45" s="357"/>
      <c r="AU45" s="357"/>
      <c r="BA45" s="357"/>
      <c r="BQ45" s="357"/>
      <c r="BS45" s="357"/>
      <c r="BU45" s="357"/>
      <c r="CC45" s="357"/>
    </row>
    <row r="46" spans="1:107" s="690" customFormat="1" ht="13.2" customHeight="1">
      <c r="A46" s="697"/>
      <c r="B46" s="699"/>
      <c r="C46" s="877" t="s">
        <v>1191</v>
      </c>
      <c r="D46" s="682"/>
      <c r="E46" s="682"/>
      <c r="F46" s="682"/>
      <c r="G46" s="682"/>
      <c r="H46" s="682"/>
      <c r="I46" s="682"/>
      <c r="J46" s="682"/>
      <c r="K46" s="682"/>
      <c r="L46" s="682"/>
      <c r="M46" s="682"/>
      <c r="N46" s="682"/>
      <c r="O46" s="682"/>
      <c r="P46" s="682"/>
      <c r="Q46" s="682"/>
      <c r="R46" s="700"/>
      <c r="S46" s="682"/>
      <c r="T46" s="682"/>
      <c r="U46" s="682"/>
      <c r="V46" s="682"/>
      <c r="W46" s="682"/>
      <c r="X46" s="682"/>
      <c r="Y46" s="682"/>
      <c r="Z46" s="682"/>
      <c r="AA46" s="682"/>
      <c r="AB46" s="700"/>
      <c r="AC46" s="682"/>
      <c r="AD46" s="682"/>
      <c r="AE46" s="700"/>
      <c r="AF46" s="682"/>
      <c r="AG46" s="682"/>
      <c r="AH46" s="682"/>
      <c r="AI46" s="682"/>
      <c r="AJ46" s="682"/>
      <c r="AK46" s="700"/>
      <c r="AL46" s="700"/>
      <c r="AM46" s="682"/>
      <c r="AN46" s="700"/>
      <c r="AO46" s="682"/>
      <c r="AP46" s="700"/>
      <c r="AQ46" s="700"/>
      <c r="AR46" s="682"/>
      <c r="AS46" s="700"/>
      <c r="AT46" s="682"/>
      <c r="AU46" s="700"/>
      <c r="AV46" s="682"/>
      <c r="AW46" s="682"/>
      <c r="AX46" s="682"/>
      <c r="AY46" s="682"/>
      <c r="AZ46" s="682"/>
      <c r="BA46" s="700"/>
      <c r="BB46" s="682"/>
      <c r="BC46" s="682"/>
      <c r="BD46" s="682"/>
      <c r="BE46" s="682"/>
      <c r="BF46" s="682"/>
      <c r="BG46" s="682"/>
      <c r="BH46" s="682"/>
      <c r="BI46" s="682"/>
      <c r="BJ46" s="682"/>
      <c r="BK46" s="682"/>
      <c r="BL46" s="682"/>
      <c r="BM46" s="682"/>
      <c r="BN46" s="682"/>
      <c r="BO46" s="682"/>
      <c r="BP46" s="682"/>
      <c r="BQ46" s="700"/>
      <c r="BR46" s="682"/>
      <c r="BS46" s="700"/>
      <c r="BT46" s="682"/>
      <c r="BU46" s="700"/>
      <c r="BV46" s="682"/>
      <c r="BW46" s="682"/>
      <c r="BX46" s="682"/>
      <c r="BY46" s="682"/>
      <c r="BZ46" s="682"/>
      <c r="CA46" s="682"/>
      <c r="CB46" s="682"/>
      <c r="CC46" s="700"/>
      <c r="CD46" s="682"/>
      <c r="CE46" s="682"/>
      <c r="CF46" s="682"/>
      <c r="CG46" s="682"/>
      <c r="CH46" s="682"/>
      <c r="CI46" s="682"/>
      <c r="CJ46" s="682"/>
      <c r="CK46" s="682"/>
      <c r="CL46" s="682">
        <v>3083200</v>
      </c>
      <c r="CM46" s="682"/>
      <c r="CN46" s="682"/>
      <c r="CO46" s="682"/>
      <c r="CP46" s="682"/>
      <c r="CQ46" s="682"/>
      <c r="CR46" s="682"/>
      <c r="CS46" s="682"/>
      <c r="CT46" s="682"/>
      <c r="CU46" s="682"/>
      <c r="CV46" s="682"/>
      <c r="CW46" s="682"/>
      <c r="CX46" s="682"/>
      <c r="CY46" s="682"/>
      <c r="CZ46" s="682"/>
      <c r="DA46" s="682"/>
      <c r="DB46" s="682"/>
      <c r="DC46" s="682"/>
    </row>
    <row r="47" spans="1:107" s="690" customFormat="1" ht="30.75" customHeight="1">
      <c r="A47" s="679"/>
      <c r="B47" s="680"/>
      <c r="C47" s="877"/>
      <c r="D47" s="682"/>
      <c r="E47" s="682"/>
      <c r="F47" s="682"/>
      <c r="G47" s="682"/>
      <c r="H47" s="682"/>
      <c r="I47" s="682"/>
      <c r="J47" s="682"/>
      <c r="K47" s="682"/>
      <c r="L47" s="682"/>
      <c r="M47" s="682"/>
      <c r="N47" s="682"/>
      <c r="O47" s="682"/>
      <c r="P47" s="682"/>
      <c r="Q47" s="682"/>
      <c r="R47" s="700"/>
      <c r="S47" s="682"/>
      <c r="T47" s="682"/>
      <c r="U47" s="682"/>
      <c r="V47" s="682"/>
      <c r="W47" s="700"/>
      <c r="X47" s="700"/>
      <c r="Y47" s="700"/>
      <c r="Z47" s="700"/>
      <c r="AA47" s="682"/>
      <c r="AB47" s="682"/>
      <c r="AC47" s="700"/>
      <c r="AD47" s="700"/>
      <c r="AE47" s="700"/>
      <c r="AF47" s="682"/>
      <c r="AG47" s="682"/>
      <c r="AH47" s="682"/>
      <c r="AI47" s="682"/>
      <c r="AJ47" s="682"/>
      <c r="AK47" s="701"/>
      <c r="AL47" s="700"/>
      <c r="AM47" s="682"/>
      <c r="AN47" s="700"/>
      <c r="AO47" s="700"/>
      <c r="AP47" s="700"/>
      <c r="AQ47" s="682"/>
      <c r="AR47" s="682"/>
      <c r="AS47" s="682"/>
      <c r="AT47" s="700"/>
      <c r="AU47" s="700"/>
      <c r="AV47" s="682"/>
      <c r="AW47" s="700"/>
      <c r="AX47" s="682"/>
      <c r="AY47" s="682"/>
      <c r="AZ47" s="700"/>
      <c r="BA47" s="682"/>
      <c r="BB47" s="682"/>
      <c r="BC47" s="682"/>
      <c r="BD47" s="682"/>
      <c r="BE47" s="682"/>
      <c r="BF47" s="700"/>
      <c r="BG47" s="682"/>
      <c r="BH47" s="682"/>
      <c r="BI47" s="682"/>
      <c r="BJ47" s="682"/>
      <c r="BK47" s="682"/>
      <c r="BL47" s="682"/>
      <c r="BM47" s="682"/>
      <c r="BN47" s="700"/>
      <c r="BO47" s="682"/>
      <c r="BP47" s="682"/>
      <c r="BQ47" s="682"/>
      <c r="BR47" s="682"/>
      <c r="BS47" s="682"/>
      <c r="BT47" s="682"/>
      <c r="BU47" s="682"/>
      <c r="BV47" s="682"/>
      <c r="BW47" s="682"/>
      <c r="BX47" s="682"/>
      <c r="BY47" s="682"/>
      <c r="BZ47" s="682"/>
      <c r="CA47" s="682"/>
      <c r="CB47" s="682"/>
      <c r="CC47" s="682"/>
      <c r="CD47" s="700"/>
      <c r="CE47" s="682"/>
      <c r="CF47" s="682"/>
      <c r="CG47" s="682"/>
      <c r="CH47" s="682"/>
      <c r="CI47" s="682"/>
      <c r="CJ47" s="682"/>
      <c r="CK47" s="682"/>
      <c r="CL47" s="682"/>
      <c r="CM47" s="682"/>
      <c r="CN47" s="682"/>
      <c r="CO47" s="682"/>
      <c r="CP47" s="682">
        <v>1900000</v>
      </c>
      <c r="CQ47" s="682"/>
      <c r="CR47" s="700"/>
      <c r="CS47" s="682"/>
      <c r="CT47" s="682"/>
      <c r="CU47" s="682"/>
      <c r="CV47" s="682"/>
      <c r="CW47" s="682"/>
      <c r="CX47" s="682"/>
      <c r="CY47" s="682"/>
      <c r="CZ47" s="682"/>
      <c r="DA47" s="682"/>
      <c r="DB47" s="682"/>
      <c r="DC47" s="682"/>
    </row>
    <row r="48" spans="1:107" ht="15" customHeight="1">
      <c r="A48" s="281">
        <v>45392</v>
      </c>
      <c r="B48" s="288" t="s">
        <v>1192</v>
      </c>
      <c r="C48" s="289" t="s">
        <v>1193</v>
      </c>
      <c r="R48" s="357"/>
      <c r="W48" s="357"/>
      <c r="X48" s="357"/>
      <c r="Y48" s="357"/>
      <c r="Z48" s="357"/>
      <c r="AB48" s="315"/>
      <c r="AC48" s="357"/>
      <c r="AD48" s="357"/>
      <c r="AE48" s="357"/>
      <c r="AK48" s="378"/>
      <c r="AL48" s="357"/>
      <c r="AN48" s="357"/>
      <c r="AO48" s="357"/>
      <c r="AP48" s="357"/>
      <c r="AQ48" s="315"/>
      <c r="AS48" s="315"/>
      <c r="AT48" s="357"/>
      <c r="AU48" s="357"/>
      <c r="AW48" s="357"/>
      <c r="AZ48" s="357"/>
      <c r="BA48" s="315"/>
      <c r="BF48" s="357"/>
      <c r="BN48" s="357"/>
      <c r="BQ48" s="357"/>
      <c r="BS48" s="315"/>
      <c r="BU48" s="315"/>
      <c r="CC48" s="315"/>
      <c r="CD48" s="357"/>
      <c r="CE48" s="315">
        <v>14983641</v>
      </c>
      <c r="CR48" s="357"/>
    </row>
    <row r="49" spans="1:107" s="690" customFormat="1" ht="15" customHeight="1">
      <c r="A49" s="825">
        <v>45405</v>
      </c>
      <c r="B49" s="881" t="s">
        <v>568</v>
      </c>
      <c r="C49" s="880" t="s">
        <v>1194</v>
      </c>
      <c r="D49" s="682"/>
      <c r="E49" s="682"/>
      <c r="F49" s="682"/>
      <c r="G49" s="682"/>
      <c r="H49" s="682"/>
      <c r="I49" s="682"/>
      <c r="J49" s="682"/>
      <c r="K49" s="682"/>
      <c r="L49" s="682"/>
      <c r="M49" s="682"/>
      <c r="N49" s="682"/>
      <c r="O49" s="682"/>
      <c r="P49" s="682"/>
      <c r="Q49" s="682"/>
      <c r="R49" s="700"/>
      <c r="S49" s="682"/>
      <c r="T49" s="682"/>
      <c r="U49" s="682"/>
      <c r="V49" s="682"/>
      <c r="W49" s="700"/>
      <c r="X49" s="700"/>
      <c r="Y49" s="700"/>
      <c r="Z49" s="700"/>
      <c r="AA49" s="682"/>
      <c r="AB49" s="682"/>
      <c r="AC49" s="700"/>
      <c r="AD49" s="700"/>
      <c r="AE49" s="700"/>
      <c r="AF49" s="682"/>
      <c r="AG49" s="682"/>
      <c r="AH49" s="682"/>
      <c r="AI49" s="682"/>
      <c r="AJ49" s="682"/>
      <c r="AK49" s="701"/>
      <c r="AL49" s="700"/>
      <c r="AM49" s="682"/>
      <c r="AN49" s="700"/>
      <c r="AO49" s="700"/>
      <c r="AP49" s="700"/>
      <c r="AQ49" s="682"/>
      <c r="AR49" s="682"/>
      <c r="AS49" s="682"/>
      <c r="AT49" s="700"/>
      <c r="AU49" s="700"/>
      <c r="AV49" s="682"/>
      <c r="AW49" s="700"/>
      <c r="AX49" s="682"/>
      <c r="AY49" s="682"/>
      <c r="AZ49" s="700"/>
      <c r="BA49" s="682"/>
      <c r="BB49" s="682"/>
      <c r="BC49" s="682"/>
      <c r="BD49" s="682"/>
      <c r="BE49" s="682"/>
      <c r="BF49" s="700"/>
      <c r="BG49" s="682"/>
      <c r="BH49" s="682"/>
      <c r="BI49" s="682"/>
      <c r="BJ49" s="682"/>
      <c r="BK49" s="682"/>
      <c r="BL49" s="682"/>
      <c r="BM49" s="682"/>
      <c r="BN49" s="700"/>
      <c r="BO49" s="682"/>
      <c r="BP49" s="682"/>
      <c r="BQ49" s="700"/>
      <c r="BR49" s="682"/>
      <c r="BS49" s="682"/>
      <c r="BT49" s="682"/>
      <c r="BU49" s="682"/>
      <c r="BV49" s="682"/>
      <c r="BW49" s="682"/>
      <c r="BX49" s="682"/>
      <c r="BY49" s="682"/>
      <c r="BZ49" s="682"/>
      <c r="CA49" s="682"/>
      <c r="CB49" s="682"/>
      <c r="CC49" s="682"/>
      <c r="CD49" s="700"/>
      <c r="CE49" s="682"/>
      <c r="CF49" s="682"/>
      <c r="CG49" s="682"/>
      <c r="CH49" s="682"/>
      <c r="CI49" s="682"/>
      <c r="CJ49" s="682"/>
      <c r="CK49" s="682"/>
      <c r="CL49" s="682"/>
      <c r="CM49" s="682"/>
      <c r="CN49" s="682"/>
      <c r="CO49" s="682"/>
      <c r="CP49" s="682"/>
      <c r="CQ49" s="682"/>
      <c r="CR49" s="700"/>
      <c r="CS49" s="682"/>
      <c r="CT49" s="682"/>
      <c r="CU49" s="682"/>
      <c r="CV49" s="682"/>
      <c r="CW49" s="682"/>
      <c r="CX49" s="682"/>
      <c r="CY49" s="682"/>
      <c r="CZ49" s="682"/>
      <c r="DA49" s="682"/>
      <c r="DB49" s="682"/>
      <c r="DC49" s="682"/>
    </row>
    <row r="50" spans="1:107" s="705" customFormat="1" ht="37.5" customHeight="1">
      <c r="A50" s="825"/>
      <c r="B50" s="881"/>
      <c r="C50" s="880"/>
      <c r="D50" s="703"/>
      <c r="E50" s="703"/>
      <c r="F50" s="703"/>
      <c r="G50" s="703"/>
      <c r="H50" s="703"/>
      <c r="I50" s="703"/>
      <c r="J50" s="703"/>
      <c r="K50" s="703"/>
      <c r="L50" s="703"/>
      <c r="M50" s="703"/>
      <c r="N50" s="703"/>
      <c r="O50" s="703"/>
      <c r="P50" s="703"/>
      <c r="Q50" s="703"/>
      <c r="R50" s="704"/>
      <c r="S50" s="703"/>
      <c r="T50" s="703"/>
      <c r="U50" s="703"/>
      <c r="V50" s="703"/>
      <c r="W50" s="703"/>
      <c r="X50" s="703"/>
      <c r="Y50" s="703"/>
      <c r="Z50" s="703"/>
      <c r="AA50" s="703"/>
      <c r="AB50" s="704"/>
      <c r="AC50" s="703"/>
      <c r="AD50" s="703"/>
      <c r="AE50" s="704"/>
      <c r="AF50" s="703"/>
      <c r="AG50" s="703"/>
      <c r="AH50" s="703"/>
      <c r="AI50" s="703"/>
      <c r="AJ50" s="703"/>
      <c r="AK50" s="704"/>
      <c r="AL50" s="704"/>
      <c r="AM50" s="703"/>
      <c r="AN50" s="704"/>
      <c r="AO50" s="703"/>
      <c r="AP50" s="704"/>
      <c r="AQ50" s="704"/>
      <c r="AR50" s="703"/>
      <c r="AS50" s="704"/>
      <c r="AT50" s="703"/>
      <c r="AU50" s="704"/>
      <c r="AV50" s="703"/>
      <c r="AW50" s="703"/>
      <c r="AX50" s="703"/>
      <c r="AY50" s="703"/>
      <c r="AZ50" s="703"/>
      <c r="BA50" s="704"/>
      <c r="BB50" s="703"/>
      <c r="BC50" s="703"/>
      <c r="BD50" s="703"/>
      <c r="BE50" s="703"/>
      <c r="BF50" s="703"/>
      <c r="BG50" s="703"/>
      <c r="BH50" s="703"/>
      <c r="BI50" s="703"/>
      <c r="BJ50" s="703"/>
      <c r="BK50" s="703"/>
      <c r="BL50" s="703"/>
      <c r="BM50" s="703"/>
      <c r="BN50" s="703"/>
      <c r="BO50" s="703"/>
      <c r="BP50" s="703"/>
      <c r="BQ50" s="704"/>
      <c r="BR50" s="703"/>
      <c r="BS50" s="704"/>
      <c r="BT50" s="703"/>
      <c r="BU50" s="704"/>
      <c r="BV50" s="703"/>
      <c r="BW50" s="703"/>
      <c r="BX50" s="703"/>
      <c r="BY50" s="703"/>
      <c r="BZ50" s="703"/>
      <c r="CA50" s="703"/>
      <c r="CB50" s="703"/>
      <c r="CC50" s="704"/>
      <c r="CD50" s="703"/>
      <c r="CE50" s="703"/>
      <c r="CF50" s="703"/>
      <c r="CG50" s="703"/>
      <c r="CH50" s="703"/>
      <c r="CI50" s="703"/>
      <c r="CJ50" s="703"/>
      <c r="CK50" s="703"/>
      <c r="CL50" s="703"/>
      <c r="CM50" s="703"/>
      <c r="CN50" s="703"/>
      <c r="CO50" s="703"/>
      <c r="CP50" s="703"/>
      <c r="CQ50" s="703"/>
      <c r="CR50" s="703"/>
      <c r="CS50" s="703"/>
      <c r="CT50" s="703"/>
      <c r="CU50" s="703"/>
      <c r="CV50" s="703"/>
      <c r="CW50" s="703"/>
      <c r="CX50" s="703"/>
      <c r="CY50" s="703"/>
      <c r="CZ50" s="703"/>
      <c r="DA50" s="703"/>
      <c r="DB50" s="703"/>
      <c r="DC50" s="703"/>
    </row>
    <row r="51" spans="1:107" s="583" customFormat="1" ht="15" customHeight="1">
      <c r="A51" s="579">
        <v>45421</v>
      </c>
      <c r="B51" s="580" t="s">
        <v>1195</v>
      </c>
      <c r="C51" s="629" t="s">
        <v>1186</v>
      </c>
      <c r="D51" s="582"/>
      <c r="E51" s="582"/>
      <c r="F51" s="582"/>
      <c r="G51" s="582"/>
      <c r="H51" s="582"/>
      <c r="I51" s="582"/>
      <c r="J51" s="582"/>
      <c r="K51" s="582"/>
      <c r="L51" s="582"/>
      <c r="M51" s="582"/>
      <c r="N51" s="582"/>
      <c r="O51" s="582"/>
      <c r="P51" s="582"/>
      <c r="Q51" s="582"/>
      <c r="R51" s="630"/>
      <c r="S51" s="582"/>
      <c r="T51" s="582"/>
      <c r="U51" s="582"/>
      <c r="V51" s="582"/>
      <c r="W51" s="582"/>
      <c r="X51" s="582"/>
      <c r="Y51" s="582"/>
      <c r="Z51" s="582"/>
      <c r="AA51" s="582"/>
      <c r="AB51" s="630"/>
      <c r="AC51" s="582"/>
      <c r="AD51" s="582"/>
      <c r="AE51" s="630"/>
      <c r="AF51" s="582"/>
      <c r="AG51" s="582"/>
      <c r="AH51" s="582"/>
      <c r="AI51" s="582"/>
      <c r="AJ51" s="582"/>
      <c r="AK51" s="630"/>
      <c r="AL51" s="630"/>
      <c r="AM51" s="582"/>
      <c r="AN51" s="630"/>
      <c r="AO51" s="582"/>
      <c r="AP51" s="630"/>
      <c r="AQ51" s="630"/>
      <c r="AR51" s="582"/>
      <c r="AS51" s="630"/>
      <c r="AT51" s="582"/>
      <c r="AU51" s="630"/>
      <c r="AV51" s="582"/>
      <c r="AW51" s="582"/>
      <c r="AX51" s="582"/>
      <c r="AY51" s="582"/>
      <c r="AZ51" s="582"/>
      <c r="BA51" s="630"/>
      <c r="BB51" s="582"/>
      <c r="BC51" s="582"/>
      <c r="BD51" s="582"/>
      <c r="BE51" s="582"/>
      <c r="BF51" s="582"/>
      <c r="BG51" s="582"/>
      <c r="BH51" s="582"/>
      <c r="BI51" s="582"/>
      <c r="BJ51" s="582"/>
      <c r="BK51" s="582"/>
      <c r="BL51" s="582"/>
      <c r="BM51" s="582"/>
      <c r="BN51" s="582"/>
      <c r="BO51" s="582"/>
      <c r="BP51" s="582"/>
      <c r="BQ51" s="630"/>
      <c r="BR51" s="582"/>
      <c r="BS51" s="630"/>
      <c r="BT51" s="582"/>
      <c r="BU51" s="630">
        <v>375000</v>
      </c>
      <c r="BV51" s="582"/>
      <c r="BW51" s="582"/>
      <c r="BX51" s="582"/>
      <c r="BY51" s="582"/>
      <c r="BZ51" s="582"/>
      <c r="CA51" s="582"/>
      <c r="CB51" s="582"/>
      <c r="CC51" s="630"/>
      <c r="CD51" s="582"/>
      <c r="CE51" s="582"/>
      <c r="CF51" s="582"/>
      <c r="CG51" s="582"/>
      <c r="CH51" s="582"/>
      <c r="CI51" s="582"/>
      <c r="CJ51" s="582"/>
      <c r="CK51" s="582"/>
      <c r="CL51" s="582"/>
      <c r="CM51" s="582"/>
      <c r="CN51" s="582"/>
      <c r="CO51" s="582"/>
      <c r="CP51" s="582"/>
      <c r="CQ51" s="582"/>
      <c r="CR51" s="582"/>
      <c r="CS51" s="582"/>
      <c r="CT51" s="582"/>
      <c r="CU51" s="582"/>
      <c r="CV51" s="582"/>
      <c r="CW51" s="582"/>
      <c r="CX51" s="582"/>
      <c r="CY51" s="582"/>
      <c r="CZ51" s="582"/>
      <c r="DA51" s="582"/>
      <c r="DB51" s="582"/>
      <c r="DC51" s="582"/>
    </row>
    <row r="52" spans="1:107" s="583" customFormat="1" ht="15" customHeight="1">
      <c r="A52" s="579"/>
      <c r="B52" s="580"/>
      <c r="C52" s="629" t="s">
        <v>1196</v>
      </c>
      <c r="D52" s="582"/>
      <c r="E52" s="582"/>
      <c r="F52" s="582"/>
      <c r="G52" s="582"/>
      <c r="H52" s="582"/>
      <c r="I52" s="582"/>
      <c r="J52" s="582"/>
      <c r="K52" s="582"/>
      <c r="L52" s="582"/>
      <c r="M52" s="582"/>
      <c r="N52" s="582"/>
      <c r="O52" s="582"/>
      <c r="P52" s="582"/>
      <c r="Q52" s="582"/>
      <c r="R52" s="630"/>
      <c r="S52" s="582"/>
      <c r="T52" s="582"/>
      <c r="U52" s="582"/>
      <c r="V52" s="582"/>
      <c r="W52" s="582"/>
      <c r="X52" s="582"/>
      <c r="Y52" s="582"/>
      <c r="Z52" s="582"/>
      <c r="AA52" s="582"/>
      <c r="AB52" s="630"/>
      <c r="AC52" s="582"/>
      <c r="AD52" s="582"/>
      <c r="AE52" s="630"/>
      <c r="AF52" s="582"/>
      <c r="AG52" s="582"/>
      <c r="AH52" s="582"/>
      <c r="AI52" s="582"/>
      <c r="AJ52" s="582"/>
      <c r="AK52" s="630"/>
      <c r="AL52" s="630"/>
      <c r="AM52" s="582"/>
      <c r="AN52" s="630"/>
      <c r="AO52" s="582"/>
      <c r="AP52" s="630"/>
      <c r="AQ52" s="630"/>
      <c r="AR52" s="582"/>
      <c r="AS52" s="630"/>
      <c r="AT52" s="582"/>
      <c r="AU52" s="630"/>
      <c r="AV52" s="582"/>
      <c r="AW52" s="582"/>
      <c r="AX52" s="582"/>
      <c r="AY52" s="582"/>
      <c r="AZ52" s="582"/>
      <c r="BA52" s="630"/>
      <c r="BB52" s="582"/>
      <c r="BC52" s="582"/>
      <c r="BD52" s="582"/>
      <c r="BE52" s="582"/>
      <c r="BF52" s="582"/>
      <c r="BG52" s="582"/>
      <c r="BH52" s="582"/>
      <c r="BI52" s="582"/>
      <c r="BJ52" s="582"/>
      <c r="BK52" s="582"/>
      <c r="BL52" s="582"/>
      <c r="BM52" s="582"/>
      <c r="BN52" s="582"/>
      <c r="BO52" s="582"/>
      <c r="BP52" s="582"/>
      <c r="BQ52" s="630"/>
      <c r="BR52" s="582"/>
      <c r="BS52" s="630"/>
      <c r="BT52" s="582"/>
      <c r="BU52" s="630">
        <v>-38950.199999999997</v>
      </c>
      <c r="BV52" s="582"/>
      <c r="BW52" s="582"/>
      <c r="BX52" s="582"/>
      <c r="BY52" s="582"/>
      <c r="BZ52" s="582"/>
      <c r="CA52" s="582"/>
      <c r="CB52" s="582"/>
      <c r="CC52" s="630"/>
      <c r="CD52" s="582"/>
      <c r="CE52" s="582"/>
      <c r="CF52" s="582"/>
      <c r="CG52" s="582"/>
      <c r="CH52" s="582"/>
      <c r="CI52" s="582"/>
      <c r="CJ52" s="582"/>
      <c r="CK52" s="582"/>
      <c r="CL52" s="582"/>
      <c r="CM52" s="582"/>
      <c r="CN52" s="582"/>
      <c r="CO52" s="582"/>
      <c r="CP52" s="582"/>
      <c r="CQ52" s="582"/>
      <c r="CR52" s="582"/>
      <c r="CS52" s="582"/>
      <c r="CT52" s="582"/>
      <c r="CU52" s="582"/>
      <c r="CV52" s="582"/>
      <c r="CW52" s="582"/>
      <c r="CX52" s="582"/>
      <c r="CY52" s="582"/>
      <c r="CZ52" s="582"/>
      <c r="DA52" s="582"/>
      <c r="DB52" s="582"/>
      <c r="DC52" s="582"/>
    </row>
    <row r="53" spans="1:107" s="284" customFormat="1" ht="15" customHeight="1">
      <c r="A53" s="281">
        <v>45427</v>
      </c>
      <c r="B53" s="288" t="s">
        <v>1197</v>
      </c>
      <c r="C53" s="289" t="s">
        <v>1198</v>
      </c>
      <c r="D53" s="433"/>
      <c r="E53" s="355"/>
      <c r="F53" s="355"/>
      <c r="G53" s="355"/>
      <c r="H53" s="355"/>
      <c r="I53" s="355"/>
      <c r="J53" s="355"/>
      <c r="K53" s="355"/>
      <c r="L53" s="355"/>
      <c r="M53" s="355"/>
      <c r="N53" s="355"/>
      <c r="O53" s="355"/>
      <c r="P53" s="355"/>
      <c r="Q53" s="355"/>
      <c r="R53" s="379"/>
      <c r="S53" s="355"/>
      <c r="T53" s="355"/>
      <c r="U53" s="355"/>
      <c r="V53" s="355"/>
      <c r="W53" s="355"/>
      <c r="X53" s="355"/>
      <c r="Y53" s="355"/>
      <c r="Z53" s="355"/>
      <c r="AA53" s="355"/>
      <c r="AB53" s="379"/>
      <c r="AC53" s="355"/>
      <c r="AD53" s="355"/>
      <c r="AE53" s="379"/>
      <c r="AF53" s="355"/>
      <c r="AG53" s="355"/>
      <c r="AH53" s="355"/>
      <c r="AI53" s="355"/>
      <c r="AJ53" s="355"/>
      <c r="AK53" s="379">
        <v>987620</v>
      </c>
      <c r="AL53" s="379"/>
      <c r="AM53" s="355"/>
      <c r="AN53" s="379"/>
      <c r="AO53" s="355"/>
      <c r="AP53" s="379"/>
      <c r="AQ53" s="379"/>
      <c r="AR53" s="355"/>
      <c r="AS53" s="379"/>
      <c r="AT53" s="355"/>
      <c r="AU53" s="379"/>
      <c r="AV53" s="355"/>
      <c r="AW53" s="355"/>
      <c r="AX53" s="355"/>
      <c r="AY53" s="355"/>
      <c r="AZ53" s="355"/>
      <c r="BA53" s="379"/>
      <c r="BB53" s="355"/>
      <c r="BC53" s="355"/>
      <c r="BD53" s="355"/>
      <c r="BE53" s="355"/>
      <c r="BF53" s="355"/>
      <c r="BG53" s="355"/>
      <c r="BH53" s="355"/>
      <c r="BI53" s="355"/>
      <c r="BJ53" s="355"/>
      <c r="BK53" s="355"/>
      <c r="BL53" s="355"/>
      <c r="BM53" s="355"/>
      <c r="BN53" s="355"/>
      <c r="BO53" s="355"/>
      <c r="BP53" s="355"/>
      <c r="BQ53" s="379"/>
      <c r="BR53" s="355"/>
      <c r="BS53" s="379"/>
      <c r="BT53" s="355"/>
      <c r="BU53" s="379"/>
      <c r="BV53" s="355"/>
      <c r="BW53" s="355"/>
      <c r="BX53" s="355"/>
      <c r="BY53" s="355"/>
      <c r="BZ53" s="355"/>
      <c r="CA53" s="355"/>
      <c r="CB53" s="355"/>
      <c r="CC53" s="379"/>
      <c r="CD53" s="355"/>
      <c r="CE53" s="355"/>
      <c r="CF53" s="355"/>
      <c r="CG53" s="355"/>
      <c r="CH53" s="355"/>
      <c r="CI53" s="355"/>
      <c r="CJ53" s="355"/>
      <c r="CK53" s="355"/>
      <c r="CL53" s="355"/>
      <c r="CM53" s="355"/>
      <c r="CN53" s="355"/>
      <c r="CO53" s="355"/>
      <c r="CP53" s="355"/>
      <c r="CQ53" s="355"/>
      <c r="CR53" s="355"/>
      <c r="CS53" s="355"/>
      <c r="CT53" s="355"/>
      <c r="CU53" s="355"/>
      <c r="CV53" s="355"/>
      <c r="CW53" s="355"/>
      <c r="CX53" s="355"/>
      <c r="CY53" s="355"/>
      <c r="CZ53" s="355"/>
      <c r="DA53" s="355"/>
      <c r="DB53" s="355"/>
      <c r="DC53" s="355"/>
    </row>
    <row r="54" spans="1:107" s="284" customFormat="1" ht="15" customHeight="1">
      <c r="A54" s="281">
        <v>45397</v>
      </c>
      <c r="B54" s="288" t="s">
        <v>581</v>
      </c>
      <c r="C54" s="289" t="s">
        <v>582</v>
      </c>
      <c r="D54" s="355"/>
      <c r="E54" s="355"/>
      <c r="F54" s="355"/>
      <c r="G54" s="355"/>
      <c r="H54" s="355"/>
      <c r="I54" s="355"/>
      <c r="J54" s="355"/>
      <c r="K54" s="355"/>
      <c r="L54" s="355"/>
      <c r="M54" s="355"/>
      <c r="N54" s="355"/>
      <c r="O54" s="355"/>
      <c r="P54" s="355"/>
      <c r="Q54" s="355"/>
      <c r="R54" s="379"/>
      <c r="S54" s="355"/>
      <c r="T54" s="355"/>
      <c r="U54" s="355"/>
      <c r="V54" s="355">
        <v>864035</v>
      </c>
      <c r="W54" s="355"/>
      <c r="X54" s="355"/>
      <c r="Y54" s="355"/>
      <c r="Z54" s="355"/>
      <c r="AA54" s="355"/>
      <c r="AB54" s="379"/>
      <c r="AC54" s="355"/>
      <c r="AD54" s="355"/>
      <c r="AE54" s="379"/>
      <c r="AF54" s="355"/>
      <c r="AG54" s="355"/>
      <c r="AH54" s="355"/>
      <c r="AI54" s="355"/>
      <c r="AJ54" s="355"/>
      <c r="AK54" s="379"/>
      <c r="AL54" s="379"/>
      <c r="AM54" s="355"/>
      <c r="AN54" s="379"/>
      <c r="AO54" s="355"/>
      <c r="AP54" s="379"/>
      <c r="AQ54" s="379"/>
      <c r="AR54" s="355"/>
      <c r="AS54" s="379"/>
      <c r="AT54" s="355"/>
      <c r="AU54" s="379"/>
      <c r="AV54" s="355"/>
      <c r="AW54" s="355"/>
      <c r="AX54" s="355"/>
      <c r="AY54" s="355"/>
      <c r="AZ54" s="355"/>
      <c r="BA54" s="379"/>
      <c r="BB54" s="355"/>
      <c r="BC54" s="355"/>
      <c r="BD54" s="355"/>
      <c r="BE54" s="355"/>
      <c r="BF54" s="355"/>
      <c r="BG54" s="355"/>
      <c r="BH54" s="355"/>
      <c r="BI54" s="355"/>
      <c r="BJ54" s="355"/>
      <c r="BK54" s="355"/>
      <c r="BL54" s="355"/>
      <c r="BM54" s="355"/>
      <c r="BN54" s="355"/>
      <c r="BO54" s="355"/>
      <c r="BP54" s="355"/>
      <c r="BQ54" s="379"/>
      <c r="BR54" s="355"/>
      <c r="BS54" s="379"/>
      <c r="BT54" s="355"/>
      <c r="BU54" s="379"/>
      <c r="BV54" s="355"/>
      <c r="BW54" s="355"/>
      <c r="BX54" s="355"/>
      <c r="BY54" s="355"/>
      <c r="BZ54" s="355"/>
      <c r="CA54" s="355"/>
      <c r="CB54" s="355"/>
      <c r="CC54" s="379"/>
      <c r="CD54" s="355"/>
      <c r="CE54" s="355"/>
      <c r="CF54" s="355"/>
      <c r="CG54" s="355"/>
      <c r="CH54" s="355"/>
      <c r="CI54" s="355"/>
      <c r="CJ54" s="355"/>
      <c r="CK54" s="355"/>
      <c r="CL54" s="355"/>
      <c r="CM54" s="355"/>
      <c r="CN54" s="355"/>
      <c r="CO54" s="355"/>
      <c r="CP54" s="355"/>
      <c r="CQ54" s="355"/>
      <c r="CR54" s="355"/>
      <c r="CS54" s="355"/>
      <c r="CT54" s="355"/>
      <c r="CU54" s="355"/>
      <c r="CV54" s="355"/>
      <c r="CW54" s="355"/>
      <c r="CX54" s="355"/>
      <c r="CY54" s="355"/>
      <c r="CZ54" s="355"/>
      <c r="DA54" s="355"/>
      <c r="DB54" s="355"/>
      <c r="DC54" s="355"/>
    </row>
    <row r="55" spans="1:107" s="284" customFormat="1" ht="15" customHeight="1">
      <c r="A55" s="281">
        <v>45428</v>
      </c>
      <c r="B55" s="387">
        <v>85</v>
      </c>
      <c r="C55" s="372" t="s">
        <v>1199</v>
      </c>
      <c r="D55" s="355"/>
      <c r="E55" s="355"/>
      <c r="F55" s="355"/>
      <c r="G55" s="355"/>
      <c r="H55" s="355"/>
      <c r="I55" s="355"/>
      <c r="J55" s="355"/>
      <c r="K55" s="355"/>
      <c r="L55" s="355"/>
      <c r="M55" s="355"/>
      <c r="N55" s="355"/>
      <c r="O55" s="355"/>
      <c r="P55" s="355"/>
      <c r="Q55" s="355"/>
      <c r="R55" s="379"/>
      <c r="S55" s="355"/>
      <c r="T55" s="355"/>
      <c r="U55" s="355"/>
      <c r="V55" s="355"/>
      <c r="W55" s="355"/>
      <c r="X55" s="355"/>
      <c r="Y55" s="355"/>
      <c r="Z55" s="355"/>
      <c r="AA55" s="355"/>
      <c r="AB55" s="379"/>
      <c r="AC55" s="355"/>
      <c r="AD55" s="355"/>
      <c r="AE55" s="379"/>
      <c r="AF55" s="355"/>
      <c r="AG55" s="355"/>
      <c r="AH55" s="355"/>
      <c r="AI55" s="355"/>
      <c r="AJ55" s="355"/>
      <c r="AK55" s="379"/>
      <c r="AL55" s="379"/>
      <c r="AM55" s="355"/>
      <c r="AN55" s="379"/>
      <c r="AO55" s="355"/>
      <c r="AP55" s="379"/>
      <c r="AQ55" s="379"/>
      <c r="AR55" s="355"/>
      <c r="AS55" s="379"/>
      <c r="AT55" s="355"/>
      <c r="AU55" s="379"/>
      <c r="AV55" s="355"/>
      <c r="AW55" s="355"/>
      <c r="AX55" s="355"/>
      <c r="AY55" s="355"/>
      <c r="AZ55" s="355"/>
      <c r="BA55" s="379"/>
      <c r="BB55" s="355"/>
      <c r="BC55" s="355"/>
      <c r="BD55" s="355"/>
      <c r="BE55" s="355"/>
      <c r="BF55" s="355"/>
      <c r="BG55" s="355"/>
      <c r="BH55" s="355"/>
      <c r="BI55" s="355"/>
      <c r="BJ55" s="355"/>
      <c r="BK55" s="355"/>
      <c r="BL55" s="355"/>
      <c r="BM55" s="355"/>
      <c r="BN55" s="355"/>
      <c r="BO55" s="355"/>
      <c r="BP55" s="355"/>
      <c r="BQ55" s="379"/>
      <c r="BR55" s="355"/>
      <c r="BS55" s="379"/>
      <c r="BT55" s="355"/>
      <c r="BU55" s="379"/>
      <c r="BV55" s="355"/>
      <c r="BW55" s="355"/>
      <c r="BX55" s="355"/>
      <c r="BY55" s="355"/>
      <c r="BZ55" s="355"/>
      <c r="CA55" s="355"/>
      <c r="CB55" s="355"/>
      <c r="CC55" s="379"/>
      <c r="CD55" s="355"/>
      <c r="CE55" s="355"/>
      <c r="CF55" s="355"/>
      <c r="CG55" s="355"/>
      <c r="CH55" s="355"/>
      <c r="CI55" s="355"/>
      <c r="CJ55" s="355"/>
      <c r="CK55" s="355"/>
      <c r="CL55" s="355">
        <v>1718500</v>
      </c>
      <c r="CM55" s="355"/>
      <c r="CN55" s="355"/>
      <c r="CO55" s="355"/>
      <c r="CP55" s="355"/>
      <c r="CQ55" s="355"/>
      <c r="CR55" s="355"/>
      <c r="CS55" s="355"/>
      <c r="CT55" s="355"/>
      <c r="CU55" s="355"/>
      <c r="CV55" s="355"/>
      <c r="CW55" s="355"/>
      <c r="CX55" s="355"/>
      <c r="CY55" s="355"/>
      <c r="CZ55" s="355"/>
      <c r="DA55" s="355"/>
      <c r="DB55" s="355"/>
      <c r="DC55" s="355"/>
    </row>
    <row r="56" spans="1:107" s="476" customFormat="1" ht="15" customHeight="1">
      <c r="A56" s="462">
        <v>45453</v>
      </c>
      <c r="B56" s="463" t="s">
        <v>609</v>
      </c>
      <c r="C56" s="470" t="s">
        <v>610</v>
      </c>
      <c r="D56" s="477"/>
      <c r="E56" s="477"/>
      <c r="F56" s="477"/>
      <c r="G56" s="477"/>
      <c r="H56" s="477"/>
      <c r="I56" s="477"/>
      <c r="J56" s="477"/>
      <c r="K56" s="477"/>
      <c r="L56" s="477"/>
      <c r="M56" s="477"/>
      <c r="N56" s="477"/>
      <c r="O56" s="477"/>
      <c r="P56" s="477"/>
      <c r="Q56" s="477"/>
      <c r="R56" s="573"/>
      <c r="S56" s="477"/>
      <c r="T56" s="477"/>
      <c r="U56" s="477"/>
      <c r="V56" s="477"/>
      <c r="W56" s="477"/>
      <c r="X56" s="477"/>
      <c r="Y56" s="477"/>
      <c r="Z56" s="477"/>
      <c r="AA56" s="477"/>
      <c r="AB56" s="573"/>
      <c r="AC56" s="477"/>
      <c r="AD56" s="477"/>
      <c r="AE56" s="573"/>
      <c r="AF56" s="477"/>
      <c r="AG56" s="477"/>
      <c r="AH56" s="477"/>
      <c r="AI56" s="477"/>
      <c r="AJ56" s="477"/>
      <c r="AK56" s="573"/>
      <c r="AL56" s="573"/>
      <c r="AM56" s="477"/>
      <c r="AN56" s="573"/>
      <c r="AO56" s="477"/>
      <c r="AP56" s="573"/>
      <c r="AQ56" s="573"/>
      <c r="AR56" s="477"/>
      <c r="AS56" s="573"/>
      <c r="AT56" s="477"/>
      <c r="AU56" s="573"/>
      <c r="AV56" s="477"/>
      <c r="AW56" s="477"/>
      <c r="AX56" s="477"/>
      <c r="AY56" s="477"/>
      <c r="AZ56" s="477"/>
      <c r="BA56" s="573"/>
      <c r="BB56" s="477"/>
      <c r="BC56" s="477"/>
      <c r="BD56" s="477"/>
      <c r="BE56" s="477"/>
      <c r="BF56" s="477"/>
      <c r="BG56" s="477"/>
      <c r="BH56" s="477"/>
      <c r="BI56" s="477"/>
      <c r="BJ56" s="477"/>
      <c r="BK56" s="477"/>
      <c r="BL56" s="477"/>
      <c r="BM56" s="477"/>
      <c r="BN56" s="477"/>
      <c r="BO56" s="477"/>
      <c r="BP56" s="477"/>
      <c r="BQ56" s="573"/>
      <c r="BR56" s="477"/>
      <c r="BS56" s="573">
        <v>150000</v>
      </c>
      <c r="BT56" s="477"/>
      <c r="BU56" s="573"/>
      <c r="BV56" s="477"/>
      <c r="BW56" s="477"/>
      <c r="BX56" s="477"/>
      <c r="BY56" s="477"/>
      <c r="BZ56" s="477"/>
      <c r="CA56" s="477"/>
      <c r="CB56" s="477"/>
      <c r="CC56" s="573"/>
      <c r="CD56" s="477"/>
      <c r="CE56" s="477"/>
      <c r="CF56" s="477"/>
      <c r="CG56" s="477"/>
      <c r="CH56" s="477"/>
      <c r="CI56" s="477"/>
      <c r="CJ56" s="477"/>
      <c r="CK56" s="477"/>
      <c r="CL56" s="477"/>
      <c r="CM56" s="477"/>
      <c r="CN56" s="477"/>
      <c r="CO56" s="477"/>
      <c r="CP56" s="477"/>
      <c r="CQ56" s="477"/>
      <c r="CR56" s="477"/>
      <c r="CS56" s="477"/>
      <c r="CT56" s="477"/>
      <c r="CU56" s="477"/>
      <c r="CV56" s="477"/>
      <c r="CW56" s="477"/>
      <c r="CX56" s="477"/>
      <c r="CY56" s="477"/>
      <c r="CZ56" s="477"/>
      <c r="DA56" s="477"/>
      <c r="DB56" s="477"/>
      <c r="DC56" s="477"/>
    </row>
    <row r="57" spans="1:107" s="476" customFormat="1" ht="15" customHeight="1">
      <c r="A57" s="462"/>
      <c r="B57" s="463"/>
      <c r="C57" s="587" t="s">
        <v>1200</v>
      </c>
      <c r="D57" s="477"/>
      <c r="E57" s="477"/>
      <c r="F57" s="477"/>
      <c r="G57" s="477"/>
      <c r="H57" s="477"/>
      <c r="I57" s="477"/>
      <c r="J57" s="477"/>
      <c r="K57" s="477"/>
      <c r="L57" s="477"/>
      <c r="M57" s="477"/>
      <c r="N57" s="477"/>
      <c r="O57" s="477"/>
      <c r="P57" s="477"/>
      <c r="Q57" s="477"/>
      <c r="R57" s="573"/>
      <c r="S57" s="477"/>
      <c r="T57" s="477"/>
      <c r="U57" s="477"/>
      <c r="V57" s="477"/>
      <c r="W57" s="477"/>
      <c r="X57" s="477"/>
      <c r="Y57" s="477"/>
      <c r="Z57" s="477"/>
      <c r="AA57" s="477"/>
      <c r="AB57" s="573"/>
      <c r="AC57" s="477"/>
      <c r="AD57" s="477"/>
      <c r="AE57" s="573"/>
      <c r="AF57" s="477"/>
      <c r="AG57" s="477"/>
      <c r="AH57" s="477"/>
      <c r="AI57" s="477"/>
      <c r="AJ57" s="477"/>
      <c r="AK57" s="573"/>
      <c r="AL57" s="573"/>
      <c r="AM57" s="477"/>
      <c r="AN57" s="573"/>
      <c r="AO57" s="477"/>
      <c r="AP57" s="573"/>
      <c r="AQ57" s="573"/>
      <c r="AR57" s="477"/>
      <c r="AS57" s="573"/>
      <c r="AT57" s="477"/>
      <c r="AU57" s="573"/>
      <c r="AV57" s="477"/>
      <c r="AW57" s="477"/>
      <c r="AX57" s="477"/>
      <c r="AY57" s="477"/>
      <c r="AZ57" s="477"/>
      <c r="BA57" s="573"/>
      <c r="BB57" s="477"/>
      <c r="BC57" s="477"/>
      <c r="BD57" s="477"/>
      <c r="BE57" s="477"/>
      <c r="BF57" s="477"/>
      <c r="BG57" s="477"/>
      <c r="BH57" s="477"/>
      <c r="BI57" s="477"/>
      <c r="BJ57" s="477"/>
      <c r="BK57" s="477"/>
      <c r="BL57" s="477"/>
      <c r="BM57" s="477"/>
      <c r="BN57" s="477"/>
      <c r="BO57" s="477"/>
      <c r="BP57" s="477"/>
      <c r="BQ57" s="573"/>
      <c r="BR57" s="477"/>
      <c r="BS57" s="588">
        <v>-50000</v>
      </c>
      <c r="BT57" s="477"/>
      <c r="BU57" s="573"/>
      <c r="BV57" s="477"/>
      <c r="BW57" s="477"/>
      <c r="BX57" s="477"/>
      <c r="BY57" s="477"/>
      <c r="BZ57" s="477"/>
      <c r="CA57" s="477"/>
      <c r="CB57" s="477"/>
      <c r="CC57" s="573"/>
      <c r="CD57" s="477"/>
      <c r="CE57" s="477"/>
      <c r="CF57" s="477"/>
      <c r="CG57" s="477"/>
      <c r="CH57" s="477"/>
      <c r="CI57" s="477"/>
      <c r="CJ57" s="477"/>
      <c r="CK57" s="477"/>
      <c r="CL57" s="477"/>
      <c r="CM57" s="477"/>
      <c r="CN57" s="477"/>
      <c r="CO57" s="477"/>
      <c r="CP57" s="477"/>
      <c r="CQ57" s="477"/>
      <c r="CR57" s="477"/>
      <c r="CS57" s="477"/>
      <c r="CT57" s="477"/>
      <c r="CU57" s="477"/>
      <c r="CV57" s="477"/>
      <c r="CW57" s="477"/>
      <c r="CX57" s="477"/>
      <c r="CY57" s="477"/>
      <c r="CZ57" s="477"/>
      <c r="DA57" s="477"/>
      <c r="DB57" s="477"/>
      <c r="DC57" s="477"/>
    </row>
    <row r="58" spans="1:107" s="476" customFormat="1" ht="15" customHeight="1">
      <c r="A58" s="484">
        <v>45421</v>
      </c>
      <c r="B58" s="485">
        <v>100</v>
      </c>
      <c r="C58" s="476" t="s">
        <v>1201</v>
      </c>
      <c r="D58" s="477"/>
      <c r="E58" s="477"/>
      <c r="F58" s="477"/>
      <c r="G58" s="477"/>
      <c r="H58" s="477"/>
      <c r="I58" s="477"/>
      <c r="J58" s="477"/>
      <c r="K58" s="477"/>
      <c r="L58" s="477"/>
      <c r="M58" s="477"/>
      <c r="N58" s="477"/>
      <c r="O58" s="477"/>
      <c r="P58" s="477"/>
      <c r="Q58" s="477"/>
      <c r="R58" s="573"/>
      <c r="S58" s="477"/>
      <c r="T58" s="477"/>
      <c r="U58" s="477"/>
      <c r="V58" s="477"/>
      <c r="W58" s="477"/>
      <c r="X58" s="477"/>
      <c r="Y58" s="477"/>
      <c r="Z58" s="477"/>
      <c r="AA58" s="477"/>
      <c r="AB58" s="573"/>
      <c r="AC58" s="477"/>
      <c r="AD58" s="477"/>
      <c r="AE58" s="573"/>
      <c r="AF58" s="477"/>
      <c r="AG58" s="477"/>
      <c r="AH58" s="477"/>
      <c r="AI58" s="477"/>
      <c r="AJ58" s="477"/>
      <c r="AK58" s="573"/>
      <c r="AL58" s="573"/>
      <c r="AM58" s="477"/>
      <c r="AN58" s="573"/>
      <c r="AO58" s="477"/>
      <c r="AP58" s="573"/>
      <c r="AQ58" s="573"/>
      <c r="AR58" s="477"/>
      <c r="AS58" s="573"/>
      <c r="AT58" s="477"/>
      <c r="AU58" s="573"/>
      <c r="AV58" s="477"/>
      <c r="AW58" s="477"/>
      <c r="AX58" s="477"/>
      <c r="AY58" s="477"/>
      <c r="AZ58" s="477"/>
      <c r="BA58" s="573">
        <v>0</v>
      </c>
      <c r="BB58" s="477"/>
      <c r="BC58" s="477"/>
      <c r="BD58" s="477"/>
      <c r="BE58" s="477"/>
      <c r="BF58" s="477"/>
      <c r="BG58" s="477"/>
      <c r="BH58" s="477"/>
      <c r="BI58" s="477"/>
      <c r="BJ58" s="477"/>
      <c r="BK58" s="477"/>
      <c r="BL58" s="477"/>
      <c r="BM58" s="477"/>
      <c r="BN58" s="477"/>
      <c r="BO58" s="477"/>
      <c r="BP58" s="477"/>
      <c r="BQ58" s="573"/>
      <c r="BR58" s="477"/>
      <c r="BS58" s="573">
        <f>86429.8-0.8</f>
        <v>86429</v>
      </c>
      <c r="BT58" s="477"/>
      <c r="BU58" s="573">
        <v>365570.2</v>
      </c>
      <c r="BV58" s="477"/>
      <c r="BW58" s="477"/>
      <c r="BX58" s="477"/>
      <c r="BY58" s="477"/>
      <c r="BZ58" s="477"/>
      <c r="CA58" s="477"/>
      <c r="CB58" s="477"/>
      <c r="CC58" s="573"/>
      <c r="CD58" s="477"/>
      <c r="CE58" s="477"/>
      <c r="CF58" s="477"/>
      <c r="CG58" s="477"/>
      <c r="CH58" s="477"/>
      <c r="CI58" s="477"/>
      <c r="CJ58" s="477"/>
      <c r="CK58" s="477"/>
      <c r="CL58" s="477"/>
      <c r="CM58" s="477"/>
      <c r="CN58" s="477"/>
      <c r="CO58" s="477"/>
      <c r="CP58" s="477"/>
      <c r="CQ58" s="477"/>
      <c r="CR58" s="477"/>
      <c r="CS58" s="477"/>
      <c r="CT58" s="477"/>
      <c r="CU58" s="477"/>
      <c r="CV58" s="477"/>
      <c r="CW58" s="477"/>
      <c r="CX58" s="477"/>
      <c r="CY58" s="477"/>
      <c r="CZ58" s="477"/>
      <c r="DA58" s="477"/>
      <c r="DB58" s="477"/>
      <c r="DC58" s="477"/>
    </row>
    <row r="59" spans="1:107" s="476" customFormat="1" ht="15" customHeight="1">
      <c r="A59" s="484"/>
      <c r="B59" s="485"/>
      <c r="D59" s="477"/>
      <c r="E59" s="477"/>
      <c r="F59" s="477"/>
      <c r="G59" s="477"/>
      <c r="H59" s="477"/>
      <c r="I59" s="477"/>
      <c r="J59" s="477"/>
      <c r="K59" s="477"/>
      <c r="L59" s="477"/>
      <c r="M59" s="477"/>
      <c r="N59" s="477"/>
      <c r="O59" s="477"/>
      <c r="P59" s="477"/>
      <c r="Q59" s="477"/>
      <c r="R59" s="573"/>
      <c r="S59" s="477"/>
      <c r="T59" s="477"/>
      <c r="U59" s="477"/>
      <c r="V59" s="477"/>
      <c r="W59" s="477"/>
      <c r="X59" s="477"/>
      <c r="Y59" s="477"/>
      <c r="Z59" s="477"/>
      <c r="AA59" s="477"/>
      <c r="AB59" s="573"/>
      <c r="AC59" s="477"/>
      <c r="AD59" s="477"/>
      <c r="AE59" s="573"/>
      <c r="AF59" s="477"/>
      <c r="AG59" s="477"/>
      <c r="AH59" s="477"/>
      <c r="AI59" s="477"/>
      <c r="AJ59" s="477"/>
      <c r="AK59" s="573"/>
      <c r="AL59" s="573"/>
      <c r="AM59" s="477"/>
      <c r="AN59" s="573"/>
      <c r="AO59" s="477"/>
      <c r="AP59" s="573"/>
      <c r="AQ59" s="573"/>
      <c r="AR59" s="477"/>
      <c r="AS59" s="573"/>
      <c r="AT59" s="477"/>
      <c r="AU59" s="573"/>
      <c r="AV59" s="477"/>
      <c r="AW59" s="477"/>
      <c r="AX59" s="477"/>
      <c r="AY59" s="477"/>
      <c r="AZ59" s="477"/>
      <c r="BA59" s="573"/>
      <c r="BB59" s="477"/>
      <c r="BC59" s="477"/>
      <c r="BD59" s="477"/>
      <c r="BE59" s="477"/>
      <c r="BF59" s="477"/>
      <c r="BG59" s="477"/>
      <c r="BH59" s="477"/>
      <c r="BI59" s="477"/>
      <c r="BJ59" s="477"/>
      <c r="BK59" s="477"/>
      <c r="BL59" s="477"/>
      <c r="BM59" s="477"/>
      <c r="BN59" s="477"/>
      <c r="BO59" s="477"/>
      <c r="BP59" s="477"/>
      <c r="BQ59" s="573"/>
      <c r="BR59" s="477"/>
      <c r="BS59" s="573"/>
      <c r="BT59" s="477"/>
      <c r="BU59" s="588">
        <v>-1735.5</v>
      </c>
      <c r="BV59" s="477"/>
      <c r="BW59" s="477"/>
      <c r="BX59" s="477"/>
      <c r="BY59" s="477"/>
      <c r="BZ59" s="477"/>
      <c r="CA59" s="477"/>
      <c r="CB59" s="477"/>
      <c r="CC59" s="573"/>
      <c r="CD59" s="477"/>
      <c r="CE59" s="477"/>
      <c r="CF59" s="477"/>
      <c r="CG59" s="477"/>
      <c r="CH59" s="477"/>
      <c r="CI59" s="477"/>
      <c r="CJ59" s="477"/>
      <c r="CK59" s="477"/>
      <c r="CL59" s="477"/>
      <c r="CM59" s="477"/>
      <c r="CN59" s="477"/>
      <c r="CO59" s="477"/>
      <c r="CP59" s="477"/>
      <c r="CQ59" s="477"/>
      <c r="CR59" s="477"/>
      <c r="CS59" s="477"/>
      <c r="CT59" s="477"/>
      <c r="CU59" s="477"/>
      <c r="CV59" s="477"/>
      <c r="CW59" s="477"/>
      <c r="CX59" s="477"/>
      <c r="CY59" s="477"/>
      <c r="CZ59" s="477"/>
      <c r="DA59" s="477"/>
      <c r="DB59" s="477"/>
      <c r="DC59" s="477"/>
    </row>
    <row r="60" spans="1:107" s="476" customFormat="1" ht="15" customHeight="1">
      <c r="A60" s="484"/>
      <c r="B60" s="485"/>
      <c r="D60" s="477"/>
      <c r="E60" s="477"/>
      <c r="F60" s="477"/>
      <c r="G60" s="477"/>
      <c r="H60" s="477"/>
      <c r="I60" s="477"/>
      <c r="J60" s="477"/>
      <c r="K60" s="477"/>
      <c r="L60" s="477"/>
      <c r="M60" s="477"/>
      <c r="N60" s="477"/>
      <c r="O60" s="477"/>
      <c r="P60" s="477"/>
      <c r="Q60" s="477"/>
      <c r="R60" s="573"/>
      <c r="S60" s="477"/>
      <c r="T60" s="477"/>
      <c r="U60" s="477"/>
      <c r="V60" s="477"/>
      <c r="W60" s="477"/>
      <c r="X60" s="477"/>
      <c r="Y60" s="477"/>
      <c r="Z60" s="477"/>
      <c r="AA60" s="477"/>
      <c r="AB60" s="573"/>
      <c r="AC60" s="477"/>
      <c r="AD60" s="477"/>
      <c r="AE60" s="573"/>
      <c r="AF60" s="477"/>
      <c r="AG60" s="477"/>
      <c r="AH60" s="477"/>
      <c r="AI60" s="477"/>
      <c r="AJ60" s="477"/>
      <c r="AK60" s="573"/>
      <c r="AL60" s="573"/>
      <c r="AM60" s="477"/>
      <c r="AN60" s="573"/>
      <c r="AO60" s="477"/>
      <c r="AP60" s="573"/>
      <c r="AQ60" s="573"/>
      <c r="AR60" s="477"/>
      <c r="AS60" s="573"/>
      <c r="AT60" s="477"/>
      <c r="AU60" s="573"/>
      <c r="AV60" s="477"/>
      <c r="AW60" s="477"/>
      <c r="AX60" s="477"/>
      <c r="AY60" s="477"/>
      <c r="AZ60" s="477"/>
      <c r="BA60" s="573"/>
      <c r="BB60" s="477"/>
      <c r="BC60" s="477"/>
      <c r="BD60" s="477"/>
      <c r="BE60" s="477"/>
      <c r="BF60" s="477"/>
      <c r="BG60" s="477"/>
      <c r="BH60" s="477"/>
      <c r="BI60" s="477"/>
      <c r="BJ60" s="477"/>
      <c r="BK60" s="477"/>
      <c r="BL60" s="477"/>
      <c r="BM60" s="477"/>
      <c r="BN60" s="477"/>
      <c r="BO60" s="477"/>
      <c r="BP60" s="477"/>
      <c r="BQ60" s="573"/>
      <c r="BR60" s="477"/>
      <c r="BS60" s="573"/>
      <c r="BT60" s="477"/>
      <c r="BU60" s="588">
        <v>-0.8</v>
      </c>
      <c r="BV60" s="477"/>
      <c r="BW60" s="477"/>
      <c r="BX60" s="477"/>
      <c r="BY60" s="477"/>
      <c r="BZ60" s="477"/>
      <c r="CA60" s="477"/>
      <c r="CB60" s="477"/>
      <c r="CC60" s="573"/>
      <c r="CD60" s="477"/>
      <c r="CE60" s="477"/>
      <c r="CF60" s="477"/>
      <c r="CG60" s="477"/>
      <c r="CH60" s="477"/>
      <c r="CI60" s="477"/>
      <c r="CJ60" s="477"/>
      <c r="CK60" s="477"/>
      <c r="CL60" s="477"/>
      <c r="CM60" s="477"/>
      <c r="CN60" s="477"/>
      <c r="CO60" s="477"/>
      <c r="CP60" s="477"/>
      <c r="CQ60" s="477"/>
      <c r="CR60" s="477"/>
      <c r="CS60" s="477"/>
      <c r="CT60" s="477"/>
      <c r="CU60" s="477"/>
      <c r="CV60" s="477"/>
      <c r="CW60" s="477"/>
      <c r="CX60" s="477"/>
      <c r="CY60" s="477"/>
      <c r="CZ60" s="477"/>
      <c r="DA60" s="477"/>
      <c r="DB60" s="477"/>
      <c r="DC60" s="477"/>
    </row>
    <row r="61" spans="1:107" ht="15" customHeight="1">
      <c r="A61" s="281">
        <v>45477</v>
      </c>
      <c r="B61" s="387">
        <v>111</v>
      </c>
      <c r="C61" s="372" t="s">
        <v>1202</v>
      </c>
      <c r="R61" s="357"/>
      <c r="Y61" s="357"/>
      <c r="AB61" s="315"/>
      <c r="AC61" s="357"/>
      <c r="AE61" s="357"/>
      <c r="AK61" s="315">
        <v>655000</v>
      </c>
      <c r="AL61" s="357"/>
      <c r="AN61" s="357"/>
      <c r="AP61" s="315"/>
      <c r="AQ61" s="315"/>
      <c r="AS61" s="315"/>
      <c r="AT61" s="357"/>
      <c r="AU61" s="357"/>
      <c r="AW61" s="357"/>
      <c r="AZ61" s="357"/>
      <c r="BA61" s="315"/>
      <c r="BF61" s="357"/>
      <c r="BN61" s="357"/>
      <c r="BQ61" s="315"/>
      <c r="BS61" s="357"/>
      <c r="BT61" s="357"/>
      <c r="BU61" s="315"/>
      <c r="CC61" s="315"/>
      <c r="CD61" s="357"/>
      <c r="CR61" s="357"/>
    </row>
    <row r="62" spans="1:107" ht="15" customHeight="1">
      <c r="A62" s="316">
        <v>45488</v>
      </c>
      <c r="B62" s="387">
        <v>121</v>
      </c>
      <c r="C62" s="372" t="s">
        <v>1203</v>
      </c>
      <c r="R62" s="357"/>
      <c r="Y62" s="357"/>
      <c r="AB62" s="315"/>
      <c r="AC62" s="357"/>
      <c r="AE62" s="357"/>
      <c r="AK62" s="315"/>
      <c r="AL62" s="357"/>
      <c r="AN62" s="357"/>
      <c r="AP62" s="315"/>
      <c r="AQ62" s="315"/>
      <c r="AS62" s="315"/>
      <c r="AT62" s="357"/>
      <c r="AU62" s="357"/>
      <c r="AW62" s="357"/>
      <c r="AZ62" s="357"/>
      <c r="BA62" s="315"/>
      <c r="BF62" s="357"/>
      <c r="BN62" s="357"/>
      <c r="BQ62" s="315"/>
      <c r="BS62" s="357"/>
      <c r="BU62" s="315"/>
      <c r="CC62" s="315"/>
      <c r="CD62" s="357"/>
      <c r="CO62" s="315">
        <v>781500</v>
      </c>
      <c r="CS62" s="357"/>
    </row>
    <row r="63" spans="1:107" ht="15" customHeight="1">
      <c r="A63" s="281">
        <v>45497</v>
      </c>
      <c r="B63" s="288" t="s">
        <v>1204</v>
      </c>
      <c r="C63" s="289" t="s">
        <v>1205</v>
      </c>
      <c r="R63" s="357"/>
      <c r="Y63" s="357"/>
      <c r="AB63" s="315"/>
      <c r="AC63" s="357"/>
      <c r="AE63" s="357"/>
      <c r="AK63" s="315"/>
      <c r="AL63" s="357"/>
      <c r="AN63" s="357"/>
      <c r="AP63" s="315"/>
      <c r="AQ63" s="315">
        <v>2377000</v>
      </c>
      <c r="AS63" s="315"/>
      <c r="AT63" s="357"/>
      <c r="AU63" s="357"/>
      <c r="AW63" s="357"/>
      <c r="AZ63" s="357"/>
      <c r="BA63" s="315"/>
      <c r="BF63" s="357"/>
      <c r="BN63" s="357"/>
      <c r="BQ63" s="315"/>
      <c r="BS63" s="357"/>
      <c r="BU63" s="315"/>
      <c r="CC63" s="315"/>
      <c r="CD63" s="357"/>
      <c r="CS63" s="357"/>
    </row>
    <row r="64" spans="1:107">
      <c r="A64" s="281">
        <v>45503</v>
      </c>
      <c r="B64" s="288" t="s">
        <v>683</v>
      </c>
      <c r="C64" s="289" t="s">
        <v>1206</v>
      </c>
      <c r="AC64" s="356"/>
      <c r="AD64" s="356"/>
      <c r="AL64" s="357"/>
      <c r="BQ64" s="356">
        <v>180138.26</v>
      </c>
    </row>
    <row r="65" spans="1:256">
      <c r="A65" s="281"/>
      <c r="B65" s="288"/>
      <c r="C65" s="289" t="s">
        <v>685</v>
      </c>
      <c r="AC65" s="356"/>
      <c r="AD65" s="356"/>
      <c r="AL65" s="357"/>
      <c r="BQ65" s="356">
        <v>-85099.26</v>
      </c>
    </row>
    <row r="66" spans="1:256">
      <c r="B66" s="287"/>
      <c r="C66" s="289" t="s">
        <v>1207</v>
      </c>
      <c r="BQ66" s="356">
        <f>4100+39824</f>
        <v>43924</v>
      </c>
    </row>
    <row r="67" spans="1:256" ht="15" customHeight="1">
      <c r="A67" s="281">
        <v>45518</v>
      </c>
      <c r="B67" s="288" t="s">
        <v>1208</v>
      </c>
      <c r="C67" s="434" t="s">
        <v>1209</v>
      </c>
      <c r="R67" s="357"/>
      <c r="AB67" s="357"/>
      <c r="AE67" s="357"/>
      <c r="AK67" s="357"/>
      <c r="AL67" s="357"/>
      <c r="AN67" s="357"/>
      <c r="AP67" s="357"/>
      <c r="AQ67" s="357"/>
      <c r="AS67" s="357"/>
      <c r="AU67" s="357"/>
      <c r="BA67" s="357"/>
      <c r="BQ67" s="357"/>
      <c r="BS67" s="357"/>
      <c r="BU67" s="357"/>
      <c r="CC67" s="357"/>
      <c r="CI67" s="315">
        <v>1400000</v>
      </c>
    </row>
    <row r="68" spans="1:256" ht="15" customHeight="1">
      <c r="A68" s="281"/>
      <c r="B68" s="288"/>
      <c r="C68" s="289" t="s">
        <v>1210</v>
      </c>
      <c r="R68" s="357"/>
      <c r="AB68" s="357"/>
      <c r="AE68" s="357"/>
      <c r="AK68" s="357"/>
      <c r="AL68" s="357"/>
      <c r="AN68" s="357"/>
      <c r="AP68" s="357"/>
      <c r="AQ68" s="357"/>
      <c r="AS68" s="357"/>
      <c r="AU68" s="357"/>
      <c r="BA68" s="357"/>
      <c r="BQ68" s="357"/>
      <c r="BS68" s="357"/>
      <c r="BU68" s="418">
        <f>101881.13-741.61</f>
        <v>101139.52</v>
      </c>
      <c r="CC68" s="357"/>
    </row>
    <row r="69" spans="1:256" ht="15" customHeight="1">
      <c r="A69" s="281"/>
      <c r="B69" s="288"/>
      <c r="C69" s="283" t="s">
        <v>1211</v>
      </c>
      <c r="R69" s="357"/>
      <c r="AB69" s="357"/>
      <c r="AE69" s="357"/>
      <c r="AK69" s="478">
        <v>95400</v>
      </c>
      <c r="AL69" s="357"/>
      <c r="AN69" s="357"/>
      <c r="AP69" s="357"/>
      <c r="AQ69" s="357"/>
      <c r="AS69" s="357"/>
      <c r="AU69" s="357"/>
      <c r="BA69" s="357"/>
      <c r="BQ69" s="357"/>
      <c r="BS69" s="357"/>
      <c r="BU69" s="357"/>
      <c r="CC69" s="357"/>
    </row>
    <row r="70" spans="1:256" ht="13.2" customHeight="1">
      <c r="A70" s="879" t="s">
        <v>709</v>
      </c>
      <c r="B70" s="879"/>
      <c r="C70" s="879"/>
      <c r="M70" s="356"/>
      <c r="N70" s="356"/>
      <c r="O70" s="356"/>
      <c r="P70" s="356"/>
      <c r="R70" s="315"/>
      <c r="S70" s="356"/>
      <c r="T70" s="356"/>
      <c r="U70" s="356"/>
      <c r="X70" s="356"/>
      <c r="Y70" s="356"/>
      <c r="Z70" s="356"/>
      <c r="AA70" s="357"/>
      <c r="AC70" s="356"/>
      <c r="AD70" s="357"/>
      <c r="AE70" s="315"/>
      <c r="AK70" s="315"/>
      <c r="AM70" s="357"/>
      <c r="AO70" s="357"/>
      <c r="AP70" s="315"/>
      <c r="AR70" s="356"/>
      <c r="AS70" s="315"/>
      <c r="AV70" s="356"/>
      <c r="AX70" s="356"/>
      <c r="BA70" s="315"/>
      <c r="BG70" s="356"/>
      <c r="BH70" s="355"/>
      <c r="BI70" s="356"/>
      <c r="BK70" s="356"/>
      <c r="BL70" s="356"/>
      <c r="BM70" s="356"/>
      <c r="BN70" s="356"/>
      <c r="BS70" s="315"/>
      <c r="BT70" s="357"/>
      <c r="BV70" s="356"/>
      <c r="BW70" s="356"/>
      <c r="CC70" s="315"/>
      <c r="CD70" s="356"/>
      <c r="CE70" s="356"/>
    </row>
    <row r="71" spans="1:256" ht="15" customHeight="1">
      <c r="A71" s="316">
        <v>45515</v>
      </c>
      <c r="B71" s="288" t="s">
        <v>1212</v>
      </c>
      <c r="C71" s="284" t="s">
        <v>1213</v>
      </c>
      <c r="K71" s="357"/>
      <c r="L71" s="357"/>
      <c r="M71" s="357"/>
      <c r="N71" s="357"/>
      <c r="O71" s="357"/>
      <c r="P71" s="357"/>
      <c r="Q71" s="357"/>
      <c r="R71" s="357"/>
      <c r="S71" s="357"/>
      <c r="Y71" s="357"/>
      <c r="Z71" s="356"/>
      <c r="AB71" s="315"/>
      <c r="AD71" s="357"/>
      <c r="AE71" s="357"/>
      <c r="AK71" s="357"/>
      <c r="AL71" s="315"/>
      <c r="AM71" s="357"/>
      <c r="AN71" s="357"/>
      <c r="AQ71" s="315"/>
      <c r="AS71" s="357"/>
      <c r="AT71" s="357"/>
      <c r="AU71" s="315"/>
      <c r="AZ71" s="357"/>
      <c r="BA71" s="357"/>
      <c r="BF71" s="357"/>
      <c r="BJ71" s="357"/>
      <c r="BK71" s="357"/>
      <c r="BN71" s="357"/>
      <c r="BQ71" s="315">
        <v>26200</v>
      </c>
      <c r="BS71" s="315"/>
      <c r="BU71" s="315"/>
      <c r="BY71" s="357"/>
      <c r="CC71" s="315"/>
      <c r="DD71" s="315"/>
      <c r="DE71" s="315"/>
      <c r="DF71" s="315"/>
    </row>
    <row r="72" spans="1:256" ht="15" customHeight="1">
      <c r="A72" s="316">
        <v>45515</v>
      </c>
      <c r="B72" s="288" t="s">
        <v>1212</v>
      </c>
      <c r="C72" s="284" t="s">
        <v>1214</v>
      </c>
      <c r="D72" s="357"/>
      <c r="H72" s="357"/>
      <c r="K72" s="357"/>
      <c r="L72" s="357"/>
      <c r="M72" s="357"/>
      <c r="N72" s="357"/>
      <c r="O72" s="357"/>
      <c r="P72" s="357"/>
      <c r="R72" s="315"/>
      <c r="S72" s="357"/>
      <c r="W72" s="356"/>
      <c r="X72" s="356"/>
      <c r="Y72" s="357"/>
      <c r="Z72" s="357"/>
      <c r="AB72" s="315"/>
      <c r="AC72" s="357"/>
      <c r="AD72" s="357"/>
      <c r="AE72" s="357"/>
      <c r="AF72" s="357"/>
      <c r="AK72" s="357"/>
      <c r="AL72" s="315"/>
      <c r="AM72" s="357"/>
      <c r="AN72" s="357"/>
      <c r="AP72" s="315"/>
      <c r="AQ72" s="315"/>
      <c r="AS72" s="357"/>
      <c r="AT72" s="357"/>
      <c r="AU72" s="357"/>
      <c r="AW72" s="357"/>
      <c r="BA72" s="315"/>
      <c r="BC72" s="357"/>
      <c r="BD72" s="357"/>
      <c r="BE72" s="357"/>
      <c r="BF72" s="357"/>
      <c r="BJ72" s="357"/>
      <c r="BK72" s="357"/>
      <c r="BL72" s="357"/>
      <c r="BM72" s="357"/>
      <c r="BN72" s="357"/>
      <c r="BQ72" s="315"/>
      <c r="BR72" s="357"/>
      <c r="BS72" s="315">
        <v>29628.6</v>
      </c>
      <c r="BU72" s="357"/>
      <c r="BW72" s="357"/>
      <c r="BY72" s="357"/>
      <c r="CC72" s="315"/>
      <c r="DD72" s="315"/>
      <c r="DE72" s="315"/>
      <c r="DF72" s="315"/>
    </row>
    <row r="73" spans="1:256" ht="15" customHeight="1">
      <c r="A73" s="281"/>
      <c r="B73" s="288"/>
      <c r="C73" s="289"/>
      <c r="R73" s="357"/>
      <c r="Y73" s="357"/>
      <c r="AB73" s="315"/>
      <c r="AC73" s="357"/>
      <c r="AD73" s="357"/>
      <c r="AE73" s="357"/>
      <c r="AK73" s="315"/>
      <c r="AL73" s="357"/>
      <c r="AN73" s="357"/>
      <c r="AP73" s="315"/>
      <c r="AQ73" s="315"/>
      <c r="AS73" s="315"/>
      <c r="AT73" s="357"/>
      <c r="AU73" s="357"/>
      <c r="AW73" s="357"/>
      <c r="AZ73" s="357"/>
      <c r="BA73" s="315"/>
      <c r="BF73" s="357"/>
      <c r="BN73" s="357"/>
      <c r="BQ73" s="315"/>
      <c r="BS73" s="315"/>
      <c r="BU73" s="315"/>
      <c r="CC73" s="315"/>
      <c r="CD73" s="357"/>
      <c r="CR73" s="357"/>
    </row>
    <row r="74" spans="1:256" s="690" customFormat="1" ht="52.8">
      <c r="A74" s="679"/>
      <c r="B74" s="680"/>
      <c r="C74" s="706" t="s">
        <v>1215</v>
      </c>
      <c r="D74" s="682"/>
      <c r="E74" s="682"/>
      <c r="F74" s="682"/>
      <c r="G74" s="682"/>
      <c r="H74" s="682"/>
      <c r="I74" s="682"/>
      <c r="J74" s="682"/>
      <c r="K74" s="682"/>
      <c r="L74" s="682"/>
      <c r="M74" s="682"/>
      <c r="N74" s="682"/>
      <c r="O74" s="682"/>
      <c r="P74" s="682"/>
      <c r="Q74" s="682"/>
      <c r="R74" s="700"/>
      <c r="S74" s="682"/>
      <c r="T74" s="682"/>
      <c r="U74" s="682"/>
      <c r="V74" s="682"/>
      <c r="W74" s="682"/>
      <c r="X74" s="682"/>
      <c r="Y74" s="682"/>
      <c r="Z74" s="700"/>
      <c r="AA74" s="682"/>
      <c r="AB74" s="682"/>
      <c r="AC74" s="700"/>
      <c r="AD74" s="700"/>
      <c r="AE74" s="700"/>
      <c r="AF74" s="682"/>
      <c r="AG74" s="682"/>
      <c r="AH74" s="682"/>
      <c r="AI74" s="682"/>
      <c r="AJ74" s="682"/>
      <c r="AK74" s="682"/>
      <c r="AL74" s="700"/>
      <c r="AM74" s="682"/>
      <c r="AN74" s="700"/>
      <c r="AO74" s="682"/>
      <c r="AP74" s="682"/>
      <c r="AQ74" s="682"/>
      <c r="AR74" s="682"/>
      <c r="AS74" s="682"/>
      <c r="AT74" s="700"/>
      <c r="AU74" s="700"/>
      <c r="AV74" s="682"/>
      <c r="AW74" s="700"/>
      <c r="AX74" s="682"/>
      <c r="AY74" s="682"/>
      <c r="AZ74" s="700"/>
      <c r="BA74" s="682"/>
      <c r="BB74" s="682"/>
      <c r="BC74" s="682"/>
      <c r="BD74" s="682"/>
      <c r="BE74" s="682"/>
      <c r="BF74" s="700"/>
      <c r="BG74" s="682"/>
      <c r="BH74" s="682"/>
      <c r="BI74" s="682"/>
      <c r="BJ74" s="682"/>
      <c r="BK74" s="682"/>
      <c r="BL74" s="682"/>
      <c r="BM74" s="682"/>
      <c r="BN74" s="700"/>
      <c r="BO74" s="682"/>
      <c r="BP74" s="682"/>
      <c r="BQ74" s="682"/>
      <c r="BR74" s="682"/>
      <c r="BS74" s="682"/>
      <c r="BT74" s="682"/>
      <c r="BU74" s="682"/>
      <c r="BV74" s="682"/>
      <c r="BW74" s="682"/>
      <c r="BX74" s="682"/>
      <c r="BY74" s="682"/>
      <c r="BZ74" s="682"/>
      <c r="CA74" s="682"/>
      <c r="CB74" s="682"/>
      <c r="CC74" s="682"/>
      <c r="CD74" s="700"/>
      <c r="CE74" s="682"/>
      <c r="CF74" s="682"/>
      <c r="CG74" s="682"/>
      <c r="CH74" s="682"/>
      <c r="CI74" s="682"/>
      <c r="CJ74" s="682"/>
      <c r="CK74" s="682"/>
      <c r="CL74" s="682"/>
      <c r="CM74" s="682"/>
      <c r="CN74" s="682"/>
      <c r="CO74" s="682"/>
      <c r="CP74" s="682"/>
      <c r="CQ74" s="682"/>
      <c r="CR74" s="700"/>
      <c r="CS74" s="682"/>
      <c r="CT74" s="682"/>
      <c r="CU74" s="682"/>
      <c r="CV74" s="682"/>
      <c r="CW74" s="682"/>
      <c r="CX74" s="682"/>
      <c r="CY74" s="682"/>
      <c r="CZ74" s="682"/>
      <c r="DA74" s="682"/>
      <c r="DB74" s="682"/>
      <c r="DC74" s="682"/>
    </row>
    <row r="75" spans="1:256" s="283" customFormat="1" ht="15" customHeight="1">
      <c r="A75" s="281"/>
      <c r="B75" s="288"/>
      <c r="C75" s="289" t="s">
        <v>1216</v>
      </c>
      <c r="D75" s="355"/>
      <c r="E75" s="355"/>
      <c r="F75" s="355"/>
      <c r="G75" s="355"/>
      <c r="H75" s="355"/>
      <c r="I75" s="355"/>
      <c r="J75" s="355"/>
      <c r="K75" s="355"/>
      <c r="L75" s="355"/>
      <c r="M75" s="355"/>
      <c r="N75" s="355"/>
      <c r="O75" s="355"/>
      <c r="P75" s="355"/>
      <c r="Q75" s="355"/>
      <c r="R75" s="380"/>
      <c r="S75" s="355"/>
      <c r="T75" s="355"/>
      <c r="U75" s="355"/>
      <c r="V75" s="355"/>
      <c r="W75" s="355"/>
      <c r="X75" s="355"/>
      <c r="Y75" s="355"/>
      <c r="Z75" s="355"/>
      <c r="AA75" s="355"/>
      <c r="AB75" s="380"/>
      <c r="AC75" s="355"/>
      <c r="AD75" s="355"/>
      <c r="AE75" s="380"/>
      <c r="AF75" s="355"/>
      <c r="AG75" s="355"/>
      <c r="AH75" s="355"/>
      <c r="AI75" s="355"/>
      <c r="AJ75" s="355"/>
      <c r="AK75" s="357"/>
      <c r="AL75" s="380"/>
      <c r="AM75" s="355"/>
      <c r="AN75" s="380"/>
      <c r="AO75" s="355"/>
      <c r="AP75" s="380"/>
      <c r="AQ75" s="357"/>
      <c r="AR75" s="355"/>
      <c r="AS75" s="357"/>
      <c r="AT75" s="355"/>
      <c r="AU75" s="357"/>
      <c r="AV75" s="355"/>
      <c r="AW75" s="355"/>
      <c r="AX75" s="355"/>
      <c r="AY75" s="355"/>
      <c r="AZ75" s="355"/>
      <c r="BA75" s="357"/>
      <c r="BB75" s="355"/>
      <c r="BC75" s="355"/>
      <c r="BD75" s="355"/>
      <c r="BE75" s="355"/>
      <c r="BF75" s="355"/>
      <c r="BG75" s="355"/>
      <c r="BH75" s="355"/>
      <c r="BI75" s="355"/>
      <c r="BJ75" s="355"/>
      <c r="BK75" s="355"/>
      <c r="BL75" s="355"/>
      <c r="BM75" s="355"/>
      <c r="BN75" s="355"/>
      <c r="BO75" s="355"/>
      <c r="BP75" s="355"/>
      <c r="BQ75" s="380">
        <v>11000</v>
      </c>
      <c r="BR75" s="355"/>
      <c r="BS75" s="380"/>
      <c r="BT75" s="355"/>
      <c r="BU75" s="357"/>
      <c r="BV75" s="355"/>
      <c r="BW75" s="355"/>
      <c r="BX75" s="355"/>
      <c r="BY75" s="355"/>
      <c r="BZ75" s="355"/>
      <c r="CA75" s="355"/>
      <c r="CB75" s="355"/>
      <c r="CC75" s="357"/>
      <c r="CD75" s="355"/>
      <c r="CE75" s="355"/>
      <c r="CF75" s="355"/>
      <c r="CG75" s="355"/>
      <c r="CH75" s="355"/>
      <c r="CI75" s="355"/>
      <c r="CJ75" s="355"/>
      <c r="CK75" s="355"/>
      <c r="CL75" s="355"/>
      <c r="CM75" s="355"/>
      <c r="CN75" s="355"/>
      <c r="CO75" s="355"/>
      <c r="CP75" s="355"/>
      <c r="CQ75" s="355"/>
      <c r="CR75" s="355"/>
      <c r="CS75" s="355"/>
      <c r="CT75" s="355"/>
      <c r="CU75" s="355"/>
      <c r="CV75" s="355"/>
      <c r="CW75" s="355"/>
      <c r="CX75" s="355"/>
      <c r="CY75" s="355"/>
      <c r="CZ75" s="355"/>
      <c r="DA75" s="355"/>
      <c r="DB75" s="355"/>
      <c r="DC75" s="355"/>
    </row>
    <row r="76" spans="1:256" s="475" customFormat="1" ht="15" customHeight="1">
      <c r="A76" s="471"/>
      <c r="B76" s="463"/>
      <c r="C76" s="466" t="s">
        <v>1217</v>
      </c>
      <c r="D76" s="477"/>
      <c r="E76" s="477"/>
      <c r="F76" s="477"/>
      <c r="G76" s="477"/>
      <c r="H76" s="477"/>
      <c r="I76" s="477"/>
      <c r="J76" s="477"/>
      <c r="K76" s="477"/>
      <c r="L76" s="477"/>
      <c r="M76" s="477"/>
      <c r="N76" s="477"/>
      <c r="O76" s="477"/>
      <c r="P76" s="477"/>
      <c r="Q76" s="477"/>
      <c r="R76" s="597"/>
      <c r="S76" s="477"/>
      <c r="T76" s="477"/>
      <c r="U76" s="477"/>
      <c r="V76" s="477"/>
      <c r="W76" s="477"/>
      <c r="X76" s="477"/>
      <c r="Y76" s="477"/>
      <c r="Z76" s="477"/>
      <c r="AA76" s="477"/>
      <c r="AB76" s="597"/>
      <c r="AC76" s="477">
        <v>66769.2</v>
      </c>
      <c r="AD76" s="477"/>
      <c r="AE76" s="597"/>
      <c r="AF76" s="477"/>
      <c r="AG76" s="477"/>
      <c r="AH76" s="477"/>
      <c r="AI76" s="477"/>
      <c r="AJ76" s="477"/>
      <c r="AK76" s="478"/>
      <c r="AL76" s="597"/>
      <c r="AM76" s="477"/>
      <c r="AN76" s="597"/>
      <c r="AO76" s="477"/>
      <c r="AP76" s="597"/>
      <c r="AQ76" s="478"/>
      <c r="AR76" s="477"/>
      <c r="AS76" s="478"/>
      <c r="AT76" s="477"/>
      <c r="AU76" s="478"/>
      <c r="AV76" s="477"/>
      <c r="AW76" s="477"/>
      <c r="AX76" s="477"/>
      <c r="AY76" s="477"/>
      <c r="AZ76" s="477"/>
      <c r="BA76" s="478"/>
      <c r="BB76" s="477"/>
      <c r="BC76" s="477"/>
      <c r="BD76" s="477"/>
      <c r="BE76" s="477"/>
      <c r="BF76" s="477"/>
      <c r="BG76" s="477"/>
      <c r="BH76" s="477"/>
      <c r="BI76" s="477"/>
      <c r="BJ76" s="477"/>
      <c r="BK76" s="477"/>
      <c r="BL76" s="477"/>
      <c r="BM76" s="477"/>
      <c r="BN76" s="477"/>
      <c r="BO76" s="477"/>
      <c r="BP76" s="477"/>
      <c r="BQ76" s="597"/>
      <c r="BR76" s="477"/>
      <c r="BS76" s="597"/>
      <c r="BT76" s="477"/>
      <c r="BU76" s="478"/>
      <c r="BV76" s="477"/>
      <c r="BW76" s="477"/>
      <c r="BX76" s="477"/>
      <c r="BY76" s="477"/>
      <c r="BZ76" s="477"/>
      <c r="CA76" s="477"/>
      <c r="CB76" s="477"/>
      <c r="CC76" s="478"/>
      <c r="CD76" s="477"/>
      <c r="CE76" s="477"/>
      <c r="CF76" s="477"/>
      <c r="CG76" s="477"/>
      <c r="CH76" s="477"/>
      <c r="CI76" s="477"/>
      <c r="CJ76" s="477"/>
      <c r="CK76" s="477"/>
      <c r="CL76" s="477"/>
      <c r="CM76" s="477"/>
      <c r="CN76" s="477"/>
      <c r="CO76" s="477"/>
      <c r="CP76" s="477"/>
      <c r="CQ76" s="477"/>
      <c r="CR76" s="477"/>
      <c r="CS76" s="477"/>
      <c r="CT76" s="477"/>
      <c r="CU76" s="477"/>
      <c r="CV76" s="477"/>
      <c r="CW76" s="477"/>
      <c r="CX76" s="477"/>
      <c r="CY76" s="477"/>
      <c r="CZ76" s="477"/>
      <c r="DA76" s="477"/>
      <c r="DB76" s="477"/>
      <c r="DC76" s="477"/>
    </row>
    <row r="77" spans="1:256" ht="15" customHeight="1">
      <c r="A77" s="316">
        <v>45544</v>
      </c>
      <c r="B77" s="288" t="s">
        <v>1218</v>
      </c>
      <c r="C77" s="373" t="s">
        <v>125</v>
      </c>
      <c r="E77" s="357"/>
      <c r="F77" s="142">
        <v>64741.45</v>
      </c>
      <c r="G77" s="357"/>
      <c r="H77" s="357"/>
      <c r="I77" s="357"/>
      <c r="J77" s="357"/>
      <c r="K77" s="357"/>
      <c r="L77" s="357"/>
      <c r="M77" s="357"/>
      <c r="N77" s="357"/>
      <c r="O77" s="357"/>
      <c r="P77" s="357"/>
      <c r="Q77" s="357"/>
      <c r="R77" s="357"/>
      <c r="S77" s="357"/>
      <c r="T77" s="357"/>
      <c r="U77" s="357"/>
      <c r="V77" s="357"/>
      <c r="W77" s="357"/>
      <c r="X77" s="357"/>
      <c r="Y77" s="357"/>
      <c r="Z77" s="357"/>
      <c r="AA77" s="357"/>
      <c r="AB77" s="357"/>
      <c r="AC77" s="357"/>
      <c r="AD77" s="357"/>
      <c r="AE77" s="357"/>
      <c r="AF77" s="357"/>
      <c r="AG77" s="357"/>
      <c r="AH77" s="357"/>
      <c r="AI77" s="357"/>
      <c r="AJ77" s="357"/>
      <c r="AL77" s="315"/>
      <c r="AM77" s="357"/>
      <c r="AN77" s="357"/>
      <c r="AO77" s="357"/>
      <c r="AP77" s="357"/>
      <c r="AQ77" s="357"/>
      <c r="AR77" s="357"/>
      <c r="AS77" s="357"/>
      <c r="AT77" s="357"/>
      <c r="AU77" s="357"/>
      <c r="AV77" s="357"/>
      <c r="AW77" s="357"/>
      <c r="AX77" s="357"/>
      <c r="AY77" s="357"/>
      <c r="AZ77" s="357"/>
      <c r="BA77" s="357"/>
      <c r="BB77" s="357"/>
      <c r="BC77" s="357"/>
      <c r="BD77" s="357"/>
      <c r="BE77" s="357"/>
      <c r="BF77" s="357"/>
      <c r="BG77" s="357"/>
      <c r="BH77" s="357"/>
      <c r="BI77" s="357"/>
      <c r="BJ77" s="357"/>
      <c r="BK77" s="357"/>
      <c r="BL77" s="357"/>
      <c r="BM77" s="357"/>
      <c r="BN77" s="357"/>
      <c r="BO77" s="357"/>
      <c r="BP77" s="357"/>
      <c r="BQ77" s="357"/>
      <c r="BR77" s="357"/>
      <c r="BS77" s="357"/>
      <c r="BT77" s="357"/>
      <c r="BU77" s="357"/>
      <c r="BV77" s="357"/>
      <c r="BW77" s="357"/>
      <c r="BX77" s="357"/>
      <c r="BY77" s="357"/>
      <c r="BZ77" s="357"/>
      <c r="CA77" s="357"/>
      <c r="CB77" s="357"/>
      <c r="CC77" s="357"/>
      <c r="CD77" s="357"/>
      <c r="CE77" s="357"/>
      <c r="CF77" s="357"/>
      <c r="CG77" s="357"/>
      <c r="CH77" s="357"/>
      <c r="CI77" s="357"/>
      <c r="CJ77" s="357"/>
      <c r="CK77" s="357"/>
      <c r="CL77" s="357"/>
      <c r="CM77" s="357"/>
      <c r="CN77" s="357"/>
      <c r="CO77" s="357"/>
      <c r="CP77" s="357"/>
      <c r="CQ77" s="357"/>
      <c r="CR77" s="357"/>
      <c r="CS77" s="357"/>
      <c r="CT77" s="357"/>
      <c r="CU77" s="357"/>
      <c r="CV77" s="357"/>
      <c r="CW77" s="357"/>
      <c r="CX77" s="357"/>
      <c r="CY77" s="357"/>
      <c r="CZ77" s="357"/>
      <c r="DA77" s="357"/>
      <c r="DB77" s="357"/>
      <c r="DC77" s="357"/>
      <c r="DD77" s="282"/>
      <c r="DE77" s="282"/>
      <c r="DF77" s="282"/>
      <c r="DG77" s="282"/>
      <c r="DH77" s="282"/>
      <c r="DI77" s="282"/>
      <c r="DJ77" s="282"/>
      <c r="DK77" s="282"/>
      <c r="DL77" s="282"/>
      <c r="DM77" s="282"/>
      <c r="DN77" s="282"/>
      <c r="DO77" s="282"/>
      <c r="DP77" s="282"/>
      <c r="DQ77" s="282"/>
      <c r="DR77" s="282"/>
      <c r="DS77" s="282"/>
      <c r="DT77" s="282"/>
      <c r="DU77" s="282"/>
      <c r="DV77" s="282"/>
      <c r="DW77" s="282"/>
      <c r="DX77" s="282"/>
      <c r="DY77" s="282"/>
      <c r="DZ77" s="282"/>
      <c r="EA77" s="282"/>
      <c r="EB77" s="282"/>
      <c r="EC77" s="282"/>
      <c r="ED77" s="282"/>
      <c r="EE77" s="282"/>
      <c r="EF77" s="282"/>
      <c r="EG77" s="282"/>
      <c r="EH77" s="282"/>
      <c r="EI77" s="282"/>
      <c r="EJ77" s="282"/>
      <c r="EK77" s="282"/>
      <c r="EL77" s="282"/>
      <c r="EM77" s="282"/>
      <c r="EN77" s="282"/>
      <c r="EO77" s="282"/>
      <c r="EP77" s="282"/>
      <c r="EQ77" s="282"/>
      <c r="ER77" s="282"/>
      <c r="ES77" s="282"/>
      <c r="ET77" s="282"/>
      <c r="EU77" s="282"/>
      <c r="EV77" s="282"/>
      <c r="EW77" s="282"/>
      <c r="EX77" s="282"/>
      <c r="EY77" s="282"/>
      <c r="EZ77" s="282"/>
      <c r="FA77" s="282"/>
      <c r="FB77" s="282"/>
      <c r="FC77" s="282"/>
      <c r="FD77" s="282"/>
      <c r="FE77" s="282"/>
      <c r="FF77" s="282"/>
      <c r="FG77" s="282"/>
      <c r="FH77" s="282"/>
      <c r="FI77" s="282"/>
      <c r="FJ77" s="282"/>
      <c r="FK77" s="282"/>
      <c r="FL77" s="282"/>
      <c r="FM77" s="282"/>
      <c r="FN77" s="282"/>
      <c r="FO77" s="282"/>
      <c r="FP77" s="282"/>
      <c r="FQ77" s="282"/>
      <c r="FR77" s="282"/>
      <c r="FS77" s="282"/>
      <c r="FT77" s="282"/>
      <c r="FU77" s="282"/>
      <c r="FV77" s="282"/>
      <c r="FW77" s="282"/>
      <c r="FX77" s="282"/>
      <c r="FY77" s="282"/>
      <c r="FZ77" s="282"/>
      <c r="GA77" s="282"/>
      <c r="GB77" s="282"/>
      <c r="GC77" s="282"/>
      <c r="GD77" s="282"/>
      <c r="GE77" s="282"/>
      <c r="GF77" s="282"/>
      <c r="GG77" s="282"/>
      <c r="GH77" s="282"/>
      <c r="GI77" s="282"/>
      <c r="GJ77" s="282"/>
      <c r="GK77" s="282"/>
      <c r="GL77" s="282"/>
      <c r="GM77" s="282"/>
      <c r="GN77" s="282"/>
      <c r="GO77" s="282"/>
      <c r="GP77" s="282"/>
      <c r="GQ77" s="282"/>
      <c r="GR77" s="282"/>
      <c r="GS77" s="282"/>
      <c r="GT77" s="282"/>
      <c r="GU77" s="282"/>
      <c r="GV77" s="282"/>
      <c r="GW77" s="282"/>
      <c r="GX77" s="282"/>
      <c r="GY77" s="282"/>
      <c r="GZ77" s="282"/>
      <c r="HA77" s="282"/>
      <c r="HB77" s="282"/>
      <c r="HC77" s="282"/>
      <c r="HD77" s="282"/>
      <c r="HE77" s="282"/>
      <c r="HF77" s="282"/>
      <c r="HG77" s="282"/>
      <c r="HH77" s="282"/>
      <c r="HI77" s="282"/>
      <c r="HJ77" s="282"/>
      <c r="HK77" s="282"/>
      <c r="HL77" s="282"/>
      <c r="HM77" s="282"/>
      <c r="HN77" s="282"/>
      <c r="HO77" s="282"/>
      <c r="HP77" s="282"/>
      <c r="HQ77" s="282"/>
      <c r="HR77" s="282"/>
      <c r="HS77" s="282"/>
      <c r="HT77" s="282"/>
      <c r="HU77" s="282"/>
      <c r="HV77" s="282"/>
      <c r="HW77" s="282"/>
      <c r="HX77" s="282"/>
      <c r="HY77" s="282"/>
      <c r="HZ77" s="282"/>
      <c r="IA77" s="282"/>
      <c r="IB77" s="282"/>
      <c r="IC77" s="282"/>
      <c r="ID77" s="282"/>
      <c r="IE77" s="282"/>
      <c r="IF77" s="282"/>
      <c r="IG77" s="282"/>
      <c r="IH77" s="282"/>
      <c r="II77" s="282"/>
      <c r="IJ77" s="282"/>
      <c r="IK77" s="282"/>
      <c r="IL77" s="282"/>
      <c r="IM77" s="282"/>
      <c r="IN77" s="282"/>
      <c r="IO77" s="282"/>
      <c r="IP77" s="282"/>
      <c r="IQ77" s="282"/>
      <c r="IR77" s="282"/>
      <c r="IS77" s="282"/>
      <c r="IT77" s="282"/>
      <c r="IU77" s="282"/>
      <c r="IV77" s="282"/>
    </row>
    <row r="78" spans="1:256" s="510" customFormat="1" ht="15" customHeight="1">
      <c r="A78" s="325"/>
      <c r="B78" s="504"/>
      <c r="C78" s="326" t="s">
        <v>1219</v>
      </c>
      <c r="D78" s="507"/>
      <c r="E78" s="511"/>
      <c r="F78" s="507">
        <v>635000</v>
      </c>
      <c r="G78" s="511"/>
      <c r="H78" s="511"/>
      <c r="I78" s="511"/>
      <c r="J78" s="511"/>
      <c r="K78" s="511"/>
      <c r="L78" s="511"/>
      <c r="M78" s="511"/>
      <c r="N78" s="511"/>
      <c r="O78" s="511"/>
      <c r="P78" s="511"/>
      <c r="Q78" s="511"/>
      <c r="R78" s="511"/>
      <c r="S78" s="511"/>
      <c r="T78" s="511"/>
      <c r="U78" s="511"/>
      <c r="V78" s="511"/>
      <c r="W78" s="511"/>
      <c r="X78" s="511"/>
      <c r="Y78" s="511"/>
      <c r="Z78" s="511"/>
      <c r="AA78" s="511"/>
      <c r="AB78" s="511"/>
      <c r="AC78" s="511"/>
      <c r="AD78" s="511"/>
      <c r="AE78" s="511"/>
      <c r="AF78" s="511"/>
      <c r="AG78" s="511"/>
      <c r="AH78" s="511"/>
      <c r="AI78" s="511"/>
      <c r="AJ78" s="511"/>
      <c r="AK78" s="511"/>
      <c r="AL78" s="507"/>
      <c r="AM78" s="511"/>
      <c r="AN78" s="511"/>
      <c r="AO78" s="511"/>
      <c r="AP78" s="511"/>
      <c r="AQ78" s="511"/>
      <c r="AR78" s="511"/>
      <c r="AS78" s="511"/>
      <c r="AT78" s="511"/>
      <c r="AU78" s="511"/>
      <c r="AV78" s="511"/>
      <c r="AW78" s="511"/>
      <c r="AX78" s="511"/>
      <c r="AY78" s="511"/>
      <c r="AZ78" s="511"/>
      <c r="BA78" s="511"/>
      <c r="BB78" s="511"/>
      <c r="BC78" s="511"/>
      <c r="BD78" s="511"/>
      <c r="BE78" s="511"/>
      <c r="BF78" s="511"/>
      <c r="BG78" s="511"/>
      <c r="BH78" s="511"/>
      <c r="BI78" s="511"/>
      <c r="BJ78" s="511"/>
      <c r="BK78" s="511"/>
      <c r="BL78" s="511"/>
      <c r="BM78" s="511"/>
      <c r="BN78" s="511"/>
      <c r="BO78" s="511"/>
      <c r="BP78" s="511"/>
      <c r="BQ78" s="511"/>
      <c r="BR78" s="511"/>
      <c r="BS78" s="511"/>
      <c r="BT78" s="511"/>
      <c r="BU78" s="511"/>
      <c r="BV78" s="511"/>
      <c r="BW78" s="511"/>
      <c r="BX78" s="511"/>
      <c r="BY78" s="511"/>
      <c r="BZ78" s="511"/>
      <c r="CA78" s="511"/>
      <c r="CB78" s="511"/>
      <c r="CC78" s="511"/>
      <c r="CD78" s="511"/>
      <c r="CE78" s="511"/>
      <c r="CF78" s="511"/>
      <c r="CG78" s="511"/>
      <c r="CH78" s="511"/>
      <c r="CI78" s="511"/>
      <c r="CJ78" s="511"/>
      <c r="CK78" s="511"/>
      <c r="CL78" s="511"/>
      <c r="CM78" s="511"/>
      <c r="CN78" s="511"/>
      <c r="CO78" s="511"/>
      <c r="CP78" s="511"/>
      <c r="CQ78" s="511"/>
      <c r="CR78" s="511"/>
      <c r="CS78" s="511"/>
      <c r="CT78" s="511"/>
      <c r="CU78" s="511"/>
      <c r="CV78" s="511"/>
      <c r="CW78" s="511"/>
      <c r="CX78" s="511"/>
      <c r="CY78" s="511"/>
      <c r="CZ78" s="511"/>
      <c r="DA78" s="511"/>
      <c r="DB78" s="511"/>
      <c r="DC78" s="511"/>
      <c r="DD78" s="506"/>
      <c r="DE78" s="506"/>
      <c r="DF78" s="506"/>
      <c r="DG78" s="506"/>
      <c r="DH78" s="506"/>
      <c r="DI78" s="506"/>
      <c r="DJ78" s="506"/>
      <c r="DK78" s="506"/>
      <c r="DL78" s="506"/>
      <c r="DM78" s="506"/>
      <c r="DN78" s="506"/>
      <c r="DO78" s="506"/>
      <c r="DP78" s="506"/>
      <c r="DQ78" s="506"/>
      <c r="DR78" s="506"/>
      <c r="DS78" s="506"/>
      <c r="DT78" s="506"/>
      <c r="DU78" s="506"/>
      <c r="DV78" s="506"/>
      <c r="DW78" s="506"/>
      <c r="DX78" s="506"/>
      <c r="DY78" s="506"/>
      <c r="DZ78" s="506"/>
      <c r="EA78" s="506"/>
      <c r="EB78" s="506"/>
      <c r="EC78" s="506"/>
      <c r="ED78" s="506"/>
      <c r="EE78" s="506"/>
      <c r="EF78" s="506"/>
      <c r="EG78" s="506"/>
      <c r="EH78" s="506"/>
      <c r="EI78" s="506"/>
      <c r="EJ78" s="506"/>
      <c r="EK78" s="506"/>
      <c r="EL78" s="506"/>
      <c r="EM78" s="506"/>
      <c r="EN78" s="506"/>
      <c r="EO78" s="506"/>
      <c r="EP78" s="506"/>
      <c r="EQ78" s="506"/>
      <c r="ER78" s="506"/>
      <c r="ES78" s="506"/>
      <c r="ET78" s="506"/>
      <c r="EU78" s="506"/>
      <c r="EV78" s="506"/>
      <c r="EW78" s="506"/>
      <c r="EX78" s="506"/>
      <c r="EY78" s="506"/>
      <c r="EZ78" s="506"/>
      <c r="FA78" s="506"/>
      <c r="FB78" s="506"/>
      <c r="FC78" s="506"/>
      <c r="FD78" s="506"/>
      <c r="FE78" s="506"/>
      <c r="FF78" s="506"/>
      <c r="FG78" s="506"/>
      <c r="FH78" s="506"/>
      <c r="FI78" s="506"/>
      <c r="FJ78" s="506"/>
      <c r="FK78" s="506"/>
      <c r="FL78" s="506"/>
      <c r="FM78" s="506"/>
      <c r="FN78" s="506"/>
      <c r="FO78" s="506"/>
      <c r="FP78" s="506"/>
      <c r="FQ78" s="506"/>
      <c r="FR78" s="506"/>
      <c r="FS78" s="506"/>
      <c r="FT78" s="506"/>
      <c r="FU78" s="506"/>
      <c r="FV78" s="506"/>
      <c r="FW78" s="506"/>
      <c r="FX78" s="506"/>
      <c r="FY78" s="506"/>
      <c r="FZ78" s="506"/>
      <c r="GA78" s="506"/>
      <c r="GB78" s="506"/>
      <c r="GC78" s="506"/>
      <c r="GD78" s="506"/>
      <c r="GE78" s="506"/>
      <c r="GF78" s="506"/>
      <c r="GG78" s="506"/>
      <c r="GH78" s="506"/>
      <c r="GI78" s="506"/>
      <c r="GJ78" s="506"/>
      <c r="GK78" s="506"/>
      <c r="GL78" s="506"/>
      <c r="GM78" s="506"/>
      <c r="GN78" s="506"/>
      <c r="GO78" s="506"/>
      <c r="GP78" s="506"/>
      <c r="GQ78" s="506"/>
      <c r="GR78" s="506"/>
      <c r="GS78" s="506"/>
      <c r="GT78" s="506"/>
      <c r="GU78" s="506"/>
      <c r="GV78" s="506"/>
      <c r="GW78" s="506"/>
      <c r="GX78" s="506"/>
      <c r="GY78" s="506"/>
      <c r="GZ78" s="506"/>
      <c r="HA78" s="506"/>
      <c r="HB78" s="506"/>
      <c r="HC78" s="506"/>
      <c r="HD78" s="506"/>
      <c r="HE78" s="506"/>
      <c r="HF78" s="506"/>
      <c r="HG78" s="506"/>
      <c r="HH78" s="506"/>
      <c r="HI78" s="506"/>
      <c r="HJ78" s="506"/>
      <c r="HK78" s="506"/>
      <c r="HL78" s="506"/>
      <c r="HM78" s="506"/>
      <c r="HN78" s="506"/>
      <c r="HO78" s="506"/>
      <c r="HP78" s="506"/>
      <c r="HQ78" s="506"/>
      <c r="HR78" s="506"/>
      <c r="HS78" s="506"/>
      <c r="HT78" s="506"/>
      <c r="HU78" s="506"/>
      <c r="HV78" s="506"/>
      <c r="HW78" s="506"/>
      <c r="HX78" s="506"/>
      <c r="HY78" s="506"/>
      <c r="HZ78" s="506"/>
      <c r="IA78" s="506"/>
      <c r="IB78" s="506"/>
      <c r="IC78" s="506"/>
      <c r="ID78" s="506"/>
      <c r="IE78" s="506"/>
      <c r="IF78" s="506"/>
      <c r="IG78" s="506"/>
      <c r="IH78" s="506"/>
      <c r="II78" s="506"/>
      <c r="IJ78" s="506"/>
      <c r="IK78" s="506"/>
      <c r="IL78" s="506"/>
      <c r="IM78" s="506"/>
      <c r="IN78" s="506"/>
      <c r="IO78" s="506"/>
      <c r="IP78" s="506"/>
      <c r="IQ78" s="506"/>
      <c r="IR78" s="506"/>
      <c r="IS78" s="506"/>
      <c r="IT78" s="506"/>
      <c r="IU78" s="506"/>
      <c r="IV78" s="506"/>
    </row>
    <row r="79" spans="1:256" s="466" customFormat="1" ht="15" customHeight="1">
      <c r="A79" s="462">
        <v>45552</v>
      </c>
      <c r="B79" s="463" t="s">
        <v>1220</v>
      </c>
      <c r="C79" s="470" t="s">
        <v>1221</v>
      </c>
      <c r="D79" s="468"/>
      <c r="E79" s="478"/>
      <c r="F79" s="478"/>
      <c r="G79" s="478"/>
      <c r="H79" s="478"/>
      <c r="I79" s="478"/>
      <c r="J79" s="478"/>
      <c r="K79" s="478"/>
      <c r="L79" s="478"/>
      <c r="M79" s="478"/>
      <c r="N79" s="478"/>
      <c r="O79" s="478"/>
      <c r="P79" s="478"/>
      <c r="Q79" s="478"/>
      <c r="R79" s="478"/>
      <c r="S79" s="478"/>
      <c r="T79" s="478"/>
      <c r="U79" s="478"/>
      <c r="V79" s="478"/>
      <c r="W79" s="478"/>
      <c r="X79" s="478"/>
      <c r="Y79" s="478"/>
      <c r="Z79" s="478"/>
      <c r="AA79" s="478"/>
      <c r="AB79" s="478"/>
      <c r="AC79" s="478"/>
      <c r="AD79" s="478"/>
      <c r="AE79" s="478"/>
      <c r="AF79" s="478"/>
      <c r="AG79" s="478"/>
      <c r="AH79" s="478"/>
      <c r="AI79" s="478"/>
      <c r="AJ79" s="478"/>
      <c r="AK79" s="478"/>
      <c r="AL79" s="468"/>
      <c r="AM79" s="478"/>
      <c r="AN79" s="478"/>
      <c r="AO79" s="478"/>
      <c r="AP79" s="478"/>
      <c r="AQ79" s="472"/>
      <c r="AR79" s="478"/>
      <c r="AS79" s="478"/>
      <c r="AT79" s="478"/>
      <c r="AU79" s="478"/>
      <c r="AV79" s="478"/>
      <c r="AW79" s="478"/>
      <c r="AX79" s="478"/>
      <c r="AY79" s="478"/>
      <c r="AZ79" s="478"/>
      <c r="BA79" s="478"/>
      <c r="BB79" s="478"/>
      <c r="BC79" s="478"/>
      <c r="BD79" s="478"/>
      <c r="BE79" s="478"/>
      <c r="BF79" s="478"/>
      <c r="BG79" s="478"/>
      <c r="BH79" s="478"/>
      <c r="BI79" s="478"/>
      <c r="BJ79" s="478"/>
      <c r="BK79" s="478"/>
      <c r="BL79" s="478"/>
      <c r="BM79" s="478"/>
      <c r="BN79" s="478"/>
      <c r="BO79" s="478"/>
      <c r="BP79" s="478"/>
      <c r="BQ79" s="478"/>
      <c r="BR79" s="478"/>
      <c r="BS79" s="478"/>
      <c r="BT79" s="478"/>
      <c r="BU79" s="478">
        <f>105481.34-105481.34</f>
        <v>0</v>
      </c>
      <c r="BV79" s="478"/>
      <c r="BW79" s="478"/>
      <c r="BX79" s="478"/>
      <c r="BY79" s="478"/>
      <c r="BZ79" s="478"/>
      <c r="CA79" s="478"/>
      <c r="CB79" s="478"/>
      <c r="CC79" s="478"/>
      <c r="CD79" s="478"/>
      <c r="CE79" s="478"/>
      <c r="CF79" s="478"/>
      <c r="CG79" s="478"/>
      <c r="CH79" s="478"/>
      <c r="CI79" s="478"/>
      <c r="CJ79" s="478"/>
      <c r="CK79" s="478"/>
      <c r="CL79" s="478"/>
      <c r="CM79" s="478"/>
      <c r="CN79" s="478"/>
      <c r="CO79" s="478"/>
      <c r="CP79" s="478"/>
      <c r="CQ79" s="478"/>
      <c r="CR79" s="478"/>
      <c r="CS79" s="478"/>
      <c r="CT79" s="478"/>
      <c r="CU79" s="478"/>
      <c r="CV79" s="478"/>
      <c r="CW79" s="478"/>
      <c r="CX79" s="478"/>
      <c r="CY79" s="478"/>
      <c r="CZ79" s="478"/>
      <c r="DA79" s="478"/>
      <c r="DB79" s="478"/>
      <c r="DC79" s="478"/>
      <c r="DD79" s="473"/>
      <c r="DE79" s="473"/>
      <c r="DF79" s="473"/>
      <c r="DG79" s="473"/>
      <c r="DH79" s="473"/>
      <c r="DI79" s="473"/>
      <c r="DJ79" s="473"/>
      <c r="DK79" s="473"/>
      <c r="DL79" s="473"/>
      <c r="DM79" s="473"/>
      <c r="DN79" s="473"/>
      <c r="DO79" s="473"/>
      <c r="DP79" s="473"/>
      <c r="DQ79" s="473"/>
      <c r="DR79" s="473"/>
      <c r="DS79" s="473"/>
      <c r="DT79" s="473"/>
      <c r="DU79" s="473"/>
      <c r="DV79" s="473"/>
      <c r="DW79" s="473"/>
      <c r="DX79" s="473"/>
      <c r="DY79" s="473"/>
      <c r="DZ79" s="473"/>
      <c r="EA79" s="473"/>
      <c r="EB79" s="473"/>
      <c r="EC79" s="473"/>
      <c r="ED79" s="473"/>
      <c r="EE79" s="473"/>
      <c r="EF79" s="473"/>
      <c r="EG79" s="473"/>
      <c r="EH79" s="473"/>
      <c r="EI79" s="473"/>
      <c r="EJ79" s="473"/>
      <c r="EK79" s="473"/>
      <c r="EL79" s="473"/>
      <c r="EM79" s="473"/>
      <c r="EN79" s="473"/>
      <c r="EO79" s="473"/>
      <c r="EP79" s="473"/>
      <c r="EQ79" s="473"/>
      <c r="ER79" s="473"/>
      <c r="ES79" s="473"/>
      <c r="ET79" s="473"/>
      <c r="EU79" s="473"/>
      <c r="EV79" s="473"/>
      <c r="EW79" s="473"/>
      <c r="EX79" s="473"/>
      <c r="EY79" s="473"/>
      <c r="EZ79" s="473"/>
      <c r="FA79" s="473"/>
      <c r="FB79" s="473"/>
      <c r="FC79" s="473"/>
      <c r="FD79" s="473"/>
      <c r="FE79" s="473"/>
      <c r="FF79" s="473"/>
      <c r="FG79" s="473"/>
      <c r="FH79" s="473"/>
      <c r="FI79" s="473"/>
      <c r="FJ79" s="473"/>
      <c r="FK79" s="473"/>
      <c r="FL79" s="473"/>
      <c r="FM79" s="473"/>
      <c r="FN79" s="473"/>
      <c r="FO79" s="473"/>
      <c r="FP79" s="473"/>
      <c r="FQ79" s="473"/>
      <c r="FR79" s="473"/>
      <c r="FS79" s="473"/>
      <c r="FT79" s="473"/>
      <c r="FU79" s="473"/>
      <c r="FV79" s="473"/>
      <c r="FW79" s="473"/>
      <c r="FX79" s="473"/>
      <c r="FY79" s="473"/>
      <c r="FZ79" s="473"/>
      <c r="GA79" s="473"/>
      <c r="GB79" s="473"/>
      <c r="GC79" s="473"/>
      <c r="GD79" s="473"/>
      <c r="GE79" s="473"/>
      <c r="GF79" s="473"/>
      <c r="GG79" s="473"/>
      <c r="GH79" s="473"/>
      <c r="GI79" s="473"/>
      <c r="GJ79" s="473"/>
      <c r="GK79" s="473"/>
      <c r="GL79" s="473"/>
      <c r="GM79" s="473"/>
      <c r="GN79" s="473"/>
      <c r="GO79" s="473"/>
      <c r="GP79" s="473"/>
      <c r="GQ79" s="473"/>
      <c r="GR79" s="473"/>
      <c r="GS79" s="473"/>
      <c r="GT79" s="473"/>
      <c r="GU79" s="473"/>
      <c r="GV79" s="473"/>
      <c r="GW79" s="473"/>
      <c r="GX79" s="473"/>
      <c r="GY79" s="473"/>
      <c r="GZ79" s="473"/>
      <c r="HA79" s="473"/>
      <c r="HB79" s="473"/>
      <c r="HC79" s="473"/>
      <c r="HD79" s="473"/>
      <c r="HE79" s="473"/>
      <c r="HF79" s="473"/>
      <c r="HG79" s="473"/>
      <c r="HH79" s="473"/>
      <c r="HI79" s="473"/>
      <c r="HJ79" s="473"/>
      <c r="HK79" s="473"/>
      <c r="HL79" s="473"/>
      <c r="HM79" s="473"/>
      <c r="HN79" s="473"/>
      <c r="HO79" s="473"/>
      <c r="HP79" s="473"/>
      <c r="HQ79" s="473"/>
      <c r="HR79" s="473"/>
      <c r="HS79" s="473"/>
      <c r="HT79" s="473"/>
      <c r="HU79" s="473"/>
      <c r="HV79" s="473"/>
      <c r="HW79" s="473"/>
      <c r="HX79" s="473"/>
      <c r="HY79" s="473"/>
      <c r="HZ79" s="473"/>
      <c r="IA79" s="473"/>
      <c r="IB79" s="473"/>
      <c r="IC79" s="473"/>
      <c r="ID79" s="473"/>
      <c r="IE79" s="473"/>
      <c r="IF79" s="473"/>
      <c r="IG79" s="473"/>
      <c r="IH79" s="473"/>
      <c r="II79" s="473"/>
      <c r="IJ79" s="473"/>
      <c r="IK79" s="473"/>
      <c r="IL79" s="473"/>
      <c r="IM79" s="473"/>
      <c r="IN79" s="473"/>
      <c r="IO79" s="473"/>
      <c r="IP79" s="473"/>
      <c r="IQ79" s="473"/>
      <c r="IR79" s="473"/>
      <c r="IS79" s="473"/>
      <c r="IT79" s="473"/>
      <c r="IU79" s="473"/>
      <c r="IV79" s="473"/>
    </row>
    <row r="80" spans="1:256" s="466" customFormat="1" ht="15" customHeight="1">
      <c r="A80" s="471"/>
      <c r="B80" s="463"/>
      <c r="C80" s="470"/>
      <c r="D80" s="468"/>
      <c r="E80" s="468"/>
      <c r="F80" s="296"/>
      <c r="G80" s="468"/>
      <c r="H80" s="468"/>
      <c r="I80" s="468"/>
      <c r="J80" s="468"/>
      <c r="K80" s="468"/>
      <c r="L80" s="468"/>
      <c r="M80" s="468"/>
      <c r="N80" s="468"/>
      <c r="O80" s="468"/>
      <c r="P80" s="468"/>
      <c r="Q80" s="468"/>
      <c r="R80" s="478"/>
      <c r="S80" s="468"/>
      <c r="T80" s="468"/>
      <c r="U80" s="468"/>
      <c r="V80" s="468"/>
      <c r="W80" s="468"/>
      <c r="X80" s="468"/>
      <c r="Y80" s="468"/>
      <c r="Z80" s="468"/>
      <c r="AA80" s="468"/>
      <c r="AB80" s="478"/>
      <c r="AC80" s="468"/>
      <c r="AD80" s="468"/>
      <c r="AE80" s="478"/>
      <c r="AF80" s="468"/>
      <c r="AG80" s="468"/>
      <c r="AH80" s="468"/>
      <c r="AI80" s="468"/>
      <c r="AJ80" s="468"/>
      <c r="AK80" s="595"/>
      <c r="AL80" s="478"/>
      <c r="AM80" s="468"/>
      <c r="AN80" s="478"/>
      <c r="AO80" s="468"/>
      <c r="AP80" s="478"/>
      <c r="AQ80" s="478"/>
      <c r="AR80" s="468"/>
      <c r="AS80" s="478"/>
      <c r="AT80" s="468"/>
      <c r="AU80" s="478"/>
      <c r="AV80" s="468"/>
      <c r="AW80" s="468"/>
      <c r="AX80" s="468"/>
      <c r="AY80" s="468"/>
      <c r="AZ80" s="468"/>
      <c r="BA80" s="478"/>
      <c r="BB80" s="468"/>
      <c r="BC80" s="468"/>
      <c r="BD80" s="468"/>
      <c r="BE80" s="468"/>
      <c r="BF80" s="468"/>
      <c r="BG80" s="468"/>
      <c r="BH80" s="468"/>
      <c r="BI80" s="468"/>
      <c r="BJ80" s="468"/>
      <c r="BK80" s="468"/>
      <c r="BL80" s="468"/>
      <c r="BM80" s="468"/>
      <c r="BN80" s="468"/>
      <c r="BO80" s="468"/>
      <c r="BP80" s="468"/>
      <c r="BQ80" s="478"/>
      <c r="BR80" s="468"/>
      <c r="BS80" s="478"/>
      <c r="BT80" s="468"/>
      <c r="BU80" s="478"/>
      <c r="BV80" s="468"/>
      <c r="BW80" s="468"/>
      <c r="BX80" s="468"/>
      <c r="BY80" s="468"/>
      <c r="BZ80" s="468"/>
      <c r="CA80" s="468"/>
      <c r="CB80" s="468"/>
      <c r="CC80" s="478"/>
      <c r="CD80" s="468"/>
      <c r="CE80" s="468"/>
      <c r="CF80" s="468"/>
      <c r="CG80" s="468"/>
      <c r="CH80" s="468"/>
      <c r="CI80" s="468"/>
      <c r="CJ80" s="468"/>
      <c r="CK80" s="468"/>
      <c r="CL80" s="468"/>
      <c r="CM80" s="468"/>
      <c r="CN80" s="468"/>
      <c r="CO80" s="468"/>
      <c r="CP80" s="468"/>
      <c r="CQ80" s="468"/>
      <c r="CR80" s="468"/>
      <c r="CS80" s="468"/>
      <c r="CT80" s="468"/>
      <c r="CU80" s="468"/>
      <c r="CV80" s="468"/>
      <c r="CW80" s="468"/>
      <c r="CX80" s="468"/>
      <c r="CY80" s="468"/>
      <c r="CZ80" s="468"/>
      <c r="DA80" s="468"/>
      <c r="DB80" s="468"/>
      <c r="DC80" s="468"/>
    </row>
    <row r="81" spans="1:107" s="284" customFormat="1">
      <c r="A81" s="281">
        <v>45568</v>
      </c>
      <c r="B81" s="288"/>
      <c r="C81" s="289" t="s">
        <v>1222</v>
      </c>
      <c r="D81" s="355"/>
      <c r="E81" s="355"/>
      <c r="F81" s="355"/>
      <c r="G81" s="355"/>
      <c r="H81" s="355"/>
      <c r="I81" s="355"/>
      <c r="J81" s="355"/>
      <c r="K81" s="355"/>
      <c r="L81" s="355"/>
      <c r="M81" s="355"/>
      <c r="N81" s="355"/>
      <c r="O81" s="355"/>
      <c r="P81" s="355"/>
      <c r="Q81" s="355"/>
      <c r="R81" s="357"/>
      <c r="S81" s="355"/>
      <c r="T81" s="355"/>
      <c r="U81" s="355"/>
      <c r="V81" s="355"/>
      <c r="W81" s="355"/>
      <c r="X81" s="355"/>
      <c r="Y81" s="355"/>
      <c r="Z81" s="355"/>
      <c r="AA81" s="355"/>
      <c r="AB81" s="357"/>
      <c r="AC81" s="355"/>
      <c r="AD81" s="355"/>
      <c r="AE81" s="357"/>
      <c r="AF81" s="355"/>
      <c r="AG81" s="355"/>
      <c r="AH81" s="355"/>
      <c r="AI81" s="355"/>
      <c r="AJ81" s="355"/>
      <c r="AK81" s="357"/>
      <c r="AL81" s="357"/>
      <c r="AM81" s="355"/>
      <c r="AN81" s="357"/>
      <c r="AO81" s="355"/>
      <c r="AP81" s="357"/>
      <c r="AQ81" s="357"/>
      <c r="AR81" s="355"/>
      <c r="AS81" s="357"/>
      <c r="AT81" s="355"/>
      <c r="AU81" s="357"/>
      <c r="AV81" s="355"/>
      <c r="AW81" s="355"/>
      <c r="AX81" s="355"/>
      <c r="AY81" s="355"/>
      <c r="AZ81" s="355"/>
      <c r="BA81" s="357"/>
      <c r="BB81" s="355"/>
      <c r="BC81" s="355"/>
      <c r="BD81" s="355"/>
      <c r="BE81" s="355"/>
      <c r="BF81" s="355"/>
      <c r="BG81" s="355"/>
      <c r="BH81" s="355"/>
      <c r="BI81" s="355"/>
      <c r="BJ81" s="355"/>
      <c r="BK81" s="355"/>
      <c r="BL81" s="355"/>
      <c r="BM81" s="355"/>
      <c r="BN81" s="355"/>
      <c r="BO81" s="355"/>
      <c r="BP81" s="355"/>
      <c r="BQ81" s="357">
        <v>9700</v>
      </c>
      <c r="BR81" s="355"/>
      <c r="BS81" s="357"/>
      <c r="BT81" s="355"/>
      <c r="BU81" s="357"/>
      <c r="BV81" s="355"/>
      <c r="BW81" s="355"/>
      <c r="BX81" s="355"/>
      <c r="BY81" s="355"/>
      <c r="BZ81" s="355"/>
      <c r="CA81" s="355"/>
      <c r="CB81" s="355"/>
      <c r="CC81" s="357"/>
      <c r="CD81" s="355"/>
      <c r="CE81" s="355"/>
      <c r="CF81" s="355"/>
      <c r="CG81" s="355"/>
      <c r="CH81" s="355"/>
      <c r="CI81" s="355"/>
      <c r="CJ81" s="355"/>
      <c r="CK81" s="355"/>
      <c r="CL81" s="355"/>
      <c r="CM81" s="355"/>
      <c r="CN81" s="355"/>
      <c r="CO81" s="355"/>
      <c r="CP81" s="355"/>
      <c r="CQ81" s="355"/>
      <c r="CR81" s="355"/>
      <c r="CS81" s="355"/>
      <c r="CT81" s="355"/>
      <c r="CU81" s="355"/>
      <c r="CV81" s="355"/>
      <c r="CW81" s="355"/>
      <c r="CX81" s="355"/>
      <c r="CY81" s="355"/>
      <c r="CZ81" s="355"/>
      <c r="DA81" s="355"/>
      <c r="DB81" s="355"/>
      <c r="DC81" s="355"/>
    </row>
    <row r="82" spans="1:107" ht="16.5" customHeight="1">
      <c r="A82" s="281"/>
      <c r="B82" s="288"/>
      <c r="C82" s="287" t="s">
        <v>1223</v>
      </c>
      <c r="D82" s="356"/>
      <c r="H82" s="356"/>
      <c r="K82" s="356"/>
      <c r="L82" s="356"/>
      <c r="M82" s="356"/>
      <c r="N82" s="356"/>
      <c r="O82" s="356"/>
      <c r="P82" s="356"/>
      <c r="R82" s="315"/>
      <c r="S82" s="356"/>
      <c r="Y82" s="356"/>
      <c r="Z82" s="356"/>
      <c r="AB82" s="315"/>
      <c r="AC82" s="356"/>
      <c r="AD82" s="356"/>
      <c r="AF82" s="356"/>
      <c r="AM82" s="356"/>
      <c r="AP82" s="315"/>
      <c r="AQ82" s="315"/>
      <c r="AT82" s="356"/>
      <c r="AW82" s="356"/>
      <c r="BA82" s="315"/>
      <c r="BC82" s="356"/>
      <c r="BD82" s="356"/>
      <c r="BE82" s="356"/>
      <c r="BF82" s="356"/>
      <c r="BJ82" s="356"/>
      <c r="BK82" s="356"/>
      <c r="BL82" s="356"/>
      <c r="BM82" s="356"/>
      <c r="BN82" s="356"/>
      <c r="BQ82" s="315"/>
      <c r="BR82" s="356"/>
      <c r="BS82" s="315"/>
      <c r="BU82" s="315">
        <v>6057.6500000001397</v>
      </c>
      <c r="BV82" s="356"/>
      <c r="BW82" s="356"/>
      <c r="BY82" s="356"/>
      <c r="CC82" s="315"/>
      <c r="CQ82" s="356"/>
    </row>
    <row r="83" spans="1:107" ht="15" customHeight="1">
      <c r="A83" s="281"/>
      <c r="B83" s="288"/>
      <c r="C83" s="287" t="s">
        <v>1224</v>
      </c>
      <c r="D83" s="356"/>
      <c r="F83" s="357"/>
      <c r="K83" s="357"/>
      <c r="L83" s="357"/>
      <c r="M83" s="357"/>
      <c r="N83" s="357"/>
      <c r="O83" s="357"/>
      <c r="R83" s="315"/>
      <c r="S83" s="357"/>
      <c r="W83" s="357"/>
      <c r="AB83" s="315"/>
      <c r="AC83" s="357"/>
      <c r="AE83" s="315"/>
      <c r="AK83" s="357"/>
      <c r="AL83" s="357"/>
      <c r="AN83" s="357"/>
      <c r="AP83" s="315"/>
      <c r="AQ83" s="357"/>
      <c r="AS83" s="315"/>
      <c r="AU83" s="315"/>
      <c r="BA83" s="315"/>
      <c r="BI83" s="357"/>
      <c r="BM83" s="357"/>
      <c r="BQ83" s="315"/>
      <c r="BS83" s="315"/>
      <c r="BU83" s="356">
        <v>65700.009999999995</v>
      </c>
      <c r="CC83" s="315"/>
    </row>
    <row r="84" spans="1:107" ht="15" customHeight="1">
      <c r="A84" s="316">
        <v>45594</v>
      </c>
      <c r="B84" s="288"/>
      <c r="C84" s="289" t="s">
        <v>1225</v>
      </c>
      <c r="D84" s="377"/>
      <c r="R84" s="357"/>
      <c r="Z84" s="357"/>
      <c r="AB84" s="357"/>
      <c r="AE84" s="357"/>
      <c r="AK84" s="357"/>
      <c r="AL84" s="357"/>
      <c r="AN84" s="357"/>
      <c r="AP84" s="357"/>
      <c r="AQ84" s="357"/>
      <c r="AS84" s="357"/>
      <c r="AT84" s="357"/>
      <c r="AU84" s="357"/>
      <c r="BA84" s="357"/>
      <c r="BQ84" s="357"/>
      <c r="BS84" s="357"/>
      <c r="BU84" s="357">
        <v>15000</v>
      </c>
      <c r="CC84" s="357"/>
    </row>
    <row r="85" spans="1:107" ht="15" customHeight="1">
      <c r="A85" s="316">
        <v>45595</v>
      </c>
      <c r="B85" s="288"/>
      <c r="C85" s="289" t="s">
        <v>1225</v>
      </c>
      <c r="D85" s="377"/>
      <c r="R85" s="357"/>
      <c r="Z85" s="357"/>
      <c r="AB85" s="357"/>
      <c r="AE85" s="357"/>
      <c r="AK85" s="357"/>
      <c r="AL85" s="357"/>
      <c r="AN85" s="357"/>
      <c r="AP85" s="357"/>
      <c r="AQ85" s="357"/>
      <c r="AS85" s="357"/>
      <c r="AT85" s="357"/>
      <c r="AU85" s="357"/>
      <c r="BA85" s="357"/>
      <c r="BQ85" s="357">
        <v>20000</v>
      </c>
      <c r="BS85" s="357"/>
      <c r="BU85" s="357"/>
      <c r="CC85" s="357"/>
    </row>
    <row r="86" spans="1:107" ht="15" customHeight="1">
      <c r="A86" s="316">
        <v>45443</v>
      </c>
      <c r="B86" s="288"/>
      <c r="C86" s="289" t="s">
        <v>1226</v>
      </c>
      <c r="D86" s="377"/>
      <c r="R86" s="357"/>
      <c r="Z86" s="357"/>
      <c r="AB86" s="357"/>
      <c r="AE86" s="357"/>
      <c r="AK86" s="478">
        <v>90400</v>
      </c>
      <c r="AL86" s="357"/>
      <c r="AN86" s="357"/>
      <c r="AP86" s="357"/>
      <c r="AQ86" s="357"/>
      <c r="AS86" s="357"/>
      <c r="AT86" s="357"/>
      <c r="AU86" s="357"/>
      <c r="BA86" s="357"/>
      <c r="BQ86" s="357"/>
      <c r="BS86" s="357"/>
      <c r="BU86" s="357"/>
      <c r="CC86" s="357"/>
    </row>
    <row r="87" spans="1:107" ht="15" customHeight="1">
      <c r="A87" s="281" t="s">
        <v>1227</v>
      </c>
      <c r="B87" s="288"/>
      <c r="C87" s="289" t="s">
        <v>1228</v>
      </c>
      <c r="D87" s="377"/>
      <c r="R87" s="357"/>
      <c r="Z87" s="357"/>
      <c r="AB87" s="357"/>
      <c r="AE87" s="357"/>
      <c r="AL87" s="357"/>
      <c r="AN87" s="357"/>
      <c r="AP87" s="357"/>
      <c r="AQ87" s="357"/>
      <c r="AS87" s="357"/>
      <c r="AT87" s="357"/>
      <c r="AU87" s="357"/>
      <c r="BA87" s="357"/>
      <c r="BQ87" s="357">
        <v>5000</v>
      </c>
      <c r="BS87" s="357"/>
      <c r="BU87" s="357"/>
      <c r="CC87" s="357"/>
    </row>
    <row r="88" spans="1:107" ht="15" customHeight="1">
      <c r="A88" s="281">
        <v>45535</v>
      </c>
      <c r="B88" s="288"/>
      <c r="C88" s="289" t="s">
        <v>1229</v>
      </c>
      <c r="D88" s="377"/>
      <c r="R88" s="357"/>
      <c r="Z88" s="357"/>
      <c r="AB88" s="357"/>
      <c r="AE88" s="357"/>
      <c r="AK88" s="595">
        <v>107259.6</v>
      </c>
      <c r="AL88" s="357"/>
      <c r="AN88" s="357"/>
      <c r="AP88" s="357"/>
      <c r="AQ88" s="357"/>
      <c r="AS88" s="357"/>
      <c r="AT88" s="357"/>
      <c r="AU88" s="357"/>
      <c r="BA88" s="357"/>
      <c r="BQ88" s="357"/>
      <c r="BS88" s="357"/>
      <c r="BU88" s="357"/>
      <c r="CC88" s="357"/>
    </row>
    <row r="89" spans="1:107">
      <c r="A89" s="281"/>
      <c r="B89" s="288"/>
      <c r="C89" s="289" t="s">
        <v>1230</v>
      </c>
      <c r="R89" s="357"/>
      <c r="AB89" s="357"/>
      <c r="AC89" s="315">
        <v>16000</v>
      </c>
      <c r="AE89" s="357"/>
      <c r="AJ89" s="355"/>
      <c r="AK89" s="357"/>
      <c r="AL89" s="357"/>
      <c r="AN89" s="357"/>
      <c r="AP89" s="357"/>
      <c r="AQ89" s="357"/>
      <c r="AS89" s="357"/>
      <c r="AU89" s="357"/>
      <c r="AZ89" s="357"/>
      <c r="BA89" s="357"/>
      <c r="BI89" s="357"/>
      <c r="BQ89" s="357"/>
      <c r="BS89" s="357"/>
      <c r="BU89" s="357"/>
      <c r="CC89" s="357"/>
    </row>
    <row r="90" spans="1:107">
      <c r="A90" s="281">
        <v>45594</v>
      </c>
      <c r="B90" s="288" t="s">
        <v>1231</v>
      </c>
      <c r="C90" s="289" t="s">
        <v>1232</v>
      </c>
      <c r="R90" s="357"/>
      <c r="AB90" s="357"/>
      <c r="AE90" s="357"/>
      <c r="AJ90" s="355"/>
      <c r="AK90" s="357"/>
      <c r="AL90" s="357"/>
      <c r="AN90" s="357"/>
      <c r="AP90" s="357"/>
      <c r="AQ90" s="357"/>
      <c r="AS90" s="357"/>
      <c r="AU90" s="357"/>
      <c r="AZ90" s="357"/>
      <c r="BA90" s="357"/>
      <c r="BI90" s="357"/>
      <c r="BQ90" s="357"/>
      <c r="BS90" s="357"/>
      <c r="BU90" s="357"/>
      <c r="CC90" s="357"/>
      <c r="CI90" s="315">
        <v>600000</v>
      </c>
    </row>
    <row r="91" spans="1:107" ht="13.2" customHeight="1">
      <c r="A91" s="882" t="s">
        <v>1233</v>
      </c>
      <c r="B91" s="882"/>
      <c r="C91" s="882"/>
      <c r="D91" s="356"/>
      <c r="M91" s="356"/>
      <c r="N91" s="356"/>
      <c r="O91" s="356"/>
      <c r="P91" s="356"/>
      <c r="R91" s="315"/>
      <c r="S91" s="356"/>
      <c r="T91" s="356"/>
      <c r="U91" s="356"/>
      <c r="X91" s="356"/>
      <c r="Y91" s="356"/>
      <c r="Z91" s="356"/>
      <c r="AA91" s="357"/>
      <c r="AC91" s="356"/>
      <c r="AD91" s="357"/>
      <c r="AE91" s="315"/>
      <c r="AL91" s="315"/>
      <c r="AM91" s="357"/>
      <c r="AO91" s="357"/>
      <c r="AP91" s="315"/>
      <c r="AR91" s="356"/>
      <c r="AS91" s="315"/>
      <c r="AV91" s="356"/>
      <c r="AX91" s="356"/>
      <c r="BA91" s="315"/>
      <c r="BG91" s="356"/>
      <c r="BH91" s="355"/>
      <c r="BI91" s="356"/>
      <c r="BK91" s="356"/>
      <c r="BL91" s="356"/>
      <c r="BM91" s="356"/>
      <c r="BN91" s="356"/>
      <c r="BQ91" s="356">
        <v>3344.9000000000233</v>
      </c>
      <c r="BS91" s="315"/>
      <c r="BT91" s="357"/>
      <c r="BU91" s="357"/>
      <c r="BV91" s="356"/>
      <c r="BW91" s="356"/>
      <c r="CC91" s="315"/>
      <c r="CD91" s="356"/>
      <c r="CE91" s="356"/>
    </row>
    <row r="92" spans="1:107">
      <c r="A92" s="882"/>
      <c r="B92" s="882"/>
      <c r="C92" s="882"/>
      <c r="AI92" s="356"/>
      <c r="AL92" s="357"/>
      <c r="BG92" s="356"/>
      <c r="BQ92" s="356">
        <v>36286.990000000005</v>
      </c>
      <c r="CD92" s="356"/>
    </row>
    <row r="93" spans="1:107">
      <c r="A93" s="882"/>
      <c r="B93" s="882"/>
      <c r="C93" s="882"/>
      <c r="V93" s="356"/>
      <c r="AK93" s="357"/>
      <c r="AL93" s="315"/>
      <c r="BG93" s="356"/>
      <c r="BQ93" s="356">
        <v>46163.02</v>
      </c>
      <c r="CD93" s="356"/>
    </row>
    <row r="94" spans="1:107">
      <c r="A94" s="316">
        <v>45608</v>
      </c>
      <c r="B94" s="288" t="s">
        <v>781</v>
      </c>
      <c r="C94" s="289" t="s">
        <v>782</v>
      </c>
      <c r="AK94" s="356">
        <v>4494873</v>
      </c>
      <c r="CD94" s="356"/>
    </row>
    <row r="95" spans="1:107" ht="16.5" customHeight="1">
      <c r="B95" s="288"/>
      <c r="C95" s="289" t="s">
        <v>1234</v>
      </c>
      <c r="F95" s="356"/>
      <c r="L95" s="356"/>
      <c r="R95" s="315"/>
      <c r="S95" s="356"/>
      <c r="U95" s="356"/>
      <c r="X95" s="356"/>
      <c r="Y95" s="356"/>
      <c r="AA95" s="356"/>
      <c r="AB95" s="315"/>
      <c r="AD95" s="356"/>
      <c r="AF95" s="356"/>
      <c r="AK95" s="315"/>
      <c r="AM95" s="356"/>
      <c r="AN95" s="315"/>
      <c r="AO95" s="356"/>
      <c r="AP95" s="315"/>
      <c r="AQ95" s="315"/>
      <c r="AS95" s="315"/>
      <c r="BA95" s="315"/>
      <c r="BQ95" s="315"/>
      <c r="BU95" s="315"/>
      <c r="CC95" s="315"/>
      <c r="CE95" s="377"/>
    </row>
    <row r="96" spans="1:107" s="510" customFormat="1" ht="16.5" customHeight="1">
      <c r="A96" s="325">
        <v>45616</v>
      </c>
      <c r="B96" s="504" t="s">
        <v>1235</v>
      </c>
      <c r="C96" s="364" t="s">
        <v>1236</v>
      </c>
      <c r="D96" s="507"/>
      <c r="E96" s="507"/>
      <c r="F96" s="511"/>
      <c r="G96" s="507"/>
      <c r="H96" s="507"/>
      <c r="I96" s="507"/>
      <c r="J96" s="507"/>
      <c r="K96" s="507"/>
      <c r="L96" s="511"/>
      <c r="M96" s="507"/>
      <c r="N96" s="507"/>
      <c r="O96" s="507"/>
      <c r="P96" s="507"/>
      <c r="Q96" s="507"/>
      <c r="R96" s="507"/>
      <c r="S96" s="511"/>
      <c r="T96" s="507"/>
      <c r="U96" s="511"/>
      <c r="V96" s="507"/>
      <c r="W96" s="507"/>
      <c r="X96" s="511"/>
      <c r="Y96" s="511"/>
      <c r="Z96" s="507"/>
      <c r="AA96" s="511"/>
      <c r="AB96" s="507"/>
      <c r="AC96" s="507"/>
      <c r="AD96" s="511"/>
      <c r="AE96" s="511"/>
      <c r="AF96" s="511"/>
      <c r="AG96" s="507"/>
      <c r="AH96" s="507"/>
      <c r="AI96" s="507"/>
      <c r="AJ96" s="507"/>
      <c r="AK96" s="511"/>
      <c r="AL96" s="507"/>
      <c r="AM96" s="511"/>
      <c r="AN96" s="507"/>
      <c r="AO96" s="511"/>
      <c r="AP96" s="507"/>
      <c r="AQ96" s="507"/>
      <c r="AR96" s="507"/>
      <c r="AS96" s="507"/>
      <c r="AT96" s="507"/>
      <c r="AU96" s="511"/>
      <c r="AV96" s="507"/>
      <c r="AW96" s="507"/>
      <c r="AX96" s="507"/>
      <c r="AY96" s="507"/>
      <c r="AZ96" s="507"/>
      <c r="BA96" s="507"/>
      <c r="BB96" s="507"/>
      <c r="BC96" s="507"/>
      <c r="BD96" s="507"/>
      <c r="BE96" s="507"/>
      <c r="BF96" s="507"/>
      <c r="BG96" s="507"/>
      <c r="BH96" s="507"/>
      <c r="BI96" s="507"/>
      <c r="BJ96" s="507"/>
      <c r="BK96" s="507"/>
      <c r="BL96" s="507"/>
      <c r="BM96" s="507"/>
      <c r="BN96" s="507"/>
      <c r="BO96" s="507"/>
      <c r="BP96" s="507"/>
      <c r="BQ96" s="507"/>
      <c r="BR96" s="507"/>
      <c r="BS96" s="511"/>
      <c r="BT96" s="507"/>
      <c r="BU96" s="507">
        <v>25521.33</v>
      </c>
      <c r="BV96" s="507"/>
      <c r="BW96" s="507"/>
      <c r="BX96" s="507"/>
      <c r="BY96" s="507"/>
      <c r="BZ96" s="507"/>
      <c r="CA96" s="507"/>
      <c r="CB96" s="507"/>
      <c r="CC96" s="507"/>
      <c r="CD96" s="507"/>
      <c r="CE96" s="641"/>
      <c r="CF96" s="507"/>
      <c r="CG96" s="507"/>
      <c r="CH96" s="507"/>
      <c r="CI96" s="507"/>
      <c r="CJ96" s="507"/>
      <c r="CK96" s="507"/>
      <c r="CL96" s="507"/>
      <c r="CM96" s="507"/>
      <c r="CN96" s="507"/>
      <c r="CO96" s="507"/>
      <c r="CP96" s="507"/>
      <c r="CQ96" s="507"/>
      <c r="CR96" s="507"/>
      <c r="CS96" s="507"/>
      <c r="CT96" s="507"/>
      <c r="CU96" s="507"/>
      <c r="CV96" s="507"/>
      <c r="CW96" s="507"/>
      <c r="CX96" s="507"/>
      <c r="CY96" s="507"/>
      <c r="CZ96" s="507"/>
      <c r="DA96" s="507"/>
      <c r="DB96" s="507"/>
      <c r="DC96" s="507"/>
    </row>
    <row r="97" spans="1:258" ht="15" customHeight="1">
      <c r="B97" s="288"/>
      <c r="C97" s="373"/>
      <c r="F97" s="357"/>
      <c r="L97" s="357"/>
      <c r="R97" s="315"/>
      <c r="S97" s="357"/>
      <c r="X97" s="435"/>
      <c r="Y97" s="357"/>
      <c r="AA97" s="357"/>
      <c r="AB97" s="315"/>
      <c r="AD97" s="357"/>
      <c r="AE97" s="357"/>
      <c r="AF97" s="357"/>
      <c r="AK97" s="315"/>
      <c r="AL97" s="357"/>
      <c r="AM97" s="357"/>
      <c r="AN97" s="315"/>
      <c r="AP97" s="315"/>
      <c r="AQ97" s="357"/>
      <c r="AS97" s="315"/>
      <c r="AT97" s="357"/>
      <c r="AU97" s="315"/>
      <c r="BA97" s="315"/>
      <c r="BQ97" s="315"/>
      <c r="BS97" s="357"/>
      <c r="BU97" s="315"/>
      <c r="CC97" s="315"/>
    </row>
    <row r="98" spans="1:258" ht="15" customHeight="1">
      <c r="A98" s="316">
        <v>46712</v>
      </c>
      <c r="B98" s="288" t="s">
        <v>1237</v>
      </c>
      <c r="C98" s="289" t="s">
        <v>1238</v>
      </c>
      <c r="L98" s="357"/>
      <c r="M98" s="357"/>
      <c r="N98" s="357"/>
      <c r="O98" s="357"/>
      <c r="R98" s="357"/>
      <c r="Z98" s="355"/>
      <c r="AB98" s="315"/>
      <c r="AE98" s="357"/>
      <c r="AK98" s="357">
        <v>12990000</v>
      </c>
      <c r="AL98" s="357"/>
      <c r="AN98" s="357"/>
      <c r="AP98" s="315"/>
      <c r="AQ98" s="357"/>
      <c r="AS98" s="357"/>
      <c r="AU98" s="357"/>
      <c r="BA98" s="357"/>
      <c r="BE98" s="355"/>
      <c r="BH98" s="357"/>
      <c r="BQ98" s="315"/>
      <c r="BR98" s="355"/>
      <c r="BS98" s="315"/>
      <c r="BU98" s="357"/>
      <c r="CC98" s="357"/>
    </row>
    <row r="99" spans="1:258" ht="15" customHeight="1">
      <c r="A99" s="281">
        <v>45621</v>
      </c>
      <c r="B99" s="288" t="s">
        <v>1239</v>
      </c>
      <c r="C99" s="289" t="s">
        <v>1240</v>
      </c>
      <c r="F99" s="356"/>
      <c r="AD99" s="315">
        <v>900000</v>
      </c>
      <c r="BN99" s="356"/>
      <c r="BS99" s="315"/>
      <c r="CS99" s="356"/>
    </row>
    <row r="100" spans="1:258">
      <c r="A100" s="281"/>
      <c r="B100" s="288"/>
      <c r="C100" s="283" t="s">
        <v>1241</v>
      </c>
      <c r="F100" s="356"/>
      <c r="BQ100" s="356">
        <v>2000</v>
      </c>
      <c r="BX100" s="356"/>
    </row>
    <row r="101" spans="1:258">
      <c r="B101" s="288"/>
      <c r="C101" s="284" t="s">
        <v>1242</v>
      </c>
      <c r="AC101" s="315">
        <v>12500</v>
      </c>
    </row>
    <row r="102" spans="1:258">
      <c r="A102" s="281">
        <v>45632</v>
      </c>
      <c r="B102" s="288" t="s">
        <v>1243</v>
      </c>
      <c r="C102" s="284" t="s">
        <v>1244</v>
      </c>
      <c r="AN102" s="356">
        <v>425000</v>
      </c>
    </row>
    <row r="103" spans="1:258" ht="15" customHeight="1">
      <c r="A103" s="323"/>
      <c r="B103" s="324"/>
      <c r="C103" s="289"/>
      <c r="Z103" s="356"/>
      <c r="AK103" s="315"/>
      <c r="AL103" s="315"/>
      <c r="AR103" s="356"/>
      <c r="AT103" s="356"/>
      <c r="BG103" s="356"/>
      <c r="BS103" s="315"/>
    </row>
    <row r="104" spans="1:258" s="418" customFormat="1">
      <c r="A104" s="316"/>
      <c r="B104" s="288"/>
      <c r="C104" s="289" t="s">
        <v>1245</v>
      </c>
      <c r="D104" s="314"/>
      <c r="E104" s="314"/>
      <c r="F104" s="314"/>
      <c r="G104" s="314"/>
      <c r="H104" s="314"/>
      <c r="I104" s="314"/>
      <c r="J104" s="314"/>
      <c r="K104" s="314"/>
      <c r="L104" s="314"/>
      <c r="M104" s="314"/>
      <c r="N104" s="314"/>
      <c r="O104" s="314"/>
      <c r="P104" s="314"/>
      <c r="Q104" s="314"/>
      <c r="R104" s="314"/>
      <c r="S104" s="314"/>
      <c r="T104" s="314"/>
      <c r="U104" s="314"/>
      <c r="V104" s="314"/>
      <c r="W104" s="314"/>
      <c r="X104" s="314"/>
      <c r="Y104" s="314"/>
      <c r="Z104" s="314"/>
      <c r="AA104" s="314"/>
      <c r="AB104" s="314"/>
      <c r="AC104" s="314"/>
      <c r="AD104" s="314"/>
      <c r="AE104" s="314"/>
      <c r="AF104" s="356"/>
      <c r="AG104" s="314"/>
      <c r="AH104" s="314"/>
      <c r="AI104" s="314"/>
      <c r="AJ104" s="314"/>
      <c r="AK104" s="314"/>
      <c r="AL104" s="282"/>
      <c r="AM104" s="314"/>
      <c r="AN104" s="314"/>
      <c r="AO104" s="314"/>
      <c r="AP104" s="314"/>
      <c r="AQ104" s="314"/>
      <c r="AR104" s="314"/>
      <c r="AS104" s="314"/>
      <c r="AT104" s="314"/>
      <c r="AU104" s="314"/>
      <c r="AV104" s="314"/>
      <c r="AW104" s="314"/>
      <c r="AX104" s="314"/>
      <c r="AY104" s="314"/>
      <c r="AZ104" s="314"/>
      <c r="BA104" s="314"/>
      <c r="BB104" s="314"/>
      <c r="BC104" s="314"/>
      <c r="BD104" s="314"/>
      <c r="BE104" s="314"/>
      <c r="BF104" s="314"/>
      <c r="BG104" s="314"/>
      <c r="BH104" s="314"/>
      <c r="BI104" s="314"/>
      <c r="BJ104" s="314"/>
      <c r="BK104" s="314"/>
      <c r="BL104" s="314"/>
      <c r="BM104" s="314"/>
      <c r="BN104" s="314"/>
      <c r="BO104" s="314"/>
      <c r="BP104" s="314"/>
      <c r="BQ104" s="314">
        <v>4422.82</v>
      </c>
      <c r="BR104" s="314">
        <v>0</v>
      </c>
      <c r="BS104" s="314"/>
      <c r="BT104" s="314"/>
      <c r="BU104" s="314"/>
      <c r="BV104" s="314"/>
      <c r="BW104" s="314"/>
      <c r="BX104" s="314"/>
      <c r="BY104" s="314"/>
      <c r="BZ104" s="314"/>
      <c r="CA104" s="314"/>
      <c r="CB104" s="314"/>
      <c r="CC104" s="314"/>
      <c r="CD104" s="314"/>
      <c r="CE104" s="314"/>
      <c r="CF104" s="314"/>
      <c r="CG104" s="314"/>
      <c r="CH104" s="314"/>
      <c r="CI104" s="314"/>
      <c r="CJ104" s="314"/>
      <c r="CK104" s="314"/>
      <c r="CL104" s="314"/>
      <c r="CM104" s="314"/>
      <c r="CN104" s="314"/>
      <c r="CO104" s="314"/>
      <c r="CP104" s="314"/>
      <c r="CQ104" s="314"/>
      <c r="CR104" s="314"/>
      <c r="CS104" s="314"/>
      <c r="CT104" s="314"/>
      <c r="CU104" s="314"/>
      <c r="CV104" s="314"/>
      <c r="CW104" s="314"/>
      <c r="CX104" s="314"/>
      <c r="CY104" s="314"/>
      <c r="CZ104" s="314"/>
      <c r="DA104" s="314"/>
      <c r="DB104" s="314"/>
      <c r="DC104" s="314"/>
      <c r="DD104" s="314"/>
      <c r="DE104" s="314"/>
      <c r="DF104" s="314"/>
      <c r="DG104" s="314"/>
      <c r="DH104" s="314"/>
      <c r="DI104" s="314"/>
      <c r="DJ104" s="314"/>
      <c r="DK104" s="314"/>
      <c r="DL104" s="314"/>
      <c r="DM104" s="314"/>
      <c r="DN104" s="314"/>
      <c r="DO104" s="314"/>
      <c r="DP104" s="314"/>
      <c r="DQ104" s="314"/>
      <c r="DR104" s="314"/>
      <c r="DS104" s="314"/>
      <c r="DT104" s="314"/>
      <c r="DU104" s="314"/>
      <c r="DV104" s="314"/>
      <c r="DW104" s="314"/>
      <c r="DX104" s="314"/>
      <c r="DY104" s="314"/>
      <c r="DZ104" s="314"/>
      <c r="EA104" s="314"/>
      <c r="EB104" s="314"/>
      <c r="EC104" s="314"/>
      <c r="ED104" s="314"/>
      <c r="EE104" s="314"/>
      <c r="EF104" s="314"/>
      <c r="EG104" s="314"/>
      <c r="EH104" s="314"/>
      <c r="EI104" s="314"/>
      <c r="EJ104" s="314"/>
      <c r="EK104" s="314"/>
      <c r="EL104" s="314"/>
      <c r="EM104" s="314"/>
      <c r="EN104" s="314"/>
      <c r="EO104" s="314"/>
      <c r="EP104" s="314"/>
      <c r="EQ104" s="314"/>
      <c r="ER104" s="314"/>
      <c r="ES104" s="314"/>
      <c r="ET104" s="314"/>
      <c r="EU104" s="314"/>
      <c r="EV104" s="314"/>
      <c r="EW104" s="314"/>
      <c r="EX104" s="314"/>
      <c r="EY104" s="314"/>
      <c r="EZ104" s="314"/>
      <c r="FA104" s="314"/>
      <c r="FB104" s="314"/>
      <c r="FC104" s="314"/>
      <c r="FD104" s="314"/>
      <c r="FE104" s="314"/>
      <c r="FF104" s="314"/>
      <c r="FG104" s="314"/>
      <c r="FH104" s="314"/>
      <c r="FI104" s="314"/>
      <c r="FJ104" s="314"/>
      <c r="FK104" s="314"/>
      <c r="FL104" s="314"/>
      <c r="FM104" s="314"/>
      <c r="FN104" s="314"/>
      <c r="FO104" s="314"/>
      <c r="FP104" s="314"/>
      <c r="FQ104" s="314"/>
      <c r="FR104" s="314"/>
      <c r="FS104" s="314"/>
      <c r="FT104" s="314"/>
      <c r="FU104" s="314"/>
      <c r="FV104" s="314"/>
      <c r="FW104" s="314"/>
      <c r="FX104" s="314"/>
      <c r="FY104" s="314"/>
      <c r="FZ104" s="314"/>
      <c r="GA104" s="314"/>
      <c r="GB104" s="314"/>
      <c r="GC104" s="314"/>
      <c r="GD104" s="314"/>
      <c r="GE104" s="314"/>
      <c r="GF104" s="314"/>
      <c r="GG104" s="314"/>
      <c r="GH104" s="314"/>
      <c r="GI104" s="314"/>
      <c r="GJ104" s="314"/>
      <c r="GK104" s="314"/>
      <c r="GL104" s="314"/>
      <c r="GM104" s="314"/>
      <c r="GN104" s="314"/>
      <c r="GO104" s="314"/>
      <c r="GP104" s="314"/>
      <c r="GQ104" s="314"/>
      <c r="GR104" s="314"/>
      <c r="GS104" s="314"/>
      <c r="GT104" s="314"/>
      <c r="GU104" s="314"/>
      <c r="GV104" s="314"/>
      <c r="GW104" s="314"/>
      <c r="GX104" s="314"/>
      <c r="GY104" s="314"/>
      <c r="GZ104" s="314"/>
      <c r="HA104" s="314"/>
      <c r="HB104" s="314"/>
      <c r="HC104" s="314"/>
      <c r="HD104" s="314"/>
      <c r="HE104" s="314"/>
      <c r="HF104" s="314"/>
      <c r="HG104" s="314"/>
      <c r="HH104" s="314"/>
      <c r="HI104" s="314"/>
      <c r="HJ104" s="314"/>
      <c r="HK104" s="314"/>
      <c r="HL104" s="314"/>
      <c r="HM104" s="314"/>
      <c r="HN104" s="314"/>
      <c r="HO104" s="314"/>
      <c r="HP104" s="314"/>
      <c r="HQ104" s="314"/>
      <c r="HR104" s="314"/>
      <c r="HS104" s="314"/>
      <c r="HT104" s="314"/>
      <c r="HU104" s="314"/>
      <c r="HV104" s="314"/>
      <c r="HW104" s="314"/>
      <c r="HX104" s="314"/>
      <c r="HY104" s="314"/>
      <c r="HZ104" s="314"/>
      <c r="IA104" s="314"/>
      <c r="IB104" s="314"/>
      <c r="IC104" s="314"/>
      <c r="ID104" s="314"/>
      <c r="IE104" s="314"/>
      <c r="IF104" s="314"/>
      <c r="IG104" s="314"/>
      <c r="IH104" s="314"/>
      <c r="II104" s="314"/>
      <c r="IJ104" s="314"/>
      <c r="IK104" s="314"/>
      <c r="IL104" s="314"/>
      <c r="IM104" s="314"/>
      <c r="IN104" s="314"/>
      <c r="IO104" s="314"/>
      <c r="IP104" s="314"/>
      <c r="IQ104" s="314"/>
      <c r="IR104" s="314"/>
      <c r="IS104" s="314"/>
      <c r="IT104" s="314"/>
      <c r="IU104" s="314"/>
      <c r="IV104" s="314"/>
      <c r="IW104" s="314"/>
      <c r="IX104" s="313"/>
    </row>
    <row r="105" spans="1:258" ht="15" customHeight="1">
      <c r="B105" s="288"/>
      <c r="C105" s="289" t="s">
        <v>1246</v>
      </c>
      <c r="Z105" s="356"/>
      <c r="AC105" s="356">
        <v>4201.3999999999996</v>
      </c>
      <c r="AL105" s="315"/>
      <c r="AR105" s="356"/>
      <c r="AT105" s="356"/>
      <c r="AZ105" s="356"/>
    </row>
    <row r="106" spans="1:258" ht="15" customHeight="1">
      <c r="A106" s="281"/>
      <c r="B106" s="288"/>
      <c r="C106" s="289" t="s">
        <v>1247</v>
      </c>
      <c r="R106" s="357"/>
      <c r="Z106" s="357"/>
      <c r="AB106" s="357"/>
      <c r="AC106" s="357"/>
      <c r="AE106" s="357"/>
      <c r="AK106" s="357"/>
      <c r="AL106" s="315"/>
      <c r="AN106" s="357"/>
      <c r="AP106" s="357"/>
      <c r="AQ106" s="357"/>
      <c r="AR106" s="357"/>
      <c r="AS106" s="357"/>
      <c r="AT106" s="357"/>
      <c r="AU106" s="357"/>
      <c r="AZ106" s="357"/>
      <c r="BA106" s="357"/>
      <c r="BQ106" s="357"/>
      <c r="BS106" s="315">
        <v>0.7</v>
      </c>
      <c r="BU106" s="357"/>
      <c r="CC106" s="357"/>
    </row>
    <row r="107" spans="1:258">
      <c r="AC107" s="356"/>
      <c r="AK107" s="356">
        <v>236958.47999998927</v>
      </c>
      <c r="AZ107" s="356"/>
    </row>
    <row r="108" spans="1:258" ht="15" customHeight="1">
      <c r="A108" s="281"/>
      <c r="B108" s="288"/>
      <c r="C108" s="281" t="s">
        <v>1248</v>
      </c>
      <c r="Z108" s="356"/>
      <c r="AC108" s="356"/>
      <c r="AL108" s="315"/>
      <c r="AR108" s="356"/>
      <c r="AT108" s="356"/>
      <c r="AZ108" s="356"/>
      <c r="BG108" s="356"/>
      <c r="BS108" s="315"/>
    </row>
    <row r="109" spans="1:258" ht="15" customHeight="1">
      <c r="A109" s="281"/>
      <c r="B109" s="288"/>
      <c r="C109" s="289"/>
      <c r="Z109" s="356"/>
      <c r="AC109" s="356"/>
      <c r="AL109" s="315"/>
      <c r="AR109" s="356"/>
      <c r="AT109" s="356"/>
      <c r="AZ109" s="356"/>
      <c r="BG109" s="356"/>
      <c r="BS109" s="315"/>
    </row>
    <row r="110" spans="1:258" ht="15" customHeight="1">
      <c r="B110" s="288"/>
      <c r="C110" s="289"/>
      <c r="J110" s="436"/>
      <c r="AL110" s="357"/>
      <c r="AZ110" s="356"/>
      <c r="BG110" s="356"/>
    </row>
    <row r="111" spans="1:258">
      <c r="A111" s="323"/>
      <c r="B111" s="324"/>
      <c r="C111" s="373"/>
      <c r="AL111" s="357"/>
      <c r="AZ111" s="356"/>
      <c r="BG111" s="356"/>
    </row>
    <row r="112" spans="1:258">
      <c r="A112" s="323"/>
      <c r="B112" s="324"/>
      <c r="C112" s="373"/>
      <c r="AL112" s="357"/>
      <c r="AZ112" s="356"/>
      <c r="BG112" s="356"/>
    </row>
    <row r="113" spans="1:81">
      <c r="B113" s="288"/>
      <c r="C113" s="289"/>
      <c r="AL113" s="357"/>
      <c r="AZ113" s="356"/>
      <c r="BG113" s="356"/>
    </row>
    <row r="114" spans="1:81" ht="15" customHeight="1">
      <c r="B114" s="288"/>
      <c r="C114" s="289"/>
      <c r="AL114" s="357"/>
      <c r="BG114" s="356"/>
    </row>
    <row r="115" spans="1:81">
      <c r="B115" s="288"/>
      <c r="C115" s="289"/>
    </row>
    <row r="116" spans="1:81">
      <c r="A116" s="323"/>
      <c r="B116" s="324"/>
      <c r="C116" s="373"/>
      <c r="R116" s="357"/>
      <c r="AB116" s="357"/>
      <c r="AE116" s="357"/>
      <c r="AL116" s="357"/>
      <c r="AN116" s="357"/>
      <c r="AP116" s="357"/>
      <c r="AQ116" s="357"/>
      <c r="AS116" s="357"/>
      <c r="AU116" s="357"/>
      <c r="BA116" s="357"/>
      <c r="BG116" s="357"/>
      <c r="BQ116" s="357"/>
      <c r="BS116" s="357"/>
      <c r="BU116" s="357"/>
      <c r="CC116" s="357"/>
    </row>
    <row r="117" spans="1:81">
      <c r="A117" s="323"/>
      <c r="B117" s="324"/>
      <c r="C117" s="373"/>
      <c r="R117" s="357"/>
      <c r="AB117" s="357"/>
      <c r="AE117" s="357"/>
      <c r="AL117" s="357"/>
      <c r="AN117" s="357"/>
      <c r="AP117" s="357"/>
      <c r="AQ117" s="357"/>
      <c r="AS117" s="357"/>
      <c r="AU117" s="357"/>
      <c r="BA117" s="357"/>
      <c r="BG117" s="357"/>
      <c r="BQ117" s="357"/>
      <c r="BS117" s="357"/>
      <c r="BU117" s="357"/>
      <c r="CC117" s="357"/>
    </row>
    <row r="118" spans="1:81">
      <c r="B118" s="288"/>
      <c r="C118" s="283"/>
      <c r="R118" s="357"/>
      <c r="AB118" s="357"/>
      <c r="AE118" s="357"/>
      <c r="AL118" s="357"/>
      <c r="AN118" s="357"/>
      <c r="AP118" s="357"/>
      <c r="AQ118" s="357"/>
      <c r="AS118" s="357"/>
      <c r="AU118" s="357"/>
      <c r="BA118" s="357"/>
      <c r="BQ118" s="357"/>
      <c r="BR118" s="357"/>
      <c r="BS118" s="357"/>
      <c r="BU118" s="357"/>
      <c r="CC118" s="357"/>
    </row>
    <row r="119" spans="1:81">
      <c r="B119" s="288"/>
      <c r="C119" s="373"/>
      <c r="R119" s="357"/>
      <c r="AB119" s="357"/>
      <c r="AE119" s="357"/>
      <c r="AL119" s="357"/>
      <c r="AN119" s="357"/>
      <c r="AP119" s="357"/>
      <c r="AQ119" s="357"/>
      <c r="AS119" s="357"/>
      <c r="AU119" s="357"/>
      <c r="BA119" s="357"/>
      <c r="BQ119" s="357"/>
      <c r="BS119" s="357"/>
      <c r="BU119" s="357"/>
      <c r="CC119" s="357"/>
    </row>
    <row r="120" spans="1:81">
      <c r="B120" s="288"/>
      <c r="C120" s="373"/>
      <c r="R120" s="357"/>
      <c r="AB120" s="357"/>
      <c r="AE120" s="357"/>
      <c r="AL120" s="357"/>
      <c r="AN120" s="357"/>
      <c r="AP120" s="357"/>
      <c r="AQ120" s="357"/>
      <c r="AS120" s="357"/>
      <c r="AU120" s="357"/>
      <c r="BA120" s="357"/>
      <c r="BQ120" s="357"/>
      <c r="BS120" s="357"/>
      <c r="BU120" s="357"/>
      <c r="CC120" s="357"/>
    </row>
    <row r="121" spans="1:81">
      <c r="B121" s="288"/>
      <c r="C121" s="373"/>
      <c r="R121" s="357"/>
      <c r="AB121" s="357"/>
      <c r="AE121" s="357"/>
      <c r="AL121" s="357"/>
      <c r="AN121" s="357"/>
      <c r="AP121" s="357"/>
      <c r="AQ121" s="357"/>
      <c r="AS121" s="357"/>
      <c r="AU121" s="357"/>
      <c r="BA121" s="357"/>
      <c r="BQ121" s="357"/>
      <c r="BS121" s="357"/>
      <c r="BU121" s="357"/>
      <c r="CC121" s="357"/>
    </row>
    <row r="122" spans="1:81">
      <c r="B122" s="288"/>
      <c r="C122" s="373"/>
      <c r="R122" s="357"/>
      <c r="AB122" s="357"/>
      <c r="AE122" s="357"/>
      <c r="AL122" s="357"/>
      <c r="AN122" s="357"/>
      <c r="AP122" s="357"/>
      <c r="AQ122" s="357"/>
      <c r="AS122" s="357"/>
      <c r="AU122" s="357"/>
      <c r="BA122" s="357"/>
      <c r="BQ122" s="357"/>
      <c r="BS122" s="357"/>
      <c r="BU122" s="357"/>
      <c r="CC122" s="357"/>
    </row>
    <row r="123" spans="1:81">
      <c r="R123" s="357"/>
      <c r="AB123" s="357"/>
      <c r="AE123" s="357"/>
      <c r="AL123" s="357"/>
      <c r="AN123" s="357"/>
      <c r="AP123" s="357"/>
      <c r="AQ123" s="357"/>
      <c r="AS123" s="357"/>
      <c r="AU123" s="357"/>
      <c r="BA123" s="357"/>
      <c r="BQ123" s="357"/>
      <c r="BS123" s="357"/>
      <c r="BU123" s="357"/>
      <c r="CC123" s="357"/>
    </row>
    <row r="124" spans="1:81">
      <c r="B124" s="288"/>
      <c r="C124" s="373"/>
    </row>
    <row r="125" spans="1:81">
      <c r="B125" s="288"/>
      <c r="C125" s="373"/>
      <c r="R125" s="357"/>
      <c r="AB125" s="357"/>
      <c r="AE125" s="357"/>
      <c r="AL125" s="357"/>
      <c r="AN125" s="357"/>
      <c r="AP125" s="357"/>
      <c r="AQ125" s="357"/>
      <c r="AS125" s="357"/>
      <c r="AU125" s="357"/>
      <c r="BA125" s="357"/>
      <c r="BQ125" s="357"/>
      <c r="BS125" s="357"/>
      <c r="BU125" s="357"/>
      <c r="CC125" s="357"/>
    </row>
    <row r="126" spans="1:81">
      <c r="B126" s="288"/>
      <c r="C126" s="373"/>
      <c r="R126" s="357"/>
      <c r="AB126" s="357"/>
      <c r="AE126" s="357"/>
      <c r="AL126" s="357"/>
      <c r="AN126" s="357"/>
      <c r="AP126" s="357"/>
      <c r="AQ126" s="357"/>
      <c r="AS126" s="357"/>
      <c r="AU126" s="357"/>
      <c r="BA126" s="357"/>
      <c r="BQ126" s="357"/>
      <c r="BS126" s="357"/>
      <c r="BU126" s="357"/>
      <c r="CC126" s="357"/>
    </row>
    <row r="127" spans="1:81">
      <c r="B127" s="288"/>
      <c r="C127" s="373"/>
      <c r="AO127" s="356"/>
    </row>
    <row r="128" spans="1:81">
      <c r="B128" s="288"/>
      <c r="C128" s="373"/>
      <c r="AO128" s="356"/>
      <c r="BV128" s="356"/>
    </row>
    <row r="129" spans="1:256" ht="15" customHeight="1">
      <c r="B129" s="288"/>
      <c r="C129" s="373"/>
      <c r="D129" s="357"/>
      <c r="E129" s="357"/>
      <c r="F129" s="357"/>
      <c r="G129" s="357"/>
      <c r="H129" s="357"/>
      <c r="I129" s="357"/>
      <c r="J129" s="357"/>
      <c r="K129" s="357"/>
      <c r="L129" s="357"/>
      <c r="M129" s="357"/>
      <c r="N129" s="357"/>
      <c r="O129" s="357"/>
      <c r="P129" s="357"/>
      <c r="Q129" s="357"/>
      <c r="R129" s="357"/>
      <c r="S129" s="357"/>
      <c r="T129" s="357"/>
      <c r="U129" s="357"/>
      <c r="V129" s="357"/>
      <c r="W129" s="357"/>
      <c r="X129" s="357"/>
      <c r="Y129" s="357"/>
      <c r="Z129" s="357"/>
      <c r="AA129" s="357"/>
      <c r="AB129" s="357"/>
      <c r="AC129" s="357"/>
      <c r="AD129" s="357"/>
      <c r="AE129" s="357"/>
      <c r="AF129" s="357"/>
      <c r="AG129" s="357"/>
      <c r="AH129" s="357"/>
      <c r="AI129" s="357"/>
      <c r="AJ129" s="357"/>
      <c r="AK129" s="357"/>
      <c r="AL129" s="315"/>
      <c r="AM129" s="357"/>
      <c r="AN129" s="357"/>
      <c r="AO129" s="357"/>
      <c r="AP129" s="357"/>
      <c r="AQ129" s="357"/>
      <c r="AR129" s="357"/>
      <c r="AS129" s="357"/>
      <c r="AT129" s="357"/>
      <c r="AU129" s="357"/>
      <c r="AV129" s="357"/>
      <c r="AW129" s="357"/>
      <c r="AX129" s="357"/>
      <c r="AY129" s="357"/>
      <c r="AZ129" s="357"/>
      <c r="BA129" s="357"/>
      <c r="BB129" s="357"/>
      <c r="BC129" s="357"/>
      <c r="BD129" s="357"/>
      <c r="BE129" s="357"/>
      <c r="BF129" s="357"/>
      <c r="BG129" s="357"/>
      <c r="BH129" s="357"/>
      <c r="BI129" s="357"/>
      <c r="BJ129" s="357"/>
      <c r="BK129" s="357"/>
      <c r="BL129" s="357"/>
      <c r="BM129" s="357"/>
      <c r="BN129" s="357"/>
      <c r="BO129" s="357"/>
      <c r="BP129" s="357"/>
      <c r="BQ129" s="357"/>
      <c r="BR129" s="357"/>
      <c r="BS129" s="357"/>
      <c r="BT129" s="357"/>
      <c r="BU129" s="357"/>
      <c r="BV129" s="357"/>
      <c r="BW129" s="357"/>
      <c r="BX129" s="357"/>
      <c r="BY129" s="357"/>
      <c r="BZ129" s="357"/>
      <c r="CA129" s="357"/>
      <c r="CB129" s="357"/>
      <c r="CC129" s="357"/>
      <c r="CD129" s="357"/>
      <c r="CE129" s="357"/>
      <c r="CF129" s="357"/>
      <c r="CG129" s="357"/>
      <c r="CH129" s="357"/>
      <c r="CI129" s="357"/>
      <c r="CJ129" s="357"/>
      <c r="CK129" s="357"/>
      <c r="CL129" s="357"/>
      <c r="CM129" s="357"/>
      <c r="CN129" s="357"/>
      <c r="CO129" s="357"/>
      <c r="CP129" s="357"/>
      <c r="CQ129" s="357"/>
      <c r="CR129" s="357"/>
      <c r="CS129" s="357"/>
      <c r="CT129" s="357"/>
      <c r="CU129" s="357"/>
      <c r="CV129" s="357"/>
      <c r="CW129" s="357"/>
      <c r="CX129" s="357"/>
      <c r="CY129" s="357"/>
      <c r="CZ129" s="357"/>
      <c r="DA129" s="357"/>
      <c r="DB129" s="357"/>
      <c r="DC129" s="357"/>
      <c r="DD129" s="282"/>
      <c r="DE129" s="282"/>
      <c r="DF129" s="282"/>
      <c r="DG129" s="282"/>
      <c r="DH129" s="282"/>
      <c r="DI129" s="282"/>
      <c r="DJ129" s="282"/>
      <c r="DK129" s="282"/>
      <c r="DL129" s="282"/>
      <c r="DM129" s="282"/>
      <c r="DN129" s="282"/>
      <c r="DO129" s="282"/>
      <c r="DP129" s="282"/>
      <c r="DQ129" s="282"/>
      <c r="DR129" s="282"/>
      <c r="DS129" s="282"/>
      <c r="DT129" s="282"/>
      <c r="DU129" s="282"/>
      <c r="DV129" s="282"/>
      <c r="DW129" s="282"/>
      <c r="DX129" s="282"/>
      <c r="DY129" s="282"/>
      <c r="DZ129" s="282"/>
      <c r="EA129" s="282"/>
      <c r="EB129" s="282"/>
      <c r="EC129" s="282"/>
      <c r="ED129" s="282"/>
      <c r="EE129" s="282"/>
      <c r="EF129" s="282"/>
      <c r="EG129" s="282"/>
      <c r="EH129" s="282"/>
      <c r="EI129" s="282"/>
      <c r="EJ129" s="282"/>
      <c r="EK129" s="282"/>
      <c r="EL129" s="282"/>
      <c r="EM129" s="282"/>
      <c r="EN129" s="282"/>
      <c r="EO129" s="282"/>
      <c r="EP129" s="282"/>
      <c r="EQ129" s="282"/>
      <c r="ER129" s="282"/>
      <c r="ES129" s="282"/>
      <c r="ET129" s="282"/>
      <c r="EU129" s="282"/>
      <c r="EV129" s="282"/>
      <c r="EW129" s="282"/>
      <c r="EX129" s="282"/>
      <c r="EY129" s="282"/>
      <c r="EZ129" s="282"/>
      <c r="FA129" s="282"/>
      <c r="FB129" s="282"/>
      <c r="FC129" s="282"/>
      <c r="FD129" s="282"/>
      <c r="FE129" s="282"/>
      <c r="FF129" s="282"/>
      <c r="FG129" s="282"/>
      <c r="FH129" s="282"/>
      <c r="FI129" s="282"/>
      <c r="FJ129" s="282"/>
      <c r="FK129" s="282"/>
      <c r="FL129" s="282"/>
      <c r="FM129" s="282"/>
      <c r="FN129" s="282"/>
      <c r="FO129" s="282"/>
      <c r="FP129" s="282"/>
      <c r="FQ129" s="282"/>
      <c r="FR129" s="282"/>
      <c r="FS129" s="282"/>
      <c r="FT129" s="282"/>
      <c r="FU129" s="282"/>
      <c r="FV129" s="282"/>
      <c r="FW129" s="282"/>
      <c r="FX129" s="282"/>
      <c r="FY129" s="282"/>
      <c r="FZ129" s="282"/>
      <c r="GA129" s="282"/>
      <c r="GB129" s="282"/>
      <c r="GC129" s="282"/>
      <c r="GD129" s="282"/>
      <c r="GE129" s="282"/>
      <c r="GF129" s="282"/>
      <c r="GG129" s="282"/>
      <c r="GH129" s="282"/>
      <c r="GI129" s="282"/>
      <c r="GJ129" s="282"/>
      <c r="GK129" s="282"/>
      <c r="GL129" s="282"/>
      <c r="GM129" s="282"/>
      <c r="GN129" s="282"/>
      <c r="GO129" s="282"/>
      <c r="GP129" s="282"/>
      <c r="GQ129" s="282"/>
      <c r="GR129" s="282"/>
      <c r="GS129" s="282"/>
      <c r="GT129" s="282"/>
      <c r="GU129" s="282"/>
      <c r="GV129" s="282"/>
      <c r="GW129" s="282"/>
      <c r="GX129" s="282"/>
      <c r="GY129" s="282"/>
      <c r="GZ129" s="282"/>
      <c r="HA129" s="282"/>
      <c r="HB129" s="282"/>
      <c r="HC129" s="282"/>
      <c r="HD129" s="282"/>
      <c r="HE129" s="282"/>
      <c r="HF129" s="282"/>
      <c r="HG129" s="282"/>
      <c r="HH129" s="282"/>
      <c r="HI129" s="282"/>
      <c r="HJ129" s="282"/>
      <c r="HK129" s="282"/>
      <c r="HL129" s="282"/>
      <c r="HM129" s="282"/>
      <c r="HN129" s="282"/>
      <c r="HO129" s="282"/>
      <c r="HP129" s="282"/>
      <c r="HQ129" s="282"/>
      <c r="HR129" s="282"/>
      <c r="HS129" s="282"/>
      <c r="HT129" s="282"/>
      <c r="HU129" s="282"/>
      <c r="HV129" s="282"/>
      <c r="HW129" s="282"/>
      <c r="HX129" s="282"/>
      <c r="HY129" s="282"/>
      <c r="HZ129" s="282"/>
      <c r="IA129" s="282"/>
      <c r="IB129" s="282"/>
      <c r="IC129" s="282"/>
      <c r="ID129" s="282"/>
      <c r="IE129" s="282"/>
      <c r="IF129" s="282"/>
      <c r="IG129" s="282"/>
      <c r="IH129" s="282"/>
      <c r="II129" s="282"/>
      <c r="IJ129" s="282"/>
      <c r="IK129" s="282"/>
      <c r="IL129" s="282"/>
      <c r="IM129" s="282"/>
      <c r="IN129" s="282"/>
      <c r="IO129" s="282"/>
      <c r="IP129" s="282"/>
      <c r="IQ129" s="282"/>
      <c r="IR129" s="282"/>
      <c r="IS129" s="282"/>
      <c r="IT129" s="282"/>
      <c r="IU129" s="282"/>
      <c r="IV129" s="282"/>
    </row>
    <row r="130" spans="1:256" ht="15" customHeight="1">
      <c r="B130" s="288"/>
      <c r="C130" s="283"/>
      <c r="D130" s="357"/>
      <c r="E130" s="357"/>
      <c r="F130" s="357"/>
      <c r="G130" s="357"/>
      <c r="H130" s="357"/>
      <c r="I130" s="357"/>
      <c r="J130" s="357"/>
      <c r="K130" s="357"/>
      <c r="L130" s="357"/>
      <c r="M130" s="357"/>
      <c r="N130" s="357"/>
      <c r="O130" s="357"/>
      <c r="P130" s="357"/>
      <c r="Q130" s="357"/>
      <c r="R130" s="357"/>
      <c r="S130" s="357"/>
      <c r="T130" s="357"/>
      <c r="U130" s="357"/>
      <c r="V130" s="357"/>
      <c r="W130" s="357"/>
      <c r="X130" s="357"/>
      <c r="Y130" s="357"/>
      <c r="Z130" s="357"/>
      <c r="AA130" s="357"/>
      <c r="AB130" s="357"/>
      <c r="AC130" s="357"/>
      <c r="AD130" s="357"/>
      <c r="AE130" s="357"/>
      <c r="AF130" s="357"/>
      <c r="AG130" s="357"/>
      <c r="AH130" s="357"/>
      <c r="AI130" s="357"/>
      <c r="AJ130" s="357"/>
      <c r="AK130" s="357"/>
      <c r="AL130" s="315"/>
      <c r="AM130" s="357"/>
      <c r="AN130" s="357"/>
      <c r="AO130" s="357"/>
      <c r="AP130" s="357"/>
      <c r="AQ130" s="357"/>
      <c r="AR130" s="357"/>
      <c r="AS130" s="357"/>
      <c r="AT130" s="357"/>
      <c r="AU130" s="357"/>
      <c r="AV130" s="357"/>
      <c r="AW130" s="357"/>
      <c r="AX130" s="357"/>
      <c r="AY130" s="357"/>
      <c r="AZ130" s="357"/>
      <c r="BA130" s="357"/>
      <c r="BB130" s="357"/>
      <c r="BC130" s="357"/>
      <c r="BD130" s="357"/>
      <c r="BE130" s="357"/>
      <c r="BF130" s="357"/>
      <c r="BG130" s="357"/>
      <c r="BH130" s="357"/>
      <c r="BI130" s="357"/>
      <c r="BJ130" s="357"/>
      <c r="BK130" s="357"/>
      <c r="BL130" s="357"/>
      <c r="BM130" s="357"/>
      <c r="BN130" s="357"/>
      <c r="BO130" s="357"/>
      <c r="BP130" s="357"/>
      <c r="BQ130" s="357"/>
      <c r="BR130" s="357"/>
      <c r="BS130" s="357"/>
      <c r="BT130" s="357"/>
      <c r="BU130" s="357"/>
      <c r="BV130" s="357"/>
      <c r="BW130" s="357"/>
      <c r="BX130" s="357"/>
      <c r="BY130" s="357"/>
      <c r="BZ130" s="357"/>
      <c r="CA130" s="357"/>
      <c r="CB130" s="357"/>
      <c r="CC130" s="357"/>
      <c r="CD130" s="357"/>
      <c r="CE130" s="357"/>
      <c r="CF130" s="357"/>
      <c r="CG130" s="357"/>
      <c r="CH130" s="357"/>
      <c r="CI130" s="357"/>
      <c r="CJ130" s="357"/>
      <c r="CK130" s="357"/>
      <c r="CL130" s="357"/>
      <c r="CM130" s="357"/>
      <c r="CN130" s="357"/>
      <c r="CO130" s="357"/>
      <c r="CP130" s="357"/>
      <c r="CQ130" s="357"/>
      <c r="CR130" s="357"/>
      <c r="CS130" s="357"/>
      <c r="CT130" s="357"/>
      <c r="CU130" s="357"/>
      <c r="CV130" s="357"/>
      <c r="CW130" s="357"/>
      <c r="CX130" s="357"/>
      <c r="CY130" s="357"/>
      <c r="CZ130" s="357"/>
      <c r="DA130" s="357"/>
      <c r="DB130" s="357"/>
      <c r="DC130" s="357"/>
      <c r="DD130" s="282"/>
      <c r="DE130" s="282"/>
      <c r="DF130" s="282"/>
      <c r="DG130" s="282"/>
      <c r="DH130" s="282"/>
      <c r="DI130" s="282"/>
      <c r="DJ130" s="282"/>
      <c r="DK130" s="282"/>
      <c r="DL130" s="282"/>
      <c r="DM130" s="282"/>
      <c r="DN130" s="282"/>
      <c r="DO130" s="282"/>
      <c r="DP130" s="282"/>
      <c r="DQ130" s="282"/>
      <c r="DR130" s="282"/>
      <c r="DS130" s="282"/>
      <c r="DT130" s="282"/>
      <c r="DU130" s="282"/>
      <c r="DV130" s="282"/>
      <c r="DW130" s="282"/>
      <c r="DX130" s="282"/>
      <c r="DY130" s="282"/>
      <c r="DZ130" s="282"/>
      <c r="EA130" s="282"/>
      <c r="EB130" s="282"/>
      <c r="EC130" s="282"/>
      <c r="ED130" s="282"/>
      <c r="EE130" s="282"/>
      <c r="EF130" s="282"/>
      <c r="EG130" s="282"/>
      <c r="EH130" s="282"/>
      <c r="EI130" s="282"/>
      <c r="EJ130" s="282"/>
      <c r="EK130" s="282"/>
      <c r="EL130" s="282"/>
      <c r="EM130" s="282"/>
      <c r="EN130" s="282"/>
      <c r="EO130" s="282"/>
      <c r="EP130" s="282"/>
      <c r="EQ130" s="282"/>
      <c r="ER130" s="282"/>
      <c r="ES130" s="282"/>
      <c r="ET130" s="282"/>
      <c r="EU130" s="282"/>
      <c r="EV130" s="282"/>
      <c r="EW130" s="282"/>
      <c r="EX130" s="282"/>
      <c r="EY130" s="282"/>
      <c r="EZ130" s="282"/>
      <c r="FA130" s="282"/>
      <c r="FB130" s="282"/>
      <c r="FC130" s="282"/>
      <c r="FD130" s="282"/>
      <c r="FE130" s="282"/>
      <c r="FF130" s="282"/>
      <c r="FG130" s="282"/>
      <c r="FH130" s="282"/>
      <c r="FI130" s="282"/>
      <c r="FJ130" s="282"/>
      <c r="FK130" s="282"/>
      <c r="FL130" s="282"/>
      <c r="FM130" s="282"/>
      <c r="FN130" s="282"/>
      <c r="FO130" s="282"/>
      <c r="FP130" s="282"/>
      <c r="FQ130" s="282"/>
      <c r="FR130" s="282"/>
      <c r="FS130" s="282"/>
      <c r="FT130" s="282"/>
      <c r="FU130" s="282"/>
      <c r="FV130" s="282"/>
      <c r="FW130" s="282"/>
      <c r="FX130" s="282"/>
      <c r="FY130" s="282"/>
      <c r="FZ130" s="282"/>
      <c r="GA130" s="282"/>
      <c r="GB130" s="282"/>
      <c r="GC130" s="282"/>
      <c r="GD130" s="282"/>
      <c r="GE130" s="282"/>
      <c r="GF130" s="282"/>
      <c r="GG130" s="282"/>
      <c r="GH130" s="282"/>
      <c r="GI130" s="282"/>
      <c r="GJ130" s="282"/>
      <c r="GK130" s="282"/>
      <c r="GL130" s="282"/>
      <c r="GM130" s="282"/>
      <c r="GN130" s="282"/>
      <c r="GO130" s="282"/>
      <c r="GP130" s="282"/>
      <c r="GQ130" s="282"/>
      <c r="GR130" s="282"/>
      <c r="GS130" s="282"/>
      <c r="GT130" s="282"/>
      <c r="GU130" s="282"/>
      <c r="GV130" s="282"/>
      <c r="GW130" s="282"/>
      <c r="GX130" s="282"/>
      <c r="GY130" s="282"/>
      <c r="GZ130" s="282"/>
      <c r="HA130" s="282"/>
      <c r="HB130" s="282"/>
      <c r="HC130" s="282"/>
      <c r="HD130" s="282"/>
      <c r="HE130" s="282"/>
      <c r="HF130" s="282"/>
      <c r="HG130" s="282"/>
      <c r="HH130" s="282"/>
      <c r="HI130" s="282"/>
      <c r="HJ130" s="282"/>
      <c r="HK130" s="282"/>
      <c r="HL130" s="282"/>
      <c r="HM130" s="282"/>
      <c r="HN130" s="282"/>
      <c r="HO130" s="282"/>
      <c r="HP130" s="282"/>
      <c r="HQ130" s="282"/>
      <c r="HR130" s="282"/>
      <c r="HS130" s="282"/>
      <c r="HT130" s="282"/>
      <c r="HU130" s="282"/>
      <c r="HV130" s="282"/>
      <c r="HW130" s="282"/>
      <c r="HX130" s="282"/>
      <c r="HY130" s="282"/>
      <c r="HZ130" s="282"/>
      <c r="IA130" s="282"/>
      <c r="IB130" s="282"/>
      <c r="IC130" s="282"/>
      <c r="ID130" s="282"/>
      <c r="IE130" s="282"/>
      <c r="IF130" s="282"/>
      <c r="IG130" s="282"/>
      <c r="IH130" s="282"/>
      <c r="II130" s="282"/>
      <c r="IJ130" s="282"/>
      <c r="IK130" s="282"/>
      <c r="IL130" s="282"/>
      <c r="IM130" s="282"/>
      <c r="IN130" s="282"/>
      <c r="IO130" s="282"/>
      <c r="IP130" s="282"/>
      <c r="IQ130" s="282"/>
      <c r="IR130" s="282"/>
      <c r="IS130" s="282"/>
      <c r="IT130" s="282"/>
      <c r="IU130" s="282"/>
      <c r="IV130" s="282"/>
    </row>
    <row r="131" spans="1:256">
      <c r="A131" s="281"/>
      <c r="B131" s="288"/>
      <c r="C131" s="289"/>
      <c r="AO131" s="356"/>
      <c r="BV131" s="356"/>
    </row>
    <row r="132" spans="1:256" ht="15" customHeight="1">
      <c r="A132" s="281"/>
      <c r="B132" s="288"/>
      <c r="C132" s="289"/>
      <c r="AL132" s="357"/>
      <c r="BV132" s="356"/>
    </row>
    <row r="133" spans="1:256">
      <c r="A133" s="281"/>
      <c r="B133" s="288"/>
      <c r="C133" s="289"/>
      <c r="F133" s="356"/>
      <c r="L133" s="356"/>
      <c r="N133" s="356"/>
      <c r="O133" s="356"/>
      <c r="P133" s="356"/>
      <c r="Q133" s="356"/>
      <c r="W133" s="356"/>
      <c r="X133" s="356"/>
      <c r="Z133" s="356"/>
      <c r="AB133" s="315"/>
      <c r="AN133" s="315"/>
      <c r="AP133" s="315"/>
      <c r="AZ133" s="356"/>
      <c r="BP133" s="356"/>
      <c r="BQ133" s="315"/>
      <c r="BS133" s="315"/>
    </row>
    <row r="134" spans="1:256" ht="15" customHeight="1">
      <c r="A134" s="281"/>
      <c r="B134" s="324"/>
      <c r="C134" s="373"/>
      <c r="R134" s="357"/>
      <c r="AB134" s="357"/>
      <c r="AE134" s="357"/>
      <c r="AL134" s="357"/>
      <c r="AN134" s="357"/>
      <c r="AP134" s="357"/>
      <c r="AQ134" s="357"/>
      <c r="AS134" s="357"/>
      <c r="AU134" s="357"/>
      <c r="BA134" s="357"/>
      <c r="BQ134" s="357"/>
      <c r="BS134" s="357"/>
      <c r="BU134" s="357"/>
      <c r="CC134" s="357"/>
    </row>
    <row r="135" spans="1:256" ht="15" customHeight="1">
      <c r="A135" s="281"/>
      <c r="B135" s="288"/>
      <c r="C135" s="631" t="s">
        <v>1249</v>
      </c>
      <c r="D135" s="377"/>
      <c r="AK135" s="631"/>
    </row>
    <row r="136" spans="1:256" ht="15" customHeight="1">
      <c r="A136" s="281"/>
      <c r="B136" s="288"/>
      <c r="C136" s="631" t="s">
        <v>1250</v>
      </c>
      <c r="R136" s="315"/>
      <c r="Z136" s="355"/>
      <c r="AB136" s="315"/>
      <c r="AK136" s="631"/>
      <c r="AL136" s="315"/>
      <c r="AN136" s="315"/>
      <c r="AP136" s="315"/>
      <c r="AZ136" s="356"/>
      <c r="BQ136" s="315"/>
      <c r="BS136" s="315"/>
    </row>
    <row r="137" spans="1:256" ht="15" customHeight="1">
      <c r="A137" s="281"/>
      <c r="B137" s="288"/>
      <c r="C137" s="631" t="s">
        <v>1251</v>
      </c>
      <c r="R137" s="315"/>
      <c r="Z137" s="355"/>
      <c r="AB137" s="315"/>
      <c r="AK137" s="631"/>
      <c r="AL137" s="315"/>
      <c r="AN137" s="315"/>
      <c r="AP137" s="315"/>
      <c r="AZ137" s="356"/>
      <c r="BQ137" s="315"/>
      <c r="BS137" s="315"/>
    </row>
    <row r="138" spans="1:256">
      <c r="A138" s="281"/>
      <c r="B138" s="288"/>
      <c r="C138" s="631" t="s">
        <v>1252</v>
      </c>
      <c r="E138" s="436"/>
      <c r="F138" s="356"/>
      <c r="W138" s="356"/>
      <c r="X138" s="356"/>
      <c r="Z138" s="356"/>
      <c r="AB138" s="315"/>
      <c r="AD138" s="356"/>
      <c r="AH138" s="356"/>
      <c r="AI138" s="356"/>
      <c r="AJ138" s="356"/>
      <c r="AK138" s="631"/>
      <c r="AN138" s="315"/>
      <c r="AP138" s="315"/>
      <c r="AR138" s="356"/>
      <c r="AZ138" s="356"/>
      <c r="BN138" s="356"/>
      <c r="BQ138" s="315"/>
      <c r="BR138" s="356"/>
      <c r="BS138" s="315"/>
    </row>
    <row r="139" spans="1:256" ht="15" customHeight="1">
      <c r="A139" s="281"/>
      <c r="B139" s="288"/>
      <c r="C139" s="283"/>
      <c r="D139" s="377"/>
      <c r="AL139" s="357"/>
      <c r="AZ139" s="356"/>
    </row>
    <row r="140" spans="1:256" ht="15" customHeight="1">
      <c r="A140" s="281"/>
      <c r="B140" s="419"/>
      <c r="C140" s="289"/>
      <c r="D140" s="377"/>
      <c r="R140" s="357"/>
      <c r="AB140" s="357"/>
      <c r="AE140" s="357"/>
      <c r="AK140" s="357"/>
      <c r="AL140" s="357"/>
      <c r="AN140" s="357"/>
      <c r="AP140" s="357"/>
      <c r="AQ140" s="357"/>
      <c r="AS140" s="357"/>
      <c r="AU140" s="357"/>
      <c r="AZ140" s="357"/>
      <c r="BA140" s="357"/>
      <c r="BQ140" s="357"/>
      <c r="BS140" s="357"/>
      <c r="BU140" s="357"/>
      <c r="CC140" s="357"/>
    </row>
    <row r="141" spans="1:256">
      <c r="A141" s="281"/>
      <c r="B141" s="288"/>
      <c r="C141" s="289"/>
      <c r="R141" s="357"/>
      <c r="AB141" s="357"/>
      <c r="AE141" s="357"/>
      <c r="AK141" s="357"/>
      <c r="AL141" s="357"/>
      <c r="AN141" s="357"/>
      <c r="AP141" s="357"/>
      <c r="AQ141" s="357"/>
      <c r="AS141" s="357"/>
      <c r="AU141" s="357"/>
      <c r="AZ141" s="357"/>
      <c r="BA141" s="357"/>
      <c r="BQ141" s="357"/>
      <c r="BS141" s="357"/>
      <c r="BU141" s="357"/>
      <c r="CC141" s="357"/>
    </row>
    <row r="142" spans="1:256">
      <c r="A142" s="281"/>
      <c r="B142" s="288"/>
      <c r="C142" s="289"/>
      <c r="R142" s="357"/>
      <c r="AB142" s="357"/>
      <c r="AE142" s="357"/>
      <c r="AK142" s="357"/>
      <c r="AL142" s="357"/>
      <c r="AN142" s="357"/>
      <c r="AP142" s="357"/>
      <c r="AQ142" s="357"/>
      <c r="AS142" s="357"/>
      <c r="AU142" s="357"/>
      <c r="AZ142" s="357"/>
      <c r="BA142" s="357"/>
      <c r="BQ142" s="357"/>
      <c r="BS142" s="357"/>
      <c r="BU142" s="357"/>
      <c r="CC142" s="357"/>
    </row>
    <row r="143" spans="1:256" ht="15" customHeight="1">
      <c r="A143" s="281"/>
      <c r="B143" s="419"/>
      <c r="C143" s="289"/>
      <c r="Z143" s="357"/>
      <c r="AZ143" s="356"/>
    </row>
    <row r="144" spans="1:256" s="418" customFormat="1" ht="15" customHeight="1">
      <c r="A144" s="316"/>
      <c r="B144" s="288"/>
      <c r="C144" s="283"/>
      <c r="D144" s="315"/>
      <c r="E144" s="315"/>
      <c r="F144" s="315"/>
      <c r="G144" s="315"/>
      <c r="H144" s="315"/>
      <c r="I144" s="315"/>
      <c r="J144" s="315"/>
      <c r="K144" s="315"/>
      <c r="L144" s="315"/>
      <c r="M144" s="315"/>
      <c r="N144" s="315"/>
      <c r="O144" s="315"/>
      <c r="P144" s="315"/>
      <c r="Q144" s="315"/>
      <c r="R144" s="357"/>
      <c r="S144" s="315"/>
      <c r="T144" s="315"/>
      <c r="U144" s="315"/>
      <c r="V144" s="315"/>
      <c r="W144" s="315"/>
      <c r="X144" s="315"/>
      <c r="Y144" s="315"/>
      <c r="Z144" s="315"/>
      <c r="AA144" s="315"/>
      <c r="AB144" s="356"/>
      <c r="AC144" s="315"/>
      <c r="AD144" s="315"/>
      <c r="AE144" s="356"/>
      <c r="AF144" s="315"/>
      <c r="AG144" s="315"/>
      <c r="AH144" s="315"/>
      <c r="AI144" s="315"/>
      <c r="AJ144" s="315"/>
      <c r="AK144" s="356"/>
      <c r="AL144" s="356"/>
      <c r="AM144" s="440"/>
      <c r="AN144" s="381"/>
      <c r="AO144" s="440"/>
      <c r="AP144" s="381"/>
      <c r="AQ144" s="381"/>
      <c r="AR144" s="440"/>
      <c r="AS144" s="381"/>
      <c r="AT144" s="440"/>
      <c r="AU144" s="381"/>
      <c r="AV144" s="440"/>
      <c r="AW144" s="440"/>
      <c r="AX144" s="440"/>
      <c r="AY144" s="440"/>
      <c r="AZ144" s="440"/>
      <c r="BA144" s="381"/>
      <c r="BB144" s="440"/>
      <c r="BC144" s="440"/>
      <c r="BD144" s="440"/>
      <c r="BE144" s="440"/>
      <c r="BF144" s="440"/>
      <c r="BG144" s="440"/>
      <c r="BH144" s="440"/>
      <c r="BI144" s="440"/>
      <c r="BJ144" s="440"/>
      <c r="BK144" s="440"/>
      <c r="BL144" s="440"/>
      <c r="BM144" s="440"/>
      <c r="BN144" s="440"/>
      <c r="BO144" s="440"/>
      <c r="BP144" s="440"/>
      <c r="BQ144" s="381"/>
      <c r="BR144" s="440"/>
      <c r="BS144" s="381"/>
      <c r="BT144" s="440"/>
      <c r="BU144" s="381"/>
      <c r="BV144" s="440"/>
      <c r="BW144" s="440"/>
      <c r="BX144" s="440"/>
      <c r="BY144" s="440"/>
      <c r="BZ144" s="440"/>
      <c r="CA144" s="440"/>
      <c r="CB144" s="440"/>
      <c r="CC144" s="381"/>
      <c r="CD144" s="440"/>
      <c r="CE144" s="440"/>
      <c r="CF144" s="440"/>
      <c r="CG144" s="440"/>
      <c r="CH144" s="440"/>
      <c r="CI144" s="440"/>
      <c r="CJ144" s="440"/>
      <c r="CK144" s="440"/>
      <c r="CL144" s="440"/>
      <c r="CM144" s="440"/>
      <c r="CN144" s="440"/>
      <c r="CO144" s="440"/>
      <c r="CP144" s="440"/>
      <c r="CQ144" s="440"/>
      <c r="CR144" s="440"/>
      <c r="CS144" s="315"/>
      <c r="CT144" s="315"/>
      <c r="CU144" s="315"/>
      <c r="CV144" s="315"/>
      <c r="CW144" s="315"/>
      <c r="CX144" s="315"/>
      <c r="CY144" s="315"/>
      <c r="CZ144" s="315"/>
      <c r="DA144" s="315"/>
      <c r="DB144" s="315"/>
      <c r="DC144" s="315"/>
    </row>
    <row r="145" spans="1:107" s="418" customFormat="1" ht="18" thickBot="1">
      <c r="A145" s="876" t="s">
        <v>840</v>
      </c>
      <c r="B145" s="876"/>
      <c r="C145" s="876"/>
      <c r="D145" s="441">
        <f t="shared" ref="D145:Q145" si="0">SUM(D10:D144)</f>
        <v>0</v>
      </c>
      <c r="E145" s="441">
        <f t="shared" si="0"/>
        <v>0</v>
      </c>
      <c r="F145" s="441">
        <f t="shared" si="0"/>
        <v>699741.45</v>
      </c>
      <c r="G145" s="441">
        <f t="shared" si="0"/>
        <v>0</v>
      </c>
      <c r="H145" s="441">
        <f t="shared" si="0"/>
        <v>0</v>
      </c>
      <c r="I145" s="441">
        <f t="shared" si="0"/>
        <v>0</v>
      </c>
      <c r="J145" s="441">
        <f t="shared" si="0"/>
        <v>0</v>
      </c>
      <c r="K145" s="441">
        <f t="shared" si="0"/>
        <v>0</v>
      </c>
      <c r="L145" s="441">
        <f t="shared" si="0"/>
        <v>0</v>
      </c>
      <c r="M145" s="441">
        <f t="shared" si="0"/>
        <v>0</v>
      </c>
      <c r="N145" s="441">
        <f t="shared" si="0"/>
        <v>0</v>
      </c>
      <c r="O145" s="441">
        <f t="shared" si="0"/>
        <v>0</v>
      </c>
      <c r="P145" s="441">
        <f t="shared" si="0"/>
        <v>0</v>
      </c>
      <c r="Q145" s="441">
        <f t="shared" si="0"/>
        <v>0</v>
      </c>
      <c r="R145" s="382">
        <f>SUM(R9:R144)</f>
        <v>0</v>
      </c>
      <c r="S145" s="441">
        <f t="shared" ref="S145:AJ145" si="1">SUM(S10:S144)</f>
        <v>0</v>
      </c>
      <c r="T145" s="441">
        <f t="shared" si="1"/>
        <v>31509910.780000001</v>
      </c>
      <c r="U145" s="441">
        <f t="shared" si="1"/>
        <v>0</v>
      </c>
      <c r="V145" s="441">
        <f t="shared" si="1"/>
        <v>864035</v>
      </c>
      <c r="W145" s="441">
        <f t="shared" si="1"/>
        <v>0</v>
      </c>
      <c r="X145" s="441">
        <f t="shared" si="1"/>
        <v>0</v>
      </c>
      <c r="Y145" s="441">
        <f t="shared" si="1"/>
        <v>0</v>
      </c>
      <c r="Z145" s="441">
        <f t="shared" si="1"/>
        <v>1313595</v>
      </c>
      <c r="AA145" s="441">
        <f t="shared" si="1"/>
        <v>0</v>
      </c>
      <c r="AB145" s="382">
        <f t="shared" si="1"/>
        <v>0</v>
      </c>
      <c r="AC145" s="441">
        <f t="shared" si="1"/>
        <v>99470.599999999991</v>
      </c>
      <c r="AD145" s="441">
        <f t="shared" si="1"/>
        <v>900000</v>
      </c>
      <c r="AE145" s="382">
        <f t="shared" si="1"/>
        <v>0</v>
      </c>
      <c r="AF145" s="441">
        <f t="shared" si="1"/>
        <v>0</v>
      </c>
      <c r="AG145" s="441">
        <f t="shared" si="1"/>
        <v>0</v>
      </c>
      <c r="AH145" s="441">
        <f t="shared" si="1"/>
        <v>0</v>
      </c>
      <c r="AI145" s="441">
        <f t="shared" si="1"/>
        <v>0</v>
      </c>
      <c r="AJ145" s="441">
        <f t="shared" si="1"/>
        <v>0</v>
      </c>
      <c r="AK145" s="382">
        <f>SUM(AK9:AK144)</f>
        <v>80876962.409999996</v>
      </c>
      <c r="AL145" s="441">
        <f>SUM(AL9:AL144)</f>
        <v>7000000</v>
      </c>
      <c r="AM145" s="441">
        <f t="shared" ref="AM145:BB145" si="2">SUM(AM10:AM144)</f>
        <v>0</v>
      </c>
      <c r="AN145" s="382">
        <f t="shared" si="2"/>
        <v>425000</v>
      </c>
      <c r="AO145" s="441">
        <f t="shared" si="2"/>
        <v>0</v>
      </c>
      <c r="AP145" s="382">
        <f t="shared" si="2"/>
        <v>0</v>
      </c>
      <c r="AQ145" s="382">
        <f t="shared" si="2"/>
        <v>3377000</v>
      </c>
      <c r="AR145" s="441">
        <f t="shared" si="2"/>
        <v>0</v>
      </c>
      <c r="AS145" s="382">
        <f t="shared" si="2"/>
        <v>0</v>
      </c>
      <c r="AT145" s="441">
        <f t="shared" si="2"/>
        <v>0</v>
      </c>
      <c r="AU145" s="382">
        <f t="shared" si="2"/>
        <v>0</v>
      </c>
      <c r="AV145" s="441">
        <f t="shared" si="2"/>
        <v>0</v>
      </c>
      <c r="AW145" s="441">
        <f t="shared" si="2"/>
        <v>0</v>
      </c>
      <c r="AX145" s="441">
        <f t="shared" si="2"/>
        <v>0</v>
      </c>
      <c r="AY145" s="441">
        <f t="shared" si="2"/>
        <v>0</v>
      </c>
      <c r="AZ145" s="441">
        <f t="shared" si="2"/>
        <v>0</v>
      </c>
      <c r="BA145" s="382">
        <f t="shared" si="2"/>
        <v>2000000</v>
      </c>
      <c r="BB145" s="441">
        <f t="shared" si="2"/>
        <v>0</v>
      </c>
      <c r="BC145" s="441"/>
      <c r="BD145" s="441">
        <f t="shared" ref="BD145:CN145" si="3">SUM(BD10:BD144)</f>
        <v>0</v>
      </c>
      <c r="BE145" s="441">
        <f t="shared" si="3"/>
        <v>0</v>
      </c>
      <c r="BF145" s="441">
        <f t="shared" si="3"/>
        <v>0</v>
      </c>
      <c r="BG145" s="441">
        <f t="shared" si="3"/>
        <v>200000</v>
      </c>
      <c r="BH145" s="441">
        <f t="shared" si="3"/>
        <v>0</v>
      </c>
      <c r="BI145" s="441">
        <f t="shared" si="3"/>
        <v>0</v>
      </c>
      <c r="BJ145" s="441">
        <f t="shared" si="3"/>
        <v>0</v>
      </c>
      <c r="BK145" s="441">
        <f t="shared" si="3"/>
        <v>0</v>
      </c>
      <c r="BL145" s="441">
        <f t="shared" si="3"/>
        <v>0</v>
      </c>
      <c r="BM145" s="441">
        <f t="shared" si="3"/>
        <v>0</v>
      </c>
      <c r="BN145" s="441">
        <f t="shared" si="3"/>
        <v>0</v>
      </c>
      <c r="BO145" s="441">
        <f t="shared" si="3"/>
        <v>0</v>
      </c>
      <c r="BP145" s="441">
        <f t="shared" si="3"/>
        <v>0</v>
      </c>
      <c r="BQ145" s="382">
        <f t="shared" si="3"/>
        <v>449980.73000000004</v>
      </c>
      <c r="BR145" s="441">
        <f t="shared" si="3"/>
        <v>0</v>
      </c>
      <c r="BS145" s="382">
        <f t="shared" si="3"/>
        <v>249999.90000000002</v>
      </c>
      <c r="BT145" s="441">
        <f t="shared" si="3"/>
        <v>0</v>
      </c>
      <c r="BU145" s="382">
        <f t="shared" si="3"/>
        <v>1998263.7000000002</v>
      </c>
      <c r="BV145" s="441">
        <f t="shared" si="3"/>
        <v>0</v>
      </c>
      <c r="BW145" s="441">
        <f t="shared" si="3"/>
        <v>0</v>
      </c>
      <c r="BX145" s="441">
        <f t="shared" si="3"/>
        <v>0</v>
      </c>
      <c r="BY145" s="441">
        <f t="shared" si="3"/>
        <v>0</v>
      </c>
      <c r="BZ145" s="441">
        <f t="shared" si="3"/>
        <v>0</v>
      </c>
      <c r="CA145" s="441">
        <f t="shared" si="3"/>
        <v>0</v>
      </c>
      <c r="CB145" s="441">
        <f t="shared" si="3"/>
        <v>0</v>
      </c>
      <c r="CC145" s="382">
        <f t="shared" si="3"/>
        <v>0</v>
      </c>
      <c r="CD145" s="441">
        <f t="shared" si="3"/>
        <v>0</v>
      </c>
      <c r="CE145" s="441">
        <f t="shared" si="3"/>
        <v>14983641</v>
      </c>
      <c r="CF145" s="441">
        <f t="shared" si="3"/>
        <v>0</v>
      </c>
      <c r="CG145" s="441">
        <f t="shared" si="3"/>
        <v>0</v>
      </c>
      <c r="CH145" s="441">
        <f t="shared" si="3"/>
        <v>0</v>
      </c>
      <c r="CI145" s="441">
        <f t="shared" si="3"/>
        <v>2000000</v>
      </c>
      <c r="CJ145" s="441">
        <f t="shared" si="3"/>
        <v>0</v>
      </c>
      <c r="CK145" s="441">
        <f t="shared" si="3"/>
        <v>0</v>
      </c>
      <c r="CL145" s="441">
        <f t="shared" si="3"/>
        <v>13218500</v>
      </c>
      <c r="CM145" s="441">
        <f t="shared" si="3"/>
        <v>0</v>
      </c>
      <c r="CN145" s="441">
        <f t="shared" si="3"/>
        <v>0</v>
      </c>
      <c r="CO145" s="441">
        <f>SUM(CO9:CO144)</f>
        <v>781500</v>
      </c>
      <c r="CP145" s="441">
        <f>SUM(CP10:CP144)</f>
        <v>27173000</v>
      </c>
      <c r="CQ145" s="441">
        <f>SUM(CQ10:CQ144)</f>
        <v>0</v>
      </c>
      <c r="CR145" s="441">
        <f>SUM(CR10:CR144)</f>
        <v>0</v>
      </c>
      <c r="CS145" s="315"/>
      <c r="CT145" s="315"/>
      <c r="CU145" s="315"/>
      <c r="CV145" s="315"/>
      <c r="CW145" s="315"/>
      <c r="CX145" s="315"/>
      <c r="CY145" s="315"/>
      <c r="CZ145" s="315"/>
      <c r="DA145" s="315"/>
      <c r="DB145" s="315"/>
      <c r="DC145" s="315"/>
    </row>
    <row r="146" spans="1:107" s="418" customFormat="1">
      <c r="A146" s="316"/>
      <c r="B146" s="408"/>
      <c r="C146" s="424"/>
      <c r="D146" s="315"/>
      <c r="E146" s="315"/>
      <c r="F146" s="315"/>
      <c r="G146" s="315"/>
      <c r="H146" s="315"/>
      <c r="I146" s="315"/>
      <c r="J146" s="315"/>
      <c r="K146" s="315"/>
      <c r="L146" s="315"/>
      <c r="M146" s="315"/>
      <c r="N146" s="315"/>
      <c r="O146" s="315"/>
      <c r="P146" s="315"/>
      <c r="Q146" s="315"/>
      <c r="R146" s="356"/>
      <c r="S146" s="315"/>
      <c r="T146" s="315"/>
      <c r="U146" s="315"/>
      <c r="V146" s="315"/>
      <c r="W146" s="315"/>
      <c r="X146" s="315"/>
      <c r="Y146" s="315"/>
      <c r="Z146" s="315"/>
      <c r="AA146" s="315"/>
      <c r="AB146" s="356"/>
      <c r="AC146" s="315"/>
      <c r="AD146" s="315"/>
      <c r="AE146" s="356"/>
      <c r="AF146" s="315"/>
      <c r="AG146" s="315"/>
      <c r="AH146" s="315"/>
      <c r="AI146" s="315"/>
      <c r="AJ146" s="315"/>
      <c r="AK146" s="356"/>
      <c r="AL146" s="356"/>
      <c r="AM146" s="315"/>
      <c r="AN146" s="356"/>
      <c r="AO146" s="315"/>
      <c r="AP146" s="356"/>
      <c r="AQ146" s="356"/>
      <c r="AR146" s="315"/>
      <c r="AS146" s="356"/>
      <c r="AT146" s="315"/>
      <c r="AU146" s="356"/>
      <c r="AV146" s="315"/>
      <c r="AW146" s="315"/>
      <c r="AX146" s="315"/>
      <c r="AY146" s="315"/>
      <c r="AZ146" s="315"/>
      <c r="BA146" s="356"/>
      <c r="BB146" s="315"/>
      <c r="BC146" s="315"/>
      <c r="BD146" s="315"/>
      <c r="BE146" s="315"/>
      <c r="BF146" s="315"/>
      <c r="BG146" s="315"/>
      <c r="BH146" s="315"/>
      <c r="BI146" s="315"/>
      <c r="BJ146" s="315"/>
      <c r="BK146" s="315"/>
      <c r="BL146" s="315"/>
      <c r="BM146" s="315"/>
      <c r="BN146" s="315"/>
      <c r="BO146" s="315"/>
      <c r="BP146" s="315"/>
      <c r="BQ146" s="356"/>
      <c r="BR146" s="315"/>
      <c r="BS146" s="356"/>
      <c r="BT146" s="315"/>
      <c r="BU146" s="356"/>
      <c r="BV146" s="315"/>
      <c r="BW146" s="315"/>
      <c r="BX146" s="315"/>
      <c r="BY146" s="315"/>
      <c r="BZ146" s="315"/>
      <c r="CA146" s="315"/>
      <c r="CB146" s="315"/>
      <c r="CC146" s="356"/>
      <c r="CD146" s="315"/>
      <c r="CE146" s="315"/>
      <c r="CF146" s="315"/>
      <c r="CG146" s="315"/>
      <c r="CH146" s="315"/>
      <c r="CI146" s="315"/>
      <c r="CJ146" s="315"/>
      <c r="CK146" s="315"/>
      <c r="CL146" s="315"/>
      <c r="CM146" s="315"/>
      <c r="CN146" s="315"/>
      <c r="CO146" s="315"/>
      <c r="CP146" s="315"/>
      <c r="CQ146" s="315"/>
      <c r="CR146" s="315"/>
      <c r="CS146" s="315"/>
      <c r="CT146" s="315"/>
      <c r="CU146" s="315"/>
      <c r="CV146" s="315"/>
      <c r="CW146" s="315"/>
      <c r="CX146" s="315"/>
      <c r="CY146" s="315"/>
      <c r="CZ146" s="315"/>
      <c r="DA146" s="315"/>
      <c r="DB146" s="315"/>
      <c r="DC146" s="315"/>
    </row>
    <row r="147" spans="1:107" s="418" customFormat="1">
      <c r="A147" s="316"/>
      <c r="B147" s="408"/>
      <c r="C147" s="416"/>
      <c r="D147" s="377"/>
      <c r="E147" s="315"/>
      <c r="F147" s="315"/>
      <c r="G147" s="315"/>
      <c r="H147" s="315"/>
      <c r="I147" s="315"/>
      <c r="J147" s="315"/>
      <c r="K147" s="315"/>
      <c r="L147" s="315"/>
      <c r="M147" s="315"/>
      <c r="N147" s="315"/>
      <c r="O147" s="315"/>
      <c r="P147" s="315"/>
      <c r="Q147" s="315"/>
      <c r="R147" s="356"/>
      <c r="S147" s="315"/>
      <c r="T147" s="315"/>
      <c r="U147" s="315"/>
      <c r="V147" s="315"/>
      <c r="W147" s="315"/>
      <c r="X147" s="315"/>
      <c r="Y147" s="315"/>
      <c r="Z147" s="315"/>
      <c r="AA147" s="315"/>
      <c r="AB147" s="374"/>
      <c r="AC147" s="315"/>
      <c r="AD147" s="315"/>
      <c r="AE147" s="356"/>
      <c r="AF147" s="315"/>
      <c r="AG147" s="315"/>
      <c r="AH147" s="315"/>
      <c r="AI147" s="315"/>
      <c r="AJ147" s="315"/>
      <c r="AK147" s="356"/>
      <c r="AL147" s="356"/>
      <c r="AM147" s="315"/>
      <c r="AN147" s="356"/>
      <c r="AO147" s="315"/>
      <c r="AP147" s="356"/>
      <c r="AQ147" s="356"/>
      <c r="AR147" s="315"/>
      <c r="AS147" s="356"/>
      <c r="AT147" s="315"/>
      <c r="AU147" s="356"/>
      <c r="AV147" s="315"/>
      <c r="AW147" s="315"/>
      <c r="AX147" s="315"/>
      <c r="AY147" s="315"/>
      <c r="AZ147" s="315"/>
      <c r="BA147" s="356"/>
      <c r="BB147" s="315"/>
      <c r="BC147" s="315"/>
      <c r="BD147" s="315"/>
      <c r="BE147" s="315"/>
      <c r="BF147" s="315"/>
      <c r="BG147" s="315"/>
      <c r="BH147" s="315"/>
      <c r="BI147" s="315"/>
      <c r="BJ147" s="315"/>
      <c r="BK147" s="315"/>
      <c r="BL147" s="315"/>
      <c r="BM147" s="315"/>
      <c r="BN147" s="315"/>
      <c r="BO147" s="315"/>
      <c r="BP147" s="315"/>
      <c r="BQ147" s="356"/>
      <c r="BR147" s="315"/>
      <c r="BS147" s="356"/>
      <c r="BT147" s="315"/>
      <c r="BU147" s="356"/>
      <c r="BV147" s="315"/>
      <c r="BW147" s="315"/>
      <c r="BX147" s="315"/>
      <c r="BY147" s="315"/>
      <c r="BZ147" s="315"/>
      <c r="CA147" s="315"/>
      <c r="CB147" s="315"/>
      <c r="CC147" s="356"/>
      <c r="CD147" s="315"/>
      <c r="CE147" s="315"/>
      <c r="CF147" s="315"/>
      <c r="CG147" s="315"/>
      <c r="CH147" s="315"/>
      <c r="CI147" s="315"/>
      <c r="CJ147" s="315"/>
      <c r="CK147" s="315"/>
      <c r="CL147" s="315"/>
      <c r="CM147" s="315"/>
      <c r="CN147" s="315"/>
      <c r="CO147" s="315"/>
      <c r="CP147" s="315"/>
      <c r="CQ147" s="315"/>
      <c r="CR147" s="315"/>
      <c r="CS147" s="315"/>
      <c r="CT147" s="315"/>
      <c r="CU147" s="315"/>
      <c r="CV147" s="315"/>
      <c r="CW147" s="315"/>
      <c r="CX147" s="315"/>
      <c r="CY147" s="315"/>
      <c r="CZ147" s="315"/>
      <c r="DA147" s="315"/>
      <c r="DB147" s="315"/>
      <c r="DC147" s="315"/>
    </row>
    <row r="148" spans="1:107" ht="15" customHeight="1">
      <c r="A148" s="316">
        <v>45524</v>
      </c>
      <c r="B148" s="288" t="s">
        <v>844</v>
      </c>
      <c r="C148" s="289" t="s">
        <v>845</v>
      </c>
      <c r="D148" s="315">
        <v>1778992</v>
      </c>
      <c r="J148" s="315">
        <v>160535</v>
      </c>
      <c r="K148" s="315">
        <v>148190</v>
      </c>
      <c r="R148" s="357"/>
      <c r="AB148" s="357"/>
      <c r="AE148" s="357"/>
      <c r="AK148" s="357"/>
      <c r="AL148" s="357"/>
      <c r="AN148" s="357"/>
      <c r="AP148" s="357"/>
      <c r="AQ148" s="357"/>
      <c r="AS148" s="357"/>
      <c r="AU148" s="357"/>
      <c r="BA148" s="357"/>
      <c r="BQ148" s="357"/>
      <c r="BS148" s="357"/>
      <c r="BU148" s="357"/>
      <c r="CC148" s="357"/>
    </row>
    <row r="149" spans="1:107" ht="15" customHeight="1">
      <c r="A149" s="281"/>
      <c r="B149" s="288"/>
      <c r="C149" s="322" t="s">
        <v>846</v>
      </c>
      <c r="D149" s="154">
        <v>257515240.10000002</v>
      </c>
      <c r="J149" s="283">
        <v>73932.72</v>
      </c>
      <c r="K149" s="283">
        <v>29209560.769999996</v>
      </c>
      <c r="R149" s="357"/>
      <c r="AB149" s="357"/>
      <c r="AE149" s="357"/>
      <c r="AK149" s="357"/>
      <c r="AL149" s="357"/>
      <c r="AN149" s="357"/>
      <c r="AP149" s="357"/>
      <c r="AQ149" s="357"/>
      <c r="AS149" s="357"/>
      <c r="AU149" s="357"/>
      <c r="BA149" s="357"/>
      <c r="BQ149" s="357"/>
      <c r="BS149" s="357"/>
      <c r="BU149" s="357"/>
      <c r="CC149" s="357"/>
    </row>
    <row r="150" spans="1:107" s="418" customFormat="1">
      <c r="A150" s="316"/>
      <c r="B150" s="408"/>
      <c r="C150" s="371"/>
      <c r="D150" s="377"/>
      <c r="E150" s="315"/>
      <c r="F150" s="315"/>
      <c r="G150" s="315"/>
      <c r="H150" s="315"/>
      <c r="I150" s="315"/>
      <c r="J150" s="315"/>
      <c r="K150" s="315"/>
      <c r="L150" s="315"/>
      <c r="M150" s="315"/>
      <c r="N150" s="315"/>
      <c r="O150" s="315"/>
      <c r="P150" s="315"/>
      <c r="Q150" s="315"/>
      <c r="R150" s="356"/>
      <c r="S150" s="315"/>
      <c r="T150" s="315"/>
      <c r="U150" s="315"/>
      <c r="V150" s="315"/>
      <c r="W150" s="315"/>
      <c r="X150" s="315"/>
      <c r="Y150" s="315"/>
      <c r="Z150" s="315"/>
      <c r="AA150" s="315"/>
      <c r="AB150" s="374"/>
      <c r="AC150" s="315"/>
      <c r="AD150" s="315"/>
      <c r="AE150" s="356"/>
      <c r="AF150" s="315"/>
      <c r="AG150" s="315"/>
      <c r="AH150" s="315"/>
      <c r="AI150" s="315"/>
      <c r="AJ150" s="315"/>
      <c r="AK150" s="356"/>
      <c r="AL150" s="356"/>
      <c r="AM150" s="315"/>
      <c r="AN150" s="356"/>
      <c r="AO150" s="315"/>
      <c r="AP150" s="356"/>
      <c r="AQ150" s="356"/>
      <c r="AR150" s="315"/>
      <c r="AS150" s="356"/>
      <c r="AT150" s="315"/>
      <c r="AU150" s="356"/>
      <c r="AV150" s="315"/>
      <c r="AW150" s="315"/>
      <c r="AX150" s="315"/>
      <c r="AY150" s="315"/>
      <c r="AZ150" s="315"/>
      <c r="BA150" s="356"/>
      <c r="BB150" s="315"/>
      <c r="BC150" s="315"/>
      <c r="BD150" s="315"/>
      <c r="BE150" s="315"/>
      <c r="BF150" s="315"/>
      <c r="BG150" s="315"/>
      <c r="BH150" s="315"/>
      <c r="BI150" s="315"/>
      <c r="BJ150" s="315"/>
      <c r="BK150" s="315"/>
      <c r="BL150" s="315"/>
      <c r="BM150" s="315"/>
      <c r="BN150" s="315"/>
      <c r="BO150" s="315"/>
      <c r="BP150" s="315"/>
      <c r="BQ150" s="356"/>
      <c r="BR150" s="315"/>
      <c r="BS150" s="356"/>
      <c r="BT150" s="315"/>
      <c r="BU150" s="356"/>
      <c r="BV150" s="315"/>
      <c r="BW150" s="315"/>
      <c r="BX150" s="315"/>
      <c r="BY150" s="315"/>
      <c r="BZ150" s="315"/>
      <c r="CA150" s="315"/>
      <c r="CB150" s="315"/>
      <c r="CC150" s="356"/>
      <c r="CD150" s="315"/>
      <c r="CE150" s="315"/>
      <c r="CF150" s="315"/>
      <c r="CG150" s="315"/>
      <c r="CH150" s="315"/>
      <c r="CI150" s="315"/>
      <c r="CJ150" s="315"/>
      <c r="CK150" s="315"/>
      <c r="CL150" s="315"/>
      <c r="CM150" s="315"/>
      <c r="CN150" s="315"/>
      <c r="CO150" s="315"/>
      <c r="CP150" s="315"/>
      <c r="CQ150" s="315"/>
      <c r="CR150" s="315"/>
      <c r="CS150" s="315"/>
      <c r="CT150" s="315"/>
      <c r="CU150" s="315"/>
      <c r="CV150" s="315"/>
      <c r="CW150" s="315"/>
      <c r="CX150" s="315"/>
      <c r="CY150" s="315"/>
      <c r="CZ150" s="315"/>
      <c r="DA150" s="315"/>
      <c r="DB150" s="315"/>
      <c r="DC150" s="315"/>
    </row>
    <row r="151" spans="1:107" s="418" customFormat="1">
      <c r="A151" s="316"/>
      <c r="B151" s="408"/>
      <c r="C151" s="416"/>
      <c r="D151" s="377"/>
      <c r="E151" s="315"/>
      <c r="F151" s="315"/>
      <c r="G151" s="315"/>
      <c r="H151" s="315"/>
      <c r="I151" s="315"/>
      <c r="J151" s="315"/>
      <c r="K151" s="315"/>
      <c r="L151" s="315"/>
      <c r="M151" s="315"/>
      <c r="N151" s="315"/>
      <c r="O151" s="315"/>
      <c r="P151" s="315"/>
      <c r="Q151" s="315"/>
      <c r="R151" s="356"/>
      <c r="S151" s="315"/>
      <c r="T151" s="315"/>
      <c r="U151" s="315"/>
      <c r="V151" s="315"/>
      <c r="W151" s="315"/>
      <c r="X151" s="315"/>
      <c r="Y151" s="315"/>
      <c r="Z151" s="315"/>
      <c r="AA151" s="315"/>
      <c r="AB151" s="356"/>
      <c r="AC151" s="315"/>
      <c r="AD151" s="315"/>
      <c r="AE151" s="356"/>
      <c r="AF151" s="315"/>
      <c r="AG151" s="315"/>
      <c r="AH151" s="315"/>
      <c r="AI151" s="315"/>
      <c r="AJ151" s="315"/>
      <c r="AK151" s="356"/>
      <c r="AL151" s="356"/>
      <c r="AM151" s="315"/>
      <c r="AN151" s="356"/>
      <c r="AO151" s="315"/>
      <c r="AP151" s="356"/>
      <c r="AQ151" s="356"/>
      <c r="AR151" s="315"/>
      <c r="AS151" s="356"/>
      <c r="AT151" s="315"/>
      <c r="AU151" s="356"/>
      <c r="AV151" s="315"/>
      <c r="AW151" s="315"/>
      <c r="AX151" s="315"/>
      <c r="AY151" s="315"/>
      <c r="AZ151" s="315"/>
      <c r="BA151" s="356"/>
      <c r="BB151" s="315"/>
      <c r="BC151" s="315"/>
      <c r="BD151" s="315"/>
      <c r="BE151" s="315"/>
      <c r="BF151" s="315"/>
      <c r="BG151" s="315"/>
      <c r="BH151" s="315"/>
      <c r="BI151" s="315"/>
      <c r="BJ151" s="315"/>
      <c r="BK151" s="315"/>
      <c r="BL151" s="315"/>
      <c r="BM151" s="315"/>
      <c r="BN151" s="315"/>
      <c r="BO151" s="315"/>
      <c r="BP151" s="315"/>
      <c r="BQ151" s="356"/>
      <c r="BR151" s="315"/>
      <c r="BS151" s="356"/>
      <c r="BT151" s="315"/>
      <c r="BU151" s="356"/>
      <c r="BV151" s="315"/>
      <c r="BW151" s="315"/>
      <c r="BX151" s="315"/>
      <c r="BY151" s="315"/>
      <c r="BZ151" s="315"/>
      <c r="CA151" s="315"/>
      <c r="CB151" s="315"/>
      <c r="CC151" s="356"/>
      <c r="CD151" s="315"/>
      <c r="CE151" s="315"/>
      <c r="CF151" s="315"/>
      <c r="CG151" s="315"/>
      <c r="CH151" s="315"/>
      <c r="CI151" s="315"/>
      <c r="CJ151" s="315"/>
      <c r="CK151" s="315"/>
      <c r="CL151" s="315"/>
      <c r="CM151" s="315"/>
      <c r="CN151" s="315"/>
      <c r="CO151" s="315"/>
      <c r="CP151" s="315"/>
      <c r="CQ151" s="315"/>
      <c r="CR151" s="315"/>
      <c r="CS151" s="315"/>
      <c r="CT151" s="315"/>
      <c r="CU151" s="315"/>
      <c r="CV151" s="315"/>
      <c r="CW151" s="315"/>
      <c r="CX151" s="315"/>
      <c r="CY151" s="315"/>
      <c r="CZ151" s="315"/>
      <c r="DA151" s="315"/>
      <c r="DB151" s="315"/>
      <c r="DC151" s="315"/>
    </row>
    <row r="152" spans="1:107" s="418" customFormat="1">
      <c r="A152" s="316"/>
      <c r="B152" s="408"/>
      <c r="C152" s="416"/>
      <c r="D152" s="377"/>
      <c r="E152" s="315"/>
      <c r="F152" s="315"/>
      <c r="G152" s="315"/>
      <c r="H152" s="315"/>
      <c r="I152" s="315"/>
      <c r="J152" s="315"/>
      <c r="K152" s="315"/>
      <c r="L152" s="315"/>
      <c r="M152" s="315"/>
      <c r="N152" s="315"/>
      <c r="O152" s="315"/>
      <c r="P152" s="315"/>
      <c r="Q152" s="315"/>
      <c r="R152" s="356"/>
      <c r="S152" s="315"/>
      <c r="T152" s="315"/>
      <c r="U152" s="315"/>
      <c r="V152" s="315"/>
      <c r="W152" s="315"/>
      <c r="X152" s="315"/>
      <c r="Y152" s="315"/>
      <c r="Z152" s="315"/>
      <c r="AA152" s="315"/>
      <c r="AB152" s="356"/>
      <c r="AC152" s="315"/>
      <c r="AD152" s="315"/>
      <c r="AE152" s="356"/>
      <c r="AF152" s="315"/>
      <c r="AG152" s="315"/>
      <c r="AH152" s="315"/>
      <c r="AI152" s="315"/>
      <c r="AJ152" s="315"/>
      <c r="AK152" s="356"/>
      <c r="AL152" s="356"/>
      <c r="AM152" s="315"/>
      <c r="AN152" s="356"/>
      <c r="AO152" s="315"/>
      <c r="AP152" s="356"/>
      <c r="AQ152" s="356"/>
      <c r="AR152" s="315"/>
      <c r="AS152" s="356"/>
      <c r="AT152" s="315"/>
      <c r="AU152" s="356"/>
      <c r="AV152" s="315"/>
      <c r="AW152" s="315"/>
      <c r="AX152" s="315"/>
      <c r="AY152" s="315"/>
      <c r="AZ152" s="315"/>
      <c r="BA152" s="356"/>
      <c r="BB152" s="315"/>
      <c r="BC152" s="315"/>
      <c r="BD152" s="315"/>
      <c r="BE152" s="315"/>
      <c r="BF152" s="315"/>
      <c r="BG152" s="315"/>
      <c r="BH152" s="315"/>
      <c r="BI152" s="315"/>
      <c r="BJ152" s="315"/>
      <c r="BK152" s="315"/>
      <c r="BL152" s="315"/>
      <c r="BM152" s="315"/>
      <c r="BN152" s="315"/>
      <c r="BO152" s="315"/>
      <c r="BP152" s="315"/>
      <c r="BQ152" s="356"/>
      <c r="BR152" s="315"/>
      <c r="BS152" s="356"/>
      <c r="BT152" s="315"/>
      <c r="BU152" s="356"/>
      <c r="BV152" s="315"/>
      <c r="BW152" s="315"/>
      <c r="BX152" s="315"/>
      <c r="BY152" s="315"/>
      <c r="BZ152" s="315"/>
      <c r="CA152" s="315"/>
      <c r="CB152" s="315"/>
      <c r="CC152" s="356"/>
      <c r="CD152" s="315"/>
      <c r="CE152" s="315"/>
      <c r="CF152" s="315"/>
      <c r="CG152" s="315"/>
      <c r="CH152" s="315"/>
      <c r="CI152" s="315"/>
      <c r="CJ152" s="315"/>
      <c r="CK152" s="315"/>
      <c r="CL152" s="315"/>
      <c r="CM152" s="315"/>
      <c r="CN152" s="315"/>
      <c r="CO152" s="315"/>
      <c r="CP152" s="315"/>
      <c r="CQ152" s="315"/>
      <c r="CR152" s="315"/>
      <c r="CS152" s="315"/>
      <c r="CT152" s="315"/>
      <c r="CU152" s="315"/>
      <c r="CV152" s="315"/>
      <c r="CW152" s="315"/>
      <c r="CX152" s="315"/>
      <c r="CY152" s="315"/>
      <c r="CZ152" s="315"/>
      <c r="DA152" s="315"/>
      <c r="DB152" s="315"/>
      <c r="DC152" s="315"/>
    </row>
    <row r="153" spans="1:107" s="418" customFormat="1">
      <c r="A153" s="316"/>
      <c r="B153" s="408"/>
      <c r="C153" s="416"/>
      <c r="D153" s="377"/>
      <c r="E153" s="315"/>
      <c r="F153" s="315"/>
      <c r="G153" s="315"/>
      <c r="H153" s="315"/>
      <c r="I153" s="315"/>
      <c r="J153" s="315"/>
      <c r="K153" s="315"/>
      <c r="L153" s="315"/>
      <c r="M153" s="315"/>
      <c r="N153" s="315"/>
      <c r="O153" s="315"/>
      <c r="P153" s="315"/>
      <c r="Q153" s="315"/>
      <c r="R153" s="356"/>
      <c r="S153" s="315"/>
      <c r="T153" s="315"/>
      <c r="U153" s="315"/>
      <c r="V153" s="315"/>
      <c r="W153" s="315"/>
      <c r="X153" s="315"/>
      <c r="Y153" s="315"/>
      <c r="Z153" s="315"/>
      <c r="AA153" s="315"/>
      <c r="AB153" s="356"/>
      <c r="AC153" s="315"/>
      <c r="AD153" s="315"/>
      <c r="AE153" s="356"/>
      <c r="AF153" s="315"/>
      <c r="AG153" s="315"/>
      <c r="AH153" s="315"/>
      <c r="AI153" s="315"/>
      <c r="AJ153" s="315"/>
      <c r="AK153" s="356"/>
      <c r="AL153" s="356"/>
      <c r="AM153" s="315"/>
      <c r="AN153" s="356"/>
      <c r="AO153" s="315"/>
      <c r="AP153" s="356"/>
      <c r="AQ153" s="356"/>
      <c r="AR153" s="315"/>
      <c r="AS153" s="356"/>
      <c r="AT153" s="315"/>
      <c r="AU153" s="356"/>
      <c r="AV153" s="315"/>
      <c r="AW153" s="315"/>
      <c r="AX153" s="315"/>
      <c r="AY153" s="315"/>
      <c r="AZ153" s="315"/>
      <c r="BA153" s="356"/>
      <c r="BB153" s="315"/>
      <c r="BC153" s="315"/>
      <c r="BD153" s="315"/>
      <c r="BE153" s="315"/>
      <c r="BF153" s="315"/>
      <c r="BG153" s="315"/>
      <c r="BH153" s="315"/>
      <c r="BI153" s="315"/>
      <c r="BJ153" s="315"/>
      <c r="BK153" s="315"/>
      <c r="BL153" s="315"/>
      <c r="BM153" s="315"/>
      <c r="BN153" s="315"/>
      <c r="BO153" s="315"/>
      <c r="BP153" s="315"/>
      <c r="BQ153" s="356"/>
      <c r="BR153" s="315"/>
      <c r="BS153" s="356"/>
      <c r="BT153" s="315"/>
      <c r="BU153" s="356"/>
      <c r="BV153" s="315"/>
      <c r="BW153" s="315"/>
      <c r="BX153" s="315"/>
      <c r="BY153" s="315"/>
      <c r="BZ153" s="315"/>
      <c r="CA153" s="315"/>
      <c r="CB153" s="315"/>
      <c r="CC153" s="356"/>
      <c r="CD153" s="315"/>
      <c r="CE153" s="315"/>
      <c r="CF153" s="315"/>
      <c r="CG153" s="315"/>
      <c r="CH153" s="315"/>
      <c r="CI153" s="315"/>
      <c r="CJ153" s="315"/>
      <c r="CK153" s="315"/>
      <c r="CL153" s="315"/>
      <c r="CM153" s="315"/>
      <c r="CN153" s="315"/>
      <c r="CO153" s="315"/>
      <c r="CP153" s="315"/>
      <c r="CQ153" s="315"/>
      <c r="CR153" s="315"/>
      <c r="CS153" s="315"/>
      <c r="CT153" s="315"/>
      <c r="CU153" s="315"/>
      <c r="CV153" s="315"/>
      <c r="CW153" s="315"/>
      <c r="CX153" s="315"/>
      <c r="CY153" s="315"/>
      <c r="CZ153" s="315"/>
      <c r="DA153" s="315"/>
      <c r="DB153" s="315"/>
      <c r="DC153" s="315"/>
    </row>
    <row r="154" spans="1:107" s="418" customFormat="1">
      <c r="A154" s="316"/>
      <c r="B154" s="408"/>
      <c r="C154" s="416"/>
      <c r="D154" s="377"/>
      <c r="E154" s="315"/>
      <c r="F154" s="315"/>
      <c r="G154" s="315"/>
      <c r="H154" s="315"/>
      <c r="I154" s="315"/>
      <c r="J154" s="315"/>
      <c r="K154" s="315"/>
      <c r="L154" s="315"/>
      <c r="M154" s="315"/>
      <c r="N154" s="315"/>
      <c r="O154" s="315"/>
      <c r="P154" s="315"/>
      <c r="Q154" s="315"/>
      <c r="R154" s="356"/>
      <c r="S154" s="315"/>
      <c r="T154" s="315"/>
      <c r="U154" s="315"/>
      <c r="V154" s="315"/>
      <c r="W154" s="315"/>
      <c r="X154" s="315"/>
      <c r="Y154" s="315"/>
      <c r="Z154" s="315"/>
      <c r="AA154" s="315"/>
      <c r="AB154" s="356"/>
      <c r="AC154" s="315"/>
      <c r="AD154" s="315"/>
      <c r="AE154" s="356"/>
      <c r="AF154" s="315"/>
      <c r="AG154" s="315"/>
      <c r="AH154" s="315"/>
      <c r="AI154" s="315"/>
      <c r="AJ154" s="315"/>
      <c r="AK154" s="356"/>
      <c r="AL154" s="356"/>
      <c r="AM154" s="315"/>
      <c r="AN154" s="374"/>
      <c r="AO154" s="315"/>
      <c r="AP154" s="374"/>
      <c r="AQ154" s="374"/>
      <c r="AR154" s="315"/>
      <c r="AS154" s="374"/>
      <c r="AT154" s="315"/>
      <c r="AU154" s="374"/>
      <c r="AV154" s="315"/>
      <c r="AW154" s="315"/>
      <c r="AX154" s="315"/>
      <c r="AY154" s="315"/>
      <c r="AZ154" s="315"/>
      <c r="BA154" s="374"/>
      <c r="BB154" s="315"/>
      <c r="BC154" s="315"/>
      <c r="BD154" s="315"/>
      <c r="BE154" s="315"/>
      <c r="BF154" s="315"/>
      <c r="BG154" s="315"/>
      <c r="BH154" s="315"/>
      <c r="BI154" s="315"/>
      <c r="BJ154" s="315"/>
      <c r="BK154" s="315"/>
      <c r="BL154" s="315"/>
      <c r="BM154" s="315"/>
      <c r="BN154" s="315"/>
      <c r="BO154" s="315"/>
      <c r="BP154" s="315"/>
      <c r="BQ154" s="374"/>
      <c r="BR154" s="315"/>
      <c r="BS154" s="374"/>
      <c r="BT154" s="315"/>
      <c r="BU154" s="374"/>
      <c r="BV154" s="315"/>
      <c r="BW154" s="315"/>
      <c r="BX154" s="315"/>
      <c r="BY154" s="315"/>
      <c r="BZ154" s="315"/>
      <c r="CA154" s="315"/>
      <c r="CB154" s="315"/>
      <c r="CC154" s="374"/>
      <c r="CD154" s="315"/>
      <c r="CE154" s="315"/>
      <c r="CF154" s="315"/>
      <c r="CG154" s="315"/>
      <c r="CH154" s="315"/>
      <c r="CI154" s="315"/>
      <c r="CJ154" s="315"/>
      <c r="CK154" s="315"/>
      <c r="CL154" s="315"/>
      <c r="CM154" s="315"/>
      <c r="CN154" s="315"/>
      <c r="CO154" s="315"/>
      <c r="CP154" s="315"/>
      <c r="CQ154" s="315"/>
      <c r="CR154" s="315"/>
      <c r="CS154" s="315"/>
      <c r="CT154" s="315"/>
      <c r="CU154" s="315"/>
      <c r="CV154" s="315"/>
      <c r="CW154" s="315"/>
      <c r="CX154" s="315"/>
      <c r="CY154" s="315"/>
      <c r="CZ154" s="315"/>
      <c r="DA154" s="315"/>
      <c r="DB154" s="315"/>
      <c r="DC154" s="315"/>
    </row>
    <row r="155" spans="1:107" s="418" customFormat="1">
      <c r="A155" s="316"/>
      <c r="B155" s="408"/>
      <c r="C155" s="416"/>
      <c r="D155" s="377"/>
      <c r="E155" s="315"/>
      <c r="F155" s="315"/>
      <c r="G155" s="315"/>
      <c r="H155" s="315"/>
      <c r="I155" s="315"/>
      <c r="J155" s="315"/>
      <c r="K155" s="315"/>
      <c r="L155" s="315"/>
      <c r="M155" s="315"/>
      <c r="N155" s="315"/>
      <c r="O155" s="315"/>
      <c r="P155" s="315"/>
      <c r="Q155" s="315"/>
      <c r="R155" s="374"/>
      <c r="S155" s="315"/>
      <c r="T155" s="315"/>
      <c r="U155" s="315"/>
      <c r="V155" s="315"/>
      <c r="W155" s="315"/>
      <c r="X155" s="315"/>
      <c r="Y155" s="315"/>
      <c r="Z155" s="315"/>
      <c r="AA155" s="315"/>
      <c r="AB155" s="374"/>
      <c r="AC155" s="315"/>
      <c r="AD155" s="315"/>
      <c r="AE155" s="374"/>
      <c r="AF155" s="315"/>
      <c r="AG155" s="315"/>
      <c r="AH155" s="315"/>
      <c r="AI155" s="315"/>
      <c r="AJ155" s="315"/>
      <c r="AK155" s="374"/>
      <c r="AL155" s="374"/>
      <c r="AM155" s="315"/>
      <c r="AN155" s="374"/>
      <c r="AO155" s="315"/>
      <c r="AP155" s="374"/>
      <c r="AQ155" s="374"/>
      <c r="AR155" s="315"/>
      <c r="AS155" s="374"/>
      <c r="AT155" s="315"/>
      <c r="AU155" s="374"/>
      <c r="AV155" s="315"/>
      <c r="AW155" s="315"/>
      <c r="AX155" s="315"/>
      <c r="AY155" s="315"/>
      <c r="AZ155" s="315"/>
      <c r="BA155" s="374"/>
      <c r="BB155" s="315"/>
      <c r="BC155" s="315"/>
      <c r="BD155" s="315"/>
      <c r="BE155" s="315"/>
      <c r="BF155" s="315"/>
      <c r="BG155" s="315"/>
      <c r="BH155" s="315"/>
      <c r="BI155" s="315"/>
      <c r="BJ155" s="315"/>
      <c r="BK155" s="315"/>
      <c r="BL155" s="315"/>
      <c r="BM155" s="315"/>
      <c r="BN155" s="315"/>
      <c r="BO155" s="315"/>
      <c r="BP155" s="315"/>
      <c r="BQ155" s="374"/>
      <c r="BR155" s="315"/>
      <c r="BS155" s="374"/>
      <c r="BT155" s="315"/>
      <c r="BU155" s="374"/>
      <c r="BV155" s="315"/>
      <c r="BW155" s="315"/>
      <c r="BX155" s="315"/>
      <c r="BY155" s="315"/>
      <c r="BZ155" s="315"/>
      <c r="CA155" s="315"/>
      <c r="CB155" s="315"/>
      <c r="CC155" s="374"/>
      <c r="CD155" s="315"/>
      <c r="CE155" s="315"/>
      <c r="CF155" s="315"/>
      <c r="CG155" s="315"/>
      <c r="CH155" s="315"/>
      <c r="CI155" s="315"/>
      <c r="CJ155" s="315"/>
      <c r="CK155" s="315"/>
      <c r="CL155" s="315"/>
      <c r="CM155" s="315"/>
      <c r="CN155" s="315"/>
      <c r="CO155" s="315"/>
      <c r="CP155" s="315"/>
      <c r="CQ155" s="315"/>
      <c r="CR155" s="315"/>
      <c r="CS155" s="315"/>
      <c r="CT155" s="315"/>
      <c r="CU155" s="315"/>
      <c r="CV155" s="315"/>
      <c r="CW155" s="315"/>
      <c r="CX155" s="315"/>
      <c r="CY155" s="315"/>
      <c r="CZ155" s="315"/>
      <c r="DA155" s="315"/>
      <c r="DB155" s="315"/>
      <c r="DC155" s="315"/>
    </row>
    <row r="156" spans="1:107" s="418" customFormat="1">
      <c r="A156" s="316"/>
      <c r="B156" s="408"/>
      <c r="C156" s="416"/>
      <c r="D156" s="377"/>
      <c r="E156" s="315"/>
      <c r="F156" s="315"/>
      <c r="G156" s="315"/>
      <c r="H156" s="315"/>
      <c r="I156" s="315"/>
      <c r="J156" s="315"/>
      <c r="K156" s="315"/>
      <c r="L156" s="315"/>
      <c r="M156" s="315"/>
      <c r="N156" s="315"/>
      <c r="O156" s="315"/>
      <c r="P156" s="315"/>
      <c r="Q156" s="315"/>
      <c r="R156" s="374"/>
      <c r="S156" s="315"/>
      <c r="T156" s="315"/>
      <c r="U156" s="315"/>
      <c r="V156" s="315"/>
      <c r="W156" s="315"/>
      <c r="X156" s="315"/>
      <c r="Y156" s="315"/>
      <c r="Z156" s="315"/>
      <c r="AA156" s="315"/>
      <c r="AB156" s="374"/>
      <c r="AC156" s="315"/>
      <c r="AD156" s="315"/>
      <c r="AE156" s="374"/>
      <c r="AF156" s="315"/>
      <c r="AG156" s="315"/>
      <c r="AH156" s="315"/>
      <c r="AI156" s="315"/>
      <c r="AJ156" s="315"/>
      <c r="AK156" s="374"/>
      <c r="AL156" s="374"/>
      <c r="AM156" s="315"/>
      <c r="AN156" s="374"/>
      <c r="AO156" s="315"/>
      <c r="AP156" s="374"/>
      <c r="AQ156" s="374"/>
      <c r="AR156" s="315"/>
      <c r="AS156" s="374"/>
      <c r="AT156" s="315"/>
      <c r="AU156" s="374"/>
      <c r="AV156" s="315"/>
      <c r="AW156" s="315"/>
      <c r="AX156" s="315"/>
      <c r="AY156" s="315"/>
      <c r="AZ156" s="315"/>
      <c r="BA156" s="374"/>
      <c r="BB156" s="315"/>
      <c r="BC156" s="315"/>
      <c r="BD156" s="315"/>
      <c r="BE156" s="315"/>
      <c r="BF156" s="315"/>
      <c r="BG156" s="315"/>
      <c r="BH156" s="315"/>
      <c r="BI156" s="315"/>
      <c r="BJ156" s="315"/>
      <c r="BK156" s="315"/>
      <c r="BL156" s="315"/>
      <c r="BM156" s="315"/>
      <c r="BN156" s="315"/>
      <c r="BO156" s="315"/>
      <c r="BP156" s="315"/>
      <c r="BQ156" s="374"/>
      <c r="BR156" s="315"/>
      <c r="BS156" s="374"/>
      <c r="BT156" s="315"/>
      <c r="BU156" s="374"/>
      <c r="BV156" s="315"/>
      <c r="BW156" s="315"/>
      <c r="BX156" s="315"/>
      <c r="BY156" s="315"/>
      <c r="BZ156" s="315"/>
      <c r="CA156" s="315"/>
      <c r="CB156" s="315"/>
      <c r="CC156" s="374"/>
      <c r="CD156" s="315"/>
      <c r="CE156" s="315"/>
      <c r="CF156" s="315"/>
      <c r="CG156" s="315"/>
      <c r="CH156" s="315"/>
      <c r="CI156" s="315"/>
      <c r="CJ156" s="315"/>
      <c r="CK156" s="315"/>
      <c r="CL156" s="315"/>
      <c r="CM156" s="315"/>
      <c r="CN156" s="315"/>
      <c r="CO156" s="315"/>
      <c r="CP156" s="315"/>
      <c r="CQ156" s="315"/>
      <c r="CR156" s="315"/>
      <c r="CS156" s="315"/>
      <c r="CT156" s="315"/>
      <c r="CU156" s="315"/>
      <c r="CV156" s="315"/>
      <c r="CW156" s="315"/>
      <c r="CX156" s="315"/>
      <c r="CY156" s="315"/>
      <c r="CZ156" s="315"/>
      <c r="DA156" s="315"/>
      <c r="DB156" s="315"/>
      <c r="DC156" s="315"/>
    </row>
    <row r="157" spans="1:107" s="418" customFormat="1">
      <c r="A157" s="316"/>
      <c r="B157" s="408"/>
      <c r="C157" s="416"/>
      <c r="D157" s="377"/>
      <c r="E157" s="315"/>
      <c r="F157" s="315"/>
      <c r="G157" s="315"/>
      <c r="H157" s="315"/>
      <c r="I157" s="315"/>
      <c r="J157" s="315"/>
      <c r="K157" s="315"/>
      <c r="L157" s="315"/>
      <c r="M157" s="315"/>
      <c r="N157" s="315"/>
      <c r="O157" s="315"/>
      <c r="P157" s="315"/>
      <c r="Q157" s="315"/>
      <c r="R157" s="374"/>
      <c r="S157" s="315"/>
      <c r="T157" s="315"/>
      <c r="U157" s="315"/>
      <c r="V157" s="315"/>
      <c r="W157" s="315"/>
      <c r="X157" s="315"/>
      <c r="Y157" s="315"/>
      <c r="Z157" s="315"/>
      <c r="AA157" s="315"/>
      <c r="AB157" s="374"/>
      <c r="AC157" s="315"/>
      <c r="AD157" s="315"/>
      <c r="AE157" s="374"/>
      <c r="AF157" s="315"/>
      <c r="AG157" s="315"/>
      <c r="AH157" s="315"/>
      <c r="AI157" s="315"/>
      <c r="AJ157" s="315"/>
      <c r="AK157" s="374"/>
      <c r="AL157" s="374"/>
      <c r="AM157" s="315"/>
      <c r="AN157" s="356"/>
      <c r="AO157" s="315"/>
      <c r="AP157" s="356"/>
      <c r="AQ157" s="356"/>
      <c r="AR157" s="315"/>
      <c r="AS157" s="356"/>
      <c r="AT157" s="315"/>
      <c r="AU157" s="356"/>
      <c r="AV157" s="315"/>
      <c r="AW157" s="315"/>
      <c r="AX157" s="315"/>
      <c r="AY157" s="315"/>
      <c r="AZ157" s="315"/>
      <c r="BA157" s="356"/>
      <c r="BB157" s="315"/>
      <c r="BC157" s="315"/>
      <c r="BD157" s="315"/>
      <c r="BE157" s="315"/>
      <c r="BF157" s="315"/>
      <c r="BG157" s="315"/>
      <c r="BH157" s="315"/>
      <c r="BI157" s="315"/>
      <c r="BJ157" s="315"/>
      <c r="BK157" s="315"/>
      <c r="BL157" s="315"/>
      <c r="BM157" s="315"/>
      <c r="BN157" s="315"/>
      <c r="BO157" s="315"/>
      <c r="BP157" s="315"/>
      <c r="BQ157" s="356"/>
      <c r="BR157" s="315"/>
      <c r="BS157" s="356"/>
      <c r="BT157" s="315"/>
      <c r="BU157" s="356"/>
      <c r="BV157" s="315"/>
      <c r="BW157" s="315"/>
      <c r="BX157" s="315"/>
      <c r="BY157" s="315"/>
      <c r="BZ157" s="315"/>
      <c r="CA157" s="315"/>
      <c r="CB157" s="315"/>
      <c r="CC157" s="356"/>
      <c r="CD157" s="315"/>
      <c r="CE157" s="315"/>
      <c r="CF157" s="315"/>
      <c r="CG157" s="315"/>
      <c r="CH157" s="315"/>
      <c r="CI157" s="315"/>
      <c r="CJ157" s="315"/>
      <c r="CK157" s="315"/>
      <c r="CL157" s="315"/>
      <c r="CM157" s="315"/>
      <c r="CN157" s="315"/>
      <c r="CO157" s="315"/>
      <c r="CP157" s="315"/>
      <c r="CQ157" s="315"/>
      <c r="CR157" s="315"/>
      <c r="CS157" s="315"/>
      <c r="CT157" s="315"/>
      <c r="CU157" s="315"/>
      <c r="CV157" s="315"/>
      <c r="CW157" s="315"/>
      <c r="CX157" s="315"/>
      <c r="CY157" s="315"/>
      <c r="CZ157" s="315"/>
      <c r="DA157" s="315"/>
      <c r="DB157" s="315"/>
      <c r="DC157" s="315"/>
    </row>
    <row r="158" spans="1:107" s="418" customFormat="1">
      <c r="A158" s="316"/>
      <c r="B158" s="408"/>
      <c r="C158" s="416"/>
      <c r="D158" s="377"/>
      <c r="E158" s="315"/>
      <c r="F158" s="436"/>
      <c r="G158" s="436"/>
      <c r="H158" s="315"/>
      <c r="I158" s="315"/>
      <c r="J158" s="315"/>
      <c r="K158" s="315"/>
      <c r="L158" s="315"/>
      <c r="M158" s="315"/>
      <c r="N158" s="315"/>
      <c r="O158" s="315"/>
      <c r="P158" s="315"/>
      <c r="Q158" s="315"/>
      <c r="R158" s="356"/>
      <c r="S158" s="315"/>
      <c r="T158" s="315"/>
      <c r="U158" s="315"/>
      <c r="V158" s="315"/>
      <c r="W158" s="315"/>
      <c r="X158" s="315"/>
      <c r="Y158" s="315"/>
      <c r="Z158" s="315"/>
      <c r="AA158" s="315"/>
      <c r="AB158" s="374"/>
      <c r="AC158" s="315"/>
      <c r="AD158" s="315"/>
      <c r="AE158" s="356"/>
      <c r="AF158" s="436"/>
      <c r="AG158" s="436"/>
      <c r="AH158" s="436"/>
      <c r="AI158" s="436"/>
      <c r="AJ158" s="436"/>
      <c r="AK158" s="356"/>
      <c r="AL158" s="356"/>
      <c r="AM158" s="315"/>
      <c r="AN158" s="356"/>
      <c r="AO158" s="315"/>
      <c r="AP158" s="356"/>
      <c r="AQ158" s="356"/>
      <c r="AR158" s="315"/>
      <c r="AS158" s="356"/>
      <c r="AT158" s="315"/>
      <c r="AU158" s="356"/>
      <c r="AV158" s="315"/>
      <c r="AW158" s="315"/>
      <c r="AX158" s="315"/>
      <c r="AY158" s="315"/>
      <c r="AZ158" s="315"/>
      <c r="BA158" s="356"/>
      <c r="BB158" s="315"/>
      <c r="BC158" s="315"/>
      <c r="BD158" s="315"/>
      <c r="BE158" s="315"/>
      <c r="BF158" s="315"/>
      <c r="BG158" s="315"/>
      <c r="BH158" s="315"/>
      <c r="BI158" s="315"/>
      <c r="BJ158" s="315"/>
      <c r="BK158" s="315"/>
      <c r="BL158" s="315"/>
      <c r="BM158" s="315"/>
      <c r="BN158" s="315"/>
      <c r="BO158" s="315"/>
      <c r="BP158" s="315"/>
      <c r="BQ158" s="356"/>
      <c r="BR158" s="315"/>
      <c r="BS158" s="356"/>
      <c r="BT158" s="315"/>
      <c r="BU158" s="356"/>
      <c r="BV158" s="315"/>
      <c r="BW158" s="315"/>
      <c r="BX158" s="315"/>
      <c r="BY158" s="315"/>
      <c r="BZ158" s="315"/>
      <c r="CA158" s="315"/>
      <c r="CB158" s="315"/>
      <c r="CC158" s="356"/>
      <c r="CD158" s="315"/>
      <c r="CE158" s="315"/>
      <c r="CF158" s="315"/>
      <c r="CG158" s="315"/>
      <c r="CH158" s="315"/>
      <c r="CI158" s="315"/>
      <c r="CJ158" s="315"/>
      <c r="CK158" s="315"/>
      <c r="CL158" s="315"/>
      <c r="CM158" s="315"/>
      <c r="CN158" s="315"/>
      <c r="CO158" s="315"/>
      <c r="CP158" s="315"/>
      <c r="CQ158" s="315"/>
      <c r="CR158" s="315"/>
      <c r="CS158" s="315"/>
      <c r="CT158" s="315"/>
      <c r="CU158" s="315"/>
      <c r="CV158" s="315"/>
      <c r="CW158" s="315"/>
      <c r="CX158" s="315"/>
      <c r="CY158" s="315"/>
      <c r="CZ158" s="315"/>
      <c r="DA158" s="315"/>
      <c r="DB158" s="315"/>
      <c r="DC158" s="315"/>
    </row>
    <row r="159" spans="1:107" s="418" customFormat="1">
      <c r="A159" s="316"/>
      <c r="B159" s="408"/>
      <c r="C159" s="416"/>
      <c r="D159" s="377"/>
      <c r="E159" s="315"/>
      <c r="F159" s="436"/>
      <c r="G159" s="436"/>
      <c r="H159" s="315"/>
      <c r="I159" s="315"/>
      <c r="J159" s="315"/>
      <c r="K159" s="315"/>
      <c r="L159" s="315"/>
      <c r="M159" s="315"/>
      <c r="N159" s="315"/>
      <c r="O159" s="315"/>
      <c r="P159" s="315"/>
      <c r="Q159" s="315"/>
      <c r="R159" s="356"/>
      <c r="S159" s="315"/>
      <c r="T159" s="315"/>
      <c r="U159" s="315"/>
      <c r="V159" s="315"/>
      <c r="W159" s="315"/>
      <c r="X159" s="315"/>
      <c r="Y159" s="315"/>
      <c r="Z159" s="315"/>
      <c r="AA159" s="315"/>
      <c r="AB159" s="374"/>
      <c r="AC159" s="315"/>
      <c r="AD159" s="315"/>
      <c r="AE159" s="356"/>
      <c r="AF159" s="436"/>
      <c r="AG159" s="436"/>
      <c r="AH159" s="436"/>
      <c r="AI159" s="436"/>
      <c r="AJ159" s="436"/>
      <c r="AK159" s="356"/>
      <c r="AL159" s="356"/>
      <c r="AM159" s="315"/>
      <c r="AN159" s="356"/>
      <c r="AO159" s="315"/>
      <c r="AP159" s="356"/>
      <c r="AQ159" s="356"/>
      <c r="AR159" s="315"/>
      <c r="AS159" s="356"/>
      <c r="AT159" s="315"/>
      <c r="AU159" s="356"/>
      <c r="AV159" s="315"/>
      <c r="AW159" s="315"/>
      <c r="AX159" s="315"/>
      <c r="AY159" s="315"/>
      <c r="AZ159" s="315"/>
      <c r="BA159" s="356"/>
      <c r="BB159" s="315"/>
      <c r="BC159" s="315"/>
      <c r="BD159" s="315"/>
      <c r="BE159" s="315"/>
      <c r="BF159" s="315"/>
      <c r="BG159" s="315"/>
      <c r="BH159" s="315"/>
      <c r="BI159" s="315"/>
      <c r="BJ159" s="315"/>
      <c r="BK159" s="315"/>
      <c r="BL159" s="315"/>
      <c r="BM159" s="315"/>
      <c r="BN159" s="315"/>
      <c r="BO159" s="315"/>
      <c r="BP159" s="315"/>
      <c r="BQ159" s="356"/>
      <c r="BR159" s="315"/>
      <c r="BS159" s="356"/>
      <c r="BT159" s="315"/>
      <c r="BU159" s="356"/>
      <c r="BV159" s="315"/>
      <c r="BW159" s="315"/>
      <c r="BX159" s="315"/>
      <c r="BY159" s="315"/>
      <c r="BZ159" s="315"/>
      <c r="CA159" s="315"/>
      <c r="CB159" s="315"/>
      <c r="CC159" s="356"/>
      <c r="CD159" s="315"/>
      <c r="CE159" s="315"/>
      <c r="CF159" s="315"/>
      <c r="CG159" s="315"/>
      <c r="CH159" s="315"/>
      <c r="CI159" s="315"/>
      <c r="CJ159" s="315"/>
      <c r="CK159" s="315"/>
      <c r="CL159" s="315"/>
      <c r="CM159" s="315"/>
      <c r="CN159" s="315"/>
      <c r="CO159" s="315"/>
      <c r="CP159" s="315"/>
      <c r="CQ159" s="315"/>
      <c r="CR159" s="315"/>
      <c r="CS159" s="315"/>
      <c r="CT159" s="315"/>
      <c r="CU159" s="315"/>
      <c r="CV159" s="315"/>
      <c r="CW159" s="315"/>
      <c r="CX159" s="315"/>
      <c r="CY159" s="315"/>
      <c r="CZ159" s="315"/>
      <c r="DA159" s="315"/>
      <c r="DB159" s="315"/>
      <c r="DC159" s="315"/>
    </row>
    <row r="160" spans="1:107" s="418" customFormat="1">
      <c r="A160" s="316"/>
      <c r="B160" s="408"/>
      <c r="C160" s="416"/>
      <c r="D160" s="377"/>
      <c r="E160" s="315"/>
      <c r="F160" s="436"/>
      <c r="G160" s="436"/>
      <c r="H160" s="315"/>
      <c r="I160" s="315"/>
      <c r="J160" s="315"/>
      <c r="K160" s="315"/>
      <c r="L160" s="315"/>
      <c r="M160" s="315"/>
      <c r="N160" s="315"/>
      <c r="O160" s="315"/>
      <c r="P160" s="315"/>
      <c r="Q160" s="315"/>
      <c r="R160" s="356"/>
      <c r="S160" s="315"/>
      <c r="T160" s="315"/>
      <c r="U160" s="315"/>
      <c r="V160" s="315"/>
      <c r="W160" s="315"/>
      <c r="X160" s="315"/>
      <c r="Y160" s="315"/>
      <c r="Z160" s="315"/>
      <c r="AA160" s="315"/>
      <c r="AB160" s="374"/>
      <c r="AC160" s="315"/>
      <c r="AD160" s="315"/>
      <c r="AE160" s="356"/>
      <c r="AF160" s="436"/>
      <c r="AG160" s="436"/>
      <c r="AH160" s="436"/>
      <c r="AI160" s="436"/>
      <c r="AJ160" s="436"/>
      <c r="AK160" s="356"/>
      <c r="AL160" s="356"/>
      <c r="AM160" s="315"/>
      <c r="AN160" s="356"/>
      <c r="AO160" s="315"/>
      <c r="AP160" s="356"/>
      <c r="AQ160" s="356"/>
      <c r="AR160" s="315"/>
      <c r="AS160" s="356"/>
      <c r="AT160" s="315"/>
      <c r="AU160" s="356"/>
      <c r="AV160" s="315"/>
      <c r="AW160" s="315"/>
      <c r="AX160" s="315"/>
      <c r="AY160" s="315"/>
      <c r="AZ160" s="315"/>
      <c r="BA160" s="356"/>
      <c r="BB160" s="315"/>
      <c r="BC160" s="315"/>
      <c r="BD160" s="315"/>
      <c r="BE160" s="315"/>
      <c r="BF160" s="315"/>
      <c r="BG160" s="315"/>
      <c r="BH160" s="315"/>
      <c r="BI160" s="315"/>
      <c r="BJ160" s="315"/>
      <c r="BK160" s="315"/>
      <c r="BL160" s="315"/>
      <c r="BM160" s="315"/>
      <c r="BN160" s="315"/>
      <c r="BO160" s="315"/>
      <c r="BP160" s="315"/>
      <c r="BQ160" s="356"/>
      <c r="BR160" s="315"/>
      <c r="BS160" s="356"/>
      <c r="BT160" s="315"/>
      <c r="BU160" s="356"/>
      <c r="BV160" s="315"/>
      <c r="BW160" s="315"/>
      <c r="BX160" s="315"/>
      <c r="BY160" s="315"/>
      <c r="BZ160" s="315"/>
      <c r="CA160" s="315"/>
      <c r="CB160" s="315"/>
      <c r="CC160" s="356"/>
      <c r="CD160" s="315"/>
      <c r="CE160" s="315"/>
      <c r="CF160" s="315"/>
      <c r="CG160" s="315"/>
      <c r="CH160" s="315"/>
      <c r="CI160" s="315"/>
      <c r="CJ160" s="315"/>
      <c r="CK160" s="315"/>
      <c r="CL160" s="315"/>
      <c r="CM160" s="315"/>
      <c r="CN160" s="315"/>
      <c r="CO160" s="315"/>
      <c r="CP160" s="315"/>
      <c r="CQ160" s="315"/>
      <c r="CR160" s="315"/>
      <c r="CS160" s="315"/>
      <c r="CT160" s="315"/>
      <c r="CU160" s="315"/>
      <c r="CV160" s="315"/>
      <c r="CW160" s="315"/>
      <c r="CX160" s="315"/>
      <c r="CY160" s="315"/>
      <c r="CZ160" s="315"/>
      <c r="DA160" s="315"/>
      <c r="DB160" s="315"/>
      <c r="DC160" s="315"/>
    </row>
    <row r="161" spans="1:107" s="418" customFormat="1">
      <c r="A161" s="316"/>
      <c r="B161" s="408"/>
      <c r="C161" s="416"/>
      <c r="D161" s="377"/>
      <c r="E161" s="315"/>
      <c r="F161" s="436"/>
      <c r="G161" s="436"/>
      <c r="H161" s="315"/>
      <c r="I161" s="315"/>
      <c r="J161" s="315"/>
      <c r="K161" s="315"/>
      <c r="L161" s="315"/>
      <c r="M161" s="315"/>
      <c r="N161" s="315"/>
      <c r="O161" s="315"/>
      <c r="P161" s="315"/>
      <c r="Q161" s="315"/>
      <c r="R161" s="356"/>
      <c r="S161" s="315"/>
      <c r="T161" s="315"/>
      <c r="U161" s="315"/>
      <c r="V161" s="315"/>
      <c r="W161" s="315"/>
      <c r="X161" s="315"/>
      <c r="Y161" s="315"/>
      <c r="Z161" s="315"/>
      <c r="AA161" s="315"/>
      <c r="AB161" s="374"/>
      <c r="AC161" s="315"/>
      <c r="AD161" s="315"/>
      <c r="AE161" s="356"/>
      <c r="AF161" s="436"/>
      <c r="AG161" s="436"/>
      <c r="AH161" s="436"/>
      <c r="AI161" s="436"/>
      <c r="AJ161" s="436"/>
      <c r="AK161" s="356"/>
      <c r="AL161" s="356"/>
      <c r="AM161" s="315"/>
      <c r="AN161" s="356"/>
      <c r="AO161" s="315"/>
      <c r="AP161" s="356"/>
      <c r="AQ161" s="356"/>
      <c r="AR161" s="315"/>
      <c r="AS161" s="356"/>
      <c r="AT161" s="315"/>
      <c r="AU161" s="356"/>
      <c r="AV161" s="315"/>
      <c r="AW161" s="315"/>
      <c r="AX161" s="315"/>
      <c r="AY161" s="315"/>
      <c r="AZ161" s="315"/>
      <c r="BA161" s="356"/>
      <c r="BB161" s="315"/>
      <c r="BC161" s="315"/>
      <c r="BD161" s="315"/>
      <c r="BE161" s="315"/>
      <c r="BF161" s="315"/>
      <c r="BG161" s="315"/>
      <c r="BH161" s="315"/>
      <c r="BI161" s="315"/>
      <c r="BJ161" s="315"/>
      <c r="BK161" s="315"/>
      <c r="BL161" s="315"/>
      <c r="BM161" s="315"/>
      <c r="BN161" s="315"/>
      <c r="BO161" s="315"/>
      <c r="BP161" s="315"/>
      <c r="BQ161" s="356"/>
      <c r="BR161" s="315"/>
      <c r="BS161" s="356"/>
      <c r="BT161" s="315"/>
      <c r="BU161" s="356"/>
      <c r="BV161" s="315"/>
      <c r="BW161" s="315"/>
      <c r="BX161" s="315"/>
      <c r="BY161" s="315"/>
      <c r="BZ161" s="315"/>
      <c r="CA161" s="315"/>
      <c r="CB161" s="315"/>
      <c r="CC161" s="356"/>
      <c r="CD161" s="315"/>
      <c r="CE161" s="315"/>
      <c r="CF161" s="315"/>
      <c r="CG161" s="315"/>
      <c r="CH161" s="315"/>
      <c r="CI161" s="315"/>
      <c r="CJ161" s="315"/>
      <c r="CK161" s="315"/>
      <c r="CL161" s="315"/>
      <c r="CM161" s="315"/>
      <c r="CN161" s="315"/>
      <c r="CO161" s="315"/>
      <c r="CP161" s="315"/>
      <c r="CQ161" s="315"/>
      <c r="CR161" s="315"/>
      <c r="CS161" s="315"/>
      <c r="CT161" s="315"/>
      <c r="CU161" s="315"/>
      <c r="CV161" s="315"/>
      <c r="CW161" s="315"/>
      <c r="CX161" s="315"/>
      <c r="CY161" s="315"/>
      <c r="CZ161" s="315"/>
      <c r="DA161" s="315"/>
      <c r="DB161" s="315"/>
      <c r="DC161" s="315"/>
    </row>
    <row r="162" spans="1:107" s="418" customFormat="1">
      <c r="A162" s="316"/>
      <c r="B162" s="408"/>
      <c r="C162" s="416"/>
      <c r="D162" s="377"/>
      <c r="E162" s="315"/>
      <c r="F162" s="436"/>
      <c r="G162" s="436"/>
      <c r="H162" s="315"/>
      <c r="I162" s="315"/>
      <c r="J162" s="315"/>
      <c r="K162" s="315"/>
      <c r="L162" s="315"/>
      <c r="M162" s="315"/>
      <c r="N162" s="315"/>
      <c r="O162" s="315"/>
      <c r="P162" s="315"/>
      <c r="Q162" s="315"/>
      <c r="R162" s="356"/>
      <c r="S162" s="315"/>
      <c r="T162" s="315"/>
      <c r="U162" s="315"/>
      <c r="V162" s="315"/>
      <c r="W162" s="315"/>
      <c r="X162" s="315"/>
      <c r="Y162" s="315"/>
      <c r="Z162" s="315"/>
      <c r="AA162" s="315"/>
      <c r="AB162" s="374"/>
      <c r="AC162" s="315"/>
      <c r="AD162" s="315"/>
      <c r="AE162" s="356"/>
      <c r="AF162" s="436"/>
      <c r="AG162" s="436"/>
      <c r="AH162" s="436"/>
      <c r="AI162" s="436"/>
      <c r="AJ162" s="436"/>
      <c r="AK162" s="356"/>
      <c r="AL162" s="356"/>
      <c r="AM162" s="315"/>
      <c r="AN162" s="356"/>
      <c r="AO162" s="315"/>
      <c r="AP162" s="356"/>
      <c r="AQ162" s="356"/>
      <c r="AR162" s="315"/>
      <c r="AS162" s="356"/>
      <c r="AT162" s="315"/>
      <c r="AU162" s="356"/>
      <c r="AV162" s="315"/>
      <c r="AW162" s="315"/>
      <c r="AX162" s="315"/>
      <c r="AY162" s="315"/>
      <c r="AZ162" s="315"/>
      <c r="BA162" s="356"/>
      <c r="BB162" s="315"/>
      <c r="BC162" s="315"/>
      <c r="BD162" s="315"/>
      <c r="BE162" s="315"/>
      <c r="BF162" s="315"/>
      <c r="BG162" s="315"/>
      <c r="BH162" s="315"/>
      <c r="BI162" s="315"/>
      <c r="BJ162" s="315"/>
      <c r="BK162" s="315"/>
      <c r="BL162" s="315"/>
      <c r="BM162" s="315"/>
      <c r="BN162" s="315"/>
      <c r="BO162" s="315"/>
      <c r="BP162" s="315"/>
      <c r="BQ162" s="356"/>
      <c r="BR162" s="315"/>
      <c r="BS162" s="356"/>
      <c r="BT162" s="315"/>
      <c r="BU162" s="356"/>
      <c r="BV162" s="315"/>
      <c r="BW162" s="315"/>
      <c r="BX162" s="315"/>
      <c r="BY162" s="315"/>
      <c r="BZ162" s="315"/>
      <c r="CA162" s="315"/>
      <c r="CB162" s="315"/>
      <c r="CC162" s="356"/>
      <c r="CD162" s="315"/>
      <c r="CE162" s="315"/>
      <c r="CF162" s="315"/>
      <c r="CG162" s="315"/>
      <c r="CH162" s="315"/>
      <c r="CI162" s="315"/>
      <c r="CJ162" s="315"/>
      <c r="CK162" s="315"/>
      <c r="CL162" s="315"/>
      <c r="CM162" s="315"/>
      <c r="CN162" s="315"/>
      <c r="CO162" s="315"/>
      <c r="CP162" s="315"/>
      <c r="CQ162" s="315"/>
      <c r="CR162" s="315"/>
      <c r="CS162" s="315"/>
      <c r="CT162" s="315"/>
      <c r="CU162" s="315"/>
      <c r="CV162" s="315"/>
      <c r="CW162" s="315"/>
      <c r="CX162" s="315"/>
      <c r="CY162" s="315"/>
      <c r="CZ162" s="315"/>
      <c r="DA162" s="315"/>
      <c r="DB162" s="315"/>
      <c r="DC162" s="315"/>
    </row>
    <row r="163" spans="1:107" s="418" customFormat="1">
      <c r="A163" s="316"/>
      <c r="B163" s="408"/>
      <c r="C163" s="416"/>
      <c r="D163" s="377"/>
      <c r="E163" s="315"/>
      <c r="F163" s="436"/>
      <c r="G163" s="436"/>
      <c r="H163" s="315"/>
      <c r="I163" s="315"/>
      <c r="J163" s="315"/>
      <c r="K163" s="315"/>
      <c r="L163" s="315"/>
      <c r="M163" s="315"/>
      <c r="N163" s="315"/>
      <c r="O163" s="315"/>
      <c r="P163" s="315"/>
      <c r="Q163" s="315"/>
      <c r="R163" s="356"/>
      <c r="S163" s="315"/>
      <c r="T163" s="315"/>
      <c r="U163" s="315"/>
      <c r="V163" s="315"/>
      <c r="W163" s="315"/>
      <c r="X163" s="315"/>
      <c r="Y163" s="315"/>
      <c r="Z163" s="315"/>
      <c r="AA163" s="315"/>
      <c r="AB163" s="374"/>
      <c r="AC163" s="315"/>
      <c r="AD163" s="315"/>
      <c r="AE163" s="356"/>
      <c r="AF163" s="436"/>
      <c r="AG163" s="436"/>
      <c r="AH163" s="436"/>
      <c r="AI163" s="436"/>
      <c r="AJ163" s="436"/>
      <c r="AK163" s="356"/>
      <c r="AL163" s="356"/>
      <c r="AM163" s="315"/>
      <c r="AN163" s="356"/>
      <c r="AO163" s="315"/>
      <c r="AP163" s="356"/>
      <c r="AQ163" s="356"/>
      <c r="AR163" s="315"/>
      <c r="AS163" s="356"/>
      <c r="AT163" s="315"/>
      <c r="AU163" s="356"/>
      <c r="AV163" s="315"/>
      <c r="AW163" s="315"/>
      <c r="AX163" s="315"/>
      <c r="AY163" s="315"/>
      <c r="AZ163" s="315"/>
      <c r="BA163" s="356"/>
      <c r="BB163" s="315"/>
      <c r="BC163" s="315"/>
      <c r="BD163" s="315"/>
      <c r="BE163" s="315"/>
      <c r="BF163" s="315"/>
      <c r="BG163" s="315"/>
      <c r="BH163" s="315"/>
      <c r="BI163" s="315"/>
      <c r="BJ163" s="315"/>
      <c r="BK163" s="315"/>
      <c r="BL163" s="315"/>
      <c r="BM163" s="315"/>
      <c r="BN163" s="315"/>
      <c r="BO163" s="315"/>
      <c r="BP163" s="315"/>
      <c r="BQ163" s="356"/>
      <c r="BR163" s="315"/>
      <c r="BS163" s="356"/>
      <c r="BT163" s="315"/>
      <c r="BU163" s="356"/>
      <c r="BV163" s="315"/>
      <c r="BW163" s="315"/>
      <c r="BX163" s="315"/>
      <c r="BY163" s="315"/>
      <c r="BZ163" s="315"/>
      <c r="CA163" s="315"/>
      <c r="CB163" s="315"/>
      <c r="CC163" s="356"/>
      <c r="CD163" s="315"/>
      <c r="CE163" s="315"/>
      <c r="CF163" s="315"/>
      <c r="CG163" s="315"/>
      <c r="CH163" s="315"/>
      <c r="CI163" s="315"/>
      <c r="CJ163" s="315"/>
      <c r="CK163" s="315"/>
      <c r="CL163" s="315"/>
      <c r="CM163" s="315"/>
      <c r="CN163" s="315"/>
      <c r="CO163" s="315"/>
      <c r="CP163" s="315"/>
      <c r="CQ163" s="315"/>
      <c r="CR163" s="315"/>
      <c r="CS163" s="315"/>
      <c r="CT163" s="315"/>
      <c r="CU163" s="315"/>
      <c r="CV163" s="315"/>
      <c r="CW163" s="315"/>
      <c r="CX163" s="315"/>
      <c r="CY163" s="315"/>
      <c r="CZ163" s="315"/>
      <c r="DA163" s="315"/>
      <c r="DB163" s="315"/>
      <c r="DC163" s="315"/>
    </row>
    <row r="164" spans="1:107" s="418" customFormat="1">
      <c r="A164" s="316"/>
      <c r="B164" s="408"/>
      <c r="C164" s="416"/>
      <c r="D164" s="377"/>
      <c r="E164" s="315"/>
      <c r="F164" s="315"/>
      <c r="G164" s="315"/>
      <c r="H164" s="315"/>
      <c r="I164" s="315"/>
      <c r="J164" s="315"/>
      <c r="K164" s="315"/>
      <c r="L164" s="315"/>
      <c r="M164" s="315"/>
      <c r="N164" s="315"/>
      <c r="O164" s="315"/>
      <c r="P164" s="315"/>
      <c r="Q164" s="315"/>
      <c r="R164" s="356"/>
      <c r="S164" s="315"/>
      <c r="T164" s="315"/>
      <c r="U164" s="315"/>
      <c r="V164" s="315"/>
      <c r="W164" s="315"/>
      <c r="X164" s="315"/>
      <c r="Y164" s="315"/>
      <c r="Z164" s="315"/>
      <c r="AA164" s="315"/>
      <c r="AB164" s="374"/>
      <c r="AC164" s="315"/>
      <c r="AD164" s="315"/>
      <c r="AE164" s="356"/>
      <c r="AF164" s="315"/>
      <c r="AG164" s="315"/>
      <c r="AH164" s="315"/>
      <c r="AI164" s="315"/>
      <c r="AJ164" s="315"/>
      <c r="AK164" s="356"/>
      <c r="AL164" s="356"/>
      <c r="AM164" s="315"/>
      <c r="AN164" s="356"/>
      <c r="AO164" s="315"/>
      <c r="AP164" s="356"/>
      <c r="AQ164" s="356"/>
      <c r="AR164" s="315"/>
      <c r="AS164" s="356"/>
      <c r="AT164" s="315"/>
      <c r="AU164" s="356"/>
      <c r="AV164" s="315"/>
      <c r="AW164" s="315"/>
      <c r="AX164" s="315"/>
      <c r="AY164" s="315"/>
      <c r="AZ164" s="315"/>
      <c r="BA164" s="356"/>
      <c r="BB164" s="315"/>
      <c r="BC164" s="315"/>
      <c r="BD164" s="315"/>
      <c r="BE164" s="315"/>
      <c r="BF164" s="315"/>
      <c r="BG164" s="315"/>
      <c r="BH164" s="315"/>
      <c r="BI164" s="315"/>
      <c r="BJ164" s="315"/>
      <c r="BK164" s="315"/>
      <c r="BL164" s="315"/>
      <c r="BM164" s="315"/>
      <c r="BN164" s="315"/>
      <c r="BO164" s="315"/>
      <c r="BP164" s="315"/>
      <c r="BQ164" s="356"/>
      <c r="BR164" s="315"/>
      <c r="BS164" s="356"/>
      <c r="BT164" s="315"/>
      <c r="BU164" s="356"/>
      <c r="BV164" s="315"/>
      <c r="BW164" s="315"/>
      <c r="BX164" s="315"/>
      <c r="BY164" s="315"/>
      <c r="BZ164" s="315"/>
      <c r="CA164" s="315"/>
      <c r="CB164" s="315"/>
      <c r="CC164" s="356"/>
      <c r="CD164" s="315"/>
      <c r="CE164" s="315"/>
      <c r="CF164" s="315"/>
      <c r="CG164" s="315"/>
      <c r="CH164" s="315"/>
      <c r="CI164" s="315"/>
      <c r="CJ164" s="315"/>
      <c r="CK164" s="315"/>
      <c r="CL164" s="315"/>
      <c r="CM164" s="315"/>
      <c r="CN164" s="315"/>
      <c r="CO164" s="315"/>
      <c r="CP164" s="315"/>
      <c r="CQ164" s="315"/>
      <c r="CR164" s="315"/>
      <c r="CS164" s="315"/>
      <c r="CT164" s="315"/>
      <c r="CU164" s="315"/>
      <c r="CV164" s="315"/>
      <c r="CW164" s="315"/>
      <c r="CX164" s="315"/>
      <c r="CY164" s="315"/>
      <c r="CZ164" s="315"/>
      <c r="DA164" s="315"/>
      <c r="DB164" s="315"/>
      <c r="DC164" s="315"/>
    </row>
    <row r="165" spans="1:107" s="418" customFormat="1">
      <c r="A165" s="316"/>
      <c r="B165" s="408"/>
      <c r="C165" s="416"/>
      <c r="D165" s="377"/>
      <c r="E165" s="315"/>
      <c r="F165" s="315"/>
      <c r="G165" s="315"/>
      <c r="H165" s="315"/>
      <c r="I165" s="315"/>
      <c r="J165" s="315"/>
      <c r="K165" s="315"/>
      <c r="L165" s="315"/>
      <c r="M165" s="315"/>
      <c r="N165" s="315"/>
      <c r="O165" s="315"/>
      <c r="P165" s="315"/>
      <c r="Q165" s="315"/>
      <c r="R165" s="356"/>
      <c r="S165" s="315"/>
      <c r="T165" s="315"/>
      <c r="U165" s="315"/>
      <c r="V165" s="315"/>
      <c r="W165" s="315"/>
      <c r="X165" s="315"/>
      <c r="Y165" s="315"/>
      <c r="Z165" s="315"/>
      <c r="AA165" s="315"/>
      <c r="AB165" s="374"/>
      <c r="AC165" s="315"/>
      <c r="AD165" s="315"/>
      <c r="AE165" s="356"/>
      <c r="AF165" s="315"/>
      <c r="AG165" s="315"/>
      <c r="AH165" s="315"/>
      <c r="AI165" s="315"/>
      <c r="AJ165" s="315"/>
      <c r="AK165" s="356"/>
      <c r="AL165" s="356"/>
      <c r="AM165" s="315"/>
      <c r="AN165" s="356"/>
      <c r="AO165" s="315"/>
      <c r="AP165" s="356"/>
      <c r="AQ165" s="356"/>
      <c r="AR165" s="315"/>
      <c r="AS165" s="356"/>
      <c r="AT165" s="315"/>
      <c r="AU165" s="356"/>
      <c r="AV165" s="315"/>
      <c r="AW165" s="315"/>
      <c r="AX165" s="315"/>
      <c r="AY165" s="315"/>
      <c r="AZ165" s="315"/>
      <c r="BA165" s="356"/>
      <c r="BB165" s="315"/>
      <c r="BC165" s="315"/>
      <c r="BD165" s="315"/>
      <c r="BE165" s="315"/>
      <c r="BF165" s="315"/>
      <c r="BG165" s="315"/>
      <c r="BH165" s="315"/>
      <c r="BI165" s="315"/>
      <c r="BJ165" s="315"/>
      <c r="BK165" s="315"/>
      <c r="BL165" s="315"/>
      <c r="BM165" s="315"/>
      <c r="BN165" s="315"/>
      <c r="BO165" s="315"/>
      <c r="BP165" s="315"/>
      <c r="BQ165" s="356"/>
      <c r="BR165" s="315"/>
      <c r="BS165" s="356"/>
      <c r="BT165" s="315"/>
      <c r="BU165" s="357"/>
      <c r="BV165" s="315"/>
      <c r="BW165" s="315"/>
      <c r="BX165" s="315"/>
      <c r="BY165" s="315"/>
      <c r="BZ165" s="315"/>
      <c r="CA165" s="315"/>
      <c r="CB165" s="315"/>
      <c r="CC165" s="356"/>
      <c r="CD165" s="315"/>
      <c r="CE165" s="315"/>
      <c r="CF165" s="315"/>
      <c r="CG165" s="315"/>
      <c r="CH165" s="315"/>
      <c r="CI165" s="315"/>
      <c r="CJ165" s="315"/>
      <c r="CK165" s="315"/>
      <c r="CL165" s="315"/>
      <c r="CM165" s="315"/>
      <c r="CN165" s="315"/>
      <c r="CO165" s="315"/>
      <c r="CP165" s="315"/>
      <c r="CQ165" s="315"/>
      <c r="CR165" s="315"/>
      <c r="CS165" s="315"/>
      <c r="CT165" s="315"/>
      <c r="CU165" s="315"/>
      <c r="CV165" s="315"/>
      <c r="CW165" s="315"/>
      <c r="CX165" s="315"/>
      <c r="CY165" s="315"/>
      <c r="CZ165" s="315"/>
      <c r="DA165" s="315"/>
      <c r="DB165" s="315"/>
      <c r="DC165" s="315"/>
    </row>
    <row r="166" spans="1:107">
      <c r="C166" s="416"/>
      <c r="D166" s="355"/>
      <c r="E166" s="355"/>
    </row>
    <row r="181" spans="1:107" s="418" customFormat="1">
      <c r="A181" s="316"/>
      <c r="B181" s="408"/>
      <c r="C181" s="371"/>
      <c r="D181" s="315"/>
      <c r="E181" s="315"/>
      <c r="F181" s="315"/>
      <c r="G181" s="315"/>
      <c r="H181" s="315"/>
      <c r="I181" s="315"/>
      <c r="J181" s="315"/>
      <c r="K181" s="315"/>
      <c r="L181" s="315"/>
      <c r="M181" s="315"/>
      <c r="N181" s="315"/>
      <c r="O181" s="315"/>
      <c r="P181" s="315"/>
      <c r="Q181" s="315"/>
      <c r="R181" s="356"/>
      <c r="S181" s="315"/>
      <c r="T181" s="315"/>
      <c r="U181" s="315"/>
      <c r="V181" s="315"/>
      <c r="W181" s="315"/>
      <c r="X181" s="315"/>
      <c r="Y181" s="315"/>
      <c r="Z181" s="315"/>
      <c r="AA181" s="315"/>
      <c r="AB181" s="356"/>
      <c r="AC181" s="315"/>
      <c r="AD181" s="315"/>
      <c r="AE181" s="356"/>
      <c r="AF181" s="315"/>
      <c r="AG181" s="315"/>
      <c r="AH181" s="315"/>
      <c r="AI181" s="315"/>
      <c r="AJ181" s="315"/>
      <c r="AK181" s="356"/>
      <c r="AL181" s="356"/>
      <c r="AM181" s="315"/>
      <c r="AN181" s="356"/>
      <c r="AO181" s="315"/>
      <c r="AP181" s="356"/>
      <c r="AQ181" s="356"/>
      <c r="AR181" s="315"/>
      <c r="AS181" s="356"/>
      <c r="AT181" s="315"/>
      <c r="AU181" s="356"/>
      <c r="AV181" s="315"/>
      <c r="AW181" s="315"/>
      <c r="AX181" s="315"/>
      <c r="AY181" s="315"/>
      <c r="AZ181" s="315"/>
      <c r="BA181" s="356"/>
      <c r="BB181" s="315"/>
      <c r="BC181" s="315"/>
      <c r="BD181" s="315"/>
      <c r="BE181" s="315"/>
      <c r="BF181" s="315"/>
      <c r="BG181" s="315"/>
      <c r="BH181" s="315"/>
      <c r="BI181" s="315"/>
      <c r="BJ181" s="315"/>
      <c r="BK181" s="315"/>
      <c r="BL181" s="315"/>
      <c r="BM181" s="315"/>
      <c r="BN181" s="315"/>
      <c r="BO181" s="315"/>
      <c r="BP181" s="315"/>
      <c r="BQ181" s="356"/>
      <c r="BR181" s="315"/>
      <c r="BS181" s="356"/>
      <c r="BT181" s="315"/>
      <c r="BU181" s="356"/>
      <c r="BV181" s="315"/>
      <c r="BW181" s="315"/>
      <c r="BX181" s="315"/>
      <c r="BY181" s="315"/>
      <c r="BZ181" s="315"/>
      <c r="CA181" s="315"/>
      <c r="CB181" s="315"/>
      <c r="CC181" s="356"/>
      <c r="CD181" s="315"/>
      <c r="CE181" s="315"/>
      <c r="CF181" s="315"/>
      <c r="CG181" s="315"/>
      <c r="CH181" s="315"/>
      <c r="CI181" s="315"/>
      <c r="CJ181" s="315"/>
      <c r="CK181" s="315"/>
      <c r="CL181" s="315"/>
      <c r="CM181" s="315"/>
      <c r="CN181" s="315"/>
      <c r="CO181" s="315"/>
      <c r="CP181" s="315"/>
      <c r="CQ181" s="315"/>
      <c r="CR181" s="315"/>
      <c r="CS181" s="315"/>
      <c r="CT181" s="315"/>
      <c r="CU181" s="315"/>
      <c r="CV181" s="315"/>
      <c r="CW181" s="315"/>
      <c r="CX181" s="315"/>
      <c r="CY181" s="315"/>
      <c r="CZ181" s="315"/>
      <c r="DA181" s="315"/>
      <c r="DB181" s="315"/>
      <c r="DC181" s="315"/>
    </row>
    <row r="182" spans="1:107" s="418" customFormat="1">
      <c r="A182" s="316"/>
      <c r="B182" s="408"/>
      <c r="C182" s="416"/>
      <c r="D182" s="377"/>
      <c r="E182" s="315"/>
      <c r="F182" s="315"/>
      <c r="G182" s="315"/>
      <c r="H182" s="315"/>
      <c r="I182" s="315"/>
      <c r="J182" s="315"/>
      <c r="K182" s="315"/>
      <c r="L182" s="315"/>
      <c r="M182" s="315"/>
      <c r="N182" s="315"/>
      <c r="O182" s="315"/>
      <c r="P182" s="315"/>
      <c r="Q182" s="315"/>
      <c r="R182" s="356"/>
      <c r="S182" s="315"/>
      <c r="T182" s="315"/>
      <c r="U182" s="315"/>
      <c r="V182" s="315"/>
      <c r="W182" s="315"/>
      <c r="X182" s="315"/>
      <c r="Y182" s="315"/>
      <c r="Z182" s="315"/>
      <c r="AA182" s="315"/>
      <c r="AB182" s="374"/>
      <c r="AC182" s="315"/>
      <c r="AD182" s="315"/>
      <c r="AE182" s="356"/>
      <c r="AF182" s="315"/>
      <c r="AG182" s="315"/>
      <c r="AH182" s="315"/>
      <c r="AI182" s="315"/>
      <c r="AJ182" s="315"/>
      <c r="AK182" s="356"/>
      <c r="AL182" s="356"/>
      <c r="AM182" s="315"/>
      <c r="AN182" s="356"/>
      <c r="AO182" s="315"/>
      <c r="AP182" s="356"/>
      <c r="AQ182" s="356"/>
      <c r="AR182" s="315"/>
      <c r="AS182" s="356"/>
      <c r="AT182" s="315"/>
      <c r="AU182" s="356"/>
      <c r="AV182" s="315"/>
      <c r="AW182" s="315"/>
      <c r="AX182" s="315"/>
      <c r="AY182" s="315"/>
      <c r="AZ182" s="315"/>
      <c r="BA182" s="356"/>
      <c r="BB182" s="315"/>
      <c r="BC182" s="315"/>
      <c r="BD182" s="315"/>
      <c r="BE182" s="315"/>
      <c r="BF182" s="315"/>
      <c r="BG182" s="315"/>
      <c r="BH182" s="315"/>
      <c r="BI182" s="315"/>
      <c r="BJ182" s="315"/>
      <c r="BK182" s="315"/>
      <c r="BL182" s="315"/>
      <c r="BM182" s="315"/>
      <c r="BN182" s="315"/>
      <c r="BO182" s="315"/>
      <c r="BP182" s="315"/>
      <c r="BQ182" s="356"/>
      <c r="BR182" s="315"/>
      <c r="BS182" s="356"/>
      <c r="BT182" s="315"/>
      <c r="BU182" s="356"/>
      <c r="BV182" s="315"/>
      <c r="BW182" s="315"/>
      <c r="BX182" s="315"/>
      <c r="BY182" s="315"/>
      <c r="BZ182" s="315"/>
      <c r="CA182" s="315"/>
      <c r="CB182" s="315"/>
      <c r="CC182" s="356"/>
      <c r="CD182" s="315"/>
      <c r="CE182" s="315"/>
      <c r="CF182" s="315"/>
      <c r="CG182" s="315"/>
      <c r="CH182" s="315"/>
      <c r="CI182" s="315"/>
      <c r="CJ182" s="315"/>
      <c r="CK182" s="315"/>
      <c r="CL182" s="315"/>
      <c r="CM182" s="315"/>
      <c r="CN182" s="315"/>
      <c r="CO182" s="315"/>
      <c r="CP182" s="315"/>
      <c r="CQ182" s="315"/>
      <c r="CR182" s="315"/>
      <c r="CS182" s="315"/>
      <c r="CT182" s="315"/>
      <c r="CU182" s="315"/>
      <c r="CV182" s="315"/>
      <c r="CW182" s="315"/>
      <c r="CX182" s="315"/>
      <c r="CY182" s="315"/>
      <c r="CZ182" s="315"/>
      <c r="DA182" s="315"/>
      <c r="DB182" s="315"/>
      <c r="DC182" s="315"/>
    </row>
    <row r="183" spans="1:107" s="418" customFormat="1">
      <c r="A183" s="316"/>
      <c r="B183" s="408"/>
      <c r="C183" s="416"/>
      <c r="D183" s="377"/>
      <c r="E183" s="315"/>
      <c r="F183" s="315"/>
      <c r="G183" s="315"/>
      <c r="H183" s="315"/>
      <c r="I183" s="315"/>
      <c r="J183" s="315"/>
      <c r="K183" s="315"/>
      <c r="L183" s="315"/>
      <c r="M183" s="315"/>
      <c r="N183" s="315"/>
      <c r="O183" s="315"/>
      <c r="P183" s="315"/>
      <c r="Q183" s="315"/>
      <c r="R183" s="356"/>
      <c r="S183" s="315"/>
      <c r="T183" s="315"/>
      <c r="U183" s="315"/>
      <c r="V183" s="315"/>
      <c r="W183" s="315"/>
      <c r="X183" s="315"/>
      <c r="Y183" s="315"/>
      <c r="Z183" s="315"/>
      <c r="AA183" s="315"/>
      <c r="AB183" s="374"/>
      <c r="AC183" s="315"/>
      <c r="AD183" s="315"/>
      <c r="AE183" s="356"/>
      <c r="AF183" s="315"/>
      <c r="AG183" s="315"/>
      <c r="AH183" s="315"/>
      <c r="AI183" s="315"/>
      <c r="AJ183" s="315"/>
      <c r="AK183" s="356"/>
      <c r="AL183" s="356"/>
      <c r="AM183" s="315"/>
      <c r="AN183" s="356"/>
      <c r="AO183" s="315"/>
      <c r="AP183" s="356"/>
      <c r="AQ183" s="356"/>
      <c r="AR183" s="315"/>
      <c r="AS183" s="356"/>
      <c r="AT183" s="315"/>
      <c r="AU183" s="356"/>
      <c r="AV183" s="315"/>
      <c r="AW183" s="315"/>
      <c r="AX183" s="315"/>
      <c r="AY183" s="315"/>
      <c r="AZ183" s="315"/>
      <c r="BA183" s="356"/>
      <c r="BB183" s="315"/>
      <c r="BC183" s="315"/>
      <c r="BD183" s="315"/>
      <c r="BE183" s="315"/>
      <c r="BF183" s="315"/>
      <c r="BG183" s="315"/>
      <c r="BH183" s="315"/>
      <c r="BI183" s="315"/>
      <c r="BJ183" s="315"/>
      <c r="BK183" s="315"/>
      <c r="BL183" s="315"/>
      <c r="BM183" s="315"/>
      <c r="BN183" s="315"/>
      <c r="BO183" s="315"/>
      <c r="BP183" s="315"/>
      <c r="BQ183" s="356"/>
      <c r="BR183" s="315"/>
      <c r="BS183" s="356"/>
      <c r="BT183" s="315"/>
      <c r="BU183" s="356"/>
      <c r="BV183" s="315"/>
      <c r="BW183" s="315"/>
      <c r="BX183" s="315"/>
      <c r="BY183" s="315"/>
      <c r="BZ183" s="315"/>
      <c r="CA183" s="315"/>
      <c r="CB183" s="315"/>
      <c r="CC183" s="356"/>
      <c r="CD183" s="315"/>
      <c r="CE183" s="315"/>
      <c r="CF183" s="315"/>
      <c r="CG183" s="315"/>
      <c r="CH183" s="315"/>
      <c r="CI183" s="315"/>
      <c r="CJ183" s="315"/>
      <c r="CK183" s="315"/>
      <c r="CL183" s="315"/>
      <c r="CM183" s="315"/>
      <c r="CN183" s="315"/>
      <c r="CO183" s="315"/>
      <c r="CP183" s="315"/>
      <c r="CQ183" s="315"/>
      <c r="CR183" s="315"/>
      <c r="CS183" s="315"/>
      <c r="CT183" s="315"/>
      <c r="CU183" s="315"/>
      <c r="CV183" s="315"/>
      <c r="CW183" s="315"/>
      <c r="CX183" s="315"/>
      <c r="CY183" s="315"/>
      <c r="CZ183" s="315"/>
      <c r="DA183" s="315"/>
      <c r="DB183" s="315"/>
      <c r="DC183" s="315"/>
    </row>
    <row r="184" spans="1:107" s="418" customFormat="1">
      <c r="A184" s="316"/>
      <c r="B184" s="408"/>
      <c r="C184" s="416"/>
      <c r="D184" s="377"/>
      <c r="E184" s="315"/>
      <c r="F184" s="315"/>
      <c r="G184" s="315"/>
      <c r="H184" s="315"/>
      <c r="I184" s="315"/>
      <c r="J184" s="315"/>
      <c r="K184" s="315"/>
      <c r="L184" s="315"/>
      <c r="M184" s="315"/>
      <c r="N184" s="315"/>
      <c r="O184" s="315"/>
      <c r="P184" s="315"/>
      <c r="Q184" s="315"/>
      <c r="R184" s="356"/>
      <c r="S184" s="315"/>
      <c r="T184" s="315"/>
      <c r="U184" s="315"/>
      <c r="V184" s="315"/>
      <c r="W184" s="315"/>
      <c r="X184" s="315"/>
      <c r="Y184" s="315"/>
      <c r="Z184" s="315"/>
      <c r="AA184" s="315"/>
      <c r="AB184" s="374"/>
      <c r="AC184" s="315"/>
      <c r="AD184" s="315"/>
      <c r="AE184" s="356"/>
      <c r="AF184" s="315"/>
      <c r="AG184" s="315"/>
      <c r="AH184" s="315"/>
      <c r="AI184" s="315"/>
      <c r="AJ184" s="315"/>
      <c r="AK184" s="356"/>
      <c r="AL184" s="356"/>
      <c r="AM184" s="315"/>
      <c r="AN184" s="356"/>
      <c r="AO184" s="315"/>
      <c r="AP184" s="356"/>
      <c r="AQ184" s="356"/>
      <c r="AR184" s="315"/>
      <c r="AS184" s="356"/>
      <c r="AT184" s="315"/>
      <c r="AU184" s="356"/>
      <c r="AV184" s="315"/>
      <c r="AW184" s="315"/>
      <c r="AX184" s="315"/>
      <c r="AY184" s="315"/>
      <c r="AZ184" s="315"/>
      <c r="BA184" s="356"/>
      <c r="BB184" s="315"/>
      <c r="BC184" s="315"/>
      <c r="BD184" s="315"/>
      <c r="BE184" s="315"/>
      <c r="BF184" s="315"/>
      <c r="BG184" s="315"/>
      <c r="BH184" s="315"/>
      <c r="BI184" s="315"/>
      <c r="BJ184" s="315"/>
      <c r="BK184" s="315"/>
      <c r="BL184" s="315"/>
      <c r="BM184" s="315"/>
      <c r="BN184" s="315"/>
      <c r="BO184" s="315"/>
      <c r="BP184" s="315"/>
      <c r="BQ184" s="356"/>
      <c r="BR184" s="315"/>
      <c r="BS184" s="356"/>
      <c r="BT184" s="315"/>
      <c r="BU184" s="356"/>
      <c r="BV184" s="315"/>
      <c r="BW184" s="315"/>
      <c r="BX184" s="315"/>
      <c r="BY184" s="315"/>
      <c r="BZ184" s="315"/>
      <c r="CA184" s="315"/>
      <c r="CB184" s="315"/>
      <c r="CC184" s="356"/>
      <c r="CD184" s="315"/>
      <c r="CE184" s="315"/>
      <c r="CF184" s="315"/>
      <c r="CG184" s="315"/>
      <c r="CH184" s="315"/>
      <c r="CI184" s="315"/>
      <c r="CJ184" s="315"/>
      <c r="CK184" s="315"/>
      <c r="CL184" s="315"/>
      <c r="CM184" s="315"/>
      <c r="CN184" s="315"/>
      <c r="CO184" s="315"/>
      <c r="CP184" s="315"/>
      <c r="CQ184" s="315"/>
      <c r="CR184" s="315"/>
      <c r="CS184" s="315"/>
      <c r="CT184" s="315"/>
      <c r="CU184" s="315"/>
      <c r="CV184" s="315"/>
      <c r="CW184" s="315"/>
      <c r="CX184" s="315"/>
      <c r="CY184" s="315"/>
      <c r="CZ184" s="315"/>
      <c r="DA184" s="315"/>
      <c r="DB184" s="315"/>
      <c r="DC184" s="315"/>
    </row>
    <row r="185" spans="1:107" s="418" customFormat="1">
      <c r="A185" s="316"/>
      <c r="B185" s="408"/>
      <c r="C185" s="416"/>
      <c r="D185" s="377"/>
      <c r="E185" s="315"/>
      <c r="F185" s="315"/>
      <c r="G185" s="315"/>
      <c r="H185" s="315"/>
      <c r="I185" s="315"/>
      <c r="J185" s="315"/>
      <c r="K185" s="315"/>
      <c r="L185" s="315"/>
      <c r="M185" s="315"/>
      <c r="N185" s="315"/>
      <c r="O185" s="315"/>
      <c r="P185" s="315"/>
      <c r="Q185" s="315"/>
      <c r="R185" s="356"/>
      <c r="S185" s="315"/>
      <c r="T185" s="315"/>
      <c r="U185" s="315"/>
      <c r="V185" s="315"/>
      <c r="W185" s="315"/>
      <c r="X185" s="315"/>
      <c r="Y185" s="315"/>
      <c r="Z185" s="315"/>
      <c r="AA185" s="315"/>
      <c r="AB185" s="374"/>
      <c r="AC185" s="315"/>
      <c r="AD185" s="315"/>
      <c r="AE185" s="356"/>
      <c r="AF185" s="315"/>
      <c r="AG185" s="315"/>
      <c r="AH185" s="315"/>
      <c r="AI185" s="315"/>
      <c r="AJ185" s="315"/>
      <c r="AK185" s="356"/>
      <c r="AL185" s="356"/>
      <c r="AM185" s="315"/>
      <c r="AN185" s="356"/>
      <c r="AO185" s="315"/>
      <c r="AP185" s="356"/>
      <c r="AQ185" s="356"/>
      <c r="AR185" s="315"/>
      <c r="AS185" s="356"/>
      <c r="AT185" s="315"/>
      <c r="AU185" s="356"/>
      <c r="AV185" s="315"/>
      <c r="AW185" s="315"/>
      <c r="AX185" s="315"/>
      <c r="AY185" s="315"/>
      <c r="AZ185" s="315"/>
      <c r="BA185" s="356"/>
      <c r="BB185" s="315"/>
      <c r="BC185" s="315"/>
      <c r="BD185" s="315"/>
      <c r="BE185" s="315"/>
      <c r="BF185" s="315"/>
      <c r="BG185" s="315"/>
      <c r="BH185" s="315"/>
      <c r="BI185" s="315"/>
      <c r="BJ185" s="315"/>
      <c r="BK185" s="315"/>
      <c r="BL185" s="315"/>
      <c r="BM185" s="315"/>
      <c r="BN185" s="315"/>
      <c r="BO185" s="315"/>
      <c r="BP185" s="315"/>
      <c r="BQ185" s="356"/>
      <c r="BR185" s="315"/>
      <c r="BS185" s="356"/>
      <c r="BT185" s="315"/>
      <c r="BU185" s="356"/>
      <c r="BV185" s="315"/>
      <c r="BW185" s="315"/>
      <c r="BX185" s="315"/>
      <c r="BY185" s="315"/>
      <c r="BZ185" s="315"/>
      <c r="CA185" s="315"/>
      <c r="CB185" s="315"/>
      <c r="CC185" s="356"/>
      <c r="CD185" s="315"/>
      <c r="CE185" s="315"/>
      <c r="CF185" s="315"/>
      <c r="CG185" s="315"/>
      <c r="CH185" s="315"/>
      <c r="CI185" s="315"/>
      <c r="CJ185" s="315"/>
      <c r="CK185" s="315"/>
      <c r="CL185" s="315"/>
      <c r="CM185" s="315"/>
      <c r="CN185" s="315"/>
      <c r="CO185" s="315"/>
      <c r="CP185" s="315"/>
      <c r="CQ185" s="315"/>
      <c r="CR185" s="315"/>
      <c r="CS185" s="315"/>
      <c r="CT185" s="315"/>
      <c r="CU185" s="315"/>
      <c r="CV185" s="315"/>
      <c r="CW185" s="315"/>
      <c r="CX185" s="315"/>
      <c r="CY185" s="315"/>
      <c r="CZ185" s="315"/>
      <c r="DA185" s="315"/>
      <c r="DB185" s="315"/>
      <c r="DC185" s="315"/>
    </row>
    <row r="186" spans="1:107" s="418" customFormat="1">
      <c r="A186" s="316"/>
      <c r="B186" s="408"/>
      <c r="C186" s="416"/>
      <c r="D186" s="377"/>
      <c r="E186" s="315"/>
      <c r="F186" s="315"/>
      <c r="G186" s="315"/>
      <c r="H186" s="315"/>
      <c r="I186" s="315"/>
      <c r="J186" s="315"/>
      <c r="K186" s="315"/>
      <c r="L186" s="315"/>
      <c r="M186" s="315"/>
      <c r="N186" s="315"/>
      <c r="O186" s="315"/>
      <c r="P186" s="315"/>
      <c r="Q186" s="315"/>
      <c r="R186" s="356"/>
      <c r="S186" s="315"/>
      <c r="T186" s="315"/>
      <c r="U186" s="315"/>
      <c r="V186" s="315"/>
      <c r="W186" s="315"/>
      <c r="X186" s="315"/>
      <c r="Y186" s="315"/>
      <c r="Z186" s="315"/>
      <c r="AA186" s="315"/>
      <c r="AB186" s="374"/>
      <c r="AC186" s="315"/>
      <c r="AD186" s="315"/>
      <c r="AE186" s="356"/>
      <c r="AF186" s="315"/>
      <c r="AG186" s="315"/>
      <c r="AH186" s="315"/>
      <c r="AI186" s="315"/>
      <c r="AJ186" s="315"/>
      <c r="AK186" s="356"/>
      <c r="AL186" s="356"/>
      <c r="AM186" s="315"/>
      <c r="AN186" s="356"/>
      <c r="AO186" s="315"/>
      <c r="AP186" s="356"/>
      <c r="AQ186" s="356"/>
      <c r="AR186" s="315"/>
      <c r="AS186" s="356"/>
      <c r="AT186" s="315"/>
      <c r="AU186" s="356"/>
      <c r="AV186" s="315"/>
      <c r="AW186" s="315"/>
      <c r="AX186" s="315"/>
      <c r="AY186" s="315"/>
      <c r="AZ186" s="315"/>
      <c r="BA186" s="356"/>
      <c r="BB186" s="315"/>
      <c r="BC186" s="315"/>
      <c r="BD186" s="315"/>
      <c r="BE186" s="315"/>
      <c r="BF186" s="315"/>
      <c r="BG186" s="315"/>
      <c r="BH186" s="315"/>
      <c r="BI186" s="315"/>
      <c r="BJ186" s="315"/>
      <c r="BK186" s="315"/>
      <c r="BL186" s="315"/>
      <c r="BM186" s="315"/>
      <c r="BN186" s="315"/>
      <c r="BO186" s="315"/>
      <c r="BP186" s="315"/>
      <c r="BQ186" s="356"/>
      <c r="BR186" s="315"/>
      <c r="BS186" s="356"/>
      <c r="BT186" s="315"/>
      <c r="BU186" s="356"/>
      <c r="BV186" s="315"/>
      <c r="BW186" s="315"/>
      <c r="BX186" s="315"/>
      <c r="BY186" s="315"/>
      <c r="BZ186" s="315"/>
      <c r="CA186" s="315"/>
      <c r="CB186" s="315"/>
      <c r="CC186" s="356"/>
      <c r="CD186" s="315"/>
      <c r="CE186" s="315"/>
      <c r="CF186" s="315"/>
      <c r="CG186" s="315"/>
      <c r="CH186" s="315"/>
      <c r="CI186" s="315"/>
      <c r="CJ186" s="315"/>
      <c r="CK186" s="315"/>
      <c r="CL186" s="315"/>
      <c r="CM186" s="315"/>
      <c r="CN186" s="315"/>
      <c r="CO186" s="315"/>
      <c r="CP186" s="315"/>
      <c r="CQ186" s="315"/>
      <c r="CR186" s="315"/>
      <c r="CS186" s="315"/>
      <c r="CT186" s="315"/>
      <c r="CU186" s="315"/>
      <c r="CV186" s="315"/>
      <c r="CW186" s="315"/>
      <c r="CX186" s="315"/>
      <c r="CY186" s="315"/>
      <c r="CZ186" s="315"/>
      <c r="DA186" s="315"/>
      <c r="DB186" s="315"/>
      <c r="DC186" s="315"/>
    </row>
    <row r="187" spans="1:107" s="418" customFormat="1">
      <c r="A187" s="316"/>
      <c r="B187" s="408"/>
      <c r="C187" s="416"/>
      <c r="D187" s="315"/>
      <c r="E187" s="315"/>
      <c r="F187" s="315"/>
      <c r="G187" s="315"/>
      <c r="H187" s="315"/>
      <c r="I187" s="315"/>
      <c r="J187" s="315"/>
      <c r="K187" s="315"/>
      <c r="L187" s="315"/>
      <c r="M187" s="315"/>
      <c r="N187" s="315"/>
      <c r="O187" s="315"/>
      <c r="P187" s="315"/>
      <c r="Q187" s="315"/>
      <c r="R187" s="356"/>
      <c r="S187" s="315"/>
      <c r="T187" s="315"/>
      <c r="U187" s="315"/>
      <c r="V187" s="315"/>
      <c r="W187" s="315"/>
      <c r="X187" s="315"/>
      <c r="Y187" s="315"/>
      <c r="Z187" s="315"/>
      <c r="AA187" s="315"/>
      <c r="AB187" s="374"/>
      <c r="AC187" s="315"/>
      <c r="AD187" s="315"/>
      <c r="AE187" s="356"/>
      <c r="AF187" s="315"/>
      <c r="AG187" s="315"/>
      <c r="AH187" s="315"/>
      <c r="AI187" s="315"/>
      <c r="AJ187" s="315"/>
      <c r="AK187" s="356"/>
      <c r="AL187" s="356"/>
      <c r="AM187" s="315"/>
      <c r="AN187" s="356"/>
      <c r="AO187" s="315"/>
      <c r="AP187" s="356"/>
      <c r="AQ187" s="356"/>
      <c r="AR187" s="315"/>
      <c r="AS187" s="356"/>
      <c r="AT187" s="315"/>
      <c r="AU187" s="356"/>
      <c r="AV187" s="315"/>
      <c r="AW187" s="315"/>
      <c r="AX187" s="315"/>
      <c r="AY187" s="315"/>
      <c r="AZ187" s="315"/>
      <c r="BA187" s="356"/>
      <c r="BB187" s="315"/>
      <c r="BC187" s="315"/>
      <c r="BD187" s="315"/>
      <c r="BE187" s="315"/>
      <c r="BF187" s="315"/>
      <c r="BG187" s="315"/>
      <c r="BH187" s="315"/>
      <c r="BI187" s="315"/>
      <c r="BJ187" s="315"/>
      <c r="BK187" s="315"/>
      <c r="BL187" s="315"/>
      <c r="BM187" s="315"/>
      <c r="BN187" s="315"/>
      <c r="BO187" s="315"/>
      <c r="BP187" s="315"/>
      <c r="BQ187" s="356"/>
      <c r="BR187" s="315"/>
      <c r="BS187" s="356"/>
      <c r="BT187" s="315"/>
      <c r="BU187" s="356"/>
      <c r="BV187" s="315"/>
      <c r="BW187" s="315"/>
      <c r="BX187" s="315"/>
      <c r="BY187" s="315"/>
      <c r="BZ187" s="315"/>
      <c r="CA187" s="315"/>
      <c r="CB187" s="315"/>
      <c r="CC187" s="356"/>
      <c r="CD187" s="315"/>
      <c r="CE187" s="315"/>
      <c r="CF187" s="315"/>
      <c r="CG187" s="315"/>
      <c r="CH187" s="315"/>
      <c r="CI187" s="315"/>
      <c r="CJ187" s="315"/>
      <c r="CK187" s="315"/>
      <c r="CL187" s="315"/>
      <c r="CM187" s="315"/>
      <c r="CN187" s="315"/>
      <c r="CO187" s="315"/>
      <c r="CP187" s="315"/>
      <c r="CQ187" s="315"/>
      <c r="CR187" s="315"/>
      <c r="CS187" s="315"/>
      <c r="CT187" s="315"/>
      <c r="CU187" s="315"/>
      <c r="CV187" s="315"/>
      <c r="CW187" s="315"/>
      <c r="CX187" s="315"/>
      <c r="CY187" s="315"/>
      <c r="CZ187" s="315"/>
      <c r="DA187" s="315"/>
      <c r="DB187" s="315"/>
      <c r="DC187" s="315"/>
    </row>
    <row r="188" spans="1:107" s="418" customFormat="1">
      <c r="A188" s="316"/>
      <c r="B188" s="408"/>
      <c r="C188" s="416"/>
      <c r="D188" s="442"/>
      <c r="E188" s="436"/>
      <c r="F188" s="315"/>
      <c r="G188" s="315"/>
      <c r="H188" s="315"/>
      <c r="I188" s="315"/>
      <c r="J188" s="315"/>
      <c r="K188" s="315"/>
      <c r="L188" s="315"/>
      <c r="M188" s="315"/>
      <c r="N188" s="315"/>
      <c r="O188" s="315"/>
      <c r="P188" s="315"/>
      <c r="Q188" s="315"/>
      <c r="R188" s="356"/>
      <c r="S188" s="315"/>
      <c r="T188" s="315"/>
      <c r="U188" s="315"/>
      <c r="V188" s="315"/>
      <c r="W188" s="315"/>
      <c r="X188" s="315"/>
      <c r="Y188" s="315"/>
      <c r="Z188" s="315"/>
      <c r="AA188" s="315"/>
      <c r="AB188" s="374"/>
      <c r="AC188" s="315"/>
      <c r="AD188" s="315"/>
      <c r="AE188" s="356"/>
      <c r="AF188" s="315"/>
      <c r="AG188" s="315"/>
      <c r="AH188" s="315"/>
      <c r="AI188" s="315"/>
      <c r="AJ188" s="315"/>
      <c r="AK188" s="356"/>
      <c r="AL188" s="356"/>
      <c r="AM188" s="315"/>
      <c r="AN188" s="356"/>
      <c r="AO188" s="315"/>
      <c r="AP188" s="356"/>
      <c r="AQ188" s="356"/>
      <c r="AR188" s="315"/>
      <c r="AS188" s="356"/>
      <c r="AT188" s="315"/>
      <c r="AU188" s="356"/>
      <c r="AV188" s="315"/>
      <c r="AW188" s="315"/>
      <c r="AX188" s="315"/>
      <c r="AY188" s="315"/>
      <c r="AZ188" s="315"/>
      <c r="BA188" s="356"/>
      <c r="BB188" s="315"/>
      <c r="BC188" s="315"/>
      <c r="BD188" s="315"/>
      <c r="BE188" s="315"/>
      <c r="BF188" s="315"/>
      <c r="BG188" s="315"/>
      <c r="BH188" s="315"/>
      <c r="BI188" s="315"/>
      <c r="BJ188" s="315"/>
      <c r="BK188" s="315"/>
      <c r="BL188" s="315"/>
      <c r="BM188" s="315"/>
      <c r="BN188" s="315"/>
      <c r="BO188" s="315"/>
      <c r="BP188" s="315"/>
      <c r="BQ188" s="356"/>
      <c r="BR188" s="315"/>
      <c r="BS188" s="356"/>
      <c r="BT188" s="315"/>
      <c r="BU188" s="356"/>
      <c r="BV188" s="315"/>
      <c r="BW188" s="315"/>
      <c r="BX188" s="315"/>
      <c r="BY188" s="315"/>
      <c r="BZ188" s="315"/>
      <c r="CA188" s="315"/>
      <c r="CB188" s="315"/>
      <c r="CC188" s="356"/>
      <c r="CD188" s="315"/>
      <c r="CE188" s="315"/>
      <c r="CF188" s="315"/>
      <c r="CG188" s="315"/>
      <c r="CH188" s="315"/>
      <c r="CI188" s="315"/>
      <c r="CJ188" s="315"/>
      <c r="CK188" s="315"/>
      <c r="CL188" s="315"/>
      <c r="CM188" s="315"/>
      <c r="CN188" s="315"/>
      <c r="CO188" s="315"/>
      <c r="CP188" s="315"/>
      <c r="CQ188" s="315"/>
      <c r="CR188" s="315"/>
      <c r="CS188" s="315"/>
      <c r="CT188" s="315"/>
      <c r="CU188" s="315"/>
      <c r="CV188" s="315"/>
      <c r="CW188" s="315"/>
      <c r="CX188" s="315"/>
      <c r="CY188" s="315"/>
      <c r="CZ188" s="315"/>
      <c r="DA188" s="315"/>
      <c r="DB188" s="315"/>
      <c r="DC188" s="315"/>
    </row>
    <row r="189" spans="1:107" s="418" customFormat="1">
      <c r="A189" s="316"/>
      <c r="B189" s="408"/>
      <c r="C189" s="416"/>
      <c r="D189" s="377"/>
      <c r="E189" s="315"/>
      <c r="F189" s="315"/>
      <c r="G189" s="315"/>
      <c r="H189" s="315"/>
      <c r="I189" s="315"/>
      <c r="J189" s="315"/>
      <c r="K189" s="315"/>
      <c r="L189" s="315"/>
      <c r="M189" s="315"/>
      <c r="N189" s="315"/>
      <c r="O189" s="315"/>
      <c r="P189" s="315"/>
      <c r="Q189" s="315"/>
      <c r="R189" s="356"/>
      <c r="S189" s="315"/>
      <c r="T189" s="315"/>
      <c r="U189" s="315"/>
      <c r="V189" s="315"/>
      <c r="W189" s="315"/>
      <c r="X189" s="315"/>
      <c r="Y189" s="315"/>
      <c r="Z189" s="315"/>
      <c r="AA189" s="315"/>
      <c r="AB189" s="374"/>
      <c r="AC189" s="315"/>
      <c r="AD189" s="315"/>
      <c r="AE189" s="356"/>
      <c r="AF189" s="315"/>
      <c r="AG189" s="315"/>
      <c r="AH189" s="315"/>
      <c r="AI189" s="315"/>
      <c r="AJ189" s="315"/>
      <c r="AK189" s="356"/>
      <c r="AL189" s="356"/>
      <c r="AM189" s="315"/>
      <c r="AN189" s="356"/>
      <c r="AO189" s="315"/>
      <c r="AP189" s="356"/>
      <c r="AQ189" s="356"/>
      <c r="AR189" s="315"/>
      <c r="AS189" s="356"/>
      <c r="AT189" s="315"/>
      <c r="AU189" s="356"/>
      <c r="AV189" s="315"/>
      <c r="AW189" s="315"/>
      <c r="AX189" s="315"/>
      <c r="AY189" s="315"/>
      <c r="AZ189" s="315"/>
      <c r="BA189" s="356"/>
      <c r="BB189" s="315"/>
      <c r="BC189" s="315"/>
      <c r="BD189" s="315"/>
      <c r="BE189" s="315"/>
      <c r="BF189" s="315"/>
      <c r="BG189" s="315"/>
      <c r="BH189" s="315"/>
      <c r="BI189" s="315"/>
      <c r="BJ189" s="315"/>
      <c r="BK189" s="315"/>
      <c r="BL189" s="315"/>
      <c r="BM189" s="315"/>
      <c r="BN189" s="315"/>
      <c r="BO189" s="315"/>
      <c r="BP189" s="315"/>
      <c r="BQ189" s="356"/>
      <c r="BR189" s="315"/>
      <c r="BS189" s="356"/>
      <c r="BT189" s="315"/>
      <c r="BU189" s="356"/>
      <c r="BV189" s="315"/>
      <c r="BW189" s="315"/>
      <c r="BX189" s="315"/>
      <c r="BY189" s="315"/>
      <c r="BZ189" s="315"/>
      <c r="CA189" s="315"/>
      <c r="CB189" s="315"/>
      <c r="CC189" s="356"/>
      <c r="CD189" s="315"/>
      <c r="CE189" s="315"/>
      <c r="CF189" s="315"/>
      <c r="CG189" s="315"/>
      <c r="CH189" s="315"/>
      <c r="CI189" s="315"/>
      <c r="CJ189" s="315"/>
      <c r="CK189" s="315"/>
      <c r="CL189" s="315"/>
      <c r="CM189" s="315"/>
      <c r="CN189" s="315"/>
      <c r="CO189" s="315"/>
      <c r="CP189" s="315"/>
      <c r="CQ189" s="315"/>
      <c r="CR189" s="315"/>
      <c r="CS189" s="315"/>
      <c r="CT189" s="315"/>
      <c r="CU189" s="315"/>
      <c r="CV189" s="315"/>
      <c r="CW189" s="315"/>
      <c r="CX189" s="315"/>
      <c r="CY189" s="315"/>
      <c r="CZ189" s="315"/>
      <c r="DA189" s="315"/>
      <c r="DB189" s="315"/>
      <c r="DC189" s="315"/>
    </row>
    <row r="190" spans="1:107" s="418" customFormat="1">
      <c r="A190" s="316"/>
      <c r="B190" s="408"/>
      <c r="C190" s="416"/>
      <c r="D190" s="377"/>
      <c r="E190" s="315"/>
      <c r="F190" s="315"/>
      <c r="G190" s="315"/>
      <c r="H190" s="315"/>
      <c r="I190" s="315"/>
      <c r="J190" s="315"/>
      <c r="K190" s="315"/>
      <c r="L190" s="315"/>
      <c r="M190" s="315"/>
      <c r="N190" s="315"/>
      <c r="O190" s="315"/>
      <c r="P190" s="315"/>
      <c r="Q190" s="315"/>
      <c r="R190" s="356"/>
      <c r="S190" s="315"/>
      <c r="T190" s="315"/>
      <c r="U190" s="315"/>
      <c r="V190" s="315"/>
      <c r="W190" s="315"/>
      <c r="X190" s="315"/>
      <c r="Y190" s="315"/>
      <c r="Z190" s="315"/>
      <c r="AA190" s="315"/>
      <c r="AB190" s="374"/>
      <c r="AC190" s="315"/>
      <c r="AD190" s="315"/>
      <c r="AE190" s="356"/>
      <c r="AF190" s="315"/>
      <c r="AG190" s="315"/>
      <c r="AH190" s="315"/>
      <c r="AI190" s="315"/>
      <c r="AJ190" s="315"/>
      <c r="AK190" s="356"/>
      <c r="AL190" s="356"/>
      <c r="AM190" s="315"/>
      <c r="AN190" s="356"/>
      <c r="AO190" s="315"/>
      <c r="AP190" s="356"/>
      <c r="AQ190" s="356"/>
      <c r="AR190" s="315"/>
      <c r="AS190" s="356"/>
      <c r="AT190" s="315"/>
      <c r="AU190" s="356"/>
      <c r="AV190" s="315"/>
      <c r="AW190" s="315"/>
      <c r="AX190" s="315"/>
      <c r="AY190" s="315"/>
      <c r="AZ190" s="315"/>
      <c r="BA190" s="356"/>
      <c r="BB190" s="315"/>
      <c r="BC190" s="315"/>
      <c r="BD190" s="315"/>
      <c r="BE190" s="315"/>
      <c r="BF190" s="315"/>
      <c r="BG190" s="315"/>
      <c r="BH190" s="315"/>
      <c r="BI190" s="315"/>
      <c r="BJ190" s="315"/>
      <c r="BK190" s="315"/>
      <c r="BL190" s="315"/>
      <c r="BM190" s="315"/>
      <c r="BN190" s="315"/>
      <c r="BO190" s="315"/>
      <c r="BP190" s="315"/>
      <c r="BQ190" s="356"/>
      <c r="BR190" s="315"/>
      <c r="BS190" s="356"/>
      <c r="BT190" s="315"/>
      <c r="BU190" s="356"/>
      <c r="BV190" s="315"/>
      <c r="BW190" s="315"/>
      <c r="BX190" s="315"/>
      <c r="BY190" s="315"/>
      <c r="BZ190" s="315"/>
      <c r="CA190" s="315"/>
      <c r="CB190" s="315"/>
      <c r="CC190" s="356"/>
      <c r="CD190" s="315"/>
      <c r="CE190" s="315"/>
      <c r="CF190" s="315"/>
      <c r="CG190" s="315"/>
      <c r="CH190" s="315"/>
      <c r="CI190" s="315"/>
      <c r="CJ190" s="315"/>
      <c r="CK190" s="315"/>
      <c r="CL190" s="315"/>
      <c r="CM190" s="315"/>
      <c r="CN190" s="315"/>
      <c r="CO190" s="315"/>
      <c r="CP190" s="315"/>
      <c r="CQ190" s="315"/>
      <c r="CR190" s="315"/>
      <c r="CS190" s="315"/>
      <c r="CT190" s="315"/>
      <c r="CU190" s="315"/>
      <c r="CV190" s="315"/>
      <c r="CW190" s="315"/>
      <c r="CX190" s="315"/>
      <c r="CY190" s="315"/>
      <c r="CZ190" s="315"/>
      <c r="DA190" s="315"/>
      <c r="DB190" s="315"/>
      <c r="DC190" s="315"/>
    </row>
    <row r="191" spans="1:107" s="418" customFormat="1">
      <c r="A191" s="316"/>
      <c r="B191" s="408"/>
      <c r="C191" s="416"/>
      <c r="D191" s="377"/>
      <c r="E191" s="315"/>
      <c r="F191" s="315"/>
      <c r="G191" s="315"/>
      <c r="H191" s="315"/>
      <c r="I191" s="315"/>
      <c r="J191" s="315"/>
      <c r="K191" s="315"/>
      <c r="L191" s="315"/>
      <c r="M191" s="315"/>
      <c r="N191" s="315"/>
      <c r="O191" s="315"/>
      <c r="P191" s="315"/>
      <c r="Q191" s="315"/>
      <c r="R191" s="356"/>
      <c r="S191" s="315"/>
      <c r="T191" s="315"/>
      <c r="U191" s="315"/>
      <c r="V191" s="315"/>
      <c r="W191" s="315"/>
      <c r="X191" s="315"/>
      <c r="Y191" s="315"/>
      <c r="Z191" s="315"/>
      <c r="AA191" s="315"/>
      <c r="AB191" s="374"/>
      <c r="AC191" s="315"/>
      <c r="AD191" s="315"/>
      <c r="AE191" s="356"/>
      <c r="AF191" s="315"/>
      <c r="AG191" s="315"/>
      <c r="AH191" s="315"/>
      <c r="AI191" s="315"/>
      <c r="AJ191" s="315"/>
      <c r="AK191" s="356"/>
      <c r="AL191" s="356"/>
      <c r="AM191" s="315"/>
      <c r="AN191" s="356"/>
      <c r="AO191" s="315"/>
      <c r="AP191" s="356"/>
      <c r="AQ191" s="356"/>
      <c r="AR191" s="315"/>
      <c r="AS191" s="356"/>
      <c r="AT191" s="315"/>
      <c r="AU191" s="356"/>
      <c r="AV191" s="315"/>
      <c r="AW191" s="315"/>
      <c r="AX191" s="315"/>
      <c r="AY191" s="315"/>
      <c r="AZ191" s="315"/>
      <c r="BA191" s="356"/>
      <c r="BB191" s="315"/>
      <c r="BC191" s="315"/>
      <c r="BD191" s="315"/>
      <c r="BE191" s="315"/>
      <c r="BF191" s="315"/>
      <c r="BG191" s="315"/>
      <c r="BH191" s="315"/>
      <c r="BI191" s="315"/>
      <c r="BJ191" s="315"/>
      <c r="BK191" s="315"/>
      <c r="BL191" s="315"/>
      <c r="BM191" s="315"/>
      <c r="BN191" s="315"/>
      <c r="BO191" s="315"/>
      <c r="BP191" s="315"/>
      <c r="BQ191" s="356"/>
      <c r="BR191" s="315"/>
      <c r="BS191" s="356"/>
      <c r="BT191" s="315"/>
      <c r="BU191" s="356"/>
      <c r="BV191" s="315"/>
      <c r="BW191" s="315"/>
      <c r="BX191" s="315"/>
      <c r="BY191" s="315"/>
      <c r="BZ191" s="315"/>
      <c r="CA191" s="315"/>
      <c r="CB191" s="315"/>
      <c r="CC191" s="356"/>
      <c r="CD191" s="315"/>
      <c r="CE191" s="315"/>
      <c r="CF191" s="315"/>
      <c r="CG191" s="315"/>
      <c r="CH191" s="315"/>
      <c r="CI191" s="315"/>
      <c r="CJ191" s="315"/>
      <c r="CK191" s="315"/>
      <c r="CL191" s="315"/>
      <c r="CM191" s="315"/>
      <c r="CN191" s="315"/>
      <c r="CO191" s="315"/>
      <c r="CP191" s="315"/>
      <c r="CQ191" s="315"/>
      <c r="CR191" s="315"/>
      <c r="CS191" s="315"/>
      <c r="CT191" s="315"/>
      <c r="CU191" s="315"/>
      <c r="CV191" s="315"/>
      <c r="CW191" s="315"/>
      <c r="CX191" s="315"/>
      <c r="CY191" s="315"/>
      <c r="CZ191" s="315"/>
      <c r="DA191" s="315"/>
      <c r="DB191" s="315"/>
      <c r="DC191" s="315"/>
    </row>
    <row r="192" spans="1:107" s="418" customFormat="1">
      <c r="A192" s="316"/>
      <c r="B192" s="408"/>
      <c r="C192" s="416"/>
      <c r="D192" s="315"/>
      <c r="E192" s="315"/>
      <c r="F192" s="315"/>
      <c r="G192" s="315"/>
      <c r="H192" s="315"/>
      <c r="I192" s="315"/>
      <c r="J192" s="315"/>
      <c r="K192" s="315"/>
      <c r="L192" s="315"/>
      <c r="M192" s="315"/>
      <c r="N192" s="315"/>
      <c r="O192" s="315"/>
      <c r="P192" s="315"/>
      <c r="Q192" s="315"/>
      <c r="R192" s="356"/>
      <c r="S192" s="315"/>
      <c r="T192" s="315"/>
      <c r="U192" s="315"/>
      <c r="V192" s="315"/>
      <c r="W192" s="315"/>
      <c r="X192" s="315"/>
      <c r="Y192" s="315"/>
      <c r="Z192" s="315"/>
      <c r="AA192" s="315"/>
      <c r="AB192" s="374"/>
      <c r="AC192" s="315"/>
      <c r="AD192" s="315"/>
      <c r="AE192" s="356"/>
      <c r="AF192" s="315"/>
      <c r="AG192" s="315"/>
      <c r="AH192" s="315"/>
      <c r="AI192" s="315"/>
      <c r="AJ192" s="315"/>
      <c r="AK192" s="356"/>
      <c r="AL192" s="356"/>
      <c r="AM192" s="315"/>
      <c r="AN192" s="356"/>
      <c r="AO192" s="315"/>
      <c r="AP192" s="356"/>
      <c r="AQ192" s="356"/>
      <c r="AR192" s="315"/>
      <c r="AS192" s="356"/>
      <c r="AT192" s="315"/>
      <c r="AU192" s="356"/>
      <c r="AV192" s="315"/>
      <c r="AW192" s="315"/>
      <c r="AX192" s="315"/>
      <c r="AY192" s="315"/>
      <c r="AZ192" s="315"/>
      <c r="BA192" s="356"/>
      <c r="BB192" s="315"/>
      <c r="BC192" s="315"/>
      <c r="BD192" s="315"/>
      <c r="BE192" s="315"/>
      <c r="BF192" s="315"/>
      <c r="BG192" s="315"/>
      <c r="BH192" s="315"/>
      <c r="BI192" s="315"/>
      <c r="BJ192" s="315"/>
      <c r="BK192" s="315"/>
      <c r="BL192" s="315"/>
      <c r="BM192" s="315"/>
      <c r="BN192" s="315"/>
      <c r="BO192" s="315"/>
      <c r="BP192" s="315"/>
      <c r="BQ192" s="356"/>
      <c r="BR192" s="315"/>
      <c r="BS192" s="356"/>
      <c r="BT192" s="315"/>
      <c r="BU192" s="356"/>
      <c r="BV192" s="315"/>
      <c r="BW192" s="315"/>
      <c r="BX192" s="315"/>
      <c r="BY192" s="315"/>
      <c r="BZ192" s="315"/>
      <c r="CA192" s="315"/>
      <c r="CB192" s="315"/>
      <c r="CC192" s="356"/>
      <c r="CD192" s="315"/>
      <c r="CE192" s="315"/>
      <c r="CF192" s="315"/>
      <c r="CG192" s="315"/>
      <c r="CH192" s="315"/>
      <c r="CI192" s="315"/>
      <c r="CJ192" s="315"/>
      <c r="CK192" s="315"/>
      <c r="CL192" s="315"/>
      <c r="CM192" s="315"/>
      <c r="CN192" s="315"/>
      <c r="CO192" s="315"/>
      <c r="CP192" s="315"/>
      <c r="CQ192" s="315"/>
      <c r="CR192" s="315"/>
      <c r="CS192" s="315"/>
      <c r="CT192" s="315"/>
      <c r="CU192" s="315"/>
      <c r="CV192" s="315"/>
      <c r="CW192" s="315"/>
      <c r="CX192" s="315"/>
      <c r="CY192" s="315"/>
      <c r="CZ192" s="315"/>
      <c r="DA192" s="315"/>
      <c r="DB192" s="315"/>
      <c r="DC192" s="315"/>
    </row>
    <row r="193" spans="1:107" s="418" customFormat="1">
      <c r="A193" s="316"/>
      <c r="B193" s="408"/>
      <c r="C193" s="416"/>
      <c r="D193" s="377"/>
      <c r="E193" s="315"/>
      <c r="F193" s="315"/>
      <c r="G193" s="315"/>
      <c r="H193" s="315"/>
      <c r="I193" s="315"/>
      <c r="J193" s="315"/>
      <c r="K193" s="315"/>
      <c r="L193" s="315"/>
      <c r="M193" s="315"/>
      <c r="N193" s="315"/>
      <c r="O193" s="315"/>
      <c r="P193" s="315"/>
      <c r="Q193" s="315"/>
      <c r="R193" s="356"/>
      <c r="S193" s="315"/>
      <c r="T193" s="315"/>
      <c r="U193" s="315"/>
      <c r="V193" s="315"/>
      <c r="W193" s="315"/>
      <c r="X193" s="315"/>
      <c r="Y193" s="315"/>
      <c r="Z193" s="315"/>
      <c r="AA193" s="315"/>
      <c r="AB193" s="374"/>
      <c r="AC193" s="315"/>
      <c r="AD193" s="315"/>
      <c r="AE193" s="356"/>
      <c r="AF193" s="315"/>
      <c r="AG193" s="315"/>
      <c r="AH193" s="315"/>
      <c r="AI193" s="315"/>
      <c r="AJ193" s="315"/>
      <c r="AK193" s="356"/>
      <c r="AL193" s="356"/>
      <c r="AM193" s="315"/>
      <c r="AN193" s="356"/>
      <c r="AO193" s="315"/>
      <c r="AP193" s="356"/>
      <c r="AQ193" s="356"/>
      <c r="AR193" s="315"/>
      <c r="AS193" s="356"/>
      <c r="AT193" s="315"/>
      <c r="AU193" s="356"/>
      <c r="AV193" s="315"/>
      <c r="AW193" s="315"/>
      <c r="AX193" s="315"/>
      <c r="AY193" s="315"/>
      <c r="AZ193" s="315"/>
      <c r="BA193" s="356"/>
      <c r="BB193" s="315"/>
      <c r="BC193" s="315"/>
      <c r="BD193" s="315"/>
      <c r="BE193" s="315"/>
      <c r="BF193" s="315"/>
      <c r="BG193" s="315"/>
      <c r="BH193" s="315"/>
      <c r="BI193" s="315"/>
      <c r="BJ193" s="315"/>
      <c r="BK193" s="315"/>
      <c r="BL193" s="315"/>
      <c r="BM193" s="315"/>
      <c r="BN193" s="315"/>
      <c r="BO193" s="315"/>
      <c r="BP193" s="315"/>
      <c r="BQ193" s="356"/>
      <c r="BR193" s="315"/>
      <c r="BS193" s="356"/>
      <c r="BT193" s="315"/>
      <c r="BU193" s="356"/>
      <c r="BV193" s="315"/>
      <c r="BW193" s="315"/>
      <c r="BX193" s="315"/>
      <c r="BY193" s="315"/>
      <c r="BZ193" s="315"/>
      <c r="CA193" s="315"/>
      <c r="CB193" s="315"/>
      <c r="CC193" s="356"/>
      <c r="CD193" s="315"/>
      <c r="CE193" s="315"/>
      <c r="CF193" s="315"/>
      <c r="CG193" s="315"/>
      <c r="CH193" s="315"/>
      <c r="CI193" s="315"/>
      <c r="CJ193" s="315"/>
      <c r="CK193" s="315"/>
      <c r="CL193" s="315"/>
      <c r="CM193" s="315"/>
      <c r="CN193" s="315"/>
      <c r="CO193" s="315"/>
      <c r="CP193" s="315"/>
      <c r="CQ193" s="315"/>
      <c r="CR193" s="315"/>
      <c r="CS193" s="315"/>
      <c r="CT193" s="315"/>
      <c r="CU193" s="315"/>
      <c r="CV193" s="315"/>
      <c r="CW193" s="315"/>
      <c r="CX193" s="315"/>
      <c r="CY193" s="315"/>
      <c r="CZ193" s="315"/>
      <c r="DA193" s="315"/>
      <c r="DB193" s="315"/>
      <c r="DC193" s="315"/>
    </row>
    <row r="194" spans="1:107" s="418" customFormat="1">
      <c r="A194" s="316"/>
      <c r="B194" s="408"/>
      <c r="C194" s="416"/>
      <c r="D194" s="377"/>
      <c r="E194" s="315"/>
      <c r="F194" s="315"/>
      <c r="G194" s="315"/>
      <c r="H194" s="315"/>
      <c r="I194" s="315"/>
      <c r="J194" s="315"/>
      <c r="K194" s="315"/>
      <c r="L194" s="315"/>
      <c r="M194" s="315"/>
      <c r="N194" s="315"/>
      <c r="O194" s="315"/>
      <c r="P194" s="315"/>
      <c r="Q194" s="315"/>
      <c r="R194" s="356"/>
      <c r="S194" s="315"/>
      <c r="T194" s="315"/>
      <c r="U194" s="315"/>
      <c r="V194" s="315"/>
      <c r="W194" s="315"/>
      <c r="X194" s="315"/>
      <c r="Y194" s="315"/>
      <c r="Z194" s="315"/>
      <c r="AA194" s="315"/>
      <c r="AB194" s="374"/>
      <c r="AC194" s="315"/>
      <c r="AD194" s="315"/>
      <c r="AE194" s="356"/>
      <c r="AF194" s="315"/>
      <c r="AG194" s="315"/>
      <c r="AH194" s="315"/>
      <c r="AI194" s="315"/>
      <c r="AJ194" s="315"/>
      <c r="AK194" s="356"/>
      <c r="AL194" s="356"/>
      <c r="AM194" s="315"/>
      <c r="AN194" s="356"/>
      <c r="AO194" s="315"/>
      <c r="AP194" s="356"/>
      <c r="AQ194" s="356"/>
      <c r="AR194" s="315"/>
      <c r="AS194" s="356"/>
      <c r="AT194" s="315"/>
      <c r="AU194" s="356"/>
      <c r="AV194" s="315"/>
      <c r="AW194" s="315"/>
      <c r="AX194" s="315"/>
      <c r="AY194" s="315"/>
      <c r="AZ194" s="315"/>
      <c r="BA194" s="356"/>
      <c r="BB194" s="315"/>
      <c r="BC194" s="315"/>
      <c r="BD194" s="315"/>
      <c r="BE194" s="315"/>
      <c r="BF194" s="315"/>
      <c r="BG194" s="315"/>
      <c r="BH194" s="315"/>
      <c r="BI194" s="315"/>
      <c r="BJ194" s="315"/>
      <c r="BK194" s="315"/>
      <c r="BL194" s="315"/>
      <c r="BM194" s="315"/>
      <c r="BN194" s="315"/>
      <c r="BO194" s="315"/>
      <c r="BP194" s="315"/>
      <c r="BQ194" s="356"/>
      <c r="BR194" s="315"/>
      <c r="BS194" s="356"/>
      <c r="BT194" s="315"/>
      <c r="BU194" s="356"/>
      <c r="BV194" s="315"/>
      <c r="BW194" s="315"/>
      <c r="BX194" s="315"/>
      <c r="BY194" s="315"/>
      <c r="BZ194" s="315"/>
      <c r="CA194" s="315"/>
      <c r="CB194" s="315"/>
      <c r="CC194" s="356"/>
      <c r="CD194" s="315"/>
      <c r="CE194" s="315"/>
      <c r="CF194" s="315"/>
      <c r="CG194" s="315"/>
      <c r="CH194" s="315"/>
      <c r="CI194" s="315"/>
      <c r="CJ194" s="315"/>
      <c r="CK194" s="315"/>
      <c r="CL194" s="315"/>
      <c r="CM194" s="315"/>
      <c r="CN194" s="315"/>
      <c r="CO194" s="315"/>
      <c r="CP194" s="315"/>
      <c r="CQ194" s="315"/>
      <c r="CR194" s="315"/>
      <c r="CS194" s="315"/>
      <c r="CT194" s="315"/>
      <c r="CU194" s="315"/>
      <c r="CV194" s="315"/>
      <c r="CW194" s="315"/>
      <c r="CX194" s="315"/>
      <c r="CY194" s="315"/>
      <c r="CZ194" s="315"/>
      <c r="DA194" s="315"/>
      <c r="DB194" s="315"/>
      <c r="DC194" s="315"/>
    </row>
    <row r="195" spans="1:107" s="418" customFormat="1">
      <c r="A195" s="316"/>
      <c r="B195" s="408"/>
      <c r="C195" s="416"/>
      <c r="D195" s="377"/>
      <c r="E195" s="315"/>
      <c r="F195" s="315"/>
      <c r="G195" s="315"/>
      <c r="H195" s="315"/>
      <c r="I195" s="315"/>
      <c r="J195" s="315"/>
      <c r="K195" s="315"/>
      <c r="L195" s="315"/>
      <c r="M195" s="315"/>
      <c r="N195" s="315"/>
      <c r="O195" s="315"/>
      <c r="P195" s="315"/>
      <c r="Q195" s="315"/>
      <c r="R195" s="356"/>
      <c r="S195" s="315"/>
      <c r="T195" s="315"/>
      <c r="U195" s="315"/>
      <c r="V195" s="315"/>
      <c r="W195" s="315"/>
      <c r="X195" s="315"/>
      <c r="Y195" s="315"/>
      <c r="Z195" s="315"/>
      <c r="AA195" s="315"/>
      <c r="AB195" s="374"/>
      <c r="AC195" s="315"/>
      <c r="AD195" s="315"/>
      <c r="AE195" s="356"/>
      <c r="AF195" s="315"/>
      <c r="AG195" s="315"/>
      <c r="AH195" s="315"/>
      <c r="AI195" s="315"/>
      <c r="AJ195" s="315"/>
      <c r="AK195" s="356"/>
      <c r="AL195" s="356"/>
      <c r="AM195" s="315"/>
      <c r="AN195" s="356"/>
      <c r="AO195" s="315"/>
      <c r="AP195" s="356"/>
      <c r="AQ195" s="356"/>
      <c r="AR195" s="315"/>
      <c r="AS195" s="356"/>
      <c r="AT195" s="315"/>
      <c r="AU195" s="356"/>
      <c r="AV195" s="315"/>
      <c r="AW195" s="315"/>
      <c r="AX195" s="315"/>
      <c r="AY195" s="315"/>
      <c r="AZ195" s="315"/>
      <c r="BA195" s="356"/>
      <c r="BB195" s="315"/>
      <c r="BC195" s="315"/>
      <c r="BD195" s="315"/>
      <c r="BE195" s="315"/>
      <c r="BF195" s="315"/>
      <c r="BG195" s="315"/>
      <c r="BH195" s="315"/>
      <c r="BI195" s="315"/>
      <c r="BJ195" s="315"/>
      <c r="BK195" s="315"/>
      <c r="BL195" s="315"/>
      <c r="BM195" s="315"/>
      <c r="BN195" s="315"/>
      <c r="BO195" s="315"/>
      <c r="BP195" s="315"/>
      <c r="BQ195" s="356"/>
      <c r="BR195" s="315"/>
      <c r="BS195" s="356"/>
      <c r="BT195" s="315"/>
      <c r="BU195" s="356"/>
      <c r="BV195" s="315"/>
      <c r="BW195" s="315"/>
      <c r="BX195" s="315"/>
      <c r="BY195" s="315"/>
      <c r="BZ195" s="315"/>
      <c r="CA195" s="315"/>
      <c r="CB195" s="315"/>
      <c r="CC195" s="356"/>
      <c r="CD195" s="315"/>
      <c r="CE195" s="315"/>
      <c r="CF195" s="315"/>
      <c r="CG195" s="315"/>
      <c r="CH195" s="315"/>
      <c r="CI195" s="315"/>
      <c r="CJ195" s="315"/>
      <c r="CK195" s="315"/>
      <c r="CL195" s="315"/>
      <c r="CM195" s="315"/>
      <c r="CN195" s="315"/>
      <c r="CO195" s="315"/>
      <c r="CP195" s="315"/>
      <c r="CQ195" s="315"/>
      <c r="CR195" s="315"/>
      <c r="CS195" s="315"/>
      <c r="CT195" s="315"/>
      <c r="CU195" s="315"/>
      <c r="CV195" s="315"/>
      <c r="CW195" s="315"/>
      <c r="CX195" s="315"/>
      <c r="CY195" s="315"/>
      <c r="CZ195" s="315"/>
      <c r="DA195" s="315"/>
      <c r="DB195" s="315"/>
      <c r="DC195" s="315"/>
    </row>
    <row r="196" spans="1:107" s="418" customFormat="1" ht="24" customHeight="1">
      <c r="A196" s="316"/>
      <c r="B196" s="408"/>
      <c r="C196" s="416"/>
      <c r="D196" s="315"/>
      <c r="E196" s="315"/>
      <c r="F196" s="315"/>
      <c r="G196" s="315"/>
      <c r="H196" s="315"/>
      <c r="I196" s="315"/>
      <c r="J196" s="315"/>
      <c r="K196" s="315"/>
      <c r="L196" s="315"/>
      <c r="M196" s="315"/>
      <c r="N196" s="315"/>
      <c r="O196" s="315"/>
      <c r="P196" s="315"/>
      <c r="Q196" s="315"/>
      <c r="R196" s="356"/>
      <c r="S196" s="315"/>
      <c r="T196" s="315"/>
      <c r="U196" s="315"/>
      <c r="V196" s="315"/>
      <c r="W196" s="315"/>
      <c r="X196" s="315"/>
      <c r="Y196" s="315"/>
      <c r="Z196" s="315"/>
      <c r="AA196" s="315"/>
      <c r="AB196" s="374"/>
      <c r="AC196" s="315"/>
      <c r="AD196" s="315"/>
      <c r="AE196" s="356"/>
      <c r="AF196" s="315"/>
      <c r="AG196" s="315"/>
      <c r="AH196" s="315"/>
      <c r="AI196" s="315"/>
      <c r="AJ196" s="315"/>
      <c r="AK196" s="356"/>
      <c r="AL196" s="356"/>
      <c r="AM196" s="315"/>
      <c r="AN196" s="356"/>
      <c r="AO196" s="315"/>
      <c r="AP196" s="356"/>
      <c r="AQ196" s="356"/>
      <c r="AR196" s="315"/>
      <c r="AS196" s="356"/>
      <c r="AT196" s="315"/>
      <c r="AU196" s="356"/>
      <c r="AV196" s="315"/>
      <c r="AW196" s="315"/>
      <c r="AX196" s="315"/>
      <c r="AY196" s="315"/>
      <c r="AZ196" s="315"/>
      <c r="BA196" s="356"/>
      <c r="BB196" s="315"/>
      <c r="BC196" s="315"/>
      <c r="BD196" s="315"/>
      <c r="BE196" s="315"/>
      <c r="BF196" s="315"/>
      <c r="BG196" s="315"/>
      <c r="BH196" s="315"/>
      <c r="BI196" s="315"/>
      <c r="BJ196" s="315"/>
      <c r="BK196" s="315"/>
      <c r="BL196" s="315"/>
      <c r="BM196" s="315"/>
      <c r="BN196" s="315"/>
      <c r="BO196" s="315"/>
      <c r="BP196" s="315"/>
      <c r="BQ196" s="356"/>
      <c r="BR196" s="315"/>
      <c r="BS196" s="356"/>
      <c r="BT196" s="315"/>
      <c r="BU196" s="356"/>
      <c r="BV196" s="315"/>
      <c r="BW196" s="315"/>
      <c r="BX196" s="315"/>
      <c r="BY196" s="315"/>
      <c r="BZ196" s="315"/>
      <c r="CA196" s="315"/>
      <c r="CB196" s="315"/>
      <c r="CC196" s="356"/>
      <c r="CD196" s="315"/>
      <c r="CE196" s="315"/>
      <c r="CF196" s="315"/>
      <c r="CG196" s="315"/>
      <c r="CH196" s="315"/>
      <c r="CI196" s="315"/>
      <c r="CJ196" s="315"/>
      <c r="CK196" s="315"/>
      <c r="CL196" s="315"/>
      <c r="CM196" s="315"/>
      <c r="CN196" s="315"/>
      <c r="CO196" s="315"/>
      <c r="CP196" s="315"/>
      <c r="CQ196" s="315"/>
      <c r="CR196" s="315"/>
      <c r="CS196" s="315"/>
      <c r="CT196" s="315"/>
      <c r="CU196" s="315"/>
      <c r="CV196" s="315"/>
      <c r="CW196" s="315"/>
      <c r="CX196" s="315"/>
      <c r="CY196" s="315"/>
      <c r="CZ196" s="315"/>
      <c r="DA196" s="315"/>
      <c r="DB196" s="315"/>
      <c r="DC196" s="315"/>
    </row>
    <row r="197" spans="1:107" s="418" customFormat="1">
      <c r="A197" s="316"/>
      <c r="B197" s="408"/>
      <c r="C197" s="416"/>
      <c r="D197" s="315"/>
      <c r="E197" s="315"/>
      <c r="F197" s="315"/>
      <c r="G197" s="315"/>
      <c r="H197" s="315"/>
      <c r="I197" s="315"/>
      <c r="J197" s="315"/>
      <c r="K197" s="315"/>
      <c r="L197" s="315"/>
      <c r="M197" s="315"/>
      <c r="N197" s="315"/>
      <c r="O197" s="315"/>
      <c r="P197" s="315"/>
      <c r="Q197" s="315"/>
      <c r="R197" s="356"/>
      <c r="S197" s="315"/>
      <c r="T197" s="315"/>
      <c r="U197" s="315"/>
      <c r="V197" s="315"/>
      <c r="W197" s="315"/>
      <c r="X197" s="315"/>
      <c r="Y197" s="315"/>
      <c r="Z197" s="315"/>
      <c r="AA197" s="315"/>
      <c r="AB197" s="374"/>
      <c r="AC197" s="315"/>
      <c r="AD197" s="315"/>
      <c r="AE197" s="356"/>
      <c r="AF197" s="315"/>
      <c r="AG197" s="315"/>
      <c r="AH197" s="315"/>
      <c r="AI197" s="315"/>
      <c r="AJ197" s="315"/>
      <c r="AK197" s="356"/>
      <c r="AL197" s="356"/>
      <c r="AM197" s="315"/>
      <c r="AN197" s="356"/>
      <c r="AO197" s="315"/>
      <c r="AP197" s="356"/>
      <c r="AQ197" s="356"/>
      <c r="AR197" s="315"/>
      <c r="AS197" s="356"/>
      <c r="AT197" s="315"/>
      <c r="AU197" s="356"/>
      <c r="AV197" s="315"/>
      <c r="AW197" s="315"/>
      <c r="AX197" s="315"/>
      <c r="AY197" s="315"/>
      <c r="AZ197" s="315"/>
      <c r="BA197" s="356"/>
      <c r="BB197" s="315"/>
      <c r="BC197" s="315"/>
      <c r="BD197" s="315"/>
      <c r="BE197" s="315"/>
      <c r="BF197" s="315"/>
      <c r="BG197" s="315"/>
      <c r="BH197" s="315"/>
      <c r="BI197" s="315"/>
      <c r="BJ197" s="315"/>
      <c r="BK197" s="315"/>
      <c r="BL197" s="315"/>
      <c r="BM197" s="315"/>
      <c r="BN197" s="315"/>
      <c r="BO197" s="315"/>
      <c r="BP197" s="315"/>
      <c r="BQ197" s="356"/>
      <c r="BR197" s="315"/>
      <c r="BS197" s="356"/>
      <c r="BT197" s="315"/>
      <c r="BU197" s="356"/>
      <c r="BV197" s="315"/>
      <c r="BW197" s="315"/>
      <c r="BX197" s="315"/>
      <c r="BY197" s="315"/>
      <c r="BZ197" s="315"/>
      <c r="CA197" s="315"/>
      <c r="CB197" s="315"/>
      <c r="CC197" s="356"/>
      <c r="CD197" s="315"/>
      <c r="CE197" s="315"/>
      <c r="CF197" s="315"/>
      <c r="CG197" s="315"/>
      <c r="CH197" s="315"/>
      <c r="CI197" s="315"/>
      <c r="CJ197" s="315"/>
      <c r="CK197" s="315"/>
      <c r="CL197" s="315"/>
      <c r="CM197" s="315"/>
      <c r="CN197" s="315"/>
      <c r="CO197" s="315"/>
      <c r="CP197" s="315"/>
      <c r="CQ197" s="315"/>
      <c r="CR197" s="315"/>
      <c r="CS197" s="315"/>
      <c r="CT197" s="315"/>
      <c r="CU197" s="315"/>
      <c r="CV197" s="315"/>
      <c r="CW197" s="315"/>
      <c r="CX197" s="315"/>
      <c r="CY197" s="315"/>
      <c r="CZ197" s="315"/>
      <c r="DA197" s="315"/>
      <c r="DB197" s="315"/>
      <c r="DC197" s="315"/>
    </row>
    <row r="198" spans="1:107" s="418" customFormat="1">
      <c r="A198" s="316"/>
      <c r="B198" s="408"/>
      <c r="C198" s="416"/>
      <c r="D198" s="315"/>
      <c r="E198" s="315"/>
      <c r="F198" s="315"/>
      <c r="G198" s="315"/>
      <c r="H198" s="315"/>
      <c r="I198" s="315"/>
      <c r="J198" s="315"/>
      <c r="K198" s="315"/>
      <c r="L198" s="315"/>
      <c r="M198" s="315"/>
      <c r="N198" s="315"/>
      <c r="O198" s="315"/>
      <c r="P198" s="315"/>
      <c r="Q198" s="315"/>
      <c r="R198" s="356"/>
      <c r="S198" s="315"/>
      <c r="T198" s="315"/>
      <c r="U198" s="315"/>
      <c r="V198" s="315"/>
      <c r="W198" s="315"/>
      <c r="X198" s="315"/>
      <c r="Y198" s="315"/>
      <c r="Z198" s="315"/>
      <c r="AA198" s="315"/>
      <c r="AB198" s="374"/>
      <c r="AC198" s="315"/>
      <c r="AD198" s="315"/>
      <c r="AE198" s="356"/>
      <c r="AF198" s="315"/>
      <c r="AG198" s="315"/>
      <c r="AH198" s="315"/>
      <c r="AI198" s="315"/>
      <c r="AJ198" s="315"/>
      <c r="AK198" s="356"/>
      <c r="AL198" s="356"/>
      <c r="AM198" s="315"/>
      <c r="AN198" s="356"/>
      <c r="AO198" s="315"/>
      <c r="AP198" s="356"/>
      <c r="AQ198" s="356"/>
      <c r="AR198" s="315"/>
      <c r="AS198" s="356"/>
      <c r="AT198" s="315"/>
      <c r="AU198" s="356"/>
      <c r="AV198" s="315"/>
      <c r="AW198" s="315"/>
      <c r="AX198" s="315"/>
      <c r="AY198" s="315"/>
      <c r="AZ198" s="315"/>
      <c r="BA198" s="356"/>
      <c r="BB198" s="315"/>
      <c r="BC198" s="315"/>
      <c r="BD198" s="315"/>
      <c r="BE198" s="315"/>
      <c r="BF198" s="315"/>
      <c r="BG198" s="315"/>
      <c r="BH198" s="315"/>
      <c r="BI198" s="315"/>
      <c r="BJ198" s="315"/>
      <c r="BK198" s="315"/>
      <c r="BL198" s="315"/>
      <c r="BM198" s="315"/>
      <c r="BN198" s="315"/>
      <c r="BO198" s="315"/>
      <c r="BP198" s="315"/>
      <c r="BQ198" s="356"/>
      <c r="BR198" s="315"/>
      <c r="BS198" s="356"/>
      <c r="BT198" s="315"/>
      <c r="BU198" s="356"/>
      <c r="BV198" s="315"/>
      <c r="BW198" s="315"/>
      <c r="BX198" s="315"/>
      <c r="BY198" s="315"/>
      <c r="BZ198" s="315"/>
      <c r="CA198" s="315"/>
      <c r="CB198" s="315"/>
      <c r="CC198" s="356"/>
      <c r="CD198" s="315"/>
      <c r="CE198" s="315"/>
      <c r="CF198" s="315"/>
      <c r="CG198" s="315"/>
      <c r="CH198" s="315"/>
      <c r="CI198" s="315"/>
      <c r="CJ198" s="315"/>
      <c r="CK198" s="315"/>
      <c r="CL198" s="315"/>
      <c r="CM198" s="315"/>
      <c r="CN198" s="315"/>
      <c r="CO198" s="315"/>
      <c r="CP198" s="315"/>
      <c r="CQ198" s="315"/>
      <c r="CR198" s="315"/>
      <c r="CS198" s="315"/>
      <c r="CT198" s="315"/>
      <c r="CU198" s="315"/>
      <c r="CV198" s="315"/>
      <c r="CW198" s="315"/>
      <c r="CX198" s="315"/>
      <c r="CY198" s="315"/>
      <c r="CZ198" s="315"/>
      <c r="DA198" s="315"/>
      <c r="DB198" s="315"/>
      <c r="DC198" s="315"/>
    </row>
    <row r="199" spans="1:107" s="418" customFormat="1">
      <c r="A199" s="316"/>
      <c r="B199" s="408"/>
      <c r="C199" s="416"/>
      <c r="D199" s="315"/>
      <c r="E199" s="315"/>
      <c r="F199" s="315"/>
      <c r="G199" s="315"/>
      <c r="H199" s="315"/>
      <c r="I199" s="315"/>
      <c r="J199" s="315"/>
      <c r="K199" s="315"/>
      <c r="L199" s="315"/>
      <c r="M199" s="315"/>
      <c r="N199" s="315"/>
      <c r="O199" s="315"/>
      <c r="P199" s="315"/>
      <c r="Q199" s="315"/>
      <c r="R199" s="356"/>
      <c r="S199" s="315"/>
      <c r="T199" s="315"/>
      <c r="U199" s="315"/>
      <c r="V199" s="315"/>
      <c r="W199" s="315"/>
      <c r="X199" s="315"/>
      <c r="Y199" s="315"/>
      <c r="Z199" s="315"/>
      <c r="AA199" s="315"/>
      <c r="AB199" s="374"/>
      <c r="AC199" s="315"/>
      <c r="AD199" s="315"/>
      <c r="AE199" s="356"/>
      <c r="AF199" s="315"/>
      <c r="AG199" s="315"/>
      <c r="AH199" s="315"/>
      <c r="AI199" s="315"/>
      <c r="AJ199" s="315"/>
      <c r="AK199" s="356"/>
      <c r="AL199" s="356"/>
      <c r="AM199" s="315"/>
      <c r="AN199" s="356"/>
      <c r="AO199" s="315"/>
      <c r="AP199" s="356"/>
      <c r="AQ199" s="356"/>
      <c r="AR199" s="315"/>
      <c r="AS199" s="356"/>
      <c r="AT199" s="315"/>
      <c r="AU199" s="356"/>
      <c r="AV199" s="315"/>
      <c r="AW199" s="315"/>
      <c r="AX199" s="315"/>
      <c r="AY199" s="315"/>
      <c r="AZ199" s="315"/>
      <c r="BA199" s="356"/>
      <c r="BB199" s="315"/>
      <c r="BC199" s="315"/>
      <c r="BD199" s="315"/>
      <c r="BE199" s="315"/>
      <c r="BF199" s="315"/>
      <c r="BG199" s="315"/>
      <c r="BH199" s="315"/>
      <c r="BI199" s="315"/>
      <c r="BJ199" s="315"/>
      <c r="BK199" s="315"/>
      <c r="BL199" s="315"/>
      <c r="BM199" s="315"/>
      <c r="BN199" s="315"/>
      <c r="BO199" s="315"/>
      <c r="BP199" s="315"/>
      <c r="BQ199" s="356"/>
      <c r="BR199" s="315"/>
      <c r="BS199" s="356"/>
      <c r="BT199" s="315"/>
      <c r="BU199" s="356"/>
      <c r="BV199" s="315"/>
      <c r="BW199" s="315"/>
      <c r="BX199" s="315"/>
      <c r="BY199" s="315"/>
      <c r="BZ199" s="315"/>
      <c r="CA199" s="315"/>
      <c r="CB199" s="315"/>
      <c r="CC199" s="356"/>
      <c r="CD199" s="315"/>
      <c r="CE199" s="315"/>
      <c r="CF199" s="315"/>
      <c r="CG199" s="315"/>
      <c r="CH199" s="315"/>
      <c r="CI199" s="315"/>
      <c r="CJ199" s="315"/>
      <c r="CK199" s="315"/>
      <c r="CL199" s="315"/>
      <c r="CM199" s="315"/>
      <c r="CN199" s="315"/>
      <c r="CO199" s="315"/>
      <c r="CP199" s="315"/>
      <c r="CQ199" s="315"/>
      <c r="CR199" s="315"/>
      <c r="CS199" s="315"/>
      <c r="CT199" s="315"/>
      <c r="CU199" s="315"/>
      <c r="CV199" s="315"/>
      <c r="CW199" s="315"/>
      <c r="CX199" s="315"/>
      <c r="CY199" s="315"/>
      <c r="CZ199" s="315"/>
      <c r="DA199" s="315"/>
      <c r="DB199" s="315"/>
      <c r="DC199" s="315"/>
    </row>
    <row r="200" spans="1:107" s="418" customFormat="1">
      <c r="A200" s="316"/>
      <c r="B200" s="408"/>
      <c r="C200" s="416"/>
      <c r="D200" s="315"/>
      <c r="E200" s="315"/>
      <c r="F200" s="315"/>
      <c r="G200" s="315"/>
      <c r="H200" s="315"/>
      <c r="I200" s="315"/>
      <c r="J200" s="315"/>
      <c r="K200" s="315"/>
      <c r="L200" s="315"/>
      <c r="M200" s="315"/>
      <c r="N200" s="315"/>
      <c r="O200" s="315"/>
      <c r="P200" s="315"/>
      <c r="Q200" s="315"/>
      <c r="R200" s="356"/>
      <c r="S200" s="315"/>
      <c r="T200" s="315"/>
      <c r="U200" s="315"/>
      <c r="V200" s="315"/>
      <c r="W200" s="315"/>
      <c r="X200" s="315"/>
      <c r="Y200" s="315"/>
      <c r="Z200" s="315"/>
      <c r="AA200" s="315"/>
      <c r="AB200" s="374"/>
      <c r="AC200" s="315"/>
      <c r="AD200" s="315"/>
      <c r="AE200" s="356"/>
      <c r="AF200" s="315"/>
      <c r="AG200" s="315"/>
      <c r="AH200" s="315"/>
      <c r="AI200" s="315"/>
      <c r="AJ200" s="315"/>
      <c r="AK200" s="356"/>
      <c r="AL200" s="356"/>
      <c r="AM200" s="315"/>
      <c r="AN200" s="356"/>
      <c r="AO200" s="315"/>
      <c r="AP200" s="356"/>
      <c r="AQ200" s="356"/>
      <c r="AR200" s="315"/>
      <c r="AS200" s="356"/>
      <c r="AT200" s="315"/>
      <c r="AU200" s="356"/>
      <c r="AV200" s="315"/>
      <c r="AW200" s="315"/>
      <c r="AX200" s="315"/>
      <c r="AY200" s="315"/>
      <c r="AZ200" s="315"/>
      <c r="BA200" s="356"/>
      <c r="BB200" s="315"/>
      <c r="BC200" s="315"/>
      <c r="BD200" s="315"/>
      <c r="BE200" s="315"/>
      <c r="BF200" s="315"/>
      <c r="BG200" s="315"/>
      <c r="BH200" s="315"/>
      <c r="BI200" s="315"/>
      <c r="BJ200" s="315"/>
      <c r="BK200" s="315"/>
      <c r="BL200" s="315"/>
      <c r="BM200" s="315"/>
      <c r="BN200" s="315"/>
      <c r="BO200" s="315"/>
      <c r="BP200" s="315"/>
      <c r="BQ200" s="356"/>
      <c r="BR200" s="315"/>
      <c r="BS200" s="356"/>
      <c r="BT200" s="315"/>
      <c r="BU200" s="356"/>
      <c r="BV200" s="315"/>
      <c r="BW200" s="315"/>
      <c r="BX200" s="315"/>
      <c r="BY200" s="315"/>
      <c r="BZ200" s="315"/>
      <c r="CA200" s="315"/>
      <c r="CB200" s="315"/>
      <c r="CC200" s="356"/>
      <c r="CD200" s="315"/>
      <c r="CE200" s="315"/>
      <c r="CF200" s="315"/>
      <c r="CG200" s="315"/>
      <c r="CH200" s="315"/>
      <c r="CI200" s="315"/>
      <c r="CJ200" s="315"/>
      <c r="CK200" s="315"/>
      <c r="CL200" s="315"/>
      <c r="CM200" s="315"/>
      <c r="CN200" s="315"/>
      <c r="CO200" s="315"/>
      <c r="CP200" s="315"/>
      <c r="CQ200" s="315"/>
      <c r="CR200" s="315"/>
      <c r="CS200" s="315"/>
      <c r="CT200" s="315"/>
      <c r="CU200" s="315"/>
      <c r="CV200" s="315"/>
      <c r="CW200" s="315"/>
      <c r="CX200" s="315"/>
      <c r="CY200" s="315"/>
      <c r="CZ200" s="315"/>
      <c r="DA200" s="315"/>
      <c r="DB200" s="315"/>
      <c r="DC200" s="315"/>
    </row>
    <row r="201" spans="1:107" s="418" customFormat="1">
      <c r="A201" s="316"/>
      <c r="B201" s="408"/>
      <c r="C201" s="416"/>
      <c r="D201" s="315"/>
      <c r="E201" s="315"/>
      <c r="F201" s="315"/>
      <c r="G201" s="315"/>
      <c r="H201" s="315"/>
      <c r="I201" s="315"/>
      <c r="J201" s="315"/>
      <c r="K201" s="315"/>
      <c r="L201" s="315"/>
      <c r="M201" s="315"/>
      <c r="N201" s="315"/>
      <c r="O201" s="315"/>
      <c r="P201" s="315"/>
      <c r="Q201" s="315"/>
      <c r="R201" s="356"/>
      <c r="S201" s="315"/>
      <c r="T201" s="315"/>
      <c r="U201" s="315"/>
      <c r="V201" s="315"/>
      <c r="W201" s="315"/>
      <c r="X201" s="315"/>
      <c r="Y201" s="315"/>
      <c r="Z201" s="315"/>
      <c r="AA201" s="315"/>
      <c r="AB201" s="374"/>
      <c r="AC201" s="315"/>
      <c r="AD201" s="315"/>
      <c r="AE201" s="356"/>
      <c r="AF201" s="315"/>
      <c r="AG201" s="315"/>
      <c r="AH201" s="315"/>
      <c r="AI201" s="315"/>
      <c r="AJ201" s="315"/>
      <c r="AK201" s="356"/>
      <c r="AL201" s="356"/>
      <c r="AM201" s="315"/>
      <c r="AN201" s="356"/>
      <c r="AO201" s="315"/>
      <c r="AP201" s="356"/>
      <c r="AQ201" s="356"/>
      <c r="AR201" s="315"/>
      <c r="AS201" s="356"/>
      <c r="AT201" s="315"/>
      <c r="AU201" s="356"/>
      <c r="AV201" s="315"/>
      <c r="AW201" s="315"/>
      <c r="AX201" s="315"/>
      <c r="AY201" s="315"/>
      <c r="AZ201" s="315"/>
      <c r="BA201" s="356"/>
      <c r="BB201" s="315"/>
      <c r="BC201" s="315"/>
      <c r="BD201" s="315"/>
      <c r="BE201" s="315"/>
      <c r="BF201" s="315"/>
      <c r="BG201" s="315"/>
      <c r="BH201" s="315"/>
      <c r="BI201" s="315"/>
      <c r="BJ201" s="315"/>
      <c r="BK201" s="315"/>
      <c r="BL201" s="315"/>
      <c r="BM201" s="315"/>
      <c r="BN201" s="315"/>
      <c r="BO201" s="315"/>
      <c r="BP201" s="315"/>
      <c r="BQ201" s="356"/>
      <c r="BR201" s="315"/>
      <c r="BS201" s="356"/>
      <c r="BT201" s="315"/>
      <c r="BU201" s="356"/>
      <c r="BV201" s="315"/>
      <c r="BW201" s="315"/>
      <c r="BX201" s="315"/>
      <c r="BY201" s="315"/>
      <c r="BZ201" s="315"/>
      <c r="CA201" s="315"/>
      <c r="CB201" s="315"/>
      <c r="CC201" s="356"/>
      <c r="CD201" s="315"/>
      <c r="CE201" s="315"/>
      <c r="CF201" s="315"/>
      <c r="CG201" s="315"/>
      <c r="CH201" s="315"/>
      <c r="CI201" s="315"/>
      <c r="CJ201" s="315"/>
      <c r="CK201" s="315"/>
      <c r="CL201" s="315"/>
      <c r="CM201" s="315"/>
      <c r="CN201" s="315"/>
      <c r="CO201" s="315"/>
      <c r="CP201" s="315"/>
      <c r="CQ201" s="315"/>
      <c r="CR201" s="315"/>
      <c r="CS201" s="315"/>
      <c r="CT201" s="315"/>
      <c r="CU201" s="315"/>
      <c r="CV201" s="315"/>
      <c r="CW201" s="315"/>
      <c r="CX201" s="315"/>
      <c r="CY201" s="315"/>
      <c r="CZ201" s="315"/>
      <c r="DA201" s="315"/>
      <c r="DB201" s="315"/>
      <c r="DC201" s="315"/>
    </row>
    <row r="202" spans="1:107" s="418" customFormat="1">
      <c r="A202" s="316"/>
      <c r="B202" s="408"/>
      <c r="C202" s="416"/>
      <c r="D202" s="377"/>
      <c r="E202" s="315"/>
      <c r="F202" s="315"/>
      <c r="G202" s="315"/>
      <c r="H202" s="315"/>
      <c r="I202" s="315"/>
      <c r="J202" s="315"/>
      <c r="K202" s="315"/>
      <c r="L202" s="315"/>
      <c r="M202" s="315"/>
      <c r="N202" s="315"/>
      <c r="O202" s="315"/>
      <c r="P202" s="315"/>
      <c r="Q202" s="315"/>
      <c r="R202" s="356"/>
      <c r="S202" s="315"/>
      <c r="T202" s="315"/>
      <c r="U202" s="315"/>
      <c r="V202" s="315"/>
      <c r="W202" s="315"/>
      <c r="X202" s="315"/>
      <c r="Y202" s="315"/>
      <c r="Z202" s="315"/>
      <c r="AA202" s="315"/>
      <c r="AB202" s="374"/>
      <c r="AC202" s="315"/>
      <c r="AD202" s="315"/>
      <c r="AE202" s="356"/>
      <c r="AF202" s="315"/>
      <c r="AG202" s="315"/>
      <c r="AH202" s="315"/>
      <c r="AI202" s="315"/>
      <c r="AJ202" s="315"/>
      <c r="AK202" s="356"/>
      <c r="AL202" s="356"/>
      <c r="AM202" s="315"/>
      <c r="AN202" s="356"/>
      <c r="AO202" s="315"/>
      <c r="AP202" s="356"/>
      <c r="AQ202" s="356"/>
      <c r="AR202" s="315"/>
      <c r="AS202" s="356"/>
      <c r="AT202" s="315"/>
      <c r="AU202" s="356"/>
      <c r="AV202" s="315"/>
      <c r="AW202" s="315"/>
      <c r="AX202" s="315"/>
      <c r="AY202" s="315"/>
      <c r="AZ202" s="315"/>
      <c r="BA202" s="356"/>
      <c r="BB202" s="315"/>
      <c r="BC202" s="315"/>
      <c r="BD202" s="315"/>
      <c r="BE202" s="315"/>
      <c r="BF202" s="315"/>
      <c r="BG202" s="315"/>
      <c r="BH202" s="315"/>
      <c r="BI202" s="315"/>
      <c r="BJ202" s="315"/>
      <c r="BK202" s="315"/>
      <c r="BL202" s="315"/>
      <c r="BM202" s="315"/>
      <c r="BN202" s="315"/>
      <c r="BO202" s="315"/>
      <c r="BP202" s="315"/>
      <c r="BQ202" s="356"/>
      <c r="BR202" s="315"/>
      <c r="BS202" s="356"/>
      <c r="BT202" s="315"/>
      <c r="BU202" s="356"/>
      <c r="BV202" s="315"/>
      <c r="BW202" s="315"/>
      <c r="BX202" s="315"/>
      <c r="BY202" s="315"/>
      <c r="BZ202" s="315"/>
      <c r="CA202" s="315"/>
      <c r="CB202" s="315"/>
      <c r="CC202" s="356"/>
      <c r="CD202" s="315"/>
      <c r="CE202" s="315"/>
      <c r="CF202" s="315"/>
      <c r="CG202" s="315"/>
      <c r="CH202" s="315"/>
      <c r="CI202" s="315"/>
      <c r="CJ202" s="315"/>
      <c r="CK202" s="315"/>
      <c r="CL202" s="315"/>
      <c r="CM202" s="315"/>
      <c r="CN202" s="315"/>
      <c r="CO202" s="315"/>
      <c r="CP202" s="315"/>
      <c r="CQ202" s="315"/>
      <c r="CR202" s="315"/>
      <c r="CS202" s="315"/>
      <c r="CT202" s="315"/>
      <c r="CU202" s="315"/>
      <c r="CV202" s="315"/>
      <c r="CW202" s="315"/>
      <c r="CX202" s="315"/>
      <c r="CY202" s="315"/>
      <c r="CZ202" s="315"/>
      <c r="DA202" s="315"/>
      <c r="DB202" s="315"/>
      <c r="DC202" s="315"/>
    </row>
    <row r="203" spans="1:107" s="418" customFormat="1">
      <c r="A203" s="316"/>
      <c r="B203" s="408"/>
      <c r="C203" s="416"/>
      <c r="D203" s="377"/>
      <c r="E203" s="315"/>
      <c r="F203" s="315"/>
      <c r="G203" s="315"/>
      <c r="H203" s="315"/>
      <c r="I203" s="315"/>
      <c r="J203" s="315"/>
      <c r="K203" s="315"/>
      <c r="L203" s="315"/>
      <c r="M203" s="315"/>
      <c r="N203" s="315"/>
      <c r="O203" s="315"/>
      <c r="P203" s="315"/>
      <c r="Q203" s="315"/>
      <c r="R203" s="356"/>
      <c r="S203" s="315"/>
      <c r="T203" s="315"/>
      <c r="U203" s="315"/>
      <c r="V203" s="315"/>
      <c r="W203" s="315"/>
      <c r="X203" s="315"/>
      <c r="Y203" s="315"/>
      <c r="Z203" s="315"/>
      <c r="AA203" s="315"/>
      <c r="AB203" s="374"/>
      <c r="AC203" s="315"/>
      <c r="AD203" s="315"/>
      <c r="AE203" s="356"/>
      <c r="AF203" s="315"/>
      <c r="AG203" s="315"/>
      <c r="AH203" s="315"/>
      <c r="AI203" s="315"/>
      <c r="AJ203" s="315"/>
      <c r="AK203" s="356"/>
      <c r="AL203" s="356"/>
      <c r="AM203" s="315"/>
      <c r="AN203" s="356"/>
      <c r="AO203" s="315"/>
      <c r="AP203" s="356"/>
      <c r="AQ203" s="356"/>
      <c r="AR203" s="315"/>
      <c r="AS203" s="356"/>
      <c r="AT203" s="315"/>
      <c r="AU203" s="356"/>
      <c r="AV203" s="315"/>
      <c r="AW203" s="315"/>
      <c r="AX203" s="315"/>
      <c r="AY203" s="315"/>
      <c r="AZ203" s="315"/>
      <c r="BA203" s="356"/>
      <c r="BB203" s="315"/>
      <c r="BC203" s="315"/>
      <c r="BD203" s="315"/>
      <c r="BE203" s="315"/>
      <c r="BF203" s="315"/>
      <c r="BG203" s="315"/>
      <c r="BH203" s="315"/>
      <c r="BI203" s="315"/>
      <c r="BJ203" s="315"/>
      <c r="BK203" s="315"/>
      <c r="BL203" s="315"/>
      <c r="BM203" s="315"/>
      <c r="BN203" s="315"/>
      <c r="BO203" s="315"/>
      <c r="BP203" s="315"/>
      <c r="BQ203" s="356"/>
      <c r="BR203" s="315"/>
      <c r="BS203" s="356"/>
      <c r="BT203" s="315"/>
      <c r="BU203" s="356"/>
      <c r="BV203" s="315"/>
      <c r="BW203" s="315"/>
      <c r="BX203" s="315"/>
      <c r="BY203" s="315"/>
      <c r="BZ203" s="315"/>
      <c r="CA203" s="315"/>
      <c r="CB203" s="315"/>
      <c r="CC203" s="356"/>
      <c r="CD203" s="315"/>
      <c r="CE203" s="315"/>
      <c r="CF203" s="315"/>
      <c r="CG203" s="315"/>
      <c r="CH203" s="315"/>
      <c r="CI203" s="315"/>
      <c r="CJ203" s="315"/>
      <c r="CK203" s="315"/>
      <c r="CL203" s="315"/>
      <c r="CM203" s="315"/>
      <c r="CN203" s="315"/>
      <c r="CO203" s="315"/>
      <c r="CP203" s="315"/>
      <c r="CQ203" s="315"/>
      <c r="CR203" s="315"/>
      <c r="CS203" s="315"/>
      <c r="CT203" s="315"/>
      <c r="CU203" s="315"/>
      <c r="CV203" s="315"/>
      <c r="CW203" s="315"/>
      <c r="CX203" s="315"/>
      <c r="CY203" s="315"/>
      <c r="CZ203" s="315"/>
      <c r="DA203" s="315"/>
      <c r="DB203" s="315"/>
      <c r="DC203" s="315"/>
    </row>
    <row r="204" spans="1:107" s="418" customFormat="1">
      <c r="A204" s="316"/>
      <c r="B204" s="408"/>
      <c r="C204" s="416"/>
      <c r="D204" s="377"/>
      <c r="E204" s="315"/>
      <c r="F204" s="315"/>
      <c r="G204" s="315"/>
      <c r="H204" s="315"/>
      <c r="I204" s="315"/>
      <c r="J204" s="315"/>
      <c r="K204" s="315"/>
      <c r="L204" s="315"/>
      <c r="M204" s="315"/>
      <c r="N204" s="315"/>
      <c r="O204" s="315"/>
      <c r="P204" s="315"/>
      <c r="Q204" s="315"/>
      <c r="R204" s="356"/>
      <c r="S204" s="315"/>
      <c r="T204" s="315"/>
      <c r="U204" s="315"/>
      <c r="V204" s="315"/>
      <c r="W204" s="315"/>
      <c r="X204" s="315"/>
      <c r="Y204" s="315"/>
      <c r="Z204" s="315"/>
      <c r="AA204" s="315"/>
      <c r="AB204" s="374"/>
      <c r="AC204" s="315"/>
      <c r="AD204" s="315"/>
      <c r="AE204" s="356"/>
      <c r="AF204" s="315"/>
      <c r="AG204" s="315"/>
      <c r="AH204" s="315"/>
      <c r="AI204" s="315"/>
      <c r="AJ204" s="315"/>
      <c r="AK204" s="356"/>
      <c r="AL204" s="356"/>
      <c r="AM204" s="315"/>
      <c r="AN204" s="356"/>
      <c r="AO204" s="315"/>
      <c r="AP204" s="356"/>
      <c r="AQ204" s="356"/>
      <c r="AR204" s="315"/>
      <c r="AS204" s="356"/>
      <c r="AT204" s="315"/>
      <c r="AU204" s="356"/>
      <c r="AV204" s="315"/>
      <c r="AW204" s="315"/>
      <c r="AX204" s="315"/>
      <c r="AY204" s="315"/>
      <c r="AZ204" s="315"/>
      <c r="BA204" s="356"/>
      <c r="BB204" s="315"/>
      <c r="BC204" s="315"/>
      <c r="BD204" s="315"/>
      <c r="BE204" s="315"/>
      <c r="BF204" s="315"/>
      <c r="BG204" s="315"/>
      <c r="BH204" s="315"/>
      <c r="BI204" s="315"/>
      <c r="BJ204" s="315"/>
      <c r="BK204" s="315"/>
      <c r="BL204" s="315"/>
      <c r="BM204" s="315"/>
      <c r="BN204" s="315"/>
      <c r="BO204" s="315"/>
      <c r="BP204" s="315"/>
      <c r="BQ204" s="356"/>
      <c r="BR204" s="315"/>
      <c r="BS204" s="356"/>
      <c r="BT204" s="315"/>
      <c r="BU204" s="356"/>
      <c r="BV204" s="315"/>
      <c r="BW204" s="315"/>
      <c r="BX204" s="315"/>
      <c r="BY204" s="315"/>
      <c r="BZ204" s="315"/>
      <c r="CA204" s="315"/>
      <c r="CB204" s="315"/>
      <c r="CC204" s="356"/>
      <c r="CD204" s="315"/>
      <c r="CE204" s="315"/>
      <c r="CF204" s="315"/>
      <c r="CG204" s="315"/>
      <c r="CH204" s="315"/>
      <c r="CI204" s="315"/>
      <c r="CJ204" s="315"/>
      <c r="CK204" s="315"/>
      <c r="CL204" s="315"/>
      <c r="CM204" s="315"/>
      <c r="CN204" s="315"/>
      <c r="CO204" s="315"/>
      <c r="CP204" s="315"/>
      <c r="CQ204" s="315"/>
      <c r="CR204" s="315"/>
      <c r="CS204" s="315"/>
      <c r="CT204" s="315"/>
      <c r="CU204" s="315"/>
      <c r="CV204" s="315"/>
      <c r="CW204" s="315"/>
      <c r="CX204" s="315"/>
      <c r="CY204" s="315"/>
      <c r="CZ204" s="315"/>
      <c r="DA204" s="315"/>
      <c r="DB204" s="315"/>
      <c r="DC204" s="315"/>
    </row>
    <row r="205" spans="1:107" s="418" customFormat="1">
      <c r="A205" s="316"/>
      <c r="B205" s="408"/>
      <c r="C205" s="416"/>
      <c r="D205" s="377"/>
      <c r="E205" s="315"/>
      <c r="F205" s="315"/>
      <c r="G205" s="315"/>
      <c r="H205" s="315"/>
      <c r="I205" s="315"/>
      <c r="J205" s="315"/>
      <c r="K205" s="315"/>
      <c r="L205" s="315"/>
      <c r="M205" s="315"/>
      <c r="N205" s="315"/>
      <c r="O205" s="315"/>
      <c r="P205" s="315"/>
      <c r="Q205" s="315"/>
      <c r="R205" s="356"/>
      <c r="S205" s="315"/>
      <c r="T205" s="315"/>
      <c r="U205" s="315"/>
      <c r="V205" s="315"/>
      <c r="W205" s="315"/>
      <c r="X205" s="315"/>
      <c r="Y205" s="315"/>
      <c r="Z205" s="315"/>
      <c r="AA205" s="315"/>
      <c r="AB205" s="374"/>
      <c r="AC205" s="315"/>
      <c r="AD205" s="315"/>
      <c r="AE205" s="356"/>
      <c r="AF205" s="315"/>
      <c r="AG205" s="315"/>
      <c r="AH205" s="315"/>
      <c r="AI205" s="315"/>
      <c r="AJ205" s="315"/>
      <c r="AK205" s="356"/>
      <c r="AL205" s="356"/>
      <c r="AM205" s="315"/>
      <c r="AN205" s="356"/>
      <c r="AO205" s="315"/>
      <c r="AP205" s="356"/>
      <c r="AQ205" s="356"/>
      <c r="AR205" s="315"/>
      <c r="AS205" s="356"/>
      <c r="AT205" s="315"/>
      <c r="AU205" s="356"/>
      <c r="AV205" s="315"/>
      <c r="AW205" s="315"/>
      <c r="AX205" s="315"/>
      <c r="AY205" s="315"/>
      <c r="AZ205" s="315"/>
      <c r="BA205" s="356"/>
      <c r="BB205" s="315"/>
      <c r="BC205" s="315"/>
      <c r="BD205" s="315"/>
      <c r="BE205" s="315"/>
      <c r="BF205" s="315"/>
      <c r="BG205" s="315"/>
      <c r="BH205" s="315"/>
      <c r="BI205" s="315"/>
      <c r="BJ205" s="315"/>
      <c r="BK205" s="315"/>
      <c r="BL205" s="315"/>
      <c r="BM205" s="315"/>
      <c r="BN205" s="315"/>
      <c r="BO205" s="315"/>
      <c r="BP205" s="315"/>
      <c r="BQ205" s="356"/>
      <c r="BR205" s="315"/>
      <c r="BS205" s="356"/>
      <c r="BT205" s="315"/>
      <c r="BU205" s="356"/>
      <c r="BV205" s="315"/>
      <c r="BW205" s="315"/>
      <c r="BX205" s="315"/>
      <c r="BY205" s="315"/>
      <c r="BZ205" s="315"/>
      <c r="CA205" s="315"/>
      <c r="CB205" s="315"/>
      <c r="CC205" s="356"/>
      <c r="CD205" s="315"/>
      <c r="CE205" s="315"/>
      <c r="CF205" s="315"/>
      <c r="CG205" s="315"/>
      <c r="CH205" s="315"/>
      <c r="CI205" s="315"/>
      <c r="CJ205" s="315"/>
      <c r="CK205" s="315"/>
      <c r="CL205" s="315"/>
      <c r="CM205" s="315"/>
      <c r="CN205" s="315"/>
      <c r="CO205" s="315"/>
      <c r="CP205" s="315"/>
      <c r="CQ205" s="315"/>
      <c r="CR205" s="315"/>
      <c r="CS205" s="315"/>
      <c r="CT205" s="315"/>
      <c r="CU205" s="315"/>
      <c r="CV205" s="315"/>
      <c r="CW205" s="315"/>
      <c r="CX205" s="315"/>
      <c r="CY205" s="315"/>
      <c r="CZ205" s="315"/>
      <c r="DA205" s="315"/>
      <c r="DB205" s="315"/>
      <c r="DC205" s="315"/>
    </row>
    <row r="206" spans="1:107" s="418" customFormat="1">
      <c r="A206" s="316"/>
      <c r="B206" s="408"/>
      <c r="C206" s="416"/>
      <c r="D206" s="315"/>
      <c r="E206" s="315"/>
      <c r="F206" s="315"/>
      <c r="G206" s="315"/>
      <c r="H206" s="315"/>
      <c r="I206" s="315"/>
      <c r="J206" s="315"/>
      <c r="K206" s="315"/>
      <c r="L206" s="315"/>
      <c r="M206" s="315"/>
      <c r="N206" s="315"/>
      <c r="O206" s="315"/>
      <c r="P206" s="315"/>
      <c r="Q206" s="315"/>
      <c r="R206" s="356"/>
      <c r="S206" s="315"/>
      <c r="T206" s="315"/>
      <c r="U206" s="315"/>
      <c r="V206" s="315"/>
      <c r="W206" s="315"/>
      <c r="X206" s="315"/>
      <c r="Y206" s="315"/>
      <c r="Z206" s="315"/>
      <c r="AA206" s="315"/>
      <c r="AB206" s="374"/>
      <c r="AC206" s="315"/>
      <c r="AD206" s="315"/>
      <c r="AE206" s="356"/>
      <c r="AF206" s="315"/>
      <c r="AG206" s="315"/>
      <c r="AH206" s="315"/>
      <c r="AI206" s="315"/>
      <c r="AJ206" s="315"/>
      <c r="AK206" s="356"/>
      <c r="AL206" s="356"/>
      <c r="AM206" s="315"/>
      <c r="AN206" s="356"/>
      <c r="AO206" s="315"/>
      <c r="AP206" s="356"/>
      <c r="AQ206" s="356"/>
      <c r="AR206" s="315"/>
      <c r="AS206" s="356"/>
      <c r="AT206" s="315"/>
      <c r="AU206" s="356"/>
      <c r="AV206" s="315"/>
      <c r="AW206" s="315"/>
      <c r="AX206" s="315"/>
      <c r="AY206" s="315"/>
      <c r="AZ206" s="315"/>
      <c r="BA206" s="356"/>
      <c r="BB206" s="315"/>
      <c r="BC206" s="315"/>
      <c r="BD206" s="315"/>
      <c r="BE206" s="315"/>
      <c r="BF206" s="315"/>
      <c r="BG206" s="315"/>
      <c r="BH206" s="315"/>
      <c r="BI206" s="315"/>
      <c r="BJ206" s="315"/>
      <c r="BK206" s="315"/>
      <c r="BL206" s="315"/>
      <c r="BM206" s="315"/>
      <c r="BN206" s="315"/>
      <c r="BO206" s="315"/>
      <c r="BP206" s="315"/>
      <c r="BQ206" s="356"/>
      <c r="BR206" s="315"/>
      <c r="BS206" s="356"/>
      <c r="BT206" s="315"/>
      <c r="BU206" s="356"/>
      <c r="BV206" s="315"/>
      <c r="BW206" s="315"/>
      <c r="BX206" s="315"/>
      <c r="BY206" s="315"/>
      <c r="BZ206" s="315"/>
      <c r="CA206" s="315"/>
      <c r="CB206" s="315"/>
      <c r="CC206" s="356"/>
      <c r="CD206" s="315"/>
      <c r="CE206" s="315"/>
      <c r="CF206" s="315"/>
      <c r="CG206" s="315"/>
      <c r="CH206" s="315"/>
      <c r="CI206" s="315"/>
      <c r="CJ206" s="315"/>
      <c r="CK206" s="315"/>
      <c r="CL206" s="315"/>
      <c r="CM206" s="315"/>
      <c r="CN206" s="315"/>
      <c r="CO206" s="315"/>
      <c r="CP206" s="315"/>
      <c r="CQ206" s="315"/>
      <c r="CR206" s="315"/>
      <c r="CS206" s="315"/>
      <c r="CT206" s="315"/>
      <c r="CU206" s="315"/>
      <c r="CV206" s="315"/>
      <c r="CW206" s="315"/>
      <c r="CX206" s="315"/>
      <c r="CY206" s="315"/>
      <c r="CZ206" s="315"/>
      <c r="DA206" s="315"/>
      <c r="DB206" s="315"/>
      <c r="DC206" s="315"/>
    </row>
    <row r="207" spans="1:107" s="418" customFormat="1">
      <c r="A207" s="316"/>
      <c r="B207" s="408"/>
      <c r="C207" s="416"/>
      <c r="D207" s="315"/>
      <c r="E207" s="315"/>
      <c r="F207" s="315"/>
      <c r="G207" s="315"/>
      <c r="H207" s="315"/>
      <c r="I207" s="315"/>
      <c r="J207" s="315"/>
      <c r="K207" s="315"/>
      <c r="L207" s="315"/>
      <c r="M207" s="315"/>
      <c r="N207" s="315"/>
      <c r="O207" s="315"/>
      <c r="P207" s="315"/>
      <c r="Q207" s="315"/>
      <c r="R207" s="356"/>
      <c r="S207" s="315"/>
      <c r="T207" s="315"/>
      <c r="U207" s="315"/>
      <c r="V207" s="315"/>
      <c r="W207" s="315"/>
      <c r="X207" s="315"/>
      <c r="Y207" s="315"/>
      <c r="Z207" s="315"/>
      <c r="AA207" s="315"/>
      <c r="AB207" s="374"/>
      <c r="AC207" s="315"/>
      <c r="AD207" s="315"/>
      <c r="AE207" s="356"/>
      <c r="AF207" s="315"/>
      <c r="AG207" s="315"/>
      <c r="AH207" s="315"/>
      <c r="AI207" s="315"/>
      <c r="AJ207" s="315"/>
      <c r="AK207" s="356"/>
      <c r="AL207" s="356"/>
      <c r="AM207" s="315"/>
      <c r="AN207" s="356"/>
      <c r="AO207" s="315"/>
      <c r="AP207" s="356"/>
      <c r="AQ207" s="356"/>
      <c r="AR207" s="315"/>
      <c r="AS207" s="356"/>
      <c r="AT207" s="315"/>
      <c r="AU207" s="356"/>
      <c r="AV207" s="315"/>
      <c r="AW207" s="315"/>
      <c r="AX207" s="315"/>
      <c r="AY207" s="315"/>
      <c r="AZ207" s="315"/>
      <c r="BA207" s="356"/>
      <c r="BB207" s="315"/>
      <c r="BC207" s="315"/>
      <c r="BD207" s="315"/>
      <c r="BE207" s="315"/>
      <c r="BF207" s="315"/>
      <c r="BG207" s="315"/>
      <c r="BH207" s="315"/>
      <c r="BI207" s="315"/>
      <c r="BJ207" s="315"/>
      <c r="BK207" s="315"/>
      <c r="BL207" s="315"/>
      <c r="BM207" s="315"/>
      <c r="BN207" s="315"/>
      <c r="BO207" s="315"/>
      <c r="BP207" s="315"/>
      <c r="BQ207" s="356"/>
      <c r="BR207" s="315"/>
      <c r="BS207" s="356"/>
      <c r="BT207" s="315"/>
      <c r="BU207" s="356"/>
      <c r="BV207" s="315"/>
      <c r="BW207" s="315"/>
      <c r="BX207" s="315"/>
      <c r="BY207" s="315"/>
      <c r="BZ207" s="315"/>
      <c r="CA207" s="315"/>
      <c r="CB207" s="315"/>
      <c r="CC207" s="356"/>
      <c r="CD207" s="315"/>
      <c r="CE207" s="315"/>
      <c r="CF207" s="315"/>
      <c r="CG207" s="315"/>
      <c r="CH207" s="315"/>
      <c r="CI207" s="315"/>
      <c r="CJ207" s="315"/>
      <c r="CK207" s="315"/>
      <c r="CL207" s="315"/>
      <c r="CM207" s="315"/>
      <c r="CN207" s="315"/>
      <c r="CO207" s="315"/>
      <c r="CP207" s="315"/>
      <c r="CQ207" s="315"/>
      <c r="CR207" s="315"/>
      <c r="CS207" s="315"/>
      <c r="CT207" s="315"/>
      <c r="CU207" s="315"/>
      <c r="CV207" s="315"/>
      <c r="CW207" s="315"/>
      <c r="CX207" s="315"/>
      <c r="CY207" s="315"/>
      <c r="CZ207" s="315"/>
      <c r="DA207" s="315"/>
      <c r="DB207" s="315"/>
      <c r="DC207" s="315"/>
    </row>
    <row r="208" spans="1:107" s="418" customFormat="1">
      <c r="A208" s="316"/>
      <c r="B208" s="408"/>
      <c r="C208" s="416"/>
      <c r="D208" s="315"/>
      <c r="E208" s="315"/>
      <c r="F208" s="315"/>
      <c r="G208" s="315"/>
      <c r="H208" s="315"/>
      <c r="I208" s="315"/>
      <c r="J208" s="315"/>
      <c r="K208" s="315"/>
      <c r="L208" s="315"/>
      <c r="M208" s="315"/>
      <c r="N208" s="315"/>
      <c r="O208" s="315"/>
      <c r="P208" s="315"/>
      <c r="Q208" s="315"/>
      <c r="R208" s="356"/>
      <c r="S208" s="315"/>
      <c r="T208" s="315"/>
      <c r="U208" s="315"/>
      <c r="V208" s="315"/>
      <c r="W208" s="315"/>
      <c r="X208" s="315"/>
      <c r="Y208" s="315"/>
      <c r="Z208" s="315"/>
      <c r="AA208" s="315"/>
      <c r="AB208" s="374"/>
      <c r="AC208" s="315"/>
      <c r="AD208" s="315"/>
      <c r="AE208" s="356"/>
      <c r="AF208" s="315"/>
      <c r="AG208" s="315"/>
      <c r="AH208" s="315"/>
      <c r="AI208" s="315"/>
      <c r="AJ208" s="315"/>
      <c r="AK208" s="356"/>
      <c r="AL208" s="356"/>
      <c r="AM208" s="315"/>
      <c r="AN208" s="356"/>
      <c r="AO208" s="315"/>
      <c r="AP208" s="356"/>
      <c r="AQ208" s="356"/>
      <c r="AR208" s="315"/>
      <c r="AS208" s="356"/>
      <c r="AT208" s="315"/>
      <c r="AU208" s="356"/>
      <c r="AV208" s="315"/>
      <c r="AW208" s="315"/>
      <c r="AX208" s="315"/>
      <c r="AY208" s="315"/>
      <c r="AZ208" s="315"/>
      <c r="BA208" s="356"/>
      <c r="BB208" s="315"/>
      <c r="BC208" s="315"/>
      <c r="BD208" s="315"/>
      <c r="BE208" s="315"/>
      <c r="BF208" s="315"/>
      <c r="BG208" s="315"/>
      <c r="BH208" s="315"/>
      <c r="BI208" s="315"/>
      <c r="BJ208" s="315"/>
      <c r="BK208" s="315"/>
      <c r="BL208" s="315"/>
      <c r="BM208" s="315"/>
      <c r="BN208" s="315"/>
      <c r="BO208" s="315"/>
      <c r="BP208" s="315"/>
      <c r="BQ208" s="356"/>
      <c r="BR208" s="315"/>
      <c r="BS208" s="356"/>
      <c r="BT208" s="315"/>
      <c r="BU208" s="356"/>
      <c r="BV208" s="315"/>
      <c r="BW208" s="315"/>
      <c r="BX208" s="315"/>
      <c r="BY208" s="315"/>
      <c r="BZ208" s="315"/>
      <c r="CA208" s="315"/>
      <c r="CB208" s="315"/>
      <c r="CC208" s="356"/>
      <c r="CD208" s="315"/>
      <c r="CE208" s="315"/>
      <c r="CF208" s="315"/>
      <c r="CG208" s="315"/>
      <c r="CH208" s="315"/>
      <c r="CI208" s="315"/>
      <c r="CJ208" s="315"/>
      <c r="CK208" s="315"/>
      <c r="CL208" s="315"/>
      <c r="CM208" s="315"/>
      <c r="CN208" s="315"/>
      <c r="CO208" s="315"/>
      <c r="CP208" s="315"/>
      <c r="CQ208" s="315"/>
      <c r="CR208" s="315"/>
      <c r="CS208" s="315"/>
      <c r="CT208" s="315"/>
      <c r="CU208" s="315"/>
      <c r="CV208" s="315"/>
      <c r="CW208" s="315"/>
      <c r="CX208" s="315"/>
      <c r="CY208" s="315"/>
      <c r="CZ208" s="315"/>
      <c r="DA208" s="315"/>
      <c r="DB208" s="315"/>
      <c r="DC208" s="315"/>
    </row>
    <row r="209" spans="1:107" s="418" customFormat="1">
      <c r="A209" s="316"/>
      <c r="B209" s="408"/>
      <c r="C209" s="416"/>
      <c r="D209" s="315"/>
      <c r="E209" s="315"/>
      <c r="F209" s="315"/>
      <c r="G209" s="315"/>
      <c r="H209" s="315"/>
      <c r="I209" s="315"/>
      <c r="J209" s="315"/>
      <c r="K209" s="315"/>
      <c r="L209" s="315"/>
      <c r="M209" s="315"/>
      <c r="N209" s="315"/>
      <c r="O209" s="315"/>
      <c r="P209" s="315"/>
      <c r="Q209" s="315"/>
      <c r="R209" s="356"/>
      <c r="S209" s="315"/>
      <c r="T209" s="315"/>
      <c r="U209" s="315"/>
      <c r="V209" s="315"/>
      <c r="W209" s="315"/>
      <c r="X209" s="315"/>
      <c r="Y209" s="315"/>
      <c r="Z209" s="315"/>
      <c r="AA209" s="315"/>
      <c r="AB209" s="374"/>
      <c r="AC209" s="315"/>
      <c r="AD209" s="315"/>
      <c r="AE209" s="356"/>
      <c r="AF209" s="315"/>
      <c r="AG209" s="315"/>
      <c r="AH209" s="315"/>
      <c r="AI209" s="315"/>
      <c r="AJ209" s="315"/>
      <c r="AK209" s="356"/>
      <c r="AL209" s="356"/>
      <c r="AM209" s="315"/>
      <c r="AN209" s="356"/>
      <c r="AO209" s="315"/>
      <c r="AP209" s="356"/>
      <c r="AQ209" s="356"/>
      <c r="AR209" s="315"/>
      <c r="AS209" s="356"/>
      <c r="AT209" s="315"/>
      <c r="AU209" s="356"/>
      <c r="AV209" s="315"/>
      <c r="AW209" s="315"/>
      <c r="AX209" s="315"/>
      <c r="AY209" s="315"/>
      <c r="AZ209" s="315"/>
      <c r="BA209" s="356"/>
      <c r="BB209" s="315"/>
      <c r="BC209" s="315"/>
      <c r="BD209" s="315"/>
      <c r="BE209" s="315"/>
      <c r="BF209" s="315"/>
      <c r="BG209" s="315"/>
      <c r="BH209" s="315"/>
      <c r="BI209" s="315"/>
      <c r="BJ209" s="315"/>
      <c r="BK209" s="315"/>
      <c r="BL209" s="315"/>
      <c r="BM209" s="315"/>
      <c r="BN209" s="315"/>
      <c r="BO209" s="315"/>
      <c r="BP209" s="315"/>
      <c r="BQ209" s="356"/>
      <c r="BR209" s="315"/>
      <c r="BS209" s="356"/>
      <c r="BT209" s="315"/>
      <c r="BU209" s="356"/>
      <c r="BV209" s="315"/>
      <c r="BW209" s="315"/>
      <c r="BX209" s="315"/>
      <c r="BY209" s="315"/>
      <c r="BZ209" s="315"/>
      <c r="CA209" s="315"/>
      <c r="CB209" s="315"/>
      <c r="CC209" s="356"/>
      <c r="CD209" s="315"/>
      <c r="CE209" s="315"/>
      <c r="CF209" s="315"/>
      <c r="CG209" s="315"/>
      <c r="CH209" s="315"/>
      <c r="CI209" s="315"/>
      <c r="CJ209" s="315"/>
      <c r="CK209" s="315"/>
      <c r="CL209" s="315"/>
      <c r="CM209" s="315"/>
      <c r="CN209" s="315"/>
      <c r="CO209" s="315"/>
      <c r="CP209" s="315"/>
      <c r="CQ209" s="315"/>
      <c r="CR209" s="315"/>
      <c r="CS209" s="315"/>
      <c r="CT209" s="315"/>
      <c r="CU209" s="315"/>
      <c r="CV209" s="315"/>
      <c r="CW209" s="315"/>
      <c r="CX209" s="315"/>
      <c r="CY209" s="315"/>
      <c r="CZ209" s="315"/>
      <c r="DA209" s="315"/>
      <c r="DB209" s="315"/>
      <c r="DC209" s="315"/>
    </row>
    <row r="210" spans="1:107" s="418" customFormat="1">
      <c r="A210" s="316"/>
      <c r="B210" s="408"/>
      <c r="C210" s="416"/>
      <c r="D210" s="315"/>
      <c r="E210" s="315"/>
      <c r="F210" s="315"/>
      <c r="G210" s="315"/>
      <c r="H210" s="315"/>
      <c r="I210" s="315"/>
      <c r="J210" s="315"/>
      <c r="K210" s="315"/>
      <c r="L210" s="315"/>
      <c r="M210" s="315"/>
      <c r="N210" s="315"/>
      <c r="O210" s="315"/>
      <c r="P210" s="315"/>
      <c r="Q210" s="315"/>
      <c r="R210" s="356"/>
      <c r="S210" s="315"/>
      <c r="T210" s="315"/>
      <c r="U210" s="315"/>
      <c r="V210" s="315"/>
      <c r="W210" s="315"/>
      <c r="X210" s="315"/>
      <c r="Y210" s="315"/>
      <c r="Z210" s="315"/>
      <c r="AA210" s="315"/>
      <c r="AB210" s="374"/>
      <c r="AC210" s="315"/>
      <c r="AD210" s="315"/>
      <c r="AE210" s="356"/>
      <c r="AF210" s="315"/>
      <c r="AG210" s="315"/>
      <c r="AH210" s="315"/>
      <c r="AI210" s="315"/>
      <c r="AJ210" s="315"/>
      <c r="AK210" s="356"/>
      <c r="AL210" s="356"/>
      <c r="AM210" s="315"/>
      <c r="AN210" s="356"/>
      <c r="AO210" s="315"/>
      <c r="AP210" s="356"/>
      <c r="AQ210" s="356"/>
      <c r="AR210" s="315"/>
      <c r="AS210" s="356"/>
      <c r="AT210" s="315"/>
      <c r="AU210" s="356"/>
      <c r="AV210" s="315"/>
      <c r="AW210" s="315"/>
      <c r="AX210" s="315"/>
      <c r="AY210" s="315"/>
      <c r="AZ210" s="315"/>
      <c r="BA210" s="356"/>
      <c r="BB210" s="315"/>
      <c r="BC210" s="315"/>
      <c r="BD210" s="315"/>
      <c r="BE210" s="315"/>
      <c r="BF210" s="315"/>
      <c r="BG210" s="315"/>
      <c r="BH210" s="315"/>
      <c r="BI210" s="315"/>
      <c r="BJ210" s="315"/>
      <c r="BK210" s="315"/>
      <c r="BL210" s="315"/>
      <c r="BM210" s="315"/>
      <c r="BN210" s="315"/>
      <c r="BO210" s="315"/>
      <c r="BP210" s="315"/>
      <c r="BQ210" s="356"/>
      <c r="BR210" s="315"/>
      <c r="BS210" s="356"/>
      <c r="BT210" s="315"/>
      <c r="BU210" s="356"/>
      <c r="BV210" s="315"/>
      <c r="BW210" s="315"/>
      <c r="BX210" s="315"/>
      <c r="BY210" s="315"/>
      <c r="BZ210" s="315"/>
      <c r="CA210" s="315"/>
      <c r="CB210" s="315"/>
      <c r="CC210" s="356"/>
      <c r="CD210" s="315"/>
      <c r="CE210" s="315"/>
      <c r="CF210" s="315"/>
      <c r="CG210" s="315"/>
      <c r="CH210" s="315"/>
      <c r="CI210" s="315"/>
      <c r="CJ210" s="315"/>
      <c r="CK210" s="315"/>
      <c r="CL210" s="315"/>
      <c r="CM210" s="315"/>
      <c r="CN210" s="315"/>
      <c r="CO210" s="315"/>
      <c r="CP210" s="315"/>
      <c r="CQ210" s="315"/>
      <c r="CR210" s="315"/>
      <c r="CS210" s="315"/>
      <c r="CT210" s="315"/>
      <c r="CU210" s="315"/>
      <c r="CV210" s="315"/>
      <c r="CW210" s="315"/>
      <c r="CX210" s="315"/>
      <c r="CY210" s="315"/>
      <c r="CZ210" s="315"/>
      <c r="DA210" s="315"/>
      <c r="DB210" s="315"/>
      <c r="DC210" s="315"/>
    </row>
    <row r="211" spans="1:107" s="418" customFormat="1">
      <c r="A211" s="316"/>
      <c r="B211" s="408"/>
      <c r="C211" s="426"/>
      <c r="D211" s="315"/>
      <c r="E211" s="315"/>
      <c r="F211" s="315"/>
      <c r="G211" s="315"/>
      <c r="H211" s="315"/>
      <c r="I211" s="315"/>
      <c r="J211" s="315"/>
      <c r="K211" s="315"/>
      <c r="L211" s="315"/>
      <c r="M211" s="315"/>
      <c r="N211" s="315"/>
      <c r="O211" s="315"/>
      <c r="P211" s="315"/>
      <c r="Q211" s="315"/>
      <c r="R211" s="356"/>
      <c r="S211" s="315"/>
      <c r="T211" s="315"/>
      <c r="U211" s="315"/>
      <c r="V211" s="315"/>
      <c r="W211" s="315"/>
      <c r="X211" s="315"/>
      <c r="Y211" s="315"/>
      <c r="Z211" s="315"/>
      <c r="AA211" s="315"/>
      <c r="AB211" s="374"/>
      <c r="AC211" s="315"/>
      <c r="AD211" s="315"/>
      <c r="AE211" s="356"/>
      <c r="AF211" s="315"/>
      <c r="AG211" s="315"/>
      <c r="AH211" s="315"/>
      <c r="AI211" s="315"/>
      <c r="AJ211" s="315"/>
      <c r="AK211" s="356"/>
      <c r="AL211" s="356"/>
      <c r="AM211" s="315"/>
      <c r="AN211" s="356"/>
      <c r="AO211" s="315"/>
      <c r="AP211" s="356"/>
      <c r="AQ211" s="356"/>
      <c r="AR211" s="315"/>
      <c r="AS211" s="356"/>
      <c r="AT211" s="315"/>
      <c r="AU211" s="356"/>
      <c r="AV211" s="315"/>
      <c r="AW211" s="315"/>
      <c r="AX211" s="315"/>
      <c r="AY211" s="315"/>
      <c r="AZ211" s="315"/>
      <c r="BA211" s="356"/>
      <c r="BB211" s="315"/>
      <c r="BC211" s="315"/>
      <c r="BD211" s="315"/>
      <c r="BE211" s="315"/>
      <c r="BF211" s="315"/>
      <c r="BG211" s="315"/>
      <c r="BH211" s="315"/>
      <c r="BI211" s="315"/>
      <c r="BJ211" s="315"/>
      <c r="BK211" s="315"/>
      <c r="BL211" s="315"/>
      <c r="BM211" s="315"/>
      <c r="BN211" s="315"/>
      <c r="BO211" s="315"/>
      <c r="BP211" s="315"/>
      <c r="BQ211" s="356"/>
      <c r="BR211" s="315"/>
      <c r="BS211" s="356"/>
      <c r="BT211" s="315"/>
      <c r="BU211" s="356"/>
      <c r="BV211" s="315"/>
      <c r="BW211" s="315"/>
      <c r="BX211" s="315"/>
      <c r="BY211" s="315"/>
      <c r="BZ211" s="315"/>
      <c r="CA211" s="315"/>
      <c r="CB211" s="315"/>
      <c r="CC211" s="356"/>
      <c r="CD211" s="315"/>
      <c r="CE211" s="315"/>
      <c r="CF211" s="315"/>
      <c r="CG211" s="315"/>
      <c r="CH211" s="315"/>
      <c r="CI211" s="315"/>
      <c r="CJ211" s="315"/>
      <c r="CK211" s="315"/>
      <c r="CL211" s="315"/>
      <c r="CM211" s="315"/>
      <c r="CN211" s="315"/>
      <c r="CO211" s="315"/>
      <c r="CP211" s="315"/>
      <c r="CQ211" s="315"/>
      <c r="CR211" s="315"/>
      <c r="CS211" s="315"/>
      <c r="CT211" s="315"/>
      <c r="CU211" s="315"/>
      <c r="CV211" s="315"/>
      <c r="CW211" s="315"/>
      <c r="CX211" s="315"/>
      <c r="CY211" s="315"/>
      <c r="CZ211" s="315"/>
      <c r="DA211" s="315"/>
      <c r="DB211" s="315"/>
      <c r="DC211" s="315"/>
    </row>
    <row r="212" spans="1:107" s="418" customFormat="1">
      <c r="A212" s="316"/>
      <c r="B212" s="408"/>
      <c r="C212" s="416"/>
      <c r="D212" s="315"/>
      <c r="E212" s="315"/>
      <c r="F212" s="315"/>
      <c r="G212" s="315"/>
      <c r="H212" s="315"/>
      <c r="I212" s="315"/>
      <c r="J212" s="315"/>
      <c r="K212" s="315"/>
      <c r="L212" s="315"/>
      <c r="M212" s="315"/>
      <c r="N212" s="315"/>
      <c r="O212" s="315"/>
      <c r="P212" s="315"/>
      <c r="Q212" s="315"/>
      <c r="R212" s="356"/>
      <c r="S212" s="315"/>
      <c r="T212" s="315"/>
      <c r="U212" s="315"/>
      <c r="V212" s="315"/>
      <c r="W212" s="315"/>
      <c r="X212" s="315"/>
      <c r="Y212" s="315"/>
      <c r="Z212" s="315"/>
      <c r="AA212" s="315"/>
      <c r="AB212" s="374"/>
      <c r="AC212" s="315"/>
      <c r="AD212" s="315"/>
      <c r="AE212" s="356"/>
      <c r="AF212" s="315"/>
      <c r="AG212" s="315"/>
      <c r="AH212" s="315"/>
      <c r="AI212" s="315"/>
      <c r="AJ212" s="315"/>
      <c r="AK212" s="356"/>
      <c r="AL212" s="356"/>
      <c r="AM212" s="315"/>
      <c r="AN212" s="356"/>
      <c r="AO212" s="315"/>
      <c r="AP212" s="356"/>
      <c r="AQ212" s="356"/>
      <c r="AR212" s="315"/>
      <c r="AS212" s="356"/>
      <c r="AT212" s="315"/>
      <c r="AU212" s="356"/>
      <c r="AV212" s="315"/>
      <c r="AW212" s="315"/>
      <c r="AX212" s="315"/>
      <c r="AY212" s="315"/>
      <c r="AZ212" s="315"/>
      <c r="BA212" s="356"/>
      <c r="BB212" s="315"/>
      <c r="BC212" s="315"/>
      <c r="BD212" s="315"/>
      <c r="BE212" s="315"/>
      <c r="BF212" s="315"/>
      <c r="BG212" s="315"/>
      <c r="BH212" s="315"/>
      <c r="BI212" s="315"/>
      <c r="BJ212" s="315"/>
      <c r="BK212" s="315"/>
      <c r="BL212" s="315"/>
      <c r="BM212" s="315"/>
      <c r="BN212" s="315"/>
      <c r="BO212" s="315"/>
      <c r="BP212" s="315"/>
      <c r="BQ212" s="356"/>
      <c r="BR212" s="315"/>
      <c r="BS212" s="356"/>
      <c r="BT212" s="315"/>
      <c r="BU212" s="356"/>
      <c r="BV212" s="315"/>
      <c r="BW212" s="315"/>
      <c r="BX212" s="315"/>
      <c r="BY212" s="315"/>
      <c r="BZ212" s="315"/>
      <c r="CA212" s="315"/>
      <c r="CB212" s="315"/>
      <c r="CC212" s="356"/>
      <c r="CD212" s="315"/>
      <c r="CE212" s="315"/>
      <c r="CF212" s="315"/>
      <c r="CG212" s="315"/>
      <c r="CH212" s="315"/>
      <c r="CI212" s="315"/>
      <c r="CJ212" s="315"/>
      <c r="CK212" s="315"/>
      <c r="CL212" s="315"/>
      <c r="CM212" s="315"/>
      <c r="CN212" s="315"/>
      <c r="CO212" s="315"/>
      <c r="CP212" s="315"/>
      <c r="CQ212" s="315"/>
      <c r="CR212" s="315"/>
      <c r="CS212" s="315"/>
      <c r="CT212" s="315"/>
      <c r="CU212" s="315"/>
      <c r="CV212" s="315"/>
      <c r="CW212" s="315"/>
      <c r="CX212" s="315"/>
      <c r="CY212" s="315"/>
      <c r="CZ212" s="315"/>
      <c r="DA212" s="315"/>
      <c r="DB212" s="315"/>
      <c r="DC212" s="315"/>
    </row>
    <row r="213" spans="1:107" s="418" customFormat="1">
      <c r="A213" s="316"/>
      <c r="B213" s="408"/>
      <c r="C213" s="426"/>
      <c r="D213" s="315"/>
      <c r="E213" s="315"/>
      <c r="F213" s="315"/>
      <c r="G213" s="315"/>
      <c r="H213" s="315"/>
      <c r="I213" s="315"/>
      <c r="J213" s="315"/>
      <c r="K213" s="315"/>
      <c r="L213" s="315"/>
      <c r="M213" s="315"/>
      <c r="N213" s="315"/>
      <c r="O213" s="315"/>
      <c r="P213" s="315"/>
      <c r="Q213" s="315"/>
      <c r="R213" s="356"/>
      <c r="S213" s="315"/>
      <c r="T213" s="315"/>
      <c r="U213" s="315"/>
      <c r="V213" s="315"/>
      <c r="W213" s="315"/>
      <c r="X213" s="315"/>
      <c r="Y213" s="315"/>
      <c r="Z213" s="315"/>
      <c r="AA213" s="315"/>
      <c r="AB213" s="374"/>
      <c r="AC213" s="315"/>
      <c r="AD213" s="315"/>
      <c r="AE213" s="356"/>
      <c r="AF213" s="315"/>
      <c r="AG213" s="315"/>
      <c r="AH213" s="315"/>
      <c r="AI213" s="315"/>
      <c r="AJ213" s="315"/>
      <c r="AK213" s="356"/>
      <c r="AL213" s="356"/>
      <c r="AM213" s="315"/>
      <c r="AN213" s="356"/>
      <c r="AO213" s="315"/>
      <c r="AP213" s="356"/>
      <c r="AQ213" s="356"/>
      <c r="AR213" s="315"/>
      <c r="AS213" s="356"/>
      <c r="AT213" s="315"/>
      <c r="AU213" s="356"/>
      <c r="AV213" s="315"/>
      <c r="AW213" s="315"/>
      <c r="AX213" s="315"/>
      <c r="AY213" s="315"/>
      <c r="AZ213" s="315"/>
      <c r="BA213" s="356"/>
      <c r="BB213" s="315"/>
      <c r="BC213" s="315"/>
      <c r="BD213" s="315"/>
      <c r="BE213" s="315"/>
      <c r="BF213" s="315"/>
      <c r="BG213" s="315"/>
      <c r="BH213" s="315"/>
      <c r="BI213" s="315"/>
      <c r="BJ213" s="315"/>
      <c r="BK213" s="315"/>
      <c r="BL213" s="315"/>
      <c r="BM213" s="315"/>
      <c r="BN213" s="315"/>
      <c r="BO213" s="315"/>
      <c r="BP213" s="315"/>
      <c r="BQ213" s="356"/>
      <c r="BR213" s="315"/>
      <c r="BS213" s="356"/>
      <c r="BT213" s="315"/>
      <c r="BU213" s="356"/>
      <c r="BV213" s="315"/>
      <c r="BW213" s="315"/>
      <c r="BX213" s="315"/>
      <c r="BY213" s="315"/>
      <c r="BZ213" s="315"/>
      <c r="CA213" s="315"/>
      <c r="CB213" s="315"/>
      <c r="CC213" s="356"/>
      <c r="CD213" s="315"/>
      <c r="CE213" s="315"/>
      <c r="CF213" s="315"/>
      <c r="CG213" s="315"/>
      <c r="CH213" s="315"/>
      <c r="CI213" s="315"/>
      <c r="CJ213" s="315"/>
      <c r="CK213" s="315"/>
      <c r="CL213" s="315"/>
      <c r="CM213" s="315"/>
      <c r="CN213" s="315"/>
      <c r="CO213" s="315"/>
      <c r="CP213" s="315"/>
      <c r="CQ213" s="315"/>
      <c r="CR213" s="315"/>
      <c r="CS213" s="315"/>
      <c r="CT213" s="315"/>
      <c r="CU213" s="315"/>
      <c r="CV213" s="315"/>
      <c r="CW213" s="315"/>
      <c r="CX213" s="315"/>
      <c r="CY213" s="315"/>
      <c r="CZ213" s="315"/>
      <c r="DA213" s="315"/>
      <c r="DB213" s="315"/>
      <c r="DC213" s="315"/>
    </row>
    <row r="214" spans="1:107" s="418" customFormat="1">
      <c r="A214" s="316"/>
      <c r="B214" s="408"/>
      <c r="C214" s="426"/>
      <c r="D214" s="315"/>
      <c r="E214" s="315"/>
      <c r="F214" s="315"/>
      <c r="G214" s="315"/>
      <c r="H214" s="315"/>
      <c r="I214" s="315"/>
      <c r="J214" s="315"/>
      <c r="K214" s="315"/>
      <c r="L214" s="315"/>
      <c r="M214" s="315"/>
      <c r="N214" s="315"/>
      <c r="O214" s="315"/>
      <c r="P214" s="315"/>
      <c r="Q214" s="315"/>
      <c r="R214" s="356"/>
      <c r="S214" s="315"/>
      <c r="T214" s="315"/>
      <c r="U214" s="315"/>
      <c r="V214" s="315"/>
      <c r="W214" s="315"/>
      <c r="X214" s="315"/>
      <c r="Y214" s="315"/>
      <c r="Z214" s="315"/>
      <c r="AA214" s="315"/>
      <c r="AB214" s="374"/>
      <c r="AC214" s="315"/>
      <c r="AD214" s="315"/>
      <c r="AE214" s="356"/>
      <c r="AF214" s="315"/>
      <c r="AG214" s="315"/>
      <c r="AH214" s="315"/>
      <c r="AI214" s="315"/>
      <c r="AJ214" s="315"/>
      <c r="AK214" s="356"/>
      <c r="AL214" s="356"/>
      <c r="AM214" s="315"/>
      <c r="AN214" s="356"/>
      <c r="AO214" s="315"/>
      <c r="AP214" s="356"/>
      <c r="AQ214" s="356"/>
      <c r="AR214" s="315"/>
      <c r="AS214" s="356"/>
      <c r="AT214" s="315"/>
      <c r="AU214" s="356"/>
      <c r="AV214" s="315"/>
      <c r="AW214" s="315"/>
      <c r="AX214" s="315"/>
      <c r="AY214" s="315"/>
      <c r="AZ214" s="315"/>
      <c r="BA214" s="356"/>
      <c r="BB214" s="315"/>
      <c r="BC214" s="315"/>
      <c r="BD214" s="315"/>
      <c r="BE214" s="315"/>
      <c r="BF214" s="315"/>
      <c r="BG214" s="315"/>
      <c r="BH214" s="315"/>
      <c r="BI214" s="315"/>
      <c r="BJ214" s="315"/>
      <c r="BK214" s="315"/>
      <c r="BL214" s="315"/>
      <c r="BM214" s="315"/>
      <c r="BN214" s="315"/>
      <c r="BO214" s="315"/>
      <c r="BP214" s="315"/>
      <c r="BQ214" s="356"/>
      <c r="BR214" s="315"/>
      <c r="BS214" s="356"/>
      <c r="BT214" s="315"/>
      <c r="BU214" s="356"/>
      <c r="BV214" s="315"/>
      <c r="BW214" s="315"/>
      <c r="BX214" s="315"/>
      <c r="BY214" s="315"/>
      <c r="BZ214" s="315"/>
      <c r="CA214" s="315"/>
      <c r="CB214" s="315"/>
      <c r="CC214" s="356"/>
      <c r="CD214" s="315"/>
      <c r="CE214" s="315"/>
      <c r="CF214" s="315"/>
      <c r="CG214" s="315"/>
      <c r="CH214" s="315"/>
      <c r="CI214" s="315"/>
      <c r="CJ214" s="315"/>
      <c r="CK214" s="315"/>
      <c r="CL214" s="315"/>
      <c r="CM214" s="315"/>
      <c r="CN214" s="315"/>
      <c r="CO214" s="315"/>
      <c r="CP214" s="315"/>
      <c r="CQ214" s="315"/>
      <c r="CR214" s="315"/>
      <c r="CS214" s="315"/>
      <c r="CT214" s="315"/>
      <c r="CU214" s="315"/>
      <c r="CV214" s="315"/>
      <c r="CW214" s="315"/>
      <c r="CX214" s="315"/>
      <c r="CY214" s="315"/>
      <c r="CZ214" s="315"/>
      <c r="DA214" s="315"/>
      <c r="DB214" s="315"/>
      <c r="DC214" s="315"/>
    </row>
    <row r="215" spans="1:107" s="418" customFormat="1">
      <c r="A215" s="316"/>
      <c r="B215" s="408"/>
      <c r="C215" s="416"/>
      <c r="D215" s="315"/>
      <c r="E215" s="315"/>
      <c r="F215" s="315"/>
      <c r="G215" s="315"/>
      <c r="H215" s="315"/>
      <c r="I215" s="315"/>
      <c r="J215" s="315"/>
      <c r="K215" s="315"/>
      <c r="L215" s="315"/>
      <c r="M215" s="315"/>
      <c r="N215" s="315"/>
      <c r="O215" s="315"/>
      <c r="P215" s="315"/>
      <c r="Q215" s="315"/>
      <c r="R215" s="356"/>
      <c r="S215" s="315"/>
      <c r="T215" s="315"/>
      <c r="U215" s="315"/>
      <c r="V215" s="315"/>
      <c r="W215" s="315"/>
      <c r="X215" s="315"/>
      <c r="Y215" s="315"/>
      <c r="Z215" s="315"/>
      <c r="AA215" s="315"/>
      <c r="AB215" s="374"/>
      <c r="AC215" s="315"/>
      <c r="AD215" s="315"/>
      <c r="AE215" s="356"/>
      <c r="AF215" s="315"/>
      <c r="AG215" s="315"/>
      <c r="AH215" s="315"/>
      <c r="AI215" s="315"/>
      <c r="AJ215" s="315"/>
      <c r="AK215" s="356"/>
      <c r="AL215" s="356"/>
      <c r="AM215" s="315"/>
      <c r="AN215" s="356"/>
      <c r="AO215" s="315"/>
      <c r="AP215" s="356"/>
      <c r="AQ215" s="356"/>
      <c r="AR215" s="315"/>
      <c r="AS215" s="356"/>
      <c r="AT215" s="315"/>
      <c r="AU215" s="356"/>
      <c r="AV215" s="315"/>
      <c r="AW215" s="315"/>
      <c r="AX215" s="315"/>
      <c r="AY215" s="315"/>
      <c r="AZ215" s="315"/>
      <c r="BA215" s="356"/>
      <c r="BB215" s="315"/>
      <c r="BC215" s="315"/>
      <c r="BD215" s="315"/>
      <c r="BE215" s="315"/>
      <c r="BF215" s="315"/>
      <c r="BG215" s="315"/>
      <c r="BH215" s="315"/>
      <c r="BI215" s="315"/>
      <c r="BJ215" s="315"/>
      <c r="BK215" s="315"/>
      <c r="BL215" s="315"/>
      <c r="BM215" s="315"/>
      <c r="BN215" s="315"/>
      <c r="BO215" s="315"/>
      <c r="BP215" s="315"/>
      <c r="BQ215" s="356"/>
      <c r="BR215" s="315"/>
      <c r="BS215" s="356"/>
      <c r="BT215" s="315"/>
      <c r="BU215" s="356"/>
      <c r="BV215" s="315"/>
      <c r="BW215" s="315"/>
      <c r="BX215" s="315"/>
      <c r="BY215" s="315"/>
      <c r="BZ215" s="315"/>
      <c r="CA215" s="315"/>
      <c r="CB215" s="315"/>
      <c r="CC215" s="356"/>
      <c r="CD215" s="315"/>
      <c r="CE215" s="315"/>
      <c r="CF215" s="315"/>
      <c r="CG215" s="315"/>
      <c r="CH215" s="315"/>
      <c r="CI215" s="315"/>
      <c r="CJ215" s="315"/>
      <c r="CK215" s="315"/>
      <c r="CL215" s="315"/>
      <c r="CM215" s="315"/>
      <c r="CN215" s="315"/>
      <c r="CO215" s="315"/>
      <c r="CP215" s="315"/>
      <c r="CQ215" s="315"/>
      <c r="CR215" s="315"/>
      <c r="CS215" s="315"/>
      <c r="CT215" s="315"/>
      <c r="CU215" s="315"/>
      <c r="CV215" s="315"/>
      <c r="CW215" s="315"/>
      <c r="CX215" s="315"/>
      <c r="CY215" s="315"/>
      <c r="CZ215" s="315"/>
      <c r="DA215" s="315"/>
      <c r="DB215" s="315"/>
      <c r="DC215" s="315"/>
    </row>
    <row r="216" spans="1:107" s="418" customFormat="1">
      <c r="A216" s="316"/>
      <c r="B216" s="408"/>
      <c r="C216" s="416"/>
      <c r="D216" s="315"/>
      <c r="E216" s="315"/>
      <c r="F216" s="315"/>
      <c r="G216" s="315"/>
      <c r="H216" s="315"/>
      <c r="I216" s="315"/>
      <c r="J216" s="315"/>
      <c r="K216" s="315"/>
      <c r="L216" s="315"/>
      <c r="M216" s="315"/>
      <c r="N216" s="315"/>
      <c r="O216" s="315"/>
      <c r="P216" s="315"/>
      <c r="Q216" s="315"/>
      <c r="R216" s="356"/>
      <c r="S216" s="315"/>
      <c r="T216" s="315"/>
      <c r="U216" s="315"/>
      <c r="V216" s="315"/>
      <c r="W216" s="315"/>
      <c r="X216" s="315"/>
      <c r="Y216" s="315"/>
      <c r="Z216" s="315"/>
      <c r="AA216" s="315"/>
      <c r="AB216" s="374"/>
      <c r="AC216" s="315"/>
      <c r="AD216" s="315"/>
      <c r="AE216" s="356"/>
      <c r="AF216" s="315"/>
      <c r="AG216" s="315"/>
      <c r="AH216" s="315"/>
      <c r="AI216" s="315"/>
      <c r="AJ216" s="315"/>
      <c r="AK216" s="356"/>
      <c r="AL216" s="356"/>
      <c r="AM216" s="315"/>
      <c r="AN216" s="356"/>
      <c r="AO216" s="315"/>
      <c r="AP216" s="356"/>
      <c r="AQ216" s="356"/>
      <c r="AR216" s="315"/>
      <c r="AS216" s="356"/>
      <c r="AT216" s="315"/>
      <c r="AU216" s="356"/>
      <c r="AV216" s="315"/>
      <c r="AW216" s="315"/>
      <c r="AX216" s="315"/>
      <c r="AY216" s="315"/>
      <c r="AZ216" s="315"/>
      <c r="BA216" s="356"/>
      <c r="BB216" s="315"/>
      <c r="BC216" s="315"/>
      <c r="BD216" s="315"/>
      <c r="BE216" s="315"/>
      <c r="BF216" s="315"/>
      <c r="BG216" s="315"/>
      <c r="BH216" s="315"/>
      <c r="BI216" s="315"/>
      <c r="BJ216" s="315"/>
      <c r="BK216" s="315"/>
      <c r="BL216" s="315"/>
      <c r="BM216" s="315"/>
      <c r="BN216" s="315"/>
      <c r="BO216" s="315"/>
      <c r="BP216" s="315"/>
      <c r="BQ216" s="356"/>
      <c r="BR216" s="315"/>
      <c r="BS216" s="356"/>
      <c r="BT216" s="315"/>
      <c r="BU216" s="356"/>
      <c r="BV216" s="315"/>
      <c r="BW216" s="315"/>
      <c r="BX216" s="315"/>
      <c r="BY216" s="315"/>
      <c r="BZ216" s="315"/>
      <c r="CA216" s="315"/>
      <c r="CB216" s="315"/>
      <c r="CC216" s="356"/>
      <c r="CD216" s="315"/>
      <c r="CE216" s="315"/>
      <c r="CF216" s="315"/>
      <c r="CG216" s="315"/>
      <c r="CH216" s="315"/>
      <c r="CI216" s="315"/>
      <c r="CJ216" s="315"/>
      <c r="CK216" s="315"/>
      <c r="CL216" s="315"/>
      <c r="CM216" s="315"/>
      <c r="CN216" s="315"/>
      <c r="CO216" s="315"/>
      <c r="CP216" s="315"/>
      <c r="CQ216" s="315"/>
      <c r="CR216" s="315"/>
      <c r="CS216" s="315"/>
      <c r="CT216" s="315"/>
      <c r="CU216" s="315"/>
      <c r="CV216" s="315"/>
      <c r="CW216" s="315"/>
      <c r="CX216" s="315"/>
      <c r="CY216" s="315"/>
      <c r="CZ216" s="315"/>
      <c r="DA216" s="315"/>
      <c r="DB216" s="315"/>
      <c r="DC216" s="315"/>
    </row>
    <row r="217" spans="1:107" s="418" customFormat="1">
      <c r="A217" s="316"/>
      <c r="B217" s="408"/>
      <c r="C217" s="416"/>
      <c r="D217" s="315"/>
      <c r="E217" s="315"/>
      <c r="F217" s="315"/>
      <c r="G217" s="315"/>
      <c r="H217" s="315"/>
      <c r="I217" s="315"/>
      <c r="J217" s="315"/>
      <c r="K217" s="315"/>
      <c r="L217" s="315"/>
      <c r="M217" s="315"/>
      <c r="N217" s="315"/>
      <c r="O217" s="315"/>
      <c r="P217" s="315"/>
      <c r="Q217" s="315"/>
      <c r="R217" s="356"/>
      <c r="S217" s="315"/>
      <c r="T217" s="315"/>
      <c r="U217" s="315"/>
      <c r="V217" s="315"/>
      <c r="W217" s="315"/>
      <c r="X217" s="315"/>
      <c r="Y217" s="315"/>
      <c r="Z217" s="315"/>
      <c r="AA217" s="315"/>
      <c r="AB217" s="374"/>
      <c r="AC217" s="315"/>
      <c r="AD217" s="315"/>
      <c r="AE217" s="356"/>
      <c r="AF217" s="315"/>
      <c r="AG217" s="315"/>
      <c r="AH217" s="315"/>
      <c r="AI217" s="315"/>
      <c r="AJ217" s="315"/>
      <c r="AK217" s="356"/>
      <c r="AL217" s="356"/>
      <c r="AM217" s="315"/>
      <c r="AN217" s="356"/>
      <c r="AO217" s="315"/>
      <c r="AP217" s="356"/>
      <c r="AQ217" s="356"/>
      <c r="AR217" s="315"/>
      <c r="AS217" s="356"/>
      <c r="AT217" s="315"/>
      <c r="AU217" s="356"/>
      <c r="AV217" s="315"/>
      <c r="AW217" s="315"/>
      <c r="AX217" s="315"/>
      <c r="AY217" s="315"/>
      <c r="AZ217" s="315"/>
      <c r="BA217" s="356"/>
      <c r="BB217" s="315"/>
      <c r="BC217" s="315"/>
      <c r="BD217" s="315"/>
      <c r="BE217" s="315"/>
      <c r="BF217" s="315"/>
      <c r="BG217" s="315"/>
      <c r="BH217" s="315"/>
      <c r="BI217" s="315"/>
      <c r="BJ217" s="315"/>
      <c r="BK217" s="315"/>
      <c r="BL217" s="315"/>
      <c r="BM217" s="315"/>
      <c r="BN217" s="315"/>
      <c r="BO217" s="315"/>
      <c r="BP217" s="315"/>
      <c r="BQ217" s="356"/>
      <c r="BR217" s="315"/>
      <c r="BS217" s="356"/>
      <c r="BT217" s="315"/>
      <c r="BU217" s="356"/>
      <c r="BV217" s="315"/>
      <c r="BW217" s="315"/>
      <c r="BX217" s="315"/>
      <c r="BY217" s="315"/>
      <c r="BZ217" s="315"/>
      <c r="CA217" s="315"/>
      <c r="CB217" s="315"/>
      <c r="CC217" s="356"/>
      <c r="CD217" s="315"/>
      <c r="CE217" s="315"/>
      <c r="CF217" s="315"/>
      <c r="CG217" s="315"/>
      <c r="CH217" s="315"/>
      <c r="CI217" s="315"/>
      <c r="CJ217" s="315"/>
      <c r="CK217" s="315"/>
      <c r="CL217" s="315"/>
      <c r="CM217" s="315"/>
      <c r="CN217" s="315"/>
      <c r="CO217" s="315"/>
      <c r="CP217" s="315"/>
      <c r="CQ217" s="315"/>
      <c r="CR217" s="315"/>
      <c r="CS217" s="315"/>
      <c r="CT217" s="315"/>
      <c r="CU217" s="315"/>
      <c r="CV217" s="315"/>
      <c r="CW217" s="315"/>
      <c r="CX217" s="315"/>
      <c r="CY217" s="315"/>
      <c r="CZ217" s="315"/>
      <c r="DA217" s="315"/>
      <c r="DB217" s="315"/>
      <c r="DC217" s="315"/>
    </row>
    <row r="218" spans="1:107" s="418" customFormat="1">
      <c r="A218" s="316"/>
      <c r="B218" s="408"/>
      <c r="C218" s="416"/>
      <c r="D218" s="315"/>
      <c r="E218" s="315"/>
      <c r="F218" s="315"/>
      <c r="G218" s="315"/>
      <c r="H218" s="315"/>
      <c r="I218" s="315"/>
      <c r="J218" s="315"/>
      <c r="K218" s="315"/>
      <c r="L218" s="315"/>
      <c r="M218" s="315"/>
      <c r="N218" s="315"/>
      <c r="O218" s="315"/>
      <c r="P218" s="315"/>
      <c r="Q218" s="315"/>
      <c r="R218" s="356"/>
      <c r="S218" s="315"/>
      <c r="T218" s="315"/>
      <c r="U218" s="315"/>
      <c r="V218" s="315"/>
      <c r="W218" s="315"/>
      <c r="X218" s="315"/>
      <c r="Y218" s="315"/>
      <c r="Z218" s="315"/>
      <c r="AA218" s="315"/>
      <c r="AB218" s="374"/>
      <c r="AC218" s="315"/>
      <c r="AD218" s="315"/>
      <c r="AE218" s="356"/>
      <c r="AF218" s="315"/>
      <c r="AG218" s="315"/>
      <c r="AH218" s="315"/>
      <c r="AI218" s="315"/>
      <c r="AJ218" s="315"/>
      <c r="AK218" s="356"/>
      <c r="AL218" s="356"/>
      <c r="AM218" s="315"/>
      <c r="AN218" s="356"/>
      <c r="AO218" s="315"/>
      <c r="AP218" s="356"/>
      <c r="AQ218" s="356"/>
      <c r="AR218" s="315"/>
      <c r="AS218" s="356"/>
      <c r="AT218" s="315"/>
      <c r="AU218" s="356"/>
      <c r="AV218" s="315"/>
      <c r="AW218" s="315"/>
      <c r="AX218" s="315"/>
      <c r="AY218" s="315"/>
      <c r="AZ218" s="315"/>
      <c r="BA218" s="356"/>
      <c r="BB218" s="315"/>
      <c r="BC218" s="315"/>
      <c r="BD218" s="315"/>
      <c r="BE218" s="315"/>
      <c r="BF218" s="315"/>
      <c r="BG218" s="315"/>
      <c r="BH218" s="315"/>
      <c r="BI218" s="315"/>
      <c r="BJ218" s="315"/>
      <c r="BK218" s="315"/>
      <c r="BL218" s="315"/>
      <c r="BM218" s="315"/>
      <c r="BN218" s="315"/>
      <c r="BO218" s="315"/>
      <c r="BP218" s="315"/>
      <c r="BQ218" s="356"/>
      <c r="BR218" s="315"/>
      <c r="BS218" s="356"/>
      <c r="BT218" s="315"/>
      <c r="BU218" s="356"/>
      <c r="BV218" s="315"/>
      <c r="BW218" s="315"/>
      <c r="BX218" s="315"/>
      <c r="BY218" s="315"/>
      <c r="BZ218" s="315"/>
      <c r="CA218" s="315"/>
      <c r="CB218" s="315"/>
      <c r="CC218" s="356"/>
      <c r="CD218" s="315"/>
      <c r="CE218" s="315"/>
      <c r="CF218" s="315"/>
      <c r="CG218" s="315"/>
      <c r="CH218" s="315"/>
      <c r="CI218" s="315"/>
      <c r="CJ218" s="315"/>
      <c r="CK218" s="315"/>
      <c r="CL218" s="315"/>
      <c r="CM218" s="315"/>
      <c r="CN218" s="315"/>
      <c r="CO218" s="315"/>
      <c r="CP218" s="315"/>
      <c r="CQ218" s="315"/>
      <c r="CR218" s="315"/>
      <c r="CS218" s="315"/>
      <c r="CT218" s="315"/>
      <c r="CU218" s="315"/>
      <c r="CV218" s="315"/>
      <c r="CW218" s="315"/>
      <c r="CX218" s="315"/>
      <c r="CY218" s="315"/>
      <c r="CZ218" s="315"/>
      <c r="DA218" s="315"/>
      <c r="DB218" s="315"/>
      <c r="DC218" s="315"/>
    </row>
    <row r="219" spans="1:107" s="418" customFormat="1">
      <c r="A219" s="316"/>
      <c r="B219" s="427"/>
      <c r="C219" s="416"/>
      <c r="D219" s="377"/>
      <c r="E219" s="315"/>
      <c r="F219" s="315"/>
      <c r="G219" s="315"/>
      <c r="H219" s="315"/>
      <c r="I219" s="315"/>
      <c r="J219" s="315"/>
      <c r="K219" s="315"/>
      <c r="L219" s="315"/>
      <c r="M219" s="315"/>
      <c r="N219" s="315"/>
      <c r="O219" s="315"/>
      <c r="P219" s="315"/>
      <c r="Q219" s="315"/>
      <c r="R219" s="356"/>
      <c r="S219" s="315"/>
      <c r="T219" s="315"/>
      <c r="U219" s="315"/>
      <c r="V219" s="315"/>
      <c r="W219" s="315"/>
      <c r="X219" s="315"/>
      <c r="Y219" s="315"/>
      <c r="Z219" s="315"/>
      <c r="AA219" s="315"/>
      <c r="AB219" s="374"/>
      <c r="AC219" s="315"/>
      <c r="AD219" s="315"/>
      <c r="AE219" s="356"/>
      <c r="AF219" s="315"/>
      <c r="AG219" s="315"/>
      <c r="AH219" s="315"/>
      <c r="AI219" s="315"/>
      <c r="AJ219" s="315"/>
      <c r="AK219" s="356"/>
      <c r="AL219" s="356"/>
      <c r="AM219" s="315"/>
      <c r="AN219" s="356"/>
      <c r="AO219" s="315"/>
      <c r="AP219" s="356"/>
      <c r="AQ219" s="356"/>
      <c r="AR219" s="315"/>
      <c r="AS219" s="356"/>
      <c r="AT219" s="315"/>
      <c r="AU219" s="356"/>
      <c r="AV219" s="315"/>
      <c r="AW219" s="315"/>
      <c r="AX219" s="315"/>
      <c r="AY219" s="315"/>
      <c r="AZ219" s="315"/>
      <c r="BA219" s="356"/>
      <c r="BB219" s="315"/>
      <c r="BC219" s="315"/>
      <c r="BD219" s="315"/>
      <c r="BE219" s="315"/>
      <c r="BF219" s="315"/>
      <c r="BG219" s="315"/>
      <c r="BH219" s="315"/>
      <c r="BI219" s="315"/>
      <c r="BJ219" s="315"/>
      <c r="BK219" s="315"/>
      <c r="BL219" s="315"/>
      <c r="BM219" s="315"/>
      <c r="BN219" s="315"/>
      <c r="BO219" s="315"/>
      <c r="BP219" s="315"/>
      <c r="BQ219" s="356"/>
      <c r="BR219" s="315"/>
      <c r="BS219" s="356"/>
      <c r="BT219" s="315"/>
      <c r="BU219" s="356"/>
      <c r="BV219" s="315"/>
      <c r="BW219" s="315"/>
      <c r="BX219" s="315"/>
      <c r="BY219" s="315"/>
      <c r="BZ219" s="315"/>
      <c r="CA219" s="315"/>
      <c r="CB219" s="315"/>
      <c r="CC219" s="356"/>
      <c r="CD219" s="315"/>
      <c r="CE219" s="315"/>
      <c r="CF219" s="315"/>
      <c r="CG219" s="315"/>
      <c r="CH219" s="315"/>
      <c r="CI219" s="315"/>
      <c r="CJ219" s="315"/>
      <c r="CK219" s="315"/>
      <c r="CL219" s="315"/>
      <c r="CM219" s="315"/>
      <c r="CN219" s="315"/>
      <c r="CO219" s="315"/>
      <c r="CP219" s="315"/>
      <c r="CQ219" s="315"/>
      <c r="CR219" s="315"/>
      <c r="CS219" s="315"/>
      <c r="CT219" s="315"/>
      <c r="CU219" s="315"/>
      <c r="CV219" s="315"/>
      <c r="CW219" s="315"/>
      <c r="CX219" s="315"/>
      <c r="CY219" s="315"/>
      <c r="CZ219" s="315"/>
      <c r="DA219" s="315"/>
      <c r="DB219" s="315"/>
      <c r="DC219" s="315"/>
    </row>
    <row r="220" spans="1:107" s="418" customFormat="1">
      <c r="A220" s="316"/>
      <c r="B220" s="427"/>
      <c r="C220" s="416"/>
      <c r="D220" s="377"/>
      <c r="E220" s="315"/>
      <c r="F220" s="315"/>
      <c r="G220" s="315"/>
      <c r="H220" s="315"/>
      <c r="I220" s="315"/>
      <c r="J220" s="315"/>
      <c r="K220" s="315"/>
      <c r="L220" s="315"/>
      <c r="M220" s="315"/>
      <c r="N220" s="315"/>
      <c r="O220" s="315"/>
      <c r="P220" s="315"/>
      <c r="Q220" s="315"/>
      <c r="R220" s="356"/>
      <c r="S220" s="315"/>
      <c r="T220" s="315"/>
      <c r="U220" s="315"/>
      <c r="V220" s="315"/>
      <c r="W220" s="315"/>
      <c r="X220" s="315"/>
      <c r="Y220" s="315"/>
      <c r="Z220" s="315"/>
      <c r="AA220" s="315"/>
      <c r="AB220" s="374"/>
      <c r="AC220" s="315"/>
      <c r="AD220" s="315"/>
      <c r="AE220" s="356"/>
      <c r="AF220" s="315"/>
      <c r="AG220" s="315"/>
      <c r="AH220" s="315"/>
      <c r="AI220" s="315"/>
      <c r="AJ220" s="315"/>
      <c r="AK220" s="356"/>
      <c r="AL220" s="356"/>
      <c r="AM220" s="315"/>
      <c r="AN220" s="356"/>
      <c r="AO220" s="315"/>
      <c r="AP220" s="356"/>
      <c r="AQ220" s="356"/>
      <c r="AR220" s="315"/>
      <c r="AS220" s="356"/>
      <c r="AT220" s="315"/>
      <c r="AU220" s="356"/>
      <c r="AV220" s="315"/>
      <c r="AW220" s="315"/>
      <c r="AX220" s="315"/>
      <c r="AY220" s="315"/>
      <c r="AZ220" s="315"/>
      <c r="BA220" s="356"/>
      <c r="BB220" s="315"/>
      <c r="BC220" s="315"/>
      <c r="BD220" s="315"/>
      <c r="BE220" s="315"/>
      <c r="BF220" s="315"/>
      <c r="BG220" s="315"/>
      <c r="BH220" s="315"/>
      <c r="BI220" s="315"/>
      <c r="BJ220" s="315"/>
      <c r="BK220" s="315"/>
      <c r="BL220" s="315"/>
      <c r="BM220" s="315"/>
      <c r="BN220" s="315"/>
      <c r="BO220" s="315"/>
      <c r="BP220" s="315"/>
      <c r="BQ220" s="356"/>
      <c r="BR220" s="315"/>
      <c r="BS220" s="356"/>
      <c r="BT220" s="315"/>
      <c r="BU220" s="356"/>
      <c r="BV220" s="315"/>
      <c r="BW220" s="315"/>
      <c r="BX220" s="315"/>
      <c r="BY220" s="315"/>
      <c r="BZ220" s="315"/>
      <c r="CA220" s="315"/>
      <c r="CB220" s="315"/>
      <c r="CC220" s="356"/>
      <c r="CD220" s="315"/>
      <c r="CE220" s="315"/>
      <c r="CF220" s="315"/>
      <c r="CG220" s="315"/>
      <c r="CH220" s="315"/>
      <c r="CI220" s="315"/>
      <c r="CJ220" s="315"/>
      <c r="CK220" s="315"/>
      <c r="CL220" s="315"/>
      <c r="CM220" s="315"/>
      <c r="CN220" s="315"/>
      <c r="CO220" s="315"/>
      <c r="CP220" s="315"/>
      <c r="CQ220" s="315"/>
      <c r="CR220" s="315"/>
      <c r="CS220" s="315"/>
      <c r="CT220" s="315"/>
      <c r="CU220" s="315"/>
      <c r="CV220" s="315"/>
      <c r="CW220" s="315"/>
      <c r="CX220" s="315"/>
      <c r="CY220" s="315"/>
      <c r="CZ220" s="315"/>
      <c r="DA220" s="315"/>
      <c r="DB220" s="315"/>
      <c r="DC220" s="315"/>
    </row>
    <row r="221" spans="1:107" s="418" customFormat="1">
      <c r="A221" s="316"/>
      <c r="B221" s="408"/>
      <c r="C221" s="416"/>
      <c r="D221" s="315"/>
      <c r="E221" s="315"/>
      <c r="F221" s="315"/>
      <c r="G221" s="315"/>
      <c r="H221" s="315"/>
      <c r="I221" s="315"/>
      <c r="J221" s="315"/>
      <c r="K221" s="315"/>
      <c r="L221" s="315"/>
      <c r="M221" s="315"/>
      <c r="N221" s="315"/>
      <c r="O221" s="315"/>
      <c r="P221" s="315"/>
      <c r="Q221" s="315"/>
      <c r="R221" s="356"/>
      <c r="S221" s="315"/>
      <c r="T221" s="315"/>
      <c r="U221" s="315"/>
      <c r="V221" s="315"/>
      <c r="W221" s="315"/>
      <c r="X221" s="315"/>
      <c r="Y221" s="315"/>
      <c r="Z221" s="315"/>
      <c r="AA221" s="315"/>
      <c r="AB221" s="374"/>
      <c r="AC221" s="315"/>
      <c r="AD221" s="315"/>
      <c r="AE221" s="356"/>
      <c r="AF221" s="315"/>
      <c r="AG221" s="315"/>
      <c r="AH221" s="315"/>
      <c r="AI221" s="315"/>
      <c r="AJ221" s="315"/>
      <c r="AK221" s="356"/>
      <c r="AL221" s="356"/>
      <c r="AM221" s="315"/>
      <c r="AN221" s="356"/>
      <c r="AO221" s="315"/>
      <c r="AP221" s="356"/>
      <c r="AQ221" s="356"/>
      <c r="AR221" s="315"/>
      <c r="AS221" s="356"/>
      <c r="AT221" s="315"/>
      <c r="AU221" s="356"/>
      <c r="AV221" s="315"/>
      <c r="AW221" s="315"/>
      <c r="AX221" s="315"/>
      <c r="AY221" s="315"/>
      <c r="AZ221" s="315"/>
      <c r="BA221" s="356"/>
      <c r="BB221" s="315"/>
      <c r="BC221" s="315"/>
      <c r="BD221" s="315"/>
      <c r="BE221" s="315"/>
      <c r="BF221" s="315"/>
      <c r="BG221" s="315"/>
      <c r="BH221" s="315"/>
      <c r="BI221" s="315"/>
      <c r="BJ221" s="315"/>
      <c r="BK221" s="315"/>
      <c r="BL221" s="315"/>
      <c r="BM221" s="315"/>
      <c r="BN221" s="315"/>
      <c r="BO221" s="315"/>
      <c r="BP221" s="315"/>
      <c r="BQ221" s="356"/>
      <c r="BR221" s="315"/>
      <c r="BS221" s="356"/>
      <c r="BT221" s="315"/>
      <c r="BU221" s="356"/>
      <c r="BV221" s="315"/>
      <c r="BW221" s="315"/>
      <c r="BX221" s="315"/>
      <c r="BY221" s="315"/>
      <c r="BZ221" s="315"/>
      <c r="CA221" s="315"/>
      <c r="CB221" s="315"/>
      <c r="CC221" s="356"/>
      <c r="CD221" s="315"/>
      <c r="CE221" s="315"/>
      <c r="CF221" s="315"/>
      <c r="CG221" s="315"/>
      <c r="CH221" s="315"/>
      <c r="CI221" s="315"/>
      <c r="CJ221" s="315"/>
      <c r="CK221" s="315"/>
      <c r="CL221" s="315"/>
      <c r="CM221" s="315"/>
      <c r="CN221" s="315"/>
      <c r="CO221" s="315"/>
      <c r="CP221" s="315"/>
      <c r="CQ221" s="315"/>
      <c r="CR221" s="315"/>
      <c r="CS221" s="315"/>
      <c r="CT221" s="315"/>
      <c r="CU221" s="315"/>
      <c r="CV221" s="315"/>
      <c r="CW221" s="315"/>
      <c r="CX221" s="315"/>
      <c r="CY221" s="315"/>
      <c r="CZ221" s="315"/>
      <c r="DA221" s="315"/>
      <c r="DB221" s="315"/>
      <c r="DC221" s="315"/>
    </row>
    <row r="222" spans="1:107" s="418" customFormat="1">
      <c r="A222" s="316"/>
      <c r="B222" s="408"/>
      <c r="C222" s="426"/>
      <c r="D222" s="315"/>
      <c r="E222" s="315"/>
      <c r="F222" s="315"/>
      <c r="G222" s="315"/>
      <c r="H222" s="315"/>
      <c r="I222" s="315"/>
      <c r="J222" s="315"/>
      <c r="K222" s="315"/>
      <c r="L222" s="315"/>
      <c r="M222" s="315"/>
      <c r="N222" s="315"/>
      <c r="O222" s="315"/>
      <c r="P222" s="315"/>
      <c r="Q222" s="315"/>
      <c r="R222" s="356"/>
      <c r="S222" s="315"/>
      <c r="T222" s="315"/>
      <c r="U222" s="315"/>
      <c r="V222" s="315"/>
      <c r="W222" s="315"/>
      <c r="X222" s="315"/>
      <c r="Y222" s="315"/>
      <c r="Z222" s="315"/>
      <c r="AA222" s="315"/>
      <c r="AB222" s="374"/>
      <c r="AC222" s="315"/>
      <c r="AD222" s="315"/>
      <c r="AE222" s="356"/>
      <c r="AF222" s="315"/>
      <c r="AG222" s="315"/>
      <c r="AH222" s="315"/>
      <c r="AI222" s="315"/>
      <c r="AJ222" s="315"/>
      <c r="AK222" s="356"/>
      <c r="AL222" s="356"/>
      <c r="AM222" s="315"/>
      <c r="AN222" s="356"/>
      <c r="AO222" s="315"/>
      <c r="AP222" s="356"/>
      <c r="AQ222" s="356"/>
      <c r="AR222" s="315"/>
      <c r="AS222" s="356"/>
      <c r="AT222" s="315"/>
      <c r="AU222" s="356"/>
      <c r="AV222" s="315"/>
      <c r="AW222" s="315"/>
      <c r="AX222" s="315"/>
      <c r="AY222" s="315"/>
      <c r="AZ222" s="315"/>
      <c r="BA222" s="356"/>
      <c r="BB222" s="315"/>
      <c r="BC222" s="315"/>
      <c r="BD222" s="315"/>
      <c r="BE222" s="315"/>
      <c r="BF222" s="315"/>
      <c r="BG222" s="315"/>
      <c r="BH222" s="315"/>
      <c r="BI222" s="315"/>
      <c r="BJ222" s="315"/>
      <c r="BK222" s="315"/>
      <c r="BL222" s="315"/>
      <c r="BM222" s="315"/>
      <c r="BN222" s="315"/>
      <c r="BO222" s="315"/>
      <c r="BP222" s="315"/>
      <c r="BQ222" s="356"/>
      <c r="BR222" s="315"/>
      <c r="BS222" s="356"/>
      <c r="BT222" s="315"/>
      <c r="BU222" s="356"/>
      <c r="BV222" s="315"/>
      <c r="BW222" s="315"/>
      <c r="BX222" s="315"/>
      <c r="BY222" s="315"/>
      <c r="BZ222" s="315"/>
      <c r="CA222" s="315"/>
      <c r="CB222" s="315"/>
      <c r="CC222" s="356"/>
      <c r="CD222" s="315"/>
      <c r="CE222" s="315"/>
      <c r="CF222" s="315"/>
      <c r="CG222" s="315"/>
      <c r="CH222" s="315"/>
      <c r="CI222" s="315"/>
      <c r="CJ222" s="315"/>
      <c r="CK222" s="315"/>
      <c r="CL222" s="315"/>
      <c r="CM222" s="315"/>
      <c r="CN222" s="315"/>
      <c r="CO222" s="315"/>
      <c r="CP222" s="315"/>
      <c r="CQ222" s="315"/>
      <c r="CR222" s="315"/>
      <c r="CS222" s="315"/>
      <c r="CT222" s="315"/>
      <c r="CU222" s="315"/>
      <c r="CV222" s="315"/>
      <c r="CW222" s="315"/>
      <c r="CX222" s="315"/>
      <c r="CY222" s="315"/>
      <c r="CZ222" s="315"/>
      <c r="DA222" s="315"/>
      <c r="DB222" s="315"/>
      <c r="DC222" s="315"/>
    </row>
    <row r="223" spans="1:107" s="418" customFormat="1">
      <c r="A223" s="316"/>
      <c r="B223" s="408"/>
      <c r="C223" s="426"/>
      <c r="D223" s="315"/>
      <c r="E223" s="315"/>
      <c r="F223" s="315"/>
      <c r="G223" s="315"/>
      <c r="H223" s="315"/>
      <c r="I223" s="315"/>
      <c r="J223" s="315"/>
      <c r="K223" s="315"/>
      <c r="L223" s="315"/>
      <c r="M223" s="315"/>
      <c r="N223" s="315"/>
      <c r="O223" s="315"/>
      <c r="P223" s="315"/>
      <c r="Q223" s="315"/>
      <c r="R223" s="356"/>
      <c r="S223" s="315"/>
      <c r="T223" s="315"/>
      <c r="U223" s="315"/>
      <c r="V223" s="315"/>
      <c r="W223" s="315"/>
      <c r="X223" s="315"/>
      <c r="Y223" s="315"/>
      <c r="Z223" s="315"/>
      <c r="AA223" s="315"/>
      <c r="AB223" s="374"/>
      <c r="AC223" s="315"/>
      <c r="AD223" s="315"/>
      <c r="AE223" s="356"/>
      <c r="AF223" s="315"/>
      <c r="AG223" s="315"/>
      <c r="AH223" s="315"/>
      <c r="AI223" s="315"/>
      <c r="AJ223" s="315"/>
      <c r="AK223" s="356"/>
      <c r="AL223" s="356"/>
      <c r="AM223" s="315"/>
      <c r="AN223" s="356"/>
      <c r="AO223" s="315"/>
      <c r="AP223" s="356"/>
      <c r="AQ223" s="356"/>
      <c r="AR223" s="315"/>
      <c r="AS223" s="356"/>
      <c r="AT223" s="315"/>
      <c r="AU223" s="356"/>
      <c r="AV223" s="315"/>
      <c r="AW223" s="315"/>
      <c r="AX223" s="315"/>
      <c r="AY223" s="315"/>
      <c r="AZ223" s="315"/>
      <c r="BA223" s="356"/>
      <c r="BB223" s="315"/>
      <c r="BC223" s="315"/>
      <c r="BD223" s="315"/>
      <c r="BE223" s="315"/>
      <c r="BF223" s="315"/>
      <c r="BG223" s="315"/>
      <c r="BH223" s="315"/>
      <c r="BI223" s="315"/>
      <c r="BJ223" s="315"/>
      <c r="BK223" s="315"/>
      <c r="BL223" s="315"/>
      <c r="BM223" s="315"/>
      <c r="BN223" s="315"/>
      <c r="BO223" s="315"/>
      <c r="BP223" s="315"/>
      <c r="BQ223" s="356"/>
      <c r="BR223" s="315"/>
      <c r="BS223" s="356"/>
      <c r="BT223" s="315"/>
      <c r="BU223" s="356"/>
      <c r="BV223" s="315"/>
      <c r="BW223" s="315"/>
      <c r="BX223" s="315"/>
      <c r="BY223" s="315"/>
      <c r="BZ223" s="315"/>
      <c r="CA223" s="315"/>
      <c r="CB223" s="315"/>
      <c r="CC223" s="356"/>
      <c r="CD223" s="315"/>
      <c r="CE223" s="315"/>
      <c r="CF223" s="315"/>
      <c r="CG223" s="315"/>
      <c r="CH223" s="315"/>
      <c r="CI223" s="315"/>
      <c r="CJ223" s="315"/>
      <c r="CK223" s="315"/>
      <c r="CL223" s="315"/>
      <c r="CM223" s="315"/>
      <c r="CN223" s="315"/>
      <c r="CO223" s="315"/>
      <c r="CP223" s="315"/>
      <c r="CQ223" s="315"/>
      <c r="CR223" s="315"/>
      <c r="CS223" s="315"/>
      <c r="CT223" s="315"/>
      <c r="CU223" s="315"/>
      <c r="CV223" s="315"/>
      <c r="CW223" s="315"/>
      <c r="CX223" s="315"/>
      <c r="CY223" s="315"/>
      <c r="CZ223" s="315"/>
      <c r="DA223" s="315"/>
      <c r="DB223" s="315"/>
      <c r="DC223" s="315"/>
    </row>
    <row r="224" spans="1:107" s="418" customFormat="1">
      <c r="A224" s="316"/>
      <c r="B224" s="408"/>
      <c r="C224" s="426"/>
      <c r="D224" s="315"/>
      <c r="E224" s="315"/>
      <c r="F224" s="315"/>
      <c r="G224" s="315"/>
      <c r="H224" s="315"/>
      <c r="I224" s="315"/>
      <c r="J224" s="315"/>
      <c r="K224" s="315"/>
      <c r="L224" s="315"/>
      <c r="M224" s="315"/>
      <c r="N224" s="315"/>
      <c r="O224" s="315"/>
      <c r="P224" s="315"/>
      <c r="Q224" s="315"/>
      <c r="R224" s="356"/>
      <c r="S224" s="315"/>
      <c r="T224" s="315"/>
      <c r="U224" s="315"/>
      <c r="V224" s="315"/>
      <c r="W224" s="315"/>
      <c r="X224" s="315"/>
      <c r="Y224" s="315"/>
      <c r="Z224" s="315"/>
      <c r="AA224" s="315"/>
      <c r="AB224" s="374"/>
      <c r="AC224" s="315"/>
      <c r="AD224" s="315"/>
      <c r="AE224" s="356"/>
      <c r="AF224" s="315"/>
      <c r="AG224" s="315"/>
      <c r="AH224" s="315"/>
      <c r="AI224" s="315"/>
      <c r="AJ224" s="315"/>
      <c r="AK224" s="356"/>
      <c r="AL224" s="356"/>
      <c r="AM224" s="315"/>
      <c r="AN224" s="356"/>
      <c r="AO224" s="315"/>
      <c r="AP224" s="356"/>
      <c r="AQ224" s="356"/>
      <c r="AR224" s="315"/>
      <c r="AS224" s="356"/>
      <c r="AT224" s="315"/>
      <c r="AU224" s="356"/>
      <c r="AV224" s="315"/>
      <c r="AW224" s="315"/>
      <c r="AX224" s="315"/>
      <c r="AY224" s="315"/>
      <c r="AZ224" s="315"/>
      <c r="BA224" s="356"/>
      <c r="BB224" s="315"/>
      <c r="BC224" s="315"/>
      <c r="BD224" s="315"/>
      <c r="BE224" s="315"/>
      <c r="BF224" s="315"/>
      <c r="BG224" s="315"/>
      <c r="BH224" s="315"/>
      <c r="BI224" s="315"/>
      <c r="BJ224" s="315"/>
      <c r="BK224" s="315"/>
      <c r="BL224" s="315"/>
      <c r="BM224" s="315"/>
      <c r="BN224" s="315"/>
      <c r="BO224" s="315"/>
      <c r="BP224" s="315"/>
      <c r="BQ224" s="356"/>
      <c r="BR224" s="315"/>
      <c r="BS224" s="356"/>
      <c r="BT224" s="315"/>
      <c r="BU224" s="356"/>
      <c r="BV224" s="315"/>
      <c r="BW224" s="315"/>
      <c r="BX224" s="315"/>
      <c r="BY224" s="315"/>
      <c r="BZ224" s="315"/>
      <c r="CA224" s="315"/>
      <c r="CB224" s="315"/>
      <c r="CC224" s="356"/>
      <c r="CD224" s="315"/>
      <c r="CE224" s="315"/>
      <c r="CF224" s="315"/>
      <c r="CG224" s="315"/>
      <c r="CH224" s="315"/>
      <c r="CI224" s="315"/>
      <c r="CJ224" s="315"/>
      <c r="CK224" s="315"/>
      <c r="CL224" s="315"/>
      <c r="CM224" s="315"/>
      <c r="CN224" s="315"/>
      <c r="CO224" s="315"/>
      <c r="CP224" s="315"/>
      <c r="CQ224" s="315"/>
      <c r="CR224" s="315"/>
      <c r="CS224" s="315"/>
      <c r="CT224" s="315"/>
      <c r="CU224" s="315"/>
      <c r="CV224" s="315"/>
      <c r="CW224" s="315"/>
      <c r="CX224" s="315"/>
      <c r="CY224" s="315"/>
      <c r="CZ224" s="315"/>
      <c r="DA224" s="315"/>
      <c r="DB224" s="315"/>
      <c r="DC224" s="315"/>
    </row>
    <row r="225" spans="1:107" s="418" customFormat="1">
      <c r="A225" s="316"/>
      <c r="B225" s="408"/>
      <c r="C225" s="426"/>
      <c r="D225" s="315"/>
      <c r="E225" s="315"/>
      <c r="F225" s="315"/>
      <c r="G225" s="315"/>
      <c r="H225" s="315"/>
      <c r="I225" s="315"/>
      <c r="J225" s="315"/>
      <c r="K225" s="315"/>
      <c r="L225" s="315"/>
      <c r="M225" s="315"/>
      <c r="N225" s="315"/>
      <c r="O225" s="315"/>
      <c r="P225" s="315"/>
      <c r="Q225" s="315"/>
      <c r="R225" s="356"/>
      <c r="S225" s="315"/>
      <c r="T225" s="315"/>
      <c r="U225" s="315"/>
      <c r="V225" s="315"/>
      <c r="W225" s="315"/>
      <c r="X225" s="315"/>
      <c r="Y225" s="315"/>
      <c r="Z225" s="315"/>
      <c r="AA225" s="315"/>
      <c r="AB225" s="374"/>
      <c r="AC225" s="315"/>
      <c r="AD225" s="315"/>
      <c r="AE225" s="356"/>
      <c r="AF225" s="315"/>
      <c r="AG225" s="315"/>
      <c r="AH225" s="315"/>
      <c r="AI225" s="315"/>
      <c r="AJ225" s="315"/>
      <c r="AK225" s="356"/>
      <c r="AL225" s="356"/>
      <c r="AM225" s="315"/>
      <c r="AN225" s="356"/>
      <c r="AO225" s="315"/>
      <c r="AP225" s="356"/>
      <c r="AQ225" s="356"/>
      <c r="AR225" s="315"/>
      <c r="AS225" s="356"/>
      <c r="AT225" s="315"/>
      <c r="AU225" s="356"/>
      <c r="AV225" s="315"/>
      <c r="AW225" s="315"/>
      <c r="AX225" s="315"/>
      <c r="AY225" s="315"/>
      <c r="AZ225" s="315"/>
      <c r="BA225" s="356"/>
      <c r="BB225" s="315"/>
      <c r="BC225" s="315"/>
      <c r="BD225" s="315"/>
      <c r="BE225" s="315"/>
      <c r="BF225" s="315"/>
      <c r="BG225" s="315"/>
      <c r="BH225" s="315"/>
      <c r="BI225" s="315"/>
      <c r="BJ225" s="315"/>
      <c r="BK225" s="315"/>
      <c r="BL225" s="315"/>
      <c r="BM225" s="315"/>
      <c r="BN225" s="315"/>
      <c r="BO225" s="315"/>
      <c r="BP225" s="315"/>
      <c r="BQ225" s="356"/>
      <c r="BR225" s="315"/>
      <c r="BS225" s="356"/>
      <c r="BT225" s="315"/>
      <c r="BU225" s="356"/>
      <c r="BV225" s="315"/>
      <c r="BW225" s="315"/>
      <c r="BX225" s="315"/>
      <c r="BY225" s="315"/>
      <c r="BZ225" s="315"/>
      <c r="CA225" s="315"/>
      <c r="CB225" s="315"/>
      <c r="CC225" s="356"/>
      <c r="CD225" s="315"/>
      <c r="CE225" s="315"/>
      <c r="CF225" s="315"/>
      <c r="CG225" s="315"/>
      <c r="CH225" s="315"/>
      <c r="CI225" s="315"/>
      <c r="CJ225" s="315"/>
      <c r="CK225" s="315"/>
      <c r="CL225" s="315"/>
      <c r="CM225" s="315"/>
      <c r="CN225" s="315"/>
      <c r="CO225" s="315"/>
      <c r="CP225" s="315"/>
      <c r="CQ225" s="315"/>
      <c r="CR225" s="315"/>
      <c r="CS225" s="315"/>
      <c r="CT225" s="315"/>
      <c r="CU225" s="315"/>
      <c r="CV225" s="315"/>
      <c r="CW225" s="315"/>
      <c r="CX225" s="315"/>
      <c r="CY225" s="315"/>
      <c r="CZ225" s="315"/>
      <c r="DA225" s="315"/>
      <c r="DB225" s="315"/>
      <c r="DC225" s="315"/>
    </row>
    <row r="226" spans="1:107" s="418" customFormat="1">
      <c r="A226" s="316"/>
      <c r="B226" s="408"/>
      <c r="C226" s="416"/>
      <c r="D226" s="315"/>
      <c r="E226" s="315"/>
      <c r="F226" s="315"/>
      <c r="G226" s="315"/>
      <c r="H226" s="315"/>
      <c r="I226" s="315"/>
      <c r="J226" s="315"/>
      <c r="K226" s="315"/>
      <c r="L226" s="315"/>
      <c r="M226" s="315"/>
      <c r="N226" s="315"/>
      <c r="O226" s="315"/>
      <c r="P226" s="315"/>
      <c r="Q226" s="315"/>
      <c r="R226" s="356"/>
      <c r="S226" s="315"/>
      <c r="T226" s="315"/>
      <c r="U226" s="315"/>
      <c r="V226" s="315"/>
      <c r="W226" s="315"/>
      <c r="X226" s="315"/>
      <c r="Y226" s="315"/>
      <c r="Z226" s="315"/>
      <c r="AA226" s="315"/>
      <c r="AB226" s="374"/>
      <c r="AC226" s="315"/>
      <c r="AD226" s="315"/>
      <c r="AE226" s="356"/>
      <c r="AF226" s="315"/>
      <c r="AG226" s="315"/>
      <c r="AH226" s="315"/>
      <c r="AI226" s="315"/>
      <c r="AJ226" s="315"/>
      <c r="AK226" s="356"/>
      <c r="AL226" s="356"/>
      <c r="AM226" s="315"/>
      <c r="AN226" s="356"/>
      <c r="AO226" s="315"/>
      <c r="AP226" s="356"/>
      <c r="AQ226" s="356"/>
      <c r="AR226" s="315"/>
      <c r="AS226" s="356"/>
      <c r="AT226" s="315"/>
      <c r="AU226" s="356"/>
      <c r="AV226" s="315"/>
      <c r="AW226" s="315"/>
      <c r="AX226" s="315"/>
      <c r="AY226" s="315"/>
      <c r="AZ226" s="315"/>
      <c r="BA226" s="356"/>
      <c r="BB226" s="315"/>
      <c r="BC226" s="315"/>
      <c r="BD226" s="315"/>
      <c r="BE226" s="315"/>
      <c r="BF226" s="315"/>
      <c r="BG226" s="315"/>
      <c r="BH226" s="315"/>
      <c r="BI226" s="315"/>
      <c r="BJ226" s="315"/>
      <c r="BK226" s="315"/>
      <c r="BL226" s="315"/>
      <c r="BM226" s="315"/>
      <c r="BN226" s="315"/>
      <c r="BO226" s="315"/>
      <c r="BP226" s="315"/>
      <c r="BQ226" s="356"/>
      <c r="BR226" s="315"/>
      <c r="BS226" s="356"/>
      <c r="BT226" s="315"/>
      <c r="BU226" s="356"/>
      <c r="BV226" s="315"/>
      <c r="BW226" s="315"/>
      <c r="BX226" s="315"/>
      <c r="BY226" s="315"/>
      <c r="BZ226" s="315"/>
      <c r="CA226" s="315"/>
      <c r="CB226" s="315"/>
      <c r="CC226" s="356"/>
      <c r="CD226" s="315"/>
      <c r="CE226" s="315"/>
      <c r="CF226" s="315"/>
      <c r="CG226" s="315"/>
      <c r="CH226" s="315"/>
      <c r="CI226" s="315"/>
      <c r="CJ226" s="315"/>
      <c r="CK226" s="315"/>
      <c r="CL226" s="315"/>
      <c r="CM226" s="315"/>
      <c r="CN226" s="315"/>
      <c r="CO226" s="315"/>
      <c r="CP226" s="315"/>
      <c r="CQ226" s="315"/>
      <c r="CR226" s="315"/>
      <c r="CS226" s="315"/>
      <c r="CT226" s="315"/>
      <c r="CU226" s="315"/>
      <c r="CV226" s="315"/>
      <c r="CW226" s="315"/>
      <c r="CX226" s="315"/>
      <c r="CY226" s="315"/>
      <c r="CZ226" s="315"/>
      <c r="DA226" s="315"/>
      <c r="DB226" s="315"/>
      <c r="DC226" s="315"/>
    </row>
    <row r="227" spans="1:107" s="418" customFormat="1">
      <c r="A227" s="316"/>
      <c r="B227" s="408"/>
      <c r="C227" s="416"/>
      <c r="D227" s="315"/>
      <c r="E227" s="315"/>
      <c r="F227" s="315"/>
      <c r="G227" s="315"/>
      <c r="H227" s="315"/>
      <c r="I227" s="315"/>
      <c r="J227" s="315"/>
      <c r="K227" s="315"/>
      <c r="L227" s="315"/>
      <c r="M227" s="315"/>
      <c r="N227" s="315"/>
      <c r="O227" s="315"/>
      <c r="P227" s="315"/>
      <c r="Q227" s="315"/>
      <c r="R227" s="356"/>
      <c r="S227" s="315"/>
      <c r="T227" s="315"/>
      <c r="U227" s="315"/>
      <c r="V227" s="315"/>
      <c r="W227" s="315"/>
      <c r="X227" s="315"/>
      <c r="Y227" s="315"/>
      <c r="Z227" s="315"/>
      <c r="AA227" s="315"/>
      <c r="AB227" s="374"/>
      <c r="AC227" s="315"/>
      <c r="AD227" s="315"/>
      <c r="AE227" s="356"/>
      <c r="AF227" s="315"/>
      <c r="AG227" s="315"/>
      <c r="AH227" s="315"/>
      <c r="AI227" s="315"/>
      <c r="AJ227" s="315"/>
      <c r="AK227" s="356"/>
      <c r="AL227" s="356"/>
      <c r="AM227" s="315"/>
      <c r="AN227" s="356"/>
      <c r="AO227" s="315"/>
      <c r="AP227" s="356"/>
      <c r="AQ227" s="356"/>
      <c r="AR227" s="315"/>
      <c r="AS227" s="356"/>
      <c r="AT227" s="315"/>
      <c r="AU227" s="356"/>
      <c r="AV227" s="315"/>
      <c r="AW227" s="315"/>
      <c r="AX227" s="315"/>
      <c r="AY227" s="315"/>
      <c r="AZ227" s="315"/>
      <c r="BA227" s="356"/>
      <c r="BB227" s="315"/>
      <c r="BC227" s="315"/>
      <c r="BD227" s="315"/>
      <c r="BE227" s="315"/>
      <c r="BF227" s="315"/>
      <c r="BG227" s="315"/>
      <c r="BH227" s="315"/>
      <c r="BI227" s="315"/>
      <c r="BJ227" s="315"/>
      <c r="BK227" s="315"/>
      <c r="BL227" s="315"/>
      <c r="BM227" s="315"/>
      <c r="BN227" s="315"/>
      <c r="BO227" s="315"/>
      <c r="BP227" s="315"/>
      <c r="BQ227" s="356"/>
      <c r="BR227" s="315"/>
      <c r="BS227" s="356"/>
      <c r="BT227" s="315"/>
      <c r="BU227" s="356"/>
      <c r="BV227" s="315"/>
      <c r="BW227" s="315"/>
      <c r="BX227" s="315"/>
      <c r="BY227" s="315"/>
      <c r="BZ227" s="315"/>
      <c r="CA227" s="315"/>
      <c r="CB227" s="315"/>
      <c r="CC227" s="356"/>
      <c r="CD227" s="315"/>
      <c r="CE227" s="315"/>
      <c r="CF227" s="315"/>
      <c r="CG227" s="315"/>
      <c r="CH227" s="315"/>
      <c r="CI227" s="315"/>
      <c r="CJ227" s="315"/>
      <c r="CK227" s="315"/>
      <c r="CL227" s="315"/>
      <c r="CM227" s="315"/>
      <c r="CN227" s="315"/>
      <c r="CO227" s="315"/>
      <c r="CP227" s="315"/>
      <c r="CQ227" s="315"/>
      <c r="CR227" s="315"/>
      <c r="CS227" s="315"/>
      <c r="CT227" s="315"/>
      <c r="CU227" s="315"/>
      <c r="CV227" s="315"/>
      <c r="CW227" s="315"/>
      <c r="CX227" s="315"/>
      <c r="CY227" s="315"/>
      <c r="CZ227" s="315"/>
      <c r="DA227" s="315"/>
      <c r="DB227" s="315"/>
      <c r="DC227" s="315"/>
    </row>
    <row r="228" spans="1:107" s="418" customFormat="1">
      <c r="A228" s="316"/>
      <c r="B228" s="408"/>
      <c r="C228" s="416"/>
      <c r="D228" s="315"/>
      <c r="E228" s="315"/>
      <c r="F228" s="315"/>
      <c r="G228" s="315"/>
      <c r="H228" s="315"/>
      <c r="I228" s="315"/>
      <c r="J228" s="315"/>
      <c r="K228" s="315"/>
      <c r="L228" s="315"/>
      <c r="M228" s="315"/>
      <c r="N228" s="315"/>
      <c r="O228" s="315"/>
      <c r="P228" s="315"/>
      <c r="Q228" s="315"/>
      <c r="R228" s="356"/>
      <c r="S228" s="315"/>
      <c r="T228" s="315"/>
      <c r="U228" s="315"/>
      <c r="V228" s="315"/>
      <c r="W228" s="315"/>
      <c r="X228" s="315"/>
      <c r="Y228" s="315"/>
      <c r="Z228" s="315"/>
      <c r="AA228" s="315"/>
      <c r="AB228" s="374"/>
      <c r="AC228" s="315"/>
      <c r="AD228" s="315"/>
      <c r="AE228" s="356"/>
      <c r="AF228" s="315"/>
      <c r="AG228" s="315"/>
      <c r="AH228" s="315"/>
      <c r="AI228" s="315"/>
      <c r="AJ228" s="315"/>
      <c r="AK228" s="356"/>
      <c r="AL228" s="356"/>
      <c r="AM228" s="315"/>
      <c r="AN228" s="356"/>
      <c r="AO228" s="315"/>
      <c r="AP228" s="356"/>
      <c r="AQ228" s="356"/>
      <c r="AR228" s="315"/>
      <c r="AS228" s="356"/>
      <c r="AT228" s="315"/>
      <c r="AU228" s="356"/>
      <c r="AV228" s="315"/>
      <c r="AW228" s="315"/>
      <c r="AX228" s="315"/>
      <c r="AY228" s="315"/>
      <c r="AZ228" s="315"/>
      <c r="BA228" s="356"/>
      <c r="BB228" s="315"/>
      <c r="BC228" s="315"/>
      <c r="BD228" s="315"/>
      <c r="BE228" s="315"/>
      <c r="BF228" s="315"/>
      <c r="BG228" s="315"/>
      <c r="BH228" s="315"/>
      <c r="BI228" s="315"/>
      <c r="BJ228" s="315"/>
      <c r="BK228" s="315"/>
      <c r="BL228" s="315"/>
      <c r="BM228" s="315"/>
      <c r="BN228" s="315"/>
      <c r="BO228" s="315"/>
      <c r="BP228" s="315"/>
      <c r="BQ228" s="356"/>
      <c r="BR228" s="315"/>
      <c r="BS228" s="356"/>
      <c r="BT228" s="315"/>
      <c r="BU228" s="356"/>
      <c r="BV228" s="315"/>
      <c r="BW228" s="315"/>
      <c r="BX228" s="315"/>
      <c r="BY228" s="315"/>
      <c r="BZ228" s="315"/>
      <c r="CA228" s="315"/>
      <c r="CB228" s="315"/>
      <c r="CC228" s="356"/>
      <c r="CD228" s="315"/>
      <c r="CE228" s="315"/>
      <c r="CF228" s="315"/>
      <c r="CG228" s="315"/>
      <c r="CH228" s="315"/>
      <c r="CI228" s="315"/>
      <c r="CJ228" s="315"/>
      <c r="CK228" s="315"/>
      <c r="CL228" s="315"/>
      <c r="CM228" s="315"/>
      <c r="CN228" s="315"/>
      <c r="CO228" s="315"/>
      <c r="CP228" s="315"/>
      <c r="CQ228" s="315"/>
      <c r="CR228" s="315"/>
      <c r="CS228" s="315"/>
      <c r="CT228" s="315"/>
      <c r="CU228" s="315"/>
      <c r="CV228" s="315"/>
      <c r="CW228" s="315"/>
      <c r="CX228" s="315"/>
      <c r="CY228" s="315"/>
      <c r="CZ228" s="315"/>
      <c r="DA228" s="315"/>
      <c r="DB228" s="315"/>
      <c r="DC228" s="315"/>
    </row>
    <row r="229" spans="1:107" s="418" customFormat="1">
      <c r="A229" s="316"/>
      <c r="B229" s="408"/>
      <c r="C229" s="416"/>
      <c r="D229" s="315"/>
      <c r="E229" s="315"/>
      <c r="F229" s="315"/>
      <c r="G229" s="315"/>
      <c r="H229" s="315"/>
      <c r="I229" s="315"/>
      <c r="J229" s="315"/>
      <c r="K229" s="315"/>
      <c r="L229" s="315"/>
      <c r="M229" s="315"/>
      <c r="N229" s="315"/>
      <c r="O229" s="315"/>
      <c r="P229" s="315"/>
      <c r="Q229" s="315"/>
      <c r="R229" s="356"/>
      <c r="S229" s="315"/>
      <c r="T229" s="315"/>
      <c r="U229" s="315"/>
      <c r="V229" s="315"/>
      <c r="W229" s="315"/>
      <c r="X229" s="315"/>
      <c r="Y229" s="315"/>
      <c r="Z229" s="315"/>
      <c r="AA229" s="315"/>
      <c r="AB229" s="374"/>
      <c r="AC229" s="315"/>
      <c r="AD229" s="315"/>
      <c r="AE229" s="356"/>
      <c r="AF229" s="315"/>
      <c r="AG229" s="315"/>
      <c r="AH229" s="315"/>
      <c r="AI229" s="315"/>
      <c r="AJ229" s="315"/>
      <c r="AK229" s="356"/>
      <c r="AL229" s="356"/>
      <c r="AM229" s="315"/>
      <c r="AN229" s="356"/>
      <c r="AO229" s="315"/>
      <c r="AP229" s="356"/>
      <c r="AQ229" s="356"/>
      <c r="AR229" s="315"/>
      <c r="AS229" s="356"/>
      <c r="AT229" s="315"/>
      <c r="AU229" s="356"/>
      <c r="AV229" s="315"/>
      <c r="AW229" s="315"/>
      <c r="AX229" s="315"/>
      <c r="AY229" s="315"/>
      <c r="AZ229" s="315"/>
      <c r="BA229" s="356"/>
      <c r="BB229" s="315"/>
      <c r="BC229" s="315"/>
      <c r="BD229" s="315"/>
      <c r="BE229" s="315"/>
      <c r="BF229" s="315"/>
      <c r="BG229" s="315"/>
      <c r="BH229" s="315"/>
      <c r="BI229" s="315"/>
      <c r="BJ229" s="315"/>
      <c r="BK229" s="315"/>
      <c r="BL229" s="315"/>
      <c r="BM229" s="315"/>
      <c r="BN229" s="315"/>
      <c r="BO229" s="315"/>
      <c r="BP229" s="315"/>
      <c r="BQ229" s="356"/>
      <c r="BR229" s="315"/>
      <c r="BS229" s="356"/>
      <c r="BT229" s="315"/>
      <c r="BU229" s="356"/>
      <c r="BV229" s="315"/>
      <c r="BW229" s="315"/>
      <c r="BX229" s="315"/>
      <c r="BY229" s="315"/>
      <c r="BZ229" s="315"/>
      <c r="CA229" s="315"/>
      <c r="CB229" s="315"/>
      <c r="CC229" s="356"/>
      <c r="CD229" s="315"/>
      <c r="CE229" s="315"/>
      <c r="CF229" s="315"/>
      <c r="CG229" s="315"/>
      <c r="CH229" s="315"/>
      <c r="CI229" s="315"/>
      <c r="CJ229" s="315"/>
      <c r="CK229" s="315"/>
      <c r="CL229" s="315"/>
      <c r="CM229" s="315"/>
      <c r="CN229" s="315"/>
      <c r="CO229" s="315"/>
      <c r="CP229" s="315"/>
      <c r="CQ229" s="315"/>
      <c r="CR229" s="315"/>
      <c r="CS229" s="315"/>
      <c r="CT229" s="315"/>
      <c r="CU229" s="315"/>
      <c r="CV229" s="315"/>
      <c r="CW229" s="315"/>
      <c r="CX229" s="315"/>
      <c r="CY229" s="315"/>
      <c r="CZ229" s="315"/>
      <c r="DA229" s="315"/>
      <c r="DB229" s="315"/>
      <c r="DC229" s="315"/>
    </row>
    <row r="230" spans="1:107" s="418" customFormat="1">
      <c r="A230" s="316"/>
      <c r="B230" s="408"/>
      <c r="C230" s="416"/>
      <c r="D230" s="315"/>
      <c r="E230" s="315"/>
      <c r="F230" s="315"/>
      <c r="G230" s="315"/>
      <c r="H230" s="315"/>
      <c r="I230" s="315"/>
      <c r="J230" s="315"/>
      <c r="K230" s="315"/>
      <c r="L230" s="315"/>
      <c r="M230" s="315"/>
      <c r="N230" s="315"/>
      <c r="O230" s="315"/>
      <c r="P230" s="315"/>
      <c r="Q230" s="315"/>
      <c r="R230" s="356"/>
      <c r="S230" s="315"/>
      <c r="T230" s="315"/>
      <c r="U230" s="315"/>
      <c r="V230" s="315"/>
      <c r="W230" s="315"/>
      <c r="X230" s="315"/>
      <c r="Y230" s="315"/>
      <c r="Z230" s="315"/>
      <c r="AA230" s="315"/>
      <c r="AB230" s="374"/>
      <c r="AC230" s="315"/>
      <c r="AD230" s="315"/>
      <c r="AE230" s="356"/>
      <c r="AF230" s="315"/>
      <c r="AG230" s="315"/>
      <c r="AH230" s="315"/>
      <c r="AI230" s="315"/>
      <c r="AJ230" s="315"/>
      <c r="AK230" s="356"/>
      <c r="AL230" s="356"/>
      <c r="AM230" s="315"/>
      <c r="AN230" s="356"/>
      <c r="AO230" s="315"/>
      <c r="AP230" s="356"/>
      <c r="AQ230" s="356"/>
      <c r="AR230" s="315"/>
      <c r="AS230" s="356"/>
      <c r="AT230" s="315"/>
      <c r="AU230" s="356"/>
      <c r="AV230" s="315"/>
      <c r="AW230" s="315"/>
      <c r="AX230" s="315"/>
      <c r="AY230" s="315"/>
      <c r="AZ230" s="315"/>
      <c r="BA230" s="356"/>
      <c r="BB230" s="315"/>
      <c r="BC230" s="315"/>
      <c r="BD230" s="315"/>
      <c r="BE230" s="315"/>
      <c r="BF230" s="315"/>
      <c r="BG230" s="315"/>
      <c r="BH230" s="315"/>
      <c r="BI230" s="315"/>
      <c r="BJ230" s="315"/>
      <c r="BK230" s="315"/>
      <c r="BL230" s="315"/>
      <c r="BM230" s="315"/>
      <c r="BN230" s="315"/>
      <c r="BO230" s="315"/>
      <c r="BP230" s="315"/>
      <c r="BQ230" s="356"/>
      <c r="BR230" s="315"/>
      <c r="BS230" s="356"/>
      <c r="BT230" s="315"/>
      <c r="BU230" s="356"/>
      <c r="BV230" s="315"/>
      <c r="BW230" s="315"/>
      <c r="BX230" s="315"/>
      <c r="BY230" s="315"/>
      <c r="BZ230" s="315"/>
      <c r="CA230" s="315"/>
      <c r="CB230" s="315"/>
      <c r="CC230" s="356"/>
      <c r="CD230" s="315"/>
      <c r="CE230" s="315"/>
      <c r="CF230" s="315"/>
      <c r="CG230" s="315"/>
      <c r="CH230" s="315"/>
      <c r="CI230" s="315"/>
      <c r="CJ230" s="315"/>
      <c r="CK230" s="315"/>
      <c r="CL230" s="315"/>
      <c r="CM230" s="315"/>
      <c r="CN230" s="315"/>
      <c r="CO230" s="315"/>
      <c r="CP230" s="315"/>
      <c r="CQ230" s="315"/>
      <c r="CR230" s="315"/>
      <c r="CS230" s="315"/>
      <c r="CT230" s="315"/>
      <c r="CU230" s="315"/>
      <c r="CV230" s="315"/>
      <c r="CW230" s="315"/>
      <c r="CX230" s="315"/>
      <c r="CY230" s="315"/>
      <c r="CZ230" s="315"/>
      <c r="DA230" s="315"/>
      <c r="DB230" s="315"/>
      <c r="DC230" s="315"/>
    </row>
    <row r="231" spans="1:107" s="418" customFormat="1">
      <c r="A231" s="316"/>
      <c r="B231" s="408"/>
      <c r="C231" s="416"/>
      <c r="D231" s="315"/>
      <c r="E231" s="315"/>
      <c r="F231" s="315"/>
      <c r="G231" s="315"/>
      <c r="H231" s="315"/>
      <c r="I231" s="315"/>
      <c r="J231" s="315"/>
      <c r="K231" s="315"/>
      <c r="L231" s="315"/>
      <c r="M231" s="315"/>
      <c r="N231" s="315"/>
      <c r="O231" s="315"/>
      <c r="P231" s="315"/>
      <c r="Q231" s="315"/>
      <c r="R231" s="356"/>
      <c r="S231" s="315"/>
      <c r="T231" s="315"/>
      <c r="U231" s="315"/>
      <c r="V231" s="315"/>
      <c r="W231" s="315"/>
      <c r="X231" s="315"/>
      <c r="Y231" s="315"/>
      <c r="Z231" s="315"/>
      <c r="AA231" s="315"/>
      <c r="AB231" s="374"/>
      <c r="AC231" s="315"/>
      <c r="AD231" s="315"/>
      <c r="AE231" s="356"/>
      <c r="AF231" s="315"/>
      <c r="AG231" s="315"/>
      <c r="AH231" s="315"/>
      <c r="AI231" s="315"/>
      <c r="AJ231" s="315"/>
      <c r="AK231" s="356"/>
      <c r="AL231" s="356"/>
      <c r="AM231" s="315"/>
      <c r="AN231" s="356"/>
      <c r="AO231" s="315"/>
      <c r="AP231" s="356"/>
      <c r="AQ231" s="356"/>
      <c r="AR231" s="315"/>
      <c r="AS231" s="356"/>
      <c r="AT231" s="315"/>
      <c r="AU231" s="356"/>
      <c r="AV231" s="315"/>
      <c r="AW231" s="315"/>
      <c r="AX231" s="315"/>
      <c r="AY231" s="315"/>
      <c r="AZ231" s="315"/>
      <c r="BA231" s="356"/>
      <c r="BB231" s="315"/>
      <c r="BC231" s="315"/>
      <c r="BD231" s="315"/>
      <c r="BE231" s="315"/>
      <c r="BF231" s="315"/>
      <c r="BG231" s="315"/>
      <c r="BH231" s="315"/>
      <c r="BI231" s="315"/>
      <c r="BJ231" s="315"/>
      <c r="BK231" s="315"/>
      <c r="BL231" s="315"/>
      <c r="BM231" s="315"/>
      <c r="BN231" s="315"/>
      <c r="BO231" s="315"/>
      <c r="BP231" s="315"/>
      <c r="BQ231" s="356"/>
      <c r="BR231" s="315"/>
      <c r="BS231" s="356"/>
      <c r="BT231" s="315"/>
      <c r="BU231" s="356"/>
      <c r="BV231" s="315"/>
      <c r="BW231" s="315"/>
      <c r="BX231" s="315"/>
      <c r="BY231" s="315"/>
      <c r="BZ231" s="315"/>
      <c r="CA231" s="315"/>
      <c r="CB231" s="315"/>
      <c r="CC231" s="356"/>
      <c r="CD231" s="315"/>
      <c r="CE231" s="315"/>
      <c r="CF231" s="315"/>
      <c r="CG231" s="315"/>
      <c r="CH231" s="315"/>
      <c r="CI231" s="315"/>
      <c r="CJ231" s="315"/>
      <c r="CK231" s="315"/>
      <c r="CL231" s="315"/>
      <c r="CM231" s="315"/>
      <c r="CN231" s="315"/>
      <c r="CO231" s="315"/>
      <c r="CP231" s="315"/>
      <c r="CQ231" s="315"/>
      <c r="CR231" s="315"/>
      <c r="CS231" s="315"/>
      <c r="CT231" s="315"/>
      <c r="CU231" s="315"/>
      <c r="CV231" s="315"/>
      <c r="CW231" s="315"/>
      <c r="CX231" s="315"/>
      <c r="CY231" s="315"/>
      <c r="CZ231" s="315"/>
      <c r="DA231" s="315"/>
      <c r="DB231" s="315"/>
      <c r="DC231" s="315"/>
    </row>
    <row r="232" spans="1:107" s="418" customFormat="1">
      <c r="A232" s="316"/>
      <c r="B232" s="408"/>
      <c r="C232" s="416"/>
      <c r="D232" s="315"/>
      <c r="E232" s="315"/>
      <c r="F232" s="315"/>
      <c r="G232" s="315"/>
      <c r="H232" s="315"/>
      <c r="I232" s="315"/>
      <c r="J232" s="315"/>
      <c r="K232" s="315"/>
      <c r="L232" s="315"/>
      <c r="M232" s="315"/>
      <c r="N232" s="315"/>
      <c r="O232" s="315"/>
      <c r="P232" s="315"/>
      <c r="Q232" s="315"/>
      <c r="R232" s="356"/>
      <c r="S232" s="315"/>
      <c r="T232" s="315"/>
      <c r="U232" s="315"/>
      <c r="V232" s="315"/>
      <c r="W232" s="315"/>
      <c r="X232" s="315"/>
      <c r="Y232" s="315"/>
      <c r="Z232" s="315"/>
      <c r="AA232" s="315"/>
      <c r="AB232" s="374"/>
      <c r="AC232" s="315"/>
      <c r="AD232" s="315"/>
      <c r="AE232" s="356"/>
      <c r="AF232" s="315"/>
      <c r="AG232" s="315"/>
      <c r="AH232" s="315"/>
      <c r="AI232" s="315"/>
      <c r="AJ232" s="315"/>
      <c r="AK232" s="356"/>
      <c r="AL232" s="356"/>
      <c r="AM232" s="315"/>
      <c r="AN232" s="356"/>
      <c r="AO232" s="315"/>
      <c r="AP232" s="356"/>
      <c r="AQ232" s="356"/>
      <c r="AR232" s="315"/>
      <c r="AS232" s="356"/>
      <c r="AT232" s="315"/>
      <c r="AU232" s="356"/>
      <c r="AV232" s="315"/>
      <c r="AW232" s="315"/>
      <c r="AX232" s="315"/>
      <c r="AY232" s="315"/>
      <c r="AZ232" s="315"/>
      <c r="BA232" s="356"/>
      <c r="BB232" s="315"/>
      <c r="BC232" s="315"/>
      <c r="BD232" s="315"/>
      <c r="BE232" s="315"/>
      <c r="BF232" s="315"/>
      <c r="BG232" s="315"/>
      <c r="BH232" s="315"/>
      <c r="BI232" s="315"/>
      <c r="BJ232" s="315"/>
      <c r="BK232" s="315"/>
      <c r="BL232" s="315"/>
      <c r="BM232" s="315"/>
      <c r="BN232" s="315"/>
      <c r="BO232" s="315"/>
      <c r="BP232" s="315"/>
      <c r="BQ232" s="356"/>
      <c r="BR232" s="315"/>
      <c r="BS232" s="356"/>
      <c r="BT232" s="315"/>
      <c r="BU232" s="356"/>
      <c r="BV232" s="315"/>
      <c r="BW232" s="315"/>
      <c r="BX232" s="315"/>
      <c r="BY232" s="315"/>
      <c r="BZ232" s="315"/>
      <c r="CA232" s="315"/>
      <c r="CB232" s="315"/>
      <c r="CC232" s="356"/>
      <c r="CD232" s="315"/>
      <c r="CE232" s="315"/>
      <c r="CF232" s="315"/>
      <c r="CG232" s="315"/>
      <c r="CH232" s="315"/>
      <c r="CI232" s="315"/>
      <c r="CJ232" s="315"/>
      <c r="CK232" s="315"/>
      <c r="CL232" s="315"/>
      <c r="CM232" s="315"/>
      <c r="CN232" s="315"/>
      <c r="CO232" s="315"/>
      <c r="CP232" s="315"/>
      <c r="CQ232" s="315"/>
      <c r="CR232" s="315"/>
      <c r="CS232" s="315"/>
      <c r="CT232" s="315"/>
      <c r="CU232" s="315"/>
      <c r="CV232" s="315"/>
      <c r="CW232" s="315"/>
      <c r="CX232" s="315"/>
      <c r="CY232" s="315"/>
      <c r="CZ232" s="315"/>
      <c r="DA232" s="315"/>
      <c r="DB232" s="315"/>
      <c r="DC232" s="315"/>
    </row>
    <row r="233" spans="1:107" s="418" customFormat="1">
      <c r="A233" s="316"/>
      <c r="B233" s="408"/>
      <c r="C233" s="416"/>
      <c r="D233" s="315"/>
      <c r="E233" s="315"/>
      <c r="F233" s="315"/>
      <c r="G233" s="315"/>
      <c r="H233" s="315"/>
      <c r="I233" s="315"/>
      <c r="J233" s="315"/>
      <c r="K233" s="315"/>
      <c r="L233" s="315"/>
      <c r="M233" s="315"/>
      <c r="N233" s="315"/>
      <c r="O233" s="315"/>
      <c r="P233" s="315"/>
      <c r="Q233" s="315"/>
      <c r="R233" s="356"/>
      <c r="S233" s="315"/>
      <c r="T233" s="315"/>
      <c r="U233" s="315"/>
      <c r="V233" s="315"/>
      <c r="W233" s="315"/>
      <c r="X233" s="315"/>
      <c r="Y233" s="315"/>
      <c r="Z233" s="315"/>
      <c r="AA233" s="315"/>
      <c r="AB233" s="374"/>
      <c r="AC233" s="315"/>
      <c r="AD233" s="315"/>
      <c r="AE233" s="356"/>
      <c r="AF233" s="315"/>
      <c r="AG233" s="315"/>
      <c r="AH233" s="315"/>
      <c r="AI233" s="315"/>
      <c r="AJ233" s="315"/>
      <c r="AK233" s="356"/>
      <c r="AL233" s="356"/>
      <c r="AM233" s="315"/>
      <c r="AN233" s="356"/>
      <c r="AO233" s="315"/>
      <c r="AP233" s="356"/>
      <c r="AQ233" s="356"/>
      <c r="AR233" s="315"/>
      <c r="AS233" s="356"/>
      <c r="AT233" s="315"/>
      <c r="AU233" s="356"/>
      <c r="AV233" s="315"/>
      <c r="AW233" s="315"/>
      <c r="AX233" s="315"/>
      <c r="AY233" s="315"/>
      <c r="AZ233" s="315"/>
      <c r="BA233" s="356"/>
      <c r="BB233" s="315"/>
      <c r="BC233" s="315"/>
      <c r="BD233" s="315"/>
      <c r="BE233" s="315"/>
      <c r="BF233" s="315"/>
      <c r="BG233" s="315"/>
      <c r="BH233" s="315"/>
      <c r="BI233" s="315"/>
      <c r="BJ233" s="315"/>
      <c r="BK233" s="315"/>
      <c r="BL233" s="315"/>
      <c r="BM233" s="315"/>
      <c r="BN233" s="315"/>
      <c r="BO233" s="315"/>
      <c r="BP233" s="315"/>
      <c r="BQ233" s="356"/>
      <c r="BR233" s="315"/>
      <c r="BS233" s="356"/>
      <c r="BT233" s="315"/>
      <c r="BU233" s="356"/>
      <c r="BV233" s="315"/>
      <c r="BW233" s="315"/>
      <c r="BX233" s="315"/>
      <c r="BY233" s="315"/>
      <c r="BZ233" s="315"/>
      <c r="CA233" s="315"/>
      <c r="CB233" s="315"/>
      <c r="CC233" s="356"/>
      <c r="CD233" s="315"/>
      <c r="CE233" s="315"/>
      <c r="CF233" s="315"/>
      <c r="CG233" s="315"/>
      <c r="CH233" s="315"/>
      <c r="CI233" s="315"/>
      <c r="CJ233" s="315"/>
      <c r="CK233" s="315"/>
      <c r="CL233" s="315"/>
      <c r="CM233" s="315"/>
      <c r="CN233" s="315"/>
      <c r="CO233" s="315"/>
      <c r="CP233" s="315"/>
      <c r="CQ233" s="315"/>
      <c r="CR233" s="315"/>
      <c r="CS233" s="315"/>
      <c r="CT233" s="315"/>
      <c r="CU233" s="315"/>
      <c r="CV233" s="315"/>
      <c r="CW233" s="315"/>
      <c r="CX233" s="315"/>
      <c r="CY233" s="315"/>
      <c r="CZ233" s="315"/>
      <c r="DA233" s="315"/>
      <c r="DB233" s="315"/>
      <c r="DC233" s="315"/>
    </row>
    <row r="234" spans="1:107" s="418" customFormat="1">
      <c r="A234" s="316"/>
      <c r="B234" s="408"/>
      <c r="C234" s="416"/>
      <c r="D234" s="315"/>
      <c r="E234" s="315"/>
      <c r="F234" s="315"/>
      <c r="G234" s="315"/>
      <c r="H234" s="315"/>
      <c r="I234" s="315"/>
      <c r="J234" s="315"/>
      <c r="K234" s="315"/>
      <c r="L234" s="315"/>
      <c r="M234" s="315"/>
      <c r="N234" s="315"/>
      <c r="O234" s="315"/>
      <c r="P234" s="315"/>
      <c r="Q234" s="315"/>
      <c r="R234" s="356"/>
      <c r="S234" s="315"/>
      <c r="T234" s="315"/>
      <c r="U234" s="315"/>
      <c r="V234" s="315"/>
      <c r="W234" s="315"/>
      <c r="X234" s="315"/>
      <c r="Y234" s="315"/>
      <c r="Z234" s="315"/>
      <c r="AA234" s="315"/>
      <c r="AB234" s="374"/>
      <c r="AC234" s="315"/>
      <c r="AD234" s="315"/>
      <c r="AE234" s="356"/>
      <c r="AF234" s="315"/>
      <c r="AG234" s="315"/>
      <c r="AH234" s="315"/>
      <c r="AI234" s="315"/>
      <c r="AJ234" s="315"/>
      <c r="AK234" s="356"/>
      <c r="AL234" s="356"/>
      <c r="AM234" s="315"/>
      <c r="AN234" s="356"/>
      <c r="AO234" s="315"/>
      <c r="AP234" s="356"/>
      <c r="AQ234" s="356"/>
      <c r="AR234" s="315"/>
      <c r="AS234" s="356"/>
      <c r="AT234" s="315"/>
      <c r="AU234" s="356"/>
      <c r="AV234" s="315"/>
      <c r="AW234" s="315"/>
      <c r="AX234" s="315"/>
      <c r="AY234" s="315"/>
      <c r="AZ234" s="315"/>
      <c r="BA234" s="356"/>
      <c r="BB234" s="315"/>
      <c r="BC234" s="315"/>
      <c r="BD234" s="315"/>
      <c r="BE234" s="315"/>
      <c r="BF234" s="315"/>
      <c r="BG234" s="315"/>
      <c r="BH234" s="315"/>
      <c r="BI234" s="315"/>
      <c r="BJ234" s="315"/>
      <c r="BK234" s="315"/>
      <c r="BL234" s="315"/>
      <c r="BM234" s="315"/>
      <c r="BN234" s="315"/>
      <c r="BO234" s="315"/>
      <c r="BP234" s="315"/>
      <c r="BQ234" s="356"/>
      <c r="BR234" s="315"/>
      <c r="BS234" s="356"/>
      <c r="BT234" s="315"/>
      <c r="BU234" s="356"/>
      <c r="BV234" s="315"/>
      <c r="BW234" s="315"/>
      <c r="BX234" s="315"/>
      <c r="BY234" s="315"/>
      <c r="BZ234" s="315"/>
      <c r="CA234" s="315"/>
      <c r="CB234" s="315"/>
      <c r="CC234" s="356"/>
      <c r="CD234" s="315"/>
      <c r="CE234" s="315"/>
      <c r="CF234" s="315"/>
      <c r="CG234" s="315"/>
      <c r="CH234" s="315"/>
      <c r="CI234" s="315"/>
      <c r="CJ234" s="315"/>
      <c r="CK234" s="315"/>
      <c r="CL234" s="315"/>
      <c r="CM234" s="315"/>
      <c r="CN234" s="315"/>
      <c r="CO234" s="315"/>
      <c r="CP234" s="315"/>
      <c r="CQ234" s="315"/>
      <c r="CR234" s="315"/>
      <c r="CS234" s="315"/>
      <c r="CT234" s="315"/>
      <c r="CU234" s="315"/>
      <c r="CV234" s="315"/>
      <c r="CW234" s="315"/>
      <c r="CX234" s="315"/>
      <c r="CY234" s="315"/>
      <c r="CZ234" s="315"/>
      <c r="DA234" s="315"/>
      <c r="DB234" s="315"/>
      <c r="DC234" s="315"/>
    </row>
    <row r="235" spans="1:107" s="418" customFormat="1">
      <c r="A235" s="316"/>
      <c r="B235" s="408"/>
      <c r="C235" s="416"/>
      <c r="D235" s="315"/>
      <c r="E235" s="315"/>
      <c r="F235" s="315"/>
      <c r="G235" s="315"/>
      <c r="H235" s="315"/>
      <c r="I235" s="315"/>
      <c r="J235" s="315"/>
      <c r="K235" s="315"/>
      <c r="L235" s="315"/>
      <c r="M235" s="315"/>
      <c r="N235" s="315"/>
      <c r="O235" s="315"/>
      <c r="P235" s="315"/>
      <c r="Q235" s="315"/>
      <c r="R235" s="356"/>
      <c r="S235" s="315"/>
      <c r="T235" s="315"/>
      <c r="U235" s="315"/>
      <c r="V235" s="315"/>
      <c r="W235" s="315"/>
      <c r="X235" s="315"/>
      <c r="Y235" s="315"/>
      <c r="Z235" s="315"/>
      <c r="AA235" s="315"/>
      <c r="AB235" s="374"/>
      <c r="AC235" s="315"/>
      <c r="AD235" s="315"/>
      <c r="AE235" s="356"/>
      <c r="AF235" s="315"/>
      <c r="AG235" s="315"/>
      <c r="AH235" s="315"/>
      <c r="AI235" s="315"/>
      <c r="AJ235" s="315"/>
      <c r="AK235" s="356"/>
      <c r="AL235" s="356"/>
      <c r="AM235" s="315"/>
      <c r="AN235" s="356"/>
      <c r="AO235" s="315"/>
      <c r="AP235" s="356"/>
      <c r="AQ235" s="356"/>
      <c r="AR235" s="315"/>
      <c r="AS235" s="356"/>
      <c r="AT235" s="315"/>
      <c r="AU235" s="356"/>
      <c r="AV235" s="315"/>
      <c r="AW235" s="315"/>
      <c r="AX235" s="315"/>
      <c r="AY235" s="315"/>
      <c r="AZ235" s="315"/>
      <c r="BA235" s="356"/>
      <c r="BB235" s="315"/>
      <c r="BC235" s="315"/>
      <c r="BD235" s="315"/>
      <c r="BE235" s="315"/>
      <c r="BF235" s="315"/>
      <c r="BG235" s="315"/>
      <c r="BH235" s="315"/>
      <c r="BI235" s="315"/>
      <c r="BJ235" s="315"/>
      <c r="BK235" s="315"/>
      <c r="BL235" s="315"/>
      <c r="BM235" s="315"/>
      <c r="BN235" s="315"/>
      <c r="BO235" s="315"/>
      <c r="BP235" s="315"/>
      <c r="BQ235" s="356"/>
      <c r="BR235" s="315"/>
      <c r="BS235" s="356"/>
      <c r="BT235" s="315"/>
      <c r="BU235" s="356"/>
      <c r="BV235" s="315"/>
      <c r="BW235" s="315"/>
      <c r="BX235" s="315"/>
      <c r="BY235" s="315"/>
      <c r="BZ235" s="315"/>
      <c r="CA235" s="315"/>
      <c r="CB235" s="315"/>
      <c r="CC235" s="356"/>
      <c r="CD235" s="315"/>
      <c r="CE235" s="315"/>
      <c r="CF235" s="315"/>
      <c r="CG235" s="315"/>
      <c r="CH235" s="315"/>
      <c r="CI235" s="315"/>
      <c r="CJ235" s="315"/>
      <c r="CK235" s="315"/>
      <c r="CL235" s="315"/>
      <c r="CM235" s="315"/>
      <c r="CN235" s="315"/>
      <c r="CO235" s="315"/>
      <c r="CP235" s="315"/>
      <c r="CQ235" s="315"/>
      <c r="CR235" s="315"/>
      <c r="CS235" s="315"/>
      <c r="CT235" s="315"/>
      <c r="CU235" s="315"/>
      <c r="CV235" s="315"/>
      <c r="CW235" s="315"/>
      <c r="CX235" s="315"/>
      <c r="CY235" s="315"/>
      <c r="CZ235" s="315"/>
      <c r="DA235" s="315"/>
      <c r="DB235" s="315"/>
      <c r="DC235" s="315"/>
    </row>
    <row r="236" spans="1:107" s="418" customFormat="1">
      <c r="A236" s="316"/>
      <c r="B236" s="408"/>
      <c r="C236" s="416"/>
      <c r="D236" s="315"/>
      <c r="E236" s="315"/>
      <c r="F236" s="315"/>
      <c r="G236" s="315"/>
      <c r="H236" s="315"/>
      <c r="I236" s="315"/>
      <c r="J236" s="315"/>
      <c r="K236" s="315"/>
      <c r="L236" s="315"/>
      <c r="M236" s="315"/>
      <c r="N236" s="315"/>
      <c r="O236" s="315"/>
      <c r="P236" s="315"/>
      <c r="Q236" s="315"/>
      <c r="R236" s="356"/>
      <c r="S236" s="315"/>
      <c r="T236" s="315"/>
      <c r="U236" s="315"/>
      <c r="V236" s="315"/>
      <c r="W236" s="315"/>
      <c r="X236" s="315"/>
      <c r="Y236" s="315"/>
      <c r="Z236" s="315"/>
      <c r="AA236" s="315"/>
      <c r="AB236" s="374"/>
      <c r="AC236" s="315"/>
      <c r="AD236" s="315"/>
      <c r="AE236" s="356"/>
      <c r="AF236" s="315"/>
      <c r="AG236" s="315"/>
      <c r="AH236" s="315"/>
      <c r="AI236" s="315"/>
      <c r="AJ236" s="315"/>
      <c r="AK236" s="356"/>
      <c r="AL236" s="356"/>
      <c r="AM236" s="315"/>
      <c r="AN236" s="356"/>
      <c r="AO236" s="315"/>
      <c r="AP236" s="356"/>
      <c r="AQ236" s="356"/>
      <c r="AR236" s="315"/>
      <c r="AS236" s="356"/>
      <c r="AT236" s="315"/>
      <c r="AU236" s="356"/>
      <c r="AV236" s="315"/>
      <c r="AW236" s="315"/>
      <c r="AX236" s="315"/>
      <c r="AY236" s="315"/>
      <c r="AZ236" s="315"/>
      <c r="BA236" s="356"/>
      <c r="BB236" s="315"/>
      <c r="BC236" s="315"/>
      <c r="BD236" s="315"/>
      <c r="BE236" s="315"/>
      <c r="BF236" s="315"/>
      <c r="BG236" s="315"/>
      <c r="BH236" s="315"/>
      <c r="BI236" s="315"/>
      <c r="BJ236" s="315"/>
      <c r="BK236" s="315"/>
      <c r="BL236" s="315"/>
      <c r="BM236" s="315"/>
      <c r="BN236" s="315"/>
      <c r="BO236" s="315"/>
      <c r="BP236" s="315"/>
      <c r="BQ236" s="356"/>
      <c r="BR236" s="315"/>
      <c r="BS236" s="356"/>
      <c r="BT236" s="315"/>
      <c r="BU236" s="356"/>
      <c r="BV236" s="315"/>
      <c r="BW236" s="315"/>
      <c r="BX236" s="315"/>
      <c r="BY236" s="315"/>
      <c r="BZ236" s="315"/>
      <c r="CA236" s="315"/>
      <c r="CB236" s="315"/>
      <c r="CC236" s="356"/>
      <c r="CD236" s="315"/>
      <c r="CE236" s="315"/>
      <c r="CF236" s="315"/>
      <c r="CG236" s="315"/>
      <c r="CH236" s="315"/>
      <c r="CI236" s="315"/>
      <c r="CJ236" s="315"/>
      <c r="CK236" s="315"/>
      <c r="CL236" s="315"/>
      <c r="CM236" s="315"/>
      <c r="CN236" s="315"/>
      <c r="CO236" s="315"/>
      <c r="CP236" s="315"/>
      <c r="CQ236" s="315"/>
      <c r="CR236" s="315"/>
      <c r="CS236" s="315"/>
      <c r="CT236" s="315"/>
      <c r="CU236" s="315"/>
      <c r="CV236" s="315"/>
      <c r="CW236" s="315"/>
      <c r="CX236" s="315"/>
      <c r="CY236" s="315"/>
      <c r="CZ236" s="315"/>
      <c r="DA236" s="315"/>
      <c r="DB236" s="315"/>
      <c r="DC236" s="315"/>
    </row>
    <row r="237" spans="1:107" s="418" customFormat="1">
      <c r="A237" s="316"/>
      <c r="B237" s="408"/>
      <c r="C237" s="416"/>
      <c r="D237" s="315"/>
      <c r="E237" s="315"/>
      <c r="F237" s="315"/>
      <c r="G237" s="315"/>
      <c r="H237" s="315"/>
      <c r="I237" s="315"/>
      <c r="J237" s="315"/>
      <c r="K237" s="315"/>
      <c r="L237" s="315"/>
      <c r="M237" s="315"/>
      <c r="N237" s="315"/>
      <c r="O237" s="315"/>
      <c r="P237" s="315"/>
      <c r="Q237" s="315"/>
      <c r="R237" s="356"/>
      <c r="S237" s="315"/>
      <c r="T237" s="315"/>
      <c r="U237" s="315"/>
      <c r="V237" s="315"/>
      <c r="W237" s="315"/>
      <c r="X237" s="315"/>
      <c r="Y237" s="315"/>
      <c r="Z237" s="315"/>
      <c r="AA237" s="315"/>
      <c r="AB237" s="374"/>
      <c r="AC237" s="315"/>
      <c r="AD237" s="315"/>
      <c r="AE237" s="356"/>
      <c r="AF237" s="315"/>
      <c r="AG237" s="315"/>
      <c r="AH237" s="315"/>
      <c r="AI237" s="315"/>
      <c r="AJ237" s="315"/>
      <c r="AK237" s="356"/>
      <c r="AL237" s="356"/>
      <c r="AM237" s="315"/>
      <c r="AN237" s="356"/>
      <c r="AO237" s="315"/>
      <c r="AP237" s="356"/>
      <c r="AQ237" s="356"/>
      <c r="AR237" s="315"/>
      <c r="AS237" s="356"/>
      <c r="AT237" s="315"/>
      <c r="AU237" s="356"/>
      <c r="AV237" s="315"/>
      <c r="AW237" s="315"/>
      <c r="AX237" s="315"/>
      <c r="AY237" s="315"/>
      <c r="AZ237" s="315"/>
      <c r="BA237" s="356"/>
      <c r="BB237" s="315"/>
      <c r="BC237" s="315"/>
      <c r="BD237" s="315"/>
      <c r="BE237" s="315"/>
      <c r="BF237" s="315"/>
      <c r="BG237" s="315"/>
      <c r="BH237" s="315"/>
      <c r="BI237" s="315"/>
      <c r="BJ237" s="315"/>
      <c r="BK237" s="315"/>
      <c r="BL237" s="315"/>
      <c r="BM237" s="315"/>
      <c r="BN237" s="315"/>
      <c r="BO237" s="315"/>
      <c r="BP237" s="315"/>
      <c r="BQ237" s="356"/>
      <c r="BR237" s="315"/>
      <c r="BS237" s="356"/>
      <c r="BT237" s="315"/>
      <c r="BU237" s="356"/>
      <c r="BV237" s="315"/>
      <c r="BW237" s="315"/>
      <c r="BX237" s="315"/>
      <c r="BY237" s="315"/>
      <c r="BZ237" s="315"/>
      <c r="CA237" s="315"/>
      <c r="CB237" s="315"/>
      <c r="CC237" s="356"/>
      <c r="CD237" s="315"/>
      <c r="CE237" s="315"/>
      <c r="CF237" s="315"/>
      <c r="CG237" s="315"/>
      <c r="CH237" s="315"/>
      <c r="CI237" s="315"/>
      <c r="CJ237" s="315"/>
      <c r="CK237" s="315"/>
      <c r="CL237" s="315"/>
      <c r="CM237" s="315"/>
      <c r="CN237" s="315"/>
      <c r="CO237" s="315"/>
      <c r="CP237" s="315"/>
      <c r="CQ237" s="315"/>
      <c r="CR237" s="315"/>
      <c r="CS237" s="315"/>
      <c r="CT237" s="315"/>
      <c r="CU237" s="315"/>
      <c r="CV237" s="315"/>
      <c r="CW237" s="315"/>
      <c r="CX237" s="315"/>
      <c r="CY237" s="315"/>
      <c r="CZ237" s="315"/>
      <c r="DA237" s="315"/>
      <c r="DB237" s="315"/>
      <c r="DC237" s="315"/>
    </row>
    <row r="238" spans="1:107" s="418" customFormat="1">
      <c r="A238" s="316"/>
      <c r="B238" s="408"/>
      <c r="C238" s="416"/>
      <c r="D238" s="315"/>
      <c r="E238" s="315"/>
      <c r="F238" s="315"/>
      <c r="G238" s="315"/>
      <c r="H238" s="315"/>
      <c r="I238" s="315"/>
      <c r="J238" s="315"/>
      <c r="K238" s="315"/>
      <c r="L238" s="315"/>
      <c r="M238" s="315"/>
      <c r="N238" s="315"/>
      <c r="O238" s="315"/>
      <c r="P238" s="315"/>
      <c r="Q238" s="315"/>
      <c r="R238" s="356"/>
      <c r="S238" s="315"/>
      <c r="T238" s="315"/>
      <c r="U238" s="315"/>
      <c r="V238" s="315"/>
      <c r="W238" s="315"/>
      <c r="X238" s="315"/>
      <c r="Y238" s="315"/>
      <c r="Z238" s="315"/>
      <c r="AA238" s="315"/>
      <c r="AB238" s="374"/>
      <c r="AC238" s="315"/>
      <c r="AD238" s="315"/>
      <c r="AE238" s="356"/>
      <c r="AF238" s="315"/>
      <c r="AG238" s="315"/>
      <c r="AH238" s="315"/>
      <c r="AI238" s="315"/>
      <c r="AJ238" s="315"/>
      <c r="AK238" s="356"/>
      <c r="AL238" s="356"/>
      <c r="AM238" s="315"/>
      <c r="AN238" s="356"/>
      <c r="AO238" s="315"/>
      <c r="AP238" s="356"/>
      <c r="AQ238" s="356"/>
      <c r="AR238" s="315"/>
      <c r="AS238" s="356"/>
      <c r="AT238" s="315"/>
      <c r="AU238" s="356"/>
      <c r="AV238" s="315"/>
      <c r="AW238" s="315"/>
      <c r="AX238" s="315"/>
      <c r="AY238" s="315"/>
      <c r="AZ238" s="315"/>
      <c r="BA238" s="356"/>
      <c r="BB238" s="315"/>
      <c r="BC238" s="315"/>
      <c r="BD238" s="315"/>
      <c r="BE238" s="315"/>
      <c r="BF238" s="315"/>
      <c r="BG238" s="315"/>
      <c r="BH238" s="315"/>
      <c r="BI238" s="315"/>
      <c r="BJ238" s="315"/>
      <c r="BK238" s="315"/>
      <c r="BL238" s="315"/>
      <c r="BM238" s="315"/>
      <c r="BN238" s="315"/>
      <c r="BO238" s="315"/>
      <c r="BP238" s="315"/>
      <c r="BQ238" s="356"/>
      <c r="BR238" s="315"/>
      <c r="BS238" s="356"/>
      <c r="BT238" s="315"/>
      <c r="BU238" s="356"/>
      <c r="BV238" s="315"/>
      <c r="BW238" s="315"/>
      <c r="BX238" s="315"/>
      <c r="BY238" s="315"/>
      <c r="BZ238" s="315"/>
      <c r="CA238" s="315"/>
      <c r="CB238" s="315"/>
      <c r="CC238" s="356"/>
      <c r="CD238" s="315"/>
      <c r="CE238" s="315"/>
      <c r="CF238" s="315"/>
      <c r="CG238" s="315"/>
      <c r="CH238" s="315"/>
      <c r="CI238" s="315"/>
      <c r="CJ238" s="315"/>
      <c r="CK238" s="315"/>
      <c r="CL238" s="315"/>
      <c r="CM238" s="315"/>
      <c r="CN238" s="315"/>
      <c r="CO238" s="315"/>
      <c r="CP238" s="315"/>
      <c r="CQ238" s="315"/>
      <c r="CR238" s="315"/>
      <c r="CS238" s="315"/>
      <c r="CT238" s="315"/>
      <c r="CU238" s="315"/>
      <c r="CV238" s="315"/>
      <c r="CW238" s="315"/>
      <c r="CX238" s="315"/>
      <c r="CY238" s="315"/>
      <c r="CZ238" s="315"/>
      <c r="DA238" s="315"/>
      <c r="DB238" s="315"/>
      <c r="DC238" s="315"/>
    </row>
    <row r="239" spans="1:107" s="418" customFormat="1">
      <c r="A239" s="316"/>
      <c r="B239" s="408"/>
      <c r="C239" s="416"/>
      <c r="D239" s="315"/>
      <c r="E239" s="315"/>
      <c r="F239" s="315"/>
      <c r="G239" s="315"/>
      <c r="H239" s="315"/>
      <c r="I239" s="315"/>
      <c r="J239" s="315"/>
      <c r="K239" s="315"/>
      <c r="L239" s="315"/>
      <c r="M239" s="315"/>
      <c r="N239" s="315"/>
      <c r="O239" s="315"/>
      <c r="P239" s="315"/>
      <c r="Q239" s="315"/>
      <c r="R239" s="356"/>
      <c r="S239" s="315"/>
      <c r="T239" s="315"/>
      <c r="U239" s="315"/>
      <c r="V239" s="315"/>
      <c r="W239" s="315"/>
      <c r="X239" s="315"/>
      <c r="Y239" s="315"/>
      <c r="Z239" s="315"/>
      <c r="AA239" s="315"/>
      <c r="AB239" s="374"/>
      <c r="AC239" s="315"/>
      <c r="AD239" s="315"/>
      <c r="AE239" s="356"/>
      <c r="AF239" s="315"/>
      <c r="AG239" s="315"/>
      <c r="AH239" s="315"/>
      <c r="AI239" s="315"/>
      <c r="AJ239" s="315"/>
      <c r="AK239" s="356"/>
      <c r="AL239" s="356"/>
      <c r="AM239" s="315"/>
      <c r="AN239" s="356"/>
      <c r="AO239" s="315"/>
      <c r="AP239" s="356"/>
      <c r="AQ239" s="356"/>
      <c r="AR239" s="315"/>
      <c r="AS239" s="356"/>
      <c r="AT239" s="315"/>
      <c r="AU239" s="356"/>
      <c r="AV239" s="315"/>
      <c r="AW239" s="315"/>
      <c r="AX239" s="315"/>
      <c r="AY239" s="315"/>
      <c r="AZ239" s="315"/>
      <c r="BA239" s="356"/>
      <c r="BB239" s="315"/>
      <c r="BC239" s="315"/>
      <c r="BD239" s="315"/>
      <c r="BE239" s="315"/>
      <c r="BF239" s="315"/>
      <c r="BG239" s="315"/>
      <c r="BH239" s="315"/>
      <c r="BI239" s="315"/>
      <c r="BJ239" s="315"/>
      <c r="BK239" s="315"/>
      <c r="BL239" s="315"/>
      <c r="BM239" s="315"/>
      <c r="BN239" s="315"/>
      <c r="BO239" s="315"/>
      <c r="BP239" s="315"/>
      <c r="BQ239" s="356"/>
      <c r="BR239" s="315"/>
      <c r="BS239" s="356"/>
      <c r="BT239" s="315"/>
      <c r="BU239" s="356"/>
      <c r="BV239" s="315"/>
      <c r="BW239" s="315"/>
      <c r="BX239" s="315"/>
      <c r="BY239" s="315"/>
      <c r="BZ239" s="315"/>
      <c r="CA239" s="315"/>
      <c r="CB239" s="315"/>
      <c r="CC239" s="356"/>
      <c r="CD239" s="315"/>
      <c r="CE239" s="315"/>
      <c r="CF239" s="315"/>
      <c r="CG239" s="315"/>
      <c r="CH239" s="315"/>
      <c r="CI239" s="315"/>
      <c r="CJ239" s="315"/>
      <c r="CK239" s="315"/>
      <c r="CL239" s="315"/>
      <c r="CM239" s="315"/>
      <c r="CN239" s="315"/>
      <c r="CO239" s="315"/>
      <c r="CP239" s="315"/>
      <c r="CQ239" s="315"/>
      <c r="CR239" s="315"/>
      <c r="CS239" s="315"/>
      <c r="CT239" s="315"/>
      <c r="CU239" s="315"/>
      <c r="CV239" s="315"/>
      <c r="CW239" s="315"/>
      <c r="CX239" s="315"/>
      <c r="CY239" s="315"/>
      <c r="CZ239" s="315"/>
      <c r="DA239" s="315"/>
      <c r="DB239" s="315"/>
      <c r="DC239" s="315"/>
    </row>
    <row r="240" spans="1:107" s="418" customFormat="1">
      <c r="A240" s="316"/>
      <c r="B240" s="408"/>
      <c r="C240" s="416"/>
      <c r="D240" s="315"/>
      <c r="E240" s="315"/>
      <c r="F240" s="315"/>
      <c r="G240" s="315"/>
      <c r="H240" s="315"/>
      <c r="I240" s="315"/>
      <c r="J240" s="315"/>
      <c r="K240" s="315"/>
      <c r="L240" s="315"/>
      <c r="M240" s="315"/>
      <c r="N240" s="315"/>
      <c r="O240" s="315"/>
      <c r="P240" s="315"/>
      <c r="Q240" s="315"/>
      <c r="R240" s="356"/>
      <c r="S240" s="315"/>
      <c r="T240" s="315"/>
      <c r="U240" s="315"/>
      <c r="V240" s="315"/>
      <c r="W240" s="315"/>
      <c r="X240" s="315"/>
      <c r="Y240" s="315"/>
      <c r="Z240" s="315"/>
      <c r="AA240" s="315"/>
      <c r="AB240" s="374"/>
      <c r="AC240" s="315"/>
      <c r="AD240" s="315"/>
      <c r="AE240" s="356"/>
      <c r="AF240" s="315"/>
      <c r="AG240" s="315"/>
      <c r="AH240" s="315"/>
      <c r="AI240" s="315"/>
      <c r="AJ240" s="315"/>
      <c r="AK240" s="356"/>
      <c r="AL240" s="356"/>
      <c r="AM240" s="315"/>
      <c r="AN240" s="356"/>
      <c r="AO240" s="315"/>
      <c r="AP240" s="356"/>
      <c r="AQ240" s="356"/>
      <c r="AR240" s="315"/>
      <c r="AS240" s="356"/>
      <c r="AT240" s="315"/>
      <c r="AU240" s="356"/>
      <c r="AV240" s="315"/>
      <c r="AW240" s="315"/>
      <c r="AX240" s="315"/>
      <c r="AY240" s="315"/>
      <c r="AZ240" s="315"/>
      <c r="BA240" s="356"/>
      <c r="BB240" s="315"/>
      <c r="BC240" s="315"/>
      <c r="BD240" s="315"/>
      <c r="BE240" s="315"/>
      <c r="BF240" s="315"/>
      <c r="BG240" s="315"/>
      <c r="BH240" s="315"/>
      <c r="BI240" s="315"/>
      <c r="BJ240" s="315"/>
      <c r="BK240" s="315"/>
      <c r="BL240" s="315"/>
      <c r="BM240" s="315"/>
      <c r="BN240" s="315"/>
      <c r="BO240" s="315"/>
      <c r="BP240" s="315"/>
      <c r="BQ240" s="356"/>
      <c r="BR240" s="315"/>
      <c r="BS240" s="356"/>
      <c r="BT240" s="315"/>
      <c r="BU240" s="356"/>
      <c r="BV240" s="315"/>
      <c r="BW240" s="315"/>
      <c r="BX240" s="315"/>
      <c r="BY240" s="315"/>
      <c r="BZ240" s="315"/>
      <c r="CA240" s="315"/>
      <c r="CB240" s="315"/>
      <c r="CC240" s="356"/>
      <c r="CD240" s="315"/>
      <c r="CE240" s="315"/>
      <c r="CF240" s="315"/>
      <c r="CG240" s="315"/>
      <c r="CH240" s="315"/>
      <c r="CI240" s="315"/>
      <c r="CJ240" s="315"/>
      <c r="CK240" s="315"/>
      <c r="CL240" s="315"/>
      <c r="CM240" s="315"/>
      <c r="CN240" s="315"/>
      <c r="CO240" s="315"/>
      <c r="CP240" s="315"/>
      <c r="CQ240" s="315"/>
      <c r="CR240" s="315"/>
      <c r="CS240" s="315"/>
      <c r="CT240" s="315"/>
      <c r="CU240" s="315"/>
      <c r="CV240" s="315"/>
      <c r="CW240" s="315"/>
      <c r="CX240" s="315"/>
      <c r="CY240" s="315"/>
      <c r="CZ240" s="315"/>
      <c r="DA240" s="315"/>
      <c r="DB240" s="315"/>
      <c r="DC240" s="315"/>
    </row>
    <row r="241" spans="1:107" s="418" customFormat="1">
      <c r="A241" s="316"/>
      <c r="B241" s="408"/>
      <c r="C241" s="416"/>
      <c r="D241" s="315"/>
      <c r="E241" s="315"/>
      <c r="F241" s="315"/>
      <c r="G241" s="315"/>
      <c r="H241" s="315"/>
      <c r="I241" s="315"/>
      <c r="J241" s="315"/>
      <c r="K241" s="315"/>
      <c r="L241" s="315"/>
      <c r="M241" s="315"/>
      <c r="N241" s="315"/>
      <c r="O241" s="315"/>
      <c r="P241" s="315"/>
      <c r="Q241" s="315"/>
      <c r="R241" s="356"/>
      <c r="S241" s="315"/>
      <c r="T241" s="315"/>
      <c r="U241" s="315"/>
      <c r="V241" s="315"/>
      <c r="W241" s="315"/>
      <c r="X241" s="315"/>
      <c r="Y241" s="315"/>
      <c r="Z241" s="315"/>
      <c r="AA241" s="315"/>
      <c r="AB241" s="374"/>
      <c r="AC241" s="315"/>
      <c r="AD241" s="315"/>
      <c r="AE241" s="356"/>
      <c r="AF241" s="315"/>
      <c r="AG241" s="315"/>
      <c r="AH241" s="315"/>
      <c r="AI241" s="315"/>
      <c r="AJ241" s="315"/>
      <c r="AK241" s="356"/>
      <c r="AL241" s="356"/>
      <c r="AM241" s="315"/>
      <c r="AN241" s="356"/>
      <c r="AO241" s="315"/>
      <c r="AP241" s="356"/>
      <c r="AQ241" s="356"/>
      <c r="AR241" s="315"/>
      <c r="AS241" s="356"/>
      <c r="AT241" s="315"/>
      <c r="AU241" s="356"/>
      <c r="AV241" s="315"/>
      <c r="AW241" s="315"/>
      <c r="AX241" s="315"/>
      <c r="AY241" s="315"/>
      <c r="AZ241" s="315"/>
      <c r="BA241" s="356"/>
      <c r="BB241" s="315"/>
      <c r="BC241" s="315"/>
      <c r="BD241" s="315"/>
      <c r="BE241" s="315"/>
      <c r="BF241" s="315"/>
      <c r="BG241" s="315"/>
      <c r="BH241" s="315"/>
      <c r="BI241" s="315"/>
      <c r="BJ241" s="315"/>
      <c r="BK241" s="315"/>
      <c r="BL241" s="315"/>
      <c r="BM241" s="315"/>
      <c r="BN241" s="315"/>
      <c r="BO241" s="315"/>
      <c r="BP241" s="315"/>
      <c r="BQ241" s="356"/>
      <c r="BR241" s="315"/>
      <c r="BS241" s="356"/>
      <c r="BT241" s="315"/>
      <c r="BU241" s="356"/>
      <c r="BV241" s="315"/>
      <c r="BW241" s="315"/>
      <c r="BX241" s="315"/>
      <c r="BY241" s="315"/>
      <c r="BZ241" s="315"/>
      <c r="CA241" s="315"/>
      <c r="CB241" s="315"/>
      <c r="CC241" s="356"/>
      <c r="CD241" s="315"/>
      <c r="CE241" s="315"/>
      <c r="CF241" s="315"/>
      <c r="CG241" s="315"/>
      <c r="CH241" s="315"/>
      <c r="CI241" s="315"/>
      <c r="CJ241" s="315"/>
      <c r="CK241" s="315"/>
      <c r="CL241" s="315"/>
      <c r="CM241" s="315"/>
      <c r="CN241" s="315"/>
      <c r="CO241" s="315"/>
      <c r="CP241" s="315"/>
      <c r="CQ241" s="315"/>
      <c r="CR241" s="315"/>
      <c r="CS241" s="315"/>
      <c r="CT241" s="315"/>
      <c r="CU241" s="315"/>
      <c r="CV241" s="315"/>
      <c r="CW241" s="315"/>
      <c r="CX241" s="315"/>
      <c r="CY241" s="315"/>
      <c r="CZ241" s="315"/>
      <c r="DA241" s="315"/>
      <c r="DB241" s="315"/>
      <c r="DC241" s="315"/>
    </row>
    <row r="242" spans="1:107" s="418" customFormat="1">
      <c r="A242" s="316"/>
      <c r="B242" s="408"/>
      <c r="C242" s="416"/>
      <c r="D242" s="315"/>
      <c r="E242" s="315"/>
      <c r="F242" s="315"/>
      <c r="G242" s="315"/>
      <c r="H242" s="315"/>
      <c r="I242" s="315"/>
      <c r="J242" s="315"/>
      <c r="K242" s="315"/>
      <c r="L242" s="315"/>
      <c r="M242" s="315"/>
      <c r="N242" s="315"/>
      <c r="O242" s="315"/>
      <c r="P242" s="315"/>
      <c r="Q242" s="315"/>
      <c r="R242" s="356"/>
      <c r="S242" s="315"/>
      <c r="T242" s="315"/>
      <c r="U242" s="315"/>
      <c r="V242" s="315"/>
      <c r="W242" s="315"/>
      <c r="X242" s="315"/>
      <c r="Y242" s="315"/>
      <c r="Z242" s="315"/>
      <c r="AA242" s="315"/>
      <c r="AB242" s="374"/>
      <c r="AC242" s="315"/>
      <c r="AD242" s="315"/>
      <c r="AE242" s="356"/>
      <c r="AF242" s="315"/>
      <c r="AG242" s="315"/>
      <c r="AH242" s="315"/>
      <c r="AI242" s="315"/>
      <c r="AJ242" s="315"/>
      <c r="AK242" s="356"/>
      <c r="AL242" s="356"/>
      <c r="AM242" s="315"/>
      <c r="AN242" s="356"/>
      <c r="AO242" s="315"/>
      <c r="AP242" s="356"/>
      <c r="AQ242" s="356"/>
      <c r="AR242" s="315"/>
      <c r="AS242" s="356"/>
      <c r="AT242" s="315"/>
      <c r="AU242" s="356"/>
      <c r="AV242" s="315"/>
      <c r="AW242" s="315"/>
      <c r="AX242" s="315"/>
      <c r="AY242" s="315"/>
      <c r="AZ242" s="315"/>
      <c r="BA242" s="356"/>
      <c r="BB242" s="315"/>
      <c r="BC242" s="315"/>
      <c r="BD242" s="315"/>
      <c r="BE242" s="315"/>
      <c r="BF242" s="315"/>
      <c r="BG242" s="315"/>
      <c r="BH242" s="315"/>
      <c r="BI242" s="315"/>
      <c r="BJ242" s="315"/>
      <c r="BK242" s="315"/>
      <c r="BL242" s="315"/>
      <c r="BM242" s="315"/>
      <c r="BN242" s="315"/>
      <c r="BO242" s="315"/>
      <c r="BP242" s="315"/>
      <c r="BQ242" s="356"/>
      <c r="BR242" s="315"/>
      <c r="BS242" s="356"/>
      <c r="BT242" s="315"/>
      <c r="BU242" s="356"/>
      <c r="BV242" s="315"/>
      <c r="BW242" s="315"/>
      <c r="BX242" s="315"/>
      <c r="BY242" s="315"/>
      <c r="BZ242" s="315"/>
      <c r="CA242" s="315"/>
      <c r="CB242" s="315"/>
      <c r="CC242" s="356"/>
      <c r="CD242" s="315"/>
      <c r="CE242" s="315"/>
      <c r="CF242" s="315"/>
      <c r="CG242" s="315"/>
      <c r="CH242" s="315"/>
      <c r="CI242" s="315"/>
      <c r="CJ242" s="315"/>
      <c r="CK242" s="315"/>
      <c r="CL242" s="315"/>
      <c r="CM242" s="315"/>
      <c r="CN242" s="315"/>
      <c r="CO242" s="315"/>
      <c r="CP242" s="315"/>
      <c r="CQ242" s="315"/>
      <c r="CR242" s="315"/>
      <c r="CS242" s="315"/>
      <c r="CT242" s="315"/>
      <c r="CU242" s="315"/>
      <c r="CV242" s="315"/>
      <c r="CW242" s="315"/>
      <c r="CX242" s="315"/>
      <c r="CY242" s="315"/>
      <c r="CZ242" s="315"/>
      <c r="DA242" s="315"/>
      <c r="DB242" s="315"/>
      <c r="DC242" s="315"/>
    </row>
    <row r="243" spans="1:107" s="418" customFormat="1">
      <c r="A243" s="316"/>
      <c r="B243" s="408"/>
      <c r="C243" s="416"/>
      <c r="D243" s="315"/>
      <c r="E243" s="315"/>
      <c r="F243" s="315"/>
      <c r="G243" s="315"/>
      <c r="H243" s="315"/>
      <c r="I243" s="315"/>
      <c r="J243" s="315"/>
      <c r="K243" s="315"/>
      <c r="L243" s="315"/>
      <c r="M243" s="315"/>
      <c r="N243" s="315"/>
      <c r="O243" s="315"/>
      <c r="P243" s="315"/>
      <c r="Q243" s="315"/>
      <c r="R243" s="356"/>
      <c r="S243" s="315"/>
      <c r="T243" s="315"/>
      <c r="U243" s="315"/>
      <c r="V243" s="315"/>
      <c r="W243" s="315"/>
      <c r="X243" s="315"/>
      <c r="Y243" s="315"/>
      <c r="Z243" s="315"/>
      <c r="AA243" s="315"/>
      <c r="AB243" s="374"/>
      <c r="AC243" s="315"/>
      <c r="AD243" s="315"/>
      <c r="AE243" s="356"/>
      <c r="AF243" s="315"/>
      <c r="AG243" s="315"/>
      <c r="AH243" s="315"/>
      <c r="AI243" s="315"/>
      <c r="AJ243" s="315"/>
      <c r="AK243" s="356"/>
      <c r="AL243" s="356"/>
      <c r="AM243" s="315"/>
      <c r="AN243" s="356"/>
      <c r="AO243" s="315"/>
      <c r="AP243" s="356"/>
      <c r="AQ243" s="356"/>
      <c r="AR243" s="315"/>
      <c r="AS243" s="356"/>
      <c r="AT243" s="315"/>
      <c r="AU243" s="356"/>
      <c r="AV243" s="315"/>
      <c r="AW243" s="315"/>
      <c r="AX243" s="315"/>
      <c r="AY243" s="315"/>
      <c r="AZ243" s="315"/>
      <c r="BA243" s="356"/>
      <c r="BB243" s="315"/>
      <c r="BC243" s="315"/>
      <c r="BD243" s="315"/>
      <c r="BE243" s="315"/>
      <c r="BF243" s="315"/>
      <c r="BG243" s="315"/>
      <c r="BH243" s="315"/>
      <c r="BI243" s="315"/>
      <c r="BJ243" s="315"/>
      <c r="BK243" s="315"/>
      <c r="BL243" s="315"/>
      <c r="BM243" s="315"/>
      <c r="BN243" s="315"/>
      <c r="BO243" s="315"/>
      <c r="BP243" s="315"/>
      <c r="BQ243" s="356"/>
      <c r="BR243" s="315"/>
      <c r="BS243" s="356"/>
      <c r="BT243" s="315"/>
      <c r="BU243" s="356"/>
      <c r="BV243" s="315"/>
      <c r="BW243" s="315"/>
      <c r="BX243" s="315"/>
      <c r="BY243" s="315"/>
      <c r="BZ243" s="315"/>
      <c r="CA243" s="315"/>
      <c r="CB243" s="315"/>
      <c r="CC243" s="356"/>
      <c r="CD243" s="315"/>
      <c r="CE243" s="315"/>
      <c r="CF243" s="315"/>
      <c r="CG243" s="315"/>
      <c r="CH243" s="315"/>
      <c r="CI243" s="315"/>
      <c r="CJ243" s="315"/>
      <c r="CK243" s="315"/>
      <c r="CL243" s="315"/>
      <c r="CM243" s="315"/>
      <c r="CN243" s="315"/>
      <c r="CO243" s="315"/>
      <c r="CP243" s="315"/>
      <c r="CQ243" s="315"/>
      <c r="CR243" s="315"/>
      <c r="CS243" s="315"/>
      <c r="CT243" s="315"/>
      <c r="CU243" s="315"/>
      <c r="CV243" s="315"/>
      <c r="CW243" s="315"/>
      <c r="CX243" s="315"/>
      <c r="CY243" s="315"/>
      <c r="CZ243" s="315"/>
      <c r="DA243" s="315"/>
      <c r="DB243" s="315"/>
      <c r="DC243" s="315"/>
    </row>
    <row r="244" spans="1:107" s="418" customFormat="1">
      <c r="A244" s="316"/>
      <c r="B244" s="408"/>
      <c r="C244" s="416"/>
      <c r="D244" s="315"/>
      <c r="E244" s="315"/>
      <c r="F244" s="315"/>
      <c r="G244" s="315"/>
      <c r="H244" s="315"/>
      <c r="I244" s="315"/>
      <c r="J244" s="315"/>
      <c r="K244" s="315"/>
      <c r="L244" s="315"/>
      <c r="M244" s="315"/>
      <c r="N244" s="315"/>
      <c r="O244" s="315"/>
      <c r="P244" s="315"/>
      <c r="Q244" s="315"/>
      <c r="R244" s="356"/>
      <c r="S244" s="315"/>
      <c r="T244" s="315"/>
      <c r="U244" s="315"/>
      <c r="V244" s="315"/>
      <c r="W244" s="315"/>
      <c r="X244" s="315"/>
      <c r="Y244" s="315"/>
      <c r="Z244" s="315"/>
      <c r="AA244" s="315"/>
      <c r="AB244" s="374"/>
      <c r="AC244" s="315"/>
      <c r="AD244" s="315"/>
      <c r="AE244" s="356"/>
      <c r="AF244" s="315"/>
      <c r="AG244" s="315"/>
      <c r="AH244" s="315"/>
      <c r="AI244" s="315"/>
      <c r="AJ244" s="315"/>
      <c r="AK244" s="356"/>
      <c r="AL244" s="356"/>
      <c r="AM244" s="315"/>
      <c r="AN244" s="356"/>
      <c r="AO244" s="315"/>
      <c r="AP244" s="356"/>
      <c r="AQ244" s="356"/>
      <c r="AR244" s="315"/>
      <c r="AS244" s="356"/>
      <c r="AT244" s="315"/>
      <c r="AU244" s="356"/>
      <c r="AV244" s="315"/>
      <c r="AW244" s="315"/>
      <c r="AX244" s="315"/>
      <c r="AY244" s="315"/>
      <c r="AZ244" s="315"/>
      <c r="BA244" s="356"/>
      <c r="BB244" s="315"/>
      <c r="BC244" s="315"/>
      <c r="BD244" s="315"/>
      <c r="BE244" s="315"/>
      <c r="BF244" s="315"/>
      <c r="BG244" s="315"/>
      <c r="BH244" s="315"/>
      <c r="BI244" s="315"/>
      <c r="BJ244" s="315"/>
      <c r="BK244" s="315"/>
      <c r="BL244" s="315"/>
      <c r="BM244" s="315"/>
      <c r="BN244" s="315"/>
      <c r="BO244" s="315"/>
      <c r="BP244" s="315"/>
      <c r="BQ244" s="356"/>
      <c r="BR244" s="315"/>
      <c r="BS244" s="356"/>
      <c r="BT244" s="315"/>
      <c r="BU244" s="356"/>
      <c r="BV244" s="315"/>
      <c r="BW244" s="315"/>
      <c r="BX244" s="315"/>
      <c r="BY244" s="315"/>
      <c r="BZ244" s="315"/>
      <c r="CA244" s="315"/>
      <c r="CB244" s="315"/>
      <c r="CC244" s="356"/>
      <c r="CD244" s="315"/>
      <c r="CE244" s="315"/>
      <c r="CF244" s="315"/>
      <c r="CG244" s="315"/>
      <c r="CH244" s="315"/>
      <c r="CI244" s="315"/>
      <c r="CJ244" s="315"/>
      <c r="CK244" s="315"/>
      <c r="CL244" s="315"/>
      <c r="CM244" s="315"/>
      <c r="CN244" s="315"/>
      <c r="CO244" s="315"/>
      <c r="CP244" s="315"/>
      <c r="CQ244" s="315"/>
      <c r="CR244" s="315"/>
      <c r="CS244" s="315"/>
      <c r="CT244" s="315"/>
      <c r="CU244" s="315"/>
      <c r="CV244" s="315"/>
      <c r="CW244" s="315"/>
      <c r="CX244" s="315"/>
      <c r="CY244" s="315"/>
      <c r="CZ244" s="315"/>
      <c r="DA244" s="315"/>
      <c r="DB244" s="315"/>
      <c r="DC244" s="315"/>
    </row>
    <row r="245" spans="1:107" s="418" customFormat="1">
      <c r="A245" s="316"/>
      <c r="B245" s="408"/>
      <c r="C245" s="416"/>
      <c r="D245" s="315"/>
      <c r="E245" s="315"/>
      <c r="F245" s="315"/>
      <c r="G245" s="315"/>
      <c r="H245" s="315"/>
      <c r="I245" s="315"/>
      <c r="J245" s="315"/>
      <c r="K245" s="315"/>
      <c r="L245" s="315"/>
      <c r="M245" s="315"/>
      <c r="N245" s="315"/>
      <c r="O245" s="315"/>
      <c r="P245" s="315"/>
      <c r="Q245" s="315"/>
      <c r="R245" s="356"/>
      <c r="S245" s="315"/>
      <c r="T245" s="315"/>
      <c r="U245" s="315"/>
      <c r="V245" s="315"/>
      <c r="W245" s="315"/>
      <c r="X245" s="315"/>
      <c r="Y245" s="315"/>
      <c r="Z245" s="315"/>
      <c r="AA245" s="315"/>
      <c r="AB245" s="374"/>
      <c r="AC245" s="315"/>
      <c r="AD245" s="315"/>
      <c r="AE245" s="356"/>
      <c r="AF245" s="315"/>
      <c r="AG245" s="315"/>
      <c r="AH245" s="315"/>
      <c r="AI245" s="315"/>
      <c r="AJ245" s="315"/>
      <c r="AK245" s="356"/>
      <c r="AL245" s="356"/>
      <c r="AM245" s="315"/>
      <c r="AN245" s="356"/>
      <c r="AO245" s="315"/>
      <c r="AP245" s="356"/>
      <c r="AQ245" s="356"/>
      <c r="AR245" s="315"/>
      <c r="AS245" s="356"/>
      <c r="AT245" s="315"/>
      <c r="AU245" s="356"/>
      <c r="AV245" s="315"/>
      <c r="AW245" s="315"/>
      <c r="AX245" s="315"/>
      <c r="AY245" s="315"/>
      <c r="AZ245" s="315"/>
      <c r="BA245" s="356"/>
      <c r="BB245" s="315"/>
      <c r="BC245" s="315"/>
      <c r="BD245" s="315"/>
      <c r="BE245" s="315"/>
      <c r="BF245" s="315"/>
      <c r="BG245" s="315"/>
      <c r="BH245" s="315"/>
      <c r="BI245" s="315"/>
      <c r="BJ245" s="315"/>
      <c r="BK245" s="315"/>
      <c r="BL245" s="315"/>
      <c r="BM245" s="315"/>
      <c r="BN245" s="315"/>
      <c r="BO245" s="315"/>
      <c r="BP245" s="315"/>
      <c r="BQ245" s="356"/>
      <c r="BR245" s="315"/>
      <c r="BS245" s="356"/>
      <c r="BT245" s="315"/>
      <c r="BU245" s="356"/>
      <c r="BV245" s="315"/>
      <c r="BW245" s="315"/>
      <c r="BX245" s="315"/>
      <c r="BY245" s="315"/>
      <c r="BZ245" s="315"/>
      <c r="CA245" s="315"/>
      <c r="CB245" s="315"/>
      <c r="CC245" s="356"/>
      <c r="CD245" s="315"/>
      <c r="CE245" s="315"/>
      <c r="CF245" s="315"/>
      <c r="CG245" s="315"/>
      <c r="CH245" s="315"/>
      <c r="CI245" s="315"/>
      <c r="CJ245" s="315"/>
      <c r="CK245" s="315"/>
      <c r="CL245" s="315"/>
      <c r="CM245" s="315"/>
      <c r="CN245" s="315"/>
      <c r="CO245" s="315"/>
      <c r="CP245" s="315"/>
      <c r="CQ245" s="315"/>
      <c r="CR245" s="315"/>
      <c r="CS245" s="315"/>
      <c r="CT245" s="315"/>
      <c r="CU245" s="315"/>
      <c r="CV245" s="315"/>
      <c r="CW245" s="315"/>
      <c r="CX245" s="315"/>
      <c r="CY245" s="315"/>
      <c r="CZ245" s="315"/>
      <c r="DA245" s="315"/>
      <c r="DB245" s="315"/>
      <c r="DC245" s="315"/>
    </row>
    <row r="246" spans="1:107" s="418" customFormat="1">
      <c r="A246" s="316"/>
      <c r="B246" s="408"/>
      <c r="C246" s="416"/>
      <c r="D246" s="315"/>
      <c r="E246" s="315"/>
      <c r="F246" s="315"/>
      <c r="G246" s="315"/>
      <c r="H246" s="315"/>
      <c r="I246" s="315"/>
      <c r="J246" s="315"/>
      <c r="K246" s="315"/>
      <c r="L246" s="315"/>
      <c r="M246" s="315"/>
      <c r="N246" s="315"/>
      <c r="O246" s="315"/>
      <c r="P246" s="315"/>
      <c r="Q246" s="315"/>
      <c r="R246" s="356"/>
      <c r="S246" s="315"/>
      <c r="T246" s="315"/>
      <c r="U246" s="315"/>
      <c r="V246" s="315"/>
      <c r="W246" s="315"/>
      <c r="X246" s="315"/>
      <c r="Y246" s="315"/>
      <c r="Z246" s="315"/>
      <c r="AA246" s="315"/>
      <c r="AB246" s="374"/>
      <c r="AC246" s="315"/>
      <c r="AD246" s="315"/>
      <c r="AE246" s="356"/>
      <c r="AF246" s="315"/>
      <c r="AG246" s="315"/>
      <c r="AH246" s="315"/>
      <c r="AI246" s="315"/>
      <c r="AJ246" s="315"/>
      <c r="AK246" s="356"/>
      <c r="AL246" s="356"/>
      <c r="AM246" s="315"/>
      <c r="AN246" s="356"/>
      <c r="AO246" s="315"/>
      <c r="AP246" s="356"/>
      <c r="AQ246" s="356"/>
      <c r="AR246" s="315"/>
      <c r="AS246" s="356"/>
      <c r="AT246" s="315"/>
      <c r="AU246" s="356"/>
      <c r="AV246" s="315"/>
      <c r="AW246" s="315"/>
      <c r="AX246" s="315"/>
      <c r="AY246" s="315"/>
      <c r="AZ246" s="315"/>
      <c r="BA246" s="356"/>
      <c r="BB246" s="315"/>
      <c r="BC246" s="315"/>
      <c r="BD246" s="315"/>
      <c r="BE246" s="315"/>
      <c r="BF246" s="315"/>
      <c r="BG246" s="315"/>
      <c r="BH246" s="315"/>
      <c r="BI246" s="315"/>
      <c r="BJ246" s="315"/>
      <c r="BK246" s="315"/>
      <c r="BL246" s="315"/>
      <c r="BM246" s="315"/>
      <c r="BN246" s="315"/>
      <c r="BO246" s="315"/>
      <c r="BP246" s="315"/>
      <c r="BQ246" s="356"/>
      <c r="BR246" s="315"/>
      <c r="BS246" s="356"/>
      <c r="BT246" s="315"/>
      <c r="BU246" s="356"/>
      <c r="BV246" s="315"/>
      <c r="BW246" s="315"/>
      <c r="BX246" s="315"/>
      <c r="BY246" s="315"/>
      <c r="BZ246" s="315"/>
      <c r="CA246" s="315"/>
      <c r="CB246" s="315"/>
      <c r="CC246" s="356"/>
      <c r="CD246" s="315"/>
      <c r="CE246" s="315"/>
      <c r="CF246" s="315"/>
      <c r="CG246" s="315"/>
      <c r="CH246" s="315"/>
      <c r="CI246" s="315"/>
      <c r="CJ246" s="315"/>
      <c r="CK246" s="315"/>
      <c r="CL246" s="315"/>
      <c r="CM246" s="315"/>
      <c r="CN246" s="315"/>
      <c r="CO246" s="315"/>
      <c r="CP246" s="315"/>
      <c r="CQ246" s="315"/>
      <c r="CR246" s="315"/>
      <c r="CS246" s="315"/>
      <c r="CT246" s="315"/>
      <c r="CU246" s="315"/>
      <c r="CV246" s="315"/>
      <c r="CW246" s="315"/>
      <c r="CX246" s="315"/>
      <c r="CY246" s="315"/>
      <c r="CZ246" s="315"/>
      <c r="DA246" s="315"/>
      <c r="DB246" s="315"/>
      <c r="DC246" s="315"/>
    </row>
    <row r="247" spans="1:107" s="418" customFormat="1">
      <c r="A247" s="316"/>
      <c r="B247" s="408"/>
      <c r="C247" s="416"/>
      <c r="D247" s="315"/>
      <c r="E247" s="315"/>
      <c r="F247" s="315"/>
      <c r="G247" s="315"/>
      <c r="H247" s="315"/>
      <c r="I247" s="315"/>
      <c r="J247" s="315"/>
      <c r="K247" s="315"/>
      <c r="L247" s="315"/>
      <c r="M247" s="315"/>
      <c r="N247" s="315"/>
      <c r="O247" s="315"/>
      <c r="P247" s="315"/>
      <c r="Q247" s="315"/>
      <c r="R247" s="356"/>
      <c r="S247" s="315"/>
      <c r="T247" s="315"/>
      <c r="U247" s="315"/>
      <c r="V247" s="315"/>
      <c r="W247" s="315"/>
      <c r="X247" s="315"/>
      <c r="Y247" s="315"/>
      <c r="Z247" s="315"/>
      <c r="AA247" s="315"/>
      <c r="AB247" s="374"/>
      <c r="AC247" s="315"/>
      <c r="AD247" s="315"/>
      <c r="AE247" s="356"/>
      <c r="AF247" s="315"/>
      <c r="AG247" s="315"/>
      <c r="AH247" s="315"/>
      <c r="AI247" s="315"/>
      <c r="AJ247" s="315"/>
      <c r="AK247" s="356"/>
      <c r="AL247" s="356"/>
      <c r="AM247" s="315"/>
      <c r="AN247" s="356"/>
      <c r="AO247" s="315"/>
      <c r="AP247" s="356"/>
      <c r="AQ247" s="356"/>
      <c r="AR247" s="315"/>
      <c r="AS247" s="356"/>
      <c r="AT247" s="315"/>
      <c r="AU247" s="356"/>
      <c r="AV247" s="315"/>
      <c r="AW247" s="315"/>
      <c r="AX247" s="315"/>
      <c r="AY247" s="315"/>
      <c r="AZ247" s="315"/>
      <c r="BA247" s="356"/>
      <c r="BB247" s="315"/>
      <c r="BC247" s="315"/>
      <c r="BD247" s="315"/>
      <c r="BE247" s="315"/>
      <c r="BF247" s="315"/>
      <c r="BG247" s="315"/>
      <c r="BH247" s="315"/>
      <c r="BI247" s="315"/>
      <c r="BJ247" s="315"/>
      <c r="BK247" s="315"/>
      <c r="BL247" s="315"/>
      <c r="BM247" s="315"/>
      <c r="BN247" s="315"/>
      <c r="BO247" s="315"/>
      <c r="BP247" s="315"/>
      <c r="BQ247" s="356"/>
      <c r="BR247" s="315"/>
      <c r="BS247" s="356"/>
      <c r="BT247" s="315"/>
      <c r="BU247" s="356"/>
      <c r="BV247" s="315"/>
      <c r="BW247" s="315"/>
      <c r="BX247" s="315"/>
      <c r="BY247" s="315"/>
      <c r="BZ247" s="315"/>
      <c r="CA247" s="315"/>
      <c r="CB247" s="315"/>
      <c r="CC247" s="356"/>
      <c r="CD247" s="315"/>
      <c r="CE247" s="315"/>
      <c r="CF247" s="315"/>
      <c r="CG247" s="315"/>
      <c r="CH247" s="315"/>
      <c r="CI247" s="315"/>
      <c r="CJ247" s="315"/>
      <c r="CK247" s="315"/>
      <c r="CL247" s="315"/>
      <c r="CM247" s="315"/>
      <c r="CN247" s="315"/>
      <c r="CO247" s="315"/>
      <c r="CP247" s="315"/>
      <c r="CQ247" s="315"/>
      <c r="CR247" s="315"/>
      <c r="CS247" s="315"/>
      <c r="CT247" s="315"/>
      <c r="CU247" s="315"/>
      <c r="CV247" s="315"/>
      <c r="CW247" s="315"/>
      <c r="CX247" s="315"/>
      <c r="CY247" s="315"/>
      <c r="CZ247" s="315"/>
      <c r="DA247" s="315"/>
      <c r="DB247" s="315"/>
      <c r="DC247" s="315"/>
    </row>
    <row r="248" spans="1:107" s="418" customFormat="1">
      <c r="A248" s="316"/>
      <c r="B248" s="408"/>
      <c r="C248" s="416"/>
      <c r="D248" s="315"/>
      <c r="E248" s="315"/>
      <c r="F248" s="315"/>
      <c r="G248" s="315"/>
      <c r="H248" s="315"/>
      <c r="I248" s="315"/>
      <c r="J248" s="315"/>
      <c r="K248" s="315"/>
      <c r="L248" s="315"/>
      <c r="M248" s="315"/>
      <c r="N248" s="315"/>
      <c r="O248" s="315"/>
      <c r="P248" s="315"/>
      <c r="Q248" s="315"/>
      <c r="R248" s="356"/>
      <c r="S248" s="315"/>
      <c r="T248" s="315"/>
      <c r="U248" s="315"/>
      <c r="V248" s="315"/>
      <c r="W248" s="315"/>
      <c r="X248" s="315"/>
      <c r="Y248" s="315"/>
      <c r="Z248" s="315"/>
      <c r="AA248" s="315"/>
      <c r="AB248" s="374"/>
      <c r="AC248" s="315"/>
      <c r="AD248" s="315"/>
      <c r="AE248" s="356"/>
      <c r="AF248" s="315"/>
      <c r="AG248" s="315"/>
      <c r="AH248" s="315"/>
      <c r="AI248" s="315"/>
      <c r="AJ248" s="315"/>
      <c r="AK248" s="356"/>
      <c r="AL248" s="356"/>
      <c r="AM248" s="315"/>
      <c r="AN248" s="356"/>
      <c r="AO248" s="315"/>
      <c r="AP248" s="356"/>
      <c r="AQ248" s="356"/>
      <c r="AR248" s="315"/>
      <c r="AS248" s="356"/>
      <c r="AT248" s="315"/>
      <c r="AU248" s="356"/>
      <c r="AV248" s="315"/>
      <c r="AW248" s="315"/>
      <c r="AX248" s="315"/>
      <c r="AY248" s="315"/>
      <c r="AZ248" s="315"/>
      <c r="BA248" s="356"/>
      <c r="BB248" s="315"/>
      <c r="BC248" s="315"/>
      <c r="BD248" s="315"/>
      <c r="BE248" s="315"/>
      <c r="BF248" s="315"/>
      <c r="BG248" s="315"/>
      <c r="BH248" s="315"/>
      <c r="BI248" s="315"/>
      <c r="BJ248" s="315"/>
      <c r="BK248" s="315"/>
      <c r="BL248" s="315"/>
      <c r="BM248" s="315"/>
      <c r="BN248" s="315"/>
      <c r="BO248" s="315"/>
      <c r="BP248" s="315"/>
      <c r="BQ248" s="356"/>
      <c r="BR248" s="315"/>
      <c r="BS248" s="356"/>
      <c r="BT248" s="315"/>
      <c r="BU248" s="356"/>
      <c r="BV248" s="315"/>
      <c r="BW248" s="315"/>
      <c r="BX248" s="315"/>
      <c r="BY248" s="315"/>
      <c r="BZ248" s="315"/>
      <c r="CA248" s="315"/>
      <c r="CB248" s="315"/>
      <c r="CC248" s="356"/>
      <c r="CD248" s="315"/>
      <c r="CE248" s="315"/>
      <c r="CF248" s="315"/>
      <c r="CG248" s="315"/>
      <c r="CH248" s="315"/>
      <c r="CI248" s="315"/>
      <c r="CJ248" s="315"/>
      <c r="CK248" s="315"/>
      <c r="CL248" s="315"/>
      <c r="CM248" s="315"/>
      <c r="CN248" s="315"/>
      <c r="CO248" s="315"/>
      <c r="CP248" s="315"/>
      <c r="CQ248" s="315"/>
      <c r="CR248" s="315"/>
      <c r="CS248" s="315"/>
      <c r="CT248" s="315"/>
      <c r="CU248" s="315"/>
      <c r="CV248" s="315"/>
      <c r="CW248" s="315"/>
      <c r="CX248" s="315"/>
      <c r="CY248" s="315"/>
      <c r="CZ248" s="315"/>
      <c r="DA248" s="315"/>
      <c r="DB248" s="315"/>
      <c r="DC248" s="315"/>
    </row>
    <row r="249" spans="1:107" s="418" customFormat="1">
      <c r="A249" s="316"/>
      <c r="B249" s="408"/>
      <c r="C249" s="416"/>
      <c r="D249" s="315"/>
      <c r="E249" s="315"/>
      <c r="F249" s="315"/>
      <c r="G249" s="315"/>
      <c r="H249" s="315"/>
      <c r="I249" s="315"/>
      <c r="J249" s="315"/>
      <c r="K249" s="315"/>
      <c r="L249" s="315"/>
      <c r="M249" s="315"/>
      <c r="N249" s="315"/>
      <c r="O249" s="315"/>
      <c r="P249" s="315"/>
      <c r="Q249" s="315"/>
      <c r="R249" s="356"/>
      <c r="S249" s="315"/>
      <c r="T249" s="315"/>
      <c r="U249" s="315"/>
      <c r="V249" s="315"/>
      <c r="W249" s="315"/>
      <c r="X249" s="315"/>
      <c r="Y249" s="315"/>
      <c r="Z249" s="315"/>
      <c r="AA249" s="315"/>
      <c r="AB249" s="374"/>
      <c r="AC249" s="315"/>
      <c r="AD249" s="315"/>
      <c r="AE249" s="356"/>
      <c r="AF249" s="315"/>
      <c r="AG249" s="315"/>
      <c r="AH249" s="315"/>
      <c r="AI249" s="315"/>
      <c r="AJ249" s="315"/>
      <c r="AK249" s="356"/>
      <c r="AL249" s="356"/>
      <c r="AM249" s="315"/>
      <c r="AN249" s="356"/>
      <c r="AO249" s="315"/>
      <c r="AP249" s="356"/>
      <c r="AQ249" s="356"/>
      <c r="AR249" s="315"/>
      <c r="AS249" s="356"/>
      <c r="AT249" s="315"/>
      <c r="AU249" s="356"/>
      <c r="AV249" s="315"/>
      <c r="AW249" s="315"/>
      <c r="AX249" s="315"/>
      <c r="AY249" s="315"/>
      <c r="AZ249" s="315"/>
      <c r="BA249" s="356"/>
      <c r="BB249" s="315"/>
      <c r="BC249" s="315"/>
      <c r="BD249" s="315"/>
      <c r="BE249" s="315"/>
      <c r="BF249" s="315"/>
      <c r="BG249" s="315"/>
      <c r="BH249" s="315"/>
      <c r="BI249" s="315"/>
      <c r="BJ249" s="315"/>
      <c r="BK249" s="315"/>
      <c r="BL249" s="315"/>
      <c r="BM249" s="315"/>
      <c r="BN249" s="315"/>
      <c r="BO249" s="315"/>
      <c r="BP249" s="315"/>
      <c r="BQ249" s="356"/>
      <c r="BR249" s="315"/>
      <c r="BS249" s="356"/>
      <c r="BT249" s="315"/>
      <c r="BU249" s="356"/>
      <c r="BV249" s="315"/>
      <c r="BW249" s="315"/>
      <c r="BX249" s="315"/>
      <c r="BY249" s="315"/>
      <c r="BZ249" s="315"/>
      <c r="CA249" s="315"/>
      <c r="CB249" s="315"/>
      <c r="CC249" s="356"/>
      <c r="CD249" s="315"/>
      <c r="CE249" s="315"/>
      <c r="CF249" s="315"/>
      <c r="CG249" s="315"/>
      <c r="CH249" s="315"/>
      <c r="CI249" s="315"/>
      <c r="CJ249" s="315"/>
      <c r="CK249" s="315"/>
      <c r="CL249" s="315"/>
      <c r="CM249" s="315"/>
      <c r="CN249" s="315"/>
      <c r="CO249" s="315"/>
      <c r="CP249" s="315"/>
      <c r="CQ249" s="315"/>
      <c r="CR249" s="315"/>
      <c r="CS249" s="315"/>
      <c r="CT249" s="315"/>
      <c r="CU249" s="315"/>
      <c r="CV249" s="315"/>
      <c r="CW249" s="315"/>
      <c r="CX249" s="315"/>
      <c r="CY249" s="315"/>
      <c r="CZ249" s="315"/>
      <c r="DA249" s="315"/>
      <c r="DB249" s="315"/>
      <c r="DC249" s="315"/>
    </row>
    <row r="250" spans="1:107" s="418" customFormat="1">
      <c r="A250" s="316"/>
      <c r="B250" s="408"/>
      <c r="C250" s="416"/>
      <c r="D250" s="315"/>
      <c r="E250" s="315"/>
      <c r="F250" s="315"/>
      <c r="G250" s="315"/>
      <c r="H250" s="315"/>
      <c r="I250" s="315"/>
      <c r="J250" s="315"/>
      <c r="K250" s="315"/>
      <c r="L250" s="315"/>
      <c r="M250" s="315"/>
      <c r="N250" s="315"/>
      <c r="O250" s="315"/>
      <c r="P250" s="315"/>
      <c r="Q250" s="315"/>
      <c r="R250" s="356"/>
      <c r="S250" s="315"/>
      <c r="T250" s="315"/>
      <c r="U250" s="315"/>
      <c r="V250" s="315"/>
      <c r="W250" s="315"/>
      <c r="X250" s="315"/>
      <c r="Y250" s="315"/>
      <c r="Z250" s="315"/>
      <c r="AA250" s="315"/>
      <c r="AB250" s="374"/>
      <c r="AC250" s="315"/>
      <c r="AD250" s="315"/>
      <c r="AE250" s="356"/>
      <c r="AF250" s="315"/>
      <c r="AG250" s="315"/>
      <c r="AH250" s="315"/>
      <c r="AI250" s="315"/>
      <c r="AJ250" s="315"/>
      <c r="AK250" s="356"/>
      <c r="AL250" s="356"/>
      <c r="AM250" s="315"/>
      <c r="AN250" s="356"/>
      <c r="AO250" s="315"/>
      <c r="AP250" s="356"/>
      <c r="AQ250" s="356"/>
      <c r="AR250" s="315"/>
      <c r="AS250" s="356"/>
      <c r="AT250" s="315"/>
      <c r="AU250" s="356"/>
      <c r="AV250" s="315"/>
      <c r="AW250" s="315"/>
      <c r="AX250" s="315"/>
      <c r="AY250" s="315"/>
      <c r="AZ250" s="315"/>
      <c r="BA250" s="356"/>
      <c r="BB250" s="315"/>
      <c r="BC250" s="315"/>
      <c r="BD250" s="315"/>
      <c r="BE250" s="315"/>
      <c r="BF250" s="315"/>
      <c r="BG250" s="315"/>
      <c r="BH250" s="315"/>
      <c r="BI250" s="315"/>
      <c r="BJ250" s="315"/>
      <c r="BK250" s="315"/>
      <c r="BL250" s="315"/>
      <c r="BM250" s="315"/>
      <c r="BN250" s="315"/>
      <c r="BO250" s="315"/>
      <c r="BP250" s="315"/>
      <c r="BQ250" s="356"/>
      <c r="BR250" s="315"/>
      <c r="BS250" s="356"/>
      <c r="BT250" s="315"/>
      <c r="BU250" s="356"/>
      <c r="BV250" s="315"/>
      <c r="BW250" s="315"/>
      <c r="BX250" s="315"/>
      <c r="BY250" s="315"/>
      <c r="BZ250" s="315"/>
      <c r="CA250" s="315"/>
      <c r="CB250" s="315"/>
      <c r="CC250" s="356"/>
      <c r="CD250" s="315"/>
      <c r="CE250" s="315"/>
      <c r="CF250" s="315"/>
      <c r="CG250" s="315"/>
      <c r="CH250" s="315"/>
      <c r="CI250" s="315"/>
      <c r="CJ250" s="315"/>
      <c r="CK250" s="315"/>
      <c r="CL250" s="315"/>
      <c r="CM250" s="315"/>
      <c r="CN250" s="315"/>
      <c r="CO250" s="315"/>
      <c r="CP250" s="315"/>
      <c r="CQ250" s="315"/>
      <c r="CR250" s="315"/>
      <c r="CS250" s="315"/>
      <c r="CT250" s="315"/>
      <c r="CU250" s="315"/>
      <c r="CV250" s="315"/>
      <c r="CW250" s="315"/>
      <c r="CX250" s="315"/>
      <c r="CY250" s="315"/>
      <c r="CZ250" s="315"/>
      <c r="DA250" s="315"/>
      <c r="DB250" s="315"/>
      <c r="DC250" s="315"/>
    </row>
    <row r="251" spans="1:107" s="418" customFormat="1">
      <c r="A251" s="316"/>
      <c r="B251" s="408"/>
      <c r="C251" s="416"/>
      <c r="D251" s="315"/>
      <c r="E251" s="315"/>
      <c r="F251" s="315"/>
      <c r="G251" s="315"/>
      <c r="H251" s="315"/>
      <c r="I251" s="315"/>
      <c r="J251" s="315"/>
      <c r="K251" s="315"/>
      <c r="L251" s="315"/>
      <c r="M251" s="315"/>
      <c r="N251" s="315"/>
      <c r="O251" s="315"/>
      <c r="P251" s="315"/>
      <c r="Q251" s="315"/>
      <c r="R251" s="356"/>
      <c r="S251" s="315"/>
      <c r="T251" s="315"/>
      <c r="U251" s="315"/>
      <c r="V251" s="315"/>
      <c r="W251" s="315"/>
      <c r="X251" s="315"/>
      <c r="Y251" s="315"/>
      <c r="Z251" s="315"/>
      <c r="AA251" s="315"/>
      <c r="AB251" s="374"/>
      <c r="AC251" s="315"/>
      <c r="AD251" s="315"/>
      <c r="AE251" s="356"/>
      <c r="AF251" s="315"/>
      <c r="AG251" s="315"/>
      <c r="AH251" s="315"/>
      <c r="AI251" s="315"/>
      <c r="AJ251" s="315"/>
      <c r="AK251" s="356"/>
      <c r="AL251" s="356"/>
      <c r="AM251" s="315"/>
      <c r="AN251" s="356"/>
      <c r="AO251" s="315"/>
      <c r="AP251" s="356"/>
      <c r="AQ251" s="356"/>
      <c r="AR251" s="315"/>
      <c r="AS251" s="356"/>
      <c r="AT251" s="315"/>
      <c r="AU251" s="356"/>
      <c r="AV251" s="315"/>
      <c r="AW251" s="315"/>
      <c r="AX251" s="315"/>
      <c r="AY251" s="315"/>
      <c r="AZ251" s="315"/>
      <c r="BA251" s="356"/>
      <c r="BB251" s="315"/>
      <c r="BC251" s="315"/>
      <c r="BD251" s="315"/>
      <c r="BE251" s="315"/>
      <c r="BF251" s="315"/>
      <c r="BG251" s="315"/>
      <c r="BH251" s="315"/>
      <c r="BI251" s="315"/>
      <c r="BJ251" s="315"/>
      <c r="BK251" s="315"/>
      <c r="BL251" s="315"/>
      <c r="BM251" s="315"/>
      <c r="BN251" s="315"/>
      <c r="BO251" s="315"/>
      <c r="BP251" s="315"/>
      <c r="BQ251" s="356"/>
      <c r="BR251" s="315"/>
      <c r="BS251" s="356"/>
      <c r="BT251" s="315"/>
      <c r="BU251" s="356"/>
      <c r="BV251" s="315"/>
      <c r="BW251" s="315"/>
      <c r="BX251" s="315"/>
      <c r="BY251" s="315"/>
      <c r="BZ251" s="315"/>
      <c r="CA251" s="315"/>
      <c r="CB251" s="315"/>
      <c r="CC251" s="356"/>
      <c r="CD251" s="315"/>
      <c r="CE251" s="315"/>
      <c r="CF251" s="315"/>
      <c r="CG251" s="315"/>
      <c r="CH251" s="315"/>
      <c r="CI251" s="315"/>
      <c r="CJ251" s="315"/>
      <c r="CK251" s="315"/>
      <c r="CL251" s="315"/>
      <c r="CM251" s="315"/>
      <c r="CN251" s="315"/>
      <c r="CO251" s="315"/>
      <c r="CP251" s="315"/>
      <c r="CQ251" s="315"/>
      <c r="CR251" s="315"/>
      <c r="CS251" s="315"/>
      <c r="CT251" s="315"/>
      <c r="CU251" s="315"/>
      <c r="CV251" s="315"/>
      <c r="CW251" s="315"/>
      <c r="CX251" s="315"/>
      <c r="CY251" s="315"/>
      <c r="CZ251" s="315"/>
      <c r="DA251" s="315"/>
      <c r="DB251" s="315"/>
      <c r="DC251" s="315"/>
    </row>
    <row r="252" spans="1:107" s="418" customFormat="1">
      <c r="A252" s="316"/>
      <c r="B252" s="408"/>
      <c r="C252" s="416"/>
      <c r="D252" s="315"/>
      <c r="E252" s="315"/>
      <c r="F252" s="315"/>
      <c r="G252" s="315"/>
      <c r="H252" s="315"/>
      <c r="I252" s="315"/>
      <c r="J252" s="315"/>
      <c r="K252" s="315"/>
      <c r="L252" s="315"/>
      <c r="M252" s="315"/>
      <c r="N252" s="315"/>
      <c r="O252" s="315"/>
      <c r="P252" s="315"/>
      <c r="Q252" s="315"/>
      <c r="R252" s="356"/>
      <c r="S252" s="315"/>
      <c r="T252" s="315"/>
      <c r="U252" s="315"/>
      <c r="V252" s="315"/>
      <c r="W252" s="315"/>
      <c r="X252" s="315"/>
      <c r="Y252" s="315"/>
      <c r="Z252" s="315"/>
      <c r="AA252" s="315"/>
      <c r="AB252" s="374"/>
      <c r="AC252" s="315"/>
      <c r="AD252" s="315"/>
      <c r="AE252" s="356"/>
      <c r="AF252" s="315"/>
      <c r="AG252" s="315"/>
      <c r="AH252" s="315"/>
      <c r="AI252" s="315"/>
      <c r="AJ252" s="315"/>
      <c r="AK252" s="356"/>
      <c r="AL252" s="356"/>
      <c r="AM252" s="315"/>
      <c r="AN252" s="356"/>
      <c r="AO252" s="315"/>
      <c r="AP252" s="356"/>
      <c r="AQ252" s="356"/>
      <c r="AR252" s="315"/>
      <c r="AS252" s="356"/>
      <c r="AT252" s="315"/>
      <c r="AU252" s="356"/>
      <c r="AV252" s="315"/>
      <c r="AW252" s="315"/>
      <c r="AX252" s="315"/>
      <c r="AY252" s="315"/>
      <c r="AZ252" s="315"/>
      <c r="BA252" s="356"/>
      <c r="BB252" s="315"/>
      <c r="BC252" s="315"/>
      <c r="BD252" s="315"/>
      <c r="BE252" s="315"/>
      <c r="BF252" s="315"/>
      <c r="BG252" s="315"/>
      <c r="BH252" s="315"/>
      <c r="BI252" s="315"/>
      <c r="BJ252" s="315"/>
      <c r="BK252" s="315"/>
      <c r="BL252" s="315"/>
      <c r="BM252" s="315"/>
      <c r="BN252" s="315"/>
      <c r="BO252" s="315"/>
      <c r="BP252" s="315"/>
      <c r="BQ252" s="356"/>
      <c r="BR252" s="315"/>
      <c r="BS252" s="356"/>
      <c r="BT252" s="315"/>
      <c r="BU252" s="356"/>
      <c r="BV252" s="315"/>
      <c r="BW252" s="315"/>
      <c r="BX252" s="315"/>
      <c r="BY252" s="315"/>
      <c r="BZ252" s="315"/>
      <c r="CA252" s="315"/>
      <c r="CB252" s="315"/>
      <c r="CC252" s="356"/>
      <c r="CD252" s="315"/>
      <c r="CE252" s="315"/>
      <c r="CF252" s="315"/>
      <c r="CG252" s="315"/>
      <c r="CH252" s="315"/>
      <c r="CI252" s="315"/>
      <c r="CJ252" s="315"/>
      <c r="CK252" s="315"/>
      <c r="CL252" s="315"/>
      <c r="CM252" s="315"/>
      <c r="CN252" s="315"/>
      <c r="CO252" s="315"/>
      <c r="CP252" s="315"/>
      <c r="CQ252" s="315"/>
      <c r="CR252" s="315"/>
      <c r="CS252" s="315"/>
      <c r="CT252" s="315"/>
      <c r="CU252" s="315"/>
      <c r="CV252" s="315"/>
      <c r="CW252" s="315"/>
      <c r="CX252" s="315"/>
      <c r="CY252" s="315"/>
      <c r="CZ252" s="315"/>
      <c r="DA252" s="315"/>
      <c r="DB252" s="315"/>
      <c r="DC252" s="315"/>
    </row>
    <row r="253" spans="1:107" s="418" customFormat="1">
      <c r="A253" s="316"/>
      <c r="B253" s="408"/>
      <c r="C253" s="416"/>
      <c r="D253" s="315"/>
      <c r="E253" s="315"/>
      <c r="F253" s="315"/>
      <c r="G253" s="315"/>
      <c r="H253" s="315"/>
      <c r="I253" s="315"/>
      <c r="J253" s="315"/>
      <c r="K253" s="315"/>
      <c r="L253" s="315"/>
      <c r="M253" s="315"/>
      <c r="N253" s="315"/>
      <c r="O253" s="315"/>
      <c r="P253" s="315"/>
      <c r="Q253" s="315"/>
      <c r="R253" s="356"/>
      <c r="S253" s="315"/>
      <c r="T253" s="315"/>
      <c r="U253" s="315"/>
      <c r="V253" s="315"/>
      <c r="W253" s="315"/>
      <c r="X253" s="315"/>
      <c r="Y253" s="315"/>
      <c r="Z253" s="315"/>
      <c r="AA253" s="315"/>
      <c r="AB253" s="374"/>
      <c r="AC253" s="315"/>
      <c r="AD253" s="315"/>
      <c r="AE253" s="356"/>
      <c r="AF253" s="315"/>
      <c r="AG253" s="315"/>
      <c r="AH253" s="315"/>
      <c r="AI253" s="315"/>
      <c r="AJ253" s="315"/>
      <c r="AK253" s="356"/>
      <c r="AL253" s="356"/>
      <c r="AM253" s="315"/>
      <c r="AN253" s="356"/>
      <c r="AO253" s="315"/>
      <c r="AP253" s="356"/>
      <c r="AQ253" s="356"/>
      <c r="AR253" s="315"/>
      <c r="AS253" s="356"/>
      <c r="AT253" s="315"/>
      <c r="AU253" s="356"/>
      <c r="AV253" s="315"/>
      <c r="AW253" s="315"/>
      <c r="AX253" s="315"/>
      <c r="AY253" s="315"/>
      <c r="AZ253" s="315"/>
      <c r="BA253" s="356"/>
      <c r="BB253" s="315"/>
      <c r="BC253" s="315"/>
      <c r="BD253" s="315"/>
      <c r="BE253" s="315"/>
      <c r="BF253" s="315"/>
      <c r="BG253" s="315"/>
      <c r="BH253" s="315"/>
      <c r="BI253" s="315"/>
      <c r="BJ253" s="315"/>
      <c r="BK253" s="315"/>
      <c r="BL253" s="315"/>
      <c r="BM253" s="315"/>
      <c r="BN253" s="315"/>
      <c r="BO253" s="315"/>
      <c r="BP253" s="315"/>
      <c r="BQ253" s="356"/>
      <c r="BR253" s="315"/>
      <c r="BS253" s="356"/>
      <c r="BT253" s="315"/>
      <c r="BU253" s="356"/>
      <c r="BV253" s="315"/>
      <c r="BW253" s="315"/>
      <c r="BX253" s="315"/>
      <c r="BY253" s="315"/>
      <c r="BZ253" s="315"/>
      <c r="CA253" s="315"/>
      <c r="CB253" s="315"/>
      <c r="CC253" s="356"/>
      <c r="CD253" s="315"/>
      <c r="CE253" s="315"/>
      <c r="CF253" s="315"/>
      <c r="CG253" s="315"/>
      <c r="CH253" s="315"/>
      <c r="CI253" s="315"/>
      <c r="CJ253" s="315"/>
      <c r="CK253" s="315"/>
      <c r="CL253" s="315"/>
      <c r="CM253" s="315"/>
      <c r="CN253" s="315"/>
      <c r="CO253" s="315"/>
      <c r="CP253" s="315"/>
      <c r="CQ253" s="315"/>
      <c r="CR253" s="315"/>
      <c r="CS253" s="315"/>
      <c r="CT253" s="315"/>
      <c r="CU253" s="315"/>
      <c r="CV253" s="315"/>
      <c r="CW253" s="315"/>
      <c r="CX253" s="315"/>
      <c r="CY253" s="315"/>
      <c r="CZ253" s="315"/>
      <c r="DA253" s="315"/>
      <c r="DB253" s="315"/>
      <c r="DC253" s="315"/>
    </row>
    <row r="254" spans="1:107" s="418" customFormat="1">
      <c r="A254" s="316"/>
      <c r="B254" s="408"/>
      <c r="C254" s="416"/>
      <c r="D254" s="315"/>
      <c r="E254" s="315"/>
      <c r="F254" s="315"/>
      <c r="G254" s="315"/>
      <c r="H254" s="315"/>
      <c r="I254" s="315"/>
      <c r="J254" s="315"/>
      <c r="K254" s="315"/>
      <c r="L254" s="315"/>
      <c r="M254" s="315"/>
      <c r="N254" s="315"/>
      <c r="O254" s="315"/>
      <c r="P254" s="315"/>
      <c r="Q254" s="315"/>
      <c r="R254" s="356"/>
      <c r="S254" s="315"/>
      <c r="T254" s="315"/>
      <c r="U254" s="315"/>
      <c r="V254" s="315"/>
      <c r="W254" s="315"/>
      <c r="X254" s="315"/>
      <c r="Y254" s="315"/>
      <c r="Z254" s="315"/>
      <c r="AA254" s="315"/>
      <c r="AB254" s="374"/>
      <c r="AC254" s="315"/>
      <c r="AD254" s="315"/>
      <c r="AE254" s="356"/>
      <c r="AF254" s="315"/>
      <c r="AG254" s="315"/>
      <c r="AH254" s="315"/>
      <c r="AI254" s="315"/>
      <c r="AJ254" s="315"/>
      <c r="AK254" s="356"/>
      <c r="AL254" s="356"/>
      <c r="AM254" s="315"/>
      <c r="AN254" s="356"/>
      <c r="AO254" s="315"/>
      <c r="AP254" s="356"/>
      <c r="AQ254" s="356"/>
      <c r="AR254" s="315"/>
      <c r="AS254" s="356"/>
      <c r="AT254" s="315"/>
      <c r="AU254" s="356"/>
      <c r="AV254" s="315"/>
      <c r="AW254" s="315"/>
      <c r="AX254" s="315"/>
      <c r="AY254" s="315"/>
      <c r="AZ254" s="315"/>
      <c r="BA254" s="356"/>
      <c r="BB254" s="315"/>
      <c r="BC254" s="315"/>
      <c r="BD254" s="315"/>
      <c r="BE254" s="315"/>
      <c r="BF254" s="315"/>
      <c r="BG254" s="315"/>
      <c r="BH254" s="315"/>
      <c r="BI254" s="315"/>
      <c r="BJ254" s="315"/>
      <c r="BK254" s="315"/>
      <c r="BL254" s="315"/>
      <c r="BM254" s="315"/>
      <c r="BN254" s="315"/>
      <c r="BO254" s="315"/>
      <c r="BP254" s="315"/>
      <c r="BQ254" s="356"/>
      <c r="BR254" s="315"/>
      <c r="BS254" s="356"/>
      <c r="BT254" s="315"/>
      <c r="BU254" s="356"/>
      <c r="BV254" s="315"/>
      <c r="BW254" s="315"/>
      <c r="BX254" s="315"/>
      <c r="BY254" s="315"/>
      <c r="BZ254" s="315"/>
      <c r="CA254" s="315"/>
      <c r="CB254" s="315"/>
      <c r="CC254" s="356"/>
      <c r="CD254" s="315"/>
      <c r="CE254" s="315"/>
      <c r="CF254" s="315"/>
      <c r="CG254" s="315"/>
      <c r="CH254" s="315"/>
      <c r="CI254" s="315"/>
      <c r="CJ254" s="315"/>
      <c r="CK254" s="315"/>
      <c r="CL254" s="315"/>
      <c r="CM254" s="315"/>
      <c r="CN254" s="315"/>
      <c r="CO254" s="315"/>
      <c r="CP254" s="315"/>
      <c r="CQ254" s="315"/>
      <c r="CR254" s="315"/>
      <c r="CS254" s="315"/>
      <c r="CT254" s="315"/>
      <c r="CU254" s="315"/>
      <c r="CV254" s="315"/>
      <c r="CW254" s="315"/>
      <c r="CX254" s="315"/>
      <c r="CY254" s="315"/>
      <c r="CZ254" s="315"/>
      <c r="DA254" s="315"/>
      <c r="DB254" s="315"/>
      <c r="DC254" s="315"/>
    </row>
    <row r="255" spans="1:107" s="418" customFormat="1">
      <c r="A255" s="316"/>
      <c r="B255" s="408"/>
      <c r="C255" s="416"/>
      <c r="D255" s="315"/>
      <c r="E255" s="315"/>
      <c r="F255" s="315"/>
      <c r="G255" s="315"/>
      <c r="H255" s="315"/>
      <c r="I255" s="315"/>
      <c r="J255" s="315"/>
      <c r="K255" s="315"/>
      <c r="L255" s="315"/>
      <c r="M255" s="315"/>
      <c r="N255" s="315"/>
      <c r="O255" s="315"/>
      <c r="P255" s="315"/>
      <c r="Q255" s="315"/>
      <c r="R255" s="356"/>
      <c r="S255" s="315"/>
      <c r="T255" s="315"/>
      <c r="U255" s="315"/>
      <c r="V255" s="315"/>
      <c r="W255" s="315"/>
      <c r="X255" s="315"/>
      <c r="Y255" s="315"/>
      <c r="Z255" s="315"/>
      <c r="AA255" s="315"/>
      <c r="AB255" s="374"/>
      <c r="AC255" s="315"/>
      <c r="AD255" s="315"/>
      <c r="AE255" s="356"/>
      <c r="AF255" s="315"/>
      <c r="AG255" s="315"/>
      <c r="AH255" s="315"/>
      <c r="AI255" s="315"/>
      <c r="AJ255" s="315"/>
      <c r="AK255" s="356"/>
      <c r="AL255" s="356"/>
      <c r="AM255" s="315"/>
      <c r="AN255" s="356"/>
      <c r="AO255" s="315"/>
      <c r="AP255" s="356"/>
      <c r="AQ255" s="356"/>
      <c r="AR255" s="315"/>
      <c r="AS255" s="356"/>
      <c r="AT255" s="315"/>
      <c r="AU255" s="356"/>
      <c r="AV255" s="315"/>
      <c r="AW255" s="315"/>
      <c r="AX255" s="315"/>
      <c r="AY255" s="315"/>
      <c r="AZ255" s="315"/>
      <c r="BA255" s="356"/>
      <c r="BB255" s="315"/>
      <c r="BC255" s="315"/>
      <c r="BD255" s="315"/>
      <c r="BE255" s="315"/>
      <c r="BF255" s="315"/>
      <c r="BG255" s="315"/>
      <c r="BH255" s="315"/>
      <c r="BI255" s="315"/>
      <c r="BJ255" s="315"/>
      <c r="BK255" s="315"/>
      <c r="BL255" s="315"/>
      <c r="BM255" s="315"/>
      <c r="BN255" s="315"/>
      <c r="BO255" s="315"/>
      <c r="BP255" s="315"/>
      <c r="BQ255" s="356"/>
      <c r="BR255" s="315"/>
      <c r="BS255" s="356"/>
      <c r="BT255" s="315"/>
      <c r="BU255" s="356"/>
      <c r="BV255" s="315"/>
      <c r="BW255" s="315"/>
      <c r="BX255" s="315"/>
      <c r="BY255" s="315"/>
      <c r="BZ255" s="315"/>
      <c r="CA255" s="315"/>
      <c r="CB255" s="315"/>
      <c r="CC255" s="356"/>
      <c r="CD255" s="315"/>
      <c r="CE255" s="315"/>
      <c r="CF255" s="315"/>
      <c r="CG255" s="315"/>
      <c r="CH255" s="315"/>
      <c r="CI255" s="315"/>
      <c r="CJ255" s="315"/>
      <c r="CK255" s="315"/>
      <c r="CL255" s="315"/>
      <c r="CM255" s="315"/>
      <c r="CN255" s="315"/>
      <c r="CO255" s="315"/>
      <c r="CP255" s="315"/>
      <c r="CQ255" s="315"/>
      <c r="CR255" s="315"/>
      <c r="CS255" s="315"/>
      <c r="CT255" s="315"/>
      <c r="CU255" s="315"/>
      <c r="CV255" s="315"/>
      <c r="CW255" s="315"/>
      <c r="CX255" s="315"/>
      <c r="CY255" s="315"/>
      <c r="CZ255" s="315"/>
      <c r="DA255" s="315"/>
      <c r="DB255" s="315"/>
      <c r="DC255" s="315"/>
    </row>
    <row r="256" spans="1:107" s="418" customFormat="1">
      <c r="A256" s="316"/>
      <c r="B256" s="408"/>
      <c r="C256" s="416"/>
      <c r="D256" s="315"/>
      <c r="E256" s="315"/>
      <c r="F256" s="315"/>
      <c r="G256" s="315"/>
      <c r="H256" s="315"/>
      <c r="I256" s="315"/>
      <c r="J256" s="315"/>
      <c r="K256" s="315"/>
      <c r="L256" s="315"/>
      <c r="M256" s="315"/>
      <c r="N256" s="315"/>
      <c r="O256" s="315"/>
      <c r="P256" s="315"/>
      <c r="Q256" s="315"/>
      <c r="R256" s="356"/>
      <c r="S256" s="315"/>
      <c r="T256" s="315"/>
      <c r="U256" s="315"/>
      <c r="V256" s="315"/>
      <c r="W256" s="315"/>
      <c r="X256" s="315"/>
      <c r="Y256" s="315"/>
      <c r="Z256" s="315"/>
      <c r="AA256" s="315"/>
      <c r="AB256" s="374"/>
      <c r="AC256" s="315"/>
      <c r="AD256" s="315"/>
      <c r="AE256" s="356"/>
      <c r="AF256" s="315"/>
      <c r="AG256" s="315"/>
      <c r="AH256" s="315"/>
      <c r="AI256" s="315"/>
      <c r="AJ256" s="315"/>
      <c r="AK256" s="356"/>
      <c r="AL256" s="356"/>
      <c r="AM256" s="315"/>
      <c r="AN256" s="356"/>
      <c r="AO256" s="315"/>
      <c r="AP256" s="356"/>
      <c r="AQ256" s="356"/>
      <c r="AR256" s="315"/>
      <c r="AS256" s="356"/>
      <c r="AT256" s="315"/>
      <c r="AU256" s="356"/>
      <c r="AV256" s="315"/>
      <c r="AW256" s="315"/>
      <c r="AX256" s="315"/>
      <c r="AY256" s="315"/>
      <c r="AZ256" s="315"/>
      <c r="BA256" s="356"/>
      <c r="BB256" s="315"/>
      <c r="BC256" s="315"/>
      <c r="BD256" s="315"/>
      <c r="BE256" s="315"/>
      <c r="BF256" s="315"/>
      <c r="BG256" s="315"/>
      <c r="BH256" s="315"/>
      <c r="BI256" s="315"/>
      <c r="BJ256" s="315"/>
      <c r="BK256" s="315"/>
      <c r="BL256" s="315"/>
      <c r="BM256" s="315"/>
      <c r="BN256" s="315"/>
      <c r="BO256" s="315"/>
      <c r="BP256" s="315"/>
      <c r="BQ256" s="356"/>
      <c r="BR256" s="315"/>
      <c r="BS256" s="356"/>
      <c r="BT256" s="315"/>
      <c r="BU256" s="356"/>
      <c r="BV256" s="315"/>
      <c r="BW256" s="315"/>
      <c r="BX256" s="315"/>
      <c r="BY256" s="315"/>
      <c r="BZ256" s="315"/>
      <c r="CA256" s="315"/>
      <c r="CB256" s="315"/>
      <c r="CC256" s="356"/>
      <c r="CD256" s="315"/>
      <c r="CE256" s="315"/>
      <c r="CF256" s="315"/>
      <c r="CG256" s="315"/>
      <c r="CH256" s="315"/>
      <c r="CI256" s="315"/>
      <c r="CJ256" s="315"/>
      <c r="CK256" s="315"/>
      <c r="CL256" s="315"/>
      <c r="CM256" s="315"/>
      <c r="CN256" s="315"/>
      <c r="CO256" s="315"/>
      <c r="CP256" s="315"/>
      <c r="CQ256" s="315"/>
      <c r="CR256" s="315"/>
      <c r="CS256" s="315"/>
      <c r="CT256" s="315"/>
      <c r="CU256" s="315"/>
      <c r="CV256" s="315"/>
      <c r="CW256" s="315"/>
      <c r="CX256" s="315"/>
      <c r="CY256" s="315"/>
      <c r="CZ256" s="315"/>
      <c r="DA256" s="315"/>
      <c r="DB256" s="315"/>
      <c r="DC256" s="315"/>
    </row>
    <row r="257" spans="1:107" s="418" customFormat="1">
      <c r="A257" s="316"/>
      <c r="B257" s="408"/>
      <c r="C257" s="416"/>
      <c r="D257" s="315"/>
      <c r="E257" s="315"/>
      <c r="F257" s="315"/>
      <c r="G257" s="315"/>
      <c r="H257" s="315"/>
      <c r="I257" s="315"/>
      <c r="J257" s="315"/>
      <c r="K257" s="315"/>
      <c r="L257" s="315"/>
      <c r="M257" s="315"/>
      <c r="N257" s="315"/>
      <c r="O257" s="315"/>
      <c r="P257" s="315"/>
      <c r="Q257" s="315"/>
      <c r="R257" s="356"/>
      <c r="S257" s="315"/>
      <c r="T257" s="315"/>
      <c r="U257" s="315"/>
      <c r="V257" s="315"/>
      <c r="W257" s="315"/>
      <c r="X257" s="315"/>
      <c r="Y257" s="315"/>
      <c r="Z257" s="315"/>
      <c r="AA257" s="315"/>
      <c r="AB257" s="374"/>
      <c r="AC257" s="315"/>
      <c r="AD257" s="315"/>
      <c r="AE257" s="356"/>
      <c r="AF257" s="315"/>
      <c r="AG257" s="315"/>
      <c r="AH257" s="315"/>
      <c r="AI257" s="315"/>
      <c r="AJ257" s="315"/>
      <c r="AK257" s="356"/>
      <c r="AL257" s="356"/>
      <c r="AM257" s="315"/>
      <c r="AN257" s="356"/>
      <c r="AO257" s="315"/>
      <c r="AP257" s="356"/>
      <c r="AQ257" s="356"/>
      <c r="AR257" s="315"/>
      <c r="AS257" s="356"/>
      <c r="AT257" s="315"/>
      <c r="AU257" s="356"/>
      <c r="AV257" s="315"/>
      <c r="AW257" s="315"/>
      <c r="AX257" s="315"/>
      <c r="AY257" s="315"/>
      <c r="AZ257" s="315"/>
      <c r="BA257" s="356"/>
      <c r="BB257" s="315"/>
      <c r="BC257" s="315"/>
      <c r="BD257" s="315"/>
      <c r="BE257" s="315"/>
      <c r="BF257" s="315"/>
      <c r="BG257" s="315"/>
      <c r="BH257" s="315"/>
      <c r="BI257" s="315"/>
      <c r="BJ257" s="315"/>
      <c r="BK257" s="315"/>
      <c r="BL257" s="315"/>
      <c r="BM257" s="315"/>
      <c r="BN257" s="315"/>
      <c r="BO257" s="315"/>
      <c r="BP257" s="315"/>
      <c r="BQ257" s="356"/>
      <c r="BR257" s="315"/>
      <c r="BS257" s="356"/>
      <c r="BT257" s="315"/>
      <c r="BU257" s="356"/>
      <c r="BV257" s="315"/>
      <c r="BW257" s="315"/>
      <c r="BX257" s="315"/>
      <c r="BY257" s="315"/>
      <c r="BZ257" s="315"/>
      <c r="CA257" s="315"/>
      <c r="CB257" s="315"/>
      <c r="CC257" s="356"/>
      <c r="CD257" s="315"/>
      <c r="CE257" s="315"/>
      <c r="CF257" s="315"/>
      <c r="CG257" s="315"/>
      <c r="CH257" s="315"/>
      <c r="CI257" s="315"/>
      <c r="CJ257" s="315"/>
      <c r="CK257" s="315"/>
      <c r="CL257" s="315"/>
      <c r="CM257" s="315"/>
      <c r="CN257" s="315"/>
      <c r="CO257" s="315"/>
      <c r="CP257" s="315"/>
      <c r="CQ257" s="315"/>
      <c r="CR257" s="315"/>
      <c r="CS257" s="315"/>
      <c r="CT257" s="315"/>
      <c r="CU257" s="315"/>
      <c r="CV257" s="315"/>
      <c r="CW257" s="315"/>
      <c r="CX257" s="315"/>
      <c r="CY257" s="315"/>
      <c r="CZ257" s="315"/>
      <c r="DA257" s="315"/>
      <c r="DB257" s="315"/>
      <c r="DC257" s="315"/>
    </row>
    <row r="258" spans="1:107" s="418" customFormat="1">
      <c r="A258" s="316"/>
      <c r="B258" s="408"/>
      <c r="C258" s="416"/>
      <c r="D258" s="315"/>
      <c r="E258" s="315"/>
      <c r="F258" s="315"/>
      <c r="G258" s="315"/>
      <c r="H258" s="315"/>
      <c r="I258" s="315"/>
      <c r="J258" s="315"/>
      <c r="K258" s="315"/>
      <c r="L258" s="315"/>
      <c r="M258" s="315"/>
      <c r="N258" s="315"/>
      <c r="O258" s="315"/>
      <c r="P258" s="315"/>
      <c r="Q258" s="315"/>
      <c r="R258" s="356"/>
      <c r="S258" s="315"/>
      <c r="T258" s="315"/>
      <c r="U258" s="315"/>
      <c r="V258" s="315"/>
      <c r="W258" s="315"/>
      <c r="X258" s="315"/>
      <c r="Y258" s="315"/>
      <c r="Z258" s="315"/>
      <c r="AA258" s="315"/>
      <c r="AB258" s="374"/>
      <c r="AC258" s="315"/>
      <c r="AD258" s="315"/>
      <c r="AE258" s="356"/>
      <c r="AF258" s="315"/>
      <c r="AG258" s="315"/>
      <c r="AH258" s="315"/>
      <c r="AI258" s="315"/>
      <c r="AJ258" s="315"/>
      <c r="AK258" s="356"/>
      <c r="AL258" s="356"/>
      <c r="AM258" s="315"/>
      <c r="AN258" s="356"/>
      <c r="AO258" s="315"/>
      <c r="AP258" s="356"/>
      <c r="AQ258" s="356"/>
      <c r="AR258" s="315"/>
      <c r="AS258" s="356"/>
      <c r="AT258" s="315"/>
      <c r="AU258" s="356"/>
      <c r="AV258" s="315"/>
      <c r="AW258" s="315"/>
      <c r="AX258" s="315"/>
      <c r="AY258" s="315"/>
      <c r="AZ258" s="315"/>
      <c r="BA258" s="356"/>
      <c r="BB258" s="315"/>
      <c r="BC258" s="315"/>
      <c r="BD258" s="315"/>
      <c r="BE258" s="315"/>
      <c r="BF258" s="315"/>
      <c r="BG258" s="315"/>
      <c r="BH258" s="315"/>
      <c r="BI258" s="315"/>
      <c r="BJ258" s="315"/>
      <c r="BK258" s="315"/>
      <c r="BL258" s="315"/>
      <c r="BM258" s="315"/>
      <c r="BN258" s="315"/>
      <c r="BO258" s="315"/>
      <c r="BP258" s="315"/>
      <c r="BQ258" s="356"/>
      <c r="BR258" s="315"/>
      <c r="BS258" s="356"/>
      <c r="BT258" s="315"/>
      <c r="BU258" s="356"/>
      <c r="BV258" s="315"/>
      <c r="BW258" s="315"/>
      <c r="BX258" s="315"/>
      <c r="BY258" s="315"/>
      <c r="BZ258" s="315"/>
      <c r="CA258" s="315"/>
      <c r="CB258" s="315"/>
      <c r="CC258" s="356"/>
      <c r="CD258" s="315"/>
      <c r="CE258" s="315"/>
      <c r="CF258" s="315"/>
      <c r="CG258" s="315"/>
      <c r="CH258" s="315"/>
      <c r="CI258" s="315"/>
      <c r="CJ258" s="315"/>
      <c r="CK258" s="315"/>
      <c r="CL258" s="315"/>
      <c r="CM258" s="315"/>
      <c r="CN258" s="315"/>
      <c r="CO258" s="315"/>
      <c r="CP258" s="315"/>
      <c r="CQ258" s="315"/>
      <c r="CR258" s="315"/>
      <c r="CS258" s="315"/>
      <c r="CT258" s="315"/>
      <c r="CU258" s="315"/>
      <c r="CV258" s="315"/>
      <c r="CW258" s="315"/>
      <c r="CX258" s="315"/>
      <c r="CY258" s="315"/>
      <c r="CZ258" s="315"/>
      <c r="DA258" s="315"/>
      <c r="DB258" s="315"/>
      <c r="DC258" s="315"/>
    </row>
    <row r="259" spans="1:107" s="418" customFormat="1">
      <c r="A259" s="316"/>
      <c r="B259" s="408"/>
      <c r="C259" s="416"/>
      <c r="D259" s="315"/>
      <c r="E259" s="315"/>
      <c r="F259" s="315"/>
      <c r="G259" s="315"/>
      <c r="H259" s="315"/>
      <c r="I259" s="315"/>
      <c r="J259" s="315"/>
      <c r="K259" s="315"/>
      <c r="L259" s="315"/>
      <c r="M259" s="315"/>
      <c r="N259" s="315"/>
      <c r="O259" s="315"/>
      <c r="P259" s="315"/>
      <c r="Q259" s="315"/>
      <c r="R259" s="356"/>
      <c r="S259" s="315"/>
      <c r="T259" s="315"/>
      <c r="U259" s="315"/>
      <c r="V259" s="315"/>
      <c r="W259" s="315"/>
      <c r="X259" s="315"/>
      <c r="Y259" s="315"/>
      <c r="Z259" s="315"/>
      <c r="AA259" s="315"/>
      <c r="AB259" s="374"/>
      <c r="AC259" s="315"/>
      <c r="AD259" s="315"/>
      <c r="AE259" s="356"/>
      <c r="AF259" s="315"/>
      <c r="AG259" s="315"/>
      <c r="AH259" s="315"/>
      <c r="AI259" s="315"/>
      <c r="AJ259" s="315"/>
      <c r="AK259" s="356"/>
      <c r="AL259" s="356"/>
      <c r="AM259" s="315"/>
      <c r="AN259" s="356"/>
      <c r="AO259" s="315"/>
      <c r="AP259" s="356"/>
      <c r="AQ259" s="356"/>
      <c r="AR259" s="315"/>
      <c r="AS259" s="356"/>
      <c r="AT259" s="315"/>
      <c r="AU259" s="356"/>
      <c r="AV259" s="315"/>
      <c r="AW259" s="315"/>
      <c r="AX259" s="315"/>
      <c r="AY259" s="315"/>
      <c r="AZ259" s="315"/>
      <c r="BA259" s="356"/>
      <c r="BB259" s="315"/>
      <c r="BC259" s="315"/>
      <c r="BD259" s="315"/>
      <c r="BE259" s="315"/>
      <c r="BF259" s="315"/>
      <c r="BG259" s="315"/>
      <c r="BH259" s="315"/>
      <c r="BI259" s="315"/>
      <c r="BJ259" s="315"/>
      <c r="BK259" s="315"/>
      <c r="BL259" s="315"/>
      <c r="BM259" s="315"/>
      <c r="BN259" s="315"/>
      <c r="BO259" s="315"/>
      <c r="BP259" s="315"/>
      <c r="BQ259" s="356"/>
      <c r="BR259" s="315"/>
      <c r="BS259" s="356"/>
      <c r="BT259" s="315"/>
      <c r="BU259" s="356"/>
      <c r="BV259" s="315"/>
      <c r="BW259" s="315"/>
      <c r="BX259" s="315"/>
      <c r="BY259" s="315"/>
      <c r="BZ259" s="315"/>
      <c r="CA259" s="315"/>
      <c r="CB259" s="315"/>
      <c r="CC259" s="356"/>
      <c r="CD259" s="315"/>
      <c r="CE259" s="315"/>
      <c r="CF259" s="315"/>
      <c r="CG259" s="315"/>
      <c r="CH259" s="315"/>
      <c r="CI259" s="315"/>
      <c r="CJ259" s="315"/>
      <c r="CK259" s="315"/>
      <c r="CL259" s="315"/>
      <c r="CM259" s="315"/>
      <c r="CN259" s="315"/>
      <c r="CO259" s="315"/>
      <c r="CP259" s="315"/>
      <c r="CQ259" s="315"/>
      <c r="CR259" s="315"/>
      <c r="CS259" s="315"/>
      <c r="CT259" s="315"/>
      <c r="CU259" s="315"/>
      <c r="CV259" s="315"/>
      <c r="CW259" s="315"/>
      <c r="CX259" s="315"/>
      <c r="CY259" s="315"/>
      <c r="CZ259" s="315"/>
      <c r="DA259" s="315"/>
      <c r="DB259" s="315"/>
      <c r="DC259" s="315"/>
    </row>
    <row r="260" spans="1:107" s="418" customFormat="1">
      <c r="A260" s="316"/>
      <c r="B260" s="408"/>
      <c r="C260" s="416"/>
      <c r="D260" s="315"/>
      <c r="E260" s="315"/>
      <c r="F260" s="315"/>
      <c r="G260" s="315"/>
      <c r="H260" s="315"/>
      <c r="I260" s="315"/>
      <c r="J260" s="315"/>
      <c r="K260" s="315"/>
      <c r="L260" s="315"/>
      <c r="M260" s="315"/>
      <c r="N260" s="315"/>
      <c r="O260" s="315"/>
      <c r="P260" s="315"/>
      <c r="Q260" s="315"/>
      <c r="R260" s="356"/>
      <c r="S260" s="315"/>
      <c r="T260" s="315"/>
      <c r="U260" s="315"/>
      <c r="V260" s="315"/>
      <c r="W260" s="315"/>
      <c r="X260" s="315"/>
      <c r="Y260" s="315"/>
      <c r="Z260" s="315"/>
      <c r="AA260" s="315"/>
      <c r="AB260" s="374"/>
      <c r="AC260" s="315"/>
      <c r="AD260" s="315"/>
      <c r="AE260" s="356"/>
      <c r="AF260" s="315"/>
      <c r="AG260" s="315"/>
      <c r="AH260" s="315"/>
      <c r="AI260" s="315"/>
      <c r="AJ260" s="315"/>
      <c r="AK260" s="356"/>
      <c r="AL260" s="356"/>
      <c r="AM260" s="315"/>
      <c r="AN260" s="356"/>
      <c r="AO260" s="315"/>
      <c r="AP260" s="356"/>
      <c r="AQ260" s="356"/>
      <c r="AR260" s="315"/>
      <c r="AS260" s="356"/>
      <c r="AT260" s="315"/>
      <c r="AU260" s="356"/>
      <c r="AV260" s="315"/>
      <c r="AW260" s="315"/>
      <c r="AX260" s="315"/>
      <c r="AY260" s="315"/>
      <c r="AZ260" s="315"/>
      <c r="BA260" s="356"/>
      <c r="BB260" s="315"/>
      <c r="BC260" s="315"/>
      <c r="BD260" s="315"/>
      <c r="BE260" s="315"/>
      <c r="BF260" s="315"/>
      <c r="BG260" s="315"/>
      <c r="BH260" s="315"/>
      <c r="BI260" s="315"/>
      <c r="BJ260" s="315"/>
      <c r="BK260" s="315"/>
      <c r="BL260" s="315"/>
      <c r="BM260" s="315"/>
      <c r="BN260" s="315"/>
      <c r="BO260" s="315"/>
      <c r="BP260" s="315"/>
      <c r="BQ260" s="356"/>
      <c r="BR260" s="315"/>
      <c r="BS260" s="356"/>
      <c r="BT260" s="315"/>
      <c r="BU260" s="356"/>
      <c r="BV260" s="315"/>
      <c r="BW260" s="315"/>
      <c r="BX260" s="315"/>
      <c r="BY260" s="315"/>
      <c r="BZ260" s="315"/>
      <c r="CA260" s="315"/>
      <c r="CB260" s="315"/>
      <c r="CC260" s="356"/>
      <c r="CD260" s="315"/>
      <c r="CE260" s="315"/>
      <c r="CF260" s="315"/>
      <c r="CG260" s="315"/>
      <c r="CH260" s="315"/>
      <c r="CI260" s="315"/>
      <c r="CJ260" s="315"/>
      <c r="CK260" s="315"/>
      <c r="CL260" s="315"/>
      <c r="CM260" s="315"/>
      <c r="CN260" s="315"/>
      <c r="CO260" s="315"/>
      <c r="CP260" s="315"/>
      <c r="CQ260" s="315"/>
      <c r="CR260" s="315"/>
      <c r="CS260" s="315"/>
      <c r="CT260" s="315"/>
      <c r="CU260" s="315"/>
      <c r="CV260" s="315"/>
      <c r="CW260" s="315"/>
      <c r="CX260" s="315"/>
      <c r="CY260" s="315"/>
      <c r="CZ260" s="315"/>
      <c r="DA260" s="315"/>
      <c r="DB260" s="315"/>
      <c r="DC260" s="315"/>
    </row>
    <row r="261" spans="1:107" s="418" customFormat="1">
      <c r="A261" s="316"/>
      <c r="B261" s="408"/>
      <c r="C261" s="416"/>
      <c r="D261" s="315"/>
      <c r="E261" s="315"/>
      <c r="F261" s="315"/>
      <c r="G261" s="315"/>
      <c r="H261" s="315"/>
      <c r="I261" s="315"/>
      <c r="J261" s="315"/>
      <c r="K261" s="315"/>
      <c r="L261" s="315"/>
      <c r="M261" s="315"/>
      <c r="N261" s="315"/>
      <c r="O261" s="315"/>
      <c r="P261" s="315"/>
      <c r="Q261" s="315"/>
      <c r="R261" s="356"/>
      <c r="S261" s="315"/>
      <c r="T261" s="315"/>
      <c r="U261" s="315"/>
      <c r="V261" s="315"/>
      <c r="W261" s="315"/>
      <c r="X261" s="315"/>
      <c r="Y261" s="315"/>
      <c r="Z261" s="315"/>
      <c r="AA261" s="315"/>
      <c r="AB261" s="374"/>
      <c r="AC261" s="315"/>
      <c r="AD261" s="315"/>
      <c r="AE261" s="356"/>
      <c r="AF261" s="315"/>
      <c r="AG261" s="315"/>
      <c r="AH261" s="315"/>
      <c r="AI261" s="315"/>
      <c r="AJ261" s="315"/>
      <c r="AK261" s="356"/>
      <c r="AL261" s="356"/>
      <c r="AM261" s="315"/>
      <c r="AN261" s="356"/>
      <c r="AO261" s="315"/>
      <c r="AP261" s="356"/>
      <c r="AQ261" s="356"/>
      <c r="AR261" s="315"/>
      <c r="AS261" s="356"/>
      <c r="AT261" s="315"/>
      <c r="AU261" s="356"/>
      <c r="AV261" s="315"/>
      <c r="AW261" s="315"/>
      <c r="AX261" s="315"/>
      <c r="AY261" s="315"/>
      <c r="AZ261" s="315"/>
      <c r="BA261" s="356"/>
      <c r="BB261" s="315"/>
      <c r="BC261" s="315"/>
      <c r="BD261" s="315"/>
      <c r="BE261" s="315"/>
      <c r="BF261" s="315"/>
      <c r="BG261" s="315"/>
      <c r="BH261" s="315"/>
      <c r="BI261" s="315"/>
      <c r="BJ261" s="315"/>
      <c r="BK261" s="315"/>
      <c r="BL261" s="315"/>
      <c r="BM261" s="315"/>
      <c r="BN261" s="315"/>
      <c r="BO261" s="315"/>
      <c r="BP261" s="315"/>
      <c r="BQ261" s="356"/>
      <c r="BR261" s="315"/>
      <c r="BS261" s="356"/>
      <c r="BT261" s="315"/>
      <c r="BU261" s="356"/>
      <c r="BV261" s="315"/>
      <c r="BW261" s="315"/>
      <c r="BX261" s="315"/>
      <c r="BY261" s="315"/>
      <c r="BZ261" s="315"/>
      <c r="CA261" s="315"/>
      <c r="CB261" s="315"/>
      <c r="CC261" s="356"/>
      <c r="CD261" s="315"/>
      <c r="CE261" s="315"/>
      <c r="CF261" s="315"/>
      <c r="CG261" s="315"/>
      <c r="CH261" s="315"/>
      <c r="CI261" s="315"/>
      <c r="CJ261" s="315"/>
      <c r="CK261" s="315"/>
      <c r="CL261" s="315"/>
      <c r="CM261" s="315"/>
      <c r="CN261" s="315"/>
      <c r="CO261" s="315"/>
      <c r="CP261" s="315"/>
      <c r="CQ261" s="315"/>
      <c r="CR261" s="315"/>
      <c r="CS261" s="315"/>
      <c r="CT261" s="315"/>
      <c r="CU261" s="315"/>
      <c r="CV261" s="315"/>
      <c r="CW261" s="315"/>
      <c r="CX261" s="315"/>
      <c r="CY261" s="315"/>
      <c r="CZ261" s="315"/>
      <c r="DA261" s="315"/>
      <c r="DB261" s="315"/>
      <c r="DC261" s="315"/>
    </row>
    <row r="262" spans="1:107" s="418" customFormat="1">
      <c r="A262" s="316"/>
      <c r="B262" s="408"/>
      <c r="C262" s="416"/>
      <c r="D262" s="315"/>
      <c r="E262" s="315"/>
      <c r="F262" s="315"/>
      <c r="G262" s="315"/>
      <c r="H262" s="315"/>
      <c r="I262" s="315"/>
      <c r="J262" s="315"/>
      <c r="K262" s="315"/>
      <c r="L262" s="315"/>
      <c r="M262" s="315"/>
      <c r="N262" s="315"/>
      <c r="O262" s="315"/>
      <c r="P262" s="315"/>
      <c r="Q262" s="315"/>
      <c r="R262" s="356"/>
      <c r="S262" s="315"/>
      <c r="T262" s="315"/>
      <c r="U262" s="315"/>
      <c r="V262" s="315"/>
      <c r="W262" s="315"/>
      <c r="X262" s="315"/>
      <c r="Y262" s="315"/>
      <c r="Z262" s="315"/>
      <c r="AA262" s="315"/>
      <c r="AB262" s="374"/>
      <c r="AC262" s="315"/>
      <c r="AD262" s="315"/>
      <c r="AE262" s="356"/>
      <c r="AF262" s="315"/>
      <c r="AG262" s="315"/>
      <c r="AH262" s="315"/>
      <c r="AI262" s="315"/>
      <c r="AJ262" s="315"/>
      <c r="AK262" s="356"/>
      <c r="AL262" s="356"/>
      <c r="AM262" s="315"/>
      <c r="AN262" s="356"/>
      <c r="AO262" s="315"/>
      <c r="AP262" s="356"/>
      <c r="AQ262" s="356"/>
      <c r="AR262" s="315"/>
      <c r="AS262" s="356"/>
      <c r="AT262" s="315"/>
      <c r="AU262" s="356"/>
      <c r="AV262" s="315"/>
      <c r="AW262" s="315"/>
      <c r="AX262" s="315"/>
      <c r="AY262" s="315"/>
      <c r="AZ262" s="315"/>
      <c r="BA262" s="356"/>
      <c r="BB262" s="315"/>
      <c r="BC262" s="315"/>
      <c r="BD262" s="315"/>
      <c r="BE262" s="315"/>
      <c r="BF262" s="315"/>
      <c r="BG262" s="315"/>
      <c r="BH262" s="315"/>
      <c r="BI262" s="315"/>
      <c r="BJ262" s="315"/>
      <c r="BK262" s="315"/>
      <c r="BL262" s="315"/>
      <c r="BM262" s="315"/>
      <c r="BN262" s="315"/>
      <c r="BO262" s="315"/>
      <c r="BP262" s="315"/>
      <c r="BQ262" s="356"/>
      <c r="BR262" s="315"/>
      <c r="BS262" s="356"/>
      <c r="BT262" s="315"/>
      <c r="BU262" s="356"/>
      <c r="BV262" s="315"/>
      <c r="BW262" s="315"/>
      <c r="BX262" s="315"/>
      <c r="BY262" s="315"/>
      <c r="BZ262" s="315"/>
      <c r="CA262" s="315"/>
      <c r="CB262" s="315"/>
      <c r="CC262" s="356"/>
      <c r="CD262" s="315"/>
      <c r="CE262" s="315"/>
      <c r="CF262" s="315"/>
      <c r="CG262" s="315"/>
      <c r="CH262" s="315"/>
      <c r="CI262" s="315"/>
      <c r="CJ262" s="315"/>
      <c r="CK262" s="315"/>
      <c r="CL262" s="315"/>
      <c r="CM262" s="315"/>
      <c r="CN262" s="315"/>
      <c r="CO262" s="315"/>
      <c r="CP262" s="315"/>
      <c r="CQ262" s="315"/>
      <c r="CR262" s="315"/>
      <c r="CS262" s="315"/>
      <c r="CT262" s="315"/>
      <c r="CU262" s="315"/>
      <c r="CV262" s="315"/>
      <c r="CW262" s="315"/>
      <c r="CX262" s="315"/>
      <c r="CY262" s="315"/>
      <c r="CZ262" s="315"/>
      <c r="DA262" s="315"/>
      <c r="DB262" s="315"/>
      <c r="DC262" s="315"/>
    </row>
    <row r="263" spans="1:107" s="418" customFormat="1">
      <c r="A263" s="316"/>
      <c r="B263" s="408"/>
      <c r="C263" s="416"/>
      <c r="D263" s="315"/>
      <c r="E263" s="315"/>
      <c r="F263" s="315"/>
      <c r="G263" s="315"/>
      <c r="H263" s="315"/>
      <c r="I263" s="315"/>
      <c r="J263" s="315"/>
      <c r="K263" s="315"/>
      <c r="L263" s="315"/>
      <c r="M263" s="315"/>
      <c r="N263" s="315"/>
      <c r="O263" s="315"/>
      <c r="P263" s="315"/>
      <c r="Q263" s="315"/>
      <c r="R263" s="356"/>
      <c r="S263" s="315"/>
      <c r="T263" s="315"/>
      <c r="U263" s="315"/>
      <c r="V263" s="315"/>
      <c r="W263" s="315"/>
      <c r="X263" s="315"/>
      <c r="Y263" s="315"/>
      <c r="Z263" s="315"/>
      <c r="AA263" s="315"/>
      <c r="AB263" s="374"/>
      <c r="AC263" s="315"/>
      <c r="AD263" s="315"/>
      <c r="AE263" s="356"/>
      <c r="AF263" s="315"/>
      <c r="AG263" s="315"/>
      <c r="AH263" s="315"/>
      <c r="AI263" s="315"/>
      <c r="AJ263" s="315"/>
      <c r="AK263" s="356"/>
      <c r="AL263" s="356"/>
      <c r="AM263" s="315"/>
      <c r="AN263" s="356"/>
      <c r="AO263" s="315"/>
      <c r="AP263" s="356"/>
      <c r="AQ263" s="356"/>
      <c r="AR263" s="315"/>
      <c r="AS263" s="356"/>
      <c r="AT263" s="315"/>
      <c r="AU263" s="356"/>
      <c r="AV263" s="315"/>
      <c r="AW263" s="315"/>
      <c r="AX263" s="315"/>
      <c r="AY263" s="315"/>
      <c r="AZ263" s="315"/>
      <c r="BA263" s="356"/>
      <c r="BB263" s="315"/>
      <c r="BC263" s="315"/>
      <c r="BD263" s="315"/>
      <c r="BE263" s="315"/>
      <c r="BF263" s="315"/>
      <c r="BG263" s="315"/>
      <c r="BH263" s="315"/>
      <c r="BI263" s="315"/>
      <c r="BJ263" s="315"/>
      <c r="BK263" s="315"/>
      <c r="BL263" s="315"/>
      <c r="BM263" s="315"/>
      <c r="BN263" s="315"/>
      <c r="BO263" s="315"/>
      <c r="BP263" s="315"/>
      <c r="BQ263" s="356"/>
      <c r="BR263" s="315"/>
      <c r="BS263" s="356"/>
      <c r="BT263" s="315"/>
      <c r="BU263" s="356"/>
      <c r="BV263" s="315"/>
      <c r="BW263" s="315"/>
      <c r="BX263" s="315"/>
      <c r="BY263" s="315"/>
      <c r="BZ263" s="315"/>
      <c r="CA263" s="315"/>
      <c r="CB263" s="315"/>
      <c r="CC263" s="356"/>
      <c r="CD263" s="315"/>
      <c r="CE263" s="315"/>
      <c r="CF263" s="315"/>
      <c r="CG263" s="315"/>
      <c r="CH263" s="315"/>
      <c r="CI263" s="315"/>
      <c r="CJ263" s="315"/>
      <c r="CK263" s="315"/>
      <c r="CL263" s="315"/>
      <c r="CM263" s="315"/>
      <c r="CN263" s="315"/>
      <c r="CO263" s="315"/>
      <c r="CP263" s="315"/>
      <c r="CQ263" s="315"/>
      <c r="CR263" s="315"/>
      <c r="CS263" s="315"/>
      <c r="CT263" s="315"/>
      <c r="CU263" s="315"/>
      <c r="CV263" s="315"/>
      <c r="CW263" s="315"/>
      <c r="CX263" s="315"/>
      <c r="CY263" s="315"/>
      <c r="CZ263" s="315"/>
      <c r="DA263" s="315"/>
      <c r="DB263" s="315"/>
      <c r="DC263" s="315"/>
    </row>
    <row r="264" spans="1:107" s="418" customFormat="1">
      <c r="A264" s="316"/>
      <c r="B264" s="408"/>
      <c r="C264" s="416"/>
      <c r="D264" s="315"/>
      <c r="E264" s="315"/>
      <c r="F264" s="315"/>
      <c r="G264" s="315"/>
      <c r="H264" s="315"/>
      <c r="I264" s="315"/>
      <c r="J264" s="315"/>
      <c r="K264" s="315"/>
      <c r="L264" s="315"/>
      <c r="M264" s="315"/>
      <c r="N264" s="315"/>
      <c r="O264" s="315"/>
      <c r="P264" s="315"/>
      <c r="Q264" s="315"/>
      <c r="R264" s="356"/>
      <c r="S264" s="315"/>
      <c r="T264" s="315"/>
      <c r="U264" s="315"/>
      <c r="V264" s="315"/>
      <c r="W264" s="315"/>
      <c r="X264" s="315"/>
      <c r="Y264" s="315"/>
      <c r="Z264" s="315"/>
      <c r="AA264" s="315"/>
      <c r="AB264" s="374"/>
      <c r="AC264" s="315"/>
      <c r="AD264" s="315"/>
      <c r="AE264" s="356"/>
      <c r="AF264" s="315"/>
      <c r="AG264" s="315"/>
      <c r="AH264" s="315"/>
      <c r="AI264" s="315"/>
      <c r="AJ264" s="315"/>
      <c r="AK264" s="356"/>
      <c r="AL264" s="356"/>
      <c r="AM264" s="315"/>
      <c r="AN264" s="356"/>
      <c r="AO264" s="315"/>
      <c r="AP264" s="356"/>
      <c r="AQ264" s="356"/>
      <c r="AR264" s="315"/>
      <c r="AS264" s="356"/>
      <c r="AT264" s="315"/>
      <c r="AU264" s="356"/>
      <c r="AV264" s="315"/>
      <c r="AW264" s="315"/>
      <c r="AX264" s="315"/>
      <c r="AY264" s="315"/>
      <c r="AZ264" s="315"/>
      <c r="BA264" s="356"/>
      <c r="BB264" s="315"/>
      <c r="BC264" s="315"/>
      <c r="BD264" s="315"/>
      <c r="BE264" s="315"/>
      <c r="BF264" s="315"/>
      <c r="BG264" s="315"/>
      <c r="BH264" s="315"/>
      <c r="BI264" s="315"/>
      <c r="BJ264" s="315"/>
      <c r="BK264" s="315"/>
      <c r="BL264" s="315"/>
      <c r="BM264" s="315"/>
      <c r="BN264" s="315"/>
      <c r="BO264" s="315"/>
      <c r="BP264" s="315"/>
      <c r="BQ264" s="356"/>
      <c r="BR264" s="315"/>
      <c r="BS264" s="356"/>
      <c r="BT264" s="315"/>
      <c r="BU264" s="356"/>
      <c r="BV264" s="315"/>
      <c r="BW264" s="315"/>
      <c r="BX264" s="315"/>
      <c r="BY264" s="315"/>
      <c r="BZ264" s="315"/>
      <c r="CA264" s="315"/>
      <c r="CB264" s="315"/>
      <c r="CC264" s="356"/>
      <c r="CD264" s="315"/>
      <c r="CE264" s="315"/>
      <c r="CF264" s="315"/>
      <c r="CG264" s="315"/>
      <c r="CH264" s="315"/>
      <c r="CI264" s="315"/>
      <c r="CJ264" s="315"/>
      <c r="CK264" s="315"/>
      <c r="CL264" s="315"/>
      <c r="CM264" s="315"/>
      <c r="CN264" s="315"/>
      <c r="CO264" s="315"/>
      <c r="CP264" s="315"/>
      <c r="CQ264" s="315"/>
      <c r="CR264" s="315"/>
      <c r="CS264" s="315"/>
      <c r="CT264" s="315"/>
      <c r="CU264" s="315"/>
      <c r="CV264" s="315"/>
      <c r="CW264" s="315"/>
      <c r="CX264" s="315"/>
      <c r="CY264" s="315"/>
      <c r="CZ264" s="315"/>
      <c r="DA264" s="315"/>
      <c r="DB264" s="315"/>
      <c r="DC264" s="315"/>
    </row>
    <row r="265" spans="1:107" s="418" customFormat="1">
      <c r="A265" s="316"/>
      <c r="B265" s="408"/>
      <c r="C265" s="416"/>
      <c r="D265" s="315"/>
      <c r="E265" s="315"/>
      <c r="F265" s="315"/>
      <c r="G265" s="315"/>
      <c r="H265" s="315"/>
      <c r="I265" s="315"/>
      <c r="J265" s="315"/>
      <c r="K265" s="315"/>
      <c r="L265" s="315"/>
      <c r="M265" s="315"/>
      <c r="N265" s="315"/>
      <c r="O265" s="315"/>
      <c r="P265" s="315"/>
      <c r="Q265" s="315"/>
      <c r="R265" s="356"/>
      <c r="S265" s="315"/>
      <c r="T265" s="315"/>
      <c r="U265" s="315"/>
      <c r="V265" s="315"/>
      <c r="W265" s="315"/>
      <c r="X265" s="315"/>
      <c r="Y265" s="315"/>
      <c r="Z265" s="315"/>
      <c r="AA265" s="315"/>
      <c r="AB265" s="374"/>
      <c r="AC265" s="315"/>
      <c r="AD265" s="315"/>
      <c r="AE265" s="356"/>
      <c r="AF265" s="315"/>
      <c r="AG265" s="315"/>
      <c r="AH265" s="315"/>
      <c r="AI265" s="315"/>
      <c r="AJ265" s="315"/>
      <c r="AK265" s="356"/>
      <c r="AL265" s="356"/>
      <c r="AM265" s="315"/>
      <c r="AN265" s="356"/>
      <c r="AO265" s="315"/>
      <c r="AP265" s="356"/>
      <c r="AQ265" s="356"/>
      <c r="AR265" s="315"/>
      <c r="AS265" s="356"/>
      <c r="AT265" s="315"/>
      <c r="AU265" s="356"/>
      <c r="AV265" s="315"/>
      <c r="AW265" s="315"/>
      <c r="AX265" s="315"/>
      <c r="AY265" s="315"/>
      <c r="AZ265" s="315"/>
      <c r="BA265" s="356"/>
      <c r="BB265" s="315"/>
      <c r="BC265" s="315"/>
      <c r="BD265" s="315"/>
      <c r="BE265" s="315"/>
      <c r="BF265" s="315"/>
      <c r="BG265" s="315"/>
      <c r="BH265" s="315"/>
      <c r="BI265" s="315"/>
      <c r="BJ265" s="315"/>
      <c r="BK265" s="315"/>
      <c r="BL265" s="315"/>
      <c r="BM265" s="315"/>
      <c r="BN265" s="315"/>
      <c r="BO265" s="315"/>
      <c r="BP265" s="315"/>
      <c r="BQ265" s="356"/>
      <c r="BR265" s="315"/>
      <c r="BS265" s="356"/>
      <c r="BT265" s="315"/>
      <c r="BU265" s="356"/>
      <c r="BV265" s="315"/>
      <c r="BW265" s="315"/>
      <c r="BX265" s="315"/>
      <c r="BY265" s="315"/>
      <c r="BZ265" s="315"/>
      <c r="CA265" s="315"/>
      <c r="CB265" s="315"/>
      <c r="CC265" s="356"/>
      <c r="CD265" s="315"/>
      <c r="CE265" s="315"/>
      <c r="CF265" s="315"/>
      <c r="CG265" s="315"/>
      <c r="CH265" s="315"/>
      <c r="CI265" s="315"/>
      <c r="CJ265" s="315"/>
      <c r="CK265" s="315"/>
      <c r="CL265" s="315"/>
      <c r="CM265" s="315"/>
      <c r="CN265" s="315"/>
      <c r="CO265" s="315"/>
      <c r="CP265" s="315"/>
      <c r="CQ265" s="315"/>
      <c r="CR265" s="315"/>
      <c r="CS265" s="315"/>
      <c r="CT265" s="315"/>
      <c r="CU265" s="315"/>
      <c r="CV265" s="315"/>
      <c r="CW265" s="315"/>
      <c r="CX265" s="315"/>
      <c r="CY265" s="315"/>
      <c r="CZ265" s="315"/>
      <c r="DA265" s="315"/>
      <c r="DB265" s="315"/>
      <c r="DC265" s="315"/>
    </row>
    <row r="266" spans="1:107" s="418" customFormat="1">
      <c r="A266" s="316"/>
      <c r="B266" s="408"/>
      <c r="C266" s="416"/>
      <c r="D266" s="315"/>
      <c r="E266" s="315"/>
      <c r="F266" s="315"/>
      <c r="G266" s="315"/>
      <c r="H266" s="315"/>
      <c r="I266" s="315"/>
      <c r="J266" s="315"/>
      <c r="K266" s="315"/>
      <c r="L266" s="315"/>
      <c r="M266" s="315"/>
      <c r="N266" s="315"/>
      <c r="O266" s="315"/>
      <c r="P266" s="315"/>
      <c r="Q266" s="315"/>
      <c r="R266" s="356"/>
      <c r="S266" s="315"/>
      <c r="T266" s="315"/>
      <c r="U266" s="315"/>
      <c r="V266" s="315"/>
      <c r="W266" s="315"/>
      <c r="X266" s="315"/>
      <c r="Y266" s="315"/>
      <c r="Z266" s="315"/>
      <c r="AA266" s="315"/>
      <c r="AB266" s="374"/>
      <c r="AC266" s="315"/>
      <c r="AD266" s="315"/>
      <c r="AE266" s="356"/>
      <c r="AF266" s="315"/>
      <c r="AG266" s="315"/>
      <c r="AH266" s="315"/>
      <c r="AI266" s="315"/>
      <c r="AJ266" s="315"/>
      <c r="AK266" s="356"/>
      <c r="AL266" s="356"/>
      <c r="AM266" s="315"/>
      <c r="AN266" s="356"/>
      <c r="AO266" s="315"/>
      <c r="AP266" s="356"/>
      <c r="AQ266" s="356"/>
      <c r="AR266" s="315"/>
      <c r="AS266" s="356"/>
      <c r="AT266" s="315"/>
      <c r="AU266" s="356"/>
      <c r="AV266" s="315"/>
      <c r="AW266" s="315"/>
      <c r="AX266" s="315"/>
      <c r="AY266" s="315"/>
      <c r="AZ266" s="315"/>
      <c r="BA266" s="356"/>
      <c r="BB266" s="315"/>
      <c r="BC266" s="315"/>
      <c r="BD266" s="315"/>
      <c r="BE266" s="315"/>
      <c r="BF266" s="315"/>
      <c r="BG266" s="315"/>
      <c r="BH266" s="315"/>
      <c r="BI266" s="315"/>
      <c r="BJ266" s="315"/>
      <c r="BK266" s="315"/>
      <c r="BL266" s="315"/>
      <c r="BM266" s="315"/>
      <c r="BN266" s="315"/>
      <c r="BO266" s="315"/>
      <c r="BP266" s="315"/>
      <c r="BQ266" s="356"/>
      <c r="BR266" s="315"/>
      <c r="BS266" s="356"/>
      <c r="BT266" s="315"/>
      <c r="BU266" s="356"/>
      <c r="BV266" s="315"/>
      <c r="BW266" s="315"/>
      <c r="BX266" s="315"/>
      <c r="BY266" s="315"/>
      <c r="BZ266" s="315"/>
      <c r="CA266" s="315"/>
      <c r="CB266" s="315"/>
      <c r="CC266" s="356"/>
      <c r="CD266" s="315"/>
      <c r="CE266" s="315"/>
      <c r="CF266" s="315"/>
      <c r="CG266" s="315"/>
      <c r="CH266" s="315"/>
      <c r="CI266" s="315"/>
      <c r="CJ266" s="315"/>
      <c r="CK266" s="315"/>
      <c r="CL266" s="315"/>
      <c r="CM266" s="315"/>
      <c r="CN266" s="315"/>
      <c r="CO266" s="315"/>
      <c r="CP266" s="315"/>
      <c r="CQ266" s="315"/>
      <c r="CR266" s="315"/>
      <c r="CS266" s="315"/>
      <c r="CT266" s="315"/>
      <c r="CU266" s="315"/>
      <c r="CV266" s="315"/>
      <c r="CW266" s="315"/>
      <c r="CX266" s="315"/>
      <c r="CY266" s="315"/>
      <c r="CZ266" s="315"/>
      <c r="DA266" s="315"/>
      <c r="DB266" s="315"/>
      <c r="DC266" s="315"/>
    </row>
    <row r="267" spans="1:107" s="418" customFormat="1">
      <c r="A267" s="316"/>
      <c r="B267" s="408"/>
      <c r="C267" s="416"/>
      <c r="D267" s="315"/>
      <c r="E267" s="315"/>
      <c r="F267" s="315"/>
      <c r="G267" s="315"/>
      <c r="H267" s="315"/>
      <c r="I267" s="315"/>
      <c r="J267" s="315"/>
      <c r="K267" s="315"/>
      <c r="L267" s="315"/>
      <c r="M267" s="315"/>
      <c r="N267" s="315"/>
      <c r="O267" s="315"/>
      <c r="P267" s="315"/>
      <c r="Q267" s="315"/>
      <c r="R267" s="356"/>
      <c r="S267" s="315"/>
      <c r="T267" s="315"/>
      <c r="U267" s="315"/>
      <c r="V267" s="315"/>
      <c r="W267" s="315"/>
      <c r="X267" s="315"/>
      <c r="Y267" s="315"/>
      <c r="Z267" s="315"/>
      <c r="AA267" s="315"/>
      <c r="AB267" s="374"/>
      <c r="AC267" s="315"/>
      <c r="AD267" s="315"/>
      <c r="AE267" s="356"/>
      <c r="AF267" s="315"/>
      <c r="AG267" s="315"/>
      <c r="AH267" s="315"/>
      <c r="AI267" s="315"/>
      <c r="AJ267" s="315"/>
      <c r="AK267" s="356"/>
      <c r="AL267" s="356"/>
      <c r="AM267" s="315"/>
      <c r="AN267" s="356"/>
      <c r="AO267" s="315"/>
      <c r="AP267" s="356"/>
      <c r="AQ267" s="356"/>
      <c r="AR267" s="315"/>
      <c r="AS267" s="356"/>
      <c r="AT267" s="315"/>
      <c r="AU267" s="356"/>
      <c r="AV267" s="315"/>
      <c r="AW267" s="315"/>
      <c r="AX267" s="315"/>
      <c r="AY267" s="315"/>
      <c r="AZ267" s="315"/>
      <c r="BA267" s="356"/>
      <c r="BB267" s="315"/>
      <c r="BC267" s="315"/>
      <c r="BD267" s="315"/>
      <c r="BE267" s="315"/>
      <c r="BF267" s="315"/>
      <c r="BG267" s="315"/>
      <c r="BH267" s="315"/>
      <c r="BI267" s="315"/>
      <c r="BJ267" s="315"/>
      <c r="BK267" s="315"/>
      <c r="BL267" s="315"/>
      <c r="BM267" s="315"/>
      <c r="BN267" s="315"/>
      <c r="BO267" s="315"/>
      <c r="BP267" s="315"/>
      <c r="BQ267" s="356"/>
      <c r="BR267" s="315"/>
      <c r="BS267" s="356"/>
      <c r="BT267" s="315"/>
      <c r="BU267" s="356"/>
      <c r="BV267" s="315"/>
      <c r="BW267" s="315"/>
      <c r="BX267" s="315"/>
      <c r="BY267" s="315"/>
      <c r="BZ267" s="315"/>
      <c r="CA267" s="315"/>
      <c r="CB267" s="315"/>
      <c r="CC267" s="356"/>
      <c r="CD267" s="315"/>
      <c r="CE267" s="315"/>
      <c r="CF267" s="315"/>
      <c r="CG267" s="315"/>
      <c r="CH267" s="315"/>
      <c r="CI267" s="315"/>
      <c r="CJ267" s="315"/>
      <c r="CK267" s="315"/>
      <c r="CL267" s="315"/>
      <c r="CM267" s="315"/>
      <c r="CN267" s="315"/>
      <c r="CO267" s="315"/>
      <c r="CP267" s="315"/>
      <c r="CQ267" s="315"/>
      <c r="CR267" s="315"/>
      <c r="CS267" s="315"/>
      <c r="CT267" s="315"/>
      <c r="CU267" s="315"/>
      <c r="CV267" s="315"/>
      <c r="CW267" s="315"/>
      <c r="CX267" s="315"/>
      <c r="CY267" s="315"/>
      <c r="CZ267" s="315"/>
      <c r="DA267" s="315"/>
      <c r="DB267" s="315"/>
      <c r="DC267" s="315"/>
    </row>
    <row r="268" spans="1:107" s="418" customFormat="1">
      <c r="A268" s="316"/>
      <c r="B268" s="408"/>
      <c r="C268" s="416"/>
      <c r="D268" s="315"/>
      <c r="E268" s="315"/>
      <c r="F268" s="315"/>
      <c r="G268" s="315"/>
      <c r="H268" s="315"/>
      <c r="I268" s="315"/>
      <c r="J268" s="315"/>
      <c r="K268" s="315"/>
      <c r="L268" s="315"/>
      <c r="M268" s="315"/>
      <c r="N268" s="315"/>
      <c r="O268" s="315"/>
      <c r="P268" s="315"/>
      <c r="Q268" s="315"/>
      <c r="R268" s="356"/>
      <c r="S268" s="315"/>
      <c r="T268" s="315"/>
      <c r="U268" s="315"/>
      <c r="V268" s="315"/>
      <c r="W268" s="315"/>
      <c r="X268" s="315"/>
      <c r="Y268" s="315"/>
      <c r="Z268" s="315"/>
      <c r="AA268" s="315"/>
      <c r="AB268" s="374"/>
      <c r="AC268" s="315"/>
      <c r="AD268" s="315"/>
      <c r="AE268" s="356"/>
      <c r="AF268" s="315"/>
      <c r="AG268" s="315"/>
      <c r="AH268" s="315"/>
      <c r="AI268" s="315"/>
      <c r="AJ268" s="315"/>
      <c r="AK268" s="356"/>
      <c r="AL268" s="356"/>
      <c r="AM268" s="315"/>
      <c r="AN268" s="356"/>
      <c r="AO268" s="315"/>
      <c r="AP268" s="356"/>
      <c r="AQ268" s="356"/>
      <c r="AR268" s="315"/>
      <c r="AS268" s="356"/>
      <c r="AT268" s="315"/>
      <c r="AU268" s="356"/>
      <c r="AV268" s="315"/>
      <c r="AW268" s="315"/>
      <c r="AX268" s="315"/>
      <c r="AY268" s="315"/>
      <c r="AZ268" s="315"/>
      <c r="BA268" s="356"/>
      <c r="BB268" s="315"/>
      <c r="BC268" s="315"/>
      <c r="BD268" s="315"/>
      <c r="BE268" s="315"/>
      <c r="BF268" s="315"/>
      <c r="BG268" s="315"/>
      <c r="BH268" s="315"/>
      <c r="BI268" s="315"/>
      <c r="BJ268" s="315"/>
      <c r="BK268" s="315"/>
      <c r="BL268" s="315"/>
      <c r="BM268" s="315"/>
      <c r="BN268" s="315"/>
      <c r="BO268" s="315"/>
      <c r="BP268" s="315"/>
      <c r="BQ268" s="356"/>
      <c r="BR268" s="315"/>
      <c r="BS268" s="356"/>
      <c r="BT268" s="315"/>
      <c r="BU268" s="356"/>
      <c r="BV268" s="315"/>
      <c r="BW268" s="315"/>
      <c r="BX268" s="315"/>
      <c r="BY268" s="315"/>
      <c r="BZ268" s="315"/>
      <c r="CA268" s="315"/>
      <c r="CB268" s="315"/>
      <c r="CC268" s="356"/>
      <c r="CD268" s="315"/>
      <c r="CE268" s="315"/>
      <c r="CF268" s="315"/>
      <c r="CG268" s="315"/>
      <c r="CH268" s="315"/>
      <c r="CI268" s="315"/>
      <c r="CJ268" s="315"/>
      <c r="CK268" s="315"/>
      <c r="CL268" s="315"/>
      <c r="CM268" s="315"/>
      <c r="CN268" s="315"/>
      <c r="CO268" s="315"/>
      <c r="CP268" s="315"/>
      <c r="CQ268" s="315"/>
      <c r="CR268" s="315"/>
      <c r="CS268" s="315"/>
      <c r="CT268" s="315"/>
      <c r="CU268" s="315"/>
      <c r="CV268" s="315"/>
      <c r="CW268" s="315"/>
      <c r="CX268" s="315"/>
      <c r="CY268" s="315"/>
      <c r="CZ268" s="315"/>
      <c r="DA268" s="315"/>
      <c r="DB268" s="315"/>
      <c r="DC268" s="315"/>
    </row>
    <row r="269" spans="1:107" s="418" customFormat="1">
      <c r="A269" s="316"/>
      <c r="B269" s="408"/>
      <c r="C269" s="416"/>
      <c r="D269" s="315"/>
      <c r="E269" s="315"/>
      <c r="F269" s="315"/>
      <c r="G269" s="315"/>
      <c r="H269" s="315"/>
      <c r="I269" s="315"/>
      <c r="J269" s="315"/>
      <c r="K269" s="315"/>
      <c r="L269" s="315"/>
      <c r="M269" s="315"/>
      <c r="N269" s="315"/>
      <c r="O269" s="315"/>
      <c r="P269" s="315"/>
      <c r="Q269" s="315"/>
      <c r="R269" s="356"/>
      <c r="S269" s="315"/>
      <c r="T269" s="315"/>
      <c r="U269" s="315"/>
      <c r="V269" s="315"/>
      <c r="W269" s="315"/>
      <c r="X269" s="315"/>
      <c r="Y269" s="315"/>
      <c r="Z269" s="315"/>
      <c r="AA269" s="315"/>
      <c r="AB269" s="374"/>
      <c r="AC269" s="315"/>
      <c r="AD269" s="315"/>
      <c r="AE269" s="356"/>
      <c r="AF269" s="315"/>
      <c r="AG269" s="315"/>
      <c r="AH269" s="315"/>
      <c r="AI269" s="315"/>
      <c r="AJ269" s="315"/>
      <c r="AK269" s="356"/>
      <c r="AL269" s="356"/>
      <c r="AM269" s="315"/>
      <c r="AN269" s="356"/>
      <c r="AO269" s="315"/>
      <c r="AP269" s="356"/>
      <c r="AQ269" s="356"/>
      <c r="AR269" s="315"/>
      <c r="AS269" s="356"/>
      <c r="AT269" s="315"/>
      <c r="AU269" s="356"/>
      <c r="AV269" s="315"/>
      <c r="AW269" s="315"/>
      <c r="AX269" s="315"/>
      <c r="AY269" s="315"/>
      <c r="AZ269" s="315"/>
      <c r="BA269" s="356"/>
      <c r="BB269" s="315"/>
      <c r="BC269" s="315"/>
      <c r="BD269" s="315"/>
      <c r="BE269" s="315"/>
      <c r="BF269" s="315"/>
      <c r="BG269" s="315"/>
      <c r="BH269" s="315"/>
      <c r="BI269" s="315"/>
      <c r="BJ269" s="315"/>
      <c r="BK269" s="315"/>
      <c r="BL269" s="315"/>
      <c r="BM269" s="315"/>
      <c r="BN269" s="315"/>
      <c r="BO269" s="315"/>
      <c r="BP269" s="315"/>
      <c r="BQ269" s="356"/>
      <c r="BR269" s="315"/>
      <c r="BS269" s="356"/>
      <c r="BT269" s="315"/>
      <c r="BU269" s="356"/>
      <c r="BV269" s="315"/>
      <c r="BW269" s="315"/>
      <c r="BX269" s="315"/>
      <c r="BY269" s="315"/>
      <c r="BZ269" s="315"/>
      <c r="CA269" s="315"/>
      <c r="CB269" s="315"/>
      <c r="CC269" s="356"/>
      <c r="CD269" s="315"/>
      <c r="CE269" s="315"/>
      <c r="CF269" s="315"/>
      <c r="CG269" s="315"/>
      <c r="CH269" s="315"/>
      <c r="CI269" s="315"/>
      <c r="CJ269" s="315"/>
      <c r="CK269" s="315"/>
      <c r="CL269" s="315"/>
      <c r="CM269" s="315"/>
      <c r="CN269" s="315"/>
      <c r="CO269" s="315"/>
      <c r="CP269" s="315"/>
      <c r="CQ269" s="315"/>
      <c r="CR269" s="315"/>
      <c r="CS269" s="315"/>
      <c r="CT269" s="315"/>
      <c r="CU269" s="315"/>
      <c r="CV269" s="315"/>
      <c r="CW269" s="315"/>
      <c r="CX269" s="315"/>
      <c r="CY269" s="315"/>
      <c r="CZ269" s="315"/>
      <c r="DA269" s="315"/>
      <c r="DB269" s="315"/>
      <c r="DC269" s="315"/>
    </row>
    <row r="270" spans="1:107" s="418" customFormat="1">
      <c r="A270" s="316"/>
      <c r="B270" s="408"/>
      <c r="C270" s="416"/>
      <c r="D270" s="315"/>
      <c r="E270" s="315"/>
      <c r="F270" s="315"/>
      <c r="G270" s="315"/>
      <c r="H270" s="315"/>
      <c r="I270" s="315"/>
      <c r="J270" s="315"/>
      <c r="K270" s="315"/>
      <c r="L270" s="315"/>
      <c r="M270" s="315"/>
      <c r="N270" s="315"/>
      <c r="O270" s="315"/>
      <c r="P270" s="315"/>
      <c r="Q270" s="315"/>
      <c r="R270" s="356"/>
      <c r="S270" s="315"/>
      <c r="T270" s="315"/>
      <c r="U270" s="315"/>
      <c r="V270" s="315"/>
      <c r="W270" s="315"/>
      <c r="X270" s="315"/>
      <c r="Y270" s="315"/>
      <c r="Z270" s="315"/>
      <c r="AA270" s="315"/>
      <c r="AB270" s="374"/>
      <c r="AC270" s="315"/>
      <c r="AD270" s="315"/>
      <c r="AE270" s="356"/>
      <c r="AF270" s="315"/>
      <c r="AG270" s="315"/>
      <c r="AH270" s="315"/>
      <c r="AI270" s="315"/>
      <c r="AJ270" s="315"/>
      <c r="AK270" s="356"/>
      <c r="AL270" s="356"/>
      <c r="AM270" s="315"/>
      <c r="AN270" s="356"/>
      <c r="AO270" s="315"/>
      <c r="AP270" s="356"/>
      <c r="AQ270" s="356"/>
      <c r="AR270" s="315"/>
      <c r="AS270" s="356"/>
      <c r="AT270" s="315"/>
      <c r="AU270" s="356"/>
      <c r="AV270" s="315"/>
      <c r="AW270" s="315"/>
      <c r="AX270" s="315"/>
      <c r="AY270" s="315"/>
      <c r="AZ270" s="315"/>
      <c r="BA270" s="356"/>
      <c r="BB270" s="315"/>
      <c r="BC270" s="315"/>
      <c r="BD270" s="315"/>
      <c r="BE270" s="315"/>
      <c r="BF270" s="315"/>
      <c r="BG270" s="315"/>
      <c r="BH270" s="315"/>
      <c r="BI270" s="315"/>
      <c r="BJ270" s="315"/>
      <c r="BK270" s="315"/>
      <c r="BL270" s="315"/>
      <c r="BM270" s="315"/>
      <c r="BN270" s="315"/>
      <c r="BO270" s="315"/>
      <c r="BP270" s="315"/>
      <c r="BQ270" s="356"/>
      <c r="BR270" s="315"/>
      <c r="BS270" s="356"/>
      <c r="BT270" s="315"/>
      <c r="BU270" s="356"/>
      <c r="BV270" s="315"/>
      <c r="BW270" s="315"/>
      <c r="BX270" s="315"/>
      <c r="BY270" s="315"/>
      <c r="BZ270" s="315"/>
      <c r="CA270" s="315"/>
      <c r="CB270" s="315"/>
      <c r="CC270" s="356"/>
      <c r="CD270" s="315"/>
      <c r="CE270" s="315"/>
      <c r="CF270" s="315"/>
      <c r="CG270" s="315"/>
      <c r="CH270" s="315"/>
      <c r="CI270" s="315"/>
      <c r="CJ270" s="315"/>
      <c r="CK270" s="315"/>
      <c r="CL270" s="315"/>
      <c r="CM270" s="315"/>
      <c r="CN270" s="315"/>
      <c r="CO270" s="315"/>
      <c r="CP270" s="315"/>
      <c r="CQ270" s="315"/>
      <c r="CR270" s="315"/>
      <c r="CS270" s="315"/>
      <c r="CT270" s="315"/>
      <c r="CU270" s="315"/>
      <c r="CV270" s="315"/>
      <c r="CW270" s="315"/>
      <c r="CX270" s="315"/>
      <c r="CY270" s="315"/>
      <c r="CZ270" s="315"/>
      <c r="DA270" s="315"/>
      <c r="DB270" s="315"/>
      <c r="DC270" s="315"/>
    </row>
    <row r="271" spans="1:107" s="418" customFormat="1">
      <c r="A271" s="316"/>
      <c r="B271" s="408"/>
      <c r="C271" s="416"/>
      <c r="D271" s="315"/>
      <c r="E271" s="315"/>
      <c r="F271" s="315"/>
      <c r="G271" s="315"/>
      <c r="H271" s="315"/>
      <c r="I271" s="315"/>
      <c r="J271" s="315"/>
      <c r="K271" s="315"/>
      <c r="L271" s="315"/>
      <c r="M271" s="315"/>
      <c r="N271" s="315"/>
      <c r="O271" s="315"/>
      <c r="P271" s="315"/>
      <c r="Q271" s="315"/>
      <c r="R271" s="356"/>
      <c r="S271" s="315"/>
      <c r="T271" s="315"/>
      <c r="U271" s="315"/>
      <c r="V271" s="315"/>
      <c r="W271" s="315"/>
      <c r="X271" s="315"/>
      <c r="Y271" s="315"/>
      <c r="Z271" s="315"/>
      <c r="AA271" s="315"/>
      <c r="AB271" s="374"/>
      <c r="AC271" s="315"/>
      <c r="AD271" s="315"/>
      <c r="AE271" s="356"/>
      <c r="AF271" s="315"/>
      <c r="AG271" s="315"/>
      <c r="AH271" s="315"/>
      <c r="AI271" s="315"/>
      <c r="AJ271" s="315"/>
      <c r="AK271" s="356"/>
      <c r="AL271" s="356"/>
      <c r="AM271" s="315"/>
      <c r="AN271" s="356"/>
      <c r="AO271" s="315"/>
      <c r="AP271" s="356"/>
      <c r="AQ271" s="356"/>
      <c r="AR271" s="315"/>
      <c r="AS271" s="356"/>
      <c r="AT271" s="315"/>
      <c r="AU271" s="356"/>
      <c r="AV271" s="315"/>
      <c r="AW271" s="315"/>
      <c r="AX271" s="315"/>
      <c r="AY271" s="315"/>
      <c r="AZ271" s="315"/>
      <c r="BA271" s="356"/>
      <c r="BB271" s="315"/>
      <c r="BC271" s="315"/>
      <c r="BD271" s="315"/>
      <c r="BE271" s="315"/>
      <c r="BF271" s="315"/>
      <c r="BG271" s="315"/>
      <c r="BH271" s="315"/>
      <c r="BI271" s="315"/>
      <c r="BJ271" s="315"/>
      <c r="BK271" s="315"/>
      <c r="BL271" s="315"/>
      <c r="BM271" s="315"/>
      <c r="BN271" s="315"/>
      <c r="BO271" s="315"/>
      <c r="BP271" s="315"/>
      <c r="BQ271" s="356"/>
      <c r="BR271" s="315"/>
      <c r="BS271" s="356"/>
      <c r="BT271" s="315"/>
      <c r="BU271" s="356"/>
      <c r="BV271" s="315"/>
      <c r="BW271" s="315"/>
      <c r="BX271" s="315"/>
      <c r="BY271" s="315"/>
      <c r="BZ271" s="315"/>
      <c r="CA271" s="315"/>
      <c r="CB271" s="315"/>
      <c r="CC271" s="356"/>
      <c r="CD271" s="315"/>
      <c r="CE271" s="315"/>
      <c r="CF271" s="315"/>
      <c r="CG271" s="315"/>
      <c r="CH271" s="315"/>
      <c r="CI271" s="315"/>
      <c r="CJ271" s="315"/>
      <c r="CK271" s="315"/>
      <c r="CL271" s="315"/>
      <c r="CM271" s="315"/>
      <c r="CN271" s="315"/>
      <c r="CO271" s="315"/>
      <c r="CP271" s="315"/>
      <c r="CQ271" s="315"/>
      <c r="CR271" s="315"/>
      <c r="CS271" s="315"/>
      <c r="CT271" s="315"/>
      <c r="CU271" s="315"/>
      <c r="CV271" s="315"/>
      <c r="CW271" s="315"/>
      <c r="CX271" s="315"/>
      <c r="CY271" s="315"/>
      <c r="CZ271" s="315"/>
      <c r="DA271" s="315"/>
      <c r="DB271" s="315"/>
      <c r="DC271" s="315"/>
    </row>
    <row r="272" spans="1:107" s="418" customFormat="1">
      <c r="A272" s="316"/>
      <c r="B272" s="408"/>
      <c r="C272" s="416"/>
      <c r="D272" s="315"/>
      <c r="E272" s="315"/>
      <c r="F272" s="315"/>
      <c r="G272" s="315"/>
      <c r="H272" s="315"/>
      <c r="I272" s="315"/>
      <c r="J272" s="315"/>
      <c r="K272" s="315"/>
      <c r="L272" s="315"/>
      <c r="M272" s="315"/>
      <c r="N272" s="315"/>
      <c r="O272" s="315"/>
      <c r="P272" s="315"/>
      <c r="Q272" s="315"/>
      <c r="R272" s="356"/>
      <c r="S272" s="315"/>
      <c r="T272" s="315"/>
      <c r="U272" s="315"/>
      <c r="V272" s="315"/>
      <c r="W272" s="315"/>
      <c r="X272" s="315"/>
      <c r="Y272" s="315"/>
      <c r="Z272" s="315"/>
      <c r="AA272" s="315"/>
      <c r="AB272" s="374"/>
      <c r="AC272" s="315"/>
      <c r="AD272" s="315"/>
      <c r="AE272" s="356"/>
      <c r="AF272" s="315"/>
      <c r="AG272" s="315"/>
      <c r="AH272" s="315"/>
      <c r="AI272" s="315"/>
      <c r="AJ272" s="315"/>
      <c r="AK272" s="356"/>
      <c r="AL272" s="356"/>
      <c r="AM272" s="315"/>
      <c r="AN272" s="356"/>
      <c r="AO272" s="315"/>
      <c r="AP272" s="356"/>
      <c r="AQ272" s="356"/>
      <c r="AR272" s="315"/>
      <c r="AS272" s="356"/>
      <c r="AT272" s="315"/>
      <c r="AU272" s="356"/>
      <c r="AV272" s="315"/>
      <c r="AW272" s="315"/>
      <c r="AX272" s="315"/>
      <c r="AY272" s="315"/>
      <c r="AZ272" s="315"/>
      <c r="BA272" s="356"/>
      <c r="BB272" s="315"/>
      <c r="BC272" s="315"/>
      <c r="BD272" s="315"/>
      <c r="BE272" s="315"/>
      <c r="BF272" s="315"/>
      <c r="BG272" s="315"/>
      <c r="BH272" s="315"/>
      <c r="BI272" s="315"/>
      <c r="BJ272" s="315"/>
      <c r="BK272" s="315"/>
      <c r="BL272" s="315"/>
      <c r="BM272" s="315"/>
      <c r="BN272" s="315"/>
      <c r="BO272" s="315"/>
      <c r="BP272" s="315"/>
      <c r="BQ272" s="356"/>
      <c r="BR272" s="315"/>
      <c r="BS272" s="356"/>
      <c r="BT272" s="315"/>
      <c r="BU272" s="356"/>
      <c r="BV272" s="315"/>
      <c r="BW272" s="315"/>
      <c r="BX272" s="315"/>
      <c r="BY272" s="315"/>
      <c r="BZ272" s="315"/>
      <c r="CA272" s="315"/>
      <c r="CB272" s="315"/>
      <c r="CC272" s="356"/>
      <c r="CD272" s="315"/>
      <c r="CE272" s="315"/>
      <c r="CF272" s="315"/>
      <c r="CG272" s="315"/>
      <c r="CH272" s="315"/>
      <c r="CI272" s="315"/>
      <c r="CJ272" s="315"/>
      <c r="CK272" s="315"/>
      <c r="CL272" s="315"/>
      <c r="CM272" s="315"/>
      <c r="CN272" s="315"/>
      <c r="CO272" s="315"/>
      <c r="CP272" s="315"/>
      <c r="CQ272" s="315"/>
      <c r="CR272" s="315"/>
      <c r="CS272" s="315"/>
      <c r="CT272" s="315"/>
      <c r="CU272" s="315"/>
      <c r="CV272" s="315"/>
      <c r="CW272" s="315"/>
      <c r="CX272" s="315"/>
      <c r="CY272" s="315"/>
      <c r="CZ272" s="315"/>
      <c r="DA272" s="315"/>
      <c r="DB272" s="315"/>
      <c r="DC272" s="315"/>
    </row>
    <row r="273" spans="1:107" s="418" customFormat="1">
      <c r="A273" s="316"/>
      <c r="B273" s="408"/>
      <c r="C273" s="416"/>
      <c r="D273" s="315"/>
      <c r="E273" s="315"/>
      <c r="F273" s="315"/>
      <c r="G273" s="315"/>
      <c r="H273" s="315"/>
      <c r="I273" s="315"/>
      <c r="J273" s="315"/>
      <c r="K273" s="315"/>
      <c r="L273" s="315"/>
      <c r="M273" s="315"/>
      <c r="N273" s="315"/>
      <c r="O273" s="315"/>
      <c r="P273" s="315"/>
      <c r="Q273" s="315"/>
      <c r="R273" s="356"/>
      <c r="S273" s="315"/>
      <c r="T273" s="315"/>
      <c r="U273" s="315"/>
      <c r="V273" s="315"/>
      <c r="W273" s="315"/>
      <c r="X273" s="315"/>
      <c r="Y273" s="315"/>
      <c r="Z273" s="315"/>
      <c r="AA273" s="315"/>
      <c r="AB273" s="374"/>
      <c r="AC273" s="315"/>
      <c r="AD273" s="315"/>
      <c r="AE273" s="356"/>
      <c r="AF273" s="315"/>
      <c r="AG273" s="315"/>
      <c r="AH273" s="315"/>
      <c r="AI273" s="315"/>
      <c r="AJ273" s="315"/>
      <c r="AK273" s="356"/>
      <c r="AL273" s="356"/>
      <c r="AM273" s="315"/>
      <c r="AN273" s="356"/>
      <c r="AO273" s="315"/>
      <c r="AP273" s="356"/>
      <c r="AQ273" s="356"/>
      <c r="AR273" s="315"/>
      <c r="AS273" s="356"/>
      <c r="AT273" s="315"/>
      <c r="AU273" s="356"/>
      <c r="AV273" s="315"/>
      <c r="AW273" s="315"/>
      <c r="AX273" s="315"/>
      <c r="AY273" s="315"/>
      <c r="AZ273" s="315"/>
      <c r="BA273" s="356"/>
      <c r="BB273" s="315"/>
      <c r="BC273" s="315"/>
      <c r="BD273" s="315"/>
      <c r="BE273" s="315"/>
      <c r="BF273" s="315"/>
      <c r="BG273" s="315"/>
      <c r="BH273" s="315"/>
      <c r="BI273" s="315"/>
      <c r="BJ273" s="315"/>
      <c r="BK273" s="315"/>
      <c r="BL273" s="315"/>
      <c r="BM273" s="315"/>
      <c r="BN273" s="315"/>
      <c r="BO273" s="315"/>
      <c r="BP273" s="315"/>
      <c r="BQ273" s="356"/>
      <c r="BR273" s="315"/>
      <c r="BS273" s="356"/>
      <c r="BT273" s="315"/>
      <c r="BU273" s="356"/>
      <c r="BV273" s="315"/>
      <c r="BW273" s="315"/>
      <c r="BX273" s="315"/>
      <c r="BY273" s="315"/>
      <c r="BZ273" s="315"/>
      <c r="CA273" s="315"/>
      <c r="CB273" s="315"/>
      <c r="CC273" s="356"/>
      <c r="CD273" s="315"/>
      <c r="CE273" s="315"/>
      <c r="CF273" s="315"/>
      <c r="CG273" s="315"/>
      <c r="CH273" s="315"/>
      <c r="CI273" s="315"/>
      <c r="CJ273" s="315"/>
      <c r="CK273" s="315"/>
      <c r="CL273" s="315"/>
      <c r="CM273" s="315"/>
      <c r="CN273" s="315"/>
      <c r="CO273" s="315"/>
      <c r="CP273" s="315"/>
      <c r="CQ273" s="315"/>
      <c r="CR273" s="315"/>
      <c r="CS273" s="315"/>
      <c r="CT273" s="315"/>
      <c r="CU273" s="315"/>
      <c r="CV273" s="315"/>
      <c r="CW273" s="315"/>
      <c r="CX273" s="315"/>
      <c r="CY273" s="315"/>
      <c r="CZ273" s="315"/>
      <c r="DA273" s="315"/>
      <c r="DB273" s="315"/>
      <c r="DC273" s="315"/>
    </row>
    <row r="274" spans="1:107" s="418" customFormat="1">
      <c r="A274" s="316"/>
      <c r="B274" s="408"/>
      <c r="C274" s="416"/>
      <c r="D274" s="315"/>
      <c r="E274" s="315"/>
      <c r="F274" s="315"/>
      <c r="G274" s="315"/>
      <c r="H274" s="315"/>
      <c r="I274" s="315"/>
      <c r="J274" s="315"/>
      <c r="K274" s="315"/>
      <c r="L274" s="315"/>
      <c r="M274" s="315"/>
      <c r="N274" s="315"/>
      <c r="O274" s="315"/>
      <c r="P274" s="315"/>
      <c r="Q274" s="315"/>
      <c r="R274" s="356"/>
      <c r="S274" s="315"/>
      <c r="T274" s="315"/>
      <c r="U274" s="315"/>
      <c r="V274" s="315"/>
      <c r="W274" s="315"/>
      <c r="X274" s="315"/>
      <c r="Y274" s="315"/>
      <c r="Z274" s="315"/>
      <c r="AA274" s="315"/>
      <c r="AB274" s="374"/>
      <c r="AC274" s="315"/>
      <c r="AD274" s="315"/>
      <c r="AE274" s="356"/>
      <c r="AF274" s="315"/>
      <c r="AG274" s="315"/>
      <c r="AH274" s="315"/>
      <c r="AI274" s="315"/>
      <c r="AJ274" s="315"/>
      <c r="AK274" s="356"/>
      <c r="AL274" s="356"/>
      <c r="AM274" s="315"/>
      <c r="AN274" s="356"/>
      <c r="AO274" s="315"/>
      <c r="AP274" s="356"/>
      <c r="AQ274" s="356"/>
      <c r="AR274" s="315"/>
      <c r="AS274" s="356"/>
      <c r="AT274" s="315"/>
      <c r="AU274" s="356"/>
      <c r="AV274" s="315"/>
      <c r="AW274" s="315"/>
      <c r="AX274" s="315"/>
      <c r="AY274" s="315"/>
      <c r="AZ274" s="315"/>
      <c r="BA274" s="356"/>
      <c r="BB274" s="315"/>
      <c r="BC274" s="315"/>
      <c r="BD274" s="315"/>
      <c r="BE274" s="315"/>
      <c r="BF274" s="315"/>
      <c r="BG274" s="315"/>
      <c r="BH274" s="315"/>
      <c r="BI274" s="315"/>
      <c r="BJ274" s="315"/>
      <c r="BK274" s="315"/>
      <c r="BL274" s="315"/>
      <c r="BM274" s="315"/>
      <c r="BN274" s="315"/>
      <c r="BO274" s="315"/>
      <c r="BP274" s="315"/>
      <c r="BQ274" s="356"/>
      <c r="BR274" s="315"/>
      <c r="BS274" s="356"/>
      <c r="BT274" s="315"/>
      <c r="BU274" s="356"/>
      <c r="BV274" s="315"/>
      <c r="BW274" s="315"/>
      <c r="BX274" s="315"/>
      <c r="BY274" s="315"/>
      <c r="BZ274" s="315"/>
      <c r="CA274" s="315"/>
      <c r="CB274" s="315"/>
      <c r="CC274" s="356"/>
      <c r="CD274" s="315"/>
      <c r="CE274" s="315"/>
      <c r="CF274" s="315"/>
      <c r="CG274" s="315"/>
      <c r="CH274" s="315"/>
      <c r="CI274" s="315"/>
      <c r="CJ274" s="315"/>
      <c r="CK274" s="315"/>
      <c r="CL274" s="315"/>
      <c r="CM274" s="315"/>
      <c r="CN274" s="315"/>
      <c r="CO274" s="315"/>
      <c r="CP274" s="315"/>
      <c r="CQ274" s="315"/>
      <c r="CR274" s="315"/>
      <c r="CS274" s="315"/>
      <c r="CT274" s="315"/>
      <c r="CU274" s="315"/>
      <c r="CV274" s="315"/>
      <c r="CW274" s="315"/>
      <c r="CX274" s="315"/>
      <c r="CY274" s="315"/>
      <c r="CZ274" s="315"/>
      <c r="DA274" s="315"/>
      <c r="DB274" s="315"/>
      <c r="DC274" s="315"/>
    </row>
    <row r="275" spans="1:107" s="418" customFormat="1">
      <c r="A275" s="316"/>
      <c r="B275" s="408"/>
      <c r="C275" s="416"/>
      <c r="D275" s="315"/>
      <c r="E275" s="315"/>
      <c r="F275" s="315"/>
      <c r="G275" s="315"/>
      <c r="H275" s="315"/>
      <c r="I275" s="315"/>
      <c r="J275" s="315"/>
      <c r="K275" s="315"/>
      <c r="L275" s="315"/>
      <c r="M275" s="315"/>
      <c r="N275" s="315"/>
      <c r="O275" s="315"/>
      <c r="P275" s="315"/>
      <c r="Q275" s="315"/>
      <c r="R275" s="356"/>
      <c r="S275" s="315"/>
      <c r="T275" s="315"/>
      <c r="U275" s="315"/>
      <c r="V275" s="315"/>
      <c r="W275" s="315"/>
      <c r="X275" s="315"/>
      <c r="Y275" s="315"/>
      <c r="Z275" s="315"/>
      <c r="AA275" s="315"/>
      <c r="AB275" s="374"/>
      <c r="AC275" s="315"/>
      <c r="AD275" s="315"/>
      <c r="AE275" s="356"/>
      <c r="AF275" s="315"/>
      <c r="AG275" s="315"/>
      <c r="AH275" s="315"/>
      <c r="AI275" s="315"/>
      <c r="AJ275" s="315"/>
      <c r="AK275" s="356"/>
      <c r="AL275" s="356"/>
      <c r="AM275" s="315"/>
      <c r="AN275" s="356"/>
      <c r="AO275" s="315"/>
      <c r="AP275" s="356"/>
      <c r="AQ275" s="356"/>
      <c r="AR275" s="315"/>
      <c r="AS275" s="356"/>
      <c r="AT275" s="315"/>
      <c r="AU275" s="356"/>
      <c r="AV275" s="315"/>
      <c r="AW275" s="315"/>
      <c r="AX275" s="315"/>
      <c r="AY275" s="315"/>
      <c r="AZ275" s="315"/>
      <c r="BA275" s="356"/>
      <c r="BB275" s="315"/>
      <c r="BC275" s="315"/>
      <c r="BD275" s="315"/>
      <c r="BE275" s="315"/>
      <c r="BF275" s="315"/>
      <c r="BG275" s="315"/>
      <c r="BH275" s="315"/>
      <c r="BI275" s="315"/>
      <c r="BJ275" s="315"/>
      <c r="BK275" s="315"/>
      <c r="BL275" s="315"/>
      <c r="BM275" s="315"/>
      <c r="BN275" s="315"/>
      <c r="BO275" s="315"/>
      <c r="BP275" s="315"/>
      <c r="BQ275" s="356"/>
      <c r="BR275" s="315"/>
      <c r="BS275" s="356"/>
      <c r="BT275" s="315"/>
      <c r="BU275" s="356"/>
      <c r="BV275" s="315"/>
      <c r="BW275" s="315"/>
      <c r="BX275" s="315"/>
      <c r="BY275" s="315"/>
      <c r="BZ275" s="315"/>
      <c r="CA275" s="315"/>
      <c r="CB275" s="315"/>
      <c r="CC275" s="356"/>
      <c r="CD275" s="315"/>
      <c r="CE275" s="315"/>
      <c r="CF275" s="315"/>
      <c r="CG275" s="315"/>
      <c r="CH275" s="315"/>
      <c r="CI275" s="315"/>
      <c r="CJ275" s="315"/>
      <c r="CK275" s="315"/>
      <c r="CL275" s="315"/>
      <c r="CM275" s="315"/>
      <c r="CN275" s="315"/>
      <c r="CO275" s="315"/>
      <c r="CP275" s="315"/>
      <c r="CQ275" s="315"/>
      <c r="CR275" s="315"/>
      <c r="CS275" s="315"/>
      <c r="CT275" s="315"/>
      <c r="CU275" s="315"/>
      <c r="CV275" s="315"/>
      <c r="CW275" s="315"/>
      <c r="CX275" s="315"/>
      <c r="CY275" s="315"/>
      <c r="CZ275" s="315"/>
      <c r="DA275" s="315"/>
      <c r="DB275" s="315"/>
      <c r="DC275" s="315"/>
    </row>
    <row r="276" spans="1:107" s="418" customFormat="1">
      <c r="A276" s="316"/>
      <c r="B276" s="408"/>
      <c r="C276" s="416"/>
      <c r="D276" s="315"/>
      <c r="E276" s="315"/>
      <c r="F276" s="315"/>
      <c r="G276" s="315"/>
      <c r="H276" s="315"/>
      <c r="I276" s="315"/>
      <c r="J276" s="315"/>
      <c r="K276" s="315"/>
      <c r="L276" s="315"/>
      <c r="M276" s="315"/>
      <c r="N276" s="315"/>
      <c r="O276" s="315"/>
      <c r="P276" s="315"/>
      <c r="Q276" s="315"/>
      <c r="R276" s="356"/>
      <c r="S276" s="315"/>
      <c r="T276" s="315"/>
      <c r="U276" s="315"/>
      <c r="V276" s="315"/>
      <c r="W276" s="315"/>
      <c r="X276" s="315"/>
      <c r="Y276" s="315"/>
      <c r="Z276" s="315"/>
      <c r="AA276" s="315"/>
      <c r="AB276" s="374"/>
      <c r="AC276" s="315"/>
      <c r="AD276" s="315"/>
      <c r="AE276" s="356"/>
      <c r="AF276" s="315"/>
      <c r="AG276" s="315"/>
      <c r="AH276" s="315"/>
      <c r="AI276" s="315"/>
      <c r="AJ276" s="315"/>
      <c r="AK276" s="356"/>
      <c r="AL276" s="356"/>
      <c r="AM276" s="315"/>
      <c r="AN276" s="356"/>
      <c r="AO276" s="315"/>
      <c r="AP276" s="356"/>
      <c r="AQ276" s="356"/>
      <c r="AR276" s="315"/>
      <c r="AS276" s="356"/>
      <c r="AT276" s="315"/>
      <c r="AU276" s="356"/>
      <c r="AV276" s="315"/>
      <c r="AW276" s="315"/>
      <c r="AX276" s="315"/>
      <c r="AY276" s="315"/>
      <c r="AZ276" s="315"/>
      <c r="BA276" s="356"/>
      <c r="BB276" s="315"/>
      <c r="BC276" s="315"/>
      <c r="BD276" s="315"/>
      <c r="BE276" s="315"/>
      <c r="BF276" s="315"/>
      <c r="BG276" s="315"/>
      <c r="BH276" s="315"/>
      <c r="BI276" s="315"/>
      <c r="BJ276" s="315"/>
      <c r="BK276" s="315"/>
      <c r="BL276" s="315"/>
      <c r="BM276" s="315"/>
      <c r="BN276" s="315"/>
      <c r="BO276" s="315"/>
      <c r="BP276" s="315"/>
      <c r="BQ276" s="356"/>
      <c r="BR276" s="315"/>
      <c r="BS276" s="356"/>
      <c r="BT276" s="315"/>
      <c r="BU276" s="356"/>
      <c r="BV276" s="315"/>
      <c r="BW276" s="315"/>
      <c r="BX276" s="315"/>
      <c r="BY276" s="315"/>
      <c r="BZ276" s="315"/>
      <c r="CA276" s="315"/>
      <c r="CB276" s="315"/>
      <c r="CC276" s="356"/>
      <c r="CD276" s="315"/>
      <c r="CE276" s="315"/>
      <c r="CF276" s="315"/>
      <c r="CG276" s="315"/>
      <c r="CH276" s="315"/>
      <c r="CI276" s="315"/>
      <c r="CJ276" s="315"/>
      <c r="CK276" s="315"/>
      <c r="CL276" s="315"/>
      <c r="CM276" s="315"/>
      <c r="CN276" s="315"/>
      <c r="CO276" s="315"/>
      <c r="CP276" s="315"/>
      <c r="CQ276" s="315"/>
      <c r="CR276" s="315"/>
      <c r="CS276" s="315"/>
      <c r="CT276" s="315"/>
      <c r="CU276" s="315"/>
      <c r="CV276" s="315"/>
      <c r="CW276" s="315"/>
      <c r="CX276" s="315"/>
      <c r="CY276" s="315"/>
      <c r="CZ276" s="315"/>
      <c r="DA276" s="315"/>
      <c r="DB276" s="315"/>
      <c r="DC276" s="315"/>
    </row>
    <row r="277" spans="1:107" s="418" customFormat="1">
      <c r="A277" s="316"/>
      <c r="B277" s="408"/>
      <c r="C277" s="416"/>
      <c r="D277" s="315"/>
      <c r="E277" s="315"/>
      <c r="F277" s="315"/>
      <c r="G277" s="315"/>
      <c r="H277" s="315"/>
      <c r="I277" s="315"/>
      <c r="J277" s="315"/>
      <c r="K277" s="315"/>
      <c r="L277" s="315"/>
      <c r="M277" s="315"/>
      <c r="N277" s="315"/>
      <c r="O277" s="315"/>
      <c r="P277" s="315"/>
      <c r="Q277" s="315"/>
      <c r="R277" s="356"/>
      <c r="S277" s="315"/>
      <c r="T277" s="315"/>
      <c r="U277" s="315"/>
      <c r="V277" s="315"/>
      <c r="W277" s="315"/>
      <c r="X277" s="315"/>
      <c r="Y277" s="315"/>
      <c r="Z277" s="315"/>
      <c r="AA277" s="315"/>
      <c r="AB277" s="374"/>
      <c r="AC277" s="315"/>
      <c r="AD277" s="315"/>
      <c r="AE277" s="356"/>
      <c r="AF277" s="315"/>
      <c r="AG277" s="315"/>
      <c r="AH277" s="315"/>
      <c r="AI277" s="315"/>
      <c r="AJ277" s="315"/>
      <c r="AK277" s="356"/>
      <c r="AL277" s="356"/>
      <c r="AM277" s="315"/>
      <c r="AN277" s="356"/>
      <c r="AO277" s="315"/>
      <c r="AP277" s="356"/>
      <c r="AQ277" s="356"/>
      <c r="AR277" s="315"/>
      <c r="AS277" s="356"/>
      <c r="AT277" s="315"/>
      <c r="AU277" s="356"/>
      <c r="AV277" s="315"/>
      <c r="AW277" s="315"/>
      <c r="AX277" s="315"/>
      <c r="AY277" s="315"/>
      <c r="AZ277" s="315"/>
      <c r="BA277" s="356"/>
      <c r="BB277" s="315"/>
      <c r="BC277" s="315"/>
      <c r="BD277" s="315"/>
      <c r="BE277" s="315"/>
      <c r="BF277" s="315"/>
      <c r="BG277" s="315"/>
      <c r="BH277" s="315"/>
      <c r="BI277" s="315"/>
      <c r="BJ277" s="315"/>
      <c r="BK277" s="315"/>
      <c r="BL277" s="315"/>
      <c r="BM277" s="315"/>
      <c r="BN277" s="315"/>
      <c r="BO277" s="315"/>
      <c r="BP277" s="315"/>
      <c r="BQ277" s="356"/>
      <c r="BR277" s="315"/>
      <c r="BS277" s="356"/>
      <c r="BT277" s="315"/>
      <c r="BU277" s="356"/>
      <c r="BV277" s="315"/>
      <c r="BW277" s="315"/>
      <c r="BX277" s="315"/>
      <c r="BY277" s="315"/>
      <c r="BZ277" s="315"/>
      <c r="CA277" s="315"/>
      <c r="CB277" s="315"/>
      <c r="CC277" s="356"/>
      <c r="CD277" s="315"/>
      <c r="CE277" s="315"/>
      <c r="CF277" s="315"/>
      <c r="CG277" s="315"/>
      <c r="CH277" s="315"/>
      <c r="CI277" s="315"/>
      <c r="CJ277" s="315"/>
      <c r="CK277" s="315"/>
      <c r="CL277" s="315"/>
      <c r="CM277" s="315"/>
      <c r="CN277" s="315"/>
      <c r="CO277" s="315"/>
      <c r="CP277" s="315"/>
      <c r="CQ277" s="315"/>
      <c r="CR277" s="315"/>
      <c r="CS277" s="315"/>
      <c r="CT277" s="315"/>
      <c r="CU277" s="315"/>
      <c r="CV277" s="315"/>
      <c r="CW277" s="315"/>
      <c r="CX277" s="315"/>
      <c r="CY277" s="315"/>
      <c r="CZ277" s="315"/>
      <c r="DA277" s="315"/>
      <c r="DB277" s="315"/>
      <c r="DC277" s="315"/>
    </row>
    <row r="278" spans="1:107" s="418" customFormat="1">
      <c r="A278" s="316"/>
      <c r="B278" s="408"/>
      <c r="C278" s="416"/>
      <c r="D278" s="315"/>
      <c r="E278" s="315"/>
      <c r="F278" s="315"/>
      <c r="G278" s="315"/>
      <c r="H278" s="315"/>
      <c r="I278" s="315"/>
      <c r="J278" s="315"/>
      <c r="K278" s="315"/>
      <c r="L278" s="315"/>
      <c r="M278" s="315"/>
      <c r="N278" s="315"/>
      <c r="O278" s="315"/>
      <c r="P278" s="315"/>
      <c r="Q278" s="315"/>
      <c r="R278" s="356"/>
      <c r="S278" s="315"/>
      <c r="T278" s="315"/>
      <c r="U278" s="315"/>
      <c r="V278" s="315"/>
      <c r="W278" s="315"/>
      <c r="X278" s="315"/>
      <c r="Y278" s="315"/>
      <c r="Z278" s="315"/>
      <c r="AA278" s="315"/>
      <c r="AB278" s="374"/>
      <c r="AC278" s="315"/>
      <c r="AD278" s="315"/>
      <c r="AE278" s="356"/>
      <c r="AF278" s="315"/>
      <c r="AG278" s="315"/>
      <c r="AH278" s="315"/>
      <c r="AI278" s="315"/>
      <c r="AJ278" s="315"/>
      <c r="AK278" s="356"/>
      <c r="AL278" s="356"/>
      <c r="AM278" s="315"/>
      <c r="AN278" s="356"/>
      <c r="AO278" s="315"/>
      <c r="AP278" s="356"/>
      <c r="AQ278" s="356"/>
      <c r="AR278" s="315"/>
      <c r="AS278" s="356"/>
      <c r="AT278" s="315"/>
      <c r="AU278" s="356"/>
      <c r="AV278" s="315"/>
      <c r="AW278" s="315"/>
      <c r="AX278" s="315"/>
      <c r="AY278" s="315"/>
      <c r="AZ278" s="315"/>
      <c r="BA278" s="356"/>
      <c r="BB278" s="315"/>
      <c r="BC278" s="315"/>
      <c r="BD278" s="315"/>
      <c r="BE278" s="315"/>
      <c r="BF278" s="315"/>
      <c r="BG278" s="315"/>
      <c r="BH278" s="315"/>
      <c r="BI278" s="315"/>
      <c r="BJ278" s="315"/>
      <c r="BK278" s="315"/>
      <c r="BL278" s="315"/>
      <c r="BM278" s="315"/>
      <c r="BN278" s="315"/>
      <c r="BO278" s="315"/>
      <c r="BP278" s="315"/>
      <c r="BQ278" s="356"/>
      <c r="BR278" s="315"/>
      <c r="BS278" s="356"/>
      <c r="BT278" s="315"/>
      <c r="BU278" s="356"/>
      <c r="BV278" s="315"/>
      <c r="BW278" s="315"/>
      <c r="BX278" s="315"/>
      <c r="BY278" s="315"/>
      <c r="BZ278" s="315"/>
      <c r="CA278" s="315"/>
      <c r="CB278" s="315"/>
      <c r="CC278" s="356"/>
      <c r="CD278" s="315"/>
      <c r="CE278" s="315"/>
      <c r="CF278" s="315"/>
      <c r="CG278" s="315"/>
      <c r="CH278" s="315"/>
      <c r="CI278" s="315"/>
      <c r="CJ278" s="315"/>
      <c r="CK278" s="315"/>
      <c r="CL278" s="315"/>
      <c r="CM278" s="315"/>
      <c r="CN278" s="315"/>
      <c r="CO278" s="315"/>
      <c r="CP278" s="315"/>
      <c r="CQ278" s="315"/>
      <c r="CR278" s="315"/>
      <c r="CS278" s="315"/>
      <c r="CT278" s="315"/>
      <c r="CU278" s="315"/>
      <c r="CV278" s="315"/>
      <c r="CW278" s="315"/>
      <c r="CX278" s="315"/>
      <c r="CY278" s="315"/>
      <c r="CZ278" s="315"/>
      <c r="DA278" s="315"/>
      <c r="DB278" s="315"/>
      <c r="DC278" s="315"/>
    </row>
    <row r="279" spans="1:107" s="418" customFormat="1">
      <c r="A279" s="316"/>
      <c r="B279" s="408"/>
      <c r="C279" s="416"/>
      <c r="D279" s="315"/>
      <c r="E279" s="315"/>
      <c r="F279" s="315"/>
      <c r="G279" s="315"/>
      <c r="H279" s="315"/>
      <c r="I279" s="315"/>
      <c r="J279" s="315"/>
      <c r="K279" s="315"/>
      <c r="L279" s="315"/>
      <c r="M279" s="315"/>
      <c r="N279" s="315"/>
      <c r="O279" s="315"/>
      <c r="P279" s="315"/>
      <c r="Q279" s="315"/>
      <c r="R279" s="356"/>
      <c r="S279" s="315"/>
      <c r="T279" s="315"/>
      <c r="U279" s="315"/>
      <c r="V279" s="315"/>
      <c r="W279" s="315"/>
      <c r="X279" s="315"/>
      <c r="Y279" s="315"/>
      <c r="Z279" s="315"/>
      <c r="AA279" s="315"/>
      <c r="AB279" s="374"/>
      <c r="AC279" s="315"/>
      <c r="AD279" s="315"/>
      <c r="AE279" s="356"/>
      <c r="AF279" s="315"/>
      <c r="AG279" s="315"/>
      <c r="AH279" s="315"/>
      <c r="AI279" s="315"/>
      <c r="AJ279" s="315"/>
      <c r="AK279" s="356"/>
      <c r="AL279" s="356"/>
      <c r="AM279" s="315"/>
      <c r="AN279" s="356"/>
      <c r="AO279" s="315"/>
      <c r="AP279" s="356"/>
      <c r="AQ279" s="356"/>
      <c r="AR279" s="315"/>
      <c r="AS279" s="356"/>
      <c r="AT279" s="315"/>
      <c r="AU279" s="356"/>
      <c r="AV279" s="315"/>
      <c r="AW279" s="315"/>
      <c r="AX279" s="315"/>
      <c r="AY279" s="315"/>
      <c r="AZ279" s="315"/>
      <c r="BA279" s="356"/>
      <c r="BB279" s="315"/>
      <c r="BC279" s="315"/>
      <c r="BD279" s="315"/>
      <c r="BE279" s="315"/>
      <c r="BF279" s="315"/>
      <c r="BG279" s="315"/>
      <c r="BH279" s="315"/>
      <c r="BI279" s="315"/>
      <c r="BJ279" s="315"/>
      <c r="BK279" s="315"/>
      <c r="BL279" s="315"/>
      <c r="BM279" s="315"/>
      <c r="BN279" s="315"/>
      <c r="BO279" s="315"/>
      <c r="BP279" s="315"/>
      <c r="BQ279" s="356"/>
      <c r="BR279" s="315"/>
      <c r="BS279" s="356"/>
      <c r="BT279" s="315"/>
      <c r="BU279" s="356"/>
      <c r="BV279" s="315"/>
      <c r="BW279" s="315"/>
      <c r="BX279" s="315"/>
      <c r="BY279" s="315"/>
      <c r="BZ279" s="315"/>
      <c r="CA279" s="315"/>
      <c r="CB279" s="315"/>
      <c r="CC279" s="356"/>
      <c r="CD279" s="315"/>
      <c r="CE279" s="315"/>
      <c r="CF279" s="315"/>
      <c r="CG279" s="315"/>
      <c r="CH279" s="315"/>
      <c r="CI279" s="315"/>
      <c r="CJ279" s="315"/>
      <c r="CK279" s="315"/>
      <c r="CL279" s="315"/>
      <c r="CM279" s="315"/>
      <c r="CN279" s="315"/>
      <c r="CO279" s="315"/>
      <c r="CP279" s="315"/>
      <c r="CQ279" s="315"/>
      <c r="CR279" s="315"/>
      <c r="CS279" s="315"/>
      <c r="CT279" s="315"/>
      <c r="CU279" s="315"/>
      <c r="CV279" s="315"/>
      <c r="CW279" s="315"/>
      <c r="CX279" s="315"/>
      <c r="CY279" s="315"/>
      <c r="CZ279" s="315"/>
      <c r="DA279" s="315"/>
      <c r="DB279" s="315"/>
      <c r="DC279" s="315"/>
    </row>
    <row r="280" spans="1:107" s="418" customFormat="1">
      <c r="A280" s="316"/>
      <c r="B280" s="408"/>
      <c r="C280" s="416"/>
      <c r="D280" s="315"/>
      <c r="E280" s="315"/>
      <c r="F280" s="315"/>
      <c r="G280" s="315"/>
      <c r="H280" s="315"/>
      <c r="I280" s="315"/>
      <c r="J280" s="315"/>
      <c r="K280" s="315"/>
      <c r="L280" s="315"/>
      <c r="M280" s="315"/>
      <c r="N280" s="315"/>
      <c r="O280" s="315"/>
      <c r="P280" s="315"/>
      <c r="Q280" s="315"/>
      <c r="R280" s="356"/>
      <c r="S280" s="315"/>
      <c r="T280" s="315"/>
      <c r="U280" s="315"/>
      <c r="V280" s="315"/>
      <c r="W280" s="315"/>
      <c r="X280" s="315"/>
      <c r="Y280" s="315"/>
      <c r="Z280" s="315"/>
      <c r="AA280" s="315"/>
      <c r="AB280" s="374"/>
      <c r="AC280" s="315"/>
      <c r="AD280" s="315"/>
      <c r="AE280" s="356"/>
      <c r="AF280" s="315"/>
      <c r="AG280" s="315"/>
      <c r="AH280" s="315"/>
      <c r="AI280" s="315"/>
      <c r="AJ280" s="315"/>
      <c r="AK280" s="356"/>
      <c r="AL280" s="356"/>
      <c r="AM280" s="315"/>
      <c r="AN280" s="356"/>
      <c r="AO280" s="315"/>
      <c r="AP280" s="356"/>
      <c r="AQ280" s="356"/>
      <c r="AR280" s="315"/>
      <c r="AS280" s="356"/>
      <c r="AT280" s="315"/>
      <c r="AU280" s="356"/>
      <c r="AV280" s="315"/>
      <c r="AW280" s="315"/>
      <c r="AX280" s="315"/>
      <c r="AY280" s="315"/>
      <c r="AZ280" s="315"/>
      <c r="BA280" s="356"/>
      <c r="BB280" s="315"/>
      <c r="BC280" s="315"/>
      <c r="BD280" s="315"/>
      <c r="BE280" s="315"/>
      <c r="BF280" s="315"/>
      <c r="BG280" s="315"/>
      <c r="BH280" s="315"/>
      <c r="BI280" s="315"/>
      <c r="BJ280" s="315"/>
      <c r="BK280" s="315"/>
      <c r="BL280" s="315"/>
      <c r="BM280" s="315"/>
      <c r="BN280" s="315"/>
      <c r="BO280" s="315"/>
      <c r="BP280" s="315"/>
      <c r="BQ280" s="356"/>
      <c r="BR280" s="315"/>
      <c r="BS280" s="356"/>
      <c r="BT280" s="315"/>
      <c r="BU280" s="356"/>
      <c r="BV280" s="315"/>
      <c r="BW280" s="315"/>
      <c r="BX280" s="315"/>
      <c r="BY280" s="315"/>
      <c r="BZ280" s="315"/>
      <c r="CA280" s="315"/>
      <c r="CB280" s="315"/>
      <c r="CC280" s="356"/>
      <c r="CD280" s="315"/>
      <c r="CE280" s="315"/>
      <c r="CF280" s="315"/>
      <c r="CG280" s="315"/>
      <c r="CH280" s="315"/>
      <c r="CI280" s="315"/>
      <c r="CJ280" s="315"/>
      <c r="CK280" s="315"/>
      <c r="CL280" s="315"/>
      <c r="CM280" s="315"/>
      <c r="CN280" s="315"/>
      <c r="CO280" s="315"/>
      <c r="CP280" s="315"/>
      <c r="CQ280" s="315"/>
      <c r="CR280" s="315"/>
      <c r="CS280" s="315"/>
      <c r="CT280" s="315"/>
      <c r="CU280" s="315"/>
      <c r="CV280" s="315"/>
      <c r="CW280" s="315"/>
      <c r="CX280" s="315"/>
      <c r="CY280" s="315"/>
      <c r="CZ280" s="315"/>
      <c r="DA280" s="315"/>
      <c r="DB280" s="315"/>
      <c r="DC280" s="315"/>
    </row>
    <row r="281" spans="1:107" s="418" customFormat="1">
      <c r="A281" s="316"/>
      <c r="B281" s="408"/>
      <c r="C281" s="416"/>
      <c r="D281" s="315"/>
      <c r="E281" s="315"/>
      <c r="F281" s="315"/>
      <c r="G281" s="315"/>
      <c r="H281" s="315"/>
      <c r="I281" s="315"/>
      <c r="J281" s="315"/>
      <c r="K281" s="315"/>
      <c r="L281" s="315"/>
      <c r="M281" s="315"/>
      <c r="N281" s="315"/>
      <c r="O281" s="315"/>
      <c r="P281" s="315"/>
      <c r="Q281" s="315"/>
      <c r="R281" s="356"/>
      <c r="S281" s="315"/>
      <c r="T281" s="315"/>
      <c r="U281" s="315"/>
      <c r="V281" s="315"/>
      <c r="W281" s="315"/>
      <c r="X281" s="315"/>
      <c r="Y281" s="315"/>
      <c r="Z281" s="315"/>
      <c r="AA281" s="315"/>
      <c r="AB281" s="374"/>
      <c r="AC281" s="315"/>
      <c r="AD281" s="315"/>
      <c r="AE281" s="356"/>
      <c r="AF281" s="315"/>
      <c r="AG281" s="315"/>
      <c r="AH281" s="315"/>
      <c r="AI281" s="315"/>
      <c r="AJ281" s="315"/>
      <c r="AK281" s="356"/>
      <c r="AL281" s="356"/>
      <c r="AM281" s="315"/>
      <c r="AN281" s="356"/>
      <c r="AO281" s="315"/>
      <c r="AP281" s="356"/>
      <c r="AQ281" s="356"/>
      <c r="AR281" s="315"/>
      <c r="AS281" s="356"/>
      <c r="AT281" s="315"/>
      <c r="AU281" s="356"/>
      <c r="AV281" s="315"/>
      <c r="AW281" s="315"/>
      <c r="AX281" s="315"/>
      <c r="AY281" s="315"/>
      <c r="AZ281" s="315"/>
      <c r="BA281" s="356"/>
      <c r="BB281" s="315"/>
      <c r="BC281" s="315"/>
      <c r="BD281" s="315"/>
      <c r="BE281" s="315"/>
      <c r="BF281" s="315"/>
      <c r="BG281" s="315"/>
      <c r="BH281" s="315"/>
      <c r="BI281" s="315"/>
      <c r="BJ281" s="315"/>
      <c r="BK281" s="315"/>
      <c r="BL281" s="315"/>
      <c r="BM281" s="315"/>
      <c r="BN281" s="315"/>
      <c r="BO281" s="315"/>
      <c r="BP281" s="315"/>
      <c r="BQ281" s="356"/>
      <c r="BR281" s="315"/>
      <c r="BS281" s="356"/>
      <c r="BT281" s="315"/>
      <c r="BU281" s="356"/>
      <c r="BV281" s="315"/>
      <c r="BW281" s="315"/>
      <c r="BX281" s="315"/>
      <c r="BY281" s="315"/>
      <c r="BZ281" s="315"/>
      <c r="CA281" s="315"/>
      <c r="CB281" s="315"/>
      <c r="CC281" s="356"/>
      <c r="CD281" s="315"/>
      <c r="CE281" s="315"/>
      <c r="CF281" s="315"/>
      <c r="CG281" s="315"/>
      <c r="CH281" s="315"/>
      <c r="CI281" s="315"/>
      <c r="CJ281" s="315"/>
      <c r="CK281" s="315"/>
      <c r="CL281" s="315"/>
      <c r="CM281" s="315"/>
      <c r="CN281" s="315"/>
      <c r="CO281" s="315"/>
      <c r="CP281" s="315"/>
      <c r="CQ281" s="315"/>
      <c r="CR281" s="315"/>
      <c r="CS281" s="315"/>
      <c r="CT281" s="315"/>
      <c r="CU281" s="315"/>
      <c r="CV281" s="315"/>
      <c r="CW281" s="315"/>
      <c r="CX281" s="315"/>
      <c r="CY281" s="315"/>
      <c r="CZ281" s="315"/>
      <c r="DA281" s="315"/>
      <c r="DB281" s="315"/>
      <c r="DC281" s="315"/>
    </row>
    <row r="282" spans="1:107" s="418" customFormat="1">
      <c r="A282" s="316"/>
      <c r="B282" s="408"/>
      <c r="C282" s="416"/>
      <c r="D282" s="315"/>
      <c r="E282" s="315"/>
      <c r="F282" s="315"/>
      <c r="G282" s="315"/>
      <c r="H282" s="315"/>
      <c r="I282" s="315"/>
      <c r="J282" s="315"/>
      <c r="K282" s="315"/>
      <c r="L282" s="315"/>
      <c r="M282" s="315"/>
      <c r="N282" s="315"/>
      <c r="O282" s="315"/>
      <c r="P282" s="315"/>
      <c r="Q282" s="315"/>
      <c r="R282" s="356"/>
      <c r="S282" s="315"/>
      <c r="T282" s="315"/>
      <c r="U282" s="315"/>
      <c r="V282" s="315"/>
      <c r="W282" s="315"/>
      <c r="X282" s="315"/>
      <c r="Y282" s="315"/>
      <c r="Z282" s="315"/>
      <c r="AA282" s="315"/>
      <c r="AB282" s="374"/>
      <c r="AC282" s="315"/>
      <c r="AD282" s="315"/>
      <c r="AE282" s="356"/>
      <c r="AF282" s="315"/>
      <c r="AG282" s="315"/>
      <c r="AH282" s="315"/>
      <c r="AI282" s="315"/>
      <c r="AJ282" s="315"/>
      <c r="AK282" s="356"/>
      <c r="AL282" s="356"/>
      <c r="AM282" s="315"/>
      <c r="AN282" s="356"/>
      <c r="AO282" s="315"/>
      <c r="AP282" s="356"/>
      <c r="AQ282" s="356"/>
      <c r="AR282" s="315"/>
      <c r="AS282" s="356"/>
      <c r="AT282" s="315"/>
      <c r="AU282" s="356"/>
      <c r="AV282" s="315"/>
      <c r="AW282" s="315"/>
      <c r="AX282" s="315"/>
      <c r="AY282" s="315"/>
      <c r="AZ282" s="315"/>
      <c r="BA282" s="356"/>
      <c r="BB282" s="315"/>
      <c r="BC282" s="315"/>
      <c r="BD282" s="315"/>
      <c r="BE282" s="315"/>
      <c r="BF282" s="315"/>
      <c r="BG282" s="315"/>
      <c r="BH282" s="315"/>
      <c r="BI282" s="315"/>
      <c r="BJ282" s="315"/>
      <c r="BK282" s="315"/>
      <c r="BL282" s="315"/>
      <c r="BM282" s="315"/>
      <c r="BN282" s="315"/>
      <c r="BO282" s="315"/>
      <c r="BP282" s="315"/>
      <c r="BQ282" s="356"/>
      <c r="BR282" s="315"/>
      <c r="BS282" s="356"/>
      <c r="BT282" s="315"/>
      <c r="BU282" s="356"/>
      <c r="BV282" s="315"/>
      <c r="BW282" s="315"/>
      <c r="BX282" s="315"/>
      <c r="BY282" s="315"/>
      <c r="BZ282" s="315"/>
      <c r="CA282" s="315"/>
      <c r="CB282" s="315"/>
      <c r="CC282" s="356"/>
      <c r="CD282" s="315"/>
      <c r="CE282" s="315"/>
      <c r="CF282" s="315"/>
      <c r="CG282" s="315"/>
      <c r="CH282" s="315"/>
      <c r="CI282" s="315"/>
      <c r="CJ282" s="315"/>
      <c r="CK282" s="315"/>
      <c r="CL282" s="315"/>
      <c r="CM282" s="315"/>
      <c r="CN282" s="315"/>
      <c r="CO282" s="315"/>
      <c r="CP282" s="315"/>
      <c r="CQ282" s="315"/>
      <c r="CR282" s="315"/>
      <c r="CS282" s="315"/>
      <c r="CT282" s="315"/>
      <c r="CU282" s="315"/>
      <c r="CV282" s="315"/>
      <c r="CW282" s="315"/>
      <c r="CX282" s="315"/>
      <c r="CY282" s="315"/>
      <c r="CZ282" s="315"/>
      <c r="DA282" s="315"/>
      <c r="DB282" s="315"/>
      <c r="DC282" s="315"/>
    </row>
    <row r="283" spans="1:107" s="418" customFormat="1">
      <c r="A283" s="316"/>
      <c r="B283" s="408"/>
      <c r="C283" s="416"/>
      <c r="D283" s="315"/>
      <c r="E283" s="315"/>
      <c r="F283" s="315"/>
      <c r="G283" s="315"/>
      <c r="H283" s="315"/>
      <c r="I283" s="315"/>
      <c r="J283" s="315"/>
      <c r="K283" s="315"/>
      <c r="L283" s="315"/>
      <c r="M283" s="315"/>
      <c r="N283" s="315"/>
      <c r="O283" s="315"/>
      <c r="P283" s="315"/>
      <c r="Q283" s="315"/>
      <c r="R283" s="356"/>
      <c r="S283" s="315"/>
      <c r="T283" s="315"/>
      <c r="U283" s="315"/>
      <c r="V283" s="315"/>
      <c r="W283" s="315"/>
      <c r="X283" s="315"/>
      <c r="Y283" s="315"/>
      <c r="Z283" s="315"/>
      <c r="AA283" s="315"/>
      <c r="AB283" s="374"/>
      <c r="AC283" s="315"/>
      <c r="AD283" s="315"/>
      <c r="AE283" s="356"/>
      <c r="AF283" s="315"/>
      <c r="AG283" s="315"/>
      <c r="AH283" s="315"/>
      <c r="AI283" s="315"/>
      <c r="AJ283" s="315"/>
      <c r="AK283" s="356"/>
      <c r="AL283" s="356"/>
      <c r="AM283" s="315"/>
      <c r="AN283" s="356"/>
      <c r="AO283" s="315"/>
      <c r="AP283" s="356"/>
      <c r="AQ283" s="356"/>
      <c r="AR283" s="315"/>
      <c r="AS283" s="356"/>
      <c r="AT283" s="315"/>
      <c r="AU283" s="356"/>
      <c r="AV283" s="315"/>
      <c r="AW283" s="315"/>
      <c r="AX283" s="315"/>
      <c r="AY283" s="315"/>
      <c r="AZ283" s="315"/>
      <c r="BA283" s="356"/>
      <c r="BB283" s="315"/>
      <c r="BC283" s="315"/>
      <c r="BD283" s="315"/>
      <c r="BE283" s="315"/>
      <c r="BF283" s="315"/>
      <c r="BG283" s="315"/>
      <c r="BH283" s="315"/>
      <c r="BI283" s="315"/>
      <c r="BJ283" s="315"/>
      <c r="BK283" s="315"/>
      <c r="BL283" s="315"/>
      <c r="BM283" s="315"/>
      <c r="BN283" s="315"/>
      <c r="BO283" s="315"/>
      <c r="BP283" s="315"/>
      <c r="BQ283" s="356"/>
      <c r="BR283" s="315"/>
      <c r="BS283" s="356"/>
      <c r="BT283" s="315"/>
      <c r="BU283" s="356"/>
      <c r="BV283" s="315"/>
      <c r="BW283" s="315"/>
      <c r="BX283" s="315"/>
      <c r="BY283" s="315"/>
      <c r="BZ283" s="315"/>
      <c r="CA283" s="315"/>
      <c r="CB283" s="315"/>
      <c r="CC283" s="356"/>
      <c r="CD283" s="315"/>
      <c r="CE283" s="315"/>
      <c r="CF283" s="315"/>
      <c r="CG283" s="315"/>
      <c r="CH283" s="315"/>
      <c r="CI283" s="315"/>
      <c r="CJ283" s="315"/>
      <c r="CK283" s="315"/>
      <c r="CL283" s="315"/>
      <c r="CM283" s="315"/>
      <c r="CN283" s="315"/>
      <c r="CO283" s="315"/>
      <c r="CP283" s="315"/>
      <c r="CQ283" s="315"/>
      <c r="CR283" s="315"/>
      <c r="CS283" s="315"/>
      <c r="CT283" s="315"/>
      <c r="CU283" s="315"/>
      <c r="CV283" s="315"/>
      <c r="CW283" s="315"/>
      <c r="CX283" s="315"/>
      <c r="CY283" s="315"/>
      <c r="CZ283" s="315"/>
      <c r="DA283" s="315"/>
      <c r="DB283" s="315"/>
      <c r="DC283" s="315"/>
    </row>
    <row r="284" spans="1:107" s="418" customFormat="1">
      <c r="A284" s="316"/>
      <c r="B284" s="408"/>
      <c r="C284" s="416"/>
      <c r="D284" s="315"/>
      <c r="E284" s="315"/>
      <c r="F284" s="315"/>
      <c r="G284" s="315"/>
      <c r="H284" s="315"/>
      <c r="I284" s="315"/>
      <c r="J284" s="315"/>
      <c r="K284" s="315"/>
      <c r="L284" s="315"/>
      <c r="M284" s="315"/>
      <c r="N284" s="315"/>
      <c r="O284" s="315"/>
      <c r="P284" s="315"/>
      <c r="Q284" s="315"/>
      <c r="R284" s="356"/>
      <c r="S284" s="315"/>
      <c r="T284" s="315"/>
      <c r="U284" s="315"/>
      <c r="V284" s="315"/>
      <c r="W284" s="315"/>
      <c r="X284" s="315"/>
      <c r="Y284" s="315"/>
      <c r="Z284" s="315"/>
      <c r="AA284" s="315"/>
      <c r="AB284" s="374"/>
      <c r="AC284" s="315"/>
      <c r="AD284" s="315"/>
      <c r="AE284" s="356"/>
      <c r="AF284" s="315"/>
      <c r="AG284" s="315"/>
      <c r="AH284" s="315"/>
      <c r="AI284" s="315"/>
      <c r="AJ284" s="315"/>
      <c r="AK284" s="356"/>
      <c r="AL284" s="356"/>
      <c r="AM284" s="315"/>
      <c r="AN284" s="356"/>
      <c r="AO284" s="315"/>
      <c r="AP284" s="356"/>
      <c r="AQ284" s="356"/>
      <c r="AR284" s="315"/>
      <c r="AS284" s="356"/>
      <c r="AT284" s="315"/>
      <c r="AU284" s="356"/>
      <c r="AV284" s="315"/>
      <c r="AW284" s="315"/>
      <c r="AX284" s="315"/>
      <c r="AY284" s="315"/>
      <c r="AZ284" s="315"/>
      <c r="BA284" s="356"/>
      <c r="BB284" s="315"/>
      <c r="BC284" s="315"/>
      <c r="BD284" s="315"/>
      <c r="BE284" s="315"/>
      <c r="BF284" s="315"/>
      <c r="BG284" s="315"/>
      <c r="BH284" s="315"/>
      <c r="BI284" s="315"/>
      <c r="BJ284" s="315"/>
      <c r="BK284" s="315"/>
      <c r="BL284" s="315"/>
      <c r="BM284" s="315"/>
      <c r="BN284" s="315"/>
      <c r="BO284" s="315"/>
      <c r="BP284" s="315"/>
      <c r="BQ284" s="356"/>
      <c r="BR284" s="315"/>
      <c r="BS284" s="356"/>
      <c r="BT284" s="315"/>
      <c r="BU284" s="356"/>
      <c r="BV284" s="315"/>
      <c r="BW284" s="315"/>
      <c r="BX284" s="315"/>
      <c r="BY284" s="315"/>
      <c r="BZ284" s="315"/>
      <c r="CA284" s="315"/>
      <c r="CB284" s="315"/>
      <c r="CC284" s="356"/>
      <c r="CD284" s="315"/>
      <c r="CE284" s="315"/>
      <c r="CF284" s="315"/>
      <c r="CG284" s="315"/>
      <c r="CH284" s="315"/>
      <c r="CI284" s="315"/>
      <c r="CJ284" s="315"/>
      <c r="CK284" s="315"/>
      <c r="CL284" s="315"/>
      <c r="CM284" s="315"/>
      <c r="CN284" s="315"/>
      <c r="CO284" s="315"/>
      <c r="CP284" s="315"/>
      <c r="CQ284" s="315"/>
      <c r="CR284" s="315"/>
      <c r="CS284" s="315"/>
      <c r="CT284" s="315"/>
      <c r="CU284" s="315"/>
      <c r="CV284" s="315"/>
      <c r="CW284" s="315"/>
      <c r="CX284" s="315"/>
      <c r="CY284" s="315"/>
      <c r="CZ284" s="315"/>
      <c r="DA284" s="315"/>
      <c r="DB284" s="315"/>
      <c r="DC284" s="315"/>
    </row>
    <row r="285" spans="1:107" s="418" customFormat="1">
      <c r="A285" s="316"/>
      <c r="B285" s="408"/>
      <c r="C285" s="416"/>
      <c r="D285" s="315"/>
      <c r="E285" s="315"/>
      <c r="F285" s="315"/>
      <c r="G285" s="315"/>
      <c r="H285" s="315"/>
      <c r="I285" s="315"/>
      <c r="J285" s="315"/>
      <c r="K285" s="315"/>
      <c r="L285" s="315"/>
      <c r="M285" s="315"/>
      <c r="N285" s="315"/>
      <c r="O285" s="315"/>
      <c r="P285" s="315"/>
      <c r="Q285" s="315"/>
      <c r="R285" s="356"/>
      <c r="S285" s="315"/>
      <c r="T285" s="315"/>
      <c r="U285" s="315"/>
      <c r="V285" s="315"/>
      <c r="W285" s="315"/>
      <c r="X285" s="315"/>
      <c r="Y285" s="315"/>
      <c r="Z285" s="315"/>
      <c r="AA285" s="315"/>
      <c r="AB285" s="374"/>
      <c r="AC285" s="315"/>
      <c r="AD285" s="315"/>
      <c r="AE285" s="356"/>
      <c r="AF285" s="315"/>
      <c r="AG285" s="315"/>
      <c r="AH285" s="315"/>
      <c r="AI285" s="315"/>
      <c r="AJ285" s="315"/>
      <c r="AK285" s="356"/>
      <c r="AL285" s="356"/>
      <c r="AM285" s="315"/>
      <c r="AN285" s="356"/>
      <c r="AO285" s="315"/>
      <c r="AP285" s="356"/>
      <c r="AQ285" s="356"/>
      <c r="AR285" s="315"/>
      <c r="AS285" s="356"/>
      <c r="AT285" s="315"/>
      <c r="AU285" s="356"/>
      <c r="AV285" s="315"/>
      <c r="AW285" s="315"/>
      <c r="AX285" s="315"/>
      <c r="AY285" s="315"/>
      <c r="AZ285" s="315"/>
      <c r="BA285" s="356"/>
      <c r="BB285" s="315"/>
      <c r="BC285" s="315"/>
      <c r="BD285" s="315"/>
      <c r="BE285" s="315"/>
      <c r="BF285" s="315"/>
      <c r="BG285" s="315"/>
      <c r="BH285" s="315"/>
      <c r="BI285" s="315"/>
      <c r="BJ285" s="315"/>
      <c r="BK285" s="315"/>
      <c r="BL285" s="315"/>
      <c r="BM285" s="315"/>
      <c r="BN285" s="315"/>
      <c r="BO285" s="315"/>
      <c r="BP285" s="315"/>
      <c r="BQ285" s="356"/>
      <c r="BR285" s="315"/>
      <c r="BS285" s="356"/>
      <c r="BT285" s="315"/>
      <c r="BU285" s="356"/>
      <c r="BV285" s="315"/>
      <c r="BW285" s="315"/>
      <c r="BX285" s="315"/>
      <c r="BY285" s="315"/>
      <c r="BZ285" s="315"/>
      <c r="CA285" s="315"/>
      <c r="CB285" s="315"/>
      <c r="CC285" s="356"/>
      <c r="CD285" s="315"/>
      <c r="CE285" s="315"/>
      <c r="CF285" s="315"/>
      <c r="CG285" s="315"/>
      <c r="CH285" s="315"/>
      <c r="CI285" s="315"/>
      <c r="CJ285" s="315"/>
      <c r="CK285" s="315"/>
      <c r="CL285" s="315"/>
      <c r="CM285" s="315"/>
      <c r="CN285" s="315"/>
      <c r="CO285" s="315"/>
      <c r="CP285" s="315"/>
      <c r="CQ285" s="315"/>
      <c r="CR285" s="315"/>
      <c r="CS285" s="315"/>
      <c r="CT285" s="315"/>
      <c r="CU285" s="315"/>
      <c r="CV285" s="315"/>
      <c r="CW285" s="315"/>
      <c r="CX285" s="315"/>
      <c r="CY285" s="315"/>
      <c r="CZ285" s="315"/>
      <c r="DA285" s="315"/>
      <c r="DB285" s="315"/>
      <c r="DC285" s="315"/>
    </row>
    <row r="286" spans="1:107" s="418" customFormat="1">
      <c r="A286" s="316"/>
      <c r="B286" s="408"/>
      <c r="C286" s="416"/>
      <c r="D286" s="315"/>
      <c r="E286" s="315"/>
      <c r="F286" s="315"/>
      <c r="G286" s="315"/>
      <c r="H286" s="315"/>
      <c r="I286" s="315"/>
      <c r="J286" s="315"/>
      <c r="K286" s="315"/>
      <c r="L286" s="315"/>
      <c r="M286" s="315"/>
      <c r="N286" s="315"/>
      <c r="O286" s="315"/>
      <c r="P286" s="315"/>
      <c r="Q286" s="315"/>
      <c r="R286" s="356"/>
      <c r="S286" s="315"/>
      <c r="T286" s="315"/>
      <c r="U286" s="315"/>
      <c r="V286" s="315"/>
      <c r="W286" s="315"/>
      <c r="X286" s="315"/>
      <c r="Y286" s="315"/>
      <c r="Z286" s="315"/>
      <c r="AA286" s="315"/>
      <c r="AB286" s="374"/>
      <c r="AC286" s="315"/>
      <c r="AD286" s="315"/>
      <c r="AE286" s="356"/>
      <c r="AF286" s="315"/>
      <c r="AG286" s="315"/>
      <c r="AH286" s="315"/>
      <c r="AI286" s="315"/>
      <c r="AJ286" s="315"/>
      <c r="AK286" s="356"/>
      <c r="AL286" s="356"/>
      <c r="AM286" s="315"/>
      <c r="AN286" s="356"/>
      <c r="AO286" s="315"/>
      <c r="AP286" s="356"/>
      <c r="AQ286" s="356"/>
      <c r="AR286" s="315"/>
      <c r="AS286" s="356"/>
      <c r="AT286" s="315"/>
      <c r="AU286" s="356"/>
      <c r="AV286" s="315"/>
      <c r="AW286" s="315"/>
      <c r="AX286" s="315"/>
      <c r="AY286" s="315"/>
      <c r="AZ286" s="315"/>
      <c r="BA286" s="356"/>
      <c r="BB286" s="315"/>
      <c r="BC286" s="315"/>
      <c r="BD286" s="315"/>
      <c r="BE286" s="315"/>
      <c r="BF286" s="315"/>
      <c r="BG286" s="315"/>
      <c r="BH286" s="315"/>
      <c r="BI286" s="315"/>
      <c r="BJ286" s="315"/>
      <c r="BK286" s="315"/>
      <c r="BL286" s="315"/>
      <c r="BM286" s="315"/>
      <c r="BN286" s="315"/>
      <c r="BO286" s="315"/>
      <c r="BP286" s="315"/>
      <c r="BQ286" s="356"/>
      <c r="BR286" s="315"/>
      <c r="BS286" s="356"/>
      <c r="BT286" s="315"/>
      <c r="BU286" s="356"/>
      <c r="BV286" s="315"/>
      <c r="BW286" s="315"/>
      <c r="BX286" s="315"/>
      <c r="BY286" s="315"/>
      <c r="BZ286" s="315"/>
      <c r="CA286" s="315"/>
      <c r="CB286" s="315"/>
      <c r="CC286" s="356"/>
      <c r="CD286" s="315"/>
      <c r="CE286" s="315"/>
      <c r="CF286" s="315"/>
      <c r="CG286" s="315"/>
      <c r="CH286" s="315"/>
      <c r="CI286" s="315"/>
      <c r="CJ286" s="315"/>
      <c r="CK286" s="315"/>
      <c r="CL286" s="315"/>
      <c r="CM286" s="315"/>
      <c r="CN286" s="315"/>
      <c r="CO286" s="315"/>
      <c r="CP286" s="315"/>
      <c r="CQ286" s="315"/>
      <c r="CR286" s="315"/>
      <c r="CS286" s="315"/>
      <c r="CT286" s="315"/>
      <c r="CU286" s="315"/>
      <c r="CV286" s="315"/>
      <c r="CW286" s="315"/>
      <c r="CX286" s="315"/>
      <c r="CY286" s="315"/>
      <c r="CZ286" s="315"/>
      <c r="DA286" s="315"/>
      <c r="DB286" s="315"/>
      <c r="DC286" s="315"/>
    </row>
    <row r="287" spans="1:107" s="418" customFormat="1">
      <c r="A287" s="316"/>
      <c r="B287" s="408"/>
      <c r="C287" s="416"/>
      <c r="D287" s="315"/>
      <c r="E287" s="315"/>
      <c r="F287" s="315"/>
      <c r="G287" s="315"/>
      <c r="H287" s="315"/>
      <c r="I287" s="315"/>
      <c r="J287" s="315"/>
      <c r="K287" s="315"/>
      <c r="L287" s="315"/>
      <c r="M287" s="315"/>
      <c r="N287" s="315"/>
      <c r="O287" s="315"/>
      <c r="P287" s="315"/>
      <c r="Q287" s="315"/>
      <c r="R287" s="356"/>
      <c r="S287" s="315"/>
      <c r="T287" s="315"/>
      <c r="U287" s="315"/>
      <c r="V287" s="315"/>
      <c r="W287" s="315"/>
      <c r="X287" s="315"/>
      <c r="Y287" s="315"/>
      <c r="Z287" s="315"/>
      <c r="AA287" s="315"/>
      <c r="AB287" s="374"/>
      <c r="AC287" s="315"/>
      <c r="AD287" s="315"/>
      <c r="AE287" s="356"/>
      <c r="AF287" s="315"/>
      <c r="AG287" s="315"/>
      <c r="AH287" s="315"/>
      <c r="AI287" s="315"/>
      <c r="AJ287" s="315"/>
      <c r="AK287" s="356"/>
      <c r="AL287" s="356"/>
      <c r="AM287" s="315"/>
      <c r="AN287" s="356"/>
      <c r="AO287" s="315"/>
      <c r="AP287" s="356"/>
      <c r="AQ287" s="356"/>
      <c r="AR287" s="315"/>
      <c r="AS287" s="356"/>
      <c r="AT287" s="315"/>
      <c r="AU287" s="356"/>
      <c r="AV287" s="315"/>
      <c r="AW287" s="315"/>
      <c r="AX287" s="315"/>
      <c r="AY287" s="315"/>
      <c r="AZ287" s="315"/>
      <c r="BA287" s="356"/>
      <c r="BB287" s="315"/>
      <c r="BC287" s="315"/>
      <c r="BD287" s="315"/>
      <c r="BE287" s="315"/>
      <c r="BF287" s="315"/>
      <c r="BG287" s="315"/>
      <c r="BH287" s="315"/>
      <c r="BI287" s="315"/>
      <c r="BJ287" s="315"/>
      <c r="BK287" s="315"/>
      <c r="BL287" s="315"/>
      <c r="BM287" s="315"/>
      <c r="BN287" s="315"/>
      <c r="BO287" s="315"/>
      <c r="BP287" s="315"/>
      <c r="BQ287" s="356"/>
      <c r="BR287" s="315"/>
      <c r="BS287" s="356"/>
      <c r="BT287" s="315"/>
      <c r="BU287" s="356"/>
      <c r="BV287" s="315"/>
      <c r="BW287" s="315"/>
      <c r="BX287" s="315"/>
      <c r="BY287" s="315"/>
      <c r="BZ287" s="315"/>
      <c r="CA287" s="315"/>
      <c r="CB287" s="315"/>
      <c r="CC287" s="356"/>
      <c r="CD287" s="315"/>
      <c r="CE287" s="315"/>
      <c r="CF287" s="315"/>
      <c r="CG287" s="315"/>
      <c r="CH287" s="315"/>
      <c r="CI287" s="315"/>
      <c r="CJ287" s="315"/>
      <c r="CK287" s="315"/>
      <c r="CL287" s="315"/>
      <c r="CM287" s="315"/>
      <c r="CN287" s="315"/>
      <c r="CO287" s="315"/>
      <c r="CP287" s="315"/>
      <c r="CQ287" s="315"/>
      <c r="CR287" s="315"/>
      <c r="CS287" s="315"/>
      <c r="CT287" s="315"/>
      <c r="CU287" s="315"/>
      <c r="CV287" s="315"/>
      <c r="CW287" s="315"/>
      <c r="CX287" s="315"/>
      <c r="CY287" s="315"/>
      <c r="CZ287" s="315"/>
      <c r="DA287" s="315"/>
      <c r="DB287" s="315"/>
      <c r="DC287" s="315"/>
    </row>
    <row r="288" spans="1:107" s="418" customFormat="1">
      <c r="A288" s="316"/>
      <c r="B288" s="408"/>
      <c r="C288" s="416"/>
      <c r="D288" s="315"/>
      <c r="E288" s="315"/>
      <c r="F288" s="315"/>
      <c r="G288" s="315"/>
      <c r="H288" s="315"/>
      <c r="I288" s="315"/>
      <c r="J288" s="315"/>
      <c r="K288" s="315"/>
      <c r="L288" s="315"/>
      <c r="M288" s="315"/>
      <c r="N288" s="315"/>
      <c r="O288" s="315"/>
      <c r="P288" s="315"/>
      <c r="Q288" s="315"/>
      <c r="R288" s="356"/>
      <c r="S288" s="315"/>
      <c r="T288" s="315"/>
      <c r="U288" s="315"/>
      <c r="V288" s="315"/>
      <c r="W288" s="315"/>
      <c r="X288" s="315"/>
      <c r="Y288" s="315"/>
      <c r="Z288" s="315"/>
      <c r="AA288" s="315"/>
      <c r="AB288" s="374"/>
      <c r="AC288" s="315"/>
      <c r="AD288" s="315"/>
      <c r="AE288" s="356"/>
      <c r="AF288" s="315"/>
      <c r="AG288" s="315"/>
      <c r="AH288" s="315"/>
      <c r="AI288" s="315"/>
      <c r="AJ288" s="315"/>
      <c r="AK288" s="356"/>
      <c r="AL288" s="356"/>
      <c r="AM288" s="315"/>
      <c r="AN288" s="356"/>
      <c r="AO288" s="315"/>
      <c r="AP288" s="356"/>
      <c r="AQ288" s="356"/>
      <c r="AR288" s="315"/>
      <c r="AS288" s="356"/>
      <c r="AT288" s="315"/>
      <c r="AU288" s="356"/>
      <c r="AV288" s="315"/>
      <c r="AW288" s="315"/>
      <c r="AX288" s="315"/>
      <c r="AY288" s="315"/>
      <c r="AZ288" s="315"/>
      <c r="BA288" s="356"/>
      <c r="BB288" s="315"/>
      <c r="BC288" s="315"/>
      <c r="BD288" s="315"/>
      <c r="BE288" s="315"/>
      <c r="BF288" s="315"/>
      <c r="BG288" s="315"/>
      <c r="BH288" s="315"/>
      <c r="BI288" s="315"/>
      <c r="BJ288" s="315"/>
      <c r="BK288" s="315"/>
      <c r="BL288" s="315"/>
      <c r="BM288" s="315"/>
      <c r="BN288" s="315"/>
      <c r="BO288" s="315"/>
      <c r="BP288" s="315"/>
      <c r="BQ288" s="356"/>
      <c r="BR288" s="315"/>
      <c r="BS288" s="356"/>
      <c r="BT288" s="315"/>
      <c r="BU288" s="356"/>
      <c r="BV288" s="315"/>
      <c r="BW288" s="315"/>
      <c r="BX288" s="315"/>
      <c r="BY288" s="315"/>
      <c r="BZ288" s="315"/>
      <c r="CA288" s="315"/>
      <c r="CB288" s="315"/>
      <c r="CC288" s="356"/>
      <c r="CD288" s="315"/>
      <c r="CE288" s="315"/>
      <c r="CF288" s="315"/>
      <c r="CG288" s="315"/>
      <c r="CH288" s="315"/>
      <c r="CI288" s="315"/>
      <c r="CJ288" s="315"/>
      <c r="CK288" s="315"/>
      <c r="CL288" s="315"/>
      <c r="CM288" s="315"/>
      <c r="CN288" s="315"/>
      <c r="CO288" s="315"/>
      <c r="CP288" s="315"/>
      <c r="CQ288" s="315"/>
      <c r="CR288" s="315"/>
      <c r="CS288" s="315"/>
      <c r="CT288" s="315"/>
      <c r="CU288" s="315"/>
      <c r="CV288" s="315"/>
      <c r="CW288" s="315"/>
      <c r="CX288" s="315"/>
      <c r="CY288" s="315"/>
      <c r="CZ288" s="315"/>
      <c r="DA288" s="315"/>
      <c r="DB288" s="315"/>
      <c r="DC288" s="315"/>
    </row>
    <row r="289" spans="1:107" s="418" customFormat="1">
      <c r="A289" s="316"/>
      <c r="B289" s="408"/>
      <c r="C289" s="416"/>
      <c r="D289" s="315"/>
      <c r="E289" s="315"/>
      <c r="F289" s="315"/>
      <c r="G289" s="315"/>
      <c r="H289" s="315"/>
      <c r="I289" s="315"/>
      <c r="J289" s="315"/>
      <c r="K289" s="315"/>
      <c r="L289" s="315"/>
      <c r="M289" s="315"/>
      <c r="N289" s="315"/>
      <c r="O289" s="315"/>
      <c r="P289" s="315"/>
      <c r="Q289" s="315"/>
      <c r="R289" s="356"/>
      <c r="S289" s="315"/>
      <c r="T289" s="315"/>
      <c r="U289" s="315"/>
      <c r="V289" s="315"/>
      <c r="W289" s="315"/>
      <c r="X289" s="315"/>
      <c r="Y289" s="315"/>
      <c r="Z289" s="315"/>
      <c r="AA289" s="315"/>
      <c r="AB289" s="374"/>
      <c r="AC289" s="315"/>
      <c r="AD289" s="315"/>
      <c r="AE289" s="356"/>
      <c r="AF289" s="315"/>
      <c r="AG289" s="315"/>
      <c r="AH289" s="315"/>
      <c r="AI289" s="315"/>
      <c r="AJ289" s="315"/>
      <c r="AK289" s="356"/>
      <c r="AL289" s="356"/>
      <c r="AM289" s="315"/>
      <c r="AN289" s="356"/>
      <c r="AO289" s="315"/>
      <c r="AP289" s="356"/>
      <c r="AQ289" s="356"/>
      <c r="AR289" s="315"/>
      <c r="AS289" s="356"/>
      <c r="AT289" s="315"/>
      <c r="AU289" s="356"/>
      <c r="AV289" s="315"/>
      <c r="AW289" s="315"/>
      <c r="AX289" s="315"/>
      <c r="AY289" s="315"/>
      <c r="AZ289" s="315"/>
      <c r="BA289" s="356"/>
      <c r="BB289" s="315"/>
      <c r="BC289" s="315"/>
      <c r="BD289" s="315"/>
      <c r="BE289" s="315"/>
      <c r="BF289" s="315"/>
      <c r="BG289" s="315"/>
      <c r="BH289" s="315"/>
      <c r="BI289" s="315"/>
      <c r="BJ289" s="315"/>
      <c r="BK289" s="315"/>
      <c r="BL289" s="315"/>
      <c r="BM289" s="315"/>
      <c r="BN289" s="315"/>
      <c r="BO289" s="315"/>
      <c r="BP289" s="315"/>
      <c r="BQ289" s="356"/>
      <c r="BR289" s="315"/>
      <c r="BS289" s="356"/>
      <c r="BT289" s="315"/>
      <c r="BU289" s="356"/>
      <c r="BV289" s="315"/>
      <c r="BW289" s="315"/>
      <c r="BX289" s="315"/>
      <c r="BY289" s="315"/>
      <c r="BZ289" s="315"/>
      <c r="CA289" s="315"/>
      <c r="CB289" s="315"/>
      <c r="CC289" s="356"/>
      <c r="CD289" s="315"/>
      <c r="CE289" s="315"/>
      <c r="CF289" s="315"/>
      <c r="CG289" s="315"/>
      <c r="CH289" s="315"/>
      <c r="CI289" s="315"/>
      <c r="CJ289" s="315"/>
      <c r="CK289" s="315"/>
      <c r="CL289" s="315"/>
      <c r="CM289" s="315"/>
      <c r="CN289" s="315"/>
      <c r="CO289" s="315"/>
      <c r="CP289" s="315"/>
      <c r="CQ289" s="315"/>
      <c r="CR289" s="315"/>
      <c r="CS289" s="315"/>
      <c r="CT289" s="315"/>
      <c r="CU289" s="315"/>
      <c r="CV289" s="315"/>
      <c r="CW289" s="315"/>
      <c r="CX289" s="315"/>
      <c r="CY289" s="315"/>
      <c r="CZ289" s="315"/>
      <c r="DA289" s="315"/>
      <c r="DB289" s="315"/>
      <c r="DC289" s="315"/>
    </row>
    <row r="290" spans="1:107" s="418" customFormat="1">
      <c r="A290" s="316"/>
      <c r="B290" s="408"/>
      <c r="C290" s="416"/>
      <c r="D290" s="315"/>
      <c r="E290" s="315"/>
      <c r="F290" s="315"/>
      <c r="G290" s="315"/>
      <c r="H290" s="315"/>
      <c r="I290" s="315"/>
      <c r="J290" s="315"/>
      <c r="K290" s="315"/>
      <c r="L290" s="315"/>
      <c r="M290" s="315"/>
      <c r="N290" s="315"/>
      <c r="O290" s="315"/>
      <c r="P290" s="315"/>
      <c r="Q290" s="315"/>
      <c r="R290" s="356"/>
      <c r="S290" s="315"/>
      <c r="T290" s="315"/>
      <c r="U290" s="315"/>
      <c r="V290" s="315"/>
      <c r="W290" s="315"/>
      <c r="X290" s="315"/>
      <c r="Y290" s="315"/>
      <c r="Z290" s="315"/>
      <c r="AA290" s="315"/>
      <c r="AB290" s="374"/>
      <c r="AC290" s="315"/>
      <c r="AD290" s="315"/>
      <c r="AE290" s="356"/>
      <c r="AF290" s="315"/>
      <c r="AG290" s="315"/>
      <c r="AH290" s="315"/>
      <c r="AI290" s="315"/>
      <c r="AJ290" s="315"/>
      <c r="AK290" s="356"/>
      <c r="AL290" s="356"/>
      <c r="AM290" s="315"/>
      <c r="AN290" s="356"/>
      <c r="AO290" s="315"/>
      <c r="AP290" s="356"/>
      <c r="AQ290" s="356"/>
      <c r="AR290" s="315"/>
      <c r="AS290" s="356"/>
      <c r="AT290" s="315"/>
      <c r="AU290" s="356"/>
      <c r="AV290" s="315"/>
      <c r="AW290" s="315"/>
      <c r="AX290" s="315"/>
      <c r="AY290" s="315"/>
      <c r="AZ290" s="315"/>
      <c r="BA290" s="356"/>
      <c r="BB290" s="315"/>
      <c r="BC290" s="315"/>
      <c r="BD290" s="315"/>
      <c r="BE290" s="315"/>
      <c r="BF290" s="315"/>
      <c r="BG290" s="315"/>
      <c r="BH290" s="315"/>
      <c r="BI290" s="315"/>
      <c r="BJ290" s="315"/>
      <c r="BK290" s="315"/>
      <c r="BL290" s="315"/>
      <c r="BM290" s="315"/>
      <c r="BN290" s="315"/>
      <c r="BO290" s="315"/>
      <c r="BP290" s="315"/>
      <c r="BQ290" s="356"/>
      <c r="BR290" s="315"/>
      <c r="BS290" s="356"/>
      <c r="BT290" s="315"/>
      <c r="BU290" s="356"/>
      <c r="BV290" s="315"/>
      <c r="BW290" s="315"/>
      <c r="BX290" s="315"/>
      <c r="BY290" s="315"/>
      <c r="BZ290" s="315"/>
      <c r="CA290" s="315"/>
      <c r="CB290" s="315"/>
      <c r="CC290" s="356"/>
      <c r="CD290" s="315"/>
      <c r="CE290" s="315"/>
      <c r="CF290" s="315"/>
      <c r="CG290" s="315"/>
      <c r="CH290" s="315"/>
      <c r="CI290" s="315"/>
      <c r="CJ290" s="315"/>
      <c r="CK290" s="315"/>
      <c r="CL290" s="315"/>
      <c r="CM290" s="315"/>
      <c r="CN290" s="315"/>
      <c r="CO290" s="315"/>
      <c r="CP290" s="315"/>
      <c r="CQ290" s="315"/>
      <c r="CR290" s="315"/>
      <c r="CS290" s="315"/>
      <c r="CT290" s="315"/>
      <c r="CU290" s="315"/>
      <c r="CV290" s="315"/>
      <c r="CW290" s="315"/>
      <c r="CX290" s="315"/>
      <c r="CY290" s="315"/>
      <c r="CZ290" s="315"/>
      <c r="DA290" s="315"/>
      <c r="DB290" s="315"/>
      <c r="DC290" s="315"/>
    </row>
    <row r="291" spans="1:107" s="418" customFormat="1">
      <c r="A291" s="316"/>
      <c r="B291" s="408"/>
      <c r="C291" s="416"/>
      <c r="D291" s="315"/>
      <c r="E291" s="315"/>
      <c r="F291" s="315"/>
      <c r="G291" s="315"/>
      <c r="H291" s="315"/>
      <c r="I291" s="315"/>
      <c r="J291" s="315"/>
      <c r="K291" s="315"/>
      <c r="L291" s="315"/>
      <c r="M291" s="315"/>
      <c r="N291" s="315"/>
      <c r="O291" s="315"/>
      <c r="P291" s="315"/>
      <c r="Q291" s="315"/>
      <c r="R291" s="356"/>
      <c r="S291" s="315"/>
      <c r="T291" s="315"/>
      <c r="U291" s="315"/>
      <c r="V291" s="315"/>
      <c r="W291" s="315"/>
      <c r="X291" s="315"/>
      <c r="Y291" s="315"/>
      <c r="Z291" s="315"/>
      <c r="AA291" s="315"/>
      <c r="AB291" s="374"/>
      <c r="AC291" s="315"/>
      <c r="AD291" s="315"/>
      <c r="AE291" s="356"/>
      <c r="AF291" s="315"/>
      <c r="AG291" s="315"/>
      <c r="AH291" s="315"/>
      <c r="AI291" s="315"/>
      <c r="AJ291" s="315"/>
      <c r="AK291" s="356"/>
      <c r="AL291" s="356"/>
      <c r="AM291" s="315"/>
      <c r="AN291" s="356"/>
      <c r="AO291" s="315"/>
      <c r="AP291" s="356"/>
      <c r="AQ291" s="356"/>
      <c r="AR291" s="315"/>
      <c r="AS291" s="356"/>
      <c r="AT291" s="315"/>
      <c r="AU291" s="356"/>
      <c r="AV291" s="315"/>
      <c r="AW291" s="315"/>
      <c r="AX291" s="315"/>
      <c r="AY291" s="315"/>
      <c r="AZ291" s="315"/>
      <c r="BA291" s="356"/>
      <c r="BB291" s="315"/>
      <c r="BC291" s="315"/>
      <c r="BD291" s="315"/>
      <c r="BE291" s="315"/>
      <c r="BF291" s="315"/>
      <c r="BG291" s="315"/>
      <c r="BH291" s="315"/>
      <c r="BI291" s="315"/>
      <c r="BJ291" s="315"/>
      <c r="BK291" s="315"/>
      <c r="BL291" s="315"/>
      <c r="BM291" s="315"/>
      <c r="BN291" s="315"/>
      <c r="BO291" s="315"/>
      <c r="BP291" s="315"/>
      <c r="BQ291" s="356"/>
      <c r="BR291" s="315"/>
      <c r="BS291" s="356"/>
      <c r="BT291" s="315"/>
      <c r="BU291" s="356"/>
      <c r="BV291" s="315"/>
      <c r="BW291" s="315"/>
      <c r="BX291" s="315"/>
      <c r="BY291" s="315"/>
      <c r="BZ291" s="315"/>
      <c r="CA291" s="315"/>
      <c r="CB291" s="315"/>
      <c r="CC291" s="356"/>
      <c r="CD291" s="315"/>
      <c r="CE291" s="315"/>
      <c r="CF291" s="315"/>
      <c r="CG291" s="315"/>
      <c r="CH291" s="315"/>
      <c r="CI291" s="315"/>
      <c r="CJ291" s="315"/>
      <c r="CK291" s="315"/>
      <c r="CL291" s="315"/>
      <c r="CM291" s="315"/>
      <c r="CN291" s="315"/>
      <c r="CO291" s="315"/>
      <c r="CP291" s="315"/>
      <c r="CQ291" s="315"/>
      <c r="CR291" s="315"/>
      <c r="CS291" s="315"/>
      <c r="CT291" s="315"/>
      <c r="CU291" s="315"/>
      <c r="CV291" s="315"/>
      <c r="CW291" s="315"/>
      <c r="CX291" s="315"/>
      <c r="CY291" s="315"/>
      <c r="CZ291" s="315"/>
      <c r="DA291" s="315"/>
      <c r="DB291" s="315"/>
      <c r="DC291" s="315"/>
    </row>
    <row r="292" spans="1:107" s="418" customFormat="1">
      <c r="A292" s="316"/>
      <c r="B292" s="408"/>
      <c r="C292" s="416"/>
      <c r="D292" s="315"/>
      <c r="E292" s="315"/>
      <c r="F292" s="315"/>
      <c r="G292" s="315"/>
      <c r="H292" s="315"/>
      <c r="I292" s="315"/>
      <c r="J292" s="315"/>
      <c r="K292" s="315"/>
      <c r="L292" s="315"/>
      <c r="M292" s="315"/>
      <c r="N292" s="315"/>
      <c r="O292" s="315"/>
      <c r="P292" s="315"/>
      <c r="Q292" s="315"/>
      <c r="R292" s="356"/>
      <c r="S292" s="315"/>
      <c r="T292" s="315"/>
      <c r="U292" s="315"/>
      <c r="V292" s="315"/>
      <c r="W292" s="315"/>
      <c r="X292" s="315"/>
      <c r="Y292" s="315"/>
      <c r="Z292" s="315"/>
      <c r="AA292" s="315"/>
      <c r="AB292" s="374"/>
      <c r="AC292" s="315"/>
      <c r="AD292" s="315"/>
      <c r="AE292" s="356"/>
      <c r="AF292" s="315"/>
      <c r="AG292" s="315"/>
      <c r="AH292" s="315"/>
      <c r="AI292" s="315"/>
      <c r="AJ292" s="315"/>
      <c r="AK292" s="356"/>
      <c r="AL292" s="356"/>
      <c r="AM292" s="315"/>
      <c r="AN292" s="356"/>
      <c r="AO292" s="315"/>
      <c r="AP292" s="356"/>
      <c r="AQ292" s="356"/>
      <c r="AR292" s="315"/>
      <c r="AS292" s="356"/>
      <c r="AT292" s="315"/>
      <c r="AU292" s="356"/>
      <c r="AV292" s="315"/>
      <c r="AW292" s="315"/>
      <c r="AX292" s="315"/>
      <c r="AY292" s="315"/>
      <c r="AZ292" s="315"/>
      <c r="BA292" s="356"/>
      <c r="BB292" s="315"/>
      <c r="BC292" s="315"/>
      <c r="BD292" s="315"/>
      <c r="BE292" s="315"/>
      <c r="BF292" s="315"/>
      <c r="BG292" s="315"/>
      <c r="BH292" s="315"/>
      <c r="BI292" s="315"/>
      <c r="BJ292" s="315"/>
      <c r="BK292" s="315"/>
      <c r="BL292" s="315"/>
      <c r="BM292" s="315"/>
      <c r="BN292" s="315"/>
      <c r="BO292" s="315"/>
      <c r="BP292" s="315"/>
      <c r="BQ292" s="356"/>
      <c r="BR292" s="315"/>
      <c r="BS292" s="356"/>
      <c r="BT292" s="315"/>
      <c r="BU292" s="356"/>
      <c r="BV292" s="315"/>
      <c r="BW292" s="315"/>
      <c r="BX292" s="315"/>
      <c r="BY292" s="315"/>
      <c r="BZ292" s="315"/>
      <c r="CA292" s="315"/>
      <c r="CB292" s="315"/>
      <c r="CC292" s="356"/>
      <c r="CD292" s="315"/>
      <c r="CE292" s="315"/>
      <c r="CF292" s="315"/>
      <c r="CG292" s="315"/>
      <c r="CH292" s="315"/>
      <c r="CI292" s="315"/>
      <c r="CJ292" s="315"/>
      <c r="CK292" s="315"/>
      <c r="CL292" s="315"/>
      <c r="CM292" s="315"/>
      <c r="CN292" s="315"/>
      <c r="CO292" s="315"/>
      <c r="CP292" s="315"/>
      <c r="CQ292" s="315"/>
      <c r="CR292" s="315"/>
      <c r="CS292" s="315"/>
      <c r="CT292" s="315"/>
      <c r="CU292" s="315"/>
      <c r="CV292" s="315"/>
      <c r="CW292" s="315"/>
      <c r="CX292" s="315"/>
      <c r="CY292" s="315"/>
      <c r="CZ292" s="315"/>
      <c r="DA292" s="315"/>
      <c r="DB292" s="315"/>
      <c r="DC292" s="315"/>
    </row>
    <row r="293" spans="1:107" s="418" customFormat="1">
      <c r="A293" s="316"/>
      <c r="B293" s="408"/>
      <c r="C293" s="416"/>
      <c r="D293" s="315"/>
      <c r="E293" s="315"/>
      <c r="F293" s="315"/>
      <c r="G293" s="315"/>
      <c r="H293" s="315"/>
      <c r="I293" s="315"/>
      <c r="J293" s="315"/>
      <c r="K293" s="315"/>
      <c r="L293" s="315"/>
      <c r="M293" s="315"/>
      <c r="N293" s="315"/>
      <c r="O293" s="315"/>
      <c r="P293" s="315"/>
      <c r="Q293" s="315"/>
      <c r="R293" s="356"/>
      <c r="S293" s="315"/>
      <c r="T293" s="315"/>
      <c r="U293" s="315"/>
      <c r="V293" s="315"/>
      <c r="W293" s="315"/>
      <c r="X293" s="315"/>
      <c r="Y293" s="315"/>
      <c r="Z293" s="315"/>
      <c r="AA293" s="315"/>
      <c r="AB293" s="374"/>
      <c r="AC293" s="315"/>
      <c r="AD293" s="315"/>
      <c r="AE293" s="356"/>
      <c r="AF293" s="315"/>
      <c r="AG293" s="315"/>
      <c r="AH293" s="315"/>
      <c r="AI293" s="315"/>
      <c r="AJ293" s="315"/>
      <c r="AK293" s="356"/>
      <c r="AL293" s="356"/>
      <c r="AM293" s="315"/>
      <c r="AN293" s="356"/>
      <c r="AO293" s="315"/>
      <c r="AP293" s="356"/>
      <c r="AQ293" s="356"/>
      <c r="AR293" s="315"/>
      <c r="AS293" s="356"/>
      <c r="AT293" s="315"/>
      <c r="AU293" s="356"/>
      <c r="AV293" s="315"/>
      <c r="AW293" s="315"/>
      <c r="AX293" s="315"/>
      <c r="AY293" s="315"/>
      <c r="AZ293" s="315"/>
      <c r="BA293" s="356"/>
      <c r="BB293" s="315"/>
      <c r="BC293" s="315"/>
      <c r="BD293" s="315"/>
      <c r="BE293" s="315"/>
      <c r="BF293" s="315"/>
      <c r="BG293" s="315"/>
      <c r="BH293" s="315"/>
      <c r="BI293" s="315"/>
      <c r="BJ293" s="315"/>
      <c r="BK293" s="315"/>
      <c r="BL293" s="315"/>
      <c r="BM293" s="315"/>
      <c r="BN293" s="315"/>
      <c r="BO293" s="315"/>
      <c r="BP293" s="315"/>
      <c r="BQ293" s="356"/>
      <c r="BR293" s="315"/>
      <c r="BS293" s="356"/>
      <c r="BT293" s="315"/>
      <c r="BU293" s="356"/>
      <c r="BV293" s="315"/>
      <c r="BW293" s="315"/>
      <c r="BX293" s="315"/>
      <c r="BY293" s="315"/>
      <c r="BZ293" s="315"/>
      <c r="CA293" s="315"/>
      <c r="CB293" s="315"/>
      <c r="CC293" s="356"/>
      <c r="CD293" s="315"/>
      <c r="CE293" s="315"/>
      <c r="CF293" s="315"/>
      <c r="CG293" s="315"/>
      <c r="CH293" s="315"/>
      <c r="CI293" s="315"/>
      <c r="CJ293" s="315"/>
      <c r="CK293" s="315"/>
      <c r="CL293" s="315"/>
      <c r="CM293" s="315"/>
      <c r="CN293" s="315"/>
      <c r="CO293" s="315"/>
      <c r="CP293" s="315"/>
      <c r="CQ293" s="315"/>
      <c r="CR293" s="315"/>
      <c r="CS293" s="315"/>
      <c r="CT293" s="315"/>
      <c r="CU293" s="315"/>
      <c r="CV293" s="315"/>
      <c r="CW293" s="315"/>
      <c r="CX293" s="315"/>
      <c r="CY293" s="315"/>
      <c r="CZ293" s="315"/>
      <c r="DA293" s="315"/>
      <c r="DB293" s="315"/>
      <c r="DC293" s="315"/>
    </row>
    <row r="294" spans="1:107" s="418" customFormat="1">
      <c r="A294" s="316"/>
      <c r="B294" s="408"/>
      <c r="C294" s="416"/>
      <c r="D294" s="315"/>
      <c r="E294" s="315"/>
      <c r="F294" s="315"/>
      <c r="G294" s="315"/>
      <c r="H294" s="315"/>
      <c r="I294" s="315"/>
      <c r="J294" s="315"/>
      <c r="K294" s="315"/>
      <c r="L294" s="315"/>
      <c r="M294" s="315"/>
      <c r="N294" s="315"/>
      <c r="O294" s="315"/>
      <c r="P294" s="315"/>
      <c r="Q294" s="315"/>
      <c r="R294" s="356"/>
      <c r="S294" s="315"/>
      <c r="T294" s="315"/>
      <c r="U294" s="315"/>
      <c r="V294" s="315"/>
      <c r="W294" s="315"/>
      <c r="X294" s="315"/>
      <c r="Y294" s="315"/>
      <c r="Z294" s="315"/>
      <c r="AA294" s="315"/>
      <c r="AB294" s="374"/>
      <c r="AC294" s="315"/>
      <c r="AD294" s="315"/>
      <c r="AE294" s="356"/>
      <c r="AF294" s="315"/>
      <c r="AG294" s="315"/>
      <c r="AH294" s="315"/>
      <c r="AI294" s="315"/>
      <c r="AJ294" s="315"/>
      <c r="AK294" s="356"/>
      <c r="AL294" s="356"/>
      <c r="AM294" s="315"/>
      <c r="AN294" s="356"/>
      <c r="AO294" s="315"/>
      <c r="AP294" s="356"/>
      <c r="AQ294" s="356"/>
      <c r="AR294" s="315"/>
      <c r="AS294" s="356"/>
      <c r="AT294" s="315"/>
      <c r="AU294" s="356"/>
      <c r="AV294" s="315"/>
      <c r="AW294" s="315"/>
      <c r="AX294" s="315"/>
      <c r="AY294" s="315"/>
      <c r="AZ294" s="315"/>
      <c r="BA294" s="356"/>
      <c r="BB294" s="315"/>
      <c r="BC294" s="315"/>
      <c r="BD294" s="315"/>
      <c r="BE294" s="315"/>
      <c r="BF294" s="315"/>
      <c r="BG294" s="315"/>
      <c r="BH294" s="315"/>
      <c r="BI294" s="315"/>
      <c r="BJ294" s="315"/>
      <c r="BK294" s="315"/>
      <c r="BL294" s="315"/>
      <c r="BM294" s="315"/>
      <c r="BN294" s="315"/>
      <c r="BO294" s="315"/>
      <c r="BP294" s="315"/>
      <c r="BQ294" s="356"/>
      <c r="BR294" s="315"/>
      <c r="BS294" s="356"/>
      <c r="BT294" s="315"/>
      <c r="BU294" s="356"/>
      <c r="BV294" s="315"/>
      <c r="BW294" s="315"/>
      <c r="BX294" s="315"/>
      <c r="BY294" s="315"/>
      <c r="BZ294" s="315"/>
      <c r="CA294" s="315"/>
      <c r="CB294" s="315"/>
      <c r="CC294" s="356"/>
      <c r="CD294" s="315"/>
      <c r="CE294" s="315"/>
      <c r="CF294" s="315"/>
      <c r="CG294" s="315"/>
      <c r="CH294" s="315"/>
      <c r="CI294" s="315"/>
      <c r="CJ294" s="315"/>
      <c r="CK294" s="315"/>
      <c r="CL294" s="315"/>
      <c r="CM294" s="315"/>
      <c r="CN294" s="315"/>
      <c r="CO294" s="315"/>
      <c r="CP294" s="315"/>
      <c r="CQ294" s="315"/>
      <c r="CR294" s="315"/>
      <c r="CS294" s="315"/>
      <c r="CT294" s="315"/>
      <c r="CU294" s="315"/>
      <c r="CV294" s="315"/>
      <c r="CW294" s="315"/>
      <c r="CX294" s="315"/>
      <c r="CY294" s="315"/>
      <c r="CZ294" s="315"/>
      <c r="DA294" s="315"/>
      <c r="DB294" s="315"/>
      <c r="DC294" s="315"/>
    </row>
    <row r="295" spans="1:107" s="418" customFormat="1">
      <c r="A295" s="316"/>
      <c r="B295" s="408"/>
      <c r="C295" s="416"/>
      <c r="D295" s="315"/>
      <c r="E295" s="315"/>
      <c r="F295" s="315"/>
      <c r="G295" s="315"/>
      <c r="H295" s="315"/>
      <c r="I295" s="315"/>
      <c r="J295" s="315"/>
      <c r="K295" s="315"/>
      <c r="L295" s="315"/>
      <c r="M295" s="315"/>
      <c r="N295" s="315"/>
      <c r="O295" s="315"/>
      <c r="P295" s="315"/>
      <c r="Q295" s="315"/>
      <c r="R295" s="356"/>
      <c r="S295" s="315"/>
      <c r="T295" s="315"/>
      <c r="U295" s="315"/>
      <c r="V295" s="315"/>
      <c r="W295" s="315"/>
      <c r="X295" s="315"/>
      <c r="Y295" s="315"/>
      <c r="Z295" s="315"/>
      <c r="AA295" s="315"/>
      <c r="AB295" s="374"/>
      <c r="AC295" s="315"/>
      <c r="AD295" s="315"/>
      <c r="AE295" s="356"/>
      <c r="AF295" s="315"/>
      <c r="AG295" s="315"/>
      <c r="AH295" s="315"/>
      <c r="AI295" s="315"/>
      <c r="AJ295" s="315"/>
      <c r="AK295" s="356"/>
      <c r="AL295" s="356"/>
      <c r="AM295" s="315"/>
      <c r="AN295" s="356"/>
      <c r="AO295" s="315"/>
      <c r="AP295" s="356"/>
      <c r="AQ295" s="356"/>
      <c r="AR295" s="315"/>
      <c r="AS295" s="356"/>
      <c r="AT295" s="315"/>
      <c r="AU295" s="356"/>
      <c r="AV295" s="315"/>
      <c r="AW295" s="315"/>
      <c r="AX295" s="315"/>
      <c r="AY295" s="315"/>
      <c r="AZ295" s="315"/>
      <c r="BA295" s="356"/>
      <c r="BB295" s="315"/>
      <c r="BC295" s="315"/>
      <c r="BD295" s="315"/>
      <c r="BE295" s="315"/>
      <c r="BF295" s="315"/>
      <c r="BG295" s="315"/>
      <c r="BH295" s="315"/>
      <c r="BI295" s="315"/>
      <c r="BJ295" s="315"/>
      <c r="BK295" s="315"/>
      <c r="BL295" s="315"/>
      <c r="BM295" s="315"/>
      <c r="BN295" s="315"/>
      <c r="BO295" s="315"/>
      <c r="BP295" s="315"/>
      <c r="BQ295" s="356"/>
      <c r="BR295" s="315"/>
      <c r="BS295" s="356"/>
      <c r="BT295" s="315"/>
      <c r="BU295" s="356"/>
      <c r="BV295" s="315"/>
      <c r="BW295" s="315"/>
      <c r="BX295" s="315"/>
      <c r="BY295" s="315"/>
      <c r="BZ295" s="315"/>
      <c r="CA295" s="315"/>
      <c r="CB295" s="315"/>
      <c r="CC295" s="356"/>
      <c r="CD295" s="315"/>
      <c r="CE295" s="315"/>
      <c r="CF295" s="315"/>
      <c r="CG295" s="315"/>
      <c r="CH295" s="315"/>
      <c r="CI295" s="315"/>
      <c r="CJ295" s="315"/>
      <c r="CK295" s="315"/>
      <c r="CL295" s="315"/>
      <c r="CM295" s="315"/>
      <c r="CN295" s="315"/>
      <c r="CO295" s="315"/>
      <c r="CP295" s="315"/>
      <c r="CQ295" s="315"/>
      <c r="CR295" s="315"/>
      <c r="CS295" s="315"/>
      <c r="CT295" s="315"/>
      <c r="CU295" s="315"/>
      <c r="CV295" s="315"/>
      <c r="CW295" s="315"/>
      <c r="CX295" s="315"/>
      <c r="CY295" s="315"/>
      <c r="CZ295" s="315"/>
      <c r="DA295" s="315"/>
      <c r="DB295" s="315"/>
      <c r="DC295" s="315"/>
    </row>
    <row r="296" spans="1:107" s="418" customFormat="1">
      <c r="A296" s="316"/>
      <c r="B296" s="408"/>
      <c r="C296" s="416"/>
      <c r="D296" s="315"/>
      <c r="E296" s="315"/>
      <c r="F296" s="315"/>
      <c r="G296" s="315"/>
      <c r="H296" s="315"/>
      <c r="I296" s="315"/>
      <c r="J296" s="315"/>
      <c r="K296" s="315"/>
      <c r="L296" s="315"/>
      <c r="M296" s="315"/>
      <c r="N296" s="315"/>
      <c r="O296" s="315"/>
      <c r="P296" s="315"/>
      <c r="Q296" s="315"/>
      <c r="R296" s="356"/>
      <c r="S296" s="315"/>
      <c r="T296" s="315"/>
      <c r="U296" s="315"/>
      <c r="V296" s="315"/>
      <c r="W296" s="315"/>
      <c r="X296" s="315"/>
      <c r="Y296" s="315"/>
      <c r="Z296" s="315"/>
      <c r="AA296" s="315"/>
      <c r="AB296" s="374"/>
      <c r="AC296" s="315"/>
      <c r="AD296" s="315"/>
      <c r="AE296" s="356"/>
      <c r="AF296" s="315"/>
      <c r="AG296" s="315"/>
      <c r="AH296" s="315"/>
      <c r="AI296" s="315"/>
      <c r="AJ296" s="315"/>
      <c r="AK296" s="356"/>
      <c r="AL296" s="356"/>
      <c r="AM296" s="315"/>
      <c r="AN296" s="356"/>
      <c r="AO296" s="315"/>
      <c r="AP296" s="356"/>
      <c r="AQ296" s="356"/>
      <c r="AR296" s="315"/>
      <c r="AS296" s="356"/>
      <c r="AT296" s="315"/>
      <c r="AU296" s="356"/>
      <c r="AV296" s="315"/>
      <c r="AW296" s="315"/>
      <c r="AX296" s="315"/>
      <c r="AY296" s="315"/>
      <c r="AZ296" s="315"/>
      <c r="BA296" s="356"/>
      <c r="BB296" s="315"/>
      <c r="BC296" s="315"/>
      <c r="BD296" s="315"/>
      <c r="BE296" s="315"/>
      <c r="BF296" s="315"/>
      <c r="BG296" s="315"/>
      <c r="BH296" s="315"/>
      <c r="BI296" s="315"/>
      <c r="BJ296" s="315"/>
      <c r="BK296" s="315"/>
      <c r="BL296" s="315"/>
      <c r="BM296" s="315"/>
      <c r="BN296" s="315"/>
      <c r="BO296" s="315"/>
      <c r="BP296" s="315"/>
      <c r="BQ296" s="356"/>
      <c r="BR296" s="315"/>
      <c r="BS296" s="356"/>
      <c r="BT296" s="315"/>
      <c r="BU296" s="356"/>
      <c r="BV296" s="315"/>
      <c r="BW296" s="315"/>
      <c r="BX296" s="315"/>
      <c r="BY296" s="315"/>
      <c r="BZ296" s="315"/>
      <c r="CA296" s="315"/>
      <c r="CB296" s="315"/>
      <c r="CC296" s="356"/>
      <c r="CD296" s="315"/>
      <c r="CE296" s="315"/>
      <c r="CF296" s="315"/>
      <c r="CG296" s="315"/>
      <c r="CH296" s="315"/>
      <c r="CI296" s="315"/>
      <c r="CJ296" s="315"/>
      <c r="CK296" s="315"/>
      <c r="CL296" s="315"/>
      <c r="CM296" s="315"/>
      <c r="CN296" s="315"/>
      <c r="CO296" s="315"/>
      <c r="CP296" s="315"/>
      <c r="CQ296" s="315"/>
      <c r="CR296" s="315"/>
      <c r="CS296" s="315"/>
      <c r="CT296" s="315"/>
      <c r="CU296" s="315"/>
      <c r="CV296" s="315"/>
      <c r="CW296" s="315"/>
      <c r="CX296" s="315"/>
      <c r="CY296" s="315"/>
      <c r="CZ296" s="315"/>
      <c r="DA296" s="315"/>
      <c r="DB296" s="315"/>
      <c r="DC296" s="315"/>
    </row>
    <row r="297" spans="1:107" s="418" customFormat="1">
      <c r="A297" s="316"/>
      <c r="B297" s="408"/>
      <c r="C297" s="416"/>
      <c r="D297" s="315"/>
      <c r="E297" s="315"/>
      <c r="F297" s="315"/>
      <c r="G297" s="315"/>
      <c r="H297" s="315"/>
      <c r="I297" s="315"/>
      <c r="J297" s="315"/>
      <c r="K297" s="315"/>
      <c r="L297" s="315"/>
      <c r="M297" s="315"/>
      <c r="N297" s="315"/>
      <c r="O297" s="315"/>
      <c r="P297" s="315"/>
      <c r="Q297" s="315"/>
      <c r="R297" s="356"/>
      <c r="S297" s="315"/>
      <c r="T297" s="315"/>
      <c r="U297" s="315"/>
      <c r="V297" s="315"/>
      <c r="W297" s="315"/>
      <c r="X297" s="315"/>
      <c r="Y297" s="315"/>
      <c r="Z297" s="315"/>
      <c r="AA297" s="315"/>
      <c r="AB297" s="374"/>
      <c r="AC297" s="315"/>
      <c r="AD297" s="315"/>
      <c r="AE297" s="356"/>
      <c r="AF297" s="315"/>
      <c r="AG297" s="315"/>
      <c r="AH297" s="315"/>
      <c r="AI297" s="315"/>
      <c r="AJ297" s="315"/>
      <c r="AK297" s="356"/>
      <c r="AL297" s="356"/>
      <c r="AM297" s="315"/>
      <c r="AN297" s="356"/>
      <c r="AO297" s="315"/>
      <c r="AP297" s="356"/>
      <c r="AQ297" s="356"/>
      <c r="AR297" s="315"/>
      <c r="AS297" s="356"/>
      <c r="AT297" s="315"/>
      <c r="AU297" s="356"/>
      <c r="AV297" s="315"/>
      <c r="AW297" s="315"/>
      <c r="AX297" s="315"/>
      <c r="AY297" s="315"/>
      <c r="AZ297" s="315"/>
      <c r="BA297" s="356"/>
      <c r="BB297" s="315"/>
      <c r="BC297" s="315"/>
      <c r="BD297" s="315"/>
      <c r="BE297" s="315"/>
      <c r="BF297" s="315"/>
      <c r="BG297" s="315"/>
      <c r="BH297" s="315"/>
      <c r="BI297" s="315"/>
      <c r="BJ297" s="315"/>
      <c r="BK297" s="315"/>
      <c r="BL297" s="315"/>
      <c r="BM297" s="315"/>
      <c r="BN297" s="315"/>
      <c r="BO297" s="315"/>
      <c r="BP297" s="315"/>
      <c r="BQ297" s="356"/>
      <c r="BR297" s="315"/>
      <c r="BS297" s="356"/>
      <c r="BT297" s="315"/>
      <c r="BU297" s="356"/>
      <c r="BV297" s="315"/>
      <c r="BW297" s="315"/>
      <c r="BX297" s="315"/>
      <c r="BY297" s="315"/>
      <c r="BZ297" s="315"/>
      <c r="CA297" s="315"/>
      <c r="CB297" s="315"/>
      <c r="CC297" s="356"/>
      <c r="CD297" s="315"/>
      <c r="CE297" s="315"/>
      <c r="CF297" s="315"/>
      <c r="CG297" s="315"/>
      <c r="CH297" s="315"/>
      <c r="CI297" s="315"/>
      <c r="CJ297" s="315"/>
      <c r="CK297" s="315"/>
      <c r="CL297" s="315"/>
      <c r="CM297" s="315"/>
      <c r="CN297" s="315"/>
      <c r="CO297" s="315"/>
      <c r="CP297" s="315"/>
      <c r="CQ297" s="315"/>
      <c r="CR297" s="315"/>
      <c r="CS297" s="315"/>
      <c r="CT297" s="315"/>
      <c r="CU297" s="315"/>
      <c r="CV297" s="315"/>
      <c r="CW297" s="315"/>
      <c r="CX297" s="315"/>
      <c r="CY297" s="315"/>
      <c r="CZ297" s="315"/>
      <c r="DA297" s="315"/>
      <c r="DB297" s="315"/>
      <c r="DC297" s="315"/>
    </row>
    <row r="298" spans="1:107" s="418" customFormat="1">
      <c r="A298" s="316"/>
      <c r="B298" s="408"/>
      <c r="C298" s="416"/>
      <c r="D298" s="315"/>
      <c r="E298" s="315"/>
      <c r="F298" s="315"/>
      <c r="G298" s="315"/>
      <c r="H298" s="315"/>
      <c r="I298" s="315"/>
      <c r="J298" s="315"/>
      <c r="K298" s="315"/>
      <c r="L298" s="315"/>
      <c r="M298" s="315"/>
      <c r="N298" s="315"/>
      <c r="O298" s="315"/>
      <c r="P298" s="315"/>
      <c r="Q298" s="315"/>
      <c r="R298" s="356"/>
      <c r="S298" s="315"/>
      <c r="T298" s="315"/>
      <c r="U298" s="315"/>
      <c r="V298" s="315"/>
      <c r="W298" s="315"/>
      <c r="X298" s="315"/>
      <c r="Y298" s="315"/>
      <c r="Z298" s="315"/>
      <c r="AA298" s="315"/>
      <c r="AB298" s="374"/>
      <c r="AC298" s="315"/>
      <c r="AD298" s="315"/>
      <c r="AE298" s="356"/>
      <c r="AF298" s="315"/>
      <c r="AG298" s="315"/>
      <c r="AH298" s="315"/>
      <c r="AI298" s="315"/>
      <c r="AJ298" s="315"/>
      <c r="AK298" s="356"/>
      <c r="AL298" s="356"/>
      <c r="AM298" s="315"/>
      <c r="AN298" s="356"/>
      <c r="AO298" s="315"/>
      <c r="AP298" s="356"/>
      <c r="AQ298" s="356"/>
      <c r="AR298" s="315"/>
      <c r="AS298" s="356"/>
      <c r="AT298" s="315"/>
      <c r="AU298" s="356"/>
      <c r="AV298" s="315"/>
      <c r="AW298" s="315"/>
      <c r="AX298" s="315"/>
      <c r="AY298" s="315"/>
      <c r="AZ298" s="315"/>
      <c r="BA298" s="356"/>
      <c r="BB298" s="315"/>
      <c r="BC298" s="315"/>
      <c r="BD298" s="315"/>
      <c r="BE298" s="315"/>
      <c r="BF298" s="315"/>
      <c r="BG298" s="315"/>
      <c r="BH298" s="315"/>
      <c r="BI298" s="315"/>
      <c r="BJ298" s="315"/>
      <c r="BK298" s="315"/>
      <c r="BL298" s="315"/>
      <c r="BM298" s="315"/>
      <c r="BN298" s="315"/>
      <c r="BO298" s="315"/>
      <c r="BP298" s="315"/>
      <c r="BQ298" s="356"/>
      <c r="BR298" s="315"/>
      <c r="BS298" s="356"/>
      <c r="BT298" s="315"/>
      <c r="BU298" s="356"/>
      <c r="BV298" s="315"/>
      <c r="BW298" s="315"/>
      <c r="BX298" s="315"/>
      <c r="BY298" s="315"/>
      <c r="BZ298" s="315"/>
      <c r="CA298" s="315"/>
      <c r="CB298" s="315"/>
      <c r="CC298" s="356"/>
      <c r="CD298" s="315"/>
      <c r="CE298" s="315"/>
      <c r="CF298" s="315"/>
      <c r="CG298" s="315"/>
      <c r="CH298" s="315"/>
      <c r="CI298" s="315"/>
      <c r="CJ298" s="315"/>
      <c r="CK298" s="315"/>
      <c r="CL298" s="315"/>
      <c r="CM298" s="315"/>
      <c r="CN298" s="315"/>
      <c r="CO298" s="315"/>
      <c r="CP298" s="315"/>
      <c r="CQ298" s="315"/>
      <c r="CR298" s="315"/>
      <c r="CS298" s="315"/>
      <c r="CT298" s="315"/>
      <c r="CU298" s="315"/>
      <c r="CV298" s="315"/>
      <c r="CW298" s="315"/>
      <c r="CX298" s="315"/>
      <c r="CY298" s="315"/>
      <c r="CZ298" s="315"/>
      <c r="DA298" s="315"/>
      <c r="DB298" s="315"/>
      <c r="DC298" s="315"/>
    </row>
    <row r="299" spans="1:107" s="418" customFormat="1">
      <c r="A299" s="316"/>
      <c r="B299" s="408"/>
      <c r="C299" s="416"/>
      <c r="D299" s="315"/>
      <c r="E299" s="315"/>
      <c r="F299" s="315"/>
      <c r="G299" s="315"/>
      <c r="H299" s="315"/>
      <c r="I299" s="315"/>
      <c r="J299" s="315"/>
      <c r="K299" s="315"/>
      <c r="L299" s="315"/>
      <c r="M299" s="315"/>
      <c r="N299" s="315"/>
      <c r="O299" s="315"/>
      <c r="P299" s="315"/>
      <c r="Q299" s="315"/>
      <c r="R299" s="356"/>
      <c r="S299" s="315"/>
      <c r="T299" s="315"/>
      <c r="U299" s="315"/>
      <c r="V299" s="315"/>
      <c r="W299" s="315"/>
      <c r="X299" s="315"/>
      <c r="Y299" s="315"/>
      <c r="Z299" s="315"/>
      <c r="AA299" s="315"/>
      <c r="AB299" s="374"/>
      <c r="AC299" s="315"/>
      <c r="AD299" s="315"/>
      <c r="AE299" s="356"/>
      <c r="AF299" s="315"/>
      <c r="AG299" s="315"/>
      <c r="AH299" s="315"/>
      <c r="AI299" s="315"/>
      <c r="AJ299" s="315"/>
      <c r="AK299" s="356"/>
      <c r="AL299" s="356"/>
      <c r="AM299" s="315"/>
      <c r="AN299" s="356"/>
      <c r="AO299" s="315"/>
      <c r="AP299" s="356"/>
      <c r="AQ299" s="356"/>
      <c r="AR299" s="315"/>
      <c r="AS299" s="356"/>
      <c r="AT299" s="315"/>
      <c r="AU299" s="356"/>
      <c r="AV299" s="315"/>
      <c r="AW299" s="315"/>
      <c r="AX299" s="315"/>
      <c r="AY299" s="315"/>
      <c r="AZ299" s="315"/>
      <c r="BA299" s="356"/>
      <c r="BB299" s="315"/>
      <c r="BC299" s="315"/>
      <c r="BD299" s="315"/>
      <c r="BE299" s="315"/>
      <c r="BF299" s="315"/>
      <c r="BG299" s="315"/>
      <c r="BH299" s="315"/>
      <c r="BI299" s="315"/>
      <c r="BJ299" s="315"/>
      <c r="BK299" s="315"/>
      <c r="BL299" s="315"/>
      <c r="BM299" s="315"/>
      <c r="BN299" s="315"/>
      <c r="BO299" s="315"/>
      <c r="BP299" s="315"/>
      <c r="BQ299" s="356"/>
      <c r="BR299" s="315"/>
      <c r="BS299" s="356"/>
      <c r="BT299" s="315"/>
      <c r="BU299" s="356"/>
      <c r="BV299" s="315"/>
      <c r="BW299" s="315"/>
      <c r="BX299" s="315"/>
      <c r="BY299" s="315"/>
      <c r="BZ299" s="315"/>
      <c r="CA299" s="315"/>
      <c r="CB299" s="315"/>
      <c r="CC299" s="356"/>
      <c r="CD299" s="315"/>
      <c r="CE299" s="315"/>
      <c r="CF299" s="315"/>
      <c r="CG299" s="315"/>
      <c r="CH299" s="315"/>
      <c r="CI299" s="315"/>
      <c r="CJ299" s="315"/>
      <c r="CK299" s="315"/>
      <c r="CL299" s="315"/>
      <c r="CM299" s="315"/>
      <c r="CN299" s="315"/>
      <c r="CO299" s="315"/>
      <c r="CP299" s="315"/>
      <c r="CQ299" s="315"/>
      <c r="CR299" s="315"/>
      <c r="CS299" s="315"/>
      <c r="CT299" s="315"/>
      <c r="CU299" s="315"/>
      <c r="CV299" s="315"/>
      <c r="CW299" s="315"/>
      <c r="CX299" s="315"/>
      <c r="CY299" s="315"/>
      <c r="CZ299" s="315"/>
      <c r="DA299" s="315"/>
      <c r="DB299" s="315"/>
      <c r="DC299" s="315"/>
    </row>
    <row r="300" spans="1:107" s="418" customFormat="1">
      <c r="A300" s="316"/>
      <c r="B300" s="408"/>
      <c r="C300" s="416"/>
      <c r="D300" s="315"/>
      <c r="E300" s="315"/>
      <c r="F300" s="315"/>
      <c r="G300" s="315"/>
      <c r="H300" s="315"/>
      <c r="I300" s="315"/>
      <c r="J300" s="315"/>
      <c r="K300" s="315"/>
      <c r="L300" s="315"/>
      <c r="M300" s="315"/>
      <c r="N300" s="315"/>
      <c r="O300" s="315"/>
      <c r="P300" s="315"/>
      <c r="Q300" s="315"/>
      <c r="R300" s="356"/>
      <c r="S300" s="315"/>
      <c r="T300" s="315"/>
      <c r="U300" s="315"/>
      <c r="V300" s="315"/>
      <c r="W300" s="315"/>
      <c r="X300" s="315"/>
      <c r="Y300" s="315"/>
      <c r="Z300" s="315"/>
      <c r="AA300" s="315"/>
      <c r="AB300" s="374"/>
      <c r="AC300" s="315"/>
      <c r="AD300" s="315"/>
      <c r="AE300" s="356"/>
      <c r="AF300" s="315"/>
      <c r="AG300" s="315"/>
      <c r="AH300" s="315"/>
      <c r="AI300" s="315"/>
      <c r="AJ300" s="315"/>
      <c r="AK300" s="356"/>
      <c r="AL300" s="356"/>
      <c r="AM300" s="315"/>
      <c r="AN300" s="356"/>
      <c r="AO300" s="315"/>
      <c r="AP300" s="356"/>
      <c r="AQ300" s="356"/>
      <c r="AR300" s="315"/>
      <c r="AS300" s="356"/>
      <c r="AT300" s="315"/>
      <c r="AU300" s="356"/>
      <c r="AV300" s="315"/>
      <c r="AW300" s="315"/>
      <c r="AX300" s="315"/>
      <c r="AY300" s="315"/>
      <c r="AZ300" s="315"/>
      <c r="BA300" s="356"/>
      <c r="BB300" s="315"/>
      <c r="BC300" s="315"/>
      <c r="BD300" s="315"/>
      <c r="BE300" s="315"/>
      <c r="BF300" s="315"/>
      <c r="BG300" s="315"/>
      <c r="BH300" s="315"/>
      <c r="BI300" s="315"/>
      <c r="BJ300" s="315"/>
      <c r="BK300" s="315"/>
      <c r="BL300" s="315"/>
      <c r="BM300" s="315"/>
      <c r="BN300" s="315"/>
      <c r="BO300" s="315"/>
      <c r="BP300" s="315"/>
      <c r="BQ300" s="356"/>
      <c r="BR300" s="315"/>
      <c r="BS300" s="356"/>
      <c r="BT300" s="315"/>
      <c r="BU300" s="356"/>
      <c r="BV300" s="315"/>
      <c r="BW300" s="315"/>
      <c r="BX300" s="315"/>
      <c r="BY300" s="315"/>
      <c r="BZ300" s="315"/>
      <c r="CA300" s="315"/>
      <c r="CB300" s="315"/>
      <c r="CC300" s="356"/>
      <c r="CD300" s="315"/>
      <c r="CE300" s="315"/>
      <c r="CF300" s="315"/>
      <c r="CG300" s="315"/>
      <c r="CH300" s="315"/>
      <c r="CI300" s="315"/>
      <c r="CJ300" s="315"/>
      <c r="CK300" s="315"/>
      <c r="CL300" s="315"/>
      <c r="CM300" s="315"/>
      <c r="CN300" s="315"/>
      <c r="CO300" s="315"/>
      <c r="CP300" s="315"/>
      <c r="CQ300" s="315"/>
      <c r="CR300" s="315"/>
      <c r="CS300" s="315"/>
      <c r="CT300" s="315"/>
      <c r="CU300" s="315"/>
      <c r="CV300" s="315"/>
      <c r="CW300" s="315"/>
      <c r="CX300" s="315"/>
      <c r="CY300" s="315"/>
      <c r="CZ300" s="315"/>
      <c r="DA300" s="315"/>
      <c r="DB300" s="315"/>
      <c r="DC300" s="315"/>
    </row>
    <row r="301" spans="1:107" s="418" customFormat="1">
      <c r="A301" s="316"/>
      <c r="B301" s="408"/>
      <c r="C301" s="416"/>
      <c r="D301" s="315"/>
      <c r="E301" s="315"/>
      <c r="F301" s="315"/>
      <c r="G301" s="315"/>
      <c r="H301" s="315"/>
      <c r="I301" s="315"/>
      <c r="J301" s="315"/>
      <c r="K301" s="315"/>
      <c r="L301" s="315"/>
      <c r="M301" s="315"/>
      <c r="N301" s="315"/>
      <c r="O301" s="315"/>
      <c r="P301" s="315"/>
      <c r="Q301" s="315"/>
      <c r="R301" s="356"/>
      <c r="S301" s="315"/>
      <c r="T301" s="315"/>
      <c r="U301" s="315"/>
      <c r="V301" s="315"/>
      <c r="W301" s="315"/>
      <c r="X301" s="315"/>
      <c r="Y301" s="315"/>
      <c r="Z301" s="315"/>
      <c r="AA301" s="315"/>
      <c r="AB301" s="374"/>
      <c r="AC301" s="315"/>
      <c r="AD301" s="315"/>
      <c r="AE301" s="356"/>
      <c r="AF301" s="315"/>
      <c r="AG301" s="315"/>
      <c r="AH301" s="315"/>
      <c r="AI301" s="315"/>
      <c r="AJ301" s="315"/>
      <c r="AK301" s="356"/>
      <c r="AL301" s="356"/>
      <c r="AM301" s="315"/>
      <c r="AN301" s="356"/>
      <c r="AO301" s="315"/>
      <c r="AP301" s="356"/>
      <c r="AQ301" s="356"/>
      <c r="AR301" s="315"/>
      <c r="AS301" s="356"/>
      <c r="AT301" s="315"/>
      <c r="AU301" s="356"/>
      <c r="AV301" s="315"/>
      <c r="AW301" s="315"/>
      <c r="AX301" s="315"/>
      <c r="AY301" s="315"/>
      <c r="AZ301" s="315"/>
      <c r="BA301" s="356"/>
      <c r="BB301" s="315"/>
      <c r="BC301" s="315"/>
      <c r="BD301" s="315"/>
      <c r="BE301" s="315"/>
      <c r="BF301" s="315"/>
      <c r="BG301" s="315"/>
      <c r="BH301" s="315"/>
      <c r="BI301" s="315"/>
      <c r="BJ301" s="315"/>
      <c r="BK301" s="315"/>
      <c r="BL301" s="315"/>
      <c r="BM301" s="315"/>
      <c r="BN301" s="315"/>
      <c r="BO301" s="315"/>
      <c r="BP301" s="315"/>
      <c r="BQ301" s="356"/>
      <c r="BR301" s="315"/>
      <c r="BS301" s="356"/>
      <c r="BT301" s="315"/>
      <c r="BU301" s="356"/>
      <c r="BV301" s="315"/>
      <c r="BW301" s="315"/>
      <c r="BX301" s="315"/>
      <c r="BY301" s="315"/>
      <c r="BZ301" s="315"/>
      <c r="CA301" s="315"/>
      <c r="CB301" s="315"/>
      <c r="CC301" s="356"/>
      <c r="CD301" s="315"/>
      <c r="CE301" s="315"/>
      <c r="CF301" s="315"/>
      <c r="CG301" s="315"/>
      <c r="CH301" s="315"/>
      <c r="CI301" s="315"/>
      <c r="CJ301" s="315"/>
      <c r="CK301" s="315"/>
      <c r="CL301" s="315"/>
      <c r="CM301" s="315"/>
      <c r="CN301" s="315"/>
      <c r="CO301" s="315"/>
      <c r="CP301" s="315"/>
      <c r="CQ301" s="315"/>
      <c r="CR301" s="315"/>
      <c r="CS301" s="315"/>
      <c r="CT301" s="315"/>
      <c r="CU301" s="315"/>
      <c r="CV301" s="315"/>
      <c r="CW301" s="315"/>
      <c r="CX301" s="315"/>
      <c r="CY301" s="315"/>
      <c r="CZ301" s="315"/>
      <c r="DA301" s="315"/>
      <c r="DB301" s="315"/>
      <c r="DC301" s="315"/>
    </row>
    <row r="302" spans="1:107" s="418" customFormat="1">
      <c r="A302" s="316"/>
      <c r="B302" s="408"/>
      <c r="C302" s="416"/>
      <c r="D302" s="315"/>
      <c r="E302" s="315"/>
      <c r="F302" s="315"/>
      <c r="G302" s="315"/>
      <c r="H302" s="315"/>
      <c r="I302" s="315"/>
      <c r="J302" s="315"/>
      <c r="K302" s="315"/>
      <c r="L302" s="315"/>
      <c r="M302" s="315"/>
      <c r="N302" s="315"/>
      <c r="O302" s="315"/>
      <c r="P302" s="315"/>
      <c r="Q302" s="315"/>
      <c r="R302" s="356"/>
      <c r="S302" s="315"/>
      <c r="T302" s="315"/>
      <c r="U302" s="315"/>
      <c r="V302" s="315"/>
      <c r="W302" s="315"/>
      <c r="X302" s="315"/>
      <c r="Y302" s="315"/>
      <c r="Z302" s="315"/>
      <c r="AA302" s="315"/>
      <c r="AB302" s="374"/>
      <c r="AC302" s="315"/>
      <c r="AD302" s="315"/>
      <c r="AE302" s="356"/>
      <c r="AF302" s="315"/>
      <c r="AG302" s="315"/>
      <c r="AH302" s="315"/>
      <c r="AI302" s="315"/>
      <c r="AJ302" s="315"/>
      <c r="AK302" s="356"/>
      <c r="AL302" s="356"/>
      <c r="AM302" s="315"/>
      <c r="AN302" s="356"/>
      <c r="AO302" s="315"/>
      <c r="AP302" s="356"/>
      <c r="AQ302" s="356"/>
      <c r="AR302" s="315"/>
      <c r="AS302" s="356"/>
      <c r="AT302" s="315"/>
      <c r="AU302" s="356"/>
      <c r="AV302" s="315"/>
      <c r="AW302" s="315"/>
      <c r="AX302" s="315"/>
      <c r="AY302" s="315"/>
      <c r="AZ302" s="315"/>
      <c r="BA302" s="356"/>
      <c r="BB302" s="315"/>
      <c r="BC302" s="315"/>
      <c r="BD302" s="315"/>
      <c r="BE302" s="315"/>
      <c r="BF302" s="315"/>
      <c r="BG302" s="315"/>
      <c r="BH302" s="315"/>
      <c r="BI302" s="315"/>
      <c r="BJ302" s="315"/>
      <c r="BK302" s="315"/>
      <c r="BL302" s="315"/>
      <c r="BM302" s="315"/>
      <c r="BN302" s="315"/>
      <c r="BO302" s="315"/>
      <c r="BP302" s="315"/>
      <c r="BQ302" s="356"/>
      <c r="BR302" s="315"/>
      <c r="BS302" s="356"/>
      <c r="BT302" s="315"/>
      <c r="BU302" s="356"/>
      <c r="BV302" s="315"/>
      <c r="BW302" s="315"/>
      <c r="BX302" s="315"/>
      <c r="BY302" s="315"/>
      <c r="BZ302" s="315"/>
      <c r="CA302" s="315"/>
      <c r="CB302" s="315"/>
      <c r="CC302" s="356"/>
      <c r="CD302" s="315"/>
      <c r="CE302" s="315"/>
      <c r="CF302" s="315"/>
      <c r="CG302" s="315"/>
      <c r="CH302" s="315"/>
      <c r="CI302" s="315"/>
      <c r="CJ302" s="315"/>
      <c r="CK302" s="315"/>
      <c r="CL302" s="315"/>
      <c r="CM302" s="315"/>
      <c r="CN302" s="315"/>
      <c r="CO302" s="315"/>
      <c r="CP302" s="315"/>
      <c r="CQ302" s="315"/>
      <c r="CR302" s="315"/>
      <c r="CS302" s="315"/>
      <c r="CT302" s="315"/>
      <c r="CU302" s="315"/>
      <c r="CV302" s="315"/>
      <c r="CW302" s="315"/>
      <c r="CX302" s="315"/>
      <c r="CY302" s="315"/>
      <c r="CZ302" s="315"/>
      <c r="DA302" s="315"/>
      <c r="DB302" s="315"/>
      <c r="DC302" s="315"/>
    </row>
    <row r="303" spans="1:107" s="418" customFormat="1">
      <c r="A303" s="316"/>
      <c r="B303" s="408"/>
      <c r="C303" s="416"/>
      <c r="D303" s="315"/>
      <c r="E303" s="315"/>
      <c r="F303" s="315"/>
      <c r="G303" s="315"/>
      <c r="H303" s="315"/>
      <c r="I303" s="315"/>
      <c r="J303" s="315"/>
      <c r="K303" s="315"/>
      <c r="L303" s="315"/>
      <c r="M303" s="315"/>
      <c r="N303" s="315"/>
      <c r="O303" s="315"/>
      <c r="P303" s="315"/>
      <c r="Q303" s="315"/>
      <c r="R303" s="356"/>
      <c r="S303" s="315"/>
      <c r="T303" s="315"/>
      <c r="U303" s="315"/>
      <c r="V303" s="315"/>
      <c r="W303" s="315"/>
      <c r="X303" s="315"/>
      <c r="Y303" s="315"/>
      <c r="Z303" s="315"/>
      <c r="AA303" s="315"/>
      <c r="AB303" s="374"/>
      <c r="AC303" s="315"/>
      <c r="AD303" s="315"/>
      <c r="AE303" s="356"/>
      <c r="AF303" s="315"/>
      <c r="AG303" s="315"/>
      <c r="AH303" s="315"/>
      <c r="AI303" s="315"/>
      <c r="AJ303" s="315"/>
      <c r="AK303" s="356"/>
      <c r="AL303" s="356"/>
      <c r="AM303" s="315"/>
      <c r="AN303" s="356"/>
      <c r="AO303" s="315"/>
      <c r="AP303" s="356"/>
      <c r="AQ303" s="356"/>
      <c r="AR303" s="315"/>
      <c r="AS303" s="356"/>
      <c r="AT303" s="315"/>
      <c r="AU303" s="356"/>
      <c r="AV303" s="315"/>
      <c r="AW303" s="315"/>
      <c r="AX303" s="315"/>
      <c r="AY303" s="315"/>
      <c r="AZ303" s="315"/>
      <c r="BA303" s="356"/>
      <c r="BB303" s="315"/>
      <c r="BC303" s="315"/>
      <c r="BD303" s="315"/>
      <c r="BE303" s="315"/>
      <c r="BF303" s="315"/>
      <c r="BG303" s="315"/>
      <c r="BH303" s="315"/>
      <c r="BI303" s="315"/>
      <c r="BJ303" s="315"/>
      <c r="BK303" s="315"/>
      <c r="BL303" s="315"/>
      <c r="BM303" s="315"/>
      <c r="BN303" s="315"/>
      <c r="BO303" s="315"/>
      <c r="BP303" s="315"/>
      <c r="BQ303" s="356"/>
      <c r="BR303" s="315"/>
      <c r="BS303" s="356"/>
      <c r="BT303" s="315"/>
      <c r="BU303" s="356"/>
      <c r="BV303" s="315"/>
      <c r="BW303" s="315"/>
      <c r="BX303" s="315"/>
      <c r="BY303" s="315"/>
      <c r="BZ303" s="315"/>
      <c r="CA303" s="315"/>
      <c r="CB303" s="315"/>
      <c r="CC303" s="356"/>
      <c r="CD303" s="315"/>
      <c r="CE303" s="315"/>
      <c r="CF303" s="315"/>
      <c r="CG303" s="315"/>
      <c r="CH303" s="315"/>
      <c r="CI303" s="315"/>
      <c r="CJ303" s="315"/>
      <c r="CK303" s="315"/>
      <c r="CL303" s="315"/>
      <c r="CM303" s="315"/>
      <c r="CN303" s="315"/>
      <c r="CO303" s="315"/>
      <c r="CP303" s="315"/>
      <c r="CQ303" s="315"/>
      <c r="CR303" s="315"/>
      <c r="CS303" s="315"/>
      <c r="CT303" s="315"/>
      <c r="CU303" s="315"/>
      <c r="CV303" s="315"/>
      <c r="CW303" s="315"/>
      <c r="CX303" s="315"/>
      <c r="CY303" s="315"/>
      <c r="CZ303" s="315"/>
      <c r="DA303" s="315"/>
      <c r="DB303" s="315"/>
      <c r="DC303" s="315"/>
    </row>
    <row r="304" spans="1:107" s="418" customFormat="1">
      <c r="A304" s="316"/>
      <c r="B304" s="408"/>
      <c r="C304" s="416"/>
      <c r="D304" s="315"/>
      <c r="E304" s="315"/>
      <c r="F304" s="315"/>
      <c r="G304" s="315"/>
      <c r="H304" s="315"/>
      <c r="I304" s="315"/>
      <c r="J304" s="315"/>
      <c r="K304" s="315"/>
      <c r="L304" s="315"/>
      <c r="M304" s="315"/>
      <c r="N304" s="315"/>
      <c r="O304" s="315"/>
      <c r="P304" s="315"/>
      <c r="Q304" s="315"/>
      <c r="R304" s="356"/>
      <c r="S304" s="315"/>
      <c r="T304" s="315"/>
      <c r="U304" s="315"/>
      <c r="V304" s="315"/>
      <c r="W304" s="315"/>
      <c r="X304" s="315"/>
      <c r="Y304" s="315"/>
      <c r="Z304" s="315"/>
      <c r="AA304" s="315"/>
      <c r="AB304" s="374"/>
      <c r="AC304" s="315"/>
      <c r="AD304" s="315"/>
      <c r="AE304" s="356"/>
      <c r="AF304" s="315"/>
      <c r="AG304" s="315"/>
      <c r="AH304" s="315"/>
      <c r="AI304" s="315"/>
      <c r="AJ304" s="315"/>
      <c r="AK304" s="356"/>
      <c r="AL304" s="356"/>
      <c r="AM304" s="315"/>
      <c r="AN304" s="356"/>
      <c r="AO304" s="315"/>
      <c r="AP304" s="356"/>
      <c r="AQ304" s="356"/>
      <c r="AR304" s="315"/>
      <c r="AS304" s="356"/>
      <c r="AT304" s="315"/>
      <c r="AU304" s="356"/>
      <c r="AV304" s="315"/>
      <c r="AW304" s="315"/>
      <c r="AX304" s="315"/>
      <c r="AY304" s="315"/>
      <c r="AZ304" s="315"/>
      <c r="BA304" s="356"/>
      <c r="BB304" s="315"/>
      <c r="BC304" s="315"/>
      <c r="BD304" s="315"/>
      <c r="BE304" s="315"/>
      <c r="BF304" s="315"/>
      <c r="BG304" s="315"/>
      <c r="BH304" s="315"/>
      <c r="BI304" s="315"/>
      <c r="BJ304" s="315"/>
      <c r="BK304" s="315"/>
      <c r="BL304" s="315"/>
      <c r="BM304" s="315"/>
      <c r="BN304" s="315"/>
      <c r="BO304" s="315"/>
      <c r="BP304" s="315"/>
      <c r="BQ304" s="356"/>
      <c r="BR304" s="315"/>
      <c r="BS304" s="356"/>
      <c r="BT304" s="315"/>
      <c r="BU304" s="356"/>
      <c r="BV304" s="315"/>
      <c r="BW304" s="315"/>
      <c r="BX304" s="315"/>
      <c r="BY304" s="315"/>
      <c r="BZ304" s="315"/>
      <c r="CA304" s="315"/>
      <c r="CB304" s="315"/>
      <c r="CC304" s="356"/>
      <c r="CD304" s="315"/>
      <c r="CE304" s="315"/>
      <c r="CF304" s="315"/>
      <c r="CG304" s="315"/>
      <c r="CH304" s="315"/>
      <c r="CI304" s="315"/>
      <c r="CJ304" s="315"/>
      <c r="CK304" s="315"/>
      <c r="CL304" s="315"/>
      <c r="CM304" s="315"/>
      <c r="CN304" s="315"/>
      <c r="CO304" s="315"/>
      <c r="CP304" s="315"/>
      <c r="CQ304" s="315"/>
      <c r="CR304" s="315"/>
      <c r="CS304" s="315"/>
      <c r="CT304" s="315"/>
      <c r="CU304" s="315"/>
      <c r="CV304" s="315"/>
      <c r="CW304" s="315"/>
      <c r="CX304" s="315"/>
      <c r="CY304" s="315"/>
      <c r="CZ304" s="315"/>
      <c r="DA304" s="315"/>
      <c r="DB304" s="315"/>
      <c r="DC304" s="315"/>
    </row>
    <row r="305" spans="1:107" s="418" customFormat="1">
      <c r="A305" s="316"/>
      <c r="B305" s="408"/>
      <c r="C305" s="416"/>
      <c r="D305" s="315"/>
      <c r="E305" s="315"/>
      <c r="F305" s="315"/>
      <c r="G305" s="315"/>
      <c r="H305" s="315"/>
      <c r="I305" s="315"/>
      <c r="J305" s="315"/>
      <c r="K305" s="315"/>
      <c r="L305" s="315"/>
      <c r="M305" s="315"/>
      <c r="N305" s="315"/>
      <c r="O305" s="315"/>
      <c r="P305" s="315"/>
      <c r="Q305" s="315"/>
      <c r="R305" s="356"/>
      <c r="S305" s="315"/>
      <c r="T305" s="315"/>
      <c r="U305" s="315"/>
      <c r="V305" s="315"/>
      <c r="W305" s="315"/>
      <c r="X305" s="315"/>
      <c r="Y305" s="315"/>
      <c r="Z305" s="315"/>
      <c r="AA305" s="315"/>
      <c r="AB305" s="374"/>
      <c r="AC305" s="315"/>
      <c r="AD305" s="315"/>
      <c r="AE305" s="356"/>
      <c r="AF305" s="315"/>
      <c r="AG305" s="315"/>
      <c r="AH305" s="315"/>
      <c r="AI305" s="315"/>
      <c r="AJ305" s="315"/>
      <c r="AK305" s="356"/>
      <c r="AL305" s="356"/>
      <c r="AM305" s="315"/>
      <c r="AN305" s="356"/>
      <c r="AO305" s="315"/>
      <c r="AP305" s="356"/>
      <c r="AQ305" s="356"/>
      <c r="AR305" s="315"/>
      <c r="AS305" s="356"/>
      <c r="AT305" s="315"/>
      <c r="AU305" s="356"/>
      <c r="AV305" s="315"/>
      <c r="AW305" s="315"/>
      <c r="AX305" s="315"/>
      <c r="AY305" s="315"/>
      <c r="AZ305" s="315"/>
      <c r="BA305" s="356"/>
      <c r="BB305" s="315"/>
      <c r="BC305" s="315"/>
      <c r="BD305" s="315"/>
      <c r="BE305" s="315"/>
      <c r="BF305" s="315"/>
      <c r="BG305" s="315"/>
      <c r="BH305" s="315"/>
      <c r="BI305" s="315"/>
      <c r="BJ305" s="315"/>
      <c r="BK305" s="315"/>
      <c r="BL305" s="315"/>
      <c r="BM305" s="315"/>
      <c r="BN305" s="315"/>
      <c r="BO305" s="315"/>
      <c r="BP305" s="315"/>
      <c r="BQ305" s="356"/>
      <c r="BR305" s="315"/>
      <c r="BS305" s="356"/>
      <c r="BT305" s="315"/>
      <c r="BU305" s="356"/>
      <c r="BV305" s="315"/>
      <c r="BW305" s="315"/>
      <c r="BX305" s="315"/>
      <c r="BY305" s="315"/>
      <c r="BZ305" s="315"/>
      <c r="CA305" s="315"/>
      <c r="CB305" s="315"/>
      <c r="CC305" s="356"/>
      <c r="CD305" s="315"/>
      <c r="CE305" s="315"/>
      <c r="CF305" s="315"/>
      <c r="CG305" s="315"/>
      <c r="CH305" s="315"/>
      <c r="CI305" s="315"/>
      <c r="CJ305" s="315"/>
      <c r="CK305" s="315"/>
      <c r="CL305" s="315"/>
      <c r="CM305" s="315"/>
      <c r="CN305" s="315"/>
      <c r="CO305" s="315"/>
      <c r="CP305" s="315"/>
      <c r="CQ305" s="315"/>
      <c r="CR305" s="315"/>
      <c r="CS305" s="315"/>
      <c r="CT305" s="315"/>
      <c r="CU305" s="315"/>
      <c r="CV305" s="315"/>
      <c r="CW305" s="315"/>
      <c r="CX305" s="315"/>
      <c r="CY305" s="315"/>
      <c r="CZ305" s="315"/>
      <c r="DA305" s="315"/>
      <c r="DB305" s="315"/>
      <c r="DC305" s="315"/>
    </row>
    <row r="306" spans="1:107" s="418" customFormat="1">
      <c r="A306" s="316"/>
      <c r="B306" s="408"/>
      <c r="C306" s="416"/>
      <c r="D306" s="315"/>
      <c r="E306" s="315"/>
      <c r="F306" s="315"/>
      <c r="G306" s="315"/>
      <c r="H306" s="315"/>
      <c r="I306" s="315"/>
      <c r="J306" s="315"/>
      <c r="K306" s="315"/>
      <c r="L306" s="315"/>
      <c r="M306" s="315"/>
      <c r="N306" s="315"/>
      <c r="O306" s="315"/>
      <c r="P306" s="315"/>
      <c r="Q306" s="315"/>
      <c r="R306" s="356"/>
      <c r="S306" s="315"/>
      <c r="T306" s="315"/>
      <c r="U306" s="315"/>
      <c r="V306" s="315"/>
      <c r="W306" s="315"/>
      <c r="X306" s="315"/>
      <c r="Y306" s="315"/>
      <c r="Z306" s="315"/>
      <c r="AA306" s="315"/>
      <c r="AB306" s="374"/>
      <c r="AC306" s="315"/>
      <c r="AD306" s="315"/>
      <c r="AE306" s="356"/>
      <c r="AF306" s="315"/>
      <c r="AG306" s="315"/>
      <c r="AH306" s="315"/>
      <c r="AI306" s="315"/>
      <c r="AJ306" s="315"/>
      <c r="AK306" s="356"/>
      <c r="AL306" s="356"/>
      <c r="AM306" s="315"/>
      <c r="AN306" s="356"/>
      <c r="AO306" s="315"/>
      <c r="AP306" s="356"/>
      <c r="AQ306" s="356"/>
      <c r="AR306" s="315"/>
      <c r="AS306" s="356"/>
      <c r="AT306" s="315"/>
      <c r="AU306" s="356"/>
      <c r="AV306" s="315"/>
      <c r="AW306" s="315"/>
      <c r="AX306" s="315"/>
      <c r="AY306" s="315"/>
      <c r="AZ306" s="315"/>
      <c r="BA306" s="356"/>
      <c r="BB306" s="315"/>
      <c r="BC306" s="315"/>
      <c r="BD306" s="315"/>
      <c r="BE306" s="315"/>
      <c r="BF306" s="315"/>
      <c r="BG306" s="315"/>
      <c r="BH306" s="315"/>
      <c r="BI306" s="315"/>
      <c r="BJ306" s="315"/>
      <c r="BK306" s="315"/>
      <c r="BL306" s="315"/>
      <c r="BM306" s="315"/>
      <c r="BN306" s="315"/>
      <c r="BO306" s="315"/>
      <c r="BP306" s="315"/>
      <c r="BQ306" s="356"/>
      <c r="BR306" s="315"/>
      <c r="BS306" s="356"/>
      <c r="BT306" s="315"/>
      <c r="BU306" s="356"/>
      <c r="BV306" s="315"/>
      <c r="BW306" s="315"/>
      <c r="BX306" s="315"/>
      <c r="BY306" s="315"/>
      <c r="BZ306" s="315"/>
      <c r="CA306" s="315"/>
      <c r="CB306" s="315"/>
      <c r="CC306" s="356"/>
      <c r="CD306" s="315"/>
      <c r="CE306" s="315"/>
      <c r="CF306" s="315"/>
      <c r="CG306" s="315"/>
      <c r="CH306" s="315"/>
      <c r="CI306" s="315"/>
      <c r="CJ306" s="315"/>
      <c r="CK306" s="315"/>
      <c r="CL306" s="315"/>
      <c r="CM306" s="315"/>
      <c r="CN306" s="315"/>
      <c r="CO306" s="315"/>
      <c r="CP306" s="315"/>
      <c r="CQ306" s="315"/>
      <c r="CR306" s="315"/>
      <c r="CS306" s="315"/>
      <c r="CT306" s="315"/>
      <c r="CU306" s="315"/>
      <c r="CV306" s="315"/>
      <c r="CW306" s="315"/>
      <c r="CX306" s="315"/>
      <c r="CY306" s="315"/>
      <c r="CZ306" s="315"/>
      <c r="DA306" s="315"/>
      <c r="DB306" s="315"/>
      <c r="DC306" s="315"/>
    </row>
    <row r="307" spans="1:107" s="418" customFormat="1">
      <c r="A307" s="316"/>
      <c r="B307" s="408"/>
      <c r="C307" s="416"/>
      <c r="D307" s="315"/>
      <c r="E307" s="315"/>
      <c r="F307" s="315"/>
      <c r="G307" s="315"/>
      <c r="H307" s="315"/>
      <c r="I307" s="315"/>
      <c r="J307" s="315"/>
      <c r="K307" s="315"/>
      <c r="L307" s="315"/>
      <c r="M307" s="315"/>
      <c r="N307" s="315"/>
      <c r="O307" s="315"/>
      <c r="P307" s="315"/>
      <c r="Q307" s="315"/>
      <c r="R307" s="356"/>
      <c r="S307" s="315"/>
      <c r="T307" s="315"/>
      <c r="U307" s="315"/>
      <c r="V307" s="315"/>
      <c r="W307" s="315"/>
      <c r="X307" s="315"/>
      <c r="Y307" s="315"/>
      <c r="Z307" s="315"/>
      <c r="AA307" s="315"/>
      <c r="AB307" s="374"/>
      <c r="AC307" s="315"/>
      <c r="AD307" s="315"/>
      <c r="AE307" s="356"/>
      <c r="AF307" s="315"/>
      <c r="AG307" s="315"/>
      <c r="AH307" s="315"/>
      <c r="AI307" s="315"/>
      <c r="AJ307" s="315"/>
      <c r="AK307" s="356"/>
      <c r="AL307" s="356"/>
      <c r="AM307" s="315"/>
      <c r="AN307" s="356"/>
      <c r="AO307" s="315"/>
      <c r="AP307" s="356"/>
      <c r="AQ307" s="356"/>
      <c r="AR307" s="315"/>
      <c r="AS307" s="356"/>
      <c r="AT307" s="315"/>
      <c r="AU307" s="356"/>
      <c r="AV307" s="315"/>
      <c r="AW307" s="315"/>
      <c r="AX307" s="315"/>
      <c r="AY307" s="315"/>
      <c r="AZ307" s="315"/>
      <c r="BA307" s="356"/>
      <c r="BB307" s="315"/>
      <c r="BC307" s="315"/>
      <c r="BD307" s="315"/>
      <c r="BE307" s="315"/>
      <c r="BF307" s="315"/>
      <c r="BG307" s="315"/>
      <c r="BH307" s="315"/>
      <c r="BI307" s="315"/>
      <c r="BJ307" s="315"/>
      <c r="BK307" s="315"/>
      <c r="BL307" s="315"/>
      <c r="BM307" s="315"/>
      <c r="BN307" s="315"/>
      <c r="BO307" s="315"/>
      <c r="BP307" s="315"/>
      <c r="BQ307" s="356"/>
      <c r="BR307" s="315"/>
      <c r="BS307" s="356"/>
      <c r="BT307" s="315"/>
      <c r="BU307" s="356"/>
      <c r="BV307" s="315"/>
      <c r="BW307" s="315"/>
      <c r="BX307" s="315"/>
      <c r="BY307" s="315"/>
      <c r="BZ307" s="315"/>
      <c r="CA307" s="315"/>
      <c r="CB307" s="315"/>
      <c r="CC307" s="356"/>
      <c r="CD307" s="315"/>
      <c r="CE307" s="315"/>
      <c r="CF307" s="315"/>
      <c r="CG307" s="315"/>
      <c r="CH307" s="315"/>
      <c r="CI307" s="315"/>
      <c r="CJ307" s="315"/>
      <c r="CK307" s="315"/>
      <c r="CL307" s="315"/>
      <c r="CM307" s="315"/>
      <c r="CN307" s="315"/>
      <c r="CO307" s="315"/>
      <c r="CP307" s="315"/>
      <c r="CQ307" s="315"/>
      <c r="CR307" s="315"/>
      <c r="CS307" s="315"/>
      <c r="CT307" s="315"/>
      <c r="CU307" s="315"/>
      <c r="CV307" s="315"/>
      <c r="CW307" s="315"/>
      <c r="CX307" s="315"/>
      <c r="CY307" s="315"/>
      <c r="CZ307" s="315"/>
      <c r="DA307" s="315"/>
      <c r="DB307" s="315"/>
      <c r="DC307" s="315"/>
    </row>
    <row r="308" spans="1:107" s="418" customFormat="1">
      <c r="A308" s="316"/>
      <c r="B308" s="408"/>
      <c r="C308" s="416"/>
      <c r="D308" s="315"/>
      <c r="E308" s="315"/>
      <c r="F308" s="315"/>
      <c r="G308" s="315"/>
      <c r="H308" s="315"/>
      <c r="I308" s="315"/>
      <c r="J308" s="315"/>
      <c r="K308" s="315"/>
      <c r="L308" s="315"/>
      <c r="M308" s="315"/>
      <c r="N308" s="315"/>
      <c r="O308" s="315"/>
      <c r="P308" s="315"/>
      <c r="Q308" s="315"/>
      <c r="R308" s="356"/>
      <c r="S308" s="315"/>
      <c r="T308" s="315"/>
      <c r="U308" s="315"/>
      <c r="V308" s="315"/>
      <c r="W308" s="315"/>
      <c r="X308" s="315"/>
      <c r="Y308" s="315"/>
      <c r="Z308" s="315"/>
      <c r="AA308" s="315"/>
      <c r="AB308" s="374"/>
      <c r="AC308" s="315"/>
      <c r="AD308" s="315"/>
      <c r="AE308" s="356"/>
      <c r="AF308" s="315"/>
      <c r="AG308" s="315"/>
      <c r="AH308" s="315"/>
      <c r="AI308" s="315"/>
      <c r="AJ308" s="315"/>
      <c r="AK308" s="356"/>
      <c r="AL308" s="356"/>
      <c r="AM308" s="315"/>
      <c r="AN308" s="356"/>
      <c r="AO308" s="315"/>
      <c r="AP308" s="356"/>
      <c r="AQ308" s="356"/>
      <c r="AR308" s="315"/>
      <c r="AS308" s="356"/>
      <c r="AT308" s="315"/>
      <c r="AU308" s="356"/>
      <c r="AV308" s="315"/>
      <c r="AW308" s="315"/>
      <c r="AX308" s="315"/>
      <c r="AY308" s="315"/>
      <c r="AZ308" s="315"/>
      <c r="BA308" s="356"/>
      <c r="BB308" s="315"/>
      <c r="BC308" s="315"/>
      <c r="BD308" s="315"/>
      <c r="BE308" s="315"/>
      <c r="BF308" s="315"/>
      <c r="BG308" s="315"/>
      <c r="BH308" s="315"/>
      <c r="BI308" s="315"/>
      <c r="BJ308" s="315"/>
      <c r="BK308" s="315"/>
      <c r="BL308" s="315"/>
      <c r="BM308" s="315"/>
      <c r="BN308" s="315"/>
      <c r="BO308" s="315"/>
      <c r="BP308" s="315"/>
      <c r="BQ308" s="356"/>
      <c r="BR308" s="315"/>
      <c r="BS308" s="356"/>
      <c r="BT308" s="315"/>
      <c r="BU308" s="356"/>
      <c r="BV308" s="315"/>
      <c r="BW308" s="315"/>
      <c r="BX308" s="315"/>
      <c r="BY308" s="315"/>
      <c r="BZ308" s="315"/>
      <c r="CA308" s="315"/>
      <c r="CB308" s="315"/>
      <c r="CC308" s="356"/>
      <c r="CD308" s="315"/>
      <c r="CE308" s="315"/>
      <c r="CF308" s="315"/>
      <c r="CG308" s="315"/>
      <c r="CH308" s="315"/>
      <c r="CI308" s="315"/>
      <c r="CJ308" s="315"/>
      <c r="CK308" s="315"/>
      <c r="CL308" s="315"/>
      <c r="CM308" s="315"/>
      <c r="CN308" s="315"/>
      <c r="CO308" s="315"/>
      <c r="CP308" s="315"/>
      <c r="CQ308" s="315"/>
      <c r="CR308" s="315"/>
      <c r="CS308" s="315"/>
      <c r="CT308" s="315"/>
      <c r="CU308" s="315"/>
      <c r="CV308" s="315"/>
      <c r="CW308" s="315"/>
      <c r="CX308" s="315"/>
      <c r="CY308" s="315"/>
      <c r="CZ308" s="315"/>
      <c r="DA308" s="315"/>
      <c r="DB308" s="315"/>
      <c r="DC308" s="315"/>
    </row>
    <row r="309" spans="1:107" s="418" customFormat="1">
      <c r="A309" s="316"/>
      <c r="B309" s="408"/>
      <c r="C309" s="416"/>
      <c r="D309" s="315"/>
      <c r="E309" s="315"/>
      <c r="F309" s="315"/>
      <c r="G309" s="315"/>
      <c r="H309" s="315"/>
      <c r="I309" s="315"/>
      <c r="J309" s="315"/>
      <c r="K309" s="315"/>
      <c r="L309" s="315"/>
      <c r="M309" s="315"/>
      <c r="N309" s="315"/>
      <c r="O309" s="315"/>
      <c r="P309" s="315"/>
      <c r="Q309" s="315"/>
      <c r="R309" s="356"/>
      <c r="S309" s="315"/>
      <c r="T309" s="315"/>
      <c r="U309" s="315"/>
      <c r="V309" s="315"/>
      <c r="W309" s="315"/>
      <c r="X309" s="315"/>
      <c r="Y309" s="315"/>
      <c r="Z309" s="315"/>
      <c r="AA309" s="315"/>
      <c r="AB309" s="374"/>
      <c r="AC309" s="315"/>
      <c r="AD309" s="315"/>
      <c r="AE309" s="356"/>
      <c r="AF309" s="315"/>
      <c r="AG309" s="315"/>
      <c r="AH309" s="315"/>
      <c r="AI309" s="315"/>
      <c r="AJ309" s="315"/>
      <c r="AK309" s="356"/>
      <c r="AL309" s="356"/>
      <c r="AM309" s="315"/>
      <c r="AN309" s="356"/>
      <c r="AO309" s="315"/>
      <c r="AP309" s="356"/>
      <c r="AQ309" s="356"/>
      <c r="AR309" s="315"/>
      <c r="AS309" s="356"/>
      <c r="AT309" s="315"/>
      <c r="AU309" s="356"/>
      <c r="AV309" s="315"/>
      <c r="AW309" s="315"/>
      <c r="AX309" s="315"/>
      <c r="AY309" s="315"/>
      <c r="AZ309" s="315"/>
      <c r="BA309" s="356"/>
      <c r="BB309" s="315"/>
      <c r="BC309" s="315"/>
      <c r="BD309" s="315"/>
      <c r="BE309" s="315"/>
      <c r="BF309" s="315"/>
      <c r="BG309" s="315"/>
      <c r="BH309" s="315"/>
      <c r="BI309" s="315"/>
      <c r="BJ309" s="315"/>
      <c r="BK309" s="315"/>
      <c r="BL309" s="315"/>
      <c r="BM309" s="315"/>
      <c r="BN309" s="315"/>
      <c r="BO309" s="315"/>
      <c r="BP309" s="315"/>
      <c r="BQ309" s="356"/>
      <c r="BR309" s="315"/>
      <c r="BS309" s="356"/>
      <c r="BT309" s="315"/>
      <c r="BU309" s="356"/>
      <c r="BV309" s="315"/>
      <c r="BW309" s="315"/>
      <c r="BX309" s="315"/>
      <c r="BY309" s="315"/>
      <c r="BZ309" s="315"/>
      <c r="CA309" s="315"/>
      <c r="CB309" s="315"/>
      <c r="CC309" s="356"/>
      <c r="CD309" s="315"/>
      <c r="CE309" s="315"/>
      <c r="CF309" s="315"/>
      <c r="CG309" s="315"/>
      <c r="CH309" s="315"/>
      <c r="CI309" s="315"/>
      <c r="CJ309" s="315"/>
      <c r="CK309" s="315"/>
      <c r="CL309" s="315"/>
      <c r="CM309" s="315"/>
      <c r="CN309" s="315"/>
      <c r="CO309" s="315"/>
      <c r="CP309" s="315"/>
      <c r="CQ309" s="315"/>
      <c r="CR309" s="315"/>
      <c r="CS309" s="315"/>
      <c r="CT309" s="315"/>
      <c r="CU309" s="315"/>
      <c r="CV309" s="315"/>
      <c r="CW309" s="315"/>
      <c r="CX309" s="315"/>
      <c r="CY309" s="315"/>
      <c r="CZ309" s="315"/>
      <c r="DA309" s="315"/>
      <c r="DB309" s="315"/>
      <c r="DC309" s="315"/>
    </row>
  </sheetData>
  <dataConsolidate/>
  <mergeCells count="10">
    <mergeCell ref="B11:B12"/>
    <mergeCell ref="B20:B21"/>
    <mergeCell ref="A145:C145"/>
    <mergeCell ref="C46:C47"/>
    <mergeCell ref="A43:C43"/>
    <mergeCell ref="C49:C50"/>
    <mergeCell ref="A49:A50"/>
    <mergeCell ref="B49:B50"/>
    <mergeCell ref="A70:C70"/>
    <mergeCell ref="A91:C93"/>
  </mergeCells>
  <phoneticPr fontId="0" type="noConversion"/>
  <conditionalFormatting sqref="D149">
    <cfRule type="cellIs" dxfId="16" priority="2" stopIfTrue="1" operator="lessThan">
      <formula>0</formula>
    </cfRule>
  </conditionalFormatting>
  <conditionalFormatting sqref="F3">
    <cfRule type="cellIs" dxfId="15" priority="1" stopIfTrue="1" operator="lessThan">
      <formula>0</formula>
    </cfRule>
  </conditionalFormatting>
  <conditionalFormatting sqref="J149:K149">
    <cfRule type="cellIs" dxfId="14" priority="7" stopIfTrue="1" operator="lessThan">
      <formula>0</formula>
    </cfRule>
  </conditionalFormatting>
  <conditionalFormatting sqref="W4:X7 W104:X104">
    <cfRule type="cellIs" dxfId="13" priority="9" stopIfTrue="1" operator="lessThan">
      <formula>0</formula>
    </cfRule>
  </conditionalFormatting>
  <printOptions horizontalCentered="1" verticalCentered="1"/>
  <pageMargins left="0.75" right="0.75" top="1" bottom="1" header="0" footer="0"/>
  <pageSetup scale="62" orientation="portrait" horizontalDpi="120" verticalDpi="72" r:id="rId1"/>
  <headerFooter alignWithMargins="0"/>
  <legacy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Hoja19">
    <tabColor theme="8" tint="0.39997558519241921"/>
  </sheetPr>
  <dimension ref="A1:CD410"/>
  <sheetViews>
    <sheetView zoomScaleNormal="100" workbookViewId="0">
      <pane xSplit="2" ySplit="8" topLeftCell="C9" activePane="bottomRight" state="frozen"/>
      <selection pane="topRight"/>
      <selection pane="bottomLeft"/>
      <selection pane="bottomRight" activeCell="BJ19" sqref="BJ19"/>
    </sheetView>
  </sheetViews>
  <sheetFormatPr baseColWidth="10" defaultColWidth="11.5546875" defaultRowHeight="13.2"/>
  <cols>
    <col min="1" max="1" width="10.44140625" style="227" customWidth="1"/>
    <col min="2" max="2" width="39.44140625" style="227" customWidth="1"/>
    <col min="3" max="3" width="14.88671875" style="227" bestFit="1" customWidth="1"/>
    <col min="4" max="5" width="15.5546875" style="227" hidden="1" customWidth="1"/>
    <col min="6" max="6" width="16.88671875" style="227" bestFit="1" customWidth="1"/>
    <col min="7" max="7" width="14.88671875" style="227" bestFit="1" customWidth="1"/>
    <col min="8" max="8" width="15" style="227" bestFit="1" customWidth="1"/>
    <col min="9" max="9" width="14" style="227" hidden="1" customWidth="1"/>
    <col min="10" max="10" width="14" style="157" hidden="1" customWidth="1"/>
    <col min="11" max="11" width="12.6640625" style="227" hidden="1" customWidth="1"/>
    <col min="12" max="12" width="13.6640625" style="227" customWidth="1"/>
    <col min="13" max="13" width="13.6640625" style="227" bestFit="1" customWidth="1"/>
    <col min="14" max="14" width="13.6640625" style="227" hidden="1" customWidth="1"/>
    <col min="15" max="15" width="15.109375" style="227" customWidth="1"/>
    <col min="16" max="16" width="17" style="227" hidden="1" customWidth="1"/>
    <col min="17" max="17" width="15.88671875" style="227" hidden="1" customWidth="1"/>
    <col min="18" max="18" width="17.88671875" style="227" customWidth="1"/>
    <col min="19" max="19" width="15.6640625" style="227" hidden="1" customWidth="1"/>
    <col min="20" max="20" width="14.44140625" style="227" hidden="1" customWidth="1"/>
    <col min="21" max="21" width="14.33203125" style="227" hidden="1" customWidth="1"/>
    <col min="22" max="22" width="13.33203125" style="227" hidden="1" customWidth="1"/>
    <col min="23" max="23" width="13.44140625" style="227" hidden="1" customWidth="1"/>
    <col min="24" max="45" width="14.88671875" style="227" hidden="1" customWidth="1"/>
    <col min="46" max="46" width="16.5546875" style="227" hidden="1" customWidth="1"/>
    <col min="47" max="47" width="13.88671875" style="227" hidden="1" customWidth="1"/>
    <col min="48" max="48" width="17.109375" style="227" hidden="1" customWidth="1"/>
    <col min="49" max="51" width="11.5546875" style="227" hidden="1" customWidth="1"/>
    <col min="52" max="52" width="15.33203125" style="227" hidden="1" customWidth="1"/>
    <col min="53" max="53" width="15.88671875" style="227" hidden="1" customWidth="1"/>
    <col min="54" max="54" width="13.33203125" style="109" hidden="1" customWidth="1"/>
    <col min="55" max="59" width="13.33203125" style="227" hidden="1" customWidth="1"/>
    <col min="60" max="60" width="14.6640625" style="227" hidden="1" customWidth="1"/>
    <col min="61" max="16384" width="11.5546875" style="227"/>
  </cols>
  <sheetData>
    <row r="1" spans="1:60" ht="12.9" hidden="1" customHeight="1">
      <c r="A1" s="210" t="s">
        <v>848</v>
      </c>
      <c r="C1" s="109"/>
      <c r="K1" s="109"/>
      <c r="M1" s="157"/>
      <c r="S1" s="1" t="s">
        <v>1034</v>
      </c>
    </row>
    <row r="2" spans="1:60" hidden="1">
      <c r="A2" s="229" t="str">
        <f>+'OSN PD'!A2</f>
        <v>PRESUPUESTO ORDINARIO 2024</v>
      </c>
      <c r="C2" s="754"/>
      <c r="I2" s="157"/>
      <c r="K2" s="157"/>
      <c r="L2" s="109"/>
      <c r="Q2" s="157"/>
      <c r="S2" s="1"/>
    </row>
    <row r="3" spans="1:60" ht="12.9" hidden="1" customHeight="1">
      <c r="A3" s="210" t="s">
        <v>1065</v>
      </c>
      <c r="C3" s="754"/>
      <c r="G3" s="109"/>
      <c r="H3" s="109"/>
      <c r="I3" s="157"/>
      <c r="K3" s="157"/>
      <c r="L3" s="109"/>
      <c r="M3" s="109"/>
      <c r="N3" s="302"/>
      <c r="O3" s="109"/>
      <c r="S3" s="157"/>
      <c r="U3" s="302"/>
      <c r="Z3" s="157"/>
    </row>
    <row r="4" spans="1:60" hidden="1">
      <c r="A4" s="210" t="s">
        <v>354</v>
      </c>
      <c r="C4" s="754"/>
      <c r="G4" s="109"/>
      <c r="H4" s="109"/>
      <c r="I4" s="109"/>
      <c r="J4" s="792"/>
      <c r="K4" s="109"/>
      <c r="L4" s="109"/>
      <c r="M4" s="109"/>
      <c r="N4" s="109"/>
      <c r="O4" s="246"/>
      <c r="P4" s="109"/>
      <c r="Q4" s="157"/>
      <c r="R4" s="157"/>
      <c r="S4" s="157"/>
      <c r="U4" s="302"/>
    </row>
    <row r="5" spans="1:60" ht="18" hidden="1" customHeight="1">
      <c r="A5" s="210"/>
      <c r="C5" s="754"/>
      <c r="D5" s="754"/>
      <c r="G5" s="109"/>
      <c r="I5" s="109"/>
      <c r="J5" s="109"/>
      <c r="K5" s="109"/>
      <c r="L5" s="109"/>
      <c r="M5" s="109"/>
      <c r="N5" s="109"/>
      <c r="P5" s="109"/>
      <c r="R5" s="753"/>
      <c r="S5" s="791"/>
      <c r="U5" s="302"/>
    </row>
    <row r="6" spans="1:60" ht="12.6" hidden="1" customHeight="1">
      <c r="B6" s="109"/>
      <c r="C6" s="109"/>
      <c r="K6" s="793"/>
      <c r="L6" s="157"/>
      <c r="M6" s="302"/>
      <c r="N6" s="157"/>
    </row>
    <row r="7" spans="1:60" s="1" customFormat="1" ht="26.25" customHeight="1">
      <c r="A7" s="842"/>
      <c r="B7" s="842"/>
      <c r="C7" s="826" t="str">
        <f>+'OSN PD'!C7:F7</f>
        <v>P  R  E  S  U  P  U  E  S  T  O     2  0 2 4</v>
      </c>
      <c r="D7" s="826"/>
      <c r="E7" s="826"/>
      <c r="F7" s="826"/>
      <c r="G7" s="826"/>
      <c r="H7" s="834" t="s">
        <v>854</v>
      </c>
      <c r="I7" s="838" t="str">
        <f>+'OSN PD'!H7:H8</f>
        <v>OCTUBRE</v>
      </c>
      <c r="J7" s="836" t="str">
        <f>+'OSN PD'!I7:I8</f>
        <v>NOVIEMBRE</v>
      </c>
      <c r="K7" s="838" t="str">
        <f>+'OSN PD'!J7:J8</f>
        <v>DICIEMBRE</v>
      </c>
      <c r="L7" s="834" t="s">
        <v>858</v>
      </c>
      <c r="M7" s="834" t="s">
        <v>859</v>
      </c>
      <c r="N7" s="834" t="s">
        <v>860</v>
      </c>
      <c r="O7" s="834" t="s">
        <v>861</v>
      </c>
      <c r="P7" s="832" t="s">
        <v>862</v>
      </c>
      <c r="Q7" s="832" t="s">
        <v>863</v>
      </c>
      <c r="R7" s="832" t="s">
        <v>864</v>
      </c>
      <c r="S7" s="829" t="s">
        <v>865</v>
      </c>
      <c r="T7" s="830"/>
      <c r="U7" s="830"/>
      <c r="V7" s="830"/>
      <c r="W7" s="830"/>
      <c r="X7" s="830"/>
      <c r="Y7" s="830"/>
      <c r="Z7" s="830"/>
      <c r="AA7" s="830"/>
      <c r="AB7" s="830"/>
      <c r="AC7" s="830"/>
      <c r="AD7" s="830"/>
      <c r="AE7" s="830"/>
      <c r="AF7" s="830"/>
      <c r="AG7" s="830"/>
      <c r="AH7" s="830"/>
      <c r="AI7" s="830"/>
      <c r="AJ7" s="830"/>
      <c r="AK7" s="830"/>
      <c r="AL7" s="830"/>
      <c r="AM7" s="830"/>
      <c r="AN7" s="830"/>
      <c r="AO7" s="830"/>
      <c r="AP7" s="830"/>
      <c r="AQ7" s="830"/>
      <c r="AR7" s="830"/>
      <c r="AS7" s="830"/>
      <c r="AT7" s="831"/>
      <c r="AU7" s="828" t="s">
        <v>1038</v>
      </c>
      <c r="AV7" s="828"/>
      <c r="AW7" s="828"/>
      <c r="AX7" s="828"/>
      <c r="AY7" s="828"/>
      <c r="AZ7" s="828"/>
      <c r="BA7" s="827" t="s">
        <v>1039</v>
      </c>
      <c r="BB7" s="827"/>
      <c r="BC7" s="827"/>
      <c r="BD7" s="827"/>
      <c r="BE7" s="827"/>
      <c r="BF7" s="827"/>
      <c r="BG7" s="827"/>
      <c r="BH7" s="827"/>
    </row>
    <row r="8" spans="1:60" s="1" customFormat="1" ht="48" customHeight="1">
      <c r="A8" s="841" t="s">
        <v>868</v>
      </c>
      <c r="B8" s="841"/>
      <c r="C8" s="763" t="s">
        <v>869</v>
      </c>
      <c r="D8" s="765" t="s">
        <v>1253</v>
      </c>
      <c r="E8" s="761" t="s">
        <v>1254</v>
      </c>
      <c r="F8" s="761" t="s">
        <v>1041</v>
      </c>
      <c r="G8" s="763" t="s">
        <v>872</v>
      </c>
      <c r="H8" s="835"/>
      <c r="I8" s="839"/>
      <c r="J8" s="837"/>
      <c r="K8" s="839"/>
      <c r="L8" s="835"/>
      <c r="M8" s="835"/>
      <c r="N8" s="835"/>
      <c r="O8" s="835"/>
      <c r="P8" s="883"/>
      <c r="Q8" s="883"/>
      <c r="R8" s="883"/>
      <c r="S8" s="765" t="s">
        <v>873</v>
      </c>
      <c r="T8" s="761" t="s">
        <v>874</v>
      </c>
      <c r="U8" s="766" t="s">
        <v>875</v>
      </c>
      <c r="V8" s="766" t="s">
        <v>876</v>
      </c>
      <c r="W8" s="766" t="s">
        <v>877</v>
      </c>
      <c r="X8" s="761" t="s">
        <v>878</v>
      </c>
      <c r="Y8" s="761" t="s">
        <v>1045</v>
      </c>
      <c r="Z8" s="761" t="s">
        <v>880</v>
      </c>
      <c r="AA8" s="761" t="s">
        <v>881</v>
      </c>
      <c r="AB8" s="761" t="s">
        <v>1046</v>
      </c>
      <c r="AC8" s="761" t="s">
        <v>883</v>
      </c>
      <c r="AD8" s="761" t="s">
        <v>1047</v>
      </c>
      <c r="AE8" s="761" t="s">
        <v>885</v>
      </c>
      <c r="AF8" s="761" t="s">
        <v>886</v>
      </c>
      <c r="AG8" s="761" t="s">
        <v>887</v>
      </c>
      <c r="AH8" s="761" t="s">
        <v>888</v>
      </c>
      <c r="AI8" s="761" t="s">
        <v>889</v>
      </c>
      <c r="AJ8" s="761" t="s">
        <v>890</v>
      </c>
      <c r="AK8" s="761" t="s">
        <v>891</v>
      </c>
      <c r="AL8" s="761" t="s">
        <v>892</v>
      </c>
      <c r="AM8" s="761" t="s">
        <v>893</v>
      </c>
      <c r="AN8" s="761" t="s">
        <v>894</v>
      </c>
      <c r="AO8" s="761" t="s">
        <v>895</v>
      </c>
      <c r="AP8" s="761" t="s">
        <v>896</v>
      </c>
      <c r="AQ8" s="761" t="s">
        <v>897</v>
      </c>
      <c r="AR8" s="761" t="s">
        <v>898</v>
      </c>
      <c r="AS8" s="761" t="s">
        <v>1048</v>
      </c>
      <c r="AT8" s="761" t="s">
        <v>900</v>
      </c>
      <c r="AU8" s="761" t="s">
        <v>1255</v>
      </c>
      <c r="AV8" s="761" t="s">
        <v>1050</v>
      </c>
      <c r="AW8" s="761" t="s">
        <v>1051</v>
      </c>
      <c r="AX8" s="761" t="s">
        <v>1052</v>
      </c>
      <c r="AY8" s="761" t="s">
        <v>1053</v>
      </c>
      <c r="AZ8" s="761" t="s">
        <v>1054</v>
      </c>
      <c r="BA8" s="761" t="s">
        <v>1256</v>
      </c>
      <c r="BB8" s="768" t="s">
        <v>908</v>
      </c>
      <c r="BC8" s="761" t="s">
        <v>909</v>
      </c>
      <c r="BD8" s="761" t="s">
        <v>1058</v>
      </c>
      <c r="BE8" s="761" t="s">
        <v>1059</v>
      </c>
      <c r="BF8" s="761" t="s">
        <v>1060</v>
      </c>
      <c r="BG8" s="761" t="s">
        <v>1061</v>
      </c>
      <c r="BH8" s="761" t="s">
        <v>1040</v>
      </c>
    </row>
    <row r="9" spans="1:60" s="1" customFormat="1" ht="12.75" customHeight="1">
      <c r="A9" s="762"/>
      <c r="B9" s="762"/>
      <c r="C9" s="770"/>
      <c r="D9" s="92"/>
      <c r="E9" s="92"/>
      <c r="F9" s="92"/>
      <c r="G9" s="773"/>
      <c r="H9" s="771"/>
      <c r="I9" s="109"/>
      <c r="J9" s="157"/>
      <c r="K9" s="109"/>
      <c r="L9" s="92"/>
      <c r="M9" s="773"/>
      <c r="N9" s="92"/>
      <c r="O9" s="92"/>
      <c r="P9" s="92"/>
      <c r="Q9" s="92"/>
      <c r="R9" s="770"/>
      <c r="S9" s="92"/>
      <c r="T9" s="92"/>
      <c r="U9" s="92"/>
      <c r="V9" s="92"/>
      <c r="W9" s="92"/>
      <c r="X9" s="92"/>
      <c r="Y9" s="92"/>
      <c r="Z9" s="92"/>
      <c r="AA9" s="92"/>
      <c r="AB9" s="92"/>
      <c r="AC9" s="92"/>
      <c r="AD9" s="92"/>
      <c r="AE9" s="92"/>
      <c r="AF9" s="92"/>
      <c r="AG9" s="92"/>
      <c r="AH9" s="92"/>
      <c r="AI9" s="92"/>
      <c r="AJ9" s="92"/>
      <c r="AK9" s="92"/>
      <c r="AL9" s="92"/>
      <c r="AM9" s="92"/>
      <c r="AN9" s="92"/>
      <c r="AO9" s="92"/>
      <c r="AP9" s="92"/>
      <c r="AQ9" s="92"/>
      <c r="AR9" s="92"/>
      <c r="AS9" s="92"/>
      <c r="AT9" s="92"/>
      <c r="AU9" s="92"/>
      <c r="AV9" s="92"/>
      <c r="AW9" s="92"/>
      <c r="AX9" s="92"/>
      <c r="AY9" s="92"/>
      <c r="AZ9" s="92"/>
      <c r="BA9" s="92"/>
      <c r="BB9" s="770"/>
      <c r="BC9" s="92"/>
      <c r="BD9" s="92"/>
      <c r="BE9" s="92"/>
      <c r="BF9" s="92"/>
      <c r="BG9" s="92"/>
      <c r="BH9" s="92"/>
    </row>
    <row r="10" spans="1:60">
      <c r="A10" s="774">
        <v>0</v>
      </c>
      <c r="B10" s="789" t="s">
        <v>915</v>
      </c>
      <c r="C10" s="771">
        <f>SUM(C12:C26)</f>
        <v>524234368</v>
      </c>
      <c r="D10" s="771">
        <f>SUM(D12:D25)</f>
        <v>0</v>
      </c>
      <c r="E10" s="771">
        <f>SUM(E12:E25)</f>
        <v>0</v>
      </c>
      <c r="F10" s="771">
        <f t="shared" ref="F10:BH10" si="0">SUM(F12:F25)</f>
        <v>-27753197</v>
      </c>
      <c r="G10" s="771">
        <f>SUM(G12:G26)</f>
        <v>496481171</v>
      </c>
      <c r="H10" s="771">
        <v>342392686.24000001</v>
      </c>
      <c r="I10" s="771">
        <f t="shared" ref="I10:R10" si="1">SUM(I12:I26)</f>
        <v>34980073.349999994</v>
      </c>
      <c r="J10" s="771">
        <f t="shared" si="1"/>
        <v>36305759.75</v>
      </c>
      <c r="K10" s="771">
        <f>SUM(K12:K26)</f>
        <v>70289285.080000013</v>
      </c>
      <c r="L10" s="771">
        <f t="shared" si="1"/>
        <v>141575118.18000001</v>
      </c>
      <c r="M10" s="771">
        <f t="shared" si="1"/>
        <v>483967804.41999996</v>
      </c>
      <c r="N10" s="771">
        <f>SUM(N12:N26)</f>
        <v>699741.45</v>
      </c>
      <c r="O10" s="771">
        <f t="shared" si="1"/>
        <v>1.1641532182693481E-10</v>
      </c>
      <c r="P10" s="771">
        <f t="shared" si="1"/>
        <v>12513366.580000028</v>
      </c>
      <c r="Q10" s="771">
        <f t="shared" si="1"/>
        <v>495781429.55000001</v>
      </c>
      <c r="R10" s="771">
        <f t="shared" si="1"/>
        <v>12513366.580000028</v>
      </c>
      <c r="S10" s="771">
        <f>SUM(S12:S25)</f>
        <v>2149108</v>
      </c>
      <c r="T10" s="771">
        <f t="shared" si="0"/>
        <v>0</v>
      </c>
      <c r="U10" s="771">
        <f t="shared" si="0"/>
        <v>0</v>
      </c>
      <c r="V10" s="771">
        <f t="shared" si="0"/>
        <v>0</v>
      </c>
      <c r="W10" s="771">
        <f t="shared" si="0"/>
        <v>0</v>
      </c>
      <c r="X10" s="771">
        <f t="shared" si="0"/>
        <v>-29902305</v>
      </c>
      <c r="Y10" s="771">
        <f t="shared" si="0"/>
        <v>0</v>
      </c>
      <c r="Z10" s="771">
        <f t="shared" si="0"/>
        <v>0</v>
      </c>
      <c r="AA10" s="771">
        <f t="shared" si="0"/>
        <v>0</v>
      </c>
      <c r="AB10" s="771">
        <f t="shared" si="0"/>
        <v>0</v>
      </c>
      <c r="AC10" s="771">
        <f t="shared" si="0"/>
        <v>0</v>
      </c>
      <c r="AD10" s="771">
        <f>SUM(AD12:AD25)</f>
        <v>0</v>
      </c>
      <c r="AE10" s="771">
        <f>SUM(AE12:AE25)</f>
        <v>0</v>
      </c>
      <c r="AF10" s="771">
        <f>SUM(AF12:AF25)</f>
        <v>0</v>
      </c>
      <c r="AG10" s="771">
        <f t="shared" si="0"/>
        <v>0</v>
      </c>
      <c r="AH10" s="771">
        <f t="shared" si="0"/>
        <v>0</v>
      </c>
      <c r="AI10" s="771">
        <f t="shared" si="0"/>
        <v>0</v>
      </c>
      <c r="AJ10" s="771">
        <f t="shared" si="0"/>
        <v>0</v>
      </c>
      <c r="AK10" s="771">
        <f t="shared" si="0"/>
        <v>0</v>
      </c>
      <c r="AL10" s="771">
        <f t="shared" si="0"/>
        <v>0</v>
      </c>
      <c r="AM10" s="771">
        <f t="shared" si="0"/>
        <v>0</v>
      </c>
      <c r="AN10" s="771">
        <f t="shared" si="0"/>
        <v>0</v>
      </c>
      <c r="AO10" s="771">
        <f t="shared" si="0"/>
        <v>0</v>
      </c>
      <c r="AP10" s="771">
        <f t="shared" si="0"/>
        <v>0</v>
      </c>
      <c r="AQ10" s="771">
        <f t="shared" si="0"/>
        <v>0</v>
      </c>
      <c r="AR10" s="771"/>
      <c r="AS10" s="771"/>
      <c r="AT10" s="771">
        <f t="shared" si="0"/>
        <v>-27753197</v>
      </c>
      <c r="AU10" s="771">
        <f t="shared" si="0"/>
        <v>0</v>
      </c>
      <c r="AV10" s="771">
        <f t="shared" si="0"/>
        <v>0</v>
      </c>
      <c r="AW10" s="771">
        <f t="shared" si="0"/>
        <v>0</v>
      </c>
      <c r="AX10" s="771">
        <f t="shared" si="0"/>
        <v>0</v>
      </c>
      <c r="AY10" s="771">
        <f t="shared" si="0"/>
        <v>0</v>
      </c>
      <c r="AZ10" s="771">
        <f t="shared" si="0"/>
        <v>0</v>
      </c>
      <c r="BA10" s="771">
        <f t="shared" si="0"/>
        <v>0</v>
      </c>
      <c r="BB10" s="771">
        <f t="shared" si="0"/>
        <v>0</v>
      </c>
      <c r="BC10" s="771">
        <f t="shared" si="0"/>
        <v>0</v>
      </c>
      <c r="BD10" s="771">
        <f t="shared" si="0"/>
        <v>0</v>
      </c>
      <c r="BE10" s="771">
        <f t="shared" si="0"/>
        <v>0</v>
      </c>
      <c r="BF10" s="771">
        <f t="shared" si="0"/>
        <v>0</v>
      </c>
      <c r="BG10" s="771">
        <f t="shared" si="0"/>
        <v>0</v>
      </c>
      <c r="BH10" s="771">
        <f t="shared" si="0"/>
        <v>0</v>
      </c>
    </row>
    <row r="11" spans="1:60" s="1" customFormat="1" ht="12.9" customHeight="1">
      <c r="A11" s="210"/>
      <c r="C11" s="109"/>
      <c r="D11" s="3"/>
      <c r="E11" s="3"/>
      <c r="F11" s="3"/>
      <c r="G11" s="3"/>
      <c r="H11" s="3"/>
      <c r="I11" s="3"/>
      <c r="J11" s="181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</row>
    <row r="12" spans="1:60" ht="12" customHeight="1">
      <c r="A12" s="229" t="s">
        <v>7</v>
      </c>
      <c r="B12" s="227" t="s">
        <v>121</v>
      </c>
      <c r="C12" s="109">
        <v>286574513</v>
      </c>
      <c r="D12" s="109">
        <f>+BH12</f>
        <v>0</v>
      </c>
      <c r="E12" s="109"/>
      <c r="F12" s="109">
        <f>+AT12</f>
        <v>2718551</v>
      </c>
      <c r="G12" s="109">
        <f t="shared" ref="G12:G26" si="2">+C12+D12+F12+E12</f>
        <v>289293064</v>
      </c>
      <c r="H12" s="109">
        <v>206840503.55000001</v>
      </c>
      <c r="I12" s="109">
        <f>'CK GASTOS INM MES 1'!D59</f>
        <v>24783149.5</v>
      </c>
      <c r="J12" s="157">
        <f>'CK GASTOS INM MES 2'!D107</f>
        <v>25891587.050000001</v>
      </c>
      <c r="K12" s="109">
        <f>+'CK GASTOS INM MES 3'!D72</f>
        <v>25859199.300000001</v>
      </c>
      <c r="L12" s="109">
        <f t="shared" ref="L12:L26" si="3">SUM(I12:K12)</f>
        <v>76533935.849999994</v>
      </c>
      <c r="M12" s="109">
        <f t="shared" ref="M12:M26" si="4">+L12+H12</f>
        <v>283374439.39999998</v>
      </c>
      <c r="N12" s="109">
        <f>+'Cert.INM-FEM'!D145</f>
        <v>0</v>
      </c>
      <c r="O12" s="109">
        <f t="shared" ref="O12:O25" si="5">IF(N12&gt;0,(M12-N12),0)</f>
        <v>0</v>
      </c>
      <c r="P12" s="753">
        <f t="shared" ref="P12:P25" si="6">G12-M12</f>
        <v>5918624.6000000238</v>
      </c>
      <c r="Q12" s="753">
        <f t="shared" ref="Q12:Q25" si="7">G12-N12</f>
        <v>289293064</v>
      </c>
      <c r="R12" s="753">
        <f t="shared" ref="R12:R25" si="8">IF(O12&gt;0,(G12-M12-O12),(G12-M12+O12))</f>
        <v>5918624.6000000238</v>
      </c>
      <c r="S12" s="109">
        <v>22912551</v>
      </c>
      <c r="T12" s="109"/>
      <c r="U12" s="109">
        <v>-1125000</v>
      </c>
      <c r="V12" s="109"/>
      <c r="W12" s="109">
        <v>0</v>
      </c>
      <c r="X12" s="109">
        <v>-19069000</v>
      </c>
      <c r="Y12" s="109"/>
      <c r="Z12" s="109"/>
      <c r="AA12" s="109"/>
      <c r="AB12" s="109"/>
      <c r="AC12" s="109"/>
      <c r="AD12" s="109"/>
      <c r="AE12" s="109"/>
      <c r="AF12" s="109"/>
      <c r="AG12" s="109"/>
      <c r="AH12" s="109"/>
      <c r="AI12" s="109"/>
      <c r="AJ12" s="109"/>
      <c r="AK12" s="109"/>
      <c r="AL12" s="109"/>
      <c r="AM12" s="109"/>
      <c r="AN12" s="109"/>
      <c r="AO12" s="109"/>
      <c r="AP12" s="109"/>
      <c r="AQ12" s="109"/>
      <c r="AR12" s="109"/>
      <c r="AS12" s="109"/>
      <c r="AT12" s="109">
        <f>SUM(S12:AS12)</f>
        <v>2718551</v>
      </c>
      <c r="AU12" s="109">
        <v>0</v>
      </c>
      <c r="AV12" s="109">
        <v>0</v>
      </c>
      <c r="AW12" s="109">
        <f>+'INM-FEM'!AF12+'INM-AC'!Z12</f>
        <v>0</v>
      </c>
      <c r="AX12" s="109">
        <f>+'INM-FEM'!AG12+'INM-AC'!AA12</f>
        <v>0</v>
      </c>
      <c r="AY12" s="109">
        <f>+'INM-FEM'!AH12+'INM-AC'!AB12</f>
        <v>0</v>
      </c>
      <c r="AZ12" s="109">
        <f t="shared" ref="AZ12:AZ25" si="9">+AU12+AV12+AW12+AX12+AY12</f>
        <v>0</v>
      </c>
      <c r="BA12" s="109">
        <v>0</v>
      </c>
      <c r="BC12" s="109"/>
      <c r="BD12" s="109"/>
      <c r="BE12" s="109"/>
      <c r="BF12" s="109"/>
      <c r="BG12" s="109"/>
      <c r="BH12" s="109">
        <f>SUM(BA12:BG12)</f>
        <v>0</v>
      </c>
    </row>
    <row r="13" spans="1:60" ht="12" customHeight="1">
      <c r="A13" s="229" t="s">
        <v>8</v>
      </c>
      <c r="B13" s="227" t="s">
        <v>129</v>
      </c>
      <c r="C13" s="109">
        <v>1000000</v>
      </c>
      <c r="D13" s="109">
        <f t="shared" ref="D13:D25" si="10">+BH13</f>
        <v>0</v>
      </c>
      <c r="E13" s="109"/>
      <c r="F13" s="109">
        <f t="shared" ref="F13:F25" si="11">+AT13</f>
        <v>0</v>
      </c>
      <c r="G13" s="109">
        <f t="shared" si="2"/>
        <v>1000000</v>
      </c>
      <c r="H13" s="109">
        <v>0</v>
      </c>
      <c r="I13" s="109">
        <f>'CK GASTOS INM MES 1'!E59</f>
        <v>0</v>
      </c>
      <c r="J13" s="157">
        <f>'CK GASTOS INM MES 2'!E107</f>
        <v>0</v>
      </c>
      <c r="K13" s="109">
        <f>'CK GASTOS INM MES 3'!E72</f>
        <v>0</v>
      </c>
      <c r="L13" s="109">
        <f t="shared" si="3"/>
        <v>0</v>
      </c>
      <c r="M13" s="109">
        <f t="shared" si="4"/>
        <v>0</v>
      </c>
      <c r="N13" s="109">
        <f>+'Cert.INM-FEM'!E145</f>
        <v>0</v>
      </c>
      <c r="O13" s="109">
        <f t="shared" ref="O13:O19" si="12">IF(N13&gt;0,(M13-N13),0)</f>
        <v>0</v>
      </c>
      <c r="P13" s="753">
        <f t="shared" si="6"/>
        <v>1000000</v>
      </c>
      <c r="Q13" s="753">
        <f t="shared" si="7"/>
        <v>1000000</v>
      </c>
      <c r="R13" s="753">
        <f t="shared" si="8"/>
        <v>1000000</v>
      </c>
      <c r="S13" s="109"/>
      <c r="T13" s="109"/>
      <c r="U13" s="109"/>
      <c r="V13" s="109"/>
      <c r="W13" s="109"/>
      <c r="X13" s="109"/>
      <c r="Y13" s="109"/>
      <c r="Z13" s="109"/>
      <c r="AA13" s="109"/>
      <c r="AB13" s="109"/>
      <c r="AC13" s="109"/>
      <c r="AD13" s="109"/>
      <c r="AE13" s="109"/>
      <c r="AF13" s="109"/>
      <c r="AG13" s="109"/>
      <c r="AH13" s="109"/>
      <c r="AI13" s="109"/>
      <c r="AJ13" s="109"/>
      <c r="AK13" s="109"/>
      <c r="AL13" s="109"/>
      <c r="AM13" s="109"/>
      <c r="AN13" s="109"/>
      <c r="AO13" s="109"/>
      <c r="AP13" s="109"/>
      <c r="AQ13" s="109"/>
      <c r="AR13" s="109"/>
      <c r="AS13" s="109"/>
      <c r="AT13" s="109">
        <f t="shared" ref="AT13:AT25" si="13">SUM(S13:AS13)</f>
        <v>0</v>
      </c>
      <c r="AU13" s="109">
        <v>0</v>
      </c>
      <c r="AV13" s="109"/>
      <c r="AW13" s="109">
        <f>+'INM-FEM'!AF13+'INM-AC'!Z13</f>
        <v>0</v>
      </c>
      <c r="AX13" s="109">
        <f>+'INM-FEM'!AG13+'INM-AC'!AA13</f>
        <v>0</v>
      </c>
      <c r="AY13" s="109">
        <f>+'INM-FEM'!AH13+'INM-AC'!AB13</f>
        <v>0</v>
      </c>
      <c r="AZ13" s="109">
        <f t="shared" si="9"/>
        <v>0</v>
      </c>
      <c r="BA13" s="109"/>
      <c r="BC13" s="109"/>
      <c r="BD13" s="109"/>
      <c r="BE13" s="109"/>
      <c r="BF13" s="109"/>
      <c r="BG13" s="109"/>
      <c r="BH13" s="109">
        <f>SUM(BA13:BG13)</f>
        <v>0</v>
      </c>
    </row>
    <row r="14" spans="1:60" ht="12.6" customHeight="1">
      <c r="A14" s="229" t="s">
        <v>9</v>
      </c>
      <c r="B14" s="227" t="s">
        <v>125</v>
      </c>
      <c r="C14" s="109">
        <v>700000</v>
      </c>
      <c r="D14" s="109">
        <f>+BH14</f>
        <v>0</v>
      </c>
      <c r="E14" s="109"/>
      <c r="F14" s="109">
        <f t="shared" si="11"/>
        <v>0</v>
      </c>
      <c r="G14" s="109">
        <f t="shared" si="2"/>
        <v>700000</v>
      </c>
      <c r="H14" s="109">
        <v>699741.45000000007</v>
      </c>
      <c r="I14" s="109">
        <f>'CK GASTOS INM MES 1'!F59</f>
        <v>0</v>
      </c>
      <c r="J14" s="157">
        <f>'CK GASTOS INM MES 2'!F107</f>
        <v>0</v>
      </c>
      <c r="K14" s="109">
        <f>'CK GASTOS INM MES 3'!F72</f>
        <v>0</v>
      </c>
      <c r="L14" s="109">
        <f t="shared" si="3"/>
        <v>0</v>
      </c>
      <c r="M14" s="109">
        <f t="shared" si="4"/>
        <v>699741.45000000007</v>
      </c>
      <c r="N14" s="109">
        <f>+'Cert.INM-FEM'!F145</f>
        <v>699741.45</v>
      </c>
      <c r="O14" s="109">
        <f t="shared" si="12"/>
        <v>1.1641532182693481E-10</v>
      </c>
      <c r="P14" s="753">
        <f t="shared" si="6"/>
        <v>258.54999999993015</v>
      </c>
      <c r="Q14" s="753">
        <f t="shared" si="7"/>
        <v>258.55000000004657</v>
      </c>
      <c r="R14" s="753">
        <f t="shared" si="8"/>
        <v>258.54999999981374</v>
      </c>
      <c r="S14" s="109"/>
      <c r="T14" s="109"/>
      <c r="U14" s="109"/>
      <c r="V14" s="109"/>
      <c r="W14" s="109"/>
      <c r="X14" s="109"/>
      <c r="Y14" s="109"/>
      <c r="Z14" s="109"/>
      <c r="AA14" s="109"/>
      <c r="AB14" s="109"/>
      <c r="AC14" s="109"/>
      <c r="AD14" s="109"/>
      <c r="AE14" s="109"/>
      <c r="AF14" s="109"/>
      <c r="AG14" s="109"/>
      <c r="AH14" s="109"/>
      <c r="AI14" s="109"/>
      <c r="AJ14" s="109"/>
      <c r="AK14" s="109"/>
      <c r="AL14" s="109"/>
      <c r="AM14" s="109"/>
      <c r="AN14" s="109"/>
      <c r="AO14" s="109"/>
      <c r="AP14" s="109"/>
      <c r="AQ14" s="109"/>
      <c r="AR14" s="109"/>
      <c r="AS14" s="109"/>
      <c r="AT14" s="109">
        <f t="shared" si="13"/>
        <v>0</v>
      </c>
      <c r="AU14" s="109">
        <v>0</v>
      </c>
      <c r="AV14" s="109"/>
      <c r="AW14" s="109">
        <f>+'INM-FEM'!AF14+'INM-AC'!Z14</f>
        <v>0</v>
      </c>
      <c r="AX14" s="109">
        <f>+'INM-FEM'!AG14+'INM-AC'!AA14</f>
        <v>0</v>
      </c>
      <c r="AY14" s="109">
        <f>+'INM-FEM'!AH14+'INM-AC'!AB14</f>
        <v>0</v>
      </c>
      <c r="AZ14" s="109">
        <f t="shared" si="9"/>
        <v>0</v>
      </c>
      <c r="BA14" s="109"/>
      <c r="BC14" s="109"/>
      <c r="BD14" s="109"/>
      <c r="BE14" s="109"/>
      <c r="BF14" s="109"/>
      <c r="BG14" s="109"/>
      <c r="BH14" s="109">
        <f>SUM(BA14:BG14)</f>
        <v>0</v>
      </c>
    </row>
    <row r="15" spans="1:60" ht="12.6" customHeight="1">
      <c r="A15" s="229" t="s">
        <v>10</v>
      </c>
      <c r="B15" s="227" t="s">
        <v>916</v>
      </c>
      <c r="C15" s="109"/>
      <c r="D15" s="109">
        <f t="shared" si="10"/>
        <v>0</v>
      </c>
      <c r="E15" s="109"/>
      <c r="F15" s="109">
        <f t="shared" si="11"/>
        <v>0</v>
      </c>
      <c r="G15" s="109">
        <f t="shared" si="2"/>
        <v>0</v>
      </c>
      <c r="H15" s="109">
        <v>0</v>
      </c>
      <c r="I15" s="109">
        <f>'CK GASTOS INM MES 1'!G59</f>
        <v>0</v>
      </c>
      <c r="J15" s="157">
        <f>'CK GASTOS INM MES 2'!G107</f>
        <v>0</v>
      </c>
      <c r="K15" s="109">
        <f>'CK GASTOS INM MES 3'!G72</f>
        <v>0</v>
      </c>
      <c r="L15" s="109">
        <f t="shared" si="3"/>
        <v>0</v>
      </c>
      <c r="M15" s="109">
        <f t="shared" si="4"/>
        <v>0</v>
      </c>
      <c r="N15" s="109">
        <f>+'Cert.INM-FEM'!G150</f>
        <v>0</v>
      </c>
      <c r="O15" s="109">
        <f t="shared" si="12"/>
        <v>0</v>
      </c>
      <c r="P15" s="753">
        <f t="shared" si="6"/>
        <v>0</v>
      </c>
      <c r="Q15" s="753">
        <f t="shared" si="7"/>
        <v>0</v>
      </c>
      <c r="R15" s="753">
        <f t="shared" si="8"/>
        <v>0</v>
      </c>
      <c r="S15" s="109"/>
      <c r="T15" s="109"/>
      <c r="U15" s="109"/>
      <c r="V15" s="109"/>
      <c r="W15" s="109"/>
      <c r="X15" s="109"/>
      <c r="Y15" s="109"/>
      <c r="Z15" s="109"/>
      <c r="AA15" s="109"/>
      <c r="AB15" s="109"/>
      <c r="AC15" s="109"/>
      <c r="AD15" s="109"/>
      <c r="AE15" s="109"/>
      <c r="AF15" s="109"/>
      <c r="AG15" s="109"/>
      <c r="AH15" s="109"/>
      <c r="AI15" s="109"/>
      <c r="AJ15" s="109"/>
      <c r="AK15" s="109"/>
      <c r="AL15" s="109"/>
      <c r="AM15" s="109"/>
      <c r="AN15" s="109"/>
      <c r="AO15" s="109"/>
      <c r="AP15" s="109"/>
      <c r="AQ15" s="109"/>
      <c r="AR15" s="109"/>
      <c r="AS15" s="109"/>
      <c r="AT15" s="109">
        <f t="shared" si="13"/>
        <v>0</v>
      </c>
      <c r="AU15" s="109">
        <v>0</v>
      </c>
      <c r="AV15" s="109"/>
      <c r="AW15" s="109">
        <f>+'INM-FEM'!AF15+'INM-AC'!Z15</f>
        <v>0</v>
      </c>
      <c r="AX15" s="109">
        <f>+'INM-FEM'!AG15+'INM-AC'!AA15</f>
        <v>0</v>
      </c>
      <c r="AY15" s="109">
        <f>+'INM-FEM'!AH15+'INM-AC'!AB15</f>
        <v>0</v>
      </c>
      <c r="AZ15" s="109">
        <f t="shared" si="9"/>
        <v>0</v>
      </c>
      <c r="BA15" s="109"/>
      <c r="BC15" s="109"/>
      <c r="BD15" s="109"/>
      <c r="BE15" s="109"/>
      <c r="BF15" s="109"/>
      <c r="BG15" s="109"/>
      <c r="BH15" s="109">
        <f t="shared" ref="BH15:BH24" si="14">SUM(BA15:BG15)</f>
        <v>0</v>
      </c>
    </row>
    <row r="16" spans="1:60" ht="12.6" customHeight="1">
      <c r="A16" s="229" t="s">
        <v>11</v>
      </c>
      <c r="B16" s="227" t="s">
        <v>917</v>
      </c>
      <c r="C16" s="109">
        <v>100500000</v>
      </c>
      <c r="D16" s="109">
        <f t="shared" si="10"/>
        <v>0</v>
      </c>
      <c r="E16" s="109"/>
      <c r="F16" s="109">
        <f t="shared" si="11"/>
        <v>-16763157</v>
      </c>
      <c r="G16" s="109">
        <f t="shared" si="2"/>
        <v>83736843</v>
      </c>
      <c r="H16" s="109">
        <v>58952840.150000006</v>
      </c>
      <c r="I16" s="109">
        <f>'CK GASTOS INM MES 1'!H59</f>
        <v>6632155.4500000002</v>
      </c>
      <c r="J16" s="157">
        <f>'CK GASTOS INM MES 2'!H107</f>
        <v>6883439.3000000007</v>
      </c>
      <c r="K16" s="109">
        <f>'CK GASTOS INM MES 3'!H72</f>
        <v>11268408.100000001</v>
      </c>
      <c r="L16" s="109">
        <f>SUM(I16:K16)</f>
        <v>24784002.850000001</v>
      </c>
      <c r="M16" s="109">
        <f t="shared" si="4"/>
        <v>83736843</v>
      </c>
      <c r="N16" s="109">
        <f>+'Cert.INM-FEM'!H145</f>
        <v>0</v>
      </c>
      <c r="O16" s="109">
        <f t="shared" si="12"/>
        <v>0</v>
      </c>
      <c r="P16" s="753">
        <f t="shared" si="6"/>
        <v>0</v>
      </c>
      <c r="Q16" s="753">
        <f t="shared" si="7"/>
        <v>83736843</v>
      </c>
      <c r="R16" s="753">
        <f t="shared" si="8"/>
        <v>0</v>
      </c>
      <c r="S16" s="109">
        <v>-9284957</v>
      </c>
      <c r="T16" s="109"/>
      <c r="U16" s="109"/>
      <c r="V16" s="109"/>
      <c r="W16" s="109"/>
      <c r="X16" s="109">
        <v>-7478200</v>
      </c>
      <c r="Y16" s="109"/>
      <c r="Z16" s="109"/>
      <c r="AA16" s="109"/>
      <c r="AB16" s="109"/>
      <c r="AC16" s="109"/>
      <c r="AD16" s="109"/>
      <c r="AE16" s="109"/>
      <c r="AF16" s="109"/>
      <c r="AG16" s="109"/>
      <c r="AH16" s="109"/>
      <c r="AI16" s="109"/>
      <c r="AJ16" s="109"/>
      <c r="AK16" s="109"/>
      <c r="AL16" s="109"/>
      <c r="AM16" s="109"/>
      <c r="AN16" s="109"/>
      <c r="AO16" s="109"/>
      <c r="AP16" s="109"/>
      <c r="AQ16" s="109"/>
      <c r="AR16" s="109"/>
      <c r="AS16" s="109"/>
      <c r="AT16" s="109">
        <f t="shared" si="13"/>
        <v>-16763157</v>
      </c>
      <c r="AU16" s="109">
        <v>0</v>
      </c>
      <c r="AV16" s="109">
        <v>0</v>
      </c>
      <c r="AW16" s="109">
        <f>+'INM-FEM'!AF16+'INM-AC'!Z16</f>
        <v>0</v>
      </c>
      <c r="AX16" s="109">
        <f>+'INM-FEM'!AG16+'INM-AC'!AA16</f>
        <v>0</v>
      </c>
      <c r="AY16" s="109">
        <f>+'INM-FEM'!AH16+'INM-AC'!AB16</f>
        <v>0</v>
      </c>
      <c r="AZ16" s="109">
        <f t="shared" si="9"/>
        <v>0</v>
      </c>
      <c r="BA16" s="109">
        <v>0</v>
      </c>
      <c r="BC16" s="109"/>
      <c r="BD16" s="109"/>
      <c r="BE16" s="109"/>
      <c r="BF16" s="109"/>
      <c r="BG16" s="109"/>
      <c r="BH16" s="109">
        <f t="shared" si="14"/>
        <v>0</v>
      </c>
    </row>
    <row r="17" spans="1:82" ht="12.6" customHeight="1">
      <c r="A17" s="229" t="s">
        <v>12</v>
      </c>
      <c r="B17" s="227" t="s">
        <v>918</v>
      </c>
      <c r="C17" s="109"/>
      <c r="D17" s="109">
        <f t="shared" si="10"/>
        <v>0</v>
      </c>
      <c r="E17" s="109"/>
      <c r="F17" s="109">
        <f t="shared" si="11"/>
        <v>0</v>
      </c>
      <c r="G17" s="109">
        <f t="shared" si="2"/>
        <v>0</v>
      </c>
      <c r="H17" s="109">
        <v>0</v>
      </c>
      <c r="I17" s="109">
        <f>'CK GASTOS INM MES 1'!I59</f>
        <v>0</v>
      </c>
      <c r="J17" s="157">
        <f>'CK GASTOS INM MES 2'!I107</f>
        <v>0</v>
      </c>
      <c r="K17" s="109">
        <f>'CK GASTOS INM MES 3'!I72</f>
        <v>0</v>
      </c>
      <c r="L17" s="109">
        <f>SUM(I17:K17)</f>
        <v>0</v>
      </c>
      <c r="M17" s="109">
        <f t="shared" si="4"/>
        <v>0</v>
      </c>
      <c r="N17" s="109">
        <f>+'Cert.INM-FEM'!I145</f>
        <v>0</v>
      </c>
      <c r="O17" s="109">
        <f t="shared" si="12"/>
        <v>0</v>
      </c>
      <c r="P17" s="753">
        <f t="shared" si="6"/>
        <v>0</v>
      </c>
      <c r="Q17" s="753">
        <f t="shared" si="7"/>
        <v>0</v>
      </c>
      <c r="R17" s="753">
        <f t="shared" si="8"/>
        <v>0</v>
      </c>
      <c r="S17" s="109"/>
      <c r="T17" s="109"/>
      <c r="U17" s="109"/>
      <c r="V17" s="109"/>
      <c r="W17" s="109"/>
      <c r="X17" s="109"/>
      <c r="Y17" s="109"/>
      <c r="Z17" s="109"/>
      <c r="AA17" s="109"/>
      <c r="AB17" s="109"/>
      <c r="AC17" s="109"/>
      <c r="AD17" s="109"/>
      <c r="AE17" s="109"/>
      <c r="AF17" s="109"/>
      <c r="AG17" s="109"/>
      <c r="AH17" s="109"/>
      <c r="AI17" s="109"/>
      <c r="AJ17" s="109"/>
      <c r="AK17" s="109"/>
      <c r="AL17" s="109"/>
      <c r="AM17" s="109"/>
      <c r="AN17" s="109"/>
      <c r="AO17" s="109"/>
      <c r="AP17" s="109"/>
      <c r="AQ17" s="109"/>
      <c r="AR17" s="109"/>
      <c r="AS17" s="109"/>
      <c r="AT17" s="109">
        <f t="shared" si="13"/>
        <v>0</v>
      </c>
      <c r="AU17" s="109">
        <v>0</v>
      </c>
      <c r="AV17" s="109">
        <v>0</v>
      </c>
      <c r="AW17" s="109">
        <f>+'INM-FEM'!AF17+'INM-AC'!Z17</f>
        <v>0</v>
      </c>
      <c r="AX17" s="109">
        <f>+'INM-FEM'!AG17+'INM-AC'!AA17</f>
        <v>0</v>
      </c>
      <c r="AY17" s="109">
        <f>+'INM-FEM'!AH17+'INM-AC'!AB17</f>
        <v>0</v>
      </c>
      <c r="AZ17" s="109">
        <f t="shared" si="9"/>
        <v>0</v>
      </c>
      <c r="BA17" s="109"/>
      <c r="BC17" s="109"/>
      <c r="BD17" s="109"/>
      <c r="BE17" s="109"/>
      <c r="BF17" s="109"/>
      <c r="BG17" s="109"/>
      <c r="BH17" s="109">
        <f t="shared" si="14"/>
        <v>0</v>
      </c>
    </row>
    <row r="18" spans="1:82" ht="12.6" customHeight="1">
      <c r="A18" s="229" t="s">
        <v>13</v>
      </c>
      <c r="B18" s="227" t="s">
        <v>919</v>
      </c>
      <c r="C18" s="109">
        <v>30000000</v>
      </c>
      <c r="D18" s="109">
        <f t="shared" si="10"/>
        <v>0</v>
      </c>
      <c r="E18" s="109"/>
      <c r="F18" s="109">
        <f t="shared" si="11"/>
        <v>-1536435</v>
      </c>
      <c r="G18" s="109">
        <f t="shared" si="2"/>
        <v>28463565</v>
      </c>
      <c r="H18" s="109">
        <v>73932.72</v>
      </c>
      <c r="I18" s="109">
        <f>'CK GASTOS INM MES 1'!J59</f>
        <v>0</v>
      </c>
      <c r="J18" s="157">
        <f>'CK GASTOS INM MES 2'!J107</f>
        <v>0</v>
      </c>
      <c r="K18" s="109">
        <f>'CK GASTOS INM MES 3'!J72</f>
        <v>28229097.280000001</v>
      </c>
      <c r="L18" s="109">
        <f t="shared" si="3"/>
        <v>28229097.280000001</v>
      </c>
      <c r="M18" s="109">
        <f t="shared" si="4"/>
        <v>28303030</v>
      </c>
      <c r="N18" s="109">
        <f>+'Cert.INM-FEM'!J145</f>
        <v>0</v>
      </c>
      <c r="O18" s="109">
        <f t="shared" si="12"/>
        <v>0</v>
      </c>
      <c r="P18" s="753">
        <f t="shared" si="6"/>
        <v>160535</v>
      </c>
      <c r="Q18" s="753">
        <f t="shared" si="7"/>
        <v>28463565</v>
      </c>
      <c r="R18" s="753">
        <f>IF(O18&gt;0,(G18-M18-O18),(G18-M18+O18))</f>
        <v>160535</v>
      </c>
      <c r="S18" s="109"/>
      <c r="T18" s="109"/>
      <c r="U18" s="109"/>
      <c r="V18" s="109"/>
      <c r="W18" s="109"/>
      <c r="X18" s="109">
        <v>-1536435</v>
      </c>
      <c r="Y18" s="109"/>
      <c r="Z18" s="109"/>
      <c r="AA18" s="109"/>
      <c r="AB18" s="109"/>
      <c r="AC18" s="109"/>
      <c r="AD18" s="109"/>
      <c r="AE18" s="109"/>
      <c r="AF18" s="109"/>
      <c r="AG18" s="109"/>
      <c r="AH18" s="109"/>
      <c r="AI18" s="109"/>
      <c r="AJ18" s="109"/>
      <c r="AK18" s="109"/>
      <c r="AL18" s="109"/>
      <c r="AM18" s="109"/>
      <c r="AN18" s="109"/>
      <c r="AO18" s="109"/>
      <c r="AP18" s="109"/>
      <c r="AQ18" s="109"/>
      <c r="AR18" s="109"/>
      <c r="AS18" s="109"/>
      <c r="AT18" s="109">
        <f t="shared" si="13"/>
        <v>-1536435</v>
      </c>
      <c r="AU18" s="109">
        <v>0</v>
      </c>
      <c r="AV18" s="109">
        <v>0</v>
      </c>
      <c r="AW18" s="109">
        <f>+'INM-FEM'!AF18+'INM-AC'!Z18</f>
        <v>0</v>
      </c>
      <c r="AX18" s="109">
        <f>+'INM-FEM'!AG18+'INM-AC'!AA18</f>
        <v>0</v>
      </c>
      <c r="AY18" s="109">
        <f>+'INM-FEM'!AH18+'INM-AC'!AB18</f>
        <v>0</v>
      </c>
      <c r="AZ18" s="109">
        <f t="shared" si="9"/>
        <v>0</v>
      </c>
      <c r="BA18" s="109">
        <v>0</v>
      </c>
      <c r="BC18" s="109"/>
      <c r="BD18" s="109"/>
      <c r="BE18" s="109"/>
      <c r="BF18" s="109"/>
      <c r="BG18" s="109"/>
      <c r="BH18" s="109">
        <f t="shared" si="14"/>
        <v>0</v>
      </c>
    </row>
    <row r="19" spans="1:82" ht="12.6" customHeight="1">
      <c r="A19" s="229" t="s">
        <v>14</v>
      </c>
      <c r="B19" s="227" t="s">
        <v>920</v>
      </c>
      <c r="C19" s="109">
        <v>29800500</v>
      </c>
      <c r="D19" s="109">
        <f t="shared" si="10"/>
        <v>0</v>
      </c>
      <c r="E19" s="109"/>
      <c r="F19" s="109">
        <f t="shared" si="11"/>
        <v>-353486</v>
      </c>
      <c r="G19" s="109">
        <f t="shared" si="2"/>
        <v>29447014</v>
      </c>
      <c r="H19" s="109">
        <v>29209560.769999996</v>
      </c>
      <c r="I19" s="109">
        <f>'CK GASTOS INM MES 1'!K59</f>
        <v>0</v>
      </c>
      <c r="J19" s="157">
        <f>'CK GASTOS INM MES 2'!K107</f>
        <v>0</v>
      </c>
      <c r="K19" s="109">
        <f>'CK GASTOS INM MES 3'!K72</f>
        <v>0</v>
      </c>
      <c r="L19" s="109">
        <f>SUM(I19:K19)</f>
        <v>0</v>
      </c>
      <c r="M19" s="109">
        <f t="shared" si="4"/>
        <v>29209560.769999996</v>
      </c>
      <c r="N19" s="109">
        <f>+'Cert.INM-FEM'!K145</f>
        <v>0</v>
      </c>
      <c r="O19" s="109">
        <f t="shared" si="12"/>
        <v>0</v>
      </c>
      <c r="P19" s="753">
        <f t="shared" si="6"/>
        <v>237453.23000000417</v>
      </c>
      <c r="Q19" s="753">
        <f t="shared" si="7"/>
        <v>29447014</v>
      </c>
      <c r="R19" s="753">
        <f t="shared" si="8"/>
        <v>237453.23000000417</v>
      </c>
      <c r="S19" s="109">
        <v>-1478486</v>
      </c>
      <c r="T19" s="109"/>
      <c r="U19" s="109">
        <v>1125000</v>
      </c>
      <c r="V19" s="109"/>
      <c r="W19" s="109"/>
      <c r="X19" s="109"/>
      <c r="Y19" s="109"/>
      <c r="Z19" s="109"/>
      <c r="AA19" s="109"/>
      <c r="AB19" s="109"/>
      <c r="AC19" s="109"/>
      <c r="AD19" s="109"/>
      <c r="AE19" s="109"/>
      <c r="AF19" s="109"/>
      <c r="AG19" s="109"/>
      <c r="AH19" s="109"/>
      <c r="AI19" s="109"/>
      <c r="AJ19" s="109"/>
      <c r="AK19" s="109"/>
      <c r="AL19" s="109"/>
      <c r="AM19" s="109"/>
      <c r="AN19" s="109"/>
      <c r="AO19" s="109"/>
      <c r="AP19" s="109"/>
      <c r="AQ19" s="109"/>
      <c r="AR19" s="109"/>
      <c r="AS19" s="109"/>
      <c r="AT19" s="109">
        <f t="shared" si="13"/>
        <v>-353486</v>
      </c>
      <c r="AU19" s="109">
        <v>0</v>
      </c>
      <c r="AV19" s="109"/>
      <c r="AW19" s="109">
        <f>+'INM-FEM'!AF19+'INM-AC'!Z19</f>
        <v>0</v>
      </c>
      <c r="AX19" s="109">
        <f>+'INM-FEM'!AG19+'INM-AC'!AA19</f>
        <v>0</v>
      </c>
      <c r="AY19" s="109">
        <f>+'INM-FEM'!AH19+'INM-AC'!AB19</f>
        <v>0</v>
      </c>
      <c r="AZ19" s="109">
        <f t="shared" si="9"/>
        <v>0</v>
      </c>
      <c r="BA19" s="109"/>
      <c r="BC19" s="109"/>
      <c r="BD19" s="109"/>
      <c r="BE19" s="109"/>
      <c r="BF19" s="109"/>
      <c r="BG19" s="109"/>
      <c r="BH19" s="109">
        <f t="shared" si="14"/>
        <v>0</v>
      </c>
    </row>
    <row r="20" spans="1:82" ht="12.6" customHeight="1">
      <c r="A20" s="229" t="s">
        <v>15</v>
      </c>
      <c r="B20" s="227" t="s">
        <v>123</v>
      </c>
      <c r="C20" s="109">
        <v>15500000</v>
      </c>
      <c r="D20" s="109">
        <f t="shared" si="10"/>
        <v>0</v>
      </c>
      <c r="E20" s="109"/>
      <c r="F20" s="109">
        <f t="shared" si="11"/>
        <v>-10000000</v>
      </c>
      <c r="G20" s="109">
        <f t="shared" si="2"/>
        <v>5500000</v>
      </c>
      <c r="H20" s="109">
        <v>1943984.5999999999</v>
      </c>
      <c r="I20" s="109">
        <f>'CK GASTOS INM MES 1'!L59</f>
        <v>202865.4</v>
      </c>
      <c r="J20" s="157">
        <f>'CK GASTOS INM MES 2'!L107</f>
        <v>216503.4</v>
      </c>
      <c r="K20" s="109">
        <f>'CK GASTOS INM MES 3'!L72</f>
        <v>1644309.4</v>
      </c>
      <c r="L20" s="109">
        <f>SUM(I20:K20)</f>
        <v>2063678.2</v>
      </c>
      <c r="M20" s="109">
        <f t="shared" si="4"/>
        <v>4007662.8</v>
      </c>
      <c r="N20" s="109">
        <f>+'Cert.INM-FEM'!F152</f>
        <v>0</v>
      </c>
      <c r="O20" s="109">
        <f t="shared" si="5"/>
        <v>0</v>
      </c>
      <c r="P20" s="753">
        <f t="shared" si="6"/>
        <v>1492337.2000000002</v>
      </c>
      <c r="Q20" s="753">
        <f t="shared" si="7"/>
        <v>5500000</v>
      </c>
      <c r="R20" s="753">
        <f t="shared" si="8"/>
        <v>1492337.2000000002</v>
      </c>
      <c r="S20" s="109">
        <v>-10000000</v>
      </c>
      <c r="T20" s="109"/>
      <c r="U20" s="109"/>
      <c r="V20" s="109"/>
      <c r="W20" s="109"/>
      <c r="X20" s="109"/>
      <c r="Y20" s="109"/>
      <c r="Z20" s="109"/>
      <c r="AA20" s="109"/>
      <c r="AB20" s="109"/>
      <c r="AC20" s="109"/>
      <c r="AD20" s="109"/>
      <c r="AE20" s="109"/>
      <c r="AF20" s="109"/>
      <c r="AG20" s="109"/>
      <c r="AH20" s="109"/>
      <c r="AI20" s="109"/>
      <c r="AJ20" s="109"/>
      <c r="AK20" s="109"/>
      <c r="AL20" s="109"/>
      <c r="AM20" s="109"/>
      <c r="AN20" s="109"/>
      <c r="AO20" s="109"/>
      <c r="AP20" s="109"/>
      <c r="AQ20" s="109"/>
      <c r="AR20" s="109"/>
      <c r="AS20" s="109"/>
      <c r="AT20" s="109">
        <f t="shared" si="13"/>
        <v>-10000000</v>
      </c>
      <c r="AU20" s="109">
        <v>0</v>
      </c>
      <c r="AV20" s="109"/>
      <c r="AW20" s="109">
        <f>+'INM-FEM'!AF20+'INM-AC'!Z20</f>
        <v>0</v>
      </c>
      <c r="AX20" s="109">
        <f>+'INM-FEM'!AG20+'INM-AC'!AA20</f>
        <v>0</v>
      </c>
      <c r="AY20" s="109">
        <f>+'INM-FEM'!AH20+'INM-AC'!AB20</f>
        <v>0</v>
      </c>
      <c r="AZ20" s="109">
        <f t="shared" si="9"/>
        <v>0</v>
      </c>
      <c r="BA20" s="109"/>
      <c r="BC20" s="109"/>
      <c r="BD20" s="109"/>
      <c r="BE20" s="109"/>
      <c r="BF20" s="109"/>
      <c r="BG20" s="109"/>
      <c r="BH20" s="109">
        <f t="shared" si="14"/>
        <v>0</v>
      </c>
    </row>
    <row r="21" spans="1:82" ht="12.6" customHeight="1">
      <c r="A21" s="229" t="s">
        <v>16</v>
      </c>
      <c r="B21" s="227" t="s">
        <v>921</v>
      </c>
      <c r="C21" s="109">
        <v>15168543</v>
      </c>
      <c r="D21" s="109">
        <f t="shared" si="10"/>
        <v>0</v>
      </c>
      <c r="E21" s="109"/>
      <c r="F21" s="109">
        <f t="shared" si="11"/>
        <v>0</v>
      </c>
      <c r="G21" s="109">
        <f t="shared" si="2"/>
        <v>15168543</v>
      </c>
      <c r="H21" s="109">
        <v>15168543</v>
      </c>
      <c r="I21" s="109">
        <f>'CK GASTOS INM MES 1'!M59</f>
        <v>0</v>
      </c>
      <c r="J21" s="157">
        <f>'CK GASTOS INM MES 2'!M107</f>
        <v>0</v>
      </c>
      <c r="K21" s="109">
        <f>'CK GASTOS INM MES 3'!M72</f>
        <v>0</v>
      </c>
      <c r="L21" s="109">
        <f t="shared" si="3"/>
        <v>0</v>
      </c>
      <c r="M21" s="109">
        <f t="shared" si="4"/>
        <v>15168543</v>
      </c>
      <c r="N21" s="109">
        <f>+'Cert.INM-FEM'!M145</f>
        <v>0</v>
      </c>
      <c r="O21" s="109">
        <f t="shared" si="5"/>
        <v>0</v>
      </c>
      <c r="P21" s="753">
        <f t="shared" si="6"/>
        <v>0</v>
      </c>
      <c r="Q21" s="753">
        <f t="shared" si="7"/>
        <v>15168543</v>
      </c>
      <c r="R21" s="753">
        <f t="shared" si="8"/>
        <v>0</v>
      </c>
      <c r="S21" s="109"/>
      <c r="T21" s="109"/>
      <c r="U21" s="109"/>
      <c r="V21" s="109"/>
      <c r="W21" s="109"/>
      <c r="X21" s="109"/>
      <c r="Y21" s="109"/>
      <c r="Z21" s="109"/>
      <c r="AA21" s="109"/>
      <c r="AB21" s="109"/>
      <c r="AC21" s="109"/>
      <c r="AD21" s="109"/>
      <c r="AE21" s="109"/>
      <c r="AF21" s="109"/>
      <c r="AG21" s="109"/>
      <c r="AH21" s="109"/>
      <c r="AI21" s="109"/>
      <c r="AJ21" s="109"/>
      <c r="AK21" s="109"/>
      <c r="AL21" s="109"/>
      <c r="AM21" s="109"/>
      <c r="AN21" s="109"/>
      <c r="AO21" s="109"/>
      <c r="AP21" s="109"/>
      <c r="AQ21" s="109"/>
      <c r="AR21" s="109"/>
      <c r="AS21" s="109"/>
      <c r="AT21" s="109">
        <f t="shared" si="13"/>
        <v>0</v>
      </c>
      <c r="AU21" s="109">
        <v>0</v>
      </c>
      <c r="AV21" s="109"/>
      <c r="AW21" s="109">
        <f>+'INM-FEM'!AF21+'INM-AC'!Z21</f>
        <v>0</v>
      </c>
      <c r="AX21" s="109">
        <f>+'INM-FEM'!AG21+'INM-AC'!AA21</f>
        <v>0</v>
      </c>
      <c r="AY21" s="109">
        <f>+'INM-FEM'!AH21+'INM-AC'!AB21</f>
        <v>0</v>
      </c>
      <c r="AZ21" s="109">
        <f t="shared" si="9"/>
        <v>0</v>
      </c>
      <c r="BA21" s="109"/>
      <c r="BC21" s="109"/>
      <c r="BD21" s="109"/>
      <c r="BE21" s="109"/>
      <c r="BF21" s="109"/>
      <c r="BG21" s="109"/>
      <c r="BH21" s="109">
        <f t="shared" si="14"/>
        <v>0</v>
      </c>
    </row>
    <row r="22" spans="1:82" ht="12.6" customHeight="1">
      <c r="A22" s="229" t="s">
        <v>17</v>
      </c>
      <c r="B22" s="227" t="s">
        <v>922</v>
      </c>
      <c r="C22" s="109">
        <v>1712763</v>
      </c>
      <c r="D22" s="109">
        <f t="shared" si="10"/>
        <v>0</v>
      </c>
      <c r="E22" s="109"/>
      <c r="F22" s="109">
        <f t="shared" si="11"/>
        <v>0</v>
      </c>
      <c r="G22" s="109">
        <f t="shared" si="2"/>
        <v>1712763</v>
      </c>
      <c r="H22" s="109">
        <v>1405753</v>
      </c>
      <c r="I22" s="109">
        <f>'CK GASTOS INM MES 1'!N59</f>
        <v>160907</v>
      </c>
      <c r="J22" s="157">
        <f>'CK GASTOS INM MES 2'!N107</f>
        <v>146103</v>
      </c>
      <c r="K22" s="109">
        <f>'CK GASTOS INM MES 3'!N72</f>
        <v>0</v>
      </c>
      <c r="L22" s="109">
        <f>SUM(I22:K22)</f>
        <v>307010</v>
      </c>
      <c r="M22" s="109">
        <f t="shared" si="4"/>
        <v>1712763</v>
      </c>
      <c r="N22" s="109">
        <f>+'Cert.INM-FEM'!E155</f>
        <v>0</v>
      </c>
      <c r="O22" s="109">
        <f t="shared" si="5"/>
        <v>0</v>
      </c>
      <c r="P22" s="753">
        <f t="shared" si="6"/>
        <v>0</v>
      </c>
      <c r="Q22" s="753">
        <f t="shared" si="7"/>
        <v>1712763</v>
      </c>
      <c r="R22" s="753">
        <f t="shared" si="8"/>
        <v>0</v>
      </c>
      <c r="S22" s="109"/>
      <c r="T22" s="109"/>
      <c r="U22" s="109"/>
      <c r="V22" s="109"/>
      <c r="W22" s="109"/>
      <c r="X22" s="109"/>
      <c r="Y22" s="109"/>
      <c r="Z22" s="109"/>
      <c r="AA22" s="109"/>
      <c r="AB22" s="109"/>
      <c r="AC22" s="109"/>
      <c r="AD22" s="109"/>
      <c r="AE22" s="109"/>
      <c r="AF22" s="109"/>
      <c r="AG22" s="109"/>
      <c r="AH22" s="109"/>
      <c r="AI22" s="109"/>
      <c r="AJ22" s="109"/>
      <c r="AK22" s="109"/>
      <c r="AL22" s="109"/>
      <c r="AM22" s="109"/>
      <c r="AN22" s="109"/>
      <c r="AO22" s="109"/>
      <c r="AP22" s="109"/>
      <c r="AQ22" s="109"/>
      <c r="AR22" s="109"/>
      <c r="AS22" s="109"/>
      <c r="AT22" s="109">
        <f t="shared" si="13"/>
        <v>0</v>
      </c>
      <c r="AU22" s="109">
        <v>0</v>
      </c>
      <c r="AV22" s="109"/>
      <c r="AW22" s="109">
        <f>+'INM-FEM'!AF22+'INM-AC'!Z22</f>
        <v>0</v>
      </c>
      <c r="AX22" s="109">
        <f>+'INM-FEM'!AG22+'INM-AC'!AA22</f>
        <v>0</v>
      </c>
      <c r="AY22" s="109">
        <f>+'INM-FEM'!AH22+'INM-AC'!AB22</f>
        <v>0</v>
      </c>
      <c r="AZ22" s="109">
        <f t="shared" si="9"/>
        <v>0</v>
      </c>
      <c r="BA22" s="109"/>
      <c r="BC22" s="109"/>
      <c r="BD22" s="109"/>
      <c r="BE22" s="109"/>
      <c r="BF22" s="109"/>
      <c r="BG22" s="109"/>
      <c r="BH22" s="109">
        <f t="shared" si="14"/>
        <v>0</v>
      </c>
    </row>
    <row r="23" spans="1:82" ht="12.6" customHeight="1">
      <c r="A23" s="229" t="s">
        <v>18</v>
      </c>
      <c r="B23" s="227" t="s">
        <v>923</v>
      </c>
      <c r="C23" s="109">
        <v>23536595</v>
      </c>
      <c r="D23" s="109">
        <f t="shared" si="10"/>
        <v>0</v>
      </c>
      <c r="E23" s="109"/>
      <c r="F23" s="109">
        <f t="shared" si="11"/>
        <v>-999700</v>
      </c>
      <c r="G23" s="109">
        <f t="shared" si="2"/>
        <v>22536895</v>
      </c>
      <c r="H23" s="109">
        <v>15245769</v>
      </c>
      <c r="I23" s="109">
        <f>'CK GASTOS INM MES 1'!O59</f>
        <v>1752819</v>
      </c>
      <c r="J23" s="157">
        <f>'CK GASTOS INM MES 2'!O107</f>
        <v>1734863</v>
      </c>
      <c r="K23" s="109">
        <f>'CK GASTOS INM MES 3'!O72</f>
        <v>1796615</v>
      </c>
      <c r="L23" s="109">
        <f t="shared" si="3"/>
        <v>5284297</v>
      </c>
      <c r="M23" s="109">
        <f t="shared" si="4"/>
        <v>20530066</v>
      </c>
      <c r="N23" s="109">
        <f>+'Cert.INM-FEM'!O145</f>
        <v>0</v>
      </c>
      <c r="O23" s="109">
        <f t="shared" si="5"/>
        <v>0</v>
      </c>
      <c r="P23" s="753">
        <f t="shared" si="6"/>
        <v>2006829</v>
      </c>
      <c r="Q23" s="753">
        <f t="shared" si="7"/>
        <v>22536895</v>
      </c>
      <c r="R23" s="753">
        <f t="shared" si="8"/>
        <v>2006829</v>
      </c>
      <c r="S23" s="109"/>
      <c r="T23" s="109"/>
      <c r="U23" s="109"/>
      <c r="V23" s="109"/>
      <c r="W23" s="109"/>
      <c r="X23" s="109">
        <v>-999700</v>
      </c>
      <c r="Y23" s="109"/>
      <c r="Z23" s="109"/>
      <c r="AA23" s="109"/>
      <c r="AB23" s="109"/>
      <c r="AC23" s="109"/>
      <c r="AD23" s="109"/>
      <c r="AE23" s="109"/>
      <c r="AF23" s="109"/>
      <c r="AG23" s="109"/>
      <c r="AH23" s="109"/>
      <c r="AI23" s="109"/>
      <c r="AJ23" s="109"/>
      <c r="AK23" s="109"/>
      <c r="AL23" s="109"/>
      <c r="AM23" s="109"/>
      <c r="AN23" s="109"/>
      <c r="AO23" s="109"/>
      <c r="AP23" s="109"/>
      <c r="AQ23" s="109"/>
      <c r="AR23" s="109"/>
      <c r="AS23" s="109"/>
      <c r="AT23" s="109">
        <f t="shared" si="13"/>
        <v>-999700</v>
      </c>
      <c r="AU23" s="109">
        <v>0</v>
      </c>
      <c r="AV23" s="109">
        <v>0</v>
      </c>
      <c r="AW23" s="109">
        <f>+'INM-FEM'!AF23+'INM-AC'!Z23</f>
        <v>0</v>
      </c>
      <c r="AX23" s="109">
        <f>+'INM-FEM'!AG23+'INM-AC'!AA23</f>
        <v>0</v>
      </c>
      <c r="AY23" s="109">
        <f>+'INM-FEM'!AH23+'INM-AC'!AB23</f>
        <v>0</v>
      </c>
      <c r="AZ23" s="109">
        <f t="shared" si="9"/>
        <v>0</v>
      </c>
      <c r="BA23" s="109">
        <v>0</v>
      </c>
      <c r="BC23" s="109"/>
      <c r="BD23" s="109"/>
      <c r="BE23" s="109"/>
      <c r="BF23" s="109"/>
      <c r="BG23" s="109"/>
      <c r="BH23" s="109">
        <f t="shared" si="14"/>
        <v>0</v>
      </c>
    </row>
    <row r="24" spans="1:82" s="1" customFormat="1">
      <c r="A24" s="229" t="s">
        <v>19</v>
      </c>
      <c r="B24" s="227" t="s">
        <v>924</v>
      </c>
      <c r="C24" s="109">
        <v>13027636</v>
      </c>
      <c r="D24" s="109">
        <f t="shared" si="10"/>
        <v>0</v>
      </c>
      <c r="E24" s="109"/>
      <c r="F24" s="109">
        <f t="shared" si="11"/>
        <v>-791300</v>
      </c>
      <c r="G24" s="109">
        <f t="shared" si="2"/>
        <v>12236336</v>
      </c>
      <c r="H24" s="109">
        <v>8434691</v>
      </c>
      <c r="I24" s="109">
        <f>'CK GASTOS INM MES 1'!P59</f>
        <v>965451</v>
      </c>
      <c r="J24" s="157">
        <f>'CK GASTOS INM MES 2'!P107</f>
        <v>955509</v>
      </c>
      <c r="K24" s="109">
        <f>'CK GASTOS INM MES 3'!P72</f>
        <v>994436</v>
      </c>
      <c r="L24" s="109">
        <f t="shared" si="3"/>
        <v>2915396</v>
      </c>
      <c r="M24" s="109">
        <f t="shared" si="4"/>
        <v>11350087</v>
      </c>
      <c r="N24" s="109">
        <f>+'Cert.INM-FEM'!P145</f>
        <v>0</v>
      </c>
      <c r="O24" s="109">
        <f t="shared" si="5"/>
        <v>0</v>
      </c>
      <c r="P24" s="753">
        <f t="shared" si="6"/>
        <v>886249</v>
      </c>
      <c r="Q24" s="753">
        <f t="shared" si="7"/>
        <v>12236336</v>
      </c>
      <c r="R24" s="753">
        <f t="shared" si="8"/>
        <v>886249</v>
      </c>
      <c r="S24" s="109"/>
      <c r="T24" s="109"/>
      <c r="U24" s="109"/>
      <c r="V24" s="109"/>
      <c r="W24" s="109"/>
      <c r="X24" s="109">
        <v>-791300</v>
      </c>
      <c r="Y24" s="109"/>
      <c r="Z24" s="109"/>
      <c r="AA24" s="109"/>
      <c r="AB24" s="109"/>
      <c r="AC24" s="109"/>
      <c r="AD24" s="109"/>
      <c r="AE24" s="109"/>
      <c r="AF24" s="109"/>
      <c r="AG24" s="109"/>
      <c r="AH24" s="109"/>
      <c r="AI24" s="109"/>
      <c r="AJ24" s="109"/>
      <c r="AK24" s="109"/>
      <c r="AL24" s="109"/>
      <c r="AM24" s="109"/>
      <c r="AN24" s="109"/>
      <c r="AO24" s="109"/>
      <c r="AP24" s="109"/>
      <c r="AQ24" s="109"/>
      <c r="AR24" s="109"/>
      <c r="AS24" s="109"/>
      <c r="AT24" s="109">
        <f t="shared" si="13"/>
        <v>-791300</v>
      </c>
      <c r="AU24" s="109">
        <v>0</v>
      </c>
      <c r="AV24" s="109">
        <v>0</v>
      </c>
      <c r="AW24" s="109">
        <f>+'INM-FEM'!AF24+'INM-AC'!Z24</f>
        <v>0</v>
      </c>
      <c r="AX24" s="109">
        <f>+'INM-FEM'!AG24+'INM-AC'!AA24</f>
        <v>0</v>
      </c>
      <c r="AY24" s="109">
        <f>+'INM-FEM'!AH24+'INM-AC'!AB24</f>
        <v>0</v>
      </c>
      <c r="AZ24" s="109">
        <f t="shared" si="9"/>
        <v>0</v>
      </c>
      <c r="BA24" s="109">
        <v>0</v>
      </c>
      <c r="BB24" s="109"/>
      <c r="BC24" s="109"/>
      <c r="BD24" s="109"/>
      <c r="BE24" s="109"/>
      <c r="BF24" s="109"/>
      <c r="BG24" s="109"/>
      <c r="BH24" s="109">
        <f t="shared" si="14"/>
        <v>0</v>
      </c>
      <c r="BI24" s="227"/>
      <c r="BJ24" s="227"/>
      <c r="BK24" s="227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</row>
    <row r="25" spans="1:82" ht="12.6" customHeight="1">
      <c r="A25" s="229" t="s">
        <v>20</v>
      </c>
      <c r="B25" s="227" t="s">
        <v>925</v>
      </c>
      <c r="C25" s="109">
        <v>6513818</v>
      </c>
      <c r="D25" s="109">
        <f t="shared" si="10"/>
        <v>0</v>
      </c>
      <c r="E25" s="109"/>
      <c r="F25" s="109">
        <f t="shared" si="11"/>
        <v>-27670</v>
      </c>
      <c r="G25" s="109">
        <f t="shared" si="2"/>
        <v>6486148</v>
      </c>
      <c r="H25" s="109">
        <v>4217367</v>
      </c>
      <c r="I25" s="109">
        <f>'CK GASTOS INM MES 1'!Q59</f>
        <v>482726</v>
      </c>
      <c r="J25" s="157">
        <f>'CK GASTOS INM MES 2'!Q107</f>
        <v>477755</v>
      </c>
      <c r="K25" s="109">
        <f>'CK GASTOS INM MES 3'!Q72</f>
        <v>497220</v>
      </c>
      <c r="L25" s="109">
        <f t="shared" si="3"/>
        <v>1457701</v>
      </c>
      <c r="M25" s="109">
        <f t="shared" si="4"/>
        <v>5675068</v>
      </c>
      <c r="N25" s="109">
        <f>+'Cert.INM-FEM'!E158</f>
        <v>0</v>
      </c>
      <c r="O25" s="109">
        <f t="shared" si="5"/>
        <v>0</v>
      </c>
      <c r="P25" s="753">
        <f t="shared" si="6"/>
        <v>811080</v>
      </c>
      <c r="Q25" s="753">
        <f t="shared" si="7"/>
        <v>6486148</v>
      </c>
      <c r="R25" s="753">
        <f t="shared" si="8"/>
        <v>811080</v>
      </c>
      <c r="S25" s="109"/>
      <c r="T25" s="109"/>
      <c r="U25" s="109"/>
      <c r="V25" s="109"/>
      <c r="W25" s="109"/>
      <c r="X25" s="109">
        <v>-27670</v>
      </c>
      <c r="Y25" s="109"/>
      <c r="Z25" s="109"/>
      <c r="AA25" s="109"/>
      <c r="AB25" s="109"/>
      <c r="AC25" s="109"/>
      <c r="AD25" s="109"/>
      <c r="AE25" s="109"/>
      <c r="AF25" s="109"/>
      <c r="AG25" s="109"/>
      <c r="AH25" s="109"/>
      <c r="AI25" s="109"/>
      <c r="AJ25" s="109"/>
      <c r="AK25" s="109"/>
      <c r="AL25" s="109"/>
      <c r="AM25" s="109"/>
      <c r="AN25" s="109"/>
      <c r="AO25" s="109"/>
      <c r="AP25" s="109"/>
      <c r="AQ25" s="109"/>
      <c r="AR25" s="109"/>
      <c r="AS25" s="109"/>
      <c r="AT25" s="109">
        <f t="shared" si="13"/>
        <v>-27670</v>
      </c>
      <c r="AU25" s="109">
        <v>0</v>
      </c>
      <c r="AV25" s="109">
        <v>0</v>
      </c>
      <c r="AW25" s="109">
        <f>+'INM-FEM'!AF25+'INM-AC'!Z25</f>
        <v>0</v>
      </c>
      <c r="AX25" s="109">
        <f>+'INM-FEM'!AG25+'INM-AC'!AA25</f>
        <v>0</v>
      </c>
      <c r="AY25" s="109">
        <f>+'INM-FEM'!AH25+'INM-AC'!AB25</f>
        <v>0</v>
      </c>
      <c r="AZ25" s="109">
        <f t="shared" si="9"/>
        <v>0</v>
      </c>
      <c r="BA25" s="109">
        <v>0</v>
      </c>
      <c r="BC25" s="109"/>
      <c r="BD25" s="109"/>
      <c r="BE25" s="109"/>
      <c r="BF25" s="109"/>
      <c r="BG25" s="109"/>
      <c r="BH25" s="109">
        <f>SUM(BA25:BG25)</f>
        <v>0</v>
      </c>
    </row>
    <row r="26" spans="1:82" ht="12.6" customHeight="1">
      <c r="A26" s="229" t="s">
        <v>21</v>
      </c>
      <c r="B26" s="227" t="s">
        <v>926</v>
      </c>
      <c r="C26" s="109">
        <v>200000</v>
      </c>
      <c r="D26" s="109"/>
      <c r="E26" s="109"/>
      <c r="F26" s="109">
        <f>+AT26</f>
        <v>0</v>
      </c>
      <c r="G26" s="109">
        <f t="shared" si="2"/>
        <v>200000</v>
      </c>
      <c r="H26" s="109">
        <v>200000</v>
      </c>
      <c r="I26" s="109">
        <f>+'CK GASTOS INM MES 1'!R59</f>
        <v>0</v>
      </c>
      <c r="J26" s="157">
        <f>+'CK GASTOS INM MES 2'!R107</f>
        <v>0</v>
      </c>
      <c r="K26" s="109">
        <f>+'CK GASTOS INM MES 3'!R72</f>
        <v>0</v>
      </c>
      <c r="L26" s="109">
        <f t="shared" si="3"/>
        <v>0</v>
      </c>
      <c r="M26" s="109">
        <f t="shared" si="4"/>
        <v>200000</v>
      </c>
      <c r="N26" s="109">
        <f>+'Cert.INM-FEM'!E159</f>
        <v>0</v>
      </c>
      <c r="O26" s="109">
        <f>IF(N26&gt;0,(M26-N26),0)</f>
        <v>0</v>
      </c>
      <c r="P26" s="753">
        <f>G26-M26</f>
        <v>0</v>
      </c>
      <c r="Q26" s="753">
        <f>G26-N26</f>
        <v>200000</v>
      </c>
      <c r="R26" s="753">
        <f>IF(O26&gt;0,(G26-M26-O26),(G26-M26+O26))</f>
        <v>0</v>
      </c>
      <c r="S26" s="109"/>
      <c r="T26" s="109"/>
      <c r="U26" s="109"/>
      <c r="V26" s="109"/>
      <c r="W26" s="109"/>
      <c r="X26" s="109"/>
      <c r="Y26" s="109"/>
      <c r="Z26" s="109"/>
      <c r="AA26" s="109"/>
      <c r="AB26" s="109"/>
      <c r="AC26" s="109"/>
      <c r="AD26" s="109"/>
      <c r="AE26" s="109"/>
      <c r="AF26" s="109"/>
      <c r="AG26" s="109"/>
      <c r="AH26" s="109"/>
      <c r="AI26" s="109"/>
      <c r="AJ26" s="109"/>
      <c r="AK26" s="109"/>
      <c r="AL26" s="109"/>
      <c r="AM26" s="109"/>
      <c r="AN26" s="109"/>
      <c r="AO26" s="109"/>
      <c r="AP26" s="109"/>
      <c r="AQ26" s="109"/>
      <c r="AR26" s="109"/>
      <c r="AS26" s="109"/>
      <c r="AT26" s="109"/>
      <c r="AU26" s="109">
        <v>0</v>
      </c>
      <c r="AV26" s="109"/>
      <c r="AW26" s="109"/>
      <c r="AX26" s="109"/>
      <c r="AY26" s="109"/>
      <c r="AZ26" s="109"/>
      <c r="BA26" s="109"/>
      <c r="BC26" s="109"/>
      <c r="BD26" s="109"/>
      <c r="BE26" s="109"/>
      <c r="BF26" s="109"/>
      <c r="BG26" s="109"/>
      <c r="BH26" s="109"/>
    </row>
    <row r="27" spans="1:82">
      <c r="A27" s="229"/>
      <c r="C27" s="109"/>
      <c r="D27" s="3"/>
      <c r="E27" s="3"/>
      <c r="F27" s="109"/>
      <c r="G27" s="109"/>
      <c r="H27" s="109"/>
      <c r="I27" s="109"/>
      <c r="K27" s="109"/>
      <c r="N27" s="109"/>
      <c r="O27" s="109"/>
      <c r="P27" s="109"/>
      <c r="Q27" s="109"/>
      <c r="R27" s="109"/>
      <c r="S27" s="109"/>
      <c r="T27" s="109"/>
      <c r="U27" s="109"/>
      <c r="V27" s="109"/>
      <c r="W27" s="109"/>
      <c r="X27" s="109"/>
      <c r="Y27" s="109"/>
      <c r="Z27" s="109"/>
      <c r="AA27" s="109"/>
      <c r="AB27" s="109"/>
      <c r="AC27" s="109"/>
      <c r="AD27" s="109"/>
      <c r="AE27" s="109"/>
      <c r="AF27" s="109"/>
      <c r="AG27" s="109"/>
      <c r="AH27" s="109"/>
      <c r="AI27" s="109"/>
      <c r="AJ27" s="109"/>
      <c r="AK27" s="109"/>
      <c r="AL27" s="109"/>
      <c r="AM27" s="109"/>
      <c r="AN27" s="109"/>
      <c r="AO27" s="109"/>
      <c r="AP27" s="109"/>
      <c r="AQ27" s="109"/>
      <c r="AR27" s="109"/>
      <c r="AS27" s="109"/>
      <c r="AT27" s="109"/>
      <c r="AU27" s="109">
        <v>0</v>
      </c>
      <c r="AV27" s="109"/>
      <c r="AW27" s="109"/>
      <c r="AX27" s="109"/>
      <c r="AY27" s="109"/>
      <c r="AZ27" s="109"/>
      <c r="BA27" s="109"/>
      <c r="BC27" s="109"/>
      <c r="BD27" s="109"/>
      <c r="BE27" s="109"/>
      <c r="BF27" s="109"/>
      <c r="BG27" s="109"/>
      <c r="BH27" s="3"/>
    </row>
    <row r="28" spans="1:82" ht="12.9" customHeight="1">
      <c r="A28" s="774" t="s">
        <v>927</v>
      </c>
      <c r="B28" s="207" t="s">
        <v>928</v>
      </c>
      <c r="C28" s="771">
        <f t="shared" ref="C28:G28" si="15">SUM(C30:C69)</f>
        <v>144981325</v>
      </c>
      <c r="D28" s="771">
        <f t="shared" si="15"/>
        <v>0</v>
      </c>
      <c r="E28" s="771">
        <f t="shared" si="15"/>
        <v>0</v>
      </c>
      <c r="F28" s="771">
        <f t="shared" si="15"/>
        <v>-1095359</v>
      </c>
      <c r="G28" s="771">
        <f t="shared" si="15"/>
        <v>143885966</v>
      </c>
      <c r="H28" s="771">
        <v>79022356.809999987</v>
      </c>
      <c r="I28" s="771">
        <f>SUM(I29:I68)</f>
        <v>10551048.74</v>
      </c>
      <c r="J28" s="285">
        <f>SUM(J29:J68)</f>
        <v>17461724.920000002</v>
      </c>
      <c r="K28" s="771">
        <f>SUM(K29:K69)</f>
        <v>20585247.34</v>
      </c>
      <c r="L28" s="771">
        <f>SUM(L29:L69)</f>
        <v>48598021</v>
      </c>
      <c r="M28" s="771">
        <f>SUM(M29:M69)</f>
        <v>127620377.80999999</v>
      </c>
      <c r="N28" s="771">
        <f>SUM(N30:N69)</f>
        <v>128365973.78999999</v>
      </c>
      <c r="O28" s="771">
        <f>SUM(O30:O69)</f>
        <v>-8709562.9800000004</v>
      </c>
      <c r="P28" s="794">
        <f t="shared" ref="P28:AG28" si="16">SUM(P30:P69)</f>
        <v>16265588.190000003</v>
      </c>
      <c r="Q28" s="794">
        <f t="shared" si="16"/>
        <v>15519992.210000003</v>
      </c>
      <c r="R28" s="794">
        <f t="shared" si="16"/>
        <v>7556025.2100000028</v>
      </c>
      <c r="S28" s="771">
        <f t="shared" si="16"/>
        <v>0</v>
      </c>
      <c r="T28" s="771">
        <f t="shared" si="16"/>
        <v>177630</v>
      </c>
      <c r="U28" s="771">
        <f>SUM(U30:U69)</f>
        <v>-1273000</v>
      </c>
      <c r="V28" s="771">
        <f t="shared" si="16"/>
        <v>11</v>
      </c>
      <c r="W28" s="771">
        <f t="shared" si="16"/>
        <v>0</v>
      </c>
      <c r="X28" s="771">
        <f>SUM(X30:X69)</f>
        <v>0</v>
      </c>
      <c r="Y28" s="771">
        <f>SUM(Y30:Y69)</f>
        <v>0</v>
      </c>
      <c r="Z28" s="771">
        <f t="shared" si="16"/>
        <v>0</v>
      </c>
      <c r="AA28" s="771">
        <f t="shared" si="16"/>
        <v>0</v>
      </c>
      <c r="AB28" s="771">
        <f t="shared" si="16"/>
        <v>0</v>
      </c>
      <c r="AC28" s="771">
        <f t="shared" si="16"/>
        <v>0</v>
      </c>
      <c r="AD28" s="771">
        <f t="shared" si="16"/>
        <v>0</v>
      </c>
      <c r="AE28" s="771">
        <f t="shared" si="16"/>
        <v>0</v>
      </c>
      <c r="AF28" s="771">
        <f t="shared" si="16"/>
        <v>0</v>
      </c>
      <c r="AG28" s="771">
        <f t="shared" si="16"/>
        <v>0</v>
      </c>
      <c r="AH28" s="771"/>
      <c r="AI28" s="771">
        <f t="shared" ref="AI28:AQ28" si="17">SUM(AI30:AI69)</f>
        <v>0</v>
      </c>
      <c r="AJ28" s="771">
        <f t="shared" si="17"/>
        <v>0</v>
      </c>
      <c r="AK28" s="771">
        <f t="shared" si="17"/>
        <v>0</v>
      </c>
      <c r="AL28" s="771">
        <f t="shared" si="17"/>
        <v>0</v>
      </c>
      <c r="AM28" s="771">
        <f t="shared" si="17"/>
        <v>0</v>
      </c>
      <c r="AN28" s="771">
        <f t="shared" si="17"/>
        <v>0</v>
      </c>
      <c r="AO28" s="771">
        <f t="shared" si="17"/>
        <v>0</v>
      </c>
      <c r="AP28" s="771">
        <f t="shared" si="17"/>
        <v>0</v>
      </c>
      <c r="AQ28" s="771">
        <f t="shared" si="17"/>
        <v>0</v>
      </c>
      <c r="AR28" s="771"/>
      <c r="AS28" s="771"/>
      <c r="AT28" s="771">
        <f t="shared" ref="AT28:BH28" si="18">SUM(AT30:AT69)</f>
        <v>-1095359</v>
      </c>
      <c r="AU28" s="109">
        <v>0</v>
      </c>
      <c r="AV28" s="771">
        <f t="shared" si="18"/>
        <v>0</v>
      </c>
      <c r="AW28" s="771">
        <f t="shared" si="18"/>
        <v>0</v>
      </c>
      <c r="AX28" s="771">
        <f t="shared" si="18"/>
        <v>0</v>
      </c>
      <c r="AY28" s="771">
        <f t="shared" si="18"/>
        <v>0</v>
      </c>
      <c r="AZ28" s="771">
        <f t="shared" si="18"/>
        <v>0</v>
      </c>
      <c r="BA28" s="771">
        <f t="shared" si="18"/>
        <v>0</v>
      </c>
      <c r="BB28" s="771">
        <f>SUM(BB30:BB69)</f>
        <v>0</v>
      </c>
      <c r="BC28" s="771">
        <f t="shared" si="18"/>
        <v>0</v>
      </c>
      <c r="BD28" s="771">
        <f t="shared" si="18"/>
        <v>0</v>
      </c>
      <c r="BE28" s="771">
        <f t="shared" si="18"/>
        <v>0</v>
      </c>
      <c r="BF28" s="771">
        <f t="shared" si="18"/>
        <v>0</v>
      </c>
      <c r="BG28" s="771">
        <f t="shared" si="18"/>
        <v>0</v>
      </c>
      <c r="BH28" s="771">
        <f t="shared" si="18"/>
        <v>0</v>
      </c>
    </row>
    <row r="29" spans="1:82">
      <c r="A29" s="229"/>
      <c r="C29" s="109"/>
      <c r="D29" s="3"/>
      <c r="E29" s="3"/>
      <c r="F29" s="3"/>
      <c r="G29" s="3"/>
      <c r="H29" s="3"/>
      <c r="I29" s="3"/>
      <c r="J29" s="181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109">
        <v>0</v>
      </c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</row>
    <row r="30" spans="1:82" ht="12.6" customHeight="1">
      <c r="A30" s="229" t="s">
        <v>22</v>
      </c>
      <c r="B30" s="227" t="s">
        <v>929</v>
      </c>
      <c r="C30" s="109"/>
      <c r="D30" s="109">
        <f t="shared" ref="D30:D69" si="19">+BH30</f>
        <v>0</v>
      </c>
      <c r="E30" s="109"/>
      <c r="F30" s="109">
        <f t="shared" ref="F30:F69" si="20">+AT30</f>
        <v>0</v>
      </c>
      <c r="G30" s="109">
        <f t="shared" ref="G30:G69" si="21">+C30+D30+F30+E30</f>
        <v>0</v>
      </c>
      <c r="H30" s="109">
        <v>0</v>
      </c>
      <c r="I30" s="157">
        <f>'CK GASTOS INM MES 1'!S$59</f>
        <v>0</v>
      </c>
      <c r="J30" s="157">
        <f>'CK GASTOS INM MES 2'!S$107</f>
        <v>0</v>
      </c>
      <c r="K30" s="109">
        <f>'CK GASTOS INM MES 3'!S$72</f>
        <v>0</v>
      </c>
      <c r="L30" s="109">
        <f>SUM(I30:K30)</f>
        <v>0</v>
      </c>
      <c r="M30" s="109">
        <f t="shared" ref="M30:M57" si="22">+L30+H30</f>
        <v>0</v>
      </c>
      <c r="N30" s="109">
        <f>+'Cert.INM-FEM'!R145</f>
        <v>0</v>
      </c>
      <c r="O30" s="109">
        <f t="shared" ref="O30:O66" si="23">IF(N30&gt;0,(M30-N30),0)</f>
        <v>0</v>
      </c>
      <c r="P30" s="753">
        <f t="shared" ref="P30:P66" si="24">G30-M30</f>
        <v>0</v>
      </c>
      <c r="Q30" s="753">
        <f t="shared" ref="Q30:Q69" si="25">G30-N30</f>
        <v>0</v>
      </c>
      <c r="R30" s="753">
        <f t="shared" ref="R30:R66" si="26">IF(O30&gt;0,(G30-M30-O30),(G30-M30+O30))</f>
        <v>0</v>
      </c>
      <c r="S30" s="109"/>
      <c r="T30" s="109"/>
      <c r="U30" s="109"/>
      <c r="V30" s="109"/>
      <c r="W30" s="109"/>
      <c r="X30" s="109"/>
      <c r="Y30" s="109"/>
      <c r="Z30" s="109"/>
      <c r="AA30" s="109"/>
      <c r="AB30" s="109"/>
      <c r="AC30" s="109"/>
      <c r="AD30" s="109"/>
      <c r="AE30" s="109"/>
      <c r="AF30" s="109"/>
      <c r="AG30" s="109"/>
      <c r="AH30" s="109"/>
      <c r="AI30" s="109"/>
      <c r="AJ30" s="109"/>
      <c r="AK30" s="109"/>
      <c r="AL30" s="109"/>
      <c r="AM30" s="109"/>
      <c r="AN30" s="109"/>
      <c r="AO30" s="109"/>
      <c r="AP30" s="109"/>
      <c r="AQ30" s="109"/>
      <c r="AR30" s="109"/>
      <c r="AS30" s="109"/>
      <c r="AT30" s="109">
        <f>SUM(S30:AS30)</f>
        <v>0</v>
      </c>
      <c r="AU30" s="109">
        <v>0</v>
      </c>
      <c r="AV30" s="109">
        <f>+'INM-FEM'!AE29+'INM-AC'!Y29</f>
        <v>0</v>
      </c>
      <c r="AW30" s="109">
        <f>+'INM-FEM'!AF29+'INM-AC'!Z29</f>
        <v>0</v>
      </c>
      <c r="AX30" s="109">
        <f>+'INM-FEM'!AG29+'INM-AC'!AA29</f>
        <v>0</v>
      </c>
      <c r="AY30" s="109">
        <f>+'INM-FEM'!AH29+'INM-AC'!AB29</f>
        <v>0</v>
      </c>
      <c r="AZ30" s="109">
        <f t="shared" ref="AZ30:AZ69" si="27">+AU30+AV30+AW30+AX30+AY30</f>
        <v>0</v>
      </c>
      <c r="BA30" s="109">
        <f>+'INM-FEM'!AJ29+'INM-AC'!AD29</f>
        <v>0</v>
      </c>
      <c r="BC30" s="109">
        <f>+'INM-FEM'!AL29+'INM-AC'!AF29</f>
        <v>0</v>
      </c>
      <c r="BD30" s="109"/>
      <c r="BE30" s="109"/>
      <c r="BF30" s="109"/>
      <c r="BG30" s="109"/>
      <c r="BH30" s="109">
        <f t="shared" ref="BH30:BH49" si="28">SUM(BA30:BF30)</f>
        <v>0</v>
      </c>
    </row>
    <row r="31" spans="1:82" ht="12.6" customHeight="1">
      <c r="A31" s="229" t="s">
        <v>23</v>
      </c>
      <c r="B31" s="227" t="s">
        <v>930</v>
      </c>
      <c r="C31" s="109"/>
      <c r="D31" s="109">
        <f t="shared" si="19"/>
        <v>0</v>
      </c>
      <c r="E31" s="109"/>
      <c r="F31" s="109">
        <f t="shared" si="20"/>
        <v>0</v>
      </c>
      <c r="G31" s="109">
        <f t="shared" si="21"/>
        <v>0</v>
      </c>
      <c r="H31" s="109">
        <v>0</v>
      </c>
      <c r="I31" s="157">
        <f>'CK GASTOS INM MES 1'!T$59</f>
        <v>0</v>
      </c>
      <c r="J31" s="157">
        <f>'CK GASTOS INM MES 2'!T$107</f>
        <v>0</v>
      </c>
      <c r="K31" s="109">
        <f>'CK GASTOS INM MES 3'!T$72</f>
        <v>0</v>
      </c>
      <c r="L31" s="109">
        <f t="shared" ref="L31:L69" si="29">SUM(I31:K31)</f>
        <v>0</v>
      </c>
      <c r="M31" s="109">
        <f t="shared" si="22"/>
        <v>0</v>
      </c>
      <c r="N31" s="109">
        <f>+'Cert.INM-FEM'!S145</f>
        <v>0</v>
      </c>
      <c r="O31" s="109">
        <f t="shared" si="23"/>
        <v>0</v>
      </c>
      <c r="P31" s="753">
        <f t="shared" si="24"/>
        <v>0</v>
      </c>
      <c r="Q31" s="753">
        <f t="shared" si="25"/>
        <v>0</v>
      </c>
      <c r="R31" s="753">
        <f t="shared" si="26"/>
        <v>0</v>
      </c>
      <c r="S31" s="109"/>
      <c r="T31" s="109"/>
      <c r="U31" s="109"/>
      <c r="V31" s="109"/>
      <c r="W31" s="109"/>
      <c r="X31" s="109"/>
      <c r="Y31" s="109"/>
      <c r="Z31" s="109"/>
      <c r="AA31" s="109"/>
      <c r="AB31" s="109"/>
      <c r="AC31" s="109"/>
      <c r="AD31" s="109"/>
      <c r="AE31" s="109"/>
      <c r="AF31" s="109"/>
      <c r="AG31" s="109"/>
      <c r="AH31" s="109"/>
      <c r="AI31" s="109"/>
      <c r="AJ31" s="109"/>
      <c r="AK31" s="109"/>
      <c r="AL31" s="109"/>
      <c r="AM31" s="109"/>
      <c r="AN31" s="109"/>
      <c r="AO31" s="109"/>
      <c r="AP31" s="109"/>
      <c r="AQ31" s="109"/>
      <c r="AR31" s="109"/>
      <c r="AS31" s="109"/>
      <c r="AT31" s="109">
        <f t="shared" ref="AT31:AT69" si="30">SUM(S31:AS31)</f>
        <v>0</v>
      </c>
      <c r="AU31" s="109">
        <v>0</v>
      </c>
      <c r="AV31" s="109">
        <f>+'INM-FEM'!AE30+'INM-AC'!Y30</f>
        <v>0</v>
      </c>
      <c r="AW31" s="109">
        <f>+'INM-FEM'!AF30+'INM-AC'!Z30</f>
        <v>0</v>
      </c>
      <c r="AX31" s="109">
        <f>+'INM-FEM'!AG30+'INM-AC'!AA30</f>
        <v>0</v>
      </c>
      <c r="AY31" s="109">
        <f>+'INM-FEM'!AH30+'INM-AC'!AB30</f>
        <v>0</v>
      </c>
      <c r="AZ31" s="109">
        <f t="shared" si="27"/>
        <v>0</v>
      </c>
      <c r="BA31" s="109"/>
      <c r="BC31" s="109"/>
      <c r="BD31" s="109"/>
      <c r="BE31" s="109"/>
      <c r="BF31" s="109"/>
      <c r="BG31" s="109"/>
      <c r="BH31" s="109">
        <f t="shared" si="28"/>
        <v>0</v>
      </c>
    </row>
    <row r="32" spans="1:82" ht="12.6" customHeight="1">
      <c r="A32" s="229" t="s">
        <v>24</v>
      </c>
      <c r="B32" s="227" t="s">
        <v>931</v>
      </c>
      <c r="C32" s="109">
        <v>34932555</v>
      </c>
      <c r="D32" s="109">
        <f t="shared" si="19"/>
        <v>0</v>
      </c>
      <c r="E32" s="109"/>
      <c r="F32" s="109">
        <f t="shared" si="20"/>
        <v>-1737581</v>
      </c>
      <c r="G32" s="109">
        <f t="shared" si="21"/>
        <v>33194974</v>
      </c>
      <c r="H32" s="109">
        <v>19651690.84</v>
      </c>
      <c r="I32" s="157">
        <f>+'CK GASTOS INM MES 1'!W59</f>
        <v>1228541.72</v>
      </c>
      <c r="J32" s="157">
        <f>+'CK GASTOS INM MES 2'!U107</f>
        <v>1014099.87</v>
      </c>
      <c r="K32" s="109">
        <f>+'CK GASTOS INM MES 3'!U72</f>
        <v>2170685.21</v>
      </c>
      <c r="L32" s="109">
        <f t="shared" si="29"/>
        <v>4413326.8</v>
      </c>
      <c r="M32" s="109">
        <f t="shared" si="22"/>
        <v>24065017.640000001</v>
      </c>
      <c r="N32" s="109">
        <f>+'Cert.INM-FEM'!T145</f>
        <v>31509910.780000001</v>
      </c>
      <c r="O32" s="109">
        <f t="shared" si="23"/>
        <v>-7444893.1400000006</v>
      </c>
      <c r="P32" s="753">
        <f t="shared" si="24"/>
        <v>9129956.3599999994</v>
      </c>
      <c r="Q32" s="753">
        <f t="shared" si="25"/>
        <v>1685063.2199999988</v>
      </c>
      <c r="R32" s="753">
        <f t="shared" si="26"/>
        <v>1685063.2199999988</v>
      </c>
      <c r="S32" s="109"/>
      <c r="T32" s="109">
        <v>0</v>
      </c>
      <c r="U32" s="109">
        <v>-200000</v>
      </c>
      <c r="V32" s="109">
        <f>-1000000+-537581</f>
        <v>-1537581</v>
      </c>
      <c r="W32" s="109"/>
      <c r="X32" s="109"/>
      <c r="Y32" s="109"/>
      <c r="Z32" s="109"/>
      <c r="AA32" s="109"/>
      <c r="AB32" s="109"/>
      <c r="AC32" s="109"/>
      <c r="AD32" s="109"/>
      <c r="AE32" s="109"/>
      <c r="AF32" s="109"/>
      <c r="AG32" s="109"/>
      <c r="AH32" s="109"/>
      <c r="AI32" s="109"/>
      <c r="AJ32" s="109"/>
      <c r="AK32" s="109"/>
      <c r="AL32" s="109"/>
      <c r="AM32" s="109"/>
      <c r="AN32" s="109"/>
      <c r="AO32" s="109"/>
      <c r="AP32" s="109"/>
      <c r="AQ32" s="109"/>
      <c r="AR32" s="109"/>
      <c r="AS32" s="109"/>
      <c r="AT32" s="109">
        <f t="shared" si="30"/>
        <v>-1737581</v>
      </c>
      <c r="AU32" s="109">
        <v>0</v>
      </c>
      <c r="AV32" s="109"/>
      <c r="AW32" s="109"/>
      <c r="AX32" s="109"/>
      <c r="AY32" s="109"/>
      <c r="AZ32" s="109"/>
      <c r="BA32" s="109"/>
      <c r="BC32" s="109"/>
      <c r="BD32" s="109"/>
      <c r="BE32" s="109"/>
      <c r="BF32" s="109"/>
      <c r="BG32" s="109"/>
      <c r="BH32" s="109"/>
    </row>
    <row r="33" spans="1:60" ht="12.6" customHeight="1">
      <c r="A33" s="229" t="s">
        <v>25</v>
      </c>
      <c r="B33" s="227" t="s">
        <v>932</v>
      </c>
      <c r="C33" s="109"/>
      <c r="D33" s="109">
        <f t="shared" si="19"/>
        <v>0</v>
      </c>
      <c r="E33" s="109"/>
      <c r="F33" s="109">
        <f t="shared" si="20"/>
        <v>0</v>
      </c>
      <c r="G33" s="109">
        <f t="shared" si="21"/>
        <v>0</v>
      </c>
      <c r="H33" s="109">
        <v>0</v>
      </c>
      <c r="I33" s="157">
        <f>'CK GASTOS INM MES 1'!U$59</f>
        <v>0</v>
      </c>
      <c r="J33" s="157">
        <f>'CK GASTOS INM MES 2'!V$107</f>
        <v>0</v>
      </c>
      <c r="K33" s="109">
        <f>'CK GASTOS INM MES 3'!V$72</f>
        <v>0</v>
      </c>
      <c r="L33" s="109">
        <f t="shared" si="29"/>
        <v>0</v>
      </c>
      <c r="M33" s="109">
        <f t="shared" si="22"/>
        <v>0</v>
      </c>
      <c r="N33" s="109">
        <f>+'Cert.INM-FEM'!U145</f>
        <v>0</v>
      </c>
      <c r="O33" s="109">
        <f t="shared" si="23"/>
        <v>0</v>
      </c>
      <c r="P33" s="753">
        <f t="shared" si="24"/>
        <v>0</v>
      </c>
      <c r="Q33" s="753">
        <f t="shared" si="25"/>
        <v>0</v>
      </c>
      <c r="R33" s="753">
        <f t="shared" si="26"/>
        <v>0</v>
      </c>
      <c r="S33" s="109"/>
      <c r="T33" s="109"/>
      <c r="U33" s="109"/>
      <c r="V33" s="109"/>
      <c r="W33" s="109"/>
      <c r="X33" s="109"/>
      <c r="Y33" s="109"/>
      <c r="Z33" s="109"/>
      <c r="AA33" s="109"/>
      <c r="AB33" s="109"/>
      <c r="AC33" s="109"/>
      <c r="AD33" s="109"/>
      <c r="AE33" s="109"/>
      <c r="AF33" s="109"/>
      <c r="AG33" s="109"/>
      <c r="AH33" s="109"/>
      <c r="AI33" s="109"/>
      <c r="AJ33" s="109"/>
      <c r="AK33" s="109"/>
      <c r="AL33" s="109"/>
      <c r="AM33" s="109"/>
      <c r="AN33" s="109"/>
      <c r="AO33" s="109"/>
      <c r="AP33" s="109"/>
      <c r="AQ33" s="109"/>
      <c r="AR33" s="109"/>
      <c r="AS33" s="109"/>
      <c r="AT33" s="109">
        <f t="shared" si="30"/>
        <v>0</v>
      </c>
      <c r="AU33" s="109">
        <v>0</v>
      </c>
      <c r="AV33" s="109">
        <f>+'INM-FEM'!AE31+'INM-AC'!Y32</f>
        <v>0</v>
      </c>
      <c r="AW33" s="109">
        <f>+'INM-FEM'!AF31+'INM-AC'!Z32</f>
        <v>0</v>
      </c>
      <c r="AX33" s="109">
        <f>+'INM-FEM'!AG31+'INM-AC'!AA32</f>
        <v>0</v>
      </c>
      <c r="AY33" s="109">
        <f>+'INM-FEM'!AH31+'INM-AC'!AB32</f>
        <v>0</v>
      </c>
      <c r="AZ33" s="109">
        <f>+AU33+AV33+AW33+AX33+AY33</f>
        <v>0</v>
      </c>
      <c r="BA33" s="109"/>
      <c r="BC33" s="109"/>
      <c r="BD33" s="109"/>
      <c r="BE33" s="109"/>
      <c r="BF33" s="109"/>
      <c r="BG33" s="109"/>
      <c r="BH33" s="109">
        <f t="shared" si="28"/>
        <v>0</v>
      </c>
    </row>
    <row r="34" spans="1:60" ht="12.6" customHeight="1">
      <c r="A34" s="229" t="s">
        <v>26</v>
      </c>
      <c r="B34" s="227" t="s">
        <v>933</v>
      </c>
      <c r="C34" s="109"/>
      <c r="D34" s="109">
        <f t="shared" si="19"/>
        <v>0</v>
      </c>
      <c r="E34" s="109"/>
      <c r="F34" s="109">
        <f t="shared" si="20"/>
        <v>864035</v>
      </c>
      <c r="G34" s="109">
        <f t="shared" si="21"/>
        <v>864035</v>
      </c>
      <c r="H34" s="109">
        <v>864035</v>
      </c>
      <c r="I34" s="157">
        <f>'CK GASTOS INM MES 1'!V$59</f>
        <v>0</v>
      </c>
      <c r="J34" s="157">
        <f>'CK GASTOS INM MES 2'!W$107</f>
        <v>0</v>
      </c>
      <c r="K34" s="109">
        <f>'CK GASTOS INM MES 3'!W$72</f>
        <v>0</v>
      </c>
      <c r="L34" s="109">
        <f t="shared" si="29"/>
        <v>0</v>
      </c>
      <c r="M34" s="109">
        <f t="shared" si="22"/>
        <v>864035</v>
      </c>
      <c r="N34" s="109">
        <f>+'Cert.INM-FEM'!V145</f>
        <v>864035</v>
      </c>
      <c r="O34" s="109">
        <f t="shared" si="23"/>
        <v>0</v>
      </c>
      <c r="P34" s="753">
        <f t="shared" si="24"/>
        <v>0</v>
      </c>
      <c r="Q34" s="753">
        <f t="shared" si="25"/>
        <v>0</v>
      </c>
      <c r="R34" s="753">
        <f t="shared" si="26"/>
        <v>0</v>
      </c>
      <c r="S34" s="109"/>
      <c r="T34" s="109">
        <f>864035</f>
        <v>864035</v>
      </c>
      <c r="U34" s="109">
        <v>200000</v>
      </c>
      <c r="V34" s="109">
        <v>-200000</v>
      </c>
      <c r="W34" s="109"/>
      <c r="X34" s="109"/>
      <c r="Y34" s="109"/>
      <c r="Z34" s="109"/>
      <c r="AA34" s="109"/>
      <c r="AB34" s="109"/>
      <c r="AC34" s="109"/>
      <c r="AD34" s="109"/>
      <c r="AE34" s="109"/>
      <c r="AF34" s="109"/>
      <c r="AG34" s="109"/>
      <c r="AH34" s="109"/>
      <c r="AI34" s="109"/>
      <c r="AJ34" s="109"/>
      <c r="AK34" s="109"/>
      <c r="AL34" s="109"/>
      <c r="AM34" s="109"/>
      <c r="AN34" s="109"/>
      <c r="AO34" s="109"/>
      <c r="AP34" s="109"/>
      <c r="AQ34" s="109"/>
      <c r="AR34" s="109"/>
      <c r="AS34" s="109"/>
      <c r="AT34" s="109">
        <f t="shared" si="30"/>
        <v>864035</v>
      </c>
      <c r="AU34" s="109">
        <v>0</v>
      </c>
      <c r="AV34" s="109">
        <f>+'INM-FEM'!AE32+'INM-AC'!Y32</f>
        <v>0</v>
      </c>
      <c r="AW34" s="109">
        <f>+'INM-FEM'!AF32+'INM-AC'!Z32</f>
        <v>0</v>
      </c>
      <c r="AX34" s="109">
        <f>+'INM-FEM'!AG32+'INM-AC'!AA32</f>
        <v>0</v>
      </c>
      <c r="AY34" s="109">
        <f>+'INM-FEM'!AH32+'INM-AC'!AB32</f>
        <v>0</v>
      </c>
      <c r="AZ34" s="109">
        <f t="shared" si="27"/>
        <v>0</v>
      </c>
      <c r="BA34" s="109"/>
      <c r="BC34" s="109"/>
      <c r="BD34" s="109"/>
      <c r="BE34" s="109"/>
      <c r="BF34" s="109"/>
      <c r="BG34" s="109"/>
      <c r="BH34" s="109">
        <f t="shared" si="28"/>
        <v>0</v>
      </c>
    </row>
    <row r="35" spans="1:60" ht="12.6" customHeight="1">
      <c r="A35" s="229" t="s">
        <v>27</v>
      </c>
      <c r="B35" s="227" t="s">
        <v>934</v>
      </c>
      <c r="C35" s="109">
        <v>5649980</v>
      </c>
      <c r="D35" s="109">
        <f t="shared" si="19"/>
        <v>0</v>
      </c>
      <c r="E35" s="109"/>
      <c r="F35" s="109">
        <f t="shared" si="20"/>
        <v>-2000000</v>
      </c>
      <c r="G35" s="109">
        <f t="shared" si="21"/>
        <v>3649980</v>
      </c>
      <c r="H35" s="109">
        <v>2404672</v>
      </c>
      <c r="I35" s="157">
        <f>'CK GASTOS INM MES 1'!X$59</f>
        <v>0</v>
      </c>
      <c r="J35" s="157">
        <f>'CK GASTOS INM MES 2'!X$107</f>
        <v>664342</v>
      </c>
      <c r="K35" s="109">
        <f>'CK GASTOS INM MES 3'!X$72</f>
        <v>390044</v>
      </c>
      <c r="L35" s="109">
        <f t="shared" si="29"/>
        <v>1054386</v>
      </c>
      <c r="M35" s="109">
        <f t="shared" si="22"/>
        <v>3459058</v>
      </c>
      <c r="N35" s="109">
        <f>+'Cert.INM-FEM'!W145</f>
        <v>0</v>
      </c>
      <c r="O35" s="109">
        <f t="shared" si="23"/>
        <v>0</v>
      </c>
      <c r="P35" s="753">
        <f t="shared" si="24"/>
        <v>190922</v>
      </c>
      <c r="Q35" s="753">
        <f t="shared" si="25"/>
        <v>3649980</v>
      </c>
      <c r="R35" s="753">
        <f t="shared" si="26"/>
        <v>190922</v>
      </c>
      <c r="S35" s="109"/>
      <c r="T35" s="109"/>
      <c r="U35" s="109"/>
      <c r="V35" s="109">
        <v>-2000000</v>
      </c>
      <c r="W35" s="109"/>
      <c r="X35" s="109"/>
      <c r="Y35" s="109"/>
      <c r="Z35" s="109"/>
      <c r="AA35" s="109"/>
      <c r="AB35" s="109"/>
      <c r="AC35" s="109"/>
      <c r="AD35" s="109"/>
      <c r="AE35" s="109"/>
      <c r="AF35" s="109"/>
      <c r="AG35" s="109"/>
      <c r="AH35" s="109"/>
      <c r="AI35" s="109"/>
      <c r="AJ35" s="109"/>
      <c r="AK35" s="109"/>
      <c r="AL35" s="109"/>
      <c r="AM35" s="109"/>
      <c r="AN35" s="109"/>
      <c r="AO35" s="109"/>
      <c r="AP35" s="109"/>
      <c r="AQ35" s="109"/>
      <c r="AR35" s="109"/>
      <c r="AS35" s="109"/>
      <c r="AT35" s="109">
        <f t="shared" si="30"/>
        <v>-2000000</v>
      </c>
      <c r="AU35" s="109">
        <v>0</v>
      </c>
      <c r="AV35" s="109">
        <f>+'INM-FEM'!AE33+'INM-AC'!Y33</f>
        <v>0</v>
      </c>
      <c r="AW35" s="109">
        <f>+'INM-FEM'!AF33+'INM-AC'!Z33</f>
        <v>0</v>
      </c>
      <c r="AX35" s="109">
        <f>+'INM-FEM'!AG33+'INM-AC'!AA33</f>
        <v>0</v>
      </c>
      <c r="AY35" s="109">
        <f>+'INM-FEM'!AH33+'INM-AC'!AB33</f>
        <v>0</v>
      </c>
      <c r="AZ35" s="109">
        <f t="shared" si="27"/>
        <v>0</v>
      </c>
      <c r="BA35" s="109"/>
      <c r="BC35" s="109"/>
      <c r="BD35" s="109"/>
      <c r="BE35" s="109"/>
      <c r="BF35" s="109"/>
      <c r="BG35" s="109"/>
      <c r="BH35" s="109">
        <f t="shared" si="28"/>
        <v>0</v>
      </c>
    </row>
    <row r="36" spans="1:60" ht="12.6" customHeight="1">
      <c r="A36" s="229" t="s">
        <v>28</v>
      </c>
      <c r="B36" s="227" t="s">
        <v>935</v>
      </c>
      <c r="C36" s="109">
        <f>10000000-2976000</f>
        <v>7024000</v>
      </c>
      <c r="D36" s="109">
        <f t="shared" si="19"/>
        <v>0</v>
      </c>
      <c r="E36" s="109"/>
      <c r="F36" s="109">
        <f t="shared" si="20"/>
        <v>-2519091</v>
      </c>
      <c r="G36" s="109">
        <f t="shared" si="21"/>
        <v>4504909</v>
      </c>
      <c r="H36" s="109">
        <v>3446265</v>
      </c>
      <c r="I36" s="157">
        <f>'CK GASTOS INM MES 1'!Y$59</f>
        <v>658644</v>
      </c>
      <c r="J36" s="157">
        <f>'CK GASTOS INM MES 2'!Y$107</f>
        <v>400000</v>
      </c>
      <c r="K36" s="109">
        <f>'CK GASTOS INM MES 3'!Y$72</f>
        <v>0</v>
      </c>
      <c r="L36" s="109">
        <f t="shared" si="29"/>
        <v>1058644</v>
      </c>
      <c r="M36" s="109">
        <f t="shared" si="22"/>
        <v>4504909</v>
      </c>
      <c r="N36" s="109">
        <f>+'Cert.INM-FEM'!X145</f>
        <v>0</v>
      </c>
      <c r="O36" s="109">
        <f t="shared" si="23"/>
        <v>0</v>
      </c>
      <c r="P36" s="753">
        <f t="shared" si="24"/>
        <v>0</v>
      </c>
      <c r="Q36" s="753">
        <f t="shared" si="25"/>
        <v>4504909</v>
      </c>
      <c r="R36" s="753">
        <f t="shared" si="26"/>
        <v>0</v>
      </c>
      <c r="S36" s="109"/>
      <c r="T36" s="109"/>
      <c r="U36" s="109"/>
      <c r="V36" s="109">
        <v>-2519091</v>
      </c>
      <c r="W36" s="109"/>
      <c r="X36" s="109"/>
      <c r="Y36" s="109"/>
      <c r="Z36" s="109"/>
      <c r="AA36" s="109"/>
      <c r="AB36" s="109"/>
      <c r="AC36" s="109"/>
      <c r="AD36" s="109"/>
      <c r="AE36" s="109"/>
      <c r="AF36" s="109"/>
      <c r="AG36" s="109"/>
      <c r="AH36" s="109"/>
      <c r="AI36" s="109"/>
      <c r="AJ36" s="109"/>
      <c r="AK36" s="109"/>
      <c r="AL36" s="109"/>
      <c r="AM36" s="109"/>
      <c r="AN36" s="109"/>
      <c r="AO36" s="109"/>
      <c r="AP36" s="109"/>
      <c r="AQ36" s="109"/>
      <c r="AR36" s="109"/>
      <c r="AS36" s="109"/>
      <c r="AT36" s="109">
        <f t="shared" si="30"/>
        <v>-2519091</v>
      </c>
      <c r="AU36" s="109">
        <v>0</v>
      </c>
      <c r="AV36" s="109">
        <f>+'INM-FEM'!AE34+'INM-AC'!Y34</f>
        <v>0</v>
      </c>
      <c r="AW36" s="109">
        <f>+'INM-FEM'!AF34+'INM-AC'!Z34</f>
        <v>0</v>
      </c>
      <c r="AX36" s="109">
        <f>+'INM-FEM'!AG34+'INM-AC'!AA34</f>
        <v>0</v>
      </c>
      <c r="AY36" s="109">
        <f>+'INM-FEM'!AH34+'INM-AC'!AB34</f>
        <v>0</v>
      </c>
      <c r="AZ36" s="109">
        <f t="shared" si="27"/>
        <v>0</v>
      </c>
      <c r="BA36" s="109"/>
      <c r="BC36" s="109"/>
      <c r="BD36" s="157"/>
      <c r="BE36" s="109"/>
      <c r="BF36" s="109"/>
      <c r="BG36" s="109"/>
      <c r="BH36" s="109">
        <f t="shared" si="28"/>
        <v>0</v>
      </c>
    </row>
    <row r="37" spans="1:60" ht="12.6" customHeight="1">
      <c r="A37" s="229" t="s">
        <v>29</v>
      </c>
      <c r="B37" s="227" t="s">
        <v>936</v>
      </c>
      <c r="C37" s="109"/>
      <c r="D37" s="109">
        <f t="shared" si="19"/>
        <v>0</v>
      </c>
      <c r="E37" s="109"/>
      <c r="F37" s="109">
        <f t="shared" si="20"/>
        <v>0</v>
      </c>
      <c r="G37" s="109">
        <f t="shared" si="21"/>
        <v>0</v>
      </c>
      <c r="H37" s="109">
        <v>0</v>
      </c>
      <c r="I37" s="157">
        <f>'CK GASTOS INM MES 1'!Z$59</f>
        <v>0</v>
      </c>
      <c r="J37" s="157">
        <f>'CK GASTOS INM MES 2'!Z$107</f>
        <v>0</v>
      </c>
      <c r="K37" s="109">
        <f>'CK GASTOS INM MES 3'!Z$72</f>
        <v>0</v>
      </c>
      <c r="L37" s="109">
        <f t="shared" si="29"/>
        <v>0</v>
      </c>
      <c r="M37" s="109">
        <f t="shared" si="22"/>
        <v>0</v>
      </c>
      <c r="N37" s="109">
        <f>+'Cert.INM-FEM'!Y145</f>
        <v>0</v>
      </c>
      <c r="O37" s="109">
        <f t="shared" si="23"/>
        <v>0</v>
      </c>
      <c r="P37" s="753">
        <f t="shared" si="24"/>
        <v>0</v>
      </c>
      <c r="Q37" s="753">
        <f t="shared" si="25"/>
        <v>0</v>
      </c>
      <c r="R37" s="753">
        <f t="shared" si="26"/>
        <v>0</v>
      </c>
      <c r="S37" s="109"/>
      <c r="T37" s="109"/>
      <c r="U37" s="109"/>
      <c r="V37" s="109"/>
      <c r="W37" s="109"/>
      <c r="X37" s="109"/>
      <c r="Y37" s="109"/>
      <c r="Z37" s="109"/>
      <c r="AA37" s="109"/>
      <c r="AB37" s="109"/>
      <c r="AC37" s="109"/>
      <c r="AD37" s="109"/>
      <c r="AE37" s="109"/>
      <c r="AF37" s="109"/>
      <c r="AG37" s="109"/>
      <c r="AH37" s="109"/>
      <c r="AI37" s="109"/>
      <c r="AJ37" s="109"/>
      <c r="AK37" s="109"/>
      <c r="AL37" s="109"/>
      <c r="AM37" s="109"/>
      <c r="AN37" s="109"/>
      <c r="AO37" s="109"/>
      <c r="AP37" s="109"/>
      <c r="AQ37" s="109"/>
      <c r="AR37" s="109"/>
      <c r="AS37" s="109"/>
      <c r="AT37" s="109">
        <f t="shared" si="30"/>
        <v>0</v>
      </c>
      <c r="AU37" s="109">
        <v>0</v>
      </c>
      <c r="AV37" s="109">
        <f>+'INM-FEM'!AE35+'INM-AC'!Y35</f>
        <v>0</v>
      </c>
      <c r="AW37" s="109">
        <f>+'INM-FEM'!AF35+'INM-AC'!Z35</f>
        <v>0</v>
      </c>
      <c r="AX37" s="109">
        <f>+'INM-FEM'!AG35+'INM-AC'!AA35</f>
        <v>0</v>
      </c>
      <c r="AY37" s="109">
        <f>+'INM-FEM'!AH35+'INM-AC'!AB35</f>
        <v>0</v>
      </c>
      <c r="AZ37" s="109">
        <f t="shared" si="27"/>
        <v>0</v>
      </c>
      <c r="BA37" s="109"/>
      <c r="BC37" s="109"/>
      <c r="BD37" s="109"/>
      <c r="BE37" s="109"/>
      <c r="BF37" s="109"/>
      <c r="BG37" s="109"/>
      <c r="BH37" s="109">
        <f t="shared" si="28"/>
        <v>0</v>
      </c>
    </row>
    <row r="38" spans="1:60" ht="12.6" customHeight="1">
      <c r="A38" s="229" t="s">
        <v>30</v>
      </c>
      <c r="B38" s="227" t="s">
        <v>383</v>
      </c>
      <c r="C38" s="109">
        <v>2022680</v>
      </c>
      <c r="D38" s="109">
        <f t="shared" si="19"/>
        <v>0</v>
      </c>
      <c r="E38" s="109"/>
      <c r="F38" s="109">
        <f t="shared" si="20"/>
        <v>-686405</v>
      </c>
      <c r="G38" s="109">
        <f>+C38+D38+F38+E38</f>
        <v>1336275</v>
      </c>
      <c r="H38" s="109">
        <v>85021.78</v>
      </c>
      <c r="I38" s="157">
        <f>'CK GASTOS INM MES 1'!AA$59</f>
        <v>193671</v>
      </c>
      <c r="J38" s="157">
        <f>'CK GASTOS INM MES 2'!AA$107</f>
        <v>937419.79</v>
      </c>
      <c r="K38" s="109">
        <f>+'CK GASTOS INM MES 3'!AA72</f>
        <v>91541.85</v>
      </c>
      <c r="L38" s="109">
        <f t="shared" si="29"/>
        <v>1222632.6400000001</v>
      </c>
      <c r="M38" s="109">
        <f t="shared" si="22"/>
        <v>1307654.4200000002</v>
      </c>
      <c r="N38" s="109">
        <f>+'Cert.INM-FEM'!Z145</f>
        <v>1313595</v>
      </c>
      <c r="O38" s="109">
        <f t="shared" si="23"/>
        <v>-5940.5799999998417</v>
      </c>
      <c r="P38" s="753">
        <f t="shared" si="24"/>
        <v>28620.579999999842</v>
      </c>
      <c r="Q38" s="753">
        <f>G38-N38</f>
        <v>22680</v>
      </c>
      <c r="R38" s="753">
        <f>IF(O38&gt;0,(G38-M38-O38),(G38-M38+O38))</f>
        <v>22680</v>
      </c>
      <c r="S38" s="109"/>
      <c r="T38" s="109">
        <v>-686405</v>
      </c>
      <c r="U38" s="109"/>
      <c r="V38" s="109"/>
      <c r="W38" s="109"/>
      <c r="X38" s="109"/>
      <c r="Y38" s="109"/>
      <c r="Z38" s="109"/>
      <c r="AA38" s="109"/>
      <c r="AB38" s="109"/>
      <c r="AC38" s="109"/>
      <c r="AD38" s="109"/>
      <c r="AE38" s="109"/>
      <c r="AF38" s="109"/>
      <c r="AG38" s="109"/>
      <c r="AH38" s="109"/>
      <c r="AI38" s="109"/>
      <c r="AJ38" s="109"/>
      <c r="AK38" s="109"/>
      <c r="AL38" s="109"/>
      <c r="AM38" s="109"/>
      <c r="AN38" s="109"/>
      <c r="AO38" s="109"/>
      <c r="AP38" s="109"/>
      <c r="AQ38" s="109"/>
      <c r="AR38" s="109"/>
      <c r="AS38" s="109"/>
      <c r="AT38" s="109">
        <f t="shared" si="30"/>
        <v>-686405</v>
      </c>
      <c r="AU38" s="109">
        <v>0</v>
      </c>
      <c r="AV38" s="109">
        <f>+'INM-FEM'!AE36+'INM-AC'!Y36</f>
        <v>0</v>
      </c>
      <c r="AW38" s="109">
        <f>+'INM-FEM'!AF36+'INM-AC'!Z36</f>
        <v>0</v>
      </c>
      <c r="AX38" s="109">
        <f>+'INM-FEM'!AG36+'INM-AC'!AA36</f>
        <v>0</v>
      </c>
      <c r="AY38" s="109">
        <f>+'INM-FEM'!AH36+'INM-AC'!AB36</f>
        <v>0</v>
      </c>
      <c r="AZ38" s="109">
        <f t="shared" si="27"/>
        <v>0</v>
      </c>
      <c r="BA38" s="109"/>
      <c r="BC38" s="109"/>
      <c r="BD38" s="109"/>
      <c r="BE38" s="109"/>
      <c r="BF38" s="109"/>
      <c r="BG38" s="109"/>
      <c r="BH38" s="109">
        <f t="shared" si="28"/>
        <v>0</v>
      </c>
    </row>
    <row r="39" spans="1:60" ht="12.6" customHeight="1">
      <c r="A39" s="229" t="s">
        <v>31</v>
      </c>
      <c r="B39" s="227" t="s">
        <v>937</v>
      </c>
      <c r="C39" s="109">
        <v>0</v>
      </c>
      <c r="D39" s="109">
        <f t="shared" si="19"/>
        <v>0</v>
      </c>
      <c r="E39" s="109"/>
      <c r="F39" s="109">
        <f t="shared" si="20"/>
        <v>0</v>
      </c>
      <c r="G39" s="109">
        <f t="shared" si="21"/>
        <v>0</v>
      </c>
      <c r="H39" s="109">
        <v>0</v>
      </c>
      <c r="I39" s="157">
        <f>'CK GASTOS INM MES 1'!AB$59</f>
        <v>0</v>
      </c>
      <c r="J39" s="157">
        <f>'CK GASTOS INM MES 2'!AB$107</f>
        <v>0</v>
      </c>
      <c r="K39" s="109">
        <f>'CK GASTOS INM MES 3'!AB$72</f>
        <v>0</v>
      </c>
      <c r="L39" s="109">
        <f t="shared" si="29"/>
        <v>0</v>
      </c>
      <c r="M39" s="109">
        <f t="shared" si="22"/>
        <v>0</v>
      </c>
      <c r="N39" s="109">
        <f>+'Cert.INM-FEM'!AA145</f>
        <v>0</v>
      </c>
      <c r="O39" s="109">
        <f t="shared" si="23"/>
        <v>0</v>
      </c>
      <c r="P39" s="753">
        <f t="shared" si="24"/>
        <v>0</v>
      </c>
      <c r="Q39" s="753">
        <f t="shared" si="25"/>
        <v>0</v>
      </c>
      <c r="R39" s="753">
        <f t="shared" si="26"/>
        <v>0</v>
      </c>
      <c r="S39" s="109"/>
      <c r="U39" s="109"/>
      <c r="V39" s="109"/>
      <c r="W39" s="109"/>
      <c r="X39" s="109"/>
      <c r="Y39" s="109"/>
      <c r="Z39" s="109"/>
      <c r="AA39" s="109"/>
      <c r="AB39" s="109"/>
      <c r="AC39" s="109"/>
      <c r="AD39" s="109"/>
      <c r="AE39" s="109"/>
      <c r="AF39" s="109"/>
      <c r="AG39" s="109"/>
      <c r="AH39" s="109"/>
      <c r="AI39" s="109"/>
      <c r="AJ39" s="109"/>
      <c r="AK39" s="109"/>
      <c r="AL39" s="109"/>
      <c r="AM39" s="109"/>
      <c r="AN39" s="109"/>
      <c r="AO39" s="109"/>
      <c r="AP39" s="109"/>
      <c r="AQ39" s="109"/>
      <c r="AR39" s="109"/>
      <c r="AS39" s="109"/>
      <c r="AT39" s="109">
        <f t="shared" si="30"/>
        <v>0</v>
      </c>
      <c r="AU39" s="109">
        <v>0</v>
      </c>
      <c r="AV39" s="109">
        <f>+'INM-FEM'!AE37+'INM-AC'!Y37</f>
        <v>0</v>
      </c>
      <c r="AW39" s="109">
        <f>+'INM-FEM'!AF37+'INM-AC'!Z37</f>
        <v>0</v>
      </c>
      <c r="AX39" s="109">
        <f>+'INM-FEM'!AG37+'INM-AC'!AA37</f>
        <v>0</v>
      </c>
      <c r="AY39" s="109">
        <f>+'INM-FEM'!AH37+'INM-AC'!AB37</f>
        <v>0</v>
      </c>
      <c r="AZ39" s="109">
        <f t="shared" si="27"/>
        <v>0</v>
      </c>
      <c r="BA39" s="109"/>
      <c r="BC39" s="109"/>
      <c r="BD39" s="109"/>
      <c r="BE39" s="109"/>
      <c r="BF39" s="109"/>
      <c r="BG39" s="109"/>
      <c r="BH39" s="109">
        <f t="shared" si="28"/>
        <v>0</v>
      </c>
    </row>
    <row r="40" spans="1:60" ht="12.6" customHeight="1">
      <c r="A40" s="229" t="s">
        <v>32</v>
      </c>
      <c r="B40" s="227" t="s">
        <v>938</v>
      </c>
      <c r="C40" s="109"/>
      <c r="D40" s="109">
        <f t="shared" si="19"/>
        <v>0</v>
      </c>
      <c r="E40" s="109"/>
      <c r="F40" s="109">
        <f t="shared" si="20"/>
        <v>0</v>
      </c>
      <c r="G40" s="109">
        <f t="shared" si="21"/>
        <v>0</v>
      </c>
      <c r="H40" s="109">
        <v>0</v>
      </c>
      <c r="I40" s="157">
        <f>'CK GASTOS INM MES 1'!AC$59</f>
        <v>0</v>
      </c>
      <c r="J40" s="157">
        <f>'CK GASTOS INM MES 2'!AC$107</f>
        <v>0</v>
      </c>
      <c r="K40" s="109">
        <f>'CK GASTOS INM MES 3'!AC$72</f>
        <v>0</v>
      </c>
      <c r="L40" s="109">
        <f t="shared" si="29"/>
        <v>0</v>
      </c>
      <c r="M40" s="109">
        <f t="shared" si="22"/>
        <v>0</v>
      </c>
      <c r="N40" s="109">
        <f>+'Cert.INM-FEM'!AB145</f>
        <v>0</v>
      </c>
      <c r="O40" s="109">
        <f t="shared" si="23"/>
        <v>0</v>
      </c>
      <c r="P40" s="753">
        <f t="shared" si="24"/>
        <v>0</v>
      </c>
      <c r="Q40" s="753">
        <f t="shared" si="25"/>
        <v>0</v>
      </c>
      <c r="R40" s="753">
        <f t="shared" si="26"/>
        <v>0</v>
      </c>
      <c r="S40" s="109"/>
      <c r="T40" s="109"/>
      <c r="U40" s="109"/>
      <c r="V40" s="109"/>
      <c r="W40" s="109"/>
      <c r="X40" s="109"/>
      <c r="Y40" s="109"/>
      <c r="Z40" s="109"/>
      <c r="AA40" s="109"/>
      <c r="AB40" s="109"/>
      <c r="AC40" s="109"/>
      <c r="AD40" s="109"/>
      <c r="AE40" s="109"/>
      <c r="AF40" s="109"/>
      <c r="AG40" s="109"/>
      <c r="AH40" s="109"/>
      <c r="AI40" s="109"/>
      <c r="AJ40" s="109"/>
      <c r="AK40" s="109"/>
      <c r="AL40" s="109"/>
      <c r="AM40" s="109"/>
      <c r="AN40" s="109"/>
      <c r="AO40" s="109"/>
      <c r="AP40" s="109"/>
      <c r="AQ40" s="109"/>
      <c r="AR40" s="109"/>
      <c r="AS40" s="109"/>
      <c r="AT40" s="109">
        <f t="shared" si="30"/>
        <v>0</v>
      </c>
      <c r="AU40" s="109">
        <v>0</v>
      </c>
      <c r="AV40" s="109">
        <f>+'INM-FEM'!AE38+'INM-AC'!Y38</f>
        <v>0</v>
      </c>
      <c r="AW40" s="109">
        <f>+'INM-FEM'!AF38+'INM-AC'!Z38</f>
        <v>0</v>
      </c>
      <c r="AX40" s="109">
        <f>+'INM-FEM'!AG38+'INM-AC'!AA38</f>
        <v>0</v>
      </c>
      <c r="AY40" s="109">
        <f>+'INM-FEM'!AH38+'INM-AC'!AB38</f>
        <v>0</v>
      </c>
      <c r="AZ40" s="109">
        <f t="shared" si="27"/>
        <v>0</v>
      </c>
      <c r="BA40" s="109"/>
      <c r="BC40" s="109"/>
      <c r="BD40" s="109"/>
      <c r="BE40" s="109"/>
      <c r="BF40" s="109"/>
      <c r="BG40" s="109"/>
      <c r="BH40" s="109">
        <f t="shared" si="28"/>
        <v>0</v>
      </c>
    </row>
    <row r="41" spans="1:60" ht="12.6" customHeight="1">
      <c r="A41" s="229" t="s">
        <v>33</v>
      </c>
      <c r="B41" s="227" t="s">
        <v>939</v>
      </c>
      <c r="C41" s="109">
        <v>100000</v>
      </c>
      <c r="D41" s="109">
        <f t="shared" si="19"/>
        <v>0</v>
      </c>
      <c r="E41" s="109"/>
      <c r="F41" s="109">
        <f t="shared" si="20"/>
        <v>0</v>
      </c>
      <c r="G41" s="109">
        <f t="shared" si="21"/>
        <v>100000</v>
      </c>
      <c r="H41" s="109">
        <v>16000</v>
      </c>
      <c r="I41" s="157">
        <f>'CK GASTOS INM MES 1'!AD$59</f>
        <v>66769.2</v>
      </c>
      <c r="J41" s="157">
        <f>'CK GASTOS INM MES 2'!AD$107</f>
        <v>0</v>
      </c>
      <c r="K41" s="109">
        <f>'CK GASTOS INM MES 3'!AD$72</f>
        <v>16701.400000000001</v>
      </c>
      <c r="L41" s="109">
        <f t="shared" si="29"/>
        <v>83470.600000000006</v>
      </c>
      <c r="M41" s="109">
        <f t="shared" si="22"/>
        <v>99470.6</v>
      </c>
      <c r="N41" s="109">
        <f>+'Cert.INM-FEM'!AC145</f>
        <v>99470.599999999991</v>
      </c>
      <c r="O41" s="109">
        <f t="shared" si="23"/>
        <v>1.4551915228366852E-11</v>
      </c>
      <c r="P41" s="753">
        <f t="shared" si="24"/>
        <v>529.39999999999418</v>
      </c>
      <c r="Q41" s="753">
        <f t="shared" si="25"/>
        <v>529.40000000000873</v>
      </c>
      <c r="R41" s="753">
        <f t="shared" si="26"/>
        <v>529.39999999997963</v>
      </c>
      <c r="S41" s="109"/>
      <c r="T41" s="109"/>
      <c r="U41" s="109"/>
      <c r="V41" s="109"/>
      <c r="W41" s="109"/>
      <c r="X41" s="109"/>
      <c r="Y41" s="109"/>
      <c r="Z41" s="109"/>
      <c r="AA41" s="109"/>
      <c r="AB41" s="109"/>
      <c r="AC41" s="109"/>
      <c r="AD41" s="109"/>
      <c r="AE41" s="109"/>
      <c r="AF41" s="109"/>
      <c r="AG41" s="109"/>
      <c r="AH41" s="109"/>
      <c r="AI41" s="109"/>
      <c r="AJ41" s="109"/>
      <c r="AK41" s="109"/>
      <c r="AL41" s="109"/>
      <c r="AM41" s="109"/>
      <c r="AN41" s="109"/>
      <c r="AO41" s="109"/>
      <c r="AP41" s="109"/>
      <c r="AQ41" s="109"/>
      <c r="AR41" s="109"/>
      <c r="AS41" s="109"/>
      <c r="AT41" s="109">
        <f t="shared" si="30"/>
        <v>0</v>
      </c>
      <c r="AU41" s="109">
        <v>0</v>
      </c>
      <c r="AV41" s="109">
        <f>+'INM-FEM'!AE39+'INM-AC'!Y39</f>
        <v>0</v>
      </c>
      <c r="AW41" s="109">
        <f>+'INM-FEM'!AF39+'INM-AC'!Z39</f>
        <v>0</v>
      </c>
      <c r="AX41" s="109">
        <f>+'INM-FEM'!AG39+'INM-AC'!AA39</f>
        <v>0</v>
      </c>
      <c r="AY41" s="109">
        <f>+'INM-FEM'!AH39+'INM-AC'!AB39</f>
        <v>0</v>
      </c>
      <c r="AZ41" s="109">
        <f t="shared" si="27"/>
        <v>0</v>
      </c>
      <c r="BA41" s="109"/>
      <c r="BC41" s="109"/>
      <c r="BD41" s="109"/>
      <c r="BE41" s="109"/>
      <c r="BF41" s="109"/>
      <c r="BG41" s="109"/>
      <c r="BH41" s="109">
        <f t="shared" si="28"/>
        <v>0</v>
      </c>
    </row>
    <row r="42" spans="1:60" ht="12.6" customHeight="1">
      <c r="A42" s="229" t="s">
        <v>34</v>
      </c>
      <c r="B42" s="227" t="s">
        <v>940</v>
      </c>
      <c r="C42" s="109"/>
      <c r="D42" s="109">
        <f t="shared" si="19"/>
        <v>0</v>
      </c>
      <c r="E42" s="109"/>
      <c r="F42" s="109">
        <f t="shared" si="20"/>
        <v>900000</v>
      </c>
      <c r="G42" s="109">
        <f t="shared" si="21"/>
        <v>900000</v>
      </c>
      <c r="H42" s="109">
        <v>0</v>
      </c>
      <c r="I42" s="157">
        <f>'CK GASTOS INM MES 1'!AE$59</f>
        <v>0</v>
      </c>
      <c r="J42" s="157">
        <f>'CK GASTOS INM MES 2'!AE$107</f>
        <v>0</v>
      </c>
      <c r="K42" s="109">
        <f>'CK GASTOS INM MES 3'!AE$72</f>
        <v>779019</v>
      </c>
      <c r="L42" s="109">
        <f t="shared" si="29"/>
        <v>779019</v>
      </c>
      <c r="M42" s="109">
        <f t="shared" si="22"/>
        <v>779019</v>
      </c>
      <c r="N42" s="109">
        <f>+'Cert.INM-FEM'!AD145</f>
        <v>900000</v>
      </c>
      <c r="O42" s="109">
        <f t="shared" si="23"/>
        <v>-120981</v>
      </c>
      <c r="P42" s="753">
        <f t="shared" si="24"/>
        <v>120981</v>
      </c>
      <c r="Q42" s="753">
        <f t="shared" si="25"/>
        <v>0</v>
      </c>
      <c r="R42" s="753">
        <f t="shared" si="26"/>
        <v>0</v>
      </c>
      <c r="S42" s="109"/>
      <c r="T42" s="109"/>
      <c r="U42" s="109"/>
      <c r="V42" s="109">
        <v>900000</v>
      </c>
      <c r="W42" s="109"/>
      <c r="X42" s="109"/>
      <c r="Y42" s="109"/>
      <c r="Z42" s="109"/>
      <c r="AA42" s="109"/>
      <c r="AB42" s="109"/>
      <c r="AC42" s="109"/>
      <c r="AD42" s="109"/>
      <c r="AE42" s="109"/>
      <c r="AF42" s="109"/>
      <c r="AG42" s="109"/>
      <c r="AH42" s="109"/>
      <c r="AI42" s="109"/>
      <c r="AJ42" s="109"/>
      <c r="AK42" s="109"/>
      <c r="AL42" s="109"/>
      <c r="AM42" s="109"/>
      <c r="AN42" s="109"/>
      <c r="AO42" s="109"/>
      <c r="AP42" s="109"/>
      <c r="AQ42" s="109"/>
      <c r="AR42" s="109"/>
      <c r="AS42" s="109"/>
      <c r="AT42" s="109">
        <f t="shared" si="30"/>
        <v>900000</v>
      </c>
      <c r="AU42" s="109">
        <v>0</v>
      </c>
      <c r="AV42" s="109">
        <f>+'INM-FEM'!AE40+'INM-AC'!Y40</f>
        <v>0</v>
      </c>
      <c r="AW42" s="109">
        <f>+'INM-FEM'!AF40+'INM-AC'!Z40</f>
        <v>0</v>
      </c>
      <c r="AX42" s="109">
        <f>+'INM-FEM'!AG40+'INM-AC'!AA40</f>
        <v>0</v>
      </c>
      <c r="AY42" s="109">
        <f>+'INM-FEM'!AH40+'INM-AC'!AB40</f>
        <v>0</v>
      </c>
      <c r="AZ42" s="109">
        <f t="shared" si="27"/>
        <v>0</v>
      </c>
      <c r="BA42" s="109"/>
      <c r="BC42" s="109"/>
      <c r="BD42" s="109"/>
      <c r="BE42" s="109"/>
      <c r="BF42" s="109"/>
      <c r="BG42" s="109"/>
      <c r="BH42" s="109">
        <f t="shared" si="28"/>
        <v>0</v>
      </c>
    </row>
    <row r="43" spans="1:60" ht="12.6" customHeight="1">
      <c r="A43" s="229" t="s">
        <v>35</v>
      </c>
      <c r="B43" s="227" t="s">
        <v>941</v>
      </c>
      <c r="C43" s="109"/>
      <c r="D43" s="109">
        <f t="shared" si="19"/>
        <v>0</v>
      </c>
      <c r="E43" s="109"/>
      <c r="F43" s="109">
        <f t="shared" si="20"/>
        <v>0</v>
      </c>
      <c r="G43" s="109">
        <f t="shared" si="21"/>
        <v>0</v>
      </c>
      <c r="H43" s="109">
        <v>0</v>
      </c>
      <c r="I43" s="157">
        <f>'CK GASTOS INM MES 1'!AF$59</f>
        <v>0</v>
      </c>
      <c r="J43" s="157">
        <f>'CK GASTOS INM MES 2'!AF$107</f>
        <v>0</v>
      </c>
      <c r="K43" s="109">
        <f>'CK GASTOS INM MES 3'!AF$72</f>
        <v>0</v>
      </c>
      <c r="L43" s="109">
        <f t="shared" si="29"/>
        <v>0</v>
      </c>
      <c r="M43" s="109">
        <f t="shared" si="22"/>
        <v>0</v>
      </c>
      <c r="N43" s="109">
        <f>+'Cert.INM-FEM'!AE145</f>
        <v>0</v>
      </c>
      <c r="O43" s="109">
        <f t="shared" si="23"/>
        <v>0</v>
      </c>
      <c r="P43" s="753">
        <f t="shared" si="24"/>
        <v>0</v>
      </c>
      <c r="Q43" s="753">
        <f t="shared" si="25"/>
        <v>0</v>
      </c>
      <c r="R43" s="753">
        <f t="shared" si="26"/>
        <v>0</v>
      </c>
      <c r="S43" s="109"/>
      <c r="T43" s="109"/>
      <c r="U43" s="109"/>
      <c r="V43" s="109"/>
      <c r="W43" s="109"/>
      <c r="X43" s="109"/>
      <c r="Y43" s="109"/>
      <c r="Z43" s="109"/>
      <c r="AA43" s="109"/>
      <c r="AB43" s="109"/>
      <c r="AC43" s="109"/>
      <c r="AD43" s="109"/>
      <c r="AE43" s="109"/>
      <c r="AF43" s="109"/>
      <c r="AG43" s="109"/>
      <c r="AH43" s="109"/>
      <c r="AI43" s="109"/>
      <c r="AJ43" s="109"/>
      <c r="AK43" s="109"/>
      <c r="AL43" s="109"/>
      <c r="AM43" s="109"/>
      <c r="AN43" s="109"/>
      <c r="AO43" s="109"/>
      <c r="AP43" s="109"/>
      <c r="AQ43" s="109"/>
      <c r="AR43" s="109"/>
      <c r="AS43" s="109"/>
      <c r="AT43" s="109">
        <f t="shared" si="30"/>
        <v>0</v>
      </c>
      <c r="AU43" s="109">
        <v>0</v>
      </c>
      <c r="AV43" s="109">
        <f>+'INM-FEM'!AE41+'INM-AC'!Y41</f>
        <v>0</v>
      </c>
      <c r="AW43" s="109">
        <f>+'INM-FEM'!AF41+'INM-AC'!Z41</f>
        <v>0</v>
      </c>
      <c r="AX43" s="109">
        <f>+'INM-FEM'!AG41+'INM-AC'!AA41</f>
        <v>0</v>
      </c>
      <c r="AY43" s="109">
        <f>+'INM-FEM'!AH41+'INM-AC'!AB41</f>
        <v>0</v>
      </c>
      <c r="AZ43" s="109">
        <f t="shared" si="27"/>
        <v>0</v>
      </c>
      <c r="BA43" s="109"/>
      <c r="BC43" s="109"/>
      <c r="BD43" s="109"/>
      <c r="BE43" s="109"/>
      <c r="BF43" s="109"/>
      <c r="BG43" s="109"/>
      <c r="BH43" s="109">
        <f t="shared" si="28"/>
        <v>0</v>
      </c>
    </row>
    <row r="44" spans="1:60" ht="12.6" customHeight="1">
      <c r="A44" s="229" t="s">
        <v>36</v>
      </c>
      <c r="B44" s="227" t="s">
        <v>942</v>
      </c>
      <c r="C44" s="109"/>
      <c r="D44" s="109">
        <f t="shared" si="19"/>
        <v>0</v>
      </c>
      <c r="E44" s="109"/>
      <c r="F44" s="109">
        <f t="shared" si="20"/>
        <v>0</v>
      </c>
      <c r="G44" s="109">
        <f t="shared" si="21"/>
        <v>0</v>
      </c>
      <c r="H44" s="109">
        <v>0</v>
      </c>
      <c r="I44" s="157">
        <f>'CK GASTOS INM MES 1'!AG$59</f>
        <v>0</v>
      </c>
      <c r="J44" s="157">
        <f>'CK GASTOS INM MES 2'!AG$107</f>
        <v>0</v>
      </c>
      <c r="K44" s="109">
        <f>'CK GASTOS INM MES 3'!AG$72</f>
        <v>0</v>
      </c>
      <c r="L44" s="109">
        <f t="shared" si="29"/>
        <v>0</v>
      </c>
      <c r="M44" s="109">
        <f t="shared" si="22"/>
        <v>0</v>
      </c>
      <c r="N44" s="109">
        <f>+'Cert.INM-FEM'!AF145</f>
        <v>0</v>
      </c>
      <c r="O44" s="109">
        <f t="shared" si="23"/>
        <v>0</v>
      </c>
      <c r="P44" s="753">
        <f t="shared" si="24"/>
        <v>0</v>
      </c>
      <c r="Q44" s="753">
        <f t="shared" si="25"/>
        <v>0</v>
      </c>
      <c r="R44" s="753">
        <f t="shared" si="26"/>
        <v>0</v>
      </c>
      <c r="S44" s="109"/>
      <c r="T44" s="109"/>
      <c r="U44" s="109"/>
      <c r="V44" s="109"/>
      <c r="W44" s="109"/>
      <c r="X44" s="109"/>
      <c r="Y44" s="109"/>
      <c r="Z44" s="109"/>
      <c r="AA44" s="109"/>
      <c r="AB44" s="109"/>
      <c r="AC44" s="109"/>
      <c r="AD44" s="109"/>
      <c r="AE44" s="109"/>
      <c r="AF44" s="109"/>
      <c r="AG44" s="109"/>
      <c r="AH44" s="109"/>
      <c r="AI44" s="109"/>
      <c r="AJ44" s="109"/>
      <c r="AK44" s="109"/>
      <c r="AL44" s="109"/>
      <c r="AM44" s="109"/>
      <c r="AN44" s="109"/>
      <c r="AO44" s="109"/>
      <c r="AP44" s="109"/>
      <c r="AQ44" s="109"/>
      <c r="AR44" s="109"/>
      <c r="AS44" s="109"/>
      <c r="AT44" s="109">
        <f t="shared" si="30"/>
        <v>0</v>
      </c>
      <c r="AU44" s="109">
        <v>0</v>
      </c>
      <c r="AV44" s="109">
        <f>+'INM-FEM'!AE42+'INM-AC'!Y42</f>
        <v>0</v>
      </c>
      <c r="AW44" s="109">
        <f>+'INM-FEM'!AF42+'INM-AC'!Z42</f>
        <v>0</v>
      </c>
      <c r="AX44" s="109">
        <f>+'INM-FEM'!AG42+'INM-AC'!AA42</f>
        <v>0</v>
      </c>
      <c r="AY44" s="109">
        <f>+'INM-FEM'!AH42+'INM-AC'!AB42</f>
        <v>0</v>
      </c>
      <c r="AZ44" s="109">
        <f t="shared" si="27"/>
        <v>0</v>
      </c>
      <c r="BA44" s="109"/>
      <c r="BC44" s="109"/>
      <c r="BD44" s="109"/>
      <c r="BE44" s="109"/>
      <c r="BF44" s="109"/>
      <c r="BG44" s="109"/>
      <c r="BH44" s="109">
        <f t="shared" si="28"/>
        <v>0</v>
      </c>
    </row>
    <row r="45" spans="1:60" ht="12.6" customHeight="1">
      <c r="A45" s="229" t="s">
        <v>37</v>
      </c>
      <c r="B45" s="227" t="s">
        <v>943</v>
      </c>
      <c r="C45" s="109"/>
      <c r="D45" s="109">
        <f t="shared" si="19"/>
        <v>0</v>
      </c>
      <c r="E45" s="109"/>
      <c r="F45" s="109">
        <f t="shared" si="20"/>
        <v>0</v>
      </c>
      <c r="G45" s="109">
        <f t="shared" si="21"/>
        <v>0</v>
      </c>
      <c r="H45" s="109">
        <v>0</v>
      </c>
      <c r="I45" s="157">
        <f>'CK GASTOS INM MES 1'!AH$59</f>
        <v>0</v>
      </c>
      <c r="J45" s="157">
        <f>'CK GASTOS INM MES 2'!AH$107</f>
        <v>0</v>
      </c>
      <c r="K45" s="109">
        <f>'CK GASTOS INM MES 3'!AH$72</f>
        <v>0</v>
      </c>
      <c r="L45" s="109">
        <f t="shared" si="29"/>
        <v>0</v>
      </c>
      <c r="M45" s="109">
        <f t="shared" si="22"/>
        <v>0</v>
      </c>
      <c r="N45" s="109">
        <f>+'Cert.INM-FEM'!AG145</f>
        <v>0</v>
      </c>
      <c r="O45" s="109">
        <f t="shared" si="23"/>
        <v>0</v>
      </c>
      <c r="P45" s="753">
        <f t="shared" si="24"/>
        <v>0</v>
      </c>
      <c r="Q45" s="753">
        <f t="shared" si="25"/>
        <v>0</v>
      </c>
      <c r="R45" s="753">
        <f t="shared" si="26"/>
        <v>0</v>
      </c>
      <c r="S45" s="109"/>
      <c r="T45" s="109"/>
      <c r="U45" s="109"/>
      <c r="V45" s="109"/>
      <c r="W45" s="109"/>
      <c r="X45" s="109"/>
      <c r="Y45" s="109"/>
      <c r="Z45" s="109"/>
      <c r="AA45" s="109"/>
      <c r="AB45" s="109"/>
      <c r="AC45" s="109"/>
      <c r="AD45" s="109"/>
      <c r="AE45" s="109"/>
      <c r="AF45" s="109"/>
      <c r="AG45" s="109"/>
      <c r="AH45" s="109"/>
      <c r="AI45" s="109"/>
      <c r="AJ45" s="109"/>
      <c r="AK45" s="109"/>
      <c r="AL45" s="109"/>
      <c r="AM45" s="109"/>
      <c r="AN45" s="109"/>
      <c r="AO45" s="109"/>
      <c r="AP45" s="109"/>
      <c r="AQ45" s="109"/>
      <c r="AR45" s="109"/>
      <c r="AS45" s="109"/>
      <c r="AT45" s="109">
        <f t="shared" si="30"/>
        <v>0</v>
      </c>
      <c r="AU45" s="109">
        <v>0</v>
      </c>
      <c r="AV45" s="109"/>
      <c r="AW45" s="109"/>
      <c r="AX45" s="109"/>
      <c r="AY45" s="109"/>
      <c r="AZ45" s="109"/>
      <c r="BA45" s="109"/>
      <c r="BC45" s="109"/>
      <c r="BD45" s="109"/>
      <c r="BE45" s="109"/>
      <c r="BF45" s="109"/>
      <c r="BG45" s="109"/>
      <c r="BH45" s="109">
        <f t="shared" si="28"/>
        <v>0</v>
      </c>
    </row>
    <row r="46" spans="1:60" ht="12.6" customHeight="1">
      <c r="A46" s="229" t="s">
        <v>38</v>
      </c>
      <c r="B46" s="227" t="s">
        <v>944</v>
      </c>
      <c r="C46" s="109"/>
      <c r="D46" s="109">
        <f t="shared" si="19"/>
        <v>0</v>
      </c>
      <c r="E46" s="109"/>
      <c r="F46" s="109">
        <f t="shared" si="20"/>
        <v>0</v>
      </c>
      <c r="G46" s="109">
        <f t="shared" si="21"/>
        <v>0</v>
      </c>
      <c r="H46" s="109">
        <v>0</v>
      </c>
      <c r="I46" s="157">
        <f>'CK GASTOS INM MES 1'!AI$59</f>
        <v>0</v>
      </c>
      <c r="J46" s="157">
        <f>'CK GASTOS INM MES 2'!AI$107</f>
        <v>0</v>
      </c>
      <c r="K46" s="109">
        <f>'CK GASTOS INM MES 3'!AI$72</f>
        <v>0</v>
      </c>
      <c r="L46" s="109">
        <f t="shared" si="29"/>
        <v>0</v>
      </c>
      <c r="M46" s="109">
        <f t="shared" si="22"/>
        <v>0</v>
      </c>
      <c r="N46" s="109">
        <f>+'Cert.INM-FEM'!AH145</f>
        <v>0</v>
      </c>
      <c r="O46" s="109">
        <f t="shared" si="23"/>
        <v>0</v>
      </c>
      <c r="P46" s="753">
        <f t="shared" si="24"/>
        <v>0</v>
      </c>
      <c r="Q46" s="753">
        <f t="shared" si="25"/>
        <v>0</v>
      </c>
      <c r="R46" s="753">
        <f t="shared" si="26"/>
        <v>0</v>
      </c>
      <c r="S46" s="109"/>
      <c r="T46" s="109"/>
      <c r="U46" s="109"/>
      <c r="V46" s="109"/>
      <c r="W46" s="109"/>
      <c r="X46" s="109"/>
      <c r="Y46" s="109"/>
      <c r="Z46" s="109"/>
      <c r="AA46" s="109"/>
      <c r="AB46" s="109"/>
      <c r="AC46" s="109"/>
      <c r="AD46" s="109"/>
      <c r="AE46" s="109"/>
      <c r="AF46" s="109"/>
      <c r="AG46" s="109"/>
      <c r="AH46" s="109"/>
      <c r="AI46" s="109"/>
      <c r="AJ46" s="109"/>
      <c r="AK46" s="109"/>
      <c r="AL46" s="109"/>
      <c r="AM46" s="109"/>
      <c r="AN46" s="109"/>
      <c r="AO46" s="109"/>
      <c r="AP46" s="109"/>
      <c r="AQ46" s="109"/>
      <c r="AR46" s="109"/>
      <c r="AS46" s="109"/>
      <c r="AT46" s="109">
        <f t="shared" si="30"/>
        <v>0</v>
      </c>
      <c r="AU46" s="109">
        <v>0</v>
      </c>
      <c r="AV46" s="109">
        <f>+'INM-FEM'!AE44+'INM-AC'!Y43</f>
        <v>0</v>
      </c>
      <c r="AW46" s="109">
        <f>+'INM-FEM'!AF44+'INM-AC'!Z43</f>
        <v>0</v>
      </c>
      <c r="AX46" s="109">
        <f>+'INM-FEM'!AG44+'INM-AC'!AA43</f>
        <v>0</v>
      </c>
      <c r="AY46" s="109">
        <f>+'INM-FEM'!AH44+'INM-AC'!AB43</f>
        <v>0</v>
      </c>
      <c r="AZ46" s="109">
        <f t="shared" si="27"/>
        <v>0</v>
      </c>
      <c r="BA46" s="109"/>
      <c r="BC46" s="109"/>
      <c r="BD46" s="109"/>
      <c r="BE46" s="109"/>
      <c r="BF46" s="109"/>
      <c r="BG46" s="109"/>
      <c r="BH46" s="109">
        <f t="shared" si="28"/>
        <v>0</v>
      </c>
    </row>
    <row r="47" spans="1:60" ht="12.6" customHeight="1">
      <c r="A47" s="229" t="s">
        <v>39</v>
      </c>
      <c r="B47" s="227" t="s">
        <v>945</v>
      </c>
      <c r="C47" s="109"/>
      <c r="D47" s="109">
        <f t="shared" si="19"/>
        <v>0</v>
      </c>
      <c r="E47" s="109"/>
      <c r="F47" s="109">
        <f t="shared" si="20"/>
        <v>0</v>
      </c>
      <c r="G47" s="109">
        <f t="shared" si="21"/>
        <v>0</v>
      </c>
      <c r="H47" s="109">
        <v>0</v>
      </c>
      <c r="I47" s="157">
        <f>'CK GASTOS INM MES 1'!AJ$59</f>
        <v>0</v>
      </c>
      <c r="J47" s="157">
        <f>'CK GASTOS INM MES 2'!AJ$107</f>
        <v>0</v>
      </c>
      <c r="K47" s="109">
        <f>'CK GASTOS INM MES 3'!AJ$72</f>
        <v>0</v>
      </c>
      <c r="L47" s="109">
        <f t="shared" si="29"/>
        <v>0</v>
      </c>
      <c r="M47" s="109">
        <f t="shared" si="22"/>
        <v>0</v>
      </c>
      <c r="N47" s="109">
        <f>+'Cert.INM-FEM'!AI145</f>
        <v>0</v>
      </c>
      <c r="O47" s="109">
        <f t="shared" si="23"/>
        <v>0</v>
      </c>
      <c r="P47" s="753">
        <f t="shared" si="24"/>
        <v>0</v>
      </c>
      <c r="Q47" s="753">
        <f t="shared" si="25"/>
        <v>0</v>
      </c>
      <c r="R47" s="753">
        <f t="shared" si="26"/>
        <v>0</v>
      </c>
      <c r="S47" s="109"/>
      <c r="T47" s="109"/>
      <c r="U47" s="109"/>
      <c r="V47" s="109"/>
      <c r="W47" s="109"/>
      <c r="X47" s="109"/>
      <c r="Y47" s="109"/>
      <c r="Z47" s="109"/>
      <c r="AA47" s="109"/>
      <c r="AB47" s="109"/>
      <c r="AC47" s="109"/>
      <c r="AD47" s="109"/>
      <c r="AE47" s="109"/>
      <c r="AF47" s="109"/>
      <c r="AG47" s="109"/>
      <c r="AH47" s="109"/>
      <c r="AI47" s="109"/>
      <c r="AJ47" s="109"/>
      <c r="AK47" s="109"/>
      <c r="AL47" s="109"/>
      <c r="AM47" s="109"/>
      <c r="AN47" s="109"/>
      <c r="AO47" s="109"/>
      <c r="AP47" s="109"/>
      <c r="AQ47" s="109"/>
      <c r="AR47" s="109"/>
      <c r="AS47" s="109"/>
      <c r="AT47" s="109">
        <f t="shared" si="30"/>
        <v>0</v>
      </c>
      <c r="AU47" s="109">
        <v>0</v>
      </c>
      <c r="AV47" s="109">
        <f>+'INM-FEM'!AE45+'INM-AC'!Y44</f>
        <v>0</v>
      </c>
      <c r="AW47" s="109">
        <f>+'INM-FEM'!AF45+'INM-AC'!Z44</f>
        <v>0</v>
      </c>
      <c r="AX47" s="109">
        <f>+'INM-FEM'!AG45+'INM-AC'!AA44</f>
        <v>0</v>
      </c>
      <c r="AY47" s="109">
        <f>+'INM-FEM'!AH45+'INM-AC'!AB44</f>
        <v>0</v>
      </c>
      <c r="AZ47" s="109">
        <f t="shared" si="27"/>
        <v>0</v>
      </c>
      <c r="BA47" s="109"/>
      <c r="BC47" s="109"/>
      <c r="BD47" s="109"/>
      <c r="BE47" s="109"/>
      <c r="BF47" s="109"/>
      <c r="BG47" s="109"/>
      <c r="BH47" s="109">
        <f t="shared" si="28"/>
        <v>0</v>
      </c>
    </row>
    <row r="48" spans="1:60" ht="12.6" customHeight="1">
      <c r="A48" s="229" t="s">
        <v>40</v>
      </c>
      <c r="B48" s="227" t="s">
        <v>946</v>
      </c>
      <c r="C48" s="109"/>
      <c r="D48" s="109">
        <f t="shared" si="19"/>
        <v>0</v>
      </c>
      <c r="E48" s="109"/>
      <c r="F48" s="109">
        <f t="shared" si="20"/>
        <v>0</v>
      </c>
      <c r="G48" s="109">
        <f t="shared" si="21"/>
        <v>0</v>
      </c>
      <c r="H48" s="109">
        <v>0</v>
      </c>
      <c r="I48" s="157">
        <f>'CK GASTOS INM MES 1'!AK$59</f>
        <v>0</v>
      </c>
      <c r="J48" s="157">
        <f>'CK GASTOS INM MES 2'!AK$107</f>
        <v>0</v>
      </c>
      <c r="K48" s="109">
        <f>'CK GASTOS INM MES 3'!AK$72</f>
        <v>0</v>
      </c>
      <c r="L48" s="109">
        <f t="shared" si="29"/>
        <v>0</v>
      </c>
      <c r="M48" s="109">
        <f t="shared" si="22"/>
        <v>0</v>
      </c>
      <c r="N48" s="109">
        <f>+'Cert.INM-FEM'!AJ145</f>
        <v>0</v>
      </c>
      <c r="O48" s="109">
        <f t="shared" si="23"/>
        <v>0</v>
      </c>
      <c r="P48" s="753">
        <f t="shared" si="24"/>
        <v>0</v>
      </c>
      <c r="Q48" s="753">
        <f t="shared" si="25"/>
        <v>0</v>
      </c>
      <c r="R48" s="753">
        <f t="shared" si="26"/>
        <v>0</v>
      </c>
      <c r="S48" s="109"/>
      <c r="T48" s="109"/>
      <c r="U48" s="109"/>
      <c r="V48" s="109"/>
      <c r="W48" s="109"/>
      <c r="X48" s="109"/>
      <c r="Y48" s="109"/>
      <c r="Z48" s="109"/>
      <c r="AA48" s="109"/>
      <c r="AB48" s="109"/>
      <c r="AC48" s="109"/>
      <c r="AD48" s="109"/>
      <c r="AE48" s="109"/>
      <c r="AF48" s="109"/>
      <c r="AG48" s="109"/>
      <c r="AH48" s="109"/>
      <c r="AI48" s="109"/>
      <c r="AJ48" s="109"/>
      <c r="AK48" s="109"/>
      <c r="AL48" s="109"/>
      <c r="AM48" s="109"/>
      <c r="AN48" s="109"/>
      <c r="AO48" s="109"/>
      <c r="AP48" s="109"/>
      <c r="AQ48" s="109"/>
      <c r="AR48" s="109"/>
      <c r="AS48" s="109"/>
      <c r="AT48" s="109">
        <f t="shared" si="30"/>
        <v>0</v>
      </c>
      <c r="AU48" s="109">
        <v>0</v>
      </c>
      <c r="AV48" s="109">
        <f>+'INM-FEM'!AE46+'INM-AC'!Y45</f>
        <v>0</v>
      </c>
      <c r="AW48" s="109">
        <f>+'INM-FEM'!AF46+'INM-AC'!Z45</f>
        <v>0</v>
      </c>
      <c r="AX48" s="109">
        <f>+'INM-FEM'!AG46+'INM-AC'!AA45</f>
        <v>0</v>
      </c>
      <c r="AY48" s="109">
        <f>+'INM-FEM'!AH46+'INM-AC'!AB45</f>
        <v>0</v>
      </c>
      <c r="AZ48" s="109">
        <f t="shared" si="27"/>
        <v>0</v>
      </c>
      <c r="BA48" s="109"/>
      <c r="BC48" s="109"/>
      <c r="BD48" s="109"/>
      <c r="BE48" s="109"/>
      <c r="BF48" s="109"/>
      <c r="BG48" s="109"/>
      <c r="BH48" s="109">
        <f t="shared" si="28"/>
        <v>0</v>
      </c>
    </row>
    <row r="49" spans="1:63" ht="12" customHeight="1">
      <c r="A49" s="229" t="s">
        <v>41</v>
      </c>
      <c r="B49" s="227" t="s">
        <v>947</v>
      </c>
      <c r="C49" s="109">
        <v>81602110</v>
      </c>
      <c r="D49" s="109">
        <f t="shared" si="19"/>
        <v>0</v>
      </c>
      <c r="E49" s="109"/>
      <c r="F49" s="109">
        <f t="shared" si="20"/>
        <v>4356683</v>
      </c>
      <c r="G49" s="109">
        <f t="shared" si="21"/>
        <v>85958793</v>
      </c>
      <c r="H49" s="109">
        <v>45571066.589999996</v>
      </c>
      <c r="I49" s="157">
        <f>'CK GASTOS INM MES 1'!AL$59</f>
        <v>7403422.8200000003</v>
      </c>
      <c r="J49" s="157">
        <f>'CK GASTOS INM MES 2'!AL$107</f>
        <v>12415216.470000001</v>
      </c>
      <c r="K49" s="109">
        <f>'CK GASTOS INM MES 3'!AL$72</f>
        <v>15487256.529999999</v>
      </c>
      <c r="L49" s="109">
        <f t="shared" si="29"/>
        <v>35305895.82</v>
      </c>
      <c r="M49" s="109">
        <f t="shared" si="22"/>
        <v>80876962.409999996</v>
      </c>
      <c r="N49" s="109">
        <f>+'Cert.INM-FEM'!AK145</f>
        <v>80876962.409999996</v>
      </c>
      <c r="O49" s="109">
        <f t="shared" si="23"/>
        <v>0</v>
      </c>
      <c r="P49" s="753">
        <f t="shared" si="24"/>
        <v>5081830.5900000036</v>
      </c>
      <c r="Q49" s="753">
        <f t="shared" si="25"/>
        <v>5081830.5900000036</v>
      </c>
      <c r="R49" s="753">
        <f t="shared" si="26"/>
        <v>5081830.5900000036</v>
      </c>
      <c r="S49" s="109"/>
      <c r="T49" s="109"/>
      <c r="U49" s="109"/>
      <c r="V49" s="109">
        <f>2356683+2000000</f>
        <v>4356683</v>
      </c>
      <c r="W49" s="109"/>
      <c r="X49" s="109"/>
      <c r="Y49" s="109"/>
      <c r="Z49" s="109"/>
      <c r="AA49" s="109"/>
      <c r="AB49" s="109"/>
      <c r="AC49" s="109"/>
      <c r="AD49" s="109"/>
      <c r="AE49" s="109"/>
      <c r="AF49" s="109"/>
      <c r="AG49" s="109"/>
      <c r="AH49" s="109"/>
      <c r="AI49" s="109"/>
      <c r="AJ49" s="109"/>
      <c r="AK49" s="109"/>
      <c r="AL49" s="109"/>
      <c r="AM49" s="109"/>
      <c r="AN49" s="109"/>
      <c r="AO49" s="109"/>
      <c r="AP49" s="109"/>
      <c r="AQ49" s="109"/>
      <c r="AR49" s="109"/>
      <c r="AS49" s="109"/>
      <c r="AT49" s="109">
        <f t="shared" si="30"/>
        <v>4356683</v>
      </c>
      <c r="AU49" s="109">
        <v>0</v>
      </c>
      <c r="AV49" s="109">
        <f>+'INM-FEM'!AE47+'INM-AC'!Y46</f>
        <v>0</v>
      </c>
      <c r="AW49" s="109">
        <f>+'INM-FEM'!AF47+'INM-AC'!Z46</f>
        <v>0</v>
      </c>
      <c r="AX49" s="109">
        <f>+'INM-FEM'!AG47+'INM-AC'!AA46</f>
        <v>0</v>
      </c>
      <c r="AY49" s="109">
        <f>+'INM-FEM'!AH47+'INM-AC'!AB46</f>
        <v>0</v>
      </c>
      <c r="AZ49" s="109">
        <f t="shared" si="27"/>
        <v>0</v>
      </c>
      <c r="BA49" s="109"/>
      <c r="BC49" s="109"/>
      <c r="BD49" s="109"/>
      <c r="BE49" s="109"/>
      <c r="BF49" s="109"/>
      <c r="BG49" s="109"/>
      <c r="BH49" s="109">
        <f t="shared" si="28"/>
        <v>0</v>
      </c>
    </row>
    <row r="50" spans="1:63" ht="12.6" customHeight="1">
      <c r="A50" s="229" t="s">
        <v>42</v>
      </c>
      <c r="B50" s="227" t="s">
        <v>393</v>
      </c>
      <c r="C50" s="109">
        <v>7000000</v>
      </c>
      <c r="D50" s="109">
        <f t="shared" si="19"/>
        <v>0</v>
      </c>
      <c r="E50" s="109"/>
      <c r="F50" s="109">
        <f t="shared" si="20"/>
        <v>0</v>
      </c>
      <c r="G50" s="109">
        <f t="shared" si="21"/>
        <v>7000000</v>
      </c>
      <c r="H50" s="109">
        <v>5983605.5999999996</v>
      </c>
      <c r="I50" s="157">
        <f>'CK GASTOS INM MES 1'!AM$59</f>
        <v>0</v>
      </c>
      <c r="J50" s="157">
        <f>'CK GASTOS INM MES 2'!AM$107</f>
        <v>431444.8</v>
      </c>
      <c r="K50" s="109">
        <f>'CK GASTOS INM MES 3'!AM$72</f>
        <v>224999.35</v>
      </c>
      <c r="L50" s="109">
        <f t="shared" si="29"/>
        <v>656444.15</v>
      </c>
      <c r="M50" s="109">
        <f t="shared" si="22"/>
        <v>6640049.75</v>
      </c>
      <c r="N50" s="109">
        <f>+'Cert.INM-FEM'!AL145</f>
        <v>7000000</v>
      </c>
      <c r="O50" s="109">
        <f t="shared" si="23"/>
        <v>-359950.25</v>
      </c>
      <c r="P50" s="753">
        <f t="shared" si="24"/>
        <v>359950.25</v>
      </c>
      <c r="Q50" s="753">
        <f t="shared" si="25"/>
        <v>0</v>
      </c>
      <c r="R50" s="753">
        <f t="shared" si="26"/>
        <v>0</v>
      </c>
      <c r="S50" s="109"/>
      <c r="T50" s="109"/>
      <c r="U50" s="109"/>
      <c r="V50" s="109"/>
      <c r="W50" s="109"/>
      <c r="X50" s="109"/>
      <c r="Y50" s="109"/>
      <c r="Z50" s="109"/>
      <c r="AA50" s="109"/>
      <c r="AB50" s="109"/>
      <c r="AC50" s="109"/>
      <c r="AD50" s="109"/>
      <c r="AE50" s="109"/>
      <c r="AF50" s="109"/>
      <c r="AG50" s="109"/>
      <c r="AH50" s="109"/>
      <c r="AI50" s="109"/>
      <c r="AJ50" s="109"/>
      <c r="AK50" s="109"/>
      <c r="AL50" s="109"/>
      <c r="AM50" s="109"/>
      <c r="AN50" s="109"/>
      <c r="AO50" s="109"/>
      <c r="AP50" s="109"/>
      <c r="AQ50" s="109"/>
      <c r="AR50" s="109"/>
      <c r="AS50" s="109"/>
      <c r="AT50" s="109">
        <f t="shared" si="30"/>
        <v>0</v>
      </c>
      <c r="AU50" s="109">
        <v>0</v>
      </c>
      <c r="AV50" s="109">
        <f>+'INM-FEM'!AE48+'INM-AC'!Y47</f>
        <v>0</v>
      </c>
      <c r="AW50" s="109">
        <f>+'INM-FEM'!AF48+'INM-AC'!Z47</f>
        <v>0</v>
      </c>
      <c r="AX50" s="109">
        <f>+'INM-FEM'!AG48+'INM-AC'!AA47</f>
        <v>0</v>
      </c>
      <c r="AY50" s="109">
        <f>+'INM-FEM'!AH48+'INM-AC'!AB47</f>
        <v>0</v>
      </c>
      <c r="AZ50" s="109">
        <f t="shared" si="27"/>
        <v>0</v>
      </c>
      <c r="BA50" s="109"/>
      <c r="BC50" s="109"/>
      <c r="BD50" s="109"/>
      <c r="BE50" s="109"/>
      <c r="BF50" s="109"/>
      <c r="BG50" s="109"/>
      <c r="BH50" s="109">
        <f>SUM(BA50:BF50)</f>
        <v>0</v>
      </c>
    </row>
    <row r="51" spans="1:63" ht="12.6" customHeight="1">
      <c r="A51" s="229" t="s">
        <v>43</v>
      </c>
      <c r="B51" s="227" t="s">
        <v>408</v>
      </c>
      <c r="C51" s="109"/>
      <c r="D51" s="109">
        <f t="shared" si="19"/>
        <v>0</v>
      </c>
      <c r="E51" s="109"/>
      <c r="F51" s="109">
        <f t="shared" si="20"/>
        <v>0</v>
      </c>
      <c r="G51" s="109">
        <f t="shared" si="21"/>
        <v>0</v>
      </c>
      <c r="H51" s="109">
        <v>0</v>
      </c>
      <c r="I51" s="157">
        <f>'CK GASTOS INM MES 1'!AN$59</f>
        <v>0</v>
      </c>
      <c r="J51" s="157">
        <f>'CK GASTOS INM MES 2'!AN$107</f>
        <v>0</v>
      </c>
      <c r="K51" s="109">
        <f>'CK GASTOS INM MES 3'!AN$72</f>
        <v>0</v>
      </c>
      <c r="L51" s="109">
        <f t="shared" si="29"/>
        <v>0</v>
      </c>
      <c r="M51" s="109">
        <f t="shared" si="22"/>
        <v>0</v>
      </c>
      <c r="N51" s="109">
        <f>+'Cert.INM-FEM'!AM145</f>
        <v>0</v>
      </c>
      <c r="O51" s="109">
        <f t="shared" si="23"/>
        <v>0</v>
      </c>
      <c r="P51" s="753">
        <f t="shared" si="24"/>
        <v>0</v>
      </c>
      <c r="Q51" s="753">
        <f t="shared" si="25"/>
        <v>0</v>
      </c>
      <c r="R51" s="753">
        <f t="shared" si="26"/>
        <v>0</v>
      </c>
      <c r="S51" s="109"/>
      <c r="T51" s="109"/>
      <c r="U51" s="109"/>
      <c r="V51" s="109"/>
      <c r="W51" s="109"/>
      <c r="X51" s="109"/>
      <c r="Y51" s="109"/>
      <c r="Z51" s="109"/>
      <c r="AA51" s="109"/>
      <c r="AB51" s="109"/>
      <c r="AC51" s="109"/>
      <c r="AD51" s="109"/>
      <c r="AE51" s="109"/>
      <c r="AF51" s="109"/>
      <c r="AG51" s="109"/>
      <c r="AH51" s="109"/>
      <c r="AI51" s="109"/>
      <c r="AJ51" s="109"/>
      <c r="AK51" s="109"/>
      <c r="AL51" s="109"/>
      <c r="AM51" s="109"/>
      <c r="AN51" s="109"/>
      <c r="AO51" s="109"/>
      <c r="AP51" s="109"/>
      <c r="AQ51" s="109"/>
      <c r="AR51" s="109"/>
      <c r="AS51" s="109"/>
      <c r="AT51" s="109">
        <f t="shared" si="30"/>
        <v>0</v>
      </c>
      <c r="AU51" s="109">
        <v>0</v>
      </c>
      <c r="AV51" s="109">
        <f>+'INM-FEM'!AE49+'INM-AC'!Y48</f>
        <v>0</v>
      </c>
      <c r="AW51" s="109">
        <f>+'INM-FEM'!AF49+'INM-AC'!Z48</f>
        <v>0</v>
      </c>
      <c r="AX51" s="109">
        <f>+'INM-FEM'!AG49+'INM-AC'!AA48</f>
        <v>0</v>
      </c>
      <c r="AY51" s="109">
        <f>+'INM-FEM'!AH49+'INM-AC'!AB48</f>
        <v>0</v>
      </c>
      <c r="AZ51" s="109">
        <f t="shared" si="27"/>
        <v>0</v>
      </c>
      <c r="BA51" s="109"/>
      <c r="BC51" s="109"/>
      <c r="BD51" s="109"/>
      <c r="BE51" s="109"/>
      <c r="BF51" s="109"/>
      <c r="BG51" s="109"/>
      <c r="BH51" s="109">
        <f t="shared" ref="BH51:BH69" si="31">SUM(BA51:BF51)</f>
        <v>0</v>
      </c>
    </row>
    <row r="52" spans="1:63" ht="12.6" customHeight="1">
      <c r="A52" s="229" t="s">
        <v>44</v>
      </c>
      <c r="B52" s="227" t="s">
        <v>385</v>
      </c>
      <c r="C52" s="109"/>
      <c r="D52" s="109">
        <f t="shared" si="19"/>
        <v>0</v>
      </c>
      <c r="E52" s="109"/>
      <c r="F52" s="109">
        <f t="shared" si="20"/>
        <v>1000000</v>
      </c>
      <c r="G52" s="109">
        <f t="shared" si="21"/>
        <v>1000000</v>
      </c>
      <c r="H52" s="109">
        <v>0</v>
      </c>
      <c r="I52" s="157">
        <f>'CK GASTOS INM MES 1'!AO$59</f>
        <v>0</v>
      </c>
      <c r="J52" s="157">
        <f>'CK GASTOS INM MES 2'!AO$107</f>
        <v>0</v>
      </c>
      <c r="K52" s="109">
        <f>'CK GASTOS INM MES 3'!AO$72</f>
        <v>425000</v>
      </c>
      <c r="L52" s="109">
        <f t="shared" si="29"/>
        <v>425000</v>
      </c>
      <c r="M52" s="109">
        <f t="shared" si="22"/>
        <v>425000</v>
      </c>
      <c r="N52" s="109">
        <f>+'Cert.INM-FEM'!AN145</f>
        <v>425000</v>
      </c>
      <c r="O52" s="109">
        <f t="shared" si="23"/>
        <v>0</v>
      </c>
      <c r="P52" s="753">
        <f t="shared" si="24"/>
        <v>575000</v>
      </c>
      <c r="Q52" s="753">
        <f t="shared" si="25"/>
        <v>575000</v>
      </c>
      <c r="R52" s="753">
        <f t="shared" si="26"/>
        <v>575000</v>
      </c>
      <c r="S52" s="109"/>
      <c r="T52" s="109"/>
      <c r="U52" s="109"/>
      <c r="V52" s="109">
        <v>1000000</v>
      </c>
      <c r="W52" s="109"/>
      <c r="X52" s="109"/>
      <c r="Y52" s="109"/>
      <c r="Z52" s="109"/>
      <c r="AA52" s="109"/>
      <c r="AB52" s="109"/>
      <c r="AC52" s="109"/>
      <c r="AD52" s="109"/>
      <c r="AE52" s="109"/>
      <c r="AF52" s="109"/>
      <c r="AG52" s="109"/>
      <c r="AH52" s="109"/>
      <c r="AI52" s="109"/>
      <c r="AJ52" s="109"/>
      <c r="AK52" s="109"/>
      <c r="AL52" s="109"/>
      <c r="AM52" s="109"/>
      <c r="AN52" s="109"/>
      <c r="AO52" s="109"/>
      <c r="AP52" s="109"/>
      <c r="AQ52" s="109"/>
      <c r="AR52" s="109"/>
      <c r="AS52" s="109"/>
      <c r="AT52" s="109">
        <f t="shared" si="30"/>
        <v>1000000</v>
      </c>
      <c r="AU52" s="109">
        <v>0</v>
      </c>
      <c r="AV52" s="109">
        <f>+'INM-FEM'!AE50+'INM-AC'!Y49</f>
        <v>0</v>
      </c>
      <c r="AW52" s="109">
        <f>+'INM-FEM'!AF50+'INM-AC'!Z49</f>
        <v>0</v>
      </c>
      <c r="AX52" s="109">
        <f>+'INM-FEM'!AG50+'INM-AC'!AA49</f>
        <v>0</v>
      </c>
      <c r="AY52" s="109">
        <f>+'INM-FEM'!AH50+'INM-AC'!AB49</f>
        <v>0</v>
      </c>
      <c r="AZ52" s="109">
        <f t="shared" si="27"/>
        <v>0</v>
      </c>
      <c r="BA52" s="109"/>
      <c r="BC52" s="109"/>
      <c r="BD52" s="109"/>
      <c r="BE52" s="109"/>
      <c r="BF52" s="109"/>
      <c r="BG52" s="109"/>
      <c r="BH52" s="109">
        <f t="shared" si="31"/>
        <v>0</v>
      </c>
    </row>
    <row r="53" spans="1:63" ht="12.6" customHeight="1">
      <c r="A53" s="229" t="s">
        <v>45</v>
      </c>
      <c r="B53" s="778" t="s">
        <v>948</v>
      </c>
      <c r="C53" s="109"/>
      <c r="D53" s="109">
        <f t="shared" si="19"/>
        <v>0</v>
      </c>
      <c r="E53" s="109"/>
      <c r="F53" s="109">
        <f t="shared" si="20"/>
        <v>0</v>
      </c>
      <c r="G53" s="109">
        <f t="shared" si="21"/>
        <v>0</v>
      </c>
      <c r="H53" s="109">
        <v>0</v>
      </c>
      <c r="I53" s="157">
        <f>'CK GASTOS INM MES 1'!AP$59</f>
        <v>0</v>
      </c>
      <c r="J53" s="157">
        <f>'CK GASTOS INM MES 2'!AP$107</f>
        <v>0</v>
      </c>
      <c r="K53" s="109">
        <f>'CK GASTOS INM MES 3'!AP$72</f>
        <v>0</v>
      </c>
      <c r="L53" s="109">
        <f t="shared" si="29"/>
        <v>0</v>
      </c>
      <c r="M53" s="109">
        <f t="shared" si="22"/>
        <v>0</v>
      </c>
      <c r="N53" s="109">
        <f>+'Cert.INM-FEM'!AO145</f>
        <v>0</v>
      </c>
      <c r="O53" s="109">
        <f t="shared" si="23"/>
        <v>0</v>
      </c>
      <c r="P53" s="753">
        <f t="shared" si="24"/>
        <v>0</v>
      </c>
      <c r="Q53" s="753">
        <f t="shared" si="25"/>
        <v>0</v>
      </c>
      <c r="R53" s="753">
        <f t="shared" si="26"/>
        <v>0</v>
      </c>
      <c r="S53" s="109"/>
      <c r="T53" s="109"/>
      <c r="U53" s="109"/>
      <c r="V53" s="109"/>
      <c r="W53" s="109"/>
      <c r="X53" s="109"/>
      <c r="Y53" s="109"/>
      <c r="Z53" s="109"/>
      <c r="AA53" s="109"/>
      <c r="AB53" s="109"/>
      <c r="AC53" s="109"/>
      <c r="AD53" s="109"/>
      <c r="AE53" s="109"/>
      <c r="AF53" s="109"/>
      <c r="AG53" s="109"/>
      <c r="AH53" s="109"/>
      <c r="AI53" s="109"/>
      <c r="AJ53" s="109"/>
      <c r="AK53" s="109"/>
      <c r="AL53" s="109"/>
      <c r="AM53" s="109"/>
      <c r="AN53" s="109"/>
      <c r="AO53" s="109"/>
      <c r="AP53" s="109"/>
      <c r="AQ53" s="109"/>
      <c r="AR53" s="109"/>
      <c r="AS53" s="109"/>
      <c r="AT53" s="109">
        <f t="shared" si="30"/>
        <v>0</v>
      </c>
      <c r="AU53" s="109">
        <v>0</v>
      </c>
      <c r="AV53" s="109">
        <f>+'INM-FEM'!AE51+'INM-AC'!Y50</f>
        <v>0</v>
      </c>
      <c r="AW53" s="109">
        <f>+'INM-FEM'!AF51+'INM-AC'!Z50</f>
        <v>0</v>
      </c>
      <c r="AX53" s="109">
        <f>+'INM-FEM'!AG51+'INM-AC'!AA50</f>
        <v>0</v>
      </c>
      <c r="AY53" s="109">
        <f>+'INM-FEM'!AH51+'INM-AC'!AB50</f>
        <v>0</v>
      </c>
      <c r="AZ53" s="109">
        <f t="shared" si="27"/>
        <v>0</v>
      </c>
      <c r="BA53" s="109"/>
      <c r="BC53" s="109"/>
      <c r="BD53" s="109"/>
      <c r="BE53" s="109"/>
      <c r="BF53" s="109"/>
      <c r="BG53" s="109"/>
      <c r="BH53" s="109">
        <f t="shared" si="31"/>
        <v>0</v>
      </c>
    </row>
    <row r="54" spans="1:63" ht="12.6" customHeight="1">
      <c r="A54" s="229" t="s">
        <v>46</v>
      </c>
      <c r="B54" s="227" t="s">
        <v>949</v>
      </c>
      <c r="C54" s="109"/>
      <c r="D54" s="109">
        <f t="shared" si="19"/>
        <v>0</v>
      </c>
      <c r="E54" s="109"/>
      <c r="F54" s="109">
        <f t="shared" si="20"/>
        <v>0</v>
      </c>
      <c r="G54" s="109">
        <f t="shared" si="21"/>
        <v>0</v>
      </c>
      <c r="H54" s="109">
        <v>0</v>
      </c>
      <c r="I54" s="157">
        <f>'CK GASTOS INM MES 1'!AQ$59</f>
        <v>0</v>
      </c>
      <c r="J54" s="157">
        <f>'CK GASTOS INM MES 2'!AQ$107</f>
        <v>0</v>
      </c>
      <c r="K54" s="109">
        <f>'CK GASTOS INM MES 3'!AQ$72</f>
        <v>0</v>
      </c>
      <c r="L54" s="109">
        <f t="shared" si="29"/>
        <v>0</v>
      </c>
      <c r="M54" s="109">
        <f t="shared" si="22"/>
        <v>0</v>
      </c>
      <c r="N54" s="109">
        <f>+'Cert.INM-FEM'!AP145</f>
        <v>0</v>
      </c>
      <c r="O54" s="109">
        <f t="shared" si="23"/>
        <v>0</v>
      </c>
      <c r="P54" s="753">
        <f t="shared" si="24"/>
        <v>0</v>
      </c>
      <c r="Q54" s="753">
        <f t="shared" si="25"/>
        <v>0</v>
      </c>
      <c r="R54" s="753">
        <f t="shared" si="26"/>
        <v>0</v>
      </c>
      <c r="S54" s="109"/>
      <c r="T54" s="109"/>
      <c r="U54" s="109"/>
      <c r="V54" s="109"/>
      <c r="W54" s="109"/>
      <c r="X54" s="109"/>
      <c r="Y54" s="109"/>
      <c r="Z54" s="109"/>
      <c r="AA54" s="109"/>
      <c r="AB54" s="109"/>
      <c r="AC54" s="109"/>
      <c r="AD54" s="109"/>
      <c r="AE54" s="109"/>
      <c r="AF54" s="109"/>
      <c r="AG54" s="109"/>
      <c r="AH54" s="109"/>
      <c r="AI54" s="109"/>
      <c r="AJ54" s="109"/>
      <c r="AK54" s="109"/>
      <c r="AL54" s="109"/>
      <c r="AM54" s="109"/>
      <c r="AN54" s="109"/>
      <c r="AO54" s="109"/>
      <c r="AP54" s="109"/>
      <c r="AQ54" s="109"/>
      <c r="AR54" s="109"/>
      <c r="AS54" s="109"/>
      <c r="AT54" s="109">
        <f t="shared" si="30"/>
        <v>0</v>
      </c>
      <c r="AU54" s="109">
        <v>0</v>
      </c>
      <c r="AV54" s="109">
        <f>+'INM-FEM'!AE52+'INM-AC'!Y51</f>
        <v>0</v>
      </c>
      <c r="AW54" s="109">
        <f>+'INM-FEM'!AF52+'INM-AC'!Z51</f>
        <v>0</v>
      </c>
      <c r="AX54" s="109">
        <f>+'INM-FEM'!AG52+'INM-AC'!AA51</f>
        <v>0</v>
      </c>
      <c r="AY54" s="109">
        <f>+'INM-FEM'!AH52+'INM-AC'!AB51</f>
        <v>0</v>
      </c>
      <c r="AZ54" s="109">
        <f t="shared" si="27"/>
        <v>0</v>
      </c>
      <c r="BA54" s="109"/>
      <c r="BC54" s="109"/>
      <c r="BD54" s="109"/>
      <c r="BE54" s="109"/>
      <c r="BF54" s="109"/>
      <c r="BG54" s="109"/>
      <c r="BH54" s="109">
        <f t="shared" si="31"/>
        <v>0</v>
      </c>
    </row>
    <row r="55" spans="1:63" ht="12.6" customHeight="1">
      <c r="A55" s="229" t="s">
        <v>47</v>
      </c>
      <c r="B55" s="227" t="s">
        <v>950</v>
      </c>
      <c r="C55" s="109">
        <v>4650000</v>
      </c>
      <c r="D55" s="109">
        <f t="shared" si="19"/>
        <v>0</v>
      </c>
      <c r="E55" s="109"/>
      <c r="F55" s="109">
        <f t="shared" si="20"/>
        <v>-1273000</v>
      </c>
      <c r="G55" s="109">
        <f t="shared" si="21"/>
        <v>3377000</v>
      </c>
      <c r="H55" s="109">
        <v>1000000</v>
      </c>
      <c r="I55" s="157">
        <f>'CK GASTOS INM MES 1'!AR$59</f>
        <v>0</v>
      </c>
      <c r="J55" s="157">
        <f>'CK GASTOS INM MES 2'!AR$107</f>
        <v>1599201.99</v>
      </c>
      <c r="K55" s="109">
        <f>'CK GASTOS INM MES 3'!AR$72</f>
        <v>0</v>
      </c>
      <c r="L55" s="109">
        <f t="shared" si="29"/>
        <v>1599201.99</v>
      </c>
      <c r="M55" s="109">
        <f t="shared" si="22"/>
        <v>2599201.9900000002</v>
      </c>
      <c r="N55" s="109">
        <f>+'Cert.INM-FEM'!AQ145</f>
        <v>3377000</v>
      </c>
      <c r="O55" s="109">
        <f t="shared" si="23"/>
        <v>-777798.00999999978</v>
      </c>
      <c r="P55" s="753">
        <f t="shared" si="24"/>
        <v>777798.00999999978</v>
      </c>
      <c r="Q55" s="753">
        <f t="shared" si="25"/>
        <v>0</v>
      </c>
      <c r="R55" s="753">
        <f t="shared" si="26"/>
        <v>0</v>
      </c>
      <c r="S55" s="109"/>
      <c r="T55" s="109"/>
      <c r="U55" s="109">
        <v>-1273000</v>
      </c>
      <c r="V55" s="109"/>
      <c r="W55" s="109"/>
      <c r="X55" s="109"/>
      <c r="Y55" s="109"/>
      <c r="Z55" s="109"/>
      <c r="AA55" s="109"/>
      <c r="AB55" s="109"/>
      <c r="AC55" s="109"/>
      <c r="AD55" s="109"/>
      <c r="AE55" s="109"/>
      <c r="AF55" s="109"/>
      <c r="AG55" s="109"/>
      <c r="AH55" s="109"/>
      <c r="AI55" s="109"/>
      <c r="AJ55" s="109"/>
      <c r="AK55" s="109"/>
      <c r="AL55" s="109"/>
      <c r="AM55" s="109"/>
      <c r="AN55" s="109"/>
      <c r="AO55" s="109"/>
      <c r="AP55" s="109"/>
      <c r="AQ55" s="109"/>
      <c r="AR55" s="109"/>
      <c r="AS55" s="109"/>
      <c r="AT55" s="109">
        <f t="shared" si="30"/>
        <v>-1273000</v>
      </c>
      <c r="AU55" s="109">
        <v>0</v>
      </c>
      <c r="AV55" s="109">
        <f>+'INM-FEM'!AE53+'INM-AC'!Y52</f>
        <v>0</v>
      </c>
      <c r="AW55" s="109">
        <f>+'INM-FEM'!AF53+'INM-AC'!Z52</f>
        <v>0</v>
      </c>
      <c r="AX55" s="109">
        <f>+'INM-FEM'!AG53+'INM-AC'!AA52</f>
        <v>0</v>
      </c>
      <c r="AY55" s="109">
        <f>+'INM-FEM'!AH53+'INM-AC'!AB52</f>
        <v>0</v>
      </c>
      <c r="AZ55" s="109">
        <f t="shared" si="27"/>
        <v>0</v>
      </c>
      <c r="BA55" s="109"/>
      <c r="BC55" s="109"/>
      <c r="BD55" s="109"/>
      <c r="BE55" s="109"/>
      <c r="BF55" s="109"/>
      <c r="BG55" s="109"/>
      <c r="BH55" s="109">
        <f t="shared" si="31"/>
        <v>0</v>
      </c>
    </row>
    <row r="56" spans="1:63" ht="12.6" customHeight="1">
      <c r="A56" s="229" t="s">
        <v>48</v>
      </c>
      <c r="B56" s="227" t="s">
        <v>951</v>
      </c>
      <c r="C56" s="109"/>
      <c r="D56" s="109">
        <f t="shared" si="19"/>
        <v>0</v>
      </c>
      <c r="E56" s="109"/>
      <c r="F56" s="109">
        <f t="shared" si="20"/>
        <v>0</v>
      </c>
      <c r="G56" s="109">
        <f t="shared" si="21"/>
        <v>0</v>
      </c>
      <c r="H56" s="109">
        <v>0</v>
      </c>
      <c r="I56" s="157">
        <f>'CK GASTOS INM MES 1'!AS$59</f>
        <v>0</v>
      </c>
      <c r="J56" s="157">
        <f>'CK GASTOS INM MES 2'!AS$107</f>
        <v>0</v>
      </c>
      <c r="K56" s="109">
        <f>'CK GASTOS INM MES 3'!AS$72</f>
        <v>0</v>
      </c>
      <c r="L56" s="109">
        <f t="shared" si="29"/>
        <v>0</v>
      </c>
      <c r="M56" s="109">
        <f t="shared" si="22"/>
        <v>0</v>
      </c>
      <c r="N56" s="109">
        <f>+'Cert.INM-FEM'!AR145</f>
        <v>0</v>
      </c>
      <c r="O56" s="109">
        <f t="shared" si="23"/>
        <v>0</v>
      </c>
      <c r="P56" s="753">
        <f t="shared" si="24"/>
        <v>0</v>
      </c>
      <c r="Q56" s="753">
        <f t="shared" si="25"/>
        <v>0</v>
      </c>
      <c r="R56" s="753">
        <f t="shared" si="26"/>
        <v>0</v>
      </c>
      <c r="S56" s="109"/>
      <c r="T56" s="109"/>
      <c r="U56" s="109"/>
      <c r="V56" s="109"/>
      <c r="W56" s="109"/>
      <c r="X56" s="109"/>
      <c r="Y56" s="109"/>
      <c r="Z56" s="109"/>
      <c r="AA56" s="109"/>
      <c r="AB56" s="109"/>
      <c r="AC56" s="109"/>
      <c r="AD56" s="109"/>
      <c r="AE56" s="109"/>
      <c r="AF56" s="109"/>
      <c r="AG56" s="109"/>
      <c r="AH56" s="109"/>
      <c r="AI56" s="109"/>
      <c r="AJ56" s="109"/>
      <c r="AK56" s="109"/>
      <c r="AL56" s="109"/>
      <c r="AM56" s="109"/>
      <c r="AN56" s="109"/>
      <c r="AO56" s="109"/>
      <c r="AP56" s="109"/>
      <c r="AQ56" s="109"/>
      <c r="AR56" s="109"/>
      <c r="AS56" s="109"/>
      <c r="AT56" s="109">
        <f t="shared" si="30"/>
        <v>0</v>
      </c>
      <c r="AU56" s="109">
        <v>0</v>
      </c>
      <c r="AV56" s="109">
        <f>+'INM-FEM'!AE54+'INM-AC'!Y53</f>
        <v>0</v>
      </c>
      <c r="AW56" s="109">
        <f>+'INM-FEM'!AF54+'INM-AC'!Z53</f>
        <v>0</v>
      </c>
      <c r="AX56" s="109">
        <f>+'INM-FEM'!AG54+'INM-AC'!AA53</f>
        <v>0</v>
      </c>
      <c r="AY56" s="109">
        <f>+'INM-FEM'!AH54+'INM-AC'!AB53</f>
        <v>0</v>
      </c>
      <c r="AZ56" s="109">
        <f t="shared" si="27"/>
        <v>0</v>
      </c>
      <c r="BA56" s="109"/>
      <c r="BC56" s="109"/>
      <c r="BD56" s="109"/>
      <c r="BE56" s="109"/>
      <c r="BF56" s="109"/>
      <c r="BG56" s="109"/>
      <c r="BH56" s="109">
        <f t="shared" si="31"/>
        <v>0</v>
      </c>
    </row>
    <row r="57" spans="1:63" ht="14.25" customHeight="1">
      <c r="A57" s="229" t="s">
        <v>49</v>
      </c>
      <c r="B57" s="227" t="s">
        <v>952</v>
      </c>
      <c r="C57" s="109"/>
      <c r="D57" s="109">
        <f t="shared" si="19"/>
        <v>0</v>
      </c>
      <c r="E57" s="109"/>
      <c r="F57" s="109">
        <f t="shared" si="20"/>
        <v>0</v>
      </c>
      <c r="G57" s="109">
        <f t="shared" si="21"/>
        <v>0</v>
      </c>
      <c r="H57" s="109">
        <v>0</v>
      </c>
      <c r="I57" s="157">
        <f>'CK GASTOS INM MES 1'!AT$59</f>
        <v>0</v>
      </c>
      <c r="J57" s="157">
        <f>'CK GASTOS INM MES 2'!AT$107</f>
        <v>0</v>
      </c>
      <c r="K57" s="109">
        <f>'CK GASTOS INM MES 3'!AT$72</f>
        <v>0</v>
      </c>
      <c r="L57" s="109">
        <f t="shared" si="29"/>
        <v>0</v>
      </c>
      <c r="M57" s="109">
        <f t="shared" si="22"/>
        <v>0</v>
      </c>
      <c r="N57" s="109">
        <f>+'Cert.INM-FEM'!AS145</f>
        <v>0</v>
      </c>
      <c r="O57" s="109">
        <f t="shared" si="23"/>
        <v>0</v>
      </c>
      <c r="P57" s="753">
        <f t="shared" si="24"/>
        <v>0</v>
      </c>
      <c r="Q57" s="753">
        <f t="shared" si="25"/>
        <v>0</v>
      </c>
      <c r="R57" s="753">
        <f t="shared" si="26"/>
        <v>0</v>
      </c>
      <c r="S57" s="109"/>
      <c r="T57" s="109"/>
      <c r="U57" s="109"/>
      <c r="V57" s="109"/>
      <c r="W57" s="109"/>
      <c r="X57" s="109"/>
      <c r="Y57" s="109"/>
      <c r="Z57" s="109"/>
      <c r="AA57" s="109"/>
      <c r="AB57" s="109"/>
      <c r="AC57" s="109"/>
      <c r="AD57" s="109"/>
      <c r="AE57" s="109"/>
      <c r="AF57" s="109"/>
      <c r="AG57" s="109"/>
      <c r="AH57" s="109"/>
      <c r="AI57" s="109"/>
      <c r="AJ57" s="109"/>
      <c r="AK57" s="109"/>
      <c r="AL57" s="109"/>
      <c r="AM57" s="109"/>
      <c r="AN57" s="109"/>
      <c r="AO57" s="109"/>
      <c r="AP57" s="109"/>
      <c r="AQ57" s="109"/>
      <c r="AR57" s="109"/>
      <c r="AS57" s="109"/>
      <c r="AT57" s="109">
        <f t="shared" si="30"/>
        <v>0</v>
      </c>
      <c r="AU57" s="109">
        <v>0</v>
      </c>
      <c r="AV57" s="109">
        <f>+'INM-FEM'!AE55+'INM-AC'!Y54</f>
        <v>0</v>
      </c>
      <c r="AW57" s="109">
        <f>+'INM-FEM'!AF55+'INM-AC'!Z54</f>
        <v>0</v>
      </c>
      <c r="AX57" s="109">
        <f>+'INM-FEM'!AG55+'INM-AC'!AA54</f>
        <v>0</v>
      </c>
      <c r="AY57" s="109">
        <f>+'INM-FEM'!AH55+'INM-AC'!AB54</f>
        <v>0</v>
      </c>
      <c r="AZ57" s="109">
        <f t="shared" si="27"/>
        <v>0</v>
      </c>
      <c r="BA57" s="109"/>
      <c r="BC57" s="109"/>
      <c r="BD57" s="109"/>
      <c r="BE57" s="109"/>
      <c r="BF57" s="109"/>
      <c r="BG57" s="109"/>
      <c r="BH57" s="109">
        <f t="shared" si="31"/>
        <v>0</v>
      </c>
    </row>
    <row r="58" spans="1:63" ht="14.25" customHeight="1">
      <c r="A58" s="795" t="s">
        <v>50</v>
      </c>
      <c r="B58" s="779" t="s">
        <v>953</v>
      </c>
      <c r="C58" s="109"/>
      <c r="D58" s="109">
        <f t="shared" si="19"/>
        <v>0</v>
      </c>
      <c r="E58" s="109"/>
      <c r="F58" s="109">
        <f t="shared" si="20"/>
        <v>0</v>
      </c>
      <c r="G58" s="109">
        <f t="shared" si="21"/>
        <v>0</v>
      </c>
      <c r="H58" s="109"/>
      <c r="I58" s="157"/>
      <c r="K58" s="109">
        <f>'CK GASTOS INM MES 3'!AT$72</f>
        <v>0</v>
      </c>
      <c r="L58" s="109"/>
      <c r="M58" s="109"/>
      <c r="N58" s="109">
        <f>+'Cert.INM-FEM'!AT145</f>
        <v>0</v>
      </c>
      <c r="O58" s="109">
        <f t="shared" si="23"/>
        <v>0</v>
      </c>
      <c r="P58" s="753">
        <f t="shared" si="24"/>
        <v>0</v>
      </c>
      <c r="Q58" s="753">
        <f t="shared" si="25"/>
        <v>0</v>
      </c>
      <c r="R58" s="753">
        <f t="shared" si="26"/>
        <v>0</v>
      </c>
      <c r="S58" s="109"/>
      <c r="T58" s="109"/>
      <c r="U58" s="109"/>
      <c r="V58" s="109"/>
      <c r="W58" s="109"/>
      <c r="X58" s="109"/>
      <c r="Y58" s="109"/>
      <c r="Z58" s="109"/>
      <c r="AA58" s="109"/>
      <c r="AB58" s="109"/>
      <c r="AC58" s="109"/>
      <c r="AD58" s="109"/>
      <c r="AE58" s="109"/>
      <c r="AF58" s="109"/>
      <c r="AG58" s="109"/>
      <c r="AH58" s="109"/>
      <c r="AI58" s="109"/>
      <c r="AJ58" s="109"/>
      <c r="AK58" s="109"/>
      <c r="AL58" s="109"/>
      <c r="AM58" s="109"/>
      <c r="AN58" s="109"/>
      <c r="AO58" s="109"/>
      <c r="AP58" s="109"/>
      <c r="AQ58" s="109"/>
      <c r="AR58" s="109"/>
      <c r="AS58" s="109"/>
      <c r="AT58" s="109">
        <f t="shared" si="30"/>
        <v>0</v>
      </c>
      <c r="AU58" s="109">
        <v>0</v>
      </c>
      <c r="AV58" s="109"/>
      <c r="AW58" s="109"/>
      <c r="AX58" s="109"/>
      <c r="AY58" s="109"/>
      <c r="AZ58" s="109"/>
      <c r="BA58" s="109"/>
      <c r="BC58" s="109"/>
      <c r="BD58" s="109"/>
      <c r="BE58" s="109"/>
      <c r="BF58" s="109"/>
      <c r="BG58" s="109"/>
      <c r="BH58" s="109"/>
    </row>
    <row r="59" spans="1:63" ht="12.6" customHeight="1">
      <c r="A59" s="229" t="s">
        <v>51</v>
      </c>
      <c r="B59" s="227" t="s">
        <v>954</v>
      </c>
      <c r="C59" s="109"/>
      <c r="D59" s="109">
        <f t="shared" si="19"/>
        <v>0</v>
      </c>
      <c r="E59" s="109"/>
      <c r="F59" s="109">
        <f t="shared" si="20"/>
        <v>0</v>
      </c>
      <c r="G59" s="109">
        <f t="shared" si="21"/>
        <v>0</v>
      </c>
      <c r="H59" s="109">
        <v>0</v>
      </c>
      <c r="I59" s="157">
        <f>'CK GASTOS INM MES 1'!AU$59</f>
        <v>0</v>
      </c>
      <c r="J59" s="157">
        <f>'CK GASTOS INM MES 2'!AU$107</f>
        <v>0</v>
      </c>
      <c r="K59" s="109">
        <f>'CK GASTOS INM MES 3'!AU$72</f>
        <v>0</v>
      </c>
      <c r="L59" s="109">
        <f t="shared" si="29"/>
        <v>0</v>
      </c>
      <c r="M59" s="109">
        <f t="shared" ref="M59:M66" si="32">+L59+H59</f>
        <v>0</v>
      </c>
      <c r="N59" s="109">
        <f>+'Cert.INM-FEM'!AU145</f>
        <v>0</v>
      </c>
      <c r="O59" s="109">
        <f t="shared" si="23"/>
        <v>0</v>
      </c>
      <c r="P59" s="753">
        <f t="shared" si="24"/>
        <v>0</v>
      </c>
      <c r="Q59" s="753">
        <f t="shared" si="25"/>
        <v>0</v>
      </c>
      <c r="R59" s="753">
        <f t="shared" si="26"/>
        <v>0</v>
      </c>
      <c r="S59" s="109"/>
      <c r="T59" s="109"/>
      <c r="U59" s="109"/>
      <c r="V59" s="109"/>
      <c r="W59" s="109"/>
      <c r="X59" s="109"/>
      <c r="Y59" s="109"/>
      <c r="Z59" s="109"/>
      <c r="AA59" s="109"/>
      <c r="AB59" s="109"/>
      <c r="AC59" s="109"/>
      <c r="AD59" s="109"/>
      <c r="AE59" s="109"/>
      <c r="AF59" s="109"/>
      <c r="AG59" s="109"/>
      <c r="AH59" s="109"/>
      <c r="AI59" s="109"/>
      <c r="AJ59" s="109"/>
      <c r="AK59" s="109"/>
      <c r="AL59" s="109"/>
      <c r="AM59" s="109"/>
      <c r="AN59" s="109"/>
      <c r="AO59" s="109"/>
      <c r="AP59" s="109"/>
      <c r="AQ59" s="109"/>
      <c r="AR59" s="109"/>
      <c r="AS59" s="109"/>
      <c r="AT59" s="109">
        <f t="shared" si="30"/>
        <v>0</v>
      </c>
      <c r="AU59" s="109">
        <v>0</v>
      </c>
      <c r="AV59" s="109">
        <f>+'INM-FEM'!AE56+'INM-AC'!Y55</f>
        <v>0</v>
      </c>
      <c r="AW59" s="109">
        <f>+'INM-FEM'!AF56+'INM-AC'!Z55</f>
        <v>0</v>
      </c>
      <c r="AX59" s="109">
        <f>+'INM-FEM'!AG56+'INM-AC'!AA55</f>
        <v>0</v>
      </c>
      <c r="AY59" s="109">
        <f>+'INM-FEM'!AH56+'INM-AC'!AB55</f>
        <v>0</v>
      </c>
      <c r="AZ59" s="109">
        <f t="shared" si="27"/>
        <v>0</v>
      </c>
      <c r="BA59" s="109"/>
      <c r="BC59" s="109"/>
      <c r="BD59" s="109"/>
      <c r="BE59" s="109"/>
      <c r="BF59" s="109"/>
      <c r="BG59" s="109"/>
      <c r="BH59" s="109">
        <f t="shared" si="31"/>
        <v>0</v>
      </c>
    </row>
    <row r="60" spans="1:63" ht="12.6" customHeight="1">
      <c r="A60" s="229" t="s">
        <v>52</v>
      </c>
      <c r="B60" s="227" t="s">
        <v>955</v>
      </c>
      <c r="C60" s="109"/>
      <c r="D60" s="109">
        <f t="shared" si="19"/>
        <v>0</v>
      </c>
      <c r="E60" s="109"/>
      <c r="F60" s="109">
        <f t="shared" si="20"/>
        <v>0</v>
      </c>
      <c r="G60" s="109">
        <f t="shared" si="21"/>
        <v>0</v>
      </c>
      <c r="H60" s="109">
        <v>0</v>
      </c>
      <c r="I60" s="157">
        <f>'CK GASTOS INM MES 1'!AV$59</f>
        <v>0</v>
      </c>
      <c r="J60" s="157">
        <f>'CK GASTOS INM MES 2'!AV$107</f>
        <v>0</v>
      </c>
      <c r="K60" s="109">
        <f>'CK GASTOS INM MES 3'!AV$72</f>
        <v>0</v>
      </c>
      <c r="L60" s="109">
        <f t="shared" si="29"/>
        <v>0</v>
      </c>
      <c r="M60" s="109">
        <f t="shared" si="32"/>
        <v>0</v>
      </c>
      <c r="N60" s="109">
        <f>+'Cert.INM-FEM'!AV145</f>
        <v>0</v>
      </c>
      <c r="O60" s="109">
        <f t="shared" si="23"/>
        <v>0</v>
      </c>
      <c r="P60" s="753">
        <f t="shared" si="24"/>
        <v>0</v>
      </c>
      <c r="Q60" s="753">
        <f t="shared" si="25"/>
        <v>0</v>
      </c>
      <c r="R60" s="753">
        <f t="shared" si="26"/>
        <v>0</v>
      </c>
      <c r="S60" s="109"/>
      <c r="T60" s="109"/>
      <c r="U60" s="109"/>
      <c r="V60" s="109"/>
      <c r="W60" s="109"/>
      <c r="X60" s="109"/>
      <c r="Y60" s="109"/>
      <c r="Z60" s="109"/>
      <c r="AA60" s="109"/>
      <c r="AB60" s="109"/>
      <c r="AC60" s="109"/>
      <c r="AD60" s="109"/>
      <c r="AE60" s="109"/>
      <c r="AF60" s="109"/>
      <c r="AG60" s="109"/>
      <c r="AH60" s="109"/>
      <c r="AI60" s="109"/>
      <c r="AJ60" s="109"/>
      <c r="AK60" s="109"/>
      <c r="AL60" s="109"/>
      <c r="AM60" s="109"/>
      <c r="AN60" s="109"/>
      <c r="AO60" s="109"/>
      <c r="AP60" s="109"/>
      <c r="AQ60" s="109"/>
      <c r="AR60" s="109"/>
      <c r="AS60" s="109"/>
      <c r="AT60" s="109">
        <f t="shared" si="30"/>
        <v>0</v>
      </c>
      <c r="AU60" s="109">
        <v>0</v>
      </c>
      <c r="AV60" s="109">
        <f>+'INM-FEM'!AE57+'INM-AC'!Y56</f>
        <v>0</v>
      </c>
      <c r="AW60" s="109">
        <f>+'INM-FEM'!AF57+'INM-AC'!Z56</f>
        <v>0</v>
      </c>
      <c r="AX60" s="109">
        <f>+'INM-FEM'!AG57+'INM-AC'!AA56</f>
        <v>0</v>
      </c>
      <c r="AY60" s="109">
        <f>+'INM-FEM'!AH57+'INM-AC'!AB56</f>
        <v>0</v>
      </c>
      <c r="AZ60" s="109">
        <f t="shared" si="27"/>
        <v>0</v>
      </c>
      <c r="BA60" s="109"/>
      <c r="BC60" s="109"/>
      <c r="BD60" s="109"/>
      <c r="BE60" s="109"/>
      <c r="BF60" s="109"/>
      <c r="BG60" s="109"/>
      <c r="BH60" s="109">
        <f t="shared" si="31"/>
        <v>0</v>
      </c>
    </row>
    <row r="61" spans="1:63" ht="12.6" customHeight="1">
      <c r="A61" s="229" t="s">
        <v>53</v>
      </c>
      <c r="B61" s="227" t="s">
        <v>391</v>
      </c>
      <c r="C61" s="109"/>
      <c r="D61" s="109">
        <f t="shared" si="19"/>
        <v>0</v>
      </c>
      <c r="E61" s="109"/>
      <c r="F61" s="109">
        <f t="shared" si="20"/>
        <v>0</v>
      </c>
      <c r="G61" s="109">
        <f t="shared" si="21"/>
        <v>0</v>
      </c>
      <c r="H61" s="109">
        <v>0</v>
      </c>
      <c r="I61" s="157">
        <f>'CK GASTOS INM MES 1'!AW$59</f>
        <v>0</v>
      </c>
      <c r="J61" s="157">
        <f>'CK GASTOS INM MES 2'!AW$107</f>
        <v>0</v>
      </c>
      <c r="K61" s="109">
        <f>'CK GASTOS INM MES 3'!AW$72</f>
        <v>0</v>
      </c>
      <c r="L61" s="109">
        <f t="shared" si="29"/>
        <v>0</v>
      </c>
      <c r="M61" s="109">
        <f t="shared" si="32"/>
        <v>0</v>
      </c>
      <c r="N61" s="109">
        <f>+'Cert.INM-FEM'!AW145</f>
        <v>0</v>
      </c>
      <c r="O61" s="109">
        <f t="shared" si="23"/>
        <v>0</v>
      </c>
      <c r="P61" s="753">
        <f t="shared" si="24"/>
        <v>0</v>
      </c>
      <c r="Q61" s="753">
        <f t="shared" si="25"/>
        <v>0</v>
      </c>
      <c r="R61" s="753">
        <f t="shared" si="26"/>
        <v>0</v>
      </c>
      <c r="S61" s="109"/>
      <c r="T61" s="109"/>
      <c r="U61" s="109"/>
      <c r="V61" s="109"/>
      <c r="W61" s="109"/>
      <c r="X61" s="109"/>
      <c r="Y61" s="109"/>
      <c r="Z61" s="109"/>
      <c r="AA61" s="109"/>
      <c r="AB61" s="109"/>
      <c r="AC61" s="109"/>
      <c r="AD61" s="109"/>
      <c r="AE61" s="109"/>
      <c r="AF61" s="109"/>
      <c r="AG61" s="109"/>
      <c r="AH61" s="109"/>
      <c r="AI61" s="109"/>
      <c r="AJ61" s="109"/>
      <c r="AK61" s="109"/>
      <c r="AL61" s="109"/>
      <c r="AM61" s="109"/>
      <c r="AN61" s="109"/>
      <c r="AO61" s="109"/>
      <c r="AP61" s="109"/>
      <c r="AQ61" s="109"/>
      <c r="AR61" s="109"/>
      <c r="AS61" s="109"/>
      <c r="AT61" s="109">
        <f t="shared" si="30"/>
        <v>0</v>
      </c>
      <c r="AU61" s="109">
        <v>0</v>
      </c>
      <c r="AV61" s="109">
        <f>+'INM-FEM'!AE58+'INM-AC'!Y57</f>
        <v>0</v>
      </c>
      <c r="AW61" s="109">
        <f>+'INM-FEM'!AF58+'INM-AC'!Z57</f>
        <v>0</v>
      </c>
      <c r="AX61" s="109">
        <f>+'INM-FEM'!AG58+'INM-AC'!AA57</f>
        <v>0</v>
      </c>
      <c r="AY61" s="109">
        <f>+'INM-FEM'!AH58+'INM-AC'!AB57</f>
        <v>0</v>
      </c>
      <c r="AZ61" s="109">
        <f t="shared" si="27"/>
        <v>0</v>
      </c>
      <c r="BA61" s="109"/>
      <c r="BC61" s="109"/>
      <c r="BD61" s="109"/>
      <c r="BE61" s="109"/>
      <c r="BF61" s="109"/>
      <c r="BG61" s="109"/>
      <c r="BH61" s="109">
        <f t="shared" si="31"/>
        <v>0</v>
      </c>
    </row>
    <row r="62" spans="1:63" ht="12.6" customHeight="1">
      <c r="A62" s="229" t="s">
        <v>54</v>
      </c>
      <c r="B62" s="227" t="s">
        <v>956</v>
      </c>
      <c r="C62" s="109"/>
      <c r="D62" s="109">
        <f t="shared" si="19"/>
        <v>0</v>
      </c>
      <c r="E62" s="109"/>
      <c r="F62" s="109">
        <f t="shared" si="20"/>
        <v>0</v>
      </c>
      <c r="G62" s="109">
        <f t="shared" si="21"/>
        <v>0</v>
      </c>
      <c r="H62" s="109">
        <v>0</v>
      </c>
      <c r="I62" s="157">
        <f>'CK GASTOS INM MES 1'!AX$59</f>
        <v>0</v>
      </c>
      <c r="J62" s="157">
        <f>'CK GASTOS INM MES 2'!AX$107</f>
        <v>0</v>
      </c>
      <c r="K62" s="109">
        <f>'CK GASTOS INM MES 3'!AX$72</f>
        <v>0</v>
      </c>
      <c r="L62" s="109">
        <f t="shared" si="29"/>
        <v>0</v>
      </c>
      <c r="M62" s="109">
        <f t="shared" si="32"/>
        <v>0</v>
      </c>
      <c r="N62" s="109">
        <f>+'Cert.INM-FEM'!AX145</f>
        <v>0</v>
      </c>
      <c r="O62" s="109">
        <f t="shared" si="23"/>
        <v>0</v>
      </c>
      <c r="P62" s="753">
        <f t="shared" si="24"/>
        <v>0</v>
      </c>
      <c r="Q62" s="753">
        <f t="shared" si="25"/>
        <v>0</v>
      </c>
      <c r="R62" s="753">
        <f t="shared" si="26"/>
        <v>0</v>
      </c>
      <c r="S62" s="109"/>
      <c r="T62" s="109"/>
      <c r="U62" s="109"/>
      <c r="V62" s="109"/>
      <c r="W62" s="109"/>
      <c r="X62" s="109"/>
      <c r="Y62" s="109"/>
      <c r="Z62" s="109"/>
      <c r="AA62" s="109"/>
      <c r="AB62" s="109"/>
      <c r="AC62" s="109"/>
      <c r="AD62" s="109"/>
      <c r="AE62" s="109"/>
      <c r="AF62" s="109"/>
      <c r="AG62" s="109"/>
      <c r="AH62" s="109"/>
      <c r="AI62" s="109"/>
      <c r="AJ62" s="109"/>
      <c r="AK62" s="109"/>
      <c r="AL62" s="109"/>
      <c r="AM62" s="109"/>
      <c r="AN62" s="109"/>
      <c r="AO62" s="109"/>
      <c r="AP62" s="109"/>
      <c r="AQ62" s="109"/>
      <c r="AR62" s="109"/>
      <c r="AS62" s="109"/>
      <c r="AT62" s="109">
        <f t="shared" si="30"/>
        <v>0</v>
      </c>
      <c r="AU62" s="109">
        <v>0</v>
      </c>
      <c r="AV62" s="109">
        <f>+'INM-FEM'!AE59+'INM-AC'!Y58</f>
        <v>0</v>
      </c>
      <c r="AW62" s="109">
        <f>+'INM-FEM'!AF59+'INM-AC'!Z58</f>
        <v>0</v>
      </c>
      <c r="AX62" s="109">
        <f>+'INM-FEM'!AG59+'INM-AC'!AA58</f>
        <v>0</v>
      </c>
      <c r="AY62" s="109">
        <f>+'INM-FEM'!AH59+'INM-AC'!AB58</f>
        <v>0</v>
      </c>
      <c r="AZ62" s="109">
        <f t="shared" si="27"/>
        <v>0</v>
      </c>
      <c r="BA62" s="109"/>
      <c r="BC62" s="109"/>
      <c r="BD62" s="109"/>
      <c r="BE62" s="109"/>
      <c r="BF62" s="109"/>
      <c r="BG62" s="109"/>
      <c r="BH62" s="109">
        <f t="shared" si="31"/>
        <v>0</v>
      </c>
    </row>
    <row r="63" spans="1:63" s="1" customFormat="1">
      <c r="A63" s="229" t="s">
        <v>55</v>
      </c>
      <c r="B63" s="227" t="s">
        <v>389</v>
      </c>
      <c r="C63" s="109"/>
      <c r="D63" s="109">
        <f t="shared" si="19"/>
        <v>0</v>
      </c>
      <c r="E63" s="109"/>
      <c r="F63" s="109">
        <f t="shared" si="20"/>
        <v>0</v>
      </c>
      <c r="G63" s="109">
        <f t="shared" si="21"/>
        <v>0</v>
      </c>
      <c r="H63" s="109">
        <v>0</v>
      </c>
      <c r="I63" s="157">
        <f>'CK GASTOS INM MES 1'!AY$59</f>
        <v>0</v>
      </c>
      <c r="J63" s="157">
        <f>'CK GASTOS INM MES 2'!AY$107</f>
        <v>0</v>
      </c>
      <c r="K63" s="109">
        <f>'CK GASTOS INM MES 3'!AY$72</f>
        <v>0</v>
      </c>
      <c r="L63" s="109">
        <f t="shared" si="29"/>
        <v>0</v>
      </c>
      <c r="M63" s="109">
        <f t="shared" si="32"/>
        <v>0</v>
      </c>
      <c r="N63" s="109">
        <f>+'Cert.INM-FEM'!AY145</f>
        <v>0</v>
      </c>
      <c r="O63" s="109">
        <f t="shared" si="23"/>
        <v>0</v>
      </c>
      <c r="P63" s="753">
        <f t="shared" si="24"/>
        <v>0</v>
      </c>
      <c r="Q63" s="753">
        <f t="shared" si="25"/>
        <v>0</v>
      </c>
      <c r="R63" s="753">
        <f t="shared" si="26"/>
        <v>0</v>
      </c>
      <c r="S63" s="109"/>
      <c r="T63" s="109"/>
      <c r="U63" s="109"/>
      <c r="V63" s="109"/>
      <c r="W63" s="109"/>
      <c r="X63" s="109"/>
      <c r="Y63" s="109"/>
      <c r="Z63" s="109"/>
      <c r="AA63" s="109"/>
      <c r="AB63" s="109"/>
      <c r="AC63" s="109"/>
      <c r="AD63" s="109"/>
      <c r="AE63" s="109"/>
      <c r="AF63" s="109"/>
      <c r="AG63" s="109"/>
      <c r="AH63" s="109"/>
      <c r="AI63" s="109"/>
      <c r="AJ63" s="109"/>
      <c r="AK63" s="109"/>
      <c r="AL63" s="109"/>
      <c r="AM63" s="109"/>
      <c r="AN63" s="109"/>
      <c r="AO63" s="109"/>
      <c r="AP63" s="109"/>
      <c r="AQ63" s="109"/>
      <c r="AR63" s="109"/>
      <c r="AS63" s="109"/>
      <c r="AT63" s="109">
        <f t="shared" si="30"/>
        <v>0</v>
      </c>
      <c r="AU63" s="109">
        <v>0</v>
      </c>
      <c r="AV63" s="109">
        <f>+'INM-FEM'!AE60+'INM-AC'!Y59</f>
        <v>0</v>
      </c>
      <c r="AW63" s="109">
        <f>+'INM-FEM'!AF60+'INM-AC'!Z59</f>
        <v>0</v>
      </c>
      <c r="AX63" s="109">
        <f>+'INM-FEM'!AG60+'INM-AC'!AA59</f>
        <v>0</v>
      </c>
      <c r="AY63" s="109">
        <f>+'INM-FEM'!AH60+'INM-AC'!AB59</f>
        <v>0</v>
      </c>
      <c r="AZ63" s="109">
        <f t="shared" si="27"/>
        <v>0</v>
      </c>
      <c r="BA63" s="109"/>
      <c r="BB63" s="109"/>
      <c r="BC63" s="109"/>
      <c r="BD63" s="109"/>
      <c r="BE63" s="109"/>
      <c r="BF63" s="109"/>
      <c r="BG63" s="109"/>
      <c r="BH63" s="109">
        <f t="shared" si="31"/>
        <v>0</v>
      </c>
      <c r="BI63" s="227"/>
      <c r="BJ63" s="227"/>
      <c r="BK63" s="227"/>
    </row>
    <row r="64" spans="1:63">
      <c r="A64" s="229" t="s">
        <v>957</v>
      </c>
      <c r="B64" s="227" t="s">
        <v>958</v>
      </c>
      <c r="C64" s="109"/>
      <c r="D64" s="109">
        <f t="shared" si="19"/>
        <v>0</v>
      </c>
      <c r="E64" s="109"/>
      <c r="F64" s="109">
        <f t="shared" si="20"/>
        <v>0</v>
      </c>
      <c r="G64" s="109">
        <f t="shared" si="21"/>
        <v>0</v>
      </c>
      <c r="H64" s="109">
        <v>0</v>
      </c>
      <c r="I64" s="157">
        <f>'CK GASTOS INM MES 1'!AZ$59</f>
        <v>0</v>
      </c>
      <c r="J64" s="157">
        <f>'CK GASTOS INM MES 2'!AZ$107</f>
        <v>0</v>
      </c>
      <c r="K64" s="109">
        <f>'CK GASTOS INM MES 3'!AZ$72</f>
        <v>0</v>
      </c>
      <c r="L64" s="109">
        <f t="shared" si="29"/>
        <v>0</v>
      </c>
      <c r="M64" s="109">
        <f t="shared" si="32"/>
        <v>0</v>
      </c>
      <c r="N64" s="109">
        <f>+'Cert.INM-FEM'!AZ145</f>
        <v>0</v>
      </c>
      <c r="O64" s="109">
        <f t="shared" si="23"/>
        <v>0</v>
      </c>
      <c r="P64" s="753">
        <f t="shared" si="24"/>
        <v>0</v>
      </c>
      <c r="Q64" s="753">
        <f t="shared" si="25"/>
        <v>0</v>
      </c>
      <c r="R64" s="753">
        <f t="shared" si="26"/>
        <v>0</v>
      </c>
      <c r="S64" s="109"/>
      <c r="T64" s="109"/>
      <c r="U64" s="109"/>
      <c r="V64" s="109"/>
      <c r="W64" s="109"/>
      <c r="X64" s="109"/>
      <c r="Y64" s="109"/>
      <c r="Z64" s="109"/>
      <c r="AA64" s="109"/>
      <c r="AB64" s="109"/>
      <c r="AC64" s="109"/>
      <c r="AD64" s="109"/>
      <c r="AE64" s="109"/>
      <c r="AF64" s="109"/>
      <c r="AG64" s="109"/>
      <c r="AH64" s="109"/>
      <c r="AI64" s="109"/>
      <c r="AJ64" s="109"/>
      <c r="AK64" s="109"/>
      <c r="AL64" s="109"/>
      <c r="AM64" s="109"/>
      <c r="AN64" s="109"/>
      <c r="AO64" s="109"/>
      <c r="AP64" s="109"/>
      <c r="AQ64" s="109"/>
      <c r="AR64" s="109"/>
      <c r="AS64" s="109"/>
      <c r="AT64" s="109">
        <f t="shared" si="30"/>
        <v>0</v>
      </c>
      <c r="AU64" s="109">
        <v>0</v>
      </c>
      <c r="AV64" s="109">
        <f>+'INM-FEM'!AE61+'INM-AC'!Y60</f>
        <v>0</v>
      </c>
      <c r="AW64" s="109">
        <f>+'INM-FEM'!AF61+'INM-AC'!Z60</f>
        <v>0</v>
      </c>
      <c r="AX64" s="109">
        <f>+'INM-FEM'!AG61+'INM-AC'!AA60</f>
        <v>0</v>
      </c>
      <c r="AY64" s="109">
        <f>+'INM-FEM'!AH61+'INM-AC'!AB60</f>
        <v>0</v>
      </c>
      <c r="AZ64" s="109">
        <f t="shared" si="27"/>
        <v>0</v>
      </c>
      <c r="BA64" s="109"/>
      <c r="BC64" s="109"/>
      <c r="BD64" s="109"/>
      <c r="BE64" s="109"/>
      <c r="BF64" s="109"/>
      <c r="BG64" s="109"/>
      <c r="BH64" s="109">
        <f t="shared" si="31"/>
        <v>0</v>
      </c>
    </row>
    <row r="65" spans="1:60" ht="13.5" customHeight="1">
      <c r="A65" s="229" t="s">
        <v>57</v>
      </c>
      <c r="B65" s="778" t="s">
        <v>959</v>
      </c>
      <c r="C65" s="109">
        <v>2000000</v>
      </c>
      <c r="D65" s="109">
        <f t="shared" si="19"/>
        <v>0</v>
      </c>
      <c r="E65" s="109"/>
      <c r="F65" s="109">
        <f t="shared" si="20"/>
        <v>0</v>
      </c>
      <c r="G65" s="109">
        <f t="shared" si="21"/>
        <v>2000000</v>
      </c>
      <c r="H65" s="109">
        <v>0</v>
      </c>
      <c r="I65" s="157">
        <f>'CK GASTOS INM MES 1'!BA$59</f>
        <v>1000000</v>
      </c>
      <c r="J65" s="157">
        <f>'CK GASTOS INM MES 2'!BA$107</f>
        <v>0</v>
      </c>
      <c r="K65" s="109">
        <f>'CK GASTOS INM MES 3'!BA$72</f>
        <v>1000000</v>
      </c>
      <c r="L65" s="109">
        <f t="shared" si="29"/>
        <v>2000000</v>
      </c>
      <c r="M65" s="109">
        <f t="shared" si="32"/>
        <v>2000000</v>
      </c>
      <c r="N65" s="109">
        <f>+'Cert.INM-FEM'!BA145</f>
        <v>2000000</v>
      </c>
      <c r="O65" s="109">
        <f t="shared" si="23"/>
        <v>0</v>
      </c>
      <c r="P65" s="753">
        <f t="shared" si="24"/>
        <v>0</v>
      </c>
      <c r="Q65" s="753">
        <f t="shared" si="25"/>
        <v>0</v>
      </c>
      <c r="R65" s="753">
        <f t="shared" si="26"/>
        <v>0</v>
      </c>
      <c r="S65" s="109"/>
      <c r="T65" s="109"/>
      <c r="U65" s="109"/>
      <c r="V65" s="109"/>
      <c r="W65" s="109"/>
      <c r="X65" s="109"/>
      <c r="Y65" s="109"/>
      <c r="Z65" s="109"/>
      <c r="AA65" s="109"/>
      <c r="AB65" s="109"/>
      <c r="AC65" s="109"/>
      <c r="AD65" s="109"/>
      <c r="AE65" s="109"/>
      <c r="AF65" s="109"/>
      <c r="AG65" s="109"/>
      <c r="AH65" s="109"/>
      <c r="AI65" s="109"/>
      <c r="AJ65" s="109"/>
      <c r="AK65" s="109"/>
      <c r="AL65" s="109"/>
      <c r="AM65" s="109"/>
      <c r="AN65" s="109"/>
      <c r="AO65" s="109"/>
      <c r="AP65" s="109"/>
      <c r="AQ65" s="109"/>
      <c r="AR65" s="109"/>
      <c r="AS65" s="109"/>
      <c r="AT65" s="109">
        <f t="shared" si="30"/>
        <v>0</v>
      </c>
      <c r="AU65" s="109">
        <v>0</v>
      </c>
      <c r="AV65" s="109">
        <f>+'INM-FEM'!AE62+'INM-AC'!Y61</f>
        <v>0</v>
      </c>
      <c r="AW65" s="109">
        <f>+'INM-FEM'!AF62+'INM-AC'!Z61</f>
        <v>0</v>
      </c>
      <c r="AX65" s="109">
        <f>+'INM-FEM'!AG62+'INM-AC'!AA61</f>
        <v>0</v>
      </c>
      <c r="AY65" s="109">
        <f>+'INM-FEM'!AH62+'INM-AC'!AB61</f>
        <v>0</v>
      </c>
      <c r="AZ65" s="109">
        <f t="shared" si="27"/>
        <v>0</v>
      </c>
      <c r="BA65" s="109"/>
      <c r="BC65" s="109"/>
      <c r="BD65" s="109"/>
      <c r="BE65" s="109"/>
      <c r="BF65" s="109"/>
      <c r="BG65" s="109"/>
      <c r="BH65" s="109">
        <f t="shared" si="31"/>
        <v>0</v>
      </c>
    </row>
    <row r="66" spans="1:60" ht="13.5" customHeight="1">
      <c r="A66" s="229" t="s">
        <v>58</v>
      </c>
      <c r="B66" s="778" t="s">
        <v>1063</v>
      </c>
      <c r="C66" s="109"/>
      <c r="D66" s="109">
        <f t="shared" si="19"/>
        <v>0</v>
      </c>
      <c r="E66" s="109"/>
      <c r="F66" s="109">
        <f t="shared" si="20"/>
        <v>0</v>
      </c>
      <c r="G66" s="109">
        <f t="shared" si="21"/>
        <v>0</v>
      </c>
      <c r="H66" s="109">
        <v>0</v>
      </c>
      <c r="I66" s="157">
        <f>'CK GASTOS INM MES 1'!BB$59</f>
        <v>0</v>
      </c>
      <c r="J66" s="157">
        <f>'CK GASTOS INM MES 2'!BB$107</f>
        <v>0</v>
      </c>
      <c r="K66" s="109">
        <f>'CK GASTOS INM MES 3'!BB$72</f>
        <v>0</v>
      </c>
      <c r="L66" s="109">
        <f t="shared" si="29"/>
        <v>0</v>
      </c>
      <c r="M66" s="109">
        <f t="shared" si="32"/>
        <v>0</v>
      </c>
      <c r="N66" s="109">
        <f>+'Cert.INM-FEM'!BB146</f>
        <v>0</v>
      </c>
      <c r="O66" s="109">
        <f t="shared" si="23"/>
        <v>0</v>
      </c>
      <c r="P66" s="753">
        <f t="shared" si="24"/>
        <v>0</v>
      </c>
      <c r="Q66" s="753">
        <f t="shared" si="25"/>
        <v>0</v>
      </c>
      <c r="R66" s="753">
        <f t="shared" si="26"/>
        <v>0</v>
      </c>
      <c r="S66" s="109"/>
      <c r="T66" s="109"/>
      <c r="U66" s="109"/>
      <c r="V66" s="109"/>
      <c r="W66" s="109"/>
      <c r="X66" s="109"/>
      <c r="Y66" s="109"/>
      <c r="Z66" s="109"/>
      <c r="AA66" s="109"/>
      <c r="AB66" s="109"/>
      <c r="AC66" s="109"/>
      <c r="AD66" s="109"/>
      <c r="AE66" s="109"/>
      <c r="AF66" s="109"/>
      <c r="AG66" s="109"/>
      <c r="AH66" s="109"/>
      <c r="AI66" s="109"/>
      <c r="AJ66" s="109"/>
      <c r="AK66" s="109"/>
      <c r="AL66" s="109"/>
      <c r="AM66" s="109"/>
      <c r="AN66" s="109"/>
      <c r="AO66" s="109"/>
      <c r="AP66" s="109"/>
      <c r="AQ66" s="109"/>
      <c r="AR66" s="109"/>
      <c r="AS66" s="109"/>
      <c r="AT66" s="109">
        <f t="shared" si="30"/>
        <v>0</v>
      </c>
      <c r="AU66" s="109">
        <v>0</v>
      </c>
      <c r="AV66" s="109"/>
      <c r="AW66" s="109"/>
      <c r="AX66" s="109"/>
      <c r="AY66" s="109"/>
      <c r="AZ66" s="109"/>
      <c r="BA66" s="109"/>
      <c r="BC66" s="109"/>
      <c r="BD66" s="109"/>
      <c r="BE66" s="109"/>
      <c r="BF66" s="109"/>
      <c r="BG66" s="109"/>
      <c r="BH66" s="109">
        <f t="shared" si="31"/>
        <v>0</v>
      </c>
    </row>
    <row r="67" spans="1:60" ht="13.5" customHeight="1">
      <c r="A67" s="229" t="s">
        <v>59</v>
      </c>
      <c r="B67" s="778" t="s">
        <v>961</v>
      </c>
      <c r="C67" s="109"/>
      <c r="D67" s="109">
        <f t="shared" si="19"/>
        <v>0</v>
      </c>
      <c r="E67" s="109"/>
      <c r="F67" s="109">
        <f t="shared" si="20"/>
        <v>0</v>
      </c>
      <c r="G67" s="109">
        <f t="shared" si="21"/>
        <v>0</v>
      </c>
      <c r="H67" s="109"/>
      <c r="I67" s="157"/>
      <c r="K67" s="109"/>
      <c r="L67" s="109"/>
      <c r="M67" s="109"/>
      <c r="N67" s="109"/>
      <c r="O67" s="109"/>
      <c r="P67" s="753"/>
      <c r="Q67" s="753"/>
      <c r="R67" s="753"/>
      <c r="S67" s="109"/>
      <c r="T67" s="109"/>
      <c r="U67" s="109"/>
      <c r="V67" s="109"/>
      <c r="W67" s="109"/>
      <c r="X67" s="109"/>
      <c r="Y67" s="109"/>
      <c r="Z67" s="109"/>
      <c r="AA67" s="109"/>
      <c r="AB67" s="109"/>
      <c r="AC67" s="109"/>
      <c r="AD67" s="109"/>
      <c r="AE67" s="109"/>
      <c r="AF67" s="109"/>
      <c r="AG67" s="109"/>
      <c r="AH67" s="109"/>
      <c r="AI67" s="109"/>
      <c r="AJ67" s="109"/>
      <c r="AK67" s="109"/>
      <c r="AL67" s="109"/>
      <c r="AM67" s="109"/>
      <c r="AN67" s="109"/>
      <c r="AO67" s="109"/>
      <c r="AP67" s="109"/>
      <c r="AQ67" s="109"/>
      <c r="AR67" s="109"/>
      <c r="AS67" s="109"/>
      <c r="AT67" s="109"/>
      <c r="AU67" s="109">
        <v>0</v>
      </c>
      <c r="AV67" s="109"/>
      <c r="AW67" s="109"/>
      <c r="AX67" s="109"/>
      <c r="AY67" s="109"/>
      <c r="AZ67" s="109"/>
      <c r="BA67" s="109"/>
      <c r="BC67" s="109"/>
      <c r="BD67" s="109"/>
      <c r="BE67" s="109"/>
      <c r="BF67" s="109"/>
      <c r="BG67" s="109"/>
      <c r="BH67" s="109"/>
    </row>
    <row r="68" spans="1:60" ht="13.5" customHeight="1">
      <c r="A68" s="229" t="s">
        <v>60</v>
      </c>
      <c r="B68" s="778" t="s">
        <v>962</v>
      </c>
      <c r="C68" s="109"/>
      <c r="D68" s="109">
        <f t="shared" si="19"/>
        <v>0</v>
      </c>
      <c r="E68" s="109"/>
      <c r="F68" s="109">
        <f t="shared" si="20"/>
        <v>0</v>
      </c>
      <c r="G68" s="109">
        <f t="shared" si="21"/>
        <v>0</v>
      </c>
      <c r="H68" s="109">
        <v>0</v>
      </c>
      <c r="I68" s="157">
        <f>'CK GASTOS INM MES 1'!BC$59</f>
        <v>0</v>
      </c>
      <c r="J68" s="157">
        <f>'CK GASTOS INM MES 2'!BC$107</f>
        <v>0</v>
      </c>
      <c r="K68" s="109">
        <f>'CK GASTOS INM MES 3'!BC$72</f>
        <v>0</v>
      </c>
      <c r="L68" s="109">
        <f t="shared" si="29"/>
        <v>0</v>
      </c>
      <c r="M68" s="109">
        <f>+L68+H68</f>
        <v>0</v>
      </c>
      <c r="N68" s="109">
        <f>+'Cert.INM-FEM'!BC145</f>
        <v>0</v>
      </c>
      <c r="O68" s="109">
        <f>IF(N68&gt;0,(M68-N68),0)</f>
        <v>0</v>
      </c>
      <c r="P68" s="753">
        <f>G68-M68</f>
        <v>0</v>
      </c>
      <c r="Q68" s="753">
        <f t="shared" si="25"/>
        <v>0</v>
      </c>
      <c r="R68" s="753">
        <f>IF(O68&gt;0,(G68-M68-O68),(G68-M68+O68))</f>
        <v>0</v>
      </c>
      <c r="S68" s="109"/>
      <c r="T68" s="109"/>
      <c r="U68" s="109"/>
      <c r="V68" s="109"/>
      <c r="W68" s="109"/>
      <c r="X68" s="109"/>
      <c r="Y68" s="109"/>
      <c r="Z68" s="109"/>
      <c r="AA68" s="109"/>
      <c r="AB68" s="109"/>
      <c r="AC68" s="109"/>
      <c r="AD68" s="109"/>
      <c r="AE68" s="109"/>
      <c r="AF68" s="109"/>
      <c r="AG68" s="109"/>
      <c r="AH68" s="109"/>
      <c r="AI68" s="109"/>
      <c r="AJ68" s="109"/>
      <c r="AK68" s="109"/>
      <c r="AL68" s="109"/>
      <c r="AM68" s="109"/>
      <c r="AN68" s="109"/>
      <c r="AO68" s="109"/>
      <c r="AP68" s="109"/>
      <c r="AQ68" s="109"/>
      <c r="AR68" s="109"/>
      <c r="AS68" s="109"/>
      <c r="AT68" s="109">
        <f t="shared" si="30"/>
        <v>0</v>
      </c>
      <c r="AU68" s="109">
        <v>0</v>
      </c>
      <c r="AV68" s="109">
        <f>+'INM-FEM'!AE63+'INM-AC'!Y62</f>
        <v>0</v>
      </c>
      <c r="AW68" s="109">
        <f>+'INM-FEM'!AF63+'INM-AC'!Z62</f>
        <v>0</v>
      </c>
      <c r="AX68" s="109">
        <f>+'INM-FEM'!AG63+'INM-AC'!AA62</f>
        <v>0</v>
      </c>
      <c r="AY68" s="109">
        <f>+'INM-FEM'!AH63+'INM-AC'!AB62</f>
        <v>0</v>
      </c>
      <c r="AZ68" s="109">
        <f t="shared" si="27"/>
        <v>0</v>
      </c>
      <c r="BA68" s="109">
        <f>+'INM-FEM'!AJ63+'INM-AC'!AD62</f>
        <v>0</v>
      </c>
      <c r="BC68" s="109">
        <f>+'INM-FEM'!AL63+'INM-AC'!AF62</f>
        <v>0</v>
      </c>
      <c r="BD68" s="109"/>
      <c r="BE68" s="109"/>
      <c r="BF68" s="109"/>
      <c r="BG68" s="109"/>
      <c r="BH68" s="109">
        <f t="shared" si="31"/>
        <v>0</v>
      </c>
    </row>
    <row r="69" spans="1:60" ht="12.6" customHeight="1">
      <c r="A69" s="229" t="s">
        <v>61</v>
      </c>
      <c r="B69" s="227" t="s">
        <v>963</v>
      </c>
      <c r="C69" s="109"/>
      <c r="D69" s="109">
        <f t="shared" si="19"/>
        <v>0</v>
      </c>
      <c r="E69" s="109"/>
      <c r="F69" s="109">
        <f t="shared" si="20"/>
        <v>0</v>
      </c>
      <c r="G69" s="109">
        <f t="shared" si="21"/>
        <v>0</v>
      </c>
      <c r="H69" s="109">
        <v>0</v>
      </c>
      <c r="I69" s="227">
        <f>'CK GASTOS INM MES 1'!BD$59</f>
        <v>0</v>
      </c>
      <c r="J69" s="157">
        <f>'CK GASTOS INM MES 2'!BD$107</f>
        <v>0</v>
      </c>
      <c r="K69" s="109">
        <f>'CK GASTOS INM MES 3'!BD$72</f>
        <v>0</v>
      </c>
      <c r="L69" s="109">
        <f t="shared" si="29"/>
        <v>0</v>
      </c>
      <c r="M69" s="109">
        <f>+L69+H69</f>
        <v>0</v>
      </c>
      <c r="N69" s="109">
        <f>+'Cert.INM-FEM'!BD181</f>
        <v>0</v>
      </c>
      <c r="O69" s="109">
        <f>IF(N69&gt;0,(M69-N69),0)</f>
        <v>0</v>
      </c>
      <c r="P69" s="753">
        <f>G69-M69</f>
        <v>0</v>
      </c>
      <c r="Q69" s="753">
        <f t="shared" si="25"/>
        <v>0</v>
      </c>
      <c r="R69" s="753">
        <f>IF(O69&gt;0,(G69-M69-O69),(G69-M69+O69))</f>
        <v>0</v>
      </c>
      <c r="S69" s="109"/>
      <c r="T69" s="109"/>
      <c r="U69" s="109"/>
      <c r="V69" s="109"/>
      <c r="W69" s="109"/>
      <c r="X69" s="109"/>
      <c r="Y69" s="109"/>
      <c r="Z69" s="109"/>
      <c r="AA69" s="109"/>
      <c r="AB69" s="109"/>
      <c r="AC69" s="109"/>
      <c r="AD69" s="109"/>
      <c r="AE69" s="109"/>
      <c r="AF69" s="109"/>
      <c r="AG69" s="109"/>
      <c r="AH69" s="109"/>
      <c r="AI69" s="109"/>
      <c r="AJ69" s="109"/>
      <c r="AK69" s="109"/>
      <c r="AL69" s="109"/>
      <c r="AM69" s="109"/>
      <c r="AN69" s="109"/>
      <c r="AO69" s="109"/>
      <c r="AP69" s="109"/>
      <c r="AQ69" s="109"/>
      <c r="AR69" s="109"/>
      <c r="AS69" s="109"/>
      <c r="AT69" s="109">
        <f t="shared" si="30"/>
        <v>0</v>
      </c>
      <c r="AU69" s="109">
        <v>0</v>
      </c>
      <c r="AV69" s="109">
        <f>+'INM-FEM'!AE64+'INM-AC'!Y63</f>
        <v>0</v>
      </c>
      <c r="AW69" s="109">
        <f>+'INM-FEM'!AF64+'INM-AC'!Z63</f>
        <v>0</v>
      </c>
      <c r="AX69" s="109">
        <f>+'INM-FEM'!AG64+'INM-AC'!AA63</f>
        <v>0</v>
      </c>
      <c r="AY69" s="109">
        <f>+'INM-FEM'!AH64+'INM-AC'!AB63</f>
        <v>0</v>
      </c>
      <c r="AZ69" s="109">
        <f t="shared" si="27"/>
        <v>0</v>
      </c>
      <c r="BA69" s="109">
        <f>+'INM-FEM'!AJ64+'INM-AC'!AD63</f>
        <v>0</v>
      </c>
      <c r="BC69" s="109">
        <f>+'INM-FEM'!AL64+'INM-AC'!AF63</f>
        <v>0</v>
      </c>
      <c r="BD69" s="109"/>
      <c r="BE69" s="109"/>
      <c r="BF69" s="109"/>
      <c r="BG69" s="109"/>
      <c r="BH69" s="109">
        <f t="shared" si="31"/>
        <v>0</v>
      </c>
    </row>
    <row r="70" spans="1:60" ht="12.9" customHeight="1">
      <c r="A70" s="229"/>
      <c r="C70" s="109"/>
      <c r="D70" s="109"/>
      <c r="E70" s="109"/>
      <c r="F70" s="109"/>
      <c r="G70" s="109"/>
      <c r="H70" s="109"/>
      <c r="N70" s="109"/>
      <c r="O70" s="109"/>
      <c r="P70" s="109"/>
      <c r="Q70" s="109"/>
      <c r="R70" s="109"/>
      <c r="S70" s="109"/>
      <c r="T70" s="109"/>
      <c r="U70" s="109"/>
      <c r="V70" s="109"/>
      <c r="W70" s="109"/>
      <c r="X70" s="109"/>
      <c r="Y70" s="109"/>
      <c r="Z70" s="109"/>
      <c r="AA70" s="109"/>
      <c r="AB70" s="109"/>
      <c r="AC70" s="109"/>
      <c r="AD70" s="109"/>
      <c r="AE70" s="109"/>
      <c r="AF70" s="109"/>
      <c r="AG70" s="109"/>
      <c r="AH70" s="109"/>
      <c r="AI70" s="109"/>
      <c r="AJ70" s="109"/>
      <c r="AK70" s="109"/>
      <c r="AL70" s="109"/>
      <c r="AM70" s="109"/>
      <c r="AN70" s="109"/>
      <c r="AO70" s="109"/>
      <c r="AP70" s="109"/>
      <c r="AQ70" s="109"/>
      <c r="AR70" s="109"/>
      <c r="AS70" s="109"/>
      <c r="AT70" s="109"/>
      <c r="AU70" s="109">
        <v>0</v>
      </c>
      <c r="AV70" s="109"/>
      <c r="AW70" s="109"/>
      <c r="AX70" s="109"/>
      <c r="AY70" s="109"/>
      <c r="AZ70" s="109"/>
      <c r="BA70" s="109"/>
      <c r="BC70" s="109"/>
      <c r="BD70" s="109"/>
      <c r="BE70" s="109"/>
      <c r="BF70" s="109"/>
      <c r="BG70" s="109"/>
      <c r="BH70" s="3"/>
    </row>
    <row r="71" spans="1:60">
      <c r="A71" s="774" t="s">
        <v>964</v>
      </c>
      <c r="B71" s="207" t="s">
        <v>965</v>
      </c>
      <c r="C71" s="771">
        <f>SUM(C73:C92)</f>
        <v>3000000</v>
      </c>
      <c r="D71" s="771">
        <f t="shared" ref="D71:BH71" si="33">SUM(D73:D92)</f>
        <v>0</v>
      </c>
      <c r="E71" s="771">
        <f t="shared" si="33"/>
        <v>0</v>
      </c>
      <c r="F71" s="771">
        <f t="shared" si="33"/>
        <v>0</v>
      </c>
      <c r="G71" s="771">
        <f>SUM(G73:G92)</f>
        <v>3000000</v>
      </c>
      <c r="H71" s="771">
        <v>2570427.17</v>
      </c>
      <c r="I71" s="771">
        <f>SUM(I73:I92)</f>
        <v>221519.01</v>
      </c>
      <c r="J71" s="285">
        <f>SUM(J73:J92)</f>
        <v>76354.91</v>
      </c>
      <c r="K71" s="771">
        <f>SUM(K73:K92)</f>
        <v>28322.82</v>
      </c>
      <c r="L71" s="771">
        <f>SUM(L73:L92)</f>
        <v>326196.74</v>
      </c>
      <c r="M71" s="771">
        <f>SUM(M73:M92)</f>
        <v>2896623.91</v>
      </c>
      <c r="N71" s="771">
        <f t="shared" si="33"/>
        <v>2898244.33</v>
      </c>
      <c r="O71" s="771">
        <f t="shared" si="33"/>
        <v>-1620.4200000002747</v>
      </c>
      <c r="P71" s="794">
        <f t="shared" si="33"/>
        <v>103376.09000000003</v>
      </c>
      <c r="Q71" s="794">
        <f t="shared" si="33"/>
        <v>101755.66999999975</v>
      </c>
      <c r="R71" s="794">
        <f t="shared" si="33"/>
        <v>101755.66999999975</v>
      </c>
      <c r="S71" s="771">
        <f t="shared" si="33"/>
        <v>0</v>
      </c>
      <c r="T71" s="771">
        <f>SUM(T73:T92)</f>
        <v>0</v>
      </c>
      <c r="U71" s="771">
        <f t="shared" si="33"/>
        <v>0</v>
      </c>
      <c r="V71" s="771">
        <f t="shared" si="33"/>
        <v>0</v>
      </c>
      <c r="W71" s="771">
        <f t="shared" si="33"/>
        <v>0</v>
      </c>
      <c r="X71" s="771">
        <f t="shared" si="33"/>
        <v>0</v>
      </c>
      <c r="Y71" s="771">
        <f t="shared" si="33"/>
        <v>0</v>
      </c>
      <c r="Z71" s="771">
        <f t="shared" si="33"/>
        <v>0</v>
      </c>
      <c r="AA71" s="771">
        <f t="shared" si="33"/>
        <v>0</v>
      </c>
      <c r="AB71" s="771">
        <f t="shared" si="33"/>
        <v>0</v>
      </c>
      <c r="AC71" s="771">
        <f t="shared" si="33"/>
        <v>0</v>
      </c>
      <c r="AD71" s="771">
        <f t="shared" si="33"/>
        <v>0</v>
      </c>
      <c r="AE71" s="771">
        <f>SUM(AE73:AE92)</f>
        <v>0</v>
      </c>
      <c r="AF71" s="771">
        <f>SUM(AF73:AF92)</f>
        <v>0</v>
      </c>
      <c r="AG71" s="771">
        <f>SUM(AG73:AG92)</f>
        <v>0</v>
      </c>
      <c r="AH71" s="771"/>
      <c r="AI71" s="771">
        <f t="shared" ref="AI71:AQ71" si="34">SUM(AI73:AI92)</f>
        <v>0</v>
      </c>
      <c r="AJ71" s="771">
        <f t="shared" si="34"/>
        <v>0</v>
      </c>
      <c r="AK71" s="771">
        <f t="shared" si="34"/>
        <v>0</v>
      </c>
      <c r="AL71" s="771">
        <f t="shared" si="34"/>
        <v>0</v>
      </c>
      <c r="AM71" s="771">
        <f t="shared" si="34"/>
        <v>0</v>
      </c>
      <c r="AN71" s="771">
        <f t="shared" si="34"/>
        <v>0</v>
      </c>
      <c r="AO71" s="771">
        <f t="shared" si="34"/>
        <v>0</v>
      </c>
      <c r="AP71" s="771">
        <f t="shared" si="34"/>
        <v>0</v>
      </c>
      <c r="AQ71" s="771">
        <f t="shared" si="34"/>
        <v>0</v>
      </c>
      <c r="AR71" s="771"/>
      <c r="AS71" s="771"/>
      <c r="AT71" s="771">
        <f t="shared" si="33"/>
        <v>0</v>
      </c>
      <c r="AU71" s="109">
        <v>0</v>
      </c>
      <c r="AV71" s="771">
        <f t="shared" si="33"/>
        <v>0</v>
      </c>
      <c r="AW71" s="771">
        <f t="shared" si="33"/>
        <v>0</v>
      </c>
      <c r="AX71" s="771">
        <f t="shared" si="33"/>
        <v>0</v>
      </c>
      <c r="AY71" s="771">
        <f t="shared" si="33"/>
        <v>0</v>
      </c>
      <c r="AZ71" s="771">
        <f t="shared" si="33"/>
        <v>0</v>
      </c>
      <c r="BA71" s="771">
        <f t="shared" si="33"/>
        <v>0</v>
      </c>
      <c r="BB71" s="771">
        <f t="shared" si="33"/>
        <v>0</v>
      </c>
      <c r="BC71" s="771">
        <f t="shared" si="33"/>
        <v>0</v>
      </c>
      <c r="BD71" s="771">
        <f t="shared" si="33"/>
        <v>0</v>
      </c>
      <c r="BE71" s="771">
        <f t="shared" si="33"/>
        <v>0</v>
      </c>
      <c r="BF71" s="771">
        <f t="shared" si="33"/>
        <v>0</v>
      </c>
      <c r="BG71" s="771">
        <f t="shared" si="33"/>
        <v>0</v>
      </c>
      <c r="BH71" s="771">
        <f t="shared" si="33"/>
        <v>0</v>
      </c>
    </row>
    <row r="72" spans="1:60" ht="12.9" customHeight="1">
      <c r="A72" s="229"/>
      <c r="C72" s="109"/>
      <c r="D72" s="109"/>
      <c r="E72" s="109"/>
      <c r="F72" s="109"/>
      <c r="G72" s="109"/>
      <c r="H72" s="109"/>
      <c r="I72" s="109"/>
      <c r="K72" s="109"/>
      <c r="L72" s="109"/>
      <c r="M72" s="109"/>
      <c r="N72" s="109"/>
      <c r="O72" s="109"/>
      <c r="P72" s="109"/>
      <c r="Q72" s="109"/>
      <c r="R72" s="109"/>
      <c r="S72" s="109"/>
      <c r="T72" s="109"/>
      <c r="U72" s="109"/>
      <c r="V72" s="109"/>
      <c r="W72" s="109"/>
      <c r="X72" s="109"/>
      <c r="Y72" s="109"/>
      <c r="Z72" s="109"/>
      <c r="AA72" s="109"/>
      <c r="AB72" s="109"/>
      <c r="AC72" s="109"/>
      <c r="AD72" s="109"/>
      <c r="AE72" s="109"/>
      <c r="AF72" s="109"/>
      <c r="AG72" s="109"/>
      <c r="AH72" s="109"/>
      <c r="AI72" s="109"/>
      <c r="AJ72" s="109"/>
      <c r="AK72" s="109"/>
      <c r="AL72" s="109"/>
      <c r="AM72" s="109"/>
      <c r="AN72" s="109"/>
      <c r="AO72" s="109"/>
      <c r="AP72" s="109"/>
      <c r="AQ72" s="109"/>
      <c r="AR72" s="109"/>
      <c r="AS72" s="109"/>
      <c r="AT72" s="109"/>
      <c r="AU72" s="109">
        <v>0</v>
      </c>
      <c r="AV72" s="109"/>
      <c r="AW72" s="109"/>
      <c r="AX72" s="109"/>
      <c r="AY72" s="109"/>
      <c r="AZ72" s="109"/>
      <c r="BA72" s="109"/>
      <c r="BC72" s="109"/>
      <c r="BD72" s="109"/>
      <c r="BE72" s="109"/>
      <c r="BF72" s="109"/>
      <c r="BG72" s="109"/>
      <c r="BH72" s="3"/>
    </row>
    <row r="73" spans="1:60" ht="12.6" customHeight="1">
      <c r="A73" s="229" t="s">
        <v>62</v>
      </c>
      <c r="B73" s="227" t="s">
        <v>966</v>
      </c>
      <c r="C73" s="109"/>
      <c r="D73" s="109">
        <f t="shared" ref="D73:D92" si="35">+BH73</f>
        <v>0</v>
      </c>
      <c r="E73" s="109"/>
      <c r="F73" s="109">
        <f t="shared" ref="F73:F92" si="36">+AT73</f>
        <v>0</v>
      </c>
      <c r="G73" s="109">
        <f t="shared" ref="G73:G92" si="37">+C73+D73+F73+E73</f>
        <v>0</v>
      </c>
      <c r="H73" s="109">
        <v>0</v>
      </c>
      <c r="I73" s="109">
        <f>'CK GASTOS INM MES 1'!BE$59</f>
        <v>0</v>
      </c>
      <c r="J73" s="157">
        <f>'CK GASTOS INM MES 2'!BE$107</f>
        <v>0</v>
      </c>
      <c r="K73" s="109">
        <f>'CK GASTOS INM MES 3'!BE$72</f>
        <v>0</v>
      </c>
      <c r="L73" s="109">
        <f t="shared" ref="L73:L92" si="38">SUM(I73:K73)</f>
        <v>0</v>
      </c>
      <c r="M73" s="109">
        <f t="shared" ref="M73:M92" si="39">+L73+H73</f>
        <v>0</v>
      </c>
      <c r="N73" s="109">
        <f>+'Cert.INM-FEM'!BE145</f>
        <v>0</v>
      </c>
      <c r="O73" s="109">
        <f t="shared" ref="O73:O92" si="40">IF(N73&gt;0,(M73-N73),0)</f>
        <v>0</v>
      </c>
      <c r="P73" s="753">
        <f t="shared" ref="P73:P92" si="41">G73-M73</f>
        <v>0</v>
      </c>
      <c r="Q73" s="753">
        <f t="shared" ref="Q73:Q92" si="42">G73-N73</f>
        <v>0</v>
      </c>
      <c r="R73" s="753">
        <f t="shared" ref="R73:R92" si="43">IF(O73&gt;0,(G73-M73-O73),(G73-M73+O73))</f>
        <v>0</v>
      </c>
      <c r="S73" s="109"/>
      <c r="T73" s="109"/>
      <c r="U73" s="109"/>
      <c r="V73" s="109"/>
      <c r="W73" s="109"/>
      <c r="X73" s="109"/>
      <c r="Y73" s="109"/>
      <c r="Z73" s="109"/>
      <c r="AA73" s="109"/>
      <c r="AB73" s="109"/>
      <c r="AC73" s="109"/>
      <c r="AD73" s="109"/>
      <c r="AE73" s="109"/>
      <c r="AF73" s="109"/>
      <c r="AG73" s="109"/>
      <c r="AH73" s="109"/>
      <c r="AI73" s="109"/>
      <c r="AJ73" s="109"/>
      <c r="AK73" s="109"/>
      <c r="AL73" s="109"/>
      <c r="AM73" s="109"/>
      <c r="AN73" s="109"/>
      <c r="AO73" s="109"/>
      <c r="AP73" s="109"/>
      <c r="AQ73" s="109"/>
      <c r="AR73" s="109"/>
      <c r="AS73" s="109"/>
      <c r="AT73" s="109">
        <f t="shared" ref="AT73:AT92" si="44">SUM(S73:AS73)</f>
        <v>0</v>
      </c>
      <c r="AU73" s="109">
        <v>0</v>
      </c>
      <c r="AV73" s="109">
        <f>+'INM-FEM'!AE68+'INM-AC'!Y67</f>
        <v>0</v>
      </c>
      <c r="AW73" s="109">
        <f>+'INM-FEM'!AF68+'INM-AC'!Z67</f>
        <v>0</v>
      </c>
      <c r="AX73" s="109">
        <f>+'INM-FEM'!AG68+'INM-AC'!AA67</f>
        <v>0</v>
      </c>
      <c r="AY73" s="109">
        <f>+'INM-FEM'!AH68+'INM-AC'!AB67</f>
        <v>0</v>
      </c>
      <c r="AZ73" s="109">
        <f t="shared" ref="AZ73:AZ92" si="45">+AU73+AV73+AW73+AX73+AY73</f>
        <v>0</v>
      </c>
      <c r="BA73" s="109">
        <f>+'INM-FEM'!AJ68+'INM-AC'!AD67</f>
        <v>0</v>
      </c>
      <c r="BC73" s="109">
        <f>+'INM-FEM'!AL68+'INM-AC'!AF67</f>
        <v>0</v>
      </c>
      <c r="BD73" s="109"/>
      <c r="BE73" s="109"/>
      <c r="BF73" s="109"/>
      <c r="BG73" s="109"/>
      <c r="BH73" s="109">
        <f t="shared" ref="BH73:BH92" si="46">SUM(BA73:BF73)</f>
        <v>0</v>
      </c>
    </row>
    <row r="74" spans="1:60" ht="12.6" customHeight="1">
      <c r="A74" s="229" t="s">
        <v>63</v>
      </c>
      <c r="B74" s="227" t="s">
        <v>967</v>
      </c>
      <c r="C74" s="109"/>
      <c r="D74" s="109">
        <f t="shared" si="35"/>
        <v>0</v>
      </c>
      <c r="E74" s="109"/>
      <c r="F74" s="109">
        <f t="shared" si="36"/>
        <v>0</v>
      </c>
      <c r="G74" s="109">
        <f t="shared" si="37"/>
        <v>0</v>
      </c>
      <c r="H74" s="109">
        <v>0</v>
      </c>
      <c r="I74" s="109">
        <f>'CK GASTOS INM MES 1'!BF$59</f>
        <v>0</v>
      </c>
      <c r="J74" s="157">
        <f>'CK GASTOS INM MES 2'!BF$107</f>
        <v>0</v>
      </c>
      <c r="K74" s="109">
        <f>'CK GASTOS INM MES 3'!BF$72</f>
        <v>0</v>
      </c>
      <c r="L74" s="109">
        <f t="shared" si="38"/>
        <v>0</v>
      </c>
      <c r="M74" s="109">
        <f t="shared" si="39"/>
        <v>0</v>
      </c>
      <c r="N74" s="109">
        <f>+'Cert.INM-FEM'!BF145</f>
        <v>0</v>
      </c>
      <c r="O74" s="109">
        <f t="shared" si="40"/>
        <v>0</v>
      </c>
      <c r="P74" s="753">
        <f t="shared" si="41"/>
        <v>0</v>
      </c>
      <c r="Q74" s="753">
        <f t="shared" si="42"/>
        <v>0</v>
      </c>
      <c r="R74" s="753">
        <f t="shared" si="43"/>
        <v>0</v>
      </c>
      <c r="S74" s="109"/>
      <c r="T74" s="109"/>
      <c r="U74" s="109"/>
      <c r="V74" s="109"/>
      <c r="W74" s="109"/>
      <c r="X74" s="109"/>
      <c r="Y74" s="109"/>
      <c r="Z74" s="109"/>
      <c r="AA74" s="109"/>
      <c r="AB74" s="109"/>
      <c r="AC74" s="109"/>
      <c r="AD74" s="109"/>
      <c r="AE74" s="109"/>
      <c r="AF74" s="109"/>
      <c r="AG74" s="109"/>
      <c r="AH74" s="109"/>
      <c r="AI74" s="109"/>
      <c r="AJ74" s="109"/>
      <c r="AK74" s="109"/>
      <c r="AL74" s="109"/>
      <c r="AM74" s="109"/>
      <c r="AN74" s="109"/>
      <c r="AO74" s="109"/>
      <c r="AP74" s="109"/>
      <c r="AQ74" s="109"/>
      <c r="AR74" s="109"/>
      <c r="AS74" s="109"/>
      <c r="AT74" s="109">
        <f t="shared" si="44"/>
        <v>0</v>
      </c>
      <c r="AU74" s="109">
        <v>0</v>
      </c>
      <c r="AV74" s="109">
        <f>+'INM-FEM'!AE69+'INM-AC'!Y68</f>
        <v>0</v>
      </c>
      <c r="AW74" s="109">
        <f>+'INM-FEM'!AF69+'INM-AC'!Z68</f>
        <v>0</v>
      </c>
      <c r="AX74" s="109">
        <f>+'INM-FEM'!AG69+'INM-AC'!AA68</f>
        <v>0</v>
      </c>
      <c r="AY74" s="109">
        <f>+'INM-FEM'!AH69+'INM-AC'!AB68</f>
        <v>0</v>
      </c>
      <c r="AZ74" s="109">
        <f t="shared" si="45"/>
        <v>0</v>
      </c>
      <c r="BA74" s="109">
        <f>+'INM-FEM'!AJ69+'INM-AC'!AD68</f>
        <v>0</v>
      </c>
      <c r="BC74" s="109">
        <f>+'INM-FEM'!AL69+'INM-AC'!AF68</f>
        <v>0</v>
      </c>
      <c r="BD74" s="109"/>
      <c r="BE74" s="109"/>
      <c r="BF74" s="109"/>
      <c r="BG74" s="109"/>
      <c r="BH74" s="109">
        <f t="shared" si="46"/>
        <v>0</v>
      </c>
    </row>
    <row r="75" spans="1:60" ht="12.6" customHeight="1">
      <c r="A75" s="229" t="s">
        <v>64</v>
      </c>
      <c r="B75" s="227" t="s">
        <v>968</v>
      </c>
      <c r="C75" s="109">
        <v>200000</v>
      </c>
      <c r="D75" s="109">
        <f t="shared" si="35"/>
        <v>0</v>
      </c>
      <c r="E75" s="109"/>
      <c r="F75" s="109">
        <f t="shared" si="36"/>
        <v>0</v>
      </c>
      <c r="G75" s="109">
        <f t="shared" si="37"/>
        <v>200000</v>
      </c>
      <c r="H75" s="109">
        <v>200000</v>
      </c>
      <c r="I75" s="109">
        <f>'CK GASTOS INM MES 1'!BG$59</f>
        <v>0</v>
      </c>
      <c r="J75" s="157">
        <f>'CK GASTOS INM MES 2'!BG$107</f>
        <v>0</v>
      </c>
      <c r="K75" s="109">
        <f>'CK GASTOS INM MES 3'!BG$72</f>
        <v>0</v>
      </c>
      <c r="L75" s="109">
        <f t="shared" si="38"/>
        <v>0</v>
      </c>
      <c r="M75" s="109">
        <f t="shared" si="39"/>
        <v>200000</v>
      </c>
      <c r="N75" s="109">
        <f>+'Cert.INM-FEM'!BG145</f>
        <v>200000</v>
      </c>
      <c r="O75" s="109">
        <f t="shared" si="40"/>
        <v>0</v>
      </c>
      <c r="P75" s="753">
        <f t="shared" si="41"/>
        <v>0</v>
      </c>
      <c r="Q75" s="753">
        <f t="shared" si="42"/>
        <v>0</v>
      </c>
      <c r="R75" s="753">
        <f t="shared" si="43"/>
        <v>0</v>
      </c>
      <c r="S75" s="109"/>
      <c r="T75" s="109"/>
      <c r="U75" s="109"/>
      <c r="V75" s="109"/>
      <c r="W75" s="109"/>
      <c r="X75" s="109"/>
      <c r="Y75" s="109"/>
      <c r="Z75" s="109"/>
      <c r="AA75" s="109"/>
      <c r="AB75" s="109"/>
      <c r="AC75" s="109"/>
      <c r="AD75" s="109"/>
      <c r="AE75" s="109"/>
      <c r="AF75" s="109"/>
      <c r="AG75" s="109"/>
      <c r="AH75" s="109"/>
      <c r="AI75" s="109"/>
      <c r="AJ75" s="109"/>
      <c r="AK75" s="109"/>
      <c r="AL75" s="109"/>
      <c r="AM75" s="109"/>
      <c r="AN75" s="109"/>
      <c r="AO75" s="109"/>
      <c r="AP75" s="109"/>
      <c r="AQ75" s="109"/>
      <c r="AR75" s="109"/>
      <c r="AS75" s="109"/>
      <c r="AT75" s="109">
        <f t="shared" si="44"/>
        <v>0</v>
      </c>
      <c r="AU75" s="109">
        <v>0</v>
      </c>
      <c r="AV75" s="109">
        <f>+'INM-FEM'!AE70+'INM-AC'!Y69</f>
        <v>0</v>
      </c>
      <c r="AW75" s="109">
        <f>+'INM-FEM'!AF70+'INM-AC'!Z69</f>
        <v>0</v>
      </c>
      <c r="AX75" s="109">
        <f>+'INM-FEM'!AG70+'INM-AC'!AA69</f>
        <v>0</v>
      </c>
      <c r="AY75" s="109">
        <f>+'INM-FEM'!AH70+'INM-AC'!AB69</f>
        <v>0</v>
      </c>
      <c r="AZ75" s="109">
        <f t="shared" si="45"/>
        <v>0</v>
      </c>
      <c r="BA75" s="109">
        <f>+'INM-FEM'!AJ70+'INM-AC'!AD69</f>
        <v>0</v>
      </c>
      <c r="BC75" s="109">
        <f>+'INM-FEM'!AL70+'INM-AC'!AF69</f>
        <v>0</v>
      </c>
      <c r="BD75" s="109"/>
      <c r="BE75" s="109"/>
      <c r="BF75" s="109"/>
      <c r="BG75" s="109"/>
      <c r="BH75" s="109">
        <f t="shared" si="46"/>
        <v>0</v>
      </c>
    </row>
    <row r="76" spans="1:60" ht="12.6" customHeight="1">
      <c r="A76" s="229" t="s">
        <v>65</v>
      </c>
      <c r="B76" s="227" t="s">
        <v>969</v>
      </c>
      <c r="C76" s="109"/>
      <c r="D76" s="109">
        <f t="shared" si="35"/>
        <v>0</v>
      </c>
      <c r="E76" s="109"/>
      <c r="F76" s="109">
        <f t="shared" si="36"/>
        <v>0</v>
      </c>
      <c r="G76" s="109">
        <f t="shared" si="37"/>
        <v>0</v>
      </c>
      <c r="H76" s="109">
        <v>0</v>
      </c>
      <c r="I76" s="109">
        <f>'CK GASTOS INM MES 1'!BH$59</f>
        <v>0</v>
      </c>
      <c r="J76" s="157">
        <f>'CK GASTOS INM MES 2'!BH$107</f>
        <v>0</v>
      </c>
      <c r="K76" s="109">
        <f>'CK GASTOS INM MES 3'!BH$72</f>
        <v>0</v>
      </c>
      <c r="L76" s="109">
        <f t="shared" si="38"/>
        <v>0</v>
      </c>
      <c r="M76" s="109">
        <f t="shared" si="39"/>
        <v>0</v>
      </c>
      <c r="N76" s="109">
        <f>+'Cert.INM-FEM'!BH145</f>
        <v>0</v>
      </c>
      <c r="O76" s="109">
        <f t="shared" si="40"/>
        <v>0</v>
      </c>
      <c r="P76" s="753">
        <f t="shared" si="41"/>
        <v>0</v>
      </c>
      <c r="Q76" s="753">
        <f t="shared" si="42"/>
        <v>0</v>
      </c>
      <c r="R76" s="753">
        <f t="shared" si="43"/>
        <v>0</v>
      </c>
      <c r="S76" s="109"/>
      <c r="T76" s="109"/>
      <c r="U76" s="109"/>
      <c r="V76" s="109"/>
      <c r="W76" s="109"/>
      <c r="X76" s="109"/>
      <c r="Y76" s="109"/>
      <c r="Z76" s="109"/>
      <c r="AA76" s="109"/>
      <c r="AB76" s="109"/>
      <c r="AC76" s="109"/>
      <c r="AD76" s="109"/>
      <c r="AE76" s="109"/>
      <c r="AF76" s="109"/>
      <c r="AG76" s="109"/>
      <c r="AH76" s="109"/>
      <c r="AI76" s="109"/>
      <c r="AJ76" s="109"/>
      <c r="AK76" s="109"/>
      <c r="AL76" s="109"/>
      <c r="AM76" s="109"/>
      <c r="AN76" s="109"/>
      <c r="AO76" s="109"/>
      <c r="AP76" s="109"/>
      <c r="AQ76" s="109"/>
      <c r="AR76" s="109"/>
      <c r="AS76" s="109"/>
      <c r="AT76" s="109">
        <f t="shared" si="44"/>
        <v>0</v>
      </c>
      <c r="AU76" s="109">
        <v>0</v>
      </c>
      <c r="AV76" s="109">
        <f>+'INM-FEM'!AE71+'INM-AC'!Y70</f>
        <v>0</v>
      </c>
      <c r="AW76" s="109">
        <f>+'INM-FEM'!AF71+'INM-AC'!Z70</f>
        <v>0</v>
      </c>
      <c r="AX76" s="109">
        <f>+'INM-FEM'!AG71+'INM-AC'!AA70</f>
        <v>0</v>
      </c>
      <c r="AY76" s="109">
        <f>+'INM-FEM'!AH71+'INM-AC'!AB70</f>
        <v>0</v>
      </c>
      <c r="AZ76" s="109">
        <f t="shared" si="45"/>
        <v>0</v>
      </c>
      <c r="BA76" s="109"/>
      <c r="BC76" s="109"/>
      <c r="BD76" s="109"/>
      <c r="BE76" s="109"/>
      <c r="BF76" s="109"/>
      <c r="BG76" s="109"/>
      <c r="BH76" s="109">
        <f t="shared" si="46"/>
        <v>0</v>
      </c>
    </row>
    <row r="77" spans="1:60" ht="12.6" customHeight="1">
      <c r="A77" s="229" t="s">
        <v>66</v>
      </c>
      <c r="B77" s="227" t="s">
        <v>970</v>
      </c>
      <c r="C77" s="109"/>
      <c r="D77" s="109">
        <f t="shared" si="35"/>
        <v>0</v>
      </c>
      <c r="E77" s="109"/>
      <c r="F77" s="109">
        <f t="shared" si="36"/>
        <v>0</v>
      </c>
      <c r="G77" s="109">
        <f t="shared" si="37"/>
        <v>0</v>
      </c>
      <c r="H77" s="109">
        <v>0</v>
      </c>
      <c r="I77" s="109">
        <f>'CK GASTOS INM MES 1'!BI$59</f>
        <v>0</v>
      </c>
      <c r="J77" s="157">
        <f>'CK GASTOS INM MES 2'!BI$107</f>
        <v>0</v>
      </c>
      <c r="K77" s="109">
        <f>'CK GASTOS INM MES 3'!BI$72</f>
        <v>0</v>
      </c>
      <c r="L77" s="109">
        <f t="shared" si="38"/>
        <v>0</v>
      </c>
      <c r="M77" s="109">
        <f t="shared" si="39"/>
        <v>0</v>
      </c>
      <c r="N77" s="109">
        <f>+'Cert.INM-FEM'!BI145</f>
        <v>0</v>
      </c>
      <c r="O77" s="109">
        <f t="shared" si="40"/>
        <v>0</v>
      </c>
      <c r="P77" s="753">
        <f t="shared" si="41"/>
        <v>0</v>
      </c>
      <c r="Q77" s="753">
        <f t="shared" si="42"/>
        <v>0</v>
      </c>
      <c r="R77" s="753">
        <f t="shared" si="43"/>
        <v>0</v>
      </c>
      <c r="S77" s="109"/>
      <c r="T77" s="109"/>
      <c r="U77" s="109"/>
      <c r="V77" s="109"/>
      <c r="W77" s="109"/>
      <c r="X77" s="109"/>
      <c r="Y77" s="109"/>
      <c r="Z77" s="109"/>
      <c r="AA77" s="109"/>
      <c r="AB77" s="109"/>
      <c r="AC77" s="109"/>
      <c r="AD77" s="109"/>
      <c r="AE77" s="109"/>
      <c r="AF77" s="109"/>
      <c r="AG77" s="109"/>
      <c r="AH77" s="109"/>
      <c r="AI77" s="109"/>
      <c r="AJ77" s="109"/>
      <c r="AK77" s="109"/>
      <c r="AL77" s="109"/>
      <c r="AM77" s="109"/>
      <c r="AN77" s="109"/>
      <c r="AO77" s="109"/>
      <c r="AP77" s="109"/>
      <c r="AQ77" s="109"/>
      <c r="AR77" s="109"/>
      <c r="AS77" s="109"/>
      <c r="AT77" s="109">
        <f t="shared" si="44"/>
        <v>0</v>
      </c>
      <c r="AU77" s="109">
        <v>0</v>
      </c>
      <c r="AV77" s="109">
        <f>+'INM-FEM'!AE72+'INM-AC'!Y71</f>
        <v>0</v>
      </c>
      <c r="AW77" s="109">
        <f>+'INM-FEM'!AF72+'INM-AC'!Z71</f>
        <v>0</v>
      </c>
      <c r="AX77" s="109">
        <f>+'INM-FEM'!AG72+'INM-AC'!AA71</f>
        <v>0</v>
      </c>
      <c r="AY77" s="109">
        <f>+'INM-FEM'!AH72+'INM-AC'!AB71</f>
        <v>0</v>
      </c>
      <c r="AZ77" s="109">
        <f t="shared" si="45"/>
        <v>0</v>
      </c>
      <c r="BA77" s="109"/>
      <c r="BC77" s="109"/>
      <c r="BD77" s="109"/>
      <c r="BE77" s="109"/>
      <c r="BF77" s="109"/>
      <c r="BG77" s="109"/>
      <c r="BH77" s="109">
        <f t="shared" si="46"/>
        <v>0</v>
      </c>
    </row>
    <row r="78" spans="1:60" ht="12.6" customHeight="1">
      <c r="A78" s="229" t="s">
        <v>67</v>
      </c>
      <c r="B78" s="227" t="s">
        <v>971</v>
      </c>
      <c r="C78" s="109"/>
      <c r="D78" s="109">
        <f t="shared" si="35"/>
        <v>0</v>
      </c>
      <c r="E78" s="109"/>
      <c r="F78" s="109">
        <f t="shared" si="36"/>
        <v>0</v>
      </c>
      <c r="G78" s="109">
        <f t="shared" si="37"/>
        <v>0</v>
      </c>
      <c r="H78" s="109">
        <v>0</v>
      </c>
      <c r="I78" s="109">
        <f>'CK GASTOS INM MES 1'!BJ$59</f>
        <v>0</v>
      </c>
      <c r="J78" s="157">
        <f>'CK GASTOS INM MES 2'!BJ$107</f>
        <v>0</v>
      </c>
      <c r="K78" s="109">
        <f>'CK GASTOS INM MES 3'!BJ$72</f>
        <v>0</v>
      </c>
      <c r="L78" s="109">
        <f t="shared" si="38"/>
        <v>0</v>
      </c>
      <c r="M78" s="109">
        <f t="shared" si="39"/>
        <v>0</v>
      </c>
      <c r="N78" s="109">
        <f>+'Cert.INM-FEM'!BJ145</f>
        <v>0</v>
      </c>
      <c r="O78" s="109">
        <f t="shared" si="40"/>
        <v>0</v>
      </c>
      <c r="P78" s="753">
        <f t="shared" si="41"/>
        <v>0</v>
      </c>
      <c r="Q78" s="753">
        <f t="shared" si="42"/>
        <v>0</v>
      </c>
      <c r="R78" s="753">
        <f t="shared" si="43"/>
        <v>0</v>
      </c>
      <c r="S78" s="109"/>
      <c r="T78" s="109"/>
      <c r="U78" s="109"/>
      <c r="V78" s="109"/>
      <c r="W78" s="109"/>
      <c r="X78" s="109"/>
      <c r="Y78" s="109"/>
      <c r="Z78" s="109"/>
      <c r="AA78" s="109"/>
      <c r="AB78" s="109"/>
      <c r="AC78" s="109"/>
      <c r="AD78" s="109"/>
      <c r="AE78" s="109"/>
      <c r="AF78" s="109"/>
      <c r="AG78" s="109"/>
      <c r="AH78" s="109"/>
      <c r="AI78" s="109"/>
      <c r="AJ78" s="109"/>
      <c r="AK78" s="109"/>
      <c r="AL78" s="109"/>
      <c r="AM78" s="109"/>
      <c r="AN78" s="109"/>
      <c r="AO78" s="109"/>
      <c r="AP78" s="109"/>
      <c r="AQ78" s="109"/>
      <c r="AR78" s="109"/>
      <c r="AS78" s="109"/>
      <c r="AT78" s="109">
        <f t="shared" si="44"/>
        <v>0</v>
      </c>
      <c r="AU78" s="109">
        <v>0</v>
      </c>
      <c r="AV78" s="109">
        <f>+'INM-FEM'!AE73+'INM-AC'!Y72</f>
        <v>0</v>
      </c>
      <c r="AW78" s="109">
        <f>+'INM-FEM'!AF73+'INM-AC'!Z72</f>
        <v>0</v>
      </c>
      <c r="AX78" s="109">
        <f>+'INM-FEM'!AG73+'INM-AC'!AA72</f>
        <v>0</v>
      </c>
      <c r="AY78" s="109">
        <f>+'INM-FEM'!AH73+'INM-AC'!AB72</f>
        <v>0</v>
      </c>
      <c r="AZ78" s="109">
        <f t="shared" si="45"/>
        <v>0</v>
      </c>
      <c r="BA78" s="109"/>
      <c r="BC78" s="109"/>
      <c r="BD78" s="109"/>
      <c r="BE78" s="109"/>
      <c r="BF78" s="109"/>
      <c r="BG78" s="109"/>
      <c r="BH78" s="109">
        <f t="shared" si="46"/>
        <v>0</v>
      </c>
    </row>
    <row r="79" spans="1:60" ht="12.6" customHeight="1">
      <c r="A79" s="229" t="s">
        <v>68</v>
      </c>
      <c r="B79" s="227" t="s">
        <v>972</v>
      </c>
      <c r="C79" s="109"/>
      <c r="D79" s="109">
        <f t="shared" si="35"/>
        <v>0</v>
      </c>
      <c r="E79" s="109"/>
      <c r="F79" s="109">
        <f t="shared" si="36"/>
        <v>0</v>
      </c>
      <c r="G79" s="109">
        <f t="shared" si="37"/>
        <v>0</v>
      </c>
      <c r="H79" s="109">
        <v>0</v>
      </c>
      <c r="I79" s="109">
        <f>'CK GASTOS INM MES 1'!BK$59</f>
        <v>0</v>
      </c>
      <c r="J79" s="157">
        <f>'CK GASTOS INM MES 2'!BK$107</f>
        <v>0</v>
      </c>
      <c r="K79" s="109">
        <f>'CK GASTOS INM MES 3'!BK$72</f>
        <v>0</v>
      </c>
      <c r="L79" s="109">
        <f t="shared" si="38"/>
        <v>0</v>
      </c>
      <c r="M79" s="109">
        <f t="shared" si="39"/>
        <v>0</v>
      </c>
      <c r="N79" s="109">
        <f>+'Cert.INM-FEM'!BK145</f>
        <v>0</v>
      </c>
      <c r="O79" s="109">
        <f t="shared" si="40"/>
        <v>0</v>
      </c>
      <c r="P79" s="753">
        <f t="shared" si="41"/>
        <v>0</v>
      </c>
      <c r="Q79" s="753">
        <f t="shared" si="42"/>
        <v>0</v>
      </c>
      <c r="R79" s="753">
        <f t="shared" si="43"/>
        <v>0</v>
      </c>
      <c r="S79" s="109"/>
      <c r="T79" s="109"/>
      <c r="U79" s="109"/>
      <c r="V79" s="109"/>
      <c r="W79" s="109"/>
      <c r="X79" s="109"/>
      <c r="Y79" s="109"/>
      <c r="Z79" s="109"/>
      <c r="AA79" s="109"/>
      <c r="AB79" s="109"/>
      <c r="AC79" s="109"/>
      <c r="AD79" s="109"/>
      <c r="AE79" s="109"/>
      <c r="AF79" s="109"/>
      <c r="AG79" s="109"/>
      <c r="AH79" s="109"/>
      <c r="AI79" s="109"/>
      <c r="AJ79" s="109"/>
      <c r="AK79" s="109"/>
      <c r="AL79" s="109"/>
      <c r="AM79" s="109"/>
      <c r="AN79" s="109"/>
      <c r="AO79" s="109"/>
      <c r="AP79" s="109"/>
      <c r="AQ79" s="109"/>
      <c r="AR79" s="109"/>
      <c r="AS79" s="109"/>
      <c r="AT79" s="109">
        <f t="shared" si="44"/>
        <v>0</v>
      </c>
      <c r="AU79" s="109">
        <v>0</v>
      </c>
      <c r="AV79" s="109">
        <f>+'INM-FEM'!AE74+'INM-AC'!Y73</f>
        <v>0</v>
      </c>
      <c r="AW79" s="109">
        <f>+'INM-FEM'!AF74+'INM-AC'!Z73</f>
        <v>0</v>
      </c>
      <c r="AX79" s="109">
        <f>+'INM-FEM'!AG74+'INM-AC'!AA73</f>
        <v>0</v>
      </c>
      <c r="AY79" s="109">
        <f>+'INM-FEM'!AH74+'INM-AC'!AB73</f>
        <v>0</v>
      </c>
      <c r="AZ79" s="109">
        <f t="shared" si="45"/>
        <v>0</v>
      </c>
      <c r="BA79" s="109"/>
      <c r="BC79" s="109"/>
      <c r="BD79" s="109"/>
      <c r="BE79" s="109"/>
      <c r="BF79" s="109"/>
      <c r="BG79" s="109"/>
      <c r="BH79" s="109">
        <f t="shared" si="46"/>
        <v>0</v>
      </c>
    </row>
    <row r="80" spans="1:60" ht="12.6" customHeight="1">
      <c r="A80" s="229" t="s">
        <v>69</v>
      </c>
      <c r="B80" s="227" t="s">
        <v>973</v>
      </c>
      <c r="C80" s="109"/>
      <c r="D80" s="109">
        <f t="shared" si="35"/>
        <v>0</v>
      </c>
      <c r="E80" s="109"/>
      <c r="F80" s="109">
        <f t="shared" si="36"/>
        <v>0</v>
      </c>
      <c r="G80" s="109">
        <f t="shared" si="37"/>
        <v>0</v>
      </c>
      <c r="H80" s="109">
        <v>0</v>
      </c>
      <c r="I80" s="109">
        <f>'CK GASTOS INM MES 1'!BL$59</f>
        <v>0</v>
      </c>
      <c r="J80" s="157">
        <f>'CK GASTOS INM MES 2'!BL$107</f>
        <v>0</v>
      </c>
      <c r="K80" s="109">
        <f>'CK GASTOS INM MES 3'!BL$72</f>
        <v>0</v>
      </c>
      <c r="L80" s="109">
        <f t="shared" si="38"/>
        <v>0</v>
      </c>
      <c r="M80" s="109">
        <f t="shared" si="39"/>
        <v>0</v>
      </c>
      <c r="N80" s="109">
        <f>+'Cert.INM-FEM'!BL145</f>
        <v>0</v>
      </c>
      <c r="O80" s="109">
        <f t="shared" si="40"/>
        <v>0</v>
      </c>
      <c r="P80" s="753">
        <f t="shared" si="41"/>
        <v>0</v>
      </c>
      <c r="Q80" s="753">
        <f t="shared" si="42"/>
        <v>0</v>
      </c>
      <c r="R80" s="753">
        <f t="shared" si="43"/>
        <v>0</v>
      </c>
      <c r="S80" s="109"/>
      <c r="T80" s="109"/>
      <c r="U80" s="109"/>
      <c r="V80" s="109"/>
      <c r="W80" s="109"/>
      <c r="X80" s="109"/>
      <c r="Y80" s="109"/>
      <c r="Z80" s="109"/>
      <c r="AA80" s="109"/>
      <c r="AB80" s="109"/>
      <c r="AC80" s="109"/>
      <c r="AD80" s="109"/>
      <c r="AE80" s="109"/>
      <c r="AF80" s="109"/>
      <c r="AG80" s="109"/>
      <c r="AH80" s="109"/>
      <c r="AI80" s="109"/>
      <c r="AJ80" s="109"/>
      <c r="AK80" s="109"/>
      <c r="AL80" s="109"/>
      <c r="AM80" s="109"/>
      <c r="AN80" s="109"/>
      <c r="AO80" s="109"/>
      <c r="AP80" s="109"/>
      <c r="AQ80" s="109"/>
      <c r="AR80" s="109"/>
      <c r="AS80" s="109"/>
      <c r="AT80" s="109">
        <f t="shared" si="44"/>
        <v>0</v>
      </c>
      <c r="AU80" s="109">
        <v>0</v>
      </c>
      <c r="AV80" s="109">
        <f>+'INM-FEM'!AE75+'INM-AC'!Y74</f>
        <v>0</v>
      </c>
      <c r="AW80" s="109">
        <f>+'INM-FEM'!AF75+'INM-AC'!Z74</f>
        <v>0</v>
      </c>
      <c r="AX80" s="109">
        <f>+'INM-FEM'!AG75+'INM-AC'!AA74</f>
        <v>0</v>
      </c>
      <c r="AY80" s="109">
        <f>+'INM-FEM'!AH75+'INM-AC'!AB74</f>
        <v>0</v>
      </c>
      <c r="AZ80" s="109">
        <f t="shared" si="45"/>
        <v>0</v>
      </c>
      <c r="BA80" s="109"/>
      <c r="BC80" s="109"/>
      <c r="BD80" s="109"/>
      <c r="BE80" s="109"/>
      <c r="BF80" s="109"/>
      <c r="BG80" s="109"/>
      <c r="BH80" s="109">
        <f t="shared" si="46"/>
        <v>0</v>
      </c>
    </row>
    <row r="81" spans="1:63" ht="12.6" customHeight="1">
      <c r="A81" s="229" t="s">
        <v>70</v>
      </c>
      <c r="B81" s="227" t="s">
        <v>974</v>
      </c>
      <c r="C81" s="109"/>
      <c r="D81" s="109">
        <f t="shared" si="35"/>
        <v>0</v>
      </c>
      <c r="E81" s="109"/>
      <c r="F81" s="109">
        <f t="shared" si="36"/>
        <v>0</v>
      </c>
      <c r="G81" s="109">
        <f t="shared" si="37"/>
        <v>0</v>
      </c>
      <c r="H81" s="109">
        <v>0</v>
      </c>
      <c r="I81" s="109">
        <f>'CK GASTOS INM MES 1'!BM$59</f>
        <v>0</v>
      </c>
      <c r="J81" s="157">
        <f>'CK GASTOS INM MES 2'!BM$107</f>
        <v>0</v>
      </c>
      <c r="K81" s="109">
        <f>'CK GASTOS INM MES 3'!BM$72</f>
        <v>0</v>
      </c>
      <c r="L81" s="109">
        <f t="shared" si="38"/>
        <v>0</v>
      </c>
      <c r="M81" s="109">
        <f t="shared" si="39"/>
        <v>0</v>
      </c>
      <c r="N81" s="109">
        <f>+'Cert.INM-FEM'!BM145</f>
        <v>0</v>
      </c>
      <c r="O81" s="109">
        <f t="shared" si="40"/>
        <v>0</v>
      </c>
      <c r="P81" s="753">
        <f t="shared" si="41"/>
        <v>0</v>
      </c>
      <c r="Q81" s="753">
        <f t="shared" si="42"/>
        <v>0</v>
      </c>
      <c r="R81" s="753">
        <f t="shared" si="43"/>
        <v>0</v>
      </c>
      <c r="S81" s="109"/>
      <c r="T81" s="109"/>
      <c r="U81" s="109"/>
      <c r="V81" s="109"/>
      <c r="W81" s="109"/>
      <c r="X81" s="109"/>
      <c r="Y81" s="109"/>
      <c r="Z81" s="109"/>
      <c r="AA81" s="109"/>
      <c r="AB81" s="109"/>
      <c r="AC81" s="109"/>
      <c r="AD81" s="109"/>
      <c r="AE81" s="109"/>
      <c r="AF81" s="109"/>
      <c r="AG81" s="109"/>
      <c r="AH81" s="109"/>
      <c r="AI81" s="109"/>
      <c r="AJ81" s="109"/>
      <c r="AK81" s="109"/>
      <c r="AL81" s="109"/>
      <c r="AM81" s="109"/>
      <c r="AN81" s="109"/>
      <c r="AO81" s="109"/>
      <c r="AP81" s="109"/>
      <c r="AQ81" s="109"/>
      <c r="AR81" s="109"/>
      <c r="AS81" s="109"/>
      <c r="AT81" s="109">
        <f t="shared" si="44"/>
        <v>0</v>
      </c>
      <c r="AU81" s="109">
        <v>0</v>
      </c>
      <c r="AV81" s="109">
        <f>+'INM-FEM'!AE76+'INM-AC'!Y75</f>
        <v>0</v>
      </c>
      <c r="AW81" s="109">
        <f>+'INM-FEM'!AF76+'INM-AC'!Z75</f>
        <v>0</v>
      </c>
      <c r="AX81" s="109">
        <f>+'INM-FEM'!AG76+'INM-AC'!AA75</f>
        <v>0</v>
      </c>
      <c r="AY81" s="109">
        <f>+'INM-FEM'!AH76+'INM-AC'!AB75</f>
        <v>0</v>
      </c>
      <c r="AZ81" s="109">
        <f t="shared" si="45"/>
        <v>0</v>
      </c>
      <c r="BA81" s="109"/>
      <c r="BC81" s="109"/>
      <c r="BD81" s="109"/>
      <c r="BE81" s="109"/>
      <c r="BF81" s="109"/>
      <c r="BG81" s="109"/>
      <c r="BH81" s="109">
        <f t="shared" si="46"/>
        <v>0</v>
      </c>
    </row>
    <row r="82" spans="1:63" ht="12.6" customHeight="1">
      <c r="A82" s="229" t="s">
        <v>71</v>
      </c>
      <c r="B82" s="227" t="s">
        <v>975</v>
      </c>
      <c r="C82" s="109"/>
      <c r="D82" s="109">
        <f t="shared" si="35"/>
        <v>0</v>
      </c>
      <c r="E82" s="109"/>
      <c r="F82" s="109">
        <f t="shared" si="36"/>
        <v>0</v>
      </c>
      <c r="G82" s="109">
        <f t="shared" si="37"/>
        <v>0</v>
      </c>
      <c r="H82" s="109">
        <v>0</v>
      </c>
      <c r="I82" s="109">
        <f>'CK GASTOS INM MES 1'!BN$59</f>
        <v>0</v>
      </c>
      <c r="J82" s="157">
        <f>'CK GASTOS INM MES 2'!BN$107</f>
        <v>0</v>
      </c>
      <c r="K82" s="109">
        <f>'CK GASTOS INM MES 3'!BN$72</f>
        <v>0</v>
      </c>
      <c r="L82" s="109">
        <f t="shared" si="38"/>
        <v>0</v>
      </c>
      <c r="M82" s="109">
        <f t="shared" si="39"/>
        <v>0</v>
      </c>
      <c r="N82" s="109">
        <f>+'Cert.INM-FEM'!BN145</f>
        <v>0</v>
      </c>
      <c r="O82" s="109">
        <f t="shared" si="40"/>
        <v>0</v>
      </c>
      <c r="P82" s="753">
        <f t="shared" si="41"/>
        <v>0</v>
      </c>
      <c r="Q82" s="753">
        <f t="shared" si="42"/>
        <v>0</v>
      </c>
      <c r="R82" s="753">
        <f t="shared" si="43"/>
        <v>0</v>
      </c>
      <c r="S82" s="109"/>
      <c r="T82" s="109"/>
      <c r="U82" s="109"/>
      <c r="V82" s="109"/>
      <c r="W82" s="109"/>
      <c r="X82" s="109"/>
      <c r="Y82" s="109"/>
      <c r="Z82" s="109"/>
      <c r="AA82" s="109"/>
      <c r="AB82" s="109"/>
      <c r="AC82" s="109"/>
      <c r="AD82" s="109"/>
      <c r="AE82" s="109"/>
      <c r="AF82" s="109"/>
      <c r="AG82" s="109"/>
      <c r="AH82" s="109"/>
      <c r="AI82" s="109"/>
      <c r="AJ82" s="109"/>
      <c r="AK82" s="109"/>
      <c r="AL82" s="109"/>
      <c r="AM82" s="109"/>
      <c r="AN82" s="109"/>
      <c r="AO82" s="109"/>
      <c r="AP82" s="109"/>
      <c r="AQ82" s="109"/>
      <c r="AR82" s="109"/>
      <c r="AS82" s="109"/>
      <c r="AT82" s="109">
        <f t="shared" si="44"/>
        <v>0</v>
      </c>
      <c r="AU82" s="109">
        <v>0</v>
      </c>
      <c r="AV82" s="109">
        <f>+'INM-FEM'!AE77+'INM-AC'!Y76</f>
        <v>0</v>
      </c>
      <c r="AW82" s="109">
        <f>+'INM-FEM'!AF77+'INM-AC'!Z76</f>
        <v>0</v>
      </c>
      <c r="AX82" s="109">
        <f>+'INM-FEM'!AG77+'INM-AC'!AA76</f>
        <v>0</v>
      </c>
      <c r="AY82" s="109">
        <f>+'INM-FEM'!AH77+'INM-AC'!AB76</f>
        <v>0</v>
      </c>
      <c r="AZ82" s="109">
        <f t="shared" si="45"/>
        <v>0</v>
      </c>
      <c r="BA82" s="109"/>
      <c r="BC82" s="109"/>
      <c r="BD82" s="109"/>
      <c r="BE82" s="109"/>
      <c r="BF82" s="109"/>
      <c r="BG82" s="109"/>
      <c r="BH82" s="109">
        <f t="shared" si="46"/>
        <v>0</v>
      </c>
    </row>
    <row r="83" spans="1:63" ht="12.6" customHeight="1">
      <c r="A83" s="229" t="s">
        <v>72</v>
      </c>
      <c r="B83" s="227" t="s">
        <v>976</v>
      </c>
      <c r="C83" s="109"/>
      <c r="D83" s="109">
        <f t="shared" si="35"/>
        <v>0</v>
      </c>
      <c r="E83" s="109"/>
      <c r="F83" s="109">
        <f t="shared" si="36"/>
        <v>0</v>
      </c>
      <c r="G83" s="109">
        <f t="shared" si="37"/>
        <v>0</v>
      </c>
      <c r="H83" s="109">
        <v>0</v>
      </c>
      <c r="I83" s="109">
        <f>'CK GASTOS INM MES 1'!BO$59</f>
        <v>0</v>
      </c>
      <c r="J83" s="157">
        <f>'CK GASTOS INM MES 2'!BO$107</f>
        <v>0</v>
      </c>
      <c r="K83" s="109">
        <f>'CK GASTOS INM MES 3'!BO$72</f>
        <v>0</v>
      </c>
      <c r="L83" s="109">
        <f t="shared" si="38"/>
        <v>0</v>
      </c>
      <c r="M83" s="109">
        <f t="shared" si="39"/>
        <v>0</v>
      </c>
      <c r="N83" s="109">
        <f>+'Cert.INM-FEM'!BO145</f>
        <v>0</v>
      </c>
      <c r="O83" s="109">
        <f t="shared" si="40"/>
        <v>0</v>
      </c>
      <c r="P83" s="753">
        <f t="shared" si="41"/>
        <v>0</v>
      </c>
      <c r="Q83" s="753">
        <f t="shared" si="42"/>
        <v>0</v>
      </c>
      <c r="R83" s="753">
        <f t="shared" si="43"/>
        <v>0</v>
      </c>
      <c r="S83" s="109"/>
      <c r="T83" s="109"/>
      <c r="U83" s="109"/>
      <c r="V83" s="109"/>
      <c r="W83" s="109"/>
      <c r="X83" s="109"/>
      <c r="Y83" s="109"/>
      <c r="Z83" s="109"/>
      <c r="AA83" s="109"/>
      <c r="AB83" s="109"/>
      <c r="AC83" s="109"/>
      <c r="AD83" s="109"/>
      <c r="AE83" s="109"/>
      <c r="AF83" s="109"/>
      <c r="AG83" s="109"/>
      <c r="AH83" s="109"/>
      <c r="AI83" s="109"/>
      <c r="AJ83" s="109"/>
      <c r="AK83" s="109"/>
      <c r="AL83" s="109"/>
      <c r="AM83" s="109"/>
      <c r="AN83" s="109"/>
      <c r="AO83" s="109"/>
      <c r="AP83" s="109"/>
      <c r="AQ83" s="109"/>
      <c r="AR83" s="109"/>
      <c r="AS83" s="109"/>
      <c r="AT83" s="109">
        <f t="shared" si="44"/>
        <v>0</v>
      </c>
      <c r="AU83" s="109">
        <v>0</v>
      </c>
      <c r="AV83" s="109">
        <f>+'INM-FEM'!AE78+'INM-AC'!Y77</f>
        <v>0</v>
      </c>
      <c r="AW83" s="109">
        <f>+'INM-FEM'!AF78+'INM-AC'!Z77</f>
        <v>0</v>
      </c>
      <c r="AX83" s="109">
        <f>+'INM-FEM'!AG78+'INM-AC'!AA77</f>
        <v>0</v>
      </c>
      <c r="AY83" s="109">
        <f>+'INM-FEM'!AH78+'INM-AC'!AB77</f>
        <v>0</v>
      </c>
      <c r="AZ83" s="109">
        <f t="shared" si="45"/>
        <v>0</v>
      </c>
      <c r="BA83" s="109"/>
      <c r="BC83" s="109"/>
      <c r="BD83" s="109"/>
      <c r="BE83" s="109"/>
      <c r="BF83" s="109"/>
      <c r="BG83" s="109"/>
      <c r="BH83" s="109">
        <f t="shared" si="46"/>
        <v>0</v>
      </c>
    </row>
    <row r="84" spans="1:63" ht="12.6" customHeight="1">
      <c r="A84" s="229" t="s">
        <v>73</v>
      </c>
      <c r="B84" s="227" t="s">
        <v>977</v>
      </c>
      <c r="C84" s="109"/>
      <c r="D84" s="109">
        <f t="shared" si="35"/>
        <v>0</v>
      </c>
      <c r="E84" s="109"/>
      <c r="F84" s="109">
        <f t="shared" si="36"/>
        <v>0</v>
      </c>
      <c r="G84" s="109">
        <f t="shared" si="37"/>
        <v>0</v>
      </c>
      <c r="H84" s="109">
        <v>0</v>
      </c>
      <c r="I84" s="109">
        <f>'CK GASTOS INM MES 1'!BP$59</f>
        <v>0</v>
      </c>
      <c r="J84" s="157">
        <f>'CK GASTOS INM MES 2'!BP$107</f>
        <v>0</v>
      </c>
      <c r="K84" s="109">
        <f>'CK GASTOS INM MES 3'!BP$72</f>
        <v>0</v>
      </c>
      <c r="L84" s="109">
        <f t="shared" si="38"/>
        <v>0</v>
      </c>
      <c r="M84" s="109">
        <f t="shared" si="39"/>
        <v>0</v>
      </c>
      <c r="N84" s="109">
        <f>+'Cert.INM-FEM'!BP145</f>
        <v>0</v>
      </c>
      <c r="O84" s="109">
        <f t="shared" si="40"/>
        <v>0</v>
      </c>
      <c r="P84" s="753">
        <f t="shared" si="41"/>
        <v>0</v>
      </c>
      <c r="Q84" s="753">
        <f t="shared" si="42"/>
        <v>0</v>
      </c>
      <c r="R84" s="753">
        <f t="shared" si="43"/>
        <v>0</v>
      </c>
      <c r="S84" s="109"/>
      <c r="T84" s="109"/>
      <c r="U84" s="109"/>
      <c r="V84" s="109"/>
      <c r="W84" s="109"/>
      <c r="X84" s="109"/>
      <c r="Y84" s="109"/>
      <c r="Z84" s="109"/>
      <c r="AA84" s="109"/>
      <c r="AB84" s="109"/>
      <c r="AC84" s="109"/>
      <c r="AD84" s="109"/>
      <c r="AE84" s="109"/>
      <c r="AF84" s="109"/>
      <c r="AG84" s="109"/>
      <c r="AH84" s="109"/>
      <c r="AI84" s="109"/>
      <c r="AJ84" s="109"/>
      <c r="AK84" s="109"/>
      <c r="AL84" s="109"/>
      <c r="AM84" s="109"/>
      <c r="AN84" s="109"/>
      <c r="AO84" s="109"/>
      <c r="AP84" s="109"/>
      <c r="AQ84" s="109"/>
      <c r="AR84" s="109"/>
      <c r="AS84" s="109"/>
      <c r="AT84" s="109">
        <f t="shared" si="44"/>
        <v>0</v>
      </c>
      <c r="AU84" s="109">
        <v>0</v>
      </c>
      <c r="AV84" s="109">
        <f>+'INM-FEM'!AE79+'INM-AC'!Y78</f>
        <v>0</v>
      </c>
      <c r="AW84" s="109">
        <f>+'INM-FEM'!AF79+'INM-AC'!Z78</f>
        <v>0</v>
      </c>
      <c r="AX84" s="109">
        <f>+'INM-FEM'!AG79+'INM-AC'!AA78</f>
        <v>0</v>
      </c>
      <c r="AY84" s="109">
        <f>+'INM-FEM'!AH79+'INM-AC'!AB78</f>
        <v>0</v>
      </c>
      <c r="AZ84" s="109">
        <f t="shared" si="45"/>
        <v>0</v>
      </c>
      <c r="BA84" s="109"/>
      <c r="BC84" s="109"/>
      <c r="BD84" s="109"/>
      <c r="BE84" s="109"/>
      <c r="BF84" s="109"/>
      <c r="BG84" s="109"/>
      <c r="BH84" s="109">
        <f t="shared" si="46"/>
        <v>0</v>
      </c>
    </row>
    <row r="85" spans="1:63" ht="12.6" customHeight="1">
      <c r="A85" s="229" t="s">
        <v>74</v>
      </c>
      <c r="B85" s="227" t="s">
        <v>978</v>
      </c>
      <c r="C85" s="109">
        <v>500000</v>
      </c>
      <c r="D85" s="109">
        <f t="shared" si="35"/>
        <v>0</v>
      </c>
      <c r="E85" s="109"/>
      <c r="F85" s="109">
        <f t="shared" si="36"/>
        <v>0</v>
      </c>
      <c r="G85" s="109">
        <f t="shared" si="37"/>
        <v>500000</v>
      </c>
      <c r="H85" s="109">
        <v>227644</v>
      </c>
      <c r="I85" s="109">
        <f>'CK GASTOS INM MES 1'!BQ$59</f>
        <v>155819</v>
      </c>
      <c r="J85" s="157">
        <f>'CK GASTOS INM MES 2'!BQ$107</f>
        <v>62094.91</v>
      </c>
      <c r="K85" s="109">
        <f>'CK GASTOS INM MES 3'!BQ$72</f>
        <v>4422.82</v>
      </c>
      <c r="L85" s="109">
        <f t="shared" si="38"/>
        <v>222336.73</v>
      </c>
      <c r="M85" s="109">
        <f t="shared" si="39"/>
        <v>449980.73</v>
      </c>
      <c r="N85" s="109">
        <f>+'Cert.INM-FEM'!BQ145</f>
        <v>449980.73000000004</v>
      </c>
      <c r="O85" s="109">
        <f t="shared" si="40"/>
        <v>-5.8207660913467407E-11</v>
      </c>
      <c r="P85" s="753">
        <f t="shared" si="41"/>
        <v>50019.270000000019</v>
      </c>
      <c r="Q85" s="753">
        <f t="shared" si="42"/>
        <v>50019.26999999996</v>
      </c>
      <c r="R85" s="753">
        <f t="shared" si="43"/>
        <v>50019.26999999996</v>
      </c>
      <c r="S85" s="109"/>
      <c r="T85" s="109"/>
      <c r="U85" s="109"/>
      <c r="V85" s="109"/>
      <c r="W85" s="109"/>
      <c r="X85" s="109"/>
      <c r="Y85" s="109"/>
      <c r="Z85" s="109"/>
      <c r="AA85" s="109"/>
      <c r="AB85" s="109"/>
      <c r="AC85" s="109"/>
      <c r="AD85" s="109"/>
      <c r="AE85" s="109"/>
      <c r="AF85" s="109"/>
      <c r="AG85" s="109"/>
      <c r="AH85" s="109"/>
      <c r="AI85" s="109"/>
      <c r="AJ85" s="109"/>
      <c r="AK85" s="109"/>
      <c r="AL85" s="109"/>
      <c r="AM85" s="109"/>
      <c r="AN85" s="109"/>
      <c r="AO85" s="109"/>
      <c r="AP85" s="109"/>
      <c r="AQ85" s="109"/>
      <c r="AR85" s="109"/>
      <c r="AS85" s="109"/>
      <c r="AT85" s="109">
        <f t="shared" si="44"/>
        <v>0</v>
      </c>
      <c r="AU85" s="109">
        <v>0</v>
      </c>
      <c r="AV85" s="109">
        <f>+'INM-FEM'!AE80+'INM-AC'!Y79</f>
        <v>0</v>
      </c>
      <c r="AW85" s="109">
        <f>+'INM-FEM'!AF80+'INM-AC'!Z79</f>
        <v>0</v>
      </c>
      <c r="AX85" s="109">
        <f>+'INM-FEM'!AG80+'INM-AC'!AA79</f>
        <v>0</v>
      </c>
      <c r="AY85" s="109">
        <f>+'INM-FEM'!AH80+'INM-AC'!AB79</f>
        <v>0</v>
      </c>
      <c r="AZ85" s="109">
        <f t="shared" si="45"/>
        <v>0</v>
      </c>
      <c r="BA85" s="109"/>
      <c r="BC85" s="109"/>
      <c r="BD85" s="109"/>
      <c r="BE85" s="109"/>
      <c r="BF85" s="109"/>
      <c r="BG85" s="109"/>
      <c r="BH85" s="109">
        <f t="shared" si="46"/>
        <v>0</v>
      </c>
    </row>
    <row r="86" spans="1:63">
      <c r="A86" s="229" t="s">
        <v>75</v>
      </c>
      <c r="B86" s="227" t="s">
        <v>979</v>
      </c>
      <c r="C86" s="109"/>
      <c r="D86" s="109">
        <f t="shared" si="35"/>
        <v>0</v>
      </c>
      <c r="E86" s="109"/>
      <c r="F86" s="109">
        <f t="shared" si="36"/>
        <v>0</v>
      </c>
      <c r="G86" s="109">
        <f t="shared" si="37"/>
        <v>0</v>
      </c>
      <c r="H86" s="109">
        <v>0</v>
      </c>
      <c r="I86" s="109">
        <f>'CK GASTOS INM MES 1'!BR$59</f>
        <v>0</v>
      </c>
      <c r="J86" s="157">
        <f>'CK GASTOS INM MES 2'!BR$107</f>
        <v>0</v>
      </c>
      <c r="K86" s="109">
        <f>'CK GASTOS INM MES 3'!BR$72</f>
        <v>0</v>
      </c>
      <c r="L86" s="109">
        <f t="shared" si="38"/>
        <v>0</v>
      </c>
      <c r="M86" s="109">
        <f>+L86+H86</f>
        <v>0</v>
      </c>
      <c r="N86" s="109">
        <f>+'Cert.INM-FEM'!BR145</f>
        <v>0</v>
      </c>
      <c r="O86" s="109">
        <f t="shared" si="40"/>
        <v>0</v>
      </c>
      <c r="P86" s="753">
        <f t="shared" si="41"/>
        <v>0</v>
      </c>
      <c r="Q86" s="753">
        <f t="shared" si="42"/>
        <v>0</v>
      </c>
      <c r="R86" s="753">
        <f t="shared" si="43"/>
        <v>0</v>
      </c>
      <c r="S86" s="109"/>
      <c r="T86" s="109"/>
      <c r="U86" s="109"/>
      <c r="V86" s="109"/>
      <c r="W86" s="109"/>
      <c r="X86" s="109"/>
      <c r="Y86" s="109"/>
      <c r="Z86" s="109"/>
      <c r="AA86" s="109"/>
      <c r="AB86" s="109"/>
      <c r="AC86" s="109"/>
      <c r="AD86" s="109"/>
      <c r="AE86" s="109"/>
      <c r="AF86" s="109"/>
      <c r="AG86" s="109"/>
      <c r="AH86" s="109"/>
      <c r="AI86" s="109"/>
      <c r="AJ86" s="109"/>
      <c r="AK86" s="109"/>
      <c r="AL86" s="109"/>
      <c r="AM86" s="109"/>
      <c r="AN86" s="109"/>
      <c r="AO86" s="109"/>
      <c r="AP86" s="109"/>
      <c r="AQ86" s="109"/>
      <c r="AR86" s="109"/>
      <c r="AS86" s="109"/>
      <c r="AT86" s="109">
        <f t="shared" si="44"/>
        <v>0</v>
      </c>
      <c r="AU86" s="109">
        <v>0</v>
      </c>
      <c r="AV86" s="109">
        <f>+'INM-FEM'!AE81+'INM-AC'!Y80</f>
        <v>0</v>
      </c>
      <c r="AW86" s="109">
        <f>+'INM-FEM'!AF81+'INM-AC'!Z80</f>
        <v>0</v>
      </c>
      <c r="AX86" s="109">
        <f>+'INM-FEM'!AG81+'INM-AC'!AA80</f>
        <v>0</v>
      </c>
      <c r="AY86" s="109">
        <f>+'INM-FEM'!AH81+'INM-AC'!AB80</f>
        <v>0</v>
      </c>
      <c r="AZ86" s="109">
        <f t="shared" si="45"/>
        <v>0</v>
      </c>
      <c r="BA86" s="109"/>
      <c r="BC86" s="109"/>
      <c r="BD86" s="109"/>
      <c r="BE86" s="109"/>
      <c r="BF86" s="109"/>
      <c r="BG86" s="109"/>
      <c r="BH86" s="109">
        <f t="shared" si="46"/>
        <v>0</v>
      </c>
    </row>
    <row r="87" spans="1:63" ht="12.6" customHeight="1">
      <c r="A87" s="229" t="s">
        <v>76</v>
      </c>
      <c r="B87" s="227" t="s">
        <v>980</v>
      </c>
      <c r="C87" s="109">
        <v>300000</v>
      </c>
      <c r="D87" s="109">
        <f t="shared" si="35"/>
        <v>0</v>
      </c>
      <c r="E87" s="109"/>
      <c r="F87" s="109">
        <f t="shared" si="36"/>
        <v>0</v>
      </c>
      <c r="G87" s="109">
        <f t="shared" si="37"/>
        <v>300000</v>
      </c>
      <c r="H87" s="109">
        <v>249999.2</v>
      </c>
      <c r="I87" s="109">
        <f>'CK GASTOS INM MES 1'!BS$59</f>
        <v>0</v>
      </c>
      <c r="J87" s="157">
        <f>'CK GASTOS INM MES 2'!BS$107</f>
        <v>0</v>
      </c>
      <c r="K87" s="109">
        <f>'CK GASTOS INM MES 3'!BS$72</f>
        <v>0</v>
      </c>
      <c r="L87" s="109">
        <f t="shared" si="38"/>
        <v>0</v>
      </c>
      <c r="M87" s="109">
        <f t="shared" si="39"/>
        <v>249999.2</v>
      </c>
      <c r="N87" s="109">
        <f>+'Cert.INM-FEM'!BS145</f>
        <v>249999.90000000002</v>
      </c>
      <c r="O87" s="109">
        <f t="shared" si="40"/>
        <v>-0.70000000001164153</v>
      </c>
      <c r="P87" s="753">
        <f t="shared" si="41"/>
        <v>50000.799999999988</v>
      </c>
      <c r="Q87" s="753">
        <f t="shared" si="42"/>
        <v>50000.099999999977</v>
      </c>
      <c r="R87" s="753">
        <f t="shared" si="43"/>
        <v>50000.099999999977</v>
      </c>
      <c r="S87" s="109"/>
      <c r="T87" s="109"/>
      <c r="U87" s="109"/>
      <c r="V87" s="109"/>
      <c r="W87" s="109"/>
      <c r="X87" s="109"/>
      <c r="Y87" s="109"/>
      <c r="Z87" s="109"/>
      <c r="AA87" s="109"/>
      <c r="AB87" s="109"/>
      <c r="AC87" s="109"/>
      <c r="AD87" s="109"/>
      <c r="AE87" s="109"/>
      <c r="AF87" s="109"/>
      <c r="AG87" s="109"/>
      <c r="AH87" s="109"/>
      <c r="AI87" s="109"/>
      <c r="AJ87" s="109"/>
      <c r="AK87" s="109"/>
      <c r="AL87" s="109"/>
      <c r="AM87" s="109"/>
      <c r="AN87" s="109"/>
      <c r="AO87" s="109"/>
      <c r="AP87" s="109"/>
      <c r="AQ87" s="109"/>
      <c r="AR87" s="109"/>
      <c r="AS87" s="109"/>
      <c r="AT87" s="109">
        <f t="shared" si="44"/>
        <v>0</v>
      </c>
      <c r="AU87" s="109">
        <v>0</v>
      </c>
      <c r="AV87" s="109">
        <f>+'INM-FEM'!AE82+'INM-AC'!Y81</f>
        <v>0</v>
      </c>
      <c r="AW87" s="109">
        <f>+'INM-FEM'!AF82+'INM-AC'!Z81</f>
        <v>0</v>
      </c>
      <c r="AX87" s="109">
        <f>+'INM-FEM'!AG82+'INM-AC'!AA81</f>
        <v>0</v>
      </c>
      <c r="AY87" s="109">
        <f>+'INM-FEM'!AH82+'INM-AC'!AB81</f>
        <v>0</v>
      </c>
      <c r="AZ87" s="109">
        <f t="shared" si="45"/>
        <v>0</v>
      </c>
      <c r="BA87" s="109"/>
      <c r="BC87" s="109"/>
      <c r="BD87" s="109"/>
      <c r="BE87" s="109"/>
      <c r="BF87" s="109"/>
      <c r="BG87" s="109"/>
      <c r="BH87" s="109">
        <f t="shared" si="46"/>
        <v>0</v>
      </c>
    </row>
    <row r="88" spans="1:63" ht="12.6" customHeight="1">
      <c r="A88" s="229" t="s">
        <v>77</v>
      </c>
      <c r="B88" s="227" t="s">
        <v>981</v>
      </c>
      <c r="C88" s="109"/>
      <c r="D88" s="109">
        <f t="shared" si="35"/>
        <v>0</v>
      </c>
      <c r="E88" s="109"/>
      <c r="F88" s="109">
        <f t="shared" si="36"/>
        <v>0</v>
      </c>
      <c r="G88" s="109">
        <f t="shared" si="37"/>
        <v>0</v>
      </c>
      <c r="H88" s="109">
        <v>0</v>
      </c>
      <c r="I88" s="109">
        <f>'CK GASTOS INM MES 1'!BT$59</f>
        <v>0</v>
      </c>
      <c r="J88" s="157">
        <f>'CK GASTOS INM MES 2'!BT$107</f>
        <v>0</v>
      </c>
      <c r="K88" s="109">
        <f>'CK GASTOS INM MES 3'!BT$72</f>
        <v>0</v>
      </c>
      <c r="L88" s="109">
        <f t="shared" si="38"/>
        <v>0</v>
      </c>
      <c r="M88" s="109">
        <f t="shared" si="39"/>
        <v>0</v>
      </c>
      <c r="N88" s="109">
        <f>+'Cert.INM-FEM'!BT145</f>
        <v>0</v>
      </c>
      <c r="O88" s="109">
        <f t="shared" si="40"/>
        <v>0</v>
      </c>
      <c r="P88" s="753">
        <f t="shared" si="41"/>
        <v>0</v>
      </c>
      <c r="Q88" s="753">
        <f t="shared" si="42"/>
        <v>0</v>
      </c>
      <c r="R88" s="753">
        <f t="shared" si="43"/>
        <v>0</v>
      </c>
      <c r="S88" s="109"/>
      <c r="T88" s="109"/>
      <c r="U88" s="109"/>
      <c r="V88" s="109"/>
      <c r="W88" s="109"/>
      <c r="X88" s="109"/>
      <c r="Y88" s="109"/>
      <c r="Z88" s="109"/>
      <c r="AA88" s="109"/>
      <c r="AB88" s="109"/>
      <c r="AC88" s="109"/>
      <c r="AD88" s="109"/>
      <c r="AE88" s="109"/>
      <c r="AF88" s="109"/>
      <c r="AG88" s="109"/>
      <c r="AH88" s="109"/>
      <c r="AI88" s="109"/>
      <c r="AJ88" s="109"/>
      <c r="AK88" s="109"/>
      <c r="AL88" s="109"/>
      <c r="AM88" s="109"/>
      <c r="AN88" s="109"/>
      <c r="AO88" s="109"/>
      <c r="AP88" s="109"/>
      <c r="AQ88" s="109"/>
      <c r="AR88" s="109"/>
      <c r="AS88" s="109"/>
      <c r="AT88" s="109">
        <f t="shared" si="44"/>
        <v>0</v>
      </c>
      <c r="AU88" s="109">
        <v>0</v>
      </c>
      <c r="AV88" s="109">
        <f>+'INM-FEM'!AE83+'INM-AC'!Y82</f>
        <v>0</v>
      </c>
      <c r="AW88" s="109">
        <f>+'INM-FEM'!AF83+'INM-AC'!Z82</f>
        <v>0</v>
      </c>
      <c r="AX88" s="109">
        <f>+'INM-FEM'!AG83+'INM-AC'!AA82</f>
        <v>0</v>
      </c>
      <c r="AY88" s="109">
        <f>+'INM-FEM'!AH83+'INM-AC'!AB82</f>
        <v>0</v>
      </c>
      <c r="AZ88" s="109">
        <f t="shared" si="45"/>
        <v>0</v>
      </c>
      <c r="BA88" s="109"/>
      <c r="BC88" s="109"/>
      <c r="BD88" s="109"/>
      <c r="BE88" s="109"/>
      <c r="BF88" s="109"/>
      <c r="BG88" s="109"/>
      <c r="BH88" s="109">
        <f t="shared" si="46"/>
        <v>0</v>
      </c>
    </row>
    <row r="89" spans="1:63" ht="12.6" customHeight="1">
      <c r="A89" s="229" t="s">
        <v>78</v>
      </c>
      <c r="B89" s="227" t="s">
        <v>982</v>
      </c>
      <c r="C89" s="109">
        <v>2000000</v>
      </c>
      <c r="D89" s="109">
        <f t="shared" si="35"/>
        <v>0</v>
      </c>
      <c r="E89" s="109"/>
      <c r="F89" s="109">
        <f t="shared" si="36"/>
        <v>0</v>
      </c>
      <c r="G89" s="109">
        <f t="shared" si="37"/>
        <v>2000000</v>
      </c>
      <c r="H89" s="109">
        <v>1892783.97</v>
      </c>
      <c r="I89" s="109">
        <f>'CK GASTOS INM MES 1'!BU$59</f>
        <v>65700.009999999995</v>
      </c>
      <c r="J89" s="157">
        <f>'CK GASTOS INM MES 2'!BU$107</f>
        <v>14260</v>
      </c>
      <c r="K89" s="109">
        <f>'CK GASTOS INM MES 3'!BU$72</f>
        <v>23900</v>
      </c>
      <c r="L89" s="109">
        <f t="shared" si="38"/>
        <v>103860.01</v>
      </c>
      <c r="M89" s="109">
        <f t="shared" si="39"/>
        <v>1996643.98</v>
      </c>
      <c r="N89" s="109">
        <f>+'Cert.INM-FEM'!BU145</f>
        <v>1998263.7000000002</v>
      </c>
      <c r="O89" s="109">
        <f t="shared" si="40"/>
        <v>-1619.7200000002049</v>
      </c>
      <c r="P89" s="753">
        <f t="shared" si="41"/>
        <v>3356.0200000000186</v>
      </c>
      <c r="Q89" s="753">
        <f t="shared" si="42"/>
        <v>1736.2999999998137</v>
      </c>
      <c r="R89" s="753">
        <f t="shared" si="43"/>
        <v>1736.2999999998137</v>
      </c>
      <c r="S89" s="109"/>
      <c r="T89" s="109"/>
      <c r="U89" s="109"/>
      <c r="V89" s="109"/>
      <c r="W89" s="109"/>
      <c r="X89" s="109"/>
      <c r="Y89" s="109"/>
      <c r="Z89" s="109"/>
      <c r="AA89" s="109"/>
      <c r="AB89" s="109"/>
      <c r="AC89" s="109"/>
      <c r="AD89" s="109"/>
      <c r="AE89" s="109"/>
      <c r="AF89" s="109"/>
      <c r="AG89" s="109"/>
      <c r="AH89" s="109"/>
      <c r="AI89" s="109"/>
      <c r="AJ89" s="109"/>
      <c r="AK89" s="109"/>
      <c r="AL89" s="109"/>
      <c r="AM89" s="109"/>
      <c r="AN89" s="109"/>
      <c r="AO89" s="109"/>
      <c r="AP89" s="109"/>
      <c r="AQ89" s="109"/>
      <c r="AR89" s="109"/>
      <c r="AS89" s="109"/>
      <c r="AT89" s="109">
        <f t="shared" si="44"/>
        <v>0</v>
      </c>
      <c r="AU89" s="109">
        <v>0</v>
      </c>
      <c r="AV89" s="109">
        <f>+'INM-FEM'!AE84+'INM-AC'!Y83</f>
        <v>0</v>
      </c>
      <c r="AW89" s="109">
        <f>+'INM-FEM'!AF84+'INM-AC'!Z83</f>
        <v>0</v>
      </c>
      <c r="AX89" s="109">
        <f>+'INM-FEM'!AG84+'INM-AC'!AA83</f>
        <v>0</v>
      </c>
      <c r="AY89" s="109">
        <f>+'INM-FEM'!AH84+'INM-AC'!AB83</f>
        <v>0</v>
      </c>
      <c r="AZ89" s="109">
        <f t="shared" si="45"/>
        <v>0</v>
      </c>
      <c r="BA89" s="109"/>
      <c r="BC89" s="109"/>
      <c r="BD89" s="109"/>
      <c r="BE89" s="109"/>
      <c r="BF89" s="109"/>
      <c r="BG89" s="109"/>
      <c r="BH89" s="109">
        <f t="shared" si="46"/>
        <v>0</v>
      </c>
    </row>
    <row r="90" spans="1:63" ht="12.6" customHeight="1">
      <c r="A90" s="229" t="s">
        <v>79</v>
      </c>
      <c r="B90" s="227" t="s">
        <v>983</v>
      </c>
      <c r="C90" s="109"/>
      <c r="D90" s="109">
        <f t="shared" si="35"/>
        <v>0</v>
      </c>
      <c r="E90" s="109"/>
      <c r="F90" s="109">
        <f t="shared" si="36"/>
        <v>0</v>
      </c>
      <c r="G90" s="109">
        <f t="shared" si="37"/>
        <v>0</v>
      </c>
      <c r="H90" s="109">
        <v>0</v>
      </c>
      <c r="I90" s="109">
        <f>'CK GASTOS INM MES 1'!BV$59</f>
        <v>0</v>
      </c>
      <c r="J90" s="157">
        <f>'CK GASTOS INM MES 2'!BV$107</f>
        <v>0</v>
      </c>
      <c r="K90" s="109">
        <f>'CK GASTOS INM MES 3'!BV$72</f>
        <v>0</v>
      </c>
      <c r="L90" s="109">
        <f t="shared" si="38"/>
        <v>0</v>
      </c>
      <c r="M90" s="109">
        <f t="shared" si="39"/>
        <v>0</v>
      </c>
      <c r="N90" s="109">
        <f>+'Cert.INM-FEM'!BV145</f>
        <v>0</v>
      </c>
      <c r="O90" s="109">
        <f t="shared" si="40"/>
        <v>0</v>
      </c>
      <c r="P90" s="753">
        <f t="shared" si="41"/>
        <v>0</v>
      </c>
      <c r="Q90" s="753">
        <f t="shared" si="42"/>
        <v>0</v>
      </c>
      <c r="R90" s="753">
        <f t="shared" si="43"/>
        <v>0</v>
      </c>
      <c r="S90" s="109"/>
      <c r="T90" s="109"/>
      <c r="U90" s="109"/>
      <c r="V90" s="109"/>
      <c r="W90" s="109"/>
      <c r="X90" s="109"/>
      <c r="Y90" s="109"/>
      <c r="Z90" s="109"/>
      <c r="AA90" s="109"/>
      <c r="AB90" s="109"/>
      <c r="AC90" s="109"/>
      <c r="AD90" s="109"/>
      <c r="AE90" s="109"/>
      <c r="AF90" s="109"/>
      <c r="AG90" s="109"/>
      <c r="AH90" s="109"/>
      <c r="AI90" s="109"/>
      <c r="AJ90" s="109"/>
      <c r="AK90" s="109"/>
      <c r="AL90" s="109"/>
      <c r="AM90" s="109"/>
      <c r="AN90" s="109"/>
      <c r="AO90" s="109"/>
      <c r="AP90" s="109"/>
      <c r="AQ90" s="109"/>
      <c r="AR90" s="109"/>
      <c r="AS90" s="109"/>
      <c r="AT90" s="109">
        <f t="shared" si="44"/>
        <v>0</v>
      </c>
      <c r="AU90" s="109">
        <v>0</v>
      </c>
      <c r="AV90" s="109">
        <f>+'INM-FEM'!AE85+'INM-AC'!Y84</f>
        <v>0</v>
      </c>
      <c r="AW90" s="109">
        <f>+'INM-FEM'!AF85+'INM-AC'!Z84</f>
        <v>0</v>
      </c>
      <c r="AX90" s="109">
        <f>+'INM-FEM'!AG85+'INM-AC'!AA84</f>
        <v>0</v>
      </c>
      <c r="AY90" s="109">
        <f>+'INM-FEM'!AH85+'INM-AC'!AB84</f>
        <v>0</v>
      </c>
      <c r="AZ90" s="109">
        <f t="shared" si="45"/>
        <v>0</v>
      </c>
      <c r="BA90" s="109"/>
      <c r="BC90" s="109"/>
      <c r="BD90" s="109"/>
      <c r="BE90" s="109"/>
      <c r="BF90" s="109"/>
      <c r="BG90" s="109"/>
      <c r="BH90" s="109">
        <f t="shared" si="46"/>
        <v>0</v>
      </c>
    </row>
    <row r="91" spans="1:63" ht="12.6" customHeight="1">
      <c r="A91" s="229" t="s">
        <v>80</v>
      </c>
      <c r="B91" s="227" t="s">
        <v>984</v>
      </c>
      <c r="C91" s="109"/>
      <c r="D91" s="109">
        <f t="shared" si="35"/>
        <v>0</v>
      </c>
      <c r="E91" s="109"/>
      <c r="F91" s="109">
        <f t="shared" si="36"/>
        <v>0</v>
      </c>
      <c r="G91" s="109">
        <f t="shared" si="37"/>
        <v>0</v>
      </c>
      <c r="H91" s="109">
        <v>0</v>
      </c>
      <c r="I91" s="109">
        <f>'CK GASTOS INM MES 1'!BW$59</f>
        <v>0</v>
      </c>
      <c r="J91" s="157">
        <f>'CK GASTOS INM MES 2'!BW$107</f>
        <v>0</v>
      </c>
      <c r="K91" s="109">
        <f>'CK GASTOS INM MES 3'!BW$72</f>
        <v>0</v>
      </c>
      <c r="L91" s="109">
        <f t="shared" si="38"/>
        <v>0</v>
      </c>
      <c r="M91" s="109">
        <f t="shared" si="39"/>
        <v>0</v>
      </c>
      <c r="N91" s="109">
        <f>+'Cert.INM-FEM'!BW145</f>
        <v>0</v>
      </c>
      <c r="O91" s="109">
        <f t="shared" si="40"/>
        <v>0</v>
      </c>
      <c r="P91" s="753">
        <f t="shared" si="41"/>
        <v>0</v>
      </c>
      <c r="Q91" s="753">
        <f t="shared" si="42"/>
        <v>0</v>
      </c>
      <c r="R91" s="753">
        <f t="shared" si="43"/>
        <v>0</v>
      </c>
      <c r="S91" s="109"/>
      <c r="T91" s="109"/>
      <c r="U91" s="109"/>
      <c r="V91" s="109"/>
      <c r="W91" s="109"/>
      <c r="X91" s="109"/>
      <c r="Y91" s="109"/>
      <c r="Z91" s="109"/>
      <c r="AA91" s="109"/>
      <c r="AB91" s="109"/>
      <c r="AC91" s="109"/>
      <c r="AD91" s="109"/>
      <c r="AE91" s="109"/>
      <c r="AF91" s="109"/>
      <c r="AG91" s="109"/>
      <c r="AH91" s="109"/>
      <c r="AI91" s="109"/>
      <c r="AJ91" s="109"/>
      <c r="AK91" s="109"/>
      <c r="AL91" s="109"/>
      <c r="AM91" s="109"/>
      <c r="AN91" s="109"/>
      <c r="AO91" s="109"/>
      <c r="AP91" s="109"/>
      <c r="AQ91" s="109"/>
      <c r="AR91" s="109"/>
      <c r="AS91" s="109"/>
      <c r="AT91" s="109">
        <f t="shared" si="44"/>
        <v>0</v>
      </c>
      <c r="AU91" s="109">
        <v>0</v>
      </c>
      <c r="AV91" s="109">
        <f>+'INM-FEM'!AE86+'INM-AC'!Y85</f>
        <v>0</v>
      </c>
      <c r="AW91" s="109">
        <f>+'INM-FEM'!AF86+'INM-AC'!Z85</f>
        <v>0</v>
      </c>
      <c r="AX91" s="109">
        <f>+'INM-FEM'!AG86+'INM-AC'!AA85</f>
        <v>0</v>
      </c>
      <c r="AY91" s="109">
        <f>+'INM-FEM'!AH86+'INM-AC'!AB85</f>
        <v>0</v>
      </c>
      <c r="AZ91" s="109">
        <f t="shared" si="45"/>
        <v>0</v>
      </c>
      <c r="BA91" s="109"/>
      <c r="BC91" s="109"/>
      <c r="BD91" s="109"/>
      <c r="BE91" s="109"/>
      <c r="BF91" s="109"/>
      <c r="BG91" s="109"/>
      <c r="BH91" s="109">
        <f t="shared" si="46"/>
        <v>0</v>
      </c>
    </row>
    <row r="92" spans="1:63" s="1" customFormat="1" ht="12.9" customHeight="1">
      <c r="A92" s="229" t="s">
        <v>81</v>
      </c>
      <c r="B92" s="227" t="s">
        <v>985</v>
      </c>
      <c r="C92" s="109"/>
      <c r="D92" s="109">
        <f t="shared" si="35"/>
        <v>0</v>
      </c>
      <c r="E92" s="109"/>
      <c r="F92" s="109">
        <f t="shared" si="36"/>
        <v>0</v>
      </c>
      <c r="G92" s="109">
        <f t="shared" si="37"/>
        <v>0</v>
      </c>
      <c r="H92" s="109">
        <v>0</v>
      </c>
      <c r="I92" s="109">
        <f>'CK GASTOS INM MES 1'!BX$59</f>
        <v>0</v>
      </c>
      <c r="J92" s="157">
        <f>'CK GASTOS INM MES 2'!BX$107</f>
        <v>0</v>
      </c>
      <c r="K92" s="109">
        <f>'CK GASTOS INM MES 3'!BX$72</f>
        <v>0</v>
      </c>
      <c r="L92" s="109">
        <f t="shared" si="38"/>
        <v>0</v>
      </c>
      <c r="M92" s="109">
        <f t="shared" si="39"/>
        <v>0</v>
      </c>
      <c r="N92" s="109">
        <f>+'Cert.INM-FEM'!BX145</f>
        <v>0</v>
      </c>
      <c r="O92" s="109">
        <f t="shared" si="40"/>
        <v>0</v>
      </c>
      <c r="P92" s="753">
        <f t="shared" si="41"/>
        <v>0</v>
      </c>
      <c r="Q92" s="753">
        <f t="shared" si="42"/>
        <v>0</v>
      </c>
      <c r="R92" s="753">
        <f t="shared" si="43"/>
        <v>0</v>
      </c>
      <c r="S92" s="109"/>
      <c r="T92" s="109"/>
      <c r="U92" s="109"/>
      <c r="V92" s="109"/>
      <c r="W92" s="109"/>
      <c r="X92" s="109"/>
      <c r="Y92" s="109"/>
      <c r="Z92" s="109"/>
      <c r="AA92" s="109"/>
      <c r="AB92" s="109"/>
      <c r="AC92" s="109"/>
      <c r="AD92" s="109"/>
      <c r="AE92" s="109"/>
      <c r="AF92" s="109"/>
      <c r="AG92" s="109"/>
      <c r="AH92" s="109"/>
      <c r="AI92" s="109"/>
      <c r="AJ92" s="109"/>
      <c r="AK92" s="109"/>
      <c r="AL92" s="109"/>
      <c r="AM92" s="109"/>
      <c r="AN92" s="109"/>
      <c r="AO92" s="109"/>
      <c r="AP92" s="109"/>
      <c r="AQ92" s="109"/>
      <c r="AR92" s="109"/>
      <c r="AS92" s="109"/>
      <c r="AT92" s="109">
        <f t="shared" si="44"/>
        <v>0</v>
      </c>
      <c r="AU92" s="109">
        <v>0</v>
      </c>
      <c r="AV92" s="109">
        <f>+'INM-FEM'!AE87+'INM-AC'!Y86</f>
        <v>0</v>
      </c>
      <c r="AW92" s="109">
        <f>+'INM-FEM'!AF87+'INM-AC'!Z86</f>
        <v>0</v>
      </c>
      <c r="AX92" s="109">
        <f>+'INM-FEM'!AG87+'INM-AC'!AA86</f>
        <v>0</v>
      </c>
      <c r="AY92" s="109">
        <f>+'INM-FEM'!AH87+'INM-AC'!AB86</f>
        <v>0</v>
      </c>
      <c r="AZ92" s="109">
        <f t="shared" si="45"/>
        <v>0</v>
      </c>
      <c r="BA92" s="109">
        <f>+'INM-FEM'!AJ87+'INM-AC'!AD86</f>
        <v>0</v>
      </c>
      <c r="BB92" s="109"/>
      <c r="BC92" s="109">
        <f>+'INM-FEM'!AL87+'INM-AC'!AF86</f>
        <v>0</v>
      </c>
      <c r="BD92" s="109"/>
      <c r="BE92" s="109"/>
      <c r="BF92" s="109"/>
      <c r="BG92" s="109"/>
      <c r="BH92" s="109">
        <f t="shared" si="46"/>
        <v>0</v>
      </c>
      <c r="BI92" s="227"/>
      <c r="BJ92" s="227"/>
      <c r="BK92" s="227"/>
    </row>
    <row r="93" spans="1:63">
      <c r="A93" s="229"/>
      <c r="C93" s="109"/>
      <c r="D93" s="109"/>
      <c r="E93" s="109"/>
      <c r="F93" s="109"/>
      <c r="G93" s="109"/>
      <c r="H93" s="109"/>
      <c r="I93" s="109"/>
      <c r="K93" s="109"/>
      <c r="L93" s="109"/>
      <c r="M93" s="109"/>
      <c r="N93" s="109"/>
      <c r="O93" s="109"/>
      <c r="P93" s="109"/>
      <c r="Q93" s="109"/>
      <c r="R93" s="109"/>
      <c r="S93" s="109"/>
      <c r="T93" s="109"/>
      <c r="U93" s="109"/>
      <c r="V93" s="109"/>
      <c r="W93" s="109"/>
      <c r="X93" s="109"/>
      <c r="Y93" s="109"/>
      <c r="Z93" s="109"/>
      <c r="AA93" s="109"/>
      <c r="AB93" s="109"/>
      <c r="AC93" s="109"/>
      <c r="AD93" s="109"/>
      <c r="AE93" s="109"/>
      <c r="AF93" s="109"/>
      <c r="AG93" s="109"/>
      <c r="AH93" s="109"/>
      <c r="AI93" s="109"/>
      <c r="AJ93" s="109"/>
      <c r="AK93" s="109"/>
      <c r="AL93" s="109"/>
      <c r="AM93" s="109"/>
      <c r="AN93" s="109"/>
      <c r="AO93" s="109"/>
      <c r="AP93" s="109"/>
      <c r="AQ93" s="109"/>
      <c r="AR93" s="109"/>
      <c r="AS93" s="109"/>
      <c r="AT93" s="109"/>
      <c r="AU93" s="109">
        <v>0</v>
      </c>
      <c r="AV93" s="109"/>
      <c r="AW93" s="109"/>
      <c r="AX93" s="109"/>
      <c r="AY93" s="109"/>
      <c r="AZ93" s="109"/>
      <c r="BA93" s="109"/>
      <c r="BC93" s="109"/>
      <c r="BD93" s="109"/>
      <c r="BE93" s="109"/>
      <c r="BF93" s="109"/>
      <c r="BG93" s="109"/>
      <c r="BH93" s="3"/>
    </row>
    <row r="94" spans="1:63" ht="12.9" customHeight="1">
      <c r="A94" s="774">
        <v>3</v>
      </c>
      <c r="B94" s="207" t="s">
        <v>986</v>
      </c>
      <c r="C94" s="771">
        <f t="shared" ref="C94:BH94" si="47">SUM(C96:C96)</f>
        <v>0</v>
      </c>
      <c r="D94" s="771">
        <f t="shared" si="47"/>
        <v>0</v>
      </c>
      <c r="E94" s="771">
        <f t="shared" si="47"/>
        <v>0</v>
      </c>
      <c r="F94" s="771">
        <f t="shared" si="47"/>
        <v>0</v>
      </c>
      <c r="G94" s="771">
        <f t="shared" si="47"/>
        <v>0</v>
      </c>
      <c r="H94" s="771">
        <v>0</v>
      </c>
      <c r="I94" s="771">
        <f>SUM(I96:I96)</f>
        <v>0</v>
      </c>
      <c r="J94" s="285">
        <f>SUM(J96:J96)</f>
        <v>0</v>
      </c>
      <c r="K94" s="771">
        <f>SUM(K96:K96)</f>
        <v>0</v>
      </c>
      <c r="L94" s="771">
        <f>SUM(L96:L96)</f>
        <v>0</v>
      </c>
      <c r="M94" s="771">
        <f>SUM(M96:M96)</f>
        <v>0</v>
      </c>
      <c r="N94" s="771">
        <f t="shared" si="47"/>
        <v>0</v>
      </c>
      <c r="O94" s="771">
        <f t="shared" si="47"/>
        <v>0</v>
      </c>
      <c r="P94" s="794">
        <f t="shared" si="47"/>
        <v>0</v>
      </c>
      <c r="Q94" s="794">
        <f t="shared" si="47"/>
        <v>0</v>
      </c>
      <c r="R94" s="794">
        <f t="shared" si="47"/>
        <v>0</v>
      </c>
      <c r="S94" s="771">
        <f t="shared" si="47"/>
        <v>0</v>
      </c>
      <c r="T94" s="771">
        <f t="shared" si="47"/>
        <v>0</v>
      </c>
      <c r="U94" s="771">
        <f t="shared" si="47"/>
        <v>0</v>
      </c>
      <c r="V94" s="771">
        <f t="shared" si="47"/>
        <v>0</v>
      </c>
      <c r="W94" s="771">
        <f t="shared" si="47"/>
        <v>0</v>
      </c>
      <c r="X94" s="771">
        <f t="shared" si="47"/>
        <v>0</v>
      </c>
      <c r="Y94" s="771">
        <f t="shared" si="47"/>
        <v>0</v>
      </c>
      <c r="Z94" s="771">
        <f t="shared" si="47"/>
        <v>0</v>
      </c>
      <c r="AA94" s="771">
        <f t="shared" si="47"/>
        <v>0</v>
      </c>
      <c r="AB94" s="771">
        <f t="shared" si="47"/>
        <v>0</v>
      </c>
      <c r="AC94" s="771">
        <f t="shared" si="47"/>
        <v>0</v>
      </c>
      <c r="AD94" s="771">
        <f t="shared" si="47"/>
        <v>0</v>
      </c>
      <c r="AE94" s="771">
        <f t="shared" si="47"/>
        <v>0</v>
      </c>
      <c r="AF94" s="771">
        <f t="shared" si="47"/>
        <v>0</v>
      </c>
      <c r="AG94" s="771">
        <f t="shared" si="47"/>
        <v>0</v>
      </c>
      <c r="AH94" s="771"/>
      <c r="AI94" s="771"/>
      <c r="AJ94" s="771">
        <f t="shared" ref="AJ94:AQ94" si="48">SUM(AJ96:AJ96)</f>
        <v>0</v>
      </c>
      <c r="AK94" s="771">
        <f t="shared" si="48"/>
        <v>0</v>
      </c>
      <c r="AL94" s="771">
        <f t="shared" si="48"/>
        <v>0</v>
      </c>
      <c r="AM94" s="771">
        <f t="shared" si="48"/>
        <v>0</v>
      </c>
      <c r="AN94" s="771">
        <f t="shared" si="48"/>
        <v>0</v>
      </c>
      <c r="AO94" s="771">
        <f t="shared" si="48"/>
        <v>0</v>
      </c>
      <c r="AP94" s="771">
        <f t="shared" si="48"/>
        <v>0</v>
      </c>
      <c r="AQ94" s="771">
        <f t="shared" si="48"/>
        <v>0</v>
      </c>
      <c r="AR94" s="771"/>
      <c r="AS94" s="771"/>
      <c r="AT94" s="771">
        <f t="shared" si="47"/>
        <v>0</v>
      </c>
      <c r="AU94" s="109">
        <v>0</v>
      </c>
      <c r="AV94" s="771">
        <f t="shared" si="47"/>
        <v>0</v>
      </c>
      <c r="AW94" s="771">
        <f t="shared" si="47"/>
        <v>0</v>
      </c>
      <c r="AX94" s="771">
        <f t="shared" si="47"/>
        <v>0</v>
      </c>
      <c r="AY94" s="771">
        <f t="shared" si="47"/>
        <v>0</v>
      </c>
      <c r="AZ94" s="771">
        <f t="shared" si="47"/>
        <v>0</v>
      </c>
      <c r="BA94" s="771">
        <f t="shared" si="47"/>
        <v>0</v>
      </c>
      <c r="BB94" s="771">
        <f t="shared" si="47"/>
        <v>0</v>
      </c>
      <c r="BC94" s="771">
        <f t="shared" si="47"/>
        <v>0</v>
      </c>
      <c r="BD94" s="771">
        <f t="shared" si="47"/>
        <v>0</v>
      </c>
      <c r="BE94" s="771">
        <f t="shared" si="47"/>
        <v>0</v>
      </c>
      <c r="BF94" s="771">
        <f t="shared" si="47"/>
        <v>0</v>
      </c>
      <c r="BG94" s="771">
        <f t="shared" si="47"/>
        <v>0</v>
      </c>
      <c r="BH94" s="771">
        <f t="shared" si="47"/>
        <v>0</v>
      </c>
    </row>
    <row r="95" spans="1:63">
      <c r="A95" s="229"/>
      <c r="B95" s="109"/>
      <c r="C95" s="109"/>
      <c r="D95" s="109"/>
      <c r="E95" s="109"/>
      <c r="F95" s="109"/>
      <c r="G95" s="109"/>
      <c r="H95" s="109"/>
      <c r="I95" s="109"/>
      <c r="K95" s="109"/>
      <c r="L95" s="109"/>
      <c r="M95" s="109"/>
      <c r="N95" s="109"/>
      <c r="O95" s="109"/>
      <c r="P95" s="109"/>
      <c r="Q95" s="109"/>
      <c r="R95" s="109"/>
      <c r="S95" s="109"/>
      <c r="T95" s="109"/>
      <c r="U95" s="109"/>
      <c r="V95" s="109"/>
      <c r="W95" s="109"/>
      <c r="X95" s="109"/>
      <c r="Y95" s="109"/>
      <c r="Z95" s="109"/>
      <c r="AA95" s="109"/>
      <c r="AB95" s="109"/>
      <c r="AC95" s="109"/>
      <c r="AD95" s="109"/>
      <c r="AE95" s="109"/>
      <c r="AF95" s="109"/>
      <c r="AG95" s="109"/>
      <c r="AH95" s="109"/>
      <c r="AI95" s="109"/>
      <c r="AJ95" s="109"/>
      <c r="AK95" s="109"/>
      <c r="AL95" s="109"/>
      <c r="AM95" s="109"/>
      <c r="AN95" s="109"/>
      <c r="AO95" s="109"/>
      <c r="AP95" s="109"/>
      <c r="AQ95" s="109"/>
      <c r="AR95" s="109"/>
      <c r="AS95" s="109"/>
      <c r="AT95" s="109"/>
      <c r="AU95" s="109">
        <v>0</v>
      </c>
      <c r="AV95" s="109"/>
      <c r="AW95" s="109"/>
      <c r="AX95" s="109"/>
      <c r="AY95" s="109"/>
      <c r="AZ95" s="109"/>
      <c r="BA95" s="109"/>
      <c r="BC95" s="109"/>
      <c r="BD95" s="109"/>
      <c r="BE95" s="109"/>
      <c r="BF95" s="109"/>
      <c r="BG95" s="109"/>
      <c r="BH95" s="3"/>
    </row>
    <row r="96" spans="1:63" ht="12.9" customHeight="1">
      <c r="A96" s="229" t="s">
        <v>82</v>
      </c>
      <c r="B96" s="227" t="s">
        <v>987</v>
      </c>
      <c r="C96" s="109">
        <f>+'INM-FEM'!C91+'INM-AC'!C90</f>
        <v>0</v>
      </c>
      <c r="D96" s="109">
        <f>+BH96</f>
        <v>0</v>
      </c>
      <c r="E96" s="109"/>
      <c r="F96" s="109">
        <f>+'INM-FEM'!E91+'INM-AC'!E90</f>
        <v>0</v>
      </c>
      <c r="G96" s="109">
        <f>+C96+D96+F96</f>
        <v>0</v>
      </c>
      <c r="H96" s="109">
        <v>0</v>
      </c>
      <c r="I96" s="109">
        <f>'CK GASTOS INM MES 1'!BY59</f>
        <v>0</v>
      </c>
      <c r="J96" s="157">
        <f>'CK GASTOS INM MES 2'!BY$107</f>
        <v>0</v>
      </c>
      <c r="K96" s="109">
        <f>'CK GASTOS INM MES 3'!BY$72</f>
        <v>0</v>
      </c>
      <c r="L96" s="109">
        <f>SUM(I96:K96)</f>
        <v>0</v>
      </c>
      <c r="M96" s="109">
        <f>+L96+H96</f>
        <v>0</v>
      </c>
      <c r="N96" s="109">
        <f>+'Cert.INM-FEM'!BY145</f>
        <v>0</v>
      </c>
      <c r="O96" s="109">
        <f>IF(N96&gt;0,(M96-N96),0)</f>
        <v>0</v>
      </c>
      <c r="P96" s="753">
        <f>G96-M96</f>
        <v>0</v>
      </c>
      <c r="Q96" s="753">
        <f>G96-N96</f>
        <v>0</v>
      </c>
      <c r="R96" s="753">
        <f>IF(O96&gt;0,(G96-M96-O96),(G96-M96+O96))</f>
        <v>0</v>
      </c>
      <c r="S96" s="109">
        <f>+'INM-FEM'!O91+'INM-AC'!O90</f>
        <v>0</v>
      </c>
      <c r="T96" s="109">
        <f>+'INM-FEM'!P91+'INM-AC'!P90</f>
        <v>0</v>
      </c>
      <c r="U96" s="109">
        <f>+'INM-FEM'!Q91+'INM-AC'!Q90</f>
        <v>0</v>
      </c>
      <c r="V96" s="109">
        <f>+'INM-FEM'!R91+'INM-AC'!R90</f>
        <v>0</v>
      </c>
      <c r="W96" s="109">
        <f>+'INM-FEM'!S91+'INM-AC'!S90</f>
        <v>0</v>
      </c>
      <c r="X96" s="109">
        <f>+'INM-FEM'!T91+'INM-AC'!T90</f>
        <v>0</v>
      </c>
      <c r="Y96" s="109">
        <f>+'INM-FEM'!U91+'INM-AC'!U90</f>
        <v>0</v>
      </c>
      <c r="Z96" s="109"/>
      <c r="AA96" s="109"/>
      <c r="AB96" s="109"/>
      <c r="AC96" s="109"/>
      <c r="AD96" s="109"/>
      <c r="AE96" s="109">
        <f>+'INM-FEM'!Z91</f>
        <v>0</v>
      </c>
      <c r="AF96" s="109"/>
      <c r="AG96" s="109"/>
      <c r="AH96" s="109"/>
      <c r="AI96" s="109"/>
      <c r="AJ96" s="109"/>
      <c r="AK96" s="109"/>
      <c r="AL96" s="109"/>
      <c r="AM96" s="109"/>
      <c r="AN96" s="109"/>
      <c r="AO96" s="109"/>
      <c r="AP96" s="109"/>
      <c r="AQ96" s="109"/>
      <c r="AR96" s="109"/>
      <c r="AS96" s="109"/>
      <c r="AT96" s="109">
        <f>SUM(S96:AS96)</f>
        <v>0</v>
      </c>
      <c r="AU96" s="109">
        <v>0</v>
      </c>
      <c r="AV96" s="109">
        <f>+'INM-FEM'!AE91+'INM-AC'!Y90</f>
        <v>0</v>
      </c>
      <c r="AW96" s="109">
        <f>+'INM-FEM'!AF91+'INM-AC'!Z90</f>
        <v>0</v>
      </c>
      <c r="AX96" s="109">
        <f>+'INM-FEM'!AG91+'INM-AC'!AA90</f>
        <v>0</v>
      </c>
      <c r="AY96" s="109">
        <f>+'INM-FEM'!AH91+'INM-AC'!AB90</f>
        <v>0</v>
      </c>
      <c r="AZ96" s="109">
        <f>+AU96+AV96+AW96+AX96+AY96</f>
        <v>0</v>
      </c>
      <c r="BA96" s="109">
        <f>+'INM-FEM'!AJ91+'INM-AC'!AD90</f>
        <v>0</v>
      </c>
      <c r="BB96" s="109">
        <f>+'INM-FEM'!AK91+'INM-AC'!AE90</f>
        <v>0</v>
      </c>
      <c r="BC96" s="109">
        <f>+'INM-FEM'!AL91+'INM-AC'!AF90</f>
        <v>0</v>
      </c>
      <c r="BD96" s="109"/>
      <c r="BE96" s="109"/>
      <c r="BF96" s="109"/>
      <c r="BG96" s="109"/>
      <c r="BH96" s="109">
        <f>SUM(BA96:BC96)</f>
        <v>0</v>
      </c>
      <c r="BI96" s="1"/>
      <c r="BJ96" s="1"/>
      <c r="BK96" s="1"/>
    </row>
    <row r="97" spans="1:63">
      <c r="A97" s="229"/>
      <c r="C97" s="109"/>
      <c r="D97" s="109"/>
      <c r="E97" s="109"/>
      <c r="F97" s="109"/>
      <c r="G97" s="109"/>
      <c r="H97" s="109"/>
      <c r="I97" s="109"/>
      <c r="K97" s="109"/>
      <c r="L97" s="109"/>
      <c r="M97" s="109"/>
      <c r="N97" s="109"/>
      <c r="O97" s="109"/>
      <c r="P97" s="109"/>
      <c r="Q97" s="109"/>
      <c r="R97" s="109"/>
      <c r="S97" s="109"/>
      <c r="T97" s="109"/>
      <c r="U97" s="109"/>
      <c r="V97" s="109"/>
      <c r="W97" s="109"/>
      <c r="X97" s="109"/>
      <c r="Y97" s="109"/>
      <c r="Z97" s="109"/>
      <c r="AA97" s="109"/>
      <c r="AB97" s="109"/>
      <c r="AC97" s="109"/>
      <c r="AD97" s="109"/>
      <c r="AE97" s="109"/>
      <c r="AF97" s="109"/>
      <c r="AG97" s="109"/>
      <c r="AH97" s="109"/>
      <c r="AI97" s="109"/>
      <c r="AJ97" s="109"/>
      <c r="AK97" s="109"/>
      <c r="AL97" s="109"/>
      <c r="AM97" s="109"/>
      <c r="AN97" s="109"/>
      <c r="AO97" s="109"/>
      <c r="AP97" s="109"/>
      <c r="AQ97" s="109"/>
      <c r="AR97" s="109"/>
      <c r="AS97" s="109"/>
      <c r="AT97" s="109"/>
      <c r="AU97" s="109">
        <v>0</v>
      </c>
      <c r="AV97" s="109"/>
      <c r="AW97" s="109"/>
      <c r="AX97" s="109"/>
      <c r="AY97" s="109"/>
      <c r="AZ97" s="109"/>
      <c r="BA97" s="109"/>
      <c r="BC97" s="109"/>
      <c r="BD97" s="109"/>
      <c r="BE97" s="109"/>
      <c r="BF97" s="109"/>
      <c r="BG97" s="109"/>
      <c r="BH97" s="3"/>
    </row>
    <row r="98" spans="1:63" ht="12.9" customHeight="1">
      <c r="A98" s="774">
        <v>5</v>
      </c>
      <c r="B98" s="207" t="s">
        <v>988</v>
      </c>
      <c r="C98" s="771">
        <f>SUM(C100:C110)</f>
        <v>27983641</v>
      </c>
      <c r="D98" s="771">
        <f t="shared" ref="D98:BH98" si="49">SUM(D101:D109)</f>
        <v>0</v>
      </c>
      <c r="E98" s="771">
        <f t="shared" si="49"/>
        <v>0</v>
      </c>
      <c r="F98" s="771">
        <f t="shared" si="49"/>
        <v>-11000000</v>
      </c>
      <c r="G98" s="771">
        <f t="shared" si="49"/>
        <v>16983641</v>
      </c>
      <c r="H98" s="771">
        <v>7341761.0999999996</v>
      </c>
      <c r="I98" s="771">
        <f>SUM(I101:I110)</f>
        <v>0</v>
      </c>
      <c r="J98" s="285">
        <f>SUM(J101:J109)</f>
        <v>1260075.92</v>
      </c>
      <c r="K98" s="771">
        <f>SUM(K101:K109)</f>
        <v>7935055.4199999999</v>
      </c>
      <c r="L98" s="771">
        <f>SUM(L101:L110)</f>
        <v>9195131.3399999999</v>
      </c>
      <c r="M98" s="771">
        <f>SUM(M100:M110)</f>
        <v>16536892.439999999</v>
      </c>
      <c r="N98" s="771">
        <f>SUM(N100:N110)</f>
        <v>16983641</v>
      </c>
      <c r="O98" s="771">
        <f t="shared" si="49"/>
        <v>-446748.56000000029</v>
      </c>
      <c r="P98" s="794">
        <f t="shared" si="49"/>
        <v>446748.56000000029</v>
      </c>
      <c r="Q98" s="794">
        <f t="shared" si="49"/>
        <v>0</v>
      </c>
      <c r="R98" s="794">
        <f t="shared" si="49"/>
        <v>0</v>
      </c>
      <c r="S98" s="771">
        <f>SUM(S100:S110)</f>
        <v>0</v>
      </c>
      <c r="T98" s="771">
        <f>SUM(T100:T110)</f>
        <v>-11000000</v>
      </c>
      <c r="U98" s="771">
        <f t="shared" si="49"/>
        <v>0</v>
      </c>
      <c r="V98" s="771">
        <f t="shared" si="49"/>
        <v>0</v>
      </c>
      <c r="W98" s="771">
        <f t="shared" si="49"/>
        <v>0</v>
      </c>
      <c r="X98" s="771">
        <f t="shared" si="49"/>
        <v>0</v>
      </c>
      <c r="Y98" s="771">
        <f t="shared" si="49"/>
        <v>0</v>
      </c>
      <c r="Z98" s="771">
        <f t="shared" si="49"/>
        <v>0</v>
      </c>
      <c r="AA98" s="771">
        <f t="shared" si="49"/>
        <v>0</v>
      </c>
      <c r="AB98" s="771">
        <f t="shared" si="49"/>
        <v>0</v>
      </c>
      <c r="AC98" s="771">
        <f t="shared" si="49"/>
        <v>0</v>
      </c>
      <c r="AD98" s="771">
        <f t="shared" si="49"/>
        <v>0</v>
      </c>
      <c r="AE98" s="771">
        <f t="shared" si="49"/>
        <v>0</v>
      </c>
      <c r="AF98" s="771">
        <f t="shared" si="49"/>
        <v>0</v>
      </c>
      <c r="AG98" s="771">
        <f t="shared" si="49"/>
        <v>0</v>
      </c>
      <c r="AH98" s="771"/>
      <c r="AI98" s="771">
        <f t="shared" ref="AI98:AQ98" si="50">SUM(AI100:AI110)</f>
        <v>0</v>
      </c>
      <c r="AJ98" s="771">
        <f t="shared" si="50"/>
        <v>0</v>
      </c>
      <c r="AK98" s="771">
        <f t="shared" si="50"/>
        <v>0</v>
      </c>
      <c r="AL98" s="771">
        <f t="shared" si="50"/>
        <v>0</v>
      </c>
      <c r="AM98" s="771">
        <f t="shared" si="50"/>
        <v>0</v>
      </c>
      <c r="AN98" s="771">
        <f t="shared" si="50"/>
        <v>0</v>
      </c>
      <c r="AO98" s="771">
        <f t="shared" si="50"/>
        <v>0</v>
      </c>
      <c r="AP98" s="771">
        <f t="shared" si="50"/>
        <v>0</v>
      </c>
      <c r="AQ98" s="771">
        <f t="shared" si="50"/>
        <v>0</v>
      </c>
      <c r="AR98" s="771"/>
      <c r="AS98" s="771"/>
      <c r="AT98" s="771">
        <f t="shared" si="49"/>
        <v>-11000000</v>
      </c>
      <c r="AU98" s="109">
        <v>0</v>
      </c>
      <c r="AV98" s="771">
        <f t="shared" si="49"/>
        <v>0</v>
      </c>
      <c r="AW98" s="771">
        <f t="shared" si="49"/>
        <v>0</v>
      </c>
      <c r="AX98" s="771">
        <f t="shared" si="49"/>
        <v>0</v>
      </c>
      <c r="AY98" s="771">
        <f t="shared" si="49"/>
        <v>0</v>
      </c>
      <c r="AZ98" s="771">
        <f t="shared" si="49"/>
        <v>0</v>
      </c>
      <c r="BA98" s="771">
        <f t="shared" si="49"/>
        <v>0</v>
      </c>
      <c r="BB98" s="771">
        <f t="shared" si="49"/>
        <v>0</v>
      </c>
      <c r="BC98" s="771">
        <f t="shared" si="49"/>
        <v>0</v>
      </c>
      <c r="BD98" s="771">
        <f t="shared" si="49"/>
        <v>0</v>
      </c>
      <c r="BE98" s="771">
        <f t="shared" si="49"/>
        <v>0</v>
      </c>
      <c r="BF98" s="771">
        <f t="shared" si="49"/>
        <v>0</v>
      </c>
      <c r="BG98" s="771">
        <f t="shared" si="49"/>
        <v>0</v>
      </c>
      <c r="BH98" s="771">
        <f t="shared" si="49"/>
        <v>0</v>
      </c>
    </row>
    <row r="99" spans="1:63">
      <c r="A99" s="291"/>
      <c r="B99" s="1"/>
      <c r="C99" s="3"/>
      <c r="D99" s="3"/>
      <c r="E99" s="3"/>
      <c r="F99" s="3"/>
      <c r="G99" s="3"/>
      <c r="H99" s="3"/>
      <c r="I99" s="109"/>
      <c r="K99" s="109"/>
      <c r="L99" s="109"/>
      <c r="M99" s="109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109">
        <v>0</v>
      </c>
      <c r="AV99" s="3"/>
      <c r="AW99" s="3"/>
      <c r="AX99" s="3"/>
      <c r="AY99" s="3"/>
      <c r="AZ99" s="3"/>
      <c r="BA99" s="3"/>
      <c r="BB99" s="3"/>
      <c r="BC99" s="3"/>
      <c r="BD99" s="3"/>
      <c r="BE99" s="3"/>
      <c r="BF99" s="3"/>
      <c r="BG99" s="3"/>
      <c r="BH99" s="3"/>
    </row>
    <row r="100" spans="1:63" s="1" customFormat="1" ht="12.9" customHeight="1">
      <c r="A100" s="229" t="s">
        <v>83</v>
      </c>
      <c r="B100" s="227" t="s">
        <v>989</v>
      </c>
      <c r="C100" s="109">
        <v>0</v>
      </c>
      <c r="D100" s="109">
        <f t="shared" ref="D100:D110" si="51">+BH100</f>
        <v>0</v>
      </c>
      <c r="E100" s="109"/>
      <c r="F100" s="109">
        <f t="shared" ref="F100:F110" si="52">+AT100</f>
        <v>0</v>
      </c>
      <c r="G100" s="109">
        <f t="shared" ref="G100:G110" si="53">+C100+D100+F100+E100</f>
        <v>0</v>
      </c>
      <c r="H100" s="109">
        <v>0</v>
      </c>
      <c r="I100" s="109">
        <f>'CK GASTOS INM MES 1'!BZ59</f>
        <v>0</v>
      </c>
      <c r="J100" s="157">
        <f>'CK GASTOS INM MES 2'!BZ107</f>
        <v>0</v>
      </c>
      <c r="K100" s="109">
        <f>'CK GASTOS INM MES 3'!BZ72</f>
        <v>0</v>
      </c>
      <c r="L100" s="109">
        <f t="shared" ref="L100:L110" si="54">SUM(I100:K100)</f>
        <v>0</v>
      </c>
      <c r="M100" s="109">
        <f t="shared" ref="M100:M110" si="55">+L100+H100</f>
        <v>0</v>
      </c>
      <c r="N100" s="109">
        <f>+'Cert.INM-FEM'!BZ145</f>
        <v>0</v>
      </c>
      <c r="O100" s="109">
        <f t="shared" ref="O100:O110" si="56">IF(N100&gt;0,(M100-N100),0)</f>
        <v>0</v>
      </c>
      <c r="P100" s="753">
        <f t="shared" ref="P100:P110" si="57">G100-M100</f>
        <v>0</v>
      </c>
      <c r="Q100" s="753">
        <f t="shared" ref="Q100:Q110" si="58">G100-N100</f>
        <v>0</v>
      </c>
      <c r="R100" s="753">
        <f t="shared" ref="R100:R110" si="59">IF(O100&gt;0,(G100-M100-O100),(G100-M100+O100))</f>
        <v>0</v>
      </c>
      <c r="S100" s="109"/>
      <c r="T100" s="109"/>
      <c r="U100" s="109"/>
      <c r="V100" s="109"/>
      <c r="W100" s="109"/>
      <c r="X100" s="109"/>
      <c r="Y100" s="109"/>
      <c r="Z100" s="109"/>
      <c r="AA100" s="109"/>
      <c r="AB100" s="109"/>
      <c r="AC100" s="109"/>
      <c r="AD100" s="109"/>
      <c r="AE100" s="109"/>
      <c r="AF100" s="109"/>
      <c r="AG100" s="109"/>
      <c r="AH100" s="109"/>
      <c r="AI100" s="109"/>
      <c r="AJ100" s="109"/>
      <c r="AK100" s="109"/>
      <c r="AL100" s="109"/>
      <c r="AM100" s="109"/>
      <c r="AN100" s="109"/>
      <c r="AO100" s="109"/>
      <c r="AP100" s="109"/>
      <c r="AQ100" s="109"/>
      <c r="AR100" s="109"/>
      <c r="AS100" s="109"/>
      <c r="AT100" s="109">
        <f t="shared" ref="AT100:AT110" si="60">SUM(S100:AS100)</f>
        <v>0</v>
      </c>
      <c r="AU100" s="109">
        <v>0</v>
      </c>
      <c r="AV100" s="109">
        <f>+'INM-FEM'!AE95+'INM-AC'!Y94</f>
        <v>0</v>
      </c>
      <c r="AW100" s="109">
        <f>+'INM-FEM'!AF95+'INM-AC'!Z94</f>
        <v>0</v>
      </c>
      <c r="AX100" s="109">
        <f>+'INM-FEM'!AG95+'INM-AC'!AA94</f>
        <v>0</v>
      </c>
      <c r="AY100" s="109">
        <f>+'INM-FEM'!AH95+'INM-AC'!AB94</f>
        <v>0</v>
      </c>
      <c r="AZ100" s="109">
        <f t="shared" ref="AZ100:AZ110" si="61">+AU100+AV100+AW100+AX100+AY100</f>
        <v>0</v>
      </c>
      <c r="BA100" s="109"/>
      <c r="BB100" s="109"/>
      <c r="BC100" s="109"/>
      <c r="BD100" s="109"/>
      <c r="BE100" s="109"/>
      <c r="BF100" s="109"/>
      <c r="BG100" s="109"/>
      <c r="BH100" s="109">
        <f t="shared" ref="BH100:BH110" si="62">SUM(BA100:BF100)</f>
        <v>0</v>
      </c>
      <c r="BI100" s="227"/>
      <c r="BJ100" s="227"/>
      <c r="BK100" s="227"/>
    </row>
    <row r="101" spans="1:63" s="1" customFormat="1">
      <c r="A101" s="229" t="s">
        <v>84</v>
      </c>
      <c r="B101" s="227" t="s">
        <v>990</v>
      </c>
      <c r="C101" s="109">
        <v>0</v>
      </c>
      <c r="D101" s="109">
        <f t="shared" si="51"/>
        <v>0</v>
      </c>
      <c r="E101" s="109"/>
      <c r="F101" s="109">
        <f t="shared" si="52"/>
        <v>0</v>
      </c>
      <c r="G101" s="109">
        <f t="shared" si="53"/>
        <v>0</v>
      </c>
      <c r="H101" s="109">
        <v>0</v>
      </c>
      <c r="I101" s="109">
        <f>'CK GASTOS INM MES 1'!CA59</f>
        <v>0</v>
      </c>
      <c r="J101" s="157">
        <f>'CK GASTOS INM MES 2'!CA107</f>
        <v>0</v>
      </c>
      <c r="K101" s="109">
        <f>'CK GASTOS INM MES 3'!CA72</f>
        <v>0</v>
      </c>
      <c r="L101" s="109">
        <f t="shared" si="54"/>
        <v>0</v>
      </c>
      <c r="M101" s="109">
        <f t="shared" si="55"/>
        <v>0</v>
      </c>
      <c r="N101" s="109">
        <f>+'Cert.INM-FEM'!CA145</f>
        <v>0</v>
      </c>
      <c r="O101" s="109">
        <f t="shared" si="56"/>
        <v>0</v>
      </c>
      <c r="P101" s="753">
        <f t="shared" si="57"/>
        <v>0</v>
      </c>
      <c r="Q101" s="753">
        <f t="shared" si="58"/>
        <v>0</v>
      </c>
      <c r="R101" s="753">
        <f t="shared" si="59"/>
        <v>0</v>
      </c>
      <c r="S101" s="109"/>
      <c r="T101" s="109"/>
      <c r="U101" s="109"/>
      <c r="V101" s="109"/>
      <c r="W101" s="109"/>
      <c r="X101" s="109"/>
      <c r="Y101" s="109"/>
      <c r="Z101" s="109"/>
      <c r="AA101" s="109"/>
      <c r="AB101" s="109"/>
      <c r="AC101" s="109"/>
      <c r="AD101" s="109"/>
      <c r="AE101" s="109"/>
      <c r="AF101" s="109"/>
      <c r="AG101" s="109"/>
      <c r="AH101" s="109"/>
      <c r="AI101" s="109"/>
      <c r="AJ101" s="109"/>
      <c r="AK101" s="109"/>
      <c r="AL101" s="109"/>
      <c r="AM101" s="109"/>
      <c r="AN101" s="109"/>
      <c r="AO101" s="109"/>
      <c r="AP101" s="109"/>
      <c r="AQ101" s="109"/>
      <c r="AR101" s="109"/>
      <c r="AS101" s="109"/>
      <c r="AT101" s="109">
        <f t="shared" si="60"/>
        <v>0</v>
      </c>
      <c r="AU101" s="109">
        <v>0</v>
      </c>
      <c r="AV101" s="109">
        <f>+'INM-FEM'!AE96+'INM-AC'!Y95</f>
        <v>0</v>
      </c>
      <c r="AW101" s="109">
        <f>+'INM-FEM'!AF96+'INM-AC'!Z95</f>
        <v>0</v>
      </c>
      <c r="AX101" s="109">
        <f>+'INM-FEM'!AG96+'INM-AC'!AA95</f>
        <v>0</v>
      </c>
      <c r="AY101" s="109">
        <f>+'INM-FEM'!AH96+'INM-AC'!AB95</f>
        <v>0</v>
      </c>
      <c r="AZ101" s="109">
        <f t="shared" si="61"/>
        <v>0</v>
      </c>
      <c r="BA101" s="109"/>
      <c r="BB101" s="109"/>
      <c r="BC101" s="109"/>
      <c r="BD101" s="109"/>
      <c r="BE101" s="109"/>
      <c r="BF101" s="109"/>
      <c r="BG101" s="109"/>
      <c r="BH101" s="109">
        <f t="shared" si="62"/>
        <v>0</v>
      </c>
      <c r="BI101" s="227"/>
      <c r="BJ101" s="227"/>
      <c r="BK101" s="227"/>
    </row>
    <row r="102" spans="1:63" ht="12.6" customHeight="1">
      <c r="A102" s="229" t="s">
        <v>85</v>
      </c>
      <c r="B102" s="227" t="s">
        <v>991</v>
      </c>
      <c r="C102" s="109">
        <v>0</v>
      </c>
      <c r="D102" s="109">
        <f t="shared" si="51"/>
        <v>0</v>
      </c>
      <c r="E102" s="109"/>
      <c r="F102" s="109">
        <f t="shared" si="52"/>
        <v>0</v>
      </c>
      <c r="G102" s="109">
        <f t="shared" si="53"/>
        <v>0</v>
      </c>
      <c r="H102" s="109">
        <v>0</v>
      </c>
      <c r="I102" s="109">
        <f>'CK GASTOS INM MES 1'!CB59</f>
        <v>0</v>
      </c>
      <c r="J102" s="157">
        <f>'CK GASTOS INM MES 2'!CB107</f>
        <v>0</v>
      </c>
      <c r="K102" s="109">
        <f>'CK GASTOS INM MES 3'!CB72</f>
        <v>0</v>
      </c>
      <c r="L102" s="109">
        <f t="shared" si="54"/>
        <v>0</v>
      </c>
      <c r="M102" s="109">
        <f t="shared" si="55"/>
        <v>0</v>
      </c>
      <c r="N102" s="109">
        <f>+'Cert.INM-FEM'!CB145</f>
        <v>0</v>
      </c>
      <c r="O102" s="109">
        <f t="shared" si="56"/>
        <v>0</v>
      </c>
      <c r="P102" s="753">
        <f t="shared" si="57"/>
        <v>0</v>
      </c>
      <c r="Q102" s="753">
        <f t="shared" si="58"/>
        <v>0</v>
      </c>
      <c r="R102" s="753">
        <f t="shared" si="59"/>
        <v>0</v>
      </c>
      <c r="S102" s="109"/>
      <c r="T102" s="109"/>
      <c r="U102" s="109"/>
      <c r="V102" s="109"/>
      <c r="W102" s="109"/>
      <c r="X102" s="109"/>
      <c r="Y102" s="109"/>
      <c r="Z102" s="109"/>
      <c r="AA102" s="109"/>
      <c r="AB102" s="109"/>
      <c r="AC102" s="109"/>
      <c r="AD102" s="109"/>
      <c r="AE102" s="109"/>
      <c r="AF102" s="109"/>
      <c r="AG102" s="109"/>
      <c r="AH102" s="109"/>
      <c r="AI102" s="109"/>
      <c r="AJ102" s="109"/>
      <c r="AK102" s="109"/>
      <c r="AL102" s="109"/>
      <c r="AM102" s="109"/>
      <c r="AN102" s="109"/>
      <c r="AO102" s="109"/>
      <c r="AP102" s="109"/>
      <c r="AQ102" s="109"/>
      <c r="AR102" s="109"/>
      <c r="AS102" s="109"/>
      <c r="AT102" s="109">
        <f t="shared" si="60"/>
        <v>0</v>
      </c>
      <c r="AU102" s="109">
        <v>0</v>
      </c>
      <c r="AV102" s="109">
        <f>+'INM-FEM'!AE97+'INM-AC'!Y96</f>
        <v>0</v>
      </c>
      <c r="AW102" s="109">
        <f>+'INM-FEM'!AF97+'INM-AC'!Z96</f>
        <v>0</v>
      </c>
      <c r="AX102" s="109">
        <f>+'INM-FEM'!AG97+'INM-AC'!AA96</f>
        <v>0</v>
      </c>
      <c r="AY102" s="109">
        <f>+'INM-FEM'!AH97+'INM-AC'!AB96</f>
        <v>0</v>
      </c>
      <c r="AZ102" s="109">
        <f t="shared" si="61"/>
        <v>0</v>
      </c>
      <c r="BA102" s="109"/>
      <c r="BC102" s="109"/>
      <c r="BD102" s="109"/>
      <c r="BE102" s="109"/>
      <c r="BF102" s="109"/>
      <c r="BG102" s="109"/>
      <c r="BH102" s="109">
        <f t="shared" si="62"/>
        <v>0</v>
      </c>
    </row>
    <row r="103" spans="1:63" s="1" customFormat="1" ht="13.5" customHeight="1">
      <c r="A103" s="229" t="s">
        <v>86</v>
      </c>
      <c r="B103" s="227" t="s">
        <v>992</v>
      </c>
      <c r="C103" s="109">
        <v>0</v>
      </c>
      <c r="D103" s="109">
        <f t="shared" si="51"/>
        <v>0</v>
      </c>
      <c r="E103" s="109"/>
      <c r="F103" s="109">
        <f t="shared" si="52"/>
        <v>0</v>
      </c>
      <c r="G103" s="109">
        <f t="shared" si="53"/>
        <v>0</v>
      </c>
      <c r="H103" s="109">
        <v>0</v>
      </c>
      <c r="I103" s="109">
        <f>'CK GASTOS INM MES 1'!CC59</f>
        <v>0</v>
      </c>
      <c r="J103" s="157">
        <f>'CK GASTOS INM MES 2'!CC107</f>
        <v>0</v>
      </c>
      <c r="K103" s="109">
        <f>'CK GASTOS INM MES 3'!CC72</f>
        <v>0</v>
      </c>
      <c r="L103" s="109">
        <f t="shared" si="54"/>
        <v>0</v>
      </c>
      <c r="M103" s="109">
        <f t="shared" si="55"/>
        <v>0</v>
      </c>
      <c r="N103" s="109">
        <f>+'Cert.INM-FEM'!CC145</f>
        <v>0</v>
      </c>
      <c r="O103" s="109">
        <f t="shared" si="56"/>
        <v>0</v>
      </c>
      <c r="P103" s="753">
        <f t="shared" si="57"/>
        <v>0</v>
      </c>
      <c r="Q103" s="753">
        <f t="shared" si="58"/>
        <v>0</v>
      </c>
      <c r="R103" s="753">
        <f t="shared" si="59"/>
        <v>0</v>
      </c>
      <c r="S103" s="109"/>
      <c r="T103" s="109"/>
      <c r="U103" s="109"/>
      <c r="V103" s="109"/>
      <c r="W103" s="109"/>
      <c r="X103" s="109"/>
      <c r="Y103" s="109"/>
      <c r="Z103" s="109"/>
      <c r="AA103" s="109"/>
      <c r="AB103" s="109"/>
      <c r="AC103" s="109"/>
      <c r="AD103" s="109"/>
      <c r="AE103" s="109"/>
      <c r="AF103" s="109"/>
      <c r="AG103" s="109"/>
      <c r="AH103" s="109"/>
      <c r="AI103" s="109"/>
      <c r="AJ103" s="109"/>
      <c r="AK103" s="109"/>
      <c r="AL103" s="109"/>
      <c r="AM103" s="109"/>
      <c r="AN103" s="109"/>
      <c r="AO103" s="109"/>
      <c r="AP103" s="109"/>
      <c r="AQ103" s="109"/>
      <c r="AR103" s="109"/>
      <c r="AS103" s="109"/>
      <c r="AT103" s="109">
        <f t="shared" si="60"/>
        <v>0</v>
      </c>
      <c r="AU103" s="109">
        <v>0</v>
      </c>
      <c r="AV103" s="109">
        <f>+'INM-FEM'!AE98+'INM-AC'!Y97</f>
        <v>0</v>
      </c>
      <c r="AW103" s="109">
        <f>+'INM-FEM'!AF98+'INM-AC'!Z97</f>
        <v>0</v>
      </c>
      <c r="AX103" s="109">
        <f>+'INM-FEM'!AG98+'INM-AC'!AA97</f>
        <v>0</v>
      </c>
      <c r="AY103" s="109">
        <f>+'INM-FEM'!AH98+'INM-AC'!AB97</f>
        <v>0</v>
      </c>
      <c r="AZ103" s="109">
        <f t="shared" si="61"/>
        <v>0</v>
      </c>
      <c r="BA103" s="109"/>
      <c r="BB103" s="109"/>
      <c r="BC103" s="109"/>
      <c r="BD103" s="109"/>
      <c r="BE103" s="109"/>
      <c r="BF103" s="109"/>
      <c r="BG103" s="109"/>
      <c r="BH103" s="109">
        <f t="shared" si="62"/>
        <v>0</v>
      </c>
      <c r="BI103" s="227"/>
      <c r="BJ103" s="227"/>
      <c r="BK103" s="227"/>
    </row>
    <row r="104" spans="1:63" ht="12.9" customHeight="1">
      <c r="A104" s="229" t="s">
        <v>87</v>
      </c>
      <c r="B104" s="227" t="s">
        <v>993</v>
      </c>
      <c r="C104" s="109">
        <v>10000000</v>
      </c>
      <c r="D104" s="109">
        <f t="shared" si="51"/>
        <v>0</v>
      </c>
      <c r="E104" s="109"/>
      <c r="F104" s="109">
        <f t="shared" si="52"/>
        <v>-10000000</v>
      </c>
      <c r="G104" s="109">
        <f t="shared" si="53"/>
        <v>0</v>
      </c>
      <c r="H104" s="109">
        <v>0</v>
      </c>
      <c r="I104" s="109">
        <f>'CK GASTOS INM MES 1'!CD$59</f>
        <v>0</v>
      </c>
      <c r="J104" s="157">
        <f>'CK GASTOS INM MES 2'!CD$107</f>
        <v>0</v>
      </c>
      <c r="K104" s="109">
        <f>'CK GASTOS INM MES 3'!CD$72</f>
        <v>0</v>
      </c>
      <c r="L104" s="109">
        <f t="shared" si="54"/>
        <v>0</v>
      </c>
      <c r="M104" s="109">
        <f t="shared" si="55"/>
        <v>0</v>
      </c>
      <c r="N104" s="109">
        <f>+'Cert.INM-FEM'!CD145</f>
        <v>0</v>
      </c>
      <c r="O104" s="109">
        <f t="shared" si="56"/>
        <v>0</v>
      </c>
      <c r="P104" s="753">
        <f t="shared" si="57"/>
        <v>0</v>
      </c>
      <c r="Q104" s="753">
        <f t="shared" si="58"/>
        <v>0</v>
      </c>
      <c r="R104" s="753">
        <f t="shared" si="59"/>
        <v>0</v>
      </c>
      <c r="S104" s="109"/>
      <c r="T104" s="109">
        <v>-10000000</v>
      </c>
      <c r="U104" s="109"/>
      <c r="V104" s="109"/>
      <c r="W104" s="109"/>
      <c r="X104" s="109"/>
      <c r="Y104" s="109"/>
      <c r="Z104" s="109"/>
      <c r="AA104" s="109"/>
      <c r="AB104" s="109"/>
      <c r="AC104" s="109"/>
      <c r="AD104" s="109"/>
      <c r="AE104" s="109"/>
      <c r="AF104" s="109"/>
      <c r="AG104" s="109"/>
      <c r="AH104" s="109"/>
      <c r="AI104" s="109"/>
      <c r="AJ104" s="109"/>
      <c r="AK104" s="109"/>
      <c r="AL104" s="109"/>
      <c r="AM104" s="109"/>
      <c r="AN104" s="109"/>
      <c r="AO104" s="109"/>
      <c r="AP104" s="109"/>
      <c r="AQ104" s="109"/>
      <c r="AR104" s="109"/>
      <c r="AS104" s="109"/>
      <c r="AT104" s="109">
        <f t="shared" si="60"/>
        <v>-10000000</v>
      </c>
      <c r="AU104" s="109">
        <v>0</v>
      </c>
      <c r="AV104" s="109">
        <f>+'INM-FEM'!AE99+'INM-AC'!Y98</f>
        <v>0</v>
      </c>
      <c r="AW104" s="109">
        <f>+'INM-FEM'!AF99+'INM-AC'!Z98</f>
        <v>0</v>
      </c>
      <c r="AX104" s="109">
        <f>+'INM-FEM'!AG99+'INM-AC'!AA98</f>
        <v>0</v>
      </c>
      <c r="AY104" s="109">
        <f>+'INM-FEM'!AH99+'INM-AC'!AB98</f>
        <v>0</v>
      </c>
      <c r="AZ104" s="109">
        <f t="shared" si="61"/>
        <v>0</v>
      </c>
      <c r="BA104" s="109"/>
      <c r="BC104" s="109"/>
      <c r="BD104" s="109"/>
      <c r="BE104" s="109"/>
      <c r="BF104" s="109"/>
      <c r="BG104" s="109"/>
      <c r="BH104" s="109">
        <f t="shared" si="62"/>
        <v>0</v>
      </c>
      <c r="BI104" s="1"/>
      <c r="BJ104" s="1"/>
      <c r="BK104" s="1"/>
    </row>
    <row r="105" spans="1:63">
      <c r="A105" s="229" t="s">
        <v>88</v>
      </c>
      <c r="B105" s="227" t="s">
        <v>994</v>
      </c>
      <c r="C105" s="109">
        <v>14983641</v>
      </c>
      <c r="D105" s="109">
        <f t="shared" si="51"/>
        <v>0</v>
      </c>
      <c r="E105" s="109"/>
      <c r="F105" s="109">
        <f t="shared" si="52"/>
        <v>0</v>
      </c>
      <c r="G105" s="109">
        <f t="shared" si="53"/>
        <v>14983641</v>
      </c>
      <c r="H105" s="109">
        <v>7341761.0999999996</v>
      </c>
      <c r="I105" s="109">
        <f>'CK GASTOS INM MES 1'!CE$59</f>
        <v>0</v>
      </c>
      <c r="J105" s="157">
        <f>'CK GASTOS INM MES 2'!CE$107</f>
        <v>0</v>
      </c>
      <c r="K105" s="109">
        <f>'CK GASTOS INM MES 3'!CE$72</f>
        <v>7462102.7400000002</v>
      </c>
      <c r="L105" s="109">
        <f t="shared" si="54"/>
        <v>7462102.7400000002</v>
      </c>
      <c r="M105" s="109">
        <f t="shared" si="55"/>
        <v>14803863.84</v>
      </c>
      <c r="N105" s="109">
        <f>+'Cert.INM-FEM'!CE145</f>
        <v>14983641</v>
      </c>
      <c r="O105" s="109">
        <f t="shared" si="56"/>
        <v>-179777.16000000015</v>
      </c>
      <c r="P105" s="753">
        <f t="shared" si="57"/>
        <v>179777.16000000015</v>
      </c>
      <c r="Q105" s="753">
        <f t="shared" si="58"/>
        <v>0</v>
      </c>
      <c r="R105" s="753">
        <f t="shared" si="59"/>
        <v>0</v>
      </c>
      <c r="S105" s="109"/>
      <c r="T105" s="109"/>
      <c r="U105" s="109"/>
      <c r="V105" s="109"/>
      <c r="W105" s="109"/>
      <c r="X105" s="109"/>
      <c r="Y105" s="109"/>
      <c r="Z105" s="109"/>
      <c r="AA105" s="109"/>
      <c r="AB105" s="109"/>
      <c r="AC105" s="109"/>
      <c r="AD105" s="109"/>
      <c r="AE105" s="109"/>
      <c r="AF105" s="109"/>
      <c r="AG105" s="109"/>
      <c r="AH105" s="109"/>
      <c r="AI105" s="109"/>
      <c r="AJ105" s="109"/>
      <c r="AK105" s="109"/>
      <c r="AL105" s="109"/>
      <c r="AM105" s="109"/>
      <c r="AN105" s="109"/>
      <c r="AO105" s="109"/>
      <c r="AP105" s="109"/>
      <c r="AQ105" s="109"/>
      <c r="AR105" s="109"/>
      <c r="AS105" s="109"/>
      <c r="AT105" s="109">
        <f>SUM(S105:AS105)</f>
        <v>0</v>
      </c>
      <c r="AU105" s="109">
        <v>0</v>
      </c>
      <c r="AV105" s="109">
        <f>+'INM-FEM'!AE100+'INM-AC'!Y99</f>
        <v>0</v>
      </c>
      <c r="AW105" s="109">
        <f>+'INM-FEM'!AF100+'INM-AC'!Z99</f>
        <v>0</v>
      </c>
      <c r="AX105" s="109">
        <f>+'INM-FEM'!AG100+'INM-AC'!AA99</f>
        <v>0</v>
      </c>
      <c r="AY105" s="109">
        <f>+'INM-FEM'!AH100+'INM-AC'!AB99</f>
        <v>0</v>
      </c>
      <c r="AZ105" s="109">
        <f t="shared" si="61"/>
        <v>0</v>
      </c>
      <c r="BA105" s="109"/>
      <c r="BC105" s="109"/>
      <c r="BD105" s="109"/>
      <c r="BE105" s="109"/>
      <c r="BF105" s="109"/>
      <c r="BG105" s="109"/>
      <c r="BH105" s="109">
        <f t="shared" si="62"/>
        <v>0</v>
      </c>
      <c r="BI105" s="1"/>
      <c r="BJ105" s="1"/>
      <c r="BK105" s="1"/>
    </row>
    <row r="106" spans="1:63" ht="18.75" customHeight="1">
      <c r="A106" s="229" t="s">
        <v>89</v>
      </c>
      <c r="B106" s="778" t="s">
        <v>995</v>
      </c>
      <c r="C106" s="109"/>
      <c r="D106" s="109">
        <f t="shared" si="51"/>
        <v>0</v>
      </c>
      <c r="E106" s="109"/>
      <c r="F106" s="109">
        <f t="shared" si="52"/>
        <v>0</v>
      </c>
      <c r="G106" s="109">
        <f t="shared" si="53"/>
        <v>0</v>
      </c>
      <c r="H106" s="109">
        <v>0</v>
      </c>
      <c r="I106" s="109">
        <f>'CK GASTOS INM MES 1'!CF$59</f>
        <v>0</v>
      </c>
      <c r="J106" s="157">
        <f>'CK GASTOS INM MES 2'!CF$107</f>
        <v>0</v>
      </c>
      <c r="K106" s="109">
        <f>'CK GASTOS INM MES 3'!CF$72</f>
        <v>0</v>
      </c>
      <c r="L106" s="109">
        <f t="shared" si="54"/>
        <v>0</v>
      </c>
      <c r="M106" s="109">
        <f t="shared" si="55"/>
        <v>0</v>
      </c>
      <c r="N106" s="109">
        <f>+'Cert.INM-FEM'!CF145</f>
        <v>0</v>
      </c>
      <c r="O106" s="109">
        <f t="shared" si="56"/>
        <v>0</v>
      </c>
      <c r="P106" s="753">
        <f t="shared" si="57"/>
        <v>0</v>
      </c>
      <c r="Q106" s="753">
        <f t="shared" si="58"/>
        <v>0</v>
      </c>
      <c r="R106" s="753">
        <f t="shared" si="59"/>
        <v>0</v>
      </c>
      <c r="S106" s="109"/>
      <c r="T106" s="109"/>
      <c r="U106" s="109"/>
      <c r="V106" s="109"/>
      <c r="W106" s="109"/>
      <c r="X106" s="109"/>
      <c r="Y106" s="109"/>
      <c r="Z106" s="109"/>
      <c r="AA106" s="109"/>
      <c r="AB106" s="109"/>
      <c r="AC106" s="109"/>
      <c r="AD106" s="109"/>
      <c r="AE106" s="109"/>
      <c r="AF106" s="109"/>
      <c r="AG106" s="109"/>
      <c r="AH106" s="109"/>
      <c r="AI106" s="109"/>
      <c r="AJ106" s="109"/>
      <c r="AK106" s="109"/>
      <c r="AL106" s="109"/>
      <c r="AM106" s="109"/>
      <c r="AN106" s="109"/>
      <c r="AO106" s="109"/>
      <c r="AP106" s="109"/>
      <c r="AQ106" s="109"/>
      <c r="AR106" s="109"/>
      <c r="AS106" s="109"/>
      <c r="AT106" s="109">
        <f t="shared" si="60"/>
        <v>0</v>
      </c>
      <c r="AU106" s="109">
        <v>0</v>
      </c>
      <c r="AV106" s="109">
        <f>+'INM-FEM'!AE101+'INM-AC'!Y100</f>
        <v>0</v>
      </c>
      <c r="AW106" s="109">
        <f>+'INM-FEM'!AF101+'INM-AC'!Z100</f>
        <v>0</v>
      </c>
      <c r="AX106" s="109">
        <f>+'INM-FEM'!AG101+'INM-AC'!AA100</f>
        <v>0</v>
      </c>
      <c r="AY106" s="109">
        <f>+'INM-FEM'!AH101+'INM-AC'!AB100</f>
        <v>0</v>
      </c>
      <c r="AZ106" s="109">
        <f t="shared" si="61"/>
        <v>0</v>
      </c>
      <c r="BA106" s="109"/>
      <c r="BC106" s="109"/>
      <c r="BD106" s="109"/>
      <c r="BE106" s="109"/>
      <c r="BF106" s="109"/>
      <c r="BG106" s="109"/>
      <c r="BH106" s="109">
        <f t="shared" si="62"/>
        <v>0</v>
      </c>
    </row>
    <row r="107" spans="1:63">
      <c r="A107" s="229" t="s">
        <v>90</v>
      </c>
      <c r="B107" s="227" t="s">
        <v>996</v>
      </c>
      <c r="C107" s="109"/>
      <c r="D107" s="109">
        <f t="shared" si="51"/>
        <v>0</v>
      </c>
      <c r="E107" s="109"/>
      <c r="F107" s="109">
        <f t="shared" si="52"/>
        <v>0</v>
      </c>
      <c r="G107" s="109">
        <f t="shared" si="53"/>
        <v>0</v>
      </c>
      <c r="H107" s="109">
        <v>0</v>
      </c>
      <c r="I107" s="109">
        <f>'CK GASTOS INM MES 1'!CG$59</f>
        <v>0</v>
      </c>
      <c r="J107" s="157">
        <f>'CK GASTOS INM MES 2'!CG$107</f>
        <v>0</v>
      </c>
      <c r="K107" s="109">
        <f>'CK GASTOS INM MES 3'!CG$72</f>
        <v>0</v>
      </c>
      <c r="L107" s="109">
        <f t="shared" si="54"/>
        <v>0</v>
      </c>
      <c r="M107" s="109">
        <f t="shared" si="55"/>
        <v>0</v>
      </c>
      <c r="N107" s="109">
        <f>+'Cert.INM-FEM'!CG145</f>
        <v>0</v>
      </c>
      <c r="O107" s="109">
        <f t="shared" si="56"/>
        <v>0</v>
      </c>
      <c r="P107" s="753">
        <f t="shared" si="57"/>
        <v>0</v>
      </c>
      <c r="Q107" s="753">
        <f t="shared" si="58"/>
        <v>0</v>
      </c>
      <c r="R107" s="753">
        <f t="shared" si="59"/>
        <v>0</v>
      </c>
      <c r="S107" s="109"/>
      <c r="T107" s="109"/>
      <c r="U107" s="109"/>
      <c r="V107" s="109"/>
      <c r="W107" s="109"/>
      <c r="X107" s="109"/>
      <c r="Y107" s="109"/>
      <c r="Z107" s="109"/>
      <c r="AA107" s="109"/>
      <c r="AB107" s="109"/>
      <c r="AC107" s="109"/>
      <c r="AD107" s="3"/>
      <c r="AE107" s="109"/>
      <c r="AF107" s="109"/>
      <c r="AG107" s="109"/>
      <c r="AH107" s="109"/>
      <c r="AI107" s="109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109">
        <f t="shared" si="60"/>
        <v>0</v>
      </c>
      <c r="AU107" s="109">
        <v>0</v>
      </c>
      <c r="AV107" s="109">
        <f>+'INM-FEM'!AE102+'INM-AC'!Y101</f>
        <v>0</v>
      </c>
      <c r="AW107" s="109">
        <f>+'INM-FEM'!AF102+'INM-AC'!Z101</f>
        <v>0</v>
      </c>
      <c r="AX107" s="109">
        <f>+'INM-FEM'!AG102+'INM-AC'!AA101</f>
        <v>0</v>
      </c>
      <c r="AY107" s="109">
        <f>+'INM-FEM'!AH102+'INM-AC'!AB101</f>
        <v>0</v>
      </c>
      <c r="AZ107" s="109">
        <f t="shared" si="61"/>
        <v>0</v>
      </c>
      <c r="BA107" s="109"/>
      <c r="BC107" s="109"/>
      <c r="BD107" s="109"/>
      <c r="BE107" s="109"/>
      <c r="BF107" s="109"/>
      <c r="BG107" s="109"/>
      <c r="BH107" s="109">
        <f t="shared" si="62"/>
        <v>0</v>
      </c>
      <c r="BI107" s="1"/>
      <c r="BJ107" s="1"/>
      <c r="BK107" s="1"/>
    </row>
    <row r="108" spans="1:63" ht="12.9" customHeight="1">
      <c r="A108" s="229" t="s">
        <v>91</v>
      </c>
      <c r="B108" s="227" t="s">
        <v>997</v>
      </c>
      <c r="C108" s="109"/>
      <c r="D108" s="109">
        <f t="shared" si="51"/>
        <v>0</v>
      </c>
      <c r="E108" s="109"/>
      <c r="F108" s="109">
        <f t="shared" si="52"/>
        <v>0</v>
      </c>
      <c r="G108" s="109">
        <f t="shared" si="53"/>
        <v>0</v>
      </c>
      <c r="H108" s="109">
        <v>0</v>
      </c>
      <c r="I108" s="109">
        <f>'CK GASTOS INM MES 1'!CH$59</f>
        <v>0</v>
      </c>
      <c r="J108" s="157">
        <f>'CK GASTOS INM MES 2'!CH$107</f>
        <v>0</v>
      </c>
      <c r="K108" s="109">
        <f>'CK GASTOS INM MES 3'!CH$72</f>
        <v>0</v>
      </c>
      <c r="L108" s="109">
        <f t="shared" si="54"/>
        <v>0</v>
      </c>
      <c r="M108" s="109">
        <f t="shared" si="55"/>
        <v>0</v>
      </c>
      <c r="N108" s="109">
        <f>+'Cert.INM-FEM'!CH145</f>
        <v>0</v>
      </c>
      <c r="O108" s="109">
        <f t="shared" si="56"/>
        <v>0</v>
      </c>
      <c r="P108" s="753">
        <f t="shared" si="57"/>
        <v>0</v>
      </c>
      <c r="Q108" s="753">
        <f t="shared" si="58"/>
        <v>0</v>
      </c>
      <c r="R108" s="753">
        <f t="shared" si="59"/>
        <v>0</v>
      </c>
      <c r="S108" s="109"/>
      <c r="T108" s="109"/>
      <c r="U108" s="109"/>
      <c r="V108" s="109"/>
      <c r="W108" s="109"/>
      <c r="X108" s="109"/>
      <c r="Y108" s="109"/>
      <c r="Z108" s="109"/>
      <c r="AA108" s="109"/>
      <c r="AB108" s="109"/>
      <c r="AC108" s="109"/>
      <c r="AD108" s="3"/>
      <c r="AE108" s="109"/>
      <c r="AF108" s="109"/>
      <c r="AG108" s="109"/>
      <c r="AH108" s="109"/>
      <c r="AI108" s="109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109">
        <f t="shared" si="60"/>
        <v>0</v>
      </c>
      <c r="AU108" s="109">
        <v>0</v>
      </c>
      <c r="AV108" s="109">
        <f>+'INM-FEM'!AE103+'INM-AC'!Y102</f>
        <v>0</v>
      </c>
      <c r="AW108" s="109">
        <f>+'INM-FEM'!AF103+'INM-AC'!Z102</f>
        <v>0</v>
      </c>
      <c r="AX108" s="109">
        <f>+'INM-FEM'!AG103+'INM-AC'!AA102</f>
        <v>0</v>
      </c>
      <c r="AY108" s="109">
        <f>+'INM-FEM'!AH103+'INM-AC'!AB102</f>
        <v>0</v>
      </c>
      <c r="AZ108" s="109">
        <f t="shared" si="61"/>
        <v>0</v>
      </c>
      <c r="BA108" s="109"/>
      <c r="BB108" s="109">
        <f>+'INM-FEM'!AK103+'INM-AC'!AE102</f>
        <v>0</v>
      </c>
      <c r="BC108" s="109">
        <f>+'INM-FEM'!AL103+'INM-AC'!AF102</f>
        <v>0</v>
      </c>
      <c r="BD108" s="109"/>
      <c r="BE108" s="109"/>
      <c r="BF108" s="109"/>
      <c r="BG108" s="109"/>
      <c r="BH108" s="109">
        <f t="shared" si="62"/>
        <v>0</v>
      </c>
      <c r="BI108" s="1"/>
      <c r="BJ108" s="1"/>
      <c r="BK108" s="1"/>
    </row>
    <row r="109" spans="1:63" ht="12.6" customHeight="1">
      <c r="A109" s="229" t="s">
        <v>92</v>
      </c>
      <c r="B109" s="227" t="s">
        <v>998</v>
      </c>
      <c r="C109" s="109">
        <v>3000000</v>
      </c>
      <c r="D109" s="109">
        <f t="shared" si="51"/>
        <v>0</v>
      </c>
      <c r="E109" s="109"/>
      <c r="F109" s="109">
        <f t="shared" si="52"/>
        <v>-1000000</v>
      </c>
      <c r="G109" s="109">
        <f t="shared" si="53"/>
        <v>2000000</v>
      </c>
      <c r="H109" s="109">
        <v>0</v>
      </c>
      <c r="I109" s="109">
        <f>'CK GASTOS INM MES 1'!CI$59</f>
        <v>0</v>
      </c>
      <c r="J109" s="157">
        <f>'CK GASTOS INM MES 2'!CI$107</f>
        <v>1260075.92</v>
      </c>
      <c r="K109" s="109">
        <f>'CK GASTOS INM MES 3'!CI$72</f>
        <v>472952.68</v>
      </c>
      <c r="L109" s="109">
        <f t="shared" si="54"/>
        <v>1733028.5999999999</v>
      </c>
      <c r="M109" s="109">
        <f t="shared" si="55"/>
        <v>1733028.5999999999</v>
      </c>
      <c r="N109" s="109">
        <f>+'Cert.INM-FEM'!CI145</f>
        <v>2000000</v>
      </c>
      <c r="O109" s="109">
        <f t="shared" si="56"/>
        <v>-266971.40000000014</v>
      </c>
      <c r="P109" s="753">
        <f t="shared" si="57"/>
        <v>266971.40000000014</v>
      </c>
      <c r="Q109" s="753">
        <f t="shared" si="58"/>
        <v>0</v>
      </c>
      <c r="R109" s="753">
        <f t="shared" si="59"/>
        <v>0</v>
      </c>
      <c r="S109" s="109"/>
      <c r="T109" s="109">
        <v>-1000000</v>
      </c>
      <c r="U109" s="109"/>
      <c r="V109" s="109"/>
      <c r="W109" s="109"/>
      <c r="X109" s="109"/>
      <c r="Y109" s="109"/>
      <c r="Z109" s="109"/>
      <c r="AA109" s="109"/>
      <c r="AB109" s="109"/>
      <c r="AC109" s="109"/>
      <c r="AD109" s="109"/>
      <c r="AE109" s="109"/>
      <c r="AF109" s="109"/>
      <c r="AG109" s="109"/>
      <c r="AH109" s="109"/>
      <c r="AI109" s="109"/>
      <c r="AJ109" s="109"/>
      <c r="AK109" s="109"/>
      <c r="AL109" s="109"/>
      <c r="AM109" s="109"/>
      <c r="AN109" s="109"/>
      <c r="AO109" s="109"/>
      <c r="AP109" s="109"/>
      <c r="AQ109" s="109"/>
      <c r="AR109" s="109"/>
      <c r="AS109" s="109"/>
      <c r="AT109" s="109">
        <f t="shared" si="60"/>
        <v>-1000000</v>
      </c>
      <c r="AU109" s="109">
        <v>0</v>
      </c>
      <c r="AV109" s="109">
        <f>+'INM-FEM'!AE104+'INM-AC'!Y103</f>
        <v>0</v>
      </c>
      <c r="AW109" s="109">
        <f>+'INM-FEM'!AF104+'INM-AC'!Z103</f>
        <v>0</v>
      </c>
      <c r="AX109" s="109">
        <f>+'INM-FEM'!AG104+'INM-AC'!AA103</f>
        <v>0</v>
      </c>
      <c r="AY109" s="109">
        <f>+'INM-FEM'!AH104+'INM-AC'!AB103</f>
        <v>0</v>
      </c>
      <c r="AZ109" s="109">
        <f t="shared" si="61"/>
        <v>0</v>
      </c>
      <c r="BA109" s="109"/>
      <c r="BB109" s="109">
        <f>+'INM-FEM'!AK104+'INM-AC'!AE103</f>
        <v>0</v>
      </c>
      <c r="BC109" s="109">
        <f>+'INM-FEM'!AL104+'INM-AC'!AF103</f>
        <v>0</v>
      </c>
      <c r="BD109" s="109"/>
      <c r="BE109" s="109"/>
      <c r="BF109" s="109"/>
      <c r="BG109" s="109"/>
      <c r="BH109" s="109">
        <f t="shared" si="62"/>
        <v>0</v>
      </c>
    </row>
    <row r="110" spans="1:63" ht="12.6" customHeight="1">
      <c r="A110" s="229" t="s">
        <v>93</v>
      </c>
      <c r="B110" s="227" t="s">
        <v>999</v>
      </c>
      <c r="C110" s="109"/>
      <c r="D110" s="109">
        <f t="shared" si="51"/>
        <v>0</v>
      </c>
      <c r="E110" s="109"/>
      <c r="F110" s="109">
        <f t="shared" si="52"/>
        <v>0</v>
      </c>
      <c r="G110" s="109">
        <f t="shared" si="53"/>
        <v>0</v>
      </c>
      <c r="H110" s="109">
        <v>0</v>
      </c>
      <c r="I110" s="109">
        <f>'CK GASTOS INM MES 1'!CJ$59</f>
        <v>0</v>
      </c>
      <c r="J110" s="157">
        <f>'CK GASTOS INM MES 2'!CJ$107</f>
        <v>0</v>
      </c>
      <c r="K110" s="109">
        <f>'CK GASTOS INM MES 3'!CJ$72</f>
        <v>0</v>
      </c>
      <c r="L110" s="109">
        <f t="shared" si="54"/>
        <v>0</v>
      </c>
      <c r="M110" s="109">
        <f t="shared" si="55"/>
        <v>0</v>
      </c>
      <c r="N110" s="109">
        <f>+'Cert.INM-FEM'!CJ145</f>
        <v>0</v>
      </c>
      <c r="O110" s="109">
        <f t="shared" si="56"/>
        <v>0</v>
      </c>
      <c r="P110" s="753">
        <f t="shared" si="57"/>
        <v>0</v>
      </c>
      <c r="Q110" s="753">
        <f t="shared" si="58"/>
        <v>0</v>
      </c>
      <c r="R110" s="753">
        <f t="shared" si="59"/>
        <v>0</v>
      </c>
      <c r="S110" s="109"/>
      <c r="T110" s="109"/>
      <c r="U110" s="109"/>
      <c r="V110" s="109"/>
      <c r="W110" s="109"/>
      <c r="X110" s="109"/>
      <c r="Y110" s="109"/>
      <c r="Z110" s="109"/>
      <c r="AA110" s="109"/>
      <c r="AB110" s="109"/>
      <c r="AC110" s="109"/>
      <c r="AD110" s="109"/>
      <c r="AE110" s="109"/>
      <c r="AF110" s="109"/>
      <c r="AG110" s="109"/>
      <c r="AH110" s="109"/>
      <c r="AI110" s="109"/>
      <c r="AJ110" s="109"/>
      <c r="AK110" s="109"/>
      <c r="AL110" s="109"/>
      <c r="AM110" s="109"/>
      <c r="AN110" s="109"/>
      <c r="AO110" s="109"/>
      <c r="AP110" s="109"/>
      <c r="AQ110" s="109"/>
      <c r="AR110" s="109"/>
      <c r="AS110" s="109"/>
      <c r="AT110" s="109">
        <f t="shared" si="60"/>
        <v>0</v>
      </c>
      <c r="AU110" s="109">
        <v>0</v>
      </c>
      <c r="AV110" s="109">
        <f>+'INM-FEM'!AE105+'INM-AC'!Y104</f>
        <v>0</v>
      </c>
      <c r="AW110" s="109">
        <f>+'INM-FEM'!AF105+'INM-AC'!Z104</f>
        <v>0</v>
      </c>
      <c r="AX110" s="109">
        <f>+'INM-FEM'!AG105+'INM-AC'!AA104</f>
        <v>0</v>
      </c>
      <c r="AY110" s="109">
        <f>+'INM-FEM'!AH105+'INM-AC'!AB104</f>
        <v>0</v>
      </c>
      <c r="AZ110" s="109">
        <f t="shared" si="61"/>
        <v>0</v>
      </c>
      <c r="BA110" s="109"/>
      <c r="BB110" s="109">
        <f>+'INM-FEM'!AK105+'INM-AC'!AE104</f>
        <v>0</v>
      </c>
      <c r="BC110" s="109">
        <f>+'INM-FEM'!AL105+'INM-AC'!AF104</f>
        <v>0</v>
      </c>
      <c r="BD110" s="109"/>
      <c r="BE110" s="109"/>
      <c r="BF110" s="109"/>
      <c r="BG110" s="109"/>
      <c r="BH110" s="109">
        <f t="shared" si="62"/>
        <v>0</v>
      </c>
    </row>
    <row r="111" spans="1:63">
      <c r="A111" s="229"/>
      <c r="C111" s="109"/>
      <c r="D111" s="109"/>
      <c r="E111" s="109"/>
      <c r="F111" s="109"/>
      <c r="G111" s="109"/>
      <c r="H111" s="109"/>
      <c r="I111" s="109"/>
      <c r="K111" s="109"/>
      <c r="L111" s="109"/>
      <c r="M111" s="109"/>
      <c r="N111" s="109"/>
      <c r="O111" s="109"/>
      <c r="P111" s="109"/>
      <c r="Q111" s="109"/>
      <c r="R111" s="109"/>
      <c r="S111" s="109"/>
      <c r="T111" s="109"/>
      <c r="U111" s="109"/>
      <c r="V111" s="109"/>
      <c r="W111" s="109"/>
      <c r="X111" s="109"/>
      <c r="Y111" s="109"/>
      <c r="Z111" s="109"/>
      <c r="AA111" s="109"/>
      <c r="AB111" s="109"/>
      <c r="AC111" s="109"/>
      <c r="AD111" s="109"/>
      <c r="AE111" s="109"/>
      <c r="AF111" s="109"/>
      <c r="AG111" s="109"/>
      <c r="AH111" s="109"/>
      <c r="AI111" s="109"/>
      <c r="AJ111" s="109"/>
      <c r="AK111" s="109"/>
      <c r="AL111" s="109"/>
      <c r="AM111" s="109"/>
      <c r="AN111" s="109"/>
      <c r="AO111" s="109"/>
      <c r="AP111" s="109"/>
      <c r="AQ111" s="109"/>
      <c r="AR111" s="109"/>
      <c r="AS111" s="109"/>
      <c r="AT111" s="109"/>
      <c r="AU111" s="109">
        <v>0</v>
      </c>
      <c r="AV111" s="109"/>
      <c r="AW111" s="109"/>
      <c r="AX111" s="109"/>
      <c r="AY111" s="109"/>
      <c r="AZ111" s="109"/>
      <c r="BA111" s="109"/>
      <c r="BC111" s="109"/>
      <c r="BD111" s="109"/>
      <c r="BE111" s="109"/>
      <c r="BF111" s="109"/>
      <c r="BG111" s="109"/>
      <c r="BH111" s="3"/>
    </row>
    <row r="112" spans="1:63" ht="13.5" customHeight="1">
      <c r="A112" s="774" t="s">
        <v>1000</v>
      </c>
      <c r="B112" s="207" t="s">
        <v>1001</v>
      </c>
      <c r="C112" s="771">
        <f>SUM(C114:C123)</f>
        <v>72803433</v>
      </c>
      <c r="D112" s="771">
        <f>SUM(D114:E123)</f>
        <v>0</v>
      </c>
      <c r="E112" s="771">
        <f>SUM(E114:E120)</f>
        <v>0</v>
      </c>
      <c r="F112" s="771">
        <f t="shared" ref="F112:K112" si="63">SUM(F114:F123)</f>
        <v>-5809853.7800000003</v>
      </c>
      <c r="G112" s="771">
        <f>SUM(G114:G123)</f>
        <v>66993579.219999999</v>
      </c>
      <c r="H112" s="771">
        <v>41397408.990000002</v>
      </c>
      <c r="I112" s="771">
        <f t="shared" si="63"/>
        <v>585705.62</v>
      </c>
      <c r="J112" s="285">
        <f t="shared" si="63"/>
        <v>579676.13</v>
      </c>
      <c r="K112" s="771">
        <f t="shared" si="63"/>
        <v>603291.41</v>
      </c>
      <c r="L112" s="771">
        <f t="shared" ref="L112:R112" si="64">SUM(L114:L123)</f>
        <v>1768673.1600000001</v>
      </c>
      <c r="M112" s="771">
        <f t="shared" si="64"/>
        <v>43166082.149999999</v>
      </c>
      <c r="N112" s="771">
        <f t="shared" si="64"/>
        <v>41173000</v>
      </c>
      <c r="O112" s="771">
        <f t="shared" si="64"/>
        <v>-4983200</v>
      </c>
      <c r="P112" s="794">
        <f t="shared" si="64"/>
        <v>23827497.07</v>
      </c>
      <c r="Q112" s="794">
        <f t="shared" si="64"/>
        <v>25820579.219999999</v>
      </c>
      <c r="R112" s="794">
        <f t="shared" si="64"/>
        <v>18844297.07</v>
      </c>
      <c r="S112" s="771">
        <f t="shared" ref="S112:AA112" si="65">SUM(S114:S120)</f>
        <v>0</v>
      </c>
      <c r="T112" s="771">
        <f>SUM(T114:T123)</f>
        <v>0</v>
      </c>
      <c r="U112" s="771">
        <f>SUM(U114:U124)</f>
        <v>0</v>
      </c>
      <c r="V112" s="771">
        <f t="shared" si="65"/>
        <v>0</v>
      </c>
      <c r="W112" s="771">
        <f>SUM(W114:W123)</f>
        <v>-5400000</v>
      </c>
      <c r="X112" s="771">
        <f>SUM(X114:X123)</f>
        <v>-409853.78</v>
      </c>
      <c r="Y112" s="771">
        <f>SUM(Y114:Y123)</f>
        <v>0</v>
      </c>
      <c r="Z112" s="771">
        <f t="shared" si="65"/>
        <v>0</v>
      </c>
      <c r="AA112" s="771">
        <f t="shared" si="65"/>
        <v>0</v>
      </c>
      <c r="AB112" s="771">
        <f>SUM(AB114:AB123)</f>
        <v>0</v>
      </c>
      <c r="AC112" s="771">
        <f>SUM(AC114:AC123)</f>
        <v>0</v>
      </c>
      <c r="AD112" s="771">
        <f>SUM(AD114:AD120)</f>
        <v>0</v>
      </c>
      <c r="AE112" s="771">
        <f>SUM(AE114:AE120)</f>
        <v>0</v>
      </c>
      <c r="AF112" s="771">
        <f>SUM(AF114:AF123)</f>
        <v>0</v>
      </c>
      <c r="AG112" s="771">
        <f>SUM(AG114:AG120)</f>
        <v>0</v>
      </c>
      <c r="AH112" s="771"/>
      <c r="AI112" s="771">
        <f>SUM(AI114:AI123)</f>
        <v>0</v>
      </c>
      <c r="AJ112" s="771">
        <f t="shared" ref="AJ112:AQ112" si="66">SUM(AJ114:AJ120)</f>
        <v>0</v>
      </c>
      <c r="AK112" s="771">
        <f t="shared" si="66"/>
        <v>0</v>
      </c>
      <c r="AL112" s="771">
        <f t="shared" si="66"/>
        <v>0</v>
      </c>
      <c r="AM112" s="771">
        <f t="shared" si="66"/>
        <v>0</v>
      </c>
      <c r="AN112" s="771">
        <f t="shared" si="66"/>
        <v>0</v>
      </c>
      <c r="AO112" s="771">
        <f t="shared" si="66"/>
        <v>0</v>
      </c>
      <c r="AP112" s="771">
        <f t="shared" si="66"/>
        <v>0</v>
      </c>
      <c r="AQ112" s="771">
        <f t="shared" si="66"/>
        <v>0</v>
      </c>
      <c r="AR112" s="771"/>
      <c r="AS112" s="771"/>
      <c r="AT112" s="771">
        <f>SUM(AT114:AT123)</f>
        <v>-5809853.7800000003</v>
      </c>
      <c r="AU112" s="109">
        <v>0</v>
      </c>
      <c r="AV112" s="771">
        <f t="shared" ref="AV112:BH112" si="67">SUM(AV114:AV120)</f>
        <v>0</v>
      </c>
      <c r="AW112" s="771">
        <f t="shared" si="67"/>
        <v>0</v>
      </c>
      <c r="AX112" s="771">
        <f t="shared" si="67"/>
        <v>0</v>
      </c>
      <c r="AY112" s="771">
        <f t="shared" si="67"/>
        <v>0</v>
      </c>
      <c r="AZ112" s="771">
        <f t="shared" si="67"/>
        <v>0</v>
      </c>
      <c r="BA112" s="771">
        <f>SUM(BA114:BA123)</f>
        <v>0</v>
      </c>
      <c r="BB112" s="771">
        <f t="shared" si="67"/>
        <v>0</v>
      </c>
      <c r="BC112" s="771">
        <f t="shared" si="67"/>
        <v>0</v>
      </c>
      <c r="BD112" s="771">
        <f t="shared" si="67"/>
        <v>0</v>
      </c>
      <c r="BE112" s="771">
        <f t="shared" si="67"/>
        <v>0</v>
      </c>
      <c r="BF112" s="771">
        <f t="shared" si="67"/>
        <v>0</v>
      </c>
      <c r="BG112" s="771">
        <f t="shared" si="67"/>
        <v>0</v>
      </c>
      <c r="BH112" s="771">
        <f t="shared" si="67"/>
        <v>0</v>
      </c>
    </row>
    <row r="113" spans="1:63" ht="13.5" customHeight="1">
      <c r="A113" s="291"/>
      <c r="B113" s="1"/>
      <c r="C113" s="3"/>
      <c r="D113" s="3"/>
      <c r="E113" s="3"/>
      <c r="F113" s="3"/>
      <c r="G113" s="3"/>
      <c r="H113" s="3"/>
      <c r="I113" s="109"/>
      <c r="K113" s="109"/>
      <c r="L113" s="109"/>
      <c r="M113" s="109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109">
        <v>0</v>
      </c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  <c r="BH113" s="3"/>
    </row>
    <row r="114" spans="1:63" ht="12.75" customHeight="1">
      <c r="A114" s="229" t="s">
        <v>94</v>
      </c>
      <c r="B114" s="778" t="s">
        <v>1002</v>
      </c>
      <c r="C114" s="109"/>
      <c r="D114" s="109">
        <f t="shared" ref="D114:D123" si="68">+BH114</f>
        <v>0</v>
      </c>
      <c r="E114" s="109"/>
      <c r="F114" s="109">
        <f t="shared" ref="F114:F123" si="69">+AT114</f>
        <v>0</v>
      </c>
      <c r="G114" s="109">
        <f t="shared" ref="G114:G123" si="70">+C114+D114+F114+E114</f>
        <v>0</v>
      </c>
      <c r="H114" s="109">
        <v>0</v>
      </c>
      <c r="I114" s="109">
        <f>'CK GASTOS INM MES 1'!CK$59</f>
        <v>0</v>
      </c>
      <c r="J114" s="157">
        <f>'CK GASTOS INM MES 2'!CK$107</f>
        <v>0</v>
      </c>
      <c r="K114" s="109">
        <f>'CK GASTOS INM MES 3'!CK$72</f>
        <v>0</v>
      </c>
      <c r="L114" s="109">
        <f t="shared" ref="L114:L123" si="71">SUM(I114:K114)</f>
        <v>0</v>
      </c>
      <c r="M114" s="109">
        <f t="shared" ref="M114:M123" si="72">+L114+H114</f>
        <v>0</v>
      </c>
      <c r="N114" s="109">
        <f>+'Cert.INM-FEM'!CK145</f>
        <v>0</v>
      </c>
      <c r="O114" s="109">
        <f t="shared" ref="O114:O122" si="73">IF(N114&gt;0,(M114-N114),0)</f>
        <v>0</v>
      </c>
      <c r="P114" s="753">
        <f t="shared" ref="P114:P123" si="74">G114-M114</f>
        <v>0</v>
      </c>
      <c r="Q114" s="753">
        <f t="shared" ref="Q114:Q123" si="75">G114-N114</f>
        <v>0</v>
      </c>
      <c r="R114" s="753">
        <f t="shared" ref="R114:R123" si="76">IF(O114&gt;0,(G114-M114-O114),(G114-M114+O114))</f>
        <v>0</v>
      </c>
      <c r="S114" s="109"/>
      <c r="T114" s="109"/>
      <c r="U114" s="109"/>
      <c r="V114" s="109"/>
      <c r="W114" s="109"/>
      <c r="X114" s="109"/>
      <c r="Y114" s="109"/>
      <c r="Z114" s="109"/>
      <c r="AA114" s="109"/>
      <c r="AB114" s="109"/>
      <c r="AC114" s="109"/>
      <c r="AD114" s="109"/>
      <c r="AE114" s="109"/>
      <c r="AF114" s="109"/>
      <c r="AG114" s="109"/>
      <c r="AH114" s="109"/>
      <c r="AI114" s="109"/>
      <c r="AJ114" s="109"/>
      <c r="AK114" s="109"/>
      <c r="AL114" s="109"/>
      <c r="AM114" s="109"/>
      <c r="AN114" s="109"/>
      <c r="AO114" s="109"/>
      <c r="AP114" s="109"/>
      <c r="AQ114" s="109"/>
      <c r="AR114" s="109"/>
      <c r="AS114" s="109"/>
      <c r="AT114" s="109">
        <f t="shared" ref="AT114:AT123" si="77">SUM(S114:AS114)</f>
        <v>0</v>
      </c>
      <c r="AU114" s="109">
        <v>0</v>
      </c>
      <c r="AV114" s="109">
        <f>+'INM-FEM'!AE109+'INM-AC'!Y108</f>
        <v>0</v>
      </c>
      <c r="AW114" s="109">
        <f>+'INM-FEM'!AF109+'INM-AC'!Z108</f>
        <v>0</v>
      </c>
      <c r="AX114" s="109">
        <f>+'INM-FEM'!AG109+'INM-AC'!AA108</f>
        <v>0</v>
      </c>
      <c r="AY114" s="109">
        <f>+'INM-FEM'!AH109+'INM-AC'!AB108</f>
        <v>0</v>
      </c>
      <c r="AZ114" s="109">
        <f>+AU114+AV114+AW114+AX114+AY114</f>
        <v>0</v>
      </c>
      <c r="BA114" s="109">
        <f>+'INM-FEM'!AJ109+'INM-AC'!AD108</f>
        <v>0</v>
      </c>
      <c r="BC114" s="109"/>
      <c r="BE114" s="109"/>
      <c r="BF114" s="109"/>
      <c r="BG114" s="109"/>
      <c r="BH114" s="109">
        <f t="shared" ref="BH114:BH123" si="78">SUM(BA114:BF114)</f>
        <v>0</v>
      </c>
    </row>
    <row r="115" spans="1:63" ht="12.75" customHeight="1">
      <c r="A115" s="229" t="s">
        <v>1021</v>
      </c>
      <c r="B115" s="778" t="s">
        <v>1004</v>
      </c>
      <c r="C115" s="109">
        <v>6817796</v>
      </c>
      <c r="D115" s="109">
        <f>+BH115</f>
        <v>0</v>
      </c>
      <c r="E115" s="109"/>
      <c r="F115" s="109">
        <f t="shared" si="69"/>
        <v>-384798.78</v>
      </c>
      <c r="G115" s="109">
        <f t="shared" si="70"/>
        <v>6432997.2199999997</v>
      </c>
      <c r="H115" s="109">
        <v>4142320.6800000006</v>
      </c>
      <c r="I115" s="109">
        <f>+'CK GASTOS INM MES 1'!CL59</f>
        <v>505251.55</v>
      </c>
      <c r="J115" s="157">
        <f>+'CK GASTOS INM MES 2'!CL107</f>
        <v>500050.29</v>
      </c>
      <c r="K115" s="109">
        <f>+'CK GASTOS INM MES 3'!CL72</f>
        <v>520421.71</v>
      </c>
      <c r="L115" s="109">
        <f t="shared" si="71"/>
        <v>1525723.55</v>
      </c>
      <c r="M115" s="109">
        <f>+L115+H115</f>
        <v>5668044.2300000004</v>
      </c>
      <c r="N115" s="109">
        <f>+'Cert.INM-FEM'!CK146</f>
        <v>0</v>
      </c>
      <c r="O115" s="109">
        <f>IF(N115&gt;0,(M115-N115),0)</f>
        <v>0</v>
      </c>
      <c r="P115" s="753">
        <f>G115-M115</f>
        <v>764952.98999999929</v>
      </c>
      <c r="Q115" s="753">
        <f>G115-N115</f>
        <v>6432997.2199999997</v>
      </c>
      <c r="R115" s="753">
        <f>IF(O115&gt;0,(G115-M115-O115),(G115-M115+O115))</f>
        <v>764952.98999999929</v>
      </c>
      <c r="S115" s="109"/>
      <c r="T115" s="109"/>
      <c r="U115" s="109"/>
      <c r="V115" s="109"/>
      <c r="W115" s="109"/>
      <c r="X115" s="109">
        <v>-384798.78</v>
      </c>
      <c r="Y115" s="109"/>
      <c r="Z115" s="109"/>
      <c r="AA115" s="109"/>
      <c r="AB115" s="109"/>
      <c r="AC115" s="109"/>
      <c r="AD115" s="109"/>
      <c r="AE115" s="109"/>
      <c r="AF115" s="109"/>
      <c r="AG115" s="109"/>
      <c r="AH115" s="109"/>
      <c r="AI115" s="109"/>
      <c r="AJ115" s="109"/>
      <c r="AK115" s="109"/>
      <c r="AL115" s="109"/>
      <c r="AM115" s="109"/>
      <c r="AN115" s="109"/>
      <c r="AO115" s="109"/>
      <c r="AP115" s="109"/>
      <c r="AQ115" s="109"/>
      <c r="AR115" s="109"/>
      <c r="AS115" s="109"/>
      <c r="AT115" s="109">
        <f t="shared" si="77"/>
        <v>-384798.78</v>
      </c>
      <c r="AU115" s="109">
        <v>0</v>
      </c>
      <c r="AV115" s="109">
        <v>0</v>
      </c>
      <c r="AW115" s="109"/>
      <c r="AX115" s="109"/>
      <c r="AY115" s="109"/>
      <c r="AZ115" s="109">
        <f t="shared" ref="AZ115:AZ119" si="79">+AU115+AV115+AW115+AX115+AY115</f>
        <v>0</v>
      </c>
      <c r="BC115" s="109"/>
      <c r="BE115" s="109"/>
      <c r="BF115" s="109"/>
      <c r="BG115" s="109"/>
      <c r="BH115" s="109">
        <f>SUM(AV115:BF115)</f>
        <v>0</v>
      </c>
    </row>
    <row r="116" spans="1:63" ht="12.75" customHeight="1">
      <c r="A116" s="229" t="s">
        <v>1022</v>
      </c>
      <c r="B116" s="778" t="s">
        <v>1004</v>
      </c>
      <c r="C116" s="109">
        <v>1085637</v>
      </c>
      <c r="D116" s="109">
        <f>+BH116</f>
        <v>0</v>
      </c>
      <c r="E116" s="109"/>
      <c r="F116" s="109">
        <f t="shared" si="69"/>
        <v>-25055</v>
      </c>
      <c r="G116" s="109">
        <f t="shared" si="70"/>
        <v>1060582</v>
      </c>
      <c r="H116" s="109">
        <v>665288.31000000006</v>
      </c>
      <c r="I116" s="109">
        <f>+'CK GASTOS INM MES 1'!CM59</f>
        <v>80454.070000000007</v>
      </c>
      <c r="J116" s="157">
        <f>+'CK GASTOS INM MES 2'!CM107</f>
        <v>79625.84</v>
      </c>
      <c r="K116" s="109">
        <f>+'CK GASTOS INM MES 3'!CM72</f>
        <v>82869.700000000012</v>
      </c>
      <c r="L116" s="109">
        <f t="shared" si="71"/>
        <v>242949.61000000002</v>
      </c>
      <c r="M116" s="109">
        <f>+L116+H116</f>
        <v>908237.92</v>
      </c>
      <c r="N116" s="109">
        <f>+'Cert.INM-FEM'!CK147</f>
        <v>0</v>
      </c>
      <c r="O116" s="109">
        <f>IF(N116&gt;0,(M116-N116),0)</f>
        <v>0</v>
      </c>
      <c r="P116" s="753">
        <f>G116-M116</f>
        <v>152344.07999999996</v>
      </c>
      <c r="Q116" s="753">
        <f>G116-N116</f>
        <v>1060582</v>
      </c>
      <c r="R116" s="753">
        <f>IF(O116&gt;0,(G116-M116-O116),(G116-M116+O116))</f>
        <v>152344.07999999996</v>
      </c>
      <c r="S116" s="109"/>
      <c r="T116" s="109"/>
      <c r="U116" s="109"/>
      <c r="V116" s="109"/>
      <c r="W116" s="109"/>
      <c r="X116" s="109">
        <v>-25055</v>
      </c>
      <c r="Y116" s="109"/>
      <c r="Z116" s="109"/>
      <c r="AA116" s="109"/>
      <c r="AB116" s="109"/>
      <c r="AC116" s="109"/>
      <c r="AD116" s="109"/>
      <c r="AE116" s="109"/>
      <c r="AF116" s="109"/>
      <c r="AG116" s="109"/>
      <c r="AH116" s="109"/>
      <c r="AI116" s="109"/>
      <c r="AJ116" s="109"/>
      <c r="AK116" s="109"/>
      <c r="AL116" s="109"/>
      <c r="AM116" s="109"/>
      <c r="AN116" s="109"/>
      <c r="AO116" s="109"/>
      <c r="AP116" s="109"/>
      <c r="AQ116" s="109"/>
      <c r="AR116" s="109"/>
      <c r="AS116" s="109"/>
      <c r="AT116" s="109">
        <f t="shared" si="77"/>
        <v>-25055</v>
      </c>
      <c r="AU116" s="109">
        <v>0</v>
      </c>
      <c r="AV116" s="109">
        <v>0</v>
      </c>
      <c r="AW116" s="109"/>
      <c r="AX116" s="109"/>
      <c r="AY116" s="109"/>
      <c r="AZ116" s="109">
        <f t="shared" si="79"/>
        <v>0</v>
      </c>
      <c r="BC116" s="109"/>
      <c r="BE116" s="109"/>
      <c r="BF116" s="109"/>
      <c r="BG116" s="109"/>
      <c r="BH116" s="109">
        <f>SUM(AV116:BF116)</f>
        <v>0</v>
      </c>
    </row>
    <row r="117" spans="1:63" ht="12.75" customHeight="1">
      <c r="A117" s="229" t="s">
        <v>1006</v>
      </c>
      <c r="B117" s="778" t="s">
        <v>1007</v>
      </c>
      <c r="C117" s="109"/>
      <c r="D117" s="109">
        <f>+BH117</f>
        <v>0</v>
      </c>
      <c r="E117" s="109"/>
      <c r="F117" s="109">
        <f t="shared" si="69"/>
        <v>0</v>
      </c>
      <c r="G117" s="109">
        <f t="shared" si="70"/>
        <v>0</v>
      </c>
      <c r="H117" s="109">
        <v>0</v>
      </c>
      <c r="I117" s="109">
        <v>0</v>
      </c>
      <c r="K117" s="109"/>
      <c r="L117" s="109">
        <f t="shared" si="71"/>
        <v>0</v>
      </c>
      <c r="M117" s="109">
        <f>+L117+H117</f>
        <v>0</v>
      </c>
      <c r="N117" s="109">
        <f>+'Cert.INM-FEM'!CK150</f>
        <v>0</v>
      </c>
      <c r="O117" s="109">
        <f>IF(N117&gt;0,(M117-N117),0)</f>
        <v>0</v>
      </c>
      <c r="P117" s="753">
        <f>G117-M117</f>
        <v>0</v>
      </c>
      <c r="Q117" s="753">
        <f>G117-N117</f>
        <v>0</v>
      </c>
      <c r="R117" s="753">
        <f>IF(O117&gt;0,(G117-M117-O117),(G117-M117+O117))</f>
        <v>0</v>
      </c>
      <c r="S117" s="109"/>
      <c r="T117" s="109"/>
      <c r="U117" s="109"/>
      <c r="V117" s="109"/>
      <c r="W117" s="109"/>
      <c r="X117" s="109"/>
      <c r="Y117" s="109"/>
      <c r="Z117" s="109"/>
      <c r="AA117" s="109"/>
      <c r="AB117" s="109"/>
      <c r="AC117" s="109"/>
      <c r="AD117" s="109"/>
      <c r="AE117" s="109"/>
      <c r="AF117" s="109"/>
      <c r="AG117" s="109"/>
      <c r="AH117" s="109"/>
      <c r="AI117" s="109"/>
      <c r="AJ117" s="109"/>
      <c r="AK117" s="109"/>
      <c r="AL117" s="109"/>
      <c r="AM117" s="109"/>
      <c r="AN117" s="109"/>
      <c r="AO117" s="109"/>
      <c r="AP117" s="109"/>
      <c r="AQ117" s="109"/>
      <c r="AR117" s="109"/>
      <c r="AS117" s="109"/>
      <c r="AT117" s="109">
        <f t="shared" si="77"/>
        <v>0</v>
      </c>
      <c r="AU117" s="109">
        <v>0</v>
      </c>
      <c r="AV117" s="109"/>
      <c r="AW117" s="109"/>
      <c r="AX117" s="109"/>
      <c r="AY117" s="109"/>
      <c r="AZ117" s="109">
        <f t="shared" si="79"/>
        <v>0</v>
      </c>
      <c r="BA117" s="109"/>
      <c r="BC117" s="109"/>
      <c r="BE117" s="109"/>
      <c r="BF117" s="109"/>
      <c r="BG117" s="109"/>
      <c r="BH117" s="109">
        <f t="shared" si="78"/>
        <v>0</v>
      </c>
    </row>
    <row r="118" spans="1:63" s="1" customFormat="1">
      <c r="A118" s="229" t="s">
        <v>96</v>
      </c>
      <c r="B118" s="227" t="s">
        <v>1008</v>
      </c>
      <c r="C118" s="109">
        <v>14000000</v>
      </c>
      <c r="D118" s="109">
        <f>+BH118</f>
        <v>0</v>
      </c>
      <c r="E118" s="109"/>
      <c r="F118" s="109">
        <f t="shared" si="69"/>
        <v>-781500</v>
      </c>
      <c r="G118" s="109">
        <f t="shared" si="70"/>
        <v>13218500</v>
      </c>
      <c r="H118" s="109">
        <v>10135300</v>
      </c>
      <c r="I118" s="109">
        <f>'CK GASTOS INM MES 1'!CN$59</f>
        <v>0</v>
      </c>
      <c r="J118" s="157">
        <f>'CK GASTOS INM MES 2'!CN$107</f>
        <v>0</v>
      </c>
      <c r="K118" s="109">
        <f>'CK GASTOS INM MES 3'!CN$72</f>
        <v>0</v>
      </c>
      <c r="L118" s="109">
        <f t="shared" si="71"/>
        <v>0</v>
      </c>
      <c r="M118" s="109">
        <f t="shared" si="72"/>
        <v>10135300</v>
      </c>
      <c r="N118" s="109">
        <f>+'Cert.INM-FEM'!CL145</f>
        <v>13218500</v>
      </c>
      <c r="O118" s="109">
        <f t="shared" si="73"/>
        <v>-3083200</v>
      </c>
      <c r="P118" s="753">
        <f t="shared" si="74"/>
        <v>3083200</v>
      </c>
      <c r="Q118" s="753">
        <f t="shared" si="75"/>
        <v>0</v>
      </c>
      <c r="R118" s="753">
        <f t="shared" si="76"/>
        <v>0</v>
      </c>
      <c r="S118" s="109"/>
      <c r="T118" s="109"/>
      <c r="U118" s="109">
        <v>-781500</v>
      </c>
      <c r="V118" s="109"/>
      <c r="W118" s="109"/>
      <c r="X118" s="109"/>
      <c r="Y118" s="109"/>
      <c r="Z118" s="109"/>
      <c r="AA118" s="109"/>
      <c r="AB118" s="109"/>
      <c r="AC118" s="109"/>
      <c r="AD118" s="109"/>
      <c r="AE118" s="109"/>
      <c r="AF118" s="109"/>
      <c r="AG118" s="109"/>
      <c r="AH118" s="109"/>
      <c r="AI118" s="109"/>
      <c r="AJ118" s="109"/>
      <c r="AK118" s="109"/>
      <c r="AL118" s="109"/>
      <c r="AM118" s="109"/>
      <c r="AN118" s="109"/>
      <c r="AO118" s="109"/>
      <c r="AP118" s="109"/>
      <c r="AQ118" s="109"/>
      <c r="AR118" s="109"/>
      <c r="AS118" s="109"/>
      <c r="AT118" s="109">
        <f t="shared" si="77"/>
        <v>-781500</v>
      </c>
      <c r="AU118" s="109">
        <v>0</v>
      </c>
      <c r="AV118" s="109">
        <f>+'INM-FEM'!AE110+'INM-AC'!Y109</f>
        <v>0</v>
      </c>
      <c r="AW118" s="109">
        <f>+'INM-FEM'!AF110+'INM-AC'!Z109</f>
        <v>0</v>
      </c>
      <c r="AX118" s="109">
        <f>+'INM-FEM'!AG110+'INM-AC'!AA109</f>
        <v>0</v>
      </c>
      <c r="AY118" s="109">
        <f>+'INM-FEM'!AH110+'INM-AC'!AB109</f>
        <v>0</v>
      </c>
      <c r="AZ118" s="109">
        <f t="shared" si="79"/>
        <v>0</v>
      </c>
      <c r="BA118" s="109">
        <f>+'INM-FEM'!AJ110+'INM-AC'!AD109</f>
        <v>0</v>
      </c>
      <c r="BB118" s="109"/>
      <c r="BC118" s="109"/>
      <c r="BD118" s="109"/>
      <c r="BE118" s="109"/>
      <c r="BF118" s="109"/>
      <c r="BG118" s="109"/>
      <c r="BH118" s="109">
        <f t="shared" si="78"/>
        <v>0</v>
      </c>
      <c r="BI118" s="227"/>
      <c r="BJ118" s="227"/>
      <c r="BK118" s="227"/>
    </row>
    <row r="119" spans="1:63" s="1" customFormat="1" ht="12.9" customHeight="1">
      <c r="A119" s="229" t="s">
        <v>97</v>
      </c>
      <c r="B119" s="227" t="s">
        <v>1009</v>
      </c>
      <c r="C119" s="109">
        <v>20400000</v>
      </c>
      <c r="D119" s="109">
        <f>+BH119</f>
        <v>0</v>
      </c>
      <c r="E119" s="109"/>
      <c r="F119" s="109">
        <f>+AT119</f>
        <v>-5400000</v>
      </c>
      <c r="G119" s="109">
        <f t="shared" si="70"/>
        <v>15000000</v>
      </c>
      <c r="H119" s="109">
        <v>0</v>
      </c>
      <c r="I119" s="109">
        <f>+'CK GASTOS INM MES 1'!CO59</f>
        <v>0</v>
      </c>
      <c r="J119" s="157">
        <f>+'CK GASTOS INM MES 2'!CO107</f>
        <v>0</v>
      </c>
      <c r="K119" s="109">
        <f>+'CK GASTOS INM MES 3'!CO72</f>
        <v>0</v>
      </c>
      <c r="L119" s="109">
        <f t="shared" si="71"/>
        <v>0</v>
      </c>
      <c r="M119" s="109">
        <f t="shared" si="72"/>
        <v>0</v>
      </c>
      <c r="N119" s="109">
        <f>+'Cert.INM-FEM'!CM145</f>
        <v>0</v>
      </c>
      <c r="O119" s="109">
        <f t="shared" si="73"/>
        <v>0</v>
      </c>
      <c r="P119" s="753">
        <f t="shared" si="74"/>
        <v>15000000</v>
      </c>
      <c r="Q119" s="753">
        <f t="shared" si="75"/>
        <v>15000000</v>
      </c>
      <c r="R119" s="753">
        <f t="shared" si="76"/>
        <v>15000000</v>
      </c>
      <c r="S119" s="109"/>
      <c r="T119" s="109"/>
      <c r="U119" s="109"/>
      <c r="V119" s="109"/>
      <c r="W119" s="109">
        <v>-5400000</v>
      </c>
      <c r="X119" s="109"/>
      <c r="Y119" s="109"/>
      <c r="Z119" s="109"/>
      <c r="AA119" s="109"/>
      <c r="AB119" s="109"/>
      <c r="AC119" s="109"/>
      <c r="AD119" s="109"/>
      <c r="AE119" s="109"/>
      <c r="AF119" s="109"/>
      <c r="AG119" s="109"/>
      <c r="AH119" s="109"/>
      <c r="AI119" s="109"/>
      <c r="AJ119" s="109"/>
      <c r="AK119" s="109"/>
      <c r="AL119" s="109"/>
      <c r="AM119" s="109"/>
      <c r="AN119" s="109"/>
      <c r="AO119" s="109"/>
      <c r="AP119" s="109"/>
      <c r="AQ119" s="109"/>
      <c r="AR119" s="109"/>
      <c r="AS119" s="109"/>
      <c r="AT119" s="109">
        <f t="shared" si="77"/>
        <v>-5400000</v>
      </c>
      <c r="AU119" s="109">
        <v>0</v>
      </c>
      <c r="AV119" s="109"/>
      <c r="AW119" s="109"/>
      <c r="AX119" s="109"/>
      <c r="AY119" s="109"/>
      <c r="AZ119" s="109">
        <f t="shared" si="79"/>
        <v>0</v>
      </c>
      <c r="BA119" s="109"/>
      <c r="BB119" s="109"/>
      <c r="BC119" s="109"/>
      <c r="BD119" s="109"/>
      <c r="BE119" s="109"/>
      <c r="BF119" s="109"/>
      <c r="BG119" s="109"/>
      <c r="BH119" s="109">
        <f t="shared" si="78"/>
        <v>0</v>
      </c>
      <c r="BI119" s="227"/>
      <c r="BJ119" s="227"/>
      <c r="BK119" s="227"/>
    </row>
    <row r="120" spans="1:63" ht="12.6" customHeight="1">
      <c r="A120" s="229" t="s">
        <v>98</v>
      </c>
      <c r="B120" s="227" t="s">
        <v>127</v>
      </c>
      <c r="C120" s="109">
        <v>400000</v>
      </c>
      <c r="D120" s="109">
        <f t="shared" si="68"/>
        <v>0</v>
      </c>
      <c r="E120" s="109"/>
      <c r="F120" s="109">
        <f t="shared" si="69"/>
        <v>0</v>
      </c>
      <c r="G120" s="109">
        <f t="shared" si="70"/>
        <v>400000</v>
      </c>
      <c r="H120" s="109">
        <v>400000</v>
      </c>
      <c r="I120" s="109">
        <f>+'CK GASTOS INM MES 1'!CP59</f>
        <v>0</v>
      </c>
      <c r="J120" s="157">
        <f>+'CK GASTOS INM MES 2'!CP107</f>
        <v>0</v>
      </c>
      <c r="K120" s="109">
        <f>+'CK GASTOS INM MES 3'!CP72</f>
        <v>0</v>
      </c>
      <c r="L120" s="109">
        <f t="shared" si="71"/>
        <v>0</v>
      </c>
      <c r="M120" s="109">
        <f t="shared" si="72"/>
        <v>400000</v>
      </c>
      <c r="N120" s="109">
        <f>+'Cert.INM-FEM'!CN145</f>
        <v>0</v>
      </c>
      <c r="O120" s="109">
        <f t="shared" si="73"/>
        <v>0</v>
      </c>
      <c r="P120" s="753">
        <f t="shared" si="74"/>
        <v>0</v>
      </c>
      <c r="Q120" s="753">
        <f t="shared" si="75"/>
        <v>400000</v>
      </c>
      <c r="R120" s="753">
        <f t="shared" si="76"/>
        <v>0</v>
      </c>
      <c r="S120" s="109"/>
      <c r="T120" s="109"/>
      <c r="U120" s="109"/>
      <c r="V120" s="109"/>
      <c r="W120" s="109"/>
      <c r="X120" s="109"/>
      <c r="Y120" s="109"/>
      <c r="Z120" s="109"/>
      <c r="AA120" s="109"/>
      <c r="AB120" s="109"/>
      <c r="AC120" s="109"/>
      <c r="AD120" s="109"/>
      <c r="AE120" s="109"/>
      <c r="AF120" s="109"/>
      <c r="AG120" s="109"/>
      <c r="AH120" s="109"/>
      <c r="AI120" s="109"/>
      <c r="AJ120" s="109"/>
      <c r="AK120" s="109"/>
      <c r="AL120" s="109"/>
      <c r="AM120" s="109"/>
      <c r="AN120" s="109"/>
      <c r="AO120" s="109"/>
      <c r="AP120" s="109"/>
      <c r="AQ120" s="109"/>
      <c r="AR120" s="109"/>
      <c r="AS120" s="109"/>
      <c r="AT120" s="109">
        <f t="shared" si="77"/>
        <v>0</v>
      </c>
      <c r="AU120" s="109">
        <v>0</v>
      </c>
      <c r="AV120" s="109">
        <f>+'INM-FEM'!AE112+'INM-AC'!Y110</f>
        <v>0</v>
      </c>
      <c r="AW120" s="109">
        <f>+'INM-FEM'!AF112+'INM-AC'!Z110</f>
        <v>0</v>
      </c>
      <c r="AX120" s="109">
        <f>+'INM-FEM'!AG112+'INM-AC'!AA110</f>
        <v>0</v>
      </c>
      <c r="AY120" s="109">
        <f>+'INM-FEM'!AH112+'INM-AC'!AB110</f>
        <v>0</v>
      </c>
      <c r="AZ120" s="109">
        <f>+AU120+AV120+AW120+AX120+AY120</f>
        <v>0</v>
      </c>
      <c r="BA120" s="109">
        <f>+'INM-FEM'!AJ112+'INM-AC'!AD110</f>
        <v>0</v>
      </c>
      <c r="BC120" s="109"/>
      <c r="BD120" s="109"/>
      <c r="BE120" s="109"/>
      <c r="BF120" s="109"/>
      <c r="BG120" s="109"/>
      <c r="BH120" s="109">
        <f t="shared" si="78"/>
        <v>0</v>
      </c>
    </row>
    <row r="121" spans="1:63" ht="12.6" customHeight="1">
      <c r="A121" s="229" t="s">
        <v>99</v>
      </c>
      <c r="B121" s="227" t="s">
        <v>1010</v>
      </c>
      <c r="C121" s="109"/>
      <c r="D121" s="109">
        <f t="shared" si="68"/>
        <v>0</v>
      </c>
      <c r="E121" s="109"/>
      <c r="F121" s="109">
        <f t="shared" si="69"/>
        <v>0</v>
      </c>
      <c r="G121" s="109">
        <f t="shared" si="70"/>
        <v>0</v>
      </c>
      <c r="H121" s="109">
        <v>0</v>
      </c>
      <c r="I121" s="109">
        <f>+'CK GASTOS INM MES 1'!CQ59</f>
        <v>0</v>
      </c>
      <c r="J121" s="157">
        <f>+'CK GASTOS INM MES 2'!CQ107</f>
        <v>0</v>
      </c>
      <c r="K121" s="109">
        <f>+'CK GASTOS INM MES 3'!CQ72</f>
        <v>0</v>
      </c>
      <c r="L121" s="109">
        <f t="shared" si="71"/>
        <v>0</v>
      </c>
      <c r="M121" s="109">
        <f t="shared" si="72"/>
        <v>0</v>
      </c>
      <c r="N121" s="109">
        <f>+'Cert.INM-FEM'!CQ145</f>
        <v>0</v>
      </c>
      <c r="O121" s="109">
        <f t="shared" si="73"/>
        <v>0</v>
      </c>
      <c r="P121" s="753">
        <f t="shared" si="74"/>
        <v>0</v>
      </c>
      <c r="Q121" s="753">
        <f t="shared" si="75"/>
        <v>0</v>
      </c>
      <c r="R121" s="753">
        <f t="shared" si="76"/>
        <v>0</v>
      </c>
      <c r="S121" s="109"/>
      <c r="T121" s="109"/>
      <c r="U121" s="109"/>
      <c r="V121" s="109"/>
      <c r="W121" s="109"/>
      <c r="X121" s="109"/>
      <c r="Y121" s="109"/>
      <c r="Z121" s="109"/>
      <c r="AA121" s="109"/>
      <c r="AB121" s="109"/>
      <c r="AC121" s="109"/>
      <c r="AD121" s="109"/>
      <c r="AE121" s="109"/>
      <c r="AF121" s="109"/>
      <c r="AG121" s="109"/>
      <c r="AH121" s="109"/>
      <c r="AI121" s="109"/>
      <c r="AJ121" s="109"/>
      <c r="AK121" s="109"/>
      <c r="AL121" s="109"/>
      <c r="AM121" s="109"/>
      <c r="AN121" s="109"/>
      <c r="AO121" s="109"/>
      <c r="AP121" s="109"/>
      <c r="AQ121" s="109"/>
      <c r="AR121" s="109"/>
      <c r="AS121" s="109"/>
      <c r="AT121" s="109">
        <f t="shared" si="77"/>
        <v>0</v>
      </c>
      <c r="AU121" s="109">
        <v>0</v>
      </c>
      <c r="AV121" s="109"/>
      <c r="AW121" s="109"/>
      <c r="AX121" s="109"/>
      <c r="AY121" s="109"/>
      <c r="AZ121" s="109"/>
      <c r="BA121" s="109"/>
      <c r="BC121" s="109"/>
      <c r="BD121" s="109"/>
      <c r="BE121" s="109"/>
      <c r="BF121" s="109"/>
      <c r="BG121" s="109"/>
      <c r="BH121" s="109"/>
    </row>
    <row r="122" spans="1:63" ht="12.6" customHeight="1">
      <c r="A122" s="229" t="s">
        <v>433</v>
      </c>
      <c r="B122" s="227" t="s">
        <v>1257</v>
      </c>
      <c r="C122" s="109"/>
      <c r="D122" s="109">
        <f t="shared" si="68"/>
        <v>0</v>
      </c>
      <c r="E122" s="109"/>
      <c r="F122" s="109">
        <f t="shared" si="69"/>
        <v>781500</v>
      </c>
      <c r="G122" s="109">
        <f t="shared" si="70"/>
        <v>781500</v>
      </c>
      <c r="H122" s="109">
        <v>781500</v>
      </c>
      <c r="I122" s="157">
        <f>+'CK GASTOS INM MES 1'!CR59</f>
        <v>0</v>
      </c>
      <c r="K122" s="109">
        <f>+'CK GASTOS INM MES 3'!CR72</f>
        <v>0</v>
      </c>
      <c r="L122" s="109">
        <f>SUM(I122:K122)</f>
        <v>0</v>
      </c>
      <c r="M122" s="109">
        <f t="shared" si="72"/>
        <v>781500</v>
      </c>
      <c r="N122" s="109">
        <f>+'Cert.INM-FEM'!CO145</f>
        <v>781500</v>
      </c>
      <c r="O122" s="109">
        <f t="shared" si="73"/>
        <v>0</v>
      </c>
      <c r="P122" s="753">
        <f t="shared" si="74"/>
        <v>0</v>
      </c>
      <c r="Q122" s="753">
        <f t="shared" si="75"/>
        <v>0</v>
      </c>
      <c r="R122" s="753">
        <f t="shared" si="76"/>
        <v>0</v>
      </c>
      <c r="S122" s="109"/>
      <c r="T122" s="109"/>
      <c r="U122" s="109">
        <v>781500</v>
      </c>
      <c r="V122" s="109"/>
      <c r="W122" s="109"/>
      <c r="X122" s="109"/>
      <c r="Y122" s="109"/>
      <c r="Z122" s="109"/>
      <c r="AA122" s="109"/>
      <c r="AB122" s="109"/>
      <c r="AC122" s="109"/>
      <c r="AD122" s="109"/>
      <c r="AE122" s="109"/>
      <c r="AF122" s="109"/>
      <c r="AG122" s="109"/>
      <c r="AH122" s="109"/>
      <c r="AI122" s="109"/>
      <c r="AJ122" s="109"/>
      <c r="AK122" s="109"/>
      <c r="AL122" s="109"/>
      <c r="AM122" s="109"/>
      <c r="AN122" s="109"/>
      <c r="AO122" s="109"/>
      <c r="AP122" s="109"/>
      <c r="AQ122" s="109"/>
      <c r="AR122" s="109"/>
      <c r="AS122" s="109"/>
      <c r="AT122" s="109">
        <f t="shared" si="77"/>
        <v>781500</v>
      </c>
      <c r="AU122" s="109">
        <v>0</v>
      </c>
      <c r="AV122" s="109"/>
      <c r="AW122" s="109"/>
      <c r="AX122" s="109"/>
      <c r="AY122" s="109"/>
      <c r="AZ122" s="109"/>
      <c r="BA122" s="109"/>
      <c r="BC122" s="109"/>
      <c r="BD122" s="109"/>
      <c r="BE122" s="109"/>
      <c r="BF122" s="109"/>
      <c r="BG122" s="109"/>
      <c r="BH122" s="109">
        <f t="shared" si="78"/>
        <v>0</v>
      </c>
    </row>
    <row r="123" spans="1:63" ht="12.6" customHeight="1">
      <c r="A123" s="229" t="s">
        <v>100</v>
      </c>
      <c r="B123" s="227" t="s">
        <v>1012</v>
      </c>
      <c r="C123" s="109">
        <v>30100000</v>
      </c>
      <c r="D123" s="109">
        <f t="shared" si="68"/>
        <v>0</v>
      </c>
      <c r="E123" s="109"/>
      <c r="F123" s="109">
        <f t="shared" si="69"/>
        <v>0</v>
      </c>
      <c r="G123" s="109">
        <f t="shared" si="70"/>
        <v>30100000</v>
      </c>
      <c r="H123" s="109">
        <v>25273000</v>
      </c>
      <c r="I123" s="109">
        <f>'CK GASTOS INM MES 1'!CS$59</f>
        <v>0</v>
      </c>
      <c r="J123" s="157">
        <f>'CK GASTOS INM MES 2'!CR$107</f>
        <v>0</v>
      </c>
      <c r="K123" s="109">
        <f>+'CK GASTOS INM MES 3'!CS72</f>
        <v>0</v>
      </c>
      <c r="L123" s="109">
        <f t="shared" si="71"/>
        <v>0</v>
      </c>
      <c r="M123" s="109">
        <f t="shared" si="72"/>
        <v>25273000</v>
      </c>
      <c r="N123" s="109">
        <f>+'Cert.INM-FEM'!CP145</f>
        <v>27173000</v>
      </c>
      <c r="O123" s="109">
        <f>IF(N123&gt;0,(M123-N123),0)</f>
        <v>-1900000</v>
      </c>
      <c r="P123" s="753">
        <f t="shared" si="74"/>
        <v>4827000</v>
      </c>
      <c r="Q123" s="753">
        <f t="shared" si="75"/>
        <v>2927000</v>
      </c>
      <c r="R123" s="753">
        <f t="shared" si="76"/>
        <v>2927000</v>
      </c>
      <c r="S123" s="109"/>
      <c r="T123" s="109"/>
      <c r="U123" s="109"/>
      <c r="V123" s="109"/>
      <c r="W123" s="109"/>
      <c r="X123" s="109"/>
      <c r="Y123" s="109"/>
      <c r="Z123" s="109"/>
      <c r="AA123" s="109"/>
      <c r="AB123" s="109"/>
      <c r="AC123" s="109"/>
      <c r="AD123" s="109"/>
      <c r="AE123" s="109"/>
      <c r="AF123" s="109"/>
      <c r="AG123" s="109"/>
      <c r="AH123" s="109"/>
      <c r="AI123" s="109"/>
      <c r="AJ123" s="109"/>
      <c r="AK123" s="109"/>
      <c r="AL123" s="109"/>
      <c r="AM123" s="109"/>
      <c r="AN123" s="109"/>
      <c r="AO123" s="109"/>
      <c r="AP123" s="109"/>
      <c r="AQ123" s="109"/>
      <c r="AR123" s="109"/>
      <c r="AS123" s="109"/>
      <c r="AT123" s="109">
        <f t="shared" si="77"/>
        <v>0</v>
      </c>
      <c r="AU123" s="109">
        <v>0</v>
      </c>
      <c r="AV123" s="109">
        <f>+'INM-FEM'!AE114+'INM-AC'!Y111</f>
        <v>0</v>
      </c>
      <c r="AW123" s="109">
        <f>+'INM-FEM'!AF114+'INM-AC'!Z111</f>
        <v>0</v>
      </c>
      <c r="AX123" s="109">
        <f>+'INM-FEM'!AG114+'INM-AC'!AA111</f>
        <v>0</v>
      </c>
      <c r="AY123" s="109">
        <f>+'INM-FEM'!AH114+'INM-AC'!AB111</f>
        <v>0</v>
      </c>
      <c r="AZ123" s="109">
        <f>+AU123+AV123+AW123+AX123+AY123</f>
        <v>0</v>
      </c>
      <c r="BA123" s="109"/>
      <c r="BC123" s="109"/>
      <c r="BD123" s="109"/>
      <c r="BE123" s="109"/>
      <c r="BF123" s="109"/>
      <c r="BG123" s="109"/>
      <c r="BH123" s="109">
        <f t="shared" si="78"/>
        <v>0</v>
      </c>
    </row>
    <row r="124" spans="1:63" s="1" customFormat="1" ht="12.9" customHeight="1">
      <c r="C124" s="109"/>
      <c r="D124" s="109"/>
      <c r="E124" s="109"/>
      <c r="F124" s="109"/>
      <c r="G124" s="109"/>
      <c r="H124" s="109"/>
      <c r="I124" s="3"/>
      <c r="J124" s="286"/>
      <c r="K124" s="3"/>
      <c r="L124" s="3"/>
      <c r="M124" s="3"/>
      <c r="N124" s="109"/>
      <c r="O124" s="109"/>
      <c r="P124" s="109"/>
      <c r="Q124" s="109"/>
      <c r="R124" s="109"/>
      <c r="S124" s="109"/>
      <c r="T124" s="109"/>
      <c r="U124" s="109"/>
      <c r="V124" s="109"/>
      <c r="W124" s="109"/>
      <c r="X124" s="109"/>
      <c r="Y124" s="109"/>
      <c r="Z124" s="109"/>
      <c r="AA124" s="109"/>
      <c r="AB124" s="109"/>
      <c r="AC124" s="109"/>
      <c r="AD124" s="109"/>
      <c r="AE124" s="109"/>
      <c r="AF124" s="109"/>
      <c r="AG124" s="109"/>
      <c r="AH124" s="109"/>
      <c r="AI124" s="109"/>
      <c r="AJ124" s="109"/>
      <c r="AK124" s="109"/>
      <c r="AL124" s="109"/>
      <c r="AM124" s="109"/>
      <c r="AN124" s="109"/>
      <c r="AO124" s="109"/>
      <c r="AP124" s="109"/>
      <c r="AQ124" s="109"/>
      <c r="AR124" s="109"/>
      <c r="AS124" s="109"/>
      <c r="AT124" s="109"/>
      <c r="AU124" s="109">
        <v>0</v>
      </c>
      <c r="AV124" s="109"/>
      <c r="AW124" s="109"/>
      <c r="AX124" s="109"/>
      <c r="AY124" s="109"/>
      <c r="AZ124" s="109"/>
      <c r="BA124" s="109"/>
      <c r="BB124" s="109"/>
      <c r="BC124" s="109"/>
      <c r="BD124" s="109"/>
      <c r="BE124" s="109"/>
      <c r="BF124" s="109"/>
      <c r="BG124" s="109"/>
      <c r="BH124" s="3"/>
      <c r="BI124" s="227"/>
      <c r="BJ124" s="227"/>
      <c r="BK124" s="227"/>
    </row>
    <row r="125" spans="1:63" s="1" customFormat="1">
      <c r="A125" s="200">
        <v>7</v>
      </c>
      <c r="B125" s="201" t="s">
        <v>1013</v>
      </c>
      <c r="C125" s="781">
        <f t="shared" ref="C125:Q125" si="80">+C127</f>
        <v>0</v>
      </c>
      <c r="D125" s="782">
        <f t="shared" si="80"/>
        <v>0</v>
      </c>
      <c r="E125" s="782">
        <f t="shared" si="80"/>
        <v>0</v>
      </c>
      <c r="F125" s="782">
        <f t="shared" si="80"/>
        <v>0</v>
      </c>
      <c r="G125" s="782">
        <f t="shared" si="80"/>
        <v>0</v>
      </c>
      <c r="H125" s="782">
        <v>0</v>
      </c>
      <c r="I125" s="782">
        <f t="shared" si="80"/>
        <v>0</v>
      </c>
      <c r="J125" s="783">
        <f t="shared" si="80"/>
        <v>0</v>
      </c>
      <c r="K125" s="782">
        <f t="shared" si="80"/>
        <v>0</v>
      </c>
      <c r="L125" s="782">
        <f t="shared" si="80"/>
        <v>0</v>
      </c>
      <c r="M125" s="782">
        <f t="shared" si="80"/>
        <v>0</v>
      </c>
      <c r="N125" s="782">
        <f t="shared" si="80"/>
        <v>0</v>
      </c>
      <c r="O125" s="782">
        <f t="shared" si="80"/>
        <v>0</v>
      </c>
      <c r="P125" s="784">
        <f t="shared" si="80"/>
        <v>0</v>
      </c>
      <c r="Q125" s="782">
        <f t="shared" si="80"/>
        <v>0</v>
      </c>
      <c r="R125" s="782"/>
      <c r="S125" s="782"/>
      <c r="T125" s="782"/>
      <c r="U125" s="782"/>
      <c r="V125" s="782"/>
      <c r="W125" s="782"/>
      <c r="X125" s="782"/>
      <c r="Y125" s="782"/>
      <c r="Z125" s="782"/>
      <c r="AA125" s="782"/>
      <c r="AB125" s="782"/>
      <c r="AC125" s="782"/>
      <c r="AD125" s="782"/>
      <c r="AE125" s="782"/>
      <c r="AF125" s="782"/>
      <c r="AG125" s="782"/>
      <c r="AH125" s="782"/>
      <c r="AI125" s="782"/>
      <c r="AJ125" s="782"/>
      <c r="AK125" s="782"/>
      <c r="AL125" s="782"/>
      <c r="AM125" s="782"/>
      <c r="AN125" s="782"/>
      <c r="AO125" s="782"/>
      <c r="AP125" s="782"/>
      <c r="AQ125" s="782"/>
      <c r="AR125" s="782"/>
      <c r="AS125" s="782">
        <f>+AS127</f>
        <v>0</v>
      </c>
      <c r="AT125" s="782">
        <f>+AT127</f>
        <v>0</v>
      </c>
      <c r="AU125" s="109">
        <v>0</v>
      </c>
      <c r="AV125" s="782"/>
      <c r="AW125" s="782"/>
      <c r="AX125" s="782"/>
      <c r="AY125" s="782"/>
      <c r="AZ125" s="782"/>
      <c r="BA125" s="782"/>
      <c r="BB125" s="782"/>
      <c r="BC125" s="782"/>
      <c r="BD125" s="782"/>
      <c r="BE125" s="782"/>
      <c r="BF125" s="782"/>
      <c r="BG125" s="785"/>
      <c r="BH125" s="227"/>
      <c r="BI125" s="227"/>
      <c r="BJ125" s="227"/>
    </row>
    <row r="126" spans="1:63" s="1" customFormat="1">
      <c r="A126" s="253"/>
      <c r="B126" s="254"/>
      <c r="C126" s="109"/>
      <c r="D126" s="109"/>
      <c r="E126" s="109"/>
      <c r="F126" s="109"/>
      <c r="G126" s="109"/>
      <c r="H126" s="109"/>
      <c r="I126" s="109"/>
      <c r="J126" s="157"/>
      <c r="K126" s="109"/>
      <c r="L126" s="109"/>
      <c r="M126" s="109"/>
      <c r="N126" s="109"/>
      <c r="O126" s="109"/>
      <c r="P126" s="753"/>
      <c r="Q126" s="109"/>
      <c r="R126" s="109"/>
      <c r="S126" s="109"/>
      <c r="T126" s="109"/>
      <c r="U126" s="109"/>
      <c r="V126" s="109"/>
      <c r="W126" s="109"/>
      <c r="X126" s="109"/>
      <c r="Y126" s="109"/>
      <c r="Z126" s="109"/>
      <c r="AA126" s="109"/>
      <c r="AB126" s="109"/>
      <c r="AC126" s="109"/>
      <c r="AD126" s="109"/>
      <c r="AE126" s="109"/>
      <c r="AF126" s="109"/>
      <c r="AG126" s="109"/>
      <c r="AH126" s="109"/>
      <c r="AI126" s="109"/>
      <c r="AJ126" s="109"/>
      <c r="AK126" s="109"/>
      <c r="AL126" s="109"/>
      <c r="AM126" s="109"/>
      <c r="AN126" s="109"/>
      <c r="AO126" s="109"/>
      <c r="AP126" s="109"/>
      <c r="AQ126" s="109"/>
      <c r="AR126" s="109"/>
      <c r="AS126" s="109"/>
      <c r="AT126" s="109"/>
      <c r="AU126" s="109">
        <v>0</v>
      </c>
      <c r="AV126" s="109"/>
      <c r="AW126" s="109"/>
      <c r="AX126" s="109"/>
      <c r="AY126" s="109"/>
      <c r="AZ126" s="109"/>
      <c r="BA126" s="109"/>
      <c r="BB126" s="109"/>
      <c r="BC126" s="109"/>
      <c r="BD126" s="109"/>
      <c r="BE126" s="109"/>
      <c r="BF126" s="109"/>
      <c r="BG126" s="3"/>
      <c r="BH126" s="227"/>
      <c r="BI126" s="227"/>
      <c r="BJ126" s="227"/>
    </row>
    <row r="127" spans="1:63" s="1" customFormat="1" ht="26.4">
      <c r="A127" s="253" t="s">
        <v>1014</v>
      </c>
      <c r="B127" s="255" t="s">
        <v>1015</v>
      </c>
      <c r="C127" s="109">
        <v>0</v>
      </c>
      <c r="D127" s="109">
        <f>+BG127</f>
        <v>0</v>
      </c>
      <c r="E127" s="109">
        <f>+AS127</f>
        <v>0</v>
      </c>
      <c r="F127" s="109">
        <f>+AT127+AZ127</f>
        <v>0</v>
      </c>
      <c r="G127" s="109">
        <f>+C127+E127+F127</f>
        <v>0</v>
      </c>
      <c r="H127" s="109">
        <v>0</v>
      </c>
      <c r="I127" s="109">
        <v>0</v>
      </c>
      <c r="J127" s="157">
        <v>0</v>
      </c>
      <c r="K127" s="109">
        <v>0</v>
      </c>
      <c r="L127" s="109">
        <v>0</v>
      </c>
      <c r="M127" s="109">
        <f>+L127+H127</f>
        <v>0</v>
      </c>
      <c r="N127" s="109"/>
      <c r="O127" s="109">
        <f>IF(N127&gt;0,(M127-N127),0)</f>
        <v>0</v>
      </c>
      <c r="P127" s="753"/>
      <c r="Q127" s="109"/>
      <c r="R127" s="109"/>
      <c r="S127" s="109"/>
      <c r="T127" s="109"/>
      <c r="U127" s="109"/>
      <c r="V127" s="109"/>
      <c r="W127" s="109"/>
      <c r="X127" s="109"/>
      <c r="Y127" s="109"/>
      <c r="Z127" s="109"/>
      <c r="AA127" s="109"/>
      <c r="AB127" s="109"/>
      <c r="AC127" s="109"/>
      <c r="AD127" s="109"/>
      <c r="AE127" s="109"/>
      <c r="AF127" s="109"/>
      <c r="AG127" s="109"/>
      <c r="AH127" s="109"/>
      <c r="AI127" s="109"/>
      <c r="AJ127" s="109"/>
      <c r="AK127" s="109"/>
      <c r="AL127" s="109"/>
      <c r="AM127" s="109"/>
      <c r="AN127" s="109"/>
      <c r="AO127" s="109"/>
      <c r="AP127" s="109"/>
      <c r="AQ127" s="109"/>
      <c r="AR127" s="109"/>
      <c r="AS127" s="109">
        <f>SUM(R127:AI127)</f>
        <v>0</v>
      </c>
      <c r="AT127" s="109">
        <f>SUM(S127:AS127)</f>
        <v>0</v>
      </c>
      <c r="AU127" s="109">
        <v>0</v>
      </c>
      <c r="AV127" s="109"/>
      <c r="AW127" s="109"/>
      <c r="AX127" s="109"/>
      <c r="AY127" s="109"/>
      <c r="AZ127" s="109"/>
      <c r="BA127" s="109"/>
      <c r="BB127" s="109"/>
      <c r="BC127" s="109"/>
      <c r="BD127" s="109"/>
      <c r="BE127" s="109"/>
      <c r="BF127" s="109"/>
      <c r="BG127" s="3"/>
      <c r="BH127" s="227"/>
      <c r="BI127" s="227"/>
      <c r="BJ127" s="227"/>
    </row>
    <row r="128" spans="1:63" s="1" customFormat="1">
      <c r="A128" s="253"/>
      <c r="B128" s="255"/>
      <c r="C128" s="109"/>
      <c r="D128" s="109"/>
      <c r="E128" s="109"/>
      <c r="F128" s="109"/>
      <c r="G128" s="109"/>
      <c r="H128" s="109"/>
      <c r="I128" s="109"/>
      <c r="J128" s="157"/>
      <c r="K128" s="109"/>
      <c r="L128" s="109"/>
      <c r="M128" s="109"/>
      <c r="N128" s="109"/>
      <c r="O128" s="109"/>
      <c r="P128" s="753"/>
      <c r="Q128" s="109"/>
      <c r="R128" s="109"/>
      <c r="S128" s="109"/>
      <c r="T128" s="109"/>
      <c r="U128" s="109"/>
      <c r="V128" s="109"/>
      <c r="W128" s="109"/>
      <c r="X128" s="109"/>
      <c r="Y128" s="109"/>
      <c r="Z128" s="109"/>
      <c r="AA128" s="109"/>
      <c r="AB128" s="109"/>
      <c r="AC128" s="109"/>
      <c r="AD128" s="109"/>
      <c r="AE128" s="109"/>
      <c r="AF128" s="109"/>
      <c r="AG128" s="109"/>
      <c r="AH128" s="109"/>
      <c r="AI128" s="109"/>
      <c r="AJ128" s="109"/>
      <c r="AK128" s="109"/>
      <c r="AL128" s="109"/>
      <c r="AM128" s="109"/>
      <c r="AN128" s="109"/>
      <c r="AO128" s="109"/>
      <c r="AP128" s="109"/>
      <c r="AQ128" s="109"/>
      <c r="AR128" s="109"/>
      <c r="AS128" s="109"/>
      <c r="AT128" s="109"/>
      <c r="AU128" s="109">
        <v>0</v>
      </c>
      <c r="AV128" s="109"/>
      <c r="AW128" s="109"/>
      <c r="AX128" s="109"/>
      <c r="AY128" s="109"/>
      <c r="AZ128" s="109"/>
      <c r="BA128" s="109"/>
      <c r="BB128" s="109"/>
      <c r="BC128" s="109"/>
      <c r="BD128" s="109"/>
      <c r="BE128" s="109"/>
      <c r="BF128" s="109"/>
      <c r="BG128" s="3"/>
      <c r="BH128" s="227"/>
      <c r="BI128" s="227"/>
      <c r="BJ128" s="227"/>
    </row>
    <row r="129" spans="1:63">
      <c r="A129" s="774" t="s">
        <v>1016</v>
      </c>
      <c r="B129" s="207" t="s">
        <v>1017</v>
      </c>
      <c r="C129" s="771">
        <f t="shared" ref="C129:BH129" si="81">SUM(C131)</f>
        <v>0</v>
      </c>
      <c r="D129" s="771">
        <f t="shared" si="81"/>
        <v>0</v>
      </c>
      <c r="E129" s="771">
        <f t="shared" si="81"/>
        <v>0</v>
      </c>
      <c r="F129" s="771">
        <f t="shared" si="81"/>
        <v>0</v>
      </c>
      <c r="G129" s="771">
        <f t="shared" si="81"/>
        <v>0</v>
      </c>
      <c r="H129" s="771">
        <v>0</v>
      </c>
      <c r="I129" s="771">
        <f>SUM(I131)</f>
        <v>0</v>
      </c>
      <c r="J129" s="285">
        <f>SUM(J131)</f>
        <v>0</v>
      </c>
      <c r="K129" s="771">
        <f>SUM(K131)</f>
        <v>0</v>
      </c>
      <c r="L129" s="771">
        <f>SUM(L131)</f>
        <v>0</v>
      </c>
      <c r="M129" s="771">
        <f>SUM(M131)</f>
        <v>0</v>
      </c>
      <c r="N129" s="771">
        <f t="shared" si="81"/>
        <v>0</v>
      </c>
      <c r="O129" s="771">
        <f t="shared" si="81"/>
        <v>0</v>
      </c>
      <c r="P129" s="794">
        <f t="shared" si="81"/>
        <v>0</v>
      </c>
      <c r="Q129" s="794">
        <f t="shared" si="81"/>
        <v>0</v>
      </c>
      <c r="R129" s="794">
        <f t="shared" si="81"/>
        <v>0</v>
      </c>
      <c r="S129" s="771">
        <f t="shared" si="81"/>
        <v>0</v>
      </c>
      <c r="T129" s="771">
        <f t="shared" si="81"/>
        <v>0</v>
      </c>
      <c r="U129" s="771">
        <f t="shared" si="81"/>
        <v>0</v>
      </c>
      <c r="V129" s="771">
        <f t="shared" si="81"/>
        <v>0</v>
      </c>
      <c r="W129" s="771">
        <f t="shared" si="81"/>
        <v>0</v>
      </c>
      <c r="X129" s="771">
        <f t="shared" si="81"/>
        <v>0</v>
      </c>
      <c r="Y129" s="771">
        <f t="shared" si="81"/>
        <v>0</v>
      </c>
      <c r="Z129" s="771">
        <f t="shared" si="81"/>
        <v>0</v>
      </c>
      <c r="AA129" s="771">
        <f t="shared" si="81"/>
        <v>0</v>
      </c>
      <c r="AB129" s="771">
        <f t="shared" si="81"/>
        <v>0</v>
      </c>
      <c r="AC129" s="771"/>
      <c r="AD129" s="771">
        <f t="shared" si="81"/>
        <v>0</v>
      </c>
      <c r="AE129" s="771">
        <f t="shared" si="81"/>
        <v>0</v>
      </c>
      <c r="AF129" s="771">
        <f t="shared" si="81"/>
        <v>0</v>
      </c>
      <c r="AG129" s="771">
        <f t="shared" si="81"/>
        <v>0</v>
      </c>
      <c r="AH129" s="771"/>
      <c r="AI129" s="771">
        <f t="shared" ref="AI129:AQ129" si="82">SUM(AI131)</f>
        <v>0</v>
      </c>
      <c r="AJ129" s="771">
        <f t="shared" si="82"/>
        <v>0</v>
      </c>
      <c r="AK129" s="771">
        <f t="shared" si="82"/>
        <v>0</v>
      </c>
      <c r="AL129" s="771">
        <f t="shared" si="82"/>
        <v>0</v>
      </c>
      <c r="AM129" s="771">
        <f t="shared" si="82"/>
        <v>0</v>
      </c>
      <c r="AN129" s="771">
        <f t="shared" si="82"/>
        <v>0</v>
      </c>
      <c r="AO129" s="771">
        <f t="shared" si="82"/>
        <v>0</v>
      </c>
      <c r="AP129" s="771">
        <f t="shared" si="82"/>
        <v>0</v>
      </c>
      <c r="AQ129" s="771">
        <f t="shared" si="82"/>
        <v>0</v>
      </c>
      <c r="AR129" s="771"/>
      <c r="AS129" s="771"/>
      <c r="AT129" s="771">
        <f t="shared" si="81"/>
        <v>0</v>
      </c>
      <c r="AU129" s="109">
        <v>0</v>
      </c>
      <c r="AV129" s="771">
        <f t="shared" si="81"/>
        <v>0</v>
      </c>
      <c r="AW129" s="771">
        <f t="shared" si="81"/>
        <v>0</v>
      </c>
      <c r="AX129" s="771">
        <f t="shared" si="81"/>
        <v>0</v>
      </c>
      <c r="AY129" s="771">
        <f t="shared" si="81"/>
        <v>0</v>
      </c>
      <c r="AZ129" s="771">
        <f t="shared" si="81"/>
        <v>0</v>
      </c>
      <c r="BA129" s="771">
        <f t="shared" si="81"/>
        <v>0</v>
      </c>
      <c r="BB129" s="771">
        <f t="shared" si="81"/>
        <v>0</v>
      </c>
      <c r="BC129" s="771">
        <f t="shared" si="81"/>
        <v>0</v>
      </c>
      <c r="BD129" s="771">
        <f t="shared" si="81"/>
        <v>0</v>
      </c>
      <c r="BE129" s="771">
        <f t="shared" si="81"/>
        <v>0</v>
      </c>
      <c r="BF129" s="771">
        <f t="shared" si="81"/>
        <v>0</v>
      </c>
      <c r="BG129" s="771">
        <f t="shared" si="81"/>
        <v>0</v>
      </c>
      <c r="BH129" s="771">
        <f t="shared" si="81"/>
        <v>0</v>
      </c>
    </row>
    <row r="130" spans="1:63" ht="12.9" customHeight="1">
      <c r="A130" s="229"/>
      <c r="C130" s="109"/>
      <c r="D130" s="3"/>
      <c r="E130" s="3"/>
      <c r="F130" s="3"/>
      <c r="G130" s="3"/>
      <c r="H130" s="3"/>
      <c r="I130" s="109"/>
      <c r="K130" s="109"/>
      <c r="L130" s="109"/>
      <c r="M130" s="109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109">
        <v>0</v>
      </c>
      <c r="AV130" s="3"/>
      <c r="AW130" s="3"/>
      <c r="AX130" s="3"/>
      <c r="AY130" s="3"/>
      <c r="AZ130" s="3"/>
      <c r="BA130" s="3"/>
      <c r="BB130" s="3"/>
      <c r="BC130" s="3"/>
      <c r="BD130" s="3"/>
      <c r="BE130" s="3"/>
      <c r="BF130" s="3"/>
      <c r="BG130" s="3"/>
      <c r="BH130" s="3"/>
      <c r="BI130" s="1"/>
      <c r="BJ130" s="1"/>
      <c r="BK130" s="1"/>
    </row>
    <row r="131" spans="1:63" s="1" customFormat="1">
      <c r="A131" s="229" t="s">
        <v>101</v>
      </c>
      <c r="B131" s="227" t="s">
        <v>1018</v>
      </c>
      <c r="C131" s="109"/>
      <c r="D131" s="109">
        <f>+BH131</f>
        <v>0</v>
      </c>
      <c r="E131" s="109"/>
      <c r="F131" s="109">
        <f>+AT131</f>
        <v>0</v>
      </c>
      <c r="G131" s="109">
        <f>+C131+D131+F131+E131</f>
        <v>0</v>
      </c>
      <c r="H131" s="109">
        <v>0</v>
      </c>
      <c r="I131" s="109">
        <f>'CK GASTOS INM MES 1'!CT59</f>
        <v>0</v>
      </c>
      <c r="J131" s="157">
        <f>'CK GASTOS INM MES 2'!CS107</f>
        <v>0</v>
      </c>
      <c r="K131" s="109">
        <v>0</v>
      </c>
      <c r="L131" s="109">
        <f>SUM(I131:K131)</f>
        <v>0</v>
      </c>
      <c r="M131" s="109">
        <f>+L131+H131</f>
        <v>0</v>
      </c>
      <c r="N131" s="109">
        <f>+'INM-FEM'!M118+'INM-AC'!M115</f>
        <v>0</v>
      </c>
      <c r="O131" s="109">
        <f>IF(N131&gt;0,(M131-N131),0)</f>
        <v>0</v>
      </c>
      <c r="P131" s="753">
        <f>G131-M131</f>
        <v>0</v>
      </c>
      <c r="Q131" s="753">
        <f>G131-N131</f>
        <v>0</v>
      </c>
      <c r="R131" s="753">
        <f>IF(O131&gt;0,(G131-M131-O131),(G131-M131+O131))</f>
        <v>0</v>
      </c>
      <c r="S131" s="109"/>
      <c r="T131" s="109"/>
      <c r="U131" s="109"/>
      <c r="V131" s="109"/>
      <c r="W131" s="109"/>
      <c r="X131" s="109"/>
      <c r="Y131" s="109"/>
      <c r="Z131" s="109"/>
      <c r="AA131" s="109"/>
      <c r="AB131" s="109"/>
      <c r="AC131" s="109"/>
      <c r="AD131" s="109"/>
      <c r="AE131" s="109"/>
      <c r="AF131" s="109"/>
      <c r="AG131" s="109"/>
      <c r="AH131" s="109"/>
      <c r="AI131" s="109"/>
      <c r="AJ131" s="109"/>
      <c r="AK131" s="109"/>
      <c r="AL131" s="109"/>
      <c r="AM131" s="109"/>
      <c r="AN131" s="109"/>
      <c r="AO131" s="109"/>
      <c r="AP131" s="109"/>
      <c r="AQ131" s="109"/>
      <c r="AR131" s="109"/>
      <c r="AS131" s="109"/>
      <c r="AT131" s="109">
        <f>SUM(S131:AS131)</f>
        <v>0</v>
      </c>
      <c r="AU131" s="109">
        <v>0</v>
      </c>
      <c r="AV131" s="109">
        <f>+'INM-FEM'!AE118+'INM-AC'!Y115</f>
        <v>0</v>
      </c>
      <c r="AW131" s="109">
        <f>+'INM-FEM'!AF118+'INM-AC'!Z115</f>
        <v>0</v>
      </c>
      <c r="AX131" s="109">
        <f>+'INM-FEM'!AG118+'INM-AC'!AA115</f>
        <v>0</v>
      </c>
      <c r="AY131" s="109">
        <f>+'INM-FEM'!AH118+'INM-AC'!AB115</f>
        <v>0</v>
      </c>
      <c r="AZ131" s="109">
        <f>+AU131+AV131+AW131+AX131+AY131</f>
        <v>0</v>
      </c>
      <c r="BA131" s="109"/>
      <c r="BB131" s="109"/>
      <c r="BC131" s="109"/>
      <c r="BD131" s="109"/>
      <c r="BE131" s="109"/>
      <c r="BF131" s="109"/>
      <c r="BG131" s="109"/>
      <c r="BH131" s="109">
        <f>SUM(BA131:BE131)</f>
        <v>0</v>
      </c>
      <c r="BI131" s="227"/>
      <c r="BJ131" s="227"/>
      <c r="BK131" s="227"/>
    </row>
    <row r="132" spans="1:63" ht="12.9" customHeight="1">
      <c r="A132" s="229"/>
      <c r="C132" s="109"/>
      <c r="D132" s="3"/>
      <c r="E132" s="3"/>
      <c r="F132" s="3"/>
      <c r="G132" s="3"/>
      <c r="H132" s="3"/>
      <c r="L132" s="109"/>
      <c r="M132" s="109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109">
        <v>0</v>
      </c>
      <c r="AV132" s="3"/>
      <c r="AW132" s="3"/>
      <c r="AX132" s="3"/>
      <c r="AY132" s="3"/>
      <c r="AZ132" s="3"/>
      <c r="BA132" s="3"/>
      <c r="BB132" s="3"/>
      <c r="BC132" s="3"/>
      <c r="BD132" s="3"/>
      <c r="BE132" s="3"/>
      <c r="BF132" s="3"/>
      <c r="BG132" s="3"/>
      <c r="BH132" s="3"/>
      <c r="BI132" s="1"/>
      <c r="BJ132" s="1"/>
      <c r="BK132" s="1"/>
    </row>
    <row r="133" spans="1:63">
      <c r="A133" s="207" t="s">
        <v>1019</v>
      </c>
      <c r="B133" s="207"/>
      <c r="C133" s="771">
        <f t="shared" ref="C133:AG133" si="83">C129+C112+C98+C94+C71+C28+C10</f>
        <v>773002767</v>
      </c>
      <c r="D133" s="771">
        <f t="shared" si="83"/>
        <v>0</v>
      </c>
      <c r="E133" s="771">
        <f t="shared" si="83"/>
        <v>0</v>
      </c>
      <c r="F133" s="771">
        <f t="shared" si="83"/>
        <v>-45658409.780000001</v>
      </c>
      <c r="G133" s="771">
        <f t="shared" si="83"/>
        <v>727344357.22000003</v>
      </c>
      <c r="H133" s="771">
        <v>472724640.31</v>
      </c>
      <c r="I133" s="771">
        <f t="shared" si="83"/>
        <v>46338346.719999999</v>
      </c>
      <c r="J133" s="285">
        <f t="shared" si="83"/>
        <v>55683591.630000003</v>
      </c>
      <c r="K133" s="771">
        <f t="shared" si="83"/>
        <v>99441202.070000023</v>
      </c>
      <c r="L133" s="771">
        <f t="shared" si="83"/>
        <v>201463140.42000002</v>
      </c>
      <c r="M133" s="771">
        <f>M129+M112+M98+M94+M71+M28+M10</f>
        <v>674187780.73000002</v>
      </c>
      <c r="N133" s="771">
        <f t="shared" si="83"/>
        <v>190120600.56999999</v>
      </c>
      <c r="O133" s="771">
        <f t="shared" si="83"/>
        <v>-14141131.960000001</v>
      </c>
      <c r="P133" s="794">
        <f t="shared" si="83"/>
        <v>53156576.490000032</v>
      </c>
      <c r="Q133" s="794">
        <f t="shared" si="83"/>
        <v>537223756.64999998</v>
      </c>
      <c r="R133" s="794">
        <f t="shared" si="83"/>
        <v>39015444.530000031</v>
      </c>
      <c r="S133" s="771">
        <f t="shared" si="83"/>
        <v>2149108</v>
      </c>
      <c r="T133" s="771">
        <f t="shared" si="83"/>
        <v>-10822370</v>
      </c>
      <c r="U133" s="771">
        <f t="shared" si="83"/>
        <v>-1273000</v>
      </c>
      <c r="V133" s="771">
        <f t="shared" si="83"/>
        <v>11</v>
      </c>
      <c r="W133" s="771">
        <f t="shared" si="83"/>
        <v>-5400000</v>
      </c>
      <c r="X133" s="771">
        <f t="shared" si="83"/>
        <v>-30312158.780000001</v>
      </c>
      <c r="Y133" s="771">
        <f t="shared" si="83"/>
        <v>0</v>
      </c>
      <c r="Z133" s="771">
        <f t="shared" si="83"/>
        <v>0</v>
      </c>
      <c r="AA133" s="771">
        <f t="shared" si="83"/>
        <v>0</v>
      </c>
      <c r="AB133" s="771">
        <f t="shared" si="83"/>
        <v>0</v>
      </c>
      <c r="AC133" s="771">
        <f t="shared" si="83"/>
        <v>0</v>
      </c>
      <c r="AD133" s="771">
        <f t="shared" si="83"/>
        <v>0</v>
      </c>
      <c r="AE133" s="771">
        <f t="shared" si="83"/>
        <v>0</v>
      </c>
      <c r="AF133" s="771">
        <f t="shared" si="83"/>
        <v>0</v>
      </c>
      <c r="AG133" s="771">
        <f t="shared" si="83"/>
        <v>0</v>
      </c>
      <c r="AH133" s="771"/>
      <c r="AI133" s="771">
        <f t="shared" ref="AI133:AQ133" si="84">AI129+AI112+AI98+AI94+AI71+AI28+AI10</f>
        <v>0</v>
      </c>
      <c r="AJ133" s="771">
        <f t="shared" si="84"/>
        <v>0</v>
      </c>
      <c r="AK133" s="771">
        <f t="shared" si="84"/>
        <v>0</v>
      </c>
      <c r="AL133" s="771">
        <f t="shared" si="84"/>
        <v>0</v>
      </c>
      <c r="AM133" s="771">
        <f t="shared" si="84"/>
        <v>0</v>
      </c>
      <c r="AN133" s="771">
        <f t="shared" si="84"/>
        <v>0</v>
      </c>
      <c r="AO133" s="771">
        <f t="shared" si="84"/>
        <v>0</v>
      </c>
      <c r="AP133" s="771">
        <f t="shared" si="84"/>
        <v>0</v>
      </c>
      <c r="AQ133" s="771">
        <f t="shared" si="84"/>
        <v>0</v>
      </c>
      <c r="AR133" s="771"/>
      <c r="AS133" s="771"/>
      <c r="AT133" s="771">
        <f t="shared" ref="AT133:BH133" si="85">AT129+AT112+AT98+AT94+AT71+AT28+AT10</f>
        <v>-45658409.780000001</v>
      </c>
      <c r="AU133" s="771">
        <f t="shared" si="85"/>
        <v>0</v>
      </c>
      <c r="AV133" s="771">
        <f t="shared" si="85"/>
        <v>0</v>
      </c>
      <c r="AW133" s="771">
        <f t="shared" si="85"/>
        <v>0</v>
      </c>
      <c r="AX133" s="771">
        <f t="shared" si="85"/>
        <v>0</v>
      </c>
      <c r="AY133" s="771">
        <f t="shared" si="85"/>
        <v>0</v>
      </c>
      <c r="AZ133" s="771">
        <f>AZ129+AZ112+AZ98+AZ94+AZ71+AZ28+AZ10</f>
        <v>0</v>
      </c>
      <c r="BA133" s="771">
        <f t="shared" si="85"/>
        <v>0</v>
      </c>
      <c r="BB133" s="771">
        <f t="shared" si="85"/>
        <v>0</v>
      </c>
      <c r="BC133" s="771">
        <f t="shared" si="85"/>
        <v>0</v>
      </c>
      <c r="BD133" s="771">
        <f t="shared" si="85"/>
        <v>0</v>
      </c>
      <c r="BE133" s="771">
        <f t="shared" si="85"/>
        <v>0</v>
      </c>
      <c r="BF133" s="771">
        <f t="shared" si="85"/>
        <v>0</v>
      </c>
      <c r="BG133" s="771">
        <f t="shared" si="85"/>
        <v>0</v>
      </c>
      <c r="BH133" s="771">
        <f t="shared" si="85"/>
        <v>0</v>
      </c>
    </row>
    <row r="134" spans="1:63" ht="12.6" customHeight="1">
      <c r="G134" s="157"/>
      <c r="H134" s="157"/>
      <c r="R134" s="109"/>
      <c r="BA134" s="109"/>
      <c r="BC134" s="109"/>
      <c r="BD134" s="109"/>
      <c r="BE134" s="109"/>
      <c r="BF134" s="109"/>
      <c r="BG134" s="109"/>
    </row>
    <row r="135" spans="1:63" ht="12.6" customHeight="1">
      <c r="H135" s="157"/>
      <c r="BA135" s="109"/>
      <c r="BC135" s="109"/>
      <c r="BD135" s="109"/>
      <c r="BE135" s="109"/>
      <c r="BF135" s="109"/>
      <c r="BG135" s="109"/>
    </row>
    <row r="136" spans="1:63" ht="12.6" customHeight="1">
      <c r="G136" s="754"/>
      <c r="I136" s="302"/>
      <c r="BA136" s="109"/>
      <c r="BC136" s="109"/>
      <c r="BD136" s="109"/>
      <c r="BE136" s="109"/>
      <c r="BF136" s="109"/>
      <c r="BG136" s="109"/>
    </row>
    <row r="137" spans="1:63" ht="12.6" customHeight="1">
      <c r="H137" s="302"/>
      <c r="BA137" s="109"/>
      <c r="BC137" s="109"/>
      <c r="BD137" s="109"/>
      <c r="BE137" s="109"/>
      <c r="BF137" s="109"/>
      <c r="BG137" s="109"/>
    </row>
    <row r="138" spans="1:63" ht="12.6" customHeight="1">
      <c r="BA138" s="109"/>
      <c r="BC138" s="109"/>
      <c r="BD138" s="109"/>
      <c r="BE138" s="109"/>
      <c r="BF138" s="109"/>
      <c r="BG138" s="109"/>
    </row>
    <row r="139" spans="1:63" ht="12.6" customHeight="1">
      <c r="BA139" s="109"/>
      <c r="BC139" s="109"/>
      <c r="BD139" s="109"/>
      <c r="BE139" s="109"/>
      <c r="BF139" s="109"/>
      <c r="BG139" s="109"/>
    </row>
    <row r="140" spans="1:63" ht="12.6" customHeight="1">
      <c r="BA140" s="109"/>
      <c r="BC140" s="109"/>
      <c r="BD140" s="109"/>
      <c r="BE140" s="109"/>
      <c r="BF140" s="109"/>
      <c r="BG140" s="109"/>
    </row>
    <row r="141" spans="1:63" ht="12.6" customHeight="1">
      <c r="BA141" s="109"/>
      <c r="BC141" s="109"/>
      <c r="BD141" s="109"/>
      <c r="BE141" s="109"/>
      <c r="BF141" s="109"/>
      <c r="BG141" s="109"/>
    </row>
    <row r="142" spans="1:63" ht="12.6" customHeight="1">
      <c r="BA142" s="109"/>
      <c r="BC142" s="109"/>
      <c r="BD142" s="109"/>
      <c r="BE142" s="109"/>
      <c r="BF142" s="109"/>
      <c r="BG142" s="109"/>
    </row>
    <row r="143" spans="1:63" ht="12.6" customHeight="1">
      <c r="BA143" s="109"/>
      <c r="BC143" s="109"/>
      <c r="BD143" s="109"/>
      <c r="BE143" s="109"/>
      <c r="BF143" s="109"/>
      <c r="BG143" s="109"/>
    </row>
    <row r="144" spans="1:63" ht="12.6" customHeight="1">
      <c r="BA144" s="109"/>
      <c r="BC144" s="109"/>
      <c r="BD144" s="109"/>
      <c r="BE144" s="109"/>
      <c r="BF144" s="109"/>
      <c r="BG144" s="109"/>
    </row>
    <row r="145" spans="53:59" ht="12.6" customHeight="1">
      <c r="BA145" s="109"/>
      <c r="BC145" s="109"/>
      <c r="BD145" s="109"/>
      <c r="BE145" s="109"/>
      <c r="BF145" s="109"/>
      <c r="BG145" s="109"/>
    </row>
    <row r="146" spans="53:59" ht="12.6" customHeight="1">
      <c r="BA146" s="109"/>
      <c r="BC146" s="109"/>
      <c r="BD146" s="109"/>
      <c r="BE146" s="109"/>
      <c r="BF146" s="109"/>
      <c r="BG146" s="109"/>
    </row>
    <row r="147" spans="53:59" ht="12.6" customHeight="1">
      <c r="BA147" s="109"/>
      <c r="BC147" s="109"/>
      <c r="BD147" s="109"/>
      <c r="BE147" s="109"/>
      <c r="BF147" s="109"/>
      <c r="BG147" s="109"/>
    </row>
    <row r="148" spans="53:59" ht="12.6" customHeight="1">
      <c r="BA148" s="109"/>
      <c r="BC148" s="109"/>
      <c r="BD148" s="109"/>
      <c r="BE148" s="109"/>
      <c r="BF148" s="109"/>
      <c r="BG148" s="109"/>
    </row>
    <row r="149" spans="53:59" ht="12.6" customHeight="1">
      <c r="BA149" s="109"/>
      <c r="BC149" s="109"/>
      <c r="BD149" s="109"/>
      <c r="BE149" s="109"/>
      <c r="BF149" s="109"/>
      <c r="BG149" s="109"/>
    </row>
    <row r="150" spans="53:59" ht="12.6" customHeight="1">
      <c r="BA150" s="109"/>
      <c r="BC150" s="109"/>
      <c r="BD150" s="109"/>
      <c r="BE150" s="109"/>
      <c r="BF150" s="109"/>
      <c r="BG150" s="109"/>
    </row>
    <row r="151" spans="53:59" ht="12.6" customHeight="1">
      <c r="BA151" s="109"/>
      <c r="BC151" s="109"/>
      <c r="BD151" s="109"/>
      <c r="BE151" s="109"/>
      <c r="BF151" s="109"/>
      <c r="BG151" s="109"/>
    </row>
    <row r="152" spans="53:59" ht="12.6" customHeight="1">
      <c r="BA152" s="109"/>
      <c r="BC152" s="109"/>
      <c r="BD152" s="109"/>
      <c r="BE152" s="109"/>
      <c r="BF152" s="109"/>
      <c r="BG152" s="109"/>
    </row>
    <row r="153" spans="53:59" ht="12.6" customHeight="1">
      <c r="BA153" s="109"/>
      <c r="BC153" s="109"/>
      <c r="BD153" s="109"/>
      <c r="BE153" s="109"/>
      <c r="BF153" s="109"/>
      <c r="BG153" s="109"/>
    </row>
    <row r="154" spans="53:59" ht="12.6" customHeight="1">
      <c r="BA154" s="109"/>
      <c r="BC154" s="109"/>
      <c r="BD154" s="109"/>
      <c r="BE154" s="109"/>
      <c r="BF154" s="109"/>
      <c r="BG154" s="109"/>
    </row>
    <row r="155" spans="53:59" ht="12.6" customHeight="1">
      <c r="BA155" s="109"/>
      <c r="BC155" s="109"/>
      <c r="BD155" s="109"/>
      <c r="BE155" s="109"/>
      <c r="BF155" s="109"/>
      <c r="BG155" s="109"/>
    </row>
    <row r="156" spans="53:59" ht="12.6" customHeight="1">
      <c r="BA156" s="109"/>
      <c r="BC156" s="109"/>
      <c r="BD156" s="109"/>
      <c r="BE156" s="109"/>
      <c r="BF156" s="109"/>
      <c r="BG156" s="109"/>
    </row>
    <row r="157" spans="53:59" ht="12.6" customHeight="1">
      <c r="BA157" s="109"/>
      <c r="BC157" s="109"/>
      <c r="BD157" s="109"/>
      <c r="BE157" s="109"/>
      <c r="BF157" s="109"/>
      <c r="BG157" s="109"/>
    </row>
    <row r="158" spans="53:59" ht="12.6" customHeight="1">
      <c r="BA158" s="109"/>
      <c r="BC158" s="109"/>
      <c r="BD158" s="109"/>
      <c r="BE158" s="109"/>
      <c r="BF158" s="109"/>
      <c r="BG158" s="109"/>
    </row>
    <row r="159" spans="53:59" ht="12.6" customHeight="1">
      <c r="BA159" s="109"/>
      <c r="BC159" s="109"/>
      <c r="BD159" s="109"/>
      <c r="BE159" s="109"/>
      <c r="BF159" s="109"/>
      <c r="BG159" s="109"/>
    </row>
    <row r="160" spans="53:59" ht="12.6" customHeight="1">
      <c r="BA160" s="109"/>
      <c r="BC160" s="109"/>
      <c r="BD160" s="109"/>
      <c r="BE160" s="109"/>
      <c r="BF160" s="109"/>
      <c r="BG160" s="109"/>
    </row>
    <row r="161" spans="53:59" ht="12.6" customHeight="1">
      <c r="BA161" s="109"/>
      <c r="BC161" s="109"/>
      <c r="BD161" s="109"/>
      <c r="BE161" s="109"/>
      <c r="BF161" s="109"/>
      <c r="BG161" s="109"/>
    </row>
    <row r="162" spans="53:59" ht="12.6" customHeight="1">
      <c r="BA162" s="109"/>
    </row>
    <row r="163" spans="53:59" ht="12.6" customHeight="1">
      <c r="BA163" s="109"/>
    </row>
    <row r="164" spans="53:59" ht="12.6" customHeight="1">
      <c r="BA164" s="109"/>
    </row>
    <row r="165" spans="53:59" ht="12.6" customHeight="1">
      <c r="BA165" s="109"/>
    </row>
    <row r="166" spans="53:59" ht="12.6" customHeight="1">
      <c r="BA166" s="109"/>
    </row>
    <row r="167" spans="53:59" ht="12.6" customHeight="1">
      <c r="BA167" s="109"/>
    </row>
    <row r="168" spans="53:59" ht="12.6" customHeight="1">
      <c r="BA168" s="109"/>
    </row>
    <row r="169" spans="53:59" ht="12.6" customHeight="1">
      <c r="BA169" s="109"/>
    </row>
    <row r="170" spans="53:59" ht="12.6" customHeight="1">
      <c r="BA170" s="109"/>
    </row>
    <row r="171" spans="53:59" ht="12.6" customHeight="1">
      <c r="BA171" s="109"/>
    </row>
    <row r="172" spans="53:59" ht="12.6" customHeight="1">
      <c r="BA172" s="109"/>
    </row>
    <row r="173" spans="53:59" ht="12.6" customHeight="1">
      <c r="BA173" s="109"/>
    </row>
    <row r="174" spans="53:59" ht="12.6" customHeight="1">
      <c r="BA174" s="109"/>
    </row>
    <row r="175" spans="53:59" ht="12.6" customHeight="1">
      <c r="BA175" s="109"/>
    </row>
    <row r="176" spans="53:59" ht="12.6" customHeight="1">
      <c r="BA176" s="109"/>
    </row>
    <row r="177" spans="53:53" ht="12.6" customHeight="1">
      <c r="BA177" s="109"/>
    </row>
    <row r="178" spans="53:53" ht="12.6" customHeight="1">
      <c r="BA178" s="109"/>
    </row>
    <row r="179" spans="53:53" ht="12.6" customHeight="1">
      <c r="BA179" s="109"/>
    </row>
    <row r="180" spans="53:53" ht="12.6" customHeight="1">
      <c r="BA180" s="109"/>
    </row>
    <row r="181" spans="53:53" ht="12.6" customHeight="1">
      <c r="BA181" s="109"/>
    </row>
    <row r="182" spans="53:53" ht="12.6" customHeight="1">
      <c r="BA182" s="109"/>
    </row>
    <row r="183" spans="53:53" ht="12.6" customHeight="1">
      <c r="BA183" s="109"/>
    </row>
    <row r="184" spans="53:53" ht="12.6" customHeight="1">
      <c r="BA184" s="109"/>
    </row>
    <row r="185" spans="53:53" ht="12.6" customHeight="1">
      <c r="BA185" s="109"/>
    </row>
    <row r="186" spans="53:53" ht="12.6" customHeight="1">
      <c r="BA186" s="109"/>
    </row>
    <row r="187" spans="53:53" ht="12.6" customHeight="1">
      <c r="BA187" s="109"/>
    </row>
    <row r="188" spans="53:53" ht="12.6" customHeight="1">
      <c r="BA188" s="109"/>
    </row>
    <row r="189" spans="53:53" ht="12.6" customHeight="1">
      <c r="BA189" s="109"/>
    </row>
    <row r="190" spans="53:53" ht="12.6" customHeight="1">
      <c r="BA190" s="109"/>
    </row>
    <row r="191" spans="53:53" ht="12.6" customHeight="1">
      <c r="BA191" s="109"/>
    </row>
    <row r="192" spans="53:53" ht="12.6" customHeight="1">
      <c r="BA192" s="109"/>
    </row>
    <row r="193" spans="53:53" ht="12.6" customHeight="1">
      <c r="BA193" s="109"/>
    </row>
    <row r="194" spans="53:53" ht="12.6" customHeight="1">
      <c r="BA194" s="109"/>
    </row>
    <row r="195" spans="53:53" ht="12.6" customHeight="1">
      <c r="BA195" s="109"/>
    </row>
    <row r="196" spans="53:53" ht="12.6" customHeight="1">
      <c r="BA196" s="109"/>
    </row>
    <row r="197" spans="53:53" ht="12.6" customHeight="1">
      <c r="BA197" s="109"/>
    </row>
    <row r="198" spans="53:53" ht="12.6" customHeight="1">
      <c r="BA198" s="109"/>
    </row>
    <row r="199" spans="53:53" ht="12.6" customHeight="1">
      <c r="BA199" s="109"/>
    </row>
    <row r="200" spans="53:53" ht="12.6" customHeight="1">
      <c r="BA200" s="109"/>
    </row>
    <row r="201" spans="53:53" ht="12.6" customHeight="1">
      <c r="BA201" s="109"/>
    </row>
    <row r="202" spans="53:53" ht="12.6" customHeight="1">
      <c r="BA202" s="109"/>
    </row>
    <row r="203" spans="53:53" ht="12.6" customHeight="1">
      <c r="BA203" s="109"/>
    </row>
    <row r="204" spans="53:53" ht="12.6" customHeight="1">
      <c r="BA204" s="109"/>
    </row>
    <row r="205" spans="53:53" ht="12.6" customHeight="1">
      <c r="BA205" s="109"/>
    </row>
    <row r="206" spans="53:53" ht="12.6" customHeight="1">
      <c r="BA206" s="109"/>
    </row>
    <row r="207" spans="53:53" ht="12.6" customHeight="1">
      <c r="BA207" s="109"/>
    </row>
    <row r="208" spans="53:53" ht="12.6" customHeight="1">
      <c r="BA208" s="109"/>
    </row>
    <row r="209" spans="53:53" ht="12.6" customHeight="1">
      <c r="BA209" s="109"/>
    </row>
    <row r="210" spans="53:53" ht="12.6" customHeight="1">
      <c r="BA210" s="109"/>
    </row>
    <row r="211" spans="53:53" ht="12.6" customHeight="1">
      <c r="BA211" s="109"/>
    </row>
    <row r="212" spans="53:53" ht="12.6" customHeight="1">
      <c r="BA212" s="109"/>
    </row>
    <row r="213" spans="53:53" ht="12.6" customHeight="1">
      <c r="BA213" s="109"/>
    </row>
    <row r="214" spans="53:53" ht="12.6" customHeight="1">
      <c r="BA214" s="109"/>
    </row>
    <row r="215" spans="53:53" ht="12.6" customHeight="1">
      <c r="BA215" s="109"/>
    </row>
    <row r="216" spans="53:53" ht="12.6" customHeight="1">
      <c r="BA216" s="109"/>
    </row>
    <row r="217" spans="53:53" ht="12.6" customHeight="1">
      <c r="BA217" s="109"/>
    </row>
    <row r="218" spans="53:53" ht="12.6" customHeight="1">
      <c r="BA218" s="109"/>
    </row>
    <row r="219" spans="53:53" ht="12.6" customHeight="1">
      <c r="BA219" s="109"/>
    </row>
    <row r="220" spans="53:53" ht="12.6" customHeight="1">
      <c r="BA220" s="109"/>
    </row>
    <row r="221" spans="53:53" ht="12.6" customHeight="1">
      <c r="BA221" s="109"/>
    </row>
    <row r="222" spans="53:53" ht="12.6" customHeight="1">
      <c r="BA222" s="109"/>
    </row>
    <row r="223" spans="53:53" ht="12.6" customHeight="1">
      <c r="BA223" s="109"/>
    </row>
    <row r="224" spans="53:53" ht="12.6" customHeight="1">
      <c r="BA224" s="109"/>
    </row>
    <row r="225" spans="53:53" ht="12.6" customHeight="1">
      <c r="BA225" s="109"/>
    </row>
    <row r="226" spans="53:53" ht="12.6" customHeight="1">
      <c r="BA226" s="109"/>
    </row>
    <row r="227" spans="53:53" ht="12.6" customHeight="1">
      <c r="BA227" s="109"/>
    </row>
    <row r="228" spans="53:53" ht="12.6" customHeight="1">
      <c r="BA228" s="109"/>
    </row>
    <row r="229" spans="53:53" ht="12.6" customHeight="1">
      <c r="BA229" s="109"/>
    </row>
    <row r="230" spans="53:53" ht="12.6" customHeight="1">
      <c r="BA230" s="109"/>
    </row>
    <row r="231" spans="53:53" ht="12.6" customHeight="1">
      <c r="BA231" s="109"/>
    </row>
    <row r="232" spans="53:53" ht="12.6" customHeight="1">
      <c r="BA232" s="109"/>
    </row>
    <row r="233" spans="53:53" ht="12.6" customHeight="1">
      <c r="BA233" s="109"/>
    </row>
    <row r="234" spans="53:53" ht="12.6" customHeight="1">
      <c r="BA234" s="109"/>
    </row>
    <row r="235" spans="53:53" ht="12.6" customHeight="1">
      <c r="BA235" s="109"/>
    </row>
    <row r="236" spans="53:53" ht="12.6" customHeight="1">
      <c r="BA236" s="109"/>
    </row>
    <row r="237" spans="53:53" ht="12.6" customHeight="1">
      <c r="BA237" s="109"/>
    </row>
    <row r="238" spans="53:53" ht="12.6" customHeight="1">
      <c r="BA238" s="109"/>
    </row>
    <row r="239" spans="53:53" ht="12.6" customHeight="1">
      <c r="BA239" s="109"/>
    </row>
    <row r="240" spans="53:53" ht="12.6" customHeight="1">
      <c r="BA240" s="109"/>
    </row>
    <row r="241" spans="53:53" ht="12.6" customHeight="1">
      <c r="BA241" s="109"/>
    </row>
    <row r="242" spans="53:53" ht="12.6" customHeight="1">
      <c r="BA242" s="109"/>
    </row>
    <row r="243" spans="53:53" ht="12.6" customHeight="1">
      <c r="BA243" s="109"/>
    </row>
    <row r="244" spans="53:53" ht="12.6" customHeight="1">
      <c r="BA244" s="109"/>
    </row>
    <row r="245" spans="53:53" ht="12.6" customHeight="1">
      <c r="BA245" s="109"/>
    </row>
    <row r="246" spans="53:53" ht="12.6" customHeight="1">
      <c r="BA246" s="109"/>
    </row>
    <row r="247" spans="53:53" ht="12.6" customHeight="1">
      <c r="BA247" s="109"/>
    </row>
    <row r="248" spans="53:53" ht="12.6" customHeight="1">
      <c r="BA248" s="109"/>
    </row>
    <row r="249" spans="53:53" ht="12.6" customHeight="1">
      <c r="BA249" s="109"/>
    </row>
    <row r="250" spans="53:53" ht="12.6" customHeight="1">
      <c r="BA250" s="109"/>
    </row>
    <row r="251" spans="53:53" ht="12.6" customHeight="1">
      <c r="BA251" s="109"/>
    </row>
    <row r="252" spans="53:53" ht="12.6" customHeight="1">
      <c r="BA252" s="109"/>
    </row>
    <row r="253" spans="53:53" ht="12.6" customHeight="1">
      <c r="BA253" s="109"/>
    </row>
    <row r="254" spans="53:53" ht="12.6" customHeight="1">
      <c r="BA254" s="109"/>
    </row>
    <row r="255" spans="53:53" ht="12.6" customHeight="1">
      <c r="BA255" s="109"/>
    </row>
    <row r="256" spans="53:53" ht="12.6" customHeight="1">
      <c r="BA256" s="109"/>
    </row>
    <row r="257" spans="53:53" ht="12.6" customHeight="1">
      <c r="BA257" s="109"/>
    </row>
    <row r="258" spans="53:53" ht="12.6" customHeight="1">
      <c r="BA258" s="109"/>
    </row>
    <row r="259" spans="53:53" ht="12.6" customHeight="1">
      <c r="BA259" s="109"/>
    </row>
    <row r="260" spans="53:53" ht="12.6" customHeight="1">
      <c r="BA260" s="109"/>
    </row>
    <row r="261" spans="53:53" ht="12.6" customHeight="1">
      <c r="BA261" s="109"/>
    </row>
    <row r="262" spans="53:53" ht="12.6" customHeight="1">
      <c r="BA262" s="109"/>
    </row>
    <row r="263" spans="53:53" ht="12.6" customHeight="1">
      <c r="BA263" s="109"/>
    </row>
    <row r="264" spans="53:53" ht="12.6" customHeight="1">
      <c r="BA264" s="109"/>
    </row>
    <row r="265" spans="53:53" ht="12.6" customHeight="1">
      <c r="BA265" s="109"/>
    </row>
    <row r="266" spans="53:53" ht="12.6" customHeight="1">
      <c r="BA266" s="109"/>
    </row>
    <row r="267" spans="53:53" ht="12.6" customHeight="1">
      <c r="BA267" s="109"/>
    </row>
    <row r="268" spans="53:53" ht="12.6" customHeight="1">
      <c r="BA268" s="109"/>
    </row>
    <row r="269" spans="53:53" ht="12.6" customHeight="1">
      <c r="BA269" s="109"/>
    </row>
    <row r="270" spans="53:53" ht="12.6" customHeight="1">
      <c r="BA270" s="109"/>
    </row>
    <row r="271" spans="53:53" ht="12.6" customHeight="1">
      <c r="BA271" s="109"/>
    </row>
    <row r="272" spans="53:53" ht="12.6" customHeight="1">
      <c r="BA272" s="109"/>
    </row>
    <row r="273" spans="53:53" ht="12.6" customHeight="1">
      <c r="BA273" s="109"/>
    </row>
    <row r="274" spans="53:53" ht="12.6" customHeight="1">
      <c r="BA274" s="109"/>
    </row>
    <row r="275" spans="53:53" ht="12.6" customHeight="1">
      <c r="BA275" s="109"/>
    </row>
    <row r="276" spans="53:53" ht="12.6" customHeight="1">
      <c r="BA276" s="109"/>
    </row>
    <row r="277" spans="53:53" ht="12.6" customHeight="1">
      <c r="BA277" s="109"/>
    </row>
    <row r="278" spans="53:53" ht="12.6" customHeight="1">
      <c r="BA278" s="109"/>
    </row>
    <row r="279" spans="53:53" ht="12.6" customHeight="1">
      <c r="BA279" s="109"/>
    </row>
    <row r="280" spans="53:53" ht="12.6" customHeight="1">
      <c r="BA280" s="109"/>
    </row>
    <row r="281" spans="53:53" ht="12.6" customHeight="1">
      <c r="BA281" s="109"/>
    </row>
    <row r="282" spans="53:53" ht="12.6" customHeight="1">
      <c r="BA282" s="109"/>
    </row>
    <row r="283" spans="53:53" ht="12.6" customHeight="1">
      <c r="BA283" s="109"/>
    </row>
    <row r="284" spans="53:53" ht="12.6" customHeight="1">
      <c r="BA284" s="109"/>
    </row>
    <row r="285" spans="53:53" ht="12.6" customHeight="1">
      <c r="BA285" s="109"/>
    </row>
    <row r="286" spans="53:53" ht="12.6" customHeight="1">
      <c r="BA286" s="109"/>
    </row>
    <row r="287" spans="53:53" ht="12.6" customHeight="1">
      <c r="BA287" s="109"/>
    </row>
    <row r="288" spans="53:53" ht="12.6" customHeight="1">
      <c r="BA288" s="109"/>
    </row>
    <row r="289" spans="53:53" ht="12.6" customHeight="1">
      <c r="BA289" s="109"/>
    </row>
    <row r="290" spans="53:53" ht="12.6" customHeight="1">
      <c r="BA290" s="109"/>
    </row>
    <row r="291" spans="53:53" ht="12.6" customHeight="1">
      <c r="BA291" s="109"/>
    </row>
    <row r="292" spans="53:53" ht="12.6" customHeight="1">
      <c r="BA292" s="109"/>
    </row>
    <row r="293" spans="53:53" ht="12.6" customHeight="1">
      <c r="BA293" s="109"/>
    </row>
    <row r="294" spans="53:53" ht="12.6" customHeight="1">
      <c r="BA294" s="109"/>
    </row>
    <row r="295" spans="53:53" ht="12.6" customHeight="1">
      <c r="BA295" s="109"/>
    </row>
    <row r="296" spans="53:53" ht="12.6" customHeight="1">
      <c r="BA296" s="109"/>
    </row>
    <row r="297" spans="53:53" ht="12.6" customHeight="1">
      <c r="BA297" s="109"/>
    </row>
    <row r="298" spans="53:53" ht="12.6" customHeight="1">
      <c r="BA298" s="109"/>
    </row>
    <row r="299" spans="53:53" ht="12.6" customHeight="1">
      <c r="BA299" s="109"/>
    </row>
    <row r="300" spans="53:53" ht="12.6" customHeight="1">
      <c r="BA300" s="109"/>
    </row>
    <row r="301" spans="53:53" ht="12.6" customHeight="1">
      <c r="BA301" s="109"/>
    </row>
    <row r="302" spans="53:53" ht="12.6" customHeight="1">
      <c r="BA302" s="109"/>
    </row>
    <row r="303" spans="53:53" ht="12.6" customHeight="1">
      <c r="BA303" s="109"/>
    </row>
    <row r="304" spans="53:53" ht="12.6" customHeight="1">
      <c r="BA304" s="109"/>
    </row>
    <row r="305" spans="53:53" ht="12.6" customHeight="1">
      <c r="BA305" s="109"/>
    </row>
    <row r="306" spans="53:53" ht="12.6" customHeight="1">
      <c r="BA306" s="109"/>
    </row>
    <row r="307" spans="53:53" ht="12.6" customHeight="1">
      <c r="BA307" s="109"/>
    </row>
    <row r="308" spans="53:53" ht="12.6" customHeight="1">
      <c r="BA308" s="109"/>
    </row>
    <row r="309" spans="53:53" ht="12.6" customHeight="1">
      <c r="BA309" s="109"/>
    </row>
    <row r="310" spans="53:53" ht="12.6" customHeight="1">
      <c r="BA310" s="109"/>
    </row>
    <row r="311" spans="53:53" ht="12.6" customHeight="1">
      <c r="BA311" s="109"/>
    </row>
    <row r="312" spans="53:53" ht="12.6" customHeight="1">
      <c r="BA312" s="109"/>
    </row>
    <row r="313" spans="53:53" ht="12.6" customHeight="1">
      <c r="BA313" s="109"/>
    </row>
    <row r="314" spans="53:53" ht="12.6" customHeight="1">
      <c r="BA314" s="109"/>
    </row>
    <row r="315" spans="53:53" ht="12.6" customHeight="1">
      <c r="BA315" s="109"/>
    </row>
    <row r="316" spans="53:53" ht="12.6" customHeight="1">
      <c r="BA316" s="109"/>
    </row>
    <row r="317" spans="53:53" ht="12.6" customHeight="1">
      <c r="BA317" s="109"/>
    </row>
    <row r="318" spans="53:53" ht="12.6" customHeight="1">
      <c r="BA318" s="109"/>
    </row>
    <row r="319" spans="53:53" ht="12.6" customHeight="1">
      <c r="BA319" s="109"/>
    </row>
    <row r="320" spans="53:53" ht="12.6" customHeight="1">
      <c r="BA320" s="109"/>
    </row>
    <row r="321" spans="53:53" ht="12.6" customHeight="1">
      <c r="BA321" s="109"/>
    </row>
    <row r="322" spans="53:53" ht="12.6" customHeight="1">
      <c r="BA322" s="109"/>
    </row>
    <row r="323" spans="53:53" ht="12.6" customHeight="1">
      <c r="BA323" s="109"/>
    </row>
    <row r="324" spans="53:53" ht="12.6" customHeight="1">
      <c r="BA324" s="109"/>
    </row>
    <row r="325" spans="53:53" ht="12.6" customHeight="1">
      <c r="BA325" s="109"/>
    </row>
    <row r="326" spans="53:53" ht="12.6" customHeight="1">
      <c r="BA326" s="109"/>
    </row>
    <row r="327" spans="53:53" ht="12.6" customHeight="1">
      <c r="BA327" s="109"/>
    </row>
    <row r="328" spans="53:53" ht="12.6" customHeight="1">
      <c r="BA328" s="109"/>
    </row>
    <row r="329" spans="53:53" ht="12.6" customHeight="1">
      <c r="BA329" s="109"/>
    </row>
    <row r="330" spans="53:53" ht="12.6" customHeight="1">
      <c r="BA330" s="109"/>
    </row>
    <row r="331" spans="53:53" ht="12.6" customHeight="1">
      <c r="BA331" s="109"/>
    </row>
    <row r="332" spans="53:53" ht="12.6" customHeight="1">
      <c r="BA332" s="109"/>
    </row>
    <row r="333" spans="53:53" ht="12.6" customHeight="1">
      <c r="BA333" s="109"/>
    </row>
    <row r="334" spans="53:53" ht="12.6" customHeight="1">
      <c r="BA334" s="109"/>
    </row>
    <row r="335" spans="53:53" ht="12.6" customHeight="1">
      <c r="BA335" s="109"/>
    </row>
    <row r="336" spans="53:53" ht="12.6" customHeight="1">
      <c r="BA336" s="109"/>
    </row>
    <row r="337" spans="53:53" ht="12.6" customHeight="1">
      <c r="BA337" s="109"/>
    </row>
    <row r="338" spans="53:53" ht="12.6" customHeight="1">
      <c r="BA338" s="109"/>
    </row>
    <row r="339" spans="53:53" ht="12.6" customHeight="1">
      <c r="BA339" s="109"/>
    </row>
    <row r="340" spans="53:53" ht="12.6" customHeight="1">
      <c r="BA340" s="109"/>
    </row>
    <row r="341" spans="53:53" ht="12.6" customHeight="1">
      <c r="BA341" s="109"/>
    </row>
    <row r="342" spans="53:53" ht="12.6" customHeight="1">
      <c r="BA342" s="109"/>
    </row>
    <row r="343" spans="53:53" ht="12.6" customHeight="1">
      <c r="BA343" s="109"/>
    </row>
    <row r="344" spans="53:53" ht="12.6" customHeight="1">
      <c r="BA344" s="109"/>
    </row>
    <row r="345" spans="53:53" ht="12.6" customHeight="1">
      <c r="BA345" s="109"/>
    </row>
    <row r="346" spans="53:53" ht="12.6" customHeight="1">
      <c r="BA346" s="109"/>
    </row>
    <row r="347" spans="53:53" ht="12.6" customHeight="1">
      <c r="BA347" s="109"/>
    </row>
    <row r="348" spans="53:53" ht="12.6" customHeight="1">
      <c r="BA348" s="109"/>
    </row>
    <row r="349" spans="53:53" ht="12.6" customHeight="1">
      <c r="BA349" s="109"/>
    </row>
    <row r="350" spans="53:53" ht="12.6" customHeight="1">
      <c r="BA350" s="109"/>
    </row>
    <row r="351" spans="53:53" ht="12.6" customHeight="1">
      <c r="BA351" s="109"/>
    </row>
    <row r="352" spans="53:53" ht="12.6" customHeight="1">
      <c r="BA352" s="109"/>
    </row>
    <row r="353" spans="53:53" ht="12.6" customHeight="1">
      <c r="BA353" s="109"/>
    </row>
    <row r="354" spans="53:53" ht="12.6" customHeight="1">
      <c r="BA354" s="109"/>
    </row>
    <row r="355" spans="53:53" ht="12.6" customHeight="1">
      <c r="BA355" s="109"/>
    </row>
    <row r="356" spans="53:53" ht="12.6" customHeight="1">
      <c r="BA356" s="109"/>
    </row>
    <row r="357" spans="53:53" ht="12.6" customHeight="1">
      <c r="BA357" s="109"/>
    </row>
    <row r="358" spans="53:53" ht="12.6" customHeight="1">
      <c r="BA358" s="109"/>
    </row>
    <row r="359" spans="53:53" ht="12.6" customHeight="1">
      <c r="BA359" s="109"/>
    </row>
    <row r="360" spans="53:53" ht="12.6" customHeight="1">
      <c r="BA360" s="109"/>
    </row>
    <row r="361" spans="53:53" ht="12.6" customHeight="1">
      <c r="BA361" s="109"/>
    </row>
    <row r="362" spans="53:53" ht="12.6" customHeight="1">
      <c r="BA362" s="109"/>
    </row>
    <row r="363" spans="53:53" ht="12.6" customHeight="1">
      <c r="BA363" s="109"/>
    </row>
    <row r="364" spans="53:53" ht="12.6" customHeight="1">
      <c r="BA364" s="109"/>
    </row>
    <row r="365" spans="53:53" ht="12.6" customHeight="1">
      <c r="BA365" s="109"/>
    </row>
    <row r="366" spans="53:53" ht="12.6" customHeight="1">
      <c r="BA366" s="109"/>
    </row>
    <row r="367" spans="53:53" ht="12.6" customHeight="1">
      <c r="BA367" s="109"/>
    </row>
    <row r="368" spans="53:53" ht="12.6" customHeight="1">
      <c r="BA368" s="109"/>
    </row>
    <row r="369" spans="53:53" ht="12.6" customHeight="1">
      <c r="BA369" s="109"/>
    </row>
    <row r="370" spans="53:53" ht="12.6" customHeight="1">
      <c r="BA370" s="109"/>
    </row>
    <row r="371" spans="53:53" ht="12.6" customHeight="1">
      <c r="BA371" s="109"/>
    </row>
    <row r="372" spans="53:53" ht="12.6" customHeight="1">
      <c r="BA372" s="109"/>
    </row>
    <row r="373" spans="53:53" ht="12.6" customHeight="1">
      <c r="BA373" s="109"/>
    </row>
    <row r="374" spans="53:53" ht="12.6" customHeight="1">
      <c r="BA374" s="109"/>
    </row>
    <row r="375" spans="53:53" ht="12.6" customHeight="1">
      <c r="BA375" s="109"/>
    </row>
    <row r="376" spans="53:53" ht="12.6" customHeight="1">
      <c r="BA376" s="109"/>
    </row>
    <row r="377" spans="53:53" ht="12.6" customHeight="1">
      <c r="BA377" s="109"/>
    </row>
    <row r="378" spans="53:53" ht="12.6" customHeight="1">
      <c r="BA378" s="109"/>
    </row>
    <row r="379" spans="53:53" ht="12.6" customHeight="1">
      <c r="BA379" s="109"/>
    </row>
    <row r="380" spans="53:53" ht="12.6" customHeight="1">
      <c r="BA380" s="109"/>
    </row>
    <row r="381" spans="53:53" ht="12.6" customHeight="1">
      <c r="BA381" s="109"/>
    </row>
    <row r="382" spans="53:53" ht="12.6" customHeight="1">
      <c r="BA382" s="109"/>
    </row>
    <row r="383" spans="53:53" ht="12.6" customHeight="1">
      <c r="BA383" s="109"/>
    </row>
    <row r="384" spans="53:53" ht="12.6" customHeight="1">
      <c r="BA384" s="109"/>
    </row>
    <row r="385" spans="53:53" ht="12.6" customHeight="1">
      <c r="BA385" s="109"/>
    </row>
    <row r="386" spans="53:53" ht="12.6" customHeight="1">
      <c r="BA386" s="109"/>
    </row>
    <row r="387" spans="53:53" ht="12.6" customHeight="1">
      <c r="BA387" s="109"/>
    </row>
    <row r="388" spans="53:53" ht="12.6" customHeight="1">
      <c r="BA388" s="109"/>
    </row>
    <row r="389" spans="53:53" ht="12.6" customHeight="1">
      <c r="BA389" s="109"/>
    </row>
    <row r="390" spans="53:53" ht="12.6" customHeight="1">
      <c r="BA390" s="109"/>
    </row>
    <row r="391" spans="53:53" ht="12.6" customHeight="1">
      <c r="BA391" s="109"/>
    </row>
    <row r="392" spans="53:53" ht="12.6" customHeight="1">
      <c r="BA392" s="109"/>
    </row>
    <row r="393" spans="53:53" ht="12.6" customHeight="1">
      <c r="BA393" s="109"/>
    </row>
    <row r="394" spans="53:53" ht="12.6" customHeight="1">
      <c r="BA394" s="109"/>
    </row>
    <row r="395" spans="53:53" ht="12.6" customHeight="1">
      <c r="BA395" s="109"/>
    </row>
    <row r="396" spans="53:53" ht="12.6" customHeight="1">
      <c r="BA396" s="109"/>
    </row>
    <row r="397" spans="53:53" ht="12.6" customHeight="1">
      <c r="BA397" s="109"/>
    </row>
    <row r="398" spans="53:53" ht="12.6" customHeight="1">
      <c r="BA398" s="109"/>
    </row>
    <row r="399" spans="53:53" ht="12.6" customHeight="1">
      <c r="BA399" s="109"/>
    </row>
    <row r="400" spans="53:53" ht="12.6" customHeight="1">
      <c r="BA400" s="109"/>
    </row>
    <row r="401" spans="53:53" ht="12.6" customHeight="1">
      <c r="BA401" s="109"/>
    </row>
    <row r="402" spans="53:53" ht="12.6" customHeight="1">
      <c r="BA402" s="109"/>
    </row>
    <row r="403" spans="53:53" ht="12.6" customHeight="1">
      <c r="BA403" s="109"/>
    </row>
    <row r="404" spans="53:53" ht="12.6" customHeight="1">
      <c r="BA404" s="109"/>
    </row>
    <row r="405" spans="53:53" ht="12.6" customHeight="1">
      <c r="BA405" s="109"/>
    </row>
    <row r="406" spans="53:53" ht="12.6" customHeight="1">
      <c r="BA406" s="109"/>
    </row>
    <row r="407" spans="53:53" ht="12.6" customHeight="1">
      <c r="BA407" s="109"/>
    </row>
    <row r="408" spans="53:53" ht="12.6" customHeight="1">
      <c r="BA408" s="109"/>
    </row>
    <row r="409" spans="53:53" ht="12.6" customHeight="1">
      <c r="BA409" s="109"/>
    </row>
    <row r="410" spans="53:53" ht="12.6" customHeight="1">
      <c r="BA410" s="109"/>
    </row>
  </sheetData>
  <mergeCells count="17">
    <mergeCell ref="A7:B7"/>
    <mergeCell ref="A8:B8"/>
    <mergeCell ref="C7:G7"/>
    <mergeCell ref="BA7:BH7"/>
    <mergeCell ref="AU7:AZ7"/>
    <mergeCell ref="S7:AT7"/>
    <mergeCell ref="P7:P8"/>
    <mergeCell ref="R7:R8"/>
    <mergeCell ref="O7:O8"/>
    <mergeCell ref="Q7:Q8"/>
    <mergeCell ref="H7:H8"/>
    <mergeCell ref="L7:L8"/>
    <mergeCell ref="I7:I8"/>
    <mergeCell ref="N7:N8"/>
    <mergeCell ref="J7:J8"/>
    <mergeCell ref="K7:K8"/>
    <mergeCell ref="M7:M8"/>
  </mergeCells>
  <phoneticPr fontId="0" type="noConversion"/>
  <conditionalFormatting sqref="M11:M26 M28:M69">
    <cfRule type="cellIs" dxfId="12" priority="3" stopIfTrue="1" operator="lessThan">
      <formula>0</formula>
    </cfRule>
  </conditionalFormatting>
  <conditionalFormatting sqref="M71:M133">
    <cfRule type="cellIs" dxfId="11" priority="1" stopIfTrue="1" operator="lessThan">
      <formula>0</formula>
    </cfRule>
  </conditionalFormatting>
  <printOptions horizontalCentered="1"/>
  <pageMargins left="0.25" right="0.25" top="0.75" bottom="0.75" header="0.3" footer="0.3"/>
  <pageSetup scale="82" orientation="portrait" r:id="rId1"/>
  <headerFooter alignWithMargins="0"/>
  <legacy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Hoja16">
    <tabColor theme="8" tint="0.39997558519241921"/>
  </sheetPr>
  <dimension ref="A1:BI414"/>
  <sheetViews>
    <sheetView zoomScaleNormal="100" workbookViewId="0">
      <pane xSplit="2" ySplit="11" topLeftCell="C111" activePane="bottomRight" state="frozen"/>
      <selection pane="topRight" activeCell="C1" sqref="C1"/>
      <selection pane="bottomLeft" activeCell="A12" sqref="A12"/>
      <selection pane="bottomRight" activeCell="A113" sqref="A113"/>
    </sheetView>
  </sheetViews>
  <sheetFormatPr baseColWidth="10" defaultColWidth="8.88671875" defaultRowHeight="13.2"/>
  <cols>
    <col min="1" max="1" width="9.6640625" customWidth="1"/>
    <col min="2" max="2" width="34.44140625" customWidth="1"/>
    <col min="3" max="3" width="15.109375" customWidth="1"/>
    <col min="4" max="4" width="16.5546875" customWidth="1"/>
    <col min="5" max="5" width="19" customWidth="1"/>
    <col min="6" max="6" width="17.88671875" customWidth="1"/>
    <col min="7" max="12" width="19.88671875" hidden="1" customWidth="1"/>
    <col min="13" max="13" width="16.33203125" customWidth="1"/>
    <col min="14" max="14" width="16.6640625" style="13" customWidth="1"/>
    <col min="15" max="16" width="13.5546875" customWidth="1"/>
    <col min="17" max="17" width="15" customWidth="1"/>
    <col min="18" max="18" width="14.33203125" customWidth="1"/>
    <col min="19" max="19" width="13.44140625" customWidth="1"/>
    <col min="20" max="28" width="14.88671875" customWidth="1"/>
    <col min="29" max="29" width="16.5546875" customWidth="1"/>
    <col min="30" max="30" width="13.88671875" customWidth="1"/>
    <col min="31" max="34" width="11.44140625" customWidth="1"/>
    <col min="35" max="35" width="15.33203125" customWidth="1"/>
    <col min="36" max="36" width="15.88671875" customWidth="1"/>
    <col min="37" max="37" width="12.6640625" style="2" customWidth="1"/>
    <col min="38" max="38" width="12.6640625" customWidth="1"/>
    <col min="39" max="39" width="14.6640625" customWidth="1"/>
    <col min="40" max="256" width="11.44140625" customWidth="1"/>
  </cols>
  <sheetData>
    <row r="1" spans="1:39">
      <c r="A1" s="18" t="s">
        <v>848</v>
      </c>
      <c r="B1" s="17"/>
      <c r="C1" s="19"/>
      <c r="O1" s="1" t="s">
        <v>1034</v>
      </c>
    </row>
    <row r="2" spans="1:39">
      <c r="A2" s="16" t="s">
        <v>1258</v>
      </c>
      <c r="B2" s="17"/>
      <c r="C2" s="31"/>
      <c r="O2" s="1" t="s">
        <v>1035</v>
      </c>
    </row>
    <row r="3" spans="1:39">
      <c r="A3" s="18" t="s">
        <v>850</v>
      </c>
      <c r="B3" s="17"/>
      <c r="C3" s="31"/>
    </row>
    <row r="4" spans="1:39">
      <c r="A4" s="18" t="s">
        <v>1259</v>
      </c>
      <c r="B4" s="17"/>
      <c r="C4" s="31"/>
    </row>
    <row r="5" spans="1:39" ht="18" customHeight="1">
      <c r="A5" s="18"/>
      <c r="B5" s="17"/>
      <c r="C5" s="31"/>
    </row>
    <row r="6" spans="1:39">
      <c r="B6" s="19"/>
      <c r="C6" s="32"/>
    </row>
    <row r="7" spans="1:39" s="1" customFormat="1" ht="26.25" customHeight="1">
      <c r="A7" s="868"/>
      <c r="B7" s="868"/>
      <c r="C7" s="870" t="s">
        <v>1260</v>
      </c>
      <c r="D7" s="870"/>
      <c r="E7" s="870"/>
      <c r="F7" s="870"/>
      <c r="G7" s="851" t="s">
        <v>1067</v>
      </c>
      <c r="H7" s="849" t="s">
        <v>1068</v>
      </c>
      <c r="I7" s="849" t="s">
        <v>1069</v>
      </c>
      <c r="J7" s="849" t="s">
        <v>1070</v>
      </c>
      <c r="K7" s="851" t="s">
        <v>858</v>
      </c>
      <c r="L7" s="851" t="s">
        <v>859</v>
      </c>
      <c r="M7" s="845" t="s">
        <v>860</v>
      </c>
      <c r="N7" s="884" t="s">
        <v>1261</v>
      </c>
      <c r="O7" s="857" t="s">
        <v>865</v>
      </c>
      <c r="P7" s="858"/>
      <c r="Q7" s="858"/>
      <c r="R7" s="858"/>
      <c r="S7" s="858"/>
      <c r="T7" s="858"/>
      <c r="U7" s="858"/>
      <c r="V7" s="858"/>
      <c r="W7" s="858"/>
      <c r="X7" s="858"/>
      <c r="Y7" s="858"/>
      <c r="Z7" s="858"/>
      <c r="AA7" s="858"/>
      <c r="AB7" s="858"/>
      <c r="AC7" s="859"/>
      <c r="AD7" s="856" t="s">
        <v>1038</v>
      </c>
      <c r="AE7" s="856"/>
      <c r="AF7" s="856"/>
      <c r="AG7" s="856"/>
      <c r="AH7" s="856"/>
      <c r="AI7" s="856"/>
      <c r="AJ7" s="855" t="s">
        <v>1039</v>
      </c>
      <c r="AK7" s="855"/>
      <c r="AL7" s="855"/>
      <c r="AM7" s="855"/>
    </row>
    <row r="8" spans="1:39" s="1" customFormat="1" ht="53.25" customHeight="1">
      <c r="A8" s="869" t="s">
        <v>868</v>
      </c>
      <c r="B8" s="869"/>
      <c r="C8" s="40" t="s">
        <v>869</v>
      </c>
      <c r="D8" s="62" t="s">
        <v>1040</v>
      </c>
      <c r="E8" s="41" t="s">
        <v>1041</v>
      </c>
      <c r="F8" s="40" t="s">
        <v>872</v>
      </c>
      <c r="G8" s="852"/>
      <c r="H8" s="850"/>
      <c r="I8" s="850"/>
      <c r="J8" s="850"/>
      <c r="K8" s="852"/>
      <c r="L8" s="852"/>
      <c r="M8" s="846"/>
      <c r="N8" s="885"/>
      <c r="O8" s="69" t="s">
        <v>1072</v>
      </c>
      <c r="P8" s="69" t="s">
        <v>1042</v>
      </c>
      <c r="Q8" s="69" t="s">
        <v>1073</v>
      </c>
      <c r="R8" s="69" t="s">
        <v>1074</v>
      </c>
      <c r="S8" s="69" t="s">
        <v>1075</v>
      </c>
      <c r="T8" s="69" t="s">
        <v>1076</v>
      </c>
      <c r="U8" s="69" t="s">
        <v>1045</v>
      </c>
      <c r="V8" s="69" t="s">
        <v>880</v>
      </c>
      <c r="W8" s="69" t="s">
        <v>881</v>
      </c>
      <c r="X8" s="69" t="s">
        <v>1046</v>
      </c>
      <c r="Y8" s="69" t="s">
        <v>883</v>
      </c>
      <c r="Z8" s="69" t="s">
        <v>886</v>
      </c>
      <c r="AA8" s="69" t="s">
        <v>888</v>
      </c>
      <c r="AB8" s="69" t="s">
        <v>891</v>
      </c>
      <c r="AC8" s="69" t="s">
        <v>900</v>
      </c>
      <c r="AD8" s="70" t="s">
        <v>1077</v>
      </c>
      <c r="AE8" s="70" t="s">
        <v>1050</v>
      </c>
      <c r="AF8" s="70" t="s">
        <v>1051</v>
      </c>
      <c r="AG8" s="70" t="s">
        <v>1052</v>
      </c>
      <c r="AH8" s="70" t="s">
        <v>1053</v>
      </c>
      <c r="AI8" s="70" t="s">
        <v>1054</v>
      </c>
      <c r="AJ8" s="71" t="s">
        <v>1055</v>
      </c>
      <c r="AK8" s="71" t="s">
        <v>1056</v>
      </c>
      <c r="AL8" s="62" t="s">
        <v>1079</v>
      </c>
      <c r="AM8" s="62" t="s">
        <v>1040</v>
      </c>
    </row>
    <row r="9" spans="1:39" s="1" customFormat="1" ht="12.75" customHeight="1">
      <c r="A9" s="37"/>
      <c r="B9" s="37"/>
      <c r="C9" s="42"/>
      <c r="D9" s="42"/>
      <c r="E9" s="42"/>
      <c r="F9" s="42"/>
      <c r="G9" s="46"/>
      <c r="H9" s="46"/>
      <c r="I9" s="46"/>
      <c r="J9" s="46"/>
      <c r="K9" s="46"/>
      <c r="L9" s="46"/>
      <c r="M9" s="50"/>
      <c r="N9" s="38"/>
      <c r="O9" s="54"/>
      <c r="P9" s="54"/>
      <c r="Q9" s="54"/>
      <c r="R9" s="54"/>
      <c r="S9" s="54"/>
      <c r="T9" s="54"/>
      <c r="U9" s="54"/>
      <c r="V9" s="54"/>
      <c r="W9" s="54"/>
      <c r="X9" s="54"/>
      <c r="Y9" s="54"/>
      <c r="Z9" s="54"/>
      <c r="AA9" s="54"/>
      <c r="AB9" s="54"/>
      <c r="AC9" s="54"/>
      <c r="AD9" s="58"/>
      <c r="AE9" s="58"/>
      <c r="AF9" s="58"/>
      <c r="AG9" s="58"/>
      <c r="AH9" s="58"/>
      <c r="AI9" s="58"/>
      <c r="AJ9" s="63"/>
      <c r="AK9" s="64"/>
      <c r="AL9" s="63"/>
      <c r="AM9" s="63"/>
    </row>
    <row r="10" spans="1:39">
      <c r="A10" s="20">
        <v>0</v>
      </c>
      <c r="B10" s="21" t="s">
        <v>915</v>
      </c>
      <c r="C10" s="43">
        <f t="shared" ref="C10:AM10" si="0">SUM(C12:C25)</f>
        <v>0</v>
      </c>
      <c r="D10" s="43">
        <f t="shared" si="0"/>
        <v>0</v>
      </c>
      <c r="E10" s="43">
        <f t="shared" si="0"/>
        <v>0</v>
      </c>
      <c r="F10" s="43">
        <f t="shared" si="0"/>
        <v>0</v>
      </c>
      <c r="G10" s="47">
        <f t="shared" si="0"/>
        <v>0</v>
      </c>
      <c r="H10" s="47">
        <f t="shared" si="0"/>
        <v>0</v>
      </c>
      <c r="I10" s="47">
        <f t="shared" si="0"/>
        <v>0</v>
      </c>
      <c r="J10" s="47">
        <f t="shared" si="0"/>
        <v>0</v>
      </c>
      <c r="K10" s="47">
        <f t="shared" si="0"/>
        <v>0</v>
      </c>
      <c r="L10" s="47">
        <f t="shared" si="0"/>
        <v>0</v>
      </c>
      <c r="M10" s="51">
        <f t="shared" si="0"/>
        <v>699741.45</v>
      </c>
      <c r="N10" s="33">
        <f t="shared" si="0"/>
        <v>-699741.45</v>
      </c>
      <c r="O10" s="55">
        <f t="shared" si="0"/>
        <v>0</v>
      </c>
      <c r="P10" s="55">
        <f t="shared" si="0"/>
        <v>0</v>
      </c>
      <c r="Q10" s="55">
        <f t="shared" si="0"/>
        <v>0</v>
      </c>
      <c r="R10" s="55">
        <f t="shared" si="0"/>
        <v>0</v>
      </c>
      <c r="S10" s="55">
        <f t="shared" si="0"/>
        <v>0</v>
      </c>
      <c r="T10" s="55">
        <f t="shared" si="0"/>
        <v>0</v>
      </c>
      <c r="U10" s="55">
        <f t="shared" si="0"/>
        <v>0</v>
      </c>
      <c r="V10" s="55">
        <f t="shared" si="0"/>
        <v>0</v>
      </c>
      <c r="W10" s="55">
        <f t="shared" si="0"/>
        <v>0</v>
      </c>
      <c r="X10" s="55">
        <f t="shared" si="0"/>
        <v>0</v>
      </c>
      <c r="Y10" s="55">
        <f t="shared" si="0"/>
        <v>0</v>
      </c>
      <c r="Z10" s="55">
        <f t="shared" si="0"/>
        <v>0</v>
      </c>
      <c r="AA10" s="55">
        <f t="shared" si="0"/>
        <v>0</v>
      </c>
      <c r="AB10" s="55">
        <f t="shared" si="0"/>
        <v>0</v>
      </c>
      <c r="AC10" s="55">
        <f>SUM(AC12:AC25)</f>
        <v>0</v>
      </c>
      <c r="AD10" s="59">
        <f t="shared" si="0"/>
        <v>0</v>
      </c>
      <c r="AE10" s="59">
        <f t="shared" si="0"/>
        <v>0</v>
      </c>
      <c r="AF10" s="59">
        <f t="shared" si="0"/>
        <v>0</v>
      </c>
      <c r="AG10" s="59">
        <f t="shared" si="0"/>
        <v>0</v>
      </c>
      <c r="AH10" s="59">
        <f t="shared" si="0"/>
        <v>0</v>
      </c>
      <c r="AI10" s="59">
        <f t="shared" si="0"/>
        <v>0</v>
      </c>
      <c r="AJ10" s="65">
        <f t="shared" si="0"/>
        <v>0</v>
      </c>
      <c r="AK10" s="65">
        <f t="shared" si="0"/>
        <v>0</v>
      </c>
      <c r="AL10" s="65">
        <f t="shared" si="0"/>
        <v>0</v>
      </c>
      <c r="AM10" s="65">
        <f t="shared" si="0"/>
        <v>0</v>
      </c>
    </row>
    <row r="11" spans="1:39" s="1" customFormat="1">
      <c r="A11" s="22"/>
      <c r="B11" s="23"/>
      <c r="C11" s="44"/>
      <c r="D11" s="45"/>
      <c r="E11" s="45"/>
      <c r="F11" s="45"/>
      <c r="G11" s="48"/>
      <c r="H11" s="48"/>
      <c r="I11" s="48"/>
      <c r="J11" s="48"/>
      <c r="K11" s="48"/>
      <c r="L11" s="48"/>
      <c r="M11" s="52"/>
      <c r="N11" s="3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60"/>
      <c r="AE11" s="60"/>
      <c r="AF11" s="60"/>
      <c r="AG11" s="60"/>
      <c r="AH11" s="60"/>
      <c r="AI11" s="60"/>
      <c r="AJ11" s="66"/>
      <c r="AK11" s="66"/>
      <c r="AL11" s="66"/>
      <c r="AM11" s="66"/>
    </row>
    <row r="12" spans="1:39" ht="12" customHeight="1">
      <c r="A12" s="24" t="s">
        <v>7</v>
      </c>
      <c r="B12" s="25" t="s">
        <v>121</v>
      </c>
      <c r="C12" s="44"/>
      <c r="D12" s="44">
        <f t="shared" ref="D12:D25" si="1">+AM12</f>
        <v>0</v>
      </c>
      <c r="E12" s="44">
        <f t="shared" ref="E12:E25" si="2">+AC12+AI12</f>
        <v>0</v>
      </c>
      <c r="F12" s="44">
        <f t="shared" ref="F12:F25" si="3">+C12+D12+E12</f>
        <v>0</v>
      </c>
      <c r="G12" s="49"/>
      <c r="H12" s="49"/>
      <c r="I12" s="49"/>
      <c r="J12" s="49"/>
      <c r="K12" s="49"/>
      <c r="L12" s="49"/>
      <c r="M12" s="53">
        <f>+'Cert.INM-FEM'!D145</f>
        <v>0</v>
      </c>
      <c r="N12" s="13">
        <f t="shared" ref="N12:N25" si="4">+F12-M12</f>
        <v>0</v>
      </c>
      <c r="P12" s="57"/>
      <c r="Q12" s="57"/>
      <c r="R12" s="57"/>
      <c r="S12" s="57"/>
      <c r="T12" s="57"/>
      <c r="U12" s="57"/>
      <c r="V12" s="57"/>
      <c r="W12" s="57"/>
      <c r="X12" s="57"/>
      <c r="Y12" s="57"/>
      <c r="Z12" s="57"/>
      <c r="AA12" s="57"/>
      <c r="AB12" s="57"/>
      <c r="AC12" s="57">
        <f>SUM(O12:AB12)</f>
        <v>0</v>
      </c>
      <c r="AD12" s="61"/>
      <c r="AE12" s="61"/>
      <c r="AF12" s="61"/>
      <c r="AG12" s="61"/>
      <c r="AH12" s="61"/>
      <c r="AI12" s="61">
        <f t="shared" ref="AI12:AI25" si="5">+AD12+AE12+AF12+AG12+AH12</f>
        <v>0</v>
      </c>
      <c r="AJ12" s="67"/>
      <c r="AK12" s="67"/>
      <c r="AL12" s="68"/>
      <c r="AM12" s="67">
        <f t="shared" ref="AM12:AM25" si="6">SUM(AJ12:AL12)</f>
        <v>0</v>
      </c>
    </row>
    <row r="13" spans="1:39" ht="12" customHeight="1">
      <c r="A13" s="24" t="s">
        <v>8</v>
      </c>
      <c r="B13" s="25" t="s">
        <v>129</v>
      </c>
      <c r="C13" s="44"/>
      <c r="D13" s="44">
        <f t="shared" si="1"/>
        <v>0</v>
      </c>
      <c r="E13" s="44">
        <f t="shared" si="2"/>
        <v>0</v>
      </c>
      <c r="F13" s="44">
        <f t="shared" si="3"/>
        <v>0</v>
      </c>
      <c r="G13" s="49"/>
      <c r="H13" s="49"/>
      <c r="I13" s="49"/>
      <c r="J13" s="49"/>
      <c r="K13" s="49"/>
      <c r="L13" s="49"/>
      <c r="M13" s="53">
        <f>+'Cert.INM-FEM'!E145</f>
        <v>0</v>
      </c>
      <c r="N13" s="13">
        <f t="shared" si="4"/>
        <v>0</v>
      </c>
      <c r="O13" s="57"/>
      <c r="P13" s="57"/>
      <c r="Q13" s="57"/>
      <c r="R13" s="57"/>
      <c r="S13" s="57"/>
      <c r="T13" s="32"/>
      <c r="U13" s="57"/>
      <c r="V13" s="57"/>
      <c r="W13" s="57"/>
      <c r="X13" s="57"/>
      <c r="Y13" s="57"/>
      <c r="Z13" s="57"/>
      <c r="AA13" s="57"/>
      <c r="AB13" s="57"/>
      <c r="AC13" s="57">
        <f t="shared" ref="AC13:AC25" si="7">SUM(O13:AB13)</f>
        <v>0</v>
      </c>
      <c r="AD13" s="61"/>
      <c r="AE13" s="61"/>
      <c r="AF13" s="61"/>
      <c r="AG13" s="61"/>
      <c r="AH13" s="61"/>
      <c r="AI13" s="61">
        <f t="shared" si="5"/>
        <v>0</v>
      </c>
      <c r="AJ13" s="67"/>
      <c r="AK13" s="67"/>
      <c r="AL13" s="68"/>
      <c r="AM13" s="67">
        <f t="shared" si="6"/>
        <v>0</v>
      </c>
    </row>
    <row r="14" spans="1:39">
      <c r="A14" s="24" t="s">
        <v>9</v>
      </c>
      <c r="B14" s="25" t="s">
        <v>125</v>
      </c>
      <c r="C14" s="44"/>
      <c r="D14" s="44">
        <f t="shared" si="1"/>
        <v>0</v>
      </c>
      <c r="E14" s="44">
        <f t="shared" si="2"/>
        <v>0</v>
      </c>
      <c r="F14" s="44">
        <f t="shared" si="3"/>
        <v>0</v>
      </c>
      <c r="G14" s="49"/>
      <c r="H14" s="49"/>
      <c r="I14" s="49"/>
      <c r="J14" s="49"/>
      <c r="K14" s="49"/>
      <c r="L14" s="49"/>
      <c r="M14" s="53">
        <f>+'Cert.INM-FEM'!F145</f>
        <v>699741.45</v>
      </c>
      <c r="N14" s="13">
        <f t="shared" si="4"/>
        <v>-699741.45</v>
      </c>
      <c r="O14" s="57"/>
      <c r="P14" s="57"/>
      <c r="Q14" s="57"/>
      <c r="R14" s="57"/>
      <c r="S14" s="57"/>
      <c r="T14" s="32"/>
      <c r="U14" s="57"/>
      <c r="V14" s="57"/>
      <c r="W14" s="57"/>
      <c r="X14" s="57"/>
      <c r="Y14" s="57"/>
      <c r="Z14" s="57"/>
      <c r="AA14" s="57"/>
      <c r="AB14" s="57"/>
      <c r="AC14" s="57">
        <f t="shared" si="7"/>
        <v>0</v>
      </c>
      <c r="AD14" s="61"/>
      <c r="AE14" s="61"/>
      <c r="AF14" s="61"/>
      <c r="AG14" s="61"/>
      <c r="AH14" s="61"/>
      <c r="AI14" s="61">
        <f t="shared" si="5"/>
        <v>0</v>
      </c>
      <c r="AJ14" s="67"/>
      <c r="AK14" s="67"/>
      <c r="AL14" s="68"/>
      <c r="AM14" s="67">
        <f t="shared" si="6"/>
        <v>0</v>
      </c>
    </row>
    <row r="15" spans="1:39">
      <c r="A15" s="24" t="s">
        <v>10</v>
      </c>
      <c r="B15" s="25" t="s">
        <v>916</v>
      </c>
      <c r="C15" s="44"/>
      <c r="D15" s="44">
        <f t="shared" si="1"/>
        <v>0</v>
      </c>
      <c r="E15" s="44">
        <f t="shared" si="2"/>
        <v>0</v>
      </c>
      <c r="F15" s="44">
        <f t="shared" si="3"/>
        <v>0</v>
      </c>
      <c r="G15" s="49"/>
      <c r="H15" s="49"/>
      <c r="I15" s="49"/>
      <c r="J15" s="49"/>
      <c r="K15" s="49"/>
      <c r="L15" s="49"/>
      <c r="M15" s="53">
        <f>+'Cert.INM-FEM'!G145</f>
        <v>0</v>
      </c>
      <c r="N15" s="13">
        <f t="shared" si="4"/>
        <v>0</v>
      </c>
      <c r="O15" s="57"/>
      <c r="P15" s="57"/>
      <c r="Q15" s="57"/>
      <c r="R15" s="57"/>
      <c r="S15" s="57"/>
      <c r="T15" s="32"/>
      <c r="U15" s="57"/>
      <c r="V15" s="57"/>
      <c r="W15" s="57"/>
      <c r="X15" s="57"/>
      <c r="Y15" s="57"/>
      <c r="Z15" s="57"/>
      <c r="AA15" s="57"/>
      <c r="AB15" s="57"/>
      <c r="AC15" s="57">
        <f t="shared" si="7"/>
        <v>0</v>
      </c>
      <c r="AD15" s="61"/>
      <c r="AE15" s="61"/>
      <c r="AF15" s="61"/>
      <c r="AG15" s="61"/>
      <c r="AH15" s="61"/>
      <c r="AI15" s="61">
        <f t="shared" si="5"/>
        <v>0</v>
      </c>
      <c r="AJ15" s="67"/>
      <c r="AK15" s="67"/>
      <c r="AL15" s="68"/>
      <c r="AM15" s="67">
        <f t="shared" si="6"/>
        <v>0</v>
      </c>
    </row>
    <row r="16" spans="1:39">
      <c r="A16" s="24" t="s">
        <v>11</v>
      </c>
      <c r="B16" s="25" t="s">
        <v>917</v>
      </c>
      <c r="C16" s="44"/>
      <c r="D16" s="44">
        <f t="shared" si="1"/>
        <v>0</v>
      </c>
      <c r="E16" s="44">
        <f t="shared" si="2"/>
        <v>0</v>
      </c>
      <c r="F16" s="44">
        <f t="shared" si="3"/>
        <v>0</v>
      </c>
      <c r="G16" s="49"/>
      <c r="H16" s="49"/>
      <c r="I16" s="49"/>
      <c r="J16" s="49"/>
      <c r="K16" s="49"/>
      <c r="L16" s="49"/>
      <c r="M16" s="53">
        <f>+'Cert.INM-FEM'!H145</f>
        <v>0</v>
      </c>
      <c r="N16" s="13">
        <f t="shared" si="4"/>
        <v>0</v>
      </c>
      <c r="O16" s="57"/>
      <c r="P16" s="57"/>
      <c r="Q16" s="57"/>
      <c r="R16" s="57"/>
      <c r="S16" s="57"/>
      <c r="T16" s="32"/>
      <c r="U16" s="57"/>
      <c r="V16" s="57"/>
      <c r="W16" s="57"/>
      <c r="X16" s="57"/>
      <c r="Y16" s="57"/>
      <c r="Z16" s="57"/>
      <c r="AA16" s="57"/>
      <c r="AB16" s="57"/>
      <c r="AC16" s="57">
        <f t="shared" si="7"/>
        <v>0</v>
      </c>
      <c r="AD16" s="61"/>
      <c r="AE16" s="61"/>
      <c r="AF16" s="61"/>
      <c r="AG16" s="61"/>
      <c r="AH16" s="61"/>
      <c r="AI16" s="61">
        <f t="shared" si="5"/>
        <v>0</v>
      </c>
      <c r="AJ16" s="67"/>
      <c r="AK16" s="67"/>
      <c r="AL16" s="68"/>
      <c r="AM16" s="67">
        <f t="shared" si="6"/>
        <v>0</v>
      </c>
    </row>
    <row r="17" spans="1:61">
      <c r="A17" s="24" t="s">
        <v>12</v>
      </c>
      <c r="B17" s="25" t="s">
        <v>918</v>
      </c>
      <c r="C17" s="44"/>
      <c r="D17" s="44">
        <f t="shared" si="1"/>
        <v>0</v>
      </c>
      <c r="E17" s="44">
        <f t="shared" si="2"/>
        <v>0</v>
      </c>
      <c r="F17" s="44">
        <f t="shared" si="3"/>
        <v>0</v>
      </c>
      <c r="G17" s="49"/>
      <c r="H17" s="49"/>
      <c r="I17" s="49"/>
      <c r="J17" s="49"/>
      <c r="K17" s="49"/>
      <c r="L17" s="49"/>
      <c r="M17" s="53">
        <f>+'Cert.INM-FEM'!I145</f>
        <v>0</v>
      </c>
      <c r="N17" s="13">
        <f t="shared" si="4"/>
        <v>0</v>
      </c>
      <c r="O17" s="57"/>
      <c r="P17" s="57"/>
      <c r="Q17" s="57"/>
      <c r="R17" s="57"/>
      <c r="S17" s="57"/>
      <c r="T17" s="32"/>
      <c r="U17" s="57"/>
      <c r="V17" s="57"/>
      <c r="W17" s="57"/>
      <c r="X17" s="57"/>
      <c r="Y17" s="57"/>
      <c r="Z17" s="57"/>
      <c r="AA17" s="57"/>
      <c r="AB17" s="57"/>
      <c r="AC17" s="57">
        <f t="shared" si="7"/>
        <v>0</v>
      </c>
      <c r="AD17" s="61"/>
      <c r="AE17" s="61"/>
      <c r="AF17" s="61"/>
      <c r="AG17" s="61"/>
      <c r="AH17" s="61"/>
      <c r="AI17" s="61">
        <f t="shared" si="5"/>
        <v>0</v>
      </c>
      <c r="AJ17" s="67"/>
      <c r="AK17" s="67"/>
      <c r="AL17" s="68"/>
      <c r="AM17" s="67">
        <f t="shared" si="6"/>
        <v>0</v>
      </c>
    </row>
    <row r="18" spans="1:61">
      <c r="A18" s="24" t="s">
        <v>13</v>
      </c>
      <c r="B18" s="25" t="s">
        <v>919</v>
      </c>
      <c r="C18" s="44"/>
      <c r="D18" s="44">
        <f t="shared" si="1"/>
        <v>0</v>
      </c>
      <c r="E18" s="44">
        <f t="shared" si="2"/>
        <v>0</v>
      </c>
      <c r="F18" s="44">
        <f t="shared" si="3"/>
        <v>0</v>
      </c>
      <c r="G18" s="49"/>
      <c r="H18" s="49"/>
      <c r="I18" s="49"/>
      <c r="J18" s="49"/>
      <c r="K18" s="49"/>
      <c r="L18" s="49"/>
      <c r="M18" s="53">
        <f>+'Cert.INM-FEM'!J145</f>
        <v>0</v>
      </c>
      <c r="N18" s="13">
        <f t="shared" si="4"/>
        <v>0</v>
      </c>
      <c r="O18" s="57"/>
      <c r="P18" s="57"/>
      <c r="Q18" s="57"/>
      <c r="R18" s="57"/>
      <c r="S18" s="57"/>
      <c r="T18" s="32"/>
      <c r="U18" s="57"/>
      <c r="V18" s="57"/>
      <c r="W18" s="57"/>
      <c r="X18" s="57"/>
      <c r="Y18" s="57"/>
      <c r="Z18" s="57"/>
      <c r="AA18" s="57"/>
      <c r="AB18" s="57"/>
      <c r="AC18" s="57">
        <f t="shared" si="7"/>
        <v>0</v>
      </c>
      <c r="AD18" s="61"/>
      <c r="AE18" s="61"/>
      <c r="AF18" s="61"/>
      <c r="AG18" s="61"/>
      <c r="AH18" s="61"/>
      <c r="AI18" s="61">
        <f t="shared" si="5"/>
        <v>0</v>
      </c>
      <c r="AJ18" s="67"/>
      <c r="AK18" s="67"/>
      <c r="AL18" s="67"/>
      <c r="AM18" s="67">
        <f t="shared" si="6"/>
        <v>0</v>
      </c>
    </row>
    <row r="19" spans="1:61">
      <c r="A19" s="24" t="s">
        <v>14</v>
      </c>
      <c r="B19" s="25" t="s">
        <v>920</v>
      </c>
      <c r="C19" s="44"/>
      <c r="D19" s="44">
        <f t="shared" si="1"/>
        <v>0</v>
      </c>
      <c r="E19" s="44">
        <f t="shared" si="2"/>
        <v>0</v>
      </c>
      <c r="F19" s="44">
        <f t="shared" si="3"/>
        <v>0</v>
      </c>
      <c r="G19" s="49"/>
      <c r="H19" s="49"/>
      <c r="I19" s="49"/>
      <c r="J19" s="49"/>
      <c r="K19" s="49"/>
      <c r="L19" s="49"/>
      <c r="M19" s="53">
        <f>+'Cert.INM-FEM'!K145</f>
        <v>0</v>
      </c>
      <c r="N19" s="13">
        <f t="shared" si="4"/>
        <v>0</v>
      </c>
      <c r="O19" s="57"/>
      <c r="P19" s="57"/>
      <c r="Q19" s="57"/>
      <c r="R19" s="57"/>
      <c r="S19" s="57"/>
      <c r="T19" s="32"/>
      <c r="U19" s="57"/>
      <c r="V19" s="57"/>
      <c r="W19" s="57"/>
      <c r="X19" s="57"/>
      <c r="Y19" s="57"/>
      <c r="Z19" s="57"/>
      <c r="AA19" s="57"/>
      <c r="AB19" s="57"/>
      <c r="AC19" s="57">
        <f t="shared" si="7"/>
        <v>0</v>
      </c>
      <c r="AD19" s="61"/>
      <c r="AE19" s="61"/>
      <c r="AF19" s="61"/>
      <c r="AG19" s="61"/>
      <c r="AH19" s="61"/>
      <c r="AI19" s="61">
        <f t="shared" si="5"/>
        <v>0</v>
      </c>
      <c r="AJ19" s="66"/>
      <c r="AK19" s="67"/>
      <c r="AL19" s="67"/>
      <c r="AM19" s="67">
        <f t="shared" si="6"/>
        <v>0</v>
      </c>
    </row>
    <row r="20" spans="1:61">
      <c r="A20" s="24" t="s">
        <v>15</v>
      </c>
      <c r="B20" s="25" t="s">
        <v>123</v>
      </c>
      <c r="C20" s="44"/>
      <c r="D20" s="44">
        <f t="shared" si="1"/>
        <v>0</v>
      </c>
      <c r="E20" s="44">
        <f t="shared" si="2"/>
        <v>0</v>
      </c>
      <c r="F20" s="44">
        <f t="shared" si="3"/>
        <v>0</v>
      </c>
      <c r="G20" s="49"/>
      <c r="H20" s="49"/>
      <c r="I20" s="49"/>
      <c r="J20" s="49"/>
      <c r="K20" s="49"/>
      <c r="L20" s="49"/>
      <c r="M20" s="53">
        <f>+'Cert.INM-FEM'!L145</f>
        <v>0</v>
      </c>
      <c r="N20" s="13">
        <f t="shared" si="4"/>
        <v>0</v>
      </c>
      <c r="O20" s="57"/>
      <c r="P20" s="57"/>
      <c r="Q20" s="57"/>
      <c r="R20" s="57"/>
      <c r="S20" s="57"/>
      <c r="T20" s="32"/>
      <c r="U20" s="57"/>
      <c r="V20" s="57"/>
      <c r="W20" s="57"/>
      <c r="X20" s="57"/>
      <c r="Y20" s="57"/>
      <c r="Z20" s="57"/>
      <c r="AA20" s="57"/>
      <c r="AB20" s="57"/>
      <c r="AC20" s="57">
        <f t="shared" si="7"/>
        <v>0</v>
      </c>
      <c r="AD20" s="61"/>
      <c r="AE20" s="61"/>
      <c r="AF20" s="61"/>
      <c r="AG20" s="61"/>
      <c r="AH20" s="61"/>
      <c r="AI20" s="61">
        <f t="shared" si="5"/>
        <v>0</v>
      </c>
      <c r="AJ20" s="67"/>
      <c r="AK20" s="67"/>
      <c r="AL20" s="67"/>
      <c r="AM20" s="67">
        <f t="shared" si="6"/>
        <v>0</v>
      </c>
    </row>
    <row r="21" spans="1:61">
      <c r="A21" s="24" t="s">
        <v>16</v>
      </c>
      <c r="B21" s="25" t="s">
        <v>921</v>
      </c>
      <c r="C21" s="44"/>
      <c r="D21" s="44">
        <f t="shared" si="1"/>
        <v>0</v>
      </c>
      <c r="E21" s="44">
        <f t="shared" si="2"/>
        <v>0</v>
      </c>
      <c r="F21" s="44">
        <f t="shared" si="3"/>
        <v>0</v>
      </c>
      <c r="G21" s="49"/>
      <c r="H21" s="49"/>
      <c r="I21" s="49"/>
      <c r="J21" s="49"/>
      <c r="K21" s="49"/>
      <c r="L21" s="49"/>
      <c r="M21" s="53">
        <f>+'Cert.INM-FEM'!M145</f>
        <v>0</v>
      </c>
      <c r="N21" s="13">
        <f t="shared" si="4"/>
        <v>0</v>
      </c>
      <c r="O21" s="57"/>
      <c r="P21" s="57"/>
      <c r="Q21" s="57"/>
      <c r="R21" s="57"/>
      <c r="S21" s="57"/>
      <c r="T21" s="32"/>
      <c r="U21" s="57"/>
      <c r="V21" s="57"/>
      <c r="W21" s="57"/>
      <c r="X21" s="57"/>
      <c r="Y21" s="57"/>
      <c r="Z21" s="57"/>
      <c r="AA21" s="57"/>
      <c r="AB21" s="57"/>
      <c r="AC21" s="57">
        <f t="shared" si="7"/>
        <v>0</v>
      </c>
      <c r="AD21" s="61"/>
      <c r="AE21" s="61"/>
      <c r="AF21" s="61"/>
      <c r="AG21" s="61"/>
      <c r="AH21" s="61"/>
      <c r="AI21" s="61">
        <f t="shared" si="5"/>
        <v>0</v>
      </c>
      <c r="AJ21" s="67"/>
      <c r="AK21" s="67"/>
      <c r="AL21" s="67"/>
      <c r="AM21" s="67">
        <f t="shared" si="6"/>
        <v>0</v>
      </c>
    </row>
    <row r="22" spans="1:61">
      <c r="A22" s="24" t="s">
        <v>17</v>
      </c>
      <c r="B22" s="25" t="s">
        <v>922</v>
      </c>
      <c r="C22" s="44"/>
      <c r="D22" s="44">
        <f t="shared" si="1"/>
        <v>0</v>
      </c>
      <c r="E22" s="44">
        <f t="shared" si="2"/>
        <v>0</v>
      </c>
      <c r="F22" s="44">
        <f t="shared" si="3"/>
        <v>0</v>
      </c>
      <c r="G22" s="49"/>
      <c r="H22" s="49"/>
      <c r="I22" s="49"/>
      <c r="J22" s="49"/>
      <c r="K22" s="49"/>
      <c r="L22" s="49"/>
      <c r="M22" s="53">
        <f>+'Cert.INM-FEM'!N145</f>
        <v>0</v>
      </c>
      <c r="N22" s="13">
        <f t="shared" si="4"/>
        <v>0</v>
      </c>
      <c r="O22" s="57"/>
      <c r="P22" s="57"/>
      <c r="Q22" s="57"/>
      <c r="R22" s="57"/>
      <c r="S22" s="57"/>
      <c r="T22" s="32"/>
      <c r="U22" s="57"/>
      <c r="V22" s="57"/>
      <c r="W22" s="57"/>
      <c r="X22" s="57"/>
      <c r="Y22" s="57"/>
      <c r="Z22" s="57"/>
      <c r="AA22" s="57"/>
      <c r="AB22" s="57"/>
      <c r="AC22" s="57">
        <f t="shared" si="7"/>
        <v>0</v>
      </c>
      <c r="AD22" s="61"/>
      <c r="AE22" s="61"/>
      <c r="AF22" s="61"/>
      <c r="AG22" s="61"/>
      <c r="AH22" s="61"/>
      <c r="AI22" s="61">
        <f t="shared" si="5"/>
        <v>0</v>
      </c>
      <c r="AJ22" s="67"/>
      <c r="AK22" s="67"/>
      <c r="AL22" s="67"/>
      <c r="AM22" s="67">
        <f t="shared" si="6"/>
        <v>0</v>
      </c>
    </row>
    <row r="23" spans="1:61">
      <c r="A23" s="24" t="s">
        <v>18</v>
      </c>
      <c r="B23" s="25" t="s">
        <v>923</v>
      </c>
      <c r="C23" s="44"/>
      <c r="D23" s="44">
        <f t="shared" si="1"/>
        <v>0</v>
      </c>
      <c r="E23" s="44">
        <f t="shared" si="2"/>
        <v>0</v>
      </c>
      <c r="F23" s="44">
        <f t="shared" si="3"/>
        <v>0</v>
      </c>
      <c r="G23" s="49"/>
      <c r="H23" s="49"/>
      <c r="I23" s="49"/>
      <c r="J23" s="49"/>
      <c r="K23" s="49"/>
      <c r="L23" s="49"/>
      <c r="M23" s="53">
        <f>+'Cert.INM-FEM'!O145</f>
        <v>0</v>
      </c>
      <c r="N23" s="13">
        <f t="shared" si="4"/>
        <v>0</v>
      </c>
      <c r="O23" s="57"/>
      <c r="P23" s="57"/>
      <c r="Q23" s="57"/>
      <c r="R23" s="57"/>
      <c r="S23" s="57"/>
      <c r="T23" s="32"/>
      <c r="U23" s="57"/>
      <c r="V23" s="57"/>
      <c r="W23" s="57"/>
      <c r="X23" s="57"/>
      <c r="Y23" s="57"/>
      <c r="Z23" s="57"/>
      <c r="AA23" s="57"/>
      <c r="AB23" s="57"/>
      <c r="AC23" s="57">
        <f t="shared" si="7"/>
        <v>0</v>
      </c>
      <c r="AD23" s="61"/>
      <c r="AE23" s="61"/>
      <c r="AF23" s="61"/>
      <c r="AG23" s="61"/>
      <c r="AH23" s="61"/>
      <c r="AI23" s="61">
        <f t="shared" si="5"/>
        <v>0</v>
      </c>
      <c r="AJ23" s="67"/>
      <c r="AK23" s="67"/>
      <c r="AL23" s="67"/>
      <c r="AM23" s="67">
        <f t="shared" si="6"/>
        <v>0</v>
      </c>
    </row>
    <row r="24" spans="1:61" s="1" customFormat="1">
      <c r="A24" s="24" t="s">
        <v>19</v>
      </c>
      <c r="B24" s="25" t="s">
        <v>924</v>
      </c>
      <c r="C24" s="44"/>
      <c r="D24" s="44">
        <f t="shared" si="1"/>
        <v>0</v>
      </c>
      <c r="E24" s="44">
        <f t="shared" si="2"/>
        <v>0</v>
      </c>
      <c r="F24" s="44">
        <f t="shared" si="3"/>
        <v>0</v>
      </c>
      <c r="G24" s="49"/>
      <c r="H24" s="49"/>
      <c r="I24" s="49"/>
      <c r="J24" s="49"/>
      <c r="K24" s="49"/>
      <c r="L24" s="49"/>
      <c r="M24" s="53">
        <f>+'Cert.INM-FEM'!P145</f>
        <v>0</v>
      </c>
      <c r="N24" s="13">
        <f t="shared" si="4"/>
        <v>0</v>
      </c>
      <c r="O24" s="57"/>
      <c r="P24" s="57"/>
      <c r="Q24" s="57"/>
      <c r="R24" s="57"/>
      <c r="S24" s="57"/>
      <c r="T24" s="32"/>
      <c r="U24" s="57"/>
      <c r="V24" s="57"/>
      <c r="W24" s="57"/>
      <c r="X24" s="57"/>
      <c r="Y24" s="57"/>
      <c r="Z24" s="57"/>
      <c r="AA24" s="57"/>
      <c r="AB24" s="57"/>
      <c r="AC24" s="57">
        <f t="shared" si="7"/>
        <v>0</v>
      </c>
      <c r="AD24" s="61"/>
      <c r="AE24" s="61"/>
      <c r="AF24" s="61"/>
      <c r="AG24" s="61"/>
      <c r="AH24" s="61"/>
      <c r="AI24" s="61">
        <f t="shared" si="5"/>
        <v>0</v>
      </c>
      <c r="AJ24" s="67"/>
      <c r="AK24" s="67"/>
      <c r="AL24" s="67"/>
      <c r="AM24" s="67">
        <f t="shared" si="6"/>
        <v>0</v>
      </c>
      <c r="AN24"/>
      <c r="AO24"/>
      <c r="AP24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</row>
    <row r="25" spans="1:61">
      <c r="A25" s="24" t="s">
        <v>20</v>
      </c>
      <c r="B25" s="25" t="s">
        <v>925</v>
      </c>
      <c r="C25" s="44"/>
      <c r="D25" s="44">
        <f t="shared" si="1"/>
        <v>0</v>
      </c>
      <c r="E25" s="44">
        <f t="shared" si="2"/>
        <v>0</v>
      </c>
      <c r="F25" s="44">
        <f t="shared" si="3"/>
        <v>0</v>
      </c>
      <c r="G25" s="49"/>
      <c r="H25" s="49"/>
      <c r="I25" s="49"/>
      <c r="J25" s="49"/>
      <c r="K25" s="49"/>
      <c r="L25" s="49"/>
      <c r="M25" s="53">
        <f>+'Cert.INM-FEM'!Q145</f>
        <v>0</v>
      </c>
      <c r="N25" s="13">
        <f t="shared" si="4"/>
        <v>0</v>
      </c>
      <c r="O25" s="57"/>
      <c r="P25" s="57"/>
      <c r="Q25" s="57"/>
      <c r="R25" s="57"/>
      <c r="S25" s="57"/>
      <c r="T25" s="32"/>
      <c r="U25" s="57"/>
      <c r="V25" s="57"/>
      <c r="W25" s="57"/>
      <c r="X25" s="57"/>
      <c r="Y25" s="57"/>
      <c r="Z25" s="57"/>
      <c r="AA25" s="57"/>
      <c r="AB25" s="57"/>
      <c r="AC25" s="57">
        <f t="shared" si="7"/>
        <v>0</v>
      </c>
      <c r="AD25" s="61"/>
      <c r="AE25" s="61"/>
      <c r="AF25" s="61"/>
      <c r="AG25" s="61"/>
      <c r="AH25" s="61"/>
      <c r="AI25" s="61">
        <f t="shared" si="5"/>
        <v>0</v>
      </c>
      <c r="AJ25" s="67"/>
      <c r="AK25" s="67"/>
      <c r="AL25" s="67"/>
      <c r="AM25" s="67">
        <f t="shared" si="6"/>
        <v>0</v>
      </c>
    </row>
    <row r="26" spans="1:61">
      <c r="A26" s="24"/>
      <c r="B26" s="25"/>
      <c r="C26" s="44"/>
      <c r="D26" s="45"/>
      <c r="E26" s="45"/>
      <c r="F26" s="44"/>
      <c r="G26" s="49"/>
      <c r="H26" s="49"/>
      <c r="I26" s="49"/>
      <c r="J26" s="49"/>
      <c r="K26" s="49"/>
      <c r="L26" s="49"/>
      <c r="M26" s="53"/>
      <c r="N26" s="11"/>
      <c r="O26" s="57"/>
      <c r="P26" s="57"/>
      <c r="Q26" s="57"/>
      <c r="R26" s="57"/>
      <c r="S26" s="57"/>
      <c r="T26" s="32"/>
      <c r="U26" s="57"/>
      <c r="V26" s="57"/>
      <c r="W26" s="57"/>
      <c r="X26" s="57"/>
      <c r="Y26" s="57"/>
      <c r="Z26" s="57"/>
      <c r="AA26" s="57"/>
      <c r="AB26" s="57"/>
      <c r="AC26" s="57"/>
      <c r="AD26" s="61"/>
      <c r="AE26" s="61"/>
      <c r="AF26" s="61"/>
      <c r="AG26" s="61"/>
      <c r="AH26" s="61"/>
      <c r="AI26" s="61"/>
      <c r="AJ26" s="67"/>
      <c r="AK26" s="67"/>
      <c r="AL26" s="67"/>
      <c r="AM26" s="66"/>
    </row>
    <row r="27" spans="1:61">
      <c r="A27" s="20" t="s">
        <v>927</v>
      </c>
      <c r="B27" s="26" t="s">
        <v>928</v>
      </c>
      <c r="C27" s="43">
        <f t="shared" ref="C27:AM27" si="8">SUM(C29:C64)</f>
        <v>0</v>
      </c>
      <c r="D27" s="43">
        <f t="shared" si="8"/>
        <v>0</v>
      </c>
      <c r="E27" s="43">
        <f t="shared" si="8"/>
        <v>0</v>
      </c>
      <c r="F27" s="43">
        <f t="shared" si="8"/>
        <v>0</v>
      </c>
      <c r="G27" s="43">
        <f t="shared" si="8"/>
        <v>0</v>
      </c>
      <c r="H27" s="43">
        <f t="shared" si="8"/>
        <v>0</v>
      </c>
      <c r="I27" s="43">
        <f t="shared" si="8"/>
        <v>0</v>
      </c>
      <c r="J27" s="43">
        <f t="shared" si="8"/>
        <v>0</v>
      </c>
      <c r="K27" s="43">
        <f t="shared" si="8"/>
        <v>0</v>
      </c>
      <c r="L27" s="43">
        <f t="shared" si="8"/>
        <v>0</v>
      </c>
      <c r="M27" s="43">
        <f t="shared" si="8"/>
        <v>96856063.00999999</v>
      </c>
      <c r="N27" s="43">
        <f t="shared" si="8"/>
        <v>-96856063.00999999</v>
      </c>
      <c r="O27" s="43">
        <f>SUM(O29:O64)</f>
        <v>0</v>
      </c>
      <c r="P27" s="43">
        <f t="shared" si="8"/>
        <v>0</v>
      </c>
      <c r="Q27" s="43">
        <f t="shared" si="8"/>
        <v>0</v>
      </c>
      <c r="R27" s="43">
        <f t="shared" si="8"/>
        <v>0</v>
      </c>
      <c r="S27" s="43">
        <f t="shared" si="8"/>
        <v>0</v>
      </c>
      <c r="T27" s="43">
        <f t="shared" si="8"/>
        <v>0</v>
      </c>
      <c r="U27" s="43">
        <f t="shared" si="8"/>
        <v>0</v>
      </c>
      <c r="V27" s="43">
        <f t="shared" si="8"/>
        <v>0</v>
      </c>
      <c r="W27" s="43">
        <f t="shared" si="8"/>
        <v>0</v>
      </c>
      <c r="X27" s="43">
        <f t="shared" si="8"/>
        <v>0</v>
      </c>
      <c r="Y27" s="43">
        <f t="shared" si="8"/>
        <v>0</v>
      </c>
      <c r="Z27" s="43">
        <f t="shared" si="8"/>
        <v>0</v>
      </c>
      <c r="AA27" s="43">
        <f t="shared" si="8"/>
        <v>0</v>
      </c>
      <c r="AB27" s="43">
        <f t="shared" si="8"/>
        <v>0</v>
      </c>
      <c r="AC27" s="55">
        <f t="shared" si="8"/>
        <v>0</v>
      </c>
      <c r="AD27" s="59">
        <f t="shared" si="8"/>
        <v>0</v>
      </c>
      <c r="AE27" s="59">
        <f t="shared" si="8"/>
        <v>0</v>
      </c>
      <c r="AF27" s="59">
        <f t="shared" si="8"/>
        <v>0</v>
      </c>
      <c r="AG27" s="59">
        <f t="shared" si="8"/>
        <v>0</v>
      </c>
      <c r="AH27" s="59">
        <f t="shared" si="8"/>
        <v>0</v>
      </c>
      <c r="AI27" s="59">
        <f t="shared" si="8"/>
        <v>0</v>
      </c>
      <c r="AJ27" s="65">
        <f t="shared" si="8"/>
        <v>0</v>
      </c>
      <c r="AK27" s="65">
        <f t="shared" si="8"/>
        <v>0</v>
      </c>
      <c r="AL27" s="65">
        <f t="shared" si="8"/>
        <v>0</v>
      </c>
      <c r="AM27" s="65">
        <f t="shared" si="8"/>
        <v>0</v>
      </c>
    </row>
    <row r="28" spans="1:61">
      <c r="A28" s="24"/>
      <c r="B28" s="25"/>
      <c r="C28" s="44"/>
      <c r="D28" s="45"/>
      <c r="E28" s="45"/>
      <c r="F28" s="45"/>
      <c r="G28" s="48"/>
      <c r="H28" s="48"/>
      <c r="I28" s="48"/>
      <c r="J28" s="48"/>
      <c r="K28" s="48"/>
      <c r="L28" s="48"/>
      <c r="M28" s="52"/>
      <c r="N28" s="3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/>
      <c r="AB28" s="56"/>
      <c r="AC28" s="56"/>
      <c r="AD28" s="60"/>
      <c r="AE28" s="60"/>
      <c r="AF28" s="60"/>
      <c r="AG28" s="60"/>
      <c r="AH28" s="60"/>
      <c r="AI28" s="60"/>
      <c r="AJ28" s="66"/>
      <c r="AK28" s="66"/>
      <c r="AL28" s="66"/>
      <c r="AM28" s="66"/>
      <c r="AN28" s="3"/>
      <c r="AO28" s="3"/>
      <c r="AP28" s="3"/>
    </row>
    <row r="29" spans="1:61">
      <c r="A29" s="24" t="s">
        <v>22</v>
      </c>
      <c r="B29" s="25" t="s">
        <v>929</v>
      </c>
      <c r="C29" s="44"/>
      <c r="D29" s="44">
        <f t="shared" ref="D29:D64" si="9">+AM29</f>
        <v>0</v>
      </c>
      <c r="E29" s="44">
        <f t="shared" ref="E29:E64" si="10">+AC29+AI29</f>
        <v>0</v>
      </c>
      <c r="F29" s="44">
        <f t="shared" ref="F29:F64" si="11">+C29+D29+E29</f>
        <v>0</v>
      </c>
      <c r="G29" s="49"/>
      <c r="H29" s="49"/>
      <c r="I29" s="49"/>
      <c r="J29" s="49"/>
      <c r="K29" s="49"/>
      <c r="L29" s="49"/>
      <c r="M29" s="53">
        <f>+'Cert.INM-FEM'!R145</f>
        <v>0</v>
      </c>
      <c r="N29" s="13">
        <f t="shared" ref="N29:N64" si="12">+F29-M29</f>
        <v>0</v>
      </c>
      <c r="O29" s="57"/>
      <c r="P29" s="57"/>
      <c r="Q29" s="57"/>
      <c r="R29" s="57"/>
      <c r="S29" s="57"/>
      <c r="T29" s="57"/>
      <c r="U29" s="57"/>
      <c r="V29" s="57"/>
      <c r="W29" s="57"/>
      <c r="X29" s="57"/>
      <c r="Y29" s="57"/>
      <c r="Z29" s="155"/>
      <c r="AA29" s="155"/>
      <c r="AB29" s="155"/>
      <c r="AC29" s="57">
        <f>SUM(O29:AB29)</f>
        <v>0</v>
      </c>
      <c r="AD29" s="61"/>
      <c r="AE29" s="61"/>
      <c r="AF29" s="61"/>
      <c r="AG29" s="61"/>
      <c r="AH29" s="61"/>
      <c r="AI29" s="61">
        <f t="shared" ref="AI29:AI64" si="13">+AD29+AE29+AF29+AG29+AH29</f>
        <v>0</v>
      </c>
      <c r="AJ29" s="67"/>
      <c r="AK29" s="67"/>
      <c r="AL29" s="67"/>
      <c r="AM29" s="67">
        <f t="shared" ref="AM29:AM64" si="14">SUM(AJ29:AL29)</f>
        <v>0</v>
      </c>
    </row>
    <row r="30" spans="1:61">
      <c r="A30" s="24" t="s">
        <v>23</v>
      </c>
      <c r="B30" s="25" t="s">
        <v>930</v>
      </c>
      <c r="C30" s="44"/>
      <c r="D30" s="44">
        <f t="shared" si="9"/>
        <v>0</v>
      </c>
      <c r="E30" s="44">
        <f t="shared" si="10"/>
        <v>0</v>
      </c>
      <c r="F30" s="44">
        <f t="shared" si="11"/>
        <v>0</v>
      </c>
      <c r="G30" s="49"/>
      <c r="H30" s="49"/>
      <c r="I30" s="49"/>
      <c r="J30" s="49"/>
      <c r="K30" s="49"/>
      <c r="L30" s="49"/>
      <c r="M30" s="53">
        <f>+'Cert.INM-FEM'!S145</f>
        <v>0</v>
      </c>
      <c r="N30" s="13">
        <f t="shared" si="12"/>
        <v>0</v>
      </c>
      <c r="O30" s="57"/>
      <c r="P30" s="57"/>
      <c r="Q30" s="57"/>
      <c r="R30" s="57"/>
      <c r="S30" s="57"/>
      <c r="T30" s="57"/>
      <c r="U30" s="57"/>
      <c r="V30" s="57"/>
      <c r="W30" s="57"/>
      <c r="X30" s="57"/>
      <c r="Y30" s="57"/>
      <c r="Z30" s="155"/>
      <c r="AA30" s="155"/>
      <c r="AB30" s="155"/>
      <c r="AC30" s="57">
        <f t="shared" ref="AC30:AC64" si="15">SUM(O30:AB30)</f>
        <v>0</v>
      </c>
      <c r="AD30" s="61"/>
      <c r="AE30" s="61"/>
      <c r="AF30" s="61"/>
      <c r="AG30" s="61"/>
      <c r="AH30" s="61"/>
      <c r="AI30" s="61">
        <f t="shared" si="13"/>
        <v>0</v>
      </c>
      <c r="AJ30" s="67"/>
      <c r="AK30" s="67"/>
      <c r="AL30" s="67"/>
      <c r="AM30" s="67">
        <f t="shared" si="14"/>
        <v>0</v>
      </c>
    </row>
    <row r="31" spans="1:61">
      <c r="A31" s="24" t="s">
        <v>25</v>
      </c>
      <c r="B31" s="25" t="s">
        <v>932</v>
      </c>
      <c r="C31" s="44"/>
      <c r="D31" s="44">
        <f t="shared" si="9"/>
        <v>0</v>
      </c>
      <c r="E31" s="44">
        <f t="shared" si="10"/>
        <v>0</v>
      </c>
      <c r="F31" s="44">
        <f t="shared" si="11"/>
        <v>0</v>
      </c>
      <c r="G31" s="49"/>
      <c r="H31" s="49"/>
      <c r="I31" s="49"/>
      <c r="J31" s="49"/>
      <c r="K31" s="49"/>
      <c r="L31" s="49"/>
      <c r="M31" s="53">
        <f>+'Cert.INM-FEM'!U145</f>
        <v>0</v>
      </c>
      <c r="N31" s="13">
        <f t="shared" si="12"/>
        <v>0</v>
      </c>
      <c r="O31" s="57"/>
      <c r="P31" s="57"/>
      <c r="Q31" s="57"/>
      <c r="R31" s="57"/>
      <c r="S31" s="57"/>
      <c r="T31" s="57"/>
      <c r="U31" s="57"/>
      <c r="V31" s="57"/>
      <c r="W31" s="57"/>
      <c r="X31" s="57"/>
      <c r="Y31" s="57"/>
      <c r="Z31" s="155"/>
      <c r="AA31" s="155"/>
      <c r="AB31" s="155"/>
      <c r="AC31" s="57">
        <f t="shared" si="15"/>
        <v>0</v>
      </c>
      <c r="AD31" s="61"/>
      <c r="AE31" s="61"/>
      <c r="AF31" s="61"/>
      <c r="AG31" s="61"/>
      <c r="AH31" s="61"/>
      <c r="AI31" s="61">
        <f t="shared" si="13"/>
        <v>0</v>
      </c>
      <c r="AJ31" s="67"/>
      <c r="AK31" s="67"/>
      <c r="AL31" s="67"/>
      <c r="AM31" s="67">
        <f t="shared" si="14"/>
        <v>0</v>
      </c>
    </row>
    <row r="32" spans="1:61">
      <c r="A32" s="24" t="s">
        <v>26</v>
      </c>
      <c r="B32" s="25" t="s">
        <v>933</v>
      </c>
      <c r="C32" s="44"/>
      <c r="D32" s="44">
        <f t="shared" si="9"/>
        <v>0</v>
      </c>
      <c r="E32" s="44">
        <f t="shared" si="10"/>
        <v>0</v>
      </c>
      <c r="F32" s="44">
        <f t="shared" si="11"/>
        <v>0</v>
      </c>
      <c r="G32" s="49"/>
      <c r="H32" s="49"/>
      <c r="I32" s="49"/>
      <c r="J32" s="49"/>
      <c r="K32" s="49"/>
      <c r="L32" s="49"/>
      <c r="M32" s="53">
        <f>+'Cert.INM-FEM'!V145</f>
        <v>864035</v>
      </c>
      <c r="N32" s="13">
        <f t="shared" si="12"/>
        <v>-864035</v>
      </c>
      <c r="O32" s="57"/>
      <c r="P32" s="57"/>
      <c r="Q32" s="57"/>
      <c r="R32" s="57"/>
      <c r="S32" s="57"/>
      <c r="T32" s="57"/>
      <c r="U32" s="57"/>
      <c r="V32" s="57"/>
      <c r="W32" s="57"/>
      <c r="X32" s="57"/>
      <c r="Y32" s="57"/>
      <c r="Z32" s="155"/>
      <c r="AA32" s="155"/>
      <c r="AB32" s="155"/>
      <c r="AC32" s="57">
        <f t="shared" si="15"/>
        <v>0</v>
      </c>
      <c r="AD32" s="61"/>
      <c r="AE32" s="61"/>
      <c r="AF32" s="61"/>
      <c r="AG32" s="61"/>
      <c r="AH32" s="61"/>
      <c r="AI32" s="61">
        <f t="shared" si="13"/>
        <v>0</v>
      </c>
      <c r="AJ32" s="67"/>
      <c r="AK32" s="67"/>
      <c r="AL32" s="67"/>
      <c r="AM32" s="67">
        <f t="shared" si="14"/>
        <v>0</v>
      </c>
    </row>
    <row r="33" spans="1:39">
      <c r="A33" s="24" t="s">
        <v>27</v>
      </c>
      <c r="B33" s="25" t="s">
        <v>934</v>
      </c>
      <c r="C33" s="44"/>
      <c r="D33" s="44">
        <f t="shared" si="9"/>
        <v>0</v>
      </c>
      <c r="E33" s="44">
        <f t="shared" si="10"/>
        <v>0</v>
      </c>
      <c r="F33" s="44">
        <f t="shared" si="11"/>
        <v>0</v>
      </c>
      <c r="G33" s="49"/>
      <c r="H33" s="49"/>
      <c r="I33" s="49"/>
      <c r="J33" s="49"/>
      <c r="K33" s="49"/>
      <c r="L33" s="49"/>
      <c r="M33" s="53">
        <f>+'Cert.INM-FEM'!W145</f>
        <v>0</v>
      </c>
      <c r="N33" s="13">
        <f t="shared" si="12"/>
        <v>0</v>
      </c>
      <c r="O33" s="57"/>
      <c r="P33" s="57"/>
      <c r="Q33" s="57"/>
      <c r="R33" s="57"/>
      <c r="S33" s="57"/>
      <c r="T33" s="57"/>
      <c r="U33" s="57"/>
      <c r="V33" s="57"/>
      <c r="W33" s="57"/>
      <c r="X33" s="57"/>
      <c r="Y33" s="57"/>
      <c r="Z33" s="155"/>
      <c r="AA33" s="155"/>
      <c r="AB33" s="155"/>
      <c r="AC33" s="57">
        <f t="shared" si="15"/>
        <v>0</v>
      </c>
      <c r="AD33" s="61"/>
      <c r="AE33" s="61"/>
      <c r="AF33" s="61"/>
      <c r="AG33" s="61"/>
      <c r="AH33" s="61"/>
      <c r="AI33" s="61">
        <f t="shared" si="13"/>
        <v>0</v>
      </c>
      <c r="AJ33" s="67"/>
      <c r="AK33" s="67"/>
      <c r="AL33" s="67"/>
      <c r="AM33" s="67">
        <f t="shared" si="14"/>
        <v>0</v>
      </c>
    </row>
    <row r="34" spans="1:39">
      <c r="A34" s="24" t="s">
        <v>28</v>
      </c>
      <c r="B34" s="25" t="s">
        <v>935</v>
      </c>
      <c r="C34" s="44"/>
      <c r="D34" s="44">
        <f t="shared" si="9"/>
        <v>0</v>
      </c>
      <c r="E34" s="44">
        <f t="shared" si="10"/>
        <v>0</v>
      </c>
      <c r="F34" s="44">
        <f t="shared" si="11"/>
        <v>0</v>
      </c>
      <c r="G34" s="49"/>
      <c r="H34" s="49"/>
      <c r="I34" s="49"/>
      <c r="J34" s="49"/>
      <c r="K34" s="49"/>
      <c r="L34" s="49"/>
      <c r="M34" s="53">
        <f>+'Cert.INM-FEM'!X145</f>
        <v>0</v>
      </c>
      <c r="N34" s="13">
        <f t="shared" si="12"/>
        <v>0</v>
      </c>
      <c r="O34" s="57"/>
      <c r="P34" s="57"/>
      <c r="Q34" s="57"/>
      <c r="R34" s="57"/>
      <c r="S34" s="57"/>
      <c r="T34" s="57"/>
      <c r="U34" s="57"/>
      <c r="V34" s="57"/>
      <c r="W34" s="57"/>
      <c r="X34" s="57"/>
      <c r="Y34" s="57"/>
      <c r="Z34" s="155"/>
      <c r="AA34" s="155"/>
      <c r="AB34" s="155"/>
      <c r="AC34" s="57">
        <f t="shared" si="15"/>
        <v>0</v>
      </c>
      <c r="AD34" s="61"/>
      <c r="AE34" s="61"/>
      <c r="AF34" s="61"/>
      <c r="AG34" s="61"/>
      <c r="AH34" s="61"/>
      <c r="AI34" s="61">
        <f t="shared" si="13"/>
        <v>0</v>
      </c>
      <c r="AJ34" s="67"/>
      <c r="AK34" s="67"/>
      <c r="AL34" s="67"/>
      <c r="AM34" s="67">
        <f t="shared" si="14"/>
        <v>0</v>
      </c>
    </row>
    <row r="35" spans="1:39">
      <c r="A35" s="24" t="s">
        <v>29</v>
      </c>
      <c r="B35" s="25" t="s">
        <v>936</v>
      </c>
      <c r="C35" s="44"/>
      <c r="D35" s="44">
        <f t="shared" si="9"/>
        <v>0</v>
      </c>
      <c r="E35" s="44">
        <f t="shared" si="10"/>
        <v>0</v>
      </c>
      <c r="F35" s="44">
        <f t="shared" si="11"/>
        <v>0</v>
      </c>
      <c r="G35" s="49"/>
      <c r="H35" s="49"/>
      <c r="I35" s="49"/>
      <c r="J35" s="49"/>
      <c r="K35" s="49"/>
      <c r="L35" s="49"/>
      <c r="M35" s="53">
        <f>+'Cert.INM-FEM'!Y145</f>
        <v>0</v>
      </c>
      <c r="N35" s="13">
        <f t="shared" si="12"/>
        <v>0</v>
      </c>
      <c r="O35" s="57"/>
      <c r="P35" s="57"/>
      <c r="Q35" s="57"/>
      <c r="R35" s="57"/>
      <c r="S35" s="57"/>
      <c r="T35" s="57"/>
      <c r="U35" s="57"/>
      <c r="V35" s="57"/>
      <c r="W35" s="57"/>
      <c r="X35" s="57"/>
      <c r="Y35" s="57"/>
      <c r="Z35" s="155"/>
      <c r="AA35" s="155"/>
      <c r="AB35" s="155"/>
      <c r="AC35" s="57">
        <f t="shared" si="15"/>
        <v>0</v>
      </c>
      <c r="AD35" s="61"/>
      <c r="AE35" s="61"/>
      <c r="AF35" s="61"/>
      <c r="AG35" s="61"/>
      <c r="AH35" s="61"/>
      <c r="AI35" s="61">
        <f t="shared" si="13"/>
        <v>0</v>
      </c>
      <c r="AJ35" s="67"/>
      <c r="AK35" s="67"/>
      <c r="AL35" s="67"/>
      <c r="AM35" s="67">
        <f t="shared" si="14"/>
        <v>0</v>
      </c>
    </row>
    <row r="36" spans="1:39">
      <c r="A36" s="24" t="s">
        <v>30</v>
      </c>
      <c r="B36" s="25" t="s">
        <v>383</v>
      </c>
      <c r="C36" s="44"/>
      <c r="D36" s="44">
        <f t="shared" si="9"/>
        <v>0</v>
      </c>
      <c r="E36" s="44">
        <f t="shared" si="10"/>
        <v>0</v>
      </c>
      <c r="F36" s="44">
        <f t="shared" si="11"/>
        <v>0</v>
      </c>
      <c r="G36" s="49"/>
      <c r="H36" s="49"/>
      <c r="I36" s="49"/>
      <c r="J36" s="49"/>
      <c r="K36" s="49"/>
      <c r="L36" s="49"/>
      <c r="M36" s="53">
        <f>+'Cert.INM-FEM'!Z145</f>
        <v>1313595</v>
      </c>
      <c r="N36" s="13">
        <f t="shared" si="12"/>
        <v>-1313595</v>
      </c>
      <c r="O36" s="57"/>
      <c r="P36" s="57"/>
      <c r="Q36" s="57"/>
      <c r="R36" s="57"/>
      <c r="S36" s="57"/>
      <c r="T36" s="57"/>
      <c r="U36" s="57"/>
      <c r="V36" s="57"/>
      <c r="W36" s="57"/>
      <c r="X36" s="57"/>
      <c r="Y36" s="57"/>
      <c r="Z36" s="155"/>
      <c r="AA36" s="155"/>
      <c r="AB36" s="155"/>
      <c r="AC36" s="57">
        <f t="shared" si="15"/>
        <v>0</v>
      </c>
      <c r="AD36" s="61"/>
      <c r="AE36" s="61"/>
      <c r="AF36" s="61"/>
      <c r="AG36" s="61"/>
      <c r="AH36" s="61"/>
      <c r="AI36" s="61">
        <f t="shared" si="13"/>
        <v>0</v>
      </c>
      <c r="AJ36" s="67"/>
      <c r="AK36" s="67"/>
      <c r="AL36" s="67"/>
      <c r="AM36" s="67">
        <f t="shared" si="14"/>
        <v>0</v>
      </c>
    </row>
    <row r="37" spans="1:39">
      <c r="A37" s="24" t="s">
        <v>31</v>
      </c>
      <c r="B37" s="25" t="s">
        <v>937</v>
      </c>
      <c r="C37" s="44"/>
      <c r="D37" s="44">
        <f t="shared" si="9"/>
        <v>0</v>
      </c>
      <c r="E37" s="44">
        <f t="shared" si="10"/>
        <v>0</v>
      </c>
      <c r="F37" s="44">
        <f t="shared" si="11"/>
        <v>0</v>
      </c>
      <c r="G37" s="49"/>
      <c r="H37" s="49"/>
      <c r="I37" s="49"/>
      <c r="J37" s="49"/>
      <c r="K37" s="49"/>
      <c r="L37" s="49"/>
      <c r="M37" s="53">
        <f>+'Cert.INM-FEM'!AA145</f>
        <v>0</v>
      </c>
      <c r="N37" s="13">
        <f t="shared" si="12"/>
        <v>0</v>
      </c>
      <c r="O37" s="57"/>
      <c r="P37" s="57"/>
      <c r="Q37" s="57"/>
      <c r="R37" s="57"/>
      <c r="S37" s="57"/>
      <c r="T37" s="57"/>
      <c r="U37" s="57"/>
      <c r="V37" s="57"/>
      <c r="W37" s="57"/>
      <c r="X37" s="57"/>
      <c r="Y37" s="57"/>
      <c r="Z37" s="155"/>
      <c r="AA37" s="155"/>
      <c r="AB37" s="155"/>
      <c r="AC37" s="57">
        <f t="shared" si="15"/>
        <v>0</v>
      </c>
      <c r="AD37" s="61"/>
      <c r="AE37" s="61"/>
      <c r="AF37" s="61"/>
      <c r="AG37" s="61"/>
      <c r="AH37" s="61"/>
      <c r="AI37" s="61">
        <f t="shared" si="13"/>
        <v>0</v>
      </c>
      <c r="AJ37" s="67"/>
      <c r="AK37" s="67"/>
      <c r="AL37" s="67"/>
      <c r="AM37" s="67">
        <f t="shared" si="14"/>
        <v>0</v>
      </c>
    </row>
    <row r="38" spans="1:39">
      <c r="A38" s="24" t="s">
        <v>32</v>
      </c>
      <c r="B38" s="25" t="s">
        <v>938</v>
      </c>
      <c r="C38" s="44"/>
      <c r="D38" s="44">
        <f t="shared" si="9"/>
        <v>0</v>
      </c>
      <c r="E38" s="44">
        <f t="shared" si="10"/>
        <v>0</v>
      </c>
      <c r="F38" s="44">
        <f t="shared" si="11"/>
        <v>0</v>
      </c>
      <c r="G38" s="49"/>
      <c r="H38" s="49"/>
      <c r="I38" s="49"/>
      <c r="J38" s="49"/>
      <c r="K38" s="49"/>
      <c r="L38" s="49"/>
      <c r="M38" s="53">
        <f>+'Cert.INM-FEM'!AB145</f>
        <v>0</v>
      </c>
      <c r="N38" s="13">
        <f t="shared" si="12"/>
        <v>0</v>
      </c>
      <c r="O38" s="57"/>
      <c r="P38" s="57"/>
      <c r="Q38" s="57"/>
      <c r="R38" s="57"/>
      <c r="S38" s="57"/>
      <c r="T38" s="57"/>
      <c r="U38" s="57"/>
      <c r="V38" s="57"/>
      <c r="W38" s="57"/>
      <c r="X38" s="57"/>
      <c r="Y38" s="57"/>
      <c r="Z38" s="155"/>
      <c r="AA38" s="155"/>
      <c r="AB38" s="155"/>
      <c r="AC38" s="57">
        <f t="shared" si="15"/>
        <v>0</v>
      </c>
      <c r="AD38" s="61"/>
      <c r="AE38" s="61"/>
      <c r="AF38" s="61"/>
      <c r="AG38" s="61"/>
      <c r="AH38" s="61"/>
      <c r="AI38" s="61">
        <f t="shared" si="13"/>
        <v>0</v>
      </c>
      <c r="AJ38" s="67"/>
      <c r="AK38" s="67"/>
      <c r="AL38" s="67"/>
      <c r="AM38" s="67">
        <f t="shared" si="14"/>
        <v>0</v>
      </c>
    </row>
    <row r="39" spans="1:39">
      <c r="A39" s="24" t="s">
        <v>33</v>
      </c>
      <c r="B39" s="25" t="s">
        <v>939</v>
      </c>
      <c r="C39" s="44"/>
      <c r="D39" s="44">
        <f t="shared" si="9"/>
        <v>0</v>
      </c>
      <c r="E39" s="44">
        <f t="shared" si="10"/>
        <v>0</v>
      </c>
      <c r="F39" s="44">
        <f t="shared" si="11"/>
        <v>0</v>
      </c>
      <c r="G39" s="49"/>
      <c r="H39" s="49"/>
      <c r="I39" s="49"/>
      <c r="J39" s="49"/>
      <c r="K39" s="49"/>
      <c r="L39" s="49"/>
      <c r="M39" s="53">
        <f>+'Cert.INM-FEM'!AC145</f>
        <v>99470.599999999991</v>
      </c>
      <c r="N39" s="13">
        <f t="shared" si="12"/>
        <v>-99470.599999999991</v>
      </c>
      <c r="O39" s="57"/>
      <c r="P39" s="57"/>
      <c r="Q39" s="57"/>
      <c r="R39" s="57"/>
      <c r="S39" s="57"/>
      <c r="T39" s="57"/>
      <c r="U39" s="57"/>
      <c r="V39" s="57"/>
      <c r="W39" s="57"/>
      <c r="X39" s="57"/>
      <c r="Y39" s="57"/>
      <c r="Z39" s="155"/>
      <c r="AA39" s="155"/>
      <c r="AB39" s="155"/>
      <c r="AC39" s="57">
        <f t="shared" si="15"/>
        <v>0</v>
      </c>
      <c r="AD39" s="61"/>
      <c r="AE39" s="61"/>
      <c r="AF39" s="61"/>
      <c r="AG39" s="61"/>
      <c r="AH39" s="61"/>
      <c r="AI39" s="61">
        <f t="shared" si="13"/>
        <v>0</v>
      </c>
      <c r="AJ39" s="67"/>
      <c r="AK39" s="67"/>
      <c r="AL39" s="67"/>
      <c r="AM39" s="67">
        <f t="shared" si="14"/>
        <v>0</v>
      </c>
    </row>
    <row r="40" spans="1:39">
      <c r="A40" s="24" t="s">
        <v>34</v>
      </c>
      <c r="B40" s="25" t="s">
        <v>940</v>
      </c>
      <c r="C40" s="44"/>
      <c r="D40" s="44">
        <f t="shared" si="9"/>
        <v>0</v>
      </c>
      <c r="E40" s="44">
        <f t="shared" si="10"/>
        <v>0</v>
      </c>
      <c r="F40" s="44">
        <f t="shared" si="11"/>
        <v>0</v>
      </c>
      <c r="G40" s="49"/>
      <c r="H40" s="49"/>
      <c r="I40" s="49"/>
      <c r="J40" s="49"/>
      <c r="K40" s="49"/>
      <c r="L40" s="49"/>
      <c r="M40" s="53">
        <f>+'Cert.INM-FEM'!AD145</f>
        <v>900000</v>
      </c>
      <c r="N40" s="13">
        <f t="shared" si="12"/>
        <v>-900000</v>
      </c>
      <c r="O40" s="57"/>
      <c r="P40" s="57"/>
      <c r="Q40" s="57"/>
      <c r="R40" s="57"/>
      <c r="S40" s="57"/>
      <c r="T40" s="57"/>
      <c r="U40" s="57"/>
      <c r="V40" s="57"/>
      <c r="W40" s="57"/>
      <c r="X40" s="57"/>
      <c r="Y40" s="57"/>
      <c r="Z40" s="155"/>
      <c r="AA40" s="155"/>
      <c r="AB40" s="155"/>
      <c r="AC40" s="57">
        <f t="shared" si="15"/>
        <v>0</v>
      </c>
      <c r="AD40" s="61"/>
      <c r="AE40" s="61"/>
      <c r="AF40" s="61"/>
      <c r="AG40" s="61"/>
      <c r="AH40" s="61"/>
      <c r="AI40" s="61">
        <f t="shared" si="13"/>
        <v>0</v>
      </c>
      <c r="AJ40" s="67"/>
      <c r="AK40" s="67"/>
      <c r="AL40" s="67"/>
      <c r="AM40" s="67">
        <f t="shared" si="14"/>
        <v>0</v>
      </c>
    </row>
    <row r="41" spans="1:39">
      <c r="A41" s="24" t="s">
        <v>35</v>
      </c>
      <c r="B41" s="25" t="s">
        <v>941</v>
      </c>
      <c r="C41" s="44"/>
      <c r="D41" s="44">
        <f t="shared" si="9"/>
        <v>0</v>
      </c>
      <c r="E41" s="44">
        <f t="shared" si="10"/>
        <v>0</v>
      </c>
      <c r="F41" s="44">
        <f t="shared" si="11"/>
        <v>0</v>
      </c>
      <c r="G41" s="49"/>
      <c r="H41" s="49"/>
      <c r="I41" s="49"/>
      <c r="J41" s="49"/>
      <c r="K41" s="49"/>
      <c r="L41" s="49"/>
      <c r="M41" s="53">
        <f>+'Cert.INM-FEM'!AE145</f>
        <v>0</v>
      </c>
      <c r="N41" s="13">
        <f t="shared" si="12"/>
        <v>0</v>
      </c>
      <c r="O41" s="57"/>
      <c r="P41" s="57"/>
      <c r="Q41" s="57"/>
      <c r="R41" s="57"/>
      <c r="S41" s="57"/>
      <c r="T41" s="57"/>
      <c r="U41" s="57"/>
      <c r="V41" s="57"/>
      <c r="W41" s="57"/>
      <c r="X41" s="57"/>
      <c r="Y41" s="57"/>
      <c r="Z41" s="155"/>
      <c r="AA41" s="155"/>
      <c r="AB41" s="155"/>
      <c r="AC41" s="57">
        <f t="shared" si="15"/>
        <v>0</v>
      </c>
      <c r="AD41" s="61"/>
      <c r="AE41" s="61"/>
      <c r="AF41" s="61"/>
      <c r="AG41" s="61"/>
      <c r="AH41" s="61"/>
      <c r="AI41" s="61">
        <f t="shared" si="13"/>
        <v>0</v>
      </c>
      <c r="AJ41" s="67"/>
      <c r="AK41" s="67"/>
      <c r="AL41" s="67"/>
      <c r="AM41" s="67">
        <f t="shared" si="14"/>
        <v>0</v>
      </c>
    </row>
    <row r="42" spans="1:39">
      <c r="A42" s="24" t="s">
        <v>36</v>
      </c>
      <c r="B42" s="25" t="s">
        <v>942</v>
      </c>
      <c r="C42" s="44"/>
      <c r="D42" s="44">
        <f t="shared" si="9"/>
        <v>0</v>
      </c>
      <c r="E42" s="44">
        <f t="shared" si="10"/>
        <v>0</v>
      </c>
      <c r="F42" s="44">
        <f t="shared" si="11"/>
        <v>0</v>
      </c>
      <c r="G42" s="49"/>
      <c r="H42" s="49"/>
      <c r="I42" s="49"/>
      <c r="J42" s="49"/>
      <c r="K42" s="49"/>
      <c r="L42" s="49"/>
      <c r="M42" s="53">
        <f>+'Cert.INM-FEM'!AF145</f>
        <v>0</v>
      </c>
      <c r="N42" s="13">
        <f t="shared" si="12"/>
        <v>0</v>
      </c>
      <c r="O42" s="57"/>
      <c r="P42" s="57"/>
      <c r="Q42" s="57"/>
      <c r="R42" s="57"/>
      <c r="S42" s="57"/>
      <c r="T42" s="57"/>
      <c r="U42" s="57"/>
      <c r="V42" s="57"/>
      <c r="W42" s="57"/>
      <c r="X42" s="57"/>
      <c r="Y42" s="57"/>
      <c r="Z42" s="155"/>
      <c r="AA42" s="155"/>
      <c r="AB42" s="155"/>
      <c r="AC42" s="57">
        <f t="shared" si="15"/>
        <v>0</v>
      </c>
      <c r="AD42" s="61"/>
      <c r="AE42" s="61"/>
      <c r="AF42" s="61"/>
      <c r="AG42" s="61"/>
      <c r="AH42" s="61"/>
      <c r="AI42" s="61">
        <f t="shared" si="13"/>
        <v>0</v>
      </c>
      <c r="AJ42" s="67"/>
      <c r="AK42" s="67"/>
      <c r="AL42" s="67"/>
      <c r="AM42" s="67">
        <f t="shared" si="14"/>
        <v>0</v>
      </c>
    </row>
    <row r="43" spans="1:39">
      <c r="A43" s="24" t="s">
        <v>37</v>
      </c>
      <c r="B43" s="25" t="s">
        <v>943</v>
      </c>
      <c r="C43" s="44"/>
      <c r="D43" s="44">
        <f t="shared" si="9"/>
        <v>0</v>
      </c>
      <c r="E43" s="44">
        <f t="shared" si="10"/>
        <v>0</v>
      </c>
      <c r="F43" s="44">
        <f t="shared" si="11"/>
        <v>0</v>
      </c>
      <c r="G43" s="49"/>
      <c r="H43" s="49"/>
      <c r="I43" s="49"/>
      <c r="J43" s="49"/>
      <c r="K43" s="49"/>
      <c r="L43" s="49"/>
      <c r="M43" s="53">
        <f>+'Cert.INM-FEM'!AG145</f>
        <v>0</v>
      </c>
      <c r="N43" s="13">
        <f t="shared" si="12"/>
        <v>0</v>
      </c>
      <c r="O43" s="57"/>
      <c r="P43" s="57"/>
      <c r="Q43" s="57"/>
      <c r="R43" s="57"/>
      <c r="S43" s="57"/>
      <c r="T43" s="57"/>
      <c r="U43" s="57"/>
      <c r="V43" s="57"/>
      <c r="W43" s="57"/>
      <c r="X43" s="57"/>
      <c r="Y43" s="57"/>
      <c r="Z43" s="155"/>
      <c r="AA43" s="155"/>
      <c r="AB43" s="155"/>
      <c r="AC43" s="57">
        <f t="shared" si="15"/>
        <v>0</v>
      </c>
      <c r="AD43" s="61"/>
      <c r="AE43" s="61"/>
      <c r="AF43" s="61"/>
      <c r="AG43" s="61"/>
      <c r="AH43" s="61"/>
      <c r="AI43" s="61"/>
      <c r="AJ43" s="67"/>
      <c r="AK43" s="67"/>
      <c r="AL43" s="67"/>
      <c r="AM43" s="67"/>
    </row>
    <row r="44" spans="1:39">
      <c r="A44" s="24" t="s">
        <v>38</v>
      </c>
      <c r="B44" s="25" t="s">
        <v>944</v>
      </c>
      <c r="C44" s="44"/>
      <c r="D44" s="44">
        <f t="shared" si="9"/>
        <v>0</v>
      </c>
      <c r="E44" s="44">
        <f t="shared" si="10"/>
        <v>0</v>
      </c>
      <c r="F44" s="44">
        <f t="shared" si="11"/>
        <v>0</v>
      </c>
      <c r="G44" s="49"/>
      <c r="H44" s="49"/>
      <c r="I44" s="49"/>
      <c r="J44" s="49"/>
      <c r="K44" s="49"/>
      <c r="L44" s="49"/>
      <c r="M44" s="53">
        <f>+'Cert.INM-FEM'!AH145</f>
        <v>0</v>
      </c>
      <c r="N44" s="13">
        <f t="shared" si="12"/>
        <v>0</v>
      </c>
      <c r="O44" s="57"/>
      <c r="P44" s="57"/>
      <c r="Q44" s="57"/>
      <c r="R44" s="57"/>
      <c r="S44" s="57"/>
      <c r="T44" s="32"/>
      <c r="U44" s="57"/>
      <c r="V44" s="57"/>
      <c r="W44" s="57"/>
      <c r="X44" s="57"/>
      <c r="Y44" s="57"/>
      <c r="Z44" s="155"/>
      <c r="AA44" s="155"/>
      <c r="AB44" s="155"/>
      <c r="AC44" s="57">
        <f t="shared" si="15"/>
        <v>0</v>
      </c>
      <c r="AD44" s="61"/>
      <c r="AE44" s="61"/>
      <c r="AF44" s="61"/>
      <c r="AG44" s="61"/>
      <c r="AH44" s="61"/>
      <c r="AI44" s="61">
        <f t="shared" si="13"/>
        <v>0</v>
      </c>
      <c r="AJ44" s="67"/>
      <c r="AK44" s="67"/>
      <c r="AL44" s="67"/>
      <c r="AM44" s="67">
        <f t="shared" si="14"/>
        <v>0</v>
      </c>
    </row>
    <row r="45" spans="1:39">
      <c r="A45" s="24" t="s">
        <v>39</v>
      </c>
      <c r="B45" s="25" t="s">
        <v>945</v>
      </c>
      <c r="C45" s="44"/>
      <c r="D45" s="44">
        <f t="shared" si="9"/>
        <v>0</v>
      </c>
      <c r="E45" s="44">
        <f t="shared" si="10"/>
        <v>0</v>
      </c>
      <c r="F45" s="44">
        <f t="shared" si="11"/>
        <v>0</v>
      </c>
      <c r="G45" s="49"/>
      <c r="H45" s="49"/>
      <c r="I45" s="49"/>
      <c r="J45" s="49"/>
      <c r="K45" s="49"/>
      <c r="L45" s="49"/>
      <c r="M45" s="53">
        <f>+'Cert.INM-FEM'!AI145</f>
        <v>0</v>
      </c>
      <c r="N45" s="13">
        <f t="shared" si="12"/>
        <v>0</v>
      </c>
      <c r="O45" s="57"/>
      <c r="P45" s="57"/>
      <c r="Q45" s="57"/>
      <c r="R45" s="57"/>
      <c r="S45" s="57"/>
      <c r="T45" s="57"/>
      <c r="U45" s="57"/>
      <c r="V45" s="57"/>
      <c r="W45" s="57"/>
      <c r="X45" s="57"/>
      <c r="Y45" s="57"/>
      <c r="Z45" s="155"/>
      <c r="AA45" s="155"/>
      <c r="AB45" s="155"/>
      <c r="AC45" s="57">
        <f t="shared" si="15"/>
        <v>0</v>
      </c>
      <c r="AD45" s="61"/>
      <c r="AE45" s="61"/>
      <c r="AF45" s="61"/>
      <c r="AG45" s="61"/>
      <c r="AH45" s="61"/>
      <c r="AI45" s="61">
        <f t="shared" si="13"/>
        <v>0</v>
      </c>
      <c r="AJ45" s="67"/>
      <c r="AK45" s="67"/>
      <c r="AL45" s="67"/>
      <c r="AM45" s="67">
        <f t="shared" si="14"/>
        <v>0</v>
      </c>
    </row>
    <row r="46" spans="1:39">
      <c r="A46" s="24" t="s">
        <v>40</v>
      </c>
      <c r="B46" s="25" t="s">
        <v>946</v>
      </c>
      <c r="C46" s="44"/>
      <c r="D46" s="44">
        <f t="shared" si="9"/>
        <v>0</v>
      </c>
      <c r="E46" s="44">
        <f t="shared" si="10"/>
        <v>0</v>
      </c>
      <c r="F46" s="44">
        <f t="shared" si="11"/>
        <v>0</v>
      </c>
      <c r="G46" s="49"/>
      <c r="H46" s="49"/>
      <c r="I46" s="49"/>
      <c r="J46" s="49"/>
      <c r="K46" s="49"/>
      <c r="L46" s="49"/>
      <c r="M46" s="53">
        <f>+'Cert.INM-FEM'!AJ145</f>
        <v>0</v>
      </c>
      <c r="N46" s="13">
        <f t="shared" si="12"/>
        <v>0</v>
      </c>
      <c r="O46" s="57"/>
      <c r="P46" s="57"/>
      <c r="Q46" s="57"/>
      <c r="R46" s="57"/>
      <c r="S46" s="57"/>
      <c r="T46" s="57"/>
      <c r="U46" s="57"/>
      <c r="V46" s="57"/>
      <c r="W46" s="57"/>
      <c r="X46" s="57"/>
      <c r="Y46" s="57"/>
      <c r="Z46" s="155"/>
      <c r="AA46" s="155"/>
      <c r="AB46" s="155"/>
      <c r="AC46" s="57">
        <f t="shared" si="15"/>
        <v>0</v>
      </c>
      <c r="AD46" s="61"/>
      <c r="AE46" s="61"/>
      <c r="AF46" s="61"/>
      <c r="AG46" s="61"/>
      <c r="AH46" s="61"/>
      <c r="AI46" s="61">
        <f t="shared" si="13"/>
        <v>0</v>
      </c>
      <c r="AJ46" s="67"/>
      <c r="AK46" s="67"/>
      <c r="AL46" s="67"/>
      <c r="AM46" s="67">
        <f t="shared" si="14"/>
        <v>0</v>
      </c>
    </row>
    <row r="47" spans="1:39">
      <c r="A47" s="24" t="s">
        <v>41</v>
      </c>
      <c r="B47" s="25" t="s">
        <v>947</v>
      </c>
      <c r="C47" s="44"/>
      <c r="D47" s="44">
        <f t="shared" si="9"/>
        <v>0</v>
      </c>
      <c r="E47" s="44">
        <f t="shared" si="10"/>
        <v>0</v>
      </c>
      <c r="F47" s="44">
        <f t="shared" si="11"/>
        <v>0</v>
      </c>
      <c r="G47" s="49"/>
      <c r="H47" s="49"/>
      <c r="I47" s="49"/>
      <c r="J47" s="49"/>
      <c r="K47" s="49"/>
      <c r="L47" s="49"/>
      <c r="M47" s="53">
        <f>+'Cert.INM-FEM'!AK145</f>
        <v>80876962.409999996</v>
      </c>
      <c r="N47" s="13">
        <f t="shared" si="12"/>
        <v>-80876962.409999996</v>
      </c>
      <c r="O47" s="57"/>
      <c r="P47" s="57"/>
      <c r="Q47" s="57"/>
      <c r="R47" s="57"/>
      <c r="S47" s="57"/>
      <c r="T47" s="57"/>
      <c r="U47" s="57"/>
      <c r="V47" s="57"/>
      <c r="W47" s="57"/>
      <c r="X47" s="57"/>
      <c r="Y47" s="57"/>
      <c r="Z47" s="155"/>
      <c r="AA47" s="155"/>
      <c r="AB47" s="155"/>
      <c r="AC47" s="57">
        <f t="shared" si="15"/>
        <v>0</v>
      </c>
      <c r="AD47" s="61"/>
      <c r="AE47" s="61"/>
      <c r="AF47" s="61"/>
      <c r="AG47" s="61"/>
      <c r="AH47" s="61"/>
      <c r="AI47" s="61">
        <f t="shared" si="13"/>
        <v>0</v>
      </c>
      <c r="AJ47" s="67"/>
      <c r="AK47" s="67"/>
      <c r="AL47" s="67"/>
      <c r="AM47" s="67">
        <f t="shared" si="14"/>
        <v>0</v>
      </c>
    </row>
    <row r="48" spans="1:39">
      <c r="A48" s="24" t="s">
        <v>42</v>
      </c>
      <c r="B48" s="25" t="s">
        <v>393</v>
      </c>
      <c r="C48" s="44"/>
      <c r="D48" s="44">
        <f t="shared" si="9"/>
        <v>0</v>
      </c>
      <c r="E48" s="44">
        <f t="shared" si="10"/>
        <v>0</v>
      </c>
      <c r="F48" s="44">
        <f t="shared" si="11"/>
        <v>0</v>
      </c>
      <c r="G48" s="49"/>
      <c r="H48" s="49"/>
      <c r="I48" s="49"/>
      <c r="J48" s="49"/>
      <c r="K48" s="49"/>
      <c r="L48" s="49"/>
      <c r="M48" s="53">
        <f>+'Cert.INM-FEM'!AL145</f>
        <v>7000000</v>
      </c>
      <c r="N48" s="13">
        <f t="shared" si="12"/>
        <v>-7000000</v>
      </c>
      <c r="O48" s="57"/>
      <c r="P48" s="57"/>
      <c r="Q48" s="57"/>
      <c r="R48" s="57"/>
      <c r="S48" s="57"/>
      <c r="T48" s="32"/>
      <c r="U48" s="57"/>
      <c r="V48" s="57"/>
      <c r="W48" s="57"/>
      <c r="X48" s="57"/>
      <c r="Y48" s="57"/>
      <c r="Z48" s="155"/>
      <c r="AA48" s="155"/>
      <c r="AB48" s="155"/>
      <c r="AC48" s="57">
        <f t="shared" si="15"/>
        <v>0</v>
      </c>
      <c r="AD48" s="61"/>
      <c r="AE48" s="61"/>
      <c r="AF48" s="61"/>
      <c r="AG48" s="61"/>
      <c r="AH48" s="61"/>
      <c r="AI48" s="61">
        <f t="shared" si="13"/>
        <v>0</v>
      </c>
      <c r="AJ48" s="67"/>
      <c r="AK48" s="67"/>
      <c r="AL48" s="67"/>
      <c r="AM48" s="67">
        <f t="shared" si="14"/>
        <v>0</v>
      </c>
    </row>
    <row r="49" spans="1:42">
      <c r="A49" s="24" t="s">
        <v>43</v>
      </c>
      <c r="B49" s="25" t="s">
        <v>408</v>
      </c>
      <c r="C49" s="44"/>
      <c r="D49" s="44">
        <f t="shared" si="9"/>
        <v>0</v>
      </c>
      <c r="E49" s="44">
        <f t="shared" si="10"/>
        <v>0</v>
      </c>
      <c r="F49" s="44">
        <f t="shared" si="11"/>
        <v>0</v>
      </c>
      <c r="G49" s="49"/>
      <c r="H49" s="49"/>
      <c r="I49" s="49"/>
      <c r="J49" s="49"/>
      <c r="K49" s="49"/>
      <c r="L49" s="49"/>
      <c r="M49" s="53">
        <f>+'Cert.INM-FEM'!AM145</f>
        <v>0</v>
      </c>
      <c r="N49" s="13">
        <f t="shared" si="12"/>
        <v>0</v>
      </c>
      <c r="O49" s="57"/>
      <c r="P49" s="57"/>
      <c r="Q49" s="57"/>
      <c r="R49" s="57"/>
      <c r="S49" s="57"/>
      <c r="T49" s="32"/>
      <c r="U49" s="57"/>
      <c r="V49" s="57"/>
      <c r="W49" s="57"/>
      <c r="X49" s="57"/>
      <c r="Y49" s="57"/>
      <c r="Z49" s="155"/>
      <c r="AA49" s="155"/>
      <c r="AB49" s="155"/>
      <c r="AC49" s="57">
        <f t="shared" si="15"/>
        <v>0</v>
      </c>
      <c r="AD49" s="61"/>
      <c r="AE49" s="61"/>
      <c r="AF49" s="61"/>
      <c r="AG49" s="61"/>
      <c r="AH49" s="61"/>
      <c r="AI49" s="61">
        <f t="shared" si="13"/>
        <v>0</v>
      </c>
      <c r="AJ49" s="67"/>
      <c r="AK49" s="67"/>
      <c r="AL49" s="67"/>
      <c r="AM49" s="67">
        <f t="shared" si="14"/>
        <v>0</v>
      </c>
    </row>
    <row r="50" spans="1:42">
      <c r="A50" s="24" t="s">
        <v>44</v>
      </c>
      <c r="B50" s="25" t="s">
        <v>385</v>
      </c>
      <c r="C50" s="44"/>
      <c r="D50" s="44">
        <f t="shared" si="9"/>
        <v>0</v>
      </c>
      <c r="E50" s="44">
        <f t="shared" si="10"/>
        <v>0</v>
      </c>
      <c r="F50" s="44">
        <f t="shared" si="11"/>
        <v>0</v>
      </c>
      <c r="G50" s="49"/>
      <c r="H50" s="49"/>
      <c r="I50" s="49"/>
      <c r="J50" s="49"/>
      <c r="K50" s="49"/>
      <c r="L50" s="49"/>
      <c r="M50" s="53">
        <f>+'Cert.INM-FEM'!AN145</f>
        <v>425000</v>
      </c>
      <c r="N50" s="13">
        <f t="shared" si="12"/>
        <v>-425000</v>
      </c>
      <c r="O50" s="57"/>
      <c r="P50" s="57"/>
      <c r="Q50" s="57"/>
      <c r="R50" s="57"/>
      <c r="S50" s="57"/>
      <c r="T50" s="57"/>
      <c r="U50" s="57"/>
      <c r="V50" s="57"/>
      <c r="W50" s="57"/>
      <c r="X50" s="57"/>
      <c r="Y50" s="57"/>
      <c r="Z50" s="155"/>
      <c r="AA50" s="155"/>
      <c r="AB50" s="155"/>
      <c r="AC50" s="57">
        <f t="shared" si="15"/>
        <v>0</v>
      </c>
      <c r="AD50" s="61"/>
      <c r="AE50" s="61"/>
      <c r="AF50" s="61"/>
      <c r="AG50" s="61"/>
      <c r="AH50" s="61"/>
      <c r="AI50" s="61">
        <f t="shared" si="13"/>
        <v>0</v>
      </c>
      <c r="AJ50" s="67"/>
      <c r="AK50" s="67"/>
      <c r="AL50" s="67"/>
      <c r="AM50" s="67">
        <f t="shared" si="14"/>
        <v>0</v>
      </c>
    </row>
    <row r="51" spans="1:42">
      <c r="A51" s="24" t="s">
        <v>45</v>
      </c>
      <c r="B51" s="27" t="s">
        <v>948</v>
      </c>
      <c r="C51" s="44"/>
      <c r="D51" s="44">
        <f t="shared" si="9"/>
        <v>0</v>
      </c>
      <c r="E51" s="44">
        <f t="shared" si="10"/>
        <v>0</v>
      </c>
      <c r="F51" s="44">
        <f t="shared" si="11"/>
        <v>0</v>
      </c>
      <c r="G51" s="49"/>
      <c r="H51" s="49"/>
      <c r="I51" s="49"/>
      <c r="J51" s="49"/>
      <c r="K51" s="49"/>
      <c r="L51" s="49"/>
      <c r="M51" s="53">
        <f>+'Cert.INM-FEM'!AO145</f>
        <v>0</v>
      </c>
      <c r="N51" s="13">
        <f t="shared" si="12"/>
        <v>0</v>
      </c>
      <c r="O51" s="57"/>
      <c r="P51" s="57"/>
      <c r="Q51" s="57"/>
      <c r="R51" s="57"/>
      <c r="S51" s="57"/>
      <c r="T51" s="57"/>
      <c r="U51" s="57"/>
      <c r="V51" s="57"/>
      <c r="W51" s="57"/>
      <c r="X51" s="57"/>
      <c r="Y51" s="57"/>
      <c r="Z51" s="155"/>
      <c r="AA51" s="155"/>
      <c r="AB51" s="155"/>
      <c r="AC51" s="57">
        <f t="shared" si="15"/>
        <v>0</v>
      </c>
      <c r="AD51" s="61"/>
      <c r="AE51" s="61"/>
      <c r="AF51" s="61"/>
      <c r="AG51" s="61"/>
      <c r="AH51" s="61"/>
      <c r="AI51" s="61">
        <f t="shared" si="13"/>
        <v>0</v>
      </c>
      <c r="AJ51" s="67"/>
      <c r="AK51" s="67"/>
      <c r="AL51" s="67"/>
      <c r="AM51" s="67">
        <f t="shared" si="14"/>
        <v>0</v>
      </c>
    </row>
    <row r="52" spans="1:42">
      <c r="A52" s="24" t="s">
        <v>46</v>
      </c>
      <c r="B52" s="25" t="s">
        <v>949</v>
      </c>
      <c r="C52" s="44"/>
      <c r="D52" s="44">
        <f t="shared" si="9"/>
        <v>0</v>
      </c>
      <c r="E52" s="44">
        <f t="shared" si="10"/>
        <v>0</v>
      </c>
      <c r="F52" s="44">
        <f t="shared" si="11"/>
        <v>0</v>
      </c>
      <c r="G52" s="49"/>
      <c r="H52" s="49"/>
      <c r="I52" s="49"/>
      <c r="J52" s="49"/>
      <c r="K52" s="49"/>
      <c r="L52" s="49"/>
      <c r="M52" s="53">
        <f>+'Cert.INM-FEM'!AP145</f>
        <v>0</v>
      </c>
      <c r="N52" s="13">
        <f t="shared" si="12"/>
        <v>0</v>
      </c>
      <c r="O52" s="57"/>
      <c r="P52" s="57"/>
      <c r="Q52" s="57"/>
      <c r="R52" s="57"/>
      <c r="S52" s="57"/>
      <c r="T52" s="57"/>
      <c r="U52" s="57"/>
      <c r="V52" s="57"/>
      <c r="W52" s="57"/>
      <c r="X52" s="57"/>
      <c r="Y52" s="57"/>
      <c r="Z52" s="155"/>
      <c r="AA52" s="155"/>
      <c r="AB52" s="155"/>
      <c r="AC52" s="57">
        <f t="shared" si="15"/>
        <v>0</v>
      </c>
      <c r="AD52" s="61"/>
      <c r="AE52" s="61"/>
      <c r="AF52" s="61"/>
      <c r="AG52" s="61"/>
      <c r="AH52" s="61"/>
      <c r="AI52" s="61">
        <f t="shared" si="13"/>
        <v>0</v>
      </c>
      <c r="AJ52" s="67"/>
      <c r="AK52" s="67"/>
      <c r="AL52" s="67"/>
      <c r="AM52" s="67">
        <f t="shared" si="14"/>
        <v>0</v>
      </c>
    </row>
    <row r="53" spans="1:42">
      <c r="A53" s="24" t="s">
        <v>47</v>
      </c>
      <c r="B53" s="25" t="s">
        <v>950</v>
      </c>
      <c r="C53" s="44"/>
      <c r="D53" s="44">
        <f t="shared" si="9"/>
        <v>0</v>
      </c>
      <c r="E53" s="44">
        <f t="shared" si="10"/>
        <v>0</v>
      </c>
      <c r="F53" s="44">
        <f t="shared" si="11"/>
        <v>0</v>
      </c>
      <c r="G53" s="49"/>
      <c r="H53" s="49"/>
      <c r="I53" s="49"/>
      <c r="J53" s="49"/>
      <c r="K53" s="49"/>
      <c r="L53" s="49"/>
      <c r="M53" s="53">
        <f>+'Cert.INM-FEM'!AQ145</f>
        <v>3377000</v>
      </c>
      <c r="N53" s="13">
        <f t="shared" si="12"/>
        <v>-3377000</v>
      </c>
      <c r="O53" s="57"/>
      <c r="P53" s="57"/>
      <c r="Q53" s="57"/>
      <c r="R53" s="57"/>
      <c r="S53" s="57"/>
      <c r="T53" s="57"/>
      <c r="U53" s="57"/>
      <c r="V53" s="57"/>
      <c r="W53" s="57"/>
      <c r="X53" s="57"/>
      <c r="Y53" s="57"/>
      <c r="Z53" s="155"/>
      <c r="AA53" s="155"/>
      <c r="AB53" s="155"/>
      <c r="AC53" s="57">
        <f t="shared" si="15"/>
        <v>0</v>
      </c>
      <c r="AD53" s="61"/>
      <c r="AE53" s="61"/>
      <c r="AF53" s="61"/>
      <c r="AG53" s="61"/>
      <c r="AH53" s="61"/>
      <c r="AI53" s="61">
        <f t="shared" si="13"/>
        <v>0</v>
      </c>
      <c r="AJ53" s="67"/>
      <c r="AK53" s="67"/>
      <c r="AL53" s="67"/>
      <c r="AM53" s="67">
        <f t="shared" si="14"/>
        <v>0</v>
      </c>
    </row>
    <row r="54" spans="1:42">
      <c r="A54" s="24" t="s">
        <v>48</v>
      </c>
      <c r="B54" s="25" t="s">
        <v>951</v>
      </c>
      <c r="C54" s="44"/>
      <c r="D54" s="44">
        <f t="shared" si="9"/>
        <v>0</v>
      </c>
      <c r="E54" s="44">
        <f t="shared" si="10"/>
        <v>0</v>
      </c>
      <c r="F54" s="44">
        <f t="shared" si="11"/>
        <v>0</v>
      </c>
      <c r="G54" s="49"/>
      <c r="H54" s="49"/>
      <c r="I54" s="49"/>
      <c r="J54" s="49"/>
      <c r="K54" s="49"/>
      <c r="L54" s="49"/>
      <c r="M54" s="53">
        <f>+'Cert.INM-FEM'!AR145</f>
        <v>0</v>
      </c>
      <c r="N54" s="13">
        <f t="shared" si="12"/>
        <v>0</v>
      </c>
      <c r="O54" s="57"/>
      <c r="P54" s="57"/>
      <c r="Q54" s="57"/>
      <c r="R54" s="57"/>
      <c r="S54" s="57"/>
      <c r="T54" s="57"/>
      <c r="U54" s="57"/>
      <c r="V54" s="57"/>
      <c r="W54" s="57"/>
      <c r="X54" s="57"/>
      <c r="Y54" s="57"/>
      <c r="Z54" s="155"/>
      <c r="AA54" s="155"/>
      <c r="AB54" s="155"/>
      <c r="AC54" s="57">
        <f t="shared" si="15"/>
        <v>0</v>
      </c>
      <c r="AD54" s="61"/>
      <c r="AE54" s="61"/>
      <c r="AF54" s="61"/>
      <c r="AG54" s="61"/>
      <c r="AH54" s="61"/>
      <c r="AI54" s="61">
        <f t="shared" si="13"/>
        <v>0</v>
      </c>
      <c r="AJ54" s="67"/>
      <c r="AK54" s="67"/>
      <c r="AL54" s="67"/>
      <c r="AM54" s="67">
        <f t="shared" si="14"/>
        <v>0</v>
      </c>
    </row>
    <row r="55" spans="1:42" ht="14.25" customHeight="1">
      <c r="A55" s="24" t="s">
        <v>49</v>
      </c>
      <c r="B55" s="25" t="s">
        <v>952</v>
      </c>
      <c r="C55" s="44"/>
      <c r="D55" s="44">
        <f t="shared" si="9"/>
        <v>0</v>
      </c>
      <c r="E55" s="44">
        <f t="shared" si="10"/>
        <v>0</v>
      </c>
      <c r="F55" s="44">
        <f t="shared" si="11"/>
        <v>0</v>
      </c>
      <c r="G55" s="49"/>
      <c r="H55" s="49"/>
      <c r="I55" s="49"/>
      <c r="J55" s="49"/>
      <c r="K55" s="49"/>
      <c r="L55" s="49"/>
      <c r="M55" s="53">
        <f>+'Cert.INM-FEM'!AS145</f>
        <v>0</v>
      </c>
      <c r="N55" s="13">
        <f t="shared" si="12"/>
        <v>0</v>
      </c>
      <c r="O55" s="57"/>
      <c r="P55" s="57"/>
      <c r="Q55" s="57"/>
      <c r="R55" s="57"/>
      <c r="S55" s="57"/>
      <c r="T55" s="57"/>
      <c r="U55" s="57"/>
      <c r="V55" s="57"/>
      <c r="W55" s="57"/>
      <c r="X55" s="57"/>
      <c r="Y55" s="57"/>
      <c r="Z55" s="155"/>
      <c r="AA55" s="155"/>
      <c r="AB55" s="155"/>
      <c r="AC55" s="57">
        <f t="shared" si="15"/>
        <v>0</v>
      </c>
      <c r="AD55" s="61"/>
      <c r="AE55" s="61"/>
      <c r="AF55" s="61"/>
      <c r="AG55" s="61"/>
      <c r="AH55" s="61"/>
      <c r="AI55" s="61">
        <f t="shared" si="13"/>
        <v>0</v>
      </c>
      <c r="AJ55" s="67"/>
      <c r="AK55" s="67"/>
      <c r="AL55" s="67"/>
      <c r="AM55" s="67">
        <f t="shared" si="14"/>
        <v>0</v>
      </c>
    </row>
    <row r="56" spans="1:42">
      <c r="A56" s="24" t="s">
        <v>51</v>
      </c>
      <c r="B56" s="25" t="s">
        <v>954</v>
      </c>
      <c r="C56" s="44"/>
      <c r="D56" s="44">
        <f t="shared" si="9"/>
        <v>0</v>
      </c>
      <c r="E56" s="44">
        <f t="shared" si="10"/>
        <v>0</v>
      </c>
      <c r="F56" s="44">
        <f t="shared" si="11"/>
        <v>0</v>
      </c>
      <c r="G56" s="49"/>
      <c r="H56" s="49"/>
      <c r="I56" s="49"/>
      <c r="J56" s="49"/>
      <c r="K56" s="49"/>
      <c r="L56" s="49"/>
      <c r="M56" s="53">
        <f>+'Cert.INM-FEM'!AU145</f>
        <v>0</v>
      </c>
      <c r="N56" s="13">
        <f t="shared" si="12"/>
        <v>0</v>
      </c>
      <c r="O56" s="57"/>
      <c r="P56" s="57"/>
      <c r="Q56" s="57"/>
      <c r="R56" s="57"/>
      <c r="S56" s="57"/>
      <c r="T56" s="57"/>
      <c r="U56" s="57"/>
      <c r="V56" s="61"/>
      <c r="W56" s="61"/>
      <c r="X56" s="61"/>
      <c r="Y56" s="61"/>
      <c r="Z56" s="155"/>
      <c r="AA56" s="155"/>
      <c r="AB56" s="155"/>
      <c r="AC56" s="57">
        <f t="shared" si="15"/>
        <v>0</v>
      </c>
      <c r="AD56" s="61"/>
      <c r="AE56" s="61"/>
      <c r="AF56" s="61"/>
      <c r="AG56" s="61"/>
      <c r="AH56" s="61"/>
      <c r="AI56" s="61">
        <f t="shared" si="13"/>
        <v>0</v>
      </c>
      <c r="AJ56" s="67"/>
      <c r="AK56" s="67"/>
      <c r="AL56" s="67"/>
      <c r="AM56" s="67">
        <f t="shared" si="14"/>
        <v>0</v>
      </c>
    </row>
    <row r="57" spans="1:42">
      <c r="A57" s="24" t="s">
        <v>52</v>
      </c>
      <c r="B57" s="25" t="s">
        <v>955</v>
      </c>
      <c r="C57" s="44"/>
      <c r="D57" s="44">
        <f t="shared" si="9"/>
        <v>0</v>
      </c>
      <c r="E57" s="44">
        <f t="shared" si="10"/>
        <v>0</v>
      </c>
      <c r="F57" s="44">
        <f t="shared" si="11"/>
        <v>0</v>
      </c>
      <c r="G57" s="49"/>
      <c r="H57" s="49"/>
      <c r="I57" s="49"/>
      <c r="J57" s="49"/>
      <c r="K57" s="49"/>
      <c r="L57" s="49"/>
      <c r="M57" s="53">
        <f>+'Cert.INM-FEM'!AV145</f>
        <v>0</v>
      </c>
      <c r="N57" s="13">
        <f t="shared" si="12"/>
        <v>0</v>
      </c>
      <c r="O57" s="57"/>
      <c r="P57" s="57"/>
      <c r="Q57" s="57"/>
      <c r="R57" s="57"/>
      <c r="S57" s="57"/>
      <c r="T57" s="57"/>
      <c r="U57" s="57"/>
      <c r="V57" s="61"/>
      <c r="W57" s="61"/>
      <c r="X57" s="61"/>
      <c r="Y57" s="61"/>
      <c r="Z57" s="155"/>
      <c r="AA57" s="155"/>
      <c r="AB57" s="155"/>
      <c r="AC57" s="57">
        <f t="shared" si="15"/>
        <v>0</v>
      </c>
      <c r="AD57" s="61"/>
      <c r="AE57" s="61"/>
      <c r="AF57" s="61"/>
      <c r="AG57" s="61"/>
      <c r="AH57" s="61"/>
      <c r="AI57" s="61">
        <f t="shared" si="13"/>
        <v>0</v>
      </c>
      <c r="AJ57" s="67"/>
      <c r="AK57" s="67"/>
      <c r="AL57" s="67"/>
      <c r="AM57" s="67">
        <f t="shared" si="14"/>
        <v>0</v>
      </c>
    </row>
    <row r="58" spans="1:42">
      <c r="A58" s="24" t="s">
        <v>53</v>
      </c>
      <c r="B58" s="25" t="s">
        <v>391</v>
      </c>
      <c r="C58" s="44"/>
      <c r="D58" s="44">
        <f t="shared" si="9"/>
        <v>0</v>
      </c>
      <c r="E58" s="44">
        <f t="shared" si="10"/>
        <v>0</v>
      </c>
      <c r="F58" s="44">
        <f t="shared" si="11"/>
        <v>0</v>
      </c>
      <c r="G58" s="49"/>
      <c r="H58" s="49"/>
      <c r="I58" s="49"/>
      <c r="J58" s="49"/>
      <c r="K58" s="49"/>
      <c r="L58" s="49"/>
      <c r="M58" s="53">
        <f>+'Cert.INM-FEM'!AW145</f>
        <v>0</v>
      </c>
      <c r="N58" s="13">
        <f t="shared" si="12"/>
        <v>0</v>
      </c>
      <c r="O58" s="57"/>
      <c r="P58" s="57"/>
      <c r="Q58" s="57"/>
      <c r="R58" s="57"/>
      <c r="S58" s="57"/>
      <c r="T58" s="57"/>
      <c r="U58" s="57"/>
      <c r="V58" s="61"/>
      <c r="W58" s="61"/>
      <c r="X58" s="61"/>
      <c r="Y58" s="61"/>
      <c r="Z58" s="155"/>
      <c r="AA58" s="155"/>
      <c r="AB58" s="155"/>
      <c r="AC58" s="57">
        <f t="shared" si="15"/>
        <v>0</v>
      </c>
      <c r="AD58" s="61"/>
      <c r="AE58" s="61"/>
      <c r="AF58" s="61"/>
      <c r="AG58" s="61"/>
      <c r="AH58" s="61"/>
      <c r="AI58" s="61">
        <f t="shared" si="13"/>
        <v>0</v>
      </c>
      <c r="AJ58" s="67"/>
      <c r="AK58" s="67"/>
      <c r="AL58" s="67"/>
      <c r="AM58" s="67">
        <f t="shared" si="14"/>
        <v>0</v>
      </c>
    </row>
    <row r="59" spans="1:42">
      <c r="A59" s="24" t="s">
        <v>54</v>
      </c>
      <c r="B59" s="25" t="s">
        <v>956</v>
      </c>
      <c r="C59" s="44"/>
      <c r="D59" s="44">
        <f t="shared" si="9"/>
        <v>0</v>
      </c>
      <c r="E59" s="44">
        <f t="shared" si="10"/>
        <v>0</v>
      </c>
      <c r="F59" s="44">
        <f t="shared" si="11"/>
        <v>0</v>
      </c>
      <c r="G59" s="49"/>
      <c r="H59" s="49"/>
      <c r="I59" s="49"/>
      <c r="J59" s="49"/>
      <c r="K59" s="49"/>
      <c r="L59" s="49"/>
      <c r="M59" s="53">
        <f>+'Cert.INM-FEM'!AX145</f>
        <v>0</v>
      </c>
      <c r="N59" s="13">
        <f t="shared" si="12"/>
        <v>0</v>
      </c>
      <c r="O59" s="57"/>
      <c r="P59" s="57"/>
      <c r="Q59" s="57"/>
      <c r="R59" s="57"/>
      <c r="S59" s="57"/>
      <c r="T59" s="57"/>
      <c r="U59" s="57"/>
      <c r="V59" s="61"/>
      <c r="W59" s="61"/>
      <c r="X59" s="61"/>
      <c r="Y59" s="61"/>
      <c r="Z59" s="155"/>
      <c r="AA59" s="155"/>
      <c r="AB59" s="155"/>
      <c r="AC59" s="57">
        <f t="shared" si="15"/>
        <v>0</v>
      </c>
      <c r="AD59" s="61"/>
      <c r="AE59" s="61"/>
      <c r="AF59" s="61"/>
      <c r="AG59" s="61"/>
      <c r="AH59" s="61"/>
      <c r="AI59" s="61">
        <f t="shared" si="13"/>
        <v>0</v>
      </c>
      <c r="AJ59" s="67"/>
      <c r="AK59" s="67"/>
      <c r="AL59" s="67"/>
      <c r="AM59" s="67">
        <f t="shared" si="14"/>
        <v>0</v>
      </c>
    </row>
    <row r="60" spans="1:42" s="1" customFormat="1">
      <c r="A60" s="24" t="s">
        <v>55</v>
      </c>
      <c r="B60" s="25" t="s">
        <v>389</v>
      </c>
      <c r="C60" s="44"/>
      <c r="D60" s="44">
        <f t="shared" si="9"/>
        <v>0</v>
      </c>
      <c r="E60" s="44">
        <f t="shared" si="10"/>
        <v>0</v>
      </c>
      <c r="F60" s="44">
        <f t="shared" si="11"/>
        <v>0</v>
      </c>
      <c r="G60" s="49"/>
      <c r="H60" s="49"/>
      <c r="I60" s="49"/>
      <c r="J60" s="49"/>
      <c r="K60" s="49"/>
      <c r="L60" s="49"/>
      <c r="M60" s="53">
        <f>+'Cert.INM-FEM'!AY145</f>
        <v>0</v>
      </c>
      <c r="N60" s="13">
        <f t="shared" si="12"/>
        <v>0</v>
      </c>
      <c r="O60" s="57"/>
      <c r="P60" s="57"/>
      <c r="Q60" s="57"/>
      <c r="R60" s="57"/>
      <c r="S60" s="57"/>
      <c r="T60" s="57"/>
      <c r="U60" s="57"/>
      <c r="V60" s="61"/>
      <c r="W60" s="61"/>
      <c r="X60" s="61"/>
      <c r="Y60" s="61"/>
      <c r="Z60" s="155"/>
      <c r="AA60" s="155"/>
      <c r="AB60" s="155"/>
      <c r="AC60" s="57">
        <f t="shared" si="15"/>
        <v>0</v>
      </c>
      <c r="AD60" s="61"/>
      <c r="AE60" s="61"/>
      <c r="AF60" s="61"/>
      <c r="AG60" s="61"/>
      <c r="AH60" s="61"/>
      <c r="AI60" s="61">
        <f t="shared" si="13"/>
        <v>0</v>
      </c>
      <c r="AJ60" s="67"/>
      <c r="AK60" s="67"/>
      <c r="AL60" s="67"/>
      <c r="AM60" s="67">
        <f t="shared" si="14"/>
        <v>0</v>
      </c>
      <c r="AN60"/>
      <c r="AO60"/>
      <c r="AP60"/>
    </row>
    <row r="61" spans="1:42" ht="23.25" customHeight="1">
      <c r="A61" s="24" t="s">
        <v>957</v>
      </c>
      <c r="B61" s="25" t="s">
        <v>958</v>
      </c>
      <c r="C61" s="44"/>
      <c r="D61" s="44">
        <f t="shared" si="9"/>
        <v>0</v>
      </c>
      <c r="E61" s="44">
        <f t="shared" si="10"/>
        <v>0</v>
      </c>
      <c r="F61" s="44">
        <f t="shared" si="11"/>
        <v>0</v>
      </c>
      <c r="G61" s="49"/>
      <c r="H61" s="49"/>
      <c r="I61" s="49"/>
      <c r="J61" s="49"/>
      <c r="K61" s="49"/>
      <c r="L61" s="49"/>
      <c r="M61" s="53">
        <f>+'Cert.INM-FEM'!AZ145</f>
        <v>0</v>
      </c>
      <c r="N61" s="13">
        <f t="shared" si="12"/>
        <v>0</v>
      </c>
      <c r="O61" s="57"/>
      <c r="P61" s="57"/>
      <c r="Q61" s="57"/>
      <c r="R61" s="57"/>
      <c r="S61" s="57"/>
      <c r="T61" s="57"/>
      <c r="U61" s="57"/>
      <c r="V61" s="61"/>
      <c r="W61" s="61"/>
      <c r="X61" s="61"/>
      <c r="Y61" s="61"/>
      <c r="Z61" s="155"/>
      <c r="AA61" s="155"/>
      <c r="AB61" s="155"/>
      <c r="AC61" s="57">
        <f t="shared" si="15"/>
        <v>0</v>
      </c>
      <c r="AD61" s="61"/>
      <c r="AE61" s="61"/>
      <c r="AF61" s="61"/>
      <c r="AG61" s="61"/>
      <c r="AH61" s="61"/>
      <c r="AI61" s="61">
        <f t="shared" si="13"/>
        <v>0</v>
      </c>
      <c r="AJ61" s="67"/>
      <c r="AK61" s="67"/>
      <c r="AL61" s="67"/>
      <c r="AM61" s="67">
        <f t="shared" si="14"/>
        <v>0</v>
      </c>
    </row>
    <row r="62" spans="1:42" ht="13.5" customHeight="1">
      <c r="A62" s="24" t="s">
        <v>57</v>
      </c>
      <c r="B62" s="27" t="s">
        <v>959</v>
      </c>
      <c r="C62" s="44"/>
      <c r="D62" s="44">
        <f t="shared" si="9"/>
        <v>0</v>
      </c>
      <c r="E62" s="44">
        <f t="shared" si="10"/>
        <v>0</v>
      </c>
      <c r="F62" s="44">
        <f t="shared" si="11"/>
        <v>0</v>
      </c>
      <c r="G62" s="49"/>
      <c r="H62" s="49"/>
      <c r="I62" s="49"/>
      <c r="J62" s="49"/>
      <c r="K62" s="49"/>
      <c r="L62" s="49"/>
      <c r="M62" s="53">
        <f>+'Cert.INM-FEM'!BA145</f>
        <v>2000000</v>
      </c>
      <c r="N62" s="13">
        <f t="shared" si="12"/>
        <v>-2000000</v>
      </c>
      <c r="O62" s="57"/>
      <c r="P62" s="57"/>
      <c r="Q62" s="57"/>
      <c r="R62" s="57"/>
      <c r="S62" s="57"/>
      <c r="T62" s="57"/>
      <c r="U62" s="57"/>
      <c r="V62" s="61"/>
      <c r="W62" s="61"/>
      <c r="X62" s="61"/>
      <c r="Y62" s="61"/>
      <c r="Z62" s="61"/>
      <c r="AA62" s="61"/>
      <c r="AB62" s="61"/>
      <c r="AC62" s="57">
        <f t="shared" si="15"/>
        <v>0</v>
      </c>
      <c r="AD62" s="61"/>
      <c r="AE62" s="61"/>
      <c r="AF62" s="61"/>
      <c r="AG62" s="61"/>
      <c r="AH62" s="61"/>
      <c r="AI62" s="61">
        <f t="shared" si="13"/>
        <v>0</v>
      </c>
      <c r="AJ62" s="67"/>
      <c r="AK62" s="67"/>
      <c r="AL62" s="67"/>
      <c r="AM62" s="67">
        <f t="shared" si="14"/>
        <v>0</v>
      </c>
    </row>
    <row r="63" spans="1:42" ht="13.5" customHeight="1">
      <c r="A63" s="24" t="s">
        <v>60</v>
      </c>
      <c r="B63" s="27" t="s">
        <v>962</v>
      </c>
      <c r="C63" s="44"/>
      <c r="D63" s="44">
        <f t="shared" si="9"/>
        <v>0</v>
      </c>
      <c r="E63" s="44">
        <f t="shared" si="10"/>
        <v>0</v>
      </c>
      <c r="F63" s="44">
        <f t="shared" si="11"/>
        <v>0</v>
      </c>
      <c r="G63" s="49"/>
      <c r="H63" s="49"/>
      <c r="I63" s="49"/>
      <c r="J63" s="49"/>
      <c r="K63" s="49"/>
      <c r="L63" s="49"/>
      <c r="M63" s="53">
        <f>+'Cert.INM-FEM'!BB145</f>
        <v>0</v>
      </c>
      <c r="N63" s="13">
        <f t="shared" si="12"/>
        <v>0</v>
      </c>
      <c r="O63" s="57"/>
      <c r="P63" s="57"/>
      <c r="Q63" s="57"/>
      <c r="R63" s="57"/>
      <c r="S63" s="57"/>
      <c r="T63" s="57"/>
      <c r="U63" s="57"/>
      <c r="V63" s="57"/>
      <c r="W63" s="57"/>
      <c r="X63" s="57"/>
      <c r="Y63" s="57"/>
      <c r="Z63" s="57"/>
      <c r="AA63" s="57"/>
      <c r="AB63" s="57"/>
      <c r="AC63" s="57">
        <f t="shared" si="15"/>
        <v>0</v>
      </c>
      <c r="AD63" s="61"/>
      <c r="AE63" s="61"/>
      <c r="AF63" s="61"/>
      <c r="AG63" s="61"/>
      <c r="AH63" s="61"/>
      <c r="AI63" s="61">
        <f t="shared" si="13"/>
        <v>0</v>
      </c>
      <c r="AJ63" s="67"/>
      <c r="AK63" s="67"/>
      <c r="AL63" s="67"/>
      <c r="AM63" s="67">
        <f t="shared" si="14"/>
        <v>0</v>
      </c>
    </row>
    <row r="64" spans="1:42">
      <c r="A64" s="24" t="s">
        <v>61</v>
      </c>
      <c r="B64" s="25" t="s">
        <v>963</v>
      </c>
      <c r="C64" s="44"/>
      <c r="D64" s="44">
        <f t="shared" si="9"/>
        <v>0</v>
      </c>
      <c r="E64" s="44">
        <f t="shared" si="10"/>
        <v>0</v>
      </c>
      <c r="F64" s="44">
        <f t="shared" si="11"/>
        <v>0</v>
      </c>
      <c r="G64" s="49"/>
      <c r="H64" s="49"/>
      <c r="I64" s="49"/>
      <c r="J64" s="49"/>
      <c r="K64" s="49"/>
      <c r="L64" s="49"/>
      <c r="M64" s="53">
        <f>+'Cert.INM-FEM'!BD145</f>
        <v>0</v>
      </c>
      <c r="N64" s="13">
        <f t="shared" si="12"/>
        <v>0</v>
      </c>
      <c r="O64" s="57"/>
      <c r="P64" s="57"/>
      <c r="Q64" s="57"/>
      <c r="R64" s="57"/>
      <c r="S64" s="57"/>
      <c r="T64" s="57"/>
      <c r="U64" s="57"/>
      <c r="V64" s="57"/>
      <c r="W64" s="57"/>
      <c r="X64" s="57"/>
      <c r="Y64" s="57"/>
      <c r="Z64" s="57"/>
      <c r="AA64" s="57"/>
      <c r="AB64" s="57"/>
      <c r="AC64" s="57">
        <f t="shared" si="15"/>
        <v>0</v>
      </c>
      <c r="AD64" s="61"/>
      <c r="AE64" s="61"/>
      <c r="AF64" s="61"/>
      <c r="AG64" s="61"/>
      <c r="AH64" s="61"/>
      <c r="AI64" s="61">
        <f t="shared" si="13"/>
        <v>0</v>
      </c>
      <c r="AJ64" s="67"/>
      <c r="AK64" s="67"/>
      <c r="AL64" s="67"/>
      <c r="AM64" s="67">
        <f t="shared" si="14"/>
        <v>0</v>
      </c>
    </row>
    <row r="65" spans="1:39">
      <c r="A65" s="24"/>
      <c r="B65" s="25"/>
      <c r="C65" s="44"/>
      <c r="D65" s="44"/>
      <c r="E65" s="44"/>
      <c r="F65" s="44"/>
      <c r="G65" s="49"/>
      <c r="H65" s="49"/>
      <c r="I65" s="49"/>
      <c r="J65" s="49"/>
      <c r="K65" s="49"/>
      <c r="L65" s="49"/>
      <c r="M65" s="53"/>
      <c r="N65" s="11"/>
      <c r="O65" s="57"/>
      <c r="P65" s="57"/>
      <c r="Q65" s="57"/>
      <c r="R65" s="57"/>
      <c r="S65" s="57"/>
      <c r="T65" s="57"/>
      <c r="U65" s="57"/>
      <c r="V65" s="57"/>
      <c r="W65" s="57"/>
      <c r="X65" s="57"/>
      <c r="Y65" s="57"/>
      <c r="Z65" s="57"/>
      <c r="AA65" s="57"/>
      <c r="AB65" s="57"/>
      <c r="AC65" s="57"/>
      <c r="AD65" s="61"/>
      <c r="AE65" s="61"/>
      <c r="AF65" s="61"/>
      <c r="AG65" s="61"/>
      <c r="AH65" s="61"/>
      <c r="AI65" s="61"/>
      <c r="AJ65" s="67"/>
      <c r="AK65" s="67"/>
      <c r="AL65" s="67"/>
      <c r="AM65" s="66"/>
    </row>
    <row r="66" spans="1:39">
      <c r="A66" s="20" t="s">
        <v>964</v>
      </c>
      <c r="B66" s="26" t="s">
        <v>965</v>
      </c>
      <c r="C66" s="43">
        <f t="shared" ref="C66:AM66" si="16">SUM(C68:C87)</f>
        <v>0</v>
      </c>
      <c r="D66" s="43">
        <f t="shared" si="16"/>
        <v>0</v>
      </c>
      <c r="E66" s="43">
        <f t="shared" si="16"/>
        <v>0</v>
      </c>
      <c r="F66" s="43">
        <f t="shared" si="16"/>
        <v>0</v>
      </c>
      <c r="G66" s="43">
        <f t="shared" si="16"/>
        <v>0</v>
      </c>
      <c r="H66" s="43">
        <f t="shared" si="16"/>
        <v>0</v>
      </c>
      <c r="I66" s="43">
        <f t="shared" si="16"/>
        <v>0</v>
      </c>
      <c r="J66" s="43">
        <f t="shared" si="16"/>
        <v>0</v>
      </c>
      <c r="K66" s="43">
        <f t="shared" si="16"/>
        <v>0</v>
      </c>
      <c r="L66" s="43">
        <f t="shared" si="16"/>
        <v>0</v>
      </c>
      <c r="M66" s="43">
        <f t="shared" si="16"/>
        <v>2898244.33</v>
      </c>
      <c r="N66" s="43">
        <f t="shared" si="16"/>
        <v>-2898244.33</v>
      </c>
      <c r="O66" s="43">
        <f>SUM(O68:O87)</f>
        <v>0</v>
      </c>
      <c r="P66" s="43">
        <f t="shared" si="16"/>
        <v>0</v>
      </c>
      <c r="Q66" s="43">
        <f t="shared" si="16"/>
        <v>0</v>
      </c>
      <c r="R66" s="43">
        <f t="shared" si="16"/>
        <v>0</v>
      </c>
      <c r="S66" s="43">
        <f t="shared" si="16"/>
        <v>0</v>
      </c>
      <c r="T66" s="43">
        <f t="shared" si="16"/>
        <v>0</v>
      </c>
      <c r="U66" s="43">
        <f t="shared" si="16"/>
        <v>0</v>
      </c>
      <c r="V66" s="43">
        <f t="shared" si="16"/>
        <v>0</v>
      </c>
      <c r="W66" s="43">
        <f t="shared" si="16"/>
        <v>0</v>
      </c>
      <c r="X66" s="43">
        <f t="shared" si="16"/>
        <v>0</v>
      </c>
      <c r="Y66" s="43">
        <f t="shared" si="16"/>
        <v>0</v>
      </c>
      <c r="Z66" s="43">
        <f t="shared" si="16"/>
        <v>0</v>
      </c>
      <c r="AA66" s="43">
        <f t="shared" si="16"/>
        <v>0</v>
      </c>
      <c r="AB66" s="43">
        <f t="shared" si="16"/>
        <v>0</v>
      </c>
      <c r="AC66" s="55">
        <f>SUM(AC68:AC87)</f>
        <v>0</v>
      </c>
      <c r="AD66" s="59">
        <f t="shared" si="16"/>
        <v>0</v>
      </c>
      <c r="AE66" s="59">
        <f t="shared" si="16"/>
        <v>0</v>
      </c>
      <c r="AF66" s="59">
        <f t="shared" si="16"/>
        <v>0</v>
      </c>
      <c r="AG66" s="59">
        <f t="shared" si="16"/>
        <v>0</v>
      </c>
      <c r="AH66" s="59">
        <f t="shared" si="16"/>
        <v>0</v>
      </c>
      <c r="AI66" s="59">
        <f t="shared" si="16"/>
        <v>0</v>
      </c>
      <c r="AJ66" s="65">
        <f t="shared" si="16"/>
        <v>0</v>
      </c>
      <c r="AK66" s="65">
        <f t="shared" si="16"/>
        <v>0</v>
      </c>
      <c r="AL66" s="65">
        <f t="shared" si="16"/>
        <v>0</v>
      </c>
      <c r="AM66" s="65">
        <f t="shared" si="16"/>
        <v>0</v>
      </c>
    </row>
    <row r="67" spans="1:39">
      <c r="A67" s="24"/>
      <c r="B67" s="25"/>
      <c r="C67" s="44"/>
      <c r="D67" s="44"/>
      <c r="E67" s="44"/>
      <c r="F67" s="44"/>
      <c r="G67" s="49"/>
      <c r="H67" s="49"/>
      <c r="I67" s="49"/>
      <c r="J67" s="49"/>
      <c r="K67" s="49"/>
      <c r="L67" s="49"/>
      <c r="M67" s="53"/>
      <c r="O67" s="57"/>
      <c r="P67" s="57"/>
      <c r="Q67" s="57"/>
      <c r="R67" s="57"/>
      <c r="S67" s="57"/>
      <c r="T67" s="57"/>
      <c r="U67" s="57"/>
      <c r="V67" s="57"/>
      <c r="W67" s="57"/>
      <c r="X67" s="57"/>
      <c r="Y67" s="57"/>
      <c r="Z67" s="57"/>
      <c r="AA67" s="57"/>
      <c r="AB67" s="57"/>
      <c r="AC67" s="57"/>
      <c r="AD67" s="61"/>
      <c r="AE67" s="61"/>
      <c r="AF67" s="61"/>
      <c r="AG67" s="61"/>
      <c r="AH67" s="61"/>
      <c r="AI67" s="61"/>
      <c r="AJ67" s="67"/>
      <c r="AK67" s="67"/>
      <c r="AL67" s="67"/>
      <c r="AM67" s="66"/>
    </row>
    <row r="68" spans="1:39">
      <c r="A68" s="24" t="s">
        <v>62</v>
      </c>
      <c r="B68" s="25" t="s">
        <v>966</v>
      </c>
      <c r="C68" s="44"/>
      <c r="D68" s="44">
        <f t="shared" ref="D68:D87" si="17">+AM68</f>
        <v>0</v>
      </c>
      <c r="E68" s="44">
        <f t="shared" ref="E68:E87" si="18">+AC68+AI68</f>
        <v>0</v>
      </c>
      <c r="F68" s="44">
        <f t="shared" ref="F68:F87" si="19">+C68+D68+E68</f>
        <v>0</v>
      </c>
      <c r="G68" s="49"/>
      <c r="H68" s="49"/>
      <c r="I68" s="49"/>
      <c r="J68" s="49"/>
      <c r="K68" s="49"/>
      <c r="L68" s="49"/>
      <c r="M68" s="53">
        <f>+'Cert.INM-FEM'!BE145</f>
        <v>0</v>
      </c>
      <c r="N68" s="13">
        <f t="shared" ref="N68:N87" si="20">+F68-M68</f>
        <v>0</v>
      </c>
      <c r="O68" s="57"/>
      <c r="P68" s="57"/>
      <c r="Q68" s="57"/>
      <c r="R68" s="57"/>
      <c r="S68" s="57"/>
      <c r="T68" s="57"/>
      <c r="U68" s="57"/>
      <c r="V68" s="57"/>
      <c r="W68" s="57"/>
      <c r="X68" s="57"/>
      <c r="Y68" s="57"/>
      <c r="Z68" s="57"/>
      <c r="AA68" s="57"/>
      <c r="AB68" s="57"/>
      <c r="AC68" s="57">
        <f t="shared" ref="AC68:AC87" si="21">SUM(O68:AB68)</f>
        <v>0</v>
      </c>
      <c r="AD68" s="61"/>
      <c r="AE68" s="61"/>
      <c r="AF68" s="61"/>
      <c r="AG68" s="61"/>
      <c r="AH68" s="61"/>
      <c r="AI68" s="61">
        <f t="shared" ref="AI68:AI87" si="22">+AD68+AE68+AF68+AG68+AH68</f>
        <v>0</v>
      </c>
      <c r="AJ68" s="67"/>
      <c r="AK68" s="67"/>
      <c r="AL68" s="67"/>
      <c r="AM68" s="67">
        <f t="shared" ref="AM68:AM87" si="23">SUM(AJ68:AL68)</f>
        <v>0</v>
      </c>
    </row>
    <row r="69" spans="1:39">
      <c r="A69" s="24" t="s">
        <v>63</v>
      </c>
      <c r="B69" s="25" t="s">
        <v>967</v>
      </c>
      <c r="C69" s="44"/>
      <c r="D69" s="44">
        <f t="shared" si="17"/>
        <v>0</v>
      </c>
      <c r="E69" s="44">
        <f t="shared" si="18"/>
        <v>0</v>
      </c>
      <c r="F69" s="44">
        <f t="shared" si="19"/>
        <v>0</v>
      </c>
      <c r="G69" s="49"/>
      <c r="H69" s="49"/>
      <c r="I69" s="49"/>
      <c r="J69" s="49"/>
      <c r="K69" s="49"/>
      <c r="L69" s="49"/>
      <c r="M69" s="53">
        <f>+'Cert.INM-FEM'!BF145</f>
        <v>0</v>
      </c>
      <c r="N69" s="13">
        <f t="shared" si="20"/>
        <v>0</v>
      </c>
      <c r="O69" s="57"/>
      <c r="P69" s="57"/>
      <c r="Q69" s="57"/>
      <c r="R69" s="57"/>
      <c r="S69" s="57"/>
      <c r="T69" s="57"/>
      <c r="U69" s="57"/>
      <c r="V69" s="57"/>
      <c r="W69" s="57"/>
      <c r="X69" s="57"/>
      <c r="Y69" s="57"/>
      <c r="Z69" s="57"/>
      <c r="AA69" s="57"/>
      <c r="AB69" s="57"/>
      <c r="AC69" s="57">
        <f t="shared" si="21"/>
        <v>0</v>
      </c>
      <c r="AD69" s="61"/>
      <c r="AE69" s="61"/>
      <c r="AF69" s="61"/>
      <c r="AG69" s="61"/>
      <c r="AH69" s="61"/>
      <c r="AI69" s="61">
        <f t="shared" si="22"/>
        <v>0</v>
      </c>
      <c r="AJ69" s="67"/>
      <c r="AK69" s="67"/>
      <c r="AL69" s="67"/>
      <c r="AM69" s="67">
        <f t="shared" si="23"/>
        <v>0</v>
      </c>
    </row>
    <row r="70" spans="1:39">
      <c r="A70" s="24" t="s">
        <v>64</v>
      </c>
      <c r="B70" s="25" t="s">
        <v>968</v>
      </c>
      <c r="C70" s="44"/>
      <c r="D70" s="44">
        <f t="shared" si="17"/>
        <v>0</v>
      </c>
      <c r="E70" s="44">
        <f t="shared" si="18"/>
        <v>0</v>
      </c>
      <c r="F70" s="44">
        <f t="shared" si="19"/>
        <v>0</v>
      </c>
      <c r="G70" s="49"/>
      <c r="H70" s="49"/>
      <c r="I70" s="49"/>
      <c r="J70" s="49"/>
      <c r="K70" s="49"/>
      <c r="L70" s="49"/>
      <c r="M70" s="53">
        <f>+'Cert.INM-FEM'!BG145</f>
        <v>200000</v>
      </c>
      <c r="N70" s="13">
        <f t="shared" si="20"/>
        <v>-200000</v>
      </c>
      <c r="O70" s="57"/>
      <c r="P70" s="57"/>
      <c r="Q70" s="57"/>
      <c r="R70" s="57"/>
      <c r="S70" s="57"/>
      <c r="T70" s="57"/>
      <c r="U70" s="57"/>
      <c r="V70" s="57"/>
      <c r="W70" s="57"/>
      <c r="X70" s="57"/>
      <c r="Y70" s="57"/>
      <c r="Z70" s="57"/>
      <c r="AA70" s="57"/>
      <c r="AB70" s="57"/>
      <c r="AC70" s="57">
        <f t="shared" si="21"/>
        <v>0</v>
      </c>
      <c r="AD70" s="61"/>
      <c r="AE70" s="61"/>
      <c r="AF70" s="61"/>
      <c r="AG70" s="61"/>
      <c r="AH70" s="61"/>
      <c r="AI70" s="61">
        <f t="shared" si="22"/>
        <v>0</v>
      </c>
      <c r="AJ70" s="67"/>
      <c r="AK70" s="67"/>
      <c r="AL70" s="67"/>
      <c r="AM70" s="67">
        <f t="shared" si="23"/>
        <v>0</v>
      </c>
    </row>
    <row r="71" spans="1:39">
      <c r="A71" s="24" t="s">
        <v>65</v>
      </c>
      <c r="B71" s="25" t="s">
        <v>969</v>
      </c>
      <c r="C71" s="44"/>
      <c r="D71" s="44">
        <f t="shared" si="17"/>
        <v>0</v>
      </c>
      <c r="E71" s="44">
        <f t="shared" si="18"/>
        <v>0</v>
      </c>
      <c r="F71" s="44">
        <f t="shared" si="19"/>
        <v>0</v>
      </c>
      <c r="G71" s="49"/>
      <c r="H71" s="49"/>
      <c r="I71" s="49"/>
      <c r="J71" s="49"/>
      <c r="K71" s="49"/>
      <c r="L71" s="49"/>
      <c r="M71" s="53">
        <f>+'Cert.INM-FEM'!BH145</f>
        <v>0</v>
      </c>
      <c r="N71" s="13">
        <f t="shared" si="20"/>
        <v>0</v>
      </c>
      <c r="O71" s="57"/>
      <c r="P71" s="57"/>
      <c r="Q71" s="57"/>
      <c r="R71" s="57"/>
      <c r="S71" s="57"/>
      <c r="T71" s="57"/>
      <c r="U71" s="57"/>
      <c r="V71" s="57"/>
      <c r="W71" s="57"/>
      <c r="X71" s="57"/>
      <c r="Y71" s="57"/>
      <c r="Z71" s="57"/>
      <c r="AA71" s="57"/>
      <c r="AB71" s="57"/>
      <c r="AC71" s="57">
        <f t="shared" si="21"/>
        <v>0</v>
      </c>
      <c r="AD71" s="61"/>
      <c r="AE71" s="61"/>
      <c r="AF71" s="61"/>
      <c r="AG71" s="61"/>
      <c r="AH71" s="61"/>
      <c r="AI71" s="61">
        <f t="shared" si="22"/>
        <v>0</v>
      </c>
      <c r="AJ71" s="67"/>
      <c r="AK71" s="67"/>
      <c r="AL71" s="67"/>
      <c r="AM71" s="67">
        <f t="shared" si="23"/>
        <v>0</v>
      </c>
    </row>
    <row r="72" spans="1:39">
      <c r="A72" s="24" t="s">
        <v>66</v>
      </c>
      <c r="B72" s="25" t="s">
        <v>970</v>
      </c>
      <c r="C72" s="44"/>
      <c r="D72" s="44">
        <f t="shared" si="17"/>
        <v>0</v>
      </c>
      <c r="E72" s="44">
        <f t="shared" si="18"/>
        <v>0</v>
      </c>
      <c r="F72" s="44">
        <f t="shared" si="19"/>
        <v>0</v>
      </c>
      <c r="G72" s="49"/>
      <c r="H72" s="49"/>
      <c r="I72" s="49"/>
      <c r="J72" s="49"/>
      <c r="K72" s="49"/>
      <c r="L72" s="49"/>
      <c r="M72" s="53">
        <f>+'Cert.INM-FEM'!BI145</f>
        <v>0</v>
      </c>
      <c r="N72" s="13">
        <f t="shared" si="20"/>
        <v>0</v>
      </c>
      <c r="O72" s="57"/>
      <c r="P72" s="57"/>
      <c r="Q72" s="57"/>
      <c r="R72" s="57"/>
      <c r="S72" s="57"/>
      <c r="T72" s="57"/>
      <c r="U72" s="57"/>
      <c r="V72" s="57"/>
      <c r="W72" s="57"/>
      <c r="X72" s="57"/>
      <c r="Y72" s="57"/>
      <c r="Z72" s="57"/>
      <c r="AA72" s="57"/>
      <c r="AB72" s="57"/>
      <c r="AC72" s="57">
        <f t="shared" si="21"/>
        <v>0</v>
      </c>
      <c r="AD72" s="61"/>
      <c r="AE72" s="61"/>
      <c r="AF72" s="61"/>
      <c r="AG72" s="61"/>
      <c r="AH72" s="61"/>
      <c r="AI72" s="61">
        <f t="shared" si="22"/>
        <v>0</v>
      </c>
      <c r="AJ72" s="67"/>
      <c r="AK72" s="67"/>
      <c r="AL72" s="67"/>
      <c r="AM72" s="67">
        <f t="shared" si="23"/>
        <v>0</v>
      </c>
    </row>
    <row r="73" spans="1:39">
      <c r="A73" s="24" t="s">
        <v>67</v>
      </c>
      <c r="B73" s="25" t="s">
        <v>971</v>
      </c>
      <c r="C73" s="44"/>
      <c r="D73" s="44">
        <f t="shared" si="17"/>
        <v>0</v>
      </c>
      <c r="E73" s="44">
        <f t="shared" si="18"/>
        <v>0</v>
      </c>
      <c r="F73" s="44">
        <f t="shared" si="19"/>
        <v>0</v>
      </c>
      <c r="G73" s="49"/>
      <c r="H73" s="49"/>
      <c r="I73" s="49"/>
      <c r="J73" s="49"/>
      <c r="K73" s="49"/>
      <c r="L73" s="49"/>
      <c r="M73" s="53">
        <f>+'Cert.INM-FEM'!BJ145</f>
        <v>0</v>
      </c>
      <c r="N73" s="13">
        <f t="shared" si="20"/>
        <v>0</v>
      </c>
      <c r="O73" s="57"/>
      <c r="P73" s="57"/>
      <c r="Q73" s="57"/>
      <c r="R73" s="57"/>
      <c r="S73" s="57"/>
      <c r="T73" s="57"/>
      <c r="U73" s="57"/>
      <c r="V73" s="57"/>
      <c r="W73" s="57"/>
      <c r="X73" s="57"/>
      <c r="Y73" s="57"/>
      <c r="Z73" s="57"/>
      <c r="AA73" s="57"/>
      <c r="AB73" s="57"/>
      <c r="AC73" s="57">
        <f t="shared" si="21"/>
        <v>0</v>
      </c>
      <c r="AD73" s="61"/>
      <c r="AE73" s="61"/>
      <c r="AF73" s="61"/>
      <c r="AG73" s="61"/>
      <c r="AH73" s="61"/>
      <c r="AI73" s="61">
        <f t="shared" si="22"/>
        <v>0</v>
      </c>
      <c r="AJ73" s="67"/>
      <c r="AK73" s="67"/>
      <c r="AL73" s="67"/>
      <c r="AM73" s="67">
        <f t="shared" si="23"/>
        <v>0</v>
      </c>
    </row>
    <row r="74" spans="1:39">
      <c r="A74" s="24" t="s">
        <v>68</v>
      </c>
      <c r="B74" s="25" t="s">
        <v>972</v>
      </c>
      <c r="C74" s="44"/>
      <c r="D74" s="44">
        <f t="shared" si="17"/>
        <v>0</v>
      </c>
      <c r="E74" s="44">
        <f t="shared" si="18"/>
        <v>0</v>
      </c>
      <c r="F74" s="44">
        <f t="shared" si="19"/>
        <v>0</v>
      </c>
      <c r="G74" s="49"/>
      <c r="H74" s="49"/>
      <c r="I74" s="49"/>
      <c r="J74" s="49"/>
      <c r="K74" s="49"/>
      <c r="L74" s="49"/>
      <c r="M74" s="53">
        <f>+'Cert.INM-FEM'!BK145</f>
        <v>0</v>
      </c>
      <c r="N74" s="13">
        <f t="shared" si="20"/>
        <v>0</v>
      </c>
      <c r="O74" s="57"/>
      <c r="P74" s="57"/>
      <c r="Q74" s="57"/>
      <c r="R74" s="57"/>
      <c r="S74" s="57"/>
      <c r="T74" s="57"/>
      <c r="U74" s="57"/>
      <c r="V74" s="57"/>
      <c r="W74" s="57"/>
      <c r="X74" s="57"/>
      <c r="Y74" s="57"/>
      <c r="Z74" s="57"/>
      <c r="AA74" s="57"/>
      <c r="AB74" s="57"/>
      <c r="AC74" s="57">
        <f t="shared" si="21"/>
        <v>0</v>
      </c>
      <c r="AD74" s="61"/>
      <c r="AE74" s="61"/>
      <c r="AF74" s="61"/>
      <c r="AG74" s="61"/>
      <c r="AH74" s="61"/>
      <c r="AI74" s="61">
        <f t="shared" si="22"/>
        <v>0</v>
      </c>
      <c r="AJ74" s="67"/>
      <c r="AK74" s="67"/>
      <c r="AL74" s="67"/>
      <c r="AM74" s="67">
        <f t="shared" si="23"/>
        <v>0</v>
      </c>
    </row>
    <row r="75" spans="1:39">
      <c r="A75" s="24" t="s">
        <v>69</v>
      </c>
      <c r="B75" s="25" t="s">
        <v>973</v>
      </c>
      <c r="C75" s="44"/>
      <c r="D75" s="44">
        <f t="shared" si="17"/>
        <v>0</v>
      </c>
      <c r="E75" s="44">
        <f t="shared" si="18"/>
        <v>0</v>
      </c>
      <c r="F75" s="44">
        <f t="shared" si="19"/>
        <v>0</v>
      </c>
      <c r="G75" s="49"/>
      <c r="H75" s="49"/>
      <c r="I75" s="49"/>
      <c r="J75" s="49"/>
      <c r="K75" s="49"/>
      <c r="L75" s="49"/>
      <c r="M75" s="53">
        <f>+'Cert.INM-FEM'!BL145</f>
        <v>0</v>
      </c>
      <c r="N75" s="13">
        <f t="shared" si="20"/>
        <v>0</v>
      </c>
      <c r="O75" s="57"/>
      <c r="P75" s="57"/>
      <c r="Q75" s="57"/>
      <c r="R75" s="57"/>
      <c r="S75" s="57"/>
      <c r="T75" s="57"/>
      <c r="U75" s="57"/>
      <c r="V75" s="57"/>
      <c r="W75" s="57"/>
      <c r="X75" s="57"/>
      <c r="Y75" s="57"/>
      <c r="Z75" s="57"/>
      <c r="AA75" s="57"/>
      <c r="AB75" s="57"/>
      <c r="AC75" s="57">
        <f t="shared" si="21"/>
        <v>0</v>
      </c>
      <c r="AD75" s="61"/>
      <c r="AE75" s="61"/>
      <c r="AF75" s="61"/>
      <c r="AG75" s="61"/>
      <c r="AH75" s="61"/>
      <c r="AI75" s="61">
        <f t="shared" si="22"/>
        <v>0</v>
      </c>
      <c r="AJ75" s="67"/>
      <c r="AK75" s="67"/>
      <c r="AL75" s="67"/>
      <c r="AM75" s="67">
        <f t="shared" si="23"/>
        <v>0</v>
      </c>
    </row>
    <row r="76" spans="1:39">
      <c r="A76" s="24" t="s">
        <v>70</v>
      </c>
      <c r="B76" s="25" t="s">
        <v>974</v>
      </c>
      <c r="C76" s="44"/>
      <c r="D76" s="44">
        <f t="shared" si="17"/>
        <v>0</v>
      </c>
      <c r="E76" s="44">
        <f t="shared" si="18"/>
        <v>0</v>
      </c>
      <c r="F76" s="44">
        <f t="shared" si="19"/>
        <v>0</v>
      </c>
      <c r="G76" s="49"/>
      <c r="H76" s="49"/>
      <c r="I76" s="49"/>
      <c r="J76" s="49"/>
      <c r="K76" s="49"/>
      <c r="L76" s="49"/>
      <c r="M76" s="53">
        <f>+'Cert.INM-FEM'!BM145</f>
        <v>0</v>
      </c>
      <c r="N76" s="13">
        <f t="shared" si="20"/>
        <v>0</v>
      </c>
      <c r="O76" s="57"/>
      <c r="P76" s="57"/>
      <c r="Q76" s="57"/>
      <c r="R76" s="57"/>
      <c r="S76" s="57"/>
      <c r="T76" s="57"/>
      <c r="U76" s="57"/>
      <c r="V76" s="57"/>
      <c r="W76" s="57"/>
      <c r="X76" s="57"/>
      <c r="Y76" s="57"/>
      <c r="Z76" s="57"/>
      <c r="AA76" s="57"/>
      <c r="AB76" s="57"/>
      <c r="AC76" s="57">
        <f t="shared" si="21"/>
        <v>0</v>
      </c>
      <c r="AD76" s="61"/>
      <c r="AE76" s="61"/>
      <c r="AF76" s="61"/>
      <c r="AG76" s="61"/>
      <c r="AH76" s="61"/>
      <c r="AI76" s="61">
        <f t="shared" si="22"/>
        <v>0</v>
      </c>
      <c r="AJ76" s="67"/>
      <c r="AK76" s="67"/>
      <c r="AL76" s="67"/>
      <c r="AM76" s="67">
        <f t="shared" si="23"/>
        <v>0</v>
      </c>
    </row>
    <row r="77" spans="1:39">
      <c r="A77" s="24" t="s">
        <v>71</v>
      </c>
      <c r="B77" s="25" t="s">
        <v>975</v>
      </c>
      <c r="C77" s="44"/>
      <c r="D77" s="44">
        <f t="shared" si="17"/>
        <v>0</v>
      </c>
      <c r="E77" s="44">
        <f t="shared" si="18"/>
        <v>0</v>
      </c>
      <c r="F77" s="44">
        <f t="shared" si="19"/>
        <v>0</v>
      </c>
      <c r="G77" s="49"/>
      <c r="H77" s="49"/>
      <c r="I77" s="49"/>
      <c r="J77" s="49"/>
      <c r="K77" s="49"/>
      <c r="L77" s="49"/>
      <c r="M77" s="53">
        <f>+'Cert.INM-FEM'!BN145</f>
        <v>0</v>
      </c>
      <c r="N77" s="13">
        <f t="shared" si="20"/>
        <v>0</v>
      </c>
      <c r="O77" s="57"/>
      <c r="P77" s="57"/>
      <c r="Q77" s="57"/>
      <c r="R77" s="57"/>
      <c r="S77" s="57"/>
      <c r="T77" s="57"/>
      <c r="U77" s="57"/>
      <c r="V77" s="57"/>
      <c r="W77" s="57"/>
      <c r="X77" s="57"/>
      <c r="Y77" s="57"/>
      <c r="Z77" s="57"/>
      <c r="AA77" s="57"/>
      <c r="AB77" s="57"/>
      <c r="AC77" s="57">
        <f t="shared" si="21"/>
        <v>0</v>
      </c>
      <c r="AD77" s="61"/>
      <c r="AE77" s="61"/>
      <c r="AF77" s="61"/>
      <c r="AG77" s="61"/>
      <c r="AH77" s="61"/>
      <c r="AI77" s="61">
        <f t="shared" si="22"/>
        <v>0</v>
      </c>
      <c r="AJ77" s="67"/>
      <c r="AK77" s="67"/>
      <c r="AL77" s="67"/>
      <c r="AM77" s="67">
        <f t="shared" si="23"/>
        <v>0</v>
      </c>
    </row>
    <row r="78" spans="1:39">
      <c r="A78" s="24" t="s">
        <v>72</v>
      </c>
      <c r="B78" s="25" t="s">
        <v>976</v>
      </c>
      <c r="C78" s="44"/>
      <c r="D78" s="44">
        <f t="shared" si="17"/>
        <v>0</v>
      </c>
      <c r="E78" s="44">
        <f t="shared" si="18"/>
        <v>0</v>
      </c>
      <c r="F78" s="44">
        <f t="shared" si="19"/>
        <v>0</v>
      </c>
      <c r="G78" s="49"/>
      <c r="H78" s="49"/>
      <c r="I78" s="49"/>
      <c r="J78" s="49"/>
      <c r="K78" s="49"/>
      <c r="L78" s="49"/>
      <c r="M78" s="53">
        <f>+'Cert.INM-FEM'!BO145</f>
        <v>0</v>
      </c>
      <c r="N78" s="13">
        <f t="shared" si="20"/>
        <v>0</v>
      </c>
      <c r="O78" s="57"/>
      <c r="P78" s="57"/>
      <c r="Q78" s="57"/>
      <c r="R78" s="57"/>
      <c r="S78" s="57"/>
      <c r="T78" s="57"/>
      <c r="U78" s="57"/>
      <c r="V78" s="57"/>
      <c r="W78" s="57"/>
      <c r="X78" s="57"/>
      <c r="Y78" s="57"/>
      <c r="Z78" s="57"/>
      <c r="AA78" s="57"/>
      <c r="AB78" s="57"/>
      <c r="AC78" s="57">
        <f t="shared" si="21"/>
        <v>0</v>
      </c>
      <c r="AD78" s="61"/>
      <c r="AE78" s="61"/>
      <c r="AF78" s="61"/>
      <c r="AG78" s="61"/>
      <c r="AH78" s="61"/>
      <c r="AI78" s="61">
        <f t="shared" si="22"/>
        <v>0</v>
      </c>
      <c r="AJ78" s="67"/>
      <c r="AK78" s="67"/>
      <c r="AL78" s="67"/>
      <c r="AM78" s="67">
        <f t="shared" si="23"/>
        <v>0</v>
      </c>
    </row>
    <row r="79" spans="1:39">
      <c r="A79" s="24" t="s">
        <v>73</v>
      </c>
      <c r="B79" s="25" t="s">
        <v>977</v>
      </c>
      <c r="C79" s="44"/>
      <c r="D79" s="44">
        <f t="shared" si="17"/>
        <v>0</v>
      </c>
      <c r="E79" s="44">
        <f t="shared" si="18"/>
        <v>0</v>
      </c>
      <c r="F79" s="44">
        <f t="shared" si="19"/>
        <v>0</v>
      </c>
      <c r="G79" s="49"/>
      <c r="H79" s="49"/>
      <c r="I79" s="49"/>
      <c r="J79" s="49"/>
      <c r="K79" s="49"/>
      <c r="L79" s="49"/>
      <c r="M79" s="53">
        <f>+'Cert.INM-FEM'!BP145</f>
        <v>0</v>
      </c>
      <c r="N79" s="13">
        <f t="shared" si="20"/>
        <v>0</v>
      </c>
      <c r="O79" s="57"/>
      <c r="P79" s="57"/>
      <c r="Q79" s="57"/>
      <c r="R79" s="57"/>
      <c r="S79" s="57"/>
      <c r="T79" s="57"/>
      <c r="U79" s="57"/>
      <c r="V79" s="57"/>
      <c r="W79" s="57"/>
      <c r="X79" s="57"/>
      <c r="Y79" s="57"/>
      <c r="Z79" s="57"/>
      <c r="AA79" s="57"/>
      <c r="AB79" s="57"/>
      <c r="AC79" s="57">
        <f t="shared" si="21"/>
        <v>0</v>
      </c>
      <c r="AD79" s="61"/>
      <c r="AE79" s="61"/>
      <c r="AF79" s="61"/>
      <c r="AG79" s="61"/>
      <c r="AH79" s="61"/>
      <c r="AI79" s="61">
        <f t="shared" si="22"/>
        <v>0</v>
      </c>
      <c r="AJ79" s="67"/>
      <c r="AK79" s="67"/>
      <c r="AL79" s="67"/>
      <c r="AM79" s="67">
        <f t="shared" si="23"/>
        <v>0</v>
      </c>
    </row>
    <row r="80" spans="1:39">
      <c r="A80" s="24" t="s">
        <v>74</v>
      </c>
      <c r="B80" s="25" t="s">
        <v>978</v>
      </c>
      <c r="C80" s="44"/>
      <c r="D80" s="44">
        <f t="shared" si="17"/>
        <v>0</v>
      </c>
      <c r="E80" s="44">
        <f t="shared" si="18"/>
        <v>0</v>
      </c>
      <c r="F80" s="44">
        <f t="shared" si="19"/>
        <v>0</v>
      </c>
      <c r="G80" s="49"/>
      <c r="H80" s="49"/>
      <c r="I80" s="49"/>
      <c r="J80" s="49"/>
      <c r="K80" s="49"/>
      <c r="L80" s="49"/>
      <c r="M80" s="53">
        <f>+'Cert.INM-FEM'!BQ145</f>
        <v>449980.73000000004</v>
      </c>
      <c r="N80" s="13">
        <f t="shared" si="20"/>
        <v>-449980.73000000004</v>
      </c>
      <c r="O80" s="57"/>
      <c r="P80" s="57"/>
      <c r="Q80" s="57"/>
      <c r="R80" s="57"/>
      <c r="S80" s="57"/>
      <c r="T80" s="57"/>
      <c r="U80" s="57"/>
      <c r="V80" s="57"/>
      <c r="W80" s="57"/>
      <c r="X80" s="57"/>
      <c r="Y80" s="57"/>
      <c r="Z80" s="57"/>
      <c r="AA80" s="57"/>
      <c r="AB80" s="57"/>
      <c r="AC80" s="57">
        <f t="shared" si="21"/>
        <v>0</v>
      </c>
      <c r="AD80" s="61"/>
      <c r="AE80" s="61"/>
      <c r="AF80" s="61"/>
      <c r="AG80" s="61"/>
      <c r="AH80" s="61"/>
      <c r="AI80" s="61">
        <f t="shared" si="22"/>
        <v>0</v>
      </c>
      <c r="AJ80" s="67"/>
      <c r="AK80" s="67"/>
      <c r="AL80" s="67"/>
      <c r="AM80" s="67">
        <f t="shared" si="23"/>
        <v>0</v>
      </c>
    </row>
    <row r="81" spans="1:42">
      <c r="A81" s="24" t="s">
        <v>75</v>
      </c>
      <c r="B81" s="25" t="s">
        <v>979</v>
      </c>
      <c r="C81" s="44"/>
      <c r="D81" s="44">
        <f t="shared" si="17"/>
        <v>0</v>
      </c>
      <c r="E81" s="44">
        <f t="shared" si="18"/>
        <v>0</v>
      </c>
      <c r="F81" s="44">
        <f t="shared" si="19"/>
        <v>0</v>
      </c>
      <c r="G81" s="49"/>
      <c r="H81" s="49"/>
      <c r="I81" s="49"/>
      <c r="J81" s="49"/>
      <c r="K81" s="49"/>
      <c r="L81" s="49"/>
      <c r="M81" s="53">
        <f>+'Cert.INM-FEM'!BR145</f>
        <v>0</v>
      </c>
      <c r="N81" s="13">
        <f t="shared" si="20"/>
        <v>0</v>
      </c>
      <c r="O81" s="57"/>
      <c r="P81" s="57"/>
      <c r="Q81" s="57"/>
      <c r="R81" s="57"/>
      <c r="S81" s="57"/>
      <c r="T81" s="57"/>
      <c r="U81" s="57"/>
      <c r="V81" s="57"/>
      <c r="W81" s="57"/>
      <c r="X81" s="57"/>
      <c r="Y81" s="57"/>
      <c r="Z81" s="57"/>
      <c r="AA81" s="57"/>
      <c r="AB81" s="57"/>
      <c r="AC81" s="57">
        <f t="shared" si="21"/>
        <v>0</v>
      </c>
      <c r="AD81" s="61"/>
      <c r="AE81" s="61"/>
      <c r="AF81" s="61"/>
      <c r="AG81" s="61"/>
      <c r="AH81" s="61"/>
      <c r="AI81" s="61">
        <f t="shared" si="22"/>
        <v>0</v>
      </c>
      <c r="AJ81" s="67"/>
      <c r="AK81" s="67"/>
      <c r="AL81" s="67"/>
      <c r="AM81" s="67">
        <f t="shared" si="23"/>
        <v>0</v>
      </c>
    </row>
    <row r="82" spans="1:42">
      <c r="A82" s="24" t="s">
        <v>76</v>
      </c>
      <c r="B82" s="25" t="s">
        <v>980</v>
      </c>
      <c r="C82" s="44"/>
      <c r="D82" s="44">
        <f t="shared" si="17"/>
        <v>0</v>
      </c>
      <c r="E82" s="44">
        <f t="shared" si="18"/>
        <v>0</v>
      </c>
      <c r="F82" s="44">
        <f t="shared" si="19"/>
        <v>0</v>
      </c>
      <c r="G82" s="49"/>
      <c r="H82" s="49"/>
      <c r="I82" s="49"/>
      <c r="J82" s="49"/>
      <c r="K82" s="49"/>
      <c r="L82" s="49"/>
      <c r="M82" s="53">
        <f>+'Cert.INM-FEM'!BS145</f>
        <v>249999.90000000002</v>
      </c>
      <c r="N82" s="13">
        <f t="shared" si="20"/>
        <v>-249999.90000000002</v>
      </c>
      <c r="O82" s="57"/>
      <c r="P82" s="57"/>
      <c r="Q82" s="57"/>
      <c r="R82" s="57"/>
      <c r="S82" s="57"/>
      <c r="T82" s="57"/>
      <c r="U82" s="57"/>
      <c r="V82" s="57"/>
      <c r="W82" s="57"/>
      <c r="X82" s="57"/>
      <c r="Y82" s="57"/>
      <c r="Z82" s="57"/>
      <c r="AA82" s="57"/>
      <c r="AB82" s="57"/>
      <c r="AC82" s="57">
        <f t="shared" si="21"/>
        <v>0</v>
      </c>
      <c r="AD82" s="61"/>
      <c r="AE82" s="61"/>
      <c r="AF82" s="61"/>
      <c r="AG82" s="61"/>
      <c r="AH82" s="61"/>
      <c r="AI82" s="61">
        <f t="shared" si="22"/>
        <v>0</v>
      </c>
      <c r="AJ82" s="67"/>
      <c r="AK82" s="67"/>
      <c r="AL82" s="67"/>
      <c r="AM82" s="67">
        <f t="shared" si="23"/>
        <v>0</v>
      </c>
    </row>
    <row r="83" spans="1:42">
      <c r="A83" s="24" t="s">
        <v>77</v>
      </c>
      <c r="B83" s="25" t="s">
        <v>981</v>
      </c>
      <c r="C83" s="44"/>
      <c r="D83" s="44">
        <f t="shared" si="17"/>
        <v>0</v>
      </c>
      <c r="E83" s="44">
        <f t="shared" si="18"/>
        <v>0</v>
      </c>
      <c r="F83" s="44">
        <f t="shared" si="19"/>
        <v>0</v>
      </c>
      <c r="G83" s="49"/>
      <c r="H83" s="49"/>
      <c r="I83" s="49"/>
      <c r="J83" s="49"/>
      <c r="K83" s="49"/>
      <c r="L83" s="49"/>
      <c r="M83" s="53">
        <f>+'Cert.INM-FEM'!BT145</f>
        <v>0</v>
      </c>
      <c r="N83" s="13">
        <f t="shared" si="20"/>
        <v>0</v>
      </c>
      <c r="O83" s="57"/>
      <c r="P83" s="57"/>
      <c r="Q83" s="57"/>
      <c r="R83" s="57"/>
      <c r="S83" s="57"/>
      <c r="T83" s="57"/>
      <c r="U83" s="57"/>
      <c r="V83" s="57"/>
      <c r="W83" s="57"/>
      <c r="X83" s="57"/>
      <c r="Y83" s="57"/>
      <c r="Z83" s="57"/>
      <c r="AA83" s="57"/>
      <c r="AB83" s="57"/>
      <c r="AC83" s="57">
        <f t="shared" si="21"/>
        <v>0</v>
      </c>
      <c r="AD83" s="61"/>
      <c r="AE83" s="61"/>
      <c r="AF83" s="61"/>
      <c r="AG83" s="61"/>
      <c r="AH83" s="61"/>
      <c r="AI83" s="61">
        <f t="shared" si="22"/>
        <v>0</v>
      </c>
      <c r="AJ83" s="67"/>
      <c r="AK83" s="67"/>
      <c r="AL83" s="67"/>
      <c r="AM83" s="67">
        <f t="shared" si="23"/>
        <v>0</v>
      </c>
    </row>
    <row r="84" spans="1:42">
      <c r="A84" s="24" t="s">
        <v>78</v>
      </c>
      <c r="B84" s="25" t="s">
        <v>982</v>
      </c>
      <c r="C84" s="44"/>
      <c r="D84" s="44">
        <f t="shared" si="17"/>
        <v>0</v>
      </c>
      <c r="E84" s="44">
        <f t="shared" si="18"/>
        <v>0</v>
      </c>
      <c r="F84" s="44">
        <f t="shared" si="19"/>
        <v>0</v>
      </c>
      <c r="G84" s="49"/>
      <c r="H84" s="49"/>
      <c r="I84" s="49"/>
      <c r="J84" s="49"/>
      <c r="K84" s="49"/>
      <c r="L84" s="49"/>
      <c r="M84" s="53">
        <f>+'Cert.INM-FEM'!BU145</f>
        <v>1998263.7000000002</v>
      </c>
      <c r="N84" s="13">
        <f t="shared" si="20"/>
        <v>-1998263.7000000002</v>
      </c>
      <c r="O84" s="57"/>
      <c r="P84" s="57"/>
      <c r="Q84" s="57"/>
      <c r="R84" s="57"/>
      <c r="S84" s="57"/>
      <c r="T84" s="57"/>
      <c r="U84" s="57"/>
      <c r="V84" s="57"/>
      <c r="W84" s="57"/>
      <c r="X84" s="57"/>
      <c r="Y84" s="57"/>
      <c r="Z84" s="57"/>
      <c r="AA84" s="57"/>
      <c r="AB84" s="57"/>
      <c r="AC84" s="57">
        <f t="shared" si="21"/>
        <v>0</v>
      </c>
      <c r="AD84" s="61"/>
      <c r="AE84" s="61"/>
      <c r="AF84" s="61"/>
      <c r="AG84" s="61"/>
      <c r="AH84" s="61"/>
      <c r="AI84" s="61">
        <f t="shared" si="22"/>
        <v>0</v>
      </c>
      <c r="AJ84" s="67"/>
      <c r="AK84" s="67"/>
      <c r="AL84" s="67"/>
      <c r="AM84" s="67">
        <f t="shared" si="23"/>
        <v>0</v>
      </c>
    </row>
    <row r="85" spans="1:42">
      <c r="A85" s="24" t="s">
        <v>79</v>
      </c>
      <c r="B85" s="25" t="s">
        <v>983</v>
      </c>
      <c r="C85" s="44"/>
      <c r="D85" s="44">
        <f t="shared" si="17"/>
        <v>0</v>
      </c>
      <c r="E85" s="44">
        <f t="shared" si="18"/>
        <v>0</v>
      </c>
      <c r="F85" s="44">
        <f t="shared" si="19"/>
        <v>0</v>
      </c>
      <c r="G85" s="49"/>
      <c r="H85" s="49"/>
      <c r="I85" s="49"/>
      <c r="J85" s="49"/>
      <c r="K85" s="49"/>
      <c r="L85" s="49"/>
      <c r="M85" s="53">
        <f>+'Cert.INM-FEM'!BV145</f>
        <v>0</v>
      </c>
      <c r="N85" s="13">
        <f t="shared" si="20"/>
        <v>0</v>
      </c>
      <c r="O85" s="57"/>
      <c r="P85" s="57"/>
      <c r="Q85" s="57"/>
      <c r="R85" s="57"/>
      <c r="S85" s="57"/>
      <c r="T85" s="57"/>
      <c r="U85" s="57"/>
      <c r="V85" s="57"/>
      <c r="W85" s="57"/>
      <c r="X85" s="57"/>
      <c r="Y85" s="57"/>
      <c r="Z85" s="57"/>
      <c r="AA85" s="57"/>
      <c r="AB85" s="57"/>
      <c r="AC85" s="57">
        <f t="shared" si="21"/>
        <v>0</v>
      </c>
      <c r="AD85" s="61"/>
      <c r="AE85" s="61"/>
      <c r="AF85" s="61"/>
      <c r="AG85" s="61"/>
      <c r="AH85" s="61"/>
      <c r="AI85" s="61">
        <f t="shared" si="22"/>
        <v>0</v>
      </c>
      <c r="AJ85" s="67"/>
      <c r="AK85" s="67"/>
      <c r="AL85" s="67"/>
      <c r="AM85" s="67">
        <f t="shared" si="23"/>
        <v>0</v>
      </c>
    </row>
    <row r="86" spans="1:42">
      <c r="A86" s="24" t="s">
        <v>80</v>
      </c>
      <c r="B86" s="25" t="s">
        <v>984</v>
      </c>
      <c r="C86" s="44"/>
      <c r="D86" s="44">
        <f t="shared" si="17"/>
        <v>0</v>
      </c>
      <c r="E86" s="44">
        <f t="shared" si="18"/>
        <v>0</v>
      </c>
      <c r="F86" s="44">
        <f t="shared" si="19"/>
        <v>0</v>
      </c>
      <c r="G86" s="49"/>
      <c r="H86" s="49"/>
      <c r="I86" s="49"/>
      <c r="J86" s="49"/>
      <c r="K86" s="49"/>
      <c r="L86" s="49"/>
      <c r="M86" s="53">
        <f>+'Cert.INM-FEM'!BW145</f>
        <v>0</v>
      </c>
      <c r="N86" s="13">
        <f t="shared" si="20"/>
        <v>0</v>
      </c>
      <c r="O86" s="57"/>
      <c r="P86" s="57"/>
      <c r="Q86" s="57"/>
      <c r="R86" s="57"/>
      <c r="S86" s="57"/>
      <c r="T86" s="57"/>
      <c r="U86" s="57"/>
      <c r="V86" s="57"/>
      <c r="W86" s="57"/>
      <c r="X86" s="57"/>
      <c r="Y86" s="57"/>
      <c r="Z86" s="57"/>
      <c r="AA86" s="57"/>
      <c r="AB86" s="57"/>
      <c r="AC86" s="57">
        <f t="shared" si="21"/>
        <v>0</v>
      </c>
      <c r="AD86" s="61"/>
      <c r="AE86" s="61"/>
      <c r="AF86" s="61"/>
      <c r="AG86" s="61"/>
      <c r="AH86" s="61"/>
      <c r="AI86" s="61">
        <f t="shared" si="22"/>
        <v>0</v>
      </c>
      <c r="AJ86" s="67"/>
      <c r="AK86" s="67"/>
      <c r="AL86" s="67"/>
      <c r="AM86" s="67">
        <f t="shared" si="23"/>
        <v>0</v>
      </c>
    </row>
    <row r="87" spans="1:42" s="1" customFormat="1">
      <c r="A87" s="24" t="s">
        <v>81</v>
      </c>
      <c r="B87" s="25" t="s">
        <v>985</v>
      </c>
      <c r="C87" s="44"/>
      <c r="D87" s="44">
        <f t="shared" si="17"/>
        <v>0</v>
      </c>
      <c r="E87" s="44">
        <f t="shared" si="18"/>
        <v>0</v>
      </c>
      <c r="F87" s="44">
        <f t="shared" si="19"/>
        <v>0</v>
      </c>
      <c r="G87" s="49"/>
      <c r="H87" s="49"/>
      <c r="I87" s="49"/>
      <c r="J87" s="49"/>
      <c r="K87" s="49"/>
      <c r="L87" s="49"/>
      <c r="M87" s="53">
        <f>+'Cert.INM-FEM'!BX145</f>
        <v>0</v>
      </c>
      <c r="N87" s="13">
        <f t="shared" si="20"/>
        <v>0</v>
      </c>
      <c r="O87" s="57"/>
      <c r="P87" s="57"/>
      <c r="Q87" s="57"/>
      <c r="R87" s="57"/>
      <c r="S87" s="57"/>
      <c r="T87" s="57"/>
      <c r="U87" s="57"/>
      <c r="V87" s="57"/>
      <c r="W87" s="57"/>
      <c r="X87" s="57"/>
      <c r="Y87" s="57"/>
      <c r="Z87" s="57"/>
      <c r="AA87" s="57"/>
      <c r="AB87" s="57"/>
      <c r="AC87" s="57">
        <f t="shared" si="21"/>
        <v>0</v>
      </c>
      <c r="AD87" s="61"/>
      <c r="AE87" s="61"/>
      <c r="AF87" s="61"/>
      <c r="AG87" s="61"/>
      <c r="AH87" s="61"/>
      <c r="AI87" s="61">
        <f t="shared" si="22"/>
        <v>0</v>
      </c>
      <c r="AJ87" s="67"/>
      <c r="AK87" s="67"/>
      <c r="AL87" s="67"/>
      <c r="AM87" s="67">
        <f t="shared" si="23"/>
        <v>0</v>
      </c>
      <c r="AN87"/>
      <c r="AO87"/>
      <c r="AP87"/>
    </row>
    <row r="88" spans="1:42">
      <c r="A88" s="24"/>
      <c r="B88" s="25"/>
      <c r="C88" s="44"/>
      <c r="D88" s="44"/>
      <c r="E88" s="44"/>
      <c r="F88" s="44"/>
      <c r="G88" s="49"/>
      <c r="H88" s="49"/>
      <c r="I88" s="49"/>
      <c r="J88" s="49"/>
      <c r="K88" s="49"/>
      <c r="L88" s="49"/>
      <c r="M88" s="53"/>
      <c r="O88" s="57"/>
      <c r="P88" s="57"/>
      <c r="Q88" s="57"/>
      <c r="R88" s="57"/>
      <c r="S88" s="57"/>
      <c r="T88" s="57"/>
      <c r="U88" s="57"/>
      <c r="V88" s="57"/>
      <c r="W88" s="57"/>
      <c r="X88" s="57"/>
      <c r="Y88" s="57"/>
      <c r="Z88" s="57"/>
      <c r="AA88" s="57"/>
      <c r="AB88" s="57"/>
      <c r="AC88" s="57"/>
      <c r="AD88" s="61"/>
      <c r="AE88" s="61"/>
      <c r="AF88" s="61"/>
      <c r="AG88" s="61"/>
      <c r="AH88" s="61"/>
      <c r="AI88" s="61"/>
      <c r="AJ88" s="67"/>
      <c r="AK88" s="67"/>
      <c r="AL88" s="67"/>
      <c r="AM88" s="66"/>
    </row>
    <row r="89" spans="1:42">
      <c r="A89" s="20">
        <v>3</v>
      </c>
      <c r="B89" s="26" t="s">
        <v>986</v>
      </c>
      <c r="C89" s="43">
        <f t="shared" ref="C89:AM89" si="24">SUM(C91:C91)</f>
        <v>0</v>
      </c>
      <c r="D89" s="43">
        <f t="shared" si="24"/>
        <v>0</v>
      </c>
      <c r="E89" s="43">
        <f t="shared" si="24"/>
        <v>0</v>
      </c>
      <c r="F89" s="43">
        <f t="shared" si="24"/>
        <v>0</v>
      </c>
      <c r="G89" s="47">
        <f t="shared" si="24"/>
        <v>0</v>
      </c>
      <c r="H89" s="47">
        <f t="shared" si="24"/>
        <v>0</v>
      </c>
      <c r="I89" s="47">
        <f t="shared" si="24"/>
        <v>0</v>
      </c>
      <c r="J89" s="47">
        <f t="shared" si="24"/>
        <v>0</v>
      </c>
      <c r="K89" s="47">
        <f t="shared" si="24"/>
        <v>0</v>
      </c>
      <c r="L89" s="47">
        <f t="shared" si="24"/>
        <v>0</v>
      </c>
      <c r="M89" s="51">
        <f t="shared" si="24"/>
        <v>0</v>
      </c>
      <c r="N89" s="33">
        <f t="shared" si="24"/>
        <v>0</v>
      </c>
      <c r="O89" s="55">
        <f t="shared" si="24"/>
        <v>0</v>
      </c>
      <c r="P89" s="55">
        <f t="shared" si="24"/>
        <v>0</v>
      </c>
      <c r="Q89" s="55">
        <f t="shared" si="24"/>
        <v>0</v>
      </c>
      <c r="R89" s="55">
        <f t="shared" si="24"/>
        <v>0</v>
      </c>
      <c r="S89" s="55">
        <f t="shared" si="24"/>
        <v>0</v>
      </c>
      <c r="T89" s="55">
        <f t="shared" si="24"/>
        <v>0</v>
      </c>
      <c r="U89" s="55">
        <f t="shared" si="24"/>
        <v>0</v>
      </c>
      <c r="V89" s="55">
        <f t="shared" si="24"/>
        <v>0</v>
      </c>
      <c r="W89" s="55">
        <f t="shared" si="24"/>
        <v>0</v>
      </c>
      <c r="X89" s="55">
        <f t="shared" si="24"/>
        <v>0</v>
      </c>
      <c r="Y89" s="55">
        <f t="shared" si="24"/>
        <v>0</v>
      </c>
      <c r="Z89" s="55">
        <f t="shared" si="24"/>
        <v>0</v>
      </c>
      <c r="AA89" s="55">
        <f t="shared" si="24"/>
        <v>0</v>
      </c>
      <c r="AB89" s="55">
        <f t="shared" si="24"/>
        <v>0</v>
      </c>
      <c r="AC89" s="55">
        <f t="shared" si="24"/>
        <v>0</v>
      </c>
      <c r="AD89" s="59">
        <f t="shared" si="24"/>
        <v>0</v>
      </c>
      <c r="AE89" s="59">
        <f t="shared" si="24"/>
        <v>0</v>
      </c>
      <c r="AF89" s="59">
        <f t="shared" si="24"/>
        <v>0</v>
      </c>
      <c r="AG89" s="59">
        <f t="shared" si="24"/>
        <v>0</v>
      </c>
      <c r="AH89" s="59">
        <f t="shared" si="24"/>
        <v>0</v>
      </c>
      <c r="AI89" s="59">
        <f t="shared" si="24"/>
        <v>0</v>
      </c>
      <c r="AJ89" s="65">
        <f t="shared" si="24"/>
        <v>0</v>
      </c>
      <c r="AK89" s="65">
        <f t="shared" si="24"/>
        <v>0</v>
      </c>
      <c r="AL89" s="65">
        <f t="shared" si="24"/>
        <v>0</v>
      </c>
      <c r="AM89" s="65">
        <f t="shared" si="24"/>
        <v>0</v>
      </c>
    </row>
    <row r="90" spans="1:42">
      <c r="A90" s="24"/>
      <c r="B90" s="28"/>
      <c r="C90" s="44"/>
      <c r="D90" s="44"/>
      <c r="E90" s="44"/>
      <c r="F90" s="44"/>
      <c r="G90" s="49"/>
      <c r="H90" s="49"/>
      <c r="I90" s="49"/>
      <c r="J90" s="49"/>
      <c r="K90" s="49"/>
      <c r="L90" s="49"/>
      <c r="M90" s="53"/>
      <c r="N90" s="15"/>
      <c r="O90" s="57"/>
      <c r="P90" s="57"/>
      <c r="Q90" s="57"/>
      <c r="R90" s="57"/>
      <c r="S90" s="57"/>
      <c r="T90" s="57"/>
      <c r="U90" s="57"/>
      <c r="V90" s="57"/>
      <c r="W90" s="57"/>
      <c r="X90" s="57"/>
      <c r="Y90" s="57"/>
      <c r="Z90" s="57"/>
      <c r="AA90" s="57"/>
      <c r="AB90" s="57"/>
      <c r="AC90" s="57"/>
      <c r="AD90" s="61"/>
      <c r="AE90" s="61"/>
      <c r="AF90" s="61"/>
      <c r="AG90" s="61"/>
      <c r="AH90" s="61"/>
      <c r="AI90" s="61"/>
      <c r="AJ90" s="67"/>
      <c r="AK90" s="67"/>
      <c r="AL90" s="67"/>
      <c r="AM90" s="66"/>
    </row>
    <row r="91" spans="1:42">
      <c r="A91" s="24" t="s">
        <v>82</v>
      </c>
      <c r="B91" s="25" t="s">
        <v>987</v>
      </c>
      <c r="C91" s="44">
        <v>0</v>
      </c>
      <c r="D91" s="44">
        <f>+AM91</f>
        <v>0</v>
      </c>
      <c r="E91" s="44">
        <f>+AC91+AI91</f>
        <v>0</v>
      </c>
      <c r="F91" s="44">
        <f>+C91+D91+E91</f>
        <v>0</v>
      </c>
      <c r="G91" s="49"/>
      <c r="H91" s="49"/>
      <c r="I91" s="49"/>
      <c r="J91" s="49"/>
      <c r="K91" s="49"/>
      <c r="L91" s="49"/>
      <c r="M91" s="53">
        <f>+'Cert.INM-FEM'!BY145</f>
        <v>0</v>
      </c>
      <c r="N91" s="13">
        <f>+F91-M91</f>
        <v>0</v>
      </c>
      <c r="O91" s="56"/>
      <c r="P91" s="56"/>
      <c r="Q91" s="56"/>
      <c r="R91" s="56"/>
      <c r="S91" s="57"/>
      <c r="T91" s="57"/>
      <c r="U91" s="57"/>
      <c r="V91" s="57"/>
      <c r="W91" s="57"/>
      <c r="X91" s="57"/>
      <c r="Y91" s="57"/>
      <c r="Z91" s="57"/>
      <c r="AA91" s="57"/>
      <c r="AB91" s="57"/>
      <c r="AC91" s="57">
        <f>SUM(O91:AA91)</f>
        <v>0</v>
      </c>
      <c r="AD91" s="60"/>
      <c r="AE91" s="60"/>
      <c r="AF91" s="60"/>
      <c r="AG91" s="60"/>
      <c r="AH91" s="60"/>
      <c r="AI91" s="61">
        <f>+AD91+AE91+AF91+AG91+AH91</f>
        <v>0</v>
      </c>
      <c r="AJ91" s="66"/>
      <c r="AK91" s="66"/>
      <c r="AL91" s="66"/>
      <c r="AM91" s="67">
        <f>SUM(AJ91:AL91)</f>
        <v>0</v>
      </c>
      <c r="AN91" s="1"/>
      <c r="AO91" s="1"/>
      <c r="AP91" s="1"/>
    </row>
    <row r="92" spans="1:42">
      <c r="A92" s="24"/>
      <c r="B92" s="25"/>
      <c r="C92" s="44"/>
      <c r="D92" s="44"/>
      <c r="E92" s="44"/>
      <c r="F92" s="44"/>
      <c r="G92" s="49"/>
      <c r="H92" s="49"/>
      <c r="I92" s="49"/>
      <c r="J92" s="49"/>
      <c r="K92" s="49"/>
      <c r="L92" s="49"/>
      <c r="M92" s="53"/>
      <c r="O92" s="57"/>
      <c r="P92" s="57"/>
      <c r="Q92" s="57"/>
      <c r="R92" s="57"/>
      <c r="S92" s="57"/>
      <c r="T92" s="57"/>
      <c r="U92" s="57"/>
      <c r="V92" s="57"/>
      <c r="W92" s="57"/>
      <c r="X92" s="57"/>
      <c r="Y92" s="57"/>
      <c r="Z92" s="57"/>
      <c r="AA92" s="57"/>
      <c r="AB92" s="57"/>
      <c r="AC92" s="57"/>
      <c r="AD92" s="61"/>
      <c r="AE92" s="61"/>
      <c r="AF92" s="61"/>
      <c r="AG92" s="61"/>
      <c r="AH92" s="61"/>
      <c r="AI92" s="61"/>
      <c r="AJ92" s="67"/>
      <c r="AK92" s="67"/>
      <c r="AL92" s="67"/>
      <c r="AM92" s="66"/>
    </row>
    <row r="93" spans="1:42">
      <c r="A93" s="20">
        <v>5</v>
      </c>
      <c r="B93" s="26" t="s">
        <v>988</v>
      </c>
      <c r="C93" s="43">
        <f t="shared" ref="C93:AM93" si="25">SUM(C96:C104)</f>
        <v>0</v>
      </c>
      <c r="D93" s="43">
        <f t="shared" si="25"/>
        <v>0</v>
      </c>
      <c r="E93" s="43">
        <f t="shared" si="25"/>
        <v>0</v>
      </c>
      <c r="F93" s="43">
        <f t="shared" si="25"/>
        <v>0</v>
      </c>
      <c r="G93" s="43">
        <f t="shared" si="25"/>
        <v>0</v>
      </c>
      <c r="H93" s="43">
        <f t="shared" si="25"/>
        <v>0</v>
      </c>
      <c r="I93" s="43">
        <f t="shared" si="25"/>
        <v>0</v>
      </c>
      <c r="J93" s="43">
        <f t="shared" si="25"/>
        <v>0</v>
      </c>
      <c r="K93" s="43">
        <f t="shared" si="25"/>
        <v>0</v>
      </c>
      <c r="L93" s="43">
        <f t="shared" si="25"/>
        <v>0</v>
      </c>
      <c r="M93" s="43">
        <f t="shared" si="25"/>
        <v>16983641</v>
      </c>
      <c r="N93" s="43">
        <f>SUM(N95:N105)</f>
        <v>-16983641</v>
      </c>
      <c r="O93" s="43">
        <f>SUM(O95:O105)</f>
        <v>0</v>
      </c>
      <c r="P93" s="43">
        <f t="shared" ref="P93:AB93" si="26">SUM(P95:P105)</f>
        <v>0</v>
      </c>
      <c r="Q93" s="43">
        <f t="shared" si="26"/>
        <v>0</v>
      </c>
      <c r="R93" s="43">
        <f t="shared" si="26"/>
        <v>0</v>
      </c>
      <c r="S93" s="43">
        <f t="shared" si="26"/>
        <v>0</v>
      </c>
      <c r="T93" s="43">
        <f t="shared" si="26"/>
        <v>0</v>
      </c>
      <c r="U93" s="43">
        <f t="shared" si="26"/>
        <v>0</v>
      </c>
      <c r="V93" s="43">
        <f t="shared" si="26"/>
        <v>0</v>
      </c>
      <c r="W93" s="43">
        <f t="shared" si="26"/>
        <v>0</v>
      </c>
      <c r="X93" s="43">
        <f t="shared" si="26"/>
        <v>0</v>
      </c>
      <c r="Y93" s="43">
        <f t="shared" si="26"/>
        <v>0</v>
      </c>
      <c r="Z93" s="43">
        <f t="shared" si="26"/>
        <v>0</v>
      </c>
      <c r="AA93" s="43">
        <f t="shared" si="26"/>
        <v>0</v>
      </c>
      <c r="AB93" s="43">
        <f t="shared" si="26"/>
        <v>0</v>
      </c>
      <c r="AC93" s="55">
        <f>SUM(AC96:AC104)</f>
        <v>0</v>
      </c>
      <c r="AD93" s="59">
        <f t="shared" si="25"/>
        <v>0</v>
      </c>
      <c r="AE93" s="59">
        <f t="shared" si="25"/>
        <v>0</v>
      </c>
      <c r="AF93" s="59">
        <f t="shared" si="25"/>
        <v>0</v>
      </c>
      <c r="AG93" s="59">
        <f t="shared" si="25"/>
        <v>0</v>
      </c>
      <c r="AH93" s="59">
        <f t="shared" si="25"/>
        <v>0</v>
      </c>
      <c r="AI93" s="59">
        <f t="shared" si="25"/>
        <v>0</v>
      </c>
      <c r="AJ93" s="65">
        <f t="shared" si="25"/>
        <v>0</v>
      </c>
      <c r="AK93" s="65">
        <f t="shared" si="25"/>
        <v>0</v>
      </c>
      <c r="AL93" s="65">
        <f t="shared" si="25"/>
        <v>0</v>
      </c>
      <c r="AM93" s="65">
        <f t="shared" si="25"/>
        <v>0</v>
      </c>
    </row>
    <row r="94" spans="1:42">
      <c r="A94" s="29"/>
      <c r="B94" s="23"/>
      <c r="C94" s="45"/>
      <c r="D94" s="45"/>
      <c r="E94" s="45"/>
      <c r="F94" s="45"/>
      <c r="G94" s="48"/>
      <c r="H94" s="48"/>
      <c r="I94" s="48"/>
      <c r="J94" s="48"/>
      <c r="K94" s="48"/>
      <c r="L94" s="48"/>
      <c r="M94" s="52"/>
      <c r="N94" s="105"/>
      <c r="O94" s="56"/>
      <c r="P94" s="56"/>
      <c r="Q94" s="56"/>
      <c r="R94" s="56"/>
      <c r="S94" s="56"/>
      <c r="T94" s="56"/>
      <c r="U94" s="56"/>
      <c r="V94" s="56"/>
      <c r="W94" s="56"/>
      <c r="X94" s="56"/>
      <c r="Y94" s="56"/>
      <c r="Z94" s="56"/>
      <c r="AA94" s="56"/>
      <c r="AB94" s="56"/>
      <c r="AC94" s="56"/>
      <c r="AD94" s="60"/>
      <c r="AE94" s="60"/>
      <c r="AF94" s="60"/>
      <c r="AG94" s="60"/>
      <c r="AH94" s="60"/>
      <c r="AI94" s="60"/>
      <c r="AJ94" s="66"/>
      <c r="AK94" s="66"/>
      <c r="AL94" s="66"/>
      <c r="AM94" s="66"/>
    </row>
    <row r="95" spans="1:42" s="1" customFormat="1">
      <c r="A95" s="24" t="s">
        <v>83</v>
      </c>
      <c r="B95" s="25" t="s">
        <v>989</v>
      </c>
      <c r="C95" s="44"/>
      <c r="D95" s="44">
        <f t="shared" ref="D95:D105" si="27">+AM95</f>
        <v>0</v>
      </c>
      <c r="E95" s="44">
        <f t="shared" ref="E95:E105" si="28">+AC95+AI95</f>
        <v>0</v>
      </c>
      <c r="F95" s="44">
        <f t="shared" ref="F95:F105" si="29">+C95+D95+E95</f>
        <v>0</v>
      </c>
      <c r="G95" s="49"/>
      <c r="H95" s="49"/>
      <c r="I95" s="49"/>
      <c r="J95" s="49"/>
      <c r="K95" s="49"/>
      <c r="L95" s="49"/>
      <c r="M95" s="53">
        <f>+'Cert.INM-FEM'!BZ145</f>
        <v>0</v>
      </c>
      <c r="N95" s="13">
        <f t="shared" ref="N95:N105" si="30">+F95-M95</f>
        <v>0</v>
      </c>
      <c r="O95" s="57"/>
      <c r="P95" s="57"/>
      <c r="Q95" s="57"/>
      <c r="R95" s="57"/>
      <c r="S95" s="57"/>
      <c r="T95" s="57"/>
      <c r="U95" s="57"/>
      <c r="V95" s="57"/>
      <c r="W95" s="57"/>
      <c r="X95" s="57"/>
      <c r="Y95" s="57"/>
      <c r="Z95" s="57"/>
      <c r="AA95" s="57"/>
      <c r="AB95" s="57"/>
      <c r="AC95" s="57">
        <f t="shared" ref="AC95:AC105" si="31">SUM(O95:AB95)</f>
        <v>0</v>
      </c>
      <c r="AD95" s="61"/>
      <c r="AE95" s="61"/>
      <c r="AF95" s="61"/>
      <c r="AG95" s="61"/>
      <c r="AH95" s="61"/>
      <c r="AI95" s="61">
        <f t="shared" ref="AI95:AI105" si="32">+AD95+AE95+AF95+AG95+AH95</f>
        <v>0</v>
      </c>
      <c r="AJ95" s="67"/>
      <c r="AK95" s="67"/>
      <c r="AL95" s="67"/>
      <c r="AM95" s="67">
        <f t="shared" ref="AM95:AM105" si="33">SUM(AJ95:AL95)</f>
        <v>0</v>
      </c>
      <c r="AN95"/>
      <c r="AO95"/>
      <c r="AP95"/>
    </row>
    <row r="96" spans="1:42" s="1" customFormat="1">
      <c r="A96" s="24" t="s">
        <v>84</v>
      </c>
      <c r="B96" s="25" t="s">
        <v>990</v>
      </c>
      <c r="C96" s="44"/>
      <c r="D96" s="44">
        <f t="shared" si="27"/>
        <v>0</v>
      </c>
      <c r="E96" s="44">
        <f t="shared" si="28"/>
        <v>0</v>
      </c>
      <c r="F96" s="44">
        <f t="shared" si="29"/>
        <v>0</v>
      </c>
      <c r="G96" s="49"/>
      <c r="H96" s="49"/>
      <c r="I96" s="49"/>
      <c r="J96" s="49"/>
      <c r="K96" s="49"/>
      <c r="L96" s="49"/>
      <c r="M96" s="53">
        <f>+'Cert.INM-FEM'!CA145</f>
        <v>0</v>
      </c>
      <c r="N96" s="13">
        <f t="shared" si="30"/>
        <v>0</v>
      </c>
      <c r="O96" s="57"/>
      <c r="P96" s="57"/>
      <c r="Q96" s="57"/>
      <c r="R96" s="57"/>
      <c r="S96" s="57"/>
      <c r="T96" s="57"/>
      <c r="U96" s="57"/>
      <c r="V96" s="57"/>
      <c r="W96" s="57"/>
      <c r="X96" s="57"/>
      <c r="Y96" s="57"/>
      <c r="Z96" s="57"/>
      <c r="AA96" s="57"/>
      <c r="AB96" s="57"/>
      <c r="AC96" s="57">
        <f t="shared" si="31"/>
        <v>0</v>
      </c>
      <c r="AD96" s="61"/>
      <c r="AE96" s="61"/>
      <c r="AF96" s="61"/>
      <c r="AG96" s="61"/>
      <c r="AH96" s="61"/>
      <c r="AI96" s="61">
        <f t="shared" si="32"/>
        <v>0</v>
      </c>
      <c r="AJ96" s="67"/>
      <c r="AK96" s="67"/>
      <c r="AL96" s="67"/>
      <c r="AM96" s="67">
        <f t="shared" si="33"/>
        <v>0</v>
      </c>
      <c r="AN96"/>
      <c r="AO96"/>
      <c r="AP96"/>
    </row>
    <row r="97" spans="1:42">
      <c r="A97" s="24" t="s">
        <v>85</v>
      </c>
      <c r="B97" s="25" t="s">
        <v>991</v>
      </c>
      <c r="C97" s="44"/>
      <c r="D97" s="44">
        <f t="shared" si="27"/>
        <v>0</v>
      </c>
      <c r="E97" s="44">
        <f t="shared" si="28"/>
        <v>0</v>
      </c>
      <c r="F97" s="44">
        <f t="shared" si="29"/>
        <v>0</v>
      </c>
      <c r="G97" s="49"/>
      <c r="H97" s="49"/>
      <c r="I97" s="49"/>
      <c r="J97" s="49"/>
      <c r="K97" s="49"/>
      <c r="L97" s="49"/>
      <c r="M97" s="53">
        <f>+'Cert.INM-FEM'!CB145</f>
        <v>0</v>
      </c>
      <c r="N97" s="13">
        <f t="shared" si="30"/>
        <v>0</v>
      </c>
      <c r="O97" s="57"/>
      <c r="P97" s="57"/>
      <c r="Q97" s="57"/>
      <c r="R97" s="57"/>
      <c r="S97" s="57"/>
      <c r="T97" s="57"/>
      <c r="U97" s="57"/>
      <c r="V97" s="61"/>
      <c r="W97" s="61"/>
      <c r="X97" s="61"/>
      <c r="Y97" s="61"/>
      <c r="Z97" s="61"/>
      <c r="AA97" s="61"/>
      <c r="AB97" s="61"/>
      <c r="AC97" s="57">
        <f t="shared" si="31"/>
        <v>0</v>
      </c>
      <c r="AD97" s="61"/>
      <c r="AE97" s="61"/>
      <c r="AF97" s="61"/>
      <c r="AG97" s="61"/>
      <c r="AH97" s="61"/>
      <c r="AI97" s="61">
        <f t="shared" si="32"/>
        <v>0</v>
      </c>
      <c r="AJ97" s="67"/>
      <c r="AK97" s="67"/>
      <c r="AL97" s="67"/>
      <c r="AM97" s="67">
        <f t="shared" si="33"/>
        <v>0</v>
      </c>
    </row>
    <row r="98" spans="1:42" s="1" customFormat="1" ht="13.5" customHeight="1">
      <c r="A98" s="24" t="s">
        <v>86</v>
      </c>
      <c r="B98" s="25" t="s">
        <v>992</v>
      </c>
      <c r="C98" s="44"/>
      <c r="D98" s="44">
        <f t="shared" si="27"/>
        <v>0</v>
      </c>
      <c r="E98" s="44">
        <f t="shared" si="28"/>
        <v>0</v>
      </c>
      <c r="F98" s="44">
        <f t="shared" si="29"/>
        <v>0</v>
      </c>
      <c r="G98" s="49"/>
      <c r="H98" s="49"/>
      <c r="I98" s="49"/>
      <c r="J98" s="49"/>
      <c r="K98" s="49"/>
      <c r="L98" s="49"/>
      <c r="M98" s="53">
        <f>+'Cert.INM-FEM'!CC145</f>
        <v>0</v>
      </c>
      <c r="N98" s="13">
        <f t="shared" si="30"/>
        <v>0</v>
      </c>
      <c r="O98" s="57"/>
      <c r="P98" s="57"/>
      <c r="Q98" s="57"/>
      <c r="R98" s="57"/>
      <c r="S98" s="57"/>
      <c r="T98" s="57"/>
      <c r="U98" s="57"/>
      <c r="V98" s="61"/>
      <c r="W98" s="61"/>
      <c r="X98" s="61"/>
      <c r="Y98" s="61"/>
      <c r="Z98" s="61"/>
      <c r="AA98" s="61"/>
      <c r="AB98" s="61"/>
      <c r="AC98" s="57">
        <f t="shared" si="31"/>
        <v>0</v>
      </c>
      <c r="AD98" s="61"/>
      <c r="AE98" s="61"/>
      <c r="AF98" s="61"/>
      <c r="AG98" s="61"/>
      <c r="AH98" s="61"/>
      <c r="AI98" s="61">
        <f t="shared" si="32"/>
        <v>0</v>
      </c>
      <c r="AJ98" s="67"/>
      <c r="AK98" s="67"/>
      <c r="AL98" s="67"/>
      <c r="AM98" s="67">
        <f t="shared" si="33"/>
        <v>0</v>
      </c>
      <c r="AN98"/>
      <c r="AO98"/>
      <c r="AP98"/>
    </row>
    <row r="99" spans="1:42">
      <c r="A99" s="24" t="s">
        <v>87</v>
      </c>
      <c r="B99" s="25" t="s">
        <v>993</v>
      </c>
      <c r="C99" s="44"/>
      <c r="D99" s="44">
        <f t="shared" si="27"/>
        <v>0</v>
      </c>
      <c r="E99" s="44">
        <f t="shared" si="28"/>
        <v>0</v>
      </c>
      <c r="F99" s="44">
        <f t="shared" si="29"/>
        <v>0</v>
      </c>
      <c r="G99" s="49"/>
      <c r="H99" s="49"/>
      <c r="I99" s="49"/>
      <c r="J99" s="49"/>
      <c r="K99" s="49"/>
      <c r="L99" s="49"/>
      <c r="M99" s="53">
        <f>+'Cert.INM-FEM'!CD145</f>
        <v>0</v>
      </c>
      <c r="N99" s="13">
        <f t="shared" si="30"/>
        <v>0</v>
      </c>
      <c r="O99" s="56"/>
      <c r="P99" s="56"/>
      <c r="Q99" s="57"/>
      <c r="R99" s="56"/>
      <c r="S99" s="56"/>
      <c r="T99" s="56"/>
      <c r="U99" s="56"/>
      <c r="V99" s="60"/>
      <c r="W99" s="60"/>
      <c r="X99" s="60"/>
      <c r="Y99" s="60"/>
      <c r="Z99" s="61"/>
      <c r="AA99" s="61"/>
      <c r="AB99" s="61"/>
      <c r="AC99" s="57">
        <f t="shared" si="31"/>
        <v>0</v>
      </c>
      <c r="AD99" s="61"/>
      <c r="AE99" s="60"/>
      <c r="AF99" s="60"/>
      <c r="AG99" s="60"/>
      <c r="AH99" s="60"/>
      <c r="AI99" s="61">
        <f t="shared" si="32"/>
        <v>0</v>
      </c>
      <c r="AJ99" s="66"/>
      <c r="AK99" s="67"/>
      <c r="AL99" s="66"/>
      <c r="AM99" s="67">
        <f t="shared" si="33"/>
        <v>0</v>
      </c>
      <c r="AN99" s="1"/>
      <c r="AO99" s="1"/>
      <c r="AP99" s="1"/>
    </row>
    <row r="100" spans="1:42">
      <c r="A100" s="24" t="s">
        <v>88</v>
      </c>
      <c r="B100" s="25" t="s">
        <v>994</v>
      </c>
      <c r="C100" s="44"/>
      <c r="D100" s="44">
        <f t="shared" si="27"/>
        <v>0</v>
      </c>
      <c r="E100" s="44">
        <f t="shared" si="28"/>
        <v>0</v>
      </c>
      <c r="F100" s="44">
        <f t="shared" si="29"/>
        <v>0</v>
      </c>
      <c r="G100" s="49"/>
      <c r="H100" s="49"/>
      <c r="I100" s="49"/>
      <c r="J100" s="49"/>
      <c r="K100" s="49"/>
      <c r="L100" s="49"/>
      <c r="M100" s="53">
        <f>+'Cert.INM-FEM'!CE145</f>
        <v>14983641</v>
      </c>
      <c r="N100" s="13">
        <f t="shared" si="30"/>
        <v>-14983641</v>
      </c>
      <c r="O100" s="57"/>
      <c r="P100" s="57"/>
      <c r="Q100" s="57"/>
      <c r="R100" s="57"/>
      <c r="S100" s="57"/>
      <c r="T100" s="57"/>
      <c r="U100" s="57"/>
      <c r="V100" s="61"/>
      <c r="W100" s="61"/>
      <c r="X100" s="61"/>
      <c r="Y100" s="61"/>
      <c r="Z100" s="61"/>
      <c r="AA100" s="61"/>
      <c r="AB100" s="61"/>
      <c r="AC100" s="57">
        <f>SUM(O100:AB100)</f>
        <v>0</v>
      </c>
      <c r="AD100" s="61"/>
      <c r="AE100" s="61"/>
      <c r="AF100" s="61"/>
      <c r="AG100" s="61"/>
      <c r="AH100" s="61"/>
      <c r="AI100" s="61">
        <f t="shared" si="32"/>
        <v>0</v>
      </c>
      <c r="AJ100" s="66"/>
      <c r="AK100" s="66"/>
      <c r="AL100" s="66"/>
      <c r="AM100" s="67">
        <f t="shared" si="33"/>
        <v>0</v>
      </c>
      <c r="AN100" s="1"/>
      <c r="AO100" s="1"/>
      <c r="AP100" s="1"/>
    </row>
    <row r="101" spans="1:42">
      <c r="A101" s="24" t="s">
        <v>89</v>
      </c>
      <c r="B101" s="27" t="s">
        <v>995</v>
      </c>
      <c r="C101" s="44"/>
      <c r="D101" s="44">
        <f t="shared" si="27"/>
        <v>0</v>
      </c>
      <c r="E101" s="44">
        <f t="shared" si="28"/>
        <v>0</v>
      </c>
      <c r="F101" s="44">
        <f t="shared" si="29"/>
        <v>0</v>
      </c>
      <c r="G101" s="49"/>
      <c r="H101" s="49"/>
      <c r="I101" s="49"/>
      <c r="J101" s="49"/>
      <c r="K101" s="49"/>
      <c r="L101" s="49"/>
      <c r="M101" s="53">
        <f>+'Cert.INM-FEM'!CF145</f>
        <v>0</v>
      </c>
      <c r="N101" s="13">
        <f t="shared" si="30"/>
        <v>0</v>
      </c>
      <c r="O101" s="57"/>
      <c r="P101" s="57"/>
      <c r="Q101" s="57"/>
      <c r="R101" s="57"/>
      <c r="S101" s="57"/>
      <c r="T101" s="57"/>
      <c r="U101" s="57"/>
      <c r="V101" s="61"/>
      <c r="W101" s="61"/>
      <c r="X101" s="61"/>
      <c r="Y101" s="61"/>
      <c r="Z101" s="61"/>
      <c r="AA101" s="61"/>
      <c r="AB101" s="61"/>
      <c r="AC101" s="57">
        <f t="shared" si="31"/>
        <v>0</v>
      </c>
      <c r="AD101" s="61"/>
      <c r="AE101" s="61"/>
      <c r="AF101" s="61"/>
      <c r="AG101" s="61"/>
      <c r="AH101" s="61"/>
      <c r="AI101" s="61">
        <f t="shared" si="32"/>
        <v>0</v>
      </c>
      <c r="AJ101" s="67"/>
      <c r="AK101" s="67"/>
      <c r="AL101" s="67"/>
      <c r="AM101" s="67">
        <f t="shared" si="33"/>
        <v>0</v>
      </c>
    </row>
    <row r="102" spans="1:42">
      <c r="A102" s="24" t="s">
        <v>90</v>
      </c>
      <c r="B102" s="25" t="s">
        <v>996</v>
      </c>
      <c r="C102" s="44"/>
      <c r="D102" s="44">
        <f t="shared" si="27"/>
        <v>0</v>
      </c>
      <c r="E102" s="44">
        <f t="shared" si="28"/>
        <v>0</v>
      </c>
      <c r="F102" s="44">
        <f t="shared" si="29"/>
        <v>0</v>
      </c>
      <c r="G102" s="49"/>
      <c r="H102" s="49"/>
      <c r="I102" s="49"/>
      <c r="J102" s="49"/>
      <c r="K102" s="49"/>
      <c r="L102" s="49"/>
      <c r="M102" s="53">
        <f>+'Cert.INM-FEM'!CG145</f>
        <v>0</v>
      </c>
      <c r="N102" s="13">
        <f t="shared" si="30"/>
        <v>0</v>
      </c>
      <c r="O102" s="56"/>
      <c r="P102" s="56"/>
      <c r="Q102" s="56"/>
      <c r="R102" s="56"/>
      <c r="S102" s="56"/>
      <c r="T102" s="56"/>
      <c r="U102" s="56"/>
      <c r="V102" s="56"/>
      <c r="W102" s="56"/>
      <c r="X102" s="56"/>
      <c r="Y102" s="56"/>
      <c r="Z102" s="56"/>
      <c r="AA102" s="56"/>
      <c r="AB102" s="56"/>
      <c r="AC102" s="57">
        <f t="shared" si="31"/>
        <v>0</v>
      </c>
      <c r="AD102" s="60"/>
      <c r="AE102" s="60"/>
      <c r="AF102" s="60"/>
      <c r="AG102" s="60"/>
      <c r="AH102" s="60"/>
      <c r="AI102" s="61">
        <f t="shared" si="32"/>
        <v>0</v>
      </c>
      <c r="AJ102" s="67"/>
      <c r="AK102" s="66"/>
      <c r="AL102" s="66"/>
      <c r="AM102" s="67">
        <f t="shared" si="33"/>
        <v>0</v>
      </c>
      <c r="AN102" s="1"/>
      <c r="AO102" s="1"/>
      <c r="AP102" s="1"/>
    </row>
    <row r="103" spans="1:42">
      <c r="A103" s="24" t="s">
        <v>91</v>
      </c>
      <c r="B103" s="25" t="s">
        <v>997</v>
      </c>
      <c r="C103" s="44"/>
      <c r="D103" s="44">
        <f t="shared" si="27"/>
        <v>0</v>
      </c>
      <c r="E103" s="44">
        <f t="shared" si="28"/>
        <v>0</v>
      </c>
      <c r="F103" s="44">
        <f t="shared" si="29"/>
        <v>0</v>
      </c>
      <c r="G103" s="49"/>
      <c r="H103" s="49"/>
      <c r="I103" s="49"/>
      <c r="J103" s="49"/>
      <c r="K103" s="49"/>
      <c r="L103" s="49"/>
      <c r="M103" s="53">
        <f>+'Cert.INM-FEM'!CH145</f>
        <v>0</v>
      </c>
      <c r="N103" s="13">
        <f t="shared" si="30"/>
        <v>0</v>
      </c>
      <c r="O103" s="56"/>
      <c r="P103" s="56"/>
      <c r="Q103" s="56"/>
      <c r="R103" s="56"/>
      <c r="S103" s="56"/>
      <c r="T103" s="56"/>
      <c r="U103" s="56"/>
      <c r="V103" s="56"/>
      <c r="W103" s="56"/>
      <c r="X103" s="56"/>
      <c r="Y103" s="56"/>
      <c r="Z103" s="56"/>
      <c r="AA103" s="56"/>
      <c r="AB103" s="56"/>
      <c r="AC103" s="57">
        <f t="shared" si="31"/>
        <v>0</v>
      </c>
      <c r="AD103" s="60"/>
      <c r="AE103" s="60"/>
      <c r="AF103" s="60"/>
      <c r="AG103" s="60"/>
      <c r="AH103" s="60"/>
      <c r="AI103" s="61">
        <f t="shared" si="32"/>
        <v>0</v>
      </c>
      <c r="AJ103" s="67"/>
      <c r="AK103" s="66"/>
      <c r="AL103" s="66"/>
      <c r="AM103" s="67">
        <f t="shared" si="33"/>
        <v>0</v>
      </c>
      <c r="AN103" s="1"/>
      <c r="AO103" s="1"/>
      <c r="AP103" s="1"/>
    </row>
    <row r="104" spans="1:42">
      <c r="A104" s="24" t="s">
        <v>92</v>
      </c>
      <c r="B104" s="25" t="s">
        <v>998</v>
      </c>
      <c r="C104" s="44"/>
      <c r="D104" s="44">
        <f t="shared" si="27"/>
        <v>0</v>
      </c>
      <c r="E104" s="44">
        <f t="shared" si="28"/>
        <v>0</v>
      </c>
      <c r="F104" s="44">
        <f t="shared" si="29"/>
        <v>0</v>
      </c>
      <c r="G104" s="49"/>
      <c r="H104" s="49"/>
      <c r="I104" s="49"/>
      <c r="J104" s="49"/>
      <c r="K104" s="49"/>
      <c r="L104" s="49"/>
      <c r="M104" s="53">
        <f>+'Cert.INM-FEM'!CI145</f>
        <v>2000000</v>
      </c>
      <c r="N104" s="13">
        <f t="shared" si="30"/>
        <v>-2000000</v>
      </c>
      <c r="O104" s="57"/>
      <c r="P104" s="57"/>
      <c r="Q104" s="57"/>
      <c r="R104" s="57"/>
      <c r="S104" s="57"/>
      <c r="T104" s="57"/>
      <c r="U104" s="57"/>
      <c r="V104" s="57"/>
      <c r="W104" s="57"/>
      <c r="X104" s="57"/>
      <c r="Y104" s="57"/>
      <c r="Z104" s="57"/>
      <c r="AA104" s="57"/>
      <c r="AB104" s="57"/>
      <c r="AC104" s="57">
        <f t="shared" si="31"/>
        <v>0</v>
      </c>
      <c r="AD104" s="61"/>
      <c r="AE104" s="61"/>
      <c r="AF104" s="61"/>
      <c r="AG104" s="61"/>
      <c r="AH104" s="61"/>
      <c r="AI104" s="61">
        <f t="shared" si="32"/>
        <v>0</v>
      </c>
      <c r="AJ104" s="67"/>
      <c r="AK104" s="67"/>
      <c r="AL104" s="67"/>
      <c r="AM104" s="67">
        <f t="shared" si="33"/>
        <v>0</v>
      </c>
    </row>
    <row r="105" spans="1:42">
      <c r="A105" s="24" t="s">
        <v>93</v>
      </c>
      <c r="B105" s="25" t="s">
        <v>999</v>
      </c>
      <c r="C105" s="44"/>
      <c r="D105" s="44">
        <f t="shared" si="27"/>
        <v>0</v>
      </c>
      <c r="E105" s="44">
        <f t="shared" si="28"/>
        <v>0</v>
      </c>
      <c r="F105" s="44">
        <f t="shared" si="29"/>
        <v>0</v>
      </c>
      <c r="G105" s="49"/>
      <c r="H105" s="49"/>
      <c r="I105" s="49"/>
      <c r="J105" s="49"/>
      <c r="K105" s="49"/>
      <c r="L105" s="49"/>
      <c r="M105" s="53">
        <f>+'Cert.INM-FEM'!CJ145</f>
        <v>0</v>
      </c>
      <c r="N105" s="13">
        <f t="shared" si="30"/>
        <v>0</v>
      </c>
      <c r="O105" s="57"/>
      <c r="P105" s="57"/>
      <c r="Q105" s="57"/>
      <c r="R105" s="57"/>
      <c r="S105" s="57"/>
      <c r="T105" s="57"/>
      <c r="U105" s="57"/>
      <c r="V105" s="57"/>
      <c r="W105" s="57"/>
      <c r="X105" s="57"/>
      <c r="Y105" s="57"/>
      <c r="Z105" s="57"/>
      <c r="AA105" s="57"/>
      <c r="AB105" s="57"/>
      <c r="AC105" s="57">
        <f t="shared" si="31"/>
        <v>0</v>
      </c>
      <c r="AD105" s="61"/>
      <c r="AE105" s="61"/>
      <c r="AF105" s="61"/>
      <c r="AG105" s="61"/>
      <c r="AH105" s="61"/>
      <c r="AI105" s="61">
        <f t="shared" si="32"/>
        <v>0</v>
      </c>
      <c r="AJ105" s="67"/>
      <c r="AK105" s="67"/>
      <c r="AL105" s="67"/>
      <c r="AM105" s="67">
        <f t="shared" si="33"/>
        <v>0</v>
      </c>
    </row>
    <row r="106" spans="1:42">
      <c r="A106" s="24"/>
      <c r="B106" s="25"/>
      <c r="C106" s="44"/>
      <c r="D106" s="44"/>
      <c r="E106" s="44"/>
      <c r="F106" s="44"/>
      <c r="G106" s="49"/>
      <c r="H106" s="49"/>
      <c r="I106" s="49"/>
      <c r="J106" s="49"/>
      <c r="K106" s="49"/>
      <c r="L106" s="49"/>
      <c r="M106" s="53"/>
      <c r="O106" s="57"/>
      <c r="P106" s="57"/>
      <c r="Q106" s="57"/>
      <c r="R106" s="57"/>
      <c r="S106" s="57"/>
      <c r="T106" s="57"/>
      <c r="U106" s="57"/>
      <c r="V106" s="57"/>
      <c r="W106" s="57"/>
      <c r="X106" s="57"/>
      <c r="Y106" s="57"/>
      <c r="Z106" s="57"/>
      <c r="AA106" s="57"/>
      <c r="AB106" s="57"/>
      <c r="AC106" s="57"/>
      <c r="AD106" s="61"/>
      <c r="AE106" s="61"/>
      <c r="AF106" s="61"/>
      <c r="AG106" s="61"/>
      <c r="AH106" s="61"/>
      <c r="AI106" s="61"/>
      <c r="AJ106" s="67"/>
      <c r="AK106" s="67"/>
      <c r="AL106" s="67"/>
      <c r="AM106" s="66"/>
    </row>
    <row r="107" spans="1:42" ht="13.5" customHeight="1">
      <c r="A107" s="20" t="s">
        <v>1000</v>
      </c>
      <c r="B107" s="26" t="s">
        <v>1001</v>
      </c>
      <c r="C107" s="43">
        <f t="shared" ref="C107:AM107" si="34">SUM(C109:C112)</f>
        <v>0</v>
      </c>
      <c r="D107" s="43">
        <f t="shared" si="34"/>
        <v>0</v>
      </c>
      <c r="E107" s="43">
        <f t="shared" si="34"/>
        <v>0</v>
      </c>
      <c r="F107" s="43">
        <f t="shared" si="34"/>
        <v>0</v>
      </c>
      <c r="G107" s="43">
        <f t="shared" si="34"/>
        <v>0</v>
      </c>
      <c r="H107" s="43">
        <f t="shared" si="34"/>
        <v>0</v>
      </c>
      <c r="I107" s="43">
        <f t="shared" si="34"/>
        <v>0</v>
      </c>
      <c r="J107" s="43">
        <f t="shared" si="34"/>
        <v>0</v>
      </c>
      <c r="K107" s="43">
        <f t="shared" si="34"/>
        <v>0</v>
      </c>
      <c r="L107" s="43">
        <f t="shared" si="34"/>
        <v>0</v>
      </c>
      <c r="M107" s="43">
        <f t="shared" si="34"/>
        <v>0</v>
      </c>
      <c r="N107" s="43">
        <f t="shared" si="34"/>
        <v>0</v>
      </c>
      <c r="O107" s="43">
        <f t="shared" si="34"/>
        <v>0</v>
      </c>
      <c r="P107" s="43">
        <f t="shared" si="34"/>
        <v>0</v>
      </c>
      <c r="Q107" s="43">
        <f t="shared" si="34"/>
        <v>0</v>
      </c>
      <c r="R107" s="43">
        <f t="shared" si="34"/>
        <v>0</v>
      </c>
      <c r="S107" s="43">
        <f t="shared" si="34"/>
        <v>0</v>
      </c>
      <c r="T107" s="43">
        <f t="shared" si="34"/>
        <v>0</v>
      </c>
      <c r="U107" s="43">
        <f t="shared" si="34"/>
        <v>0</v>
      </c>
      <c r="V107" s="43">
        <f t="shared" si="34"/>
        <v>0</v>
      </c>
      <c r="W107" s="43">
        <f t="shared" si="34"/>
        <v>0</v>
      </c>
      <c r="X107" s="43">
        <f t="shared" si="34"/>
        <v>0</v>
      </c>
      <c r="Y107" s="43">
        <f t="shared" si="34"/>
        <v>0</v>
      </c>
      <c r="Z107" s="43">
        <f t="shared" si="34"/>
        <v>0</v>
      </c>
      <c r="AA107" s="43">
        <f t="shared" si="34"/>
        <v>0</v>
      </c>
      <c r="AB107" s="43">
        <f t="shared" si="34"/>
        <v>0</v>
      </c>
      <c r="AC107" s="55">
        <f>SUM(AC109:AC112)</f>
        <v>0</v>
      </c>
      <c r="AD107" s="59">
        <f t="shared" si="34"/>
        <v>0</v>
      </c>
      <c r="AE107" s="59">
        <f t="shared" si="34"/>
        <v>0</v>
      </c>
      <c r="AF107" s="59">
        <f t="shared" si="34"/>
        <v>0</v>
      </c>
      <c r="AG107" s="59">
        <f t="shared" si="34"/>
        <v>0</v>
      </c>
      <c r="AH107" s="59">
        <f t="shared" si="34"/>
        <v>0</v>
      </c>
      <c r="AI107" s="59">
        <f t="shared" si="34"/>
        <v>0</v>
      </c>
      <c r="AJ107" s="65">
        <f t="shared" si="34"/>
        <v>0</v>
      </c>
      <c r="AK107" s="65">
        <f t="shared" si="34"/>
        <v>0</v>
      </c>
      <c r="AL107" s="65">
        <f t="shared" si="34"/>
        <v>0</v>
      </c>
      <c r="AM107" s="65">
        <f t="shared" si="34"/>
        <v>0</v>
      </c>
    </row>
    <row r="108" spans="1:42" ht="13.5" customHeight="1">
      <c r="A108" s="29"/>
      <c r="B108" s="23"/>
      <c r="C108" s="45"/>
      <c r="D108" s="45"/>
      <c r="E108" s="45"/>
      <c r="F108" s="45"/>
      <c r="G108" s="48"/>
      <c r="H108" s="48"/>
      <c r="I108" s="48"/>
      <c r="J108" s="48"/>
      <c r="K108" s="48"/>
      <c r="L108" s="48"/>
      <c r="M108" s="52"/>
      <c r="N108" s="39"/>
      <c r="O108" s="56"/>
      <c r="P108" s="56"/>
      <c r="Q108" s="56"/>
      <c r="R108" s="56"/>
      <c r="S108" s="56"/>
      <c r="T108" s="56"/>
      <c r="U108" s="56"/>
      <c r="V108" s="56"/>
      <c r="W108" s="56"/>
      <c r="X108" s="56"/>
      <c r="Y108" s="56"/>
      <c r="Z108" s="56"/>
      <c r="AA108" s="56"/>
      <c r="AB108" s="56"/>
      <c r="AC108" s="56"/>
      <c r="AD108" s="60"/>
      <c r="AE108" s="60"/>
      <c r="AF108" s="60"/>
      <c r="AG108" s="60"/>
      <c r="AH108" s="60"/>
      <c r="AI108" s="60"/>
      <c r="AJ108" s="66"/>
      <c r="AK108" s="66"/>
      <c r="AL108" s="66"/>
      <c r="AM108" s="66"/>
    </row>
    <row r="109" spans="1:42" ht="12.75" customHeight="1">
      <c r="A109" s="24" t="s">
        <v>94</v>
      </c>
      <c r="B109" s="27" t="s">
        <v>1002</v>
      </c>
      <c r="C109" s="44"/>
      <c r="D109" s="44">
        <f>+AM109</f>
        <v>0</v>
      </c>
      <c r="E109" s="44">
        <f t="shared" ref="E109:E114" si="35">+AC109+AI109</f>
        <v>0</v>
      </c>
      <c r="F109" s="44">
        <f>+C109+D109+E109</f>
        <v>0</v>
      </c>
      <c r="G109" s="49"/>
      <c r="H109" s="49"/>
      <c r="I109" s="49"/>
      <c r="J109" s="49"/>
      <c r="K109" s="49"/>
      <c r="L109" s="49"/>
      <c r="M109" s="53">
        <f>+'Cert.INM-FEM'!CK145</f>
        <v>0</v>
      </c>
      <c r="N109" s="13">
        <f t="shared" ref="N109:N114" si="36">+F109-M109</f>
        <v>0</v>
      </c>
      <c r="O109" s="57"/>
      <c r="P109" s="57"/>
      <c r="Q109" s="57"/>
      <c r="R109" s="57"/>
      <c r="S109" s="57"/>
      <c r="T109" s="57"/>
      <c r="U109" s="57"/>
      <c r="V109" s="57"/>
      <c r="W109" s="57"/>
      <c r="X109" s="57"/>
      <c r="Y109" s="57"/>
      <c r="Z109" s="57"/>
      <c r="AA109" s="57"/>
      <c r="AB109" s="57"/>
      <c r="AC109" s="57">
        <f t="shared" ref="AC109:AC114" si="37">SUM(O109:AB109)</f>
        <v>0</v>
      </c>
      <c r="AD109" s="61"/>
      <c r="AE109" s="61"/>
      <c r="AF109" s="61"/>
      <c r="AG109" s="61"/>
      <c r="AH109" s="61"/>
      <c r="AI109" s="61">
        <f>+AD109+AE109+AF109+AG109+AH109</f>
        <v>0</v>
      </c>
      <c r="AJ109" s="67"/>
      <c r="AK109" s="67"/>
      <c r="AL109" s="67"/>
      <c r="AM109" s="67">
        <f>SUM(AJ109:AL109)</f>
        <v>0</v>
      </c>
    </row>
    <row r="110" spans="1:42" s="1" customFormat="1">
      <c r="A110" s="24" t="s">
        <v>96</v>
      </c>
      <c r="B110" s="25" t="s">
        <v>1008</v>
      </c>
      <c r="C110" s="44"/>
      <c r="D110" s="44">
        <f>+AM110</f>
        <v>0</v>
      </c>
      <c r="E110" s="44">
        <f t="shared" si="35"/>
        <v>0</v>
      </c>
      <c r="F110" s="44">
        <f>+C110+D110+E110</f>
        <v>0</v>
      </c>
      <c r="G110" s="49"/>
      <c r="H110" s="49"/>
      <c r="I110" s="49"/>
      <c r="J110" s="49"/>
      <c r="K110" s="49"/>
      <c r="L110" s="49"/>
      <c r="M110" s="53">
        <f>+'Cert.INM-FEM'!CK146</f>
        <v>0</v>
      </c>
      <c r="N110" s="13">
        <f t="shared" si="36"/>
        <v>0</v>
      </c>
      <c r="O110" s="57"/>
      <c r="P110" s="57"/>
      <c r="Q110" s="57"/>
      <c r="R110" s="57"/>
      <c r="S110" s="57"/>
      <c r="T110" s="57"/>
      <c r="U110" s="57"/>
      <c r="V110" s="57"/>
      <c r="W110" s="57"/>
      <c r="X110" s="57"/>
      <c r="Y110" s="57"/>
      <c r="Z110" s="57"/>
      <c r="AA110" s="57"/>
      <c r="AB110" s="57"/>
      <c r="AC110" s="57">
        <f t="shared" si="37"/>
        <v>0</v>
      </c>
      <c r="AD110" s="61"/>
      <c r="AE110" s="61"/>
      <c r="AF110" s="61"/>
      <c r="AG110" s="61"/>
      <c r="AH110" s="61"/>
      <c r="AI110" s="61">
        <f>+AD110+AE110+AF110+AG110+AH110</f>
        <v>0</v>
      </c>
      <c r="AJ110" s="67"/>
      <c r="AK110" s="67"/>
      <c r="AL110" s="67"/>
      <c r="AM110" s="67">
        <f>SUM(AJ110:AL110)</f>
        <v>0</v>
      </c>
      <c r="AN110"/>
      <c r="AO110"/>
      <c r="AP110"/>
    </row>
    <row r="111" spans="1:42" s="1" customFormat="1">
      <c r="A111" s="24" t="s">
        <v>98</v>
      </c>
      <c r="B111" s="25" t="s">
        <v>127</v>
      </c>
      <c r="C111" s="44"/>
      <c r="D111" s="44"/>
      <c r="E111" s="44">
        <f t="shared" si="35"/>
        <v>0</v>
      </c>
      <c r="F111" s="44"/>
      <c r="G111" s="49"/>
      <c r="H111" s="49"/>
      <c r="I111" s="49"/>
      <c r="J111" s="49"/>
      <c r="K111" s="49"/>
      <c r="L111" s="49"/>
      <c r="M111" s="53">
        <f>+'Cert.INM-FEM'!CK147</f>
        <v>0</v>
      </c>
      <c r="N111" s="13">
        <f t="shared" si="36"/>
        <v>0</v>
      </c>
      <c r="O111" s="57"/>
      <c r="P111" s="57"/>
      <c r="Q111" s="57"/>
      <c r="R111" s="57"/>
      <c r="S111" s="57"/>
      <c r="T111" s="57"/>
      <c r="U111" s="57"/>
      <c r="V111" s="57"/>
      <c r="W111" s="57"/>
      <c r="X111" s="57"/>
      <c r="Y111" s="57"/>
      <c r="Z111" s="57"/>
      <c r="AA111" s="57"/>
      <c r="AB111" s="57"/>
      <c r="AC111" s="57">
        <f t="shared" si="37"/>
        <v>0</v>
      </c>
      <c r="AD111" s="61"/>
      <c r="AE111" s="61"/>
      <c r="AF111" s="61"/>
      <c r="AG111" s="61"/>
      <c r="AH111" s="61"/>
      <c r="AI111" s="61"/>
      <c r="AJ111" s="67"/>
      <c r="AK111" s="67"/>
      <c r="AL111" s="67"/>
      <c r="AM111" s="67"/>
      <c r="AN111"/>
      <c r="AO111"/>
      <c r="AP111"/>
    </row>
    <row r="112" spans="1:42">
      <c r="A112" s="24" t="s">
        <v>97</v>
      </c>
      <c r="B112" s="25" t="s">
        <v>1009</v>
      </c>
      <c r="C112" s="44"/>
      <c r="D112" s="44">
        <f>+AM112</f>
        <v>0</v>
      </c>
      <c r="E112" s="44">
        <f t="shared" si="35"/>
        <v>0</v>
      </c>
      <c r="F112" s="44">
        <f>+C112+D112+E112</f>
        <v>0</v>
      </c>
      <c r="G112" s="49"/>
      <c r="H112" s="49"/>
      <c r="I112" s="49"/>
      <c r="J112" s="49"/>
      <c r="K112" s="49"/>
      <c r="L112" s="49"/>
      <c r="M112" s="53">
        <f>+'Cert.INM-FEM'!CK150</f>
        <v>0</v>
      </c>
      <c r="N112" s="13">
        <f t="shared" si="36"/>
        <v>0</v>
      </c>
      <c r="O112" s="57"/>
      <c r="P112" s="57"/>
      <c r="Q112" s="57"/>
      <c r="R112" s="57"/>
      <c r="S112" s="57"/>
      <c r="T112" s="57"/>
      <c r="U112" s="57"/>
      <c r="V112" s="57"/>
      <c r="W112" s="57"/>
      <c r="X112" s="57"/>
      <c r="Y112" s="57"/>
      <c r="Z112" s="57"/>
      <c r="AA112" s="57"/>
      <c r="AB112" s="57"/>
      <c r="AC112" s="57">
        <f t="shared" si="37"/>
        <v>0</v>
      </c>
      <c r="AD112" s="61"/>
      <c r="AE112" s="61"/>
      <c r="AF112" s="61"/>
      <c r="AG112" s="61"/>
      <c r="AH112" s="61"/>
      <c r="AI112" s="61">
        <f>+AD112+AE112+AF112+AG112+AH112</f>
        <v>0</v>
      </c>
      <c r="AJ112" s="67"/>
      <c r="AK112" s="67"/>
      <c r="AL112" s="67"/>
      <c r="AM112" s="67">
        <f>SUM(AJ112:AL112)</f>
        <v>0</v>
      </c>
    </row>
    <row r="113" spans="1:42">
      <c r="A113" s="24" t="s">
        <v>433</v>
      </c>
      <c r="B113" s="25" t="s">
        <v>1257</v>
      </c>
      <c r="C113" s="44"/>
      <c r="D113" s="44"/>
      <c r="E113" s="44">
        <f t="shared" si="35"/>
        <v>0</v>
      </c>
      <c r="F113" s="44"/>
      <c r="G113" s="49"/>
      <c r="H113" s="49"/>
      <c r="I113" s="49"/>
      <c r="J113" s="49"/>
      <c r="K113" s="49"/>
      <c r="L113" s="49"/>
      <c r="M113" s="53" t="e">
        <f>+'Cert.INM-FEM'!#REF!</f>
        <v>#REF!</v>
      </c>
      <c r="N113" s="13" t="e">
        <f t="shared" si="36"/>
        <v>#REF!</v>
      </c>
      <c r="O113" s="57"/>
      <c r="P113" s="57"/>
      <c r="Q113" s="57"/>
      <c r="R113" s="57"/>
      <c r="S113" s="57"/>
      <c r="T113" s="57"/>
      <c r="U113" s="57"/>
      <c r="V113" s="57"/>
      <c r="W113" s="57"/>
      <c r="X113" s="57"/>
      <c r="Y113" s="57"/>
      <c r="Z113" s="57"/>
      <c r="AA113" s="57"/>
      <c r="AB113" s="57"/>
      <c r="AC113" s="57">
        <f t="shared" si="37"/>
        <v>0</v>
      </c>
      <c r="AD113" s="61"/>
      <c r="AE113" s="61"/>
      <c r="AF113" s="61"/>
      <c r="AG113" s="61"/>
      <c r="AH113" s="61"/>
      <c r="AI113" s="61"/>
      <c r="AJ113" s="67"/>
      <c r="AK113" s="67"/>
      <c r="AL113" s="67"/>
      <c r="AM113" s="67"/>
    </row>
    <row r="114" spans="1:42">
      <c r="A114" s="24" t="s">
        <v>100</v>
      </c>
      <c r="B114" s="25" t="s">
        <v>1012</v>
      </c>
      <c r="C114" s="44"/>
      <c r="D114" s="44">
        <f>+AM114</f>
        <v>0</v>
      </c>
      <c r="E114" s="44">
        <f t="shared" si="35"/>
        <v>0</v>
      </c>
      <c r="F114" s="44">
        <f>+C114+D114+E114</f>
        <v>0</v>
      </c>
      <c r="G114" s="49"/>
      <c r="H114" s="49"/>
      <c r="I114" s="49"/>
      <c r="J114" s="49"/>
      <c r="K114" s="49"/>
      <c r="L114" s="49"/>
      <c r="M114" s="53">
        <f>+'Cert.INM-FEM'!CK151</f>
        <v>0</v>
      </c>
      <c r="N114" s="13">
        <f t="shared" si="36"/>
        <v>0</v>
      </c>
      <c r="O114" s="57"/>
      <c r="P114" s="57"/>
      <c r="Q114" s="57"/>
      <c r="R114" s="57"/>
      <c r="S114" s="57"/>
      <c r="T114" s="57"/>
      <c r="U114" s="57"/>
      <c r="V114" s="57"/>
      <c r="W114" s="57"/>
      <c r="X114" s="57"/>
      <c r="Y114" s="57"/>
      <c r="Z114" s="57"/>
      <c r="AA114" s="57"/>
      <c r="AB114" s="57"/>
      <c r="AC114" s="57">
        <f t="shared" si="37"/>
        <v>0</v>
      </c>
      <c r="AD114" s="61"/>
      <c r="AE114" s="61"/>
      <c r="AF114" s="61"/>
      <c r="AG114" s="61"/>
      <c r="AH114" s="61"/>
      <c r="AI114" s="61">
        <f>+AD114+AE114+AF114+AG114+AH114</f>
        <v>0</v>
      </c>
      <c r="AJ114" s="67"/>
      <c r="AK114" s="67"/>
      <c r="AL114" s="67"/>
      <c r="AM114" s="67">
        <f>SUM(AJ114:AL114)</f>
        <v>0</v>
      </c>
    </row>
    <row r="115" spans="1:42" s="1" customFormat="1">
      <c r="A115" s="24"/>
      <c r="B115" s="28"/>
      <c r="C115" s="44"/>
      <c r="D115" s="44"/>
      <c r="E115" s="44"/>
      <c r="F115" s="44"/>
      <c r="G115" s="49"/>
      <c r="H115" s="49"/>
      <c r="I115" s="49"/>
      <c r="J115" s="49"/>
      <c r="K115" s="49"/>
      <c r="L115" s="49"/>
      <c r="M115" s="53"/>
      <c r="N115" s="13"/>
      <c r="O115" s="57"/>
      <c r="P115" s="57"/>
      <c r="Q115" s="57"/>
      <c r="R115" s="57"/>
      <c r="S115" s="57"/>
      <c r="T115" s="57"/>
      <c r="U115" s="57"/>
      <c r="V115" s="57"/>
      <c r="W115" s="57"/>
      <c r="X115" s="57"/>
      <c r="Y115" s="57"/>
      <c r="Z115" s="57"/>
      <c r="AA115" s="57"/>
      <c r="AB115" s="57"/>
      <c r="AC115" s="57"/>
      <c r="AD115" s="61"/>
      <c r="AE115" s="61"/>
      <c r="AF115" s="61"/>
      <c r="AG115" s="61"/>
      <c r="AH115" s="61"/>
      <c r="AI115" s="61"/>
      <c r="AJ115" s="67"/>
      <c r="AK115" s="67"/>
      <c r="AL115" s="67"/>
      <c r="AM115" s="66"/>
      <c r="AN115"/>
      <c r="AO115"/>
      <c r="AP115"/>
    </row>
    <row r="116" spans="1:42">
      <c r="A116" s="20" t="s">
        <v>1016</v>
      </c>
      <c r="B116" s="26" t="s">
        <v>1017</v>
      </c>
      <c r="C116" s="43">
        <f t="shared" ref="C116:AM116" si="38">SUM(C118)</f>
        <v>0</v>
      </c>
      <c r="D116" s="43">
        <f t="shared" si="38"/>
        <v>0</v>
      </c>
      <c r="E116" s="43">
        <f t="shared" si="38"/>
        <v>0</v>
      </c>
      <c r="F116" s="43">
        <f t="shared" si="38"/>
        <v>0</v>
      </c>
      <c r="G116" s="43">
        <f t="shared" si="38"/>
        <v>0</v>
      </c>
      <c r="H116" s="43">
        <f t="shared" si="38"/>
        <v>0</v>
      </c>
      <c r="I116" s="43">
        <f t="shared" si="38"/>
        <v>0</v>
      </c>
      <c r="J116" s="43">
        <f t="shared" si="38"/>
        <v>0</v>
      </c>
      <c r="K116" s="43">
        <f t="shared" si="38"/>
        <v>0</v>
      </c>
      <c r="L116" s="43">
        <f t="shared" si="38"/>
        <v>0</v>
      </c>
      <c r="M116" s="43">
        <f t="shared" si="38"/>
        <v>0</v>
      </c>
      <c r="N116" s="43">
        <f t="shared" si="38"/>
        <v>0</v>
      </c>
      <c r="O116" s="43">
        <f t="shared" si="38"/>
        <v>0</v>
      </c>
      <c r="P116" s="43">
        <f t="shared" si="38"/>
        <v>0</v>
      </c>
      <c r="Q116" s="43">
        <f t="shared" si="38"/>
        <v>0</v>
      </c>
      <c r="R116" s="43">
        <f t="shared" si="38"/>
        <v>0</v>
      </c>
      <c r="S116" s="43">
        <f t="shared" si="38"/>
        <v>0</v>
      </c>
      <c r="T116" s="43">
        <f t="shared" si="38"/>
        <v>0</v>
      </c>
      <c r="U116" s="43">
        <f t="shared" si="38"/>
        <v>0</v>
      </c>
      <c r="V116" s="43">
        <f t="shared" si="38"/>
        <v>0</v>
      </c>
      <c r="W116" s="43">
        <f t="shared" si="38"/>
        <v>0</v>
      </c>
      <c r="X116" s="43">
        <f t="shared" si="38"/>
        <v>0</v>
      </c>
      <c r="Y116" s="43">
        <f t="shared" si="38"/>
        <v>0</v>
      </c>
      <c r="Z116" s="43">
        <f t="shared" si="38"/>
        <v>0</v>
      </c>
      <c r="AA116" s="43">
        <f t="shared" si="38"/>
        <v>0</v>
      </c>
      <c r="AB116" s="43">
        <f t="shared" si="38"/>
        <v>0</v>
      </c>
      <c r="AC116" s="55">
        <f t="shared" si="38"/>
        <v>0</v>
      </c>
      <c r="AD116" s="59">
        <f t="shared" si="38"/>
        <v>0</v>
      </c>
      <c r="AE116" s="59">
        <f t="shared" si="38"/>
        <v>0</v>
      </c>
      <c r="AF116" s="59">
        <f t="shared" si="38"/>
        <v>0</v>
      </c>
      <c r="AG116" s="59">
        <f t="shared" si="38"/>
        <v>0</v>
      </c>
      <c r="AH116" s="59">
        <f t="shared" si="38"/>
        <v>0</v>
      </c>
      <c r="AI116" s="59">
        <f t="shared" si="38"/>
        <v>0</v>
      </c>
      <c r="AJ116" s="65">
        <f t="shared" si="38"/>
        <v>0</v>
      </c>
      <c r="AK116" s="65">
        <f t="shared" si="38"/>
        <v>0</v>
      </c>
      <c r="AL116" s="65">
        <f t="shared" si="38"/>
        <v>0</v>
      </c>
      <c r="AM116" s="65">
        <f t="shared" si="38"/>
        <v>0</v>
      </c>
    </row>
    <row r="117" spans="1:42">
      <c r="A117" s="24"/>
      <c r="B117" s="25"/>
      <c r="C117" s="44"/>
      <c r="D117" s="45"/>
      <c r="E117" s="45"/>
      <c r="F117" s="45"/>
      <c r="G117" s="48"/>
      <c r="H117" s="48"/>
      <c r="I117" s="48"/>
      <c r="J117" s="48"/>
      <c r="K117" s="48"/>
      <c r="L117" s="48"/>
      <c r="M117" s="52"/>
      <c r="N117" s="6"/>
      <c r="O117" s="56"/>
      <c r="P117" s="56"/>
      <c r="Q117" s="56"/>
      <c r="R117" s="56"/>
      <c r="S117" s="56"/>
      <c r="T117" s="56"/>
      <c r="U117" s="56"/>
      <c r="V117" s="56"/>
      <c r="W117" s="56"/>
      <c r="X117" s="56"/>
      <c r="Y117" s="56"/>
      <c r="Z117" s="56"/>
      <c r="AA117" s="56"/>
      <c r="AB117" s="56"/>
      <c r="AC117" s="56"/>
      <c r="AD117" s="60"/>
      <c r="AE117" s="60"/>
      <c r="AF117" s="60"/>
      <c r="AG117" s="60"/>
      <c r="AH117" s="60"/>
      <c r="AI117" s="60"/>
      <c r="AJ117" s="66"/>
      <c r="AK117" s="66"/>
      <c r="AL117" s="66"/>
      <c r="AM117" s="66"/>
      <c r="AN117" s="1"/>
      <c r="AO117" s="1"/>
      <c r="AP117" s="1"/>
    </row>
    <row r="118" spans="1:42" s="1" customFormat="1">
      <c r="A118" s="24" t="s">
        <v>101</v>
      </c>
      <c r="B118" s="25" t="s">
        <v>1018</v>
      </c>
      <c r="C118" s="44"/>
      <c r="D118" s="44">
        <f>+AM118</f>
        <v>0</v>
      </c>
      <c r="E118" s="44">
        <f>+AC118+AI118</f>
        <v>0</v>
      </c>
      <c r="F118" s="44">
        <f>+C118+D118+E118</f>
        <v>0</v>
      </c>
      <c r="G118" s="49"/>
      <c r="H118" s="49"/>
      <c r="I118" s="49"/>
      <c r="J118" s="49"/>
      <c r="K118" s="49"/>
      <c r="L118" s="49"/>
      <c r="M118" s="53">
        <f>+'Cert.INM-FEM'!CR145</f>
        <v>0</v>
      </c>
      <c r="N118" s="13">
        <f>+F118-M118</f>
        <v>0</v>
      </c>
      <c r="O118" s="57"/>
      <c r="P118" s="57"/>
      <c r="Q118" s="57"/>
      <c r="R118" s="57"/>
      <c r="S118" s="57"/>
      <c r="T118" s="32">
        <v>0</v>
      </c>
      <c r="U118" s="57"/>
      <c r="V118" s="57"/>
      <c r="W118" s="57"/>
      <c r="X118" s="57"/>
      <c r="Y118" s="57"/>
      <c r="Z118" s="57"/>
      <c r="AA118" s="57"/>
      <c r="AB118" s="57"/>
      <c r="AC118" s="57">
        <f>SUM(O118:AB118)</f>
        <v>0</v>
      </c>
      <c r="AD118" s="61">
        <v>0</v>
      </c>
      <c r="AE118" s="61"/>
      <c r="AF118" s="61"/>
      <c r="AG118" s="61"/>
      <c r="AH118" s="61"/>
      <c r="AI118" s="61">
        <f>+AD118+AE118+AF118+AG118+AH118</f>
        <v>0</v>
      </c>
      <c r="AJ118" s="67"/>
      <c r="AK118" s="67"/>
      <c r="AL118" s="67"/>
      <c r="AM118" s="67">
        <f>SUM(AJ118:AL118)</f>
        <v>0</v>
      </c>
      <c r="AN118"/>
      <c r="AO118"/>
      <c r="AP118"/>
    </row>
    <row r="119" spans="1:42">
      <c r="A119" s="24"/>
      <c r="B119" s="25"/>
      <c r="C119" s="44"/>
      <c r="D119" s="45"/>
      <c r="E119" s="45"/>
      <c r="F119" s="45"/>
      <c r="G119" s="48"/>
      <c r="H119" s="48"/>
      <c r="I119" s="48"/>
      <c r="J119" s="48"/>
      <c r="K119" s="48"/>
      <c r="L119" s="48"/>
      <c r="M119" s="52"/>
      <c r="N119" s="6"/>
      <c r="O119" s="56"/>
      <c r="P119" s="56"/>
      <c r="Q119" s="56"/>
      <c r="R119" s="56"/>
      <c r="S119" s="56"/>
      <c r="T119" s="56"/>
      <c r="U119" s="56"/>
      <c r="V119" s="56"/>
      <c r="W119" s="56"/>
      <c r="X119" s="56"/>
      <c r="Y119" s="56"/>
      <c r="Z119" s="56"/>
      <c r="AA119" s="56"/>
      <c r="AB119" s="56"/>
      <c r="AC119" s="56"/>
      <c r="AD119" s="60"/>
      <c r="AE119" s="60"/>
      <c r="AF119" s="60"/>
      <c r="AG119" s="60"/>
      <c r="AH119" s="60"/>
      <c r="AI119" s="60"/>
      <c r="AJ119" s="66"/>
      <c r="AK119" s="66"/>
      <c r="AL119" s="66"/>
      <c r="AM119" s="66"/>
      <c r="AN119" s="1"/>
      <c r="AO119" s="1"/>
      <c r="AP119" s="1"/>
    </row>
    <row r="120" spans="1:42">
      <c r="A120" s="30" t="s">
        <v>1019</v>
      </c>
      <c r="B120" s="30"/>
      <c r="C120" s="43">
        <f t="shared" ref="C120:AM120" si="39">C116+C107+C93+C89+C66+C27+C10</f>
        <v>0</v>
      </c>
      <c r="D120" s="43">
        <f t="shared" si="39"/>
        <v>0</v>
      </c>
      <c r="E120" s="43">
        <f t="shared" si="39"/>
        <v>0</v>
      </c>
      <c r="F120" s="43">
        <f>F116+F107+F93+F89+F66+F27+F10</f>
        <v>0</v>
      </c>
      <c r="G120" s="43">
        <f t="shared" si="39"/>
        <v>0</v>
      </c>
      <c r="H120" s="43">
        <f t="shared" si="39"/>
        <v>0</v>
      </c>
      <c r="I120" s="43">
        <f t="shared" si="39"/>
        <v>0</v>
      </c>
      <c r="J120" s="43">
        <f t="shared" si="39"/>
        <v>0</v>
      </c>
      <c r="K120" s="43">
        <f t="shared" si="39"/>
        <v>0</v>
      </c>
      <c r="L120" s="43">
        <f t="shared" si="39"/>
        <v>0</v>
      </c>
      <c r="M120" s="43">
        <f t="shared" si="39"/>
        <v>117437689.78999999</v>
      </c>
      <c r="N120" s="43">
        <f t="shared" si="39"/>
        <v>-117437689.78999999</v>
      </c>
      <c r="O120" s="43">
        <f t="shared" si="39"/>
        <v>0</v>
      </c>
      <c r="P120" s="43">
        <f t="shared" si="39"/>
        <v>0</v>
      </c>
      <c r="Q120" s="43">
        <f>Q116+Q107+Q93+Q89+Q66+Q27+Q10</f>
        <v>0</v>
      </c>
      <c r="R120" s="43">
        <f t="shared" si="39"/>
        <v>0</v>
      </c>
      <c r="S120" s="43">
        <f t="shared" si="39"/>
        <v>0</v>
      </c>
      <c r="T120" s="43">
        <f t="shared" si="39"/>
        <v>0</v>
      </c>
      <c r="U120" s="43">
        <f t="shared" si="39"/>
        <v>0</v>
      </c>
      <c r="V120" s="43">
        <f t="shared" si="39"/>
        <v>0</v>
      </c>
      <c r="W120" s="43">
        <f t="shared" si="39"/>
        <v>0</v>
      </c>
      <c r="X120" s="43">
        <f t="shared" si="39"/>
        <v>0</v>
      </c>
      <c r="Y120" s="43">
        <f t="shared" si="39"/>
        <v>0</v>
      </c>
      <c r="Z120" s="43">
        <f t="shared" si="39"/>
        <v>0</v>
      </c>
      <c r="AA120" s="43">
        <f t="shared" si="39"/>
        <v>0</v>
      </c>
      <c r="AB120" s="43">
        <f t="shared" si="39"/>
        <v>0</v>
      </c>
      <c r="AC120" s="55">
        <f>AC116+AC107+AC93+AC89+AC66+AC27+AC10</f>
        <v>0</v>
      </c>
      <c r="AD120" s="59">
        <f t="shared" si="39"/>
        <v>0</v>
      </c>
      <c r="AE120" s="59">
        <f t="shared" si="39"/>
        <v>0</v>
      </c>
      <c r="AF120" s="59">
        <f t="shared" si="39"/>
        <v>0</v>
      </c>
      <c r="AG120" s="59">
        <f t="shared" si="39"/>
        <v>0</v>
      </c>
      <c r="AH120" s="59">
        <f t="shared" si="39"/>
        <v>0</v>
      </c>
      <c r="AI120" s="59">
        <f t="shared" si="39"/>
        <v>0</v>
      </c>
      <c r="AJ120" s="65">
        <f t="shared" si="39"/>
        <v>0</v>
      </c>
      <c r="AK120" s="65">
        <f t="shared" si="39"/>
        <v>0</v>
      </c>
      <c r="AL120" s="65">
        <f t="shared" si="39"/>
        <v>0</v>
      </c>
      <c r="AM120" s="65">
        <f t="shared" si="39"/>
        <v>0</v>
      </c>
    </row>
    <row r="121" spans="1:42">
      <c r="D121" s="3"/>
      <c r="E121" s="3"/>
      <c r="F121" s="2"/>
      <c r="G121" s="2"/>
      <c r="H121" s="2"/>
      <c r="I121" s="2"/>
      <c r="J121" s="2"/>
      <c r="K121" s="2"/>
      <c r="L121" s="2"/>
      <c r="M121" s="2"/>
      <c r="N121" s="15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L121" s="2"/>
      <c r="AM121" s="3"/>
    </row>
    <row r="122" spans="1:42"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6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1"/>
      <c r="AO122" s="1"/>
      <c r="AP122" s="1"/>
    </row>
    <row r="123" spans="1:42">
      <c r="C123" s="45"/>
      <c r="D123" s="3"/>
      <c r="E123" s="3"/>
      <c r="F123" s="2"/>
      <c r="G123" s="2"/>
      <c r="H123" s="2"/>
      <c r="I123" s="2"/>
      <c r="J123" s="2"/>
      <c r="K123" s="2"/>
      <c r="L123" s="2"/>
      <c r="M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L123" s="2"/>
      <c r="AM123" s="3"/>
    </row>
    <row r="124" spans="1:42">
      <c r="D124" s="3"/>
      <c r="E124" s="3"/>
      <c r="F124" s="2"/>
      <c r="G124" s="2"/>
      <c r="H124" s="2"/>
      <c r="I124" s="2"/>
      <c r="J124" s="2"/>
      <c r="K124" s="2"/>
      <c r="L124" s="2"/>
      <c r="M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L124" s="2"/>
      <c r="AM124" s="3"/>
    </row>
    <row r="125" spans="1:42"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10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1"/>
      <c r="AO125" s="1"/>
      <c r="AP125" s="1"/>
    </row>
    <row r="126" spans="1:42">
      <c r="F126" s="2"/>
      <c r="AJ126" s="2"/>
      <c r="AL126" s="2"/>
    </row>
    <row r="127" spans="1:42">
      <c r="O127" s="3"/>
      <c r="Q127" s="2"/>
      <c r="AJ127" s="2"/>
      <c r="AL127" s="2"/>
    </row>
    <row r="128" spans="1:42">
      <c r="AJ128" s="2"/>
      <c r="AL128" s="2"/>
    </row>
    <row r="129" spans="15:38">
      <c r="O129" s="2"/>
      <c r="AJ129" s="2"/>
      <c r="AL129" s="2"/>
    </row>
    <row r="130" spans="15:38">
      <c r="AJ130" s="2"/>
      <c r="AL130" s="2"/>
    </row>
    <row r="131" spans="15:38">
      <c r="AJ131" s="2"/>
      <c r="AL131" s="2"/>
    </row>
    <row r="132" spans="15:38">
      <c r="AJ132" s="2"/>
      <c r="AL132" s="2"/>
    </row>
    <row r="133" spans="15:38">
      <c r="AJ133" s="2"/>
      <c r="AL133" s="2"/>
    </row>
    <row r="134" spans="15:38">
      <c r="AJ134" s="2"/>
      <c r="AL134" s="2"/>
    </row>
    <row r="135" spans="15:38">
      <c r="AJ135" s="2"/>
      <c r="AL135" s="2"/>
    </row>
    <row r="136" spans="15:38">
      <c r="AJ136" s="2"/>
      <c r="AL136" s="2"/>
    </row>
    <row r="137" spans="15:38">
      <c r="AJ137" s="2"/>
      <c r="AL137" s="2"/>
    </row>
    <row r="138" spans="15:38">
      <c r="AJ138" s="2"/>
      <c r="AL138" s="2"/>
    </row>
    <row r="139" spans="15:38">
      <c r="AJ139" s="2"/>
      <c r="AL139" s="2"/>
    </row>
    <row r="140" spans="15:38">
      <c r="AJ140" s="2"/>
      <c r="AL140" s="2"/>
    </row>
    <row r="141" spans="15:38">
      <c r="AJ141" s="2"/>
      <c r="AL141" s="2"/>
    </row>
    <row r="142" spans="15:38">
      <c r="AJ142" s="2"/>
      <c r="AL142" s="2"/>
    </row>
    <row r="143" spans="15:38">
      <c r="AJ143" s="2"/>
      <c r="AL143" s="2"/>
    </row>
    <row r="144" spans="15:38">
      <c r="AJ144" s="2"/>
      <c r="AL144" s="2"/>
    </row>
    <row r="145" spans="36:38">
      <c r="AJ145" s="2"/>
      <c r="AL145" s="2"/>
    </row>
    <row r="146" spans="36:38">
      <c r="AJ146" s="2"/>
      <c r="AL146" s="2"/>
    </row>
    <row r="147" spans="36:38">
      <c r="AJ147" s="2"/>
      <c r="AL147" s="2"/>
    </row>
    <row r="148" spans="36:38">
      <c r="AJ148" s="2"/>
      <c r="AL148" s="2"/>
    </row>
    <row r="149" spans="36:38">
      <c r="AJ149" s="2"/>
      <c r="AL149" s="2"/>
    </row>
    <row r="150" spans="36:38">
      <c r="AJ150" s="2"/>
      <c r="AL150" s="2"/>
    </row>
    <row r="151" spans="36:38">
      <c r="AJ151" s="2"/>
      <c r="AL151" s="2"/>
    </row>
    <row r="152" spans="36:38">
      <c r="AJ152" s="2"/>
      <c r="AL152" s="2"/>
    </row>
    <row r="153" spans="36:38">
      <c r="AJ153" s="2"/>
      <c r="AL153" s="2"/>
    </row>
    <row r="154" spans="36:38">
      <c r="AJ154" s="2"/>
      <c r="AL154" s="2"/>
    </row>
    <row r="155" spans="36:38">
      <c r="AJ155" s="2"/>
      <c r="AL155" s="2"/>
    </row>
    <row r="156" spans="36:38">
      <c r="AJ156" s="2"/>
      <c r="AL156" s="2"/>
    </row>
    <row r="157" spans="36:38">
      <c r="AJ157" s="2"/>
      <c r="AL157" s="2"/>
    </row>
    <row r="158" spans="36:38">
      <c r="AJ158" s="2"/>
      <c r="AL158" s="2"/>
    </row>
    <row r="159" spans="36:38">
      <c r="AJ159" s="2"/>
      <c r="AL159" s="2"/>
    </row>
    <row r="160" spans="36:38">
      <c r="AJ160" s="2"/>
      <c r="AL160" s="2"/>
    </row>
    <row r="161" spans="36:38">
      <c r="AJ161" s="2"/>
      <c r="AL161" s="2"/>
    </row>
    <row r="162" spans="36:38">
      <c r="AJ162" s="2"/>
      <c r="AL162" s="2"/>
    </row>
    <row r="163" spans="36:38">
      <c r="AJ163" s="2"/>
      <c r="AL163" s="2"/>
    </row>
    <row r="164" spans="36:38">
      <c r="AJ164" s="2"/>
      <c r="AL164" s="2"/>
    </row>
    <row r="165" spans="36:38">
      <c r="AJ165" s="2"/>
      <c r="AL165" s="2"/>
    </row>
    <row r="166" spans="36:38">
      <c r="AJ166" s="2"/>
    </row>
    <row r="167" spans="36:38">
      <c r="AJ167" s="2"/>
    </row>
    <row r="168" spans="36:38">
      <c r="AJ168" s="2"/>
    </row>
    <row r="169" spans="36:38">
      <c r="AJ169" s="2"/>
    </row>
    <row r="170" spans="36:38">
      <c r="AJ170" s="2"/>
    </row>
    <row r="171" spans="36:38">
      <c r="AJ171" s="2"/>
    </row>
    <row r="172" spans="36:38">
      <c r="AJ172" s="2"/>
    </row>
    <row r="173" spans="36:38">
      <c r="AJ173" s="2"/>
    </row>
    <row r="174" spans="36:38">
      <c r="AJ174" s="2"/>
    </row>
    <row r="175" spans="36:38">
      <c r="AJ175" s="2"/>
    </row>
    <row r="176" spans="36:38">
      <c r="AJ176" s="2"/>
    </row>
    <row r="177" spans="36:36">
      <c r="AJ177" s="2"/>
    </row>
    <row r="178" spans="36:36">
      <c r="AJ178" s="2"/>
    </row>
    <row r="179" spans="36:36">
      <c r="AJ179" s="2"/>
    </row>
    <row r="180" spans="36:36">
      <c r="AJ180" s="2"/>
    </row>
    <row r="181" spans="36:36">
      <c r="AJ181" s="2"/>
    </row>
    <row r="182" spans="36:36">
      <c r="AJ182" s="2"/>
    </row>
    <row r="183" spans="36:36">
      <c r="AJ183" s="2"/>
    </row>
    <row r="184" spans="36:36">
      <c r="AJ184" s="2"/>
    </row>
    <row r="185" spans="36:36">
      <c r="AJ185" s="2"/>
    </row>
    <row r="186" spans="36:36">
      <c r="AJ186" s="2"/>
    </row>
    <row r="187" spans="36:36">
      <c r="AJ187" s="2"/>
    </row>
    <row r="188" spans="36:36">
      <c r="AJ188" s="2"/>
    </row>
    <row r="189" spans="36:36">
      <c r="AJ189" s="2"/>
    </row>
    <row r="190" spans="36:36">
      <c r="AJ190" s="2"/>
    </row>
    <row r="191" spans="36:36">
      <c r="AJ191" s="2"/>
    </row>
    <row r="192" spans="36:36">
      <c r="AJ192" s="2"/>
    </row>
    <row r="193" spans="36:36">
      <c r="AJ193" s="2"/>
    </row>
    <row r="194" spans="36:36">
      <c r="AJ194" s="2"/>
    </row>
    <row r="195" spans="36:36">
      <c r="AJ195" s="2"/>
    </row>
    <row r="196" spans="36:36">
      <c r="AJ196" s="2"/>
    </row>
    <row r="197" spans="36:36">
      <c r="AJ197" s="2"/>
    </row>
    <row r="198" spans="36:36">
      <c r="AJ198" s="2"/>
    </row>
    <row r="199" spans="36:36">
      <c r="AJ199" s="2"/>
    </row>
    <row r="200" spans="36:36">
      <c r="AJ200" s="2"/>
    </row>
    <row r="201" spans="36:36">
      <c r="AJ201" s="2"/>
    </row>
    <row r="202" spans="36:36">
      <c r="AJ202" s="2"/>
    </row>
    <row r="203" spans="36:36">
      <c r="AJ203" s="2"/>
    </row>
    <row r="204" spans="36:36">
      <c r="AJ204" s="2"/>
    </row>
    <row r="205" spans="36:36">
      <c r="AJ205" s="2"/>
    </row>
    <row r="206" spans="36:36">
      <c r="AJ206" s="2"/>
    </row>
    <row r="207" spans="36:36">
      <c r="AJ207" s="2"/>
    </row>
    <row r="208" spans="36:36">
      <c r="AJ208" s="2"/>
    </row>
    <row r="209" spans="36:36">
      <c r="AJ209" s="2"/>
    </row>
    <row r="210" spans="36:36">
      <c r="AJ210" s="2"/>
    </row>
    <row r="211" spans="36:36">
      <c r="AJ211" s="2"/>
    </row>
    <row r="212" spans="36:36">
      <c r="AJ212" s="2"/>
    </row>
    <row r="213" spans="36:36">
      <c r="AJ213" s="2"/>
    </row>
    <row r="214" spans="36:36">
      <c r="AJ214" s="2"/>
    </row>
    <row r="215" spans="36:36">
      <c r="AJ215" s="2"/>
    </row>
    <row r="216" spans="36:36">
      <c r="AJ216" s="2"/>
    </row>
    <row r="217" spans="36:36">
      <c r="AJ217" s="2"/>
    </row>
    <row r="218" spans="36:36">
      <c r="AJ218" s="2"/>
    </row>
    <row r="219" spans="36:36">
      <c r="AJ219" s="2"/>
    </row>
    <row r="220" spans="36:36">
      <c r="AJ220" s="2"/>
    </row>
    <row r="221" spans="36:36">
      <c r="AJ221" s="2"/>
    </row>
    <row r="222" spans="36:36">
      <c r="AJ222" s="2"/>
    </row>
    <row r="223" spans="36:36">
      <c r="AJ223" s="2"/>
    </row>
    <row r="224" spans="36:36">
      <c r="AJ224" s="2"/>
    </row>
    <row r="225" spans="36:36">
      <c r="AJ225" s="2"/>
    </row>
    <row r="226" spans="36:36">
      <c r="AJ226" s="2"/>
    </row>
    <row r="227" spans="36:36">
      <c r="AJ227" s="2"/>
    </row>
    <row r="228" spans="36:36">
      <c r="AJ228" s="2"/>
    </row>
    <row r="229" spans="36:36">
      <c r="AJ229" s="2"/>
    </row>
    <row r="230" spans="36:36">
      <c r="AJ230" s="2"/>
    </row>
    <row r="231" spans="36:36">
      <c r="AJ231" s="2"/>
    </row>
    <row r="232" spans="36:36">
      <c r="AJ232" s="2"/>
    </row>
    <row r="233" spans="36:36">
      <c r="AJ233" s="2"/>
    </row>
    <row r="234" spans="36:36">
      <c r="AJ234" s="2"/>
    </row>
    <row r="235" spans="36:36">
      <c r="AJ235" s="2"/>
    </row>
    <row r="236" spans="36:36">
      <c r="AJ236" s="2"/>
    </row>
    <row r="237" spans="36:36">
      <c r="AJ237" s="2"/>
    </row>
    <row r="238" spans="36:36">
      <c r="AJ238" s="2"/>
    </row>
    <row r="239" spans="36:36">
      <c r="AJ239" s="2"/>
    </row>
    <row r="240" spans="36:36">
      <c r="AJ240" s="2"/>
    </row>
    <row r="241" spans="36:36">
      <c r="AJ241" s="2"/>
    </row>
    <row r="242" spans="36:36">
      <c r="AJ242" s="2"/>
    </row>
    <row r="243" spans="36:36">
      <c r="AJ243" s="2"/>
    </row>
    <row r="244" spans="36:36">
      <c r="AJ244" s="2"/>
    </row>
    <row r="245" spans="36:36">
      <c r="AJ245" s="2"/>
    </row>
    <row r="246" spans="36:36">
      <c r="AJ246" s="2"/>
    </row>
    <row r="247" spans="36:36">
      <c r="AJ247" s="2"/>
    </row>
    <row r="248" spans="36:36">
      <c r="AJ248" s="2"/>
    </row>
    <row r="249" spans="36:36">
      <c r="AJ249" s="2"/>
    </row>
    <row r="250" spans="36:36">
      <c r="AJ250" s="2"/>
    </row>
    <row r="251" spans="36:36">
      <c r="AJ251" s="2"/>
    </row>
    <row r="252" spans="36:36">
      <c r="AJ252" s="2"/>
    </row>
    <row r="253" spans="36:36">
      <c r="AJ253" s="2"/>
    </row>
    <row r="254" spans="36:36">
      <c r="AJ254" s="2"/>
    </row>
    <row r="255" spans="36:36">
      <c r="AJ255" s="2"/>
    </row>
    <row r="256" spans="36:36">
      <c r="AJ256" s="2"/>
    </row>
    <row r="257" spans="36:36">
      <c r="AJ257" s="2"/>
    </row>
    <row r="258" spans="36:36">
      <c r="AJ258" s="2"/>
    </row>
    <row r="259" spans="36:36">
      <c r="AJ259" s="2"/>
    </row>
    <row r="260" spans="36:36">
      <c r="AJ260" s="2"/>
    </row>
    <row r="261" spans="36:36">
      <c r="AJ261" s="2"/>
    </row>
    <row r="262" spans="36:36">
      <c r="AJ262" s="2"/>
    </row>
    <row r="263" spans="36:36">
      <c r="AJ263" s="2"/>
    </row>
    <row r="264" spans="36:36">
      <c r="AJ264" s="2"/>
    </row>
    <row r="265" spans="36:36">
      <c r="AJ265" s="2"/>
    </row>
    <row r="266" spans="36:36">
      <c r="AJ266" s="2"/>
    </row>
    <row r="267" spans="36:36">
      <c r="AJ267" s="2"/>
    </row>
    <row r="268" spans="36:36">
      <c r="AJ268" s="2"/>
    </row>
    <row r="269" spans="36:36">
      <c r="AJ269" s="2"/>
    </row>
    <row r="270" spans="36:36">
      <c r="AJ270" s="2"/>
    </row>
    <row r="271" spans="36:36">
      <c r="AJ271" s="2"/>
    </row>
    <row r="272" spans="36:36">
      <c r="AJ272" s="2"/>
    </row>
    <row r="273" spans="36:36">
      <c r="AJ273" s="2"/>
    </row>
    <row r="274" spans="36:36">
      <c r="AJ274" s="2"/>
    </row>
    <row r="275" spans="36:36">
      <c r="AJ275" s="2"/>
    </row>
    <row r="276" spans="36:36">
      <c r="AJ276" s="2"/>
    </row>
    <row r="277" spans="36:36">
      <c r="AJ277" s="2"/>
    </row>
    <row r="278" spans="36:36">
      <c r="AJ278" s="2"/>
    </row>
    <row r="279" spans="36:36">
      <c r="AJ279" s="2"/>
    </row>
    <row r="280" spans="36:36">
      <c r="AJ280" s="2"/>
    </row>
    <row r="281" spans="36:36">
      <c r="AJ281" s="2"/>
    </row>
    <row r="282" spans="36:36">
      <c r="AJ282" s="2"/>
    </row>
    <row r="283" spans="36:36">
      <c r="AJ283" s="2"/>
    </row>
    <row r="284" spans="36:36">
      <c r="AJ284" s="2"/>
    </row>
    <row r="285" spans="36:36">
      <c r="AJ285" s="2"/>
    </row>
    <row r="286" spans="36:36">
      <c r="AJ286" s="2"/>
    </row>
    <row r="287" spans="36:36">
      <c r="AJ287" s="2"/>
    </row>
    <row r="288" spans="36:36">
      <c r="AJ288" s="2"/>
    </row>
    <row r="289" spans="36:36">
      <c r="AJ289" s="2"/>
    </row>
    <row r="290" spans="36:36">
      <c r="AJ290" s="2"/>
    </row>
    <row r="291" spans="36:36">
      <c r="AJ291" s="2"/>
    </row>
    <row r="292" spans="36:36">
      <c r="AJ292" s="2"/>
    </row>
    <row r="293" spans="36:36">
      <c r="AJ293" s="2"/>
    </row>
    <row r="294" spans="36:36">
      <c r="AJ294" s="2"/>
    </row>
    <row r="295" spans="36:36">
      <c r="AJ295" s="2"/>
    </row>
    <row r="296" spans="36:36">
      <c r="AJ296" s="2"/>
    </row>
    <row r="297" spans="36:36">
      <c r="AJ297" s="2"/>
    </row>
    <row r="298" spans="36:36">
      <c r="AJ298" s="2"/>
    </row>
    <row r="299" spans="36:36">
      <c r="AJ299" s="2"/>
    </row>
    <row r="300" spans="36:36">
      <c r="AJ300" s="2"/>
    </row>
    <row r="301" spans="36:36">
      <c r="AJ301" s="2"/>
    </row>
    <row r="302" spans="36:36">
      <c r="AJ302" s="2"/>
    </row>
    <row r="303" spans="36:36">
      <c r="AJ303" s="2"/>
    </row>
    <row r="304" spans="36:36">
      <c r="AJ304" s="2"/>
    </row>
    <row r="305" spans="36:36">
      <c r="AJ305" s="2"/>
    </row>
    <row r="306" spans="36:36">
      <c r="AJ306" s="2"/>
    </row>
    <row r="307" spans="36:36">
      <c r="AJ307" s="2"/>
    </row>
    <row r="308" spans="36:36">
      <c r="AJ308" s="2"/>
    </row>
    <row r="309" spans="36:36">
      <c r="AJ309" s="2"/>
    </row>
    <row r="310" spans="36:36">
      <c r="AJ310" s="2"/>
    </row>
    <row r="311" spans="36:36">
      <c r="AJ311" s="2"/>
    </row>
    <row r="312" spans="36:36">
      <c r="AJ312" s="2"/>
    </row>
    <row r="313" spans="36:36">
      <c r="AJ313" s="2"/>
    </row>
    <row r="314" spans="36:36">
      <c r="AJ314" s="2"/>
    </row>
    <row r="315" spans="36:36">
      <c r="AJ315" s="2"/>
    </row>
    <row r="316" spans="36:36">
      <c r="AJ316" s="2"/>
    </row>
    <row r="317" spans="36:36">
      <c r="AJ317" s="2"/>
    </row>
    <row r="318" spans="36:36">
      <c r="AJ318" s="2"/>
    </row>
    <row r="319" spans="36:36">
      <c r="AJ319" s="2"/>
    </row>
    <row r="320" spans="36:36">
      <c r="AJ320" s="2"/>
    </row>
    <row r="321" spans="36:36">
      <c r="AJ321" s="2"/>
    </row>
    <row r="322" spans="36:36">
      <c r="AJ322" s="2"/>
    </row>
    <row r="323" spans="36:36">
      <c r="AJ323" s="2"/>
    </row>
    <row r="324" spans="36:36">
      <c r="AJ324" s="2"/>
    </row>
    <row r="325" spans="36:36">
      <c r="AJ325" s="2"/>
    </row>
    <row r="326" spans="36:36">
      <c r="AJ326" s="2"/>
    </row>
    <row r="327" spans="36:36">
      <c r="AJ327" s="2"/>
    </row>
    <row r="328" spans="36:36">
      <c r="AJ328" s="2"/>
    </row>
    <row r="329" spans="36:36">
      <c r="AJ329" s="2"/>
    </row>
    <row r="330" spans="36:36">
      <c r="AJ330" s="2"/>
    </row>
    <row r="331" spans="36:36">
      <c r="AJ331" s="2"/>
    </row>
    <row r="332" spans="36:36">
      <c r="AJ332" s="2"/>
    </row>
    <row r="333" spans="36:36">
      <c r="AJ333" s="2"/>
    </row>
    <row r="334" spans="36:36">
      <c r="AJ334" s="2"/>
    </row>
    <row r="335" spans="36:36">
      <c r="AJ335" s="2"/>
    </row>
    <row r="336" spans="36:36">
      <c r="AJ336" s="2"/>
    </row>
    <row r="337" spans="36:36">
      <c r="AJ337" s="2"/>
    </row>
    <row r="338" spans="36:36">
      <c r="AJ338" s="2"/>
    </row>
    <row r="339" spans="36:36">
      <c r="AJ339" s="2"/>
    </row>
    <row r="340" spans="36:36">
      <c r="AJ340" s="2"/>
    </row>
    <row r="341" spans="36:36">
      <c r="AJ341" s="2"/>
    </row>
    <row r="342" spans="36:36">
      <c r="AJ342" s="2"/>
    </row>
    <row r="343" spans="36:36">
      <c r="AJ343" s="2"/>
    </row>
    <row r="344" spans="36:36">
      <c r="AJ344" s="2"/>
    </row>
    <row r="345" spans="36:36">
      <c r="AJ345" s="2"/>
    </row>
    <row r="346" spans="36:36">
      <c r="AJ346" s="2"/>
    </row>
    <row r="347" spans="36:36">
      <c r="AJ347" s="2"/>
    </row>
    <row r="348" spans="36:36">
      <c r="AJ348" s="2"/>
    </row>
    <row r="349" spans="36:36">
      <c r="AJ349" s="2"/>
    </row>
    <row r="350" spans="36:36">
      <c r="AJ350" s="2"/>
    </row>
    <row r="351" spans="36:36">
      <c r="AJ351" s="2"/>
    </row>
    <row r="352" spans="36:36">
      <c r="AJ352" s="2"/>
    </row>
    <row r="353" spans="36:36">
      <c r="AJ353" s="2"/>
    </row>
    <row r="354" spans="36:36">
      <c r="AJ354" s="2"/>
    </row>
    <row r="355" spans="36:36">
      <c r="AJ355" s="2"/>
    </row>
    <row r="356" spans="36:36">
      <c r="AJ356" s="2"/>
    </row>
    <row r="357" spans="36:36">
      <c r="AJ357" s="2"/>
    </row>
    <row r="358" spans="36:36">
      <c r="AJ358" s="2"/>
    </row>
    <row r="359" spans="36:36">
      <c r="AJ359" s="2"/>
    </row>
    <row r="360" spans="36:36">
      <c r="AJ360" s="2"/>
    </row>
    <row r="361" spans="36:36">
      <c r="AJ361" s="2"/>
    </row>
    <row r="362" spans="36:36">
      <c r="AJ362" s="2"/>
    </row>
    <row r="363" spans="36:36">
      <c r="AJ363" s="2"/>
    </row>
    <row r="364" spans="36:36">
      <c r="AJ364" s="2"/>
    </row>
    <row r="365" spans="36:36">
      <c r="AJ365" s="2"/>
    </row>
    <row r="366" spans="36:36">
      <c r="AJ366" s="2"/>
    </row>
    <row r="367" spans="36:36">
      <c r="AJ367" s="2"/>
    </row>
    <row r="368" spans="36:36">
      <c r="AJ368" s="2"/>
    </row>
    <row r="369" spans="36:36">
      <c r="AJ369" s="2"/>
    </row>
    <row r="370" spans="36:36">
      <c r="AJ370" s="2"/>
    </row>
    <row r="371" spans="36:36">
      <c r="AJ371" s="2"/>
    </row>
    <row r="372" spans="36:36">
      <c r="AJ372" s="2"/>
    </row>
    <row r="373" spans="36:36">
      <c r="AJ373" s="2"/>
    </row>
    <row r="374" spans="36:36">
      <c r="AJ374" s="2"/>
    </row>
    <row r="375" spans="36:36">
      <c r="AJ375" s="2"/>
    </row>
    <row r="376" spans="36:36">
      <c r="AJ376" s="2"/>
    </row>
    <row r="377" spans="36:36">
      <c r="AJ377" s="2"/>
    </row>
    <row r="378" spans="36:36">
      <c r="AJ378" s="2"/>
    </row>
    <row r="379" spans="36:36">
      <c r="AJ379" s="2"/>
    </row>
    <row r="380" spans="36:36">
      <c r="AJ380" s="2"/>
    </row>
    <row r="381" spans="36:36">
      <c r="AJ381" s="2"/>
    </row>
    <row r="382" spans="36:36">
      <c r="AJ382" s="2"/>
    </row>
    <row r="383" spans="36:36">
      <c r="AJ383" s="2"/>
    </row>
    <row r="384" spans="36:36">
      <c r="AJ384" s="2"/>
    </row>
    <row r="385" spans="36:36">
      <c r="AJ385" s="2"/>
    </row>
    <row r="386" spans="36:36">
      <c r="AJ386" s="2"/>
    </row>
    <row r="387" spans="36:36">
      <c r="AJ387" s="2"/>
    </row>
    <row r="388" spans="36:36">
      <c r="AJ388" s="2"/>
    </row>
    <row r="389" spans="36:36">
      <c r="AJ389" s="2"/>
    </row>
    <row r="390" spans="36:36">
      <c r="AJ390" s="2"/>
    </row>
    <row r="391" spans="36:36">
      <c r="AJ391" s="2"/>
    </row>
    <row r="392" spans="36:36">
      <c r="AJ392" s="2"/>
    </row>
    <row r="393" spans="36:36">
      <c r="AJ393" s="2"/>
    </row>
    <row r="394" spans="36:36">
      <c r="AJ394" s="2"/>
    </row>
    <row r="395" spans="36:36">
      <c r="AJ395" s="2"/>
    </row>
    <row r="396" spans="36:36">
      <c r="AJ396" s="2"/>
    </row>
    <row r="397" spans="36:36">
      <c r="AJ397" s="2"/>
    </row>
    <row r="398" spans="36:36">
      <c r="AJ398" s="2"/>
    </row>
    <row r="399" spans="36:36">
      <c r="AJ399" s="2"/>
    </row>
    <row r="400" spans="36:36">
      <c r="AJ400" s="2"/>
    </row>
    <row r="401" spans="36:36">
      <c r="AJ401" s="2"/>
    </row>
    <row r="402" spans="36:36">
      <c r="AJ402" s="2"/>
    </row>
    <row r="403" spans="36:36">
      <c r="AJ403" s="2"/>
    </row>
    <row r="404" spans="36:36">
      <c r="AJ404" s="2"/>
    </row>
    <row r="405" spans="36:36">
      <c r="AJ405" s="2"/>
    </row>
    <row r="406" spans="36:36">
      <c r="AJ406" s="2"/>
    </row>
    <row r="407" spans="36:36">
      <c r="AJ407" s="2"/>
    </row>
    <row r="408" spans="36:36">
      <c r="AJ408" s="2"/>
    </row>
    <row r="409" spans="36:36">
      <c r="AJ409" s="2"/>
    </row>
    <row r="410" spans="36:36">
      <c r="AJ410" s="2"/>
    </row>
    <row r="411" spans="36:36">
      <c r="AJ411" s="2"/>
    </row>
    <row r="412" spans="36:36">
      <c r="AJ412" s="2"/>
    </row>
    <row r="413" spans="36:36">
      <c r="AJ413" s="2"/>
    </row>
    <row r="414" spans="36:36">
      <c r="AJ414" s="2"/>
    </row>
  </sheetData>
  <mergeCells count="14">
    <mergeCell ref="I7:I8"/>
    <mergeCell ref="A7:B7"/>
    <mergeCell ref="A8:B8"/>
    <mergeCell ref="G7:G8"/>
    <mergeCell ref="H7:H8"/>
    <mergeCell ref="C7:F7"/>
    <mergeCell ref="J7:J8"/>
    <mergeCell ref="M7:M8"/>
    <mergeCell ref="AJ7:AM7"/>
    <mergeCell ref="AD7:AI7"/>
    <mergeCell ref="O7:AC7"/>
    <mergeCell ref="N7:N8"/>
    <mergeCell ref="K7:K8"/>
    <mergeCell ref="L7:L8"/>
  </mergeCells>
  <phoneticPr fontId="0" type="noConversion"/>
  <printOptions horizontalCentered="1"/>
  <pageMargins left="0" right="0" top="0" bottom="0" header="0" footer="0"/>
  <pageSetup scale="75" orientation="portrait" r:id="rId1"/>
  <headerFooter alignWithMargins="0"/>
  <rowBreaks count="2" manualBreakCount="2">
    <brk id="55" max="20" man="1"/>
    <brk id="120" max="12" man="1"/>
  </rowBreaks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Hoja17">
    <tabColor indexed="48"/>
  </sheetPr>
  <dimension ref="A1:IV445"/>
  <sheetViews>
    <sheetView zoomScaleNormal="100" workbookViewId="0">
      <pane xSplit="3" ySplit="6" topLeftCell="P255" activePane="bottomRight" state="frozen"/>
      <selection pane="topRight" activeCell="D1" sqref="D1"/>
      <selection pane="bottomLeft" activeCell="A7" sqref="A7"/>
      <selection pane="bottomRight" activeCell="Q274" sqref="Q274"/>
    </sheetView>
  </sheetViews>
  <sheetFormatPr baseColWidth="10" defaultColWidth="8.88671875" defaultRowHeight="13.2"/>
  <cols>
    <col min="1" max="1" width="15.44140625" style="82" customWidth="1"/>
    <col min="2" max="2" width="10.109375" style="14" customWidth="1"/>
    <col min="3" max="3" width="42.6640625" style="1" customWidth="1"/>
    <col min="4" max="4" width="13.6640625" style="2" customWidth="1"/>
    <col min="5" max="5" width="16.5546875" customWidth="1"/>
    <col min="6" max="7" width="13.6640625" customWidth="1"/>
    <col min="8" max="8" width="12.6640625" style="2" customWidth="1"/>
    <col min="9" max="9" width="16.44140625" style="2" customWidth="1"/>
    <col min="10" max="10" width="11.44140625" style="2" customWidth="1"/>
    <col min="11" max="11" width="13" customWidth="1"/>
    <col min="12" max="12" width="12.6640625" customWidth="1"/>
    <col min="13" max="13" width="13.33203125" customWidth="1"/>
    <col min="14" max="14" width="11.6640625" customWidth="1"/>
    <col min="15" max="15" width="11.44140625" customWidth="1"/>
    <col min="16" max="17" width="11.6640625" customWidth="1"/>
    <col min="18" max="18" width="13" customWidth="1"/>
    <col min="19" max="21" width="11.6640625" customWidth="1"/>
    <col min="22" max="22" width="11.44140625" customWidth="1"/>
    <col min="23" max="23" width="13.33203125" customWidth="1"/>
    <col min="24" max="24" width="11.5546875" bestFit="1" customWidth="1"/>
    <col min="25" max="25" width="11.6640625" customWidth="1"/>
    <col min="26" max="26" width="11.44140625" customWidth="1"/>
    <col min="27" max="27" width="13.88671875" customWidth="1"/>
    <col min="28" max="28" width="12.33203125" bestFit="1" customWidth="1"/>
    <col min="29" max="29" width="13.109375" customWidth="1"/>
    <col min="30" max="30" width="11.44140625" customWidth="1"/>
    <col min="31" max="34" width="11.6640625" customWidth="1"/>
    <col min="35" max="35" width="11.5546875" bestFit="1" customWidth="1"/>
    <col min="36" max="36" width="13.33203125" bestFit="1" customWidth="1"/>
    <col min="37" max="37" width="11.88671875" bestFit="1" customWidth="1"/>
    <col min="38" max="38" width="12.33203125" bestFit="1" customWidth="1"/>
    <col min="39" max="40" width="11.44140625" customWidth="1"/>
    <col min="41" max="41" width="12.88671875" bestFit="1" customWidth="1"/>
    <col min="42" max="42" width="11.44140625" customWidth="1"/>
    <col min="43" max="43" width="12.33203125" bestFit="1" customWidth="1"/>
    <col min="44" max="44" width="12.6640625" bestFit="1" customWidth="1"/>
    <col min="45" max="45" width="12.6640625" customWidth="1"/>
    <col min="46" max="46" width="11.5546875" bestFit="1" customWidth="1"/>
    <col min="47" max="47" width="12.33203125" customWidth="1"/>
    <col min="48" max="48" width="11.5546875" bestFit="1" customWidth="1"/>
    <col min="49" max="51" width="11.44140625" customWidth="1"/>
    <col min="52" max="52" width="11.6640625" bestFit="1" customWidth="1"/>
    <col min="53" max="53" width="11.44140625" customWidth="1"/>
    <col min="54" max="54" width="11.5546875" bestFit="1" customWidth="1"/>
    <col min="55" max="55" width="12.88671875" bestFit="1" customWidth="1"/>
    <col min="56" max="56" width="12.6640625" bestFit="1" customWidth="1"/>
    <col min="57" max="58" width="11.44140625" customWidth="1"/>
    <col min="59" max="59" width="12.6640625" customWidth="1"/>
    <col min="60" max="60" width="11.44140625" customWidth="1"/>
    <col min="61" max="61" width="13.5546875" customWidth="1"/>
    <col min="62" max="64" width="11.44140625" customWidth="1"/>
    <col min="65" max="65" width="11.6640625" bestFit="1" customWidth="1"/>
    <col min="66" max="66" width="11.44140625" customWidth="1"/>
    <col min="67" max="67" width="11.5546875" bestFit="1" customWidth="1"/>
    <col min="68" max="68" width="11.6640625" bestFit="1" customWidth="1"/>
    <col min="69" max="69" width="14.33203125" customWidth="1"/>
    <col min="70" max="70" width="11.6640625" bestFit="1" customWidth="1"/>
    <col min="71" max="71" width="12.33203125" customWidth="1"/>
    <col min="72" max="72" width="15.44140625" customWidth="1"/>
    <col min="73" max="74" width="11.6640625" customWidth="1"/>
    <col min="75" max="75" width="13.109375" customWidth="1"/>
    <col min="76" max="76" width="11.6640625" bestFit="1" customWidth="1"/>
    <col min="77" max="77" width="12.88671875" bestFit="1" customWidth="1"/>
    <col min="78" max="78" width="11.6640625" bestFit="1" customWidth="1"/>
    <col min="79" max="79" width="13.5546875" style="2" customWidth="1"/>
    <col min="80" max="80" width="13.33203125" style="2" customWidth="1"/>
    <col min="81" max="82" width="14.88671875" style="2" customWidth="1"/>
    <col min="83" max="85" width="13.5546875" style="2" customWidth="1"/>
    <col min="86" max="86" width="11.6640625" style="2" bestFit="1" customWidth="1"/>
    <col min="87" max="87" width="11.6640625" style="2" customWidth="1"/>
    <col min="88" max="88" width="11.44140625" style="2" customWidth="1"/>
    <col min="89" max="89" width="13.44140625" style="2" customWidth="1"/>
    <col min="90" max="90" width="11.44140625" style="2" customWidth="1"/>
    <col min="91" max="91" width="11.6640625" style="2" bestFit="1" customWidth="1"/>
    <col min="92" max="92" width="11.6640625" bestFit="1" customWidth="1"/>
    <col min="93" max="95" width="18.109375" customWidth="1"/>
    <col min="96" max="256" width="11.44140625" customWidth="1"/>
  </cols>
  <sheetData>
    <row r="1" spans="1:129">
      <c r="A1" s="115" t="s">
        <v>0</v>
      </c>
    </row>
    <row r="2" spans="1:129">
      <c r="A2" s="115" t="s">
        <v>1</v>
      </c>
    </row>
    <row r="3" spans="1:129">
      <c r="A3" s="115" t="s">
        <v>2</v>
      </c>
    </row>
    <row r="4" spans="1:129">
      <c r="A4" s="115" t="s">
        <v>1262</v>
      </c>
    </row>
    <row r="5" spans="1:129">
      <c r="CA5"/>
    </row>
    <row r="6" spans="1:129" s="114" customFormat="1">
      <c r="A6" s="116" t="s">
        <v>4</v>
      </c>
      <c r="B6" s="113" t="s">
        <v>432</v>
      </c>
      <c r="C6" s="113" t="s">
        <v>6</v>
      </c>
      <c r="D6" s="113" t="s">
        <v>7</v>
      </c>
      <c r="E6" s="113" t="s">
        <v>8</v>
      </c>
      <c r="F6" s="113" t="s">
        <v>9</v>
      </c>
      <c r="G6" s="113" t="s">
        <v>10</v>
      </c>
      <c r="H6" s="113" t="s">
        <v>11</v>
      </c>
      <c r="I6" s="113" t="s">
        <v>12</v>
      </c>
      <c r="J6" s="113" t="s">
        <v>13</v>
      </c>
      <c r="K6" s="113" t="s">
        <v>14</v>
      </c>
      <c r="L6" s="113" t="s">
        <v>15</v>
      </c>
      <c r="M6" s="113" t="s">
        <v>16</v>
      </c>
      <c r="N6" s="113" t="s">
        <v>17</v>
      </c>
      <c r="O6" s="113" t="s">
        <v>18</v>
      </c>
      <c r="P6" s="113" t="s">
        <v>19</v>
      </c>
      <c r="Q6" s="113" t="s">
        <v>20</v>
      </c>
      <c r="R6" s="113" t="s">
        <v>22</v>
      </c>
      <c r="S6" s="113" t="s">
        <v>23</v>
      </c>
      <c r="T6" s="113" t="s">
        <v>25</v>
      </c>
      <c r="U6" s="113" t="s">
        <v>26</v>
      </c>
      <c r="V6" s="113" t="s">
        <v>27</v>
      </c>
      <c r="W6" s="113" t="s">
        <v>28</v>
      </c>
      <c r="X6" s="113" t="s">
        <v>29</v>
      </c>
      <c r="Y6" s="113" t="s">
        <v>30</v>
      </c>
      <c r="Z6" s="113" t="s">
        <v>31</v>
      </c>
      <c r="AA6" s="113" t="s">
        <v>32</v>
      </c>
      <c r="AB6" s="113" t="s">
        <v>33</v>
      </c>
      <c r="AC6" s="113" t="s">
        <v>34</v>
      </c>
      <c r="AD6" s="113" t="s">
        <v>35</v>
      </c>
      <c r="AE6" s="113" t="s">
        <v>36</v>
      </c>
      <c r="AF6" s="113" t="s">
        <v>38</v>
      </c>
      <c r="AG6" s="113" t="s">
        <v>39</v>
      </c>
      <c r="AH6" s="113" t="s">
        <v>40</v>
      </c>
      <c r="AI6" s="113" t="s">
        <v>41</v>
      </c>
      <c r="AJ6" s="113" t="s">
        <v>42</v>
      </c>
      <c r="AK6" s="113" t="s">
        <v>43</v>
      </c>
      <c r="AL6" s="113" t="s">
        <v>44</v>
      </c>
      <c r="AM6" s="113" t="s">
        <v>45</v>
      </c>
      <c r="AN6" s="113" t="s">
        <v>46</v>
      </c>
      <c r="AO6" s="113" t="s">
        <v>47</v>
      </c>
      <c r="AP6" s="113" t="s">
        <v>48</v>
      </c>
      <c r="AQ6" s="113" t="s">
        <v>49</v>
      </c>
      <c r="AR6" s="113" t="s">
        <v>51</v>
      </c>
      <c r="AS6" s="113" t="s">
        <v>52</v>
      </c>
      <c r="AT6" s="113" t="s">
        <v>53</v>
      </c>
      <c r="AU6" s="113" t="s">
        <v>54</v>
      </c>
      <c r="AV6" s="113" t="s">
        <v>55</v>
      </c>
      <c r="AW6" s="113" t="s">
        <v>56</v>
      </c>
      <c r="AX6" s="113" t="s">
        <v>57</v>
      </c>
      <c r="AY6" s="113" t="s">
        <v>60</v>
      </c>
      <c r="AZ6" s="113" t="s">
        <v>61</v>
      </c>
      <c r="BA6" s="113" t="s">
        <v>62</v>
      </c>
      <c r="BB6" s="113" t="s">
        <v>63</v>
      </c>
      <c r="BC6" s="113" t="s">
        <v>64</v>
      </c>
      <c r="BD6" s="113" t="s">
        <v>65</v>
      </c>
      <c r="BE6" s="113" t="s">
        <v>66</v>
      </c>
      <c r="BF6" s="113" t="s">
        <v>67</v>
      </c>
      <c r="BG6" s="113" t="s">
        <v>68</v>
      </c>
      <c r="BH6" s="113" t="s">
        <v>69</v>
      </c>
      <c r="BI6" s="113" t="s">
        <v>70</v>
      </c>
      <c r="BJ6" s="113" t="s">
        <v>71</v>
      </c>
      <c r="BK6" s="113" t="s">
        <v>72</v>
      </c>
      <c r="BL6" s="113" t="s">
        <v>73</v>
      </c>
      <c r="BM6" s="113" t="s">
        <v>74</v>
      </c>
      <c r="BN6" s="113" t="s">
        <v>75</v>
      </c>
      <c r="BO6" s="113" t="s">
        <v>76</v>
      </c>
      <c r="BP6" s="113" t="s">
        <v>77</v>
      </c>
      <c r="BQ6" s="113" t="s">
        <v>78</v>
      </c>
      <c r="BR6" s="113" t="s">
        <v>79</v>
      </c>
      <c r="BS6" s="113" t="s">
        <v>80</v>
      </c>
      <c r="BT6" s="113" t="s">
        <v>81</v>
      </c>
      <c r="BU6" s="113" t="s">
        <v>82</v>
      </c>
      <c r="BV6" s="113" t="s">
        <v>83</v>
      </c>
      <c r="BW6" s="113" t="s">
        <v>84</v>
      </c>
      <c r="BX6" s="113" t="s">
        <v>85</v>
      </c>
      <c r="BY6" s="113" t="s">
        <v>86</v>
      </c>
      <c r="BZ6" s="113" t="s">
        <v>87</v>
      </c>
      <c r="CA6" s="113" t="s">
        <v>88</v>
      </c>
      <c r="CB6" s="113" t="s">
        <v>89</v>
      </c>
      <c r="CC6" s="113" t="s">
        <v>90</v>
      </c>
      <c r="CD6" s="113" t="s">
        <v>91</v>
      </c>
      <c r="CE6" s="113" t="s">
        <v>92</v>
      </c>
      <c r="CF6" s="113" t="s">
        <v>93</v>
      </c>
      <c r="CG6" s="113" t="s">
        <v>94</v>
      </c>
      <c r="CH6" s="113" t="s">
        <v>96</v>
      </c>
      <c r="CI6" s="113" t="s">
        <v>97</v>
      </c>
      <c r="CJ6" s="113" t="s">
        <v>100</v>
      </c>
      <c r="CK6" s="113" t="s">
        <v>101</v>
      </c>
    </row>
    <row r="7" spans="1:129" s="5" customFormat="1" ht="15" customHeight="1">
      <c r="A7" s="227"/>
      <c r="B7" s="227"/>
      <c r="C7" s="227"/>
      <c r="D7" s="109"/>
      <c r="E7" s="109"/>
      <c r="F7" s="109"/>
      <c r="G7" s="109"/>
      <c r="H7" s="109"/>
      <c r="I7" s="109"/>
      <c r="J7" s="109"/>
      <c r="K7" s="109"/>
      <c r="L7" s="109"/>
      <c r="M7" s="109"/>
      <c r="N7" s="109"/>
      <c r="O7" s="109"/>
      <c r="P7" s="109"/>
      <c r="Q7" s="109"/>
      <c r="R7" s="109"/>
      <c r="S7" s="109"/>
      <c r="T7" s="109"/>
      <c r="U7" s="109"/>
      <c r="V7" s="109"/>
      <c r="W7" s="109"/>
      <c r="X7" s="109"/>
      <c r="Y7" s="109"/>
      <c r="Z7" s="109"/>
      <c r="AA7" s="109"/>
      <c r="AB7" s="109"/>
      <c r="AC7" s="109"/>
      <c r="AD7" s="109"/>
      <c r="AE7" s="109"/>
      <c r="AF7" s="109"/>
      <c r="AG7" s="109"/>
      <c r="AH7" s="109"/>
      <c r="AI7" s="109"/>
      <c r="AJ7" s="109"/>
      <c r="AK7" s="109"/>
      <c r="AL7" s="109"/>
      <c r="AM7" s="109"/>
      <c r="AN7" s="109"/>
      <c r="AO7" s="109"/>
      <c r="AP7" s="109"/>
      <c r="AQ7" s="109"/>
      <c r="AR7" s="109"/>
      <c r="AS7" s="109"/>
      <c r="AT7" s="109"/>
      <c r="AU7" s="109"/>
      <c r="AV7" s="109"/>
      <c r="AW7" s="109"/>
      <c r="AX7" s="109"/>
      <c r="AY7" s="109"/>
      <c r="AZ7" s="109"/>
      <c r="BA7" s="109"/>
      <c r="BB7" s="109"/>
      <c r="BC7" s="109"/>
      <c r="BD7" s="109"/>
      <c r="BE7" s="109"/>
      <c r="BF7" s="109"/>
      <c r="BG7" s="109"/>
      <c r="BH7" s="109"/>
      <c r="BI7" s="109"/>
      <c r="BJ7" s="109"/>
      <c r="BK7" s="109"/>
      <c r="BL7" s="109"/>
      <c r="BM7" s="109"/>
      <c r="BN7" s="109"/>
      <c r="BO7" s="109"/>
      <c r="BP7" s="109"/>
      <c r="BQ7" s="109"/>
      <c r="BR7" s="109"/>
      <c r="BS7" s="109"/>
      <c r="BT7" s="109"/>
      <c r="BU7" s="109"/>
      <c r="BV7" s="109"/>
      <c r="BW7" s="109"/>
      <c r="BX7" s="109"/>
      <c r="BY7" s="109"/>
      <c r="BZ7" s="109"/>
      <c r="CA7" s="109"/>
      <c r="CB7" s="109"/>
      <c r="CC7" s="109"/>
      <c r="CD7" s="109"/>
      <c r="CE7" s="109"/>
      <c r="CF7" s="109"/>
      <c r="CG7" s="109"/>
      <c r="CH7" s="109"/>
      <c r="CI7" s="109"/>
      <c r="CJ7" s="109"/>
      <c r="CK7" s="109"/>
      <c r="CL7" s="109"/>
      <c r="CM7" s="109"/>
      <c r="CN7" s="227"/>
      <c r="CO7" s="227"/>
      <c r="CP7" s="227"/>
      <c r="CQ7" s="227"/>
      <c r="CR7" s="227"/>
      <c r="CS7" s="227"/>
      <c r="CT7" s="227"/>
      <c r="CU7" s="227"/>
      <c r="CV7" s="227"/>
      <c r="CW7" s="227"/>
      <c r="CX7" s="227"/>
      <c r="CY7" s="227"/>
      <c r="CZ7" s="227"/>
      <c r="DA7" s="227"/>
      <c r="DB7" s="227"/>
      <c r="DC7" s="227"/>
      <c r="DD7" s="227"/>
      <c r="DE7" s="227"/>
      <c r="DF7" s="227"/>
      <c r="DG7" s="227"/>
      <c r="DH7" s="227"/>
      <c r="DI7" s="227"/>
      <c r="DJ7" s="227"/>
      <c r="DK7" s="227"/>
      <c r="DL7" s="227"/>
      <c r="DM7" s="227"/>
      <c r="DN7" s="227"/>
      <c r="DO7" s="227"/>
      <c r="DP7" s="227"/>
      <c r="DQ7" s="227"/>
      <c r="DR7" s="227"/>
      <c r="DS7" s="227"/>
      <c r="DT7" s="227"/>
      <c r="DU7" s="227"/>
      <c r="DV7" s="227"/>
      <c r="DW7" s="227"/>
      <c r="DX7" s="227"/>
      <c r="DY7" s="227"/>
    </row>
    <row r="8" spans="1:129" s="5" customFormat="1" ht="15" customHeight="1">
      <c r="A8" s="107"/>
      <c r="B8" s="108"/>
      <c r="C8" s="109"/>
      <c r="D8" s="80"/>
      <c r="E8" s="80"/>
      <c r="F8" s="80"/>
      <c r="G8" s="80"/>
      <c r="H8" s="80"/>
      <c r="I8" s="80"/>
      <c r="J8" s="80"/>
      <c r="K8" s="80"/>
      <c r="L8" s="80"/>
      <c r="M8" s="80"/>
      <c r="N8" s="80"/>
      <c r="O8" s="80"/>
      <c r="P8" s="80"/>
      <c r="Q8" s="80"/>
      <c r="R8" s="80"/>
      <c r="S8" s="80"/>
      <c r="T8" s="80"/>
      <c r="U8" s="80"/>
      <c r="V8" s="80"/>
      <c r="W8" s="80"/>
      <c r="X8" s="80"/>
      <c r="Y8" s="80"/>
      <c r="Z8" s="80"/>
      <c r="AA8" s="80"/>
      <c r="AB8" s="80"/>
      <c r="AC8" s="80"/>
      <c r="AD8" s="80"/>
      <c r="AE8" s="80"/>
      <c r="AF8" s="80"/>
      <c r="AG8" s="80"/>
      <c r="AH8" s="80"/>
      <c r="AI8" s="80"/>
      <c r="AJ8" s="80"/>
      <c r="AK8" s="80"/>
      <c r="AL8" s="80"/>
      <c r="AM8" s="80"/>
      <c r="AN8" s="80"/>
      <c r="AO8" s="80"/>
      <c r="AP8" s="80"/>
      <c r="AQ8" s="80"/>
      <c r="AR8" s="80"/>
      <c r="AS8" s="80"/>
      <c r="AT8" s="80"/>
      <c r="AU8" s="80"/>
      <c r="AV8" s="80"/>
      <c r="AW8" s="80"/>
      <c r="AX8" s="80"/>
      <c r="AY8" s="80"/>
      <c r="AZ8" s="80"/>
      <c r="BA8" s="80"/>
      <c r="BB8" s="80"/>
      <c r="BC8" s="80"/>
      <c r="BD8" s="80"/>
      <c r="BE8" s="80"/>
      <c r="BF8" s="80"/>
      <c r="BG8" s="80"/>
      <c r="BH8" s="80"/>
      <c r="BI8" s="80"/>
      <c r="BJ8" s="80"/>
      <c r="BK8" s="80"/>
      <c r="BL8" s="80"/>
      <c r="BM8" s="80"/>
      <c r="BN8" s="80"/>
      <c r="BO8" s="80"/>
      <c r="BP8" s="80"/>
      <c r="BQ8" s="80"/>
      <c r="BR8" s="80"/>
      <c r="BS8" s="80"/>
      <c r="BT8" s="80"/>
      <c r="BU8" s="80"/>
      <c r="BV8" s="80"/>
      <c r="BW8" s="80"/>
      <c r="BX8" s="80"/>
      <c r="BY8" s="80"/>
      <c r="BZ8" s="80"/>
      <c r="CA8" s="80"/>
      <c r="CB8" s="80"/>
      <c r="CC8" s="80"/>
      <c r="CD8" s="80"/>
      <c r="CE8" s="80"/>
      <c r="CF8" s="80"/>
      <c r="CG8" s="80"/>
      <c r="CH8" s="80"/>
      <c r="CI8" s="80"/>
      <c r="CJ8" s="80"/>
      <c r="CK8" s="80"/>
      <c r="CL8" s="109"/>
      <c r="CM8" s="109"/>
      <c r="CN8" s="227"/>
      <c r="CO8" s="227"/>
      <c r="CP8" s="227"/>
      <c r="CQ8" s="227"/>
      <c r="CR8" s="227"/>
      <c r="CS8" s="227"/>
      <c r="CT8" s="227"/>
      <c r="CU8" s="227"/>
      <c r="CV8" s="227"/>
      <c r="CW8" s="227"/>
      <c r="CX8" s="227"/>
      <c r="CY8" s="227"/>
      <c r="CZ8" s="227"/>
      <c r="DA8" s="227"/>
      <c r="DB8" s="227"/>
      <c r="DC8" s="227"/>
      <c r="DD8" s="227"/>
      <c r="DE8" s="227"/>
      <c r="DF8" s="227"/>
      <c r="DG8" s="227"/>
      <c r="DH8" s="227"/>
      <c r="DI8" s="227"/>
      <c r="DJ8" s="227"/>
      <c r="DK8" s="227"/>
      <c r="DL8" s="227"/>
      <c r="DM8" s="227"/>
      <c r="DN8" s="227"/>
      <c r="DO8" s="227"/>
      <c r="DP8" s="227"/>
      <c r="DQ8" s="227"/>
      <c r="DR8" s="227"/>
      <c r="DS8" s="227"/>
      <c r="DT8" s="227"/>
      <c r="DU8" s="227"/>
      <c r="DV8" s="227"/>
      <c r="DW8" s="227"/>
      <c r="DX8" s="227"/>
      <c r="DY8" s="227"/>
    </row>
    <row r="9" spans="1:129" s="4" customFormat="1" ht="15" customHeight="1">
      <c r="A9" s="107"/>
      <c r="B9" s="108"/>
      <c r="C9" s="228"/>
      <c r="D9" s="80"/>
      <c r="E9" s="80"/>
      <c r="F9" s="80"/>
      <c r="G9" s="80"/>
      <c r="H9" s="80"/>
      <c r="I9" s="80"/>
      <c r="J9" s="80"/>
      <c r="K9" s="80"/>
      <c r="L9" s="80"/>
      <c r="M9" s="80"/>
      <c r="N9" s="80"/>
      <c r="O9" s="80"/>
      <c r="P9" s="80"/>
      <c r="Q9" s="80"/>
      <c r="R9" s="80"/>
      <c r="S9" s="80"/>
      <c r="T9" s="80"/>
      <c r="U9" s="80"/>
      <c r="V9" s="80"/>
      <c r="W9" s="80"/>
      <c r="X9" s="80"/>
      <c r="Y9" s="80"/>
      <c r="Z9" s="80"/>
      <c r="AA9" s="80"/>
      <c r="AB9" s="80"/>
      <c r="AC9" s="80"/>
      <c r="AD9" s="80"/>
      <c r="AE9" s="80"/>
      <c r="AF9" s="80"/>
      <c r="AG9" s="80"/>
      <c r="AH9" s="80"/>
      <c r="AI9" s="80"/>
      <c r="AJ9" s="80"/>
      <c r="AK9" s="80"/>
      <c r="AL9" s="80"/>
      <c r="AM9" s="80"/>
      <c r="AN9" s="80"/>
      <c r="AO9" s="80"/>
      <c r="AP9" s="80"/>
      <c r="AQ9" s="80"/>
      <c r="AR9" s="80"/>
      <c r="AS9" s="80"/>
      <c r="AT9" s="80"/>
      <c r="AU9" s="80"/>
      <c r="AV9" s="80"/>
      <c r="AW9" s="80"/>
      <c r="AX9" s="80"/>
      <c r="AY9" s="80"/>
      <c r="AZ9" s="80"/>
      <c r="BA9" s="80"/>
      <c r="BB9" s="80"/>
      <c r="BC9" s="80"/>
      <c r="BD9" s="80"/>
      <c r="BE9" s="80"/>
      <c r="BF9" s="80"/>
      <c r="BG9" s="80"/>
      <c r="BH9" s="80"/>
      <c r="BI9" s="80"/>
      <c r="BJ9" s="80"/>
      <c r="BK9" s="80"/>
      <c r="BL9" s="80"/>
      <c r="BM9" s="80"/>
      <c r="BN9" s="80"/>
      <c r="BO9" s="80"/>
      <c r="BP9" s="80"/>
      <c r="BQ9" s="80"/>
      <c r="BR9" s="80"/>
      <c r="BS9" s="80"/>
      <c r="BT9" s="80"/>
      <c r="BU9" s="80"/>
      <c r="BV9" s="80"/>
      <c r="BW9" s="80"/>
      <c r="BX9" s="80"/>
      <c r="BY9" s="80"/>
      <c r="BZ9" s="80"/>
      <c r="CA9" s="80"/>
      <c r="CB9" s="80"/>
      <c r="CC9" s="80"/>
      <c r="CD9" s="80"/>
      <c r="CE9" s="80"/>
      <c r="CF9" s="80"/>
      <c r="CG9" s="80"/>
      <c r="CH9" s="80"/>
      <c r="CI9" s="80"/>
      <c r="CJ9" s="80"/>
      <c r="CK9" s="80"/>
      <c r="CL9" s="109"/>
      <c r="CM9" s="109"/>
      <c r="CN9" s="109"/>
      <c r="CO9" s="109"/>
      <c r="CP9" s="109"/>
      <c r="CQ9" s="109"/>
      <c r="CR9" s="109"/>
      <c r="CS9" s="109"/>
      <c r="CT9" s="109"/>
      <c r="CU9" s="109"/>
      <c r="CV9" s="109"/>
      <c r="CW9" s="109"/>
      <c r="CX9" s="109"/>
      <c r="CY9" s="109"/>
      <c r="CZ9" s="109"/>
      <c r="DA9" s="109"/>
      <c r="DB9" s="109"/>
      <c r="DC9" s="109"/>
      <c r="DD9" s="109"/>
      <c r="DE9" s="109"/>
      <c r="DF9" s="109"/>
      <c r="DG9" s="109"/>
      <c r="DH9" s="109"/>
      <c r="DI9" s="109"/>
      <c r="DJ9" s="109"/>
      <c r="DK9" s="109"/>
      <c r="DL9" s="109"/>
      <c r="DM9" s="109"/>
      <c r="DN9" s="109"/>
      <c r="DO9" s="109"/>
      <c r="DP9" s="109"/>
      <c r="DQ9" s="109"/>
      <c r="DR9" s="109"/>
      <c r="DS9" s="109"/>
      <c r="DT9" s="109"/>
      <c r="DU9" s="109"/>
      <c r="DV9" s="109"/>
      <c r="DW9" s="109"/>
      <c r="DX9" s="109"/>
      <c r="DY9" s="109"/>
    </row>
    <row r="10" spans="1:129" s="5" customFormat="1" ht="15" customHeight="1">
      <c r="A10" s="107"/>
      <c r="B10" s="108"/>
      <c r="C10" s="229"/>
      <c r="D10" s="80"/>
      <c r="E10" s="80"/>
      <c r="F10" s="80"/>
      <c r="G10" s="80"/>
      <c r="H10" s="80"/>
      <c r="I10" s="80"/>
      <c r="J10" s="80"/>
      <c r="K10" s="80"/>
      <c r="L10" s="80"/>
      <c r="M10" s="80"/>
      <c r="N10" s="80"/>
      <c r="O10" s="80"/>
      <c r="P10" s="80"/>
      <c r="Q10" s="80"/>
      <c r="R10" s="80"/>
      <c r="S10" s="80"/>
      <c r="T10" s="80"/>
      <c r="U10" s="80"/>
      <c r="V10" s="80"/>
      <c r="W10" s="80"/>
      <c r="X10" s="80"/>
      <c r="Y10" s="80"/>
      <c r="Z10" s="80"/>
      <c r="AA10" s="80"/>
      <c r="AB10" s="80"/>
      <c r="AC10" s="80"/>
      <c r="AD10" s="80"/>
      <c r="AE10" s="80"/>
      <c r="AF10" s="80"/>
      <c r="AG10" s="80"/>
      <c r="AH10" s="80"/>
      <c r="AI10" s="80"/>
      <c r="AJ10" s="80"/>
      <c r="AK10" s="80"/>
      <c r="AL10" s="80"/>
      <c r="AM10" s="80"/>
      <c r="AN10" s="80"/>
      <c r="AO10" s="80"/>
      <c r="AP10" s="80"/>
      <c r="AQ10" s="80"/>
      <c r="AR10" s="80"/>
      <c r="AS10" s="80"/>
      <c r="AT10" s="80"/>
      <c r="AU10" s="80"/>
      <c r="AV10" s="80"/>
      <c r="AW10" s="80"/>
      <c r="AX10" s="80"/>
      <c r="AY10" s="80"/>
      <c r="AZ10" s="80"/>
      <c r="BA10" s="80"/>
      <c r="BB10" s="80"/>
      <c r="BC10" s="80"/>
      <c r="BD10" s="80"/>
      <c r="BE10" s="80"/>
      <c r="BF10" s="80"/>
      <c r="BG10" s="80"/>
      <c r="BH10" s="80"/>
      <c r="BI10" s="80"/>
      <c r="BJ10" s="80"/>
      <c r="BK10" s="80"/>
      <c r="BL10" s="80"/>
      <c r="BM10" s="80"/>
      <c r="BN10" s="80"/>
      <c r="BO10" s="80"/>
      <c r="BP10" s="80"/>
      <c r="BQ10" s="80"/>
      <c r="BR10" s="80"/>
      <c r="BS10" s="80"/>
      <c r="BT10" s="80"/>
      <c r="BU10" s="80"/>
      <c r="BV10" s="80"/>
      <c r="BW10" s="80"/>
      <c r="BX10" s="80"/>
      <c r="BY10" s="80"/>
      <c r="BZ10" s="80"/>
      <c r="CA10" s="80"/>
      <c r="CB10" s="80"/>
      <c r="CC10" s="80"/>
      <c r="CD10" s="80"/>
      <c r="CE10" s="80"/>
      <c r="CF10" s="80"/>
      <c r="CG10" s="80"/>
      <c r="CH10" s="80"/>
      <c r="CI10" s="80"/>
      <c r="CJ10" s="80"/>
      <c r="CK10" s="80"/>
      <c r="CL10" s="109"/>
      <c r="CM10" s="109"/>
      <c r="CN10" s="109"/>
      <c r="CO10" s="109"/>
      <c r="CP10" s="109"/>
      <c r="CQ10" s="109"/>
      <c r="CR10" s="109"/>
      <c r="CS10" s="227"/>
      <c r="CT10" s="227"/>
      <c r="CU10" s="227"/>
      <c r="CV10" s="227"/>
      <c r="CW10" s="227"/>
      <c r="CX10" s="227"/>
      <c r="CY10" s="227"/>
      <c r="CZ10" s="227"/>
      <c r="DA10" s="227"/>
      <c r="DB10" s="227"/>
      <c r="DC10" s="227"/>
      <c r="DD10" s="227"/>
      <c r="DE10" s="227"/>
      <c r="DF10" s="227"/>
      <c r="DG10" s="227"/>
      <c r="DH10" s="227"/>
      <c r="DI10" s="227"/>
      <c r="DJ10" s="227"/>
      <c r="DK10" s="227"/>
      <c r="DL10" s="227"/>
      <c r="DM10" s="227"/>
      <c r="DN10" s="227"/>
      <c r="DO10" s="227"/>
      <c r="DP10" s="227"/>
      <c r="DQ10" s="227"/>
      <c r="DR10" s="227"/>
      <c r="DS10" s="227"/>
      <c r="DT10" s="227"/>
      <c r="DU10" s="227"/>
      <c r="DV10" s="227"/>
      <c r="DW10" s="227"/>
      <c r="DX10" s="227"/>
      <c r="DY10" s="227"/>
    </row>
    <row r="11" spans="1:129" s="5" customFormat="1" ht="15" customHeight="1">
      <c r="A11" s="107"/>
      <c r="B11" s="108"/>
      <c r="C11" s="228"/>
      <c r="D11" s="80"/>
      <c r="E11" s="80"/>
      <c r="F11" s="80"/>
      <c r="G11" s="80"/>
      <c r="H11" s="80"/>
      <c r="I11" s="80"/>
      <c r="J11" s="80"/>
      <c r="K11" s="80"/>
      <c r="L11" s="80"/>
      <c r="M11" s="80"/>
      <c r="N11" s="80"/>
      <c r="O11" s="80"/>
      <c r="P11" s="80"/>
      <c r="Q11" s="80"/>
      <c r="R11" s="80"/>
      <c r="S11" s="80"/>
      <c r="T11" s="80"/>
      <c r="U11" s="80"/>
      <c r="V11" s="80"/>
      <c r="W11" s="80"/>
      <c r="X11" s="80"/>
      <c r="Y11" s="80"/>
      <c r="Z11" s="80"/>
      <c r="AA11" s="80"/>
      <c r="AB11" s="80"/>
      <c r="AC11" s="80"/>
      <c r="AD11" s="80"/>
      <c r="AE11" s="80"/>
      <c r="AF11" s="80"/>
      <c r="AG11" s="80"/>
      <c r="AH11" s="80"/>
      <c r="AI11" s="80"/>
      <c r="AJ11" s="80"/>
      <c r="AK11" s="80"/>
      <c r="AL11" s="80"/>
      <c r="AM11" s="80"/>
      <c r="AN11" s="80"/>
      <c r="AO11" s="80"/>
      <c r="AP11" s="80"/>
      <c r="AQ11" s="80"/>
      <c r="AR11" s="80"/>
      <c r="AS11" s="80"/>
      <c r="AT11" s="80"/>
      <c r="AU11" s="80"/>
      <c r="AV11" s="80"/>
      <c r="AW11" s="80"/>
      <c r="AX11" s="80"/>
      <c r="AY11" s="80"/>
      <c r="AZ11" s="80"/>
      <c r="BA11" s="80"/>
      <c r="BB11" s="80"/>
      <c r="BC11" s="80"/>
      <c r="BD11" s="80"/>
      <c r="BE11" s="80"/>
      <c r="BF11" s="80"/>
      <c r="BG11" s="80"/>
      <c r="BH11" s="80"/>
      <c r="BI11" s="80"/>
      <c r="BJ11" s="80"/>
      <c r="BK11" s="80"/>
      <c r="BL11" s="80"/>
      <c r="BM11" s="80"/>
      <c r="BN11" s="80"/>
      <c r="BO11" s="80"/>
      <c r="BP11" s="80"/>
      <c r="BQ11" s="80"/>
      <c r="BR11" s="80"/>
      <c r="BS11" s="80"/>
      <c r="BT11" s="80"/>
      <c r="BU11" s="80"/>
      <c r="BV11" s="80"/>
      <c r="BW11" s="80"/>
      <c r="BX11" s="80"/>
      <c r="BY11" s="80"/>
      <c r="BZ11" s="80"/>
      <c r="CA11" s="80"/>
      <c r="CB11" s="80"/>
      <c r="CC11" s="80"/>
      <c r="CD11" s="80"/>
      <c r="CE11" s="80"/>
      <c r="CF11" s="80"/>
      <c r="CG11" s="80"/>
      <c r="CH11" s="80"/>
      <c r="CI11" s="80"/>
      <c r="CJ11" s="80"/>
      <c r="CK11" s="80"/>
      <c r="CL11" s="109"/>
      <c r="CM11" s="109"/>
      <c r="CN11" s="227"/>
      <c r="CO11" s="227"/>
      <c r="CP11" s="227"/>
      <c r="CQ11" s="227"/>
      <c r="CR11" s="227"/>
      <c r="CS11" s="227"/>
      <c r="CT11" s="227"/>
      <c r="CU11" s="227"/>
      <c r="CV11" s="227"/>
      <c r="CW11" s="227"/>
      <c r="CX11" s="227"/>
      <c r="CY11" s="227"/>
      <c r="CZ11" s="227"/>
      <c r="DA11" s="227"/>
      <c r="DB11" s="227"/>
      <c r="DC11" s="227"/>
      <c r="DD11" s="227"/>
      <c r="DE11" s="227"/>
      <c r="DF11" s="227"/>
      <c r="DG11" s="227"/>
      <c r="DH11" s="227"/>
      <c r="DI11" s="227"/>
      <c r="DJ11" s="227"/>
      <c r="DK11" s="227"/>
      <c r="DL11" s="227"/>
      <c r="DM11" s="227"/>
      <c r="DN11" s="227"/>
      <c r="DO11" s="227"/>
      <c r="DP11" s="227"/>
      <c r="DQ11" s="227"/>
      <c r="DR11" s="227"/>
      <c r="DS11" s="227"/>
      <c r="DT11" s="227"/>
      <c r="DU11" s="227"/>
      <c r="DV11" s="227"/>
      <c r="DW11" s="227"/>
      <c r="DX11" s="227"/>
      <c r="DY11" s="227"/>
    </row>
    <row r="12" spans="1:129" ht="15" customHeight="1">
      <c r="A12" s="107"/>
      <c r="B12" s="108"/>
      <c r="C12" s="228"/>
      <c r="D12" s="74"/>
      <c r="E12" s="74"/>
      <c r="F12" s="74"/>
      <c r="G12" s="74"/>
      <c r="H12" s="74"/>
      <c r="I12" s="74"/>
      <c r="J12" s="74"/>
      <c r="K12" s="74"/>
      <c r="L12" s="74"/>
      <c r="M12" s="74"/>
      <c r="N12" s="74"/>
      <c r="O12" s="74"/>
      <c r="P12" s="74"/>
      <c r="Q12" s="74"/>
      <c r="R12" s="74"/>
      <c r="S12" s="74"/>
      <c r="T12" s="74"/>
      <c r="U12" s="74"/>
      <c r="V12" s="74"/>
      <c r="W12" s="74"/>
      <c r="X12" s="74"/>
      <c r="Y12" s="74"/>
      <c r="Z12" s="74"/>
      <c r="AA12" s="74"/>
      <c r="AB12" s="74"/>
      <c r="AC12" s="74"/>
      <c r="AD12" s="74"/>
      <c r="AE12" s="74"/>
      <c r="AF12" s="74"/>
      <c r="AG12" s="74"/>
      <c r="AH12" s="74"/>
      <c r="AI12" s="74"/>
      <c r="AJ12" s="74"/>
      <c r="AK12" s="74"/>
      <c r="AL12" s="74"/>
      <c r="AM12" s="74"/>
      <c r="AN12" s="74"/>
      <c r="AO12" s="74"/>
      <c r="AP12" s="74"/>
      <c r="AQ12" s="74"/>
      <c r="AR12" s="74"/>
      <c r="AS12" s="74"/>
      <c r="AT12" s="74"/>
      <c r="AU12" s="74"/>
      <c r="AV12" s="74"/>
      <c r="AW12" s="74"/>
      <c r="AX12" s="74"/>
      <c r="AY12" s="74"/>
      <c r="AZ12" s="74"/>
      <c r="BA12" s="74"/>
      <c r="BB12" s="74"/>
      <c r="BC12" s="74"/>
      <c r="BD12" s="74"/>
      <c r="BE12" s="74"/>
      <c r="BF12" s="74"/>
      <c r="BG12" s="74"/>
      <c r="BH12" s="74"/>
      <c r="BI12" s="74"/>
      <c r="BJ12" s="74"/>
      <c r="BK12" s="74"/>
      <c r="BL12" s="74"/>
      <c r="BM12" s="74"/>
      <c r="BN12" s="74"/>
      <c r="BO12" s="74"/>
      <c r="BP12" s="74"/>
      <c r="BQ12" s="74"/>
      <c r="BR12" s="74"/>
      <c r="BS12" s="74"/>
      <c r="BT12" s="74"/>
      <c r="BU12" s="74"/>
      <c r="BV12" s="74"/>
      <c r="BW12" s="74"/>
      <c r="BX12" s="74"/>
      <c r="BY12" s="74"/>
      <c r="BZ12" s="74"/>
      <c r="CA12" s="74"/>
      <c r="CB12" s="74"/>
      <c r="CC12" s="74"/>
      <c r="CD12" s="74"/>
      <c r="CE12" s="74"/>
      <c r="CF12" s="74"/>
      <c r="CG12" s="74"/>
      <c r="CH12" s="74"/>
      <c r="CI12" s="74"/>
      <c r="CJ12" s="74"/>
      <c r="CK12" s="74"/>
    </row>
    <row r="13" spans="1:129" ht="15" customHeight="1">
      <c r="A13" s="107"/>
      <c r="B13" s="108"/>
      <c r="C13" s="228"/>
      <c r="D13" s="74"/>
      <c r="E13" s="74"/>
      <c r="F13" s="74"/>
      <c r="G13" s="74"/>
      <c r="H13" s="74"/>
      <c r="I13" s="74"/>
      <c r="J13" s="74"/>
      <c r="K13" s="74"/>
      <c r="L13" s="74"/>
      <c r="M13" s="74"/>
      <c r="N13" s="74"/>
      <c r="O13" s="74"/>
      <c r="P13" s="74"/>
      <c r="Q13" s="74"/>
      <c r="R13" s="74"/>
      <c r="S13" s="74"/>
      <c r="T13" s="74"/>
      <c r="U13" s="74"/>
      <c r="V13" s="74"/>
      <c r="W13" s="74"/>
      <c r="X13" s="74"/>
      <c r="Y13" s="74"/>
      <c r="Z13" s="74"/>
      <c r="AA13" s="74"/>
      <c r="AB13" s="74"/>
      <c r="AC13" s="74"/>
      <c r="AD13" s="74"/>
      <c r="AE13" s="74"/>
      <c r="AF13" s="74"/>
      <c r="AG13" s="74"/>
      <c r="AH13" s="74"/>
      <c r="AI13" s="74"/>
      <c r="AJ13" s="74"/>
      <c r="AK13" s="74"/>
      <c r="AL13" s="74"/>
      <c r="AM13" s="74"/>
      <c r="AN13" s="74"/>
      <c r="AO13" s="74"/>
      <c r="AP13" s="74"/>
      <c r="AQ13" s="74"/>
      <c r="AR13" s="74"/>
      <c r="AS13" s="74"/>
      <c r="AT13" s="74"/>
      <c r="AU13" s="74"/>
      <c r="AV13" s="74"/>
      <c r="AW13" s="74"/>
      <c r="AX13" s="74"/>
      <c r="AY13" s="74"/>
      <c r="AZ13" s="74"/>
      <c r="BA13" s="74"/>
      <c r="BB13" s="74"/>
      <c r="BC13" s="74"/>
      <c r="BD13" s="74"/>
      <c r="BE13" s="74"/>
      <c r="BF13" s="74"/>
      <c r="BG13" s="74"/>
      <c r="BH13" s="74"/>
      <c r="BI13" s="74"/>
      <c r="BJ13" s="74"/>
      <c r="BK13" s="74"/>
      <c r="BL13" s="74"/>
      <c r="BM13" s="74"/>
      <c r="BN13" s="74"/>
      <c r="BO13" s="74"/>
      <c r="BP13" s="74"/>
      <c r="BQ13" s="74"/>
      <c r="BR13" s="74"/>
      <c r="BS13" s="74"/>
      <c r="BT13" s="74"/>
      <c r="BU13" s="74"/>
      <c r="BV13" s="74"/>
      <c r="BW13" s="74"/>
      <c r="BX13" s="74"/>
      <c r="BY13" s="74"/>
      <c r="BZ13" s="74"/>
      <c r="CA13" s="74"/>
      <c r="CB13" s="74"/>
      <c r="CC13" s="74"/>
      <c r="CD13" s="74"/>
      <c r="CE13" s="74"/>
      <c r="CF13" s="74"/>
      <c r="CG13" s="74"/>
      <c r="CH13" s="74"/>
      <c r="CI13" s="74"/>
      <c r="CJ13" s="74"/>
      <c r="CK13" s="74"/>
    </row>
    <row r="14" spans="1:129" ht="15" customHeight="1">
      <c r="A14" s="107"/>
      <c r="B14" s="108"/>
      <c r="C14" s="228"/>
      <c r="D14" s="74"/>
      <c r="E14" s="74"/>
      <c r="F14" s="74"/>
      <c r="G14" s="74"/>
      <c r="H14" s="74"/>
      <c r="I14" s="74"/>
      <c r="J14" s="74"/>
      <c r="K14" s="74"/>
      <c r="L14" s="74"/>
      <c r="M14" s="74"/>
      <c r="N14" s="74"/>
      <c r="O14" s="74"/>
      <c r="P14" s="74"/>
      <c r="Q14" s="74"/>
      <c r="R14" s="74"/>
      <c r="S14" s="74"/>
      <c r="T14" s="74"/>
      <c r="U14" s="74"/>
      <c r="V14" s="74"/>
      <c r="W14" s="74"/>
      <c r="X14" s="74"/>
      <c r="Y14" s="74"/>
      <c r="Z14" s="74"/>
      <c r="AA14" s="74"/>
      <c r="AB14" s="74"/>
      <c r="AC14" s="74"/>
      <c r="AD14" s="74"/>
      <c r="AE14" s="74"/>
      <c r="AF14" s="74"/>
      <c r="AG14" s="74"/>
      <c r="AH14" s="74"/>
      <c r="AI14" s="74"/>
      <c r="AJ14" s="74"/>
      <c r="AK14" s="74"/>
      <c r="AL14" s="74"/>
      <c r="AM14" s="74"/>
      <c r="AN14" s="74"/>
      <c r="AO14" s="74"/>
      <c r="AP14" s="74"/>
      <c r="AQ14" s="74"/>
      <c r="AR14" s="74"/>
      <c r="AS14" s="74"/>
      <c r="AT14" s="74"/>
      <c r="AU14" s="74"/>
      <c r="AV14" s="74"/>
      <c r="AW14" s="74"/>
      <c r="AX14" s="74"/>
      <c r="AY14" s="74"/>
      <c r="AZ14" s="74"/>
      <c r="BA14" s="74"/>
      <c r="BB14" s="74"/>
      <c r="BC14" s="74"/>
      <c r="BD14" s="74"/>
      <c r="BE14" s="74"/>
      <c r="BF14" s="74"/>
      <c r="BG14" s="74"/>
      <c r="BH14" s="74"/>
      <c r="BI14" s="74"/>
      <c r="BJ14" s="74"/>
      <c r="BK14" s="74"/>
      <c r="BL14" s="74"/>
      <c r="BM14" s="74"/>
      <c r="BN14" s="74"/>
      <c r="BO14" s="74"/>
      <c r="BP14" s="74"/>
      <c r="BQ14" s="74"/>
      <c r="BR14" s="74"/>
      <c r="BS14" s="74"/>
      <c r="BT14" s="74"/>
      <c r="BU14" s="74"/>
      <c r="BV14" s="74"/>
      <c r="BW14" s="74"/>
      <c r="BX14" s="74"/>
      <c r="BY14" s="74"/>
      <c r="BZ14" s="74"/>
      <c r="CA14" s="74"/>
      <c r="CB14" s="74"/>
      <c r="CC14" s="74"/>
      <c r="CD14" s="74"/>
      <c r="CE14" s="74"/>
      <c r="CF14" s="74"/>
      <c r="CG14" s="74"/>
      <c r="CH14" s="74"/>
      <c r="CI14" s="74"/>
      <c r="CJ14" s="74"/>
      <c r="CK14" s="74"/>
    </row>
    <row r="15" spans="1:129" ht="15" customHeight="1">
      <c r="A15" s="107"/>
      <c r="B15" s="108"/>
      <c r="C15" s="228"/>
      <c r="D15" s="74"/>
      <c r="E15" s="74"/>
      <c r="F15" s="74"/>
      <c r="G15" s="74"/>
      <c r="H15" s="74"/>
      <c r="I15" s="74"/>
      <c r="J15" s="74"/>
      <c r="K15" s="74"/>
      <c r="L15" s="74"/>
      <c r="M15" s="74"/>
      <c r="N15" s="74"/>
      <c r="O15" s="74"/>
      <c r="P15" s="74"/>
      <c r="Q15" s="74"/>
      <c r="R15" s="74"/>
      <c r="S15" s="74"/>
      <c r="T15" s="74"/>
      <c r="U15" s="74"/>
      <c r="V15" s="74"/>
      <c r="W15" s="74"/>
      <c r="X15" s="74"/>
      <c r="Y15" s="74"/>
      <c r="Z15" s="74"/>
      <c r="AA15" s="74"/>
      <c r="AB15" s="74"/>
      <c r="AC15" s="74"/>
      <c r="AD15" s="74"/>
      <c r="AE15" s="74"/>
      <c r="AF15" s="74"/>
      <c r="AG15" s="74"/>
      <c r="AH15" s="74"/>
      <c r="AI15" s="74"/>
      <c r="AJ15" s="74"/>
      <c r="AK15" s="74"/>
      <c r="AL15" s="74"/>
      <c r="AM15" s="74"/>
      <c r="AN15" s="74"/>
      <c r="AO15" s="74"/>
      <c r="AP15" s="74"/>
      <c r="AQ15" s="74"/>
      <c r="AR15" s="74"/>
      <c r="AS15" s="74"/>
      <c r="AT15" s="74"/>
      <c r="AU15" s="74"/>
      <c r="AV15" s="74"/>
      <c r="AW15" s="74"/>
      <c r="AX15" s="74"/>
      <c r="AY15" s="74"/>
      <c r="AZ15" s="74"/>
      <c r="BA15" s="74"/>
      <c r="BB15" s="74"/>
      <c r="BC15" s="74"/>
      <c r="BD15" s="74"/>
      <c r="BE15" s="74"/>
      <c r="BF15" s="74"/>
      <c r="BG15" s="74"/>
      <c r="BH15" s="74"/>
      <c r="BI15" s="74"/>
      <c r="BJ15" s="74"/>
      <c r="BK15" s="74"/>
      <c r="BL15" s="74"/>
      <c r="BM15" s="74"/>
      <c r="BN15" s="74"/>
      <c r="BO15" s="74"/>
      <c r="BP15" s="74"/>
      <c r="BQ15" s="74"/>
      <c r="BR15" s="74"/>
      <c r="BS15" s="74"/>
      <c r="BT15" s="74"/>
      <c r="BU15" s="74"/>
      <c r="BV15" s="74"/>
      <c r="BW15" s="74"/>
      <c r="BX15" s="74"/>
      <c r="BY15" s="74"/>
      <c r="BZ15" s="74"/>
      <c r="CA15" s="74"/>
      <c r="CB15" s="74"/>
      <c r="CC15" s="74"/>
      <c r="CD15" s="74"/>
      <c r="CE15" s="74"/>
      <c r="CF15" s="74"/>
      <c r="CG15" s="74"/>
      <c r="CH15" s="74"/>
      <c r="CI15" s="74"/>
      <c r="CJ15" s="74"/>
      <c r="CK15" s="74"/>
    </row>
    <row r="16" spans="1:129" ht="15" customHeight="1">
      <c r="A16" s="107"/>
      <c r="B16" s="108"/>
      <c r="C16" s="228"/>
      <c r="D16" s="74"/>
      <c r="E16" s="74"/>
      <c r="F16" s="74"/>
      <c r="G16" s="74"/>
      <c r="H16" s="74"/>
      <c r="I16" s="74"/>
      <c r="J16" s="74"/>
      <c r="K16" s="74"/>
      <c r="L16" s="74"/>
      <c r="M16" s="74"/>
      <c r="N16" s="74"/>
      <c r="O16" s="74"/>
      <c r="P16" s="74"/>
      <c r="Q16" s="74"/>
      <c r="R16" s="74"/>
      <c r="S16" s="74"/>
      <c r="T16" s="74"/>
      <c r="U16" s="74"/>
      <c r="V16" s="74"/>
      <c r="W16" s="74"/>
      <c r="X16" s="74"/>
      <c r="Y16" s="74"/>
      <c r="Z16" s="74"/>
      <c r="AA16" s="74"/>
      <c r="AB16" s="74"/>
      <c r="AC16" s="74"/>
      <c r="AD16" s="74"/>
      <c r="AE16" s="74"/>
      <c r="AF16" s="74"/>
      <c r="AG16" s="74"/>
      <c r="AH16" s="74"/>
      <c r="AI16" s="74"/>
      <c r="AJ16" s="74"/>
      <c r="AK16" s="74"/>
      <c r="AL16" s="74"/>
      <c r="AM16" s="74"/>
      <c r="AN16" s="74"/>
      <c r="AO16" s="74"/>
      <c r="AP16" s="74"/>
      <c r="AQ16" s="74"/>
      <c r="AR16" s="74"/>
      <c r="AS16" s="74"/>
      <c r="AT16" s="74"/>
      <c r="AU16" s="74"/>
      <c r="AV16" s="74"/>
      <c r="AW16" s="74"/>
      <c r="AX16" s="74"/>
      <c r="AY16" s="74"/>
      <c r="AZ16" s="74"/>
      <c r="BA16" s="74"/>
      <c r="BB16" s="74"/>
      <c r="BC16" s="74"/>
      <c r="BD16" s="74"/>
      <c r="BE16" s="74"/>
      <c r="BF16" s="74"/>
      <c r="BG16" s="74"/>
      <c r="BH16" s="74"/>
      <c r="BI16" s="74"/>
      <c r="BJ16" s="74"/>
      <c r="BK16" s="74"/>
      <c r="BL16" s="74"/>
      <c r="BM16" s="74"/>
      <c r="BN16" s="74"/>
      <c r="BO16" s="74"/>
      <c r="BP16" s="74"/>
      <c r="BQ16" s="74"/>
      <c r="BR16" s="74"/>
      <c r="BS16" s="74"/>
      <c r="BT16" s="74"/>
      <c r="BU16" s="74"/>
      <c r="BV16" s="74"/>
      <c r="BW16" s="74"/>
      <c r="BX16" s="74"/>
      <c r="BY16" s="74"/>
      <c r="BZ16" s="74"/>
      <c r="CA16" s="74"/>
      <c r="CB16" s="74"/>
      <c r="CC16" s="74"/>
      <c r="CD16" s="74"/>
      <c r="CE16" s="74"/>
      <c r="CF16" s="74"/>
      <c r="CG16" s="74"/>
      <c r="CH16" s="74"/>
      <c r="CI16" s="74"/>
      <c r="CJ16" s="74"/>
      <c r="CK16" s="74"/>
    </row>
    <row r="17" spans="1:89" ht="15" customHeight="1">
      <c r="A17" s="107"/>
      <c r="B17" s="108"/>
      <c r="C17" s="228"/>
      <c r="D17" s="74"/>
      <c r="E17" s="74"/>
      <c r="F17" s="74"/>
      <c r="G17" s="74"/>
      <c r="H17" s="74"/>
      <c r="I17" s="74"/>
      <c r="J17" s="74"/>
      <c r="K17" s="74"/>
      <c r="L17" s="74"/>
      <c r="M17" s="74"/>
      <c r="N17" s="74"/>
      <c r="O17" s="74"/>
      <c r="P17" s="74"/>
      <c r="Q17" s="74"/>
      <c r="R17" s="74"/>
      <c r="S17" s="74"/>
      <c r="T17" s="74"/>
      <c r="U17" s="74"/>
      <c r="V17" s="74"/>
      <c r="W17" s="74"/>
      <c r="X17" s="74"/>
      <c r="Y17" s="74"/>
      <c r="Z17" s="74"/>
      <c r="AA17" s="74"/>
      <c r="AB17" s="74"/>
      <c r="AC17" s="74"/>
      <c r="AD17" s="74"/>
      <c r="AE17" s="74"/>
      <c r="AF17" s="74"/>
      <c r="AG17" s="74"/>
      <c r="AH17" s="74"/>
      <c r="AI17" s="74"/>
      <c r="AJ17" s="74"/>
      <c r="AK17" s="74"/>
      <c r="AL17" s="74"/>
      <c r="AM17" s="74"/>
      <c r="AN17" s="74"/>
      <c r="AO17" s="74"/>
      <c r="AP17" s="74"/>
      <c r="AQ17" s="74"/>
      <c r="AR17" s="74"/>
      <c r="AS17" s="74"/>
      <c r="AT17" s="74"/>
      <c r="AU17" s="74"/>
      <c r="AV17" s="74"/>
      <c r="AW17" s="74"/>
      <c r="AX17" s="74"/>
      <c r="AY17" s="74"/>
      <c r="AZ17" s="74"/>
      <c r="BA17" s="74"/>
      <c r="BB17" s="74"/>
      <c r="BC17" s="74"/>
      <c r="BD17" s="74"/>
      <c r="BE17" s="74"/>
      <c r="BF17" s="74"/>
      <c r="BG17" s="74"/>
      <c r="BH17" s="74"/>
      <c r="BI17" s="74"/>
      <c r="BJ17" s="74"/>
      <c r="BK17" s="74"/>
      <c r="BL17" s="74"/>
      <c r="BM17" s="74"/>
      <c r="BN17" s="74"/>
      <c r="BO17" s="74"/>
      <c r="BP17" s="74"/>
      <c r="BQ17" s="74"/>
      <c r="BR17" s="74"/>
      <c r="BS17" s="74"/>
      <c r="BT17" s="74"/>
      <c r="BU17" s="74"/>
      <c r="BV17" s="74"/>
      <c r="BW17" s="74"/>
      <c r="BX17" s="74"/>
      <c r="BY17" s="74"/>
      <c r="BZ17" s="74"/>
      <c r="CA17" s="74"/>
      <c r="CB17" s="74"/>
      <c r="CC17" s="74"/>
      <c r="CD17" s="74"/>
      <c r="CE17" s="74"/>
      <c r="CF17" s="74"/>
      <c r="CG17" s="74"/>
      <c r="CH17" s="74"/>
      <c r="CI17" s="74"/>
      <c r="CJ17" s="74"/>
      <c r="CK17" s="74"/>
    </row>
    <row r="18" spans="1:89" ht="15" customHeight="1">
      <c r="A18" s="107"/>
      <c r="B18" s="108"/>
      <c r="C18" s="228"/>
      <c r="D18" s="74"/>
      <c r="E18" s="74"/>
      <c r="F18" s="74"/>
      <c r="G18" s="74"/>
      <c r="H18" s="74"/>
      <c r="I18" s="74"/>
      <c r="J18" s="74"/>
      <c r="K18" s="74"/>
      <c r="L18" s="74"/>
      <c r="M18" s="74"/>
      <c r="N18" s="74"/>
      <c r="O18" s="74"/>
      <c r="P18" s="74"/>
      <c r="Q18" s="74"/>
      <c r="R18" s="74"/>
      <c r="S18" s="74"/>
      <c r="T18" s="74"/>
      <c r="U18" s="74"/>
      <c r="V18" s="74"/>
      <c r="W18" s="74"/>
      <c r="X18" s="74"/>
      <c r="Y18" s="74"/>
      <c r="Z18" s="74"/>
      <c r="AA18" s="74"/>
      <c r="AB18" s="74"/>
      <c r="AC18" s="74"/>
      <c r="AD18" s="74"/>
      <c r="AE18" s="74"/>
      <c r="AF18" s="74"/>
      <c r="AG18" s="74"/>
      <c r="AH18" s="74"/>
      <c r="AI18" s="74"/>
      <c r="AJ18" s="74"/>
      <c r="AK18" s="74"/>
      <c r="AL18" s="74"/>
      <c r="AM18" s="74"/>
      <c r="AN18" s="74"/>
      <c r="AO18" s="74"/>
      <c r="AP18" s="74"/>
      <c r="AQ18" s="74"/>
      <c r="AR18" s="74"/>
      <c r="AS18" s="74"/>
      <c r="AT18" s="74"/>
      <c r="AU18" s="74"/>
      <c r="AV18" s="74"/>
      <c r="AW18" s="74"/>
      <c r="AX18" s="74"/>
      <c r="AY18" s="74"/>
      <c r="AZ18" s="74"/>
      <c r="BA18" s="74"/>
      <c r="BB18" s="74"/>
      <c r="BC18" s="74"/>
      <c r="BD18" s="74"/>
      <c r="BE18" s="74"/>
      <c r="BF18" s="74"/>
      <c r="BG18" s="74"/>
      <c r="BH18" s="74"/>
      <c r="BI18" s="74"/>
      <c r="BJ18" s="74"/>
      <c r="BK18" s="74"/>
      <c r="BL18" s="74"/>
      <c r="BM18" s="74"/>
      <c r="BN18" s="74"/>
      <c r="BO18" s="74"/>
      <c r="BP18" s="74"/>
      <c r="BQ18" s="74"/>
      <c r="BR18" s="74"/>
      <c r="BS18" s="74"/>
      <c r="BT18" s="74"/>
      <c r="BU18" s="74"/>
      <c r="BV18" s="74"/>
      <c r="BW18" s="74"/>
      <c r="BX18" s="74"/>
      <c r="BY18" s="74"/>
      <c r="BZ18" s="74"/>
      <c r="CA18" s="74"/>
      <c r="CB18" s="74"/>
      <c r="CC18" s="74"/>
      <c r="CD18" s="74"/>
      <c r="CE18" s="74"/>
      <c r="CF18" s="74"/>
      <c r="CG18" s="74"/>
      <c r="CH18" s="74"/>
      <c r="CI18" s="74"/>
      <c r="CJ18" s="74"/>
      <c r="CK18" s="74"/>
    </row>
    <row r="19" spans="1:89" ht="15" customHeight="1">
      <c r="A19" s="107"/>
      <c r="B19" s="108"/>
      <c r="C19" s="228"/>
      <c r="D19" s="74"/>
      <c r="E19" s="74"/>
      <c r="F19" s="74"/>
      <c r="G19" s="74"/>
      <c r="H19" s="74"/>
      <c r="I19" s="74"/>
      <c r="J19" s="74"/>
      <c r="K19" s="74"/>
      <c r="L19" s="74"/>
      <c r="M19" s="74"/>
      <c r="N19" s="74"/>
      <c r="O19" s="74"/>
      <c r="P19" s="74"/>
      <c r="Q19" s="74"/>
      <c r="R19" s="74"/>
      <c r="S19" s="74"/>
      <c r="T19" s="74"/>
      <c r="U19" s="74"/>
      <c r="V19" s="74"/>
      <c r="W19" s="74"/>
      <c r="X19" s="74"/>
      <c r="Y19" s="74"/>
      <c r="Z19" s="74"/>
      <c r="AA19" s="74"/>
      <c r="AB19" s="74"/>
      <c r="AC19" s="74"/>
      <c r="AD19" s="74"/>
      <c r="AE19" s="74"/>
      <c r="AF19" s="74"/>
      <c r="AG19" s="74"/>
      <c r="AH19" s="74"/>
      <c r="AI19" s="74"/>
      <c r="AJ19" s="74"/>
      <c r="AK19" s="74"/>
      <c r="AL19" s="74"/>
      <c r="AM19" s="74"/>
      <c r="AN19" s="74"/>
      <c r="AO19" s="74"/>
      <c r="AP19" s="74"/>
      <c r="AQ19" s="74"/>
      <c r="AR19" s="74"/>
      <c r="AS19" s="74"/>
      <c r="AT19" s="74"/>
      <c r="AU19" s="74"/>
      <c r="AV19" s="74"/>
      <c r="AW19" s="74"/>
      <c r="AX19" s="74"/>
      <c r="AY19" s="74"/>
      <c r="AZ19" s="74"/>
      <c r="BA19" s="74"/>
      <c r="BB19" s="74"/>
      <c r="BC19" s="74"/>
      <c r="BD19" s="74"/>
      <c r="BE19" s="74"/>
      <c r="BF19" s="74"/>
      <c r="BG19" s="74"/>
      <c r="BH19" s="74"/>
      <c r="BI19" s="74"/>
      <c r="BJ19" s="74"/>
      <c r="BK19" s="74"/>
      <c r="BL19" s="74"/>
      <c r="BM19" s="74"/>
      <c r="BN19" s="74"/>
      <c r="BO19" s="74"/>
      <c r="BP19" s="74"/>
      <c r="BQ19" s="74"/>
      <c r="BR19" s="74"/>
      <c r="BS19" s="74"/>
      <c r="BT19" s="74"/>
      <c r="BU19" s="74"/>
      <c r="BV19" s="74"/>
      <c r="BW19" s="74"/>
      <c r="BX19" s="74"/>
      <c r="BY19" s="74"/>
      <c r="BZ19" s="74"/>
      <c r="CA19" s="74"/>
      <c r="CB19" s="74"/>
      <c r="CC19" s="74"/>
      <c r="CD19" s="74"/>
      <c r="CE19" s="74"/>
      <c r="CF19" s="74"/>
      <c r="CG19" s="74"/>
      <c r="CH19" s="74"/>
      <c r="CI19" s="74"/>
      <c r="CJ19" s="74"/>
      <c r="CK19" s="74"/>
    </row>
    <row r="20" spans="1:89" ht="15" customHeight="1">
      <c r="A20" s="107"/>
      <c r="B20" s="108"/>
      <c r="C20" s="228"/>
      <c r="D20" s="74"/>
      <c r="E20" s="74"/>
      <c r="F20" s="74"/>
      <c r="G20" s="74"/>
      <c r="H20" s="74"/>
      <c r="I20" s="74"/>
      <c r="J20" s="74"/>
      <c r="K20" s="74"/>
      <c r="L20" s="74"/>
      <c r="M20" s="74"/>
      <c r="N20" s="74"/>
      <c r="O20" s="74"/>
      <c r="P20" s="74"/>
      <c r="Q20" s="74"/>
      <c r="R20" s="74"/>
      <c r="S20" s="74"/>
      <c r="T20" s="74"/>
      <c r="U20" s="74"/>
      <c r="V20" s="74"/>
      <c r="W20" s="74"/>
      <c r="X20" s="74"/>
      <c r="Y20" s="74"/>
      <c r="Z20" s="74"/>
      <c r="AA20" s="74"/>
      <c r="AB20" s="74"/>
      <c r="AC20" s="74"/>
      <c r="AD20" s="74"/>
      <c r="AE20" s="74"/>
      <c r="AF20" s="74"/>
      <c r="AG20" s="74"/>
      <c r="AH20" s="74"/>
      <c r="AI20" s="74"/>
      <c r="AJ20" s="74"/>
      <c r="AK20" s="74"/>
      <c r="AL20" s="74"/>
      <c r="AM20" s="74"/>
      <c r="AN20" s="74"/>
      <c r="AO20" s="74"/>
      <c r="AP20" s="74"/>
      <c r="AQ20" s="74"/>
      <c r="AR20" s="74"/>
      <c r="AS20" s="74"/>
      <c r="AT20" s="74"/>
      <c r="AU20" s="74"/>
      <c r="AV20" s="74"/>
      <c r="AW20" s="74"/>
      <c r="AX20" s="74"/>
      <c r="AY20" s="74"/>
      <c r="AZ20" s="74"/>
      <c r="BA20" s="74"/>
      <c r="BB20" s="74"/>
      <c r="BC20" s="74"/>
      <c r="BD20" s="74"/>
      <c r="BE20" s="74"/>
      <c r="BF20" s="74"/>
      <c r="BG20" s="74"/>
      <c r="BH20" s="74"/>
      <c r="BI20" s="74"/>
      <c r="BJ20" s="74"/>
      <c r="BK20" s="74"/>
      <c r="BL20" s="74"/>
      <c r="BM20" s="74"/>
      <c r="BN20" s="74"/>
      <c r="BO20" s="74"/>
      <c r="BP20" s="74"/>
      <c r="BQ20" s="74"/>
      <c r="BR20" s="74"/>
      <c r="BS20" s="74"/>
      <c r="BT20" s="74"/>
      <c r="BU20" s="74"/>
      <c r="BV20" s="74"/>
      <c r="BW20" s="74"/>
      <c r="BX20" s="74"/>
      <c r="BY20" s="74"/>
      <c r="BZ20" s="74"/>
      <c r="CA20" s="74"/>
      <c r="CB20" s="74"/>
      <c r="CC20" s="74"/>
      <c r="CD20" s="74"/>
      <c r="CE20" s="74"/>
      <c r="CF20" s="74"/>
      <c r="CG20" s="74"/>
      <c r="CH20" s="74"/>
      <c r="CI20" s="74"/>
      <c r="CJ20" s="74"/>
      <c r="CK20" s="74"/>
    </row>
    <row r="21" spans="1:89" ht="15" customHeight="1">
      <c r="A21" s="107"/>
      <c r="B21" s="108"/>
      <c r="C21" s="228"/>
      <c r="D21" s="74"/>
      <c r="E21" s="74"/>
      <c r="F21" s="74"/>
      <c r="G21" s="74"/>
      <c r="H21" s="74"/>
      <c r="I21" s="74"/>
      <c r="J21" s="74"/>
      <c r="K21" s="74"/>
      <c r="L21" s="74"/>
      <c r="M21" s="74"/>
      <c r="N21" s="74"/>
      <c r="O21" s="74"/>
      <c r="P21" s="74"/>
      <c r="Q21" s="74"/>
      <c r="R21" s="74"/>
      <c r="S21" s="74"/>
      <c r="T21" s="74"/>
      <c r="U21" s="74"/>
      <c r="V21" s="74"/>
      <c r="W21" s="74"/>
      <c r="X21" s="74"/>
      <c r="Y21" s="74"/>
      <c r="Z21" s="74"/>
      <c r="AA21" s="74"/>
      <c r="AB21" s="74"/>
      <c r="AC21" s="74"/>
      <c r="AD21" s="74"/>
      <c r="AE21" s="74"/>
      <c r="AF21" s="74"/>
      <c r="AG21" s="74"/>
      <c r="AH21" s="74"/>
      <c r="AI21" s="74"/>
      <c r="AJ21" s="74"/>
      <c r="AK21" s="74"/>
      <c r="AL21" s="74"/>
      <c r="AM21" s="74"/>
      <c r="AN21" s="74"/>
      <c r="AO21" s="74"/>
      <c r="AP21" s="74"/>
      <c r="AQ21" s="74"/>
      <c r="AR21" s="74"/>
      <c r="AS21" s="74"/>
      <c r="AT21" s="74"/>
      <c r="AU21" s="74"/>
      <c r="AV21" s="74"/>
      <c r="AW21" s="74"/>
      <c r="AX21" s="74"/>
      <c r="AY21" s="74"/>
      <c r="AZ21" s="74"/>
      <c r="BA21" s="74"/>
      <c r="BB21" s="74"/>
      <c r="BC21" s="74"/>
      <c r="BD21" s="74"/>
      <c r="BE21" s="74"/>
      <c r="BF21" s="74"/>
      <c r="BG21" s="74"/>
      <c r="BH21" s="74"/>
      <c r="BI21" s="74"/>
      <c r="BJ21" s="74"/>
      <c r="BK21" s="74"/>
      <c r="BL21" s="74"/>
      <c r="BM21" s="74"/>
      <c r="BN21" s="74"/>
      <c r="BO21" s="74"/>
      <c r="BP21" s="74"/>
      <c r="BQ21" s="74"/>
      <c r="BR21" s="74"/>
      <c r="BS21" s="74"/>
      <c r="BT21" s="74"/>
      <c r="BU21" s="74"/>
      <c r="BV21" s="74"/>
      <c r="BW21" s="74"/>
      <c r="BX21" s="74"/>
      <c r="BY21" s="74"/>
      <c r="BZ21" s="74"/>
      <c r="CA21" s="74"/>
      <c r="CB21" s="74"/>
      <c r="CC21" s="74"/>
      <c r="CD21" s="74"/>
      <c r="CE21" s="74"/>
      <c r="CF21" s="74"/>
      <c r="CG21" s="74"/>
      <c r="CH21" s="74"/>
      <c r="CI21" s="74"/>
      <c r="CJ21" s="74"/>
      <c r="CK21" s="74"/>
    </row>
    <row r="22" spans="1:89" ht="15" customHeight="1">
      <c r="A22" s="107"/>
      <c r="B22" s="108"/>
      <c r="C22" s="228"/>
      <c r="D22" s="74"/>
      <c r="E22" s="74"/>
      <c r="F22" s="74"/>
      <c r="G22" s="74"/>
      <c r="H22" s="74"/>
      <c r="I22" s="74"/>
      <c r="J22" s="74"/>
      <c r="K22" s="74"/>
      <c r="L22" s="74"/>
      <c r="M22" s="74"/>
      <c r="N22" s="74"/>
      <c r="O22" s="74"/>
      <c r="P22" s="74"/>
      <c r="Q22" s="74"/>
      <c r="R22" s="74"/>
      <c r="S22" s="74"/>
      <c r="T22" s="74"/>
      <c r="U22" s="74"/>
      <c r="V22" s="74"/>
      <c r="W22" s="74"/>
      <c r="X22" s="74"/>
      <c r="Y22" s="74"/>
      <c r="Z22" s="74"/>
      <c r="AA22" s="74"/>
      <c r="AB22" s="74"/>
      <c r="AC22" s="74"/>
      <c r="AD22" s="74"/>
      <c r="AE22" s="74"/>
      <c r="AF22" s="74"/>
      <c r="AG22" s="74"/>
      <c r="AH22" s="74"/>
      <c r="AI22" s="74"/>
      <c r="AJ22" s="74"/>
      <c r="AK22" s="74"/>
      <c r="AL22" s="74"/>
      <c r="AM22" s="74"/>
      <c r="AN22" s="74"/>
      <c r="AO22" s="74"/>
      <c r="AP22" s="74"/>
      <c r="AQ22" s="74"/>
      <c r="AR22" s="74"/>
      <c r="AS22" s="74"/>
      <c r="AT22" s="74"/>
      <c r="AU22" s="74"/>
      <c r="AV22" s="74"/>
      <c r="AW22" s="74"/>
      <c r="AX22" s="74"/>
      <c r="AY22" s="74"/>
      <c r="AZ22" s="74"/>
      <c r="BA22" s="74"/>
      <c r="BB22" s="74"/>
      <c r="BC22" s="74"/>
      <c r="BD22" s="74"/>
      <c r="BE22" s="74"/>
      <c r="BF22" s="74"/>
      <c r="BG22" s="74"/>
      <c r="BH22" s="74"/>
      <c r="BI22" s="74"/>
      <c r="BJ22" s="74"/>
      <c r="BK22" s="74"/>
      <c r="BL22" s="74"/>
      <c r="BM22" s="74"/>
      <c r="BN22" s="74"/>
      <c r="BO22" s="74"/>
      <c r="BP22" s="74"/>
      <c r="BQ22" s="74"/>
      <c r="BR22" s="74"/>
      <c r="BS22" s="74"/>
      <c r="BT22" s="74"/>
      <c r="BU22" s="74"/>
      <c r="BV22" s="74"/>
      <c r="BW22" s="74"/>
      <c r="BX22" s="74"/>
      <c r="BY22" s="74"/>
      <c r="BZ22" s="74"/>
      <c r="CA22" s="76"/>
      <c r="CB22" s="74"/>
      <c r="CC22" s="74"/>
      <c r="CD22" s="74"/>
      <c r="CE22" s="74"/>
      <c r="CF22" s="74"/>
      <c r="CG22" s="74"/>
      <c r="CH22" s="74"/>
      <c r="CI22" s="74"/>
      <c r="CJ22" s="74"/>
      <c r="CK22" s="74"/>
    </row>
    <row r="23" spans="1:89" ht="15" customHeight="1">
      <c r="A23" s="107"/>
      <c r="B23" s="108"/>
      <c r="C23" s="228"/>
      <c r="D23" s="74"/>
      <c r="E23" s="74"/>
      <c r="F23" s="74"/>
      <c r="G23" s="74"/>
      <c r="H23" s="74"/>
      <c r="I23" s="74"/>
      <c r="J23" s="74"/>
      <c r="K23" s="74"/>
      <c r="L23" s="74"/>
      <c r="M23" s="74"/>
      <c r="N23" s="74"/>
      <c r="O23" s="74"/>
      <c r="P23" s="74"/>
      <c r="Q23" s="74"/>
      <c r="R23" s="74"/>
      <c r="S23" s="74"/>
      <c r="T23" s="74"/>
      <c r="U23" s="74"/>
      <c r="V23" s="74"/>
      <c r="W23" s="74"/>
      <c r="X23" s="74"/>
      <c r="Y23" s="74"/>
      <c r="Z23" s="74"/>
      <c r="AA23" s="74"/>
      <c r="AB23" s="74"/>
      <c r="AC23" s="74"/>
      <c r="AD23" s="74"/>
      <c r="AE23" s="74"/>
      <c r="AF23" s="74"/>
      <c r="AG23" s="74"/>
      <c r="AH23" s="74"/>
      <c r="AI23" s="74"/>
      <c r="AJ23" s="74"/>
      <c r="AK23" s="74"/>
      <c r="AL23" s="74"/>
      <c r="AM23" s="74"/>
      <c r="AN23" s="74"/>
      <c r="AO23" s="74"/>
      <c r="AP23" s="74"/>
      <c r="AQ23" s="74"/>
      <c r="AR23" s="74"/>
      <c r="AS23" s="74"/>
      <c r="AT23" s="74"/>
      <c r="AU23" s="74"/>
      <c r="AV23" s="74"/>
      <c r="AW23" s="74"/>
      <c r="AX23" s="74"/>
      <c r="AY23" s="74"/>
      <c r="AZ23" s="74"/>
      <c r="BA23" s="74"/>
      <c r="BB23" s="74"/>
      <c r="BC23" s="74"/>
      <c r="BD23" s="74"/>
      <c r="BE23" s="74"/>
      <c r="BF23" s="74"/>
      <c r="BG23" s="74"/>
      <c r="BH23" s="74"/>
      <c r="BI23" s="74"/>
      <c r="BJ23" s="74"/>
      <c r="BK23" s="74"/>
      <c r="BL23" s="74"/>
      <c r="BM23" s="74"/>
      <c r="BN23" s="74"/>
      <c r="BO23" s="74"/>
      <c r="BP23" s="74"/>
      <c r="BQ23" s="74"/>
      <c r="BR23" s="74"/>
      <c r="BS23" s="74"/>
      <c r="BT23" s="74"/>
      <c r="BU23" s="74"/>
      <c r="BV23" s="74"/>
      <c r="BW23" s="74"/>
      <c r="BX23" s="74"/>
      <c r="BY23" s="74"/>
      <c r="BZ23" s="74"/>
      <c r="CA23" s="74"/>
      <c r="CB23" s="74"/>
      <c r="CC23" s="74"/>
      <c r="CD23" s="74"/>
      <c r="CE23" s="74"/>
      <c r="CF23" s="74"/>
      <c r="CG23" s="74"/>
      <c r="CH23" s="74"/>
      <c r="CI23" s="74"/>
      <c r="CJ23" s="74"/>
      <c r="CK23" s="74"/>
    </row>
    <row r="24" spans="1:89" ht="15" customHeight="1">
      <c r="A24" s="107"/>
      <c r="B24" s="108"/>
      <c r="C24" s="228"/>
      <c r="D24" s="74"/>
      <c r="E24" s="74"/>
      <c r="F24" s="74"/>
      <c r="G24" s="74"/>
      <c r="H24" s="74"/>
      <c r="I24" s="74"/>
      <c r="J24" s="74"/>
      <c r="K24" s="74"/>
      <c r="L24" s="74"/>
      <c r="M24" s="74"/>
      <c r="N24" s="74"/>
      <c r="O24" s="74"/>
      <c r="P24" s="74"/>
      <c r="Q24" s="74"/>
      <c r="R24" s="74"/>
      <c r="S24" s="74"/>
      <c r="T24" s="74"/>
      <c r="U24" s="74"/>
      <c r="V24" s="74"/>
      <c r="W24" s="74"/>
      <c r="X24" s="74"/>
      <c r="Y24" s="74"/>
      <c r="Z24" s="74"/>
      <c r="AA24" s="74"/>
      <c r="AB24" s="74"/>
      <c r="AC24" s="74"/>
      <c r="AD24" s="74"/>
      <c r="AE24" s="74"/>
      <c r="AF24" s="74"/>
      <c r="AG24" s="74"/>
      <c r="AH24" s="74"/>
      <c r="AI24" s="74"/>
      <c r="AJ24" s="74"/>
      <c r="AK24" s="74"/>
      <c r="AL24" s="74"/>
      <c r="AM24" s="74"/>
      <c r="AN24" s="74"/>
      <c r="AO24" s="74"/>
      <c r="AP24" s="74"/>
      <c r="AQ24" s="74"/>
      <c r="AR24" s="74"/>
      <c r="AS24" s="74"/>
      <c r="AT24" s="74"/>
      <c r="AU24" s="74"/>
      <c r="AV24" s="74"/>
      <c r="AW24" s="74"/>
      <c r="AX24" s="74"/>
      <c r="AY24" s="74"/>
      <c r="AZ24" s="74"/>
      <c r="BA24" s="74"/>
      <c r="BB24" s="74"/>
      <c r="BC24" s="74"/>
      <c r="BD24" s="74"/>
      <c r="BE24" s="74"/>
      <c r="BF24" s="74"/>
      <c r="BG24" s="74"/>
      <c r="BH24" s="74"/>
      <c r="BI24" s="74"/>
      <c r="BJ24" s="74"/>
      <c r="BK24" s="74"/>
      <c r="BL24" s="74"/>
      <c r="BM24" s="74"/>
      <c r="BN24" s="74"/>
      <c r="BO24" s="74"/>
      <c r="BP24" s="74"/>
      <c r="BQ24" s="74"/>
      <c r="BR24" s="74"/>
      <c r="BS24" s="74"/>
      <c r="BT24" s="74"/>
      <c r="BU24" s="74"/>
      <c r="BV24" s="74"/>
      <c r="BW24" s="74"/>
      <c r="BX24" s="74"/>
      <c r="BY24" s="74"/>
      <c r="BZ24" s="74"/>
      <c r="CA24" s="74"/>
      <c r="CB24" s="74"/>
      <c r="CC24" s="74"/>
      <c r="CD24" s="74"/>
      <c r="CE24" s="74"/>
      <c r="CF24" s="74"/>
      <c r="CG24" s="74"/>
      <c r="CH24" s="74"/>
      <c r="CI24" s="74"/>
      <c r="CJ24" s="74"/>
      <c r="CK24" s="74"/>
    </row>
    <row r="25" spans="1:89" ht="15" customHeight="1">
      <c r="A25" s="107"/>
      <c r="B25" s="108"/>
      <c r="C25" s="228"/>
      <c r="D25" s="74"/>
      <c r="E25" s="74"/>
      <c r="F25" s="74"/>
      <c r="G25" s="74"/>
      <c r="H25" s="74"/>
      <c r="I25" s="74"/>
      <c r="J25" s="75"/>
      <c r="K25" s="74"/>
      <c r="L25" s="74"/>
      <c r="M25" s="74"/>
      <c r="N25" s="74"/>
      <c r="O25" s="74"/>
      <c r="P25" s="74"/>
      <c r="Q25" s="74"/>
      <c r="R25" s="74"/>
      <c r="S25" s="74"/>
      <c r="T25" s="74"/>
      <c r="U25" s="74"/>
      <c r="V25" s="74"/>
      <c r="W25" s="74"/>
      <c r="X25" s="74"/>
      <c r="Y25" s="74"/>
      <c r="Z25" s="74"/>
      <c r="AA25" s="74"/>
      <c r="AB25" s="74"/>
      <c r="AC25" s="74"/>
      <c r="AD25" s="74"/>
      <c r="AE25" s="74"/>
      <c r="AF25" s="74"/>
      <c r="AG25" s="74"/>
      <c r="AH25" s="74"/>
      <c r="AI25" s="74"/>
      <c r="AJ25" s="74"/>
      <c r="AK25" s="74"/>
      <c r="AL25" s="74"/>
      <c r="AM25" s="74"/>
      <c r="AN25" s="74"/>
      <c r="AO25" s="74"/>
      <c r="AP25" s="74"/>
      <c r="AQ25" s="74"/>
      <c r="AR25" s="74"/>
      <c r="AS25" s="74"/>
      <c r="AT25" s="74"/>
      <c r="AU25" s="74"/>
      <c r="AV25" s="74"/>
      <c r="AW25" s="74"/>
      <c r="AX25" s="74"/>
      <c r="AY25" s="74"/>
      <c r="AZ25" s="74"/>
      <c r="BA25" s="74"/>
      <c r="BB25" s="74"/>
      <c r="BC25" s="74"/>
      <c r="BD25" s="74"/>
      <c r="BE25" s="74"/>
      <c r="BF25" s="74"/>
      <c r="BG25" s="74"/>
      <c r="BH25" s="74"/>
      <c r="BI25" s="74"/>
      <c r="BJ25" s="74"/>
      <c r="BK25" s="74"/>
      <c r="BL25" s="74"/>
      <c r="BM25" s="74"/>
      <c r="BN25" s="74"/>
      <c r="BO25" s="74"/>
      <c r="BP25" s="74"/>
      <c r="BQ25" s="74"/>
      <c r="BR25" s="74"/>
      <c r="BS25" s="74"/>
      <c r="BT25" s="74"/>
      <c r="BU25" s="74"/>
      <c r="BV25" s="74"/>
      <c r="BW25" s="74"/>
      <c r="BX25" s="74"/>
      <c r="BY25" s="74"/>
      <c r="BZ25" s="74"/>
      <c r="CA25" s="74"/>
      <c r="CB25" s="74"/>
      <c r="CC25" s="74"/>
      <c r="CD25" s="74"/>
      <c r="CE25" s="74"/>
      <c r="CF25" s="74"/>
      <c r="CG25" s="74"/>
      <c r="CH25" s="74"/>
      <c r="CI25" s="74"/>
      <c r="CJ25" s="74"/>
      <c r="CK25" s="74"/>
    </row>
    <row r="26" spans="1:89" ht="15" customHeight="1">
      <c r="A26" s="107"/>
      <c r="B26" s="108"/>
      <c r="C26" s="228"/>
      <c r="D26" s="74"/>
      <c r="E26" s="74"/>
      <c r="F26" s="74"/>
      <c r="G26" s="74"/>
      <c r="H26" s="74"/>
      <c r="I26" s="74"/>
      <c r="J26" s="74"/>
      <c r="K26" s="74"/>
      <c r="L26" s="74"/>
      <c r="M26" s="74"/>
      <c r="N26" s="74"/>
      <c r="O26" s="74"/>
      <c r="P26" s="74"/>
      <c r="Q26" s="74"/>
      <c r="R26" s="74"/>
      <c r="S26" s="74"/>
      <c r="T26" s="74"/>
      <c r="U26" s="74"/>
      <c r="V26" s="74"/>
      <c r="W26" s="74"/>
      <c r="X26" s="74"/>
      <c r="Y26" s="74"/>
      <c r="Z26" s="74"/>
      <c r="AA26" s="74"/>
      <c r="AB26" s="74"/>
      <c r="AC26" s="74"/>
      <c r="AD26" s="74"/>
      <c r="AE26" s="74"/>
      <c r="AF26" s="74"/>
      <c r="AG26" s="74"/>
      <c r="AH26" s="74"/>
      <c r="AI26" s="74"/>
      <c r="AJ26" s="74"/>
      <c r="AK26" s="74"/>
      <c r="AL26" s="74"/>
      <c r="AM26" s="74"/>
      <c r="AN26" s="74"/>
      <c r="AO26" s="74"/>
      <c r="AP26" s="74"/>
      <c r="AQ26" s="74"/>
      <c r="AR26" s="74"/>
      <c r="AS26" s="74"/>
      <c r="AT26" s="74"/>
      <c r="AU26" s="74"/>
      <c r="AV26" s="74"/>
      <c r="AW26" s="74"/>
      <c r="AX26" s="74"/>
      <c r="AY26" s="74"/>
      <c r="AZ26" s="74"/>
      <c r="BA26" s="74"/>
      <c r="BB26" s="74"/>
      <c r="BC26" s="74"/>
      <c r="BD26" s="74"/>
      <c r="BE26" s="74"/>
      <c r="BF26" s="74"/>
      <c r="BG26" s="74"/>
      <c r="BH26" s="74"/>
      <c r="BI26" s="74"/>
      <c r="BJ26" s="74"/>
      <c r="BK26" s="74"/>
      <c r="BL26" s="74"/>
      <c r="BM26" s="74"/>
      <c r="BN26" s="74"/>
      <c r="BO26" s="74"/>
      <c r="BP26" s="74"/>
      <c r="BQ26" s="74"/>
      <c r="BR26" s="74"/>
      <c r="BS26" s="74"/>
      <c r="BT26" s="74"/>
      <c r="BU26" s="74"/>
      <c r="BV26" s="74"/>
      <c r="BW26" s="74"/>
      <c r="BX26" s="74"/>
      <c r="BY26" s="74"/>
      <c r="BZ26" s="74"/>
      <c r="CA26" s="74"/>
      <c r="CB26" s="74"/>
      <c r="CC26" s="74"/>
      <c r="CD26" s="74"/>
      <c r="CE26" s="74"/>
      <c r="CF26" s="74"/>
      <c r="CG26" s="74"/>
      <c r="CH26" s="74"/>
      <c r="CI26" s="74"/>
      <c r="CJ26" s="74"/>
      <c r="CK26" s="74"/>
    </row>
    <row r="27" spans="1:89" ht="15" customHeight="1">
      <c r="A27" s="107"/>
      <c r="B27" s="108"/>
      <c r="C27" s="109"/>
      <c r="D27" s="74"/>
      <c r="E27" s="74"/>
      <c r="F27" s="74"/>
      <c r="G27" s="74"/>
      <c r="H27" s="74"/>
      <c r="I27" s="74"/>
      <c r="J27" s="74"/>
      <c r="K27" s="74"/>
      <c r="L27" s="74"/>
      <c r="M27" s="74"/>
      <c r="N27" s="74"/>
      <c r="O27" s="74"/>
      <c r="P27" s="74"/>
      <c r="Q27" s="74"/>
      <c r="R27" s="74"/>
      <c r="S27" s="74"/>
      <c r="T27" s="74"/>
      <c r="U27" s="74"/>
      <c r="V27" s="74"/>
      <c r="W27" s="74"/>
      <c r="X27" s="74"/>
      <c r="Y27" s="74"/>
      <c r="Z27" s="74"/>
      <c r="AA27" s="74"/>
      <c r="AB27" s="74"/>
      <c r="AC27" s="74"/>
      <c r="AD27" s="74"/>
      <c r="AE27" s="74"/>
      <c r="AF27" s="74"/>
      <c r="AG27" s="74"/>
      <c r="AH27" s="74"/>
      <c r="AI27" s="74"/>
      <c r="AJ27" s="74"/>
      <c r="AK27" s="74"/>
      <c r="AL27" s="74"/>
      <c r="AM27" s="74"/>
      <c r="AN27" s="74"/>
      <c r="AO27" s="74"/>
      <c r="AP27" s="74"/>
      <c r="AQ27" s="74"/>
      <c r="AR27" s="74"/>
      <c r="AS27" s="74"/>
      <c r="AT27" s="74"/>
      <c r="AU27" s="74"/>
      <c r="AV27" s="74"/>
      <c r="AW27" s="74"/>
      <c r="AX27" s="74"/>
      <c r="AY27" s="74"/>
      <c r="AZ27" s="74"/>
      <c r="BA27" s="74"/>
      <c r="BB27" s="74"/>
      <c r="BC27" s="74"/>
      <c r="BD27" s="74"/>
      <c r="BE27" s="74"/>
      <c r="BF27" s="74"/>
      <c r="BG27" s="74"/>
      <c r="BH27" s="74"/>
      <c r="BI27" s="74"/>
      <c r="BJ27" s="74"/>
      <c r="BK27" s="74"/>
      <c r="BL27" s="74"/>
      <c r="BM27" s="74"/>
      <c r="BN27" s="74"/>
      <c r="BO27" s="74"/>
      <c r="BP27" s="74"/>
      <c r="BQ27" s="74"/>
      <c r="BR27" s="74"/>
      <c r="BS27" s="74"/>
      <c r="BT27" s="74"/>
      <c r="BU27" s="74"/>
      <c r="BV27" s="74"/>
      <c r="BW27" s="74"/>
      <c r="BX27" s="74"/>
      <c r="BY27" s="74"/>
      <c r="BZ27" s="74"/>
      <c r="CA27" s="74"/>
      <c r="CB27" s="74"/>
      <c r="CC27" s="74"/>
      <c r="CD27" s="74"/>
      <c r="CE27" s="74"/>
      <c r="CF27" s="74"/>
      <c r="CG27" s="74"/>
      <c r="CH27" s="74"/>
      <c r="CI27" s="74"/>
      <c r="CJ27" s="74"/>
      <c r="CK27" s="74"/>
    </row>
    <row r="28" spans="1:89" ht="15" customHeight="1">
      <c r="A28" s="107"/>
      <c r="B28" s="108"/>
      <c r="C28" s="228"/>
      <c r="D28" s="74"/>
      <c r="E28" s="74"/>
      <c r="F28" s="74"/>
      <c r="G28" s="74"/>
      <c r="H28" s="74"/>
      <c r="I28" s="74"/>
      <c r="J28" s="74"/>
      <c r="K28" s="74"/>
      <c r="L28" s="74"/>
      <c r="M28" s="74"/>
      <c r="N28" s="74"/>
      <c r="O28" s="74"/>
      <c r="P28" s="74"/>
      <c r="Q28" s="74"/>
      <c r="R28" s="74"/>
      <c r="S28" s="74"/>
      <c r="T28" s="74"/>
      <c r="U28" s="74"/>
      <c r="V28" s="74"/>
      <c r="W28" s="74"/>
      <c r="X28" s="74"/>
      <c r="Y28" s="74"/>
      <c r="Z28" s="74"/>
      <c r="AA28" s="74"/>
      <c r="AB28" s="74"/>
      <c r="AC28" s="74"/>
      <c r="AD28" s="74"/>
      <c r="AE28" s="74"/>
      <c r="AF28" s="74"/>
      <c r="AG28" s="74"/>
      <c r="AH28" s="74"/>
      <c r="AI28" s="74"/>
      <c r="AJ28" s="74"/>
      <c r="AK28" s="74"/>
      <c r="AL28" s="74"/>
      <c r="AM28" s="74"/>
      <c r="AN28" s="74"/>
      <c r="AO28" s="74"/>
      <c r="AP28" s="74"/>
      <c r="AQ28" s="74"/>
      <c r="AR28" s="74"/>
      <c r="AS28" s="74"/>
      <c r="AT28" s="74"/>
      <c r="AU28" s="74"/>
      <c r="AV28" s="74"/>
      <c r="AW28" s="74"/>
      <c r="AX28" s="74"/>
      <c r="AY28" s="74"/>
      <c r="AZ28" s="74"/>
      <c r="BA28" s="74"/>
      <c r="BB28" s="74"/>
      <c r="BC28" s="74"/>
      <c r="BD28" s="74"/>
      <c r="BE28" s="74"/>
      <c r="BF28" s="74"/>
      <c r="BG28" s="74"/>
      <c r="BH28" s="74"/>
      <c r="BI28" s="74"/>
      <c r="BJ28" s="74"/>
      <c r="BK28" s="74"/>
      <c r="BL28" s="74"/>
      <c r="BM28" s="74"/>
      <c r="BN28" s="74"/>
      <c r="BO28" s="74"/>
      <c r="BP28" s="74"/>
      <c r="BQ28" s="74"/>
      <c r="BR28" s="74"/>
      <c r="BS28" s="74"/>
      <c r="BT28" s="74"/>
      <c r="BU28" s="74"/>
      <c r="BV28" s="74"/>
      <c r="BW28" s="74"/>
      <c r="BX28" s="74"/>
      <c r="BY28" s="74"/>
      <c r="BZ28" s="74"/>
      <c r="CA28" s="74"/>
      <c r="CB28" s="74"/>
      <c r="CC28" s="74"/>
      <c r="CD28" s="74"/>
      <c r="CE28" s="74"/>
      <c r="CF28" s="74"/>
      <c r="CG28" s="74"/>
      <c r="CH28" s="74"/>
      <c r="CI28" s="74"/>
      <c r="CJ28" s="74"/>
      <c r="CK28" s="74"/>
    </row>
    <row r="29" spans="1:89" ht="15" customHeight="1">
      <c r="A29" s="107"/>
      <c r="B29" s="108"/>
      <c r="C29" s="228"/>
      <c r="D29" s="74"/>
      <c r="E29" s="74"/>
      <c r="F29" s="74"/>
      <c r="G29" s="74"/>
      <c r="H29" s="74"/>
      <c r="I29" s="74"/>
      <c r="J29" s="74"/>
      <c r="K29" s="74"/>
      <c r="L29" s="74"/>
      <c r="M29" s="74"/>
      <c r="N29" s="74"/>
      <c r="O29" s="74"/>
      <c r="P29" s="74"/>
      <c r="Q29" s="74"/>
      <c r="R29" s="74"/>
      <c r="S29" s="74"/>
      <c r="T29" s="74"/>
      <c r="U29" s="74"/>
      <c r="V29" s="74"/>
      <c r="W29" s="74"/>
      <c r="X29" s="74"/>
      <c r="Y29" s="74"/>
      <c r="Z29" s="74"/>
      <c r="AA29" s="74"/>
      <c r="AB29" s="74"/>
      <c r="AC29" s="74"/>
      <c r="AD29" s="74"/>
      <c r="AE29" s="74"/>
      <c r="AF29" s="74"/>
      <c r="AG29" s="74"/>
      <c r="AH29" s="74"/>
      <c r="AI29" s="74"/>
      <c r="AJ29" s="74"/>
      <c r="AK29" s="74"/>
      <c r="AL29" s="74"/>
      <c r="AM29" s="74"/>
      <c r="AN29" s="74"/>
      <c r="AO29" s="74"/>
      <c r="AP29" s="74"/>
      <c r="AQ29" s="74"/>
      <c r="AR29" s="74"/>
      <c r="AS29" s="74"/>
      <c r="AT29" s="74"/>
      <c r="AU29" s="74"/>
      <c r="AV29" s="74"/>
      <c r="AW29" s="74"/>
      <c r="AX29" s="74"/>
      <c r="AY29" s="74"/>
      <c r="AZ29" s="74"/>
      <c r="BA29" s="74"/>
      <c r="BB29" s="74"/>
      <c r="BC29" s="74"/>
      <c r="BD29" s="74"/>
      <c r="BE29" s="74"/>
      <c r="BF29" s="74"/>
      <c r="BG29" s="74"/>
      <c r="BH29" s="74"/>
      <c r="BI29" s="74"/>
      <c r="BJ29" s="74"/>
      <c r="BK29" s="74"/>
      <c r="BL29" s="74"/>
      <c r="BM29" s="74"/>
      <c r="BN29" s="74"/>
      <c r="BO29" s="74"/>
      <c r="BP29" s="74"/>
      <c r="BQ29" s="74"/>
      <c r="BR29" s="74"/>
      <c r="BS29" s="74"/>
      <c r="BT29" s="74"/>
      <c r="BU29" s="74"/>
      <c r="BV29" s="74"/>
      <c r="BW29" s="74"/>
      <c r="BX29" s="74"/>
      <c r="BY29" s="74"/>
      <c r="BZ29" s="74"/>
      <c r="CA29" s="74"/>
      <c r="CB29" s="74"/>
      <c r="CC29" s="74"/>
      <c r="CD29" s="74"/>
      <c r="CE29" s="74"/>
      <c r="CF29" s="74"/>
      <c r="CG29" s="74"/>
      <c r="CH29" s="74"/>
      <c r="CI29" s="74"/>
      <c r="CJ29" s="74"/>
      <c r="CK29" s="74"/>
    </row>
    <row r="30" spans="1:89" ht="15" customHeight="1">
      <c r="A30" s="107"/>
      <c r="B30" s="108"/>
      <c r="C30" s="228"/>
      <c r="D30" s="74"/>
      <c r="E30" s="74"/>
      <c r="F30" s="74"/>
      <c r="G30" s="74"/>
      <c r="H30" s="74"/>
      <c r="I30" s="74"/>
      <c r="J30" s="74"/>
      <c r="K30" s="74"/>
      <c r="L30" s="74"/>
      <c r="M30" s="74"/>
      <c r="N30" s="74"/>
      <c r="O30" s="74"/>
      <c r="P30" s="74"/>
      <c r="Q30" s="74"/>
      <c r="R30" s="74"/>
      <c r="S30" s="74"/>
      <c r="T30" s="74"/>
      <c r="U30" s="74"/>
      <c r="V30" s="74"/>
      <c r="W30" s="74"/>
      <c r="X30" s="74"/>
      <c r="Y30" s="74"/>
      <c r="Z30" s="74"/>
      <c r="AA30" s="74"/>
      <c r="AB30" s="74"/>
      <c r="AC30" s="74"/>
      <c r="AD30" s="74"/>
      <c r="AE30" s="74"/>
      <c r="AF30" s="74"/>
      <c r="AG30" s="74"/>
      <c r="AH30" s="74"/>
      <c r="AI30" s="74"/>
      <c r="AJ30" s="74"/>
      <c r="AK30" s="74"/>
      <c r="AL30" s="74"/>
      <c r="AM30" s="74"/>
      <c r="AN30" s="74"/>
      <c r="AO30" s="74"/>
      <c r="AP30" s="74"/>
      <c r="AQ30" s="74"/>
      <c r="AR30" s="74"/>
      <c r="AS30" s="74"/>
      <c r="AT30" s="74"/>
      <c r="AU30" s="74"/>
      <c r="AV30" s="74"/>
      <c r="AW30" s="74"/>
      <c r="AX30" s="74"/>
      <c r="AY30" s="74"/>
      <c r="AZ30" s="74"/>
      <c r="BA30" s="74"/>
      <c r="BB30" s="74"/>
      <c r="BC30" s="74"/>
      <c r="BD30" s="74"/>
      <c r="BE30" s="74"/>
      <c r="BF30" s="74"/>
      <c r="BG30" s="74"/>
      <c r="BH30" s="74"/>
      <c r="BI30" s="74"/>
      <c r="BJ30" s="74"/>
      <c r="BK30" s="74"/>
      <c r="BL30" s="74"/>
      <c r="BM30" s="74"/>
      <c r="BN30" s="74"/>
      <c r="BO30" s="74"/>
      <c r="BP30" s="74"/>
      <c r="BQ30" s="74"/>
      <c r="BR30" s="74"/>
      <c r="BS30" s="74"/>
      <c r="BT30" s="74"/>
      <c r="BU30" s="74"/>
      <c r="BV30" s="74"/>
      <c r="BW30" s="74"/>
      <c r="BX30" s="74"/>
      <c r="BY30" s="74"/>
      <c r="BZ30" s="74"/>
      <c r="CA30" s="74"/>
      <c r="CB30" s="74"/>
      <c r="CC30" s="74"/>
      <c r="CD30" s="74"/>
      <c r="CE30" s="74"/>
      <c r="CF30" s="74"/>
      <c r="CG30" s="74"/>
      <c r="CH30" s="74"/>
      <c r="CI30" s="74"/>
      <c r="CJ30" s="74"/>
      <c r="CK30" s="74"/>
    </row>
    <row r="31" spans="1:89" ht="15" customHeight="1">
      <c r="A31" s="107"/>
      <c r="B31" s="108"/>
      <c r="C31" s="228"/>
      <c r="D31" s="74"/>
      <c r="E31" s="74"/>
      <c r="F31" s="74"/>
      <c r="G31" s="74"/>
      <c r="H31" s="74"/>
      <c r="I31" s="74"/>
      <c r="J31" s="74"/>
      <c r="K31" s="74"/>
      <c r="L31" s="74"/>
      <c r="M31" s="74"/>
      <c r="N31" s="74"/>
      <c r="O31" s="74"/>
      <c r="P31" s="74"/>
      <c r="Q31" s="74"/>
      <c r="R31" s="74"/>
      <c r="S31" s="74"/>
      <c r="T31" s="74"/>
      <c r="U31" s="74"/>
      <c r="V31" s="74"/>
      <c r="W31" s="74"/>
      <c r="X31" s="74"/>
      <c r="Y31" s="74"/>
      <c r="Z31" s="74"/>
      <c r="AA31" s="74"/>
      <c r="AB31" s="74"/>
      <c r="AC31" s="74"/>
      <c r="AD31" s="74"/>
      <c r="AE31" s="74"/>
      <c r="AF31" s="74"/>
      <c r="AG31" s="74"/>
      <c r="AH31" s="74"/>
      <c r="AI31" s="74"/>
      <c r="AJ31" s="74"/>
      <c r="AK31" s="74"/>
      <c r="AL31" s="74"/>
      <c r="AM31" s="74"/>
      <c r="AN31" s="74"/>
      <c r="AO31" s="74"/>
      <c r="AP31" s="74"/>
      <c r="AQ31" s="74"/>
      <c r="AR31" s="74"/>
      <c r="AS31" s="74"/>
      <c r="AT31" s="74"/>
      <c r="AU31" s="74"/>
      <c r="AV31" s="74"/>
      <c r="AW31" s="74"/>
      <c r="AX31" s="74"/>
      <c r="AY31" s="74"/>
      <c r="AZ31" s="74"/>
      <c r="BA31" s="74"/>
      <c r="BB31" s="74"/>
      <c r="BC31" s="74"/>
      <c r="BD31" s="74"/>
      <c r="BE31" s="74"/>
      <c r="BF31" s="74"/>
      <c r="BG31" s="74"/>
      <c r="BH31" s="74"/>
      <c r="BI31" s="74"/>
      <c r="BJ31" s="74"/>
      <c r="BK31" s="74"/>
      <c r="BL31" s="74"/>
      <c r="BM31" s="74"/>
      <c r="BN31" s="74"/>
      <c r="BO31" s="74"/>
      <c r="BP31" s="74"/>
      <c r="BQ31" s="74"/>
      <c r="BR31" s="74"/>
      <c r="BS31" s="74"/>
      <c r="BT31" s="74"/>
      <c r="BU31" s="74"/>
      <c r="BV31" s="74"/>
      <c r="BW31" s="74"/>
      <c r="BX31" s="74"/>
      <c r="BY31" s="74"/>
      <c r="BZ31" s="74"/>
      <c r="CA31" s="74"/>
      <c r="CB31" s="74"/>
      <c r="CC31" s="74"/>
      <c r="CD31" s="74"/>
      <c r="CE31" s="74"/>
      <c r="CF31" s="74"/>
      <c r="CG31" s="74"/>
      <c r="CH31" s="74"/>
      <c r="CI31" s="74"/>
      <c r="CJ31" s="74"/>
      <c r="CK31" s="74"/>
    </row>
    <row r="32" spans="1:89" ht="15" customHeight="1">
      <c r="A32" s="107"/>
      <c r="B32" s="108"/>
      <c r="C32" s="228"/>
      <c r="D32" s="74"/>
      <c r="E32" s="74"/>
      <c r="F32" s="74"/>
      <c r="G32" s="74"/>
      <c r="H32" s="74"/>
      <c r="I32" s="74"/>
      <c r="J32" s="74"/>
      <c r="K32" s="74"/>
      <c r="L32" s="74"/>
      <c r="M32" s="74"/>
      <c r="N32" s="74"/>
      <c r="O32" s="74"/>
      <c r="P32" s="74"/>
      <c r="Q32" s="74"/>
      <c r="R32" s="74"/>
      <c r="S32" s="74"/>
      <c r="T32" s="74"/>
      <c r="U32" s="74"/>
      <c r="V32" s="74"/>
      <c r="W32" s="74"/>
      <c r="X32" s="74"/>
      <c r="Y32" s="74"/>
      <c r="Z32" s="74"/>
      <c r="AA32" s="74"/>
      <c r="AB32" s="74"/>
      <c r="AC32" s="74"/>
      <c r="AD32" s="74"/>
      <c r="AE32" s="74"/>
      <c r="AF32" s="74"/>
      <c r="AG32" s="74"/>
      <c r="AH32" s="74"/>
      <c r="AI32" s="74"/>
      <c r="AJ32" s="74"/>
      <c r="AK32" s="74"/>
      <c r="AL32" s="74"/>
      <c r="AM32" s="74"/>
      <c r="AN32" s="74"/>
      <c r="AO32" s="74"/>
      <c r="AP32" s="74"/>
      <c r="AQ32" s="74"/>
      <c r="AR32" s="74"/>
      <c r="AS32" s="74"/>
      <c r="AT32" s="74"/>
      <c r="AU32" s="74"/>
      <c r="AV32" s="74"/>
      <c r="AW32" s="74"/>
      <c r="AX32" s="74"/>
      <c r="AY32" s="74"/>
      <c r="AZ32" s="74"/>
      <c r="BA32" s="74"/>
      <c r="BB32" s="74"/>
      <c r="BC32" s="74"/>
      <c r="BD32" s="74"/>
      <c r="BE32" s="74"/>
      <c r="BF32" s="74"/>
      <c r="BG32" s="74"/>
      <c r="BH32" s="74"/>
      <c r="BI32" s="74"/>
      <c r="BJ32" s="74"/>
      <c r="BK32" s="74"/>
      <c r="BL32" s="74"/>
      <c r="BM32" s="74"/>
      <c r="BN32" s="74"/>
      <c r="BO32" s="74"/>
      <c r="BP32" s="74"/>
      <c r="BQ32" s="74"/>
      <c r="BR32" s="74"/>
      <c r="BS32" s="74"/>
      <c r="BT32" s="74"/>
      <c r="BU32" s="74"/>
      <c r="BV32" s="74"/>
      <c r="BW32" s="74"/>
      <c r="BX32" s="74"/>
      <c r="BY32" s="74"/>
      <c r="BZ32" s="74"/>
      <c r="CA32" s="74"/>
      <c r="CB32" s="74"/>
      <c r="CC32" s="74"/>
      <c r="CD32" s="74"/>
      <c r="CE32" s="74"/>
      <c r="CF32" s="74"/>
      <c r="CG32" s="74"/>
      <c r="CH32" s="74"/>
      <c r="CI32" s="74"/>
      <c r="CJ32" s="74"/>
      <c r="CK32" s="74"/>
    </row>
    <row r="33" spans="1:89" ht="15" customHeight="1">
      <c r="A33" s="107"/>
      <c r="B33" s="108"/>
      <c r="C33" s="228"/>
      <c r="D33" s="74"/>
      <c r="E33" s="74"/>
      <c r="F33" s="74"/>
      <c r="G33" s="74"/>
      <c r="H33" s="74"/>
      <c r="I33" s="74"/>
      <c r="J33" s="74"/>
      <c r="K33" s="74"/>
      <c r="L33" s="74"/>
      <c r="M33" s="74"/>
      <c r="N33" s="74"/>
      <c r="O33" s="74"/>
      <c r="P33" s="74"/>
      <c r="Q33" s="74"/>
      <c r="R33" s="74"/>
      <c r="S33" s="74"/>
      <c r="T33" s="74"/>
      <c r="U33" s="74"/>
      <c r="V33" s="74"/>
      <c r="W33" s="74"/>
      <c r="X33" s="74"/>
      <c r="Y33" s="74"/>
      <c r="Z33" s="74"/>
      <c r="AA33" s="74"/>
      <c r="AB33" s="74"/>
      <c r="AC33" s="74"/>
      <c r="AD33" s="74"/>
      <c r="AE33" s="74"/>
      <c r="AF33" s="74"/>
      <c r="AG33" s="74"/>
      <c r="AH33" s="74"/>
      <c r="AI33" s="74"/>
      <c r="AJ33" s="74"/>
      <c r="AK33" s="74"/>
      <c r="AL33" s="74"/>
      <c r="AM33" s="74"/>
      <c r="AN33" s="74"/>
      <c r="AO33" s="74"/>
      <c r="AP33" s="74"/>
      <c r="AQ33" s="74"/>
      <c r="AR33" s="74"/>
      <c r="AS33" s="74"/>
      <c r="AT33" s="74"/>
      <c r="AU33" s="74"/>
      <c r="AV33" s="74"/>
      <c r="AW33" s="74"/>
      <c r="AX33" s="74"/>
      <c r="AY33" s="74"/>
      <c r="AZ33" s="74"/>
      <c r="BA33" s="74"/>
      <c r="BB33" s="74"/>
      <c r="BC33" s="74"/>
      <c r="BD33" s="74"/>
      <c r="BE33" s="74"/>
      <c r="BF33" s="74"/>
      <c r="BG33" s="74"/>
      <c r="BH33" s="74"/>
      <c r="BI33" s="74"/>
      <c r="BJ33" s="74"/>
      <c r="BK33" s="74"/>
      <c r="BL33" s="74"/>
      <c r="BM33" s="74"/>
      <c r="BN33" s="74"/>
      <c r="BO33" s="74"/>
      <c r="BP33" s="74"/>
      <c r="BQ33" s="74"/>
      <c r="BR33" s="74"/>
      <c r="BS33" s="74"/>
      <c r="BT33" s="74"/>
      <c r="BU33" s="74"/>
      <c r="BV33" s="74"/>
      <c r="BW33" s="74"/>
      <c r="BX33" s="74"/>
      <c r="BY33" s="74"/>
      <c r="BZ33" s="74"/>
      <c r="CA33" s="74"/>
      <c r="CB33" s="74"/>
      <c r="CC33" s="74"/>
      <c r="CD33" s="74"/>
      <c r="CE33" s="74"/>
      <c r="CF33" s="74"/>
      <c r="CG33" s="74"/>
      <c r="CH33" s="74"/>
      <c r="CI33" s="74"/>
      <c r="CJ33" s="74"/>
      <c r="CK33" s="74"/>
    </row>
    <row r="34" spans="1:89" ht="15" customHeight="1">
      <c r="A34" s="107"/>
      <c r="B34" s="108"/>
      <c r="C34" s="228"/>
      <c r="D34" s="74"/>
      <c r="E34" s="74"/>
      <c r="F34" s="74"/>
      <c r="G34" s="74"/>
      <c r="H34" s="74"/>
      <c r="I34" s="74"/>
      <c r="J34" s="74"/>
      <c r="K34" s="74"/>
      <c r="L34" s="74"/>
      <c r="M34" s="74"/>
      <c r="N34" s="74"/>
      <c r="O34" s="74"/>
      <c r="P34" s="74"/>
      <c r="Q34" s="74"/>
      <c r="R34" s="74"/>
      <c r="S34" s="74"/>
      <c r="T34" s="74"/>
      <c r="U34" s="74"/>
      <c r="V34" s="74"/>
      <c r="W34" s="74"/>
      <c r="X34" s="74"/>
      <c r="Y34" s="74"/>
      <c r="Z34" s="74"/>
      <c r="AA34" s="74"/>
      <c r="AB34" s="74"/>
      <c r="AC34" s="74"/>
      <c r="AD34" s="74"/>
      <c r="AE34" s="74"/>
      <c r="AF34" s="74"/>
      <c r="AG34" s="74"/>
      <c r="AH34" s="74"/>
      <c r="AI34" s="74"/>
      <c r="AJ34" s="74"/>
      <c r="AK34" s="74"/>
      <c r="AL34" s="74"/>
      <c r="AM34" s="74"/>
      <c r="AN34" s="74"/>
      <c r="AO34" s="74"/>
      <c r="AP34" s="74"/>
      <c r="AQ34" s="74"/>
      <c r="AR34" s="74"/>
      <c r="AS34" s="74"/>
      <c r="AT34" s="74"/>
      <c r="AU34" s="74"/>
      <c r="AV34" s="74"/>
      <c r="AW34" s="74"/>
      <c r="AX34" s="74"/>
      <c r="AY34" s="74"/>
      <c r="AZ34" s="74"/>
      <c r="BA34" s="74"/>
      <c r="BB34" s="74"/>
      <c r="BC34" s="74"/>
      <c r="BD34" s="74"/>
      <c r="BE34" s="74"/>
      <c r="BF34" s="74"/>
      <c r="BG34" s="74"/>
      <c r="BH34" s="74"/>
      <c r="BI34" s="74"/>
      <c r="BJ34" s="74"/>
      <c r="BK34" s="74"/>
      <c r="BL34" s="74"/>
      <c r="BM34" s="74"/>
      <c r="BN34" s="74"/>
      <c r="BO34" s="74"/>
      <c r="BP34" s="74"/>
      <c r="BQ34" s="74"/>
      <c r="BR34" s="74"/>
      <c r="BS34" s="74"/>
      <c r="BT34" s="74"/>
      <c r="BU34" s="74"/>
      <c r="BV34" s="74"/>
      <c r="BW34" s="74"/>
      <c r="BX34" s="74"/>
      <c r="BY34" s="74"/>
      <c r="BZ34" s="74"/>
      <c r="CA34" s="74"/>
      <c r="CB34" s="74"/>
      <c r="CC34" s="74"/>
      <c r="CD34" s="74"/>
      <c r="CE34" s="74"/>
      <c r="CF34" s="74"/>
      <c r="CG34" s="74"/>
      <c r="CH34" s="74"/>
      <c r="CI34" s="74"/>
      <c r="CJ34" s="74"/>
      <c r="CK34" s="74"/>
    </row>
    <row r="35" spans="1:89" ht="15" customHeight="1">
      <c r="A35" s="107"/>
      <c r="B35" s="108"/>
      <c r="C35" s="228"/>
      <c r="D35" s="74"/>
      <c r="E35" s="74"/>
      <c r="F35" s="74"/>
      <c r="G35" s="74"/>
      <c r="H35" s="74"/>
      <c r="I35" s="74"/>
      <c r="J35" s="74"/>
      <c r="K35" s="74"/>
      <c r="L35" s="74"/>
      <c r="M35" s="74"/>
      <c r="N35" s="74"/>
      <c r="O35" s="74"/>
      <c r="P35" s="74"/>
      <c r="Q35" s="74"/>
      <c r="R35" s="74"/>
      <c r="S35" s="74"/>
      <c r="T35" s="74"/>
      <c r="U35" s="74"/>
      <c r="V35" s="74"/>
      <c r="W35" s="74"/>
      <c r="X35" s="74"/>
      <c r="Y35" s="74"/>
      <c r="Z35" s="74"/>
      <c r="AA35" s="74"/>
      <c r="AB35" s="74"/>
      <c r="AC35" s="74"/>
      <c r="AD35" s="74"/>
      <c r="AE35" s="74"/>
      <c r="AF35" s="74"/>
      <c r="AG35" s="74"/>
      <c r="AH35" s="74"/>
      <c r="AI35" s="74"/>
      <c r="AJ35" s="112"/>
      <c r="AK35" s="74"/>
      <c r="AL35" s="74"/>
      <c r="AM35" s="74"/>
      <c r="AN35" s="74"/>
      <c r="AO35" s="74"/>
      <c r="AP35" s="74"/>
      <c r="AQ35" s="74"/>
      <c r="AR35" s="74"/>
      <c r="AS35" s="74"/>
      <c r="AT35" s="74"/>
      <c r="AU35" s="74"/>
      <c r="AV35" s="74"/>
      <c r="AW35" s="74"/>
      <c r="AX35" s="74"/>
      <c r="AY35" s="74"/>
      <c r="AZ35" s="74"/>
      <c r="BA35" s="74"/>
      <c r="BB35" s="74"/>
      <c r="BC35" s="74"/>
      <c r="BD35" s="74"/>
      <c r="BE35" s="74"/>
      <c r="BF35" s="74"/>
      <c r="BG35" s="74"/>
      <c r="BH35" s="74"/>
      <c r="BI35" s="74"/>
      <c r="BJ35" s="74"/>
      <c r="BK35" s="74"/>
      <c r="BL35" s="74"/>
      <c r="BM35" s="74"/>
      <c r="BN35" s="74"/>
      <c r="BO35" s="74"/>
      <c r="BP35" s="74"/>
      <c r="BQ35" s="74"/>
      <c r="BR35" s="74"/>
      <c r="BS35" s="74"/>
      <c r="BT35" s="74"/>
      <c r="BU35" s="74"/>
      <c r="BV35" s="74"/>
      <c r="BW35" s="74"/>
      <c r="BX35" s="74"/>
      <c r="BY35" s="74"/>
      <c r="BZ35" s="74"/>
      <c r="CA35" s="74"/>
      <c r="CB35" s="74"/>
      <c r="CC35" s="74"/>
      <c r="CD35" s="74"/>
      <c r="CE35" s="74"/>
      <c r="CF35" s="74"/>
      <c r="CG35" s="74"/>
      <c r="CH35" s="74"/>
      <c r="CI35" s="74"/>
      <c r="CJ35" s="74"/>
      <c r="CK35" s="74"/>
    </row>
    <row r="36" spans="1:89" ht="15" customHeight="1">
      <c r="A36" s="107"/>
      <c r="B36" s="108"/>
      <c r="C36" s="228"/>
      <c r="D36" s="74"/>
      <c r="E36" s="74"/>
      <c r="F36" s="74"/>
      <c r="G36" s="74"/>
      <c r="H36" s="74"/>
      <c r="I36" s="74"/>
      <c r="J36" s="74"/>
      <c r="K36" s="74"/>
      <c r="L36" s="74"/>
      <c r="M36" s="74"/>
      <c r="N36" s="74"/>
      <c r="O36" s="74"/>
      <c r="P36" s="74"/>
      <c r="Q36" s="74"/>
      <c r="R36" s="74"/>
      <c r="S36" s="74"/>
      <c r="T36" s="74"/>
      <c r="U36" s="74"/>
      <c r="V36" s="74"/>
      <c r="W36" s="74"/>
      <c r="X36" s="74"/>
      <c r="Y36" s="74"/>
      <c r="Z36" s="74"/>
      <c r="AA36" s="74"/>
      <c r="AB36" s="74"/>
      <c r="AC36" s="74"/>
      <c r="AD36" s="74"/>
      <c r="AE36" s="74"/>
      <c r="AF36" s="74"/>
      <c r="AG36" s="74"/>
      <c r="AH36" s="74"/>
      <c r="AI36" s="74"/>
      <c r="AJ36" s="112"/>
      <c r="AK36" s="74"/>
      <c r="AL36" s="74"/>
      <c r="AM36" s="74"/>
      <c r="AN36" s="74"/>
      <c r="AO36" s="74"/>
      <c r="AP36" s="74"/>
      <c r="AQ36" s="74"/>
      <c r="AR36" s="74"/>
      <c r="AS36" s="74"/>
      <c r="AT36" s="74"/>
      <c r="AU36" s="74"/>
      <c r="AV36" s="74"/>
      <c r="AW36" s="74"/>
      <c r="AX36" s="74"/>
      <c r="AY36" s="74"/>
      <c r="AZ36" s="74"/>
      <c r="BA36" s="74"/>
      <c r="BB36" s="74"/>
      <c r="BC36" s="74"/>
      <c r="BD36" s="74"/>
      <c r="BE36" s="74"/>
      <c r="BF36" s="74"/>
      <c r="BG36" s="74"/>
      <c r="BH36" s="74"/>
      <c r="BI36" s="74"/>
      <c r="BJ36" s="74"/>
      <c r="BK36" s="74"/>
      <c r="BL36" s="74"/>
      <c r="BM36" s="74"/>
      <c r="BN36" s="74"/>
      <c r="BO36" s="74"/>
      <c r="BP36" s="74"/>
      <c r="BQ36" s="74"/>
      <c r="BR36" s="74"/>
      <c r="BS36" s="74"/>
      <c r="BT36" s="74"/>
      <c r="BU36" s="74"/>
      <c r="BV36" s="74"/>
      <c r="BW36" s="74"/>
      <c r="BX36" s="74"/>
      <c r="BY36" s="74"/>
      <c r="BZ36" s="74"/>
      <c r="CA36" s="74"/>
      <c r="CB36" s="74"/>
      <c r="CC36" s="74"/>
      <c r="CD36" s="74"/>
      <c r="CE36" s="74"/>
      <c r="CF36" s="74"/>
      <c r="CG36" s="74"/>
      <c r="CH36" s="74"/>
      <c r="CI36" s="74"/>
      <c r="CJ36" s="74"/>
      <c r="CK36" s="74"/>
    </row>
    <row r="37" spans="1:89" ht="15" customHeight="1">
      <c r="A37" s="107"/>
      <c r="B37" s="249"/>
      <c r="C37" s="228"/>
      <c r="D37" s="74"/>
      <c r="E37" s="74"/>
      <c r="F37" s="74"/>
      <c r="G37" s="74"/>
      <c r="H37" s="74"/>
      <c r="I37" s="74"/>
      <c r="J37" s="74"/>
      <c r="K37" s="74"/>
      <c r="L37" s="74"/>
      <c r="M37" s="74"/>
      <c r="N37" s="74"/>
      <c r="O37" s="74"/>
      <c r="P37" s="74"/>
      <c r="Q37" s="74"/>
      <c r="R37" s="74"/>
      <c r="S37" s="74"/>
      <c r="T37" s="74"/>
      <c r="U37" s="74"/>
      <c r="V37" s="74"/>
      <c r="W37" s="74"/>
      <c r="X37" s="74"/>
      <c r="Y37" s="74"/>
      <c r="Z37" s="74"/>
      <c r="AA37" s="112"/>
      <c r="AB37" s="74"/>
      <c r="AC37" s="74"/>
      <c r="AD37" s="74"/>
      <c r="AE37" s="74"/>
      <c r="AF37" s="74"/>
      <c r="AG37" s="74"/>
      <c r="AH37" s="74"/>
      <c r="AI37" s="74"/>
      <c r="AJ37" s="74"/>
      <c r="AK37" s="74"/>
      <c r="AL37" s="74"/>
      <c r="AM37" s="74"/>
      <c r="AN37" s="74"/>
      <c r="AO37" s="74"/>
      <c r="AP37" s="74"/>
      <c r="AQ37" s="74"/>
      <c r="AR37" s="74"/>
      <c r="AS37" s="74"/>
      <c r="AT37" s="74"/>
      <c r="AU37" s="74"/>
      <c r="AV37" s="74"/>
      <c r="AW37" s="74"/>
      <c r="AX37" s="74"/>
      <c r="AY37" s="74"/>
      <c r="AZ37" s="74"/>
      <c r="BA37" s="74"/>
      <c r="BB37" s="74"/>
      <c r="BC37" s="74"/>
      <c r="BD37" s="74"/>
      <c r="BE37" s="74"/>
      <c r="BF37" s="74"/>
      <c r="BG37" s="74"/>
      <c r="BH37" s="74"/>
      <c r="BI37" s="74"/>
      <c r="BJ37" s="74"/>
      <c r="BK37" s="74"/>
      <c r="BL37" s="74"/>
      <c r="BM37" s="74"/>
      <c r="BN37" s="74"/>
      <c r="BO37" s="74"/>
      <c r="BP37" s="74"/>
      <c r="BQ37" s="74"/>
      <c r="BR37" s="74"/>
      <c r="BS37" s="74"/>
      <c r="BT37" s="74"/>
      <c r="BU37" s="74"/>
      <c r="BV37" s="74"/>
      <c r="BW37" s="74"/>
      <c r="BX37" s="74"/>
      <c r="BY37" s="74"/>
      <c r="BZ37" s="74"/>
      <c r="CA37" s="74"/>
      <c r="CB37" s="74"/>
      <c r="CC37" s="74"/>
      <c r="CD37" s="74"/>
      <c r="CE37" s="74"/>
      <c r="CF37" s="74"/>
      <c r="CG37" s="74"/>
      <c r="CH37" s="74"/>
      <c r="CI37" s="74"/>
      <c r="CJ37" s="74"/>
      <c r="CK37" s="74"/>
    </row>
    <row r="38" spans="1:89" ht="15" customHeight="1">
      <c r="A38" s="107"/>
      <c r="B38" s="249"/>
      <c r="C38" s="228"/>
      <c r="D38" s="74"/>
      <c r="E38" s="74"/>
      <c r="F38" s="74"/>
      <c r="G38" s="74"/>
      <c r="H38" s="74"/>
      <c r="I38" s="74"/>
      <c r="J38" s="74"/>
      <c r="K38" s="74"/>
      <c r="L38" s="74"/>
      <c r="M38" s="74"/>
      <c r="N38" s="74"/>
      <c r="O38" s="74"/>
      <c r="P38" s="74"/>
      <c r="Q38" s="74"/>
      <c r="R38" s="74"/>
      <c r="S38" s="74"/>
      <c r="T38" s="74"/>
      <c r="U38" s="74"/>
      <c r="V38" s="74"/>
      <c r="W38" s="74"/>
      <c r="X38" s="74"/>
      <c r="Y38" s="74"/>
      <c r="Z38" s="74"/>
      <c r="AA38" s="74"/>
      <c r="AB38" s="74"/>
      <c r="AC38" s="74"/>
      <c r="AD38" s="74"/>
      <c r="AE38" s="74"/>
      <c r="AF38" s="74"/>
      <c r="AG38" s="74"/>
      <c r="AH38" s="74"/>
      <c r="AI38" s="74"/>
      <c r="AJ38" s="74"/>
      <c r="AK38" s="74"/>
      <c r="AL38" s="74"/>
      <c r="AM38" s="74"/>
      <c r="AN38" s="74"/>
      <c r="AO38" s="112"/>
      <c r="AP38" s="74"/>
      <c r="AQ38" s="74"/>
      <c r="AR38" s="74"/>
      <c r="AS38" s="74"/>
      <c r="AT38" s="74"/>
      <c r="AU38" s="74"/>
      <c r="AV38" s="74"/>
      <c r="AW38" s="74"/>
      <c r="AX38" s="74"/>
      <c r="AY38" s="74"/>
      <c r="AZ38" s="74"/>
      <c r="BA38" s="74"/>
      <c r="BB38" s="74"/>
      <c r="BC38" s="74"/>
      <c r="BD38" s="74"/>
      <c r="BE38" s="74"/>
      <c r="BF38" s="74"/>
      <c r="BG38" s="74"/>
      <c r="BH38" s="74"/>
      <c r="BI38" s="74"/>
      <c r="BJ38" s="74"/>
      <c r="BK38" s="74"/>
      <c r="BL38" s="74"/>
      <c r="BM38" s="74"/>
      <c r="BN38" s="74"/>
      <c r="BO38" s="74"/>
      <c r="BP38" s="74"/>
      <c r="BQ38" s="74"/>
      <c r="BR38" s="74"/>
      <c r="BS38" s="74"/>
      <c r="BT38" s="74"/>
      <c r="BU38" s="74"/>
      <c r="BV38" s="74"/>
      <c r="BW38" s="74"/>
      <c r="BX38" s="74"/>
      <c r="BY38" s="74"/>
      <c r="BZ38" s="74"/>
      <c r="CA38" s="74"/>
      <c r="CB38" s="74"/>
      <c r="CC38" s="74"/>
      <c r="CD38" s="74"/>
      <c r="CE38" s="74"/>
      <c r="CF38" s="74"/>
      <c r="CG38" s="74"/>
      <c r="CH38" s="74"/>
      <c r="CI38" s="74"/>
      <c r="CJ38" s="74"/>
      <c r="CK38" s="74"/>
    </row>
    <row r="39" spans="1:89" ht="15" customHeight="1">
      <c r="A39" s="107"/>
      <c r="B39" s="108"/>
      <c r="C39" s="228"/>
      <c r="D39" s="76"/>
      <c r="E39" s="74"/>
      <c r="F39" s="74"/>
      <c r="G39" s="74"/>
      <c r="H39" s="74"/>
      <c r="I39" s="74"/>
      <c r="J39" s="74"/>
      <c r="K39" s="74"/>
      <c r="L39" s="74"/>
      <c r="M39" s="74"/>
      <c r="N39" s="74"/>
      <c r="O39" s="74"/>
      <c r="P39" s="74"/>
      <c r="Q39" s="74"/>
      <c r="R39" s="74"/>
      <c r="S39" s="74"/>
      <c r="T39" s="74"/>
      <c r="U39" s="74"/>
      <c r="V39" s="74"/>
      <c r="W39" s="74"/>
      <c r="X39" s="74"/>
      <c r="Y39" s="74"/>
      <c r="Z39" s="74"/>
      <c r="AA39" s="74"/>
      <c r="AB39" s="74"/>
      <c r="AC39" s="74"/>
      <c r="AD39" s="74"/>
      <c r="AE39" s="74"/>
      <c r="AF39" s="74"/>
      <c r="AG39" s="74"/>
      <c r="AH39" s="74"/>
      <c r="AI39" s="74"/>
      <c r="AJ39" s="74"/>
      <c r="AK39" s="74"/>
      <c r="AL39" s="74"/>
      <c r="AM39" s="74"/>
      <c r="AN39" s="74"/>
      <c r="AO39" s="74"/>
      <c r="AP39" s="74"/>
      <c r="AQ39" s="74"/>
      <c r="AR39" s="74"/>
      <c r="AS39" s="74"/>
      <c r="AT39" s="74"/>
      <c r="AU39" s="74"/>
      <c r="AV39" s="74"/>
      <c r="AW39" s="74"/>
      <c r="AX39" s="74"/>
      <c r="AY39" s="74"/>
      <c r="AZ39" s="74"/>
      <c r="BA39" s="74"/>
      <c r="BB39" s="74"/>
      <c r="BC39" s="74"/>
      <c r="BD39" s="74"/>
      <c r="BE39" s="74"/>
      <c r="BF39" s="74"/>
      <c r="BG39" s="74"/>
      <c r="BH39" s="74"/>
      <c r="BI39" s="74"/>
      <c r="BJ39" s="74"/>
      <c r="BK39" s="74"/>
      <c r="BL39" s="74"/>
      <c r="BM39" s="74"/>
      <c r="BN39" s="74"/>
      <c r="BO39" s="74"/>
      <c r="BP39" s="74"/>
      <c r="BQ39" s="74"/>
      <c r="BR39" s="74"/>
      <c r="BS39" s="74"/>
      <c r="BT39" s="74"/>
      <c r="BU39" s="74"/>
      <c r="BV39" s="74"/>
      <c r="BW39" s="74"/>
      <c r="BX39" s="74"/>
      <c r="BY39" s="74"/>
      <c r="BZ39" s="74"/>
      <c r="CA39" s="74"/>
      <c r="CB39" s="74"/>
      <c r="CC39" s="74"/>
      <c r="CD39" s="74"/>
      <c r="CE39" s="74"/>
      <c r="CF39" s="74"/>
      <c r="CG39" s="74"/>
      <c r="CH39" s="74"/>
      <c r="CI39" s="74"/>
      <c r="CJ39" s="74"/>
      <c r="CK39" s="74"/>
    </row>
    <row r="40" spans="1:89" ht="15" customHeight="1">
      <c r="A40" s="107"/>
      <c r="B40" s="108"/>
      <c r="C40" s="228"/>
      <c r="D40" s="76"/>
      <c r="E40" s="74"/>
      <c r="F40" s="74"/>
      <c r="G40" s="74"/>
      <c r="H40" s="74"/>
      <c r="I40" s="74"/>
      <c r="J40" s="74"/>
      <c r="K40" s="74"/>
      <c r="L40" s="74"/>
      <c r="M40" s="74"/>
      <c r="N40" s="74"/>
      <c r="O40" s="74"/>
      <c r="P40" s="74"/>
      <c r="Q40" s="74"/>
      <c r="R40" s="74"/>
      <c r="S40" s="74"/>
      <c r="T40" s="74"/>
      <c r="U40" s="74"/>
      <c r="V40" s="74"/>
      <c r="W40" s="74"/>
      <c r="X40" s="74"/>
      <c r="Y40" s="112"/>
      <c r="Z40" s="74"/>
      <c r="AA40" s="74"/>
      <c r="AB40" s="74"/>
      <c r="AC40" s="74"/>
      <c r="AD40" s="74"/>
      <c r="AE40" s="74"/>
      <c r="AF40" s="74"/>
      <c r="AG40" s="74"/>
      <c r="AH40" s="74"/>
      <c r="AI40" s="74"/>
      <c r="AJ40" s="74"/>
      <c r="AK40" s="74"/>
      <c r="AL40" s="74"/>
      <c r="AM40" s="74"/>
      <c r="AN40" s="74"/>
      <c r="AO40" s="74"/>
      <c r="AP40" s="74"/>
      <c r="AQ40" s="112"/>
      <c r="AR40" s="74"/>
      <c r="AS40" s="74"/>
      <c r="AT40" s="74"/>
      <c r="AU40" s="74"/>
      <c r="AV40" s="74"/>
      <c r="AW40" s="74"/>
      <c r="AX40" s="74"/>
      <c r="AY40" s="74"/>
      <c r="AZ40" s="74"/>
      <c r="BA40" s="74"/>
      <c r="BB40" s="74"/>
      <c r="BC40" s="74"/>
      <c r="BD40" s="74"/>
      <c r="BE40" s="74"/>
      <c r="BF40" s="74"/>
      <c r="BG40" s="74"/>
      <c r="BH40" s="74"/>
      <c r="BI40" s="74"/>
      <c r="BJ40" s="74"/>
      <c r="BK40" s="74"/>
      <c r="BL40" s="74"/>
      <c r="BM40" s="74"/>
      <c r="BN40" s="74"/>
      <c r="BO40" s="74"/>
      <c r="BP40" s="74"/>
      <c r="BQ40" s="74"/>
      <c r="BR40" s="74"/>
      <c r="BS40" s="74"/>
      <c r="BT40" s="74"/>
      <c r="BU40" s="74"/>
      <c r="BV40" s="74"/>
      <c r="BW40" s="74"/>
      <c r="BX40" s="74"/>
      <c r="BY40" s="74"/>
      <c r="BZ40" s="74"/>
      <c r="CA40" s="74"/>
      <c r="CB40" s="74"/>
      <c r="CC40" s="74"/>
      <c r="CD40" s="74"/>
      <c r="CE40" s="74"/>
      <c r="CF40" s="74"/>
      <c r="CG40" s="74"/>
      <c r="CH40" s="74"/>
      <c r="CI40" s="74"/>
      <c r="CJ40" s="74"/>
      <c r="CK40" s="74"/>
    </row>
    <row r="41" spans="1:89" ht="15" customHeight="1">
      <c r="A41" s="107"/>
      <c r="B41" s="108"/>
      <c r="C41" s="228"/>
      <c r="D41" s="76"/>
      <c r="E41" s="74"/>
      <c r="F41" s="74"/>
      <c r="G41" s="74"/>
      <c r="H41" s="74"/>
      <c r="I41" s="74"/>
      <c r="J41" s="74"/>
      <c r="K41" s="74"/>
      <c r="L41" s="74"/>
      <c r="M41" s="74"/>
      <c r="N41" s="74"/>
      <c r="O41" s="74"/>
      <c r="P41" s="74"/>
      <c r="Q41" s="74"/>
      <c r="R41" s="74"/>
      <c r="S41" s="74"/>
      <c r="T41" s="74"/>
      <c r="U41" s="74"/>
      <c r="V41" s="74"/>
      <c r="W41" s="74"/>
      <c r="X41" s="74"/>
      <c r="Y41" s="74"/>
      <c r="Z41" s="74"/>
      <c r="AA41" s="74"/>
      <c r="AB41" s="74"/>
      <c r="AC41" s="74"/>
      <c r="AD41" s="74"/>
      <c r="AE41" s="74"/>
      <c r="AF41" s="74"/>
      <c r="AG41" s="74"/>
      <c r="AH41" s="74"/>
      <c r="AI41" s="74"/>
      <c r="AJ41" s="74"/>
      <c r="AK41" s="74"/>
      <c r="AL41" s="74"/>
      <c r="AM41" s="74"/>
      <c r="AN41" s="74"/>
      <c r="AO41" s="74"/>
      <c r="AP41" s="74"/>
      <c r="AQ41" s="112"/>
      <c r="AR41" s="74"/>
      <c r="AS41" s="74"/>
      <c r="AT41" s="74"/>
      <c r="AU41" s="74"/>
      <c r="AV41" s="74"/>
      <c r="AW41" s="74"/>
      <c r="AX41" s="74"/>
      <c r="AY41" s="74"/>
      <c r="AZ41" s="74"/>
      <c r="BA41" s="74"/>
      <c r="BB41" s="74"/>
      <c r="BC41" s="74"/>
      <c r="BD41" s="74"/>
      <c r="BE41" s="74"/>
      <c r="BF41" s="74"/>
      <c r="BG41" s="74"/>
      <c r="BH41" s="74"/>
      <c r="BI41" s="74"/>
      <c r="BJ41" s="74"/>
      <c r="BK41" s="74"/>
      <c r="BL41" s="74"/>
      <c r="BM41" s="74"/>
      <c r="BN41" s="74"/>
      <c r="BO41" s="74"/>
      <c r="BP41" s="74"/>
      <c r="BQ41" s="74"/>
      <c r="BR41" s="74"/>
      <c r="BS41" s="74"/>
      <c r="BT41" s="74"/>
      <c r="BU41" s="74"/>
      <c r="BV41" s="74"/>
      <c r="BW41" s="74"/>
      <c r="BX41" s="74"/>
      <c r="BY41" s="74"/>
      <c r="BZ41" s="74"/>
      <c r="CA41" s="74"/>
      <c r="CB41" s="74"/>
      <c r="CC41" s="74"/>
      <c r="CD41" s="74"/>
      <c r="CE41" s="74"/>
      <c r="CF41" s="74"/>
      <c r="CG41" s="74"/>
      <c r="CH41" s="74"/>
      <c r="CI41" s="74"/>
      <c r="CJ41" s="74"/>
      <c r="CK41" s="74"/>
    </row>
    <row r="42" spans="1:89" ht="15" customHeight="1">
      <c r="A42" s="107"/>
      <c r="B42" s="108"/>
      <c r="C42" s="228"/>
      <c r="D42" s="76"/>
      <c r="E42" s="74"/>
      <c r="F42" s="74"/>
      <c r="G42" s="74"/>
      <c r="H42" s="74"/>
      <c r="I42" s="74"/>
      <c r="J42" s="74"/>
      <c r="K42" s="74"/>
      <c r="L42" s="74"/>
      <c r="M42" s="74"/>
      <c r="N42" s="74"/>
      <c r="O42" s="74"/>
      <c r="P42" s="74"/>
      <c r="Q42" s="74"/>
      <c r="R42" s="74"/>
      <c r="S42" s="74"/>
      <c r="T42" s="74"/>
      <c r="U42" s="74"/>
      <c r="V42" s="74"/>
      <c r="W42" s="74"/>
      <c r="X42" s="74"/>
      <c r="Y42" s="74"/>
      <c r="Z42" s="74"/>
      <c r="AA42" s="74"/>
      <c r="AB42" s="74"/>
      <c r="AC42" s="74"/>
      <c r="AD42" s="74"/>
      <c r="AE42" s="74"/>
      <c r="AF42" s="74"/>
      <c r="AG42" s="74"/>
      <c r="AH42" s="74"/>
      <c r="AI42" s="74"/>
      <c r="AJ42" s="80"/>
      <c r="AK42" s="74"/>
      <c r="AL42" s="74"/>
      <c r="AM42" s="74"/>
      <c r="AN42" s="74"/>
      <c r="AO42" s="74"/>
      <c r="AP42" s="74"/>
      <c r="AQ42" s="74"/>
      <c r="AR42" s="74"/>
      <c r="AS42" s="74"/>
      <c r="AT42" s="74"/>
      <c r="AU42" s="74"/>
      <c r="AV42" s="74"/>
      <c r="AW42" s="74"/>
      <c r="AX42" s="74"/>
      <c r="AY42" s="74"/>
      <c r="AZ42" s="74"/>
      <c r="BA42" s="74"/>
      <c r="BB42" s="74"/>
      <c r="BC42" s="74"/>
      <c r="BD42" s="74"/>
      <c r="BE42" s="74"/>
      <c r="BF42" s="74"/>
      <c r="BG42" s="74"/>
      <c r="BH42" s="74"/>
      <c r="BI42" s="74"/>
      <c r="BJ42" s="74"/>
      <c r="BK42" s="74"/>
      <c r="BL42" s="74"/>
      <c r="BM42" s="74"/>
      <c r="BN42" s="74"/>
      <c r="BO42" s="74"/>
      <c r="BP42" s="74"/>
      <c r="BQ42" s="74"/>
      <c r="BR42" s="74"/>
      <c r="BS42" s="74"/>
      <c r="BT42" s="74"/>
      <c r="BU42" s="74"/>
      <c r="BV42" s="74"/>
      <c r="BW42" s="74"/>
      <c r="BX42" s="74"/>
      <c r="BY42" s="74"/>
      <c r="BZ42" s="74"/>
      <c r="CA42" s="74"/>
      <c r="CB42" s="74"/>
      <c r="CC42" s="74"/>
      <c r="CD42" s="74"/>
      <c r="CE42" s="74"/>
      <c r="CF42" s="74"/>
      <c r="CG42" s="74"/>
      <c r="CH42" s="74"/>
      <c r="CI42" s="74"/>
      <c r="CJ42" s="74"/>
      <c r="CK42" s="74"/>
    </row>
    <row r="43" spans="1:89" ht="15" customHeight="1">
      <c r="A43" s="107"/>
      <c r="B43" s="249"/>
      <c r="C43" s="228"/>
      <c r="D43" s="76"/>
      <c r="E43" s="74"/>
      <c r="F43" s="74"/>
      <c r="G43" s="74"/>
      <c r="H43" s="74"/>
      <c r="I43" s="74"/>
      <c r="J43" s="74"/>
      <c r="K43" s="74"/>
      <c r="L43" s="74"/>
      <c r="M43" s="74"/>
      <c r="N43" s="74"/>
      <c r="O43" s="74"/>
      <c r="P43" s="74"/>
      <c r="Q43" s="74"/>
      <c r="R43" s="74"/>
      <c r="S43" s="74"/>
      <c r="T43" s="74"/>
      <c r="U43" s="74"/>
      <c r="V43" s="74"/>
      <c r="W43" s="74"/>
      <c r="X43" s="74"/>
      <c r="Y43" s="74"/>
      <c r="Z43" s="74"/>
      <c r="AA43" s="74"/>
      <c r="AB43" s="74"/>
      <c r="AC43" s="74"/>
      <c r="AD43" s="74"/>
      <c r="AE43" s="74"/>
      <c r="AF43" s="74"/>
      <c r="AG43" s="74"/>
      <c r="AH43" s="74"/>
      <c r="AI43" s="74"/>
      <c r="AJ43" s="74"/>
      <c r="AK43" s="74"/>
      <c r="AL43" s="74"/>
      <c r="AM43" s="74"/>
      <c r="AN43" s="74"/>
      <c r="AO43" s="74"/>
      <c r="AP43" s="74"/>
      <c r="AQ43" s="74"/>
      <c r="AR43" s="74"/>
      <c r="AS43" s="74"/>
      <c r="AT43" s="74"/>
      <c r="AU43" s="74"/>
      <c r="AV43" s="74"/>
      <c r="AW43" s="74"/>
      <c r="AX43" s="74"/>
      <c r="AY43" s="74"/>
      <c r="AZ43" s="74"/>
      <c r="BA43" s="74"/>
      <c r="BB43" s="74"/>
      <c r="BC43" s="74"/>
      <c r="BD43" s="74"/>
      <c r="BE43" s="74"/>
      <c r="BF43" s="74"/>
      <c r="BG43" s="74"/>
      <c r="BH43" s="74"/>
      <c r="BI43" s="74"/>
      <c r="BJ43" s="74"/>
      <c r="BK43" s="74"/>
      <c r="BL43" s="74"/>
      <c r="BM43" s="74"/>
      <c r="BN43" s="74"/>
      <c r="BO43" s="74"/>
      <c r="BP43" s="74"/>
      <c r="BQ43" s="74"/>
      <c r="BR43" s="74"/>
      <c r="BS43" s="74"/>
      <c r="BT43" s="74"/>
      <c r="BU43" s="74"/>
      <c r="BV43" s="74"/>
      <c r="BW43" s="74"/>
      <c r="BX43" s="74"/>
      <c r="BY43" s="74"/>
      <c r="BZ43" s="74"/>
      <c r="CA43" s="74"/>
      <c r="CB43" s="74"/>
      <c r="CC43" s="74"/>
      <c r="CD43" s="74"/>
      <c r="CE43" s="74"/>
      <c r="CF43" s="74"/>
      <c r="CG43" s="74"/>
      <c r="CH43" s="74"/>
      <c r="CI43" s="74"/>
      <c r="CJ43" s="74"/>
      <c r="CK43" s="74"/>
    </row>
    <row r="44" spans="1:89" ht="15" customHeight="1">
      <c r="A44" s="107"/>
      <c r="B44" s="108"/>
      <c r="C44" s="228"/>
      <c r="D44" s="76"/>
      <c r="E44" s="76"/>
      <c r="F44" s="76"/>
      <c r="G44" s="76"/>
      <c r="H44" s="76"/>
      <c r="I44" s="76"/>
      <c r="J44" s="74"/>
      <c r="K44" s="74"/>
      <c r="L44" s="74"/>
      <c r="M44" s="74"/>
      <c r="N44" s="74"/>
      <c r="O44" s="74"/>
      <c r="P44" s="74"/>
      <c r="Q44" s="74"/>
      <c r="R44" s="74"/>
      <c r="S44" s="74"/>
      <c r="T44" s="74"/>
      <c r="U44" s="74"/>
      <c r="V44" s="74"/>
      <c r="W44" s="74"/>
      <c r="X44" s="74"/>
      <c r="Y44" s="74"/>
      <c r="Z44" s="74"/>
      <c r="AA44" s="74"/>
      <c r="AB44" s="74"/>
      <c r="AC44" s="74"/>
      <c r="AD44" s="74"/>
      <c r="AE44" s="74"/>
      <c r="AF44" s="74"/>
      <c r="AG44" s="74"/>
      <c r="AH44" s="74"/>
      <c r="AI44" s="74"/>
      <c r="AJ44" s="74"/>
      <c r="AK44" s="74"/>
      <c r="AL44" s="74"/>
      <c r="AM44" s="74"/>
      <c r="AN44" s="74"/>
      <c r="AO44" s="74"/>
      <c r="AP44" s="74"/>
      <c r="AQ44" s="74"/>
      <c r="AR44" s="74"/>
      <c r="AS44" s="74"/>
      <c r="AT44" s="74"/>
      <c r="AU44" s="74"/>
      <c r="AV44" s="74"/>
      <c r="AW44" s="74"/>
      <c r="AX44" s="74"/>
      <c r="AY44" s="74"/>
      <c r="AZ44" s="74"/>
      <c r="BA44" s="74"/>
      <c r="BB44" s="74"/>
      <c r="BC44" s="74"/>
      <c r="BD44" s="74"/>
      <c r="BE44" s="74"/>
      <c r="BF44" s="74"/>
      <c r="BG44" s="74"/>
      <c r="BH44" s="74"/>
      <c r="BI44" s="74"/>
      <c r="BJ44" s="74"/>
      <c r="BK44" s="74"/>
      <c r="BL44" s="74"/>
      <c r="BM44" s="74"/>
      <c r="BN44" s="74"/>
      <c r="BO44" s="74"/>
      <c r="BP44" s="74"/>
      <c r="BQ44" s="74"/>
      <c r="BR44" s="74"/>
      <c r="BS44" s="74"/>
      <c r="BT44" s="74"/>
      <c r="BU44" s="74"/>
      <c r="BV44" s="74"/>
      <c r="BW44" s="74"/>
      <c r="BX44" s="74"/>
      <c r="BY44" s="74"/>
      <c r="BZ44" s="74"/>
      <c r="CA44" s="74"/>
      <c r="CB44" s="74"/>
      <c r="CC44" s="74"/>
      <c r="CD44" s="74"/>
      <c r="CE44" s="74"/>
      <c r="CF44" s="74"/>
      <c r="CG44" s="74"/>
      <c r="CH44" s="74"/>
      <c r="CI44" s="74"/>
      <c r="CJ44" s="74"/>
      <c r="CK44" s="74"/>
    </row>
    <row r="45" spans="1:89" ht="15" customHeight="1">
      <c r="A45" s="107"/>
      <c r="B45" s="108"/>
      <c r="C45" s="228"/>
      <c r="D45" s="74"/>
      <c r="E45" s="74"/>
      <c r="F45" s="74"/>
      <c r="G45" s="74"/>
      <c r="H45" s="74"/>
      <c r="I45" s="74"/>
      <c r="J45" s="74"/>
      <c r="K45" s="74"/>
      <c r="L45" s="74"/>
      <c r="M45" s="74"/>
      <c r="N45" s="74"/>
      <c r="O45" s="74"/>
      <c r="P45" s="74"/>
      <c r="Q45" s="74"/>
      <c r="R45" s="74"/>
      <c r="S45" s="74"/>
      <c r="T45" s="74"/>
      <c r="U45" s="74"/>
      <c r="V45" s="74"/>
      <c r="W45" s="74"/>
      <c r="X45" s="74"/>
      <c r="Y45" s="112"/>
      <c r="Z45" s="74"/>
      <c r="AA45" s="74"/>
      <c r="AB45" s="74"/>
      <c r="AC45" s="74"/>
      <c r="AD45" s="74"/>
      <c r="AE45" s="74"/>
      <c r="AF45" s="74"/>
      <c r="AG45" s="74"/>
      <c r="AH45" s="74"/>
      <c r="AI45" s="74"/>
      <c r="AJ45" s="74"/>
      <c r="AK45" s="74"/>
      <c r="AL45" s="74"/>
      <c r="AM45" s="74"/>
      <c r="AN45" s="74"/>
      <c r="AO45" s="74"/>
      <c r="AP45" s="74"/>
      <c r="AQ45" s="74"/>
      <c r="AR45" s="74"/>
      <c r="AS45" s="74"/>
      <c r="AT45" s="74"/>
      <c r="AU45" s="74"/>
      <c r="AV45" s="74"/>
      <c r="AW45" s="74"/>
      <c r="AX45" s="74"/>
      <c r="AY45" s="74"/>
      <c r="AZ45" s="74"/>
      <c r="BA45" s="74"/>
      <c r="BB45" s="74"/>
      <c r="BC45" s="74"/>
      <c r="BD45" s="74"/>
      <c r="BE45" s="74"/>
      <c r="BF45" s="74"/>
      <c r="BG45" s="74"/>
      <c r="BH45" s="74"/>
      <c r="BI45" s="74"/>
      <c r="BJ45" s="74"/>
      <c r="BK45" s="74"/>
      <c r="BL45" s="74"/>
      <c r="BM45" s="74"/>
      <c r="BN45" s="74"/>
      <c r="BO45" s="74"/>
      <c r="BP45" s="74"/>
      <c r="BQ45" s="74"/>
      <c r="BR45" s="74"/>
      <c r="BS45" s="74"/>
      <c r="BT45" s="74"/>
      <c r="BU45" s="74"/>
      <c r="BV45" s="74"/>
      <c r="BW45" s="74"/>
      <c r="BX45" s="74"/>
      <c r="BY45" s="74"/>
      <c r="BZ45" s="74"/>
      <c r="CA45" s="74"/>
      <c r="CB45" s="74"/>
      <c r="CC45" s="74"/>
      <c r="CD45" s="74"/>
      <c r="CE45" s="74"/>
      <c r="CF45" s="74"/>
      <c r="CG45" s="74"/>
      <c r="CH45" s="74"/>
      <c r="CI45" s="74"/>
      <c r="CJ45" s="74"/>
      <c r="CK45" s="74"/>
    </row>
    <row r="46" spans="1:89" ht="15" customHeight="1">
      <c r="A46" s="107"/>
      <c r="B46" s="108"/>
      <c r="C46" s="228"/>
      <c r="D46" s="74"/>
      <c r="E46" s="74"/>
      <c r="F46" s="74"/>
      <c r="G46" s="74"/>
      <c r="H46" s="74"/>
      <c r="I46" s="74"/>
      <c r="J46" s="74"/>
      <c r="K46" s="74"/>
      <c r="L46" s="74"/>
      <c r="M46" s="74"/>
      <c r="N46" s="74"/>
      <c r="O46" s="74"/>
      <c r="P46" s="74"/>
      <c r="Q46" s="74"/>
      <c r="R46" s="74"/>
      <c r="S46" s="74"/>
      <c r="T46" s="74"/>
      <c r="U46" s="74"/>
      <c r="V46" s="74"/>
      <c r="W46" s="74"/>
      <c r="X46" s="74"/>
      <c r="Y46" s="74"/>
      <c r="Z46" s="74"/>
      <c r="AA46" s="74"/>
      <c r="AB46" s="74"/>
      <c r="AC46" s="74"/>
      <c r="AD46" s="74"/>
      <c r="AE46" s="74"/>
      <c r="AF46" s="74"/>
      <c r="AG46" s="74"/>
      <c r="AH46" s="74"/>
      <c r="AI46" s="74"/>
      <c r="AJ46" s="74"/>
      <c r="AK46" s="74"/>
      <c r="AL46" s="74"/>
      <c r="AM46" s="74"/>
      <c r="AN46" s="74"/>
      <c r="AO46" s="74"/>
      <c r="AP46" s="74"/>
      <c r="AQ46" s="74"/>
      <c r="AR46" s="74"/>
      <c r="AS46" s="74"/>
      <c r="AT46" s="74"/>
      <c r="AU46" s="74"/>
      <c r="AV46" s="74"/>
      <c r="AW46" s="74"/>
      <c r="AX46" s="74"/>
      <c r="AY46" s="74"/>
      <c r="AZ46" s="74"/>
      <c r="BA46" s="74"/>
      <c r="BB46" s="74"/>
      <c r="BC46" s="74"/>
      <c r="BD46" s="74"/>
      <c r="BE46" s="74"/>
      <c r="BF46" s="74"/>
      <c r="BG46" s="74"/>
      <c r="BH46" s="74"/>
      <c r="BI46" s="74"/>
      <c r="BJ46" s="74"/>
      <c r="BK46" s="74"/>
      <c r="BL46" s="74"/>
      <c r="BM46" s="74"/>
      <c r="BN46" s="74"/>
      <c r="BO46" s="74"/>
      <c r="BP46" s="74"/>
      <c r="BQ46" s="74"/>
      <c r="BR46" s="74"/>
      <c r="BS46" s="74"/>
      <c r="BT46" s="74"/>
      <c r="BU46" s="74"/>
      <c r="BV46" s="74"/>
      <c r="BW46" s="74"/>
      <c r="BX46" s="74"/>
      <c r="BY46" s="74"/>
      <c r="BZ46" s="74"/>
      <c r="CA46" s="74"/>
      <c r="CB46" s="74"/>
      <c r="CC46" s="74"/>
      <c r="CD46" s="74"/>
      <c r="CE46" s="74"/>
      <c r="CF46" s="74"/>
      <c r="CG46" s="74"/>
      <c r="CH46" s="74"/>
      <c r="CI46" s="74"/>
      <c r="CJ46" s="74"/>
      <c r="CK46" s="74"/>
    </row>
    <row r="47" spans="1:89" ht="15" customHeight="1">
      <c r="A47" s="107"/>
      <c r="B47" s="108"/>
      <c r="C47" s="228"/>
      <c r="D47" s="74"/>
      <c r="E47" s="74"/>
      <c r="F47" s="74"/>
      <c r="G47" s="74"/>
      <c r="H47" s="74"/>
      <c r="I47" s="74"/>
      <c r="J47" s="74"/>
      <c r="K47" s="74"/>
      <c r="L47" s="74"/>
      <c r="M47" s="74"/>
      <c r="N47" s="74"/>
      <c r="O47" s="74"/>
      <c r="P47" s="74"/>
      <c r="Q47" s="74"/>
      <c r="R47" s="74"/>
      <c r="S47" s="74"/>
      <c r="T47" s="74"/>
      <c r="U47" s="74"/>
      <c r="V47" s="74"/>
      <c r="W47" s="74"/>
      <c r="X47" s="74"/>
      <c r="Y47" s="74"/>
      <c r="Z47" s="74"/>
      <c r="AA47" s="74"/>
      <c r="AB47" s="74"/>
      <c r="AC47" s="74"/>
      <c r="AD47" s="74"/>
      <c r="AE47" s="74"/>
      <c r="AF47" s="74"/>
      <c r="AG47" s="74"/>
      <c r="AH47" s="74"/>
      <c r="AI47" s="74"/>
      <c r="AJ47" s="74"/>
      <c r="AK47" s="74"/>
      <c r="AL47" s="74"/>
      <c r="AM47" s="74"/>
      <c r="AN47" s="74"/>
      <c r="AO47" s="74"/>
      <c r="AP47" s="74"/>
      <c r="AQ47" s="74"/>
      <c r="AR47" s="74"/>
      <c r="AS47" s="74"/>
      <c r="AT47" s="74"/>
      <c r="AU47" s="74"/>
      <c r="AV47" s="74"/>
      <c r="AW47" s="74"/>
      <c r="AX47" s="74"/>
      <c r="AY47" s="74"/>
      <c r="AZ47" s="74"/>
      <c r="BA47" s="74"/>
      <c r="BB47" s="74"/>
      <c r="BC47" s="74"/>
      <c r="BD47" s="74"/>
      <c r="BE47" s="74"/>
      <c r="BF47" s="74"/>
      <c r="BG47" s="74"/>
      <c r="BH47" s="74"/>
      <c r="BI47" s="74"/>
      <c r="BJ47" s="74"/>
      <c r="BK47" s="74"/>
      <c r="BL47" s="74"/>
      <c r="BM47" s="74"/>
      <c r="BN47" s="74"/>
      <c r="BO47" s="74"/>
      <c r="BP47" s="74"/>
      <c r="BQ47" s="74"/>
      <c r="BR47" s="74"/>
      <c r="BS47" s="74"/>
      <c r="BT47" s="74"/>
      <c r="BU47" s="74"/>
      <c r="BV47" s="74"/>
      <c r="BW47" s="74"/>
      <c r="BX47" s="74"/>
      <c r="BY47" s="74"/>
      <c r="BZ47" s="74"/>
      <c r="CA47" s="74"/>
      <c r="CB47" s="74"/>
      <c r="CC47" s="74"/>
      <c r="CD47" s="74"/>
      <c r="CE47" s="74"/>
      <c r="CF47" s="74"/>
      <c r="CG47" s="74"/>
      <c r="CH47" s="74"/>
      <c r="CI47" s="74"/>
      <c r="CJ47" s="74"/>
      <c r="CK47" s="74"/>
    </row>
    <row r="48" spans="1:89" ht="15" customHeight="1">
      <c r="A48" s="107"/>
      <c r="B48" s="108"/>
      <c r="C48" s="228"/>
      <c r="D48" s="74"/>
      <c r="E48" s="74"/>
      <c r="F48" s="74"/>
      <c r="G48" s="74"/>
      <c r="H48" s="74"/>
      <c r="I48" s="74"/>
      <c r="J48" s="74"/>
      <c r="K48" s="74"/>
      <c r="L48" s="74"/>
      <c r="M48" s="74"/>
      <c r="N48" s="74"/>
      <c r="O48" s="74"/>
      <c r="P48" s="74"/>
      <c r="Q48" s="74"/>
      <c r="R48" s="74"/>
      <c r="S48" s="74"/>
      <c r="T48" s="74"/>
      <c r="U48" s="74"/>
      <c r="V48" s="74"/>
      <c r="W48" s="74"/>
      <c r="X48" s="74"/>
      <c r="Y48" s="74"/>
      <c r="Z48" s="74"/>
      <c r="AA48" s="74"/>
      <c r="AB48" s="74"/>
      <c r="AC48" s="74"/>
      <c r="AD48" s="74"/>
      <c r="AE48" s="74"/>
      <c r="AF48" s="74"/>
      <c r="AG48" s="74"/>
      <c r="AH48" s="74"/>
      <c r="AI48" s="74"/>
      <c r="AJ48" s="74"/>
      <c r="AK48" s="74"/>
      <c r="AL48" s="74"/>
      <c r="AM48" s="74"/>
      <c r="AN48" s="74"/>
      <c r="AO48" s="74"/>
      <c r="AP48" s="74"/>
      <c r="AQ48" s="74"/>
      <c r="AR48" s="74"/>
      <c r="AS48" s="74"/>
      <c r="AT48" s="74"/>
      <c r="AU48" s="74"/>
      <c r="AV48" s="74"/>
      <c r="AW48" s="74"/>
      <c r="AX48" s="74"/>
      <c r="AY48" s="74"/>
      <c r="AZ48" s="74"/>
      <c r="BA48" s="74"/>
      <c r="BB48" s="74"/>
      <c r="BC48" s="74"/>
      <c r="BD48" s="74"/>
      <c r="BE48" s="74"/>
      <c r="BF48" s="74"/>
      <c r="BG48" s="74"/>
      <c r="BH48" s="74"/>
      <c r="BI48" s="74"/>
      <c r="BJ48" s="74"/>
      <c r="BK48" s="74"/>
      <c r="BL48" s="74"/>
      <c r="BM48" s="74"/>
      <c r="BN48" s="74"/>
      <c r="BO48" s="74"/>
      <c r="BP48" s="74"/>
      <c r="BQ48" s="74"/>
      <c r="BR48" s="74"/>
      <c r="BS48" s="74"/>
      <c r="BT48" s="74"/>
      <c r="BU48" s="74"/>
      <c r="BV48" s="74"/>
      <c r="BW48" s="74"/>
      <c r="BX48" s="74"/>
      <c r="BY48" s="74"/>
      <c r="BZ48" s="74"/>
      <c r="CA48" s="74"/>
      <c r="CB48" s="74"/>
      <c r="CC48" s="74"/>
      <c r="CD48" s="74"/>
      <c r="CE48" s="74"/>
      <c r="CF48" s="74"/>
      <c r="CG48" s="74"/>
      <c r="CH48" s="74"/>
      <c r="CI48" s="74"/>
      <c r="CJ48" s="74"/>
      <c r="CK48" s="74"/>
    </row>
    <row r="49" spans="1:89" ht="15" customHeight="1">
      <c r="A49" s="107"/>
      <c r="B49" s="108"/>
      <c r="C49" s="228"/>
      <c r="D49" s="74"/>
      <c r="E49" s="74"/>
      <c r="F49" s="74"/>
      <c r="G49" s="74"/>
      <c r="H49" s="74"/>
      <c r="I49" s="74"/>
      <c r="J49" s="74"/>
      <c r="K49" s="74"/>
      <c r="L49" s="74"/>
      <c r="M49" s="74"/>
      <c r="N49" s="74"/>
      <c r="O49" s="74"/>
      <c r="P49" s="74"/>
      <c r="Q49" s="74"/>
      <c r="R49" s="74"/>
      <c r="S49" s="74"/>
      <c r="T49" s="74"/>
      <c r="U49" s="74"/>
      <c r="V49" s="74"/>
      <c r="W49" s="74"/>
      <c r="X49" s="74"/>
      <c r="Y49" s="74"/>
      <c r="Z49" s="74"/>
      <c r="AA49" s="74"/>
      <c r="AB49" s="74"/>
      <c r="AC49" s="74"/>
      <c r="AD49" s="74"/>
      <c r="AE49" s="74"/>
      <c r="AF49" s="74"/>
      <c r="AG49" s="74"/>
      <c r="AH49" s="74"/>
      <c r="AI49" s="74"/>
      <c r="AJ49" s="74"/>
      <c r="AK49" s="74"/>
      <c r="AL49" s="74"/>
      <c r="AM49" s="74"/>
      <c r="AN49" s="74"/>
      <c r="AO49" s="74"/>
      <c r="AP49" s="74"/>
      <c r="AQ49" s="74"/>
      <c r="AR49" s="74"/>
      <c r="AS49" s="74"/>
      <c r="AT49" s="74"/>
      <c r="AU49" s="74"/>
      <c r="AV49" s="74"/>
      <c r="AW49" s="74"/>
      <c r="AX49" s="74"/>
      <c r="AY49" s="74"/>
      <c r="AZ49" s="74"/>
      <c r="BA49" s="74"/>
      <c r="BB49" s="74"/>
      <c r="BC49" s="74"/>
      <c r="BD49" s="74"/>
      <c r="BE49" s="74"/>
      <c r="BF49" s="74"/>
      <c r="BG49" s="74"/>
      <c r="BH49" s="74"/>
      <c r="BI49" s="74"/>
      <c r="BJ49" s="74"/>
      <c r="BK49" s="74"/>
      <c r="BL49" s="74"/>
      <c r="BM49" s="74"/>
      <c r="BN49" s="74"/>
      <c r="BO49" s="74"/>
      <c r="BP49" s="74"/>
      <c r="BQ49" s="74"/>
      <c r="BR49" s="74"/>
      <c r="BS49" s="74"/>
      <c r="BT49" s="74"/>
      <c r="BU49" s="74"/>
      <c r="BV49" s="74"/>
      <c r="BW49" s="74"/>
      <c r="BX49" s="74"/>
      <c r="BY49" s="74"/>
      <c r="BZ49" s="74"/>
      <c r="CA49" s="74"/>
      <c r="CB49" s="74"/>
      <c r="CC49" s="74"/>
      <c r="CD49" s="74"/>
      <c r="CE49" s="74"/>
      <c r="CF49" s="74"/>
      <c r="CG49" s="74"/>
      <c r="CH49" s="74"/>
      <c r="CI49" s="74"/>
      <c r="CJ49" s="74"/>
      <c r="CK49" s="74"/>
    </row>
    <row r="50" spans="1:89" ht="15" customHeight="1">
      <c r="A50" s="107"/>
      <c r="B50" s="108"/>
      <c r="C50" s="228"/>
      <c r="D50" s="74"/>
      <c r="E50" s="74"/>
      <c r="F50" s="74"/>
      <c r="G50" s="74"/>
      <c r="H50" s="74"/>
      <c r="I50" s="74"/>
      <c r="J50" s="74"/>
      <c r="K50" s="74"/>
      <c r="L50" s="74"/>
      <c r="M50" s="74"/>
      <c r="N50" s="74"/>
      <c r="O50" s="74"/>
      <c r="P50" s="74"/>
      <c r="Q50" s="74"/>
      <c r="R50" s="74"/>
      <c r="S50" s="74"/>
      <c r="T50" s="74"/>
      <c r="U50" s="74"/>
      <c r="V50" s="74"/>
      <c r="W50" s="74"/>
      <c r="X50" s="74"/>
      <c r="Y50" s="74"/>
      <c r="Z50" s="74"/>
      <c r="AA50" s="74"/>
      <c r="AB50" s="74"/>
      <c r="AC50" s="74"/>
      <c r="AD50" s="74"/>
      <c r="AE50" s="74"/>
      <c r="AF50" s="74"/>
      <c r="AG50" s="74"/>
      <c r="AH50" s="74"/>
      <c r="AI50" s="74"/>
      <c r="AJ50" s="74"/>
      <c r="AK50" s="74"/>
      <c r="AL50" s="74"/>
      <c r="AM50" s="74"/>
      <c r="AN50" s="74"/>
      <c r="AO50" s="74"/>
      <c r="AP50" s="74"/>
      <c r="AQ50" s="74"/>
      <c r="AR50" s="74"/>
      <c r="AS50" s="74"/>
      <c r="AT50" s="74"/>
      <c r="AU50" s="74"/>
      <c r="AV50" s="74"/>
      <c r="AW50" s="74"/>
      <c r="AX50" s="74"/>
      <c r="AY50" s="74"/>
      <c r="AZ50" s="74"/>
      <c r="BA50" s="74"/>
      <c r="BB50" s="74"/>
      <c r="BC50" s="74"/>
      <c r="BD50" s="74"/>
      <c r="BE50" s="74"/>
      <c r="BF50" s="74"/>
      <c r="BG50" s="74"/>
      <c r="BH50" s="74"/>
      <c r="BI50" s="74"/>
      <c r="BJ50" s="74"/>
      <c r="BK50" s="74"/>
      <c r="BL50" s="74"/>
      <c r="BM50" s="74"/>
      <c r="BN50" s="74"/>
      <c r="BO50" s="74"/>
      <c r="BP50" s="74"/>
      <c r="BQ50" s="74"/>
      <c r="BR50" s="74"/>
      <c r="BS50" s="74"/>
      <c r="BT50" s="74"/>
      <c r="BU50" s="74"/>
      <c r="BV50" s="74"/>
      <c r="BW50" s="74"/>
      <c r="BX50" s="74"/>
      <c r="BY50" s="74"/>
      <c r="BZ50" s="74"/>
      <c r="CA50" s="74"/>
      <c r="CB50" s="74"/>
      <c r="CC50" s="74"/>
      <c r="CD50" s="74"/>
      <c r="CE50" s="74"/>
      <c r="CF50" s="74"/>
      <c r="CG50" s="74"/>
      <c r="CH50" s="74"/>
      <c r="CI50" s="74"/>
      <c r="CJ50" s="74"/>
      <c r="CK50" s="74"/>
    </row>
    <row r="51" spans="1:89" ht="15" customHeight="1">
      <c r="A51" s="107"/>
      <c r="B51" s="108"/>
      <c r="C51" s="228"/>
      <c r="D51" s="74"/>
      <c r="E51" s="74"/>
      <c r="F51" s="74"/>
      <c r="G51" s="74"/>
      <c r="H51" s="74"/>
      <c r="I51" s="74"/>
      <c r="J51" s="74"/>
      <c r="K51" s="74"/>
      <c r="L51" s="74"/>
      <c r="M51" s="74"/>
      <c r="N51" s="74"/>
      <c r="O51" s="74"/>
      <c r="P51" s="74"/>
      <c r="Q51" s="74"/>
      <c r="R51" s="74"/>
      <c r="S51" s="74"/>
      <c r="T51" s="74"/>
      <c r="U51" s="74"/>
      <c r="V51" s="74"/>
      <c r="W51" s="74"/>
      <c r="X51" s="74"/>
      <c r="Y51" s="74"/>
      <c r="Z51" s="74"/>
      <c r="AA51" s="74"/>
      <c r="AB51" s="74"/>
      <c r="AC51" s="74"/>
      <c r="AD51" s="74"/>
      <c r="AE51" s="74"/>
      <c r="AF51" s="74"/>
      <c r="AG51" s="74"/>
      <c r="AH51" s="74"/>
      <c r="AI51" s="74"/>
      <c r="AJ51" s="74"/>
      <c r="AK51" s="74"/>
      <c r="AL51" s="74"/>
      <c r="AM51" s="74"/>
      <c r="AN51" s="74"/>
      <c r="AO51" s="74"/>
      <c r="AP51" s="74"/>
      <c r="AQ51" s="74"/>
      <c r="AR51" s="74"/>
      <c r="AS51" s="74"/>
      <c r="AT51" s="74"/>
      <c r="AU51" s="74"/>
      <c r="AV51" s="74"/>
      <c r="AW51" s="74"/>
      <c r="AX51" s="74"/>
      <c r="AY51" s="74"/>
      <c r="AZ51" s="74"/>
      <c r="BA51" s="74"/>
      <c r="BB51" s="74"/>
      <c r="BC51" s="74"/>
      <c r="BD51" s="74"/>
      <c r="BE51" s="74"/>
      <c r="BF51" s="74"/>
      <c r="BG51" s="74"/>
      <c r="BH51" s="74"/>
      <c r="BI51" s="74"/>
      <c r="BJ51" s="74"/>
      <c r="BK51" s="74"/>
      <c r="BL51" s="74"/>
      <c r="BM51" s="74"/>
      <c r="BN51" s="74"/>
      <c r="BO51" s="74"/>
      <c r="BP51" s="74"/>
      <c r="BQ51" s="74"/>
      <c r="BR51" s="74"/>
      <c r="BS51" s="74"/>
      <c r="BT51" s="74"/>
      <c r="BU51" s="74"/>
      <c r="BV51" s="74"/>
      <c r="BW51" s="74"/>
      <c r="BX51" s="74"/>
      <c r="BY51" s="74"/>
      <c r="BZ51" s="74"/>
      <c r="CA51" s="74"/>
      <c r="CB51" s="74"/>
      <c r="CC51" s="74"/>
      <c r="CD51" s="74"/>
      <c r="CE51" s="74"/>
      <c r="CF51" s="74"/>
      <c r="CG51" s="74"/>
      <c r="CH51" s="74"/>
      <c r="CI51" s="74"/>
      <c r="CJ51" s="74"/>
      <c r="CK51" s="74"/>
    </row>
    <row r="52" spans="1:89" ht="15" customHeight="1">
      <c r="A52" s="107"/>
      <c r="B52" s="108"/>
      <c r="C52" s="228"/>
      <c r="D52" s="74"/>
      <c r="E52" s="74"/>
      <c r="F52" s="74"/>
      <c r="G52" s="74"/>
      <c r="H52" s="74"/>
      <c r="I52" s="74"/>
      <c r="J52" s="74"/>
      <c r="K52" s="74"/>
      <c r="L52" s="74"/>
      <c r="M52" s="74"/>
      <c r="N52" s="74"/>
      <c r="O52" s="74"/>
      <c r="P52" s="74"/>
      <c r="Q52" s="74"/>
      <c r="R52" s="74"/>
      <c r="S52" s="74"/>
      <c r="T52" s="74"/>
      <c r="U52" s="74"/>
      <c r="V52" s="74"/>
      <c r="W52" s="74"/>
      <c r="X52" s="74"/>
      <c r="Y52" s="74"/>
      <c r="Z52" s="74"/>
      <c r="AA52" s="74"/>
      <c r="AB52" s="74"/>
      <c r="AC52" s="74"/>
      <c r="AD52" s="74"/>
      <c r="AE52" s="74"/>
      <c r="AF52" s="74"/>
      <c r="AG52" s="74"/>
      <c r="AH52" s="74"/>
      <c r="AI52" s="74"/>
      <c r="AJ52" s="74"/>
      <c r="AK52" s="74"/>
      <c r="AL52" s="74"/>
      <c r="AM52" s="74"/>
      <c r="AN52" s="74"/>
      <c r="AO52" s="74"/>
      <c r="AP52" s="74"/>
      <c r="AQ52" s="74"/>
      <c r="AR52" s="74"/>
      <c r="AS52" s="74"/>
      <c r="AT52" s="74"/>
      <c r="AU52" s="74"/>
      <c r="AV52" s="74"/>
      <c r="AW52" s="74"/>
      <c r="AX52" s="74"/>
      <c r="AY52" s="74"/>
      <c r="AZ52" s="74"/>
      <c r="BA52" s="74"/>
      <c r="BB52" s="74"/>
      <c r="BC52" s="74"/>
      <c r="BD52" s="74"/>
      <c r="BE52" s="74"/>
      <c r="BF52" s="74"/>
      <c r="BG52" s="74"/>
      <c r="BH52" s="74"/>
      <c r="BI52" s="74"/>
      <c r="BJ52" s="74"/>
      <c r="BK52" s="74"/>
      <c r="BL52" s="74"/>
      <c r="BM52" s="74"/>
      <c r="BN52" s="74"/>
      <c r="BO52" s="74"/>
      <c r="BP52" s="74"/>
      <c r="BQ52" s="74"/>
      <c r="BR52" s="74"/>
      <c r="BS52" s="74"/>
      <c r="BT52" s="74"/>
      <c r="BU52" s="74"/>
      <c r="BV52" s="74"/>
      <c r="BW52" s="74"/>
      <c r="BX52" s="74"/>
      <c r="BY52" s="74"/>
      <c r="BZ52" s="74"/>
      <c r="CA52" s="74"/>
      <c r="CB52" s="74"/>
      <c r="CC52" s="74"/>
      <c r="CD52" s="74"/>
      <c r="CE52" s="74"/>
      <c r="CF52" s="74"/>
      <c r="CG52" s="74"/>
      <c r="CH52" s="74"/>
      <c r="CI52" s="74"/>
      <c r="CJ52" s="74"/>
      <c r="CK52" s="74"/>
    </row>
    <row r="53" spans="1:89" ht="15" customHeight="1">
      <c r="A53" s="107"/>
      <c r="B53" s="108"/>
      <c r="C53" s="228"/>
      <c r="D53" s="74"/>
      <c r="E53" s="74"/>
      <c r="F53" s="74"/>
      <c r="G53" s="74"/>
      <c r="H53" s="74"/>
      <c r="I53" s="74"/>
      <c r="J53" s="74"/>
      <c r="K53" s="74"/>
      <c r="L53" s="74"/>
      <c r="M53" s="74"/>
      <c r="N53" s="74"/>
      <c r="O53" s="74"/>
      <c r="P53" s="74"/>
      <c r="Q53" s="74"/>
      <c r="R53" s="74"/>
      <c r="S53" s="74"/>
      <c r="T53" s="74"/>
      <c r="U53" s="74"/>
      <c r="V53" s="74"/>
      <c r="W53" s="74"/>
      <c r="X53" s="74"/>
      <c r="Y53" s="74"/>
      <c r="Z53" s="74"/>
      <c r="AA53" s="74"/>
      <c r="AB53" s="74"/>
      <c r="AC53" s="74"/>
      <c r="AD53" s="74"/>
      <c r="AE53" s="74"/>
      <c r="AF53" s="74"/>
      <c r="AG53" s="74"/>
      <c r="AH53" s="74"/>
      <c r="AI53" s="74"/>
      <c r="AJ53" s="74"/>
      <c r="AK53" s="74"/>
      <c r="AL53" s="74"/>
      <c r="AM53" s="74"/>
      <c r="AN53" s="74"/>
      <c r="AO53" s="74"/>
      <c r="AP53" s="74"/>
      <c r="AQ53" s="74"/>
      <c r="AR53" s="74"/>
      <c r="AS53" s="74"/>
      <c r="AT53" s="74"/>
      <c r="AU53" s="74"/>
      <c r="AV53" s="74"/>
      <c r="AW53" s="74"/>
      <c r="AX53" s="74"/>
      <c r="AY53" s="74"/>
      <c r="AZ53" s="74"/>
      <c r="BA53" s="74"/>
      <c r="BB53" s="74"/>
      <c r="BC53" s="74"/>
      <c r="BD53" s="74"/>
      <c r="BE53" s="74"/>
      <c r="BF53" s="74"/>
      <c r="BG53" s="74"/>
      <c r="BH53" s="74"/>
      <c r="BI53" s="74"/>
      <c r="BJ53" s="74"/>
      <c r="BK53" s="74"/>
      <c r="BL53" s="74"/>
      <c r="BM53" s="74"/>
      <c r="BN53" s="74"/>
      <c r="BO53" s="74"/>
      <c r="BP53" s="74"/>
      <c r="BQ53" s="74"/>
      <c r="BR53" s="74"/>
      <c r="BS53" s="74"/>
      <c r="BT53" s="74"/>
      <c r="BU53" s="74"/>
      <c r="BV53" s="74"/>
      <c r="BW53" s="74"/>
      <c r="BX53" s="74"/>
      <c r="BY53" s="74"/>
      <c r="BZ53" s="74"/>
      <c r="CA53" s="74"/>
      <c r="CB53" s="74"/>
      <c r="CC53" s="74"/>
      <c r="CD53" s="74"/>
      <c r="CE53" s="74"/>
      <c r="CF53" s="74"/>
      <c r="CG53" s="74"/>
      <c r="CH53" s="74"/>
      <c r="CI53" s="74"/>
      <c r="CJ53" s="74"/>
      <c r="CK53" s="74"/>
    </row>
    <row r="54" spans="1:89" ht="15" customHeight="1">
      <c r="A54" s="107"/>
      <c r="B54" s="108"/>
      <c r="C54" s="228"/>
      <c r="D54" s="74"/>
      <c r="E54" s="74"/>
      <c r="F54" s="74"/>
      <c r="G54" s="74"/>
      <c r="H54" s="74"/>
      <c r="I54" s="74"/>
      <c r="J54" s="74"/>
      <c r="K54" s="74"/>
      <c r="L54" s="74"/>
      <c r="M54" s="74"/>
      <c r="N54" s="74"/>
      <c r="O54" s="74"/>
      <c r="P54" s="74"/>
      <c r="Q54" s="74"/>
      <c r="R54" s="74"/>
      <c r="S54" s="74"/>
      <c r="T54" s="74"/>
      <c r="U54" s="74"/>
      <c r="V54" s="74"/>
      <c r="W54" s="74"/>
      <c r="X54" s="74"/>
      <c r="Y54" s="74"/>
      <c r="Z54" s="74"/>
      <c r="AA54" s="74"/>
      <c r="AB54" s="74"/>
      <c r="AC54" s="74"/>
      <c r="AD54" s="74"/>
      <c r="AE54" s="74"/>
      <c r="AF54" s="74"/>
      <c r="AG54" s="74"/>
      <c r="AH54" s="74"/>
      <c r="AI54" s="74"/>
      <c r="AJ54" s="74"/>
      <c r="AK54" s="74"/>
      <c r="AL54" s="74"/>
      <c r="AM54" s="74"/>
      <c r="AN54" s="74"/>
      <c r="AO54" s="74"/>
      <c r="AP54" s="74"/>
      <c r="AQ54" s="74"/>
      <c r="AR54" s="74"/>
      <c r="AS54" s="74"/>
      <c r="AT54" s="74"/>
      <c r="AU54" s="74"/>
      <c r="AV54" s="74"/>
      <c r="AW54" s="74"/>
      <c r="AX54" s="74"/>
      <c r="AY54" s="74"/>
      <c r="AZ54" s="74"/>
      <c r="BA54" s="74"/>
      <c r="BB54" s="74"/>
      <c r="BC54" s="74"/>
      <c r="BD54" s="74"/>
      <c r="BE54" s="74"/>
      <c r="BF54" s="74"/>
      <c r="BG54" s="74"/>
      <c r="BH54" s="74"/>
      <c r="BI54" s="74"/>
      <c r="BJ54" s="74"/>
      <c r="BK54" s="74"/>
      <c r="BL54" s="74"/>
      <c r="BM54" s="74"/>
      <c r="BN54" s="74"/>
      <c r="BO54" s="74"/>
      <c r="BP54" s="74"/>
      <c r="BQ54" s="74"/>
      <c r="BR54" s="74"/>
      <c r="BS54" s="74"/>
      <c r="BT54" s="74"/>
      <c r="BU54" s="74"/>
      <c r="BV54" s="74"/>
      <c r="BW54" s="74"/>
      <c r="BX54" s="74"/>
      <c r="BY54" s="74"/>
      <c r="BZ54" s="74"/>
      <c r="CA54" s="74"/>
      <c r="CB54" s="74"/>
      <c r="CC54" s="74"/>
      <c r="CD54" s="74"/>
      <c r="CE54" s="74"/>
      <c r="CF54" s="74"/>
      <c r="CG54" s="74"/>
      <c r="CH54" s="74"/>
      <c r="CI54" s="74"/>
      <c r="CJ54" s="74"/>
      <c r="CK54" s="74"/>
    </row>
    <row r="55" spans="1:89" ht="15" customHeight="1">
      <c r="A55" s="107"/>
      <c r="B55" s="108"/>
      <c r="C55" s="228"/>
      <c r="D55" s="74"/>
      <c r="E55" s="74"/>
      <c r="F55" s="74"/>
      <c r="G55" s="74"/>
      <c r="H55" s="74"/>
      <c r="I55" s="74"/>
      <c r="J55" s="74"/>
      <c r="K55" s="74"/>
      <c r="L55" s="74"/>
      <c r="M55" s="74"/>
      <c r="N55" s="74"/>
      <c r="O55" s="74"/>
      <c r="P55" s="74"/>
      <c r="Q55" s="74"/>
      <c r="R55" s="74"/>
      <c r="S55" s="74"/>
      <c r="T55" s="74"/>
      <c r="U55" s="74"/>
      <c r="V55" s="74"/>
      <c r="W55" s="74"/>
      <c r="X55" s="74"/>
      <c r="Y55" s="74"/>
      <c r="Z55" s="74"/>
      <c r="AA55" s="74"/>
      <c r="AB55" s="74"/>
      <c r="AC55" s="74"/>
      <c r="AD55" s="74"/>
      <c r="AE55" s="74"/>
      <c r="AF55" s="74"/>
      <c r="AG55" s="74"/>
      <c r="AH55" s="74"/>
      <c r="AI55" s="74"/>
      <c r="AJ55" s="74"/>
      <c r="AK55" s="74"/>
      <c r="AL55" s="74"/>
      <c r="AM55" s="74"/>
      <c r="AN55" s="74"/>
      <c r="AO55" s="74"/>
      <c r="AP55" s="74"/>
      <c r="AQ55" s="74"/>
      <c r="AR55" s="74"/>
      <c r="AS55" s="74"/>
      <c r="AT55" s="74"/>
      <c r="AU55" s="74"/>
      <c r="AV55" s="74"/>
      <c r="AW55" s="74"/>
      <c r="AX55" s="74"/>
      <c r="AY55" s="74"/>
      <c r="AZ55" s="74"/>
      <c r="BA55" s="74"/>
      <c r="BB55" s="74"/>
      <c r="BC55" s="74"/>
      <c r="BD55" s="74"/>
      <c r="BE55" s="74"/>
      <c r="BF55" s="74"/>
      <c r="BG55" s="74"/>
      <c r="BH55" s="74"/>
      <c r="BI55" s="74"/>
      <c r="BJ55" s="74"/>
      <c r="BK55" s="74"/>
      <c r="BL55" s="74"/>
      <c r="BM55" s="74"/>
      <c r="BN55" s="74"/>
      <c r="BO55" s="74"/>
      <c r="BP55" s="74"/>
      <c r="BQ55" s="74"/>
      <c r="BR55" s="74"/>
      <c r="BS55" s="74"/>
      <c r="BT55" s="74"/>
      <c r="BU55" s="74"/>
      <c r="BV55" s="74"/>
      <c r="BW55" s="74"/>
      <c r="BX55" s="74"/>
      <c r="BY55" s="74"/>
      <c r="BZ55" s="74"/>
      <c r="CA55" s="74"/>
      <c r="CB55" s="74"/>
      <c r="CC55" s="74"/>
      <c r="CD55" s="74"/>
      <c r="CE55" s="74"/>
      <c r="CF55" s="74"/>
      <c r="CG55" s="74"/>
      <c r="CH55" s="74"/>
      <c r="CI55" s="74"/>
      <c r="CJ55" s="74"/>
      <c r="CK55" s="74"/>
    </row>
    <row r="56" spans="1:89" ht="15" customHeight="1">
      <c r="A56" s="107"/>
      <c r="B56" s="108"/>
      <c r="C56" s="228"/>
      <c r="D56" s="74"/>
      <c r="E56" s="74"/>
      <c r="F56" s="74"/>
      <c r="G56" s="74"/>
      <c r="H56" s="74"/>
      <c r="I56" s="74"/>
      <c r="J56" s="74"/>
      <c r="K56" s="74"/>
      <c r="L56" s="74"/>
      <c r="M56" s="74"/>
      <c r="N56" s="74"/>
      <c r="O56" s="74"/>
      <c r="P56" s="74"/>
      <c r="Q56" s="74"/>
      <c r="R56" s="74"/>
      <c r="S56" s="74"/>
      <c r="T56" s="74"/>
      <c r="U56" s="74"/>
      <c r="V56" s="74"/>
      <c r="W56" s="74"/>
      <c r="X56" s="74"/>
      <c r="Y56" s="74"/>
      <c r="Z56" s="74"/>
      <c r="AA56" s="74"/>
      <c r="AB56" s="74"/>
      <c r="AC56" s="74"/>
      <c r="AD56" s="74"/>
      <c r="AE56" s="74"/>
      <c r="AF56" s="74"/>
      <c r="AG56" s="74"/>
      <c r="AH56" s="74"/>
      <c r="AI56" s="74"/>
      <c r="AJ56" s="74"/>
      <c r="AK56" s="74"/>
      <c r="AL56" s="74"/>
      <c r="AM56" s="74"/>
      <c r="AN56" s="74"/>
      <c r="AO56" s="74"/>
      <c r="AP56" s="74"/>
      <c r="AQ56" s="74"/>
      <c r="AR56" s="74"/>
      <c r="AS56" s="74"/>
      <c r="AT56" s="74"/>
      <c r="AU56" s="74"/>
      <c r="AV56" s="74"/>
      <c r="AW56" s="74"/>
      <c r="AX56" s="74"/>
      <c r="AY56" s="74"/>
      <c r="AZ56" s="74"/>
      <c r="BA56" s="74"/>
      <c r="BB56" s="74"/>
      <c r="BC56" s="74"/>
      <c r="BD56" s="74"/>
      <c r="BE56" s="74"/>
      <c r="BF56" s="74"/>
      <c r="BG56" s="74"/>
      <c r="BH56" s="74"/>
      <c r="BI56" s="74"/>
      <c r="BJ56" s="74"/>
      <c r="BK56" s="74"/>
      <c r="BL56" s="74"/>
      <c r="BM56" s="74"/>
      <c r="BN56" s="74"/>
      <c r="BO56" s="74"/>
      <c r="BP56" s="74"/>
      <c r="BQ56" s="74"/>
      <c r="BR56" s="74"/>
      <c r="BS56" s="74"/>
      <c r="BT56" s="74"/>
      <c r="BU56" s="74"/>
      <c r="BV56" s="74"/>
      <c r="BW56" s="74"/>
      <c r="BX56" s="74"/>
      <c r="BY56" s="74"/>
      <c r="BZ56" s="74"/>
      <c r="CA56" s="74"/>
      <c r="CB56" s="74"/>
      <c r="CC56" s="74"/>
      <c r="CD56" s="74"/>
      <c r="CE56" s="74"/>
      <c r="CF56" s="74"/>
      <c r="CG56" s="74"/>
      <c r="CH56" s="74"/>
      <c r="CI56" s="74"/>
      <c r="CJ56" s="74"/>
      <c r="CK56" s="74"/>
    </row>
    <row r="57" spans="1:89" ht="15" customHeight="1">
      <c r="A57" s="107"/>
      <c r="B57" s="108"/>
      <c r="C57" s="228"/>
      <c r="D57" s="74"/>
      <c r="E57" s="74"/>
      <c r="F57" s="74"/>
      <c r="G57" s="74"/>
      <c r="H57" s="74"/>
      <c r="I57" s="74"/>
      <c r="J57" s="74"/>
      <c r="K57" s="74"/>
      <c r="L57" s="74"/>
      <c r="M57" s="74"/>
      <c r="N57" s="74"/>
      <c r="O57" s="74"/>
      <c r="P57" s="74"/>
      <c r="Q57" s="74"/>
      <c r="R57" s="74"/>
      <c r="S57" s="74"/>
      <c r="T57" s="74"/>
      <c r="U57" s="74"/>
      <c r="V57" s="74"/>
      <c r="W57" s="74"/>
      <c r="X57" s="74"/>
      <c r="Y57" s="74"/>
      <c r="Z57" s="74"/>
      <c r="AA57" s="74"/>
      <c r="AB57" s="74"/>
      <c r="AC57" s="74"/>
      <c r="AD57" s="74"/>
      <c r="AE57" s="74"/>
      <c r="AF57" s="74"/>
      <c r="AG57" s="74"/>
      <c r="AH57" s="74"/>
      <c r="AI57" s="74"/>
      <c r="AJ57" s="74"/>
      <c r="AK57" s="74"/>
      <c r="AL57" s="74"/>
      <c r="AM57" s="74"/>
      <c r="AN57" s="74"/>
      <c r="AO57" s="74"/>
      <c r="AP57" s="74"/>
      <c r="AQ57" s="74"/>
      <c r="AR57" s="74"/>
      <c r="AS57" s="74"/>
      <c r="AT57" s="74"/>
      <c r="AU57" s="74"/>
      <c r="AV57" s="74"/>
      <c r="AW57" s="74"/>
      <c r="AX57" s="74"/>
      <c r="AY57" s="74"/>
      <c r="AZ57" s="74"/>
      <c r="BA57" s="74"/>
      <c r="BB57" s="74"/>
      <c r="BC57" s="74"/>
      <c r="BD57" s="74"/>
      <c r="BE57" s="74"/>
      <c r="BF57" s="74"/>
      <c r="BG57" s="74"/>
      <c r="BH57" s="74"/>
      <c r="BI57" s="74"/>
      <c r="BJ57" s="74"/>
      <c r="BK57" s="74"/>
      <c r="BL57" s="74"/>
      <c r="BM57" s="74"/>
      <c r="BN57" s="74"/>
      <c r="BO57" s="74"/>
      <c r="BP57" s="74"/>
      <c r="BQ57" s="74"/>
      <c r="BR57" s="74"/>
      <c r="BS57" s="74"/>
      <c r="BT57" s="74"/>
      <c r="BU57" s="74"/>
      <c r="BV57" s="74"/>
      <c r="BW57" s="74"/>
      <c r="BX57" s="74"/>
      <c r="BY57" s="74"/>
      <c r="BZ57" s="74"/>
      <c r="CA57" s="74"/>
      <c r="CB57" s="74"/>
      <c r="CC57" s="74"/>
      <c r="CD57" s="74"/>
      <c r="CE57" s="74"/>
      <c r="CF57" s="74"/>
      <c r="CG57" s="74"/>
      <c r="CH57" s="74"/>
      <c r="CI57" s="74"/>
      <c r="CJ57" s="74"/>
      <c r="CK57" s="74"/>
    </row>
    <row r="58" spans="1:89" ht="15" customHeight="1">
      <c r="A58" s="107"/>
      <c r="B58" s="108"/>
      <c r="C58" s="228"/>
      <c r="D58" s="74"/>
      <c r="E58" s="74"/>
      <c r="F58" s="74"/>
      <c r="G58" s="74"/>
      <c r="H58" s="74"/>
      <c r="I58" s="74"/>
      <c r="J58" s="74"/>
      <c r="K58" s="74"/>
      <c r="L58" s="74"/>
      <c r="M58" s="74"/>
      <c r="N58" s="74"/>
      <c r="O58" s="74"/>
      <c r="P58" s="74"/>
      <c r="Q58" s="74"/>
      <c r="R58" s="74"/>
      <c r="S58" s="74"/>
      <c r="T58" s="74"/>
      <c r="U58" s="74"/>
      <c r="V58" s="74"/>
      <c r="W58" s="74"/>
      <c r="X58" s="74"/>
      <c r="Y58" s="74"/>
      <c r="Z58" s="74"/>
      <c r="AA58" s="74"/>
      <c r="AB58" s="74"/>
      <c r="AC58" s="74"/>
      <c r="AD58" s="74"/>
      <c r="AE58" s="74"/>
      <c r="AF58" s="74"/>
      <c r="AG58" s="74"/>
      <c r="AH58" s="74"/>
      <c r="AI58" s="74"/>
      <c r="AJ58" s="74"/>
      <c r="AK58" s="74"/>
      <c r="AL58" s="74"/>
      <c r="AM58" s="74"/>
      <c r="AN58" s="74"/>
      <c r="AO58" s="74"/>
      <c r="AP58" s="74"/>
      <c r="AQ58" s="74"/>
      <c r="AR58" s="74"/>
      <c r="AS58" s="74"/>
      <c r="AT58" s="74"/>
      <c r="AU58" s="74"/>
      <c r="AV58" s="74"/>
      <c r="AW58" s="74"/>
      <c r="AX58" s="74"/>
      <c r="AY58" s="74"/>
      <c r="AZ58" s="74"/>
      <c r="BA58" s="74"/>
      <c r="BB58" s="74"/>
      <c r="BC58" s="74"/>
      <c r="BD58" s="74"/>
      <c r="BE58" s="74"/>
      <c r="BF58" s="74"/>
      <c r="BG58" s="74"/>
      <c r="BH58" s="74"/>
      <c r="BI58" s="74"/>
      <c r="BJ58" s="74"/>
      <c r="BK58" s="74"/>
      <c r="BL58" s="74"/>
      <c r="BM58" s="74"/>
      <c r="BN58" s="74"/>
      <c r="BO58" s="74"/>
      <c r="BP58" s="74"/>
      <c r="BQ58" s="74"/>
      <c r="BR58" s="74"/>
      <c r="BS58" s="74"/>
      <c r="BT58" s="74"/>
      <c r="BU58" s="74"/>
      <c r="BV58" s="74"/>
      <c r="BW58" s="74"/>
      <c r="BX58" s="74"/>
      <c r="BY58" s="74"/>
      <c r="BZ58" s="74"/>
      <c r="CA58" s="74"/>
      <c r="CB58" s="74"/>
      <c r="CC58" s="74"/>
      <c r="CD58" s="74"/>
      <c r="CE58" s="74"/>
      <c r="CF58" s="74"/>
      <c r="CG58" s="74"/>
      <c r="CH58" s="74"/>
      <c r="CI58" s="74"/>
      <c r="CJ58" s="74"/>
      <c r="CK58" s="74"/>
    </row>
    <row r="59" spans="1:89" ht="15" customHeight="1">
      <c r="A59" s="107"/>
      <c r="B59" s="108"/>
      <c r="C59" s="228"/>
      <c r="D59" s="74"/>
      <c r="E59" s="74"/>
      <c r="F59" s="74"/>
      <c r="G59" s="74"/>
      <c r="H59" s="74"/>
      <c r="I59" s="74"/>
      <c r="J59" s="74"/>
      <c r="K59" s="74"/>
      <c r="L59" s="74"/>
      <c r="M59" s="74"/>
      <c r="N59" s="74"/>
      <c r="O59" s="74"/>
      <c r="P59" s="74"/>
      <c r="Q59" s="74"/>
      <c r="R59" s="74"/>
      <c r="S59" s="74"/>
      <c r="T59" s="74"/>
      <c r="U59" s="74"/>
      <c r="V59" s="74"/>
      <c r="W59" s="74"/>
      <c r="X59" s="74"/>
      <c r="Y59" s="74"/>
      <c r="Z59" s="74"/>
      <c r="AA59" s="74"/>
      <c r="AB59" s="74"/>
      <c r="AC59" s="74"/>
      <c r="AD59" s="74"/>
      <c r="AE59" s="74"/>
      <c r="AF59" s="74"/>
      <c r="AG59" s="74"/>
      <c r="AH59" s="74"/>
      <c r="AI59" s="74"/>
      <c r="AJ59" s="74"/>
      <c r="AK59" s="74"/>
      <c r="AL59" s="74"/>
      <c r="AM59" s="74"/>
      <c r="AN59" s="74"/>
      <c r="AO59" s="74"/>
      <c r="AP59" s="74"/>
      <c r="AQ59" s="74"/>
      <c r="AR59" s="74"/>
      <c r="AS59" s="74"/>
      <c r="AT59" s="74"/>
      <c r="AU59" s="74"/>
      <c r="AV59" s="74"/>
      <c r="AW59" s="74"/>
      <c r="AX59" s="74"/>
      <c r="AY59" s="74"/>
      <c r="AZ59" s="74"/>
      <c r="BA59" s="74"/>
      <c r="BB59" s="74"/>
      <c r="BC59" s="74"/>
      <c r="BD59" s="74"/>
      <c r="BE59" s="74"/>
      <c r="BF59" s="74"/>
      <c r="BG59" s="74"/>
      <c r="BH59" s="74"/>
      <c r="BI59" s="74"/>
      <c r="BJ59" s="74"/>
      <c r="BK59" s="74"/>
      <c r="BL59" s="74"/>
      <c r="BM59" s="74"/>
      <c r="BN59" s="74"/>
      <c r="BO59" s="74"/>
      <c r="BP59" s="74"/>
      <c r="BQ59" s="74"/>
      <c r="BR59" s="74"/>
      <c r="BS59" s="74"/>
      <c r="BT59" s="74"/>
      <c r="BU59" s="74"/>
      <c r="BV59" s="74"/>
      <c r="BW59" s="74"/>
      <c r="BX59" s="74"/>
      <c r="BY59" s="74"/>
      <c r="BZ59" s="74"/>
      <c r="CA59" s="74"/>
      <c r="CB59" s="74"/>
      <c r="CC59" s="74"/>
      <c r="CD59" s="74"/>
      <c r="CE59" s="74"/>
      <c r="CF59" s="74"/>
      <c r="CG59" s="74"/>
      <c r="CH59" s="74"/>
      <c r="CI59" s="74"/>
      <c r="CJ59" s="74"/>
      <c r="CK59" s="74"/>
    </row>
    <row r="60" spans="1:89" ht="15" customHeight="1">
      <c r="A60" s="107"/>
      <c r="B60" s="108"/>
      <c r="C60" s="228"/>
      <c r="D60" s="74"/>
      <c r="E60" s="74"/>
      <c r="F60" s="74"/>
      <c r="G60" s="74"/>
      <c r="H60" s="74"/>
      <c r="I60" s="74"/>
      <c r="J60" s="74"/>
      <c r="K60" s="74"/>
      <c r="L60" s="74"/>
      <c r="M60" s="74"/>
      <c r="N60" s="74"/>
      <c r="O60" s="74"/>
      <c r="P60" s="74"/>
      <c r="Q60" s="74"/>
      <c r="R60" s="74"/>
      <c r="S60" s="74"/>
      <c r="T60" s="74"/>
      <c r="U60" s="74"/>
      <c r="V60" s="74"/>
      <c r="W60" s="74"/>
      <c r="X60" s="74"/>
      <c r="Y60" s="74"/>
      <c r="Z60" s="74"/>
      <c r="AA60" s="74"/>
      <c r="AB60" s="74"/>
      <c r="AC60" s="74"/>
      <c r="AD60" s="74"/>
      <c r="AE60" s="74"/>
      <c r="AF60" s="74"/>
      <c r="AG60" s="74"/>
      <c r="AH60" s="74"/>
      <c r="AI60" s="74"/>
      <c r="AJ60" s="74"/>
      <c r="AK60" s="74"/>
      <c r="AL60" s="74"/>
      <c r="AM60" s="74"/>
      <c r="AN60" s="74"/>
      <c r="AO60" s="74"/>
      <c r="AP60" s="74"/>
      <c r="AQ60" s="74"/>
      <c r="AR60" s="74"/>
      <c r="AS60" s="74"/>
      <c r="AT60" s="74"/>
      <c r="AU60" s="74"/>
      <c r="AV60" s="74"/>
      <c r="AW60" s="74"/>
      <c r="AX60" s="74"/>
      <c r="AY60" s="74"/>
      <c r="AZ60" s="74"/>
      <c r="BA60" s="74"/>
      <c r="BB60" s="74"/>
      <c r="BC60" s="74"/>
      <c r="BD60" s="74"/>
      <c r="BE60" s="74"/>
      <c r="BF60" s="74"/>
      <c r="BG60" s="74"/>
      <c r="BH60" s="74"/>
      <c r="BI60" s="74"/>
      <c r="BJ60" s="74"/>
      <c r="BK60" s="74"/>
      <c r="BL60" s="74"/>
      <c r="BM60" s="74"/>
      <c r="BN60" s="74"/>
      <c r="BO60" s="74"/>
      <c r="BP60" s="74"/>
      <c r="BQ60" s="74"/>
      <c r="BR60" s="74"/>
      <c r="BS60" s="74"/>
      <c r="BT60" s="74"/>
      <c r="BU60" s="74"/>
      <c r="BV60" s="74"/>
      <c r="BW60" s="74"/>
      <c r="BX60" s="74"/>
      <c r="BY60" s="74"/>
      <c r="BZ60" s="74"/>
      <c r="CA60" s="74"/>
      <c r="CB60" s="74"/>
      <c r="CC60" s="74"/>
      <c r="CD60" s="74"/>
      <c r="CE60" s="74"/>
      <c r="CF60" s="74"/>
      <c r="CG60" s="74"/>
      <c r="CH60" s="74"/>
      <c r="CI60" s="74"/>
      <c r="CJ60" s="74"/>
      <c r="CK60" s="74"/>
    </row>
    <row r="61" spans="1:89" ht="15" customHeight="1">
      <c r="A61" s="107"/>
      <c r="B61" s="108"/>
      <c r="C61" s="228"/>
      <c r="D61" s="74"/>
      <c r="E61" s="74"/>
      <c r="F61" s="74"/>
      <c r="G61" s="74"/>
      <c r="H61" s="74"/>
      <c r="I61" s="74"/>
      <c r="J61" s="74"/>
      <c r="K61" s="74"/>
      <c r="L61" s="74"/>
      <c r="M61" s="74"/>
      <c r="N61" s="74"/>
      <c r="O61" s="74"/>
      <c r="P61" s="74"/>
      <c r="Q61" s="74"/>
      <c r="R61" s="74"/>
      <c r="S61" s="74"/>
      <c r="T61" s="74"/>
      <c r="U61" s="74"/>
      <c r="V61" s="74"/>
      <c r="W61" s="74"/>
      <c r="X61" s="74"/>
      <c r="Y61" s="74"/>
      <c r="Z61" s="74"/>
      <c r="AA61" s="74"/>
      <c r="AB61" s="74"/>
      <c r="AC61" s="74"/>
      <c r="AD61" s="74"/>
      <c r="AE61" s="74"/>
      <c r="AF61" s="74"/>
      <c r="AG61" s="74"/>
      <c r="AH61" s="74"/>
      <c r="AI61" s="74"/>
      <c r="AJ61" s="74"/>
      <c r="AK61" s="74"/>
      <c r="AL61" s="74"/>
      <c r="AM61" s="74"/>
      <c r="AN61" s="74"/>
      <c r="AO61" s="74"/>
      <c r="AP61" s="74"/>
      <c r="AQ61" s="74"/>
      <c r="AR61" s="74"/>
      <c r="AS61" s="74"/>
      <c r="AT61" s="74"/>
      <c r="AU61" s="74"/>
      <c r="AV61" s="74"/>
      <c r="AW61" s="74"/>
      <c r="AX61" s="74"/>
      <c r="AY61" s="74"/>
      <c r="AZ61" s="74"/>
      <c r="BA61" s="74"/>
      <c r="BB61" s="74"/>
      <c r="BC61" s="74"/>
      <c r="BD61" s="74"/>
      <c r="BE61" s="74"/>
      <c r="BF61" s="74"/>
      <c r="BG61" s="74"/>
      <c r="BH61" s="74"/>
      <c r="BI61" s="74"/>
      <c r="BJ61" s="74"/>
      <c r="BK61" s="74"/>
      <c r="BL61" s="74"/>
      <c r="BM61" s="74"/>
      <c r="BN61" s="74"/>
      <c r="BO61" s="74"/>
      <c r="BP61" s="74"/>
      <c r="BQ61" s="74"/>
      <c r="BR61" s="74"/>
      <c r="BS61" s="74"/>
      <c r="BT61" s="74"/>
      <c r="BU61" s="74"/>
      <c r="BV61" s="74"/>
      <c r="BW61" s="74"/>
      <c r="BX61" s="74"/>
      <c r="BY61" s="74"/>
      <c r="BZ61" s="74"/>
      <c r="CA61" s="74"/>
      <c r="CB61" s="74"/>
      <c r="CC61" s="74"/>
      <c r="CD61" s="74"/>
      <c r="CE61" s="74"/>
      <c r="CF61" s="74"/>
      <c r="CG61" s="74"/>
      <c r="CH61" s="74"/>
      <c r="CI61" s="74"/>
      <c r="CJ61" s="74"/>
      <c r="CK61" s="74"/>
    </row>
    <row r="62" spans="1:89" ht="15" customHeight="1">
      <c r="A62" s="107"/>
      <c r="B62" s="108"/>
      <c r="C62" s="228"/>
      <c r="D62" s="74"/>
      <c r="E62" s="74"/>
      <c r="F62" s="74"/>
      <c r="G62" s="74"/>
      <c r="H62" s="74"/>
      <c r="I62" s="74"/>
      <c r="J62" s="74"/>
      <c r="K62" s="74"/>
      <c r="L62" s="74"/>
      <c r="M62" s="74"/>
      <c r="N62" s="74"/>
      <c r="O62" s="74"/>
      <c r="P62" s="74"/>
      <c r="Q62" s="74"/>
      <c r="R62" s="74"/>
      <c r="S62" s="74"/>
      <c r="T62" s="74"/>
      <c r="U62" s="74"/>
      <c r="V62" s="74"/>
      <c r="W62" s="74"/>
      <c r="X62" s="74"/>
      <c r="Y62" s="74"/>
      <c r="Z62" s="74"/>
      <c r="AA62" s="74"/>
      <c r="AB62" s="74"/>
      <c r="AC62" s="74"/>
      <c r="AD62" s="74"/>
      <c r="AE62" s="74"/>
      <c r="AF62" s="74"/>
      <c r="AG62" s="74"/>
      <c r="AH62" s="74"/>
      <c r="AI62" s="74"/>
      <c r="AJ62" s="74"/>
      <c r="AK62" s="74"/>
      <c r="AL62" s="74"/>
      <c r="AM62" s="74"/>
      <c r="AN62" s="74"/>
      <c r="AO62" s="74"/>
      <c r="AP62" s="74"/>
      <c r="AQ62" s="74"/>
      <c r="AR62" s="74"/>
      <c r="AS62" s="74"/>
      <c r="AT62" s="74"/>
      <c r="AU62" s="74"/>
      <c r="AV62" s="74"/>
      <c r="AW62" s="74"/>
      <c r="AX62" s="74"/>
      <c r="AY62" s="74"/>
      <c r="AZ62" s="74"/>
      <c r="BA62" s="74"/>
      <c r="BB62" s="74"/>
      <c r="BC62" s="74"/>
      <c r="BD62" s="74"/>
      <c r="BE62" s="74"/>
      <c r="BF62" s="74"/>
      <c r="BG62" s="74"/>
      <c r="BH62" s="74"/>
      <c r="BI62" s="74"/>
      <c r="BJ62" s="74"/>
      <c r="BK62" s="74"/>
      <c r="BL62" s="74"/>
      <c r="BM62" s="74"/>
      <c r="BN62" s="74"/>
      <c r="BO62" s="74"/>
      <c r="BP62" s="74"/>
      <c r="BQ62" s="74"/>
      <c r="BR62" s="74"/>
      <c r="BS62" s="74"/>
      <c r="BT62" s="74"/>
      <c r="BU62" s="74"/>
      <c r="BV62" s="74"/>
      <c r="BW62" s="74"/>
      <c r="BX62" s="74"/>
      <c r="BY62" s="74"/>
      <c r="BZ62" s="74"/>
      <c r="CA62" s="74"/>
      <c r="CB62" s="74"/>
      <c r="CC62" s="74"/>
      <c r="CD62" s="74"/>
      <c r="CE62" s="74"/>
      <c r="CF62" s="74"/>
      <c r="CG62" s="74"/>
      <c r="CH62" s="74"/>
      <c r="CI62" s="74"/>
      <c r="CJ62" s="74"/>
      <c r="CK62" s="74"/>
    </row>
    <row r="63" spans="1:89" ht="15" customHeight="1">
      <c r="A63" s="107"/>
      <c r="B63" s="108"/>
      <c r="C63" s="228"/>
      <c r="D63" s="74"/>
      <c r="E63" s="74"/>
      <c r="F63" s="74"/>
      <c r="G63" s="74"/>
      <c r="H63" s="74"/>
      <c r="I63" s="74"/>
      <c r="J63" s="74"/>
      <c r="K63" s="74"/>
      <c r="L63" s="74"/>
      <c r="M63" s="74"/>
      <c r="N63" s="74"/>
      <c r="O63" s="74"/>
      <c r="P63" s="74"/>
      <c r="Q63" s="74"/>
      <c r="R63" s="74"/>
      <c r="S63" s="74"/>
      <c r="T63" s="74"/>
      <c r="U63" s="74"/>
      <c r="V63" s="74"/>
      <c r="W63" s="74"/>
      <c r="X63" s="74"/>
      <c r="Y63" s="74"/>
      <c r="Z63" s="74"/>
      <c r="AA63" s="74"/>
      <c r="AB63" s="74"/>
      <c r="AC63" s="74"/>
      <c r="AD63" s="74"/>
      <c r="AE63" s="74"/>
      <c r="AF63" s="74"/>
      <c r="AG63" s="74"/>
      <c r="AH63" s="74"/>
      <c r="AI63" s="74"/>
      <c r="AJ63" s="74"/>
      <c r="AK63" s="74"/>
      <c r="AL63" s="74"/>
      <c r="AM63" s="74"/>
      <c r="AN63" s="74"/>
      <c r="AO63" s="74"/>
      <c r="AP63" s="74"/>
      <c r="AQ63" s="74"/>
      <c r="AR63" s="74"/>
      <c r="AS63" s="74"/>
      <c r="AT63" s="74"/>
      <c r="AU63" s="74"/>
      <c r="AV63" s="74"/>
      <c r="AW63" s="74"/>
      <c r="AX63" s="74"/>
      <c r="AY63" s="74"/>
      <c r="AZ63" s="74"/>
      <c r="BA63" s="74"/>
      <c r="BB63" s="74"/>
      <c r="BC63" s="74"/>
      <c r="BD63" s="74"/>
      <c r="BE63" s="74"/>
      <c r="BF63" s="74"/>
      <c r="BG63" s="74"/>
      <c r="BH63" s="74"/>
      <c r="BI63" s="74"/>
      <c r="BJ63" s="74"/>
      <c r="BK63" s="74"/>
      <c r="BL63" s="74"/>
      <c r="BM63" s="74"/>
      <c r="BN63" s="74"/>
      <c r="BO63" s="74"/>
      <c r="BP63" s="74"/>
      <c r="BQ63" s="74"/>
      <c r="BR63" s="74"/>
      <c r="BS63" s="74"/>
      <c r="BT63" s="74"/>
      <c r="BU63" s="74"/>
      <c r="BV63" s="74"/>
      <c r="BW63" s="74"/>
      <c r="BX63" s="74"/>
      <c r="BY63" s="74"/>
      <c r="BZ63" s="74"/>
      <c r="CA63" s="74"/>
      <c r="CB63" s="74"/>
      <c r="CC63" s="74"/>
      <c r="CD63" s="74"/>
      <c r="CE63" s="74"/>
      <c r="CF63" s="74"/>
      <c r="CG63" s="74"/>
      <c r="CH63" s="74"/>
      <c r="CI63" s="74"/>
      <c r="CJ63" s="74"/>
      <c r="CK63" s="74"/>
    </row>
    <row r="64" spans="1:89" ht="15" customHeight="1">
      <c r="A64" s="107"/>
      <c r="B64" s="108"/>
      <c r="C64" s="228"/>
      <c r="D64" s="74"/>
      <c r="E64" s="74"/>
      <c r="F64" s="74"/>
      <c r="G64" s="74"/>
      <c r="H64" s="74"/>
      <c r="I64" s="74"/>
      <c r="J64" s="74"/>
      <c r="K64" s="74"/>
      <c r="L64" s="74"/>
      <c r="M64" s="74"/>
      <c r="N64" s="74"/>
      <c r="O64" s="74"/>
      <c r="P64" s="74"/>
      <c r="Q64" s="74"/>
      <c r="R64" s="74"/>
      <c r="S64" s="74"/>
      <c r="T64" s="74"/>
      <c r="U64" s="74"/>
      <c r="V64" s="74"/>
      <c r="W64" s="74"/>
      <c r="X64" s="74"/>
      <c r="Y64" s="74"/>
      <c r="Z64" s="74"/>
      <c r="AA64" s="74"/>
      <c r="AB64" s="74"/>
      <c r="AC64" s="74"/>
      <c r="AD64" s="74"/>
      <c r="AE64" s="74"/>
      <c r="AF64" s="74"/>
      <c r="AG64" s="74"/>
      <c r="AH64" s="74"/>
      <c r="AI64" s="74"/>
      <c r="AJ64" s="74"/>
      <c r="AK64" s="74"/>
      <c r="AL64" s="74"/>
      <c r="AM64" s="74"/>
      <c r="AN64" s="74"/>
      <c r="AO64" s="74"/>
      <c r="AP64" s="74"/>
      <c r="AQ64" s="74"/>
      <c r="AR64" s="74"/>
      <c r="AS64" s="74"/>
      <c r="AT64" s="74"/>
      <c r="AU64" s="74"/>
      <c r="AV64" s="74"/>
      <c r="AW64" s="74"/>
      <c r="AX64" s="74"/>
      <c r="AY64" s="74"/>
      <c r="AZ64" s="74"/>
      <c r="BA64" s="74"/>
      <c r="BB64" s="74"/>
      <c r="BC64" s="74"/>
      <c r="BD64" s="74"/>
      <c r="BE64" s="74"/>
      <c r="BF64" s="74"/>
      <c r="BG64" s="74"/>
      <c r="BH64" s="74"/>
      <c r="BI64" s="74"/>
      <c r="BJ64" s="74"/>
      <c r="BK64" s="74"/>
      <c r="BL64" s="74"/>
      <c r="BM64" s="74"/>
      <c r="BN64" s="74"/>
      <c r="BO64" s="74"/>
      <c r="BP64" s="74"/>
      <c r="BQ64" s="74"/>
      <c r="BR64" s="74"/>
      <c r="BS64" s="74"/>
      <c r="BT64" s="74"/>
      <c r="BU64" s="74"/>
      <c r="BV64" s="74"/>
      <c r="BW64" s="74"/>
      <c r="BX64" s="74"/>
      <c r="BY64" s="74"/>
      <c r="BZ64" s="74"/>
      <c r="CA64" s="74"/>
      <c r="CB64" s="74"/>
      <c r="CC64" s="74"/>
      <c r="CD64" s="74"/>
      <c r="CE64" s="74"/>
      <c r="CF64" s="74"/>
      <c r="CG64" s="74"/>
      <c r="CH64" s="74"/>
      <c r="CI64" s="74"/>
      <c r="CJ64" s="74"/>
      <c r="CK64" s="74"/>
    </row>
    <row r="65" spans="1:89" ht="15" customHeight="1">
      <c r="A65" s="107"/>
      <c r="B65" s="108"/>
      <c r="C65" s="228"/>
      <c r="D65" s="74"/>
      <c r="E65" s="74"/>
      <c r="F65" s="74"/>
      <c r="G65" s="74"/>
      <c r="H65" s="74"/>
      <c r="I65" s="74"/>
      <c r="J65" s="74"/>
      <c r="K65" s="74"/>
      <c r="L65" s="74"/>
      <c r="M65" s="74"/>
      <c r="N65" s="74"/>
      <c r="O65" s="74"/>
      <c r="P65" s="74"/>
      <c r="Q65" s="74"/>
      <c r="R65" s="74"/>
      <c r="S65" s="74"/>
      <c r="T65" s="74"/>
      <c r="U65" s="74"/>
      <c r="V65" s="74"/>
      <c r="W65" s="74"/>
      <c r="X65" s="74"/>
      <c r="Y65" s="74"/>
      <c r="Z65" s="74"/>
      <c r="AA65" s="74"/>
      <c r="AB65" s="74"/>
      <c r="AC65" s="74"/>
      <c r="AD65" s="74"/>
      <c r="AE65" s="74"/>
      <c r="AF65" s="74"/>
      <c r="AG65" s="74"/>
      <c r="AH65" s="74"/>
      <c r="AI65" s="74"/>
      <c r="AJ65" s="74"/>
      <c r="AK65" s="74"/>
      <c r="AL65" s="74"/>
      <c r="AM65" s="74"/>
      <c r="AN65" s="74"/>
      <c r="AO65" s="74"/>
      <c r="AP65" s="74"/>
      <c r="AQ65" s="74"/>
      <c r="AR65" s="74"/>
      <c r="AS65" s="74"/>
      <c r="AT65" s="74"/>
      <c r="AU65" s="74"/>
      <c r="AV65" s="74"/>
      <c r="AW65" s="74"/>
      <c r="AX65" s="74"/>
      <c r="AY65" s="74"/>
      <c r="AZ65" s="74"/>
      <c r="BA65" s="74"/>
      <c r="BB65" s="74"/>
      <c r="BC65" s="74"/>
      <c r="BD65" s="74"/>
      <c r="BE65" s="74"/>
      <c r="BF65" s="74"/>
      <c r="BG65" s="74"/>
      <c r="BH65" s="74"/>
      <c r="BI65" s="74"/>
      <c r="BJ65" s="74"/>
      <c r="BK65" s="74"/>
      <c r="BL65" s="74"/>
      <c r="BM65" s="74"/>
      <c r="BN65" s="74"/>
      <c r="BO65" s="74"/>
      <c r="BP65" s="74"/>
      <c r="BQ65" s="74"/>
      <c r="BR65" s="74"/>
      <c r="BS65" s="74"/>
      <c r="BT65" s="74"/>
      <c r="BU65" s="74"/>
      <c r="BV65" s="74"/>
      <c r="BW65" s="74"/>
      <c r="BX65" s="74"/>
      <c r="BY65" s="74"/>
      <c r="BZ65" s="74"/>
      <c r="CA65" s="74"/>
      <c r="CB65" s="74"/>
      <c r="CC65" s="74"/>
      <c r="CD65" s="74"/>
      <c r="CE65" s="74"/>
      <c r="CF65" s="74"/>
      <c r="CG65" s="74"/>
      <c r="CH65" s="74"/>
      <c r="CI65" s="74"/>
      <c r="CJ65" s="74"/>
      <c r="CK65" s="74"/>
    </row>
    <row r="66" spans="1:89" ht="15" customHeight="1">
      <c r="A66" s="107"/>
      <c r="B66" s="108"/>
      <c r="C66" s="228"/>
      <c r="D66" s="74"/>
      <c r="E66" s="74"/>
      <c r="F66" s="74"/>
      <c r="G66" s="74"/>
      <c r="H66" s="74"/>
      <c r="I66" s="74"/>
      <c r="J66" s="74"/>
      <c r="K66" s="74"/>
      <c r="L66" s="74"/>
      <c r="M66" s="74"/>
      <c r="N66" s="74"/>
      <c r="O66" s="74"/>
      <c r="P66" s="74"/>
      <c r="Q66" s="74"/>
      <c r="R66" s="74"/>
      <c r="S66" s="74"/>
      <c r="T66" s="74"/>
      <c r="U66" s="74"/>
      <c r="V66" s="74"/>
      <c r="W66" s="74"/>
      <c r="X66" s="74"/>
      <c r="Y66" s="74"/>
      <c r="Z66" s="74"/>
      <c r="AA66" s="74"/>
      <c r="AB66" s="74"/>
      <c r="AC66" s="74"/>
      <c r="AD66" s="74"/>
      <c r="AE66" s="74"/>
      <c r="AF66" s="74"/>
      <c r="AG66" s="74"/>
      <c r="AH66" s="74"/>
      <c r="AI66" s="74"/>
      <c r="AJ66" s="74"/>
      <c r="AK66" s="74"/>
      <c r="AL66" s="74"/>
      <c r="AM66" s="74"/>
      <c r="AN66" s="74"/>
      <c r="AO66" s="74"/>
      <c r="AP66" s="74"/>
      <c r="AQ66" s="74"/>
      <c r="AR66" s="74"/>
      <c r="AS66" s="74"/>
      <c r="AT66" s="74"/>
      <c r="AU66" s="74"/>
      <c r="AV66" s="74"/>
      <c r="AW66" s="74"/>
      <c r="AX66" s="74"/>
      <c r="AY66" s="74"/>
      <c r="AZ66" s="74"/>
      <c r="BA66" s="74"/>
      <c r="BB66" s="74"/>
      <c r="BC66" s="74"/>
      <c r="BD66" s="74"/>
      <c r="BE66" s="74"/>
      <c r="BF66" s="74"/>
      <c r="BG66" s="74"/>
      <c r="BH66" s="74"/>
      <c r="BI66" s="74"/>
      <c r="BJ66" s="74"/>
      <c r="BK66" s="74"/>
      <c r="BL66" s="74"/>
      <c r="BM66" s="74"/>
      <c r="BN66" s="74"/>
      <c r="BO66" s="74"/>
      <c r="BP66" s="74"/>
      <c r="BQ66" s="74"/>
      <c r="BR66" s="74"/>
      <c r="BS66" s="74"/>
      <c r="BT66" s="74"/>
      <c r="BU66" s="74"/>
      <c r="BV66" s="74"/>
      <c r="BW66" s="74"/>
      <c r="BX66" s="74"/>
      <c r="BY66" s="74"/>
      <c r="BZ66" s="74"/>
      <c r="CA66" s="74"/>
      <c r="CB66" s="74"/>
      <c r="CC66" s="74"/>
      <c r="CD66" s="74"/>
      <c r="CE66" s="74"/>
      <c r="CF66" s="74"/>
      <c r="CG66" s="74"/>
      <c r="CH66" s="74"/>
      <c r="CI66" s="74"/>
      <c r="CJ66" s="74"/>
      <c r="CK66" s="74"/>
    </row>
    <row r="67" spans="1:89" ht="15" customHeight="1">
      <c r="A67" s="107"/>
      <c r="B67" s="108"/>
      <c r="C67" s="228"/>
      <c r="D67" s="74"/>
      <c r="E67" s="74"/>
      <c r="F67" s="74"/>
      <c r="G67" s="74"/>
      <c r="H67" s="74"/>
      <c r="I67" s="74"/>
      <c r="J67" s="74"/>
      <c r="K67" s="74"/>
      <c r="L67" s="74"/>
      <c r="M67" s="74"/>
      <c r="N67" s="74"/>
      <c r="O67" s="74"/>
      <c r="P67" s="74"/>
      <c r="Q67" s="74"/>
      <c r="R67" s="74"/>
      <c r="S67" s="74"/>
      <c r="T67" s="74"/>
      <c r="U67" s="74"/>
      <c r="V67" s="74"/>
      <c r="W67" s="74"/>
      <c r="X67" s="74"/>
      <c r="Y67" s="74"/>
      <c r="Z67" s="74"/>
      <c r="AA67" s="74"/>
      <c r="AB67" s="74"/>
      <c r="AC67" s="74"/>
      <c r="AD67" s="74"/>
      <c r="AE67" s="74"/>
      <c r="AF67" s="74"/>
      <c r="AG67" s="74"/>
      <c r="AH67" s="74"/>
      <c r="AI67" s="74"/>
      <c r="AJ67" s="74"/>
      <c r="AK67" s="74"/>
      <c r="AL67" s="74"/>
      <c r="AM67" s="74"/>
      <c r="AN67" s="74"/>
      <c r="AO67" s="74"/>
      <c r="AP67" s="74"/>
      <c r="AQ67" s="74"/>
      <c r="AR67" s="74"/>
      <c r="AS67" s="74"/>
      <c r="AT67" s="74"/>
      <c r="AU67" s="74"/>
      <c r="AV67" s="74"/>
      <c r="AW67" s="74"/>
      <c r="AX67" s="74"/>
      <c r="AY67" s="74"/>
      <c r="AZ67" s="74"/>
      <c r="BA67" s="74"/>
      <c r="BB67" s="74"/>
      <c r="BC67" s="74"/>
      <c r="BD67" s="74"/>
      <c r="BE67" s="74"/>
      <c r="BF67" s="74"/>
      <c r="BG67" s="74"/>
      <c r="BH67" s="74"/>
      <c r="BI67" s="74"/>
      <c r="BJ67" s="74"/>
      <c r="BK67" s="74"/>
      <c r="BL67" s="74"/>
      <c r="BM67" s="74"/>
      <c r="BN67" s="74"/>
      <c r="BO67" s="74"/>
      <c r="BP67" s="74"/>
      <c r="BQ67" s="74"/>
      <c r="BR67" s="74"/>
      <c r="BS67" s="74"/>
      <c r="BT67" s="74"/>
      <c r="BU67" s="74"/>
      <c r="BV67" s="74"/>
      <c r="BW67" s="74"/>
      <c r="BX67" s="74"/>
      <c r="BY67" s="74"/>
      <c r="BZ67" s="74"/>
      <c r="CA67" s="74"/>
      <c r="CB67" s="74"/>
      <c r="CC67" s="74"/>
      <c r="CD67" s="74"/>
      <c r="CE67" s="74"/>
      <c r="CF67" s="74"/>
      <c r="CG67" s="74"/>
      <c r="CH67" s="74"/>
      <c r="CI67" s="74"/>
      <c r="CJ67" s="74"/>
      <c r="CK67" s="74"/>
    </row>
    <row r="68" spans="1:89" ht="15" customHeight="1">
      <c r="A68" s="107"/>
      <c r="B68" s="108"/>
      <c r="C68" s="228"/>
      <c r="D68" s="74"/>
      <c r="E68" s="74"/>
      <c r="F68" s="74"/>
      <c r="G68" s="74"/>
      <c r="H68" s="74"/>
      <c r="I68" s="74"/>
      <c r="J68" s="74"/>
      <c r="K68" s="74"/>
      <c r="L68" s="74"/>
      <c r="M68" s="74"/>
      <c r="N68" s="74"/>
      <c r="O68" s="74"/>
      <c r="P68" s="74"/>
      <c r="Q68" s="74"/>
      <c r="R68" s="74"/>
      <c r="S68" s="74"/>
      <c r="T68" s="74"/>
      <c r="U68" s="74"/>
      <c r="V68" s="74"/>
      <c r="W68" s="74"/>
      <c r="X68" s="74"/>
      <c r="Y68" s="74"/>
      <c r="Z68" s="74"/>
      <c r="AA68" s="74"/>
      <c r="AB68" s="74"/>
      <c r="AC68" s="74"/>
      <c r="AD68" s="74"/>
      <c r="AE68" s="74"/>
      <c r="AF68" s="74"/>
      <c r="AG68" s="74"/>
      <c r="AH68" s="74"/>
      <c r="AI68" s="74"/>
      <c r="AJ68" s="74"/>
      <c r="AK68" s="74"/>
      <c r="AL68" s="74"/>
      <c r="AM68" s="74"/>
      <c r="AN68" s="74"/>
      <c r="AO68" s="74"/>
      <c r="AP68" s="74"/>
      <c r="AQ68" s="74"/>
      <c r="AR68" s="74"/>
      <c r="AS68" s="74"/>
      <c r="AT68" s="74"/>
      <c r="AU68" s="74"/>
      <c r="AV68" s="74"/>
      <c r="AW68" s="74"/>
      <c r="AX68" s="74"/>
      <c r="AY68" s="74"/>
      <c r="AZ68" s="74"/>
      <c r="BA68" s="74"/>
      <c r="BB68" s="74"/>
      <c r="BC68" s="74"/>
      <c r="BD68" s="74"/>
      <c r="BE68" s="74"/>
      <c r="BF68" s="74"/>
      <c r="BG68" s="74"/>
      <c r="BH68" s="74"/>
      <c r="BI68" s="74"/>
      <c r="BJ68" s="74"/>
      <c r="BK68" s="74"/>
      <c r="BL68" s="74"/>
      <c r="BM68" s="74"/>
      <c r="BN68" s="74"/>
      <c r="BO68" s="74"/>
      <c r="BP68" s="74"/>
      <c r="BQ68" s="74"/>
      <c r="BR68" s="74"/>
      <c r="BS68" s="74"/>
      <c r="BT68" s="74"/>
      <c r="BU68" s="74"/>
      <c r="BV68" s="74"/>
      <c r="BW68" s="74"/>
      <c r="BX68" s="74"/>
      <c r="BY68" s="74"/>
      <c r="BZ68" s="74"/>
      <c r="CA68" s="74"/>
      <c r="CB68" s="74"/>
      <c r="CC68" s="74"/>
      <c r="CD68" s="74"/>
      <c r="CE68" s="74"/>
      <c r="CF68" s="74"/>
      <c r="CG68" s="74"/>
      <c r="CH68" s="74"/>
      <c r="CI68" s="74"/>
      <c r="CJ68" s="74"/>
      <c r="CK68" s="74"/>
    </row>
    <row r="69" spans="1:89" ht="15" customHeight="1">
      <c r="A69" s="107"/>
      <c r="B69" s="108"/>
      <c r="C69" s="228"/>
      <c r="D69" s="74"/>
      <c r="E69" s="74"/>
      <c r="F69" s="74"/>
      <c r="G69" s="74"/>
      <c r="H69" s="74"/>
      <c r="I69" s="74"/>
      <c r="J69" s="74"/>
      <c r="K69" s="74"/>
      <c r="L69" s="74"/>
      <c r="M69" s="74"/>
      <c r="N69" s="74"/>
      <c r="O69" s="74"/>
      <c r="P69" s="74"/>
      <c r="Q69" s="74"/>
      <c r="R69" s="74"/>
      <c r="S69" s="74"/>
      <c r="T69" s="74"/>
      <c r="U69" s="74"/>
      <c r="V69" s="74"/>
      <c r="W69" s="74"/>
      <c r="X69" s="74"/>
      <c r="Y69" s="74"/>
      <c r="Z69" s="74"/>
      <c r="AA69" s="74"/>
      <c r="AB69" s="74"/>
      <c r="AC69" s="74"/>
      <c r="AD69" s="74"/>
      <c r="AE69" s="74"/>
      <c r="AF69" s="74"/>
      <c r="AG69" s="74"/>
      <c r="AH69" s="74"/>
      <c r="AI69" s="74"/>
      <c r="AJ69" s="74"/>
      <c r="AK69" s="74"/>
      <c r="AL69" s="74"/>
      <c r="AM69" s="74"/>
      <c r="AN69" s="74"/>
      <c r="AO69" s="74"/>
      <c r="AP69" s="74"/>
      <c r="AQ69" s="74"/>
      <c r="AR69" s="74"/>
      <c r="AS69" s="74"/>
      <c r="AT69" s="74"/>
      <c r="AU69" s="74"/>
      <c r="AV69" s="74"/>
      <c r="AW69" s="74"/>
      <c r="AX69" s="74"/>
      <c r="AY69" s="74"/>
      <c r="AZ69" s="74"/>
      <c r="BA69" s="74"/>
      <c r="BB69" s="74"/>
      <c r="BC69" s="74"/>
      <c r="BD69" s="74"/>
      <c r="BE69" s="74"/>
      <c r="BF69" s="74"/>
      <c r="BG69" s="74"/>
      <c r="BH69" s="74"/>
      <c r="BI69" s="74"/>
      <c r="BJ69" s="74"/>
      <c r="BK69" s="74"/>
      <c r="BL69" s="74"/>
      <c r="BM69" s="74"/>
      <c r="BN69" s="74"/>
      <c r="BO69" s="74"/>
      <c r="BP69" s="74"/>
      <c r="BQ69" s="74"/>
      <c r="BR69" s="74"/>
      <c r="BS69" s="74"/>
      <c r="BT69" s="74"/>
      <c r="BU69" s="74"/>
      <c r="BV69" s="74"/>
      <c r="BW69" s="74"/>
      <c r="BX69" s="74"/>
      <c r="BY69" s="74"/>
      <c r="BZ69" s="74"/>
      <c r="CA69" s="74"/>
      <c r="CB69" s="74"/>
      <c r="CC69" s="74"/>
      <c r="CD69" s="74"/>
      <c r="CE69" s="74"/>
      <c r="CF69" s="74"/>
      <c r="CG69" s="74"/>
      <c r="CH69" s="74"/>
      <c r="CI69" s="74"/>
      <c r="CJ69" s="74"/>
      <c r="CK69" s="74"/>
    </row>
    <row r="70" spans="1:89" ht="15" customHeight="1">
      <c r="A70" s="107"/>
      <c r="B70" s="108"/>
      <c r="C70" s="228"/>
      <c r="D70" s="74"/>
      <c r="E70" s="74"/>
      <c r="F70" s="74"/>
      <c r="G70" s="74"/>
      <c r="H70" s="74"/>
      <c r="I70" s="74"/>
      <c r="J70" s="74"/>
      <c r="K70" s="74"/>
      <c r="L70" s="74"/>
      <c r="M70" s="74"/>
      <c r="N70" s="74"/>
      <c r="O70" s="74"/>
      <c r="P70" s="74"/>
      <c r="Q70" s="74"/>
      <c r="R70" s="74"/>
      <c r="S70" s="74"/>
      <c r="T70" s="74"/>
      <c r="U70" s="74"/>
      <c r="V70" s="74"/>
      <c r="W70" s="74"/>
      <c r="X70" s="74"/>
      <c r="Y70" s="74"/>
      <c r="Z70" s="74"/>
      <c r="AA70" s="74"/>
      <c r="AB70" s="74"/>
      <c r="AC70" s="74"/>
      <c r="AD70" s="74"/>
      <c r="AE70" s="74"/>
      <c r="AF70" s="74"/>
      <c r="AG70" s="74"/>
      <c r="AH70" s="74"/>
      <c r="AI70" s="74"/>
      <c r="AJ70" s="74"/>
      <c r="AK70" s="74"/>
      <c r="AL70" s="74"/>
      <c r="AM70" s="74"/>
      <c r="AN70" s="74"/>
      <c r="AO70" s="74"/>
      <c r="AP70" s="74"/>
      <c r="AQ70" s="74"/>
      <c r="AR70" s="74"/>
      <c r="AS70" s="74"/>
      <c r="AT70" s="74"/>
      <c r="AU70" s="74"/>
      <c r="AV70" s="74"/>
      <c r="AW70" s="74"/>
      <c r="AX70" s="74"/>
      <c r="AY70" s="74"/>
      <c r="AZ70" s="74"/>
      <c r="BA70" s="74"/>
      <c r="BB70" s="74"/>
      <c r="BC70" s="74"/>
      <c r="BD70" s="74"/>
      <c r="BE70" s="74"/>
      <c r="BF70" s="74"/>
      <c r="BG70" s="74"/>
      <c r="BH70" s="74"/>
      <c r="BI70" s="74"/>
      <c r="BJ70" s="74"/>
      <c r="BK70" s="74"/>
      <c r="BL70" s="74"/>
      <c r="BM70" s="74"/>
      <c r="BN70" s="74"/>
      <c r="BO70" s="74"/>
      <c r="BP70" s="74"/>
      <c r="BQ70" s="74"/>
      <c r="BR70" s="74"/>
      <c r="BS70" s="74"/>
      <c r="BT70" s="74"/>
      <c r="BU70" s="74"/>
      <c r="BV70" s="74"/>
      <c r="BW70" s="74"/>
      <c r="BX70" s="74"/>
      <c r="BY70" s="74"/>
      <c r="BZ70" s="74"/>
      <c r="CA70" s="74"/>
      <c r="CB70" s="74"/>
      <c r="CC70" s="74"/>
      <c r="CD70" s="74"/>
      <c r="CE70" s="74"/>
      <c r="CF70" s="74"/>
      <c r="CG70" s="74"/>
      <c r="CH70" s="74"/>
      <c r="CI70" s="74"/>
      <c r="CJ70" s="74"/>
      <c r="CK70" s="74"/>
    </row>
    <row r="71" spans="1:89" ht="15" customHeight="1">
      <c r="A71" s="107"/>
      <c r="B71" s="108"/>
      <c r="C71" s="228"/>
      <c r="D71" s="74"/>
      <c r="E71" s="74"/>
      <c r="F71" s="74"/>
      <c r="G71" s="74"/>
      <c r="H71" s="74"/>
      <c r="I71" s="74"/>
      <c r="J71" s="74"/>
      <c r="K71" s="74"/>
      <c r="L71" s="74"/>
      <c r="M71" s="74"/>
      <c r="N71" s="74"/>
      <c r="O71" s="74"/>
      <c r="P71" s="74"/>
      <c r="Q71" s="74"/>
      <c r="R71" s="74"/>
      <c r="S71" s="74"/>
      <c r="T71" s="74"/>
      <c r="U71" s="74"/>
      <c r="V71" s="74"/>
      <c r="W71" s="74"/>
      <c r="X71" s="74"/>
      <c r="Y71" s="74"/>
      <c r="Z71" s="74"/>
      <c r="AA71" s="74"/>
      <c r="AB71" s="74"/>
      <c r="AC71" s="74"/>
      <c r="AD71" s="74"/>
      <c r="AE71" s="74"/>
      <c r="AF71" s="74"/>
      <c r="AG71" s="74"/>
      <c r="AH71" s="74"/>
      <c r="AI71" s="74"/>
      <c r="AJ71" s="74"/>
      <c r="AK71" s="74"/>
      <c r="AL71" s="74"/>
      <c r="AM71" s="74"/>
      <c r="AN71" s="74"/>
      <c r="AO71" s="74"/>
      <c r="AP71" s="74"/>
      <c r="AQ71" s="74"/>
      <c r="AR71" s="74"/>
      <c r="AS71" s="74"/>
      <c r="AT71" s="74"/>
      <c r="AU71" s="74"/>
      <c r="AV71" s="74"/>
      <c r="AW71" s="74"/>
      <c r="AX71" s="74"/>
      <c r="AY71" s="74"/>
      <c r="AZ71" s="74"/>
      <c r="BA71" s="74"/>
      <c r="BB71" s="74"/>
      <c r="BC71" s="74"/>
      <c r="BD71" s="74"/>
      <c r="BE71" s="74"/>
      <c r="BF71" s="74"/>
      <c r="BG71" s="74"/>
      <c r="BH71" s="74"/>
      <c r="BI71" s="74"/>
      <c r="BJ71" s="74"/>
      <c r="BK71" s="74"/>
      <c r="BL71" s="74"/>
      <c r="BM71" s="74"/>
      <c r="BN71" s="74"/>
      <c r="BO71" s="74"/>
      <c r="BP71" s="74"/>
      <c r="BQ71" s="74"/>
      <c r="BR71" s="74"/>
      <c r="BS71" s="74"/>
      <c r="BT71" s="74"/>
      <c r="BU71" s="74"/>
      <c r="BV71" s="74"/>
      <c r="BW71" s="74"/>
      <c r="BX71" s="74"/>
      <c r="BY71" s="74"/>
      <c r="BZ71" s="74"/>
      <c r="CA71" s="74"/>
      <c r="CB71" s="74"/>
      <c r="CC71" s="74"/>
      <c r="CD71" s="74"/>
      <c r="CE71" s="74"/>
      <c r="CF71" s="74"/>
      <c r="CG71" s="74"/>
      <c r="CH71" s="74"/>
      <c r="CI71" s="74"/>
      <c r="CJ71" s="74"/>
      <c r="CK71" s="74"/>
    </row>
    <row r="72" spans="1:89" ht="15" customHeight="1">
      <c r="A72" s="107"/>
      <c r="B72" s="108"/>
      <c r="C72" s="228"/>
      <c r="D72" s="74"/>
      <c r="E72" s="74"/>
      <c r="F72" s="74"/>
      <c r="G72" s="74"/>
      <c r="H72" s="74"/>
      <c r="I72" s="74"/>
      <c r="J72" s="74"/>
      <c r="K72" s="74"/>
      <c r="L72" s="74"/>
      <c r="M72" s="74"/>
      <c r="N72" s="74"/>
      <c r="O72" s="74"/>
      <c r="P72" s="74"/>
      <c r="Q72" s="74"/>
      <c r="R72" s="74"/>
      <c r="S72" s="74"/>
      <c r="T72" s="74"/>
      <c r="U72" s="74"/>
      <c r="V72" s="74"/>
      <c r="W72" s="74"/>
      <c r="X72" s="74"/>
      <c r="Y72" s="74"/>
      <c r="Z72" s="74"/>
      <c r="AA72" s="74"/>
      <c r="AB72" s="74"/>
      <c r="AC72" s="74"/>
      <c r="AD72" s="74"/>
      <c r="AE72" s="74"/>
      <c r="AF72" s="74"/>
      <c r="AG72" s="74"/>
      <c r="AH72" s="74"/>
      <c r="AI72" s="74"/>
      <c r="AJ72" s="74"/>
      <c r="AK72" s="74"/>
      <c r="AL72" s="74"/>
      <c r="AM72" s="74"/>
      <c r="AN72" s="74"/>
      <c r="AO72" s="74"/>
      <c r="AP72" s="74"/>
      <c r="AQ72" s="74"/>
      <c r="AR72" s="74"/>
      <c r="AS72" s="74"/>
      <c r="AT72" s="74"/>
      <c r="AU72" s="74"/>
      <c r="AV72" s="74"/>
      <c r="AW72" s="74"/>
      <c r="AX72" s="74"/>
      <c r="AY72" s="74"/>
      <c r="AZ72" s="74"/>
      <c r="BA72" s="74"/>
      <c r="BB72" s="74"/>
      <c r="BC72" s="74"/>
      <c r="BD72" s="74"/>
      <c r="BE72" s="74"/>
      <c r="BF72" s="74"/>
      <c r="BG72" s="74"/>
      <c r="BH72" s="74"/>
      <c r="BI72" s="74"/>
      <c r="BJ72" s="74"/>
      <c r="BK72" s="74"/>
      <c r="BL72" s="74"/>
      <c r="BM72" s="74"/>
      <c r="BN72" s="74"/>
      <c r="BO72" s="112"/>
      <c r="BP72" s="74"/>
      <c r="BQ72" s="74"/>
      <c r="BR72" s="74"/>
      <c r="BS72" s="74"/>
      <c r="BT72" s="74"/>
      <c r="BU72" s="74"/>
      <c r="BV72" s="74"/>
      <c r="BW72" s="74"/>
      <c r="BX72" s="74"/>
      <c r="BY72" s="74"/>
      <c r="BZ72" s="74"/>
      <c r="CA72" s="74"/>
      <c r="CB72" s="74"/>
      <c r="CC72" s="74"/>
      <c r="CD72" s="74"/>
      <c r="CE72" s="74"/>
      <c r="CF72" s="74"/>
      <c r="CG72" s="74"/>
      <c r="CH72" s="74"/>
      <c r="CI72" s="74"/>
      <c r="CJ72" s="74"/>
      <c r="CK72" s="74"/>
    </row>
    <row r="73" spans="1:89" ht="15" customHeight="1">
      <c r="A73" s="107"/>
      <c r="B73" s="108"/>
      <c r="C73" s="228"/>
      <c r="D73" s="74"/>
      <c r="E73" s="74"/>
      <c r="F73" s="74"/>
      <c r="G73" s="74"/>
      <c r="H73" s="74"/>
      <c r="I73" s="74"/>
      <c r="J73" s="74"/>
      <c r="K73" s="74"/>
      <c r="L73" s="74"/>
      <c r="M73" s="74"/>
      <c r="N73" s="74"/>
      <c r="O73" s="74"/>
      <c r="P73" s="74"/>
      <c r="Q73" s="74"/>
      <c r="R73" s="74"/>
      <c r="S73" s="74"/>
      <c r="T73" s="74"/>
      <c r="U73" s="74"/>
      <c r="V73" s="74"/>
      <c r="W73" s="74"/>
      <c r="X73" s="74"/>
      <c r="Y73" s="74"/>
      <c r="Z73" s="74"/>
      <c r="AA73" s="74"/>
      <c r="AB73" s="74"/>
      <c r="AC73" s="74"/>
      <c r="AD73" s="74"/>
      <c r="AE73" s="74"/>
      <c r="AF73" s="74"/>
      <c r="AG73" s="74"/>
      <c r="AH73" s="74"/>
      <c r="AI73" s="74"/>
      <c r="AJ73" s="74"/>
      <c r="AK73" s="74"/>
      <c r="AL73" s="74"/>
      <c r="AM73" s="74"/>
      <c r="AN73" s="74"/>
      <c r="AO73" s="74"/>
      <c r="AP73" s="74"/>
      <c r="AQ73" s="74"/>
      <c r="AR73" s="74"/>
      <c r="AS73" s="74"/>
      <c r="AT73" s="74"/>
      <c r="AU73" s="74"/>
      <c r="AV73" s="74"/>
      <c r="AW73" s="74"/>
      <c r="AX73" s="74"/>
      <c r="AY73" s="74"/>
      <c r="AZ73" s="74"/>
      <c r="BA73" s="74"/>
      <c r="BB73" s="74"/>
      <c r="BC73" s="74"/>
      <c r="BD73" s="74"/>
      <c r="BE73" s="74"/>
      <c r="BF73" s="74"/>
      <c r="BG73" s="74"/>
      <c r="BH73" s="74"/>
      <c r="BI73" s="74"/>
      <c r="BJ73" s="74"/>
      <c r="BK73" s="74"/>
      <c r="BL73" s="74"/>
      <c r="BM73" s="74"/>
      <c r="BN73" s="74"/>
      <c r="BO73" s="74"/>
      <c r="BP73" s="74"/>
      <c r="BQ73" s="74"/>
      <c r="BR73" s="74"/>
      <c r="BS73" s="74"/>
      <c r="BT73" s="74"/>
      <c r="BU73" s="74"/>
      <c r="BV73" s="74"/>
      <c r="BW73" s="74"/>
      <c r="BX73" s="74"/>
      <c r="BY73" s="74"/>
      <c r="BZ73" s="74"/>
      <c r="CA73" s="74"/>
      <c r="CB73" s="74"/>
      <c r="CC73" s="74"/>
      <c r="CD73" s="74"/>
      <c r="CE73" s="74"/>
      <c r="CF73" s="74"/>
      <c r="CG73" s="74"/>
      <c r="CH73" s="74"/>
      <c r="CI73" s="74"/>
      <c r="CJ73" s="74"/>
      <c r="CK73" s="74"/>
    </row>
    <row r="74" spans="1:89" ht="15" customHeight="1">
      <c r="A74" s="107"/>
      <c r="B74" s="108"/>
      <c r="C74" s="228"/>
      <c r="D74" s="74"/>
      <c r="E74" s="74"/>
      <c r="F74" s="74"/>
      <c r="G74" s="74"/>
      <c r="H74" s="74"/>
      <c r="I74" s="74"/>
      <c r="J74" s="74"/>
      <c r="K74" s="74"/>
      <c r="L74" s="74"/>
      <c r="M74" s="74"/>
      <c r="N74" s="74"/>
      <c r="O74" s="74"/>
      <c r="P74" s="74"/>
      <c r="Q74" s="74"/>
      <c r="R74" s="74"/>
      <c r="S74" s="74"/>
      <c r="T74" s="74"/>
      <c r="U74" s="74"/>
      <c r="V74" s="74"/>
      <c r="W74" s="74"/>
      <c r="X74" s="74"/>
      <c r="Y74" s="74"/>
      <c r="Z74" s="74"/>
      <c r="AA74" s="74"/>
      <c r="AB74" s="74"/>
      <c r="AC74" s="74"/>
      <c r="AD74" s="74"/>
      <c r="AE74" s="74"/>
      <c r="AF74" s="74"/>
      <c r="AG74" s="74"/>
      <c r="AH74" s="74"/>
      <c r="AI74" s="112"/>
      <c r="AJ74" s="74"/>
      <c r="AK74" s="74"/>
      <c r="AL74" s="74"/>
      <c r="AM74" s="74"/>
      <c r="AN74" s="74"/>
      <c r="AO74" s="74"/>
      <c r="AP74" s="74"/>
      <c r="AQ74" s="74"/>
      <c r="AR74" s="74"/>
      <c r="AS74" s="74"/>
      <c r="AT74" s="74"/>
      <c r="AU74" s="74"/>
      <c r="AV74" s="74"/>
      <c r="AW74" s="74"/>
      <c r="AX74" s="74"/>
      <c r="AY74" s="74"/>
      <c r="AZ74" s="74"/>
      <c r="BA74" s="74"/>
      <c r="BB74" s="74"/>
      <c r="BC74" s="74"/>
      <c r="BD74" s="74"/>
      <c r="BE74" s="74"/>
      <c r="BF74" s="74"/>
      <c r="BG74" s="74"/>
      <c r="BH74" s="74"/>
      <c r="BI74" s="74"/>
      <c r="BJ74" s="74"/>
      <c r="BK74" s="74"/>
      <c r="BL74" s="74"/>
      <c r="BM74" s="74"/>
      <c r="BN74" s="74"/>
      <c r="BO74" s="74"/>
      <c r="BP74" s="74"/>
      <c r="BQ74" s="74"/>
      <c r="BR74" s="74"/>
      <c r="BS74" s="74"/>
      <c r="BT74" s="74"/>
      <c r="BU74" s="74"/>
      <c r="BV74" s="74"/>
      <c r="BW74" s="74"/>
      <c r="BX74" s="74"/>
      <c r="BY74" s="74"/>
      <c r="BZ74" s="74"/>
      <c r="CA74" s="74"/>
      <c r="CB74" s="74"/>
      <c r="CC74" s="74"/>
      <c r="CD74" s="74"/>
      <c r="CE74" s="74"/>
      <c r="CF74" s="74"/>
      <c r="CG74" s="74"/>
      <c r="CH74" s="74"/>
      <c r="CI74" s="74"/>
      <c r="CJ74" s="74"/>
      <c r="CK74" s="74"/>
    </row>
    <row r="75" spans="1:89" ht="15" customHeight="1">
      <c r="A75" s="107"/>
      <c r="B75" s="108"/>
      <c r="C75" s="228"/>
      <c r="D75" s="74"/>
      <c r="E75" s="74"/>
      <c r="F75" s="74"/>
      <c r="G75" s="74"/>
      <c r="H75" s="74"/>
      <c r="I75" s="74"/>
      <c r="J75" s="74"/>
      <c r="K75" s="74"/>
      <c r="L75" s="74"/>
      <c r="M75" s="74"/>
      <c r="N75" s="74"/>
      <c r="O75" s="74"/>
      <c r="P75" s="74"/>
      <c r="Q75" s="74"/>
      <c r="R75" s="74"/>
      <c r="S75" s="74"/>
      <c r="T75" s="74"/>
      <c r="U75" s="74"/>
      <c r="V75" s="74"/>
      <c r="W75" s="74"/>
      <c r="X75" s="74"/>
      <c r="Y75" s="74"/>
      <c r="Z75" s="74"/>
      <c r="AA75" s="74"/>
      <c r="AB75" s="74"/>
      <c r="AC75" s="74"/>
      <c r="AD75" s="74"/>
      <c r="AE75" s="74"/>
      <c r="AF75" s="74"/>
      <c r="AG75" s="74"/>
      <c r="AH75" s="74"/>
      <c r="AI75" s="74"/>
      <c r="AJ75" s="74"/>
      <c r="AK75" s="74"/>
      <c r="AL75" s="74"/>
      <c r="AM75" s="74"/>
      <c r="AN75" s="74"/>
      <c r="AO75" s="74"/>
      <c r="AP75" s="74"/>
      <c r="AQ75" s="112"/>
      <c r="AR75" s="74"/>
      <c r="AS75" s="74"/>
      <c r="AT75" s="74"/>
      <c r="AU75" s="74"/>
      <c r="AV75" s="74"/>
      <c r="AW75" s="74"/>
      <c r="AX75" s="74"/>
      <c r="AY75" s="74"/>
      <c r="AZ75" s="74"/>
      <c r="BA75" s="74"/>
      <c r="BB75" s="74"/>
      <c r="BC75" s="74"/>
      <c r="BD75" s="74"/>
      <c r="BE75" s="74"/>
      <c r="BF75" s="74"/>
      <c r="BG75" s="74"/>
      <c r="BH75" s="74"/>
      <c r="BI75" s="74"/>
      <c r="BJ75" s="74"/>
      <c r="BK75" s="74"/>
      <c r="BL75" s="74"/>
      <c r="BM75" s="74"/>
      <c r="BN75" s="74"/>
      <c r="BO75" s="74"/>
      <c r="BP75" s="74"/>
      <c r="BQ75" s="74"/>
      <c r="BR75" s="74"/>
      <c r="BS75" s="74"/>
      <c r="BT75" s="74"/>
      <c r="BU75" s="74"/>
      <c r="BV75" s="74"/>
      <c r="BW75" s="74"/>
      <c r="BX75" s="74"/>
      <c r="BY75" s="74"/>
      <c r="BZ75" s="74"/>
      <c r="CA75" s="74"/>
      <c r="CB75" s="74"/>
      <c r="CC75" s="74"/>
      <c r="CD75" s="74"/>
      <c r="CE75" s="74"/>
      <c r="CF75" s="74"/>
      <c r="CG75" s="74"/>
      <c r="CH75" s="74"/>
      <c r="CI75" s="74"/>
      <c r="CJ75" s="74"/>
      <c r="CK75" s="74"/>
    </row>
    <row r="76" spans="1:89" ht="15" customHeight="1">
      <c r="A76" s="107"/>
      <c r="B76" s="108"/>
      <c r="C76" s="228"/>
      <c r="D76" s="74"/>
      <c r="E76" s="74"/>
      <c r="F76" s="74"/>
      <c r="G76" s="74"/>
      <c r="H76" s="74"/>
      <c r="I76" s="74"/>
      <c r="J76" s="74"/>
      <c r="K76" s="74"/>
      <c r="L76" s="74"/>
      <c r="M76" s="74"/>
      <c r="N76" s="74"/>
      <c r="O76" s="74"/>
      <c r="P76" s="74"/>
      <c r="Q76" s="74"/>
      <c r="R76" s="74"/>
      <c r="S76" s="74"/>
      <c r="T76" s="74"/>
      <c r="U76" s="74"/>
      <c r="V76" s="74"/>
      <c r="W76" s="74"/>
      <c r="X76" s="74"/>
      <c r="Y76" s="74"/>
      <c r="Z76" s="74"/>
      <c r="AA76" s="74"/>
      <c r="AB76" s="74"/>
      <c r="AC76" s="74"/>
      <c r="AD76" s="74"/>
      <c r="AE76" s="74"/>
      <c r="AF76" s="74"/>
      <c r="AG76" s="74"/>
      <c r="AH76" s="74"/>
      <c r="AI76" s="74"/>
      <c r="AJ76" s="74"/>
      <c r="AK76" s="74"/>
      <c r="AL76" s="74"/>
      <c r="AM76" s="74"/>
      <c r="AN76" s="74"/>
      <c r="AO76" s="112"/>
      <c r="AP76" s="74"/>
      <c r="AQ76" s="74"/>
      <c r="AR76" s="74"/>
      <c r="AS76" s="74"/>
      <c r="AT76" s="74"/>
      <c r="AU76" s="74"/>
      <c r="AV76" s="74"/>
      <c r="AW76" s="74"/>
      <c r="AX76" s="74"/>
      <c r="AY76" s="74"/>
      <c r="AZ76" s="74"/>
      <c r="BA76" s="74"/>
      <c r="BB76" s="74"/>
      <c r="BC76" s="74"/>
      <c r="BD76" s="74"/>
      <c r="BE76" s="74"/>
      <c r="BF76" s="74"/>
      <c r="BG76" s="74"/>
      <c r="BH76" s="74"/>
      <c r="BI76" s="74"/>
      <c r="BJ76" s="74"/>
      <c r="BK76" s="74"/>
      <c r="BL76" s="74"/>
      <c r="BM76" s="74"/>
      <c r="BN76" s="74"/>
      <c r="BO76" s="74"/>
      <c r="BP76" s="74"/>
      <c r="BQ76" s="74"/>
      <c r="BR76" s="74"/>
      <c r="BS76" s="74"/>
      <c r="BT76" s="74"/>
      <c r="BU76" s="74"/>
      <c r="BV76" s="74"/>
      <c r="BW76" s="74"/>
      <c r="BX76" s="74"/>
      <c r="BY76" s="74"/>
      <c r="BZ76" s="74"/>
      <c r="CA76" s="74"/>
      <c r="CB76" s="74"/>
      <c r="CC76" s="74"/>
      <c r="CD76" s="74"/>
      <c r="CE76" s="74"/>
      <c r="CF76" s="74"/>
      <c r="CG76" s="74"/>
      <c r="CH76" s="74"/>
      <c r="CI76" s="74"/>
      <c r="CJ76" s="74"/>
      <c r="CK76" s="74"/>
    </row>
    <row r="77" spans="1:89" ht="15" customHeight="1">
      <c r="A77" s="107"/>
      <c r="B77" s="108"/>
      <c r="C77" s="228"/>
      <c r="D77" s="74"/>
      <c r="E77" s="74"/>
      <c r="F77" s="74"/>
      <c r="G77" s="74"/>
      <c r="H77" s="74"/>
      <c r="I77" s="74"/>
      <c r="J77" s="74"/>
      <c r="K77" s="74"/>
      <c r="L77" s="74"/>
      <c r="M77" s="74"/>
      <c r="N77" s="74"/>
      <c r="O77" s="74"/>
      <c r="P77" s="74"/>
      <c r="Q77" s="74"/>
      <c r="R77" s="74"/>
      <c r="S77" s="74"/>
      <c r="T77" s="74"/>
      <c r="U77" s="74"/>
      <c r="V77" s="74"/>
      <c r="W77" s="74"/>
      <c r="X77" s="74"/>
      <c r="Y77" s="74"/>
      <c r="Z77" s="74"/>
      <c r="AA77" s="74"/>
      <c r="AB77" s="74"/>
      <c r="AC77" s="74"/>
      <c r="AD77" s="74"/>
      <c r="AE77" s="74"/>
      <c r="AF77" s="74"/>
      <c r="AG77" s="74"/>
      <c r="AH77" s="74"/>
      <c r="AI77" s="74"/>
      <c r="AJ77" s="74"/>
      <c r="AK77" s="74"/>
      <c r="AL77" s="74"/>
      <c r="AM77" s="74"/>
      <c r="AN77" s="74"/>
      <c r="AO77" s="74"/>
      <c r="AP77" s="74"/>
      <c r="AQ77" s="74"/>
      <c r="AR77" s="74"/>
      <c r="AS77" s="74"/>
      <c r="AT77" s="74"/>
      <c r="AU77" s="74"/>
      <c r="AV77" s="74"/>
      <c r="AW77" s="74"/>
      <c r="AX77" s="74"/>
      <c r="AY77" s="74"/>
      <c r="AZ77" s="74"/>
      <c r="BA77" s="74"/>
      <c r="BB77" s="74"/>
      <c r="BC77" s="112"/>
      <c r="BD77" s="74"/>
      <c r="BE77" s="74"/>
      <c r="BF77" s="74"/>
      <c r="BG77" s="74"/>
      <c r="BH77" s="74"/>
      <c r="BI77" s="74"/>
      <c r="BJ77" s="74"/>
      <c r="BK77" s="74"/>
      <c r="BL77" s="74"/>
      <c r="BM77" s="74"/>
      <c r="BN77" s="74"/>
      <c r="BO77" s="74"/>
      <c r="BP77" s="74"/>
      <c r="BQ77" s="74"/>
      <c r="BR77" s="74"/>
      <c r="BS77" s="74"/>
      <c r="BT77" s="74"/>
      <c r="BU77" s="74"/>
      <c r="BV77" s="74"/>
      <c r="BW77" s="74"/>
      <c r="BX77" s="74"/>
      <c r="BY77" s="74"/>
      <c r="BZ77" s="74"/>
      <c r="CA77" s="74"/>
      <c r="CB77" s="74"/>
      <c r="CC77" s="74"/>
      <c r="CD77" s="74"/>
      <c r="CE77" s="74"/>
      <c r="CF77" s="74"/>
      <c r="CG77" s="74"/>
      <c r="CH77" s="74"/>
      <c r="CI77" s="74"/>
      <c r="CJ77" s="74"/>
      <c r="CK77" s="74"/>
    </row>
    <row r="78" spans="1:89" s="3" customFormat="1" ht="15" customHeight="1">
      <c r="A78" s="107"/>
      <c r="B78" s="108"/>
      <c r="C78" s="228"/>
      <c r="D78" s="75"/>
      <c r="E78" s="75"/>
      <c r="F78" s="75"/>
      <c r="G78" s="75"/>
      <c r="H78" s="75"/>
      <c r="I78" s="75"/>
      <c r="J78" s="75"/>
      <c r="K78" s="75"/>
      <c r="L78" s="75"/>
      <c r="M78" s="75"/>
      <c r="N78" s="75"/>
      <c r="O78" s="75"/>
      <c r="P78" s="75"/>
      <c r="Q78" s="75"/>
      <c r="R78" s="75"/>
      <c r="S78" s="75"/>
      <c r="T78" s="75"/>
      <c r="U78" s="75"/>
      <c r="V78" s="75"/>
      <c r="W78" s="75"/>
      <c r="X78" s="75"/>
      <c r="Y78" s="75"/>
      <c r="Z78" s="75"/>
      <c r="AA78" s="75"/>
      <c r="AB78" s="75"/>
      <c r="AC78" s="75"/>
      <c r="AD78" s="75"/>
      <c r="AE78" s="75"/>
      <c r="AF78" s="75"/>
      <c r="AG78" s="75"/>
      <c r="AH78" s="75"/>
      <c r="AI78" s="75"/>
      <c r="AJ78" s="80"/>
      <c r="AK78" s="75"/>
      <c r="AL78" s="75"/>
      <c r="AM78" s="75"/>
      <c r="AN78" s="75"/>
      <c r="AO78" s="75"/>
      <c r="AP78" s="75"/>
      <c r="AQ78" s="75"/>
      <c r="AR78" s="75"/>
      <c r="AS78" s="75"/>
      <c r="AT78" s="75"/>
      <c r="AU78" s="75"/>
      <c r="AV78" s="75"/>
      <c r="AW78" s="75"/>
      <c r="AX78" s="75"/>
      <c r="AY78" s="75"/>
      <c r="AZ78" s="75"/>
      <c r="BA78" s="75"/>
      <c r="BB78" s="80"/>
      <c r="BC78" s="75"/>
      <c r="BD78" s="75"/>
      <c r="BE78" s="75"/>
      <c r="BF78" s="75"/>
      <c r="BG78" s="75"/>
      <c r="BH78" s="75"/>
      <c r="BI78" s="75"/>
      <c r="BJ78" s="75"/>
      <c r="BK78" s="75"/>
      <c r="BL78" s="75"/>
      <c r="BM78" s="75"/>
      <c r="BN78" s="75"/>
      <c r="BO78" s="75"/>
      <c r="BP78" s="75"/>
      <c r="BQ78" s="75"/>
      <c r="BR78" s="75"/>
      <c r="BS78" s="75"/>
      <c r="BT78" s="75"/>
      <c r="BU78" s="75"/>
      <c r="BV78" s="75"/>
      <c r="BW78" s="75"/>
      <c r="BX78" s="75"/>
      <c r="BY78" s="75"/>
      <c r="BZ78" s="75"/>
      <c r="CA78" s="75"/>
      <c r="CB78" s="75"/>
      <c r="CC78" s="75"/>
      <c r="CD78" s="75"/>
      <c r="CE78" s="75"/>
      <c r="CF78" s="75"/>
      <c r="CG78" s="75"/>
      <c r="CH78" s="75"/>
      <c r="CI78" s="75"/>
      <c r="CJ78" s="75"/>
      <c r="CK78" s="75"/>
    </row>
    <row r="79" spans="1:89" ht="15" customHeight="1">
      <c r="A79" s="107"/>
      <c r="B79" s="108"/>
      <c r="C79" s="228"/>
      <c r="D79" s="74"/>
      <c r="E79" s="74"/>
      <c r="F79" s="74"/>
      <c r="G79" s="74"/>
      <c r="H79" s="74"/>
      <c r="I79" s="74"/>
      <c r="J79" s="74"/>
      <c r="K79" s="74"/>
      <c r="L79" s="74"/>
      <c r="M79" s="74"/>
      <c r="N79" s="74"/>
      <c r="O79" s="74"/>
      <c r="P79" s="74"/>
      <c r="Q79" s="74"/>
      <c r="R79" s="74"/>
      <c r="S79" s="74"/>
      <c r="T79" s="74"/>
      <c r="U79" s="74"/>
      <c r="V79" s="74"/>
      <c r="W79" s="74"/>
      <c r="X79" s="74"/>
      <c r="Y79" s="74"/>
      <c r="Z79" s="74"/>
      <c r="AA79" s="74"/>
      <c r="AB79" s="74"/>
      <c r="AC79" s="74"/>
      <c r="AD79" s="74"/>
      <c r="AE79" s="74"/>
      <c r="AF79" s="74"/>
      <c r="AG79" s="74"/>
      <c r="AH79" s="74"/>
      <c r="AI79" s="74"/>
      <c r="AJ79" s="80"/>
      <c r="AK79" s="74"/>
      <c r="AL79" s="74"/>
      <c r="AM79" s="74"/>
      <c r="AN79" s="74"/>
      <c r="AO79" s="74"/>
      <c r="AP79" s="74"/>
      <c r="AQ79" s="74"/>
      <c r="AR79" s="74"/>
      <c r="AS79" s="74"/>
      <c r="AT79" s="74"/>
      <c r="AU79" s="74"/>
      <c r="AV79" s="74"/>
      <c r="AW79" s="74"/>
      <c r="AX79" s="74"/>
      <c r="AY79" s="74"/>
      <c r="AZ79" s="74"/>
      <c r="BA79" s="74"/>
      <c r="BB79" s="80"/>
      <c r="BC79" s="74"/>
      <c r="BD79" s="74"/>
      <c r="BE79" s="74"/>
      <c r="BF79" s="74"/>
      <c r="BG79" s="74"/>
      <c r="BH79" s="74"/>
      <c r="BI79" s="74"/>
      <c r="BJ79" s="74"/>
      <c r="BK79" s="74"/>
      <c r="BL79" s="74"/>
      <c r="BM79" s="74"/>
      <c r="BN79" s="74"/>
      <c r="BO79" s="112"/>
      <c r="BP79" s="74"/>
      <c r="BQ79" s="74"/>
      <c r="BR79" s="74"/>
      <c r="BS79" s="74"/>
      <c r="BT79" s="74"/>
      <c r="BU79" s="74"/>
      <c r="BV79" s="74"/>
      <c r="BW79" s="74"/>
      <c r="BX79" s="74"/>
      <c r="BY79" s="74"/>
      <c r="BZ79" s="74"/>
      <c r="CA79" s="74"/>
      <c r="CB79" s="74"/>
      <c r="CC79" s="74"/>
      <c r="CD79" s="74"/>
      <c r="CE79" s="74"/>
      <c r="CF79" s="74"/>
      <c r="CG79" s="74"/>
      <c r="CH79" s="74"/>
      <c r="CI79" s="74"/>
      <c r="CJ79" s="74"/>
      <c r="CK79" s="74"/>
    </row>
    <row r="80" spans="1:89" ht="15" customHeight="1">
      <c r="A80" s="107"/>
      <c r="B80" s="108"/>
      <c r="C80" s="228"/>
      <c r="D80" s="74"/>
      <c r="E80" s="74"/>
      <c r="F80" s="74"/>
      <c r="G80" s="74"/>
      <c r="H80" s="74"/>
      <c r="I80" s="74"/>
      <c r="J80" s="74"/>
      <c r="K80" s="74"/>
      <c r="L80" s="74"/>
      <c r="M80" s="74"/>
      <c r="N80" s="74"/>
      <c r="O80" s="74"/>
      <c r="P80" s="74"/>
      <c r="Q80" s="74"/>
      <c r="R80" s="74"/>
      <c r="S80" s="74"/>
      <c r="T80" s="74"/>
      <c r="U80" s="74"/>
      <c r="V80" s="74"/>
      <c r="W80" s="74"/>
      <c r="X80" s="74"/>
      <c r="Y80" s="74"/>
      <c r="Z80" s="74"/>
      <c r="AA80" s="74"/>
      <c r="AB80" s="74"/>
      <c r="AC80" s="74"/>
      <c r="AD80" s="74"/>
      <c r="AE80" s="74"/>
      <c r="AF80" s="74"/>
      <c r="AG80" s="74"/>
      <c r="AH80" s="74"/>
      <c r="AI80" s="74"/>
      <c r="AJ80" s="265"/>
      <c r="AK80" s="74"/>
      <c r="AL80" s="74"/>
      <c r="AM80" s="74"/>
      <c r="AN80" s="74"/>
      <c r="AO80" s="74"/>
      <c r="AP80" s="74"/>
      <c r="AQ80" s="74"/>
      <c r="AR80" s="74"/>
      <c r="AS80" s="74"/>
      <c r="AT80" s="74"/>
      <c r="AU80" s="74"/>
      <c r="AV80" s="74"/>
      <c r="AW80" s="74"/>
      <c r="AX80" s="74"/>
      <c r="AY80" s="74"/>
      <c r="AZ80" s="74"/>
      <c r="BA80" s="74"/>
      <c r="BB80" s="80"/>
      <c r="BC80" s="74"/>
      <c r="BD80" s="74"/>
      <c r="BE80" s="74"/>
      <c r="BF80" s="74"/>
      <c r="BG80" s="74"/>
      <c r="BH80" s="74"/>
      <c r="BI80" s="74"/>
      <c r="BJ80" s="74"/>
      <c r="BK80" s="74"/>
      <c r="BL80" s="74"/>
      <c r="BM80" s="74"/>
      <c r="BN80" s="74"/>
      <c r="BO80" s="74"/>
      <c r="BP80" s="74"/>
      <c r="BQ80" s="74"/>
      <c r="BR80" s="74"/>
      <c r="BS80" s="74"/>
      <c r="BT80" s="74"/>
      <c r="BU80" s="74"/>
      <c r="BV80" s="74"/>
      <c r="BW80" s="74"/>
      <c r="BX80" s="74"/>
      <c r="BY80" s="74"/>
      <c r="BZ80" s="74"/>
      <c r="CA80" s="74"/>
      <c r="CB80" s="74"/>
      <c r="CC80" s="74"/>
      <c r="CD80" s="74"/>
      <c r="CE80" s="74"/>
      <c r="CF80" s="74"/>
      <c r="CG80" s="74"/>
      <c r="CH80" s="74"/>
      <c r="CI80" s="74"/>
      <c r="CJ80" s="74"/>
      <c r="CK80" s="74"/>
    </row>
    <row r="81" spans="1:89" s="3" customFormat="1" ht="15" customHeight="1">
      <c r="A81" s="107"/>
      <c r="B81" s="108"/>
      <c r="C81" s="228"/>
      <c r="D81" s="77"/>
      <c r="E81" s="77"/>
      <c r="F81" s="77"/>
      <c r="G81" s="77"/>
      <c r="H81" s="77"/>
      <c r="I81" s="77"/>
      <c r="J81" s="77"/>
      <c r="K81" s="77"/>
      <c r="L81" s="77"/>
      <c r="M81" s="77"/>
      <c r="N81" s="77"/>
      <c r="O81" s="77"/>
      <c r="P81" s="77"/>
      <c r="Q81" s="77"/>
      <c r="R81" s="77"/>
      <c r="S81" s="77"/>
      <c r="T81" s="77"/>
      <c r="U81" s="77"/>
      <c r="V81" s="77"/>
      <c r="W81" s="77"/>
      <c r="X81" s="77"/>
      <c r="Y81" s="77"/>
      <c r="Z81" s="77"/>
      <c r="AA81" s="77"/>
      <c r="AB81" s="77"/>
      <c r="AC81" s="80"/>
      <c r="AD81" s="77"/>
      <c r="AE81" s="77"/>
      <c r="AF81" s="77"/>
      <c r="AG81" s="77"/>
      <c r="AH81" s="77"/>
      <c r="AI81" s="75"/>
      <c r="AJ81" s="80"/>
      <c r="AK81" s="75"/>
      <c r="AL81" s="75"/>
      <c r="AM81" s="75"/>
      <c r="AN81" s="75"/>
      <c r="AO81" s="75"/>
      <c r="AP81" s="75"/>
      <c r="AQ81" s="75"/>
      <c r="AR81" s="75"/>
      <c r="AS81" s="75"/>
      <c r="AT81" s="75"/>
      <c r="AU81" s="75"/>
      <c r="AV81" s="75"/>
      <c r="AW81" s="75"/>
      <c r="AX81" s="75"/>
      <c r="AY81" s="75"/>
      <c r="AZ81" s="75"/>
      <c r="BA81" s="75"/>
      <c r="BB81" s="80"/>
      <c r="BC81" s="75"/>
      <c r="BD81" s="75"/>
      <c r="BE81" s="75"/>
      <c r="BF81" s="75"/>
      <c r="BG81" s="75"/>
      <c r="BH81" s="75"/>
      <c r="BI81" s="75"/>
      <c r="BJ81" s="75"/>
      <c r="BK81" s="75"/>
      <c r="BL81" s="75"/>
      <c r="BM81" s="75"/>
      <c r="BN81" s="75"/>
      <c r="BO81" s="75"/>
      <c r="BP81" s="75"/>
      <c r="BQ81" s="75"/>
      <c r="BR81" s="75"/>
      <c r="BS81" s="75"/>
      <c r="BT81" s="75"/>
      <c r="BU81" s="75"/>
      <c r="BV81" s="75"/>
      <c r="BW81" s="75"/>
      <c r="BX81" s="75"/>
      <c r="BY81" s="75"/>
      <c r="BZ81" s="75"/>
      <c r="CA81" s="75"/>
      <c r="CB81" s="75"/>
      <c r="CC81" s="75"/>
      <c r="CD81" s="75"/>
      <c r="CE81" s="75"/>
      <c r="CF81" s="75"/>
      <c r="CG81" s="75"/>
      <c r="CH81" s="75"/>
      <c r="CI81" s="75"/>
      <c r="CJ81" s="75"/>
      <c r="CK81" s="75"/>
    </row>
    <row r="82" spans="1:89" s="3" customFormat="1" ht="15" customHeight="1">
      <c r="A82" s="107"/>
      <c r="B82" s="108"/>
      <c r="C82" s="228"/>
      <c r="D82" s="75"/>
      <c r="E82" s="75"/>
      <c r="F82" s="75"/>
      <c r="G82" s="75"/>
      <c r="H82" s="75"/>
      <c r="I82" s="75"/>
      <c r="J82" s="75"/>
      <c r="K82" s="75"/>
      <c r="L82" s="75"/>
      <c r="M82" s="75"/>
      <c r="N82" s="75"/>
      <c r="O82" s="75"/>
      <c r="P82" s="75"/>
      <c r="Q82" s="75"/>
      <c r="R82" s="75"/>
      <c r="S82" s="75"/>
      <c r="T82" s="75"/>
      <c r="U82" s="75"/>
      <c r="V82" s="75"/>
      <c r="W82" s="75"/>
      <c r="X82" s="75"/>
      <c r="Y82" s="75"/>
      <c r="Z82" s="75"/>
      <c r="AA82" s="75"/>
      <c r="AB82" s="75"/>
      <c r="AC82" s="75"/>
      <c r="AD82" s="75"/>
      <c r="AE82" s="75"/>
      <c r="AF82" s="75"/>
      <c r="AG82" s="75"/>
      <c r="AH82" s="75"/>
      <c r="AI82" s="75"/>
      <c r="AJ82" s="80"/>
      <c r="AK82" s="75"/>
      <c r="AL82" s="75"/>
      <c r="AM82" s="75"/>
      <c r="AN82" s="75"/>
      <c r="AO82" s="75"/>
      <c r="AP82" s="75"/>
      <c r="AQ82" s="75"/>
      <c r="AR82" s="75"/>
      <c r="AS82" s="75"/>
      <c r="AT82" s="75"/>
      <c r="AU82" s="75"/>
      <c r="AV82" s="75"/>
      <c r="AW82" s="75"/>
      <c r="AX82" s="75"/>
      <c r="AY82" s="75"/>
      <c r="AZ82" s="75"/>
      <c r="BA82" s="75"/>
      <c r="BB82" s="80"/>
      <c r="BC82" s="75"/>
      <c r="BD82" s="75"/>
      <c r="BE82" s="75"/>
      <c r="BF82" s="75"/>
      <c r="BG82" s="75"/>
      <c r="BH82" s="75"/>
      <c r="BI82" s="75"/>
      <c r="BJ82" s="75"/>
      <c r="BK82" s="75"/>
      <c r="BL82" s="75"/>
      <c r="BM82" s="75"/>
      <c r="BN82" s="75"/>
      <c r="BO82" s="80"/>
      <c r="BP82" s="75"/>
      <c r="BQ82" s="75"/>
      <c r="BR82" s="75"/>
      <c r="BS82" s="75"/>
      <c r="BT82" s="75"/>
      <c r="BU82" s="75"/>
      <c r="BV82" s="75"/>
      <c r="BW82" s="75"/>
      <c r="BX82" s="75"/>
      <c r="BY82" s="75"/>
      <c r="BZ82" s="75"/>
      <c r="CA82" s="75"/>
      <c r="CB82" s="75"/>
      <c r="CC82" s="75"/>
      <c r="CD82" s="75"/>
      <c r="CE82" s="75"/>
      <c r="CF82" s="75"/>
      <c r="CG82" s="75"/>
      <c r="CH82" s="75"/>
      <c r="CI82" s="75"/>
      <c r="CJ82" s="75"/>
      <c r="CK82" s="75"/>
    </row>
    <row r="83" spans="1:89" ht="15" customHeight="1">
      <c r="A83" s="107"/>
      <c r="B83" s="108"/>
      <c r="C83" s="228"/>
      <c r="D83" s="74"/>
      <c r="E83" s="74"/>
      <c r="F83" s="74"/>
      <c r="G83" s="74"/>
      <c r="H83" s="74"/>
      <c r="I83" s="74"/>
      <c r="J83" s="74"/>
      <c r="K83" s="74"/>
      <c r="L83" s="74"/>
      <c r="M83" s="74"/>
      <c r="N83" s="74"/>
      <c r="O83" s="74"/>
      <c r="P83" s="74"/>
      <c r="Q83" s="74"/>
      <c r="R83" s="74"/>
      <c r="S83" s="74"/>
      <c r="T83" s="74"/>
      <c r="U83" s="74"/>
      <c r="V83" s="74"/>
      <c r="W83" s="74"/>
      <c r="X83" s="74"/>
      <c r="Y83" s="74"/>
      <c r="Z83" s="74"/>
      <c r="AA83" s="74"/>
      <c r="AB83" s="74"/>
      <c r="AC83" s="74"/>
      <c r="AD83" s="74"/>
      <c r="AE83" s="74"/>
      <c r="AF83" s="74"/>
      <c r="AG83" s="74"/>
      <c r="AH83" s="74"/>
      <c r="AI83" s="74"/>
      <c r="AJ83" s="80"/>
      <c r="AK83" s="74"/>
      <c r="AL83" s="74"/>
      <c r="AM83" s="74"/>
      <c r="AN83" s="74"/>
      <c r="AO83" s="74"/>
      <c r="AP83" s="74"/>
      <c r="AQ83" s="74"/>
      <c r="AR83" s="74"/>
      <c r="AS83" s="74"/>
      <c r="AT83" s="74"/>
      <c r="AU83" s="74"/>
      <c r="AV83" s="74"/>
      <c r="AW83" s="74"/>
      <c r="AX83" s="74"/>
      <c r="AY83" s="74"/>
      <c r="AZ83" s="74"/>
      <c r="BA83" s="74"/>
      <c r="BB83" s="80"/>
      <c r="BC83" s="74"/>
      <c r="BD83" s="74"/>
      <c r="BE83" s="74"/>
      <c r="BF83" s="74"/>
      <c r="BG83" s="74"/>
      <c r="BH83" s="74"/>
      <c r="BI83" s="74"/>
      <c r="BJ83" s="74"/>
      <c r="BK83" s="74"/>
      <c r="BL83" s="74"/>
      <c r="BM83" s="74"/>
      <c r="BN83" s="74"/>
      <c r="BO83" s="80"/>
      <c r="BP83" s="74"/>
      <c r="BQ83" s="74"/>
      <c r="BR83" s="74"/>
      <c r="BS83" s="74"/>
      <c r="BT83" s="74"/>
      <c r="BU83" s="74"/>
      <c r="BV83" s="74"/>
      <c r="BW83" s="74"/>
      <c r="BX83" s="74"/>
      <c r="BY83" s="74"/>
      <c r="BZ83" s="74"/>
      <c r="CA83" s="74"/>
      <c r="CB83" s="74"/>
      <c r="CC83" s="74"/>
      <c r="CD83" s="74"/>
      <c r="CE83" s="74"/>
      <c r="CF83" s="74"/>
      <c r="CG83" s="74"/>
      <c r="CH83" s="74"/>
      <c r="CI83" s="74"/>
      <c r="CJ83" s="74"/>
      <c r="CK83" s="74"/>
    </row>
    <row r="84" spans="1:89" ht="15" customHeight="1">
      <c r="A84" s="107"/>
      <c r="B84" s="108"/>
      <c r="C84" s="228"/>
      <c r="D84" s="74"/>
      <c r="E84" s="74"/>
      <c r="F84" s="74"/>
      <c r="G84" s="74"/>
      <c r="H84" s="74"/>
      <c r="I84" s="74"/>
      <c r="J84" s="74"/>
      <c r="K84" s="74"/>
      <c r="L84" s="74"/>
      <c r="M84" s="74"/>
      <c r="N84" s="74"/>
      <c r="O84" s="74"/>
      <c r="P84" s="74"/>
      <c r="Q84" s="74"/>
      <c r="R84" s="74"/>
      <c r="S84" s="74"/>
      <c r="T84" s="74"/>
      <c r="U84" s="74"/>
      <c r="V84" s="74"/>
      <c r="W84" s="74"/>
      <c r="X84" s="74"/>
      <c r="Y84" s="74"/>
      <c r="Z84" s="74"/>
      <c r="AA84" s="74"/>
      <c r="AB84" s="74"/>
      <c r="AC84" s="74"/>
      <c r="AD84" s="74"/>
      <c r="AE84" s="74"/>
      <c r="AF84" s="74"/>
      <c r="AG84" s="74"/>
      <c r="AH84" s="74"/>
      <c r="AI84" s="74"/>
      <c r="AJ84" s="80"/>
      <c r="AK84" s="74"/>
      <c r="AL84" s="74"/>
      <c r="AM84" s="74"/>
      <c r="AN84" s="74"/>
      <c r="AO84" s="74"/>
      <c r="AP84" s="74"/>
      <c r="AQ84" s="74"/>
      <c r="AR84" s="74"/>
      <c r="AS84" s="74"/>
      <c r="AT84" s="74"/>
      <c r="AU84" s="74"/>
      <c r="AV84" s="74"/>
      <c r="AW84" s="74"/>
      <c r="AX84" s="74"/>
      <c r="AY84" s="74"/>
      <c r="AZ84" s="74"/>
      <c r="BA84" s="74"/>
      <c r="BB84" s="80"/>
      <c r="BC84" s="74"/>
      <c r="BD84" s="74"/>
      <c r="BE84" s="74"/>
      <c r="BF84" s="74"/>
      <c r="BG84" s="74"/>
      <c r="BH84" s="74"/>
      <c r="BI84" s="74"/>
      <c r="BJ84" s="74"/>
      <c r="BK84" s="74"/>
      <c r="BL84" s="74"/>
      <c r="BM84" s="74"/>
      <c r="BN84" s="74"/>
      <c r="BO84" s="80"/>
      <c r="BP84" s="74"/>
      <c r="BQ84" s="74"/>
      <c r="BR84" s="74"/>
      <c r="BS84" s="74"/>
      <c r="BT84" s="74"/>
      <c r="BU84" s="74"/>
      <c r="BV84" s="74"/>
      <c r="BW84" s="74"/>
      <c r="BX84" s="74"/>
      <c r="BY84" s="74"/>
      <c r="BZ84" s="74"/>
      <c r="CA84" s="74"/>
      <c r="CB84" s="74"/>
      <c r="CC84" s="74"/>
      <c r="CD84" s="74"/>
      <c r="CE84" s="74"/>
      <c r="CF84" s="74"/>
      <c r="CG84" s="74"/>
      <c r="CH84" s="74"/>
      <c r="CI84" s="74"/>
      <c r="CJ84" s="74"/>
      <c r="CK84" s="74"/>
    </row>
    <row r="85" spans="1:89" s="3" customFormat="1" ht="15" customHeight="1">
      <c r="A85" s="107"/>
      <c r="B85" s="108"/>
      <c r="C85" s="228"/>
      <c r="D85" s="75"/>
      <c r="E85" s="75"/>
      <c r="F85" s="75"/>
      <c r="G85" s="75"/>
      <c r="H85" s="75"/>
      <c r="I85" s="75"/>
      <c r="J85" s="75"/>
      <c r="K85" s="75"/>
      <c r="L85" s="75"/>
      <c r="M85" s="75"/>
      <c r="N85" s="75"/>
      <c r="O85" s="75"/>
      <c r="P85" s="75"/>
      <c r="Q85" s="75"/>
      <c r="R85" s="75"/>
      <c r="S85" s="75"/>
      <c r="T85" s="75"/>
      <c r="U85" s="75"/>
      <c r="V85" s="75"/>
      <c r="W85" s="75"/>
      <c r="X85" s="75"/>
      <c r="Y85" s="75"/>
      <c r="Z85" s="75"/>
      <c r="AA85" s="75"/>
      <c r="AB85" s="75"/>
      <c r="AC85" s="80"/>
      <c r="AD85" s="75"/>
      <c r="AE85" s="75"/>
      <c r="AF85" s="75"/>
      <c r="AG85" s="75"/>
      <c r="AH85" s="75"/>
      <c r="AI85" s="75"/>
      <c r="AJ85" s="80"/>
      <c r="AK85" s="75"/>
      <c r="AL85" s="75"/>
      <c r="AM85" s="75"/>
      <c r="AN85" s="75"/>
      <c r="AO85" s="75"/>
      <c r="AP85" s="75"/>
      <c r="AQ85" s="75"/>
      <c r="AR85" s="75"/>
      <c r="AS85" s="75"/>
      <c r="AT85" s="75"/>
      <c r="AU85" s="75"/>
      <c r="AV85" s="75"/>
      <c r="AW85" s="75"/>
      <c r="AX85" s="75"/>
      <c r="AY85" s="75"/>
      <c r="AZ85" s="75"/>
      <c r="BA85" s="75"/>
      <c r="BB85" s="80"/>
      <c r="BC85" s="75"/>
      <c r="BD85" s="75"/>
      <c r="BE85" s="75"/>
      <c r="BF85" s="75"/>
      <c r="BG85" s="75"/>
      <c r="BH85" s="75"/>
      <c r="BI85" s="75"/>
      <c r="BJ85" s="75"/>
      <c r="BK85" s="75"/>
      <c r="BL85" s="75"/>
      <c r="BM85" s="75"/>
      <c r="BN85" s="75"/>
      <c r="BO85" s="80"/>
      <c r="BP85" s="75"/>
      <c r="BQ85" s="75"/>
      <c r="BR85" s="75"/>
      <c r="BS85" s="75"/>
      <c r="BT85" s="75"/>
      <c r="BU85" s="75"/>
      <c r="BV85" s="75"/>
      <c r="BW85" s="75"/>
      <c r="BX85" s="75"/>
      <c r="BY85" s="75"/>
      <c r="BZ85" s="75"/>
      <c r="CA85" s="75"/>
      <c r="CB85" s="75"/>
      <c r="CC85" s="75"/>
      <c r="CD85" s="75"/>
      <c r="CE85" s="75"/>
      <c r="CF85" s="75"/>
      <c r="CG85" s="75"/>
      <c r="CH85" s="75"/>
      <c r="CI85" s="75"/>
      <c r="CJ85" s="75"/>
      <c r="CK85" s="75"/>
    </row>
    <row r="86" spans="1:89" s="3" customFormat="1" ht="15" customHeight="1">
      <c r="A86" s="107"/>
      <c r="B86" s="108"/>
      <c r="C86" s="266"/>
      <c r="D86" s="75"/>
      <c r="E86" s="75"/>
      <c r="F86" s="75"/>
      <c r="G86" s="75"/>
      <c r="H86" s="75"/>
      <c r="I86" s="75"/>
      <c r="J86" s="75"/>
      <c r="K86" s="75"/>
      <c r="L86" s="75"/>
      <c r="M86" s="75"/>
      <c r="N86" s="75"/>
      <c r="O86" s="75"/>
      <c r="P86" s="75"/>
      <c r="Q86" s="75"/>
      <c r="R86" s="75"/>
      <c r="S86" s="75"/>
      <c r="T86" s="75"/>
      <c r="U86" s="75"/>
      <c r="V86" s="75"/>
      <c r="W86" s="75"/>
      <c r="X86" s="75"/>
      <c r="Y86" s="75"/>
      <c r="Z86" s="75"/>
      <c r="AA86" s="75"/>
      <c r="AB86" s="75"/>
      <c r="AC86" s="75"/>
      <c r="AD86" s="75"/>
      <c r="AE86" s="75"/>
      <c r="AF86" s="75"/>
      <c r="AG86" s="75"/>
      <c r="AH86" s="75"/>
      <c r="AI86" s="80"/>
      <c r="AJ86" s="80"/>
      <c r="AK86" s="75"/>
      <c r="AL86" s="75"/>
      <c r="AM86" s="75"/>
      <c r="AN86" s="75"/>
      <c r="AO86" s="75"/>
      <c r="AP86" s="75"/>
      <c r="AQ86" s="75"/>
      <c r="AR86" s="75"/>
      <c r="AS86" s="75"/>
      <c r="AT86" s="75"/>
      <c r="AU86" s="75"/>
      <c r="AV86" s="75"/>
      <c r="AW86" s="80"/>
      <c r="AX86" s="75"/>
      <c r="AY86" s="75"/>
      <c r="AZ86" s="75"/>
      <c r="BA86" s="75"/>
      <c r="BB86" s="80"/>
      <c r="BC86" s="75"/>
      <c r="BD86" s="75"/>
      <c r="BE86" s="75"/>
      <c r="BF86" s="75"/>
      <c r="BG86" s="75"/>
      <c r="BH86" s="75"/>
      <c r="BI86" s="75"/>
      <c r="BJ86" s="75"/>
      <c r="BK86" s="75"/>
      <c r="BL86" s="75"/>
      <c r="BM86" s="75"/>
      <c r="BN86" s="75"/>
      <c r="BO86" s="80"/>
      <c r="BP86" s="75"/>
      <c r="BQ86" s="75"/>
      <c r="BR86" s="75"/>
      <c r="BS86" s="75"/>
      <c r="BT86" s="75"/>
      <c r="BU86" s="75"/>
      <c r="BV86" s="75"/>
      <c r="BW86" s="75"/>
      <c r="BX86" s="75"/>
      <c r="BY86" s="75"/>
      <c r="BZ86" s="75"/>
      <c r="CA86" s="75"/>
      <c r="CB86" s="75"/>
      <c r="CC86" s="75"/>
      <c r="CD86" s="75"/>
      <c r="CE86" s="75"/>
      <c r="CF86" s="75"/>
      <c r="CG86" s="75"/>
      <c r="CH86" s="75"/>
      <c r="CI86" s="75"/>
      <c r="CJ86" s="75"/>
      <c r="CK86" s="75"/>
    </row>
    <row r="87" spans="1:89" s="3" customFormat="1" ht="15" customHeight="1">
      <c r="A87" s="107"/>
      <c r="B87" s="108"/>
      <c r="C87" s="228"/>
      <c r="D87" s="75"/>
      <c r="E87" s="75"/>
      <c r="F87" s="75"/>
      <c r="G87" s="75"/>
      <c r="H87" s="75"/>
      <c r="I87" s="75"/>
      <c r="J87" s="75"/>
      <c r="K87" s="75"/>
      <c r="L87" s="75"/>
      <c r="M87" s="75"/>
      <c r="N87" s="75"/>
      <c r="O87" s="75"/>
      <c r="P87" s="75"/>
      <c r="Q87" s="75"/>
      <c r="R87" s="75"/>
      <c r="S87" s="75"/>
      <c r="T87" s="75"/>
      <c r="U87" s="75"/>
      <c r="V87" s="75"/>
      <c r="W87" s="75"/>
      <c r="X87" s="75"/>
      <c r="Y87" s="75"/>
      <c r="Z87" s="75"/>
      <c r="AA87" s="75"/>
      <c r="AB87" s="75"/>
      <c r="AC87" s="75"/>
      <c r="AD87" s="75"/>
      <c r="AE87" s="75"/>
      <c r="AF87" s="75"/>
      <c r="AG87" s="75"/>
      <c r="AH87" s="75"/>
      <c r="AI87" s="75"/>
      <c r="AJ87" s="80"/>
      <c r="AK87" s="75"/>
      <c r="AL87" s="75"/>
      <c r="AM87" s="75"/>
      <c r="AN87" s="75"/>
      <c r="AO87" s="75"/>
      <c r="AP87" s="75"/>
      <c r="AQ87" s="75"/>
      <c r="AR87" s="75"/>
      <c r="AS87" s="75"/>
      <c r="AT87" s="75"/>
      <c r="AU87" s="75"/>
      <c r="AV87" s="75"/>
      <c r="AW87" s="75"/>
      <c r="AX87" s="75"/>
      <c r="AY87" s="75"/>
      <c r="AZ87" s="75"/>
      <c r="BA87" s="75"/>
      <c r="BB87" s="80"/>
      <c r="BC87" s="75"/>
      <c r="BD87" s="75"/>
      <c r="BE87" s="75"/>
      <c r="BF87" s="75"/>
      <c r="BG87" s="75"/>
      <c r="BH87" s="75"/>
      <c r="BI87" s="75"/>
      <c r="BJ87" s="75"/>
      <c r="BK87" s="75"/>
      <c r="BL87" s="75"/>
      <c r="BM87" s="75"/>
      <c r="BN87" s="75"/>
      <c r="BO87" s="80"/>
      <c r="BP87" s="75"/>
      <c r="BQ87" s="75"/>
      <c r="BR87" s="75"/>
      <c r="BS87" s="75"/>
      <c r="BT87" s="75"/>
      <c r="BU87" s="75"/>
      <c r="BV87" s="75"/>
      <c r="BW87" s="75"/>
      <c r="BX87" s="75"/>
      <c r="BY87" s="75"/>
      <c r="BZ87" s="75"/>
      <c r="CA87" s="75"/>
      <c r="CB87" s="75"/>
      <c r="CC87" s="75"/>
      <c r="CD87" s="75"/>
      <c r="CE87" s="75"/>
      <c r="CF87" s="75"/>
      <c r="CG87" s="75"/>
      <c r="CH87" s="75"/>
      <c r="CI87" s="75"/>
      <c r="CJ87" s="75"/>
      <c r="CK87" s="75"/>
    </row>
    <row r="88" spans="1:89" ht="15" customHeight="1">
      <c r="A88" s="107"/>
      <c r="B88" s="108"/>
      <c r="C88" s="228"/>
      <c r="D88" s="74"/>
      <c r="E88" s="74"/>
      <c r="F88" s="74"/>
      <c r="G88" s="74"/>
      <c r="H88" s="74"/>
      <c r="I88" s="74"/>
      <c r="J88" s="74"/>
      <c r="K88" s="74"/>
      <c r="L88" s="74"/>
      <c r="M88" s="74"/>
      <c r="N88" s="74"/>
      <c r="O88" s="74"/>
      <c r="P88" s="74"/>
      <c r="Q88" s="74"/>
      <c r="R88" s="74"/>
      <c r="S88" s="74"/>
      <c r="T88" s="74"/>
      <c r="U88" s="74"/>
      <c r="V88" s="74"/>
      <c r="W88" s="74"/>
      <c r="X88" s="74"/>
      <c r="Y88" s="74"/>
      <c r="Z88" s="74"/>
      <c r="AA88" s="74"/>
      <c r="AB88" s="74"/>
      <c r="AC88" s="74"/>
      <c r="AD88" s="74"/>
      <c r="AE88" s="74"/>
      <c r="AF88" s="74"/>
      <c r="AG88" s="74"/>
      <c r="AH88" s="74"/>
      <c r="AI88" s="74"/>
      <c r="AJ88" s="80"/>
      <c r="AK88" s="74"/>
      <c r="AL88" s="74"/>
      <c r="AM88" s="74"/>
      <c r="AN88" s="74"/>
      <c r="AO88" s="74"/>
      <c r="AP88" s="74"/>
      <c r="AQ88" s="74"/>
      <c r="AR88" s="74"/>
      <c r="AS88" s="74"/>
      <c r="AT88" s="74"/>
      <c r="AU88" s="74"/>
      <c r="AV88" s="74"/>
      <c r="AW88" s="74"/>
      <c r="AX88" s="74"/>
      <c r="AY88" s="74"/>
      <c r="AZ88" s="74"/>
      <c r="BA88" s="74"/>
      <c r="BB88" s="80"/>
      <c r="BC88" s="74"/>
      <c r="BD88" s="74"/>
      <c r="BE88" s="74"/>
      <c r="BF88" s="74"/>
      <c r="BG88" s="74"/>
      <c r="BH88" s="74"/>
      <c r="BI88" s="74"/>
      <c r="BJ88" s="74"/>
      <c r="BK88" s="74"/>
      <c r="BL88" s="74"/>
      <c r="BM88" s="74"/>
      <c r="BN88" s="74"/>
      <c r="BO88" s="80"/>
      <c r="BP88" s="74"/>
      <c r="BQ88" s="74"/>
      <c r="BR88" s="74"/>
      <c r="BS88" s="74"/>
      <c r="BT88" s="74"/>
      <c r="BU88" s="74"/>
      <c r="BV88" s="74"/>
      <c r="BW88" s="74"/>
      <c r="BX88" s="74"/>
      <c r="BY88" s="74"/>
      <c r="BZ88" s="74"/>
      <c r="CA88" s="74"/>
      <c r="CB88" s="74"/>
      <c r="CC88" s="74"/>
      <c r="CD88" s="74"/>
      <c r="CE88" s="74"/>
      <c r="CF88" s="74"/>
      <c r="CG88" s="74"/>
      <c r="CH88" s="74"/>
      <c r="CI88" s="74"/>
      <c r="CJ88" s="74"/>
      <c r="CK88" s="74"/>
    </row>
    <row r="89" spans="1:89" ht="15" customHeight="1">
      <c r="B89" s="249"/>
      <c r="C89" s="228"/>
      <c r="D89" s="74"/>
      <c r="E89" s="74"/>
      <c r="F89" s="74"/>
      <c r="G89" s="74"/>
      <c r="H89" s="74"/>
      <c r="I89" s="74"/>
      <c r="J89" s="74"/>
      <c r="K89" s="74"/>
      <c r="L89" s="74"/>
      <c r="M89" s="74"/>
      <c r="N89" s="74"/>
      <c r="O89" s="74"/>
      <c r="P89" s="74"/>
      <c r="Q89" s="74"/>
      <c r="R89" s="74"/>
      <c r="S89" s="74"/>
      <c r="T89" s="74"/>
      <c r="U89" s="74"/>
      <c r="V89" s="74"/>
      <c r="W89" s="74"/>
      <c r="X89" s="74"/>
      <c r="Y89" s="74"/>
      <c r="Z89" s="74"/>
      <c r="AA89" s="74"/>
      <c r="AB89" s="74"/>
      <c r="AC89" s="74"/>
      <c r="AD89" s="74"/>
      <c r="AE89" s="74"/>
      <c r="AF89" s="74"/>
      <c r="AG89" s="74"/>
      <c r="AH89" s="74"/>
      <c r="AI89" s="74"/>
      <c r="AJ89" s="80"/>
      <c r="AK89" s="74"/>
      <c r="AL89" s="74"/>
      <c r="AM89" s="74"/>
      <c r="AN89" s="74"/>
      <c r="AO89" s="74"/>
      <c r="AP89" s="74"/>
      <c r="AQ89" s="74"/>
      <c r="AR89" s="74"/>
      <c r="AS89" s="74"/>
      <c r="AT89" s="74"/>
      <c r="AU89" s="74"/>
      <c r="AV89" s="74"/>
      <c r="AW89" s="74"/>
      <c r="AX89" s="74"/>
      <c r="AY89" s="74"/>
      <c r="AZ89" s="74"/>
      <c r="BA89" s="74"/>
      <c r="BB89" s="80"/>
      <c r="BC89" s="74"/>
      <c r="BD89" s="74"/>
      <c r="BE89" s="74"/>
      <c r="BF89" s="74"/>
      <c r="BG89" s="74"/>
      <c r="BH89" s="74"/>
      <c r="BI89" s="74"/>
      <c r="BJ89" s="74"/>
      <c r="BK89" s="74"/>
      <c r="BL89" s="74"/>
      <c r="BM89" s="74"/>
      <c r="BN89" s="74"/>
      <c r="BO89" s="80"/>
      <c r="BP89" s="74"/>
      <c r="BQ89" s="74"/>
      <c r="BR89" s="74"/>
      <c r="BS89" s="74"/>
      <c r="BT89" s="74"/>
      <c r="BU89" s="74"/>
      <c r="BV89" s="74"/>
      <c r="BW89" s="74"/>
      <c r="BX89" s="74"/>
      <c r="BY89" s="74"/>
      <c r="BZ89" s="74"/>
      <c r="CA89" s="74"/>
      <c r="CB89" s="74"/>
      <c r="CC89" s="74"/>
      <c r="CD89" s="74"/>
      <c r="CE89" s="74"/>
      <c r="CF89" s="74"/>
      <c r="CG89" s="74"/>
      <c r="CH89" s="74"/>
      <c r="CI89" s="74"/>
      <c r="CJ89" s="74"/>
      <c r="CK89" s="74"/>
    </row>
    <row r="90" spans="1:89" ht="15" customHeight="1">
      <c r="A90" s="258"/>
      <c r="B90" s="108"/>
      <c r="C90" s="109"/>
      <c r="D90" s="81"/>
      <c r="E90" s="81"/>
      <c r="F90" s="81"/>
      <c r="G90" s="81"/>
      <c r="H90" s="81"/>
      <c r="I90" s="81"/>
      <c r="J90" s="81"/>
      <c r="K90" s="81"/>
      <c r="L90" s="81"/>
      <c r="M90" s="81"/>
      <c r="N90" s="81"/>
      <c r="O90" s="81"/>
      <c r="P90" s="81"/>
      <c r="Q90" s="81"/>
      <c r="R90" s="81"/>
      <c r="S90" s="81"/>
      <c r="T90" s="81"/>
      <c r="U90" s="81"/>
      <c r="V90" s="81"/>
      <c r="W90" s="81"/>
      <c r="X90" s="81"/>
      <c r="Y90" s="81"/>
      <c r="Z90" s="81"/>
      <c r="AA90" s="81"/>
      <c r="AB90" s="81"/>
      <c r="AC90" s="81"/>
      <c r="AD90" s="81"/>
      <c r="AE90" s="81"/>
      <c r="AF90" s="81"/>
      <c r="AG90" s="81"/>
      <c r="AH90" s="81"/>
      <c r="AI90" s="81"/>
      <c r="AJ90" s="81"/>
      <c r="AK90" s="81"/>
      <c r="AL90" s="81"/>
      <c r="AM90" s="81"/>
      <c r="AN90" s="81"/>
      <c r="AO90" s="81"/>
      <c r="AP90" s="81"/>
      <c r="AQ90" s="81"/>
      <c r="AR90" s="81"/>
      <c r="AS90" s="81"/>
      <c r="AT90" s="81"/>
      <c r="AU90" s="81"/>
      <c r="AV90" s="81"/>
      <c r="AW90" s="81"/>
      <c r="AX90" s="81"/>
      <c r="AY90" s="81"/>
      <c r="AZ90" s="81"/>
      <c r="BA90" s="81"/>
      <c r="BB90" s="81"/>
      <c r="BC90" s="81"/>
      <c r="BD90" s="81"/>
      <c r="BE90" s="81"/>
      <c r="BF90" s="81"/>
      <c r="BG90" s="81"/>
      <c r="BH90" s="81"/>
      <c r="BI90" s="81"/>
      <c r="BJ90" s="81"/>
      <c r="BK90" s="81"/>
      <c r="BL90" s="81"/>
      <c r="BM90" s="81"/>
      <c r="BN90" s="81"/>
      <c r="BO90" s="81"/>
      <c r="BP90" s="81"/>
      <c r="BQ90" s="2"/>
      <c r="BR90" s="2"/>
      <c r="BS90" s="2"/>
      <c r="BT90" s="2"/>
      <c r="BU90" s="2"/>
      <c r="BV90" s="2"/>
      <c r="BW90" s="2"/>
      <c r="BX90" s="2"/>
      <c r="BY90" s="2"/>
      <c r="BZ90" s="2"/>
    </row>
    <row r="91" spans="1:89" ht="15" customHeight="1">
      <c r="B91" s="249"/>
      <c r="C91" s="228"/>
      <c r="D91" s="74"/>
      <c r="E91" s="74"/>
      <c r="F91" s="74"/>
      <c r="G91" s="74"/>
      <c r="H91" s="74"/>
      <c r="I91" s="74"/>
      <c r="J91" s="74"/>
      <c r="K91" s="74"/>
      <c r="L91" s="74"/>
      <c r="M91" s="74"/>
      <c r="N91" s="74"/>
      <c r="O91" s="74"/>
      <c r="P91" s="74"/>
      <c r="Q91" s="74"/>
      <c r="R91" s="74"/>
      <c r="S91" s="74"/>
      <c r="T91" s="74"/>
      <c r="U91" s="74"/>
      <c r="V91" s="74"/>
      <c r="W91" s="74"/>
      <c r="X91" s="74"/>
      <c r="Y91" s="74"/>
      <c r="Z91" s="74"/>
      <c r="AA91" s="74"/>
      <c r="AB91" s="74"/>
      <c r="AC91" s="74"/>
      <c r="AD91" s="74"/>
      <c r="AE91" s="74"/>
      <c r="AF91" s="74"/>
      <c r="AG91" s="74"/>
      <c r="AH91" s="74"/>
      <c r="AI91" s="74"/>
      <c r="AJ91" s="80"/>
      <c r="AK91" s="74"/>
      <c r="AL91" s="74"/>
      <c r="AM91" s="74"/>
      <c r="AN91" s="74"/>
      <c r="AO91" s="74"/>
      <c r="AP91" s="74"/>
      <c r="AQ91" s="74"/>
      <c r="AR91" s="74"/>
      <c r="AS91" s="74"/>
      <c r="AT91" s="74"/>
      <c r="AU91" s="74"/>
      <c r="AV91" s="74"/>
      <c r="AW91" s="74"/>
      <c r="AX91" s="74"/>
      <c r="AY91" s="74"/>
      <c r="AZ91" s="74"/>
      <c r="BA91" s="74"/>
      <c r="BB91" s="80"/>
      <c r="BC91" s="74"/>
      <c r="BD91" s="74"/>
      <c r="BE91" s="74"/>
      <c r="BF91" s="74"/>
      <c r="BG91" s="74"/>
      <c r="BH91" s="74"/>
      <c r="BI91" s="74"/>
      <c r="BJ91" s="74"/>
      <c r="BK91" s="74"/>
      <c r="BL91" s="74"/>
      <c r="BM91" s="74"/>
      <c r="BN91" s="74"/>
      <c r="BO91" s="80"/>
      <c r="BP91" s="74"/>
      <c r="BQ91" s="74"/>
      <c r="BR91" s="74"/>
      <c r="BS91" s="74"/>
      <c r="BT91" s="74"/>
      <c r="BU91" s="74"/>
      <c r="BV91" s="74"/>
      <c r="BW91" s="74"/>
      <c r="BX91" s="74"/>
      <c r="BY91" s="74"/>
      <c r="BZ91" s="74"/>
      <c r="CA91" s="74"/>
      <c r="CB91" s="74"/>
      <c r="CC91" s="74"/>
      <c r="CD91" s="74"/>
      <c r="CE91" s="74"/>
      <c r="CF91" s="74"/>
      <c r="CG91" s="74"/>
      <c r="CH91" s="74"/>
      <c r="CI91" s="74"/>
      <c r="CJ91" s="74"/>
      <c r="CK91" s="74"/>
    </row>
    <row r="92" spans="1:89" ht="15" customHeight="1">
      <c r="B92" s="108"/>
      <c r="C92" s="109"/>
      <c r="D92" s="74"/>
      <c r="E92" s="74"/>
      <c r="F92" s="74"/>
      <c r="G92" s="74"/>
      <c r="H92" s="74"/>
      <c r="I92" s="74"/>
      <c r="J92" s="74"/>
      <c r="K92" s="74"/>
      <c r="L92" s="74"/>
      <c r="M92" s="74"/>
      <c r="N92" s="74"/>
      <c r="O92" s="74"/>
      <c r="P92" s="74"/>
      <c r="Q92" s="74"/>
      <c r="R92" s="74"/>
      <c r="S92" s="74"/>
      <c r="T92" s="74"/>
      <c r="U92" s="74"/>
      <c r="V92" s="74"/>
      <c r="W92" s="74"/>
      <c r="X92" s="74"/>
      <c r="Y92" s="74"/>
      <c r="Z92" s="74"/>
      <c r="AA92" s="74"/>
      <c r="AB92" s="74"/>
      <c r="AC92" s="74"/>
      <c r="AD92" s="74"/>
      <c r="AE92" s="74"/>
      <c r="AF92" s="74"/>
      <c r="AG92" s="74"/>
      <c r="AH92" s="74"/>
      <c r="AI92" s="74"/>
      <c r="AJ92" s="80"/>
      <c r="AK92" s="74"/>
      <c r="AL92" s="74"/>
      <c r="AM92" s="74"/>
      <c r="AN92" s="74"/>
      <c r="AO92" s="74"/>
      <c r="AP92" s="74"/>
      <c r="AQ92" s="74"/>
      <c r="AR92" s="74"/>
      <c r="AS92" s="74"/>
      <c r="AT92" s="74"/>
      <c r="AU92" s="74"/>
      <c r="AV92" s="74"/>
      <c r="AW92" s="74"/>
      <c r="AX92" s="74"/>
      <c r="AY92" s="74"/>
      <c r="AZ92" s="74"/>
      <c r="BA92" s="74"/>
      <c r="BB92" s="74"/>
      <c r="BC92" s="74"/>
      <c r="BD92" s="74"/>
      <c r="BE92" s="74"/>
      <c r="BF92" s="74"/>
      <c r="BG92" s="74"/>
      <c r="BH92" s="74"/>
      <c r="BI92" s="74"/>
      <c r="BJ92" s="74"/>
      <c r="BK92" s="74"/>
      <c r="BL92" s="74"/>
      <c r="BM92" s="74"/>
      <c r="BN92" s="74"/>
      <c r="BO92" s="80"/>
      <c r="BP92" s="74"/>
      <c r="BQ92" s="74"/>
      <c r="BR92" s="74"/>
      <c r="BS92" s="74"/>
      <c r="BT92" s="74"/>
      <c r="BU92" s="74"/>
      <c r="BV92" s="74"/>
      <c r="BW92" s="74"/>
      <c r="BX92" s="74"/>
      <c r="BY92" s="74"/>
      <c r="BZ92" s="74"/>
      <c r="CA92" s="74"/>
      <c r="CB92" s="74"/>
      <c r="CC92" s="74"/>
      <c r="CD92" s="74"/>
      <c r="CE92" s="74"/>
      <c r="CF92" s="74"/>
      <c r="CG92" s="74"/>
      <c r="CH92" s="74"/>
      <c r="CI92" s="74"/>
      <c r="CJ92" s="74"/>
      <c r="CK92" s="74"/>
    </row>
    <row r="93" spans="1:89" ht="15" customHeight="1">
      <c r="B93" s="108"/>
      <c r="C93" s="228"/>
      <c r="D93" s="74"/>
      <c r="E93" s="74"/>
      <c r="F93" s="74"/>
      <c r="G93" s="74"/>
      <c r="H93" s="74"/>
      <c r="I93" s="74"/>
      <c r="J93" s="74"/>
      <c r="K93" s="74"/>
      <c r="L93" s="74"/>
      <c r="M93" s="74"/>
      <c r="N93" s="74"/>
      <c r="O93" s="74"/>
      <c r="P93" s="74"/>
      <c r="Q93" s="74"/>
      <c r="R93" s="74"/>
      <c r="S93" s="74"/>
      <c r="T93" s="74"/>
      <c r="U93" s="74"/>
      <c r="V93" s="74"/>
      <c r="W93" s="74"/>
      <c r="X93" s="74"/>
      <c r="Y93" s="74"/>
      <c r="Z93" s="74"/>
      <c r="AA93" s="74"/>
      <c r="AB93" s="74"/>
      <c r="AC93" s="74"/>
      <c r="AD93" s="74"/>
      <c r="AE93" s="74"/>
      <c r="AF93" s="74"/>
      <c r="AG93" s="74"/>
      <c r="AH93" s="74"/>
      <c r="AI93" s="74"/>
      <c r="AJ93" s="80"/>
      <c r="AK93" s="74"/>
      <c r="AL93" s="74"/>
      <c r="AM93" s="74"/>
      <c r="AN93" s="74"/>
      <c r="AO93" s="74"/>
      <c r="AP93" s="74"/>
      <c r="AQ93" s="74"/>
      <c r="AR93" s="74"/>
      <c r="AS93" s="74"/>
      <c r="AT93" s="74"/>
      <c r="AU93" s="74"/>
      <c r="AV93" s="74"/>
      <c r="AW93" s="74"/>
      <c r="AX93" s="74"/>
      <c r="AY93" s="74"/>
      <c r="AZ93" s="74"/>
      <c r="BA93" s="74"/>
      <c r="BB93" s="74"/>
      <c r="BC93" s="74"/>
      <c r="BD93" s="74"/>
      <c r="BE93" s="74"/>
      <c r="BF93" s="74"/>
      <c r="BG93" s="74"/>
      <c r="BH93" s="74"/>
      <c r="BI93" s="74"/>
      <c r="BJ93" s="74"/>
      <c r="BK93" s="74"/>
      <c r="BL93" s="74"/>
      <c r="BM93" s="74"/>
      <c r="BN93" s="74"/>
      <c r="BO93" s="80"/>
      <c r="BP93" s="74"/>
      <c r="BQ93" s="74"/>
      <c r="BR93" s="74"/>
      <c r="BS93" s="74"/>
      <c r="BT93" s="74"/>
      <c r="BU93" s="74"/>
      <c r="BV93" s="74"/>
      <c r="BW93" s="74"/>
      <c r="BX93" s="74"/>
      <c r="BY93" s="74"/>
      <c r="BZ93" s="74"/>
      <c r="CA93" s="74"/>
      <c r="CB93" s="74"/>
      <c r="CC93" s="74"/>
      <c r="CD93" s="74"/>
      <c r="CE93" s="74"/>
      <c r="CF93" s="74"/>
      <c r="CG93" s="74"/>
      <c r="CH93" s="74"/>
      <c r="CI93" s="74"/>
      <c r="CJ93" s="74"/>
      <c r="CK93" s="74"/>
    </row>
    <row r="94" spans="1:89" ht="15" customHeight="1">
      <c r="B94" s="108"/>
      <c r="C94" s="109"/>
      <c r="D94" s="74"/>
      <c r="E94" s="74"/>
      <c r="F94" s="74"/>
      <c r="G94" s="74"/>
      <c r="H94" s="74"/>
      <c r="I94" s="74"/>
      <c r="J94" s="74"/>
      <c r="K94" s="74"/>
      <c r="L94" s="74"/>
      <c r="M94" s="74"/>
      <c r="N94" s="74"/>
      <c r="O94" s="74"/>
      <c r="P94" s="74"/>
      <c r="Q94" s="74"/>
      <c r="R94" s="74"/>
      <c r="S94" s="74"/>
      <c r="T94" s="74"/>
      <c r="U94" s="74"/>
      <c r="V94" s="74"/>
      <c r="W94" s="74"/>
      <c r="X94" s="74"/>
      <c r="Y94" s="74"/>
      <c r="Z94" s="74"/>
      <c r="AA94" s="74"/>
      <c r="AB94" s="74"/>
      <c r="AC94" s="74"/>
      <c r="AD94" s="74"/>
      <c r="AE94" s="74"/>
      <c r="AF94" s="74"/>
      <c r="AG94" s="74"/>
      <c r="AH94" s="74"/>
      <c r="AI94" s="74"/>
      <c r="AJ94" s="80"/>
      <c r="AK94" s="74"/>
      <c r="AL94" s="74"/>
      <c r="AM94" s="74"/>
      <c r="AN94" s="74"/>
      <c r="AO94" s="74"/>
      <c r="AP94" s="74"/>
      <c r="AQ94" s="74"/>
      <c r="AR94" s="74"/>
      <c r="AS94" s="74"/>
      <c r="AT94" s="74"/>
      <c r="AU94" s="74"/>
      <c r="AV94" s="74"/>
      <c r="AW94" s="74"/>
      <c r="AX94" s="74"/>
      <c r="AY94" s="74"/>
      <c r="AZ94" s="74"/>
      <c r="BA94" s="74"/>
      <c r="BB94" s="74"/>
      <c r="BC94" s="74"/>
      <c r="BD94" s="74"/>
      <c r="BE94" s="74"/>
      <c r="BF94" s="74"/>
      <c r="BG94" s="74"/>
      <c r="BH94" s="74"/>
      <c r="BI94" s="74"/>
      <c r="BJ94" s="74"/>
      <c r="BK94" s="74"/>
      <c r="BL94" s="74"/>
      <c r="BM94" s="74"/>
      <c r="BN94" s="74"/>
      <c r="BO94" s="80"/>
      <c r="BP94" s="74"/>
      <c r="BQ94" s="74"/>
      <c r="BR94" s="74"/>
      <c r="BS94" s="74"/>
      <c r="BT94" s="74"/>
      <c r="BU94" s="74"/>
      <c r="BV94" s="74"/>
      <c r="BW94" s="74"/>
      <c r="BX94" s="74"/>
      <c r="BY94" s="74"/>
      <c r="BZ94" s="74"/>
      <c r="CA94" s="74"/>
      <c r="CB94" s="74"/>
      <c r="CC94" s="74"/>
      <c r="CD94" s="74"/>
      <c r="CE94" s="74"/>
      <c r="CF94" s="74"/>
      <c r="CG94" s="74"/>
      <c r="CH94" s="74"/>
      <c r="CI94" s="74"/>
      <c r="CJ94" s="74"/>
      <c r="CK94" s="74"/>
    </row>
    <row r="95" spans="1:89" ht="15" customHeight="1">
      <c r="B95" s="108"/>
      <c r="C95" s="109"/>
      <c r="D95" s="74"/>
      <c r="E95" s="74"/>
      <c r="F95" s="74"/>
      <c r="G95" s="74"/>
      <c r="H95" s="74"/>
      <c r="I95" s="74"/>
      <c r="J95" s="74"/>
      <c r="K95" s="74"/>
      <c r="L95" s="74"/>
      <c r="M95" s="74"/>
      <c r="N95" s="74"/>
      <c r="O95" s="74"/>
      <c r="P95" s="74"/>
      <c r="Q95" s="74"/>
      <c r="R95" s="74"/>
      <c r="S95" s="74"/>
      <c r="T95" s="74"/>
      <c r="U95" s="74"/>
      <c r="V95" s="74"/>
      <c r="W95" s="74"/>
      <c r="X95" s="74"/>
      <c r="Y95" s="74"/>
      <c r="Z95" s="74"/>
      <c r="AA95" s="74"/>
      <c r="AB95" s="74"/>
      <c r="AC95" s="74"/>
      <c r="AD95" s="74"/>
      <c r="AE95" s="74"/>
      <c r="AF95" s="74"/>
      <c r="AG95" s="74"/>
      <c r="AH95" s="74"/>
      <c r="AI95" s="74"/>
      <c r="AJ95" s="80"/>
      <c r="AK95" s="74"/>
      <c r="AL95" s="74"/>
      <c r="AM95" s="74"/>
      <c r="AN95" s="74"/>
      <c r="AO95" s="74"/>
      <c r="AP95" s="74"/>
      <c r="AQ95" s="74"/>
      <c r="AR95" s="74"/>
      <c r="AS95" s="74"/>
      <c r="AT95" s="74"/>
      <c r="AU95" s="74"/>
      <c r="AV95" s="74"/>
      <c r="AW95" s="74"/>
      <c r="AX95" s="74"/>
      <c r="AY95" s="74"/>
      <c r="AZ95" s="74"/>
      <c r="BA95" s="74"/>
      <c r="BB95" s="74"/>
      <c r="BC95" s="74"/>
      <c r="BD95" s="74"/>
      <c r="BE95" s="74"/>
      <c r="BF95" s="74"/>
      <c r="BG95" s="74"/>
      <c r="BH95" s="74"/>
      <c r="BI95" s="74"/>
      <c r="BJ95" s="74"/>
      <c r="BK95" s="74"/>
      <c r="BL95" s="74"/>
      <c r="BM95" s="74"/>
      <c r="BN95" s="74"/>
      <c r="BO95" s="80"/>
      <c r="BP95" s="74"/>
      <c r="BQ95" s="74"/>
      <c r="BR95" s="74"/>
      <c r="BS95" s="74"/>
      <c r="BT95" s="74"/>
      <c r="BU95" s="74"/>
      <c r="BV95" s="74"/>
      <c r="BW95" s="74"/>
      <c r="BX95" s="74"/>
      <c r="BY95" s="74"/>
      <c r="BZ95" s="74"/>
      <c r="CA95" s="74"/>
      <c r="CB95" s="74"/>
      <c r="CC95" s="74"/>
      <c r="CD95" s="74"/>
      <c r="CE95" s="74"/>
      <c r="CF95" s="74"/>
      <c r="CG95" s="74"/>
      <c r="CH95" s="74"/>
      <c r="CI95" s="74"/>
      <c r="CJ95" s="74"/>
      <c r="CK95" s="74"/>
    </row>
    <row r="96" spans="1:89" ht="15" customHeight="1">
      <c r="B96" s="108"/>
      <c r="C96" s="109"/>
      <c r="D96" s="74"/>
      <c r="E96" s="74"/>
      <c r="F96" s="74"/>
      <c r="G96" s="74"/>
      <c r="H96" s="74"/>
      <c r="I96" s="74"/>
      <c r="J96" s="74"/>
      <c r="K96" s="74"/>
      <c r="L96" s="74"/>
      <c r="M96" s="74"/>
      <c r="N96" s="74"/>
      <c r="O96" s="74"/>
      <c r="P96" s="74"/>
      <c r="Q96" s="74"/>
      <c r="R96" s="74"/>
      <c r="S96" s="74"/>
      <c r="T96" s="74"/>
      <c r="U96" s="74"/>
      <c r="V96" s="74"/>
      <c r="W96" s="74"/>
      <c r="X96" s="74"/>
      <c r="Y96" s="74"/>
      <c r="Z96" s="74"/>
      <c r="AA96" s="74"/>
      <c r="AB96" s="74"/>
      <c r="AC96" s="74"/>
      <c r="AD96" s="74"/>
      <c r="AE96" s="74"/>
      <c r="AF96" s="74"/>
      <c r="AG96" s="74"/>
      <c r="AH96" s="74"/>
      <c r="AI96" s="74"/>
      <c r="AJ96" s="74"/>
      <c r="AK96" s="74"/>
      <c r="AL96" s="74"/>
      <c r="AM96" s="74"/>
      <c r="AN96" s="74"/>
      <c r="AO96" s="74"/>
      <c r="AP96" s="74"/>
      <c r="AQ96" s="74"/>
      <c r="AR96" s="74"/>
      <c r="AS96" s="74"/>
      <c r="AT96" s="74"/>
      <c r="AU96" s="74"/>
      <c r="AV96" s="74"/>
      <c r="AW96" s="74"/>
      <c r="AX96" s="74"/>
      <c r="AY96" s="74"/>
      <c r="AZ96" s="74"/>
      <c r="BA96" s="74"/>
      <c r="BB96" s="74"/>
      <c r="BC96" s="74"/>
      <c r="BD96" s="74"/>
      <c r="BE96" s="74"/>
      <c r="BF96" s="74"/>
      <c r="BG96" s="74"/>
      <c r="BH96" s="74"/>
      <c r="BI96" s="74"/>
      <c r="BJ96" s="74"/>
      <c r="BK96" s="74"/>
      <c r="BL96" s="74"/>
      <c r="BM96" s="74"/>
      <c r="BN96" s="74"/>
      <c r="BO96" s="80"/>
      <c r="BP96" s="74"/>
      <c r="BQ96" s="74"/>
      <c r="BR96" s="74"/>
      <c r="BS96" s="74"/>
      <c r="BT96" s="74"/>
      <c r="BU96" s="74"/>
      <c r="BV96" s="74"/>
      <c r="BW96" s="74"/>
      <c r="BX96" s="74"/>
      <c r="BY96" s="74"/>
      <c r="BZ96" s="74"/>
      <c r="CA96" s="74"/>
      <c r="CB96" s="74"/>
      <c r="CC96" s="74"/>
      <c r="CD96" s="74"/>
      <c r="CE96" s="74"/>
      <c r="CF96" s="74"/>
      <c r="CG96" s="74"/>
      <c r="CH96" s="74"/>
      <c r="CI96" s="74"/>
      <c r="CJ96" s="74"/>
      <c r="CK96" s="74"/>
    </row>
    <row r="97" spans="1:89" s="3" customFormat="1" ht="15" customHeight="1">
      <c r="A97" s="82"/>
      <c r="B97" s="108"/>
      <c r="C97" s="109"/>
      <c r="D97" s="75"/>
      <c r="E97" s="75"/>
      <c r="F97" s="75"/>
      <c r="G97" s="75"/>
      <c r="H97" s="75"/>
      <c r="I97" s="75"/>
      <c r="J97" s="75"/>
      <c r="K97" s="75"/>
      <c r="L97" s="75"/>
      <c r="M97" s="75"/>
      <c r="N97" s="75"/>
      <c r="O97" s="75"/>
      <c r="P97" s="75"/>
      <c r="Q97" s="75"/>
      <c r="R97" s="75"/>
      <c r="S97" s="75"/>
      <c r="T97" s="75"/>
      <c r="U97" s="75"/>
      <c r="V97" s="75"/>
      <c r="W97" s="75"/>
      <c r="X97" s="75"/>
      <c r="Y97" s="75"/>
      <c r="Z97" s="75"/>
      <c r="AA97" s="75"/>
      <c r="AB97" s="75"/>
      <c r="AC97" s="75"/>
      <c r="AD97" s="75"/>
      <c r="AE97" s="75"/>
      <c r="AF97" s="75"/>
      <c r="AG97" s="75"/>
      <c r="AH97" s="75"/>
      <c r="AI97" s="75"/>
      <c r="AJ97" s="75"/>
      <c r="AK97" s="75"/>
      <c r="AL97" s="80"/>
      <c r="AM97" s="75"/>
      <c r="AN97" s="75"/>
      <c r="AO97" s="80"/>
      <c r="AP97" s="75"/>
      <c r="AQ97" s="75"/>
      <c r="AR97" s="75"/>
      <c r="AS97" s="75"/>
      <c r="AT97" s="80"/>
      <c r="AU97" s="75"/>
      <c r="AV97" s="75"/>
      <c r="AW97" s="75"/>
      <c r="AX97" s="75"/>
      <c r="AY97" s="75"/>
      <c r="AZ97" s="75"/>
      <c r="BA97" s="75"/>
      <c r="BB97" s="75"/>
      <c r="BC97" s="75"/>
      <c r="BD97" s="75"/>
      <c r="BE97" s="75"/>
      <c r="BF97" s="75"/>
      <c r="BG97" s="75"/>
      <c r="BH97" s="75"/>
      <c r="BI97" s="75"/>
      <c r="BJ97" s="75"/>
      <c r="BK97" s="75"/>
      <c r="BL97" s="75"/>
      <c r="BM97" s="75"/>
      <c r="BN97" s="75"/>
      <c r="BO97" s="80"/>
      <c r="BP97" s="75"/>
      <c r="BQ97" s="75"/>
      <c r="BR97" s="75"/>
      <c r="BS97" s="75"/>
      <c r="BT97" s="75"/>
      <c r="BU97" s="75"/>
      <c r="BV97" s="75"/>
      <c r="BW97" s="75"/>
      <c r="BX97" s="75"/>
      <c r="BY97" s="75"/>
      <c r="BZ97" s="80"/>
      <c r="CA97" s="75"/>
      <c r="CB97" s="75"/>
      <c r="CC97" s="75"/>
      <c r="CD97" s="75"/>
      <c r="CE97" s="75"/>
      <c r="CF97" s="75"/>
      <c r="CG97" s="75"/>
      <c r="CH97" s="75"/>
      <c r="CI97" s="75"/>
      <c r="CJ97" s="75"/>
      <c r="CK97" s="75"/>
    </row>
    <row r="98" spans="1:89" s="3" customFormat="1" ht="15" customHeight="1">
      <c r="A98" s="82"/>
      <c r="B98" s="108"/>
      <c r="C98" s="109"/>
      <c r="D98" s="75"/>
      <c r="E98" s="75"/>
      <c r="F98" s="75"/>
      <c r="G98" s="75"/>
      <c r="H98" s="75"/>
      <c r="I98" s="75"/>
      <c r="J98" s="75"/>
      <c r="K98" s="75"/>
      <c r="L98" s="75"/>
      <c r="M98" s="75"/>
      <c r="N98" s="75"/>
      <c r="O98" s="75"/>
      <c r="P98" s="75"/>
      <c r="Q98" s="75"/>
      <c r="R98" s="80"/>
      <c r="S98" s="75"/>
      <c r="T98" s="75"/>
      <c r="U98" s="75"/>
      <c r="V98" s="75"/>
      <c r="W98" s="75"/>
      <c r="X98" s="75"/>
      <c r="Y98" s="75"/>
      <c r="Z98" s="75"/>
      <c r="AA98" s="75"/>
      <c r="AB98" s="75"/>
      <c r="AC98" s="75"/>
      <c r="AD98" s="75"/>
      <c r="AE98" s="75"/>
      <c r="AF98" s="75"/>
      <c r="AG98" s="75"/>
      <c r="AH98" s="75"/>
      <c r="AI98" s="75"/>
      <c r="AJ98" s="75"/>
      <c r="AK98" s="75"/>
      <c r="AL98" s="80"/>
      <c r="AM98" s="75"/>
      <c r="AN98" s="75"/>
      <c r="AO98" s="75"/>
      <c r="AP98" s="75"/>
      <c r="AQ98" s="75"/>
      <c r="AR98" s="75"/>
      <c r="AS98" s="75"/>
      <c r="AT98" s="75"/>
      <c r="AU98" s="75"/>
      <c r="AV98" s="80"/>
      <c r="AW98" s="75"/>
      <c r="AX98" s="75"/>
      <c r="AY98" s="75"/>
      <c r="AZ98" s="75"/>
      <c r="BA98" s="75"/>
      <c r="BB98" s="75"/>
      <c r="BC98" s="75"/>
      <c r="BD98" s="75"/>
      <c r="BE98" s="75"/>
      <c r="BF98" s="75"/>
      <c r="BG98" s="75"/>
      <c r="BH98" s="75"/>
      <c r="BI98" s="75"/>
      <c r="BJ98" s="75"/>
      <c r="BK98" s="75"/>
      <c r="BL98" s="75"/>
      <c r="BM98" s="75"/>
      <c r="BN98" s="75"/>
      <c r="BO98" s="75"/>
      <c r="BP98" s="75"/>
      <c r="BQ98" s="75"/>
      <c r="BR98" s="75"/>
      <c r="BS98" s="75"/>
      <c r="BT98" s="75"/>
      <c r="BU98" s="75"/>
      <c r="BV98" s="75"/>
      <c r="BW98" s="75"/>
      <c r="BX98" s="75"/>
      <c r="BY98" s="75"/>
      <c r="BZ98" s="75"/>
      <c r="CA98" s="75"/>
      <c r="CB98" s="75"/>
      <c r="CC98" s="75"/>
      <c r="CD98" s="75"/>
      <c r="CE98" s="75"/>
      <c r="CF98" s="75"/>
      <c r="CG98" s="75"/>
      <c r="CH98" s="75"/>
      <c r="CI98" s="75"/>
      <c r="CJ98" s="75"/>
      <c r="CK98" s="75"/>
    </row>
    <row r="99" spans="1:89" ht="15" customHeight="1">
      <c r="B99" s="108"/>
      <c r="C99" s="109"/>
      <c r="D99" s="74"/>
      <c r="E99" s="74"/>
      <c r="F99" s="74"/>
      <c r="G99" s="74"/>
      <c r="H99" s="74"/>
      <c r="I99" s="74"/>
      <c r="J99" s="74"/>
      <c r="K99" s="74"/>
      <c r="L99" s="74"/>
      <c r="M99" s="74"/>
      <c r="N99" s="74"/>
      <c r="O99" s="74"/>
      <c r="P99" s="74"/>
      <c r="Q99" s="74"/>
      <c r="R99" s="74"/>
      <c r="S99" s="74"/>
      <c r="T99" s="74"/>
      <c r="U99" s="74"/>
      <c r="V99" s="74"/>
      <c r="W99" s="74"/>
      <c r="X99" s="74"/>
      <c r="Y99" s="74"/>
      <c r="Z99" s="74"/>
      <c r="AA99" s="74"/>
      <c r="AB99" s="74"/>
      <c r="AC99" s="74"/>
      <c r="AD99" s="74"/>
      <c r="AE99" s="74"/>
      <c r="AF99" s="74"/>
      <c r="AG99" s="74"/>
      <c r="AH99" s="74"/>
      <c r="AI99" s="74"/>
      <c r="AJ99" s="74"/>
      <c r="AK99" s="74"/>
      <c r="AL99" s="74"/>
      <c r="AM99" s="74"/>
      <c r="AN99" s="74"/>
      <c r="AO99" s="74"/>
      <c r="AP99" s="74"/>
      <c r="AQ99" s="74"/>
      <c r="AR99" s="74"/>
      <c r="AS99" s="74"/>
      <c r="AT99" s="74"/>
      <c r="AU99" s="74"/>
      <c r="AV99" s="74"/>
      <c r="AW99" s="74"/>
      <c r="AX99" s="74"/>
      <c r="AY99" s="74"/>
      <c r="AZ99" s="74"/>
      <c r="BA99" s="74"/>
      <c r="BB99" s="74"/>
      <c r="BC99" s="74"/>
      <c r="BD99" s="74"/>
      <c r="BE99" s="74"/>
      <c r="BF99" s="74"/>
      <c r="BG99" s="74"/>
      <c r="BH99" s="74"/>
      <c r="BI99" s="74"/>
      <c r="BJ99" s="74"/>
      <c r="BK99" s="74"/>
      <c r="BL99" s="74"/>
      <c r="BM99" s="74"/>
      <c r="BN99" s="74"/>
      <c r="BO99" s="74"/>
      <c r="BP99" s="74"/>
      <c r="BQ99" s="74"/>
      <c r="BR99" s="74"/>
      <c r="BS99" s="74"/>
      <c r="BT99" s="74"/>
      <c r="BU99" s="74"/>
      <c r="BV99" s="74"/>
      <c r="BW99" s="74"/>
      <c r="BX99" s="74"/>
      <c r="BY99" s="74"/>
      <c r="BZ99" s="74"/>
      <c r="CA99" s="74"/>
      <c r="CB99" s="74"/>
      <c r="CC99" s="74"/>
      <c r="CD99" s="74"/>
      <c r="CE99" s="74"/>
      <c r="CF99" s="74"/>
      <c r="CG99" s="74"/>
      <c r="CH99" s="74"/>
      <c r="CI99" s="74"/>
      <c r="CJ99" s="74"/>
      <c r="CK99" s="74"/>
    </row>
    <row r="100" spans="1:89" ht="15" customHeight="1">
      <c r="B100" s="108"/>
      <c r="C100" s="109"/>
      <c r="D100" s="74"/>
      <c r="E100" s="74"/>
      <c r="F100" s="74"/>
      <c r="G100" s="74"/>
      <c r="H100" s="74"/>
      <c r="I100" s="74"/>
      <c r="J100" s="74"/>
      <c r="K100" s="74"/>
      <c r="L100" s="74"/>
      <c r="M100" s="74"/>
      <c r="N100" s="74"/>
      <c r="O100" s="74"/>
      <c r="P100" s="74"/>
      <c r="Q100" s="74"/>
      <c r="R100" s="74"/>
      <c r="S100" s="74"/>
      <c r="T100" s="74"/>
      <c r="U100" s="74"/>
      <c r="V100" s="74"/>
      <c r="W100" s="74"/>
      <c r="X100" s="74"/>
      <c r="Y100" s="74"/>
      <c r="Z100" s="74"/>
      <c r="AA100" s="74"/>
      <c r="AB100" s="74"/>
      <c r="AC100" s="74"/>
      <c r="AD100" s="74"/>
      <c r="AE100" s="74"/>
      <c r="AF100" s="74"/>
      <c r="AG100" s="74"/>
      <c r="AH100" s="74"/>
      <c r="AI100" s="74"/>
      <c r="AJ100" s="74"/>
      <c r="AK100" s="74"/>
      <c r="AL100" s="74"/>
      <c r="AM100" s="74"/>
      <c r="AN100" s="74"/>
      <c r="AO100" s="74"/>
      <c r="AP100" s="74"/>
      <c r="AQ100" s="74"/>
      <c r="AR100" s="74"/>
      <c r="AS100" s="74"/>
      <c r="AT100" s="74"/>
      <c r="AU100" s="74"/>
      <c r="AV100" s="74"/>
      <c r="AW100" s="74"/>
      <c r="AX100" s="74"/>
      <c r="AY100" s="74"/>
      <c r="AZ100" s="74"/>
      <c r="BA100" s="74"/>
      <c r="BB100" s="74"/>
      <c r="BC100" s="74"/>
      <c r="BD100" s="74"/>
      <c r="BE100" s="74"/>
      <c r="BF100" s="74"/>
      <c r="BG100" s="74"/>
      <c r="BH100" s="74"/>
      <c r="BI100" s="74"/>
      <c r="BJ100" s="74"/>
      <c r="BK100" s="74"/>
      <c r="BL100" s="74"/>
      <c r="BM100" s="74"/>
      <c r="BN100" s="74"/>
      <c r="BO100" s="74"/>
      <c r="BP100" s="74"/>
      <c r="BQ100" s="74"/>
      <c r="BR100" s="74"/>
      <c r="BS100" s="74"/>
      <c r="BT100" s="74"/>
      <c r="BU100" s="74"/>
      <c r="BV100" s="74"/>
      <c r="BW100" s="74"/>
      <c r="BX100" s="74"/>
      <c r="BY100" s="74"/>
      <c r="BZ100" s="74"/>
      <c r="CA100" s="74"/>
      <c r="CB100" s="74"/>
      <c r="CC100" s="74"/>
      <c r="CD100" s="74"/>
      <c r="CE100" s="74"/>
      <c r="CF100" s="74"/>
      <c r="CG100" s="74"/>
      <c r="CH100" s="74"/>
      <c r="CI100" s="74"/>
      <c r="CJ100" s="74"/>
      <c r="CK100" s="74"/>
    </row>
    <row r="101" spans="1:89" ht="15" customHeight="1">
      <c r="B101" s="108"/>
      <c r="C101" s="109"/>
      <c r="D101" s="74"/>
      <c r="E101" s="74"/>
      <c r="F101" s="74"/>
      <c r="G101" s="74"/>
      <c r="H101" s="74"/>
      <c r="I101" s="74"/>
      <c r="J101" s="74"/>
      <c r="K101" s="74"/>
      <c r="L101" s="74"/>
      <c r="M101" s="74"/>
      <c r="N101" s="74"/>
      <c r="O101" s="74"/>
      <c r="P101" s="74"/>
      <c r="Q101" s="74"/>
      <c r="R101" s="74"/>
      <c r="S101" s="74"/>
      <c r="T101" s="74"/>
      <c r="U101" s="74"/>
      <c r="V101" s="74"/>
      <c r="W101" s="74"/>
      <c r="X101" s="74"/>
      <c r="Y101" s="74"/>
      <c r="Z101" s="74"/>
      <c r="AA101" s="74"/>
      <c r="AB101" s="74"/>
      <c r="AC101" s="74"/>
      <c r="AD101" s="74"/>
      <c r="AE101" s="74"/>
      <c r="AF101" s="74"/>
      <c r="AG101" s="74"/>
      <c r="AH101" s="74"/>
      <c r="AI101" s="74"/>
      <c r="AJ101" s="74"/>
      <c r="AK101" s="74"/>
      <c r="AL101" s="74"/>
      <c r="AM101" s="74"/>
      <c r="AN101" s="74"/>
      <c r="AO101" s="74"/>
      <c r="AP101" s="74"/>
      <c r="AQ101" s="74"/>
      <c r="AR101" s="74"/>
      <c r="AS101" s="74"/>
      <c r="AT101" s="74"/>
      <c r="AU101" s="74"/>
      <c r="AV101" s="74"/>
      <c r="AW101" s="74"/>
      <c r="AX101" s="74"/>
      <c r="AY101" s="74"/>
      <c r="AZ101" s="74"/>
      <c r="BA101" s="74"/>
      <c r="BB101" s="74"/>
      <c r="BC101" s="74"/>
      <c r="BD101" s="74"/>
      <c r="BE101" s="74"/>
      <c r="BF101" s="74"/>
      <c r="BG101" s="74"/>
      <c r="BH101" s="74"/>
      <c r="BI101" s="74"/>
      <c r="BJ101" s="74"/>
      <c r="BK101" s="74"/>
      <c r="BL101" s="74"/>
      <c r="BM101" s="74"/>
      <c r="BN101" s="74"/>
      <c r="BO101" s="74"/>
      <c r="BP101" s="74"/>
      <c r="BQ101" s="74"/>
      <c r="BR101" s="74"/>
      <c r="BS101" s="74"/>
      <c r="BT101" s="74"/>
      <c r="BU101" s="74"/>
      <c r="BV101" s="74"/>
      <c r="BW101" s="74"/>
      <c r="BX101" s="74"/>
      <c r="BY101" s="74"/>
      <c r="BZ101" s="74"/>
      <c r="CA101" s="74"/>
      <c r="CB101" s="74"/>
      <c r="CC101" s="74"/>
      <c r="CD101" s="74"/>
      <c r="CE101" s="74"/>
      <c r="CF101" s="74"/>
      <c r="CG101" s="74"/>
      <c r="CH101" s="74"/>
      <c r="CI101" s="74"/>
      <c r="CJ101" s="74"/>
      <c r="CK101" s="74"/>
    </row>
    <row r="102" spans="1:89" ht="15" customHeight="1">
      <c r="B102" s="108"/>
      <c r="C102" s="109"/>
      <c r="D102" s="74"/>
      <c r="E102" s="74"/>
      <c r="F102" s="74"/>
      <c r="G102" s="74"/>
      <c r="H102" s="74"/>
      <c r="I102" s="74"/>
      <c r="J102" s="74"/>
      <c r="K102" s="74"/>
      <c r="L102" s="74"/>
      <c r="M102" s="74"/>
      <c r="N102" s="74"/>
      <c r="O102" s="74"/>
      <c r="P102" s="74"/>
      <c r="Q102" s="74"/>
      <c r="R102" s="74"/>
      <c r="S102" s="74"/>
      <c r="T102" s="74"/>
      <c r="U102" s="74"/>
      <c r="V102" s="74"/>
      <c r="W102" s="74"/>
      <c r="X102" s="74"/>
      <c r="Y102" s="74"/>
      <c r="Z102" s="74"/>
      <c r="AA102" s="74"/>
      <c r="AB102" s="74"/>
      <c r="AC102" s="74"/>
      <c r="AD102" s="74"/>
      <c r="AE102" s="74"/>
      <c r="AF102" s="74"/>
      <c r="AG102" s="74"/>
      <c r="AH102" s="74"/>
      <c r="AI102" s="74"/>
      <c r="AJ102" s="74"/>
      <c r="AK102" s="74"/>
      <c r="AL102" s="74"/>
      <c r="AM102" s="74"/>
      <c r="AN102" s="74"/>
      <c r="AO102" s="74"/>
      <c r="AP102" s="74"/>
      <c r="AQ102" s="74"/>
      <c r="AR102" s="74"/>
      <c r="AS102" s="74"/>
      <c r="AT102" s="74"/>
      <c r="AU102" s="74"/>
      <c r="AV102" s="74"/>
      <c r="AW102" s="74"/>
      <c r="AX102" s="74"/>
      <c r="AY102" s="74"/>
      <c r="AZ102" s="74"/>
      <c r="BA102" s="74"/>
      <c r="BB102" s="74"/>
      <c r="BC102" s="74"/>
      <c r="BD102" s="74"/>
      <c r="BE102" s="74"/>
      <c r="BF102" s="74"/>
      <c r="BG102" s="74"/>
      <c r="BH102" s="74"/>
      <c r="BI102" s="74"/>
      <c r="BJ102" s="74"/>
      <c r="BK102" s="74"/>
      <c r="BL102" s="74"/>
      <c r="BM102" s="74"/>
      <c r="BN102" s="74"/>
      <c r="BO102" s="74"/>
      <c r="BP102" s="74"/>
      <c r="BQ102" s="74"/>
      <c r="BR102" s="74"/>
      <c r="BS102" s="74"/>
      <c r="BT102" s="74"/>
      <c r="BU102" s="74"/>
      <c r="BV102" s="74"/>
      <c r="BW102" s="74"/>
      <c r="BX102" s="74"/>
      <c r="BY102" s="74"/>
      <c r="BZ102" s="74"/>
      <c r="CA102" s="74"/>
      <c r="CB102" s="74"/>
      <c r="CC102" s="74"/>
      <c r="CD102" s="74"/>
      <c r="CE102" s="74"/>
      <c r="CF102" s="74"/>
      <c r="CG102" s="74"/>
      <c r="CH102" s="74"/>
      <c r="CI102" s="74"/>
      <c r="CJ102" s="74"/>
      <c r="CK102" s="74"/>
    </row>
    <row r="103" spans="1:89" ht="15" customHeight="1">
      <c r="B103" s="108"/>
      <c r="C103" s="109"/>
      <c r="D103" s="74"/>
      <c r="E103" s="74"/>
      <c r="F103" s="74"/>
      <c r="G103" s="74"/>
      <c r="H103" s="74"/>
      <c r="I103" s="74"/>
      <c r="J103" s="74"/>
      <c r="K103" s="74"/>
      <c r="L103" s="74"/>
      <c r="M103" s="74"/>
      <c r="N103" s="74"/>
      <c r="O103" s="74"/>
      <c r="P103" s="74"/>
      <c r="Q103" s="74"/>
      <c r="R103" s="74"/>
      <c r="S103" s="74"/>
      <c r="T103" s="74"/>
      <c r="U103" s="74"/>
      <c r="V103" s="74"/>
      <c r="W103" s="74"/>
      <c r="X103" s="74"/>
      <c r="Y103" s="74"/>
      <c r="Z103" s="74"/>
      <c r="AA103" s="74"/>
      <c r="AB103" s="74"/>
      <c r="AC103" s="74"/>
      <c r="AD103" s="74"/>
      <c r="AE103" s="74"/>
      <c r="AF103" s="74"/>
      <c r="AG103" s="74"/>
      <c r="AH103" s="74"/>
      <c r="AI103" s="74"/>
      <c r="AJ103" s="74"/>
      <c r="AK103" s="74"/>
      <c r="AL103" s="74"/>
      <c r="AM103" s="74"/>
      <c r="AN103" s="74"/>
      <c r="AO103" s="74"/>
      <c r="AP103" s="74"/>
      <c r="AQ103" s="74"/>
      <c r="AR103" s="74"/>
      <c r="AS103" s="74"/>
      <c r="AT103" s="74"/>
      <c r="AU103" s="74"/>
      <c r="AV103" s="74"/>
      <c r="AW103" s="74"/>
      <c r="AX103" s="74"/>
      <c r="AY103" s="74"/>
      <c r="AZ103" s="74"/>
      <c r="BA103" s="74"/>
      <c r="BB103" s="74"/>
      <c r="BC103" s="74"/>
      <c r="BD103" s="74"/>
      <c r="BE103" s="74"/>
      <c r="BF103" s="74"/>
      <c r="BG103" s="74"/>
      <c r="BH103" s="74"/>
      <c r="BI103" s="74"/>
      <c r="BJ103" s="74"/>
      <c r="BK103" s="74"/>
      <c r="BL103" s="74"/>
      <c r="BM103" s="74"/>
      <c r="BN103" s="74"/>
      <c r="BO103" s="74"/>
      <c r="BP103" s="74"/>
      <c r="BQ103" s="74"/>
      <c r="BR103" s="74"/>
      <c r="BS103" s="74"/>
      <c r="BT103" s="74"/>
      <c r="BU103" s="74"/>
      <c r="BV103" s="74"/>
      <c r="BW103" s="74"/>
      <c r="BX103" s="74"/>
      <c r="BY103" s="74"/>
      <c r="BZ103" s="74"/>
      <c r="CA103" s="74"/>
      <c r="CB103" s="74"/>
      <c r="CC103" s="74"/>
      <c r="CD103" s="74"/>
      <c r="CE103" s="74"/>
      <c r="CF103" s="74"/>
      <c r="CG103" s="74"/>
      <c r="CH103" s="74"/>
      <c r="CI103" s="74"/>
      <c r="CJ103" s="74"/>
      <c r="CK103" s="74"/>
    </row>
    <row r="104" spans="1:89" ht="15" customHeight="1">
      <c r="B104" s="108"/>
      <c r="C104" s="109"/>
      <c r="D104" s="74"/>
      <c r="E104" s="74"/>
      <c r="F104" s="74"/>
      <c r="G104" s="74"/>
      <c r="H104" s="74"/>
      <c r="I104" s="74"/>
      <c r="J104" s="74"/>
      <c r="K104" s="74"/>
      <c r="L104" s="74"/>
      <c r="M104" s="74"/>
      <c r="N104" s="74"/>
      <c r="O104" s="74"/>
      <c r="P104" s="74"/>
      <c r="Q104" s="74"/>
      <c r="R104" s="74"/>
      <c r="S104" s="74"/>
      <c r="T104" s="74"/>
      <c r="U104" s="74"/>
      <c r="V104" s="74"/>
      <c r="W104" s="74"/>
      <c r="X104" s="74"/>
      <c r="Y104" s="74"/>
      <c r="Z104" s="74"/>
      <c r="AA104" s="74"/>
      <c r="AB104" s="74"/>
      <c r="AC104" s="74"/>
      <c r="AD104" s="74"/>
      <c r="AE104" s="74"/>
      <c r="AF104" s="74"/>
      <c r="AG104" s="74"/>
      <c r="AH104" s="74"/>
      <c r="AI104" s="74"/>
      <c r="AJ104" s="74"/>
      <c r="AK104" s="74"/>
      <c r="AL104" s="74"/>
      <c r="AM104" s="74"/>
      <c r="AN104" s="74"/>
      <c r="AO104" s="74"/>
      <c r="AP104" s="74"/>
      <c r="AQ104" s="74"/>
      <c r="AR104" s="74"/>
      <c r="AS104" s="74"/>
      <c r="AT104" s="74"/>
      <c r="AU104" s="74"/>
      <c r="AV104" s="74"/>
      <c r="AW104" s="74"/>
      <c r="AX104" s="74"/>
      <c r="AY104" s="74"/>
      <c r="AZ104" s="74"/>
      <c r="BA104" s="74"/>
      <c r="BB104" s="74"/>
      <c r="BC104" s="74"/>
      <c r="BD104" s="74"/>
      <c r="BE104" s="74"/>
      <c r="BF104" s="74"/>
      <c r="BG104" s="74"/>
      <c r="BH104" s="74"/>
      <c r="BI104" s="74"/>
      <c r="BJ104" s="74"/>
      <c r="BK104" s="74"/>
      <c r="BL104" s="74"/>
      <c r="BM104" s="74"/>
      <c r="BN104" s="74"/>
      <c r="BO104" s="74"/>
      <c r="BP104" s="74"/>
      <c r="BQ104" s="74"/>
      <c r="BR104" s="74"/>
      <c r="BS104" s="74"/>
      <c r="BT104" s="74"/>
      <c r="BU104" s="74"/>
      <c r="BV104" s="74"/>
      <c r="BW104" s="74"/>
      <c r="BX104" s="74"/>
      <c r="BY104" s="74"/>
      <c r="BZ104" s="74"/>
      <c r="CA104" s="74"/>
      <c r="CB104" s="74"/>
      <c r="CC104" s="74"/>
      <c r="CD104" s="74"/>
      <c r="CE104" s="74"/>
      <c r="CF104" s="74"/>
      <c r="CG104" s="74"/>
      <c r="CH104" s="74"/>
      <c r="CI104" s="74"/>
      <c r="CJ104" s="74"/>
      <c r="CK104" s="74"/>
    </row>
    <row r="105" spans="1:89" ht="15" customHeight="1">
      <c r="A105" s="107"/>
      <c r="B105" s="108"/>
      <c r="C105" s="109"/>
      <c r="D105" s="74"/>
      <c r="E105" s="74"/>
      <c r="F105" s="74"/>
      <c r="G105" s="74"/>
      <c r="H105" s="74"/>
      <c r="I105" s="74"/>
      <c r="J105" s="74"/>
      <c r="K105" s="74"/>
      <c r="L105" s="74"/>
      <c r="M105" s="74"/>
      <c r="N105" s="74"/>
      <c r="O105" s="74"/>
      <c r="P105" s="74"/>
      <c r="Q105" s="74"/>
      <c r="R105" s="74"/>
      <c r="S105" s="74"/>
      <c r="T105" s="74"/>
      <c r="U105" s="74"/>
      <c r="V105" s="74"/>
      <c r="W105" s="74"/>
      <c r="X105" s="74"/>
      <c r="Y105" s="74"/>
      <c r="Z105" s="74"/>
      <c r="AA105" s="74"/>
      <c r="AB105" s="74"/>
      <c r="AC105" s="80"/>
      <c r="AD105" s="74"/>
      <c r="AE105" s="74"/>
      <c r="AF105" s="74"/>
      <c r="AG105" s="74"/>
      <c r="AH105" s="74"/>
      <c r="AI105" s="74"/>
      <c r="AJ105" s="74"/>
      <c r="AK105" s="74"/>
      <c r="AL105" s="74"/>
      <c r="AM105" s="74"/>
      <c r="AN105" s="74"/>
      <c r="AO105" s="74"/>
      <c r="AP105" s="74"/>
      <c r="AQ105" s="74"/>
      <c r="AR105" s="74"/>
      <c r="AS105" s="74"/>
      <c r="AT105" s="74"/>
      <c r="AU105" s="74"/>
      <c r="AV105" s="74"/>
      <c r="AW105" s="74"/>
      <c r="AX105" s="74"/>
      <c r="AY105" s="74"/>
      <c r="AZ105" s="74"/>
      <c r="BA105" s="74"/>
      <c r="BB105" s="74"/>
      <c r="BC105" s="74"/>
      <c r="BD105" s="74"/>
      <c r="BE105" s="74"/>
      <c r="BF105" s="74"/>
      <c r="BG105" s="74"/>
      <c r="BH105" s="74"/>
      <c r="BI105" s="74"/>
      <c r="BJ105" s="74"/>
      <c r="BK105" s="74"/>
      <c r="BL105" s="74"/>
      <c r="BM105" s="74"/>
      <c r="BN105" s="74"/>
      <c r="BO105" s="74"/>
      <c r="BP105" s="74"/>
      <c r="BQ105" s="74"/>
      <c r="BR105" s="74"/>
      <c r="BS105" s="74"/>
      <c r="BT105" s="74"/>
      <c r="BU105" s="74"/>
      <c r="BV105" s="74"/>
      <c r="BW105" s="74"/>
      <c r="BX105" s="74"/>
      <c r="BY105" s="74"/>
      <c r="BZ105" s="74"/>
      <c r="CA105" s="74"/>
      <c r="CB105" s="74"/>
      <c r="CC105" s="74"/>
      <c r="CD105" s="74"/>
      <c r="CE105" s="74"/>
      <c r="CF105" s="74"/>
      <c r="CG105" s="74"/>
      <c r="CH105" s="74"/>
      <c r="CI105" s="74"/>
      <c r="CJ105" s="74"/>
      <c r="CK105" s="74"/>
    </row>
    <row r="106" spans="1:89" ht="15" customHeight="1">
      <c r="B106" s="108"/>
      <c r="C106" s="109"/>
      <c r="D106" s="74"/>
      <c r="E106" s="74"/>
      <c r="F106" s="74"/>
      <c r="G106" s="74"/>
      <c r="H106" s="74"/>
      <c r="I106" s="74"/>
      <c r="J106" s="74"/>
      <c r="K106" s="74"/>
      <c r="L106" s="74"/>
      <c r="M106" s="74"/>
      <c r="N106" s="74"/>
      <c r="O106" s="74"/>
      <c r="P106" s="74"/>
      <c r="Q106" s="74"/>
      <c r="R106" s="74"/>
      <c r="S106" s="74"/>
      <c r="T106" s="74"/>
      <c r="U106" s="74"/>
      <c r="V106" s="74"/>
      <c r="W106" s="74"/>
      <c r="X106" s="74"/>
      <c r="Y106" s="74"/>
      <c r="Z106" s="74"/>
      <c r="AA106" s="74"/>
      <c r="AB106" s="74"/>
      <c r="AC106" s="74"/>
      <c r="AD106" s="74"/>
      <c r="AE106" s="74"/>
      <c r="AF106" s="74"/>
      <c r="AG106" s="74"/>
      <c r="AH106" s="74"/>
      <c r="AI106" s="74"/>
      <c r="AJ106" s="74"/>
      <c r="AK106" s="74"/>
      <c r="AL106" s="74"/>
      <c r="AM106" s="74"/>
      <c r="AN106" s="74"/>
      <c r="AO106" s="74"/>
      <c r="AP106" s="74"/>
      <c r="AQ106" s="74"/>
      <c r="AR106" s="74"/>
      <c r="AS106" s="74"/>
      <c r="AT106" s="74"/>
      <c r="AU106" s="74"/>
      <c r="AV106" s="74"/>
      <c r="AW106" s="74"/>
      <c r="AX106" s="74"/>
      <c r="AY106" s="74"/>
      <c r="AZ106" s="74"/>
      <c r="BA106" s="74"/>
      <c r="BB106" s="74"/>
      <c r="BC106" s="74"/>
      <c r="BD106" s="74"/>
      <c r="BE106" s="74"/>
      <c r="BF106" s="74"/>
      <c r="BG106" s="74"/>
      <c r="BH106" s="74"/>
      <c r="BI106" s="74"/>
      <c r="BJ106" s="74"/>
      <c r="BK106" s="74"/>
      <c r="BL106" s="74"/>
      <c r="BM106" s="74"/>
      <c r="BN106" s="74"/>
      <c r="BO106" s="74"/>
      <c r="BP106" s="74"/>
      <c r="BQ106" s="74"/>
      <c r="BR106" s="74"/>
      <c r="BS106" s="74"/>
      <c r="BT106" s="74"/>
      <c r="BU106" s="74"/>
      <c r="BV106" s="74"/>
      <c r="BW106" s="74"/>
      <c r="BX106" s="74"/>
      <c r="BY106" s="74"/>
      <c r="BZ106" s="74"/>
      <c r="CA106" s="74"/>
      <c r="CB106" s="74"/>
      <c r="CC106" s="74"/>
      <c r="CD106" s="74"/>
      <c r="CE106" s="74"/>
      <c r="CF106" s="74"/>
      <c r="CG106" s="74"/>
      <c r="CH106" s="74"/>
      <c r="CI106" s="74"/>
      <c r="CJ106" s="74"/>
      <c r="CK106" s="74"/>
    </row>
    <row r="107" spans="1:89" ht="15" customHeight="1">
      <c r="B107" s="108"/>
      <c r="C107" s="109"/>
      <c r="D107" s="74"/>
      <c r="E107" s="74"/>
      <c r="F107" s="74"/>
      <c r="G107" s="74"/>
      <c r="H107" s="74"/>
      <c r="I107" s="74"/>
      <c r="J107" s="74"/>
      <c r="K107" s="74"/>
      <c r="L107" s="74"/>
      <c r="M107" s="74"/>
      <c r="N107" s="74"/>
      <c r="O107" s="74"/>
      <c r="P107" s="74"/>
      <c r="Q107" s="74"/>
      <c r="R107" s="74"/>
      <c r="S107" s="74"/>
      <c r="T107" s="74"/>
      <c r="U107" s="74"/>
      <c r="V107" s="74"/>
      <c r="W107" s="74"/>
      <c r="X107" s="74"/>
      <c r="Y107" s="74"/>
      <c r="Z107" s="74"/>
      <c r="AA107" s="74"/>
      <c r="AB107" s="74"/>
      <c r="AC107" s="74"/>
      <c r="AD107" s="74"/>
      <c r="AE107" s="74"/>
      <c r="AF107" s="74"/>
      <c r="AG107" s="74"/>
      <c r="AH107" s="74"/>
      <c r="AI107" s="74"/>
      <c r="AJ107" s="74"/>
      <c r="AK107" s="74"/>
      <c r="AL107" s="74"/>
      <c r="AM107" s="74"/>
      <c r="AN107" s="74"/>
      <c r="AO107" s="74"/>
      <c r="AP107" s="74"/>
      <c r="AQ107" s="74"/>
      <c r="AR107" s="74"/>
      <c r="AS107" s="74"/>
      <c r="AT107" s="74"/>
      <c r="AU107" s="74"/>
      <c r="AV107" s="74"/>
      <c r="AW107" s="74"/>
      <c r="AX107" s="74"/>
      <c r="AY107" s="74"/>
      <c r="AZ107" s="74"/>
      <c r="BA107" s="74"/>
      <c r="BB107" s="74"/>
      <c r="BC107" s="74"/>
      <c r="BD107" s="74"/>
      <c r="BE107" s="74"/>
      <c r="BF107" s="74"/>
      <c r="BG107" s="74"/>
      <c r="BH107" s="74"/>
      <c r="BI107" s="74"/>
      <c r="BJ107" s="74"/>
      <c r="BK107" s="74"/>
      <c r="BL107" s="74"/>
      <c r="BM107" s="74"/>
      <c r="BN107" s="74"/>
      <c r="BO107" s="74"/>
      <c r="BP107" s="74"/>
      <c r="BQ107" s="74"/>
      <c r="BR107" s="74"/>
      <c r="BS107" s="74"/>
      <c r="BT107" s="74"/>
      <c r="BU107" s="74"/>
      <c r="BV107" s="74"/>
      <c r="BW107" s="74"/>
      <c r="BX107" s="74"/>
      <c r="BY107" s="74"/>
      <c r="BZ107" s="74"/>
      <c r="CA107" s="74"/>
      <c r="CB107" s="74"/>
      <c r="CC107" s="74"/>
      <c r="CD107" s="74"/>
      <c r="CE107" s="74"/>
      <c r="CF107" s="74"/>
      <c r="CG107" s="74"/>
      <c r="CH107" s="74"/>
      <c r="CI107" s="74"/>
      <c r="CJ107" s="74"/>
      <c r="CK107" s="74"/>
    </row>
    <row r="108" spans="1:89" ht="15" customHeight="1">
      <c r="B108" s="108"/>
      <c r="C108" s="109"/>
      <c r="D108" s="74"/>
      <c r="E108" s="74"/>
      <c r="F108" s="74"/>
      <c r="G108" s="74"/>
      <c r="H108" s="74"/>
      <c r="I108" s="74"/>
      <c r="J108" s="74"/>
      <c r="K108" s="74"/>
      <c r="L108" s="74"/>
      <c r="M108" s="74"/>
      <c r="N108" s="74"/>
      <c r="O108" s="74"/>
      <c r="P108" s="74"/>
      <c r="Q108" s="74"/>
      <c r="R108" s="74"/>
      <c r="S108" s="74"/>
      <c r="T108" s="74"/>
      <c r="U108" s="74"/>
      <c r="V108" s="74"/>
      <c r="W108" s="74"/>
      <c r="X108" s="74"/>
      <c r="Y108" s="74"/>
      <c r="Z108" s="74"/>
      <c r="AA108" s="74"/>
      <c r="AB108" s="74"/>
      <c r="AC108" s="74"/>
      <c r="AD108" s="74"/>
      <c r="AE108" s="74"/>
      <c r="AF108" s="74"/>
      <c r="AG108" s="74"/>
      <c r="AH108" s="74"/>
      <c r="AI108" s="74"/>
      <c r="AJ108" s="74"/>
      <c r="AK108" s="74"/>
      <c r="AL108" s="74"/>
      <c r="AM108" s="74"/>
      <c r="AN108" s="74"/>
      <c r="AO108" s="74"/>
      <c r="AP108" s="74"/>
      <c r="AQ108" s="74"/>
      <c r="AR108" s="74"/>
      <c r="AS108" s="74"/>
      <c r="AT108" s="74"/>
      <c r="AU108" s="74"/>
      <c r="AV108" s="74"/>
      <c r="AW108" s="74"/>
      <c r="AX108" s="74"/>
      <c r="AY108" s="74"/>
      <c r="AZ108" s="74"/>
      <c r="BA108" s="74"/>
      <c r="BB108" s="74"/>
      <c r="BC108" s="74"/>
      <c r="BD108" s="74"/>
      <c r="BE108" s="74"/>
      <c r="BF108" s="74"/>
      <c r="BG108" s="74"/>
      <c r="BH108" s="74"/>
      <c r="BI108" s="74"/>
      <c r="BJ108" s="74"/>
      <c r="BK108" s="74"/>
      <c r="BL108" s="74"/>
      <c r="BM108" s="74"/>
      <c r="BN108" s="74"/>
      <c r="BO108" s="74"/>
      <c r="BP108" s="74"/>
      <c r="BQ108" s="74"/>
      <c r="BR108" s="74"/>
      <c r="BS108" s="74"/>
      <c r="BT108" s="74"/>
      <c r="BU108" s="74"/>
      <c r="BV108" s="74"/>
      <c r="BW108" s="74"/>
      <c r="BX108" s="74"/>
      <c r="BY108" s="74"/>
      <c r="BZ108" s="74"/>
      <c r="CA108" s="74"/>
      <c r="CB108" s="74"/>
      <c r="CC108" s="74"/>
      <c r="CD108" s="74"/>
      <c r="CE108" s="74"/>
      <c r="CF108" s="74"/>
      <c r="CG108" s="74"/>
      <c r="CH108" s="74"/>
      <c r="CI108" s="74"/>
      <c r="CJ108" s="74"/>
      <c r="CK108" s="74"/>
    </row>
    <row r="109" spans="1:89" ht="15" customHeight="1">
      <c r="B109" s="108"/>
      <c r="C109" s="109"/>
      <c r="D109" s="74"/>
      <c r="E109" s="74"/>
      <c r="F109" s="74"/>
      <c r="G109" s="74"/>
      <c r="H109" s="74"/>
      <c r="I109" s="74"/>
      <c r="J109" s="74"/>
      <c r="K109" s="74"/>
      <c r="L109" s="74"/>
      <c r="M109" s="74"/>
      <c r="N109" s="74"/>
      <c r="O109" s="74"/>
      <c r="P109" s="74"/>
      <c r="Q109" s="74"/>
      <c r="R109" s="74"/>
      <c r="S109" s="74"/>
      <c r="T109" s="74"/>
      <c r="U109" s="74"/>
      <c r="V109" s="74"/>
      <c r="W109" s="74"/>
      <c r="X109" s="74"/>
      <c r="Y109" s="74"/>
      <c r="Z109" s="74"/>
      <c r="AA109" s="74"/>
      <c r="AB109" s="74"/>
      <c r="AC109" s="74"/>
      <c r="AD109" s="74"/>
      <c r="AE109" s="74"/>
      <c r="AF109" s="74"/>
      <c r="AG109" s="74"/>
      <c r="AH109" s="74"/>
      <c r="AI109" s="74"/>
      <c r="AJ109" s="74"/>
      <c r="AK109" s="74"/>
      <c r="AL109" s="74"/>
      <c r="AM109" s="74"/>
      <c r="AN109" s="74"/>
      <c r="AO109" s="74"/>
      <c r="AP109" s="74"/>
      <c r="AQ109" s="74"/>
      <c r="AR109" s="74"/>
      <c r="AS109" s="74"/>
      <c r="AT109" s="74"/>
      <c r="AU109" s="74"/>
      <c r="AV109" s="74"/>
      <c r="AW109" s="74"/>
      <c r="AX109" s="74"/>
      <c r="AY109" s="74"/>
      <c r="AZ109" s="74"/>
      <c r="BA109" s="74"/>
      <c r="BB109" s="74"/>
      <c r="BC109" s="74"/>
      <c r="BD109" s="74"/>
      <c r="BE109" s="74"/>
      <c r="BF109" s="74"/>
      <c r="BG109" s="74"/>
      <c r="BH109" s="74"/>
      <c r="BI109" s="74"/>
      <c r="BJ109" s="74"/>
      <c r="BK109" s="74"/>
      <c r="BL109" s="74"/>
      <c r="BM109" s="74"/>
      <c r="BN109" s="74"/>
      <c r="BO109" s="74"/>
      <c r="BP109" s="74"/>
      <c r="BQ109" s="74"/>
      <c r="BR109" s="74"/>
      <c r="BS109" s="74"/>
      <c r="BT109" s="74"/>
      <c r="BU109" s="74"/>
      <c r="BV109" s="74"/>
      <c r="BW109" s="74"/>
      <c r="BX109" s="74"/>
      <c r="BY109" s="74"/>
      <c r="BZ109" s="74"/>
      <c r="CA109" s="74"/>
      <c r="CB109" s="74"/>
      <c r="CC109" s="74"/>
      <c r="CD109" s="74"/>
      <c r="CE109" s="74"/>
      <c r="CF109" s="74"/>
      <c r="CG109" s="74"/>
      <c r="CH109" s="74"/>
      <c r="CI109" s="74"/>
      <c r="CJ109" s="74"/>
      <c r="CK109" s="74"/>
    </row>
    <row r="110" spans="1:89" ht="15" customHeight="1">
      <c r="B110" s="108"/>
      <c r="C110" s="109"/>
      <c r="D110" s="74"/>
      <c r="E110" s="74"/>
      <c r="F110" s="74"/>
      <c r="G110" s="74"/>
      <c r="H110" s="74"/>
      <c r="I110" s="74"/>
      <c r="J110" s="74"/>
      <c r="K110" s="74"/>
      <c r="L110" s="74"/>
      <c r="M110" s="74"/>
      <c r="N110" s="74"/>
      <c r="O110" s="74"/>
      <c r="P110" s="74"/>
      <c r="Q110" s="74"/>
      <c r="R110" s="74"/>
      <c r="S110" s="74"/>
      <c r="T110" s="74"/>
      <c r="U110" s="74"/>
      <c r="V110" s="74"/>
      <c r="W110" s="74"/>
      <c r="X110" s="74"/>
      <c r="Y110" s="74"/>
      <c r="Z110" s="74"/>
      <c r="AA110" s="74"/>
      <c r="AB110" s="74"/>
      <c r="AC110" s="74"/>
      <c r="AD110" s="74"/>
      <c r="AE110" s="74"/>
      <c r="AF110" s="74"/>
      <c r="AG110" s="74"/>
      <c r="AH110" s="74"/>
      <c r="AI110" s="74"/>
      <c r="AJ110" s="74"/>
      <c r="AK110" s="74"/>
      <c r="AL110" s="74"/>
      <c r="AM110" s="74"/>
      <c r="AN110" s="74"/>
      <c r="AO110" s="74"/>
      <c r="AP110" s="74"/>
      <c r="AQ110" s="74"/>
      <c r="AR110" s="74"/>
      <c r="AS110" s="74"/>
      <c r="AT110" s="74"/>
      <c r="AU110" s="74"/>
      <c r="AV110" s="74"/>
      <c r="AW110" s="74"/>
      <c r="AX110" s="74"/>
      <c r="AY110" s="74"/>
      <c r="AZ110" s="74"/>
      <c r="BA110" s="74"/>
      <c r="BB110" s="74"/>
      <c r="BC110" s="74"/>
      <c r="BD110" s="74"/>
      <c r="BE110" s="74"/>
      <c r="BF110" s="74"/>
      <c r="BG110" s="74"/>
      <c r="BH110" s="74"/>
      <c r="BI110" s="74"/>
      <c r="BJ110" s="74"/>
      <c r="BK110" s="74"/>
      <c r="BL110" s="74"/>
      <c r="BM110" s="74"/>
      <c r="BN110" s="74"/>
      <c r="BO110" s="74"/>
      <c r="BP110" s="74"/>
      <c r="BQ110" s="74"/>
      <c r="BR110" s="74"/>
      <c r="BS110" s="74"/>
      <c r="BT110" s="74"/>
      <c r="BU110" s="74"/>
      <c r="BV110" s="74"/>
      <c r="BW110" s="74"/>
      <c r="BX110" s="74"/>
      <c r="BY110" s="74"/>
      <c r="BZ110" s="74"/>
      <c r="CA110" s="74"/>
      <c r="CB110" s="74"/>
      <c r="CC110" s="74"/>
      <c r="CD110" s="74"/>
      <c r="CE110" s="74"/>
      <c r="CF110" s="74"/>
      <c r="CG110" s="74"/>
      <c r="CH110" s="74"/>
      <c r="CI110" s="74"/>
      <c r="CJ110" s="74"/>
      <c r="CK110" s="74"/>
    </row>
    <row r="111" spans="1:89" ht="15" customHeight="1">
      <c r="B111" s="108"/>
      <c r="C111" s="109"/>
      <c r="D111" s="74"/>
      <c r="E111" s="74"/>
      <c r="F111" s="74"/>
      <c r="G111" s="74"/>
      <c r="H111" s="74"/>
      <c r="I111" s="74"/>
      <c r="J111" s="74"/>
      <c r="K111" s="74"/>
      <c r="L111" s="74"/>
      <c r="M111" s="74"/>
      <c r="N111" s="74"/>
      <c r="O111" s="74"/>
      <c r="P111" s="74"/>
      <c r="Q111" s="74"/>
      <c r="R111" s="74"/>
      <c r="S111" s="74"/>
      <c r="T111" s="74"/>
      <c r="U111" s="74"/>
      <c r="V111" s="74"/>
      <c r="W111" s="74"/>
      <c r="X111" s="74"/>
      <c r="Y111" s="74"/>
      <c r="Z111" s="74"/>
      <c r="AA111" s="74"/>
      <c r="AB111" s="74"/>
      <c r="AC111" s="74"/>
      <c r="AD111" s="74"/>
      <c r="AE111" s="74"/>
      <c r="AF111" s="74"/>
      <c r="AG111" s="74"/>
      <c r="AH111" s="74"/>
      <c r="AI111" s="74"/>
      <c r="AJ111" s="74"/>
      <c r="AK111" s="74"/>
      <c r="AL111" s="74"/>
      <c r="AM111" s="74"/>
      <c r="AN111" s="74"/>
      <c r="AO111" s="74"/>
      <c r="AP111" s="74"/>
      <c r="AQ111" s="74"/>
      <c r="AR111" s="74"/>
      <c r="AS111" s="74"/>
      <c r="AT111" s="74"/>
      <c r="AU111" s="74"/>
      <c r="AV111" s="74"/>
      <c r="AW111" s="74"/>
      <c r="AX111" s="74"/>
      <c r="AY111" s="74"/>
      <c r="AZ111" s="74"/>
      <c r="BA111" s="74"/>
      <c r="BB111" s="74"/>
      <c r="BC111" s="74"/>
      <c r="BD111" s="74"/>
      <c r="BE111" s="74"/>
      <c r="BF111" s="74"/>
      <c r="BG111" s="74"/>
      <c r="BH111" s="74"/>
      <c r="BI111" s="74"/>
      <c r="BJ111" s="74"/>
      <c r="BK111" s="74"/>
      <c r="BL111" s="74"/>
      <c r="BM111" s="74"/>
      <c r="BN111" s="74"/>
      <c r="BO111" s="74"/>
      <c r="BP111" s="74"/>
      <c r="BQ111" s="74"/>
      <c r="BR111" s="74"/>
      <c r="BS111" s="74"/>
      <c r="BT111" s="74"/>
      <c r="BU111" s="74"/>
      <c r="BV111" s="74"/>
      <c r="BW111" s="74"/>
      <c r="BX111" s="74"/>
      <c r="BY111" s="74"/>
      <c r="BZ111" s="74"/>
      <c r="CA111" s="74"/>
      <c r="CB111" s="74"/>
      <c r="CC111" s="74"/>
      <c r="CD111" s="74"/>
      <c r="CE111" s="74"/>
      <c r="CF111" s="74"/>
      <c r="CG111" s="74"/>
      <c r="CH111" s="74"/>
      <c r="CI111" s="74"/>
      <c r="CJ111" s="74"/>
      <c r="CK111" s="74"/>
    </row>
    <row r="112" spans="1:89" ht="15" customHeight="1">
      <c r="B112" s="108"/>
      <c r="C112" s="109"/>
      <c r="D112" s="74"/>
      <c r="E112" s="74"/>
      <c r="F112" s="74"/>
      <c r="G112" s="74"/>
      <c r="H112" s="74"/>
      <c r="I112" s="74"/>
      <c r="J112" s="74"/>
      <c r="K112" s="74"/>
      <c r="L112" s="74"/>
      <c r="M112" s="74"/>
      <c r="N112" s="74"/>
      <c r="O112" s="74"/>
      <c r="P112" s="74"/>
      <c r="Q112" s="74"/>
      <c r="R112" s="74"/>
      <c r="S112" s="74"/>
      <c r="T112" s="74"/>
      <c r="U112" s="74"/>
      <c r="V112" s="74"/>
      <c r="W112" s="74"/>
      <c r="X112" s="74"/>
      <c r="Y112" s="74"/>
      <c r="Z112" s="74"/>
      <c r="AA112" s="74"/>
      <c r="AB112" s="74"/>
      <c r="AC112" s="74"/>
      <c r="AD112" s="74"/>
      <c r="AE112" s="74"/>
      <c r="AF112" s="74"/>
      <c r="AG112" s="74"/>
      <c r="AH112" s="74"/>
      <c r="AI112" s="74"/>
      <c r="AJ112" s="74"/>
      <c r="AK112" s="74"/>
      <c r="AL112" s="74"/>
      <c r="AM112" s="74"/>
      <c r="AN112" s="74"/>
      <c r="AO112" s="74"/>
      <c r="AP112" s="74"/>
      <c r="AQ112" s="74"/>
      <c r="AR112" s="74"/>
      <c r="AS112" s="74"/>
      <c r="AT112" s="74"/>
      <c r="AU112" s="74"/>
      <c r="AV112" s="74"/>
      <c r="AW112" s="74"/>
      <c r="AX112" s="74"/>
      <c r="AY112" s="74"/>
      <c r="AZ112" s="74"/>
      <c r="BA112" s="74"/>
      <c r="BB112" s="74"/>
      <c r="BC112" s="74"/>
      <c r="BD112" s="74"/>
      <c r="BE112" s="74"/>
      <c r="BF112" s="74"/>
      <c r="BG112" s="74"/>
      <c r="BH112" s="74"/>
      <c r="BI112" s="74"/>
      <c r="BJ112" s="74"/>
      <c r="BK112" s="74"/>
      <c r="BL112" s="74"/>
      <c r="BM112" s="74"/>
      <c r="BN112" s="74"/>
      <c r="BO112" s="74"/>
      <c r="BP112" s="74"/>
      <c r="BQ112" s="74"/>
      <c r="BR112" s="74"/>
      <c r="BS112" s="74"/>
      <c r="BT112" s="74"/>
      <c r="BU112" s="74"/>
      <c r="BV112" s="74"/>
      <c r="BW112" s="74"/>
      <c r="BX112" s="74"/>
      <c r="BY112" s="74"/>
      <c r="BZ112" s="74"/>
      <c r="CA112" s="74"/>
      <c r="CB112" s="74"/>
      <c r="CC112" s="74"/>
      <c r="CD112" s="74"/>
      <c r="CE112" s="74"/>
      <c r="CF112" s="74"/>
      <c r="CG112" s="74"/>
      <c r="CH112" s="74"/>
      <c r="CI112" s="74"/>
      <c r="CJ112" s="74"/>
      <c r="CK112" s="74"/>
    </row>
    <row r="113" spans="2:89" ht="15" customHeight="1">
      <c r="B113" s="108"/>
      <c r="C113" s="109"/>
      <c r="D113" s="74"/>
      <c r="E113" s="74"/>
      <c r="F113" s="74"/>
      <c r="G113" s="74"/>
      <c r="H113" s="74"/>
      <c r="I113" s="74"/>
      <c r="J113" s="74"/>
      <c r="K113" s="74"/>
      <c r="L113" s="74"/>
      <c r="M113" s="74"/>
      <c r="N113" s="74"/>
      <c r="O113" s="74"/>
      <c r="P113" s="74"/>
      <c r="Q113" s="74"/>
      <c r="R113" s="74"/>
      <c r="S113" s="74"/>
      <c r="T113" s="74"/>
      <c r="U113" s="74"/>
      <c r="V113" s="74"/>
      <c r="W113" s="74"/>
      <c r="X113" s="74"/>
      <c r="Y113" s="74"/>
      <c r="Z113" s="74"/>
      <c r="AA113" s="74"/>
      <c r="AB113" s="74"/>
      <c r="AC113" s="74"/>
      <c r="AD113" s="74"/>
      <c r="AE113" s="74"/>
      <c r="AF113" s="74"/>
      <c r="AG113" s="74"/>
      <c r="AH113" s="74"/>
      <c r="AI113" s="74"/>
      <c r="AJ113" s="74"/>
      <c r="AK113" s="74"/>
      <c r="AL113" s="74"/>
      <c r="AM113" s="74"/>
      <c r="AN113" s="74"/>
      <c r="AO113" s="74"/>
      <c r="AP113" s="74"/>
      <c r="AQ113" s="74"/>
      <c r="AR113" s="74"/>
      <c r="AS113" s="74"/>
      <c r="AT113" s="74"/>
      <c r="AU113" s="74"/>
      <c r="AV113" s="74"/>
      <c r="AW113" s="74"/>
      <c r="AX113" s="74"/>
      <c r="AY113" s="74"/>
      <c r="AZ113" s="74"/>
      <c r="BA113" s="74"/>
      <c r="BB113" s="74"/>
      <c r="BC113" s="74"/>
      <c r="BD113" s="74"/>
      <c r="BE113" s="74"/>
      <c r="BF113" s="74"/>
      <c r="BG113" s="74"/>
      <c r="BH113" s="74"/>
      <c r="BI113" s="74"/>
      <c r="BJ113" s="74"/>
      <c r="BK113" s="74"/>
      <c r="BL113" s="74"/>
      <c r="BM113" s="74"/>
      <c r="BN113" s="74"/>
      <c r="BO113" s="74"/>
      <c r="BP113" s="74"/>
      <c r="BQ113" s="74"/>
      <c r="BR113" s="74"/>
      <c r="BS113" s="74"/>
      <c r="BT113" s="74"/>
      <c r="BU113" s="74"/>
      <c r="BV113" s="74"/>
      <c r="BW113" s="74"/>
      <c r="BX113" s="74"/>
      <c r="BY113" s="74"/>
      <c r="BZ113" s="74"/>
      <c r="CA113" s="74"/>
      <c r="CB113" s="74"/>
      <c r="CC113" s="74"/>
      <c r="CD113" s="74"/>
      <c r="CE113" s="74"/>
      <c r="CF113" s="74"/>
      <c r="CG113" s="74"/>
      <c r="CH113" s="74"/>
      <c r="CI113" s="74"/>
      <c r="CJ113" s="74"/>
      <c r="CK113" s="74"/>
    </row>
    <row r="114" spans="2:89" ht="15" customHeight="1">
      <c r="B114" s="108"/>
      <c r="C114" s="109"/>
      <c r="D114" s="74"/>
      <c r="E114" s="74"/>
      <c r="F114" s="74"/>
      <c r="G114" s="74"/>
      <c r="H114" s="74"/>
      <c r="I114" s="74"/>
      <c r="J114" s="74"/>
      <c r="K114" s="74"/>
      <c r="L114" s="74"/>
      <c r="M114" s="74"/>
      <c r="N114" s="74"/>
      <c r="O114" s="74"/>
      <c r="P114" s="74"/>
      <c r="Q114" s="74"/>
      <c r="R114" s="74"/>
      <c r="S114" s="74"/>
      <c r="T114" s="74"/>
      <c r="U114" s="74"/>
      <c r="V114" s="74"/>
      <c r="W114" s="74"/>
      <c r="X114" s="74"/>
      <c r="Y114" s="74"/>
      <c r="Z114" s="74"/>
      <c r="AA114" s="74"/>
      <c r="AB114" s="74"/>
      <c r="AC114" s="74"/>
      <c r="AD114" s="74"/>
      <c r="AE114" s="74"/>
      <c r="AF114" s="74"/>
      <c r="AG114" s="74"/>
      <c r="AH114" s="74"/>
      <c r="AI114" s="74"/>
      <c r="AJ114" s="74"/>
      <c r="AK114" s="74"/>
      <c r="AL114" s="74"/>
      <c r="AM114" s="74"/>
      <c r="AN114" s="74"/>
      <c r="AO114" s="74"/>
      <c r="AP114" s="74"/>
      <c r="AQ114" s="74"/>
      <c r="AR114" s="74"/>
      <c r="AS114" s="74"/>
      <c r="AT114" s="74"/>
      <c r="AU114" s="74"/>
      <c r="AV114" s="74"/>
      <c r="AW114" s="74"/>
      <c r="AX114" s="74"/>
      <c r="AY114" s="74"/>
      <c r="AZ114" s="74"/>
      <c r="BA114" s="74"/>
      <c r="BB114" s="74"/>
      <c r="BC114" s="74"/>
      <c r="BD114" s="74"/>
      <c r="BE114" s="74"/>
      <c r="BF114" s="74"/>
      <c r="BG114" s="74"/>
      <c r="BH114" s="74"/>
      <c r="BI114" s="74"/>
      <c r="BJ114" s="74"/>
      <c r="BK114" s="74"/>
      <c r="BL114" s="74"/>
      <c r="BM114" s="74"/>
      <c r="BN114" s="74"/>
      <c r="BO114" s="74"/>
      <c r="BP114" s="74"/>
      <c r="BQ114" s="74"/>
      <c r="BR114" s="74"/>
      <c r="BS114" s="74"/>
      <c r="BT114" s="74"/>
      <c r="BU114" s="74"/>
      <c r="BV114" s="74"/>
      <c r="BW114" s="74"/>
      <c r="BX114" s="74"/>
      <c r="BY114" s="74"/>
      <c r="BZ114" s="74"/>
      <c r="CA114" s="74"/>
      <c r="CB114" s="74"/>
      <c r="CC114" s="74"/>
      <c r="CD114" s="74"/>
      <c r="CE114" s="74"/>
      <c r="CF114" s="74"/>
      <c r="CG114" s="74"/>
      <c r="CH114" s="74"/>
      <c r="CI114" s="74"/>
      <c r="CJ114" s="74"/>
      <c r="CK114" s="74"/>
    </row>
    <row r="115" spans="2:89" ht="15" customHeight="1">
      <c r="B115" s="108"/>
      <c r="C115" s="109"/>
      <c r="D115" s="74"/>
      <c r="E115" s="74"/>
      <c r="F115" s="74"/>
      <c r="G115" s="74"/>
      <c r="H115" s="74"/>
      <c r="I115" s="74"/>
      <c r="J115" s="74"/>
      <c r="K115" s="74"/>
      <c r="L115" s="74"/>
      <c r="M115" s="74"/>
      <c r="N115" s="74"/>
      <c r="O115" s="74"/>
      <c r="P115" s="74"/>
      <c r="Q115" s="74"/>
      <c r="R115" s="74"/>
      <c r="S115" s="74"/>
      <c r="T115" s="74"/>
      <c r="U115" s="74"/>
      <c r="V115" s="74"/>
      <c r="W115" s="74"/>
      <c r="X115" s="74"/>
      <c r="Y115" s="74"/>
      <c r="Z115" s="74"/>
      <c r="AA115" s="74"/>
      <c r="AB115" s="74"/>
      <c r="AC115" s="74"/>
      <c r="AD115" s="74"/>
      <c r="AE115" s="74"/>
      <c r="AF115" s="74"/>
      <c r="AG115" s="74"/>
      <c r="AH115" s="74"/>
      <c r="AI115" s="74"/>
      <c r="AJ115" s="74"/>
      <c r="AK115" s="74"/>
      <c r="AL115" s="74"/>
      <c r="AM115" s="74"/>
      <c r="AN115" s="74"/>
      <c r="AO115" s="74"/>
      <c r="AP115" s="74"/>
      <c r="AQ115" s="74"/>
      <c r="AR115" s="74"/>
      <c r="AS115" s="74"/>
      <c r="AT115" s="74"/>
      <c r="AU115" s="74"/>
      <c r="AV115" s="74"/>
      <c r="AW115" s="74"/>
      <c r="AX115" s="74"/>
      <c r="AY115" s="74"/>
      <c r="AZ115" s="74"/>
      <c r="BA115" s="74"/>
      <c r="BB115" s="74"/>
      <c r="BC115" s="74"/>
      <c r="BD115" s="74"/>
      <c r="BE115" s="74"/>
      <c r="BF115" s="74"/>
      <c r="BG115" s="74"/>
      <c r="BH115" s="74"/>
      <c r="BI115" s="74"/>
      <c r="BJ115" s="74"/>
      <c r="BK115" s="74"/>
      <c r="BL115" s="74"/>
      <c r="BM115" s="74"/>
      <c r="BN115" s="74"/>
      <c r="BO115" s="74"/>
      <c r="BP115" s="74"/>
      <c r="BQ115" s="74"/>
      <c r="BR115" s="74"/>
      <c r="BS115" s="74"/>
      <c r="BT115" s="74"/>
      <c r="BU115" s="74"/>
      <c r="BV115" s="74"/>
      <c r="BW115" s="74"/>
      <c r="BX115" s="74"/>
      <c r="BY115" s="74"/>
      <c r="BZ115" s="74"/>
      <c r="CA115" s="74"/>
      <c r="CB115" s="74"/>
      <c r="CC115" s="74"/>
      <c r="CD115" s="74"/>
      <c r="CE115" s="74"/>
      <c r="CF115" s="74"/>
      <c r="CG115" s="74"/>
      <c r="CH115" s="74"/>
      <c r="CI115" s="74"/>
      <c r="CJ115" s="74"/>
      <c r="CK115" s="74"/>
    </row>
    <row r="116" spans="2:89" ht="15" customHeight="1">
      <c r="B116" s="108"/>
      <c r="C116" s="109"/>
      <c r="D116" s="74"/>
      <c r="E116" s="74"/>
      <c r="F116" s="74"/>
      <c r="G116" s="74"/>
      <c r="H116" s="74"/>
      <c r="I116" s="74"/>
      <c r="J116" s="74"/>
      <c r="K116" s="74"/>
      <c r="L116" s="74"/>
      <c r="M116" s="74"/>
      <c r="N116" s="74"/>
      <c r="O116" s="74"/>
      <c r="P116" s="74"/>
      <c r="Q116" s="74"/>
      <c r="R116" s="74"/>
      <c r="S116" s="74"/>
      <c r="T116" s="74"/>
      <c r="U116" s="74"/>
      <c r="V116" s="74"/>
      <c r="W116" s="74"/>
      <c r="X116" s="74"/>
      <c r="Y116" s="74"/>
      <c r="Z116" s="74"/>
      <c r="AA116" s="74"/>
      <c r="AB116" s="74"/>
      <c r="AC116" s="74"/>
      <c r="AD116" s="74"/>
      <c r="AE116" s="74"/>
      <c r="AF116" s="74"/>
      <c r="AG116" s="74"/>
      <c r="AH116" s="74"/>
      <c r="AI116" s="74"/>
      <c r="AJ116" s="74"/>
      <c r="AK116" s="74"/>
      <c r="AL116" s="74"/>
      <c r="AM116" s="74"/>
      <c r="AN116" s="74"/>
      <c r="AO116" s="74"/>
      <c r="AP116" s="74"/>
      <c r="AQ116" s="74"/>
      <c r="AR116" s="74"/>
      <c r="AS116" s="74"/>
      <c r="AT116" s="74"/>
      <c r="AU116" s="74"/>
      <c r="AV116" s="74"/>
      <c r="AW116" s="74"/>
      <c r="AX116" s="74"/>
      <c r="AY116" s="74"/>
      <c r="AZ116" s="74"/>
      <c r="BA116" s="74"/>
      <c r="BB116" s="74"/>
      <c r="BC116" s="74"/>
      <c r="BD116" s="74"/>
      <c r="BE116" s="74"/>
      <c r="BF116" s="74"/>
      <c r="BG116" s="74"/>
      <c r="BH116" s="74"/>
      <c r="BI116" s="74"/>
      <c r="BJ116" s="74"/>
      <c r="BK116" s="74"/>
      <c r="BL116" s="74"/>
      <c r="BM116" s="74"/>
      <c r="BN116" s="74"/>
      <c r="BO116" s="74"/>
      <c r="BP116" s="74"/>
      <c r="BQ116" s="74"/>
      <c r="BR116" s="74"/>
      <c r="BS116" s="74"/>
      <c r="BT116" s="74"/>
      <c r="BU116" s="74"/>
      <c r="BV116" s="74"/>
      <c r="BW116" s="74"/>
      <c r="BX116" s="74"/>
      <c r="BY116" s="74"/>
      <c r="BZ116" s="74"/>
      <c r="CA116" s="74"/>
      <c r="CB116" s="74"/>
      <c r="CC116" s="74"/>
      <c r="CD116" s="74"/>
      <c r="CE116" s="74"/>
      <c r="CF116" s="74"/>
      <c r="CG116" s="74"/>
      <c r="CH116" s="74"/>
      <c r="CI116" s="74"/>
      <c r="CJ116" s="74"/>
      <c r="CK116" s="74"/>
    </row>
    <row r="117" spans="2:89" ht="15" customHeight="1">
      <c r="B117" s="108"/>
      <c r="C117" s="109"/>
      <c r="D117" s="74"/>
      <c r="E117" s="74"/>
      <c r="F117" s="74"/>
      <c r="G117" s="74"/>
      <c r="H117" s="74"/>
      <c r="I117" s="74"/>
      <c r="J117" s="74"/>
      <c r="K117" s="74"/>
      <c r="L117" s="74"/>
      <c r="M117" s="74"/>
      <c r="N117" s="74"/>
      <c r="O117" s="74"/>
      <c r="P117" s="74"/>
      <c r="Q117" s="74"/>
      <c r="R117" s="74"/>
      <c r="S117" s="74"/>
      <c r="T117" s="74"/>
      <c r="U117" s="74"/>
      <c r="V117" s="74"/>
      <c r="W117" s="74"/>
      <c r="X117" s="74"/>
      <c r="Y117" s="74"/>
      <c r="Z117" s="74"/>
      <c r="AA117" s="74"/>
      <c r="AB117" s="74"/>
      <c r="AC117" s="74"/>
      <c r="AD117" s="74"/>
      <c r="AE117" s="74"/>
      <c r="AF117" s="74"/>
      <c r="AG117" s="74"/>
      <c r="AH117" s="74"/>
      <c r="AI117" s="74"/>
      <c r="AJ117" s="74"/>
      <c r="AK117" s="74"/>
      <c r="AL117" s="74"/>
      <c r="AM117" s="74"/>
      <c r="AN117" s="74"/>
      <c r="AO117" s="74"/>
      <c r="AP117" s="74"/>
      <c r="AQ117" s="74"/>
      <c r="AR117" s="74"/>
      <c r="AS117" s="74"/>
      <c r="AT117" s="74"/>
      <c r="AU117" s="74"/>
      <c r="AV117" s="74"/>
      <c r="AW117" s="74"/>
      <c r="AX117" s="74"/>
      <c r="AY117" s="74"/>
      <c r="AZ117" s="74"/>
      <c r="BA117" s="74"/>
      <c r="BB117" s="74"/>
      <c r="BC117" s="74"/>
      <c r="BD117" s="74"/>
      <c r="BE117" s="74"/>
      <c r="BF117" s="74"/>
      <c r="BG117" s="74"/>
      <c r="BH117" s="74"/>
      <c r="BI117" s="74"/>
      <c r="BJ117" s="74"/>
      <c r="BK117" s="74"/>
      <c r="BL117" s="74"/>
      <c r="BM117" s="74"/>
      <c r="BN117" s="74"/>
      <c r="BO117" s="74"/>
      <c r="BP117" s="74"/>
      <c r="BQ117" s="74"/>
      <c r="BR117" s="74"/>
      <c r="BS117" s="74"/>
      <c r="BT117" s="74"/>
      <c r="BU117" s="74"/>
      <c r="BV117" s="74"/>
      <c r="BW117" s="74"/>
      <c r="BX117" s="74"/>
      <c r="BY117" s="74"/>
      <c r="BZ117" s="74"/>
      <c r="CA117" s="74"/>
      <c r="CB117" s="74"/>
      <c r="CC117" s="74"/>
      <c r="CD117" s="74"/>
      <c r="CE117" s="74"/>
      <c r="CF117" s="74"/>
      <c r="CG117" s="74"/>
      <c r="CH117" s="74"/>
      <c r="CI117" s="74"/>
      <c r="CJ117" s="74"/>
      <c r="CK117" s="74"/>
    </row>
    <row r="118" spans="2:89" ht="15" customHeight="1">
      <c r="B118" s="108"/>
      <c r="C118" s="109"/>
      <c r="D118" s="74"/>
      <c r="E118" s="74"/>
      <c r="F118" s="74"/>
      <c r="G118" s="74"/>
      <c r="H118" s="74"/>
      <c r="I118" s="74"/>
      <c r="J118" s="74"/>
      <c r="K118" s="74"/>
      <c r="L118" s="74"/>
      <c r="M118" s="74"/>
      <c r="N118" s="74"/>
      <c r="O118" s="74"/>
      <c r="P118" s="74"/>
      <c r="Q118" s="74"/>
      <c r="R118" s="74"/>
      <c r="S118" s="74"/>
      <c r="T118" s="74"/>
      <c r="U118" s="74"/>
      <c r="V118" s="74"/>
      <c r="W118" s="74"/>
      <c r="X118" s="74"/>
      <c r="Y118" s="74"/>
      <c r="Z118" s="74"/>
      <c r="AA118" s="74"/>
      <c r="AB118" s="74"/>
      <c r="AC118" s="74"/>
      <c r="AD118" s="74"/>
      <c r="AE118" s="74"/>
      <c r="AF118" s="74"/>
      <c r="AG118" s="74"/>
      <c r="AH118" s="74"/>
      <c r="AI118" s="74"/>
      <c r="AJ118" s="74"/>
      <c r="AK118" s="74"/>
      <c r="AL118" s="74"/>
      <c r="AM118" s="74"/>
      <c r="AN118" s="74"/>
      <c r="AO118" s="74"/>
      <c r="AP118" s="74"/>
      <c r="AQ118" s="74"/>
      <c r="AR118" s="74"/>
      <c r="AS118" s="74"/>
      <c r="AT118" s="74"/>
      <c r="AU118" s="74"/>
      <c r="AV118" s="74"/>
      <c r="AW118" s="74"/>
      <c r="AX118" s="74"/>
      <c r="AY118" s="74"/>
      <c r="AZ118" s="74"/>
      <c r="BA118" s="74"/>
      <c r="BB118" s="74"/>
      <c r="BC118" s="74"/>
      <c r="BD118" s="74"/>
      <c r="BE118" s="74"/>
      <c r="BF118" s="74"/>
      <c r="BG118" s="74"/>
      <c r="BH118" s="74"/>
      <c r="BI118" s="74"/>
      <c r="BJ118" s="74"/>
      <c r="BK118" s="74"/>
      <c r="BL118" s="74"/>
      <c r="BM118" s="74"/>
      <c r="BN118" s="74"/>
      <c r="BO118" s="74"/>
      <c r="BP118" s="74"/>
      <c r="BQ118" s="74"/>
      <c r="BR118" s="74"/>
      <c r="BS118" s="74"/>
      <c r="BT118" s="74"/>
      <c r="BU118" s="74"/>
      <c r="BV118" s="74"/>
      <c r="BW118" s="74"/>
      <c r="BX118" s="74"/>
      <c r="BY118" s="74"/>
      <c r="BZ118" s="74"/>
      <c r="CA118" s="74"/>
      <c r="CB118" s="74"/>
      <c r="CC118" s="74"/>
      <c r="CD118" s="74"/>
      <c r="CE118" s="74"/>
      <c r="CF118" s="74"/>
      <c r="CG118" s="74"/>
      <c r="CH118" s="74"/>
      <c r="CI118" s="74"/>
      <c r="CJ118" s="74"/>
      <c r="CK118" s="74"/>
    </row>
    <row r="119" spans="2:89" ht="15" customHeight="1">
      <c r="B119" s="108"/>
      <c r="C119" s="109"/>
      <c r="D119" s="74"/>
      <c r="E119" s="74"/>
      <c r="F119" s="74"/>
      <c r="G119" s="74"/>
      <c r="H119" s="74"/>
      <c r="I119" s="74"/>
      <c r="J119" s="74"/>
      <c r="K119" s="74"/>
      <c r="L119" s="74"/>
      <c r="M119" s="74"/>
      <c r="N119" s="74"/>
      <c r="O119" s="74"/>
      <c r="P119" s="74"/>
      <c r="Q119" s="74"/>
      <c r="R119" s="74"/>
      <c r="S119" s="74"/>
      <c r="T119" s="74"/>
      <c r="U119" s="74"/>
      <c r="V119" s="74"/>
      <c r="W119" s="74"/>
      <c r="X119" s="74"/>
      <c r="Y119" s="74"/>
      <c r="Z119" s="74"/>
      <c r="AA119" s="74"/>
      <c r="AB119" s="74"/>
      <c r="AC119" s="74"/>
      <c r="AD119" s="74"/>
      <c r="AE119" s="74"/>
      <c r="AF119" s="74"/>
      <c r="AG119" s="74"/>
      <c r="AH119" s="74"/>
      <c r="AI119" s="74"/>
      <c r="AJ119" s="74"/>
      <c r="AK119" s="74"/>
      <c r="AL119" s="74"/>
      <c r="AM119" s="74"/>
      <c r="AN119" s="74"/>
      <c r="AO119" s="74"/>
      <c r="AP119" s="74"/>
      <c r="AQ119" s="74"/>
      <c r="AR119" s="74"/>
      <c r="AS119" s="74"/>
      <c r="AT119" s="74"/>
      <c r="AU119" s="74"/>
      <c r="AV119" s="74"/>
      <c r="AW119" s="74"/>
      <c r="AX119" s="74"/>
      <c r="AY119" s="74"/>
      <c r="AZ119" s="74"/>
      <c r="BA119" s="74"/>
      <c r="BB119" s="74"/>
      <c r="BC119" s="74"/>
      <c r="BD119" s="74"/>
      <c r="BE119" s="74"/>
      <c r="BF119" s="74"/>
      <c r="BG119" s="74"/>
      <c r="BH119" s="74"/>
      <c r="BI119" s="74"/>
      <c r="BJ119" s="74"/>
      <c r="BK119" s="74"/>
      <c r="BL119" s="74"/>
      <c r="BM119" s="74"/>
      <c r="BN119" s="74"/>
      <c r="BO119" s="74"/>
      <c r="BP119" s="74"/>
      <c r="BQ119" s="74"/>
      <c r="BR119" s="74"/>
      <c r="BS119" s="74"/>
      <c r="BT119" s="74"/>
      <c r="BU119" s="74"/>
      <c r="BV119" s="74"/>
      <c r="BW119" s="74"/>
      <c r="BX119" s="74"/>
      <c r="BY119" s="74"/>
      <c r="BZ119" s="74"/>
      <c r="CA119" s="74"/>
      <c r="CB119" s="74"/>
      <c r="CC119" s="74"/>
      <c r="CD119" s="74"/>
      <c r="CE119" s="74"/>
      <c r="CF119" s="74"/>
      <c r="CG119" s="74"/>
      <c r="CH119" s="74"/>
      <c r="CI119" s="74"/>
      <c r="CJ119" s="74"/>
      <c r="CK119" s="74"/>
    </row>
    <row r="120" spans="2:89" ht="15" customHeight="1">
      <c r="B120" s="108"/>
      <c r="C120" s="109"/>
      <c r="D120" s="74"/>
      <c r="E120" s="74"/>
      <c r="F120" s="74"/>
      <c r="G120" s="74"/>
      <c r="H120" s="74"/>
      <c r="I120" s="74"/>
      <c r="J120" s="74"/>
      <c r="K120" s="74"/>
      <c r="L120" s="74"/>
      <c r="M120" s="74"/>
      <c r="N120" s="74"/>
      <c r="O120" s="74"/>
      <c r="P120" s="74"/>
      <c r="Q120" s="74"/>
      <c r="R120" s="74"/>
      <c r="S120" s="74"/>
      <c r="T120" s="74"/>
      <c r="U120" s="74"/>
      <c r="V120" s="74"/>
      <c r="W120" s="74"/>
      <c r="X120" s="74"/>
      <c r="Y120" s="74"/>
      <c r="Z120" s="74"/>
      <c r="AA120" s="74"/>
      <c r="AB120" s="74"/>
      <c r="AC120" s="74"/>
      <c r="AD120" s="74"/>
      <c r="AE120" s="74"/>
      <c r="AF120" s="74"/>
      <c r="AG120" s="74"/>
      <c r="AH120" s="74"/>
      <c r="AI120" s="74"/>
      <c r="AJ120" s="74"/>
      <c r="AK120" s="74"/>
      <c r="AL120" s="74"/>
      <c r="AM120" s="74"/>
      <c r="AN120" s="74"/>
      <c r="AO120" s="74"/>
      <c r="AP120" s="74"/>
      <c r="AQ120" s="74"/>
      <c r="AR120" s="74"/>
      <c r="AS120" s="74"/>
      <c r="AT120" s="74"/>
      <c r="AU120" s="74"/>
      <c r="AV120" s="74"/>
      <c r="AW120" s="74"/>
      <c r="AX120" s="74"/>
      <c r="AY120" s="74"/>
      <c r="AZ120" s="74"/>
      <c r="BA120" s="74"/>
      <c r="BB120" s="74"/>
      <c r="BC120" s="74"/>
      <c r="BD120" s="74"/>
      <c r="BE120" s="74"/>
      <c r="BF120" s="74"/>
      <c r="BG120" s="74"/>
      <c r="BH120" s="74"/>
      <c r="BI120" s="74"/>
      <c r="BJ120" s="74"/>
      <c r="BK120" s="74"/>
      <c r="BL120" s="74"/>
      <c r="BM120" s="74"/>
      <c r="BN120" s="74"/>
      <c r="BO120" s="74"/>
      <c r="BP120" s="74"/>
      <c r="BQ120" s="74"/>
      <c r="BR120" s="74"/>
      <c r="BS120" s="74"/>
      <c r="BT120" s="74"/>
      <c r="BU120" s="74"/>
      <c r="BV120" s="74"/>
      <c r="BW120" s="74"/>
      <c r="BX120" s="74"/>
      <c r="BY120" s="74"/>
      <c r="BZ120" s="74"/>
      <c r="CA120" s="74"/>
      <c r="CB120" s="74"/>
      <c r="CC120" s="74"/>
      <c r="CD120" s="74"/>
      <c r="CE120" s="74"/>
      <c r="CF120" s="74"/>
      <c r="CG120" s="74"/>
      <c r="CH120" s="74"/>
      <c r="CI120" s="74"/>
      <c r="CJ120" s="74"/>
      <c r="CK120" s="74"/>
    </row>
    <row r="121" spans="2:89" ht="15" customHeight="1">
      <c r="B121" s="79"/>
      <c r="C121" s="109"/>
      <c r="D121" s="74"/>
      <c r="E121" s="74"/>
      <c r="F121" s="74"/>
      <c r="G121" s="74"/>
      <c r="H121" s="74"/>
      <c r="I121" s="74"/>
      <c r="J121" s="74"/>
      <c r="K121" s="74"/>
      <c r="L121" s="74"/>
      <c r="M121" s="74"/>
      <c r="N121" s="74"/>
      <c r="O121" s="74"/>
      <c r="P121" s="74"/>
      <c r="Q121" s="74"/>
      <c r="R121" s="74"/>
      <c r="S121" s="74"/>
      <c r="T121" s="74"/>
      <c r="U121" s="74"/>
      <c r="V121" s="74"/>
      <c r="W121" s="74"/>
      <c r="X121" s="74"/>
      <c r="Y121" s="74"/>
      <c r="Z121" s="74"/>
      <c r="AA121" s="74"/>
      <c r="AB121" s="74"/>
      <c r="AC121" s="74"/>
      <c r="AD121" s="74"/>
      <c r="AE121" s="74"/>
      <c r="AF121" s="74"/>
      <c r="AG121" s="74"/>
      <c r="AH121" s="74"/>
      <c r="AI121" s="74"/>
      <c r="AJ121" s="267"/>
      <c r="AK121" s="74"/>
      <c r="AL121" s="74"/>
      <c r="AM121" s="74"/>
      <c r="AN121" s="74"/>
      <c r="AO121" s="74"/>
      <c r="AP121" s="74"/>
      <c r="AQ121" s="74"/>
      <c r="AR121" s="74"/>
      <c r="AS121" s="74"/>
      <c r="AT121" s="74"/>
      <c r="AU121" s="74"/>
      <c r="AV121" s="74"/>
      <c r="AW121" s="74"/>
      <c r="AX121" s="74"/>
      <c r="AY121" s="74"/>
      <c r="AZ121" s="74"/>
      <c r="BA121" s="74"/>
      <c r="BB121" s="74"/>
      <c r="BC121" s="74"/>
      <c r="BD121" s="74"/>
      <c r="BE121" s="74"/>
      <c r="BF121" s="74"/>
      <c r="BG121" s="74"/>
      <c r="BH121" s="74"/>
      <c r="BI121" s="74"/>
      <c r="BJ121" s="74"/>
      <c r="BK121" s="74"/>
      <c r="BL121" s="74"/>
      <c r="BM121" s="74"/>
      <c r="BN121" s="74"/>
      <c r="BO121" s="74"/>
      <c r="BP121" s="74"/>
      <c r="BQ121" s="74"/>
      <c r="BR121" s="74"/>
      <c r="BS121" s="74"/>
      <c r="BT121" s="74"/>
      <c r="BU121" s="74"/>
      <c r="BV121" s="74"/>
      <c r="BW121" s="74"/>
      <c r="BX121" s="74"/>
      <c r="BY121" s="74"/>
      <c r="BZ121" s="74"/>
      <c r="CA121" s="74"/>
      <c r="CB121" s="74"/>
      <c r="CC121" s="74"/>
      <c r="CD121" s="74"/>
      <c r="CE121" s="74"/>
      <c r="CF121" s="74"/>
      <c r="CG121" s="74"/>
      <c r="CH121" s="74"/>
      <c r="CI121" s="74"/>
      <c r="CJ121" s="74"/>
      <c r="CK121" s="74"/>
    </row>
    <row r="122" spans="2:89" ht="15" customHeight="1">
      <c r="B122" s="79"/>
      <c r="C122" s="109"/>
      <c r="D122" s="74"/>
      <c r="E122" s="74"/>
      <c r="F122" s="74"/>
      <c r="G122" s="74"/>
      <c r="H122" s="74"/>
      <c r="I122" s="74"/>
      <c r="J122" s="74"/>
      <c r="K122" s="74"/>
      <c r="L122" s="74"/>
      <c r="M122" s="74"/>
      <c r="N122" s="74"/>
      <c r="O122" s="74"/>
      <c r="P122" s="74"/>
      <c r="Q122" s="74"/>
      <c r="R122" s="74"/>
      <c r="S122" s="74"/>
      <c r="T122" s="74"/>
      <c r="U122" s="74"/>
      <c r="V122" s="74"/>
      <c r="W122" s="74"/>
      <c r="X122" s="74"/>
      <c r="Y122" s="74"/>
      <c r="Z122" s="74"/>
      <c r="AA122" s="74"/>
      <c r="AB122" s="74"/>
      <c r="AC122" s="74"/>
      <c r="AD122" s="74"/>
      <c r="AE122" s="74"/>
      <c r="AF122" s="74"/>
      <c r="AG122" s="74"/>
      <c r="AH122" s="74"/>
      <c r="AI122" s="74"/>
      <c r="AJ122" s="80"/>
      <c r="AK122" s="74"/>
      <c r="AL122" s="74"/>
      <c r="AM122" s="74"/>
      <c r="AN122" s="74"/>
      <c r="AO122" s="74"/>
      <c r="AP122" s="74"/>
      <c r="AQ122" s="74"/>
      <c r="AR122" s="74"/>
      <c r="AS122" s="74"/>
      <c r="AT122" s="74"/>
      <c r="AU122" s="74"/>
      <c r="AV122" s="74"/>
      <c r="AW122" s="74"/>
      <c r="AX122" s="74"/>
      <c r="AY122" s="74"/>
      <c r="AZ122" s="74"/>
      <c r="BA122" s="74"/>
      <c r="BB122" s="74"/>
      <c r="BC122" s="74"/>
      <c r="BD122" s="74"/>
      <c r="BE122" s="74"/>
      <c r="BF122" s="74"/>
      <c r="BG122" s="74"/>
      <c r="BH122" s="74"/>
      <c r="BI122" s="74"/>
      <c r="BJ122" s="74"/>
      <c r="BK122" s="74"/>
      <c r="BL122" s="74"/>
      <c r="BM122" s="74"/>
      <c r="BN122" s="74"/>
      <c r="BO122" s="74"/>
      <c r="BP122" s="74"/>
      <c r="BQ122" s="74"/>
      <c r="BR122" s="74"/>
      <c r="BS122" s="74"/>
      <c r="BT122" s="74"/>
      <c r="BU122" s="74"/>
      <c r="BV122" s="74"/>
      <c r="BW122" s="74"/>
      <c r="BX122" s="74"/>
      <c r="BY122" s="74"/>
      <c r="BZ122" s="74"/>
      <c r="CA122" s="74"/>
      <c r="CB122" s="74"/>
      <c r="CC122" s="74"/>
      <c r="CD122" s="74"/>
      <c r="CE122" s="74"/>
      <c r="CF122" s="74"/>
      <c r="CG122" s="74"/>
      <c r="CH122" s="74"/>
      <c r="CI122" s="74"/>
      <c r="CJ122" s="74"/>
      <c r="CK122" s="74"/>
    </row>
    <row r="123" spans="2:89" ht="15" customHeight="1">
      <c r="B123" s="108"/>
      <c r="C123" s="109"/>
      <c r="D123" s="74"/>
      <c r="E123" s="74"/>
      <c r="F123" s="74"/>
      <c r="G123" s="74"/>
      <c r="H123" s="74"/>
      <c r="I123" s="74"/>
      <c r="J123" s="74"/>
      <c r="K123" s="74"/>
      <c r="L123" s="74"/>
      <c r="M123" s="74"/>
      <c r="N123" s="74"/>
      <c r="O123" s="74"/>
      <c r="P123" s="74"/>
      <c r="Q123" s="74"/>
      <c r="R123" s="74"/>
      <c r="S123" s="74"/>
      <c r="T123" s="74"/>
      <c r="U123" s="74"/>
      <c r="V123" s="74"/>
      <c r="W123" s="74"/>
      <c r="X123" s="74"/>
      <c r="Y123" s="74"/>
      <c r="Z123" s="74"/>
      <c r="AA123" s="74"/>
      <c r="AB123" s="74"/>
      <c r="AC123" s="74"/>
      <c r="AD123" s="74"/>
      <c r="AE123" s="74"/>
      <c r="AF123" s="74"/>
      <c r="AG123" s="74"/>
      <c r="AH123" s="74"/>
      <c r="AI123" s="74"/>
      <c r="AJ123" s="74"/>
      <c r="AK123" s="74"/>
      <c r="AL123" s="74"/>
      <c r="AM123" s="74"/>
      <c r="AN123" s="74"/>
      <c r="AO123" s="74"/>
      <c r="AP123" s="74"/>
      <c r="AQ123" s="74"/>
      <c r="AR123" s="74"/>
      <c r="AS123" s="74"/>
      <c r="AT123" s="74"/>
      <c r="AU123" s="74"/>
      <c r="AV123" s="74"/>
      <c r="AW123" s="74"/>
      <c r="AX123" s="74"/>
      <c r="AY123" s="74"/>
      <c r="AZ123" s="74"/>
      <c r="BA123" s="74"/>
      <c r="BB123" s="74"/>
      <c r="BC123" s="74"/>
      <c r="BD123" s="74"/>
      <c r="BE123" s="74"/>
      <c r="BF123" s="74"/>
      <c r="BG123" s="74"/>
      <c r="BH123" s="74"/>
      <c r="BI123" s="74"/>
      <c r="BJ123" s="74"/>
      <c r="BK123" s="74"/>
      <c r="BL123" s="74"/>
      <c r="BM123" s="74"/>
      <c r="BN123" s="74"/>
      <c r="BO123" s="74"/>
      <c r="BP123" s="74"/>
      <c r="BQ123" s="74"/>
      <c r="BR123" s="74"/>
      <c r="BS123" s="74"/>
      <c r="BT123" s="74"/>
      <c r="BU123" s="74"/>
      <c r="BV123" s="74"/>
      <c r="BW123" s="74"/>
      <c r="BX123" s="74"/>
      <c r="BY123" s="74"/>
      <c r="BZ123" s="74"/>
      <c r="CA123" s="74"/>
      <c r="CB123" s="74"/>
      <c r="CC123" s="74"/>
      <c r="CD123" s="74"/>
      <c r="CE123" s="74"/>
      <c r="CF123" s="74"/>
      <c r="CG123" s="74"/>
      <c r="CH123" s="74"/>
      <c r="CI123" s="74"/>
      <c r="CJ123" s="74"/>
      <c r="CK123" s="74"/>
    </row>
    <row r="124" spans="2:89" ht="15" customHeight="1">
      <c r="B124" s="108"/>
      <c r="C124" s="247"/>
      <c r="D124" s="76"/>
      <c r="E124" s="76"/>
      <c r="F124" s="76"/>
      <c r="G124" s="76"/>
      <c r="H124" s="76"/>
      <c r="I124" s="76"/>
      <c r="J124" s="74"/>
      <c r="K124" s="74"/>
      <c r="L124" s="74"/>
      <c r="M124" s="74"/>
      <c r="N124" s="74"/>
      <c r="O124" s="74"/>
      <c r="P124" s="74"/>
      <c r="Q124" s="74"/>
      <c r="R124" s="74"/>
      <c r="S124" s="74"/>
      <c r="T124" s="74"/>
      <c r="U124" s="74"/>
      <c r="V124" s="74"/>
      <c r="W124" s="74"/>
      <c r="X124" s="74"/>
      <c r="Y124" s="74"/>
      <c r="Z124" s="74"/>
      <c r="AA124" s="74"/>
      <c r="AB124" s="74"/>
      <c r="AC124" s="74"/>
      <c r="AD124" s="74"/>
      <c r="AE124" s="74"/>
      <c r="AF124" s="74"/>
      <c r="AG124" s="74"/>
      <c r="AH124" s="74"/>
      <c r="AI124" s="74"/>
      <c r="AJ124" s="74"/>
      <c r="AK124" s="74"/>
      <c r="AL124" s="74"/>
      <c r="AM124" s="74"/>
      <c r="AN124" s="74"/>
      <c r="AO124" s="74"/>
      <c r="AP124" s="74"/>
      <c r="AQ124" s="74"/>
      <c r="AR124" s="74"/>
      <c r="AS124" s="74"/>
      <c r="AT124" s="74"/>
      <c r="AU124" s="74"/>
      <c r="AV124" s="74"/>
      <c r="AW124" s="74"/>
      <c r="AX124" s="74"/>
      <c r="AY124" s="74"/>
      <c r="AZ124" s="74"/>
      <c r="BA124" s="74"/>
      <c r="BB124" s="74"/>
      <c r="BC124" s="74"/>
      <c r="BD124" s="74"/>
      <c r="BE124" s="74"/>
      <c r="BF124" s="74"/>
      <c r="BG124" s="74"/>
      <c r="BH124" s="74"/>
      <c r="BI124" s="74"/>
      <c r="BJ124" s="74"/>
      <c r="BK124" s="74"/>
      <c r="BL124" s="74"/>
      <c r="BM124" s="74"/>
      <c r="BN124" s="74"/>
      <c r="BO124" s="74"/>
      <c r="BP124" s="74"/>
      <c r="BQ124" s="74"/>
      <c r="BR124" s="74"/>
      <c r="BS124" s="74"/>
      <c r="BT124" s="74"/>
      <c r="BU124" s="74"/>
      <c r="BV124" s="74"/>
      <c r="BW124" s="74"/>
      <c r="BX124" s="74"/>
      <c r="BY124" s="74"/>
      <c r="BZ124" s="74"/>
      <c r="CA124" s="74"/>
      <c r="CB124" s="74"/>
      <c r="CC124" s="74"/>
      <c r="CD124" s="74"/>
      <c r="CE124" s="74"/>
      <c r="CF124" s="74"/>
      <c r="CG124" s="74"/>
      <c r="CH124" s="74"/>
      <c r="CI124" s="74"/>
      <c r="CJ124" s="74"/>
      <c r="CK124" s="74"/>
    </row>
    <row r="125" spans="2:89" ht="15" customHeight="1">
      <c r="B125" s="108"/>
      <c r="C125" s="109"/>
      <c r="D125" s="74"/>
      <c r="E125" s="74"/>
      <c r="F125" s="74"/>
      <c r="G125" s="74"/>
      <c r="H125" s="74"/>
      <c r="I125" s="74"/>
      <c r="J125" s="74"/>
      <c r="K125" s="74"/>
      <c r="L125" s="74"/>
      <c r="M125" s="74"/>
      <c r="N125" s="74"/>
      <c r="O125" s="74"/>
      <c r="P125" s="74"/>
      <c r="Q125" s="74"/>
      <c r="R125" s="74"/>
      <c r="S125" s="74"/>
      <c r="T125" s="74"/>
      <c r="U125" s="74"/>
      <c r="V125" s="74"/>
      <c r="W125" s="74"/>
      <c r="X125" s="74"/>
      <c r="Y125" s="74"/>
      <c r="Z125" s="74"/>
      <c r="AA125" s="74"/>
      <c r="AB125" s="74"/>
      <c r="AC125" s="74"/>
      <c r="AD125" s="74"/>
      <c r="AE125" s="74"/>
      <c r="AF125" s="74"/>
      <c r="AG125" s="74"/>
      <c r="AH125" s="74"/>
      <c r="AI125" s="74"/>
      <c r="AJ125" s="74"/>
      <c r="AK125" s="74"/>
      <c r="AL125" s="74"/>
      <c r="AM125" s="74"/>
      <c r="AN125" s="74"/>
      <c r="AO125" s="74"/>
      <c r="AP125" s="74"/>
      <c r="AQ125" s="74"/>
      <c r="AR125" s="74"/>
      <c r="AS125" s="74"/>
      <c r="AT125" s="74"/>
      <c r="AU125" s="74"/>
      <c r="AV125" s="74"/>
      <c r="AW125" s="74"/>
      <c r="AX125" s="74"/>
      <c r="AY125" s="74"/>
      <c r="AZ125" s="74"/>
      <c r="BA125" s="74"/>
      <c r="BB125" s="74"/>
      <c r="BC125" s="74"/>
      <c r="BD125" s="74"/>
      <c r="BE125" s="74"/>
      <c r="BF125" s="74"/>
      <c r="BG125" s="74"/>
      <c r="BH125" s="74"/>
      <c r="BI125" s="74"/>
      <c r="BJ125" s="74"/>
      <c r="BK125" s="74"/>
      <c r="BL125" s="74"/>
      <c r="BM125" s="74"/>
      <c r="BN125" s="74"/>
      <c r="BO125" s="74"/>
      <c r="BP125" s="74"/>
      <c r="BQ125" s="74"/>
      <c r="BR125" s="74"/>
      <c r="BS125" s="74"/>
      <c r="BT125" s="74"/>
      <c r="BU125" s="74"/>
      <c r="BV125" s="74"/>
      <c r="BW125" s="74"/>
      <c r="BX125" s="74"/>
      <c r="BY125" s="74"/>
      <c r="BZ125" s="74"/>
      <c r="CA125" s="74"/>
      <c r="CB125" s="74"/>
      <c r="CC125" s="74"/>
      <c r="CD125" s="74"/>
      <c r="CE125" s="74"/>
      <c r="CF125" s="74"/>
      <c r="CG125" s="74"/>
      <c r="CH125" s="74"/>
      <c r="CI125" s="74"/>
      <c r="CJ125" s="74"/>
      <c r="CK125" s="74"/>
    </row>
    <row r="126" spans="2:89" ht="15" customHeight="1">
      <c r="B126" s="108"/>
      <c r="C126" s="109"/>
      <c r="D126" s="74"/>
      <c r="E126" s="74"/>
      <c r="F126" s="74"/>
      <c r="G126" s="74"/>
      <c r="H126" s="74"/>
      <c r="I126" s="74"/>
      <c r="J126" s="74"/>
      <c r="K126" s="74"/>
      <c r="L126" s="74"/>
      <c r="M126" s="74"/>
      <c r="N126" s="74"/>
      <c r="O126" s="74"/>
      <c r="P126" s="74"/>
      <c r="Q126" s="74"/>
      <c r="R126" s="74"/>
      <c r="S126" s="74"/>
      <c r="T126" s="74"/>
      <c r="U126" s="74"/>
      <c r="V126" s="74"/>
      <c r="W126" s="74"/>
      <c r="X126" s="74"/>
      <c r="Y126" s="74"/>
      <c r="Z126" s="74"/>
      <c r="AA126" s="74"/>
      <c r="AB126" s="74"/>
      <c r="AC126" s="74"/>
      <c r="AD126" s="74"/>
      <c r="AE126" s="74"/>
      <c r="AF126" s="74"/>
      <c r="AG126" s="74"/>
      <c r="AH126" s="74"/>
      <c r="AI126" s="74"/>
      <c r="AJ126" s="74"/>
      <c r="AK126" s="74"/>
      <c r="AL126" s="74"/>
      <c r="AM126" s="74"/>
      <c r="AN126" s="74"/>
      <c r="AO126" s="74"/>
      <c r="AP126" s="74"/>
      <c r="AQ126" s="74"/>
      <c r="AR126" s="74"/>
      <c r="AS126" s="74"/>
      <c r="AT126" s="74"/>
      <c r="AU126" s="74"/>
      <c r="AV126" s="74"/>
      <c r="AW126" s="74"/>
      <c r="AX126" s="74"/>
      <c r="AY126" s="74"/>
      <c r="AZ126" s="74"/>
      <c r="BA126" s="74"/>
      <c r="BB126" s="74"/>
      <c r="BC126" s="74"/>
      <c r="BD126" s="74"/>
      <c r="BE126" s="74"/>
      <c r="BF126" s="74"/>
      <c r="BG126" s="74"/>
      <c r="BH126" s="74"/>
      <c r="BI126" s="74"/>
      <c r="BJ126" s="74"/>
      <c r="BK126" s="74"/>
      <c r="BL126" s="74"/>
      <c r="BM126" s="74"/>
      <c r="BN126" s="74"/>
      <c r="BO126" s="74"/>
      <c r="BP126" s="74"/>
      <c r="BQ126" s="74"/>
      <c r="BR126" s="74"/>
      <c r="BS126" s="74"/>
      <c r="BT126" s="74"/>
      <c r="BU126" s="74"/>
      <c r="BV126" s="74"/>
      <c r="BW126" s="74"/>
      <c r="BX126" s="74"/>
      <c r="BY126" s="74"/>
      <c r="BZ126" s="74"/>
      <c r="CA126" s="74"/>
      <c r="CB126" s="74"/>
      <c r="CC126" s="74"/>
      <c r="CD126" s="74"/>
      <c r="CE126" s="74"/>
      <c r="CF126" s="74"/>
      <c r="CG126" s="74"/>
      <c r="CH126" s="74"/>
      <c r="CI126" s="74"/>
      <c r="CJ126" s="74"/>
      <c r="CK126" s="74"/>
    </row>
    <row r="127" spans="2:89" ht="15" customHeight="1">
      <c r="B127" s="108"/>
      <c r="C127" s="109"/>
      <c r="D127" s="74"/>
      <c r="E127" s="74"/>
      <c r="F127" s="74"/>
      <c r="G127" s="74"/>
      <c r="H127" s="74"/>
      <c r="I127" s="74"/>
      <c r="J127" s="74"/>
      <c r="K127" s="74"/>
      <c r="L127" s="74"/>
      <c r="M127" s="74"/>
      <c r="N127" s="74"/>
      <c r="O127" s="74"/>
      <c r="P127" s="74"/>
      <c r="Q127" s="74"/>
      <c r="R127" s="74"/>
      <c r="S127" s="74"/>
      <c r="T127" s="74"/>
      <c r="U127" s="74"/>
      <c r="V127" s="74"/>
      <c r="W127" s="74"/>
      <c r="X127" s="74"/>
      <c r="Y127" s="74"/>
      <c r="Z127" s="74"/>
      <c r="AA127" s="74"/>
      <c r="AB127" s="74"/>
      <c r="AC127" s="74"/>
      <c r="AD127" s="74"/>
      <c r="AE127" s="74"/>
      <c r="AF127" s="74"/>
      <c r="AG127" s="74"/>
      <c r="AH127" s="74"/>
      <c r="AI127" s="74"/>
      <c r="AJ127" s="74"/>
      <c r="AK127" s="74"/>
      <c r="AL127" s="74"/>
      <c r="AM127" s="74"/>
      <c r="AN127" s="74"/>
      <c r="AO127" s="74"/>
      <c r="AP127" s="74"/>
      <c r="AQ127" s="74"/>
      <c r="AR127" s="74"/>
      <c r="AS127" s="74"/>
      <c r="AT127" s="74"/>
      <c r="AU127" s="74"/>
      <c r="AV127" s="74"/>
      <c r="AW127" s="74"/>
      <c r="AX127" s="74"/>
      <c r="AY127" s="74"/>
      <c r="AZ127" s="74"/>
      <c r="BA127" s="74"/>
      <c r="BB127" s="74"/>
      <c r="BC127" s="74"/>
      <c r="BD127" s="74"/>
      <c r="BE127" s="74"/>
      <c r="BF127" s="74"/>
      <c r="BG127" s="74"/>
      <c r="BH127" s="74"/>
      <c r="BI127" s="74"/>
      <c r="BJ127" s="74"/>
      <c r="BK127" s="74"/>
      <c r="BL127" s="74"/>
      <c r="BM127" s="74"/>
      <c r="BN127" s="74"/>
      <c r="BO127" s="74"/>
      <c r="BP127" s="74"/>
      <c r="BQ127" s="74"/>
      <c r="BR127" s="74"/>
      <c r="BS127" s="74"/>
      <c r="BT127" s="74"/>
      <c r="BU127" s="74"/>
      <c r="BV127" s="74"/>
      <c r="BW127" s="74"/>
      <c r="BX127" s="74"/>
      <c r="BY127" s="74"/>
      <c r="BZ127" s="74"/>
      <c r="CA127" s="74"/>
      <c r="CB127" s="74"/>
      <c r="CC127" s="74"/>
      <c r="CD127" s="74"/>
      <c r="CE127" s="74"/>
      <c r="CF127" s="74"/>
      <c r="CG127" s="74"/>
      <c r="CH127" s="74"/>
      <c r="CI127" s="74"/>
      <c r="CJ127" s="74"/>
      <c r="CK127" s="74"/>
    </row>
    <row r="128" spans="2:89" ht="15" customHeight="1">
      <c r="B128" s="108"/>
      <c r="C128" s="109"/>
      <c r="D128" s="74"/>
      <c r="E128" s="74"/>
      <c r="F128" s="74"/>
      <c r="G128" s="74"/>
      <c r="H128" s="74"/>
      <c r="I128" s="74"/>
      <c r="J128" s="74"/>
      <c r="K128" s="74"/>
      <c r="L128" s="74"/>
      <c r="M128" s="74"/>
      <c r="N128" s="74"/>
      <c r="O128" s="74"/>
      <c r="P128" s="74"/>
      <c r="Q128" s="74"/>
      <c r="R128" s="74"/>
      <c r="S128" s="74"/>
      <c r="T128" s="74"/>
      <c r="U128" s="74"/>
      <c r="V128" s="74"/>
      <c r="W128" s="74"/>
      <c r="X128" s="74"/>
      <c r="Y128" s="74"/>
      <c r="Z128" s="74"/>
      <c r="AA128" s="74"/>
      <c r="AB128" s="74"/>
      <c r="AC128" s="74"/>
      <c r="AD128" s="74"/>
      <c r="AE128" s="74"/>
      <c r="AF128" s="74"/>
      <c r="AG128" s="110"/>
      <c r="AH128" s="110"/>
      <c r="AI128" s="74"/>
      <c r="AJ128" s="74"/>
      <c r="AK128" s="74"/>
      <c r="AL128" s="74"/>
      <c r="AM128" s="74"/>
      <c r="AN128" s="74"/>
      <c r="AO128" s="74"/>
      <c r="AP128" s="74"/>
      <c r="AQ128" s="74"/>
      <c r="AR128" s="74"/>
      <c r="AS128" s="74"/>
      <c r="AT128" s="74"/>
      <c r="AU128" s="74"/>
      <c r="AV128" s="74"/>
      <c r="AW128" s="74"/>
      <c r="AX128" s="74"/>
      <c r="AY128" s="74"/>
      <c r="AZ128" s="74"/>
      <c r="BA128" s="74"/>
      <c r="BB128" s="74"/>
      <c r="BC128" s="74"/>
      <c r="BD128" s="74"/>
      <c r="BE128" s="74"/>
      <c r="BF128" s="74"/>
      <c r="BG128" s="74"/>
      <c r="BH128" s="74"/>
      <c r="BI128" s="74"/>
      <c r="BJ128" s="74"/>
      <c r="BK128" s="74"/>
      <c r="BL128" s="74"/>
      <c r="BM128" s="74"/>
      <c r="BN128" s="74"/>
      <c r="BO128" s="74"/>
      <c r="BP128" s="74"/>
      <c r="BQ128" s="74"/>
      <c r="BR128" s="74"/>
      <c r="BS128" s="74"/>
      <c r="BT128" s="74"/>
      <c r="BU128" s="74"/>
      <c r="BV128" s="74"/>
      <c r="BW128" s="74"/>
      <c r="BX128" s="74"/>
      <c r="BY128" s="74"/>
      <c r="BZ128" s="74"/>
      <c r="CA128" s="74"/>
      <c r="CB128" s="74"/>
      <c r="CC128" s="74"/>
      <c r="CD128" s="74"/>
      <c r="CE128" s="74"/>
      <c r="CF128" s="74"/>
      <c r="CG128" s="74"/>
      <c r="CH128" s="74"/>
      <c r="CI128" s="74"/>
      <c r="CJ128" s="74"/>
      <c r="CK128" s="74"/>
    </row>
    <row r="129" spans="1:89" ht="15" customHeight="1">
      <c r="B129" s="108"/>
      <c r="C129" s="109"/>
      <c r="D129" s="74"/>
      <c r="E129" s="74"/>
      <c r="F129" s="74"/>
      <c r="G129" s="74"/>
      <c r="H129" s="74"/>
      <c r="I129" s="74"/>
      <c r="J129" s="74"/>
      <c r="K129" s="74"/>
      <c r="L129" s="74"/>
      <c r="M129" s="74"/>
      <c r="N129" s="74"/>
      <c r="O129" s="74"/>
      <c r="P129" s="74"/>
      <c r="Q129" s="74"/>
      <c r="R129" s="74"/>
      <c r="S129" s="74"/>
      <c r="T129" s="74"/>
      <c r="U129" s="74"/>
      <c r="V129" s="74"/>
      <c r="W129" s="74"/>
      <c r="X129" s="74"/>
      <c r="Y129" s="74"/>
      <c r="Z129" s="74"/>
      <c r="AA129" s="74"/>
      <c r="AB129" s="74"/>
      <c r="AC129" s="74"/>
      <c r="AD129" s="74"/>
      <c r="AE129" s="74"/>
      <c r="AF129" s="74"/>
      <c r="AG129" s="74"/>
      <c r="AH129" s="74"/>
      <c r="AI129" s="74"/>
      <c r="AJ129" s="74"/>
      <c r="AK129" s="74"/>
      <c r="AL129" s="74"/>
      <c r="AM129" s="74"/>
      <c r="AN129" s="74"/>
      <c r="AO129" s="74"/>
      <c r="AP129" s="74"/>
      <c r="AQ129" s="74"/>
      <c r="AR129" s="74"/>
      <c r="AS129" s="74"/>
      <c r="AT129" s="74"/>
      <c r="AU129" s="74"/>
      <c r="AV129" s="74"/>
      <c r="AW129" s="74"/>
      <c r="AX129" s="74"/>
      <c r="AY129" s="74"/>
      <c r="AZ129" s="74"/>
      <c r="BA129" s="74"/>
      <c r="BB129" s="74"/>
      <c r="BC129" s="74"/>
      <c r="BD129" s="74"/>
      <c r="BE129" s="74"/>
      <c r="BF129" s="74"/>
      <c r="BG129" s="74"/>
      <c r="BH129" s="74"/>
      <c r="BI129" s="74"/>
      <c r="BJ129" s="74"/>
      <c r="BK129" s="74"/>
      <c r="BL129" s="74"/>
      <c r="BM129" s="74"/>
      <c r="BN129" s="74"/>
      <c r="BO129" s="74"/>
      <c r="BP129" s="74"/>
      <c r="BQ129" s="74"/>
      <c r="BR129" s="74"/>
      <c r="BS129" s="74"/>
      <c r="BT129" s="74"/>
      <c r="BU129" s="74"/>
      <c r="BV129" s="74"/>
      <c r="BW129" s="74"/>
      <c r="BX129" s="74"/>
      <c r="BY129" s="74"/>
      <c r="BZ129" s="74"/>
      <c r="CA129" s="74"/>
      <c r="CB129" s="74"/>
      <c r="CC129" s="74"/>
      <c r="CD129" s="74"/>
      <c r="CE129" s="74"/>
      <c r="CF129" s="74"/>
      <c r="CG129" s="74"/>
      <c r="CH129" s="74"/>
      <c r="CI129" s="74"/>
      <c r="CJ129" s="74"/>
      <c r="CK129" s="74"/>
    </row>
    <row r="130" spans="1:89" ht="15" customHeight="1">
      <c r="B130" s="108"/>
      <c r="C130" s="109"/>
      <c r="D130" s="74"/>
      <c r="E130" s="74"/>
      <c r="F130" s="74"/>
      <c r="G130" s="74"/>
      <c r="H130" s="74"/>
      <c r="I130" s="74"/>
      <c r="J130" s="74"/>
      <c r="K130" s="74"/>
      <c r="L130" s="74"/>
      <c r="M130" s="74"/>
      <c r="N130" s="74"/>
      <c r="O130" s="74"/>
      <c r="P130" s="74"/>
      <c r="Q130" s="74"/>
      <c r="R130" s="74"/>
      <c r="S130" s="74"/>
      <c r="T130" s="74"/>
      <c r="U130" s="74"/>
      <c r="V130" s="74"/>
      <c r="W130" s="74"/>
      <c r="X130" s="74"/>
      <c r="Y130" s="74"/>
      <c r="Z130" s="74"/>
      <c r="AA130" s="74"/>
      <c r="AB130" s="74"/>
      <c r="AC130" s="74"/>
      <c r="AD130" s="74"/>
      <c r="AE130" s="74"/>
      <c r="AF130" s="74"/>
      <c r="AG130" s="74"/>
      <c r="AH130" s="74"/>
      <c r="AI130" s="74"/>
      <c r="AJ130" s="74"/>
      <c r="AK130" s="74"/>
      <c r="AL130" s="74"/>
      <c r="AM130" s="74"/>
      <c r="AN130" s="74"/>
      <c r="AO130" s="74"/>
      <c r="AP130" s="74"/>
      <c r="AQ130" s="74"/>
      <c r="AR130" s="74"/>
      <c r="AS130" s="74"/>
      <c r="AT130" s="74"/>
      <c r="AU130" s="74"/>
      <c r="AV130" s="74"/>
      <c r="AW130" s="74"/>
      <c r="AX130" s="74"/>
      <c r="AY130" s="74"/>
      <c r="AZ130" s="74"/>
      <c r="BA130" s="74"/>
      <c r="BB130" s="74"/>
      <c r="BC130" s="74"/>
      <c r="BD130" s="74"/>
      <c r="BE130" s="74"/>
      <c r="BF130" s="74"/>
      <c r="BG130" s="74"/>
      <c r="BH130" s="74"/>
      <c r="BI130" s="74"/>
      <c r="BJ130" s="74"/>
      <c r="BK130" s="74"/>
      <c r="BL130" s="74"/>
      <c r="BM130" s="74"/>
      <c r="BN130" s="74"/>
      <c r="BO130" s="74"/>
      <c r="BP130" s="74"/>
      <c r="BQ130" s="74"/>
      <c r="BR130" s="74"/>
      <c r="BS130" s="74"/>
      <c r="BT130" s="74"/>
      <c r="BU130" s="74"/>
      <c r="BV130" s="74"/>
      <c r="BW130" s="74"/>
      <c r="BX130" s="74"/>
      <c r="BY130" s="74"/>
      <c r="BZ130" s="74"/>
      <c r="CA130" s="74"/>
      <c r="CB130" s="74"/>
      <c r="CC130" s="74"/>
      <c r="CD130" s="74"/>
      <c r="CE130" s="74"/>
      <c r="CF130" s="74"/>
      <c r="CG130" s="74"/>
      <c r="CH130" s="74"/>
      <c r="CI130" s="74"/>
      <c r="CJ130" s="74"/>
      <c r="CK130" s="74"/>
    </row>
    <row r="131" spans="1:89" ht="15" customHeight="1">
      <c r="B131" s="108"/>
      <c r="C131" s="109"/>
      <c r="D131" s="74"/>
      <c r="E131" s="74"/>
      <c r="F131" s="74"/>
      <c r="G131" s="74"/>
      <c r="H131" s="74"/>
      <c r="I131" s="74"/>
      <c r="J131" s="74"/>
      <c r="K131" s="74"/>
      <c r="L131" s="74"/>
      <c r="M131" s="74"/>
      <c r="N131" s="74"/>
      <c r="O131" s="74"/>
      <c r="P131" s="74"/>
      <c r="Q131" s="74"/>
      <c r="R131" s="74"/>
      <c r="S131" s="74"/>
      <c r="T131" s="74"/>
      <c r="U131" s="74"/>
      <c r="V131" s="74"/>
      <c r="W131" s="74"/>
      <c r="X131" s="74"/>
      <c r="Y131" s="74"/>
      <c r="Z131" s="74"/>
      <c r="AA131" s="74"/>
      <c r="AB131" s="74"/>
      <c r="AC131" s="74"/>
      <c r="AD131" s="74"/>
      <c r="AE131" s="74"/>
      <c r="AF131" s="74"/>
      <c r="AG131" s="74"/>
      <c r="AH131" s="74"/>
      <c r="AI131" s="74"/>
      <c r="AJ131" s="74"/>
      <c r="AK131" s="74"/>
      <c r="AL131" s="74"/>
      <c r="AM131" s="74"/>
      <c r="AN131" s="74"/>
      <c r="AO131" s="74"/>
      <c r="AP131" s="74"/>
      <c r="AQ131" s="74"/>
      <c r="AR131" s="74"/>
      <c r="AS131" s="74"/>
      <c r="AT131" s="74"/>
      <c r="AU131" s="74"/>
      <c r="AV131" s="74"/>
      <c r="AW131" s="74"/>
      <c r="AX131" s="74"/>
      <c r="AY131" s="74"/>
      <c r="AZ131" s="74"/>
      <c r="BA131" s="74"/>
      <c r="BB131" s="74"/>
      <c r="BC131" s="74"/>
      <c r="BD131" s="74"/>
      <c r="BE131" s="74"/>
      <c r="BF131" s="74"/>
      <c r="BG131" s="74"/>
      <c r="BH131" s="74"/>
      <c r="BI131" s="74"/>
      <c r="BJ131" s="74"/>
      <c r="BK131" s="74"/>
      <c r="BL131" s="74"/>
      <c r="BM131" s="74"/>
      <c r="BN131" s="74"/>
      <c r="BO131" s="74"/>
      <c r="BP131" s="74"/>
      <c r="BQ131" s="74"/>
      <c r="BR131" s="74"/>
      <c r="BS131" s="74"/>
      <c r="BT131" s="74"/>
      <c r="BU131" s="74"/>
      <c r="BV131" s="74"/>
      <c r="BW131" s="74"/>
      <c r="BX131" s="74"/>
      <c r="BY131" s="74"/>
      <c r="BZ131" s="74"/>
      <c r="CA131" s="74"/>
      <c r="CB131" s="74"/>
      <c r="CC131" s="74"/>
      <c r="CD131" s="74"/>
      <c r="CE131" s="74"/>
      <c r="CF131" s="74"/>
      <c r="CG131" s="74"/>
      <c r="CH131" s="74"/>
      <c r="CI131" s="74"/>
      <c r="CJ131" s="74"/>
      <c r="CK131" s="74"/>
    </row>
    <row r="132" spans="1:89" ht="15" customHeight="1">
      <c r="B132" s="108"/>
      <c r="C132" s="109"/>
      <c r="D132" s="74"/>
      <c r="E132" s="74"/>
      <c r="F132" s="74"/>
      <c r="G132" s="74"/>
      <c r="H132" s="74"/>
      <c r="I132" s="74"/>
      <c r="J132" s="74"/>
      <c r="K132" s="74"/>
      <c r="L132" s="74"/>
      <c r="M132" s="74"/>
      <c r="N132" s="74"/>
      <c r="O132" s="74"/>
      <c r="P132" s="74"/>
      <c r="Q132" s="74"/>
      <c r="R132" s="74"/>
      <c r="S132" s="74"/>
      <c r="T132" s="74"/>
      <c r="U132" s="74"/>
      <c r="V132" s="74"/>
      <c r="W132" s="74"/>
      <c r="X132" s="74"/>
      <c r="Y132" s="74"/>
      <c r="Z132" s="74"/>
      <c r="AA132" s="74"/>
      <c r="AB132" s="74"/>
      <c r="AC132" s="74"/>
      <c r="AD132" s="74"/>
      <c r="AE132" s="74"/>
      <c r="AF132" s="74"/>
      <c r="AG132" s="74"/>
      <c r="AH132" s="74"/>
      <c r="AI132" s="74"/>
      <c r="AJ132" s="74"/>
      <c r="AK132" s="74"/>
      <c r="AL132" s="74"/>
      <c r="AM132" s="74"/>
      <c r="AN132" s="74"/>
      <c r="AO132" s="74"/>
      <c r="AP132" s="74"/>
      <c r="AQ132" s="74"/>
      <c r="AR132" s="74"/>
      <c r="AS132" s="74"/>
      <c r="AT132" s="74"/>
      <c r="AU132" s="74"/>
      <c r="AV132" s="74"/>
      <c r="AW132" s="74"/>
      <c r="AX132" s="74"/>
      <c r="AY132" s="74"/>
      <c r="AZ132" s="74"/>
      <c r="BA132" s="74"/>
      <c r="BB132" s="74"/>
      <c r="BC132" s="74"/>
      <c r="BD132" s="74"/>
      <c r="BE132" s="74"/>
      <c r="BF132" s="74"/>
      <c r="BG132" s="74"/>
      <c r="BH132" s="74"/>
      <c r="BI132" s="74"/>
      <c r="BJ132" s="74"/>
      <c r="BK132" s="74"/>
      <c r="BL132" s="74"/>
      <c r="BM132" s="74"/>
      <c r="BN132" s="74"/>
      <c r="BO132" s="74"/>
      <c r="BP132" s="74"/>
      <c r="BQ132" s="74"/>
      <c r="BR132" s="74"/>
      <c r="BS132" s="74"/>
      <c r="BT132" s="74"/>
      <c r="BU132" s="74"/>
      <c r="BV132" s="74"/>
      <c r="BW132" s="74"/>
      <c r="BX132" s="74"/>
      <c r="BY132" s="74"/>
      <c r="BZ132" s="74"/>
      <c r="CA132" s="74"/>
      <c r="CB132" s="74"/>
      <c r="CC132" s="74"/>
      <c r="CD132" s="74"/>
      <c r="CE132" s="74"/>
      <c r="CF132" s="74"/>
      <c r="CG132" s="74"/>
      <c r="CH132" s="74"/>
      <c r="CI132" s="74"/>
      <c r="CJ132" s="74"/>
      <c r="CK132" s="74"/>
    </row>
    <row r="133" spans="1:89" ht="15" customHeight="1">
      <c r="B133" s="108"/>
      <c r="C133" s="109"/>
      <c r="D133" s="74"/>
      <c r="E133" s="74"/>
      <c r="F133" s="74"/>
      <c r="G133" s="74"/>
      <c r="H133" s="74"/>
      <c r="I133" s="74"/>
      <c r="J133" s="74"/>
      <c r="K133" s="74"/>
      <c r="L133" s="74"/>
      <c r="M133" s="74"/>
      <c r="N133" s="74"/>
      <c r="O133" s="74"/>
      <c r="P133" s="74"/>
      <c r="Q133" s="74"/>
      <c r="R133" s="74"/>
      <c r="S133" s="74"/>
      <c r="T133" s="74"/>
      <c r="U133" s="74"/>
      <c r="V133" s="74"/>
      <c r="W133" s="74"/>
      <c r="X133" s="74"/>
      <c r="Y133" s="74"/>
      <c r="Z133" s="74"/>
      <c r="AA133" s="74"/>
      <c r="AB133" s="74"/>
      <c r="AC133" s="74"/>
      <c r="AD133" s="74"/>
      <c r="AE133" s="74"/>
      <c r="AF133" s="74"/>
      <c r="AG133" s="74"/>
      <c r="AH133" s="74"/>
      <c r="AI133" s="74"/>
      <c r="AJ133" s="74"/>
      <c r="AK133" s="74"/>
      <c r="AL133" s="74"/>
      <c r="AM133" s="74"/>
      <c r="AN133" s="74"/>
      <c r="AO133" s="74"/>
      <c r="AP133" s="74"/>
      <c r="AQ133" s="74"/>
      <c r="AR133" s="74"/>
      <c r="AS133" s="74"/>
      <c r="AT133" s="74"/>
      <c r="AU133" s="74"/>
      <c r="AV133" s="74"/>
      <c r="AW133" s="74"/>
      <c r="AX133" s="74"/>
      <c r="AY133" s="74"/>
      <c r="AZ133" s="74"/>
      <c r="BA133" s="74"/>
      <c r="BB133" s="74"/>
      <c r="BC133" s="74"/>
      <c r="BD133" s="74"/>
      <c r="BE133" s="74"/>
      <c r="BF133" s="74"/>
      <c r="BG133" s="74"/>
      <c r="BH133" s="74"/>
      <c r="BI133" s="74"/>
      <c r="BJ133" s="74"/>
      <c r="BK133" s="74"/>
      <c r="BL133" s="74"/>
      <c r="BM133" s="74"/>
      <c r="BN133" s="74"/>
      <c r="BO133" s="74"/>
      <c r="BP133" s="74"/>
      <c r="BQ133" s="74"/>
      <c r="BR133" s="74"/>
      <c r="BS133" s="74"/>
      <c r="BT133" s="74"/>
      <c r="BU133" s="74"/>
      <c r="BV133" s="74"/>
      <c r="BW133" s="74"/>
      <c r="BX133" s="74"/>
      <c r="BY133" s="74"/>
      <c r="BZ133" s="74"/>
      <c r="CA133" s="74"/>
      <c r="CB133" s="74"/>
      <c r="CC133" s="74"/>
      <c r="CD133" s="74"/>
      <c r="CE133" s="74"/>
      <c r="CF133" s="74"/>
      <c r="CG133" s="74"/>
      <c r="CH133" s="74"/>
      <c r="CI133" s="74"/>
      <c r="CJ133" s="74"/>
      <c r="CK133" s="74"/>
    </row>
    <row r="134" spans="1:89" ht="15" customHeight="1">
      <c r="B134" s="108"/>
      <c r="C134" s="109"/>
      <c r="D134" s="74"/>
      <c r="E134" s="74"/>
      <c r="F134" s="74"/>
      <c r="G134" s="74"/>
      <c r="H134" s="74"/>
      <c r="I134" s="74"/>
      <c r="J134" s="74"/>
      <c r="K134" s="74"/>
      <c r="L134" s="74"/>
      <c r="M134" s="74"/>
      <c r="N134" s="74"/>
      <c r="O134" s="74"/>
      <c r="P134" s="74"/>
      <c r="Q134" s="74"/>
      <c r="R134" s="74"/>
      <c r="S134" s="74"/>
      <c r="T134" s="74"/>
      <c r="U134" s="74"/>
      <c r="V134" s="74"/>
      <c r="W134" s="74"/>
      <c r="X134" s="74"/>
      <c r="Y134" s="74"/>
      <c r="Z134" s="74"/>
      <c r="AA134" s="74"/>
      <c r="AB134" s="74"/>
      <c r="AC134" s="74"/>
      <c r="AD134" s="74"/>
      <c r="AE134" s="74"/>
      <c r="AF134" s="74"/>
      <c r="AG134" s="74"/>
      <c r="AH134" s="74"/>
      <c r="AI134" s="74"/>
      <c r="AJ134" s="74"/>
      <c r="AK134" s="74"/>
      <c r="AL134" s="74"/>
      <c r="AM134" s="74"/>
      <c r="AN134" s="74"/>
      <c r="AO134" s="74"/>
      <c r="AP134" s="74"/>
      <c r="AQ134" s="74"/>
      <c r="AR134" s="74"/>
      <c r="AS134" s="74"/>
      <c r="AT134" s="74"/>
      <c r="AU134" s="74"/>
      <c r="AV134" s="74"/>
      <c r="AW134" s="74"/>
      <c r="AX134" s="74"/>
      <c r="AY134" s="74"/>
      <c r="AZ134" s="74"/>
      <c r="BA134" s="74"/>
      <c r="BB134" s="74"/>
      <c r="BC134" s="74"/>
      <c r="BD134" s="74"/>
      <c r="BE134" s="74"/>
      <c r="BF134" s="74"/>
      <c r="BG134" s="74"/>
      <c r="BH134" s="74"/>
      <c r="BI134" s="74"/>
      <c r="BJ134" s="74"/>
      <c r="BK134" s="74"/>
      <c r="BL134" s="74"/>
      <c r="BM134" s="74"/>
      <c r="BN134" s="74"/>
      <c r="BO134" s="74"/>
      <c r="BP134" s="74"/>
      <c r="BQ134" s="74"/>
      <c r="BR134" s="74"/>
      <c r="BS134" s="74"/>
      <c r="BT134" s="74"/>
      <c r="BU134" s="74"/>
      <c r="BV134" s="74"/>
      <c r="BW134" s="74"/>
      <c r="BX134" s="74"/>
      <c r="BY134" s="74"/>
      <c r="BZ134" s="74"/>
      <c r="CA134" s="74"/>
      <c r="CB134" s="74"/>
      <c r="CC134" s="74"/>
      <c r="CD134" s="74"/>
      <c r="CE134" s="74"/>
      <c r="CF134" s="74"/>
      <c r="CG134" s="74"/>
      <c r="CH134" s="74"/>
      <c r="CI134" s="74"/>
      <c r="CJ134" s="74"/>
      <c r="CK134" s="74"/>
    </row>
    <row r="135" spans="1:89" ht="15" customHeight="1">
      <c r="B135" s="108"/>
      <c r="C135" s="109"/>
      <c r="D135" s="74"/>
      <c r="E135" s="74"/>
      <c r="F135" s="74"/>
      <c r="G135" s="74"/>
      <c r="H135" s="74"/>
      <c r="I135" s="74"/>
      <c r="J135" s="74"/>
      <c r="K135" s="74"/>
      <c r="L135" s="74"/>
      <c r="M135" s="74"/>
      <c r="N135" s="74"/>
      <c r="O135" s="74"/>
      <c r="P135" s="74"/>
      <c r="Q135" s="74"/>
      <c r="R135" s="74"/>
      <c r="S135" s="74"/>
      <c r="T135" s="74"/>
      <c r="U135" s="74"/>
      <c r="V135" s="74"/>
      <c r="W135" s="74"/>
      <c r="X135" s="74"/>
      <c r="Y135" s="74"/>
      <c r="Z135" s="74"/>
      <c r="AA135" s="74"/>
      <c r="AB135" s="74"/>
      <c r="AC135" s="74"/>
      <c r="AD135" s="74"/>
      <c r="AE135" s="74"/>
      <c r="AF135" s="74"/>
      <c r="AG135" s="74"/>
      <c r="AH135" s="74"/>
      <c r="AI135" s="74"/>
      <c r="AJ135" s="74"/>
      <c r="AK135" s="74"/>
      <c r="AL135" s="74"/>
      <c r="AM135" s="74"/>
      <c r="AN135" s="74"/>
      <c r="AO135" s="74"/>
      <c r="AP135" s="74"/>
      <c r="AQ135" s="74"/>
      <c r="AR135" s="74"/>
      <c r="AS135" s="74"/>
      <c r="AT135" s="74"/>
      <c r="AU135" s="74"/>
      <c r="AV135" s="74"/>
      <c r="AW135" s="78"/>
      <c r="AX135" s="74"/>
      <c r="AY135" s="74"/>
      <c r="AZ135" s="74"/>
      <c r="BA135" s="74"/>
      <c r="BB135" s="74"/>
      <c r="BC135" s="74"/>
      <c r="BD135" s="74"/>
      <c r="BE135" s="74"/>
      <c r="BF135" s="74"/>
      <c r="BG135" s="74"/>
      <c r="BH135" s="74"/>
      <c r="BI135" s="74"/>
      <c r="BJ135" s="74"/>
      <c r="BK135" s="74"/>
      <c r="BL135" s="74"/>
      <c r="BM135" s="74"/>
      <c r="BN135" s="74"/>
      <c r="BO135" s="74"/>
      <c r="BP135" s="74"/>
      <c r="BQ135" s="74"/>
      <c r="BR135" s="74"/>
      <c r="BS135" s="74"/>
      <c r="BT135" s="74"/>
      <c r="BU135" s="74"/>
      <c r="BV135" s="74"/>
      <c r="BW135" s="74"/>
      <c r="BX135" s="74"/>
      <c r="BY135" s="74"/>
      <c r="BZ135" s="74"/>
      <c r="CA135" s="74"/>
      <c r="CB135" s="74"/>
      <c r="CC135" s="74"/>
      <c r="CD135" s="74"/>
      <c r="CE135" s="74"/>
      <c r="CF135" s="74"/>
      <c r="CG135" s="74"/>
      <c r="CH135" s="74"/>
      <c r="CI135" s="74"/>
      <c r="CJ135" s="74"/>
      <c r="CK135" s="74"/>
    </row>
    <row r="136" spans="1:89" ht="15" customHeight="1">
      <c r="B136" s="108"/>
      <c r="C136" s="109"/>
      <c r="D136" s="74"/>
      <c r="E136" s="74"/>
      <c r="F136" s="74"/>
      <c r="G136" s="74"/>
      <c r="H136" s="74"/>
      <c r="I136" s="74"/>
      <c r="J136" s="74"/>
      <c r="K136" s="74"/>
      <c r="L136" s="74"/>
      <c r="M136" s="74"/>
      <c r="N136" s="74"/>
      <c r="O136" s="74"/>
      <c r="P136" s="74"/>
      <c r="Q136" s="74"/>
      <c r="R136" s="74"/>
      <c r="S136" s="74"/>
      <c r="T136" s="74"/>
      <c r="U136" s="74"/>
      <c r="V136" s="74"/>
      <c r="W136" s="74"/>
      <c r="X136" s="74"/>
      <c r="Y136" s="74"/>
      <c r="Z136" s="74"/>
      <c r="AA136" s="74"/>
      <c r="AB136" s="74"/>
      <c r="AC136" s="74"/>
      <c r="AD136" s="74"/>
      <c r="AE136" s="74"/>
      <c r="AF136" s="74"/>
      <c r="AG136" s="74"/>
      <c r="AH136" s="74"/>
      <c r="AI136" s="74"/>
      <c r="AJ136" s="74"/>
      <c r="AK136" s="74"/>
      <c r="AL136" s="74"/>
      <c r="AM136" s="74"/>
      <c r="AN136" s="74"/>
      <c r="AO136" s="74"/>
      <c r="AP136" s="74"/>
      <c r="AQ136" s="74"/>
      <c r="AR136" s="74"/>
      <c r="AS136" s="74"/>
      <c r="AT136" s="74"/>
      <c r="AU136" s="74"/>
      <c r="AV136" s="74"/>
      <c r="AW136" s="74"/>
      <c r="AX136" s="74"/>
      <c r="AY136" s="74"/>
      <c r="AZ136" s="74"/>
      <c r="BA136" s="74"/>
      <c r="BB136" s="74"/>
      <c r="BC136" s="74"/>
      <c r="BD136" s="74"/>
      <c r="BE136" s="74"/>
      <c r="BF136" s="74"/>
      <c r="BG136" s="74"/>
      <c r="BH136" s="74"/>
      <c r="BI136" s="74"/>
      <c r="BJ136" s="74"/>
      <c r="BK136" s="74"/>
      <c r="BL136" s="74"/>
      <c r="BM136" s="74"/>
      <c r="BN136" s="74"/>
      <c r="BO136" s="74"/>
      <c r="BP136" s="74"/>
      <c r="BQ136" s="74"/>
      <c r="BR136" s="74"/>
      <c r="BS136" s="74"/>
      <c r="BT136" s="74"/>
      <c r="BU136" s="74"/>
      <c r="BV136" s="74"/>
      <c r="BW136" s="74"/>
      <c r="BX136" s="74"/>
      <c r="BY136" s="74"/>
      <c r="BZ136" s="74"/>
      <c r="CA136" s="74"/>
      <c r="CB136" s="74"/>
      <c r="CC136" s="74"/>
      <c r="CD136" s="74"/>
      <c r="CE136" s="74"/>
      <c r="CF136" s="74"/>
      <c r="CG136" s="74"/>
      <c r="CH136" s="74"/>
      <c r="CI136" s="74"/>
      <c r="CJ136" s="74"/>
      <c r="CK136" s="74"/>
    </row>
    <row r="137" spans="1:89" ht="15" customHeight="1">
      <c r="B137" s="108"/>
      <c r="C137" s="109"/>
      <c r="D137" s="74"/>
      <c r="E137" s="74"/>
      <c r="F137" s="74"/>
      <c r="G137" s="74"/>
      <c r="H137" s="74"/>
      <c r="I137" s="74"/>
      <c r="J137" s="74"/>
      <c r="K137" s="74"/>
      <c r="L137" s="74"/>
      <c r="M137" s="74"/>
      <c r="N137" s="74"/>
      <c r="O137" s="74"/>
      <c r="P137" s="74"/>
      <c r="Q137" s="74"/>
      <c r="R137" s="74"/>
      <c r="S137" s="74"/>
      <c r="T137" s="74"/>
      <c r="U137" s="74"/>
      <c r="V137" s="74"/>
      <c r="W137" s="74"/>
      <c r="X137" s="74"/>
      <c r="Y137" s="74"/>
      <c r="Z137" s="74"/>
      <c r="AA137" s="74"/>
      <c r="AB137" s="74"/>
      <c r="AC137" s="74"/>
      <c r="AD137" s="74"/>
      <c r="AE137" s="74"/>
      <c r="AF137" s="74"/>
      <c r="AG137" s="74"/>
      <c r="AH137" s="74"/>
      <c r="AI137" s="74"/>
      <c r="AJ137" s="74"/>
      <c r="AK137" s="74"/>
      <c r="AL137" s="74"/>
      <c r="AM137" s="74"/>
      <c r="AN137" s="74"/>
      <c r="AO137" s="74"/>
      <c r="AP137" s="74"/>
      <c r="AQ137" s="74"/>
      <c r="AR137" s="74"/>
      <c r="AS137" s="74"/>
      <c r="AT137" s="74"/>
      <c r="AU137" s="74"/>
      <c r="AV137" s="74"/>
      <c r="AW137" s="74"/>
      <c r="AX137" s="74"/>
      <c r="AY137" s="74"/>
      <c r="AZ137" s="74"/>
      <c r="BA137" s="74"/>
      <c r="BB137" s="74"/>
      <c r="BC137" s="74"/>
      <c r="BD137" s="74"/>
      <c r="BE137" s="74"/>
      <c r="BF137" s="74"/>
      <c r="BG137" s="74"/>
      <c r="BH137" s="74"/>
      <c r="BI137" s="74"/>
      <c r="BJ137" s="74"/>
      <c r="BK137" s="74"/>
      <c r="BL137" s="74"/>
      <c r="BM137" s="74"/>
      <c r="BN137" s="74"/>
      <c r="BO137" s="74"/>
      <c r="BP137" s="74"/>
      <c r="BQ137" s="74"/>
      <c r="BR137" s="74"/>
      <c r="BS137" s="74"/>
      <c r="BT137" s="74"/>
      <c r="BU137" s="74"/>
      <c r="BV137" s="74"/>
      <c r="BW137" s="74"/>
      <c r="BX137" s="74"/>
      <c r="BY137" s="74"/>
      <c r="BZ137" s="74"/>
      <c r="CA137" s="74"/>
      <c r="CB137" s="74"/>
      <c r="CC137" s="74"/>
      <c r="CD137" s="74"/>
      <c r="CE137" s="74"/>
      <c r="CF137" s="74"/>
      <c r="CG137" s="74"/>
      <c r="CH137" s="74"/>
      <c r="CI137" s="74"/>
      <c r="CJ137" s="74"/>
      <c r="CK137" s="74"/>
    </row>
    <row r="138" spans="1:89" ht="15" customHeight="1">
      <c r="B138" s="108"/>
      <c r="C138" s="109"/>
      <c r="D138" s="74"/>
      <c r="E138" s="74"/>
      <c r="F138" s="74"/>
      <c r="G138" s="74"/>
      <c r="H138" s="74"/>
      <c r="I138" s="74"/>
      <c r="J138" s="74"/>
      <c r="K138" s="74"/>
      <c r="L138" s="74"/>
      <c r="M138" s="74"/>
      <c r="N138" s="74"/>
      <c r="O138" s="74"/>
      <c r="P138" s="74"/>
      <c r="Q138" s="74"/>
      <c r="R138" s="74"/>
      <c r="S138" s="74"/>
      <c r="T138" s="74"/>
      <c r="U138" s="74"/>
      <c r="V138" s="74"/>
      <c r="W138" s="74"/>
      <c r="X138" s="74"/>
      <c r="Y138" s="74"/>
      <c r="Z138" s="74"/>
      <c r="AA138" s="74"/>
      <c r="AB138" s="74"/>
      <c r="AC138" s="74"/>
      <c r="AD138" s="74"/>
      <c r="AE138" s="74"/>
      <c r="AF138" s="74"/>
      <c r="AG138" s="74"/>
      <c r="AH138" s="74"/>
      <c r="AI138" s="74"/>
      <c r="AJ138" s="74"/>
      <c r="AK138" s="74"/>
      <c r="AL138" s="74"/>
      <c r="AM138" s="74"/>
      <c r="AN138" s="74"/>
      <c r="AO138" s="74"/>
      <c r="AP138" s="74"/>
      <c r="AQ138" s="74"/>
      <c r="AR138" s="74"/>
      <c r="AS138" s="74"/>
      <c r="AT138" s="74"/>
      <c r="AU138" s="74"/>
      <c r="AV138" s="74"/>
      <c r="AW138" s="74"/>
      <c r="AX138" s="74"/>
      <c r="AY138" s="74"/>
      <c r="AZ138" s="74"/>
      <c r="BA138" s="74"/>
      <c r="BB138" s="74"/>
      <c r="BC138" s="74"/>
      <c r="BD138" s="74"/>
      <c r="BE138" s="74"/>
      <c r="BF138" s="74"/>
      <c r="BG138" s="74"/>
      <c r="BH138" s="74"/>
      <c r="BI138" s="74"/>
      <c r="BJ138" s="74"/>
      <c r="BK138" s="74"/>
      <c r="BL138" s="74"/>
      <c r="BM138" s="74"/>
      <c r="BN138" s="74"/>
      <c r="BO138" s="74"/>
      <c r="BP138" s="74"/>
      <c r="BQ138" s="74"/>
      <c r="BR138" s="74"/>
      <c r="BS138" s="74"/>
      <c r="BT138" s="74"/>
      <c r="BU138" s="74"/>
      <c r="BV138" s="74"/>
      <c r="BW138" s="74"/>
      <c r="BX138" s="74"/>
      <c r="BY138" s="74"/>
      <c r="BZ138" s="74"/>
      <c r="CA138" s="74"/>
      <c r="CB138" s="74"/>
      <c r="CC138" s="74"/>
      <c r="CD138" s="74"/>
      <c r="CE138" s="74"/>
      <c r="CF138" s="74"/>
      <c r="CG138" s="74"/>
      <c r="CH138" s="74"/>
      <c r="CI138" s="74"/>
      <c r="CJ138" s="74"/>
      <c r="CK138" s="74"/>
    </row>
    <row r="139" spans="1:89" ht="15" customHeight="1">
      <c r="A139" s="83"/>
      <c r="B139" s="234"/>
      <c r="C139" s="109"/>
      <c r="D139" s="74"/>
      <c r="E139" s="74"/>
      <c r="F139" s="74"/>
      <c r="G139" s="74"/>
      <c r="H139" s="74"/>
      <c r="I139" s="74"/>
      <c r="J139" s="74"/>
      <c r="K139" s="74"/>
      <c r="L139" s="74"/>
      <c r="M139" s="74"/>
      <c r="N139" s="74"/>
      <c r="O139" s="74"/>
      <c r="P139" s="74"/>
      <c r="Q139" s="74"/>
      <c r="R139" s="74"/>
      <c r="S139" s="74"/>
      <c r="T139" s="74"/>
      <c r="U139" s="74"/>
      <c r="V139" s="74"/>
      <c r="W139" s="74"/>
      <c r="X139" s="74"/>
      <c r="Y139" s="74"/>
      <c r="Z139" s="74"/>
      <c r="AA139" s="74"/>
      <c r="AB139" s="74"/>
      <c r="AC139" s="74"/>
      <c r="AD139" s="74"/>
      <c r="AE139" s="74"/>
      <c r="AF139" s="74"/>
      <c r="AG139" s="74"/>
      <c r="AH139" s="74"/>
      <c r="AI139" s="74"/>
      <c r="AJ139" s="74"/>
      <c r="AK139" s="74"/>
      <c r="AL139" s="74"/>
      <c r="AM139" s="74"/>
      <c r="AN139" s="74"/>
      <c r="AO139" s="74"/>
      <c r="AP139" s="74"/>
      <c r="AQ139" s="74"/>
      <c r="AR139" s="74"/>
      <c r="AS139" s="74"/>
      <c r="AT139" s="74"/>
      <c r="AU139" s="74"/>
      <c r="AV139" s="74"/>
      <c r="AW139" s="74"/>
      <c r="AX139" s="74"/>
      <c r="AY139" s="74"/>
      <c r="AZ139" s="74"/>
      <c r="BA139" s="74"/>
      <c r="BB139" s="74"/>
      <c r="BC139" s="74"/>
      <c r="BD139" s="74"/>
      <c r="BE139" s="74"/>
      <c r="BF139" s="74"/>
      <c r="BG139" s="74"/>
      <c r="BH139" s="74"/>
      <c r="BI139" s="74"/>
      <c r="BJ139" s="74"/>
      <c r="BK139" s="74"/>
      <c r="BL139" s="74"/>
      <c r="BM139" s="74"/>
      <c r="BN139" s="74"/>
      <c r="BO139" s="74"/>
      <c r="BP139" s="74"/>
      <c r="BQ139" s="74"/>
      <c r="BR139" s="74"/>
      <c r="BS139" s="74"/>
      <c r="BT139" s="74"/>
      <c r="BU139" s="74"/>
      <c r="BV139" s="74"/>
      <c r="BW139" s="74"/>
      <c r="BX139" s="74"/>
      <c r="BY139" s="74"/>
      <c r="BZ139" s="74"/>
      <c r="CA139" s="74"/>
      <c r="CB139" s="74"/>
      <c r="CC139" s="74"/>
      <c r="CD139" s="74"/>
      <c r="CE139" s="74"/>
      <c r="CF139" s="74"/>
      <c r="CG139" s="74"/>
      <c r="CH139" s="74"/>
      <c r="CI139" s="74"/>
      <c r="CJ139" s="74"/>
      <c r="CK139" s="74"/>
    </row>
    <row r="140" spans="1:89" ht="15" customHeight="1">
      <c r="B140" s="108"/>
      <c r="C140" s="109"/>
      <c r="D140" s="74"/>
      <c r="E140" s="74"/>
      <c r="F140" s="74"/>
      <c r="G140" s="74"/>
      <c r="H140" s="74"/>
      <c r="I140" s="74"/>
      <c r="J140" s="74"/>
      <c r="K140" s="74"/>
      <c r="L140" s="74"/>
      <c r="M140" s="74"/>
      <c r="N140" s="74"/>
      <c r="O140" s="74"/>
      <c r="P140" s="74"/>
      <c r="Q140" s="74"/>
      <c r="R140" s="74"/>
      <c r="S140" s="74"/>
      <c r="T140" s="74"/>
      <c r="U140" s="74"/>
      <c r="V140" s="74"/>
      <c r="W140" s="74"/>
      <c r="X140" s="74"/>
      <c r="Y140" s="74"/>
      <c r="Z140" s="74"/>
      <c r="AA140" s="74"/>
      <c r="AB140" s="74"/>
      <c r="AC140" s="74"/>
      <c r="AD140" s="74"/>
      <c r="AE140" s="74"/>
      <c r="AF140" s="74"/>
      <c r="AG140" s="74"/>
      <c r="AH140" s="74"/>
      <c r="AI140" s="74"/>
      <c r="AJ140" s="74"/>
      <c r="AK140" s="74"/>
      <c r="AL140" s="74"/>
      <c r="AM140" s="74"/>
      <c r="AN140" s="74"/>
      <c r="AO140" s="74"/>
      <c r="AP140" s="74"/>
      <c r="AQ140" s="74"/>
      <c r="AR140" s="74"/>
      <c r="AS140" s="74"/>
      <c r="AT140" s="74"/>
      <c r="AU140" s="74"/>
      <c r="AV140" s="74"/>
      <c r="AW140" s="74"/>
      <c r="AX140" s="74"/>
      <c r="AY140" s="74"/>
      <c r="AZ140" s="74"/>
      <c r="BA140" s="74"/>
      <c r="BB140" s="74"/>
      <c r="BC140" s="74"/>
      <c r="BD140" s="74"/>
      <c r="BE140" s="74"/>
      <c r="BF140" s="74"/>
      <c r="BG140" s="74"/>
      <c r="BH140" s="74"/>
      <c r="BI140" s="74"/>
      <c r="BJ140" s="74"/>
      <c r="BK140" s="74"/>
      <c r="BL140" s="74"/>
      <c r="BM140" s="74"/>
      <c r="BN140" s="74"/>
      <c r="BO140" s="74"/>
      <c r="BP140" s="74"/>
      <c r="BQ140" s="74"/>
      <c r="BR140" s="74"/>
      <c r="BS140" s="74"/>
      <c r="BT140" s="74"/>
      <c r="BU140" s="74"/>
      <c r="BV140" s="74"/>
      <c r="BW140" s="74"/>
      <c r="BX140" s="74"/>
      <c r="BY140" s="74"/>
      <c r="BZ140" s="74"/>
      <c r="CA140" s="74"/>
      <c r="CB140" s="74"/>
      <c r="CC140" s="74"/>
      <c r="CD140" s="74"/>
      <c r="CE140" s="74"/>
      <c r="CF140" s="74"/>
      <c r="CG140" s="74"/>
      <c r="CH140" s="74"/>
      <c r="CI140" s="74"/>
      <c r="CJ140" s="74"/>
      <c r="CK140" s="74"/>
    </row>
    <row r="141" spans="1:89" ht="15" customHeight="1">
      <c r="B141" s="108"/>
      <c r="C141" s="109"/>
      <c r="D141" s="74"/>
      <c r="E141" s="74"/>
      <c r="F141" s="74"/>
      <c r="G141" s="74"/>
      <c r="H141" s="74"/>
      <c r="I141" s="74"/>
      <c r="J141" s="74"/>
      <c r="K141" s="74"/>
      <c r="L141" s="74"/>
      <c r="M141" s="74"/>
      <c r="N141" s="74"/>
      <c r="O141" s="74"/>
      <c r="P141" s="74"/>
      <c r="Q141" s="74"/>
      <c r="R141" s="74"/>
      <c r="S141" s="74"/>
      <c r="T141" s="74"/>
      <c r="U141" s="74"/>
      <c r="V141" s="74"/>
      <c r="W141" s="74"/>
      <c r="X141" s="74"/>
      <c r="Y141" s="74"/>
      <c r="Z141" s="74"/>
      <c r="AA141" s="74"/>
      <c r="AB141" s="74"/>
      <c r="AC141" s="74"/>
      <c r="AD141" s="74"/>
      <c r="AE141" s="74"/>
      <c r="AF141" s="74"/>
      <c r="AG141" s="74"/>
      <c r="AH141" s="74"/>
      <c r="AI141" s="74"/>
      <c r="AJ141" s="74"/>
      <c r="AK141" s="74"/>
      <c r="AL141" s="74"/>
      <c r="AM141" s="74"/>
      <c r="AN141" s="74"/>
      <c r="AO141" s="74"/>
      <c r="AP141" s="74"/>
      <c r="AQ141" s="74"/>
      <c r="AR141" s="74"/>
      <c r="AS141" s="74"/>
      <c r="AT141" s="74"/>
      <c r="AU141" s="74"/>
      <c r="AV141" s="74"/>
      <c r="AW141" s="74"/>
      <c r="AX141" s="74"/>
      <c r="AY141" s="74"/>
      <c r="AZ141" s="74"/>
      <c r="BA141" s="74"/>
      <c r="BB141" s="74"/>
      <c r="BC141" s="74"/>
      <c r="BD141" s="74"/>
      <c r="BE141" s="74"/>
      <c r="BF141" s="74"/>
      <c r="BG141" s="74"/>
      <c r="BH141" s="74"/>
      <c r="BI141" s="74"/>
      <c r="BJ141" s="74"/>
      <c r="BK141" s="74"/>
      <c r="BL141" s="74"/>
      <c r="BM141" s="74"/>
      <c r="BN141" s="74"/>
      <c r="BO141" s="74"/>
      <c r="BP141" s="74"/>
      <c r="BQ141" s="74"/>
      <c r="BR141" s="74"/>
      <c r="BS141" s="74"/>
      <c r="BT141" s="74"/>
      <c r="BU141" s="74"/>
      <c r="BV141" s="74"/>
      <c r="BW141" s="74"/>
      <c r="BX141" s="74"/>
      <c r="BY141" s="74"/>
      <c r="BZ141" s="74"/>
      <c r="CA141" s="74"/>
      <c r="CB141" s="74"/>
      <c r="CC141" s="74"/>
      <c r="CD141" s="74"/>
      <c r="CE141" s="74"/>
      <c r="CF141" s="74"/>
      <c r="CG141" s="74"/>
      <c r="CH141" s="74"/>
      <c r="CI141" s="74"/>
      <c r="CJ141" s="74"/>
      <c r="CK141" s="74"/>
    </row>
    <row r="142" spans="1:89" ht="15" customHeight="1">
      <c r="B142" s="108"/>
      <c r="C142" s="109"/>
      <c r="D142" s="74"/>
      <c r="E142" s="74"/>
      <c r="F142" s="74"/>
      <c r="G142" s="74"/>
      <c r="H142" s="74"/>
      <c r="I142" s="74"/>
      <c r="J142" s="74"/>
      <c r="K142" s="74"/>
      <c r="L142" s="74"/>
      <c r="M142" s="74"/>
      <c r="N142" s="74"/>
      <c r="O142" s="74"/>
      <c r="P142" s="74"/>
      <c r="Q142" s="74"/>
      <c r="R142" s="74"/>
      <c r="S142" s="74"/>
      <c r="T142" s="74"/>
      <c r="U142" s="74"/>
      <c r="V142" s="74"/>
      <c r="W142" s="74"/>
      <c r="X142" s="74"/>
      <c r="Y142" s="74"/>
      <c r="Z142" s="74"/>
      <c r="AA142" s="74"/>
      <c r="AB142" s="74"/>
      <c r="AC142" s="74"/>
      <c r="AD142" s="74"/>
      <c r="AE142" s="74"/>
      <c r="AF142" s="74"/>
      <c r="AG142" s="74"/>
      <c r="AH142" s="74"/>
      <c r="AI142" s="74"/>
      <c r="AJ142" s="74"/>
      <c r="AK142" s="74"/>
      <c r="AL142" s="74"/>
      <c r="AM142" s="74"/>
      <c r="AN142" s="74"/>
      <c r="AO142" s="74"/>
      <c r="AP142" s="74"/>
      <c r="AQ142" s="74"/>
      <c r="AR142" s="74"/>
      <c r="AS142" s="74"/>
      <c r="AT142" s="74"/>
      <c r="AU142" s="74"/>
      <c r="AV142" s="74"/>
      <c r="AW142" s="74"/>
      <c r="AX142" s="74"/>
      <c r="AY142" s="74"/>
      <c r="AZ142" s="74"/>
      <c r="BA142" s="74"/>
      <c r="BB142" s="74"/>
      <c r="BC142" s="74"/>
      <c r="BD142" s="74"/>
      <c r="BE142" s="74"/>
      <c r="BF142" s="74"/>
      <c r="BG142" s="74"/>
      <c r="BH142" s="74"/>
      <c r="BI142" s="74"/>
      <c r="BJ142" s="74"/>
      <c r="BK142" s="74"/>
      <c r="BL142" s="74"/>
      <c r="BM142" s="74"/>
      <c r="BN142" s="74"/>
      <c r="BO142" s="74"/>
      <c r="BP142" s="74"/>
      <c r="BQ142" s="74"/>
      <c r="BR142" s="74"/>
      <c r="BS142" s="74"/>
      <c r="BT142" s="74"/>
      <c r="BU142" s="74"/>
      <c r="BV142" s="74"/>
      <c r="BW142" s="74"/>
      <c r="BX142" s="74"/>
      <c r="BY142" s="74"/>
      <c r="BZ142" s="74"/>
      <c r="CA142" s="74"/>
      <c r="CB142" s="74"/>
      <c r="CC142" s="74"/>
      <c r="CD142" s="74"/>
      <c r="CE142" s="74"/>
      <c r="CF142" s="74"/>
      <c r="CG142" s="74"/>
      <c r="CH142" s="74"/>
      <c r="CI142" s="74"/>
      <c r="CJ142" s="74"/>
      <c r="CK142" s="74"/>
    </row>
    <row r="143" spans="1:89" ht="15" customHeight="1">
      <c r="B143" s="108"/>
      <c r="C143" s="109"/>
      <c r="D143" s="74"/>
      <c r="E143" s="74"/>
      <c r="F143" s="74"/>
      <c r="G143" s="74"/>
      <c r="H143" s="74"/>
      <c r="I143" s="74"/>
      <c r="J143" s="74"/>
      <c r="K143" s="74"/>
      <c r="L143" s="74"/>
      <c r="M143" s="74"/>
      <c r="N143" s="74"/>
      <c r="O143" s="74"/>
      <c r="P143" s="74"/>
      <c r="Q143" s="74"/>
      <c r="R143" s="74"/>
      <c r="S143" s="74"/>
      <c r="T143" s="74"/>
      <c r="U143" s="74"/>
      <c r="V143" s="74"/>
      <c r="W143" s="74"/>
      <c r="X143" s="74"/>
      <c r="Y143" s="74"/>
      <c r="Z143" s="74"/>
      <c r="AA143" s="74"/>
      <c r="AB143" s="74"/>
      <c r="AC143" s="74"/>
      <c r="AD143" s="74"/>
      <c r="AE143" s="74"/>
      <c r="AF143" s="74"/>
      <c r="AG143" s="74"/>
      <c r="AH143" s="74"/>
      <c r="AI143" s="74"/>
      <c r="AJ143" s="74"/>
      <c r="AK143" s="74"/>
      <c r="AL143" s="74"/>
      <c r="AM143" s="74"/>
      <c r="AN143" s="74"/>
      <c r="AO143" s="74"/>
      <c r="AP143" s="74"/>
      <c r="AQ143" s="74"/>
      <c r="AR143" s="74"/>
      <c r="AS143" s="74"/>
      <c r="AT143" s="74"/>
      <c r="AU143" s="74"/>
      <c r="AV143" s="74"/>
      <c r="AW143" s="74"/>
      <c r="AX143" s="74"/>
      <c r="AY143" s="74"/>
      <c r="AZ143" s="74"/>
      <c r="BA143" s="74"/>
      <c r="BB143" s="74"/>
      <c r="BC143" s="74"/>
      <c r="BD143" s="74"/>
      <c r="BE143" s="74"/>
      <c r="BF143" s="74"/>
      <c r="BG143" s="74"/>
      <c r="BH143" s="74"/>
      <c r="BI143" s="74"/>
      <c r="BJ143" s="74"/>
      <c r="BK143" s="74"/>
      <c r="BL143" s="74"/>
      <c r="BM143" s="74"/>
      <c r="BN143" s="74"/>
      <c r="BO143" s="74"/>
      <c r="BP143" s="74"/>
      <c r="BQ143" s="74"/>
      <c r="BR143" s="74"/>
      <c r="BS143" s="74"/>
      <c r="BT143" s="74"/>
      <c r="BU143" s="74"/>
      <c r="BV143" s="74"/>
      <c r="BW143" s="74"/>
      <c r="BX143" s="74"/>
      <c r="BY143" s="74"/>
      <c r="BZ143" s="74"/>
      <c r="CA143" s="74"/>
      <c r="CB143" s="74"/>
      <c r="CC143" s="74"/>
      <c r="CD143" s="74"/>
      <c r="CE143" s="74"/>
      <c r="CF143" s="74"/>
      <c r="CG143" s="74"/>
      <c r="CH143" s="74"/>
      <c r="CI143" s="74"/>
      <c r="CJ143" s="74"/>
      <c r="CK143" s="74"/>
    </row>
    <row r="144" spans="1:89" ht="15" customHeight="1">
      <c r="B144" s="108"/>
      <c r="C144" s="109"/>
      <c r="D144" s="74"/>
      <c r="E144" s="74"/>
      <c r="F144" s="74"/>
      <c r="G144" s="74"/>
      <c r="H144" s="74"/>
      <c r="I144" s="74"/>
      <c r="J144" s="74"/>
      <c r="K144" s="74"/>
      <c r="L144" s="74"/>
      <c r="M144" s="74"/>
      <c r="N144" s="74"/>
      <c r="O144" s="74"/>
      <c r="P144" s="74"/>
      <c r="Q144" s="74"/>
      <c r="R144" s="74"/>
      <c r="S144" s="74"/>
      <c r="T144" s="74"/>
      <c r="U144" s="74"/>
      <c r="V144" s="74"/>
      <c r="W144" s="74"/>
      <c r="X144" s="74"/>
      <c r="Y144" s="74"/>
      <c r="Z144" s="74"/>
      <c r="AA144" s="74"/>
      <c r="AB144" s="74"/>
      <c r="AC144" s="74"/>
      <c r="AD144" s="74"/>
      <c r="AE144" s="74"/>
      <c r="AF144" s="74"/>
      <c r="AG144" s="74"/>
      <c r="AH144" s="74"/>
      <c r="AI144" s="74"/>
      <c r="AJ144" s="74"/>
      <c r="AK144" s="74"/>
      <c r="AL144" s="74"/>
      <c r="AM144" s="74"/>
      <c r="AN144" s="74"/>
      <c r="AO144" s="74"/>
      <c r="AP144" s="74"/>
      <c r="AQ144" s="74"/>
      <c r="AR144" s="74"/>
      <c r="AS144" s="74"/>
      <c r="AT144" s="74"/>
      <c r="AU144" s="74"/>
      <c r="AV144" s="74"/>
      <c r="AW144" s="74"/>
      <c r="AX144" s="74"/>
      <c r="AY144" s="74"/>
      <c r="AZ144" s="74"/>
      <c r="BA144" s="74"/>
      <c r="BB144" s="74"/>
      <c r="BC144" s="74"/>
      <c r="BD144" s="74"/>
      <c r="BE144" s="74"/>
      <c r="BF144" s="74"/>
      <c r="BG144" s="74"/>
      <c r="BH144" s="74"/>
      <c r="BI144" s="74"/>
      <c r="BJ144" s="74"/>
      <c r="BK144" s="74"/>
      <c r="BL144" s="74"/>
      <c r="BM144" s="74"/>
      <c r="BN144" s="74"/>
      <c r="BO144" s="74"/>
      <c r="BP144" s="74"/>
      <c r="BQ144" s="74"/>
      <c r="BR144" s="74"/>
      <c r="BS144" s="74"/>
      <c r="BT144" s="74"/>
      <c r="BU144" s="74"/>
      <c r="BV144" s="74"/>
      <c r="BW144" s="74"/>
      <c r="BX144" s="74"/>
      <c r="BY144" s="74"/>
      <c r="BZ144" s="74"/>
      <c r="CA144" s="74"/>
      <c r="CB144" s="74"/>
      <c r="CC144" s="74"/>
      <c r="CD144" s="74"/>
      <c r="CE144" s="74"/>
      <c r="CF144" s="74"/>
      <c r="CG144" s="74"/>
      <c r="CH144" s="74"/>
      <c r="CI144" s="74"/>
      <c r="CJ144" s="74"/>
      <c r="CK144" s="74"/>
    </row>
    <row r="145" spans="1:256" ht="15" customHeight="1">
      <c r="B145" s="108"/>
      <c r="C145" s="109"/>
      <c r="D145" s="74"/>
      <c r="E145" s="74"/>
      <c r="F145" s="74"/>
      <c r="G145" s="74"/>
      <c r="H145" s="74"/>
      <c r="I145" s="74"/>
      <c r="J145" s="74"/>
      <c r="K145" s="74"/>
      <c r="L145" s="74"/>
      <c r="M145" s="74"/>
      <c r="N145" s="74"/>
      <c r="O145" s="74"/>
      <c r="P145" s="74"/>
      <c r="Q145" s="74"/>
      <c r="R145" s="74"/>
      <c r="S145" s="74"/>
      <c r="T145" s="74"/>
      <c r="U145" s="74"/>
      <c r="V145" s="74"/>
      <c r="W145" s="74"/>
      <c r="X145" s="74"/>
      <c r="Y145" s="74"/>
      <c r="Z145" s="74"/>
      <c r="AA145" s="74"/>
      <c r="AB145" s="74"/>
      <c r="AC145" s="74"/>
      <c r="AD145" s="74"/>
      <c r="AE145" s="74"/>
      <c r="AF145" s="74"/>
      <c r="AG145" s="74"/>
      <c r="AH145" s="74"/>
      <c r="AI145" s="74"/>
      <c r="AJ145" s="74"/>
      <c r="AK145" s="74"/>
      <c r="AL145" s="74"/>
      <c r="AM145" s="74"/>
      <c r="AN145" s="74"/>
      <c r="AO145" s="74"/>
      <c r="AP145" s="74"/>
      <c r="AQ145" s="74"/>
      <c r="AR145" s="74"/>
      <c r="AS145" s="74"/>
      <c r="AT145" s="74"/>
      <c r="AU145" s="74"/>
      <c r="AV145" s="74"/>
      <c r="AW145" s="74"/>
      <c r="AX145" s="74"/>
      <c r="AY145" s="74"/>
      <c r="AZ145" s="74"/>
      <c r="BA145" s="74"/>
      <c r="BB145" s="74"/>
      <c r="BC145" s="74"/>
      <c r="BD145" s="74"/>
      <c r="BE145" s="74"/>
      <c r="BF145" s="74"/>
      <c r="BG145" s="74"/>
      <c r="BH145" s="74"/>
      <c r="BI145" s="74"/>
      <c r="BJ145" s="74"/>
      <c r="BK145" s="74"/>
      <c r="BL145" s="74"/>
      <c r="BM145" s="74"/>
      <c r="BN145" s="74"/>
      <c r="BO145" s="74"/>
      <c r="BP145" s="74"/>
      <c r="BQ145" s="74"/>
      <c r="BR145" s="74"/>
      <c r="BS145" s="74"/>
      <c r="BT145" s="74"/>
      <c r="BU145" s="74"/>
      <c r="BV145" s="74"/>
      <c r="BW145" s="74"/>
      <c r="BX145" s="74"/>
      <c r="BY145" s="74"/>
      <c r="BZ145" s="74"/>
      <c r="CA145" s="74"/>
      <c r="CB145" s="74"/>
      <c r="CC145" s="74"/>
      <c r="CD145" s="74"/>
      <c r="CE145" s="74"/>
      <c r="CF145" s="74"/>
      <c r="CG145" s="74"/>
      <c r="CH145" s="74"/>
      <c r="CI145" s="74"/>
      <c r="CJ145" s="74"/>
      <c r="CK145" s="74"/>
    </row>
    <row r="146" spans="1:256" ht="15" customHeight="1">
      <c r="A146" s="107"/>
      <c r="B146" s="108"/>
      <c r="C146" s="228"/>
      <c r="D146" s="74"/>
      <c r="E146" s="74"/>
      <c r="F146" s="74"/>
      <c r="G146" s="74"/>
      <c r="H146" s="74"/>
      <c r="I146" s="74"/>
      <c r="J146" s="74"/>
      <c r="K146" s="74"/>
      <c r="L146" s="74"/>
      <c r="M146" s="74"/>
      <c r="N146" s="74"/>
      <c r="O146" s="74"/>
      <c r="P146" s="74"/>
      <c r="Q146" s="74"/>
      <c r="R146" s="74"/>
      <c r="S146" s="74"/>
      <c r="T146" s="74"/>
      <c r="U146" s="74"/>
      <c r="V146" s="74"/>
      <c r="W146" s="74"/>
      <c r="X146" s="74"/>
      <c r="Y146" s="74"/>
      <c r="Z146" s="74"/>
      <c r="AA146" s="74"/>
      <c r="AB146" s="74"/>
      <c r="AC146" s="74"/>
      <c r="AD146" s="74"/>
      <c r="AE146" s="74"/>
      <c r="AF146" s="74"/>
      <c r="AG146" s="74"/>
      <c r="AH146" s="74"/>
      <c r="AI146" s="74"/>
      <c r="AJ146" s="74"/>
      <c r="AK146" s="74"/>
      <c r="AL146" s="74"/>
      <c r="AM146" s="74"/>
      <c r="AN146" s="74"/>
      <c r="AO146" s="74"/>
      <c r="AP146" s="74"/>
      <c r="AQ146" s="74"/>
      <c r="AR146" s="74"/>
      <c r="AS146" s="74"/>
      <c r="AT146" s="74"/>
      <c r="AU146" s="74"/>
      <c r="AV146" s="74"/>
      <c r="AW146" s="74"/>
      <c r="AX146" s="74"/>
      <c r="AY146" s="74"/>
      <c r="AZ146" s="74"/>
      <c r="BA146" s="74"/>
      <c r="BB146" s="74"/>
      <c r="BC146" s="74"/>
      <c r="BD146" s="74"/>
      <c r="BE146" s="74"/>
      <c r="BF146" s="74"/>
      <c r="BG146" s="74"/>
      <c r="BH146" s="74"/>
      <c r="BI146" s="74"/>
      <c r="BJ146" s="74"/>
      <c r="BK146" s="74"/>
      <c r="BL146" s="74"/>
      <c r="BM146" s="74"/>
      <c r="BN146" s="74"/>
      <c r="BO146" s="74"/>
      <c r="BP146" s="74"/>
      <c r="BQ146" s="74"/>
      <c r="BR146" s="74"/>
      <c r="BS146" s="74"/>
      <c r="BT146" s="74"/>
      <c r="BU146" s="74"/>
      <c r="BV146" s="74"/>
      <c r="BW146" s="74"/>
      <c r="BX146" s="74"/>
      <c r="BY146" s="74"/>
      <c r="BZ146" s="74"/>
      <c r="CA146" s="74"/>
      <c r="CB146" s="74"/>
      <c r="CC146" s="74"/>
      <c r="CD146" s="74"/>
      <c r="CE146" s="74"/>
      <c r="CF146" s="74"/>
      <c r="CG146" s="74"/>
      <c r="CH146" s="74"/>
      <c r="CI146" s="74"/>
      <c r="CJ146" s="74"/>
      <c r="CK146" s="74"/>
    </row>
    <row r="147" spans="1:256" ht="15" customHeight="1">
      <c r="B147" s="108"/>
      <c r="C147" s="109"/>
      <c r="D147" s="74"/>
      <c r="E147" s="74"/>
      <c r="F147" s="74"/>
      <c r="G147" s="74"/>
      <c r="H147" s="74"/>
      <c r="I147" s="74"/>
      <c r="J147" s="74"/>
      <c r="K147" s="74"/>
      <c r="L147" s="74"/>
      <c r="M147" s="74"/>
      <c r="N147" s="74"/>
      <c r="O147" s="74"/>
      <c r="P147" s="74"/>
      <c r="Q147" s="74"/>
      <c r="R147" s="74"/>
      <c r="S147" s="74"/>
      <c r="T147" s="74"/>
      <c r="U147" s="74"/>
      <c r="V147" s="74"/>
      <c r="W147" s="74"/>
      <c r="X147" s="74"/>
      <c r="Y147" s="74"/>
      <c r="Z147" s="74"/>
      <c r="AA147" s="74"/>
      <c r="AB147" s="74"/>
      <c r="AC147" s="74"/>
      <c r="AD147" s="74"/>
      <c r="AE147" s="74"/>
      <c r="AF147" s="74"/>
      <c r="AG147" s="74"/>
      <c r="AH147" s="74"/>
      <c r="AI147" s="74"/>
      <c r="AJ147" s="74"/>
      <c r="AK147" s="74"/>
      <c r="AL147" s="74"/>
      <c r="AM147" s="74"/>
      <c r="AN147" s="74"/>
      <c r="AO147" s="74"/>
      <c r="AP147" s="74"/>
      <c r="AQ147" s="74"/>
      <c r="AR147" s="74"/>
      <c r="AS147" s="74"/>
      <c r="AT147" s="74"/>
      <c r="AU147" s="74"/>
      <c r="AV147" s="74"/>
      <c r="AW147" s="74"/>
      <c r="AX147" s="74"/>
      <c r="AY147" s="74"/>
      <c r="AZ147" s="74"/>
      <c r="BA147" s="74"/>
      <c r="BB147" s="74"/>
      <c r="BC147" s="74"/>
      <c r="BD147" s="74"/>
      <c r="BE147" s="74"/>
      <c r="BF147" s="74"/>
      <c r="BG147" s="74"/>
      <c r="BH147" s="74"/>
      <c r="BI147" s="74"/>
      <c r="BJ147" s="74"/>
      <c r="BK147" s="74"/>
      <c r="BL147" s="74"/>
      <c r="BM147" s="74"/>
      <c r="BN147" s="74"/>
      <c r="BO147" s="74"/>
      <c r="BP147" s="74"/>
      <c r="BQ147" s="74"/>
      <c r="BR147" s="74"/>
      <c r="BS147" s="74"/>
      <c r="BT147" s="74"/>
      <c r="BU147" s="74"/>
      <c r="BV147" s="74"/>
      <c r="BW147" s="74"/>
      <c r="BX147" s="74"/>
      <c r="BY147" s="74"/>
      <c r="BZ147" s="74"/>
      <c r="CA147" s="74"/>
      <c r="CB147" s="74"/>
      <c r="CC147" s="74"/>
      <c r="CD147" s="74"/>
      <c r="CE147" s="74"/>
      <c r="CF147" s="74"/>
      <c r="CG147" s="74"/>
      <c r="CH147" s="74"/>
      <c r="CI147" s="74"/>
      <c r="CJ147" s="74"/>
      <c r="CK147" s="74"/>
    </row>
    <row r="148" spans="1:256" ht="15" customHeight="1">
      <c r="B148" s="108"/>
      <c r="C148" s="109"/>
      <c r="E148" s="2"/>
      <c r="F148" s="2"/>
      <c r="G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</row>
    <row r="149" spans="1:256" ht="15" customHeight="1">
      <c r="B149" s="108"/>
      <c r="C149" s="109"/>
      <c r="E149" s="2"/>
      <c r="F149" s="2"/>
      <c r="G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</row>
    <row r="150" spans="1:256" ht="15" customHeight="1">
      <c r="B150" s="108"/>
      <c r="C150" s="109"/>
      <c r="E150" s="2"/>
      <c r="F150" s="2"/>
      <c r="G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</row>
    <row r="151" spans="1:256" ht="15" customHeight="1">
      <c r="B151" s="108"/>
      <c r="C151" s="109"/>
      <c r="E151" s="2"/>
      <c r="F151" s="2"/>
      <c r="G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</row>
    <row r="152" spans="1:256" ht="15" customHeight="1">
      <c r="B152" s="108"/>
      <c r="C152" s="109"/>
      <c r="E152" s="2"/>
      <c r="F152" s="2"/>
      <c r="G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</row>
    <row r="153" spans="1:256" ht="15" customHeight="1">
      <c r="B153" s="108"/>
      <c r="C153" s="109"/>
      <c r="Y153" s="73"/>
      <c r="AI153" s="73"/>
      <c r="AW153" s="73"/>
    </row>
    <row r="154" spans="1:256" ht="15" customHeight="1">
      <c r="A154" s="104"/>
      <c r="B154" s="268"/>
      <c r="C154" s="159"/>
      <c r="D154" s="73"/>
      <c r="E154" s="73"/>
      <c r="F154" s="73"/>
      <c r="G154" s="73"/>
      <c r="H154" s="73"/>
      <c r="I154" s="73"/>
      <c r="J154" s="73"/>
      <c r="K154" s="73"/>
      <c r="L154" s="73"/>
      <c r="M154" s="73"/>
      <c r="N154" s="73"/>
      <c r="O154" s="73"/>
      <c r="P154" s="73"/>
      <c r="Q154" s="73"/>
      <c r="R154" s="73"/>
      <c r="S154" s="73"/>
      <c r="T154" s="73"/>
      <c r="U154" s="73"/>
      <c r="V154" s="73"/>
      <c r="W154" s="73"/>
      <c r="X154" s="73"/>
      <c r="Y154" s="73"/>
      <c r="Z154" s="73"/>
      <c r="AA154" s="73"/>
      <c r="AB154" s="73"/>
      <c r="AC154" s="73"/>
      <c r="AD154" s="73"/>
      <c r="AE154" s="73"/>
      <c r="AF154" s="73"/>
      <c r="AG154" s="73"/>
      <c r="AH154" s="73"/>
      <c r="AI154" s="73"/>
      <c r="AJ154" s="73"/>
      <c r="AK154" s="73"/>
      <c r="AL154" s="73"/>
      <c r="AM154" s="73"/>
      <c r="AN154" s="73"/>
      <c r="AO154" s="73"/>
      <c r="AP154" s="73"/>
      <c r="AQ154" s="73"/>
      <c r="AR154" s="73"/>
      <c r="AS154" s="73"/>
      <c r="AT154" s="73"/>
      <c r="AU154" s="73"/>
      <c r="AV154" s="73"/>
      <c r="AW154" s="73"/>
      <c r="AX154" s="73"/>
      <c r="AY154" s="73"/>
      <c r="AZ154" s="73"/>
      <c r="BA154" s="73"/>
      <c r="BB154" s="73"/>
      <c r="BC154" s="73"/>
      <c r="BD154" s="73"/>
      <c r="BE154" s="73"/>
      <c r="BF154" s="73"/>
      <c r="BG154" s="73"/>
      <c r="BH154" s="73"/>
      <c r="BI154" s="73"/>
      <c r="BJ154" s="73"/>
      <c r="BK154" s="73"/>
      <c r="BL154" s="73"/>
      <c r="BM154" s="73"/>
      <c r="BN154" s="73"/>
      <c r="BO154" s="73"/>
      <c r="BP154" s="73"/>
      <c r="BQ154" s="73"/>
      <c r="BR154" s="73"/>
      <c r="BS154" s="73"/>
      <c r="BT154" s="73"/>
      <c r="BU154" s="73"/>
      <c r="BV154" s="73"/>
      <c r="BW154" s="73"/>
      <c r="BX154" s="73"/>
      <c r="BY154" s="73"/>
      <c r="BZ154" s="73"/>
      <c r="CA154" s="73"/>
      <c r="CB154" s="73"/>
      <c r="CC154" s="73"/>
      <c r="CD154" s="73"/>
      <c r="CE154" s="73"/>
      <c r="CF154" s="73"/>
      <c r="CG154" s="73"/>
      <c r="CH154" s="73"/>
      <c r="CI154" s="73"/>
      <c r="CJ154" s="73"/>
      <c r="CK154" s="73"/>
      <c r="CL154" s="73"/>
      <c r="CM154" s="73"/>
      <c r="CN154" s="73"/>
      <c r="CO154" s="73"/>
      <c r="CP154" s="73"/>
      <c r="CQ154" s="73"/>
      <c r="CR154" s="73"/>
      <c r="CS154" s="73"/>
      <c r="CT154" s="73"/>
      <c r="CU154" s="73"/>
      <c r="CV154" s="73"/>
      <c r="CW154" s="73"/>
      <c r="CX154" s="73"/>
      <c r="CY154" s="73"/>
      <c r="CZ154" s="73"/>
      <c r="DA154" s="73"/>
      <c r="DB154" s="73"/>
      <c r="DC154" s="73"/>
      <c r="DD154" s="73"/>
      <c r="DE154" s="73"/>
      <c r="DF154" s="73"/>
      <c r="DG154" s="73"/>
      <c r="DH154" s="73"/>
      <c r="DI154" s="73"/>
      <c r="DJ154" s="73"/>
      <c r="DK154" s="73"/>
      <c r="DL154" s="73"/>
      <c r="DM154" s="73"/>
      <c r="DN154" s="73"/>
      <c r="DO154" s="73"/>
      <c r="DP154" s="73"/>
      <c r="DQ154" s="73"/>
      <c r="DR154" s="73"/>
      <c r="DS154" s="73"/>
      <c r="DT154" s="73"/>
      <c r="DU154" s="73"/>
      <c r="DV154" s="73"/>
      <c r="DW154" s="73"/>
      <c r="DX154" s="73"/>
      <c r="DY154" s="73"/>
      <c r="DZ154" s="73"/>
      <c r="EA154" s="73"/>
      <c r="EB154" s="73"/>
      <c r="EC154" s="73"/>
      <c r="ED154" s="73"/>
      <c r="EE154" s="73"/>
      <c r="EF154" s="73"/>
      <c r="EG154" s="73"/>
      <c r="EH154" s="73"/>
      <c r="EI154" s="73"/>
      <c r="EJ154" s="73"/>
      <c r="EK154" s="73"/>
      <c r="EL154" s="73"/>
      <c r="EM154" s="73"/>
      <c r="EN154" s="73"/>
      <c r="EO154" s="73"/>
      <c r="EP154" s="73"/>
      <c r="EQ154" s="73"/>
      <c r="ER154" s="73"/>
      <c r="ES154" s="73"/>
      <c r="ET154" s="73"/>
      <c r="EU154" s="73"/>
      <c r="EV154" s="73"/>
      <c r="EW154" s="73"/>
      <c r="EX154" s="73"/>
      <c r="EY154" s="73"/>
      <c r="EZ154" s="73"/>
      <c r="FA154" s="73"/>
      <c r="FB154" s="73"/>
      <c r="FC154" s="73"/>
      <c r="FD154" s="73"/>
      <c r="FE154" s="73"/>
      <c r="FF154" s="73"/>
      <c r="FG154" s="73"/>
      <c r="FH154" s="73"/>
      <c r="FI154" s="73"/>
      <c r="FJ154" s="73"/>
      <c r="FK154" s="73"/>
      <c r="FL154" s="73"/>
      <c r="FM154" s="73"/>
      <c r="FN154" s="73"/>
      <c r="FO154" s="73"/>
      <c r="FP154" s="73"/>
      <c r="FQ154" s="73"/>
      <c r="FR154" s="73"/>
      <c r="FS154" s="73"/>
      <c r="FT154" s="73"/>
      <c r="FU154" s="73"/>
      <c r="FV154" s="73"/>
      <c r="FW154" s="73"/>
      <c r="FX154" s="73"/>
      <c r="FY154" s="73"/>
      <c r="FZ154" s="73"/>
      <c r="GA154" s="73"/>
      <c r="GB154" s="73"/>
      <c r="GC154" s="73"/>
      <c r="GD154" s="73"/>
      <c r="GE154" s="73"/>
      <c r="GF154" s="73"/>
      <c r="GG154" s="73"/>
      <c r="GH154" s="73"/>
      <c r="GI154" s="73"/>
      <c r="GJ154" s="73"/>
      <c r="GK154" s="73"/>
      <c r="GL154" s="73"/>
      <c r="GM154" s="73"/>
      <c r="GN154" s="73"/>
      <c r="GO154" s="73"/>
      <c r="GP154" s="73"/>
      <c r="GQ154" s="73"/>
      <c r="GR154" s="73"/>
      <c r="GS154" s="73"/>
      <c r="GT154" s="73"/>
      <c r="GU154" s="73"/>
      <c r="GV154" s="73"/>
      <c r="GW154" s="73"/>
      <c r="GX154" s="73"/>
      <c r="GY154" s="73"/>
      <c r="GZ154" s="73"/>
      <c r="HA154" s="73"/>
      <c r="HB154" s="73"/>
      <c r="HC154" s="73"/>
      <c r="HD154" s="73"/>
      <c r="HE154" s="73"/>
      <c r="HF154" s="73"/>
      <c r="HG154" s="73"/>
      <c r="HH154" s="73"/>
      <c r="HI154" s="73"/>
      <c r="HJ154" s="73"/>
      <c r="HK154" s="73"/>
      <c r="HL154" s="73"/>
      <c r="HM154" s="73"/>
      <c r="HN154" s="73"/>
      <c r="HO154" s="73"/>
      <c r="HP154" s="73"/>
      <c r="HQ154" s="73"/>
      <c r="HR154" s="73"/>
      <c r="HS154" s="73"/>
      <c r="HT154" s="73"/>
      <c r="HU154" s="73"/>
      <c r="HV154" s="73"/>
      <c r="HW154" s="73"/>
      <c r="HX154" s="73"/>
      <c r="HY154" s="73"/>
      <c r="HZ154" s="73"/>
      <c r="IA154" s="73"/>
      <c r="IB154" s="73"/>
      <c r="IC154" s="73"/>
      <c r="ID154" s="73"/>
      <c r="IE154" s="73"/>
      <c r="IF154" s="73"/>
      <c r="IG154" s="73"/>
      <c r="IH154" s="73"/>
      <c r="II154" s="73"/>
      <c r="IJ154" s="73"/>
      <c r="IK154" s="73"/>
      <c r="IL154" s="73"/>
      <c r="IM154" s="73"/>
      <c r="IN154" s="73"/>
      <c r="IO154" s="73"/>
      <c r="IP154" s="73"/>
      <c r="IQ154" s="73"/>
      <c r="IR154" s="73"/>
      <c r="IS154" s="73"/>
      <c r="IT154" s="73"/>
      <c r="IU154" s="73"/>
      <c r="IV154" s="73"/>
    </row>
    <row r="155" spans="1:256" ht="15" customHeight="1">
      <c r="A155" s="104"/>
      <c r="B155" s="268"/>
      <c r="C155" s="159"/>
      <c r="D155" s="73"/>
      <c r="E155" s="73"/>
      <c r="F155" s="73"/>
      <c r="G155" s="73"/>
      <c r="H155" s="73"/>
      <c r="I155" s="73"/>
      <c r="J155" s="73"/>
      <c r="K155" s="73"/>
      <c r="L155" s="73"/>
      <c r="M155" s="73"/>
      <c r="N155" s="73"/>
      <c r="O155" s="73"/>
      <c r="P155" s="73"/>
      <c r="Q155" s="73"/>
      <c r="R155" s="73"/>
      <c r="S155" s="73"/>
      <c r="T155" s="73"/>
      <c r="U155" s="73"/>
      <c r="V155" s="73"/>
      <c r="W155" s="73"/>
      <c r="X155" s="73"/>
      <c r="Y155" s="73"/>
      <c r="Z155" s="73"/>
      <c r="AA155" s="73"/>
      <c r="AB155" s="73"/>
      <c r="AC155" s="73"/>
      <c r="AD155" s="73"/>
      <c r="AE155" s="73"/>
      <c r="AF155" s="73"/>
      <c r="AG155" s="73"/>
      <c r="AH155" s="73"/>
      <c r="AI155" s="73"/>
      <c r="AJ155" s="73"/>
      <c r="AK155" s="73"/>
      <c r="AL155" s="73"/>
      <c r="AM155" s="73"/>
      <c r="AN155" s="73"/>
      <c r="AO155" s="73"/>
      <c r="AP155" s="73"/>
      <c r="AQ155" s="73"/>
      <c r="AR155" s="73"/>
      <c r="AS155" s="73"/>
      <c r="AT155" s="73"/>
      <c r="AU155" s="73"/>
      <c r="AV155" s="73"/>
      <c r="AW155" s="73"/>
      <c r="AX155" s="73"/>
      <c r="AY155" s="73"/>
      <c r="AZ155" s="73"/>
      <c r="BA155" s="73"/>
      <c r="BB155" s="73"/>
      <c r="BC155" s="73"/>
      <c r="BD155" s="73"/>
      <c r="BE155" s="73"/>
      <c r="BF155" s="73"/>
      <c r="BG155" s="73"/>
      <c r="BH155" s="73"/>
      <c r="BI155" s="73"/>
      <c r="BJ155" s="73"/>
      <c r="BK155" s="73"/>
      <c r="BL155" s="73"/>
      <c r="BM155" s="73"/>
      <c r="BN155" s="73"/>
      <c r="BO155" s="73"/>
      <c r="BP155" s="73"/>
      <c r="BQ155" s="73"/>
      <c r="BR155" s="73"/>
      <c r="BS155" s="73"/>
      <c r="BT155" s="73"/>
      <c r="BU155" s="73"/>
      <c r="BV155" s="73"/>
      <c r="BW155" s="73"/>
      <c r="BX155" s="73"/>
      <c r="BY155" s="73"/>
      <c r="BZ155" s="73"/>
      <c r="CA155" s="73"/>
      <c r="CB155" s="73"/>
      <c r="CC155" s="73"/>
      <c r="CD155" s="73"/>
      <c r="CE155" s="73"/>
      <c r="CF155" s="73"/>
      <c r="CG155" s="73"/>
      <c r="CH155" s="73"/>
      <c r="CI155" s="73"/>
      <c r="CJ155" s="73"/>
      <c r="CK155" s="73"/>
      <c r="CL155" s="73"/>
      <c r="CM155" s="73"/>
      <c r="CN155" s="73"/>
      <c r="CO155" s="73"/>
      <c r="CP155" s="73"/>
      <c r="CQ155" s="73"/>
      <c r="CR155" s="73"/>
      <c r="CS155" s="73"/>
      <c r="CT155" s="73"/>
      <c r="CU155" s="73"/>
      <c r="CV155" s="73"/>
      <c r="CW155" s="73"/>
      <c r="CX155" s="73"/>
      <c r="CY155" s="73"/>
      <c r="CZ155" s="73"/>
      <c r="DA155" s="73"/>
      <c r="DB155" s="73"/>
      <c r="DC155" s="73"/>
      <c r="DD155" s="73"/>
      <c r="DE155" s="73"/>
      <c r="DF155" s="73"/>
      <c r="DG155" s="73"/>
      <c r="DH155" s="73"/>
      <c r="DI155" s="73"/>
      <c r="DJ155" s="73"/>
      <c r="DK155" s="73"/>
      <c r="DL155" s="73"/>
      <c r="DM155" s="73"/>
      <c r="DN155" s="73"/>
      <c r="DO155" s="73"/>
      <c r="DP155" s="73"/>
      <c r="DQ155" s="73"/>
      <c r="DR155" s="73"/>
      <c r="DS155" s="73"/>
      <c r="DT155" s="73"/>
      <c r="DU155" s="73"/>
      <c r="DV155" s="73"/>
      <c r="DW155" s="73"/>
      <c r="DX155" s="73"/>
      <c r="DY155" s="73"/>
      <c r="DZ155" s="73"/>
      <c r="EA155" s="73"/>
      <c r="EB155" s="73"/>
      <c r="EC155" s="73"/>
      <c r="ED155" s="73"/>
      <c r="EE155" s="73"/>
      <c r="EF155" s="73"/>
      <c r="EG155" s="73"/>
      <c r="EH155" s="73"/>
      <c r="EI155" s="73"/>
      <c r="EJ155" s="73"/>
      <c r="EK155" s="73"/>
      <c r="EL155" s="73"/>
      <c r="EM155" s="73"/>
      <c r="EN155" s="73"/>
      <c r="EO155" s="73"/>
      <c r="EP155" s="73"/>
      <c r="EQ155" s="73"/>
      <c r="ER155" s="73"/>
      <c r="ES155" s="73"/>
      <c r="ET155" s="73"/>
      <c r="EU155" s="73"/>
      <c r="EV155" s="73"/>
      <c r="EW155" s="73"/>
      <c r="EX155" s="73"/>
      <c r="EY155" s="73"/>
      <c r="EZ155" s="73"/>
      <c r="FA155" s="73"/>
      <c r="FB155" s="73"/>
      <c r="FC155" s="73"/>
      <c r="FD155" s="73"/>
      <c r="FE155" s="73"/>
      <c r="FF155" s="73"/>
      <c r="FG155" s="73"/>
      <c r="FH155" s="73"/>
      <c r="FI155" s="73"/>
      <c r="FJ155" s="73"/>
      <c r="FK155" s="73"/>
      <c r="FL155" s="73"/>
      <c r="FM155" s="73"/>
      <c r="FN155" s="73"/>
      <c r="FO155" s="73"/>
      <c r="FP155" s="73"/>
      <c r="FQ155" s="73"/>
      <c r="FR155" s="73"/>
      <c r="FS155" s="73"/>
      <c r="FT155" s="73"/>
      <c r="FU155" s="73"/>
      <c r="FV155" s="73"/>
      <c r="FW155" s="73"/>
      <c r="FX155" s="73"/>
      <c r="FY155" s="73"/>
      <c r="FZ155" s="73"/>
      <c r="GA155" s="73"/>
      <c r="GB155" s="73"/>
      <c r="GC155" s="73"/>
      <c r="GD155" s="73"/>
      <c r="GE155" s="73"/>
      <c r="GF155" s="73"/>
      <c r="GG155" s="73"/>
      <c r="GH155" s="73"/>
      <c r="GI155" s="73"/>
      <c r="GJ155" s="73"/>
      <c r="GK155" s="73"/>
      <c r="GL155" s="73"/>
      <c r="GM155" s="73"/>
      <c r="GN155" s="73"/>
      <c r="GO155" s="73"/>
      <c r="GP155" s="73"/>
      <c r="GQ155" s="73"/>
      <c r="GR155" s="73"/>
      <c r="GS155" s="73"/>
      <c r="GT155" s="73"/>
      <c r="GU155" s="73"/>
      <c r="GV155" s="73"/>
      <c r="GW155" s="73"/>
      <c r="GX155" s="73"/>
      <c r="GY155" s="73"/>
      <c r="GZ155" s="73"/>
      <c r="HA155" s="73"/>
      <c r="HB155" s="73"/>
      <c r="HC155" s="73"/>
      <c r="HD155" s="73"/>
      <c r="HE155" s="73"/>
      <c r="HF155" s="73"/>
      <c r="HG155" s="73"/>
      <c r="HH155" s="73"/>
      <c r="HI155" s="73"/>
      <c r="HJ155" s="73"/>
      <c r="HK155" s="73"/>
      <c r="HL155" s="73"/>
      <c r="HM155" s="73"/>
      <c r="HN155" s="73"/>
      <c r="HO155" s="73"/>
      <c r="HP155" s="73"/>
      <c r="HQ155" s="73"/>
      <c r="HR155" s="73"/>
      <c r="HS155" s="73"/>
      <c r="HT155" s="73"/>
      <c r="HU155" s="73"/>
      <c r="HV155" s="73"/>
      <c r="HW155" s="73"/>
      <c r="HX155" s="73"/>
      <c r="HY155" s="73"/>
      <c r="HZ155" s="73"/>
      <c r="IA155" s="73"/>
      <c r="IB155" s="73"/>
      <c r="IC155" s="73"/>
      <c r="ID155" s="73"/>
      <c r="IE155" s="73"/>
      <c r="IF155" s="73"/>
      <c r="IG155" s="73"/>
      <c r="IH155" s="73"/>
      <c r="II155" s="73"/>
      <c r="IJ155" s="73"/>
      <c r="IK155" s="73"/>
      <c r="IL155" s="73"/>
      <c r="IM155" s="73"/>
      <c r="IN155" s="73"/>
      <c r="IO155" s="73"/>
      <c r="IP155" s="73"/>
      <c r="IQ155" s="73"/>
      <c r="IR155" s="73"/>
      <c r="IS155" s="73"/>
      <c r="IT155" s="73"/>
      <c r="IU155" s="73"/>
      <c r="IV155" s="73"/>
    </row>
    <row r="156" spans="1:256" ht="15" customHeight="1">
      <c r="A156" s="104"/>
      <c r="B156" s="268"/>
      <c r="C156" s="159"/>
      <c r="D156" s="73"/>
      <c r="E156" s="73"/>
      <c r="F156" s="73"/>
      <c r="G156" s="73"/>
      <c r="H156" s="73"/>
      <c r="I156" s="73"/>
      <c r="J156" s="73"/>
      <c r="K156" s="73"/>
      <c r="L156" s="73"/>
      <c r="M156" s="73"/>
      <c r="N156" s="73"/>
      <c r="O156" s="73"/>
      <c r="P156" s="73"/>
      <c r="Q156" s="73"/>
      <c r="R156" s="73"/>
      <c r="S156" s="73"/>
      <c r="T156" s="73"/>
      <c r="U156" s="73"/>
      <c r="V156" s="73"/>
      <c r="W156" s="73"/>
      <c r="X156" s="73"/>
      <c r="Y156" s="73"/>
      <c r="Z156" s="73"/>
      <c r="AA156" s="73"/>
      <c r="AB156" s="73"/>
      <c r="AC156" s="73"/>
      <c r="AD156" s="73"/>
      <c r="AE156" s="73"/>
      <c r="AF156" s="73"/>
      <c r="AG156" s="73"/>
      <c r="AH156" s="73"/>
      <c r="AI156" s="73"/>
      <c r="AJ156" s="73"/>
      <c r="AK156" s="73"/>
      <c r="AL156" s="73"/>
      <c r="AM156" s="73"/>
      <c r="AN156" s="73"/>
      <c r="AO156" s="73"/>
      <c r="AP156" s="73"/>
      <c r="AQ156" s="73"/>
      <c r="AR156" s="73"/>
      <c r="AS156" s="73"/>
      <c r="AT156" s="73"/>
      <c r="AU156" s="73"/>
      <c r="AV156" s="73"/>
      <c r="AW156" s="73"/>
      <c r="AX156" s="73"/>
      <c r="AY156" s="73"/>
      <c r="AZ156" s="73"/>
      <c r="BA156" s="73"/>
      <c r="BB156" s="73"/>
      <c r="BC156" s="73"/>
      <c r="BD156" s="73"/>
      <c r="BE156" s="73"/>
      <c r="BF156" s="73"/>
      <c r="BG156" s="73"/>
      <c r="BH156" s="73"/>
      <c r="BI156" s="73"/>
      <c r="BJ156" s="73"/>
      <c r="BK156" s="73"/>
      <c r="BL156" s="73"/>
      <c r="BM156" s="73"/>
      <c r="BN156" s="73"/>
      <c r="BO156" s="73"/>
      <c r="BP156" s="73"/>
      <c r="BQ156" s="73"/>
      <c r="BR156" s="73"/>
      <c r="BS156" s="73"/>
      <c r="BT156" s="73"/>
      <c r="BU156" s="73"/>
      <c r="BV156" s="73"/>
      <c r="BW156" s="73"/>
      <c r="BX156" s="73"/>
      <c r="BY156" s="73"/>
      <c r="BZ156" s="73"/>
      <c r="CA156" s="73"/>
      <c r="CB156" s="73"/>
      <c r="CC156" s="73"/>
      <c r="CD156" s="73"/>
      <c r="CE156" s="73"/>
      <c r="CF156" s="73"/>
      <c r="CG156" s="73"/>
      <c r="CH156" s="73"/>
      <c r="CI156" s="73"/>
      <c r="CJ156" s="73"/>
      <c r="CK156" s="73"/>
      <c r="CL156" s="73"/>
      <c r="CM156" s="73"/>
      <c r="CN156" s="73"/>
      <c r="CO156" s="73"/>
      <c r="CP156" s="73"/>
      <c r="CQ156" s="73"/>
      <c r="CR156" s="73"/>
      <c r="CS156" s="73"/>
      <c r="CT156" s="73"/>
      <c r="CU156" s="73"/>
      <c r="CV156" s="73"/>
      <c r="CW156" s="73"/>
      <c r="CX156" s="73"/>
      <c r="CY156" s="73"/>
      <c r="CZ156" s="73"/>
      <c r="DA156" s="73"/>
      <c r="DB156" s="73"/>
      <c r="DC156" s="73"/>
      <c r="DD156" s="73"/>
      <c r="DE156" s="73"/>
      <c r="DF156" s="73"/>
      <c r="DG156" s="73"/>
      <c r="DH156" s="73"/>
      <c r="DI156" s="73"/>
      <c r="DJ156" s="73"/>
      <c r="DK156" s="73"/>
      <c r="DL156" s="73"/>
      <c r="DM156" s="73"/>
      <c r="DN156" s="73"/>
      <c r="DO156" s="73"/>
      <c r="DP156" s="73"/>
      <c r="DQ156" s="73"/>
      <c r="DR156" s="73"/>
      <c r="DS156" s="73"/>
      <c r="DT156" s="73"/>
      <c r="DU156" s="73"/>
      <c r="DV156" s="73"/>
      <c r="DW156" s="73"/>
      <c r="DX156" s="73"/>
      <c r="DY156" s="73"/>
      <c r="DZ156" s="73"/>
      <c r="EA156" s="73"/>
      <c r="EB156" s="73"/>
      <c r="EC156" s="73"/>
      <c r="ED156" s="73"/>
      <c r="EE156" s="73"/>
      <c r="EF156" s="73"/>
      <c r="EG156" s="73"/>
      <c r="EH156" s="73"/>
      <c r="EI156" s="73"/>
      <c r="EJ156" s="73"/>
      <c r="EK156" s="73"/>
      <c r="EL156" s="73"/>
      <c r="EM156" s="73"/>
      <c r="EN156" s="73"/>
      <c r="EO156" s="73"/>
      <c r="EP156" s="73"/>
      <c r="EQ156" s="73"/>
      <c r="ER156" s="73"/>
      <c r="ES156" s="73"/>
      <c r="ET156" s="73"/>
      <c r="EU156" s="73"/>
      <c r="EV156" s="73"/>
      <c r="EW156" s="73"/>
      <c r="EX156" s="73"/>
      <c r="EY156" s="73"/>
      <c r="EZ156" s="73"/>
      <c r="FA156" s="73"/>
      <c r="FB156" s="73"/>
      <c r="FC156" s="73"/>
      <c r="FD156" s="73"/>
      <c r="FE156" s="73"/>
      <c r="FF156" s="73"/>
      <c r="FG156" s="73"/>
      <c r="FH156" s="73"/>
      <c r="FI156" s="73"/>
      <c r="FJ156" s="73"/>
      <c r="FK156" s="73"/>
      <c r="FL156" s="73"/>
      <c r="FM156" s="73"/>
      <c r="FN156" s="73"/>
      <c r="FO156" s="73"/>
      <c r="FP156" s="73"/>
      <c r="FQ156" s="73"/>
      <c r="FR156" s="73"/>
      <c r="FS156" s="73"/>
      <c r="FT156" s="73"/>
      <c r="FU156" s="73"/>
      <c r="FV156" s="73"/>
      <c r="FW156" s="73"/>
      <c r="FX156" s="73"/>
      <c r="FY156" s="73"/>
      <c r="FZ156" s="73"/>
      <c r="GA156" s="73"/>
      <c r="GB156" s="73"/>
      <c r="GC156" s="73"/>
      <c r="GD156" s="73"/>
      <c r="GE156" s="73"/>
      <c r="GF156" s="73"/>
      <c r="GG156" s="73"/>
      <c r="GH156" s="73"/>
      <c r="GI156" s="73"/>
      <c r="GJ156" s="73"/>
      <c r="GK156" s="73"/>
      <c r="GL156" s="73"/>
      <c r="GM156" s="73"/>
      <c r="GN156" s="73"/>
      <c r="GO156" s="73"/>
      <c r="GP156" s="73"/>
      <c r="GQ156" s="73"/>
      <c r="GR156" s="73"/>
      <c r="GS156" s="73"/>
      <c r="GT156" s="73"/>
      <c r="GU156" s="73"/>
      <c r="GV156" s="73"/>
      <c r="GW156" s="73"/>
      <c r="GX156" s="73"/>
      <c r="GY156" s="73"/>
      <c r="GZ156" s="73"/>
      <c r="HA156" s="73"/>
      <c r="HB156" s="73"/>
      <c r="HC156" s="73"/>
      <c r="HD156" s="73"/>
      <c r="HE156" s="73"/>
      <c r="HF156" s="73"/>
      <c r="HG156" s="73"/>
      <c r="HH156" s="73"/>
      <c r="HI156" s="73"/>
      <c r="HJ156" s="73"/>
      <c r="HK156" s="73"/>
      <c r="HL156" s="73"/>
      <c r="HM156" s="73"/>
      <c r="HN156" s="73"/>
      <c r="HO156" s="73"/>
      <c r="HP156" s="73"/>
      <c r="HQ156" s="73"/>
      <c r="HR156" s="73"/>
      <c r="HS156" s="73"/>
      <c r="HT156" s="73"/>
      <c r="HU156" s="73"/>
      <c r="HV156" s="73"/>
      <c r="HW156" s="73"/>
      <c r="HX156" s="73"/>
      <c r="HY156" s="73"/>
      <c r="HZ156" s="73"/>
      <c r="IA156" s="73"/>
      <c r="IB156" s="73"/>
      <c r="IC156" s="73"/>
      <c r="ID156" s="73"/>
      <c r="IE156" s="73"/>
      <c r="IF156" s="73"/>
      <c r="IG156" s="73"/>
      <c r="IH156" s="73"/>
      <c r="II156" s="73"/>
      <c r="IJ156" s="73"/>
      <c r="IK156" s="73"/>
      <c r="IL156" s="73"/>
      <c r="IM156" s="73"/>
      <c r="IN156" s="73"/>
      <c r="IO156" s="73"/>
      <c r="IP156" s="73"/>
      <c r="IQ156" s="73"/>
      <c r="IR156" s="73"/>
      <c r="IS156" s="73"/>
      <c r="IT156" s="73"/>
      <c r="IU156" s="73"/>
      <c r="IV156" s="73"/>
    </row>
    <row r="157" spans="1:256" ht="15" customHeight="1">
      <c r="A157" s="104"/>
      <c r="B157" s="268"/>
      <c r="C157" s="159"/>
      <c r="D157" s="73"/>
      <c r="E157" s="73"/>
      <c r="F157" s="73"/>
      <c r="G157" s="73"/>
      <c r="H157" s="73"/>
      <c r="I157" s="73"/>
      <c r="J157" s="73"/>
      <c r="K157" s="73"/>
      <c r="L157" s="73"/>
      <c r="M157" s="73"/>
      <c r="N157" s="73"/>
      <c r="O157" s="73"/>
      <c r="P157" s="73"/>
      <c r="Q157" s="73"/>
      <c r="R157" s="73"/>
      <c r="S157" s="73"/>
      <c r="T157" s="73"/>
      <c r="U157" s="73"/>
      <c r="V157" s="73"/>
      <c r="W157" s="73"/>
      <c r="X157" s="73"/>
      <c r="Y157" s="73"/>
      <c r="Z157" s="73"/>
      <c r="AA157" s="73"/>
      <c r="AB157" s="73"/>
      <c r="AC157" s="73"/>
      <c r="AD157" s="73"/>
      <c r="AE157" s="73"/>
      <c r="AF157" s="73"/>
      <c r="AG157" s="73"/>
      <c r="AH157" s="73"/>
      <c r="AI157" s="73"/>
      <c r="AJ157" s="73"/>
      <c r="AK157" s="73"/>
      <c r="AL157" s="73"/>
      <c r="AM157" s="73"/>
      <c r="AN157" s="73"/>
      <c r="AO157" s="73"/>
      <c r="AP157" s="73"/>
      <c r="AQ157" s="73"/>
      <c r="AR157" s="73"/>
      <c r="AS157" s="73"/>
      <c r="AT157" s="73"/>
      <c r="AU157" s="73"/>
      <c r="AV157" s="73"/>
      <c r="AW157" s="73"/>
      <c r="AX157" s="73"/>
      <c r="AY157" s="73"/>
      <c r="AZ157" s="73"/>
      <c r="BA157" s="73"/>
      <c r="BB157" s="73"/>
      <c r="BC157" s="73"/>
      <c r="BD157" s="73"/>
      <c r="BE157" s="73"/>
      <c r="BF157" s="73"/>
      <c r="BG157" s="73"/>
      <c r="BH157" s="73"/>
      <c r="BI157" s="73"/>
      <c r="BJ157" s="73"/>
      <c r="BK157" s="73"/>
      <c r="BL157" s="73"/>
      <c r="BM157" s="73"/>
      <c r="BN157" s="73"/>
      <c r="BO157" s="73"/>
      <c r="BP157" s="73"/>
      <c r="BQ157" s="73"/>
      <c r="BR157" s="73"/>
      <c r="BS157" s="73"/>
      <c r="BT157" s="73"/>
      <c r="BU157" s="73"/>
      <c r="BV157" s="73"/>
      <c r="BW157" s="73"/>
      <c r="BX157" s="73"/>
      <c r="BY157" s="73"/>
      <c r="BZ157" s="73"/>
      <c r="CA157" s="73"/>
      <c r="CB157" s="73"/>
      <c r="CC157" s="73"/>
      <c r="CD157" s="73"/>
      <c r="CE157" s="73"/>
      <c r="CF157" s="73"/>
      <c r="CG157" s="73"/>
      <c r="CH157" s="73"/>
      <c r="CI157" s="73"/>
      <c r="CJ157" s="73"/>
      <c r="CK157" s="73"/>
      <c r="CL157" s="73"/>
      <c r="CM157" s="73"/>
      <c r="CN157" s="73"/>
      <c r="CO157" s="73"/>
      <c r="CP157" s="73"/>
      <c r="CQ157" s="73"/>
      <c r="CR157" s="73"/>
      <c r="CS157" s="73"/>
      <c r="CT157" s="73"/>
      <c r="CU157" s="73"/>
      <c r="CV157" s="73"/>
      <c r="CW157" s="73"/>
      <c r="CX157" s="73"/>
      <c r="CY157" s="73"/>
      <c r="CZ157" s="73"/>
      <c r="DA157" s="73"/>
      <c r="DB157" s="73"/>
      <c r="DC157" s="73"/>
      <c r="DD157" s="73"/>
      <c r="DE157" s="73"/>
      <c r="DF157" s="73"/>
      <c r="DG157" s="73"/>
      <c r="DH157" s="73"/>
      <c r="DI157" s="73"/>
      <c r="DJ157" s="73"/>
      <c r="DK157" s="73"/>
      <c r="DL157" s="73"/>
      <c r="DM157" s="73"/>
      <c r="DN157" s="73"/>
      <c r="DO157" s="73"/>
      <c r="DP157" s="73"/>
      <c r="DQ157" s="73"/>
      <c r="DR157" s="73"/>
      <c r="DS157" s="73"/>
      <c r="DT157" s="73"/>
      <c r="DU157" s="73"/>
      <c r="DV157" s="73"/>
      <c r="DW157" s="73"/>
      <c r="DX157" s="73"/>
      <c r="DY157" s="73"/>
      <c r="DZ157" s="73"/>
      <c r="EA157" s="73"/>
      <c r="EB157" s="73"/>
      <c r="EC157" s="73"/>
      <c r="ED157" s="73"/>
      <c r="EE157" s="73"/>
      <c r="EF157" s="73"/>
      <c r="EG157" s="73"/>
      <c r="EH157" s="73"/>
      <c r="EI157" s="73"/>
      <c r="EJ157" s="73"/>
      <c r="EK157" s="73"/>
      <c r="EL157" s="73"/>
      <c r="EM157" s="73"/>
      <c r="EN157" s="73"/>
      <c r="EO157" s="73"/>
      <c r="EP157" s="73"/>
      <c r="EQ157" s="73"/>
      <c r="ER157" s="73"/>
      <c r="ES157" s="73"/>
      <c r="ET157" s="73"/>
      <c r="EU157" s="73"/>
      <c r="EV157" s="73"/>
      <c r="EW157" s="73"/>
      <c r="EX157" s="73"/>
      <c r="EY157" s="73"/>
      <c r="EZ157" s="73"/>
      <c r="FA157" s="73"/>
      <c r="FB157" s="73"/>
      <c r="FC157" s="73"/>
      <c r="FD157" s="73"/>
      <c r="FE157" s="73"/>
      <c r="FF157" s="73"/>
      <c r="FG157" s="73"/>
      <c r="FH157" s="73"/>
      <c r="FI157" s="73"/>
      <c r="FJ157" s="73"/>
      <c r="FK157" s="73"/>
      <c r="FL157" s="73"/>
      <c r="FM157" s="73"/>
      <c r="FN157" s="73"/>
      <c r="FO157" s="73"/>
      <c r="FP157" s="73"/>
      <c r="FQ157" s="73"/>
      <c r="FR157" s="73"/>
      <c r="FS157" s="73"/>
      <c r="FT157" s="73"/>
      <c r="FU157" s="73"/>
      <c r="FV157" s="73"/>
      <c r="FW157" s="73"/>
      <c r="FX157" s="73"/>
      <c r="FY157" s="73"/>
      <c r="FZ157" s="73"/>
      <c r="GA157" s="73"/>
      <c r="GB157" s="73"/>
      <c r="GC157" s="73"/>
      <c r="GD157" s="73"/>
      <c r="GE157" s="73"/>
      <c r="GF157" s="73"/>
      <c r="GG157" s="73"/>
      <c r="GH157" s="73"/>
      <c r="GI157" s="73"/>
      <c r="GJ157" s="73"/>
      <c r="GK157" s="73"/>
      <c r="GL157" s="73"/>
      <c r="GM157" s="73"/>
      <c r="GN157" s="73"/>
      <c r="GO157" s="73"/>
      <c r="GP157" s="73"/>
      <c r="GQ157" s="73"/>
      <c r="GR157" s="73"/>
      <c r="GS157" s="73"/>
      <c r="GT157" s="73"/>
      <c r="GU157" s="73"/>
      <c r="GV157" s="73"/>
      <c r="GW157" s="73"/>
      <c r="GX157" s="73"/>
      <c r="GY157" s="73"/>
      <c r="GZ157" s="73"/>
      <c r="HA157" s="73"/>
      <c r="HB157" s="73"/>
      <c r="HC157" s="73"/>
      <c r="HD157" s="73"/>
      <c r="HE157" s="73"/>
      <c r="HF157" s="73"/>
      <c r="HG157" s="73"/>
      <c r="HH157" s="73"/>
      <c r="HI157" s="73"/>
      <c r="HJ157" s="73"/>
      <c r="HK157" s="73"/>
      <c r="HL157" s="73"/>
      <c r="HM157" s="73"/>
      <c r="HN157" s="73"/>
      <c r="HO157" s="73"/>
      <c r="HP157" s="73"/>
      <c r="HQ157" s="73"/>
      <c r="HR157" s="73"/>
      <c r="HS157" s="73"/>
      <c r="HT157" s="73"/>
      <c r="HU157" s="73"/>
      <c r="HV157" s="73"/>
      <c r="HW157" s="73"/>
      <c r="HX157" s="73"/>
      <c r="HY157" s="73"/>
      <c r="HZ157" s="73"/>
      <c r="IA157" s="73"/>
      <c r="IB157" s="73"/>
      <c r="IC157" s="73"/>
      <c r="ID157" s="73"/>
      <c r="IE157" s="73"/>
      <c r="IF157" s="73"/>
      <c r="IG157" s="73"/>
      <c r="IH157" s="73"/>
      <c r="II157" s="73"/>
      <c r="IJ157" s="73"/>
      <c r="IK157" s="73"/>
      <c r="IL157" s="73"/>
      <c r="IM157" s="73"/>
      <c r="IN157" s="73"/>
      <c r="IO157" s="73"/>
      <c r="IP157" s="73"/>
      <c r="IQ157" s="73"/>
      <c r="IR157" s="73"/>
      <c r="IS157" s="73"/>
      <c r="IT157" s="73"/>
      <c r="IU157" s="73"/>
      <c r="IV157" s="73"/>
    </row>
    <row r="158" spans="1:256" ht="15" customHeight="1">
      <c r="A158" s="104"/>
      <c r="B158" s="268"/>
      <c r="C158" s="159"/>
      <c r="D158" s="73"/>
      <c r="E158" s="73"/>
      <c r="F158" s="73"/>
      <c r="G158" s="73"/>
      <c r="H158" s="73"/>
      <c r="I158" s="73"/>
      <c r="J158" s="73"/>
      <c r="K158" s="73"/>
      <c r="L158" s="73"/>
      <c r="M158" s="73"/>
      <c r="N158" s="73"/>
      <c r="O158" s="73"/>
      <c r="P158" s="73"/>
      <c r="Q158" s="73"/>
      <c r="R158" s="73"/>
      <c r="S158" s="73"/>
      <c r="T158" s="73"/>
      <c r="U158" s="73"/>
      <c r="V158" s="73"/>
      <c r="W158" s="73"/>
      <c r="X158" s="73"/>
      <c r="Y158" s="73"/>
      <c r="Z158" s="73"/>
      <c r="AA158" s="73"/>
      <c r="AB158" s="73"/>
      <c r="AC158" s="73"/>
      <c r="AD158" s="73"/>
      <c r="AE158" s="73"/>
      <c r="AF158" s="73"/>
      <c r="AG158" s="73"/>
      <c r="AH158" s="73"/>
      <c r="AI158" s="73"/>
      <c r="AJ158" s="73"/>
      <c r="AK158" s="73"/>
      <c r="AL158" s="73"/>
      <c r="AM158" s="73"/>
      <c r="AN158" s="73"/>
      <c r="AO158" s="73"/>
      <c r="AP158" s="73"/>
      <c r="AQ158" s="73"/>
      <c r="AR158" s="73"/>
      <c r="AS158" s="73"/>
      <c r="AT158" s="73"/>
      <c r="AU158" s="73"/>
      <c r="AV158" s="73"/>
      <c r="AW158" s="73"/>
      <c r="AX158" s="73"/>
      <c r="AY158" s="73"/>
      <c r="AZ158" s="73"/>
      <c r="BA158" s="73"/>
      <c r="BB158" s="73"/>
      <c r="BC158" s="73"/>
      <c r="BD158" s="73"/>
      <c r="BE158" s="73"/>
      <c r="BF158" s="73"/>
      <c r="BG158" s="73"/>
      <c r="BH158" s="73"/>
      <c r="BI158" s="73"/>
      <c r="BJ158" s="73"/>
      <c r="BK158" s="73"/>
      <c r="BL158" s="73"/>
      <c r="BM158" s="73"/>
      <c r="BN158" s="73"/>
      <c r="BO158" s="73"/>
      <c r="BP158" s="73"/>
      <c r="BQ158" s="73"/>
      <c r="BR158" s="73"/>
      <c r="BS158" s="73"/>
      <c r="BT158" s="73"/>
      <c r="BU158" s="73"/>
      <c r="BV158" s="73"/>
      <c r="BW158" s="73"/>
      <c r="BX158" s="73"/>
      <c r="BY158" s="73"/>
      <c r="BZ158" s="73"/>
      <c r="CA158" s="73"/>
      <c r="CB158" s="73"/>
      <c r="CC158" s="73"/>
      <c r="CD158" s="73"/>
      <c r="CE158" s="73"/>
      <c r="CF158" s="73"/>
      <c r="CG158" s="73"/>
      <c r="CH158" s="73"/>
      <c r="CI158" s="73"/>
      <c r="CJ158" s="73"/>
      <c r="CK158" s="73"/>
      <c r="CL158" s="73"/>
      <c r="CM158" s="73"/>
      <c r="CN158" s="73"/>
      <c r="CO158" s="73"/>
      <c r="CP158" s="73"/>
      <c r="CQ158" s="73"/>
      <c r="CR158" s="73"/>
      <c r="CS158" s="73"/>
      <c r="CT158" s="73"/>
      <c r="CU158" s="73"/>
      <c r="CV158" s="73"/>
      <c r="CW158" s="73"/>
      <c r="CX158" s="73"/>
      <c r="CY158" s="73"/>
      <c r="CZ158" s="73"/>
      <c r="DA158" s="73"/>
      <c r="DB158" s="73"/>
      <c r="DC158" s="73"/>
      <c r="DD158" s="73"/>
      <c r="DE158" s="73"/>
      <c r="DF158" s="73"/>
      <c r="DG158" s="73"/>
      <c r="DH158" s="73"/>
      <c r="DI158" s="73"/>
      <c r="DJ158" s="73"/>
      <c r="DK158" s="73"/>
      <c r="DL158" s="73"/>
      <c r="DM158" s="73"/>
      <c r="DN158" s="73"/>
      <c r="DO158" s="73"/>
      <c r="DP158" s="73"/>
      <c r="DQ158" s="73"/>
      <c r="DR158" s="73"/>
      <c r="DS158" s="73"/>
      <c r="DT158" s="73"/>
      <c r="DU158" s="73"/>
      <c r="DV158" s="73"/>
      <c r="DW158" s="73"/>
      <c r="DX158" s="73"/>
      <c r="DY158" s="73"/>
      <c r="DZ158" s="73"/>
      <c r="EA158" s="73"/>
      <c r="EB158" s="73"/>
      <c r="EC158" s="73"/>
      <c r="ED158" s="73"/>
      <c r="EE158" s="73"/>
      <c r="EF158" s="73"/>
      <c r="EG158" s="73"/>
      <c r="EH158" s="73"/>
      <c r="EI158" s="73"/>
      <c r="EJ158" s="73"/>
      <c r="EK158" s="73"/>
      <c r="EL158" s="73"/>
      <c r="EM158" s="73"/>
      <c r="EN158" s="73"/>
      <c r="EO158" s="73"/>
      <c r="EP158" s="73"/>
      <c r="EQ158" s="73"/>
      <c r="ER158" s="73"/>
      <c r="ES158" s="73"/>
      <c r="ET158" s="73"/>
      <c r="EU158" s="73"/>
      <c r="EV158" s="73"/>
      <c r="EW158" s="73"/>
      <c r="EX158" s="73"/>
      <c r="EY158" s="73"/>
      <c r="EZ158" s="73"/>
      <c r="FA158" s="73"/>
      <c r="FB158" s="73"/>
      <c r="FC158" s="73"/>
      <c r="FD158" s="73"/>
      <c r="FE158" s="73"/>
      <c r="FF158" s="73"/>
      <c r="FG158" s="73"/>
      <c r="FH158" s="73"/>
      <c r="FI158" s="73"/>
      <c r="FJ158" s="73"/>
      <c r="FK158" s="73"/>
      <c r="FL158" s="73"/>
      <c r="FM158" s="73"/>
      <c r="FN158" s="73"/>
      <c r="FO158" s="73"/>
      <c r="FP158" s="73"/>
      <c r="FQ158" s="73"/>
      <c r="FR158" s="73"/>
      <c r="FS158" s="73"/>
      <c r="FT158" s="73"/>
      <c r="FU158" s="73"/>
      <c r="FV158" s="73"/>
      <c r="FW158" s="73"/>
      <c r="FX158" s="73"/>
      <c r="FY158" s="73"/>
      <c r="FZ158" s="73"/>
      <c r="GA158" s="73"/>
      <c r="GB158" s="73"/>
      <c r="GC158" s="73"/>
      <c r="GD158" s="73"/>
      <c r="GE158" s="73"/>
      <c r="GF158" s="73"/>
      <c r="GG158" s="73"/>
      <c r="GH158" s="73"/>
      <c r="GI158" s="73"/>
      <c r="GJ158" s="73"/>
      <c r="GK158" s="73"/>
      <c r="GL158" s="73"/>
      <c r="GM158" s="73"/>
      <c r="GN158" s="73"/>
      <c r="GO158" s="73"/>
      <c r="GP158" s="73"/>
      <c r="GQ158" s="73"/>
      <c r="GR158" s="73"/>
      <c r="GS158" s="73"/>
      <c r="GT158" s="73"/>
      <c r="GU158" s="73"/>
      <c r="GV158" s="73"/>
      <c r="GW158" s="73"/>
      <c r="GX158" s="73"/>
      <c r="GY158" s="73"/>
      <c r="GZ158" s="73"/>
      <c r="HA158" s="73"/>
      <c r="HB158" s="73"/>
      <c r="HC158" s="73"/>
      <c r="HD158" s="73"/>
      <c r="HE158" s="73"/>
      <c r="HF158" s="73"/>
      <c r="HG158" s="73"/>
      <c r="HH158" s="73"/>
      <c r="HI158" s="73"/>
      <c r="HJ158" s="73"/>
      <c r="HK158" s="73"/>
      <c r="HL158" s="73"/>
      <c r="HM158" s="73"/>
      <c r="HN158" s="73"/>
      <c r="HO158" s="73"/>
      <c r="HP158" s="73"/>
      <c r="HQ158" s="73"/>
      <c r="HR158" s="73"/>
      <c r="HS158" s="73"/>
      <c r="HT158" s="73"/>
      <c r="HU158" s="73"/>
      <c r="HV158" s="73"/>
      <c r="HW158" s="73"/>
      <c r="HX158" s="73"/>
      <c r="HY158" s="73"/>
      <c r="HZ158" s="73"/>
      <c r="IA158" s="73"/>
      <c r="IB158" s="73"/>
      <c r="IC158" s="73"/>
      <c r="ID158" s="73"/>
      <c r="IE158" s="73"/>
      <c r="IF158" s="73"/>
      <c r="IG158" s="73"/>
      <c r="IH158" s="73"/>
      <c r="II158" s="73"/>
      <c r="IJ158" s="73"/>
      <c r="IK158" s="73"/>
      <c r="IL158" s="73"/>
      <c r="IM158" s="73"/>
      <c r="IN158" s="73"/>
      <c r="IO158" s="73"/>
      <c r="IP158" s="73"/>
      <c r="IQ158" s="73"/>
      <c r="IR158" s="73"/>
      <c r="IS158" s="73"/>
      <c r="IT158" s="73"/>
      <c r="IU158" s="73"/>
      <c r="IV158" s="73"/>
    </row>
    <row r="159" spans="1:256" ht="15" customHeight="1">
      <c r="A159" s="104"/>
      <c r="B159" s="268"/>
      <c r="C159" s="159"/>
      <c r="D159" s="73"/>
      <c r="E159" s="73"/>
      <c r="F159" s="73"/>
      <c r="G159" s="73"/>
      <c r="H159" s="73"/>
      <c r="I159" s="73"/>
      <c r="J159" s="73"/>
      <c r="K159" s="73"/>
      <c r="L159" s="73"/>
      <c r="M159" s="73"/>
      <c r="N159" s="73"/>
      <c r="O159" s="73"/>
      <c r="P159" s="73"/>
      <c r="Q159" s="73"/>
      <c r="R159" s="73"/>
      <c r="S159" s="73"/>
      <c r="T159" s="73"/>
      <c r="U159" s="73"/>
      <c r="V159" s="73"/>
      <c r="W159" s="73"/>
      <c r="X159" s="73"/>
      <c r="Y159" s="73"/>
      <c r="Z159" s="73"/>
      <c r="AA159" s="73"/>
      <c r="AB159" s="73"/>
      <c r="AC159" s="73"/>
      <c r="AD159" s="73"/>
      <c r="AE159" s="73"/>
      <c r="AF159" s="73"/>
      <c r="AG159" s="73"/>
      <c r="AH159" s="73"/>
      <c r="AI159" s="73"/>
      <c r="AJ159" s="73"/>
      <c r="AK159" s="73"/>
      <c r="AL159" s="73"/>
      <c r="AM159" s="73"/>
      <c r="AN159" s="73"/>
      <c r="AO159" s="73"/>
      <c r="AP159" s="73"/>
      <c r="AQ159" s="73"/>
      <c r="AR159" s="73"/>
      <c r="AS159" s="73"/>
      <c r="AT159" s="73"/>
      <c r="AU159" s="73"/>
      <c r="AV159" s="73"/>
      <c r="AW159" s="73"/>
      <c r="AX159" s="73"/>
      <c r="AY159" s="73"/>
      <c r="AZ159" s="73"/>
      <c r="BA159" s="73"/>
      <c r="BB159" s="73"/>
      <c r="BC159" s="73"/>
      <c r="BD159" s="73"/>
      <c r="BE159" s="73"/>
      <c r="BF159" s="73"/>
      <c r="BG159" s="73"/>
      <c r="BH159" s="73"/>
      <c r="BI159" s="73"/>
      <c r="BJ159" s="73"/>
      <c r="BK159" s="73"/>
      <c r="BL159" s="73"/>
      <c r="BM159" s="73"/>
      <c r="BN159" s="73"/>
      <c r="BO159" s="73"/>
      <c r="BP159" s="73"/>
      <c r="BQ159" s="73"/>
      <c r="BR159" s="73"/>
      <c r="BS159" s="73"/>
      <c r="BT159" s="73"/>
      <c r="BU159" s="73"/>
      <c r="BV159" s="73"/>
      <c r="BW159" s="73"/>
      <c r="BX159" s="73"/>
      <c r="BY159" s="73"/>
      <c r="BZ159" s="73"/>
      <c r="CA159" s="73"/>
      <c r="CB159" s="73"/>
      <c r="CC159" s="73"/>
      <c r="CD159" s="73"/>
      <c r="CE159" s="73"/>
      <c r="CF159" s="73"/>
      <c r="CG159" s="73"/>
      <c r="CH159" s="73"/>
      <c r="CI159" s="73"/>
      <c r="CJ159" s="73"/>
      <c r="CK159" s="73"/>
      <c r="CL159" s="73"/>
      <c r="CM159" s="73"/>
      <c r="CN159" s="73"/>
      <c r="CO159" s="73"/>
      <c r="CP159" s="73"/>
      <c r="CQ159" s="73"/>
      <c r="CR159" s="73"/>
      <c r="CS159" s="73"/>
      <c r="CT159" s="73"/>
      <c r="CU159" s="73"/>
      <c r="CV159" s="73"/>
      <c r="CW159" s="73"/>
      <c r="CX159" s="73"/>
      <c r="CY159" s="73"/>
      <c r="CZ159" s="73"/>
      <c r="DA159" s="73"/>
      <c r="DB159" s="73"/>
      <c r="DC159" s="73"/>
      <c r="DD159" s="73"/>
      <c r="DE159" s="73"/>
      <c r="DF159" s="73"/>
      <c r="DG159" s="73"/>
      <c r="DH159" s="73"/>
      <c r="DI159" s="73"/>
      <c r="DJ159" s="73"/>
      <c r="DK159" s="73"/>
      <c r="DL159" s="73"/>
      <c r="DM159" s="73"/>
      <c r="DN159" s="73"/>
      <c r="DO159" s="73"/>
      <c r="DP159" s="73"/>
      <c r="DQ159" s="73"/>
      <c r="DR159" s="73"/>
      <c r="DS159" s="73"/>
      <c r="DT159" s="73"/>
      <c r="DU159" s="73"/>
      <c r="DV159" s="73"/>
      <c r="DW159" s="73"/>
      <c r="DX159" s="73"/>
      <c r="DY159" s="73"/>
      <c r="DZ159" s="73"/>
      <c r="EA159" s="73"/>
      <c r="EB159" s="73"/>
      <c r="EC159" s="73"/>
      <c r="ED159" s="73"/>
      <c r="EE159" s="73"/>
      <c r="EF159" s="73"/>
      <c r="EG159" s="73"/>
      <c r="EH159" s="73"/>
      <c r="EI159" s="73"/>
      <c r="EJ159" s="73"/>
      <c r="EK159" s="73"/>
      <c r="EL159" s="73"/>
      <c r="EM159" s="73"/>
      <c r="EN159" s="73"/>
      <c r="EO159" s="73"/>
      <c r="EP159" s="73"/>
      <c r="EQ159" s="73"/>
      <c r="ER159" s="73"/>
      <c r="ES159" s="73"/>
      <c r="ET159" s="73"/>
      <c r="EU159" s="73"/>
      <c r="EV159" s="73"/>
      <c r="EW159" s="73"/>
      <c r="EX159" s="73"/>
      <c r="EY159" s="73"/>
      <c r="EZ159" s="73"/>
      <c r="FA159" s="73"/>
      <c r="FB159" s="73"/>
      <c r="FC159" s="73"/>
      <c r="FD159" s="73"/>
      <c r="FE159" s="73"/>
      <c r="FF159" s="73"/>
      <c r="FG159" s="73"/>
      <c r="FH159" s="73"/>
      <c r="FI159" s="73"/>
      <c r="FJ159" s="73"/>
      <c r="FK159" s="73"/>
      <c r="FL159" s="73"/>
      <c r="FM159" s="73"/>
      <c r="FN159" s="73"/>
      <c r="FO159" s="73"/>
      <c r="FP159" s="73"/>
      <c r="FQ159" s="73"/>
      <c r="FR159" s="73"/>
      <c r="FS159" s="73"/>
      <c r="FT159" s="73"/>
      <c r="FU159" s="73"/>
      <c r="FV159" s="73"/>
      <c r="FW159" s="73"/>
      <c r="FX159" s="73"/>
      <c r="FY159" s="73"/>
      <c r="FZ159" s="73"/>
      <c r="GA159" s="73"/>
      <c r="GB159" s="73"/>
      <c r="GC159" s="73"/>
      <c r="GD159" s="73"/>
      <c r="GE159" s="73"/>
      <c r="GF159" s="73"/>
      <c r="GG159" s="73"/>
      <c r="GH159" s="73"/>
      <c r="GI159" s="73"/>
      <c r="GJ159" s="73"/>
      <c r="GK159" s="73"/>
      <c r="GL159" s="73"/>
      <c r="GM159" s="73"/>
      <c r="GN159" s="73"/>
      <c r="GO159" s="73"/>
      <c r="GP159" s="73"/>
      <c r="GQ159" s="73"/>
      <c r="GR159" s="73"/>
      <c r="GS159" s="73"/>
      <c r="GT159" s="73"/>
      <c r="GU159" s="73"/>
      <c r="GV159" s="73"/>
      <c r="GW159" s="73"/>
      <c r="GX159" s="73"/>
      <c r="GY159" s="73"/>
      <c r="GZ159" s="73"/>
      <c r="HA159" s="73"/>
      <c r="HB159" s="73"/>
      <c r="HC159" s="73"/>
      <c r="HD159" s="73"/>
      <c r="HE159" s="73"/>
      <c r="HF159" s="73"/>
      <c r="HG159" s="73"/>
      <c r="HH159" s="73"/>
      <c r="HI159" s="73"/>
      <c r="HJ159" s="73"/>
      <c r="HK159" s="73"/>
      <c r="HL159" s="73"/>
      <c r="HM159" s="73"/>
      <c r="HN159" s="73"/>
      <c r="HO159" s="73"/>
      <c r="HP159" s="73"/>
      <c r="HQ159" s="73"/>
      <c r="HR159" s="73"/>
      <c r="HS159" s="73"/>
      <c r="HT159" s="73"/>
      <c r="HU159" s="73"/>
      <c r="HV159" s="73"/>
      <c r="HW159" s="73"/>
      <c r="HX159" s="73"/>
      <c r="HY159" s="73"/>
      <c r="HZ159" s="73"/>
      <c r="IA159" s="73"/>
      <c r="IB159" s="73"/>
      <c r="IC159" s="73"/>
      <c r="ID159" s="73"/>
      <c r="IE159" s="73"/>
      <c r="IF159" s="73"/>
      <c r="IG159" s="73"/>
      <c r="IH159" s="73"/>
      <c r="II159" s="73"/>
      <c r="IJ159" s="73"/>
      <c r="IK159" s="73"/>
      <c r="IL159" s="73"/>
      <c r="IM159" s="73"/>
      <c r="IN159" s="73"/>
      <c r="IO159" s="73"/>
      <c r="IP159" s="73"/>
      <c r="IQ159" s="73"/>
      <c r="IR159" s="73"/>
      <c r="IS159" s="73"/>
      <c r="IT159" s="73"/>
      <c r="IU159" s="73"/>
      <c r="IV159" s="73"/>
    </row>
    <row r="160" spans="1:256" ht="15" customHeight="1">
      <c r="A160" s="104"/>
      <c r="B160" s="268"/>
      <c r="C160" s="159"/>
      <c r="D160" s="73"/>
      <c r="E160" s="73"/>
      <c r="F160" s="73"/>
      <c r="G160" s="73"/>
      <c r="H160" s="73"/>
      <c r="I160" s="73"/>
      <c r="J160" s="73"/>
      <c r="K160" s="73"/>
      <c r="L160" s="73"/>
      <c r="M160" s="73"/>
      <c r="N160" s="73"/>
      <c r="O160" s="73"/>
      <c r="P160" s="73"/>
      <c r="Q160" s="73"/>
      <c r="R160" s="73"/>
      <c r="S160" s="73"/>
      <c r="T160" s="73"/>
      <c r="U160" s="73"/>
      <c r="V160" s="73"/>
      <c r="W160" s="73"/>
      <c r="X160" s="73"/>
      <c r="Y160" s="73"/>
      <c r="Z160" s="73"/>
      <c r="AA160" s="73"/>
      <c r="AB160" s="73"/>
      <c r="AC160" s="73"/>
      <c r="AD160" s="73"/>
      <c r="AE160" s="73"/>
      <c r="AF160" s="73"/>
      <c r="AG160" s="73"/>
      <c r="AH160" s="73"/>
      <c r="AI160" s="73"/>
      <c r="AJ160" s="73"/>
      <c r="AK160" s="73"/>
      <c r="AL160" s="73"/>
      <c r="AM160" s="73"/>
      <c r="AN160" s="73"/>
      <c r="AO160" s="73"/>
      <c r="AP160" s="73"/>
      <c r="AQ160" s="73"/>
      <c r="AR160" s="73"/>
      <c r="AS160" s="73"/>
      <c r="AT160" s="73"/>
      <c r="AU160" s="73"/>
      <c r="AV160" s="73"/>
      <c r="AW160" s="73"/>
      <c r="AX160" s="73"/>
      <c r="AY160" s="73"/>
      <c r="AZ160" s="73"/>
      <c r="BA160" s="73"/>
      <c r="BB160" s="73"/>
      <c r="BC160" s="73"/>
      <c r="BD160" s="73"/>
      <c r="BE160" s="73"/>
      <c r="BF160" s="73"/>
      <c r="BG160" s="73"/>
      <c r="BH160" s="73"/>
      <c r="BI160" s="73"/>
      <c r="BJ160" s="73"/>
      <c r="BK160" s="73"/>
      <c r="BL160" s="73"/>
      <c r="BM160" s="73"/>
      <c r="BN160" s="73"/>
      <c r="BO160" s="73"/>
      <c r="BP160" s="73"/>
      <c r="BQ160" s="73"/>
      <c r="BR160" s="73"/>
      <c r="BS160" s="73"/>
      <c r="BT160" s="73"/>
      <c r="BU160" s="73"/>
      <c r="BV160" s="73"/>
      <c r="BW160" s="73"/>
      <c r="BX160" s="73"/>
      <c r="BY160" s="73"/>
      <c r="BZ160" s="73"/>
      <c r="CA160" s="73"/>
      <c r="CB160" s="73"/>
      <c r="CC160" s="73"/>
      <c r="CD160" s="73"/>
      <c r="CE160" s="73"/>
      <c r="CF160" s="73"/>
      <c r="CG160" s="73"/>
      <c r="CH160" s="73"/>
      <c r="CI160" s="73"/>
      <c r="CJ160" s="73"/>
      <c r="CK160" s="73"/>
      <c r="CL160" s="73"/>
      <c r="CM160" s="73"/>
      <c r="CN160" s="73"/>
      <c r="CO160" s="73"/>
      <c r="CP160" s="73"/>
      <c r="CQ160" s="73"/>
      <c r="CR160" s="73"/>
      <c r="CS160" s="73"/>
      <c r="CT160" s="73"/>
      <c r="CU160" s="73"/>
      <c r="CV160" s="73"/>
      <c r="CW160" s="73"/>
      <c r="CX160" s="73"/>
      <c r="CY160" s="73"/>
      <c r="CZ160" s="73"/>
      <c r="DA160" s="73"/>
      <c r="DB160" s="73"/>
      <c r="DC160" s="73"/>
      <c r="DD160" s="73"/>
      <c r="DE160" s="73"/>
      <c r="DF160" s="73"/>
      <c r="DG160" s="73"/>
      <c r="DH160" s="73"/>
      <c r="DI160" s="73"/>
      <c r="DJ160" s="73"/>
      <c r="DK160" s="73"/>
      <c r="DL160" s="73"/>
      <c r="DM160" s="73"/>
      <c r="DN160" s="73"/>
      <c r="DO160" s="73"/>
      <c r="DP160" s="73"/>
      <c r="DQ160" s="73"/>
      <c r="DR160" s="73"/>
      <c r="DS160" s="73"/>
      <c r="DT160" s="73"/>
      <c r="DU160" s="73"/>
      <c r="DV160" s="73"/>
      <c r="DW160" s="73"/>
      <c r="DX160" s="73"/>
      <c r="DY160" s="73"/>
      <c r="DZ160" s="73"/>
      <c r="EA160" s="73"/>
      <c r="EB160" s="73"/>
      <c r="EC160" s="73"/>
      <c r="ED160" s="73"/>
      <c r="EE160" s="73"/>
      <c r="EF160" s="73"/>
      <c r="EG160" s="73"/>
      <c r="EH160" s="73"/>
      <c r="EI160" s="73"/>
      <c r="EJ160" s="73"/>
      <c r="EK160" s="73"/>
      <c r="EL160" s="73"/>
      <c r="EM160" s="73"/>
      <c r="EN160" s="73"/>
      <c r="EO160" s="73"/>
      <c r="EP160" s="73"/>
      <c r="EQ160" s="73"/>
      <c r="ER160" s="73"/>
      <c r="ES160" s="73"/>
      <c r="ET160" s="73"/>
      <c r="EU160" s="73"/>
      <c r="EV160" s="73"/>
      <c r="EW160" s="73"/>
      <c r="EX160" s="73"/>
      <c r="EY160" s="73"/>
      <c r="EZ160" s="73"/>
      <c r="FA160" s="73"/>
      <c r="FB160" s="73"/>
      <c r="FC160" s="73"/>
      <c r="FD160" s="73"/>
      <c r="FE160" s="73"/>
      <c r="FF160" s="73"/>
      <c r="FG160" s="73"/>
      <c r="FH160" s="73"/>
      <c r="FI160" s="73"/>
      <c r="FJ160" s="73"/>
      <c r="FK160" s="73"/>
      <c r="FL160" s="73"/>
      <c r="FM160" s="73"/>
      <c r="FN160" s="73"/>
      <c r="FO160" s="73"/>
      <c r="FP160" s="73"/>
      <c r="FQ160" s="73"/>
      <c r="FR160" s="73"/>
      <c r="FS160" s="73"/>
      <c r="FT160" s="73"/>
      <c r="FU160" s="73"/>
      <c r="FV160" s="73"/>
      <c r="FW160" s="73"/>
      <c r="FX160" s="73"/>
      <c r="FY160" s="73"/>
      <c r="FZ160" s="73"/>
      <c r="GA160" s="73"/>
      <c r="GB160" s="73"/>
      <c r="GC160" s="73"/>
      <c r="GD160" s="73"/>
      <c r="GE160" s="73"/>
      <c r="GF160" s="73"/>
      <c r="GG160" s="73"/>
      <c r="GH160" s="73"/>
      <c r="GI160" s="73"/>
      <c r="GJ160" s="73"/>
      <c r="GK160" s="73"/>
      <c r="GL160" s="73"/>
      <c r="GM160" s="73"/>
      <c r="GN160" s="73"/>
      <c r="GO160" s="73"/>
      <c r="GP160" s="73"/>
      <c r="GQ160" s="73"/>
      <c r="GR160" s="73"/>
      <c r="GS160" s="73"/>
      <c r="GT160" s="73"/>
      <c r="GU160" s="73"/>
      <c r="GV160" s="73"/>
      <c r="GW160" s="73"/>
      <c r="GX160" s="73"/>
      <c r="GY160" s="73"/>
      <c r="GZ160" s="73"/>
      <c r="HA160" s="73"/>
      <c r="HB160" s="73"/>
      <c r="HC160" s="73"/>
      <c r="HD160" s="73"/>
      <c r="HE160" s="73"/>
      <c r="HF160" s="73"/>
      <c r="HG160" s="73"/>
      <c r="HH160" s="73"/>
      <c r="HI160" s="73"/>
      <c r="HJ160" s="73"/>
      <c r="HK160" s="73"/>
      <c r="HL160" s="73"/>
      <c r="HM160" s="73"/>
      <c r="HN160" s="73"/>
      <c r="HO160" s="73"/>
      <c r="HP160" s="73"/>
      <c r="HQ160" s="73"/>
      <c r="HR160" s="73"/>
      <c r="HS160" s="73"/>
      <c r="HT160" s="73"/>
      <c r="HU160" s="73"/>
      <c r="HV160" s="73"/>
      <c r="HW160" s="73"/>
      <c r="HX160" s="73"/>
      <c r="HY160" s="73"/>
      <c r="HZ160" s="73"/>
      <c r="IA160" s="73"/>
      <c r="IB160" s="73"/>
      <c r="IC160" s="73"/>
      <c r="ID160" s="73"/>
      <c r="IE160" s="73"/>
      <c r="IF160" s="73"/>
      <c r="IG160" s="73"/>
      <c r="IH160" s="73"/>
      <c r="II160" s="73"/>
      <c r="IJ160" s="73"/>
      <c r="IK160" s="73"/>
      <c r="IL160" s="73"/>
      <c r="IM160" s="73"/>
      <c r="IN160" s="73"/>
      <c r="IO160" s="73"/>
      <c r="IP160" s="73"/>
      <c r="IQ160" s="73"/>
      <c r="IR160" s="73"/>
      <c r="IS160" s="73"/>
      <c r="IT160" s="73"/>
      <c r="IU160" s="73"/>
      <c r="IV160" s="73"/>
    </row>
    <row r="161" spans="1:256" ht="15" customHeight="1">
      <c r="A161" s="104"/>
      <c r="B161" s="268"/>
      <c r="C161" s="159"/>
      <c r="D161" s="73"/>
      <c r="E161" s="73"/>
      <c r="F161" s="73"/>
      <c r="G161" s="73"/>
      <c r="H161" s="73"/>
      <c r="I161" s="73"/>
      <c r="J161" s="73"/>
      <c r="K161" s="73"/>
      <c r="L161" s="73"/>
      <c r="M161" s="73"/>
      <c r="N161" s="73"/>
      <c r="O161" s="73"/>
      <c r="P161" s="73"/>
      <c r="Q161" s="73"/>
      <c r="R161" s="73"/>
      <c r="S161" s="73"/>
      <c r="T161" s="73"/>
      <c r="U161" s="73"/>
      <c r="V161" s="73"/>
      <c r="W161" s="73"/>
      <c r="X161" s="73"/>
      <c r="Y161" s="73"/>
      <c r="Z161" s="73"/>
      <c r="AA161" s="73"/>
      <c r="AB161" s="73"/>
      <c r="AC161" s="73"/>
      <c r="AD161" s="73"/>
      <c r="AE161" s="73"/>
      <c r="AF161" s="73"/>
      <c r="AG161" s="73"/>
      <c r="AH161" s="73"/>
      <c r="AI161" s="73"/>
      <c r="AJ161" s="73"/>
      <c r="AK161" s="73"/>
      <c r="AL161" s="73"/>
      <c r="AM161" s="73"/>
      <c r="AN161" s="73"/>
      <c r="AO161" s="73"/>
      <c r="AP161" s="73"/>
      <c r="AQ161" s="73"/>
      <c r="AR161" s="73"/>
      <c r="AS161" s="73"/>
      <c r="AT161" s="73"/>
      <c r="AU161" s="73"/>
      <c r="AV161" s="73"/>
      <c r="AW161" s="73"/>
      <c r="AX161" s="73"/>
      <c r="AY161" s="73"/>
      <c r="AZ161" s="73"/>
      <c r="BA161" s="73"/>
      <c r="BB161" s="73"/>
      <c r="BC161" s="73"/>
      <c r="BD161" s="73"/>
      <c r="BE161" s="73"/>
      <c r="BF161" s="73"/>
      <c r="BG161" s="73"/>
      <c r="BH161" s="73"/>
      <c r="BI161" s="73"/>
      <c r="BJ161" s="73"/>
      <c r="BK161" s="73"/>
      <c r="BL161" s="73"/>
      <c r="BM161" s="73"/>
      <c r="BN161" s="73"/>
      <c r="BO161" s="73"/>
      <c r="BP161" s="73"/>
      <c r="BQ161" s="73"/>
      <c r="BR161" s="73"/>
      <c r="BS161" s="73"/>
      <c r="BT161" s="73"/>
      <c r="BU161" s="73"/>
      <c r="BV161" s="73"/>
      <c r="BW161" s="73"/>
      <c r="BX161" s="73"/>
      <c r="BY161" s="73"/>
      <c r="BZ161" s="73"/>
      <c r="CA161" s="73"/>
      <c r="CB161" s="73"/>
      <c r="CC161" s="73"/>
      <c r="CD161" s="73"/>
      <c r="CE161" s="73"/>
      <c r="CF161" s="73"/>
      <c r="CG161" s="73"/>
      <c r="CH161" s="73"/>
      <c r="CI161" s="73"/>
      <c r="CJ161" s="73"/>
      <c r="CK161" s="73"/>
      <c r="CL161" s="73"/>
      <c r="CM161" s="73"/>
      <c r="CN161" s="73"/>
      <c r="CO161" s="73"/>
      <c r="CP161" s="73"/>
      <c r="CQ161" s="73"/>
      <c r="CR161" s="73"/>
      <c r="CS161" s="73"/>
      <c r="CT161" s="73"/>
      <c r="CU161" s="73"/>
      <c r="CV161" s="73"/>
      <c r="CW161" s="73"/>
      <c r="CX161" s="73"/>
      <c r="CY161" s="73"/>
      <c r="CZ161" s="73"/>
      <c r="DA161" s="73"/>
      <c r="DB161" s="73"/>
      <c r="DC161" s="73"/>
      <c r="DD161" s="73"/>
      <c r="DE161" s="73"/>
      <c r="DF161" s="73"/>
      <c r="DG161" s="73"/>
      <c r="DH161" s="73"/>
      <c r="DI161" s="73"/>
      <c r="DJ161" s="73"/>
      <c r="DK161" s="73"/>
      <c r="DL161" s="73"/>
      <c r="DM161" s="73"/>
      <c r="DN161" s="73"/>
      <c r="DO161" s="73"/>
      <c r="DP161" s="73"/>
      <c r="DQ161" s="73"/>
      <c r="DR161" s="73"/>
      <c r="DS161" s="73"/>
      <c r="DT161" s="73"/>
      <c r="DU161" s="73"/>
      <c r="DV161" s="73"/>
      <c r="DW161" s="73"/>
      <c r="DX161" s="73"/>
      <c r="DY161" s="73"/>
      <c r="DZ161" s="73"/>
      <c r="EA161" s="73"/>
      <c r="EB161" s="73"/>
      <c r="EC161" s="73"/>
      <c r="ED161" s="73"/>
      <c r="EE161" s="73"/>
      <c r="EF161" s="73"/>
      <c r="EG161" s="73"/>
      <c r="EH161" s="73"/>
      <c r="EI161" s="73"/>
      <c r="EJ161" s="73"/>
      <c r="EK161" s="73"/>
      <c r="EL161" s="73"/>
      <c r="EM161" s="73"/>
      <c r="EN161" s="73"/>
      <c r="EO161" s="73"/>
      <c r="EP161" s="73"/>
      <c r="EQ161" s="73"/>
      <c r="ER161" s="73"/>
      <c r="ES161" s="73"/>
      <c r="ET161" s="73"/>
      <c r="EU161" s="73"/>
      <c r="EV161" s="73"/>
      <c r="EW161" s="73"/>
      <c r="EX161" s="73"/>
      <c r="EY161" s="73"/>
      <c r="EZ161" s="73"/>
      <c r="FA161" s="73"/>
      <c r="FB161" s="73"/>
      <c r="FC161" s="73"/>
      <c r="FD161" s="73"/>
      <c r="FE161" s="73"/>
      <c r="FF161" s="73"/>
      <c r="FG161" s="73"/>
      <c r="FH161" s="73"/>
      <c r="FI161" s="73"/>
      <c r="FJ161" s="73"/>
      <c r="FK161" s="73"/>
      <c r="FL161" s="73"/>
      <c r="FM161" s="73"/>
      <c r="FN161" s="73"/>
      <c r="FO161" s="73"/>
      <c r="FP161" s="73"/>
      <c r="FQ161" s="73"/>
      <c r="FR161" s="73"/>
      <c r="FS161" s="73"/>
      <c r="FT161" s="73"/>
      <c r="FU161" s="73"/>
      <c r="FV161" s="73"/>
      <c r="FW161" s="73"/>
      <c r="FX161" s="73"/>
      <c r="FY161" s="73"/>
      <c r="FZ161" s="73"/>
      <c r="GA161" s="73"/>
      <c r="GB161" s="73"/>
      <c r="GC161" s="73"/>
      <c r="GD161" s="73"/>
      <c r="GE161" s="73"/>
      <c r="GF161" s="73"/>
      <c r="GG161" s="73"/>
      <c r="GH161" s="73"/>
      <c r="GI161" s="73"/>
      <c r="GJ161" s="73"/>
      <c r="GK161" s="73"/>
      <c r="GL161" s="73"/>
      <c r="GM161" s="73"/>
      <c r="GN161" s="73"/>
      <c r="GO161" s="73"/>
      <c r="GP161" s="73"/>
      <c r="GQ161" s="73"/>
      <c r="GR161" s="73"/>
      <c r="GS161" s="73"/>
      <c r="GT161" s="73"/>
      <c r="GU161" s="73"/>
      <c r="GV161" s="73"/>
      <c r="GW161" s="73"/>
      <c r="GX161" s="73"/>
      <c r="GY161" s="73"/>
      <c r="GZ161" s="73"/>
      <c r="HA161" s="73"/>
      <c r="HB161" s="73"/>
      <c r="HC161" s="73"/>
      <c r="HD161" s="73"/>
      <c r="HE161" s="73"/>
      <c r="HF161" s="73"/>
      <c r="HG161" s="73"/>
      <c r="HH161" s="73"/>
      <c r="HI161" s="73"/>
      <c r="HJ161" s="73"/>
      <c r="HK161" s="73"/>
      <c r="HL161" s="73"/>
      <c r="HM161" s="73"/>
      <c r="HN161" s="73"/>
      <c r="HO161" s="73"/>
      <c r="HP161" s="73"/>
      <c r="HQ161" s="73"/>
      <c r="HR161" s="73"/>
      <c r="HS161" s="73"/>
      <c r="HT161" s="73"/>
      <c r="HU161" s="73"/>
      <c r="HV161" s="73"/>
      <c r="HW161" s="73"/>
      <c r="HX161" s="73"/>
      <c r="HY161" s="73"/>
      <c r="HZ161" s="73"/>
      <c r="IA161" s="73"/>
      <c r="IB161" s="73"/>
      <c r="IC161" s="73"/>
      <c r="ID161" s="73"/>
      <c r="IE161" s="73"/>
      <c r="IF161" s="73"/>
      <c r="IG161" s="73"/>
      <c r="IH161" s="73"/>
      <c r="II161" s="73"/>
      <c r="IJ161" s="73"/>
      <c r="IK161" s="73"/>
      <c r="IL161" s="73"/>
      <c r="IM161" s="73"/>
      <c r="IN161" s="73"/>
      <c r="IO161" s="73"/>
      <c r="IP161" s="73"/>
      <c r="IQ161" s="73"/>
      <c r="IR161" s="73"/>
      <c r="IS161" s="73"/>
      <c r="IT161" s="73"/>
      <c r="IU161" s="73"/>
      <c r="IV161" s="73"/>
    </row>
    <row r="162" spans="1:256" ht="15" customHeight="1">
      <c r="A162" s="104"/>
      <c r="B162" s="268"/>
      <c r="C162" s="159"/>
      <c r="D162" s="73"/>
      <c r="E162" s="73"/>
      <c r="F162" s="73"/>
      <c r="G162" s="73"/>
      <c r="H162" s="73"/>
      <c r="I162" s="73"/>
      <c r="J162" s="73"/>
      <c r="K162" s="73"/>
      <c r="L162" s="73"/>
      <c r="M162" s="73"/>
      <c r="N162" s="73"/>
      <c r="O162" s="73"/>
      <c r="P162" s="73"/>
      <c r="Q162" s="73"/>
      <c r="R162" s="73"/>
      <c r="S162" s="73"/>
      <c r="T162" s="73"/>
      <c r="U162" s="73"/>
      <c r="V162" s="73"/>
      <c r="W162" s="73"/>
      <c r="X162" s="73"/>
      <c r="Y162" s="73"/>
      <c r="Z162" s="73"/>
      <c r="AA162" s="73"/>
      <c r="AB162" s="73"/>
      <c r="AC162" s="73"/>
      <c r="AD162" s="73"/>
      <c r="AE162" s="73"/>
      <c r="AF162" s="73"/>
      <c r="AG162" s="73"/>
      <c r="AH162" s="73"/>
      <c r="AI162" s="73"/>
      <c r="AJ162" s="73"/>
      <c r="AK162" s="73"/>
      <c r="AL162" s="73"/>
      <c r="AM162" s="73"/>
      <c r="AN162" s="73"/>
      <c r="AO162" s="73"/>
      <c r="AP162" s="73"/>
      <c r="AQ162" s="73"/>
      <c r="AR162" s="73"/>
      <c r="AS162" s="73"/>
      <c r="AT162" s="73"/>
      <c r="AU162" s="73"/>
      <c r="AV162" s="73"/>
      <c r="AW162" s="73"/>
      <c r="AX162" s="73"/>
      <c r="AY162" s="73"/>
      <c r="AZ162" s="73"/>
      <c r="BA162" s="73"/>
      <c r="BB162" s="73"/>
      <c r="BC162" s="73"/>
      <c r="BD162" s="73"/>
      <c r="BE162" s="73"/>
      <c r="BF162" s="73"/>
      <c r="BG162" s="73"/>
      <c r="BH162" s="73"/>
      <c r="BI162" s="73"/>
      <c r="BJ162" s="73"/>
      <c r="BK162" s="73"/>
      <c r="BL162" s="73"/>
      <c r="BM162" s="73"/>
      <c r="BN162" s="73"/>
      <c r="BO162" s="73"/>
      <c r="BP162" s="73"/>
      <c r="BQ162" s="73"/>
      <c r="BR162" s="73"/>
      <c r="BS162" s="73"/>
      <c r="BT162" s="73"/>
      <c r="BU162" s="73"/>
      <c r="BV162" s="73"/>
      <c r="BW162" s="73"/>
      <c r="BX162" s="73"/>
      <c r="BY162" s="73"/>
      <c r="BZ162" s="73"/>
      <c r="CA162" s="73"/>
      <c r="CB162" s="73"/>
      <c r="CC162" s="73"/>
      <c r="CD162" s="73"/>
      <c r="CE162" s="73"/>
      <c r="CF162" s="73"/>
      <c r="CG162" s="73"/>
      <c r="CH162" s="73"/>
      <c r="CI162" s="73"/>
      <c r="CJ162" s="73"/>
      <c r="CK162" s="73"/>
      <c r="CL162" s="73"/>
      <c r="CM162" s="73"/>
      <c r="CN162" s="73"/>
      <c r="CO162" s="73"/>
      <c r="CP162" s="73"/>
      <c r="CQ162" s="73"/>
      <c r="CR162" s="73"/>
      <c r="CS162" s="73"/>
      <c r="CT162" s="73"/>
      <c r="CU162" s="73"/>
      <c r="CV162" s="73"/>
      <c r="CW162" s="73"/>
      <c r="CX162" s="73"/>
      <c r="CY162" s="73"/>
      <c r="CZ162" s="73"/>
      <c r="DA162" s="73"/>
      <c r="DB162" s="73"/>
      <c r="DC162" s="73"/>
      <c r="DD162" s="73"/>
      <c r="DE162" s="73"/>
      <c r="DF162" s="73"/>
      <c r="DG162" s="73"/>
      <c r="DH162" s="73"/>
      <c r="DI162" s="73"/>
      <c r="DJ162" s="73"/>
      <c r="DK162" s="73"/>
      <c r="DL162" s="73"/>
      <c r="DM162" s="73"/>
      <c r="DN162" s="73"/>
      <c r="DO162" s="73"/>
      <c r="DP162" s="73"/>
      <c r="DQ162" s="73"/>
      <c r="DR162" s="73"/>
      <c r="DS162" s="73"/>
      <c r="DT162" s="73"/>
      <c r="DU162" s="73"/>
      <c r="DV162" s="73"/>
      <c r="DW162" s="73"/>
      <c r="DX162" s="73"/>
      <c r="DY162" s="73"/>
      <c r="DZ162" s="73"/>
      <c r="EA162" s="73"/>
      <c r="EB162" s="73"/>
      <c r="EC162" s="73"/>
      <c r="ED162" s="73"/>
      <c r="EE162" s="73"/>
      <c r="EF162" s="73"/>
      <c r="EG162" s="73"/>
      <c r="EH162" s="73"/>
      <c r="EI162" s="73"/>
      <c r="EJ162" s="73"/>
      <c r="EK162" s="73"/>
      <c r="EL162" s="73"/>
      <c r="EM162" s="73"/>
      <c r="EN162" s="73"/>
      <c r="EO162" s="73"/>
      <c r="EP162" s="73"/>
      <c r="EQ162" s="73"/>
      <c r="ER162" s="73"/>
      <c r="ES162" s="73"/>
      <c r="ET162" s="73"/>
      <c r="EU162" s="73"/>
      <c r="EV162" s="73"/>
      <c r="EW162" s="73"/>
      <c r="EX162" s="73"/>
      <c r="EY162" s="73"/>
      <c r="EZ162" s="73"/>
      <c r="FA162" s="73"/>
      <c r="FB162" s="73"/>
      <c r="FC162" s="73"/>
      <c r="FD162" s="73"/>
      <c r="FE162" s="73"/>
      <c r="FF162" s="73"/>
      <c r="FG162" s="73"/>
      <c r="FH162" s="73"/>
      <c r="FI162" s="73"/>
      <c r="FJ162" s="73"/>
      <c r="FK162" s="73"/>
      <c r="FL162" s="73"/>
      <c r="FM162" s="73"/>
      <c r="FN162" s="73"/>
      <c r="FO162" s="73"/>
      <c r="FP162" s="73"/>
      <c r="FQ162" s="73"/>
      <c r="FR162" s="73"/>
      <c r="FS162" s="73"/>
      <c r="FT162" s="73"/>
      <c r="FU162" s="73"/>
      <c r="FV162" s="73"/>
      <c r="FW162" s="73"/>
      <c r="FX162" s="73"/>
      <c r="FY162" s="73"/>
      <c r="FZ162" s="73"/>
      <c r="GA162" s="73"/>
      <c r="GB162" s="73"/>
      <c r="GC162" s="73"/>
      <c r="GD162" s="73"/>
      <c r="GE162" s="73"/>
      <c r="GF162" s="73"/>
      <c r="GG162" s="73"/>
      <c r="GH162" s="73"/>
      <c r="GI162" s="73"/>
      <c r="GJ162" s="73"/>
      <c r="GK162" s="73"/>
      <c r="GL162" s="73"/>
      <c r="GM162" s="73"/>
      <c r="GN162" s="73"/>
      <c r="GO162" s="73"/>
      <c r="GP162" s="73"/>
      <c r="GQ162" s="73"/>
      <c r="GR162" s="73"/>
      <c r="GS162" s="73"/>
      <c r="GT162" s="73"/>
      <c r="GU162" s="73"/>
      <c r="GV162" s="73"/>
      <c r="GW162" s="73"/>
      <c r="GX162" s="73"/>
      <c r="GY162" s="73"/>
      <c r="GZ162" s="73"/>
      <c r="HA162" s="73"/>
      <c r="HB162" s="73"/>
      <c r="HC162" s="73"/>
      <c r="HD162" s="73"/>
      <c r="HE162" s="73"/>
      <c r="HF162" s="73"/>
      <c r="HG162" s="73"/>
      <c r="HH162" s="73"/>
      <c r="HI162" s="73"/>
      <c r="HJ162" s="73"/>
      <c r="HK162" s="73"/>
      <c r="HL162" s="73"/>
      <c r="HM162" s="73"/>
      <c r="HN162" s="73"/>
      <c r="HO162" s="73"/>
      <c r="HP162" s="73"/>
      <c r="HQ162" s="73"/>
      <c r="HR162" s="73"/>
      <c r="HS162" s="73"/>
      <c r="HT162" s="73"/>
      <c r="HU162" s="73"/>
      <c r="HV162" s="73"/>
      <c r="HW162" s="73"/>
      <c r="HX162" s="73"/>
      <c r="HY162" s="73"/>
      <c r="HZ162" s="73"/>
      <c r="IA162" s="73"/>
      <c r="IB162" s="73"/>
      <c r="IC162" s="73"/>
      <c r="ID162" s="73"/>
      <c r="IE162" s="73"/>
      <c r="IF162" s="73"/>
      <c r="IG162" s="73"/>
      <c r="IH162" s="73"/>
      <c r="II162" s="73"/>
      <c r="IJ162" s="73"/>
      <c r="IK162" s="73"/>
      <c r="IL162" s="73"/>
      <c r="IM162" s="73"/>
      <c r="IN162" s="73"/>
      <c r="IO162" s="73"/>
      <c r="IP162" s="73"/>
      <c r="IQ162" s="73"/>
      <c r="IR162" s="73"/>
      <c r="IS162" s="73"/>
      <c r="IT162" s="73"/>
      <c r="IU162" s="73"/>
      <c r="IV162" s="73"/>
    </row>
    <row r="163" spans="1:256" ht="15" customHeight="1">
      <c r="A163" s="104"/>
      <c r="B163" s="268"/>
      <c r="C163" s="159"/>
      <c r="D163" s="73"/>
      <c r="E163" s="73"/>
      <c r="F163" s="73"/>
      <c r="G163" s="73"/>
      <c r="H163" s="73"/>
      <c r="I163" s="73"/>
      <c r="J163" s="73"/>
      <c r="K163" s="73"/>
      <c r="L163" s="73"/>
      <c r="M163" s="73"/>
      <c r="N163" s="73"/>
      <c r="O163" s="73"/>
      <c r="P163" s="73"/>
      <c r="Q163" s="73"/>
      <c r="R163" s="73"/>
      <c r="S163" s="73"/>
      <c r="T163" s="73"/>
      <c r="U163" s="73"/>
      <c r="V163" s="73"/>
      <c r="W163" s="73"/>
      <c r="X163" s="73"/>
      <c r="Y163" s="73"/>
      <c r="Z163" s="73"/>
      <c r="AA163" s="73"/>
      <c r="AB163" s="73"/>
      <c r="AC163" s="73"/>
      <c r="AD163" s="73"/>
      <c r="AE163" s="73"/>
      <c r="AF163" s="73"/>
      <c r="AG163" s="73"/>
      <c r="AH163" s="73"/>
      <c r="AI163" s="73"/>
      <c r="AJ163" s="73"/>
      <c r="AK163" s="73"/>
      <c r="AL163" s="73"/>
      <c r="AM163" s="73"/>
      <c r="AN163" s="73"/>
      <c r="AO163" s="73"/>
      <c r="AP163" s="73"/>
      <c r="AQ163" s="73"/>
      <c r="AR163" s="73"/>
      <c r="AS163" s="73"/>
      <c r="AT163" s="73"/>
      <c r="AU163" s="73"/>
      <c r="AV163" s="73"/>
      <c r="AW163" s="73"/>
      <c r="AX163" s="73"/>
      <c r="AY163" s="73"/>
      <c r="AZ163" s="73"/>
      <c r="BA163" s="73"/>
      <c r="BB163" s="73"/>
      <c r="BC163" s="73"/>
      <c r="BD163" s="73"/>
      <c r="BE163" s="73"/>
      <c r="BF163" s="73"/>
      <c r="BG163" s="73"/>
      <c r="BH163" s="73"/>
      <c r="BI163" s="73"/>
      <c r="BJ163" s="73"/>
      <c r="BK163" s="73"/>
      <c r="BL163" s="73"/>
      <c r="BM163" s="73"/>
      <c r="BN163" s="73"/>
      <c r="BO163" s="73"/>
      <c r="BP163" s="73"/>
      <c r="BQ163" s="73"/>
      <c r="BR163" s="73"/>
      <c r="BS163" s="73"/>
      <c r="BT163" s="73"/>
      <c r="BU163" s="73"/>
      <c r="BV163" s="73"/>
      <c r="BW163" s="73"/>
      <c r="BX163" s="73"/>
      <c r="BY163" s="73"/>
      <c r="BZ163" s="73"/>
      <c r="CA163" s="73"/>
      <c r="CB163" s="73"/>
      <c r="CC163" s="73"/>
      <c r="CD163" s="73"/>
      <c r="CE163" s="73"/>
      <c r="CF163" s="73"/>
      <c r="CG163" s="73"/>
      <c r="CH163" s="73"/>
      <c r="CI163" s="73"/>
      <c r="CJ163" s="73"/>
      <c r="CK163" s="73"/>
      <c r="CL163" s="73"/>
      <c r="CM163" s="73"/>
      <c r="CN163" s="73"/>
      <c r="CO163" s="73"/>
      <c r="CP163" s="73"/>
      <c r="CQ163" s="73"/>
      <c r="CR163" s="73"/>
      <c r="CS163" s="73"/>
      <c r="CT163" s="73"/>
      <c r="CU163" s="73"/>
      <c r="CV163" s="73"/>
      <c r="CW163" s="73"/>
      <c r="CX163" s="73"/>
      <c r="CY163" s="73"/>
      <c r="CZ163" s="73"/>
      <c r="DA163" s="73"/>
      <c r="DB163" s="73"/>
      <c r="DC163" s="73"/>
      <c r="DD163" s="73"/>
      <c r="DE163" s="73"/>
      <c r="DF163" s="73"/>
      <c r="DG163" s="73"/>
      <c r="DH163" s="73"/>
      <c r="DI163" s="73"/>
      <c r="DJ163" s="73"/>
      <c r="DK163" s="73"/>
      <c r="DL163" s="73"/>
      <c r="DM163" s="73"/>
      <c r="DN163" s="73"/>
      <c r="DO163" s="73"/>
      <c r="DP163" s="73"/>
      <c r="DQ163" s="73"/>
      <c r="DR163" s="73"/>
      <c r="DS163" s="73"/>
      <c r="DT163" s="73"/>
      <c r="DU163" s="73"/>
      <c r="DV163" s="73"/>
      <c r="DW163" s="73"/>
      <c r="DX163" s="73"/>
      <c r="DY163" s="73"/>
      <c r="DZ163" s="73"/>
      <c r="EA163" s="73"/>
      <c r="EB163" s="73"/>
      <c r="EC163" s="73"/>
      <c r="ED163" s="73"/>
      <c r="EE163" s="73"/>
      <c r="EF163" s="73"/>
      <c r="EG163" s="73"/>
      <c r="EH163" s="73"/>
      <c r="EI163" s="73"/>
      <c r="EJ163" s="73"/>
      <c r="EK163" s="73"/>
      <c r="EL163" s="73"/>
      <c r="EM163" s="73"/>
      <c r="EN163" s="73"/>
      <c r="EO163" s="73"/>
      <c r="EP163" s="73"/>
      <c r="EQ163" s="73"/>
      <c r="ER163" s="73"/>
      <c r="ES163" s="73"/>
      <c r="ET163" s="73"/>
      <c r="EU163" s="73"/>
      <c r="EV163" s="73"/>
      <c r="EW163" s="73"/>
      <c r="EX163" s="73"/>
      <c r="EY163" s="73"/>
      <c r="EZ163" s="73"/>
      <c r="FA163" s="73"/>
      <c r="FB163" s="73"/>
      <c r="FC163" s="73"/>
      <c r="FD163" s="73"/>
      <c r="FE163" s="73"/>
      <c r="FF163" s="73"/>
      <c r="FG163" s="73"/>
      <c r="FH163" s="73"/>
      <c r="FI163" s="73"/>
      <c r="FJ163" s="73"/>
      <c r="FK163" s="73"/>
      <c r="FL163" s="73"/>
      <c r="FM163" s="73"/>
      <c r="FN163" s="73"/>
      <c r="FO163" s="73"/>
      <c r="FP163" s="73"/>
      <c r="FQ163" s="73"/>
      <c r="FR163" s="73"/>
      <c r="FS163" s="73"/>
      <c r="FT163" s="73"/>
      <c r="FU163" s="73"/>
      <c r="FV163" s="73"/>
      <c r="FW163" s="73"/>
      <c r="FX163" s="73"/>
      <c r="FY163" s="73"/>
      <c r="FZ163" s="73"/>
      <c r="GA163" s="73"/>
      <c r="GB163" s="73"/>
      <c r="GC163" s="73"/>
      <c r="GD163" s="73"/>
      <c r="GE163" s="73"/>
      <c r="GF163" s="73"/>
      <c r="GG163" s="73"/>
      <c r="GH163" s="73"/>
      <c r="GI163" s="73"/>
      <c r="GJ163" s="73"/>
      <c r="GK163" s="73"/>
      <c r="GL163" s="73"/>
      <c r="GM163" s="73"/>
      <c r="GN163" s="73"/>
      <c r="GO163" s="73"/>
      <c r="GP163" s="73"/>
      <c r="GQ163" s="73"/>
      <c r="GR163" s="73"/>
      <c r="GS163" s="73"/>
      <c r="GT163" s="73"/>
      <c r="GU163" s="73"/>
      <c r="GV163" s="73"/>
      <c r="GW163" s="73"/>
      <c r="GX163" s="73"/>
      <c r="GY163" s="73"/>
      <c r="GZ163" s="73"/>
      <c r="HA163" s="73"/>
      <c r="HB163" s="73"/>
      <c r="HC163" s="73"/>
      <c r="HD163" s="73"/>
      <c r="HE163" s="73"/>
      <c r="HF163" s="73"/>
      <c r="HG163" s="73"/>
      <c r="HH163" s="73"/>
      <c r="HI163" s="73"/>
      <c r="HJ163" s="73"/>
      <c r="HK163" s="73"/>
      <c r="HL163" s="73"/>
      <c r="HM163" s="73"/>
      <c r="HN163" s="73"/>
      <c r="HO163" s="73"/>
      <c r="HP163" s="73"/>
      <c r="HQ163" s="73"/>
      <c r="HR163" s="73"/>
      <c r="HS163" s="73"/>
      <c r="HT163" s="73"/>
      <c r="HU163" s="73"/>
      <c r="HV163" s="73"/>
      <c r="HW163" s="73"/>
      <c r="HX163" s="73"/>
      <c r="HY163" s="73"/>
      <c r="HZ163" s="73"/>
      <c r="IA163" s="73"/>
      <c r="IB163" s="73"/>
      <c r="IC163" s="73"/>
      <c r="ID163" s="73"/>
      <c r="IE163" s="73"/>
      <c r="IF163" s="73"/>
      <c r="IG163" s="73"/>
      <c r="IH163" s="73"/>
      <c r="II163" s="73"/>
      <c r="IJ163" s="73"/>
      <c r="IK163" s="73"/>
      <c r="IL163" s="73"/>
      <c r="IM163" s="73"/>
      <c r="IN163" s="73"/>
      <c r="IO163" s="73"/>
      <c r="IP163" s="73"/>
      <c r="IQ163" s="73"/>
      <c r="IR163" s="73"/>
      <c r="IS163" s="73"/>
      <c r="IT163" s="73"/>
      <c r="IU163" s="73"/>
      <c r="IV163" s="73"/>
    </row>
    <row r="164" spans="1:256" ht="15" customHeight="1">
      <c r="A164" s="104"/>
      <c r="B164" s="268"/>
      <c r="C164" s="159"/>
      <c r="D164" s="73"/>
      <c r="E164" s="73"/>
      <c r="F164" s="73"/>
      <c r="G164" s="73"/>
      <c r="H164" s="73"/>
      <c r="I164" s="73"/>
      <c r="J164" s="73"/>
      <c r="K164" s="73"/>
      <c r="L164" s="73"/>
      <c r="M164" s="73"/>
      <c r="N164" s="73"/>
      <c r="O164" s="73"/>
      <c r="P164" s="73"/>
      <c r="Q164" s="73"/>
      <c r="R164" s="73"/>
      <c r="S164" s="73"/>
      <c r="T164" s="73"/>
      <c r="U164" s="73"/>
      <c r="V164" s="73"/>
      <c r="W164" s="73"/>
      <c r="X164" s="73"/>
      <c r="Y164" s="73"/>
      <c r="Z164" s="73"/>
      <c r="AA164" s="73"/>
      <c r="AB164" s="73"/>
      <c r="AC164" s="73"/>
      <c r="AD164" s="73"/>
      <c r="AE164" s="73"/>
      <c r="AF164" s="73"/>
      <c r="AG164" s="73"/>
      <c r="AH164" s="73"/>
      <c r="AI164" s="73"/>
      <c r="AJ164" s="73"/>
      <c r="AK164" s="73"/>
      <c r="AL164" s="73"/>
      <c r="AM164" s="73"/>
      <c r="AN164" s="73"/>
      <c r="AO164" s="73"/>
      <c r="AP164" s="73"/>
      <c r="AQ164" s="73"/>
      <c r="AR164" s="73"/>
      <c r="AS164" s="73"/>
      <c r="AT164" s="73"/>
      <c r="AU164" s="73"/>
      <c r="AV164" s="73"/>
      <c r="AW164" s="73"/>
      <c r="AX164" s="73"/>
      <c r="AY164" s="73"/>
      <c r="AZ164" s="73"/>
      <c r="BA164" s="73"/>
      <c r="BB164" s="73"/>
      <c r="BC164" s="73"/>
      <c r="BD164" s="73"/>
      <c r="BE164" s="73"/>
      <c r="BF164" s="73"/>
      <c r="BG164" s="73"/>
      <c r="BH164" s="73"/>
      <c r="BI164" s="73"/>
      <c r="BJ164" s="73"/>
      <c r="BK164" s="73"/>
      <c r="BL164" s="73"/>
      <c r="BM164" s="73"/>
      <c r="BN164" s="73"/>
      <c r="BO164" s="73"/>
      <c r="BP164" s="73"/>
      <c r="BQ164" s="73"/>
      <c r="BR164" s="73"/>
      <c r="BS164" s="73"/>
      <c r="BT164" s="73"/>
      <c r="BU164" s="73"/>
      <c r="BV164" s="73"/>
      <c r="BW164" s="73"/>
      <c r="BX164" s="73"/>
      <c r="BY164" s="73"/>
      <c r="BZ164" s="73"/>
      <c r="CA164" s="73"/>
      <c r="CB164" s="73"/>
      <c r="CC164" s="73"/>
      <c r="CD164" s="73"/>
      <c r="CE164" s="73"/>
      <c r="CF164" s="73"/>
      <c r="CG164" s="73"/>
      <c r="CH164" s="73"/>
      <c r="CI164" s="73"/>
      <c r="CJ164" s="73"/>
      <c r="CK164" s="73"/>
      <c r="CL164" s="73"/>
      <c r="CM164" s="73"/>
      <c r="CN164" s="73"/>
      <c r="CO164" s="73"/>
      <c r="CP164" s="73"/>
      <c r="CQ164" s="73"/>
      <c r="CR164" s="73"/>
      <c r="CS164" s="73"/>
      <c r="CT164" s="73"/>
      <c r="CU164" s="73"/>
      <c r="CV164" s="73"/>
      <c r="CW164" s="73"/>
      <c r="CX164" s="73"/>
      <c r="CY164" s="73"/>
      <c r="CZ164" s="73"/>
      <c r="DA164" s="73"/>
      <c r="DB164" s="73"/>
      <c r="DC164" s="73"/>
      <c r="DD164" s="73"/>
      <c r="DE164" s="73"/>
      <c r="DF164" s="73"/>
      <c r="DG164" s="73"/>
      <c r="DH164" s="73"/>
      <c r="DI164" s="73"/>
      <c r="DJ164" s="73"/>
      <c r="DK164" s="73"/>
      <c r="DL164" s="73"/>
      <c r="DM164" s="73"/>
      <c r="DN164" s="73"/>
      <c r="DO164" s="73"/>
      <c r="DP164" s="73"/>
      <c r="DQ164" s="73"/>
      <c r="DR164" s="73"/>
      <c r="DS164" s="73"/>
      <c r="DT164" s="73"/>
      <c r="DU164" s="73"/>
      <c r="DV164" s="73"/>
      <c r="DW164" s="73"/>
      <c r="DX164" s="73"/>
      <c r="DY164" s="73"/>
      <c r="DZ164" s="73"/>
      <c r="EA164" s="73"/>
      <c r="EB164" s="73"/>
      <c r="EC164" s="73"/>
      <c r="ED164" s="73"/>
      <c r="EE164" s="73"/>
      <c r="EF164" s="73"/>
      <c r="EG164" s="73"/>
      <c r="EH164" s="73"/>
      <c r="EI164" s="73"/>
      <c r="EJ164" s="73"/>
      <c r="EK164" s="73"/>
      <c r="EL164" s="73"/>
      <c r="EM164" s="73"/>
      <c r="EN164" s="73"/>
      <c r="EO164" s="73"/>
      <c r="EP164" s="73"/>
      <c r="EQ164" s="73"/>
      <c r="ER164" s="73"/>
      <c r="ES164" s="73"/>
      <c r="ET164" s="73"/>
      <c r="EU164" s="73"/>
      <c r="EV164" s="73"/>
      <c r="EW164" s="73"/>
      <c r="EX164" s="73"/>
      <c r="EY164" s="73"/>
      <c r="EZ164" s="73"/>
      <c r="FA164" s="73"/>
      <c r="FB164" s="73"/>
      <c r="FC164" s="73"/>
      <c r="FD164" s="73"/>
      <c r="FE164" s="73"/>
      <c r="FF164" s="73"/>
      <c r="FG164" s="73"/>
      <c r="FH164" s="73"/>
      <c r="FI164" s="73"/>
      <c r="FJ164" s="73"/>
      <c r="FK164" s="73"/>
      <c r="FL164" s="73"/>
      <c r="FM164" s="73"/>
      <c r="FN164" s="73"/>
      <c r="FO164" s="73"/>
      <c r="FP164" s="73"/>
      <c r="FQ164" s="73"/>
      <c r="FR164" s="73"/>
      <c r="FS164" s="73"/>
      <c r="FT164" s="73"/>
      <c r="FU164" s="73"/>
      <c r="FV164" s="73"/>
      <c r="FW164" s="73"/>
      <c r="FX164" s="73"/>
      <c r="FY164" s="73"/>
      <c r="FZ164" s="73"/>
      <c r="GA164" s="73"/>
      <c r="GB164" s="73"/>
      <c r="GC164" s="73"/>
      <c r="GD164" s="73"/>
      <c r="GE164" s="73"/>
      <c r="GF164" s="73"/>
      <c r="GG164" s="73"/>
      <c r="GH164" s="73"/>
      <c r="GI164" s="73"/>
      <c r="GJ164" s="73"/>
      <c r="GK164" s="73"/>
      <c r="GL164" s="73"/>
      <c r="GM164" s="73"/>
      <c r="GN164" s="73"/>
      <c r="GO164" s="73"/>
      <c r="GP164" s="73"/>
      <c r="GQ164" s="73"/>
      <c r="GR164" s="73"/>
      <c r="GS164" s="73"/>
      <c r="GT164" s="73"/>
      <c r="GU164" s="73"/>
      <c r="GV164" s="73"/>
      <c r="GW164" s="73"/>
      <c r="GX164" s="73"/>
      <c r="GY164" s="73"/>
      <c r="GZ164" s="73"/>
      <c r="HA164" s="73"/>
      <c r="HB164" s="73"/>
      <c r="HC164" s="73"/>
      <c r="HD164" s="73"/>
      <c r="HE164" s="73"/>
      <c r="HF164" s="73"/>
      <c r="HG164" s="73"/>
      <c r="HH164" s="73"/>
      <c r="HI164" s="73"/>
      <c r="HJ164" s="73"/>
      <c r="HK164" s="73"/>
      <c r="HL164" s="73"/>
      <c r="HM164" s="73"/>
      <c r="HN164" s="73"/>
      <c r="HO164" s="73"/>
      <c r="HP164" s="73"/>
      <c r="HQ164" s="73"/>
      <c r="HR164" s="73"/>
      <c r="HS164" s="73"/>
      <c r="HT164" s="73"/>
      <c r="HU164" s="73"/>
      <c r="HV164" s="73"/>
      <c r="HW164" s="73"/>
      <c r="HX164" s="73"/>
      <c r="HY164" s="73"/>
      <c r="HZ164" s="73"/>
      <c r="IA164" s="73"/>
      <c r="IB164" s="73"/>
      <c r="IC164" s="73"/>
      <c r="ID164" s="73"/>
      <c r="IE164" s="73"/>
      <c r="IF164" s="73"/>
      <c r="IG164" s="73"/>
      <c r="IH164" s="73"/>
      <c r="II164" s="73"/>
      <c r="IJ164" s="73"/>
      <c r="IK164" s="73"/>
      <c r="IL164" s="73"/>
      <c r="IM164" s="73"/>
      <c r="IN164" s="73"/>
      <c r="IO164" s="73"/>
      <c r="IP164" s="73"/>
      <c r="IQ164" s="73"/>
      <c r="IR164" s="73"/>
      <c r="IS164" s="73"/>
      <c r="IT164" s="73"/>
      <c r="IU164" s="73"/>
      <c r="IV164" s="73"/>
    </row>
    <row r="165" spans="1:256" ht="15" customHeight="1">
      <c r="A165" s="104"/>
      <c r="B165" s="268"/>
      <c r="C165" s="159"/>
      <c r="D165" s="73"/>
      <c r="E165" s="73"/>
      <c r="F165" s="73"/>
      <c r="G165" s="73"/>
      <c r="H165" s="73"/>
      <c r="I165" s="73"/>
      <c r="J165" s="73"/>
      <c r="K165" s="73"/>
      <c r="L165" s="73"/>
      <c r="M165" s="73"/>
      <c r="N165" s="73"/>
      <c r="O165" s="73"/>
      <c r="P165" s="73"/>
      <c r="Q165" s="73"/>
      <c r="R165" s="73"/>
      <c r="S165" s="73"/>
      <c r="T165" s="73"/>
      <c r="U165" s="73"/>
      <c r="V165" s="73"/>
      <c r="W165" s="73"/>
      <c r="X165" s="73"/>
      <c r="Y165" s="73"/>
      <c r="Z165" s="73"/>
      <c r="AA165" s="73"/>
      <c r="AB165" s="73"/>
      <c r="AC165" s="73"/>
      <c r="AD165" s="73"/>
      <c r="AE165" s="73"/>
      <c r="AF165" s="73"/>
      <c r="AG165" s="73"/>
      <c r="AH165" s="73"/>
      <c r="AI165" s="73"/>
      <c r="AJ165" s="73"/>
      <c r="AK165" s="73"/>
      <c r="AL165" s="73"/>
      <c r="AM165" s="73"/>
      <c r="AN165" s="73"/>
      <c r="AO165" s="73"/>
      <c r="AP165" s="73"/>
      <c r="AQ165" s="73"/>
      <c r="AR165" s="73"/>
      <c r="AS165" s="73"/>
      <c r="AT165" s="73"/>
      <c r="AU165" s="73"/>
      <c r="AV165" s="73"/>
      <c r="AW165" s="73"/>
      <c r="AX165" s="73"/>
      <c r="AY165" s="73"/>
      <c r="AZ165" s="73"/>
      <c r="BA165" s="73"/>
      <c r="BB165" s="73"/>
      <c r="BC165" s="73"/>
      <c r="BD165" s="73"/>
      <c r="BE165" s="73"/>
      <c r="BF165" s="73"/>
      <c r="BG165" s="73"/>
      <c r="BH165" s="73"/>
      <c r="BI165" s="73"/>
      <c r="BJ165" s="73"/>
      <c r="BK165" s="73"/>
      <c r="BL165" s="73"/>
      <c r="BM165" s="73"/>
      <c r="BN165" s="73"/>
      <c r="BO165" s="73"/>
      <c r="BP165" s="73"/>
      <c r="BQ165" s="73"/>
      <c r="BR165" s="73"/>
      <c r="BS165" s="73"/>
      <c r="BT165" s="73"/>
      <c r="BU165" s="73"/>
      <c r="BV165" s="73"/>
      <c r="BW165" s="73"/>
      <c r="BX165" s="73"/>
      <c r="BY165" s="73"/>
      <c r="BZ165" s="73"/>
      <c r="CA165" s="73"/>
      <c r="CB165" s="73"/>
      <c r="CC165" s="73"/>
      <c r="CD165" s="73"/>
      <c r="CE165" s="73"/>
      <c r="CF165" s="73"/>
      <c r="CG165" s="73"/>
      <c r="CH165" s="73"/>
      <c r="CI165" s="73"/>
      <c r="CJ165" s="73"/>
      <c r="CK165" s="73"/>
      <c r="CL165" s="73"/>
      <c r="CM165" s="73"/>
      <c r="CN165" s="73"/>
      <c r="CO165" s="73"/>
      <c r="CP165" s="73"/>
      <c r="CQ165" s="73"/>
      <c r="CR165" s="73"/>
      <c r="CS165" s="73"/>
      <c r="CT165" s="73"/>
      <c r="CU165" s="73"/>
      <c r="CV165" s="73"/>
      <c r="CW165" s="73"/>
      <c r="CX165" s="73"/>
      <c r="CY165" s="73"/>
      <c r="CZ165" s="73"/>
      <c r="DA165" s="73"/>
      <c r="DB165" s="73"/>
      <c r="DC165" s="73"/>
      <c r="DD165" s="73"/>
      <c r="DE165" s="73"/>
      <c r="DF165" s="73"/>
      <c r="DG165" s="73"/>
      <c r="DH165" s="73"/>
      <c r="DI165" s="73"/>
      <c r="DJ165" s="73"/>
      <c r="DK165" s="73"/>
      <c r="DL165" s="73"/>
      <c r="DM165" s="73"/>
      <c r="DN165" s="73"/>
      <c r="DO165" s="73"/>
      <c r="DP165" s="73"/>
      <c r="DQ165" s="73"/>
      <c r="DR165" s="73"/>
      <c r="DS165" s="73"/>
      <c r="DT165" s="73"/>
      <c r="DU165" s="73"/>
      <c r="DV165" s="73"/>
      <c r="DW165" s="73"/>
      <c r="DX165" s="73"/>
      <c r="DY165" s="73"/>
      <c r="DZ165" s="73"/>
      <c r="EA165" s="73"/>
      <c r="EB165" s="73"/>
      <c r="EC165" s="73"/>
      <c r="ED165" s="73"/>
      <c r="EE165" s="73"/>
      <c r="EF165" s="73"/>
      <c r="EG165" s="73"/>
      <c r="EH165" s="73"/>
      <c r="EI165" s="73"/>
      <c r="EJ165" s="73"/>
      <c r="EK165" s="73"/>
      <c r="EL165" s="73"/>
      <c r="EM165" s="73"/>
      <c r="EN165" s="73"/>
      <c r="EO165" s="73"/>
      <c r="EP165" s="73"/>
      <c r="EQ165" s="73"/>
      <c r="ER165" s="73"/>
      <c r="ES165" s="73"/>
      <c r="ET165" s="73"/>
      <c r="EU165" s="73"/>
      <c r="EV165" s="73"/>
      <c r="EW165" s="73"/>
      <c r="EX165" s="73"/>
      <c r="EY165" s="73"/>
      <c r="EZ165" s="73"/>
      <c r="FA165" s="73"/>
      <c r="FB165" s="73"/>
      <c r="FC165" s="73"/>
      <c r="FD165" s="73"/>
      <c r="FE165" s="73"/>
      <c r="FF165" s="73"/>
      <c r="FG165" s="73"/>
      <c r="FH165" s="73"/>
      <c r="FI165" s="73"/>
      <c r="FJ165" s="73"/>
      <c r="FK165" s="73"/>
      <c r="FL165" s="73"/>
      <c r="FM165" s="73"/>
      <c r="FN165" s="73"/>
      <c r="FO165" s="73"/>
      <c r="FP165" s="73"/>
      <c r="FQ165" s="73"/>
      <c r="FR165" s="73"/>
      <c r="FS165" s="73"/>
      <c r="FT165" s="73"/>
      <c r="FU165" s="73"/>
      <c r="FV165" s="73"/>
      <c r="FW165" s="73"/>
      <c r="FX165" s="73"/>
      <c r="FY165" s="73"/>
      <c r="FZ165" s="73"/>
      <c r="GA165" s="73"/>
      <c r="GB165" s="73"/>
      <c r="GC165" s="73"/>
      <c r="GD165" s="73"/>
      <c r="GE165" s="73"/>
      <c r="GF165" s="73"/>
      <c r="GG165" s="73"/>
      <c r="GH165" s="73"/>
      <c r="GI165" s="73"/>
      <c r="GJ165" s="73"/>
      <c r="GK165" s="73"/>
      <c r="GL165" s="73"/>
      <c r="GM165" s="73"/>
      <c r="GN165" s="73"/>
      <c r="GO165" s="73"/>
      <c r="GP165" s="73"/>
      <c r="GQ165" s="73"/>
      <c r="GR165" s="73"/>
      <c r="GS165" s="73"/>
      <c r="GT165" s="73"/>
      <c r="GU165" s="73"/>
      <c r="GV165" s="73"/>
      <c r="GW165" s="73"/>
      <c r="GX165" s="73"/>
      <c r="GY165" s="73"/>
      <c r="GZ165" s="73"/>
      <c r="HA165" s="73"/>
      <c r="HB165" s="73"/>
      <c r="HC165" s="73"/>
      <c r="HD165" s="73"/>
      <c r="HE165" s="73"/>
      <c r="HF165" s="73"/>
      <c r="HG165" s="73"/>
      <c r="HH165" s="73"/>
      <c r="HI165" s="73"/>
      <c r="HJ165" s="73"/>
      <c r="HK165" s="73"/>
      <c r="HL165" s="73"/>
      <c r="HM165" s="73"/>
      <c r="HN165" s="73"/>
      <c r="HO165" s="73"/>
      <c r="HP165" s="73"/>
      <c r="HQ165" s="73"/>
      <c r="HR165" s="73"/>
      <c r="HS165" s="73"/>
      <c r="HT165" s="73"/>
      <c r="HU165" s="73"/>
      <c r="HV165" s="73"/>
      <c r="HW165" s="73"/>
      <c r="HX165" s="73"/>
      <c r="HY165" s="73"/>
      <c r="HZ165" s="73"/>
      <c r="IA165" s="73"/>
      <c r="IB165" s="73"/>
      <c r="IC165" s="73"/>
      <c r="ID165" s="73"/>
      <c r="IE165" s="73"/>
      <c r="IF165" s="73"/>
      <c r="IG165" s="73"/>
      <c r="IH165" s="73"/>
      <c r="II165" s="73"/>
      <c r="IJ165" s="73"/>
      <c r="IK165" s="73"/>
      <c r="IL165" s="73"/>
      <c r="IM165" s="73"/>
      <c r="IN165" s="73"/>
      <c r="IO165" s="73"/>
      <c r="IP165" s="73"/>
      <c r="IQ165" s="73"/>
      <c r="IR165" s="73"/>
      <c r="IS165" s="73"/>
      <c r="IT165" s="73"/>
      <c r="IU165" s="73"/>
      <c r="IV165" s="73"/>
    </row>
    <row r="166" spans="1:256" ht="15" customHeight="1">
      <c r="A166" s="104"/>
      <c r="B166" s="268"/>
      <c r="C166" s="159"/>
      <c r="D166" s="73"/>
      <c r="E166" s="73"/>
      <c r="F166" s="73"/>
      <c r="G166" s="73"/>
      <c r="H166" s="73"/>
      <c r="I166" s="73"/>
      <c r="J166" s="73"/>
      <c r="K166" s="73"/>
      <c r="L166" s="73"/>
      <c r="M166" s="73"/>
      <c r="N166" s="73"/>
      <c r="O166" s="73"/>
      <c r="P166" s="73"/>
      <c r="Q166" s="73"/>
      <c r="R166" s="73"/>
      <c r="S166" s="73"/>
      <c r="T166" s="73"/>
      <c r="U166" s="73"/>
      <c r="V166" s="73"/>
      <c r="W166" s="73"/>
      <c r="X166" s="73"/>
      <c r="Y166" s="73"/>
      <c r="Z166" s="73"/>
      <c r="AA166" s="73"/>
      <c r="AB166" s="73"/>
      <c r="AC166" s="73"/>
      <c r="AD166" s="73"/>
      <c r="AE166" s="73"/>
      <c r="AF166" s="73"/>
      <c r="AG166" s="73"/>
      <c r="AH166" s="73"/>
      <c r="AI166" s="73"/>
      <c r="AJ166" s="73"/>
      <c r="AK166" s="73"/>
      <c r="AL166" s="73"/>
      <c r="AM166" s="73"/>
      <c r="AN166" s="73"/>
      <c r="AO166" s="73"/>
      <c r="AP166" s="73"/>
      <c r="AQ166" s="73"/>
      <c r="AR166" s="73"/>
      <c r="AS166" s="73"/>
      <c r="AT166" s="73"/>
      <c r="AU166" s="73"/>
      <c r="AV166" s="73"/>
      <c r="AW166" s="73"/>
      <c r="AX166" s="73"/>
      <c r="AY166" s="73"/>
      <c r="AZ166" s="73"/>
      <c r="BA166" s="73"/>
      <c r="BB166" s="73"/>
      <c r="BC166" s="73"/>
      <c r="BD166" s="73"/>
      <c r="BE166" s="73"/>
      <c r="BF166" s="73"/>
      <c r="BG166" s="73"/>
      <c r="BH166" s="73"/>
      <c r="BI166" s="73"/>
      <c r="BJ166" s="73"/>
      <c r="BK166" s="73"/>
      <c r="BL166" s="73"/>
      <c r="BM166" s="73"/>
      <c r="BN166" s="73"/>
      <c r="BO166" s="73"/>
      <c r="BP166" s="73"/>
      <c r="BQ166" s="73"/>
      <c r="BR166" s="73"/>
      <c r="BS166" s="73"/>
      <c r="BT166" s="73"/>
      <c r="BU166" s="73"/>
      <c r="BV166" s="73"/>
      <c r="BW166" s="73"/>
      <c r="BX166" s="73"/>
      <c r="BY166" s="73"/>
      <c r="BZ166" s="73"/>
      <c r="CA166" s="73"/>
      <c r="CB166" s="73"/>
      <c r="CC166" s="73"/>
      <c r="CD166" s="73"/>
      <c r="CE166" s="73"/>
      <c r="CF166" s="73"/>
      <c r="CG166" s="73"/>
      <c r="CH166" s="73"/>
      <c r="CI166" s="73"/>
      <c r="CJ166" s="73"/>
      <c r="CK166" s="73"/>
      <c r="CL166" s="73"/>
      <c r="CM166" s="73"/>
      <c r="CN166" s="73"/>
      <c r="CO166" s="73"/>
      <c r="CP166" s="73"/>
      <c r="CQ166" s="73"/>
      <c r="CR166" s="73"/>
      <c r="CS166" s="73"/>
      <c r="CT166" s="73"/>
      <c r="CU166" s="73"/>
      <c r="CV166" s="73"/>
      <c r="CW166" s="73"/>
      <c r="CX166" s="73"/>
      <c r="CY166" s="73"/>
      <c r="CZ166" s="73"/>
      <c r="DA166" s="73"/>
      <c r="DB166" s="73"/>
      <c r="DC166" s="73"/>
      <c r="DD166" s="73"/>
      <c r="DE166" s="73"/>
      <c r="DF166" s="73"/>
      <c r="DG166" s="73"/>
      <c r="DH166" s="73"/>
      <c r="DI166" s="73"/>
      <c r="DJ166" s="73"/>
      <c r="DK166" s="73"/>
      <c r="DL166" s="73"/>
      <c r="DM166" s="73"/>
      <c r="DN166" s="73"/>
      <c r="DO166" s="73"/>
      <c r="DP166" s="73"/>
      <c r="DQ166" s="73"/>
      <c r="DR166" s="73"/>
      <c r="DS166" s="73"/>
      <c r="DT166" s="73"/>
      <c r="DU166" s="73"/>
      <c r="DV166" s="73"/>
      <c r="DW166" s="73"/>
      <c r="DX166" s="73"/>
      <c r="DY166" s="73"/>
      <c r="DZ166" s="73"/>
      <c r="EA166" s="73"/>
      <c r="EB166" s="73"/>
      <c r="EC166" s="73"/>
      <c r="ED166" s="73"/>
      <c r="EE166" s="73"/>
      <c r="EF166" s="73"/>
      <c r="EG166" s="73"/>
      <c r="EH166" s="73"/>
      <c r="EI166" s="73"/>
      <c r="EJ166" s="73"/>
      <c r="EK166" s="73"/>
      <c r="EL166" s="73"/>
      <c r="EM166" s="73"/>
      <c r="EN166" s="73"/>
      <c r="EO166" s="73"/>
      <c r="EP166" s="73"/>
      <c r="EQ166" s="73"/>
      <c r="ER166" s="73"/>
      <c r="ES166" s="73"/>
      <c r="ET166" s="73"/>
      <c r="EU166" s="73"/>
      <c r="EV166" s="73"/>
      <c r="EW166" s="73"/>
      <c r="EX166" s="73"/>
      <c r="EY166" s="73"/>
      <c r="EZ166" s="73"/>
      <c r="FA166" s="73"/>
      <c r="FB166" s="73"/>
      <c r="FC166" s="73"/>
      <c r="FD166" s="73"/>
      <c r="FE166" s="73"/>
      <c r="FF166" s="73"/>
      <c r="FG166" s="73"/>
      <c r="FH166" s="73"/>
      <c r="FI166" s="73"/>
      <c r="FJ166" s="73"/>
      <c r="FK166" s="73"/>
      <c r="FL166" s="73"/>
      <c r="FM166" s="73"/>
      <c r="FN166" s="73"/>
      <c r="FO166" s="73"/>
      <c r="FP166" s="73"/>
      <c r="FQ166" s="73"/>
      <c r="FR166" s="73"/>
      <c r="FS166" s="73"/>
      <c r="FT166" s="73"/>
      <c r="FU166" s="73"/>
      <c r="FV166" s="73"/>
      <c r="FW166" s="73"/>
      <c r="FX166" s="73"/>
      <c r="FY166" s="73"/>
      <c r="FZ166" s="73"/>
      <c r="GA166" s="73"/>
      <c r="GB166" s="73"/>
      <c r="GC166" s="73"/>
      <c r="GD166" s="73"/>
      <c r="GE166" s="73"/>
      <c r="GF166" s="73"/>
      <c r="GG166" s="73"/>
      <c r="GH166" s="73"/>
      <c r="GI166" s="73"/>
      <c r="GJ166" s="73"/>
      <c r="GK166" s="73"/>
      <c r="GL166" s="73"/>
      <c r="GM166" s="73"/>
      <c r="GN166" s="73"/>
      <c r="GO166" s="73"/>
      <c r="GP166" s="73"/>
      <c r="GQ166" s="73"/>
      <c r="GR166" s="73"/>
      <c r="GS166" s="73"/>
      <c r="GT166" s="73"/>
      <c r="GU166" s="73"/>
      <c r="GV166" s="73"/>
      <c r="GW166" s="73"/>
      <c r="GX166" s="73"/>
      <c r="GY166" s="73"/>
      <c r="GZ166" s="73"/>
      <c r="HA166" s="73"/>
      <c r="HB166" s="73"/>
      <c r="HC166" s="73"/>
      <c r="HD166" s="73"/>
      <c r="HE166" s="73"/>
      <c r="HF166" s="73"/>
      <c r="HG166" s="73"/>
      <c r="HH166" s="73"/>
      <c r="HI166" s="73"/>
      <c r="HJ166" s="73"/>
      <c r="HK166" s="73"/>
      <c r="HL166" s="73"/>
      <c r="HM166" s="73"/>
      <c r="HN166" s="73"/>
      <c r="HO166" s="73"/>
      <c r="HP166" s="73"/>
      <c r="HQ166" s="73"/>
      <c r="HR166" s="73"/>
      <c r="HS166" s="73"/>
      <c r="HT166" s="73"/>
      <c r="HU166" s="73"/>
      <c r="HV166" s="73"/>
      <c r="HW166" s="73"/>
      <c r="HX166" s="73"/>
      <c r="HY166" s="73"/>
      <c r="HZ166" s="73"/>
      <c r="IA166" s="73"/>
      <c r="IB166" s="73"/>
      <c r="IC166" s="73"/>
      <c r="ID166" s="73"/>
      <c r="IE166" s="73"/>
      <c r="IF166" s="73"/>
      <c r="IG166" s="73"/>
      <c r="IH166" s="73"/>
      <c r="II166" s="73"/>
      <c r="IJ166" s="73"/>
      <c r="IK166" s="73"/>
      <c r="IL166" s="73"/>
      <c r="IM166" s="73"/>
      <c r="IN166" s="73"/>
      <c r="IO166" s="73"/>
      <c r="IP166" s="73"/>
      <c r="IQ166" s="73"/>
      <c r="IR166" s="73"/>
      <c r="IS166" s="73"/>
      <c r="IT166" s="73"/>
      <c r="IU166" s="73"/>
      <c r="IV166" s="73"/>
    </row>
    <row r="167" spans="1:256" ht="15" customHeight="1">
      <c r="A167" s="104"/>
      <c r="B167" s="268"/>
      <c r="C167" s="159"/>
      <c r="D167" s="73"/>
      <c r="E167" s="73"/>
      <c r="F167" s="73"/>
      <c r="G167" s="73"/>
      <c r="H167" s="73"/>
      <c r="I167" s="73"/>
      <c r="J167" s="73"/>
      <c r="K167" s="73"/>
      <c r="L167" s="73"/>
      <c r="M167" s="73"/>
      <c r="N167" s="73"/>
      <c r="O167" s="73"/>
      <c r="P167" s="73"/>
      <c r="Q167" s="73"/>
      <c r="R167" s="73"/>
      <c r="S167" s="73"/>
      <c r="T167" s="73"/>
      <c r="U167" s="73"/>
      <c r="V167" s="73"/>
      <c r="W167" s="73"/>
      <c r="X167" s="73"/>
      <c r="Y167" s="73"/>
      <c r="Z167" s="73"/>
      <c r="AA167" s="73"/>
      <c r="AB167" s="73"/>
      <c r="AC167" s="73"/>
      <c r="AD167" s="73"/>
      <c r="AE167" s="73"/>
      <c r="AF167" s="73"/>
      <c r="AG167" s="73"/>
      <c r="AH167" s="73"/>
      <c r="AI167" s="73"/>
      <c r="AJ167" s="73"/>
      <c r="AK167" s="73"/>
      <c r="AL167" s="73"/>
      <c r="AM167" s="73"/>
      <c r="AN167" s="73"/>
      <c r="AO167" s="73"/>
      <c r="AP167" s="73"/>
      <c r="AQ167" s="73"/>
      <c r="AR167" s="73"/>
      <c r="AS167" s="73"/>
      <c r="AT167" s="73"/>
      <c r="AU167" s="73"/>
      <c r="AV167" s="73"/>
      <c r="AW167" s="73"/>
      <c r="AX167" s="73"/>
      <c r="AY167" s="73"/>
      <c r="AZ167" s="73"/>
      <c r="BA167" s="73"/>
      <c r="BB167" s="73"/>
      <c r="BC167" s="73"/>
      <c r="BD167" s="73"/>
      <c r="BE167" s="73"/>
      <c r="BF167" s="73"/>
      <c r="BG167" s="73"/>
      <c r="BH167" s="73"/>
      <c r="BI167" s="73"/>
      <c r="BJ167" s="73"/>
      <c r="BK167" s="73"/>
      <c r="BL167" s="73"/>
      <c r="BM167" s="73"/>
      <c r="BN167" s="73"/>
      <c r="BO167" s="73"/>
      <c r="BP167" s="73"/>
      <c r="BQ167" s="73"/>
      <c r="BR167" s="73"/>
      <c r="BS167" s="73"/>
      <c r="BT167" s="73"/>
      <c r="BU167" s="73"/>
      <c r="BV167" s="73"/>
      <c r="BW167" s="73"/>
      <c r="BX167" s="73"/>
      <c r="BY167" s="73"/>
      <c r="BZ167" s="73"/>
      <c r="CA167" s="73"/>
      <c r="CB167" s="73"/>
      <c r="CC167" s="73"/>
      <c r="CD167" s="73"/>
      <c r="CE167" s="73"/>
      <c r="CF167" s="73"/>
      <c r="CG167" s="73"/>
      <c r="CH167" s="73"/>
      <c r="CI167" s="73"/>
      <c r="CJ167" s="73"/>
      <c r="CK167" s="73"/>
      <c r="CL167" s="73"/>
      <c r="CM167" s="73"/>
      <c r="CN167" s="73"/>
      <c r="CO167" s="73"/>
      <c r="CP167" s="73"/>
      <c r="CQ167" s="73"/>
      <c r="CR167" s="73"/>
      <c r="CS167" s="73"/>
      <c r="CT167" s="73"/>
      <c r="CU167" s="73"/>
      <c r="CV167" s="73"/>
      <c r="CW167" s="73"/>
      <c r="CX167" s="73"/>
      <c r="CY167" s="73"/>
      <c r="CZ167" s="73"/>
      <c r="DA167" s="73"/>
      <c r="DB167" s="73"/>
      <c r="DC167" s="73"/>
      <c r="DD167" s="73"/>
      <c r="DE167" s="73"/>
      <c r="DF167" s="73"/>
      <c r="DG167" s="73"/>
      <c r="DH167" s="73"/>
      <c r="DI167" s="73"/>
      <c r="DJ167" s="73"/>
      <c r="DK167" s="73"/>
      <c r="DL167" s="73"/>
      <c r="DM167" s="73"/>
      <c r="DN167" s="73"/>
      <c r="DO167" s="73"/>
      <c r="DP167" s="73"/>
      <c r="DQ167" s="73"/>
      <c r="DR167" s="73"/>
      <c r="DS167" s="73"/>
      <c r="DT167" s="73"/>
      <c r="DU167" s="73"/>
      <c r="DV167" s="73"/>
      <c r="DW167" s="73"/>
      <c r="DX167" s="73"/>
      <c r="DY167" s="73"/>
      <c r="DZ167" s="73"/>
      <c r="EA167" s="73"/>
      <c r="EB167" s="73"/>
      <c r="EC167" s="73"/>
      <c r="ED167" s="73"/>
      <c r="EE167" s="73"/>
      <c r="EF167" s="73"/>
      <c r="EG167" s="73"/>
      <c r="EH167" s="73"/>
      <c r="EI167" s="73"/>
      <c r="EJ167" s="73"/>
      <c r="EK167" s="73"/>
      <c r="EL167" s="73"/>
      <c r="EM167" s="73"/>
      <c r="EN167" s="73"/>
      <c r="EO167" s="73"/>
      <c r="EP167" s="73"/>
      <c r="EQ167" s="73"/>
      <c r="ER167" s="73"/>
      <c r="ES167" s="73"/>
      <c r="ET167" s="73"/>
      <c r="EU167" s="73"/>
      <c r="EV167" s="73"/>
      <c r="EW167" s="73"/>
      <c r="EX167" s="73"/>
      <c r="EY167" s="73"/>
      <c r="EZ167" s="73"/>
      <c r="FA167" s="73"/>
      <c r="FB167" s="73"/>
      <c r="FC167" s="73"/>
      <c r="FD167" s="73"/>
      <c r="FE167" s="73"/>
      <c r="FF167" s="73"/>
      <c r="FG167" s="73"/>
      <c r="FH167" s="73"/>
      <c r="FI167" s="73"/>
      <c r="FJ167" s="73"/>
      <c r="FK167" s="73"/>
      <c r="FL167" s="73"/>
      <c r="FM167" s="73"/>
      <c r="FN167" s="73"/>
      <c r="FO167" s="73"/>
      <c r="FP167" s="73"/>
      <c r="FQ167" s="73"/>
      <c r="FR167" s="73"/>
      <c r="FS167" s="73"/>
      <c r="FT167" s="73"/>
      <c r="FU167" s="73"/>
      <c r="FV167" s="73"/>
      <c r="FW167" s="73"/>
      <c r="FX167" s="73"/>
      <c r="FY167" s="73"/>
      <c r="FZ167" s="73"/>
      <c r="GA167" s="73"/>
      <c r="GB167" s="73"/>
      <c r="GC167" s="73"/>
      <c r="GD167" s="73"/>
      <c r="GE167" s="73"/>
      <c r="GF167" s="73"/>
      <c r="GG167" s="73"/>
      <c r="GH167" s="73"/>
      <c r="GI167" s="73"/>
      <c r="GJ167" s="73"/>
      <c r="GK167" s="73"/>
      <c r="GL167" s="73"/>
      <c r="GM167" s="73"/>
      <c r="GN167" s="73"/>
      <c r="GO167" s="73"/>
      <c r="GP167" s="73"/>
      <c r="GQ167" s="73"/>
      <c r="GR167" s="73"/>
      <c r="GS167" s="73"/>
      <c r="GT167" s="73"/>
      <c r="GU167" s="73"/>
      <c r="GV167" s="73"/>
      <c r="GW167" s="73"/>
      <c r="GX167" s="73"/>
      <c r="GY167" s="73"/>
      <c r="GZ167" s="73"/>
      <c r="HA167" s="73"/>
      <c r="HB167" s="73"/>
      <c r="HC167" s="73"/>
      <c r="HD167" s="73"/>
      <c r="HE167" s="73"/>
      <c r="HF167" s="73"/>
      <c r="HG167" s="73"/>
      <c r="HH167" s="73"/>
      <c r="HI167" s="73"/>
      <c r="HJ167" s="73"/>
      <c r="HK167" s="73"/>
      <c r="HL167" s="73"/>
      <c r="HM167" s="73"/>
      <c r="HN167" s="73"/>
      <c r="HO167" s="73"/>
      <c r="HP167" s="73"/>
      <c r="HQ167" s="73"/>
      <c r="HR167" s="73"/>
      <c r="HS167" s="73"/>
      <c r="HT167" s="73"/>
      <c r="HU167" s="73"/>
      <c r="HV167" s="73"/>
      <c r="HW167" s="73"/>
      <c r="HX167" s="73"/>
      <c r="HY167" s="73"/>
      <c r="HZ167" s="73"/>
      <c r="IA167" s="73"/>
      <c r="IB167" s="73"/>
      <c r="IC167" s="73"/>
      <c r="ID167" s="73"/>
      <c r="IE167" s="73"/>
      <c r="IF167" s="73"/>
      <c r="IG167" s="73"/>
      <c r="IH167" s="73"/>
      <c r="II167" s="73"/>
      <c r="IJ167" s="73"/>
      <c r="IK167" s="73"/>
      <c r="IL167" s="73"/>
      <c r="IM167" s="73"/>
      <c r="IN167" s="73"/>
      <c r="IO167" s="73"/>
      <c r="IP167" s="73"/>
      <c r="IQ167" s="73"/>
      <c r="IR167" s="73"/>
      <c r="IS167" s="73"/>
      <c r="IT167" s="73"/>
      <c r="IU167" s="73"/>
      <c r="IV167" s="73"/>
    </row>
    <row r="168" spans="1:256" ht="15" customHeight="1">
      <c r="A168" s="104"/>
      <c r="B168" s="108"/>
      <c r="C168" s="9"/>
      <c r="D168" s="73"/>
      <c r="E168" s="73"/>
      <c r="F168" s="73"/>
      <c r="G168" s="73"/>
      <c r="H168" s="73"/>
      <c r="I168" s="73"/>
      <c r="J168" s="73"/>
      <c r="K168" s="73"/>
      <c r="L168" s="73"/>
      <c r="M168" s="73"/>
      <c r="N168" s="73"/>
      <c r="O168" s="73"/>
      <c r="P168" s="73"/>
      <c r="Q168" s="73"/>
      <c r="R168" s="73"/>
      <c r="S168" s="73"/>
      <c r="T168" s="73"/>
      <c r="U168" s="73"/>
      <c r="V168" s="73"/>
      <c r="W168" s="73"/>
      <c r="X168" s="73"/>
      <c r="Y168" s="73"/>
      <c r="Z168" s="73"/>
      <c r="AA168" s="73"/>
      <c r="AB168" s="73"/>
      <c r="AC168" s="73"/>
      <c r="AD168" s="73"/>
      <c r="AE168" s="73"/>
      <c r="AF168" s="73"/>
      <c r="AG168" s="73"/>
      <c r="AH168" s="73"/>
      <c r="AI168" s="73"/>
      <c r="AJ168" s="73"/>
      <c r="AK168" s="73"/>
      <c r="AL168" s="73"/>
      <c r="AM168" s="73"/>
      <c r="AN168" s="73"/>
      <c r="AO168" s="73"/>
      <c r="AP168" s="73"/>
      <c r="AQ168" s="73"/>
      <c r="AR168" s="73"/>
      <c r="AS168" s="73"/>
      <c r="AT168" s="73"/>
      <c r="AU168" s="73"/>
      <c r="AV168" s="73"/>
      <c r="AW168" s="73"/>
      <c r="AX168" s="73"/>
      <c r="AY168" s="73"/>
      <c r="AZ168" s="73"/>
      <c r="BA168" s="73"/>
      <c r="BB168" s="73"/>
      <c r="BC168" s="73"/>
      <c r="BD168" s="73"/>
      <c r="BE168" s="73"/>
      <c r="BF168" s="73"/>
      <c r="BG168" s="73"/>
      <c r="BH168" s="73"/>
      <c r="BI168" s="73"/>
      <c r="BJ168" s="73"/>
      <c r="BK168" s="73"/>
      <c r="BL168" s="73"/>
      <c r="BM168" s="73"/>
      <c r="BN168" s="73"/>
      <c r="BO168" s="73"/>
      <c r="BP168" s="73"/>
      <c r="BQ168" s="73"/>
      <c r="BR168" s="73"/>
      <c r="BS168" s="73"/>
      <c r="BT168" s="73"/>
      <c r="BU168" s="73"/>
      <c r="BV168" s="73"/>
      <c r="BW168" s="73"/>
      <c r="BX168" s="73"/>
      <c r="BY168" s="73"/>
      <c r="BZ168" s="73"/>
      <c r="CA168" s="73"/>
      <c r="CB168" s="73"/>
      <c r="CC168" s="73"/>
      <c r="CD168" s="73"/>
      <c r="CE168" s="73"/>
      <c r="CF168" s="73"/>
      <c r="CG168" s="73"/>
      <c r="CH168" s="73"/>
      <c r="CI168" s="73"/>
      <c r="CJ168" s="73"/>
      <c r="CK168" s="73"/>
      <c r="CL168" s="73"/>
      <c r="CM168" s="73"/>
      <c r="CN168" s="73"/>
      <c r="CO168" s="73"/>
      <c r="CP168" s="73"/>
      <c r="CQ168" s="73"/>
      <c r="CR168" s="73"/>
      <c r="CS168" s="73"/>
      <c r="CT168" s="73"/>
      <c r="CU168" s="73"/>
      <c r="CV168" s="73"/>
      <c r="CW168" s="73"/>
      <c r="CX168" s="73"/>
      <c r="CY168" s="73"/>
      <c r="CZ168" s="73"/>
      <c r="DA168" s="73"/>
      <c r="DB168" s="73"/>
      <c r="DC168" s="73"/>
      <c r="DD168" s="73"/>
      <c r="DE168" s="73"/>
      <c r="DF168" s="73"/>
      <c r="DG168" s="73"/>
      <c r="DH168" s="73"/>
      <c r="DI168" s="73"/>
      <c r="DJ168" s="73"/>
      <c r="DK168" s="73"/>
      <c r="DL168" s="73"/>
      <c r="DM168" s="73"/>
      <c r="DN168" s="73"/>
      <c r="DO168" s="73"/>
      <c r="DP168" s="73"/>
      <c r="DQ168" s="73"/>
      <c r="DR168" s="73"/>
      <c r="DS168" s="73"/>
      <c r="DT168" s="73"/>
      <c r="DU168" s="73"/>
      <c r="DV168" s="73"/>
      <c r="DW168" s="73"/>
      <c r="DX168" s="73"/>
      <c r="DY168" s="73"/>
      <c r="DZ168" s="73"/>
      <c r="EA168" s="73"/>
      <c r="EB168" s="73"/>
      <c r="EC168" s="73"/>
      <c r="ED168" s="73"/>
      <c r="EE168" s="73"/>
      <c r="EF168" s="73"/>
      <c r="EG168" s="73"/>
      <c r="EH168" s="73"/>
      <c r="EI168" s="73"/>
      <c r="EJ168" s="73"/>
      <c r="EK168" s="73"/>
      <c r="EL168" s="73"/>
      <c r="EM168" s="73"/>
      <c r="EN168" s="73"/>
      <c r="EO168" s="73"/>
      <c r="EP168" s="73"/>
      <c r="EQ168" s="73"/>
      <c r="ER168" s="73"/>
      <c r="ES168" s="73"/>
      <c r="ET168" s="73"/>
      <c r="EU168" s="73"/>
      <c r="EV168" s="73"/>
      <c r="EW168" s="73"/>
      <c r="EX168" s="73"/>
      <c r="EY168" s="73"/>
      <c r="EZ168" s="73"/>
      <c r="FA168" s="73"/>
      <c r="FB168" s="73"/>
      <c r="FC168" s="73"/>
      <c r="FD168" s="73"/>
      <c r="FE168" s="73"/>
      <c r="FF168" s="73"/>
      <c r="FG168" s="73"/>
      <c r="FH168" s="73"/>
      <c r="FI168" s="73"/>
      <c r="FJ168" s="73"/>
      <c r="FK168" s="73"/>
      <c r="FL168" s="73"/>
      <c r="FM168" s="73"/>
      <c r="FN168" s="73"/>
      <c r="FO168" s="73"/>
      <c r="FP168" s="73"/>
      <c r="FQ168" s="73"/>
      <c r="FR168" s="73"/>
      <c r="FS168" s="73"/>
      <c r="FT168" s="73"/>
      <c r="FU168" s="73"/>
      <c r="FV168" s="73"/>
      <c r="FW168" s="73"/>
      <c r="FX168" s="73"/>
      <c r="FY168" s="73"/>
      <c r="FZ168" s="73"/>
      <c r="GA168" s="73"/>
      <c r="GB168" s="73"/>
      <c r="GC168" s="73"/>
      <c r="GD168" s="73"/>
      <c r="GE168" s="73"/>
      <c r="GF168" s="73"/>
      <c r="GG168" s="73"/>
      <c r="GH168" s="73"/>
      <c r="GI168" s="73"/>
      <c r="GJ168" s="73"/>
      <c r="GK168" s="73"/>
      <c r="GL168" s="73"/>
      <c r="GM168" s="73"/>
      <c r="GN168" s="73"/>
      <c r="GO168" s="73"/>
      <c r="GP168" s="73"/>
      <c r="GQ168" s="73"/>
      <c r="GR168" s="73"/>
      <c r="GS168" s="73"/>
      <c r="GT168" s="73"/>
      <c r="GU168" s="73"/>
      <c r="GV168" s="73"/>
      <c r="GW168" s="73"/>
      <c r="GX168" s="73"/>
      <c r="GY168" s="73"/>
      <c r="GZ168" s="73"/>
      <c r="HA168" s="73"/>
      <c r="HB168" s="73"/>
      <c r="HC168" s="73"/>
      <c r="HD168" s="73"/>
      <c r="HE168" s="73"/>
      <c r="HF168" s="73"/>
      <c r="HG168" s="73"/>
      <c r="HH168" s="73"/>
      <c r="HI168" s="73"/>
      <c r="HJ168" s="73"/>
      <c r="HK168" s="73"/>
      <c r="HL168" s="73"/>
      <c r="HM168" s="73"/>
      <c r="HN168" s="73"/>
      <c r="HO168" s="73"/>
      <c r="HP168" s="73"/>
      <c r="HQ168" s="73"/>
      <c r="HR168" s="73"/>
      <c r="HS168" s="73"/>
      <c r="HT168" s="73"/>
      <c r="HU168" s="73"/>
      <c r="HV168" s="73"/>
      <c r="HW168" s="73"/>
      <c r="HX168" s="73"/>
      <c r="HY168" s="73"/>
      <c r="HZ168" s="73"/>
      <c r="IA168" s="73"/>
      <c r="IB168" s="73"/>
      <c r="IC168" s="73"/>
      <c r="ID168" s="73"/>
      <c r="IE168" s="73"/>
      <c r="IF168" s="73"/>
      <c r="IG168" s="73"/>
      <c r="IH168" s="73"/>
      <c r="II168" s="73"/>
      <c r="IJ168" s="73"/>
      <c r="IK168" s="73"/>
      <c r="IL168" s="73"/>
      <c r="IM168" s="73"/>
      <c r="IN168" s="73"/>
      <c r="IO168" s="73"/>
      <c r="IP168" s="73"/>
      <c r="IQ168" s="73"/>
      <c r="IR168" s="73"/>
      <c r="IS168" s="73"/>
      <c r="IT168" s="73"/>
      <c r="IU168" s="73"/>
      <c r="IV168" s="73"/>
    </row>
    <row r="169" spans="1:256" ht="15" customHeight="1">
      <c r="A169" s="104"/>
      <c r="B169" s="268"/>
      <c r="C169" s="159"/>
      <c r="D169" s="73"/>
      <c r="E169" s="73"/>
      <c r="F169" s="73"/>
      <c r="G169" s="73"/>
      <c r="H169" s="73"/>
      <c r="I169" s="73"/>
      <c r="J169" s="73"/>
      <c r="K169" s="73"/>
      <c r="L169" s="73"/>
      <c r="M169" s="73"/>
      <c r="N169" s="73"/>
      <c r="O169" s="73"/>
      <c r="P169" s="73"/>
      <c r="Q169" s="73"/>
      <c r="R169" s="73"/>
      <c r="S169" s="73"/>
      <c r="T169" s="73"/>
      <c r="U169" s="73"/>
      <c r="V169" s="73"/>
      <c r="W169" s="73"/>
      <c r="X169" s="73"/>
      <c r="Y169" s="73"/>
      <c r="Z169" s="73"/>
      <c r="AA169" s="73"/>
      <c r="AB169" s="73"/>
      <c r="AC169" s="73"/>
      <c r="AD169" s="73"/>
      <c r="AE169" s="73"/>
      <c r="AF169" s="73"/>
      <c r="AG169" s="73"/>
      <c r="AH169" s="73"/>
      <c r="AI169" s="73"/>
      <c r="AJ169" s="73"/>
      <c r="AK169" s="73"/>
      <c r="AL169" s="73"/>
      <c r="AM169" s="73"/>
      <c r="AN169" s="73"/>
      <c r="AO169" s="73"/>
      <c r="AP169" s="73"/>
      <c r="AQ169" s="73"/>
      <c r="AR169" s="73"/>
      <c r="AS169" s="73"/>
      <c r="AT169" s="73"/>
      <c r="AU169" s="73"/>
      <c r="AV169" s="73"/>
      <c r="AW169" s="73"/>
      <c r="AX169" s="73"/>
      <c r="AY169" s="73"/>
      <c r="AZ169" s="73"/>
      <c r="BA169" s="73"/>
      <c r="BB169" s="73"/>
      <c r="BC169" s="73"/>
      <c r="BD169" s="73"/>
      <c r="BE169" s="73"/>
      <c r="BF169" s="73"/>
      <c r="BG169" s="73"/>
      <c r="BH169" s="73"/>
      <c r="BI169" s="73"/>
      <c r="BJ169" s="73"/>
      <c r="BK169" s="73"/>
      <c r="BL169" s="73"/>
      <c r="BM169" s="73"/>
      <c r="BN169" s="73"/>
      <c r="BO169" s="73"/>
      <c r="BP169" s="73"/>
      <c r="BQ169" s="73"/>
      <c r="BR169" s="73"/>
      <c r="BS169" s="73"/>
      <c r="BT169" s="73"/>
      <c r="BU169" s="73"/>
      <c r="BV169" s="73"/>
      <c r="BW169" s="73"/>
      <c r="BX169" s="73"/>
      <c r="BY169" s="73"/>
      <c r="BZ169" s="73"/>
      <c r="CA169" s="73"/>
      <c r="CB169" s="73"/>
      <c r="CC169" s="73"/>
      <c r="CD169" s="73"/>
      <c r="CE169" s="73"/>
      <c r="CF169" s="73"/>
      <c r="CG169" s="73"/>
      <c r="CH169" s="73"/>
      <c r="CI169" s="73"/>
      <c r="CJ169" s="73"/>
      <c r="CK169" s="73"/>
      <c r="CL169" s="73"/>
      <c r="CM169" s="73"/>
      <c r="CN169" s="73"/>
      <c r="CO169" s="73"/>
      <c r="CP169" s="73"/>
      <c r="CQ169" s="73"/>
      <c r="CR169" s="73"/>
      <c r="CS169" s="73"/>
      <c r="CT169" s="73"/>
      <c r="CU169" s="73"/>
      <c r="CV169" s="73"/>
      <c r="CW169" s="73"/>
      <c r="CX169" s="73"/>
      <c r="CY169" s="73"/>
      <c r="CZ169" s="73"/>
      <c r="DA169" s="73"/>
      <c r="DB169" s="73"/>
      <c r="DC169" s="73"/>
      <c r="DD169" s="73"/>
      <c r="DE169" s="73"/>
      <c r="DF169" s="73"/>
      <c r="DG169" s="73"/>
      <c r="DH169" s="73"/>
      <c r="DI169" s="73"/>
      <c r="DJ169" s="73"/>
      <c r="DK169" s="73"/>
      <c r="DL169" s="73"/>
      <c r="DM169" s="73"/>
      <c r="DN169" s="73"/>
      <c r="DO169" s="73"/>
      <c r="DP169" s="73"/>
      <c r="DQ169" s="73"/>
      <c r="DR169" s="73"/>
      <c r="DS169" s="73"/>
      <c r="DT169" s="73"/>
      <c r="DU169" s="73"/>
      <c r="DV169" s="73"/>
      <c r="DW169" s="73"/>
      <c r="DX169" s="73"/>
      <c r="DY169" s="73"/>
      <c r="DZ169" s="73"/>
      <c r="EA169" s="73"/>
      <c r="EB169" s="73"/>
      <c r="EC169" s="73"/>
      <c r="ED169" s="73"/>
      <c r="EE169" s="73"/>
      <c r="EF169" s="73"/>
      <c r="EG169" s="73"/>
      <c r="EH169" s="73"/>
      <c r="EI169" s="73"/>
      <c r="EJ169" s="73"/>
      <c r="EK169" s="73"/>
      <c r="EL169" s="73"/>
      <c r="EM169" s="73"/>
      <c r="EN169" s="73"/>
      <c r="EO169" s="73"/>
      <c r="EP169" s="73"/>
      <c r="EQ169" s="73"/>
      <c r="ER169" s="73"/>
      <c r="ES169" s="73"/>
      <c r="ET169" s="73"/>
      <c r="EU169" s="73"/>
      <c r="EV169" s="73"/>
      <c r="EW169" s="73"/>
      <c r="EX169" s="73"/>
      <c r="EY169" s="73"/>
      <c r="EZ169" s="73"/>
      <c r="FA169" s="73"/>
      <c r="FB169" s="73"/>
      <c r="FC169" s="73"/>
      <c r="FD169" s="73"/>
      <c r="FE169" s="73"/>
      <c r="FF169" s="73"/>
      <c r="FG169" s="73"/>
      <c r="FH169" s="73"/>
      <c r="FI169" s="73"/>
      <c r="FJ169" s="73"/>
      <c r="FK169" s="73"/>
      <c r="FL169" s="73"/>
      <c r="FM169" s="73"/>
      <c r="FN169" s="73"/>
      <c r="FO169" s="73"/>
      <c r="FP169" s="73"/>
      <c r="FQ169" s="73"/>
      <c r="FR169" s="73"/>
      <c r="FS169" s="73"/>
      <c r="FT169" s="73"/>
      <c r="FU169" s="73"/>
      <c r="FV169" s="73"/>
      <c r="FW169" s="73"/>
      <c r="FX169" s="73"/>
      <c r="FY169" s="73"/>
      <c r="FZ169" s="73"/>
      <c r="GA169" s="73"/>
      <c r="GB169" s="73"/>
      <c r="GC169" s="73"/>
      <c r="GD169" s="73"/>
      <c r="GE169" s="73"/>
      <c r="GF169" s="73"/>
      <c r="GG169" s="73"/>
      <c r="GH169" s="73"/>
      <c r="GI169" s="73"/>
      <c r="GJ169" s="73"/>
      <c r="GK169" s="73"/>
      <c r="GL169" s="73"/>
      <c r="GM169" s="73"/>
      <c r="GN169" s="73"/>
      <c r="GO169" s="73"/>
      <c r="GP169" s="73"/>
      <c r="GQ169" s="73"/>
      <c r="GR169" s="73"/>
      <c r="GS169" s="73"/>
      <c r="GT169" s="73"/>
      <c r="GU169" s="73"/>
      <c r="GV169" s="73"/>
      <c r="GW169" s="73"/>
      <c r="GX169" s="73"/>
      <c r="GY169" s="73"/>
      <c r="GZ169" s="73"/>
      <c r="HA169" s="73"/>
      <c r="HB169" s="73"/>
      <c r="HC169" s="73"/>
      <c r="HD169" s="73"/>
      <c r="HE169" s="73"/>
      <c r="HF169" s="73"/>
      <c r="HG169" s="73"/>
      <c r="HH169" s="73"/>
      <c r="HI169" s="73"/>
      <c r="HJ169" s="73"/>
      <c r="HK169" s="73"/>
      <c r="HL169" s="73"/>
      <c r="HM169" s="73"/>
      <c r="HN169" s="73"/>
      <c r="HO169" s="73"/>
      <c r="HP169" s="73"/>
      <c r="HQ169" s="73"/>
      <c r="HR169" s="73"/>
      <c r="HS169" s="73"/>
      <c r="HT169" s="73"/>
      <c r="HU169" s="73"/>
      <c r="HV169" s="73"/>
      <c r="HW169" s="73"/>
      <c r="HX169" s="73"/>
      <c r="HY169" s="73"/>
      <c r="HZ169" s="73"/>
      <c r="IA169" s="73"/>
      <c r="IB169" s="73"/>
      <c r="IC169" s="73"/>
      <c r="ID169" s="73"/>
      <c r="IE169" s="73"/>
      <c r="IF169" s="73"/>
      <c r="IG169" s="73"/>
      <c r="IH169" s="73"/>
      <c r="II169" s="73"/>
      <c r="IJ169" s="73"/>
      <c r="IK169" s="73"/>
      <c r="IL169" s="73"/>
      <c r="IM169" s="73"/>
      <c r="IN169" s="73"/>
      <c r="IO169" s="73"/>
      <c r="IP169" s="73"/>
      <c r="IQ169" s="73"/>
      <c r="IR169" s="73"/>
      <c r="IS169" s="73"/>
      <c r="IT169" s="73"/>
      <c r="IU169" s="73"/>
      <c r="IV169" s="73"/>
    </row>
    <row r="170" spans="1:256" ht="15" customHeight="1">
      <c r="A170" s="104"/>
      <c r="B170" s="268"/>
      <c r="C170" s="159"/>
      <c r="D170" s="73"/>
      <c r="E170" s="73"/>
      <c r="F170" s="73"/>
      <c r="G170" s="73"/>
      <c r="H170" s="73"/>
      <c r="I170" s="73"/>
      <c r="J170" s="73"/>
      <c r="K170" s="73"/>
      <c r="L170" s="73"/>
      <c r="M170" s="73"/>
      <c r="N170" s="73"/>
      <c r="O170" s="73"/>
      <c r="P170" s="73"/>
      <c r="Q170" s="73"/>
      <c r="R170" s="73"/>
      <c r="S170" s="73"/>
      <c r="T170" s="73"/>
      <c r="U170" s="73"/>
      <c r="V170" s="73"/>
      <c r="W170" s="73"/>
      <c r="X170" s="73"/>
      <c r="Y170" s="73"/>
      <c r="Z170" s="73"/>
      <c r="AA170" s="73"/>
      <c r="AB170" s="73"/>
      <c r="AC170" s="73"/>
      <c r="AD170" s="73"/>
      <c r="AE170" s="73"/>
      <c r="AF170" s="73"/>
      <c r="AG170" s="73"/>
      <c r="AH170" s="73"/>
      <c r="AI170" s="73"/>
      <c r="AJ170" s="73"/>
      <c r="AK170" s="73"/>
      <c r="AL170" s="73"/>
      <c r="AM170" s="73"/>
      <c r="AN170" s="73"/>
      <c r="AO170" s="73"/>
      <c r="AP170" s="73"/>
      <c r="AQ170" s="73"/>
      <c r="AR170" s="73"/>
      <c r="AS170" s="73"/>
      <c r="AT170" s="73"/>
      <c r="AU170" s="73"/>
      <c r="AV170" s="73"/>
      <c r="AW170" s="73"/>
      <c r="AX170" s="73"/>
      <c r="AY170" s="73"/>
      <c r="AZ170" s="73"/>
      <c r="BA170" s="73"/>
      <c r="BB170" s="73"/>
      <c r="BC170" s="73"/>
      <c r="BD170" s="73"/>
      <c r="BE170" s="73"/>
      <c r="BF170" s="73"/>
      <c r="BG170" s="73"/>
      <c r="BH170" s="73"/>
      <c r="BI170" s="73"/>
      <c r="BJ170" s="73"/>
      <c r="BK170" s="73"/>
      <c r="BL170" s="73"/>
      <c r="BM170" s="73"/>
      <c r="BN170" s="73"/>
      <c r="BO170" s="73"/>
      <c r="BP170" s="73"/>
      <c r="BQ170" s="73"/>
      <c r="BR170" s="73"/>
      <c r="BS170" s="73"/>
      <c r="BT170" s="73"/>
      <c r="BU170" s="73"/>
      <c r="BV170" s="73"/>
      <c r="BW170" s="73"/>
      <c r="BX170" s="73"/>
      <c r="BY170" s="73"/>
      <c r="BZ170" s="73"/>
      <c r="CA170" s="73"/>
      <c r="CB170" s="73"/>
      <c r="CC170" s="73"/>
      <c r="CD170" s="73"/>
      <c r="CE170" s="73"/>
      <c r="CF170" s="73"/>
      <c r="CG170" s="73"/>
      <c r="CH170" s="73"/>
      <c r="CI170" s="73"/>
      <c r="CJ170" s="73"/>
      <c r="CK170" s="73"/>
      <c r="CL170" s="73"/>
      <c r="CM170" s="73"/>
      <c r="CN170" s="73"/>
      <c r="CO170" s="73"/>
      <c r="CP170" s="73"/>
      <c r="CQ170" s="73"/>
      <c r="CR170" s="73"/>
      <c r="CS170" s="73"/>
      <c r="CT170" s="73"/>
      <c r="CU170" s="73"/>
      <c r="CV170" s="73"/>
      <c r="CW170" s="73"/>
      <c r="CX170" s="73"/>
      <c r="CY170" s="73"/>
      <c r="CZ170" s="73"/>
      <c r="DA170" s="73"/>
      <c r="DB170" s="73"/>
      <c r="DC170" s="73"/>
      <c r="DD170" s="73"/>
      <c r="DE170" s="73"/>
      <c r="DF170" s="73"/>
      <c r="DG170" s="73"/>
      <c r="DH170" s="73"/>
      <c r="DI170" s="73"/>
      <c r="DJ170" s="73"/>
      <c r="DK170" s="73"/>
      <c r="DL170" s="73"/>
      <c r="DM170" s="73"/>
      <c r="DN170" s="73"/>
      <c r="DO170" s="73"/>
      <c r="DP170" s="73"/>
      <c r="DQ170" s="73"/>
      <c r="DR170" s="73"/>
      <c r="DS170" s="73"/>
      <c r="DT170" s="73"/>
      <c r="DU170" s="73"/>
      <c r="DV170" s="73"/>
      <c r="DW170" s="73"/>
      <c r="DX170" s="73"/>
      <c r="DY170" s="73"/>
      <c r="DZ170" s="73"/>
      <c r="EA170" s="73"/>
      <c r="EB170" s="73"/>
      <c r="EC170" s="73"/>
      <c r="ED170" s="73"/>
      <c r="EE170" s="73"/>
      <c r="EF170" s="73"/>
      <c r="EG170" s="73"/>
      <c r="EH170" s="73"/>
      <c r="EI170" s="73"/>
      <c r="EJ170" s="73"/>
      <c r="EK170" s="73"/>
      <c r="EL170" s="73"/>
      <c r="EM170" s="73"/>
      <c r="EN170" s="73"/>
      <c r="EO170" s="73"/>
      <c r="EP170" s="73"/>
      <c r="EQ170" s="73"/>
      <c r="ER170" s="73"/>
      <c r="ES170" s="73"/>
      <c r="ET170" s="73"/>
      <c r="EU170" s="73"/>
      <c r="EV170" s="73"/>
      <c r="EW170" s="73"/>
      <c r="EX170" s="73"/>
      <c r="EY170" s="73"/>
      <c r="EZ170" s="73"/>
      <c r="FA170" s="73"/>
      <c r="FB170" s="73"/>
      <c r="FC170" s="73"/>
      <c r="FD170" s="73"/>
      <c r="FE170" s="73"/>
      <c r="FF170" s="73"/>
      <c r="FG170" s="73"/>
      <c r="FH170" s="73"/>
      <c r="FI170" s="73"/>
      <c r="FJ170" s="73"/>
      <c r="FK170" s="73"/>
      <c r="FL170" s="73"/>
      <c r="FM170" s="73"/>
      <c r="FN170" s="73"/>
      <c r="FO170" s="73"/>
      <c r="FP170" s="73"/>
      <c r="FQ170" s="73"/>
      <c r="FR170" s="73"/>
      <c r="FS170" s="73"/>
      <c r="FT170" s="73"/>
      <c r="FU170" s="73"/>
      <c r="FV170" s="73"/>
      <c r="FW170" s="73"/>
      <c r="FX170" s="73"/>
      <c r="FY170" s="73"/>
      <c r="FZ170" s="73"/>
      <c r="GA170" s="73"/>
      <c r="GB170" s="73"/>
      <c r="GC170" s="73"/>
      <c r="GD170" s="73"/>
      <c r="GE170" s="73"/>
      <c r="GF170" s="73"/>
      <c r="GG170" s="73"/>
      <c r="GH170" s="73"/>
      <c r="GI170" s="73"/>
      <c r="GJ170" s="73"/>
      <c r="GK170" s="73"/>
      <c r="GL170" s="73"/>
      <c r="GM170" s="73"/>
      <c r="GN170" s="73"/>
      <c r="GO170" s="73"/>
      <c r="GP170" s="73"/>
      <c r="GQ170" s="73"/>
      <c r="GR170" s="73"/>
      <c r="GS170" s="73"/>
      <c r="GT170" s="73"/>
      <c r="GU170" s="73"/>
      <c r="GV170" s="73"/>
      <c r="GW170" s="73"/>
      <c r="GX170" s="73"/>
      <c r="GY170" s="73"/>
      <c r="GZ170" s="73"/>
      <c r="HA170" s="73"/>
      <c r="HB170" s="73"/>
      <c r="HC170" s="73"/>
      <c r="HD170" s="73"/>
      <c r="HE170" s="73"/>
      <c r="HF170" s="73"/>
      <c r="HG170" s="73"/>
      <c r="HH170" s="73"/>
      <c r="HI170" s="73"/>
      <c r="HJ170" s="73"/>
      <c r="HK170" s="73"/>
      <c r="HL170" s="73"/>
      <c r="HM170" s="73"/>
      <c r="HN170" s="73"/>
      <c r="HO170" s="73"/>
      <c r="HP170" s="73"/>
      <c r="HQ170" s="73"/>
      <c r="HR170" s="73"/>
      <c r="HS170" s="73"/>
      <c r="HT170" s="73"/>
      <c r="HU170" s="73"/>
      <c r="HV170" s="73"/>
      <c r="HW170" s="73"/>
      <c r="HX170" s="73"/>
      <c r="HY170" s="73"/>
      <c r="HZ170" s="73"/>
      <c r="IA170" s="73"/>
      <c r="IB170" s="73"/>
      <c r="IC170" s="73"/>
      <c r="ID170" s="73"/>
      <c r="IE170" s="73"/>
      <c r="IF170" s="73"/>
      <c r="IG170" s="73"/>
      <c r="IH170" s="73"/>
      <c r="II170" s="73"/>
      <c r="IJ170" s="73"/>
      <c r="IK170" s="73"/>
      <c r="IL170" s="73"/>
      <c r="IM170" s="73"/>
      <c r="IN170" s="73"/>
      <c r="IO170" s="73"/>
      <c r="IP170" s="73"/>
      <c r="IQ170" s="73"/>
      <c r="IR170" s="73"/>
      <c r="IS170" s="73"/>
      <c r="IT170" s="73"/>
      <c r="IU170" s="73"/>
      <c r="IV170" s="73"/>
    </row>
    <row r="171" spans="1:256" s="2" customFormat="1" ht="15" customHeight="1">
      <c r="A171" s="104"/>
      <c r="B171" s="268"/>
      <c r="C171" s="159"/>
      <c r="D171" s="73"/>
      <c r="E171" s="73"/>
      <c r="F171" s="73"/>
      <c r="G171" s="73"/>
      <c r="H171" s="73"/>
      <c r="I171" s="73"/>
      <c r="J171" s="73"/>
      <c r="K171" s="73"/>
      <c r="L171" s="73"/>
      <c r="M171" s="73"/>
      <c r="N171" s="73"/>
      <c r="O171" s="73"/>
      <c r="P171" s="73"/>
      <c r="Q171" s="73"/>
      <c r="R171" s="73"/>
      <c r="S171" s="73"/>
      <c r="T171" s="73"/>
      <c r="U171" s="73"/>
      <c r="V171" s="73"/>
      <c r="W171" s="73"/>
      <c r="X171" s="73"/>
      <c r="Y171" s="73"/>
      <c r="Z171" s="73"/>
      <c r="AA171" s="73"/>
      <c r="AB171" s="73"/>
      <c r="AC171" s="73"/>
      <c r="AD171" s="73"/>
      <c r="AE171" s="73"/>
      <c r="AF171" s="73"/>
      <c r="AG171" s="73"/>
      <c r="AH171" s="73"/>
      <c r="AI171" s="73"/>
      <c r="AJ171" s="73"/>
      <c r="AK171" s="73"/>
      <c r="AL171" s="73"/>
      <c r="AM171" s="73"/>
      <c r="AN171" s="73"/>
      <c r="AO171" s="73"/>
      <c r="AP171" s="73"/>
      <c r="AQ171" s="73"/>
      <c r="AR171" s="73"/>
      <c r="AS171" s="73"/>
      <c r="AT171" s="73"/>
      <c r="AU171" s="73"/>
      <c r="AV171" s="73"/>
      <c r="AW171" s="73"/>
      <c r="AX171" s="73"/>
      <c r="AY171" s="73"/>
      <c r="AZ171" s="73"/>
      <c r="BA171" s="73"/>
      <c r="BB171" s="73"/>
      <c r="BC171" s="73"/>
      <c r="BD171" s="73"/>
      <c r="BE171" s="73"/>
      <c r="BF171" s="73"/>
      <c r="BG171" s="73"/>
      <c r="BH171" s="73"/>
      <c r="BI171" s="73"/>
      <c r="BJ171" s="73"/>
      <c r="BK171" s="73"/>
      <c r="BL171" s="73"/>
      <c r="BM171" s="73"/>
      <c r="BN171" s="73"/>
      <c r="BO171" s="73"/>
      <c r="BP171" s="73"/>
      <c r="BQ171" s="73"/>
      <c r="BR171" s="73"/>
      <c r="BS171" s="73"/>
      <c r="BT171" s="73"/>
      <c r="BU171" s="73"/>
      <c r="BV171" s="73"/>
      <c r="BW171" s="73"/>
      <c r="BX171" s="73"/>
      <c r="BY171" s="73"/>
      <c r="BZ171" s="73"/>
      <c r="CA171" s="73"/>
      <c r="CB171" s="73"/>
      <c r="CC171" s="73"/>
      <c r="CD171" s="73"/>
      <c r="CE171" s="73"/>
      <c r="CF171" s="73"/>
      <c r="CG171" s="73"/>
      <c r="CH171" s="73"/>
      <c r="CI171" s="73"/>
      <c r="CJ171" s="73"/>
      <c r="CK171" s="73"/>
      <c r="CL171" s="73"/>
      <c r="CM171" s="73"/>
      <c r="CN171" s="73"/>
      <c r="CO171" s="73"/>
      <c r="CP171" s="73"/>
      <c r="CQ171" s="73"/>
      <c r="CR171" s="73"/>
      <c r="CS171" s="73"/>
      <c r="CT171" s="73"/>
      <c r="CU171" s="73"/>
      <c r="CV171" s="73"/>
      <c r="CW171" s="73"/>
      <c r="CX171" s="73"/>
      <c r="CY171" s="73"/>
      <c r="CZ171" s="73"/>
      <c r="DA171" s="73"/>
      <c r="DB171" s="73"/>
      <c r="DC171" s="73"/>
      <c r="DD171" s="73"/>
      <c r="DE171" s="73"/>
      <c r="DF171" s="73"/>
      <c r="DG171" s="73"/>
      <c r="DH171" s="73"/>
      <c r="DI171" s="73"/>
      <c r="DJ171" s="73"/>
      <c r="DK171" s="73"/>
      <c r="DL171" s="73"/>
      <c r="DM171" s="73"/>
      <c r="DN171" s="73"/>
      <c r="DO171" s="73"/>
      <c r="DP171" s="73"/>
      <c r="DQ171" s="73"/>
      <c r="DR171" s="73"/>
      <c r="DS171" s="73"/>
      <c r="DT171" s="73"/>
      <c r="DU171" s="73"/>
      <c r="DV171" s="73"/>
      <c r="DW171" s="73"/>
      <c r="DX171" s="73"/>
      <c r="DY171" s="73"/>
      <c r="DZ171" s="73"/>
      <c r="EA171" s="73"/>
      <c r="EB171" s="73"/>
      <c r="EC171" s="73"/>
      <c r="ED171" s="73"/>
      <c r="EE171" s="73"/>
      <c r="EF171" s="73"/>
      <c r="EG171" s="73"/>
      <c r="EH171" s="73"/>
      <c r="EI171" s="73"/>
      <c r="EJ171" s="73"/>
      <c r="EK171" s="73"/>
      <c r="EL171" s="73"/>
      <c r="EM171" s="73"/>
      <c r="EN171" s="73"/>
      <c r="EO171" s="73"/>
      <c r="EP171" s="73"/>
      <c r="EQ171" s="73"/>
      <c r="ER171" s="73"/>
      <c r="ES171" s="73"/>
      <c r="ET171" s="73"/>
      <c r="EU171" s="73"/>
      <c r="EV171" s="73"/>
      <c r="EW171" s="73"/>
      <c r="EX171" s="73"/>
      <c r="EY171" s="73"/>
      <c r="EZ171" s="73"/>
      <c r="FA171" s="73"/>
      <c r="FB171" s="73"/>
      <c r="FC171" s="73"/>
      <c r="FD171" s="73"/>
      <c r="FE171" s="73"/>
      <c r="FF171" s="73"/>
      <c r="FG171" s="73"/>
      <c r="FH171" s="73"/>
      <c r="FI171" s="73"/>
      <c r="FJ171" s="73"/>
      <c r="FK171" s="73"/>
      <c r="FL171" s="73"/>
      <c r="FM171" s="73"/>
      <c r="FN171" s="73"/>
      <c r="FO171" s="73"/>
      <c r="FP171" s="73"/>
      <c r="FQ171" s="73"/>
      <c r="FR171" s="73"/>
      <c r="FS171" s="73"/>
      <c r="FT171" s="73"/>
      <c r="FU171" s="73"/>
      <c r="FV171" s="73"/>
      <c r="FW171" s="73"/>
      <c r="FX171" s="73"/>
      <c r="FY171" s="73"/>
      <c r="FZ171" s="73"/>
      <c r="GA171" s="73"/>
      <c r="GB171" s="73"/>
      <c r="GC171" s="73"/>
      <c r="GD171" s="73"/>
      <c r="GE171" s="73"/>
      <c r="GF171" s="73"/>
      <c r="GG171" s="73"/>
      <c r="GH171" s="73"/>
      <c r="GI171" s="73"/>
      <c r="GJ171" s="73"/>
      <c r="GK171" s="73"/>
      <c r="GL171" s="73"/>
      <c r="GM171" s="73"/>
      <c r="GN171" s="73"/>
      <c r="GO171" s="73"/>
      <c r="GP171" s="73"/>
      <c r="GQ171" s="73"/>
      <c r="GR171" s="73"/>
      <c r="GS171" s="73"/>
      <c r="GT171" s="73"/>
      <c r="GU171" s="73"/>
      <c r="GV171" s="73"/>
      <c r="GW171" s="73"/>
      <c r="GX171" s="73"/>
      <c r="GY171" s="73"/>
      <c r="GZ171" s="73"/>
      <c r="HA171" s="73"/>
      <c r="HB171" s="73"/>
      <c r="HC171" s="73"/>
      <c r="HD171" s="73"/>
      <c r="HE171" s="73"/>
      <c r="HF171" s="73"/>
      <c r="HG171" s="73"/>
      <c r="HH171" s="73"/>
      <c r="HI171" s="73"/>
      <c r="HJ171" s="73"/>
      <c r="HK171" s="73"/>
      <c r="HL171" s="73"/>
      <c r="HM171" s="73"/>
      <c r="HN171" s="73"/>
      <c r="HO171" s="73"/>
      <c r="HP171" s="73"/>
      <c r="HQ171" s="73"/>
      <c r="HR171" s="73"/>
      <c r="HS171" s="73"/>
      <c r="HT171" s="73"/>
      <c r="HU171" s="73"/>
      <c r="HV171" s="73"/>
      <c r="HW171" s="73"/>
      <c r="HX171" s="73"/>
      <c r="HY171" s="73"/>
      <c r="HZ171" s="73"/>
      <c r="IA171" s="73"/>
      <c r="IB171" s="73"/>
      <c r="IC171" s="73"/>
      <c r="ID171" s="73"/>
      <c r="IE171" s="73"/>
      <c r="IF171" s="73"/>
      <c r="IG171" s="73"/>
      <c r="IH171" s="73"/>
      <c r="II171" s="73"/>
      <c r="IJ171" s="73"/>
      <c r="IK171" s="73"/>
      <c r="IL171" s="73"/>
      <c r="IM171" s="73"/>
      <c r="IN171" s="73"/>
      <c r="IO171" s="73"/>
      <c r="IP171" s="73"/>
      <c r="IQ171" s="73"/>
      <c r="IR171" s="73"/>
      <c r="IS171" s="73"/>
      <c r="IT171" s="73"/>
      <c r="IU171" s="73"/>
      <c r="IV171" s="73"/>
    </row>
    <row r="172" spans="1:256" s="2" customFormat="1" ht="15" customHeight="1">
      <c r="A172" s="269"/>
      <c r="B172" s="270"/>
      <c r="C172" s="271"/>
      <c r="D172" s="73"/>
      <c r="E172" s="73"/>
      <c r="F172" s="73"/>
      <c r="G172" s="73"/>
      <c r="H172" s="73"/>
      <c r="I172" s="73"/>
      <c r="J172" s="73"/>
      <c r="K172" s="73"/>
      <c r="L172" s="73"/>
      <c r="M172" s="73"/>
      <c r="N172" s="73"/>
      <c r="O172" s="73"/>
      <c r="P172" s="73"/>
      <c r="Q172" s="73"/>
      <c r="R172" s="73"/>
      <c r="S172" s="73"/>
      <c r="T172" s="73"/>
      <c r="U172" s="73"/>
      <c r="V172" s="73"/>
      <c r="W172" s="73"/>
      <c r="X172" s="73"/>
      <c r="Y172" s="73"/>
      <c r="Z172" s="73"/>
      <c r="AA172" s="73"/>
      <c r="AB172" s="73"/>
      <c r="AC172" s="73"/>
      <c r="AD172" s="73"/>
      <c r="AE172" s="73"/>
      <c r="AF172" s="73"/>
      <c r="AG172" s="73"/>
      <c r="AH172" s="73"/>
      <c r="AI172" s="73"/>
      <c r="AJ172" s="73"/>
      <c r="AK172" s="73"/>
      <c r="AL172" s="73"/>
      <c r="AM172" s="73"/>
      <c r="AN172" s="73"/>
      <c r="AO172" s="73"/>
      <c r="AP172" s="73"/>
      <c r="AQ172" s="73"/>
      <c r="AR172" s="73"/>
      <c r="AS172" s="73"/>
      <c r="AT172" s="73"/>
      <c r="AU172" s="73"/>
      <c r="AV172" s="73"/>
      <c r="AW172" s="73"/>
      <c r="AX172" s="73"/>
      <c r="AY172" s="73"/>
      <c r="AZ172" s="73"/>
      <c r="BA172" s="73"/>
      <c r="BB172" s="73"/>
      <c r="BC172" s="73"/>
      <c r="BD172" s="73"/>
      <c r="BE172" s="73"/>
      <c r="BF172" s="73"/>
      <c r="BG172" s="73"/>
      <c r="BH172" s="73"/>
      <c r="BI172" s="73"/>
      <c r="BJ172" s="73"/>
      <c r="BK172" s="73"/>
      <c r="BL172" s="73"/>
      <c r="BM172" s="73"/>
      <c r="BN172" s="73"/>
      <c r="BO172" s="73"/>
      <c r="BP172" s="73"/>
      <c r="BQ172" s="73"/>
      <c r="BR172" s="73"/>
      <c r="BS172" s="73"/>
      <c r="BT172" s="73"/>
      <c r="BU172" s="73"/>
      <c r="BV172" s="73"/>
      <c r="BW172" s="73"/>
      <c r="BX172" s="73"/>
      <c r="BY172" s="73"/>
      <c r="BZ172" s="73"/>
      <c r="CA172" s="73"/>
      <c r="CB172" s="73"/>
      <c r="CC172" s="73"/>
      <c r="CD172" s="73"/>
      <c r="CE172" s="73"/>
      <c r="CF172" s="73"/>
      <c r="CG172" s="73"/>
      <c r="CH172" s="73"/>
      <c r="CI172" s="73"/>
      <c r="CJ172" s="73"/>
      <c r="CK172" s="73"/>
      <c r="CL172" s="73"/>
      <c r="CM172" s="73"/>
      <c r="CN172" s="73"/>
      <c r="CO172" s="73"/>
      <c r="CP172" s="73"/>
      <c r="CQ172" s="73"/>
      <c r="CR172" s="73"/>
      <c r="CS172" s="73"/>
      <c r="CT172" s="73"/>
      <c r="CU172" s="73"/>
      <c r="CV172" s="73"/>
      <c r="CW172" s="73"/>
      <c r="CX172" s="73"/>
      <c r="CY172" s="73"/>
      <c r="CZ172" s="73"/>
      <c r="DA172" s="73"/>
      <c r="DB172" s="73"/>
      <c r="DC172" s="73"/>
      <c r="DD172" s="73"/>
      <c r="DE172" s="73"/>
      <c r="DF172" s="73"/>
      <c r="DG172" s="73"/>
      <c r="DH172" s="73"/>
      <c r="DI172" s="73"/>
      <c r="DJ172" s="73"/>
      <c r="DK172" s="73"/>
      <c r="DL172" s="73"/>
      <c r="DM172" s="73"/>
      <c r="DN172" s="73"/>
      <c r="DO172" s="73"/>
      <c r="DP172" s="73"/>
      <c r="DQ172" s="73"/>
      <c r="DR172" s="73"/>
      <c r="DS172" s="73"/>
      <c r="DT172" s="73"/>
      <c r="DU172" s="73"/>
      <c r="DV172" s="73"/>
      <c r="DW172" s="73"/>
      <c r="DX172" s="73"/>
      <c r="DY172" s="73"/>
      <c r="DZ172" s="73"/>
      <c r="EA172" s="73"/>
      <c r="EB172" s="73"/>
      <c r="EC172" s="73"/>
      <c r="ED172" s="73"/>
      <c r="EE172" s="73"/>
      <c r="EF172" s="73"/>
      <c r="EG172" s="73"/>
      <c r="EH172" s="73"/>
      <c r="EI172" s="73"/>
      <c r="EJ172" s="73"/>
      <c r="EK172" s="73"/>
      <c r="EL172" s="73"/>
      <c r="EM172" s="73"/>
      <c r="EN172" s="73"/>
      <c r="EO172" s="73"/>
      <c r="EP172" s="73"/>
      <c r="EQ172" s="73"/>
      <c r="ER172" s="73"/>
      <c r="ES172" s="73"/>
      <c r="ET172" s="73"/>
      <c r="EU172" s="73"/>
      <c r="EV172" s="73"/>
      <c r="EW172" s="73"/>
      <c r="EX172" s="73"/>
      <c r="EY172" s="73"/>
      <c r="EZ172" s="73"/>
      <c r="FA172" s="73"/>
      <c r="FB172" s="73"/>
      <c r="FC172" s="73"/>
      <c r="FD172" s="73"/>
      <c r="FE172" s="73"/>
      <c r="FF172" s="73"/>
      <c r="FG172" s="73"/>
      <c r="FH172" s="73"/>
      <c r="FI172" s="73"/>
      <c r="FJ172" s="73"/>
      <c r="FK172" s="73"/>
      <c r="FL172" s="73"/>
      <c r="FM172" s="73"/>
      <c r="FN172" s="73"/>
      <c r="FO172" s="73"/>
      <c r="FP172" s="73"/>
      <c r="FQ172" s="73"/>
      <c r="FR172" s="73"/>
      <c r="FS172" s="73"/>
      <c r="FT172" s="73"/>
      <c r="FU172" s="73"/>
      <c r="FV172" s="73"/>
      <c r="FW172" s="73"/>
      <c r="FX172" s="73"/>
      <c r="FY172" s="73"/>
      <c r="FZ172" s="73"/>
      <c r="GA172" s="73"/>
      <c r="GB172" s="73"/>
      <c r="GC172" s="73"/>
      <c r="GD172" s="73"/>
      <c r="GE172" s="73"/>
      <c r="GF172" s="73"/>
      <c r="GG172" s="73"/>
      <c r="GH172" s="73"/>
      <c r="GI172" s="73"/>
      <c r="GJ172" s="73"/>
      <c r="GK172" s="73"/>
      <c r="GL172" s="73"/>
      <c r="GM172" s="73"/>
      <c r="GN172" s="73"/>
      <c r="GO172" s="73"/>
      <c r="GP172" s="73"/>
      <c r="GQ172" s="73"/>
      <c r="GR172" s="73"/>
      <c r="GS172" s="73"/>
      <c r="GT172" s="73"/>
      <c r="GU172" s="73"/>
      <c r="GV172" s="73"/>
      <c r="GW172" s="73"/>
      <c r="GX172" s="73"/>
      <c r="GY172" s="73"/>
      <c r="GZ172" s="73"/>
      <c r="HA172" s="73"/>
      <c r="HB172" s="73"/>
      <c r="HC172" s="73"/>
      <c r="HD172" s="73"/>
      <c r="HE172" s="73"/>
      <c r="HF172" s="73"/>
      <c r="HG172" s="73"/>
      <c r="HH172" s="73"/>
      <c r="HI172" s="73"/>
      <c r="HJ172" s="73"/>
      <c r="HK172" s="73"/>
      <c r="HL172" s="73"/>
      <c r="HM172" s="73"/>
      <c r="HN172" s="73"/>
      <c r="HO172" s="73"/>
      <c r="HP172" s="73"/>
      <c r="HQ172" s="73"/>
      <c r="HR172" s="73"/>
      <c r="HS172" s="73"/>
      <c r="HT172" s="73"/>
      <c r="HU172" s="73"/>
      <c r="HV172" s="73"/>
      <c r="HW172" s="73"/>
      <c r="HX172" s="73"/>
      <c r="HY172" s="73"/>
      <c r="HZ172" s="73"/>
      <c r="IA172" s="73"/>
      <c r="IB172" s="73"/>
      <c r="IC172" s="73"/>
      <c r="ID172" s="73"/>
      <c r="IE172" s="73"/>
      <c r="IF172" s="73"/>
      <c r="IG172" s="73"/>
      <c r="IH172" s="73"/>
      <c r="II172" s="73"/>
      <c r="IJ172" s="73"/>
      <c r="IK172" s="73"/>
      <c r="IL172" s="73"/>
      <c r="IM172" s="73"/>
      <c r="IN172" s="73"/>
      <c r="IO172" s="73"/>
      <c r="IP172" s="73"/>
      <c r="IQ172" s="73"/>
      <c r="IR172" s="73"/>
      <c r="IS172" s="73"/>
      <c r="IT172" s="73"/>
      <c r="IU172" s="73"/>
      <c r="IV172" s="73"/>
    </row>
    <row r="173" spans="1:256" s="2" customFormat="1" ht="15" customHeight="1">
      <c r="A173" s="104"/>
      <c r="B173" s="268"/>
      <c r="C173" s="159"/>
      <c r="D173" s="73"/>
      <c r="E173" s="73"/>
      <c r="F173" s="73"/>
      <c r="G173" s="73"/>
      <c r="H173" s="73"/>
      <c r="I173" s="73"/>
      <c r="J173" s="73"/>
      <c r="K173" s="73"/>
      <c r="L173" s="73"/>
      <c r="M173" s="73"/>
      <c r="N173" s="73"/>
      <c r="O173" s="73"/>
      <c r="P173" s="73"/>
      <c r="Q173" s="73"/>
      <c r="R173" s="73"/>
      <c r="S173" s="73"/>
      <c r="T173" s="73"/>
      <c r="U173" s="73"/>
      <c r="V173" s="73"/>
      <c r="W173" s="73"/>
      <c r="X173" s="73"/>
      <c r="Y173" s="73"/>
      <c r="Z173" s="73"/>
      <c r="AA173" s="73"/>
      <c r="AB173" s="73"/>
      <c r="AC173" s="73"/>
      <c r="AD173" s="73"/>
      <c r="AE173" s="73"/>
      <c r="AF173" s="73"/>
      <c r="AG173" s="73"/>
      <c r="AH173" s="73"/>
      <c r="AI173" s="73"/>
      <c r="AJ173" s="73"/>
      <c r="AK173" s="73"/>
      <c r="AL173" s="73"/>
      <c r="AM173" s="73"/>
      <c r="AN173" s="73"/>
      <c r="AO173" s="73"/>
      <c r="AP173" s="73"/>
      <c r="AQ173" s="73"/>
      <c r="AR173" s="73"/>
      <c r="AS173" s="73"/>
      <c r="AT173" s="73"/>
      <c r="AU173" s="73"/>
      <c r="AV173" s="73"/>
      <c r="AW173" s="73"/>
      <c r="AX173" s="73"/>
      <c r="AY173" s="73"/>
      <c r="AZ173" s="73"/>
      <c r="BA173" s="73"/>
      <c r="BB173" s="73"/>
      <c r="BC173" s="73"/>
      <c r="BD173" s="73"/>
      <c r="BE173" s="73"/>
      <c r="BF173" s="73"/>
      <c r="BG173" s="73"/>
      <c r="BH173" s="73"/>
      <c r="BI173" s="73"/>
      <c r="BJ173" s="73"/>
      <c r="BK173" s="73"/>
      <c r="BL173" s="73"/>
      <c r="BM173" s="73"/>
      <c r="BN173" s="73"/>
      <c r="BO173" s="73"/>
      <c r="BP173" s="73"/>
      <c r="BQ173" s="73"/>
      <c r="BR173" s="73"/>
      <c r="BS173" s="73"/>
      <c r="BT173" s="73"/>
      <c r="BU173" s="73"/>
      <c r="BV173" s="73"/>
      <c r="BW173" s="73"/>
      <c r="BX173" s="73"/>
      <c r="BY173" s="73"/>
      <c r="BZ173" s="73"/>
      <c r="CA173" s="73"/>
      <c r="CB173" s="73"/>
      <c r="CC173" s="73"/>
      <c r="CD173" s="73"/>
      <c r="CE173" s="73"/>
      <c r="CF173" s="73"/>
      <c r="CG173" s="73"/>
      <c r="CH173" s="73"/>
      <c r="CI173" s="73"/>
      <c r="CJ173" s="73"/>
      <c r="CK173" s="73"/>
      <c r="CL173" s="73"/>
      <c r="CM173" s="73"/>
      <c r="CN173" s="73"/>
      <c r="CO173" s="73"/>
      <c r="CP173" s="73"/>
      <c r="CQ173" s="73"/>
      <c r="CR173" s="73"/>
      <c r="CS173" s="73"/>
      <c r="CT173" s="73"/>
      <c r="CU173" s="73"/>
      <c r="CV173" s="73"/>
      <c r="CW173" s="73"/>
      <c r="CX173" s="73"/>
      <c r="CY173" s="73"/>
      <c r="CZ173" s="73"/>
      <c r="DA173" s="73"/>
      <c r="DB173" s="73"/>
      <c r="DC173" s="73"/>
      <c r="DD173" s="73"/>
      <c r="DE173" s="73"/>
      <c r="DF173" s="73"/>
      <c r="DG173" s="73"/>
      <c r="DH173" s="73"/>
      <c r="DI173" s="73"/>
      <c r="DJ173" s="73"/>
      <c r="DK173" s="73"/>
      <c r="DL173" s="73"/>
      <c r="DM173" s="73"/>
      <c r="DN173" s="73"/>
      <c r="DO173" s="73"/>
      <c r="DP173" s="73"/>
      <c r="DQ173" s="73"/>
      <c r="DR173" s="73"/>
      <c r="DS173" s="73"/>
      <c r="DT173" s="73"/>
      <c r="DU173" s="73"/>
      <c r="DV173" s="73"/>
      <c r="DW173" s="73"/>
      <c r="DX173" s="73"/>
      <c r="DY173" s="73"/>
      <c r="DZ173" s="73"/>
      <c r="EA173" s="73"/>
      <c r="EB173" s="73"/>
      <c r="EC173" s="73"/>
      <c r="ED173" s="73"/>
      <c r="EE173" s="73"/>
      <c r="EF173" s="73"/>
      <c r="EG173" s="73"/>
      <c r="EH173" s="73"/>
      <c r="EI173" s="73"/>
      <c r="EJ173" s="73"/>
      <c r="EK173" s="73"/>
      <c r="EL173" s="73"/>
      <c r="EM173" s="73"/>
      <c r="EN173" s="73"/>
      <c r="EO173" s="73"/>
      <c r="EP173" s="73"/>
      <c r="EQ173" s="73"/>
      <c r="ER173" s="73"/>
      <c r="ES173" s="73"/>
      <c r="ET173" s="73"/>
      <c r="EU173" s="73"/>
      <c r="EV173" s="73"/>
      <c r="EW173" s="73"/>
      <c r="EX173" s="73"/>
      <c r="EY173" s="73"/>
      <c r="EZ173" s="73"/>
      <c r="FA173" s="73"/>
      <c r="FB173" s="73"/>
      <c r="FC173" s="73"/>
      <c r="FD173" s="73"/>
      <c r="FE173" s="73"/>
      <c r="FF173" s="73"/>
      <c r="FG173" s="73"/>
      <c r="FH173" s="73"/>
      <c r="FI173" s="73"/>
      <c r="FJ173" s="73"/>
      <c r="FK173" s="73"/>
      <c r="FL173" s="73"/>
      <c r="FM173" s="73"/>
      <c r="FN173" s="73"/>
      <c r="FO173" s="73"/>
      <c r="FP173" s="73"/>
      <c r="FQ173" s="73"/>
      <c r="FR173" s="73"/>
      <c r="FS173" s="73"/>
      <c r="FT173" s="73"/>
      <c r="FU173" s="73"/>
      <c r="FV173" s="73"/>
      <c r="FW173" s="73"/>
      <c r="FX173" s="73"/>
      <c r="FY173" s="73"/>
      <c r="FZ173" s="73"/>
      <c r="GA173" s="73"/>
      <c r="GB173" s="73"/>
      <c r="GC173" s="73"/>
      <c r="GD173" s="73"/>
      <c r="GE173" s="73"/>
      <c r="GF173" s="73"/>
      <c r="GG173" s="73"/>
      <c r="GH173" s="73"/>
      <c r="GI173" s="73"/>
      <c r="GJ173" s="73"/>
      <c r="GK173" s="73"/>
      <c r="GL173" s="73"/>
      <c r="GM173" s="73"/>
      <c r="GN173" s="73"/>
      <c r="GO173" s="73"/>
      <c r="GP173" s="73"/>
      <c r="GQ173" s="73"/>
      <c r="GR173" s="73"/>
      <c r="GS173" s="73"/>
      <c r="GT173" s="73"/>
      <c r="GU173" s="73"/>
      <c r="GV173" s="73"/>
      <c r="GW173" s="73"/>
      <c r="GX173" s="73"/>
      <c r="GY173" s="73"/>
      <c r="GZ173" s="73"/>
      <c r="HA173" s="73"/>
      <c r="HB173" s="73"/>
      <c r="HC173" s="73"/>
      <c r="HD173" s="73"/>
      <c r="HE173" s="73"/>
      <c r="HF173" s="73"/>
      <c r="HG173" s="73"/>
      <c r="HH173" s="73"/>
      <c r="HI173" s="73"/>
      <c r="HJ173" s="73"/>
      <c r="HK173" s="73"/>
      <c r="HL173" s="73"/>
      <c r="HM173" s="73"/>
      <c r="HN173" s="73"/>
      <c r="HO173" s="73"/>
      <c r="HP173" s="73"/>
      <c r="HQ173" s="73"/>
      <c r="HR173" s="73"/>
      <c r="HS173" s="73"/>
      <c r="HT173" s="73"/>
      <c r="HU173" s="73"/>
      <c r="HV173" s="73"/>
      <c r="HW173" s="73"/>
      <c r="HX173" s="73"/>
      <c r="HY173" s="73"/>
      <c r="HZ173" s="73"/>
      <c r="IA173" s="73"/>
      <c r="IB173" s="73"/>
      <c r="IC173" s="73"/>
      <c r="ID173" s="73"/>
      <c r="IE173" s="73"/>
      <c r="IF173" s="73"/>
      <c r="IG173" s="73"/>
      <c r="IH173" s="73"/>
      <c r="II173" s="73"/>
      <c r="IJ173" s="73"/>
      <c r="IK173" s="73"/>
      <c r="IL173" s="73"/>
      <c r="IM173" s="73"/>
      <c r="IN173" s="73"/>
      <c r="IO173" s="73"/>
      <c r="IP173" s="73"/>
      <c r="IQ173" s="73"/>
      <c r="IR173" s="73"/>
      <c r="IS173" s="73"/>
      <c r="IT173" s="73"/>
      <c r="IU173" s="73"/>
      <c r="IV173" s="73"/>
    </row>
    <row r="174" spans="1:256" s="2" customFormat="1" ht="15" customHeight="1">
      <c r="A174" s="104"/>
      <c r="B174" s="268"/>
      <c r="C174" s="159"/>
      <c r="D174" s="73"/>
      <c r="E174" s="73"/>
      <c r="F174" s="73"/>
      <c r="G174" s="73"/>
      <c r="H174" s="73"/>
      <c r="I174" s="73"/>
      <c r="J174" s="73"/>
      <c r="K174" s="73"/>
      <c r="L174" s="73"/>
      <c r="M174" s="73"/>
      <c r="N174" s="73"/>
      <c r="O174" s="73"/>
      <c r="P174" s="73"/>
      <c r="Q174" s="73"/>
      <c r="R174" s="73"/>
      <c r="S174" s="73"/>
      <c r="T174" s="73"/>
      <c r="U174" s="73"/>
      <c r="V174" s="73"/>
      <c r="W174" s="73"/>
      <c r="X174" s="73"/>
      <c r="Y174" s="73"/>
      <c r="Z174" s="73"/>
      <c r="AA174" s="73"/>
      <c r="AB174" s="73"/>
      <c r="AC174" s="73"/>
      <c r="AD174" s="73"/>
      <c r="AE174" s="73"/>
      <c r="AF174" s="73"/>
      <c r="AG174" s="73"/>
      <c r="AH174" s="73"/>
      <c r="AI174" s="73"/>
      <c r="AJ174" s="73"/>
      <c r="AK174" s="73"/>
      <c r="AL174" s="73"/>
      <c r="AM174" s="73"/>
      <c r="AN174" s="73"/>
      <c r="AO174" s="73"/>
      <c r="AP174" s="73"/>
      <c r="AQ174" s="73"/>
      <c r="AR174" s="73"/>
      <c r="AS174" s="73"/>
      <c r="AT174" s="73"/>
      <c r="AU174" s="73"/>
      <c r="AV174" s="73"/>
      <c r="AW174" s="73"/>
      <c r="AX174" s="73"/>
      <c r="AY174" s="73"/>
      <c r="AZ174" s="73"/>
      <c r="BA174" s="73"/>
      <c r="BB174" s="73"/>
      <c r="BC174" s="73"/>
      <c r="BD174" s="73"/>
      <c r="BE174" s="73"/>
      <c r="BF174" s="73"/>
      <c r="BG174" s="73"/>
      <c r="BH174" s="73"/>
      <c r="BI174" s="73"/>
      <c r="BJ174" s="73"/>
      <c r="BK174" s="73"/>
      <c r="BL174" s="73"/>
      <c r="BM174" s="73"/>
      <c r="BN174" s="73"/>
      <c r="BO174" s="73"/>
      <c r="BP174" s="73"/>
      <c r="BQ174" s="73"/>
      <c r="BR174" s="73"/>
      <c r="BS174" s="73"/>
      <c r="BT174" s="73"/>
      <c r="BU174" s="73"/>
      <c r="BV174" s="73"/>
      <c r="BW174" s="73"/>
      <c r="BX174" s="73"/>
      <c r="BY174" s="73"/>
      <c r="BZ174" s="73"/>
      <c r="CA174" s="73"/>
      <c r="CB174" s="73"/>
      <c r="CC174" s="73"/>
      <c r="CD174" s="73"/>
      <c r="CE174" s="73"/>
      <c r="CF174" s="73"/>
      <c r="CG174" s="73"/>
      <c r="CH174" s="73"/>
      <c r="CI174" s="73"/>
      <c r="CJ174" s="73"/>
      <c r="CK174" s="73"/>
      <c r="CL174" s="73"/>
      <c r="CM174" s="73"/>
      <c r="CN174" s="73"/>
      <c r="CO174" s="73"/>
      <c r="CP174" s="73"/>
      <c r="CQ174" s="73"/>
      <c r="CR174" s="73"/>
      <c r="CS174" s="73"/>
      <c r="CT174" s="73"/>
      <c r="CU174" s="73"/>
      <c r="CV174" s="73"/>
      <c r="CW174" s="73"/>
      <c r="CX174" s="73"/>
      <c r="CY174" s="73"/>
      <c r="CZ174" s="73"/>
      <c r="DA174" s="73"/>
      <c r="DB174" s="73"/>
      <c r="DC174" s="73"/>
      <c r="DD174" s="73"/>
      <c r="DE174" s="73"/>
      <c r="DF174" s="73"/>
      <c r="DG174" s="73"/>
      <c r="DH174" s="73"/>
      <c r="DI174" s="73"/>
      <c r="DJ174" s="73"/>
      <c r="DK174" s="73"/>
      <c r="DL174" s="73"/>
      <c r="DM174" s="73"/>
      <c r="DN174" s="73"/>
      <c r="DO174" s="73"/>
      <c r="DP174" s="73"/>
      <c r="DQ174" s="73"/>
      <c r="DR174" s="73"/>
      <c r="DS174" s="73"/>
      <c r="DT174" s="73"/>
      <c r="DU174" s="73"/>
      <c r="DV174" s="73"/>
      <c r="DW174" s="73"/>
      <c r="DX174" s="73"/>
      <c r="DY174" s="73"/>
      <c r="DZ174" s="73"/>
      <c r="EA174" s="73"/>
      <c r="EB174" s="73"/>
      <c r="EC174" s="73"/>
      <c r="ED174" s="73"/>
      <c r="EE174" s="73"/>
      <c r="EF174" s="73"/>
      <c r="EG174" s="73"/>
      <c r="EH174" s="73"/>
      <c r="EI174" s="73"/>
      <c r="EJ174" s="73"/>
      <c r="EK174" s="73"/>
      <c r="EL174" s="73"/>
      <c r="EM174" s="73"/>
      <c r="EN174" s="73"/>
      <c r="EO174" s="73"/>
      <c r="EP174" s="73"/>
      <c r="EQ174" s="73"/>
      <c r="ER174" s="73"/>
      <c r="ES174" s="73"/>
      <c r="ET174" s="73"/>
      <c r="EU174" s="73"/>
      <c r="EV174" s="73"/>
      <c r="EW174" s="73"/>
      <c r="EX174" s="73"/>
      <c r="EY174" s="73"/>
      <c r="EZ174" s="73"/>
      <c r="FA174" s="73"/>
      <c r="FB174" s="73"/>
      <c r="FC174" s="73"/>
      <c r="FD174" s="73"/>
      <c r="FE174" s="73"/>
      <c r="FF174" s="73"/>
      <c r="FG174" s="73"/>
      <c r="FH174" s="73"/>
      <c r="FI174" s="73"/>
      <c r="FJ174" s="73"/>
      <c r="FK174" s="73"/>
      <c r="FL174" s="73"/>
      <c r="FM174" s="73"/>
      <c r="FN174" s="73"/>
      <c r="FO174" s="73"/>
      <c r="FP174" s="73"/>
      <c r="FQ174" s="73"/>
      <c r="FR174" s="73"/>
      <c r="FS174" s="73"/>
      <c r="FT174" s="73"/>
      <c r="FU174" s="73"/>
      <c r="FV174" s="73"/>
      <c r="FW174" s="73"/>
      <c r="FX174" s="73"/>
      <c r="FY174" s="73"/>
      <c r="FZ174" s="73"/>
      <c r="GA174" s="73"/>
      <c r="GB174" s="73"/>
      <c r="GC174" s="73"/>
      <c r="GD174" s="73"/>
      <c r="GE174" s="73"/>
      <c r="GF174" s="73"/>
      <c r="GG174" s="73"/>
      <c r="GH174" s="73"/>
      <c r="GI174" s="73"/>
      <c r="GJ174" s="73"/>
      <c r="GK174" s="73"/>
      <c r="GL174" s="73"/>
      <c r="GM174" s="73"/>
      <c r="GN174" s="73"/>
      <c r="GO174" s="73"/>
      <c r="GP174" s="73"/>
      <c r="GQ174" s="73"/>
      <c r="GR174" s="73"/>
      <c r="GS174" s="73"/>
      <c r="GT174" s="73"/>
      <c r="GU174" s="73"/>
      <c r="GV174" s="73"/>
      <c r="GW174" s="73"/>
      <c r="GX174" s="73"/>
      <c r="GY174" s="73"/>
      <c r="GZ174" s="73"/>
      <c r="HA174" s="73"/>
      <c r="HB174" s="73"/>
      <c r="HC174" s="73"/>
      <c r="HD174" s="73"/>
      <c r="HE174" s="73"/>
      <c r="HF174" s="73"/>
      <c r="HG174" s="73"/>
      <c r="HH174" s="73"/>
      <c r="HI174" s="73"/>
      <c r="HJ174" s="73"/>
      <c r="HK174" s="73"/>
      <c r="HL174" s="73"/>
      <c r="HM174" s="73"/>
      <c r="HN174" s="73"/>
      <c r="HO174" s="73"/>
      <c r="HP174" s="73"/>
      <c r="HQ174" s="73"/>
      <c r="HR174" s="73"/>
      <c r="HS174" s="73"/>
      <c r="HT174" s="73"/>
      <c r="HU174" s="73"/>
      <c r="HV174" s="73"/>
      <c r="HW174" s="73"/>
      <c r="HX174" s="73"/>
      <c r="HY174" s="73"/>
      <c r="HZ174" s="73"/>
      <c r="IA174" s="73"/>
      <c r="IB174" s="73"/>
      <c r="IC174" s="73"/>
      <c r="ID174" s="73"/>
      <c r="IE174" s="73"/>
      <c r="IF174" s="73"/>
      <c r="IG174" s="73"/>
      <c r="IH174" s="73"/>
      <c r="II174" s="73"/>
      <c r="IJ174" s="73"/>
      <c r="IK174" s="73"/>
      <c r="IL174" s="73"/>
      <c r="IM174" s="73"/>
      <c r="IN174" s="73"/>
      <c r="IO174" s="73"/>
      <c r="IP174" s="73"/>
      <c r="IQ174" s="73"/>
      <c r="IR174" s="73"/>
      <c r="IS174" s="73"/>
      <c r="IT174" s="73"/>
      <c r="IU174" s="73"/>
      <c r="IV174" s="73"/>
    </row>
    <row r="175" spans="1:256" s="2" customFormat="1" ht="15" customHeight="1">
      <c r="A175" s="104"/>
      <c r="B175" s="268"/>
      <c r="C175" s="159"/>
      <c r="D175" s="73"/>
      <c r="E175" s="73"/>
      <c r="F175" s="73"/>
      <c r="G175" s="73"/>
      <c r="H175" s="73"/>
      <c r="I175" s="73"/>
      <c r="J175" s="73"/>
      <c r="K175" s="73"/>
      <c r="L175" s="73"/>
      <c r="M175" s="73"/>
      <c r="N175" s="73"/>
      <c r="O175" s="73"/>
      <c r="P175" s="73"/>
      <c r="Q175" s="73"/>
      <c r="R175" s="73"/>
      <c r="S175" s="73"/>
      <c r="T175" s="73"/>
      <c r="U175" s="73"/>
      <c r="V175" s="73"/>
      <c r="W175" s="73"/>
      <c r="X175" s="73"/>
      <c r="Y175" s="73"/>
      <c r="Z175" s="73"/>
      <c r="AA175" s="73"/>
      <c r="AB175" s="73"/>
      <c r="AC175" s="73"/>
      <c r="AD175" s="73"/>
      <c r="AE175" s="73"/>
      <c r="AF175" s="73"/>
      <c r="AG175" s="73"/>
      <c r="AH175" s="73"/>
      <c r="AI175" s="73"/>
      <c r="AJ175" s="73"/>
      <c r="AK175" s="73"/>
      <c r="AL175" s="73"/>
      <c r="AM175" s="73"/>
      <c r="AN175" s="73"/>
      <c r="AO175" s="73"/>
      <c r="AP175" s="73"/>
      <c r="AQ175" s="73"/>
      <c r="AR175" s="73"/>
      <c r="AS175" s="73"/>
      <c r="AT175" s="73"/>
      <c r="AU175" s="73"/>
      <c r="AV175" s="73"/>
      <c r="AW175" s="73"/>
      <c r="AX175" s="73"/>
      <c r="AY175" s="73"/>
      <c r="AZ175" s="73"/>
      <c r="BA175" s="73"/>
      <c r="BB175" s="73"/>
      <c r="BC175" s="73"/>
      <c r="BD175" s="73"/>
      <c r="BE175" s="73"/>
      <c r="BF175" s="73"/>
      <c r="BG175" s="73"/>
      <c r="BH175" s="73"/>
      <c r="BI175" s="73"/>
      <c r="BJ175" s="73"/>
      <c r="BK175" s="73"/>
      <c r="BL175" s="73"/>
      <c r="BM175" s="73"/>
      <c r="BN175" s="73"/>
      <c r="BO175" s="73"/>
      <c r="BP175" s="73"/>
      <c r="BQ175" s="73"/>
      <c r="BR175" s="73"/>
      <c r="BS175" s="73"/>
      <c r="BT175" s="73"/>
      <c r="BU175" s="73"/>
      <c r="BV175" s="73"/>
      <c r="BW175" s="73"/>
      <c r="BX175" s="73"/>
      <c r="BY175" s="73"/>
      <c r="BZ175" s="73"/>
      <c r="CA175" s="73"/>
      <c r="CB175" s="73"/>
      <c r="CC175" s="73"/>
      <c r="CD175" s="73"/>
      <c r="CE175" s="73"/>
      <c r="CF175" s="73"/>
      <c r="CG175" s="73"/>
      <c r="CH175" s="73"/>
      <c r="CI175" s="73"/>
      <c r="CJ175" s="73"/>
      <c r="CK175" s="73"/>
      <c r="CL175" s="73"/>
      <c r="CM175" s="73"/>
      <c r="CN175" s="73"/>
      <c r="CO175" s="73"/>
      <c r="CP175" s="73"/>
      <c r="CQ175" s="73"/>
      <c r="CR175" s="73"/>
      <c r="CS175" s="73"/>
      <c r="CT175" s="73"/>
      <c r="CU175" s="73"/>
      <c r="CV175" s="73"/>
      <c r="CW175" s="73"/>
      <c r="CX175" s="73"/>
      <c r="CY175" s="73"/>
      <c r="CZ175" s="73"/>
      <c r="DA175" s="73"/>
      <c r="DB175" s="73"/>
      <c r="DC175" s="73"/>
      <c r="DD175" s="73"/>
      <c r="DE175" s="73"/>
      <c r="DF175" s="73"/>
      <c r="DG175" s="73"/>
      <c r="DH175" s="73"/>
      <c r="DI175" s="73"/>
      <c r="DJ175" s="73"/>
      <c r="DK175" s="73"/>
      <c r="DL175" s="73"/>
      <c r="DM175" s="73"/>
      <c r="DN175" s="73"/>
      <c r="DO175" s="73"/>
      <c r="DP175" s="73"/>
      <c r="DQ175" s="73"/>
      <c r="DR175" s="73"/>
      <c r="DS175" s="73"/>
      <c r="DT175" s="73"/>
      <c r="DU175" s="73"/>
      <c r="DV175" s="73"/>
      <c r="DW175" s="73"/>
      <c r="DX175" s="73"/>
      <c r="DY175" s="73"/>
      <c r="DZ175" s="73"/>
      <c r="EA175" s="73"/>
      <c r="EB175" s="73"/>
      <c r="EC175" s="73"/>
      <c r="ED175" s="73"/>
      <c r="EE175" s="73"/>
      <c r="EF175" s="73"/>
      <c r="EG175" s="73"/>
      <c r="EH175" s="73"/>
      <c r="EI175" s="73"/>
      <c r="EJ175" s="73"/>
      <c r="EK175" s="73"/>
      <c r="EL175" s="73"/>
      <c r="EM175" s="73"/>
      <c r="EN175" s="73"/>
      <c r="EO175" s="73"/>
      <c r="EP175" s="73"/>
      <c r="EQ175" s="73"/>
      <c r="ER175" s="73"/>
      <c r="ES175" s="73"/>
      <c r="ET175" s="73"/>
      <c r="EU175" s="73"/>
      <c r="EV175" s="73"/>
      <c r="EW175" s="73"/>
      <c r="EX175" s="73"/>
      <c r="EY175" s="73"/>
      <c r="EZ175" s="73"/>
      <c r="FA175" s="73"/>
      <c r="FB175" s="73"/>
      <c r="FC175" s="73"/>
      <c r="FD175" s="73"/>
      <c r="FE175" s="73"/>
      <c r="FF175" s="73"/>
      <c r="FG175" s="73"/>
      <c r="FH175" s="73"/>
      <c r="FI175" s="73"/>
      <c r="FJ175" s="73"/>
      <c r="FK175" s="73"/>
      <c r="FL175" s="73"/>
      <c r="FM175" s="73"/>
      <c r="FN175" s="73"/>
      <c r="FO175" s="73"/>
      <c r="FP175" s="73"/>
      <c r="FQ175" s="73"/>
      <c r="FR175" s="73"/>
      <c r="FS175" s="73"/>
      <c r="FT175" s="73"/>
      <c r="FU175" s="73"/>
      <c r="FV175" s="73"/>
      <c r="FW175" s="73"/>
      <c r="FX175" s="73"/>
      <c r="FY175" s="73"/>
      <c r="FZ175" s="73"/>
      <c r="GA175" s="73"/>
      <c r="GB175" s="73"/>
      <c r="GC175" s="73"/>
      <c r="GD175" s="73"/>
      <c r="GE175" s="73"/>
      <c r="GF175" s="73"/>
      <c r="GG175" s="73"/>
      <c r="GH175" s="73"/>
      <c r="GI175" s="73"/>
      <c r="GJ175" s="73"/>
      <c r="GK175" s="73"/>
      <c r="GL175" s="73"/>
      <c r="GM175" s="73"/>
      <c r="GN175" s="73"/>
      <c r="GO175" s="73"/>
      <c r="GP175" s="73"/>
      <c r="GQ175" s="73"/>
      <c r="GR175" s="73"/>
      <c r="GS175" s="73"/>
      <c r="GT175" s="73"/>
      <c r="GU175" s="73"/>
      <c r="GV175" s="73"/>
      <c r="GW175" s="73"/>
      <c r="GX175" s="73"/>
      <c r="GY175" s="73"/>
      <c r="GZ175" s="73"/>
      <c r="HA175" s="73"/>
      <c r="HB175" s="73"/>
      <c r="HC175" s="73"/>
      <c r="HD175" s="73"/>
      <c r="HE175" s="73"/>
      <c r="HF175" s="73"/>
      <c r="HG175" s="73"/>
      <c r="HH175" s="73"/>
      <c r="HI175" s="73"/>
      <c r="HJ175" s="73"/>
      <c r="HK175" s="73"/>
      <c r="HL175" s="73"/>
      <c r="HM175" s="73"/>
      <c r="HN175" s="73"/>
      <c r="HO175" s="73"/>
      <c r="HP175" s="73"/>
      <c r="HQ175" s="73"/>
      <c r="HR175" s="73"/>
      <c r="HS175" s="73"/>
      <c r="HT175" s="73"/>
      <c r="HU175" s="73"/>
      <c r="HV175" s="73"/>
      <c r="HW175" s="73"/>
      <c r="HX175" s="73"/>
      <c r="HY175" s="73"/>
      <c r="HZ175" s="73"/>
      <c r="IA175" s="73"/>
      <c r="IB175" s="73"/>
      <c r="IC175" s="73"/>
      <c r="ID175" s="73"/>
      <c r="IE175" s="73"/>
      <c r="IF175" s="73"/>
      <c r="IG175" s="73"/>
      <c r="IH175" s="73"/>
      <c r="II175" s="73"/>
      <c r="IJ175" s="73"/>
      <c r="IK175" s="73"/>
      <c r="IL175" s="73"/>
      <c r="IM175" s="73"/>
      <c r="IN175" s="73"/>
      <c r="IO175" s="73"/>
      <c r="IP175" s="73"/>
      <c r="IQ175" s="73"/>
      <c r="IR175" s="73"/>
      <c r="IS175" s="73"/>
      <c r="IT175" s="73"/>
      <c r="IU175" s="73"/>
      <c r="IV175" s="73"/>
    </row>
    <row r="176" spans="1:256" s="2" customFormat="1" ht="15" customHeight="1">
      <c r="A176" s="104"/>
      <c r="B176" s="268"/>
      <c r="C176" s="159"/>
      <c r="D176" s="73"/>
      <c r="E176" s="73"/>
      <c r="F176" s="73"/>
      <c r="G176" s="73"/>
      <c r="H176" s="73"/>
      <c r="I176" s="73"/>
      <c r="J176" s="73"/>
      <c r="K176" s="73"/>
      <c r="L176" s="73"/>
      <c r="M176" s="73"/>
      <c r="N176" s="73"/>
      <c r="O176" s="73"/>
      <c r="P176" s="73"/>
      <c r="Q176" s="73"/>
      <c r="R176" s="73"/>
      <c r="S176" s="73"/>
      <c r="T176" s="73"/>
      <c r="U176" s="73"/>
      <c r="V176" s="73"/>
      <c r="W176" s="73"/>
      <c r="X176" s="73"/>
      <c r="Y176" s="73"/>
      <c r="Z176" s="73"/>
      <c r="AA176" s="73"/>
      <c r="AB176" s="73"/>
      <c r="AC176" s="73"/>
      <c r="AD176" s="73"/>
      <c r="AE176" s="73"/>
      <c r="AF176" s="73"/>
      <c r="AG176" s="73"/>
      <c r="AH176" s="73"/>
      <c r="AI176" s="73"/>
      <c r="AJ176" s="73"/>
      <c r="AK176" s="73"/>
      <c r="AL176" s="73"/>
      <c r="AM176" s="73"/>
      <c r="AN176" s="73"/>
      <c r="AO176" s="73"/>
      <c r="AP176" s="73"/>
      <c r="AQ176" s="73"/>
      <c r="AR176" s="73"/>
      <c r="AS176" s="73"/>
      <c r="AT176" s="73"/>
      <c r="AU176" s="73"/>
      <c r="AV176" s="73"/>
      <c r="AW176" s="73"/>
      <c r="AX176" s="73"/>
      <c r="AY176" s="73"/>
      <c r="AZ176" s="73"/>
      <c r="BA176" s="73"/>
      <c r="BB176" s="73"/>
      <c r="BC176" s="73"/>
      <c r="BD176" s="73"/>
      <c r="BE176" s="73"/>
      <c r="BF176" s="73"/>
      <c r="BG176" s="73"/>
      <c r="BH176" s="73"/>
      <c r="BI176" s="73"/>
      <c r="BJ176" s="73"/>
      <c r="BK176" s="73"/>
      <c r="BL176" s="73"/>
      <c r="BM176" s="73"/>
      <c r="BN176" s="73"/>
      <c r="BO176" s="73"/>
      <c r="BP176" s="73"/>
      <c r="BQ176" s="73"/>
      <c r="BR176" s="73"/>
      <c r="BS176" s="73"/>
      <c r="BT176" s="73"/>
      <c r="BU176" s="73"/>
      <c r="BV176" s="73"/>
      <c r="BW176" s="73"/>
      <c r="BX176" s="73"/>
      <c r="BY176" s="73"/>
      <c r="BZ176" s="73"/>
      <c r="CA176" s="73"/>
      <c r="CB176" s="73"/>
      <c r="CC176" s="73"/>
      <c r="CD176" s="73"/>
      <c r="CE176" s="73"/>
      <c r="CF176" s="73"/>
      <c r="CG176" s="73"/>
      <c r="CH176" s="73"/>
      <c r="CI176" s="73"/>
      <c r="CJ176" s="73"/>
      <c r="CK176" s="73"/>
      <c r="CL176" s="73"/>
      <c r="CM176" s="73"/>
      <c r="CN176" s="73"/>
      <c r="CO176" s="73"/>
      <c r="CP176" s="73"/>
      <c r="CQ176" s="73"/>
      <c r="CR176" s="73"/>
      <c r="CS176" s="73"/>
      <c r="CT176" s="73"/>
      <c r="CU176" s="73"/>
      <c r="CV176" s="73"/>
      <c r="CW176" s="73"/>
      <c r="CX176" s="73"/>
      <c r="CY176" s="73"/>
      <c r="CZ176" s="73"/>
      <c r="DA176" s="73"/>
      <c r="DB176" s="73"/>
      <c r="DC176" s="73"/>
      <c r="DD176" s="73"/>
      <c r="DE176" s="73"/>
      <c r="DF176" s="73"/>
      <c r="DG176" s="73"/>
      <c r="DH176" s="73"/>
      <c r="DI176" s="73"/>
      <c r="DJ176" s="73"/>
      <c r="DK176" s="73"/>
      <c r="DL176" s="73"/>
      <c r="DM176" s="73"/>
      <c r="DN176" s="73"/>
      <c r="DO176" s="73"/>
      <c r="DP176" s="73"/>
      <c r="DQ176" s="73"/>
      <c r="DR176" s="73"/>
      <c r="DS176" s="73"/>
      <c r="DT176" s="73"/>
      <c r="DU176" s="73"/>
      <c r="DV176" s="73"/>
      <c r="DW176" s="73"/>
      <c r="DX176" s="73"/>
      <c r="DY176" s="73"/>
      <c r="DZ176" s="73"/>
      <c r="EA176" s="73"/>
      <c r="EB176" s="73"/>
      <c r="EC176" s="73"/>
      <c r="ED176" s="73"/>
      <c r="EE176" s="73"/>
      <c r="EF176" s="73"/>
      <c r="EG176" s="73"/>
      <c r="EH176" s="73"/>
      <c r="EI176" s="73"/>
      <c r="EJ176" s="73"/>
      <c r="EK176" s="73"/>
      <c r="EL176" s="73"/>
      <c r="EM176" s="73"/>
      <c r="EN176" s="73"/>
      <c r="EO176" s="73"/>
      <c r="EP176" s="73"/>
      <c r="EQ176" s="73"/>
      <c r="ER176" s="73"/>
      <c r="ES176" s="73"/>
      <c r="ET176" s="73"/>
      <c r="EU176" s="73"/>
      <c r="EV176" s="73"/>
      <c r="EW176" s="73"/>
      <c r="EX176" s="73"/>
      <c r="EY176" s="73"/>
      <c r="EZ176" s="73"/>
      <c r="FA176" s="73"/>
      <c r="FB176" s="73"/>
      <c r="FC176" s="73"/>
      <c r="FD176" s="73"/>
      <c r="FE176" s="73"/>
      <c r="FF176" s="73"/>
      <c r="FG176" s="73"/>
      <c r="FH176" s="73"/>
      <c r="FI176" s="73"/>
      <c r="FJ176" s="73"/>
      <c r="FK176" s="73"/>
      <c r="FL176" s="73"/>
      <c r="FM176" s="73"/>
      <c r="FN176" s="73"/>
      <c r="FO176" s="73"/>
      <c r="FP176" s="73"/>
      <c r="FQ176" s="73"/>
      <c r="FR176" s="73"/>
      <c r="FS176" s="73"/>
      <c r="FT176" s="73"/>
      <c r="FU176" s="73"/>
      <c r="FV176" s="73"/>
      <c r="FW176" s="73"/>
      <c r="FX176" s="73"/>
      <c r="FY176" s="73"/>
      <c r="FZ176" s="73"/>
      <c r="GA176" s="73"/>
      <c r="GB176" s="73"/>
      <c r="GC176" s="73"/>
      <c r="GD176" s="73"/>
      <c r="GE176" s="73"/>
      <c r="GF176" s="73"/>
      <c r="GG176" s="73"/>
      <c r="GH176" s="73"/>
      <c r="GI176" s="73"/>
      <c r="GJ176" s="73"/>
      <c r="GK176" s="73"/>
      <c r="GL176" s="73"/>
      <c r="GM176" s="73"/>
      <c r="GN176" s="73"/>
      <c r="GO176" s="73"/>
      <c r="GP176" s="73"/>
      <c r="GQ176" s="73"/>
      <c r="GR176" s="73"/>
      <c r="GS176" s="73"/>
      <c r="GT176" s="73"/>
      <c r="GU176" s="73"/>
      <c r="GV176" s="73"/>
      <c r="GW176" s="73"/>
      <c r="GX176" s="73"/>
      <c r="GY176" s="73"/>
      <c r="GZ176" s="73"/>
      <c r="HA176" s="73"/>
      <c r="HB176" s="73"/>
      <c r="HC176" s="73"/>
      <c r="HD176" s="73"/>
      <c r="HE176" s="73"/>
      <c r="HF176" s="73"/>
      <c r="HG176" s="73"/>
      <c r="HH176" s="73"/>
      <c r="HI176" s="73"/>
      <c r="HJ176" s="73"/>
      <c r="HK176" s="73"/>
      <c r="HL176" s="73"/>
      <c r="HM176" s="73"/>
      <c r="HN176" s="73"/>
      <c r="HO176" s="73"/>
      <c r="HP176" s="73"/>
      <c r="HQ176" s="73"/>
      <c r="HR176" s="73"/>
      <c r="HS176" s="73"/>
      <c r="HT176" s="73"/>
      <c r="HU176" s="73"/>
      <c r="HV176" s="73"/>
      <c r="HW176" s="73"/>
      <c r="HX176" s="73"/>
      <c r="HY176" s="73"/>
      <c r="HZ176" s="73"/>
      <c r="IA176" s="73"/>
      <c r="IB176" s="73"/>
      <c r="IC176" s="73"/>
      <c r="ID176" s="73"/>
      <c r="IE176" s="73"/>
      <c r="IF176" s="73"/>
      <c r="IG176" s="73"/>
      <c r="IH176" s="73"/>
      <c r="II176" s="73"/>
      <c r="IJ176" s="73"/>
      <c r="IK176" s="73"/>
      <c r="IL176" s="73"/>
      <c r="IM176" s="73"/>
      <c r="IN176" s="73"/>
      <c r="IO176" s="73"/>
      <c r="IP176" s="73"/>
      <c r="IQ176" s="73"/>
      <c r="IR176" s="73"/>
      <c r="IS176" s="73"/>
      <c r="IT176" s="73"/>
      <c r="IU176" s="73"/>
      <c r="IV176" s="73"/>
    </row>
    <row r="177" spans="1:256" s="2" customFormat="1" ht="15" customHeight="1">
      <c r="A177" s="104"/>
      <c r="B177" s="268"/>
      <c r="C177" s="159"/>
      <c r="D177" s="73"/>
      <c r="E177" s="73"/>
      <c r="F177" s="73"/>
      <c r="G177" s="73"/>
      <c r="H177" s="73"/>
      <c r="I177" s="73"/>
      <c r="J177" s="73"/>
      <c r="K177" s="73"/>
      <c r="L177" s="73"/>
      <c r="M177" s="73"/>
      <c r="N177" s="73"/>
      <c r="O177" s="73"/>
      <c r="P177" s="73"/>
      <c r="Q177" s="73"/>
      <c r="R177" s="73"/>
      <c r="S177" s="73"/>
      <c r="T177" s="73"/>
      <c r="U177" s="73"/>
      <c r="V177" s="73"/>
      <c r="W177" s="73"/>
      <c r="X177" s="73"/>
      <c r="Y177" s="73"/>
      <c r="Z177" s="73"/>
      <c r="AA177" s="73"/>
      <c r="AB177" s="73"/>
      <c r="AC177" s="73"/>
      <c r="AD177" s="73"/>
      <c r="AE177" s="73"/>
      <c r="AF177" s="73"/>
      <c r="AG177" s="73"/>
      <c r="AH177" s="73"/>
      <c r="AI177" s="73"/>
      <c r="AJ177" s="73"/>
      <c r="AK177" s="73"/>
      <c r="AL177" s="73"/>
      <c r="AM177" s="73"/>
      <c r="AN177" s="73"/>
      <c r="AO177" s="73"/>
      <c r="AP177" s="73"/>
      <c r="AQ177" s="73"/>
      <c r="AR177" s="73"/>
      <c r="AS177" s="73"/>
      <c r="AT177" s="73"/>
      <c r="AU177" s="73"/>
      <c r="AV177" s="73"/>
      <c r="AW177" s="73"/>
      <c r="AX177" s="73"/>
      <c r="AY177" s="73"/>
      <c r="AZ177" s="73"/>
      <c r="BA177" s="73"/>
      <c r="BB177" s="73"/>
      <c r="BC177" s="73"/>
      <c r="BD177" s="73"/>
      <c r="BE177" s="73"/>
      <c r="BF177" s="73"/>
      <c r="BG177" s="73"/>
      <c r="BH177" s="73"/>
      <c r="BI177" s="73"/>
      <c r="BJ177" s="73"/>
      <c r="BK177" s="73"/>
      <c r="BL177" s="73"/>
      <c r="BM177" s="73"/>
      <c r="BN177" s="73"/>
      <c r="BO177" s="73"/>
      <c r="BP177" s="73"/>
      <c r="BQ177" s="73"/>
      <c r="BR177" s="73"/>
      <c r="BS177" s="73"/>
      <c r="BT177" s="73"/>
      <c r="BU177" s="73"/>
      <c r="BV177" s="73"/>
      <c r="BW177" s="73"/>
      <c r="BX177" s="73"/>
      <c r="BY177" s="73"/>
      <c r="BZ177" s="73"/>
      <c r="CA177" s="73"/>
      <c r="CB177" s="73"/>
      <c r="CC177" s="73"/>
      <c r="CD177" s="73"/>
      <c r="CE177" s="73"/>
      <c r="CF177" s="73"/>
      <c r="CG177" s="73"/>
      <c r="CH177" s="73"/>
      <c r="CI177" s="73"/>
      <c r="CJ177" s="73"/>
      <c r="CK177" s="73"/>
      <c r="CL177" s="73"/>
      <c r="CM177" s="73"/>
      <c r="CN177" s="73"/>
      <c r="CO177" s="73"/>
      <c r="CP177" s="73"/>
      <c r="CQ177" s="73"/>
      <c r="CR177" s="73"/>
      <c r="CS177" s="73"/>
      <c r="CT177" s="73"/>
      <c r="CU177" s="73"/>
      <c r="CV177" s="73"/>
      <c r="CW177" s="73"/>
      <c r="CX177" s="73"/>
      <c r="CY177" s="73"/>
      <c r="CZ177" s="73"/>
      <c r="DA177" s="73"/>
      <c r="DB177" s="73"/>
      <c r="DC177" s="73"/>
      <c r="DD177" s="73"/>
      <c r="DE177" s="73"/>
      <c r="DF177" s="73"/>
      <c r="DG177" s="73"/>
      <c r="DH177" s="73"/>
      <c r="DI177" s="73"/>
      <c r="DJ177" s="73"/>
      <c r="DK177" s="73"/>
      <c r="DL177" s="73"/>
      <c r="DM177" s="73"/>
      <c r="DN177" s="73"/>
      <c r="DO177" s="73"/>
      <c r="DP177" s="73"/>
      <c r="DQ177" s="73"/>
      <c r="DR177" s="73"/>
      <c r="DS177" s="73"/>
      <c r="DT177" s="73"/>
      <c r="DU177" s="73"/>
      <c r="DV177" s="73"/>
      <c r="DW177" s="73"/>
      <c r="DX177" s="73"/>
      <c r="DY177" s="73"/>
      <c r="DZ177" s="73"/>
      <c r="EA177" s="73"/>
      <c r="EB177" s="73"/>
      <c r="EC177" s="73"/>
      <c r="ED177" s="73"/>
      <c r="EE177" s="73"/>
      <c r="EF177" s="73"/>
      <c r="EG177" s="73"/>
      <c r="EH177" s="73"/>
      <c r="EI177" s="73"/>
      <c r="EJ177" s="73"/>
      <c r="EK177" s="73"/>
      <c r="EL177" s="73"/>
      <c r="EM177" s="73"/>
      <c r="EN177" s="73"/>
      <c r="EO177" s="73"/>
      <c r="EP177" s="73"/>
      <c r="EQ177" s="73"/>
      <c r="ER177" s="73"/>
      <c r="ES177" s="73"/>
      <c r="ET177" s="73"/>
      <c r="EU177" s="73"/>
      <c r="EV177" s="73"/>
      <c r="EW177" s="73"/>
      <c r="EX177" s="73"/>
      <c r="EY177" s="73"/>
      <c r="EZ177" s="73"/>
      <c r="FA177" s="73"/>
      <c r="FB177" s="73"/>
      <c r="FC177" s="73"/>
      <c r="FD177" s="73"/>
      <c r="FE177" s="73"/>
      <c r="FF177" s="73"/>
      <c r="FG177" s="73"/>
      <c r="FH177" s="73"/>
      <c r="FI177" s="73"/>
      <c r="FJ177" s="73"/>
      <c r="FK177" s="73"/>
      <c r="FL177" s="73"/>
      <c r="FM177" s="73"/>
      <c r="FN177" s="73"/>
      <c r="FO177" s="73"/>
      <c r="FP177" s="73"/>
      <c r="FQ177" s="73"/>
      <c r="FR177" s="73"/>
      <c r="FS177" s="73"/>
      <c r="FT177" s="73"/>
      <c r="FU177" s="73"/>
      <c r="FV177" s="73"/>
      <c r="FW177" s="73"/>
      <c r="FX177" s="73"/>
      <c r="FY177" s="73"/>
      <c r="FZ177" s="73"/>
      <c r="GA177" s="73"/>
      <c r="GB177" s="73"/>
      <c r="GC177" s="73"/>
      <c r="GD177" s="73"/>
      <c r="GE177" s="73"/>
      <c r="GF177" s="73"/>
      <c r="GG177" s="73"/>
      <c r="GH177" s="73"/>
      <c r="GI177" s="73"/>
      <c r="GJ177" s="73"/>
      <c r="GK177" s="73"/>
      <c r="GL177" s="73"/>
      <c r="GM177" s="73"/>
      <c r="GN177" s="73"/>
      <c r="GO177" s="73"/>
      <c r="GP177" s="73"/>
      <c r="GQ177" s="73"/>
      <c r="GR177" s="73"/>
      <c r="GS177" s="73"/>
      <c r="GT177" s="73"/>
      <c r="GU177" s="73"/>
      <c r="GV177" s="73"/>
      <c r="GW177" s="73"/>
      <c r="GX177" s="73"/>
      <c r="GY177" s="73"/>
      <c r="GZ177" s="73"/>
      <c r="HA177" s="73"/>
      <c r="HB177" s="73"/>
      <c r="HC177" s="73"/>
      <c r="HD177" s="73"/>
      <c r="HE177" s="73"/>
      <c r="HF177" s="73"/>
      <c r="HG177" s="73"/>
      <c r="HH177" s="73"/>
      <c r="HI177" s="73"/>
      <c r="HJ177" s="73"/>
      <c r="HK177" s="73"/>
      <c r="HL177" s="73"/>
      <c r="HM177" s="73"/>
      <c r="HN177" s="73"/>
      <c r="HO177" s="73"/>
      <c r="HP177" s="73"/>
      <c r="HQ177" s="73"/>
      <c r="HR177" s="73"/>
      <c r="HS177" s="73"/>
      <c r="HT177" s="73"/>
      <c r="HU177" s="73"/>
      <c r="HV177" s="73"/>
      <c r="HW177" s="73"/>
      <c r="HX177" s="73"/>
      <c r="HY177" s="73"/>
      <c r="HZ177" s="73"/>
      <c r="IA177" s="73"/>
      <c r="IB177" s="73"/>
      <c r="IC177" s="73"/>
      <c r="ID177" s="73"/>
      <c r="IE177" s="73"/>
      <c r="IF177" s="73"/>
      <c r="IG177" s="73"/>
      <c r="IH177" s="73"/>
      <c r="II177" s="73"/>
      <c r="IJ177" s="73"/>
      <c r="IK177" s="73"/>
      <c r="IL177" s="73"/>
      <c r="IM177" s="73"/>
      <c r="IN177" s="73"/>
      <c r="IO177" s="73"/>
      <c r="IP177" s="73"/>
      <c r="IQ177" s="73"/>
      <c r="IR177" s="73"/>
      <c r="IS177" s="73"/>
      <c r="IT177" s="73"/>
      <c r="IU177" s="73"/>
      <c r="IV177" s="73"/>
    </row>
    <row r="178" spans="1:256" s="2" customFormat="1" ht="15" customHeight="1">
      <c r="A178" s="104"/>
      <c r="B178" s="268"/>
      <c r="C178" s="159"/>
      <c r="D178" s="73"/>
      <c r="E178" s="73"/>
      <c r="F178" s="73"/>
      <c r="G178" s="73"/>
      <c r="H178" s="73"/>
      <c r="I178" s="73"/>
      <c r="J178" s="73"/>
      <c r="K178" s="73"/>
      <c r="L178" s="73"/>
      <c r="M178" s="73"/>
      <c r="N178" s="73"/>
      <c r="O178" s="73"/>
      <c r="P178" s="73"/>
      <c r="Q178" s="73"/>
      <c r="R178" s="73"/>
      <c r="S178" s="73"/>
      <c r="T178" s="73"/>
      <c r="U178" s="73"/>
      <c r="V178" s="73"/>
      <c r="W178" s="73"/>
      <c r="X178" s="73"/>
      <c r="Y178" s="73"/>
      <c r="Z178" s="73"/>
      <c r="AA178" s="73"/>
      <c r="AB178" s="73"/>
      <c r="AC178" s="73"/>
      <c r="AD178" s="73"/>
      <c r="AE178" s="73"/>
      <c r="AF178" s="73"/>
      <c r="AG178" s="73"/>
      <c r="AH178" s="73"/>
      <c r="AI178" s="73"/>
      <c r="AJ178" s="73"/>
      <c r="AK178" s="73"/>
      <c r="AL178" s="73"/>
      <c r="AM178" s="73"/>
      <c r="AN178" s="73"/>
      <c r="AO178" s="73"/>
      <c r="AP178" s="73"/>
      <c r="AQ178" s="73"/>
      <c r="AR178" s="73"/>
      <c r="AS178" s="73"/>
      <c r="AT178" s="73"/>
      <c r="AU178" s="73"/>
      <c r="AV178" s="73"/>
      <c r="AW178" s="73"/>
      <c r="AX178" s="73"/>
      <c r="AY178" s="73"/>
      <c r="AZ178" s="73"/>
      <c r="BA178" s="73"/>
      <c r="BB178" s="73"/>
      <c r="BC178" s="73"/>
      <c r="BD178" s="73"/>
      <c r="BE178" s="73"/>
      <c r="BF178" s="73"/>
      <c r="BG178" s="73"/>
      <c r="BH178" s="73"/>
      <c r="BI178" s="73"/>
      <c r="BJ178" s="73"/>
      <c r="BK178" s="73"/>
      <c r="BL178" s="73"/>
      <c r="BM178" s="73"/>
      <c r="BN178" s="73"/>
      <c r="BO178" s="73"/>
      <c r="BP178" s="73"/>
      <c r="BQ178" s="73"/>
      <c r="BR178" s="73"/>
      <c r="BS178" s="73"/>
      <c r="BT178" s="73"/>
      <c r="BU178" s="73"/>
      <c r="BV178" s="73"/>
      <c r="BW178" s="73"/>
      <c r="BX178" s="73"/>
      <c r="BY178" s="73"/>
      <c r="BZ178" s="73"/>
      <c r="CA178" s="73"/>
      <c r="CB178" s="73"/>
      <c r="CC178" s="73"/>
      <c r="CD178" s="73"/>
      <c r="CE178" s="73"/>
      <c r="CF178" s="73"/>
      <c r="CG178" s="73"/>
      <c r="CH178" s="73"/>
      <c r="CI178" s="73"/>
      <c r="CJ178" s="73"/>
      <c r="CK178" s="73"/>
      <c r="CL178" s="73"/>
      <c r="CM178" s="73"/>
      <c r="CN178" s="73"/>
      <c r="CO178" s="73"/>
      <c r="CP178" s="73"/>
      <c r="CQ178" s="73"/>
      <c r="CR178" s="73"/>
      <c r="CS178" s="73"/>
      <c r="CT178" s="73"/>
      <c r="CU178" s="73"/>
      <c r="CV178" s="73"/>
      <c r="CW178" s="73"/>
      <c r="CX178" s="73"/>
      <c r="CY178" s="73"/>
      <c r="CZ178" s="73"/>
      <c r="DA178" s="73"/>
      <c r="DB178" s="73"/>
      <c r="DC178" s="73"/>
      <c r="DD178" s="73"/>
      <c r="DE178" s="73"/>
      <c r="DF178" s="73"/>
      <c r="DG178" s="73"/>
      <c r="DH178" s="73"/>
      <c r="DI178" s="73"/>
      <c r="DJ178" s="73"/>
      <c r="DK178" s="73"/>
      <c r="DL178" s="73"/>
      <c r="DM178" s="73"/>
      <c r="DN178" s="73"/>
      <c r="DO178" s="73"/>
      <c r="DP178" s="73"/>
      <c r="DQ178" s="73"/>
      <c r="DR178" s="73"/>
      <c r="DS178" s="73"/>
      <c r="DT178" s="73"/>
      <c r="DU178" s="73"/>
      <c r="DV178" s="73"/>
      <c r="DW178" s="73"/>
      <c r="DX178" s="73"/>
      <c r="DY178" s="73"/>
      <c r="DZ178" s="73"/>
      <c r="EA178" s="73"/>
      <c r="EB178" s="73"/>
      <c r="EC178" s="73"/>
      <c r="ED178" s="73"/>
      <c r="EE178" s="73"/>
      <c r="EF178" s="73"/>
      <c r="EG178" s="73"/>
      <c r="EH178" s="73"/>
      <c r="EI178" s="73"/>
      <c r="EJ178" s="73"/>
      <c r="EK178" s="73"/>
      <c r="EL178" s="73"/>
      <c r="EM178" s="73"/>
      <c r="EN178" s="73"/>
      <c r="EO178" s="73"/>
      <c r="EP178" s="73"/>
      <c r="EQ178" s="73"/>
      <c r="ER178" s="73"/>
      <c r="ES178" s="73"/>
      <c r="ET178" s="73"/>
      <c r="EU178" s="73"/>
      <c r="EV178" s="73"/>
      <c r="EW178" s="73"/>
      <c r="EX178" s="73"/>
      <c r="EY178" s="73"/>
      <c r="EZ178" s="73"/>
      <c r="FA178" s="73"/>
      <c r="FB178" s="73"/>
      <c r="FC178" s="73"/>
      <c r="FD178" s="73"/>
      <c r="FE178" s="73"/>
      <c r="FF178" s="73"/>
      <c r="FG178" s="73"/>
      <c r="FH178" s="73"/>
      <c r="FI178" s="73"/>
      <c r="FJ178" s="73"/>
      <c r="FK178" s="73"/>
      <c r="FL178" s="73"/>
      <c r="FM178" s="73"/>
      <c r="FN178" s="73"/>
      <c r="FO178" s="73"/>
      <c r="FP178" s="73"/>
      <c r="FQ178" s="73"/>
      <c r="FR178" s="73"/>
      <c r="FS178" s="73"/>
      <c r="FT178" s="73"/>
      <c r="FU178" s="73"/>
      <c r="FV178" s="73"/>
      <c r="FW178" s="73"/>
      <c r="FX178" s="73"/>
      <c r="FY178" s="73"/>
      <c r="FZ178" s="73"/>
      <c r="GA178" s="73"/>
      <c r="GB178" s="73"/>
      <c r="GC178" s="73"/>
      <c r="GD178" s="73"/>
      <c r="GE178" s="73"/>
      <c r="GF178" s="73"/>
      <c r="GG178" s="73"/>
      <c r="GH178" s="73"/>
      <c r="GI178" s="73"/>
      <c r="GJ178" s="73"/>
      <c r="GK178" s="73"/>
      <c r="GL178" s="73"/>
      <c r="GM178" s="73"/>
      <c r="GN178" s="73"/>
      <c r="GO178" s="73"/>
      <c r="GP178" s="73"/>
      <c r="GQ178" s="73"/>
      <c r="GR178" s="73"/>
      <c r="GS178" s="73"/>
      <c r="GT178" s="73"/>
      <c r="GU178" s="73"/>
      <c r="GV178" s="73"/>
      <c r="GW178" s="73"/>
      <c r="GX178" s="73"/>
      <c r="GY178" s="73"/>
      <c r="GZ178" s="73"/>
      <c r="HA178" s="73"/>
      <c r="HB178" s="73"/>
      <c r="HC178" s="73"/>
      <c r="HD178" s="73"/>
      <c r="HE178" s="73"/>
      <c r="HF178" s="73"/>
      <c r="HG178" s="73"/>
      <c r="HH178" s="73"/>
      <c r="HI178" s="73"/>
      <c r="HJ178" s="73"/>
      <c r="HK178" s="73"/>
      <c r="HL178" s="73"/>
      <c r="HM178" s="73"/>
      <c r="HN178" s="73"/>
      <c r="HO178" s="73"/>
      <c r="HP178" s="73"/>
      <c r="HQ178" s="73"/>
      <c r="HR178" s="73"/>
      <c r="HS178" s="73"/>
      <c r="HT178" s="73"/>
      <c r="HU178" s="73"/>
      <c r="HV178" s="73"/>
      <c r="HW178" s="73"/>
      <c r="HX178" s="73"/>
      <c r="HY178" s="73"/>
      <c r="HZ178" s="73"/>
      <c r="IA178" s="73"/>
      <c r="IB178" s="73"/>
      <c r="IC178" s="73"/>
      <c r="ID178" s="73"/>
      <c r="IE178" s="73"/>
      <c r="IF178" s="73"/>
      <c r="IG178" s="73"/>
      <c r="IH178" s="73"/>
      <c r="II178" s="73"/>
      <c r="IJ178" s="73"/>
      <c r="IK178" s="73"/>
      <c r="IL178" s="73"/>
      <c r="IM178" s="73"/>
      <c r="IN178" s="73"/>
      <c r="IO178" s="73"/>
      <c r="IP178" s="73"/>
      <c r="IQ178" s="73"/>
      <c r="IR178" s="73"/>
      <c r="IS178" s="73"/>
      <c r="IT178" s="73"/>
      <c r="IU178" s="73"/>
      <c r="IV178" s="73"/>
    </row>
    <row r="179" spans="1:256" s="2" customFormat="1" ht="15" customHeight="1">
      <c r="A179" s="104"/>
      <c r="B179" s="268"/>
      <c r="C179" s="159"/>
      <c r="D179" s="73"/>
      <c r="E179" s="73"/>
      <c r="F179" s="73"/>
      <c r="G179" s="73"/>
      <c r="H179" s="73"/>
      <c r="I179" s="73"/>
      <c r="J179" s="73"/>
      <c r="K179" s="73"/>
      <c r="L179" s="73"/>
      <c r="M179" s="73"/>
      <c r="N179" s="73"/>
      <c r="O179" s="73"/>
      <c r="P179" s="73"/>
      <c r="Q179" s="73"/>
      <c r="R179" s="73"/>
      <c r="S179" s="73"/>
      <c r="T179" s="73"/>
      <c r="U179" s="73"/>
      <c r="V179" s="73"/>
      <c r="W179" s="73"/>
      <c r="X179" s="73"/>
      <c r="Y179" s="73"/>
      <c r="Z179" s="73"/>
      <c r="AA179" s="73"/>
      <c r="AB179" s="73"/>
      <c r="AC179" s="73"/>
      <c r="AD179" s="73"/>
      <c r="AE179" s="73"/>
      <c r="AF179" s="73"/>
      <c r="AG179" s="73"/>
      <c r="AH179" s="73"/>
      <c r="AI179" s="73"/>
      <c r="AJ179" s="73"/>
      <c r="AK179" s="73"/>
      <c r="AL179" s="73"/>
      <c r="AM179" s="73"/>
      <c r="AN179" s="73"/>
      <c r="AO179" s="73"/>
      <c r="AP179" s="73"/>
      <c r="AQ179" s="73"/>
      <c r="AR179" s="73"/>
      <c r="AS179" s="73"/>
      <c r="AT179" s="73"/>
      <c r="AU179" s="73"/>
      <c r="AV179" s="73"/>
      <c r="AW179" s="73"/>
      <c r="AX179" s="73"/>
      <c r="AY179" s="73"/>
      <c r="AZ179" s="73"/>
      <c r="BA179" s="73"/>
      <c r="BB179" s="73"/>
      <c r="BC179" s="73"/>
      <c r="BD179" s="73"/>
      <c r="BE179" s="73"/>
      <c r="BF179" s="73"/>
      <c r="BG179" s="73"/>
      <c r="BH179" s="73"/>
      <c r="BI179" s="73"/>
      <c r="BJ179" s="73"/>
      <c r="BK179" s="73"/>
      <c r="BL179" s="73"/>
      <c r="BM179" s="73"/>
      <c r="BN179" s="73"/>
      <c r="BO179" s="73"/>
      <c r="BP179" s="73"/>
      <c r="BQ179" s="73"/>
      <c r="BR179" s="73"/>
      <c r="BS179" s="73"/>
      <c r="BT179" s="73"/>
      <c r="BU179" s="73"/>
      <c r="BV179" s="73"/>
      <c r="BW179" s="73"/>
      <c r="BX179" s="73"/>
      <c r="BY179" s="73"/>
      <c r="BZ179" s="73"/>
      <c r="CA179" s="73"/>
      <c r="CB179" s="73"/>
      <c r="CC179" s="73"/>
      <c r="CD179" s="73"/>
      <c r="CE179" s="73"/>
      <c r="CF179" s="73"/>
      <c r="CG179" s="73"/>
      <c r="CH179" s="73"/>
      <c r="CI179" s="73"/>
      <c r="CJ179" s="73"/>
      <c r="CK179" s="73"/>
      <c r="CL179" s="73"/>
      <c r="CM179" s="73"/>
      <c r="CN179" s="73"/>
      <c r="CO179" s="73"/>
      <c r="CP179" s="73"/>
      <c r="CQ179" s="73"/>
      <c r="CR179" s="73"/>
      <c r="CS179" s="73"/>
      <c r="CT179" s="73"/>
      <c r="CU179" s="73"/>
      <c r="CV179" s="73"/>
      <c r="CW179" s="73"/>
      <c r="CX179" s="73"/>
      <c r="CY179" s="73"/>
      <c r="CZ179" s="73"/>
      <c r="DA179" s="73"/>
      <c r="DB179" s="73"/>
      <c r="DC179" s="73"/>
      <c r="DD179" s="73"/>
      <c r="DE179" s="73"/>
      <c r="DF179" s="73"/>
      <c r="DG179" s="73"/>
      <c r="DH179" s="73"/>
      <c r="DI179" s="73"/>
      <c r="DJ179" s="73"/>
      <c r="DK179" s="73"/>
      <c r="DL179" s="73"/>
      <c r="DM179" s="73"/>
      <c r="DN179" s="73"/>
      <c r="DO179" s="73"/>
      <c r="DP179" s="73"/>
      <c r="DQ179" s="73"/>
      <c r="DR179" s="73"/>
      <c r="DS179" s="73"/>
      <c r="DT179" s="73"/>
      <c r="DU179" s="73"/>
      <c r="DV179" s="73"/>
      <c r="DW179" s="73"/>
      <c r="DX179" s="73"/>
      <c r="DY179" s="73"/>
      <c r="DZ179" s="73"/>
      <c r="EA179" s="73"/>
      <c r="EB179" s="73"/>
      <c r="EC179" s="73"/>
      <c r="ED179" s="73"/>
      <c r="EE179" s="73"/>
      <c r="EF179" s="73"/>
      <c r="EG179" s="73"/>
      <c r="EH179" s="73"/>
      <c r="EI179" s="73"/>
      <c r="EJ179" s="73"/>
      <c r="EK179" s="73"/>
      <c r="EL179" s="73"/>
      <c r="EM179" s="73"/>
      <c r="EN179" s="73"/>
      <c r="EO179" s="73"/>
      <c r="EP179" s="73"/>
      <c r="EQ179" s="73"/>
      <c r="ER179" s="73"/>
      <c r="ES179" s="73"/>
      <c r="ET179" s="73"/>
      <c r="EU179" s="73"/>
      <c r="EV179" s="73"/>
      <c r="EW179" s="73"/>
      <c r="EX179" s="73"/>
      <c r="EY179" s="73"/>
      <c r="EZ179" s="73"/>
      <c r="FA179" s="73"/>
      <c r="FB179" s="73"/>
      <c r="FC179" s="73"/>
      <c r="FD179" s="73"/>
      <c r="FE179" s="73"/>
      <c r="FF179" s="73"/>
      <c r="FG179" s="73"/>
      <c r="FH179" s="73"/>
      <c r="FI179" s="73"/>
      <c r="FJ179" s="73"/>
      <c r="FK179" s="73"/>
      <c r="FL179" s="73"/>
      <c r="FM179" s="73"/>
      <c r="FN179" s="73"/>
      <c r="FO179" s="73"/>
      <c r="FP179" s="73"/>
      <c r="FQ179" s="73"/>
      <c r="FR179" s="73"/>
      <c r="FS179" s="73"/>
      <c r="FT179" s="73"/>
      <c r="FU179" s="73"/>
      <c r="FV179" s="73"/>
      <c r="FW179" s="73"/>
      <c r="FX179" s="73"/>
      <c r="FY179" s="73"/>
      <c r="FZ179" s="73"/>
      <c r="GA179" s="73"/>
      <c r="GB179" s="73"/>
      <c r="GC179" s="73"/>
      <c r="GD179" s="73"/>
      <c r="GE179" s="73"/>
      <c r="GF179" s="73"/>
      <c r="GG179" s="73"/>
      <c r="GH179" s="73"/>
      <c r="GI179" s="73"/>
      <c r="GJ179" s="73"/>
      <c r="GK179" s="73"/>
      <c r="GL179" s="73"/>
      <c r="GM179" s="73"/>
      <c r="GN179" s="73"/>
      <c r="GO179" s="73"/>
      <c r="GP179" s="73"/>
      <c r="GQ179" s="73"/>
      <c r="GR179" s="73"/>
      <c r="GS179" s="73"/>
      <c r="GT179" s="73"/>
      <c r="GU179" s="73"/>
      <c r="GV179" s="73"/>
      <c r="GW179" s="73"/>
      <c r="GX179" s="73"/>
      <c r="GY179" s="73"/>
      <c r="GZ179" s="73"/>
      <c r="HA179" s="73"/>
      <c r="HB179" s="73"/>
      <c r="HC179" s="73"/>
      <c r="HD179" s="73"/>
      <c r="HE179" s="73"/>
      <c r="HF179" s="73"/>
      <c r="HG179" s="73"/>
      <c r="HH179" s="73"/>
      <c r="HI179" s="73"/>
      <c r="HJ179" s="73"/>
      <c r="HK179" s="73"/>
      <c r="HL179" s="73"/>
      <c r="HM179" s="73"/>
      <c r="HN179" s="73"/>
      <c r="HO179" s="73"/>
      <c r="HP179" s="73"/>
      <c r="HQ179" s="73"/>
      <c r="HR179" s="73"/>
      <c r="HS179" s="73"/>
      <c r="HT179" s="73"/>
      <c r="HU179" s="73"/>
      <c r="HV179" s="73"/>
      <c r="HW179" s="73"/>
      <c r="HX179" s="73"/>
      <c r="HY179" s="73"/>
      <c r="HZ179" s="73"/>
      <c r="IA179" s="73"/>
      <c r="IB179" s="73"/>
      <c r="IC179" s="73"/>
      <c r="ID179" s="73"/>
      <c r="IE179" s="73"/>
      <c r="IF179" s="73"/>
      <c r="IG179" s="73"/>
      <c r="IH179" s="73"/>
      <c r="II179" s="73"/>
      <c r="IJ179" s="73"/>
      <c r="IK179" s="73"/>
      <c r="IL179" s="73"/>
      <c r="IM179" s="73"/>
      <c r="IN179" s="73"/>
      <c r="IO179" s="73"/>
      <c r="IP179" s="73"/>
      <c r="IQ179" s="73"/>
      <c r="IR179" s="73"/>
      <c r="IS179" s="73"/>
      <c r="IT179" s="73"/>
      <c r="IU179" s="73"/>
      <c r="IV179" s="73"/>
    </row>
    <row r="180" spans="1:256" s="2" customFormat="1" ht="15" customHeight="1">
      <c r="A180" s="104"/>
      <c r="B180" s="268"/>
      <c r="C180" s="159"/>
      <c r="D180" s="73"/>
      <c r="E180" s="73"/>
      <c r="F180" s="73"/>
      <c r="G180" s="73"/>
      <c r="H180" s="73"/>
      <c r="I180" s="73"/>
      <c r="J180" s="73"/>
      <c r="K180" s="73"/>
      <c r="L180" s="73"/>
      <c r="M180" s="73"/>
      <c r="N180" s="73"/>
      <c r="O180" s="73"/>
      <c r="P180" s="73"/>
      <c r="Q180" s="73"/>
      <c r="R180" s="73"/>
      <c r="S180" s="73"/>
      <c r="T180" s="73"/>
      <c r="U180" s="73"/>
      <c r="V180" s="73"/>
      <c r="W180" s="73"/>
      <c r="X180" s="73"/>
      <c r="Y180" s="73"/>
      <c r="Z180" s="73"/>
      <c r="AA180" s="73"/>
      <c r="AB180" s="73"/>
      <c r="AC180" s="73"/>
      <c r="AD180" s="73"/>
      <c r="AE180" s="73"/>
      <c r="AF180" s="73"/>
      <c r="AG180" s="73"/>
      <c r="AH180" s="73"/>
      <c r="AI180" s="73"/>
      <c r="AJ180" s="73"/>
      <c r="AK180" s="73"/>
      <c r="AL180" s="73"/>
      <c r="AM180" s="73"/>
      <c r="AN180" s="73"/>
      <c r="AO180" s="73"/>
      <c r="AP180" s="73"/>
      <c r="AQ180" s="73"/>
      <c r="AR180" s="73"/>
      <c r="AS180" s="73"/>
      <c r="AT180" s="73"/>
      <c r="AU180" s="73"/>
      <c r="AV180" s="73"/>
      <c r="AW180" s="73"/>
      <c r="AX180" s="73"/>
      <c r="AY180" s="73"/>
      <c r="AZ180" s="73"/>
      <c r="BA180" s="73"/>
      <c r="BB180" s="73"/>
      <c r="BC180" s="73"/>
      <c r="BD180" s="73"/>
      <c r="BE180" s="73"/>
      <c r="BF180" s="73"/>
      <c r="BG180" s="73"/>
      <c r="BH180" s="73"/>
      <c r="BI180" s="73"/>
      <c r="BJ180" s="73"/>
      <c r="BK180" s="73"/>
      <c r="BL180" s="73"/>
      <c r="BM180" s="73"/>
      <c r="BN180" s="73"/>
      <c r="BO180" s="73"/>
      <c r="BP180" s="73"/>
      <c r="BQ180" s="73"/>
      <c r="BR180" s="73"/>
      <c r="BS180" s="73"/>
      <c r="BT180" s="73"/>
      <c r="BU180" s="73"/>
      <c r="BV180" s="73"/>
      <c r="BW180" s="73"/>
      <c r="BX180" s="73"/>
      <c r="BY180" s="73"/>
      <c r="BZ180" s="73"/>
      <c r="CA180" s="73"/>
      <c r="CB180" s="73"/>
      <c r="CC180" s="73"/>
      <c r="CD180" s="73"/>
      <c r="CE180" s="73"/>
      <c r="CF180" s="73"/>
      <c r="CG180" s="73"/>
      <c r="CH180" s="73"/>
      <c r="CI180" s="73"/>
      <c r="CJ180" s="73"/>
      <c r="CK180" s="73"/>
      <c r="CL180" s="73"/>
      <c r="CM180" s="73"/>
      <c r="CN180" s="73"/>
      <c r="CO180" s="73"/>
      <c r="CP180" s="73"/>
      <c r="CQ180" s="73"/>
      <c r="CR180" s="73"/>
      <c r="CS180" s="73"/>
      <c r="CT180" s="73"/>
      <c r="CU180" s="73"/>
      <c r="CV180" s="73"/>
      <c r="CW180" s="73"/>
      <c r="CX180" s="73"/>
      <c r="CY180" s="73"/>
      <c r="CZ180" s="73"/>
      <c r="DA180" s="73"/>
      <c r="DB180" s="73"/>
      <c r="DC180" s="73"/>
      <c r="DD180" s="73"/>
      <c r="DE180" s="73"/>
      <c r="DF180" s="73"/>
      <c r="DG180" s="73"/>
      <c r="DH180" s="73"/>
      <c r="DI180" s="73"/>
      <c r="DJ180" s="73"/>
      <c r="DK180" s="73"/>
      <c r="DL180" s="73"/>
      <c r="DM180" s="73"/>
      <c r="DN180" s="73"/>
      <c r="DO180" s="73"/>
      <c r="DP180" s="73"/>
      <c r="DQ180" s="73"/>
      <c r="DR180" s="73"/>
      <c r="DS180" s="73"/>
      <c r="DT180" s="73"/>
      <c r="DU180" s="73"/>
      <c r="DV180" s="73"/>
      <c r="DW180" s="73"/>
      <c r="DX180" s="73"/>
      <c r="DY180" s="73"/>
      <c r="DZ180" s="73"/>
      <c r="EA180" s="73"/>
      <c r="EB180" s="73"/>
      <c r="EC180" s="73"/>
      <c r="ED180" s="73"/>
      <c r="EE180" s="73"/>
      <c r="EF180" s="73"/>
      <c r="EG180" s="73"/>
      <c r="EH180" s="73"/>
      <c r="EI180" s="73"/>
      <c r="EJ180" s="73"/>
      <c r="EK180" s="73"/>
      <c r="EL180" s="73"/>
      <c r="EM180" s="73"/>
      <c r="EN180" s="73"/>
      <c r="EO180" s="73"/>
      <c r="EP180" s="73"/>
      <c r="EQ180" s="73"/>
      <c r="ER180" s="73"/>
      <c r="ES180" s="73"/>
      <c r="ET180" s="73"/>
      <c r="EU180" s="73"/>
      <c r="EV180" s="73"/>
      <c r="EW180" s="73"/>
      <c r="EX180" s="73"/>
      <c r="EY180" s="73"/>
      <c r="EZ180" s="73"/>
      <c r="FA180" s="73"/>
      <c r="FB180" s="73"/>
      <c r="FC180" s="73"/>
      <c r="FD180" s="73"/>
      <c r="FE180" s="73"/>
      <c r="FF180" s="73"/>
      <c r="FG180" s="73"/>
      <c r="FH180" s="73"/>
      <c r="FI180" s="73"/>
      <c r="FJ180" s="73"/>
      <c r="FK180" s="73"/>
      <c r="FL180" s="73"/>
      <c r="FM180" s="73"/>
      <c r="FN180" s="73"/>
      <c r="FO180" s="73"/>
      <c r="FP180" s="73"/>
      <c r="FQ180" s="73"/>
      <c r="FR180" s="73"/>
      <c r="FS180" s="73"/>
      <c r="FT180" s="73"/>
      <c r="FU180" s="73"/>
      <c r="FV180" s="73"/>
      <c r="FW180" s="73"/>
      <c r="FX180" s="73"/>
      <c r="FY180" s="73"/>
      <c r="FZ180" s="73"/>
      <c r="GA180" s="73"/>
      <c r="GB180" s="73"/>
      <c r="GC180" s="73"/>
      <c r="GD180" s="73"/>
      <c r="GE180" s="73"/>
      <c r="GF180" s="73"/>
      <c r="GG180" s="73"/>
      <c r="GH180" s="73"/>
      <c r="GI180" s="73"/>
      <c r="GJ180" s="73"/>
      <c r="GK180" s="73"/>
      <c r="GL180" s="73"/>
      <c r="GM180" s="73"/>
      <c r="GN180" s="73"/>
      <c r="GO180" s="73"/>
      <c r="GP180" s="73"/>
      <c r="GQ180" s="73"/>
      <c r="GR180" s="73"/>
      <c r="GS180" s="73"/>
      <c r="GT180" s="73"/>
      <c r="GU180" s="73"/>
      <c r="GV180" s="73"/>
      <c r="GW180" s="73"/>
      <c r="GX180" s="73"/>
      <c r="GY180" s="73"/>
      <c r="GZ180" s="73"/>
      <c r="HA180" s="73"/>
      <c r="HB180" s="73"/>
      <c r="HC180" s="73"/>
      <c r="HD180" s="73"/>
      <c r="HE180" s="73"/>
      <c r="HF180" s="73"/>
      <c r="HG180" s="73"/>
      <c r="HH180" s="73"/>
      <c r="HI180" s="73"/>
      <c r="HJ180" s="73"/>
      <c r="HK180" s="73"/>
      <c r="HL180" s="73"/>
      <c r="HM180" s="73"/>
      <c r="HN180" s="73"/>
      <c r="HO180" s="73"/>
      <c r="HP180" s="73"/>
      <c r="HQ180" s="73"/>
      <c r="HR180" s="73"/>
      <c r="HS180" s="73"/>
      <c r="HT180" s="73"/>
      <c r="HU180" s="73"/>
      <c r="HV180" s="73"/>
      <c r="HW180" s="73"/>
      <c r="HX180" s="73"/>
      <c r="HY180" s="73"/>
      <c r="HZ180" s="73"/>
      <c r="IA180" s="73"/>
      <c r="IB180" s="73"/>
      <c r="IC180" s="73"/>
      <c r="ID180" s="73"/>
      <c r="IE180" s="73"/>
      <c r="IF180" s="73"/>
      <c r="IG180" s="73"/>
      <c r="IH180" s="73"/>
      <c r="II180" s="73"/>
      <c r="IJ180" s="73"/>
      <c r="IK180" s="73"/>
      <c r="IL180" s="73"/>
      <c r="IM180" s="73"/>
      <c r="IN180" s="73"/>
      <c r="IO180" s="73"/>
      <c r="IP180" s="73"/>
      <c r="IQ180" s="73"/>
      <c r="IR180" s="73"/>
      <c r="IS180" s="73"/>
      <c r="IT180" s="73"/>
      <c r="IU180" s="73"/>
      <c r="IV180" s="73"/>
    </row>
    <row r="181" spans="1:256" s="2" customFormat="1" ht="15" customHeight="1">
      <c r="A181" s="104"/>
      <c r="B181" s="268"/>
      <c r="D181" s="73"/>
      <c r="E181" s="73"/>
      <c r="F181" s="73"/>
      <c r="G181" s="73"/>
      <c r="H181" s="73"/>
      <c r="I181" s="73"/>
      <c r="J181" s="73"/>
      <c r="K181" s="73"/>
      <c r="L181" s="73"/>
      <c r="M181" s="73"/>
      <c r="N181" s="73"/>
      <c r="O181" s="73"/>
      <c r="P181" s="73"/>
      <c r="Q181" s="73"/>
      <c r="R181" s="73"/>
      <c r="S181" s="73"/>
      <c r="T181" s="73"/>
      <c r="U181" s="73"/>
      <c r="V181" s="73"/>
      <c r="W181" s="73"/>
      <c r="X181" s="73"/>
      <c r="Y181" s="73"/>
      <c r="Z181" s="73"/>
      <c r="AA181" s="73"/>
      <c r="AB181" s="73"/>
      <c r="AC181" s="73"/>
      <c r="AD181" s="73"/>
      <c r="AE181" s="73"/>
      <c r="AF181" s="73"/>
      <c r="AG181" s="73"/>
      <c r="AH181" s="73"/>
      <c r="AI181" s="73"/>
      <c r="AJ181" s="73"/>
      <c r="AK181" s="73"/>
      <c r="AL181" s="73"/>
      <c r="AM181" s="73"/>
      <c r="AN181" s="73"/>
      <c r="AO181" s="73"/>
      <c r="AP181" s="73"/>
      <c r="AQ181" s="73"/>
      <c r="AR181" s="73"/>
      <c r="AS181" s="73"/>
      <c r="AT181" s="73"/>
      <c r="AU181" s="73"/>
      <c r="AV181" s="73"/>
      <c r="AW181" s="73"/>
      <c r="AX181" s="73"/>
      <c r="AY181" s="73"/>
      <c r="AZ181" s="73"/>
      <c r="BA181" s="73"/>
      <c r="BB181" s="73"/>
      <c r="BC181" s="73"/>
      <c r="BD181" s="73"/>
      <c r="BE181" s="73"/>
      <c r="BF181" s="73"/>
      <c r="BG181" s="73"/>
      <c r="BH181" s="73"/>
      <c r="BI181" s="73"/>
      <c r="BJ181" s="73"/>
      <c r="BK181" s="73"/>
      <c r="BL181" s="73"/>
      <c r="BM181" s="73"/>
      <c r="BN181" s="73"/>
      <c r="BO181" s="73"/>
      <c r="BP181" s="73"/>
      <c r="BQ181" s="73"/>
      <c r="BR181" s="73"/>
      <c r="BS181" s="73"/>
      <c r="BT181" s="73"/>
      <c r="BU181" s="73"/>
      <c r="BV181" s="73"/>
      <c r="BW181" s="73"/>
      <c r="BX181" s="73"/>
      <c r="BY181" s="73"/>
      <c r="BZ181" s="73"/>
      <c r="CA181" s="73"/>
      <c r="CB181" s="73"/>
      <c r="CC181" s="73"/>
      <c r="CD181" s="73"/>
      <c r="CE181" s="73"/>
      <c r="CF181" s="73"/>
      <c r="CG181" s="73"/>
      <c r="CH181" s="73"/>
      <c r="CI181" s="73"/>
      <c r="CJ181" s="73"/>
      <c r="CK181" s="73"/>
      <c r="CL181" s="73"/>
      <c r="CM181" s="73"/>
      <c r="CN181" s="73"/>
      <c r="CO181" s="73"/>
      <c r="CP181" s="73"/>
      <c r="CQ181" s="73"/>
      <c r="CR181" s="73"/>
      <c r="CS181" s="73"/>
      <c r="CT181" s="73"/>
      <c r="CU181" s="73"/>
      <c r="CV181" s="73"/>
      <c r="CW181" s="73"/>
      <c r="CX181" s="73"/>
      <c r="CY181" s="73"/>
      <c r="CZ181" s="73"/>
      <c r="DA181" s="73"/>
      <c r="DB181" s="73"/>
      <c r="DC181" s="73"/>
      <c r="DD181" s="73"/>
      <c r="DE181" s="73"/>
      <c r="DF181" s="73"/>
      <c r="DG181" s="73"/>
      <c r="DH181" s="73"/>
      <c r="DI181" s="73"/>
      <c r="DJ181" s="73"/>
      <c r="DK181" s="73"/>
      <c r="DL181" s="73"/>
      <c r="DM181" s="73"/>
      <c r="DN181" s="73"/>
      <c r="DO181" s="73"/>
      <c r="DP181" s="73"/>
      <c r="DQ181" s="73"/>
      <c r="DR181" s="73"/>
      <c r="DS181" s="73"/>
      <c r="DT181" s="73"/>
      <c r="DU181" s="73"/>
      <c r="DV181" s="73"/>
      <c r="DW181" s="73"/>
      <c r="DX181" s="73"/>
      <c r="DY181" s="73"/>
      <c r="DZ181" s="73"/>
      <c r="EA181" s="73"/>
      <c r="EB181" s="73"/>
      <c r="EC181" s="73"/>
      <c r="ED181" s="73"/>
      <c r="EE181" s="73"/>
      <c r="EF181" s="73"/>
      <c r="EG181" s="73"/>
      <c r="EH181" s="73"/>
      <c r="EI181" s="73"/>
      <c r="EJ181" s="73"/>
      <c r="EK181" s="73"/>
      <c r="EL181" s="73"/>
      <c r="EM181" s="73"/>
      <c r="EN181" s="73"/>
      <c r="EO181" s="73"/>
      <c r="EP181" s="73"/>
      <c r="EQ181" s="73"/>
      <c r="ER181" s="73"/>
      <c r="ES181" s="73"/>
      <c r="ET181" s="73"/>
      <c r="EU181" s="73"/>
      <c r="EV181" s="73"/>
      <c r="EW181" s="73"/>
      <c r="EX181" s="73"/>
      <c r="EY181" s="73"/>
      <c r="EZ181" s="73"/>
      <c r="FA181" s="73"/>
      <c r="FB181" s="73"/>
      <c r="FC181" s="73"/>
      <c r="FD181" s="73"/>
      <c r="FE181" s="73"/>
      <c r="FF181" s="73"/>
      <c r="FG181" s="73"/>
      <c r="FH181" s="73"/>
      <c r="FI181" s="73"/>
      <c r="FJ181" s="73"/>
      <c r="FK181" s="73"/>
      <c r="FL181" s="73"/>
      <c r="FM181" s="73"/>
      <c r="FN181" s="73"/>
      <c r="FO181" s="73"/>
      <c r="FP181" s="73"/>
      <c r="FQ181" s="73"/>
      <c r="FR181" s="73"/>
      <c r="FS181" s="73"/>
      <c r="FT181" s="73"/>
      <c r="FU181" s="73"/>
      <c r="FV181" s="73"/>
      <c r="FW181" s="73"/>
      <c r="FX181" s="73"/>
      <c r="FY181" s="73"/>
      <c r="FZ181" s="73"/>
      <c r="GA181" s="73"/>
      <c r="GB181" s="73"/>
      <c r="GC181" s="73"/>
      <c r="GD181" s="73"/>
      <c r="GE181" s="73"/>
      <c r="GF181" s="73"/>
      <c r="GG181" s="73"/>
      <c r="GH181" s="73"/>
      <c r="GI181" s="73"/>
      <c r="GJ181" s="73"/>
      <c r="GK181" s="73"/>
      <c r="GL181" s="73"/>
      <c r="GM181" s="73"/>
      <c r="GN181" s="73"/>
      <c r="GO181" s="73"/>
      <c r="GP181" s="73"/>
      <c r="GQ181" s="73"/>
      <c r="GR181" s="73"/>
      <c r="GS181" s="73"/>
      <c r="GT181" s="73"/>
      <c r="GU181" s="73"/>
      <c r="GV181" s="73"/>
      <c r="GW181" s="73"/>
      <c r="GX181" s="73"/>
      <c r="GY181" s="73"/>
      <c r="GZ181" s="73"/>
      <c r="HA181" s="73"/>
      <c r="HB181" s="73"/>
      <c r="HC181" s="73"/>
      <c r="HD181" s="73"/>
      <c r="HE181" s="73"/>
      <c r="HF181" s="73"/>
      <c r="HG181" s="73"/>
      <c r="HH181" s="73"/>
      <c r="HI181" s="73"/>
      <c r="HJ181" s="73"/>
      <c r="HK181" s="73"/>
      <c r="HL181" s="73"/>
      <c r="HM181" s="73"/>
      <c r="HN181" s="73"/>
      <c r="HO181" s="73"/>
      <c r="HP181" s="73"/>
      <c r="HQ181" s="73"/>
      <c r="HR181" s="73"/>
      <c r="HS181" s="73"/>
      <c r="HT181" s="73"/>
      <c r="HU181" s="73"/>
      <c r="HV181" s="73"/>
      <c r="HW181" s="73"/>
      <c r="HX181" s="73"/>
      <c r="HY181" s="73"/>
      <c r="HZ181" s="73"/>
      <c r="IA181" s="73"/>
      <c r="IB181" s="73"/>
      <c r="IC181" s="73"/>
      <c r="ID181" s="73"/>
      <c r="IE181" s="73"/>
      <c r="IF181" s="73"/>
      <c r="IG181" s="73"/>
      <c r="IH181" s="73"/>
      <c r="II181" s="73"/>
      <c r="IJ181" s="73"/>
      <c r="IK181" s="73"/>
      <c r="IL181" s="73"/>
      <c r="IM181" s="73"/>
      <c r="IN181" s="73"/>
      <c r="IO181" s="73"/>
      <c r="IP181" s="73"/>
      <c r="IQ181" s="73"/>
      <c r="IR181" s="73"/>
      <c r="IS181" s="73"/>
      <c r="IT181" s="73"/>
      <c r="IU181" s="73"/>
      <c r="IV181" s="73"/>
    </row>
    <row r="182" spans="1:256" s="2" customFormat="1" ht="15" customHeight="1">
      <c r="A182" s="104"/>
      <c r="B182" s="268"/>
      <c r="C182" s="159"/>
      <c r="D182" s="73"/>
      <c r="E182" s="73"/>
      <c r="F182" s="73"/>
      <c r="G182" s="73"/>
      <c r="H182" s="73"/>
      <c r="I182" s="73"/>
      <c r="J182" s="73"/>
      <c r="K182" s="73"/>
      <c r="L182" s="73"/>
      <c r="M182" s="73"/>
      <c r="N182" s="73"/>
      <c r="O182" s="73"/>
      <c r="P182" s="73"/>
      <c r="Q182" s="73"/>
      <c r="R182" s="73"/>
      <c r="S182" s="73"/>
      <c r="T182" s="73"/>
      <c r="U182" s="73"/>
      <c r="V182" s="73"/>
      <c r="W182" s="73"/>
      <c r="X182" s="73"/>
      <c r="Y182" s="73"/>
      <c r="Z182" s="73"/>
      <c r="AA182" s="73"/>
      <c r="AB182" s="73"/>
      <c r="AC182" s="73"/>
      <c r="AD182" s="73"/>
      <c r="AE182" s="73"/>
      <c r="AF182" s="73"/>
      <c r="AG182" s="73"/>
      <c r="AH182" s="73"/>
      <c r="AI182" s="73"/>
      <c r="AJ182" s="73"/>
      <c r="AK182" s="73"/>
      <c r="AL182" s="73"/>
      <c r="AM182" s="73"/>
      <c r="AN182" s="73"/>
      <c r="AO182" s="73"/>
      <c r="AP182" s="73"/>
      <c r="AQ182" s="73"/>
      <c r="AR182" s="73"/>
      <c r="AS182" s="73"/>
      <c r="AT182" s="73"/>
      <c r="AU182" s="73"/>
      <c r="AV182" s="73"/>
      <c r="AW182" s="73"/>
      <c r="AX182" s="73"/>
      <c r="AY182" s="73"/>
      <c r="AZ182" s="73"/>
      <c r="BA182" s="73"/>
      <c r="BB182" s="73"/>
      <c r="BC182" s="73"/>
      <c r="BD182" s="73"/>
      <c r="BE182" s="73"/>
      <c r="BF182" s="73"/>
      <c r="BG182" s="73"/>
      <c r="BH182" s="73"/>
      <c r="BI182" s="73"/>
      <c r="BJ182" s="73"/>
      <c r="BK182" s="73"/>
      <c r="BL182" s="73"/>
      <c r="BM182" s="73"/>
      <c r="BN182" s="73"/>
      <c r="BO182" s="73"/>
      <c r="BP182" s="73"/>
      <c r="BQ182" s="73"/>
      <c r="BR182" s="73"/>
      <c r="BS182" s="73"/>
      <c r="BT182" s="73"/>
      <c r="BU182" s="73"/>
      <c r="BV182" s="73"/>
      <c r="BW182" s="73"/>
      <c r="BX182" s="73"/>
      <c r="BY182" s="73"/>
      <c r="BZ182" s="73"/>
      <c r="CA182" s="73"/>
      <c r="CB182" s="73"/>
      <c r="CC182" s="73"/>
      <c r="CD182" s="73"/>
      <c r="CE182" s="73"/>
      <c r="CF182" s="73"/>
      <c r="CG182" s="73"/>
      <c r="CH182" s="73"/>
      <c r="CI182" s="73"/>
      <c r="CJ182" s="73"/>
      <c r="CK182" s="73"/>
      <c r="CL182" s="73"/>
      <c r="CM182" s="73"/>
      <c r="CN182" s="73"/>
      <c r="CO182" s="73"/>
      <c r="CP182" s="73"/>
      <c r="CQ182" s="73"/>
      <c r="CR182" s="73"/>
      <c r="CS182" s="73"/>
      <c r="CT182" s="73"/>
      <c r="CU182" s="73"/>
      <c r="CV182" s="73"/>
      <c r="CW182" s="73"/>
      <c r="CX182" s="73"/>
      <c r="CY182" s="73"/>
      <c r="CZ182" s="73"/>
      <c r="DA182" s="73"/>
      <c r="DB182" s="73"/>
      <c r="DC182" s="73"/>
      <c r="DD182" s="73"/>
      <c r="DE182" s="73"/>
      <c r="DF182" s="73"/>
      <c r="DG182" s="73"/>
      <c r="DH182" s="73"/>
      <c r="DI182" s="73"/>
      <c r="DJ182" s="73"/>
      <c r="DK182" s="73"/>
      <c r="DL182" s="73"/>
      <c r="DM182" s="73"/>
      <c r="DN182" s="73"/>
      <c r="DO182" s="73"/>
      <c r="DP182" s="73"/>
      <c r="DQ182" s="73"/>
      <c r="DR182" s="73"/>
      <c r="DS182" s="73"/>
      <c r="DT182" s="73"/>
      <c r="DU182" s="73"/>
      <c r="DV182" s="73"/>
      <c r="DW182" s="73"/>
      <c r="DX182" s="73"/>
      <c r="DY182" s="73"/>
      <c r="DZ182" s="73"/>
      <c r="EA182" s="73"/>
      <c r="EB182" s="73"/>
      <c r="EC182" s="73"/>
      <c r="ED182" s="73"/>
      <c r="EE182" s="73"/>
      <c r="EF182" s="73"/>
      <c r="EG182" s="73"/>
      <c r="EH182" s="73"/>
      <c r="EI182" s="73"/>
      <c r="EJ182" s="73"/>
      <c r="EK182" s="73"/>
      <c r="EL182" s="73"/>
      <c r="EM182" s="73"/>
      <c r="EN182" s="73"/>
      <c r="EO182" s="73"/>
      <c r="EP182" s="73"/>
      <c r="EQ182" s="73"/>
      <c r="ER182" s="73"/>
      <c r="ES182" s="73"/>
      <c r="ET182" s="73"/>
      <c r="EU182" s="73"/>
      <c r="EV182" s="73"/>
      <c r="EW182" s="73"/>
      <c r="EX182" s="73"/>
      <c r="EY182" s="73"/>
      <c r="EZ182" s="73"/>
      <c r="FA182" s="73"/>
      <c r="FB182" s="73"/>
      <c r="FC182" s="73"/>
      <c r="FD182" s="73"/>
      <c r="FE182" s="73"/>
      <c r="FF182" s="73"/>
      <c r="FG182" s="73"/>
      <c r="FH182" s="73"/>
      <c r="FI182" s="73"/>
      <c r="FJ182" s="73"/>
      <c r="FK182" s="73"/>
      <c r="FL182" s="73"/>
      <c r="FM182" s="73"/>
      <c r="FN182" s="73"/>
      <c r="FO182" s="73"/>
      <c r="FP182" s="73"/>
      <c r="FQ182" s="73"/>
      <c r="FR182" s="73"/>
      <c r="FS182" s="73"/>
      <c r="FT182" s="73"/>
      <c r="FU182" s="73"/>
      <c r="FV182" s="73"/>
      <c r="FW182" s="73"/>
      <c r="FX182" s="73"/>
      <c r="FY182" s="73"/>
      <c r="FZ182" s="73"/>
      <c r="GA182" s="73"/>
      <c r="GB182" s="73"/>
      <c r="GC182" s="73"/>
      <c r="GD182" s="73"/>
      <c r="GE182" s="73"/>
      <c r="GF182" s="73"/>
      <c r="GG182" s="73"/>
      <c r="GH182" s="73"/>
      <c r="GI182" s="73"/>
      <c r="GJ182" s="73"/>
      <c r="GK182" s="73"/>
      <c r="GL182" s="73"/>
      <c r="GM182" s="73"/>
      <c r="GN182" s="73"/>
      <c r="GO182" s="73"/>
      <c r="GP182" s="73"/>
      <c r="GQ182" s="73"/>
      <c r="GR182" s="73"/>
      <c r="GS182" s="73"/>
      <c r="GT182" s="73"/>
      <c r="GU182" s="73"/>
      <c r="GV182" s="73"/>
      <c r="GW182" s="73"/>
      <c r="GX182" s="73"/>
      <c r="GY182" s="73"/>
      <c r="GZ182" s="73"/>
      <c r="HA182" s="73"/>
      <c r="HB182" s="73"/>
      <c r="HC182" s="73"/>
      <c r="HD182" s="73"/>
      <c r="HE182" s="73"/>
      <c r="HF182" s="73"/>
      <c r="HG182" s="73"/>
      <c r="HH182" s="73"/>
      <c r="HI182" s="73"/>
      <c r="HJ182" s="73"/>
      <c r="HK182" s="73"/>
      <c r="HL182" s="73"/>
      <c r="HM182" s="73"/>
      <c r="HN182" s="73"/>
      <c r="HO182" s="73"/>
      <c r="HP182" s="73"/>
      <c r="HQ182" s="73"/>
      <c r="HR182" s="73"/>
      <c r="HS182" s="73"/>
      <c r="HT182" s="73"/>
      <c r="HU182" s="73"/>
      <c r="HV182" s="73"/>
      <c r="HW182" s="73"/>
      <c r="HX182" s="73"/>
      <c r="HY182" s="73"/>
      <c r="HZ182" s="73"/>
      <c r="IA182" s="73"/>
      <c r="IB182" s="73"/>
      <c r="IC182" s="73"/>
      <c r="ID182" s="73"/>
      <c r="IE182" s="73"/>
      <c r="IF182" s="73"/>
      <c r="IG182" s="73"/>
      <c r="IH182" s="73"/>
      <c r="II182" s="73"/>
      <c r="IJ182" s="73"/>
      <c r="IK182" s="73"/>
      <c r="IL182" s="73"/>
      <c r="IM182" s="73"/>
      <c r="IN182" s="73"/>
      <c r="IO182" s="73"/>
      <c r="IP182" s="73"/>
      <c r="IQ182" s="73"/>
      <c r="IR182" s="73"/>
      <c r="IS182" s="73"/>
      <c r="IT182" s="73"/>
      <c r="IU182" s="73"/>
      <c r="IV182" s="73"/>
    </row>
    <row r="183" spans="1:256" s="2" customFormat="1" ht="15" customHeight="1">
      <c r="A183" s="104"/>
      <c r="B183" s="268"/>
      <c r="C183" s="159"/>
      <c r="D183" s="73"/>
      <c r="E183" s="73"/>
      <c r="F183" s="73"/>
      <c r="G183" s="73"/>
      <c r="H183" s="73"/>
      <c r="I183" s="73"/>
      <c r="J183" s="73"/>
      <c r="K183" s="73"/>
      <c r="L183" s="73"/>
      <c r="M183" s="73"/>
      <c r="N183" s="73"/>
      <c r="O183" s="73"/>
      <c r="P183" s="73"/>
      <c r="Q183" s="73"/>
      <c r="R183" s="73"/>
      <c r="S183" s="73"/>
      <c r="T183" s="73"/>
      <c r="U183" s="73"/>
      <c r="V183" s="73"/>
      <c r="W183" s="73"/>
      <c r="X183" s="73"/>
      <c r="Y183" s="73"/>
      <c r="Z183" s="73"/>
      <c r="AA183" s="73"/>
      <c r="AB183" s="73"/>
      <c r="AC183" s="73"/>
      <c r="AD183" s="73"/>
      <c r="AE183" s="73"/>
      <c r="AF183" s="73"/>
      <c r="AG183" s="73"/>
      <c r="AH183" s="73"/>
      <c r="AI183" s="73"/>
      <c r="AJ183" s="73"/>
      <c r="AK183" s="73"/>
      <c r="AL183" s="73"/>
      <c r="AM183" s="73"/>
      <c r="AN183" s="73"/>
      <c r="AO183" s="73"/>
      <c r="AP183" s="73"/>
      <c r="AQ183" s="73"/>
      <c r="AR183" s="73"/>
      <c r="AS183" s="73"/>
      <c r="AT183" s="73"/>
      <c r="AU183" s="73"/>
      <c r="AV183" s="73"/>
      <c r="AW183" s="73"/>
      <c r="AX183" s="73"/>
      <c r="AY183" s="73"/>
      <c r="AZ183" s="73"/>
      <c r="BA183" s="73"/>
      <c r="BB183" s="73"/>
      <c r="BC183" s="73"/>
      <c r="BD183" s="73"/>
      <c r="BE183" s="73"/>
      <c r="BF183" s="73"/>
      <c r="BG183" s="73"/>
      <c r="BH183" s="73"/>
      <c r="BI183" s="73"/>
      <c r="BJ183" s="73"/>
      <c r="BK183" s="73"/>
      <c r="BL183" s="73"/>
      <c r="BM183" s="73"/>
      <c r="BN183" s="73"/>
      <c r="BO183" s="73"/>
      <c r="BP183" s="73"/>
      <c r="BQ183" s="73"/>
      <c r="BR183" s="73"/>
      <c r="BS183" s="73"/>
      <c r="BT183" s="73"/>
      <c r="BU183" s="73"/>
      <c r="BV183" s="73"/>
      <c r="BW183" s="73"/>
      <c r="BX183" s="73"/>
      <c r="BY183" s="73"/>
      <c r="BZ183" s="73"/>
      <c r="CA183" s="73"/>
      <c r="CB183" s="73"/>
      <c r="CC183" s="73"/>
      <c r="CD183" s="73"/>
      <c r="CE183" s="73"/>
      <c r="CF183" s="73"/>
      <c r="CG183" s="73"/>
      <c r="CH183" s="73"/>
      <c r="CI183" s="73"/>
      <c r="CJ183" s="73"/>
      <c r="CK183" s="73"/>
      <c r="CL183" s="73"/>
      <c r="CM183" s="73"/>
      <c r="CN183" s="73"/>
      <c r="CO183" s="73"/>
      <c r="CP183" s="73"/>
      <c r="CQ183" s="73"/>
      <c r="CR183" s="73"/>
      <c r="CS183" s="73"/>
      <c r="CT183" s="73"/>
      <c r="CU183" s="73"/>
      <c r="CV183" s="73"/>
      <c r="CW183" s="73"/>
      <c r="CX183" s="73"/>
      <c r="CY183" s="73"/>
      <c r="CZ183" s="73"/>
      <c r="DA183" s="73"/>
      <c r="DB183" s="73"/>
      <c r="DC183" s="73"/>
      <c r="DD183" s="73"/>
      <c r="DE183" s="73"/>
      <c r="DF183" s="73"/>
      <c r="DG183" s="73"/>
      <c r="DH183" s="73"/>
      <c r="DI183" s="73"/>
      <c r="DJ183" s="73"/>
      <c r="DK183" s="73"/>
      <c r="DL183" s="73"/>
      <c r="DM183" s="73"/>
      <c r="DN183" s="73"/>
      <c r="DO183" s="73"/>
      <c r="DP183" s="73"/>
      <c r="DQ183" s="73"/>
      <c r="DR183" s="73"/>
      <c r="DS183" s="73"/>
      <c r="DT183" s="73"/>
      <c r="DU183" s="73"/>
      <c r="DV183" s="73"/>
      <c r="DW183" s="73"/>
      <c r="DX183" s="73"/>
      <c r="DY183" s="73"/>
      <c r="DZ183" s="73"/>
      <c r="EA183" s="73"/>
      <c r="EB183" s="73"/>
      <c r="EC183" s="73"/>
      <c r="ED183" s="73"/>
      <c r="EE183" s="73"/>
      <c r="EF183" s="73"/>
      <c r="EG183" s="73"/>
      <c r="EH183" s="73"/>
      <c r="EI183" s="73"/>
      <c r="EJ183" s="73"/>
      <c r="EK183" s="73"/>
      <c r="EL183" s="73"/>
      <c r="EM183" s="73"/>
      <c r="EN183" s="73"/>
      <c r="EO183" s="73"/>
      <c r="EP183" s="73"/>
      <c r="EQ183" s="73"/>
      <c r="ER183" s="73"/>
      <c r="ES183" s="73"/>
      <c r="ET183" s="73"/>
      <c r="EU183" s="73"/>
      <c r="EV183" s="73"/>
      <c r="EW183" s="73"/>
      <c r="EX183" s="73"/>
      <c r="EY183" s="73"/>
      <c r="EZ183" s="73"/>
      <c r="FA183" s="73"/>
      <c r="FB183" s="73"/>
      <c r="FC183" s="73"/>
      <c r="FD183" s="73"/>
      <c r="FE183" s="73"/>
      <c r="FF183" s="73"/>
      <c r="FG183" s="73"/>
      <c r="FH183" s="73"/>
      <c r="FI183" s="73"/>
      <c r="FJ183" s="73"/>
      <c r="FK183" s="73"/>
      <c r="FL183" s="73"/>
      <c r="FM183" s="73"/>
      <c r="FN183" s="73"/>
      <c r="FO183" s="73"/>
      <c r="FP183" s="73"/>
      <c r="FQ183" s="73"/>
      <c r="FR183" s="73"/>
      <c r="FS183" s="73"/>
      <c r="FT183" s="73"/>
      <c r="FU183" s="73"/>
      <c r="FV183" s="73"/>
      <c r="FW183" s="73"/>
      <c r="FX183" s="73"/>
      <c r="FY183" s="73"/>
      <c r="FZ183" s="73"/>
      <c r="GA183" s="73"/>
      <c r="GB183" s="73"/>
      <c r="GC183" s="73"/>
      <c r="GD183" s="73"/>
      <c r="GE183" s="73"/>
      <c r="GF183" s="73"/>
      <c r="GG183" s="73"/>
      <c r="GH183" s="73"/>
      <c r="GI183" s="73"/>
      <c r="GJ183" s="73"/>
      <c r="GK183" s="73"/>
      <c r="GL183" s="73"/>
      <c r="GM183" s="73"/>
      <c r="GN183" s="73"/>
      <c r="GO183" s="73"/>
      <c r="GP183" s="73"/>
      <c r="GQ183" s="73"/>
      <c r="GR183" s="73"/>
      <c r="GS183" s="73"/>
      <c r="GT183" s="73"/>
      <c r="GU183" s="73"/>
      <c r="GV183" s="73"/>
      <c r="GW183" s="73"/>
      <c r="GX183" s="73"/>
      <c r="GY183" s="73"/>
      <c r="GZ183" s="73"/>
      <c r="HA183" s="73"/>
      <c r="HB183" s="73"/>
      <c r="HC183" s="73"/>
      <c r="HD183" s="73"/>
      <c r="HE183" s="73"/>
      <c r="HF183" s="73"/>
      <c r="HG183" s="73"/>
      <c r="HH183" s="73"/>
      <c r="HI183" s="73"/>
      <c r="HJ183" s="73"/>
      <c r="HK183" s="73"/>
      <c r="HL183" s="73"/>
      <c r="HM183" s="73"/>
      <c r="HN183" s="73"/>
      <c r="HO183" s="73"/>
      <c r="HP183" s="73"/>
      <c r="HQ183" s="73"/>
      <c r="HR183" s="73"/>
      <c r="HS183" s="73"/>
      <c r="HT183" s="73"/>
      <c r="HU183" s="73"/>
      <c r="HV183" s="73"/>
      <c r="HW183" s="73"/>
      <c r="HX183" s="73"/>
      <c r="HY183" s="73"/>
      <c r="HZ183" s="73"/>
      <c r="IA183" s="73"/>
      <c r="IB183" s="73"/>
      <c r="IC183" s="73"/>
      <c r="ID183" s="73"/>
      <c r="IE183" s="73"/>
      <c r="IF183" s="73"/>
      <c r="IG183" s="73"/>
      <c r="IH183" s="73"/>
      <c r="II183" s="73"/>
      <c r="IJ183" s="73"/>
      <c r="IK183" s="73"/>
      <c r="IL183" s="73"/>
      <c r="IM183" s="73"/>
      <c r="IN183" s="73"/>
      <c r="IO183" s="73"/>
      <c r="IP183" s="73"/>
      <c r="IQ183" s="73"/>
      <c r="IR183" s="73"/>
      <c r="IS183" s="73"/>
      <c r="IT183" s="73"/>
      <c r="IU183" s="73"/>
      <c r="IV183" s="73"/>
    </row>
    <row r="184" spans="1:256" s="2" customFormat="1" ht="15" customHeight="1">
      <c r="A184" s="104"/>
      <c r="B184" s="268"/>
      <c r="C184" s="159"/>
      <c r="D184" s="73"/>
      <c r="E184" s="73"/>
      <c r="F184" s="73"/>
      <c r="G184" s="73"/>
      <c r="H184" s="73"/>
      <c r="I184" s="73"/>
      <c r="J184" s="73"/>
      <c r="K184" s="73"/>
      <c r="L184" s="73"/>
      <c r="M184" s="73"/>
      <c r="N184" s="73"/>
      <c r="O184" s="73"/>
      <c r="P184" s="73"/>
      <c r="Q184" s="73"/>
      <c r="R184" s="73"/>
      <c r="S184" s="73"/>
      <c r="T184" s="73"/>
      <c r="U184" s="73"/>
      <c r="V184" s="73"/>
      <c r="W184" s="73"/>
      <c r="X184" s="73"/>
      <c r="Y184" s="73"/>
      <c r="Z184" s="73"/>
      <c r="AA184" s="73"/>
      <c r="AB184" s="73"/>
      <c r="AC184" s="73"/>
      <c r="AD184" s="73"/>
      <c r="AE184" s="73"/>
      <c r="AF184" s="73"/>
      <c r="AG184" s="73"/>
      <c r="AH184" s="73"/>
      <c r="AI184" s="73"/>
      <c r="AJ184" s="73"/>
      <c r="AK184" s="73"/>
      <c r="AL184" s="73"/>
      <c r="AM184" s="73"/>
      <c r="AN184" s="73"/>
      <c r="AO184" s="73"/>
      <c r="AP184" s="73"/>
      <c r="AQ184" s="73"/>
      <c r="AR184" s="73"/>
      <c r="AS184" s="73"/>
      <c r="AT184" s="73"/>
      <c r="AU184" s="73"/>
      <c r="AV184" s="73"/>
      <c r="AW184" s="73"/>
      <c r="AX184" s="73"/>
      <c r="AY184" s="73"/>
      <c r="AZ184" s="73"/>
      <c r="BA184" s="73"/>
      <c r="BB184" s="73"/>
      <c r="BC184" s="73"/>
      <c r="BD184" s="73"/>
      <c r="BE184" s="73"/>
      <c r="BF184" s="73"/>
      <c r="BG184" s="73"/>
      <c r="BH184" s="73"/>
      <c r="BI184" s="73"/>
      <c r="BJ184" s="73"/>
      <c r="BK184" s="73"/>
      <c r="BL184" s="73"/>
      <c r="BM184" s="73"/>
      <c r="BN184" s="73"/>
      <c r="BO184" s="73"/>
      <c r="BP184" s="73"/>
      <c r="BQ184" s="73"/>
      <c r="BR184" s="73"/>
      <c r="BS184" s="73"/>
      <c r="BT184" s="73"/>
      <c r="BU184" s="73"/>
      <c r="BV184" s="73"/>
      <c r="BW184" s="73"/>
      <c r="BX184" s="73"/>
      <c r="BY184" s="73"/>
      <c r="BZ184" s="73"/>
      <c r="CA184" s="73"/>
      <c r="CB184" s="73"/>
      <c r="CC184" s="73"/>
      <c r="CD184" s="73"/>
      <c r="CE184" s="73"/>
      <c r="CF184" s="73"/>
      <c r="CG184" s="73"/>
      <c r="CH184" s="73"/>
      <c r="CI184" s="73"/>
      <c r="CJ184" s="73"/>
      <c r="CK184" s="73"/>
      <c r="CL184" s="73"/>
      <c r="CM184" s="73"/>
      <c r="CN184" s="73"/>
      <c r="CO184" s="73"/>
      <c r="CP184" s="73"/>
      <c r="CQ184" s="73"/>
      <c r="CR184" s="73"/>
      <c r="CS184" s="73"/>
      <c r="CT184" s="73"/>
      <c r="CU184" s="73"/>
      <c r="CV184" s="73"/>
      <c r="CW184" s="73"/>
      <c r="CX184" s="73"/>
      <c r="CY184" s="73"/>
      <c r="CZ184" s="73"/>
      <c r="DA184" s="73"/>
      <c r="DB184" s="73"/>
      <c r="DC184" s="73"/>
      <c r="DD184" s="73"/>
      <c r="DE184" s="73"/>
      <c r="DF184" s="73"/>
      <c r="DG184" s="73"/>
      <c r="DH184" s="73"/>
      <c r="DI184" s="73"/>
      <c r="DJ184" s="73"/>
      <c r="DK184" s="73"/>
      <c r="DL184" s="73"/>
      <c r="DM184" s="73"/>
      <c r="DN184" s="73"/>
      <c r="DO184" s="73"/>
      <c r="DP184" s="73"/>
      <c r="DQ184" s="73"/>
      <c r="DR184" s="73"/>
      <c r="DS184" s="73"/>
      <c r="DT184" s="73"/>
      <c r="DU184" s="73"/>
      <c r="DV184" s="73"/>
      <c r="DW184" s="73"/>
      <c r="DX184" s="73"/>
      <c r="DY184" s="73"/>
      <c r="DZ184" s="73"/>
      <c r="EA184" s="73"/>
      <c r="EB184" s="73"/>
      <c r="EC184" s="73"/>
      <c r="ED184" s="73"/>
      <c r="EE184" s="73"/>
      <c r="EF184" s="73"/>
      <c r="EG184" s="73"/>
      <c r="EH184" s="73"/>
      <c r="EI184" s="73"/>
      <c r="EJ184" s="73"/>
      <c r="EK184" s="73"/>
      <c r="EL184" s="73"/>
      <c r="EM184" s="73"/>
      <c r="EN184" s="73"/>
      <c r="EO184" s="73"/>
      <c r="EP184" s="73"/>
      <c r="EQ184" s="73"/>
      <c r="ER184" s="73"/>
      <c r="ES184" s="73"/>
      <c r="ET184" s="73"/>
      <c r="EU184" s="73"/>
      <c r="EV184" s="73"/>
      <c r="EW184" s="73"/>
      <c r="EX184" s="73"/>
      <c r="EY184" s="73"/>
      <c r="EZ184" s="73"/>
      <c r="FA184" s="73"/>
      <c r="FB184" s="73"/>
      <c r="FC184" s="73"/>
      <c r="FD184" s="73"/>
      <c r="FE184" s="73"/>
      <c r="FF184" s="73"/>
      <c r="FG184" s="73"/>
      <c r="FH184" s="73"/>
      <c r="FI184" s="73"/>
      <c r="FJ184" s="73"/>
      <c r="FK184" s="73"/>
      <c r="FL184" s="73"/>
      <c r="FM184" s="73"/>
      <c r="FN184" s="73"/>
      <c r="FO184" s="73"/>
      <c r="FP184" s="73"/>
      <c r="FQ184" s="73"/>
      <c r="FR184" s="73"/>
      <c r="FS184" s="73"/>
      <c r="FT184" s="73"/>
      <c r="FU184" s="73"/>
      <c r="FV184" s="73"/>
      <c r="FW184" s="73"/>
      <c r="FX184" s="73"/>
      <c r="FY184" s="73"/>
      <c r="FZ184" s="73"/>
      <c r="GA184" s="73"/>
      <c r="GB184" s="73"/>
      <c r="GC184" s="73"/>
      <c r="GD184" s="73"/>
      <c r="GE184" s="73"/>
      <c r="GF184" s="73"/>
      <c r="GG184" s="73"/>
      <c r="GH184" s="73"/>
      <c r="GI184" s="73"/>
      <c r="GJ184" s="73"/>
      <c r="GK184" s="73"/>
      <c r="GL184" s="73"/>
      <c r="GM184" s="73"/>
      <c r="GN184" s="73"/>
      <c r="GO184" s="73"/>
      <c r="GP184" s="73"/>
      <c r="GQ184" s="73"/>
      <c r="GR184" s="73"/>
      <c r="GS184" s="73"/>
      <c r="GT184" s="73"/>
      <c r="GU184" s="73"/>
      <c r="GV184" s="73"/>
      <c r="GW184" s="73"/>
      <c r="GX184" s="73"/>
      <c r="GY184" s="73"/>
      <c r="GZ184" s="73"/>
      <c r="HA184" s="73"/>
      <c r="HB184" s="73"/>
      <c r="HC184" s="73"/>
      <c r="HD184" s="73"/>
      <c r="HE184" s="73"/>
      <c r="HF184" s="73"/>
      <c r="HG184" s="73"/>
      <c r="HH184" s="73"/>
      <c r="HI184" s="73"/>
      <c r="HJ184" s="73"/>
      <c r="HK184" s="73"/>
      <c r="HL184" s="73"/>
      <c r="HM184" s="73"/>
      <c r="HN184" s="73"/>
      <c r="HO184" s="73"/>
      <c r="HP184" s="73"/>
      <c r="HQ184" s="73"/>
      <c r="HR184" s="73"/>
      <c r="HS184" s="73"/>
      <c r="HT184" s="73"/>
      <c r="HU184" s="73"/>
      <c r="HV184" s="73"/>
      <c r="HW184" s="73"/>
      <c r="HX184" s="73"/>
      <c r="HY184" s="73"/>
      <c r="HZ184" s="73"/>
      <c r="IA184" s="73"/>
      <c r="IB184" s="73"/>
      <c r="IC184" s="73"/>
      <c r="ID184" s="73"/>
      <c r="IE184" s="73"/>
      <c r="IF184" s="73"/>
      <c r="IG184" s="73"/>
      <c r="IH184" s="73"/>
      <c r="II184" s="73"/>
      <c r="IJ184" s="73"/>
      <c r="IK184" s="73"/>
      <c r="IL184" s="73"/>
      <c r="IM184" s="73"/>
      <c r="IN184" s="73"/>
      <c r="IO184" s="73"/>
      <c r="IP184" s="73"/>
      <c r="IQ184" s="73"/>
      <c r="IR184" s="73"/>
      <c r="IS184" s="73"/>
      <c r="IT184" s="73"/>
      <c r="IU184" s="73"/>
      <c r="IV184" s="73"/>
    </row>
    <row r="185" spans="1:256" s="2" customFormat="1" ht="15" customHeight="1">
      <c r="A185" s="104"/>
      <c r="B185" s="268"/>
      <c r="C185" s="159"/>
      <c r="D185" s="73"/>
      <c r="E185" s="73"/>
      <c r="F185" s="73"/>
      <c r="G185" s="73"/>
      <c r="H185" s="73"/>
      <c r="I185" s="73"/>
      <c r="J185" s="73"/>
      <c r="K185" s="73"/>
      <c r="L185" s="73"/>
      <c r="M185" s="73"/>
      <c r="N185" s="73"/>
      <c r="O185" s="73"/>
      <c r="P185" s="73"/>
      <c r="Q185" s="73"/>
      <c r="R185" s="73"/>
      <c r="S185" s="73"/>
      <c r="T185" s="73"/>
      <c r="U185" s="73"/>
      <c r="V185" s="73"/>
      <c r="W185" s="73"/>
      <c r="X185" s="73"/>
      <c r="Y185" s="73"/>
      <c r="Z185" s="73"/>
      <c r="AA185" s="73"/>
      <c r="AB185" s="73"/>
      <c r="AC185" s="73"/>
      <c r="AD185" s="73"/>
      <c r="AE185" s="73"/>
      <c r="AF185" s="73"/>
      <c r="AG185" s="73"/>
      <c r="AH185" s="73"/>
      <c r="AI185" s="73"/>
      <c r="AJ185" s="73"/>
      <c r="AK185" s="73"/>
      <c r="AL185" s="73"/>
      <c r="AM185" s="73"/>
      <c r="AN185" s="73"/>
      <c r="AO185" s="73"/>
      <c r="AP185" s="73"/>
      <c r="AQ185" s="73"/>
      <c r="AR185" s="73"/>
      <c r="AS185" s="73"/>
      <c r="AT185" s="73"/>
      <c r="AU185" s="73"/>
      <c r="AV185" s="73"/>
      <c r="AW185" s="73"/>
      <c r="AX185" s="73"/>
      <c r="AY185" s="73"/>
      <c r="AZ185" s="73"/>
      <c r="BA185" s="73"/>
      <c r="BB185" s="73"/>
      <c r="BC185" s="73"/>
      <c r="BD185" s="73"/>
      <c r="BE185" s="73"/>
      <c r="BF185" s="73"/>
      <c r="BG185" s="73"/>
      <c r="BH185" s="73"/>
      <c r="BI185" s="73"/>
      <c r="BJ185" s="73"/>
      <c r="BK185" s="73"/>
      <c r="BL185" s="73"/>
      <c r="BM185" s="73"/>
      <c r="BN185" s="73"/>
      <c r="BO185" s="73"/>
      <c r="BP185" s="73"/>
      <c r="BQ185" s="73"/>
      <c r="BR185" s="73"/>
      <c r="BS185" s="73"/>
      <c r="BT185" s="73"/>
      <c r="BU185" s="73"/>
      <c r="BV185" s="73"/>
      <c r="BW185" s="73"/>
      <c r="BX185" s="73"/>
      <c r="BY185" s="73"/>
      <c r="BZ185" s="73"/>
      <c r="CA185" s="73"/>
      <c r="CB185" s="73"/>
      <c r="CC185" s="73"/>
      <c r="CD185" s="73"/>
      <c r="CE185" s="73"/>
      <c r="CF185" s="73"/>
      <c r="CG185" s="73"/>
      <c r="CH185" s="73"/>
      <c r="CI185" s="73"/>
      <c r="CJ185" s="73"/>
      <c r="CK185" s="73"/>
      <c r="CL185" s="73"/>
      <c r="CM185" s="73"/>
      <c r="CN185" s="73"/>
      <c r="CO185" s="73"/>
      <c r="CP185" s="73"/>
      <c r="CQ185" s="73"/>
      <c r="CR185" s="73"/>
      <c r="CS185" s="73"/>
      <c r="CT185" s="73"/>
      <c r="CU185" s="73"/>
      <c r="CV185" s="73"/>
      <c r="CW185" s="73"/>
      <c r="CX185" s="73"/>
      <c r="CY185" s="73"/>
      <c r="CZ185" s="73"/>
      <c r="DA185" s="73"/>
      <c r="DB185" s="73"/>
      <c r="DC185" s="73"/>
      <c r="DD185" s="73"/>
      <c r="DE185" s="73"/>
      <c r="DF185" s="73"/>
      <c r="DG185" s="73"/>
      <c r="DH185" s="73"/>
      <c r="DI185" s="73"/>
      <c r="DJ185" s="73"/>
      <c r="DK185" s="73"/>
      <c r="DL185" s="73"/>
      <c r="DM185" s="73"/>
      <c r="DN185" s="73"/>
      <c r="DO185" s="73"/>
      <c r="DP185" s="73"/>
      <c r="DQ185" s="73"/>
      <c r="DR185" s="73"/>
      <c r="DS185" s="73"/>
      <c r="DT185" s="73"/>
      <c r="DU185" s="73"/>
      <c r="DV185" s="73"/>
      <c r="DW185" s="73"/>
      <c r="DX185" s="73"/>
      <c r="DY185" s="73"/>
      <c r="DZ185" s="73"/>
      <c r="EA185" s="73"/>
      <c r="EB185" s="73"/>
      <c r="EC185" s="73"/>
      <c r="ED185" s="73"/>
      <c r="EE185" s="73"/>
      <c r="EF185" s="73"/>
      <c r="EG185" s="73"/>
      <c r="EH185" s="73"/>
      <c r="EI185" s="73"/>
      <c r="EJ185" s="73"/>
      <c r="EK185" s="73"/>
      <c r="EL185" s="73"/>
      <c r="EM185" s="73"/>
      <c r="EN185" s="73"/>
      <c r="EO185" s="73"/>
      <c r="EP185" s="73"/>
      <c r="EQ185" s="73"/>
      <c r="ER185" s="73"/>
      <c r="ES185" s="73"/>
      <c r="ET185" s="73"/>
      <c r="EU185" s="73"/>
      <c r="EV185" s="73"/>
      <c r="EW185" s="73"/>
      <c r="EX185" s="73"/>
      <c r="EY185" s="73"/>
      <c r="EZ185" s="73"/>
      <c r="FA185" s="73"/>
      <c r="FB185" s="73"/>
      <c r="FC185" s="73"/>
      <c r="FD185" s="73"/>
      <c r="FE185" s="73"/>
      <c r="FF185" s="73"/>
      <c r="FG185" s="73"/>
      <c r="FH185" s="73"/>
      <c r="FI185" s="73"/>
      <c r="FJ185" s="73"/>
      <c r="FK185" s="73"/>
      <c r="FL185" s="73"/>
      <c r="FM185" s="73"/>
      <c r="FN185" s="73"/>
      <c r="FO185" s="73"/>
      <c r="FP185" s="73"/>
      <c r="FQ185" s="73"/>
      <c r="FR185" s="73"/>
      <c r="FS185" s="73"/>
      <c r="FT185" s="73"/>
      <c r="FU185" s="73"/>
      <c r="FV185" s="73"/>
      <c r="FW185" s="73"/>
      <c r="FX185" s="73"/>
      <c r="FY185" s="73"/>
      <c r="FZ185" s="73"/>
      <c r="GA185" s="73"/>
      <c r="GB185" s="73"/>
      <c r="GC185" s="73"/>
      <c r="GD185" s="73"/>
      <c r="GE185" s="73"/>
      <c r="GF185" s="73"/>
      <c r="GG185" s="73"/>
      <c r="GH185" s="73"/>
      <c r="GI185" s="73"/>
      <c r="GJ185" s="73"/>
      <c r="GK185" s="73"/>
      <c r="GL185" s="73"/>
      <c r="GM185" s="73"/>
      <c r="GN185" s="73"/>
      <c r="GO185" s="73"/>
      <c r="GP185" s="73"/>
      <c r="GQ185" s="73"/>
      <c r="GR185" s="73"/>
      <c r="GS185" s="73"/>
      <c r="GT185" s="73"/>
      <c r="GU185" s="73"/>
      <c r="GV185" s="73"/>
      <c r="GW185" s="73"/>
      <c r="GX185" s="73"/>
      <c r="GY185" s="73"/>
      <c r="GZ185" s="73"/>
      <c r="HA185" s="73"/>
      <c r="HB185" s="73"/>
      <c r="HC185" s="73"/>
      <c r="HD185" s="73"/>
      <c r="HE185" s="73"/>
      <c r="HF185" s="73"/>
      <c r="HG185" s="73"/>
      <c r="HH185" s="73"/>
      <c r="HI185" s="73"/>
      <c r="HJ185" s="73"/>
      <c r="HK185" s="73"/>
      <c r="HL185" s="73"/>
      <c r="HM185" s="73"/>
      <c r="HN185" s="73"/>
      <c r="HO185" s="73"/>
      <c r="HP185" s="73"/>
      <c r="HQ185" s="73"/>
      <c r="HR185" s="73"/>
      <c r="HS185" s="73"/>
      <c r="HT185" s="73"/>
      <c r="HU185" s="73"/>
      <c r="HV185" s="73"/>
      <c r="HW185" s="73"/>
      <c r="HX185" s="73"/>
      <c r="HY185" s="73"/>
      <c r="HZ185" s="73"/>
      <c r="IA185" s="73"/>
      <c r="IB185" s="73"/>
      <c r="IC185" s="73"/>
      <c r="ID185" s="73"/>
      <c r="IE185" s="73"/>
      <c r="IF185" s="73"/>
      <c r="IG185" s="73"/>
      <c r="IH185" s="73"/>
      <c r="II185" s="73"/>
      <c r="IJ185" s="73"/>
      <c r="IK185" s="73"/>
      <c r="IL185" s="73"/>
      <c r="IM185" s="73"/>
      <c r="IN185" s="73"/>
      <c r="IO185" s="73"/>
      <c r="IP185" s="73"/>
      <c r="IQ185" s="73"/>
      <c r="IR185" s="73"/>
      <c r="IS185" s="73"/>
      <c r="IT185" s="73"/>
      <c r="IU185" s="73"/>
      <c r="IV185" s="73"/>
    </row>
    <row r="186" spans="1:256" s="2" customFormat="1" ht="15" customHeight="1">
      <c r="A186" s="104"/>
      <c r="B186" s="268"/>
      <c r="C186" s="159"/>
      <c r="D186" s="73"/>
      <c r="E186" s="73"/>
      <c r="F186" s="73"/>
      <c r="G186" s="73"/>
      <c r="H186" s="73"/>
      <c r="I186" s="73"/>
      <c r="J186" s="73"/>
      <c r="K186" s="73"/>
      <c r="L186" s="73"/>
      <c r="M186" s="73"/>
      <c r="N186" s="73"/>
      <c r="O186" s="73"/>
      <c r="P186" s="73"/>
      <c r="Q186" s="73"/>
      <c r="R186" s="73"/>
      <c r="S186" s="73"/>
      <c r="T186" s="73"/>
      <c r="U186" s="73"/>
      <c r="V186" s="73"/>
      <c r="W186" s="73"/>
      <c r="X186" s="73"/>
      <c r="Y186" s="73"/>
      <c r="Z186" s="73"/>
      <c r="AA186" s="73"/>
      <c r="AB186" s="73"/>
      <c r="AC186" s="73"/>
      <c r="AD186" s="73"/>
      <c r="AE186" s="73"/>
      <c r="AF186" s="73"/>
      <c r="AG186" s="73"/>
      <c r="AH186" s="73"/>
      <c r="AI186" s="73"/>
      <c r="AJ186" s="73"/>
      <c r="AK186" s="73"/>
      <c r="AL186" s="73"/>
      <c r="AM186" s="73"/>
      <c r="AN186" s="73"/>
      <c r="AO186" s="73"/>
      <c r="AP186" s="73"/>
      <c r="AQ186" s="73"/>
      <c r="AR186" s="73"/>
      <c r="AS186" s="73"/>
      <c r="AT186" s="73"/>
      <c r="AU186" s="73"/>
      <c r="AV186" s="73"/>
      <c r="AW186" s="73"/>
      <c r="AX186" s="73"/>
      <c r="AY186" s="73"/>
      <c r="AZ186" s="73"/>
      <c r="BA186" s="73"/>
      <c r="BB186" s="73"/>
      <c r="BC186" s="73"/>
      <c r="BD186" s="73"/>
      <c r="BE186" s="73"/>
      <c r="BF186" s="73"/>
      <c r="BG186" s="73"/>
      <c r="BH186" s="73"/>
      <c r="BI186" s="73"/>
      <c r="BJ186" s="73"/>
      <c r="BK186" s="73"/>
      <c r="BL186" s="73"/>
      <c r="BM186" s="73"/>
      <c r="BN186" s="73"/>
      <c r="BO186" s="73"/>
      <c r="BP186" s="73"/>
      <c r="BQ186" s="73"/>
      <c r="BR186" s="73"/>
      <c r="BS186" s="73"/>
      <c r="BT186" s="73"/>
      <c r="BU186" s="73"/>
      <c r="BV186" s="73"/>
      <c r="BW186" s="73"/>
      <c r="BX186" s="73"/>
      <c r="BY186" s="73"/>
      <c r="BZ186" s="73"/>
      <c r="CA186" s="73"/>
      <c r="CB186" s="73"/>
      <c r="CC186" s="73"/>
      <c r="CD186" s="73"/>
      <c r="CE186" s="73"/>
      <c r="CF186" s="73"/>
      <c r="CG186" s="73"/>
      <c r="CH186" s="73"/>
      <c r="CI186" s="73"/>
      <c r="CJ186" s="73"/>
      <c r="CK186" s="73"/>
      <c r="CL186" s="73"/>
      <c r="CM186" s="73"/>
      <c r="CN186" s="73"/>
      <c r="CO186" s="73"/>
      <c r="CP186" s="73"/>
      <c r="CQ186" s="73"/>
      <c r="CR186" s="73"/>
      <c r="CS186" s="73"/>
      <c r="CT186" s="73"/>
      <c r="CU186" s="73"/>
      <c r="CV186" s="73"/>
      <c r="CW186" s="73"/>
      <c r="CX186" s="73"/>
      <c r="CY186" s="73"/>
      <c r="CZ186" s="73"/>
      <c r="DA186" s="73"/>
      <c r="DB186" s="73"/>
      <c r="DC186" s="73"/>
      <c r="DD186" s="73"/>
      <c r="DE186" s="73"/>
      <c r="DF186" s="73"/>
      <c r="DG186" s="73"/>
      <c r="DH186" s="73"/>
      <c r="DI186" s="73"/>
      <c r="DJ186" s="73"/>
      <c r="DK186" s="73"/>
      <c r="DL186" s="73"/>
      <c r="DM186" s="73"/>
      <c r="DN186" s="73"/>
      <c r="DO186" s="73"/>
      <c r="DP186" s="73"/>
      <c r="DQ186" s="73"/>
      <c r="DR186" s="73"/>
      <c r="DS186" s="73"/>
      <c r="DT186" s="73"/>
      <c r="DU186" s="73"/>
      <c r="DV186" s="73"/>
      <c r="DW186" s="73"/>
      <c r="DX186" s="73"/>
      <c r="DY186" s="73"/>
      <c r="DZ186" s="73"/>
      <c r="EA186" s="73"/>
      <c r="EB186" s="73"/>
      <c r="EC186" s="73"/>
      <c r="ED186" s="73"/>
      <c r="EE186" s="73"/>
      <c r="EF186" s="73"/>
      <c r="EG186" s="73"/>
      <c r="EH186" s="73"/>
      <c r="EI186" s="73"/>
      <c r="EJ186" s="73"/>
      <c r="EK186" s="73"/>
      <c r="EL186" s="73"/>
      <c r="EM186" s="73"/>
      <c r="EN186" s="73"/>
      <c r="EO186" s="73"/>
      <c r="EP186" s="73"/>
      <c r="EQ186" s="73"/>
      <c r="ER186" s="73"/>
      <c r="ES186" s="73"/>
      <c r="ET186" s="73"/>
      <c r="EU186" s="73"/>
      <c r="EV186" s="73"/>
      <c r="EW186" s="73"/>
      <c r="EX186" s="73"/>
      <c r="EY186" s="73"/>
      <c r="EZ186" s="73"/>
      <c r="FA186" s="73"/>
      <c r="FB186" s="73"/>
      <c r="FC186" s="73"/>
      <c r="FD186" s="73"/>
      <c r="FE186" s="73"/>
      <c r="FF186" s="73"/>
      <c r="FG186" s="73"/>
      <c r="FH186" s="73"/>
      <c r="FI186" s="73"/>
      <c r="FJ186" s="73"/>
      <c r="FK186" s="73"/>
      <c r="FL186" s="73"/>
      <c r="FM186" s="73"/>
      <c r="FN186" s="73"/>
      <c r="FO186" s="73"/>
      <c r="FP186" s="73"/>
      <c r="FQ186" s="73"/>
      <c r="FR186" s="73"/>
      <c r="FS186" s="73"/>
      <c r="FT186" s="73"/>
      <c r="FU186" s="73"/>
      <c r="FV186" s="73"/>
      <c r="FW186" s="73"/>
      <c r="FX186" s="73"/>
      <c r="FY186" s="73"/>
      <c r="FZ186" s="73"/>
      <c r="GA186" s="73"/>
      <c r="GB186" s="73"/>
      <c r="GC186" s="73"/>
      <c r="GD186" s="73"/>
      <c r="GE186" s="73"/>
      <c r="GF186" s="73"/>
      <c r="GG186" s="73"/>
      <c r="GH186" s="73"/>
      <c r="GI186" s="73"/>
      <c r="GJ186" s="73"/>
      <c r="GK186" s="73"/>
      <c r="GL186" s="73"/>
      <c r="GM186" s="73"/>
      <c r="GN186" s="73"/>
      <c r="GO186" s="73"/>
      <c r="GP186" s="73"/>
      <c r="GQ186" s="73"/>
      <c r="GR186" s="73"/>
      <c r="GS186" s="73"/>
      <c r="GT186" s="73"/>
      <c r="GU186" s="73"/>
      <c r="GV186" s="73"/>
      <c r="GW186" s="73"/>
      <c r="GX186" s="73"/>
      <c r="GY186" s="73"/>
      <c r="GZ186" s="73"/>
      <c r="HA186" s="73"/>
      <c r="HB186" s="73"/>
      <c r="HC186" s="73"/>
      <c r="HD186" s="73"/>
      <c r="HE186" s="73"/>
      <c r="HF186" s="73"/>
      <c r="HG186" s="73"/>
      <c r="HH186" s="73"/>
      <c r="HI186" s="73"/>
      <c r="HJ186" s="73"/>
      <c r="HK186" s="73"/>
      <c r="HL186" s="73"/>
      <c r="HM186" s="73"/>
      <c r="HN186" s="73"/>
      <c r="HO186" s="73"/>
      <c r="HP186" s="73"/>
      <c r="HQ186" s="73"/>
      <c r="HR186" s="73"/>
      <c r="HS186" s="73"/>
      <c r="HT186" s="73"/>
      <c r="HU186" s="73"/>
      <c r="HV186" s="73"/>
      <c r="HW186" s="73"/>
      <c r="HX186" s="73"/>
      <c r="HY186" s="73"/>
      <c r="HZ186" s="73"/>
      <c r="IA186" s="73"/>
      <c r="IB186" s="73"/>
      <c r="IC186" s="73"/>
      <c r="ID186" s="73"/>
      <c r="IE186" s="73"/>
      <c r="IF186" s="73"/>
      <c r="IG186" s="73"/>
      <c r="IH186" s="73"/>
      <c r="II186" s="73"/>
      <c r="IJ186" s="73"/>
      <c r="IK186" s="73"/>
      <c r="IL186" s="73"/>
      <c r="IM186" s="73"/>
      <c r="IN186" s="73"/>
      <c r="IO186" s="73"/>
      <c r="IP186" s="73"/>
      <c r="IQ186" s="73"/>
      <c r="IR186" s="73"/>
      <c r="IS186" s="73"/>
      <c r="IT186" s="73"/>
      <c r="IU186" s="73"/>
      <c r="IV186" s="73"/>
    </row>
    <row r="187" spans="1:256" s="2" customFormat="1" ht="15" customHeight="1">
      <c r="A187" s="104"/>
      <c r="B187" s="268"/>
      <c r="C187" s="159"/>
      <c r="D187" s="73"/>
      <c r="E187" s="73"/>
      <c r="F187" s="73"/>
      <c r="G187" s="73"/>
      <c r="H187" s="73"/>
      <c r="I187" s="73"/>
      <c r="J187" s="73"/>
      <c r="K187" s="73"/>
      <c r="L187" s="73"/>
      <c r="M187" s="73"/>
      <c r="N187" s="73"/>
      <c r="O187" s="73"/>
      <c r="P187" s="73"/>
      <c r="Q187" s="73"/>
      <c r="R187" s="73"/>
      <c r="S187" s="73"/>
      <c r="T187" s="73"/>
      <c r="U187" s="73"/>
      <c r="V187" s="73"/>
      <c r="W187" s="73"/>
      <c r="X187" s="73"/>
      <c r="Y187" s="73"/>
      <c r="Z187" s="73"/>
      <c r="AA187" s="73"/>
      <c r="AB187" s="73"/>
      <c r="AC187" s="73"/>
      <c r="AD187" s="73"/>
      <c r="AE187" s="73"/>
      <c r="AF187" s="73"/>
      <c r="AG187" s="73"/>
      <c r="AH187" s="73"/>
      <c r="AI187" s="73"/>
      <c r="AJ187" s="73"/>
      <c r="AK187" s="73"/>
      <c r="AL187" s="73"/>
      <c r="AM187" s="73"/>
      <c r="AN187" s="73"/>
      <c r="AO187" s="73"/>
      <c r="AP187" s="73"/>
      <c r="AQ187" s="73"/>
      <c r="AR187" s="73"/>
      <c r="AS187" s="73"/>
      <c r="AT187" s="73"/>
      <c r="AU187" s="73"/>
      <c r="AV187" s="73"/>
      <c r="AW187" s="73"/>
      <c r="AX187" s="73"/>
      <c r="AY187" s="73"/>
      <c r="AZ187" s="73"/>
      <c r="BA187" s="73"/>
      <c r="BB187" s="73"/>
      <c r="BC187" s="73"/>
      <c r="BD187" s="73"/>
      <c r="BE187" s="73"/>
      <c r="BF187" s="73"/>
      <c r="BG187" s="73"/>
      <c r="BH187" s="73"/>
      <c r="BI187" s="73"/>
      <c r="BJ187" s="73"/>
      <c r="BK187" s="73"/>
      <c r="BL187" s="73"/>
      <c r="BM187" s="73"/>
      <c r="BN187" s="73"/>
      <c r="BO187" s="73"/>
      <c r="BP187" s="73"/>
      <c r="BQ187" s="73"/>
      <c r="BR187" s="73"/>
      <c r="BS187" s="73"/>
      <c r="BT187" s="73"/>
      <c r="BU187" s="73"/>
      <c r="BV187" s="73"/>
      <c r="BW187" s="73"/>
      <c r="BX187" s="73"/>
      <c r="BY187" s="73"/>
      <c r="BZ187" s="73"/>
      <c r="CA187" s="73"/>
      <c r="CB187" s="73"/>
      <c r="CC187" s="73"/>
      <c r="CD187" s="73"/>
      <c r="CE187" s="73"/>
      <c r="CF187" s="73"/>
      <c r="CG187" s="73"/>
      <c r="CH187" s="73"/>
      <c r="CI187" s="73"/>
      <c r="CJ187" s="73"/>
      <c r="CK187" s="73"/>
      <c r="CL187" s="73"/>
      <c r="CM187" s="73"/>
      <c r="CN187" s="73"/>
      <c r="CO187" s="73"/>
      <c r="CP187" s="73"/>
      <c r="CQ187" s="73"/>
      <c r="CR187" s="73"/>
      <c r="CS187" s="73"/>
      <c r="CT187" s="73"/>
      <c r="CU187" s="73"/>
      <c r="CV187" s="73"/>
      <c r="CW187" s="73"/>
      <c r="CX187" s="73"/>
      <c r="CY187" s="73"/>
      <c r="CZ187" s="73"/>
      <c r="DA187" s="73"/>
      <c r="DB187" s="73"/>
      <c r="DC187" s="73"/>
      <c r="DD187" s="73"/>
      <c r="DE187" s="73"/>
      <c r="DF187" s="73"/>
      <c r="DG187" s="73"/>
      <c r="DH187" s="73"/>
      <c r="DI187" s="73"/>
      <c r="DJ187" s="73"/>
      <c r="DK187" s="73"/>
      <c r="DL187" s="73"/>
      <c r="DM187" s="73"/>
      <c r="DN187" s="73"/>
      <c r="DO187" s="73"/>
      <c r="DP187" s="73"/>
      <c r="DQ187" s="73"/>
      <c r="DR187" s="73"/>
      <c r="DS187" s="73"/>
      <c r="DT187" s="73"/>
      <c r="DU187" s="73"/>
      <c r="DV187" s="73"/>
      <c r="DW187" s="73"/>
      <c r="DX187" s="73"/>
      <c r="DY187" s="73"/>
      <c r="DZ187" s="73"/>
      <c r="EA187" s="73"/>
      <c r="EB187" s="73"/>
      <c r="EC187" s="73"/>
      <c r="ED187" s="73"/>
      <c r="EE187" s="73"/>
      <c r="EF187" s="73"/>
      <c r="EG187" s="73"/>
      <c r="EH187" s="73"/>
      <c r="EI187" s="73"/>
      <c r="EJ187" s="73"/>
      <c r="EK187" s="73"/>
      <c r="EL187" s="73"/>
      <c r="EM187" s="73"/>
      <c r="EN187" s="73"/>
      <c r="EO187" s="73"/>
      <c r="EP187" s="73"/>
      <c r="EQ187" s="73"/>
      <c r="ER187" s="73"/>
      <c r="ES187" s="73"/>
      <c r="ET187" s="73"/>
      <c r="EU187" s="73"/>
      <c r="EV187" s="73"/>
      <c r="EW187" s="73"/>
      <c r="EX187" s="73"/>
      <c r="EY187" s="73"/>
      <c r="EZ187" s="73"/>
      <c r="FA187" s="73"/>
      <c r="FB187" s="73"/>
      <c r="FC187" s="73"/>
      <c r="FD187" s="73"/>
      <c r="FE187" s="73"/>
      <c r="FF187" s="73"/>
      <c r="FG187" s="73"/>
      <c r="FH187" s="73"/>
      <c r="FI187" s="73"/>
      <c r="FJ187" s="73"/>
      <c r="FK187" s="73"/>
      <c r="FL187" s="73"/>
      <c r="FM187" s="73"/>
      <c r="FN187" s="73"/>
      <c r="FO187" s="73"/>
      <c r="FP187" s="73"/>
      <c r="FQ187" s="73"/>
      <c r="FR187" s="73"/>
      <c r="FS187" s="73"/>
      <c r="FT187" s="73"/>
      <c r="FU187" s="73"/>
      <c r="FV187" s="73"/>
      <c r="FW187" s="73"/>
      <c r="FX187" s="73"/>
      <c r="FY187" s="73"/>
      <c r="FZ187" s="73"/>
      <c r="GA187" s="73"/>
      <c r="GB187" s="73"/>
      <c r="GC187" s="73"/>
      <c r="GD187" s="73"/>
      <c r="GE187" s="73"/>
      <c r="GF187" s="73"/>
      <c r="GG187" s="73"/>
      <c r="GH187" s="73"/>
      <c r="GI187" s="73"/>
      <c r="GJ187" s="73"/>
      <c r="GK187" s="73"/>
      <c r="GL187" s="73"/>
      <c r="GM187" s="73"/>
      <c r="GN187" s="73"/>
      <c r="GO187" s="73"/>
      <c r="GP187" s="73"/>
      <c r="GQ187" s="73"/>
      <c r="GR187" s="73"/>
      <c r="GS187" s="73"/>
      <c r="GT187" s="73"/>
      <c r="GU187" s="73"/>
      <c r="GV187" s="73"/>
      <c r="GW187" s="73"/>
      <c r="GX187" s="73"/>
      <c r="GY187" s="73"/>
      <c r="GZ187" s="73"/>
      <c r="HA187" s="73"/>
      <c r="HB187" s="73"/>
      <c r="HC187" s="73"/>
      <c r="HD187" s="73"/>
      <c r="HE187" s="73"/>
      <c r="HF187" s="73"/>
      <c r="HG187" s="73"/>
      <c r="HH187" s="73"/>
      <c r="HI187" s="73"/>
      <c r="HJ187" s="73"/>
      <c r="HK187" s="73"/>
      <c r="HL187" s="73"/>
      <c r="HM187" s="73"/>
      <c r="HN187" s="73"/>
      <c r="HO187" s="73"/>
      <c r="HP187" s="73"/>
      <c r="HQ187" s="73"/>
      <c r="HR187" s="73"/>
      <c r="HS187" s="73"/>
      <c r="HT187" s="73"/>
      <c r="HU187" s="73"/>
      <c r="HV187" s="73"/>
      <c r="HW187" s="73"/>
      <c r="HX187" s="73"/>
      <c r="HY187" s="73"/>
      <c r="HZ187" s="73"/>
      <c r="IA187" s="73"/>
      <c r="IB187" s="73"/>
      <c r="IC187" s="73"/>
      <c r="ID187" s="73"/>
      <c r="IE187" s="73"/>
      <c r="IF187" s="73"/>
      <c r="IG187" s="73"/>
      <c r="IH187" s="73"/>
      <c r="II187" s="73"/>
      <c r="IJ187" s="73"/>
      <c r="IK187" s="73"/>
      <c r="IL187" s="73"/>
      <c r="IM187" s="73"/>
      <c r="IN187" s="73"/>
      <c r="IO187" s="73"/>
      <c r="IP187" s="73"/>
      <c r="IQ187" s="73"/>
      <c r="IR187" s="73"/>
      <c r="IS187" s="73"/>
      <c r="IT187" s="73"/>
      <c r="IU187" s="73"/>
      <c r="IV187" s="73"/>
    </row>
    <row r="188" spans="1:256" s="2" customFormat="1" ht="15" customHeight="1">
      <c r="A188" s="104"/>
      <c r="B188" s="268"/>
      <c r="C188" s="159"/>
      <c r="D188" s="73"/>
      <c r="E188" s="73"/>
      <c r="F188" s="73"/>
      <c r="G188" s="73"/>
      <c r="H188" s="73"/>
      <c r="I188" s="73"/>
      <c r="J188" s="73"/>
      <c r="K188" s="73"/>
      <c r="L188" s="73"/>
      <c r="M188" s="73"/>
      <c r="N188" s="73"/>
      <c r="O188" s="73"/>
      <c r="P188" s="73"/>
      <c r="Q188" s="73"/>
      <c r="R188" s="73"/>
      <c r="S188" s="73"/>
      <c r="T188" s="73"/>
      <c r="U188" s="73"/>
      <c r="V188" s="73"/>
      <c r="W188" s="73"/>
      <c r="X188" s="73"/>
      <c r="Y188" s="73"/>
      <c r="Z188" s="73"/>
      <c r="AA188" s="73"/>
      <c r="AB188" s="73"/>
      <c r="AC188" s="73"/>
      <c r="AD188" s="73"/>
      <c r="AE188" s="73"/>
      <c r="AF188" s="73"/>
      <c r="AG188" s="73"/>
      <c r="AH188" s="73"/>
      <c r="AI188" s="73"/>
      <c r="AJ188" s="73"/>
      <c r="AK188" s="73"/>
      <c r="AL188" s="73"/>
      <c r="AM188" s="73"/>
      <c r="AN188" s="73"/>
      <c r="AO188" s="73"/>
      <c r="AP188" s="73"/>
      <c r="AQ188" s="73"/>
      <c r="AR188" s="73"/>
      <c r="AS188" s="73"/>
      <c r="AT188" s="73"/>
      <c r="AU188" s="73"/>
      <c r="AV188" s="73"/>
      <c r="AW188" s="73"/>
      <c r="AX188" s="73"/>
      <c r="AY188" s="73"/>
      <c r="AZ188" s="73"/>
      <c r="BA188" s="73"/>
      <c r="BB188" s="73"/>
      <c r="BC188" s="73"/>
      <c r="BD188" s="73"/>
      <c r="BE188" s="73"/>
      <c r="BF188" s="73"/>
      <c r="BG188" s="73"/>
      <c r="BH188" s="73"/>
      <c r="BI188" s="73"/>
      <c r="BJ188" s="73"/>
      <c r="BK188" s="73"/>
      <c r="BL188" s="73"/>
      <c r="BM188" s="73"/>
      <c r="BN188" s="73"/>
      <c r="BO188" s="73"/>
      <c r="BP188" s="73"/>
      <c r="BQ188" s="73"/>
      <c r="BR188" s="73"/>
      <c r="BS188" s="73"/>
      <c r="BT188" s="73"/>
      <c r="BU188" s="73"/>
      <c r="BV188" s="73"/>
      <c r="BW188" s="73"/>
      <c r="BX188" s="73"/>
      <c r="BY188" s="73"/>
      <c r="BZ188" s="73"/>
      <c r="CA188" s="73"/>
      <c r="CB188" s="73"/>
      <c r="CC188" s="73"/>
      <c r="CD188" s="73"/>
      <c r="CE188" s="73"/>
      <c r="CF188" s="73"/>
      <c r="CG188" s="73"/>
      <c r="CH188" s="73"/>
      <c r="CI188" s="73"/>
      <c r="CJ188" s="73"/>
      <c r="CK188" s="73"/>
      <c r="CL188" s="73"/>
      <c r="CM188" s="73"/>
      <c r="CN188" s="73"/>
      <c r="CO188" s="73"/>
      <c r="CP188" s="73"/>
      <c r="CQ188" s="73"/>
      <c r="CR188" s="73"/>
      <c r="CS188" s="73"/>
      <c r="CT188" s="73"/>
      <c r="CU188" s="73"/>
      <c r="CV188" s="73"/>
      <c r="CW188" s="73"/>
      <c r="CX188" s="73"/>
      <c r="CY188" s="73"/>
      <c r="CZ188" s="73"/>
      <c r="DA188" s="73"/>
      <c r="DB188" s="73"/>
      <c r="DC188" s="73"/>
      <c r="DD188" s="73"/>
      <c r="DE188" s="73"/>
      <c r="DF188" s="73"/>
      <c r="DG188" s="73"/>
      <c r="DH188" s="73"/>
      <c r="DI188" s="73"/>
      <c r="DJ188" s="73"/>
      <c r="DK188" s="73"/>
      <c r="DL188" s="73"/>
      <c r="DM188" s="73"/>
      <c r="DN188" s="73"/>
      <c r="DO188" s="73"/>
      <c r="DP188" s="73"/>
      <c r="DQ188" s="73"/>
      <c r="DR188" s="73"/>
      <c r="DS188" s="73"/>
      <c r="DT188" s="73"/>
      <c r="DU188" s="73"/>
      <c r="DV188" s="73"/>
      <c r="DW188" s="73"/>
      <c r="DX188" s="73"/>
      <c r="DY188" s="73"/>
      <c r="DZ188" s="73"/>
      <c r="EA188" s="73"/>
      <c r="EB188" s="73"/>
      <c r="EC188" s="73"/>
      <c r="ED188" s="73"/>
      <c r="EE188" s="73"/>
      <c r="EF188" s="73"/>
      <c r="EG188" s="73"/>
      <c r="EH188" s="73"/>
      <c r="EI188" s="73"/>
      <c r="EJ188" s="73"/>
      <c r="EK188" s="73"/>
      <c r="EL188" s="73"/>
      <c r="EM188" s="73"/>
      <c r="EN188" s="73"/>
      <c r="EO188" s="73"/>
      <c r="EP188" s="73"/>
      <c r="EQ188" s="73"/>
      <c r="ER188" s="73"/>
      <c r="ES188" s="73"/>
      <c r="ET188" s="73"/>
      <c r="EU188" s="73"/>
      <c r="EV188" s="73"/>
      <c r="EW188" s="73"/>
      <c r="EX188" s="73"/>
      <c r="EY188" s="73"/>
      <c r="EZ188" s="73"/>
      <c r="FA188" s="73"/>
      <c r="FB188" s="73"/>
      <c r="FC188" s="73"/>
      <c r="FD188" s="73"/>
      <c r="FE188" s="73"/>
      <c r="FF188" s="73"/>
      <c r="FG188" s="73"/>
      <c r="FH188" s="73"/>
      <c r="FI188" s="73"/>
      <c r="FJ188" s="73"/>
      <c r="FK188" s="73"/>
      <c r="FL188" s="73"/>
      <c r="FM188" s="73"/>
      <c r="FN188" s="73"/>
      <c r="FO188" s="73"/>
      <c r="FP188" s="73"/>
      <c r="FQ188" s="73"/>
      <c r="FR188" s="73"/>
      <c r="FS188" s="73"/>
      <c r="FT188" s="73"/>
      <c r="FU188" s="73"/>
      <c r="FV188" s="73"/>
      <c r="FW188" s="73"/>
      <c r="FX188" s="73"/>
      <c r="FY188" s="73"/>
      <c r="FZ188" s="73"/>
      <c r="GA188" s="73"/>
      <c r="GB188" s="73"/>
      <c r="GC188" s="73"/>
      <c r="GD188" s="73"/>
      <c r="GE188" s="73"/>
      <c r="GF188" s="73"/>
      <c r="GG188" s="73"/>
      <c r="GH188" s="73"/>
      <c r="GI188" s="73"/>
      <c r="GJ188" s="73"/>
      <c r="GK188" s="73"/>
      <c r="GL188" s="73"/>
      <c r="GM188" s="73"/>
      <c r="GN188" s="73"/>
      <c r="GO188" s="73"/>
      <c r="GP188" s="73"/>
      <c r="GQ188" s="73"/>
      <c r="GR188" s="73"/>
      <c r="GS188" s="73"/>
      <c r="GT188" s="73"/>
      <c r="GU188" s="73"/>
      <c r="GV188" s="73"/>
      <c r="GW188" s="73"/>
      <c r="GX188" s="73"/>
      <c r="GY188" s="73"/>
      <c r="GZ188" s="73"/>
      <c r="HA188" s="73"/>
      <c r="HB188" s="73"/>
      <c r="HC188" s="73"/>
      <c r="HD188" s="73"/>
      <c r="HE188" s="73"/>
      <c r="HF188" s="73"/>
      <c r="HG188" s="73"/>
      <c r="HH188" s="73"/>
      <c r="HI188" s="73"/>
      <c r="HJ188" s="73"/>
      <c r="HK188" s="73"/>
      <c r="HL188" s="73"/>
      <c r="HM188" s="73"/>
      <c r="HN188" s="73"/>
      <c r="HO188" s="73"/>
      <c r="HP188" s="73"/>
      <c r="HQ188" s="73"/>
      <c r="HR188" s="73"/>
      <c r="HS188" s="73"/>
      <c r="HT188" s="73"/>
      <c r="HU188" s="73"/>
      <c r="HV188" s="73"/>
      <c r="HW188" s="73"/>
      <c r="HX188" s="73"/>
      <c r="HY188" s="73"/>
      <c r="HZ188" s="73"/>
      <c r="IA188" s="73"/>
      <c r="IB188" s="73"/>
      <c r="IC188" s="73"/>
      <c r="ID188" s="73"/>
      <c r="IE188" s="73"/>
      <c r="IF188" s="73"/>
      <c r="IG188" s="73"/>
      <c r="IH188" s="73"/>
      <c r="II188" s="73"/>
      <c r="IJ188" s="73"/>
      <c r="IK188" s="73"/>
      <c r="IL188" s="73"/>
      <c r="IM188" s="73"/>
      <c r="IN188" s="73"/>
      <c r="IO188" s="73"/>
      <c r="IP188" s="73"/>
      <c r="IQ188" s="73"/>
      <c r="IR188" s="73"/>
      <c r="IS188" s="73"/>
      <c r="IT188" s="73"/>
      <c r="IU188" s="73"/>
      <c r="IV188" s="73"/>
    </row>
    <row r="189" spans="1:256" s="2" customFormat="1" ht="15" customHeight="1">
      <c r="A189" s="85"/>
      <c r="B189" s="268"/>
      <c r="C189" s="159"/>
      <c r="D189" s="73"/>
      <c r="E189" s="73"/>
      <c r="F189" s="73"/>
      <c r="G189" s="73"/>
      <c r="H189" s="73"/>
      <c r="I189" s="73"/>
      <c r="J189" s="73"/>
      <c r="K189" s="73"/>
      <c r="L189" s="73"/>
      <c r="M189" s="73"/>
      <c r="N189" s="73"/>
      <c r="O189" s="73"/>
      <c r="P189" s="73"/>
      <c r="Q189" s="73"/>
      <c r="R189" s="73"/>
      <c r="S189" s="73"/>
      <c r="T189" s="73"/>
      <c r="U189" s="73"/>
      <c r="V189" s="73"/>
      <c r="W189" s="73"/>
      <c r="X189" s="73"/>
      <c r="Y189" s="73"/>
      <c r="Z189" s="73"/>
      <c r="AA189" s="73"/>
      <c r="AB189" s="73"/>
      <c r="AC189" s="73"/>
      <c r="AD189" s="73"/>
      <c r="AE189" s="73"/>
      <c r="AF189" s="73"/>
      <c r="AG189" s="73"/>
      <c r="AH189" s="73"/>
      <c r="AI189" s="73"/>
      <c r="AJ189" s="73"/>
      <c r="AK189" s="73"/>
      <c r="AL189" s="73"/>
      <c r="AM189" s="73"/>
      <c r="AN189" s="73"/>
      <c r="AO189" s="73"/>
      <c r="AP189" s="73"/>
      <c r="AQ189" s="73"/>
      <c r="AR189" s="73"/>
      <c r="AS189" s="73"/>
      <c r="AT189" s="73"/>
      <c r="AU189" s="73"/>
      <c r="AV189" s="73"/>
      <c r="AW189" s="73"/>
      <c r="AX189" s="73"/>
      <c r="AY189" s="73"/>
      <c r="AZ189" s="73"/>
      <c r="BA189" s="73"/>
      <c r="BB189" s="73"/>
      <c r="BC189" s="73"/>
      <c r="BD189" s="73"/>
      <c r="BE189" s="73"/>
      <c r="BF189" s="73"/>
      <c r="BG189" s="73"/>
      <c r="BH189" s="73"/>
      <c r="BI189" s="73"/>
      <c r="BJ189" s="73"/>
      <c r="BK189" s="73"/>
      <c r="BL189" s="73"/>
      <c r="BM189" s="73"/>
      <c r="BN189" s="73"/>
      <c r="BO189" s="73"/>
      <c r="BP189" s="73"/>
      <c r="BQ189" s="73"/>
      <c r="BR189" s="73"/>
      <c r="BS189" s="73"/>
      <c r="BT189" s="73"/>
      <c r="BU189" s="73"/>
      <c r="BV189" s="73"/>
      <c r="BW189" s="73"/>
      <c r="BX189" s="73"/>
      <c r="BY189" s="73"/>
      <c r="BZ189" s="73"/>
      <c r="CA189" s="73"/>
      <c r="CB189" s="73"/>
      <c r="CC189" s="73"/>
      <c r="CD189" s="73"/>
      <c r="CE189" s="73"/>
      <c r="CF189" s="73"/>
      <c r="CG189" s="73"/>
      <c r="CH189" s="73"/>
      <c r="CI189" s="73"/>
      <c r="CJ189" s="73"/>
      <c r="CK189" s="73"/>
      <c r="CL189" s="73"/>
      <c r="CM189" s="73"/>
      <c r="CN189" s="73"/>
      <c r="CO189" s="73"/>
      <c r="CP189" s="73"/>
      <c r="CQ189" s="73"/>
      <c r="CR189" s="73"/>
      <c r="CS189" s="73"/>
      <c r="CT189" s="73"/>
      <c r="CU189" s="73"/>
      <c r="CV189" s="73"/>
      <c r="CW189" s="73"/>
      <c r="CX189" s="73"/>
      <c r="CY189" s="73"/>
      <c r="CZ189" s="73"/>
      <c r="DA189" s="73"/>
      <c r="DB189" s="73"/>
      <c r="DC189" s="73"/>
      <c r="DD189" s="73"/>
      <c r="DE189" s="73"/>
      <c r="DF189" s="73"/>
      <c r="DG189" s="73"/>
      <c r="DH189" s="73"/>
      <c r="DI189" s="73"/>
      <c r="DJ189" s="73"/>
      <c r="DK189" s="73"/>
      <c r="DL189" s="73"/>
      <c r="DM189" s="73"/>
      <c r="DN189" s="73"/>
      <c r="DO189" s="73"/>
      <c r="DP189" s="73"/>
      <c r="DQ189" s="73"/>
      <c r="DR189" s="73"/>
      <c r="DS189" s="73"/>
      <c r="DT189" s="73"/>
      <c r="DU189" s="73"/>
      <c r="DV189" s="73"/>
      <c r="DW189" s="73"/>
      <c r="DX189" s="73"/>
      <c r="DY189" s="73"/>
      <c r="DZ189" s="73"/>
      <c r="EA189" s="73"/>
      <c r="EB189" s="73"/>
      <c r="EC189" s="73"/>
      <c r="ED189" s="73"/>
      <c r="EE189" s="73"/>
      <c r="EF189" s="73"/>
      <c r="EG189" s="73"/>
      <c r="EH189" s="73"/>
      <c r="EI189" s="73"/>
      <c r="EJ189" s="73"/>
      <c r="EK189" s="73"/>
      <c r="EL189" s="73"/>
      <c r="EM189" s="73"/>
      <c r="EN189" s="73"/>
      <c r="EO189" s="73"/>
      <c r="EP189" s="73"/>
      <c r="EQ189" s="73"/>
      <c r="ER189" s="73"/>
      <c r="ES189" s="73"/>
      <c r="ET189" s="73"/>
      <c r="EU189" s="73"/>
      <c r="EV189" s="73"/>
      <c r="EW189" s="73"/>
      <c r="EX189" s="73"/>
      <c r="EY189" s="73"/>
      <c r="EZ189" s="73"/>
      <c r="FA189" s="73"/>
      <c r="FB189" s="73"/>
      <c r="FC189" s="73"/>
      <c r="FD189" s="73"/>
      <c r="FE189" s="73"/>
      <c r="FF189" s="73"/>
      <c r="FG189" s="73"/>
      <c r="FH189" s="73"/>
      <c r="FI189" s="73"/>
      <c r="FJ189" s="73"/>
      <c r="FK189" s="73"/>
      <c r="FL189" s="73"/>
      <c r="FM189" s="73"/>
      <c r="FN189" s="73"/>
      <c r="FO189" s="73"/>
      <c r="FP189" s="73"/>
      <c r="FQ189" s="73"/>
      <c r="FR189" s="73"/>
      <c r="FS189" s="73"/>
      <c r="FT189" s="73"/>
      <c r="FU189" s="73"/>
      <c r="FV189" s="73"/>
      <c r="FW189" s="73"/>
      <c r="FX189" s="73"/>
      <c r="FY189" s="73"/>
      <c r="FZ189" s="73"/>
      <c r="GA189" s="73"/>
      <c r="GB189" s="73"/>
      <c r="GC189" s="73"/>
      <c r="GD189" s="73"/>
      <c r="GE189" s="73"/>
      <c r="GF189" s="73"/>
      <c r="GG189" s="73"/>
      <c r="GH189" s="73"/>
      <c r="GI189" s="73"/>
      <c r="GJ189" s="73"/>
      <c r="GK189" s="73"/>
      <c r="GL189" s="73"/>
      <c r="GM189" s="73"/>
      <c r="GN189" s="73"/>
      <c r="GO189" s="73"/>
      <c r="GP189" s="73"/>
      <c r="GQ189" s="73"/>
      <c r="GR189" s="73"/>
      <c r="GS189" s="73"/>
      <c r="GT189" s="73"/>
      <c r="GU189" s="73"/>
      <c r="GV189" s="73"/>
      <c r="GW189" s="73"/>
      <c r="GX189" s="73"/>
      <c r="GY189" s="73"/>
      <c r="GZ189" s="73"/>
      <c r="HA189" s="73"/>
      <c r="HB189" s="73"/>
      <c r="HC189" s="73"/>
      <c r="HD189" s="73"/>
      <c r="HE189" s="73"/>
      <c r="HF189" s="73"/>
      <c r="HG189" s="73"/>
      <c r="HH189" s="73"/>
      <c r="HI189" s="73"/>
      <c r="HJ189" s="73"/>
      <c r="HK189" s="73"/>
      <c r="HL189" s="73"/>
      <c r="HM189" s="73"/>
      <c r="HN189" s="73"/>
      <c r="HO189" s="73"/>
      <c r="HP189" s="73"/>
      <c r="HQ189" s="73"/>
      <c r="HR189" s="73"/>
      <c r="HS189" s="73"/>
      <c r="HT189" s="73"/>
      <c r="HU189" s="73"/>
      <c r="HV189" s="73"/>
      <c r="HW189" s="73"/>
      <c r="HX189" s="73"/>
      <c r="HY189" s="73"/>
      <c r="HZ189" s="73"/>
      <c r="IA189" s="73"/>
      <c r="IB189" s="73"/>
      <c r="IC189" s="73"/>
      <c r="ID189" s="73"/>
      <c r="IE189" s="73"/>
      <c r="IF189" s="73"/>
      <c r="IG189" s="73"/>
      <c r="IH189" s="73"/>
      <c r="II189" s="73"/>
      <c r="IJ189" s="73"/>
      <c r="IK189" s="73"/>
      <c r="IL189" s="73"/>
      <c r="IM189" s="73"/>
      <c r="IN189" s="73"/>
      <c r="IO189" s="73"/>
      <c r="IP189" s="73"/>
      <c r="IQ189" s="73"/>
      <c r="IR189" s="73"/>
      <c r="IS189" s="73"/>
      <c r="IT189" s="73"/>
      <c r="IU189" s="73"/>
      <c r="IV189" s="73"/>
    </row>
    <row r="190" spans="1:256" s="2" customFormat="1" ht="15" customHeight="1">
      <c r="A190" s="104"/>
      <c r="B190" s="268"/>
      <c r="C190" s="159"/>
      <c r="D190" s="73"/>
      <c r="E190" s="73"/>
      <c r="F190" s="73"/>
      <c r="G190" s="73"/>
      <c r="H190" s="73"/>
      <c r="I190" s="73"/>
      <c r="J190" s="73"/>
      <c r="K190" s="73"/>
      <c r="L190" s="73"/>
      <c r="M190" s="73"/>
      <c r="N190" s="73"/>
      <c r="O190" s="73"/>
      <c r="P190" s="73"/>
      <c r="Q190" s="73"/>
      <c r="R190" s="73"/>
      <c r="S190" s="73"/>
      <c r="T190" s="73"/>
      <c r="U190" s="73"/>
      <c r="V190" s="73"/>
      <c r="W190" s="73"/>
      <c r="X190" s="73"/>
      <c r="Y190" s="73"/>
      <c r="Z190" s="73"/>
      <c r="AA190" s="73"/>
      <c r="AB190" s="73"/>
      <c r="AC190" s="73"/>
      <c r="AD190" s="73"/>
      <c r="AE190" s="73"/>
      <c r="AF190" s="73"/>
      <c r="AG190" s="73"/>
      <c r="AH190" s="73"/>
      <c r="AI190" s="73"/>
      <c r="AJ190" s="73"/>
      <c r="AK190" s="73"/>
      <c r="AL190" s="73"/>
      <c r="AM190" s="73"/>
      <c r="AN190" s="73"/>
      <c r="AO190" s="73"/>
      <c r="AP190" s="73"/>
      <c r="AQ190" s="73"/>
      <c r="AR190" s="73"/>
      <c r="AS190" s="73"/>
      <c r="AT190" s="73"/>
      <c r="AU190" s="73"/>
      <c r="AV190" s="73"/>
      <c r="AW190" s="73"/>
      <c r="AX190" s="73"/>
      <c r="AY190" s="73"/>
      <c r="AZ190" s="73"/>
      <c r="BA190" s="73"/>
      <c r="BB190" s="73"/>
      <c r="BC190" s="73"/>
      <c r="BD190" s="73"/>
      <c r="BE190" s="73"/>
      <c r="BF190" s="73"/>
      <c r="BG190" s="73"/>
      <c r="BH190" s="73"/>
      <c r="BI190" s="73"/>
      <c r="BJ190" s="73"/>
      <c r="BK190" s="73"/>
      <c r="BL190" s="73"/>
      <c r="BM190" s="73"/>
      <c r="BN190" s="73"/>
      <c r="BO190" s="73"/>
      <c r="BP190" s="73"/>
      <c r="BQ190" s="73"/>
      <c r="BR190" s="73"/>
      <c r="BS190" s="73"/>
      <c r="BT190" s="73"/>
      <c r="BU190" s="73"/>
      <c r="BV190" s="73"/>
      <c r="BW190" s="73"/>
      <c r="BX190" s="73"/>
      <c r="BY190" s="73"/>
      <c r="BZ190" s="73"/>
      <c r="CA190" s="73"/>
      <c r="CB190" s="73"/>
      <c r="CC190" s="73"/>
      <c r="CD190" s="73"/>
      <c r="CE190" s="73"/>
      <c r="CF190" s="73"/>
      <c r="CG190" s="73"/>
      <c r="CH190" s="73"/>
      <c r="CI190" s="73"/>
      <c r="CJ190" s="73"/>
      <c r="CK190" s="73"/>
      <c r="CL190" s="73"/>
      <c r="CM190" s="73"/>
      <c r="CN190" s="73"/>
      <c r="CO190" s="73"/>
      <c r="CP190" s="73"/>
      <c r="CQ190" s="73"/>
      <c r="CR190" s="73"/>
      <c r="CS190" s="73"/>
      <c r="CT190" s="73"/>
      <c r="CU190" s="73"/>
      <c r="CV190" s="73"/>
      <c r="CW190" s="73"/>
      <c r="CX190" s="73"/>
      <c r="CY190" s="73"/>
      <c r="CZ190" s="73"/>
      <c r="DA190" s="73"/>
      <c r="DB190" s="73"/>
      <c r="DC190" s="73"/>
      <c r="DD190" s="73"/>
      <c r="DE190" s="73"/>
      <c r="DF190" s="73"/>
      <c r="DG190" s="73"/>
      <c r="DH190" s="73"/>
      <c r="DI190" s="73"/>
      <c r="DJ190" s="73"/>
      <c r="DK190" s="73"/>
      <c r="DL190" s="73"/>
      <c r="DM190" s="73"/>
      <c r="DN190" s="73"/>
      <c r="DO190" s="73"/>
      <c r="DP190" s="73"/>
      <c r="DQ190" s="73"/>
      <c r="DR190" s="73"/>
      <c r="DS190" s="73"/>
      <c r="DT190" s="73"/>
      <c r="DU190" s="73"/>
      <c r="DV190" s="73"/>
      <c r="DW190" s="73"/>
      <c r="DX190" s="73"/>
      <c r="DY190" s="73"/>
      <c r="DZ190" s="73"/>
      <c r="EA190" s="73"/>
      <c r="EB190" s="73"/>
      <c r="EC190" s="73"/>
      <c r="ED190" s="73"/>
      <c r="EE190" s="73"/>
      <c r="EF190" s="73"/>
      <c r="EG190" s="73"/>
      <c r="EH190" s="73"/>
      <c r="EI190" s="73"/>
      <c r="EJ190" s="73"/>
      <c r="EK190" s="73"/>
      <c r="EL190" s="73"/>
      <c r="EM190" s="73"/>
      <c r="EN190" s="73"/>
      <c r="EO190" s="73"/>
      <c r="EP190" s="73"/>
      <c r="EQ190" s="73"/>
      <c r="ER190" s="73"/>
      <c r="ES190" s="73"/>
      <c r="ET190" s="73"/>
      <c r="EU190" s="73"/>
      <c r="EV190" s="73"/>
      <c r="EW190" s="73"/>
      <c r="EX190" s="73"/>
      <c r="EY190" s="73"/>
      <c r="EZ190" s="73"/>
      <c r="FA190" s="73"/>
      <c r="FB190" s="73"/>
      <c r="FC190" s="73"/>
      <c r="FD190" s="73"/>
      <c r="FE190" s="73"/>
      <c r="FF190" s="73"/>
      <c r="FG190" s="73"/>
      <c r="FH190" s="73"/>
      <c r="FI190" s="73"/>
      <c r="FJ190" s="73"/>
      <c r="FK190" s="73"/>
      <c r="FL190" s="73"/>
      <c r="FM190" s="73"/>
      <c r="FN190" s="73"/>
      <c r="FO190" s="73"/>
      <c r="FP190" s="73"/>
      <c r="FQ190" s="73"/>
      <c r="FR190" s="73"/>
      <c r="FS190" s="73"/>
      <c r="FT190" s="73"/>
      <c r="FU190" s="73"/>
      <c r="FV190" s="73"/>
      <c r="FW190" s="73"/>
      <c r="FX190" s="73"/>
      <c r="FY190" s="73"/>
      <c r="FZ190" s="73"/>
      <c r="GA190" s="73"/>
      <c r="GB190" s="73"/>
      <c r="GC190" s="73"/>
      <c r="GD190" s="73"/>
      <c r="GE190" s="73"/>
      <c r="GF190" s="73"/>
      <c r="GG190" s="73"/>
      <c r="GH190" s="73"/>
      <c r="GI190" s="73"/>
      <c r="GJ190" s="73"/>
      <c r="GK190" s="73"/>
      <c r="GL190" s="73"/>
      <c r="GM190" s="73"/>
      <c r="GN190" s="73"/>
      <c r="GO190" s="73"/>
      <c r="GP190" s="73"/>
      <c r="GQ190" s="73"/>
      <c r="GR190" s="73"/>
      <c r="GS190" s="73"/>
      <c r="GT190" s="73"/>
      <c r="GU190" s="73"/>
      <c r="GV190" s="73"/>
      <c r="GW190" s="73"/>
      <c r="GX190" s="73"/>
      <c r="GY190" s="73"/>
      <c r="GZ190" s="73"/>
      <c r="HA190" s="73"/>
      <c r="HB190" s="73"/>
      <c r="HC190" s="73"/>
      <c r="HD190" s="73"/>
      <c r="HE190" s="73"/>
      <c r="HF190" s="73"/>
      <c r="HG190" s="73"/>
      <c r="HH190" s="73"/>
      <c r="HI190" s="73"/>
      <c r="HJ190" s="73"/>
      <c r="HK190" s="73"/>
      <c r="HL190" s="73"/>
      <c r="HM190" s="73"/>
      <c r="HN190" s="73"/>
      <c r="HO190" s="73"/>
      <c r="HP190" s="73"/>
      <c r="HQ190" s="73"/>
      <c r="HR190" s="73"/>
      <c r="HS190" s="73"/>
      <c r="HT190" s="73"/>
      <c r="HU190" s="73"/>
      <c r="HV190" s="73"/>
      <c r="HW190" s="73"/>
      <c r="HX190" s="73"/>
      <c r="HY190" s="73"/>
      <c r="HZ190" s="73"/>
      <c r="IA190" s="73"/>
      <c r="IB190" s="73"/>
      <c r="IC190" s="73"/>
      <c r="ID190" s="73"/>
      <c r="IE190" s="73"/>
      <c r="IF190" s="73"/>
      <c r="IG190" s="73"/>
      <c r="IH190" s="73"/>
      <c r="II190" s="73"/>
      <c r="IJ190" s="73"/>
      <c r="IK190" s="73"/>
      <c r="IL190" s="73"/>
      <c r="IM190" s="73"/>
      <c r="IN190" s="73"/>
      <c r="IO190" s="73"/>
      <c r="IP190" s="73"/>
      <c r="IQ190" s="73"/>
      <c r="IR190" s="73"/>
      <c r="IS190" s="73"/>
      <c r="IT190" s="73"/>
      <c r="IU190" s="73"/>
      <c r="IV190" s="73"/>
    </row>
    <row r="191" spans="1:256" s="2" customFormat="1" ht="15" customHeight="1">
      <c r="A191" s="104"/>
      <c r="B191" s="268"/>
      <c r="C191" s="159"/>
      <c r="D191" s="73"/>
      <c r="E191" s="73"/>
      <c r="F191" s="73"/>
      <c r="G191" s="73"/>
      <c r="H191" s="73"/>
      <c r="I191" s="73"/>
      <c r="J191" s="73"/>
      <c r="K191" s="73"/>
      <c r="L191" s="73"/>
      <c r="M191" s="73"/>
      <c r="N191" s="73"/>
      <c r="O191" s="73"/>
      <c r="P191" s="73"/>
      <c r="Q191" s="73"/>
      <c r="R191" s="73"/>
      <c r="S191" s="73"/>
      <c r="T191" s="73"/>
      <c r="U191" s="73"/>
      <c r="V191" s="73"/>
      <c r="W191" s="73"/>
      <c r="X191" s="73"/>
      <c r="Y191" s="73"/>
      <c r="Z191" s="73"/>
      <c r="AA191" s="73"/>
      <c r="AB191" s="73"/>
      <c r="AC191" s="73"/>
      <c r="AD191" s="73"/>
      <c r="AE191" s="73"/>
      <c r="AF191" s="73"/>
      <c r="AG191" s="73"/>
      <c r="AH191" s="73"/>
      <c r="AI191" s="73"/>
      <c r="AJ191" s="73"/>
      <c r="AK191" s="73"/>
      <c r="AL191" s="73"/>
      <c r="AM191" s="73"/>
      <c r="AN191" s="73"/>
      <c r="AO191" s="73"/>
      <c r="AP191" s="73"/>
      <c r="AQ191" s="73"/>
      <c r="AR191" s="73"/>
      <c r="AS191" s="73"/>
      <c r="AT191" s="73"/>
      <c r="AU191" s="73"/>
      <c r="AV191" s="73"/>
      <c r="AW191" s="73"/>
      <c r="AX191" s="73"/>
      <c r="AY191" s="73"/>
      <c r="AZ191" s="73"/>
      <c r="BA191" s="73"/>
      <c r="BB191" s="73"/>
      <c r="BC191" s="73"/>
      <c r="BD191" s="73"/>
      <c r="BE191" s="73"/>
      <c r="BF191" s="73"/>
      <c r="BG191" s="73"/>
      <c r="BH191" s="73"/>
      <c r="BI191" s="73"/>
      <c r="BJ191" s="73"/>
      <c r="BK191" s="73"/>
      <c r="BL191" s="73"/>
      <c r="BM191" s="73"/>
      <c r="BN191" s="73"/>
      <c r="BO191" s="73"/>
      <c r="BP191" s="73"/>
      <c r="BQ191" s="73"/>
      <c r="BR191" s="73"/>
      <c r="BS191" s="73"/>
      <c r="BT191" s="73"/>
      <c r="BU191" s="73"/>
      <c r="BV191" s="73"/>
      <c r="BW191" s="73"/>
      <c r="BX191" s="73"/>
      <c r="BY191" s="73"/>
      <c r="BZ191" s="73"/>
      <c r="CA191" s="73"/>
      <c r="CB191" s="73"/>
      <c r="CC191" s="73"/>
      <c r="CD191" s="73"/>
      <c r="CE191" s="73"/>
      <c r="CF191" s="73"/>
      <c r="CG191" s="73"/>
      <c r="CH191" s="73"/>
      <c r="CI191" s="73"/>
      <c r="CJ191" s="73"/>
      <c r="CK191" s="73"/>
      <c r="CL191" s="73"/>
      <c r="CM191" s="73"/>
      <c r="CN191" s="73"/>
      <c r="CO191" s="73"/>
      <c r="CP191" s="73"/>
      <c r="CQ191" s="73"/>
      <c r="CR191" s="73"/>
      <c r="CS191" s="73"/>
      <c r="CT191" s="73"/>
      <c r="CU191" s="73"/>
      <c r="CV191" s="73"/>
      <c r="CW191" s="73"/>
      <c r="CX191" s="73"/>
      <c r="CY191" s="73"/>
      <c r="CZ191" s="73"/>
      <c r="DA191" s="73"/>
      <c r="DB191" s="73"/>
      <c r="DC191" s="73"/>
      <c r="DD191" s="73"/>
      <c r="DE191" s="73"/>
      <c r="DF191" s="73"/>
      <c r="DG191" s="73"/>
      <c r="DH191" s="73"/>
      <c r="DI191" s="73"/>
      <c r="DJ191" s="73"/>
      <c r="DK191" s="73"/>
      <c r="DL191" s="73"/>
      <c r="DM191" s="73"/>
      <c r="DN191" s="73"/>
      <c r="DO191" s="73"/>
      <c r="DP191" s="73"/>
      <c r="DQ191" s="73"/>
      <c r="DR191" s="73"/>
      <c r="DS191" s="73"/>
      <c r="DT191" s="73"/>
      <c r="DU191" s="73"/>
      <c r="DV191" s="73"/>
      <c r="DW191" s="73"/>
      <c r="DX191" s="73"/>
      <c r="DY191" s="73"/>
      <c r="DZ191" s="73"/>
      <c r="EA191" s="73"/>
      <c r="EB191" s="73"/>
      <c r="EC191" s="73"/>
      <c r="ED191" s="73"/>
      <c r="EE191" s="73"/>
      <c r="EF191" s="73"/>
      <c r="EG191" s="73"/>
      <c r="EH191" s="73"/>
      <c r="EI191" s="73"/>
      <c r="EJ191" s="73"/>
      <c r="EK191" s="73"/>
      <c r="EL191" s="73"/>
      <c r="EM191" s="73"/>
      <c r="EN191" s="73"/>
      <c r="EO191" s="73"/>
      <c r="EP191" s="73"/>
      <c r="EQ191" s="73"/>
      <c r="ER191" s="73"/>
      <c r="ES191" s="73"/>
      <c r="ET191" s="73"/>
      <c r="EU191" s="73"/>
      <c r="EV191" s="73"/>
      <c r="EW191" s="73"/>
      <c r="EX191" s="73"/>
      <c r="EY191" s="73"/>
      <c r="EZ191" s="73"/>
      <c r="FA191" s="73"/>
      <c r="FB191" s="73"/>
      <c r="FC191" s="73"/>
      <c r="FD191" s="73"/>
      <c r="FE191" s="73"/>
      <c r="FF191" s="73"/>
      <c r="FG191" s="73"/>
      <c r="FH191" s="73"/>
      <c r="FI191" s="73"/>
      <c r="FJ191" s="73"/>
      <c r="FK191" s="73"/>
      <c r="FL191" s="73"/>
      <c r="FM191" s="73"/>
      <c r="FN191" s="73"/>
      <c r="FO191" s="73"/>
      <c r="FP191" s="73"/>
      <c r="FQ191" s="73"/>
      <c r="FR191" s="73"/>
      <c r="FS191" s="73"/>
      <c r="FT191" s="73"/>
      <c r="FU191" s="73"/>
      <c r="FV191" s="73"/>
      <c r="FW191" s="73"/>
      <c r="FX191" s="73"/>
      <c r="FY191" s="73"/>
      <c r="FZ191" s="73"/>
      <c r="GA191" s="73"/>
      <c r="GB191" s="73"/>
      <c r="GC191" s="73"/>
      <c r="GD191" s="73"/>
      <c r="GE191" s="73"/>
      <c r="GF191" s="73"/>
      <c r="GG191" s="73"/>
      <c r="GH191" s="73"/>
      <c r="GI191" s="73"/>
      <c r="GJ191" s="73"/>
      <c r="GK191" s="73"/>
      <c r="GL191" s="73"/>
      <c r="GM191" s="73"/>
      <c r="GN191" s="73"/>
      <c r="GO191" s="73"/>
      <c r="GP191" s="73"/>
      <c r="GQ191" s="73"/>
      <c r="GR191" s="73"/>
      <c r="GS191" s="73"/>
      <c r="GT191" s="73"/>
      <c r="GU191" s="73"/>
      <c r="GV191" s="73"/>
      <c r="GW191" s="73"/>
      <c r="GX191" s="73"/>
      <c r="GY191" s="73"/>
      <c r="GZ191" s="73"/>
      <c r="HA191" s="73"/>
      <c r="HB191" s="73"/>
      <c r="HC191" s="73"/>
      <c r="HD191" s="73"/>
      <c r="HE191" s="73"/>
      <c r="HF191" s="73"/>
      <c r="HG191" s="73"/>
      <c r="HH191" s="73"/>
      <c r="HI191" s="73"/>
      <c r="HJ191" s="73"/>
      <c r="HK191" s="73"/>
      <c r="HL191" s="73"/>
      <c r="HM191" s="73"/>
      <c r="HN191" s="73"/>
      <c r="HO191" s="73"/>
      <c r="HP191" s="73"/>
      <c r="HQ191" s="73"/>
      <c r="HR191" s="73"/>
      <c r="HS191" s="73"/>
      <c r="HT191" s="73"/>
      <c r="HU191" s="73"/>
      <c r="HV191" s="73"/>
      <c r="HW191" s="73"/>
      <c r="HX191" s="73"/>
      <c r="HY191" s="73"/>
      <c r="HZ191" s="73"/>
      <c r="IA191" s="73"/>
      <c r="IB191" s="73"/>
      <c r="IC191" s="73"/>
      <c r="ID191" s="73"/>
      <c r="IE191" s="73"/>
      <c r="IF191" s="73"/>
      <c r="IG191" s="73"/>
      <c r="IH191" s="73"/>
      <c r="II191" s="73"/>
      <c r="IJ191" s="73"/>
      <c r="IK191" s="73"/>
      <c r="IL191" s="73"/>
      <c r="IM191" s="73"/>
      <c r="IN191" s="73"/>
      <c r="IO191" s="73"/>
      <c r="IP191" s="73"/>
      <c r="IQ191" s="73"/>
      <c r="IR191" s="73"/>
      <c r="IS191" s="73"/>
      <c r="IT191" s="73"/>
      <c r="IU191" s="73"/>
      <c r="IV191" s="73"/>
    </row>
    <row r="192" spans="1:256" ht="15" customHeight="1">
      <c r="A192" s="85"/>
      <c r="B192" s="268"/>
      <c r="C192" s="159"/>
      <c r="D192" s="73"/>
      <c r="E192" s="73"/>
      <c r="F192" s="73"/>
      <c r="G192" s="73"/>
      <c r="H192" s="73"/>
      <c r="I192" s="73"/>
      <c r="J192" s="73"/>
      <c r="K192" s="73"/>
      <c r="L192" s="73"/>
      <c r="M192" s="73"/>
      <c r="N192" s="73"/>
      <c r="O192" s="73"/>
      <c r="P192" s="73"/>
      <c r="Q192" s="73"/>
      <c r="R192" s="73"/>
      <c r="S192" s="73"/>
      <c r="T192" s="73"/>
      <c r="U192" s="73"/>
      <c r="V192" s="73"/>
      <c r="W192" s="73"/>
      <c r="X192" s="73"/>
      <c r="Y192" s="73"/>
      <c r="Z192" s="73"/>
      <c r="AA192" s="73"/>
      <c r="AB192" s="73"/>
      <c r="AC192" s="73"/>
      <c r="AD192" s="73"/>
      <c r="AE192" s="73"/>
      <c r="AF192" s="73"/>
      <c r="AG192" s="73"/>
      <c r="AH192" s="73"/>
      <c r="AI192" s="73"/>
      <c r="AJ192" s="73"/>
      <c r="AK192" s="73"/>
      <c r="AL192" s="73"/>
      <c r="AM192" s="73"/>
      <c r="AN192" s="73"/>
      <c r="AO192" s="73"/>
      <c r="AP192" s="73"/>
      <c r="AQ192" s="73"/>
      <c r="AR192" s="73"/>
      <c r="AS192" s="73"/>
      <c r="AT192" s="73"/>
      <c r="AU192" s="73"/>
      <c r="AV192" s="73"/>
      <c r="AW192" s="73"/>
      <c r="AX192" s="73"/>
      <c r="AY192" s="73"/>
      <c r="AZ192" s="73"/>
      <c r="BA192" s="73"/>
      <c r="BB192" s="73"/>
      <c r="BC192" s="73"/>
      <c r="BD192" s="73"/>
      <c r="BE192" s="73"/>
      <c r="BF192" s="73"/>
      <c r="BG192" s="73"/>
      <c r="BH192" s="73"/>
      <c r="BI192" s="73"/>
      <c r="BJ192" s="73"/>
      <c r="BK192" s="73"/>
      <c r="BL192" s="73"/>
      <c r="BM192" s="73"/>
      <c r="BN192" s="73"/>
      <c r="BO192" s="73"/>
      <c r="BP192" s="73"/>
      <c r="BQ192" s="73"/>
      <c r="BR192" s="73"/>
      <c r="BS192" s="73"/>
      <c r="BT192" s="73"/>
      <c r="BU192" s="73"/>
      <c r="BV192" s="73"/>
      <c r="BW192" s="73"/>
      <c r="BX192" s="73"/>
      <c r="BY192" s="73"/>
      <c r="BZ192" s="73"/>
      <c r="CA192" s="73"/>
      <c r="CB192" s="73"/>
      <c r="CC192" s="73"/>
      <c r="CD192" s="73"/>
      <c r="CE192" s="73"/>
      <c r="CF192" s="73"/>
      <c r="CG192" s="73"/>
      <c r="CH192" s="73"/>
      <c r="CI192" s="73"/>
      <c r="CJ192" s="73"/>
      <c r="CK192" s="73"/>
      <c r="CL192" s="73"/>
      <c r="CM192" s="73"/>
      <c r="CN192" s="73"/>
      <c r="CO192" s="73"/>
      <c r="CP192" s="73"/>
      <c r="CQ192" s="73"/>
      <c r="CR192" s="73"/>
      <c r="CS192" s="73"/>
      <c r="CT192" s="73"/>
      <c r="CU192" s="73"/>
      <c r="CV192" s="73"/>
      <c r="CW192" s="73"/>
      <c r="CX192" s="73"/>
      <c r="CY192" s="73"/>
      <c r="CZ192" s="73"/>
      <c r="DA192" s="73"/>
      <c r="DB192" s="73"/>
      <c r="DC192" s="73"/>
      <c r="DD192" s="73"/>
      <c r="DE192" s="73"/>
      <c r="DF192" s="73"/>
      <c r="DG192" s="73"/>
      <c r="DH192" s="73"/>
      <c r="DI192" s="73"/>
      <c r="DJ192" s="73"/>
      <c r="DK192" s="73"/>
      <c r="DL192" s="73"/>
      <c r="DM192" s="73"/>
      <c r="DN192" s="73"/>
      <c r="DO192" s="73"/>
      <c r="DP192" s="73"/>
      <c r="DQ192" s="73"/>
      <c r="DR192" s="73"/>
      <c r="DS192" s="73"/>
      <c r="DT192" s="73"/>
      <c r="DU192" s="73"/>
      <c r="DV192" s="73"/>
      <c r="DW192" s="73"/>
      <c r="DX192" s="73"/>
      <c r="DY192" s="73"/>
      <c r="DZ192" s="73"/>
      <c r="EA192" s="73"/>
      <c r="EB192" s="73"/>
      <c r="EC192" s="73"/>
      <c r="ED192" s="73"/>
      <c r="EE192" s="73"/>
      <c r="EF192" s="73"/>
      <c r="EG192" s="73"/>
      <c r="EH192" s="73"/>
      <c r="EI192" s="73"/>
      <c r="EJ192" s="73"/>
      <c r="EK192" s="73"/>
      <c r="EL192" s="73"/>
      <c r="EM192" s="73"/>
      <c r="EN192" s="73"/>
      <c r="EO192" s="73"/>
      <c r="EP192" s="73"/>
      <c r="EQ192" s="73"/>
      <c r="ER192" s="73"/>
      <c r="ES192" s="73"/>
      <c r="ET192" s="73"/>
      <c r="EU192" s="73"/>
      <c r="EV192" s="73"/>
      <c r="EW192" s="73"/>
      <c r="EX192" s="73"/>
      <c r="EY192" s="73"/>
      <c r="EZ192" s="73"/>
      <c r="FA192" s="73"/>
      <c r="FB192" s="73"/>
      <c r="FC192" s="73"/>
      <c r="FD192" s="73"/>
      <c r="FE192" s="73"/>
      <c r="FF192" s="73"/>
      <c r="FG192" s="73"/>
      <c r="FH192" s="73"/>
      <c r="FI192" s="73"/>
      <c r="FJ192" s="73"/>
      <c r="FK192" s="73"/>
      <c r="FL192" s="73"/>
      <c r="FM192" s="73"/>
      <c r="FN192" s="73"/>
      <c r="FO192" s="73"/>
      <c r="FP192" s="73"/>
      <c r="FQ192" s="73"/>
      <c r="FR192" s="73"/>
      <c r="FS192" s="73"/>
      <c r="FT192" s="73"/>
      <c r="FU192" s="73"/>
      <c r="FV192" s="73"/>
      <c r="FW192" s="73"/>
      <c r="FX192" s="73"/>
      <c r="FY192" s="73"/>
      <c r="FZ192" s="73"/>
      <c r="GA192" s="73"/>
      <c r="GB192" s="73"/>
      <c r="GC192" s="73"/>
      <c r="GD192" s="73"/>
      <c r="GE192" s="73"/>
      <c r="GF192" s="73"/>
      <c r="GG192" s="73"/>
      <c r="GH192" s="73"/>
      <c r="GI192" s="73"/>
      <c r="GJ192" s="73"/>
      <c r="GK192" s="73"/>
      <c r="GL192" s="73"/>
      <c r="GM192" s="73"/>
      <c r="GN192" s="73"/>
      <c r="GO192" s="73"/>
      <c r="GP192" s="73"/>
      <c r="GQ192" s="73"/>
      <c r="GR192" s="73"/>
      <c r="GS192" s="73"/>
      <c r="GT192" s="73"/>
      <c r="GU192" s="73"/>
      <c r="GV192" s="73"/>
      <c r="GW192" s="73"/>
      <c r="GX192" s="73"/>
      <c r="GY192" s="73"/>
      <c r="GZ192" s="73"/>
      <c r="HA192" s="73"/>
      <c r="HB192" s="73"/>
      <c r="HC192" s="73"/>
      <c r="HD192" s="73"/>
      <c r="HE192" s="73"/>
      <c r="HF192" s="73"/>
      <c r="HG192" s="73"/>
      <c r="HH192" s="73"/>
      <c r="HI192" s="73"/>
      <c r="HJ192" s="73"/>
      <c r="HK192" s="73"/>
      <c r="HL192" s="73"/>
      <c r="HM192" s="73"/>
      <c r="HN192" s="73"/>
      <c r="HO192" s="73"/>
      <c r="HP192" s="73"/>
      <c r="HQ192" s="73"/>
      <c r="HR192" s="73"/>
      <c r="HS192" s="73"/>
      <c r="HT192" s="73"/>
      <c r="HU192" s="73"/>
      <c r="HV192" s="73"/>
      <c r="HW192" s="73"/>
      <c r="HX192" s="73"/>
      <c r="HY192" s="73"/>
      <c r="HZ192" s="73"/>
      <c r="IA192" s="73"/>
      <c r="IB192" s="73"/>
      <c r="IC192" s="73"/>
      <c r="ID192" s="73"/>
      <c r="IE192" s="73"/>
      <c r="IF192" s="73"/>
      <c r="IG192" s="73"/>
      <c r="IH192" s="73"/>
      <c r="II192" s="73"/>
      <c r="IJ192" s="73"/>
      <c r="IK192" s="73"/>
      <c r="IL192" s="73"/>
      <c r="IM192" s="73"/>
      <c r="IN192" s="73"/>
      <c r="IO192" s="73"/>
      <c r="IP192" s="73"/>
      <c r="IQ192" s="73"/>
      <c r="IR192" s="73"/>
      <c r="IS192" s="73"/>
      <c r="IT192" s="73"/>
      <c r="IU192" s="73"/>
      <c r="IV192" s="73"/>
    </row>
    <row r="193" spans="1:256" s="2" customFormat="1" ht="15" customHeight="1">
      <c r="A193" s="104"/>
      <c r="B193" s="268"/>
      <c r="C193" s="159"/>
      <c r="D193" s="73"/>
      <c r="E193" s="73"/>
      <c r="F193" s="73"/>
      <c r="G193" s="73"/>
      <c r="H193" s="73"/>
      <c r="I193" s="73"/>
      <c r="J193" s="73"/>
      <c r="K193" s="73"/>
      <c r="L193" s="73"/>
      <c r="M193" s="73"/>
      <c r="N193" s="73"/>
      <c r="O193" s="73"/>
      <c r="P193" s="73"/>
      <c r="Q193" s="73"/>
      <c r="R193" s="73"/>
      <c r="S193" s="73"/>
      <c r="T193" s="73"/>
      <c r="U193" s="73"/>
      <c r="V193" s="73"/>
      <c r="W193" s="73"/>
      <c r="X193" s="73"/>
      <c r="Y193" s="73"/>
      <c r="Z193" s="73"/>
      <c r="AA193" s="73"/>
      <c r="AB193" s="73"/>
      <c r="AC193" s="73"/>
      <c r="AD193" s="73"/>
      <c r="AE193" s="73"/>
      <c r="AF193" s="73"/>
      <c r="AG193" s="73"/>
      <c r="AH193" s="73"/>
      <c r="AI193" s="73"/>
      <c r="AJ193" s="73"/>
      <c r="AK193" s="73"/>
      <c r="AL193" s="73"/>
      <c r="AM193" s="73"/>
      <c r="AN193" s="73"/>
      <c r="AO193" s="73"/>
      <c r="AP193" s="73"/>
      <c r="AQ193" s="73"/>
      <c r="AR193" s="73"/>
      <c r="AS193" s="73"/>
      <c r="AT193" s="73"/>
      <c r="AU193" s="73"/>
      <c r="AV193" s="73"/>
      <c r="AW193" s="73"/>
      <c r="AX193" s="73"/>
      <c r="AY193" s="73"/>
      <c r="AZ193" s="73"/>
      <c r="BA193" s="73"/>
      <c r="BB193" s="73"/>
      <c r="BC193" s="73"/>
      <c r="BD193" s="73"/>
      <c r="BE193" s="73"/>
      <c r="BF193" s="73"/>
      <c r="BG193" s="73"/>
      <c r="BH193" s="73"/>
      <c r="BI193" s="73"/>
      <c r="BJ193" s="73"/>
      <c r="BK193" s="73"/>
      <c r="BL193" s="73"/>
      <c r="BM193" s="73"/>
      <c r="BN193" s="73"/>
      <c r="BO193" s="73"/>
      <c r="BP193" s="73"/>
      <c r="BQ193" s="73"/>
      <c r="BR193" s="73"/>
      <c r="BS193" s="73"/>
      <c r="BT193" s="73"/>
      <c r="BU193" s="73"/>
      <c r="BV193" s="73"/>
      <c r="BW193" s="73"/>
      <c r="BX193" s="73"/>
      <c r="BY193" s="73"/>
      <c r="BZ193" s="73"/>
      <c r="CA193" s="73"/>
      <c r="CB193" s="73"/>
      <c r="CC193" s="73"/>
      <c r="CD193" s="73"/>
      <c r="CE193" s="73"/>
      <c r="CF193" s="73"/>
      <c r="CG193" s="73"/>
      <c r="CH193" s="73"/>
      <c r="CI193" s="73"/>
      <c r="CJ193" s="73"/>
      <c r="CK193" s="73"/>
      <c r="CL193" s="73"/>
      <c r="CM193" s="73"/>
      <c r="CN193" s="73"/>
      <c r="CO193" s="73"/>
      <c r="CP193" s="73"/>
      <c r="CQ193" s="73"/>
      <c r="CR193" s="73"/>
      <c r="CS193" s="73"/>
      <c r="CT193" s="73"/>
      <c r="CU193" s="73"/>
      <c r="CV193" s="73"/>
      <c r="CW193" s="73"/>
      <c r="CX193" s="73"/>
      <c r="CY193" s="73"/>
      <c r="CZ193" s="73"/>
      <c r="DA193" s="73"/>
      <c r="DB193" s="73"/>
      <c r="DC193" s="73"/>
      <c r="DD193" s="73"/>
      <c r="DE193" s="73"/>
      <c r="DF193" s="73"/>
      <c r="DG193" s="73"/>
      <c r="DH193" s="73"/>
      <c r="DI193" s="73"/>
      <c r="DJ193" s="73"/>
      <c r="DK193" s="73"/>
      <c r="DL193" s="73"/>
      <c r="DM193" s="73"/>
      <c r="DN193" s="73"/>
      <c r="DO193" s="73"/>
      <c r="DP193" s="73"/>
      <c r="DQ193" s="73"/>
      <c r="DR193" s="73"/>
      <c r="DS193" s="73"/>
      <c r="DT193" s="73"/>
      <c r="DU193" s="73"/>
      <c r="DV193" s="73"/>
      <c r="DW193" s="73"/>
      <c r="DX193" s="73"/>
      <c r="DY193" s="73"/>
      <c r="DZ193" s="73"/>
      <c r="EA193" s="73"/>
      <c r="EB193" s="73"/>
      <c r="EC193" s="73"/>
      <c r="ED193" s="73"/>
      <c r="EE193" s="73"/>
      <c r="EF193" s="73"/>
      <c r="EG193" s="73"/>
      <c r="EH193" s="73"/>
      <c r="EI193" s="73"/>
      <c r="EJ193" s="73"/>
      <c r="EK193" s="73"/>
      <c r="EL193" s="73"/>
      <c r="EM193" s="73"/>
      <c r="EN193" s="73"/>
      <c r="EO193" s="73"/>
      <c r="EP193" s="73"/>
      <c r="EQ193" s="73"/>
      <c r="ER193" s="73"/>
      <c r="ES193" s="73"/>
      <c r="ET193" s="73"/>
      <c r="EU193" s="73"/>
      <c r="EV193" s="73"/>
      <c r="EW193" s="73"/>
      <c r="EX193" s="73"/>
      <c r="EY193" s="73"/>
      <c r="EZ193" s="73"/>
      <c r="FA193" s="73"/>
      <c r="FB193" s="73"/>
      <c r="FC193" s="73"/>
      <c r="FD193" s="73"/>
      <c r="FE193" s="73"/>
      <c r="FF193" s="73"/>
      <c r="FG193" s="73"/>
      <c r="FH193" s="73"/>
      <c r="FI193" s="73"/>
      <c r="FJ193" s="73"/>
      <c r="FK193" s="73"/>
      <c r="FL193" s="73"/>
      <c r="FM193" s="73"/>
      <c r="FN193" s="73"/>
      <c r="FO193" s="73"/>
      <c r="FP193" s="73"/>
      <c r="FQ193" s="73"/>
      <c r="FR193" s="73"/>
      <c r="FS193" s="73"/>
      <c r="FT193" s="73"/>
      <c r="FU193" s="73"/>
      <c r="FV193" s="73"/>
      <c r="FW193" s="73"/>
      <c r="FX193" s="73"/>
      <c r="FY193" s="73"/>
      <c r="FZ193" s="73"/>
      <c r="GA193" s="73"/>
      <c r="GB193" s="73"/>
      <c r="GC193" s="73"/>
      <c r="GD193" s="73"/>
      <c r="GE193" s="73"/>
      <c r="GF193" s="73"/>
      <c r="GG193" s="73"/>
      <c r="GH193" s="73"/>
      <c r="GI193" s="73"/>
      <c r="GJ193" s="73"/>
      <c r="GK193" s="73"/>
      <c r="GL193" s="73"/>
      <c r="GM193" s="73"/>
      <c r="GN193" s="73"/>
      <c r="GO193" s="73"/>
      <c r="GP193" s="73"/>
      <c r="GQ193" s="73"/>
      <c r="GR193" s="73"/>
      <c r="GS193" s="73"/>
      <c r="GT193" s="73"/>
      <c r="GU193" s="73"/>
      <c r="GV193" s="73"/>
      <c r="GW193" s="73"/>
      <c r="GX193" s="73"/>
      <c r="GY193" s="73"/>
      <c r="GZ193" s="73"/>
      <c r="HA193" s="73"/>
      <c r="HB193" s="73"/>
      <c r="HC193" s="73"/>
      <c r="HD193" s="73"/>
      <c r="HE193" s="73"/>
      <c r="HF193" s="73"/>
      <c r="HG193" s="73"/>
      <c r="HH193" s="73"/>
      <c r="HI193" s="73"/>
      <c r="HJ193" s="73"/>
      <c r="HK193" s="73"/>
      <c r="HL193" s="73"/>
      <c r="HM193" s="73"/>
      <c r="HN193" s="73"/>
      <c r="HO193" s="73"/>
      <c r="HP193" s="73"/>
      <c r="HQ193" s="73"/>
      <c r="HR193" s="73"/>
      <c r="HS193" s="73"/>
      <c r="HT193" s="73"/>
      <c r="HU193" s="73"/>
      <c r="HV193" s="73"/>
      <c r="HW193" s="73"/>
      <c r="HX193" s="73"/>
      <c r="HY193" s="73"/>
      <c r="HZ193" s="73"/>
      <c r="IA193" s="73"/>
      <c r="IB193" s="73"/>
      <c r="IC193" s="73"/>
      <c r="ID193" s="73"/>
      <c r="IE193" s="73"/>
      <c r="IF193" s="73"/>
      <c r="IG193" s="73"/>
      <c r="IH193" s="73"/>
      <c r="II193" s="73"/>
      <c r="IJ193" s="73"/>
      <c r="IK193" s="73"/>
      <c r="IL193" s="73"/>
      <c r="IM193" s="73"/>
      <c r="IN193" s="73"/>
      <c r="IO193" s="73"/>
      <c r="IP193" s="73"/>
      <c r="IQ193" s="73"/>
      <c r="IR193" s="73"/>
      <c r="IS193" s="73"/>
      <c r="IT193" s="73"/>
      <c r="IU193" s="73"/>
      <c r="IV193" s="73"/>
    </row>
    <row r="194" spans="1:256" s="2" customFormat="1" ht="15" customHeight="1">
      <c r="A194" s="104"/>
      <c r="B194" s="268"/>
      <c r="C194" s="159"/>
      <c r="D194" s="73"/>
      <c r="E194" s="73"/>
      <c r="F194" s="73"/>
      <c r="G194" s="73"/>
      <c r="H194" s="73"/>
      <c r="I194" s="73"/>
      <c r="J194" s="73"/>
      <c r="K194" s="73"/>
      <c r="L194" s="73"/>
      <c r="M194" s="73"/>
      <c r="N194" s="73"/>
      <c r="O194" s="73"/>
      <c r="P194" s="73"/>
      <c r="Q194" s="73"/>
      <c r="R194" s="73"/>
      <c r="S194" s="73"/>
      <c r="T194" s="73"/>
      <c r="U194" s="73"/>
      <c r="V194" s="73"/>
      <c r="W194" s="73"/>
      <c r="X194" s="73"/>
      <c r="Y194" s="73"/>
      <c r="Z194" s="73"/>
      <c r="AA194" s="73"/>
      <c r="AB194" s="73"/>
      <c r="AC194" s="73"/>
      <c r="AD194" s="73"/>
      <c r="AE194" s="73"/>
      <c r="AF194" s="73"/>
      <c r="AG194" s="73"/>
      <c r="AH194" s="73"/>
      <c r="AI194" s="73"/>
      <c r="AJ194" s="73"/>
      <c r="AK194" s="73"/>
      <c r="AL194" s="73"/>
      <c r="AM194" s="73"/>
      <c r="AN194" s="73"/>
      <c r="AO194" s="73"/>
      <c r="AP194" s="73"/>
      <c r="AQ194" s="73"/>
      <c r="AR194" s="73"/>
      <c r="AS194" s="73"/>
      <c r="AT194" s="73"/>
      <c r="AU194" s="73"/>
      <c r="AV194" s="73"/>
      <c r="AW194" s="73"/>
      <c r="AX194" s="73"/>
      <c r="AY194" s="73"/>
      <c r="AZ194" s="73"/>
      <c r="BA194" s="73"/>
      <c r="BB194" s="73"/>
      <c r="BC194" s="73"/>
      <c r="BD194" s="73"/>
      <c r="BE194" s="73"/>
      <c r="BF194" s="73"/>
      <c r="BG194" s="73"/>
      <c r="BH194" s="73"/>
      <c r="BI194" s="73"/>
      <c r="BJ194" s="73"/>
      <c r="BK194" s="73"/>
      <c r="BL194" s="73"/>
      <c r="BM194" s="73"/>
      <c r="BN194" s="73"/>
      <c r="BO194" s="73"/>
      <c r="BP194" s="73"/>
      <c r="BQ194" s="73"/>
      <c r="BR194" s="73"/>
      <c r="BS194" s="73"/>
      <c r="BT194" s="73"/>
      <c r="BU194" s="73"/>
      <c r="BV194" s="73"/>
      <c r="BW194" s="73"/>
      <c r="BX194" s="73"/>
      <c r="BY194" s="73"/>
      <c r="BZ194" s="73"/>
      <c r="CA194" s="73"/>
      <c r="CB194" s="73"/>
      <c r="CC194" s="73"/>
      <c r="CD194" s="73"/>
      <c r="CE194" s="73"/>
      <c r="CF194" s="73"/>
      <c r="CG194" s="73"/>
      <c r="CH194" s="73"/>
      <c r="CI194" s="73"/>
      <c r="CJ194" s="73"/>
      <c r="CK194" s="73"/>
      <c r="CL194" s="73"/>
      <c r="CM194" s="73"/>
      <c r="CN194" s="73"/>
      <c r="CO194" s="73"/>
      <c r="CP194" s="73"/>
      <c r="CQ194" s="73"/>
      <c r="CR194" s="73"/>
      <c r="CS194" s="73"/>
      <c r="CT194" s="73"/>
      <c r="CU194" s="73"/>
      <c r="CV194" s="73"/>
      <c r="CW194" s="73"/>
      <c r="CX194" s="73"/>
      <c r="CY194" s="73"/>
      <c r="CZ194" s="73"/>
      <c r="DA194" s="73"/>
      <c r="DB194" s="73"/>
      <c r="DC194" s="73"/>
      <c r="DD194" s="73"/>
      <c r="DE194" s="73"/>
      <c r="DF194" s="73"/>
      <c r="DG194" s="73"/>
      <c r="DH194" s="73"/>
      <c r="DI194" s="73"/>
      <c r="DJ194" s="73"/>
      <c r="DK194" s="73"/>
      <c r="DL194" s="73"/>
      <c r="DM194" s="73"/>
      <c r="DN194" s="73"/>
      <c r="DO194" s="73"/>
      <c r="DP194" s="73"/>
      <c r="DQ194" s="73"/>
      <c r="DR194" s="73"/>
      <c r="DS194" s="73"/>
      <c r="DT194" s="73"/>
      <c r="DU194" s="73"/>
      <c r="DV194" s="73"/>
      <c r="DW194" s="73"/>
      <c r="DX194" s="73"/>
      <c r="DY194" s="73"/>
      <c r="DZ194" s="73"/>
      <c r="EA194" s="73"/>
      <c r="EB194" s="73"/>
      <c r="EC194" s="73"/>
      <c r="ED194" s="73"/>
      <c r="EE194" s="73"/>
      <c r="EF194" s="73"/>
      <c r="EG194" s="73"/>
      <c r="EH194" s="73"/>
      <c r="EI194" s="73"/>
      <c r="EJ194" s="73"/>
      <c r="EK194" s="73"/>
      <c r="EL194" s="73"/>
      <c r="EM194" s="73"/>
      <c r="EN194" s="73"/>
      <c r="EO194" s="73"/>
      <c r="EP194" s="73"/>
      <c r="EQ194" s="73"/>
      <c r="ER194" s="73"/>
      <c r="ES194" s="73"/>
      <c r="ET194" s="73"/>
      <c r="EU194" s="73"/>
      <c r="EV194" s="73"/>
      <c r="EW194" s="73"/>
      <c r="EX194" s="73"/>
      <c r="EY194" s="73"/>
      <c r="EZ194" s="73"/>
      <c r="FA194" s="73"/>
      <c r="FB194" s="73"/>
      <c r="FC194" s="73"/>
      <c r="FD194" s="73"/>
      <c r="FE194" s="73"/>
      <c r="FF194" s="73"/>
      <c r="FG194" s="73"/>
      <c r="FH194" s="73"/>
      <c r="FI194" s="73"/>
      <c r="FJ194" s="73"/>
      <c r="FK194" s="73"/>
      <c r="FL194" s="73"/>
      <c r="FM194" s="73"/>
      <c r="FN194" s="73"/>
      <c r="FO194" s="73"/>
      <c r="FP194" s="73"/>
      <c r="FQ194" s="73"/>
      <c r="FR194" s="73"/>
      <c r="FS194" s="73"/>
      <c r="FT194" s="73"/>
      <c r="FU194" s="73"/>
      <c r="FV194" s="73"/>
      <c r="FW194" s="73"/>
      <c r="FX194" s="73"/>
      <c r="FY194" s="73"/>
      <c r="FZ194" s="73"/>
      <c r="GA194" s="73"/>
      <c r="GB194" s="73"/>
      <c r="GC194" s="73"/>
      <c r="GD194" s="73"/>
      <c r="GE194" s="73"/>
      <c r="GF194" s="73"/>
      <c r="GG194" s="73"/>
      <c r="GH194" s="73"/>
      <c r="GI194" s="73"/>
      <c r="GJ194" s="73"/>
      <c r="GK194" s="73"/>
      <c r="GL194" s="73"/>
      <c r="GM194" s="73"/>
      <c r="GN194" s="73"/>
      <c r="GO194" s="73"/>
      <c r="GP194" s="73"/>
      <c r="GQ194" s="73"/>
      <c r="GR194" s="73"/>
      <c r="GS194" s="73"/>
      <c r="GT194" s="73"/>
      <c r="GU194" s="73"/>
      <c r="GV194" s="73"/>
      <c r="GW194" s="73"/>
      <c r="GX194" s="73"/>
      <c r="GY194" s="73"/>
      <c r="GZ194" s="73"/>
      <c r="HA194" s="73"/>
      <c r="HB194" s="73"/>
      <c r="HC194" s="73"/>
      <c r="HD194" s="73"/>
      <c r="HE194" s="73"/>
      <c r="HF194" s="73"/>
      <c r="HG194" s="73"/>
      <c r="HH194" s="73"/>
      <c r="HI194" s="73"/>
      <c r="HJ194" s="73"/>
      <c r="HK194" s="73"/>
      <c r="HL194" s="73"/>
      <c r="HM194" s="73"/>
      <c r="HN194" s="73"/>
      <c r="HO194" s="73"/>
      <c r="HP194" s="73"/>
      <c r="HQ194" s="73"/>
      <c r="HR194" s="73"/>
      <c r="HS194" s="73"/>
      <c r="HT194" s="73"/>
      <c r="HU194" s="73"/>
      <c r="HV194" s="73"/>
      <c r="HW194" s="73"/>
      <c r="HX194" s="73"/>
      <c r="HY194" s="73"/>
      <c r="HZ194" s="73"/>
      <c r="IA194" s="73"/>
      <c r="IB194" s="73"/>
      <c r="IC194" s="73"/>
      <c r="ID194" s="73"/>
      <c r="IE194" s="73"/>
      <c r="IF194" s="73"/>
      <c r="IG194" s="73"/>
      <c r="IH194" s="73"/>
      <c r="II194" s="73"/>
      <c r="IJ194" s="73"/>
      <c r="IK194" s="73"/>
      <c r="IL194" s="73"/>
      <c r="IM194" s="73"/>
      <c r="IN194" s="73"/>
      <c r="IO194" s="73"/>
      <c r="IP194" s="73"/>
      <c r="IQ194" s="73"/>
      <c r="IR194" s="73"/>
      <c r="IS194" s="73"/>
      <c r="IT194" s="73"/>
      <c r="IU194" s="73"/>
      <c r="IV194" s="73"/>
    </row>
    <row r="195" spans="1:256" s="2" customFormat="1" ht="15" customHeight="1">
      <c r="A195" s="104"/>
      <c r="B195" s="268"/>
      <c r="C195" s="159"/>
      <c r="D195" s="73"/>
      <c r="E195" s="73"/>
      <c r="F195" s="73"/>
      <c r="G195" s="73"/>
      <c r="H195" s="73"/>
      <c r="I195" s="73"/>
      <c r="J195" s="73"/>
      <c r="K195" s="73"/>
      <c r="L195" s="73"/>
      <c r="M195" s="73"/>
      <c r="N195" s="73"/>
      <c r="O195" s="73"/>
      <c r="P195" s="73"/>
      <c r="Q195" s="73"/>
      <c r="R195" s="73"/>
      <c r="S195" s="73"/>
      <c r="T195" s="73"/>
      <c r="U195" s="73"/>
      <c r="V195" s="73"/>
      <c r="W195" s="73"/>
      <c r="X195" s="73"/>
      <c r="Y195" s="73"/>
      <c r="Z195" s="73"/>
      <c r="AA195" s="73"/>
      <c r="AB195" s="73"/>
      <c r="AC195" s="73"/>
      <c r="AD195" s="73"/>
      <c r="AE195" s="73"/>
      <c r="AF195" s="73"/>
      <c r="AG195" s="73"/>
      <c r="AH195" s="73"/>
      <c r="AI195" s="73"/>
      <c r="AJ195" s="73"/>
      <c r="AK195" s="73"/>
      <c r="AL195" s="73"/>
      <c r="AM195" s="73"/>
      <c r="AN195" s="73"/>
      <c r="AO195" s="73"/>
      <c r="AP195" s="73"/>
      <c r="AQ195" s="73"/>
      <c r="AR195" s="73"/>
      <c r="AS195" s="73"/>
      <c r="AT195" s="73"/>
      <c r="AU195" s="73"/>
      <c r="AV195" s="73"/>
      <c r="AW195" s="73"/>
      <c r="AX195" s="73"/>
      <c r="AY195" s="73"/>
      <c r="AZ195" s="73"/>
      <c r="BA195" s="73"/>
      <c r="BB195" s="73"/>
      <c r="BC195" s="73"/>
      <c r="BD195" s="73"/>
      <c r="BE195" s="73"/>
      <c r="BF195" s="73"/>
      <c r="BG195" s="73"/>
      <c r="BH195" s="73"/>
      <c r="BI195" s="73"/>
      <c r="BJ195" s="73"/>
      <c r="BK195" s="73"/>
      <c r="BL195" s="73"/>
      <c r="BM195" s="73"/>
      <c r="BN195" s="73"/>
      <c r="BO195" s="73"/>
      <c r="BP195" s="73"/>
      <c r="BQ195" s="73"/>
      <c r="BR195" s="73"/>
      <c r="BS195" s="73"/>
      <c r="BT195" s="73"/>
      <c r="BU195" s="73"/>
      <c r="BV195" s="73"/>
      <c r="BW195" s="73"/>
      <c r="BX195" s="73"/>
      <c r="BY195" s="73"/>
      <c r="BZ195" s="73"/>
      <c r="CA195" s="73"/>
      <c r="CB195" s="73"/>
      <c r="CC195" s="73"/>
      <c r="CD195" s="73"/>
      <c r="CE195" s="73"/>
      <c r="CF195" s="73"/>
      <c r="CG195" s="73"/>
      <c r="CH195" s="73"/>
      <c r="CI195" s="73"/>
      <c r="CJ195" s="73"/>
      <c r="CK195" s="73"/>
      <c r="CL195" s="73"/>
      <c r="CM195" s="73"/>
      <c r="CN195" s="73"/>
      <c r="CO195" s="73"/>
      <c r="CP195" s="73"/>
      <c r="CQ195" s="73"/>
      <c r="CR195" s="73"/>
      <c r="CS195" s="73"/>
      <c r="CT195" s="73"/>
      <c r="CU195" s="73"/>
      <c r="CV195" s="73"/>
      <c r="CW195" s="73"/>
      <c r="CX195" s="73"/>
      <c r="CY195" s="73"/>
      <c r="CZ195" s="73"/>
      <c r="DA195" s="73"/>
      <c r="DB195" s="73"/>
      <c r="DC195" s="73"/>
      <c r="DD195" s="73"/>
      <c r="DE195" s="73"/>
      <c r="DF195" s="73"/>
      <c r="DG195" s="73"/>
      <c r="DH195" s="73"/>
      <c r="DI195" s="73"/>
      <c r="DJ195" s="73"/>
      <c r="DK195" s="73"/>
      <c r="DL195" s="73"/>
      <c r="DM195" s="73"/>
      <c r="DN195" s="73"/>
      <c r="DO195" s="73"/>
      <c r="DP195" s="73"/>
      <c r="DQ195" s="73"/>
      <c r="DR195" s="73"/>
      <c r="DS195" s="73"/>
      <c r="DT195" s="73"/>
      <c r="DU195" s="73"/>
      <c r="DV195" s="73"/>
      <c r="DW195" s="73"/>
      <c r="DX195" s="73"/>
      <c r="DY195" s="73"/>
      <c r="DZ195" s="73"/>
      <c r="EA195" s="73"/>
      <c r="EB195" s="73"/>
      <c r="EC195" s="73"/>
      <c r="ED195" s="73"/>
      <c r="EE195" s="73"/>
      <c r="EF195" s="73"/>
      <c r="EG195" s="73"/>
      <c r="EH195" s="73"/>
      <c r="EI195" s="73"/>
      <c r="EJ195" s="73"/>
      <c r="EK195" s="73"/>
      <c r="EL195" s="73"/>
      <c r="EM195" s="73"/>
      <c r="EN195" s="73"/>
      <c r="EO195" s="73"/>
      <c r="EP195" s="73"/>
      <c r="EQ195" s="73"/>
      <c r="ER195" s="73"/>
      <c r="ES195" s="73"/>
      <c r="ET195" s="73"/>
      <c r="EU195" s="73"/>
      <c r="EV195" s="73"/>
      <c r="EW195" s="73"/>
      <c r="EX195" s="73"/>
      <c r="EY195" s="73"/>
      <c r="EZ195" s="73"/>
      <c r="FA195" s="73"/>
      <c r="FB195" s="73"/>
      <c r="FC195" s="73"/>
      <c r="FD195" s="73"/>
      <c r="FE195" s="73"/>
      <c r="FF195" s="73"/>
      <c r="FG195" s="73"/>
      <c r="FH195" s="73"/>
      <c r="FI195" s="73"/>
      <c r="FJ195" s="73"/>
      <c r="FK195" s="73"/>
      <c r="FL195" s="73"/>
      <c r="FM195" s="73"/>
      <c r="FN195" s="73"/>
      <c r="FO195" s="73"/>
      <c r="FP195" s="73"/>
      <c r="FQ195" s="73"/>
      <c r="FR195" s="73"/>
      <c r="FS195" s="73"/>
      <c r="FT195" s="73"/>
      <c r="FU195" s="73"/>
      <c r="FV195" s="73"/>
      <c r="FW195" s="73"/>
      <c r="FX195" s="73"/>
      <c r="FY195" s="73"/>
      <c r="FZ195" s="73"/>
      <c r="GA195" s="73"/>
      <c r="GB195" s="73"/>
      <c r="GC195" s="73"/>
      <c r="GD195" s="73"/>
      <c r="GE195" s="73"/>
      <c r="GF195" s="73"/>
      <c r="GG195" s="73"/>
      <c r="GH195" s="73"/>
      <c r="GI195" s="73"/>
      <c r="GJ195" s="73"/>
      <c r="GK195" s="73"/>
      <c r="GL195" s="73"/>
      <c r="GM195" s="73"/>
      <c r="GN195" s="73"/>
      <c r="GO195" s="73"/>
      <c r="GP195" s="73"/>
      <c r="GQ195" s="73"/>
      <c r="GR195" s="73"/>
      <c r="GS195" s="73"/>
      <c r="GT195" s="73"/>
      <c r="GU195" s="73"/>
      <c r="GV195" s="73"/>
      <c r="GW195" s="73"/>
      <c r="GX195" s="73"/>
      <c r="GY195" s="73"/>
      <c r="GZ195" s="73"/>
      <c r="HA195" s="73"/>
      <c r="HB195" s="73"/>
      <c r="HC195" s="73"/>
      <c r="HD195" s="73"/>
      <c r="HE195" s="73"/>
      <c r="HF195" s="73"/>
      <c r="HG195" s="73"/>
      <c r="HH195" s="73"/>
      <c r="HI195" s="73"/>
      <c r="HJ195" s="73"/>
      <c r="HK195" s="73"/>
      <c r="HL195" s="73"/>
      <c r="HM195" s="73"/>
      <c r="HN195" s="73"/>
      <c r="HO195" s="73"/>
      <c r="HP195" s="73"/>
      <c r="HQ195" s="73"/>
      <c r="HR195" s="73"/>
      <c r="HS195" s="73"/>
      <c r="HT195" s="73"/>
      <c r="HU195" s="73"/>
      <c r="HV195" s="73"/>
      <c r="HW195" s="73"/>
      <c r="HX195" s="73"/>
      <c r="HY195" s="73"/>
      <c r="HZ195" s="73"/>
      <c r="IA195" s="73"/>
      <c r="IB195" s="73"/>
      <c r="IC195" s="73"/>
      <c r="ID195" s="73"/>
      <c r="IE195" s="73"/>
      <c r="IF195" s="73"/>
      <c r="IG195" s="73"/>
      <c r="IH195" s="73"/>
      <c r="II195" s="73"/>
      <c r="IJ195" s="73"/>
      <c r="IK195" s="73"/>
      <c r="IL195" s="73"/>
      <c r="IM195" s="73"/>
      <c r="IN195" s="73"/>
      <c r="IO195" s="73"/>
      <c r="IP195" s="73"/>
      <c r="IQ195" s="73"/>
      <c r="IR195" s="73"/>
      <c r="IS195" s="73"/>
      <c r="IT195" s="73"/>
      <c r="IU195" s="73"/>
      <c r="IV195" s="73"/>
    </row>
    <row r="196" spans="1:256" s="2" customFormat="1" ht="15" customHeight="1">
      <c r="A196" s="104"/>
      <c r="B196" s="268"/>
      <c r="C196" s="159"/>
      <c r="D196" s="73"/>
      <c r="E196" s="73"/>
      <c r="F196" s="73"/>
      <c r="G196" s="73"/>
      <c r="H196" s="73"/>
      <c r="I196" s="73"/>
      <c r="J196" s="73"/>
      <c r="K196" s="73"/>
      <c r="L196" s="73"/>
      <c r="M196" s="73"/>
      <c r="N196" s="73"/>
      <c r="O196" s="73"/>
      <c r="P196" s="73"/>
      <c r="Q196" s="73"/>
      <c r="R196" s="73"/>
      <c r="S196" s="73"/>
      <c r="T196" s="73"/>
      <c r="U196" s="73"/>
      <c r="V196" s="73"/>
      <c r="W196" s="73"/>
      <c r="X196" s="73"/>
      <c r="Y196" s="73"/>
      <c r="Z196" s="73"/>
      <c r="AA196" s="73"/>
      <c r="AB196" s="73"/>
      <c r="AC196" s="73"/>
      <c r="AD196" s="73"/>
      <c r="AE196" s="73"/>
      <c r="AF196" s="73"/>
      <c r="AG196" s="73"/>
      <c r="AH196" s="73"/>
      <c r="AI196" s="73"/>
      <c r="AJ196" s="73"/>
      <c r="AK196" s="73"/>
      <c r="AL196" s="73"/>
      <c r="AM196" s="73"/>
      <c r="AN196" s="73"/>
      <c r="AO196" s="73"/>
      <c r="AP196" s="73"/>
      <c r="AQ196" s="73"/>
      <c r="AR196" s="73"/>
      <c r="AS196" s="73"/>
      <c r="AT196" s="73"/>
      <c r="AU196" s="73"/>
      <c r="AV196" s="73"/>
      <c r="AW196" s="73"/>
      <c r="AX196" s="73"/>
      <c r="AY196" s="73"/>
      <c r="AZ196" s="73"/>
      <c r="BA196" s="73"/>
      <c r="BB196" s="73"/>
      <c r="BC196" s="73"/>
      <c r="BD196" s="73"/>
      <c r="BE196" s="73"/>
      <c r="BF196" s="73"/>
      <c r="BG196" s="73"/>
      <c r="BH196" s="73"/>
      <c r="BI196" s="73"/>
      <c r="BJ196" s="73"/>
      <c r="BK196" s="73"/>
      <c r="BL196" s="73"/>
      <c r="BM196" s="73"/>
      <c r="BN196" s="73"/>
      <c r="BO196" s="73"/>
      <c r="BP196" s="73"/>
      <c r="BQ196" s="73"/>
      <c r="BR196" s="73"/>
      <c r="BS196" s="73"/>
      <c r="BT196" s="73"/>
      <c r="BU196" s="73"/>
      <c r="BV196" s="73"/>
      <c r="BW196" s="73"/>
      <c r="BX196" s="73"/>
      <c r="BY196" s="73"/>
      <c r="BZ196" s="73"/>
      <c r="CA196" s="73"/>
      <c r="CB196" s="73"/>
      <c r="CC196" s="73"/>
      <c r="CD196" s="73"/>
      <c r="CE196" s="73"/>
      <c r="CF196" s="73"/>
      <c r="CG196" s="73"/>
      <c r="CH196" s="73"/>
      <c r="CI196" s="73"/>
      <c r="CJ196" s="73"/>
      <c r="CK196" s="73"/>
      <c r="CL196" s="73"/>
      <c r="CM196" s="73"/>
      <c r="CN196" s="73"/>
      <c r="CO196" s="73"/>
      <c r="CP196" s="73"/>
      <c r="CQ196" s="73"/>
      <c r="CR196" s="73"/>
      <c r="CS196" s="73"/>
      <c r="CT196" s="73"/>
      <c r="CU196" s="73"/>
      <c r="CV196" s="73"/>
      <c r="CW196" s="73"/>
      <c r="CX196" s="73"/>
      <c r="CY196" s="73"/>
      <c r="CZ196" s="73"/>
      <c r="DA196" s="73"/>
      <c r="DB196" s="73"/>
      <c r="DC196" s="73"/>
      <c r="DD196" s="73"/>
      <c r="DE196" s="73"/>
      <c r="DF196" s="73"/>
      <c r="DG196" s="73"/>
      <c r="DH196" s="73"/>
      <c r="DI196" s="73"/>
      <c r="DJ196" s="73"/>
      <c r="DK196" s="73"/>
      <c r="DL196" s="73"/>
      <c r="DM196" s="73"/>
      <c r="DN196" s="73"/>
      <c r="DO196" s="73"/>
      <c r="DP196" s="73"/>
      <c r="DQ196" s="73"/>
      <c r="DR196" s="73"/>
      <c r="DS196" s="73"/>
      <c r="DT196" s="73"/>
      <c r="DU196" s="73"/>
      <c r="DV196" s="73"/>
      <c r="DW196" s="73"/>
      <c r="DX196" s="73"/>
      <c r="DY196" s="73"/>
      <c r="DZ196" s="73"/>
      <c r="EA196" s="73"/>
      <c r="EB196" s="73"/>
      <c r="EC196" s="73"/>
      <c r="ED196" s="73"/>
      <c r="EE196" s="73"/>
      <c r="EF196" s="73"/>
      <c r="EG196" s="73"/>
      <c r="EH196" s="73"/>
      <c r="EI196" s="73"/>
      <c r="EJ196" s="73"/>
      <c r="EK196" s="73"/>
      <c r="EL196" s="73"/>
      <c r="EM196" s="73"/>
      <c r="EN196" s="73"/>
      <c r="EO196" s="73"/>
      <c r="EP196" s="73"/>
      <c r="EQ196" s="73"/>
      <c r="ER196" s="73"/>
      <c r="ES196" s="73"/>
      <c r="ET196" s="73"/>
      <c r="EU196" s="73"/>
      <c r="EV196" s="73"/>
      <c r="EW196" s="73"/>
      <c r="EX196" s="73"/>
      <c r="EY196" s="73"/>
      <c r="EZ196" s="73"/>
      <c r="FA196" s="73"/>
      <c r="FB196" s="73"/>
      <c r="FC196" s="73"/>
      <c r="FD196" s="73"/>
      <c r="FE196" s="73"/>
      <c r="FF196" s="73"/>
      <c r="FG196" s="73"/>
      <c r="FH196" s="73"/>
      <c r="FI196" s="73"/>
      <c r="FJ196" s="73"/>
      <c r="FK196" s="73"/>
      <c r="FL196" s="73"/>
      <c r="FM196" s="73"/>
      <c r="FN196" s="73"/>
      <c r="FO196" s="73"/>
      <c r="FP196" s="73"/>
      <c r="FQ196" s="73"/>
      <c r="FR196" s="73"/>
      <c r="FS196" s="73"/>
      <c r="FT196" s="73"/>
      <c r="FU196" s="73"/>
      <c r="FV196" s="73"/>
      <c r="FW196" s="73"/>
      <c r="FX196" s="73"/>
      <c r="FY196" s="73"/>
      <c r="FZ196" s="73"/>
      <c r="GA196" s="73"/>
      <c r="GB196" s="73"/>
      <c r="GC196" s="73"/>
      <c r="GD196" s="73"/>
      <c r="GE196" s="73"/>
      <c r="GF196" s="73"/>
      <c r="GG196" s="73"/>
      <c r="GH196" s="73"/>
      <c r="GI196" s="73"/>
      <c r="GJ196" s="73"/>
      <c r="GK196" s="73"/>
      <c r="GL196" s="73"/>
      <c r="GM196" s="73"/>
      <c r="GN196" s="73"/>
      <c r="GO196" s="73"/>
      <c r="GP196" s="73"/>
      <c r="GQ196" s="73"/>
      <c r="GR196" s="73"/>
      <c r="GS196" s="73"/>
      <c r="GT196" s="73"/>
      <c r="GU196" s="73"/>
      <c r="GV196" s="73"/>
      <c r="GW196" s="73"/>
      <c r="GX196" s="73"/>
      <c r="GY196" s="73"/>
      <c r="GZ196" s="73"/>
      <c r="HA196" s="73"/>
      <c r="HB196" s="73"/>
      <c r="HC196" s="73"/>
      <c r="HD196" s="73"/>
      <c r="HE196" s="73"/>
      <c r="HF196" s="73"/>
      <c r="HG196" s="73"/>
      <c r="HH196" s="73"/>
      <c r="HI196" s="73"/>
      <c r="HJ196" s="73"/>
      <c r="HK196" s="73"/>
      <c r="HL196" s="73"/>
      <c r="HM196" s="73"/>
      <c r="HN196" s="73"/>
      <c r="HO196" s="73"/>
      <c r="HP196" s="73"/>
      <c r="HQ196" s="73"/>
      <c r="HR196" s="73"/>
      <c r="HS196" s="73"/>
      <c r="HT196" s="73"/>
      <c r="HU196" s="73"/>
      <c r="HV196" s="73"/>
      <c r="HW196" s="73"/>
      <c r="HX196" s="73"/>
      <c r="HY196" s="73"/>
      <c r="HZ196" s="73"/>
      <c r="IA196" s="73"/>
      <c r="IB196" s="73"/>
      <c r="IC196" s="73"/>
      <c r="ID196" s="73"/>
      <c r="IE196" s="73"/>
      <c r="IF196" s="73"/>
      <c r="IG196" s="73"/>
      <c r="IH196" s="73"/>
      <c r="II196" s="73"/>
      <c r="IJ196" s="73"/>
      <c r="IK196" s="73"/>
      <c r="IL196" s="73"/>
      <c r="IM196" s="73"/>
      <c r="IN196" s="73"/>
      <c r="IO196" s="73"/>
      <c r="IP196" s="73"/>
      <c r="IQ196" s="73"/>
      <c r="IR196" s="73"/>
      <c r="IS196" s="73"/>
      <c r="IT196" s="73"/>
      <c r="IU196" s="73"/>
      <c r="IV196" s="73"/>
    </row>
    <row r="197" spans="1:256" ht="15" customHeight="1">
      <c r="A197" s="104"/>
      <c r="B197" s="268"/>
      <c r="C197" s="159"/>
      <c r="D197" s="73"/>
      <c r="E197" s="73"/>
      <c r="F197" s="73"/>
      <c r="G197" s="73"/>
      <c r="H197" s="73"/>
      <c r="I197" s="73"/>
      <c r="J197" s="73"/>
      <c r="K197" s="73"/>
      <c r="L197" s="73"/>
      <c r="M197" s="73"/>
      <c r="N197" s="73"/>
      <c r="O197" s="73"/>
      <c r="P197" s="73"/>
      <c r="Q197" s="73"/>
      <c r="R197" s="73"/>
      <c r="S197" s="73"/>
      <c r="T197" s="73"/>
      <c r="U197" s="73"/>
      <c r="V197" s="73"/>
      <c r="W197" s="73"/>
      <c r="X197" s="73"/>
      <c r="Y197" s="73"/>
      <c r="Z197" s="73"/>
      <c r="AA197" s="73"/>
      <c r="AB197" s="73"/>
      <c r="AC197" s="73"/>
      <c r="AD197" s="73"/>
      <c r="AE197" s="73"/>
      <c r="AF197" s="73"/>
      <c r="AG197" s="73"/>
      <c r="AH197" s="73"/>
      <c r="AI197" s="73"/>
      <c r="AJ197" s="73"/>
      <c r="AK197" s="73"/>
      <c r="AL197" s="73"/>
      <c r="AM197" s="73"/>
      <c r="AN197" s="73"/>
      <c r="AO197" s="73"/>
      <c r="AP197" s="73"/>
      <c r="AQ197" s="73"/>
      <c r="AR197" s="73"/>
      <c r="AS197" s="73"/>
      <c r="AT197" s="73"/>
      <c r="AU197" s="73"/>
      <c r="AV197" s="73"/>
      <c r="AW197" s="73"/>
      <c r="AX197" s="73"/>
      <c r="AY197" s="73"/>
      <c r="AZ197" s="73"/>
      <c r="BA197" s="73"/>
      <c r="BB197" s="73"/>
      <c r="BC197" s="73"/>
      <c r="BD197" s="73"/>
      <c r="BE197" s="73"/>
      <c r="BF197" s="73"/>
      <c r="BG197" s="73"/>
      <c r="BH197" s="73"/>
      <c r="BI197" s="73"/>
      <c r="BJ197" s="73"/>
      <c r="BK197" s="73"/>
      <c r="BL197" s="73"/>
      <c r="BM197" s="73"/>
      <c r="BN197" s="73"/>
      <c r="BO197" s="73"/>
      <c r="BP197" s="73"/>
      <c r="BQ197" s="73"/>
      <c r="BR197" s="73"/>
      <c r="BS197" s="73"/>
      <c r="BT197" s="73"/>
      <c r="BU197" s="73"/>
      <c r="BV197" s="73"/>
      <c r="BW197" s="73"/>
      <c r="BX197" s="73"/>
      <c r="BY197" s="73"/>
      <c r="BZ197" s="73"/>
      <c r="CA197" s="73"/>
      <c r="CB197" s="73"/>
      <c r="CC197" s="73"/>
      <c r="CD197" s="73"/>
      <c r="CE197" s="73"/>
      <c r="CF197" s="73"/>
      <c r="CG197" s="73"/>
      <c r="CH197" s="73"/>
      <c r="CI197" s="73"/>
      <c r="CJ197" s="73"/>
      <c r="CK197" s="73"/>
      <c r="CL197" s="73"/>
      <c r="CM197" s="73"/>
      <c r="CN197" s="73"/>
      <c r="CO197" s="73"/>
      <c r="CP197" s="73"/>
      <c r="CQ197" s="73"/>
      <c r="CR197" s="73"/>
      <c r="CS197" s="73"/>
      <c r="CT197" s="73"/>
      <c r="CU197" s="73"/>
      <c r="CV197" s="73"/>
      <c r="CW197" s="73"/>
      <c r="CX197" s="73"/>
      <c r="CY197" s="73"/>
      <c r="CZ197" s="73"/>
      <c r="DA197" s="73"/>
      <c r="DB197" s="73"/>
      <c r="DC197" s="73"/>
      <c r="DD197" s="73"/>
      <c r="DE197" s="73"/>
      <c r="DF197" s="73"/>
      <c r="DG197" s="73"/>
      <c r="DH197" s="73"/>
      <c r="DI197" s="73"/>
      <c r="DJ197" s="73"/>
      <c r="DK197" s="73"/>
      <c r="DL197" s="73"/>
      <c r="DM197" s="73"/>
      <c r="DN197" s="73"/>
      <c r="DO197" s="73"/>
      <c r="DP197" s="73"/>
      <c r="DQ197" s="73"/>
      <c r="DR197" s="73"/>
      <c r="DS197" s="73"/>
      <c r="DT197" s="73"/>
      <c r="DU197" s="73"/>
      <c r="DV197" s="73"/>
      <c r="DW197" s="73"/>
      <c r="DX197" s="73"/>
      <c r="DY197" s="73"/>
      <c r="DZ197" s="73"/>
      <c r="EA197" s="73"/>
      <c r="EB197" s="73"/>
      <c r="EC197" s="73"/>
      <c r="ED197" s="73"/>
      <c r="EE197" s="73"/>
      <c r="EF197" s="73"/>
      <c r="EG197" s="73"/>
      <c r="EH197" s="73"/>
      <c r="EI197" s="73"/>
      <c r="EJ197" s="73"/>
      <c r="EK197" s="73"/>
      <c r="EL197" s="73"/>
      <c r="EM197" s="73"/>
      <c r="EN197" s="73"/>
      <c r="EO197" s="73"/>
      <c r="EP197" s="73"/>
      <c r="EQ197" s="73"/>
      <c r="ER197" s="73"/>
      <c r="ES197" s="73"/>
      <c r="ET197" s="73"/>
      <c r="EU197" s="73"/>
      <c r="EV197" s="73"/>
      <c r="EW197" s="73"/>
      <c r="EX197" s="73"/>
      <c r="EY197" s="73"/>
      <c r="EZ197" s="73"/>
      <c r="FA197" s="73"/>
      <c r="FB197" s="73"/>
      <c r="FC197" s="73"/>
      <c r="FD197" s="73"/>
      <c r="FE197" s="73"/>
      <c r="FF197" s="73"/>
      <c r="FG197" s="73"/>
      <c r="FH197" s="73"/>
      <c r="FI197" s="73"/>
      <c r="FJ197" s="73"/>
      <c r="FK197" s="73"/>
      <c r="FL197" s="73"/>
      <c r="FM197" s="73"/>
      <c r="FN197" s="73"/>
      <c r="FO197" s="73"/>
      <c r="FP197" s="73"/>
      <c r="FQ197" s="73"/>
      <c r="FR197" s="73"/>
      <c r="FS197" s="73"/>
      <c r="FT197" s="73"/>
      <c r="FU197" s="73"/>
      <c r="FV197" s="73"/>
      <c r="FW197" s="73"/>
      <c r="FX197" s="73"/>
      <c r="FY197" s="73"/>
      <c r="FZ197" s="73"/>
      <c r="GA197" s="73"/>
      <c r="GB197" s="73"/>
      <c r="GC197" s="73"/>
      <c r="GD197" s="73"/>
      <c r="GE197" s="73"/>
      <c r="GF197" s="73"/>
      <c r="GG197" s="73"/>
      <c r="GH197" s="73"/>
      <c r="GI197" s="73"/>
      <c r="GJ197" s="73"/>
      <c r="GK197" s="73"/>
      <c r="GL197" s="73"/>
      <c r="GM197" s="73"/>
      <c r="GN197" s="73"/>
      <c r="GO197" s="73"/>
      <c r="GP197" s="73"/>
      <c r="GQ197" s="73"/>
      <c r="GR197" s="73"/>
      <c r="GS197" s="73"/>
      <c r="GT197" s="73"/>
      <c r="GU197" s="73"/>
      <c r="GV197" s="73"/>
      <c r="GW197" s="73"/>
      <c r="GX197" s="73"/>
      <c r="GY197" s="73"/>
      <c r="GZ197" s="73"/>
      <c r="HA197" s="73"/>
      <c r="HB197" s="73"/>
      <c r="HC197" s="73"/>
      <c r="HD197" s="73"/>
      <c r="HE197" s="73"/>
      <c r="HF197" s="73"/>
      <c r="HG197" s="73"/>
      <c r="HH197" s="73"/>
      <c r="HI197" s="73"/>
      <c r="HJ197" s="73"/>
      <c r="HK197" s="73"/>
      <c r="HL197" s="73"/>
      <c r="HM197" s="73"/>
      <c r="HN197" s="73"/>
      <c r="HO197" s="73"/>
      <c r="HP197" s="73"/>
      <c r="HQ197" s="73"/>
      <c r="HR197" s="73"/>
      <c r="HS197" s="73"/>
      <c r="HT197" s="73"/>
      <c r="HU197" s="73"/>
      <c r="HV197" s="73"/>
      <c r="HW197" s="73"/>
      <c r="HX197" s="73"/>
      <c r="HY197" s="73"/>
      <c r="HZ197" s="73"/>
      <c r="IA197" s="73"/>
      <c r="IB197" s="73"/>
      <c r="IC197" s="73"/>
      <c r="ID197" s="73"/>
      <c r="IE197" s="73"/>
      <c r="IF197" s="73"/>
      <c r="IG197" s="73"/>
      <c r="IH197" s="73"/>
      <c r="II197" s="73"/>
      <c r="IJ197" s="73"/>
      <c r="IK197" s="73"/>
      <c r="IL197" s="73"/>
      <c r="IM197" s="73"/>
      <c r="IN197" s="73"/>
      <c r="IO197" s="73"/>
      <c r="IP197" s="73"/>
      <c r="IQ197" s="73"/>
      <c r="IR197" s="73"/>
      <c r="IS197" s="73"/>
      <c r="IT197" s="73"/>
      <c r="IU197" s="73"/>
      <c r="IV197" s="73"/>
    </row>
    <row r="198" spans="1:256" ht="15" customHeight="1">
      <c r="A198" s="104"/>
      <c r="B198" s="268"/>
      <c r="C198" s="159"/>
      <c r="D198" s="73"/>
      <c r="E198" s="73"/>
      <c r="F198" s="73"/>
      <c r="G198" s="73"/>
      <c r="H198" s="73"/>
      <c r="I198" s="73"/>
      <c r="J198" s="73"/>
      <c r="K198" s="73"/>
      <c r="L198" s="73"/>
      <c r="M198" s="73"/>
      <c r="N198" s="73"/>
      <c r="O198" s="73"/>
      <c r="P198" s="73"/>
      <c r="Q198" s="73"/>
      <c r="R198" s="73"/>
      <c r="S198" s="73"/>
      <c r="T198" s="73"/>
      <c r="U198" s="73"/>
      <c r="V198" s="73"/>
      <c r="W198" s="73"/>
      <c r="X198" s="73"/>
      <c r="Y198" s="73"/>
      <c r="Z198" s="73"/>
      <c r="AA198" s="73"/>
      <c r="AB198" s="73"/>
      <c r="AC198" s="73"/>
      <c r="AD198" s="73"/>
      <c r="AE198" s="73"/>
      <c r="AF198" s="73"/>
      <c r="AG198" s="73"/>
      <c r="AH198" s="73"/>
      <c r="AI198" s="73"/>
      <c r="AJ198" s="73"/>
      <c r="AK198" s="73"/>
      <c r="AL198" s="73"/>
      <c r="AM198" s="73"/>
      <c r="AN198" s="73"/>
      <c r="AO198" s="73"/>
      <c r="AP198" s="73"/>
      <c r="AQ198" s="73"/>
      <c r="AR198" s="73"/>
      <c r="AS198" s="73"/>
      <c r="AT198" s="73"/>
      <c r="AU198" s="73"/>
      <c r="AV198" s="73"/>
      <c r="AW198" s="73"/>
      <c r="AX198" s="73"/>
      <c r="AY198" s="73"/>
      <c r="AZ198" s="73"/>
      <c r="BA198" s="73"/>
      <c r="BB198" s="73"/>
      <c r="BC198" s="73"/>
      <c r="BD198" s="73"/>
      <c r="BE198" s="73"/>
      <c r="BF198" s="73"/>
      <c r="BG198" s="73"/>
      <c r="BH198" s="73"/>
      <c r="BI198" s="73"/>
      <c r="BJ198" s="73"/>
      <c r="BK198" s="73"/>
      <c r="BL198" s="73"/>
      <c r="BM198" s="73"/>
      <c r="BN198" s="73"/>
      <c r="BO198" s="73"/>
      <c r="BP198" s="73"/>
      <c r="BQ198" s="73"/>
      <c r="BR198" s="73"/>
      <c r="BS198" s="73"/>
      <c r="BT198" s="73"/>
      <c r="BU198" s="73"/>
      <c r="BV198" s="73"/>
      <c r="BW198" s="73"/>
      <c r="BX198" s="73"/>
      <c r="BY198" s="73"/>
      <c r="BZ198" s="73"/>
      <c r="CA198" s="73"/>
      <c r="CB198" s="73"/>
      <c r="CC198" s="73"/>
      <c r="CD198" s="73"/>
      <c r="CE198" s="73"/>
      <c r="CF198" s="73"/>
      <c r="CG198" s="73"/>
      <c r="CH198" s="73"/>
      <c r="CI198" s="73"/>
      <c r="CJ198" s="73"/>
      <c r="CK198" s="73"/>
      <c r="CL198" s="73"/>
      <c r="CM198" s="73"/>
      <c r="CN198" s="73"/>
      <c r="CO198" s="73"/>
      <c r="CP198" s="73"/>
      <c r="CQ198" s="73"/>
      <c r="CR198" s="73"/>
      <c r="CS198" s="73"/>
      <c r="CT198" s="73"/>
      <c r="CU198" s="73"/>
      <c r="CV198" s="73"/>
      <c r="CW198" s="73"/>
      <c r="CX198" s="73"/>
      <c r="CY198" s="73"/>
      <c r="CZ198" s="73"/>
      <c r="DA198" s="73"/>
      <c r="DB198" s="73"/>
      <c r="DC198" s="73"/>
      <c r="DD198" s="73"/>
      <c r="DE198" s="73"/>
      <c r="DF198" s="73"/>
      <c r="DG198" s="73"/>
      <c r="DH198" s="73"/>
      <c r="DI198" s="73"/>
      <c r="DJ198" s="73"/>
      <c r="DK198" s="73"/>
      <c r="DL198" s="73"/>
      <c r="DM198" s="73"/>
      <c r="DN198" s="73"/>
      <c r="DO198" s="73"/>
      <c r="DP198" s="73"/>
      <c r="DQ198" s="73"/>
      <c r="DR198" s="73"/>
      <c r="DS198" s="73"/>
      <c r="DT198" s="73"/>
      <c r="DU198" s="73"/>
      <c r="DV198" s="73"/>
      <c r="DW198" s="73"/>
      <c r="DX198" s="73"/>
      <c r="DY198" s="73"/>
      <c r="DZ198" s="73"/>
      <c r="EA198" s="73"/>
      <c r="EB198" s="73"/>
      <c r="EC198" s="73"/>
      <c r="ED198" s="73"/>
      <c r="EE198" s="73"/>
      <c r="EF198" s="73"/>
      <c r="EG198" s="73"/>
      <c r="EH198" s="73"/>
      <c r="EI198" s="73"/>
      <c r="EJ198" s="73"/>
      <c r="EK198" s="73"/>
      <c r="EL198" s="73"/>
      <c r="EM198" s="73"/>
      <c r="EN198" s="73"/>
      <c r="EO198" s="73"/>
      <c r="EP198" s="73"/>
      <c r="EQ198" s="73"/>
      <c r="ER198" s="73"/>
      <c r="ES198" s="73"/>
      <c r="ET198" s="73"/>
      <c r="EU198" s="73"/>
      <c r="EV198" s="73"/>
      <c r="EW198" s="73"/>
      <c r="EX198" s="73"/>
      <c r="EY198" s="73"/>
      <c r="EZ198" s="73"/>
      <c r="FA198" s="73"/>
      <c r="FB198" s="73"/>
      <c r="FC198" s="73"/>
      <c r="FD198" s="73"/>
      <c r="FE198" s="73"/>
      <c r="FF198" s="73"/>
      <c r="FG198" s="73"/>
      <c r="FH198" s="73"/>
      <c r="FI198" s="73"/>
      <c r="FJ198" s="73"/>
      <c r="FK198" s="73"/>
      <c r="FL198" s="73"/>
      <c r="FM198" s="73"/>
      <c r="FN198" s="73"/>
      <c r="FO198" s="73"/>
      <c r="FP198" s="73"/>
      <c r="FQ198" s="73"/>
      <c r="FR198" s="73"/>
      <c r="FS198" s="73"/>
      <c r="FT198" s="73"/>
      <c r="FU198" s="73"/>
      <c r="FV198" s="73"/>
      <c r="FW198" s="73"/>
      <c r="FX198" s="73"/>
      <c r="FY198" s="73"/>
      <c r="FZ198" s="73"/>
      <c r="GA198" s="73"/>
      <c r="GB198" s="73"/>
      <c r="GC198" s="73"/>
      <c r="GD198" s="73"/>
      <c r="GE198" s="73"/>
      <c r="GF198" s="73"/>
      <c r="GG198" s="73"/>
      <c r="GH198" s="73"/>
      <c r="GI198" s="73"/>
      <c r="GJ198" s="73"/>
      <c r="GK198" s="73"/>
      <c r="GL198" s="73"/>
      <c r="GM198" s="73"/>
      <c r="GN198" s="73"/>
      <c r="GO198" s="73"/>
      <c r="GP198" s="73"/>
      <c r="GQ198" s="73"/>
      <c r="GR198" s="73"/>
      <c r="GS198" s="73"/>
      <c r="GT198" s="73"/>
      <c r="GU198" s="73"/>
      <c r="GV198" s="73"/>
      <c r="GW198" s="73"/>
      <c r="GX198" s="73"/>
      <c r="GY198" s="73"/>
      <c r="GZ198" s="73"/>
      <c r="HA198" s="73"/>
      <c r="HB198" s="73"/>
      <c r="HC198" s="73"/>
      <c r="HD198" s="73"/>
      <c r="HE198" s="73"/>
      <c r="HF198" s="73"/>
      <c r="HG198" s="73"/>
      <c r="HH198" s="73"/>
      <c r="HI198" s="73"/>
      <c r="HJ198" s="73"/>
      <c r="HK198" s="73"/>
      <c r="HL198" s="73"/>
      <c r="HM198" s="73"/>
      <c r="HN198" s="73"/>
      <c r="HO198" s="73"/>
      <c r="HP198" s="73"/>
      <c r="HQ198" s="73"/>
      <c r="HR198" s="73"/>
      <c r="HS198" s="73"/>
      <c r="HT198" s="73"/>
      <c r="HU198" s="73"/>
      <c r="HV198" s="73"/>
      <c r="HW198" s="73"/>
      <c r="HX198" s="73"/>
      <c r="HY198" s="73"/>
      <c r="HZ198" s="73"/>
      <c r="IA198" s="73"/>
      <c r="IB198" s="73"/>
      <c r="IC198" s="73"/>
      <c r="ID198" s="73"/>
      <c r="IE198" s="73"/>
      <c r="IF198" s="73"/>
      <c r="IG198" s="73"/>
      <c r="IH198" s="73"/>
      <c r="II198" s="73"/>
      <c r="IJ198" s="73"/>
      <c r="IK198" s="73"/>
      <c r="IL198" s="73"/>
      <c r="IM198" s="73"/>
      <c r="IN198" s="73"/>
      <c r="IO198" s="73"/>
      <c r="IP198" s="73"/>
      <c r="IQ198" s="73"/>
      <c r="IR198" s="73"/>
      <c r="IS198" s="73"/>
      <c r="IT198" s="73"/>
      <c r="IU198" s="73"/>
      <c r="IV198" s="73"/>
    </row>
    <row r="199" spans="1:256" ht="15" customHeight="1">
      <c r="A199" s="104"/>
      <c r="B199" s="268"/>
      <c r="C199" s="159"/>
      <c r="D199" s="73"/>
      <c r="E199" s="73"/>
      <c r="F199" s="73"/>
      <c r="G199" s="73"/>
      <c r="H199" s="73"/>
      <c r="I199" s="73"/>
      <c r="J199" s="73"/>
      <c r="K199" s="73"/>
      <c r="L199" s="73"/>
      <c r="M199" s="73"/>
      <c r="N199" s="73"/>
      <c r="O199" s="73"/>
      <c r="P199" s="73"/>
      <c r="Q199" s="73"/>
      <c r="R199" s="73"/>
      <c r="S199" s="73"/>
      <c r="T199" s="73"/>
      <c r="U199" s="73"/>
      <c r="V199" s="73"/>
      <c r="W199" s="73"/>
      <c r="X199" s="73"/>
      <c r="Y199" s="73"/>
      <c r="Z199" s="73"/>
      <c r="AA199" s="73"/>
      <c r="AB199" s="73"/>
      <c r="AC199" s="73"/>
      <c r="AD199" s="73"/>
      <c r="AE199" s="73"/>
      <c r="AF199" s="73"/>
      <c r="AG199" s="73"/>
      <c r="AH199" s="73"/>
      <c r="AI199" s="73"/>
      <c r="AJ199" s="73"/>
      <c r="AK199" s="73"/>
      <c r="AL199" s="73"/>
      <c r="AM199" s="73"/>
      <c r="AN199" s="73"/>
      <c r="AO199" s="73"/>
      <c r="AP199" s="73"/>
      <c r="AQ199" s="73"/>
      <c r="AR199" s="73"/>
      <c r="AS199" s="73"/>
      <c r="AT199" s="73"/>
      <c r="AU199" s="73"/>
      <c r="AV199" s="73"/>
      <c r="AW199" s="73"/>
      <c r="AX199" s="73"/>
      <c r="AY199" s="73"/>
      <c r="AZ199" s="73"/>
      <c r="BA199" s="73"/>
      <c r="BB199" s="73"/>
      <c r="BC199" s="73"/>
      <c r="BD199" s="73"/>
      <c r="BE199" s="73"/>
      <c r="BF199" s="73"/>
      <c r="BG199" s="73"/>
      <c r="BH199" s="73"/>
      <c r="BI199" s="73"/>
      <c r="BJ199" s="73"/>
      <c r="BK199" s="73"/>
      <c r="BL199" s="73"/>
      <c r="BM199" s="73"/>
      <c r="BN199" s="73"/>
      <c r="BO199" s="73"/>
      <c r="BP199" s="73"/>
      <c r="BQ199" s="73"/>
      <c r="BR199" s="73"/>
      <c r="BS199" s="73"/>
      <c r="BT199" s="73"/>
      <c r="BU199" s="73"/>
      <c r="BV199" s="73"/>
      <c r="BW199" s="73"/>
      <c r="BX199" s="73"/>
      <c r="BY199" s="73"/>
      <c r="BZ199" s="73"/>
      <c r="CA199" s="73"/>
      <c r="CB199" s="73"/>
      <c r="CC199" s="73"/>
      <c r="CD199" s="73"/>
      <c r="CE199" s="73"/>
      <c r="CF199" s="73"/>
      <c r="CG199" s="73"/>
      <c r="CH199" s="73"/>
      <c r="CI199" s="73"/>
      <c r="CJ199" s="73"/>
      <c r="CK199" s="73"/>
      <c r="CL199" s="73"/>
      <c r="CM199" s="73"/>
      <c r="CN199" s="73"/>
      <c r="CO199" s="73"/>
      <c r="CP199" s="73"/>
      <c r="CQ199" s="73"/>
      <c r="CR199" s="73"/>
      <c r="CS199" s="73"/>
      <c r="CT199" s="73"/>
      <c r="CU199" s="73"/>
      <c r="CV199" s="73"/>
      <c r="CW199" s="73"/>
      <c r="CX199" s="73"/>
      <c r="CY199" s="73"/>
      <c r="CZ199" s="73"/>
      <c r="DA199" s="73"/>
      <c r="DB199" s="73"/>
      <c r="DC199" s="73"/>
      <c r="DD199" s="73"/>
      <c r="DE199" s="73"/>
      <c r="DF199" s="73"/>
      <c r="DG199" s="73"/>
      <c r="DH199" s="73"/>
      <c r="DI199" s="73"/>
      <c r="DJ199" s="73"/>
      <c r="DK199" s="73"/>
      <c r="DL199" s="73"/>
      <c r="DM199" s="73"/>
      <c r="DN199" s="73"/>
      <c r="DO199" s="73"/>
      <c r="DP199" s="73"/>
      <c r="DQ199" s="73"/>
      <c r="DR199" s="73"/>
      <c r="DS199" s="73"/>
      <c r="DT199" s="73"/>
      <c r="DU199" s="73"/>
      <c r="DV199" s="73"/>
      <c r="DW199" s="73"/>
      <c r="DX199" s="73"/>
      <c r="DY199" s="73"/>
      <c r="DZ199" s="73"/>
      <c r="EA199" s="73"/>
      <c r="EB199" s="73"/>
      <c r="EC199" s="73"/>
      <c r="ED199" s="73"/>
      <c r="EE199" s="73"/>
      <c r="EF199" s="73"/>
      <c r="EG199" s="73"/>
      <c r="EH199" s="73"/>
      <c r="EI199" s="73"/>
      <c r="EJ199" s="73"/>
      <c r="EK199" s="73"/>
      <c r="EL199" s="73"/>
      <c r="EM199" s="73"/>
      <c r="EN199" s="73"/>
      <c r="EO199" s="73"/>
      <c r="EP199" s="73"/>
      <c r="EQ199" s="73"/>
      <c r="ER199" s="73"/>
      <c r="ES199" s="73"/>
      <c r="ET199" s="73"/>
      <c r="EU199" s="73"/>
      <c r="EV199" s="73"/>
      <c r="EW199" s="73"/>
      <c r="EX199" s="73"/>
      <c r="EY199" s="73"/>
      <c r="EZ199" s="73"/>
      <c r="FA199" s="73"/>
      <c r="FB199" s="73"/>
      <c r="FC199" s="73"/>
      <c r="FD199" s="73"/>
      <c r="FE199" s="73"/>
      <c r="FF199" s="73"/>
      <c r="FG199" s="73"/>
      <c r="FH199" s="73"/>
      <c r="FI199" s="73"/>
      <c r="FJ199" s="73"/>
      <c r="FK199" s="73"/>
      <c r="FL199" s="73"/>
      <c r="FM199" s="73"/>
      <c r="FN199" s="73"/>
      <c r="FO199" s="73"/>
      <c r="FP199" s="73"/>
      <c r="FQ199" s="73"/>
      <c r="FR199" s="73"/>
      <c r="FS199" s="73"/>
      <c r="FT199" s="73"/>
      <c r="FU199" s="73"/>
      <c r="FV199" s="73"/>
      <c r="FW199" s="73"/>
      <c r="FX199" s="73"/>
      <c r="FY199" s="73"/>
      <c r="FZ199" s="73"/>
      <c r="GA199" s="73"/>
      <c r="GB199" s="73"/>
      <c r="GC199" s="73"/>
      <c r="GD199" s="73"/>
      <c r="GE199" s="73"/>
      <c r="GF199" s="73"/>
      <c r="GG199" s="73"/>
      <c r="GH199" s="73"/>
      <c r="GI199" s="73"/>
      <c r="GJ199" s="73"/>
      <c r="GK199" s="73"/>
      <c r="GL199" s="73"/>
      <c r="GM199" s="73"/>
      <c r="GN199" s="73"/>
      <c r="GO199" s="73"/>
      <c r="GP199" s="73"/>
      <c r="GQ199" s="73"/>
      <c r="GR199" s="73"/>
      <c r="GS199" s="73"/>
      <c r="GT199" s="73"/>
      <c r="GU199" s="73"/>
      <c r="GV199" s="73"/>
      <c r="GW199" s="73"/>
      <c r="GX199" s="73"/>
      <c r="GY199" s="73"/>
      <c r="GZ199" s="73"/>
      <c r="HA199" s="73"/>
      <c r="HB199" s="73"/>
      <c r="HC199" s="73"/>
      <c r="HD199" s="73"/>
      <c r="HE199" s="73"/>
      <c r="HF199" s="73"/>
      <c r="HG199" s="73"/>
      <c r="HH199" s="73"/>
      <c r="HI199" s="73"/>
      <c r="HJ199" s="73"/>
      <c r="HK199" s="73"/>
      <c r="HL199" s="73"/>
      <c r="HM199" s="73"/>
      <c r="HN199" s="73"/>
      <c r="HO199" s="73"/>
      <c r="HP199" s="73"/>
      <c r="HQ199" s="73"/>
      <c r="HR199" s="73"/>
      <c r="HS199" s="73"/>
      <c r="HT199" s="73"/>
      <c r="HU199" s="73"/>
      <c r="HV199" s="73"/>
      <c r="HW199" s="73"/>
      <c r="HX199" s="73"/>
      <c r="HY199" s="73"/>
      <c r="HZ199" s="73"/>
      <c r="IA199" s="73"/>
      <c r="IB199" s="73"/>
      <c r="IC199" s="73"/>
      <c r="ID199" s="73"/>
      <c r="IE199" s="73"/>
      <c r="IF199" s="73"/>
      <c r="IG199" s="73"/>
      <c r="IH199" s="73"/>
      <c r="II199" s="73"/>
      <c r="IJ199" s="73"/>
      <c r="IK199" s="73"/>
      <c r="IL199" s="73"/>
      <c r="IM199" s="73"/>
      <c r="IN199" s="73"/>
      <c r="IO199" s="73"/>
      <c r="IP199" s="73"/>
      <c r="IQ199" s="73"/>
      <c r="IR199" s="73"/>
      <c r="IS199" s="73"/>
      <c r="IT199" s="73"/>
      <c r="IU199" s="73"/>
      <c r="IV199" s="73"/>
    </row>
    <row r="200" spans="1:256" ht="15" customHeight="1">
      <c r="A200" s="104"/>
      <c r="B200" s="268"/>
      <c r="C200" s="159"/>
      <c r="D200" s="73"/>
      <c r="E200" s="73"/>
      <c r="F200" s="73"/>
      <c r="G200" s="73"/>
      <c r="H200" s="73"/>
      <c r="I200" s="73"/>
      <c r="J200" s="73"/>
      <c r="K200" s="73"/>
      <c r="L200" s="73"/>
      <c r="M200" s="73"/>
      <c r="N200" s="73"/>
      <c r="O200" s="73"/>
      <c r="P200" s="73"/>
      <c r="Q200" s="73"/>
      <c r="R200" s="73"/>
      <c r="S200" s="73"/>
      <c r="T200" s="73"/>
      <c r="U200" s="73"/>
      <c r="V200" s="73"/>
      <c r="W200" s="73"/>
      <c r="X200" s="73"/>
      <c r="Y200" s="73"/>
      <c r="Z200" s="73"/>
      <c r="AA200" s="73"/>
      <c r="AB200" s="73"/>
      <c r="AC200" s="73"/>
      <c r="AD200" s="73"/>
      <c r="AE200" s="73"/>
      <c r="AF200" s="73"/>
      <c r="AG200" s="73"/>
      <c r="AH200" s="73"/>
      <c r="AI200" s="73"/>
      <c r="AJ200" s="73"/>
      <c r="AK200" s="73"/>
      <c r="AL200" s="73"/>
      <c r="AM200" s="73"/>
      <c r="AN200" s="73"/>
      <c r="AO200" s="73"/>
      <c r="AP200" s="73"/>
      <c r="AQ200" s="73"/>
      <c r="AR200" s="73"/>
      <c r="AS200" s="73"/>
      <c r="AT200" s="73"/>
      <c r="AU200" s="73"/>
      <c r="AV200" s="73"/>
      <c r="AW200" s="73"/>
      <c r="AX200" s="73"/>
      <c r="AY200" s="73"/>
      <c r="AZ200" s="73"/>
      <c r="BA200" s="73"/>
      <c r="BB200" s="73"/>
      <c r="BC200" s="73"/>
      <c r="BD200" s="73"/>
      <c r="BE200" s="73"/>
      <c r="BF200" s="73"/>
      <c r="BG200" s="73"/>
      <c r="BH200" s="73"/>
      <c r="BI200" s="73"/>
      <c r="BJ200" s="73"/>
      <c r="BK200" s="73"/>
      <c r="BL200" s="73"/>
      <c r="BM200" s="73"/>
      <c r="BN200" s="73"/>
      <c r="BO200" s="73"/>
      <c r="BP200" s="73"/>
      <c r="BQ200" s="73"/>
      <c r="BR200" s="73"/>
      <c r="BS200" s="73"/>
      <c r="BT200" s="73"/>
      <c r="BU200" s="73"/>
      <c r="BV200" s="73"/>
      <c r="BW200" s="73"/>
      <c r="BX200" s="73"/>
      <c r="BY200" s="73"/>
      <c r="BZ200" s="73"/>
      <c r="CA200" s="73"/>
      <c r="CB200" s="73"/>
      <c r="CC200" s="73"/>
      <c r="CD200" s="73"/>
      <c r="CE200" s="73"/>
      <c r="CF200" s="73"/>
      <c r="CG200" s="73"/>
      <c r="CH200" s="73"/>
      <c r="CI200" s="73"/>
      <c r="CJ200" s="73"/>
      <c r="CK200" s="73"/>
      <c r="CL200" s="73"/>
      <c r="CM200" s="73"/>
      <c r="CN200" s="73"/>
      <c r="CO200" s="73"/>
      <c r="CP200" s="73"/>
      <c r="CQ200" s="73"/>
      <c r="CR200" s="73"/>
      <c r="CS200" s="73"/>
      <c r="CT200" s="73"/>
      <c r="CU200" s="73"/>
      <c r="CV200" s="73"/>
      <c r="CW200" s="73"/>
      <c r="CX200" s="73"/>
      <c r="CY200" s="73"/>
      <c r="CZ200" s="73"/>
      <c r="DA200" s="73"/>
      <c r="DB200" s="73"/>
      <c r="DC200" s="73"/>
      <c r="DD200" s="73"/>
      <c r="DE200" s="73"/>
      <c r="DF200" s="73"/>
      <c r="DG200" s="73"/>
      <c r="DH200" s="73"/>
      <c r="DI200" s="73"/>
      <c r="DJ200" s="73"/>
      <c r="DK200" s="73"/>
      <c r="DL200" s="73"/>
      <c r="DM200" s="73"/>
      <c r="DN200" s="73"/>
      <c r="DO200" s="73"/>
      <c r="DP200" s="73"/>
      <c r="DQ200" s="73"/>
      <c r="DR200" s="73"/>
      <c r="DS200" s="73"/>
      <c r="DT200" s="73"/>
      <c r="DU200" s="73"/>
      <c r="DV200" s="73"/>
      <c r="DW200" s="73"/>
      <c r="DX200" s="73"/>
      <c r="DY200" s="73"/>
      <c r="DZ200" s="73"/>
      <c r="EA200" s="73"/>
      <c r="EB200" s="73"/>
      <c r="EC200" s="73"/>
      <c r="ED200" s="73"/>
      <c r="EE200" s="73"/>
      <c r="EF200" s="73"/>
      <c r="EG200" s="73"/>
      <c r="EH200" s="73"/>
      <c r="EI200" s="73"/>
      <c r="EJ200" s="73"/>
      <c r="EK200" s="73"/>
      <c r="EL200" s="73"/>
      <c r="EM200" s="73"/>
      <c r="EN200" s="73"/>
      <c r="EO200" s="73"/>
      <c r="EP200" s="73"/>
      <c r="EQ200" s="73"/>
      <c r="ER200" s="73"/>
      <c r="ES200" s="73"/>
      <c r="ET200" s="73"/>
      <c r="EU200" s="73"/>
      <c r="EV200" s="73"/>
      <c r="EW200" s="73"/>
      <c r="EX200" s="73"/>
      <c r="EY200" s="73"/>
      <c r="EZ200" s="73"/>
      <c r="FA200" s="73"/>
      <c r="FB200" s="73"/>
      <c r="FC200" s="73"/>
      <c r="FD200" s="73"/>
      <c r="FE200" s="73"/>
      <c r="FF200" s="73"/>
      <c r="FG200" s="73"/>
      <c r="FH200" s="73"/>
      <c r="FI200" s="73"/>
      <c r="FJ200" s="73"/>
      <c r="FK200" s="73"/>
      <c r="FL200" s="73"/>
      <c r="FM200" s="73"/>
      <c r="FN200" s="73"/>
      <c r="FO200" s="73"/>
      <c r="FP200" s="73"/>
      <c r="FQ200" s="73"/>
      <c r="FR200" s="73"/>
      <c r="FS200" s="73"/>
      <c r="FT200" s="73"/>
      <c r="FU200" s="73"/>
      <c r="FV200" s="73"/>
      <c r="FW200" s="73"/>
      <c r="FX200" s="73"/>
      <c r="FY200" s="73"/>
      <c r="FZ200" s="73"/>
      <c r="GA200" s="73"/>
      <c r="GB200" s="73"/>
      <c r="GC200" s="73"/>
      <c r="GD200" s="73"/>
      <c r="GE200" s="73"/>
      <c r="GF200" s="73"/>
      <c r="GG200" s="73"/>
      <c r="GH200" s="73"/>
      <c r="GI200" s="73"/>
      <c r="GJ200" s="73"/>
      <c r="GK200" s="73"/>
      <c r="GL200" s="73"/>
      <c r="GM200" s="73"/>
      <c r="GN200" s="73"/>
      <c r="GO200" s="73"/>
      <c r="GP200" s="73"/>
      <c r="GQ200" s="73"/>
      <c r="GR200" s="73"/>
      <c r="GS200" s="73"/>
      <c r="GT200" s="73"/>
      <c r="GU200" s="73"/>
      <c r="GV200" s="73"/>
      <c r="GW200" s="73"/>
      <c r="GX200" s="73"/>
      <c r="GY200" s="73"/>
      <c r="GZ200" s="73"/>
      <c r="HA200" s="73"/>
      <c r="HB200" s="73"/>
      <c r="HC200" s="73"/>
      <c r="HD200" s="73"/>
      <c r="HE200" s="73"/>
      <c r="HF200" s="73"/>
      <c r="HG200" s="73"/>
      <c r="HH200" s="73"/>
      <c r="HI200" s="73"/>
      <c r="HJ200" s="73"/>
      <c r="HK200" s="73"/>
      <c r="HL200" s="73"/>
      <c r="HM200" s="73"/>
      <c r="HN200" s="73"/>
      <c r="HO200" s="73"/>
      <c r="HP200" s="73"/>
      <c r="HQ200" s="73"/>
      <c r="HR200" s="73"/>
      <c r="HS200" s="73"/>
      <c r="HT200" s="73"/>
      <c r="HU200" s="73"/>
      <c r="HV200" s="73"/>
      <c r="HW200" s="73"/>
      <c r="HX200" s="73"/>
      <c r="HY200" s="73"/>
      <c r="HZ200" s="73"/>
      <c r="IA200" s="73"/>
      <c r="IB200" s="73"/>
      <c r="IC200" s="73"/>
      <c r="ID200" s="73"/>
      <c r="IE200" s="73"/>
      <c r="IF200" s="73"/>
      <c r="IG200" s="73"/>
      <c r="IH200" s="73"/>
      <c r="II200" s="73"/>
      <c r="IJ200" s="73"/>
      <c r="IK200" s="73"/>
      <c r="IL200" s="73"/>
      <c r="IM200" s="73"/>
      <c r="IN200" s="73"/>
      <c r="IO200" s="73"/>
      <c r="IP200" s="73"/>
      <c r="IQ200" s="73"/>
      <c r="IR200" s="73"/>
      <c r="IS200" s="73"/>
      <c r="IT200" s="73"/>
      <c r="IU200" s="73"/>
      <c r="IV200" s="73"/>
    </row>
    <row r="201" spans="1:256" ht="15" customHeight="1">
      <c r="A201" s="104"/>
      <c r="B201" s="268"/>
      <c r="C201" s="159"/>
      <c r="D201" s="73"/>
      <c r="E201" s="73"/>
      <c r="F201" s="73"/>
      <c r="G201" s="73"/>
      <c r="H201" s="73"/>
      <c r="I201" s="73"/>
      <c r="J201" s="73"/>
      <c r="K201" s="73"/>
      <c r="L201" s="73"/>
      <c r="M201" s="73"/>
      <c r="N201" s="73"/>
      <c r="O201" s="73"/>
      <c r="P201" s="73"/>
      <c r="Q201" s="73"/>
      <c r="R201" s="73"/>
      <c r="S201" s="73"/>
      <c r="T201" s="73"/>
      <c r="U201" s="73"/>
      <c r="V201" s="73"/>
      <c r="W201" s="73"/>
      <c r="X201" s="73"/>
      <c r="Y201" s="73"/>
      <c r="Z201" s="73"/>
      <c r="AA201" s="73"/>
      <c r="AB201" s="73"/>
      <c r="AC201" s="73"/>
      <c r="AD201" s="73"/>
      <c r="AE201" s="73"/>
      <c r="AF201" s="73"/>
      <c r="AG201" s="73"/>
      <c r="AH201" s="73"/>
      <c r="AI201" s="73"/>
      <c r="AJ201" s="73"/>
      <c r="AK201" s="73"/>
      <c r="AL201" s="73"/>
      <c r="AM201" s="73"/>
      <c r="AN201" s="73"/>
      <c r="AO201" s="73"/>
      <c r="AP201" s="73"/>
      <c r="AQ201" s="73"/>
      <c r="AR201" s="73"/>
      <c r="AS201" s="73"/>
      <c r="AT201" s="73"/>
      <c r="AU201" s="73"/>
      <c r="AV201" s="73"/>
      <c r="AW201" s="73"/>
      <c r="AX201" s="73"/>
      <c r="AY201" s="73"/>
      <c r="AZ201" s="73"/>
      <c r="BA201" s="73"/>
      <c r="BB201" s="73"/>
      <c r="BC201" s="73"/>
      <c r="BD201" s="73"/>
      <c r="BE201" s="73"/>
      <c r="BF201" s="73"/>
      <c r="BG201" s="73"/>
      <c r="BH201" s="73"/>
      <c r="BI201" s="73"/>
      <c r="BJ201" s="73"/>
      <c r="BK201" s="73"/>
      <c r="BL201" s="73"/>
      <c r="BM201" s="73"/>
      <c r="BN201" s="73"/>
      <c r="BO201" s="73"/>
      <c r="BP201" s="73"/>
      <c r="BQ201" s="73"/>
      <c r="BR201" s="73"/>
      <c r="BS201" s="73"/>
      <c r="BT201" s="73"/>
      <c r="BU201" s="73"/>
      <c r="BV201" s="73"/>
      <c r="BW201" s="73"/>
      <c r="BX201" s="73"/>
      <c r="BY201" s="73"/>
      <c r="BZ201" s="73"/>
      <c r="CA201" s="73"/>
      <c r="CB201" s="73"/>
      <c r="CC201" s="73"/>
      <c r="CD201" s="73"/>
      <c r="CE201" s="73"/>
      <c r="CF201" s="73"/>
      <c r="CG201" s="73"/>
      <c r="CH201" s="73"/>
      <c r="CI201" s="73"/>
      <c r="CJ201" s="73"/>
      <c r="CK201" s="73"/>
      <c r="CL201" s="73"/>
      <c r="CM201" s="73"/>
      <c r="CN201" s="73"/>
      <c r="CO201" s="73"/>
      <c r="CP201" s="73"/>
      <c r="CQ201" s="73"/>
      <c r="CR201" s="73"/>
      <c r="CS201" s="73"/>
      <c r="CT201" s="73"/>
      <c r="CU201" s="73"/>
      <c r="CV201" s="73"/>
      <c r="CW201" s="73"/>
      <c r="CX201" s="73"/>
      <c r="CY201" s="73"/>
      <c r="CZ201" s="73"/>
      <c r="DA201" s="73"/>
      <c r="DB201" s="73"/>
      <c r="DC201" s="73"/>
      <c r="DD201" s="73"/>
      <c r="DE201" s="73"/>
      <c r="DF201" s="73"/>
      <c r="DG201" s="73"/>
      <c r="DH201" s="73"/>
      <c r="DI201" s="73"/>
      <c r="DJ201" s="73"/>
      <c r="DK201" s="73"/>
      <c r="DL201" s="73"/>
      <c r="DM201" s="73"/>
      <c r="DN201" s="73"/>
      <c r="DO201" s="73"/>
      <c r="DP201" s="73"/>
      <c r="DQ201" s="73"/>
      <c r="DR201" s="73"/>
      <c r="DS201" s="73"/>
      <c r="DT201" s="73"/>
      <c r="DU201" s="73"/>
      <c r="DV201" s="73"/>
      <c r="DW201" s="73"/>
      <c r="DX201" s="73"/>
      <c r="DY201" s="73"/>
      <c r="DZ201" s="73"/>
      <c r="EA201" s="73"/>
      <c r="EB201" s="73"/>
      <c r="EC201" s="73"/>
      <c r="ED201" s="73"/>
      <c r="EE201" s="73"/>
      <c r="EF201" s="73"/>
      <c r="EG201" s="73"/>
      <c r="EH201" s="73"/>
      <c r="EI201" s="73"/>
      <c r="EJ201" s="73"/>
      <c r="EK201" s="73"/>
      <c r="EL201" s="73"/>
      <c r="EM201" s="73"/>
      <c r="EN201" s="73"/>
      <c r="EO201" s="73"/>
      <c r="EP201" s="73"/>
      <c r="EQ201" s="73"/>
      <c r="ER201" s="73"/>
      <c r="ES201" s="73"/>
      <c r="ET201" s="73"/>
      <c r="EU201" s="73"/>
      <c r="EV201" s="73"/>
      <c r="EW201" s="73"/>
      <c r="EX201" s="73"/>
      <c r="EY201" s="73"/>
      <c r="EZ201" s="73"/>
      <c r="FA201" s="73"/>
      <c r="FB201" s="73"/>
      <c r="FC201" s="73"/>
      <c r="FD201" s="73"/>
      <c r="FE201" s="73"/>
      <c r="FF201" s="73"/>
      <c r="FG201" s="73"/>
      <c r="FH201" s="73"/>
      <c r="FI201" s="73"/>
      <c r="FJ201" s="73"/>
      <c r="FK201" s="73"/>
      <c r="FL201" s="73"/>
      <c r="FM201" s="73"/>
      <c r="FN201" s="73"/>
      <c r="FO201" s="73"/>
      <c r="FP201" s="73"/>
      <c r="FQ201" s="73"/>
      <c r="FR201" s="73"/>
      <c r="FS201" s="73"/>
      <c r="FT201" s="73"/>
      <c r="FU201" s="73"/>
      <c r="FV201" s="73"/>
      <c r="FW201" s="73"/>
      <c r="FX201" s="73"/>
      <c r="FY201" s="73"/>
      <c r="FZ201" s="73"/>
      <c r="GA201" s="73"/>
      <c r="GB201" s="73"/>
      <c r="GC201" s="73"/>
      <c r="GD201" s="73"/>
      <c r="GE201" s="73"/>
      <c r="GF201" s="73"/>
      <c r="GG201" s="73"/>
      <c r="GH201" s="73"/>
      <c r="GI201" s="73"/>
      <c r="GJ201" s="73"/>
      <c r="GK201" s="73"/>
      <c r="GL201" s="73"/>
      <c r="GM201" s="73"/>
      <c r="GN201" s="73"/>
      <c r="GO201" s="73"/>
      <c r="GP201" s="73"/>
      <c r="GQ201" s="73"/>
      <c r="GR201" s="73"/>
      <c r="GS201" s="73"/>
      <c r="GT201" s="73"/>
      <c r="GU201" s="73"/>
      <c r="GV201" s="73"/>
      <c r="GW201" s="73"/>
      <c r="GX201" s="73"/>
      <c r="GY201" s="73"/>
      <c r="GZ201" s="73"/>
      <c r="HA201" s="73"/>
      <c r="HB201" s="73"/>
      <c r="HC201" s="73"/>
      <c r="HD201" s="73"/>
      <c r="HE201" s="73"/>
      <c r="HF201" s="73"/>
      <c r="HG201" s="73"/>
      <c r="HH201" s="73"/>
      <c r="HI201" s="73"/>
      <c r="HJ201" s="73"/>
      <c r="HK201" s="73"/>
      <c r="HL201" s="73"/>
      <c r="HM201" s="73"/>
      <c r="HN201" s="73"/>
      <c r="HO201" s="73"/>
      <c r="HP201" s="73"/>
      <c r="HQ201" s="73"/>
      <c r="HR201" s="73"/>
      <c r="HS201" s="73"/>
      <c r="HT201" s="73"/>
      <c r="HU201" s="73"/>
      <c r="HV201" s="73"/>
      <c r="HW201" s="73"/>
      <c r="HX201" s="73"/>
      <c r="HY201" s="73"/>
      <c r="HZ201" s="73"/>
      <c r="IA201" s="73"/>
      <c r="IB201" s="73"/>
      <c r="IC201" s="73"/>
      <c r="ID201" s="73"/>
      <c r="IE201" s="73"/>
      <c r="IF201" s="73"/>
      <c r="IG201" s="73"/>
      <c r="IH201" s="73"/>
      <c r="II201" s="73"/>
      <c r="IJ201" s="73"/>
      <c r="IK201" s="73"/>
      <c r="IL201" s="73"/>
      <c r="IM201" s="73"/>
      <c r="IN201" s="73"/>
      <c r="IO201" s="73"/>
      <c r="IP201" s="73"/>
      <c r="IQ201" s="73"/>
      <c r="IR201" s="73"/>
      <c r="IS201" s="73"/>
      <c r="IT201" s="73"/>
      <c r="IU201" s="73"/>
      <c r="IV201" s="73"/>
    </row>
    <row r="202" spans="1:256" ht="15" customHeight="1">
      <c r="A202" s="104"/>
      <c r="B202" s="268"/>
      <c r="C202" s="159"/>
      <c r="D202" s="73"/>
      <c r="E202" s="73"/>
      <c r="F202" s="73"/>
      <c r="G202" s="73"/>
      <c r="H202" s="73"/>
      <c r="I202" s="73"/>
      <c r="J202" s="73"/>
      <c r="K202" s="73"/>
      <c r="L202" s="73"/>
      <c r="M202" s="73"/>
      <c r="N202" s="73"/>
      <c r="O202" s="73"/>
      <c r="P202" s="73"/>
      <c r="Q202" s="73"/>
      <c r="R202" s="73"/>
      <c r="S202" s="73"/>
      <c r="T202" s="73"/>
      <c r="U202" s="73"/>
      <c r="V202" s="73"/>
      <c r="W202" s="73"/>
      <c r="X202" s="73"/>
      <c r="Y202" s="73"/>
      <c r="Z202" s="73"/>
      <c r="AA202" s="73"/>
      <c r="AB202" s="73"/>
      <c r="AC202" s="73"/>
      <c r="AD202" s="73"/>
      <c r="AE202" s="73"/>
      <c r="AF202" s="73"/>
      <c r="AG202" s="73"/>
      <c r="AH202" s="73"/>
      <c r="AI202" s="73"/>
      <c r="AJ202" s="73"/>
      <c r="AK202" s="73"/>
      <c r="AL202" s="73"/>
      <c r="AM202" s="73"/>
      <c r="AN202" s="73"/>
      <c r="AO202" s="73"/>
      <c r="AP202" s="73"/>
      <c r="AQ202" s="73"/>
      <c r="AR202" s="73"/>
      <c r="AS202" s="73"/>
      <c r="AT202" s="73"/>
      <c r="AU202" s="73"/>
      <c r="AV202" s="73"/>
      <c r="AW202" s="73"/>
      <c r="AX202" s="73"/>
      <c r="AY202" s="73"/>
      <c r="AZ202" s="73"/>
      <c r="BA202" s="73"/>
      <c r="BB202" s="73"/>
      <c r="BC202" s="73"/>
      <c r="BD202" s="73"/>
      <c r="BE202" s="73"/>
      <c r="BF202" s="73"/>
      <c r="BG202" s="73"/>
      <c r="BH202" s="73"/>
      <c r="BI202" s="73"/>
      <c r="BJ202" s="73"/>
      <c r="BK202" s="73"/>
      <c r="BL202" s="73"/>
      <c r="BM202" s="73"/>
      <c r="BN202" s="73"/>
      <c r="BO202" s="73"/>
      <c r="BP202" s="73"/>
      <c r="BQ202" s="73"/>
      <c r="BR202" s="73"/>
      <c r="BS202" s="73"/>
      <c r="BT202" s="73"/>
      <c r="BU202" s="73"/>
      <c r="BV202" s="73"/>
      <c r="BW202" s="73"/>
      <c r="BX202" s="73"/>
      <c r="BY202" s="73"/>
      <c r="BZ202" s="73"/>
      <c r="CA202" s="73"/>
      <c r="CB202" s="73"/>
      <c r="CC202" s="73"/>
      <c r="CD202" s="73"/>
      <c r="CE202" s="73"/>
      <c r="CF202" s="73"/>
      <c r="CG202" s="73"/>
      <c r="CH202" s="73"/>
      <c r="CI202" s="73"/>
      <c r="CJ202" s="73"/>
      <c r="CK202" s="73"/>
      <c r="CL202" s="73"/>
      <c r="CM202" s="73"/>
      <c r="CN202" s="73"/>
      <c r="CO202" s="73"/>
      <c r="CP202" s="73"/>
      <c r="CQ202" s="73"/>
      <c r="CR202" s="73"/>
      <c r="CS202" s="73"/>
      <c r="CT202" s="73"/>
      <c r="CU202" s="73"/>
      <c r="CV202" s="73"/>
      <c r="CW202" s="73"/>
      <c r="CX202" s="73"/>
      <c r="CY202" s="73"/>
      <c r="CZ202" s="73"/>
      <c r="DA202" s="73"/>
      <c r="DB202" s="73"/>
      <c r="DC202" s="73"/>
      <c r="DD202" s="73"/>
      <c r="DE202" s="73"/>
      <c r="DF202" s="73"/>
      <c r="DG202" s="73"/>
      <c r="DH202" s="73"/>
      <c r="DI202" s="73"/>
      <c r="DJ202" s="73"/>
      <c r="DK202" s="73"/>
      <c r="DL202" s="73"/>
      <c r="DM202" s="73"/>
      <c r="DN202" s="73"/>
      <c r="DO202" s="73"/>
      <c r="DP202" s="73"/>
      <c r="DQ202" s="73"/>
      <c r="DR202" s="73"/>
      <c r="DS202" s="73"/>
      <c r="DT202" s="73"/>
      <c r="DU202" s="73"/>
      <c r="DV202" s="73"/>
      <c r="DW202" s="73"/>
      <c r="DX202" s="73"/>
      <c r="DY202" s="73"/>
      <c r="DZ202" s="73"/>
      <c r="EA202" s="73"/>
      <c r="EB202" s="73"/>
      <c r="EC202" s="73"/>
      <c r="ED202" s="73"/>
      <c r="EE202" s="73"/>
      <c r="EF202" s="73"/>
      <c r="EG202" s="73"/>
      <c r="EH202" s="73"/>
      <c r="EI202" s="73"/>
      <c r="EJ202" s="73"/>
      <c r="EK202" s="73"/>
      <c r="EL202" s="73"/>
      <c r="EM202" s="73"/>
      <c r="EN202" s="73"/>
      <c r="EO202" s="73"/>
      <c r="EP202" s="73"/>
      <c r="EQ202" s="73"/>
      <c r="ER202" s="73"/>
      <c r="ES202" s="73"/>
      <c r="ET202" s="73"/>
      <c r="EU202" s="73"/>
      <c r="EV202" s="73"/>
      <c r="EW202" s="73"/>
      <c r="EX202" s="73"/>
      <c r="EY202" s="73"/>
      <c r="EZ202" s="73"/>
      <c r="FA202" s="73"/>
      <c r="FB202" s="73"/>
      <c r="FC202" s="73"/>
      <c r="FD202" s="73"/>
      <c r="FE202" s="73"/>
      <c r="FF202" s="73"/>
      <c r="FG202" s="73"/>
      <c r="FH202" s="73"/>
      <c r="FI202" s="73"/>
      <c r="FJ202" s="73"/>
      <c r="FK202" s="73"/>
      <c r="FL202" s="73"/>
      <c r="FM202" s="73"/>
      <c r="FN202" s="73"/>
      <c r="FO202" s="73"/>
      <c r="FP202" s="73"/>
      <c r="FQ202" s="73"/>
      <c r="FR202" s="73"/>
      <c r="FS202" s="73"/>
      <c r="FT202" s="73"/>
      <c r="FU202" s="73"/>
      <c r="FV202" s="73"/>
      <c r="FW202" s="73"/>
      <c r="FX202" s="73"/>
      <c r="FY202" s="73"/>
      <c r="FZ202" s="73"/>
      <c r="GA202" s="73"/>
      <c r="GB202" s="73"/>
      <c r="GC202" s="73"/>
      <c r="GD202" s="73"/>
      <c r="GE202" s="73"/>
      <c r="GF202" s="73"/>
      <c r="GG202" s="73"/>
      <c r="GH202" s="73"/>
      <c r="GI202" s="73"/>
      <c r="GJ202" s="73"/>
      <c r="GK202" s="73"/>
      <c r="GL202" s="73"/>
      <c r="GM202" s="73"/>
      <c r="GN202" s="73"/>
      <c r="GO202" s="73"/>
      <c r="GP202" s="73"/>
      <c r="GQ202" s="73"/>
      <c r="GR202" s="73"/>
      <c r="GS202" s="73"/>
      <c r="GT202" s="73"/>
      <c r="GU202" s="73"/>
      <c r="GV202" s="73"/>
      <c r="GW202" s="73"/>
      <c r="GX202" s="73"/>
      <c r="GY202" s="73"/>
      <c r="GZ202" s="73"/>
      <c r="HA202" s="73"/>
      <c r="HB202" s="73"/>
      <c r="HC202" s="73"/>
      <c r="HD202" s="73"/>
      <c r="HE202" s="73"/>
      <c r="HF202" s="73"/>
      <c r="HG202" s="73"/>
      <c r="HH202" s="73"/>
      <c r="HI202" s="73"/>
      <c r="HJ202" s="73"/>
      <c r="HK202" s="73"/>
      <c r="HL202" s="73"/>
      <c r="HM202" s="73"/>
      <c r="HN202" s="73"/>
      <c r="HO202" s="73"/>
      <c r="HP202" s="73"/>
      <c r="HQ202" s="73"/>
      <c r="HR202" s="73"/>
      <c r="HS202" s="73"/>
      <c r="HT202" s="73"/>
      <c r="HU202" s="73"/>
      <c r="HV202" s="73"/>
      <c r="HW202" s="73"/>
      <c r="HX202" s="73"/>
      <c r="HY202" s="73"/>
      <c r="HZ202" s="73"/>
      <c r="IA202" s="73"/>
      <c r="IB202" s="73"/>
      <c r="IC202" s="73"/>
      <c r="ID202" s="73"/>
      <c r="IE202" s="73"/>
      <c r="IF202" s="73"/>
      <c r="IG202" s="73"/>
      <c r="IH202" s="73"/>
      <c r="II202" s="73"/>
      <c r="IJ202" s="73"/>
      <c r="IK202" s="73"/>
      <c r="IL202" s="73"/>
      <c r="IM202" s="73"/>
      <c r="IN202" s="73"/>
      <c r="IO202" s="73"/>
      <c r="IP202" s="73"/>
      <c r="IQ202" s="73"/>
      <c r="IR202" s="73"/>
      <c r="IS202" s="73"/>
      <c r="IT202" s="73"/>
      <c r="IU202" s="73"/>
      <c r="IV202" s="73"/>
    </row>
    <row r="203" spans="1:256" ht="15" customHeight="1">
      <c r="A203" s="104"/>
      <c r="B203" s="268"/>
      <c r="C203" s="159"/>
      <c r="D203" s="73"/>
      <c r="E203" s="73"/>
      <c r="F203" s="73"/>
      <c r="G203" s="73"/>
      <c r="H203" s="73"/>
      <c r="I203" s="73"/>
      <c r="J203" s="73"/>
      <c r="K203" s="73"/>
      <c r="L203" s="73"/>
      <c r="M203" s="73"/>
      <c r="N203" s="73"/>
      <c r="O203" s="73"/>
      <c r="P203" s="73"/>
      <c r="Q203" s="73"/>
      <c r="R203" s="73"/>
      <c r="S203" s="73"/>
      <c r="T203" s="73"/>
      <c r="U203" s="73"/>
      <c r="V203" s="73"/>
      <c r="W203" s="73"/>
      <c r="X203" s="73"/>
      <c r="Y203" s="73"/>
      <c r="Z203" s="73"/>
      <c r="AA203" s="73"/>
      <c r="AB203" s="73"/>
      <c r="AC203" s="73"/>
      <c r="AD203" s="73"/>
      <c r="AE203" s="73"/>
      <c r="AF203" s="73"/>
      <c r="AG203" s="73"/>
      <c r="AH203" s="73"/>
      <c r="AI203" s="73"/>
      <c r="AJ203" s="73"/>
      <c r="AK203" s="73"/>
      <c r="AL203" s="73"/>
      <c r="AM203" s="73"/>
      <c r="AN203" s="73"/>
      <c r="AO203" s="73"/>
      <c r="AP203" s="73"/>
      <c r="AQ203" s="73"/>
      <c r="AR203" s="73"/>
      <c r="AS203" s="73"/>
      <c r="AT203" s="73"/>
      <c r="AU203" s="73"/>
      <c r="AV203" s="73"/>
      <c r="AW203" s="73"/>
      <c r="AX203" s="73"/>
      <c r="AY203" s="73"/>
      <c r="AZ203" s="73"/>
      <c r="BA203" s="73"/>
      <c r="BB203" s="73"/>
      <c r="BC203" s="73"/>
      <c r="BD203" s="73"/>
      <c r="BE203" s="73"/>
      <c r="BF203" s="73"/>
      <c r="BG203" s="73"/>
      <c r="BH203" s="73"/>
      <c r="BI203" s="73"/>
      <c r="BJ203" s="73"/>
      <c r="BK203" s="73"/>
      <c r="BL203" s="73"/>
      <c r="BM203" s="73"/>
      <c r="BN203" s="73"/>
      <c r="BO203" s="73"/>
      <c r="BP203" s="73"/>
      <c r="BQ203" s="73"/>
      <c r="BR203" s="73"/>
      <c r="BS203" s="73"/>
      <c r="BT203" s="73"/>
      <c r="BU203" s="73"/>
      <c r="BV203" s="73"/>
      <c r="BW203" s="73"/>
      <c r="BX203" s="73"/>
      <c r="BY203" s="73"/>
      <c r="BZ203" s="73"/>
      <c r="CA203" s="73"/>
      <c r="CB203" s="73"/>
      <c r="CC203" s="73"/>
      <c r="CD203" s="73"/>
      <c r="CE203" s="73"/>
      <c r="CF203" s="73"/>
      <c r="CG203" s="73"/>
      <c r="CH203" s="73"/>
      <c r="CI203" s="73"/>
      <c r="CJ203" s="73"/>
      <c r="CK203" s="73"/>
      <c r="CL203" s="73"/>
      <c r="CM203" s="73"/>
      <c r="CN203" s="73"/>
      <c r="CO203" s="73"/>
      <c r="CP203" s="73"/>
      <c r="CQ203" s="73"/>
      <c r="CR203" s="73"/>
      <c r="CS203" s="73"/>
      <c r="CT203" s="73"/>
      <c r="CU203" s="73"/>
      <c r="CV203" s="73"/>
      <c r="CW203" s="73"/>
      <c r="CX203" s="73"/>
      <c r="CY203" s="73"/>
      <c r="CZ203" s="73"/>
      <c r="DA203" s="73"/>
      <c r="DB203" s="73"/>
      <c r="DC203" s="73"/>
      <c r="DD203" s="73"/>
      <c r="DE203" s="73"/>
      <c r="DF203" s="73"/>
      <c r="DG203" s="73"/>
      <c r="DH203" s="73"/>
      <c r="DI203" s="73"/>
      <c r="DJ203" s="73"/>
      <c r="DK203" s="73"/>
      <c r="DL203" s="73"/>
      <c r="DM203" s="73"/>
      <c r="DN203" s="73"/>
      <c r="DO203" s="73"/>
      <c r="DP203" s="73"/>
      <c r="DQ203" s="73"/>
      <c r="DR203" s="73"/>
      <c r="DS203" s="73"/>
      <c r="DT203" s="73"/>
      <c r="DU203" s="73"/>
      <c r="DV203" s="73"/>
      <c r="DW203" s="73"/>
      <c r="DX203" s="73"/>
      <c r="DY203" s="73"/>
      <c r="DZ203" s="73"/>
      <c r="EA203" s="73"/>
      <c r="EB203" s="73"/>
      <c r="EC203" s="73"/>
      <c r="ED203" s="73"/>
      <c r="EE203" s="73"/>
      <c r="EF203" s="73"/>
      <c r="EG203" s="73"/>
      <c r="EH203" s="73"/>
      <c r="EI203" s="73"/>
      <c r="EJ203" s="73"/>
      <c r="EK203" s="73"/>
      <c r="EL203" s="73"/>
      <c r="EM203" s="73"/>
      <c r="EN203" s="73"/>
      <c r="EO203" s="73"/>
      <c r="EP203" s="73"/>
      <c r="EQ203" s="73"/>
      <c r="ER203" s="73"/>
      <c r="ES203" s="73"/>
      <c r="ET203" s="73"/>
      <c r="EU203" s="73"/>
      <c r="EV203" s="73"/>
      <c r="EW203" s="73"/>
      <c r="EX203" s="73"/>
      <c r="EY203" s="73"/>
      <c r="EZ203" s="73"/>
      <c r="FA203" s="73"/>
      <c r="FB203" s="73"/>
      <c r="FC203" s="73"/>
      <c r="FD203" s="73"/>
      <c r="FE203" s="73"/>
      <c r="FF203" s="73"/>
      <c r="FG203" s="73"/>
      <c r="FH203" s="73"/>
      <c r="FI203" s="73"/>
      <c r="FJ203" s="73"/>
      <c r="FK203" s="73"/>
      <c r="FL203" s="73"/>
      <c r="FM203" s="73"/>
      <c r="FN203" s="73"/>
      <c r="FO203" s="73"/>
      <c r="FP203" s="73"/>
      <c r="FQ203" s="73"/>
      <c r="FR203" s="73"/>
      <c r="FS203" s="73"/>
      <c r="FT203" s="73"/>
      <c r="FU203" s="73"/>
      <c r="FV203" s="73"/>
      <c r="FW203" s="73"/>
      <c r="FX203" s="73"/>
      <c r="FY203" s="73"/>
      <c r="FZ203" s="73"/>
      <c r="GA203" s="73"/>
      <c r="GB203" s="73"/>
      <c r="GC203" s="73"/>
      <c r="GD203" s="73"/>
      <c r="GE203" s="73"/>
      <c r="GF203" s="73"/>
      <c r="GG203" s="73"/>
      <c r="GH203" s="73"/>
      <c r="GI203" s="73"/>
      <c r="GJ203" s="73"/>
      <c r="GK203" s="73"/>
      <c r="GL203" s="73"/>
      <c r="GM203" s="73"/>
      <c r="GN203" s="73"/>
      <c r="GO203" s="73"/>
      <c r="GP203" s="73"/>
      <c r="GQ203" s="73"/>
      <c r="GR203" s="73"/>
      <c r="GS203" s="73"/>
      <c r="GT203" s="73"/>
      <c r="GU203" s="73"/>
      <c r="GV203" s="73"/>
      <c r="GW203" s="73"/>
      <c r="GX203" s="73"/>
      <c r="GY203" s="73"/>
      <c r="GZ203" s="73"/>
      <c r="HA203" s="73"/>
      <c r="HB203" s="73"/>
      <c r="HC203" s="73"/>
      <c r="HD203" s="73"/>
      <c r="HE203" s="73"/>
      <c r="HF203" s="73"/>
      <c r="HG203" s="73"/>
      <c r="HH203" s="73"/>
      <c r="HI203" s="73"/>
      <c r="HJ203" s="73"/>
      <c r="HK203" s="73"/>
      <c r="HL203" s="73"/>
      <c r="HM203" s="73"/>
      <c r="HN203" s="73"/>
      <c r="HO203" s="73"/>
      <c r="HP203" s="73"/>
      <c r="HQ203" s="73"/>
      <c r="HR203" s="73"/>
      <c r="HS203" s="73"/>
      <c r="HT203" s="73"/>
      <c r="HU203" s="73"/>
      <c r="HV203" s="73"/>
      <c r="HW203" s="73"/>
      <c r="HX203" s="73"/>
      <c r="HY203" s="73"/>
      <c r="HZ203" s="73"/>
      <c r="IA203" s="73"/>
      <c r="IB203" s="73"/>
      <c r="IC203" s="73"/>
      <c r="ID203" s="73"/>
      <c r="IE203" s="73"/>
      <c r="IF203" s="73"/>
      <c r="IG203" s="73"/>
      <c r="IH203" s="73"/>
      <c r="II203" s="73"/>
      <c r="IJ203" s="73"/>
      <c r="IK203" s="73"/>
      <c r="IL203" s="73"/>
      <c r="IM203" s="73"/>
      <c r="IN203" s="73"/>
      <c r="IO203" s="73"/>
      <c r="IP203" s="73"/>
      <c r="IQ203" s="73"/>
      <c r="IR203" s="73"/>
      <c r="IS203" s="73"/>
      <c r="IT203" s="73"/>
      <c r="IU203" s="73"/>
      <c r="IV203" s="73"/>
    </row>
    <row r="204" spans="1:256" ht="15" customHeight="1">
      <c r="A204" s="104"/>
      <c r="B204" s="268"/>
      <c r="C204" s="159"/>
      <c r="D204" s="73"/>
      <c r="E204" s="73"/>
      <c r="F204" s="73"/>
      <c r="G204" s="73"/>
      <c r="H204" s="73"/>
      <c r="I204" s="73"/>
      <c r="J204" s="73"/>
      <c r="K204" s="73"/>
      <c r="L204" s="73"/>
      <c r="M204" s="73"/>
      <c r="N204" s="73"/>
      <c r="O204" s="73"/>
      <c r="P204" s="73"/>
      <c r="Q204" s="73"/>
      <c r="R204" s="73"/>
      <c r="S204" s="73"/>
      <c r="T204" s="73"/>
      <c r="U204" s="73"/>
      <c r="V204" s="73"/>
      <c r="W204" s="73"/>
      <c r="X204" s="73"/>
      <c r="Y204" s="73"/>
      <c r="Z204" s="73"/>
      <c r="AA204" s="73"/>
      <c r="AB204" s="73"/>
      <c r="AC204" s="73"/>
      <c r="AD204" s="73"/>
      <c r="AE204" s="73"/>
      <c r="AF204" s="73"/>
      <c r="AG204" s="73"/>
      <c r="AH204" s="73"/>
      <c r="AI204" s="73"/>
      <c r="AJ204" s="73"/>
      <c r="AK204" s="73"/>
      <c r="AL204" s="73"/>
      <c r="AM204" s="73"/>
      <c r="AN204" s="73"/>
      <c r="AO204" s="73"/>
      <c r="AP204" s="73"/>
      <c r="AQ204" s="73"/>
      <c r="AR204" s="73"/>
      <c r="AS204" s="73"/>
      <c r="AT204" s="73"/>
      <c r="AU204" s="73"/>
      <c r="AV204" s="73"/>
      <c r="AW204" s="73"/>
      <c r="AX204" s="73"/>
      <c r="AY204" s="73"/>
      <c r="AZ204" s="73"/>
      <c r="BA204" s="73"/>
      <c r="BB204" s="73"/>
      <c r="BC204" s="73"/>
      <c r="BD204" s="73"/>
      <c r="BE204" s="73"/>
      <c r="BF204" s="73"/>
      <c r="BG204" s="73"/>
      <c r="BH204" s="73"/>
      <c r="BI204" s="73"/>
      <c r="BJ204" s="73"/>
      <c r="BK204" s="73"/>
      <c r="BL204" s="73"/>
      <c r="BM204" s="73"/>
      <c r="BN204" s="73"/>
      <c r="BO204" s="73"/>
      <c r="BP204" s="73"/>
      <c r="BQ204" s="73"/>
      <c r="BR204" s="73"/>
      <c r="BS204" s="73"/>
      <c r="BT204" s="73"/>
      <c r="BU204" s="73"/>
      <c r="BV204" s="73"/>
      <c r="BW204" s="73"/>
      <c r="BX204" s="73"/>
      <c r="BY204" s="73"/>
      <c r="BZ204" s="73"/>
      <c r="CA204" s="73"/>
      <c r="CB204" s="73"/>
      <c r="CC204" s="73"/>
      <c r="CD204" s="73"/>
      <c r="CE204" s="73"/>
      <c r="CF204" s="73"/>
      <c r="CG204" s="73"/>
      <c r="CH204" s="73"/>
      <c r="CI204" s="73"/>
      <c r="CJ204" s="73"/>
      <c r="CK204" s="73"/>
      <c r="CL204" s="73"/>
      <c r="CM204" s="73"/>
      <c r="CN204" s="73"/>
      <c r="CO204" s="73"/>
      <c r="CP204" s="73"/>
      <c r="CQ204" s="73"/>
      <c r="CR204" s="73"/>
      <c r="CS204" s="73"/>
      <c r="CT204" s="73"/>
      <c r="CU204" s="73"/>
      <c r="CV204" s="73"/>
      <c r="CW204" s="73"/>
      <c r="CX204" s="73"/>
      <c r="CY204" s="73"/>
      <c r="CZ204" s="73"/>
      <c r="DA204" s="73"/>
      <c r="DB204" s="73"/>
      <c r="DC204" s="73"/>
      <c r="DD204" s="73"/>
      <c r="DE204" s="73"/>
      <c r="DF204" s="73"/>
      <c r="DG204" s="73"/>
      <c r="DH204" s="73"/>
      <c r="DI204" s="73"/>
      <c r="DJ204" s="73"/>
      <c r="DK204" s="73"/>
      <c r="DL204" s="73"/>
      <c r="DM204" s="73"/>
      <c r="DN204" s="73"/>
      <c r="DO204" s="73"/>
      <c r="DP204" s="73"/>
      <c r="DQ204" s="73"/>
      <c r="DR204" s="73"/>
      <c r="DS204" s="73"/>
      <c r="DT204" s="73"/>
      <c r="DU204" s="73"/>
      <c r="DV204" s="73"/>
      <c r="DW204" s="73"/>
      <c r="DX204" s="73"/>
      <c r="DY204" s="73"/>
      <c r="DZ204" s="73"/>
      <c r="EA204" s="73"/>
      <c r="EB204" s="73"/>
      <c r="EC204" s="73"/>
      <c r="ED204" s="73"/>
      <c r="EE204" s="73"/>
      <c r="EF204" s="73"/>
      <c r="EG204" s="73"/>
      <c r="EH204" s="73"/>
      <c r="EI204" s="73"/>
      <c r="EJ204" s="73"/>
      <c r="EK204" s="73"/>
      <c r="EL204" s="73"/>
      <c r="EM204" s="73"/>
      <c r="EN204" s="73"/>
      <c r="EO204" s="73"/>
      <c r="EP204" s="73"/>
      <c r="EQ204" s="73"/>
      <c r="ER204" s="73"/>
      <c r="ES204" s="73"/>
      <c r="ET204" s="73"/>
      <c r="EU204" s="73"/>
      <c r="EV204" s="73"/>
      <c r="EW204" s="73"/>
      <c r="EX204" s="73"/>
      <c r="EY204" s="73"/>
      <c r="EZ204" s="73"/>
      <c r="FA204" s="73"/>
      <c r="FB204" s="73"/>
      <c r="FC204" s="73"/>
      <c r="FD204" s="73"/>
      <c r="FE204" s="73"/>
      <c r="FF204" s="73"/>
      <c r="FG204" s="73"/>
      <c r="FH204" s="73"/>
      <c r="FI204" s="73"/>
      <c r="FJ204" s="73"/>
      <c r="FK204" s="73"/>
      <c r="FL204" s="73"/>
      <c r="FM204" s="73"/>
      <c r="FN204" s="73"/>
      <c r="FO204" s="73"/>
      <c r="FP204" s="73"/>
      <c r="FQ204" s="73"/>
      <c r="FR204" s="73"/>
      <c r="FS204" s="73"/>
      <c r="FT204" s="73"/>
      <c r="FU204" s="73"/>
      <c r="FV204" s="73"/>
      <c r="FW204" s="73"/>
      <c r="FX204" s="73"/>
      <c r="FY204" s="73"/>
      <c r="FZ204" s="73"/>
      <c r="GA204" s="73"/>
      <c r="GB204" s="73"/>
      <c r="GC204" s="73"/>
      <c r="GD204" s="73"/>
      <c r="GE204" s="73"/>
      <c r="GF204" s="73"/>
      <c r="GG204" s="73"/>
      <c r="GH204" s="73"/>
      <c r="GI204" s="73"/>
      <c r="GJ204" s="73"/>
      <c r="GK204" s="73"/>
      <c r="GL204" s="73"/>
      <c r="GM204" s="73"/>
      <c r="GN204" s="73"/>
      <c r="GO204" s="73"/>
      <c r="GP204" s="73"/>
      <c r="GQ204" s="73"/>
      <c r="GR204" s="73"/>
      <c r="GS204" s="73"/>
      <c r="GT204" s="73"/>
      <c r="GU204" s="73"/>
      <c r="GV204" s="73"/>
      <c r="GW204" s="73"/>
      <c r="GX204" s="73"/>
      <c r="GY204" s="73"/>
      <c r="GZ204" s="73"/>
      <c r="HA204" s="73"/>
      <c r="HB204" s="73"/>
      <c r="HC204" s="73"/>
      <c r="HD204" s="73"/>
      <c r="HE204" s="73"/>
      <c r="HF204" s="73"/>
      <c r="HG204" s="73"/>
      <c r="HH204" s="73"/>
      <c r="HI204" s="73"/>
      <c r="HJ204" s="73"/>
      <c r="HK204" s="73"/>
      <c r="HL204" s="73"/>
      <c r="HM204" s="73"/>
      <c r="HN204" s="73"/>
      <c r="HO204" s="73"/>
      <c r="HP204" s="73"/>
      <c r="HQ204" s="73"/>
      <c r="HR204" s="73"/>
      <c r="HS204" s="73"/>
      <c r="HT204" s="73"/>
      <c r="HU204" s="73"/>
      <c r="HV204" s="73"/>
      <c r="HW204" s="73"/>
      <c r="HX204" s="73"/>
      <c r="HY204" s="73"/>
      <c r="HZ204" s="73"/>
      <c r="IA204" s="73"/>
      <c r="IB204" s="73"/>
      <c r="IC204" s="73"/>
      <c r="ID204" s="73"/>
      <c r="IE204" s="73"/>
      <c r="IF204" s="73"/>
      <c r="IG204" s="73"/>
      <c r="IH204" s="73"/>
      <c r="II204" s="73"/>
      <c r="IJ204" s="73"/>
      <c r="IK204" s="73"/>
      <c r="IL204" s="73"/>
      <c r="IM204" s="73"/>
      <c r="IN204" s="73"/>
      <c r="IO204" s="73"/>
      <c r="IP204" s="73"/>
      <c r="IQ204" s="73"/>
      <c r="IR204" s="73"/>
      <c r="IS204" s="73"/>
      <c r="IT204" s="73"/>
      <c r="IU204" s="73"/>
      <c r="IV204" s="73"/>
    </row>
    <row r="205" spans="1:256" ht="15" customHeight="1">
      <c r="A205" s="104"/>
      <c r="B205" s="268"/>
      <c r="C205" s="159"/>
      <c r="D205" s="73"/>
      <c r="E205" s="73"/>
      <c r="F205" s="73"/>
      <c r="G205" s="73"/>
      <c r="H205" s="73"/>
      <c r="I205" s="73"/>
      <c r="J205" s="73"/>
      <c r="K205" s="73"/>
      <c r="L205" s="73"/>
      <c r="M205" s="73"/>
      <c r="N205" s="73"/>
      <c r="O205" s="73"/>
      <c r="P205" s="73"/>
      <c r="Q205" s="73"/>
      <c r="R205" s="73"/>
      <c r="S205" s="73"/>
      <c r="T205" s="73"/>
      <c r="U205" s="73"/>
      <c r="V205" s="73"/>
      <c r="W205" s="73"/>
      <c r="X205" s="73"/>
      <c r="Y205" s="73"/>
      <c r="Z205" s="73"/>
      <c r="AA205" s="73"/>
      <c r="AB205" s="73"/>
      <c r="AC205" s="73"/>
      <c r="AD205" s="73"/>
      <c r="AE205" s="73"/>
      <c r="AF205" s="73"/>
      <c r="AG205" s="73"/>
      <c r="AH205" s="73"/>
      <c r="AI205" s="73"/>
      <c r="AJ205" s="73"/>
      <c r="AK205" s="73"/>
      <c r="AL205" s="73"/>
      <c r="AM205" s="73"/>
      <c r="AN205" s="73"/>
      <c r="AO205" s="73"/>
      <c r="AP205" s="73"/>
      <c r="AQ205" s="73"/>
      <c r="AR205" s="73"/>
      <c r="AS205" s="73"/>
      <c r="AT205" s="73"/>
      <c r="AU205" s="73"/>
      <c r="AV205" s="73"/>
      <c r="AW205" s="73"/>
      <c r="AX205" s="73"/>
      <c r="AY205" s="73"/>
      <c r="AZ205" s="73"/>
      <c r="BA205" s="73"/>
      <c r="BB205" s="73"/>
      <c r="BC205" s="73"/>
      <c r="BD205" s="73"/>
      <c r="BE205" s="73"/>
      <c r="BF205" s="73"/>
      <c r="BG205" s="73"/>
      <c r="BH205" s="73"/>
      <c r="BI205" s="73"/>
      <c r="BJ205" s="73"/>
      <c r="BK205" s="73"/>
      <c r="BL205" s="73"/>
      <c r="BM205" s="73"/>
      <c r="BN205" s="73"/>
      <c r="BO205" s="73"/>
      <c r="BP205" s="73"/>
      <c r="BQ205" s="73"/>
      <c r="BR205" s="73"/>
      <c r="BS205" s="73"/>
      <c r="BT205" s="73"/>
      <c r="BU205" s="73"/>
      <c r="BV205" s="73"/>
      <c r="BW205" s="73"/>
      <c r="BX205" s="73"/>
      <c r="BY205" s="73"/>
      <c r="BZ205" s="73"/>
      <c r="CA205" s="73"/>
      <c r="CB205" s="73"/>
      <c r="CC205" s="73"/>
      <c r="CD205" s="73"/>
      <c r="CE205" s="73"/>
      <c r="CF205" s="73"/>
      <c r="CG205" s="73"/>
      <c r="CH205" s="73"/>
      <c r="CI205" s="73"/>
      <c r="CJ205" s="73"/>
      <c r="CK205" s="73"/>
      <c r="CL205" s="73"/>
      <c r="CM205" s="73"/>
      <c r="CN205" s="73"/>
      <c r="CO205" s="73"/>
      <c r="CP205" s="73"/>
      <c r="CQ205" s="73"/>
      <c r="CR205" s="73"/>
      <c r="CS205" s="73"/>
      <c r="CT205" s="73"/>
      <c r="CU205" s="73"/>
      <c r="CV205" s="73"/>
      <c r="CW205" s="73"/>
      <c r="CX205" s="73"/>
      <c r="CY205" s="73"/>
      <c r="CZ205" s="73"/>
      <c r="DA205" s="73"/>
      <c r="DB205" s="73"/>
      <c r="DC205" s="73"/>
      <c r="DD205" s="73"/>
      <c r="DE205" s="73"/>
      <c r="DF205" s="73"/>
      <c r="DG205" s="73"/>
      <c r="DH205" s="73"/>
      <c r="DI205" s="73"/>
      <c r="DJ205" s="73"/>
      <c r="DK205" s="73"/>
      <c r="DL205" s="73"/>
      <c r="DM205" s="73"/>
      <c r="DN205" s="73"/>
      <c r="DO205" s="73"/>
      <c r="DP205" s="73"/>
      <c r="DQ205" s="73"/>
      <c r="DR205" s="73"/>
      <c r="DS205" s="73"/>
      <c r="DT205" s="73"/>
      <c r="DU205" s="73"/>
      <c r="DV205" s="73"/>
      <c r="DW205" s="73"/>
      <c r="DX205" s="73"/>
      <c r="DY205" s="73"/>
      <c r="DZ205" s="73"/>
      <c r="EA205" s="73"/>
      <c r="EB205" s="73"/>
      <c r="EC205" s="73"/>
      <c r="ED205" s="73"/>
      <c r="EE205" s="73"/>
      <c r="EF205" s="73"/>
      <c r="EG205" s="73"/>
      <c r="EH205" s="73"/>
      <c r="EI205" s="73"/>
      <c r="EJ205" s="73"/>
      <c r="EK205" s="73"/>
      <c r="EL205" s="73"/>
      <c r="EM205" s="73"/>
      <c r="EN205" s="73"/>
      <c r="EO205" s="73"/>
      <c r="EP205" s="73"/>
      <c r="EQ205" s="73"/>
      <c r="ER205" s="73"/>
      <c r="ES205" s="73"/>
      <c r="ET205" s="73"/>
      <c r="EU205" s="73"/>
      <c r="EV205" s="73"/>
      <c r="EW205" s="73"/>
      <c r="EX205" s="73"/>
      <c r="EY205" s="73"/>
      <c r="EZ205" s="73"/>
      <c r="FA205" s="73"/>
      <c r="FB205" s="73"/>
      <c r="FC205" s="73"/>
      <c r="FD205" s="73"/>
      <c r="FE205" s="73"/>
      <c r="FF205" s="73"/>
      <c r="FG205" s="73"/>
      <c r="FH205" s="73"/>
      <c r="FI205" s="73"/>
      <c r="FJ205" s="73"/>
      <c r="FK205" s="73"/>
      <c r="FL205" s="73"/>
      <c r="FM205" s="73"/>
      <c r="FN205" s="73"/>
      <c r="FO205" s="73"/>
      <c r="FP205" s="73"/>
      <c r="FQ205" s="73"/>
      <c r="FR205" s="73"/>
      <c r="FS205" s="73"/>
      <c r="FT205" s="73"/>
      <c r="FU205" s="73"/>
      <c r="FV205" s="73"/>
      <c r="FW205" s="73"/>
      <c r="FX205" s="73"/>
      <c r="FY205" s="73"/>
      <c r="FZ205" s="73"/>
      <c r="GA205" s="73"/>
      <c r="GB205" s="73"/>
      <c r="GC205" s="73"/>
      <c r="GD205" s="73"/>
      <c r="GE205" s="73"/>
      <c r="GF205" s="73"/>
      <c r="GG205" s="73"/>
      <c r="GH205" s="73"/>
      <c r="GI205" s="73"/>
      <c r="GJ205" s="73"/>
      <c r="GK205" s="73"/>
      <c r="GL205" s="73"/>
      <c r="GM205" s="73"/>
      <c r="GN205" s="73"/>
      <c r="GO205" s="73"/>
      <c r="GP205" s="73"/>
      <c r="GQ205" s="73"/>
      <c r="GR205" s="73"/>
      <c r="GS205" s="73"/>
      <c r="GT205" s="73"/>
      <c r="GU205" s="73"/>
      <c r="GV205" s="73"/>
      <c r="GW205" s="73"/>
      <c r="GX205" s="73"/>
      <c r="GY205" s="73"/>
      <c r="GZ205" s="73"/>
      <c r="HA205" s="73"/>
      <c r="HB205" s="73"/>
      <c r="HC205" s="73"/>
      <c r="HD205" s="73"/>
      <c r="HE205" s="73"/>
      <c r="HF205" s="73"/>
      <c r="HG205" s="73"/>
      <c r="HH205" s="73"/>
      <c r="HI205" s="73"/>
      <c r="HJ205" s="73"/>
      <c r="HK205" s="73"/>
      <c r="HL205" s="73"/>
      <c r="HM205" s="73"/>
      <c r="HN205" s="73"/>
      <c r="HO205" s="73"/>
      <c r="HP205" s="73"/>
      <c r="HQ205" s="73"/>
      <c r="HR205" s="73"/>
      <c r="HS205" s="73"/>
      <c r="HT205" s="73"/>
      <c r="HU205" s="73"/>
      <c r="HV205" s="73"/>
      <c r="HW205" s="73"/>
      <c r="HX205" s="73"/>
      <c r="HY205" s="73"/>
      <c r="HZ205" s="73"/>
      <c r="IA205" s="73"/>
      <c r="IB205" s="73"/>
      <c r="IC205" s="73"/>
      <c r="ID205" s="73"/>
      <c r="IE205" s="73"/>
      <c r="IF205" s="73"/>
      <c r="IG205" s="73"/>
      <c r="IH205" s="73"/>
      <c r="II205" s="73"/>
      <c r="IJ205" s="73"/>
      <c r="IK205" s="73"/>
      <c r="IL205" s="73"/>
      <c r="IM205" s="73"/>
      <c r="IN205" s="73"/>
      <c r="IO205" s="73"/>
      <c r="IP205" s="73"/>
      <c r="IQ205" s="73"/>
      <c r="IR205" s="73"/>
      <c r="IS205" s="73"/>
      <c r="IT205" s="73"/>
      <c r="IU205" s="73"/>
      <c r="IV205" s="73"/>
    </row>
    <row r="206" spans="1:256" ht="15" customHeight="1">
      <c r="A206" s="104"/>
      <c r="B206" s="268"/>
      <c r="C206" s="159"/>
      <c r="D206" s="73"/>
      <c r="E206" s="73"/>
      <c r="F206" s="73"/>
      <c r="G206" s="73"/>
      <c r="H206" s="73"/>
      <c r="I206" s="73"/>
      <c r="J206" s="73"/>
      <c r="K206" s="73"/>
      <c r="L206" s="73"/>
      <c r="M206" s="73"/>
      <c r="N206" s="73"/>
      <c r="O206" s="73"/>
      <c r="P206" s="73"/>
      <c r="Q206" s="73"/>
      <c r="R206" s="73"/>
      <c r="S206" s="73"/>
      <c r="T206" s="73"/>
      <c r="U206" s="73"/>
      <c r="V206" s="73"/>
      <c r="W206" s="73"/>
      <c r="X206" s="73"/>
      <c r="Y206" s="73"/>
      <c r="Z206" s="73"/>
      <c r="AA206" s="73"/>
      <c r="AB206" s="73"/>
      <c r="AC206" s="73"/>
      <c r="AD206" s="73"/>
      <c r="AE206" s="73"/>
      <c r="AF206" s="73"/>
      <c r="AG206" s="73"/>
      <c r="AH206" s="73"/>
      <c r="AI206" s="73"/>
      <c r="AJ206" s="73"/>
      <c r="AK206" s="73"/>
      <c r="AL206" s="73"/>
      <c r="AM206" s="73"/>
      <c r="AN206" s="73"/>
      <c r="AO206" s="73"/>
      <c r="AP206" s="73"/>
      <c r="AQ206" s="73"/>
      <c r="AR206" s="73"/>
      <c r="AS206" s="73"/>
      <c r="AT206" s="73"/>
      <c r="AU206" s="73"/>
      <c r="AV206" s="73"/>
      <c r="AW206" s="73"/>
      <c r="AX206" s="73"/>
      <c r="AY206" s="73"/>
      <c r="AZ206" s="73"/>
      <c r="BA206" s="73"/>
      <c r="BB206" s="73"/>
      <c r="BC206" s="73"/>
      <c r="BD206" s="73"/>
      <c r="BE206" s="73"/>
      <c r="BF206" s="73"/>
      <c r="BG206" s="73"/>
      <c r="BH206" s="73"/>
      <c r="BI206" s="73"/>
      <c r="BJ206" s="73"/>
      <c r="BK206" s="73"/>
      <c r="BL206" s="73"/>
      <c r="BM206" s="73"/>
      <c r="BN206" s="73"/>
      <c r="BO206" s="73"/>
      <c r="BP206" s="73"/>
      <c r="BQ206" s="73"/>
      <c r="BR206" s="73"/>
      <c r="BS206" s="73"/>
      <c r="BT206" s="73"/>
      <c r="BU206" s="73"/>
      <c r="BV206" s="73"/>
      <c r="BW206" s="73"/>
      <c r="BX206" s="73"/>
      <c r="BY206" s="73"/>
      <c r="BZ206" s="73"/>
      <c r="CA206" s="73"/>
      <c r="CB206" s="73"/>
      <c r="CC206" s="73"/>
      <c r="CD206" s="73"/>
      <c r="CE206" s="73"/>
      <c r="CF206" s="73"/>
      <c r="CG206" s="73"/>
      <c r="CH206" s="73"/>
      <c r="CI206" s="73"/>
      <c r="CJ206" s="73"/>
      <c r="CK206" s="73"/>
      <c r="CL206" s="73"/>
      <c r="CM206" s="73"/>
      <c r="CN206" s="73"/>
      <c r="CO206" s="73"/>
      <c r="CP206" s="73"/>
      <c r="CQ206" s="73"/>
      <c r="CR206" s="73"/>
      <c r="CS206" s="73"/>
      <c r="CT206" s="73"/>
      <c r="CU206" s="73"/>
      <c r="CV206" s="73"/>
      <c r="CW206" s="73"/>
      <c r="CX206" s="73"/>
      <c r="CY206" s="73"/>
      <c r="CZ206" s="73"/>
      <c r="DA206" s="73"/>
      <c r="DB206" s="73"/>
      <c r="DC206" s="73"/>
      <c r="DD206" s="73"/>
      <c r="DE206" s="73"/>
      <c r="DF206" s="73"/>
      <c r="DG206" s="73"/>
      <c r="DH206" s="73"/>
      <c r="DI206" s="73"/>
      <c r="DJ206" s="73"/>
      <c r="DK206" s="73"/>
      <c r="DL206" s="73"/>
      <c r="DM206" s="73"/>
      <c r="DN206" s="73"/>
      <c r="DO206" s="73"/>
      <c r="DP206" s="73"/>
      <c r="DQ206" s="73"/>
      <c r="DR206" s="73"/>
      <c r="DS206" s="73"/>
      <c r="DT206" s="73"/>
      <c r="DU206" s="73"/>
      <c r="DV206" s="73"/>
      <c r="DW206" s="73"/>
      <c r="DX206" s="73"/>
      <c r="DY206" s="73"/>
      <c r="DZ206" s="73"/>
      <c r="EA206" s="73"/>
      <c r="EB206" s="73"/>
      <c r="EC206" s="73"/>
      <c r="ED206" s="73"/>
      <c r="EE206" s="73"/>
      <c r="EF206" s="73"/>
      <c r="EG206" s="73"/>
      <c r="EH206" s="73"/>
      <c r="EI206" s="73"/>
      <c r="EJ206" s="73"/>
      <c r="EK206" s="73"/>
      <c r="EL206" s="73"/>
      <c r="EM206" s="73"/>
      <c r="EN206" s="73"/>
      <c r="EO206" s="73"/>
      <c r="EP206" s="73"/>
      <c r="EQ206" s="73"/>
      <c r="ER206" s="73"/>
      <c r="ES206" s="73"/>
      <c r="ET206" s="73"/>
      <c r="EU206" s="73"/>
      <c r="EV206" s="73"/>
      <c r="EW206" s="73"/>
      <c r="EX206" s="73"/>
      <c r="EY206" s="73"/>
      <c r="EZ206" s="73"/>
      <c r="FA206" s="73"/>
      <c r="FB206" s="73"/>
      <c r="FC206" s="73"/>
      <c r="FD206" s="73"/>
      <c r="FE206" s="73"/>
      <c r="FF206" s="73"/>
      <c r="FG206" s="73"/>
      <c r="FH206" s="73"/>
      <c r="FI206" s="73"/>
      <c r="FJ206" s="73"/>
      <c r="FK206" s="73"/>
      <c r="FL206" s="73"/>
      <c r="FM206" s="73"/>
      <c r="FN206" s="73"/>
      <c r="FO206" s="73"/>
      <c r="FP206" s="73"/>
      <c r="FQ206" s="73"/>
      <c r="FR206" s="73"/>
      <c r="FS206" s="73"/>
      <c r="FT206" s="73"/>
      <c r="FU206" s="73"/>
      <c r="FV206" s="73"/>
      <c r="FW206" s="73"/>
      <c r="FX206" s="73"/>
      <c r="FY206" s="73"/>
      <c r="FZ206" s="73"/>
      <c r="GA206" s="73"/>
      <c r="GB206" s="73"/>
      <c r="GC206" s="73"/>
      <c r="GD206" s="73"/>
      <c r="GE206" s="73"/>
      <c r="GF206" s="73"/>
      <c r="GG206" s="73"/>
      <c r="GH206" s="73"/>
      <c r="GI206" s="73"/>
      <c r="GJ206" s="73"/>
      <c r="GK206" s="73"/>
      <c r="GL206" s="73"/>
      <c r="GM206" s="73"/>
      <c r="GN206" s="73"/>
      <c r="GO206" s="73"/>
      <c r="GP206" s="73"/>
      <c r="GQ206" s="73"/>
      <c r="GR206" s="73"/>
      <c r="GS206" s="73"/>
      <c r="GT206" s="73"/>
      <c r="GU206" s="73"/>
      <c r="GV206" s="73"/>
      <c r="GW206" s="73"/>
      <c r="GX206" s="73"/>
      <c r="GY206" s="73"/>
      <c r="GZ206" s="73"/>
      <c r="HA206" s="73"/>
      <c r="HB206" s="73"/>
      <c r="HC206" s="73"/>
      <c r="HD206" s="73"/>
      <c r="HE206" s="73"/>
      <c r="HF206" s="73"/>
      <c r="HG206" s="73"/>
      <c r="HH206" s="73"/>
      <c r="HI206" s="73"/>
      <c r="HJ206" s="73"/>
      <c r="HK206" s="73"/>
      <c r="HL206" s="73"/>
      <c r="HM206" s="73"/>
      <c r="HN206" s="73"/>
      <c r="HO206" s="73"/>
      <c r="HP206" s="73"/>
      <c r="HQ206" s="73"/>
      <c r="HR206" s="73"/>
      <c r="HS206" s="73"/>
      <c r="HT206" s="73"/>
      <c r="HU206" s="73"/>
      <c r="HV206" s="73"/>
      <c r="HW206" s="73"/>
      <c r="HX206" s="73"/>
      <c r="HY206" s="73"/>
      <c r="HZ206" s="73"/>
      <c r="IA206" s="73"/>
      <c r="IB206" s="73"/>
      <c r="IC206" s="73"/>
      <c r="ID206" s="73"/>
      <c r="IE206" s="73"/>
      <c r="IF206" s="73"/>
      <c r="IG206" s="73"/>
      <c r="IH206" s="73"/>
      <c r="II206" s="73"/>
      <c r="IJ206" s="73"/>
      <c r="IK206" s="73"/>
      <c r="IL206" s="73"/>
      <c r="IM206" s="73"/>
      <c r="IN206" s="73"/>
      <c r="IO206" s="73"/>
      <c r="IP206" s="73"/>
      <c r="IQ206" s="73"/>
      <c r="IR206" s="73"/>
      <c r="IS206" s="73"/>
      <c r="IT206" s="73"/>
      <c r="IU206" s="73"/>
      <c r="IV206" s="73"/>
    </row>
    <row r="207" spans="1:256" ht="15" customHeight="1">
      <c r="A207" s="104"/>
      <c r="B207" s="268"/>
      <c r="C207" s="159"/>
      <c r="D207" s="73"/>
      <c r="E207" s="73"/>
      <c r="F207" s="73"/>
      <c r="G207" s="73"/>
      <c r="H207" s="73"/>
      <c r="I207" s="73"/>
      <c r="J207" s="73"/>
      <c r="K207" s="73"/>
      <c r="L207" s="73"/>
      <c r="M207" s="73"/>
      <c r="N207" s="73"/>
      <c r="O207" s="73"/>
      <c r="P207" s="73"/>
      <c r="Q207" s="73"/>
      <c r="R207" s="73"/>
      <c r="S207" s="73"/>
      <c r="T207" s="73"/>
      <c r="U207" s="73"/>
      <c r="V207" s="73"/>
      <c r="W207" s="73"/>
      <c r="X207" s="73"/>
      <c r="Y207" s="73"/>
      <c r="Z207" s="73"/>
      <c r="AA207" s="73"/>
      <c r="AB207" s="73"/>
      <c r="AC207" s="73"/>
      <c r="AD207" s="73"/>
      <c r="AE207" s="73"/>
      <c r="AF207" s="73"/>
      <c r="AG207" s="73"/>
      <c r="AH207" s="73"/>
      <c r="AI207" s="73"/>
      <c r="AJ207" s="73"/>
      <c r="AK207" s="73"/>
      <c r="AL207" s="73"/>
      <c r="AM207" s="73"/>
      <c r="AN207" s="73"/>
      <c r="AO207" s="73"/>
      <c r="AP207" s="73"/>
      <c r="AQ207" s="73"/>
      <c r="AR207" s="73"/>
      <c r="AS207" s="73"/>
      <c r="AT207" s="73"/>
      <c r="AU207" s="73"/>
      <c r="AV207" s="73"/>
      <c r="AW207" s="73"/>
      <c r="AX207" s="73"/>
      <c r="AY207" s="73"/>
      <c r="AZ207" s="73"/>
      <c r="BA207" s="73"/>
      <c r="BB207" s="73"/>
      <c r="BC207" s="73"/>
      <c r="BD207" s="73"/>
      <c r="BE207" s="73"/>
      <c r="BF207" s="73"/>
      <c r="BG207" s="73"/>
      <c r="BH207" s="73"/>
      <c r="BI207" s="73"/>
      <c r="BJ207" s="73"/>
      <c r="BK207" s="73"/>
      <c r="BL207" s="73"/>
      <c r="BM207" s="73"/>
      <c r="BN207" s="73"/>
      <c r="BO207" s="73"/>
      <c r="BP207" s="73"/>
      <c r="BQ207" s="73"/>
      <c r="BR207" s="73"/>
      <c r="BS207" s="73"/>
      <c r="BT207" s="73"/>
      <c r="BU207" s="73"/>
      <c r="BV207" s="73"/>
      <c r="BW207" s="73"/>
      <c r="BX207" s="73"/>
      <c r="BY207" s="73"/>
      <c r="BZ207" s="73"/>
      <c r="CA207" s="73"/>
      <c r="CB207" s="73"/>
      <c r="CC207" s="73"/>
      <c r="CD207" s="73"/>
      <c r="CE207" s="73"/>
      <c r="CF207" s="73"/>
      <c r="CG207" s="73"/>
      <c r="CH207" s="73"/>
      <c r="CI207" s="73"/>
      <c r="CJ207" s="73"/>
      <c r="CK207" s="73"/>
      <c r="CL207" s="73"/>
      <c r="CM207" s="73"/>
      <c r="CN207" s="73"/>
      <c r="CO207" s="73"/>
      <c r="CP207" s="73"/>
      <c r="CQ207" s="73"/>
      <c r="CR207" s="73"/>
      <c r="CS207" s="73"/>
      <c r="CT207" s="73"/>
      <c r="CU207" s="73"/>
      <c r="CV207" s="73"/>
      <c r="CW207" s="73"/>
      <c r="CX207" s="73"/>
      <c r="CY207" s="73"/>
      <c r="CZ207" s="73"/>
      <c r="DA207" s="73"/>
      <c r="DB207" s="73"/>
      <c r="DC207" s="73"/>
      <c r="DD207" s="73"/>
      <c r="DE207" s="73"/>
      <c r="DF207" s="73"/>
      <c r="DG207" s="73"/>
      <c r="DH207" s="73"/>
      <c r="DI207" s="73"/>
      <c r="DJ207" s="73"/>
      <c r="DK207" s="73"/>
      <c r="DL207" s="73"/>
      <c r="DM207" s="73"/>
      <c r="DN207" s="73"/>
      <c r="DO207" s="73"/>
      <c r="DP207" s="73"/>
      <c r="DQ207" s="73"/>
      <c r="DR207" s="73"/>
      <c r="DS207" s="73"/>
      <c r="DT207" s="73"/>
      <c r="DU207" s="73"/>
      <c r="DV207" s="73"/>
      <c r="DW207" s="73"/>
      <c r="DX207" s="73"/>
      <c r="DY207" s="73"/>
      <c r="DZ207" s="73"/>
      <c r="EA207" s="73"/>
      <c r="EB207" s="73"/>
      <c r="EC207" s="73"/>
      <c r="ED207" s="73"/>
      <c r="EE207" s="73"/>
      <c r="EF207" s="73"/>
      <c r="EG207" s="73"/>
      <c r="EH207" s="73"/>
      <c r="EI207" s="73"/>
      <c r="EJ207" s="73"/>
      <c r="EK207" s="73"/>
      <c r="EL207" s="73"/>
      <c r="EM207" s="73"/>
      <c r="EN207" s="73"/>
      <c r="EO207" s="73"/>
      <c r="EP207" s="73"/>
      <c r="EQ207" s="73"/>
      <c r="ER207" s="73"/>
      <c r="ES207" s="73"/>
      <c r="ET207" s="73"/>
      <c r="EU207" s="73"/>
      <c r="EV207" s="73"/>
      <c r="EW207" s="73"/>
      <c r="EX207" s="73"/>
      <c r="EY207" s="73"/>
      <c r="EZ207" s="73"/>
      <c r="FA207" s="73"/>
      <c r="FB207" s="73"/>
      <c r="FC207" s="73"/>
      <c r="FD207" s="73"/>
      <c r="FE207" s="73"/>
      <c r="FF207" s="73"/>
      <c r="FG207" s="73"/>
      <c r="FH207" s="73"/>
      <c r="FI207" s="73"/>
      <c r="FJ207" s="73"/>
      <c r="FK207" s="73"/>
      <c r="FL207" s="73"/>
      <c r="FM207" s="73"/>
      <c r="FN207" s="73"/>
      <c r="FO207" s="73"/>
      <c r="FP207" s="73"/>
      <c r="FQ207" s="73"/>
      <c r="FR207" s="73"/>
      <c r="FS207" s="73"/>
      <c r="FT207" s="73"/>
      <c r="FU207" s="73"/>
      <c r="FV207" s="73"/>
      <c r="FW207" s="73"/>
      <c r="FX207" s="73"/>
      <c r="FY207" s="73"/>
      <c r="FZ207" s="73"/>
      <c r="GA207" s="73"/>
      <c r="GB207" s="73"/>
      <c r="GC207" s="73"/>
      <c r="GD207" s="73"/>
      <c r="GE207" s="73"/>
      <c r="GF207" s="73"/>
      <c r="GG207" s="73"/>
      <c r="GH207" s="73"/>
      <c r="GI207" s="73"/>
      <c r="GJ207" s="73"/>
      <c r="GK207" s="73"/>
      <c r="GL207" s="73"/>
      <c r="GM207" s="73"/>
      <c r="GN207" s="73"/>
      <c r="GO207" s="73"/>
      <c r="GP207" s="73"/>
      <c r="GQ207" s="73"/>
      <c r="GR207" s="73"/>
      <c r="GS207" s="73"/>
      <c r="GT207" s="73"/>
      <c r="GU207" s="73"/>
      <c r="GV207" s="73"/>
      <c r="GW207" s="73"/>
      <c r="GX207" s="73"/>
      <c r="GY207" s="73"/>
      <c r="GZ207" s="73"/>
      <c r="HA207" s="73"/>
      <c r="HB207" s="73"/>
      <c r="HC207" s="73"/>
      <c r="HD207" s="73"/>
      <c r="HE207" s="73"/>
      <c r="HF207" s="73"/>
      <c r="HG207" s="73"/>
      <c r="HH207" s="73"/>
      <c r="HI207" s="73"/>
      <c r="HJ207" s="73"/>
      <c r="HK207" s="73"/>
      <c r="HL207" s="73"/>
      <c r="HM207" s="73"/>
      <c r="HN207" s="73"/>
      <c r="HO207" s="73"/>
      <c r="HP207" s="73"/>
      <c r="HQ207" s="73"/>
      <c r="HR207" s="73"/>
      <c r="HS207" s="73"/>
      <c r="HT207" s="73"/>
      <c r="HU207" s="73"/>
      <c r="HV207" s="73"/>
      <c r="HW207" s="73"/>
      <c r="HX207" s="73"/>
      <c r="HY207" s="73"/>
      <c r="HZ207" s="73"/>
      <c r="IA207" s="73"/>
      <c r="IB207" s="73"/>
      <c r="IC207" s="73"/>
      <c r="ID207" s="73"/>
      <c r="IE207" s="73"/>
      <c r="IF207" s="73"/>
      <c r="IG207" s="73"/>
      <c r="IH207" s="73"/>
      <c r="II207" s="73"/>
      <c r="IJ207" s="73"/>
      <c r="IK207" s="73"/>
      <c r="IL207" s="73"/>
      <c r="IM207" s="73"/>
      <c r="IN207" s="73"/>
      <c r="IO207" s="73"/>
      <c r="IP207" s="73"/>
      <c r="IQ207" s="73"/>
      <c r="IR207" s="73"/>
      <c r="IS207" s="73"/>
      <c r="IT207" s="73"/>
      <c r="IU207" s="73"/>
      <c r="IV207" s="73"/>
    </row>
    <row r="208" spans="1:256" ht="15" customHeight="1">
      <c r="A208" s="104"/>
      <c r="B208" s="268"/>
      <c r="C208" s="159"/>
      <c r="D208" s="73"/>
      <c r="E208" s="73"/>
      <c r="F208" s="73"/>
      <c r="G208" s="73"/>
      <c r="H208" s="73"/>
      <c r="I208" s="73"/>
      <c r="J208" s="73"/>
      <c r="K208" s="73"/>
      <c r="L208" s="73"/>
      <c r="M208" s="73"/>
      <c r="N208" s="73"/>
      <c r="O208" s="73"/>
      <c r="P208" s="73"/>
      <c r="Q208" s="73"/>
      <c r="R208" s="73"/>
      <c r="S208" s="73"/>
      <c r="T208" s="73"/>
      <c r="U208" s="73"/>
      <c r="V208" s="73"/>
      <c r="W208" s="73"/>
      <c r="X208" s="73"/>
      <c r="Y208" s="73"/>
      <c r="Z208" s="73"/>
      <c r="AA208" s="73"/>
      <c r="AB208" s="73"/>
      <c r="AC208" s="73"/>
      <c r="AD208" s="73"/>
      <c r="AE208" s="73"/>
      <c r="AF208" s="73"/>
      <c r="AG208" s="73"/>
      <c r="AH208" s="73"/>
      <c r="AI208" s="73"/>
      <c r="AJ208" s="73"/>
      <c r="AK208" s="73"/>
      <c r="AL208" s="73"/>
      <c r="AM208" s="73"/>
      <c r="AN208" s="73"/>
      <c r="AO208" s="73"/>
      <c r="AP208" s="73"/>
      <c r="AQ208" s="73"/>
      <c r="AR208" s="73"/>
      <c r="AS208" s="73"/>
      <c r="AT208" s="73"/>
      <c r="AU208" s="73"/>
      <c r="AV208" s="73"/>
      <c r="AW208" s="73"/>
      <c r="AX208" s="73"/>
      <c r="AY208" s="73"/>
      <c r="AZ208" s="73"/>
      <c r="BA208" s="73"/>
      <c r="BB208" s="73"/>
      <c r="BC208" s="73"/>
      <c r="BD208" s="73"/>
      <c r="BE208" s="73"/>
      <c r="BF208" s="73"/>
      <c r="BG208" s="73"/>
      <c r="BH208" s="73"/>
      <c r="BI208" s="73"/>
      <c r="BJ208" s="73"/>
      <c r="BK208" s="73"/>
      <c r="BL208" s="73"/>
      <c r="BM208" s="73"/>
      <c r="BN208" s="73"/>
      <c r="BO208" s="73"/>
      <c r="BP208" s="73"/>
      <c r="BQ208" s="73"/>
      <c r="BR208" s="73"/>
      <c r="BS208" s="73"/>
      <c r="BT208" s="73"/>
      <c r="BU208" s="73"/>
      <c r="BV208" s="73"/>
      <c r="BW208" s="73"/>
      <c r="BX208" s="73"/>
      <c r="BY208" s="73"/>
      <c r="BZ208" s="73"/>
      <c r="CA208" s="73"/>
      <c r="CB208" s="73"/>
      <c r="CC208" s="73"/>
      <c r="CD208" s="73"/>
      <c r="CE208" s="73"/>
      <c r="CF208" s="73"/>
      <c r="CG208" s="73"/>
      <c r="CH208" s="73"/>
      <c r="CI208" s="73"/>
      <c r="CJ208" s="73"/>
      <c r="CK208" s="73"/>
      <c r="CL208" s="73"/>
      <c r="CM208" s="73"/>
      <c r="CN208" s="73"/>
      <c r="CO208" s="73"/>
      <c r="CP208" s="73"/>
      <c r="CQ208" s="73"/>
      <c r="CR208" s="73"/>
      <c r="CS208" s="73"/>
      <c r="CT208" s="73"/>
      <c r="CU208" s="73"/>
      <c r="CV208" s="73"/>
      <c r="CW208" s="73"/>
      <c r="CX208" s="73"/>
      <c r="CY208" s="73"/>
      <c r="CZ208" s="73"/>
      <c r="DA208" s="73"/>
      <c r="DB208" s="73"/>
      <c r="DC208" s="73"/>
      <c r="DD208" s="73"/>
      <c r="DE208" s="73"/>
      <c r="DF208" s="73"/>
      <c r="DG208" s="73"/>
      <c r="DH208" s="73"/>
      <c r="DI208" s="73"/>
      <c r="DJ208" s="73"/>
      <c r="DK208" s="73"/>
      <c r="DL208" s="73"/>
      <c r="DM208" s="73"/>
      <c r="DN208" s="73"/>
      <c r="DO208" s="73"/>
      <c r="DP208" s="73"/>
      <c r="DQ208" s="73"/>
      <c r="DR208" s="73"/>
      <c r="DS208" s="73"/>
      <c r="DT208" s="73"/>
      <c r="DU208" s="73"/>
      <c r="DV208" s="73"/>
      <c r="DW208" s="73"/>
      <c r="DX208" s="73"/>
      <c r="DY208" s="73"/>
      <c r="DZ208" s="73"/>
      <c r="EA208" s="73"/>
      <c r="EB208" s="73"/>
      <c r="EC208" s="73"/>
      <c r="ED208" s="73"/>
      <c r="EE208" s="73"/>
      <c r="EF208" s="73"/>
      <c r="EG208" s="73"/>
      <c r="EH208" s="73"/>
      <c r="EI208" s="73"/>
      <c r="EJ208" s="73"/>
      <c r="EK208" s="73"/>
      <c r="EL208" s="73"/>
      <c r="EM208" s="73"/>
      <c r="EN208" s="73"/>
      <c r="EO208" s="73"/>
      <c r="EP208" s="73"/>
      <c r="EQ208" s="73"/>
      <c r="ER208" s="73"/>
      <c r="ES208" s="73"/>
      <c r="ET208" s="73"/>
      <c r="EU208" s="73"/>
      <c r="EV208" s="73"/>
      <c r="EW208" s="73"/>
      <c r="EX208" s="73"/>
      <c r="EY208" s="73"/>
      <c r="EZ208" s="73"/>
      <c r="FA208" s="73"/>
      <c r="FB208" s="73"/>
      <c r="FC208" s="73"/>
      <c r="FD208" s="73"/>
      <c r="FE208" s="73"/>
      <c r="FF208" s="73"/>
      <c r="FG208" s="73"/>
      <c r="FH208" s="73"/>
      <c r="FI208" s="73"/>
      <c r="FJ208" s="73"/>
      <c r="FK208" s="73"/>
      <c r="FL208" s="73"/>
      <c r="FM208" s="73"/>
      <c r="FN208" s="73"/>
      <c r="FO208" s="73"/>
      <c r="FP208" s="73"/>
      <c r="FQ208" s="73"/>
      <c r="FR208" s="73"/>
      <c r="FS208" s="73"/>
      <c r="FT208" s="73"/>
      <c r="FU208" s="73"/>
      <c r="FV208" s="73"/>
      <c r="FW208" s="73"/>
      <c r="FX208" s="73"/>
      <c r="FY208" s="73"/>
      <c r="FZ208" s="73"/>
      <c r="GA208" s="73"/>
      <c r="GB208" s="73"/>
      <c r="GC208" s="73"/>
      <c r="GD208" s="73"/>
      <c r="GE208" s="73"/>
      <c r="GF208" s="73"/>
      <c r="GG208" s="73"/>
      <c r="GH208" s="73"/>
      <c r="GI208" s="73"/>
      <c r="GJ208" s="73"/>
      <c r="GK208" s="73"/>
      <c r="GL208" s="73"/>
      <c r="GM208" s="73"/>
      <c r="GN208" s="73"/>
      <c r="GO208" s="73"/>
      <c r="GP208" s="73"/>
      <c r="GQ208" s="73"/>
      <c r="GR208" s="73"/>
      <c r="GS208" s="73"/>
      <c r="GT208" s="73"/>
      <c r="GU208" s="73"/>
      <c r="GV208" s="73"/>
      <c r="GW208" s="73"/>
      <c r="GX208" s="73"/>
      <c r="GY208" s="73"/>
      <c r="GZ208" s="73"/>
      <c r="HA208" s="73"/>
      <c r="HB208" s="73"/>
      <c r="HC208" s="73"/>
      <c r="HD208" s="73"/>
      <c r="HE208" s="73"/>
      <c r="HF208" s="73"/>
      <c r="HG208" s="73"/>
      <c r="HH208" s="73"/>
      <c r="HI208" s="73"/>
      <c r="HJ208" s="73"/>
      <c r="HK208" s="73"/>
      <c r="HL208" s="73"/>
      <c r="HM208" s="73"/>
      <c r="HN208" s="73"/>
      <c r="HO208" s="73"/>
      <c r="HP208" s="73"/>
      <c r="HQ208" s="73"/>
      <c r="HR208" s="73"/>
      <c r="HS208" s="73"/>
      <c r="HT208" s="73"/>
      <c r="HU208" s="73"/>
      <c r="HV208" s="73"/>
      <c r="HW208" s="73"/>
      <c r="HX208" s="73"/>
      <c r="HY208" s="73"/>
      <c r="HZ208" s="73"/>
      <c r="IA208" s="73"/>
      <c r="IB208" s="73"/>
      <c r="IC208" s="73"/>
      <c r="ID208" s="73"/>
      <c r="IE208" s="73"/>
      <c r="IF208" s="73"/>
      <c r="IG208" s="73"/>
      <c r="IH208" s="73"/>
      <c r="II208" s="73"/>
      <c r="IJ208" s="73"/>
      <c r="IK208" s="73"/>
      <c r="IL208" s="73"/>
      <c r="IM208" s="73"/>
      <c r="IN208" s="73"/>
      <c r="IO208" s="73"/>
      <c r="IP208" s="73"/>
      <c r="IQ208" s="73"/>
      <c r="IR208" s="73"/>
      <c r="IS208" s="73"/>
      <c r="IT208" s="73"/>
      <c r="IU208" s="73"/>
      <c r="IV208" s="73"/>
    </row>
    <row r="209" spans="1:256" ht="15" customHeight="1">
      <c r="A209" s="104"/>
      <c r="B209" s="268"/>
      <c r="C209" s="159"/>
      <c r="D209" s="73"/>
      <c r="E209" s="73"/>
      <c r="F209" s="73"/>
      <c r="G209" s="73"/>
      <c r="H209" s="73"/>
      <c r="I209" s="73"/>
      <c r="J209" s="73"/>
      <c r="K209" s="73"/>
      <c r="L209" s="73"/>
      <c r="M209" s="73"/>
      <c r="N209" s="73"/>
      <c r="O209" s="73"/>
      <c r="P209" s="73"/>
      <c r="Q209" s="73"/>
      <c r="R209" s="73"/>
      <c r="S209" s="73"/>
      <c r="T209" s="73"/>
      <c r="U209" s="73"/>
      <c r="V209" s="73"/>
      <c r="W209" s="73"/>
      <c r="X209" s="73"/>
      <c r="Y209" s="73"/>
      <c r="Z209" s="73"/>
      <c r="AA209" s="73"/>
      <c r="AB209" s="73"/>
      <c r="AC209" s="73"/>
      <c r="AD209" s="73"/>
      <c r="AE209" s="73"/>
      <c r="AF209" s="73"/>
      <c r="AG209" s="73"/>
      <c r="AH209" s="73"/>
      <c r="AI209" s="73"/>
      <c r="AJ209" s="73"/>
      <c r="AK209" s="73"/>
      <c r="AL209" s="73"/>
      <c r="AM209" s="73"/>
      <c r="AN209" s="73"/>
      <c r="AO209" s="73"/>
      <c r="AP209" s="73"/>
      <c r="AQ209" s="73"/>
      <c r="AR209" s="73"/>
      <c r="AS209" s="73"/>
      <c r="AT209" s="73"/>
      <c r="AU209" s="73"/>
      <c r="AV209" s="73"/>
      <c r="AW209" s="73"/>
      <c r="AX209" s="73"/>
      <c r="AY209" s="73"/>
      <c r="AZ209" s="73"/>
      <c r="BA209" s="73"/>
      <c r="BB209" s="73"/>
      <c r="BC209" s="73"/>
      <c r="BD209" s="73"/>
      <c r="BE209" s="73"/>
      <c r="BF209" s="73"/>
      <c r="BG209" s="73"/>
      <c r="BH209" s="73"/>
      <c r="BI209" s="73"/>
      <c r="BJ209" s="73"/>
      <c r="BK209" s="73"/>
      <c r="BL209" s="73"/>
      <c r="BM209" s="73"/>
      <c r="BN209" s="73"/>
      <c r="BO209" s="73"/>
      <c r="BP209" s="73"/>
      <c r="BQ209" s="73"/>
      <c r="BR209" s="73"/>
      <c r="BS209" s="73"/>
      <c r="BT209" s="73"/>
      <c r="BU209" s="73"/>
      <c r="BV209" s="73"/>
      <c r="BW209" s="73"/>
      <c r="BX209" s="73"/>
      <c r="BY209" s="73"/>
      <c r="BZ209" s="73"/>
      <c r="CA209" s="73"/>
      <c r="CB209" s="73"/>
      <c r="CC209" s="73"/>
      <c r="CD209" s="73"/>
      <c r="CE209" s="73"/>
      <c r="CF209" s="73"/>
      <c r="CG209" s="73"/>
      <c r="CH209" s="73"/>
      <c r="CI209" s="73"/>
      <c r="CJ209" s="73"/>
      <c r="CK209" s="73"/>
      <c r="CL209" s="73"/>
      <c r="CM209" s="73"/>
      <c r="CN209" s="73"/>
      <c r="CO209" s="73"/>
      <c r="CP209" s="73"/>
      <c r="CQ209" s="73"/>
      <c r="CR209" s="73"/>
      <c r="CS209" s="73"/>
      <c r="CT209" s="73"/>
      <c r="CU209" s="73"/>
      <c r="CV209" s="73"/>
      <c r="CW209" s="73"/>
      <c r="CX209" s="73"/>
      <c r="CY209" s="73"/>
      <c r="CZ209" s="73"/>
      <c r="DA209" s="73"/>
      <c r="DB209" s="73"/>
      <c r="DC209" s="73"/>
      <c r="DD209" s="73"/>
      <c r="DE209" s="73"/>
      <c r="DF209" s="73"/>
      <c r="DG209" s="73"/>
      <c r="DH209" s="73"/>
      <c r="DI209" s="73"/>
      <c r="DJ209" s="73"/>
      <c r="DK209" s="73"/>
      <c r="DL209" s="73"/>
      <c r="DM209" s="73"/>
      <c r="DN209" s="73"/>
      <c r="DO209" s="73"/>
      <c r="DP209" s="73"/>
      <c r="DQ209" s="73"/>
      <c r="DR209" s="73"/>
      <c r="DS209" s="73"/>
      <c r="DT209" s="73"/>
      <c r="DU209" s="73"/>
      <c r="DV209" s="73"/>
      <c r="DW209" s="73"/>
      <c r="DX209" s="73"/>
      <c r="DY209" s="73"/>
      <c r="DZ209" s="73"/>
      <c r="EA209" s="73"/>
      <c r="EB209" s="73"/>
      <c r="EC209" s="73"/>
      <c r="ED209" s="73"/>
      <c r="EE209" s="73"/>
      <c r="EF209" s="73"/>
      <c r="EG209" s="73"/>
      <c r="EH209" s="73"/>
      <c r="EI209" s="73"/>
      <c r="EJ209" s="73"/>
      <c r="EK209" s="73"/>
      <c r="EL209" s="73"/>
      <c r="EM209" s="73"/>
      <c r="EN209" s="73"/>
      <c r="EO209" s="73"/>
      <c r="EP209" s="73"/>
      <c r="EQ209" s="73"/>
      <c r="ER209" s="73"/>
      <c r="ES209" s="73"/>
      <c r="ET209" s="73"/>
      <c r="EU209" s="73"/>
      <c r="EV209" s="73"/>
      <c r="EW209" s="73"/>
      <c r="EX209" s="73"/>
      <c r="EY209" s="73"/>
      <c r="EZ209" s="73"/>
      <c r="FA209" s="73"/>
      <c r="FB209" s="73"/>
      <c r="FC209" s="73"/>
      <c r="FD209" s="73"/>
      <c r="FE209" s="73"/>
      <c r="FF209" s="73"/>
      <c r="FG209" s="73"/>
      <c r="FH209" s="73"/>
      <c r="FI209" s="73"/>
      <c r="FJ209" s="73"/>
      <c r="FK209" s="73"/>
      <c r="FL209" s="73"/>
      <c r="FM209" s="73"/>
      <c r="FN209" s="73"/>
      <c r="FO209" s="73"/>
      <c r="FP209" s="73"/>
      <c r="FQ209" s="73"/>
      <c r="FR209" s="73"/>
      <c r="FS209" s="73"/>
      <c r="FT209" s="73"/>
      <c r="FU209" s="73"/>
      <c r="FV209" s="73"/>
      <c r="FW209" s="73"/>
      <c r="FX209" s="73"/>
      <c r="FY209" s="73"/>
      <c r="FZ209" s="73"/>
      <c r="GA209" s="73"/>
      <c r="GB209" s="73"/>
      <c r="GC209" s="73"/>
      <c r="GD209" s="73"/>
      <c r="GE209" s="73"/>
      <c r="GF209" s="73"/>
      <c r="GG209" s="73"/>
      <c r="GH209" s="73"/>
      <c r="GI209" s="73"/>
      <c r="GJ209" s="73"/>
      <c r="GK209" s="73"/>
      <c r="GL209" s="73"/>
      <c r="GM209" s="73"/>
      <c r="GN209" s="73"/>
      <c r="GO209" s="73"/>
      <c r="GP209" s="73"/>
      <c r="GQ209" s="73"/>
      <c r="GR209" s="73"/>
      <c r="GS209" s="73"/>
      <c r="GT209" s="73"/>
      <c r="GU209" s="73"/>
      <c r="GV209" s="73"/>
      <c r="GW209" s="73"/>
      <c r="GX209" s="73"/>
      <c r="GY209" s="73"/>
      <c r="GZ209" s="73"/>
      <c r="HA209" s="73"/>
      <c r="HB209" s="73"/>
      <c r="HC209" s="73"/>
      <c r="HD209" s="73"/>
      <c r="HE209" s="73"/>
      <c r="HF209" s="73"/>
      <c r="HG209" s="73"/>
      <c r="HH209" s="73"/>
      <c r="HI209" s="73"/>
      <c r="HJ209" s="73"/>
      <c r="HK209" s="73"/>
      <c r="HL209" s="73"/>
      <c r="HM209" s="73"/>
      <c r="HN209" s="73"/>
      <c r="HO209" s="73"/>
      <c r="HP209" s="73"/>
      <c r="HQ209" s="73"/>
      <c r="HR209" s="73"/>
      <c r="HS209" s="73"/>
      <c r="HT209" s="73"/>
      <c r="HU209" s="73"/>
      <c r="HV209" s="73"/>
      <c r="HW209" s="73"/>
      <c r="HX209" s="73"/>
      <c r="HY209" s="73"/>
      <c r="HZ209" s="73"/>
      <c r="IA209" s="73"/>
      <c r="IB209" s="73"/>
      <c r="IC209" s="73"/>
      <c r="ID209" s="73"/>
      <c r="IE209" s="73"/>
      <c r="IF209" s="73"/>
      <c r="IG209" s="73"/>
      <c r="IH209" s="73"/>
      <c r="II209" s="73"/>
      <c r="IJ209" s="73"/>
      <c r="IK209" s="73"/>
      <c r="IL209" s="73"/>
      <c r="IM209" s="73"/>
      <c r="IN209" s="73"/>
      <c r="IO209" s="73"/>
      <c r="IP209" s="73"/>
      <c r="IQ209" s="73"/>
      <c r="IR209" s="73"/>
      <c r="IS209" s="73"/>
      <c r="IT209" s="73"/>
      <c r="IU209" s="73"/>
      <c r="IV209" s="73"/>
    </row>
    <row r="210" spans="1:256" ht="15" customHeight="1">
      <c r="A210" s="104"/>
      <c r="B210" s="268"/>
      <c r="C210" s="159"/>
      <c r="D210" s="73"/>
      <c r="E210" s="73"/>
      <c r="F210" s="73"/>
      <c r="G210" s="73"/>
      <c r="H210" s="73"/>
      <c r="I210" s="73"/>
      <c r="J210" s="73"/>
      <c r="K210" s="73"/>
      <c r="L210" s="73"/>
      <c r="M210" s="73"/>
      <c r="N210" s="73"/>
      <c r="O210" s="73"/>
      <c r="P210" s="73"/>
      <c r="Q210" s="73"/>
      <c r="R210" s="73"/>
      <c r="S210" s="73"/>
      <c r="T210" s="73"/>
      <c r="U210" s="73"/>
      <c r="V210" s="73"/>
      <c r="W210" s="73"/>
      <c r="X210" s="73"/>
      <c r="Y210" s="73"/>
      <c r="Z210" s="73"/>
      <c r="AA210" s="73"/>
      <c r="AB210" s="73"/>
      <c r="AC210" s="73"/>
      <c r="AD210" s="73"/>
      <c r="AE210" s="73"/>
      <c r="AF210" s="73"/>
      <c r="AG210" s="73"/>
      <c r="AH210" s="73"/>
      <c r="AI210" s="73"/>
      <c r="AJ210" s="73"/>
      <c r="AK210" s="73"/>
      <c r="AL210" s="73"/>
      <c r="AM210" s="73"/>
      <c r="AN210" s="73"/>
      <c r="AO210" s="73"/>
      <c r="AP210" s="73"/>
      <c r="AQ210" s="73"/>
      <c r="AR210" s="73"/>
      <c r="AS210" s="73"/>
      <c r="AT210" s="73"/>
      <c r="AU210" s="73"/>
      <c r="AV210" s="73"/>
      <c r="AW210" s="73"/>
      <c r="AX210" s="73"/>
      <c r="AY210" s="73"/>
      <c r="AZ210" s="73"/>
      <c r="BA210" s="73"/>
      <c r="BB210" s="73"/>
      <c r="BC210" s="73"/>
      <c r="BD210" s="73"/>
      <c r="BE210" s="73"/>
      <c r="BF210" s="73"/>
      <c r="BG210" s="73"/>
      <c r="BH210" s="73"/>
      <c r="BI210" s="73"/>
      <c r="BJ210" s="73"/>
      <c r="BK210" s="73"/>
      <c r="BL210" s="73"/>
      <c r="BM210" s="73"/>
      <c r="BN210" s="73"/>
      <c r="BO210" s="73"/>
      <c r="BP210" s="73"/>
      <c r="BQ210" s="73"/>
      <c r="BR210" s="73"/>
      <c r="BS210" s="73"/>
      <c r="BT210" s="73"/>
      <c r="BU210" s="73"/>
      <c r="BV210" s="73"/>
      <c r="BW210" s="73"/>
      <c r="BX210" s="73"/>
      <c r="BY210" s="73"/>
      <c r="BZ210" s="73"/>
      <c r="CA210" s="73"/>
      <c r="CB210" s="73"/>
      <c r="CC210" s="73"/>
      <c r="CD210" s="73"/>
      <c r="CE210" s="73"/>
      <c r="CF210" s="73"/>
      <c r="CG210" s="73"/>
      <c r="CH210" s="73"/>
      <c r="CI210" s="73"/>
      <c r="CJ210" s="73"/>
      <c r="CK210" s="73"/>
      <c r="CL210" s="73"/>
      <c r="CM210" s="73"/>
      <c r="CN210" s="73"/>
      <c r="CO210" s="73"/>
      <c r="CP210" s="73"/>
      <c r="CQ210" s="73"/>
      <c r="CR210" s="73"/>
      <c r="CS210" s="73"/>
      <c r="CT210" s="73"/>
      <c r="CU210" s="73"/>
      <c r="CV210" s="73"/>
      <c r="CW210" s="73"/>
      <c r="CX210" s="73"/>
      <c r="CY210" s="73"/>
      <c r="CZ210" s="73"/>
      <c r="DA210" s="73"/>
      <c r="DB210" s="73"/>
      <c r="DC210" s="73"/>
      <c r="DD210" s="73"/>
      <c r="DE210" s="73"/>
      <c r="DF210" s="73"/>
      <c r="DG210" s="73"/>
      <c r="DH210" s="73"/>
      <c r="DI210" s="73"/>
      <c r="DJ210" s="73"/>
      <c r="DK210" s="73"/>
      <c r="DL210" s="73"/>
      <c r="DM210" s="73"/>
      <c r="DN210" s="73"/>
      <c r="DO210" s="73"/>
      <c r="DP210" s="73"/>
      <c r="DQ210" s="73"/>
      <c r="DR210" s="73"/>
      <c r="DS210" s="73"/>
      <c r="DT210" s="73"/>
      <c r="DU210" s="73"/>
      <c r="DV210" s="73"/>
      <c r="DW210" s="73"/>
      <c r="DX210" s="73"/>
      <c r="DY210" s="73"/>
      <c r="DZ210" s="73"/>
      <c r="EA210" s="73"/>
      <c r="EB210" s="73"/>
      <c r="EC210" s="73"/>
      <c r="ED210" s="73"/>
      <c r="EE210" s="73"/>
      <c r="EF210" s="73"/>
      <c r="EG210" s="73"/>
      <c r="EH210" s="73"/>
      <c r="EI210" s="73"/>
      <c r="EJ210" s="73"/>
      <c r="EK210" s="73"/>
      <c r="EL210" s="73"/>
      <c r="EM210" s="73"/>
      <c r="EN210" s="73"/>
      <c r="EO210" s="73"/>
      <c r="EP210" s="73"/>
      <c r="EQ210" s="73"/>
      <c r="ER210" s="73"/>
      <c r="ES210" s="73"/>
      <c r="ET210" s="73"/>
      <c r="EU210" s="73"/>
      <c r="EV210" s="73"/>
      <c r="EW210" s="73"/>
      <c r="EX210" s="73"/>
      <c r="EY210" s="73"/>
      <c r="EZ210" s="73"/>
      <c r="FA210" s="73"/>
      <c r="FB210" s="73"/>
      <c r="FC210" s="73"/>
      <c r="FD210" s="73"/>
      <c r="FE210" s="73"/>
      <c r="FF210" s="73"/>
      <c r="FG210" s="73"/>
      <c r="FH210" s="73"/>
      <c r="FI210" s="73"/>
      <c r="FJ210" s="73"/>
      <c r="FK210" s="73"/>
      <c r="FL210" s="73"/>
      <c r="FM210" s="73"/>
      <c r="FN210" s="73"/>
      <c r="FO210" s="73"/>
      <c r="FP210" s="73"/>
      <c r="FQ210" s="73"/>
      <c r="FR210" s="73"/>
      <c r="FS210" s="73"/>
      <c r="FT210" s="73"/>
      <c r="FU210" s="73"/>
      <c r="FV210" s="73"/>
      <c r="FW210" s="73"/>
      <c r="FX210" s="73"/>
      <c r="FY210" s="73"/>
      <c r="FZ210" s="73"/>
      <c r="GA210" s="73"/>
      <c r="GB210" s="73"/>
      <c r="GC210" s="73"/>
      <c r="GD210" s="73"/>
      <c r="GE210" s="73"/>
      <c r="GF210" s="73"/>
      <c r="GG210" s="73"/>
      <c r="GH210" s="73"/>
      <c r="GI210" s="73"/>
      <c r="GJ210" s="73"/>
      <c r="GK210" s="73"/>
      <c r="GL210" s="73"/>
      <c r="GM210" s="73"/>
      <c r="GN210" s="73"/>
      <c r="GO210" s="73"/>
      <c r="GP210" s="73"/>
      <c r="GQ210" s="73"/>
      <c r="GR210" s="73"/>
      <c r="GS210" s="73"/>
      <c r="GT210" s="73"/>
      <c r="GU210" s="73"/>
      <c r="GV210" s="73"/>
      <c r="GW210" s="73"/>
      <c r="GX210" s="73"/>
      <c r="GY210" s="73"/>
      <c r="GZ210" s="73"/>
      <c r="HA210" s="73"/>
      <c r="HB210" s="73"/>
      <c r="HC210" s="73"/>
      <c r="HD210" s="73"/>
      <c r="HE210" s="73"/>
      <c r="HF210" s="73"/>
      <c r="HG210" s="73"/>
      <c r="HH210" s="73"/>
      <c r="HI210" s="73"/>
      <c r="HJ210" s="73"/>
      <c r="HK210" s="73"/>
      <c r="HL210" s="73"/>
      <c r="HM210" s="73"/>
      <c r="HN210" s="73"/>
      <c r="HO210" s="73"/>
      <c r="HP210" s="73"/>
      <c r="HQ210" s="73"/>
      <c r="HR210" s="73"/>
      <c r="HS210" s="73"/>
      <c r="HT210" s="73"/>
      <c r="HU210" s="73"/>
      <c r="HV210" s="73"/>
      <c r="HW210" s="73"/>
      <c r="HX210" s="73"/>
      <c r="HY210" s="73"/>
      <c r="HZ210" s="73"/>
      <c r="IA210" s="73"/>
      <c r="IB210" s="73"/>
      <c r="IC210" s="73"/>
      <c r="ID210" s="73"/>
      <c r="IE210" s="73"/>
      <c r="IF210" s="73"/>
      <c r="IG210" s="73"/>
      <c r="IH210" s="73"/>
      <c r="II210" s="73"/>
      <c r="IJ210" s="73"/>
      <c r="IK210" s="73"/>
      <c r="IL210" s="73"/>
      <c r="IM210" s="73"/>
      <c r="IN210" s="73"/>
      <c r="IO210" s="73"/>
      <c r="IP210" s="73"/>
      <c r="IQ210" s="73"/>
      <c r="IR210" s="73"/>
      <c r="IS210" s="73"/>
      <c r="IT210" s="73"/>
      <c r="IU210" s="73"/>
      <c r="IV210" s="73"/>
    </row>
    <row r="211" spans="1:256" ht="15" customHeight="1">
      <c r="A211" s="104"/>
      <c r="B211" s="268"/>
      <c r="C211" s="159"/>
      <c r="D211" s="73"/>
      <c r="E211" s="73"/>
      <c r="F211" s="73"/>
      <c r="G211" s="73"/>
      <c r="H211" s="73"/>
      <c r="I211" s="73"/>
      <c r="J211" s="73"/>
      <c r="K211" s="73"/>
      <c r="L211" s="73"/>
      <c r="M211" s="73"/>
      <c r="N211" s="73"/>
      <c r="O211" s="73"/>
      <c r="P211" s="73"/>
      <c r="Q211" s="73"/>
      <c r="R211" s="73"/>
      <c r="S211" s="73"/>
      <c r="T211" s="73"/>
      <c r="U211" s="73"/>
      <c r="V211" s="73"/>
      <c r="W211" s="73"/>
      <c r="X211" s="73"/>
      <c r="Y211" s="73"/>
      <c r="Z211" s="73"/>
      <c r="AA211" s="73"/>
      <c r="AB211" s="73"/>
      <c r="AC211" s="73"/>
      <c r="AD211" s="73"/>
      <c r="AE211" s="73"/>
      <c r="AF211" s="73"/>
      <c r="AG211" s="73"/>
      <c r="AH211" s="73"/>
      <c r="AI211" s="73"/>
      <c r="AJ211" s="73"/>
      <c r="AK211" s="73"/>
      <c r="AL211" s="73"/>
      <c r="AM211" s="73"/>
      <c r="AN211" s="73"/>
      <c r="AO211" s="73"/>
      <c r="AP211" s="73"/>
      <c r="AQ211" s="73"/>
      <c r="AR211" s="73"/>
      <c r="AS211" s="73"/>
      <c r="AT211" s="73"/>
      <c r="AU211" s="73"/>
      <c r="AV211" s="73"/>
      <c r="AW211" s="73"/>
      <c r="AX211" s="73"/>
      <c r="AY211" s="73"/>
      <c r="AZ211" s="73"/>
      <c r="BA211" s="73"/>
      <c r="BB211" s="73"/>
      <c r="BC211" s="73"/>
      <c r="BD211" s="73"/>
      <c r="BE211" s="73"/>
      <c r="BF211" s="73"/>
      <c r="BG211" s="73"/>
      <c r="BH211" s="73"/>
      <c r="BI211" s="73"/>
      <c r="BJ211" s="73"/>
      <c r="BK211" s="73"/>
      <c r="BL211" s="73"/>
      <c r="BM211" s="73"/>
      <c r="BN211" s="73"/>
      <c r="BO211" s="73"/>
      <c r="BP211" s="73"/>
      <c r="BQ211" s="73"/>
      <c r="BR211" s="73"/>
      <c r="BS211" s="73"/>
      <c r="BT211" s="73"/>
      <c r="BU211" s="73"/>
      <c r="BV211" s="73"/>
      <c r="BW211" s="73"/>
      <c r="BX211" s="73"/>
      <c r="BY211" s="73"/>
      <c r="BZ211" s="73"/>
      <c r="CA211" s="73"/>
      <c r="CB211" s="73"/>
      <c r="CC211" s="73"/>
      <c r="CD211" s="73"/>
      <c r="CE211" s="73"/>
      <c r="CF211" s="73"/>
      <c r="CG211" s="73"/>
      <c r="CH211" s="73"/>
      <c r="CI211" s="73"/>
      <c r="CJ211" s="73"/>
      <c r="CK211" s="73"/>
      <c r="CL211" s="73"/>
      <c r="CM211" s="73"/>
      <c r="CN211" s="73"/>
      <c r="CO211" s="73"/>
      <c r="CP211" s="73"/>
      <c r="CQ211" s="73"/>
      <c r="CR211" s="73"/>
      <c r="CS211" s="73"/>
      <c r="CT211" s="73"/>
      <c r="CU211" s="73"/>
      <c r="CV211" s="73"/>
      <c r="CW211" s="73"/>
      <c r="CX211" s="73"/>
      <c r="CY211" s="73"/>
      <c r="CZ211" s="73"/>
      <c r="DA211" s="73"/>
      <c r="DB211" s="73"/>
      <c r="DC211" s="73"/>
      <c r="DD211" s="73"/>
      <c r="DE211" s="73"/>
      <c r="DF211" s="73"/>
      <c r="DG211" s="73"/>
      <c r="DH211" s="73"/>
      <c r="DI211" s="73"/>
      <c r="DJ211" s="73"/>
      <c r="DK211" s="73"/>
      <c r="DL211" s="73"/>
      <c r="DM211" s="73"/>
      <c r="DN211" s="73"/>
      <c r="DO211" s="73"/>
      <c r="DP211" s="73"/>
      <c r="DQ211" s="73"/>
      <c r="DR211" s="73"/>
      <c r="DS211" s="73"/>
      <c r="DT211" s="73"/>
      <c r="DU211" s="73"/>
      <c r="DV211" s="73"/>
      <c r="DW211" s="73"/>
      <c r="DX211" s="73"/>
      <c r="DY211" s="73"/>
      <c r="DZ211" s="73"/>
      <c r="EA211" s="73"/>
      <c r="EB211" s="73"/>
      <c r="EC211" s="73"/>
      <c r="ED211" s="73"/>
      <c r="EE211" s="73"/>
      <c r="EF211" s="73"/>
      <c r="EG211" s="73"/>
      <c r="EH211" s="73"/>
      <c r="EI211" s="73"/>
      <c r="EJ211" s="73"/>
      <c r="EK211" s="73"/>
      <c r="EL211" s="73"/>
      <c r="EM211" s="73"/>
      <c r="EN211" s="73"/>
      <c r="EO211" s="73"/>
      <c r="EP211" s="73"/>
      <c r="EQ211" s="73"/>
      <c r="ER211" s="73"/>
      <c r="ES211" s="73"/>
      <c r="ET211" s="73"/>
      <c r="EU211" s="73"/>
      <c r="EV211" s="73"/>
      <c r="EW211" s="73"/>
      <c r="EX211" s="73"/>
      <c r="EY211" s="73"/>
      <c r="EZ211" s="73"/>
      <c r="FA211" s="73"/>
      <c r="FB211" s="73"/>
      <c r="FC211" s="73"/>
      <c r="FD211" s="73"/>
      <c r="FE211" s="73"/>
      <c r="FF211" s="73"/>
      <c r="FG211" s="73"/>
      <c r="FH211" s="73"/>
      <c r="FI211" s="73"/>
      <c r="FJ211" s="73"/>
      <c r="FK211" s="73"/>
      <c r="FL211" s="73"/>
      <c r="FM211" s="73"/>
      <c r="FN211" s="73"/>
      <c r="FO211" s="73"/>
      <c r="FP211" s="73"/>
      <c r="FQ211" s="73"/>
      <c r="FR211" s="73"/>
      <c r="FS211" s="73"/>
      <c r="FT211" s="73"/>
      <c r="FU211" s="73"/>
      <c r="FV211" s="73"/>
      <c r="FW211" s="73"/>
      <c r="FX211" s="73"/>
      <c r="FY211" s="73"/>
      <c r="FZ211" s="73"/>
      <c r="GA211" s="73"/>
      <c r="GB211" s="73"/>
      <c r="GC211" s="73"/>
      <c r="GD211" s="73"/>
      <c r="GE211" s="73"/>
      <c r="GF211" s="73"/>
      <c r="GG211" s="73"/>
      <c r="GH211" s="73"/>
      <c r="GI211" s="73"/>
      <c r="GJ211" s="73"/>
      <c r="GK211" s="73"/>
      <c r="GL211" s="73"/>
      <c r="GM211" s="73"/>
      <c r="GN211" s="73"/>
      <c r="GO211" s="73"/>
      <c r="GP211" s="73"/>
      <c r="GQ211" s="73"/>
      <c r="GR211" s="73"/>
      <c r="GS211" s="73"/>
      <c r="GT211" s="73"/>
      <c r="GU211" s="73"/>
      <c r="GV211" s="73"/>
      <c r="GW211" s="73"/>
      <c r="GX211" s="73"/>
      <c r="GY211" s="73"/>
      <c r="GZ211" s="73"/>
      <c r="HA211" s="73"/>
      <c r="HB211" s="73"/>
      <c r="HC211" s="73"/>
      <c r="HD211" s="73"/>
      <c r="HE211" s="73"/>
      <c r="HF211" s="73"/>
      <c r="HG211" s="73"/>
      <c r="HH211" s="73"/>
      <c r="HI211" s="73"/>
      <c r="HJ211" s="73"/>
      <c r="HK211" s="73"/>
      <c r="HL211" s="73"/>
      <c r="HM211" s="73"/>
      <c r="HN211" s="73"/>
      <c r="HO211" s="73"/>
      <c r="HP211" s="73"/>
      <c r="HQ211" s="73"/>
      <c r="HR211" s="73"/>
      <c r="HS211" s="73"/>
      <c r="HT211" s="73"/>
      <c r="HU211" s="73"/>
      <c r="HV211" s="73"/>
      <c r="HW211" s="73"/>
      <c r="HX211" s="73"/>
      <c r="HY211" s="73"/>
      <c r="HZ211" s="73"/>
      <c r="IA211" s="73"/>
      <c r="IB211" s="73"/>
      <c r="IC211" s="73"/>
      <c r="ID211" s="73"/>
      <c r="IE211" s="73"/>
      <c r="IF211" s="73"/>
      <c r="IG211" s="73"/>
      <c r="IH211" s="73"/>
      <c r="II211" s="73"/>
      <c r="IJ211" s="73"/>
      <c r="IK211" s="73"/>
      <c r="IL211" s="73"/>
      <c r="IM211" s="73"/>
      <c r="IN211" s="73"/>
      <c r="IO211" s="73"/>
      <c r="IP211" s="73"/>
      <c r="IQ211" s="73"/>
      <c r="IR211" s="73"/>
      <c r="IS211" s="73"/>
      <c r="IT211" s="73"/>
      <c r="IU211" s="73"/>
      <c r="IV211" s="73"/>
    </row>
    <row r="212" spans="1:256" ht="15" customHeight="1">
      <c r="A212" s="104"/>
      <c r="B212" s="268"/>
      <c r="C212" s="159"/>
      <c r="D212" s="73"/>
      <c r="E212" s="73"/>
      <c r="F212" s="73"/>
      <c r="G212" s="73"/>
      <c r="H212" s="73"/>
      <c r="I212" s="73"/>
      <c r="J212" s="73"/>
      <c r="K212" s="73"/>
      <c r="L212" s="73"/>
      <c r="M212" s="73"/>
      <c r="N212" s="73"/>
      <c r="O212" s="73"/>
      <c r="P212" s="73"/>
      <c r="Q212" s="73"/>
      <c r="R212" s="73"/>
      <c r="S212" s="73"/>
      <c r="T212" s="73"/>
      <c r="U212" s="73"/>
      <c r="V212" s="73"/>
      <c r="W212" s="73"/>
      <c r="X212" s="73"/>
      <c r="Y212" s="73"/>
      <c r="Z212" s="73"/>
      <c r="AA212" s="73"/>
      <c r="AB212" s="73"/>
      <c r="AC212" s="73"/>
      <c r="AD212" s="73"/>
      <c r="AE212" s="73"/>
      <c r="AF212" s="73"/>
      <c r="AG212" s="73"/>
      <c r="AH212" s="73"/>
      <c r="AI212" s="73"/>
      <c r="AJ212" s="73"/>
      <c r="AK212" s="73"/>
      <c r="AL212" s="73"/>
      <c r="AM212" s="73"/>
      <c r="AN212" s="73"/>
      <c r="AO212" s="73"/>
      <c r="AP212" s="73"/>
      <c r="AQ212" s="73"/>
      <c r="AR212" s="73"/>
      <c r="AS212" s="73"/>
      <c r="AT212" s="73"/>
      <c r="AU212" s="73"/>
      <c r="AV212" s="73"/>
      <c r="AW212" s="73"/>
      <c r="AX212" s="73"/>
      <c r="AY212" s="73"/>
      <c r="AZ212" s="73"/>
      <c r="BA212" s="73"/>
      <c r="BB212" s="73"/>
      <c r="BC212" s="73"/>
      <c r="BD212" s="73"/>
      <c r="BE212" s="73"/>
      <c r="BF212" s="73"/>
      <c r="BG212" s="73"/>
      <c r="BH212" s="73"/>
      <c r="BI212" s="73"/>
      <c r="BJ212" s="73"/>
      <c r="BK212" s="73"/>
      <c r="BL212" s="73"/>
      <c r="BM212" s="73"/>
      <c r="BN212" s="73"/>
      <c r="BO212" s="73"/>
      <c r="BP212" s="73"/>
      <c r="BQ212" s="73"/>
      <c r="BR212" s="73"/>
      <c r="BS212" s="73"/>
      <c r="BT212" s="73"/>
      <c r="BU212" s="73"/>
      <c r="BV212" s="73"/>
      <c r="BW212" s="73"/>
      <c r="BX212" s="73"/>
      <c r="BY212" s="73"/>
      <c r="BZ212" s="73"/>
      <c r="CA212" s="73"/>
      <c r="CB212" s="73"/>
      <c r="CC212" s="73"/>
      <c r="CD212" s="73"/>
      <c r="CE212" s="73"/>
      <c r="CF212" s="73"/>
      <c r="CG212" s="73"/>
      <c r="CH212" s="73"/>
      <c r="CI212" s="73"/>
      <c r="CJ212" s="73"/>
      <c r="CK212" s="73"/>
      <c r="CL212" s="73"/>
      <c r="CM212" s="73"/>
      <c r="CN212" s="73"/>
      <c r="CO212" s="73"/>
      <c r="CP212" s="73"/>
      <c r="CQ212" s="73"/>
      <c r="CR212" s="73"/>
      <c r="CS212" s="73"/>
      <c r="CT212" s="73"/>
      <c r="CU212" s="73"/>
      <c r="CV212" s="73"/>
      <c r="CW212" s="73"/>
      <c r="CX212" s="73"/>
      <c r="CY212" s="73"/>
      <c r="CZ212" s="73"/>
      <c r="DA212" s="73"/>
      <c r="DB212" s="73"/>
      <c r="DC212" s="73"/>
      <c r="DD212" s="73"/>
      <c r="DE212" s="73"/>
      <c r="DF212" s="73"/>
      <c r="DG212" s="73"/>
      <c r="DH212" s="73"/>
      <c r="DI212" s="73"/>
      <c r="DJ212" s="73"/>
      <c r="DK212" s="73"/>
      <c r="DL212" s="73"/>
      <c r="DM212" s="73"/>
      <c r="DN212" s="73"/>
      <c r="DO212" s="73"/>
      <c r="DP212" s="73"/>
      <c r="DQ212" s="73"/>
      <c r="DR212" s="73"/>
      <c r="DS212" s="73"/>
      <c r="DT212" s="73"/>
      <c r="DU212" s="73"/>
      <c r="DV212" s="73"/>
      <c r="DW212" s="73"/>
      <c r="DX212" s="73"/>
      <c r="DY212" s="73"/>
      <c r="DZ212" s="73"/>
      <c r="EA212" s="73"/>
      <c r="EB212" s="73"/>
      <c r="EC212" s="73"/>
      <c r="ED212" s="73"/>
      <c r="EE212" s="73"/>
      <c r="EF212" s="73"/>
      <c r="EG212" s="73"/>
      <c r="EH212" s="73"/>
      <c r="EI212" s="73"/>
      <c r="EJ212" s="73"/>
      <c r="EK212" s="73"/>
      <c r="EL212" s="73"/>
      <c r="EM212" s="73"/>
      <c r="EN212" s="73"/>
      <c r="EO212" s="73"/>
      <c r="EP212" s="73"/>
      <c r="EQ212" s="73"/>
      <c r="ER212" s="73"/>
      <c r="ES212" s="73"/>
      <c r="ET212" s="73"/>
      <c r="EU212" s="73"/>
      <c r="EV212" s="73"/>
      <c r="EW212" s="73"/>
      <c r="EX212" s="73"/>
      <c r="EY212" s="73"/>
      <c r="EZ212" s="73"/>
      <c r="FA212" s="73"/>
      <c r="FB212" s="73"/>
      <c r="FC212" s="73"/>
      <c r="FD212" s="73"/>
      <c r="FE212" s="73"/>
      <c r="FF212" s="73"/>
      <c r="FG212" s="73"/>
      <c r="FH212" s="73"/>
      <c r="FI212" s="73"/>
      <c r="FJ212" s="73"/>
      <c r="FK212" s="73"/>
      <c r="FL212" s="73"/>
      <c r="FM212" s="73"/>
      <c r="FN212" s="73"/>
      <c r="FO212" s="73"/>
      <c r="FP212" s="73"/>
      <c r="FQ212" s="73"/>
      <c r="FR212" s="73"/>
      <c r="FS212" s="73"/>
      <c r="FT212" s="73"/>
      <c r="FU212" s="73"/>
      <c r="FV212" s="73"/>
      <c r="FW212" s="73"/>
      <c r="FX212" s="73"/>
      <c r="FY212" s="73"/>
      <c r="FZ212" s="73"/>
      <c r="GA212" s="73"/>
      <c r="GB212" s="73"/>
      <c r="GC212" s="73"/>
      <c r="GD212" s="73"/>
      <c r="GE212" s="73"/>
      <c r="GF212" s="73"/>
      <c r="GG212" s="73"/>
      <c r="GH212" s="73"/>
      <c r="GI212" s="73"/>
      <c r="GJ212" s="73"/>
      <c r="GK212" s="73"/>
      <c r="GL212" s="73"/>
      <c r="GM212" s="73"/>
      <c r="GN212" s="73"/>
      <c r="GO212" s="73"/>
      <c r="GP212" s="73"/>
      <c r="GQ212" s="73"/>
      <c r="GR212" s="73"/>
      <c r="GS212" s="73"/>
      <c r="GT212" s="73"/>
      <c r="GU212" s="73"/>
      <c r="GV212" s="73"/>
      <c r="GW212" s="73"/>
      <c r="GX212" s="73"/>
      <c r="GY212" s="73"/>
      <c r="GZ212" s="73"/>
      <c r="HA212" s="73"/>
      <c r="HB212" s="73"/>
      <c r="HC212" s="73"/>
      <c r="HD212" s="73"/>
      <c r="HE212" s="73"/>
      <c r="HF212" s="73"/>
      <c r="HG212" s="73"/>
      <c r="HH212" s="73"/>
      <c r="HI212" s="73"/>
      <c r="HJ212" s="73"/>
      <c r="HK212" s="73"/>
      <c r="HL212" s="73"/>
      <c r="HM212" s="73"/>
      <c r="HN212" s="73"/>
      <c r="HO212" s="73"/>
      <c r="HP212" s="73"/>
      <c r="HQ212" s="73"/>
      <c r="HR212" s="73"/>
      <c r="HS212" s="73"/>
      <c r="HT212" s="73"/>
      <c r="HU212" s="73"/>
      <c r="HV212" s="73"/>
      <c r="HW212" s="73"/>
      <c r="HX212" s="73"/>
      <c r="HY212" s="73"/>
      <c r="HZ212" s="73"/>
      <c r="IA212" s="73"/>
      <c r="IB212" s="73"/>
      <c r="IC212" s="73"/>
      <c r="ID212" s="73"/>
      <c r="IE212" s="73"/>
      <c r="IF212" s="73"/>
      <c r="IG212" s="73"/>
      <c r="IH212" s="73"/>
      <c r="II212" s="73"/>
      <c r="IJ212" s="73"/>
      <c r="IK212" s="73"/>
      <c r="IL212" s="73"/>
      <c r="IM212" s="73"/>
      <c r="IN212" s="73"/>
      <c r="IO212" s="73"/>
      <c r="IP212" s="73"/>
      <c r="IQ212" s="73"/>
      <c r="IR212" s="73"/>
      <c r="IS212" s="73"/>
      <c r="IT212" s="73"/>
      <c r="IU212" s="73"/>
      <c r="IV212" s="73"/>
    </row>
    <row r="213" spans="1:256" ht="15" customHeight="1">
      <c r="A213" s="104"/>
      <c r="B213" s="268"/>
      <c r="C213" s="159"/>
      <c r="D213" s="73"/>
      <c r="E213" s="73"/>
      <c r="F213" s="73"/>
      <c r="G213" s="73"/>
      <c r="H213" s="73"/>
      <c r="I213" s="73"/>
      <c r="J213" s="73"/>
      <c r="K213" s="73"/>
      <c r="L213" s="73"/>
      <c r="M213" s="73"/>
      <c r="N213" s="73"/>
      <c r="O213" s="73"/>
      <c r="P213" s="73"/>
      <c r="Q213" s="73"/>
      <c r="R213" s="73"/>
      <c r="S213" s="73"/>
      <c r="T213" s="73"/>
      <c r="U213" s="73"/>
      <c r="V213" s="73"/>
      <c r="W213" s="73"/>
      <c r="X213" s="73"/>
      <c r="Y213" s="73"/>
      <c r="Z213" s="73"/>
      <c r="AA213" s="73"/>
      <c r="AB213" s="73"/>
      <c r="AC213" s="73"/>
      <c r="AD213" s="73"/>
      <c r="AE213" s="73"/>
      <c r="AF213" s="73"/>
      <c r="AG213" s="73"/>
      <c r="AH213" s="73"/>
      <c r="AI213" s="73"/>
      <c r="AJ213" s="73"/>
      <c r="AK213" s="73"/>
      <c r="AL213" s="73"/>
      <c r="AM213" s="73"/>
      <c r="AN213" s="73"/>
      <c r="AO213" s="73"/>
      <c r="AP213" s="73"/>
      <c r="AQ213" s="73"/>
      <c r="AR213" s="73"/>
      <c r="AS213" s="73"/>
      <c r="AT213" s="73"/>
      <c r="AU213" s="73"/>
      <c r="AV213" s="73"/>
      <c r="AW213" s="73"/>
      <c r="AX213" s="73"/>
      <c r="AY213" s="73"/>
      <c r="AZ213" s="73"/>
      <c r="BA213" s="73"/>
      <c r="BB213" s="73"/>
      <c r="BC213" s="73"/>
      <c r="BD213" s="73"/>
      <c r="BE213" s="73"/>
      <c r="BF213" s="73"/>
      <c r="BG213" s="73"/>
      <c r="BH213" s="73"/>
      <c r="BI213" s="73"/>
      <c r="BJ213" s="73"/>
      <c r="BK213" s="73"/>
      <c r="BL213" s="73"/>
      <c r="BM213" s="73"/>
      <c r="BN213" s="73"/>
      <c r="BO213" s="73"/>
      <c r="BP213" s="73"/>
      <c r="BQ213" s="73"/>
      <c r="BR213" s="73"/>
      <c r="BS213" s="73"/>
      <c r="BT213" s="73"/>
      <c r="BU213" s="73"/>
      <c r="BV213" s="73"/>
      <c r="BW213" s="73"/>
      <c r="BX213" s="73"/>
      <c r="BY213" s="73"/>
      <c r="BZ213" s="73"/>
      <c r="CA213" s="73"/>
      <c r="CB213" s="73"/>
      <c r="CC213" s="73"/>
      <c r="CD213" s="73"/>
      <c r="CE213" s="73"/>
      <c r="CF213" s="73"/>
      <c r="CG213" s="73"/>
      <c r="CH213" s="73"/>
      <c r="CI213" s="73"/>
      <c r="CJ213" s="73"/>
      <c r="CK213" s="73"/>
      <c r="CL213" s="73"/>
      <c r="CM213" s="73"/>
      <c r="CN213" s="73"/>
      <c r="CO213" s="73"/>
      <c r="CP213" s="73"/>
      <c r="CQ213" s="73"/>
      <c r="CR213" s="73"/>
      <c r="CS213" s="73"/>
      <c r="CT213" s="73"/>
      <c r="CU213" s="73"/>
      <c r="CV213" s="73"/>
      <c r="CW213" s="73"/>
      <c r="CX213" s="73"/>
      <c r="CY213" s="73"/>
      <c r="CZ213" s="73"/>
      <c r="DA213" s="73"/>
      <c r="DB213" s="73"/>
      <c r="DC213" s="73"/>
      <c r="DD213" s="73"/>
      <c r="DE213" s="73"/>
      <c r="DF213" s="73"/>
      <c r="DG213" s="73"/>
      <c r="DH213" s="73"/>
      <c r="DI213" s="73"/>
      <c r="DJ213" s="73"/>
      <c r="DK213" s="73"/>
      <c r="DL213" s="73"/>
      <c r="DM213" s="73"/>
      <c r="DN213" s="73"/>
      <c r="DO213" s="73"/>
      <c r="DP213" s="73"/>
      <c r="DQ213" s="73"/>
      <c r="DR213" s="73"/>
      <c r="DS213" s="73"/>
      <c r="DT213" s="73"/>
      <c r="DU213" s="73"/>
      <c r="DV213" s="73"/>
      <c r="DW213" s="73"/>
      <c r="DX213" s="73"/>
      <c r="DY213" s="73"/>
      <c r="DZ213" s="73"/>
      <c r="EA213" s="73"/>
      <c r="EB213" s="73"/>
      <c r="EC213" s="73"/>
      <c r="ED213" s="73"/>
      <c r="EE213" s="73"/>
      <c r="EF213" s="73"/>
      <c r="EG213" s="73"/>
      <c r="EH213" s="73"/>
      <c r="EI213" s="73"/>
      <c r="EJ213" s="73"/>
      <c r="EK213" s="73"/>
      <c r="EL213" s="73"/>
      <c r="EM213" s="73"/>
      <c r="EN213" s="73"/>
      <c r="EO213" s="73"/>
      <c r="EP213" s="73"/>
      <c r="EQ213" s="73"/>
      <c r="ER213" s="73"/>
      <c r="ES213" s="73"/>
      <c r="ET213" s="73"/>
      <c r="EU213" s="73"/>
      <c r="EV213" s="73"/>
      <c r="EW213" s="73"/>
      <c r="EX213" s="73"/>
      <c r="EY213" s="73"/>
      <c r="EZ213" s="73"/>
      <c r="FA213" s="73"/>
      <c r="FB213" s="73"/>
      <c r="FC213" s="73"/>
      <c r="FD213" s="73"/>
      <c r="FE213" s="73"/>
      <c r="FF213" s="73"/>
      <c r="FG213" s="73"/>
      <c r="FH213" s="73"/>
      <c r="FI213" s="73"/>
      <c r="FJ213" s="73"/>
      <c r="FK213" s="73"/>
      <c r="FL213" s="73"/>
      <c r="FM213" s="73"/>
      <c r="FN213" s="73"/>
      <c r="FO213" s="73"/>
      <c r="FP213" s="73"/>
      <c r="FQ213" s="73"/>
      <c r="FR213" s="73"/>
      <c r="FS213" s="73"/>
      <c r="FT213" s="73"/>
      <c r="FU213" s="73"/>
      <c r="FV213" s="73"/>
      <c r="FW213" s="73"/>
      <c r="FX213" s="73"/>
      <c r="FY213" s="73"/>
      <c r="FZ213" s="73"/>
      <c r="GA213" s="73"/>
      <c r="GB213" s="73"/>
      <c r="GC213" s="73"/>
      <c r="GD213" s="73"/>
      <c r="GE213" s="73"/>
      <c r="GF213" s="73"/>
      <c r="GG213" s="73"/>
      <c r="GH213" s="73"/>
      <c r="GI213" s="73"/>
      <c r="GJ213" s="73"/>
      <c r="GK213" s="73"/>
      <c r="GL213" s="73"/>
      <c r="GM213" s="73"/>
      <c r="GN213" s="73"/>
      <c r="GO213" s="73"/>
      <c r="GP213" s="73"/>
      <c r="GQ213" s="73"/>
      <c r="GR213" s="73"/>
      <c r="GS213" s="73"/>
      <c r="GT213" s="73"/>
      <c r="GU213" s="73"/>
      <c r="GV213" s="73"/>
      <c r="GW213" s="73"/>
      <c r="GX213" s="73"/>
      <c r="GY213" s="73"/>
      <c r="GZ213" s="73"/>
      <c r="HA213" s="73"/>
      <c r="HB213" s="73"/>
      <c r="HC213" s="73"/>
      <c r="HD213" s="73"/>
      <c r="HE213" s="73"/>
      <c r="HF213" s="73"/>
      <c r="HG213" s="73"/>
      <c r="HH213" s="73"/>
      <c r="HI213" s="73"/>
      <c r="HJ213" s="73"/>
      <c r="HK213" s="73"/>
      <c r="HL213" s="73"/>
      <c r="HM213" s="73"/>
      <c r="HN213" s="73"/>
      <c r="HO213" s="73"/>
      <c r="HP213" s="73"/>
      <c r="HQ213" s="73"/>
      <c r="HR213" s="73"/>
      <c r="HS213" s="73"/>
      <c r="HT213" s="73"/>
      <c r="HU213" s="73"/>
      <c r="HV213" s="73"/>
      <c r="HW213" s="73"/>
      <c r="HX213" s="73"/>
      <c r="HY213" s="73"/>
      <c r="HZ213" s="73"/>
      <c r="IA213" s="73"/>
      <c r="IB213" s="73"/>
      <c r="IC213" s="73"/>
      <c r="ID213" s="73"/>
      <c r="IE213" s="73"/>
      <c r="IF213" s="73"/>
      <c r="IG213" s="73"/>
      <c r="IH213" s="73"/>
      <c r="II213" s="73"/>
      <c r="IJ213" s="73"/>
      <c r="IK213" s="73"/>
      <c r="IL213" s="73"/>
      <c r="IM213" s="73"/>
      <c r="IN213" s="73"/>
      <c r="IO213" s="73"/>
      <c r="IP213" s="73"/>
      <c r="IQ213" s="73"/>
      <c r="IR213" s="73"/>
      <c r="IS213" s="73"/>
      <c r="IT213" s="73"/>
      <c r="IU213" s="73"/>
      <c r="IV213" s="73"/>
    </row>
    <row r="214" spans="1:256" ht="15" customHeight="1">
      <c r="A214" s="104"/>
      <c r="B214" s="268"/>
      <c r="C214" s="159"/>
      <c r="D214" s="73"/>
      <c r="E214" s="73"/>
      <c r="F214" s="73"/>
      <c r="G214" s="73"/>
      <c r="H214" s="73"/>
      <c r="I214" s="73"/>
      <c r="J214" s="73"/>
      <c r="K214" s="73"/>
      <c r="L214" s="73"/>
      <c r="M214" s="73"/>
      <c r="N214" s="73"/>
      <c r="O214" s="73"/>
      <c r="P214" s="73"/>
      <c r="Q214" s="73"/>
      <c r="R214" s="73"/>
      <c r="S214" s="73"/>
      <c r="T214" s="73"/>
      <c r="U214" s="73"/>
      <c r="V214" s="73"/>
      <c r="W214" s="73"/>
      <c r="X214" s="73"/>
      <c r="Y214" s="73"/>
      <c r="Z214" s="73"/>
      <c r="AA214" s="73"/>
      <c r="AB214" s="73"/>
      <c r="AC214" s="73"/>
      <c r="AD214" s="73"/>
      <c r="AE214" s="73"/>
      <c r="AF214" s="73"/>
      <c r="AG214" s="73"/>
      <c r="AH214" s="73"/>
      <c r="AI214" s="73"/>
      <c r="AJ214" s="73"/>
      <c r="AK214" s="73"/>
      <c r="AL214" s="73"/>
      <c r="AM214" s="73"/>
      <c r="AN214" s="73"/>
      <c r="AO214" s="73"/>
      <c r="AP214" s="73"/>
      <c r="AQ214" s="73"/>
      <c r="AR214" s="73"/>
      <c r="AS214" s="73"/>
      <c r="AT214" s="73"/>
      <c r="AU214" s="73"/>
      <c r="AV214" s="73"/>
      <c r="AW214" s="73"/>
      <c r="AX214" s="73"/>
      <c r="AY214" s="73"/>
      <c r="AZ214" s="73"/>
      <c r="BA214" s="73"/>
      <c r="BB214" s="73"/>
      <c r="BC214" s="73"/>
      <c r="BD214" s="73"/>
      <c r="BE214" s="73"/>
      <c r="BF214" s="73"/>
      <c r="BG214" s="73"/>
      <c r="BH214" s="73"/>
      <c r="BI214" s="73"/>
      <c r="BJ214" s="73"/>
      <c r="BK214" s="73"/>
      <c r="BL214" s="73"/>
      <c r="BM214" s="73"/>
      <c r="BN214" s="73"/>
      <c r="BO214" s="73"/>
      <c r="BP214" s="73"/>
      <c r="BQ214" s="73"/>
      <c r="BR214" s="73"/>
      <c r="BS214" s="73"/>
      <c r="BT214" s="73"/>
      <c r="BU214" s="73"/>
      <c r="BV214" s="73"/>
      <c r="BW214" s="73"/>
      <c r="BX214" s="73"/>
      <c r="BY214" s="73"/>
      <c r="BZ214" s="73"/>
      <c r="CA214" s="73"/>
      <c r="CB214" s="73"/>
      <c r="CC214" s="73"/>
      <c r="CD214" s="73"/>
      <c r="CE214" s="73"/>
      <c r="CF214" s="73"/>
      <c r="CG214" s="73"/>
      <c r="CH214" s="73"/>
      <c r="CI214" s="73"/>
      <c r="CJ214" s="73"/>
      <c r="CK214" s="73"/>
      <c r="CL214" s="73"/>
      <c r="CM214" s="73"/>
      <c r="CN214" s="73"/>
      <c r="CO214" s="73"/>
      <c r="CP214" s="73"/>
      <c r="CQ214" s="73"/>
      <c r="CR214" s="73"/>
      <c r="CS214" s="73"/>
      <c r="CT214" s="73"/>
      <c r="CU214" s="73"/>
      <c r="CV214" s="73"/>
      <c r="CW214" s="73"/>
      <c r="CX214" s="73"/>
      <c r="CY214" s="73"/>
      <c r="CZ214" s="73"/>
      <c r="DA214" s="73"/>
      <c r="DB214" s="73"/>
      <c r="DC214" s="73"/>
      <c r="DD214" s="73"/>
      <c r="DE214" s="73"/>
      <c r="DF214" s="73"/>
      <c r="DG214" s="73"/>
      <c r="DH214" s="73"/>
      <c r="DI214" s="73"/>
      <c r="DJ214" s="73"/>
      <c r="DK214" s="73"/>
      <c r="DL214" s="73"/>
      <c r="DM214" s="73"/>
      <c r="DN214" s="73"/>
      <c r="DO214" s="73"/>
      <c r="DP214" s="73"/>
      <c r="DQ214" s="73"/>
      <c r="DR214" s="73"/>
      <c r="DS214" s="73"/>
      <c r="DT214" s="73"/>
      <c r="DU214" s="73"/>
      <c r="DV214" s="73"/>
      <c r="DW214" s="73"/>
      <c r="DX214" s="73"/>
      <c r="DY214" s="73"/>
      <c r="DZ214" s="73"/>
      <c r="EA214" s="73"/>
      <c r="EB214" s="73"/>
      <c r="EC214" s="73"/>
      <c r="ED214" s="73"/>
      <c r="EE214" s="73"/>
      <c r="EF214" s="73"/>
      <c r="EG214" s="73"/>
      <c r="EH214" s="73"/>
      <c r="EI214" s="73"/>
      <c r="EJ214" s="73"/>
      <c r="EK214" s="73"/>
      <c r="EL214" s="73"/>
      <c r="EM214" s="73"/>
      <c r="EN214" s="73"/>
      <c r="EO214" s="73"/>
      <c r="EP214" s="73"/>
      <c r="EQ214" s="73"/>
      <c r="ER214" s="73"/>
      <c r="ES214" s="73"/>
      <c r="ET214" s="73"/>
      <c r="EU214" s="73"/>
      <c r="EV214" s="73"/>
      <c r="EW214" s="73"/>
      <c r="EX214" s="73"/>
      <c r="EY214" s="73"/>
      <c r="EZ214" s="73"/>
      <c r="FA214" s="73"/>
      <c r="FB214" s="73"/>
      <c r="FC214" s="73"/>
      <c r="FD214" s="73"/>
      <c r="FE214" s="73"/>
      <c r="FF214" s="73"/>
      <c r="FG214" s="73"/>
      <c r="FH214" s="73"/>
      <c r="FI214" s="73"/>
      <c r="FJ214" s="73"/>
      <c r="FK214" s="73"/>
      <c r="FL214" s="73"/>
      <c r="FM214" s="73"/>
      <c r="FN214" s="73"/>
      <c r="FO214" s="73"/>
      <c r="FP214" s="73"/>
      <c r="FQ214" s="73"/>
      <c r="FR214" s="73"/>
      <c r="FS214" s="73"/>
      <c r="FT214" s="73"/>
      <c r="FU214" s="73"/>
      <c r="FV214" s="73"/>
      <c r="FW214" s="73"/>
      <c r="FX214" s="73"/>
      <c r="FY214" s="73"/>
      <c r="FZ214" s="73"/>
      <c r="GA214" s="73"/>
      <c r="GB214" s="73"/>
      <c r="GC214" s="73"/>
      <c r="GD214" s="73"/>
      <c r="GE214" s="73"/>
      <c r="GF214" s="73"/>
      <c r="GG214" s="73"/>
      <c r="GH214" s="73"/>
      <c r="GI214" s="73"/>
      <c r="GJ214" s="73"/>
      <c r="GK214" s="73"/>
      <c r="GL214" s="73"/>
      <c r="GM214" s="73"/>
      <c r="GN214" s="73"/>
      <c r="GO214" s="73"/>
      <c r="GP214" s="73"/>
      <c r="GQ214" s="73"/>
      <c r="GR214" s="73"/>
      <c r="GS214" s="73"/>
      <c r="GT214" s="73"/>
      <c r="GU214" s="73"/>
      <c r="GV214" s="73"/>
      <c r="GW214" s="73"/>
      <c r="GX214" s="73"/>
      <c r="GY214" s="73"/>
      <c r="GZ214" s="73"/>
      <c r="HA214" s="73"/>
      <c r="HB214" s="73"/>
      <c r="HC214" s="73"/>
      <c r="HD214" s="73"/>
      <c r="HE214" s="73"/>
      <c r="HF214" s="73"/>
      <c r="HG214" s="73"/>
      <c r="HH214" s="73"/>
      <c r="HI214" s="73"/>
      <c r="HJ214" s="73"/>
      <c r="HK214" s="73"/>
      <c r="HL214" s="73"/>
      <c r="HM214" s="73"/>
      <c r="HN214" s="73"/>
      <c r="HO214" s="73"/>
      <c r="HP214" s="73"/>
      <c r="HQ214" s="73"/>
      <c r="HR214" s="73"/>
      <c r="HS214" s="73"/>
      <c r="HT214" s="73"/>
      <c r="HU214" s="73"/>
      <c r="HV214" s="73"/>
      <c r="HW214" s="73"/>
      <c r="HX214" s="73"/>
      <c r="HY214" s="73"/>
      <c r="HZ214" s="73"/>
      <c r="IA214" s="73"/>
      <c r="IB214" s="73"/>
      <c r="IC214" s="73"/>
      <c r="ID214" s="73"/>
      <c r="IE214" s="73"/>
      <c r="IF214" s="73"/>
      <c r="IG214" s="73"/>
      <c r="IH214" s="73"/>
      <c r="II214" s="73"/>
      <c r="IJ214" s="73"/>
      <c r="IK214" s="73"/>
      <c r="IL214" s="73"/>
      <c r="IM214" s="73"/>
      <c r="IN214" s="73"/>
      <c r="IO214" s="73"/>
      <c r="IP214" s="73"/>
      <c r="IQ214" s="73"/>
      <c r="IR214" s="73"/>
      <c r="IS214" s="73"/>
      <c r="IT214" s="73"/>
      <c r="IU214" s="73"/>
      <c r="IV214" s="73"/>
    </row>
    <row r="215" spans="1:256" ht="15" customHeight="1">
      <c r="A215" s="104"/>
      <c r="B215" s="268"/>
      <c r="C215" s="159"/>
      <c r="D215" s="73"/>
      <c r="E215" s="73"/>
      <c r="F215" s="73"/>
      <c r="G215" s="73"/>
      <c r="H215" s="73"/>
      <c r="I215" s="73"/>
      <c r="J215" s="73"/>
      <c r="K215" s="73"/>
      <c r="L215" s="73"/>
      <c r="M215" s="73"/>
      <c r="N215" s="73"/>
      <c r="O215" s="73"/>
      <c r="P215" s="73"/>
      <c r="Q215" s="73"/>
      <c r="R215" s="73"/>
      <c r="S215" s="73"/>
      <c r="T215" s="73"/>
      <c r="U215" s="73"/>
      <c r="V215" s="73"/>
      <c r="W215" s="73"/>
      <c r="X215" s="73"/>
      <c r="Y215" s="73"/>
      <c r="Z215" s="73"/>
      <c r="AA215" s="73"/>
      <c r="AB215" s="73"/>
      <c r="AC215" s="73"/>
      <c r="AD215" s="73"/>
      <c r="AE215" s="73"/>
      <c r="AF215" s="73"/>
      <c r="AG215" s="73"/>
      <c r="AH215" s="73"/>
      <c r="AI215" s="73"/>
      <c r="AJ215" s="73"/>
      <c r="AK215" s="73"/>
      <c r="AL215" s="73"/>
      <c r="AM215" s="73"/>
      <c r="AN215" s="73"/>
      <c r="AO215" s="73"/>
      <c r="AP215" s="73"/>
      <c r="AQ215" s="73"/>
      <c r="AR215" s="73"/>
      <c r="AS215" s="73"/>
      <c r="AT215" s="73"/>
      <c r="AU215" s="73"/>
      <c r="AV215" s="73"/>
      <c r="AW215" s="73"/>
      <c r="AX215" s="73"/>
      <c r="AY215" s="73"/>
      <c r="AZ215" s="73"/>
      <c r="BA215" s="73"/>
      <c r="BB215" s="73"/>
      <c r="BC215" s="73"/>
      <c r="BD215" s="73"/>
      <c r="BE215" s="73"/>
      <c r="BF215" s="73"/>
      <c r="BG215" s="73"/>
      <c r="BH215" s="73"/>
      <c r="BI215" s="73"/>
      <c r="BJ215" s="73"/>
      <c r="BK215" s="73"/>
      <c r="BL215" s="73"/>
      <c r="BM215" s="73"/>
      <c r="BN215" s="73"/>
      <c r="BO215" s="73"/>
      <c r="BP215" s="73"/>
      <c r="BQ215" s="73"/>
      <c r="BR215" s="73"/>
      <c r="BS215" s="73"/>
      <c r="BT215" s="73"/>
      <c r="BU215" s="73"/>
      <c r="BV215" s="73"/>
      <c r="BW215" s="73"/>
      <c r="BX215" s="73"/>
      <c r="BY215" s="73"/>
      <c r="BZ215" s="73"/>
      <c r="CA215" s="73"/>
      <c r="CB215" s="73"/>
      <c r="CC215" s="73"/>
      <c r="CD215" s="73"/>
      <c r="CE215" s="73"/>
      <c r="CF215" s="73"/>
      <c r="CG215" s="73"/>
      <c r="CH215" s="73"/>
      <c r="CI215" s="73"/>
      <c r="CJ215" s="73"/>
      <c r="CK215" s="73"/>
      <c r="CL215" s="73"/>
      <c r="CM215" s="73"/>
      <c r="CN215" s="73"/>
      <c r="CO215" s="73"/>
      <c r="CP215" s="73"/>
      <c r="CQ215" s="73"/>
      <c r="CR215" s="73"/>
      <c r="CS215" s="73"/>
      <c r="CT215" s="73"/>
      <c r="CU215" s="73"/>
      <c r="CV215" s="73"/>
      <c r="CW215" s="73"/>
      <c r="CX215" s="73"/>
      <c r="CY215" s="73"/>
      <c r="CZ215" s="73"/>
      <c r="DA215" s="73"/>
      <c r="DB215" s="73"/>
      <c r="DC215" s="73"/>
      <c r="DD215" s="73"/>
      <c r="DE215" s="73"/>
      <c r="DF215" s="73"/>
      <c r="DG215" s="73"/>
      <c r="DH215" s="73"/>
      <c r="DI215" s="73"/>
      <c r="DJ215" s="73"/>
      <c r="DK215" s="73"/>
      <c r="DL215" s="73"/>
      <c r="DM215" s="73"/>
      <c r="DN215" s="73"/>
      <c r="DO215" s="73"/>
      <c r="DP215" s="73"/>
      <c r="DQ215" s="73"/>
      <c r="DR215" s="73"/>
      <c r="DS215" s="73"/>
      <c r="DT215" s="73"/>
      <c r="DU215" s="73"/>
      <c r="DV215" s="73"/>
      <c r="DW215" s="73"/>
      <c r="DX215" s="73"/>
      <c r="DY215" s="73"/>
      <c r="DZ215" s="73"/>
      <c r="EA215" s="73"/>
      <c r="EB215" s="73"/>
      <c r="EC215" s="73"/>
      <c r="ED215" s="73"/>
      <c r="EE215" s="73"/>
      <c r="EF215" s="73"/>
      <c r="EG215" s="73"/>
      <c r="EH215" s="73"/>
      <c r="EI215" s="73"/>
      <c r="EJ215" s="73"/>
      <c r="EK215" s="73"/>
      <c r="EL215" s="73"/>
      <c r="EM215" s="73"/>
      <c r="EN215" s="73"/>
      <c r="EO215" s="73"/>
      <c r="EP215" s="73"/>
      <c r="EQ215" s="73"/>
      <c r="ER215" s="73"/>
      <c r="ES215" s="73"/>
      <c r="ET215" s="73"/>
      <c r="EU215" s="73"/>
      <c r="EV215" s="73"/>
      <c r="EW215" s="73"/>
      <c r="EX215" s="73"/>
      <c r="EY215" s="73"/>
      <c r="EZ215" s="73"/>
      <c r="FA215" s="73"/>
      <c r="FB215" s="73"/>
      <c r="FC215" s="73"/>
      <c r="FD215" s="73"/>
      <c r="FE215" s="73"/>
      <c r="FF215" s="73"/>
      <c r="FG215" s="73"/>
      <c r="FH215" s="73"/>
      <c r="FI215" s="73"/>
      <c r="FJ215" s="73"/>
      <c r="FK215" s="73"/>
      <c r="FL215" s="73"/>
      <c r="FM215" s="73"/>
      <c r="FN215" s="73"/>
      <c r="FO215" s="73"/>
      <c r="FP215" s="73"/>
      <c r="FQ215" s="73"/>
      <c r="FR215" s="73"/>
      <c r="FS215" s="73"/>
      <c r="FT215" s="73"/>
      <c r="FU215" s="73"/>
      <c r="FV215" s="73"/>
      <c r="FW215" s="73"/>
      <c r="FX215" s="73"/>
      <c r="FY215" s="73"/>
      <c r="FZ215" s="73"/>
      <c r="GA215" s="73"/>
      <c r="GB215" s="73"/>
      <c r="GC215" s="73"/>
      <c r="GD215" s="73"/>
      <c r="GE215" s="73"/>
      <c r="GF215" s="73"/>
      <c r="GG215" s="73"/>
      <c r="GH215" s="73"/>
      <c r="GI215" s="73"/>
      <c r="GJ215" s="73"/>
      <c r="GK215" s="73"/>
      <c r="GL215" s="73"/>
      <c r="GM215" s="73"/>
      <c r="GN215" s="73"/>
      <c r="GO215" s="73"/>
      <c r="GP215" s="73"/>
      <c r="GQ215" s="73"/>
      <c r="GR215" s="73"/>
      <c r="GS215" s="73"/>
      <c r="GT215" s="73"/>
      <c r="GU215" s="73"/>
      <c r="GV215" s="73"/>
      <c r="GW215" s="73"/>
      <c r="GX215" s="73"/>
      <c r="GY215" s="73"/>
      <c r="GZ215" s="73"/>
      <c r="HA215" s="73"/>
      <c r="HB215" s="73"/>
      <c r="HC215" s="73"/>
      <c r="HD215" s="73"/>
      <c r="HE215" s="73"/>
      <c r="HF215" s="73"/>
      <c r="HG215" s="73"/>
      <c r="HH215" s="73"/>
      <c r="HI215" s="73"/>
      <c r="HJ215" s="73"/>
      <c r="HK215" s="73"/>
      <c r="HL215" s="73"/>
      <c r="HM215" s="73"/>
      <c r="HN215" s="73"/>
      <c r="HO215" s="73"/>
      <c r="HP215" s="73"/>
      <c r="HQ215" s="73"/>
      <c r="HR215" s="73"/>
      <c r="HS215" s="73"/>
      <c r="HT215" s="73"/>
      <c r="HU215" s="73"/>
      <c r="HV215" s="73"/>
      <c r="HW215" s="73"/>
      <c r="HX215" s="73"/>
      <c r="HY215" s="73"/>
      <c r="HZ215" s="73"/>
      <c r="IA215" s="73"/>
      <c r="IB215" s="73"/>
      <c r="IC215" s="73"/>
      <c r="ID215" s="73"/>
      <c r="IE215" s="73"/>
      <c r="IF215" s="73"/>
      <c r="IG215" s="73"/>
      <c r="IH215" s="73"/>
      <c r="II215" s="73"/>
      <c r="IJ215" s="73"/>
      <c r="IK215" s="73"/>
      <c r="IL215" s="73"/>
      <c r="IM215" s="73"/>
      <c r="IN215" s="73"/>
      <c r="IO215" s="73"/>
      <c r="IP215" s="73"/>
      <c r="IQ215" s="73"/>
      <c r="IR215" s="73"/>
      <c r="IS215" s="73"/>
      <c r="IT215" s="73"/>
      <c r="IU215" s="73"/>
      <c r="IV215" s="73"/>
    </row>
    <row r="216" spans="1:256" ht="15" customHeight="1">
      <c r="A216" s="104"/>
      <c r="B216" s="268"/>
      <c r="C216" s="159"/>
      <c r="D216" s="73"/>
      <c r="E216" s="73"/>
      <c r="F216" s="73"/>
      <c r="G216" s="73"/>
      <c r="H216" s="73"/>
      <c r="I216" s="73"/>
      <c r="J216" s="73"/>
      <c r="K216" s="73"/>
      <c r="L216" s="73"/>
      <c r="M216" s="73"/>
      <c r="N216" s="73"/>
      <c r="O216" s="73"/>
      <c r="P216" s="73"/>
      <c r="Q216" s="73"/>
      <c r="R216" s="73"/>
      <c r="S216" s="73"/>
      <c r="T216" s="73"/>
      <c r="U216" s="73"/>
      <c r="V216" s="73"/>
      <c r="W216" s="73"/>
      <c r="X216" s="73"/>
      <c r="Y216" s="73"/>
      <c r="Z216" s="73"/>
      <c r="AA216" s="73"/>
      <c r="AB216" s="73"/>
      <c r="AC216" s="73"/>
      <c r="AD216" s="73"/>
      <c r="AE216" s="73"/>
      <c r="AF216" s="73"/>
      <c r="AG216" s="73"/>
      <c r="AH216" s="73"/>
      <c r="AI216" s="73"/>
      <c r="AJ216" s="73"/>
      <c r="AK216" s="73"/>
      <c r="AL216" s="73"/>
      <c r="AM216" s="73"/>
      <c r="AN216" s="73"/>
      <c r="AO216" s="73"/>
      <c r="AP216" s="73"/>
      <c r="AQ216" s="73"/>
      <c r="AR216" s="73"/>
      <c r="AS216" s="73"/>
      <c r="AT216" s="73"/>
      <c r="AU216" s="73"/>
      <c r="AV216" s="73"/>
      <c r="AW216" s="73"/>
      <c r="AX216" s="73"/>
      <c r="AY216" s="73"/>
      <c r="AZ216" s="73"/>
      <c r="BA216" s="73"/>
      <c r="BB216" s="73"/>
      <c r="BC216" s="73"/>
      <c r="BD216" s="73"/>
      <c r="BE216" s="73"/>
      <c r="BF216" s="73"/>
      <c r="BG216" s="73"/>
      <c r="BH216" s="73"/>
      <c r="BI216" s="73"/>
      <c r="BJ216" s="73"/>
      <c r="BK216" s="73"/>
      <c r="BL216" s="73"/>
      <c r="BM216" s="73"/>
      <c r="BN216" s="73"/>
      <c r="BO216" s="73"/>
      <c r="BP216" s="73"/>
      <c r="BQ216" s="73"/>
      <c r="BR216" s="73"/>
      <c r="BS216" s="73"/>
      <c r="BT216" s="73"/>
      <c r="BU216" s="73"/>
      <c r="BV216" s="73"/>
      <c r="BW216" s="73"/>
      <c r="BX216" s="73"/>
      <c r="BY216" s="73"/>
      <c r="BZ216" s="73"/>
      <c r="CA216" s="73"/>
      <c r="CB216" s="73"/>
      <c r="CC216" s="73"/>
      <c r="CD216" s="73"/>
      <c r="CE216" s="73"/>
      <c r="CF216" s="73"/>
      <c r="CG216" s="73"/>
      <c r="CH216" s="73"/>
      <c r="CI216" s="73"/>
      <c r="CJ216" s="73"/>
      <c r="CK216" s="73"/>
      <c r="CL216" s="73"/>
      <c r="CM216" s="73"/>
      <c r="CN216" s="73"/>
      <c r="CO216" s="73"/>
      <c r="CP216" s="73"/>
      <c r="CQ216" s="73"/>
      <c r="CR216" s="73"/>
      <c r="CS216" s="73"/>
      <c r="CT216" s="73"/>
      <c r="CU216" s="73"/>
      <c r="CV216" s="73"/>
      <c r="CW216" s="73"/>
      <c r="CX216" s="73"/>
      <c r="CY216" s="73"/>
      <c r="CZ216" s="73"/>
      <c r="DA216" s="73"/>
      <c r="DB216" s="73"/>
      <c r="DC216" s="73"/>
      <c r="DD216" s="73"/>
      <c r="DE216" s="73"/>
      <c r="DF216" s="73"/>
      <c r="DG216" s="73"/>
      <c r="DH216" s="73"/>
      <c r="DI216" s="73"/>
      <c r="DJ216" s="73"/>
      <c r="DK216" s="73"/>
      <c r="DL216" s="73"/>
      <c r="DM216" s="73"/>
      <c r="DN216" s="73"/>
      <c r="DO216" s="73"/>
      <c r="DP216" s="73"/>
      <c r="DQ216" s="73"/>
      <c r="DR216" s="73"/>
      <c r="DS216" s="73"/>
      <c r="DT216" s="73"/>
      <c r="DU216" s="73"/>
      <c r="DV216" s="73"/>
      <c r="DW216" s="73"/>
      <c r="DX216" s="73"/>
      <c r="DY216" s="73"/>
      <c r="DZ216" s="73"/>
      <c r="EA216" s="73"/>
      <c r="EB216" s="73"/>
      <c r="EC216" s="73"/>
      <c r="ED216" s="73"/>
      <c r="EE216" s="73"/>
      <c r="EF216" s="73"/>
      <c r="EG216" s="73"/>
      <c r="EH216" s="73"/>
      <c r="EI216" s="73"/>
      <c r="EJ216" s="73"/>
      <c r="EK216" s="73"/>
      <c r="EL216" s="73"/>
      <c r="EM216" s="73"/>
      <c r="EN216" s="73"/>
      <c r="EO216" s="73"/>
      <c r="EP216" s="73"/>
      <c r="EQ216" s="73"/>
      <c r="ER216" s="73"/>
      <c r="ES216" s="73"/>
      <c r="ET216" s="73"/>
      <c r="EU216" s="73"/>
      <c r="EV216" s="73"/>
      <c r="EW216" s="73"/>
      <c r="EX216" s="73"/>
      <c r="EY216" s="73"/>
      <c r="EZ216" s="73"/>
      <c r="FA216" s="73"/>
      <c r="FB216" s="73"/>
      <c r="FC216" s="73"/>
      <c r="FD216" s="73"/>
      <c r="FE216" s="73"/>
      <c r="FF216" s="73"/>
      <c r="FG216" s="73"/>
      <c r="FH216" s="73"/>
      <c r="FI216" s="73"/>
      <c r="FJ216" s="73"/>
      <c r="FK216" s="73"/>
      <c r="FL216" s="73"/>
      <c r="FM216" s="73"/>
      <c r="FN216" s="73"/>
      <c r="FO216" s="73"/>
      <c r="FP216" s="73"/>
      <c r="FQ216" s="73"/>
      <c r="FR216" s="73"/>
      <c r="FS216" s="73"/>
      <c r="FT216" s="73"/>
      <c r="FU216" s="73"/>
      <c r="FV216" s="73"/>
      <c r="FW216" s="73"/>
      <c r="FX216" s="73"/>
      <c r="FY216" s="73"/>
      <c r="FZ216" s="73"/>
      <c r="GA216" s="73"/>
      <c r="GB216" s="73"/>
      <c r="GC216" s="73"/>
      <c r="GD216" s="73"/>
      <c r="GE216" s="73"/>
      <c r="GF216" s="73"/>
      <c r="GG216" s="73"/>
      <c r="GH216" s="73"/>
      <c r="GI216" s="73"/>
      <c r="GJ216" s="73"/>
      <c r="GK216" s="73"/>
      <c r="GL216" s="73"/>
      <c r="GM216" s="73"/>
      <c r="GN216" s="73"/>
      <c r="GO216" s="73"/>
      <c r="GP216" s="73"/>
      <c r="GQ216" s="73"/>
      <c r="GR216" s="73"/>
      <c r="GS216" s="73"/>
      <c r="GT216" s="73"/>
      <c r="GU216" s="73"/>
      <c r="GV216" s="73"/>
      <c r="GW216" s="73"/>
      <c r="GX216" s="73"/>
      <c r="GY216" s="73"/>
      <c r="GZ216" s="73"/>
      <c r="HA216" s="73"/>
      <c r="HB216" s="73"/>
      <c r="HC216" s="73"/>
      <c r="HD216" s="73"/>
      <c r="HE216" s="73"/>
      <c r="HF216" s="73"/>
      <c r="HG216" s="73"/>
      <c r="HH216" s="73"/>
      <c r="HI216" s="73"/>
      <c r="HJ216" s="73"/>
      <c r="HK216" s="73"/>
      <c r="HL216" s="73"/>
      <c r="HM216" s="73"/>
      <c r="HN216" s="73"/>
      <c r="HO216" s="73"/>
      <c r="HP216" s="73"/>
      <c r="HQ216" s="73"/>
      <c r="HR216" s="73"/>
      <c r="HS216" s="73"/>
      <c r="HT216" s="73"/>
      <c r="HU216" s="73"/>
      <c r="HV216" s="73"/>
      <c r="HW216" s="73"/>
      <c r="HX216" s="73"/>
      <c r="HY216" s="73"/>
      <c r="HZ216" s="73"/>
      <c r="IA216" s="73"/>
      <c r="IB216" s="73"/>
      <c r="IC216" s="73"/>
      <c r="ID216" s="73"/>
      <c r="IE216" s="73"/>
      <c r="IF216" s="73"/>
      <c r="IG216" s="73"/>
      <c r="IH216" s="73"/>
      <c r="II216" s="73"/>
      <c r="IJ216" s="73"/>
      <c r="IK216" s="73"/>
      <c r="IL216" s="73"/>
      <c r="IM216" s="73"/>
      <c r="IN216" s="73"/>
      <c r="IO216" s="73"/>
      <c r="IP216" s="73"/>
      <c r="IQ216" s="73"/>
      <c r="IR216" s="73"/>
      <c r="IS216" s="73"/>
      <c r="IT216" s="73"/>
      <c r="IU216" s="73"/>
      <c r="IV216" s="73"/>
    </row>
    <row r="217" spans="1:256" ht="15" customHeight="1">
      <c r="A217" s="107"/>
      <c r="B217" s="108"/>
      <c r="C217" s="9"/>
      <c r="D217" s="7"/>
      <c r="E217" s="7"/>
      <c r="F217" s="7"/>
      <c r="G217" s="7"/>
      <c r="H217" s="7"/>
      <c r="I217" s="7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V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X217" s="2"/>
      <c r="BY217" s="2"/>
      <c r="BZ217" s="2"/>
      <c r="CK217"/>
      <c r="CL217"/>
      <c r="CM217"/>
      <c r="CQ217" s="2"/>
    </row>
    <row r="218" spans="1:256" ht="15" customHeight="1">
      <c r="A218" s="107"/>
      <c r="B218" s="108"/>
      <c r="C218" s="9"/>
      <c r="D218" s="7"/>
      <c r="E218" s="7"/>
      <c r="F218" s="7"/>
      <c r="G218" s="7"/>
      <c r="H218" s="7"/>
      <c r="I218" s="7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V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X218" s="2"/>
      <c r="BY218" s="2"/>
      <c r="BZ218" s="2"/>
      <c r="CK218"/>
      <c r="CL218"/>
      <c r="CM218"/>
      <c r="CQ218" s="2"/>
    </row>
    <row r="219" spans="1:256" ht="15" customHeight="1">
      <c r="A219" s="107"/>
      <c r="B219" s="108"/>
      <c r="C219" s="9"/>
      <c r="D219" s="7"/>
      <c r="E219" s="7"/>
      <c r="F219" s="7"/>
      <c r="G219" s="7"/>
      <c r="H219" s="7"/>
      <c r="I219" s="7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V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X219" s="2"/>
      <c r="BY219" s="2"/>
      <c r="BZ219" s="2"/>
      <c r="CK219"/>
      <c r="CL219"/>
      <c r="CM219"/>
      <c r="CQ219" s="2"/>
    </row>
    <row r="220" spans="1:256" ht="15" customHeight="1">
      <c r="B220" s="108"/>
      <c r="C220" s="109"/>
      <c r="E220" s="2"/>
      <c r="F220" s="2"/>
      <c r="G220" s="2"/>
      <c r="K220" s="2"/>
      <c r="L220" s="2"/>
      <c r="M220" s="2"/>
      <c r="N220" s="2"/>
      <c r="O220" s="2"/>
      <c r="P220" s="2"/>
      <c r="Q220" s="2"/>
      <c r="R220" s="73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73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</row>
    <row r="221" spans="1:256" ht="15" customHeight="1">
      <c r="B221" s="108"/>
      <c r="C221" s="109"/>
      <c r="E221" s="2"/>
      <c r="F221" s="2"/>
      <c r="G221" s="2"/>
      <c r="K221" s="2"/>
      <c r="L221" s="2"/>
      <c r="M221" s="2"/>
      <c r="N221" s="2"/>
      <c r="O221" s="2"/>
      <c r="P221" s="2"/>
      <c r="Q221" s="2"/>
      <c r="R221" s="73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73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</row>
    <row r="222" spans="1:256" ht="15" customHeight="1">
      <c r="B222" s="108"/>
      <c r="C222" s="109"/>
      <c r="E222" s="2"/>
      <c r="F222" s="2"/>
      <c r="G222" s="2"/>
      <c r="K222" s="2"/>
      <c r="L222" s="2"/>
      <c r="M222" s="2"/>
      <c r="N222" s="2"/>
      <c r="O222" s="2"/>
      <c r="P222" s="2"/>
      <c r="Q222" s="2"/>
      <c r="R222" s="73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73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</row>
    <row r="223" spans="1:256" ht="15" customHeight="1">
      <c r="B223" s="108"/>
      <c r="C223" s="109"/>
      <c r="E223" s="2"/>
      <c r="F223" s="2"/>
      <c r="G223" s="2"/>
      <c r="K223" s="2"/>
      <c r="L223" s="2"/>
      <c r="M223" s="2"/>
      <c r="N223" s="2"/>
      <c r="O223" s="2"/>
      <c r="P223" s="2"/>
      <c r="Q223" s="2"/>
      <c r="R223" s="73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73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</row>
    <row r="224" spans="1:256" ht="15" customHeight="1">
      <c r="B224" s="108"/>
      <c r="C224" s="109"/>
      <c r="E224" s="2"/>
      <c r="F224" s="2"/>
      <c r="G224" s="2"/>
      <c r="K224" s="2"/>
      <c r="L224" s="2"/>
      <c r="M224" s="2"/>
      <c r="N224" s="2"/>
      <c r="O224" s="2"/>
      <c r="P224" s="2"/>
      <c r="Q224" s="2"/>
      <c r="R224" s="73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73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</row>
    <row r="225" spans="1:95" ht="15" customHeight="1">
      <c r="B225" s="108"/>
      <c r="C225" s="109"/>
      <c r="E225" s="2"/>
      <c r="F225" s="2"/>
      <c r="G225" s="2"/>
      <c r="K225" s="2"/>
      <c r="L225" s="2"/>
      <c r="M225" s="2"/>
      <c r="N225" s="2"/>
      <c r="O225" s="2"/>
      <c r="P225" s="2"/>
      <c r="Q225" s="2"/>
      <c r="R225" s="73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73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</row>
    <row r="226" spans="1:95" ht="15" customHeight="1">
      <c r="B226" s="108"/>
      <c r="C226" s="109"/>
      <c r="E226" s="2"/>
      <c r="F226" s="2"/>
      <c r="G226" s="2"/>
      <c r="K226" s="2"/>
      <c r="L226" s="2"/>
      <c r="M226" s="2"/>
      <c r="N226" s="2"/>
      <c r="O226" s="2"/>
      <c r="P226" s="2"/>
      <c r="Q226" s="2"/>
      <c r="R226" s="73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73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</row>
    <row r="227" spans="1:95" ht="15" customHeight="1">
      <c r="A227" s="83"/>
      <c r="B227" s="108"/>
      <c r="C227" s="2"/>
      <c r="E227" s="2"/>
      <c r="F227" s="2"/>
      <c r="G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</row>
    <row r="228" spans="1:95" ht="15" customHeight="1">
      <c r="B228" s="108"/>
      <c r="C228" s="109"/>
      <c r="E228" s="2"/>
      <c r="F228" s="2"/>
      <c r="G228" s="2"/>
      <c r="K228" s="2"/>
      <c r="L228" s="2"/>
      <c r="M228" s="2"/>
      <c r="N228" s="2"/>
      <c r="O228" s="2"/>
      <c r="P228" s="2"/>
      <c r="Q228" s="2"/>
      <c r="R228" s="73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73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</row>
    <row r="229" spans="1:95" ht="15" customHeight="1">
      <c r="B229" s="108"/>
      <c r="C229" s="109"/>
      <c r="E229" s="2"/>
      <c r="F229" s="2"/>
      <c r="G229" s="2"/>
      <c r="K229" s="2"/>
      <c r="L229" s="2"/>
      <c r="M229" s="2"/>
      <c r="N229" s="2"/>
      <c r="O229" s="2"/>
      <c r="P229" s="2"/>
      <c r="Q229" s="2"/>
      <c r="R229" s="73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73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</row>
    <row r="230" spans="1:95" ht="15" customHeight="1">
      <c r="B230" s="108"/>
      <c r="C230" s="9"/>
      <c r="E230" s="2"/>
      <c r="F230" s="2"/>
      <c r="G230" s="2"/>
      <c r="K230" s="2"/>
      <c r="L230" s="2"/>
      <c r="M230" s="2"/>
      <c r="N230" s="2"/>
      <c r="O230" s="2"/>
      <c r="P230" s="2"/>
      <c r="Q230" s="2"/>
      <c r="R230" s="73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73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</row>
    <row r="231" spans="1:95" ht="15" customHeight="1">
      <c r="B231" s="108"/>
      <c r="C231" s="109"/>
      <c r="E231" s="2"/>
      <c r="F231" s="2"/>
      <c r="G231" s="2"/>
      <c r="K231" s="2"/>
      <c r="L231" s="2"/>
      <c r="M231" s="2"/>
      <c r="N231" s="2"/>
      <c r="O231" s="2"/>
      <c r="P231" s="2"/>
      <c r="Q231" s="2"/>
      <c r="R231" s="73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73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</row>
    <row r="232" spans="1:95" ht="15" customHeight="1">
      <c r="B232" s="108"/>
      <c r="C232" s="109"/>
      <c r="E232" s="2"/>
      <c r="F232" s="2"/>
      <c r="G232" s="2"/>
      <c r="K232" s="2"/>
      <c r="L232" s="2"/>
      <c r="M232" s="2"/>
      <c r="N232" s="2"/>
      <c r="O232" s="2"/>
      <c r="P232" s="2"/>
      <c r="Q232" s="2"/>
      <c r="R232" s="73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73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</row>
    <row r="233" spans="1:95" ht="15" customHeight="1">
      <c r="B233" s="108"/>
      <c r="C233" s="109"/>
      <c r="E233" s="2"/>
      <c r="F233" s="2"/>
      <c r="G233" s="2"/>
      <c r="K233" s="2"/>
      <c r="L233" s="2"/>
      <c r="M233" s="2"/>
      <c r="N233" s="2"/>
      <c r="O233" s="2"/>
      <c r="P233" s="2"/>
      <c r="Q233" s="2"/>
      <c r="R233" s="73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73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</row>
    <row r="234" spans="1:95" ht="15" customHeight="1">
      <c r="B234" s="108"/>
      <c r="C234" s="109"/>
      <c r="E234" s="2"/>
      <c r="F234" s="2"/>
      <c r="G234" s="2"/>
      <c r="K234" s="2"/>
      <c r="L234" s="2"/>
      <c r="M234" s="2"/>
      <c r="N234" s="2"/>
      <c r="O234" s="2"/>
      <c r="P234" s="2"/>
      <c r="Q234" s="2"/>
      <c r="R234" s="73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73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</row>
    <row r="235" spans="1:95" ht="15" customHeight="1">
      <c r="B235" s="108"/>
      <c r="C235" s="109"/>
      <c r="E235" s="2"/>
      <c r="F235" s="2"/>
      <c r="G235" s="2"/>
      <c r="K235" s="2"/>
      <c r="L235" s="2"/>
      <c r="M235" s="2"/>
      <c r="N235" s="2"/>
      <c r="O235" s="2"/>
      <c r="P235" s="2"/>
      <c r="Q235" s="2"/>
      <c r="R235" s="73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73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</row>
    <row r="236" spans="1:95" ht="15" customHeight="1">
      <c r="A236" s="107"/>
      <c r="B236" s="108"/>
      <c r="C236" s="9"/>
      <c r="D236" s="7"/>
      <c r="E236" s="7"/>
      <c r="F236" s="7"/>
      <c r="G236" s="7"/>
      <c r="H236" s="7"/>
      <c r="I236" s="7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V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X236" s="2"/>
      <c r="BY236" s="2"/>
      <c r="BZ236" s="2"/>
      <c r="CK236"/>
      <c r="CL236"/>
      <c r="CM236"/>
      <c r="CQ236" s="2"/>
    </row>
    <row r="237" spans="1:95" ht="15" customHeight="1">
      <c r="B237" s="108"/>
      <c r="C237" s="109"/>
      <c r="E237" s="2"/>
      <c r="F237" s="2"/>
      <c r="G237" s="2"/>
      <c r="K237" s="2"/>
      <c r="L237" s="2"/>
      <c r="M237" s="2"/>
      <c r="N237" s="2"/>
      <c r="O237" s="2"/>
      <c r="P237" s="2"/>
      <c r="Q237" s="2"/>
      <c r="R237" s="73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73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</row>
    <row r="238" spans="1:95" ht="15" customHeight="1">
      <c r="B238" s="108"/>
      <c r="C238" s="109"/>
      <c r="E238" s="2"/>
      <c r="F238" s="2"/>
      <c r="G238" s="2"/>
      <c r="K238" s="2"/>
      <c r="L238" s="2"/>
      <c r="M238" s="2"/>
      <c r="N238" s="2"/>
      <c r="O238" s="2"/>
      <c r="P238" s="2"/>
      <c r="Q238" s="2"/>
      <c r="R238" s="73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73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</row>
    <row r="239" spans="1:95" ht="15" customHeight="1">
      <c r="B239" s="108"/>
      <c r="C239" s="109"/>
      <c r="E239" s="2"/>
      <c r="F239" s="2"/>
      <c r="G239" s="2"/>
      <c r="K239" s="2"/>
      <c r="L239" s="2"/>
      <c r="M239" s="2"/>
      <c r="N239" s="2"/>
      <c r="O239" s="2"/>
      <c r="P239" s="2"/>
      <c r="Q239" s="2"/>
      <c r="R239" s="73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73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</row>
    <row r="240" spans="1:95" ht="15" customHeight="1">
      <c r="B240" s="108"/>
      <c r="C240" s="109"/>
      <c r="E240" s="2"/>
      <c r="F240" s="2"/>
      <c r="G240" s="2"/>
      <c r="K240" s="2"/>
      <c r="L240" s="2"/>
      <c r="M240" s="2"/>
      <c r="N240" s="2"/>
      <c r="O240" s="2"/>
      <c r="P240" s="2"/>
      <c r="Q240" s="2"/>
      <c r="R240" s="73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73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</row>
    <row r="241" spans="2:78" ht="15" customHeight="1">
      <c r="B241" s="108"/>
      <c r="C241" s="109"/>
      <c r="E241" s="2"/>
      <c r="F241" s="2"/>
      <c r="G241" s="2"/>
      <c r="K241" s="2"/>
      <c r="L241" s="2"/>
      <c r="M241" s="2"/>
      <c r="N241" s="2"/>
      <c r="O241" s="2"/>
      <c r="P241" s="2"/>
      <c r="Q241" s="2"/>
      <c r="R241" s="73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73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</row>
    <row r="242" spans="2:78" ht="15" customHeight="1">
      <c r="B242" s="108"/>
      <c r="C242" s="109"/>
      <c r="E242" s="2"/>
      <c r="F242" s="2"/>
      <c r="G242" s="2"/>
      <c r="K242" s="2"/>
      <c r="L242" s="2"/>
      <c r="M242" s="2"/>
      <c r="N242" s="2"/>
      <c r="O242" s="2"/>
      <c r="P242" s="2"/>
      <c r="Q242" s="2"/>
      <c r="R242" s="73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73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</row>
    <row r="243" spans="2:78" ht="15" customHeight="1">
      <c r="B243" s="108"/>
      <c r="C243" s="109"/>
      <c r="E243" s="2"/>
      <c r="F243" s="2"/>
      <c r="G243" s="2"/>
      <c r="K243" s="2"/>
      <c r="L243" s="2"/>
      <c r="M243" s="2"/>
      <c r="N243" s="2"/>
      <c r="O243" s="2"/>
      <c r="P243" s="2"/>
      <c r="Q243" s="2"/>
      <c r="R243" s="73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73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</row>
    <row r="244" spans="2:78" ht="15" customHeight="1">
      <c r="B244" s="108"/>
      <c r="C244" s="109"/>
      <c r="E244" s="2"/>
      <c r="F244" s="2"/>
      <c r="G244" s="2"/>
      <c r="K244" s="2"/>
      <c r="L244" s="2"/>
      <c r="M244" s="2"/>
      <c r="N244" s="2"/>
      <c r="O244" s="2"/>
      <c r="P244" s="2"/>
      <c r="Q244" s="2"/>
      <c r="R244" s="73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73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</row>
    <row r="245" spans="2:78" ht="15" customHeight="1">
      <c r="B245" s="108"/>
      <c r="C245" s="109"/>
      <c r="E245" s="2"/>
      <c r="F245" s="2"/>
      <c r="G245" s="2"/>
      <c r="K245" s="2"/>
      <c r="L245" s="2"/>
      <c r="M245" s="2"/>
      <c r="N245" s="2"/>
      <c r="O245" s="2"/>
      <c r="P245" s="2"/>
      <c r="Q245" s="2"/>
      <c r="R245" s="73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73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</row>
    <row r="246" spans="2:78" ht="15" customHeight="1">
      <c r="B246" s="108"/>
      <c r="C246" s="109"/>
      <c r="E246" s="2"/>
      <c r="F246" s="2"/>
      <c r="G246" s="2"/>
      <c r="K246" s="2"/>
      <c r="L246" s="2"/>
      <c r="M246" s="2"/>
      <c r="N246" s="2"/>
      <c r="O246" s="2"/>
      <c r="P246" s="2"/>
      <c r="Q246" s="2"/>
      <c r="R246" s="73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73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</row>
    <row r="247" spans="2:78" ht="15" customHeight="1">
      <c r="B247" s="108"/>
      <c r="C247" s="109"/>
      <c r="E247" s="2"/>
      <c r="F247" s="2"/>
      <c r="G247" s="2"/>
      <c r="K247" s="2"/>
      <c r="L247" s="2"/>
      <c r="M247" s="2"/>
      <c r="N247" s="2"/>
      <c r="O247" s="2"/>
      <c r="P247" s="2"/>
      <c r="Q247" s="2"/>
      <c r="R247" s="73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73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</row>
    <row r="248" spans="2:78" ht="15" customHeight="1">
      <c r="B248" s="108"/>
      <c r="C248" s="109"/>
      <c r="E248" s="2"/>
      <c r="F248" s="2"/>
      <c r="G248" s="2"/>
      <c r="K248" s="2"/>
      <c r="L248" s="2"/>
      <c r="M248" s="2"/>
      <c r="N248" s="2"/>
      <c r="O248" s="2"/>
      <c r="P248" s="2"/>
      <c r="Q248" s="2"/>
      <c r="R248" s="73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73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</row>
    <row r="249" spans="2:78" ht="15" customHeight="1">
      <c r="B249" s="108"/>
      <c r="C249" s="109"/>
      <c r="E249" s="2"/>
      <c r="F249" s="2"/>
      <c r="G249" s="2"/>
      <c r="K249" s="2"/>
      <c r="L249" s="2"/>
      <c r="M249" s="2"/>
      <c r="N249" s="2"/>
      <c r="O249" s="2"/>
      <c r="P249" s="2"/>
      <c r="Q249" s="2"/>
      <c r="R249" s="73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73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</row>
    <row r="250" spans="2:78" ht="15" customHeight="1">
      <c r="B250" s="108"/>
      <c r="C250" s="109"/>
      <c r="E250" s="2"/>
      <c r="F250" s="2"/>
      <c r="G250" s="2"/>
      <c r="K250" s="2"/>
      <c r="L250" s="2"/>
      <c r="M250" s="2"/>
      <c r="N250" s="2"/>
      <c r="O250" s="2"/>
      <c r="P250" s="2"/>
      <c r="Q250" s="2"/>
      <c r="R250" s="73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73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</row>
    <row r="251" spans="2:78" ht="15" customHeight="1">
      <c r="B251" s="108"/>
      <c r="C251" s="109"/>
      <c r="E251" s="2"/>
      <c r="F251" s="2"/>
      <c r="G251" s="2"/>
      <c r="K251" s="2"/>
      <c r="L251" s="2"/>
      <c r="M251" s="2"/>
      <c r="N251" s="2"/>
      <c r="O251" s="2"/>
      <c r="P251" s="2"/>
      <c r="Q251" s="2"/>
      <c r="R251" s="73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73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</row>
    <row r="252" spans="2:78" ht="15" customHeight="1">
      <c r="B252" s="108"/>
      <c r="C252" s="109"/>
      <c r="E252" s="2"/>
      <c r="F252" s="2"/>
      <c r="G252" s="2"/>
      <c r="K252" s="2"/>
      <c r="L252" s="2"/>
      <c r="M252" s="2"/>
      <c r="N252" s="2"/>
      <c r="O252" s="2"/>
      <c r="P252" s="2"/>
      <c r="Q252" s="2"/>
      <c r="R252" s="73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73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</row>
    <row r="253" spans="2:78" ht="15" customHeight="1">
      <c r="B253" s="108"/>
      <c r="C253" s="109"/>
      <c r="E253" s="2"/>
      <c r="F253" s="2"/>
      <c r="G253" s="2"/>
      <c r="K253" s="2"/>
      <c r="L253" s="2"/>
      <c r="M253" s="2"/>
      <c r="N253" s="2"/>
      <c r="O253" s="2"/>
      <c r="P253" s="2"/>
      <c r="Q253" s="2"/>
      <c r="R253" s="73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73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</row>
    <row r="254" spans="2:78" ht="15" customHeight="1">
      <c r="B254" s="108"/>
      <c r="C254" s="109"/>
      <c r="E254" s="2"/>
      <c r="F254" s="2"/>
      <c r="G254" s="2"/>
      <c r="K254" s="2"/>
      <c r="L254" s="2"/>
      <c r="M254" s="2"/>
      <c r="N254" s="2"/>
      <c r="O254" s="2"/>
      <c r="P254" s="2"/>
      <c r="Q254" s="2"/>
      <c r="R254" s="73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73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</row>
    <row r="255" spans="2:78" ht="15" customHeight="1">
      <c r="B255" s="108"/>
      <c r="C255" s="109"/>
      <c r="E255" s="2"/>
      <c r="F255" s="2"/>
      <c r="G255" s="2"/>
      <c r="K255" s="2"/>
      <c r="L255" s="2"/>
      <c r="M255" s="2"/>
      <c r="N255" s="2"/>
      <c r="O255" s="2"/>
      <c r="P255" s="2"/>
      <c r="Q255" s="2"/>
      <c r="R255" s="73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73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</row>
    <row r="256" spans="2:78" ht="15" customHeight="1">
      <c r="B256" s="108"/>
      <c r="C256" s="109"/>
      <c r="E256" s="2"/>
      <c r="F256" s="2"/>
      <c r="G256" s="2"/>
      <c r="K256" s="2"/>
      <c r="L256" s="2"/>
      <c r="M256" s="2"/>
      <c r="N256" s="2"/>
      <c r="O256" s="2"/>
      <c r="P256" s="2"/>
      <c r="Q256" s="2"/>
      <c r="R256" s="73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73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</row>
    <row r="257" spans="1:95" ht="15" customHeight="1">
      <c r="B257" s="108"/>
      <c r="C257" s="109"/>
      <c r="E257" s="2"/>
      <c r="F257" s="2"/>
      <c r="G257" s="2"/>
      <c r="K257" s="2"/>
      <c r="L257" s="2"/>
      <c r="M257" s="2"/>
      <c r="N257" s="2"/>
      <c r="O257" s="2"/>
      <c r="P257" s="2"/>
      <c r="Q257" s="2"/>
      <c r="R257" s="73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73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</row>
    <row r="258" spans="1:95" ht="15" customHeight="1">
      <c r="B258" s="108"/>
      <c r="C258" s="109"/>
      <c r="E258" s="2"/>
      <c r="F258" s="2"/>
      <c r="G258" s="2"/>
      <c r="K258" s="2"/>
      <c r="L258" s="2"/>
      <c r="M258" s="2"/>
      <c r="N258" s="2"/>
      <c r="O258" s="2"/>
      <c r="P258" s="2"/>
      <c r="Q258" s="2"/>
      <c r="R258" s="73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73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</row>
    <row r="259" spans="1:95" ht="15" customHeight="1">
      <c r="B259" s="108"/>
      <c r="C259" s="109"/>
      <c r="E259" s="2"/>
      <c r="F259" s="2"/>
      <c r="G259" s="2"/>
      <c r="K259" s="2"/>
      <c r="L259" s="2"/>
      <c r="M259" s="2"/>
      <c r="N259" s="2"/>
      <c r="O259" s="2"/>
      <c r="P259" s="2"/>
      <c r="Q259" s="2"/>
      <c r="R259" s="73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73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</row>
    <row r="260" spans="1:95" ht="15" customHeight="1">
      <c r="B260" s="108"/>
      <c r="C260" s="109"/>
      <c r="E260" s="2"/>
      <c r="F260" s="2"/>
      <c r="G260" s="2"/>
      <c r="K260" s="2"/>
      <c r="L260" s="2"/>
      <c r="M260" s="2"/>
      <c r="N260" s="2"/>
      <c r="O260" s="2"/>
      <c r="P260" s="2"/>
      <c r="Q260" s="2"/>
      <c r="R260" s="73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73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</row>
    <row r="261" spans="1:95" ht="15" customHeight="1">
      <c r="B261" s="108"/>
      <c r="C261" s="109"/>
      <c r="E261" s="2"/>
      <c r="F261" s="2"/>
      <c r="G261" s="2"/>
      <c r="K261" s="2"/>
      <c r="L261" s="2"/>
      <c r="M261" s="2"/>
      <c r="N261" s="2"/>
      <c r="O261" s="2"/>
      <c r="P261" s="2"/>
      <c r="Q261" s="2"/>
      <c r="R261" s="73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73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</row>
    <row r="262" spans="1:95" ht="15" customHeight="1">
      <c r="B262" s="108"/>
      <c r="C262" s="109"/>
      <c r="E262" s="2"/>
      <c r="F262" s="2"/>
      <c r="G262" s="2"/>
      <c r="K262" s="2"/>
      <c r="L262" s="2"/>
      <c r="M262" s="2"/>
      <c r="N262" s="2"/>
      <c r="O262" s="2"/>
      <c r="P262" s="2"/>
      <c r="Q262" s="2"/>
      <c r="R262" s="73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73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</row>
    <row r="263" spans="1:95" ht="15" customHeight="1">
      <c r="B263" s="108"/>
      <c r="C263" s="109"/>
      <c r="E263" s="2"/>
      <c r="F263" s="2"/>
      <c r="G263" s="2"/>
      <c r="K263" s="2"/>
      <c r="L263" s="2"/>
      <c r="M263" s="2"/>
      <c r="N263" s="2"/>
      <c r="O263" s="2"/>
      <c r="P263" s="2"/>
      <c r="Q263" s="2"/>
      <c r="R263" s="73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73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</row>
    <row r="264" spans="1:95" ht="15" customHeight="1">
      <c r="B264" s="108"/>
      <c r="C264" s="109"/>
      <c r="E264" s="2"/>
      <c r="F264" s="2"/>
      <c r="G264" s="2"/>
      <c r="K264" s="2"/>
      <c r="L264" s="2"/>
      <c r="M264" s="2"/>
      <c r="N264" s="2"/>
      <c r="O264" s="2"/>
      <c r="P264" s="2"/>
      <c r="Q264" s="2"/>
      <c r="R264" s="73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73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</row>
    <row r="265" spans="1:95" ht="15" customHeight="1">
      <c r="B265" s="108"/>
      <c r="C265" s="109"/>
      <c r="E265" s="2"/>
      <c r="F265" s="2"/>
      <c r="G265" s="2"/>
      <c r="K265" s="2"/>
      <c r="L265" s="2"/>
      <c r="M265" s="2"/>
      <c r="N265" s="2"/>
      <c r="O265" s="2"/>
      <c r="P265" s="2"/>
      <c r="Q265" s="2"/>
      <c r="R265" s="73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73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</row>
    <row r="266" spans="1:95" ht="15" customHeight="1">
      <c r="A266" s="83"/>
      <c r="B266" s="108"/>
      <c r="C266" s="2"/>
      <c r="E266" s="2"/>
      <c r="F266" s="2"/>
      <c r="G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V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X266" s="2"/>
      <c r="BY266" s="2"/>
      <c r="BZ266" s="2"/>
      <c r="CH266"/>
      <c r="CI266"/>
      <c r="CJ266"/>
      <c r="CK266"/>
      <c r="CL266"/>
      <c r="CM266"/>
      <c r="CQ266" s="2"/>
    </row>
    <row r="267" spans="1:95" ht="15" customHeight="1">
      <c r="B267" s="108"/>
      <c r="C267" s="109"/>
      <c r="E267" s="2"/>
      <c r="F267" s="2"/>
      <c r="G267" s="2"/>
      <c r="K267" s="2"/>
      <c r="L267" s="2"/>
      <c r="M267" s="2"/>
      <c r="N267" s="2"/>
      <c r="O267" s="2"/>
      <c r="P267" s="2"/>
      <c r="Q267" s="2"/>
      <c r="R267" s="73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73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</row>
    <row r="268" spans="1:95" ht="15" customHeight="1">
      <c r="B268" s="108"/>
      <c r="C268" s="109"/>
      <c r="E268" s="2"/>
      <c r="F268" s="2"/>
      <c r="G268" s="2"/>
      <c r="K268" s="2"/>
      <c r="L268" s="2"/>
      <c r="M268" s="2"/>
      <c r="N268" s="2"/>
      <c r="O268" s="2"/>
      <c r="P268" s="2"/>
      <c r="Q268" s="2"/>
      <c r="R268" s="73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73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</row>
    <row r="269" spans="1:95" ht="15" customHeight="1">
      <c r="B269" s="108"/>
      <c r="C269" s="109"/>
      <c r="E269" s="2"/>
      <c r="F269" s="2"/>
      <c r="G269" s="2"/>
      <c r="K269" s="2"/>
      <c r="L269" s="2"/>
      <c r="M269" s="2"/>
      <c r="N269" s="2"/>
      <c r="O269" s="2"/>
      <c r="P269" s="2"/>
      <c r="Q269" s="2"/>
      <c r="R269" s="73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73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</row>
    <row r="270" spans="1:95" ht="15" customHeight="1">
      <c r="B270" s="108"/>
      <c r="C270" s="109"/>
      <c r="E270" s="2"/>
      <c r="F270" s="2"/>
      <c r="G270" s="2"/>
      <c r="K270" s="2"/>
      <c r="L270" s="2"/>
      <c r="M270" s="2"/>
      <c r="N270" s="2"/>
      <c r="O270" s="2"/>
      <c r="P270" s="2"/>
      <c r="Q270" s="2"/>
      <c r="R270" s="73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73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</row>
    <row r="271" spans="1:95" ht="15" customHeight="1">
      <c r="B271" s="108"/>
      <c r="C271" s="109"/>
      <c r="E271" s="2"/>
      <c r="F271" s="2"/>
      <c r="G271" s="2"/>
      <c r="K271" s="2"/>
      <c r="L271" s="2"/>
      <c r="M271" s="2"/>
      <c r="N271" s="2"/>
      <c r="O271" s="2"/>
      <c r="P271" s="2"/>
      <c r="Q271" s="2"/>
      <c r="R271" s="73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73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</row>
    <row r="272" spans="1:95" ht="15" customHeight="1">
      <c r="B272" s="108"/>
      <c r="C272" s="109"/>
      <c r="E272" s="2"/>
      <c r="F272" s="2"/>
      <c r="G272" s="2"/>
      <c r="K272" s="2"/>
      <c r="L272" s="2"/>
      <c r="M272" s="2"/>
      <c r="N272" s="2"/>
      <c r="O272" s="2"/>
      <c r="P272" s="2"/>
      <c r="Q272" s="2"/>
      <c r="R272" s="73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73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</row>
    <row r="273" spans="1:95" ht="15" customHeight="1">
      <c r="A273" s="83"/>
      <c r="B273" s="108"/>
      <c r="C273" s="2"/>
      <c r="E273" s="2"/>
      <c r="F273" s="2"/>
      <c r="G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V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X273" s="2"/>
      <c r="BY273" s="2"/>
      <c r="BZ273" s="2"/>
      <c r="CH273"/>
      <c r="CI273"/>
      <c r="CJ273"/>
      <c r="CK273"/>
      <c r="CL273"/>
      <c r="CM273"/>
      <c r="CQ273" s="2"/>
    </row>
    <row r="274" spans="1:95" ht="15" customHeight="1">
      <c r="B274" s="108"/>
      <c r="C274" s="109"/>
      <c r="E274" s="2"/>
      <c r="F274" s="2"/>
      <c r="G274" s="2"/>
      <c r="K274" s="2"/>
      <c r="L274" s="2"/>
      <c r="M274" s="2"/>
      <c r="N274" s="2"/>
      <c r="O274" s="2"/>
      <c r="P274" s="2"/>
      <c r="Q274" s="2"/>
      <c r="R274" s="73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73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</row>
    <row r="275" spans="1:95" ht="15" customHeight="1">
      <c r="B275" s="108"/>
      <c r="C275" s="109"/>
      <c r="E275" s="2"/>
      <c r="F275" s="2"/>
      <c r="G275" s="2"/>
      <c r="K275" s="2"/>
      <c r="L275" s="2"/>
      <c r="M275" s="2"/>
      <c r="N275" s="2"/>
      <c r="O275" s="2"/>
      <c r="P275" s="2"/>
      <c r="Q275" s="2"/>
      <c r="R275" s="73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73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</row>
    <row r="276" spans="1:95" ht="15" customHeight="1">
      <c r="B276" s="108"/>
      <c r="C276" s="109"/>
      <c r="E276" s="2"/>
      <c r="F276" s="2"/>
      <c r="G276" s="2"/>
      <c r="K276" s="2"/>
      <c r="L276" s="2"/>
      <c r="M276" s="2"/>
      <c r="N276" s="2"/>
      <c r="O276" s="2"/>
      <c r="P276" s="2"/>
      <c r="Q276" s="2"/>
      <c r="R276" s="73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73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</row>
    <row r="277" spans="1:95" ht="15" customHeight="1">
      <c r="B277" s="108"/>
      <c r="C277" s="109"/>
      <c r="E277" s="2"/>
      <c r="F277" s="2"/>
      <c r="G277" s="2"/>
      <c r="K277" s="2"/>
      <c r="L277" s="2"/>
      <c r="M277" s="2"/>
      <c r="N277" s="2"/>
      <c r="O277" s="2"/>
      <c r="P277" s="2"/>
      <c r="Q277" s="2"/>
      <c r="R277" s="73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73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</row>
    <row r="278" spans="1:95" ht="15" customHeight="1">
      <c r="B278" s="108"/>
      <c r="C278" s="109"/>
      <c r="E278" s="2"/>
      <c r="F278" s="2"/>
      <c r="G278" s="2"/>
      <c r="K278" s="2"/>
      <c r="L278" s="2"/>
      <c r="M278" s="2"/>
      <c r="N278" s="2"/>
      <c r="O278" s="2"/>
      <c r="P278" s="2"/>
      <c r="Q278" s="2"/>
      <c r="R278" s="73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73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</row>
    <row r="279" spans="1:95" ht="15" customHeight="1">
      <c r="B279" s="108"/>
      <c r="C279" s="109"/>
      <c r="E279" s="2"/>
      <c r="F279" s="2"/>
      <c r="G279" s="2"/>
      <c r="K279" s="2"/>
      <c r="L279" s="2"/>
      <c r="M279" s="2"/>
      <c r="N279" s="2"/>
      <c r="O279" s="2"/>
      <c r="P279" s="2"/>
      <c r="Q279" s="2"/>
      <c r="R279" s="73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73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</row>
    <row r="280" spans="1:95" s="2" customFormat="1" ht="15" customHeight="1">
      <c r="A280" s="82"/>
      <c r="B280" s="108"/>
      <c r="C280" s="109"/>
      <c r="R280" s="73"/>
      <c r="AI280" s="73"/>
    </row>
    <row r="281" spans="1:95" s="2" customFormat="1" ht="15" customHeight="1">
      <c r="A281" s="82"/>
      <c r="B281" s="108"/>
      <c r="C281" s="109"/>
      <c r="R281" s="73"/>
      <c r="AK281" s="36"/>
      <c r="AL281" s="36"/>
      <c r="AM281" s="36"/>
      <c r="AN281" s="36"/>
      <c r="AO281" s="36"/>
      <c r="AP281" s="36"/>
      <c r="AQ281" s="36"/>
      <c r="AR281" s="36"/>
      <c r="AS281" s="36"/>
      <c r="AT281" s="36"/>
      <c r="AU281" s="36"/>
      <c r="AV281" s="36"/>
      <c r="AW281" s="36"/>
      <c r="AX281" s="36"/>
      <c r="AY281" s="36"/>
      <c r="AZ281" s="36"/>
      <c r="BA281" s="36"/>
      <c r="BB281" s="36"/>
      <c r="BC281" s="36"/>
      <c r="BD281" s="36"/>
      <c r="BE281" s="36"/>
      <c r="BF281" s="36"/>
      <c r="BG281" s="36"/>
      <c r="BH281" s="36"/>
      <c r="BI281" s="36"/>
      <c r="BJ281" s="36"/>
      <c r="BK281" s="36"/>
      <c r="BL281" s="36"/>
      <c r="BM281" s="36"/>
      <c r="BN281" s="36"/>
      <c r="BO281" s="36"/>
      <c r="BP281" s="36"/>
      <c r="BQ281" s="36"/>
      <c r="BR281" s="36"/>
      <c r="BS281" s="36"/>
      <c r="BT281" s="36"/>
      <c r="BU281" s="36"/>
      <c r="BV281" s="36"/>
      <c r="BW281" s="36"/>
      <c r="BX281" s="36"/>
      <c r="BY281" s="36"/>
      <c r="BZ281" s="36"/>
      <c r="CA281" s="36"/>
      <c r="CB281" s="36"/>
      <c r="CC281" s="36"/>
      <c r="CD281" s="36"/>
      <c r="CE281" s="36"/>
      <c r="CF281" s="36"/>
      <c r="CG281" s="36"/>
      <c r="CH281" s="36"/>
      <c r="CI281" s="36"/>
      <c r="CJ281" s="36"/>
      <c r="CK281" s="36"/>
    </row>
    <row r="282" spans="1:95" s="2" customFormat="1" ht="18" thickBot="1">
      <c r="A282" s="815" t="s">
        <v>840</v>
      </c>
      <c r="B282" s="815"/>
      <c r="C282" s="815"/>
      <c r="D282" s="8">
        <f t="shared" ref="D282:AJ282" si="0">SUM(D7:D281)</f>
        <v>0</v>
      </c>
      <c r="E282" s="8">
        <f t="shared" si="0"/>
        <v>0</v>
      </c>
      <c r="F282" s="8">
        <f t="shared" si="0"/>
        <v>0</v>
      </c>
      <c r="G282" s="8">
        <f t="shared" si="0"/>
        <v>0</v>
      </c>
      <c r="H282" s="8">
        <f t="shared" si="0"/>
        <v>0</v>
      </c>
      <c r="I282" s="8">
        <f t="shared" si="0"/>
        <v>0</v>
      </c>
      <c r="J282" s="8">
        <f t="shared" si="0"/>
        <v>0</v>
      </c>
      <c r="K282" s="8">
        <f t="shared" si="0"/>
        <v>0</v>
      </c>
      <c r="L282" s="8">
        <f t="shared" si="0"/>
        <v>0</v>
      </c>
      <c r="M282" s="8">
        <f t="shared" si="0"/>
        <v>0</v>
      </c>
      <c r="N282" s="8">
        <f t="shared" si="0"/>
        <v>0</v>
      </c>
      <c r="O282" s="8">
        <f t="shared" si="0"/>
        <v>0</v>
      </c>
      <c r="P282" s="8">
        <f t="shared" si="0"/>
        <v>0</v>
      </c>
      <c r="Q282" s="8">
        <f t="shared" si="0"/>
        <v>0</v>
      </c>
      <c r="R282" s="8">
        <f t="shared" si="0"/>
        <v>0</v>
      </c>
      <c r="S282" s="8">
        <f t="shared" si="0"/>
        <v>0</v>
      </c>
      <c r="T282" s="8">
        <f t="shared" si="0"/>
        <v>0</v>
      </c>
      <c r="U282" s="8">
        <f t="shared" si="0"/>
        <v>0</v>
      </c>
      <c r="V282" s="8">
        <f t="shared" si="0"/>
        <v>0</v>
      </c>
      <c r="W282" s="8">
        <f t="shared" si="0"/>
        <v>0</v>
      </c>
      <c r="X282" s="8">
        <f t="shared" si="0"/>
        <v>0</v>
      </c>
      <c r="Y282" s="8">
        <f t="shared" si="0"/>
        <v>0</v>
      </c>
      <c r="Z282" s="8">
        <f t="shared" si="0"/>
        <v>0</v>
      </c>
      <c r="AA282" s="8">
        <f t="shared" si="0"/>
        <v>0</v>
      </c>
      <c r="AB282" s="8">
        <f t="shared" si="0"/>
        <v>0</v>
      </c>
      <c r="AC282" s="8">
        <f t="shared" si="0"/>
        <v>0</v>
      </c>
      <c r="AD282" s="8">
        <f t="shared" si="0"/>
        <v>0</v>
      </c>
      <c r="AE282" s="8">
        <f t="shared" si="0"/>
        <v>0</v>
      </c>
      <c r="AF282" s="8">
        <f t="shared" si="0"/>
        <v>0</v>
      </c>
      <c r="AG282" s="8">
        <f t="shared" si="0"/>
        <v>0</v>
      </c>
      <c r="AH282" s="8">
        <f t="shared" si="0"/>
        <v>0</v>
      </c>
      <c r="AI282" s="8">
        <f t="shared" si="0"/>
        <v>0</v>
      </c>
      <c r="AJ282" s="8">
        <f t="shared" si="0"/>
        <v>0</v>
      </c>
      <c r="AK282" s="8">
        <f t="shared" ref="AK282:BP282" si="1">SUM(AK7:AK281)</f>
        <v>0</v>
      </c>
      <c r="AL282" s="8">
        <f t="shared" si="1"/>
        <v>0</v>
      </c>
      <c r="AM282" s="8">
        <f t="shared" si="1"/>
        <v>0</v>
      </c>
      <c r="AN282" s="8">
        <f t="shared" si="1"/>
        <v>0</v>
      </c>
      <c r="AO282" s="8">
        <f t="shared" si="1"/>
        <v>0</v>
      </c>
      <c r="AP282" s="8">
        <f t="shared" si="1"/>
        <v>0</v>
      </c>
      <c r="AQ282" s="8">
        <f t="shared" si="1"/>
        <v>0</v>
      </c>
      <c r="AR282" s="8">
        <f t="shared" si="1"/>
        <v>0</v>
      </c>
      <c r="AS282" s="8">
        <f t="shared" si="1"/>
        <v>0</v>
      </c>
      <c r="AT282" s="8">
        <f t="shared" si="1"/>
        <v>0</v>
      </c>
      <c r="AU282" s="8">
        <f t="shared" si="1"/>
        <v>0</v>
      </c>
      <c r="AV282" s="8">
        <f t="shared" si="1"/>
        <v>0</v>
      </c>
      <c r="AW282" s="8">
        <f t="shared" si="1"/>
        <v>0</v>
      </c>
      <c r="AX282" s="8">
        <f t="shared" si="1"/>
        <v>0</v>
      </c>
      <c r="AY282" s="8">
        <f t="shared" si="1"/>
        <v>0</v>
      </c>
      <c r="AZ282" s="8">
        <f t="shared" si="1"/>
        <v>0</v>
      </c>
      <c r="BA282" s="8">
        <f t="shared" si="1"/>
        <v>0</v>
      </c>
      <c r="BB282" s="8">
        <f t="shared" si="1"/>
        <v>0</v>
      </c>
      <c r="BC282" s="8">
        <f t="shared" si="1"/>
        <v>0</v>
      </c>
      <c r="BD282" s="8">
        <f t="shared" si="1"/>
        <v>0</v>
      </c>
      <c r="BE282" s="8">
        <f t="shared" si="1"/>
        <v>0</v>
      </c>
      <c r="BF282" s="8">
        <f t="shared" si="1"/>
        <v>0</v>
      </c>
      <c r="BG282" s="8">
        <f t="shared" si="1"/>
        <v>0</v>
      </c>
      <c r="BH282" s="8">
        <f t="shared" si="1"/>
        <v>0</v>
      </c>
      <c r="BI282" s="8">
        <f t="shared" si="1"/>
        <v>0</v>
      </c>
      <c r="BJ282" s="8">
        <f t="shared" si="1"/>
        <v>0</v>
      </c>
      <c r="BK282" s="8">
        <f t="shared" si="1"/>
        <v>0</v>
      </c>
      <c r="BL282" s="8">
        <f t="shared" si="1"/>
        <v>0</v>
      </c>
      <c r="BM282" s="8">
        <f t="shared" si="1"/>
        <v>0</v>
      </c>
      <c r="BN282" s="8">
        <f t="shared" si="1"/>
        <v>0</v>
      </c>
      <c r="BO282" s="8">
        <f t="shared" si="1"/>
        <v>0</v>
      </c>
      <c r="BP282" s="8">
        <f t="shared" si="1"/>
        <v>0</v>
      </c>
      <c r="BQ282" s="8">
        <f t="shared" ref="BQ282:CK282" si="2">SUM(BQ7:BQ281)</f>
        <v>0</v>
      </c>
      <c r="BR282" s="8">
        <f t="shared" si="2"/>
        <v>0</v>
      </c>
      <c r="BS282" s="8">
        <f t="shared" si="2"/>
        <v>0</v>
      </c>
      <c r="BT282" s="8">
        <f t="shared" si="2"/>
        <v>0</v>
      </c>
      <c r="BU282" s="8">
        <f t="shared" si="2"/>
        <v>0</v>
      </c>
      <c r="BV282" s="8">
        <f t="shared" si="2"/>
        <v>0</v>
      </c>
      <c r="BW282" s="8">
        <f t="shared" si="2"/>
        <v>0</v>
      </c>
      <c r="BX282" s="8">
        <f t="shared" si="2"/>
        <v>0</v>
      </c>
      <c r="BY282" s="8">
        <f t="shared" si="2"/>
        <v>0</v>
      </c>
      <c r="BZ282" s="8">
        <f t="shared" si="2"/>
        <v>0</v>
      </c>
      <c r="CA282" s="8">
        <f t="shared" si="2"/>
        <v>0</v>
      </c>
      <c r="CB282" s="8">
        <f t="shared" si="2"/>
        <v>0</v>
      </c>
      <c r="CC282" s="8">
        <f t="shared" si="2"/>
        <v>0</v>
      </c>
      <c r="CD282" s="8">
        <f t="shared" si="2"/>
        <v>0</v>
      </c>
      <c r="CE282" s="8">
        <f t="shared" si="2"/>
        <v>0</v>
      </c>
      <c r="CF282" s="8">
        <f t="shared" si="2"/>
        <v>0</v>
      </c>
      <c r="CG282" s="8">
        <f t="shared" si="2"/>
        <v>0</v>
      </c>
      <c r="CH282" s="8">
        <f t="shared" si="2"/>
        <v>0</v>
      </c>
      <c r="CI282" s="8">
        <f t="shared" si="2"/>
        <v>0</v>
      </c>
      <c r="CJ282" s="8">
        <f t="shared" si="2"/>
        <v>0</v>
      </c>
      <c r="CK282" s="8">
        <f t="shared" si="2"/>
        <v>0</v>
      </c>
    </row>
    <row r="283" spans="1:95" s="2" customFormat="1" ht="13.8" thickTop="1">
      <c r="A283" s="82"/>
      <c r="B283" s="14"/>
      <c r="C283" s="12"/>
    </row>
    <row r="284" spans="1:95" s="2" customFormat="1">
      <c r="A284" s="82"/>
      <c r="B284" s="14"/>
      <c r="C284" s="3"/>
      <c r="D284" s="7"/>
    </row>
    <row r="285" spans="1:95" s="2" customFormat="1">
      <c r="A285" s="82"/>
      <c r="B285" s="14"/>
      <c r="C285" s="1"/>
      <c r="D285" s="7"/>
    </row>
    <row r="286" spans="1:95" s="2" customFormat="1">
      <c r="A286" s="82"/>
      <c r="B286" s="14"/>
      <c r="C286" s="3"/>
      <c r="D286" s="7"/>
    </row>
    <row r="287" spans="1:95" s="2" customFormat="1">
      <c r="A287" s="82"/>
      <c r="B287" s="14"/>
      <c r="C287" s="3"/>
      <c r="D287" s="7"/>
    </row>
    <row r="288" spans="1:95" s="2" customFormat="1">
      <c r="A288" s="82"/>
      <c r="B288" s="14"/>
      <c r="C288" s="3"/>
      <c r="D288" s="7"/>
    </row>
    <row r="289" spans="1:69" s="2" customFormat="1">
      <c r="A289" s="82"/>
      <c r="B289" s="14"/>
      <c r="C289" s="3"/>
      <c r="D289" s="7"/>
    </row>
    <row r="290" spans="1:69" s="2" customFormat="1">
      <c r="A290" s="82"/>
      <c r="B290" s="14"/>
      <c r="C290" s="3"/>
      <c r="D290" s="7"/>
    </row>
    <row r="291" spans="1:69" s="2" customFormat="1">
      <c r="A291" s="82"/>
      <c r="B291" s="14"/>
      <c r="C291" s="3"/>
      <c r="D291" s="7"/>
    </row>
    <row r="292" spans="1:69" s="2" customFormat="1">
      <c r="A292" s="82"/>
      <c r="B292" s="14"/>
      <c r="C292" s="3"/>
      <c r="D292" s="7"/>
    </row>
    <row r="293" spans="1:69" s="2" customFormat="1">
      <c r="A293" s="82"/>
      <c r="B293" s="14"/>
      <c r="C293" s="3"/>
      <c r="D293" s="7"/>
    </row>
    <row r="294" spans="1:69" s="2" customFormat="1">
      <c r="A294" s="82"/>
      <c r="B294" s="14"/>
      <c r="C294" s="3"/>
      <c r="D294" s="7"/>
      <c r="F294" s="3"/>
      <c r="G294" s="3"/>
      <c r="AE294" s="3"/>
      <c r="AF294" s="3"/>
      <c r="AG294" s="3"/>
      <c r="AH294" s="3"/>
    </row>
    <row r="295" spans="1:69" s="2" customFormat="1">
      <c r="A295" s="82"/>
      <c r="B295" s="14"/>
      <c r="C295" s="3"/>
      <c r="D295" s="7"/>
      <c r="F295" s="3"/>
      <c r="G295" s="3"/>
      <c r="AE295" s="3"/>
      <c r="AF295" s="3"/>
      <c r="AG295" s="3"/>
      <c r="AH295" s="3"/>
    </row>
    <row r="296" spans="1:69" s="2" customFormat="1">
      <c r="A296" s="82"/>
      <c r="B296" s="14"/>
      <c r="C296" s="3"/>
      <c r="D296" s="7"/>
      <c r="F296" s="3"/>
      <c r="G296" s="3"/>
      <c r="AE296" s="3"/>
      <c r="AF296" s="3"/>
      <c r="AG296" s="3"/>
      <c r="AH296" s="3"/>
    </row>
    <row r="297" spans="1:69" s="2" customFormat="1">
      <c r="A297" s="82"/>
      <c r="B297" s="14"/>
      <c r="C297" s="3"/>
      <c r="D297" s="7"/>
      <c r="F297" s="3"/>
      <c r="G297" s="3"/>
      <c r="AE297" s="3"/>
      <c r="AF297" s="3"/>
      <c r="AG297" s="3"/>
      <c r="AH297" s="3"/>
    </row>
    <row r="298" spans="1:69" s="2" customFormat="1">
      <c r="A298" s="82"/>
      <c r="B298" s="14"/>
      <c r="C298" s="3"/>
      <c r="D298" s="7"/>
      <c r="F298" s="3"/>
      <c r="G298" s="3"/>
      <c r="AE298" s="3"/>
      <c r="AF298" s="3"/>
      <c r="AG298" s="3"/>
      <c r="AH298" s="3"/>
    </row>
    <row r="299" spans="1:69" s="2" customFormat="1">
      <c r="A299" s="82"/>
      <c r="B299" s="14"/>
      <c r="C299" s="3"/>
      <c r="D299" s="7"/>
      <c r="F299" s="3"/>
      <c r="G299" s="3"/>
      <c r="AE299" s="3"/>
      <c r="AF299" s="3"/>
      <c r="AG299" s="3"/>
      <c r="AH299" s="3"/>
    </row>
    <row r="300" spans="1:69" s="2" customFormat="1">
      <c r="A300" s="82"/>
      <c r="B300" s="14"/>
      <c r="C300" s="3"/>
      <c r="D300" s="7"/>
    </row>
    <row r="301" spans="1:69" s="2" customFormat="1">
      <c r="A301" s="82"/>
      <c r="B301" s="14"/>
      <c r="C301" s="3"/>
      <c r="D301" s="7"/>
      <c r="BQ301" s="109"/>
    </row>
    <row r="302" spans="1:69">
      <c r="C302" s="3"/>
      <c r="D302" s="246"/>
      <c r="E302" s="109"/>
      <c r="F302" s="2"/>
      <c r="G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</row>
    <row r="303" spans="1:69">
      <c r="W303" s="2"/>
    </row>
    <row r="304" spans="1:69">
      <c r="W304" s="2"/>
    </row>
    <row r="305" spans="1:36">
      <c r="W305" s="2"/>
    </row>
    <row r="306" spans="1:36">
      <c r="W306" s="2"/>
    </row>
    <row r="307" spans="1:36">
      <c r="W307" s="2"/>
    </row>
    <row r="308" spans="1:36">
      <c r="W308" s="2"/>
    </row>
    <row r="309" spans="1:36">
      <c r="W309" s="2"/>
    </row>
    <row r="310" spans="1:36">
      <c r="W310" s="2"/>
    </row>
    <row r="311" spans="1:36">
      <c r="W311" s="2"/>
    </row>
    <row r="312" spans="1:36">
      <c r="W312" s="2"/>
    </row>
    <row r="313" spans="1:36">
      <c r="W313" s="2"/>
    </row>
    <row r="314" spans="1:36">
      <c r="W314" s="2"/>
    </row>
    <row r="315" spans="1:36">
      <c r="W315" s="2"/>
    </row>
    <row r="316" spans="1:36">
      <c r="W316" s="2"/>
    </row>
    <row r="317" spans="1:36" s="2" customFormat="1">
      <c r="A317" s="82"/>
      <c r="B317" s="14"/>
      <c r="C317" s="1"/>
      <c r="E317"/>
      <c r="F317"/>
      <c r="G317"/>
      <c r="K317"/>
      <c r="L317"/>
      <c r="M317"/>
      <c r="N317"/>
      <c r="O317"/>
      <c r="P317"/>
      <c r="Q317"/>
      <c r="R317"/>
      <c r="S317"/>
      <c r="T317"/>
      <c r="U317"/>
      <c r="V317"/>
      <c r="X317"/>
      <c r="Y317"/>
      <c r="Z317"/>
      <c r="AA317"/>
      <c r="AB317"/>
      <c r="AC317"/>
      <c r="AD317"/>
      <c r="AE317"/>
      <c r="AF317"/>
      <c r="AG317"/>
      <c r="AH317"/>
      <c r="AI317"/>
      <c r="AJ317"/>
    </row>
    <row r="318" spans="1:36" s="2" customFormat="1">
      <c r="A318" s="82"/>
      <c r="B318" s="14"/>
      <c r="C318" s="3"/>
      <c r="D318" s="7"/>
    </row>
    <row r="319" spans="1:36" s="2" customFormat="1">
      <c r="A319" s="82"/>
      <c r="B319" s="14"/>
      <c r="C319" s="3"/>
      <c r="D319" s="7"/>
    </row>
    <row r="320" spans="1:36" s="2" customFormat="1">
      <c r="A320" s="82"/>
      <c r="B320" s="14"/>
      <c r="C320" s="3"/>
      <c r="D320" s="7"/>
    </row>
    <row r="321" spans="1:5" s="2" customFormat="1">
      <c r="A321" s="82"/>
      <c r="B321" s="14"/>
      <c r="C321" s="3"/>
      <c r="D321" s="7"/>
    </row>
    <row r="322" spans="1:5" s="2" customFormat="1">
      <c r="A322" s="82"/>
      <c r="B322" s="14"/>
      <c r="C322" s="3"/>
      <c r="D322" s="7"/>
    </row>
    <row r="323" spans="1:5" s="2" customFormat="1">
      <c r="A323" s="82"/>
      <c r="B323" s="14"/>
      <c r="C323" s="3"/>
    </row>
    <row r="324" spans="1:5" s="2" customFormat="1">
      <c r="A324" s="82"/>
      <c r="B324" s="14"/>
      <c r="C324" s="3"/>
      <c r="D324" s="12"/>
      <c r="E324" s="3"/>
    </row>
    <row r="325" spans="1:5" s="2" customFormat="1">
      <c r="A325" s="82"/>
      <c r="B325" s="14"/>
      <c r="C325" s="3"/>
      <c r="D325" s="7"/>
    </row>
    <row r="326" spans="1:5" s="2" customFormat="1">
      <c r="A326" s="82"/>
      <c r="B326" s="14"/>
      <c r="C326" s="3"/>
      <c r="D326" s="7"/>
    </row>
    <row r="327" spans="1:5" s="2" customFormat="1">
      <c r="A327" s="82"/>
      <c r="B327" s="14"/>
      <c r="C327" s="3"/>
      <c r="D327" s="7"/>
    </row>
    <row r="328" spans="1:5" s="2" customFormat="1">
      <c r="A328" s="82"/>
      <c r="B328" s="14"/>
      <c r="C328" s="3"/>
    </row>
    <row r="329" spans="1:5" s="2" customFormat="1">
      <c r="A329" s="82"/>
      <c r="B329" s="14"/>
      <c r="C329" s="3"/>
      <c r="D329" s="7"/>
    </row>
    <row r="330" spans="1:5" s="2" customFormat="1">
      <c r="A330" s="82"/>
      <c r="B330" s="14"/>
      <c r="C330" s="3"/>
      <c r="D330" s="7"/>
    </row>
    <row r="331" spans="1:5" s="2" customFormat="1">
      <c r="A331" s="82"/>
      <c r="B331" s="14"/>
      <c r="C331" s="3"/>
      <c r="D331" s="7"/>
    </row>
    <row r="332" spans="1:5" s="2" customFormat="1" ht="24" customHeight="1">
      <c r="A332" s="82"/>
      <c r="B332" s="14"/>
      <c r="C332" s="3"/>
    </row>
    <row r="333" spans="1:5" s="2" customFormat="1">
      <c r="A333" s="82"/>
      <c r="B333" s="14"/>
      <c r="C333" s="3"/>
    </row>
    <row r="334" spans="1:5" s="2" customFormat="1">
      <c r="A334" s="82"/>
      <c r="B334" s="14"/>
      <c r="C334" s="3"/>
    </row>
    <row r="335" spans="1:5" s="2" customFormat="1">
      <c r="A335" s="82"/>
      <c r="B335" s="14"/>
      <c r="C335" s="3"/>
    </row>
    <row r="336" spans="1:5" s="2" customFormat="1">
      <c r="A336" s="82"/>
      <c r="B336" s="14"/>
      <c r="C336" s="3"/>
    </row>
    <row r="337" spans="1:4" s="2" customFormat="1">
      <c r="A337" s="82"/>
      <c r="B337" s="14"/>
      <c r="C337" s="3"/>
    </row>
    <row r="338" spans="1:4" s="2" customFormat="1">
      <c r="A338" s="82"/>
      <c r="B338" s="14"/>
      <c r="C338" s="3"/>
      <c r="D338" s="7"/>
    </row>
    <row r="339" spans="1:4" s="2" customFormat="1">
      <c r="A339" s="82"/>
      <c r="B339" s="14"/>
      <c r="C339" s="3"/>
      <c r="D339" s="7"/>
    </row>
    <row r="340" spans="1:4" s="2" customFormat="1">
      <c r="A340" s="82"/>
      <c r="B340" s="14"/>
      <c r="C340" s="3"/>
      <c r="D340" s="7"/>
    </row>
    <row r="341" spans="1:4" s="2" customFormat="1">
      <c r="A341" s="82"/>
      <c r="B341" s="14"/>
      <c r="C341" s="3"/>
      <c r="D341" s="7"/>
    </row>
    <row r="342" spans="1:4" s="2" customFormat="1">
      <c r="A342" s="82"/>
      <c r="B342" s="14"/>
      <c r="C342" s="3"/>
    </row>
    <row r="343" spans="1:4" s="2" customFormat="1">
      <c r="A343" s="82"/>
      <c r="B343" s="14"/>
      <c r="C343" s="3"/>
    </row>
    <row r="344" spans="1:4" s="2" customFormat="1">
      <c r="A344" s="82"/>
      <c r="B344" s="14"/>
      <c r="C344" s="3"/>
    </row>
    <row r="345" spans="1:4" s="2" customFormat="1">
      <c r="A345" s="82"/>
      <c r="B345" s="14"/>
      <c r="C345" s="3"/>
    </row>
    <row r="346" spans="1:4" s="2" customFormat="1">
      <c r="A346" s="82"/>
      <c r="B346" s="14"/>
      <c r="C346" s="3"/>
    </row>
    <row r="347" spans="1:4" s="2" customFormat="1">
      <c r="A347" s="82"/>
      <c r="B347" s="14"/>
      <c r="C347" s="10"/>
    </row>
    <row r="348" spans="1:4" s="2" customFormat="1">
      <c r="A348" s="82"/>
      <c r="B348" s="14"/>
      <c r="C348" s="3"/>
    </row>
    <row r="349" spans="1:4" s="2" customFormat="1">
      <c r="A349" s="82"/>
      <c r="B349" s="14"/>
      <c r="C349" s="10"/>
    </row>
    <row r="350" spans="1:4" s="2" customFormat="1">
      <c r="A350" s="82"/>
      <c r="B350" s="14"/>
      <c r="C350" s="10"/>
    </row>
    <row r="351" spans="1:4" s="2" customFormat="1">
      <c r="A351" s="82"/>
      <c r="B351" s="14"/>
      <c r="C351" s="3"/>
    </row>
    <row r="352" spans="1:4" s="2" customFormat="1">
      <c r="A352" s="82"/>
      <c r="B352" s="14"/>
      <c r="C352" s="3"/>
    </row>
    <row r="353" spans="1:4" s="2" customFormat="1">
      <c r="A353" s="82"/>
      <c r="B353" s="14"/>
      <c r="C353" s="3"/>
    </row>
    <row r="354" spans="1:4" s="2" customFormat="1">
      <c r="A354" s="82"/>
      <c r="B354" s="14"/>
      <c r="C354" s="3"/>
    </row>
    <row r="355" spans="1:4" s="2" customFormat="1">
      <c r="A355" s="82"/>
      <c r="B355" s="106"/>
      <c r="C355" s="3"/>
      <c r="D355" s="7"/>
    </row>
    <row r="356" spans="1:4" s="2" customFormat="1">
      <c r="A356" s="82"/>
      <c r="B356" s="106"/>
      <c r="C356" s="3"/>
      <c r="D356" s="7"/>
    </row>
    <row r="357" spans="1:4" s="2" customFormat="1">
      <c r="A357" s="82"/>
      <c r="B357" s="14"/>
      <c r="C357" s="3"/>
    </row>
    <row r="358" spans="1:4" s="2" customFormat="1">
      <c r="A358" s="82"/>
      <c r="B358" s="14"/>
      <c r="C358" s="10"/>
    </row>
    <row r="359" spans="1:4" s="2" customFormat="1">
      <c r="A359" s="82"/>
      <c r="B359" s="14"/>
      <c r="C359" s="10"/>
    </row>
    <row r="360" spans="1:4" s="2" customFormat="1">
      <c r="A360" s="82"/>
      <c r="B360" s="14"/>
      <c r="C360" s="10"/>
    </row>
    <row r="361" spans="1:4" s="2" customFormat="1">
      <c r="A361" s="82"/>
      <c r="B361" s="14"/>
      <c r="C361" s="10"/>
    </row>
    <row r="362" spans="1:4" s="2" customFormat="1">
      <c r="A362" s="82"/>
      <c r="B362" s="14"/>
      <c r="C362" s="3"/>
    </row>
    <row r="363" spans="1:4" s="2" customFormat="1">
      <c r="A363" s="82"/>
      <c r="B363" s="14"/>
      <c r="C363" s="3"/>
    </row>
    <row r="364" spans="1:4" s="2" customFormat="1">
      <c r="A364" s="82"/>
      <c r="B364" s="14"/>
      <c r="C364" s="3"/>
    </row>
    <row r="365" spans="1:4" s="2" customFormat="1">
      <c r="A365" s="82"/>
      <c r="B365" s="14"/>
      <c r="C365" s="3"/>
    </row>
    <row r="366" spans="1:4" s="2" customFormat="1">
      <c r="A366" s="82"/>
      <c r="B366" s="14"/>
      <c r="C366" s="3"/>
    </row>
    <row r="367" spans="1:4" s="2" customFormat="1">
      <c r="A367" s="82"/>
      <c r="B367" s="14"/>
      <c r="C367" s="3"/>
    </row>
    <row r="368" spans="1:4" s="2" customFormat="1">
      <c r="A368" s="82"/>
      <c r="B368" s="14"/>
      <c r="C368" s="3"/>
    </row>
    <row r="369" spans="1:3" s="2" customFormat="1">
      <c r="A369" s="82"/>
      <c r="B369" s="14"/>
      <c r="C369" s="3"/>
    </row>
    <row r="370" spans="1:3" s="2" customFormat="1">
      <c r="A370" s="82"/>
      <c r="B370" s="14"/>
      <c r="C370" s="3"/>
    </row>
    <row r="371" spans="1:3" s="2" customFormat="1">
      <c r="A371" s="82"/>
      <c r="B371" s="14"/>
      <c r="C371" s="3"/>
    </row>
    <row r="372" spans="1:3" s="2" customFormat="1">
      <c r="A372" s="82"/>
      <c r="B372" s="14"/>
      <c r="C372" s="3"/>
    </row>
    <row r="373" spans="1:3" s="2" customFormat="1">
      <c r="A373" s="82"/>
      <c r="B373" s="14"/>
      <c r="C373" s="3"/>
    </row>
    <row r="374" spans="1:3" s="2" customFormat="1">
      <c r="A374" s="82"/>
      <c r="B374" s="14"/>
      <c r="C374" s="3"/>
    </row>
    <row r="375" spans="1:3" s="2" customFormat="1">
      <c r="A375" s="82"/>
      <c r="B375" s="14"/>
      <c r="C375" s="3"/>
    </row>
    <row r="376" spans="1:3" s="2" customFormat="1">
      <c r="A376" s="82"/>
      <c r="B376" s="14"/>
      <c r="C376" s="3"/>
    </row>
    <row r="377" spans="1:3" s="2" customFormat="1">
      <c r="A377" s="82"/>
      <c r="B377" s="14"/>
      <c r="C377" s="3"/>
    </row>
    <row r="378" spans="1:3" s="2" customFormat="1">
      <c r="A378" s="82"/>
      <c r="B378" s="14"/>
      <c r="C378" s="3"/>
    </row>
    <row r="379" spans="1:3" s="2" customFormat="1">
      <c r="A379" s="82"/>
      <c r="B379" s="14"/>
      <c r="C379" s="3"/>
    </row>
    <row r="380" spans="1:3" s="2" customFormat="1">
      <c r="A380" s="82"/>
      <c r="B380" s="14"/>
      <c r="C380" s="3"/>
    </row>
    <row r="381" spans="1:3" s="2" customFormat="1">
      <c r="A381" s="82"/>
      <c r="B381" s="14"/>
      <c r="C381" s="3"/>
    </row>
    <row r="382" spans="1:3" s="2" customFormat="1">
      <c r="A382" s="82"/>
      <c r="B382" s="14"/>
      <c r="C382" s="3"/>
    </row>
    <row r="383" spans="1:3" s="2" customFormat="1">
      <c r="A383" s="82"/>
      <c r="B383" s="14"/>
      <c r="C383" s="3"/>
    </row>
    <row r="384" spans="1:3" s="2" customFormat="1">
      <c r="A384" s="82"/>
      <c r="B384" s="14"/>
      <c r="C384" s="3"/>
    </row>
    <row r="385" spans="1:3" s="2" customFormat="1">
      <c r="A385" s="82"/>
      <c r="B385" s="14"/>
      <c r="C385" s="3"/>
    </row>
    <row r="386" spans="1:3" s="2" customFormat="1">
      <c r="A386" s="82"/>
      <c r="B386" s="14"/>
      <c r="C386" s="3"/>
    </row>
    <row r="387" spans="1:3" s="2" customFormat="1">
      <c r="A387" s="82"/>
      <c r="B387" s="14"/>
      <c r="C387" s="3"/>
    </row>
    <row r="388" spans="1:3" s="2" customFormat="1">
      <c r="A388" s="82"/>
      <c r="B388" s="14"/>
      <c r="C388" s="3"/>
    </row>
    <row r="389" spans="1:3" s="2" customFormat="1">
      <c r="A389" s="82"/>
      <c r="B389" s="14"/>
      <c r="C389" s="3"/>
    </row>
    <row r="390" spans="1:3" s="2" customFormat="1">
      <c r="A390" s="82"/>
      <c r="B390" s="14"/>
      <c r="C390" s="3"/>
    </row>
    <row r="391" spans="1:3" s="2" customFormat="1">
      <c r="A391" s="82"/>
      <c r="B391" s="14"/>
      <c r="C391" s="3"/>
    </row>
    <row r="392" spans="1:3" s="2" customFormat="1">
      <c r="A392" s="82"/>
      <c r="B392" s="14"/>
      <c r="C392" s="3"/>
    </row>
    <row r="393" spans="1:3" s="2" customFormat="1">
      <c r="A393" s="82"/>
      <c r="B393" s="14"/>
      <c r="C393" s="3"/>
    </row>
    <row r="394" spans="1:3" s="2" customFormat="1">
      <c r="A394" s="82"/>
      <c r="B394" s="14"/>
      <c r="C394" s="3"/>
    </row>
    <row r="395" spans="1:3" s="2" customFormat="1">
      <c r="A395" s="82"/>
      <c r="B395" s="14"/>
      <c r="C395" s="3"/>
    </row>
    <row r="396" spans="1:3" s="2" customFormat="1">
      <c r="A396" s="82"/>
      <c r="B396" s="14"/>
      <c r="C396" s="3"/>
    </row>
    <row r="397" spans="1:3" s="2" customFormat="1">
      <c r="A397" s="82"/>
      <c r="B397" s="14"/>
      <c r="C397" s="3"/>
    </row>
    <row r="398" spans="1:3" s="2" customFormat="1">
      <c r="A398" s="82"/>
      <c r="B398" s="14"/>
      <c r="C398" s="3"/>
    </row>
    <row r="399" spans="1:3" s="2" customFormat="1">
      <c r="A399" s="82"/>
      <c r="B399" s="14"/>
      <c r="C399" s="3"/>
    </row>
    <row r="400" spans="1:3" s="2" customFormat="1">
      <c r="A400" s="82"/>
      <c r="B400" s="14"/>
      <c r="C400" s="3"/>
    </row>
    <row r="401" spans="1:3" s="2" customFormat="1">
      <c r="A401" s="82"/>
      <c r="B401" s="14"/>
      <c r="C401" s="3"/>
    </row>
    <row r="402" spans="1:3" s="2" customFormat="1">
      <c r="A402" s="82"/>
      <c r="B402" s="14"/>
      <c r="C402" s="3"/>
    </row>
    <row r="403" spans="1:3" s="2" customFormat="1">
      <c r="A403" s="82"/>
      <c r="B403" s="14"/>
      <c r="C403" s="3"/>
    </row>
    <row r="404" spans="1:3" s="2" customFormat="1">
      <c r="A404" s="82"/>
      <c r="B404" s="14"/>
      <c r="C404" s="3"/>
    </row>
    <row r="405" spans="1:3" s="2" customFormat="1">
      <c r="A405" s="82"/>
      <c r="B405" s="14"/>
      <c r="C405" s="3"/>
    </row>
    <row r="406" spans="1:3" s="2" customFormat="1">
      <c r="A406" s="82"/>
      <c r="B406" s="14"/>
      <c r="C406" s="3"/>
    </row>
    <row r="407" spans="1:3" s="2" customFormat="1">
      <c r="A407" s="82"/>
      <c r="B407" s="14"/>
      <c r="C407" s="3"/>
    </row>
    <row r="408" spans="1:3" s="2" customFormat="1">
      <c r="A408" s="82"/>
      <c r="B408" s="14"/>
      <c r="C408" s="3"/>
    </row>
    <row r="409" spans="1:3" s="2" customFormat="1">
      <c r="A409" s="82"/>
      <c r="B409" s="14"/>
      <c r="C409" s="3"/>
    </row>
    <row r="410" spans="1:3" s="2" customFormat="1">
      <c r="A410" s="82"/>
      <c r="B410" s="14"/>
      <c r="C410" s="3"/>
    </row>
    <row r="411" spans="1:3" s="2" customFormat="1">
      <c r="A411" s="82"/>
      <c r="B411" s="14"/>
      <c r="C411" s="3"/>
    </row>
    <row r="412" spans="1:3" s="2" customFormat="1">
      <c r="A412" s="82"/>
      <c r="B412" s="14"/>
      <c r="C412" s="3"/>
    </row>
    <row r="413" spans="1:3" s="2" customFormat="1">
      <c r="A413" s="82"/>
      <c r="B413" s="14"/>
      <c r="C413" s="3"/>
    </row>
    <row r="414" spans="1:3" s="2" customFormat="1">
      <c r="A414" s="82"/>
      <c r="B414" s="14"/>
      <c r="C414" s="3"/>
    </row>
    <row r="415" spans="1:3" s="2" customFormat="1">
      <c r="A415" s="82"/>
      <c r="B415" s="14"/>
      <c r="C415" s="3"/>
    </row>
    <row r="416" spans="1:3" s="2" customFormat="1">
      <c r="A416" s="82"/>
      <c r="B416" s="14"/>
      <c r="C416" s="3"/>
    </row>
    <row r="417" spans="1:3" s="2" customFormat="1">
      <c r="A417" s="82"/>
      <c r="B417" s="14"/>
      <c r="C417" s="3"/>
    </row>
    <row r="418" spans="1:3" s="2" customFormat="1">
      <c r="A418" s="82"/>
      <c r="B418" s="14"/>
      <c r="C418" s="3"/>
    </row>
    <row r="419" spans="1:3" s="2" customFormat="1">
      <c r="A419" s="82"/>
      <c r="B419" s="14"/>
      <c r="C419" s="3"/>
    </row>
    <row r="420" spans="1:3" s="2" customFormat="1">
      <c r="A420" s="82"/>
      <c r="B420" s="14"/>
      <c r="C420" s="3"/>
    </row>
    <row r="421" spans="1:3" s="2" customFormat="1">
      <c r="A421" s="82"/>
      <c r="B421" s="14"/>
      <c r="C421" s="3"/>
    </row>
    <row r="422" spans="1:3" s="2" customFormat="1">
      <c r="A422" s="82"/>
      <c r="B422" s="14"/>
      <c r="C422" s="3"/>
    </row>
    <row r="423" spans="1:3" s="2" customFormat="1">
      <c r="A423" s="82"/>
      <c r="B423" s="14"/>
      <c r="C423" s="3"/>
    </row>
    <row r="424" spans="1:3" s="2" customFormat="1">
      <c r="A424" s="82"/>
      <c r="B424" s="14"/>
      <c r="C424" s="3"/>
    </row>
    <row r="425" spans="1:3" s="2" customFormat="1">
      <c r="A425" s="82"/>
      <c r="B425" s="14"/>
      <c r="C425" s="3"/>
    </row>
    <row r="426" spans="1:3" s="2" customFormat="1">
      <c r="A426" s="82"/>
      <c r="B426" s="14"/>
      <c r="C426" s="3"/>
    </row>
    <row r="427" spans="1:3" s="2" customFormat="1">
      <c r="A427" s="82"/>
      <c r="B427" s="14"/>
      <c r="C427" s="3"/>
    </row>
    <row r="428" spans="1:3" s="2" customFormat="1">
      <c r="A428" s="82"/>
      <c r="B428" s="14"/>
      <c r="C428" s="3"/>
    </row>
    <row r="429" spans="1:3" s="2" customFormat="1">
      <c r="A429" s="82"/>
      <c r="B429" s="14"/>
      <c r="C429" s="3"/>
    </row>
    <row r="430" spans="1:3" s="2" customFormat="1">
      <c r="A430" s="82"/>
      <c r="B430" s="14"/>
      <c r="C430" s="3"/>
    </row>
    <row r="431" spans="1:3" s="2" customFormat="1">
      <c r="A431" s="82"/>
      <c r="B431" s="14"/>
      <c r="C431" s="3"/>
    </row>
    <row r="432" spans="1:3" s="2" customFormat="1">
      <c r="A432" s="82"/>
      <c r="B432" s="14"/>
      <c r="C432" s="3"/>
    </row>
    <row r="433" spans="1:3" s="2" customFormat="1">
      <c r="A433" s="82"/>
      <c r="B433" s="14"/>
      <c r="C433" s="3"/>
    </row>
    <row r="434" spans="1:3" s="2" customFormat="1">
      <c r="A434" s="82"/>
      <c r="B434" s="14"/>
      <c r="C434" s="3"/>
    </row>
    <row r="435" spans="1:3" s="2" customFormat="1">
      <c r="A435" s="82"/>
      <c r="B435" s="14"/>
      <c r="C435" s="3"/>
    </row>
    <row r="436" spans="1:3" s="2" customFormat="1">
      <c r="A436" s="82"/>
      <c r="B436" s="14"/>
      <c r="C436" s="3"/>
    </row>
    <row r="437" spans="1:3" s="2" customFormat="1">
      <c r="A437" s="82"/>
      <c r="B437" s="14"/>
      <c r="C437" s="3"/>
    </row>
    <row r="438" spans="1:3" s="2" customFormat="1">
      <c r="A438" s="82"/>
      <c r="B438" s="14"/>
      <c r="C438" s="3"/>
    </row>
    <row r="439" spans="1:3" s="2" customFormat="1">
      <c r="A439" s="82"/>
      <c r="B439" s="14"/>
      <c r="C439" s="3"/>
    </row>
    <row r="440" spans="1:3" s="2" customFormat="1">
      <c r="A440" s="82"/>
      <c r="B440" s="14"/>
      <c r="C440" s="3"/>
    </row>
    <row r="441" spans="1:3" s="2" customFormat="1">
      <c r="A441" s="82"/>
      <c r="B441" s="14"/>
      <c r="C441" s="3"/>
    </row>
    <row r="442" spans="1:3" s="2" customFormat="1">
      <c r="A442" s="82"/>
      <c r="B442" s="14"/>
      <c r="C442" s="3"/>
    </row>
    <row r="443" spans="1:3" s="2" customFormat="1">
      <c r="A443" s="82"/>
      <c r="B443" s="14"/>
      <c r="C443" s="3"/>
    </row>
    <row r="444" spans="1:3" s="2" customFormat="1">
      <c r="A444" s="82"/>
      <c r="B444" s="14"/>
      <c r="C444" s="3"/>
    </row>
    <row r="445" spans="1:3" s="2" customFormat="1">
      <c r="A445" s="82"/>
      <c r="B445" s="14"/>
      <c r="C445" s="3"/>
    </row>
  </sheetData>
  <mergeCells count="1">
    <mergeCell ref="A282:C282"/>
  </mergeCells>
  <phoneticPr fontId="0" type="noConversion"/>
  <printOptions horizontalCentered="1" verticalCentered="1"/>
  <pageMargins left="0.75" right="0.75" top="1" bottom="1" header="0" footer="0"/>
  <pageSetup scale="62" orientation="portrait" horizontalDpi="120" verticalDpi="72" r:id="rId1"/>
  <headerFooter alignWithMargins="0"/>
  <legacy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Hoja18">
    <tabColor indexed="48"/>
  </sheetPr>
  <dimension ref="A1:BC411"/>
  <sheetViews>
    <sheetView zoomScaleNormal="100" workbookViewId="0">
      <pane xSplit="2" ySplit="8" topLeftCell="C9" activePane="bottomRight" state="frozen"/>
      <selection pane="topRight" activeCell="B21" sqref="B21"/>
      <selection pane="bottomLeft" activeCell="B21" sqref="B21"/>
      <selection pane="bottomRight" activeCell="D23" sqref="D23"/>
    </sheetView>
  </sheetViews>
  <sheetFormatPr baseColWidth="10" defaultColWidth="8.88671875" defaultRowHeight="13.2"/>
  <cols>
    <col min="1" max="1" width="9.6640625" customWidth="1"/>
    <col min="2" max="2" width="27.44140625" customWidth="1"/>
    <col min="3" max="3" width="15.109375" customWidth="1"/>
    <col min="4" max="4" width="14" customWidth="1"/>
    <col min="5" max="5" width="12.88671875" customWidth="1"/>
    <col min="6" max="6" width="19.88671875" customWidth="1"/>
    <col min="7" max="12" width="19.88671875" hidden="1" customWidth="1"/>
    <col min="13" max="13" width="12.88671875" customWidth="1"/>
    <col min="14" max="14" width="16.6640625" style="13" customWidth="1"/>
    <col min="15" max="16" width="13.5546875" customWidth="1"/>
    <col min="17" max="17" width="13.33203125" customWidth="1"/>
    <col min="18" max="18" width="12.6640625" customWidth="1"/>
    <col min="19" max="19" width="13.44140625" customWidth="1"/>
    <col min="20" max="22" width="14.88671875" customWidth="1"/>
    <col min="23" max="23" width="16.5546875" customWidth="1"/>
    <col min="24" max="24" width="13.88671875" customWidth="1"/>
    <col min="25" max="28" width="11.44140625" customWidth="1"/>
    <col min="29" max="29" width="15.33203125" customWidth="1"/>
    <col min="30" max="30" width="15.88671875" customWidth="1"/>
    <col min="31" max="31" width="12.6640625" style="2" customWidth="1"/>
    <col min="32" max="32" width="12.6640625" customWidth="1"/>
    <col min="33" max="33" width="14.6640625" customWidth="1"/>
    <col min="34" max="256" width="11.44140625" customWidth="1"/>
  </cols>
  <sheetData>
    <row r="1" spans="1:33">
      <c r="A1" s="18" t="s">
        <v>848</v>
      </c>
      <c r="B1" s="17"/>
      <c r="C1" s="19"/>
      <c r="O1" s="1" t="s">
        <v>1034</v>
      </c>
    </row>
    <row r="2" spans="1:33">
      <c r="A2" s="16" t="s">
        <v>1258</v>
      </c>
      <c r="B2" s="17"/>
      <c r="C2" s="31"/>
      <c r="O2" s="1" t="s">
        <v>1035</v>
      </c>
    </row>
    <row r="3" spans="1:33">
      <c r="A3" s="18" t="s">
        <v>850</v>
      </c>
      <c r="B3" s="17"/>
      <c r="C3" s="31"/>
    </row>
    <row r="4" spans="1:33">
      <c r="A4" s="18" t="s">
        <v>1263</v>
      </c>
      <c r="B4" s="17"/>
      <c r="C4" s="31"/>
    </row>
    <row r="5" spans="1:33" ht="18" customHeight="1">
      <c r="A5" s="18"/>
      <c r="B5" s="17"/>
      <c r="C5" s="31"/>
    </row>
    <row r="6" spans="1:33">
      <c r="B6" s="19"/>
      <c r="C6" s="32"/>
    </row>
    <row r="7" spans="1:33" s="1" customFormat="1" ht="26.25" customHeight="1">
      <c r="A7" s="868"/>
      <c r="B7" s="868"/>
      <c r="C7" s="870" t="s">
        <v>1264</v>
      </c>
      <c r="D7" s="870"/>
      <c r="E7" s="870"/>
      <c r="F7" s="870"/>
      <c r="G7" s="851" t="s">
        <v>1067</v>
      </c>
      <c r="H7" s="849" t="s">
        <v>1068</v>
      </c>
      <c r="I7" s="849" t="s">
        <v>1069</v>
      </c>
      <c r="J7" s="849" t="s">
        <v>1070</v>
      </c>
      <c r="K7" s="851" t="s">
        <v>858</v>
      </c>
      <c r="L7" s="851" t="s">
        <v>859</v>
      </c>
      <c r="M7" s="845" t="s">
        <v>860</v>
      </c>
      <c r="N7" s="884" t="s">
        <v>1261</v>
      </c>
      <c r="O7" s="857" t="s">
        <v>865</v>
      </c>
      <c r="P7" s="858"/>
      <c r="Q7" s="858"/>
      <c r="R7" s="858"/>
      <c r="S7" s="858"/>
      <c r="T7" s="858"/>
      <c r="U7" s="858"/>
      <c r="V7" s="858"/>
      <c r="W7" s="859"/>
      <c r="X7" s="856" t="s">
        <v>1038</v>
      </c>
      <c r="Y7" s="856"/>
      <c r="Z7" s="856"/>
      <c r="AA7" s="856"/>
      <c r="AB7" s="856"/>
      <c r="AC7" s="856"/>
      <c r="AD7" s="855" t="s">
        <v>1039</v>
      </c>
      <c r="AE7" s="855"/>
      <c r="AF7" s="855"/>
      <c r="AG7" s="855"/>
    </row>
    <row r="8" spans="1:33" s="1" customFormat="1" ht="53.25" customHeight="1">
      <c r="A8" s="869" t="s">
        <v>868</v>
      </c>
      <c r="B8" s="869"/>
      <c r="C8" s="40" t="s">
        <v>869</v>
      </c>
      <c r="D8" s="41" t="s">
        <v>1265</v>
      </c>
      <c r="E8" s="41" t="s">
        <v>1041</v>
      </c>
      <c r="F8" s="40" t="s">
        <v>872</v>
      </c>
      <c r="G8" s="852"/>
      <c r="H8" s="850"/>
      <c r="I8" s="850"/>
      <c r="J8" s="850"/>
      <c r="K8" s="852"/>
      <c r="L8" s="852"/>
      <c r="M8" s="846"/>
      <c r="N8" s="885"/>
      <c r="O8" s="69" t="s">
        <v>1072</v>
      </c>
      <c r="P8" s="69" t="s">
        <v>1042</v>
      </c>
      <c r="Q8" s="69" t="s">
        <v>1073</v>
      </c>
      <c r="R8" s="69" t="s">
        <v>1074</v>
      </c>
      <c r="S8" s="69" t="s">
        <v>1075</v>
      </c>
      <c r="T8" s="69" t="s">
        <v>1076</v>
      </c>
      <c r="U8" s="69" t="s">
        <v>1045</v>
      </c>
      <c r="V8" s="69" t="s">
        <v>1266</v>
      </c>
      <c r="W8" s="69" t="s">
        <v>900</v>
      </c>
      <c r="X8" s="70" t="s">
        <v>1077</v>
      </c>
      <c r="Y8" s="70" t="s">
        <v>1050</v>
      </c>
      <c r="Z8" s="70" t="s">
        <v>1051</v>
      </c>
      <c r="AA8" s="70" t="s">
        <v>1052</v>
      </c>
      <c r="AB8" s="70" t="s">
        <v>1053</v>
      </c>
      <c r="AC8" s="70" t="s">
        <v>1054</v>
      </c>
      <c r="AD8" s="62" t="s">
        <v>1055</v>
      </c>
      <c r="AE8" s="71" t="s">
        <v>1056</v>
      </c>
      <c r="AF8" s="62" t="s">
        <v>1079</v>
      </c>
      <c r="AG8" s="62" t="s">
        <v>1040</v>
      </c>
    </row>
    <row r="9" spans="1:33" s="1" customFormat="1" ht="12.75" customHeight="1">
      <c r="A9" s="37"/>
      <c r="B9" s="37"/>
      <c r="C9" s="42"/>
      <c r="D9" s="42"/>
      <c r="E9" s="42"/>
      <c r="F9" s="42"/>
      <c r="G9" s="46"/>
      <c r="H9" s="46"/>
      <c r="I9" s="46"/>
      <c r="J9" s="46"/>
      <c r="K9" s="46"/>
      <c r="L9" s="46"/>
      <c r="M9" s="50"/>
      <c r="N9" s="38"/>
      <c r="O9" s="54"/>
      <c r="P9" s="54"/>
      <c r="Q9" s="54"/>
      <c r="R9" s="54"/>
      <c r="S9" s="54"/>
      <c r="T9" s="54"/>
      <c r="U9" s="54"/>
      <c r="V9" s="54"/>
      <c r="W9" s="54"/>
      <c r="X9" s="58"/>
      <c r="Y9" s="58"/>
      <c r="Z9" s="58"/>
      <c r="AA9" s="58"/>
      <c r="AB9" s="58"/>
      <c r="AC9" s="58"/>
      <c r="AD9" s="63"/>
      <c r="AE9" s="64"/>
      <c r="AF9" s="63"/>
      <c r="AG9" s="63"/>
    </row>
    <row r="10" spans="1:33">
      <c r="A10" s="20">
        <v>0</v>
      </c>
      <c r="B10" s="21" t="s">
        <v>915</v>
      </c>
      <c r="C10" s="43">
        <f t="shared" ref="C10:AG10" si="0">SUM(C12:C25)</f>
        <v>0</v>
      </c>
      <c r="D10" s="43">
        <f t="shared" si="0"/>
        <v>0</v>
      </c>
      <c r="E10" s="43">
        <f t="shared" si="0"/>
        <v>0</v>
      </c>
      <c r="F10" s="43">
        <f t="shared" si="0"/>
        <v>0</v>
      </c>
      <c r="G10" s="47">
        <f t="shared" si="0"/>
        <v>0</v>
      </c>
      <c r="H10" s="47">
        <f t="shared" si="0"/>
        <v>0</v>
      </c>
      <c r="I10" s="47">
        <f t="shared" si="0"/>
        <v>0</v>
      </c>
      <c r="J10" s="47">
        <f t="shared" si="0"/>
        <v>0</v>
      </c>
      <c r="K10" s="47">
        <f t="shared" si="0"/>
        <v>0</v>
      </c>
      <c r="L10" s="47">
        <f t="shared" si="0"/>
        <v>0</v>
      </c>
      <c r="M10" s="51">
        <f t="shared" si="0"/>
        <v>0</v>
      </c>
      <c r="N10" s="33">
        <f t="shared" si="0"/>
        <v>0</v>
      </c>
      <c r="O10" s="55">
        <f t="shared" si="0"/>
        <v>0</v>
      </c>
      <c r="P10" s="55">
        <f t="shared" si="0"/>
        <v>0</v>
      </c>
      <c r="Q10" s="55">
        <f t="shared" si="0"/>
        <v>0</v>
      </c>
      <c r="R10" s="55">
        <f t="shared" si="0"/>
        <v>0</v>
      </c>
      <c r="S10" s="55">
        <f t="shared" si="0"/>
        <v>0</v>
      </c>
      <c r="T10" s="55">
        <f t="shared" si="0"/>
        <v>0</v>
      </c>
      <c r="U10" s="55">
        <f t="shared" si="0"/>
        <v>0</v>
      </c>
      <c r="V10" s="55">
        <f t="shared" si="0"/>
        <v>0</v>
      </c>
      <c r="W10" s="55">
        <f t="shared" si="0"/>
        <v>0</v>
      </c>
      <c r="X10" s="59">
        <f t="shared" si="0"/>
        <v>0</v>
      </c>
      <c r="Y10" s="59">
        <f t="shared" si="0"/>
        <v>0</v>
      </c>
      <c r="Z10" s="59">
        <f t="shared" si="0"/>
        <v>0</v>
      </c>
      <c r="AA10" s="59">
        <f t="shared" si="0"/>
        <v>0</v>
      </c>
      <c r="AB10" s="59">
        <f t="shared" si="0"/>
        <v>0</v>
      </c>
      <c r="AC10" s="59">
        <f t="shared" si="0"/>
        <v>0</v>
      </c>
      <c r="AD10" s="65">
        <f t="shared" si="0"/>
        <v>0</v>
      </c>
      <c r="AE10" s="65">
        <f t="shared" si="0"/>
        <v>0</v>
      </c>
      <c r="AF10" s="65">
        <f t="shared" si="0"/>
        <v>0</v>
      </c>
      <c r="AG10" s="65">
        <f t="shared" si="0"/>
        <v>0</v>
      </c>
    </row>
    <row r="11" spans="1:33" s="1" customFormat="1">
      <c r="A11" s="22"/>
      <c r="B11" s="23"/>
      <c r="C11" s="44"/>
      <c r="D11" s="45"/>
      <c r="E11" s="45"/>
      <c r="F11" s="45"/>
      <c r="G11" s="48"/>
      <c r="H11" s="48"/>
      <c r="I11" s="48"/>
      <c r="J11" s="48"/>
      <c r="K11" s="48"/>
      <c r="L11" s="48"/>
      <c r="M11" s="52"/>
      <c r="N11" s="3"/>
      <c r="O11" s="56"/>
      <c r="P11" s="56"/>
      <c r="Q11" s="56"/>
      <c r="R11" s="56"/>
      <c r="S11" s="56"/>
      <c r="T11" s="56"/>
      <c r="U11" s="69"/>
      <c r="V11" s="56"/>
      <c r="W11" s="56"/>
      <c r="X11" s="60"/>
      <c r="Y11" s="60"/>
      <c r="Z11" s="60"/>
      <c r="AA11" s="60"/>
      <c r="AB11" s="60"/>
      <c r="AC11" s="60"/>
      <c r="AD11" s="66"/>
      <c r="AE11" s="66"/>
      <c r="AF11" s="66"/>
      <c r="AG11" s="66"/>
    </row>
    <row r="12" spans="1:33" ht="12" customHeight="1">
      <c r="A12" s="24" t="s">
        <v>7</v>
      </c>
      <c r="B12" s="25" t="s">
        <v>121</v>
      </c>
      <c r="C12" s="44"/>
      <c r="D12" s="44">
        <f t="shared" ref="D12:D25" si="1">+AG12</f>
        <v>0</v>
      </c>
      <c r="E12" s="44">
        <f t="shared" ref="E12:E25" si="2">+W12+AC12</f>
        <v>0</v>
      </c>
      <c r="F12" s="44">
        <f t="shared" ref="F12:F25" si="3">+C12+D12+E12</f>
        <v>0</v>
      </c>
      <c r="G12" s="49"/>
      <c r="H12" s="49"/>
      <c r="I12" s="49"/>
      <c r="J12" s="49"/>
      <c r="K12" s="49"/>
      <c r="L12" s="49"/>
      <c r="M12" s="53">
        <f>+'Cert.INM-AC'!D282</f>
        <v>0</v>
      </c>
      <c r="N12" s="13">
        <f t="shared" ref="N12:N25" si="4">+F12-M12</f>
        <v>0</v>
      </c>
      <c r="O12" s="57"/>
      <c r="P12" s="57"/>
      <c r="Q12" s="57"/>
      <c r="R12" s="57"/>
      <c r="S12" s="57"/>
      <c r="T12" s="57"/>
      <c r="U12" s="69"/>
      <c r="V12" s="61"/>
      <c r="W12" s="57">
        <f>+O12+P12+Q12+R12+S12+T12+U12+V12</f>
        <v>0</v>
      </c>
      <c r="X12" s="61"/>
      <c r="Y12" s="61"/>
      <c r="Z12" s="61"/>
      <c r="AA12" s="61"/>
      <c r="AB12" s="61"/>
      <c r="AC12" s="61">
        <f t="shared" ref="AC12:AC25" si="5">+X12+Y12+Z12+AA12+AB12</f>
        <v>0</v>
      </c>
      <c r="AD12" s="67"/>
      <c r="AE12" s="67"/>
      <c r="AF12" s="68"/>
      <c r="AG12" s="67">
        <f t="shared" ref="AG12:AG25" si="6">SUM(AD12:AF12)</f>
        <v>0</v>
      </c>
    </row>
    <row r="13" spans="1:33" ht="12" customHeight="1">
      <c r="A13" s="24" t="s">
        <v>8</v>
      </c>
      <c r="B13" s="25" t="s">
        <v>129</v>
      </c>
      <c r="C13" s="44"/>
      <c r="D13" s="44">
        <f t="shared" si="1"/>
        <v>0</v>
      </c>
      <c r="E13" s="44">
        <f t="shared" si="2"/>
        <v>0</v>
      </c>
      <c r="F13" s="44">
        <f t="shared" si="3"/>
        <v>0</v>
      </c>
      <c r="G13" s="49"/>
      <c r="H13" s="49"/>
      <c r="I13" s="49"/>
      <c r="J13" s="49"/>
      <c r="K13" s="49"/>
      <c r="L13" s="49"/>
      <c r="M13" s="53">
        <f>+'Cert.INM-AC'!E282</f>
        <v>0</v>
      </c>
      <c r="N13" s="13">
        <f t="shared" si="4"/>
        <v>0</v>
      </c>
      <c r="O13" s="57"/>
      <c r="P13" s="57"/>
      <c r="Q13" s="57"/>
      <c r="R13" s="57"/>
      <c r="S13" s="57"/>
      <c r="T13" s="57"/>
      <c r="U13" s="69"/>
      <c r="V13" s="57"/>
      <c r="W13" s="57">
        <f t="shared" ref="W13:W25" si="7">+O13+P13+Q13+R13+S13+T13+U13+V13</f>
        <v>0</v>
      </c>
      <c r="X13" s="61"/>
      <c r="Y13" s="61"/>
      <c r="Z13" s="61"/>
      <c r="AA13" s="61"/>
      <c r="AB13" s="61"/>
      <c r="AC13" s="61">
        <f t="shared" si="5"/>
        <v>0</v>
      </c>
      <c r="AD13" s="67"/>
      <c r="AE13" s="67"/>
      <c r="AF13" s="68"/>
      <c r="AG13" s="67">
        <f t="shared" si="6"/>
        <v>0</v>
      </c>
    </row>
    <row r="14" spans="1:33">
      <c r="A14" s="24" t="s">
        <v>9</v>
      </c>
      <c r="B14" s="25" t="s">
        <v>125</v>
      </c>
      <c r="C14" s="44"/>
      <c r="D14" s="44">
        <f t="shared" si="1"/>
        <v>0</v>
      </c>
      <c r="E14" s="44">
        <f t="shared" si="2"/>
        <v>0</v>
      </c>
      <c r="F14" s="44">
        <f t="shared" si="3"/>
        <v>0</v>
      </c>
      <c r="G14" s="49"/>
      <c r="H14" s="49"/>
      <c r="I14" s="49"/>
      <c r="J14" s="49"/>
      <c r="K14" s="49"/>
      <c r="L14" s="49"/>
      <c r="M14" s="53">
        <f>+'Cert.INM-AC'!F282</f>
        <v>0</v>
      </c>
      <c r="N14" s="13">
        <f t="shared" si="4"/>
        <v>0</v>
      </c>
      <c r="O14" s="57"/>
      <c r="P14" s="57"/>
      <c r="Q14" s="57"/>
      <c r="R14" s="57"/>
      <c r="S14" s="57"/>
      <c r="T14" s="32"/>
      <c r="U14" s="69"/>
      <c r="V14" s="57"/>
      <c r="W14" s="57">
        <f t="shared" si="7"/>
        <v>0</v>
      </c>
      <c r="X14" s="61"/>
      <c r="Y14" s="61"/>
      <c r="Z14" s="61"/>
      <c r="AA14" s="61"/>
      <c r="AB14" s="61"/>
      <c r="AC14" s="61">
        <f t="shared" si="5"/>
        <v>0</v>
      </c>
      <c r="AD14" s="67"/>
      <c r="AE14" s="67"/>
      <c r="AF14" s="68"/>
      <c r="AG14" s="67">
        <f t="shared" si="6"/>
        <v>0</v>
      </c>
    </row>
    <row r="15" spans="1:33">
      <c r="A15" s="24" t="s">
        <v>10</v>
      </c>
      <c r="B15" s="25" t="s">
        <v>916</v>
      </c>
      <c r="C15" s="44"/>
      <c r="D15" s="44">
        <f t="shared" si="1"/>
        <v>0</v>
      </c>
      <c r="E15" s="44">
        <f t="shared" si="2"/>
        <v>0</v>
      </c>
      <c r="F15" s="44">
        <f t="shared" si="3"/>
        <v>0</v>
      </c>
      <c r="G15" s="49"/>
      <c r="H15" s="49"/>
      <c r="I15" s="49"/>
      <c r="J15" s="49"/>
      <c r="K15" s="49"/>
      <c r="L15" s="49"/>
      <c r="M15" s="53">
        <f>+'Cert.INM-AC'!G282</f>
        <v>0</v>
      </c>
      <c r="N15" s="13">
        <f t="shared" si="4"/>
        <v>0</v>
      </c>
      <c r="O15" s="57"/>
      <c r="P15" s="57"/>
      <c r="Q15" s="57"/>
      <c r="R15" s="57"/>
      <c r="S15" s="57"/>
      <c r="T15" s="32"/>
      <c r="U15" s="69"/>
      <c r="V15" s="57"/>
      <c r="W15" s="57">
        <f t="shared" si="7"/>
        <v>0</v>
      </c>
      <c r="X15" s="61"/>
      <c r="Y15" s="61"/>
      <c r="Z15" s="61"/>
      <c r="AA15" s="61"/>
      <c r="AB15" s="61"/>
      <c r="AC15" s="61">
        <f t="shared" si="5"/>
        <v>0</v>
      </c>
      <c r="AD15" s="67"/>
      <c r="AE15" s="67"/>
      <c r="AF15" s="68"/>
      <c r="AG15" s="67">
        <f t="shared" si="6"/>
        <v>0</v>
      </c>
    </row>
    <row r="16" spans="1:33">
      <c r="A16" s="24" t="s">
        <v>11</v>
      </c>
      <c r="B16" s="25" t="s">
        <v>917</v>
      </c>
      <c r="C16" s="44"/>
      <c r="D16" s="44">
        <f t="shared" si="1"/>
        <v>0</v>
      </c>
      <c r="E16" s="44">
        <f t="shared" si="2"/>
        <v>0</v>
      </c>
      <c r="F16" s="44">
        <f t="shared" si="3"/>
        <v>0</v>
      </c>
      <c r="G16" s="49"/>
      <c r="H16" s="49"/>
      <c r="I16" s="49"/>
      <c r="J16" s="49"/>
      <c r="K16" s="49"/>
      <c r="L16" s="49"/>
      <c r="M16" s="53">
        <f>+'Cert.INM-AC'!H282</f>
        <v>0</v>
      </c>
      <c r="N16" s="13">
        <f t="shared" si="4"/>
        <v>0</v>
      </c>
      <c r="O16" s="57"/>
      <c r="P16" s="57"/>
      <c r="Q16" s="57"/>
      <c r="R16" s="57"/>
      <c r="S16" s="57"/>
      <c r="T16" s="57"/>
      <c r="U16" s="69"/>
      <c r="V16" s="57"/>
      <c r="W16" s="57">
        <f t="shared" si="7"/>
        <v>0</v>
      </c>
      <c r="X16" s="61"/>
      <c r="Y16" s="61"/>
      <c r="Z16" s="61"/>
      <c r="AA16" s="61"/>
      <c r="AB16" s="61"/>
      <c r="AC16" s="61">
        <f t="shared" si="5"/>
        <v>0</v>
      </c>
      <c r="AD16" s="67"/>
      <c r="AE16" s="67"/>
      <c r="AF16" s="68"/>
      <c r="AG16" s="67">
        <f t="shared" si="6"/>
        <v>0</v>
      </c>
    </row>
    <row r="17" spans="1:55">
      <c r="A17" s="24" t="s">
        <v>12</v>
      </c>
      <c r="B17" s="25" t="s">
        <v>918</v>
      </c>
      <c r="C17" s="44"/>
      <c r="D17" s="44">
        <f t="shared" si="1"/>
        <v>0</v>
      </c>
      <c r="E17" s="44">
        <f t="shared" si="2"/>
        <v>0</v>
      </c>
      <c r="F17" s="44">
        <f t="shared" si="3"/>
        <v>0</v>
      </c>
      <c r="G17" s="49"/>
      <c r="H17" s="49"/>
      <c r="I17" s="49"/>
      <c r="J17" s="49"/>
      <c r="K17" s="49"/>
      <c r="L17" s="49"/>
      <c r="M17" s="53">
        <f>+'Cert.INM-AC'!I282</f>
        <v>0</v>
      </c>
      <c r="N17" s="13">
        <f t="shared" si="4"/>
        <v>0</v>
      </c>
      <c r="O17" s="57"/>
      <c r="P17" s="57"/>
      <c r="Q17" s="57"/>
      <c r="R17" s="57"/>
      <c r="S17" s="57"/>
      <c r="T17" s="32"/>
      <c r="U17" s="69"/>
      <c r="V17" s="57"/>
      <c r="W17" s="57">
        <f t="shared" si="7"/>
        <v>0</v>
      </c>
      <c r="X17" s="61"/>
      <c r="Y17" s="61"/>
      <c r="Z17" s="61"/>
      <c r="AA17" s="61"/>
      <c r="AB17" s="61"/>
      <c r="AC17" s="61">
        <f t="shared" si="5"/>
        <v>0</v>
      </c>
      <c r="AD17" s="67"/>
      <c r="AE17" s="67"/>
      <c r="AF17" s="68"/>
      <c r="AG17" s="67">
        <f t="shared" si="6"/>
        <v>0</v>
      </c>
    </row>
    <row r="18" spans="1:55">
      <c r="A18" s="24" t="s">
        <v>13</v>
      </c>
      <c r="B18" s="25" t="s">
        <v>919</v>
      </c>
      <c r="C18" s="44"/>
      <c r="D18" s="44">
        <f t="shared" si="1"/>
        <v>0</v>
      </c>
      <c r="E18" s="44">
        <f t="shared" si="2"/>
        <v>0</v>
      </c>
      <c r="F18" s="44">
        <f t="shared" si="3"/>
        <v>0</v>
      </c>
      <c r="G18" s="49"/>
      <c r="H18" s="49"/>
      <c r="I18" s="49"/>
      <c r="J18" s="49"/>
      <c r="K18" s="49"/>
      <c r="L18" s="49"/>
      <c r="M18" s="53">
        <f>+'Cert.INM-AC'!J282</f>
        <v>0</v>
      </c>
      <c r="N18" s="13">
        <f t="shared" si="4"/>
        <v>0</v>
      </c>
      <c r="O18" s="57"/>
      <c r="P18" s="57"/>
      <c r="Q18" s="57"/>
      <c r="R18" s="57"/>
      <c r="S18" s="57"/>
      <c r="T18" s="57"/>
      <c r="U18" s="69"/>
      <c r="V18" s="57"/>
      <c r="W18" s="57">
        <f t="shared" si="7"/>
        <v>0</v>
      </c>
      <c r="X18" s="61"/>
      <c r="Y18" s="61"/>
      <c r="Z18" s="61"/>
      <c r="AA18" s="61"/>
      <c r="AB18" s="61"/>
      <c r="AC18" s="61">
        <f t="shared" si="5"/>
        <v>0</v>
      </c>
      <c r="AD18" s="67"/>
      <c r="AE18" s="67"/>
      <c r="AF18" s="67"/>
      <c r="AG18" s="67">
        <f t="shared" si="6"/>
        <v>0</v>
      </c>
    </row>
    <row r="19" spans="1:55">
      <c r="A19" s="24" t="s">
        <v>14</v>
      </c>
      <c r="B19" s="25" t="s">
        <v>920</v>
      </c>
      <c r="C19" s="44"/>
      <c r="D19" s="44">
        <f t="shared" si="1"/>
        <v>0</v>
      </c>
      <c r="E19" s="44">
        <f t="shared" si="2"/>
        <v>0</v>
      </c>
      <c r="F19" s="44">
        <f t="shared" si="3"/>
        <v>0</v>
      </c>
      <c r="G19" s="49"/>
      <c r="H19" s="49"/>
      <c r="I19" s="49"/>
      <c r="J19" s="49"/>
      <c r="K19" s="49"/>
      <c r="L19" s="49"/>
      <c r="M19" s="53">
        <f>+'Cert.INM-AC'!K282</f>
        <v>0</v>
      </c>
      <c r="N19" s="13">
        <f t="shared" si="4"/>
        <v>0</v>
      </c>
      <c r="O19" s="57"/>
      <c r="P19" s="57"/>
      <c r="Q19" s="57"/>
      <c r="R19" s="57"/>
      <c r="S19" s="57"/>
      <c r="T19" s="32"/>
      <c r="U19" s="69"/>
      <c r="V19" s="57"/>
      <c r="W19" s="57">
        <f t="shared" si="7"/>
        <v>0</v>
      </c>
      <c r="X19" s="61"/>
      <c r="Y19" s="61"/>
      <c r="Z19" s="61"/>
      <c r="AA19" s="61"/>
      <c r="AB19" s="61"/>
      <c r="AC19" s="61">
        <f t="shared" si="5"/>
        <v>0</v>
      </c>
      <c r="AD19" s="66"/>
      <c r="AE19" s="67"/>
      <c r="AF19" s="67"/>
      <c r="AG19" s="67">
        <f t="shared" si="6"/>
        <v>0</v>
      </c>
    </row>
    <row r="20" spans="1:55">
      <c r="A20" s="24" t="s">
        <v>15</v>
      </c>
      <c r="B20" s="25" t="s">
        <v>123</v>
      </c>
      <c r="C20" s="44"/>
      <c r="D20" s="44">
        <f t="shared" si="1"/>
        <v>0</v>
      </c>
      <c r="E20" s="44">
        <f t="shared" si="2"/>
        <v>0</v>
      </c>
      <c r="F20" s="44">
        <f t="shared" si="3"/>
        <v>0</v>
      </c>
      <c r="G20" s="49"/>
      <c r="H20" s="49"/>
      <c r="I20" s="49"/>
      <c r="J20" s="49"/>
      <c r="K20" s="49"/>
      <c r="L20" s="49"/>
      <c r="M20" s="53">
        <f>+'Cert.INM-AC'!L282</f>
        <v>0</v>
      </c>
      <c r="N20" s="13">
        <f t="shared" si="4"/>
        <v>0</v>
      </c>
      <c r="O20" s="57"/>
      <c r="P20" s="57"/>
      <c r="Q20" s="57"/>
      <c r="R20" s="57"/>
      <c r="S20" s="57"/>
      <c r="T20" s="57"/>
      <c r="U20" s="69"/>
      <c r="V20" s="57"/>
      <c r="W20" s="57">
        <f t="shared" si="7"/>
        <v>0</v>
      </c>
      <c r="X20" s="61"/>
      <c r="Y20" s="61"/>
      <c r="Z20" s="61"/>
      <c r="AA20" s="61"/>
      <c r="AB20" s="61"/>
      <c r="AC20" s="61">
        <f t="shared" si="5"/>
        <v>0</v>
      </c>
      <c r="AD20" s="67"/>
      <c r="AE20" s="67"/>
      <c r="AF20" s="67"/>
      <c r="AG20" s="67">
        <f t="shared" si="6"/>
        <v>0</v>
      </c>
    </row>
    <row r="21" spans="1:55">
      <c r="A21" s="24" t="s">
        <v>16</v>
      </c>
      <c r="B21" s="25" t="s">
        <v>921</v>
      </c>
      <c r="C21" s="44"/>
      <c r="D21" s="44">
        <f t="shared" si="1"/>
        <v>0</v>
      </c>
      <c r="E21" s="44">
        <f t="shared" si="2"/>
        <v>0</v>
      </c>
      <c r="F21" s="44">
        <f t="shared" si="3"/>
        <v>0</v>
      </c>
      <c r="G21" s="49"/>
      <c r="H21" s="49"/>
      <c r="I21" s="49"/>
      <c r="J21" s="49"/>
      <c r="K21" s="49"/>
      <c r="L21" s="49"/>
      <c r="M21" s="53">
        <f>+'Cert.INM-AC'!M282</f>
        <v>0</v>
      </c>
      <c r="N21" s="13">
        <f t="shared" si="4"/>
        <v>0</v>
      </c>
      <c r="O21" s="57"/>
      <c r="P21" s="57"/>
      <c r="Q21" s="57"/>
      <c r="R21" s="57"/>
      <c r="S21" s="57"/>
      <c r="T21" s="57"/>
      <c r="U21" s="69"/>
      <c r="V21" s="57"/>
      <c r="W21" s="57">
        <f t="shared" si="7"/>
        <v>0</v>
      </c>
      <c r="X21" s="61"/>
      <c r="Y21" s="61"/>
      <c r="Z21" s="61"/>
      <c r="AA21" s="61"/>
      <c r="AB21" s="61"/>
      <c r="AC21" s="61">
        <f t="shared" si="5"/>
        <v>0</v>
      </c>
      <c r="AD21" s="67"/>
      <c r="AE21" s="67"/>
      <c r="AF21" s="67"/>
      <c r="AG21" s="67">
        <f t="shared" si="6"/>
        <v>0</v>
      </c>
    </row>
    <row r="22" spans="1:55">
      <c r="A22" s="24" t="s">
        <v>17</v>
      </c>
      <c r="B22" s="25" t="s">
        <v>922</v>
      </c>
      <c r="C22" s="44"/>
      <c r="D22" s="44">
        <f t="shared" si="1"/>
        <v>0</v>
      </c>
      <c r="E22" s="44">
        <f t="shared" si="2"/>
        <v>0</v>
      </c>
      <c r="F22" s="44">
        <f t="shared" si="3"/>
        <v>0</v>
      </c>
      <c r="G22" s="49"/>
      <c r="H22" s="49"/>
      <c r="I22" s="49"/>
      <c r="J22" s="49"/>
      <c r="K22" s="49"/>
      <c r="L22" s="49"/>
      <c r="M22" s="53">
        <f>+'Cert.INM-AC'!N282</f>
        <v>0</v>
      </c>
      <c r="N22" s="13">
        <f t="shared" si="4"/>
        <v>0</v>
      </c>
      <c r="O22" s="57"/>
      <c r="P22" s="57"/>
      <c r="Q22" s="57"/>
      <c r="R22" s="57"/>
      <c r="S22" s="57"/>
      <c r="T22" s="57"/>
      <c r="U22" s="69"/>
      <c r="V22" s="57"/>
      <c r="W22" s="57">
        <f t="shared" si="7"/>
        <v>0</v>
      </c>
      <c r="X22" s="61"/>
      <c r="Y22" s="61"/>
      <c r="Z22" s="61"/>
      <c r="AA22" s="61"/>
      <c r="AB22" s="61"/>
      <c r="AC22" s="61">
        <f t="shared" si="5"/>
        <v>0</v>
      </c>
      <c r="AD22" s="67"/>
      <c r="AE22" s="67"/>
      <c r="AF22" s="67"/>
      <c r="AG22" s="67">
        <f t="shared" si="6"/>
        <v>0</v>
      </c>
    </row>
    <row r="23" spans="1:55">
      <c r="A23" s="24" t="s">
        <v>18</v>
      </c>
      <c r="B23" s="25" t="s">
        <v>923</v>
      </c>
      <c r="C23" s="44"/>
      <c r="D23" s="44">
        <f t="shared" si="1"/>
        <v>0</v>
      </c>
      <c r="E23" s="44">
        <f t="shared" si="2"/>
        <v>0</v>
      </c>
      <c r="F23" s="44">
        <f t="shared" si="3"/>
        <v>0</v>
      </c>
      <c r="G23" s="49"/>
      <c r="H23" s="49"/>
      <c r="I23" s="49"/>
      <c r="J23" s="49"/>
      <c r="K23" s="49"/>
      <c r="L23" s="49"/>
      <c r="M23" s="53">
        <f>+'Cert.INM-AC'!O282</f>
        <v>0</v>
      </c>
      <c r="N23" s="13">
        <f t="shared" si="4"/>
        <v>0</v>
      </c>
      <c r="O23" s="57"/>
      <c r="P23" s="57"/>
      <c r="Q23" s="57"/>
      <c r="R23" s="57"/>
      <c r="S23" s="57"/>
      <c r="T23" s="57"/>
      <c r="U23" s="69"/>
      <c r="V23" s="57"/>
      <c r="W23" s="57">
        <f t="shared" si="7"/>
        <v>0</v>
      </c>
      <c r="X23" s="61"/>
      <c r="Y23" s="61"/>
      <c r="Z23" s="61"/>
      <c r="AA23" s="61"/>
      <c r="AB23" s="61"/>
      <c r="AC23" s="61">
        <f t="shared" si="5"/>
        <v>0</v>
      </c>
      <c r="AD23" s="67"/>
      <c r="AE23" s="67"/>
      <c r="AF23" s="67"/>
      <c r="AG23" s="67">
        <f t="shared" si="6"/>
        <v>0</v>
      </c>
    </row>
    <row r="24" spans="1:55" s="1" customFormat="1">
      <c r="A24" s="24" t="s">
        <v>19</v>
      </c>
      <c r="B24" s="25" t="s">
        <v>924</v>
      </c>
      <c r="C24" s="44"/>
      <c r="D24" s="44">
        <f t="shared" si="1"/>
        <v>0</v>
      </c>
      <c r="E24" s="44">
        <f t="shared" si="2"/>
        <v>0</v>
      </c>
      <c r="F24" s="44">
        <f t="shared" si="3"/>
        <v>0</v>
      </c>
      <c r="G24" s="49"/>
      <c r="H24" s="49"/>
      <c r="I24" s="49"/>
      <c r="J24" s="49"/>
      <c r="K24" s="49"/>
      <c r="L24" s="49"/>
      <c r="M24" s="53">
        <f>+'Cert.INM-AC'!P282</f>
        <v>0</v>
      </c>
      <c r="N24" s="13">
        <f t="shared" si="4"/>
        <v>0</v>
      </c>
      <c r="O24" s="57"/>
      <c r="P24" s="57"/>
      <c r="Q24" s="57"/>
      <c r="R24" s="57"/>
      <c r="S24" s="57"/>
      <c r="T24" s="57"/>
      <c r="U24" s="69"/>
      <c r="V24" s="57"/>
      <c r="W24" s="57">
        <f t="shared" si="7"/>
        <v>0</v>
      </c>
      <c r="X24" s="61"/>
      <c r="Y24" s="61"/>
      <c r="Z24" s="61"/>
      <c r="AA24" s="61"/>
      <c r="AB24" s="61"/>
      <c r="AC24" s="61">
        <f t="shared" si="5"/>
        <v>0</v>
      </c>
      <c r="AD24" s="67"/>
      <c r="AE24" s="67"/>
      <c r="AF24" s="67"/>
      <c r="AG24" s="67">
        <f t="shared" si="6"/>
        <v>0</v>
      </c>
      <c r="AH24"/>
      <c r="AI24"/>
      <c r="AJ24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</row>
    <row r="25" spans="1:55">
      <c r="A25" s="24" t="s">
        <v>20</v>
      </c>
      <c r="B25" s="25" t="s">
        <v>925</v>
      </c>
      <c r="C25" s="44"/>
      <c r="D25" s="44">
        <f t="shared" si="1"/>
        <v>0</v>
      </c>
      <c r="E25" s="44">
        <f t="shared" si="2"/>
        <v>0</v>
      </c>
      <c r="F25" s="44">
        <f t="shared" si="3"/>
        <v>0</v>
      </c>
      <c r="G25" s="49"/>
      <c r="H25" s="49"/>
      <c r="I25" s="49"/>
      <c r="J25" s="49"/>
      <c r="K25" s="49"/>
      <c r="L25" s="49"/>
      <c r="M25" s="53">
        <f>+'Cert.INM-AC'!Q282</f>
        <v>0</v>
      </c>
      <c r="N25" s="13">
        <f t="shared" si="4"/>
        <v>0</v>
      </c>
      <c r="O25" s="57"/>
      <c r="P25" s="57"/>
      <c r="Q25" s="57"/>
      <c r="R25" s="57"/>
      <c r="S25" s="57"/>
      <c r="T25" s="57"/>
      <c r="U25" s="69"/>
      <c r="V25" s="57"/>
      <c r="W25" s="57">
        <f t="shared" si="7"/>
        <v>0</v>
      </c>
      <c r="X25" s="61"/>
      <c r="Y25" s="61"/>
      <c r="Z25" s="61"/>
      <c r="AA25" s="61"/>
      <c r="AB25" s="61"/>
      <c r="AC25" s="61">
        <f t="shared" si="5"/>
        <v>0</v>
      </c>
      <c r="AD25" s="67"/>
      <c r="AE25" s="67"/>
      <c r="AF25" s="67"/>
      <c r="AG25" s="67">
        <f t="shared" si="6"/>
        <v>0</v>
      </c>
    </row>
    <row r="26" spans="1:55">
      <c r="A26" s="24"/>
      <c r="B26" s="25"/>
      <c r="C26" s="44"/>
      <c r="D26" s="45"/>
      <c r="E26" s="45"/>
      <c r="F26" s="44"/>
      <c r="G26" s="49"/>
      <c r="H26" s="49"/>
      <c r="I26" s="49"/>
      <c r="J26" s="49"/>
      <c r="K26" s="49"/>
      <c r="L26" s="49"/>
      <c r="M26" s="53"/>
      <c r="N26" s="11"/>
      <c r="O26" s="57"/>
      <c r="P26" s="57"/>
      <c r="Q26" s="57"/>
      <c r="R26" s="57"/>
      <c r="S26" s="57"/>
      <c r="T26" s="57"/>
      <c r="U26" s="69"/>
      <c r="V26" s="57"/>
      <c r="W26" s="57"/>
      <c r="X26" s="61"/>
      <c r="Y26" s="61"/>
      <c r="Z26" s="61"/>
      <c r="AA26" s="61"/>
      <c r="AB26" s="61"/>
      <c r="AC26" s="61"/>
      <c r="AD26" s="67"/>
      <c r="AE26" s="67"/>
      <c r="AF26" s="67"/>
      <c r="AG26" s="66"/>
    </row>
    <row r="27" spans="1:55">
      <c r="A27" s="20" t="s">
        <v>927</v>
      </c>
      <c r="B27" s="26" t="s">
        <v>928</v>
      </c>
      <c r="C27" s="43">
        <f t="shared" ref="C27:AG27" si="8">SUM(C29:C63)</f>
        <v>0</v>
      </c>
      <c r="D27" s="43">
        <f t="shared" si="8"/>
        <v>0</v>
      </c>
      <c r="E27" s="43">
        <f t="shared" si="8"/>
        <v>0</v>
      </c>
      <c r="F27" s="43">
        <f t="shared" si="8"/>
        <v>0</v>
      </c>
      <c r="G27" s="47">
        <f t="shared" si="8"/>
        <v>0</v>
      </c>
      <c r="H27" s="47">
        <f t="shared" si="8"/>
        <v>0</v>
      </c>
      <c r="I27" s="47">
        <f t="shared" si="8"/>
        <v>0</v>
      </c>
      <c r="J27" s="47">
        <f t="shared" si="8"/>
        <v>0</v>
      </c>
      <c r="K27" s="47">
        <f t="shared" si="8"/>
        <v>0</v>
      </c>
      <c r="L27" s="47">
        <f t="shared" si="8"/>
        <v>0</v>
      </c>
      <c r="M27" s="51">
        <f t="shared" si="8"/>
        <v>0</v>
      </c>
      <c r="N27" s="33">
        <f t="shared" si="8"/>
        <v>0</v>
      </c>
      <c r="O27" s="55">
        <f t="shared" si="8"/>
        <v>0</v>
      </c>
      <c r="P27" s="55">
        <f t="shared" si="8"/>
        <v>0</v>
      </c>
      <c r="Q27" s="55">
        <f t="shared" si="8"/>
        <v>0</v>
      </c>
      <c r="R27" s="55">
        <f t="shared" si="8"/>
        <v>0</v>
      </c>
      <c r="S27" s="55">
        <f t="shared" si="8"/>
        <v>0</v>
      </c>
      <c r="T27" s="55">
        <f t="shared" si="8"/>
        <v>0</v>
      </c>
      <c r="U27" s="55">
        <f t="shared" si="8"/>
        <v>0</v>
      </c>
      <c r="V27" s="55">
        <f t="shared" si="8"/>
        <v>0</v>
      </c>
      <c r="W27" s="55">
        <f t="shared" si="8"/>
        <v>0</v>
      </c>
      <c r="X27" s="59">
        <f t="shared" si="8"/>
        <v>0</v>
      </c>
      <c r="Y27" s="59">
        <f t="shared" si="8"/>
        <v>0</v>
      </c>
      <c r="Z27" s="59">
        <f t="shared" si="8"/>
        <v>0</v>
      </c>
      <c r="AA27" s="59">
        <f t="shared" si="8"/>
        <v>0</v>
      </c>
      <c r="AB27" s="59">
        <f t="shared" si="8"/>
        <v>0</v>
      </c>
      <c r="AC27" s="59">
        <f t="shared" si="8"/>
        <v>0</v>
      </c>
      <c r="AD27" s="65">
        <f t="shared" si="8"/>
        <v>0</v>
      </c>
      <c r="AE27" s="65">
        <f t="shared" si="8"/>
        <v>0</v>
      </c>
      <c r="AF27" s="65">
        <f t="shared" si="8"/>
        <v>0</v>
      </c>
      <c r="AG27" s="65">
        <f t="shared" si="8"/>
        <v>0</v>
      </c>
    </row>
    <row r="28" spans="1:55">
      <c r="A28" s="24"/>
      <c r="B28" s="25"/>
      <c r="C28" s="44"/>
      <c r="D28" s="45"/>
      <c r="E28" s="45"/>
      <c r="F28" s="45"/>
      <c r="G28" s="48"/>
      <c r="H28" s="48"/>
      <c r="I28" s="48"/>
      <c r="J28" s="48"/>
      <c r="K28" s="48"/>
      <c r="L28" s="48"/>
      <c r="M28" s="52"/>
      <c r="N28" s="3"/>
      <c r="O28" s="56"/>
      <c r="P28" s="56"/>
      <c r="Q28" s="56"/>
      <c r="R28" s="56"/>
      <c r="S28" s="56"/>
      <c r="T28" s="56"/>
      <c r="U28" s="69"/>
      <c r="V28" s="56"/>
      <c r="W28" s="56"/>
      <c r="X28" s="60"/>
      <c r="Y28" s="60"/>
      <c r="Z28" s="60"/>
      <c r="AA28" s="60"/>
      <c r="AB28" s="60"/>
      <c r="AC28" s="60"/>
      <c r="AD28" s="66"/>
      <c r="AE28" s="66"/>
      <c r="AF28" s="66"/>
      <c r="AG28" s="66"/>
      <c r="AH28" s="3"/>
      <c r="AI28" s="3"/>
      <c r="AJ28" s="3"/>
    </row>
    <row r="29" spans="1:55">
      <c r="A29" s="24" t="s">
        <v>22</v>
      </c>
      <c r="B29" s="25" t="s">
        <v>929</v>
      </c>
      <c r="C29" s="44">
        <v>0</v>
      </c>
      <c r="D29" s="44">
        <f t="shared" ref="D29:D63" si="9">+AG29</f>
        <v>0</v>
      </c>
      <c r="E29" s="44">
        <f t="shared" ref="E29:E63" si="10">+W29+AC29</f>
        <v>0</v>
      </c>
      <c r="F29" s="44">
        <f t="shared" ref="F29:F63" si="11">+C29+D29+E29</f>
        <v>0</v>
      </c>
      <c r="G29" s="49"/>
      <c r="H29" s="49"/>
      <c r="I29" s="49"/>
      <c r="J29" s="49"/>
      <c r="K29" s="49"/>
      <c r="L29" s="49"/>
      <c r="M29" s="53">
        <f>+'Cert.INM-AC'!R282</f>
        <v>0</v>
      </c>
      <c r="N29" s="13">
        <f t="shared" ref="N29:N63" si="12">+F29-M29</f>
        <v>0</v>
      </c>
      <c r="O29" s="57"/>
      <c r="P29" s="57"/>
      <c r="Q29" s="57"/>
      <c r="R29" s="57"/>
      <c r="S29" s="57"/>
      <c r="T29" s="57"/>
      <c r="U29" s="69"/>
      <c r="V29" s="57"/>
      <c r="W29" s="57">
        <f t="shared" ref="W29:W63" si="13">+O29+P29+Q29+R29+S29+T29+U29+V29</f>
        <v>0</v>
      </c>
      <c r="X29" s="61"/>
      <c r="Y29" s="61"/>
      <c r="Z29" s="61"/>
      <c r="AA29" s="61"/>
      <c r="AB29" s="61"/>
      <c r="AC29" s="61">
        <f t="shared" ref="AC29:AC63" si="14">+X29+Y29+Z29+AA29+AB29</f>
        <v>0</v>
      </c>
      <c r="AD29" s="67"/>
      <c r="AE29" s="67"/>
      <c r="AF29" s="67"/>
      <c r="AG29" s="67">
        <f t="shared" ref="AG29:AG63" si="15">SUM(AD29:AF29)</f>
        <v>0</v>
      </c>
    </row>
    <row r="30" spans="1:55">
      <c r="A30" s="24" t="s">
        <v>23</v>
      </c>
      <c r="B30" s="25" t="s">
        <v>930</v>
      </c>
      <c r="C30" s="44">
        <v>0</v>
      </c>
      <c r="D30" s="44">
        <f t="shared" si="9"/>
        <v>0</v>
      </c>
      <c r="E30" s="44">
        <f t="shared" si="10"/>
        <v>0</v>
      </c>
      <c r="F30" s="44">
        <f t="shared" si="11"/>
        <v>0</v>
      </c>
      <c r="G30" s="49"/>
      <c r="H30" s="49"/>
      <c r="I30" s="49"/>
      <c r="J30" s="49"/>
      <c r="K30" s="49"/>
      <c r="L30" s="49"/>
      <c r="M30" s="53">
        <f>+'Cert.INM-AC'!S282</f>
        <v>0</v>
      </c>
      <c r="N30" s="13">
        <f t="shared" si="12"/>
        <v>0</v>
      </c>
      <c r="O30" s="57"/>
      <c r="P30" s="57"/>
      <c r="Q30" s="57"/>
      <c r="R30" s="57"/>
      <c r="S30" s="57"/>
      <c r="T30" s="57"/>
      <c r="U30" s="69"/>
      <c r="V30" s="57"/>
      <c r="W30" s="57">
        <f t="shared" si="13"/>
        <v>0</v>
      </c>
      <c r="X30" s="61"/>
      <c r="Y30" s="61"/>
      <c r="Z30" s="61"/>
      <c r="AA30" s="61"/>
      <c r="AB30" s="61"/>
      <c r="AC30" s="61">
        <f t="shared" si="14"/>
        <v>0</v>
      </c>
      <c r="AD30" s="67"/>
      <c r="AE30" s="67"/>
      <c r="AF30" s="67"/>
      <c r="AG30" s="67">
        <f t="shared" si="15"/>
        <v>0</v>
      </c>
    </row>
    <row r="31" spans="1:55">
      <c r="A31" s="24" t="s">
        <v>25</v>
      </c>
      <c r="B31" s="25" t="s">
        <v>932</v>
      </c>
      <c r="C31" s="44">
        <v>0</v>
      </c>
      <c r="D31" s="44">
        <f>+AG31</f>
        <v>0</v>
      </c>
      <c r="E31" s="44">
        <f>+W31+AC31</f>
        <v>0</v>
      </c>
      <c r="F31" s="44">
        <f t="shared" si="11"/>
        <v>0</v>
      </c>
      <c r="G31" s="49"/>
      <c r="H31" s="49"/>
      <c r="I31" s="49"/>
      <c r="J31" s="49"/>
      <c r="K31" s="49"/>
      <c r="L31" s="49"/>
      <c r="M31" s="53">
        <f>+'Cert.INM-AC'!T282</f>
        <v>0</v>
      </c>
      <c r="N31" s="13">
        <f t="shared" si="12"/>
        <v>0</v>
      </c>
      <c r="O31" s="57"/>
      <c r="P31" s="57"/>
      <c r="Q31" s="57"/>
      <c r="R31" s="57"/>
      <c r="S31" s="57"/>
      <c r="T31" s="57"/>
      <c r="U31" s="69"/>
      <c r="V31" s="57"/>
      <c r="W31" s="57">
        <f t="shared" si="13"/>
        <v>0</v>
      </c>
      <c r="X31" s="61"/>
      <c r="Y31" s="61"/>
      <c r="Z31" s="61"/>
      <c r="AA31" s="61"/>
      <c r="AB31" s="61"/>
      <c r="AC31" s="61">
        <f t="shared" si="14"/>
        <v>0</v>
      </c>
      <c r="AD31" s="67"/>
      <c r="AE31" s="67"/>
      <c r="AF31" s="67"/>
      <c r="AG31" s="67">
        <f t="shared" si="15"/>
        <v>0</v>
      </c>
    </row>
    <row r="32" spans="1:55">
      <c r="A32" s="24" t="s">
        <v>26</v>
      </c>
      <c r="B32" s="25" t="s">
        <v>933</v>
      </c>
      <c r="C32" s="44">
        <v>0</v>
      </c>
      <c r="D32" s="44">
        <f t="shared" si="9"/>
        <v>0</v>
      </c>
      <c r="E32" s="44">
        <f t="shared" si="10"/>
        <v>0</v>
      </c>
      <c r="F32" s="44">
        <f t="shared" si="11"/>
        <v>0</v>
      </c>
      <c r="G32" s="49"/>
      <c r="H32" s="49"/>
      <c r="I32" s="49"/>
      <c r="J32" s="49"/>
      <c r="K32" s="49"/>
      <c r="L32" s="49"/>
      <c r="M32" s="53">
        <f>+'Cert.INM-AC'!U282</f>
        <v>0</v>
      </c>
      <c r="N32" s="13">
        <f t="shared" si="12"/>
        <v>0</v>
      </c>
      <c r="O32" s="57"/>
      <c r="P32" s="57"/>
      <c r="Q32" s="57"/>
      <c r="R32" s="57"/>
      <c r="S32" s="57"/>
      <c r="T32" s="57"/>
      <c r="U32" s="69"/>
      <c r="V32" s="57"/>
      <c r="W32" s="57">
        <f t="shared" si="13"/>
        <v>0</v>
      </c>
      <c r="X32" s="61"/>
      <c r="Y32" s="61"/>
      <c r="Z32" s="61"/>
      <c r="AA32" s="61"/>
      <c r="AB32" s="61"/>
      <c r="AC32" s="61">
        <f t="shared" si="14"/>
        <v>0</v>
      </c>
      <c r="AD32" s="67"/>
      <c r="AE32" s="67"/>
      <c r="AF32" s="67"/>
      <c r="AG32" s="67">
        <f t="shared" si="15"/>
        <v>0</v>
      </c>
    </row>
    <row r="33" spans="1:33">
      <c r="A33" s="24" t="s">
        <v>27</v>
      </c>
      <c r="B33" s="25" t="s">
        <v>934</v>
      </c>
      <c r="C33" s="44">
        <v>0</v>
      </c>
      <c r="D33" s="44">
        <f t="shared" si="9"/>
        <v>0</v>
      </c>
      <c r="E33" s="44">
        <f t="shared" si="10"/>
        <v>0</v>
      </c>
      <c r="F33" s="44">
        <f t="shared" si="11"/>
        <v>0</v>
      </c>
      <c r="G33" s="49"/>
      <c r="H33" s="49"/>
      <c r="I33" s="49"/>
      <c r="J33" s="49"/>
      <c r="K33" s="49"/>
      <c r="L33" s="49"/>
      <c r="M33" s="53">
        <f>+'Cert.INM-AC'!V282</f>
        <v>0</v>
      </c>
      <c r="N33" s="13">
        <f t="shared" si="12"/>
        <v>0</v>
      </c>
      <c r="O33" s="57"/>
      <c r="P33" s="57"/>
      <c r="Q33" s="57"/>
      <c r="R33" s="57"/>
      <c r="S33" s="57"/>
      <c r="T33" s="57"/>
      <c r="U33" s="69"/>
      <c r="V33" s="57"/>
      <c r="W33" s="57">
        <f t="shared" si="13"/>
        <v>0</v>
      </c>
      <c r="X33" s="61"/>
      <c r="Y33" s="61"/>
      <c r="Z33" s="61"/>
      <c r="AA33" s="61"/>
      <c r="AB33" s="61"/>
      <c r="AC33" s="61">
        <f t="shared" si="14"/>
        <v>0</v>
      </c>
      <c r="AD33" s="67"/>
      <c r="AE33" s="67"/>
      <c r="AF33" s="67"/>
      <c r="AG33" s="67">
        <f t="shared" si="15"/>
        <v>0</v>
      </c>
    </row>
    <row r="34" spans="1:33">
      <c r="A34" s="24" t="s">
        <v>28</v>
      </c>
      <c r="B34" s="25" t="s">
        <v>935</v>
      </c>
      <c r="C34" s="44">
        <v>0</v>
      </c>
      <c r="D34" s="44">
        <f t="shared" si="9"/>
        <v>0</v>
      </c>
      <c r="E34" s="44">
        <f t="shared" si="10"/>
        <v>0</v>
      </c>
      <c r="F34" s="44">
        <f t="shared" si="11"/>
        <v>0</v>
      </c>
      <c r="G34" s="49"/>
      <c r="H34" s="49"/>
      <c r="I34" s="49"/>
      <c r="J34" s="49"/>
      <c r="K34" s="49"/>
      <c r="L34" s="49"/>
      <c r="M34" s="53">
        <f>+'Cert.INM-AC'!W282</f>
        <v>0</v>
      </c>
      <c r="N34" s="13">
        <f t="shared" si="12"/>
        <v>0</v>
      </c>
      <c r="O34" s="57"/>
      <c r="P34" s="57"/>
      <c r="Q34" s="57"/>
      <c r="R34" s="57"/>
      <c r="S34" s="57"/>
      <c r="T34" s="57"/>
      <c r="U34" s="69"/>
      <c r="V34" s="57"/>
      <c r="W34" s="57">
        <f t="shared" si="13"/>
        <v>0</v>
      </c>
      <c r="X34" s="61"/>
      <c r="Y34" s="61"/>
      <c r="Z34" s="61"/>
      <c r="AA34" s="61"/>
      <c r="AB34" s="61"/>
      <c r="AC34" s="61">
        <f t="shared" si="14"/>
        <v>0</v>
      </c>
      <c r="AD34" s="67"/>
      <c r="AE34" s="67"/>
      <c r="AF34" s="67"/>
      <c r="AG34" s="67">
        <f t="shared" si="15"/>
        <v>0</v>
      </c>
    </row>
    <row r="35" spans="1:33">
      <c r="A35" s="24" t="s">
        <v>29</v>
      </c>
      <c r="B35" s="25" t="s">
        <v>936</v>
      </c>
      <c r="C35" s="44">
        <v>0</v>
      </c>
      <c r="D35" s="44">
        <f t="shared" si="9"/>
        <v>0</v>
      </c>
      <c r="E35" s="44">
        <f t="shared" si="10"/>
        <v>0</v>
      </c>
      <c r="F35" s="44">
        <f t="shared" si="11"/>
        <v>0</v>
      </c>
      <c r="G35" s="49"/>
      <c r="H35" s="49"/>
      <c r="I35" s="49"/>
      <c r="J35" s="49"/>
      <c r="K35" s="49"/>
      <c r="L35" s="49"/>
      <c r="M35" s="53">
        <f>+'Cert.INM-AC'!X282</f>
        <v>0</v>
      </c>
      <c r="N35" s="13">
        <f t="shared" si="12"/>
        <v>0</v>
      </c>
      <c r="O35" s="57"/>
      <c r="P35" s="57"/>
      <c r="Q35" s="57"/>
      <c r="R35" s="57"/>
      <c r="S35" s="57"/>
      <c r="T35" s="57"/>
      <c r="U35" s="69"/>
      <c r="V35" s="57"/>
      <c r="W35" s="57">
        <f t="shared" si="13"/>
        <v>0</v>
      </c>
      <c r="X35" s="61"/>
      <c r="Y35" s="61"/>
      <c r="Z35" s="61"/>
      <c r="AA35" s="61"/>
      <c r="AB35" s="61"/>
      <c r="AC35" s="61">
        <f t="shared" si="14"/>
        <v>0</v>
      </c>
      <c r="AD35" s="67"/>
      <c r="AE35" s="67"/>
      <c r="AF35" s="67"/>
      <c r="AG35" s="67">
        <f t="shared" si="15"/>
        <v>0</v>
      </c>
    </row>
    <row r="36" spans="1:33">
      <c r="A36" s="24" t="s">
        <v>30</v>
      </c>
      <c r="B36" s="25" t="s">
        <v>383</v>
      </c>
      <c r="C36" s="44">
        <v>0</v>
      </c>
      <c r="D36" s="44">
        <f t="shared" si="9"/>
        <v>0</v>
      </c>
      <c r="E36" s="44">
        <f t="shared" si="10"/>
        <v>0</v>
      </c>
      <c r="F36" s="44">
        <f t="shared" si="11"/>
        <v>0</v>
      </c>
      <c r="G36" s="49"/>
      <c r="H36" s="49"/>
      <c r="I36" s="49"/>
      <c r="J36" s="49"/>
      <c r="K36" s="49"/>
      <c r="L36" s="49"/>
      <c r="M36" s="53">
        <f>+'Cert.INM-AC'!Y282</f>
        <v>0</v>
      </c>
      <c r="N36" s="13">
        <f t="shared" si="12"/>
        <v>0</v>
      </c>
      <c r="O36" s="57"/>
      <c r="P36" s="57"/>
      <c r="Q36" s="57"/>
      <c r="R36" s="57"/>
      <c r="S36" s="57"/>
      <c r="T36" s="57"/>
      <c r="U36" s="69"/>
      <c r="V36" s="57"/>
      <c r="W36" s="57">
        <f t="shared" si="13"/>
        <v>0</v>
      </c>
      <c r="X36" s="61"/>
      <c r="Y36" s="61"/>
      <c r="Z36" s="61"/>
      <c r="AA36" s="61"/>
      <c r="AB36" s="61"/>
      <c r="AC36" s="61">
        <f t="shared" si="14"/>
        <v>0</v>
      </c>
      <c r="AD36" s="67"/>
      <c r="AE36" s="67"/>
      <c r="AF36" s="67"/>
      <c r="AG36" s="67">
        <f t="shared" si="15"/>
        <v>0</v>
      </c>
    </row>
    <row r="37" spans="1:33">
      <c r="A37" s="24" t="s">
        <v>31</v>
      </c>
      <c r="B37" s="25" t="s">
        <v>937</v>
      </c>
      <c r="C37" s="44">
        <v>0</v>
      </c>
      <c r="D37" s="44">
        <f t="shared" si="9"/>
        <v>0</v>
      </c>
      <c r="E37" s="44">
        <f t="shared" si="10"/>
        <v>0</v>
      </c>
      <c r="F37" s="44">
        <f t="shared" si="11"/>
        <v>0</v>
      </c>
      <c r="G37" s="49"/>
      <c r="H37" s="49"/>
      <c r="I37" s="49"/>
      <c r="J37" s="49"/>
      <c r="K37" s="49"/>
      <c r="L37" s="49"/>
      <c r="M37" s="53">
        <f>+'Cert.INM-AC'!Z282</f>
        <v>0</v>
      </c>
      <c r="N37" s="13">
        <f t="shared" si="12"/>
        <v>0</v>
      </c>
      <c r="O37" s="57"/>
      <c r="P37" s="57"/>
      <c r="Q37" s="57"/>
      <c r="R37" s="57"/>
      <c r="S37" s="57"/>
      <c r="T37" s="57"/>
      <c r="U37" s="69"/>
      <c r="V37" s="57"/>
      <c r="W37" s="57">
        <f t="shared" si="13"/>
        <v>0</v>
      </c>
      <c r="X37" s="61"/>
      <c r="Y37" s="61"/>
      <c r="Z37" s="61"/>
      <c r="AA37" s="61"/>
      <c r="AB37" s="61"/>
      <c r="AC37" s="61">
        <f t="shared" si="14"/>
        <v>0</v>
      </c>
      <c r="AD37" s="67"/>
      <c r="AE37" s="67"/>
      <c r="AF37" s="67"/>
      <c r="AG37" s="67">
        <f t="shared" si="15"/>
        <v>0</v>
      </c>
    </row>
    <row r="38" spans="1:33">
      <c r="A38" s="24" t="s">
        <v>32</v>
      </c>
      <c r="B38" s="25" t="s">
        <v>938</v>
      </c>
      <c r="C38" s="44">
        <v>0</v>
      </c>
      <c r="D38" s="44">
        <f t="shared" si="9"/>
        <v>0</v>
      </c>
      <c r="E38" s="44">
        <f t="shared" si="10"/>
        <v>0</v>
      </c>
      <c r="F38" s="44">
        <f t="shared" si="11"/>
        <v>0</v>
      </c>
      <c r="G38" s="49"/>
      <c r="H38" s="49"/>
      <c r="I38" s="49"/>
      <c r="J38" s="49"/>
      <c r="K38" s="49"/>
      <c r="L38" s="49"/>
      <c r="M38" s="53">
        <f>+'Cert.INM-AC'!AA282</f>
        <v>0</v>
      </c>
      <c r="N38" s="13">
        <f t="shared" si="12"/>
        <v>0</v>
      </c>
      <c r="O38" s="57"/>
      <c r="P38" s="57"/>
      <c r="Q38" s="57"/>
      <c r="R38" s="57"/>
      <c r="S38" s="57"/>
      <c r="T38" s="57"/>
      <c r="U38" s="69"/>
      <c r="V38" s="57"/>
      <c r="W38" s="57">
        <f t="shared" si="13"/>
        <v>0</v>
      </c>
      <c r="X38" s="61"/>
      <c r="Y38" s="61"/>
      <c r="Z38" s="61"/>
      <c r="AA38" s="61"/>
      <c r="AB38" s="61"/>
      <c r="AC38" s="61">
        <f t="shared" si="14"/>
        <v>0</v>
      </c>
      <c r="AD38" s="67"/>
      <c r="AE38" s="67"/>
      <c r="AF38" s="67"/>
      <c r="AG38" s="67">
        <f t="shared" si="15"/>
        <v>0</v>
      </c>
    </row>
    <row r="39" spans="1:33">
      <c r="A39" s="24" t="s">
        <v>33</v>
      </c>
      <c r="B39" s="25" t="s">
        <v>939</v>
      </c>
      <c r="C39" s="44">
        <v>0</v>
      </c>
      <c r="D39" s="44">
        <f t="shared" si="9"/>
        <v>0</v>
      </c>
      <c r="E39" s="44">
        <f t="shared" si="10"/>
        <v>0</v>
      </c>
      <c r="F39" s="44">
        <f t="shared" si="11"/>
        <v>0</v>
      </c>
      <c r="G39" s="49"/>
      <c r="H39" s="49"/>
      <c r="I39" s="49"/>
      <c r="J39" s="49"/>
      <c r="K39" s="49"/>
      <c r="L39" s="49"/>
      <c r="M39" s="53">
        <f>+'Cert.INM-AC'!AB282</f>
        <v>0</v>
      </c>
      <c r="N39" s="13">
        <f t="shared" si="12"/>
        <v>0</v>
      </c>
      <c r="O39" s="57"/>
      <c r="P39" s="57"/>
      <c r="Q39" s="57"/>
      <c r="R39" s="57"/>
      <c r="S39" s="57"/>
      <c r="T39" s="57"/>
      <c r="U39" s="69"/>
      <c r="V39" s="57"/>
      <c r="W39" s="57">
        <f t="shared" si="13"/>
        <v>0</v>
      </c>
      <c r="X39" s="61"/>
      <c r="Y39" s="61"/>
      <c r="Z39" s="61"/>
      <c r="AA39" s="61"/>
      <c r="AB39" s="61"/>
      <c r="AC39" s="61">
        <f t="shared" si="14"/>
        <v>0</v>
      </c>
      <c r="AD39" s="67"/>
      <c r="AE39" s="67"/>
      <c r="AF39" s="67"/>
      <c r="AG39" s="67">
        <f t="shared" si="15"/>
        <v>0</v>
      </c>
    </row>
    <row r="40" spans="1:33">
      <c r="A40" s="24" t="s">
        <v>34</v>
      </c>
      <c r="B40" s="25" t="s">
        <v>940</v>
      </c>
      <c r="C40" s="44">
        <v>0</v>
      </c>
      <c r="D40" s="44">
        <f t="shared" si="9"/>
        <v>0</v>
      </c>
      <c r="E40" s="44">
        <f t="shared" si="10"/>
        <v>0</v>
      </c>
      <c r="F40" s="44">
        <f t="shared" si="11"/>
        <v>0</v>
      </c>
      <c r="G40" s="49"/>
      <c r="H40" s="49"/>
      <c r="I40" s="49"/>
      <c r="J40" s="49"/>
      <c r="K40" s="49"/>
      <c r="L40" s="49"/>
      <c r="M40" s="53">
        <f>+'Cert.INM-AC'!AC282</f>
        <v>0</v>
      </c>
      <c r="N40" s="13">
        <f t="shared" si="12"/>
        <v>0</v>
      </c>
      <c r="O40" s="57"/>
      <c r="P40" s="57"/>
      <c r="Q40" s="57"/>
      <c r="R40" s="57"/>
      <c r="S40" s="57"/>
      <c r="T40" s="57"/>
      <c r="U40" s="69"/>
      <c r="V40" s="57"/>
      <c r="W40" s="57">
        <f t="shared" si="13"/>
        <v>0</v>
      </c>
      <c r="X40" s="61"/>
      <c r="Y40" s="61"/>
      <c r="Z40" s="61"/>
      <c r="AA40" s="61"/>
      <c r="AB40" s="61"/>
      <c r="AC40" s="61">
        <f t="shared" si="14"/>
        <v>0</v>
      </c>
      <c r="AD40" s="67"/>
      <c r="AE40" s="67"/>
      <c r="AF40" s="67"/>
      <c r="AG40" s="67">
        <f t="shared" si="15"/>
        <v>0</v>
      </c>
    </row>
    <row r="41" spans="1:33">
      <c r="A41" s="24" t="s">
        <v>35</v>
      </c>
      <c r="B41" s="25" t="s">
        <v>941</v>
      </c>
      <c r="C41" s="44">
        <v>0</v>
      </c>
      <c r="D41" s="44">
        <f t="shared" si="9"/>
        <v>0</v>
      </c>
      <c r="E41" s="44">
        <f t="shared" si="10"/>
        <v>0</v>
      </c>
      <c r="F41" s="44">
        <f t="shared" si="11"/>
        <v>0</v>
      </c>
      <c r="G41" s="49"/>
      <c r="H41" s="49"/>
      <c r="I41" s="49"/>
      <c r="J41" s="49"/>
      <c r="K41" s="49"/>
      <c r="L41" s="49"/>
      <c r="M41" s="53">
        <f>+'Cert.INM-AC'!AD282</f>
        <v>0</v>
      </c>
      <c r="N41" s="13">
        <f t="shared" si="12"/>
        <v>0</v>
      </c>
      <c r="O41" s="57"/>
      <c r="P41" s="57"/>
      <c r="Q41" s="57"/>
      <c r="R41" s="57"/>
      <c r="S41" s="57"/>
      <c r="T41" s="57"/>
      <c r="U41" s="69"/>
      <c r="V41" s="57"/>
      <c r="W41" s="57">
        <f t="shared" si="13"/>
        <v>0</v>
      </c>
      <c r="X41" s="61"/>
      <c r="Y41" s="61"/>
      <c r="Z41" s="61"/>
      <c r="AA41" s="61"/>
      <c r="AB41" s="61"/>
      <c r="AC41" s="61">
        <f t="shared" si="14"/>
        <v>0</v>
      </c>
      <c r="AD41" s="67"/>
      <c r="AE41" s="67"/>
      <c r="AF41" s="67"/>
      <c r="AG41" s="67">
        <f t="shared" si="15"/>
        <v>0</v>
      </c>
    </row>
    <row r="42" spans="1:33">
      <c r="A42" s="24" t="s">
        <v>36</v>
      </c>
      <c r="B42" s="25" t="s">
        <v>942</v>
      </c>
      <c r="C42" s="44">
        <v>0</v>
      </c>
      <c r="D42" s="44">
        <f t="shared" si="9"/>
        <v>0</v>
      </c>
      <c r="E42" s="44">
        <f t="shared" si="10"/>
        <v>0</v>
      </c>
      <c r="F42" s="44">
        <f t="shared" si="11"/>
        <v>0</v>
      </c>
      <c r="G42" s="49"/>
      <c r="H42" s="49"/>
      <c r="I42" s="49"/>
      <c r="J42" s="49"/>
      <c r="K42" s="49"/>
      <c r="L42" s="49"/>
      <c r="M42" s="53">
        <f>+'Cert.INM-AC'!AE282</f>
        <v>0</v>
      </c>
      <c r="N42" s="13">
        <f t="shared" si="12"/>
        <v>0</v>
      </c>
      <c r="O42" s="57"/>
      <c r="P42" s="57"/>
      <c r="Q42" s="57"/>
      <c r="R42" s="57"/>
      <c r="S42" s="57"/>
      <c r="T42" s="57"/>
      <c r="U42" s="69"/>
      <c r="V42" s="57"/>
      <c r="W42" s="57">
        <f t="shared" si="13"/>
        <v>0</v>
      </c>
      <c r="X42" s="61"/>
      <c r="Y42" s="61"/>
      <c r="Z42" s="61"/>
      <c r="AA42" s="61"/>
      <c r="AB42" s="61"/>
      <c r="AC42" s="61">
        <f t="shared" si="14"/>
        <v>0</v>
      </c>
      <c r="AD42" s="67"/>
      <c r="AE42" s="67"/>
      <c r="AF42" s="67"/>
      <c r="AG42" s="67">
        <f t="shared" si="15"/>
        <v>0</v>
      </c>
    </row>
    <row r="43" spans="1:33">
      <c r="A43" s="24" t="s">
        <v>38</v>
      </c>
      <c r="B43" s="25" t="s">
        <v>944</v>
      </c>
      <c r="C43" s="44">
        <v>0</v>
      </c>
      <c r="D43" s="44">
        <f t="shared" si="9"/>
        <v>0</v>
      </c>
      <c r="E43" s="44">
        <f t="shared" si="10"/>
        <v>0</v>
      </c>
      <c r="F43" s="44">
        <f t="shared" si="11"/>
        <v>0</v>
      </c>
      <c r="G43" s="49"/>
      <c r="H43" s="49"/>
      <c r="I43" s="49"/>
      <c r="J43" s="49"/>
      <c r="K43" s="49"/>
      <c r="L43" s="49"/>
      <c r="M43" s="53">
        <f>+'Cert.INM-AC'!AF282</f>
        <v>0</v>
      </c>
      <c r="N43" s="13">
        <f t="shared" si="12"/>
        <v>0</v>
      </c>
      <c r="O43" s="57"/>
      <c r="P43" s="57"/>
      <c r="Q43" s="57"/>
      <c r="R43" s="57"/>
      <c r="S43" s="57"/>
      <c r="T43" s="57"/>
      <c r="U43" s="69"/>
      <c r="V43" s="57"/>
      <c r="W43" s="57">
        <f t="shared" si="13"/>
        <v>0</v>
      </c>
      <c r="X43" s="61"/>
      <c r="Y43" s="61"/>
      <c r="Z43" s="61"/>
      <c r="AA43" s="61"/>
      <c r="AB43" s="61"/>
      <c r="AC43" s="61">
        <f t="shared" si="14"/>
        <v>0</v>
      </c>
      <c r="AD43" s="67"/>
      <c r="AE43" s="67"/>
      <c r="AF43" s="67"/>
      <c r="AG43" s="67">
        <f t="shared" si="15"/>
        <v>0</v>
      </c>
    </row>
    <row r="44" spans="1:33">
      <c r="A44" s="24" t="s">
        <v>39</v>
      </c>
      <c r="B44" s="25" t="s">
        <v>945</v>
      </c>
      <c r="C44" s="44">
        <v>0</v>
      </c>
      <c r="D44" s="44">
        <f t="shared" si="9"/>
        <v>0</v>
      </c>
      <c r="E44" s="44">
        <f t="shared" si="10"/>
        <v>0</v>
      </c>
      <c r="F44" s="44">
        <f t="shared" si="11"/>
        <v>0</v>
      </c>
      <c r="G44" s="49"/>
      <c r="H44" s="49"/>
      <c r="I44" s="49"/>
      <c r="J44" s="49"/>
      <c r="K44" s="49"/>
      <c r="L44" s="49"/>
      <c r="M44" s="53">
        <f>+'Cert.INM-AC'!AG282</f>
        <v>0</v>
      </c>
      <c r="N44" s="13">
        <f t="shared" si="12"/>
        <v>0</v>
      </c>
      <c r="O44" s="57"/>
      <c r="P44" s="57"/>
      <c r="Q44" s="57"/>
      <c r="R44" s="57"/>
      <c r="S44" s="57"/>
      <c r="T44" s="57"/>
      <c r="U44" s="69"/>
      <c r="V44" s="57"/>
      <c r="W44" s="57">
        <f t="shared" si="13"/>
        <v>0</v>
      </c>
      <c r="X44" s="61"/>
      <c r="Y44" s="61"/>
      <c r="Z44" s="61"/>
      <c r="AA44" s="61"/>
      <c r="AB44" s="61"/>
      <c r="AC44" s="61">
        <f t="shared" si="14"/>
        <v>0</v>
      </c>
      <c r="AD44" s="67"/>
      <c r="AE44" s="67"/>
      <c r="AF44" s="67"/>
      <c r="AG44" s="67">
        <f t="shared" si="15"/>
        <v>0</v>
      </c>
    </row>
    <row r="45" spans="1:33">
      <c r="A45" s="24" t="s">
        <v>40</v>
      </c>
      <c r="B45" s="25" t="s">
        <v>946</v>
      </c>
      <c r="C45" s="44">
        <v>0</v>
      </c>
      <c r="D45" s="44">
        <f t="shared" si="9"/>
        <v>0</v>
      </c>
      <c r="E45" s="44">
        <f t="shared" si="10"/>
        <v>0</v>
      </c>
      <c r="F45" s="44">
        <f t="shared" si="11"/>
        <v>0</v>
      </c>
      <c r="G45" s="49"/>
      <c r="H45" s="49"/>
      <c r="I45" s="49"/>
      <c r="J45" s="49"/>
      <c r="K45" s="49"/>
      <c r="L45" s="49"/>
      <c r="M45" s="53">
        <f>+'Cert.INM-AC'!AH282</f>
        <v>0</v>
      </c>
      <c r="N45" s="13">
        <f t="shared" si="12"/>
        <v>0</v>
      </c>
      <c r="O45" s="57"/>
      <c r="P45" s="57"/>
      <c r="Q45" s="57"/>
      <c r="R45" s="57"/>
      <c r="S45" s="57"/>
      <c r="T45" s="57"/>
      <c r="U45" s="69"/>
      <c r="V45" s="57"/>
      <c r="W45" s="57">
        <f t="shared" si="13"/>
        <v>0</v>
      </c>
      <c r="X45" s="61"/>
      <c r="Y45" s="61"/>
      <c r="Z45" s="61"/>
      <c r="AA45" s="61"/>
      <c r="AB45" s="61"/>
      <c r="AC45" s="61">
        <f t="shared" si="14"/>
        <v>0</v>
      </c>
      <c r="AD45" s="67"/>
      <c r="AE45" s="67"/>
      <c r="AF45" s="67"/>
      <c r="AG45" s="67">
        <f t="shared" si="15"/>
        <v>0</v>
      </c>
    </row>
    <row r="46" spans="1:33">
      <c r="A46" s="24" t="s">
        <v>41</v>
      </c>
      <c r="B46" s="25" t="s">
        <v>947</v>
      </c>
      <c r="C46" s="44">
        <v>0</v>
      </c>
      <c r="D46" s="44">
        <f t="shared" si="9"/>
        <v>0</v>
      </c>
      <c r="E46" s="44">
        <f t="shared" si="10"/>
        <v>0</v>
      </c>
      <c r="F46" s="44">
        <f t="shared" si="11"/>
        <v>0</v>
      </c>
      <c r="G46" s="49"/>
      <c r="H46" s="49"/>
      <c r="I46" s="49"/>
      <c r="J46" s="49"/>
      <c r="K46" s="49"/>
      <c r="L46" s="49"/>
      <c r="M46" s="53">
        <f>+'Cert.INM-AC'!AI282</f>
        <v>0</v>
      </c>
      <c r="N46" s="13">
        <f t="shared" si="12"/>
        <v>0</v>
      </c>
      <c r="O46" s="57"/>
      <c r="P46" s="57"/>
      <c r="Q46" s="57"/>
      <c r="R46" s="57"/>
      <c r="S46" s="57"/>
      <c r="T46" s="57"/>
      <c r="U46" s="69"/>
      <c r="V46" s="57"/>
      <c r="W46" s="57">
        <f t="shared" si="13"/>
        <v>0</v>
      </c>
      <c r="X46" s="61"/>
      <c r="Y46" s="61"/>
      <c r="Z46" s="61"/>
      <c r="AA46" s="61"/>
      <c r="AB46" s="61"/>
      <c r="AC46" s="61">
        <f t="shared" si="14"/>
        <v>0</v>
      </c>
      <c r="AD46" s="67"/>
      <c r="AE46" s="67"/>
      <c r="AF46" s="67"/>
      <c r="AG46" s="67">
        <f t="shared" si="15"/>
        <v>0</v>
      </c>
    </row>
    <row r="47" spans="1:33">
      <c r="A47" s="24" t="s">
        <v>42</v>
      </c>
      <c r="B47" s="25" t="s">
        <v>393</v>
      </c>
      <c r="C47" s="44">
        <v>0</v>
      </c>
      <c r="D47" s="44">
        <f t="shared" si="9"/>
        <v>0</v>
      </c>
      <c r="E47" s="44">
        <f t="shared" si="10"/>
        <v>0</v>
      </c>
      <c r="F47" s="44">
        <f t="shared" si="11"/>
        <v>0</v>
      </c>
      <c r="G47" s="49"/>
      <c r="H47" s="49"/>
      <c r="I47" s="49"/>
      <c r="J47" s="49"/>
      <c r="K47" s="49"/>
      <c r="L47" s="49"/>
      <c r="M47" s="53">
        <f>+'Cert.INM-AC'!AJ282</f>
        <v>0</v>
      </c>
      <c r="N47" s="13">
        <f t="shared" si="12"/>
        <v>0</v>
      </c>
      <c r="O47" s="57"/>
      <c r="P47" s="57"/>
      <c r="Q47" s="57"/>
      <c r="R47" s="57"/>
      <c r="S47" s="57"/>
      <c r="T47" s="57"/>
      <c r="U47" s="69"/>
      <c r="V47" s="57"/>
      <c r="W47" s="57">
        <f t="shared" si="13"/>
        <v>0</v>
      </c>
      <c r="X47" s="61"/>
      <c r="Y47" s="61"/>
      <c r="Z47" s="61"/>
      <c r="AA47" s="61"/>
      <c r="AB47" s="61"/>
      <c r="AC47" s="61">
        <f t="shared" si="14"/>
        <v>0</v>
      </c>
      <c r="AD47" s="67"/>
      <c r="AE47" s="67"/>
      <c r="AF47" s="67"/>
      <c r="AG47" s="67">
        <f t="shared" si="15"/>
        <v>0</v>
      </c>
    </row>
    <row r="48" spans="1:33">
      <c r="A48" s="24" t="s">
        <v>43</v>
      </c>
      <c r="B48" s="25" t="s">
        <v>408</v>
      </c>
      <c r="C48" s="44">
        <v>0</v>
      </c>
      <c r="D48" s="44">
        <f t="shared" si="9"/>
        <v>0</v>
      </c>
      <c r="E48" s="44">
        <f t="shared" si="10"/>
        <v>0</v>
      </c>
      <c r="F48" s="44">
        <f t="shared" si="11"/>
        <v>0</v>
      </c>
      <c r="G48" s="49"/>
      <c r="H48" s="49"/>
      <c r="I48" s="49"/>
      <c r="J48" s="49"/>
      <c r="K48" s="49"/>
      <c r="L48" s="49"/>
      <c r="M48" s="53">
        <f>+'Cert.INM-AC'!AK282</f>
        <v>0</v>
      </c>
      <c r="N48" s="13">
        <f t="shared" si="12"/>
        <v>0</v>
      </c>
      <c r="O48" s="57"/>
      <c r="P48" s="57"/>
      <c r="Q48" s="57"/>
      <c r="R48" s="57"/>
      <c r="S48" s="57"/>
      <c r="T48" s="57"/>
      <c r="U48" s="69"/>
      <c r="V48" s="57"/>
      <c r="W48" s="57">
        <f t="shared" si="13"/>
        <v>0</v>
      </c>
      <c r="X48" s="61"/>
      <c r="Y48" s="61"/>
      <c r="Z48" s="61"/>
      <c r="AA48" s="61"/>
      <c r="AB48" s="61"/>
      <c r="AC48" s="61">
        <f t="shared" si="14"/>
        <v>0</v>
      </c>
      <c r="AD48" s="67"/>
      <c r="AE48" s="67"/>
      <c r="AF48" s="67"/>
      <c r="AG48" s="67">
        <f t="shared" si="15"/>
        <v>0</v>
      </c>
    </row>
    <row r="49" spans="1:36">
      <c r="A49" s="24" t="s">
        <v>44</v>
      </c>
      <c r="B49" s="25" t="s">
        <v>385</v>
      </c>
      <c r="C49" s="44">
        <v>0</v>
      </c>
      <c r="D49" s="44">
        <f t="shared" si="9"/>
        <v>0</v>
      </c>
      <c r="E49" s="44">
        <f t="shared" si="10"/>
        <v>0</v>
      </c>
      <c r="F49" s="44">
        <f t="shared" si="11"/>
        <v>0</v>
      </c>
      <c r="G49" s="49"/>
      <c r="H49" s="49"/>
      <c r="I49" s="49"/>
      <c r="J49" s="49"/>
      <c r="K49" s="49"/>
      <c r="L49" s="49"/>
      <c r="M49" s="53">
        <f>+'Cert.INM-AC'!AL282</f>
        <v>0</v>
      </c>
      <c r="N49" s="13">
        <f t="shared" si="12"/>
        <v>0</v>
      </c>
      <c r="O49" s="57"/>
      <c r="P49" s="57"/>
      <c r="Q49" s="57"/>
      <c r="R49" s="57"/>
      <c r="S49" s="57"/>
      <c r="T49" s="57"/>
      <c r="U49" s="69"/>
      <c r="V49" s="57"/>
      <c r="W49" s="57">
        <f t="shared" si="13"/>
        <v>0</v>
      </c>
      <c r="X49" s="61"/>
      <c r="Y49" s="61"/>
      <c r="Z49" s="61"/>
      <c r="AA49" s="61"/>
      <c r="AB49" s="61"/>
      <c r="AC49" s="61">
        <f t="shared" si="14"/>
        <v>0</v>
      </c>
      <c r="AD49" s="67"/>
      <c r="AE49" s="67"/>
      <c r="AF49" s="67"/>
      <c r="AG49" s="67">
        <f t="shared" si="15"/>
        <v>0</v>
      </c>
    </row>
    <row r="50" spans="1:36">
      <c r="A50" s="24" t="s">
        <v>45</v>
      </c>
      <c r="B50" s="27" t="s">
        <v>948</v>
      </c>
      <c r="C50" s="44">
        <v>0</v>
      </c>
      <c r="D50" s="44">
        <f t="shared" si="9"/>
        <v>0</v>
      </c>
      <c r="E50" s="44">
        <f t="shared" si="10"/>
        <v>0</v>
      </c>
      <c r="F50" s="44">
        <f t="shared" si="11"/>
        <v>0</v>
      </c>
      <c r="G50" s="49"/>
      <c r="H50" s="49"/>
      <c r="I50" s="49"/>
      <c r="J50" s="49"/>
      <c r="K50" s="49"/>
      <c r="L50" s="49"/>
      <c r="M50" s="53">
        <f>+'Cert.INM-AC'!AM282</f>
        <v>0</v>
      </c>
      <c r="N50" s="13">
        <f t="shared" si="12"/>
        <v>0</v>
      </c>
      <c r="O50" s="57"/>
      <c r="P50" s="57"/>
      <c r="Q50" s="57"/>
      <c r="R50" s="57"/>
      <c r="S50" s="57"/>
      <c r="T50" s="57"/>
      <c r="U50" s="69"/>
      <c r="V50" s="57"/>
      <c r="W50" s="57">
        <f t="shared" si="13"/>
        <v>0</v>
      </c>
      <c r="X50" s="61"/>
      <c r="Y50" s="61"/>
      <c r="Z50" s="61"/>
      <c r="AA50" s="61"/>
      <c r="AB50" s="61"/>
      <c r="AC50" s="61">
        <f t="shared" si="14"/>
        <v>0</v>
      </c>
      <c r="AD50" s="67"/>
      <c r="AE50" s="67"/>
      <c r="AF50" s="67"/>
      <c r="AG50" s="67">
        <f t="shared" si="15"/>
        <v>0</v>
      </c>
    </row>
    <row r="51" spans="1:36">
      <c r="A51" s="24" t="s">
        <v>46</v>
      </c>
      <c r="B51" s="25" t="s">
        <v>949</v>
      </c>
      <c r="C51" s="44">
        <v>0</v>
      </c>
      <c r="D51" s="44">
        <f t="shared" si="9"/>
        <v>0</v>
      </c>
      <c r="E51" s="44">
        <f t="shared" si="10"/>
        <v>0</v>
      </c>
      <c r="F51" s="44">
        <f t="shared" si="11"/>
        <v>0</v>
      </c>
      <c r="G51" s="49"/>
      <c r="H51" s="49"/>
      <c r="I51" s="49"/>
      <c r="J51" s="49"/>
      <c r="K51" s="49"/>
      <c r="L51" s="49"/>
      <c r="M51" s="53">
        <f>+'Cert.INM-AC'!AN282</f>
        <v>0</v>
      </c>
      <c r="N51" s="13">
        <f t="shared" si="12"/>
        <v>0</v>
      </c>
      <c r="O51" s="57"/>
      <c r="P51" s="57"/>
      <c r="Q51" s="57"/>
      <c r="R51" s="57"/>
      <c r="S51" s="57"/>
      <c r="T51" s="57"/>
      <c r="U51" s="69"/>
      <c r="V51" s="57"/>
      <c r="W51" s="57">
        <f t="shared" si="13"/>
        <v>0</v>
      </c>
      <c r="X51" s="61"/>
      <c r="Y51" s="61"/>
      <c r="Z51" s="61"/>
      <c r="AA51" s="61"/>
      <c r="AB51" s="61"/>
      <c r="AC51" s="61">
        <f t="shared" si="14"/>
        <v>0</v>
      </c>
      <c r="AD51" s="67"/>
      <c r="AE51" s="67"/>
      <c r="AF51" s="67"/>
      <c r="AG51" s="67">
        <f t="shared" si="15"/>
        <v>0</v>
      </c>
    </row>
    <row r="52" spans="1:36">
      <c r="A52" s="24" t="s">
        <v>47</v>
      </c>
      <c r="B52" s="25" t="s">
        <v>950</v>
      </c>
      <c r="C52" s="44">
        <v>0</v>
      </c>
      <c r="D52" s="44">
        <f t="shared" si="9"/>
        <v>0</v>
      </c>
      <c r="E52" s="44">
        <f t="shared" si="10"/>
        <v>0</v>
      </c>
      <c r="F52" s="44">
        <f t="shared" si="11"/>
        <v>0</v>
      </c>
      <c r="G52" s="49"/>
      <c r="H52" s="49"/>
      <c r="I52" s="49"/>
      <c r="J52" s="49"/>
      <c r="K52" s="49"/>
      <c r="L52" s="49"/>
      <c r="M52" s="53">
        <f>+'Cert.INM-AC'!AO282</f>
        <v>0</v>
      </c>
      <c r="N52" s="13">
        <f t="shared" si="12"/>
        <v>0</v>
      </c>
      <c r="O52" s="57"/>
      <c r="P52" s="57"/>
      <c r="Q52" s="57"/>
      <c r="R52" s="57"/>
      <c r="S52" s="57"/>
      <c r="T52" s="57"/>
      <c r="U52" s="69"/>
      <c r="V52" s="57"/>
      <c r="W52" s="57">
        <f t="shared" si="13"/>
        <v>0</v>
      </c>
      <c r="X52" s="61"/>
      <c r="Y52" s="61"/>
      <c r="Z52" s="61"/>
      <c r="AA52" s="61"/>
      <c r="AB52" s="61"/>
      <c r="AC52" s="61">
        <f t="shared" si="14"/>
        <v>0</v>
      </c>
      <c r="AD52" s="67"/>
      <c r="AE52" s="67"/>
      <c r="AF52" s="67"/>
      <c r="AG52" s="67">
        <f t="shared" si="15"/>
        <v>0</v>
      </c>
    </row>
    <row r="53" spans="1:36">
      <c r="A53" s="24" t="s">
        <v>48</v>
      </c>
      <c r="B53" s="25" t="s">
        <v>951</v>
      </c>
      <c r="C53" s="44">
        <v>0</v>
      </c>
      <c r="D53" s="44">
        <f t="shared" si="9"/>
        <v>0</v>
      </c>
      <c r="E53" s="44">
        <f t="shared" si="10"/>
        <v>0</v>
      </c>
      <c r="F53" s="44">
        <f t="shared" si="11"/>
        <v>0</v>
      </c>
      <c r="G53" s="49"/>
      <c r="H53" s="49"/>
      <c r="I53" s="49"/>
      <c r="J53" s="49"/>
      <c r="K53" s="49"/>
      <c r="L53" s="49"/>
      <c r="M53" s="53">
        <f>+'Cert.INM-AC'!AP282</f>
        <v>0</v>
      </c>
      <c r="N53" s="13">
        <f t="shared" si="12"/>
        <v>0</v>
      </c>
      <c r="O53" s="57"/>
      <c r="P53" s="57"/>
      <c r="Q53" s="57"/>
      <c r="R53" s="57"/>
      <c r="S53" s="57"/>
      <c r="T53" s="57"/>
      <c r="U53" s="69"/>
      <c r="V53" s="57"/>
      <c r="W53" s="57">
        <f t="shared" si="13"/>
        <v>0</v>
      </c>
      <c r="X53" s="61"/>
      <c r="Y53" s="61"/>
      <c r="Z53" s="61"/>
      <c r="AA53" s="61"/>
      <c r="AB53" s="61"/>
      <c r="AC53" s="61">
        <f t="shared" si="14"/>
        <v>0</v>
      </c>
      <c r="AD53" s="67"/>
      <c r="AE53" s="67"/>
      <c r="AF53" s="67"/>
      <c r="AG53" s="67">
        <f t="shared" si="15"/>
        <v>0</v>
      </c>
    </row>
    <row r="54" spans="1:36" ht="14.25" customHeight="1">
      <c r="A54" s="24" t="s">
        <v>49</v>
      </c>
      <c r="B54" s="25" t="s">
        <v>952</v>
      </c>
      <c r="C54" s="44">
        <v>0</v>
      </c>
      <c r="D54" s="44">
        <f t="shared" si="9"/>
        <v>0</v>
      </c>
      <c r="E54" s="44">
        <f t="shared" si="10"/>
        <v>0</v>
      </c>
      <c r="F54" s="44">
        <f t="shared" si="11"/>
        <v>0</v>
      </c>
      <c r="G54" s="49"/>
      <c r="H54" s="49"/>
      <c r="I54" s="49"/>
      <c r="J54" s="49"/>
      <c r="K54" s="49"/>
      <c r="L54" s="49"/>
      <c r="M54" s="53">
        <f>+'Cert.INM-AC'!AQ282</f>
        <v>0</v>
      </c>
      <c r="N54" s="13">
        <f t="shared" si="12"/>
        <v>0</v>
      </c>
      <c r="O54" s="57"/>
      <c r="P54" s="57"/>
      <c r="Q54" s="57"/>
      <c r="R54" s="57"/>
      <c r="S54" s="57"/>
      <c r="T54" s="57"/>
      <c r="U54" s="69"/>
      <c r="V54" s="57"/>
      <c r="W54" s="57">
        <f t="shared" si="13"/>
        <v>0</v>
      </c>
      <c r="X54" s="61"/>
      <c r="Y54" s="61"/>
      <c r="Z54" s="61"/>
      <c r="AA54" s="61"/>
      <c r="AB54" s="61"/>
      <c r="AC54" s="61">
        <f t="shared" si="14"/>
        <v>0</v>
      </c>
      <c r="AD54" s="67"/>
      <c r="AE54" s="67"/>
      <c r="AF54" s="67"/>
      <c r="AG54" s="67">
        <f t="shared" si="15"/>
        <v>0</v>
      </c>
    </row>
    <row r="55" spans="1:36">
      <c r="A55" s="24" t="s">
        <v>51</v>
      </c>
      <c r="B55" s="25" t="s">
        <v>954</v>
      </c>
      <c r="C55" s="44">
        <v>0</v>
      </c>
      <c r="D55" s="44">
        <f t="shared" si="9"/>
        <v>0</v>
      </c>
      <c r="E55" s="44">
        <f t="shared" si="10"/>
        <v>0</v>
      </c>
      <c r="F55" s="44">
        <f t="shared" si="11"/>
        <v>0</v>
      </c>
      <c r="G55" s="49"/>
      <c r="H55" s="49"/>
      <c r="I55" s="49"/>
      <c r="J55" s="49"/>
      <c r="K55" s="49"/>
      <c r="L55" s="49"/>
      <c r="M55" s="53">
        <f>+'Cert.INM-AC'!AR282</f>
        <v>0</v>
      </c>
      <c r="N55" s="13">
        <f t="shared" si="12"/>
        <v>0</v>
      </c>
      <c r="O55" s="57"/>
      <c r="P55" s="57"/>
      <c r="Q55" s="57"/>
      <c r="R55" s="57"/>
      <c r="S55" s="57"/>
      <c r="T55" s="57"/>
      <c r="U55" s="69"/>
      <c r="V55" s="57"/>
      <c r="W55" s="57">
        <f t="shared" si="13"/>
        <v>0</v>
      </c>
      <c r="X55" s="61"/>
      <c r="Y55" s="61"/>
      <c r="Z55" s="61"/>
      <c r="AA55" s="61"/>
      <c r="AB55" s="61"/>
      <c r="AC55" s="61">
        <f t="shared" si="14"/>
        <v>0</v>
      </c>
      <c r="AD55" s="67"/>
      <c r="AE55" s="67"/>
      <c r="AF55" s="67"/>
      <c r="AG55" s="67">
        <f t="shared" si="15"/>
        <v>0</v>
      </c>
    </row>
    <row r="56" spans="1:36">
      <c r="A56" s="24" t="s">
        <v>52</v>
      </c>
      <c r="B56" s="25" t="s">
        <v>955</v>
      </c>
      <c r="C56" s="44">
        <v>0</v>
      </c>
      <c r="D56" s="44">
        <f t="shared" si="9"/>
        <v>0</v>
      </c>
      <c r="E56" s="44">
        <f t="shared" si="10"/>
        <v>0</v>
      </c>
      <c r="F56" s="44">
        <f t="shared" si="11"/>
        <v>0</v>
      </c>
      <c r="G56" s="49"/>
      <c r="H56" s="49"/>
      <c r="I56" s="49"/>
      <c r="J56" s="49"/>
      <c r="K56" s="49"/>
      <c r="L56" s="49"/>
      <c r="M56" s="53">
        <f>+'Cert.INM-AC'!AS282</f>
        <v>0</v>
      </c>
      <c r="N56" s="13">
        <f t="shared" si="12"/>
        <v>0</v>
      </c>
      <c r="O56" s="57"/>
      <c r="P56" s="57"/>
      <c r="Q56" s="57"/>
      <c r="R56" s="57"/>
      <c r="S56" s="57"/>
      <c r="T56" s="57"/>
      <c r="U56" s="69"/>
      <c r="V56" s="57"/>
      <c r="W56" s="57">
        <f t="shared" si="13"/>
        <v>0</v>
      </c>
      <c r="X56" s="61"/>
      <c r="Y56" s="61"/>
      <c r="Z56" s="61"/>
      <c r="AA56" s="61"/>
      <c r="AB56" s="61"/>
      <c r="AC56" s="61">
        <f t="shared" si="14"/>
        <v>0</v>
      </c>
      <c r="AD56" s="67"/>
      <c r="AE56" s="67"/>
      <c r="AF56" s="67"/>
      <c r="AG56" s="67">
        <f t="shared" si="15"/>
        <v>0</v>
      </c>
    </row>
    <row r="57" spans="1:36">
      <c r="A57" s="24" t="s">
        <v>53</v>
      </c>
      <c r="B57" s="25" t="s">
        <v>391</v>
      </c>
      <c r="C57" s="44">
        <v>0</v>
      </c>
      <c r="D57" s="44">
        <f t="shared" si="9"/>
        <v>0</v>
      </c>
      <c r="E57" s="44">
        <f t="shared" si="10"/>
        <v>0</v>
      </c>
      <c r="F57" s="44">
        <f t="shared" si="11"/>
        <v>0</v>
      </c>
      <c r="G57" s="49"/>
      <c r="H57" s="49"/>
      <c r="I57" s="49"/>
      <c r="J57" s="49"/>
      <c r="K57" s="49"/>
      <c r="L57" s="49"/>
      <c r="M57" s="53">
        <f>+'Cert.INM-AC'!AT282</f>
        <v>0</v>
      </c>
      <c r="N57" s="13">
        <f t="shared" si="12"/>
        <v>0</v>
      </c>
      <c r="O57" s="57"/>
      <c r="P57" s="57"/>
      <c r="Q57" s="57"/>
      <c r="R57" s="57"/>
      <c r="S57" s="57"/>
      <c r="T57" s="57"/>
      <c r="U57" s="69"/>
      <c r="V57" s="57"/>
      <c r="W57" s="57">
        <f t="shared" si="13"/>
        <v>0</v>
      </c>
      <c r="X57" s="61"/>
      <c r="Y57" s="61"/>
      <c r="Z57" s="61"/>
      <c r="AA57" s="61"/>
      <c r="AB57" s="61"/>
      <c r="AC57" s="61">
        <f t="shared" si="14"/>
        <v>0</v>
      </c>
      <c r="AD57" s="67"/>
      <c r="AE57" s="67"/>
      <c r="AF57" s="67"/>
      <c r="AG57" s="67">
        <f t="shared" si="15"/>
        <v>0</v>
      </c>
    </row>
    <row r="58" spans="1:36">
      <c r="A58" s="24" t="s">
        <v>54</v>
      </c>
      <c r="B58" s="25" t="s">
        <v>956</v>
      </c>
      <c r="C58" s="44">
        <v>0</v>
      </c>
      <c r="D58" s="44">
        <f t="shared" si="9"/>
        <v>0</v>
      </c>
      <c r="E58" s="44">
        <f t="shared" si="10"/>
        <v>0</v>
      </c>
      <c r="F58" s="44">
        <f t="shared" si="11"/>
        <v>0</v>
      </c>
      <c r="G58" s="49"/>
      <c r="H58" s="49"/>
      <c r="I58" s="49"/>
      <c r="J58" s="49"/>
      <c r="K58" s="49"/>
      <c r="L58" s="49"/>
      <c r="M58" s="53">
        <f>+'Cert.INM-AC'!AU282</f>
        <v>0</v>
      </c>
      <c r="N58" s="13">
        <f t="shared" si="12"/>
        <v>0</v>
      </c>
      <c r="O58" s="57"/>
      <c r="P58" s="57"/>
      <c r="Q58" s="57"/>
      <c r="R58" s="57"/>
      <c r="S58" s="57"/>
      <c r="T58" s="57"/>
      <c r="U58" s="69"/>
      <c r="V58" s="57"/>
      <c r="W58" s="57">
        <f t="shared" si="13"/>
        <v>0</v>
      </c>
      <c r="X58" s="61"/>
      <c r="Y58" s="61"/>
      <c r="Z58" s="61"/>
      <c r="AA58" s="61"/>
      <c r="AB58" s="61"/>
      <c r="AC58" s="61">
        <f t="shared" si="14"/>
        <v>0</v>
      </c>
      <c r="AD58" s="67"/>
      <c r="AE58" s="67"/>
      <c r="AF58" s="67"/>
      <c r="AG58" s="67">
        <f t="shared" si="15"/>
        <v>0</v>
      </c>
    </row>
    <row r="59" spans="1:36" s="1" customFormat="1">
      <c r="A59" s="24" t="s">
        <v>55</v>
      </c>
      <c r="B59" s="25" t="s">
        <v>389</v>
      </c>
      <c r="C59" s="44">
        <v>0</v>
      </c>
      <c r="D59" s="44">
        <f t="shared" si="9"/>
        <v>0</v>
      </c>
      <c r="E59" s="44">
        <f t="shared" si="10"/>
        <v>0</v>
      </c>
      <c r="F59" s="44">
        <f t="shared" si="11"/>
        <v>0</v>
      </c>
      <c r="G59" s="49"/>
      <c r="H59" s="49"/>
      <c r="I59" s="49"/>
      <c r="J59" s="49"/>
      <c r="K59" s="49"/>
      <c r="L59" s="49"/>
      <c r="M59" s="53">
        <f>+'Cert.INM-AC'!AV282</f>
        <v>0</v>
      </c>
      <c r="N59" s="13">
        <f t="shared" si="12"/>
        <v>0</v>
      </c>
      <c r="O59" s="57"/>
      <c r="P59" s="57"/>
      <c r="Q59" s="57"/>
      <c r="R59" s="57"/>
      <c r="S59" s="57"/>
      <c r="T59" s="57"/>
      <c r="U59" s="69"/>
      <c r="V59" s="57"/>
      <c r="W59" s="57">
        <f t="shared" si="13"/>
        <v>0</v>
      </c>
      <c r="X59" s="61"/>
      <c r="Y59" s="61"/>
      <c r="Z59" s="61"/>
      <c r="AA59" s="61"/>
      <c r="AB59" s="61"/>
      <c r="AC59" s="61">
        <f t="shared" si="14"/>
        <v>0</v>
      </c>
      <c r="AD59" s="67"/>
      <c r="AE59" s="67"/>
      <c r="AF59" s="67"/>
      <c r="AG59" s="67">
        <f t="shared" si="15"/>
        <v>0</v>
      </c>
      <c r="AH59"/>
      <c r="AI59"/>
      <c r="AJ59"/>
    </row>
    <row r="60" spans="1:36" ht="13.5" customHeight="1">
      <c r="A60" s="24" t="s">
        <v>957</v>
      </c>
      <c r="B60" s="111" t="s">
        <v>958</v>
      </c>
      <c r="C60" s="44">
        <v>0</v>
      </c>
      <c r="D60" s="44">
        <f t="shared" si="9"/>
        <v>0</v>
      </c>
      <c r="E60" s="44">
        <f t="shared" si="10"/>
        <v>0</v>
      </c>
      <c r="F60" s="44">
        <f t="shared" si="11"/>
        <v>0</v>
      </c>
      <c r="G60" s="49"/>
      <c r="H60" s="49"/>
      <c r="I60" s="49"/>
      <c r="J60" s="49"/>
      <c r="K60" s="49"/>
      <c r="L60" s="49"/>
      <c r="M60" s="53">
        <f>+'Cert.INM-AC'!AW282</f>
        <v>0</v>
      </c>
      <c r="N60" s="13">
        <f t="shared" si="12"/>
        <v>0</v>
      </c>
      <c r="O60" s="57"/>
      <c r="P60" s="57"/>
      <c r="Q60" s="57"/>
      <c r="R60" s="57"/>
      <c r="S60" s="57"/>
      <c r="T60" s="57"/>
      <c r="U60" s="69"/>
      <c r="V60" s="57"/>
      <c r="W60" s="57">
        <f t="shared" si="13"/>
        <v>0</v>
      </c>
      <c r="X60" s="61"/>
      <c r="Y60" s="61"/>
      <c r="Z60" s="61"/>
      <c r="AA60" s="61"/>
      <c r="AB60" s="61"/>
      <c r="AC60" s="61">
        <f t="shared" si="14"/>
        <v>0</v>
      </c>
      <c r="AD60" s="67"/>
      <c r="AE60" s="67"/>
      <c r="AF60" s="67"/>
      <c r="AG60" s="67">
        <f t="shared" si="15"/>
        <v>0</v>
      </c>
    </row>
    <row r="61" spans="1:36" ht="13.5" customHeight="1">
      <c r="A61" s="24" t="s">
        <v>57</v>
      </c>
      <c r="B61" s="27" t="s">
        <v>959</v>
      </c>
      <c r="C61" s="44">
        <v>0</v>
      </c>
      <c r="D61" s="44">
        <f t="shared" si="9"/>
        <v>0</v>
      </c>
      <c r="E61" s="44">
        <f t="shared" si="10"/>
        <v>0</v>
      </c>
      <c r="F61" s="44">
        <f t="shared" si="11"/>
        <v>0</v>
      </c>
      <c r="G61" s="49"/>
      <c r="H61" s="49"/>
      <c r="I61" s="49"/>
      <c r="J61" s="49"/>
      <c r="K61" s="49"/>
      <c r="L61" s="49"/>
      <c r="M61" s="53">
        <f>+'Cert.INM-AC'!AX282</f>
        <v>0</v>
      </c>
      <c r="N61" s="13">
        <f t="shared" si="12"/>
        <v>0</v>
      </c>
      <c r="O61" s="57"/>
      <c r="P61" s="57"/>
      <c r="Q61" s="57"/>
      <c r="R61" s="57"/>
      <c r="S61" s="57"/>
      <c r="T61" s="57"/>
      <c r="U61" s="69"/>
      <c r="V61" s="57"/>
      <c r="W61" s="57">
        <f t="shared" si="13"/>
        <v>0</v>
      </c>
      <c r="X61" s="61"/>
      <c r="Y61" s="61"/>
      <c r="Z61" s="61"/>
      <c r="AA61" s="61"/>
      <c r="AB61" s="61"/>
      <c r="AC61" s="61">
        <f t="shared" si="14"/>
        <v>0</v>
      </c>
      <c r="AD61" s="67"/>
      <c r="AE61" s="67"/>
      <c r="AF61" s="67"/>
      <c r="AG61" s="67">
        <f t="shared" si="15"/>
        <v>0</v>
      </c>
    </row>
    <row r="62" spans="1:36" ht="13.5" customHeight="1">
      <c r="A62" s="24" t="s">
        <v>60</v>
      </c>
      <c r="B62" s="27" t="s">
        <v>962</v>
      </c>
      <c r="C62" s="44">
        <v>0</v>
      </c>
      <c r="D62" s="44">
        <f t="shared" si="9"/>
        <v>0</v>
      </c>
      <c r="E62" s="44">
        <f t="shared" si="10"/>
        <v>0</v>
      </c>
      <c r="F62" s="44">
        <f t="shared" si="11"/>
        <v>0</v>
      </c>
      <c r="G62" s="49"/>
      <c r="H62" s="49"/>
      <c r="I62" s="49"/>
      <c r="J62" s="49"/>
      <c r="K62" s="49"/>
      <c r="L62" s="49"/>
      <c r="M62" s="53">
        <f>+'Cert.INM-AC'!AY282</f>
        <v>0</v>
      </c>
      <c r="N62" s="13">
        <f t="shared" si="12"/>
        <v>0</v>
      </c>
      <c r="O62" s="57"/>
      <c r="P62" s="57"/>
      <c r="Q62" s="57"/>
      <c r="R62" s="57"/>
      <c r="S62" s="57"/>
      <c r="T62" s="57"/>
      <c r="U62" s="69"/>
      <c r="V62" s="57"/>
      <c r="W62" s="57">
        <f t="shared" si="13"/>
        <v>0</v>
      </c>
      <c r="X62" s="61"/>
      <c r="Y62" s="61"/>
      <c r="Z62" s="61"/>
      <c r="AA62" s="61"/>
      <c r="AB62" s="61"/>
      <c r="AC62" s="61">
        <f t="shared" si="14"/>
        <v>0</v>
      </c>
      <c r="AD62" s="67"/>
      <c r="AE62" s="67"/>
      <c r="AF62" s="67"/>
      <c r="AG62" s="67">
        <f t="shared" si="15"/>
        <v>0</v>
      </c>
    </row>
    <row r="63" spans="1:36">
      <c r="A63" s="24" t="s">
        <v>61</v>
      </c>
      <c r="B63" s="25" t="s">
        <v>963</v>
      </c>
      <c r="C63" s="44">
        <v>0</v>
      </c>
      <c r="D63" s="44">
        <f t="shared" si="9"/>
        <v>0</v>
      </c>
      <c r="E63" s="44">
        <f t="shared" si="10"/>
        <v>0</v>
      </c>
      <c r="F63" s="44">
        <f t="shared" si="11"/>
        <v>0</v>
      </c>
      <c r="G63" s="49"/>
      <c r="H63" s="49"/>
      <c r="I63" s="49"/>
      <c r="J63" s="49"/>
      <c r="K63" s="49"/>
      <c r="L63" s="49"/>
      <c r="M63" s="53">
        <f>+'Cert.INM-AC'!AZ282</f>
        <v>0</v>
      </c>
      <c r="N63" s="13">
        <f t="shared" si="12"/>
        <v>0</v>
      </c>
      <c r="O63" s="57"/>
      <c r="P63" s="57"/>
      <c r="Q63" s="57"/>
      <c r="R63" s="57"/>
      <c r="S63" s="57"/>
      <c r="T63" s="57"/>
      <c r="U63" s="69"/>
      <c r="V63" s="57"/>
      <c r="W63" s="57">
        <f t="shared" si="13"/>
        <v>0</v>
      </c>
      <c r="X63" s="61"/>
      <c r="Y63" s="61"/>
      <c r="Z63" s="61"/>
      <c r="AA63" s="61"/>
      <c r="AB63" s="61"/>
      <c r="AC63" s="61">
        <f t="shared" si="14"/>
        <v>0</v>
      </c>
      <c r="AD63" s="67"/>
      <c r="AE63" s="67"/>
      <c r="AF63" s="67"/>
      <c r="AG63" s="67">
        <f t="shared" si="15"/>
        <v>0</v>
      </c>
    </row>
    <row r="64" spans="1:36">
      <c r="A64" s="24"/>
      <c r="B64" s="25"/>
      <c r="C64" s="44"/>
      <c r="D64" s="44"/>
      <c r="E64" s="44"/>
      <c r="F64" s="44"/>
      <c r="G64" s="49"/>
      <c r="H64" s="49"/>
      <c r="I64" s="49"/>
      <c r="J64" s="49"/>
      <c r="K64" s="49"/>
      <c r="L64" s="49"/>
      <c r="M64" s="53"/>
      <c r="N64" s="11"/>
      <c r="O64" s="57"/>
      <c r="P64" s="57"/>
      <c r="Q64" s="57"/>
      <c r="R64" s="57"/>
      <c r="S64" s="57"/>
      <c r="T64" s="57"/>
      <c r="U64" s="69"/>
      <c r="V64" s="57"/>
      <c r="W64" s="57"/>
      <c r="X64" s="61"/>
      <c r="Y64" s="61"/>
      <c r="Z64" s="61"/>
      <c r="AA64" s="61"/>
      <c r="AB64" s="61"/>
      <c r="AC64" s="61"/>
      <c r="AD64" s="67"/>
      <c r="AE64" s="67"/>
      <c r="AF64" s="67"/>
      <c r="AG64" s="66"/>
    </row>
    <row r="65" spans="1:33">
      <c r="A65" s="20" t="s">
        <v>964</v>
      </c>
      <c r="B65" s="26" t="s">
        <v>965</v>
      </c>
      <c r="C65" s="43">
        <f t="shared" ref="C65:AG65" si="16">SUM(C67:C86)</f>
        <v>0</v>
      </c>
      <c r="D65" s="43">
        <f t="shared" si="16"/>
        <v>0</v>
      </c>
      <c r="E65" s="43">
        <f t="shared" si="16"/>
        <v>0</v>
      </c>
      <c r="F65" s="43">
        <f t="shared" si="16"/>
        <v>0</v>
      </c>
      <c r="G65" s="47">
        <f t="shared" si="16"/>
        <v>0</v>
      </c>
      <c r="H65" s="47">
        <f t="shared" si="16"/>
        <v>0</v>
      </c>
      <c r="I65" s="47">
        <f t="shared" si="16"/>
        <v>0</v>
      </c>
      <c r="J65" s="47">
        <f t="shared" si="16"/>
        <v>0</v>
      </c>
      <c r="K65" s="47">
        <f t="shared" si="16"/>
        <v>0</v>
      </c>
      <c r="L65" s="47">
        <f t="shared" si="16"/>
        <v>0</v>
      </c>
      <c r="M65" s="51">
        <f t="shared" si="16"/>
        <v>0</v>
      </c>
      <c r="N65" s="33">
        <f t="shared" si="16"/>
        <v>0</v>
      </c>
      <c r="O65" s="55">
        <f t="shared" si="16"/>
        <v>0</v>
      </c>
      <c r="P65" s="55">
        <f t="shared" si="16"/>
        <v>0</v>
      </c>
      <c r="Q65" s="55">
        <f t="shared" si="16"/>
        <v>0</v>
      </c>
      <c r="R65" s="55">
        <f t="shared" si="16"/>
        <v>0</v>
      </c>
      <c r="S65" s="55">
        <f t="shared" si="16"/>
        <v>0</v>
      </c>
      <c r="T65" s="55">
        <f t="shared" si="16"/>
        <v>0</v>
      </c>
      <c r="U65" s="55">
        <f t="shared" si="16"/>
        <v>0</v>
      </c>
      <c r="V65" s="55">
        <f t="shared" si="16"/>
        <v>0</v>
      </c>
      <c r="W65" s="55">
        <f t="shared" si="16"/>
        <v>0</v>
      </c>
      <c r="X65" s="59">
        <f t="shared" si="16"/>
        <v>0</v>
      </c>
      <c r="Y65" s="59">
        <f t="shared" si="16"/>
        <v>0</v>
      </c>
      <c r="Z65" s="59">
        <f t="shared" si="16"/>
        <v>0</v>
      </c>
      <c r="AA65" s="59">
        <f t="shared" si="16"/>
        <v>0</v>
      </c>
      <c r="AB65" s="59">
        <f t="shared" si="16"/>
        <v>0</v>
      </c>
      <c r="AC65" s="59">
        <f t="shared" si="16"/>
        <v>0</v>
      </c>
      <c r="AD65" s="65">
        <f t="shared" si="16"/>
        <v>0</v>
      </c>
      <c r="AE65" s="65">
        <f t="shared" si="16"/>
        <v>0</v>
      </c>
      <c r="AF65" s="65">
        <f t="shared" si="16"/>
        <v>0</v>
      </c>
      <c r="AG65" s="65">
        <f t="shared" si="16"/>
        <v>0</v>
      </c>
    </row>
    <row r="66" spans="1:33">
      <c r="A66" s="24"/>
      <c r="B66" s="25"/>
      <c r="C66" s="44"/>
      <c r="D66" s="44"/>
      <c r="E66" s="44"/>
      <c r="F66" s="44"/>
      <c r="G66" s="49"/>
      <c r="H66" s="49"/>
      <c r="I66" s="49"/>
      <c r="J66" s="49"/>
      <c r="K66" s="49"/>
      <c r="L66" s="49"/>
      <c r="M66" s="53"/>
      <c r="O66" s="57"/>
      <c r="P66" s="57"/>
      <c r="Q66" s="57"/>
      <c r="R66" s="57"/>
      <c r="S66" s="57"/>
      <c r="T66" s="57"/>
      <c r="U66" s="69"/>
      <c r="V66" s="57"/>
      <c r="W66" s="57"/>
      <c r="X66" s="61"/>
      <c r="Y66" s="61"/>
      <c r="Z66" s="61"/>
      <c r="AA66" s="61"/>
      <c r="AB66" s="61"/>
      <c r="AC66" s="61"/>
      <c r="AD66" s="67"/>
      <c r="AE66" s="67"/>
      <c r="AF66" s="67"/>
      <c r="AG66" s="66"/>
    </row>
    <row r="67" spans="1:33">
      <c r="A67" s="24" t="s">
        <v>62</v>
      </c>
      <c r="B67" s="25" t="s">
        <v>966</v>
      </c>
      <c r="C67" s="44">
        <v>0</v>
      </c>
      <c r="D67" s="44">
        <f t="shared" ref="D67:D86" si="17">+AG67</f>
        <v>0</v>
      </c>
      <c r="E67" s="44">
        <f t="shared" ref="E67:E86" si="18">+W67+AC67</f>
        <v>0</v>
      </c>
      <c r="F67" s="44">
        <f t="shared" ref="F67:F86" si="19">+C67+D67+E67</f>
        <v>0</v>
      </c>
      <c r="G67" s="49"/>
      <c r="H67" s="49"/>
      <c r="I67" s="49"/>
      <c r="J67" s="49"/>
      <c r="K67" s="49"/>
      <c r="L67" s="49"/>
      <c r="M67" s="53">
        <f>+'Cert.INM-AC'!BA282</f>
        <v>0</v>
      </c>
      <c r="N67" s="13">
        <f t="shared" ref="N67:N86" si="20">+F67-M67</f>
        <v>0</v>
      </c>
      <c r="O67" s="57"/>
      <c r="P67" s="57"/>
      <c r="Q67" s="57"/>
      <c r="R67" s="57"/>
      <c r="S67" s="57"/>
      <c r="T67" s="57"/>
      <c r="U67" s="69"/>
      <c r="V67" s="57"/>
      <c r="W67" s="57">
        <f t="shared" ref="W67:W86" si="21">+O67+P67+Q67+R67+S67+T67+U67+V67</f>
        <v>0</v>
      </c>
      <c r="X67" s="61"/>
      <c r="Y67" s="61"/>
      <c r="Z67" s="61"/>
      <c r="AA67" s="61"/>
      <c r="AB67" s="61"/>
      <c r="AC67" s="61">
        <f t="shared" ref="AC67:AC86" si="22">+X67+Y67+Z67+AA67+AB67</f>
        <v>0</v>
      </c>
      <c r="AD67" s="67"/>
      <c r="AE67" s="67"/>
      <c r="AF67" s="67"/>
      <c r="AG67" s="67">
        <f t="shared" ref="AG67:AG86" si="23">SUM(AD67:AF67)</f>
        <v>0</v>
      </c>
    </row>
    <row r="68" spans="1:33">
      <c r="A68" s="24" t="s">
        <v>63</v>
      </c>
      <c r="B68" s="25" t="s">
        <v>967</v>
      </c>
      <c r="C68" s="44">
        <v>0</v>
      </c>
      <c r="D68" s="44">
        <f t="shared" si="17"/>
        <v>0</v>
      </c>
      <c r="E68" s="44">
        <f t="shared" si="18"/>
        <v>0</v>
      </c>
      <c r="F68" s="44">
        <f t="shared" si="19"/>
        <v>0</v>
      </c>
      <c r="G68" s="49"/>
      <c r="H68" s="49"/>
      <c r="I68" s="49"/>
      <c r="J68" s="49"/>
      <c r="K68" s="49"/>
      <c r="L68" s="49"/>
      <c r="M68" s="53">
        <f>+'Cert.INM-AC'!BB282</f>
        <v>0</v>
      </c>
      <c r="N68" s="13">
        <f t="shared" si="20"/>
        <v>0</v>
      </c>
      <c r="O68" s="57"/>
      <c r="P68" s="57"/>
      <c r="Q68" s="57"/>
      <c r="R68" s="57"/>
      <c r="S68" s="57"/>
      <c r="T68" s="57"/>
      <c r="U68" s="69"/>
      <c r="V68" s="57"/>
      <c r="W68" s="57">
        <f t="shared" si="21"/>
        <v>0</v>
      </c>
      <c r="X68" s="61"/>
      <c r="Y68" s="61"/>
      <c r="Z68" s="61"/>
      <c r="AA68" s="61"/>
      <c r="AB68" s="61"/>
      <c r="AC68" s="61">
        <f t="shared" si="22"/>
        <v>0</v>
      </c>
      <c r="AD68" s="67"/>
      <c r="AE68" s="67"/>
      <c r="AF68" s="67"/>
      <c r="AG68" s="67">
        <f t="shared" si="23"/>
        <v>0</v>
      </c>
    </row>
    <row r="69" spans="1:33">
      <c r="A69" s="24" t="s">
        <v>64</v>
      </c>
      <c r="B69" s="25" t="s">
        <v>968</v>
      </c>
      <c r="C69" s="44">
        <v>0</v>
      </c>
      <c r="D69" s="44">
        <f t="shared" si="17"/>
        <v>0</v>
      </c>
      <c r="E69" s="44">
        <f t="shared" si="18"/>
        <v>0</v>
      </c>
      <c r="F69" s="44">
        <f t="shared" si="19"/>
        <v>0</v>
      </c>
      <c r="G69" s="49"/>
      <c r="H69" s="49"/>
      <c r="I69" s="49"/>
      <c r="J69" s="49"/>
      <c r="K69" s="49"/>
      <c r="L69" s="49"/>
      <c r="M69" s="53">
        <f>+'Cert.INM-AC'!BC282</f>
        <v>0</v>
      </c>
      <c r="N69" s="13">
        <f t="shared" si="20"/>
        <v>0</v>
      </c>
      <c r="O69" s="57"/>
      <c r="P69" s="57"/>
      <c r="Q69" s="57"/>
      <c r="R69" s="57"/>
      <c r="S69" s="57"/>
      <c r="T69" s="57"/>
      <c r="U69" s="69"/>
      <c r="V69" s="57"/>
      <c r="W69" s="57">
        <f t="shared" si="21"/>
        <v>0</v>
      </c>
      <c r="X69" s="61"/>
      <c r="Y69" s="61"/>
      <c r="Z69" s="61"/>
      <c r="AA69" s="61"/>
      <c r="AB69" s="61"/>
      <c r="AC69" s="61">
        <f t="shared" si="22"/>
        <v>0</v>
      </c>
      <c r="AD69" s="67"/>
      <c r="AE69" s="67"/>
      <c r="AF69" s="67"/>
      <c r="AG69" s="67">
        <f t="shared" si="23"/>
        <v>0</v>
      </c>
    </row>
    <row r="70" spans="1:33">
      <c r="A70" s="24" t="s">
        <v>65</v>
      </c>
      <c r="B70" s="25" t="s">
        <v>969</v>
      </c>
      <c r="C70" s="44">
        <v>0</v>
      </c>
      <c r="D70" s="44">
        <f t="shared" si="17"/>
        <v>0</v>
      </c>
      <c r="E70" s="44">
        <f t="shared" si="18"/>
        <v>0</v>
      </c>
      <c r="F70" s="44">
        <f t="shared" si="19"/>
        <v>0</v>
      </c>
      <c r="G70" s="49"/>
      <c r="H70" s="49"/>
      <c r="I70" s="49"/>
      <c r="J70" s="49"/>
      <c r="K70" s="49"/>
      <c r="L70" s="49"/>
      <c r="M70" s="53">
        <f>+'Cert.INM-AC'!BD282</f>
        <v>0</v>
      </c>
      <c r="N70" s="13">
        <f t="shared" si="20"/>
        <v>0</v>
      </c>
      <c r="O70" s="57"/>
      <c r="P70" s="57"/>
      <c r="Q70" s="57"/>
      <c r="R70" s="57"/>
      <c r="S70" s="57"/>
      <c r="T70" s="57"/>
      <c r="U70" s="69"/>
      <c r="V70" s="57"/>
      <c r="W70" s="57">
        <f t="shared" si="21"/>
        <v>0</v>
      </c>
      <c r="X70" s="61"/>
      <c r="Y70" s="61"/>
      <c r="Z70" s="61"/>
      <c r="AA70" s="61"/>
      <c r="AB70" s="61"/>
      <c r="AC70" s="61">
        <f t="shared" si="22"/>
        <v>0</v>
      </c>
      <c r="AD70" s="67"/>
      <c r="AE70" s="67"/>
      <c r="AF70" s="67"/>
      <c r="AG70" s="67">
        <f t="shared" si="23"/>
        <v>0</v>
      </c>
    </row>
    <row r="71" spans="1:33">
      <c r="A71" s="24" t="s">
        <v>66</v>
      </c>
      <c r="B71" s="25" t="s">
        <v>970</v>
      </c>
      <c r="C71" s="44">
        <v>0</v>
      </c>
      <c r="D71" s="44">
        <f t="shared" si="17"/>
        <v>0</v>
      </c>
      <c r="E71" s="44">
        <f t="shared" si="18"/>
        <v>0</v>
      </c>
      <c r="F71" s="44">
        <f t="shared" si="19"/>
        <v>0</v>
      </c>
      <c r="G71" s="49"/>
      <c r="H71" s="49"/>
      <c r="I71" s="49"/>
      <c r="J71" s="49"/>
      <c r="K71" s="49"/>
      <c r="L71" s="49"/>
      <c r="M71" s="53">
        <f>+'Cert.INM-AC'!BE282</f>
        <v>0</v>
      </c>
      <c r="N71" s="13">
        <f t="shared" si="20"/>
        <v>0</v>
      </c>
      <c r="O71" s="57"/>
      <c r="P71" s="57"/>
      <c r="Q71" s="57"/>
      <c r="R71" s="57"/>
      <c r="S71" s="57"/>
      <c r="T71" s="57"/>
      <c r="U71" s="69"/>
      <c r="V71" s="57"/>
      <c r="W71" s="57">
        <f t="shared" si="21"/>
        <v>0</v>
      </c>
      <c r="X71" s="61"/>
      <c r="Y71" s="61"/>
      <c r="Z71" s="61"/>
      <c r="AA71" s="61"/>
      <c r="AB71" s="61"/>
      <c r="AC71" s="61">
        <f t="shared" si="22"/>
        <v>0</v>
      </c>
      <c r="AD71" s="67"/>
      <c r="AE71" s="67"/>
      <c r="AF71" s="67"/>
      <c r="AG71" s="67">
        <f t="shared" si="23"/>
        <v>0</v>
      </c>
    </row>
    <row r="72" spans="1:33">
      <c r="A72" s="24" t="s">
        <v>67</v>
      </c>
      <c r="B72" s="25" t="s">
        <v>971</v>
      </c>
      <c r="C72" s="44">
        <v>0</v>
      </c>
      <c r="D72" s="44">
        <f t="shared" si="17"/>
        <v>0</v>
      </c>
      <c r="E72" s="44">
        <f t="shared" si="18"/>
        <v>0</v>
      </c>
      <c r="F72" s="44">
        <f t="shared" si="19"/>
        <v>0</v>
      </c>
      <c r="G72" s="49"/>
      <c r="H72" s="49"/>
      <c r="I72" s="49"/>
      <c r="J72" s="49"/>
      <c r="K72" s="49"/>
      <c r="L72" s="49"/>
      <c r="M72" s="53">
        <f>+'Cert.INM-AC'!BF282</f>
        <v>0</v>
      </c>
      <c r="N72" s="13">
        <f t="shared" si="20"/>
        <v>0</v>
      </c>
      <c r="O72" s="57"/>
      <c r="P72" s="57"/>
      <c r="Q72" s="57"/>
      <c r="R72" s="57"/>
      <c r="S72" s="57"/>
      <c r="T72" s="57"/>
      <c r="U72" s="69"/>
      <c r="V72" s="57"/>
      <c r="W72" s="57">
        <f t="shared" si="21"/>
        <v>0</v>
      </c>
      <c r="X72" s="61"/>
      <c r="Y72" s="61"/>
      <c r="Z72" s="61"/>
      <c r="AA72" s="61"/>
      <c r="AB72" s="61"/>
      <c r="AC72" s="61">
        <f t="shared" si="22"/>
        <v>0</v>
      </c>
      <c r="AD72" s="67"/>
      <c r="AE72" s="67"/>
      <c r="AF72" s="67"/>
      <c r="AG72" s="67">
        <f t="shared" si="23"/>
        <v>0</v>
      </c>
    </row>
    <row r="73" spans="1:33">
      <c r="A73" s="24" t="s">
        <v>68</v>
      </c>
      <c r="B73" s="25" t="s">
        <v>972</v>
      </c>
      <c r="C73" s="44">
        <v>0</v>
      </c>
      <c r="D73" s="44">
        <f t="shared" si="17"/>
        <v>0</v>
      </c>
      <c r="E73" s="44">
        <f t="shared" si="18"/>
        <v>0</v>
      </c>
      <c r="F73" s="44">
        <f t="shared" si="19"/>
        <v>0</v>
      </c>
      <c r="G73" s="49"/>
      <c r="H73" s="49"/>
      <c r="I73" s="49"/>
      <c r="J73" s="49"/>
      <c r="K73" s="49"/>
      <c r="L73" s="49"/>
      <c r="M73" s="53">
        <f>+'Cert.INM-AC'!BG282</f>
        <v>0</v>
      </c>
      <c r="N73" s="13">
        <f t="shared" si="20"/>
        <v>0</v>
      </c>
      <c r="O73" s="57"/>
      <c r="P73" s="57"/>
      <c r="Q73" s="57"/>
      <c r="R73" s="57"/>
      <c r="S73" s="57"/>
      <c r="T73" s="57"/>
      <c r="U73" s="69"/>
      <c r="V73" s="57"/>
      <c r="W73" s="57">
        <f t="shared" si="21"/>
        <v>0</v>
      </c>
      <c r="X73" s="61"/>
      <c r="Y73" s="61"/>
      <c r="Z73" s="61"/>
      <c r="AA73" s="61"/>
      <c r="AB73" s="61"/>
      <c r="AC73" s="61">
        <f t="shared" si="22"/>
        <v>0</v>
      </c>
      <c r="AD73" s="67"/>
      <c r="AE73" s="67"/>
      <c r="AF73" s="67"/>
      <c r="AG73" s="67">
        <f t="shared" si="23"/>
        <v>0</v>
      </c>
    </row>
    <row r="74" spans="1:33">
      <c r="A74" s="24" t="s">
        <v>69</v>
      </c>
      <c r="B74" s="25" t="s">
        <v>973</v>
      </c>
      <c r="C74" s="44">
        <v>0</v>
      </c>
      <c r="D74" s="44">
        <f t="shared" si="17"/>
        <v>0</v>
      </c>
      <c r="E74" s="44">
        <f t="shared" si="18"/>
        <v>0</v>
      </c>
      <c r="F74" s="44">
        <f t="shared" si="19"/>
        <v>0</v>
      </c>
      <c r="G74" s="49"/>
      <c r="H74" s="49"/>
      <c r="I74" s="49"/>
      <c r="J74" s="49"/>
      <c r="K74" s="49"/>
      <c r="L74" s="49"/>
      <c r="M74" s="53">
        <f>+'Cert.INM-AC'!BH282</f>
        <v>0</v>
      </c>
      <c r="N74" s="13">
        <f t="shared" si="20"/>
        <v>0</v>
      </c>
      <c r="O74" s="57"/>
      <c r="P74" s="57"/>
      <c r="Q74" s="57"/>
      <c r="R74" s="57"/>
      <c r="S74" s="57"/>
      <c r="T74" s="57"/>
      <c r="U74" s="69"/>
      <c r="V74" s="57"/>
      <c r="W74" s="57">
        <f t="shared" si="21"/>
        <v>0</v>
      </c>
      <c r="X74" s="61"/>
      <c r="Y74" s="61"/>
      <c r="Z74" s="61"/>
      <c r="AA74" s="61"/>
      <c r="AB74" s="61"/>
      <c r="AC74" s="61">
        <f t="shared" si="22"/>
        <v>0</v>
      </c>
      <c r="AD74" s="67"/>
      <c r="AE74" s="67"/>
      <c r="AF74" s="67"/>
      <c r="AG74" s="67">
        <f t="shared" si="23"/>
        <v>0</v>
      </c>
    </row>
    <row r="75" spans="1:33">
      <c r="A75" s="24" t="s">
        <v>70</v>
      </c>
      <c r="B75" s="25" t="s">
        <v>974</v>
      </c>
      <c r="C75" s="44">
        <v>0</v>
      </c>
      <c r="D75" s="44">
        <f t="shared" si="17"/>
        <v>0</v>
      </c>
      <c r="E75" s="44">
        <f t="shared" si="18"/>
        <v>0</v>
      </c>
      <c r="F75" s="44">
        <f t="shared" si="19"/>
        <v>0</v>
      </c>
      <c r="G75" s="49"/>
      <c r="H75" s="49"/>
      <c r="I75" s="49"/>
      <c r="J75" s="49"/>
      <c r="K75" s="49"/>
      <c r="L75" s="49"/>
      <c r="M75" s="53">
        <f>+'Cert.INM-AC'!BI282</f>
        <v>0</v>
      </c>
      <c r="N75" s="13">
        <f t="shared" si="20"/>
        <v>0</v>
      </c>
      <c r="O75" s="57"/>
      <c r="P75" s="57"/>
      <c r="Q75" s="57"/>
      <c r="R75" s="57"/>
      <c r="S75" s="57"/>
      <c r="T75" s="57"/>
      <c r="U75" s="69"/>
      <c r="V75" s="57"/>
      <c r="W75" s="57">
        <f t="shared" si="21"/>
        <v>0</v>
      </c>
      <c r="X75" s="61"/>
      <c r="Y75" s="61"/>
      <c r="Z75" s="61"/>
      <c r="AA75" s="61"/>
      <c r="AB75" s="61"/>
      <c r="AC75" s="61">
        <f t="shared" si="22"/>
        <v>0</v>
      </c>
      <c r="AD75" s="67"/>
      <c r="AE75" s="67"/>
      <c r="AF75" s="67"/>
      <c r="AG75" s="67">
        <f t="shared" si="23"/>
        <v>0</v>
      </c>
    </row>
    <row r="76" spans="1:33">
      <c r="A76" s="24" t="s">
        <v>71</v>
      </c>
      <c r="B76" s="25" t="s">
        <v>975</v>
      </c>
      <c r="C76" s="44">
        <v>0</v>
      </c>
      <c r="D76" s="44">
        <f t="shared" si="17"/>
        <v>0</v>
      </c>
      <c r="E76" s="44">
        <f t="shared" si="18"/>
        <v>0</v>
      </c>
      <c r="F76" s="44">
        <f t="shared" si="19"/>
        <v>0</v>
      </c>
      <c r="G76" s="49"/>
      <c r="H76" s="49"/>
      <c r="I76" s="49"/>
      <c r="J76" s="49"/>
      <c r="K76" s="49"/>
      <c r="L76" s="49"/>
      <c r="M76" s="53">
        <f>+'Cert.INM-AC'!BJ282</f>
        <v>0</v>
      </c>
      <c r="N76" s="13">
        <f t="shared" si="20"/>
        <v>0</v>
      </c>
      <c r="O76" s="57"/>
      <c r="P76" s="57"/>
      <c r="R76" s="57"/>
      <c r="S76" s="57"/>
      <c r="T76" s="57"/>
      <c r="U76" s="69"/>
      <c r="V76" s="57"/>
      <c r="W76" s="57">
        <f t="shared" si="21"/>
        <v>0</v>
      </c>
      <c r="X76" s="61"/>
      <c r="Y76" s="61"/>
      <c r="Z76" s="61"/>
      <c r="AA76" s="61"/>
      <c r="AB76" s="61"/>
      <c r="AC76" s="61">
        <f t="shared" si="22"/>
        <v>0</v>
      </c>
      <c r="AD76" s="67"/>
      <c r="AE76" s="67"/>
      <c r="AF76" s="67"/>
      <c r="AG76" s="67">
        <f t="shared" si="23"/>
        <v>0</v>
      </c>
    </row>
    <row r="77" spans="1:33">
      <c r="A77" s="24" t="s">
        <v>72</v>
      </c>
      <c r="B77" s="25" t="s">
        <v>976</v>
      </c>
      <c r="C77" s="44">
        <v>0</v>
      </c>
      <c r="D77" s="44">
        <f t="shared" si="17"/>
        <v>0</v>
      </c>
      <c r="E77" s="44">
        <f t="shared" si="18"/>
        <v>0</v>
      </c>
      <c r="F77" s="44">
        <f t="shared" si="19"/>
        <v>0</v>
      </c>
      <c r="G77" s="49"/>
      <c r="H77" s="49"/>
      <c r="I77" s="49"/>
      <c r="J77" s="49"/>
      <c r="K77" s="49"/>
      <c r="L77" s="49"/>
      <c r="M77" s="53">
        <f>+'Cert.INM-AC'!BK282</f>
        <v>0</v>
      </c>
      <c r="N77" s="13">
        <f t="shared" si="20"/>
        <v>0</v>
      </c>
      <c r="O77" s="57"/>
      <c r="P77" s="57"/>
      <c r="Q77" s="57"/>
      <c r="R77" s="57"/>
      <c r="S77" s="57"/>
      <c r="T77" s="57"/>
      <c r="U77" s="69"/>
      <c r="V77" s="57"/>
      <c r="W77" s="57">
        <f t="shared" si="21"/>
        <v>0</v>
      </c>
      <c r="X77" s="61"/>
      <c r="Y77" s="61"/>
      <c r="Z77" s="61"/>
      <c r="AA77" s="61"/>
      <c r="AB77" s="61"/>
      <c r="AC77" s="61">
        <f t="shared" si="22"/>
        <v>0</v>
      </c>
      <c r="AD77" s="67"/>
      <c r="AE77" s="67"/>
      <c r="AF77" s="67"/>
      <c r="AG77" s="67">
        <f t="shared" si="23"/>
        <v>0</v>
      </c>
    </row>
    <row r="78" spans="1:33">
      <c r="A78" s="24" t="s">
        <v>73</v>
      </c>
      <c r="B78" s="25" t="s">
        <v>977</v>
      </c>
      <c r="C78" s="44">
        <v>0</v>
      </c>
      <c r="D78" s="44">
        <f t="shared" si="17"/>
        <v>0</v>
      </c>
      <c r="E78" s="44">
        <f t="shared" si="18"/>
        <v>0</v>
      </c>
      <c r="F78" s="44">
        <f t="shared" si="19"/>
        <v>0</v>
      </c>
      <c r="G78" s="49"/>
      <c r="H78" s="49"/>
      <c r="I78" s="49"/>
      <c r="J78" s="49"/>
      <c r="K78" s="49"/>
      <c r="L78" s="49"/>
      <c r="M78" s="53">
        <f>+'Cert.INM-AC'!BL282</f>
        <v>0</v>
      </c>
      <c r="N78" s="13">
        <f t="shared" si="20"/>
        <v>0</v>
      </c>
      <c r="O78" s="57"/>
      <c r="P78" s="57"/>
      <c r="Q78" s="57"/>
      <c r="R78" s="57"/>
      <c r="S78" s="57"/>
      <c r="T78" s="57"/>
      <c r="U78" s="69"/>
      <c r="V78" s="57"/>
      <c r="W78" s="57">
        <f t="shared" si="21"/>
        <v>0</v>
      </c>
      <c r="X78" s="61"/>
      <c r="Y78" s="61"/>
      <c r="Z78" s="61"/>
      <c r="AA78" s="61"/>
      <c r="AB78" s="61"/>
      <c r="AC78" s="61">
        <f t="shared" si="22"/>
        <v>0</v>
      </c>
      <c r="AD78" s="67"/>
      <c r="AE78" s="67"/>
      <c r="AF78" s="67"/>
      <c r="AG78" s="67">
        <f t="shared" si="23"/>
        <v>0</v>
      </c>
    </row>
    <row r="79" spans="1:33">
      <c r="A79" s="24" t="s">
        <v>74</v>
      </c>
      <c r="B79" s="25" t="s">
        <v>978</v>
      </c>
      <c r="C79" s="44">
        <v>0</v>
      </c>
      <c r="D79" s="44">
        <f t="shared" si="17"/>
        <v>0</v>
      </c>
      <c r="E79" s="44">
        <f t="shared" si="18"/>
        <v>0</v>
      </c>
      <c r="F79" s="44">
        <f t="shared" si="19"/>
        <v>0</v>
      </c>
      <c r="G79" s="49"/>
      <c r="H79" s="49"/>
      <c r="I79" s="49"/>
      <c r="J79" s="49"/>
      <c r="K79" s="49"/>
      <c r="L79" s="49"/>
      <c r="M79" s="53">
        <f>+'Cert.INM-AC'!BM282</f>
        <v>0</v>
      </c>
      <c r="N79" s="13">
        <f t="shared" si="20"/>
        <v>0</v>
      </c>
      <c r="O79" s="57"/>
      <c r="P79" s="57"/>
      <c r="Q79" s="57"/>
      <c r="R79" s="57"/>
      <c r="S79" s="57"/>
      <c r="T79" s="57"/>
      <c r="U79" s="69"/>
      <c r="V79" s="57"/>
      <c r="W79" s="57">
        <f t="shared" si="21"/>
        <v>0</v>
      </c>
      <c r="X79" s="61"/>
      <c r="Y79" s="61"/>
      <c r="Z79" s="61"/>
      <c r="AA79" s="61"/>
      <c r="AB79" s="61"/>
      <c r="AC79" s="61">
        <f t="shared" si="22"/>
        <v>0</v>
      </c>
      <c r="AD79" s="67"/>
      <c r="AE79" s="67"/>
      <c r="AF79" s="67"/>
      <c r="AG79" s="67">
        <f t="shared" si="23"/>
        <v>0</v>
      </c>
    </row>
    <row r="80" spans="1:33">
      <c r="A80" s="24" t="s">
        <v>75</v>
      </c>
      <c r="B80" s="25" t="s">
        <v>979</v>
      </c>
      <c r="C80" s="44">
        <v>0</v>
      </c>
      <c r="D80" s="44">
        <f t="shared" si="17"/>
        <v>0</v>
      </c>
      <c r="E80" s="44">
        <f t="shared" si="18"/>
        <v>0</v>
      </c>
      <c r="F80" s="44">
        <f t="shared" si="19"/>
        <v>0</v>
      </c>
      <c r="G80" s="49"/>
      <c r="H80" s="49"/>
      <c r="I80" s="49"/>
      <c r="J80" s="49"/>
      <c r="K80" s="49"/>
      <c r="L80" s="49"/>
      <c r="M80" s="53">
        <f>+'Cert.INM-AC'!BN282</f>
        <v>0</v>
      </c>
      <c r="N80" s="13">
        <f t="shared" si="20"/>
        <v>0</v>
      </c>
      <c r="O80" s="57"/>
      <c r="P80" s="57"/>
      <c r="Q80" s="57"/>
      <c r="R80" s="57"/>
      <c r="S80" s="57"/>
      <c r="T80" s="57"/>
      <c r="U80" s="69"/>
      <c r="V80" s="57"/>
      <c r="W80" s="57">
        <f t="shared" si="21"/>
        <v>0</v>
      </c>
      <c r="X80" s="61"/>
      <c r="Y80" s="61"/>
      <c r="Z80" s="61"/>
      <c r="AA80" s="61"/>
      <c r="AB80" s="61"/>
      <c r="AC80" s="61">
        <f t="shared" si="22"/>
        <v>0</v>
      </c>
      <c r="AD80" s="67"/>
      <c r="AE80" s="67"/>
      <c r="AF80" s="67"/>
      <c r="AG80" s="67">
        <f t="shared" si="23"/>
        <v>0</v>
      </c>
    </row>
    <row r="81" spans="1:36">
      <c r="A81" s="24" t="s">
        <v>76</v>
      </c>
      <c r="B81" s="25" t="s">
        <v>980</v>
      </c>
      <c r="C81" s="44">
        <v>0</v>
      </c>
      <c r="D81" s="44">
        <f t="shared" si="17"/>
        <v>0</v>
      </c>
      <c r="E81" s="44">
        <f t="shared" si="18"/>
        <v>0</v>
      </c>
      <c r="F81" s="44">
        <f t="shared" si="19"/>
        <v>0</v>
      </c>
      <c r="G81" s="49"/>
      <c r="H81" s="49"/>
      <c r="I81" s="49"/>
      <c r="J81" s="49"/>
      <c r="K81" s="49"/>
      <c r="L81" s="49"/>
      <c r="M81" s="53">
        <f>+'Cert.INM-AC'!BO282</f>
        <v>0</v>
      </c>
      <c r="N81" s="13">
        <f t="shared" si="20"/>
        <v>0</v>
      </c>
      <c r="O81" s="57"/>
      <c r="P81" s="57"/>
      <c r="Q81" s="57"/>
      <c r="R81" s="57"/>
      <c r="S81" s="57"/>
      <c r="T81" s="57"/>
      <c r="U81" s="69"/>
      <c r="V81" s="57"/>
      <c r="W81" s="57">
        <f t="shared" si="21"/>
        <v>0</v>
      </c>
      <c r="X81" s="61"/>
      <c r="Y81" s="61"/>
      <c r="Z81" s="61"/>
      <c r="AA81" s="61"/>
      <c r="AB81" s="61"/>
      <c r="AC81" s="61">
        <f t="shared" si="22"/>
        <v>0</v>
      </c>
      <c r="AD81" s="67"/>
      <c r="AE81" s="67"/>
      <c r="AF81" s="67"/>
      <c r="AG81" s="67">
        <f t="shared" si="23"/>
        <v>0</v>
      </c>
    </row>
    <row r="82" spans="1:36">
      <c r="A82" s="24" t="s">
        <v>77</v>
      </c>
      <c r="B82" s="25" t="s">
        <v>981</v>
      </c>
      <c r="C82" s="44">
        <v>0</v>
      </c>
      <c r="D82" s="44">
        <f t="shared" si="17"/>
        <v>0</v>
      </c>
      <c r="E82" s="44">
        <f t="shared" si="18"/>
        <v>0</v>
      </c>
      <c r="F82" s="44">
        <f t="shared" si="19"/>
        <v>0</v>
      </c>
      <c r="G82" s="49"/>
      <c r="H82" s="49"/>
      <c r="I82" s="49"/>
      <c r="J82" s="49"/>
      <c r="K82" s="49"/>
      <c r="L82" s="49"/>
      <c r="M82" s="53">
        <f>+'Cert.INM-AC'!BP282</f>
        <v>0</v>
      </c>
      <c r="N82" s="13">
        <f t="shared" si="20"/>
        <v>0</v>
      </c>
      <c r="O82" s="57"/>
      <c r="P82" s="57"/>
      <c r="Q82" s="57"/>
      <c r="R82" s="57"/>
      <c r="S82" s="57"/>
      <c r="T82" s="57"/>
      <c r="U82" s="69"/>
      <c r="V82" s="57"/>
      <c r="W82" s="57">
        <f t="shared" si="21"/>
        <v>0</v>
      </c>
      <c r="X82" s="61"/>
      <c r="Y82" s="61"/>
      <c r="Z82" s="61"/>
      <c r="AA82" s="61"/>
      <c r="AB82" s="61"/>
      <c r="AC82" s="61">
        <f t="shared" si="22"/>
        <v>0</v>
      </c>
      <c r="AD82" s="67"/>
      <c r="AE82" s="67"/>
      <c r="AF82" s="67"/>
      <c r="AG82" s="67">
        <f t="shared" si="23"/>
        <v>0</v>
      </c>
    </row>
    <row r="83" spans="1:36">
      <c r="A83" s="24" t="s">
        <v>78</v>
      </c>
      <c r="B83" s="25" t="s">
        <v>982</v>
      </c>
      <c r="C83" s="44">
        <v>0</v>
      </c>
      <c r="D83" s="44">
        <f t="shared" si="17"/>
        <v>0</v>
      </c>
      <c r="E83" s="44">
        <f t="shared" si="18"/>
        <v>0</v>
      </c>
      <c r="F83" s="44">
        <f t="shared" si="19"/>
        <v>0</v>
      </c>
      <c r="G83" s="49"/>
      <c r="H83" s="49"/>
      <c r="I83" s="49"/>
      <c r="J83" s="49"/>
      <c r="K83" s="49"/>
      <c r="L83" s="49"/>
      <c r="M83" s="53">
        <f>+'Cert.INM-AC'!BQ282</f>
        <v>0</v>
      </c>
      <c r="N83" s="13">
        <f t="shared" si="20"/>
        <v>0</v>
      </c>
      <c r="O83" s="57"/>
      <c r="P83" s="57"/>
      <c r="Q83" s="57"/>
      <c r="R83" s="57"/>
      <c r="S83" s="57"/>
      <c r="T83" s="57"/>
      <c r="U83" s="69"/>
      <c r="V83" s="57"/>
      <c r="W83" s="57">
        <f t="shared" si="21"/>
        <v>0</v>
      </c>
      <c r="X83" s="61"/>
      <c r="Y83" s="61"/>
      <c r="Z83" s="61"/>
      <c r="AA83" s="61"/>
      <c r="AB83" s="61"/>
      <c r="AC83" s="61">
        <f t="shared" si="22"/>
        <v>0</v>
      </c>
      <c r="AD83" s="67"/>
      <c r="AE83" s="67"/>
      <c r="AF83" s="67"/>
      <c r="AG83" s="67">
        <f t="shared" si="23"/>
        <v>0</v>
      </c>
    </row>
    <row r="84" spans="1:36">
      <c r="A84" s="24" t="s">
        <v>79</v>
      </c>
      <c r="B84" s="25" t="s">
        <v>983</v>
      </c>
      <c r="C84" s="44">
        <v>0</v>
      </c>
      <c r="D84" s="44">
        <f t="shared" si="17"/>
        <v>0</v>
      </c>
      <c r="E84" s="44">
        <f t="shared" si="18"/>
        <v>0</v>
      </c>
      <c r="F84" s="44">
        <f t="shared" si="19"/>
        <v>0</v>
      </c>
      <c r="G84" s="49"/>
      <c r="H84" s="49"/>
      <c r="I84" s="49"/>
      <c r="J84" s="49"/>
      <c r="K84" s="49"/>
      <c r="L84" s="49"/>
      <c r="M84" s="53">
        <f>+'Cert.INM-AC'!BR282</f>
        <v>0</v>
      </c>
      <c r="N84" s="13">
        <f t="shared" si="20"/>
        <v>0</v>
      </c>
      <c r="O84" s="57"/>
      <c r="P84" s="57"/>
      <c r="Q84" s="57"/>
      <c r="R84" s="57"/>
      <c r="S84" s="57"/>
      <c r="T84" s="57"/>
      <c r="U84" s="69"/>
      <c r="V84" s="57"/>
      <c r="W84" s="57">
        <f t="shared" si="21"/>
        <v>0</v>
      </c>
      <c r="X84" s="61"/>
      <c r="Y84" s="61"/>
      <c r="Z84" s="61"/>
      <c r="AA84" s="61"/>
      <c r="AB84" s="61"/>
      <c r="AC84" s="61">
        <f t="shared" si="22"/>
        <v>0</v>
      </c>
      <c r="AD84" s="67"/>
      <c r="AE84" s="67"/>
      <c r="AF84" s="67"/>
      <c r="AG84" s="67">
        <f t="shared" si="23"/>
        <v>0</v>
      </c>
    </row>
    <row r="85" spans="1:36">
      <c r="A85" s="24" t="s">
        <v>80</v>
      </c>
      <c r="B85" s="25" t="s">
        <v>984</v>
      </c>
      <c r="C85" s="44">
        <v>0</v>
      </c>
      <c r="D85" s="44">
        <f t="shared" si="17"/>
        <v>0</v>
      </c>
      <c r="E85" s="44">
        <f t="shared" si="18"/>
        <v>0</v>
      </c>
      <c r="F85" s="44">
        <f t="shared" si="19"/>
        <v>0</v>
      </c>
      <c r="G85" s="49"/>
      <c r="H85" s="49"/>
      <c r="I85" s="49"/>
      <c r="J85" s="49"/>
      <c r="K85" s="49"/>
      <c r="L85" s="49"/>
      <c r="M85" s="53">
        <f>+'Cert.INM-AC'!BS282</f>
        <v>0</v>
      </c>
      <c r="N85" s="13">
        <f t="shared" si="20"/>
        <v>0</v>
      </c>
      <c r="O85" s="57"/>
      <c r="P85" s="57"/>
      <c r="Q85" s="57"/>
      <c r="R85" s="57"/>
      <c r="S85" s="57"/>
      <c r="T85" s="57"/>
      <c r="U85" s="69"/>
      <c r="V85" s="57"/>
      <c r="W85" s="57">
        <f t="shared" si="21"/>
        <v>0</v>
      </c>
      <c r="X85" s="61"/>
      <c r="Y85" s="61"/>
      <c r="Z85" s="61"/>
      <c r="AA85" s="61"/>
      <c r="AB85" s="61"/>
      <c r="AC85" s="61">
        <f t="shared" si="22"/>
        <v>0</v>
      </c>
      <c r="AD85" s="67"/>
      <c r="AE85" s="67"/>
      <c r="AF85" s="67"/>
      <c r="AG85" s="67">
        <f t="shared" si="23"/>
        <v>0</v>
      </c>
    </row>
    <row r="86" spans="1:36" s="1" customFormat="1">
      <c r="A86" s="24" t="s">
        <v>81</v>
      </c>
      <c r="B86" s="25" t="s">
        <v>985</v>
      </c>
      <c r="C86" s="44">
        <v>0</v>
      </c>
      <c r="D86" s="44">
        <f t="shared" si="17"/>
        <v>0</v>
      </c>
      <c r="E86" s="44">
        <f t="shared" si="18"/>
        <v>0</v>
      </c>
      <c r="F86" s="44">
        <f t="shared" si="19"/>
        <v>0</v>
      </c>
      <c r="G86" s="49"/>
      <c r="H86" s="49"/>
      <c r="I86" s="49"/>
      <c r="J86" s="49"/>
      <c r="K86" s="49"/>
      <c r="L86" s="49"/>
      <c r="M86" s="53">
        <f>+'Cert.INM-AC'!BT282</f>
        <v>0</v>
      </c>
      <c r="N86" s="13">
        <f t="shared" si="20"/>
        <v>0</v>
      </c>
      <c r="O86" s="57"/>
      <c r="P86" s="57"/>
      <c r="Q86" s="57"/>
      <c r="R86" s="57"/>
      <c r="S86" s="57"/>
      <c r="T86" s="57"/>
      <c r="U86" s="69"/>
      <c r="V86" s="57"/>
      <c r="W86" s="57">
        <f t="shared" si="21"/>
        <v>0</v>
      </c>
      <c r="X86" s="61"/>
      <c r="Y86" s="61"/>
      <c r="Z86" s="61"/>
      <c r="AA86" s="61"/>
      <c r="AB86" s="61"/>
      <c r="AC86" s="61">
        <f t="shared" si="22"/>
        <v>0</v>
      </c>
      <c r="AD86" s="67"/>
      <c r="AE86" s="67"/>
      <c r="AF86" s="67"/>
      <c r="AG86" s="67">
        <f t="shared" si="23"/>
        <v>0</v>
      </c>
      <c r="AH86"/>
      <c r="AI86"/>
      <c r="AJ86"/>
    </row>
    <row r="87" spans="1:36">
      <c r="A87" s="24"/>
      <c r="B87" s="25"/>
      <c r="C87" s="44"/>
      <c r="D87" s="44"/>
      <c r="E87" s="44"/>
      <c r="F87" s="44"/>
      <c r="G87" s="49"/>
      <c r="H87" s="49"/>
      <c r="I87" s="49"/>
      <c r="J87" s="49"/>
      <c r="K87" s="49"/>
      <c r="L87" s="49"/>
      <c r="M87" s="53"/>
      <c r="O87" s="57"/>
      <c r="P87" s="57"/>
      <c r="Q87" s="57"/>
      <c r="R87" s="57"/>
      <c r="S87" s="57"/>
      <c r="T87" s="57"/>
      <c r="U87" s="69"/>
      <c r="V87" s="57"/>
      <c r="W87" s="57"/>
      <c r="X87" s="61"/>
      <c r="Y87" s="61"/>
      <c r="Z87" s="61"/>
      <c r="AA87" s="61"/>
      <c r="AB87" s="61"/>
      <c r="AC87" s="61"/>
      <c r="AD87" s="67"/>
      <c r="AE87" s="67"/>
      <c r="AF87" s="67"/>
      <c r="AG87" s="66"/>
    </row>
    <row r="88" spans="1:36">
      <c r="A88" s="20">
        <v>3</v>
      </c>
      <c r="B88" s="26" t="s">
        <v>986</v>
      </c>
      <c r="C88" s="43">
        <f t="shared" ref="C88:AG88" si="24">SUM(C90:C90)</f>
        <v>0</v>
      </c>
      <c r="D88" s="43">
        <f t="shared" si="24"/>
        <v>0</v>
      </c>
      <c r="E88" s="43">
        <f t="shared" si="24"/>
        <v>0</v>
      </c>
      <c r="F88" s="43">
        <f t="shared" si="24"/>
        <v>0</v>
      </c>
      <c r="G88" s="47">
        <f t="shared" si="24"/>
        <v>0</v>
      </c>
      <c r="H88" s="47">
        <f t="shared" si="24"/>
        <v>0</v>
      </c>
      <c r="I88" s="47">
        <f t="shared" si="24"/>
        <v>0</v>
      </c>
      <c r="J88" s="47">
        <f t="shared" si="24"/>
        <v>0</v>
      </c>
      <c r="K88" s="47">
        <f t="shared" si="24"/>
        <v>0</v>
      </c>
      <c r="L88" s="47">
        <f t="shared" si="24"/>
        <v>0</v>
      </c>
      <c r="M88" s="51">
        <f t="shared" si="24"/>
        <v>0</v>
      </c>
      <c r="N88" s="33">
        <f t="shared" si="24"/>
        <v>0</v>
      </c>
      <c r="O88" s="55">
        <f t="shared" si="24"/>
        <v>0</v>
      </c>
      <c r="P88" s="55">
        <f t="shared" si="24"/>
        <v>0</v>
      </c>
      <c r="Q88" s="55">
        <f t="shared" si="24"/>
        <v>0</v>
      </c>
      <c r="R88" s="55">
        <f t="shared" si="24"/>
        <v>0</v>
      </c>
      <c r="S88" s="55">
        <f t="shared" si="24"/>
        <v>0</v>
      </c>
      <c r="T88" s="55">
        <f t="shared" si="24"/>
        <v>0</v>
      </c>
      <c r="U88" s="55">
        <f t="shared" si="24"/>
        <v>0</v>
      </c>
      <c r="V88" s="55">
        <f t="shared" si="24"/>
        <v>0</v>
      </c>
      <c r="W88" s="55">
        <f t="shared" si="24"/>
        <v>0</v>
      </c>
      <c r="X88" s="59">
        <f t="shared" si="24"/>
        <v>0</v>
      </c>
      <c r="Y88" s="59">
        <f t="shared" si="24"/>
        <v>0</v>
      </c>
      <c r="Z88" s="59">
        <f t="shared" si="24"/>
        <v>0</v>
      </c>
      <c r="AA88" s="59">
        <f t="shared" si="24"/>
        <v>0</v>
      </c>
      <c r="AB88" s="59">
        <f t="shared" si="24"/>
        <v>0</v>
      </c>
      <c r="AC88" s="59">
        <f t="shared" si="24"/>
        <v>0</v>
      </c>
      <c r="AD88" s="65">
        <f t="shared" si="24"/>
        <v>0</v>
      </c>
      <c r="AE88" s="65">
        <f t="shared" si="24"/>
        <v>0</v>
      </c>
      <c r="AF88" s="65">
        <f t="shared" si="24"/>
        <v>0</v>
      </c>
      <c r="AG88" s="65">
        <f t="shared" si="24"/>
        <v>0</v>
      </c>
    </row>
    <row r="89" spans="1:36">
      <c r="A89" s="24"/>
      <c r="B89" s="28"/>
      <c r="C89" s="44"/>
      <c r="D89" s="44"/>
      <c r="E89" s="44"/>
      <c r="F89" s="44"/>
      <c r="G89" s="49"/>
      <c r="H89" s="49"/>
      <c r="I89" s="49"/>
      <c r="J89" s="49"/>
      <c r="K89" s="49"/>
      <c r="L89" s="49"/>
      <c r="M89" s="53"/>
      <c r="N89" s="15"/>
      <c r="O89" s="57"/>
      <c r="P89" s="57"/>
      <c r="Q89" s="57"/>
      <c r="R89" s="57"/>
      <c r="S89" s="57"/>
      <c r="T89" s="57"/>
      <c r="U89" s="69"/>
      <c r="V89" s="57"/>
      <c r="W89" s="57"/>
      <c r="X89" s="61"/>
      <c r="Y89" s="61"/>
      <c r="Z89" s="61"/>
      <c r="AA89" s="61"/>
      <c r="AB89" s="61"/>
      <c r="AC89" s="61"/>
      <c r="AD89" s="67"/>
      <c r="AE89" s="67"/>
      <c r="AF89" s="67"/>
      <c r="AG89" s="66"/>
    </row>
    <row r="90" spans="1:36">
      <c r="A90" s="24" t="s">
        <v>82</v>
      </c>
      <c r="B90" s="25" t="s">
        <v>987</v>
      </c>
      <c r="C90" s="44">
        <v>0</v>
      </c>
      <c r="D90" s="44">
        <f>+AG90</f>
        <v>0</v>
      </c>
      <c r="E90" s="44">
        <f>+W90+AC90</f>
        <v>0</v>
      </c>
      <c r="F90" s="44">
        <f>+C90+D90+E90</f>
        <v>0</v>
      </c>
      <c r="G90" s="49"/>
      <c r="H90" s="49"/>
      <c r="I90" s="49"/>
      <c r="J90" s="49"/>
      <c r="K90" s="49"/>
      <c r="L90" s="49"/>
      <c r="M90" s="53">
        <f>+'Cert.INM-AC'!BU282</f>
        <v>0</v>
      </c>
      <c r="N90" s="13">
        <f>+F90-M90</f>
        <v>0</v>
      </c>
      <c r="O90" s="56"/>
      <c r="P90" s="56"/>
      <c r="Q90" s="56"/>
      <c r="R90" s="56"/>
      <c r="S90" s="57"/>
      <c r="T90" s="57"/>
      <c r="U90" s="69"/>
      <c r="V90" s="57"/>
      <c r="W90" s="57">
        <f>+O90+P90+Q90+R90+S90+T90+U90+V90</f>
        <v>0</v>
      </c>
      <c r="X90" s="60"/>
      <c r="Y90" s="60"/>
      <c r="Z90" s="60"/>
      <c r="AA90" s="60"/>
      <c r="AB90" s="60"/>
      <c r="AC90" s="61">
        <f>+X90+Y90+Z90+AA90+AB90</f>
        <v>0</v>
      </c>
      <c r="AD90" s="66"/>
      <c r="AE90" s="66"/>
      <c r="AF90" s="66"/>
      <c r="AG90" s="67">
        <f>SUM(AD90:AF90)</f>
        <v>0</v>
      </c>
      <c r="AH90" s="1"/>
      <c r="AI90" s="1"/>
      <c r="AJ90" s="1"/>
    </row>
    <row r="91" spans="1:36">
      <c r="A91" s="24"/>
      <c r="B91" s="25"/>
      <c r="C91" s="44"/>
      <c r="D91" s="44"/>
      <c r="E91" s="44"/>
      <c r="F91" s="44"/>
      <c r="G91" s="49"/>
      <c r="H91" s="49"/>
      <c r="I91" s="49"/>
      <c r="J91" s="49"/>
      <c r="K91" s="49"/>
      <c r="L91" s="49"/>
      <c r="M91" s="53"/>
      <c r="O91" s="57"/>
      <c r="P91" s="57"/>
      <c r="Q91" s="57"/>
      <c r="R91" s="57"/>
      <c r="S91" s="57"/>
      <c r="T91" s="57"/>
      <c r="U91" s="69"/>
      <c r="V91" s="57"/>
      <c r="W91" s="57"/>
      <c r="X91" s="61"/>
      <c r="Y91" s="61"/>
      <c r="Z91" s="61"/>
      <c r="AA91" s="61"/>
      <c r="AB91" s="61"/>
      <c r="AC91" s="61"/>
      <c r="AD91" s="67"/>
      <c r="AE91" s="67"/>
      <c r="AF91" s="67"/>
      <c r="AG91" s="66"/>
    </row>
    <row r="92" spans="1:36">
      <c r="A92" s="20">
        <v>5</v>
      </c>
      <c r="B92" s="26" t="s">
        <v>988</v>
      </c>
      <c r="C92" s="43">
        <f t="shared" ref="C92:AG92" si="25">SUM(C95:C103)</f>
        <v>0</v>
      </c>
      <c r="D92" s="43">
        <f t="shared" si="25"/>
        <v>0</v>
      </c>
      <c r="E92" s="43">
        <f t="shared" si="25"/>
        <v>0</v>
      </c>
      <c r="F92" s="43">
        <f t="shared" si="25"/>
        <v>0</v>
      </c>
      <c r="G92" s="47">
        <f t="shared" si="25"/>
        <v>0</v>
      </c>
      <c r="H92" s="47">
        <f t="shared" si="25"/>
        <v>0</v>
      </c>
      <c r="I92" s="47">
        <f t="shared" si="25"/>
        <v>0</v>
      </c>
      <c r="J92" s="47">
        <f t="shared" si="25"/>
        <v>0</v>
      </c>
      <c r="K92" s="47">
        <f t="shared" si="25"/>
        <v>0</v>
      </c>
      <c r="L92" s="47">
        <f t="shared" si="25"/>
        <v>0</v>
      </c>
      <c r="M92" s="51">
        <f t="shared" si="25"/>
        <v>0</v>
      </c>
      <c r="N92" s="33">
        <f t="shared" si="25"/>
        <v>0</v>
      </c>
      <c r="O92" s="55">
        <f t="shared" si="25"/>
        <v>0</v>
      </c>
      <c r="P92" s="55">
        <f t="shared" si="25"/>
        <v>0</v>
      </c>
      <c r="Q92" s="55">
        <f t="shared" si="25"/>
        <v>0</v>
      </c>
      <c r="R92" s="55">
        <f t="shared" si="25"/>
        <v>0</v>
      </c>
      <c r="S92" s="55">
        <f t="shared" si="25"/>
        <v>0</v>
      </c>
      <c r="T92" s="55">
        <f t="shared" si="25"/>
        <v>0</v>
      </c>
      <c r="U92" s="55">
        <f t="shared" si="25"/>
        <v>0</v>
      </c>
      <c r="V92" s="55">
        <f t="shared" si="25"/>
        <v>0</v>
      </c>
      <c r="W92" s="55">
        <f t="shared" si="25"/>
        <v>0</v>
      </c>
      <c r="X92" s="59">
        <f t="shared" si="25"/>
        <v>0</v>
      </c>
      <c r="Y92" s="59">
        <f t="shared" si="25"/>
        <v>0</v>
      </c>
      <c r="Z92" s="59">
        <f t="shared" si="25"/>
        <v>0</v>
      </c>
      <c r="AA92" s="59">
        <f t="shared" si="25"/>
        <v>0</v>
      </c>
      <c r="AB92" s="59">
        <f t="shared" si="25"/>
        <v>0</v>
      </c>
      <c r="AC92" s="59">
        <f t="shared" si="25"/>
        <v>0</v>
      </c>
      <c r="AD92" s="65">
        <f t="shared" si="25"/>
        <v>0</v>
      </c>
      <c r="AE92" s="65">
        <f t="shared" si="25"/>
        <v>0</v>
      </c>
      <c r="AF92" s="65">
        <f t="shared" si="25"/>
        <v>0</v>
      </c>
      <c r="AG92" s="65">
        <f t="shared" si="25"/>
        <v>0</v>
      </c>
    </row>
    <row r="93" spans="1:36">
      <c r="A93" s="29"/>
      <c r="B93" s="23"/>
      <c r="C93" s="45"/>
      <c r="D93" s="45"/>
      <c r="E93" s="45"/>
      <c r="F93" s="45"/>
      <c r="G93" s="48"/>
      <c r="H93" s="48"/>
      <c r="I93" s="48"/>
      <c r="J93" s="48"/>
      <c r="K93" s="48"/>
      <c r="L93" s="48"/>
      <c r="M93" s="52"/>
      <c r="N93" s="105"/>
      <c r="O93" s="56"/>
      <c r="P93" s="56"/>
      <c r="Q93" s="56"/>
      <c r="R93" s="56"/>
      <c r="S93" s="56"/>
      <c r="T93" s="56"/>
      <c r="U93" s="69"/>
      <c r="V93" s="56"/>
      <c r="W93" s="56"/>
      <c r="X93" s="60"/>
      <c r="Y93" s="60"/>
      <c r="Z93" s="60"/>
      <c r="AA93" s="60"/>
      <c r="AB93" s="60"/>
      <c r="AC93" s="60"/>
      <c r="AD93" s="66"/>
      <c r="AE93" s="66"/>
      <c r="AF93" s="66"/>
      <c r="AG93" s="66"/>
    </row>
    <row r="94" spans="1:36" s="1" customFormat="1">
      <c r="A94" s="24" t="s">
        <v>83</v>
      </c>
      <c r="B94" s="25" t="s">
        <v>989</v>
      </c>
      <c r="C94" s="44">
        <v>0</v>
      </c>
      <c r="D94" s="44">
        <f t="shared" ref="D94:D104" si="26">+AG94</f>
        <v>0</v>
      </c>
      <c r="E94" s="44">
        <f t="shared" ref="E94:E104" si="27">+W94+AC94</f>
        <v>0</v>
      </c>
      <c r="F94" s="44">
        <f t="shared" ref="F94:F104" si="28">+C94+D94+E94</f>
        <v>0</v>
      </c>
      <c r="G94" s="49"/>
      <c r="H94" s="49"/>
      <c r="I94" s="49"/>
      <c r="J94" s="49"/>
      <c r="K94" s="49"/>
      <c r="L94" s="49"/>
      <c r="M94" s="53">
        <f>+'Cert.INM-AC'!BV282</f>
        <v>0</v>
      </c>
      <c r="N94" s="13">
        <f t="shared" ref="N94:N104" si="29">+F94-M94</f>
        <v>0</v>
      </c>
      <c r="O94" s="57"/>
      <c r="P94" s="57"/>
      <c r="Q94" s="57"/>
      <c r="R94" s="57"/>
      <c r="S94" s="57"/>
      <c r="T94" s="57"/>
      <c r="U94" s="69"/>
      <c r="V94" s="61"/>
      <c r="W94" s="57">
        <f t="shared" ref="W94:W104" si="30">+O94+P94+Q94+R94+S94+T94+U94+V94</f>
        <v>0</v>
      </c>
      <c r="X94" s="61"/>
      <c r="Y94" s="61"/>
      <c r="Z94" s="61"/>
      <c r="AA94" s="61"/>
      <c r="AB94" s="61"/>
      <c r="AC94" s="61">
        <f t="shared" ref="AC94:AC104" si="31">+X94+Y94+Z94+AA94+AB94</f>
        <v>0</v>
      </c>
      <c r="AD94" s="67"/>
      <c r="AE94" s="67"/>
      <c r="AF94" s="67"/>
      <c r="AG94" s="67">
        <f t="shared" ref="AG94:AG104" si="32">SUM(AD94:AF94)</f>
        <v>0</v>
      </c>
      <c r="AH94"/>
      <c r="AI94"/>
      <c r="AJ94"/>
    </row>
    <row r="95" spans="1:36" s="1" customFormat="1">
      <c r="A95" s="24" t="s">
        <v>84</v>
      </c>
      <c r="B95" s="25" t="s">
        <v>990</v>
      </c>
      <c r="C95" s="44">
        <v>0</v>
      </c>
      <c r="D95" s="44">
        <f t="shared" si="26"/>
        <v>0</v>
      </c>
      <c r="E95" s="44">
        <f t="shared" si="27"/>
        <v>0</v>
      </c>
      <c r="F95" s="44">
        <f t="shared" si="28"/>
        <v>0</v>
      </c>
      <c r="G95" s="49"/>
      <c r="H95" s="49"/>
      <c r="I95" s="49"/>
      <c r="J95" s="49"/>
      <c r="K95" s="49"/>
      <c r="L95" s="49"/>
      <c r="M95" s="53">
        <f>+'Cert.INM-AC'!BW282</f>
        <v>0</v>
      </c>
      <c r="N95" s="13">
        <f t="shared" si="29"/>
        <v>0</v>
      </c>
      <c r="O95" s="57"/>
      <c r="P95" s="57"/>
      <c r="Q95" s="57"/>
      <c r="R95" s="57"/>
      <c r="S95" s="57"/>
      <c r="T95" s="57"/>
      <c r="U95" s="69"/>
      <c r="V95" s="109"/>
      <c r="W95" s="57">
        <f t="shared" si="30"/>
        <v>0</v>
      </c>
      <c r="X95" s="61"/>
      <c r="Y95" s="61"/>
      <c r="Z95" s="61"/>
      <c r="AA95" s="61"/>
      <c r="AB95" s="61"/>
      <c r="AC95" s="61">
        <f t="shared" si="31"/>
        <v>0</v>
      </c>
      <c r="AD95" s="67"/>
      <c r="AE95" s="67"/>
      <c r="AF95" s="67"/>
      <c r="AG95" s="67">
        <f t="shared" si="32"/>
        <v>0</v>
      </c>
      <c r="AH95"/>
      <c r="AI95"/>
      <c r="AJ95"/>
    </row>
    <row r="96" spans="1:36">
      <c r="A96" s="24" t="s">
        <v>85</v>
      </c>
      <c r="B96" s="25" t="s">
        <v>991</v>
      </c>
      <c r="C96" s="44">
        <v>0</v>
      </c>
      <c r="D96" s="44">
        <f t="shared" si="26"/>
        <v>0</v>
      </c>
      <c r="E96" s="44">
        <f t="shared" si="27"/>
        <v>0</v>
      </c>
      <c r="F96" s="44">
        <f t="shared" si="28"/>
        <v>0</v>
      </c>
      <c r="G96" s="49"/>
      <c r="H96" s="49"/>
      <c r="I96" s="49"/>
      <c r="J96" s="49"/>
      <c r="K96" s="49"/>
      <c r="L96" s="49"/>
      <c r="M96" s="53">
        <f>+'Cert.INM-AC'!BX282</f>
        <v>0</v>
      </c>
      <c r="N96" s="13">
        <f t="shared" si="29"/>
        <v>0</v>
      </c>
      <c r="O96" s="57"/>
      <c r="P96" s="57"/>
      <c r="Q96" s="57"/>
      <c r="R96" s="57"/>
      <c r="S96" s="57"/>
      <c r="T96" s="57"/>
      <c r="U96" s="69"/>
      <c r="V96" s="61"/>
      <c r="W96" s="57">
        <f t="shared" si="30"/>
        <v>0</v>
      </c>
      <c r="X96" s="61"/>
      <c r="Y96" s="61"/>
      <c r="Z96" s="61"/>
      <c r="AA96" s="61"/>
      <c r="AB96" s="61"/>
      <c r="AC96" s="61">
        <f t="shared" si="31"/>
        <v>0</v>
      </c>
      <c r="AD96" s="67"/>
      <c r="AE96" s="67"/>
      <c r="AF96" s="67"/>
      <c r="AG96" s="67">
        <f t="shared" si="32"/>
        <v>0</v>
      </c>
    </row>
    <row r="97" spans="1:36" s="1" customFormat="1" ht="13.5" customHeight="1">
      <c r="A97" s="24" t="s">
        <v>86</v>
      </c>
      <c r="B97" s="25" t="s">
        <v>992</v>
      </c>
      <c r="C97" s="44">
        <v>0</v>
      </c>
      <c r="D97" s="44">
        <f t="shared" si="26"/>
        <v>0</v>
      </c>
      <c r="E97" s="44">
        <f t="shared" si="27"/>
        <v>0</v>
      </c>
      <c r="F97" s="44">
        <f t="shared" si="28"/>
        <v>0</v>
      </c>
      <c r="G97" s="49"/>
      <c r="H97" s="49"/>
      <c r="I97" s="49"/>
      <c r="J97" s="49"/>
      <c r="K97" s="49"/>
      <c r="L97" s="49"/>
      <c r="M97" s="53">
        <f>+'Cert.INM-AC'!BY282</f>
        <v>0</v>
      </c>
      <c r="N97" s="13">
        <f t="shared" si="29"/>
        <v>0</v>
      </c>
      <c r="O97" s="57"/>
      <c r="P97" s="57"/>
      <c r="Q97" s="57"/>
      <c r="R97" s="57"/>
      <c r="S97" s="57"/>
      <c r="T97" s="57"/>
      <c r="U97" s="69"/>
      <c r="V97" s="61"/>
      <c r="W97" s="57">
        <f t="shared" si="30"/>
        <v>0</v>
      </c>
      <c r="X97" s="61"/>
      <c r="Y97" s="61"/>
      <c r="Z97" s="61"/>
      <c r="AA97" s="61"/>
      <c r="AB97" s="61"/>
      <c r="AC97" s="61">
        <f t="shared" si="31"/>
        <v>0</v>
      </c>
      <c r="AD97" s="67"/>
      <c r="AE97" s="67"/>
      <c r="AF97" s="67"/>
      <c r="AG97" s="67">
        <f t="shared" si="32"/>
        <v>0</v>
      </c>
      <c r="AH97"/>
      <c r="AI97"/>
      <c r="AJ97"/>
    </row>
    <row r="98" spans="1:36">
      <c r="A98" s="24" t="s">
        <v>87</v>
      </c>
      <c r="B98" s="25" t="s">
        <v>993</v>
      </c>
      <c r="C98" s="44">
        <v>0</v>
      </c>
      <c r="D98" s="44">
        <f t="shared" si="26"/>
        <v>0</v>
      </c>
      <c r="E98" s="44">
        <f t="shared" si="27"/>
        <v>0</v>
      </c>
      <c r="F98" s="44">
        <f t="shared" si="28"/>
        <v>0</v>
      </c>
      <c r="G98" s="49"/>
      <c r="H98" s="49"/>
      <c r="I98" s="49"/>
      <c r="J98" s="49"/>
      <c r="K98" s="49"/>
      <c r="L98" s="49"/>
      <c r="M98" s="53">
        <f>+'Cert.INM-AC'!BZ282</f>
        <v>0</v>
      </c>
      <c r="N98" s="13">
        <f t="shared" si="29"/>
        <v>0</v>
      </c>
      <c r="O98" s="56"/>
      <c r="P98" s="56"/>
      <c r="Q98" s="57"/>
      <c r="R98" s="56"/>
      <c r="S98" s="56"/>
      <c r="T98" s="56"/>
      <c r="U98" s="69"/>
      <c r="V98" s="60"/>
      <c r="W98" s="57">
        <f t="shared" si="30"/>
        <v>0</v>
      </c>
      <c r="X98" s="61"/>
      <c r="Y98" s="60"/>
      <c r="Z98" s="60"/>
      <c r="AA98" s="60"/>
      <c r="AB98" s="60"/>
      <c r="AC98" s="61">
        <f t="shared" si="31"/>
        <v>0</v>
      </c>
      <c r="AD98" s="66"/>
      <c r="AE98" s="67"/>
      <c r="AF98" s="66"/>
      <c r="AG98" s="67">
        <f t="shared" si="32"/>
        <v>0</v>
      </c>
      <c r="AH98" s="1"/>
      <c r="AI98" s="1"/>
      <c r="AJ98" s="1"/>
    </row>
    <row r="99" spans="1:36">
      <c r="A99" s="24" t="s">
        <v>88</v>
      </c>
      <c r="B99" s="25" t="s">
        <v>994</v>
      </c>
      <c r="C99" s="44">
        <v>0</v>
      </c>
      <c r="D99" s="44">
        <f t="shared" si="26"/>
        <v>0</v>
      </c>
      <c r="E99" s="44">
        <f t="shared" si="27"/>
        <v>0</v>
      </c>
      <c r="F99" s="44">
        <f t="shared" si="28"/>
        <v>0</v>
      </c>
      <c r="G99" s="49"/>
      <c r="H99" s="49"/>
      <c r="I99" s="49"/>
      <c r="J99" s="49"/>
      <c r="K99" s="49"/>
      <c r="L99" s="49"/>
      <c r="M99" s="53">
        <f>+'Cert.INM-AC'!CA282</f>
        <v>0</v>
      </c>
      <c r="N99" s="13">
        <f t="shared" si="29"/>
        <v>0</v>
      </c>
      <c r="O99" s="57"/>
      <c r="P99" s="57"/>
      <c r="Q99" s="57"/>
      <c r="R99" s="57"/>
      <c r="S99" s="57"/>
      <c r="T99" s="57"/>
      <c r="U99" s="69"/>
      <c r="V99" s="61"/>
      <c r="W99" s="57">
        <f t="shared" si="30"/>
        <v>0</v>
      </c>
      <c r="X99" s="61"/>
      <c r="Y99" s="61"/>
      <c r="Z99" s="61"/>
      <c r="AA99" s="61"/>
      <c r="AB99" s="61"/>
      <c r="AC99" s="61">
        <f t="shared" si="31"/>
        <v>0</v>
      </c>
      <c r="AD99" s="66"/>
      <c r="AE99" s="66"/>
      <c r="AF99" s="66"/>
      <c r="AG99" s="67">
        <f t="shared" si="32"/>
        <v>0</v>
      </c>
      <c r="AH99" s="1"/>
      <c r="AI99" s="1"/>
      <c r="AJ99" s="1"/>
    </row>
    <row r="100" spans="1:36">
      <c r="A100" s="24" t="s">
        <v>89</v>
      </c>
      <c r="B100" s="27" t="s">
        <v>995</v>
      </c>
      <c r="C100" s="44">
        <v>0</v>
      </c>
      <c r="D100" s="44">
        <f t="shared" si="26"/>
        <v>0</v>
      </c>
      <c r="E100" s="44">
        <f t="shared" si="27"/>
        <v>0</v>
      </c>
      <c r="F100" s="44">
        <f t="shared" si="28"/>
        <v>0</v>
      </c>
      <c r="G100" s="49"/>
      <c r="H100" s="49"/>
      <c r="I100" s="49"/>
      <c r="J100" s="49"/>
      <c r="K100" s="49"/>
      <c r="L100" s="49"/>
      <c r="M100" s="53">
        <f>+'Cert.INM-AC'!CB282</f>
        <v>0</v>
      </c>
      <c r="N100" s="13">
        <f t="shared" si="29"/>
        <v>0</v>
      </c>
      <c r="O100" s="57"/>
      <c r="P100" s="57"/>
      <c r="Q100" s="57"/>
      <c r="R100" s="57"/>
      <c r="S100" s="57"/>
      <c r="T100" s="57"/>
      <c r="U100" s="69"/>
      <c r="V100" s="61"/>
      <c r="W100" s="57">
        <f t="shared" si="30"/>
        <v>0</v>
      </c>
      <c r="X100" s="61"/>
      <c r="Y100" s="61"/>
      <c r="Z100" s="61"/>
      <c r="AA100" s="61"/>
      <c r="AB100" s="61"/>
      <c r="AC100" s="61">
        <f t="shared" si="31"/>
        <v>0</v>
      </c>
      <c r="AD100" s="67"/>
      <c r="AE100" s="67"/>
      <c r="AF100" s="67"/>
      <c r="AG100" s="67">
        <f t="shared" si="32"/>
        <v>0</v>
      </c>
    </row>
    <row r="101" spans="1:36">
      <c r="A101" s="24" t="s">
        <v>90</v>
      </c>
      <c r="B101" s="25" t="s">
        <v>996</v>
      </c>
      <c r="C101" s="44">
        <v>0</v>
      </c>
      <c r="D101" s="44">
        <f t="shared" si="26"/>
        <v>0</v>
      </c>
      <c r="E101" s="44">
        <f t="shared" si="27"/>
        <v>0</v>
      </c>
      <c r="F101" s="44">
        <f t="shared" si="28"/>
        <v>0</v>
      </c>
      <c r="G101" s="49"/>
      <c r="H101" s="49"/>
      <c r="I101" s="49"/>
      <c r="J101" s="49"/>
      <c r="K101" s="49"/>
      <c r="L101" s="49"/>
      <c r="M101" s="53">
        <f>+'Cert.INM-AC'!CC282</f>
        <v>0</v>
      </c>
      <c r="N101" s="13">
        <f t="shared" si="29"/>
        <v>0</v>
      </c>
      <c r="O101" s="56"/>
      <c r="P101" s="56"/>
      <c r="Q101" s="56"/>
      <c r="R101" s="56"/>
      <c r="S101" s="56"/>
      <c r="T101" s="56"/>
      <c r="U101" s="69"/>
      <c r="V101" s="56"/>
      <c r="W101" s="57">
        <f t="shared" si="30"/>
        <v>0</v>
      </c>
      <c r="X101" s="60"/>
      <c r="Y101" s="60"/>
      <c r="Z101" s="60"/>
      <c r="AA101" s="60"/>
      <c r="AB101" s="60"/>
      <c r="AC101" s="61">
        <f t="shared" si="31"/>
        <v>0</v>
      </c>
      <c r="AD101" s="67"/>
      <c r="AE101" s="66"/>
      <c r="AF101" s="66"/>
      <c r="AG101" s="67">
        <f t="shared" si="32"/>
        <v>0</v>
      </c>
      <c r="AH101" s="1"/>
      <c r="AI101" s="1"/>
      <c r="AJ101" s="1"/>
    </row>
    <row r="102" spans="1:36">
      <c r="A102" s="24" t="s">
        <v>91</v>
      </c>
      <c r="B102" s="25" t="s">
        <v>997</v>
      </c>
      <c r="C102" s="44">
        <v>0</v>
      </c>
      <c r="D102" s="44">
        <f t="shared" si="26"/>
        <v>0</v>
      </c>
      <c r="E102" s="44">
        <f t="shared" si="27"/>
        <v>0</v>
      </c>
      <c r="F102" s="44">
        <f t="shared" si="28"/>
        <v>0</v>
      </c>
      <c r="G102" s="49"/>
      <c r="H102" s="49"/>
      <c r="I102" s="49"/>
      <c r="J102" s="49"/>
      <c r="K102" s="49"/>
      <c r="L102" s="49"/>
      <c r="M102" s="53">
        <f>+'Cert.INM-AC'!CD282</f>
        <v>0</v>
      </c>
      <c r="N102" s="13">
        <f t="shared" si="29"/>
        <v>0</v>
      </c>
      <c r="O102" s="56"/>
      <c r="P102" s="56"/>
      <c r="Q102" s="56"/>
      <c r="R102" s="56"/>
      <c r="S102" s="56"/>
      <c r="T102" s="56"/>
      <c r="U102" s="56"/>
      <c r="V102" s="56"/>
      <c r="W102" s="57">
        <f t="shared" si="30"/>
        <v>0</v>
      </c>
      <c r="X102" s="60"/>
      <c r="Y102" s="60"/>
      <c r="Z102" s="60"/>
      <c r="AA102" s="60"/>
      <c r="AB102" s="60"/>
      <c r="AC102" s="61">
        <f t="shared" si="31"/>
        <v>0</v>
      </c>
      <c r="AD102" s="67"/>
      <c r="AE102" s="66"/>
      <c r="AF102" s="66"/>
      <c r="AG102" s="67">
        <f t="shared" si="32"/>
        <v>0</v>
      </c>
      <c r="AH102" s="1"/>
      <c r="AI102" s="1"/>
      <c r="AJ102" s="1"/>
    </row>
    <row r="103" spans="1:36">
      <c r="A103" s="24" t="s">
        <v>92</v>
      </c>
      <c r="B103" s="25" t="s">
        <v>998</v>
      </c>
      <c r="C103" s="44">
        <v>0</v>
      </c>
      <c r="D103" s="44">
        <f t="shared" si="26"/>
        <v>0</v>
      </c>
      <c r="E103" s="44">
        <f t="shared" si="27"/>
        <v>0</v>
      </c>
      <c r="F103" s="44">
        <f t="shared" si="28"/>
        <v>0</v>
      </c>
      <c r="G103" s="49"/>
      <c r="H103" s="49"/>
      <c r="I103" s="49"/>
      <c r="J103" s="49"/>
      <c r="K103" s="49"/>
      <c r="L103" s="49"/>
      <c r="M103" s="53">
        <f>+'Cert.INM-AC'!CE282</f>
        <v>0</v>
      </c>
      <c r="N103" s="13">
        <f t="shared" si="29"/>
        <v>0</v>
      </c>
      <c r="O103" s="57"/>
      <c r="P103" s="57"/>
      <c r="Q103" s="57"/>
      <c r="R103" s="57"/>
      <c r="S103" s="57"/>
      <c r="T103" s="57"/>
      <c r="U103" s="57"/>
      <c r="V103" s="57"/>
      <c r="W103" s="57">
        <f t="shared" si="30"/>
        <v>0</v>
      </c>
      <c r="X103" s="61"/>
      <c r="Y103" s="61"/>
      <c r="Z103" s="61"/>
      <c r="AA103" s="61"/>
      <c r="AB103" s="61"/>
      <c r="AC103" s="61">
        <f t="shared" si="31"/>
        <v>0</v>
      </c>
      <c r="AD103" s="67"/>
      <c r="AE103" s="67"/>
      <c r="AF103" s="67"/>
      <c r="AG103" s="67">
        <f t="shared" si="32"/>
        <v>0</v>
      </c>
    </row>
    <row r="104" spans="1:36">
      <c r="A104" s="24" t="s">
        <v>93</v>
      </c>
      <c r="B104" s="25" t="s">
        <v>999</v>
      </c>
      <c r="C104" s="44">
        <v>0</v>
      </c>
      <c r="D104" s="44">
        <f t="shared" si="26"/>
        <v>0</v>
      </c>
      <c r="E104" s="44">
        <f t="shared" si="27"/>
        <v>0</v>
      </c>
      <c r="F104" s="44">
        <f t="shared" si="28"/>
        <v>0</v>
      </c>
      <c r="G104" s="49"/>
      <c r="H104" s="49"/>
      <c r="I104" s="49"/>
      <c r="J104" s="49"/>
      <c r="K104" s="49"/>
      <c r="L104" s="49"/>
      <c r="M104" s="53">
        <f>+'Cert.INM-AC'!CF282</f>
        <v>0</v>
      </c>
      <c r="N104" s="13">
        <f t="shared" si="29"/>
        <v>0</v>
      </c>
      <c r="O104" s="57"/>
      <c r="P104" s="57"/>
      <c r="Q104" s="57"/>
      <c r="R104" s="57"/>
      <c r="S104" s="57"/>
      <c r="T104" s="57"/>
      <c r="U104" s="57"/>
      <c r="V104" s="57"/>
      <c r="W104" s="57">
        <f t="shared" si="30"/>
        <v>0</v>
      </c>
      <c r="X104" s="61"/>
      <c r="Y104" s="61"/>
      <c r="Z104" s="61"/>
      <c r="AA104" s="61"/>
      <c r="AB104" s="61"/>
      <c r="AC104" s="61">
        <f t="shared" si="31"/>
        <v>0</v>
      </c>
      <c r="AD104" s="67"/>
      <c r="AE104" s="67"/>
      <c r="AF104" s="67"/>
      <c r="AG104" s="67">
        <f t="shared" si="32"/>
        <v>0</v>
      </c>
    </row>
    <row r="105" spans="1:36">
      <c r="A105" s="24"/>
      <c r="B105" s="25"/>
      <c r="C105" s="44"/>
      <c r="D105" s="44"/>
      <c r="E105" s="44"/>
      <c r="F105" s="44"/>
      <c r="G105" s="49"/>
      <c r="H105" s="49"/>
      <c r="I105" s="49"/>
      <c r="J105" s="49"/>
      <c r="K105" s="49"/>
      <c r="L105" s="49"/>
      <c r="M105" s="53"/>
      <c r="O105" s="57"/>
      <c r="P105" s="57"/>
      <c r="Q105" s="57"/>
      <c r="R105" s="57"/>
      <c r="S105" s="57"/>
      <c r="T105" s="57"/>
      <c r="U105" s="57"/>
      <c r="V105" s="57"/>
      <c r="W105" s="57"/>
      <c r="X105" s="61"/>
      <c r="Y105" s="61"/>
      <c r="Z105" s="61"/>
      <c r="AA105" s="61"/>
      <c r="AB105" s="61"/>
      <c r="AC105" s="61"/>
      <c r="AD105" s="67"/>
      <c r="AE105" s="67"/>
      <c r="AF105" s="67"/>
      <c r="AG105" s="66"/>
    </row>
    <row r="106" spans="1:36" ht="13.5" customHeight="1">
      <c r="A106" s="20" t="s">
        <v>1000</v>
      </c>
      <c r="B106" s="26" t="s">
        <v>1001</v>
      </c>
      <c r="C106" s="43">
        <f t="shared" ref="C106:AG106" si="33">SUM(C108:C110)</f>
        <v>0</v>
      </c>
      <c r="D106" s="43">
        <f t="shared" si="33"/>
        <v>0</v>
      </c>
      <c r="E106" s="43">
        <f t="shared" si="33"/>
        <v>0</v>
      </c>
      <c r="F106" s="43">
        <f t="shared" si="33"/>
        <v>0</v>
      </c>
      <c r="G106" s="47">
        <f t="shared" si="33"/>
        <v>0</v>
      </c>
      <c r="H106" s="47">
        <f t="shared" si="33"/>
        <v>0</v>
      </c>
      <c r="I106" s="47">
        <f t="shared" si="33"/>
        <v>0</v>
      </c>
      <c r="J106" s="47">
        <f t="shared" si="33"/>
        <v>0</v>
      </c>
      <c r="K106" s="47">
        <f t="shared" si="33"/>
        <v>0</v>
      </c>
      <c r="L106" s="47">
        <f t="shared" si="33"/>
        <v>0</v>
      </c>
      <c r="M106" s="51">
        <f t="shared" si="33"/>
        <v>0</v>
      </c>
      <c r="N106" s="33">
        <f t="shared" si="33"/>
        <v>0</v>
      </c>
      <c r="O106" s="55">
        <f t="shared" si="33"/>
        <v>0</v>
      </c>
      <c r="P106" s="55">
        <f t="shared" si="33"/>
        <v>0</v>
      </c>
      <c r="Q106" s="55">
        <f t="shared" si="33"/>
        <v>0</v>
      </c>
      <c r="R106" s="55">
        <f t="shared" si="33"/>
        <v>0</v>
      </c>
      <c r="S106" s="55">
        <f t="shared" si="33"/>
        <v>0</v>
      </c>
      <c r="T106" s="55">
        <f t="shared" si="33"/>
        <v>0</v>
      </c>
      <c r="U106" s="55">
        <f t="shared" si="33"/>
        <v>0</v>
      </c>
      <c r="V106" s="55">
        <f t="shared" si="33"/>
        <v>0</v>
      </c>
      <c r="W106" s="55">
        <f t="shared" si="33"/>
        <v>0</v>
      </c>
      <c r="X106" s="59">
        <f t="shared" si="33"/>
        <v>0</v>
      </c>
      <c r="Y106" s="59">
        <f t="shared" si="33"/>
        <v>0</v>
      </c>
      <c r="Z106" s="59">
        <f t="shared" si="33"/>
        <v>0</v>
      </c>
      <c r="AA106" s="59">
        <f t="shared" si="33"/>
        <v>0</v>
      </c>
      <c r="AB106" s="59">
        <f t="shared" si="33"/>
        <v>0</v>
      </c>
      <c r="AC106" s="59">
        <f t="shared" si="33"/>
        <v>0</v>
      </c>
      <c r="AD106" s="65">
        <f t="shared" si="33"/>
        <v>0</v>
      </c>
      <c r="AE106" s="65">
        <f t="shared" si="33"/>
        <v>0</v>
      </c>
      <c r="AF106" s="65">
        <f t="shared" si="33"/>
        <v>0</v>
      </c>
      <c r="AG106" s="65">
        <f t="shared" si="33"/>
        <v>0</v>
      </c>
    </row>
    <row r="107" spans="1:36" ht="13.5" customHeight="1">
      <c r="A107" s="29"/>
      <c r="B107" s="23"/>
      <c r="C107" s="45"/>
      <c r="D107" s="45"/>
      <c r="E107" s="45"/>
      <c r="F107" s="45"/>
      <c r="G107" s="48"/>
      <c r="H107" s="48"/>
      <c r="I107" s="48"/>
      <c r="J107" s="48"/>
      <c r="K107" s="48"/>
      <c r="L107" s="48"/>
      <c r="M107" s="52"/>
      <c r="N107" s="39"/>
      <c r="O107" s="56"/>
      <c r="P107" s="56"/>
      <c r="Q107" s="56"/>
      <c r="R107" s="56"/>
      <c r="S107" s="56"/>
      <c r="T107" s="56"/>
      <c r="U107" s="56"/>
      <c r="V107" s="56"/>
      <c r="W107" s="56"/>
      <c r="X107" s="60"/>
      <c r="Y107" s="60"/>
      <c r="Z107" s="60"/>
      <c r="AA107" s="60"/>
      <c r="AB107" s="60"/>
      <c r="AC107" s="60"/>
      <c r="AD107" s="66"/>
      <c r="AE107" s="66"/>
      <c r="AF107" s="66"/>
      <c r="AG107" s="66"/>
    </row>
    <row r="108" spans="1:36" ht="12.75" customHeight="1">
      <c r="A108" s="24" t="s">
        <v>94</v>
      </c>
      <c r="B108" s="27" t="s">
        <v>1002</v>
      </c>
      <c r="C108" s="44">
        <v>0</v>
      </c>
      <c r="D108" s="44">
        <f>+AG108</f>
        <v>0</v>
      </c>
      <c r="E108" s="44">
        <f>+W108+AC108</f>
        <v>0</v>
      </c>
      <c r="F108" s="44">
        <f>+C108+D108+E108</f>
        <v>0</v>
      </c>
      <c r="G108" s="49"/>
      <c r="H108" s="49"/>
      <c r="I108" s="49"/>
      <c r="J108" s="49"/>
      <c r="K108" s="49"/>
      <c r="L108" s="49"/>
      <c r="M108" s="53">
        <f>+'Cert.INM-AC'!CG282</f>
        <v>0</v>
      </c>
      <c r="N108" s="13">
        <f>+F108-M108</f>
        <v>0</v>
      </c>
      <c r="O108" s="57"/>
      <c r="P108" s="57"/>
      <c r="Q108" s="57"/>
      <c r="R108" s="57"/>
      <c r="S108" s="57"/>
      <c r="T108" s="57"/>
      <c r="U108" s="57"/>
      <c r="V108" s="57"/>
      <c r="W108" s="57">
        <f>+O108+P108+Q108+R108+S108+T108+U108+V108</f>
        <v>0</v>
      </c>
      <c r="X108" s="61"/>
      <c r="Y108" s="61"/>
      <c r="Z108" s="61"/>
      <c r="AA108" s="61"/>
      <c r="AB108" s="61"/>
      <c r="AC108" s="61">
        <f>+X108+Y108+Z108+AA108+AB108</f>
        <v>0</v>
      </c>
      <c r="AD108" s="67"/>
      <c r="AE108" s="67"/>
      <c r="AF108" s="67"/>
      <c r="AG108" s="67">
        <f>SUM(AD108:AF108)</f>
        <v>0</v>
      </c>
    </row>
    <row r="109" spans="1:36" s="1" customFormat="1">
      <c r="A109" s="24" t="s">
        <v>96</v>
      </c>
      <c r="B109" s="25" t="s">
        <v>1008</v>
      </c>
      <c r="C109" s="44">
        <v>0</v>
      </c>
      <c r="D109" s="44">
        <f>+AG109</f>
        <v>0</v>
      </c>
      <c r="E109" s="44">
        <f>+W109+AC109</f>
        <v>0</v>
      </c>
      <c r="F109" s="44">
        <f>+C109+D109+E109</f>
        <v>0</v>
      </c>
      <c r="G109" s="49"/>
      <c r="H109" s="49"/>
      <c r="I109" s="49"/>
      <c r="J109" s="49"/>
      <c r="K109" s="49"/>
      <c r="L109" s="49"/>
      <c r="M109" s="53">
        <f>+'Cert.INM-AC'!CH282</f>
        <v>0</v>
      </c>
      <c r="N109" s="13">
        <f>+F109-M109</f>
        <v>0</v>
      </c>
      <c r="O109" s="57"/>
      <c r="P109" s="57"/>
      <c r="Q109" s="57"/>
      <c r="R109" s="57"/>
      <c r="S109" s="57"/>
      <c r="T109" s="32"/>
      <c r="U109" s="57"/>
      <c r="V109" s="61"/>
      <c r="W109" s="57">
        <f>+O109+P109+Q109+R109+S109+T109+U109+V109</f>
        <v>0</v>
      </c>
      <c r="X109" s="61"/>
      <c r="Y109" s="61"/>
      <c r="Z109" s="61"/>
      <c r="AA109" s="61"/>
      <c r="AB109" s="61"/>
      <c r="AC109" s="61">
        <f>+X109+Y109+Z109+AA109+AB109</f>
        <v>0</v>
      </c>
      <c r="AD109" s="67"/>
      <c r="AE109" s="67"/>
      <c r="AF109" s="67"/>
      <c r="AG109" s="67">
        <f>SUM(AD109:AF109)</f>
        <v>0</v>
      </c>
      <c r="AH109"/>
      <c r="AI109"/>
      <c r="AJ109"/>
    </row>
    <row r="110" spans="1:36">
      <c r="A110" s="24" t="s">
        <v>97</v>
      </c>
      <c r="B110" s="25" t="s">
        <v>1009</v>
      </c>
      <c r="C110" s="44">
        <v>0</v>
      </c>
      <c r="D110" s="44">
        <f>+AG110</f>
        <v>0</v>
      </c>
      <c r="E110" s="44">
        <f>+W110+AC110</f>
        <v>0</v>
      </c>
      <c r="F110" s="44">
        <f>+C110+D110+E110</f>
        <v>0</v>
      </c>
      <c r="G110" s="49"/>
      <c r="H110" s="49"/>
      <c r="I110" s="49"/>
      <c r="J110" s="49"/>
      <c r="K110" s="49"/>
      <c r="L110" s="49"/>
      <c r="M110" s="53">
        <f>+'Cert.INM-AC'!CI282</f>
        <v>0</v>
      </c>
      <c r="N110" s="13">
        <f>+F110-M110</f>
        <v>0</v>
      </c>
      <c r="O110" s="57"/>
      <c r="P110" s="57"/>
      <c r="Q110" s="57"/>
      <c r="R110" s="57"/>
      <c r="S110" s="57"/>
      <c r="T110" s="57"/>
      <c r="U110" s="57"/>
      <c r="V110" s="57"/>
      <c r="W110" s="57">
        <f>+O110+P110+Q110+R110+S110+T110+U110+V110</f>
        <v>0</v>
      </c>
      <c r="X110" s="61"/>
      <c r="Y110" s="61"/>
      <c r="Z110" s="61"/>
      <c r="AA110" s="61"/>
      <c r="AB110" s="61"/>
      <c r="AC110" s="61">
        <f>+X110+Y110+Z110+AA110+AB110</f>
        <v>0</v>
      </c>
      <c r="AD110" s="67"/>
      <c r="AE110" s="67"/>
      <c r="AF110" s="67"/>
      <c r="AG110" s="67">
        <f>SUM(AD110:AF110)</f>
        <v>0</v>
      </c>
    </row>
    <row r="111" spans="1:36">
      <c r="A111" s="24" t="s">
        <v>100</v>
      </c>
      <c r="B111" s="25" t="s">
        <v>1012</v>
      </c>
      <c r="C111" s="44">
        <v>0</v>
      </c>
      <c r="D111" s="44">
        <f>+AG111</f>
        <v>0</v>
      </c>
      <c r="E111" s="44">
        <f>+W111+AC111</f>
        <v>0</v>
      </c>
      <c r="F111" s="44">
        <f>+C111+D111+E111</f>
        <v>0</v>
      </c>
      <c r="G111" s="49"/>
      <c r="H111" s="49"/>
      <c r="I111" s="49"/>
      <c r="J111" s="49"/>
      <c r="K111" s="49"/>
      <c r="L111" s="49"/>
      <c r="M111" s="53">
        <f>+'Cert.INM-AC'!CJ282</f>
        <v>0</v>
      </c>
      <c r="N111" s="13">
        <f>+F111-M111</f>
        <v>0</v>
      </c>
      <c r="O111" s="57"/>
      <c r="P111" s="57"/>
      <c r="Q111" s="57"/>
      <c r="R111" s="57"/>
      <c r="S111" s="57"/>
      <c r="T111" s="57"/>
      <c r="U111" s="57"/>
      <c r="V111" s="57"/>
      <c r="W111" s="57">
        <f>+O111+P111+Q111+R111+S111+T111+U111+V111</f>
        <v>0</v>
      </c>
      <c r="X111" s="61"/>
      <c r="Y111" s="61"/>
      <c r="Z111" s="61"/>
      <c r="AA111" s="61"/>
      <c r="AB111" s="61"/>
      <c r="AC111" s="61">
        <f>+X111+Y111+Z111+AA111+AB111</f>
        <v>0</v>
      </c>
      <c r="AD111" s="67"/>
      <c r="AE111" s="67"/>
      <c r="AF111" s="67"/>
      <c r="AG111" s="67">
        <f>SUM(AD111:AF111)</f>
        <v>0</v>
      </c>
    </row>
    <row r="112" spans="1:36" s="1" customFormat="1">
      <c r="A112" s="24"/>
      <c r="B112" s="28"/>
      <c r="C112" s="44"/>
      <c r="D112" s="44"/>
      <c r="E112" s="44"/>
      <c r="F112" s="44"/>
      <c r="G112" s="49"/>
      <c r="H112" s="49"/>
      <c r="I112" s="49"/>
      <c r="J112" s="49"/>
      <c r="K112" s="49"/>
      <c r="L112" s="49"/>
      <c r="M112" s="53"/>
      <c r="N112" s="13"/>
      <c r="O112" s="57"/>
      <c r="P112" s="57"/>
      <c r="Q112" s="57"/>
      <c r="R112" s="57"/>
      <c r="S112" s="57"/>
      <c r="T112" s="57"/>
      <c r="U112" s="57"/>
      <c r="V112" s="57"/>
      <c r="W112" s="57"/>
      <c r="X112" s="61"/>
      <c r="Y112" s="61"/>
      <c r="Z112" s="61"/>
      <c r="AA112" s="61"/>
      <c r="AB112" s="61"/>
      <c r="AC112" s="61"/>
      <c r="AD112" s="67"/>
      <c r="AE112" s="67"/>
      <c r="AF112" s="67"/>
      <c r="AG112" s="66"/>
      <c r="AH112"/>
      <c r="AI112"/>
      <c r="AJ112"/>
    </row>
    <row r="113" spans="1:36">
      <c r="A113" s="20" t="s">
        <v>1016</v>
      </c>
      <c r="B113" s="26" t="s">
        <v>1017</v>
      </c>
      <c r="C113" s="43">
        <f t="shared" ref="C113:AG113" si="34">SUM(C115)</f>
        <v>0</v>
      </c>
      <c r="D113" s="43">
        <f t="shared" si="34"/>
        <v>0</v>
      </c>
      <c r="E113" s="43">
        <f t="shared" si="34"/>
        <v>0</v>
      </c>
      <c r="F113" s="43">
        <f t="shared" si="34"/>
        <v>0</v>
      </c>
      <c r="G113" s="47">
        <f t="shared" si="34"/>
        <v>0</v>
      </c>
      <c r="H113" s="47">
        <f t="shared" si="34"/>
        <v>0</v>
      </c>
      <c r="I113" s="47">
        <f t="shared" si="34"/>
        <v>0</v>
      </c>
      <c r="J113" s="47">
        <f t="shared" si="34"/>
        <v>0</v>
      </c>
      <c r="K113" s="47">
        <f t="shared" si="34"/>
        <v>0</v>
      </c>
      <c r="L113" s="47">
        <f t="shared" si="34"/>
        <v>0</v>
      </c>
      <c r="M113" s="51">
        <f t="shared" si="34"/>
        <v>0</v>
      </c>
      <c r="N113" s="33">
        <f t="shared" si="34"/>
        <v>0</v>
      </c>
      <c r="O113" s="55">
        <f t="shared" si="34"/>
        <v>0</v>
      </c>
      <c r="P113" s="55">
        <f t="shared" si="34"/>
        <v>0</v>
      </c>
      <c r="Q113" s="55">
        <f t="shared" si="34"/>
        <v>0</v>
      </c>
      <c r="R113" s="55">
        <f t="shared" si="34"/>
        <v>0</v>
      </c>
      <c r="S113" s="55">
        <f t="shared" si="34"/>
        <v>0</v>
      </c>
      <c r="T113" s="55">
        <f t="shared" si="34"/>
        <v>0</v>
      </c>
      <c r="U113" s="55">
        <f t="shared" si="34"/>
        <v>0</v>
      </c>
      <c r="V113" s="55">
        <f t="shared" si="34"/>
        <v>0</v>
      </c>
      <c r="W113" s="55">
        <f t="shared" si="34"/>
        <v>0</v>
      </c>
      <c r="X113" s="59">
        <f t="shared" si="34"/>
        <v>0</v>
      </c>
      <c r="Y113" s="59">
        <f t="shared" si="34"/>
        <v>0</v>
      </c>
      <c r="Z113" s="59">
        <f t="shared" si="34"/>
        <v>0</v>
      </c>
      <c r="AA113" s="59">
        <f t="shared" si="34"/>
        <v>0</v>
      </c>
      <c r="AB113" s="59">
        <f t="shared" si="34"/>
        <v>0</v>
      </c>
      <c r="AC113" s="59">
        <f t="shared" si="34"/>
        <v>0</v>
      </c>
      <c r="AD113" s="65">
        <f t="shared" si="34"/>
        <v>0</v>
      </c>
      <c r="AE113" s="65">
        <f t="shared" si="34"/>
        <v>0</v>
      </c>
      <c r="AF113" s="65">
        <f t="shared" si="34"/>
        <v>0</v>
      </c>
      <c r="AG113" s="65">
        <f t="shared" si="34"/>
        <v>0</v>
      </c>
    </row>
    <row r="114" spans="1:36">
      <c r="A114" s="24"/>
      <c r="B114" s="25"/>
      <c r="C114" s="44"/>
      <c r="D114" s="45"/>
      <c r="E114" s="45"/>
      <c r="F114" s="45"/>
      <c r="G114" s="48"/>
      <c r="H114" s="48"/>
      <c r="I114" s="48"/>
      <c r="J114" s="48"/>
      <c r="K114" s="48"/>
      <c r="L114" s="48"/>
      <c r="M114" s="52"/>
      <c r="N114" s="6"/>
      <c r="O114" s="56"/>
      <c r="P114" s="56"/>
      <c r="Q114" s="56"/>
      <c r="R114" s="56"/>
      <c r="S114" s="56"/>
      <c r="T114" s="56"/>
      <c r="U114" s="56"/>
      <c r="V114" s="56"/>
      <c r="W114" s="56"/>
      <c r="X114" s="60"/>
      <c r="Y114" s="60"/>
      <c r="Z114" s="60"/>
      <c r="AA114" s="60"/>
      <c r="AB114" s="60"/>
      <c r="AC114" s="60"/>
      <c r="AD114" s="66"/>
      <c r="AE114" s="66"/>
      <c r="AF114" s="66"/>
      <c r="AG114" s="66"/>
      <c r="AH114" s="1"/>
      <c r="AI114" s="1"/>
      <c r="AJ114" s="1"/>
    </row>
    <row r="115" spans="1:36" s="1" customFormat="1">
      <c r="A115" s="24" t="s">
        <v>101</v>
      </c>
      <c r="B115" s="25" t="s">
        <v>1018</v>
      </c>
      <c r="C115" s="44">
        <v>0</v>
      </c>
      <c r="D115" s="44">
        <f>+AG115</f>
        <v>0</v>
      </c>
      <c r="E115" s="44">
        <f>+W115+AC115</f>
        <v>0</v>
      </c>
      <c r="F115" s="44">
        <f>+C115+D115+E115</f>
        <v>0</v>
      </c>
      <c r="G115" s="49"/>
      <c r="H115" s="49"/>
      <c r="I115" s="49"/>
      <c r="J115" s="49"/>
      <c r="K115" s="49"/>
      <c r="L115" s="49"/>
      <c r="M115" s="53">
        <f>+'Cert.INM-AC'!CK282</f>
        <v>0</v>
      </c>
      <c r="N115" s="13">
        <f>+F115-M115</f>
        <v>0</v>
      </c>
      <c r="O115" s="57"/>
      <c r="P115" s="57"/>
      <c r="Q115" s="57"/>
      <c r="R115" s="57"/>
      <c r="S115" s="57"/>
      <c r="T115" s="57"/>
      <c r="U115" s="57"/>
      <c r="V115" s="57"/>
      <c r="W115" s="57">
        <f>+O115+P115+Q115+R115+S115+T115+U115+V115</f>
        <v>0</v>
      </c>
      <c r="X115" s="61">
        <v>0</v>
      </c>
      <c r="Y115" s="61"/>
      <c r="Z115" s="61"/>
      <c r="AA115" s="61"/>
      <c r="AB115" s="61"/>
      <c r="AC115" s="61">
        <f>+X115+Y115+Z115+AA115+AB115</f>
        <v>0</v>
      </c>
      <c r="AD115" s="67"/>
      <c r="AE115" s="67"/>
      <c r="AF115" s="67"/>
      <c r="AG115" s="67">
        <f>SUM(AD115:AF115)</f>
        <v>0</v>
      </c>
      <c r="AH115"/>
      <c r="AI115"/>
      <c r="AJ115"/>
    </row>
    <row r="116" spans="1:36">
      <c r="A116" s="24"/>
      <c r="B116" s="25"/>
      <c r="C116" s="44"/>
      <c r="D116" s="45"/>
      <c r="E116" s="45"/>
      <c r="F116" s="45"/>
      <c r="G116" s="48"/>
      <c r="H116" s="48"/>
      <c r="I116" s="48"/>
      <c r="J116" s="48"/>
      <c r="K116" s="48"/>
      <c r="L116" s="48"/>
      <c r="M116" s="52"/>
      <c r="N116" s="6"/>
      <c r="O116" s="56"/>
      <c r="P116" s="56"/>
      <c r="Q116" s="56"/>
      <c r="R116" s="56"/>
      <c r="S116" s="56"/>
      <c r="T116" s="56"/>
      <c r="U116" s="56"/>
      <c r="V116" s="56"/>
      <c r="W116" s="56"/>
      <c r="X116" s="60"/>
      <c r="Y116" s="60"/>
      <c r="Z116" s="60"/>
      <c r="AA116" s="60"/>
      <c r="AB116" s="60"/>
      <c r="AC116" s="60"/>
      <c r="AD116" s="66"/>
      <c r="AE116" s="66"/>
      <c r="AF116" s="66"/>
      <c r="AG116" s="66"/>
      <c r="AH116" s="1"/>
      <c r="AI116" s="1"/>
      <c r="AJ116" s="1"/>
    </row>
    <row r="117" spans="1:36">
      <c r="A117" s="30" t="s">
        <v>1019</v>
      </c>
      <c r="B117" s="30"/>
      <c r="C117" s="43">
        <f t="shared" ref="C117:AG117" si="35">C113+C106+C92+C88+C65+C27+C10</f>
        <v>0</v>
      </c>
      <c r="D117" s="43">
        <f t="shared" si="35"/>
        <v>0</v>
      </c>
      <c r="E117" s="43">
        <f t="shared" si="35"/>
        <v>0</v>
      </c>
      <c r="F117" s="43">
        <f t="shared" si="35"/>
        <v>0</v>
      </c>
      <c r="G117" s="47">
        <f t="shared" si="35"/>
        <v>0</v>
      </c>
      <c r="H117" s="47">
        <f t="shared" si="35"/>
        <v>0</v>
      </c>
      <c r="I117" s="47">
        <f t="shared" si="35"/>
        <v>0</v>
      </c>
      <c r="J117" s="47">
        <f t="shared" si="35"/>
        <v>0</v>
      </c>
      <c r="K117" s="47">
        <f t="shared" si="35"/>
        <v>0</v>
      </c>
      <c r="L117" s="47">
        <f t="shared" si="35"/>
        <v>0</v>
      </c>
      <c r="M117" s="51">
        <f t="shared" si="35"/>
        <v>0</v>
      </c>
      <c r="N117" s="33">
        <f t="shared" si="35"/>
        <v>0</v>
      </c>
      <c r="O117" s="55">
        <f t="shared" si="35"/>
        <v>0</v>
      </c>
      <c r="P117" s="55">
        <f t="shared" si="35"/>
        <v>0</v>
      </c>
      <c r="Q117" s="55">
        <f t="shared" si="35"/>
        <v>0</v>
      </c>
      <c r="R117" s="55">
        <f t="shared" si="35"/>
        <v>0</v>
      </c>
      <c r="S117" s="55">
        <f t="shared" si="35"/>
        <v>0</v>
      </c>
      <c r="T117" s="55">
        <f t="shared" si="35"/>
        <v>0</v>
      </c>
      <c r="U117" s="55">
        <f t="shared" si="35"/>
        <v>0</v>
      </c>
      <c r="V117" s="55">
        <f t="shared" si="35"/>
        <v>0</v>
      </c>
      <c r="W117" s="55">
        <f t="shared" si="35"/>
        <v>0</v>
      </c>
      <c r="X117" s="59">
        <f t="shared" si="35"/>
        <v>0</v>
      </c>
      <c r="Y117" s="59">
        <f t="shared" si="35"/>
        <v>0</v>
      </c>
      <c r="Z117" s="59">
        <f t="shared" si="35"/>
        <v>0</v>
      </c>
      <c r="AA117" s="59">
        <f t="shared" si="35"/>
        <v>0</v>
      </c>
      <c r="AB117" s="59">
        <f t="shared" si="35"/>
        <v>0</v>
      </c>
      <c r="AC117" s="59">
        <f t="shared" si="35"/>
        <v>0</v>
      </c>
      <c r="AD117" s="65">
        <f t="shared" si="35"/>
        <v>0</v>
      </c>
      <c r="AE117" s="65">
        <f t="shared" si="35"/>
        <v>0</v>
      </c>
      <c r="AF117" s="65">
        <f t="shared" si="35"/>
        <v>0</v>
      </c>
      <c r="AG117" s="65">
        <f t="shared" si="35"/>
        <v>0</v>
      </c>
    </row>
    <row r="118" spans="1:36">
      <c r="D118" s="3"/>
      <c r="E118" s="3"/>
      <c r="F118" s="2"/>
      <c r="G118" s="2"/>
      <c r="H118" s="2"/>
      <c r="I118" s="2"/>
      <c r="J118" s="2"/>
      <c r="K118" s="2"/>
      <c r="L118" s="2"/>
      <c r="M118" s="2"/>
      <c r="N118" s="15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F118" s="2"/>
      <c r="AG118" s="3"/>
    </row>
    <row r="119" spans="1:36"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6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1"/>
      <c r="AI119" s="1"/>
      <c r="AJ119" s="1"/>
    </row>
    <row r="120" spans="1:36">
      <c r="D120" s="3"/>
      <c r="E120" s="3"/>
      <c r="F120" s="2"/>
      <c r="G120" s="2"/>
      <c r="H120" s="2"/>
      <c r="I120" s="2"/>
      <c r="J120" s="2"/>
      <c r="K120" s="2"/>
      <c r="L120" s="2"/>
      <c r="M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F120" s="2"/>
      <c r="AG120" s="3"/>
    </row>
    <row r="121" spans="1:36">
      <c r="D121" s="3"/>
      <c r="E121" s="3"/>
      <c r="F121" s="2"/>
      <c r="G121" s="2"/>
      <c r="H121" s="2"/>
      <c r="I121" s="2"/>
      <c r="J121" s="2"/>
      <c r="K121" s="2"/>
      <c r="L121" s="2"/>
      <c r="M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F121" s="2"/>
      <c r="AG121" s="3"/>
    </row>
    <row r="122" spans="1:36"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10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1"/>
      <c r="AI122" s="1"/>
      <c r="AJ122" s="1"/>
    </row>
    <row r="123" spans="1:36">
      <c r="AD123" s="2"/>
      <c r="AF123" s="2"/>
    </row>
    <row r="124" spans="1:36">
      <c r="O124" s="3"/>
      <c r="AD124" s="2"/>
      <c r="AF124" s="2"/>
    </row>
    <row r="125" spans="1:36">
      <c r="AD125" s="2"/>
      <c r="AF125" s="2"/>
    </row>
    <row r="126" spans="1:36">
      <c r="O126" s="2"/>
      <c r="AD126" s="2"/>
      <c r="AF126" s="2"/>
    </row>
    <row r="127" spans="1:36">
      <c r="AD127" s="2"/>
      <c r="AF127" s="2"/>
    </row>
    <row r="128" spans="1:36">
      <c r="AD128" s="2"/>
      <c r="AF128" s="2"/>
    </row>
    <row r="129" spans="30:32">
      <c r="AD129" s="2"/>
      <c r="AF129" s="2"/>
    </row>
    <row r="130" spans="30:32">
      <c r="AD130" s="2"/>
      <c r="AF130" s="2"/>
    </row>
    <row r="131" spans="30:32">
      <c r="AD131" s="2"/>
      <c r="AF131" s="2"/>
    </row>
    <row r="132" spans="30:32">
      <c r="AD132" s="2"/>
      <c r="AF132" s="2"/>
    </row>
    <row r="133" spans="30:32">
      <c r="AD133" s="2"/>
      <c r="AF133" s="2"/>
    </row>
    <row r="134" spans="30:32">
      <c r="AD134" s="2"/>
      <c r="AF134" s="2"/>
    </row>
    <row r="135" spans="30:32">
      <c r="AD135" s="2"/>
      <c r="AF135" s="2"/>
    </row>
    <row r="136" spans="30:32">
      <c r="AD136" s="2"/>
      <c r="AF136" s="2"/>
    </row>
    <row r="137" spans="30:32">
      <c r="AD137" s="2"/>
      <c r="AF137" s="2"/>
    </row>
    <row r="138" spans="30:32">
      <c r="AD138" s="2"/>
      <c r="AF138" s="2"/>
    </row>
    <row r="139" spans="30:32">
      <c r="AD139" s="2"/>
      <c r="AF139" s="2"/>
    </row>
    <row r="140" spans="30:32">
      <c r="AD140" s="2"/>
      <c r="AF140" s="2"/>
    </row>
    <row r="141" spans="30:32">
      <c r="AD141" s="2"/>
      <c r="AF141" s="2"/>
    </row>
    <row r="142" spans="30:32">
      <c r="AD142" s="2"/>
      <c r="AF142" s="2"/>
    </row>
    <row r="143" spans="30:32">
      <c r="AD143" s="2"/>
      <c r="AF143" s="2"/>
    </row>
    <row r="144" spans="30:32">
      <c r="AD144" s="2"/>
      <c r="AF144" s="2"/>
    </row>
    <row r="145" spans="30:32">
      <c r="AD145" s="2"/>
      <c r="AF145" s="2"/>
    </row>
    <row r="146" spans="30:32">
      <c r="AD146" s="2"/>
      <c r="AF146" s="2"/>
    </row>
    <row r="147" spans="30:32">
      <c r="AD147" s="2"/>
      <c r="AF147" s="2"/>
    </row>
    <row r="148" spans="30:32">
      <c r="AD148" s="2"/>
      <c r="AF148" s="2"/>
    </row>
    <row r="149" spans="30:32">
      <c r="AD149" s="2"/>
      <c r="AF149" s="2"/>
    </row>
    <row r="150" spans="30:32">
      <c r="AD150" s="2"/>
      <c r="AF150" s="2"/>
    </row>
    <row r="151" spans="30:32">
      <c r="AD151" s="2"/>
      <c r="AF151" s="2"/>
    </row>
    <row r="152" spans="30:32">
      <c r="AD152" s="2"/>
      <c r="AF152" s="2"/>
    </row>
    <row r="153" spans="30:32">
      <c r="AD153" s="2"/>
      <c r="AF153" s="2"/>
    </row>
    <row r="154" spans="30:32">
      <c r="AD154" s="2"/>
      <c r="AF154" s="2"/>
    </row>
    <row r="155" spans="30:32">
      <c r="AD155" s="2"/>
      <c r="AF155" s="2"/>
    </row>
    <row r="156" spans="30:32">
      <c r="AD156" s="2"/>
      <c r="AF156" s="2"/>
    </row>
    <row r="157" spans="30:32">
      <c r="AD157" s="2"/>
      <c r="AF157" s="2"/>
    </row>
    <row r="158" spans="30:32">
      <c r="AD158" s="2"/>
      <c r="AF158" s="2"/>
    </row>
    <row r="159" spans="30:32">
      <c r="AD159" s="2"/>
      <c r="AF159" s="2"/>
    </row>
    <row r="160" spans="30:32">
      <c r="AD160" s="2"/>
      <c r="AF160" s="2"/>
    </row>
    <row r="161" spans="30:32">
      <c r="AD161" s="2"/>
      <c r="AF161" s="2"/>
    </row>
    <row r="162" spans="30:32">
      <c r="AD162" s="2"/>
      <c r="AF162" s="2"/>
    </row>
    <row r="163" spans="30:32">
      <c r="AD163" s="2"/>
    </row>
    <row r="164" spans="30:32">
      <c r="AD164" s="2"/>
    </row>
    <row r="165" spans="30:32">
      <c r="AD165" s="2"/>
    </row>
    <row r="166" spans="30:32">
      <c r="AD166" s="2"/>
    </row>
    <row r="167" spans="30:32">
      <c r="AD167" s="2"/>
    </row>
    <row r="168" spans="30:32">
      <c r="AD168" s="2"/>
    </row>
    <row r="169" spans="30:32">
      <c r="AD169" s="2"/>
    </row>
    <row r="170" spans="30:32">
      <c r="AD170" s="2"/>
    </row>
    <row r="171" spans="30:32">
      <c r="AD171" s="2"/>
    </row>
    <row r="172" spans="30:32">
      <c r="AD172" s="2"/>
    </row>
    <row r="173" spans="30:32">
      <c r="AD173" s="2"/>
    </row>
    <row r="174" spans="30:32">
      <c r="AD174" s="2"/>
    </row>
    <row r="175" spans="30:32">
      <c r="AD175" s="2"/>
    </row>
    <row r="176" spans="30:32">
      <c r="AD176" s="2"/>
    </row>
    <row r="177" spans="30:30">
      <c r="AD177" s="2"/>
    </row>
    <row r="178" spans="30:30">
      <c r="AD178" s="2"/>
    </row>
    <row r="179" spans="30:30">
      <c r="AD179" s="2"/>
    </row>
    <row r="180" spans="30:30">
      <c r="AD180" s="2"/>
    </row>
    <row r="181" spans="30:30">
      <c r="AD181" s="2"/>
    </row>
    <row r="182" spans="30:30">
      <c r="AD182" s="2"/>
    </row>
    <row r="183" spans="30:30">
      <c r="AD183" s="2"/>
    </row>
    <row r="184" spans="30:30">
      <c r="AD184" s="2"/>
    </row>
    <row r="185" spans="30:30">
      <c r="AD185" s="2"/>
    </row>
    <row r="186" spans="30:30">
      <c r="AD186" s="2"/>
    </row>
    <row r="187" spans="30:30">
      <c r="AD187" s="2"/>
    </row>
    <row r="188" spans="30:30">
      <c r="AD188" s="2"/>
    </row>
    <row r="189" spans="30:30">
      <c r="AD189" s="2"/>
    </row>
    <row r="190" spans="30:30">
      <c r="AD190" s="2"/>
    </row>
    <row r="191" spans="30:30">
      <c r="AD191" s="2"/>
    </row>
    <row r="192" spans="30:30">
      <c r="AD192" s="2"/>
    </row>
    <row r="193" spans="30:30">
      <c r="AD193" s="2"/>
    </row>
    <row r="194" spans="30:30">
      <c r="AD194" s="2"/>
    </row>
    <row r="195" spans="30:30">
      <c r="AD195" s="2"/>
    </row>
    <row r="196" spans="30:30">
      <c r="AD196" s="2"/>
    </row>
    <row r="197" spans="30:30">
      <c r="AD197" s="2"/>
    </row>
    <row r="198" spans="30:30">
      <c r="AD198" s="2"/>
    </row>
    <row r="199" spans="30:30">
      <c r="AD199" s="2"/>
    </row>
    <row r="200" spans="30:30">
      <c r="AD200" s="2"/>
    </row>
    <row r="201" spans="30:30">
      <c r="AD201" s="2"/>
    </row>
    <row r="202" spans="30:30">
      <c r="AD202" s="2"/>
    </row>
    <row r="203" spans="30:30">
      <c r="AD203" s="2"/>
    </row>
    <row r="204" spans="30:30">
      <c r="AD204" s="2"/>
    </row>
    <row r="205" spans="30:30">
      <c r="AD205" s="2"/>
    </row>
    <row r="206" spans="30:30">
      <c r="AD206" s="2"/>
    </row>
    <row r="207" spans="30:30">
      <c r="AD207" s="2"/>
    </row>
    <row r="208" spans="30:30">
      <c r="AD208" s="2"/>
    </row>
    <row r="209" spans="30:30">
      <c r="AD209" s="2"/>
    </row>
    <row r="210" spans="30:30">
      <c r="AD210" s="2"/>
    </row>
    <row r="211" spans="30:30">
      <c r="AD211" s="2"/>
    </row>
    <row r="212" spans="30:30">
      <c r="AD212" s="2"/>
    </row>
    <row r="213" spans="30:30">
      <c r="AD213" s="2"/>
    </row>
    <row r="214" spans="30:30">
      <c r="AD214" s="2"/>
    </row>
    <row r="215" spans="30:30">
      <c r="AD215" s="2"/>
    </row>
    <row r="216" spans="30:30">
      <c r="AD216" s="2"/>
    </row>
    <row r="217" spans="30:30">
      <c r="AD217" s="2"/>
    </row>
    <row r="218" spans="30:30">
      <c r="AD218" s="2"/>
    </row>
    <row r="219" spans="30:30">
      <c r="AD219" s="2"/>
    </row>
    <row r="220" spans="30:30">
      <c r="AD220" s="2"/>
    </row>
    <row r="221" spans="30:30">
      <c r="AD221" s="2"/>
    </row>
    <row r="222" spans="30:30">
      <c r="AD222" s="2"/>
    </row>
    <row r="223" spans="30:30">
      <c r="AD223" s="2"/>
    </row>
    <row r="224" spans="30:30">
      <c r="AD224" s="2"/>
    </row>
    <row r="225" spans="30:30">
      <c r="AD225" s="2"/>
    </row>
    <row r="226" spans="30:30">
      <c r="AD226" s="2"/>
    </row>
    <row r="227" spans="30:30">
      <c r="AD227" s="2"/>
    </row>
    <row r="228" spans="30:30">
      <c r="AD228" s="2"/>
    </row>
    <row r="229" spans="30:30">
      <c r="AD229" s="2"/>
    </row>
    <row r="230" spans="30:30">
      <c r="AD230" s="2"/>
    </row>
    <row r="231" spans="30:30">
      <c r="AD231" s="2"/>
    </row>
    <row r="232" spans="30:30">
      <c r="AD232" s="2"/>
    </row>
    <row r="233" spans="30:30">
      <c r="AD233" s="2"/>
    </row>
    <row r="234" spans="30:30">
      <c r="AD234" s="2"/>
    </row>
    <row r="235" spans="30:30">
      <c r="AD235" s="2"/>
    </row>
    <row r="236" spans="30:30">
      <c r="AD236" s="2"/>
    </row>
    <row r="237" spans="30:30">
      <c r="AD237" s="2"/>
    </row>
    <row r="238" spans="30:30">
      <c r="AD238" s="2"/>
    </row>
    <row r="239" spans="30:30">
      <c r="AD239" s="2"/>
    </row>
    <row r="240" spans="30:30">
      <c r="AD240" s="2"/>
    </row>
    <row r="241" spans="30:30">
      <c r="AD241" s="2"/>
    </row>
    <row r="242" spans="30:30">
      <c r="AD242" s="2"/>
    </row>
    <row r="243" spans="30:30">
      <c r="AD243" s="2"/>
    </row>
    <row r="244" spans="30:30">
      <c r="AD244" s="2"/>
    </row>
    <row r="245" spans="30:30">
      <c r="AD245" s="2"/>
    </row>
    <row r="246" spans="30:30">
      <c r="AD246" s="2"/>
    </row>
    <row r="247" spans="30:30">
      <c r="AD247" s="2"/>
    </row>
    <row r="248" spans="30:30">
      <c r="AD248" s="2"/>
    </row>
    <row r="249" spans="30:30">
      <c r="AD249" s="2"/>
    </row>
    <row r="250" spans="30:30">
      <c r="AD250" s="2"/>
    </row>
    <row r="251" spans="30:30">
      <c r="AD251" s="2"/>
    </row>
    <row r="252" spans="30:30">
      <c r="AD252" s="2"/>
    </row>
    <row r="253" spans="30:30">
      <c r="AD253" s="2"/>
    </row>
    <row r="254" spans="30:30">
      <c r="AD254" s="2"/>
    </row>
    <row r="255" spans="30:30">
      <c r="AD255" s="2"/>
    </row>
    <row r="256" spans="30:30">
      <c r="AD256" s="2"/>
    </row>
    <row r="257" spans="30:30">
      <c r="AD257" s="2"/>
    </row>
    <row r="258" spans="30:30">
      <c r="AD258" s="2"/>
    </row>
    <row r="259" spans="30:30">
      <c r="AD259" s="2"/>
    </row>
    <row r="260" spans="30:30">
      <c r="AD260" s="2"/>
    </row>
    <row r="261" spans="30:30">
      <c r="AD261" s="2"/>
    </row>
    <row r="262" spans="30:30">
      <c r="AD262" s="2"/>
    </row>
    <row r="263" spans="30:30">
      <c r="AD263" s="2"/>
    </row>
    <row r="264" spans="30:30">
      <c r="AD264" s="2"/>
    </row>
    <row r="265" spans="30:30">
      <c r="AD265" s="2"/>
    </row>
    <row r="266" spans="30:30">
      <c r="AD266" s="2"/>
    </row>
    <row r="267" spans="30:30">
      <c r="AD267" s="2"/>
    </row>
    <row r="268" spans="30:30">
      <c r="AD268" s="2"/>
    </row>
    <row r="269" spans="30:30">
      <c r="AD269" s="2"/>
    </row>
    <row r="270" spans="30:30">
      <c r="AD270" s="2"/>
    </row>
    <row r="271" spans="30:30">
      <c r="AD271" s="2"/>
    </row>
    <row r="272" spans="30:30">
      <c r="AD272" s="2"/>
    </row>
    <row r="273" spans="30:30">
      <c r="AD273" s="2"/>
    </row>
    <row r="274" spans="30:30">
      <c r="AD274" s="2"/>
    </row>
    <row r="275" spans="30:30">
      <c r="AD275" s="2"/>
    </row>
    <row r="276" spans="30:30">
      <c r="AD276" s="2"/>
    </row>
    <row r="277" spans="30:30">
      <c r="AD277" s="2"/>
    </row>
    <row r="278" spans="30:30">
      <c r="AD278" s="2"/>
    </row>
    <row r="279" spans="30:30">
      <c r="AD279" s="2"/>
    </row>
    <row r="280" spans="30:30">
      <c r="AD280" s="2"/>
    </row>
    <row r="281" spans="30:30">
      <c r="AD281" s="2"/>
    </row>
    <row r="282" spans="30:30">
      <c r="AD282" s="2"/>
    </row>
    <row r="283" spans="30:30">
      <c r="AD283" s="2"/>
    </row>
    <row r="284" spans="30:30">
      <c r="AD284" s="2"/>
    </row>
    <row r="285" spans="30:30">
      <c r="AD285" s="2"/>
    </row>
    <row r="286" spans="30:30">
      <c r="AD286" s="2"/>
    </row>
    <row r="287" spans="30:30">
      <c r="AD287" s="2"/>
    </row>
    <row r="288" spans="30:30">
      <c r="AD288" s="2"/>
    </row>
    <row r="289" spans="30:30">
      <c r="AD289" s="2"/>
    </row>
    <row r="290" spans="30:30">
      <c r="AD290" s="2"/>
    </row>
    <row r="291" spans="30:30">
      <c r="AD291" s="2"/>
    </row>
    <row r="292" spans="30:30">
      <c r="AD292" s="2"/>
    </row>
    <row r="293" spans="30:30">
      <c r="AD293" s="2"/>
    </row>
    <row r="294" spans="30:30">
      <c r="AD294" s="2"/>
    </row>
    <row r="295" spans="30:30">
      <c r="AD295" s="2"/>
    </row>
    <row r="296" spans="30:30">
      <c r="AD296" s="2"/>
    </row>
    <row r="297" spans="30:30">
      <c r="AD297" s="2"/>
    </row>
    <row r="298" spans="30:30">
      <c r="AD298" s="2"/>
    </row>
    <row r="299" spans="30:30">
      <c r="AD299" s="2"/>
    </row>
    <row r="300" spans="30:30">
      <c r="AD300" s="2"/>
    </row>
    <row r="301" spans="30:30">
      <c r="AD301" s="2"/>
    </row>
    <row r="302" spans="30:30">
      <c r="AD302" s="2"/>
    </row>
    <row r="303" spans="30:30">
      <c r="AD303" s="2"/>
    </row>
    <row r="304" spans="30:30">
      <c r="AD304" s="2"/>
    </row>
    <row r="305" spans="30:30">
      <c r="AD305" s="2"/>
    </row>
    <row r="306" spans="30:30">
      <c r="AD306" s="2"/>
    </row>
    <row r="307" spans="30:30">
      <c r="AD307" s="2"/>
    </row>
    <row r="308" spans="30:30">
      <c r="AD308" s="2"/>
    </row>
    <row r="309" spans="30:30">
      <c r="AD309" s="2"/>
    </row>
    <row r="310" spans="30:30">
      <c r="AD310" s="2"/>
    </row>
    <row r="311" spans="30:30">
      <c r="AD311" s="2"/>
    </row>
    <row r="312" spans="30:30">
      <c r="AD312" s="2"/>
    </row>
    <row r="313" spans="30:30">
      <c r="AD313" s="2"/>
    </row>
    <row r="314" spans="30:30">
      <c r="AD314" s="2"/>
    </row>
    <row r="315" spans="30:30">
      <c r="AD315" s="2"/>
    </row>
    <row r="316" spans="30:30">
      <c r="AD316" s="2"/>
    </row>
    <row r="317" spans="30:30">
      <c r="AD317" s="2"/>
    </row>
    <row r="318" spans="30:30">
      <c r="AD318" s="2"/>
    </row>
    <row r="319" spans="30:30">
      <c r="AD319" s="2"/>
    </row>
    <row r="320" spans="30:30">
      <c r="AD320" s="2"/>
    </row>
    <row r="321" spans="30:30">
      <c r="AD321" s="2"/>
    </row>
    <row r="322" spans="30:30">
      <c r="AD322" s="2"/>
    </row>
    <row r="323" spans="30:30">
      <c r="AD323" s="2"/>
    </row>
    <row r="324" spans="30:30">
      <c r="AD324" s="2"/>
    </row>
    <row r="325" spans="30:30">
      <c r="AD325" s="2"/>
    </row>
    <row r="326" spans="30:30">
      <c r="AD326" s="2"/>
    </row>
    <row r="327" spans="30:30">
      <c r="AD327" s="2"/>
    </row>
    <row r="328" spans="30:30">
      <c r="AD328" s="2"/>
    </row>
    <row r="329" spans="30:30">
      <c r="AD329" s="2"/>
    </row>
    <row r="330" spans="30:30">
      <c r="AD330" s="2"/>
    </row>
    <row r="331" spans="30:30">
      <c r="AD331" s="2"/>
    </row>
    <row r="332" spans="30:30">
      <c r="AD332" s="2"/>
    </row>
    <row r="333" spans="30:30">
      <c r="AD333" s="2"/>
    </row>
    <row r="334" spans="30:30">
      <c r="AD334" s="2"/>
    </row>
    <row r="335" spans="30:30">
      <c r="AD335" s="2"/>
    </row>
    <row r="336" spans="30:30">
      <c r="AD336" s="2"/>
    </row>
    <row r="337" spans="30:30">
      <c r="AD337" s="2"/>
    </row>
    <row r="338" spans="30:30">
      <c r="AD338" s="2"/>
    </row>
    <row r="339" spans="30:30">
      <c r="AD339" s="2"/>
    </row>
    <row r="340" spans="30:30">
      <c r="AD340" s="2"/>
    </row>
    <row r="341" spans="30:30">
      <c r="AD341" s="2"/>
    </row>
    <row r="342" spans="30:30">
      <c r="AD342" s="2"/>
    </row>
    <row r="343" spans="30:30">
      <c r="AD343" s="2"/>
    </row>
    <row r="344" spans="30:30">
      <c r="AD344" s="2"/>
    </row>
    <row r="345" spans="30:30">
      <c r="AD345" s="2"/>
    </row>
    <row r="346" spans="30:30">
      <c r="AD346" s="2"/>
    </row>
    <row r="347" spans="30:30">
      <c r="AD347" s="2"/>
    </row>
    <row r="348" spans="30:30">
      <c r="AD348" s="2"/>
    </row>
    <row r="349" spans="30:30">
      <c r="AD349" s="2"/>
    </row>
    <row r="350" spans="30:30">
      <c r="AD350" s="2"/>
    </row>
    <row r="351" spans="30:30">
      <c r="AD351" s="2"/>
    </row>
    <row r="352" spans="30:30">
      <c r="AD352" s="2"/>
    </row>
    <row r="353" spans="30:30">
      <c r="AD353" s="2"/>
    </row>
    <row r="354" spans="30:30">
      <c r="AD354" s="2"/>
    </row>
    <row r="355" spans="30:30">
      <c r="AD355" s="2"/>
    </row>
    <row r="356" spans="30:30">
      <c r="AD356" s="2"/>
    </row>
    <row r="357" spans="30:30">
      <c r="AD357" s="2"/>
    </row>
    <row r="358" spans="30:30">
      <c r="AD358" s="2"/>
    </row>
    <row r="359" spans="30:30">
      <c r="AD359" s="2"/>
    </row>
    <row r="360" spans="30:30">
      <c r="AD360" s="2"/>
    </row>
    <row r="361" spans="30:30">
      <c r="AD361" s="2"/>
    </row>
    <row r="362" spans="30:30">
      <c r="AD362" s="2"/>
    </row>
    <row r="363" spans="30:30">
      <c r="AD363" s="2"/>
    </row>
    <row r="364" spans="30:30">
      <c r="AD364" s="2"/>
    </row>
    <row r="365" spans="30:30">
      <c r="AD365" s="2"/>
    </row>
    <row r="366" spans="30:30">
      <c r="AD366" s="2"/>
    </row>
    <row r="367" spans="30:30">
      <c r="AD367" s="2"/>
    </row>
    <row r="368" spans="30:30">
      <c r="AD368" s="2"/>
    </row>
    <row r="369" spans="30:30">
      <c r="AD369" s="2"/>
    </row>
    <row r="370" spans="30:30">
      <c r="AD370" s="2"/>
    </row>
    <row r="371" spans="30:30">
      <c r="AD371" s="2"/>
    </row>
    <row r="372" spans="30:30">
      <c r="AD372" s="2"/>
    </row>
    <row r="373" spans="30:30">
      <c r="AD373" s="2"/>
    </row>
    <row r="374" spans="30:30">
      <c r="AD374" s="2"/>
    </row>
    <row r="375" spans="30:30">
      <c r="AD375" s="2"/>
    </row>
    <row r="376" spans="30:30">
      <c r="AD376" s="2"/>
    </row>
    <row r="377" spans="30:30">
      <c r="AD377" s="2"/>
    </row>
    <row r="378" spans="30:30">
      <c r="AD378" s="2"/>
    </row>
    <row r="379" spans="30:30">
      <c r="AD379" s="2"/>
    </row>
    <row r="380" spans="30:30">
      <c r="AD380" s="2"/>
    </row>
    <row r="381" spans="30:30">
      <c r="AD381" s="2"/>
    </row>
    <row r="382" spans="30:30">
      <c r="AD382" s="2"/>
    </row>
    <row r="383" spans="30:30">
      <c r="AD383" s="2"/>
    </row>
    <row r="384" spans="30:30">
      <c r="AD384" s="2"/>
    </row>
    <row r="385" spans="30:30">
      <c r="AD385" s="2"/>
    </row>
    <row r="386" spans="30:30">
      <c r="AD386" s="2"/>
    </row>
    <row r="387" spans="30:30">
      <c r="AD387" s="2"/>
    </row>
    <row r="388" spans="30:30">
      <c r="AD388" s="2"/>
    </row>
    <row r="389" spans="30:30">
      <c r="AD389" s="2"/>
    </row>
    <row r="390" spans="30:30">
      <c r="AD390" s="2"/>
    </row>
    <row r="391" spans="30:30">
      <c r="AD391" s="2"/>
    </row>
    <row r="392" spans="30:30">
      <c r="AD392" s="2"/>
    </row>
    <row r="393" spans="30:30">
      <c r="AD393" s="2"/>
    </row>
    <row r="394" spans="30:30">
      <c r="AD394" s="2"/>
    </row>
    <row r="395" spans="30:30">
      <c r="AD395" s="2"/>
    </row>
    <row r="396" spans="30:30">
      <c r="AD396" s="2"/>
    </row>
    <row r="397" spans="30:30">
      <c r="AD397" s="2"/>
    </row>
    <row r="398" spans="30:30">
      <c r="AD398" s="2"/>
    </row>
    <row r="399" spans="30:30">
      <c r="AD399" s="2"/>
    </row>
    <row r="400" spans="30:30">
      <c r="AD400" s="2"/>
    </row>
    <row r="401" spans="30:30">
      <c r="AD401" s="2"/>
    </row>
    <row r="402" spans="30:30">
      <c r="AD402" s="2"/>
    </row>
    <row r="403" spans="30:30">
      <c r="AD403" s="2"/>
    </row>
    <row r="404" spans="30:30">
      <c r="AD404" s="2"/>
    </row>
    <row r="405" spans="30:30">
      <c r="AD405" s="2"/>
    </row>
    <row r="406" spans="30:30">
      <c r="AD406" s="2"/>
    </row>
    <row r="407" spans="30:30">
      <c r="AD407" s="2"/>
    </row>
    <row r="408" spans="30:30">
      <c r="AD408" s="2"/>
    </row>
    <row r="409" spans="30:30">
      <c r="AD409" s="2"/>
    </row>
    <row r="410" spans="30:30">
      <c r="AD410" s="2"/>
    </row>
    <row r="411" spans="30:30">
      <c r="AD411" s="2"/>
    </row>
  </sheetData>
  <mergeCells count="14">
    <mergeCell ref="M7:M8"/>
    <mergeCell ref="K7:K8"/>
    <mergeCell ref="AD7:AG7"/>
    <mergeCell ref="X7:AC7"/>
    <mergeCell ref="O7:W7"/>
    <mergeCell ref="N7:N8"/>
    <mergeCell ref="A7:B7"/>
    <mergeCell ref="A8:B8"/>
    <mergeCell ref="C7:F7"/>
    <mergeCell ref="L7:L8"/>
    <mergeCell ref="G7:G8"/>
    <mergeCell ref="H7:H8"/>
    <mergeCell ref="I7:I8"/>
    <mergeCell ref="J7:J8"/>
  </mergeCells>
  <phoneticPr fontId="0" type="noConversion"/>
  <printOptions horizontalCentered="1"/>
  <pageMargins left="0" right="0" top="0" bottom="0" header="0" footer="0"/>
  <pageSetup scale="80" orientation="portrait" r:id="rId1"/>
  <headerFooter alignWithMargins="0"/>
  <rowBreaks count="2" manualBreakCount="2">
    <brk id="54" max="20" man="1"/>
    <brk id="117" max="12" man="1"/>
  </rowBreaks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Hoja20">
    <tabColor indexed="10"/>
  </sheetPr>
  <dimension ref="A1:BN414"/>
  <sheetViews>
    <sheetView topLeftCell="A4" zoomScaleNormal="100" workbookViewId="0">
      <pane xSplit="2" ySplit="5" topLeftCell="C93" activePane="bottomRight" state="frozen"/>
      <selection pane="topRight" activeCell="C4" sqref="C4"/>
      <selection pane="bottomLeft" activeCell="A9" sqref="A9"/>
      <selection pane="bottomRight" activeCell="B13" sqref="B13"/>
    </sheetView>
  </sheetViews>
  <sheetFormatPr baseColWidth="10" defaultColWidth="8.88671875" defaultRowHeight="13.2"/>
  <cols>
    <col min="1" max="1" width="9.6640625" customWidth="1"/>
    <col min="2" max="2" width="36.5546875" customWidth="1"/>
    <col min="3" max="3" width="15.109375" customWidth="1"/>
    <col min="4" max="4" width="17" customWidth="1"/>
    <col min="5" max="5" width="19" customWidth="1"/>
    <col min="6" max="6" width="19.88671875" customWidth="1"/>
    <col min="7" max="12" width="19.88671875" hidden="1" customWidth="1"/>
    <col min="13" max="13" width="16.33203125" customWidth="1"/>
    <col min="14" max="14" width="16.6640625" style="13" customWidth="1"/>
    <col min="15" max="15" width="13.5546875" customWidth="1"/>
    <col min="16" max="16" width="14.33203125" customWidth="1"/>
    <col min="17" max="17" width="16.44140625" customWidth="1"/>
    <col min="18" max="18" width="14.109375" customWidth="1"/>
    <col min="19" max="19" width="13.44140625" customWidth="1"/>
    <col min="20" max="33" width="14.88671875" customWidth="1"/>
    <col min="34" max="34" width="16.5546875" customWidth="1"/>
    <col min="35" max="35" width="13.88671875" customWidth="1"/>
    <col min="36" max="39" width="11.44140625" customWidth="1"/>
    <col min="40" max="40" width="15.33203125" customWidth="1"/>
    <col min="41" max="41" width="15.88671875" customWidth="1"/>
    <col min="42" max="42" width="12.6640625" style="2" customWidth="1"/>
    <col min="43" max="43" width="12.6640625" customWidth="1"/>
    <col min="44" max="44" width="14.6640625" customWidth="1"/>
    <col min="45" max="256" width="11.44140625" customWidth="1"/>
  </cols>
  <sheetData>
    <row r="1" spans="1:44">
      <c r="A1" s="18" t="s">
        <v>848</v>
      </c>
      <c r="B1" s="17"/>
      <c r="C1" s="19"/>
      <c r="O1" s="1" t="s">
        <v>1034</v>
      </c>
    </row>
    <row r="2" spans="1:44">
      <c r="A2" s="16" t="s">
        <v>1267</v>
      </c>
      <c r="B2" s="17"/>
      <c r="C2" s="31"/>
      <c r="O2" s="1" t="s">
        <v>1035</v>
      </c>
    </row>
    <row r="3" spans="1:44">
      <c r="A3" s="18" t="s">
        <v>850</v>
      </c>
      <c r="B3" s="17"/>
      <c r="C3" s="31"/>
    </row>
    <row r="4" spans="1:44">
      <c r="A4" s="18" t="s">
        <v>1268</v>
      </c>
      <c r="B4" s="17"/>
      <c r="C4" s="31"/>
    </row>
    <row r="5" spans="1:44" ht="18" customHeight="1">
      <c r="A5" s="18"/>
      <c r="B5" s="17"/>
      <c r="C5" s="31"/>
    </row>
    <row r="6" spans="1:44">
      <c r="B6" s="19"/>
      <c r="C6" s="32"/>
    </row>
    <row r="7" spans="1:44" s="1" customFormat="1" ht="26.25" customHeight="1">
      <c r="A7" s="868"/>
      <c r="B7" s="868"/>
      <c r="C7" s="870" t="s">
        <v>1269</v>
      </c>
      <c r="D7" s="870"/>
      <c r="E7" s="870"/>
      <c r="F7" s="870"/>
      <c r="G7" s="851" t="s">
        <v>1067</v>
      </c>
      <c r="H7" s="849" t="s">
        <v>1068</v>
      </c>
      <c r="I7" s="849" t="s">
        <v>1069</v>
      </c>
      <c r="J7" s="849" t="s">
        <v>1070</v>
      </c>
      <c r="K7" s="851" t="s">
        <v>858</v>
      </c>
      <c r="L7" s="851" t="s">
        <v>859</v>
      </c>
      <c r="M7" s="845" t="s">
        <v>860</v>
      </c>
      <c r="N7" s="884" t="s">
        <v>1261</v>
      </c>
      <c r="O7" s="857" t="s">
        <v>865</v>
      </c>
      <c r="P7" s="858"/>
      <c r="Q7" s="858"/>
      <c r="R7" s="858"/>
      <c r="S7" s="858"/>
      <c r="T7" s="858"/>
      <c r="U7" s="858"/>
      <c r="V7" s="858"/>
      <c r="W7" s="858"/>
      <c r="X7" s="858"/>
      <c r="Y7" s="858"/>
      <c r="Z7" s="858"/>
      <c r="AA7" s="858"/>
      <c r="AB7" s="858"/>
      <c r="AC7" s="858"/>
      <c r="AD7" s="858"/>
      <c r="AE7" s="858"/>
      <c r="AF7" s="858"/>
      <c r="AG7" s="858"/>
      <c r="AH7" s="859"/>
      <c r="AI7" s="856" t="s">
        <v>1038</v>
      </c>
      <c r="AJ7" s="856"/>
      <c r="AK7" s="856"/>
      <c r="AL7" s="856"/>
      <c r="AM7" s="856"/>
      <c r="AN7" s="856"/>
      <c r="AO7" s="855" t="s">
        <v>1039</v>
      </c>
      <c r="AP7" s="855"/>
      <c r="AQ7" s="855"/>
      <c r="AR7" s="855"/>
    </row>
    <row r="8" spans="1:44" s="1" customFormat="1" ht="53.25" customHeight="1">
      <c r="A8" s="869" t="s">
        <v>868</v>
      </c>
      <c r="B8" s="869"/>
      <c r="C8" s="40" t="s">
        <v>869</v>
      </c>
      <c r="D8" s="62" t="s">
        <v>1040</v>
      </c>
      <c r="E8" s="41" t="s">
        <v>1041</v>
      </c>
      <c r="F8" s="40" t="s">
        <v>872</v>
      </c>
      <c r="G8" s="852"/>
      <c r="H8" s="850"/>
      <c r="I8" s="850"/>
      <c r="J8" s="850"/>
      <c r="K8" s="852"/>
      <c r="L8" s="852"/>
      <c r="M8" s="846"/>
      <c r="N8" s="885"/>
      <c r="O8" s="69" t="s">
        <v>1072</v>
      </c>
      <c r="P8" s="69" t="s">
        <v>1042</v>
      </c>
      <c r="Q8" s="69" t="s">
        <v>1073</v>
      </c>
      <c r="R8" s="69" t="s">
        <v>1074</v>
      </c>
      <c r="S8" s="69" t="s">
        <v>1075</v>
      </c>
      <c r="T8" s="69" t="s">
        <v>1076</v>
      </c>
      <c r="U8" s="69" t="s">
        <v>1045</v>
      </c>
      <c r="V8" s="69" t="s">
        <v>880</v>
      </c>
      <c r="W8" s="69" t="s">
        <v>881</v>
      </c>
      <c r="X8" s="69" t="s">
        <v>1046</v>
      </c>
      <c r="Y8" s="69" t="s">
        <v>883</v>
      </c>
      <c r="Z8" s="69" t="s">
        <v>1047</v>
      </c>
      <c r="AA8" s="69" t="s">
        <v>885</v>
      </c>
      <c r="AB8" s="69" t="s">
        <v>887</v>
      </c>
      <c r="AC8" s="69" t="s">
        <v>888</v>
      </c>
      <c r="AD8" s="69" t="s">
        <v>889</v>
      </c>
      <c r="AE8" s="69" t="s">
        <v>1270</v>
      </c>
      <c r="AF8" s="69" t="s">
        <v>1271</v>
      </c>
      <c r="AG8" s="69" t="s">
        <v>1272</v>
      </c>
      <c r="AH8" s="69" t="s">
        <v>900</v>
      </c>
      <c r="AI8" s="70" t="s">
        <v>1077</v>
      </c>
      <c r="AJ8" s="70" t="s">
        <v>1050</v>
      </c>
      <c r="AK8" s="70" t="s">
        <v>1051</v>
      </c>
      <c r="AL8" s="70" t="s">
        <v>1052</v>
      </c>
      <c r="AM8" s="70" t="s">
        <v>1053</v>
      </c>
      <c r="AN8" s="70" t="s">
        <v>1054</v>
      </c>
      <c r="AO8" s="71" t="s">
        <v>1055</v>
      </c>
      <c r="AP8" s="71" t="s">
        <v>1056</v>
      </c>
      <c r="AQ8" s="62" t="s">
        <v>1079</v>
      </c>
      <c r="AR8" s="62" t="s">
        <v>1040</v>
      </c>
    </row>
    <row r="9" spans="1:44" s="1" customFormat="1" ht="12.75" customHeight="1">
      <c r="A9" s="37"/>
      <c r="B9" s="37"/>
      <c r="C9" s="42"/>
      <c r="D9" s="42"/>
      <c r="E9" s="42"/>
      <c r="F9" s="42"/>
      <c r="G9" s="46"/>
      <c r="H9" s="46"/>
      <c r="I9" s="46"/>
      <c r="J9" s="46"/>
      <c r="K9" s="46"/>
      <c r="L9" s="46"/>
      <c r="M9" s="50"/>
      <c r="N9" s="38"/>
      <c r="O9" s="54"/>
      <c r="P9" s="54"/>
      <c r="Q9" s="54"/>
      <c r="R9" s="54"/>
      <c r="S9" s="54"/>
      <c r="T9" s="54"/>
      <c r="U9" s="54"/>
      <c r="V9" s="54"/>
      <c r="W9" s="54"/>
      <c r="X9" s="54"/>
      <c r="Y9" s="54"/>
      <c r="Z9" s="54"/>
      <c r="AA9" s="54"/>
      <c r="AB9" s="54"/>
      <c r="AC9" s="54"/>
      <c r="AD9" s="54"/>
      <c r="AE9" s="54"/>
      <c r="AF9" s="54"/>
      <c r="AG9" s="54"/>
      <c r="AH9" s="54"/>
      <c r="AI9" s="58"/>
      <c r="AJ9" s="58"/>
      <c r="AK9" s="58"/>
      <c r="AL9" s="58"/>
      <c r="AM9" s="58"/>
      <c r="AN9" s="58"/>
      <c r="AO9" s="63"/>
      <c r="AP9" s="64"/>
      <c r="AQ9" s="63"/>
      <c r="AR9" s="63"/>
    </row>
    <row r="10" spans="1:44">
      <c r="A10" s="20">
        <v>0</v>
      </c>
      <c r="B10" s="21" t="s">
        <v>915</v>
      </c>
      <c r="C10" s="43">
        <f t="shared" ref="C10:AR10" si="0">SUM(C12:C25)</f>
        <v>0</v>
      </c>
      <c r="D10" s="43">
        <f t="shared" si="0"/>
        <v>0</v>
      </c>
      <c r="E10" s="43">
        <f t="shared" si="0"/>
        <v>0</v>
      </c>
      <c r="F10" s="43">
        <f t="shared" si="0"/>
        <v>0</v>
      </c>
      <c r="G10" s="47">
        <f t="shared" si="0"/>
        <v>0</v>
      </c>
      <c r="H10" s="47">
        <f t="shared" si="0"/>
        <v>0</v>
      </c>
      <c r="I10" s="47">
        <f t="shared" si="0"/>
        <v>0</v>
      </c>
      <c r="J10" s="47">
        <f t="shared" si="0"/>
        <v>0</v>
      </c>
      <c r="K10" s="47">
        <f t="shared" si="0"/>
        <v>0</v>
      </c>
      <c r="L10" s="47">
        <f t="shared" si="0"/>
        <v>0</v>
      </c>
      <c r="M10" s="51" t="e">
        <f t="shared" si="0"/>
        <v>#REF!</v>
      </c>
      <c r="N10" s="33" t="e">
        <f t="shared" si="0"/>
        <v>#REF!</v>
      </c>
      <c r="O10" s="55">
        <f t="shared" si="0"/>
        <v>0</v>
      </c>
      <c r="P10" s="55">
        <f t="shared" si="0"/>
        <v>0</v>
      </c>
      <c r="Q10" s="55">
        <f>SUM(Q12:Q25)</f>
        <v>0</v>
      </c>
      <c r="R10" s="55">
        <f>SUM(R12:R25)</f>
        <v>0</v>
      </c>
      <c r="S10" s="55">
        <f t="shared" si="0"/>
        <v>0</v>
      </c>
      <c r="T10" s="55">
        <f>SUM(T12:T25)</f>
        <v>0</v>
      </c>
      <c r="U10" s="55">
        <f>SUM(U12:U25)</f>
        <v>0</v>
      </c>
      <c r="V10" s="55">
        <f>SUM(V12:V25)</f>
        <v>0</v>
      </c>
      <c r="W10" s="55">
        <f>SUM(W12:W25)</f>
        <v>0</v>
      </c>
      <c r="X10" s="55">
        <f t="shared" si="0"/>
        <v>0</v>
      </c>
      <c r="Y10" s="55">
        <f t="shared" si="0"/>
        <v>0</v>
      </c>
      <c r="Z10" s="55">
        <f t="shared" si="0"/>
        <v>0</v>
      </c>
      <c r="AA10" s="55">
        <f t="shared" si="0"/>
        <v>0</v>
      </c>
      <c r="AB10" s="55">
        <f t="shared" si="0"/>
        <v>0</v>
      </c>
      <c r="AC10" s="55"/>
      <c r="AD10" s="55">
        <f>SUM(AD12:AD25)</f>
        <v>0</v>
      </c>
      <c r="AE10" s="55">
        <f>SUM(AE12:AE25)</f>
        <v>0</v>
      </c>
      <c r="AF10" s="55">
        <f>SUM(AF12:AF25)</f>
        <v>0</v>
      </c>
      <c r="AG10" s="55">
        <f>SUM(AG12:AG25)</f>
        <v>0</v>
      </c>
      <c r="AH10" s="55">
        <f>SUM(AH12:AH25)</f>
        <v>0</v>
      </c>
      <c r="AI10" s="59">
        <f t="shared" si="0"/>
        <v>0</v>
      </c>
      <c r="AJ10" s="59">
        <f t="shared" si="0"/>
        <v>0</v>
      </c>
      <c r="AK10" s="59">
        <f t="shared" si="0"/>
        <v>0</v>
      </c>
      <c r="AL10" s="59">
        <f t="shared" si="0"/>
        <v>0</v>
      </c>
      <c r="AM10" s="59">
        <f t="shared" si="0"/>
        <v>0</v>
      </c>
      <c r="AN10" s="59">
        <f t="shared" si="0"/>
        <v>0</v>
      </c>
      <c r="AO10" s="65">
        <f t="shared" si="0"/>
        <v>0</v>
      </c>
      <c r="AP10" s="65">
        <f t="shared" si="0"/>
        <v>0</v>
      </c>
      <c r="AQ10" s="65">
        <f t="shared" si="0"/>
        <v>0</v>
      </c>
      <c r="AR10" s="65">
        <f t="shared" si="0"/>
        <v>0</v>
      </c>
    </row>
    <row r="11" spans="1:44" s="1" customFormat="1">
      <c r="A11" s="22"/>
      <c r="B11" s="23"/>
      <c r="C11" s="44"/>
      <c r="D11" s="45"/>
      <c r="E11" s="45"/>
      <c r="F11" s="45"/>
      <c r="G11" s="48"/>
      <c r="H11" s="48"/>
      <c r="I11" s="48"/>
      <c r="J11" s="48"/>
      <c r="K11" s="48"/>
      <c r="L11" s="48"/>
      <c r="M11" s="52"/>
      <c r="N11" s="3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60"/>
      <c r="AJ11" s="60"/>
      <c r="AK11" s="60"/>
      <c r="AL11" s="60"/>
      <c r="AM11" s="60"/>
      <c r="AN11" s="60"/>
      <c r="AO11" s="66"/>
      <c r="AP11" s="66"/>
      <c r="AQ11" s="66"/>
      <c r="AR11" s="66"/>
    </row>
    <row r="12" spans="1:44" ht="12" customHeight="1">
      <c r="A12" s="24" t="s">
        <v>7</v>
      </c>
      <c r="B12" s="25" t="s">
        <v>121</v>
      </c>
      <c r="C12" s="44"/>
      <c r="D12" s="44">
        <f>+AR12</f>
        <v>0</v>
      </c>
      <c r="E12" s="44">
        <f>+AH12+AN12</f>
        <v>0</v>
      </c>
      <c r="F12" s="44">
        <f t="shared" ref="F12:F25" si="1">+C12+D12+E12</f>
        <v>0</v>
      </c>
      <c r="G12" s="49"/>
      <c r="H12" s="49"/>
      <c r="I12" s="49"/>
      <c r="J12" s="49"/>
      <c r="K12" s="49"/>
      <c r="L12" s="49"/>
      <c r="M12" s="53" t="e">
        <f>+#REF!</f>
        <v>#REF!</v>
      </c>
      <c r="N12" s="13" t="e">
        <f t="shared" ref="N12:N25" si="2">+F12-M12</f>
        <v>#REF!</v>
      </c>
      <c r="O12" s="57"/>
      <c r="P12" s="57"/>
      <c r="Q12" s="57"/>
      <c r="R12" s="57"/>
      <c r="S12" s="57"/>
      <c r="T12" s="57"/>
      <c r="U12" s="57"/>
      <c r="V12" s="57"/>
      <c r="W12" s="61"/>
      <c r="X12" s="61"/>
      <c r="Y12" s="57"/>
      <c r="Z12" s="57"/>
      <c r="AA12" s="57"/>
      <c r="AB12" s="57"/>
      <c r="AC12" s="57"/>
      <c r="AD12" s="57"/>
      <c r="AE12" s="57"/>
      <c r="AF12" s="57"/>
      <c r="AG12" s="57"/>
      <c r="AH12" s="57">
        <f>SUM(O12:AG12)</f>
        <v>0</v>
      </c>
      <c r="AI12" s="61"/>
      <c r="AJ12" s="61"/>
      <c r="AK12" s="61"/>
      <c r="AL12" s="61"/>
      <c r="AM12" s="61"/>
      <c r="AN12" s="61">
        <f t="shared" ref="AN12:AN25" si="3">+AI12+AJ12+AK12+AL12+AM12</f>
        <v>0</v>
      </c>
      <c r="AO12" s="67"/>
      <c r="AP12" s="67"/>
      <c r="AQ12" s="68"/>
      <c r="AR12" s="67">
        <f t="shared" ref="AR12:AR25" si="4">SUM(AO12:AQ12)</f>
        <v>0</v>
      </c>
    </row>
    <row r="13" spans="1:44" ht="12" customHeight="1">
      <c r="A13" s="24" t="s">
        <v>8</v>
      </c>
      <c r="B13" s="25" t="s">
        <v>129</v>
      </c>
      <c r="C13" s="44"/>
      <c r="D13" s="44">
        <f t="shared" ref="D13:D25" si="5">+AR13</f>
        <v>0</v>
      </c>
      <c r="E13" s="44">
        <f t="shared" ref="E13:E25" si="6">+AH13+AN13</f>
        <v>0</v>
      </c>
      <c r="F13" s="44">
        <f t="shared" si="1"/>
        <v>0</v>
      </c>
      <c r="G13" s="49"/>
      <c r="H13" s="49"/>
      <c r="I13" s="49"/>
      <c r="J13" s="49"/>
      <c r="K13" s="49"/>
      <c r="L13" s="49"/>
      <c r="M13" s="53" t="e">
        <f>+#REF!</f>
        <v>#REF!</v>
      </c>
      <c r="N13" s="13" t="e">
        <f t="shared" si="2"/>
        <v>#REF!</v>
      </c>
      <c r="O13" s="57"/>
      <c r="P13" s="57"/>
      <c r="Q13" s="57"/>
      <c r="R13" s="57"/>
      <c r="S13" s="57"/>
      <c r="T13" s="57"/>
      <c r="U13" s="57"/>
      <c r="V13" s="57"/>
      <c r="W13" s="61"/>
      <c r="X13" s="61"/>
      <c r="Y13" s="57"/>
      <c r="Z13" s="57"/>
      <c r="AA13" s="57"/>
      <c r="AB13" s="57"/>
      <c r="AC13" s="57"/>
      <c r="AD13" s="57"/>
      <c r="AE13" s="57"/>
      <c r="AF13" s="57"/>
      <c r="AG13" s="57"/>
      <c r="AH13" s="57">
        <f t="shared" ref="AH13:AH25" si="7">SUM(O13:AG13)</f>
        <v>0</v>
      </c>
      <c r="AI13" s="61"/>
      <c r="AJ13" s="61"/>
      <c r="AK13" s="61"/>
      <c r="AL13" s="61"/>
      <c r="AM13" s="61"/>
      <c r="AN13" s="61">
        <f t="shared" si="3"/>
        <v>0</v>
      </c>
      <c r="AO13" s="67"/>
      <c r="AP13" s="67"/>
      <c r="AQ13" s="68"/>
      <c r="AR13" s="67">
        <f t="shared" si="4"/>
        <v>0</v>
      </c>
    </row>
    <row r="14" spans="1:44">
      <c r="A14" s="24" t="s">
        <v>9</v>
      </c>
      <c r="B14" s="25" t="s">
        <v>125</v>
      </c>
      <c r="C14" s="44"/>
      <c r="D14" s="44">
        <f t="shared" si="5"/>
        <v>0</v>
      </c>
      <c r="E14" s="44">
        <f t="shared" si="6"/>
        <v>0</v>
      </c>
      <c r="F14" s="44">
        <f t="shared" si="1"/>
        <v>0</v>
      </c>
      <c r="G14" s="49"/>
      <c r="H14" s="49"/>
      <c r="I14" s="49"/>
      <c r="J14" s="49"/>
      <c r="K14" s="49"/>
      <c r="L14" s="49"/>
      <c r="M14" s="53" t="e">
        <f>+#REF!</f>
        <v>#REF!</v>
      </c>
      <c r="N14" s="13" t="e">
        <f t="shared" si="2"/>
        <v>#REF!</v>
      </c>
      <c r="O14" s="57"/>
      <c r="P14" s="57"/>
      <c r="Q14" s="57"/>
      <c r="R14" s="57"/>
      <c r="S14" s="57"/>
      <c r="T14" s="57"/>
      <c r="U14" s="57"/>
      <c r="V14" s="57"/>
      <c r="W14" s="61"/>
      <c r="X14" s="61"/>
      <c r="Y14" s="57"/>
      <c r="Z14" s="57"/>
      <c r="AA14" s="57"/>
      <c r="AB14" s="57"/>
      <c r="AC14" s="57"/>
      <c r="AD14" s="57"/>
      <c r="AE14" s="57"/>
      <c r="AF14" s="57"/>
      <c r="AG14" s="57"/>
      <c r="AH14" s="57">
        <f t="shared" si="7"/>
        <v>0</v>
      </c>
      <c r="AI14" s="61"/>
      <c r="AJ14" s="61"/>
      <c r="AK14" s="61"/>
      <c r="AL14" s="61"/>
      <c r="AM14" s="61"/>
      <c r="AN14" s="61">
        <f t="shared" si="3"/>
        <v>0</v>
      </c>
      <c r="AO14" s="67"/>
      <c r="AP14" s="67"/>
      <c r="AQ14" s="68"/>
      <c r="AR14" s="67">
        <f t="shared" si="4"/>
        <v>0</v>
      </c>
    </row>
    <row r="15" spans="1:44">
      <c r="A15" s="24" t="s">
        <v>10</v>
      </c>
      <c r="B15" s="25" t="s">
        <v>916</v>
      </c>
      <c r="C15" s="44"/>
      <c r="D15" s="44">
        <f t="shared" si="5"/>
        <v>0</v>
      </c>
      <c r="E15" s="44">
        <f t="shared" si="6"/>
        <v>0</v>
      </c>
      <c r="F15" s="44">
        <f t="shared" si="1"/>
        <v>0</v>
      </c>
      <c r="G15" s="49"/>
      <c r="H15" s="49"/>
      <c r="I15" s="49"/>
      <c r="J15" s="49"/>
      <c r="K15" s="49"/>
      <c r="L15" s="49"/>
      <c r="M15" s="53" t="e">
        <f>+#REF!</f>
        <v>#REF!</v>
      </c>
      <c r="N15" s="13" t="e">
        <f t="shared" si="2"/>
        <v>#REF!</v>
      </c>
      <c r="O15" s="57"/>
      <c r="P15" s="57"/>
      <c r="Q15" s="57"/>
      <c r="R15" s="57"/>
      <c r="S15" s="57"/>
      <c r="T15" s="57"/>
      <c r="U15" s="57"/>
      <c r="V15" s="57"/>
      <c r="W15" s="61"/>
      <c r="X15" s="61"/>
      <c r="Y15" s="57"/>
      <c r="Z15" s="57"/>
      <c r="AA15" s="57"/>
      <c r="AB15" s="57"/>
      <c r="AC15" s="57"/>
      <c r="AD15" s="57"/>
      <c r="AE15" s="57"/>
      <c r="AF15" s="57"/>
      <c r="AG15" s="57"/>
      <c r="AH15" s="57">
        <f t="shared" si="7"/>
        <v>0</v>
      </c>
      <c r="AI15" s="61"/>
      <c r="AJ15" s="61"/>
      <c r="AK15" s="61"/>
      <c r="AL15" s="61"/>
      <c r="AM15" s="61"/>
      <c r="AN15" s="61">
        <f t="shared" si="3"/>
        <v>0</v>
      </c>
      <c r="AO15" s="67"/>
      <c r="AP15" s="67"/>
      <c r="AQ15" s="68"/>
      <c r="AR15" s="67">
        <f t="shared" si="4"/>
        <v>0</v>
      </c>
    </row>
    <row r="16" spans="1:44">
      <c r="A16" s="24" t="s">
        <v>11</v>
      </c>
      <c r="B16" s="25" t="s">
        <v>917</v>
      </c>
      <c r="C16" s="44"/>
      <c r="D16" s="44">
        <f t="shared" si="5"/>
        <v>0</v>
      </c>
      <c r="E16" s="44">
        <f t="shared" si="6"/>
        <v>0</v>
      </c>
      <c r="F16" s="44">
        <f t="shared" si="1"/>
        <v>0</v>
      </c>
      <c r="G16" s="49"/>
      <c r="H16" s="49"/>
      <c r="I16" s="49"/>
      <c r="J16" s="49"/>
      <c r="K16" s="49"/>
      <c r="L16" s="49"/>
      <c r="M16" s="53" t="e">
        <f>+#REF!</f>
        <v>#REF!</v>
      </c>
      <c r="N16" s="13" t="e">
        <f t="shared" si="2"/>
        <v>#REF!</v>
      </c>
      <c r="O16" s="57"/>
      <c r="P16" s="57"/>
      <c r="Q16" s="57"/>
      <c r="R16" s="57"/>
      <c r="S16" s="57"/>
      <c r="T16" s="32"/>
      <c r="U16" s="57"/>
      <c r="V16" s="57"/>
      <c r="W16" s="61"/>
      <c r="X16" s="61"/>
      <c r="Y16" s="61"/>
      <c r="Z16" s="61"/>
      <c r="AA16" s="61"/>
      <c r="AB16" s="61"/>
      <c r="AC16" s="57"/>
      <c r="AD16" s="57"/>
      <c r="AE16" s="57"/>
      <c r="AF16" s="57"/>
      <c r="AG16" s="57"/>
      <c r="AH16" s="57">
        <f t="shared" si="7"/>
        <v>0</v>
      </c>
      <c r="AI16" s="61"/>
      <c r="AJ16" s="61"/>
      <c r="AK16" s="61"/>
      <c r="AL16" s="61"/>
      <c r="AM16" s="61"/>
      <c r="AN16" s="61">
        <f t="shared" si="3"/>
        <v>0</v>
      </c>
      <c r="AO16" s="67"/>
      <c r="AP16" s="67"/>
      <c r="AQ16" s="68"/>
      <c r="AR16" s="67">
        <f t="shared" si="4"/>
        <v>0</v>
      </c>
    </row>
    <row r="17" spans="1:66">
      <c r="A17" s="24" t="s">
        <v>12</v>
      </c>
      <c r="B17" s="25" t="s">
        <v>918</v>
      </c>
      <c r="C17" s="44"/>
      <c r="D17" s="44">
        <f t="shared" si="5"/>
        <v>0</v>
      </c>
      <c r="E17" s="44">
        <f t="shared" si="6"/>
        <v>0</v>
      </c>
      <c r="F17" s="44">
        <f t="shared" si="1"/>
        <v>0</v>
      </c>
      <c r="G17" s="49"/>
      <c r="H17" s="49"/>
      <c r="I17" s="49"/>
      <c r="J17" s="49"/>
      <c r="K17" s="49"/>
      <c r="L17" s="49"/>
      <c r="M17" s="53" t="e">
        <f>+#REF!</f>
        <v>#REF!</v>
      </c>
      <c r="N17" s="13" t="e">
        <f t="shared" si="2"/>
        <v>#REF!</v>
      </c>
      <c r="O17" s="57"/>
      <c r="P17" s="57"/>
      <c r="Q17" s="57"/>
      <c r="R17" s="57"/>
      <c r="S17" s="57"/>
      <c r="T17" s="57"/>
      <c r="U17" s="57"/>
      <c r="V17" s="57"/>
      <c r="W17" s="57"/>
      <c r="X17" s="57"/>
      <c r="Y17" s="57"/>
      <c r="Z17" s="57"/>
      <c r="AA17" s="57"/>
      <c r="AB17" s="57"/>
      <c r="AC17" s="57"/>
      <c r="AD17" s="57"/>
      <c r="AE17" s="57"/>
      <c r="AF17" s="57"/>
      <c r="AG17" s="57"/>
      <c r="AH17" s="57">
        <f t="shared" si="7"/>
        <v>0</v>
      </c>
      <c r="AI17" s="61"/>
      <c r="AJ17" s="61"/>
      <c r="AK17" s="61"/>
      <c r="AL17" s="61"/>
      <c r="AM17" s="61"/>
      <c r="AN17" s="61">
        <f t="shared" si="3"/>
        <v>0</v>
      </c>
      <c r="AO17" s="67"/>
      <c r="AP17" s="67"/>
      <c r="AQ17" s="68"/>
      <c r="AR17" s="67">
        <f t="shared" si="4"/>
        <v>0</v>
      </c>
    </row>
    <row r="18" spans="1:66">
      <c r="A18" s="24" t="s">
        <v>13</v>
      </c>
      <c r="B18" s="25" t="s">
        <v>919</v>
      </c>
      <c r="C18" s="44"/>
      <c r="D18" s="44">
        <f t="shared" si="5"/>
        <v>0</v>
      </c>
      <c r="E18" s="44">
        <f t="shared" si="6"/>
        <v>0</v>
      </c>
      <c r="F18" s="44">
        <f t="shared" si="1"/>
        <v>0</v>
      </c>
      <c r="G18" s="49"/>
      <c r="H18" s="49"/>
      <c r="I18" s="49"/>
      <c r="J18" s="49"/>
      <c r="K18" s="49"/>
      <c r="L18" s="49"/>
      <c r="M18" s="53" t="e">
        <f>+#REF!</f>
        <v>#REF!</v>
      </c>
      <c r="N18" s="13" t="e">
        <f t="shared" si="2"/>
        <v>#REF!</v>
      </c>
      <c r="O18" s="57"/>
      <c r="P18" s="57"/>
      <c r="Q18" s="57"/>
      <c r="R18" s="57"/>
      <c r="S18" s="57"/>
      <c r="T18" s="57"/>
      <c r="U18" s="57"/>
      <c r="V18" s="57"/>
      <c r="W18" s="57"/>
      <c r="X18" s="57"/>
      <c r="Y18" s="57"/>
      <c r="Z18" s="57"/>
      <c r="AA18" s="57"/>
      <c r="AB18" s="57"/>
      <c r="AC18" s="57"/>
      <c r="AD18" s="57"/>
      <c r="AE18" s="57"/>
      <c r="AF18" s="57"/>
      <c r="AG18" s="57"/>
      <c r="AH18" s="57">
        <f t="shared" si="7"/>
        <v>0</v>
      </c>
      <c r="AI18" s="61"/>
      <c r="AJ18" s="61"/>
      <c r="AK18" s="61"/>
      <c r="AL18" s="61"/>
      <c r="AM18" s="61"/>
      <c r="AN18" s="61">
        <f t="shared" si="3"/>
        <v>0</v>
      </c>
      <c r="AO18" s="67"/>
      <c r="AP18" s="67"/>
      <c r="AQ18" s="67"/>
      <c r="AR18" s="67">
        <f t="shared" si="4"/>
        <v>0</v>
      </c>
    </row>
    <row r="19" spans="1:66">
      <c r="A19" s="24" t="s">
        <v>14</v>
      </c>
      <c r="B19" s="25" t="s">
        <v>920</v>
      </c>
      <c r="C19" s="44"/>
      <c r="D19" s="44">
        <f t="shared" si="5"/>
        <v>0</v>
      </c>
      <c r="E19" s="44">
        <f t="shared" si="6"/>
        <v>0</v>
      </c>
      <c r="F19" s="44">
        <f t="shared" si="1"/>
        <v>0</v>
      </c>
      <c r="G19" s="49"/>
      <c r="H19" s="49"/>
      <c r="I19" s="49"/>
      <c r="J19" s="49"/>
      <c r="K19" s="49"/>
      <c r="L19" s="49"/>
      <c r="M19" s="53" t="e">
        <f>+#REF!</f>
        <v>#REF!</v>
      </c>
      <c r="N19" s="13" t="e">
        <f t="shared" si="2"/>
        <v>#REF!</v>
      </c>
      <c r="O19" s="57"/>
      <c r="P19" s="57"/>
      <c r="Q19" s="57"/>
      <c r="R19" s="57"/>
      <c r="S19" s="57"/>
      <c r="T19" s="32"/>
      <c r="U19" s="57"/>
      <c r="V19" s="57"/>
      <c r="W19" s="57"/>
      <c r="X19" s="57"/>
      <c r="Y19" s="57"/>
      <c r="Z19" s="57"/>
      <c r="AA19" s="57"/>
      <c r="AB19" s="57"/>
      <c r="AC19" s="57"/>
      <c r="AD19" s="57"/>
      <c r="AE19" s="57"/>
      <c r="AF19" s="57"/>
      <c r="AG19" s="57"/>
      <c r="AH19" s="57">
        <f t="shared" si="7"/>
        <v>0</v>
      </c>
      <c r="AI19" s="61"/>
      <c r="AJ19" s="61"/>
      <c r="AK19" s="61"/>
      <c r="AL19" s="61"/>
      <c r="AM19" s="61"/>
      <c r="AN19" s="61">
        <f t="shared" si="3"/>
        <v>0</v>
      </c>
      <c r="AO19" s="66"/>
      <c r="AP19" s="67"/>
      <c r="AQ19" s="67"/>
      <c r="AR19" s="67">
        <f t="shared" si="4"/>
        <v>0</v>
      </c>
    </row>
    <row r="20" spans="1:66">
      <c r="A20" s="24" t="s">
        <v>15</v>
      </c>
      <c r="B20" s="25" t="s">
        <v>123</v>
      </c>
      <c r="C20" s="44"/>
      <c r="D20" s="44">
        <f t="shared" si="5"/>
        <v>0</v>
      </c>
      <c r="E20" s="44">
        <f t="shared" si="6"/>
        <v>0</v>
      </c>
      <c r="F20" s="44">
        <f t="shared" si="1"/>
        <v>0</v>
      </c>
      <c r="G20" s="49"/>
      <c r="H20" s="49"/>
      <c r="I20" s="49"/>
      <c r="J20" s="49"/>
      <c r="K20" s="49"/>
      <c r="L20" s="49"/>
      <c r="M20" s="53" t="e">
        <f>+#REF!</f>
        <v>#REF!</v>
      </c>
      <c r="N20" s="13" t="e">
        <f t="shared" si="2"/>
        <v>#REF!</v>
      </c>
      <c r="O20" s="57"/>
      <c r="P20" s="57"/>
      <c r="Q20" s="57"/>
      <c r="R20" s="57"/>
      <c r="S20" s="57"/>
      <c r="T20" s="57"/>
      <c r="U20" s="57"/>
      <c r="V20" s="57"/>
      <c r="W20" s="57"/>
      <c r="X20" s="57"/>
      <c r="Y20" s="57"/>
      <c r="Z20" s="57"/>
      <c r="AA20" s="57"/>
      <c r="AB20" s="57"/>
      <c r="AC20" s="57"/>
      <c r="AD20" s="57"/>
      <c r="AE20" s="57"/>
      <c r="AF20" s="57"/>
      <c r="AG20" s="57"/>
      <c r="AH20" s="57">
        <f>SUM(O20:AG20)</f>
        <v>0</v>
      </c>
      <c r="AI20" s="61"/>
      <c r="AJ20" s="61"/>
      <c r="AK20" s="61"/>
      <c r="AL20" s="61"/>
      <c r="AM20" s="61"/>
      <c r="AN20" s="61">
        <f t="shared" si="3"/>
        <v>0</v>
      </c>
      <c r="AO20" s="67"/>
      <c r="AP20" s="67"/>
      <c r="AQ20" s="67"/>
      <c r="AR20" s="67">
        <f t="shared" si="4"/>
        <v>0</v>
      </c>
    </row>
    <row r="21" spans="1:66">
      <c r="A21" s="24" t="s">
        <v>16</v>
      </c>
      <c r="B21" s="25" t="s">
        <v>921</v>
      </c>
      <c r="C21" s="44"/>
      <c r="D21" s="44">
        <f t="shared" si="5"/>
        <v>0</v>
      </c>
      <c r="E21" s="44">
        <f t="shared" si="6"/>
        <v>0</v>
      </c>
      <c r="F21" s="44">
        <f t="shared" si="1"/>
        <v>0</v>
      </c>
      <c r="G21" s="49"/>
      <c r="H21" s="49"/>
      <c r="I21" s="49"/>
      <c r="J21" s="49"/>
      <c r="K21" s="49"/>
      <c r="L21" s="49"/>
      <c r="M21" s="53" t="e">
        <f>+#REF!</f>
        <v>#REF!</v>
      </c>
      <c r="N21" s="13" t="e">
        <f t="shared" si="2"/>
        <v>#REF!</v>
      </c>
      <c r="O21" s="57"/>
      <c r="P21" s="57"/>
      <c r="Q21" s="57"/>
      <c r="R21" s="57"/>
      <c r="S21" s="57"/>
      <c r="T21" s="57"/>
      <c r="U21" s="57"/>
      <c r="V21" s="57"/>
      <c r="W21" s="57"/>
      <c r="X21" s="57"/>
      <c r="Y21" s="57"/>
      <c r="Z21" s="57"/>
      <c r="AA21" s="57"/>
      <c r="AB21" s="57"/>
      <c r="AC21" s="57"/>
      <c r="AD21" s="57"/>
      <c r="AE21" s="57"/>
      <c r="AF21" s="57"/>
      <c r="AG21" s="57"/>
      <c r="AH21" s="57">
        <f t="shared" si="7"/>
        <v>0</v>
      </c>
      <c r="AI21" s="61"/>
      <c r="AJ21" s="61"/>
      <c r="AK21" s="61"/>
      <c r="AL21" s="61"/>
      <c r="AM21" s="61"/>
      <c r="AN21" s="61">
        <f t="shared" si="3"/>
        <v>0</v>
      </c>
      <c r="AO21" s="67"/>
      <c r="AP21" s="67"/>
      <c r="AQ21" s="67"/>
      <c r="AR21" s="67">
        <f t="shared" si="4"/>
        <v>0</v>
      </c>
    </row>
    <row r="22" spans="1:66">
      <c r="A22" s="24" t="s">
        <v>17</v>
      </c>
      <c r="B22" s="25" t="s">
        <v>922</v>
      </c>
      <c r="C22" s="44"/>
      <c r="D22" s="44">
        <f t="shared" si="5"/>
        <v>0</v>
      </c>
      <c r="E22" s="44">
        <f t="shared" si="6"/>
        <v>0</v>
      </c>
      <c r="F22" s="44">
        <f t="shared" si="1"/>
        <v>0</v>
      </c>
      <c r="G22" s="49"/>
      <c r="H22" s="49"/>
      <c r="I22" s="49"/>
      <c r="J22" s="49"/>
      <c r="K22" s="49"/>
      <c r="L22" s="49"/>
      <c r="M22" s="53" t="e">
        <f>+#REF!</f>
        <v>#REF!</v>
      </c>
      <c r="N22" s="13" t="e">
        <f t="shared" si="2"/>
        <v>#REF!</v>
      </c>
      <c r="O22" s="57"/>
      <c r="P22" s="57"/>
      <c r="Q22" s="57"/>
      <c r="R22" s="57"/>
      <c r="S22" s="57"/>
      <c r="T22" s="57"/>
      <c r="U22" s="57"/>
      <c r="V22" s="57"/>
      <c r="W22" s="57"/>
      <c r="X22" s="57"/>
      <c r="Y22" s="57"/>
      <c r="Z22" s="57"/>
      <c r="AA22" s="57"/>
      <c r="AB22" s="57"/>
      <c r="AC22" s="57"/>
      <c r="AD22" s="57"/>
      <c r="AE22" s="57"/>
      <c r="AF22" s="57"/>
      <c r="AG22" s="57"/>
      <c r="AH22" s="57">
        <f t="shared" si="7"/>
        <v>0</v>
      </c>
      <c r="AI22" s="61"/>
      <c r="AJ22" s="61"/>
      <c r="AK22" s="61"/>
      <c r="AL22" s="61"/>
      <c r="AM22" s="61"/>
      <c r="AN22" s="61">
        <f t="shared" si="3"/>
        <v>0</v>
      </c>
      <c r="AO22" s="67"/>
      <c r="AP22" s="67"/>
      <c r="AQ22" s="67"/>
      <c r="AR22" s="67">
        <f t="shared" si="4"/>
        <v>0</v>
      </c>
    </row>
    <row r="23" spans="1:66">
      <c r="A23" s="24" t="s">
        <v>18</v>
      </c>
      <c r="B23" s="25" t="s">
        <v>923</v>
      </c>
      <c r="C23" s="44"/>
      <c r="D23" s="44">
        <f t="shared" si="5"/>
        <v>0</v>
      </c>
      <c r="E23" s="44">
        <f t="shared" si="6"/>
        <v>0</v>
      </c>
      <c r="F23" s="44">
        <f t="shared" si="1"/>
        <v>0</v>
      </c>
      <c r="G23" s="49"/>
      <c r="H23" s="49"/>
      <c r="I23" s="49"/>
      <c r="J23" s="49"/>
      <c r="K23" s="49"/>
      <c r="L23" s="49"/>
      <c r="M23" s="53" t="e">
        <f>+#REF!</f>
        <v>#REF!</v>
      </c>
      <c r="N23" s="13" t="e">
        <f t="shared" si="2"/>
        <v>#REF!</v>
      </c>
      <c r="O23" s="57"/>
      <c r="P23" s="57"/>
      <c r="Q23" s="57"/>
      <c r="R23" s="57"/>
      <c r="S23" s="57"/>
      <c r="T23" s="57"/>
      <c r="U23" s="57"/>
      <c r="V23" s="57"/>
      <c r="W23" s="57"/>
      <c r="X23" s="57"/>
      <c r="Y23" s="57"/>
      <c r="Z23" s="57"/>
      <c r="AA23" s="57"/>
      <c r="AB23" s="57"/>
      <c r="AC23" s="57"/>
      <c r="AD23" s="57"/>
      <c r="AE23" s="57"/>
      <c r="AF23" s="57"/>
      <c r="AG23" s="57"/>
      <c r="AH23" s="57">
        <f t="shared" si="7"/>
        <v>0</v>
      </c>
      <c r="AI23" s="61"/>
      <c r="AJ23" s="61"/>
      <c r="AK23" s="61"/>
      <c r="AL23" s="61"/>
      <c r="AM23" s="61"/>
      <c r="AN23" s="61">
        <f t="shared" si="3"/>
        <v>0</v>
      </c>
      <c r="AO23" s="67"/>
      <c r="AP23" s="67"/>
      <c r="AQ23" s="67"/>
      <c r="AR23" s="67">
        <f t="shared" si="4"/>
        <v>0</v>
      </c>
    </row>
    <row r="24" spans="1:66" s="1" customFormat="1">
      <c r="A24" s="24" t="s">
        <v>19</v>
      </c>
      <c r="B24" s="25" t="s">
        <v>924</v>
      </c>
      <c r="C24" s="44"/>
      <c r="D24" s="44">
        <f t="shared" si="5"/>
        <v>0</v>
      </c>
      <c r="E24" s="44">
        <f t="shared" si="6"/>
        <v>0</v>
      </c>
      <c r="F24" s="44">
        <f t="shared" si="1"/>
        <v>0</v>
      </c>
      <c r="G24" s="49"/>
      <c r="H24" s="49"/>
      <c r="I24" s="49"/>
      <c r="J24" s="49"/>
      <c r="K24" s="49"/>
      <c r="L24" s="49"/>
      <c r="M24" s="53" t="e">
        <f>+#REF!</f>
        <v>#REF!</v>
      </c>
      <c r="N24" s="13" t="e">
        <f t="shared" si="2"/>
        <v>#REF!</v>
      </c>
      <c r="O24" s="57"/>
      <c r="P24" s="57"/>
      <c r="Q24" s="57"/>
      <c r="R24" s="57"/>
      <c r="S24" s="57"/>
      <c r="T24" s="57"/>
      <c r="U24" s="57"/>
      <c r="V24" s="57"/>
      <c r="W24" s="57"/>
      <c r="X24" s="57"/>
      <c r="Y24" s="57"/>
      <c r="Z24" s="57"/>
      <c r="AA24" s="57"/>
      <c r="AB24" s="57"/>
      <c r="AC24" s="57"/>
      <c r="AD24" s="57"/>
      <c r="AE24" s="57"/>
      <c r="AF24" s="57"/>
      <c r="AG24" s="57"/>
      <c r="AH24" s="57">
        <f t="shared" si="7"/>
        <v>0</v>
      </c>
      <c r="AI24" s="61"/>
      <c r="AJ24" s="61"/>
      <c r="AK24" s="61"/>
      <c r="AL24" s="61"/>
      <c r="AM24" s="61"/>
      <c r="AN24" s="61">
        <f t="shared" si="3"/>
        <v>0</v>
      </c>
      <c r="AO24" s="67"/>
      <c r="AP24" s="67"/>
      <c r="AQ24" s="67"/>
      <c r="AR24" s="67">
        <f t="shared" si="4"/>
        <v>0</v>
      </c>
      <c r="AS24"/>
      <c r="AT24"/>
      <c r="AU24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</row>
    <row r="25" spans="1:66">
      <c r="A25" s="24" t="s">
        <v>20</v>
      </c>
      <c r="B25" s="25" t="s">
        <v>925</v>
      </c>
      <c r="C25" s="44"/>
      <c r="D25" s="44">
        <f t="shared" si="5"/>
        <v>0</v>
      </c>
      <c r="E25" s="44">
        <f t="shared" si="6"/>
        <v>0</v>
      </c>
      <c r="F25" s="44">
        <f t="shared" si="1"/>
        <v>0</v>
      </c>
      <c r="G25" s="49"/>
      <c r="H25" s="49"/>
      <c r="I25" s="49"/>
      <c r="J25" s="49"/>
      <c r="K25" s="49"/>
      <c r="L25" s="49"/>
      <c r="M25" s="53" t="e">
        <f>+#REF!</f>
        <v>#REF!</v>
      </c>
      <c r="N25" s="13" t="e">
        <f t="shared" si="2"/>
        <v>#REF!</v>
      </c>
      <c r="O25" s="57"/>
      <c r="P25" s="57"/>
      <c r="Q25" s="57"/>
      <c r="R25" s="57"/>
      <c r="S25" s="57"/>
      <c r="T25" s="57"/>
      <c r="U25" s="57"/>
      <c r="V25" s="57"/>
      <c r="W25" s="57"/>
      <c r="X25" s="57"/>
      <c r="Y25" s="57"/>
      <c r="Z25" s="57"/>
      <c r="AA25" s="57"/>
      <c r="AB25" s="57"/>
      <c r="AC25" s="57"/>
      <c r="AD25" s="57"/>
      <c r="AE25" s="57"/>
      <c r="AF25" s="57"/>
      <c r="AG25" s="57"/>
      <c r="AH25" s="57">
        <f t="shared" si="7"/>
        <v>0</v>
      </c>
      <c r="AI25" s="61"/>
      <c r="AJ25" s="61"/>
      <c r="AK25" s="61"/>
      <c r="AL25" s="61"/>
      <c r="AM25" s="61"/>
      <c r="AN25" s="61">
        <f t="shared" si="3"/>
        <v>0</v>
      </c>
      <c r="AO25" s="67"/>
      <c r="AP25" s="67"/>
      <c r="AQ25" s="67"/>
      <c r="AR25" s="67">
        <f t="shared" si="4"/>
        <v>0</v>
      </c>
    </row>
    <row r="26" spans="1:66">
      <c r="A26" s="24"/>
      <c r="B26" s="25"/>
      <c r="C26" s="44"/>
      <c r="D26" s="45"/>
      <c r="E26" s="45"/>
      <c r="F26" s="44"/>
      <c r="G26" s="49"/>
      <c r="H26" s="49"/>
      <c r="I26" s="49"/>
      <c r="J26" s="49"/>
      <c r="K26" s="49"/>
      <c r="L26" s="49"/>
      <c r="M26" s="53"/>
      <c r="N26" s="11"/>
      <c r="O26" s="57"/>
      <c r="P26" s="57"/>
      <c r="Q26" s="57"/>
      <c r="R26" s="57"/>
      <c r="S26" s="57"/>
      <c r="T26" s="57"/>
      <c r="U26" s="57"/>
      <c r="V26" s="57"/>
      <c r="W26" s="57"/>
      <c r="X26" s="57"/>
      <c r="Y26" s="57"/>
      <c r="Z26" s="57"/>
      <c r="AA26" s="57"/>
      <c r="AB26" s="57"/>
      <c r="AC26" s="57"/>
      <c r="AD26" s="57"/>
      <c r="AE26" s="57"/>
      <c r="AF26" s="57"/>
      <c r="AG26" s="57"/>
      <c r="AH26" s="57"/>
      <c r="AI26" s="61"/>
      <c r="AJ26" s="61"/>
      <c r="AK26" s="61"/>
      <c r="AL26" s="61"/>
      <c r="AM26" s="61"/>
      <c r="AN26" s="61"/>
      <c r="AO26" s="67"/>
      <c r="AP26" s="67"/>
      <c r="AQ26" s="67"/>
      <c r="AR26" s="66"/>
    </row>
    <row r="27" spans="1:66">
      <c r="A27" s="20" t="s">
        <v>927</v>
      </c>
      <c r="B27" s="26" t="s">
        <v>928</v>
      </c>
      <c r="C27" s="43">
        <f>SUM(C29:C64)</f>
        <v>0</v>
      </c>
      <c r="D27" s="43">
        <f t="shared" ref="D27:AR27" si="8">SUM(D29:D64)</f>
        <v>0</v>
      </c>
      <c r="E27" s="43">
        <f t="shared" si="8"/>
        <v>0</v>
      </c>
      <c r="F27" s="43">
        <f t="shared" si="8"/>
        <v>0</v>
      </c>
      <c r="G27" s="47">
        <f t="shared" si="8"/>
        <v>0</v>
      </c>
      <c r="H27" s="47">
        <f t="shared" si="8"/>
        <v>0</v>
      </c>
      <c r="I27" s="47">
        <f t="shared" si="8"/>
        <v>0</v>
      </c>
      <c r="J27" s="47">
        <f t="shared" si="8"/>
        <v>0</v>
      </c>
      <c r="K27" s="47">
        <f t="shared" si="8"/>
        <v>0</v>
      </c>
      <c r="L27" s="47">
        <f t="shared" si="8"/>
        <v>0</v>
      </c>
      <c r="M27" s="51" t="e">
        <f t="shared" si="8"/>
        <v>#REF!</v>
      </c>
      <c r="N27" s="33" t="e">
        <f>SUM(N29:N64)</f>
        <v>#REF!</v>
      </c>
      <c r="O27" s="55">
        <f>SUM(O29:O64)</f>
        <v>0</v>
      </c>
      <c r="P27" s="55">
        <f t="shared" si="8"/>
        <v>0</v>
      </c>
      <c r="Q27" s="55">
        <f t="shared" si="8"/>
        <v>0</v>
      </c>
      <c r="R27" s="55">
        <f t="shared" si="8"/>
        <v>0</v>
      </c>
      <c r="S27" s="55">
        <f t="shared" si="8"/>
        <v>0</v>
      </c>
      <c r="T27" s="55">
        <f t="shared" si="8"/>
        <v>0</v>
      </c>
      <c r="U27" s="55">
        <f t="shared" si="8"/>
        <v>0</v>
      </c>
      <c r="V27" s="55">
        <f t="shared" si="8"/>
        <v>0</v>
      </c>
      <c r="W27" s="55">
        <f t="shared" si="8"/>
        <v>0</v>
      </c>
      <c r="X27" s="55">
        <f t="shared" si="8"/>
        <v>0</v>
      </c>
      <c r="Y27" s="55">
        <f t="shared" si="8"/>
        <v>0</v>
      </c>
      <c r="Z27" s="55">
        <f t="shared" si="8"/>
        <v>0</v>
      </c>
      <c r="AA27" s="55">
        <f t="shared" si="8"/>
        <v>0</v>
      </c>
      <c r="AB27" s="55">
        <f t="shared" si="8"/>
        <v>0</v>
      </c>
      <c r="AC27" s="55"/>
      <c r="AD27" s="55">
        <f>SUM(AD29:AD64)</f>
        <v>0</v>
      </c>
      <c r="AE27" s="55">
        <f>SUM(AE29:AE64)</f>
        <v>0</v>
      </c>
      <c r="AF27" s="55">
        <f>SUM(AF29:AF64)</f>
        <v>0</v>
      </c>
      <c r="AG27" s="55">
        <f>SUM(AG29:AG64)</f>
        <v>0</v>
      </c>
      <c r="AH27" s="55">
        <f>SUM(AH29:AH64)</f>
        <v>0</v>
      </c>
      <c r="AI27" s="59">
        <f t="shared" si="8"/>
        <v>0</v>
      </c>
      <c r="AJ27" s="59">
        <f t="shared" si="8"/>
        <v>0</v>
      </c>
      <c r="AK27" s="59">
        <f t="shared" si="8"/>
        <v>0</v>
      </c>
      <c r="AL27" s="59">
        <f t="shared" si="8"/>
        <v>0</v>
      </c>
      <c r="AM27" s="59">
        <f t="shared" si="8"/>
        <v>0</v>
      </c>
      <c r="AN27" s="59">
        <f t="shared" si="8"/>
        <v>0</v>
      </c>
      <c r="AO27" s="65">
        <f t="shared" si="8"/>
        <v>0</v>
      </c>
      <c r="AP27" s="65">
        <f t="shared" si="8"/>
        <v>0</v>
      </c>
      <c r="AQ27" s="65">
        <f t="shared" si="8"/>
        <v>0</v>
      </c>
      <c r="AR27" s="65">
        <f t="shared" si="8"/>
        <v>0</v>
      </c>
    </row>
    <row r="28" spans="1:66">
      <c r="A28" s="24"/>
      <c r="B28" s="25"/>
      <c r="C28" s="44"/>
      <c r="D28" s="45"/>
      <c r="E28" s="45"/>
      <c r="F28" s="45"/>
      <c r="G28" s="48"/>
      <c r="H28" s="48"/>
      <c r="I28" s="48"/>
      <c r="J28" s="48"/>
      <c r="K28" s="48"/>
      <c r="L28" s="48"/>
      <c r="M28" s="52"/>
      <c r="N28" s="3"/>
      <c r="O28" s="56"/>
      <c r="P28" s="56"/>
      <c r="Q28" s="56"/>
      <c r="R28" s="56"/>
      <c r="S28" s="56"/>
      <c r="T28" s="276"/>
      <c r="U28" s="56"/>
      <c r="V28" s="56"/>
      <c r="W28" s="56"/>
      <c r="X28" s="56"/>
      <c r="Y28" s="56"/>
      <c r="Z28" s="56"/>
      <c r="AA28" s="56"/>
      <c r="AB28" s="56"/>
      <c r="AC28" s="56"/>
      <c r="AD28" s="56"/>
      <c r="AE28" s="56"/>
      <c r="AF28" s="56"/>
      <c r="AG28" s="56"/>
      <c r="AH28" s="57"/>
      <c r="AI28" s="60"/>
      <c r="AJ28" s="60"/>
      <c r="AK28" s="60"/>
      <c r="AL28" s="60"/>
      <c r="AM28" s="60"/>
      <c r="AN28" s="60"/>
      <c r="AO28" s="66"/>
      <c r="AP28" s="66"/>
      <c r="AQ28" s="66"/>
      <c r="AR28" s="66"/>
      <c r="AS28" s="3"/>
      <c r="AT28" s="3"/>
      <c r="AU28" s="3"/>
    </row>
    <row r="29" spans="1:66">
      <c r="A29" s="24" t="s">
        <v>22</v>
      </c>
      <c r="B29" s="25" t="s">
        <v>929</v>
      </c>
      <c r="C29" s="44"/>
      <c r="D29" s="44">
        <f t="shared" ref="D29:D64" si="9">+AR29</f>
        <v>0</v>
      </c>
      <c r="E29" s="44">
        <f t="shared" ref="E29:E64" si="10">+AH29+AN29</f>
        <v>0</v>
      </c>
      <c r="F29" s="44">
        <f t="shared" ref="F29:F64" si="11">+C29+D29+E29</f>
        <v>0</v>
      </c>
      <c r="G29" s="49"/>
      <c r="H29" s="49"/>
      <c r="I29" s="49"/>
      <c r="J29" s="49"/>
      <c r="K29" s="49"/>
      <c r="L29" s="49"/>
      <c r="M29" s="53" t="e">
        <f>+#REF!</f>
        <v>#REF!</v>
      </c>
      <c r="N29" s="13" t="e">
        <f t="shared" ref="N29:N63" si="12">+F29-M29</f>
        <v>#REF!</v>
      </c>
      <c r="O29" s="57"/>
      <c r="P29" s="57"/>
      <c r="Q29" s="57"/>
      <c r="R29" s="57"/>
      <c r="S29" s="57"/>
      <c r="T29" s="32"/>
      <c r="U29" s="57"/>
      <c r="V29" s="57"/>
      <c r="W29" s="57"/>
      <c r="X29" s="57"/>
      <c r="Y29" s="57"/>
      <c r="Z29" s="57"/>
      <c r="AA29" s="57"/>
      <c r="AB29" s="57"/>
      <c r="AC29" s="57"/>
      <c r="AD29" s="57"/>
      <c r="AE29" s="57"/>
      <c r="AF29" s="57"/>
      <c r="AG29" s="57"/>
      <c r="AH29" s="57">
        <f t="shared" ref="AH29:AH64" si="13">SUM(O29:AG29)</f>
        <v>0</v>
      </c>
      <c r="AI29" s="61"/>
      <c r="AJ29" s="61"/>
      <c r="AK29" s="61"/>
      <c r="AL29" s="61"/>
      <c r="AM29" s="61"/>
      <c r="AN29" s="61">
        <f t="shared" ref="AN29:AN64" si="14">+AI29+AJ29+AK29+AL29+AM29</f>
        <v>0</v>
      </c>
      <c r="AO29" s="67"/>
      <c r="AP29" s="67"/>
      <c r="AQ29" s="67"/>
      <c r="AR29" s="67">
        <f t="shared" ref="AR29:AR64" si="15">SUM(AO29:AQ29)</f>
        <v>0</v>
      </c>
    </row>
    <row r="30" spans="1:66">
      <c r="A30" s="24" t="s">
        <v>23</v>
      </c>
      <c r="B30" s="25" t="s">
        <v>930</v>
      </c>
      <c r="C30" s="44"/>
      <c r="D30" s="44">
        <f t="shared" si="9"/>
        <v>0</v>
      </c>
      <c r="E30" s="44">
        <f t="shared" si="10"/>
        <v>0</v>
      </c>
      <c r="F30" s="44">
        <f t="shared" si="11"/>
        <v>0</v>
      </c>
      <c r="G30" s="49"/>
      <c r="H30" s="49"/>
      <c r="I30" s="49"/>
      <c r="J30" s="49"/>
      <c r="K30" s="49"/>
      <c r="L30" s="49"/>
      <c r="M30" s="53" t="e">
        <f>+#REF!</f>
        <v>#REF!</v>
      </c>
      <c r="N30" s="13" t="e">
        <f t="shared" si="12"/>
        <v>#REF!</v>
      </c>
      <c r="O30" s="57"/>
      <c r="P30" s="57"/>
      <c r="Q30" s="57"/>
      <c r="R30" s="57"/>
      <c r="S30" s="57"/>
      <c r="T30" s="32"/>
      <c r="U30" s="57"/>
      <c r="V30" s="57"/>
      <c r="W30" s="57"/>
      <c r="X30" s="57"/>
      <c r="Y30" s="57"/>
      <c r="Z30" s="57"/>
      <c r="AA30" s="57"/>
      <c r="AB30" s="57"/>
      <c r="AC30" s="57"/>
      <c r="AD30" s="57"/>
      <c r="AE30" s="57"/>
      <c r="AF30" s="57"/>
      <c r="AG30" s="57"/>
      <c r="AH30" s="57">
        <f t="shared" si="13"/>
        <v>0</v>
      </c>
      <c r="AI30" s="61"/>
      <c r="AJ30" s="61"/>
      <c r="AK30" s="61"/>
      <c r="AL30" s="61"/>
      <c r="AM30" s="61"/>
      <c r="AN30" s="61">
        <f t="shared" si="14"/>
        <v>0</v>
      </c>
      <c r="AO30" s="67"/>
      <c r="AP30" s="67"/>
      <c r="AQ30" s="67"/>
      <c r="AR30" s="67">
        <f t="shared" si="15"/>
        <v>0</v>
      </c>
    </row>
    <row r="31" spans="1:66">
      <c r="A31" s="24" t="s">
        <v>25</v>
      </c>
      <c r="B31" s="25" t="s">
        <v>1273</v>
      </c>
      <c r="C31" s="44"/>
      <c r="D31" s="44">
        <f t="shared" si="9"/>
        <v>0</v>
      </c>
      <c r="E31" s="44">
        <f t="shared" si="10"/>
        <v>0</v>
      </c>
      <c r="F31" s="44">
        <f t="shared" si="11"/>
        <v>0</v>
      </c>
      <c r="G31" s="49"/>
      <c r="H31" s="49"/>
      <c r="I31" s="49"/>
      <c r="J31" s="49"/>
      <c r="K31" s="49"/>
      <c r="L31" s="49"/>
      <c r="M31" s="53" t="e">
        <f>+#REF!</f>
        <v>#REF!</v>
      </c>
      <c r="N31" s="13" t="e">
        <f t="shared" si="12"/>
        <v>#REF!</v>
      </c>
      <c r="O31" s="57"/>
      <c r="P31" s="57"/>
      <c r="Q31" s="57"/>
      <c r="R31" s="57"/>
      <c r="S31" s="57"/>
      <c r="T31" s="57"/>
      <c r="U31" s="57"/>
      <c r="V31" s="57"/>
      <c r="W31" s="57"/>
      <c r="X31" s="57"/>
      <c r="Y31" s="57"/>
      <c r="Z31" s="57"/>
      <c r="AA31" s="57"/>
      <c r="AB31" s="57"/>
      <c r="AC31" s="57"/>
      <c r="AD31" s="57"/>
      <c r="AE31" s="57"/>
      <c r="AF31" s="57"/>
      <c r="AG31" s="57"/>
      <c r="AH31" s="57">
        <f t="shared" si="13"/>
        <v>0</v>
      </c>
      <c r="AI31" s="61"/>
      <c r="AJ31" s="61"/>
      <c r="AK31" s="61"/>
      <c r="AL31" s="61"/>
      <c r="AM31" s="61"/>
      <c r="AN31" s="61"/>
      <c r="AO31" s="67"/>
      <c r="AP31" s="67"/>
      <c r="AQ31" s="67"/>
      <c r="AR31" s="67"/>
    </row>
    <row r="32" spans="1:66">
      <c r="A32" s="24" t="s">
        <v>26</v>
      </c>
      <c r="B32" s="25" t="s">
        <v>933</v>
      </c>
      <c r="C32" s="44"/>
      <c r="D32" s="44">
        <f t="shared" si="9"/>
        <v>0</v>
      </c>
      <c r="E32" s="44">
        <f t="shared" si="10"/>
        <v>0</v>
      </c>
      <c r="F32" s="44">
        <f t="shared" si="11"/>
        <v>0</v>
      </c>
      <c r="G32" s="49"/>
      <c r="H32" s="49"/>
      <c r="I32" s="49"/>
      <c r="J32" s="49"/>
      <c r="K32" s="49"/>
      <c r="L32" s="49"/>
      <c r="M32" s="53" t="e">
        <f>+#REF!</f>
        <v>#REF!</v>
      </c>
      <c r="N32" s="13" t="e">
        <f t="shared" si="12"/>
        <v>#REF!</v>
      </c>
      <c r="O32" s="57"/>
      <c r="P32" s="57"/>
      <c r="Q32" s="57"/>
      <c r="R32" s="57"/>
      <c r="S32" s="57"/>
      <c r="T32" s="57"/>
      <c r="U32" s="57"/>
      <c r="V32" s="140"/>
      <c r="W32" s="140"/>
      <c r="X32" s="140"/>
      <c r="Y32" s="140"/>
      <c r="Z32" s="140"/>
      <c r="AA32" s="140"/>
      <c r="AB32" s="140"/>
      <c r="AC32" s="57"/>
      <c r="AD32" s="57"/>
      <c r="AE32" s="57"/>
      <c r="AF32" s="57"/>
      <c r="AG32" s="57"/>
      <c r="AH32" s="57">
        <f t="shared" si="13"/>
        <v>0</v>
      </c>
      <c r="AI32" s="61"/>
      <c r="AJ32" s="61"/>
      <c r="AK32" s="61"/>
      <c r="AL32" s="61"/>
      <c r="AM32" s="61"/>
      <c r="AN32" s="61">
        <f t="shared" si="14"/>
        <v>0</v>
      </c>
      <c r="AO32" s="67"/>
      <c r="AP32" s="67"/>
      <c r="AQ32" s="67"/>
      <c r="AR32" s="67">
        <f t="shared" si="15"/>
        <v>0</v>
      </c>
    </row>
    <row r="33" spans="1:44">
      <c r="A33" s="24" t="s">
        <v>27</v>
      </c>
      <c r="B33" s="25" t="s">
        <v>934</v>
      </c>
      <c r="C33" s="44"/>
      <c r="D33" s="44">
        <f t="shared" si="9"/>
        <v>0</v>
      </c>
      <c r="E33" s="44">
        <f t="shared" si="10"/>
        <v>0</v>
      </c>
      <c r="F33" s="44">
        <f t="shared" si="11"/>
        <v>0</v>
      </c>
      <c r="G33" s="49"/>
      <c r="H33" s="49"/>
      <c r="I33" s="49"/>
      <c r="J33" s="49"/>
      <c r="K33" s="49"/>
      <c r="L33" s="49"/>
      <c r="M33" s="53" t="e">
        <f>+#REF!</f>
        <v>#REF!</v>
      </c>
      <c r="N33" s="13" t="e">
        <f t="shared" si="12"/>
        <v>#REF!</v>
      </c>
      <c r="O33" s="57"/>
      <c r="P33" s="57"/>
      <c r="Q33" s="57"/>
      <c r="R33" s="57"/>
      <c r="S33" s="57"/>
      <c r="T33" s="32"/>
      <c r="U33" s="57"/>
      <c r="V33" s="140"/>
      <c r="W33" s="140"/>
      <c r="X33" s="140"/>
      <c r="Y33" s="140"/>
      <c r="Z33" s="140"/>
      <c r="AA33" s="140"/>
      <c r="AB33" s="140"/>
      <c r="AC33" s="57"/>
      <c r="AD33" s="57"/>
      <c r="AE33" s="57"/>
      <c r="AF33" s="57"/>
      <c r="AG33" s="57"/>
      <c r="AH33" s="57">
        <f t="shared" si="13"/>
        <v>0</v>
      </c>
      <c r="AI33" s="61"/>
      <c r="AJ33" s="61"/>
      <c r="AK33" s="61"/>
      <c r="AL33" s="61"/>
      <c r="AM33" s="61"/>
      <c r="AN33" s="61">
        <f t="shared" si="14"/>
        <v>0</v>
      </c>
      <c r="AO33" s="67"/>
      <c r="AP33" s="67"/>
      <c r="AQ33" s="67"/>
      <c r="AR33" s="67">
        <f t="shared" si="15"/>
        <v>0</v>
      </c>
    </row>
    <row r="34" spans="1:44">
      <c r="A34" s="24" t="s">
        <v>28</v>
      </c>
      <c r="B34" s="25" t="s">
        <v>935</v>
      </c>
      <c r="C34" s="44"/>
      <c r="D34" s="44">
        <f t="shared" si="9"/>
        <v>0</v>
      </c>
      <c r="E34" s="44">
        <f t="shared" si="10"/>
        <v>0</v>
      </c>
      <c r="F34" s="44">
        <f t="shared" si="11"/>
        <v>0</v>
      </c>
      <c r="G34" s="49"/>
      <c r="H34" s="49"/>
      <c r="I34" s="49"/>
      <c r="J34" s="49"/>
      <c r="K34" s="49"/>
      <c r="L34" s="49"/>
      <c r="M34" s="53" t="e">
        <f>+#REF!</f>
        <v>#REF!</v>
      </c>
      <c r="N34" s="13" t="e">
        <f t="shared" si="12"/>
        <v>#REF!</v>
      </c>
      <c r="O34" s="57"/>
      <c r="P34" s="57"/>
      <c r="Q34" s="57"/>
      <c r="R34" s="57"/>
      <c r="S34" s="57"/>
      <c r="T34" s="32"/>
      <c r="U34" s="57"/>
      <c r="V34" s="140"/>
      <c r="W34" s="140"/>
      <c r="X34" s="140"/>
      <c r="Y34" s="140"/>
      <c r="Z34" s="140"/>
      <c r="AA34" s="140"/>
      <c r="AB34" s="140"/>
      <c r="AC34" s="57"/>
      <c r="AD34" s="57"/>
      <c r="AE34" s="57"/>
      <c r="AF34" s="57"/>
      <c r="AG34" s="57"/>
      <c r="AH34" s="57">
        <f t="shared" si="13"/>
        <v>0</v>
      </c>
      <c r="AI34" s="61"/>
      <c r="AJ34" s="61"/>
      <c r="AK34" s="61"/>
      <c r="AL34" s="61"/>
      <c r="AM34" s="61"/>
      <c r="AN34" s="61">
        <f t="shared" si="14"/>
        <v>0</v>
      </c>
      <c r="AO34" s="67"/>
      <c r="AP34" s="67"/>
      <c r="AQ34" s="67"/>
      <c r="AR34" s="67">
        <f t="shared" si="15"/>
        <v>0</v>
      </c>
    </row>
    <row r="35" spans="1:44">
      <c r="A35" s="24" t="s">
        <v>29</v>
      </c>
      <c r="B35" s="25" t="s">
        <v>936</v>
      </c>
      <c r="C35" s="44"/>
      <c r="D35" s="44">
        <f t="shared" si="9"/>
        <v>0</v>
      </c>
      <c r="E35" s="44">
        <f t="shared" si="10"/>
        <v>0</v>
      </c>
      <c r="F35" s="44">
        <f t="shared" si="11"/>
        <v>0</v>
      </c>
      <c r="G35" s="49"/>
      <c r="H35" s="49"/>
      <c r="I35" s="49"/>
      <c r="J35" s="49"/>
      <c r="K35" s="49"/>
      <c r="L35" s="49"/>
      <c r="M35" s="53" t="e">
        <f>+#REF!</f>
        <v>#REF!</v>
      </c>
      <c r="N35" s="13" t="e">
        <f t="shared" si="12"/>
        <v>#REF!</v>
      </c>
      <c r="O35" s="57"/>
      <c r="P35" s="57"/>
      <c r="Q35" s="57"/>
      <c r="R35" s="57"/>
      <c r="S35" s="57"/>
      <c r="T35" s="32"/>
      <c r="U35" s="57"/>
      <c r="V35" s="140"/>
      <c r="W35" s="140"/>
      <c r="X35" s="140"/>
      <c r="Y35" s="140"/>
      <c r="Z35" s="140"/>
      <c r="AA35" s="140"/>
      <c r="AB35" s="140"/>
      <c r="AC35" s="57"/>
      <c r="AD35" s="57"/>
      <c r="AE35" s="57"/>
      <c r="AF35" s="57"/>
      <c r="AG35" s="57"/>
      <c r="AH35" s="57">
        <f t="shared" si="13"/>
        <v>0</v>
      </c>
      <c r="AI35" s="61"/>
      <c r="AJ35" s="61"/>
      <c r="AK35" s="61"/>
      <c r="AL35" s="61"/>
      <c r="AM35" s="61"/>
      <c r="AN35" s="61">
        <f t="shared" si="14"/>
        <v>0</v>
      </c>
      <c r="AO35" s="67"/>
      <c r="AP35" s="67"/>
      <c r="AQ35" s="67"/>
      <c r="AR35" s="67">
        <f t="shared" si="15"/>
        <v>0</v>
      </c>
    </row>
    <row r="36" spans="1:44">
      <c r="A36" s="24" t="s">
        <v>30</v>
      </c>
      <c r="B36" s="25" t="s">
        <v>383</v>
      </c>
      <c r="C36" s="44"/>
      <c r="D36" s="44">
        <f t="shared" si="9"/>
        <v>0</v>
      </c>
      <c r="E36" s="44">
        <f t="shared" si="10"/>
        <v>0</v>
      </c>
      <c r="F36" s="44">
        <f t="shared" si="11"/>
        <v>0</v>
      </c>
      <c r="G36" s="49"/>
      <c r="H36" s="49"/>
      <c r="I36" s="49"/>
      <c r="J36" s="49"/>
      <c r="K36" s="49"/>
      <c r="L36" s="49"/>
      <c r="M36" s="53" t="e">
        <f>+#REF!</f>
        <v>#REF!</v>
      </c>
      <c r="N36" s="13" t="e">
        <f t="shared" si="12"/>
        <v>#REF!</v>
      </c>
      <c r="O36" s="57"/>
      <c r="P36" s="57"/>
      <c r="Q36" s="57"/>
      <c r="R36" s="57"/>
      <c r="S36" s="57"/>
      <c r="T36" s="32"/>
      <c r="U36" s="57"/>
      <c r="V36" s="140"/>
      <c r="W36" s="140"/>
      <c r="X36" s="140"/>
      <c r="Y36" s="140"/>
      <c r="Z36" s="140"/>
      <c r="AA36" s="140"/>
      <c r="AB36" s="140"/>
      <c r="AC36" s="57"/>
      <c r="AD36" s="57"/>
      <c r="AE36" s="57"/>
      <c r="AF36" s="57"/>
      <c r="AG36" s="57"/>
      <c r="AH36" s="57">
        <f t="shared" si="13"/>
        <v>0</v>
      </c>
      <c r="AI36" s="61"/>
      <c r="AJ36" s="61"/>
      <c r="AK36" s="61"/>
      <c r="AL36" s="61"/>
      <c r="AM36" s="61"/>
      <c r="AN36" s="61">
        <f t="shared" si="14"/>
        <v>0</v>
      </c>
      <c r="AO36" s="67"/>
      <c r="AP36" s="67"/>
      <c r="AQ36" s="67"/>
      <c r="AR36" s="67">
        <f t="shared" si="15"/>
        <v>0</v>
      </c>
    </row>
    <row r="37" spans="1:44">
      <c r="A37" s="24" t="s">
        <v>31</v>
      </c>
      <c r="B37" s="25" t="s">
        <v>937</v>
      </c>
      <c r="C37" s="44"/>
      <c r="D37" s="44">
        <f t="shared" si="9"/>
        <v>0</v>
      </c>
      <c r="E37" s="44">
        <f t="shared" si="10"/>
        <v>0</v>
      </c>
      <c r="F37" s="44">
        <f t="shared" si="11"/>
        <v>0</v>
      </c>
      <c r="G37" s="49"/>
      <c r="H37" s="49"/>
      <c r="I37" s="49"/>
      <c r="J37" s="49"/>
      <c r="K37" s="49"/>
      <c r="L37" s="49"/>
      <c r="M37" s="53" t="e">
        <f>+#REF!</f>
        <v>#REF!</v>
      </c>
      <c r="N37" s="13" t="e">
        <f t="shared" si="12"/>
        <v>#REF!</v>
      </c>
      <c r="O37" s="57"/>
      <c r="P37" s="57"/>
      <c r="Q37" s="57"/>
      <c r="R37" s="57"/>
      <c r="S37" s="57"/>
      <c r="T37" s="32"/>
      <c r="U37" s="57"/>
      <c r="V37" s="140"/>
      <c r="W37" s="140"/>
      <c r="X37" s="140"/>
      <c r="Y37" s="140"/>
      <c r="Z37" s="57"/>
      <c r="AA37" s="57"/>
      <c r="AB37" s="57"/>
      <c r="AC37" s="57"/>
      <c r="AD37" s="57"/>
      <c r="AE37" s="57"/>
      <c r="AF37" s="57"/>
      <c r="AG37" s="57"/>
      <c r="AH37" s="57">
        <f t="shared" si="13"/>
        <v>0</v>
      </c>
      <c r="AI37" s="61"/>
      <c r="AJ37" s="61"/>
      <c r="AK37" s="61"/>
      <c r="AL37" s="61"/>
      <c r="AM37" s="61"/>
      <c r="AN37" s="61">
        <f t="shared" si="14"/>
        <v>0</v>
      </c>
      <c r="AO37" s="67"/>
      <c r="AP37" s="67"/>
      <c r="AQ37" s="67"/>
      <c r="AR37" s="67">
        <f t="shared" si="15"/>
        <v>0</v>
      </c>
    </row>
    <row r="38" spans="1:44">
      <c r="A38" s="24" t="s">
        <v>32</v>
      </c>
      <c r="B38" s="25" t="s">
        <v>938</v>
      </c>
      <c r="C38" s="44"/>
      <c r="D38" s="44">
        <f t="shared" si="9"/>
        <v>0</v>
      </c>
      <c r="E38" s="44">
        <f t="shared" si="10"/>
        <v>0</v>
      </c>
      <c r="F38" s="44">
        <f t="shared" si="11"/>
        <v>0</v>
      </c>
      <c r="G38" s="49"/>
      <c r="H38" s="49"/>
      <c r="I38" s="49"/>
      <c r="J38" s="49"/>
      <c r="K38" s="49"/>
      <c r="L38" s="49"/>
      <c r="M38" s="53" t="e">
        <f>+#REF!</f>
        <v>#REF!</v>
      </c>
      <c r="N38" s="13" t="e">
        <f t="shared" si="12"/>
        <v>#REF!</v>
      </c>
      <c r="O38" s="57"/>
      <c r="P38" s="57"/>
      <c r="Q38" s="57"/>
      <c r="R38" s="57"/>
      <c r="S38" s="57"/>
      <c r="T38" s="32"/>
      <c r="U38" s="57"/>
      <c r="V38" s="140"/>
      <c r="W38" s="140"/>
      <c r="X38" s="140"/>
      <c r="Y38" s="140"/>
      <c r="Z38" s="57"/>
      <c r="AA38" s="57"/>
      <c r="AB38" s="57"/>
      <c r="AC38" s="57"/>
      <c r="AD38" s="57"/>
      <c r="AE38" s="57"/>
      <c r="AF38" s="57"/>
      <c r="AG38" s="57"/>
      <c r="AH38" s="57">
        <f t="shared" si="13"/>
        <v>0</v>
      </c>
      <c r="AI38" s="61"/>
      <c r="AJ38" s="61"/>
      <c r="AK38" s="61"/>
      <c r="AL38" s="61"/>
      <c r="AM38" s="61"/>
      <c r="AN38" s="61">
        <f t="shared" si="14"/>
        <v>0</v>
      </c>
      <c r="AO38" s="67"/>
      <c r="AP38" s="67"/>
      <c r="AQ38" s="67"/>
      <c r="AR38" s="67">
        <f t="shared" si="15"/>
        <v>0</v>
      </c>
    </row>
    <row r="39" spans="1:44">
      <c r="A39" s="24" t="s">
        <v>33</v>
      </c>
      <c r="B39" s="25" t="s">
        <v>939</v>
      </c>
      <c r="C39" s="44"/>
      <c r="D39" s="44">
        <f t="shared" si="9"/>
        <v>0</v>
      </c>
      <c r="E39" s="44">
        <f t="shared" si="10"/>
        <v>0</v>
      </c>
      <c r="F39" s="44">
        <f t="shared" si="11"/>
        <v>0</v>
      </c>
      <c r="G39" s="49"/>
      <c r="H39" s="49"/>
      <c r="I39" s="49"/>
      <c r="J39" s="49"/>
      <c r="K39" s="49"/>
      <c r="L39" s="49"/>
      <c r="M39" s="53" t="e">
        <f>+#REF!</f>
        <v>#REF!</v>
      </c>
      <c r="N39" s="13" t="e">
        <f t="shared" si="12"/>
        <v>#REF!</v>
      </c>
      <c r="O39" s="57"/>
      <c r="P39" s="57"/>
      <c r="Q39" s="57"/>
      <c r="R39" s="57"/>
      <c r="S39" s="57"/>
      <c r="T39" s="32"/>
      <c r="U39" s="57"/>
      <c r="V39" s="140"/>
      <c r="W39" s="140"/>
      <c r="X39" s="140"/>
      <c r="Y39" s="140"/>
      <c r="Z39" s="57"/>
      <c r="AA39" s="57"/>
      <c r="AB39" s="57"/>
      <c r="AC39" s="57"/>
      <c r="AD39" s="57"/>
      <c r="AE39" s="57"/>
      <c r="AF39" s="57"/>
      <c r="AG39" s="57"/>
      <c r="AH39" s="57">
        <f t="shared" si="13"/>
        <v>0</v>
      </c>
      <c r="AI39" s="61"/>
      <c r="AJ39" s="61"/>
      <c r="AK39" s="61"/>
      <c r="AL39" s="61"/>
      <c r="AM39" s="61"/>
      <c r="AN39" s="61">
        <f t="shared" si="14"/>
        <v>0</v>
      </c>
      <c r="AO39" s="67"/>
      <c r="AP39" s="67"/>
      <c r="AQ39" s="67"/>
      <c r="AR39" s="67">
        <f t="shared" si="15"/>
        <v>0</v>
      </c>
    </row>
    <row r="40" spans="1:44">
      <c r="A40" s="24" t="s">
        <v>34</v>
      </c>
      <c r="B40" s="25" t="s">
        <v>940</v>
      </c>
      <c r="C40" s="44"/>
      <c r="D40" s="44">
        <f t="shared" si="9"/>
        <v>0</v>
      </c>
      <c r="E40" s="44">
        <f t="shared" si="10"/>
        <v>0</v>
      </c>
      <c r="F40" s="44">
        <f t="shared" si="11"/>
        <v>0</v>
      </c>
      <c r="G40" s="49"/>
      <c r="H40" s="49"/>
      <c r="I40" s="49"/>
      <c r="J40" s="49"/>
      <c r="K40" s="49"/>
      <c r="L40" s="49"/>
      <c r="M40" s="53" t="e">
        <f>+#REF!</f>
        <v>#REF!</v>
      </c>
      <c r="N40" s="13" t="e">
        <f t="shared" si="12"/>
        <v>#REF!</v>
      </c>
      <c r="O40" s="57"/>
      <c r="P40" s="57"/>
      <c r="Q40" s="57"/>
      <c r="R40" s="57"/>
      <c r="S40" s="57"/>
      <c r="T40" s="32"/>
      <c r="U40" s="57"/>
      <c r="V40" s="140"/>
      <c r="W40" s="140"/>
      <c r="X40" s="140"/>
      <c r="Y40" s="140"/>
      <c r="Z40" s="57"/>
      <c r="AA40" s="57"/>
      <c r="AB40" s="57"/>
      <c r="AC40" s="57"/>
      <c r="AD40" s="57"/>
      <c r="AE40" s="57"/>
      <c r="AF40" s="57"/>
      <c r="AG40" s="57"/>
      <c r="AH40" s="57">
        <f t="shared" si="13"/>
        <v>0</v>
      </c>
      <c r="AI40" s="61"/>
      <c r="AJ40" s="61"/>
      <c r="AK40" s="61"/>
      <c r="AL40" s="61"/>
      <c r="AM40" s="61"/>
      <c r="AN40" s="61">
        <f t="shared" si="14"/>
        <v>0</v>
      </c>
      <c r="AO40" s="67"/>
      <c r="AP40" s="67"/>
      <c r="AQ40" s="67"/>
      <c r="AR40" s="67">
        <f t="shared" si="15"/>
        <v>0</v>
      </c>
    </row>
    <row r="41" spans="1:44">
      <c r="A41" s="24" t="s">
        <v>35</v>
      </c>
      <c r="B41" s="25" t="s">
        <v>941</v>
      </c>
      <c r="C41" s="44"/>
      <c r="D41" s="44">
        <f t="shared" si="9"/>
        <v>0</v>
      </c>
      <c r="E41" s="44">
        <f t="shared" si="10"/>
        <v>0</v>
      </c>
      <c r="F41" s="44">
        <f t="shared" si="11"/>
        <v>0</v>
      </c>
      <c r="G41" s="49"/>
      <c r="H41" s="49"/>
      <c r="I41" s="49"/>
      <c r="J41" s="49"/>
      <c r="K41" s="49"/>
      <c r="L41" s="49"/>
      <c r="M41" s="53" t="e">
        <f>+#REF!</f>
        <v>#REF!</v>
      </c>
      <c r="N41" s="13" t="e">
        <f t="shared" si="12"/>
        <v>#REF!</v>
      </c>
      <c r="O41" s="57"/>
      <c r="P41" s="57"/>
      <c r="Q41" s="57"/>
      <c r="R41" s="57"/>
      <c r="S41" s="57"/>
      <c r="T41" s="32"/>
      <c r="U41" s="57"/>
      <c r="V41" s="140"/>
      <c r="W41" s="140"/>
      <c r="X41" s="140"/>
      <c r="Y41" s="140"/>
      <c r="Z41" s="57"/>
      <c r="AA41" s="57"/>
      <c r="AB41" s="57"/>
      <c r="AC41" s="57"/>
      <c r="AD41" s="57"/>
      <c r="AE41" s="57"/>
      <c r="AF41" s="57"/>
      <c r="AG41" s="57"/>
      <c r="AH41" s="57">
        <f t="shared" si="13"/>
        <v>0</v>
      </c>
      <c r="AI41" s="61"/>
      <c r="AJ41" s="61"/>
      <c r="AK41" s="61"/>
      <c r="AL41" s="61"/>
      <c r="AM41" s="61"/>
      <c r="AN41" s="61">
        <f t="shared" si="14"/>
        <v>0</v>
      </c>
      <c r="AO41" s="67"/>
      <c r="AP41" s="67"/>
      <c r="AQ41" s="67"/>
      <c r="AR41" s="67">
        <f t="shared" si="15"/>
        <v>0</v>
      </c>
    </row>
    <row r="42" spans="1:44">
      <c r="A42" s="24" t="s">
        <v>36</v>
      </c>
      <c r="B42" s="25" t="s">
        <v>942</v>
      </c>
      <c r="C42" s="44"/>
      <c r="D42" s="44">
        <f t="shared" si="9"/>
        <v>0</v>
      </c>
      <c r="E42" s="44">
        <f t="shared" si="10"/>
        <v>0</v>
      </c>
      <c r="F42" s="44">
        <f t="shared" si="11"/>
        <v>0</v>
      </c>
      <c r="G42" s="49"/>
      <c r="H42" s="49"/>
      <c r="I42" s="49"/>
      <c r="J42" s="49"/>
      <c r="K42" s="49"/>
      <c r="L42" s="49"/>
      <c r="M42" s="53" t="e">
        <f>+#REF!</f>
        <v>#REF!</v>
      </c>
      <c r="N42" s="13" t="e">
        <f t="shared" si="12"/>
        <v>#REF!</v>
      </c>
      <c r="O42" s="57"/>
      <c r="P42" s="57"/>
      <c r="Q42" s="57"/>
      <c r="R42" s="57"/>
      <c r="S42" s="57"/>
      <c r="T42" s="32"/>
      <c r="U42" s="57"/>
      <c r="V42" s="140"/>
      <c r="W42" s="140"/>
      <c r="X42" s="140"/>
      <c r="Y42" s="140"/>
      <c r="Z42" s="57"/>
      <c r="AA42" s="57"/>
      <c r="AB42" s="57"/>
      <c r="AC42" s="57"/>
      <c r="AD42" s="57"/>
      <c r="AE42" s="57"/>
      <c r="AF42" s="57"/>
      <c r="AG42" s="57"/>
      <c r="AH42" s="57">
        <f t="shared" si="13"/>
        <v>0</v>
      </c>
      <c r="AI42" s="61"/>
      <c r="AJ42" s="61"/>
      <c r="AK42" s="61"/>
      <c r="AL42" s="61"/>
      <c r="AM42" s="61"/>
      <c r="AN42" s="61">
        <f t="shared" si="14"/>
        <v>0</v>
      </c>
      <c r="AO42" s="67"/>
      <c r="AP42" s="67"/>
      <c r="AQ42" s="67"/>
      <c r="AR42" s="67">
        <f t="shared" si="15"/>
        <v>0</v>
      </c>
    </row>
    <row r="43" spans="1:44">
      <c r="A43" s="24" t="s">
        <v>37</v>
      </c>
      <c r="B43" s="25" t="s">
        <v>943</v>
      </c>
      <c r="C43" s="44"/>
      <c r="D43" s="44">
        <f t="shared" si="9"/>
        <v>0</v>
      </c>
      <c r="E43" s="44">
        <v>0</v>
      </c>
      <c r="F43" s="44">
        <f t="shared" si="11"/>
        <v>0</v>
      </c>
      <c r="G43" s="49"/>
      <c r="H43" s="49"/>
      <c r="I43" s="49"/>
      <c r="J43" s="49"/>
      <c r="K43" s="49"/>
      <c r="L43" s="49"/>
      <c r="M43" s="53" t="e">
        <f>+#REF!</f>
        <v>#REF!</v>
      </c>
      <c r="N43" s="13" t="e">
        <f t="shared" si="12"/>
        <v>#REF!</v>
      </c>
      <c r="O43" s="57"/>
      <c r="P43" s="57"/>
      <c r="Q43" s="57"/>
      <c r="R43" s="57"/>
      <c r="S43" s="57"/>
      <c r="T43" s="32"/>
      <c r="U43" s="57"/>
      <c r="V43" s="140"/>
      <c r="W43" s="140"/>
      <c r="X43" s="140"/>
      <c r="Y43" s="140"/>
      <c r="Z43" s="57"/>
      <c r="AA43" s="57"/>
      <c r="AB43" s="57"/>
      <c r="AC43" s="57"/>
      <c r="AD43" s="57"/>
      <c r="AE43" s="57"/>
      <c r="AF43" s="57"/>
      <c r="AG43" s="57"/>
      <c r="AH43" s="57">
        <f t="shared" si="13"/>
        <v>0</v>
      </c>
      <c r="AI43" s="61"/>
      <c r="AJ43" s="61"/>
      <c r="AK43" s="61"/>
      <c r="AL43" s="61"/>
      <c r="AM43" s="61"/>
      <c r="AN43" s="61"/>
      <c r="AO43" s="67"/>
      <c r="AP43" s="67"/>
      <c r="AQ43" s="67"/>
      <c r="AR43" s="67"/>
    </row>
    <row r="44" spans="1:44">
      <c r="A44" s="24" t="s">
        <v>38</v>
      </c>
      <c r="B44" s="25" t="s">
        <v>944</v>
      </c>
      <c r="C44" s="44"/>
      <c r="D44" s="44">
        <f t="shared" si="9"/>
        <v>0</v>
      </c>
      <c r="E44" s="44">
        <f t="shared" si="10"/>
        <v>0</v>
      </c>
      <c r="F44" s="44">
        <f t="shared" si="11"/>
        <v>0</v>
      </c>
      <c r="G44" s="49"/>
      <c r="H44" s="49"/>
      <c r="I44" s="49"/>
      <c r="J44" s="49"/>
      <c r="K44" s="49"/>
      <c r="L44" s="49"/>
      <c r="M44" s="53" t="e">
        <f>+#REF!</f>
        <v>#REF!</v>
      </c>
      <c r="N44" s="13" t="e">
        <f t="shared" si="12"/>
        <v>#REF!</v>
      </c>
      <c r="O44" s="57"/>
      <c r="P44" s="57"/>
      <c r="Q44" s="57"/>
      <c r="R44" s="57"/>
      <c r="S44" s="57"/>
      <c r="T44" s="32"/>
      <c r="U44" s="57"/>
      <c r="V44" s="154"/>
      <c r="W44" s="140"/>
      <c r="X44" s="140"/>
      <c r="Y44" s="140"/>
      <c r="Z44" s="57"/>
      <c r="AA44" s="57"/>
      <c r="AB44" s="57"/>
      <c r="AC44" s="57"/>
      <c r="AD44" s="57"/>
      <c r="AE44" s="57"/>
      <c r="AF44" s="57"/>
      <c r="AG44" s="57"/>
      <c r="AH44" s="57">
        <f t="shared" si="13"/>
        <v>0</v>
      </c>
      <c r="AI44" s="61"/>
      <c r="AJ44" s="61"/>
      <c r="AK44" s="61"/>
      <c r="AL44" s="61"/>
      <c r="AM44" s="61"/>
      <c r="AN44" s="61">
        <f t="shared" si="14"/>
        <v>0</v>
      </c>
      <c r="AO44" s="67"/>
      <c r="AP44" s="67"/>
      <c r="AQ44" s="67"/>
      <c r="AR44" s="67">
        <f t="shared" si="15"/>
        <v>0</v>
      </c>
    </row>
    <row r="45" spans="1:44">
      <c r="A45" s="24" t="s">
        <v>39</v>
      </c>
      <c r="B45" s="25" t="s">
        <v>945</v>
      </c>
      <c r="C45" s="44"/>
      <c r="D45" s="44">
        <f t="shared" si="9"/>
        <v>0</v>
      </c>
      <c r="E45" s="44">
        <f t="shared" si="10"/>
        <v>0</v>
      </c>
      <c r="F45" s="44">
        <f t="shared" si="11"/>
        <v>0</v>
      </c>
      <c r="G45" s="49"/>
      <c r="H45" s="49"/>
      <c r="I45" s="49"/>
      <c r="J45" s="49"/>
      <c r="K45" s="49"/>
      <c r="L45" s="49"/>
      <c r="M45" s="53" t="e">
        <f>+#REF!</f>
        <v>#REF!</v>
      </c>
      <c r="N45" s="13" t="e">
        <f t="shared" si="12"/>
        <v>#REF!</v>
      </c>
      <c r="O45" s="57"/>
      <c r="P45" s="57"/>
      <c r="Q45" s="57"/>
      <c r="R45" s="57"/>
      <c r="S45" s="57"/>
      <c r="T45" s="32"/>
      <c r="U45" s="57"/>
      <c r="V45" s="154"/>
      <c r="W45" s="140"/>
      <c r="X45" s="140"/>
      <c r="Y45" s="140"/>
      <c r="Z45" s="57"/>
      <c r="AA45" s="57"/>
      <c r="AB45" s="57"/>
      <c r="AC45" s="57"/>
      <c r="AD45" s="57"/>
      <c r="AE45" s="57"/>
      <c r="AF45" s="57"/>
      <c r="AG45" s="57"/>
      <c r="AH45" s="57">
        <f t="shared" si="13"/>
        <v>0</v>
      </c>
      <c r="AI45" s="61"/>
      <c r="AJ45" s="61"/>
      <c r="AK45" s="61"/>
      <c r="AL45" s="61"/>
      <c r="AM45" s="61"/>
      <c r="AN45" s="61">
        <f t="shared" si="14"/>
        <v>0</v>
      </c>
      <c r="AO45" s="67"/>
      <c r="AP45" s="67"/>
      <c r="AQ45" s="67"/>
      <c r="AR45" s="67">
        <f t="shared" si="15"/>
        <v>0</v>
      </c>
    </row>
    <row r="46" spans="1:44">
      <c r="A46" s="24" t="s">
        <v>40</v>
      </c>
      <c r="B46" s="25" t="s">
        <v>946</v>
      </c>
      <c r="C46" s="44"/>
      <c r="D46" s="44">
        <f t="shared" si="9"/>
        <v>0</v>
      </c>
      <c r="E46" s="44">
        <f t="shared" si="10"/>
        <v>0</v>
      </c>
      <c r="F46" s="44">
        <f t="shared" si="11"/>
        <v>0</v>
      </c>
      <c r="G46" s="49"/>
      <c r="H46" s="49"/>
      <c r="I46" s="49"/>
      <c r="J46" s="49"/>
      <c r="K46" s="49"/>
      <c r="L46" s="49"/>
      <c r="M46" s="53" t="e">
        <f>+#REF!</f>
        <v>#REF!</v>
      </c>
      <c r="N46" s="13" t="e">
        <f t="shared" si="12"/>
        <v>#REF!</v>
      </c>
      <c r="O46" s="57"/>
      <c r="P46" s="57"/>
      <c r="Q46" s="57"/>
      <c r="R46" s="57"/>
      <c r="S46" s="57"/>
      <c r="T46" s="32"/>
      <c r="U46" s="57"/>
      <c r="V46" s="154"/>
      <c r="W46" s="140"/>
      <c r="X46" s="140"/>
      <c r="Y46" s="140"/>
      <c r="Z46" s="57"/>
      <c r="AA46" s="57"/>
      <c r="AB46" s="57"/>
      <c r="AC46" s="57"/>
      <c r="AD46" s="57"/>
      <c r="AE46" s="57"/>
      <c r="AF46" s="57"/>
      <c r="AG46" s="57"/>
      <c r="AH46" s="57">
        <f t="shared" si="13"/>
        <v>0</v>
      </c>
      <c r="AI46" s="61"/>
      <c r="AJ46" s="61"/>
      <c r="AK46" s="61"/>
      <c r="AL46" s="61"/>
      <c r="AM46" s="61"/>
      <c r="AN46" s="61">
        <f t="shared" si="14"/>
        <v>0</v>
      </c>
      <c r="AO46" s="67"/>
      <c r="AP46" s="67"/>
      <c r="AQ46" s="67"/>
      <c r="AR46" s="67">
        <f t="shared" si="15"/>
        <v>0</v>
      </c>
    </row>
    <row r="47" spans="1:44">
      <c r="A47" s="24" t="s">
        <v>41</v>
      </c>
      <c r="B47" s="25" t="s">
        <v>947</v>
      </c>
      <c r="C47" s="44"/>
      <c r="D47" s="44">
        <f t="shared" si="9"/>
        <v>0</v>
      </c>
      <c r="E47" s="44">
        <f t="shared" si="10"/>
        <v>0</v>
      </c>
      <c r="F47" s="44">
        <f t="shared" si="11"/>
        <v>0</v>
      </c>
      <c r="G47" s="49"/>
      <c r="H47" s="49"/>
      <c r="I47" s="49"/>
      <c r="J47" s="49"/>
      <c r="K47" s="49"/>
      <c r="L47" s="49"/>
      <c r="M47" s="53" t="e">
        <f>+#REF!</f>
        <v>#REF!</v>
      </c>
      <c r="N47" s="13" t="e">
        <f t="shared" si="12"/>
        <v>#REF!</v>
      </c>
      <c r="O47" s="57"/>
      <c r="P47" s="57"/>
      <c r="Q47" s="57"/>
      <c r="R47" s="57"/>
      <c r="S47" s="57"/>
      <c r="T47" s="57"/>
      <c r="U47" s="57"/>
      <c r="V47" s="154"/>
      <c r="W47" s="140"/>
      <c r="X47" s="140"/>
      <c r="Y47" s="140"/>
      <c r="Z47" s="57"/>
      <c r="AA47" s="57"/>
      <c r="AB47" s="57"/>
      <c r="AC47" s="57"/>
      <c r="AD47" s="57"/>
      <c r="AE47" s="57"/>
      <c r="AF47" s="57"/>
      <c r="AG47" s="57"/>
      <c r="AH47" s="57">
        <f t="shared" si="13"/>
        <v>0</v>
      </c>
      <c r="AI47" s="61"/>
      <c r="AJ47" s="61"/>
      <c r="AK47" s="61"/>
      <c r="AL47" s="61"/>
      <c r="AM47" s="61"/>
      <c r="AN47" s="61">
        <f t="shared" si="14"/>
        <v>0</v>
      </c>
      <c r="AO47" s="67"/>
      <c r="AP47" s="67"/>
      <c r="AQ47" s="67"/>
      <c r="AR47" s="67">
        <f t="shared" si="15"/>
        <v>0</v>
      </c>
    </row>
    <row r="48" spans="1:44">
      <c r="A48" s="24" t="s">
        <v>42</v>
      </c>
      <c r="B48" s="25" t="s">
        <v>393</v>
      </c>
      <c r="C48" s="44"/>
      <c r="D48" s="44">
        <f t="shared" si="9"/>
        <v>0</v>
      </c>
      <c r="E48" s="44">
        <f t="shared" si="10"/>
        <v>0</v>
      </c>
      <c r="F48" s="44">
        <f t="shared" si="11"/>
        <v>0</v>
      </c>
      <c r="G48" s="49"/>
      <c r="H48" s="49"/>
      <c r="I48" s="49"/>
      <c r="J48" s="49"/>
      <c r="K48" s="49"/>
      <c r="L48" s="49"/>
      <c r="M48" s="53" t="e">
        <f>+#REF!</f>
        <v>#REF!</v>
      </c>
      <c r="N48" s="13" t="e">
        <f t="shared" si="12"/>
        <v>#REF!</v>
      </c>
      <c r="O48" s="57"/>
      <c r="P48" s="57"/>
      <c r="Q48" s="57"/>
      <c r="R48" s="57"/>
      <c r="S48" s="57"/>
      <c r="T48" s="57"/>
      <c r="U48" s="57"/>
      <c r="V48" s="154"/>
      <c r="W48" s="140"/>
      <c r="X48" s="140"/>
      <c r="Y48" s="140"/>
      <c r="Z48" s="57"/>
      <c r="AA48" s="57"/>
      <c r="AB48" s="57"/>
      <c r="AC48" s="57"/>
      <c r="AD48" s="57"/>
      <c r="AE48" s="57"/>
      <c r="AF48" s="57"/>
      <c r="AG48" s="57"/>
      <c r="AH48" s="57">
        <f>SUM(O48:AG48)</f>
        <v>0</v>
      </c>
      <c r="AI48" s="61"/>
      <c r="AJ48" s="61"/>
      <c r="AK48" s="61"/>
      <c r="AL48" s="61"/>
      <c r="AM48" s="61"/>
      <c r="AN48" s="61">
        <f t="shared" si="14"/>
        <v>0</v>
      </c>
      <c r="AO48" s="67"/>
      <c r="AP48" s="67"/>
      <c r="AQ48" s="67"/>
      <c r="AR48" s="67">
        <f t="shared" si="15"/>
        <v>0</v>
      </c>
    </row>
    <row r="49" spans="1:47">
      <c r="A49" s="24" t="s">
        <v>43</v>
      </c>
      <c r="B49" s="25" t="s">
        <v>408</v>
      </c>
      <c r="C49" s="44"/>
      <c r="D49" s="44">
        <f t="shared" si="9"/>
        <v>0</v>
      </c>
      <c r="E49" s="44">
        <f t="shared" si="10"/>
        <v>0</v>
      </c>
      <c r="F49" s="44">
        <f t="shared" si="11"/>
        <v>0</v>
      </c>
      <c r="G49" s="49"/>
      <c r="H49" s="49"/>
      <c r="I49" s="49"/>
      <c r="J49" s="49"/>
      <c r="K49" s="49"/>
      <c r="L49" s="49"/>
      <c r="M49" s="53" t="e">
        <f>+#REF!</f>
        <v>#REF!</v>
      </c>
      <c r="N49" s="13" t="e">
        <f t="shared" si="12"/>
        <v>#REF!</v>
      </c>
      <c r="O49" s="57"/>
      <c r="P49" s="57"/>
      <c r="Q49" s="57"/>
      <c r="R49" s="57"/>
      <c r="S49" s="57"/>
      <c r="T49" s="32"/>
      <c r="U49" s="57"/>
      <c r="V49" s="154"/>
      <c r="W49" s="140"/>
      <c r="X49" s="140"/>
      <c r="Y49" s="57"/>
      <c r="Z49" s="57"/>
      <c r="AA49" s="57"/>
      <c r="AB49" s="57"/>
      <c r="AC49" s="57"/>
      <c r="AD49" s="57"/>
      <c r="AE49" s="57"/>
      <c r="AF49" s="57"/>
      <c r="AG49" s="57"/>
      <c r="AH49" s="57">
        <f t="shared" si="13"/>
        <v>0</v>
      </c>
      <c r="AI49" s="61"/>
      <c r="AJ49" s="61"/>
      <c r="AK49" s="61"/>
      <c r="AL49" s="61"/>
      <c r="AM49" s="61"/>
      <c r="AN49" s="61">
        <f t="shared" si="14"/>
        <v>0</v>
      </c>
      <c r="AO49" s="67"/>
      <c r="AP49" s="67"/>
      <c r="AQ49" s="67"/>
      <c r="AR49" s="67">
        <f t="shared" si="15"/>
        <v>0</v>
      </c>
    </row>
    <row r="50" spans="1:47">
      <c r="A50" s="24" t="s">
        <v>44</v>
      </c>
      <c r="B50" s="25" t="s">
        <v>385</v>
      </c>
      <c r="C50" s="44"/>
      <c r="D50" s="44">
        <f t="shared" si="9"/>
        <v>0</v>
      </c>
      <c r="E50" s="44">
        <f t="shared" si="10"/>
        <v>0</v>
      </c>
      <c r="F50" s="44">
        <f t="shared" si="11"/>
        <v>0</v>
      </c>
      <c r="G50" s="49"/>
      <c r="H50" s="49"/>
      <c r="I50" s="49"/>
      <c r="J50" s="49"/>
      <c r="K50" s="49"/>
      <c r="L50" s="49"/>
      <c r="M50" s="53" t="e">
        <f>+#REF!</f>
        <v>#REF!</v>
      </c>
      <c r="N50" s="13" t="e">
        <f t="shared" si="12"/>
        <v>#REF!</v>
      </c>
      <c r="O50" s="57"/>
      <c r="P50" s="57"/>
      <c r="Q50" s="57"/>
      <c r="R50" s="57"/>
      <c r="S50" s="57"/>
      <c r="T50" s="32"/>
      <c r="U50" s="57"/>
      <c r="V50" s="140"/>
      <c r="W50" s="140"/>
      <c r="X50" s="140"/>
      <c r="Y50" s="57"/>
      <c r="Z50" s="57"/>
      <c r="AA50" s="57"/>
      <c r="AB50" s="57"/>
      <c r="AC50" s="57"/>
      <c r="AD50" s="57"/>
      <c r="AE50" s="57"/>
      <c r="AF50" s="57"/>
      <c r="AG50" s="57"/>
      <c r="AH50" s="57">
        <f t="shared" si="13"/>
        <v>0</v>
      </c>
      <c r="AI50" s="61"/>
      <c r="AJ50" s="61"/>
      <c r="AK50" s="61"/>
      <c r="AL50" s="61"/>
      <c r="AM50" s="61"/>
      <c r="AN50" s="61">
        <f t="shared" si="14"/>
        <v>0</v>
      </c>
      <c r="AO50" s="67"/>
      <c r="AP50" s="67"/>
      <c r="AQ50" s="67"/>
      <c r="AR50" s="67">
        <f t="shared" si="15"/>
        <v>0</v>
      </c>
    </row>
    <row r="51" spans="1:47">
      <c r="A51" s="24" t="s">
        <v>45</v>
      </c>
      <c r="B51" s="27" t="s">
        <v>948</v>
      </c>
      <c r="C51" s="44"/>
      <c r="D51" s="44">
        <f t="shared" si="9"/>
        <v>0</v>
      </c>
      <c r="E51" s="44">
        <f t="shared" si="10"/>
        <v>0</v>
      </c>
      <c r="F51" s="44">
        <f t="shared" si="11"/>
        <v>0</v>
      </c>
      <c r="G51" s="49"/>
      <c r="H51" s="49"/>
      <c r="I51" s="49"/>
      <c r="J51" s="49"/>
      <c r="K51" s="49"/>
      <c r="L51" s="49"/>
      <c r="M51" s="53" t="e">
        <f>+#REF!</f>
        <v>#REF!</v>
      </c>
      <c r="N51" s="13" t="e">
        <f t="shared" si="12"/>
        <v>#REF!</v>
      </c>
      <c r="O51" s="57"/>
      <c r="P51" s="57"/>
      <c r="Q51" s="57"/>
      <c r="R51" s="57"/>
      <c r="S51" s="57"/>
      <c r="T51" s="57"/>
      <c r="U51" s="57"/>
      <c r="V51" s="140"/>
      <c r="W51" s="140"/>
      <c r="X51" s="140"/>
      <c r="Y51" s="140"/>
      <c r="Z51" s="140"/>
      <c r="AA51" s="140"/>
      <c r="AB51" s="140"/>
      <c r="AC51" s="57"/>
      <c r="AD51" s="57"/>
      <c r="AE51" s="57"/>
      <c r="AF51" s="57"/>
      <c r="AG51" s="57"/>
      <c r="AH51" s="57">
        <f t="shared" si="13"/>
        <v>0</v>
      </c>
      <c r="AI51" s="61"/>
      <c r="AJ51" s="61"/>
      <c r="AK51" s="61"/>
      <c r="AL51" s="61"/>
      <c r="AM51" s="61"/>
      <c r="AN51" s="61">
        <f t="shared" si="14"/>
        <v>0</v>
      </c>
      <c r="AO51" s="67"/>
      <c r="AP51" s="67"/>
      <c r="AQ51" s="67"/>
      <c r="AR51" s="67">
        <f t="shared" si="15"/>
        <v>0</v>
      </c>
    </row>
    <row r="52" spans="1:47">
      <c r="A52" s="24" t="s">
        <v>46</v>
      </c>
      <c r="B52" s="25" t="s">
        <v>949</v>
      </c>
      <c r="C52" s="44"/>
      <c r="D52" s="44">
        <f t="shared" si="9"/>
        <v>0</v>
      </c>
      <c r="E52" s="44">
        <f t="shared" si="10"/>
        <v>0</v>
      </c>
      <c r="F52" s="44">
        <f t="shared" si="11"/>
        <v>0</v>
      </c>
      <c r="G52" s="49"/>
      <c r="H52" s="49"/>
      <c r="I52" s="49"/>
      <c r="J52" s="49"/>
      <c r="K52" s="49"/>
      <c r="L52" s="49"/>
      <c r="M52" s="53" t="e">
        <f>+#REF!</f>
        <v>#REF!</v>
      </c>
      <c r="N52" s="13" t="e">
        <f t="shared" si="12"/>
        <v>#REF!</v>
      </c>
      <c r="O52" s="57"/>
      <c r="P52" s="57"/>
      <c r="Q52" s="57"/>
      <c r="R52" s="57"/>
      <c r="S52" s="57"/>
      <c r="T52" s="57"/>
      <c r="U52" s="57"/>
      <c r="V52" s="140"/>
      <c r="W52" s="140"/>
      <c r="X52" s="140"/>
      <c r="Y52" s="140"/>
      <c r="Z52" s="140"/>
      <c r="AA52" s="140"/>
      <c r="AB52" s="140"/>
      <c r="AC52" s="57"/>
      <c r="AD52" s="57"/>
      <c r="AE52" s="57"/>
      <c r="AF52" s="57"/>
      <c r="AG52" s="57"/>
      <c r="AH52" s="57">
        <f t="shared" si="13"/>
        <v>0</v>
      </c>
      <c r="AI52" s="61"/>
      <c r="AJ52" s="61"/>
      <c r="AK52" s="61"/>
      <c r="AL52" s="61"/>
      <c r="AM52" s="61"/>
      <c r="AN52" s="61">
        <f t="shared" si="14"/>
        <v>0</v>
      </c>
      <c r="AO52" s="67"/>
      <c r="AP52" s="67"/>
      <c r="AQ52" s="67"/>
      <c r="AR52" s="67">
        <f t="shared" si="15"/>
        <v>0</v>
      </c>
    </row>
    <row r="53" spans="1:47">
      <c r="A53" s="24" t="s">
        <v>47</v>
      </c>
      <c r="B53" s="25" t="s">
        <v>950</v>
      </c>
      <c r="C53" s="44"/>
      <c r="D53" s="44">
        <f t="shared" si="9"/>
        <v>0</v>
      </c>
      <c r="E53" s="44">
        <f t="shared" si="10"/>
        <v>0</v>
      </c>
      <c r="F53" s="44">
        <f t="shared" si="11"/>
        <v>0</v>
      </c>
      <c r="G53" s="49"/>
      <c r="H53" s="49"/>
      <c r="I53" s="49"/>
      <c r="J53" s="49"/>
      <c r="K53" s="49"/>
      <c r="L53" s="49"/>
      <c r="M53" s="53" t="e">
        <f>+#REF!</f>
        <v>#REF!</v>
      </c>
      <c r="N53" s="13" t="e">
        <f t="shared" si="12"/>
        <v>#REF!</v>
      </c>
      <c r="O53" s="57"/>
      <c r="P53" s="57"/>
      <c r="Q53" s="57"/>
      <c r="R53" s="57"/>
      <c r="S53" s="57"/>
      <c r="T53" s="57"/>
      <c r="U53" s="57"/>
      <c r="V53" s="140"/>
      <c r="W53" s="140"/>
      <c r="X53" s="140"/>
      <c r="Y53" s="57"/>
      <c r="Z53" s="57"/>
      <c r="AA53" s="57"/>
      <c r="AB53" s="57"/>
      <c r="AC53" s="57"/>
      <c r="AD53" s="57"/>
      <c r="AE53" s="57"/>
      <c r="AF53" s="57"/>
      <c r="AG53" s="57"/>
      <c r="AH53" s="57">
        <f t="shared" si="13"/>
        <v>0</v>
      </c>
      <c r="AI53" s="61"/>
      <c r="AJ53" s="61"/>
      <c r="AK53" s="61"/>
      <c r="AL53" s="61"/>
      <c r="AM53" s="61"/>
      <c r="AN53" s="61">
        <f t="shared" si="14"/>
        <v>0</v>
      </c>
      <c r="AO53" s="67"/>
      <c r="AP53" s="67"/>
      <c r="AQ53" s="67"/>
      <c r="AR53" s="67">
        <f t="shared" si="15"/>
        <v>0</v>
      </c>
    </row>
    <row r="54" spans="1:47">
      <c r="A54" s="24" t="s">
        <v>48</v>
      </c>
      <c r="B54" s="25" t="s">
        <v>951</v>
      </c>
      <c r="C54" s="44"/>
      <c r="D54" s="44">
        <f t="shared" si="9"/>
        <v>0</v>
      </c>
      <c r="E54" s="44">
        <f t="shared" si="10"/>
        <v>0</v>
      </c>
      <c r="F54" s="44">
        <f t="shared" si="11"/>
        <v>0</v>
      </c>
      <c r="G54" s="49"/>
      <c r="H54" s="49"/>
      <c r="I54" s="49"/>
      <c r="J54" s="49"/>
      <c r="K54" s="49"/>
      <c r="L54" s="49"/>
      <c r="M54" s="53" t="e">
        <f>+#REF!</f>
        <v>#REF!</v>
      </c>
      <c r="N54" s="13" t="e">
        <f t="shared" si="12"/>
        <v>#REF!</v>
      </c>
      <c r="O54" s="57"/>
      <c r="P54" s="57"/>
      <c r="Q54" s="57"/>
      <c r="R54" s="57"/>
      <c r="S54" s="57"/>
      <c r="T54" s="57"/>
      <c r="U54" s="57"/>
      <c r="V54" s="140"/>
      <c r="W54" s="140"/>
      <c r="X54" s="140"/>
      <c r="Y54" s="140"/>
      <c r="Z54" s="57"/>
      <c r="AA54" s="140"/>
      <c r="AB54" s="140"/>
      <c r="AC54" s="57"/>
      <c r="AD54" s="57"/>
      <c r="AE54" s="57"/>
      <c r="AF54" s="57"/>
      <c r="AG54" s="57"/>
      <c r="AH54" s="57">
        <f t="shared" si="13"/>
        <v>0</v>
      </c>
      <c r="AI54" s="61"/>
      <c r="AJ54" s="61"/>
      <c r="AK54" s="61"/>
      <c r="AL54" s="61"/>
      <c r="AM54" s="61"/>
      <c r="AN54" s="61">
        <f t="shared" si="14"/>
        <v>0</v>
      </c>
      <c r="AO54" s="67"/>
      <c r="AP54" s="67"/>
      <c r="AQ54" s="67"/>
      <c r="AR54" s="67">
        <f t="shared" si="15"/>
        <v>0</v>
      </c>
    </row>
    <row r="55" spans="1:47" ht="14.25" customHeight="1">
      <c r="A55" s="24" t="s">
        <v>49</v>
      </c>
      <c r="B55" s="25" t="s">
        <v>952</v>
      </c>
      <c r="C55" s="44"/>
      <c r="D55" s="44">
        <f t="shared" si="9"/>
        <v>0</v>
      </c>
      <c r="E55" s="44">
        <f t="shared" si="10"/>
        <v>0</v>
      </c>
      <c r="F55" s="44">
        <f t="shared" si="11"/>
        <v>0</v>
      </c>
      <c r="G55" s="49"/>
      <c r="H55" s="49"/>
      <c r="I55" s="49"/>
      <c r="J55" s="49"/>
      <c r="K55" s="49"/>
      <c r="L55" s="49"/>
      <c r="M55" s="53" t="e">
        <f>+#REF!</f>
        <v>#REF!</v>
      </c>
      <c r="N55" s="13" t="e">
        <f t="shared" si="12"/>
        <v>#REF!</v>
      </c>
      <c r="O55" s="57"/>
      <c r="P55" s="57"/>
      <c r="Q55" s="57"/>
      <c r="R55" s="57"/>
      <c r="S55" s="57"/>
      <c r="T55" s="57"/>
      <c r="U55" s="57"/>
      <c r="V55" s="140"/>
      <c r="W55" s="140"/>
      <c r="X55" s="140"/>
      <c r="Y55" s="140"/>
      <c r="Z55" s="140"/>
      <c r="AA55" s="140"/>
      <c r="AB55" s="140"/>
      <c r="AC55" s="57"/>
      <c r="AD55" s="57"/>
      <c r="AE55" s="57"/>
      <c r="AF55" s="57"/>
      <c r="AG55" s="57"/>
      <c r="AH55" s="57">
        <f t="shared" si="13"/>
        <v>0</v>
      </c>
      <c r="AI55" s="61"/>
      <c r="AJ55" s="61"/>
      <c r="AK55" s="61"/>
      <c r="AL55" s="61"/>
      <c r="AM55" s="61"/>
      <c r="AN55" s="61">
        <f t="shared" si="14"/>
        <v>0</v>
      </c>
      <c r="AO55" s="67"/>
      <c r="AP55" s="67"/>
      <c r="AQ55" s="67"/>
      <c r="AR55" s="67">
        <f t="shared" si="15"/>
        <v>0</v>
      </c>
    </row>
    <row r="56" spans="1:47">
      <c r="A56" s="24" t="s">
        <v>51</v>
      </c>
      <c r="B56" s="25" t="s">
        <v>954</v>
      </c>
      <c r="C56" s="44"/>
      <c r="D56" s="44">
        <f t="shared" si="9"/>
        <v>0</v>
      </c>
      <c r="E56" s="44">
        <f t="shared" si="10"/>
        <v>0</v>
      </c>
      <c r="F56" s="44">
        <f t="shared" si="11"/>
        <v>0</v>
      </c>
      <c r="G56" s="49"/>
      <c r="H56" s="49"/>
      <c r="I56" s="49"/>
      <c r="J56" s="49"/>
      <c r="K56" s="49"/>
      <c r="L56" s="49"/>
      <c r="M56" s="53" t="e">
        <f>+#REF!</f>
        <v>#REF!</v>
      </c>
      <c r="N56" s="13" t="e">
        <f t="shared" si="12"/>
        <v>#REF!</v>
      </c>
      <c r="O56" s="57"/>
      <c r="P56" s="57"/>
      <c r="Q56" s="57"/>
      <c r="R56" s="57"/>
      <c r="S56" s="57"/>
      <c r="T56" s="57"/>
      <c r="U56" s="57"/>
      <c r="V56" s="140"/>
      <c r="W56" s="140"/>
      <c r="X56" s="140"/>
      <c r="Y56" s="140"/>
      <c r="Z56" s="140"/>
      <c r="AA56" s="140"/>
      <c r="AB56" s="140"/>
      <c r="AC56" s="57"/>
      <c r="AD56" s="57"/>
      <c r="AE56" s="57"/>
      <c r="AF56" s="57"/>
      <c r="AG56" s="57"/>
      <c r="AH56" s="57">
        <f t="shared" si="13"/>
        <v>0</v>
      </c>
      <c r="AI56" s="61"/>
      <c r="AJ56" s="61"/>
      <c r="AK56" s="61"/>
      <c r="AL56" s="61"/>
      <c r="AM56" s="61"/>
      <c r="AN56" s="61">
        <f t="shared" si="14"/>
        <v>0</v>
      </c>
      <c r="AO56" s="67"/>
      <c r="AP56" s="67"/>
      <c r="AQ56" s="67"/>
      <c r="AR56" s="67">
        <f t="shared" si="15"/>
        <v>0</v>
      </c>
    </row>
    <row r="57" spans="1:47">
      <c r="A57" s="24" t="s">
        <v>52</v>
      </c>
      <c r="B57" s="25" t="s">
        <v>955</v>
      </c>
      <c r="C57" s="44"/>
      <c r="D57" s="44">
        <f t="shared" si="9"/>
        <v>0</v>
      </c>
      <c r="E57" s="44">
        <f t="shared" si="10"/>
        <v>0</v>
      </c>
      <c r="F57" s="44">
        <f t="shared" si="11"/>
        <v>0</v>
      </c>
      <c r="G57" s="49"/>
      <c r="H57" s="49"/>
      <c r="I57" s="49"/>
      <c r="J57" s="49"/>
      <c r="K57" s="49"/>
      <c r="L57" s="49"/>
      <c r="M57" s="53" t="e">
        <f>+#REF!</f>
        <v>#REF!</v>
      </c>
      <c r="N57" s="13" t="e">
        <f t="shared" si="12"/>
        <v>#REF!</v>
      </c>
      <c r="O57" s="57"/>
      <c r="P57" s="57"/>
      <c r="Q57" s="57"/>
      <c r="R57" s="57"/>
      <c r="S57" s="57"/>
      <c r="T57" s="57"/>
      <c r="U57" s="57"/>
      <c r="V57" s="57"/>
      <c r="W57" s="57"/>
      <c r="X57" s="57"/>
      <c r="Y57" s="57"/>
      <c r="Z57" s="57"/>
      <c r="AA57" s="57"/>
      <c r="AB57" s="57"/>
      <c r="AC57" s="57"/>
      <c r="AD57" s="57"/>
      <c r="AE57" s="57"/>
      <c r="AF57" s="57"/>
      <c r="AG57" s="57"/>
      <c r="AH57" s="57">
        <f t="shared" si="13"/>
        <v>0</v>
      </c>
      <c r="AI57" s="61"/>
      <c r="AJ57" s="61"/>
      <c r="AK57" s="61"/>
      <c r="AL57" s="61"/>
      <c r="AM57" s="61"/>
      <c r="AN57" s="61">
        <f t="shared" si="14"/>
        <v>0</v>
      </c>
      <c r="AO57" s="67"/>
      <c r="AP57" s="67"/>
      <c r="AQ57" s="67"/>
      <c r="AR57" s="67">
        <f t="shared" si="15"/>
        <v>0</v>
      </c>
    </row>
    <row r="58" spans="1:47">
      <c r="A58" s="24" t="s">
        <v>53</v>
      </c>
      <c r="B58" s="25" t="s">
        <v>391</v>
      </c>
      <c r="C58" s="44"/>
      <c r="D58" s="44">
        <f t="shared" si="9"/>
        <v>0</v>
      </c>
      <c r="E58" s="44">
        <f t="shared" si="10"/>
        <v>0</v>
      </c>
      <c r="F58" s="44">
        <f t="shared" si="11"/>
        <v>0</v>
      </c>
      <c r="G58" s="49"/>
      <c r="H58" s="49"/>
      <c r="I58" s="49"/>
      <c r="J58" s="49"/>
      <c r="K58" s="49"/>
      <c r="L58" s="49"/>
      <c r="M58" s="53" t="e">
        <f>+#REF!</f>
        <v>#REF!</v>
      </c>
      <c r="N58" s="13" t="e">
        <f t="shared" si="12"/>
        <v>#REF!</v>
      </c>
      <c r="O58" s="57"/>
      <c r="P58" s="57"/>
      <c r="Q58" s="57"/>
      <c r="R58" s="57"/>
      <c r="S58" s="57"/>
      <c r="T58" s="57"/>
      <c r="U58" s="57"/>
      <c r="V58" s="57"/>
      <c r="W58" s="57"/>
      <c r="X58" s="57"/>
      <c r="Y58" s="57"/>
      <c r="Z58" s="57"/>
      <c r="AA58" s="57"/>
      <c r="AB58" s="57"/>
      <c r="AC58" s="57"/>
      <c r="AD58" s="57"/>
      <c r="AE58" s="57"/>
      <c r="AF58" s="57"/>
      <c r="AG58" s="57"/>
      <c r="AH58" s="57">
        <f t="shared" si="13"/>
        <v>0</v>
      </c>
      <c r="AI58" s="61"/>
      <c r="AJ58" s="61"/>
      <c r="AK58" s="61"/>
      <c r="AL58" s="61"/>
      <c r="AM58" s="61"/>
      <c r="AN58" s="61">
        <f t="shared" si="14"/>
        <v>0</v>
      </c>
      <c r="AO58" s="67"/>
      <c r="AP58" s="67"/>
      <c r="AQ58" s="67"/>
      <c r="AR58" s="67">
        <f t="shared" si="15"/>
        <v>0</v>
      </c>
    </row>
    <row r="59" spans="1:47">
      <c r="A59" s="24" t="s">
        <v>54</v>
      </c>
      <c r="B59" s="25" t="s">
        <v>956</v>
      </c>
      <c r="C59" s="44"/>
      <c r="D59" s="44">
        <f t="shared" si="9"/>
        <v>0</v>
      </c>
      <c r="E59" s="44">
        <f t="shared" si="10"/>
        <v>0</v>
      </c>
      <c r="F59" s="44">
        <f t="shared" si="11"/>
        <v>0</v>
      </c>
      <c r="G59" s="49"/>
      <c r="H59" s="49"/>
      <c r="I59" s="49"/>
      <c r="J59" s="49"/>
      <c r="K59" s="49"/>
      <c r="L59" s="49"/>
      <c r="M59" s="53" t="e">
        <f>+#REF!</f>
        <v>#REF!</v>
      </c>
      <c r="N59" s="13" t="e">
        <f t="shared" si="12"/>
        <v>#REF!</v>
      </c>
      <c r="O59" s="57"/>
      <c r="P59" s="57"/>
      <c r="Q59" s="57"/>
      <c r="R59" s="57"/>
      <c r="S59" s="57"/>
      <c r="T59" s="57"/>
      <c r="U59" s="57"/>
      <c r="V59" s="57"/>
      <c r="W59" s="57"/>
      <c r="X59" s="57"/>
      <c r="Y59" s="57"/>
      <c r="Z59" s="57"/>
      <c r="AA59" s="57"/>
      <c r="AB59" s="57"/>
      <c r="AC59" s="57"/>
      <c r="AD59" s="57"/>
      <c r="AE59" s="57"/>
      <c r="AF59" s="57"/>
      <c r="AG59" s="57"/>
      <c r="AH59" s="57">
        <f t="shared" si="13"/>
        <v>0</v>
      </c>
      <c r="AI59" s="61"/>
      <c r="AJ59" s="61"/>
      <c r="AK59" s="61"/>
      <c r="AL59" s="61"/>
      <c r="AM59" s="61"/>
      <c r="AN59" s="61">
        <f t="shared" si="14"/>
        <v>0</v>
      </c>
      <c r="AO59" s="67"/>
      <c r="AP59" s="67"/>
      <c r="AQ59" s="67"/>
      <c r="AR59" s="67">
        <f t="shared" si="15"/>
        <v>0</v>
      </c>
    </row>
    <row r="60" spans="1:47" s="1" customFormat="1">
      <c r="A60" s="24" t="s">
        <v>55</v>
      </c>
      <c r="B60" s="25" t="s">
        <v>389</v>
      </c>
      <c r="C60" s="44"/>
      <c r="D60" s="44">
        <f t="shared" si="9"/>
        <v>0</v>
      </c>
      <c r="E60" s="44">
        <f t="shared" si="10"/>
        <v>0</v>
      </c>
      <c r="F60" s="44">
        <f t="shared" si="11"/>
        <v>0</v>
      </c>
      <c r="G60" s="49"/>
      <c r="H60" s="49"/>
      <c r="I60" s="49"/>
      <c r="J60" s="49"/>
      <c r="K60" s="49"/>
      <c r="L60" s="49"/>
      <c r="M60" s="53" t="e">
        <f>+#REF!</f>
        <v>#REF!</v>
      </c>
      <c r="N60" s="13" t="e">
        <f t="shared" si="12"/>
        <v>#REF!</v>
      </c>
      <c r="O60" s="57"/>
      <c r="P60" s="57"/>
      <c r="Q60" s="57"/>
      <c r="R60" s="57"/>
      <c r="S60" s="57"/>
      <c r="T60" s="57"/>
      <c r="U60" s="57"/>
      <c r="V60" s="57"/>
      <c r="W60" s="57"/>
      <c r="X60" s="57"/>
      <c r="Y60" s="57"/>
      <c r="Z60" s="57"/>
      <c r="AA60" s="57"/>
      <c r="AB60" s="57"/>
      <c r="AC60" s="57"/>
      <c r="AD60" s="57"/>
      <c r="AE60" s="57"/>
      <c r="AF60" s="57"/>
      <c r="AG60" s="57"/>
      <c r="AH60" s="57">
        <f t="shared" si="13"/>
        <v>0</v>
      </c>
      <c r="AI60" s="61"/>
      <c r="AJ60" s="61"/>
      <c r="AK60" s="61"/>
      <c r="AL60" s="61"/>
      <c r="AM60" s="61"/>
      <c r="AN60" s="61">
        <f t="shared" si="14"/>
        <v>0</v>
      </c>
      <c r="AO60" s="67"/>
      <c r="AP60" s="67"/>
      <c r="AQ60" s="67"/>
      <c r="AR60" s="67">
        <f t="shared" si="15"/>
        <v>0</v>
      </c>
      <c r="AS60"/>
      <c r="AT60"/>
      <c r="AU60"/>
    </row>
    <row r="61" spans="1:47" ht="13.5" customHeight="1">
      <c r="A61" s="24" t="s">
        <v>957</v>
      </c>
      <c r="B61" s="111" t="s">
        <v>958</v>
      </c>
      <c r="C61" s="44"/>
      <c r="D61" s="44">
        <f t="shared" si="9"/>
        <v>0</v>
      </c>
      <c r="E61" s="44">
        <f t="shared" si="10"/>
        <v>0</v>
      </c>
      <c r="F61" s="44">
        <f t="shared" si="11"/>
        <v>0</v>
      </c>
      <c r="G61" s="49"/>
      <c r="H61" s="49"/>
      <c r="I61" s="49"/>
      <c r="J61" s="49"/>
      <c r="K61" s="49"/>
      <c r="L61" s="49"/>
      <c r="M61" s="53" t="e">
        <f>+#REF!</f>
        <v>#REF!</v>
      </c>
      <c r="N61" s="13" t="e">
        <f t="shared" si="12"/>
        <v>#REF!</v>
      </c>
      <c r="O61" s="57"/>
      <c r="P61" s="57"/>
      <c r="Q61" s="57"/>
      <c r="R61" s="57"/>
      <c r="S61" s="57"/>
      <c r="T61" s="57"/>
      <c r="U61" s="57"/>
      <c r="V61" s="57"/>
      <c r="W61" s="57"/>
      <c r="X61" s="57"/>
      <c r="Y61" s="57"/>
      <c r="Z61" s="57"/>
      <c r="AA61" s="57"/>
      <c r="AB61" s="57"/>
      <c r="AC61" s="57"/>
      <c r="AD61" s="57"/>
      <c r="AE61" s="57"/>
      <c r="AF61" s="57"/>
      <c r="AG61" s="57"/>
      <c r="AH61" s="57">
        <f t="shared" si="13"/>
        <v>0</v>
      </c>
      <c r="AI61" s="61"/>
      <c r="AJ61" s="61"/>
      <c r="AK61" s="61"/>
      <c r="AL61" s="61"/>
      <c r="AM61" s="61"/>
      <c r="AN61" s="61">
        <f t="shared" si="14"/>
        <v>0</v>
      </c>
      <c r="AO61" s="67"/>
      <c r="AP61" s="67"/>
      <c r="AQ61" s="67"/>
      <c r="AR61" s="67">
        <f t="shared" si="15"/>
        <v>0</v>
      </c>
    </row>
    <row r="62" spans="1:47" ht="13.5" customHeight="1">
      <c r="A62" s="24" t="s">
        <v>57</v>
      </c>
      <c r="B62" s="27" t="s">
        <v>959</v>
      </c>
      <c r="C62" s="44"/>
      <c r="D62" s="44">
        <f t="shared" si="9"/>
        <v>0</v>
      </c>
      <c r="E62" s="44">
        <f t="shared" si="10"/>
        <v>0</v>
      </c>
      <c r="F62" s="44">
        <f t="shared" si="11"/>
        <v>0</v>
      </c>
      <c r="G62" s="49"/>
      <c r="H62" s="49"/>
      <c r="I62" s="49"/>
      <c r="J62" s="49"/>
      <c r="K62" s="49"/>
      <c r="L62" s="49"/>
      <c r="M62" s="53" t="e">
        <f>+#REF!</f>
        <v>#REF!</v>
      </c>
      <c r="N62" s="13" t="e">
        <f t="shared" si="12"/>
        <v>#REF!</v>
      </c>
      <c r="O62" s="57"/>
      <c r="P62" s="57"/>
      <c r="Q62" s="57"/>
      <c r="R62" s="57"/>
      <c r="S62" s="57"/>
      <c r="T62" s="57"/>
      <c r="U62" s="57"/>
      <c r="V62" s="57"/>
      <c r="W62" s="57"/>
      <c r="X62" s="57"/>
      <c r="Y62" s="57"/>
      <c r="Z62" s="57"/>
      <c r="AA62" s="57"/>
      <c r="AB62" s="57"/>
      <c r="AC62" s="57"/>
      <c r="AD62" s="57"/>
      <c r="AE62" s="57"/>
      <c r="AF62" s="57"/>
      <c r="AG62" s="57"/>
      <c r="AH62" s="57">
        <f t="shared" si="13"/>
        <v>0</v>
      </c>
      <c r="AI62" s="61"/>
      <c r="AJ62" s="61"/>
      <c r="AK62" s="61"/>
      <c r="AL62" s="61"/>
      <c r="AM62" s="61"/>
      <c r="AN62" s="61">
        <f t="shared" si="14"/>
        <v>0</v>
      </c>
      <c r="AO62" s="67"/>
      <c r="AP62" s="67"/>
      <c r="AQ62" s="67"/>
      <c r="AR62" s="67">
        <f t="shared" si="15"/>
        <v>0</v>
      </c>
    </row>
    <row r="63" spans="1:47" ht="13.5" customHeight="1">
      <c r="A63" s="24" t="s">
        <v>60</v>
      </c>
      <c r="B63" s="27" t="s">
        <v>962</v>
      </c>
      <c r="C63" s="44"/>
      <c r="D63" s="44">
        <f t="shared" si="9"/>
        <v>0</v>
      </c>
      <c r="E63" s="44">
        <f t="shared" si="10"/>
        <v>0</v>
      </c>
      <c r="F63" s="44">
        <f t="shared" si="11"/>
        <v>0</v>
      </c>
      <c r="G63" s="49"/>
      <c r="H63" s="49"/>
      <c r="I63" s="49"/>
      <c r="J63" s="49"/>
      <c r="K63" s="49"/>
      <c r="L63" s="49"/>
      <c r="M63" s="53" t="e">
        <f>+#REF!</f>
        <v>#REF!</v>
      </c>
      <c r="N63" s="13" t="e">
        <f t="shared" si="12"/>
        <v>#REF!</v>
      </c>
      <c r="O63" s="57"/>
      <c r="P63" s="57"/>
      <c r="Q63" s="57"/>
      <c r="R63" s="57"/>
      <c r="S63" s="57"/>
      <c r="T63" s="57"/>
      <c r="U63" s="57"/>
      <c r="V63" s="57"/>
      <c r="W63" s="57"/>
      <c r="X63" s="57"/>
      <c r="Y63" s="57"/>
      <c r="Z63" s="57"/>
      <c r="AA63" s="57"/>
      <c r="AB63" s="57"/>
      <c r="AC63" s="57"/>
      <c r="AD63" s="57"/>
      <c r="AE63" s="57"/>
      <c r="AF63" s="57"/>
      <c r="AG63" s="57"/>
      <c r="AH63" s="57">
        <f t="shared" si="13"/>
        <v>0</v>
      </c>
      <c r="AI63" s="61"/>
      <c r="AJ63" s="61"/>
      <c r="AK63" s="61"/>
      <c r="AL63" s="61"/>
      <c r="AM63" s="61"/>
      <c r="AN63" s="61">
        <f t="shared" si="14"/>
        <v>0</v>
      </c>
      <c r="AO63" s="67"/>
      <c r="AP63" s="67"/>
      <c r="AQ63" s="67"/>
      <c r="AR63" s="67">
        <f t="shared" si="15"/>
        <v>0</v>
      </c>
    </row>
    <row r="64" spans="1:47">
      <c r="A64" s="24" t="s">
        <v>61</v>
      </c>
      <c r="B64" s="25" t="s">
        <v>963</v>
      </c>
      <c r="C64" s="44"/>
      <c r="D64" s="44">
        <f t="shared" si="9"/>
        <v>0</v>
      </c>
      <c r="E64" s="44">
        <f t="shared" si="10"/>
        <v>0</v>
      </c>
      <c r="F64" s="44">
        <f t="shared" si="11"/>
        <v>0</v>
      </c>
      <c r="G64" s="49"/>
      <c r="H64" s="49"/>
      <c r="I64" s="49"/>
      <c r="J64" s="49"/>
      <c r="K64" s="49"/>
      <c r="L64" s="49"/>
      <c r="M64" s="53" t="e">
        <f>+#REF!</f>
        <v>#REF!</v>
      </c>
      <c r="N64" s="13" t="e">
        <f>+F64-M64</f>
        <v>#REF!</v>
      </c>
      <c r="O64" s="57"/>
      <c r="P64" s="57"/>
      <c r="Q64" s="57"/>
      <c r="R64" s="57"/>
      <c r="S64" s="57"/>
      <c r="T64" s="57"/>
      <c r="U64" s="57"/>
      <c r="V64" s="57"/>
      <c r="W64" s="57"/>
      <c r="X64" s="57"/>
      <c r="Y64" s="57"/>
      <c r="Z64" s="57"/>
      <c r="AA64" s="57"/>
      <c r="AB64" s="57"/>
      <c r="AC64" s="57"/>
      <c r="AD64" s="57"/>
      <c r="AE64" s="57"/>
      <c r="AF64" s="57"/>
      <c r="AG64" s="57"/>
      <c r="AH64" s="57">
        <f t="shared" si="13"/>
        <v>0</v>
      </c>
      <c r="AI64" s="61"/>
      <c r="AJ64" s="61"/>
      <c r="AK64" s="61"/>
      <c r="AL64" s="61"/>
      <c r="AM64" s="61"/>
      <c r="AN64" s="61">
        <f t="shared" si="14"/>
        <v>0</v>
      </c>
      <c r="AO64" s="67"/>
      <c r="AP64" s="67"/>
      <c r="AQ64" s="67"/>
      <c r="AR64" s="67">
        <f t="shared" si="15"/>
        <v>0</v>
      </c>
    </row>
    <row r="65" spans="1:44">
      <c r="A65" s="24"/>
      <c r="B65" s="25"/>
      <c r="C65" s="44"/>
      <c r="D65" s="44"/>
      <c r="E65" s="44"/>
      <c r="F65" s="44"/>
      <c r="G65" s="49"/>
      <c r="H65" s="49"/>
      <c r="I65" s="49"/>
      <c r="J65" s="49"/>
      <c r="K65" s="49"/>
      <c r="L65" s="49"/>
      <c r="M65" s="53"/>
      <c r="N65" s="11"/>
      <c r="O65" s="57"/>
      <c r="P65" s="57"/>
      <c r="Q65" s="57"/>
      <c r="R65" s="57"/>
      <c r="S65" s="57"/>
      <c r="T65" s="57"/>
      <c r="U65" s="57"/>
      <c r="V65" s="57"/>
      <c r="W65" s="57"/>
      <c r="X65" s="57"/>
      <c r="Y65" s="57"/>
      <c r="Z65" s="57"/>
      <c r="AA65" s="57"/>
      <c r="AB65" s="57"/>
      <c r="AC65" s="57"/>
      <c r="AD65" s="57"/>
      <c r="AE65" s="57"/>
      <c r="AF65" s="57"/>
      <c r="AG65" s="57"/>
      <c r="AH65" s="57"/>
      <c r="AI65" s="61"/>
      <c r="AJ65" s="61"/>
      <c r="AK65" s="61"/>
      <c r="AL65" s="61"/>
      <c r="AM65" s="61"/>
      <c r="AN65" s="61"/>
      <c r="AO65" s="67"/>
      <c r="AP65" s="67"/>
      <c r="AQ65" s="67"/>
      <c r="AR65" s="66"/>
    </row>
    <row r="66" spans="1:44">
      <c r="A66" s="20" t="s">
        <v>964</v>
      </c>
      <c r="B66" s="26" t="s">
        <v>965</v>
      </c>
      <c r="C66" s="43">
        <f>SUM(C68:C87)</f>
        <v>0</v>
      </c>
      <c r="D66" s="43">
        <f t="shared" ref="D66:AR66" si="16">SUM(D68:D87)</f>
        <v>0</v>
      </c>
      <c r="E66" s="43">
        <f t="shared" si="16"/>
        <v>0</v>
      </c>
      <c r="F66" s="43">
        <f t="shared" si="16"/>
        <v>0</v>
      </c>
      <c r="G66" s="47">
        <f t="shared" si="16"/>
        <v>0</v>
      </c>
      <c r="H66" s="47">
        <f t="shared" si="16"/>
        <v>0</v>
      </c>
      <c r="I66" s="47">
        <f t="shared" si="16"/>
        <v>0</v>
      </c>
      <c r="J66" s="47">
        <f t="shared" si="16"/>
        <v>0</v>
      </c>
      <c r="K66" s="47">
        <f t="shared" si="16"/>
        <v>0</v>
      </c>
      <c r="L66" s="47">
        <f t="shared" si="16"/>
        <v>0</v>
      </c>
      <c r="M66" s="51" t="e">
        <f t="shared" si="16"/>
        <v>#REF!</v>
      </c>
      <c r="N66" s="33" t="e">
        <f t="shared" si="16"/>
        <v>#REF!</v>
      </c>
      <c r="O66" s="55">
        <f>SUM(O68:O87)</f>
        <v>0</v>
      </c>
      <c r="P66" s="55">
        <f t="shared" si="16"/>
        <v>0</v>
      </c>
      <c r="Q66" s="55">
        <f t="shared" si="16"/>
        <v>0</v>
      </c>
      <c r="R66" s="55">
        <f t="shared" si="16"/>
        <v>0</v>
      </c>
      <c r="S66" s="55">
        <f t="shared" si="16"/>
        <v>0</v>
      </c>
      <c r="T66" s="55">
        <f t="shared" si="16"/>
        <v>0</v>
      </c>
      <c r="U66" s="55">
        <f t="shared" si="16"/>
        <v>0</v>
      </c>
      <c r="V66" s="55">
        <f t="shared" si="16"/>
        <v>0</v>
      </c>
      <c r="W66" s="55">
        <f t="shared" si="16"/>
        <v>0</v>
      </c>
      <c r="X66" s="55">
        <f t="shared" si="16"/>
        <v>0</v>
      </c>
      <c r="Y66" s="55">
        <f t="shared" si="16"/>
        <v>0</v>
      </c>
      <c r="Z66" s="55">
        <f t="shared" si="16"/>
        <v>0</v>
      </c>
      <c r="AA66" s="55">
        <f t="shared" si="16"/>
        <v>0</v>
      </c>
      <c r="AB66" s="55"/>
      <c r="AC66" s="55"/>
      <c r="AD66" s="55">
        <f>SUM(AD68:AD87)</f>
        <v>0</v>
      </c>
      <c r="AE66" s="55">
        <f>SUM(AE68:AE87)</f>
        <v>0</v>
      </c>
      <c r="AF66" s="55">
        <f>SUM(AF68:AF87)</f>
        <v>0</v>
      </c>
      <c r="AG66" s="55">
        <f>SUM(AG68:AG87)</f>
        <v>0</v>
      </c>
      <c r="AH66" s="55">
        <f>SUM(AH68:AH87)</f>
        <v>0</v>
      </c>
      <c r="AI66" s="59">
        <f t="shared" si="16"/>
        <v>0</v>
      </c>
      <c r="AJ66" s="59">
        <f t="shared" si="16"/>
        <v>0</v>
      </c>
      <c r="AK66" s="59">
        <f t="shared" si="16"/>
        <v>0</v>
      </c>
      <c r="AL66" s="59">
        <f t="shared" si="16"/>
        <v>0</v>
      </c>
      <c r="AM66" s="59">
        <f t="shared" si="16"/>
        <v>0</v>
      </c>
      <c r="AN66" s="59">
        <f t="shared" si="16"/>
        <v>0</v>
      </c>
      <c r="AO66" s="65">
        <f t="shared" si="16"/>
        <v>0</v>
      </c>
      <c r="AP66" s="65">
        <f t="shared" si="16"/>
        <v>0</v>
      </c>
      <c r="AQ66" s="65">
        <f t="shared" si="16"/>
        <v>0</v>
      </c>
      <c r="AR66" s="65">
        <f t="shared" si="16"/>
        <v>0</v>
      </c>
    </row>
    <row r="67" spans="1:44">
      <c r="A67" s="24"/>
      <c r="B67" s="25"/>
      <c r="C67" s="44"/>
      <c r="D67" s="44"/>
      <c r="E67" s="44"/>
      <c r="F67" s="44"/>
      <c r="G67" s="49"/>
      <c r="H67" s="49"/>
      <c r="I67" s="49"/>
      <c r="J67" s="49"/>
      <c r="K67" s="49"/>
      <c r="L67" s="49"/>
      <c r="M67" s="53"/>
      <c r="O67" s="57"/>
      <c r="P67" s="57"/>
      <c r="Q67" s="57"/>
      <c r="R67" s="57"/>
      <c r="S67" s="57"/>
      <c r="T67" s="57"/>
      <c r="U67" s="57"/>
      <c r="V67" s="57"/>
      <c r="W67" s="57"/>
      <c r="X67" s="57"/>
      <c r="Y67" s="57"/>
      <c r="Z67" s="57"/>
      <c r="AA67" s="57"/>
      <c r="AB67" s="57"/>
      <c r="AC67" s="57"/>
      <c r="AD67" s="57"/>
      <c r="AE67" s="57"/>
      <c r="AF67" s="57"/>
      <c r="AG67" s="57"/>
      <c r="AH67" s="57"/>
      <c r="AI67" s="61"/>
      <c r="AJ67" s="61"/>
      <c r="AK67" s="61"/>
      <c r="AL67" s="61"/>
      <c r="AM67" s="61"/>
      <c r="AN67" s="61"/>
      <c r="AO67" s="67"/>
      <c r="AP67" s="67"/>
      <c r="AQ67" s="67"/>
      <c r="AR67" s="66"/>
    </row>
    <row r="68" spans="1:44">
      <c r="A68" s="24" t="s">
        <v>62</v>
      </c>
      <c r="B68" s="25" t="s">
        <v>966</v>
      </c>
      <c r="C68" s="44"/>
      <c r="D68" s="44">
        <f t="shared" ref="D68:D87" si="17">+AR68</f>
        <v>0</v>
      </c>
      <c r="E68" s="44">
        <f t="shared" ref="E68:E87" si="18">+AH68+AN68</f>
        <v>0</v>
      </c>
      <c r="F68" s="44">
        <f t="shared" ref="F68:F87" si="19">+C68+D68+E68</f>
        <v>0</v>
      </c>
      <c r="G68" s="49"/>
      <c r="H68" s="49"/>
      <c r="I68" s="49"/>
      <c r="J68" s="49"/>
      <c r="K68" s="49"/>
      <c r="L68" s="49"/>
      <c r="M68" s="53" t="e">
        <f>+#REF!</f>
        <v>#REF!</v>
      </c>
      <c r="N68" s="13" t="e">
        <f t="shared" ref="N68:N87" si="20">+F68-M68</f>
        <v>#REF!</v>
      </c>
      <c r="O68" s="57"/>
      <c r="P68" s="57"/>
      <c r="Q68" s="57"/>
      <c r="R68" s="57"/>
      <c r="S68" s="57"/>
      <c r="T68" s="57"/>
      <c r="U68" s="57"/>
      <c r="V68" s="140"/>
      <c r="W68" s="140"/>
      <c r="X68" s="140"/>
      <c r="Y68" s="140"/>
      <c r="Z68" s="140"/>
      <c r="AA68" s="140"/>
      <c r="AB68" s="140"/>
      <c r="AC68" s="57"/>
      <c r="AD68" s="57"/>
      <c r="AE68" s="57"/>
      <c r="AF68" s="57"/>
      <c r="AG68" s="57"/>
      <c r="AH68" s="57">
        <f t="shared" ref="AH68:AH87" si="21">SUM(O68:AG68)</f>
        <v>0</v>
      </c>
      <c r="AI68" s="61"/>
      <c r="AJ68" s="61"/>
      <c r="AK68" s="61"/>
      <c r="AL68" s="61"/>
      <c r="AM68" s="61"/>
      <c r="AN68" s="61">
        <f t="shared" ref="AN68:AN87" si="22">+AI68+AJ68+AK68+AL68+AM68</f>
        <v>0</v>
      </c>
      <c r="AO68" s="67"/>
      <c r="AP68" s="67"/>
      <c r="AQ68" s="67"/>
      <c r="AR68" s="67">
        <f t="shared" ref="AR68:AR87" si="23">SUM(AO68:AQ68)</f>
        <v>0</v>
      </c>
    </row>
    <row r="69" spans="1:44">
      <c r="A69" s="24" t="s">
        <v>63</v>
      </c>
      <c r="B69" s="25" t="s">
        <v>967</v>
      </c>
      <c r="C69" s="44"/>
      <c r="D69" s="44">
        <f t="shared" si="17"/>
        <v>0</v>
      </c>
      <c r="E69" s="44">
        <f t="shared" si="18"/>
        <v>0</v>
      </c>
      <c r="F69" s="44">
        <f t="shared" si="19"/>
        <v>0</v>
      </c>
      <c r="G69" s="49"/>
      <c r="H69" s="49"/>
      <c r="I69" s="49"/>
      <c r="J69" s="49"/>
      <c r="K69" s="49"/>
      <c r="L69" s="49"/>
      <c r="M69" s="53" t="e">
        <f>+#REF!</f>
        <v>#REF!</v>
      </c>
      <c r="N69" s="13" t="e">
        <f t="shared" si="20"/>
        <v>#REF!</v>
      </c>
      <c r="O69" s="57"/>
      <c r="P69" s="57"/>
      <c r="Q69" s="57"/>
      <c r="R69" s="57"/>
      <c r="S69" s="57"/>
      <c r="T69" s="57"/>
      <c r="U69" s="57"/>
      <c r="V69" s="140"/>
      <c r="W69" s="140"/>
      <c r="X69" s="140"/>
      <c r="Y69" s="140"/>
      <c r="Z69" s="140"/>
      <c r="AA69" s="140"/>
      <c r="AB69" s="140"/>
      <c r="AC69" s="57"/>
      <c r="AD69" s="57"/>
      <c r="AE69" s="57"/>
      <c r="AF69" s="57"/>
      <c r="AG69" s="57"/>
      <c r="AH69" s="57">
        <f t="shared" si="21"/>
        <v>0</v>
      </c>
      <c r="AI69" s="61"/>
      <c r="AJ69" s="61"/>
      <c r="AK69" s="61"/>
      <c r="AL69" s="61"/>
      <c r="AM69" s="61"/>
      <c r="AN69" s="61">
        <f t="shared" si="22"/>
        <v>0</v>
      </c>
      <c r="AO69" s="67"/>
      <c r="AP69" s="67"/>
      <c r="AQ69" s="67"/>
      <c r="AR69" s="67">
        <f t="shared" si="23"/>
        <v>0</v>
      </c>
    </row>
    <row r="70" spans="1:44">
      <c r="A70" s="24" t="s">
        <v>64</v>
      </c>
      <c r="B70" s="25" t="s">
        <v>968</v>
      </c>
      <c r="C70" s="44"/>
      <c r="D70" s="44">
        <f t="shared" si="17"/>
        <v>0</v>
      </c>
      <c r="E70" s="44">
        <f t="shared" si="18"/>
        <v>0</v>
      </c>
      <c r="F70" s="44">
        <f t="shared" si="19"/>
        <v>0</v>
      </c>
      <c r="G70" s="49"/>
      <c r="H70" s="49"/>
      <c r="I70" s="49"/>
      <c r="J70" s="49"/>
      <c r="K70" s="49"/>
      <c r="L70" s="49"/>
      <c r="M70" s="53" t="e">
        <f>+#REF!</f>
        <v>#REF!</v>
      </c>
      <c r="N70" s="13" t="e">
        <f t="shared" si="20"/>
        <v>#REF!</v>
      </c>
      <c r="O70" s="57"/>
      <c r="P70" s="57"/>
      <c r="Q70" s="57"/>
      <c r="R70" s="57"/>
      <c r="S70" s="57"/>
      <c r="T70" s="57"/>
      <c r="U70" s="57"/>
      <c r="V70" s="140"/>
      <c r="W70" s="140"/>
      <c r="X70" s="140"/>
      <c r="Y70" s="140"/>
      <c r="Z70" s="140"/>
      <c r="AA70" s="140"/>
      <c r="AB70" s="140"/>
      <c r="AC70" s="57"/>
      <c r="AD70" s="57"/>
      <c r="AE70" s="57"/>
      <c r="AF70" s="57"/>
      <c r="AG70" s="57"/>
      <c r="AH70" s="57">
        <f t="shared" si="21"/>
        <v>0</v>
      </c>
      <c r="AI70" s="61"/>
      <c r="AJ70" s="61"/>
      <c r="AK70" s="61"/>
      <c r="AL70" s="61"/>
      <c r="AM70" s="61"/>
      <c r="AN70" s="61">
        <f t="shared" si="22"/>
        <v>0</v>
      </c>
      <c r="AO70" s="67"/>
      <c r="AP70" s="67"/>
      <c r="AQ70" s="67"/>
      <c r="AR70" s="67">
        <f t="shared" si="23"/>
        <v>0</v>
      </c>
    </row>
    <row r="71" spans="1:44">
      <c r="A71" s="24" t="s">
        <v>65</v>
      </c>
      <c r="B71" s="25" t="s">
        <v>969</v>
      </c>
      <c r="C71" s="44"/>
      <c r="D71" s="44">
        <f t="shared" si="17"/>
        <v>0</v>
      </c>
      <c r="E71" s="44">
        <f t="shared" si="18"/>
        <v>0</v>
      </c>
      <c r="F71" s="44">
        <f t="shared" si="19"/>
        <v>0</v>
      </c>
      <c r="G71" s="49"/>
      <c r="H71" s="49"/>
      <c r="I71" s="49"/>
      <c r="J71" s="49"/>
      <c r="K71" s="49"/>
      <c r="L71" s="49"/>
      <c r="M71" s="53" t="e">
        <f>+#REF!</f>
        <v>#REF!</v>
      </c>
      <c r="N71" s="13" t="e">
        <f t="shared" si="20"/>
        <v>#REF!</v>
      </c>
      <c r="O71" s="57"/>
      <c r="P71" s="57"/>
      <c r="Q71" s="57"/>
      <c r="R71" s="57"/>
      <c r="S71" s="57"/>
      <c r="T71" s="57"/>
      <c r="U71" s="57"/>
      <c r="V71" s="140"/>
      <c r="W71" s="140"/>
      <c r="X71" s="140"/>
      <c r="Y71" s="140"/>
      <c r="Z71" s="140"/>
      <c r="AA71" s="140"/>
      <c r="AB71" s="140"/>
      <c r="AC71" s="57"/>
      <c r="AD71" s="57"/>
      <c r="AE71" s="57"/>
      <c r="AF71" s="57"/>
      <c r="AG71" s="57"/>
      <c r="AH71" s="57">
        <f t="shared" si="21"/>
        <v>0</v>
      </c>
      <c r="AI71" s="61"/>
      <c r="AJ71" s="61"/>
      <c r="AK71" s="61"/>
      <c r="AL71" s="61"/>
      <c r="AM71" s="61"/>
      <c r="AN71" s="61">
        <f t="shared" si="22"/>
        <v>0</v>
      </c>
      <c r="AO71" s="67"/>
      <c r="AP71" s="67"/>
      <c r="AQ71" s="67"/>
      <c r="AR71" s="67">
        <f t="shared" si="23"/>
        <v>0</v>
      </c>
    </row>
    <row r="72" spans="1:44">
      <c r="A72" s="24" t="s">
        <v>66</v>
      </c>
      <c r="B72" s="25" t="s">
        <v>970</v>
      </c>
      <c r="C72" s="44"/>
      <c r="D72" s="44">
        <f t="shared" si="17"/>
        <v>0</v>
      </c>
      <c r="E72" s="44">
        <f t="shared" si="18"/>
        <v>0</v>
      </c>
      <c r="F72" s="44">
        <f t="shared" si="19"/>
        <v>0</v>
      </c>
      <c r="G72" s="49"/>
      <c r="H72" s="49"/>
      <c r="I72" s="49"/>
      <c r="J72" s="49"/>
      <c r="K72" s="49"/>
      <c r="L72" s="49"/>
      <c r="M72" s="53" t="e">
        <f>+#REF!</f>
        <v>#REF!</v>
      </c>
      <c r="N72" s="13" t="e">
        <f t="shared" si="20"/>
        <v>#REF!</v>
      </c>
      <c r="O72" s="57"/>
      <c r="P72" s="57"/>
      <c r="Q72" s="57"/>
      <c r="R72" s="57"/>
      <c r="S72" s="57"/>
      <c r="T72" s="57"/>
      <c r="U72" s="57"/>
      <c r="V72" s="140"/>
      <c r="W72" s="140"/>
      <c r="X72" s="140"/>
      <c r="Y72" s="140"/>
      <c r="Z72" s="140"/>
      <c r="AA72" s="57"/>
      <c r="AB72" s="57"/>
      <c r="AC72" s="57"/>
      <c r="AD72" s="57"/>
      <c r="AE72" s="57"/>
      <c r="AF72" s="57"/>
      <c r="AG72" s="57"/>
      <c r="AH72" s="57">
        <f t="shared" si="21"/>
        <v>0</v>
      </c>
      <c r="AI72" s="61"/>
      <c r="AJ72" s="61"/>
      <c r="AK72" s="61"/>
      <c r="AL72" s="61"/>
      <c r="AM72" s="61"/>
      <c r="AN72" s="61">
        <f t="shared" si="22"/>
        <v>0</v>
      </c>
      <c r="AO72" s="67"/>
      <c r="AP72" s="67"/>
      <c r="AQ72" s="67"/>
      <c r="AR72" s="67">
        <f t="shared" si="23"/>
        <v>0</v>
      </c>
    </row>
    <row r="73" spans="1:44">
      <c r="A73" s="24" t="s">
        <v>67</v>
      </c>
      <c r="B73" s="25" t="s">
        <v>971</v>
      </c>
      <c r="C73" s="44"/>
      <c r="D73" s="44">
        <f t="shared" si="17"/>
        <v>0</v>
      </c>
      <c r="E73" s="44">
        <f t="shared" si="18"/>
        <v>0</v>
      </c>
      <c r="F73" s="44">
        <f t="shared" si="19"/>
        <v>0</v>
      </c>
      <c r="G73" s="49"/>
      <c r="H73" s="49"/>
      <c r="I73" s="49"/>
      <c r="J73" s="49"/>
      <c r="K73" s="49"/>
      <c r="L73" s="49"/>
      <c r="M73" s="53" t="e">
        <f>+#REF!</f>
        <v>#REF!</v>
      </c>
      <c r="N73" s="13" t="e">
        <f t="shared" si="20"/>
        <v>#REF!</v>
      </c>
      <c r="O73" s="57"/>
      <c r="P73" s="57"/>
      <c r="Q73" s="57"/>
      <c r="R73" s="57"/>
      <c r="S73" s="57"/>
      <c r="T73" s="57"/>
      <c r="U73" s="57"/>
      <c r="V73" s="140"/>
      <c r="W73" s="140"/>
      <c r="X73" s="140"/>
      <c r="Y73" s="140"/>
      <c r="Z73" s="140"/>
      <c r="AA73" s="140"/>
      <c r="AB73" s="140"/>
      <c r="AC73" s="57"/>
      <c r="AD73" s="57"/>
      <c r="AE73" s="57"/>
      <c r="AF73" s="57"/>
      <c r="AG73" s="57"/>
      <c r="AH73" s="57">
        <f t="shared" si="21"/>
        <v>0</v>
      </c>
      <c r="AI73" s="61"/>
      <c r="AJ73" s="61"/>
      <c r="AK73" s="61"/>
      <c r="AL73" s="61"/>
      <c r="AM73" s="61"/>
      <c r="AN73" s="61">
        <f t="shared" si="22"/>
        <v>0</v>
      </c>
      <c r="AO73" s="67"/>
      <c r="AP73" s="67"/>
      <c r="AQ73" s="67"/>
      <c r="AR73" s="67">
        <f t="shared" si="23"/>
        <v>0</v>
      </c>
    </row>
    <row r="74" spans="1:44">
      <c r="A74" s="24" t="s">
        <v>68</v>
      </c>
      <c r="B74" s="25" t="s">
        <v>972</v>
      </c>
      <c r="C74" s="44"/>
      <c r="D74" s="44">
        <f t="shared" si="17"/>
        <v>0</v>
      </c>
      <c r="E74" s="44">
        <f t="shared" si="18"/>
        <v>0</v>
      </c>
      <c r="F74" s="44">
        <f t="shared" si="19"/>
        <v>0</v>
      </c>
      <c r="G74" s="49"/>
      <c r="H74" s="49"/>
      <c r="I74" s="49"/>
      <c r="J74" s="49"/>
      <c r="K74" s="49"/>
      <c r="L74" s="49"/>
      <c r="M74" s="53" t="e">
        <f>+#REF!</f>
        <v>#REF!</v>
      </c>
      <c r="N74" s="13" t="e">
        <f t="shared" si="20"/>
        <v>#REF!</v>
      </c>
      <c r="O74" s="57"/>
      <c r="P74" s="57"/>
      <c r="Q74" s="57"/>
      <c r="R74" s="57"/>
      <c r="S74" s="57"/>
      <c r="T74" s="57"/>
      <c r="U74" s="57"/>
      <c r="V74" s="140"/>
      <c r="W74" s="140"/>
      <c r="X74" s="140"/>
      <c r="Y74" s="140"/>
      <c r="Z74" s="140"/>
      <c r="AA74" s="140"/>
      <c r="AB74" s="140"/>
      <c r="AC74" s="57"/>
      <c r="AD74" s="57"/>
      <c r="AE74" s="57"/>
      <c r="AF74" s="57"/>
      <c r="AG74" s="57"/>
      <c r="AH74" s="57">
        <f t="shared" si="21"/>
        <v>0</v>
      </c>
      <c r="AI74" s="61"/>
      <c r="AJ74" s="61"/>
      <c r="AK74" s="61"/>
      <c r="AL74" s="61"/>
      <c r="AM74" s="61"/>
      <c r="AN74" s="61">
        <f t="shared" si="22"/>
        <v>0</v>
      </c>
      <c r="AO74" s="67"/>
      <c r="AP74" s="67"/>
      <c r="AQ74" s="67"/>
      <c r="AR74" s="67">
        <f t="shared" si="23"/>
        <v>0</v>
      </c>
    </row>
    <row r="75" spans="1:44">
      <c r="A75" s="24" t="s">
        <v>69</v>
      </c>
      <c r="B75" s="25" t="s">
        <v>973</v>
      </c>
      <c r="C75" s="44"/>
      <c r="D75" s="44">
        <f t="shared" si="17"/>
        <v>0</v>
      </c>
      <c r="E75" s="44">
        <f t="shared" si="18"/>
        <v>0</v>
      </c>
      <c r="F75" s="44">
        <f t="shared" si="19"/>
        <v>0</v>
      </c>
      <c r="G75" s="49"/>
      <c r="H75" s="49"/>
      <c r="I75" s="49"/>
      <c r="J75" s="49"/>
      <c r="K75" s="49"/>
      <c r="L75" s="49"/>
      <c r="M75" s="53" t="e">
        <f>+#REF!</f>
        <v>#REF!</v>
      </c>
      <c r="N75" s="13" t="e">
        <f t="shared" si="20"/>
        <v>#REF!</v>
      </c>
      <c r="O75" s="57"/>
      <c r="P75" s="57"/>
      <c r="Q75" s="57"/>
      <c r="R75" s="57"/>
      <c r="S75" s="57"/>
      <c r="T75" s="57"/>
      <c r="U75" s="57"/>
      <c r="V75" s="140"/>
      <c r="W75" s="140"/>
      <c r="X75" s="140"/>
      <c r="Y75" s="140"/>
      <c r="Z75" s="140"/>
      <c r="AA75" s="140"/>
      <c r="AB75" s="140"/>
      <c r="AC75" s="57"/>
      <c r="AD75" s="57"/>
      <c r="AE75" s="57"/>
      <c r="AF75" s="57"/>
      <c r="AG75" s="57"/>
      <c r="AH75" s="57">
        <f t="shared" si="21"/>
        <v>0</v>
      </c>
      <c r="AI75" s="61"/>
      <c r="AJ75" s="61"/>
      <c r="AK75" s="61"/>
      <c r="AL75" s="61"/>
      <c r="AM75" s="61"/>
      <c r="AN75" s="61">
        <f t="shared" si="22"/>
        <v>0</v>
      </c>
      <c r="AO75" s="67"/>
      <c r="AP75" s="67"/>
      <c r="AQ75" s="67"/>
      <c r="AR75" s="67">
        <f t="shared" si="23"/>
        <v>0</v>
      </c>
    </row>
    <row r="76" spans="1:44">
      <c r="A76" s="24" t="s">
        <v>70</v>
      </c>
      <c r="B76" s="25" t="s">
        <v>974</v>
      </c>
      <c r="C76" s="44"/>
      <c r="D76" s="44">
        <f t="shared" si="17"/>
        <v>0</v>
      </c>
      <c r="E76" s="44">
        <f t="shared" si="18"/>
        <v>0</v>
      </c>
      <c r="F76" s="44">
        <f t="shared" si="19"/>
        <v>0</v>
      </c>
      <c r="G76" s="49"/>
      <c r="H76" s="49"/>
      <c r="I76" s="49"/>
      <c r="J76" s="49"/>
      <c r="K76" s="49"/>
      <c r="L76" s="49"/>
      <c r="M76" s="53" t="e">
        <f>+#REF!</f>
        <v>#REF!</v>
      </c>
      <c r="N76" s="13" t="e">
        <f t="shared" si="20"/>
        <v>#REF!</v>
      </c>
      <c r="O76" s="57"/>
      <c r="P76" s="57"/>
      <c r="Q76" s="57"/>
      <c r="R76" s="57"/>
      <c r="S76" s="57"/>
      <c r="T76" s="57"/>
      <c r="U76" s="57"/>
      <c r="V76" s="140"/>
      <c r="W76" s="140"/>
      <c r="X76" s="140"/>
      <c r="Y76" s="140"/>
      <c r="Z76" s="140"/>
      <c r="AA76" s="140"/>
      <c r="AB76" s="140"/>
      <c r="AC76" s="57"/>
      <c r="AD76" s="57"/>
      <c r="AE76" s="57"/>
      <c r="AF76" s="57"/>
      <c r="AG76" s="57"/>
      <c r="AH76" s="57">
        <f t="shared" si="21"/>
        <v>0</v>
      </c>
      <c r="AI76" s="61"/>
      <c r="AJ76" s="61"/>
      <c r="AK76" s="61"/>
      <c r="AL76" s="61"/>
      <c r="AM76" s="61"/>
      <c r="AN76" s="61">
        <f t="shared" si="22"/>
        <v>0</v>
      </c>
      <c r="AO76" s="67"/>
      <c r="AP76" s="67"/>
      <c r="AQ76" s="67"/>
      <c r="AR76" s="67">
        <f t="shared" si="23"/>
        <v>0</v>
      </c>
    </row>
    <row r="77" spans="1:44">
      <c r="A77" s="24" t="s">
        <v>71</v>
      </c>
      <c r="B77" s="25" t="s">
        <v>975</v>
      </c>
      <c r="C77" s="44"/>
      <c r="D77" s="44">
        <f t="shared" si="17"/>
        <v>0</v>
      </c>
      <c r="E77" s="44">
        <f t="shared" si="18"/>
        <v>0</v>
      </c>
      <c r="F77" s="44">
        <f t="shared" si="19"/>
        <v>0</v>
      </c>
      <c r="G77" s="49"/>
      <c r="H77" s="49"/>
      <c r="I77" s="49"/>
      <c r="J77" s="49"/>
      <c r="K77" s="49"/>
      <c r="L77" s="49"/>
      <c r="M77" s="53" t="e">
        <f>+#REF!</f>
        <v>#REF!</v>
      </c>
      <c r="N77" s="13" t="e">
        <f t="shared" si="20"/>
        <v>#REF!</v>
      </c>
      <c r="O77" s="57"/>
      <c r="P77" s="57"/>
      <c r="R77" s="57"/>
      <c r="S77" s="57"/>
      <c r="T77" s="57"/>
      <c r="U77" s="57"/>
      <c r="V77" s="140"/>
      <c r="W77" s="140"/>
      <c r="X77" s="140"/>
      <c r="Y77" s="140"/>
      <c r="Z77" s="140"/>
      <c r="AA77" s="140"/>
      <c r="AB77" s="140"/>
      <c r="AC77" s="57"/>
      <c r="AD77" s="57"/>
      <c r="AE77" s="57"/>
      <c r="AF77" s="57"/>
      <c r="AG77" s="57"/>
      <c r="AH77" s="57">
        <f t="shared" si="21"/>
        <v>0</v>
      </c>
      <c r="AI77" s="61"/>
      <c r="AJ77" s="61"/>
      <c r="AK77" s="61"/>
      <c r="AL77" s="61"/>
      <c r="AM77" s="61"/>
      <c r="AN77" s="61">
        <f t="shared" si="22"/>
        <v>0</v>
      </c>
      <c r="AO77" s="67"/>
      <c r="AP77" s="67"/>
      <c r="AQ77" s="67"/>
      <c r="AR77" s="67">
        <f t="shared" si="23"/>
        <v>0</v>
      </c>
    </row>
    <row r="78" spans="1:44">
      <c r="A78" s="24" t="s">
        <v>72</v>
      </c>
      <c r="B78" s="25" t="s">
        <v>976</v>
      </c>
      <c r="C78" s="44"/>
      <c r="D78" s="44">
        <f t="shared" si="17"/>
        <v>0</v>
      </c>
      <c r="E78" s="44">
        <f t="shared" si="18"/>
        <v>0</v>
      </c>
      <c r="F78" s="44">
        <f t="shared" si="19"/>
        <v>0</v>
      </c>
      <c r="G78" s="49"/>
      <c r="H78" s="49"/>
      <c r="I78" s="49"/>
      <c r="J78" s="49"/>
      <c r="K78" s="49"/>
      <c r="L78" s="49"/>
      <c r="M78" s="53" t="e">
        <f>+#REF!</f>
        <v>#REF!</v>
      </c>
      <c r="N78" s="13" t="e">
        <f t="shared" si="20"/>
        <v>#REF!</v>
      </c>
      <c r="O78" s="57"/>
      <c r="P78" s="57"/>
      <c r="Q78" s="57"/>
      <c r="R78" s="57"/>
      <c r="S78" s="57"/>
      <c r="T78" s="57"/>
      <c r="U78" s="57"/>
      <c r="V78" s="140"/>
      <c r="W78" s="140"/>
      <c r="X78" s="140"/>
      <c r="Y78" s="140"/>
      <c r="Z78" s="140"/>
      <c r="AA78" s="140"/>
      <c r="AB78" s="140"/>
      <c r="AC78" s="57"/>
      <c r="AD78" s="57"/>
      <c r="AE78" s="57"/>
      <c r="AF78" s="57"/>
      <c r="AG78" s="57"/>
      <c r="AH78" s="57">
        <f t="shared" si="21"/>
        <v>0</v>
      </c>
      <c r="AI78" s="61"/>
      <c r="AJ78" s="61"/>
      <c r="AK78" s="61"/>
      <c r="AL78" s="61"/>
      <c r="AM78" s="61"/>
      <c r="AN78" s="61">
        <f t="shared" si="22"/>
        <v>0</v>
      </c>
      <c r="AO78" s="67"/>
      <c r="AP78" s="67"/>
      <c r="AQ78" s="67"/>
      <c r="AR78" s="67">
        <f t="shared" si="23"/>
        <v>0</v>
      </c>
    </row>
    <row r="79" spans="1:44">
      <c r="A79" s="24" t="s">
        <v>73</v>
      </c>
      <c r="B79" s="25" t="s">
        <v>977</v>
      </c>
      <c r="C79" s="44"/>
      <c r="D79" s="44">
        <f t="shared" si="17"/>
        <v>0</v>
      </c>
      <c r="E79" s="44">
        <f t="shared" si="18"/>
        <v>0</v>
      </c>
      <c r="F79" s="44">
        <f t="shared" si="19"/>
        <v>0</v>
      </c>
      <c r="G79" s="49"/>
      <c r="H79" s="49"/>
      <c r="I79" s="49"/>
      <c r="J79" s="49"/>
      <c r="K79" s="49"/>
      <c r="L79" s="49"/>
      <c r="M79" s="53" t="e">
        <f>+#REF!</f>
        <v>#REF!</v>
      </c>
      <c r="N79" s="13" t="e">
        <f t="shared" si="20"/>
        <v>#REF!</v>
      </c>
      <c r="O79" s="57"/>
      <c r="P79" s="57"/>
      <c r="Q79" s="57"/>
      <c r="R79" s="57"/>
      <c r="S79" s="57"/>
      <c r="T79" s="57"/>
      <c r="U79" s="57"/>
      <c r="V79" s="140"/>
      <c r="W79" s="140"/>
      <c r="X79" s="140"/>
      <c r="Y79" s="140"/>
      <c r="Z79" s="140"/>
      <c r="AA79" s="140"/>
      <c r="AB79" s="140"/>
      <c r="AC79" s="57"/>
      <c r="AD79" s="57"/>
      <c r="AE79" s="57"/>
      <c r="AF79" s="57"/>
      <c r="AG79" s="57"/>
      <c r="AH79" s="57">
        <f t="shared" si="21"/>
        <v>0</v>
      </c>
      <c r="AI79" s="61"/>
      <c r="AJ79" s="61"/>
      <c r="AK79" s="61"/>
      <c r="AL79" s="61"/>
      <c r="AM79" s="61"/>
      <c r="AN79" s="61">
        <f t="shared" si="22"/>
        <v>0</v>
      </c>
      <c r="AO79" s="67"/>
      <c r="AP79" s="67"/>
      <c r="AQ79" s="67"/>
      <c r="AR79" s="67">
        <f t="shared" si="23"/>
        <v>0</v>
      </c>
    </row>
    <row r="80" spans="1:44">
      <c r="A80" s="24" t="s">
        <v>74</v>
      </c>
      <c r="B80" s="25" t="s">
        <v>978</v>
      </c>
      <c r="C80" s="44"/>
      <c r="D80" s="44">
        <f t="shared" si="17"/>
        <v>0</v>
      </c>
      <c r="E80" s="44">
        <f t="shared" si="18"/>
        <v>0</v>
      </c>
      <c r="F80" s="44">
        <f t="shared" si="19"/>
        <v>0</v>
      </c>
      <c r="G80" s="49"/>
      <c r="H80" s="49"/>
      <c r="I80" s="49"/>
      <c r="J80" s="49"/>
      <c r="K80" s="49"/>
      <c r="L80" s="49"/>
      <c r="M80" s="53" t="e">
        <f>+#REF!</f>
        <v>#REF!</v>
      </c>
      <c r="N80" s="13" t="e">
        <f t="shared" si="20"/>
        <v>#REF!</v>
      </c>
      <c r="O80" s="57"/>
      <c r="P80" s="57"/>
      <c r="Q80" s="57"/>
      <c r="R80" s="57"/>
      <c r="S80" s="57"/>
      <c r="T80" s="57"/>
      <c r="U80" s="57"/>
      <c r="V80" s="140"/>
      <c r="W80" s="140"/>
      <c r="X80" s="140"/>
      <c r="Y80" s="140"/>
      <c r="Z80" s="140"/>
      <c r="AA80" s="140"/>
      <c r="AB80" s="140"/>
      <c r="AC80" s="57"/>
      <c r="AD80" s="57"/>
      <c r="AE80" s="57"/>
      <c r="AF80" s="57"/>
      <c r="AG80" s="57"/>
      <c r="AH80" s="57">
        <f t="shared" si="21"/>
        <v>0</v>
      </c>
      <c r="AI80" s="61"/>
      <c r="AJ80" s="61"/>
      <c r="AK80" s="61"/>
      <c r="AL80" s="61"/>
      <c r="AM80" s="61"/>
      <c r="AN80" s="61">
        <f t="shared" si="22"/>
        <v>0</v>
      </c>
      <c r="AO80" s="67"/>
      <c r="AP80" s="67"/>
      <c r="AQ80" s="67"/>
      <c r="AR80" s="67">
        <f t="shared" si="23"/>
        <v>0</v>
      </c>
    </row>
    <row r="81" spans="1:47">
      <c r="A81" s="24" t="s">
        <v>75</v>
      </c>
      <c r="B81" s="25" t="s">
        <v>979</v>
      </c>
      <c r="C81" s="44"/>
      <c r="D81" s="44">
        <f t="shared" si="17"/>
        <v>0</v>
      </c>
      <c r="E81" s="44">
        <f t="shared" si="18"/>
        <v>0</v>
      </c>
      <c r="F81" s="44">
        <f t="shared" si="19"/>
        <v>0</v>
      </c>
      <c r="G81" s="49"/>
      <c r="H81" s="49"/>
      <c r="I81" s="49"/>
      <c r="J81" s="49"/>
      <c r="K81" s="49"/>
      <c r="L81" s="49"/>
      <c r="M81" s="53" t="e">
        <f>+#REF!</f>
        <v>#REF!</v>
      </c>
      <c r="N81" s="13" t="e">
        <f t="shared" si="20"/>
        <v>#REF!</v>
      </c>
      <c r="O81" s="57"/>
      <c r="P81" s="57"/>
      <c r="Q81" s="57"/>
      <c r="R81" s="57"/>
      <c r="S81" s="57"/>
      <c r="T81" s="57"/>
      <c r="U81" s="57"/>
      <c r="V81" s="140"/>
      <c r="W81" s="140"/>
      <c r="X81" s="140"/>
      <c r="Y81" s="140"/>
      <c r="Z81" s="140"/>
      <c r="AA81" s="140"/>
      <c r="AB81" s="140"/>
      <c r="AC81" s="57"/>
      <c r="AD81" s="57"/>
      <c r="AE81" s="57"/>
      <c r="AF81" s="57"/>
      <c r="AG81" s="57"/>
      <c r="AH81" s="57">
        <f t="shared" si="21"/>
        <v>0</v>
      </c>
      <c r="AI81" s="61"/>
      <c r="AJ81" s="61"/>
      <c r="AK81" s="61"/>
      <c r="AL81" s="61"/>
      <c r="AM81" s="61"/>
      <c r="AN81" s="61">
        <f t="shared" si="22"/>
        <v>0</v>
      </c>
      <c r="AO81" s="67"/>
      <c r="AP81" s="67"/>
      <c r="AQ81" s="67"/>
      <c r="AR81" s="67">
        <f t="shared" si="23"/>
        <v>0</v>
      </c>
    </row>
    <row r="82" spans="1:47">
      <c r="A82" s="24" t="s">
        <v>76</v>
      </c>
      <c r="B82" s="25" t="s">
        <v>980</v>
      </c>
      <c r="C82" s="44"/>
      <c r="D82" s="44">
        <f t="shared" si="17"/>
        <v>0</v>
      </c>
      <c r="E82" s="44">
        <f t="shared" si="18"/>
        <v>0</v>
      </c>
      <c r="F82" s="44">
        <f t="shared" si="19"/>
        <v>0</v>
      </c>
      <c r="G82" s="49"/>
      <c r="H82" s="49"/>
      <c r="I82" s="49"/>
      <c r="J82" s="49"/>
      <c r="K82" s="49"/>
      <c r="L82" s="49"/>
      <c r="M82" s="53" t="e">
        <f>+#REF!</f>
        <v>#REF!</v>
      </c>
      <c r="N82" s="13" t="e">
        <f t="shared" si="20"/>
        <v>#REF!</v>
      </c>
      <c r="O82" s="57"/>
      <c r="P82" s="57"/>
      <c r="Q82" s="57"/>
      <c r="R82" s="57"/>
      <c r="S82" s="57"/>
      <c r="T82" s="57"/>
      <c r="U82" s="57"/>
      <c r="V82" s="140"/>
      <c r="W82" s="140"/>
      <c r="X82" s="140"/>
      <c r="Y82" s="140"/>
      <c r="Z82" s="57"/>
      <c r="AA82" s="140"/>
      <c r="AB82" s="140"/>
      <c r="AC82" s="57"/>
      <c r="AD82" s="57"/>
      <c r="AE82" s="57"/>
      <c r="AF82" s="57"/>
      <c r="AG82" s="57"/>
      <c r="AH82" s="57">
        <f t="shared" si="21"/>
        <v>0</v>
      </c>
      <c r="AI82" s="61"/>
      <c r="AJ82" s="61"/>
      <c r="AK82" s="61"/>
      <c r="AL82" s="61"/>
      <c r="AM82" s="61"/>
      <c r="AN82" s="61">
        <f t="shared" si="22"/>
        <v>0</v>
      </c>
      <c r="AO82" s="67"/>
      <c r="AP82" s="67"/>
      <c r="AQ82" s="67"/>
      <c r="AR82" s="67">
        <f t="shared" si="23"/>
        <v>0</v>
      </c>
    </row>
    <row r="83" spans="1:47">
      <c r="A83" s="24" t="s">
        <v>77</v>
      </c>
      <c r="B83" s="25" t="s">
        <v>981</v>
      </c>
      <c r="C83" s="44"/>
      <c r="D83" s="44">
        <f t="shared" si="17"/>
        <v>0</v>
      </c>
      <c r="E83" s="44">
        <f t="shared" si="18"/>
        <v>0</v>
      </c>
      <c r="F83" s="44">
        <f t="shared" si="19"/>
        <v>0</v>
      </c>
      <c r="G83" s="49"/>
      <c r="H83" s="49"/>
      <c r="I83" s="49"/>
      <c r="J83" s="49"/>
      <c r="K83" s="49"/>
      <c r="L83" s="49"/>
      <c r="M83" s="53" t="e">
        <f>+#REF!</f>
        <v>#REF!</v>
      </c>
      <c r="N83" s="13" t="e">
        <f t="shared" si="20"/>
        <v>#REF!</v>
      </c>
      <c r="O83" s="57"/>
      <c r="P83" s="57"/>
      <c r="Q83" s="57"/>
      <c r="R83" s="57"/>
      <c r="S83" s="57"/>
      <c r="T83" s="57"/>
      <c r="U83" s="57"/>
      <c r="V83" s="140"/>
      <c r="W83" s="140"/>
      <c r="X83" s="140"/>
      <c r="Y83" s="140"/>
      <c r="Z83" s="140"/>
      <c r="AA83" s="140"/>
      <c r="AB83" s="140"/>
      <c r="AC83" s="57"/>
      <c r="AD83" s="57"/>
      <c r="AE83" s="57"/>
      <c r="AF83" s="57"/>
      <c r="AG83" s="57"/>
      <c r="AH83" s="57">
        <f t="shared" si="21"/>
        <v>0</v>
      </c>
      <c r="AI83" s="61"/>
      <c r="AJ83" s="61"/>
      <c r="AK83" s="61"/>
      <c r="AL83" s="61"/>
      <c r="AM83" s="61"/>
      <c r="AN83" s="61">
        <f t="shared" si="22"/>
        <v>0</v>
      </c>
      <c r="AO83" s="67"/>
      <c r="AP83" s="67"/>
      <c r="AQ83" s="67"/>
      <c r="AR83" s="67">
        <f t="shared" si="23"/>
        <v>0</v>
      </c>
    </row>
    <row r="84" spans="1:47">
      <c r="A84" s="24" t="s">
        <v>78</v>
      </c>
      <c r="B84" s="25" t="s">
        <v>982</v>
      </c>
      <c r="C84" s="44"/>
      <c r="D84" s="44">
        <f t="shared" si="17"/>
        <v>0</v>
      </c>
      <c r="E84" s="44">
        <f t="shared" si="18"/>
        <v>0</v>
      </c>
      <c r="F84" s="44">
        <f t="shared" si="19"/>
        <v>0</v>
      </c>
      <c r="G84" s="49"/>
      <c r="H84" s="49"/>
      <c r="I84" s="49"/>
      <c r="J84" s="49"/>
      <c r="K84" s="49"/>
      <c r="L84" s="49"/>
      <c r="M84" s="53" t="e">
        <f>+#REF!</f>
        <v>#REF!</v>
      </c>
      <c r="N84" s="13" t="e">
        <f t="shared" si="20"/>
        <v>#REF!</v>
      </c>
      <c r="O84" s="57"/>
      <c r="P84" s="57"/>
      <c r="Q84" s="57"/>
      <c r="R84" s="57"/>
      <c r="S84" s="57"/>
      <c r="T84" s="57"/>
      <c r="U84" s="57"/>
      <c r="V84" s="140"/>
      <c r="W84" s="140"/>
      <c r="X84" s="140"/>
      <c r="Y84" s="140"/>
      <c r="Z84" s="140"/>
      <c r="AA84" s="140"/>
      <c r="AB84" s="140"/>
      <c r="AC84" s="57"/>
      <c r="AD84" s="57"/>
      <c r="AE84" s="57"/>
      <c r="AF84" s="57"/>
      <c r="AG84" s="57"/>
      <c r="AH84" s="57">
        <f t="shared" si="21"/>
        <v>0</v>
      </c>
      <c r="AI84" s="61"/>
      <c r="AJ84" s="61"/>
      <c r="AK84" s="61"/>
      <c r="AL84" s="61"/>
      <c r="AM84" s="61"/>
      <c r="AN84" s="61">
        <f t="shared" si="22"/>
        <v>0</v>
      </c>
      <c r="AO84" s="67"/>
      <c r="AP84" s="67"/>
      <c r="AQ84" s="67"/>
      <c r="AR84" s="67">
        <f t="shared" si="23"/>
        <v>0</v>
      </c>
    </row>
    <row r="85" spans="1:47">
      <c r="A85" s="24" t="s">
        <v>79</v>
      </c>
      <c r="B85" s="25" t="s">
        <v>983</v>
      </c>
      <c r="C85" s="44"/>
      <c r="D85" s="44">
        <f t="shared" si="17"/>
        <v>0</v>
      </c>
      <c r="E85" s="44">
        <f t="shared" si="18"/>
        <v>0</v>
      </c>
      <c r="F85" s="44">
        <f t="shared" si="19"/>
        <v>0</v>
      </c>
      <c r="G85" s="49"/>
      <c r="H85" s="49"/>
      <c r="I85" s="49"/>
      <c r="J85" s="49"/>
      <c r="K85" s="49"/>
      <c r="L85" s="49"/>
      <c r="M85" s="53" t="e">
        <f>+#REF!</f>
        <v>#REF!</v>
      </c>
      <c r="N85" s="13" t="e">
        <f t="shared" si="20"/>
        <v>#REF!</v>
      </c>
      <c r="O85" s="57"/>
      <c r="P85" s="57"/>
      <c r="Q85" s="57"/>
      <c r="R85" s="57"/>
      <c r="S85" s="57"/>
      <c r="T85" s="57"/>
      <c r="U85" s="57"/>
      <c r="V85" s="140"/>
      <c r="W85" s="140"/>
      <c r="X85" s="140"/>
      <c r="Y85" s="140"/>
      <c r="Z85" s="140"/>
      <c r="AA85" s="140"/>
      <c r="AB85" s="140"/>
      <c r="AC85" s="57"/>
      <c r="AD85" s="57"/>
      <c r="AE85" s="57"/>
      <c r="AF85" s="57"/>
      <c r="AG85" s="57"/>
      <c r="AH85" s="57">
        <f t="shared" si="21"/>
        <v>0</v>
      </c>
      <c r="AI85" s="61"/>
      <c r="AJ85" s="61"/>
      <c r="AK85" s="61"/>
      <c r="AL85" s="61"/>
      <c r="AM85" s="61"/>
      <c r="AN85" s="61">
        <f t="shared" si="22"/>
        <v>0</v>
      </c>
      <c r="AO85" s="67"/>
      <c r="AP85" s="67"/>
      <c r="AQ85" s="67"/>
      <c r="AR85" s="67">
        <f t="shared" si="23"/>
        <v>0</v>
      </c>
    </row>
    <row r="86" spans="1:47">
      <c r="A86" s="24" t="s">
        <v>80</v>
      </c>
      <c r="B86" s="25" t="s">
        <v>984</v>
      </c>
      <c r="C86" s="44"/>
      <c r="D86" s="44">
        <f t="shared" si="17"/>
        <v>0</v>
      </c>
      <c r="E86" s="44">
        <f t="shared" si="18"/>
        <v>0</v>
      </c>
      <c r="F86" s="44">
        <f t="shared" si="19"/>
        <v>0</v>
      </c>
      <c r="G86" s="49"/>
      <c r="H86" s="49"/>
      <c r="I86" s="49"/>
      <c r="J86" s="49"/>
      <c r="K86" s="49"/>
      <c r="L86" s="49"/>
      <c r="M86" s="53" t="e">
        <f>+#REF!</f>
        <v>#REF!</v>
      </c>
      <c r="N86" s="13" t="e">
        <f t="shared" si="20"/>
        <v>#REF!</v>
      </c>
      <c r="O86" s="57"/>
      <c r="P86" s="57"/>
      <c r="Q86" s="57"/>
      <c r="R86" s="57"/>
      <c r="S86" s="57"/>
      <c r="T86" s="57"/>
      <c r="U86" s="57"/>
      <c r="V86" s="140"/>
      <c r="W86" s="140"/>
      <c r="X86" s="140"/>
      <c r="Y86" s="140"/>
      <c r="Z86" s="140"/>
      <c r="AA86" s="140"/>
      <c r="AB86" s="140"/>
      <c r="AC86" s="57"/>
      <c r="AD86" s="57"/>
      <c r="AE86" s="57"/>
      <c r="AF86" s="57"/>
      <c r="AG86" s="57"/>
      <c r="AH86" s="57">
        <f t="shared" si="21"/>
        <v>0</v>
      </c>
      <c r="AI86" s="61"/>
      <c r="AJ86" s="61"/>
      <c r="AK86" s="61"/>
      <c r="AL86" s="61"/>
      <c r="AM86" s="61"/>
      <c r="AN86" s="61">
        <f t="shared" si="22"/>
        <v>0</v>
      </c>
      <c r="AO86" s="67"/>
      <c r="AP86" s="67"/>
      <c r="AQ86" s="67"/>
      <c r="AR86" s="67">
        <f t="shared" si="23"/>
        <v>0</v>
      </c>
    </row>
    <row r="87" spans="1:47" s="1" customFormat="1">
      <c r="A87" s="24" t="s">
        <v>81</v>
      </c>
      <c r="B87" s="25" t="s">
        <v>985</v>
      </c>
      <c r="C87" s="44"/>
      <c r="D87" s="44">
        <f t="shared" si="17"/>
        <v>0</v>
      </c>
      <c r="E87" s="44">
        <f t="shared" si="18"/>
        <v>0</v>
      </c>
      <c r="F87" s="44">
        <f t="shared" si="19"/>
        <v>0</v>
      </c>
      <c r="G87" s="49"/>
      <c r="H87" s="49"/>
      <c r="I87" s="49"/>
      <c r="J87" s="49"/>
      <c r="K87" s="49"/>
      <c r="L87" s="49"/>
      <c r="M87" s="53" t="e">
        <f>+#REF!</f>
        <v>#REF!</v>
      </c>
      <c r="N87" s="13" t="e">
        <f t="shared" si="20"/>
        <v>#REF!</v>
      </c>
      <c r="O87" s="57"/>
      <c r="P87" s="57"/>
      <c r="Q87" s="57"/>
      <c r="R87" s="57"/>
      <c r="S87" s="57"/>
      <c r="T87" s="32"/>
      <c r="U87" s="57"/>
      <c r="V87" s="140"/>
      <c r="W87" s="140"/>
      <c r="X87" s="140"/>
      <c r="Y87" s="140"/>
      <c r="Z87" s="140"/>
      <c r="AA87" s="140"/>
      <c r="AB87" s="140"/>
      <c r="AC87" s="57"/>
      <c r="AD87" s="57"/>
      <c r="AE87" s="57"/>
      <c r="AF87" s="57"/>
      <c r="AG87" s="57"/>
      <c r="AH87" s="57">
        <f t="shared" si="21"/>
        <v>0</v>
      </c>
      <c r="AI87" s="61"/>
      <c r="AJ87" s="61"/>
      <c r="AK87" s="61"/>
      <c r="AL87" s="61"/>
      <c r="AM87" s="61"/>
      <c r="AN87" s="61">
        <f t="shared" si="22"/>
        <v>0</v>
      </c>
      <c r="AO87" s="67"/>
      <c r="AP87" s="67"/>
      <c r="AQ87" s="67"/>
      <c r="AR87" s="67">
        <f t="shared" si="23"/>
        <v>0</v>
      </c>
      <c r="AS87"/>
      <c r="AT87"/>
      <c r="AU87"/>
    </row>
    <row r="88" spans="1:47">
      <c r="A88" s="24"/>
      <c r="B88" s="25"/>
      <c r="C88" s="44"/>
      <c r="D88" s="44"/>
      <c r="E88" s="44"/>
      <c r="F88" s="44"/>
      <c r="G88" s="49"/>
      <c r="H88" s="49"/>
      <c r="I88" s="49"/>
      <c r="J88" s="49"/>
      <c r="K88" s="49"/>
      <c r="L88" s="49"/>
      <c r="M88" s="53"/>
      <c r="O88" s="57"/>
      <c r="P88" s="57"/>
      <c r="Q88" s="57"/>
      <c r="R88" s="57"/>
      <c r="S88" s="57"/>
      <c r="T88" s="57"/>
      <c r="U88" s="57"/>
      <c r="V88" s="140"/>
      <c r="W88" s="140"/>
      <c r="X88" s="140"/>
      <c r="Y88" s="140"/>
      <c r="Z88" s="140"/>
      <c r="AA88" s="140"/>
      <c r="AB88" s="140"/>
      <c r="AC88" s="57"/>
      <c r="AD88" s="57"/>
      <c r="AE88" s="57"/>
      <c r="AF88" s="57"/>
      <c r="AG88" s="57"/>
      <c r="AH88" s="57"/>
      <c r="AI88" s="61"/>
      <c r="AJ88" s="61"/>
      <c r="AK88" s="61"/>
      <c r="AL88" s="61"/>
      <c r="AM88" s="61"/>
      <c r="AN88" s="61"/>
      <c r="AO88" s="67"/>
      <c r="AP88" s="67"/>
      <c r="AQ88" s="67"/>
      <c r="AR88" s="66"/>
    </row>
    <row r="89" spans="1:47">
      <c r="A89" s="20">
        <v>3</v>
      </c>
      <c r="B89" s="26" t="s">
        <v>986</v>
      </c>
      <c r="C89" s="43">
        <f t="shared" ref="C89:AR89" si="24">SUM(C91:C91)</f>
        <v>0</v>
      </c>
      <c r="D89" s="43">
        <f t="shared" si="24"/>
        <v>0</v>
      </c>
      <c r="E89" s="43">
        <f t="shared" si="24"/>
        <v>0</v>
      </c>
      <c r="F89" s="43">
        <f t="shared" si="24"/>
        <v>0</v>
      </c>
      <c r="G89" s="47">
        <f t="shared" si="24"/>
        <v>0</v>
      </c>
      <c r="H89" s="47">
        <f t="shared" si="24"/>
        <v>0</v>
      </c>
      <c r="I89" s="47">
        <f t="shared" si="24"/>
        <v>0</v>
      </c>
      <c r="J89" s="47">
        <f t="shared" si="24"/>
        <v>0</v>
      </c>
      <c r="K89" s="47">
        <f t="shared" si="24"/>
        <v>0</v>
      </c>
      <c r="L89" s="47">
        <f t="shared" si="24"/>
        <v>0</v>
      </c>
      <c r="M89" s="51" t="e">
        <f t="shared" si="24"/>
        <v>#REF!</v>
      </c>
      <c r="N89" s="33" t="e">
        <f t="shared" si="24"/>
        <v>#REF!</v>
      </c>
      <c r="O89" s="55">
        <f t="shared" si="24"/>
        <v>0</v>
      </c>
      <c r="P89" s="55">
        <f t="shared" si="24"/>
        <v>0</v>
      </c>
      <c r="Q89" s="55">
        <f t="shared" si="24"/>
        <v>0</v>
      </c>
      <c r="R89" s="55">
        <f t="shared" si="24"/>
        <v>0</v>
      </c>
      <c r="S89" s="55">
        <f t="shared" si="24"/>
        <v>0</v>
      </c>
      <c r="T89" s="55">
        <f t="shared" si="24"/>
        <v>0</v>
      </c>
      <c r="U89" s="55">
        <f t="shared" si="24"/>
        <v>0</v>
      </c>
      <c r="V89" s="55">
        <f t="shared" si="24"/>
        <v>0</v>
      </c>
      <c r="W89" s="55">
        <f t="shared" si="24"/>
        <v>0</v>
      </c>
      <c r="X89" s="55">
        <f t="shared" si="24"/>
        <v>0</v>
      </c>
      <c r="Y89" s="55">
        <f t="shared" si="24"/>
        <v>0</v>
      </c>
      <c r="Z89" s="55">
        <f t="shared" si="24"/>
        <v>0</v>
      </c>
      <c r="AA89" s="55">
        <f t="shared" si="24"/>
        <v>0</v>
      </c>
      <c r="AB89" s="55">
        <f t="shared" si="24"/>
        <v>0</v>
      </c>
      <c r="AC89" s="55">
        <f t="shared" si="24"/>
        <v>0</v>
      </c>
      <c r="AD89" s="55">
        <f t="shared" si="24"/>
        <v>0</v>
      </c>
      <c r="AE89" s="55">
        <f t="shared" si="24"/>
        <v>0</v>
      </c>
      <c r="AF89" s="55">
        <f t="shared" si="24"/>
        <v>0</v>
      </c>
      <c r="AG89" s="55">
        <f t="shared" si="24"/>
        <v>0</v>
      </c>
      <c r="AH89" s="55">
        <f t="shared" si="24"/>
        <v>0</v>
      </c>
      <c r="AI89" s="59">
        <f t="shared" si="24"/>
        <v>0</v>
      </c>
      <c r="AJ89" s="59">
        <f t="shared" si="24"/>
        <v>0</v>
      </c>
      <c r="AK89" s="59">
        <f t="shared" si="24"/>
        <v>0</v>
      </c>
      <c r="AL89" s="59">
        <f t="shared" si="24"/>
        <v>0</v>
      </c>
      <c r="AM89" s="59">
        <f t="shared" si="24"/>
        <v>0</v>
      </c>
      <c r="AN89" s="59">
        <f t="shared" si="24"/>
        <v>0</v>
      </c>
      <c r="AO89" s="65">
        <f t="shared" si="24"/>
        <v>0</v>
      </c>
      <c r="AP89" s="65">
        <f t="shared" si="24"/>
        <v>0</v>
      </c>
      <c r="AQ89" s="65">
        <f t="shared" si="24"/>
        <v>0</v>
      </c>
      <c r="AR89" s="65">
        <f t="shared" si="24"/>
        <v>0</v>
      </c>
    </row>
    <row r="90" spans="1:47">
      <c r="A90" s="24"/>
      <c r="B90" s="28"/>
      <c r="C90" s="44"/>
      <c r="D90" s="44"/>
      <c r="E90" s="44"/>
      <c r="F90" s="44"/>
      <c r="G90" s="49"/>
      <c r="H90" s="49"/>
      <c r="I90" s="49"/>
      <c r="J90" s="49"/>
      <c r="K90" s="49"/>
      <c r="L90" s="49"/>
      <c r="M90" s="53"/>
      <c r="N90" s="15"/>
      <c r="O90" s="57"/>
      <c r="P90" s="57"/>
      <c r="Q90" s="57"/>
      <c r="R90" s="57"/>
      <c r="S90" s="57"/>
      <c r="T90" s="57"/>
      <c r="U90" s="57"/>
      <c r="V90" s="57"/>
      <c r="W90" s="57"/>
      <c r="X90" s="57"/>
      <c r="Y90" s="57"/>
      <c r="Z90" s="57"/>
      <c r="AA90" s="57"/>
      <c r="AB90" s="57"/>
      <c r="AC90" s="57"/>
      <c r="AD90" s="57"/>
      <c r="AE90" s="57"/>
      <c r="AF90" s="57"/>
      <c r="AG90" s="57"/>
      <c r="AH90" s="57"/>
      <c r="AI90" s="61"/>
      <c r="AJ90" s="61"/>
      <c r="AK90" s="61"/>
      <c r="AL90" s="61"/>
      <c r="AM90" s="61"/>
      <c r="AN90" s="61"/>
      <c r="AO90" s="67"/>
      <c r="AP90" s="67"/>
      <c r="AQ90" s="67"/>
      <c r="AR90" s="66"/>
    </row>
    <row r="91" spans="1:47">
      <c r="A91" s="24" t="s">
        <v>82</v>
      </c>
      <c r="B91" s="25" t="s">
        <v>987</v>
      </c>
      <c r="C91" s="44">
        <v>0</v>
      </c>
      <c r="D91" s="44">
        <f>+AR91</f>
        <v>0</v>
      </c>
      <c r="E91" s="44">
        <f>+AH91+AN91</f>
        <v>0</v>
      </c>
      <c r="F91" s="44">
        <f>+C91+D91+E91</f>
        <v>0</v>
      </c>
      <c r="G91" s="49"/>
      <c r="H91" s="49"/>
      <c r="I91" s="49"/>
      <c r="J91" s="49"/>
      <c r="K91" s="49"/>
      <c r="L91" s="49"/>
      <c r="M91" s="53" t="e">
        <f>+#REF!</f>
        <v>#REF!</v>
      </c>
      <c r="N91" s="13" t="e">
        <f>+F91-M91</f>
        <v>#REF!</v>
      </c>
      <c r="O91" s="56"/>
      <c r="P91" s="56"/>
      <c r="Q91" s="56"/>
      <c r="R91" s="56"/>
      <c r="S91" s="57"/>
      <c r="T91" s="57"/>
      <c r="U91" s="57"/>
      <c r="V91" s="57"/>
      <c r="W91" s="57"/>
      <c r="X91" s="57"/>
      <c r="Y91" s="57"/>
      <c r="Z91" s="57"/>
      <c r="AA91" s="57"/>
      <c r="AB91" s="57"/>
      <c r="AC91" s="57"/>
      <c r="AD91" s="57"/>
      <c r="AE91" s="57"/>
      <c r="AF91" s="57"/>
      <c r="AG91" s="57"/>
      <c r="AH91" s="57">
        <f>SUM(O91:AE91)</f>
        <v>0</v>
      </c>
      <c r="AI91" s="60"/>
      <c r="AJ91" s="60"/>
      <c r="AK91" s="60"/>
      <c r="AL91" s="60"/>
      <c r="AM91" s="60"/>
      <c r="AN91" s="61">
        <f>+AI91+AJ91+AK91+AL91+AM91</f>
        <v>0</v>
      </c>
      <c r="AO91" s="66"/>
      <c r="AP91" s="66"/>
      <c r="AQ91" s="66"/>
      <c r="AR91" s="67">
        <f>SUM(AO91:AQ91)</f>
        <v>0</v>
      </c>
      <c r="AS91" s="1"/>
      <c r="AT91" s="1"/>
      <c r="AU91" s="1"/>
    </row>
    <row r="92" spans="1:47">
      <c r="A92" s="24"/>
      <c r="B92" s="25"/>
      <c r="C92" s="44"/>
      <c r="D92" s="44"/>
      <c r="E92" s="44"/>
      <c r="F92" s="44"/>
      <c r="G92" s="49"/>
      <c r="H92" s="49"/>
      <c r="I92" s="49"/>
      <c r="J92" s="49"/>
      <c r="K92" s="49"/>
      <c r="L92" s="49"/>
      <c r="M92" s="53"/>
      <c r="O92" s="57"/>
      <c r="P92" s="57"/>
      <c r="Q92" s="57"/>
      <c r="R92" s="57"/>
      <c r="S92" s="57"/>
      <c r="T92" s="57"/>
      <c r="U92" s="57"/>
      <c r="V92" s="57"/>
      <c r="W92" s="57"/>
      <c r="X92" s="57"/>
      <c r="Y92" s="57"/>
      <c r="Z92" s="57"/>
      <c r="AA92" s="57"/>
      <c r="AB92" s="57"/>
      <c r="AC92" s="57"/>
      <c r="AD92" s="57"/>
      <c r="AE92" s="57"/>
      <c r="AF92" s="57"/>
      <c r="AG92" s="57"/>
      <c r="AH92" s="57"/>
      <c r="AI92" s="61"/>
      <c r="AJ92" s="61"/>
      <c r="AK92" s="61"/>
      <c r="AL92" s="61"/>
      <c r="AM92" s="61"/>
      <c r="AN92" s="61"/>
      <c r="AO92" s="67"/>
      <c r="AP92" s="67"/>
      <c r="AQ92" s="67"/>
      <c r="AR92" s="66"/>
    </row>
    <row r="93" spans="1:47">
      <c r="A93" s="20">
        <v>5</v>
      </c>
      <c r="B93" s="26" t="s">
        <v>988</v>
      </c>
      <c r="C93" s="43">
        <f t="shared" ref="C93:AR93" si="25">SUM(C96:C104)</f>
        <v>0</v>
      </c>
      <c r="D93" s="43">
        <f t="shared" si="25"/>
        <v>0</v>
      </c>
      <c r="E93" s="43">
        <f t="shared" si="25"/>
        <v>0</v>
      </c>
      <c r="F93" s="43">
        <f t="shared" si="25"/>
        <v>0</v>
      </c>
      <c r="G93" s="47">
        <f t="shared" si="25"/>
        <v>0</v>
      </c>
      <c r="H93" s="47">
        <f t="shared" si="25"/>
        <v>0</v>
      </c>
      <c r="I93" s="47">
        <f t="shared" si="25"/>
        <v>0</v>
      </c>
      <c r="J93" s="47">
        <f t="shared" si="25"/>
        <v>0</v>
      </c>
      <c r="K93" s="47">
        <f t="shared" si="25"/>
        <v>0</v>
      </c>
      <c r="L93" s="47">
        <f t="shared" si="25"/>
        <v>0</v>
      </c>
      <c r="M93" s="51" t="e">
        <f t="shared" si="25"/>
        <v>#REF!</v>
      </c>
      <c r="N93" s="33" t="e">
        <f t="shared" si="25"/>
        <v>#REF!</v>
      </c>
      <c r="O93" s="55">
        <f t="shared" si="25"/>
        <v>0</v>
      </c>
      <c r="P93" s="55">
        <f t="shared" si="25"/>
        <v>0</v>
      </c>
      <c r="Q93" s="55">
        <f t="shared" si="25"/>
        <v>0</v>
      </c>
      <c r="R93" s="55">
        <f t="shared" si="25"/>
        <v>0</v>
      </c>
      <c r="S93" s="55">
        <f t="shared" si="25"/>
        <v>0</v>
      </c>
      <c r="T93" s="55">
        <f t="shared" si="25"/>
        <v>0</v>
      </c>
      <c r="U93" s="55">
        <f t="shared" si="25"/>
        <v>0</v>
      </c>
      <c r="V93" s="55">
        <f t="shared" si="25"/>
        <v>0</v>
      </c>
      <c r="W93" s="55">
        <f t="shared" si="25"/>
        <v>0</v>
      </c>
      <c r="X93" s="55">
        <f t="shared" si="25"/>
        <v>0</v>
      </c>
      <c r="Y93" s="55">
        <f t="shared" si="25"/>
        <v>0</v>
      </c>
      <c r="Z93" s="55">
        <f t="shared" si="25"/>
        <v>0</v>
      </c>
      <c r="AA93" s="55">
        <f t="shared" si="25"/>
        <v>0</v>
      </c>
      <c r="AB93" s="55"/>
      <c r="AC93" s="55"/>
      <c r="AD93" s="55">
        <f>SUM(AD96:AD104)</f>
        <v>0</v>
      </c>
      <c r="AE93" s="55">
        <f>SUM(AE96:AE104)</f>
        <v>0</v>
      </c>
      <c r="AF93" s="55">
        <f>SUM(AF96:AF104)</f>
        <v>0</v>
      </c>
      <c r="AG93" s="55">
        <f>SUM(AG96:AG104)</f>
        <v>0</v>
      </c>
      <c r="AH93" s="55">
        <f>SUM(AH95:AH105)</f>
        <v>0</v>
      </c>
      <c r="AI93" s="59">
        <f t="shared" si="25"/>
        <v>0</v>
      </c>
      <c r="AJ93" s="59">
        <f t="shared" si="25"/>
        <v>0</v>
      </c>
      <c r="AK93" s="59">
        <f t="shared" si="25"/>
        <v>0</v>
      </c>
      <c r="AL93" s="59">
        <f t="shared" si="25"/>
        <v>0</v>
      </c>
      <c r="AM93" s="59">
        <f t="shared" si="25"/>
        <v>0</v>
      </c>
      <c r="AN93" s="59">
        <f t="shared" si="25"/>
        <v>0</v>
      </c>
      <c r="AO93" s="65">
        <f t="shared" si="25"/>
        <v>0</v>
      </c>
      <c r="AP93" s="65">
        <f t="shared" si="25"/>
        <v>0</v>
      </c>
      <c r="AQ93" s="65">
        <f t="shared" si="25"/>
        <v>0</v>
      </c>
      <c r="AR93" s="65">
        <f t="shared" si="25"/>
        <v>0</v>
      </c>
    </row>
    <row r="94" spans="1:47">
      <c r="A94" s="29"/>
      <c r="B94" s="23"/>
      <c r="C94" s="45"/>
      <c r="D94" s="45"/>
      <c r="E94" s="45"/>
      <c r="F94" s="45"/>
      <c r="G94" s="48"/>
      <c r="H94" s="48"/>
      <c r="I94" s="48"/>
      <c r="J94" s="48"/>
      <c r="K94" s="48"/>
      <c r="L94" s="48"/>
      <c r="M94" s="52"/>
      <c r="N94" s="105"/>
      <c r="O94" s="56"/>
      <c r="P94" s="56"/>
      <c r="Q94" s="56"/>
      <c r="R94" s="56"/>
      <c r="S94" s="56"/>
      <c r="T94" s="56"/>
      <c r="U94" s="56"/>
      <c r="V94" s="56"/>
      <c r="W94" s="56"/>
      <c r="X94" s="56"/>
      <c r="Y94" s="56"/>
      <c r="Z94" s="56"/>
      <c r="AA94" s="56"/>
      <c r="AB94" s="56"/>
      <c r="AC94" s="56"/>
      <c r="AD94" s="56"/>
      <c r="AE94" s="56"/>
      <c r="AF94" s="56"/>
      <c r="AG94" s="56"/>
      <c r="AH94" s="56"/>
      <c r="AI94" s="60"/>
      <c r="AJ94" s="60"/>
      <c r="AK94" s="60"/>
      <c r="AL94" s="60"/>
      <c r="AM94" s="60"/>
      <c r="AN94" s="60"/>
      <c r="AO94" s="66"/>
      <c r="AP94" s="66"/>
      <c r="AQ94" s="66"/>
      <c r="AR94" s="66"/>
    </row>
    <row r="95" spans="1:47" s="1" customFormat="1">
      <c r="A95" s="24" t="s">
        <v>83</v>
      </c>
      <c r="B95" s="25" t="s">
        <v>989</v>
      </c>
      <c r="C95" s="44"/>
      <c r="D95" s="44">
        <f t="shared" ref="D95:D105" si="26">+AR95</f>
        <v>0</v>
      </c>
      <c r="E95" s="44">
        <f t="shared" ref="E95:E105" si="27">+AH95+AN95</f>
        <v>0</v>
      </c>
      <c r="F95" s="44">
        <f t="shared" ref="F95:F105" si="28">+C95+D95+E95</f>
        <v>0</v>
      </c>
      <c r="G95" s="49"/>
      <c r="H95" s="49"/>
      <c r="I95" s="49"/>
      <c r="J95" s="49"/>
      <c r="K95" s="49"/>
      <c r="L95" s="49"/>
      <c r="M95" s="53" t="e">
        <f>+#REF!</f>
        <v>#REF!</v>
      </c>
      <c r="N95" s="13" t="e">
        <f t="shared" ref="N95:N105" si="29">+F95-M95</f>
        <v>#REF!</v>
      </c>
      <c r="O95" s="57"/>
      <c r="P95" s="57"/>
      <c r="Q95" s="57"/>
      <c r="R95" s="57"/>
      <c r="S95" s="57"/>
      <c r="T95" s="57"/>
      <c r="U95" s="57"/>
      <c r="V95" s="57"/>
      <c r="W95" s="57"/>
      <c r="X95" s="57"/>
      <c r="Y95" s="57"/>
      <c r="Z95" s="57"/>
      <c r="AA95" s="57"/>
      <c r="AB95" s="57"/>
      <c r="AC95" s="57"/>
      <c r="AD95" s="57"/>
      <c r="AE95" s="57"/>
      <c r="AF95" s="57"/>
      <c r="AG95" s="57"/>
      <c r="AH95" s="57">
        <f t="shared" ref="AH95:AH105" si="30">SUM(O95:AG95)</f>
        <v>0</v>
      </c>
      <c r="AI95" s="61"/>
      <c r="AJ95" s="61"/>
      <c r="AK95" s="61"/>
      <c r="AL95" s="61"/>
      <c r="AM95" s="61"/>
      <c r="AN95" s="61">
        <f t="shared" ref="AN95:AN105" si="31">+AI95+AJ95+AK95+AL95+AM95</f>
        <v>0</v>
      </c>
      <c r="AO95" s="67"/>
      <c r="AP95" s="67"/>
      <c r="AQ95" s="67"/>
      <c r="AR95" s="67">
        <f t="shared" ref="AR95:AR105" si="32">SUM(AO95:AQ95)</f>
        <v>0</v>
      </c>
      <c r="AS95"/>
      <c r="AT95"/>
      <c r="AU95"/>
    </row>
    <row r="96" spans="1:47" s="1" customFormat="1">
      <c r="A96" s="24" t="s">
        <v>84</v>
      </c>
      <c r="B96" s="25" t="s">
        <v>990</v>
      </c>
      <c r="C96" s="44"/>
      <c r="D96" s="44">
        <f t="shared" si="26"/>
        <v>0</v>
      </c>
      <c r="E96" s="44">
        <f t="shared" si="27"/>
        <v>0</v>
      </c>
      <c r="F96" s="44">
        <f t="shared" si="28"/>
        <v>0</v>
      </c>
      <c r="G96" s="49"/>
      <c r="H96" s="49"/>
      <c r="I96" s="49"/>
      <c r="J96" s="49"/>
      <c r="K96" s="49"/>
      <c r="L96" s="49"/>
      <c r="M96" s="53" t="e">
        <f>+#REF!</f>
        <v>#REF!</v>
      </c>
      <c r="N96" s="13" t="e">
        <f t="shared" si="29"/>
        <v>#REF!</v>
      </c>
      <c r="O96" s="57"/>
      <c r="P96" s="57"/>
      <c r="Q96" s="57"/>
      <c r="R96" s="57"/>
      <c r="S96" s="57"/>
      <c r="T96" s="57"/>
      <c r="U96" s="57"/>
      <c r="V96" s="57"/>
      <c r="W96" s="57"/>
      <c r="X96" s="57"/>
      <c r="Y96" s="57"/>
      <c r="Z96" s="57"/>
      <c r="AA96" s="57"/>
      <c r="AB96" s="57"/>
      <c r="AC96" s="57"/>
      <c r="AD96" s="57"/>
      <c r="AE96" s="57"/>
      <c r="AF96" s="57"/>
      <c r="AG96" s="57"/>
      <c r="AH96" s="57">
        <f t="shared" si="30"/>
        <v>0</v>
      </c>
      <c r="AI96" s="61"/>
      <c r="AJ96" s="61"/>
      <c r="AK96" s="61"/>
      <c r="AL96" s="61"/>
      <c r="AM96" s="61"/>
      <c r="AN96" s="61">
        <f t="shared" si="31"/>
        <v>0</v>
      </c>
      <c r="AO96" s="67"/>
      <c r="AP96" s="67"/>
      <c r="AQ96" s="67"/>
      <c r="AR96" s="67">
        <f t="shared" si="32"/>
        <v>0</v>
      </c>
      <c r="AS96"/>
      <c r="AT96"/>
      <c r="AU96"/>
    </row>
    <row r="97" spans="1:47">
      <c r="A97" s="24" t="s">
        <v>85</v>
      </c>
      <c r="B97" s="25" t="s">
        <v>991</v>
      </c>
      <c r="C97" s="44"/>
      <c r="D97" s="44">
        <f t="shared" si="26"/>
        <v>0</v>
      </c>
      <c r="E97" s="44">
        <f t="shared" si="27"/>
        <v>0</v>
      </c>
      <c r="F97" s="44">
        <f t="shared" si="28"/>
        <v>0</v>
      </c>
      <c r="G97" s="49"/>
      <c r="H97" s="49"/>
      <c r="I97" s="49"/>
      <c r="J97" s="49"/>
      <c r="K97" s="49"/>
      <c r="L97" s="49"/>
      <c r="M97" s="53" t="e">
        <f>+#REF!</f>
        <v>#REF!</v>
      </c>
      <c r="N97" s="13" t="e">
        <f t="shared" si="29"/>
        <v>#REF!</v>
      </c>
      <c r="O97" s="57"/>
      <c r="P97" s="57"/>
      <c r="Q97" s="57"/>
      <c r="R97" s="57"/>
      <c r="S97" s="57"/>
      <c r="T97" s="57"/>
      <c r="U97" s="57"/>
      <c r="V97" s="57"/>
      <c r="W97" s="57"/>
      <c r="X97" s="57"/>
      <c r="Y97" s="57"/>
      <c r="Z97" s="57"/>
      <c r="AA97" s="57"/>
      <c r="AB97" s="57"/>
      <c r="AC97" s="57"/>
      <c r="AD97" s="57"/>
      <c r="AE97" s="57"/>
      <c r="AF97" s="57"/>
      <c r="AG97" s="57"/>
      <c r="AH97" s="57">
        <f t="shared" si="30"/>
        <v>0</v>
      </c>
      <c r="AI97" s="61"/>
      <c r="AJ97" s="61"/>
      <c r="AK97" s="61"/>
      <c r="AL97" s="61"/>
      <c r="AM97" s="61"/>
      <c r="AN97" s="61">
        <f t="shared" si="31"/>
        <v>0</v>
      </c>
      <c r="AO97" s="67"/>
      <c r="AP97" s="67"/>
      <c r="AQ97" s="67"/>
      <c r="AR97" s="67">
        <f t="shared" si="32"/>
        <v>0</v>
      </c>
    </row>
    <row r="98" spans="1:47" s="1" customFormat="1" ht="13.5" customHeight="1">
      <c r="A98" s="24" t="s">
        <v>86</v>
      </c>
      <c r="B98" s="25" t="s">
        <v>992</v>
      </c>
      <c r="C98" s="44"/>
      <c r="D98" s="44">
        <f t="shared" si="26"/>
        <v>0</v>
      </c>
      <c r="E98" s="44">
        <f t="shared" si="27"/>
        <v>0</v>
      </c>
      <c r="F98" s="44">
        <f t="shared" si="28"/>
        <v>0</v>
      </c>
      <c r="G98" s="49"/>
      <c r="H98" s="49"/>
      <c r="I98" s="49"/>
      <c r="J98" s="49"/>
      <c r="K98" s="49"/>
      <c r="L98" s="49"/>
      <c r="M98" s="53" t="e">
        <f>+#REF!</f>
        <v>#REF!</v>
      </c>
      <c r="N98" s="13" t="e">
        <f t="shared" si="29"/>
        <v>#REF!</v>
      </c>
      <c r="O98" s="57"/>
      <c r="P98" s="57"/>
      <c r="Q98" s="57"/>
      <c r="R98" s="57"/>
      <c r="S98" s="57"/>
      <c r="T98" s="57"/>
      <c r="U98" s="57"/>
      <c r="V98" s="57"/>
      <c r="W98" s="57"/>
      <c r="X98" s="57"/>
      <c r="Y98" s="57"/>
      <c r="Z98" s="57"/>
      <c r="AA98" s="57"/>
      <c r="AB98" s="57"/>
      <c r="AC98" s="57"/>
      <c r="AD98" s="57"/>
      <c r="AE98" s="57"/>
      <c r="AF98" s="57"/>
      <c r="AG98" s="57"/>
      <c r="AH98" s="57">
        <f t="shared" si="30"/>
        <v>0</v>
      </c>
      <c r="AI98" s="61"/>
      <c r="AJ98" s="61"/>
      <c r="AK98" s="61"/>
      <c r="AL98" s="61"/>
      <c r="AM98" s="61"/>
      <c r="AN98" s="61">
        <f t="shared" si="31"/>
        <v>0</v>
      </c>
      <c r="AO98" s="67"/>
      <c r="AP98" s="67"/>
      <c r="AQ98" s="67"/>
      <c r="AR98" s="67">
        <f t="shared" si="32"/>
        <v>0</v>
      </c>
      <c r="AS98"/>
      <c r="AT98"/>
      <c r="AU98"/>
    </row>
    <row r="99" spans="1:47">
      <c r="A99" s="24" t="s">
        <v>87</v>
      </c>
      <c r="B99" s="25" t="s">
        <v>993</v>
      </c>
      <c r="C99" s="44"/>
      <c r="D99" s="44">
        <f t="shared" si="26"/>
        <v>0</v>
      </c>
      <c r="E99" s="44">
        <f t="shared" si="27"/>
        <v>0</v>
      </c>
      <c r="F99" s="44">
        <f t="shared" si="28"/>
        <v>0</v>
      </c>
      <c r="G99" s="49"/>
      <c r="H99" s="49"/>
      <c r="I99" s="49"/>
      <c r="J99" s="49"/>
      <c r="K99" s="49"/>
      <c r="L99" s="49"/>
      <c r="M99" s="53" t="e">
        <f>+#REF!</f>
        <v>#REF!</v>
      </c>
      <c r="N99" s="13" t="e">
        <f t="shared" si="29"/>
        <v>#REF!</v>
      </c>
      <c r="O99" s="56"/>
      <c r="P99" s="56"/>
      <c r="Q99" s="57"/>
      <c r="R99" s="57"/>
      <c r="S99" s="56"/>
      <c r="T99" s="56"/>
      <c r="U99" s="56"/>
      <c r="V99" s="56"/>
      <c r="W99" s="56"/>
      <c r="X99" s="56"/>
      <c r="Y99" s="56"/>
      <c r="Z99" s="57"/>
      <c r="AA99" s="57"/>
      <c r="AB99" s="57"/>
      <c r="AC99" s="57"/>
      <c r="AD99" s="57"/>
      <c r="AE99" s="57"/>
      <c r="AF99" s="57"/>
      <c r="AG99" s="57"/>
      <c r="AH99" s="57">
        <f t="shared" si="30"/>
        <v>0</v>
      </c>
      <c r="AI99" s="61"/>
      <c r="AJ99" s="60"/>
      <c r="AK99" s="60"/>
      <c r="AL99" s="60"/>
      <c r="AM99" s="60"/>
      <c r="AN99" s="61">
        <f t="shared" si="31"/>
        <v>0</v>
      </c>
      <c r="AO99" s="67"/>
      <c r="AP99" s="67"/>
      <c r="AQ99" s="66"/>
      <c r="AR99" s="67">
        <f t="shared" si="32"/>
        <v>0</v>
      </c>
      <c r="AS99" s="1"/>
      <c r="AT99" s="1"/>
      <c r="AU99" s="1"/>
    </row>
    <row r="100" spans="1:47">
      <c r="A100" s="24" t="s">
        <v>88</v>
      </c>
      <c r="B100" s="25" t="s">
        <v>994</v>
      </c>
      <c r="C100" s="44"/>
      <c r="D100" s="44">
        <f t="shared" si="26"/>
        <v>0</v>
      </c>
      <c r="E100" s="44">
        <f t="shared" si="27"/>
        <v>0</v>
      </c>
      <c r="F100" s="44">
        <f t="shared" si="28"/>
        <v>0</v>
      </c>
      <c r="G100" s="49"/>
      <c r="H100" s="49"/>
      <c r="I100" s="49"/>
      <c r="J100" s="49"/>
      <c r="K100" s="49"/>
      <c r="L100" s="49"/>
      <c r="M100" s="53" t="e">
        <f>+#REF!</f>
        <v>#REF!</v>
      </c>
      <c r="N100" s="13" t="e">
        <f t="shared" si="29"/>
        <v>#REF!</v>
      </c>
      <c r="O100" s="57"/>
      <c r="P100" s="57"/>
      <c r="Q100" s="57"/>
      <c r="R100" s="57"/>
      <c r="S100" s="57"/>
      <c r="T100" s="57"/>
      <c r="U100" s="57"/>
      <c r="V100" s="57"/>
      <c r="W100" s="57"/>
      <c r="X100" s="57"/>
      <c r="Y100" s="57"/>
      <c r="Z100" s="57"/>
      <c r="AA100" s="57"/>
      <c r="AB100" s="57"/>
      <c r="AC100" s="57"/>
      <c r="AD100" s="57"/>
      <c r="AE100" s="57"/>
      <c r="AF100" s="57"/>
      <c r="AG100" s="57"/>
      <c r="AH100" s="57">
        <f t="shared" si="30"/>
        <v>0</v>
      </c>
      <c r="AI100" s="61"/>
      <c r="AJ100" s="61"/>
      <c r="AK100" s="61"/>
      <c r="AL100" s="61"/>
      <c r="AM100" s="61"/>
      <c r="AN100" s="61">
        <f t="shared" si="31"/>
        <v>0</v>
      </c>
      <c r="AO100" s="67"/>
      <c r="AP100" s="66"/>
      <c r="AQ100" s="66"/>
      <c r="AR100" s="67">
        <f t="shared" si="32"/>
        <v>0</v>
      </c>
      <c r="AS100" s="1"/>
      <c r="AT100" s="1"/>
      <c r="AU100" s="1"/>
    </row>
    <row r="101" spans="1:47">
      <c r="A101" s="24" t="s">
        <v>89</v>
      </c>
      <c r="B101" s="27" t="s">
        <v>995</v>
      </c>
      <c r="C101" s="44"/>
      <c r="D101" s="44">
        <f t="shared" si="26"/>
        <v>0</v>
      </c>
      <c r="E101" s="44">
        <f t="shared" si="27"/>
        <v>0</v>
      </c>
      <c r="F101" s="44">
        <f t="shared" si="28"/>
        <v>0</v>
      </c>
      <c r="G101" s="49"/>
      <c r="H101" s="49"/>
      <c r="I101" s="49"/>
      <c r="J101" s="49"/>
      <c r="K101" s="49"/>
      <c r="L101" s="49"/>
      <c r="M101" s="53" t="e">
        <f>+#REF!</f>
        <v>#REF!</v>
      </c>
      <c r="N101" s="13" t="e">
        <f t="shared" si="29"/>
        <v>#REF!</v>
      </c>
      <c r="O101" s="57"/>
      <c r="P101" s="57"/>
      <c r="Q101" s="57"/>
      <c r="R101" s="57"/>
      <c r="S101" s="57"/>
      <c r="T101" s="57"/>
      <c r="U101" s="57"/>
      <c r="V101" s="57"/>
      <c r="W101" s="57"/>
      <c r="X101" s="57"/>
      <c r="Y101" s="57"/>
      <c r="Z101" s="57"/>
      <c r="AA101" s="57"/>
      <c r="AB101" s="57"/>
      <c r="AC101" s="57"/>
      <c r="AD101" s="57"/>
      <c r="AE101" s="57"/>
      <c r="AF101" s="57"/>
      <c r="AG101" s="57"/>
      <c r="AH101" s="57">
        <f t="shared" si="30"/>
        <v>0</v>
      </c>
      <c r="AI101" s="61"/>
      <c r="AJ101" s="61"/>
      <c r="AK101" s="61"/>
      <c r="AL101" s="61"/>
      <c r="AM101" s="61"/>
      <c r="AN101" s="61">
        <f t="shared" si="31"/>
        <v>0</v>
      </c>
      <c r="AO101" s="67"/>
      <c r="AP101" s="67"/>
      <c r="AQ101" s="67"/>
      <c r="AR101" s="67">
        <f t="shared" si="32"/>
        <v>0</v>
      </c>
    </row>
    <row r="102" spans="1:47">
      <c r="A102" s="24" t="s">
        <v>90</v>
      </c>
      <c r="B102" s="25" t="s">
        <v>996</v>
      </c>
      <c r="C102" s="44"/>
      <c r="D102" s="44">
        <f t="shared" si="26"/>
        <v>0</v>
      </c>
      <c r="E102" s="44">
        <f t="shared" si="27"/>
        <v>0</v>
      </c>
      <c r="F102" s="44">
        <f t="shared" si="28"/>
        <v>0</v>
      </c>
      <c r="G102" s="49"/>
      <c r="H102" s="49"/>
      <c r="I102" s="49"/>
      <c r="J102" s="49"/>
      <c r="K102" s="49"/>
      <c r="L102" s="49"/>
      <c r="M102" s="53" t="e">
        <f>+#REF!</f>
        <v>#REF!</v>
      </c>
      <c r="N102" s="13" t="e">
        <f t="shared" si="29"/>
        <v>#REF!</v>
      </c>
      <c r="O102" s="56"/>
      <c r="P102" s="56"/>
      <c r="Q102" s="56"/>
      <c r="R102" s="56"/>
      <c r="S102" s="56"/>
      <c r="T102" s="56"/>
      <c r="U102" s="56"/>
      <c r="V102" s="56"/>
      <c r="W102" s="56"/>
      <c r="X102" s="56"/>
      <c r="Y102" s="56"/>
      <c r="Z102" s="56"/>
      <c r="AA102" s="56"/>
      <c r="AB102" s="56"/>
      <c r="AC102" s="57"/>
      <c r="AD102" s="57"/>
      <c r="AE102" s="57"/>
      <c r="AF102" s="57"/>
      <c r="AG102" s="57"/>
      <c r="AH102" s="57">
        <f t="shared" si="30"/>
        <v>0</v>
      </c>
      <c r="AI102" s="60"/>
      <c r="AJ102" s="60"/>
      <c r="AK102" s="60"/>
      <c r="AL102" s="60"/>
      <c r="AM102" s="60"/>
      <c r="AN102" s="61">
        <f t="shared" si="31"/>
        <v>0</v>
      </c>
      <c r="AO102" s="67"/>
      <c r="AP102" s="66"/>
      <c r="AQ102" s="66"/>
      <c r="AR102" s="67">
        <f t="shared" si="32"/>
        <v>0</v>
      </c>
      <c r="AS102" s="1"/>
      <c r="AT102" s="1"/>
      <c r="AU102" s="1"/>
    </row>
    <row r="103" spans="1:47">
      <c r="A103" s="24" t="s">
        <v>91</v>
      </c>
      <c r="B103" s="25" t="s">
        <v>997</v>
      </c>
      <c r="C103" s="44"/>
      <c r="D103" s="44">
        <f t="shared" si="26"/>
        <v>0</v>
      </c>
      <c r="E103" s="44">
        <f t="shared" si="27"/>
        <v>0</v>
      </c>
      <c r="F103" s="44">
        <f t="shared" si="28"/>
        <v>0</v>
      </c>
      <c r="G103" s="49"/>
      <c r="H103" s="49"/>
      <c r="I103" s="49"/>
      <c r="J103" s="49"/>
      <c r="K103" s="49"/>
      <c r="L103" s="49"/>
      <c r="M103" s="53" t="e">
        <f>+#REF!</f>
        <v>#REF!</v>
      </c>
      <c r="N103" s="13" t="e">
        <f t="shared" si="29"/>
        <v>#REF!</v>
      </c>
      <c r="O103" s="56"/>
      <c r="P103" s="56"/>
      <c r="Q103" s="56"/>
      <c r="R103" s="56"/>
      <c r="S103" s="56"/>
      <c r="T103" s="56"/>
      <c r="U103" s="56"/>
      <c r="V103" s="56"/>
      <c r="W103" s="56"/>
      <c r="X103" s="56"/>
      <c r="Y103" s="56"/>
      <c r="Z103" s="56"/>
      <c r="AA103" s="56"/>
      <c r="AB103" s="56"/>
      <c r="AC103" s="57"/>
      <c r="AD103" s="57"/>
      <c r="AE103" s="57"/>
      <c r="AF103" s="57"/>
      <c r="AG103" s="57"/>
      <c r="AH103" s="57">
        <f t="shared" si="30"/>
        <v>0</v>
      </c>
      <c r="AI103" s="60"/>
      <c r="AJ103" s="60"/>
      <c r="AK103" s="60"/>
      <c r="AL103" s="60"/>
      <c r="AM103" s="60"/>
      <c r="AN103" s="61">
        <f t="shared" si="31"/>
        <v>0</v>
      </c>
      <c r="AO103" s="67"/>
      <c r="AP103" s="66"/>
      <c r="AQ103" s="66"/>
      <c r="AR103" s="67">
        <f t="shared" si="32"/>
        <v>0</v>
      </c>
      <c r="AS103" s="1"/>
      <c r="AT103" s="1"/>
      <c r="AU103" s="1"/>
    </row>
    <row r="104" spans="1:47">
      <c r="A104" s="24" t="s">
        <v>92</v>
      </c>
      <c r="B104" s="25" t="s">
        <v>998</v>
      </c>
      <c r="C104" s="44"/>
      <c r="D104" s="44">
        <f t="shared" si="26"/>
        <v>0</v>
      </c>
      <c r="E104" s="44">
        <f t="shared" si="27"/>
        <v>0</v>
      </c>
      <c r="F104" s="44">
        <f t="shared" si="28"/>
        <v>0</v>
      </c>
      <c r="G104" s="49"/>
      <c r="H104" s="49"/>
      <c r="I104" s="49"/>
      <c r="J104" s="49"/>
      <c r="K104" s="49"/>
      <c r="L104" s="49"/>
      <c r="M104" s="53" t="e">
        <f>+#REF!</f>
        <v>#REF!</v>
      </c>
      <c r="N104" s="13" t="e">
        <f t="shared" si="29"/>
        <v>#REF!</v>
      </c>
      <c r="O104" s="57"/>
      <c r="P104" s="57"/>
      <c r="Q104" s="57"/>
      <c r="R104" s="57"/>
      <c r="S104" s="57"/>
      <c r="T104" s="57"/>
      <c r="U104" s="57"/>
      <c r="V104" s="57"/>
      <c r="W104" s="57"/>
      <c r="X104" s="57"/>
      <c r="Y104" s="57"/>
      <c r="Z104" s="57"/>
      <c r="AA104" s="57"/>
      <c r="AB104" s="57"/>
      <c r="AC104" s="57"/>
      <c r="AD104" s="57"/>
      <c r="AE104" s="57"/>
      <c r="AF104" s="57"/>
      <c r="AG104" s="57"/>
      <c r="AH104" s="57">
        <f t="shared" si="30"/>
        <v>0</v>
      </c>
      <c r="AI104" s="61"/>
      <c r="AJ104" s="61"/>
      <c r="AK104" s="61"/>
      <c r="AL104" s="61"/>
      <c r="AM104" s="61"/>
      <c r="AN104" s="61">
        <f t="shared" si="31"/>
        <v>0</v>
      </c>
      <c r="AO104" s="67"/>
      <c r="AP104" s="67"/>
      <c r="AQ104" s="67"/>
      <c r="AR104" s="67">
        <f t="shared" si="32"/>
        <v>0</v>
      </c>
    </row>
    <row r="105" spans="1:47">
      <c r="A105" s="24" t="s">
        <v>93</v>
      </c>
      <c r="B105" s="25" t="s">
        <v>999</v>
      </c>
      <c r="C105" s="44"/>
      <c r="D105" s="44">
        <f t="shared" si="26"/>
        <v>0</v>
      </c>
      <c r="E105" s="44">
        <f t="shared" si="27"/>
        <v>0</v>
      </c>
      <c r="F105" s="44">
        <f t="shared" si="28"/>
        <v>0</v>
      </c>
      <c r="G105" s="49"/>
      <c r="H105" s="49"/>
      <c r="I105" s="49"/>
      <c r="J105" s="49"/>
      <c r="K105" s="49"/>
      <c r="L105" s="49"/>
      <c r="M105" s="53" t="e">
        <f>+#REF!</f>
        <v>#REF!</v>
      </c>
      <c r="N105" s="13" t="e">
        <f t="shared" si="29"/>
        <v>#REF!</v>
      </c>
      <c r="O105" s="57"/>
      <c r="P105" s="57"/>
      <c r="Q105" s="57"/>
      <c r="R105" s="57"/>
      <c r="S105" s="57"/>
      <c r="T105" s="57"/>
      <c r="U105" s="57"/>
      <c r="V105" s="57"/>
      <c r="W105" s="57"/>
      <c r="X105" s="57"/>
      <c r="Y105" s="57"/>
      <c r="Z105" s="57"/>
      <c r="AA105" s="57"/>
      <c r="AB105" s="57"/>
      <c r="AC105" s="57"/>
      <c r="AD105" s="57"/>
      <c r="AE105" s="57"/>
      <c r="AF105" s="57"/>
      <c r="AG105" s="57"/>
      <c r="AH105" s="57">
        <f t="shared" si="30"/>
        <v>0</v>
      </c>
      <c r="AI105" s="61"/>
      <c r="AJ105" s="61"/>
      <c r="AK105" s="61"/>
      <c r="AL105" s="61"/>
      <c r="AM105" s="61"/>
      <c r="AN105" s="61">
        <f t="shared" si="31"/>
        <v>0</v>
      </c>
      <c r="AO105" s="67"/>
      <c r="AP105" s="67"/>
      <c r="AQ105" s="67"/>
      <c r="AR105" s="67">
        <f t="shared" si="32"/>
        <v>0</v>
      </c>
    </row>
    <row r="106" spans="1:47">
      <c r="A106" s="24"/>
      <c r="B106" s="25"/>
      <c r="C106" s="44"/>
      <c r="D106" s="44"/>
      <c r="E106" s="44"/>
      <c r="F106" s="44"/>
      <c r="G106" s="49"/>
      <c r="H106" s="49"/>
      <c r="I106" s="49"/>
      <c r="J106" s="49"/>
      <c r="K106" s="49"/>
      <c r="L106" s="49"/>
      <c r="M106" s="53"/>
      <c r="O106" s="57"/>
      <c r="P106" s="57"/>
      <c r="Q106" s="57"/>
      <c r="R106" s="57"/>
      <c r="S106" s="57"/>
      <c r="T106" s="57"/>
      <c r="U106" s="57"/>
      <c r="V106" s="57"/>
      <c r="W106" s="57"/>
      <c r="X106" s="57"/>
      <c r="Y106" s="57"/>
      <c r="Z106" s="57"/>
      <c r="AA106" s="57"/>
      <c r="AB106" s="57"/>
      <c r="AC106" s="57"/>
      <c r="AD106" s="57"/>
      <c r="AE106" s="57"/>
      <c r="AF106" s="57"/>
      <c r="AG106" s="57"/>
      <c r="AH106" s="57"/>
      <c r="AI106" s="61"/>
      <c r="AJ106" s="61"/>
      <c r="AK106" s="61"/>
      <c r="AL106" s="61"/>
      <c r="AM106" s="61"/>
      <c r="AN106" s="61"/>
      <c r="AO106" s="67"/>
      <c r="AP106" s="67"/>
      <c r="AQ106" s="67"/>
      <c r="AR106" s="66"/>
    </row>
    <row r="107" spans="1:47" ht="13.5" customHeight="1">
      <c r="A107" s="20" t="s">
        <v>1000</v>
      </c>
      <c r="B107" s="26" t="s">
        <v>1001</v>
      </c>
      <c r="C107" s="43">
        <f>SUM(C109:C114)</f>
        <v>0</v>
      </c>
      <c r="D107" s="43">
        <f t="shared" ref="D107:AR107" si="33">SUM(D109:D114)</f>
        <v>0</v>
      </c>
      <c r="E107" s="43">
        <f t="shared" si="33"/>
        <v>0</v>
      </c>
      <c r="F107" s="43">
        <f t="shared" si="33"/>
        <v>0</v>
      </c>
      <c r="G107" s="43">
        <f t="shared" si="33"/>
        <v>0</v>
      </c>
      <c r="H107" s="43">
        <f t="shared" si="33"/>
        <v>0</v>
      </c>
      <c r="I107" s="43">
        <f t="shared" si="33"/>
        <v>0</v>
      </c>
      <c r="J107" s="43">
        <f t="shared" si="33"/>
        <v>0</v>
      </c>
      <c r="K107" s="43">
        <f t="shared" si="33"/>
        <v>0</v>
      </c>
      <c r="L107" s="43">
        <f t="shared" si="33"/>
        <v>0</v>
      </c>
      <c r="M107" s="43" t="e">
        <f t="shared" si="33"/>
        <v>#REF!</v>
      </c>
      <c r="N107" s="43" t="e">
        <f t="shared" si="33"/>
        <v>#REF!</v>
      </c>
      <c r="O107" s="55">
        <f t="shared" si="33"/>
        <v>0</v>
      </c>
      <c r="P107" s="55">
        <f>SUM(P109:P114)</f>
        <v>0</v>
      </c>
      <c r="Q107" s="55">
        <f t="shared" ref="Q107:AB107" si="34">SUM(Q109:Q114)</f>
        <v>0</v>
      </c>
      <c r="R107" s="55">
        <f t="shared" si="34"/>
        <v>0</v>
      </c>
      <c r="S107" s="55">
        <f t="shared" si="34"/>
        <v>0</v>
      </c>
      <c r="T107" s="55">
        <f t="shared" si="34"/>
        <v>0</v>
      </c>
      <c r="U107" s="55">
        <f t="shared" si="34"/>
        <v>0</v>
      </c>
      <c r="V107" s="55">
        <f t="shared" si="34"/>
        <v>0</v>
      </c>
      <c r="W107" s="55">
        <f t="shared" si="34"/>
        <v>0</v>
      </c>
      <c r="X107" s="55">
        <f t="shared" si="34"/>
        <v>0</v>
      </c>
      <c r="Y107" s="55">
        <f t="shared" si="34"/>
        <v>0</v>
      </c>
      <c r="Z107" s="55">
        <f t="shared" si="34"/>
        <v>0</v>
      </c>
      <c r="AA107" s="55">
        <f t="shared" si="34"/>
        <v>0</v>
      </c>
      <c r="AB107" s="55">
        <f t="shared" si="34"/>
        <v>0</v>
      </c>
      <c r="AC107" s="43"/>
      <c r="AD107" s="171">
        <f>SUM(AD109:AD114)</f>
        <v>0</v>
      </c>
      <c r="AE107" s="171">
        <f>SUM(AE109:AE114)</f>
        <v>0</v>
      </c>
      <c r="AF107" s="171">
        <f>SUM(AF109:AF114)</f>
        <v>0</v>
      </c>
      <c r="AG107" s="171">
        <f>SUM(AG109:AG114)</f>
        <v>0</v>
      </c>
      <c r="AH107" s="43">
        <f>SUM(AH109:AH114)</f>
        <v>0</v>
      </c>
      <c r="AI107" s="43">
        <f t="shared" si="33"/>
        <v>0</v>
      </c>
      <c r="AJ107" s="43">
        <f t="shared" si="33"/>
        <v>0</v>
      </c>
      <c r="AK107" s="43">
        <f t="shared" si="33"/>
        <v>0</v>
      </c>
      <c r="AL107" s="43">
        <f t="shared" si="33"/>
        <v>0</v>
      </c>
      <c r="AM107" s="43">
        <f t="shared" si="33"/>
        <v>0</v>
      </c>
      <c r="AN107" s="43">
        <f t="shared" si="33"/>
        <v>0</v>
      </c>
      <c r="AO107" s="43">
        <f t="shared" si="33"/>
        <v>0</v>
      </c>
      <c r="AP107" s="43">
        <f t="shared" si="33"/>
        <v>0</v>
      </c>
      <c r="AQ107" s="43">
        <f t="shared" si="33"/>
        <v>0</v>
      </c>
      <c r="AR107" s="43">
        <f t="shared" si="33"/>
        <v>0</v>
      </c>
    </row>
    <row r="108" spans="1:47" ht="13.5" customHeight="1">
      <c r="A108" s="29"/>
      <c r="B108" s="23"/>
      <c r="C108" s="45"/>
      <c r="D108" s="45"/>
      <c r="E108" s="45"/>
      <c r="F108" s="45"/>
      <c r="G108" s="48"/>
      <c r="H108" s="48"/>
      <c r="I108" s="48"/>
      <c r="J108" s="48"/>
      <c r="K108" s="48"/>
      <c r="L108" s="48"/>
      <c r="M108" s="52"/>
      <c r="N108" s="39"/>
      <c r="O108" s="56"/>
      <c r="P108" s="56"/>
      <c r="Q108" s="56"/>
      <c r="R108" s="56"/>
      <c r="S108" s="56"/>
      <c r="T108" s="56"/>
      <c r="U108" s="56"/>
      <c r="V108" s="56"/>
      <c r="W108" s="56"/>
      <c r="X108" s="56"/>
      <c r="Y108" s="56"/>
      <c r="Z108" s="56"/>
      <c r="AA108" s="56"/>
      <c r="AB108" s="56"/>
      <c r="AC108" s="56"/>
      <c r="AD108" s="56"/>
      <c r="AE108" s="56"/>
      <c r="AF108" s="56"/>
      <c r="AG108" s="56"/>
      <c r="AH108" s="56"/>
      <c r="AI108" s="60"/>
      <c r="AJ108" s="60"/>
      <c r="AK108" s="60"/>
      <c r="AL108" s="60"/>
      <c r="AM108" s="60"/>
      <c r="AN108" s="60"/>
      <c r="AO108" s="66"/>
      <c r="AP108" s="66"/>
      <c r="AQ108" s="66"/>
      <c r="AR108" s="66"/>
    </row>
    <row r="109" spans="1:47" ht="12.75" customHeight="1">
      <c r="A109" s="24" t="s">
        <v>94</v>
      </c>
      <c r="B109" s="27" t="s">
        <v>1002</v>
      </c>
      <c r="C109" s="44"/>
      <c r="D109" s="44">
        <f t="shared" ref="D109:D114" si="35">+AR109</f>
        <v>0</v>
      </c>
      <c r="E109" s="44">
        <f t="shared" ref="E109:E114" si="36">+AH109+AN109</f>
        <v>0</v>
      </c>
      <c r="F109" s="44">
        <f t="shared" ref="F109:F114" si="37">+C109+D109+E109</f>
        <v>0</v>
      </c>
      <c r="G109" s="49"/>
      <c r="H109" s="49"/>
      <c r="I109" s="49"/>
      <c r="J109" s="49"/>
      <c r="K109" s="49"/>
      <c r="L109" s="49"/>
      <c r="M109" s="53" t="e">
        <f>+#REF!</f>
        <v>#REF!</v>
      </c>
      <c r="N109" s="13" t="e">
        <f>+F109-M109</f>
        <v>#REF!</v>
      </c>
      <c r="O109" s="57"/>
      <c r="P109" s="57"/>
      <c r="Q109" s="57"/>
      <c r="R109" s="57"/>
      <c r="S109" s="57"/>
      <c r="T109" s="57"/>
      <c r="U109" s="57"/>
      <c r="V109" s="57"/>
      <c r="W109" s="61"/>
      <c r="X109" s="61"/>
      <c r="Y109" s="61"/>
      <c r="Z109" s="61"/>
      <c r="AA109" s="61"/>
      <c r="AB109" s="61"/>
      <c r="AC109" s="57"/>
      <c r="AD109" s="57"/>
      <c r="AE109" s="57"/>
      <c r="AF109" s="57"/>
      <c r="AG109" s="57"/>
      <c r="AH109" s="57">
        <f t="shared" ref="AH109:AH114" si="38">SUM(O109:AG109)</f>
        <v>0</v>
      </c>
      <c r="AI109" s="61"/>
      <c r="AJ109" s="61"/>
      <c r="AK109" s="61"/>
      <c r="AL109" s="61"/>
      <c r="AM109" s="61"/>
      <c r="AN109" s="61">
        <f>+AI109+AJ109+AK109+AL109+AM109</f>
        <v>0</v>
      </c>
      <c r="AO109" s="67"/>
      <c r="AP109" s="67"/>
      <c r="AQ109" s="67"/>
      <c r="AR109" s="67">
        <f>SUM(AO109:AQ109)</f>
        <v>0</v>
      </c>
    </row>
    <row r="110" spans="1:47" s="1" customFormat="1">
      <c r="A110" s="24" t="s">
        <v>96</v>
      </c>
      <c r="B110" s="25" t="s">
        <v>1008</v>
      </c>
      <c r="C110" s="44"/>
      <c r="D110" s="44">
        <f t="shared" si="35"/>
        <v>0</v>
      </c>
      <c r="E110" s="44">
        <f t="shared" si="36"/>
        <v>0</v>
      </c>
      <c r="F110" s="44">
        <f t="shared" si="37"/>
        <v>0</v>
      </c>
      <c r="G110" s="49"/>
      <c r="H110" s="49"/>
      <c r="I110" s="49"/>
      <c r="J110" s="49"/>
      <c r="K110" s="49"/>
      <c r="L110" s="49"/>
      <c r="M110" s="53" t="e">
        <f>+#REF!</f>
        <v>#REF!</v>
      </c>
      <c r="N110" s="13" t="e">
        <f>+F110-M110</f>
        <v>#REF!</v>
      </c>
      <c r="O110" s="57"/>
      <c r="P110" s="57"/>
      <c r="Q110" s="57"/>
      <c r="R110" s="57"/>
      <c r="S110" s="57"/>
      <c r="T110" s="57"/>
      <c r="U110" s="57"/>
      <c r="V110" s="57"/>
      <c r="W110" s="61"/>
      <c r="X110" s="61"/>
      <c r="Y110" s="57"/>
      <c r="Z110" s="57"/>
      <c r="AA110" s="57"/>
      <c r="AB110" s="57"/>
      <c r="AC110" s="57"/>
      <c r="AD110" s="57"/>
      <c r="AE110" s="57"/>
      <c r="AF110" s="57"/>
      <c r="AG110" s="57"/>
      <c r="AH110" s="57">
        <f t="shared" si="38"/>
        <v>0</v>
      </c>
      <c r="AI110" s="61"/>
      <c r="AJ110" s="61"/>
      <c r="AK110" s="61"/>
      <c r="AL110" s="61"/>
      <c r="AM110" s="61"/>
      <c r="AN110" s="61">
        <f>+AI110+AJ110+AK110+AL110+AM110</f>
        <v>0</v>
      </c>
      <c r="AO110" s="67"/>
      <c r="AP110" s="67"/>
      <c r="AQ110" s="67"/>
      <c r="AR110" s="67">
        <f>SUM(AO110:AQ110)</f>
        <v>0</v>
      </c>
      <c r="AS110"/>
      <c r="AT110"/>
      <c r="AU110"/>
    </row>
    <row r="111" spans="1:47" s="1" customFormat="1">
      <c r="A111" s="24" t="s">
        <v>98</v>
      </c>
      <c r="B111" s="25" t="s">
        <v>127</v>
      </c>
      <c r="C111" s="44"/>
      <c r="D111" s="44">
        <f t="shared" si="35"/>
        <v>0</v>
      </c>
      <c r="E111" s="44">
        <f t="shared" si="36"/>
        <v>0</v>
      </c>
      <c r="F111" s="44">
        <f t="shared" si="37"/>
        <v>0</v>
      </c>
      <c r="G111" s="49"/>
      <c r="H111" s="49"/>
      <c r="I111" s="49"/>
      <c r="J111" s="49"/>
      <c r="K111" s="49"/>
      <c r="L111" s="49"/>
      <c r="M111" s="53"/>
      <c r="N111" s="13">
        <f>+F111-M111</f>
        <v>0</v>
      </c>
      <c r="O111" s="57"/>
      <c r="P111" s="57"/>
      <c r="Q111" s="57"/>
      <c r="R111" s="57"/>
      <c r="S111" s="57"/>
      <c r="T111" s="32"/>
      <c r="U111" s="57"/>
      <c r="V111" s="57"/>
      <c r="W111" s="61"/>
      <c r="X111" s="61"/>
      <c r="Y111" s="61"/>
      <c r="Z111" s="61"/>
      <c r="AA111" s="61"/>
      <c r="AB111" s="61"/>
      <c r="AC111" s="57"/>
      <c r="AD111" s="57"/>
      <c r="AE111" s="57"/>
      <c r="AF111" s="57"/>
      <c r="AG111" s="57"/>
      <c r="AH111" s="57">
        <f t="shared" si="38"/>
        <v>0</v>
      </c>
      <c r="AI111" s="61"/>
      <c r="AJ111" s="61"/>
      <c r="AK111" s="61"/>
      <c r="AL111" s="61"/>
      <c r="AM111" s="61"/>
      <c r="AN111" s="61"/>
      <c r="AO111" s="67"/>
      <c r="AP111" s="67"/>
      <c r="AQ111" s="67"/>
      <c r="AR111" s="67"/>
      <c r="AS111"/>
      <c r="AT111"/>
      <c r="AU111"/>
    </row>
    <row r="112" spans="1:47">
      <c r="A112" s="24" t="s">
        <v>97</v>
      </c>
      <c r="B112" s="25" t="s">
        <v>1009</v>
      </c>
      <c r="C112" s="44"/>
      <c r="D112" s="44">
        <f t="shared" si="35"/>
        <v>0</v>
      </c>
      <c r="E112" s="44">
        <f t="shared" si="36"/>
        <v>0</v>
      </c>
      <c r="F112" s="44">
        <f t="shared" si="37"/>
        <v>0</v>
      </c>
      <c r="G112" s="49"/>
      <c r="H112" s="49"/>
      <c r="I112" s="49"/>
      <c r="J112" s="49"/>
      <c r="K112" s="49"/>
      <c r="L112" s="49"/>
      <c r="M112" s="53" t="e">
        <f>+#REF!</f>
        <v>#REF!</v>
      </c>
      <c r="N112" s="13" t="e">
        <f>+F112-M112</f>
        <v>#REF!</v>
      </c>
      <c r="O112" s="57"/>
      <c r="P112" s="57"/>
      <c r="Q112" s="57"/>
      <c r="R112" s="57"/>
      <c r="S112" s="57"/>
      <c r="T112" s="57"/>
      <c r="U112" s="57"/>
      <c r="V112" s="57"/>
      <c r="W112" s="61"/>
      <c r="X112" s="61"/>
      <c r="Y112" s="61"/>
      <c r="Z112" s="61"/>
      <c r="AA112" s="61"/>
      <c r="AB112" s="61"/>
      <c r="AC112" s="57"/>
      <c r="AD112" s="57"/>
      <c r="AE112" s="57"/>
      <c r="AF112" s="57"/>
      <c r="AG112" s="57"/>
      <c r="AH112" s="57">
        <f t="shared" si="38"/>
        <v>0</v>
      </c>
      <c r="AI112" s="61"/>
      <c r="AJ112" s="61"/>
      <c r="AK112" s="61"/>
      <c r="AL112" s="61"/>
      <c r="AM112" s="61"/>
      <c r="AN112" s="61">
        <f>+AI112+AJ112+AK112+AL112+AM112</f>
        <v>0</v>
      </c>
      <c r="AO112" s="67"/>
      <c r="AP112" s="67"/>
      <c r="AQ112" s="67"/>
      <c r="AR112" s="67">
        <f>SUM(AO112:AQ112)</f>
        <v>0</v>
      </c>
    </row>
    <row r="113" spans="1:47">
      <c r="A113" s="24" t="s">
        <v>433</v>
      </c>
      <c r="B113" s="25" t="s">
        <v>1257</v>
      </c>
      <c r="C113" s="44"/>
      <c r="D113" s="44">
        <f t="shared" si="35"/>
        <v>0</v>
      </c>
      <c r="E113" s="44">
        <f t="shared" si="36"/>
        <v>0</v>
      </c>
      <c r="F113" s="44">
        <f t="shared" si="37"/>
        <v>0</v>
      </c>
      <c r="G113" s="49"/>
      <c r="H113" s="49"/>
      <c r="I113" s="49"/>
      <c r="J113" s="49"/>
      <c r="K113" s="49"/>
      <c r="L113" s="49"/>
      <c r="M113" s="53"/>
      <c r="O113" s="57"/>
      <c r="P113" s="57"/>
      <c r="Q113" s="57"/>
      <c r="R113" s="57"/>
      <c r="S113" s="57"/>
      <c r="T113" s="57"/>
      <c r="U113" s="57"/>
      <c r="V113" s="57"/>
      <c r="W113" s="61"/>
      <c r="X113" s="61"/>
      <c r="Y113" s="61"/>
      <c r="Z113" s="61"/>
      <c r="AA113" s="61"/>
      <c r="AB113" s="61"/>
      <c r="AC113" s="57"/>
      <c r="AD113" s="57"/>
      <c r="AE113" s="57"/>
      <c r="AF113" s="57"/>
      <c r="AG113" s="57"/>
      <c r="AH113" s="57">
        <f t="shared" si="38"/>
        <v>0</v>
      </c>
      <c r="AI113" s="61"/>
      <c r="AJ113" s="61"/>
      <c r="AK113" s="61"/>
      <c r="AL113" s="61"/>
      <c r="AM113" s="61"/>
      <c r="AN113" s="61"/>
      <c r="AO113" s="67"/>
      <c r="AP113" s="67"/>
      <c r="AQ113" s="67"/>
      <c r="AR113" s="67"/>
    </row>
    <row r="114" spans="1:47">
      <c r="A114" s="24" t="s">
        <v>100</v>
      </c>
      <c r="B114" s="25" t="s">
        <v>1012</v>
      </c>
      <c r="C114" s="44"/>
      <c r="D114" s="44">
        <f t="shared" si="35"/>
        <v>0</v>
      </c>
      <c r="E114" s="44">
        <f t="shared" si="36"/>
        <v>0</v>
      </c>
      <c r="F114" s="44">
        <f t="shared" si="37"/>
        <v>0</v>
      </c>
      <c r="G114" s="49"/>
      <c r="H114" s="49"/>
      <c r="I114" s="49"/>
      <c r="J114" s="49"/>
      <c r="K114" s="49"/>
      <c r="L114" s="49"/>
      <c r="M114" s="53" t="e">
        <f>+#REF!</f>
        <v>#REF!</v>
      </c>
      <c r="N114" s="13" t="e">
        <f>+F114-M114</f>
        <v>#REF!</v>
      </c>
      <c r="O114" s="57"/>
      <c r="P114" s="57"/>
      <c r="Q114" s="57"/>
      <c r="R114" s="57"/>
      <c r="S114" s="57"/>
      <c r="T114" s="57"/>
      <c r="U114" s="57"/>
      <c r="V114" s="57"/>
      <c r="W114" s="61"/>
      <c r="X114" s="61"/>
      <c r="Y114" s="61"/>
      <c r="Z114" s="57"/>
      <c r="AA114" s="61"/>
      <c r="AB114" s="61"/>
      <c r="AC114" s="57"/>
      <c r="AD114" s="57"/>
      <c r="AE114" s="57"/>
      <c r="AF114" s="57"/>
      <c r="AG114" s="57"/>
      <c r="AH114" s="57">
        <f t="shared" si="38"/>
        <v>0</v>
      </c>
      <c r="AI114" s="61"/>
      <c r="AJ114" s="61"/>
      <c r="AK114" s="61"/>
      <c r="AL114" s="61"/>
      <c r="AM114" s="61"/>
      <c r="AN114" s="61">
        <f>+AI114+AJ114+AK114+AL114+AM114</f>
        <v>0</v>
      </c>
      <c r="AO114" s="67"/>
      <c r="AP114" s="67"/>
      <c r="AQ114" s="67"/>
      <c r="AR114" s="67">
        <f>SUM(AO114:AQ114)</f>
        <v>0</v>
      </c>
    </row>
    <row r="115" spans="1:47" s="1" customFormat="1">
      <c r="A115" s="24"/>
      <c r="B115" s="28"/>
      <c r="C115" s="44"/>
      <c r="D115" s="44"/>
      <c r="E115" s="44"/>
      <c r="F115" s="44"/>
      <c r="G115" s="49"/>
      <c r="H115" s="49"/>
      <c r="I115" s="49"/>
      <c r="J115" s="49"/>
      <c r="K115" s="49"/>
      <c r="L115" s="49"/>
      <c r="M115" s="53"/>
      <c r="N115" s="13"/>
      <c r="O115" s="57"/>
      <c r="P115" s="57"/>
      <c r="Q115" s="57"/>
      <c r="R115" s="57"/>
      <c r="S115" s="57"/>
      <c r="T115" s="57"/>
      <c r="U115" s="57"/>
      <c r="V115" s="57"/>
      <c r="W115" s="57"/>
      <c r="X115" s="57"/>
      <c r="Y115" s="57"/>
      <c r="Z115" s="57"/>
      <c r="AA115" s="57"/>
      <c r="AB115" s="57"/>
      <c r="AC115" s="57"/>
      <c r="AD115" s="57"/>
      <c r="AE115" s="57"/>
      <c r="AF115" s="57"/>
      <c r="AG115" s="57"/>
      <c r="AH115" s="57"/>
      <c r="AI115" s="61"/>
      <c r="AJ115" s="61"/>
      <c r="AK115" s="61"/>
      <c r="AL115" s="61"/>
      <c r="AM115" s="61"/>
      <c r="AN115" s="61"/>
      <c r="AO115" s="67"/>
      <c r="AP115" s="67"/>
      <c r="AQ115" s="67"/>
      <c r="AR115" s="66"/>
      <c r="AS115"/>
      <c r="AT115"/>
      <c r="AU115"/>
    </row>
    <row r="116" spans="1:47">
      <c r="A116" s="20" t="s">
        <v>1016</v>
      </c>
      <c r="B116" s="26" t="s">
        <v>1017</v>
      </c>
      <c r="C116" s="43">
        <f t="shared" ref="C116:AR116" si="39">SUM(C118)</f>
        <v>0</v>
      </c>
      <c r="D116" s="43">
        <f t="shared" si="39"/>
        <v>0</v>
      </c>
      <c r="E116" s="43">
        <f t="shared" si="39"/>
        <v>0</v>
      </c>
      <c r="F116" s="43">
        <f t="shared" si="39"/>
        <v>0</v>
      </c>
      <c r="G116" s="47">
        <f t="shared" si="39"/>
        <v>0</v>
      </c>
      <c r="H116" s="47">
        <f t="shared" si="39"/>
        <v>0</v>
      </c>
      <c r="I116" s="47">
        <f t="shared" si="39"/>
        <v>0</v>
      </c>
      <c r="J116" s="47">
        <f t="shared" si="39"/>
        <v>0</v>
      </c>
      <c r="K116" s="47">
        <f t="shared" si="39"/>
        <v>0</v>
      </c>
      <c r="L116" s="47">
        <f t="shared" si="39"/>
        <v>0</v>
      </c>
      <c r="M116" s="51" t="e">
        <f t="shared" si="39"/>
        <v>#REF!</v>
      </c>
      <c r="N116" s="33" t="e">
        <f t="shared" si="39"/>
        <v>#REF!</v>
      </c>
      <c r="O116" s="55">
        <f t="shared" si="39"/>
        <v>0</v>
      </c>
      <c r="P116" s="55">
        <f t="shared" si="39"/>
        <v>0</v>
      </c>
      <c r="Q116" s="55">
        <f t="shared" si="39"/>
        <v>0</v>
      </c>
      <c r="R116" s="55">
        <f t="shared" si="39"/>
        <v>0</v>
      </c>
      <c r="S116" s="55">
        <f t="shared" si="39"/>
        <v>0</v>
      </c>
      <c r="T116" s="55">
        <f t="shared" si="39"/>
        <v>0</v>
      </c>
      <c r="U116" s="55">
        <f t="shared" si="39"/>
        <v>0</v>
      </c>
      <c r="V116" s="55">
        <f t="shared" si="39"/>
        <v>0</v>
      </c>
      <c r="W116" s="55">
        <f t="shared" ref="W116:AB116" si="40">+W118</f>
        <v>0</v>
      </c>
      <c r="X116" s="55">
        <f t="shared" si="40"/>
        <v>0</v>
      </c>
      <c r="Y116" s="55">
        <f t="shared" si="40"/>
        <v>0</v>
      </c>
      <c r="Z116" s="55">
        <f t="shared" si="40"/>
        <v>0</v>
      </c>
      <c r="AA116" s="55">
        <f t="shared" si="40"/>
        <v>0</v>
      </c>
      <c r="AB116" s="55">
        <f t="shared" si="40"/>
        <v>0</v>
      </c>
      <c r="AC116" s="55"/>
      <c r="AD116" s="55">
        <f>SUM(AD118)</f>
        <v>0</v>
      </c>
      <c r="AE116" s="55">
        <f>SUM(AE118)</f>
        <v>0</v>
      </c>
      <c r="AF116" s="55">
        <f>SUM(AF118)</f>
        <v>0</v>
      </c>
      <c r="AG116" s="55">
        <f>SUM(AG118)</f>
        <v>0</v>
      </c>
      <c r="AH116" s="55">
        <f t="shared" si="39"/>
        <v>0</v>
      </c>
      <c r="AI116" s="59">
        <f t="shared" si="39"/>
        <v>0</v>
      </c>
      <c r="AJ116" s="59">
        <f t="shared" si="39"/>
        <v>0</v>
      </c>
      <c r="AK116" s="59">
        <f t="shared" si="39"/>
        <v>0</v>
      </c>
      <c r="AL116" s="59">
        <f t="shared" si="39"/>
        <v>0</v>
      </c>
      <c r="AM116" s="59">
        <f t="shared" si="39"/>
        <v>0</v>
      </c>
      <c r="AN116" s="59">
        <f t="shared" si="39"/>
        <v>0</v>
      </c>
      <c r="AO116" s="65">
        <f t="shared" si="39"/>
        <v>0</v>
      </c>
      <c r="AP116" s="65">
        <f t="shared" si="39"/>
        <v>0</v>
      </c>
      <c r="AQ116" s="65">
        <f t="shared" si="39"/>
        <v>0</v>
      </c>
      <c r="AR116" s="65">
        <f t="shared" si="39"/>
        <v>0</v>
      </c>
    </row>
    <row r="117" spans="1:47">
      <c r="A117" s="24"/>
      <c r="B117" s="25"/>
      <c r="C117" s="44"/>
      <c r="D117" s="45"/>
      <c r="E117" s="45"/>
      <c r="F117" s="45"/>
      <c r="G117" s="48"/>
      <c r="H117" s="48"/>
      <c r="I117" s="48"/>
      <c r="J117" s="48"/>
      <c r="K117" s="48"/>
      <c r="L117" s="48"/>
      <c r="M117" s="52"/>
      <c r="N117" s="6"/>
      <c r="O117" s="56"/>
      <c r="P117" s="56"/>
      <c r="Q117" s="56"/>
      <c r="R117" s="56"/>
      <c r="S117" s="56"/>
      <c r="T117" s="56"/>
      <c r="U117" s="56"/>
      <c r="V117" s="56"/>
      <c r="W117" s="56"/>
      <c r="X117" s="56"/>
      <c r="Y117" s="56"/>
      <c r="Z117" s="56"/>
      <c r="AA117" s="56"/>
      <c r="AB117" s="56"/>
      <c r="AC117" s="56"/>
      <c r="AD117" s="56"/>
      <c r="AE117" s="56"/>
      <c r="AF117" s="56"/>
      <c r="AG117" s="56"/>
      <c r="AH117" s="56"/>
      <c r="AI117" s="60"/>
      <c r="AJ117" s="60"/>
      <c r="AK117" s="60"/>
      <c r="AL117" s="60"/>
      <c r="AM117" s="60"/>
      <c r="AN117" s="60"/>
      <c r="AO117" s="66"/>
      <c r="AP117" s="66"/>
      <c r="AQ117" s="66"/>
      <c r="AR117" s="66"/>
      <c r="AS117" s="1"/>
      <c r="AT117" s="1"/>
      <c r="AU117" s="1"/>
    </row>
    <row r="118" spans="1:47" s="1" customFormat="1">
      <c r="A118" s="24" t="s">
        <v>101</v>
      </c>
      <c r="B118" s="25" t="s">
        <v>1018</v>
      </c>
      <c r="C118" s="44"/>
      <c r="D118" s="44">
        <f>+AR118</f>
        <v>0</v>
      </c>
      <c r="E118" s="44">
        <f>+AH118+AN118</f>
        <v>0</v>
      </c>
      <c r="F118" s="44">
        <f>+C118+D118+E118</f>
        <v>0</v>
      </c>
      <c r="G118" s="49"/>
      <c r="H118" s="49"/>
      <c r="I118" s="49"/>
      <c r="J118" s="49"/>
      <c r="K118" s="49"/>
      <c r="L118" s="49"/>
      <c r="M118" s="53" t="e">
        <f>+#REF!</f>
        <v>#REF!</v>
      </c>
      <c r="N118" s="13" t="e">
        <f>+F118-M118</f>
        <v>#REF!</v>
      </c>
      <c r="O118" s="57"/>
      <c r="P118" s="57"/>
      <c r="Q118" s="57"/>
      <c r="R118" s="57"/>
      <c r="S118" s="57"/>
      <c r="T118" s="57"/>
      <c r="U118" s="57"/>
      <c r="V118" s="57"/>
      <c r="W118" s="57"/>
      <c r="X118" s="57"/>
      <c r="Y118" s="57"/>
      <c r="Z118" s="57"/>
      <c r="AA118" s="57"/>
      <c r="AB118" s="57"/>
      <c r="AC118" s="57"/>
      <c r="AD118" s="57"/>
      <c r="AE118" s="57"/>
      <c r="AF118" s="57"/>
      <c r="AG118" s="57"/>
      <c r="AH118" s="57">
        <f>SUM(O118:AG118)</f>
        <v>0</v>
      </c>
      <c r="AI118" s="61">
        <v>0</v>
      </c>
      <c r="AJ118" s="61"/>
      <c r="AK118" s="61"/>
      <c r="AL118" s="61"/>
      <c r="AM118" s="61"/>
      <c r="AN118" s="61">
        <f>+AI118+AJ118+AK118+AL118+AM118</f>
        <v>0</v>
      </c>
      <c r="AO118" s="67"/>
      <c r="AP118" s="67"/>
      <c r="AQ118" s="67"/>
      <c r="AR118" s="67">
        <f>SUM(AO118:AQ118)</f>
        <v>0</v>
      </c>
      <c r="AS118"/>
      <c r="AT118"/>
      <c r="AU118"/>
    </row>
    <row r="119" spans="1:47">
      <c r="A119" s="24"/>
      <c r="B119" s="25"/>
      <c r="C119" s="44"/>
      <c r="D119" s="45"/>
      <c r="E119" s="45"/>
      <c r="F119" s="45"/>
      <c r="G119" s="48"/>
      <c r="H119" s="48"/>
      <c r="I119" s="48"/>
      <c r="J119" s="48"/>
      <c r="K119" s="48"/>
      <c r="L119" s="48"/>
      <c r="M119" s="52"/>
      <c r="N119" s="6"/>
      <c r="O119" s="56"/>
      <c r="P119" s="56"/>
      <c r="Q119" s="56"/>
      <c r="R119" s="56"/>
      <c r="S119" s="56"/>
      <c r="T119" s="56"/>
      <c r="U119" s="56"/>
      <c r="V119" s="56"/>
      <c r="W119" s="56"/>
      <c r="X119" s="56"/>
      <c r="Y119" s="56"/>
      <c r="Z119" s="56"/>
      <c r="AA119" s="56"/>
      <c r="AB119" s="56"/>
      <c r="AC119" s="56"/>
      <c r="AD119" s="56"/>
      <c r="AE119" s="56"/>
      <c r="AF119" s="56"/>
      <c r="AG119" s="56"/>
      <c r="AH119" s="56"/>
      <c r="AI119" s="60"/>
      <c r="AJ119" s="60"/>
      <c r="AK119" s="60"/>
      <c r="AL119" s="60"/>
      <c r="AM119" s="60"/>
      <c r="AN119" s="60"/>
      <c r="AO119" s="66"/>
      <c r="AP119" s="66"/>
      <c r="AQ119" s="66"/>
      <c r="AR119" s="66"/>
      <c r="AS119" s="1"/>
      <c r="AT119" s="1"/>
      <c r="AU119" s="1"/>
    </row>
    <row r="120" spans="1:47">
      <c r="A120" s="30" t="s">
        <v>1019</v>
      </c>
      <c r="B120" s="30"/>
      <c r="C120" s="43">
        <f t="shared" ref="C120:AR120" si="41">C116+C107+C93+C89+C66+C27+C10</f>
        <v>0</v>
      </c>
      <c r="D120" s="43">
        <f t="shared" si="41"/>
        <v>0</v>
      </c>
      <c r="E120" s="43">
        <f t="shared" si="41"/>
        <v>0</v>
      </c>
      <c r="F120" s="43">
        <f t="shared" si="41"/>
        <v>0</v>
      </c>
      <c r="G120" s="47">
        <f t="shared" si="41"/>
        <v>0</v>
      </c>
      <c r="H120" s="47">
        <f t="shared" si="41"/>
        <v>0</v>
      </c>
      <c r="I120" s="47">
        <f t="shared" si="41"/>
        <v>0</v>
      </c>
      <c r="J120" s="47">
        <f t="shared" si="41"/>
        <v>0</v>
      </c>
      <c r="K120" s="47">
        <f t="shared" si="41"/>
        <v>0</v>
      </c>
      <c r="L120" s="47">
        <f t="shared" si="41"/>
        <v>0</v>
      </c>
      <c r="M120" s="51" t="e">
        <f t="shared" si="41"/>
        <v>#REF!</v>
      </c>
      <c r="N120" s="33" t="e">
        <f t="shared" si="41"/>
        <v>#REF!</v>
      </c>
      <c r="O120" s="55">
        <f t="shared" si="41"/>
        <v>0</v>
      </c>
      <c r="P120" s="55">
        <f>P116+P107+P93+P89+P66+P27+P10</f>
        <v>0</v>
      </c>
      <c r="Q120" s="55">
        <f t="shared" ref="Q120:AA120" si="42">Q116+Q107+Q93+Q89+Q66+Q27+Q10</f>
        <v>0</v>
      </c>
      <c r="R120" s="55">
        <f t="shared" si="42"/>
        <v>0</v>
      </c>
      <c r="S120" s="55">
        <f t="shared" si="42"/>
        <v>0</v>
      </c>
      <c r="T120" s="55">
        <f t="shared" si="42"/>
        <v>0</v>
      </c>
      <c r="U120" s="55">
        <f t="shared" si="42"/>
        <v>0</v>
      </c>
      <c r="V120" s="55">
        <f t="shared" si="42"/>
        <v>0</v>
      </c>
      <c r="W120" s="55">
        <f t="shared" si="42"/>
        <v>0</v>
      </c>
      <c r="X120" s="55">
        <f>X116+X107+X93+X89+X66+X27+X10</f>
        <v>0</v>
      </c>
      <c r="Y120" s="55">
        <f t="shared" si="42"/>
        <v>0</v>
      </c>
      <c r="Z120" s="55">
        <f t="shared" si="42"/>
        <v>0</v>
      </c>
      <c r="AA120" s="55">
        <f t="shared" si="42"/>
        <v>0</v>
      </c>
      <c r="AB120" s="55"/>
      <c r="AC120" s="55"/>
      <c r="AD120" s="55">
        <f>AD116+AD107+AD93+AD89+AD66+AD27+AD10</f>
        <v>0</v>
      </c>
      <c r="AE120" s="55">
        <f>AE116+AE107+AE93+AE89+AE66+AE27+AE10</f>
        <v>0</v>
      </c>
      <c r="AF120" s="55">
        <f>AF116+AF107+AF93+AF89+AF66+AF27+AF10</f>
        <v>0</v>
      </c>
      <c r="AG120" s="55">
        <f>AG116+AG107+AG93+AG89+AG66+AG27+AG10</f>
        <v>0</v>
      </c>
      <c r="AH120" s="55">
        <f>AH116+AH107+AH93+AH89+AH66+AH27+AH10</f>
        <v>0</v>
      </c>
      <c r="AI120" s="59">
        <f t="shared" si="41"/>
        <v>0</v>
      </c>
      <c r="AJ120" s="59">
        <f t="shared" si="41"/>
        <v>0</v>
      </c>
      <c r="AK120" s="59">
        <f t="shared" si="41"/>
        <v>0</v>
      </c>
      <c r="AL120" s="59">
        <f t="shared" si="41"/>
        <v>0</v>
      </c>
      <c r="AM120" s="59">
        <f t="shared" si="41"/>
        <v>0</v>
      </c>
      <c r="AN120" s="59">
        <f t="shared" si="41"/>
        <v>0</v>
      </c>
      <c r="AO120" s="65">
        <f t="shared" si="41"/>
        <v>0</v>
      </c>
      <c r="AP120" s="65">
        <f t="shared" si="41"/>
        <v>0</v>
      </c>
      <c r="AQ120" s="65">
        <f t="shared" si="41"/>
        <v>0</v>
      </c>
      <c r="AR120" s="65">
        <f t="shared" si="41"/>
        <v>0</v>
      </c>
    </row>
    <row r="121" spans="1:47">
      <c r="D121" s="3"/>
      <c r="E121" s="3"/>
      <c r="F121" s="2"/>
      <c r="G121" s="2"/>
      <c r="H121" s="2"/>
      <c r="I121" s="2"/>
      <c r="J121" s="2"/>
      <c r="K121" s="2"/>
      <c r="L121" s="2"/>
      <c r="M121" s="2"/>
      <c r="N121" s="15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Q121" s="2"/>
      <c r="AR121" s="3"/>
    </row>
    <row r="122" spans="1:47"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6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1"/>
      <c r="AT122" s="1"/>
      <c r="AU122" s="1"/>
    </row>
    <row r="123" spans="1:47">
      <c r="D123" s="3"/>
      <c r="E123" s="3"/>
      <c r="F123" s="2"/>
      <c r="G123" s="2"/>
      <c r="H123" s="2"/>
      <c r="I123" s="2"/>
      <c r="J123" s="2"/>
      <c r="K123" s="2"/>
      <c r="L123" s="2"/>
      <c r="M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Q123" s="2"/>
      <c r="AR123" s="3"/>
    </row>
    <row r="124" spans="1:47">
      <c r="D124" s="3"/>
      <c r="E124" s="3"/>
      <c r="F124" s="2"/>
      <c r="G124" s="2"/>
      <c r="H124" s="2"/>
      <c r="I124" s="2"/>
      <c r="J124" s="2"/>
      <c r="K124" s="2"/>
      <c r="L124" s="2"/>
      <c r="M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Q124" s="2"/>
      <c r="AR124" s="3"/>
    </row>
    <row r="125" spans="1:47"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10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1"/>
      <c r="AT125" s="1"/>
      <c r="AU125" s="1"/>
    </row>
    <row r="126" spans="1:47">
      <c r="AH126" s="2"/>
      <c r="AO126" s="2"/>
      <c r="AQ126" s="2"/>
    </row>
    <row r="127" spans="1:47">
      <c r="O127" s="3"/>
      <c r="AO127" s="2"/>
      <c r="AQ127" s="2"/>
    </row>
    <row r="128" spans="1:47">
      <c r="AO128" s="2"/>
      <c r="AQ128" s="2"/>
    </row>
    <row r="129" spans="15:43">
      <c r="O129" s="2"/>
      <c r="AO129" s="2"/>
      <c r="AQ129" s="2"/>
    </row>
    <row r="130" spans="15:43">
      <c r="AO130" s="2"/>
      <c r="AQ130" s="2"/>
    </row>
    <row r="131" spans="15:43">
      <c r="AO131" s="2"/>
      <c r="AQ131" s="2"/>
    </row>
    <row r="132" spans="15:43">
      <c r="AO132" s="2"/>
      <c r="AQ132" s="2"/>
    </row>
    <row r="133" spans="15:43">
      <c r="AO133" s="2"/>
      <c r="AQ133" s="2"/>
    </row>
    <row r="134" spans="15:43">
      <c r="AO134" s="2"/>
      <c r="AQ134" s="2"/>
    </row>
    <row r="135" spans="15:43">
      <c r="AO135" s="2"/>
      <c r="AQ135" s="2"/>
    </row>
    <row r="136" spans="15:43">
      <c r="AO136" s="2"/>
      <c r="AQ136" s="2"/>
    </row>
    <row r="137" spans="15:43">
      <c r="AO137" s="2"/>
      <c r="AQ137" s="2"/>
    </row>
    <row r="138" spans="15:43">
      <c r="AO138" s="2"/>
      <c r="AQ138" s="2"/>
    </row>
    <row r="139" spans="15:43">
      <c r="AO139" s="2"/>
      <c r="AQ139" s="2"/>
    </row>
    <row r="140" spans="15:43">
      <c r="AO140" s="2"/>
      <c r="AQ140" s="2"/>
    </row>
    <row r="141" spans="15:43">
      <c r="AO141" s="2"/>
      <c r="AQ141" s="2"/>
    </row>
    <row r="142" spans="15:43">
      <c r="AO142" s="2"/>
      <c r="AQ142" s="2"/>
    </row>
    <row r="143" spans="15:43">
      <c r="AO143" s="2"/>
      <c r="AQ143" s="2"/>
    </row>
    <row r="144" spans="15:43">
      <c r="AO144" s="2"/>
      <c r="AQ144" s="2"/>
    </row>
    <row r="145" spans="41:43">
      <c r="AO145" s="2"/>
      <c r="AQ145" s="2"/>
    </row>
    <row r="146" spans="41:43">
      <c r="AO146" s="2"/>
      <c r="AQ146" s="2"/>
    </row>
    <row r="147" spans="41:43">
      <c r="AO147" s="2"/>
      <c r="AQ147" s="2"/>
    </row>
    <row r="148" spans="41:43">
      <c r="AO148" s="2"/>
      <c r="AQ148" s="2"/>
    </row>
    <row r="149" spans="41:43">
      <c r="AO149" s="2"/>
      <c r="AQ149" s="2"/>
    </row>
    <row r="150" spans="41:43">
      <c r="AO150" s="2"/>
      <c r="AQ150" s="2"/>
    </row>
    <row r="151" spans="41:43">
      <c r="AO151" s="2"/>
      <c r="AQ151" s="2"/>
    </row>
    <row r="152" spans="41:43">
      <c r="AO152" s="2"/>
      <c r="AQ152" s="2"/>
    </row>
    <row r="153" spans="41:43">
      <c r="AO153" s="2"/>
      <c r="AQ153" s="2"/>
    </row>
    <row r="154" spans="41:43">
      <c r="AO154" s="2"/>
      <c r="AQ154" s="2"/>
    </row>
    <row r="155" spans="41:43">
      <c r="AO155" s="2"/>
      <c r="AQ155" s="2"/>
    </row>
    <row r="156" spans="41:43">
      <c r="AO156" s="2"/>
      <c r="AQ156" s="2"/>
    </row>
    <row r="157" spans="41:43">
      <c r="AO157" s="2"/>
      <c r="AQ157" s="2"/>
    </row>
    <row r="158" spans="41:43">
      <c r="AO158" s="2"/>
      <c r="AQ158" s="2"/>
    </row>
    <row r="159" spans="41:43">
      <c r="AO159" s="2"/>
      <c r="AQ159" s="2"/>
    </row>
    <row r="160" spans="41:43">
      <c r="AO160" s="2"/>
      <c r="AQ160" s="2"/>
    </row>
    <row r="161" spans="41:43">
      <c r="AO161" s="2"/>
      <c r="AQ161" s="2"/>
    </row>
    <row r="162" spans="41:43">
      <c r="AO162" s="2"/>
      <c r="AQ162" s="2"/>
    </row>
    <row r="163" spans="41:43">
      <c r="AO163" s="2"/>
      <c r="AQ163" s="2"/>
    </row>
    <row r="164" spans="41:43">
      <c r="AO164" s="2"/>
      <c r="AQ164" s="2"/>
    </row>
    <row r="165" spans="41:43">
      <c r="AO165" s="2"/>
      <c r="AQ165" s="2"/>
    </row>
    <row r="166" spans="41:43">
      <c r="AO166" s="2"/>
    </row>
    <row r="167" spans="41:43">
      <c r="AO167" s="2"/>
    </row>
    <row r="168" spans="41:43">
      <c r="AO168" s="2"/>
    </row>
    <row r="169" spans="41:43">
      <c r="AO169" s="2"/>
    </row>
    <row r="170" spans="41:43">
      <c r="AO170" s="2"/>
    </row>
    <row r="171" spans="41:43">
      <c r="AO171" s="2"/>
    </row>
    <row r="172" spans="41:43">
      <c r="AO172" s="2"/>
    </row>
    <row r="173" spans="41:43">
      <c r="AO173" s="2"/>
    </row>
    <row r="174" spans="41:43">
      <c r="AO174" s="2"/>
    </row>
    <row r="175" spans="41:43">
      <c r="AO175" s="2"/>
    </row>
    <row r="176" spans="41:43">
      <c r="AO176" s="2"/>
    </row>
    <row r="177" spans="41:41">
      <c r="AO177" s="2"/>
    </row>
    <row r="178" spans="41:41">
      <c r="AO178" s="2"/>
    </row>
    <row r="179" spans="41:41">
      <c r="AO179" s="2"/>
    </row>
    <row r="180" spans="41:41">
      <c r="AO180" s="2"/>
    </row>
    <row r="181" spans="41:41">
      <c r="AO181" s="2"/>
    </row>
    <row r="182" spans="41:41">
      <c r="AO182" s="2"/>
    </row>
    <row r="183" spans="41:41">
      <c r="AO183" s="2"/>
    </row>
    <row r="184" spans="41:41">
      <c r="AO184" s="2"/>
    </row>
    <row r="185" spans="41:41">
      <c r="AO185" s="2"/>
    </row>
    <row r="186" spans="41:41">
      <c r="AO186" s="2"/>
    </row>
    <row r="187" spans="41:41">
      <c r="AO187" s="2"/>
    </row>
    <row r="188" spans="41:41">
      <c r="AO188" s="2"/>
    </row>
    <row r="189" spans="41:41">
      <c r="AO189" s="2"/>
    </row>
    <row r="190" spans="41:41">
      <c r="AO190" s="2"/>
    </row>
    <row r="191" spans="41:41">
      <c r="AO191" s="2"/>
    </row>
    <row r="192" spans="41:41">
      <c r="AO192" s="2"/>
    </row>
    <row r="193" spans="41:41">
      <c r="AO193" s="2"/>
    </row>
    <row r="194" spans="41:41">
      <c r="AO194" s="2"/>
    </row>
    <row r="195" spans="41:41">
      <c r="AO195" s="2"/>
    </row>
    <row r="196" spans="41:41">
      <c r="AO196" s="2"/>
    </row>
    <row r="197" spans="41:41">
      <c r="AO197" s="2"/>
    </row>
    <row r="198" spans="41:41">
      <c r="AO198" s="2"/>
    </row>
    <row r="199" spans="41:41">
      <c r="AO199" s="2"/>
    </row>
    <row r="200" spans="41:41">
      <c r="AO200" s="2"/>
    </row>
    <row r="201" spans="41:41">
      <c r="AO201" s="2"/>
    </row>
    <row r="202" spans="41:41">
      <c r="AO202" s="2"/>
    </row>
    <row r="203" spans="41:41">
      <c r="AO203" s="2"/>
    </row>
    <row r="204" spans="41:41">
      <c r="AO204" s="2"/>
    </row>
    <row r="205" spans="41:41">
      <c r="AO205" s="2"/>
    </row>
    <row r="206" spans="41:41">
      <c r="AO206" s="2"/>
    </row>
    <row r="207" spans="41:41">
      <c r="AO207" s="2"/>
    </row>
    <row r="208" spans="41:41">
      <c r="AO208" s="2"/>
    </row>
    <row r="209" spans="41:41">
      <c r="AO209" s="2"/>
    </row>
    <row r="210" spans="41:41">
      <c r="AO210" s="2"/>
    </row>
    <row r="211" spans="41:41">
      <c r="AO211" s="2"/>
    </row>
    <row r="212" spans="41:41">
      <c r="AO212" s="2"/>
    </row>
    <row r="213" spans="41:41">
      <c r="AO213" s="2"/>
    </row>
    <row r="214" spans="41:41">
      <c r="AO214" s="2"/>
    </row>
    <row r="215" spans="41:41">
      <c r="AO215" s="2"/>
    </row>
    <row r="216" spans="41:41">
      <c r="AO216" s="2"/>
    </row>
    <row r="217" spans="41:41">
      <c r="AO217" s="2"/>
    </row>
    <row r="218" spans="41:41">
      <c r="AO218" s="2"/>
    </row>
    <row r="219" spans="41:41">
      <c r="AO219" s="2"/>
    </row>
    <row r="220" spans="41:41">
      <c r="AO220" s="2"/>
    </row>
    <row r="221" spans="41:41">
      <c r="AO221" s="2"/>
    </row>
    <row r="222" spans="41:41">
      <c r="AO222" s="2"/>
    </row>
    <row r="223" spans="41:41">
      <c r="AO223" s="2"/>
    </row>
    <row r="224" spans="41:41">
      <c r="AO224" s="2"/>
    </row>
    <row r="225" spans="41:41">
      <c r="AO225" s="2"/>
    </row>
    <row r="226" spans="41:41">
      <c r="AO226" s="2"/>
    </row>
    <row r="227" spans="41:41">
      <c r="AO227" s="2"/>
    </row>
    <row r="228" spans="41:41">
      <c r="AO228" s="2"/>
    </row>
    <row r="229" spans="41:41">
      <c r="AO229" s="2"/>
    </row>
    <row r="230" spans="41:41">
      <c r="AO230" s="2"/>
    </row>
    <row r="231" spans="41:41">
      <c r="AO231" s="2"/>
    </row>
    <row r="232" spans="41:41">
      <c r="AO232" s="2"/>
    </row>
    <row r="233" spans="41:41">
      <c r="AO233" s="2"/>
    </row>
    <row r="234" spans="41:41">
      <c r="AO234" s="2"/>
    </row>
    <row r="235" spans="41:41">
      <c r="AO235" s="2"/>
    </row>
    <row r="236" spans="41:41">
      <c r="AO236" s="2"/>
    </row>
    <row r="237" spans="41:41">
      <c r="AO237" s="2"/>
    </row>
    <row r="238" spans="41:41">
      <c r="AO238" s="2"/>
    </row>
    <row r="239" spans="41:41">
      <c r="AO239" s="2"/>
    </row>
    <row r="240" spans="41:41">
      <c r="AO240" s="2"/>
    </row>
    <row r="241" spans="41:41">
      <c r="AO241" s="2"/>
    </row>
    <row r="242" spans="41:41">
      <c r="AO242" s="2"/>
    </row>
    <row r="243" spans="41:41">
      <c r="AO243" s="2"/>
    </row>
    <row r="244" spans="41:41">
      <c r="AO244" s="2"/>
    </row>
    <row r="245" spans="41:41">
      <c r="AO245" s="2"/>
    </row>
    <row r="246" spans="41:41">
      <c r="AO246" s="2"/>
    </row>
    <row r="247" spans="41:41">
      <c r="AO247" s="2"/>
    </row>
    <row r="248" spans="41:41">
      <c r="AO248" s="2"/>
    </row>
    <row r="249" spans="41:41">
      <c r="AO249" s="2"/>
    </row>
    <row r="250" spans="41:41">
      <c r="AO250" s="2"/>
    </row>
    <row r="251" spans="41:41">
      <c r="AO251" s="2"/>
    </row>
    <row r="252" spans="41:41">
      <c r="AO252" s="2"/>
    </row>
    <row r="253" spans="41:41">
      <c r="AO253" s="2"/>
    </row>
    <row r="254" spans="41:41">
      <c r="AO254" s="2"/>
    </row>
    <row r="255" spans="41:41">
      <c r="AO255" s="2"/>
    </row>
    <row r="256" spans="41:41">
      <c r="AO256" s="2"/>
    </row>
    <row r="257" spans="41:41">
      <c r="AO257" s="2"/>
    </row>
    <row r="258" spans="41:41">
      <c r="AO258" s="2"/>
    </row>
    <row r="259" spans="41:41">
      <c r="AO259" s="2"/>
    </row>
    <row r="260" spans="41:41">
      <c r="AO260" s="2"/>
    </row>
    <row r="261" spans="41:41">
      <c r="AO261" s="2"/>
    </row>
    <row r="262" spans="41:41">
      <c r="AO262" s="2"/>
    </row>
    <row r="263" spans="41:41">
      <c r="AO263" s="2"/>
    </row>
    <row r="264" spans="41:41">
      <c r="AO264" s="2"/>
    </row>
    <row r="265" spans="41:41">
      <c r="AO265" s="2"/>
    </row>
    <row r="266" spans="41:41">
      <c r="AO266" s="2"/>
    </row>
    <row r="267" spans="41:41">
      <c r="AO267" s="2"/>
    </row>
    <row r="268" spans="41:41">
      <c r="AO268" s="2"/>
    </row>
    <row r="269" spans="41:41">
      <c r="AO269" s="2"/>
    </row>
    <row r="270" spans="41:41">
      <c r="AO270" s="2"/>
    </row>
    <row r="271" spans="41:41">
      <c r="AO271" s="2"/>
    </row>
    <row r="272" spans="41:41">
      <c r="AO272" s="2"/>
    </row>
    <row r="273" spans="41:41">
      <c r="AO273" s="2"/>
    </row>
    <row r="274" spans="41:41">
      <c r="AO274" s="2"/>
    </row>
    <row r="275" spans="41:41">
      <c r="AO275" s="2"/>
    </row>
    <row r="276" spans="41:41">
      <c r="AO276" s="2"/>
    </row>
    <row r="277" spans="41:41">
      <c r="AO277" s="2"/>
    </row>
    <row r="278" spans="41:41">
      <c r="AO278" s="2"/>
    </row>
    <row r="279" spans="41:41">
      <c r="AO279" s="2"/>
    </row>
    <row r="280" spans="41:41">
      <c r="AO280" s="2"/>
    </row>
    <row r="281" spans="41:41">
      <c r="AO281" s="2"/>
    </row>
    <row r="282" spans="41:41">
      <c r="AO282" s="2"/>
    </row>
    <row r="283" spans="41:41">
      <c r="AO283" s="2"/>
    </row>
    <row r="284" spans="41:41">
      <c r="AO284" s="2"/>
    </row>
    <row r="285" spans="41:41">
      <c r="AO285" s="2"/>
    </row>
    <row r="286" spans="41:41">
      <c r="AO286" s="2"/>
    </row>
    <row r="287" spans="41:41">
      <c r="AO287" s="2"/>
    </row>
    <row r="288" spans="41:41">
      <c r="AO288" s="2"/>
    </row>
    <row r="289" spans="41:41">
      <c r="AO289" s="2"/>
    </row>
    <row r="290" spans="41:41">
      <c r="AO290" s="2"/>
    </row>
    <row r="291" spans="41:41">
      <c r="AO291" s="2"/>
    </row>
    <row r="292" spans="41:41">
      <c r="AO292" s="2"/>
    </row>
    <row r="293" spans="41:41">
      <c r="AO293" s="2"/>
    </row>
    <row r="294" spans="41:41">
      <c r="AO294" s="2"/>
    </row>
    <row r="295" spans="41:41">
      <c r="AO295" s="2"/>
    </row>
    <row r="296" spans="41:41">
      <c r="AO296" s="2"/>
    </row>
    <row r="297" spans="41:41">
      <c r="AO297" s="2"/>
    </row>
    <row r="298" spans="41:41">
      <c r="AO298" s="2"/>
    </row>
    <row r="299" spans="41:41">
      <c r="AO299" s="2"/>
    </row>
    <row r="300" spans="41:41">
      <c r="AO300" s="2"/>
    </row>
    <row r="301" spans="41:41">
      <c r="AO301" s="2"/>
    </row>
    <row r="302" spans="41:41">
      <c r="AO302" s="2"/>
    </row>
    <row r="303" spans="41:41">
      <c r="AO303" s="2"/>
    </row>
    <row r="304" spans="41:41">
      <c r="AO304" s="2"/>
    </row>
    <row r="305" spans="41:41">
      <c r="AO305" s="2"/>
    </row>
    <row r="306" spans="41:41">
      <c r="AO306" s="2"/>
    </row>
    <row r="307" spans="41:41">
      <c r="AO307" s="2"/>
    </row>
    <row r="308" spans="41:41">
      <c r="AO308" s="2"/>
    </row>
    <row r="309" spans="41:41">
      <c r="AO309" s="2"/>
    </row>
    <row r="310" spans="41:41">
      <c r="AO310" s="2"/>
    </row>
    <row r="311" spans="41:41">
      <c r="AO311" s="2"/>
    </row>
    <row r="312" spans="41:41">
      <c r="AO312" s="2"/>
    </row>
    <row r="313" spans="41:41">
      <c r="AO313" s="2"/>
    </row>
    <row r="314" spans="41:41">
      <c r="AO314" s="2"/>
    </row>
    <row r="315" spans="41:41">
      <c r="AO315" s="2"/>
    </row>
    <row r="316" spans="41:41">
      <c r="AO316" s="2"/>
    </row>
    <row r="317" spans="41:41">
      <c r="AO317" s="2"/>
    </row>
    <row r="318" spans="41:41">
      <c r="AO318" s="2"/>
    </row>
    <row r="319" spans="41:41">
      <c r="AO319" s="2"/>
    </row>
    <row r="320" spans="41:41">
      <c r="AO320" s="2"/>
    </row>
    <row r="321" spans="41:41">
      <c r="AO321" s="2"/>
    </row>
    <row r="322" spans="41:41">
      <c r="AO322" s="2"/>
    </row>
    <row r="323" spans="41:41">
      <c r="AO323" s="2"/>
    </row>
    <row r="324" spans="41:41">
      <c r="AO324" s="2"/>
    </row>
    <row r="325" spans="41:41">
      <c r="AO325" s="2"/>
    </row>
    <row r="326" spans="41:41">
      <c r="AO326" s="2"/>
    </row>
    <row r="327" spans="41:41">
      <c r="AO327" s="2"/>
    </row>
    <row r="328" spans="41:41">
      <c r="AO328" s="2"/>
    </row>
    <row r="329" spans="41:41">
      <c r="AO329" s="2"/>
    </row>
    <row r="330" spans="41:41">
      <c r="AO330" s="2"/>
    </row>
    <row r="331" spans="41:41">
      <c r="AO331" s="2"/>
    </row>
    <row r="332" spans="41:41">
      <c r="AO332" s="2"/>
    </row>
    <row r="333" spans="41:41">
      <c r="AO333" s="2"/>
    </row>
    <row r="334" spans="41:41">
      <c r="AO334" s="2"/>
    </row>
    <row r="335" spans="41:41">
      <c r="AO335" s="2"/>
    </row>
    <row r="336" spans="41:41">
      <c r="AO336" s="2"/>
    </row>
    <row r="337" spans="41:41">
      <c r="AO337" s="2"/>
    </row>
    <row r="338" spans="41:41">
      <c r="AO338" s="2"/>
    </row>
    <row r="339" spans="41:41">
      <c r="AO339" s="2"/>
    </row>
    <row r="340" spans="41:41">
      <c r="AO340" s="2"/>
    </row>
    <row r="341" spans="41:41">
      <c r="AO341" s="2"/>
    </row>
    <row r="342" spans="41:41">
      <c r="AO342" s="2"/>
    </row>
    <row r="343" spans="41:41">
      <c r="AO343" s="2"/>
    </row>
    <row r="344" spans="41:41">
      <c r="AO344" s="2"/>
    </row>
    <row r="345" spans="41:41">
      <c r="AO345" s="2"/>
    </row>
    <row r="346" spans="41:41">
      <c r="AO346" s="2"/>
    </row>
    <row r="347" spans="41:41">
      <c r="AO347" s="2"/>
    </row>
    <row r="348" spans="41:41">
      <c r="AO348" s="2"/>
    </row>
    <row r="349" spans="41:41">
      <c r="AO349" s="2"/>
    </row>
    <row r="350" spans="41:41">
      <c r="AO350" s="2"/>
    </row>
    <row r="351" spans="41:41">
      <c r="AO351" s="2"/>
    </row>
    <row r="352" spans="41:41">
      <c r="AO352" s="2"/>
    </row>
    <row r="353" spans="41:41">
      <c r="AO353" s="2"/>
    </row>
    <row r="354" spans="41:41">
      <c r="AO354" s="2"/>
    </row>
    <row r="355" spans="41:41">
      <c r="AO355" s="2"/>
    </row>
    <row r="356" spans="41:41">
      <c r="AO356" s="2"/>
    </row>
    <row r="357" spans="41:41">
      <c r="AO357" s="2"/>
    </row>
    <row r="358" spans="41:41">
      <c r="AO358" s="2"/>
    </row>
    <row r="359" spans="41:41">
      <c r="AO359" s="2"/>
    </row>
    <row r="360" spans="41:41">
      <c r="AO360" s="2"/>
    </row>
    <row r="361" spans="41:41">
      <c r="AO361" s="2"/>
    </row>
    <row r="362" spans="41:41">
      <c r="AO362" s="2"/>
    </row>
    <row r="363" spans="41:41">
      <c r="AO363" s="2"/>
    </row>
    <row r="364" spans="41:41">
      <c r="AO364" s="2"/>
    </row>
    <row r="365" spans="41:41">
      <c r="AO365" s="2"/>
    </row>
    <row r="366" spans="41:41">
      <c r="AO366" s="2"/>
    </row>
    <row r="367" spans="41:41">
      <c r="AO367" s="2"/>
    </row>
    <row r="368" spans="41:41">
      <c r="AO368" s="2"/>
    </row>
    <row r="369" spans="41:41">
      <c r="AO369" s="2"/>
    </row>
    <row r="370" spans="41:41">
      <c r="AO370" s="2"/>
    </row>
    <row r="371" spans="41:41">
      <c r="AO371" s="2"/>
    </row>
    <row r="372" spans="41:41">
      <c r="AO372" s="2"/>
    </row>
    <row r="373" spans="41:41">
      <c r="AO373" s="2"/>
    </row>
    <row r="374" spans="41:41">
      <c r="AO374" s="2"/>
    </row>
    <row r="375" spans="41:41">
      <c r="AO375" s="2"/>
    </row>
    <row r="376" spans="41:41">
      <c r="AO376" s="2"/>
    </row>
    <row r="377" spans="41:41">
      <c r="AO377" s="2"/>
    </row>
    <row r="378" spans="41:41">
      <c r="AO378" s="2"/>
    </row>
    <row r="379" spans="41:41">
      <c r="AO379" s="2"/>
    </row>
    <row r="380" spans="41:41">
      <c r="AO380" s="2"/>
    </row>
    <row r="381" spans="41:41">
      <c r="AO381" s="2"/>
    </row>
    <row r="382" spans="41:41">
      <c r="AO382" s="2"/>
    </row>
    <row r="383" spans="41:41">
      <c r="AO383" s="2"/>
    </row>
    <row r="384" spans="41:41">
      <c r="AO384" s="2"/>
    </row>
    <row r="385" spans="41:41">
      <c r="AO385" s="2"/>
    </row>
    <row r="386" spans="41:41">
      <c r="AO386" s="2"/>
    </row>
    <row r="387" spans="41:41">
      <c r="AO387" s="2"/>
    </row>
    <row r="388" spans="41:41">
      <c r="AO388" s="2"/>
    </row>
    <row r="389" spans="41:41">
      <c r="AO389" s="2"/>
    </row>
    <row r="390" spans="41:41">
      <c r="AO390" s="2"/>
    </row>
    <row r="391" spans="41:41">
      <c r="AO391" s="2"/>
    </row>
    <row r="392" spans="41:41">
      <c r="AO392" s="2"/>
    </row>
    <row r="393" spans="41:41">
      <c r="AO393" s="2"/>
    </row>
    <row r="394" spans="41:41">
      <c r="AO394" s="2"/>
    </row>
    <row r="395" spans="41:41">
      <c r="AO395" s="2"/>
    </row>
    <row r="396" spans="41:41">
      <c r="AO396" s="2"/>
    </row>
    <row r="397" spans="41:41">
      <c r="AO397" s="2"/>
    </row>
    <row r="398" spans="41:41">
      <c r="AO398" s="2"/>
    </row>
    <row r="399" spans="41:41">
      <c r="AO399" s="2"/>
    </row>
    <row r="400" spans="41:41">
      <c r="AO400" s="2"/>
    </row>
    <row r="401" spans="41:41">
      <c r="AO401" s="2"/>
    </row>
    <row r="402" spans="41:41">
      <c r="AO402" s="2"/>
    </row>
    <row r="403" spans="41:41">
      <c r="AO403" s="2"/>
    </row>
    <row r="404" spans="41:41">
      <c r="AO404" s="2"/>
    </row>
    <row r="405" spans="41:41">
      <c r="AO405" s="2"/>
    </row>
    <row r="406" spans="41:41">
      <c r="AO406" s="2"/>
    </row>
    <row r="407" spans="41:41">
      <c r="AO407" s="2"/>
    </row>
    <row r="408" spans="41:41">
      <c r="AO408" s="2"/>
    </row>
    <row r="409" spans="41:41">
      <c r="AO409" s="2"/>
    </row>
    <row r="410" spans="41:41">
      <c r="AO410" s="2"/>
    </row>
    <row r="411" spans="41:41">
      <c r="AO411" s="2"/>
    </row>
    <row r="412" spans="41:41">
      <c r="AO412" s="2"/>
    </row>
    <row r="413" spans="41:41">
      <c r="AO413" s="2"/>
    </row>
    <row r="414" spans="41:41">
      <c r="AO414" s="2"/>
    </row>
  </sheetData>
  <mergeCells count="14">
    <mergeCell ref="I7:I8"/>
    <mergeCell ref="A7:B7"/>
    <mergeCell ref="A8:B8"/>
    <mergeCell ref="G7:G8"/>
    <mergeCell ref="H7:H8"/>
    <mergeCell ref="C7:F7"/>
    <mergeCell ref="J7:J8"/>
    <mergeCell ref="M7:M8"/>
    <mergeCell ref="AO7:AR7"/>
    <mergeCell ref="AI7:AN7"/>
    <mergeCell ref="O7:AH7"/>
    <mergeCell ref="N7:N8"/>
    <mergeCell ref="K7:K8"/>
    <mergeCell ref="L7:L8"/>
  </mergeCells>
  <phoneticPr fontId="0" type="noConversion"/>
  <printOptions horizontalCentered="1"/>
  <pageMargins left="0" right="0" top="0" bottom="0" header="0" footer="0"/>
  <pageSetup scale="69" orientation="portrait" r:id="rId1"/>
  <headerFooter alignWithMargins="0"/>
  <rowBreaks count="2" manualBreakCount="2">
    <brk id="55" max="20" man="1"/>
    <brk id="120" max="12" man="1"/>
  </rowBreaks>
  <colBreaks count="1" manualBreakCount="1">
    <brk id="14" max="119" man="1"/>
  </colBreaks>
  <legacy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Hoja21">
    <tabColor indexed="17"/>
  </sheetPr>
  <dimension ref="A1:IV444"/>
  <sheetViews>
    <sheetView zoomScaleNormal="100" workbookViewId="0">
      <pane xSplit="3" ySplit="6" topLeftCell="Q274" activePane="bottomRight" state="frozen"/>
      <selection pane="topRight" activeCell="D1" sqref="D1"/>
      <selection pane="bottomLeft" activeCell="A7" sqref="A7"/>
      <selection pane="bottomRight" activeCell="T281" sqref="T281"/>
    </sheetView>
  </sheetViews>
  <sheetFormatPr baseColWidth="10" defaultColWidth="8.88671875" defaultRowHeight="13.2"/>
  <cols>
    <col min="1" max="1" width="15.44140625" style="82" customWidth="1"/>
    <col min="2" max="2" width="10.109375" style="14" customWidth="1"/>
    <col min="3" max="3" width="42.6640625" style="1" customWidth="1"/>
    <col min="4" max="4" width="13.6640625" style="2" customWidth="1"/>
    <col min="5" max="5" width="16.5546875" customWidth="1"/>
    <col min="6" max="7" width="13.6640625" customWidth="1"/>
    <col min="8" max="8" width="12.6640625" style="2" customWidth="1"/>
    <col min="9" max="9" width="16.44140625" style="2" customWidth="1"/>
    <col min="10" max="10" width="11.44140625" style="2" customWidth="1"/>
    <col min="11" max="11" width="13" customWidth="1"/>
    <col min="12" max="12" width="12.6640625" customWidth="1"/>
    <col min="13" max="13" width="13.33203125" customWidth="1"/>
    <col min="14" max="14" width="11.6640625" customWidth="1"/>
    <col min="15" max="15" width="11.44140625" customWidth="1"/>
    <col min="16" max="17" width="11.6640625" customWidth="1"/>
    <col min="18" max="18" width="13" customWidth="1"/>
    <col min="19" max="21" width="11.6640625" customWidth="1"/>
    <col min="22" max="22" width="11.44140625" customWidth="1"/>
    <col min="23" max="23" width="13.33203125" customWidth="1"/>
    <col min="24" max="24" width="11.5546875" bestFit="1" customWidth="1"/>
    <col min="25" max="25" width="11.6640625" customWidth="1"/>
    <col min="26" max="26" width="11.44140625" customWidth="1"/>
    <col min="27" max="27" width="13.88671875" customWidth="1"/>
    <col min="28" max="28" width="12.33203125" bestFit="1" customWidth="1"/>
    <col min="29" max="29" width="13.109375" customWidth="1"/>
    <col min="30" max="30" width="11.44140625" customWidth="1"/>
    <col min="31" max="34" width="11.6640625" customWidth="1"/>
    <col min="35" max="35" width="11.5546875" bestFit="1" customWidth="1"/>
    <col min="36" max="36" width="13.33203125" bestFit="1" customWidth="1"/>
    <col min="37" max="37" width="11.88671875" bestFit="1" customWidth="1"/>
    <col min="38" max="40" width="12.33203125" bestFit="1" customWidth="1"/>
    <col min="41" max="41" width="12.88671875" bestFit="1" customWidth="1"/>
    <col min="42" max="42" width="11.44140625" customWidth="1"/>
    <col min="43" max="43" width="12.33203125" bestFit="1" customWidth="1"/>
    <col min="44" max="44" width="12.6640625" bestFit="1" customWidth="1"/>
    <col min="45" max="45" width="12.6640625" customWidth="1"/>
    <col min="46" max="46" width="11.5546875" bestFit="1" customWidth="1"/>
    <col min="47" max="47" width="12.33203125" customWidth="1"/>
    <col min="48" max="48" width="11.5546875" bestFit="1" customWidth="1"/>
    <col min="49" max="51" width="11.44140625" customWidth="1"/>
    <col min="52" max="52" width="11.6640625" bestFit="1" customWidth="1"/>
    <col min="53" max="53" width="11.44140625" customWidth="1"/>
    <col min="54" max="54" width="11.5546875" bestFit="1" customWidth="1"/>
    <col min="55" max="55" width="12.88671875" bestFit="1" customWidth="1"/>
    <col min="56" max="56" width="12.6640625" bestFit="1" customWidth="1"/>
    <col min="57" max="58" width="11.44140625" customWidth="1"/>
    <col min="59" max="59" width="12.6640625" customWidth="1"/>
    <col min="60" max="60" width="11.44140625" customWidth="1"/>
    <col min="61" max="61" width="13.5546875" customWidth="1"/>
    <col min="62" max="64" width="11.44140625" customWidth="1"/>
    <col min="65" max="65" width="11.6640625" bestFit="1" customWidth="1"/>
    <col min="66" max="66" width="11.44140625" customWidth="1"/>
    <col min="67" max="67" width="11.5546875" bestFit="1" customWidth="1"/>
    <col min="68" max="68" width="11.6640625" bestFit="1" customWidth="1"/>
    <col min="69" max="69" width="14.33203125" customWidth="1"/>
    <col min="70" max="70" width="11.6640625" bestFit="1" customWidth="1"/>
    <col min="71" max="71" width="12.33203125" customWidth="1"/>
    <col min="72" max="72" width="15.44140625" customWidth="1"/>
    <col min="73" max="74" width="11.6640625" customWidth="1"/>
    <col min="75" max="75" width="16" customWidth="1"/>
    <col min="76" max="76" width="14.33203125" bestFit="1" customWidth="1"/>
    <col min="77" max="77" width="14.88671875" customWidth="1"/>
    <col min="78" max="78" width="15.5546875" customWidth="1"/>
    <col min="79" max="79" width="16" style="2" customWidth="1"/>
    <col min="80" max="80" width="13.33203125" style="2" customWidth="1"/>
    <col min="81" max="81" width="16.109375" style="2" customWidth="1"/>
    <col min="82" max="82" width="14.88671875" style="2" customWidth="1"/>
    <col min="83" max="85" width="13.5546875" style="2" customWidth="1"/>
    <col min="86" max="86" width="11.6640625" style="2" bestFit="1" customWidth="1"/>
    <col min="87" max="87" width="11.6640625" style="2" customWidth="1"/>
    <col min="88" max="88" width="11.44140625" style="2" customWidth="1"/>
    <col min="89" max="89" width="13.44140625" style="2" customWidth="1"/>
    <col min="90" max="90" width="11.44140625" style="2" customWidth="1"/>
    <col min="91" max="91" width="11.6640625" style="2" bestFit="1" customWidth="1"/>
    <col min="92" max="92" width="11.6640625" bestFit="1" customWidth="1"/>
    <col min="93" max="95" width="18.109375" customWidth="1"/>
    <col min="96" max="256" width="11.44140625" customWidth="1"/>
  </cols>
  <sheetData>
    <row r="1" spans="1:129">
      <c r="A1" s="115" t="s">
        <v>0</v>
      </c>
    </row>
    <row r="2" spans="1:129">
      <c r="A2" s="115" t="s">
        <v>1</v>
      </c>
    </row>
    <row r="3" spans="1:129">
      <c r="A3" s="115" t="s">
        <v>2</v>
      </c>
    </row>
    <row r="4" spans="1:129">
      <c r="A4" s="115" t="s">
        <v>1274</v>
      </c>
    </row>
    <row r="5" spans="1:129">
      <c r="CA5"/>
    </row>
    <row r="6" spans="1:129" s="114" customFormat="1">
      <c r="A6" s="116" t="s">
        <v>4</v>
      </c>
      <c r="B6" s="113" t="s">
        <v>432</v>
      </c>
      <c r="C6" s="113" t="s">
        <v>6</v>
      </c>
      <c r="D6" s="113" t="s">
        <v>7</v>
      </c>
      <c r="E6" s="113" t="s">
        <v>8</v>
      </c>
      <c r="F6" s="113" t="s">
        <v>9</v>
      </c>
      <c r="G6" s="113" t="s">
        <v>10</v>
      </c>
      <c r="H6" s="113" t="s">
        <v>11</v>
      </c>
      <c r="I6" s="113" t="s">
        <v>12</v>
      </c>
      <c r="J6" s="113" t="s">
        <v>13</v>
      </c>
      <c r="K6" s="113" t="s">
        <v>14</v>
      </c>
      <c r="L6" s="113" t="s">
        <v>15</v>
      </c>
      <c r="M6" s="113" t="s">
        <v>16</v>
      </c>
      <c r="N6" s="113" t="s">
        <v>17</v>
      </c>
      <c r="O6" s="113" t="s">
        <v>18</v>
      </c>
      <c r="P6" s="113" t="s">
        <v>19</v>
      </c>
      <c r="Q6" s="113" t="s">
        <v>20</v>
      </c>
      <c r="R6" s="113" t="s">
        <v>22</v>
      </c>
      <c r="S6" s="113" t="s">
        <v>23</v>
      </c>
      <c r="T6" s="113" t="s">
        <v>25</v>
      </c>
      <c r="U6" s="113" t="s">
        <v>26</v>
      </c>
      <c r="V6" s="113" t="s">
        <v>27</v>
      </c>
      <c r="W6" s="113" t="s">
        <v>28</v>
      </c>
      <c r="X6" s="113" t="s">
        <v>29</v>
      </c>
      <c r="Y6" s="113" t="s">
        <v>30</v>
      </c>
      <c r="Z6" s="113" t="s">
        <v>31</v>
      </c>
      <c r="AA6" s="113" t="s">
        <v>32</v>
      </c>
      <c r="AB6" s="113" t="s">
        <v>33</v>
      </c>
      <c r="AC6" s="113" t="s">
        <v>34</v>
      </c>
      <c r="AD6" s="113" t="s">
        <v>35</v>
      </c>
      <c r="AE6" s="113" t="s">
        <v>36</v>
      </c>
      <c r="AF6" s="113" t="s">
        <v>38</v>
      </c>
      <c r="AG6" s="113" t="s">
        <v>39</v>
      </c>
      <c r="AH6" s="113" t="s">
        <v>40</v>
      </c>
      <c r="AI6" s="113" t="s">
        <v>41</v>
      </c>
      <c r="AJ6" s="113" t="s">
        <v>42</v>
      </c>
      <c r="AK6" s="113" t="s">
        <v>43</v>
      </c>
      <c r="AL6" s="113" t="s">
        <v>44</v>
      </c>
      <c r="AM6" s="113" t="s">
        <v>45</v>
      </c>
      <c r="AN6" s="113" t="s">
        <v>46</v>
      </c>
      <c r="AO6" s="113" t="s">
        <v>47</v>
      </c>
      <c r="AP6" s="113" t="s">
        <v>48</v>
      </c>
      <c r="AQ6" s="113" t="s">
        <v>49</v>
      </c>
      <c r="AR6" s="113" t="s">
        <v>51</v>
      </c>
      <c r="AS6" s="113" t="s">
        <v>52</v>
      </c>
      <c r="AT6" s="113" t="s">
        <v>53</v>
      </c>
      <c r="AU6" s="113" t="s">
        <v>54</v>
      </c>
      <c r="AV6" s="113" t="s">
        <v>55</v>
      </c>
      <c r="AW6" s="113" t="s">
        <v>56</v>
      </c>
      <c r="AX6" s="113" t="s">
        <v>57</v>
      </c>
      <c r="AY6" s="113" t="s">
        <v>60</v>
      </c>
      <c r="AZ6" s="113" t="s">
        <v>61</v>
      </c>
      <c r="BA6" s="113" t="s">
        <v>62</v>
      </c>
      <c r="BB6" s="113" t="s">
        <v>63</v>
      </c>
      <c r="BC6" s="113" t="s">
        <v>64</v>
      </c>
      <c r="BD6" s="113" t="s">
        <v>65</v>
      </c>
      <c r="BE6" s="113" t="s">
        <v>66</v>
      </c>
      <c r="BF6" s="113" t="s">
        <v>67</v>
      </c>
      <c r="BG6" s="113" t="s">
        <v>68</v>
      </c>
      <c r="BH6" s="113" t="s">
        <v>69</v>
      </c>
      <c r="BI6" s="113" t="s">
        <v>70</v>
      </c>
      <c r="BJ6" s="113" t="s">
        <v>71</v>
      </c>
      <c r="BK6" s="113" t="s">
        <v>72</v>
      </c>
      <c r="BL6" s="113" t="s">
        <v>73</v>
      </c>
      <c r="BM6" s="113" t="s">
        <v>74</v>
      </c>
      <c r="BN6" s="113" t="s">
        <v>75</v>
      </c>
      <c r="BO6" s="113" t="s">
        <v>76</v>
      </c>
      <c r="BP6" s="113" t="s">
        <v>77</v>
      </c>
      <c r="BQ6" s="113" t="s">
        <v>78</v>
      </c>
      <c r="BR6" s="113" t="s">
        <v>79</v>
      </c>
      <c r="BS6" s="113" t="s">
        <v>80</v>
      </c>
      <c r="BT6" s="113" t="s">
        <v>81</v>
      </c>
      <c r="BU6" s="113" t="s">
        <v>82</v>
      </c>
      <c r="BV6" s="113" t="s">
        <v>83</v>
      </c>
      <c r="BW6" s="113" t="s">
        <v>84</v>
      </c>
      <c r="BX6" s="113" t="s">
        <v>85</v>
      </c>
      <c r="BY6" s="113" t="s">
        <v>86</v>
      </c>
      <c r="BZ6" s="113" t="s">
        <v>87</v>
      </c>
      <c r="CA6" s="113" t="s">
        <v>88</v>
      </c>
      <c r="CB6" s="113" t="s">
        <v>89</v>
      </c>
      <c r="CC6" s="113" t="s">
        <v>90</v>
      </c>
      <c r="CD6" s="113" t="s">
        <v>91</v>
      </c>
      <c r="CE6" s="113" t="s">
        <v>92</v>
      </c>
      <c r="CF6" s="113" t="s">
        <v>93</v>
      </c>
      <c r="CG6" s="113" t="s">
        <v>94</v>
      </c>
      <c r="CH6" s="113" t="s">
        <v>96</v>
      </c>
      <c r="CI6" s="113" t="s">
        <v>97</v>
      </c>
      <c r="CJ6" s="113" t="s">
        <v>100</v>
      </c>
      <c r="CK6" s="113" t="s">
        <v>101</v>
      </c>
    </row>
    <row r="7" spans="1:129" s="5" customFormat="1" ht="15" customHeight="1">
      <c r="A7" s="107"/>
      <c r="B7" s="108"/>
      <c r="C7" s="109"/>
      <c r="D7" s="109"/>
      <c r="E7" s="109"/>
      <c r="F7" s="109"/>
      <c r="G7" s="109"/>
      <c r="H7" s="109"/>
      <c r="I7" s="109"/>
      <c r="J7" s="109"/>
      <c r="K7" s="109"/>
      <c r="L7" s="109"/>
      <c r="M7" s="109"/>
      <c r="N7" s="109"/>
      <c r="O7" s="109"/>
      <c r="P7" s="109"/>
      <c r="Q7" s="109"/>
      <c r="R7" s="109"/>
      <c r="S7" s="109"/>
      <c r="T7" s="109"/>
      <c r="U7" s="109"/>
      <c r="V7" s="109"/>
      <c r="W7" s="109"/>
      <c r="X7" s="109"/>
      <c r="Y7" s="109"/>
      <c r="Z7" s="109"/>
      <c r="AA7" s="109"/>
      <c r="AB7" s="109"/>
      <c r="AC7" s="109"/>
      <c r="AD7" s="109"/>
      <c r="AE7" s="109"/>
      <c r="AF7" s="109"/>
      <c r="AG7" s="109"/>
      <c r="AH7" s="109"/>
      <c r="AI7" s="109"/>
      <c r="AJ7" s="109"/>
      <c r="AK7" s="109"/>
      <c r="AL7" s="109"/>
      <c r="AM7" s="109"/>
      <c r="AN7" s="109"/>
      <c r="AO7" s="109"/>
      <c r="AP7" s="109"/>
      <c r="AQ7" s="109"/>
      <c r="AR7" s="109"/>
      <c r="AS7" s="109"/>
      <c r="AT7" s="109"/>
      <c r="AU7" s="109"/>
      <c r="AV7" s="109"/>
      <c r="AW7" s="109"/>
      <c r="AX7" s="109"/>
      <c r="AY7" s="109"/>
      <c r="AZ7" s="109"/>
      <c r="BA7" s="109"/>
      <c r="BB7" s="109"/>
      <c r="BC7" s="109"/>
      <c r="BD7" s="109"/>
      <c r="BE7" s="109"/>
      <c r="BF7" s="109"/>
      <c r="BG7" s="109"/>
      <c r="BH7" s="109"/>
      <c r="BI7" s="109"/>
      <c r="BJ7" s="109"/>
      <c r="BK7" s="109"/>
      <c r="BL7" s="109"/>
      <c r="BM7" s="109"/>
      <c r="BN7" s="109"/>
      <c r="BO7" s="109"/>
      <c r="BP7" s="109"/>
      <c r="BQ7" s="109"/>
      <c r="BR7" s="109"/>
      <c r="BS7" s="109"/>
      <c r="BT7" s="109"/>
      <c r="BU7" s="109"/>
      <c r="BV7" s="109"/>
      <c r="BW7" s="109"/>
      <c r="BX7" s="109"/>
      <c r="BY7" s="109"/>
      <c r="BZ7" s="109"/>
      <c r="CA7" s="109"/>
      <c r="CB7" s="109"/>
      <c r="CC7" s="109"/>
      <c r="CD7" s="109"/>
      <c r="CE7" s="109"/>
      <c r="CF7" s="109"/>
      <c r="CG7" s="109"/>
      <c r="CH7" s="109"/>
      <c r="CI7" s="109"/>
      <c r="CJ7" s="109"/>
      <c r="CK7" s="109"/>
      <c r="CL7" s="109"/>
      <c r="CM7" s="109"/>
      <c r="CN7" s="227"/>
      <c r="CO7" s="227"/>
      <c r="CP7" s="227"/>
      <c r="CQ7" s="227"/>
      <c r="CR7" s="227"/>
      <c r="CS7" s="227"/>
      <c r="CT7" s="227"/>
      <c r="CU7" s="227"/>
      <c r="CV7" s="227"/>
      <c r="CW7" s="227"/>
      <c r="CX7" s="227"/>
      <c r="CY7" s="227"/>
      <c r="CZ7" s="227"/>
      <c r="DA7" s="227"/>
      <c r="DB7" s="227"/>
      <c r="DC7" s="227"/>
      <c r="DD7" s="227"/>
      <c r="DE7" s="227"/>
      <c r="DF7" s="227"/>
      <c r="DG7" s="227"/>
      <c r="DH7" s="227"/>
      <c r="DI7" s="227"/>
      <c r="DJ7" s="227"/>
      <c r="DK7" s="227"/>
      <c r="DL7" s="227"/>
      <c r="DM7" s="227"/>
      <c r="DN7" s="227"/>
      <c r="DO7" s="227"/>
      <c r="DP7" s="227"/>
      <c r="DQ7" s="227"/>
      <c r="DR7" s="227"/>
      <c r="DS7" s="227"/>
      <c r="DT7" s="227"/>
      <c r="DU7" s="227"/>
      <c r="DV7" s="227"/>
      <c r="DW7" s="227"/>
      <c r="DX7" s="227"/>
      <c r="DY7" s="227"/>
    </row>
    <row r="8" spans="1:129" s="4" customFormat="1" ht="15" customHeight="1">
      <c r="A8" s="107"/>
      <c r="B8" s="108"/>
      <c r="C8" s="228"/>
      <c r="D8" s="80"/>
      <c r="E8" s="80"/>
      <c r="F8" s="80"/>
      <c r="G8" s="80"/>
      <c r="H8" s="80"/>
      <c r="I8" s="80"/>
      <c r="J8" s="80"/>
      <c r="K8" s="80"/>
      <c r="L8" s="80"/>
      <c r="M8" s="80"/>
      <c r="N8" s="80"/>
      <c r="O8" s="80"/>
      <c r="P8" s="80"/>
      <c r="Q8" s="80"/>
      <c r="R8" s="80"/>
      <c r="S8" s="80"/>
      <c r="T8" s="80"/>
      <c r="U8" s="80"/>
      <c r="V8" s="80"/>
      <c r="W8" s="80"/>
      <c r="X8" s="80"/>
      <c r="Y8" s="80"/>
      <c r="Z8" s="80"/>
      <c r="AA8" s="80"/>
      <c r="AB8" s="80"/>
      <c r="AC8" s="80"/>
      <c r="AD8" s="80"/>
      <c r="AE8" s="80"/>
      <c r="AF8" s="80"/>
      <c r="AG8" s="80"/>
      <c r="AH8" s="80"/>
      <c r="AI8" s="80"/>
      <c r="AJ8" s="80"/>
      <c r="AK8" s="80"/>
      <c r="AL8" s="80"/>
      <c r="AM8" s="80"/>
      <c r="AN8" s="80"/>
      <c r="AO8" s="80"/>
      <c r="AP8" s="80"/>
      <c r="AQ8" s="80"/>
      <c r="AR8" s="80"/>
      <c r="AS8" s="80"/>
      <c r="AT8" s="80"/>
      <c r="AU8" s="80"/>
      <c r="AV8" s="80"/>
      <c r="AW8" s="80"/>
      <c r="AX8" s="80"/>
      <c r="AY8" s="80"/>
      <c r="AZ8" s="80"/>
      <c r="BA8" s="80"/>
      <c r="BB8" s="80"/>
      <c r="BC8" s="80"/>
      <c r="BD8" s="80"/>
      <c r="BE8" s="80"/>
      <c r="BF8" s="80"/>
      <c r="BG8" s="80"/>
      <c r="BH8" s="80"/>
      <c r="BI8" s="80"/>
      <c r="BJ8" s="80"/>
      <c r="BK8" s="80"/>
      <c r="BL8" s="80"/>
      <c r="BM8" s="80"/>
      <c r="BN8" s="80"/>
      <c r="BO8" s="80"/>
      <c r="BP8" s="80"/>
      <c r="BQ8" s="80"/>
      <c r="BR8" s="80"/>
      <c r="BS8" s="80"/>
      <c r="BT8" s="80"/>
      <c r="BU8" s="80"/>
      <c r="BV8" s="80"/>
      <c r="BW8" s="80"/>
      <c r="BX8" s="80"/>
      <c r="BY8" s="80"/>
      <c r="BZ8" s="80"/>
      <c r="CA8" s="80"/>
      <c r="CB8" s="80"/>
      <c r="CC8" s="80"/>
      <c r="CD8" s="80"/>
      <c r="CE8" s="80"/>
      <c r="CF8" s="80"/>
      <c r="CG8" s="80"/>
      <c r="CH8" s="80"/>
      <c r="CI8" s="80"/>
      <c r="CJ8" s="80"/>
      <c r="CK8" s="80"/>
      <c r="CL8" s="109"/>
      <c r="CM8" s="109"/>
      <c r="CN8" s="109"/>
      <c r="CO8" s="109"/>
      <c r="CP8" s="109"/>
      <c r="CQ8" s="109"/>
      <c r="CR8" s="109"/>
      <c r="CS8" s="109"/>
      <c r="CT8" s="109"/>
      <c r="CU8" s="109"/>
      <c r="CV8" s="109"/>
      <c r="CW8" s="109"/>
      <c r="CX8" s="109"/>
      <c r="CY8" s="109"/>
      <c r="CZ8" s="109"/>
      <c r="DA8" s="109"/>
      <c r="DB8" s="109"/>
      <c r="DC8" s="109"/>
      <c r="DD8" s="109"/>
      <c r="DE8" s="109"/>
      <c r="DF8" s="109"/>
      <c r="DG8" s="109"/>
      <c r="DH8" s="109"/>
      <c r="DI8" s="109"/>
      <c r="DJ8" s="109"/>
      <c r="DK8" s="109"/>
      <c r="DL8" s="109"/>
      <c r="DM8" s="109"/>
      <c r="DN8" s="109"/>
      <c r="DO8" s="109"/>
      <c r="DP8" s="109"/>
      <c r="DQ8" s="109"/>
      <c r="DR8" s="109"/>
      <c r="DS8" s="109"/>
      <c r="DT8" s="109"/>
      <c r="DU8" s="109"/>
      <c r="DV8" s="109"/>
      <c r="DW8" s="109"/>
      <c r="DX8" s="109"/>
      <c r="DY8" s="109"/>
    </row>
    <row r="9" spans="1:129" s="5" customFormat="1" ht="15" customHeight="1">
      <c r="A9" s="107"/>
      <c r="B9" s="108"/>
      <c r="C9" s="229"/>
      <c r="D9" s="80"/>
      <c r="E9" s="80"/>
      <c r="F9" s="80"/>
      <c r="G9" s="80"/>
      <c r="H9" s="80"/>
      <c r="I9" s="80"/>
      <c r="J9" s="80"/>
      <c r="K9" s="80"/>
      <c r="L9" s="80"/>
      <c r="M9" s="80"/>
      <c r="N9" s="80"/>
      <c r="O9" s="80"/>
      <c r="P9" s="80"/>
      <c r="Q9" s="80"/>
      <c r="R9" s="80"/>
      <c r="S9" s="80"/>
      <c r="T9" s="80"/>
      <c r="U9" s="80"/>
      <c r="V9" s="80"/>
      <c r="W9" s="80"/>
      <c r="X9" s="80"/>
      <c r="Y9" s="80"/>
      <c r="Z9" s="80"/>
      <c r="AA9" s="80"/>
      <c r="AB9" s="80"/>
      <c r="AC9" s="80"/>
      <c r="AD9" s="80"/>
      <c r="AE9" s="80"/>
      <c r="AF9" s="80"/>
      <c r="AG9" s="80"/>
      <c r="AH9" s="80"/>
      <c r="AI9" s="80"/>
      <c r="AJ9" s="80"/>
      <c r="AK9" s="80"/>
      <c r="AL9" s="80"/>
      <c r="AM9" s="80"/>
      <c r="AN9" s="80"/>
      <c r="AO9" s="80"/>
      <c r="AP9" s="80"/>
      <c r="AQ9" s="80"/>
      <c r="AR9" s="80"/>
      <c r="AS9" s="80"/>
      <c r="AT9" s="80"/>
      <c r="AU9" s="80"/>
      <c r="AV9" s="80"/>
      <c r="AW9" s="80"/>
      <c r="AX9" s="80"/>
      <c r="AY9" s="80"/>
      <c r="AZ9" s="80"/>
      <c r="BA9" s="80"/>
      <c r="BB9" s="80"/>
      <c r="BC9" s="80"/>
      <c r="BD9" s="80"/>
      <c r="BE9" s="80"/>
      <c r="BF9" s="80"/>
      <c r="BG9" s="80"/>
      <c r="BH9" s="80"/>
      <c r="BI9" s="80"/>
      <c r="BJ9" s="80"/>
      <c r="BK9" s="80"/>
      <c r="BL9" s="80"/>
      <c r="BM9" s="80"/>
      <c r="BN9" s="80"/>
      <c r="BO9" s="80"/>
      <c r="BP9" s="80"/>
      <c r="BQ9" s="80"/>
      <c r="BR9" s="80"/>
      <c r="BS9" s="80"/>
      <c r="BT9" s="80"/>
      <c r="BU9" s="80"/>
      <c r="BV9" s="80"/>
      <c r="BW9" s="80"/>
      <c r="BX9" s="80"/>
      <c r="BY9" s="80"/>
      <c r="BZ9" s="80"/>
      <c r="CA9" s="80"/>
      <c r="CB9" s="80"/>
      <c r="CC9" s="80"/>
      <c r="CD9" s="80"/>
      <c r="CE9" s="80"/>
      <c r="CF9" s="80"/>
      <c r="CG9" s="80"/>
      <c r="CH9" s="80"/>
      <c r="CI9" s="80"/>
      <c r="CJ9" s="80"/>
      <c r="CK9" s="80"/>
      <c r="CL9" s="109"/>
      <c r="CM9" s="109"/>
      <c r="CN9" s="109"/>
      <c r="CO9" s="109"/>
      <c r="CP9" s="109"/>
      <c r="CQ9" s="109"/>
      <c r="CR9" s="109"/>
      <c r="CS9" s="227"/>
      <c r="CT9" s="227"/>
      <c r="CU9" s="227"/>
      <c r="CV9" s="227"/>
      <c r="CW9" s="227"/>
      <c r="CX9" s="227"/>
      <c r="CY9" s="227"/>
      <c r="CZ9" s="227"/>
      <c r="DA9" s="227"/>
      <c r="DB9" s="227"/>
      <c r="DC9" s="227"/>
      <c r="DD9" s="227"/>
      <c r="DE9" s="227"/>
      <c r="DF9" s="227"/>
      <c r="DG9" s="227"/>
      <c r="DH9" s="227"/>
      <c r="DI9" s="227"/>
      <c r="DJ9" s="227"/>
      <c r="DK9" s="227"/>
      <c r="DL9" s="227"/>
      <c r="DM9" s="227"/>
      <c r="DN9" s="227"/>
      <c r="DO9" s="227"/>
      <c r="DP9" s="227"/>
      <c r="DQ9" s="227"/>
      <c r="DR9" s="227"/>
      <c r="DS9" s="227"/>
      <c r="DT9" s="227"/>
      <c r="DU9" s="227"/>
      <c r="DV9" s="227"/>
      <c r="DW9" s="227"/>
      <c r="DX9" s="227"/>
      <c r="DY9" s="227"/>
    </row>
    <row r="10" spans="1:129" s="5" customFormat="1" ht="15" customHeight="1">
      <c r="A10" s="107"/>
      <c r="B10" s="108"/>
      <c r="C10" s="228"/>
      <c r="D10" s="80"/>
      <c r="E10" s="80"/>
      <c r="F10" s="80"/>
      <c r="G10" s="80"/>
      <c r="H10" s="80"/>
      <c r="I10" s="80"/>
      <c r="J10" s="80"/>
      <c r="K10" s="80"/>
      <c r="L10" s="80"/>
      <c r="M10" s="80"/>
      <c r="N10" s="80"/>
      <c r="O10" s="80"/>
      <c r="P10" s="80"/>
      <c r="Q10" s="80"/>
      <c r="R10" s="80"/>
      <c r="S10" s="80"/>
      <c r="T10" s="80"/>
      <c r="U10" s="80"/>
      <c r="V10" s="80"/>
      <c r="W10" s="80"/>
      <c r="X10" s="80"/>
      <c r="Y10" s="80"/>
      <c r="Z10" s="80"/>
      <c r="AA10" s="80"/>
      <c r="AB10" s="80"/>
      <c r="AC10" s="80"/>
      <c r="AD10" s="80"/>
      <c r="AE10" s="80"/>
      <c r="AF10" s="80"/>
      <c r="AG10" s="80"/>
      <c r="AH10" s="80"/>
      <c r="AI10" s="80"/>
      <c r="AJ10" s="80"/>
      <c r="AK10" s="80"/>
      <c r="AL10" s="80"/>
      <c r="AM10" s="80"/>
      <c r="AN10" s="80"/>
      <c r="AO10" s="80"/>
      <c r="AP10" s="80"/>
      <c r="AQ10" s="80"/>
      <c r="AR10" s="80"/>
      <c r="AS10" s="80"/>
      <c r="AT10" s="80"/>
      <c r="AU10" s="80"/>
      <c r="AV10" s="80"/>
      <c r="AW10" s="80"/>
      <c r="AX10" s="80"/>
      <c r="AY10" s="80"/>
      <c r="AZ10" s="80"/>
      <c r="BA10" s="80"/>
      <c r="BB10" s="80"/>
      <c r="BC10" s="80"/>
      <c r="BD10" s="80"/>
      <c r="BE10" s="80"/>
      <c r="BF10" s="80"/>
      <c r="BG10" s="80"/>
      <c r="BH10" s="80"/>
      <c r="BI10" s="80"/>
      <c r="BJ10" s="80"/>
      <c r="BK10" s="80"/>
      <c r="BL10" s="80"/>
      <c r="BM10" s="80"/>
      <c r="BN10" s="80"/>
      <c r="BO10" s="80"/>
      <c r="BP10" s="80"/>
      <c r="BQ10" s="80"/>
      <c r="BR10" s="80"/>
      <c r="BS10" s="80"/>
      <c r="BT10" s="80"/>
      <c r="BU10" s="80"/>
      <c r="BV10" s="80"/>
      <c r="BW10" s="80"/>
      <c r="BX10" s="80"/>
      <c r="BY10" s="80"/>
      <c r="BZ10" s="80"/>
      <c r="CA10" s="80"/>
      <c r="CB10" s="80"/>
      <c r="CC10" s="80"/>
      <c r="CD10" s="80"/>
      <c r="CE10" s="80"/>
      <c r="CF10" s="80"/>
      <c r="CG10" s="80"/>
      <c r="CH10" s="80"/>
      <c r="CI10" s="80"/>
      <c r="CJ10" s="80"/>
      <c r="CK10" s="80"/>
      <c r="CL10" s="109"/>
      <c r="CM10" s="109"/>
      <c r="CN10" s="227"/>
      <c r="CO10" s="227"/>
      <c r="CP10" s="227"/>
      <c r="CQ10" s="227"/>
      <c r="CR10" s="227"/>
      <c r="CS10" s="227"/>
      <c r="CT10" s="227"/>
      <c r="CU10" s="227"/>
      <c r="CV10" s="227"/>
      <c r="CW10" s="227"/>
      <c r="CX10" s="227"/>
      <c r="CY10" s="227"/>
      <c r="CZ10" s="227"/>
      <c r="DA10" s="227"/>
      <c r="DB10" s="227"/>
      <c r="DC10" s="227"/>
      <c r="DD10" s="227"/>
      <c r="DE10" s="227"/>
      <c r="DF10" s="227"/>
      <c r="DG10" s="227"/>
      <c r="DH10" s="227"/>
      <c r="DI10" s="227"/>
      <c r="DJ10" s="227"/>
      <c r="DK10" s="227"/>
      <c r="DL10" s="227"/>
      <c r="DM10" s="227"/>
      <c r="DN10" s="227"/>
      <c r="DO10" s="227"/>
      <c r="DP10" s="227"/>
      <c r="DQ10" s="227"/>
      <c r="DR10" s="227"/>
      <c r="DS10" s="227"/>
      <c r="DT10" s="227"/>
      <c r="DU10" s="227"/>
      <c r="DV10" s="227"/>
      <c r="DW10" s="227"/>
      <c r="DX10" s="227"/>
      <c r="DY10" s="227"/>
    </row>
    <row r="11" spans="1:129" ht="15" customHeight="1">
      <c r="A11" s="107"/>
      <c r="B11" s="108"/>
      <c r="C11" s="228"/>
      <c r="D11" s="74"/>
      <c r="E11" s="74"/>
      <c r="F11" s="74"/>
      <c r="G11" s="74"/>
      <c r="H11" s="74"/>
      <c r="I11" s="74"/>
      <c r="J11" s="74"/>
      <c r="K11" s="74"/>
      <c r="L11" s="74"/>
      <c r="M11" s="74"/>
      <c r="N11" s="74"/>
      <c r="O11" s="74"/>
      <c r="P11" s="74"/>
      <c r="Q11" s="74"/>
      <c r="R11" s="74"/>
      <c r="S11" s="74"/>
      <c r="T11" s="74"/>
      <c r="U11" s="74"/>
      <c r="V11" s="74"/>
      <c r="W11" s="74"/>
      <c r="X11" s="74"/>
      <c r="Y11" s="74"/>
      <c r="Z11" s="74"/>
      <c r="AA11" s="74"/>
      <c r="AB11" s="74"/>
      <c r="AC11" s="74"/>
      <c r="AD11" s="74"/>
      <c r="AE11" s="74"/>
      <c r="AF11" s="74"/>
      <c r="AG11" s="74"/>
      <c r="AH11" s="74"/>
      <c r="AI11" s="74"/>
      <c r="AJ11" s="74"/>
      <c r="AK11" s="74"/>
      <c r="AL11" s="74"/>
      <c r="AM11" s="74"/>
      <c r="AN11" s="74"/>
      <c r="AO11" s="74"/>
      <c r="AP11" s="74"/>
      <c r="AQ11" s="74"/>
      <c r="AR11" s="74"/>
      <c r="AS11" s="74"/>
      <c r="AT11" s="74"/>
      <c r="AU11" s="74"/>
      <c r="AV11" s="74"/>
      <c r="AW11" s="74"/>
      <c r="AX11" s="74"/>
      <c r="AY11" s="74"/>
      <c r="AZ11" s="74"/>
      <c r="BA11" s="74"/>
      <c r="BB11" s="74"/>
      <c r="BC11" s="74"/>
      <c r="BD11" s="74"/>
      <c r="BE11" s="74"/>
      <c r="BF11" s="74"/>
      <c r="BG11" s="74"/>
      <c r="BH11" s="74"/>
      <c r="BI11" s="74"/>
      <c r="BJ11" s="74"/>
      <c r="BK11" s="74"/>
      <c r="BL11" s="74"/>
      <c r="BM11" s="74"/>
      <c r="BN11" s="74"/>
      <c r="BO11" s="74"/>
      <c r="BP11" s="74"/>
      <c r="BQ11" s="74"/>
      <c r="BR11" s="74"/>
      <c r="BS11" s="74"/>
      <c r="BT11" s="74"/>
      <c r="BU11" s="74"/>
      <c r="BV11" s="74"/>
      <c r="BW11" s="74"/>
      <c r="BX11" s="74"/>
      <c r="BY11" s="74"/>
      <c r="BZ11" s="74"/>
      <c r="CA11" s="74"/>
      <c r="CB11" s="74"/>
      <c r="CC11" s="74"/>
      <c r="CD11" s="74"/>
      <c r="CE11" s="74"/>
      <c r="CF11" s="74"/>
      <c r="CG11" s="74"/>
      <c r="CH11" s="74"/>
      <c r="CI11" s="74"/>
      <c r="CJ11" s="74"/>
      <c r="CK11" s="74"/>
    </row>
    <row r="12" spans="1:129" ht="15" customHeight="1">
      <c r="A12" s="107"/>
      <c r="B12" s="108"/>
      <c r="C12" s="228"/>
      <c r="D12" s="74"/>
      <c r="E12" s="74"/>
      <c r="F12" s="74"/>
      <c r="G12" s="74"/>
      <c r="H12" s="74"/>
      <c r="I12" s="74"/>
      <c r="J12" s="74"/>
      <c r="K12" s="74"/>
      <c r="L12" s="74"/>
      <c r="M12" s="74"/>
      <c r="N12" s="74"/>
      <c r="O12" s="74"/>
      <c r="P12" s="74"/>
      <c r="Q12" s="74"/>
      <c r="R12" s="74"/>
      <c r="S12" s="74"/>
      <c r="T12" s="74"/>
      <c r="U12" s="74"/>
      <c r="V12" s="74"/>
      <c r="W12" s="74"/>
      <c r="X12" s="74"/>
      <c r="Y12" s="74"/>
      <c r="Z12" s="74"/>
      <c r="AA12" s="74"/>
      <c r="AB12" s="74"/>
      <c r="AC12" s="74"/>
      <c r="AD12" s="74"/>
      <c r="AE12" s="74"/>
      <c r="AF12" s="74"/>
      <c r="AG12" s="74"/>
      <c r="AH12" s="74"/>
      <c r="AI12" s="74"/>
      <c r="AJ12" s="74"/>
      <c r="AK12" s="74"/>
      <c r="AL12" s="74"/>
      <c r="AM12" s="74"/>
      <c r="AN12" s="74"/>
      <c r="AO12" s="74"/>
      <c r="AP12" s="74"/>
      <c r="AQ12" s="74"/>
      <c r="AR12" s="74"/>
      <c r="AS12" s="74"/>
      <c r="AT12" s="74"/>
      <c r="AU12" s="74"/>
      <c r="AV12" s="74"/>
      <c r="AW12" s="74"/>
      <c r="AX12" s="74"/>
      <c r="AY12" s="74"/>
      <c r="AZ12" s="74"/>
      <c r="BA12" s="74"/>
      <c r="BB12" s="74"/>
      <c r="BC12" s="74"/>
      <c r="BD12" s="74"/>
      <c r="BE12" s="74"/>
      <c r="BF12" s="74"/>
      <c r="BG12" s="74"/>
      <c r="BH12" s="74"/>
      <c r="BI12" s="74"/>
      <c r="BJ12" s="74"/>
      <c r="BK12" s="74"/>
      <c r="BL12" s="74"/>
      <c r="BM12" s="74"/>
      <c r="BN12" s="74"/>
      <c r="BO12" s="74"/>
      <c r="BP12" s="74"/>
      <c r="BQ12" s="74"/>
      <c r="BR12" s="74"/>
      <c r="BS12" s="74"/>
      <c r="BT12" s="74"/>
      <c r="BU12" s="74"/>
      <c r="BV12" s="74"/>
      <c r="BW12" s="74"/>
      <c r="BX12" s="74"/>
      <c r="BY12" s="74"/>
      <c r="BZ12" s="74"/>
      <c r="CA12" s="74"/>
      <c r="CB12" s="74"/>
      <c r="CC12" s="74"/>
      <c r="CD12" s="74"/>
      <c r="CE12" s="74"/>
      <c r="CF12" s="74"/>
      <c r="CG12" s="74"/>
      <c r="CH12" s="74"/>
      <c r="CI12" s="74"/>
      <c r="CJ12" s="74"/>
      <c r="CK12" s="74"/>
    </row>
    <row r="13" spans="1:129" ht="15" customHeight="1">
      <c r="A13" s="107"/>
      <c r="B13" s="108"/>
      <c r="C13" s="228"/>
      <c r="D13" s="74"/>
      <c r="E13" s="74"/>
      <c r="F13" s="74"/>
      <c r="G13" s="74"/>
      <c r="H13" s="74"/>
      <c r="I13" s="74"/>
      <c r="J13" s="74"/>
      <c r="K13" s="74"/>
      <c r="L13" s="74"/>
      <c r="M13" s="74"/>
      <c r="N13" s="74"/>
      <c r="O13" s="74"/>
      <c r="P13" s="74"/>
      <c r="Q13" s="74"/>
      <c r="R13" s="74"/>
      <c r="S13" s="74"/>
      <c r="T13" s="74"/>
      <c r="U13" s="74"/>
      <c r="V13" s="74"/>
      <c r="W13" s="74"/>
      <c r="X13" s="74"/>
      <c r="Y13" s="74"/>
      <c r="Z13" s="74"/>
      <c r="AA13" s="74"/>
      <c r="AB13" s="74"/>
      <c r="AC13" s="74"/>
      <c r="AD13" s="74"/>
      <c r="AE13" s="74"/>
      <c r="AF13" s="74"/>
      <c r="AG13" s="74"/>
      <c r="AH13" s="74"/>
      <c r="AI13" s="74"/>
      <c r="AJ13" s="74"/>
      <c r="AK13" s="74"/>
      <c r="AL13" s="74"/>
      <c r="AM13" s="74"/>
      <c r="AN13" s="74"/>
      <c r="AO13" s="74"/>
      <c r="AP13" s="74"/>
      <c r="AQ13" s="74"/>
      <c r="AR13" s="74"/>
      <c r="AS13" s="74"/>
      <c r="AT13" s="74"/>
      <c r="AU13" s="74"/>
      <c r="AV13" s="74"/>
      <c r="AW13" s="74"/>
      <c r="AX13" s="74"/>
      <c r="AY13" s="74"/>
      <c r="AZ13" s="74"/>
      <c r="BA13" s="74"/>
      <c r="BB13" s="74"/>
      <c r="BC13" s="74"/>
      <c r="BD13" s="74"/>
      <c r="BE13" s="74"/>
      <c r="BF13" s="74"/>
      <c r="BG13" s="74"/>
      <c r="BH13" s="74"/>
      <c r="BI13" s="74"/>
      <c r="BJ13" s="74"/>
      <c r="BK13" s="74"/>
      <c r="BL13" s="74"/>
      <c r="BM13" s="74"/>
      <c r="BN13" s="74"/>
      <c r="BO13" s="74"/>
      <c r="BP13" s="74"/>
      <c r="BQ13" s="74"/>
      <c r="BR13" s="74"/>
      <c r="BS13" s="74"/>
      <c r="BT13" s="74"/>
      <c r="BU13" s="74"/>
      <c r="BV13" s="74"/>
      <c r="BW13" s="74"/>
      <c r="BX13" s="74"/>
      <c r="BY13" s="74"/>
      <c r="BZ13" s="74"/>
      <c r="CA13" s="74"/>
      <c r="CB13" s="74"/>
      <c r="CC13" s="74"/>
      <c r="CD13" s="74"/>
      <c r="CE13" s="74"/>
      <c r="CF13" s="74"/>
      <c r="CG13" s="74"/>
      <c r="CH13" s="74"/>
      <c r="CI13" s="74"/>
      <c r="CJ13" s="74"/>
      <c r="CK13" s="74"/>
    </row>
    <row r="14" spans="1:129" ht="15" customHeight="1">
      <c r="A14" s="107"/>
      <c r="B14" s="108"/>
      <c r="C14" s="228"/>
      <c r="D14" s="74"/>
      <c r="E14" s="74"/>
      <c r="F14" s="74"/>
      <c r="G14" s="74"/>
      <c r="H14" s="74"/>
      <c r="I14" s="74"/>
      <c r="J14" s="74"/>
      <c r="K14" s="74"/>
      <c r="L14" s="74"/>
      <c r="M14" s="74"/>
      <c r="N14" s="74"/>
      <c r="O14" s="74"/>
      <c r="P14" s="74"/>
      <c r="Q14" s="74"/>
      <c r="R14" s="74"/>
      <c r="S14" s="74"/>
      <c r="T14" s="74"/>
      <c r="U14" s="74"/>
      <c r="V14" s="74"/>
      <c r="W14" s="74"/>
      <c r="X14" s="74"/>
      <c r="Y14" s="74"/>
      <c r="Z14" s="74"/>
      <c r="AA14" s="74"/>
      <c r="AB14" s="74"/>
      <c r="AC14" s="74"/>
      <c r="AD14" s="74"/>
      <c r="AE14" s="74"/>
      <c r="AF14" s="74"/>
      <c r="AG14" s="74"/>
      <c r="AH14" s="74"/>
      <c r="AI14" s="74"/>
      <c r="AJ14" s="74"/>
      <c r="AK14" s="74"/>
      <c r="AL14" s="74"/>
      <c r="AM14" s="74"/>
      <c r="AN14" s="74"/>
      <c r="AO14" s="74"/>
      <c r="AP14" s="74"/>
      <c r="AQ14" s="74"/>
      <c r="AR14" s="74"/>
      <c r="AS14" s="74"/>
      <c r="AT14" s="74"/>
      <c r="AU14" s="74"/>
      <c r="AV14" s="74"/>
      <c r="AW14" s="74"/>
      <c r="AX14" s="74"/>
      <c r="AY14" s="74"/>
      <c r="AZ14" s="74"/>
      <c r="BA14" s="74"/>
      <c r="BB14" s="74"/>
      <c r="BC14" s="74"/>
      <c r="BD14" s="74"/>
      <c r="BE14" s="74"/>
      <c r="BF14" s="74"/>
      <c r="BG14" s="74"/>
      <c r="BH14" s="74"/>
      <c r="BI14" s="74"/>
      <c r="BJ14" s="74"/>
      <c r="BK14" s="74"/>
      <c r="BL14" s="74"/>
      <c r="BM14" s="74"/>
      <c r="BN14" s="74"/>
      <c r="BO14" s="74"/>
      <c r="BP14" s="74"/>
      <c r="BQ14" s="74"/>
      <c r="BR14" s="74"/>
      <c r="BS14" s="74"/>
      <c r="BT14" s="74"/>
      <c r="BU14" s="74"/>
      <c r="BV14" s="74"/>
      <c r="BW14" s="74"/>
      <c r="BX14" s="74"/>
      <c r="BY14" s="74"/>
      <c r="BZ14" s="74"/>
      <c r="CA14" s="74"/>
      <c r="CB14" s="74"/>
      <c r="CC14" s="74"/>
      <c r="CD14" s="74"/>
      <c r="CE14" s="74"/>
      <c r="CF14" s="74"/>
      <c r="CG14" s="74"/>
      <c r="CH14" s="74"/>
      <c r="CI14" s="74"/>
      <c r="CJ14" s="74"/>
      <c r="CK14" s="74"/>
    </row>
    <row r="15" spans="1:129" ht="15" customHeight="1">
      <c r="A15" s="107"/>
      <c r="B15" s="108"/>
      <c r="C15" s="228"/>
      <c r="D15" s="74"/>
      <c r="E15" s="74"/>
      <c r="F15" s="74"/>
      <c r="G15" s="74"/>
      <c r="H15" s="74"/>
      <c r="I15" s="74"/>
      <c r="J15" s="74"/>
      <c r="K15" s="74"/>
      <c r="L15" s="74"/>
      <c r="M15" s="74"/>
      <c r="N15" s="74"/>
      <c r="O15" s="74"/>
      <c r="P15" s="74"/>
      <c r="Q15" s="74"/>
      <c r="R15" s="74"/>
      <c r="S15" s="74"/>
      <c r="T15" s="74"/>
      <c r="U15" s="74"/>
      <c r="V15" s="74"/>
      <c r="W15" s="74"/>
      <c r="X15" s="74"/>
      <c r="Y15" s="74"/>
      <c r="Z15" s="74"/>
      <c r="AA15" s="74"/>
      <c r="AB15" s="74"/>
      <c r="AC15" s="74"/>
      <c r="AD15" s="74"/>
      <c r="AE15" s="74"/>
      <c r="AF15" s="74"/>
      <c r="AG15" s="74"/>
      <c r="AH15" s="74"/>
      <c r="AI15" s="74"/>
      <c r="AJ15" s="74"/>
      <c r="AK15" s="74"/>
      <c r="AL15" s="74"/>
      <c r="AM15" s="74"/>
      <c r="AN15" s="74"/>
      <c r="AO15" s="74"/>
      <c r="AP15" s="74"/>
      <c r="AQ15" s="74"/>
      <c r="AR15" s="74"/>
      <c r="AS15" s="74"/>
      <c r="AT15" s="74"/>
      <c r="AU15" s="74"/>
      <c r="AV15" s="74"/>
      <c r="AW15" s="74"/>
      <c r="AX15" s="74"/>
      <c r="AY15" s="74"/>
      <c r="AZ15" s="74"/>
      <c r="BA15" s="74"/>
      <c r="BB15" s="74"/>
      <c r="BC15" s="74"/>
      <c r="BD15" s="74"/>
      <c r="BE15" s="74"/>
      <c r="BF15" s="74"/>
      <c r="BG15" s="74"/>
      <c r="BH15" s="74"/>
      <c r="BI15" s="74"/>
      <c r="BJ15" s="74"/>
      <c r="BK15" s="74"/>
      <c r="BL15" s="74"/>
      <c r="BM15" s="74"/>
      <c r="BN15" s="74"/>
      <c r="BO15" s="74"/>
      <c r="BP15" s="74"/>
      <c r="BQ15" s="74"/>
      <c r="BR15" s="74"/>
      <c r="BS15" s="74"/>
      <c r="BT15" s="74"/>
      <c r="BU15" s="74"/>
      <c r="BV15" s="74"/>
      <c r="BW15" s="74"/>
      <c r="BX15" s="74"/>
      <c r="BY15" s="74"/>
      <c r="BZ15" s="74"/>
      <c r="CA15" s="74"/>
      <c r="CB15" s="74"/>
      <c r="CC15" s="74"/>
      <c r="CD15" s="74"/>
      <c r="CE15" s="74"/>
      <c r="CF15" s="74"/>
      <c r="CG15" s="74"/>
      <c r="CH15" s="74"/>
      <c r="CI15" s="74"/>
      <c r="CJ15" s="74"/>
      <c r="CK15" s="74"/>
    </row>
    <row r="16" spans="1:129" ht="15" customHeight="1">
      <c r="A16" s="107"/>
      <c r="B16" s="108"/>
      <c r="C16" s="228"/>
      <c r="D16" s="74"/>
      <c r="E16" s="74"/>
      <c r="F16" s="74"/>
      <c r="G16" s="74"/>
      <c r="H16" s="74"/>
      <c r="I16" s="74"/>
      <c r="J16" s="74"/>
      <c r="K16" s="74"/>
      <c r="L16" s="74"/>
      <c r="M16" s="74"/>
      <c r="N16" s="74"/>
      <c r="O16" s="74"/>
      <c r="P16" s="74"/>
      <c r="Q16" s="74"/>
      <c r="R16" s="74"/>
      <c r="S16" s="74"/>
      <c r="T16" s="74"/>
      <c r="U16" s="74"/>
      <c r="V16" s="74"/>
      <c r="W16" s="74"/>
      <c r="X16" s="74"/>
      <c r="Y16" s="74"/>
      <c r="Z16" s="74"/>
      <c r="AA16" s="74"/>
      <c r="AB16" s="74"/>
      <c r="AC16" s="74"/>
      <c r="AD16" s="74"/>
      <c r="AE16" s="74"/>
      <c r="AF16" s="74"/>
      <c r="AG16" s="74"/>
      <c r="AH16" s="74"/>
      <c r="AI16" s="74"/>
      <c r="AJ16" s="74"/>
      <c r="AK16" s="74"/>
      <c r="AL16" s="74"/>
      <c r="AM16" s="74"/>
      <c r="AN16" s="74"/>
      <c r="AO16" s="74"/>
      <c r="AP16" s="74"/>
      <c r="AQ16" s="74"/>
      <c r="AR16" s="74"/>
      <c r="AS16" s="74"/>
      <c r="AT16" s="74"/>
      <c r="AU16" s="74"/>
      <c r="AV16" s="74"/>
      <c r="AW16" s="74"/>
      <c r="AX16" s="74"/>
      <c r="AY16" s="74"/>
      <c r="AZ16" s="74"/>
      <c r="BA16" s="74"/>
      <c r="BB16" s="74"/>
      <c r="BC16" s="74"/>
      <c r="BD16" s="74"/>
      <c r="BE16" s="74"/>
      <c r="BF16" s="74"/>
      <c r="BG16" s="74"/>
      <c r="BH16" s="74"/>
      <c r="BI16" s="74"/>
      <c r="BJ16" s="74"/>
      <c r="BK16" s="74"/>
      <c r="BL16" s="74"/>
      <c r="BM16" s="74"/>
      <c r="BN16" s="74"/>
      <c r="BO16" s="74"/>
      <c r="BP16" s="74"/>
      <c r="BQ16" s="74"/>
      <c r="BR16" s="74"/>
      <c r="BS16" s="74"/>
      <c r="BT16" s="74"/>
      <c r="BU16" s="74"/>
      <c r="BV16" s="74"/>
      <c r="BW16" s="74"/>
      <c r="BX16" s="74"/>
      <c r="BY16" s="74"/>
      <c r="BZ16" s="74"/>
      <c r="CA16" s="74"/>
      <c r="CB16" s="74"/>
      <c r="CC16" s="74"/>
      <c r="CD16" s="74"/>
      <c r="CE16" s="74"/>
      <c r="CF16" s="74"/>
      <c r="CG16" s="74"/>
      <c r="CH16" s="74"/>
      <c r="CI16" s="74"/>
      <c r="CJ16" s="74"/>
      <c r="CK16" s="74"/>
    </row>
    <row r="17" spans="1:96" s="5" customFormat="1" ht="15" customHeight="1">
      <c r="A17" s="107"/>
      <c r="B17" s="108"/>
      <c r="C17" s="109"/>
      <c r="D17" s="109"/>
      <c r="E17" s="109"/>
      <c r="F17" s="109"/>
      <c r="G17" s="109"/>
      <c r="H17" s="109"/>
      <c r="I17" s="109"/>
      <c r="J17" s="109"/>
      <c r="K17" s="109"/>
      <c r="L17" s="109"/>
      <c r="M17" s="109"/>
      <c r="N17" s="109"/>
      <c r="O17" s="109"/>
      <c r="P17" s="109"/>
      <c r="Q17" s="109"/>
      <c r="R17" s="109"/>
      <c r="S17" s="109"/>
      <c r="T17" s="109"/>
      <c r="U17" s="109"/>
      <c r="V17" s="109"/>
      <c r="W17" s="109"/>
      <c r="X17" s="109"/>
      <c r="Y17" s="109"/>
      <c r="Z17" s="109"/>
      <c r="AA17" s="109"/>
      <c r="AB17" s="109"/>
      <c r="AC17" s="109"/>
      <c r="AD17" s="109"/>
      <c r="AE17" s="109"/>
      <c r="AF17" s="109"/>
      <c r="AG17" s="109"/>
      <c r="AH17" s="109"/>
      <c r="AI17" s="109"/>
      <c r="AJ17" s="109"/>
      <c r="AK17" s="109"/>
      <c r="AL17" s="109"/>
      <c r="AM17" s="109"/>
      <c r="AN17" s="109"/>
      <c r="AO17" s="109"/>
      <c r="AP17" s="109"/>
      <c r="AQ17" s="109"/>
      <c r="AR17" s="109"/>
      <c r="AS17" s="109"/>
      <c r="AT17" s="109"/>
      <c r="AU17" s="109"/>
      <c r="AV17" s="109"/>
      <c r="AW17" s="109"/>
      <c r="AX17" s="109"/>
      <c r="AY17" s="109"/>
      <c r="AZ17" s="109"/>
      <c r="BA17" s="109"/>
      <c r="BB17" s="109"/>
      <c r="BC17" s="109"/>
      <c r="BD17" s="109"/>
      <c r="BE17" s="109"/>
      <c r="BF17" s="109"/>
      <c r="BG17" s="109"/>
      <c r="BH17" s="109"/>
      <c r="BI17" s="109"/>
      <c r="BJ17" s="109"/>
      <c r="BK17" s="109"/>
      <c r="BL17" s="109"/>
      <c r="BM17" s="109"/>
      <c r="BN17" s="109"/>
      <c r="BO17" s="109"/>
      <c r="BP17" s="109"/>
      <c r="BQ17" s="109"/>
      <c r="BR17" s="109"/>
      <c r="BS17" s="109"/>
      <c r="BT17" s="109"/>
      <c r="BU17" s="109"/>
      <c r="BV17" s="109"/>
      <c r="BW17" s="109"/>
      <c r="BX17" s="109"/>
      <c r="BY17" s="109"/>
      <c r="BZ17" s="109"/>
      <c r="CA17" s="109"/>
      <c r="CB17" s="109"/>
      <c r="CC17" s="109"/>
      <c r="CD17" s="109"/>
      <c r="CE17" s="109"/>
      <c r="CF17" s="109"/>
      <c r="CG17" s="109"/>
      <c r="CH17" s="109"/>
      <c r="CI17" s="109"/>
      <c r="CJ17" s="109"/>
      <c r="CK17" s="109"/>
      <c r="CL17" s="109"/>
      <c r="CM17" s="109"/>
      <c r="CN17" s="227"/>
      <c r="CO17" s="227"/>
      <c r="CP17" s="227"/>
      <c r="CQ17" s="227"/>
      <c r="CR17" s="227"/>
    </row>
    <row r="18" spans="1:96" s="5" customFormat="1" ht="15" customHeight="1">
      <c r="A18" s="107"/>
      <c r="B18" s="108"/>
      <c r="C18" s="109"/>
      <c r="D18" s="109"/>
      <c r="E18" s="109"/>
      <c r="F18" s="109"/>
      <c r="G18" s="109"/>
      <c r="H18" s="109"/>
      <c r="I18" s="109"/>
      <c r="J18" s="109"/>
      <c r="K18" s="109"/>
      <c r="L18" s="109"/>
      <c r="M18" s="109"/>
      <c r="N18" s="109"/>
      <c r="O18" s="109"/>
      <c r="P18" s="109"/>
      <c r="Q18" s="109"/>
      <c r="R18" s="109"/>
      <c r="S18" s="109"/>
      <c r="T18" s="109"/>
      <c r="U18" s="109"/>
      <c r="V18" s="109"/>
      <c r="W18" s="109"/>
      <c r="X18" s="109"/>
      <c r="Y18" s="109"/>
      <c r="Z18" s="109"/>
      <c r="AA18" s="109"/>
      <c r="AB18" s="109"/>
      <c r="AC18" s="109"/>
      <c r="AD18" s="109"/>
      <c r="AE18" s="109"/>
      <c r="AF18" s="109"/>
      <c r="AG18" s="109"/>
      <c r="AH18" s="109"/>
      <c r="AI18" s="109"/>
      <c r="AJ18" s="109"/>
      <c r="AK18" s="109"/>
      <c r="AL18" s="109"/>
      <c r="AM18" s="109"/>
      <c r="AN18" s="109"/>
      <c r="AO18" s="109"/>
      <c r="AP18" s="109"/>
      <c r="AQ18" s="109"/>
      <c r="AR18" s="109"/>
      <c r="AS18" s="109"/>
      <c r="AT18" s="109"/>
      <c r="AU18" s="109"/>
      <c r="AV18" s="109"/>
      <c r="AW18" s="109"/>
      <c r="AX18" s="109"/>
      <c r="AY18" s="109"/>
      <c r="AZ18" s="109"/>
      <c r="BA18" s="109"/>
      <c r="BB18" s="109"/>
      <c r="BC18" s="109"/>
      <c r="BD18" s="109"/>
      <c r="BE18" s="109"/>
      <c r="BF18" s="109"/>
      <c r="BG18" s="109"/>
      <c r="BH18" s="109"/>
      <c r="BI18" s="109"/>
      <c r="BJ18" s="109"/>
      <c r="BK18" s="109"/>
      <c r="BL18" s="109"/>
      <c r="BM18" s="109"/>
      <c r="BN18" s="109"/>
      <c r="BO18" s="109"/>
      <c r="BP18" s="109"/>
      <c r="BQ18" s="109"/>
      <c r="BR18" s="109"/>
      <c r="BS18" s="109"/>
      <c r="BT18" s="109"/>
      <c r="BU18" s="109"/>
      <c r="BV18" s="109"/>
      <c r="BW18" s="109"/>
      <c r="BX18" s="109"/>
      <c r="BY18" s="109"/>
      <c r="BZ18" s="109"/>
      <c r="CA18" s="109"/>
      <c r="CB18" s="109"/>
      <c r="CC18" s="109"/>
      <c r="CD18" s="109"/>
      <c r="CE18" s="109"/>
      <c r="CF18" s="109"/>
      <c r="CG18" s="109"/>
      <c r="CH18" s="109"/>
      <c r="CI18" s="109"/>
      <c r="CJ18" s="109"/>
      <c r="CK18" s="109"/>
      <c r="CL18" s="109"/>
      <c r="CM18" s="109"/>
      <c r="CN18" s="227"/>
      <c r="CO18" s="227"/>
      <c r="CP18" s="227"/>
      <c r="CQ18" s="227"/>
      <c r="CR18" s="227"/>
    </row>
    <row r="19" spans="1:96" s="5" customFormat="1" ht="15" customHeight="1">
      <c r="A19" s="107"/>
      <c r="B19" s="108"/>
      <c r="C19" s="109"/>
      <c r="D19" s="80"/>
      <c r="E19" s="80"/>
      <c r="F19" s="80"/>
      <c r="G19" s="80"/>
      <c r="H19" s="80"/>
      <c r="I19" s="80"/>
      <c r="J19" s="80"/>
      <c r="K19" s="80"/>
      <c r="L19" s="80"/>
      <c r="M19" s="80"/>
      <c r="N19" s="80"/>
      <c r="O19" s="80"/>
      <c r="P19" s="80"/>
      <c r="Q19" s="80"/>
      <c r="R19" s="80"/>
      <c r="S19" s="80"/>
      <c r="T19" s="80"/>
      <c r="U19" s="80"/>
      <c r="V19" s="80"/>
      <c r="W19" s="80"/>
      <c r="X19" s="80"/>
      <c r="Y19" s="80"/>
      <c r="Z19" s="80"/>
      <c r="AA19" s="80"/>
      <c r="AB19" s="80"/>
      <c r="AC19" s="80"/>
      <c r="AD19" s="80"/>
      <c r="AE19" s="80"/>
      <c r="AF19" s="80"/>
      <c r="AG19" s="80"/>
      <c r="AH19" s="80"/>
      <c r="AI19" s="80"/>
      <c r="AJ19" s="80"/>
      <c r="AK19" s="80"/>
      <c r="AL19" s="80"/>
      <c r="AM19" s="80"/>
      <c r="AN19" s="80"/>
      <c r="AO19" s="80"/>
      <c r="AP19" s="80"/>
      <c r="AQ19" s="80"/>
      <c r="AR19" s="80"/>
      <c r="AS19" s="80"/>
      <c r="AT19" s="80"/>
      <c r="AU19" s="80"/>
      <c r="AV19" s="80"/>
      <c r="AW19" s="80"/>
      <c r="AX19" s="80"/>
      <c r="AY19" s="80"/>
      <c r="AZ19" s="80"/>
      <c r="BA19" s="80"/>
      <c r="BB19" s="80"/>
      <c r="BC19" s="80"/>
      <c r="BD19" s="80"/>
      <c r="BE19" s="80"/>
      <c r="BF19" s="80"/>
      <c r="BG19" s="80"/>
      <c r="BH19" s="80"/>
      <c r="BI19" s="80"/>
      <c r="BJ19" s="80"/>
      <c r="BK19" s="80"/>
      <c r="BL19" s="80"/>
      <c r="BM19" s="80"/>
      <c r="BN19" s="80"/>
      <c r="BO19" s="80"/>
      <c r="BP19" s="80"/>
      <c r="BQ19" s="80"/>
      <c r="BR19" s="80"/>
      <c r="BS19" s="80"/>
      <c r="BT19" s="80"/>
      <c r="BU19" s="80"/>
      <c r="BV19" s="80"/>
      <c r="BW19" s="80"/>
      <c r="BX19" s="80"/>
      <c r="BY19" s="80"/>
      <c r="BZ19" s="80"/>
      <c r="CA19" s="80"/>
      <c r="CB19" s="80"/>
      <c r="CC19" s="80"/>
      <c r="CD19" s="80"/>
      <c r="CE19" s="80"/>
      <c r="CF19" s="80"/>
      <c r="CG19" s="80"/>
      <c r="CH19" s="80"/>
      <c r="CI19" s="80"/>
      <c r="CJ19" s="80"/>
      <c r="CK19" s="80"/>
      <c r="CL19" s="109"/>
      <c r="CM19" s="109"/>
      <c r="CN19" s="227"/>
      <c r="CO19" s="227"/>
      <c r="CP19" s="227"/>
      <c r="CQ19" s="227"/>
      <c r="CR19" s="227"/>
    </row>
    <row r="20" spans="1:96" s="4" customFormat="1" ht="15" customHeight="1">
      <c r="A20" s="107"/>
      <c r="B20" s="108"/>
      <c r="C20" s="228"/>
      <c r="D20" s="80"/>
      <c r="E20" s="80"/>
      <c r="F20" s="80"/>
      <c r="G20" s="80"/>
      <c r="H20" s="80"/>
      <c r="I20" s="80"/>
      <c r="J20" s="80"/>
      <c r="K20" s="80"/>
      <c r="L20" s="80"/>
      <c r="M20" s="80"/>
      <c r="N20" s="80"/>
      <c r="O20" s="80"/>
      <c r="P20" s="80"/>
      <c r="Q20" s="80"/>
      <c r="R20" s="80"/>
      <c r="S20" s="80"/>
      <c r="T20" s="80"/>
      <c r="U20" s="80"/>
      <c r="V20" s="80"/>
      <c r="W20" s="80"/>
      <c r="X20" s="80"/>
      <c r="Y20" s="80"/>
      <c r="Z20" s="80"/>
      <c r="AA20" s="80"/>
      <c r="AB20" s="80"/>
      <c r="AC20" s="80"/>
      <c r="AD20" s="80"/>
      <c r="AE20" s="80"/>
      <c r="AF20" s="80"/>
      <c r="AG20" s="80"/>
      <c r="AH20" s="80"/>
      <c r="AI20" s="80"/>
      <c r="AJ20" s="80"/>
      <c r="AK20" s="80"/>
      <c r="AL20" s="80"/>
      <c r="AM20" s="80"/>
      <c r="AN20" s="80"/>
      <c r="AO20" s="80"/>
      <c r="AP20" s="80"/>
      <c r="AQ20" s="80"/>
      <c r="AR20" s="80"/>
      <c r="AS20" s="80"/>
      <c r="AT20" s="80"/>
      <c r="AU20" s="80"/>
      <c r="AV20" s="80"/>
      <c r="AW20" s="80"/>
      <c r="AX20" s="80"/>
      <c r="AY20" s="80"/>
      <c r="AZ20" s="80"/>
      <c r="BA20" s="80"/>
      <c r="BB20" s="80"/>
      <c r="BC20" s="80"/>
      <c r="BD20" s="80"/>
      <c r="BE20" s="80"/>
      <c r="BF20" s="80"/>
      <c r="BG20" s="80"/>
      <c r="BH20" s="80"/>
      <c r="BI20" s="80"/>
      <c r="BJ20" s="80"/>
      <c r="BK20" s="80"/>
      <c r="BL20" s="80"/>
      <c r="BM20" s="80"/>
      <c r="BN20" s="80"/>
      <c r="BO20" s="80"/>
      <c r="BP20" s="80"/>
      <c r="BQ20" s="80"/>
      <c r="BR20" s="80"/>
      <c r="BS20" s="80"/>
      <c r="BT20" s="80"/>
      <c r="BU20" s="80"/>
      <c r="BV20" s="80"/>
      <c r="BW20" s="80"/>
      <c r="BX20" s="80"/>
      <c r="BY20" s="80"/>
      <c r="BZ20" s="80"/>
      <c r="CA20" s="80"/>
      <c r="CB20" s="80"/>
      <c r="CC20" s="80"/>
      <c r="CD20" s="80"/>
      <c r="CE20" s="80"/>
      <c r="CF20" s="80"/>
      <c r="CG20" s="80"/>
      <c r="CH20" s="80"/>
      <c r="CI20" s="80"/>
      <c r="CJ20" s="80"/>
      <c r="CK20" s="80"/>
      <c r="CL20" s="109"/>
      <c r="CM20" s="109"/>
      <c r="CN20" s="109"/>
      <c r="CO20" s="109"/>
      <c r="CP20" s="109"/>
      <c r="CQ20" s="109"/>
      <c r="CR20" s="109"/>
    </row>
    <row r="21" spans="1:96" s="5" customFormat="1" ht="15" customHeight="1">
      <c r="A21" s="107"/>
      <c r="B21" s="234"/>
      <c r="C21" s="227"/>
      <c r="D21" s="80"/>
      <c r="E21" s="80"/>
      <c r="F21" s="80"/>
      <c r="G21" s="80"/>
      <c r="H21" s="80"/>
      <c r="I21" s="80"/>
      <c r="J21" s="80"/>
      <c r="K21" s="80"/>
      <c r="L21" s="80"/>
      <c r="M21" s="80"/>
      <c r="N21" s="80"/>
      <c r="O21" s="80"/>
      <c r="P21" s="80"/>
      <c r="Q21" s="80"/>
      <c r="R21" s="80"/>
      <c r="S21" s="80"/>
      <c r="T21" s="80"/>
      <c r="U21" s="80"/>
      <c r="V21" s="80"/>
      <c r="W21" s="80"/>
      <c r="X21" s="80"/>
      <c r="Y21" s="80"/>
      <c r="Z21" s="80"/>
      <c r="AA21" s="80"/>
      <c r="AB21" s="80"/>
      <c r="AC21" s="80"/>
      <c r="AD21" s="80"/>
      <c r="AE21" s="80"/>
      <c r="AF21" s="80"/>
      <c r="AG21" s="80"/>
      <c r="AH21" s="80"/>
      <c r="AI21" s="80"/>
      <c r="AJ21" s="80"/>
      <c r="AK21" s="80"/>
      <c r="AL21" s="80"/>
      <c r="AM21" s="80"/>
      <c r="AN21" s="80"/>
      <c r="AO21" s="80"/>
      <c r="AP21" s="80"/>
      <c r="AQ21" s="80"/>
      <c r="AR21" s="80"/>
      <c r="AS21" s="80"/>
      <c r="AT21" s="80"/>
      <c r="AU21" s="80"/>
      <c r="AV21" s="80"/>
      <c r="AW21" s="80"/>
      <c r="AX21" s="80"/>
      <c r="AY21" s="80"/>
      <c r="AZ21" s="80"/>
      <c r="BA21" s="80"/>
      <c r="BB21" s="80"/>
      <c r="BC21" s="80"/>
      <c r="BD21" s="80"/>
      <c r="BE21" s="80"/>
      <c r="BF21" s="80"/>
      <c r="BG21" s="80"/>
      <c r="BH21" s="80"/>
      <c r="BI21" s="80"/>
      <c r="BJ21" s="80"/>
      <c r="BK21" s="80"/>
      <c r="BL21" s="80"/>
      <c r="BM21" s="80"/>
      <c r="BN21" s="80"/>
      <c r="BO21" s="80"/>
      <c r="BP21" s="80"/>
      <c r="BQ21" s="80"/>
      <c r="BR21" s="80"/>
      <c r="BS21" s="80"/>
      <c r="BT21" s="80"/>
      <c r="BU21" s="80"/>
      <c r="BV21" s="80"/>
      <c r="BW21" s="80"/>
      <c r="BX21" s="80"/>
      <c r="BY21" s="80"/>
      <c r="BZ21" s="80"/>
      <c r="CA21" s="80"/>
      <c r="CB21" s="80"/>
      <c r="CC21" s="80"/>
      <c r="CD21" s="80"/>
      <c r="CE21" s="80"/>
      <c r="CF21" s="80"/>
      <c r="CG21" s="80"/>
      <c r="CH21" s="80"/>
      <c r="CI21" s="80"/>
      <c r="CJ21" s="80"/>
      <c r="CK21" s="80"/>
      <c r="CL21" s="109"/>
      <c r="CM21" s="109"/>
      <c r="CN21" s="109"/>
      <c r="CO21" s="109"/>
      <c r="CP21" s="109"/>
      <c r="CQ21" s="109"/>
      <c r="CR21" s="109"/>
    </row>
    <row r="22" spans="1:96" ht="15" customHeight="1">
      <c r="A22" s="107"/>
      <c r="B22" s="108"/>
      <c r="C22" s="228"/>
      <c r="E22" s="74"/>
      <c r="F22" s="74"/>
      <c r="G22" s="74"/>
      <c r="H22" s="74"/>
      <c r="I22" s="74"/>
      <c r="J22" s="74"/>
      <c r="K22" s="74"/>
      <c r="L22" s="74"/>
      <c r="M22" s="74"/>
      <c r="N22" s="74"/>
      <c r="O22" s="74"/>
      <c r="P22" s="74"/>
      <c r="Q22" s="74"/>
      <c r="R22" s="74"/>
      <c r="S22" s="74"/>
      <c r="T22" s="74"/>
      <c r="U22" s="74"/>
      <c r="V22" s="74"/>
      <c r="W22" s="74"/>
      <c r="X22" s="74"/>
      <c r="Y22" s="74"/>
      <c r="Z22" s="74"/>
      <c r="AA22" s="74"/>
      <c r="AB22" s="74"/>
      <c r="AC22" s="74"/>
      <c r="AD22" s="74"/>
      <c r="AE22" s="74"/>
      <c r="AF22" s="74"/>
      <c r="AG22" s="74"/>
      <c r="AH22" s="74"/>
      <c r="AI22" s="74"/>
      <c r="AJ22" s="74"/>
      <c r="AK22" s="74"/>
      <c r="AL22" s="74"/>
      <c r="AM22" s="74"/>
      <c r="AN22" s="74"/>
      <c r="AO22" s="74"/>
      <c r="AP22" s="74"/>
      <c r="AQ22" s="74"/>
      <c r="AR22" s="74"/>
      <c r="AS22" s="74"/>
      <c r="AT22" s="74"/>
      <c r="AU22" s="74"/>
      <c r="AV22" s="74"/>
      <c r="AW22" s="74"/>
      <c r="AX22" s="74"/>
      <c r="AY22" s="74"/>
      <c r="AZ22" s="74"/>
      <c r="BA22" s="74"/>
      <c r="BB22" s="74"/>
      <c r="BC22" s="74"/>
      <c r="BD22" s="74"/>
      <c r="BE22" s="74"/>
      <c r="BF22" s="74"/>
      <c r="BG22" s="74"/>
      <c r="BH22" s="74"/>
      <c r="BI22" s="74"/>
      <c r="BJ22" s="74"/>
      <c r="BK22" s="74"/>
      <c r="BL22" s="74"/>
      <c r="BM22" s="74"/>
      <c r="BN22" s="74"/>
      <c r="BO22" s="74"/>
      <c r="BP22" s="74"/>
      <c r="BQ22" s="74"/>
      <c r="BR22" s="74"/>
      <c r="BS22" s="74"/>
      <c r="BT22" s="74"/>
      <c r="BU22" s="74"/>
      <c r="BV22" s="74"/>
      <c r="BW22" s="74"/>
      <c r="BX22" s="74"/>
      <c r="BY22" s="74"/>
      <c r="BZ22" s="74"/>
      <c r="CA22" s="74"/>
      <c r="CB22" s="74"/>
      <c r="CC22" s="74"/>
      <c r="CD22" s="74"/>
      <c r="CE22" s="74"/>
      <c r="CF22" s="74"/>
      <c r="CG22" s="74"/>
      <c r="CH22" s="74"/>
      <c r="CI22" s="74"/>
      <c r="CJ22" s="74"/>
      <c r="CK22" s="74"/>
    </row>
    <row r="23" spans="1:96" ht="15" customHeight="1">
      <c r="D23" s="74"/>
      <c r="E23" s="74"/>
      <c r="F23" s="74"/>
      <c r="G23" s="74"/>
      <c r="H23" s="74"/>
      <c r="I23" s="74"/>
      <c r="J23" s="74"/>
      <c r="K23" s="74"/>
      <c r="L23" s="74"/>
      <c r="M23" s="74"/>
      <c r="N23" s="74"/>
      <c r="O23" s="74"/>
      <c r="P23" s="74"/>
      <c r="Q23" s="74"/>
      <c r="R23" s="74"/>
      <c r="S23" s="74"/>
      <c r="T23" s="74"/>
      <c r="U23" s="74"/>
      <c r="V23" s="74"/>
      <c r="W23" s="74"/>
      <c r="X23" s="74"/>
      <c r="Y23" s="74"/>
      <c r="Z23" s="74"/>
      <c r="AA23" s="74"/>
      <c r="AB23" s="74"/>
      <c r="AC23" s="74"/>
      <c r="AD23" s="74"/>
      <c r="AE23" s="74"/>
      <c r="AF23" s="74"/>
      <c r="AG23" s="74"/>
      <c r="AH23" s="74"/>
      <c r="AI23" s="74"/>
      <c r="AJ23" s="74"/>
      <c r="AK23" s="74"/>
      <c r="AL23" s="74"/>
      <c r="AM23" s="74"/>
      <c r="AN23" s="74"/>
      <c r="AO23" s="74"/>
      <c r="AP23" s="74"/>
      <c r="AQ23" s="74"/>
      <c r="AR23" s="74"/>
      <c r="AS23" s="74"/>
      <c r="AT23" s="74"/>
      <c r="AU23" s="74"/>
      <c r="AV23" s="74"/>
      <c r="AW23" s="74"/>
      <c r="AX23" s="74"/>
      <c r="AY23" s="74"/>
      <c r="AZ23" s="74"/>
      <c r="BA23" s="74"/>
      <c r="BB23" s="74"/>
      <c r="BC23" s="74"/>
      <c r="BD23" s="74"/>
      <c r="BE23" s="74"/>
      <c r="BF23" s="74"/>
      <c r="BG23" s="74"/>
      <c r="BH23" s="74"/>
      <c r="BI23" s="74"/>
      <c r="BJ23" s="74"/>
      <c r="BK23" s="74"/>
      <c r="BL23" s="74"/>
      <c r="BM23" s="74"/>
      <c r="BN23" s="74"/>
      <c r="BO23" s="74"/>
      <c r="BP23" s="74"/>
      <c r="BQ23" s="74"/>
      <c r="BR23" s="74"/>
      <c r="BS23" s="74"/>
      <c r="BT23" s="74"/>
      <c r="BU23" s="74"/>
      <c r="BV23" s="74"/>
      <c r="BW23" s="74"/>
      <c r="BX23" s="74"/>
      <c r="BY23" s="74"/>
      <c r="BZ23" s="74"/>
      <c r="CA23" s="74"/>
      <c r="CB23" s="74"/>
      <c r="CC23" s="74"/>
      <c r="CD23" s="74"/>
      <c r="CE23" s="74"/>
      <c r="CF23" s="74"/>
      <c r="CG23" s="74"/>
      <c r="CH23" s="74"/>
      <c r="CI23" s="74"/>
      <c r="CJ23" s="74"/>
      <c r="CK23" s="74"/>
    </row>
    <row r="24" spans="1:96" ht="15" customHeight="1">
      <c r="A24" s="107"/>
      <c r="B24" s="108"/>
      <c r="C24" s="228"/>
      <c r="D24" s="74"/>
      <c r="E24" s="74"/>
      <c r="F24" s="74"/>
      <c r="G24" s="74"/>
      <c r="H24" s="74"/>
      <c r="I24" s="74"/>
      <c r="J24" s="74"/>
      <c r="K24" s="74"/>
      <c r="L24" s="74"/>
      <c r="M24" s="74"/>
      <c r="N24" s="74"/>
      <c r="O24" s="74"/>
      <c r="P24" s="74"/>
      <c r="Q24" s="74"/>
      <c r="R24" s="74"/>
      <c r="S24" s="74"/>
      <c r="T24" s="74"/>
      <c r="U24" s="74"/>
      <c r="V24" s="74"/>
      <c r="W24" s="74"/>
      <c r="X24" s="74"/>
      <c r="Y24" s="74"/>
      <c r="Z24" s="74"/>
      <c r="AA24" s="74"/>
      <c r="AB24" s="74"/>
      <c r="AC24" s="74"/>
      <c r="AD24" s="74"/>
      <c r="AE24" s="74"/>
      <c r="AF24" s="74"/>
      <c r="AG24" s="74"/>
      <c r="AH24" s="74"/>
      <c r="AI24" s="74"/>
      <c r="AJ24" s="74"/>
      <c r="AK24" s="74"/>
      <c r="AL24" s="74"/>
      <c r="AM24" s="74"/>
      <c r="AN24" s="74"/>
      <c r="AO24" s="74"/>
      <c r="AP24" s="74"/>
      <c r="AQ24" s="74"/>
      <c r="AR24" s="74"/>
      <c r="AS24" s="74"/>
      <c r="AT24" s="74"/>
      <c r="AU24" s="74"/>
      <c r="AV24" s="74"/>
      <c r="AW24" s="74"/>
      <c r="AX24" s="74"/>
      <c r="AY24" s="74"/>
      <c r="AZ24" s="74"/>
      <c r="BA24" s="74"/>
      <c r="BB24" s="74"/>
      <c r="BC24" s="74"/>
      <c r="BD24" s="74"/>
      <c r="BE24" s="74"/>
      <c r="BF24" s="74"/>
      <c r="BG24" s="74"/>
      <c r="BH24" s="74"/>
      <c r="BI24" s="74"/>
      <c r="BJ24" s="74"/>
      <c r="BK24" s="74"/>
      <c r="BL24" s="74"/>
      <c r="BM24" s="74"/>
      <c r="BN24" s="74"/>
      <c r="BO24" s="74"/>
      <c r="BP24" s="74"/>
      <c r="BQ24" s="74"/>
      <c r="BR24" s="74"/>
      <c r="BS24" s="74"/>
      <c r="BT24" s="74"/>
      <c r="BU24" s="74"/>
      <c r="BV24" s="74"/>
      <c r="BW24" s="74"/>
      <c r="BX24" s="74"/>
      <c r="BY24" s="74"/>
      <c r="BZ24" s="74"/>
      <c r="CA24" s="74"/>
      <c r="CB24" s="74"/>
      <c r="CC24" s="74"/>
      <c r="CD24" s="74"/>
      <c r="CE24" s="74"/>
      <c r="CF24" s="74"/>
      <c r="CG24" s="74"/>
      <c r="CH24" s="74"/>
      <c r="CI24" s="74"/>
      <c r="CJ24" s="74"/>
      <c r="CK24" s="74"/>
    </row>
    <row r="25" spans="1:96" ht="15" customHeight="1">
      <c r="A25" s="107"/>
      <c r="B25" s="108"/>
      <c r="C25" s="228"/>
      <c r="D25" s="74"/>
      <c r="E25" s="74"/>
      <c r="F25" s="74"/>
      <c r="G25" s="74"/>
      <c r="H25" s="74"/>
      <c r="I25" s="74"/>
      <c r="J25" s="74"/>
      <c r="K25" s="74"/>
      <c r="L25" s="74"/>
      <c r="M25" s="74"/>
      <c r="N25" s="74"/>
      <c r="O25" s="74"/>
      <c r="P25" s="74"/>
      <c r="Q25" s="74"/>
      <c r="R25" s="74"/>
      <c r="S25" s="74"/>
      <c r="T25" s="74"/>
      <c r="U25" s="74"/>
      <c r="V25" s="74"/>
      <c r="W25" s="74"/>
      <c r="X25" s="74"/>
      <c r="Y25" s="74"/>
      <c r="Z25" s="74"/>
      <c r="AA25" s="74"/>
      <c r="AB25" s="74"/>
      <c r="AC25" s="74"/>
      <c r="AD25" s="74"/>
      <c r="AE25" s="74"/>
      <c r="AF25" s="74"/>
      <c r="AG25" s="74"/>
      <c r="AH25" s="74"/>
      <c r="AI25" s="74"/>
      <c r="AJ25" s="74"/>
      <c r="AK25" s="74"/>
      <c r="AL25" s="74"/>
      <c r="AM25" s="74"/>
      <c r="AN25" s="74"/>
      <c r="AO25" s="74"/>
      <c r="AP25" s="74"/>
      <c r="AQ25" s="74"/>
      <c r="AR25" s="74"/>
      <c r="AS25" s="74"/>
      <c r="AT25" s="74"/>
      <c r="AU25" s="74"/>
      <c r="AV25" s="74"/>
      <c r="AW25" s="74"/>
      <c r="AX25" s="74"/>
      <c r="AY25" s="74"/>
      <c r="AZ25" s="74"/>
      <c r="BA25" s="74"/>
      <c r="BB25" s="74"/>
      <c r="BC25" s="74"/>
      <c r="BD25" s="74"/>
      <c r="BE25" s="74"/>
      <c r="BF25" s="74"/>
      <c r="BG25" s="74"/>
      <c r="BH25" s="74"/>
      <c r="BI25" s="74"/>
      <c r="BJ25" s="74"/>
      <c r="BK25" s="74"/>
      <c r="BL25" s="74"/>
      <c r="BM25" s="74"/>
      <c r="BN25" s="74"/>
      <c r="BO25" s="74"/>
      <c r="BP25" s="74"/>
      <c r="BQ25" s="74"/>
      <c r="BR25" s="74"/>
      <c r="BS25" s="74"/>
      <c r="BT25" s="74"/>
      <c r="BU25" s="74"/>
      <c r="BV25" s="74"/>
      <c r="BW25" s="74"/>
      <c r="BX25" s="74"/>
      <c r="BY25" s="74"/>
      <c r="BZ25" s="74"/>
      <c r="CA25" s="74"/>
      <c r="CB25" s="74"/>
      <c r="CC25" s="74"/>
      <c r="CD25" s="74"/>
      <c r="CE25" s="74"/>
      <c r="CF25" s="74"/>
      <c r="CG25" s="74"/>
      <c r="CH25" s="74"/>
      <c r="CI25" s="74"/>
      <c r="CJ25" s="74"/>
      <c r="CK25" s="74"/>
    </row>
    <row r="26" spans="1:96" ht="15" customHeight="1">
      <c r="A26" s="107"/>
      <c r="B26" s="108"/>
      <c r="C26" s="228"/>
      <c r="D26" s="74"/>
      <c r="E26" s="74"/>
      <c r="F26" s="74"/>
      <c r="G26" s="74"/>
      <c r="H26" s="74"/>
      <c r="I26" s="74"/>
      <c r="J26" s="74"/>
      <c r="K26" s="74"/>
      <c r="L26" s="74"/>
      <c r="M26" s="74"/>
      <c r="N26" s="74"/>
      <c r="O26" s="74"/>
      <c r="P26" s="74"/>
      <c r="Q26" s="74"/>
      <c r="R26" s="74"/>
      <c r="S26" s="74"/>
      <c r="T26" s="74"/>
      <c r="U26" s="74"/>
      <c r="V26" s="74"/>
      <c r="W26" s="74"/>
      <c r="X26" s="74"/>
      <c r="Y26" s="74"/>
      <c r="Z26" s="74"/>
      <c r="AA26" s="74"/>
      <c r="AB26" s="74"/>
      <c r="AC26" s="74"/>
      <c r="AD26" s="74"/>
      <c r="AE26" s="74"/>
      <c r="AF26" s="74"/>
      <c r="AG26" s="74"/>
      <c r="AH26" s="74"/>
      <c r="AI26" s="74"/>
      <c r="AJ26" s="74"/>
      <c r="AK26" s="74"/>
      <c r="AL26" s="74"/>
      <c r="AM26" s="74"/>
      <c r="AN26" s="74"/>
      <c r="AO26" s="74"/>
      <c r="AP26" s="74"/>
      <c r="AQ26" s="74"/>
      <c r="AR26" s="74"/>
      <c r="AS26" s="74"/>
      <c r="AT26" s="74"/>
      <c r="AU26" s="74"/>
      <c r="AV26" s="74"/>
      <c r="AW26" s="74"/>
      <c r="AX26" s="74"/>
      <c r="AY26" s="74"/>
      <c r="AZ26" s="74"/>
      <c r="BA26" s="74"/>
      <c r="BB26" s="74"/>
      <c r="BC26" s="74"/>
      <c r="BD26" s="74"/>
      <c r="BE26" s="74"/>
      <c r="BF26" s="74"/>
      <c r="BG26" s="74"/>
      <c r="BH26" s="74"/>
      <c r="BI26" s="74"/>
      <c r="BJ26" s="74"/>
      <c r="BK26" s="74"/>
      <c r="BL26" s="74"/>
      <c r="BM26" s="74"/>
      <c r="BN26" s="74"/>
      <c r="BO26" s="74"/>
      <c r="BP26" s="74"/>
      <c r="BQ26" s="74"/>
      <c r="BR26" s="74"/>
      <c r="BS26" s="74"/>
      <c r="BT26" s="74"/>
      <c r="BU26" s="74"/>
      <c r="BV26" s="74"/>
      <c r="BW26" s="74"/>
      <c r="BX26" s="74"/>
      <c r="BY26" s="74"/>
      <c r="BZ26" s="74"/>
      <c r="CA26" s="74"/>
      <c r="CB26" s="74"/>
      <c r="CC26" s="74"/>
      <c r="CD26" s="74"/>
      <c r="CE26" s="74"/>
      <c r="CF26" s="74"/>
      <c r="CG26" s="74"/>
      <c r="CH26" s="74"/>
      <c r="CI26" s="74"/>
      <c r="CJ26" s="74"/>
      <c r="CK26" s="74"/>
    </row>
    <row r="27" spans="1:96" ht="15" customHeight="1">
      <c r="A27" s="107"/>
      <c r="B27" s="108"/>
      <c r="C27" s="228"/>
      <c r="D27" s="74"/>
      <c r="E27" s="74"/>
      <c r="F27" s="74"/>
      <c r="G27" s="74"/>
      <c r="H27" s="74"/>
      <c r="I27" s="74"/>
      <c r="J27" s="74"/>
      <c r="K27" s="74"/>
      <c r="L27" s="74"/>
      <c r="M27" s="74"/>
      <c r="N27" s="74"/>
      <c r="O27" s="74"/>
      <c r="P27" s="74"/>
      <c r="Q27" s="74"/>
      <c r="R27" s="74"/>
      <c r="S27" s="74"/>
      <c r="T27" s="74"/>
      <c r="U27" s="74"/>
      <c r="V27" s="74"/>
      <c r="W27" s="74"/>
      <c r="X27" s="74"/>
      <c r="Y27" s="74"/>
      <c r="Z27" s="74"/>
      <c r="AA27" s="74"/>
      <c r="AB27" s="74"/>
      <c r="AC27" s="74"/>
      <c r="AD27" s="74"/>
      <c r="AE27" s="74"/>
      <c r="AF27" s="74"/>
      <c r="AG27" s="74"/>
      <c r="AH27" s="74"/>
      <c r="AI27" s="74"/>
      <c r="AJ27" s="74"/>
      <c r="AK27" s="74"/>
      <c r="AL27" s="74"/>
      <c r="AM27" s="74"/>
      <c r="AN27" s="74"/>
      <c r="AO27" s="74"/>
      <c r="AP27" s="74"/>
      <c r="AQ27" s="74"/>
      <c r="AR27" s="74"/>
      <c r="AS27" s="74"/>
      <c r="AT27" s="74"/>
      <c r="AU27" s="74"/>
      <c r="AV27" s="74"/>
      <c r="AW27" s="74"/>
      <c r="AX27" s="74"/>
      <c r="AY27" s="74"/>
      <c r="AZ27" s="74"/>
      <c r="BA27" s="74"/>
      <c r="BB27" s="74"/>
      <c r="BC27" s="74"/>
      <c r="BD27" s="74"/>
      <c r="BE27" s="74"/>
      <c r="BF27" s="74"/>
      <c r="BG27" s="74"/>
      <c r="BH27" s="74"/>
      <c r="BI27" s="74"/>
      <c r="BJ27" s="74"/>
      <c r="BK27" s="74"/>
      <c r="BL27" s="74"/>
      <c r="BM27" s="74"/>
      <c r="BN27" s="74"/>
      <c r="BO27" s="74"/>
      <c r="BP27" s="74"/>
      <c r="BQ27" s="74"/>
      <c r="BR27" s="74"/>
      <c r="BS27" s="74"/>
      <c r="BT27" s="74"/>
      <c r="BU27" s="74"/>
      <c r="BV27" s="74"/>
      <c r="BW27" s="74"/>
      <c r="BX27" s="74"/>
      <c r="BY27" s="74"/>
      <c r="BZ27" s="74"/>
      <c r="CA27" s="74"/>
      <c r="CB27" s="74"/>
      <c r="CC27" s="74"/>
      <c r="CD27" s="74"/>
      <c r="CE27" s="74"/>
      <c r="CF27" s="74"/>
      <c r="CG27" s="74"/>
      <c r="CH27" s="74"/>
      <c r="CI27" s="74"/>
      <c r="CJ27" s="74"/>
      <c r="CK27" s="74"/>
    </row>
    <row r="28" spans="1:96" ht="15" customHeight="1">
      <c r="A28" s="107"/>
      <c r="B28" s="108"/>
      <c r="C28" s="228"/>
      <c r="D28" s="74"/>
      <c r="E28" s="74"/>
      <c r="F28" s="74"/>
      <c r="G28" s="74"/>
      <c r="H28" s="74"/>
      <c r="I28" s="74"/>
      <c r="J28" s="74"/>
      <c r="K28" s="74"/>
      <c r="L28" s="74"/>
      <c r="M28" s="74"/>
      <c r="N28" s="74"/>
      <c r="O28" s="74"/>
      <c r="P28" s="74"/>
      <c r="Q28" s="74"/>
      <c r="R28" s="74"/>
      <c r="S28" s="74"/>
      <c r="T28" s="74"/>
      <c r="U28" s="74"/>
      <c r="V28" s="74"/>
      <c r="W28" s="74"/>
      <c r="X28" s="74"/>
      <c r="Y28" s="74"/>
      <c r="Z28" s="74"/>
      <c r="AA28" s="74"/>
      <c r="AB28" s="74"/>
      <c r="AC28" s="74"/>
      <c r="AD28" s="74"/>
      <c r="AE28" s="74"/>
      <c r="AF28" s="74"/>
      <c r="AG28" s="74"/>
      <c r="AH28" s="74"/>
      <c r="AI28" s="74"/>
      <c r="AJ28" s="74"/>
      <c r="AK28" s="74"/>
      <c r="AL28" s="74"/>
      <c r="AM28" s="74"/>
      <c r="AN28" s="74"/>
      <c r="AO28" s="74"/>
      <c r="AP28" s="74"/>
      <c r="AQ28" s="74"/>
      <c r="AR28" s="74"/>
      <c r="AS28" s="74"/>
      <c r="AT28" s="74"/>
      <c r="AU28" s="74"/>
      <c r="AV28" s="74"/>
      <c r="AW28" s="74"/>
      <c r="AX28" s="74"/>
      <c r="AY28" s="74"/>
      <c r="AZ28" s="74"/>
      <c r="BA28" s="74"/>
      <c r="BB28" s="74"/>
      <c r="BC28" s="74"/>
      <c r="BD28" s="74"/>
      <c r="BE28" s="74"/>
      <c r="BF28" s="74"/>
      <c r="BG28" s="74"/>
      <c r="BH28" s="74"/>
      <c r="BI28" s="74"/>
      <c r="BJ28" s="74"/>
      <c r="BK28" s="74"/>
      <c r="BL28" s="74"/>
      <c r="BM28" s="74"/>
      <c r="BN28" s="74"/>
      <c r="BO28" s="74"/>
      <c r="BP28" s="74"/>
      <c r="BQ28" s="74"/>
      <c r="BR28" s="74"/>
      <c r="BS28" s="74"/>
      <c r="BT28" s="74"/>
      <c r="BU28" s="74"/>
      <c r="BV28" s="74"/>
      <c r="BW28" s="74"/>
      <c r="BX28" s="74"/>
      <c r="BY28" s="74"/>
      <c r="BZ28" s="74"/>
      <c r="CA28" s="74"/>
      <c r="CB28" s="74"/>
      <c r="CC28" s="74"/>
      <c r="CD28" s="74"/>
      <c r="CE28" s="74"/>
      <c r="CF28" s="74"/>
      <c r="CG28" s="74"/>
      <c r="CH28" s="74"/>
      <c r="CI28" s="74"/>
      <c r="CJ28" s="74"/>
      <c r="CK28" s="74"/>
    </row>
    <row r="29" spans="1:96" ht="15" customHeight="1">
      <c r="A29" s="107"/>
      <c r="B29" s="108"/>
      <c r="C29" s="228"/>
      <c r="D29" s="74"/>
      <c r="E29" s="74"/>
      <c r="F29" s="74"/>
      <c r="G29" s="74"/>
      <c r="H29" s="74"/>
      <c r="I29" s="74"/>
      <c r="J29" s="74"/>
      <c r="K29" s="74"/>
      <c r="L29" s="74"/>
      <c r="M29" s="74"/>
      <c r="N29" s="74"/>
      <c r="O29" s="74"/>
      <c r="P29" s="74"/>
      <c r="Q29" s="74"/>
      <c r="R29" s="74"/>
      <c r="S29" s="74"/>
      <c r="T29" s="74"/>
      <c r="U29" s="74"/>
      <c r="V29" s="74"/>
      <c r="W29" s="74"/>
      <c r="X29" s="74"/>
      <c r="Y29" s="74"/>
      <c r="Z29" s="74"/>
      <c r="AA29" s="74"/>
      <c r="AB29" s="74"/>
      <c r="AC29" s="74"/>
      <c r="AD29" s="74"/>
      <c r="AE29" s="74"/>
      <c r="AF29" s="74"/>
      <c r="AG29" s="74"/>
      <c r="AH29" s="74"/>
      <c r="AI29" s="74"/>
      <c r="AJ29" s="74"/>
      <c r="AK29" s="74"/>
      <c r="AL29" s="74"/>
      <c r="AM29" s="74"/>
      <c r="AN29" s="74"/>
      <c r="AO29" s="74"/>
      <c r="AP29" s="74"/>
      <c r="AQ29" s="74"/>
      <c r="AR29" s="74"/>
      <c r="AS29" s="74"/>
      <c r="AT29" s="74"/>
      <c r="AU29" s="74"/>
      <c r="AV29" s="74"/>
      <c r="AW29" s="74"/>
      <c r="AX29" s="74"/>
      <c r="AY29" s="74"/>
      <c r="AZ29" s="74"/>
      <c r="BA29" s="74"/>
      <c r="BB29" s="74"/>
      <c r="BC29" s="74"/>
      <c r="BD29" s="74"/>
      <c r="BE29" s="74"/>
      <c r="BF29" s="74"/>
      <c r="BG29" s="74"/>
      <c r="BH29" s="74"/>
      <c r="BI29" s="74"/>
      <c r="BJ29" s="74"/>
      <c r="BK29" s="74"/>
      <c r="BL29" s="74"/>
      <c r="BM29" s="74"/>
      <c r="BN29" s="74"/>
      <c r="BO29" s="74"/>
      <c r="BP29" s="74"/>
      <c r="BQ29" s="74"/>
      <c r="BR29" s="74"/>
      <c r="BS29" s="74"/>
      <c r="BT29" s="74"/>
      <c r="BU29" s="74"/>
      <c r="BV29" s="74"/>
      <c r="BW29" s="74"/>
      <c r="BX29" s="74"/>
      <c r="BY29" s="74"/>
      <c r="BZ29" s="74"/>
      <c r="CA29" s="74"/>
      <c r="CB29" s="74"/>
      <c r="CC29" s="74"/>
      <c r="CD29" s="74"/>
      <c r="CE29" s="74"/>
      <c r="CF29" s="74"/>
      <c r="CG29" s="74"/>
      <c r="CH29" s="74"/>
      <c r="CI29" s="74"/>
      <c r="CJ29" s="74"/>
      <c r="CK29" s="74"/>
    </row>
    <row r="30" spans="1:96" ht="15" customHeight="1">
      <c r="A30" s="107"/>
      <c r="B30" s="108"/>
      <c r="C30" s="228"/>
      <c r="D30" s="74"/>
      <c r="E30" s="74"/>
      <c r="F30" s="74"/>
      <c r="G30" s="74"/>
      <c r="H30" s="74"/>
      <c r="I30" s="74"/>
      <c r="J30" s="74"/>
      <c r="K30" s="74"/>
      <c r="L30" s="74"/>
      <c r="M30" s="74"/>
      <c r="N30" s="74"/>
      <c r="O30" s="74"/>
      <c r="P30" s="74"/>
      <c r="Q30" s="74"/>
      <c r="R30" s="74"/>
      <c r="S30" s="74"/>
      <c r="T30" s="74"/>
      <c r="U30" s="74"/>
      <c r="V30" s="74"/>
      <c r="W30" s="74"/>
      <c r="X30" s="74"/>
      <c r="Y30" s="74"/>
      <c r="Z30" s="74"/>
      <c r="AA30" s="74"/>
      <c r="AB30" s="74"/>
      <c r="AC30" s="74"/>
      <c r="AD30" s="74"/>
      <c r="AE30" s="74"/>
      <c r="AF30" s="74"/>
      <c r="AG30" s="74"/>
      <c r="AH30" s="74"/>
      <c r="AI30" s="74"/>
      <c r="AJ30" s="74"/>
      <c r="AK30" s="74"/>
      <c r="AL30" s="74"/>
      <c r="AM30" s="74"/>
      <c r="AN30" s="74"/>
      <c r="AO30" s="74"/>
      <c r="AP30" s="74"/>
      <c r="AQ30" s="74"/>
      <c r="AR30" s="74"/>
      <c r="AS30" s="74"/>
      <c r="AT30" s="74"/>
      <c r="AU30" s="74"/>
      <c r="AV30" s="74"/>
      <c r="AW30" s="74"/>
      <c r="AX30" s="74"/>
      <c r="AY30" s="74"/>
      <c r="AZ30" s="74"/>
      <c r="BA30" s="74"/>
      <c r="BB30" s="74"/>
      <c r="BC30" s="74"/>
      <c r="BD30" s="74"/>
      <c r="BE30" s="74"/>
      <c r="BF30" s="74"/>
      <c r="BG30" s="74"/>
      <c r="BH30" s="74"/>
      <c r="BI30" s="74"/>
      <c r="BJ30" s="74"/>
      <c r="BK30" s="74"/>
      <c r="BL30" s="74"/>
      <c r="BM30" s="74"/>
      <c r="BN30" s="74"/>
      <c r="BO30" s="74"/>
      <c r="BP30" s="74"/>
      <c r="BQ30" s="74"/>
      <c r="BR30" s="74"/>
      <c r="BS30" s="74"/>
      <c r="BT30" s="74"/>
      <c r="BU30" s="74"/>
      <c r="BV30" s="74"/>
      <c r="BW30" s="74"/>
      <c r="BX30" s="74"/>
      <c r="BY30" s="74"/>
      <c r="BZ30" s="74"/>
      <c r="CA30" s="74"/>
      <c r="CB30" s="74"/>
      <c r="CC30" s="74"/>
      <c r="CD30" s="74"/>
      <c r="CE30" s="74"/>
      <c r="CF30" s="74"/>
      <c r="CG30" s="74"/>
      <c r="CH30" s="74"/>
      <c r="CI30" s="74"/>
      <c r="CJ30" s="74"/>
      <c r="CK30" s="74"/>
    </row>
    <row r="31" spans="1:96" ht="15" customHeight="1">
      <c r="A31" s="107"/>
      <c r="B31" s="108"/>
      <c r="C31" s="228"/>
      <c r="D31" s="74"/>
      <c r="E31" s="74"/>
      <c r="F31" s="74"/>
      <c r="G31" s="74"/>
      <c r="H31" s="74"/>
      <c r="I31" s="74"/>
      <c r="J31" s="74"/>
      <c r="K31" s="74"/>
      <c r="L31" s="74"/>
      <c r="M31" s="74"/>
      <c r="N31" s="74"/>
      <c r="O31" s="74"/>
      <c r="P31" s="74"/>
      <c r="Q31" s="74"/>
      <c r="R31" s="74"/>
      <c r="S31" s="74"/>
      <c r="T31" s="74"/>
      <c r="U31" s="74"/>
      <c r="V31" s="74"/>
      <c r="W31" s="74"/>
      <c r="X31" s="74"/>
      <c r="Y31" s="74"/>
      <c r="Z31" s="74"/>
      <c r="AA31" s="74"/>
      <c r="AB31" s="74"/>
      <c r="AC31" s="74"/>
      <c r="AD31" s="74"/>
      <c r="AE31" s="74"/>
      <c r="AF31" s="74"/>
      <c r="AG31" s="74"/>
      <c r="AH31" s="74"/>
      <c r="AI31" s="74"/>
      <c r="AJ31" s="74"/>
      <c r="AK31" s="74"/>
      <c r="AL31" s="74"/>
      <c r="AM31" s="74"/>
      <c r="AN31" s="74"/>
      <c r="AO31" s="74"/>
      <c r="AP31" s="74"/>
      <c r="AQ31" s="74"/>
      <c r="AR31" s="74"/>
      <c r="AS31" s="74"/>
      <c r="AT31" s="74"/>
      <c r="AU31" s="74"/>
      <c r="AV31" s="74"/>
      <c r="AW31" s="74"/>
      <c r="AX31" s="74"/>
      <c r="AY31" s="74"/>
      <c r="AZ31" s="74"/>
      <c r="BA31" s="74"/>
      <c r="BB31" s="74"/>
      <c r="BC31" s="74"/>
      <c r="BD31" s="74"/>
      <c r="BE31" s="74"/>
      <c r="BF31" s="74"/>
      <c r="BG31" s="74"/>
      <c r="BH31" s="74"/>
      <c r="BI31" s="74"/>
      <c r="BJ31" s="74"/>
      <c r="BK31" s="74"/>
      <c r="BL31" s="74"/>
      <c r="BM31" s="74"/>
      <c r="BN31" s="74"/>
      <c r="BO31" s="74"/>
      <c r="BP31" s="74"/>
      <c r="BQ31" s="74"/>
      <c r="BR31" s="74"/>
      <c r="BS31" s="74"/>
      <c r="BT31" s="74"/>
      <c r="BU31" s="74"/>
      <c r="BV31" s="74"/>
      <c r="BW31" s="74"/>
      <c r="BX31" s="74"/>
      <c r="BY31" s="74"/>
      <c r="BZ31" s="74"/>
      <c r="CA31" s="74"/>
      <c r="CB31" s="74"/>
      <c r="CC31" s="74"/>
      <c r="CD31" s="74"/>
      <c r="CE31" s="74"/>
      <c r="CF31" s="74"/>
      <c r="CG31" s="74"/>
      <c r="CH31" s="74"/>
      <c r="CI31" s="74"/>
      <c r="CJ31" s="74"/>
      <c r="CK31" s="74"/>
    </row>
    <row r="32" spans="1:96" ht="15" customHeight="1">
      <c r="A32" s="107"/>
      <c r="B32" s="108"/>
      <c r="C32" s="228"/>
      <c r="D32" s="74"/>
      <c r="E32" s="74"/>
      <c r="F32" s="74"/>
      <c r="G32" s="74"/>
      <c r="H32" s="74"/>
      <c r="I32" s="74"/>
      <c r="J32" s="74"/>
      <c r="K32" s="74"/>
      <c r="L32" s="74"/>
      <c r="M32" s="74"/>
      <c r="N32" s="74"/>
      <c r="O32" s="74"/>
      <c r="P32" s="74"/>
      <c r="Q32" s="74"/>
      <c r="R32" s="74"/>
      <c r="S32" s="74"/>
      <c r="T32" s="74"/>
      <c r="U32" s="74"/>
      <c r="V32" s="74"/>
      <c r="W32" s="74"/>
      <c r="X32" s="74"/>
      <c r="Y32" s="74"/>
      <c r="Z32" s="74"/>
      <c r="AA32" s="74"/>
      <c r="AB32" s="74"/>
      <c r="AC32" s="74"/>
      <c r="AD32" s="74"/>
      <c r="AE32" s="74"/>
      <c r="AF32" s="74"/>
      <c r="AG32" s="74"/>
      <c r="AH32" s="74"/>
      <c r="AI32" s="74"/>
      <c r="AJ32" s="74"/>
      <c r="AK32" s="74"/>
      <c r="AL32" s="74"/>
      <c r="AM32" s="74"/>
      <c r="AN32" s="74"/>
      <c r="AO32" s="74"/>
      <c r="AP32" s="74"/>
      <c r="AQ32" s="74"/>
      <c r="AR32" s="74"/>
      <c r="AS32" s="74"/>
      <c r="AT32" s="74"/>
      <c r="AU32" s="74"/>
      <c r="AV32" s="74"/>
      <c r="AW32" s="74"/>
      <c r="AX32" s="74"/>
      <c r="AY32" s="74"/>
      <c r="AZ32" s="74"/>
      <c r="BA32" s="74"/>
      <c r="BB32" s="74"/>
      <c r="BC32" s="74"/>
      <c r="BD32" s="74"/>
      <c r="BE32" s="74"/>
      <c r="BF32" s="74"/>
      <c r="BG32" s="74"/>
      <c r="BH32" s="74"/>
      <c r="BI32" s="74"/>
      <c r="BJ32" s="74"/>
      <c r="BK32" s="74"/>
      <c r="BL32" s="74"/>
      <c r="BM32" s="74"/>
      <c r="BN32" s="74"/>
      <c r="BO32" s="74"/>
      <c r="BP32" s="74"/>
      <c r="BQ32" s="74"/>
      <c r="BR32" s="74"/>
      <c r="BS32" s="74"/>
      <c r="BT32" s="74"/>
      <c r="BU32" s="74"/>
      <c r="BV32" s="74"/>
      <c r="BW32" s="74"/>
      <c r="BX32" s="74"/>
      <c r="BY32" s="74"/>
      <c r="BZ32" s="74"/>
      <c r="CA32" s="76"/>
      <c r="CB32" s="74"/>
      <c r="CC32" s="74"/>
      <c r="CD32" s="74"/>
      <c r="CE32" s="74"/>
      <c r="CF32" s="74"/>
      <c r="CG32" s="74"/>
      <c r="CH32" s="74"/>
      <c r="CI32" s="74"/>
      <c r="CJ32" s="74"/>
      <c r="CK32" s="74"/>
    </row>
    <row r="33" spans="1:89" ht="15" customHeight="1">
      <c r="A33" s="107"/>
      <c r="B33" s="108"/>
      <c r="C33" s="227"/>
      <c r="D33" s="74"/>
      <c r="E33" s="74"/>
      <c r="F33" s="74"/>
      <c r="G33" s="74"/>
      <c r="H33" s="74"/>
      <c r="I33" s="74"/>
      <c r="J33" s="74"/>
      <c r="K33" s="74"/>
      <c r="L33" s="74"/>
      <c r="M33" s="74"/>
      <c r="N33" s="74"/>
      <c r="O33" s="74"/>
      <c r="P33" s="74"/>
      <c r="Q33" s="74"/>
      <c r="R33" s="74"/>
      <c r="S33" s="74"/>
      <c r="T33" s="74"/>
      <c r="U33" s="74"/>
      <c r="V33" s="74"/>
      <c r="W33" s="74"/>
      <c r="X33" s="74"/>
      <c r="Y33" s="74"/>
      <c r="Z33" s="74"/>
      <c r="AA33" s="74"/>
      <c r="AB33" s="74"/>
      <c r="AC33" s="74"/>
      <c r="AD33" s="74"/>
      <c r="AE33" s="74"/>
      <c r="AF33" s="74"/>
      <c r="AG33" s="74"/>
      <c r="AH33" s="74"/>
      <c r="AI33" s="74"/>
      <c r="AJ33" s="74"/>
      <c r="AK33" s="74"/>
      <c r="AL33" s="74"/>
      <c r="AM33" s="74"/>
      <c r="AN33" s="74"/>
      <c r="AO33" s="74"/>
      <c r="AP33" s="74"/>
      <c r="AQ33" s="74"/>
      <c r="AR33" s="74"/>
      <c r="AS33" s="74"/>
      <c r="AT33" s="74"/>
      <c r="AU33" s="74"/>
      <c r="AV33" s="74"/>
      <c r="AW33" s="74"/>
      <c r="AX33" s="74"/>
      <c r="AY33" s="74"/>
      <c r="AZ33" s="74"/>
      <c r="BA33" s="74"/>
      <c r="BB33" s="74"/>
      <c r="BC33" s="74"/>
      <c r="BD33" s="74"/>
      <c r="BE33" s="74"/>
      <c r="BF33" s="74"/>
      <c r="BG33" s="74"/>
      <c r="BH33" s="74"/>
      <c r="BI33" s="74"/>
      <c r="BJ33" s="74"/>
      <c r="BK33" s="74"/>
      <c r="BL33" s="74"/>
      <c r="BM33" s="74"/>
      <c r="BN33" s="74"/>
      <c r="BO33" s="74"/>
      <c r="BP33" s="74"/>
      <c r="BQ33" s="74"/>
      <c r="BR33" s="74"/>
      <c r="BS33" s="74"/>
      <c r="BT33" s="74"/>
      <c r="BU33" s="74"/>
      <c r="BV33" s="74"/>
      <c r="BW33" s="74"/>
      <c r="BX33" s="74"/>
      <c r="BY33" s="74"/>
      <c r="BZ33" s="74"/>
      <c r="CA33" s="74"/>
      <c r="CB33" s="74"/>
      <c r="CC33" s="74"/>
      <c r="CD33" s="74"/>
      <c r="CE33" s="74"/>
      <c r="CF33" s="74"/>
      <c r="CG33" s="74"/>
      <c r="CH33" s="74"/>
      <c r="CI33" s="74"/>
      <c r="CJ33" s="74"/>
      <c r="CK33" s="74"/>
    </row>
    <row r="34" spans="1:89" ht="15" customHeight="1">
      <c r="A34" s="107"/>
      <c r="B34" s="108"/>
      <c r="C34" s="227"/>
      <c r="D34" s="74"/>
      <c r="E34" s="74"/>
      <c r="F34" s="74"/>
      <c r="G34" s="74"/>
      <c r="H34" s="74"/>
      <c r="I34" s="74"/>
      <c r="J34" s="74"/>
      <c r="K34" s="74"/>
      <c r="L34" s="74"/>
      <c r="M34" s="74"/>
      <c r="N34" s="74"/>
      <c r="O34" s="74"/>
      <c r="P34" s="74"/>
      <c r="Q34" s="74"/>
      <c r="R34" s="74"/>
      <c r="S34" s="74"/>
      <c r="T34" s="74"/>
      <c r="U34" s="74"/>
      <c r="V34" s="74"/>
      <c r="W34" s="74"/>
      <c r="X34" s="74"/>
      <c r="Y34" s="74"/>
      <c r="Z34" s="74"/>
      <c r="AA34" s="74"/>
      <c r="AB34" s="74"/>
      <c r="AC34" s="74"/>
      <c r="AD34" s="74"/>
      <c r="AE34" s="74"/>
      <c r="AF34" s="74"/>
      <c r="AG34" s="74"/>
      <c r="AH34" s="74"/>
      <c r="AI34" s="74"/>
      <c r="AJ34" s="74"/>
      <c r="AK34" s="74"/>
      <c r="AL34" s="74"/>
      <c r="AM34" s="74"/>
      <c r="AN34" s="74"/>
      <c r="AO34" s="74"/>
      <c r="AP34" s="74"/>
      <c r="AQ34" s="74"/>
      <c r="AR34" s="74"/>
      <c r="AS34" s="74"/>
      <c r="AT34" s="74"/>
      <c r="AU34" s="74"/>
      <c r="AV34" s="74"/>
      <c r="AW34" s="74"/>
      <c r="AX34" s="74"/>
      <c r="AY34" s="74"/>
      <c r="AZ34" s="74"/>
      <c r="BA34" s="74"/>
      <c r="BB34" s="74"/>
      <c r="BC34" s="74"/>
      <c r="BD34" s="74"/>
      <c r="BE34" s="74"/>
      <c r="BF34" s="74"/>
      <c r="BG34" s="74"/>
      <c r="BH34" s="74"/>
      <c r="BI34" s="74"/>
      <c r="BJ34" s="74"/>
      <c r="BK34" s="74"/>
      <c r="BL34" s="74"/>
      <c r="BM34" s="74"/>
      <c r="BN34" s="74"/>
      <c r="BO34" s="74"/>
      <c r="BP34" s="74"/>
      <c r="BQ34" s="74"/>
      <c r="BR34" s="74"/>
      <c r="BS34" s="74"/>
      <c r="BT34" s="74"/>
      <c r="BU34" s="74"/>
      <c r="BV34" s="74"/>
      <c r="BW34" s="74"/>
      <c r="BX34" s="74"/>
      <c r="BY34" s="74"/>
      <c r="BZ34" s="74"/>
      <c r="CA34" s="74"/>
      <c r="CB34" s="74"/>
      <c r="CC34" s="74"/>
      <c r="CD34" s="74"/>
      <c r="CE34" s="74"/>
      <c r="CF34" s="74"/>
      <c r="CG34" s="74"/>
      <c r="CH34" s="74"/>
      <c r="CI34" s="74"/>
      <c r="CJ34" s="74"/>
      <c r="CK34" s="74"/>
    </row>
    <row r="35" spans="1:89" ht="15" customHeight="1">
      <c r="A35" s="107"/>
      <c r="B35" s="108"/>
      <c r="C35" s="228"/>
      <c r="D35" s="74"/>
      <c r="E35" s="74"/>
      <c r="F35" s="74"/>
      <c r="G35" s="74"/>
      <c r="H35" s="74"/>
      <c r="I35" s="74"/>
      <c r="J35" s="75"/>
      <c r="K35" s="74"/>
      <c r="L35" s="74"/>
      <c r="M35" s="74"/>
      <c r="N35" s="74"/>
      <c r="O35" s="74"/>
      <c r="P35" s="74"/>
      <c r="Q35" s="74"/>
      <c r="R35" s="74"/>
      <c r="S35" s="74"/>
      <c r="T35" s="74"/>
      <c r="U35" s="74"/>
      <c r="V35" s="74"/>
      <c r="W35" s="74"/>
      <c r="X35" s="74"/>
      <c r="Y35" s="74"/>
      <c r="Z35" s="74"/>
      <c r="AA35" s="74"/>
      <c r="AB35" s="74"/>
      <c r="AC35" s="74"/>
      <c r="AD35" s="74"/>
      <c r="AE35" s="74"/>
      <c r="AF35" s="74"/>
      <c r="AG35" s="74"/>
      <c r="AH35" s="74"/>
      <c r="AI35" s="74"/>
      <c r="AJ35" s="74"/>
      <c r="AK35" s="74"/>
      <c r="AL35" s="74"/>
      <c r="AM35" s="74"/>
      <c r="AN35" s="74"/>
      <c r="AO35" s="74"/>
      <c r="AP35" s="74"/>
      <c r="AQ35" s="74"/>
      <c r="AR35" s="74"/>
      <c r="AS35" s="74"/>
      <c r="AT35" s="74"/>
      <c r="AU35" s="74"/>
      <c r="AV35" s="74"/>
      <c r="AW35" s="74"/>
      <c r="AX35" s="74"/>
      <c r="AY35" s="74"/>
      <c r="AZ35" s="74"/>
      <c r="BA35" s="74"/>
      <c r="BB35" s="74"/>
      <c r="BC35" s="74"/>
      <c r="BD35" s="74"/>
      <c r="BE35" s="74"/>
      <c r="BF35" s="74"/>
      <c r="BG35" s="74"/>
      <c r="BH35" s="74"/>
      <c r="BI35" s="74"/>
      <c r="BJ35" s="74"/>
      <c r="BK35" s="74"/>
      <c r="BL35" s="74"/>
      <c r="BM35" s="74"/>
      <c r="BN35" s="74"/>
      <c r="BO35" s="74"/>
      <c r="BP35" s="74"/>
      <c r="BQ35" s="74"/>
      <c r="BR35" s="74"/>
      <c r="BS35" s="74"/>
      <c r="BT35" s="74"/>
      <c r="BU35" s="74"/>
      <c r="BV35" s="74"/>
      <c r="BW35" s="74"/>
      <c r="BX35" s="74"/>
      <c r="BY35" s="74"/>
      <c r="BZ35" s="74"/>
      <c r="CA35" s="74"/>
      <c r="CB35" s="74"/>
      <c r="CC35" s="74"/>
      <c r="CD35" s="74"/>
      <c r="CE35" s="74"/>
      <c r="CF35" s="74"/>
      <c r="CG35" s="74"/>
      <c r="CH35" s="74"/>
      <c r="CI35" s="74"/>
      <c r="CJ35" s="74"/>
      <c r="CK35" s="74"/>
    </row>
    <row r="36" spans="1:89" ht="15" customHeight="1">
      <c r="A36" s="107"/>
      <c r="B36" s="108"/>
      <c r="C36" s="228"/>
      <c r="D36" s="74"/>
      <c r="E36" s="74"/>
      <c r="F36" s="74"/>
      <c r="G36" s="74"/>
      <c r="H36" s="74"/>
      <c r="I36" s="74"/>
      <c r="J36" s="74"/>
      <c r="K36" s="74"/>
      <c r="L36" s="74"/>
      <c r="M36" s="74"/>
      <c r="N36" s="74"/>
      <c r="O36" s="74"/>
      <c r="P36" s="74"/>
      <c r="Q36" s="74"/>
      <c r="R36" s="74"/>
      <c r="S36" s="74"/>
      <c r="T36" s="74"/>
      <c r="U36" s="74"/>
      <c r="V36" s="74"/>
      <c r="W36" s="74"/>
      <c r="X36" s="74"/>
      <c r="Y36" s="74"/>
      <c r="Z36" s="74"/>
      <c r="AA36" s="74"/>
      <c r="AB36" s="74"/>
      <c r="AC36" s="74"/>
      <c r="AD36" s="74"/>
      <c r="AE36" s="74"/>
      <c r="AF36" s="74"/>
      <c r="AG36" s="74"/>
      <c r="AH36" s="74"/>
      <c r="AI36" s="74"/>
      <c r="AJ36" s="74"/>
      <c r="AK36" s="74"/>
      <c r="AL36" s="74"/>
      <c r="AM36" s="74"/>
      <c r="AN36" s="74"/>
      <c r="AO36" s="74"/>
      <c r="AP36" s="74"/>
      <c r="AQ36" s="74"/>
      <c r="AR36" s="74"/>
      <c r="AS36" s="74"/>
      <c r="AT36" s="74"/>
      <c r="AU36" s="74"/>
      <c r="AV36" s="74"/>
      <c r="AW36" s="74"/>
      <c r="AX36" s="74"/>
      <c r="AY36" s="74"/>
      <c r="AZ36" s="74"/>
      <c r="BA36" s="74"/>
      <c r="BB36" s="74"/>
      <c r="BC36" s="74"/>
      <c r="BD36" s="74"/>
      <c r="BE36" s="74"/>
      <c r="BF36" s="74"/>
      <c r="BG36" s="74"/>
      <c r="BH36" s="74"/>
      <c r="BI36" s="74"/>
      <c r="BJ36" s="74"/>
      <c r="BK36" s="74"/>
      <c r="BL36" s="74"/>
      <c r="BM36" s="74"/>
      <c r="BN36" s="74"/>
      <c r="BO36" s="74"/>
      <c r="BP36" s="74"/>
      <c r="BQ36" s="74"/>
      <c r="BR36" s="74"/>
      <c r="BS36" s="74"/>
      <c r="BT36" s="74"/>
      <c r="BU36" s="74"/>
      <c r="BV36" s="74"/>
      <c r="BW36" s="74"/>
      <c r="BX36" s="74"/>
      <c r="BY36" s="74"/>
      <c r="BZ36" s="74"/>
      <c r="CA36" s="74"/>
      <c r="CB36" s="74"/>
      <c r="CC36" s="74"/>
      <c r="CD36" s="74"/>
      <c r="CE36" s="74"/>
      <c r="CF36" s="74"/>
      <c r="CG36" s="74"/>
      <c r="CH36" s="74"/>
      <c r="CI36" s="74"/>
      <c r="CJ36" s="74"/>
      <c r="CK36" s="74"/>
    </row>
    <row r="37" spans="1:89" ht="15" customHeight="1">
      <c r="A37" s="107"/>
      <c r="B37" s="108"/>
      <c r="C37" s="109"/>
      <c r="D37" s="74"/>
      <c r="E37" s="74"/>
      <c r="F37" s="74"/>
      <c r="G37" s="74"/>
      <c r="H37" s="74"/>
      <c r="I37" s="74"/>
      <c r="J37" s="74"/>
      <c r="K37" s="74"/>
      <c r="L37" s="74"/>
      <c r="M37" s="74"/>
      <c r="N37" s="74"/>
      <c r="O37" s="74"/>
      <c r="P37" s="74"/>
      <c r="Q37" s="74"/>
      <c r="R37" s="74"/>
      <c r="S37" s="74"/>
      <c r="T37" s="74"/>
      <c r="U37" s="74"/>
      <c r="V37" s="74"/>
      <c r="W37" s="74"/>
      <c r="X37" s="74"/>
      <c r="Y37" s="74"/>
      <c r="Z37" s="74"/>
      <c r="AA37" s="74"/>
      <c r="AB37" s="74"/>
      <c r="AC37" s="74"/>
      <c r="AD37" s="74"/>
      <c r="AE37" s="74"/>
      <c r="AF37" s="74"/>
      <c r="AG37" s="74"/>
      <c r="AH37" s="74"/>
      <c r="AI37" s="74"/>
      <c r="AJ37" s="74"/>
      <c r="AK37" s="74"/>
      <c r="AL37" s="74"/>
      <c r="AM37" s="74"/>
      <c r="AN37" s="74"/>
      <c r="AO37" s="74"/>
      <c r="AP37" s="74"/>
      <c r="AQ37" s="74"/>
      <c r="AR37" s="74"/>
      <c r="AS37" s="74"/>
      <c r="AT37" s="74"/>
      <c r="AU37" s="74"/>
      <c r="AV37" s="74"/>
      <c r="AW37" s="74"/>
      <c r="AX37" s="74"/>
      <c r="AY37" s="74"/>
      <c r="AZ37" s="74"/>
      <c r="BA37" s="74"/>
      <c r="BB37" s="74"/>
      <c r="BC37" s="74"/>
      <c r="BD37" s="74"/>
      <c r="BE37" s="74"/>
      <c r="BF37" s="74"/>
      <c r="BG37" s="74"/>
      <c r="BH37" s="74"/>
      <c r="BI37" s="74"/>
      <c r="BJ37" s="74"/>
      <c r="BK37" s="74"/>
      <c r="BL37" s="74"/>
      <c r="BM37" s="74"/>
      <c r="BN37" s="74"/>
      <c r="BO37" s="74"/>
      <c r="BP37" s="74"/>
      <c r="BQ37" s="74"/>
      <c r="BR37" s="74"/>
      <c r="BS37" s="74"/>
      <c r="BT37" s="74"/>
      <c r="BU37" s="74"/>
      <c r="BV37" s="74"/>
      <c r="BW37" s="74"/>
      <c r="BX37" s="74"/>
      <c r="BY37" s="74"/>
      <c r="BZ37" s="74"/>
      <c r="CA37" s="74"/>
      <c r="CB37" s="74"/>
      <c r="CC37" s="74"/>
      <c r="CD37" s="74"/>
      <c r="CE37" s="74"/>
      <c r="CF37" s="74"/>
      <c r="CG37" s="74"/>
      <c r="CH37" s="74"/>
      <c r="CI37" s="74"/>
      <c r="CJ37" s="74"/>
      <c r="CK37" s="74"/>
    </row>
    <row r="38" spans="1:89" ht="15" customHeight="1">
      <c r="A38" s="107"/>
      <c r="B38" s="108"/>
      <c r="C38" s="228"/>
      <c r="D38" s="74"/>
      <c r="E38" s="74"/>
      <c r="F38" s="74"/>
      <c r="G38" s="74"/>
      <c r="H38" s="74"/>
      <c r="I38" s="74"/>
      <c r="J38" s="74"/>
      <c r="K38" s="74"/>
      <c r="L38" s="74"/>
      <c r="M38" s="74"/>
      <c r="N38" s="74"/>
      <c r="O38" s="74"/>
      <c r="P38" s="74"/>
      <c r="Q38" s="74"/>
      <c r="R38" s="74"/>
      <c r="S38" s="74"/>
      <c r="T38" s="74"/>
      <c r="U38" s="74"/>
      <c r="V38" s="74"/>
      <c r="W38" s="74"/>
      <c r="X38" s="74"/>
      <c r="Y38" s="74"/>
      <c r="Z38" s="74"/>
      <c r="AA38" s="74"/>
      <c r="AB38" s="74"/>
      <c r="AC38" s="74"/>
      <c r="AD38" s="74"/>
      <c r="AE38" s="74"/>
      <c r="AF38" s="74"/>
      <c r="AG38" s="74"/>
      <c r="AH38" s="74"/>
      <c r="AI38" s="74"/>
      <c r="AJ38" s="74"/>
      <c r="AK38" s="74"/>
      <c r="AL38" s="74"/>
      <c r="AM38" s="74"/>
      <c r="AN38" s="74"/>
      <c r="AO38" s="74"/>
      <c r="AP38" s="74"/>
      <c r="AQ38" s="74"/>
      <c r="AR38" s="74"/>
      <c r="AS38" s="74"/>
      <c r="AT38" s="74"/>
      <c r="AU38" s="74"/>
      <c r="AV38" s="74"/>
      <c r="AW38" s="74"/>
      <c r="AX38" s="74"/>
      <c r="AY38" s="74"/>
      <c r="AZ38" s="74"/>
      <c r="BA38" s="74"/>
      <c r="BB38" s="74"/>
      <c r="BC38" s="74"/>
      <c r="BD38" s="74"/>
      <c r="BE38" s="74"/>
      <c r="BF38" s="74"/>
      <c r="BG38" s="74"/>
      <c r="BH38" s="74"/>
      <c r="BI38" s="74"/>
      <c r="BJ38" s="74"/>
      <c r="BK38" s="74"/>
      <c r="BL38" s="74"/>
      <c r="BM38" s="74"/>
      <c r="BN38" s="74"/>
      <c r="BO38" s="74"/>
      <c r="BP38" s="74"/>
      <c r="BQ38" s="74"/>
      <c r="BR38" s="74"/>
      <c r="BS38" s="74"/>
      <c r="BT38" s="74"/>
      <c r="BU38" s="74"/>
      <c r="BV38" s="74"/>
      <c r="BW38" s="74"/>
      <c r="BX38" s="74"/>
      <c r="BY38" s="74"/>
      <c r="BZ38" s="74"/>
      <c r="CA38" s="74"/>
      <c r="CB38" s="74"/>
      <c r="CC38" s="74"/>
      <c r="CD38" s="74"/>
      <c r="CE38" s="74"/>
      <c r="CF38" s="74"/>
      <c r="CG38" s="74"/>
      <c r="CH38" s="74"/>
      <c r="CI38" s="74"/>
      <c r="CJ38" s="74"/>
      <c r="CK38" s="74"/>
    </row>
    <row r="39" spans="1:89" ht="15" customHeight="1">
      <c r="A39" s="107"/>
      <c r="B39" s="108"/>
      <c r="C39" s="228"/>
      <c r="D39" s="74"/>
      <c r="E39" s="74"/>
      <c r="F39" s="74"/>
      <c r="G39" s="74"/>
      <c r="H39" s="74"/>
      <c r="I39" s="74"/>
      <c r="J39" s="74"/>
      <c r="K39" s="74"/>
      <c r="L39" s="74"/>
      <c r="M39" s="74"/>
      <c r="N39" s="74"/>
      <c r="O39" s="74"/>
      <c r="P39" s="74"/>
      <c r="Q39" s="74"/>
      <c r="R39" s="74"/>
      <c r="S39" s="74"/>
      <c r="T39" s="74"/>
      <c r="U39" s="74"/>
      <c r="V39" s="74"/>
      <c r="W39" s="74"/>
      <c r="X39" s="74"/>
      <c r="Y39" s="74"/>
      <c r="Z39" s="74"/>
      <c r="AA39" s="74"/>
      <c r="AB39" s="74"/>
      <c r="AC39" s="74"/>
      <c r="AD39" s="74"/>
      <c r="AE39" s="74"/>
      <c r="AF39" s="74"/>
      <c r="AG39" s="74"/>
      <c r="AH39" s="74"/>
      <c r="AI39" s="74"/>
      <c r="AJ39" s="74"/>
      <c r="AK39" s="74"/>
      <c r="AL39" s="74"/>
      <c r="AM39" s="74"/>
      <c r="AN39" s="74"/>
      <c r="AO39" s="74"/>
      <c r="AP39" s="74"/>
      <c r="AQ39" s="74"/>
      <c r="AR39" s="74"/>
      <c r="AS39" s="74"/>
      <c r="AT39" s="74"/>
      <c r="AU39" s="74"/>
      <c r="AV39" s="74"/>
      <c r="AW39" s="74"/>
      <c r="AX39" s="74"/>
      <c r="AY39" s="74"/>
      <c r="AZ39" s="74"/>
      <c r="BA39" s="74"/>
      <c r="BB39" s="74"/>
      <c r="BC39" s="74"/>
      <c r="BD39" s="74"/>
      <c r="BE39" s="74"/>
      <c r="BF39" s="74"/>
      <c r="BG39" s="74"/>
      <c r="BH39" s="74"/>
      <c r="BI39" s="74"/>
      <c r="BJ39" s="74"/>
      <c r="BK39" s="74"/>
      <c r="BL39" s="74"/>
      <c r="BM39" s="74"/>
      <c r="BN39" s="74"/>
      <c r="BO39" s="74"/>
      <c r="BP39" s="74"/>
      <c r="BQ39" s="74"/>
      <c r="BR39" s="74"/>
      <c r="BS39" s="74"/>
      <c r="BT39" s="74"/>
      <c r="BU39" s="74"/>
      <c r="BV39" s="74"/>
      <c r="BW39" s="74"/>
      <c r="BX39" s="74"/>
      <c r="BY39" s="74"/>
      <c r="BZ39" s="74"/>
      <c r="CA39" s="74"/>
      <c r="CB39" s="74"/>
      <c r="CC39" s="74"/>
      <c r="CD39" s="74"/>
      <c r="CE39" s="74"/>
      <c r="CF39" s="74"/>
      <c r="CG39" s="74"/>
      <c r="CH39" s="74"/>
      <c r="CI39" s="74"/>
      <c r="CJ39" s="74"/>
      <c r="CK39" s="74"/>
    </row>
    <row r="40" spans="1:89" ht="15" customHeight="1">
      <c r="A40" s="107"/>
      <c r="B40" s="108"/>
      <c r="C40" s="228"/>
      <c r="D40" s="74"/>
      <c r="E40" s="74"/>
      <c r="F40" s="74"/>
      <c r="G40" s="74"/>
      <c r="H40" s="74"/>
      <c r="I40" s="74"/>
      <c r="J40" s="74"/>
      <c r="K40" s="74"/>
      <c r="L40" s="74"/>
      <c r="M40" s="74"/>
      <c r="N40" s="74"/>
      <c r="O40" s="74"/>
      <c r="P40" s="74"/>
      <c r="Q40" s="74"/>
      <c r="R40" s="74"/>
      <c r="S40" s="74"/>
      <c r="T40" s="74"/>
      <c r="U40" s="74"/>
      <c r="V40" s="74"/>
      <c r="W40" s="74"/>
      <c r="X40" s="74"/>
      <c r="Y40" s="74"/>
      <c r="Z40" s="74"/>
      <c r="AA40" s="74"/>
      <c r="AB40" s="74"/>
      <c r="AC40" s="74"/>
      <c r="AD40" s="74"/>
      <c r="AE40" s="74"/>
      <c r="AF40" s="74"/>
      <c r="AG40" s="74"/>
      <c r="AH40" s="74"/>
      <c r="AI40" s="74"/>
      <c r="AJ40" s="74"/>
      <c r="AK40" s="74"/>
      <c r="AL40" s="74"/>
      <c r="AM40" s="74"/>
      <c r="AN40" s="74"/>
      <c r="AO40" s="74"/>
      <c r="AP40" s="74"/>
      <c r="AQ40" s="74"/>
      <c r="AR40" s="74"/>
      <c r="AS40" s="74"/>
      <c r="AT40" s="74"/>
      <c r="AU40" s="74"/>
      <c r="AV40" s="74"/>
      <c r="AW40" s="74"/>
      <c r="AX40" s="74"/>
      <c r="AY40" s="74"/>
      <c r="AZ40" s="74"/>
      <c r="BA40" s="74"/>
      <c r="BB40" s="74"/>
      <c r="BC40" s="74"/>
      <c r="BD40" s="74"/>
      <c r="BE40" s="74"/>
      <c r="BF40" s="74"/>
      <c r="BG40" s="74"/>
      <c r="BH40" s="74"/>
      <c r="BI40" s="74"/>
      <c r="BJ40" s="74"/>
      <c r="BK40" s="74"/>
      <c r="BL40" s="74"/>
      <c r="BM40" s="74"/>
      <c r="BN40" s="74"/>
      <c r="BO40" s="74"/>
      <c r="BP40" s="74"/>
      <c r="BQ40" s="74"/>
      <c r="BR40" s="74"/>
      <c r="BS40" s="74"/>
      <c r="BT40" s="74"/>
      <c r="BU40" s="74"/>
      <c r="BV40" s="74"/>
      <c r="BW40" s="74"/>
      <c r="BX40" s="74"/>
      <c r="BY40" s="74"/>
      <c r="BZ40" s="74"/>
      <c r="CA40" s="74"/>
      <c r="CB40" s="74"/>
      <c r="CC40" s="74"/>
      <c r="CD40" s="74"/>
      <c r="CE40" s="74"/>
      <c r="CF40" s="74"/>
      <c r="CG40" s="74"/>
      <c r="CH40" s="74"/>
      <c r="CI40" s="74"/>
      <c r="CJ40" s="74"/>
      <c r="CK40" s="74"/>
    </row>
    <row r="41" spans="1:89" ht="15" customHeight="1">
      <c r="A41" s="107"/>
      <c r="B41" s="108"/>
      <c r="C41" s="228"/>
      <c r="D41" s="74"/>
      <c r="E41" s="74"/>
      <c r="F41" s="74"/>
      <c r="G41" s="74"/>
      <c r="H41" s="74"/>
      <c r="I41" s="74"/>
      <c r="J41" s="74"/>
      <c r="K41" s="74"/>
      <c r="L41" s="74"/>
      <c r="M41" s="74"/>
      <c r="N41" s="74"/>
      <c r="O41" s="74"/>
      <c r="P41" s="74"/>
      <c r="Q41" s="74"/>
      <c r="R41" s="74"/>
      <c r="S41" s="74"/>
      <c r="T41" s="74"/>
      <c r="U41" s="74"/>
      <c r="V41" s="74"/>
      <c r="W41" s="74"/>
      <c r="X41" s="74"/>
      <c r="Y41" s="74"/>
      <c r="Z41" s="74"/>
      <c r="AA41" s="74"/>
      <c r="AB41" s="74"/>
      <c r="AC41" s="74"/>
      <c r="AD41" s="74"/>
      <c r="AE41" s="74"/>
      <c r="AF41" s="74"/>
      <c r="AG41" s="74"/>
      <c r="AH41" s="74"/>
      <c r="AI41" s="74"/>
      <c r="AJ41" s="74"/>
      <c r="AK41" s="74"/>
      <c r="AL41" s="74"/>
      <c r="AM41" s="74"/>
      <c r="AN41" s="74"/>
      <c r="AO41" s="74"/>
      <c r="AP41" s="74"/>
      <c r="AQ41" s="74"/>
      <c r="AR41" s="74"/>
      <c r="AS41" s="74"/>
      <c r="AT41" s="74"/>
      <c r="AU41" s="74"/>
      <c r="AV41" s="74"/>
      <c r="AW41" s="74"/>
      <c r="AX41" s="74"/>
      <c r="AY41" s="74"/>
      <c r="AZ41" s="74"/>
      <c r="BA41" s="74"/>
      <c r="BB41" s="74"/>
      <c r="BC41" s="74"/>
      <c r="BD41" s="74"/>
      <c r="BE41" s="74"/>
      <c r="BF41" s="74"/>
      <c r="BG41" s="74"/>
      <c r="BH41" s="74"/>
      <c r="BI41" s="74"/>
      <c r="BJ41" s="74"/>
      <c r="BK41" s="74"/>
      <c r="BL41" s="74"/>
      <c r="BM41" s="74"/>
      <c r="BN41" s="74"/>
      <c r="BO41" s="74"/>
      <c r="BP41" s="74"/>
      <c r="BQ41" s="74"/>
      <c r="BR41" s="74"/>
      <c r="BS41" s="74"/>
      <c r="BT41" s="74"/>
      <c r="BU41" s="74"/>
      <c r="BV41" s="74"/>
      <c r="BW41" s="74"/>
      <c r="BX41" s="74"/>
      <c r="BY41" s="74"/>
      <c r="BZ41" s="74"/>
      <c r="CA41" s="74"/>
      <c r="CB41" s="74"/>
      <c r="CC41" s="74"/>
      <c r="CD41" s="74"/>
      <c r="CE41" s="74"/>
      <c r="CF41" s="74"/>
      <c r="CG41" s="74"/>
      <c r="CH41" s="74"/>
      <c r="CI41" s="74"/>
      <c r="CJ41" s="74"/>
      <c r="CK41" s="74"/>
    </row>
    <row r="42" spans="1:89" ht="15" customHeight="1">
      <c r="A42" s="107"/>
      <c r="B42" s="108"/>
      <c r="C42" s="228"/>
      <c r="D42" s="74"/>
      <c r="E42" s="74"/>
      <c r="F42" s="74"/>
      <c r="G42" s="74"/>
      <c r="H42" s="74"/>
      <c r="I42" s="74"/>
      <c r="J42" s="74"/>
      <c r="K42" s="74"/>
      <c r="L42" s="74"/>
      <c r="M42" s="74"/>
      <c r="N42" s="74"/>
      <c r="O42" s="74"/>
      <c r="P42" s="74"/>
      <c r="Q42" s="74"/>
      <c r="R42" s="74"/>
      <c r="S42" s="74"/>
      <c r="T42" s="74"/>
      <c r="U42" s="74"/>
      <c r="V42" s="74"/>
      <c r="W42" s="74"/>
      <c r="X42" s="74"/>
      <c r="Y42" s="74"/>
      <c r="Z42" s="74"/>
      <c r="AA42" s="74"/>
      <c r="AB42" s="74"/>
      <c r="AC42" s="74"/>
      <c r="AD42" s="74"/>
      <c r="AE42" s="74"/>
      <c r="AF42" s="74"/>
      <c r="AG42" s="74"/>
      <c r="AH42" s="74"/>
      <c r="AI42" s="74"/>
      <c r="AJ42" s="74"/>
      <c r="AK42" s="74"/>
      <c r="AL42" s="74"/>
      <c r="AM42" s="74"/>
      <c r="AN42" s="74"/>
      <c r="AO42" s="74"/>
      <c r="AP42" s="74"/>
      <c r="AQ42" s="74"/>
      <c r="AR42" s="74"/>
      <c r="AS42" s="74"/>
      <c r="AT42" s="74"/>
      <c r="AU42" s="74"/>
      <c r="AV42" s="74"/>
      <c r="AW42" s="74"/>
      <c r="AX42" s="74"/>
      <c r="AY42" s="74"/>
      <c r="AZ42" s="74"/>
      <c r="BA42" s="74"/>
      <c r="BB42" s="74"/>
      <c r="BC42" s="74"/>
      <c r="BD42" s="74"/>
      <c r="BE42" s="74"/>
      <c r="BF42" s="74"/>
      <c r="BG42" s="74"/>
      <c r="BH42" s="74"/>
      <c r="BI42" s="74"/>
      <c r="BJ42" s="74"/>
      <c r="BK42" s="74"/>
      <c r="BL42" s="74"/>
      <c r="BM42" s="74"/>
      <c r="BN42" s="74"/>
      <c r="BO42" s="74"/>
      <c r="BP42" s="74"/>
      <c r="BQ42" s="74"/>
      <c r="BR42" s="74"/>
      <c r="BS42" s="74"/>
      <c r="BT42" s="74"/>
      <c r="BU42" s="74"/>
      <c r="BV42" s="74"/>
      <c r="BW42" s="74"/>
      <c r="BX42" s="74"/>
      <c r="BY42" s="74"/>
      <c r="BZ42" s="74"/>
      <c r="CA42" s="74"/>
      <c r="CB42" s="74"/>
      <c r="CC42" s="74"/>
      <c r="CD42" s="74"/>
      <c r="CE42" s="74"/>
      <c r="CF42" s="74"/>
      <c r="CG42" s="74"/>
      <c r="CH42" s="74"/>
      <c r="CI42" s="74"/>
      <c r="CJ42" s="74"/>
      <c r="CK42" s="74"/>
    </row>
    <row r="43" spans="1:89" ht="15" customHeight="1">
      <c r="A43" s="107"/>
      <c r="B43" s="108"/>
      <c r="C43" s="228"/>
      <c r="D43" s="74"/>
      <c r="E43" s="74"/>
      <c r="F43" s="74"/>
      <c r="G43" s="74"/>
      <c r="H43" s="74"/>
      <c r="I43" s="74"/>
      <c r="J43" s="74"/>
      <c r="K43" s="74"/>
      <c r="L43" s="74"/>
      <c r="M43" s="74"/>
      <c r="N43" s="74"/>
      <c r="O43" s="74"/>
      <c r="P43" s="74"/>
      <c r="Q43" s="74"/>
      <c r="R43" s="74"/>
      <c r="S43" s="74"/>
      <c r="T43" s="74"/>
      <c r="U43" s="74"/>
      <c r="V43" s="74"/>
      <c r="W43" s="74"/>
      <c r="X43" s="74"/>
      <c r="Y43" s="74"/>
      <c r="Z43" s="74"/>
      <c r="AA43" s="74"/>
      <c r="AB43" s="74"/>
      <c r="AC43" s="74"/>
      <c r="AD43" s="74"/>
      <c r="AE43" s="74"/>
      <c r="AF43" s="74"/>
      <c r="AG43" s="74"/>
      <c r="AH43" s="74"/>
      <c r="AI43" s="74"/>
      <c r="AJ43" s="74"/>
      <c r="AK43" s="74"/>
      <c r="AL43" s="74"/>
      <c r="AM43" s="74"/>
      <c r="AN43" s="74"/>
      <c r="AO43" s="74"/>
      <c r="AP43" s="74"/>
      <c r="AQ43" s="74"/>
      <c r="AR43" s="74"/>
      <c r="AS43" s="74"/>
      <c r="AT43" s="74"/>
      <c r="AU43" s="74"/>
      <c r="AV43" s="74"/>
      <c r="AW43" s="74"/>
      <c r="AX43" s="74"/>
      <c r="AY43" s="74"/>
      <c r="AZ43" s="74"/>
      <c r="BA43" s="74"/>
      <c r="BB43" s="74"/>
      <c r="BC43" s="74"/>
      <c r="BD43" s="74"/>
      <c r="BE43" s="74"/>
      <c r="BF43" s="74"/>
      <c r="BG43" s="74"/>
      <c r="BH43" s="74"/>
      <c r="BI43" s="74"/>
      <c r="BJ43" s="74"/>
      <c r="BK43" s="74"/>
      <c r="BL43" s="74"/>
      <c r="BM43" s="74"/>
      <c r="BN43" s="74"/>
      <c r="BO43" s="74"/>
      <c r="BP43" s="74"/>
      <c r="BQ43" s="74"/>
      <c r="BR43" s="74"/>
      <c r="BS43" s="74"/>
      <c r="BT43" s="74"/>
      <c r="BU43" s="74"/>
      <c r="BV43" s="74"/>
      <c r="BW43" s="74"/>
      <c r="BX43" s="74"/>
      <c r="BY43" s="74"/>
      <c r="BZ43" s="74"/>
      <c r="CA43" s="74"/>
      <c r="CB43" s="74"/>
      <c r="CC43" s="74"/>
      <c r="CD43" s="74"/>
      <c r="CE43" s="74"/>
      <c r="CF43" s="74"/>
      <c r="CG43" s="74"/>
      <c r="CH43" s="74"/>
      <c r="CI43" s="74"/>
      <c r="CJ43" s="74"/>
      <c r="CK43" s="74"/>
    </row>
    <row r="44" spans="1:89" ht="15" customHeight="1">
      <c r="A44" s="107"/>
      <c r="B44" s="108"/>
      <c r="C44" s="228"/>
      <c r="D44" s="74"/>
      <c r="E44" s="74"/>
      <c r="F44" s="74"/>
      <c r="G44" s="74"/>
      <c r="H44" s="74"/>
      <c r="I44" s="74"/>
      <c r="J44" s="74"/>
      <c r="K44" s="74"/>
      <c r="L44" s="74"/>
      <c r="M44" s="74"/>
      <c r="N44" s="74"/>
      <c r="O44" s="74"/>
      <c r="P44" s="74"/>
      <c r="Q44" s="74"/>
      <c r="R44" s="74"/>
      <c r="S44" s="74"/>
      <c r="T44" s="74"/>
      <c r="U44" s="74"/>
      <c r="V44" s="74"/>
      <c r="W44" s="74"/>
      <c r="X44" s="74"/>
      <c r="Y44" s="74"/>
      <c r="Z44" s="74"/>
      <c r="AA44" s="74"/>
      <c r="AB44" s="74"/>
      <c r="AC44" s="74"/>
      <c r="AD44" s="74"/>
      <c r="AE44" s="74"/>
      <c r="AF44" s="74"/>
      <c r="AG44" s="74"/>
      <c r="AH44" s="74"/>
      <c r="AI44" s="74"/>
      <c r="AJ44" s="74"/>
      <c r="AK44" s="74"/>
      <c r="AL44" s="74"/>
      <c r="AM44" s="74"/>
      <c r="AN44" s="74"/>
      <c r="AO44" s="74"/>
      <c r="AP44" s="74"/>
      <c r="AQ44" s="74"/>
      <c r="AR44" s="74"/>
      <c r="AS44" s="74"/>
      <c r="AT44" s="74"/>
      <c r="AU44" s="74"/>
      <c r="AV44" s="74"/>
      <c r="AW44" s="74"/>
      <c r="AX44" s="74"/>
      <c r="AY44" s="74"/>
      <c r="AZ44" s="74"/>
      <c r="BA44" s="74"/>
      <c r="BB44" s="74"/>
      <c r="BC44" s="74"/>
      <c r="BD44" s="74"/>
      <c r="BE44" s="74"/>
      <c r="BF44" s="74"/>
      <c r="BG44" s="74"/>
      <c r="BH44" s="74"/>
      <c r="BI44" s="74"/>
      <c r="BJ44" s="74"/>
      <c r="BK44" s="74"/>
      <c r="BL44" s="74"/>
      <c r="BM44" s="74"/>
      <c r="BN44" s="74"/>
      <c r="BO44" s="74"/>
      <c r="BP44" s="74"/>
      <c r="BQ44" s="74"/>
      <c r="BR44" s="74"/>
      <c r="BS44" s="74"/>
      <c r="BT44" s="74"/>
      <c r="BU44" s="74"/>
      <c r="BV44" s="74"/>
      <c r="BW44" s="74"/>
      <c r="BX44" s="74"/>
      <c r="BY44" s="74"/>
      <c r="BZ44" s="74"/>
      <c r="CA44" s="74"/>
      <c r="CB44" s="74"/>
      <c r="CC44" s="74"/>
      <c r="CD44" s="74"/>
      <c r="CE44" s="74"/>
      <c r="CF44" s="74"/>
      <c r="CG44" s="74"/>
      <c r="CH44" s="74"/>
      <c r="CI44" s="74"/>
      <c r="CJ44" s="74"/>
      <c r="CK44" s="74"/>
    </row>
    <row r="45" spans="1:89" ht="15" customHeight="1">
      <c r="A45" s="107"/>
      <c r="B45" s="108"/>
      <c r="C45" s="228"/>
      <c r="D45" s="74"/>
      <c r="E45" s="74"/>
      <c r="F45" s="74"/>
      <c r="G45" s="74"/>
      <c r="H45" s="74"/>
      <c r="I45" s="74"/>
      <c r="J45" s="74"/>
      <c r="K45" s="74"/>
      <c r="L45" s="74"/>
      <c r="M45" s="74"/>
      <c r="N45" s="74"/>
      <c r="O45" s="74"/>
      <c r="P45" s="74"/>
      <c r="Q45" s="74"/>
      <c r="R45" s="74"/>
      <c r="S45" s="74"/>
      <c r="T45" s="74"/>
      <c r="U45" s="74"/>
      <c r="V45" s="74"/>
      <c r="W45" s="74"/>
      <c r="X45" s="74"/>
      <c r="Y45" s="74"/>
      <c r="Z45" s="74"/>
      <c r="AA45" s="74"/>
      <c r="AB45" s="74"/>
      <c r="AC45" s="74"/>
      <c r="AD45" s="74"/>
      <c r="AE45" s="74"/>
      <c r="AF45" s="74"/>
      <c r="AG45" s="74"/>
      <c r="AH45" s="74"/>
      <c r="AI45" s="74"/>
      <c r="AJ45" s="147"/>
      <c r="AK45" s="74"/>
      <c r="AL45" s="74"/>
      <c r="AM45" s="74"/>
      <c r="AN45" s="74"/>
      <c r="AO45" s="74"/>
      <c r="AP45" s="74"/>
      <c r="AQ45" s="74"/>
      <c r="AR45" s="74"/>
      <c r="AS45" s="74"/>
      <c r="AT45" s="74"/>
      <c r="AU45" s="74"/>
      <c r="AV45" s="74"/>
      <c r="AW45" s="74"/>
      <c r="AX45" s="74"/>
      <c r="AY45" s="74"/>
      <c r="AZ45" s="74"/>
      <c r="BA45" s="74"/>
      <c r="BB45" s="74"/>
      <c r="BC45" s="74"/>
      <c r="BD45" s="74"/>
      <c r="BE45" s="74"/>
      <c r="BF45" s="74"/>
      <c r="BG45" s="74"/>
      <c r="BH45" s="74"/>
      <c r="BI45" s="74"/>
      <c r="BJ45" s="74"/>
      <c r="BK45" s="74"/>
      <c r="BL45" s="74"/>
      <c r="BM45" s="74"/>
      <c r="BN45" s="74"/>
      <c r="BO45" s="74"/>
      <c r="BP45" s="74"/>
      <c r="BQ45" s="74"/>
      <c r="BR45" s="74"/>
      <c r="BS45" s="74"/>
      <c r="BT45" s="74"/>
      <c r="BU45" s="74"/>
      <c r="BV45" s="74"/>
      <c r="BW45" s="74"/>
      <c r="BX45" s="74"/>
      <c r="BY45" s="74"/>
      <c r="BZ45" s="74"/>
      <c r="CA45" s="74"/>
      <c r="CB45" s="74"/>
      <c r="CC45" s="74"/>
      <c r="CD45" s="74"/>
      <c r="CE45" s="74"/>
      <c r="CF45" s="74"/>
      <c r="CG45" s="74"/>
      <c r="CH45" s="74"/>
      <c r="CI45" s="74"/>
      <c r="CJ45" s="74"/>
      <c r="CK45" s="74"/>
    </row>
    <row r="46" spans="1:89" ht="15" customHeight="1">
      <c r="A46" s="107"/>
      <c r="B46" s="108"/>
      <c r="C46" s="228"/>
      <c r="D46" s="74"/>
      <c r="E46" s="74"/>
      <c r="F46" s="74"/>
      <c r="G46" s="74"/>
      <c r="H46" s="74"/>
      <c r="I46" s="74"/>
      <c r="J46" s="74"/>
      <c r="K46" s="74"/>
      <c r="L46" s="74"/>
      <c r="M46" s="74"/>
      <c r="N46" s="74"/>
      <c r="O46" s="74"/>
      <c r="P46" s="74"/>
      <c r="Q46" s="74"/>
      <c r="R46" s="74"/>
      <c r="S46" s="74"/>
      <c r="T46" s="74"/>
      <c r="U46" s="74"/>
      <c r="V46" s="74"/>
      <c r="W46" s="74"/>
      <c r="X46" s="74"/>
      <c r="Y46" s="74"/>
      <c r="Z46" s="74"/>
      <c r="AA46" s="74"/>
      <c r="AB46" s="74"/>
      <c r="AC46" s="74"/>
      <c r="AD46" s="74"/>
      <c r="AE46" s="74"/>
      <c r="AF46" s="74"/>
      <c r="AG46" s="74"/>
      <c r="AH46" s="74"/>
      <c r="AI46" s="74"/>
      <c r="AJ46" s="147"/>
      <c r="AK46" s="74"/>
      <c r="AL46" s="74"/>
      <c r="AM46" s="74"/>
      <c r="AN46" s="74"/>
      <c r="AO46" s="74"/>
      <c r="AP46" s="74"/>
      <c r="AQ46" s="74"/>
      <c r="AR46" s="74"/>
      <c r="AS46" s="74"/>
      <c r="AT46" s="74"/>
      <c r="AU46" s="74"/>
      <c r="AV46" s="74"/>
      <c r="AW46" s="74"/>
      <c r="AX46" s="74"/>
      <c r="AY46" s="74"/>
      <c r="AZ46" s="74"/>
      <c r="BA46" s="74"/>
      <c r="BB46" s="74"/>
      <c r="BC46" s="74"/>
      <c r="BD46" s="74"/>
      <c r="BE46" s="74"/>
      <c r="BF46" s="74"/>
      <c r="BG46" s="74"/>
      <c r="BH46" s="74"/>
      <c r="BI46" s="74"/>
      <c r="BJ46" s="74"/>
      <c r="BK46" s="74"/>
      <c r="BL46" s="74"/>
      <c r="BM46" s="74"/>
      <c r="BN46" s="74"/>
      <c r="BO46" s="74"/>
      <c r="BP46" s="74"/>
      <c r="BQ46" s="74"/>
      <c r="BR46" s="74"/>
      <c r="BS46" s="74"/>
      <c r="BT46" s="74"/>
      <c r="BU46" s="74"/>
      <c r="BV46" s="74"/>
      <c r="BW46" s="74"/>
      <c r="BX46" s="74"/>
      <c r="BY46" s="74"/>
      <c r="BZ46" s="74"/>
      <c r="CA46" s="74"/>
      <c r="CB46" s="74"/>
      <c r="CC46" s="74"/>
      <c r="CD46" s="74"/>
      <c r="CE46" s="74"/>
      <c r="CF46" s="74"/>
      <c r="CG46" s="74"/>
      <c r="CH46" s="74"/>
      <c r="CI46" s="74"/>
      <c r="CJ46" s="74"/>
      <c r="CK46" s="74"/>
    </row>
    <row r="47" spans="1:89" ht="15" customHeight="1">
      <c r="A47" s="107"/>
      <c r="B47" s="249"/>
      <c r="C47" s="228"/>
      <c r="D47" s="74"/>
      <c r="E47" s="74"/>
      <c r="F47" s="74"/>
      <c r="G47" s="74"/>
      <c r="H47" s="74"/>
      <c r="I47" s="74"/>
      <c r="J47" s="74"/>
      <c r="K47" s="74"/>
      <c r="L47" s="74"/>
      <c r="M47" s="74"/>
      <c r="N47" s="74"/>
      <c r="O47" s="74"/>
      <c r="P47" s="74"/>
      <c r="Q47" s="74"/>
      <c r="R47" s="74"/>
      <c r="S47" s="74"/>
      <c r="T47" s="74"/>
      <c r="U47" s="74"/>
      <c r="V47" s="74"/>
      <c r="W47" s="74"/>
      <c r="X47" s="74"/>
      <c r="Y47" s="74"/>
      <c r="Z47" s="74"/>
      <c r="AA47" s="147"/>
      <c r="AB47" s="74"/>
      <c r="AC47" s="74"/>
      <c r="AD47" s="74"/>
      <c r="AE47" s="74"/>
      <c r="AF47" s="74"/>
      <c r="AG47" s="74"/>
      <c r="AH47" s="74"/>
      <c r="AI47" s="74"/>
      <c r="AJ47" s="74"/>
      <c r="AK47" s="74"/>
      <c r="AL47" s="74"/>
      <c r="AM47" s="74"/>
      <c r="AN47" s="74"/>
      <c r="AO47" s="74"/>
      <c r="AP47" s="74"/>
      <c r="AQ47" s="74"/>
      <c r="AR47" s="74"/>
      <c r="AS47" s="74"/>
      <c r="AT47" s="74"/>
      <c r="AU47" s="74"/>
      <c r="AV47" s="74"/>
      <c r="AW47" s="74"/>
      <c r="AX47" s="74"/>
      <c r="AY47" s="74"/>
      <c r="AZ47" s="74"/>
      <c r="BA47" s="74"/>
      <c r="BB47" s="74"/>
      <c r="BC47" s="74"/>
      <c r="BD47" s="74"/>
      <c r="BE47" s="74"/>
      <c r="BF47" s="74"/>
      <c r="BG47" s="74"/>
      <c r="BH47" s="74"/>
      <c r="BI47" s="74"/>
      <c r="BJ47" s="74"/>
      <c r="BK47" s="74"/>
      <c r="BL47" s="74"/>
      <c r="BM47" s="74"/>
      <c r="BN47" s="74"/>
      <c r="BO47" s="74"/>
      <c r="BP47" s="74"/>
      <c r="BQ47" s="74"/>
      <c r="BR47" s="74"/>
      <c r="BS47" s="74"/>
      <c r="BT47" s="74"/>
      <c r="BU47" s="74"/>
      <c r="BV47" s="74"/>
      <c r="BW47" s="74"/>
      <c r="BX47" s="74"/>
      <c r="BY47" s="74"/>
      <c r="BZ47" s="74"/>
      <c r="CA47" s="74"/>
      <c r="CB47" s="74"/>
      <c r="CC47" s="74"/>
      <c r="CD47" s="74"/>
      <c r="CE47" s="74"/>
      <c r="CF47" s="74"/>
      <c r="CG47" s="74"/>
      <c r="CH47" s="74"/>
      <c r="CI47" s="74"/>
      <c r="CJ47" s="74"/>
      <c r="CK47" s="74"/>
    </row>
    <row r="48" spans="1:89" ht="15" customHeight="1">
      <c r="A48" s="107"/>
      <c r="B48" s="249"/>
      <c r="C48" s="228"/>
      <c r="D48" s="74"/>
      <c r="E48" s="74"/>
      <c r="F48" s="74"/>
      <c r="G48" s="74"/>
      <c r="H48" s="74"/>
      <c r="I48" s="74"/>
      <c r="J48" s="74"/>
      <c r="K48" s="74"/>
      <c r="L48" s="74"/>
      <c r="M48" s="74"/>
      <c r="N48" s="74"/>
      <c r="O48" s="74"/>
      <c r="P48" s="74"/>
      <c r="Q48" s="74"/>
      <c r="R48" s="74"/>
      <c r="S48" s="74"/>
      <c r="T48" s="74"/>
      <c r="U48" s="74"/>
      <c r="V48" s="74"/>
      <c r="W48" s="74"/>
      <c r="X48" s="74"/>
      <c r="Y48" s="74"/>
      <c r="Z48" s="74"/>
      <c r="AA48" s="74"/>
      <c r="AB48" s="74"/>
      <c r="AC48" s="74"/>
      <c r="AD48" s="74"/>
      <c r="AE48" s="74"/>
      <c r="AF48" s="74"/>
      <c r="AG48" s="74"/>
      <c r="AH48" s="74"/>
      <c r="AI48" s="74"/>
      <c r="AJ48" s="74"/>
      <c r="AK48" s="74"/>
      <c r="AL48" s="74"/>
      <c r="AM48" s="74"/>
      <c r="AN48" s="74"/>
      <c r="AO48" s="147"/>
      <c r="AP48" s="74"/>
      <c r="AQ48" s="74"/>
      <c r="AR48" s="74"/>
      <c r="AS48" s="74"/>
      <c r="AT48" s="74"/>
      <c r="AU48" s="74"/>
      <c r="AV48" s="74"/>
      <c r="AW48" s="74"/>
      <c r="AX48" s="74"/>
      <c r="AY48" s="74"/>
      <c r="AZ48" s="74"/>
      <c r="BA48" s="74"/>
      <c r="BB48" s="74"/>
      <c r="BC48" s="74"/>
      <c r="BD48" s="74"/>
      <c r="BE48" s="74"/>
      <c r="BF48" s="74"/>
      <c r="BG48" s="74"/>
      <c r="BH48" s="74"/>
      <c r="BI48" s="74"/>
      <c r="BJ48" s="74"/>
      <c r="BK48" s="74"/>
      <c r="BL48" s="74"/>
      <c r="BM48" s="74"/>
      <c r="BN48" s="74"/>
      <c r="BO48" s="74"/>
      <c r="BP48" s="74"/>
      <c r="BQ48" s="74"/>
      <c r="BR48" s="74"/>
      <c r="BS48" s="74"/>
      <c r="BT48" s="74"/>
      <c r="BU48" s="74"/>
      <c r="BV48" s="74"/>
      <c r="BW48" s="74"/>
      <c r="BX48" s="74"/>
      <c r="BY48" s="74"/>
      <c r="BZ48" s="74"/>
      <c r="CA48" s="74"/>
      <c r="CB48" s="74"/>
      <c r="CC48" s="74"/>
      <c r="CD48" s="74"/>
      <c r="CE48" s="74"/>
      <c r="CF48" s="74"/>
      <c r="CG48" s="74"/>
      <c r="CH48" s="74"/>
      <c r="CI48" s="74"/>
      <c r="CJ48" s="74"/>
      <c r="CK48" s="74"/>
    </row>
    <row r="49" spans="1:89" ht="15" customHeight="1">
      <c r="A49" s="107"/>
      <c r="B49" s="108"/>
      <c r="C49" s="228"/>
      <c r="D49" s="76"/>
      <c r="E49" s="74"/>
      <c r="F49" s="74"/>
      <c r="G49" s="74"/>
      <c r="H49" s="74"/>
      <c r="I49" s="74"/>
      <c r="J49" s="74"/>
      <c r="K49" s="74"/>
      <c r="L49" s="74"/>
      <c r="M49" s="74"/>
      <c r="N49" s="74"/>
      <c r="O49" s="74"/>
      <c r="P49" s="74"/>
      <c r="Q49" s="74"/>
      <c r="R49" s="74"/>
      <c r="S49" s="74"/>
      <c r="T49" s="74"/>
      <c r="U49" s="74"/>
      <c r="V49" s="74"/>
      <c r="W49" s="74"/>
      <c r="X49" s="74"/>
      <c r="Y49" s="74"/>
      <c r="Z49" s="74"/>
      <c r="AA49" s="74"/>
      <c r="AB49" s="74"/>
      <c r="AC49" s="74"/>
      <c r="AD49" s="74"/>
      <c r="AE49" s="74"/>
      <c r="AF49" s="74"/>
      <c r="AG49" s="74"/>
      <c r="AH49" s="74"/>
      <c r="AI49" s="74"/>
      <c r="AJ49" s="74"/>
      <c r="AK49" s="74"/>
      <c r="AL49" s="74"/>
      <c r="AM49" s="74"/>
      <c r="AN49" s="74"/>
      <c r="AO49" s="74"/>
      <c r="AP49" s="74"/>
      <c r="AQ49" s="74"/>
      <c r="AR49" s="74"/>
      <c r="AS49" s="74"/>
      <c r="AT49" s="74"/>
      <c r="AU49" s="74"/>
      <c r="AV49" s="74"/>
      <c r="AW49" s="74"/>
      <c r="AX49" s="74"/>
      <c r="AY49" s="74"/>
      <c r="AZ49" s="74"/>
      <c r="BA49" s="74"/>
      <c r="BB49" s="74"/>
      <c r="BC49" s="74"/>
      <c r="BD49" s="74"/>
      <c r="BE49" s="74"/>
      <c r="BF49" s="74"/>
      <c r="BG49" s="74"/>
      <c r="BH49" s="74"/>
      <c r="BI49" s="74"/>
      <c r="BJ49" s="74"/>
      <c r="BK49" s="74"/>
      <c r="BL49" s="74"/>
      <c r="BM49" s="74"/>
      <c r="BN49" s="74"/>
      <c r="BO49" s="74"/>
      <c r="BP49" s="74"/>
      <c r="BQ49" s="74"/>
      <c r="BR49" s="74"/>
      <c r="BS49" s="74"/>
      <c r="BT49" s="74"/>
      <c r="BU49" s="74"/>
      <c r="BV49" s="74"/>
      <c r="BW49" s="74"/>
      <c r="BX49" s="74"/>
      <c r="BY49" s="74"/>
      <c r="BZ49" s="74"/>
      <c r="CA49" s="74"/>
      <c r="CB49" s="74"/>
      <c r="CC49" s="74"/>
      <c r="CD49" s="74"/>
      <c r="CE49" s="74"/>
      <c r="CF49" s="74"/>
      <c r="CG49" s="74"/>
      <c r="CH49" s="74"/>
      <c r="CI49" s="74"/>
      <c r="CJ49" s="74"/>
      <c r="CK49" s="74"/>
    </row>
    <row r="50" spans="1:89" ht="15" customHeight="1">
      <c r="A50" s="107"/>
      <c r="B50" s="108"/>
      <c r="C50" s="228"/>
      <c r="D50" s="76"/>
      <c r="E50" s="74"/>
      <c r="F50" s="74"/>
      <c r="G50" s="74"/>
      <c r="H50" s="74"/>
      <c r="I50" s="74"/>
      <c r="J50" s="74"/>
      <c r="K50" s="74"/>
      <c r="L50" s="74"/>
      <c r="M50" s="74"/>
      <c r="N50" s="74"/>
      <c r="O50" s="74"/>
      <c r="P50" s="74"/>
      <c r="Q50" s="74"/>
      <c r="R50" s="74"/>
      <c r="S50" s="74"/>
      <c r="T50" s="74"/>
      <c r="U50" s="74"/>
      <c r="V50" s="74"/>
      <c r="W50" s="74"/>
      <c r="X50" s="74"/>
      <c r="Y50" s="147"/>
      <c r="Z50" s="74"/>
      <c r="AA50" s="74"/>
      <c r="AB50" s="74"/>
      <c r="AC50" s="74"/>
      <c r="AD50" s="74"/>
      <c r="AE50" s="74"/>
      <c r="AF50" s="74"/>
      <c r="AG50" s="74"/>
      <c r="AH50" s="74"/>
      <c r="AI50" s="74"/>
      <c r="AJ50" s="74"/>
      <c r="AK50" s="74"/>
      <c r="AL50" s="74"/>
      <c r="AM50" s="74"/>
      <c r="AN50" s="74"/>
      <c r="AO50" s="74"/>
      <c r="AP50" s="74"/>
      <c r="AQ50" s="147"/>
      <c r="AR50" s="74"/>
      <c r="AS50" s="74"/>
      <c r="AT50" s="74"/>
      <c r="AU50" s="74"/>
      <c r="AV50" s="74"/>
      <c r="AW50" s="74"/>
      <c r="AX50" s="74"/>
      <c r="AY50" s="74"/>
      <c r="AZ50" s="74"/>
      <c r="BA50" s="74"/>
      <c r="BB50" s="74"/>
      <c r="BC50" s="74"/>
      <c r="BD50" s="74"/>
      <c r="BE50" s="74"/>
      <c r="BF50" s="74"/>
      <c r="BG50" s="74"/>
      <c r="BH50" s="74"/>
      <c r="BI50" s="74"/>
      <c r="BJ50" s="74"/>
      <c r="BK50" s="74"/>
      <c r="BL50" s="74"/>
      <c r="BM50" s="74"/>
      <c r="BN50" s="74"/>
      <c r="BO50" s="74"/>
      <c r="BP50" s="74"/>
      <c r="BQ50" s="74"/>
      <c r="BR50" s="74"/>
      <c r="BS50" s="74"/>
      <c r="BT50" s="74"/>
      <c r="BU50" s="74"/>
      <c r="BV50" s="74"/>
      <c r="BW50" s="74"/>
      <c r="BX50" s="74"/>
      <c r="BY50" s="74"/>
      <c r="BZ50" s="74"/>
      <c r="CA50" s="74"/>
      <c r="CB50" s="74"/>
      <c r="CC50" s="74"/>
      <c r="CD50" s="74"/>
      <c r="CE50" s="74"/>
      <c r="CF50" s="74"/>
      <c r="CG50" s="74"/>
      <c r="CH50" s="74"/>
      <c r="CI50" s="74"/>
      <c r="CJ50" s="74"/>
      <c r="CK50" s="74"/>
    </row>
    <row r="51" spans="1:89" ht="15" customHeight="1">
      <c r="A51" s="107"/>
      <c r="B51" s="108"/>
      <c r="C51" s="228"/>
      <c r="D51" s="76"/>
      <c r="E51" s="74"/>
      <c r="F51" s="74"/>
      <c r="G51" s="74"/>
      <c r="H51" s="74"/>
      <c r="I51" s="74"/>
      <c r="J51" s="74"/>
      <c r="K51" s="74"/>
      <c r="L51" s="74"/>
      <c r="M51" s="74"/>
      <c r="N51" s="74"/>
      <c r="O51" s="74"/>
      <c r="P51" s="74"/>
      <c r="Q51" s="74"/>
      <c r="R51" s="74"/>
      <c r="S51" s="74"/>
      <c r="T51" s="74"/>
      <c r="U51" s="74"/>
      <c r="V51" s="74"/>
      <c r="W51" s="74"/>
      <c r="X51" s="74"/>
      <c r="Y51" s="74"/>
      <c r="Z51" s="74"/>
      <c r="AA51" s="74"/>
      <c r="AB51" s="74"/>
      <c r="AC51" s="74"/>
      <c r="AD51" s="74"/>
      <c r="AE51" s="74"/>
      <c r="AF51" s="74"/>
      <c r="AG51" s="74"/>
      <c r="AH51" s="74"/>
      <c r="AI51" s="74"/>
      <c r="AJ51" s="74"/>
      <c r="AK51" s="74"/>
      <c r="AL51" s="74"/>
      <c r="AM51" s="74"/>
      <c r="AN51" s="74"/>
      <c r="AO51" s="74"/>
      <c r="AP51" s="74"/>
      <c r="AQ51" s="147"/>
      <c r="AR51" s="74"/>
      <c r="AS51" s="74"/>
      <c r="AT51" s="74"/>
      <c r="AU51" s="74"/>
      <c r="AV51" s="74"/>
      <c r="AW51" s="74"/>
      <c r="AX51" s="74"/>
      <c r="AY51" s="74"/>
      <c r="AZ51" s="74"/>
      <c r="BA51" s="74"/>
      <c r="BB51" s="74"/>
      <c r="BC51" s="74"/>
      <c r="BD51" s="74"/>
      <c r="BE51" s="74"/>
      <c r="BF51" s="74"/>
      <c r="BG51" s="74"/>
      <c r="BH51" s="74"/>
      <c r="BI51" s="74"/>
      <c r="BJ51" s="74"/>
      <c r="BK51" s="74"/>
      <c r="BL51" s="74"/>
      <c r="BM51" s="74"/>
      <c r="BN51" s="74"/>
      <c r="BO51" s="74"/>
      <c r="BP51" s="74"/>
      <c r="BQ51" s="74"/>
      <c r="BR51" s="74"/>
      <c r="BS51" s="74"/>
      <c r="BT51" s="74"/>
      <c r="BU51" s="74"/>
      <c r="BV51" s="74"/>
      <c r="BW51" s="74"/>
      <c r="BX51" s="74"/>
      <c r="BY51" s="74"/>
      <c r="BZ51" s="74"/>
      <c r="CA51" s="74"/>
      <c r="CB51" s="74"/>
      <c r="CC51" s="74"/>
      <c r="CD51" s="74"/>
      <c r="CE51" s="74"/>
      <c r="CF51" s="74"/>
      <c r="CG51" s="74"/>
      <c r="CH51" s="74"/>
      <c r="CI51" s="74"/>
      <c r="CJ51" s="74"/>
      <c r="CK51" s="74"/>
    </row>
    <row r="52" spans="1:89" ht="15" customHeight="1">
      <c r="A52" s="107"/>
      <c r="B52" s="108"/>
      <c r="C52" s="228"/>
      <c r="D52" s="76"/>
      <c r="E52" s="74"/>
      <c r="F52" s="74"/>
      <c r="G52" s="74"/>
      <c r="H52" s="74"/>
      <c r="I52" s="74"/>
      <c r="J52" s="74"/>
      <c r="K52" s="74"/>
      <c r="L52" s="74"/>
      <c r="M52" s="74"/>
      <c r="N52" s="74"/>
      <c r="O52" s="74"/>
      <c r="P52" s="74"/>
      <c r="Q52" s="74"/>
      <c r="R52" s="74"/>
      <c r="S52" s="74"/>
      <c r="T52" s="74"/>
      <c r="U52" s="74"/>
      <c r="V52" s="74"/>
      <c r="W52" s="74"/>
      <c r="X52" s="74"/>
      <c r="Y52" s="74"/>
      <c r="Z52" s="74"/>
      <c r="AA52" s="74"/>
      <c r="AB52" s="74"/>
      <c r="AC52" s="74"/>
      <c r="AD52" s="74"/>
      <c r="AE52" s="74"/>
      <c r="AF52" s="74"/>
      <c r="AG52" s="74"/>
      <c r="AH52" s="74"/>
      <c r="AI52" s="74"/>
      <c r="AJ52" s="80"/>
      <c r="AK52" s="74"/>
      <c r="AL52" s="74"/>
      <c r="AM52" s="74"/>
      <c r="AN52" s="74"/>
      <c r="AO52" s="74"/>
      <c r="AP52" s="74"/>
      <c r="AQ52" s="74"/>
      <c r="AR52" s="74"/>
      <c r="AS52" s="74"/>
      <c r="AT52" s="74"/>
      <c r="AU52" s="74"/>
      <c r="AV52" s="74"/>
      <c r="AW52" s="74"/>
      <c r="AX52" s="74"/>
      <c r="AY52" s="74"/>
      <c r="AZ52" s="74"/>
      <c r="BA52" s="74"/>
      <c r="BB52" s="74"/>
      <c r="BC52" s="74"/>
      <c r="BD52" s="74"/>
      <c r="BE52" s="74"/>
      <c r="BF52" s="74"/>
      <c r="BG52" s="74"/>
      <c r="BH52" s="74"/>
      <c r="BI52" s="74"/>
      <c r="BJ52" s="74"/>
      <c r="BK52" s="74"/>
      <c r="BL52" s="74"/>
      <c r="BM52" s="74"/>
      <c r="BN52" s="74"/>
      <c r="BO52" s="74"/>
      <c r="BP52" s="74"/>
      <c r="BQ52" s="74"/>
      <c r="BR52" s="74"/>
      <c r="BS52" s="74"/>
      <c r="BT52" s="74"/>
      <c r="BU52" s="74"/>
      <c r="BV52" s="74"/>
      <c r="BW52" s="74"/>
      <c r="BX52" s="74"/>
      <c r="BY52" s="74"/>
      <c r="BZ52" s="74"/>
      <c r="CA52" s="74"/>
      <c r="CB52" s="74"/>
      <c r="CC52" s="74"/>
      <c r="CD52" s="74"/>
      <c r="CE52" s="74"/>
      <c r="CF52" s="74"/>
      <c r="CG52" s="74"/>
      <c r="CH52" s="74"/>
      <c r="CI52" s="74"/>
      <c r="CJ52" s="74"/>
      <c r="CK52" s="74"/>
    </row>
    <row r="53" spans="1:89" ht="15" customHeight="1">
      <c r="A53" s="107"/>
      <c r="B53" s="249"/>
      <c r="C53" s="228"/>
      <c r="D53" s="76"/>
      <c r="E53" s="74"/>
      <c r="F53" s="74"/>
      <c r="G53" s="74"/>
      <c r="H53" s="74"/>
      <c r="I53" s="74"/>
      <c r="J53" s="74"/>
      <c r="K53" s="74"/>
      <c r="L53" s="74"/>
      <c r="M53" s="74"/>
      <c r="N53" s="74"/>
      <c r="O53" s="74"/>
      <c r="P53" s="74"/>
      <c r="Q53" s="74"/>
      <c r="R53" s="74"/>
      <c r="S53" s="74"/>
      <c r="T53" s="74"/>
      <c r="U53" s="74"/>
      <c r="V53" s="74"/>
      <c r="W53" s="74"/>
      <c r="X53" s="74"/>
      <c r="Y53" s="74"/>
      <c r="Z53" s="74"/>
      <c r="AA53" s="74"/>
      <c r="AB53" s="74"/>
      <c r="AC53" s="74"/>
      <c r="AD53" s="74"/>
      <c r="AE53" s="74"/>
      <c r="AF53" s="74"/>
      <c r="AG53" s="74"/>
      <c r="AH53" s="74"/>
      <c r="AI53" s="74"/>
      <c r="AJ53" s="74"/>
      <c r="AK53" s="74"/>
      <c r="AL53" s="74"/>
      <c r="AM53" s="74"/>
      <c r="AN53" s="74"/>
      <c r="AO53" s="74"/>
      <c r="AP53" s="74"/>
      <c r="AQ53" s="74"/>
      <c r="AR53" s="74"/>
      <c r="AS53" s="74"/>
      <c r="AT53" s="74"/>
      <c r="AU53" s="74"/>
      <c r="AV53" s="74"/>
      <c r="AW53" s="74"/>
      <c r="AX53" s="74"/>
      <c r="AY53" s="74"/>
      <c r="AZ53" s="74"/>
      <c r="BA53" s="74"/>
      <c r="BB53" s="74"/>
      <c r="BC53" s="74"/>
      <c r="BD53" s="74"/>
      <c r="BE53" s="74"/>
      <c r="BF53" s="74"/>
      <c r="BG53" s="74"/>
      <c r="BH53" s="74"/>
      <c r="BI53" s="74"/>
      <c r="BJ53" s="74"/>
      <c r="BK53" s="74"/>
      <c r="BL53" s="74"/>
      <c r="BM53" s="74"/>
      <c r="BN53" s="74"/>
      <c r="BO53" s="74"/>
      <c r="BP53" s="74"/>
      <c r="BQ53" s="74"/>
      <c r="BR53" s="74"/>
      <c r="BS53" s="74"/>
      <c r="BT53" s="74"/>
      <c r="BU53" s="74"/>
      <c r="BV53" s="74"/>
      <c r="BW53" s="74"/>
      <c r="BX53" s="74"/>
      <c r="BY53" s="74"/>
      <c r="BZ53" s="74"/>
      <c r="CA53" s="74"/>
      <c r="CB53" s="74"/>
      <c r="CC53" s="74"/>
      <c r="CD53" s="74"/>
      <c r="CE53" s="74"/>
      <c r="CF53" s="74"/>
      <c r="CG53" s="74"/>
      <c r="CH53" s="74"/>
      <c r="CI53" s="74"/>
      <c r="CJ53" s="74"/>
      <c r="CK53" s="74"/>
    </row>
    <row r="54" spans="1:89" ht="15" customHeight="1">
      <c r="A54" s="107"/>
      <c r="B54" s="108"/>
      <c r="C54" s="228"/>
      <c r="D54" s="76"/>
      <c r="E54" s="76"/>
      <c r="F54" s="76"/>
      <c r="G54" s="76"/>
      <c r="H54" s="76"/>
      <c r="I54" s="76"/>
      <c r="J54" s="74"/>
      <c r="K54" s="74"/>
      <c r="L54" s="74"/>
      <c r="M54" s="74"/>
      <c r="N54" s="74"/>
      <c r="O54" s="74"/>
      <c r="P54" s="74"/>
      <c r="Q54" s="74"/>
      <c r="R54" s="74"/>
      <c r="S54" s="74"/>
      <c r="T54" s="74"/>
      <c r="U54" s="74"/>
      <c r="V54" s="74"/>
      <c r="W54" s="74"/>
      <c r="X54" s="74"/>
      <c r="Y54" s="74"/>
      <c r="Z54" s="74"/>
      <c r="AA54" s="74"/>
      <c r="AB54" s="74"/>
      <c r="AC54" s="74"/>
      <c r="AD54" s="74"/>
      <c r="AE54" s="74"/>
      <c r="AF54" s="74"/>
      <c r="AG54" s="74"/>
      <c r="AH54" s="74"/>
      <c r="AI54" s="74"/>
      <c r="AJ54" s="74"/>
      <c r="AK54" s="74"/>
      <c r="AL54" s="74"/>
      <c r="AM54" s="74"/>
      <c r="AN54" s="74"/>
      <c r="AO54" s="74"/>
      <c r="AP54" s="74"/>
      <c r="AQ54" s="74"/>
      <c r="AR54" s="74"/>
      <c r="AS54" s="74"/>
      <c r="AT54" s="74"/>
      <c r="AU54" s="74"/>
      <c r="AV54" s="74"/>
      <c r="AW54" s="74"/>
      <c r="AX54" s="74"/>
      <c r="AY54" s="74"/>
      <c r="AZ54" s="74"/>
      <c r="BA54" s="74"/>
      <c r="BB54" s="74"/>
      <c r="BC54" s="74"/>
      <c r="BD54" s="74"/>
      <c r="BE54" s="74"/>
      <c r="BF54" s="74"/>
      <c r="BG54" s="74"/>
      <c r="BH54" s="74"/>
      <c r="BI54" s="74"/>
      <c r="BJ54" s="74"/>
      <c r="BK54" s="74"/>
      <c r="BL54" s="74"/>
      <c r="BM54" s="74"/>
      <c r="BN54" s="74"/>
      <c r="BO54" s="74"/>
      <c r="BP54" s="74"/>
      <c r="BQ54" s="74"/>
      <c r="BR54" s="74"/>
      <c r="BS54" s="74"/>
      <c r="BT54" s="74"/>
      <c r="BU54" s="74"/>
      <c r="BV54" s="74"/>
      <c r="BW54" s="74"/>
      <c r="BX54" s="74"/>
      <c r="BY54" s="74"/>
      <c r="BZ54" s="74"/>
      <c r="CA54" s="74"/>
      <c r="CB54" s="74"/>
      <c r="CC54" s="74"/>
      <c r="CD54" s="74"/>
      <c r="CE54" s="74"/>
      <c r="CF54" s="74"/>
      <c r="CG54" s="74"/>
      <c r="CH54" s="74"/>
      <c r="CI54" s="74"/>
      <c r="CJ54" s="74"/>
      <c r="CK54" s="74"/>
    </row>
    <row r="55" spans="1:89" ht="15" customHeight="1">
      <c r="A55" s="107"/>
      <c r="B55" s="108"/>
      <c r="C55" s="228"/>
      <c r="D55" s="74"/>
      <c r="E55" s="74"/>
      <c r="F55" s="74"/>
      <c r="G55" s="74"/>
      <c r="H55" s="74"/>
      <c r="I55" s="74"/>
      <c r="J55" s="74"/>
      <c r="K55" s="74"/>
      <c r="L55" s="74"/>
      <c r="M55" s="74"/>
      <c r="N55" s="74"/>
      <c r="O55" s="74"/>
      <c r="P55" s="74"/>
      <c r="Q55" s="74"/>
      <c r="R55" s="74"/>
      <c r="S55" s="74"/>
      <c r="T55" s="74"/>
      <c r="U55" s="74"/>
      <c r="V55" s="74"/>
      <c r="W55" s="74"/>
      <c r="X55" s="74"/>
      <c r="Y55" s="147"/>
      <c r="Z55" s="74"/>
      <c r="AA55" s="74"/>
      <c r="AB55" s="74"/>
      <c r="AC55" s="74"/>
      <c r="AD55" s="74"/>
      <c r="AE55" s="74"/>
      <c r="AF55" s="74"/>
      <c r="AG55" s="74"/>
      <c r="AH55" s="74"/>
      <c r="AI55" s="74"/>
      <c r="AJ55" s="74"/>
      <c r="AK55" s="74"/>
      <c r="AL55" s="74"/>
      <c r="AM55" s="74"/>
      <c r="AN55" s="74"/>
      <c r="AO55" s="74"/>
      <c r="AP55" s="74"/>
      <c r="AQ55" s="74"/>
      <c r="AR55" s="74"/>
      <c r="AS55" s="74"/>
      <c r="AT55" s="74"/>
      <c r="AU55" s="74"/>
      <c r="AV55" s="74"/>
      <c r="AW55" s="74"/>
      <c r="AX55" s="74"/>
      <c r="AY55" s="74"/>
      <c r="AZ55" s="74"/>
      <c r="BA55" s="74"/>
      <c r="BB55" s="74"/>
      <c r="BC55" s="74"/>
      <c r="BD55" s="74"/>
      <c r="BE55" s="74"/>
      <c r="BF55" s="74"/>
      <c r="BG55" s="74"/>
      <c r="BH55" s="74"/>
      <c r="BI55" s="74"/>
      <c r="BJ55" s="74"/>
      <c r="BK55" s="74"/>
      <c r="BL55" s="74"/>
      <c r="BM55" s="74"/>
      <c r="BN55" s="74"/>
      <c r="BO55" s="74"/>
      <c r="BP55" s="74"/>
      <c r="BQ55" s="74"/>
      <c r="BR55" s="74"/>
      <c r="BS55" s="74"/>
      <c r="BT55" s="74"/>
      <c r="BU55" s="74"/>
      <c r="BV55" s="74"/>
      <c r="BW55" s="74"/>
      <c r="BX55" s="74"/>
      <c r="BY55" s="74"/>
      <c r="BZ55" s="74"/>
      <c r="CA55" s="74"/>
      <c r="CB55" s="74"/>
      <c r="CC55" s="74"/>
      <c r="CD55" s="74"/>
      <c r="CE55" s="74"/>
      <c r="CF55" s="74"/>
      <c r="CG55" s="74"/>
      <c r="CH55" s="74"/>
      <c r="CI55" s="74"/>
      <c r="CJ55" s="74"/>
      <c r="CK55" s="74"/>
    </row>
    <row r="56" spans="1:89" ht="15" customHeight="1">
      <c r="A56" s="107"/>
      <c r="B56" s="108"/>
      <c r="C56" s="228"/>
      <c r="D56" s="74"/>
      <c r="E56" s="74"/>
      <c r="F56" s="74"/>
      <c r="G56" s="74"/>
      <c r="H56" s="74"/>
      <c r="I56" s="74"/>
      <c r="J56" s="74"/>
      <c r="K56" s="74"/>
      <c r="L56" s="74"/>
      <c r="M56" s="74"/>
      <c r="N56" s="74"/>
      <c r="O56" s="74"/>
      <c r="P56" s="74"/>
      <c r="Q56" s="74"/>
      <c r="R56" s="74"/>
      <c r="S56" s="74"/>
      <c r="T56" s="74"/>
      <c r="U56" s="74"/>
      <c r="V56" s="74"/>
      <c r="W56" s="74"/>
      <c r="X56" s="74"/>
      <c r="Y56" s="74"/>
      <c r="Z56" s="74"/>
      <c r="AA56" s="74"/>
      <c r="AB56" s="74"/>
      <c r="AC56" s="74"/>
      <c r="AD56" s="74"/>
      <c r="AE56" s="74"/>
      <c r="AF56" s="74"/>
      <c r="AG56" s="74"/>
      <c r="AH56" s="74"/>
      <c r="AI56" s="74"/>
      <c r="AJ56" s="74"/>
      <c r="AK56" s="74"/>
      <c r="AL56" s="74"/>
      <c r="AM56" s="74"/>
      <c r="AN56" s="74"/>
      <c r="AO56" s="74"/>
      <c r="AP56" s="74"/>
      <c r="AQ56" s="74"/>
      <c r="AR56" s="74"/>
      <c r="AS56" s="74"/>
      <c r="AT56" s="74"/>
      <c r="AU56" s="74"/>
      <c r="AV56" s="74"/>
      <c r="AW56" s="74"/>
      <c r="AX56" s="74"/>
      <c r="AY56" s="74"/>
      <c r="AZ56" s="74"/>
      <c r="BA56" s="74"/>
      <c r="BB56" s="74"/>
      <c r="BC56" s="74"/>
      <c r="BD56" s="74"/>
      <c r="BE56" s="74"/>
      <c r="BF56" s="74"/>
      <c r="BG56" s="74"/>
      <c r="BH56" s="74"/>
      <c r="BI56" s="74"/>
      <c r="BJ56" s="74"/>
      <c r="BK56" s="74"/>
      <c r="BL56" s="74"/>
      <c r="BM56" s="74"/>
      <c r="BN56" s="74"/>
      <c r="BO56" s="74"/>
      <c r="BP56" s="74"/>
      <c r="BQ56" s="74"/>
      <c r="BR56" s="74"/>
      <c r="BS56" s="74"/>
      <c r="BT56" s="74"/>
      <c r="BU56" s="74"/>
      <c r="BV56" s="74"/>
      <c r="BW56" s="74"/>
      <c r="BX56" s="74"/>
      <c r="BY56" s="74"/>
      <c r="BZ56" s="74"/>
      <c r="CA56" s="74"/>
      <c r="CB56" s="74"/>
      <c r="CC56" s="74"/>
      <c r="CD56" s="74"/>
      <c r="CE56" s="74"/>
      <c r="CF56" s="74"/>
      <c r="CG56" s="74"/>
      <c r="CH56" s="74"/>
      <c r="CI56" s="74"/>
      <c r="CJ56" s="74"/>
      <c r="CK56" s="74"/>
    </row>
    <row r="57" spans="1:89" ht="15" customHeight="1">
      <c r="A57" s="107"/>
      <c r="B57" s="108"/>
      <c r="C57" s="228"/>
      <c r="D57" s="74"/>
      <c r="E57" s="74"/>
      <c r="F57" s="74"/>
      <c r="G57" s="74"/>
      <c r="H57" s="74"/>
      <c r="I57" s="74"/>
      <c r="J57" s="74"/>
      <c r="K57" s="74"/>
      <c r="L57" s="74"/>
      <c r="M57" s="74"/>
      <c r="N57" s="74"/>
      <c r="O57" s="74"/>
      <c r="P57" s="74"/>
      <c r="Q57" s="74"/>
      <c r="R57" s="74"/>
      <c r="S57" s="74"/>
      <c r="T57" s="74"/>
      <c r="U57" s="74"/>
      <c r="V57" s="74"/>
      <c r="W57" s="74"/>
      <c r="X57" s="74"/>
      <c r="Y57" s="74"/>
      <c r="Z57" s="74"/>
      <c r="AA57" s="74"/>
      <c r="AB57" s="74"/>
      <c r="AC57" s="74"/>
      <c r="AD57" s="74"/>
      <c r="AE57" s="74"/>
      <c r="AF57" s="74"/>
      <c r="AG57" s="74"/>
      <c r="AH57" s="74"/>
      <c r="AI57" s="74"/>
      <c r="AJ57" s="74"/>
      <c r="AK57" s="74"/>
      <c r="AL57" s="74"/>
      <c r="AM57" s="74"/>
      <c r="AN57" s="74"/>
      <c r="AO57" s="74"/>
      <c r="AP57" s="74"/>
      <c r="AQ57" s="74"/>
      <c r="AR57" s="74"/>
      <c r="AS57" s="74"/>
      <c r="AT57" s="74"/>
      <c r="AU57" s="74"/>
      <c r="AV57" s="74"/>
      <c r="AW57" s="74"/>
      <c r="AX57" s="74"/>
      <c r="AY57" s="74"/>
      <c r="AZ57" s="74"/>
      <c r="BA57" s="74"/>
      <c r="BB57" s="74"/>
      <c r="BC57" s="74"/>
      <c r="BD57" s="74"/>
      <c r="BE57" s="74"/>
      <c r="BF57" s="74"/>
      <c r="BG57" s="74"/>
      <c r="BH57" s="74"/>
      <c r="BI57" s="74"/>
      <c r="BJ57" s="74"/>
      <c r="BK57" s="74"/>
      <c r="BL57" s="74"/>
      <c r="BM57" s="74"/>
      <c r="BN57" s="74"/>
      <c r="BO57" s="74"/>
      <c r="BP57" s="74"/>
      <c r="BQ57" s="74"/>
      <c r="BR57" s="74"/>
      <c r="BS57" s="74"/>
      <c r="BT57" s="74"/>
      <c r="BU57" s="74"/>
      <c r="BV57" s="74"/>
      <c r="BW57" s="74"/>
      <c r="BX57" s="74"/>
      <c r="BY57" s="74"/>
      <c r="BZ57" s="74"/>
      <c r="CA57" s="74"/>
      <c r="CB57" s="74"/>
      <c r="CC57" s="74"/>
      <c r="CD57" s="74"/>
      <c r="CE57" s="74"/>
      <c r="CF57" s="74"/>
      <c r="CG57" s="74"/>
      <c r="CH57" s="74"/>
      <c r="CI57" s="74"/>
      <c r="CJ57" s="74"/>
      <c r="CK57" s="74"/>
    </row>
    <row r="58" spans="1:89" ht="15" customHeight="1">
      <c r="A58" s="107"/>
      <c r="B58" s="108"/>
      <c r="C58" s="228"/>
      <c r="D58" s="74"/>
      <c r="E58" s="74"/>
      <c r="F58" s="74"/>
      <c r="G58" s="74"/>
      <c r="H58" s="74"/>
      <c r="I58" s="74"/>
      <c r="J58" s="74"/>
      <c r="K58" s="74"/>
      <c r="L58" s="74"/>
      <c r="M58" s="74"/>
      <c r="N58" s="74"/>
      <c r="O58" s="74"/>
      <c r="P58" s="74"/>
      <c r="Q58" s="74"/>
      <c r="R58" s="74"/>
      <c r="S58" s="74"/>
      <c r="T58" s="74"/>
      <c r="U58" s="74"/>
      <c r="V58" s="74"/>
      <c r="W58" s="74"/>
      <c r="X58" s="74"/>
      <c r="Y58" s="74"/>
      <c r="Z58" s="74"/>
      <c r="AA58" s="74"/>
      <c r="AB58" s="74"/>
      <c r="AC58" s="74"/>
      <c r="AD58" s="74"/>
      <c r="AE58" s="74"/>
      <c r="AF58" s="74"/>
      <c r="AG58" s="74"/>
      <c r="AH58" s="74"/>
      <c r="AI58" s="74"/>
      <c r="AJ58" s="74"/>
      <c r="AK58" s="74"/>
      <c r="AL58" s="74"/>
      <c r="AM58" s="74"/>
      <c r="AN58" s="74"/>
      <c r="AO58" s="74"/>
      <c r="AP58" s="74"/>
      <c r="AQ58" s="74"/>
      <c r="AR58" s="74"/>
      <c r="AS58" s="74"/>
      <c r="AT58" s="74"/>
      <c r="AU58" s="74"/>
      <c r="AV58" s="74"/>
      <c r="AW58" s="74"/>
      <c r="AX58" s="74"/>
      <c r="AY58" s="74"/>
      <c r="AZ58" s="74"/>
      <c r="BA58" s="74"/>
      <c r="BB58" s="74"/>
      <c r="BC58" s="74"/>
      <c r="BD58" s="74"/>
      <c r="BE58" s="74"/>
      <c r="BF58" s="74"/>
      <c r="BG58" s="74"/>
      <c r="BH58" s="74"/>
      <c r="BI58" s="74"/>
      <c r="BJ58" s="74"/>
      <c r="BK58" s="74"/>
      <c r="BL58" s="74"/>
      <c r="BM58" s="74"/>
      <c r="BN58" s="74"/>
      <c r="BO58" s="74"/>
      <c r="BP58" s="74"/>
      <c r="BQ58" s="74"/>
      <c r="BR58" s="74"/>
      <c r="BS58" s="74"/>
      <c r="BT58" s="74"/>
      <c r="BU58" s="74"/>
      <c r="BV58" s="74"/>
      <c r="BW58" s="74"/>
      <c r="BX58" s="74"/>
      <c r="BY58" s="74"/>
      <c r="BZ58" s="74"/>
      <c r="CA58" s="74"/>
      <c r="CB58" s="74"/>
      <c r="CC58" s="74"/>
      <c r="CD58" s="74"/>
      <c r="CE58" s="74"/>
      <c r="CF58" s="74"/>
      <c r="CG58" s="74"/>
      <c r="CH58" s="74"/>
      <c r="CI58" s="74"/>
      <c r="CJ58" s="74"/>
      <c r="CK58" s="74"/>
    </row>
    <row r="59" spans="1:89" ht="15" customHeight="1">
      <c r="A59" s="107"/>
      <c r="B59" s="108"/>
      <c r="C59" s="228"/>
      <c r="D59" s="74"/>
      <c r="E59" s="74"/>
      <c r="F59" s="74"/>
      <c r="G59" s="74"/>
      <c r="H59" s="74"/>
      <c r="I59" s="74"/>
      <c r="J59" s="74"/>
      <c r="K59" s="74"/>
      <c r="L59" s="74"/>
      <c r="M59" s="74"/>
      <c r="N59" s="74"/>
      <c r="O59" s="74"/>
      <c r="P59" s="74"/>
      <c r="Q59" s="74"/>
      <c r="R59" s="74"/>
      <c r="S59" s="74"/>
      <c r="T59" s="74"/>
      <c r="U59" s="74"/>
      <c r="V59" s="74"/>
      <c r="W59" s="74"/>
      <c r="X59" s="74"/>
      <c r="Y59" s="74"/>
      <c r="Z59" s="74"/>
      <c r="AA59" s="74"/>
      <c r="AB59" s="74"/>
      <c r="AC59" s="74"/>
      <c r="AD59" s="74"/>
      <c r="AE59" s="74"/>
      <c r="AF59" s="74"/>
      <c r="AG59" s="74"/>
      <c r="AH59" s="74"/>
      <c r="AI59" s="74"/>
      <c r="AJ59" s="74"/>
      <c r="AK59" s="74"/>
      <c r="AL59" s="74"/>
      <c r="AM59" s="74"/>
      <c r="AN59" s="74"/>
      <c r="AO59" s="74"/>
      <c r="AP59" s="74"/>
      <c r="AQ59" s="74"/>
      <c r="AR59" s="74"/>
      <c r="AS59" s="74"/>
      <c r="AT59" s="74"/>
      <c r="AU59" s="74"/>
      <c r="AV59" s="74"/>
      <c r="AW59" s="74"/>
      <c r="AX59" s="74"/>
      <c r="AY59" s="74"/>
      <c r="AZ59" s="74"/>
      <c r="BA59" s="74"/>
      <c r="BB59" s="74"/>
      <c r="BC59" s="74"/>
      <c r="BD59" s="74"/>
      <c r="BE59" s="74"/>
      <c r="BF59" s="74"/>
      <c r="BG59" s="74"/>
      <c r="BH59" s="74"/>
      <c r="BI59" s="74"/>
      <c r="BJ59" s="74"/>
      <c r="BK59" s="74"/>
      <c r="BL59" s="74"/>
      <c r="BM59" s="74"/>
      <c r="BN59" s="74"/>
      <c r="BO59" s="74"/>
      <c r="BP59" s="74"/>
      <c r="BQ59" s="74"/>
      <c r="BR59" s="74"/>
      <c r="BS59" s="74"/>
      <c r="BT59" s="74"/>
      <c r="BU59" s="74"/>
      <c r="BV59" s="74"/>
      <c r="BW59" s="74"/>
      <c r="BX59" s="74"/>
      <c r="BY59" s="74"/>
      <c r="BZ59" s="74"/>
      <c r="CA59" s="74"/>
      <c r="CB59" s="74"/>
      <c r="CC59" s="74"/>
      <c r="CD59" s="74"/>
      <c r="CE59" s="74"/>
      <c r="CF59" s="74"/>
      <c r="CG59" s="74"/>
      <c r="CH59" s="74"/>
      <c r="CI59" s="74"/>
      <c r="CJ59" s="74"/>
      <c r="CK59" s="74"/>
    </row>
    <row r="60" spans="1:89" ht="15" customHeight="1">
      <c r="A60" s="107"/>
      <c r="B60" s="108"/>
      <c r="C60" s="228"/>
      <c r="D60" s="74"/>
      <c r="E60" s="74"/>
      <c r="F60" s="74"/>
      <c r="G60" s="74"/>
      <c r="H60" s="74"/>
      <c r="I60" s="74"/>
      <c r="J60" s="74"/>
      <c r="K60" s="74"/>
      <c r="L60" s="74"/>
      <c r="M60" s="74"/>
      <c r="N60" s="74"/>
      <c r="O60" s="74"/>
      <c r="P60" s="74"/>
      <c r="Q60" s="74"/>
      <c r="R60" s="74"/>
      <c r="S60" s="74"/>
      <c r="T60" s="74"/>
      <c r="U60" s="74"/>
      <c r="V60" s="74"/>
      <c r="W60" s="74"/>
      <c r="X60" s="74"/>
      <c r="Y60" s="74"/>
      <c r="Z60" s="74"/>
      <c r="AA60" s="74"/>
      <c r="AB60" s="74"/>
      <c r="AC60" s="74"/>
      <c r="AD60" s="74"/>
      <c r="AE60" s="74"/>
      <c r="AF60" s="74"/>
      <c r="AG60" s="74"/>
      <c r="AH60" s="74"/>
      <c r="AI60" s="74"/>
      <c r="AJ60" s="74"/>
      <c r="AK60" s="74"/>
      <c r="AL60" s="74"/>
      <c r="AM60" s="74"/>
      <c r="AN60" s="74"/>
      <c r="AO60" s="74"/>
      <c r="AP60" s="74"/>
      <c r="AQ60" s="74"/>
      <c r="AR60" s="74"/>
      <c r="AS60" s="74"/>
      <c r="AT60" s="74"/>
      <c r="AU60" s="74"/>
      <c r="AV60" s="74"/>
      <c r="AW60" s="74"/>
      <c r="AX60" s="74"/>
      <c r="AY60" s="74"/>
      <c r="AZ60" s="74"/>
      <c r="BA60" s="74"/>
      <c r="BB60" s="74"/>
      <c r="BC60" s="74"/>
      <c r="BD60" s="74"/>
      <c r="BE60" s="74"/>
      <c r="BF60" s="74"/>
      <c r="BG60" s="74"/>
      <c r="BH60" s="74"/>
      <c r="BI60" s="74"/>
      <c r="BJ60" s="74"/>
      <c r="BK60" s="74"/>
      <c r="BL60" s="74"/>
      <c r="BM60" s="74"/>
      <c r="BN60" s="74"/>
      <c r="BO60" s="74"/>
      <c r="BP60" s="74"/>
      <c r="BQ60" s="74"/>
      <c r="BR60" s="74"/>
      <c r="BS60" s="74"/>
      <c r="BT60" s="74"/>
      <c r="BU60" s="74"/>
      <c r="BV60" s="74"/>
      <c r="BW60" s="74"/>
      <c r="BX60" s="74"/>
      <c r="BY60" s="74"/>
      <c r="BZ60" s="74"/>
      <c r="CA60" s="74"/>
      <c r="CB60" s="74"/>
      <c r="CC60" s="74"/>
      <c r="CD60" s="74"/>
      <c r="CE60" s="74"/>
      <c r="CF60" s="74"/>
      <c r="CG60" s="74"/>
      <c r="CH60" s="74"/>
      <c r="CI60" s="74"/>
      <c r="CJ60" s="74"/>
      <c r="CK60" s="74"/>
    </row>
    <row r="61" spans="1:89" ht="15" customHeight="1">
      <c r="A61" s="107"/>
      <c r="B61" s="108"/>
      <c r="C61" s="228"/>
      <c r="D61" s="74"/>
      <c r="E61" s="74"/>
      <c r="F61" s="74"/>
      <c r="G61" s="74"/>
      <c r="H61" s="74"/>
      <c r="I61" s="74"/>
      <c r="J61" s="74"/>
      <c r="K61" s="74"/>
      <c r="L61" s="74"/>
      <c r="M61" s="74"/>
      <c r="N61" s="74"/>
      <c r="O61" s="74"/>
      <c r="P61" s="74"/>
      <c r="Q61" s="74"/>
      <c r="R61" s="74"/>
      <c r="S61" s="74"/>
      <c r="T61" s="74"/>
      <c r="U61" s="74"/>
      <c r="V61" s="74"/>
      <c r="W61" s="74"/>
      <c r="X61" s="74"/>
      <c r="Y61" s="74"/>
      <c r="Z61" s="74"/>
      <c r="AA61" s="74"/>
      <c r="AB61" s="74"/>
      <c r="AC61" s="74"/>
      <c r="AD61" s="74"/>
      <c r="AE61" s="74"/>
      <c r="AF61" s="74"/>
      <c r="AG61" s="74"/>
      <c r="AH61" s="74"/>
      <c r="AI61" s="74"/>
      <c r="AJ61" s="74"/>
      <c r="AK61" s="74"/>
      <c r="AL61" s="74"/>
      <c r="AM61" s="74"/>
      <c r="AN61" s="74"/>
      <c r="AO61" s="74"/>
      <c r="AP61" s="74"/>
      <c r="AQ61" s="74"/>
      <c r="AR61" s="74"/>
      <c r="AS61" s="74"/>
      <c r="AT61" s="74"/>
      <c r="AU61" s="74"/>
      <c r="AV61" s="74"/>
      <c r="AW61" s="74"/>
      <c r="AX61" s="74"/>
      <c r="AY61" s="74"/>
      <c r="AZ61" s="74"/>
      <c r="BA61" s="74"/>
      <c r="BB61" s="74"/>
      <c r="BC61" s="74"/>
      <c r="BD61" s="74"/>
      <c r="BE61" s="74"/>
      <c r="BF61" s="74"/>
      <c r="BG61" s="74"/>
      <c r="BH61" s="74"/>
      <c r="BI61" s="74"/>
      <c r="BJ61" s="74"/>
      <c r="BK61" s="74"/>
      <c r="BL61" s="74"/>
      <c r="BM61" s="74"/>
      <c r="BN61" s="74"/>
      <c r="BO61" s="74"/>
      <c r="BP61" s="74"/>
      <c r="BQ61" s="74"/>
      <c r="BR61" s="74"/>
      <c r="BS61" s="74"/>
      <c r="BT61" s="74"/>
      <c r="BU61" s="74"/>
      <c r="BV61" s="74"/>
      <c r="BW61" s="74"/>
      <c r="BX61" s="74"/>
      <c r="BY61" s="74"/>
      <c r="BZ61" s="74"/>
      <c r="CA61" s="74"/>
      <c r="CB61" s="74"/>
      <c r="CC61" s="74"/>
      <c r="CD61" s="74"/>
      <c r="CE61" s="74"/>
      <c r="CF61" s="74"/>
      <c r="CG61" s="74"/>
      <c r="CH61" s="74"/>
      <c r="CI61" s="74"/>
      <c r="CJ61" s="74"/>
      <c r="CK61" s="74"/>
    </row>
    <row r="62" spans="1:89" ht="15" customHeight="1">
      <c r="A62" s="107"/>
      <c r="B62" s="108"/>
      <c r="C62" s="228"/>
      <c r="D62" s="74"/>
      <c r="E62" s="74"/>
      <c r="F62" s="74"/>
      <c r="G62" s="74"/>
      <c r="H62" s="74"/>
      <c r="I62" s="74"/>
      <c r="J62" s="74"/>
      <c r="K62" s="74"/>
      <c r="L62" s="74"/>
      <c r="M62" s="74"/>
      <c r="N62" s="74"/>
      <c r="O62" s="74"/>
      <c r="P62" s="74"/>
      <c r="Q62" s="74"/>
      <c r="R62" s="74"/>
      <c r="S62" s="74"/>
      <c r="T62" s="74"/>
      <c r="U62" s="74"/>
      <c r="V62" s="74"/>
      <c r="W62" s="74"/>
      <c r="X62" s="74"/>
      <c r="Y62" s="74"/>
      <c r="Z62" s="74"/>
      <c r="AA62" s="74"/>
      <c r="AB62" s="74"/>
      <c r="AC62" s="74"/>
      <c r="AD62" s="74"/>
      <c r="AE62" s="74"/>
      <c r="AF62" s="74"/>
      <c r="AG62" s="74"/>
      <c r="AH62" s="74"/>
      <c r="AI62" s="74"/>
      <c r="AJ62" s="74"/>
      <c r="AK62" s="74"/>
      <c r="AL62" s="74"/>
      <c r="AM62" s="74"/>
      <c r="AN62" s="74"/>
      <c r="AO62" s="74"/>
      <c r="AP62" s="74"/>
      <c r="AQ62" s="74"/>
      <c r="AR62" s="74"/>
      <c r="AS62" s="74"/>
      <c r="AT62" s="74"/>
      <c r="AU62" s="74"/>
      <c r="AV62" s="74"/>
      <c r="AW62" s="74"/>
      <c r="AX62" s="74"/>
      <c r="AY62" s="74"/>
      <c r="AZ62" s="74"/>
      <c r="BA62" s="74"/>
      <c r="BB62" s="74"/>
      <c r="BC62" s="74"/>
      <c r="BD62" s="74"/>
      <c r="BE62" s="74"/>
      <c r="BF62" s="74"/>
      <c r="BG62" s="74"/>
      <c r="BH62" s="74"/>
      <c r="BI62" s="74"/>
      <c r="BJ62" s="74"/>
      <c r="BK62" s="74"/>
      <c r="BL62" s="74"/>
      <c r="BM62" s="74"/>
      <c r="BN62" s="74"/>
      <c r="BO62" s="74"/>
      <c r="BP62" s="74"/>
      <c r="BQ62" s="74"/>
      <c r="BR62" s="74"/>
      <c r="BS62" s="74"/>
      <c r="BT62" s="74"/>
      <c r="BU62" s="74"/>
      <c r="BV62" s="74"/>
      <c r="BW62" s="74"/>
      <c r="BX62" s="74"/>
      <c r="BY62" s="74"/>
      <c r="BZ62" s="74"/>
      <c r="CA62" s="74"/>
      <c r="CB62" s="74"/>
      <c r="CC62" s="74"/>
      <c r="CD62" s="74"/>
      <c r="CE62" s="74"/>
      <c r="CF62" s="74"/>
      <c r="CG62" s="74"/>
      <c r="CH62" s="74"/>
      <c r="CI62" s="74"/>
      <c r="CJ62" s="74"/>
      <c r="CK62" s="74"/>
    </row>
    <row r="63" spans="1:89" ht="15" customHeight="1">
      <c r="A63" s="107"/>
      <c r="B63" s="108"/>
      <c r="C63" s="228"/>
      <c r="D63" s="74"/>
      <c r="E63" s="74"/>
      <c r="F63" s="74"/>
      <c r="G63" s="74"/>
      <c r="H63" s="74"/>
      <c r="I63" s="74"/>
      <c r="J63" s="74"/>
      <c r="K63" s="74"/>
      <c r="L63" s="74"/>
      <c r="M63" s="74"/>
      <c r="N63" s="74"/>
      <c r="O63" s="74"/>
      <c r="P63" s="74"/>
      <c r="Q63" s="74"/>
      <c r="R63" s="74"/>
      <c r="S63" s="74"/>
      <c r="T63" s="74"/>
      <c r="U63" s="74"/>
      <c r="V63" s="74"/>
      <c r="W63" s="74"/>
      <c r="X63" s="74"/>
      <c r="Y63" s="74"/>
      <c r="Z63" s="74"/>
      <c r="AA63" s="74"/>
      <c r="AB63" s="74"/>
      <c r="AC63" s="74"/>
      <c r="AD63" s="74"/>
      <c r="AE63" s="74"/>
      <c r="AF63" s="74"/>
      <c r="AG63" s="74"/>
      <c r="AH63" s="74"/>
      <c r="AI63" s="74"/>
      <c r="AJ63" s="74"/>
      <c r="AK63" s="74"/>
      <c r="AL63" s="74"/>
      <c r="AM63" s="74"/>
      <c r="AN63" s="74"/>
      <c r="AO63" s="74"/>
      <c r="AP63" s="74"/>
      <c r="AQ63" s="74"/>
      <c r="AR63" s="74"/>
      <c r="AS63" s="74"/>
      <c r="AT63" s="74"/>
      <c r="AU63" s="74"/>
      <c r="AV63" s="74"/>
      <c r="AW63" s="74"/>
      <c r="AX63" s="74"/>
      <c r="AY63" s="74"/>
      <c r="AZ63" s="74"/>
      <c r="BA63" s="74"/>
      <c r="BB63" s="74"/>
      <c r="BC63" s="74"/>
      <c r="BD63" s="74"/>
      <c r="BE63" s="74"/>
      <c r="BF63" s="74"/>
      <c r="BG63" s="74"/>
      <c r="BH63" s="74"/>
      <c r="BI63" s="74"/>
      <c r="BJ63" s="74"/>
      <c r="BK63" s="74"/>
      <c r="BL63" s="74"/>
      <c r="BM63" s="74"/>
      <c r="BN63" s="74"/>
      <c r="BO63" s="74"/>
      <c r="BP63" s="74"/>
      <c r="BQ63" s="74"/>
      <c r="BR63" s="74"/>
      <c r="BS63" s="74"/>
      <c r="BT63" s="74"/>
      <c r="BU63" s="74"/>
      <c r="BV63" s="74"/>
      <c r="BW63" s="74"/>
      <c r="BX63" s="74"/>
      <c r="BY63" s="74"/>
      <c r="BZ63" s="74"/>
      <c r="CA63" s="74"/>
      <c r="CB63" s="74"/>
      <c r="CC63" s="74"/>
      <c r="CD63" s="74"/>
      <c r="CE63" s="74"/>
      <c r="CF63" s="74"/>
      <c r="CG63" s="74"/>
      <c r="CH63" s="74"/>
      <c r="CI63" s="74"/>
      <c r="CJ63" s="74"/>
      <c r="CK63" s="74"/>
    </row>
    <row r="64" spans="1:89" ht="15" customHeight="1">
      <c r="A64" s="107"/>
      <c r="B64" s="108"/>
      <c r="C64" s="228"/>
      <c r="D64" s="74"/>
      <c r="E64" s="74"/>
      <c r="F64" s="74"/>
      <c r="G64" s="74"/>
      <c r="H64" s="74"/>
      <c r="I64" s="74"/>
      <c r="J64" s="74"/>
      <c r="K64" s="74"/>
      <c r="L64" s="74"/>
      <c r="M64" s="74"/>
      <c r="N64" s="74"/>
      <c r="O64" s="74"/>
      <c r="P64" s="74"/>
      <c r="Q64" s="74"/>
      <c r="R64" s="74"/>
      <c r="S64" s="74"/>
      <c r="T64" s="74"/>
      <c r="U64" s="74"/>
      <c r="V64" s="74"/>
      <c r="W64" s="74"/>
      <c r="X64" s="74"/>
      <c r="Y64" s="74"/>
      <c r="Z64" s="74"/>
      <c r="AA64" s="74"/>
      <c r="AB64" s="74"/>
      <c r="AC64" s="74"/>
      <c r="AD64" s="74"/>
      <c r="AE64" s="74"/>
      <c r="AF64" s="74"/>
      <c r="AG64" s="74"/>
      <c r="AH64" s="74"/>
      <c r="AI64" s="74"/>
      <c r="AJ64" s="74"/>
      <c r="AK64" s="74"/>
      <c r="AL64" s="74"/>
      <c r="AM64" s="74"/>
      <c r="AN64" s="74"/>
      <c r="AO64" s="74"/>
      <c r="AP64" s="74"/>
      <c r="AQ64" s="74"/>
      <c r="AR64" s="74"/>
      <c r="AS64" s="74"/>
      <c r="AT64" s="74"/>
      <c r="AU64" s="74"/>
      <c r="AV64" s="74"/>
      <c r="AW64" s="74"/>
      <c r="AX64" s="74"/>
      <c r="AY64" s="74"/>
      <c r="AZ64" s="74"/>
      <c r="BA64" s="74"/>
      <c r="BB64" s="74"/>
      <c r="BC64" s="74"/>
      <c r="BD64" s="74"/>
      <c r="BE64" s="74"/>
      <c r="BF64" s="74"/>
      <c r="BG64" s="74"/>
      <c r="BH64" s="74"/>
      <c r="BI64" s="74"/>
      <c r="BJ64" s="74"/>
      <c r="BK64" s="74"/>
      <c r="BL64" s="74"/>
      <c r="BM64" s="74"/>
      <c r="BN64" s="74"/>
      <c r="BO64" s="74"/>
      <c r="BP64" s="74"/>
      <c r="BQ64" s="74"/>
      <c r="BR64" s="74"/>
      <c r="BS64" s="74"/>
      <c r="BT64" s="74"/>
      <c r="BU64" s="74"/>
      <c r="BV64" s="74"/>
      <c r="BW64" s="74"/>
      <c r="BX64" s="74"/>
      <c r="BY64" s="74"/>
      <c r="BZ64" s="74"/>
      <c r="CA64" s="74"/>
      <c r="CB64" s="74"/>
      <c r="CC64" s="74"/>
      <c r="CD64" s="74"/>
      <c r="CE64" s="74"/>
      <c r="CF64" s="74"/>
      <c r="CG64" s="74"/>
      <c r="CH64" s="74"/>
      <c r="CI64" s="74"/>
      <c r="CJ64" s="74"/>
      <c r="CK64" s="74"/>
    </row>
    <row r="65" spans="1:89" ht="15" customHeight="1">
      <c r="A65" s="107"/>
      <c r="B65" s="108"/>
      <c r="C65" s="228"/>
      <c r="D65" s="74"/>
      <c r="E65" s="74"/>
      <c r="F65" s="74"/>
      <c r="G65" s="74"/>
      <c r="H65" s="74"/>
      <c r="I65" s="74"/>
      <c r="J65" s="74"/>
      <c r="K65" s="74"/>
      <c r="L65" s="74"/>
      <c r="M65" s="74"/>
      <c r="N65" s="74"/>
      <c r="O65" s="74"/>
      <c r="P65" s="74"/>
      <c r="Q65" s="74"/>
      <c r="R65" s="74"/>
      <c r="S65" s="74"/>
      <c r="T65" s="74"/>
      <c r="U65" s="74"/>
      <c r="V65" s="74"/>
      <c r="W65" s="74"/>
      <c r="X65" s="74"/>
      <c r="Y65" s="74"/>
      <c r="Z65" s="74"/>
      <c r="AA65" s="74"/>
      <c r="AB65" s="74"/>
      <c r="AC65" s="74"/>
      <c r="AD65" s="74"/>
      <c r="AE65" s="74"/>
      <c r="AF65" s="74"/>
      <c r="AG65" s="74"/>
      <c r="AH65" s="74"/>
      <c r="AI65" s="74"/>
      <c r="AJ65" s="74"/>
      <c r="AK65" s="74"/>
      <c r="AL65" s="74"/>
      <c r="AM65" s="74"/>
      <c r="AN65" s="74"/>
      <c r="AO65" s="74"/>
      <c r="AP65" s="74"/>
      <c r="AQ65" s="74"/>
      <c r="AR65" s="74"/>
      <c r="AS65" s="74"/>
      <c r="AT65" s="74"/>
      <c r="AU65" s="74"/>
      <c r="AV65" s="74"/>
      <c r="AW65" s="74"/>
      <c r="AX65" s="74"/>
      <c r="AY65" s="74"/>
      <c r="AZ65" s="74"/>
      <c r="BA65" s="74"/>
      <c r="BB65" s="74"/>
      <c r="BC65" s="74"/>
      <c r="BD65" s="74"/>
      <c r="BE65" s="74"/>
      <c r="BF65" s="74"/>
      <c r="BG65" s="74"/>
      <c r="BH65" s="74"/>
      <c r="BI65" s="74"/>
      <c r="BJ65" s="74"/>
      <c r="BK65" s="74"/>
      <c r="BL65" s="74"/>
      <c r="BM65" s="74"/>
      <c r="BN65" s="74"/>
      <c r="BO65" s="74"/>
      <c r="BP65" s="74"/>
      <c r="BQ65" s="74"/>
      <c r="BR65" s="74"/>
      <c r="BS65" s="74"/>
      <c r="BT65" s="74"/>
      <c r="BU65" s="74"/>
      <c r="BV65" s="74"/>
      <c r="BW65" s="74"/>
      <c r="BX65" s="74"/>
      <c r="BY65" s="74"/>
      <c r="BZ65" s="74"/>
      <c r="CA65" s="74"/>
      <c r="CB65" s="74"/>
      <c r="CC65" s="74"/>
      <c r="CD65" s="74"/>
      <c r="CE65" s="74"/>
      <c r="CF65" s="74"/>
      <c r="CG65" s="74"/>
      <c r="CH65" s="74"/>
      <c r="CI65" s="74"/>
      <c r="CJ65" s="74"/>
      <c r="CK65" s="74"/>
    </row>
    <row r="66" spans="1:89" ht="15" customHeight="1">
      <c r="A66" s="107"/>
      <c r="B66" s="108"/>
      <c r="C66" s="228"/>
      <c r="D66" s="74"/>
      <c r="E66" s="74"/>
      <c r="F66" s="74"/>
      <c r="G66" s="74"/>
      <c r="H66" s="74"/>
      <c r="I66" s="74"/>
      <c r="J66" s="74"/>
      <c r="K66" s="74"/>
      <c r="L66" s="74"/>
      <c r="M66" s="74"/>
      <c r="N66" s="74"/>
      <c r="O66" s="74"/>
      <c r="P66" s="74"/>
      <c r="Q66" s="74"/>
      <c r="R66" s="74"/>
      <c r="S66" s="74"/>
      <c r="T66" s="74"/>
      <c r="U66" s="74"/>
      <c r="V66" s="74"/>
      <c r="W66" s="74"/>
      <c r="X66" s="74"/>
      <c r="Y66" s="74"/>
      <c r="Z66" s="74"/>
      <c r="AA66" s="74"/>
      <c r="AB66" s="74"/>
      <c r="AC66" s="74"/>
      <c r="AD66" s="74"/>
      <c r="AE66" s="74"/>
      <c r="AF66" s="74"/>
      <c r="AG66" s="74"/>
      <c r="AH66" s="74"/>
      <c r="AI66" s="74"/>
      <c r="AJ66" s="74"/>
      <c r="AK66" s="74"/>
      <c r="AL66" s="74"/>
      <c r="AM66" s="74"/>
      <c r="AN66" s="74"/>
      <c r="AO66" s="74"/>
      <c r="AP66" s="74"/>
      <c r="AQ66" s="74"/>
      <c r="AR66" s="74"/>
      <c r="AS66" s="74"/>
      <c r="AT66" s="74"/>
      <c r="AU66" s="74"/>
      <c r="AV66" s="74"/>
      <c r="AW66" s="74"/>
      <c r="AX66" s="74"/>
      <c r="AY66" s="74"/>
      <c r="AZ66" s="74"/>
      <c r="BA66" s="74"/>
      <c r="BB66" s="74"/>
      <c r="BC66" s="74"/>
      <c r="BD66" s="74"/>
      <c r="BE66" s="74"/>
      <c r="BF66" s="74"/>
      <c r="BG66" s="74"/>
      <c r="BH66" s="74"/>
      <c r="BI66" s="74"/>
      <c r="BJ66" s="74"/>
      <c r="BK66" s="74"/>
      <c r="BL66" s="74"/>
      <c r="BM66" s="74"/>
      <c r="BN66" s="74"/>
      <c r="BO66" s="74"/>
      <c r="BP66" s="74"/>
      <c r="BQ66" s="74"/>
      <c r="BR66" s="74"/>
      <c r="BS66" s="74"/>
      <c r="BT66" s="74"/>
      <c r="BU66" s="74"/>
      <c r="BV66" s="74"/>
      <c r="BW66" s="74"/>
      <c r="BX66" s="74"/>
      <c r="BY66" s="74"/>
      <c r="BZ66" s="74"/>
      <c r="CA66" s="74"/>
      <c r="CB66" s="74"/>
      <c r="CC66" s="74"/>
      <c r="CD66" s="74"/>
      <c r="CE66" s="74"/>
      <c r="CF66" s="74"/>
      <c r="CG66" s="74"/>
      <c r="CH66" s="74"/>
      <c r="CI66" s="74"/>
      <c r="CJ66" s="74"/>
      <c r="CK66" s="74"/>
    </row>
    <row r="67" spans="1:89" ht="15" customHeight="1">
      <c r="A67" s="107"/>
      <c r="B67" s="108"/>
      <c r="C67" s="228"/>
      <c r="D67" s="74"/>
      <c r="E67" s="74"/>
      <c r="F67" s="74"/>
      <c r="G67" s="74"/>
      <c r="H67" s="74"/>
      <c r="I67" s="74"/>
      <c r="J67" s="74"/>
      <c r="K67" s="74"/>
      <c r="L67" s="74"/>
      <c r="M67" s="74"/>
      <c r="N67" s="74"/>
      <c r="O67" s="74"/>
      <c r="P67" s="74"/>
      <c r="Q67" s="74"/>
      <c r="R67" s="74"/>
      <c r="S67" s="74"/>
      <c r="T67" s="74"/>
      <c r="U67" s="74"/>
      <c r="V67" s="74"/>
      <c r="W67" s="74"/>
      <c r="X67" s="74"/>
      <c r="Y67" s="74"/>
      <c r="Z67" s="74"/>
      <c r="AA67" s="74"/>
      <c r="AB67" s="74"/>
      <c r="AC67" s="74"/>
      <c r="AD67" s="74"/>
      <c r="AE67" s="74"/>
      <c r="AF67" s="74"/>
      <c r="AG67" s="74"/>
      <c r="AH67" s="74"/>
      <c r="AI67" s="74"/>
      <c r="AJ67" s="74"/>
      <c r="AK67" s="74"/>
      <c r="AL67" s="74"/>
      <c r="AM67" s="74"/>
      <c r="AN67" s="74"/>
      <c r="AO67" s="74"/>
      <c r="AP67" s="74"/>
      <c r="AQ67" s="74"/>
      <c r="AR67" s="74"/>
      <c r="AS67" s="74"/>
      <c r="AT67" s="74"/>
      <c r="AU67" s="74"/>
      <c r="AV67" s="74"/>
      <c r="AW67" s="74"/>
      <c r="AX67" s="74"/>
      <c r="AY67" s="74"/>
      <c r="AZ67" s="74"/>
      <c r="BA67" s="74"/>
      <c r="BB67" s="74"/>
      <c r="BC67" s="74"/>
      <c r="BD67" s="74"/>
      <c r="BE67" s="74"/>
      <c r="BF67" s="74"/>
      <c r="BG67" s="74"/>
      <c r="BH67" s="74"/>
      <c r="BI67" s="74"/>
      <c r="BJ67" s="74"/>
      <c r="BK67" s="74"/>
      <c r="BL67" s="74"/>
      <c r="BM67" s="74"/>
      <c r="BN67" s="74"/>
      <c r="BO67" s="74"/>
      <c r="BP67" s="74"/>
      <c r="BQ67" s="74"/>
      <c r="BR67" s="74"/>
      <c r="BS67" s="74"/>
      <c r="BT67" s="74"/>
      <c r="BU67" s="74"/>
      <c r="BV67" s="74"/>
      <c r="BW67" s="74"/>
      <c r="BX67" s="74"/>
      <c r="BY67" s="74"/>
      <c r="BZ67" s="74"/>
      <c r="CA67" s="74"/>
      <c r="CB67" s="74"/>
      <c r="CC67" s="74"/>
      <c r="CD67" s="74"/>
      <c r="CE67" s="74"/>
      <c r="CF67" s="74"/>
      <c r="CG67" s="74"/>
      <c r="CH67" s="74"/>
      <c r="CI67" s="74"/>
      <c r="CJ67" s="74"/>
      <c r="CK67" s="74"/>
    </row>
    <row r="68" spans="1:89" ht="15" customHeight="1">
      <c r="A68" s="107"/>
      <c r="B68" s="108"/>
      <c r="C68" s="228"/>
      <c r="D68" s="74"/>
      <c r="E68" s="74"/>
      <c r="F68" s="74"/>
      <c r="G68" s="74"/>
      <c r="H68" s="74"/>
      <c r="I68" s="74"/>
      <c r="J68" s="74"/>
      <c r="K68" s="74"/>
      <c r="L68" s="74"/>
      <c r="M68" s="74"/>
      <c r="N68" s="74"/>
      <c r="O68" s="74"/>
      <c r="P68" s="74"/>
      <c r="Q68" s="74"/>
      <c r="R68" s="74"/>
      <c r="S68" s="74"/>
      <c r="T68" s="74"/>
      <c r="U68" s="74"/>
      <c r="V68" s="74"/>
      <c r="W68" s="74"/>
      <c r="X68" s="74"/>
      <c r="Y68" s="74"/>
      <c r="Z68" s="74"/>
      <c r="AA68" s="74"/>
      <c r="AB68" s="74"/>
      <c r="AC68" s="74"/>
      <c r="AD68" s="74"/>
      <c r="AE68" s="74"/>
      <c r="AF68" s="74"/>
      <c r="AG68" s="74"/>
      <c r="AH68" s="74"/>
      <c r="AI68" s="74"/>
      <c r="AJ68" s="74"/>
      <c r="AK68" s="74"/>
      <c r="AL68" s="74"/>
      <c r="AM68" s="74"/>
      <c r="AN68" s="74"/>
      <c r="AO68" s="74"/>
      <c r="AP68" s="74"/>
      <c r="AQ68" s="74"/>
      <c r="AR68" s="74"/>
      <c r="AS68" s="74"/>
      <c r="AT68" s="74"/>
      <c r="AU68" s="74"/>
      <c r="AV68" s="74"/>
      <c r="AW68" s="74"/>
      <c r="AX68" s="74"/>
      <c r="AY68" s="74"/>
      <c r="AZ68" s="74"/>
      <c r="BA68" s="74"/>
      <c r="BB68" s="74"/>
      <c r="BC68" s="74"/>
      <c r="BD68" s="74"/>
      <c r="BE68" s="74"/>
      <c r="BF68" s="74"/>
      <c r="BG68" s="74"/>
      <c r="BH68" s="74"/>
      <c r="BI68" s="74"/>
      <c r="BJ68" s="74"/>
      <c r="BK68" s="74"/>
      <c r="BL68" s="74"/>
      <c r="BM68" s="74"/>
      <c r="BN68" s="74"/>
      <c r="BO68" s="74"/>
      <c r="BP68" s="74"/>
      <c r="BQ68" s="74"/>
      <c r="BR68" s="74"/>
      <c r="BS68" s="74"/>
      <c r="BT68" s="74"/>
      <c r="BU68" s="74"/>
      <c r="BV68" s="74"/>
      <c r="BW68" s="74"/>
      <c r="BX68" s="74"/>
      <c r="BY68" s="74"/>
      <c r="BZ68" s="74"/>
      <c r="CA68" s="74"/>
      <c r="CB68" s="74"/>
      <c r="CC68" s="74"/>
      <c r="CD68" s="74"/>
      <c r="CE68" s="74"/>
      <c r="CF68" s="74"/>
      <c r="CG68" s="74"/>
      <c r="CH68" s="74"/>
      <c r="CI68" s="74"/>
      <c r="CJ68" s="74"/>
      <c r="CK68" s="74"/>
    </row>
    <row r="69" spans="1:89" ht="15" customHeight="1">
      <c r="A69" s="107"/>
      <c r="B69" s="108"/>
      <c r="C69" s="228"/>
      <c r="D69" s="74"/>
      <c r="E69" s="74"/>
      <c r="F69" s="74"/>
      <c r="G69" s="74"/>
      <c r="H69" s="74"/>
      <c r="I69" s="74"/>
      <c r="J69" s="74"/>
      <c r="K69" s="74"/>
      <c r="L69" s="74"/>
      <c r="M69" s="74"/>
      <c r="N69" s="74"/>
      <c r="O69" s="74"/>
      <c r="P69" s="74"/>
      <c r="Q69" s="74"/>
      <c r="R69" s="74"/>
      <c r="S69" s="74"/>
      <c r="T69" s="74"/>
      <c r="U69" s="74"/>
      <c r="V69" s="74"/>
      <c r="W69" s="74"/>
      <c r="X69" s="74"/>
      <c r="Y69" s="74"/>
      <c r="Z69" s="74"/>
      <c r="AA69" s="74"/>
      <c r="AB69" s="74"/>
      <c r="AC69" s="74"/>
      <c r="AD69" s="74"/>
      <c r="AE69" s="74"/>
      <c r="AF69" s="74"/>
      <c r="AG69" s="74"/>
      <c r="AH69" s="74"/>
      <c r="AI69" s="74"/>
      <c r="AJ69" s="74"/>
      <c r="AK69" s="74"/>
      <c r="AL69" s="74"/>
      <c r="AM69" s="74"/>
      <c r="AN69" s="74"/>
      <c r="AO69" s="74"/>
      <c r="AP69" s="74"/>
      <c r="AQ69" s="74"/>
      <c r="AR69" s="74"/>
      <c r="AS69" s="74"/>
      <c r="AT69" s="74"/>
      <c r="AU69" s="74"/>
      <c r="AV69" s="74"/>
      <c r="AW69" s="74"/>
      <c r="AX69" s="74"/>
      <c r="AY69" s="74"/>
      <c r="AZ69" s="74"/>
      <c r="BA69" s="74"/>
      <c r="BB69" s="74"/>
      <c r="BC69" s="74"/>
      <c r="BD69" s="74"/>
      <c r="BE69" s="74"/>
      <c r="BF69" s="74"/>
      <c r="BG69" s="74"/>
      <c r="BH69" s="74"/>
      <c r="BI69" s="74"/>
      <c r="BJ69" s="74"/>
      <c r="BK69" s="74"/>
      <c r="BL69" s="74"/>
      <c r="BM69" s="74"/>
      <c r="BN69" s="74"/>
      <c r="BO69" s="74"/>
      <c r="BP69" s="74"/>
      <c r="BQ69" s="74"/>
      <c r="BR69" s="74"/>
      <c r="BS69" s="74"/>
      <c r="BT69" s="74"/>
      <c r="BU69" s="74"/>
      <c r="BV69" s="74"/>
      <c r="BW69" s="74"/>
      <c r="BX69" s="74"/>
      <c r="BY69" s="74"/>
      <c r="BZ69" s="74"/>
      <c r="CA69" s="74"/>
      <c r="CB69" s="74"/>
      <c r="CC69" s="74"/>
      <c r="CD69" s="74"/>
      <c r="CE69" s="74"/>
      <c r="CF69" s="74"/>
      <c r="CG69" s="74"/>
      <c r="CH69" s="74"/>
      <c r="CI69" s="74"/>
      <c r="CJ69" s="74"/>
      <c r="CK69" s="74"/>
    </row>
    <row r="70" spans="1:89" ht="15" customHeight="1">
      <c r="A70" s="107"/>
      <c r="B70" s="108"/>
      <c r="C70" s="228"/>
      <c r="D70" s="74"/>
      <c r="E70" s="74"/>
      <c r="F70" s="74"/>
      <c r="G70" s="74"/>
      <c r="H70" s="74"/>
      <c r="I70" s="74"/>
      <c r="J70" s="74"/>
      <c r="K70" s="74"/>
      <c r="L70" s="74"/>
      <c r="M70" s="74"/>
      <c r="N70" s="74"/>
      <c r="O70" s="74"/>
      <c r="P70" s="74"/>
      <c r="Q70" s="74"/>
      <c r="R70" s="74"/>
      <c r="S70" s="74"/>
      <c r="T70" s="74"/>
      <c r="U70" s="74"/>
      <c r="V70" s="74"/>
      <c r="W70" s="74"/>
      <c r="X70" s="74"/>
      <c r="Y70" s="74"/>
      <c r="Z70" s="74"/>
      <c r="AA70" s="74"/>
      <c r="AB70" s="74"/>
      <c r="AC70" s="74"/>
      <c r="AD70" s="74"/>
      <c r="AE70" s="74"/>
      <c r="AF70" s="74"/>
      <c r="AG70" s="74"/>
      <c r="AH70" s="74"/>
      <c r="AI70" s="74"/>
      <c r="AJ70" s="74"/>
      <c r="AK70" s="74"/>
      <c r="AL70" s="74"/>
      <c r="AM70" s="74"/>
      <c r="AN70" s="74"/>
      <c r="AO70" s="74"/>
      <c r="AP70" s="74"/>
      <c r="AQ70" s="74"/>
      <c r="AR70" s="74"/>
      <c r="AS70" s="74"/>
      <c r="AT70" s="74"/>
      <c r="AU70" s="74"/>
      <c r="AV70" s="74"/>
      <c r="AW70" s="74"/>
      <c r="AX70" s="74"/>
      <c r="AY70" s="74"/>
      <c r="AZ70" s="74"/>
      <c r="BA70" s="74"/>
      <c r="BB70" s="74"/>
      <c r="BC70" s="74"/>
      <c r="BD70" s="74"/>
      <c r="BE70" s="74"/>
      <c r="BF70" s="74"/>
      <c r="BG70" s="74"/>
      <c r="BH70" s="74"/>
      <c r="BI70" s="74"/>
      <c r="BJ70" s="74"/>
      <c r="BK70" s="74"/>
      <c r="BL70" s="74"/>
      <c r="BM70" s="74"/>
      <c r="BN70" s="74"/>
      <c r="BO70" s="74"/>
      <c r="BP70" s="74"/>
      <c r="BQ70" s="74"/>
      <c r="BR70" s="74"/>
      <c r="BS70" s="74"/>
      <c r="BT70" s="74"/>
      <c r="BU70" s="74"/>
      <c r="BV70" s="74"/>
      <c r="BW70" s="74"/>
      <c r="BX70" s="74"/>
      <c r="BY70" s="74"/>
      <c r="BZ70" s="74"/>
      <c r="CA70" s="74"/>
      <c r="CB70" s="74"/>
      <c r="CC70" s="74"/>
      <c r="CD70" s="74"/>
      <c r="CE70" s="74"/>
      <c r="CF70" s="74"/>
      <c r="CG70" s="74"/>
      <c r="CH70" s="74"/>
      <c r="CI70" s="74"/>
      <c r="CJ70" s="74"/>
      <c r="CK70" s="74"/>
    </row>
    <row r="71" spans="1:89" ht="15" customHeight="1">
      <c r="A71" s="107"/>
      <c r="B71" s="108"/>
      <c r="C71" s="228"/>
      <c r="D71" s="74"/>
      <c r="E71" s="74"/>
      <c r="F71" s="74"/>
      <c r="G71" s="74"/>
      <c r="H71" s="74"/>
      <c r="I71" s="74"/>
      <c r="J71" s="74"/>
      <c r="K71" s="74"/>
      <c r="L71" s="74"/>
      <c r="M71" s="74"/>
      <c r="N71" s="74"/>
      <c r="O71" s="74"/>
      <c r="P71" s="74"/>
      <c r="Q71" s="74"/>
      <c r="R71" s="74"/>
      <c r="S71" s="74"/>
      <c r="T71" s="74"/>
      <c r="U71" s="74"/>
      <c r="V71" s="74"/>
      <c r="W71" s="74"/>
      <c r="X71" s="74"/>
      <c r="Y71" s="74"/>
      <c r="Z71" s="74"/>
      <c r="AA71" s="74"/>
      <c r="AB71" s="74"/>
      <c r="AC71" s="74"/>
      <c r="AD71" s="74"/>
      <c r="AE71" s="74"/>
      <c r="AF71" s="74"/>
      <c r="AG71" s="74"/>
      <c r="AH71" s="74"/>
      <c r="AI71" s="74"/>
      <c r="AJ71" s="74"/>
      <c r="AK71" s="74"/>
      <c r="AL71" s="74"/>
      <c r="AM71" s="74"/>
      <c r="AN71" s="74"/>
      <c r="AO71" s="74"/>
      <c r="AP71" s="74"/>
      <c r="AQ71" s="74"/>
      <c r="AR71" s="74"/>
      <c r="AS71" s="74"/>
      <c r="AT71" s="74"/>
      <c r="AU71" s="74"/>
      <c r="AV71" s="74"/>
      <c r="AW71" s="74"/>
      <c r="AX71" s="74"/>
      <c r="AY71" s="74"/>
      <c r="AZ71" s="74"/>
      <c r="BA71" s="74"/>
      <c r="BB71" s="74"/>
      <c r="BC71" s="74"/>
      <c r="BD71" s="74"/>
      <c r="BE71" s="74"/>
      <c r="BF71" s="74"/>
      <c r="BG71" s="74"/>
      <c r="BH71" s="74"/>
      <c r="BI71" s="74"/>
      <c r="BJ71" s="74"/>
      <c r="BK71" s="74"/>
      <c r="BL71" s="74"/>
      <c r="BM71" s="74"/>
      <c r="BN71" s="74"/>
      <c r="BO71" s="74"/>
      <c r="BP71" s="74"/>
      <c r="BQ71" s="74"/>
      <c r="BR71" s="74"/>
      <c r="BS71" s="74"/>
      <c r="BT71" s="74"/>
      <c r="BU71" s="74"/>
      <c r="BV71" s="74"/>
      <c r="BW71" s="74"/>
      <c r="BX71" s="74"/>
      <c r="BY71" s="74"/>
      <c r="BZ71" s="74"/>
      <c r="CA71" s="74"/>
      <c r="CB71" s="74"/>
      <c r="CC71" s="74"/>
      <c r="CD71" s="74"/>
      <c r="CE71" s="74"/>
      <c r="CF71" s="74"/>
      <c r="CG71" s="74"/>
      <c r="CH71" s="74"/>
      <c r="CI71" s="74"/>
      <c r="CJ71" s="74"/>
      <c r="CK71" s="74"/>
    </row>
    <row r="72" spans="1:89" ht="15" customHeight="1">
      <c r="A72" s="107"/>
      <c r="B72" s="108"/>
      <c r="C72" s="228"/>
      <c r="D72" s="74"/>
      <c r="E72" s="74"/>
      <c r="F72" s="74"/>
      <c r="G72" s="74"/>
      <c r="H72" s="74"/>
      <c r="I72" s="74"/>
      <c r="J72" s="74"/>
      <c r="K72" s="74"/>
      <c r="L72" s="74"/>
      <c r="M72" s="74"/>
      <c r="N72" s="74"/>
      <c r="O72" s="74"/>
      <c r="P72" s="74"/>
      <c r="Q72" s="74"/>
      <c r="R72" s="74"/>
      <c r="S72" s="74"/>
      <c r="T72" s="74"/>
      <c r="U72" s="74"/>
      <c r="V72" s="74"/>
      <c r="W72" s="74"/>
      <c r="X72" s="74"/>
      <c r="Y72" s="74"/>
      <c r="Z72" s="74"/>
      <c r="AA72" s="74"/>
      <c r="AB72" s="74"/>
      <c r="AC72" s="74"/>
      <c r="AD72" s="74"/>
      <c r="AE72" s="74"/>
      <c r="AF72" s="74"/>
      <c r="AG72" s="74"/>
      <c r="AH72" s="74"/>
      <c r="AI72" s="74"/>
      <c r="AJ72" s="74"/>
      <c r="AK72" s="74"/>
      <c r="AL72" s="74"/>
      <c r="AM72" s="74"/>
      <c r="AN72" s="74"/>
      <c r="AO72" s="74"/>
      <c r="AP72" s="74"/>
      <c r="AQ72" s="74"/>
      <c r="AR72" s="74"/>
      <c r="AS72" s="74"/>
      <c r="AT72" s="74"/>
      <c r="AU72" s="74"/>
      <c r="AV72" s="74"/>
      <c r="AW72" s="74"/>
      <c r="AX72" s="74"/>
      <c r="AY72" s="74"/>
      <c r="AZ72" s="74"/>
      <c r="BA72" s="74"/>
      <c r="BB72" s="74"/>
      <c r="BC72" s="74"/>
      <c r="BD72" s="74"/>
      <c r="BE72" s="74"/>
      <c r="BF72" s="74"/>
      <c r="BG72" s="74"/>
      <c r="BH72" s="74"/>
      <c r="BI72" s="74"/>
      <c r="BJ72" s="74"/>
      <c r="BK72" s="74"/>
      <c r="BL72" s="74"/>
      <c r="BM72" s="74"/>
      <c r="BN72" s="74"/>
      <c r="BO72" s="74"/>
      <c r="BP72" s="74"/>
      <c r="BQ72" s="74"/>
      <c r="BR72" s="74"/>
      <c r="BS72" s="74"/>
      <c r="BT72" s="74"/>
      <c r="BU72" s="74"/>
      <c r="BV72" s="74"/>
      <c r="BW72" s="74"/>
      <c r="BX72" s="74"/>
      <c r="BY72" s="74"/>
      <c r="BZ72" s="74"/>
      <c r="CA72" s="74"/>
      <c r="CB72" s="74"/>
      <c r="CC72" s="74"/>
      <c r="CD72" s="74"/>
      <c r="CE72" s="74"/>
      <c r="CF72" s="74"/>
      <c r="CG72" s="74"/>
      <c r="CH72" s="74"/>
      <c r="CI72" s="74"/>
      <c r="CJ72" s="74"/>
      <c r="CK72" s="74"/>
    </row>
    <row r="73" spans="1:89" ht="15" customHeight="1">
      <c r="A73" s="107"/>
      <c r="B73" s="108"/>
      <c r="C73" s="228"/>
      <c r="D73" s="74"/>
      <c r="E73" s="74"/>
      <c r="F73" s="74"/>
      <c r="G73" s="74"/>
      <c r="H73" s="74"/>
      <c r="I73" s="74"/>
      <c r="J73" s="74"/>
      <c r="K73" s="74"/>
      <c r="L73" s="74"/>
      <c r="M73" s="74"/>
      <c r="N73" s="74"/>
      <c r="O73" s="74"/>
      <c r="P73" s="74"/>
      <c r="Q73" s="74"/>
      <c r="R73" s="74"/>
      <c r="S73" s="74"/>
      <c r="T73" s="74"/>
      <c r="U73" s="74"/>
      <c r="V73" s="74"/>
      <c r="W73" s="74"/>
      <c r="X73" s="74"/>
      <c r="Y73" s="74"/>
      <c r="Z73" s="74"/>
      <c r="AA73" s="74"/>
      <c r="AB73" s="74"/>
      <c r="AC73" s="74"/>
      <c r="AD73" s="74"/>
      <c r="AE73" s="74"/>
      <c r="AF73" s="74"/>
      <c r="AG73" s="74"/>
      <c r="AH73" s="74"/>
      <c r="AI73" s="74"/>
      <c r="AJ73" s="74"/>
      <c r="AK73" s="74"/>
      <c r="AL73" s="74"/>
      <c r="AM73" s="74"/>
      <c r="AN73" s="74"/>
      <c r="AO73" s="74"/>
      <c r="AP73" s="74"/>
      <c r="AQ73" s="74"/>
      <c r="AR73" s="74"/>
      <c r="AS73" s="74"/>
      <c r="AT73" s="74"/>
      <c r="AU73" s="74"/>
      <c r="AV73" s="74"/>
      <c r="AW73" s="74"/>
      <c r="AX73" s="74"/>
      <c r="AY73" s="74"/>
      <c r="AZ73" s="74"/>
      <c r="BA73" s="74"/>
      <c r="BB73" s="74"/>
      <c r="BC73" s="74"/>
      <c r="BD73" s="74"/>
      <c r="BE73" s="74"/>
      <c r="BF73" s="74"/>
      <c r="BG73" s="74"/>
      <c r="BH73" s="74"/>
      <c r="BI73" s="74"/>
      <c r="BJ73" s="74"/>
      <c r="BK73" s="74"/>
      <c r="BL73" s="74"/>
      <c r="BM73" s="74"/>
      <c r="BN73" s="74"/>
      <c r="BO73" s="74"/>
      <c r="BP73" s="74"/>
      <c r="BQ73" s="74"/>
      <c r="BR73" s="74"/>
      <c r="BS73" s="74"/>
      <c r="BT73" s="74"/>
      <c r="BU73" s="74"/>
      <c r="BV73" s="74"/>
      <c r="BW73" s="74"/>
      <c r="BX73" s="74"/>
      <c r="BY73" s="74"/>
      <c r="BZ73" s="74"/>
      <c r="CA73" s="74"/>
      <c r="CB73" s="74"/>
      <c r="CC73" s="74"/>
      <c r="CD73" s="74"/>
      <c r="CE73" s="74"/>
      <c r="CF73" s="74"/>
      <c r="CG73" s="74"/>
      <c r="CH73" s="74"/>
      <c r="CI73" s="74"/>
      <c r="CJ73" s="74"/>
      <c r="CK73" s="74"/>
    </row>
    <row r="74" spans="1:89" ht="15" customHeight="1">
      <c r="A74" s="107"/>
      <c r="B74" s="108"/>
      <c r="C74" s="228"/>
      <c r="D74" s="74"/>
      <c r="E74" s="74"/>
      <c r="F74" s="74"/>
      <c r="G74" s="74"/>
      <c r="H74" s="74"/>
      <c r="I74" s="74"/>
      <c r="J74" s="74"/>
      <c r="K74" s="74"/>
      <c r="L74" s="74"/>
      <c r="M74" s="74"/>
      <c r="N74" s="74"/>
      <c r="O74" s="74"/>
      <c r="P74" s="74"/>
      <c r="Q74" s="74"/>
      <c r="R74" s="74"/>
      <c r="S74" s="74"/>
      <c r="T74" s="74"/>
      <c r="U74" s="74"/>
      <c r="V74" s="74"/>
      <c r="W74" s="74"/>
      <c r="X74" s="74"/>
      <c r="Y74" s="74"/>
      <c r="Z74" s="74"/>
      <c r="AA74" s="74"/>
      <c r="AB74" s="74"/>
      <c r="AC74" s="74"/>
      <c r="AD74" s="74"/>
      <c r="AE74" s="74"/>
      <c r="AF74" s="74"/>
      <c r="AG74" s="74"/>
      <c r="AH74" s="74"/>
      <c r="AI74" s="74"/>
      <c r="AJ74" s="74"/>
      <c r="AK74" s="74"/>
      <c r="AL74" s="74"/>
      <c r="AM74" s="74"/>
      <c r="AN74" s="74"/>
      <c r="AO74" s="74"/>
      <c r="AP74" s="74"/>
      <c r="AQ74" s="74"/>
      <c r="AR74" s="74"/>
      <c r="AS74" s="74"/>
      <c r="AT74" s="74"/>
      <c r="AU74" s="74"/>
      <c r="AV74" s="74"/>
      <c r="AW74" s="74"/>
      <c r="AX74" s="74"/>
      <c r="AY74" s="74"/>
      <c r="AZ74" s="74"/>
      <c r="BA74" s="74"/>
      <c r="BB74" s="74"/>
      <c r="BC74" s="74"/>
      <c r="BD74" s="74"/>
      <c r="BE74" s="74"/>
      <c r="BF74" s="74"/>
      <c r="BG74" s="74"/>
      <c r="BH74" s="74"/>
      <c r="BI74" s="74"/>
      <c r="BJ74" s="74"/>
      <c r="BK74" s="74"/>
      <c r="BL74" s="74"/>
      <c r="BM74" s="74"/>
      <c r="BN74" s="74"/>
      <c r="BO74" s="74"/>
      <c r="BP74" s="74"/>
      <c r="BQ74" s="74"/>
      <c r="BR74" s="74"/>
      <c r="BS74" s="74"/>
      <c r="BT74" s="74"/>
      <c r="BU74" s="74"/>
      <c r="BV74" s="74"/>
      <c r="BW74" s="74"/>
      <c r="BX74" s="74"/>
      <c r="BY74" s="74"/>
      <c r="BZ74" s="74"/>
      <c r="CA74" s="74"/>
      <c r="CB74" s="74"/>
      <c r="CC74" s="74"/>
      <c r="CD74" s="74"/>
      <c r="CE74" s="74"/>
      <c r="CF74" s="74"/>
      <c r="CG74" s="74"/>
      <c r="CH74" s="74"/>
      <c r="CI74" s="74"/>
      <c r="CJ74" s="74"/>
      <c r="CK74" s="74"/>
    </row>
    <row r="75" spans="1:89" ht="15" customHeight="1">
      <c r="A75" s="107"/>
      <c r="B75" s="108"/>
      <c r="C75" s="228"/>
      <c r="D75" s="74"/>
      <c r="E75" s="74"/>
      <c r="F75" s="74"/>
      <c r="G75" s="74"/>
      <c r="H75" s="74"/>
      <c r="I75" s="74"/>
      <c r="J75" s="74"/>
      <c r="K75" s="74"/>
      <c r="L75" s="74"/>
      <c r="M75" s="74"/>
      <c r="N75" s="74"/>
      <c r="O75" s="74"/>
      <c r="P75" s="74"/>
      <c r="Q75" s="74"/>
      <c r="R75" s="74"/>
      <c r="S75" s="74"/>
      <c r="T75" s="74"/>
      <c r="U75" s="74"/>
      <c r="V75" s="74"/>
      <c r="W75" s="74"/>
      <c r="X75" s="74"/>
      <c r="Y75" s="74"/>
      <c r="Z75" s="74"/>
      <c r="AA75" s="74"/>
      <c r="AB75" s="74"/>
      <c r="AC75" s="74"/>
      <c r="AD75" s="74"/>
      <c r="AE75" s="74"/>
      <c r="AF75" s="74"/>
      <c r="AG75" s="74"/>
      <c r="AH75" s="74"/>
      <c r="AI75" s="74"/>
      <c r="AJ75" s="74"/>
      <c r="AK75" s="74"/>
      <c r="AL75" s="74"/>
      <c r="AM75" s="74"/>
      <c r="AN75" s="74"/>
      <c r="AO75" s="74"/>
      <c r="AP75" s="74"/>
      <c r="AQ75" s="74"/>
      <c r="AR75" s="74"/>
      <c r="AS75" s="74"/>
      <c r="AT75" s="74"/>
      <c r="AU75" s="74"/>
      <c r="AV75" s="74"/>
      <c r="AW75" s="74"/>
      <c r="AX75" s="74"/>
      <c r="AY75" s="74"/>
      <c r="AZ75" s="74"/>
      <c r="BA75" s="74"/>
      <c r="BB75" s="74"/>
      <c r="BC75" s="74"/>
      <c r="BD75" s="74"/>
      <c r="BE75" s="74"/>
      <c r="BF75" s="74"/>
      <c r="BG75" s="74"/>
      <c r="BH75" s="74"/>
      <c r="BI75" s="74"/>
      <c r="BJ75" s="74"/>
      <c r="BK75" s="74"/>
      <c r="BL75" s="74"/>
      <c r="BM75" s="74"/>
      <c r="BN75" s="74"/>
      <c r="BO75" s="74"/>
      <c r="BP75" s="74"/>
      <c r="BQ75" s="74"/>
      <c r="BR75" s="74"/>
      <c r="BS75" s="74"/>
      <c r="BT75" s="74"/>
      <c r="BU75" s="74"/>
      <c r="BV75" s="74"/>
      <c r="BW75" s="74"/>
      <c r="BX75" s="74"/>
      <c r="BY75" s="74"/>
      <c r="BZ75" s="74"/>
      <c r="CA75" s="74"/>
      <c r="CB75" s="74"/>
      <c r="CC75" s="74"/>
      <c r="CD75" s="74"/>
      <c r="CE75" s="74"/>
      <c r="CF75" s="74"/>
      <c r="CG75" s="74"/>
      <c r="CH75" s="74"/>
      <c r="CI75" s="74"/>
      <c r="CJ75" s="74"/>
      <c r="CK75" s="74"/>
    </row>
    <row r="76" spans="1:89" ht="15" customHeight="1">
      <c r="A76" s="107"/>
      <c r="B76" s="108"/>
      <c r="C76" s="228"/>
      <c r="D76" s="74"/>
      <c r="E76" s="74"/>
      <c r="F76" s="74"/>
      <c r="G76" s="74"/>
      <c r="H76" s="74"/>
      <c r="I76" s="74"/>
      <c r="J76" s="74"/>
      <c r="K76" s="74"/>
      <c r="L76" s="74"/>
      <c r="M76" s="74"/>
      <c r="N76" s="74"/>
      <c r="O76" s="74"/>
      <c r="P76" s="74"/>
      <c r="Q76" s="74"/>
      <c r="R76" s="74"/>
      <c r="S76" s="74"/>
      <c r="T76" s="74"/>
      <c r="U76" s="74"/>
      <c r="V76" s="74"/>
      <c r="W76" s="74"/>
      <c r="X76" s="74"/>
      <c r="Y76" s="74"/>
      <c r="Z76" s="74"/>
      <c r="AA76" s="74"/>
      <c r="AB76" s="74"/>
      <c r="AC76" s="74"/>
      <c r="AD76" s="74"/>
      <c r="AE76" s="74"/>
      <c r="AF76" s="74"/>
      <c r="AG76" s="74"/>
      <c r="AH76" s="74"/>
      <c r="AI76" s="74"/>
      <c r="AJ76" s="74"/>
      <c r="AK76" s="74"/>
      <c r="AL76" s="74"/>
      <c r="AM76" s="74"/>
      <c r="AN76" s="74"/>
      <c r="AO76" s="74"/>
      <c r="AP76" s="74"/>
      <c r="AQ76" s="74"/>
      <c r="AR76" s="74"/>
      <c r="AS76" s="74"/>
      <c r="AT76" s="74"/>
      <c r="AU76" s="74"/>
      <c r="AV76" s="74"/>
      <c r="AW76" s="74"/>
      <c r="AX76" s="74"/>
      <c r="AY76" s="74"/>
      <c r="AZ76" s="74"/>
      <c r="BA76" s="74"/>
      <c r="BB76" s="74"/>
      <c r="BC76" s="74"/>
      <c r="BD76" s="74"/>
      <c r="BE76" s="74"/>
      <c r="BF76" s="74"/>
      <c r="BG76" s="74"/>
      <c r="BH76" s="74"/>
      <c r="BI76" s="74"/>
      <c r="BJ76" s="74"/>
      <c r="BK76" s="74"/>
      <c r="BL76" s="74"/>
      <c r="BM76" s="74"/>
      <c r="BN76" s="74"/>
      <c r="BO76" s="74"/>
      <c r="BP76" s="74"/>
      <c r="BQ76" s="74"/>
      <c r="BR76" s="74"/>
      <c r="BS76" s="74"/>
      <c r="BT76" s="74"/>
      <c r="BU76" s="74"/>
      <c r="BV76" s="74"/>
      <c r="BW76" s="74"/>
      <c r="BX76" s="74"/>
      <c r="BY76" s="74"/>
      <c r="BZ76" s="74"/>
      <c r="CA76" s="74"/>
      <c r="CB76" s="74"/>
      <c r="CC76" s="74"/>
      <c r="CD76" s="74"/>
      <c r="CE76" s="74"/>
      <c r="CF76" s="74"/>
      <c r="CG76" s="74"/>
      <c r="CH76" s="74"/>
      <c r="CI76" s="74"/>
      <c r="CJ76" s="74"/>
      <c r="CK76" s="74"/>
    </row>
    <row r="77" spans="1:89" ht="15" customHeight="1">
      <c r="A77" s="107"/>
      <c r="B77" s="108"/>
      <c r="C77" s="228"/>
      <c r="D77" s="74"/>
      <c r="E77" s="74"/>
      <c r="F77" s="74"/>
      <c r="G77" s="74"/>
      <c r="H77" s="74"/>
      <c r="I77" s="74"/>
      <c r="J77" s="74"/>
      <c r="K77" s="74"/>
      <c r="L77" s="74"/>
      <c r="M77" s="74"/>
      <c r="N77" s="74"/>
      <c r="O77" s="74"/>
      <c r="P77" s="74"/>
      <c r="Q77" s="74"/>
      <c r="R77" s="74"/>
      <c r="S77" s="74"/>
      <c r="T77" s="74"/>
      <c r="U77" s="74"/>
      <c r="V77" s="74"/>
      <c r="W77" s="74"/>
      <c r="X77" s="74"/>
      <c r="Y77" s="74"/>
      <c r="Z77" s="74"/>
      <c r="AA77" s="74"/>
      <c r="AB77" s="74"/>
      <c r="AC77" s="74"/>
      <c r="AD77" s="74"/>
      <c r="AE77" s="74"/>
      <c r="AF77" s="74"/>
      <c r="AG77" s="74"/>
      <c r="AH77" s="74"/>
      <c r="AI77" s="74"/>
      <c r="AJ77" s="74"/>
      <c r="AK77" s="74"/>
      <c r="AL77" s="74"/>
      <c r="AM77" s="74"/>
      <c r="AN77" s="74"/>
      <c r="AO77" s="74"/>
      <c r="AP77" s="74"/>
      <c r="AQ77" s="74"/>
      <c r="AR77" s="74"/>
      <c r="AS77" s="74"/>
      <c r="AT77" s="74"/>
      <c r="AU77" s="74"/>
      <c r="AV77" s="74"/>
      <c r="AW77" s="74"/>
      <c r="AX77" s="74"/>
      <c r="AY77" s="74"/>
      <c r="AZ77" s="74"/>
      <c r="BA77" s="74"/>
      <c r="BB77" s="74"/>
      <c r="BC77" s="74"/>
      <c r="BD77" s="74"/>
      <c r="BE77" s="74"/>
      <c r="BF77" s="74"/>
      <c r="BG77" s="74"/>
      <c r="BH77" s="74"/>
      <c r="BI77" s="74"/>
      <c r="BJ77" s="74"/>
      <c r="BK77" s="74"/>
      <c r="BL77" s="74"/>
      <c r="BM77" s="74"/>
      <c r="BN77" s="74"/>
      <c r="BO77" s="74"/>
      <c r="BP77" s="74"/>
      <c r="BQ77" s="74"/>
      <c r="BR77" s="74"/>
      <c r="BS77" s="74"/>
      <c r="BT77" s="74"/>
      <c r="BU77" s="74"/>
      <c r="BV77" s="74"/>
      <c r="BW77" s="74"/>
      <c r="BX77" s="74"/>
      <c r="BY77" s="74"/>
      <c r="BZ77" s="74"/>
      <c r="CA77" s="74"/>
      <c r="CB77" s="74"/>
      <c r="CC77" s="74"/>
      <c r="CD77" s="74"/>
      <c r="CE77" s="74"/>
      <c r="CF77" s="74"/>
      <c r="CG77" s="74"/>
      <c r="CH77" s="74"/>
      <c r="CI77" s="74"/>
      <c r="CJ77" s="74"/>
      <c r="CK77" s="74"/>
    </row>
    <row r="78" spans="1:89" ht="15" customHeight="1">
      <c r="A78" s="107"/>
      <c r="B78" s="108"/>
      <c r="C78" s="228"/>
      <c r="D78" s="74"/>
      <c r="E78" s="74"/>
      <c r="F78" s="74"/>
      <c r="G78" s="74"/>
      <c r="H78" s="74"/>
      <c r="I78" s="74"/>
      <c r="J78" s="74"/>
      <c r="K78" s="74"/>
      <c r="L78" s="74"/>
      <c r="M78" s="74"/>
      <c r="N78" s="74"/>
      <c r="O78" s="74"/>
      <c r="P78" s="74"/>
      <c r="Q78" s="74"/>
      <c r="R78" s="74"/>
      <c r="S78" s="74"/>
      <c r="T78" s="74"/>
      <c r="U78" s="74"/>
      <c r="V78" s="74"/>
      <c r="W78" s="74"/>
      <c r="X78" s="74"/>
      <c r="Y78" s="74"/>
      <c r="Z78" s="74"/>
      <c r="AA78" s="74"/>
      <c r="AB78" s="74"/>
      <c r="AC78" s="74"/>
      <c r="AD78" s="74"/>
      <c r="AE78" s="74"/>
      <c r="AF78" s="74"/>
      <c r="AG78" s="74"/>
      <c r="AH78" s="74"/>
      <c r="AI78" s="74"/>
      <c r="AJ78" s="74"/>
      <c r="AK78" s="74"/>
      <c r="AL78" s="74"/>
      <c r="AM78" s="74"/>
      <c r="AN78" s="74"/>
      <c r="AO78" s="74"/>
      <c r="AP78" s="74"/>
      <c r="AQ78" s="74"/>
      <c r="AR78" s="74"/>
      <c r="AS78" s="74"/>
      <c r="AT78" s="74"/>
      <c r="AU78" s="74"/>
      <c r="AV78" s="74"/>
      <c r="AW78" s="74"/>
      <c r="AX78" s="74"/>
      <c r="AY78" s="74"/>
      <c r="AZ78" s="74"/>
      <c r="BA78" s="74"/>
      <c r="BB78" s="74"/>
      <c r="BC78" s="74"/>
      <c r="BD78" s="74"/>
      <c r="BE78" s="74"/>
      <c r="BF78" s="74"/>
      <c r="BG78" s="74"/>
      <c r="BH78" s="74"/>
      <c r="BI78" s="74"/>
      <c r="BJ78" s="74"/>
      <c r="BK78" s="74"/>
      <c r="BL78" s="74"/>
      <c r="BM78" s="74"/>
      <c r="BN78" s="74"/>
      <c r="BO78" s="74"/>
      <c r="BP78" s="74"/>
      <c r="BQ78" s="74"/>
      <c r="BR78" s="74"/>
      <c r="BS78" s="74"/>
      <c r="BT78" s="74"/>
      <c r="BU78" s="74"/>
      <c r="BV78" s="74"/>
      <c r="BW78" s="74"/>
      <c r="BX78" s="74"/>
      <c r="BY78" s="74"/>
      <c r="BZ78" s="74"/>
      <c r="CA78" s="74"/>
      <c r="CB78" s="74"/>
      <c r="CC78" s="74"/>
      <c r="CD78" s="74"/>
      <c r="CE78" s="74"/>
      <c r="CF78" s="74"/>
      <c r="CG78" s="74"/>
      <c r="CH78" s="74"/>
      <c r="CI78" s="74"/>
      <c r="CJ78" s="74"/>
      <c r="CK78" s="74"/>
    </row>
    <row r="79" spans="1:89" ht="15" customHeight="1">
      <c r="A79" s="107"/>
      <c r="B79" s="108"/>
      <c r="C79" s="228"/>
      <c r="D79" s="74"/>
      <c r="E79" s="74"/>
      <c r="F79" s="74"/>
      <c r="G79" s="74"/>
      <c r="H79" s="74"/>
      <c r="I79" s="74"/>
      <c r="J79" s="74"/>
      <c r="K79" s="74"/>
      <c r="L79" s="74"/>
      <c r="M79" s="74"/>
      <c r="N79" s="74"/>
      <c r="O79" s="74"/>
      <c r="P79" s="74"/>
      <c r="Q79" s="74"/>
      <c r="R79" s="74"/>
      <c r="S79" s="74"/>
      <c r="T79" s="74"/>
      <c r="U79" s="74"/>
      <c r="V79" s="74"/>
      <c r="W79" s="74"/>
      <c r="X79" s="74"/>
      <c r="Y79" s="74"/>
      <c r="Z79" s="74"/>
      <c r="AA79" s="74"/>
      <c r="AB79" s="74"/>
      <c r="AC79" s="74"/>
      <c r="AD79" s="74"/>
      <c r="AE79" s="74"/>
      <c r="AF79" s="74"/>
      <c r="AG79" s="74"/>
      <c r="AH79" s="74"/>
      <c r="AI79" s="74"/>
      <c r="AJ79" s="74"/>
      <c r="AK79" s="74"/>
      <c r="AL79" s="74"/>
      <c r="AM79" s="74"/>
      <c r="AN79" s="74"/>
      <c r="AO79" s="74"/>
      <c r="AP79" s="74"/>
      <c r="AQ79" s="74"/>
      <c r="AR79" s="74"/>
      <c r="AS79" s="74"/>
      <c r="AT79" s="74"/>
      <c r="AU79" s="74"/>
      <c r="AV79" s="74"/>
      <c r="AW79" s="74"/>
      <c r="AX79" s="74"/>
      <c r="AY79" s="74"/>
      <c r="AZ79" s="74"/>
      <c r="BA79" s="74"/>
      <c r="BB79" s="74"/>
      <c r="BC79" s="74"/>
      <c r="BD79" s="74"/>
      <c r="BE79" s="74"/>
      <c r="BF79" s="74"/>
      <c r="BG79" s="74"/>
      <c r="BH79" s="74"/>
      <c r="BI79" s="74"/>
      <c r="BJ79" s="74"/>
      <c r="BK79" s="74"/>
      <c r="BL79" s="74"/>
      <c r="BM79" s="74"/>
      <c r="BN79" s="74"/>
      <c r="BO79" s="74"/>
      <c r="BP79" s="74"/>
      <c r="BQ79" s="74"/>
      <c r="BR79" s="74"/>
      <c r="BS79" s="74"/>
      <c r="BT79" s="74"/>
      <c r="BU79" s="74"/>
      <c r="BV79" s="74"/>
      <c r="BW79" s="74"/>
      <c r="BX79" s="74"/>
      <c r="BY79" s="74"/>
      <c r="BZ79" s="74"/>
      <c r="CA79" s="74"/>
      <c r="CB79" s="74"/>
      <c r="CC79" s="74"/>
      <c r="CD79" s="74"/>
      <c r="CE79" s="74"/>
      <c r="CF79" s="74"/>
      <c r="CG79" s="74"/>
      <c r="CH79" s="74"/>
      <c r="CI79" s="74"/>
      <c r="CJ79" s="74"/>
      <c r="CK79" s="74"/>
    </row>
    <row r="80" spans="1:89" ht="15" customHeight="1">
      <c r="A80" s="107"/>
      <c r="B80" s="108"/>
      <c r="C80" s="228"/>
      <c r="D80" s="74"/>
      <c r="E80" s="74"/>
      <c r="F80" s="74"/>
      <c r="G80" s="74"/>
      <c r="H80" s="74"/>
      <c r="I80" s="74"/>
      <c r="J80" s="74"/>
      <c r="K80" s="74"/>
      <c r="L80" s="74"/>
      <c r="M80" s="74"/>
      <c r="N80" s="74"/>
      <c r="O80" s="74"/>
      <c r="P80" s="74"/>
      <c r="Q80" s="74"/>
      <c r="R80" s="74"/>
      <c r="S80" s="74"/>
      <c r="T80" s="74"/>
      <c r="U80" s="74"/>
      <c r="V80" s="74"/>
      <c r="W80" s="74"/>
      <c r="X80" s="74"/>
      <c r="Y80" s="74"/>
      <c r="Z80" s="74"/>
      <c r="AA80" s="74"/>
      <c r="AB80" s="74"/>
      <c r="AC80" s="74"/>
      <c r="AD80" s="74"/>
      <c r="AE80" s="74"/>
      <c r="AF80" s="74"/>
      <c r="AG80" s="74"/>
      <c r="AH80" s="74"/>
      <c r="AI80" s="74"/>
      <c r="AJ80" s="74"/>
      <c r="AK80" s="74"/>
      <c r="AL80" s="74"/>
      <c r="AM80" s="74"/>
      <c r="AN80" s="74"/>
      <c r="AO80" s="74"/>
      <c r="AP80" s="74"/>
      <c r="AQ80" s="74"/>
      <c r="AR80" s="74"/>
      <c r="AS80" s="74"/>
      <c r="AT80" s="74"/>
      <c r="AU80" s="74"/>
      <c r="AV80" s="74"/>
      <c r="AW80" s="74"/>
      <c r="AX80" s="74"/>
      <c r="AY80" s="74"/>
      <c r="AZ80" s="74"/>
      <c r="BA80" s="74"/>
      <c r="BB80" s="74"/>
      <c r="BC80" s="74"/>
      <c r="BD80" s="74"/>
      <c r="BE80" s="74"/>
      <c r="BF80" s="74"/>
      <c r="BG80" s="74"/>
      <c r="BH80" s="74"/>
      <c r="BI80" s="74"/>
      <c r="BJ80" s="74"/>
      <c r="BK80" s="74"/>
      <c r="BL80" s="74"/>
      <c r="BM80" s="74"/>
      <c r="BN80" s="74"/>
      <c r="BO80" s="74"/>
      <c r="BP80" s="74"/>
      <c r="BQ80" s="74"/>
      <c r="BR80" s="74"/>
      <c r="BS80" s="74"/>
      <c r="BT80" s="74"/>
      <c r="BU80" s="74"/>
      <c r="BV80" s="74"/>
      <c r="BW80" s="74"/>
      <c r="BX80" s="74"/>
      <c r="BY80" s="74"/>
      <c r="BZ80" s="74"/>
      <c r="CA80" s="74"/>
      <c r="CB80" s="74"/>
      <c r="CC80" s="74"/>
      <c r="CD80" s="74"/>
      <c r="CE80" s="74"/>
      <c r="CF80" s="74"/>
      <c r="CG80" s="74"/>
      <c r="CH80" s="74"/>
      <c r="CI80" s="74"/>
      <c r="CJ80" s="74"/>
      <c r="CK80" s="74"/>
    </row>
    <row r="81" spans="1:89" ht="15" customHeight="1">
      <c r="A81" s="107"/>
      <c r="B81" s="108"/>
      <c r="C81" s="228"/>
      <c r="D81" s="74"/>
      <c r="E81" s="74"/>
      <c r="F81" s="74"/>
      <c r="G81" s="74"/>
      <c r="H81" s="74"/>
      <c r="I81" s="74"/>
      <c r="J81" s="74"/>
      <c r="K81" s="74"/>
      <c r="L81" s="74"/>
      <c r="M81" s="74"/>
      <c r="N81" s="74"/>
      <c r="O81" s="74"/>
      <c r="P81" s="74"/>
      <c r="Q81" s="74"/>
      <c r="R81" s="74"/>
      <c r="S81" s="74"/>
      <c r="T81" s="74"/>
      <c r="U81" s="74"/>
      <c r="V81" s="74"/>
      <c r="W81" s="74"/>
      <c r="X81" s="74"/>
      <c r="Y81" s="74"/>
      <c r="Z81" s="74"/>
      <c r="AA81" s="74"/>
      <c r="AB81" s="74"/>
      <c r="AC81" s="74"/>
      <c r="AD81" s="74"/>
      <c r="AE81" s="74"/>
      <c r="AF81" s="74"/>
      <c r="AG81" s="74"/>
      <c r="AH81" s="74"/>
      <c r="AI81" s="74"/>
      <c r="AJ81" s="74"/>
      <c r="AK81" s="74"/>
      <c r="AL81" s="74"/>
      <c r="AM81" s="74"/>
      <c r="AN81" s="74"/>
      <c r="AO81" s="74"/>
      <c r="AP81" s="74"/>
      <c r="AQ81" s="74"/>
      <c r="AR81" s="74"/>
      <c r="AS81" s="74"/>
      <c r="AT81" s="74"/>
      <c r="AU81" s="74"/>
      <c r="AV81" s="74"/>
      <c r="AW81" s="74"/>
      <c r="AX81" s="74"/>
      <c r="AY81" s="74"/>
      <c r="AZ81" s="74"/>
      <c r="BA81" s="74"/>
      <c r="BB81" s="74"/>
      <c r="BC81" s="74"/>
      <c r="BD81" s="74"/>
      <c r="BE81" s="74"/>
      <c r="BF81" s="74"/>
      <c r="BG81" s="74"/>
      <c r="BH81" s="74"/>
      <c r="BI81" s="74"/>
      <c r="BJ81" s="74"/>
      <c r="BK81" s="74"/>
      <c r="BL81" s="74"/>
      <c r="BM81" s="74"/>
      <c r="BN81" s="74"/>
      <c r="BO81" s="74"/>
      <c r="BP81" s="74"/>
      <c r="BQ81" s="74"/>
      <c r="BR81" s="74"/>
      <c r="BS81" s="74"/>
      <c r="BT81" s="74"/>
      <c r="BU81" s="74"/>
      <c r="BV81" s="74"/>
      <c r="BW81" s="74"/>
      <c r="BX81" s="74"/>
      <c r="BY81" s="74"/>
      <c r="BZ81" s="74"/>
      <c r="CA81" s="74"/>
      <c r="CB81" s="74"/>
      <c r="CC81" s="74"/>
      <c r="CD81" s="74"/>
      <c r="CE81" s="74"/>
      <c r="CF81" s="74"/>
      <c r="CG81" s="74"/>
      <c r="CH81" s="74"/>
      <c r="CI81" s="74"/>
      <c r="CJ81" s="74"/>
      <c r="CK81" s="74"/>
    </row>
    <row r="82" spans="1:89" ht="15" customHeight="1">
      <c r="A82" s="107"/>
      <c r="B82" s="108"/>
      <c r="C82" s="228"/>
      <c r="D82" s="74"/>
      <c r="E82" s="74"/>
      <c r="F82" s="74"/>
      <c r="G82" s="74"/>
      <c r="H82" s="74"/>
      <c r="I82" s="74"/>
      <c r="J82" s="74"/>
      <c r="K82" s="74"/>
      <c r="L82" s="74"/>
      <c r="M82" s="74"/>
      <c r="N82" s="74"/>
      <c r="O82" s="74"/>
      <c r="P82" s="74"/>
      <c r="Q82" s="74"/>
      <c r="R82" s="74"/>
      <c r="S82" s="74"/>
      <c r="T82" s="74"/>
      <c r="U82" s="74"/>
      <c r="V82" s="74"/>
      <c r="W82" s="74"/>
      <c r="X82" s="74"/>
      <c r="Y82" s="74"/>
      <c r="Z82" s="74"/>
      <c r="AA82" s="74"/>
      <c r="AB82" s="74"/>
      <c r="AC82" s="74"/>
      <c r="AD82" s="74"/>
      <c r="AE82" s="74"/>
      <c r="AF82" s="74"/>
      <c r="AG82" s="74"/>
      <c r="AH82" s="74"/>
      <c r="AI82" s="74"/>
      <c r="AJ82" s="74"/>
      <c r="AK82" s="74"/>
      <c r="AL82" s="74"/>
      <c r="AM82" s="74"/>
      <c r="AN82" s="74"/>
      <c r="AO82" s="74"/>
      <c r="AP82" s="74"/>
      <c r="AQ82" s="74"/>
      <c r="AR82" s="74"/>
      <c r="AS82" s="74"/>
      <c r="AT82" s="74"/>
      <c r="AU82" s="74"/>
      <c r="AV82" s="74"/>
      <c r="AW82" s="74"/>
      <c r="AX82" s="74"/>
      <c r="AY82" s="74"/>
      <c r="AZ82" s="74"/>
      <c r="BA82" s="74"/>
      <c r="BB82" s="74"/>
      <c r="BC82" s="74"/>
      <c r="BD82" s="74"/>
      <c r="BE82" s="74"/>
      <c r="BF82" s="74"/>
      <c r="BG82" s="74"/>
      <c r="BH82" s="74"/>
      <c r="BI82" s="74"/>
      <c r="BJ82" s="74"/>
      <c r="BK82" s="74"/>
      <c r="BL82" s="74"/>
      <c r="BM82" s="74"/>
      <c r="BN82" s="74"/>
      <c r="BO82" s="112"/>
      <c r="BP82" s="74"/>
      <c r="BQ82" s="74"/>
      <c r="BR82" s="74"/>
      <c r="BS82" s="74"/>
      <c r="BT82" s="74"/>
      <c r="BU82" s="74"/>
      <c r="BV82" s="74"/>
      <c r="BW82" s="74"/>
      <c r="BX82" s="74"/>
      <c r="BY82" s="74"/>
      <c r="BZ82" s="74"/>
      <c r="CA82" s="74"/>
      <c r="CB82" s="74"/>
      <c r="CC82" s="74"/>
      <c r="CD82" s="74"/>
      <c r="CE82" s="74"/>
      <c r="CF82" s="74"/>
      <c r="CG82" s="74"/>
      <c r="CH82" s="74"/>
      <c r="CI82" s="74"/>
      <c r="CJ82" s="74"/>
      <c r="CK82" s="74"/>
    </row>
    <row r="83" spans="1:89" ht="15" customHeight="1">
      <c r="A83" s="107"/>
      <c r="B83" s="108"/>
      <c r="C83" s="228"/>
      <c r="D83" s="74"/>
      <c r="E83" s="74"/>
      <c r="F83" s="74"/>
      <c r="G83" s="74"/>
      <c r="H83" s="74"/>
      <c r="I83" s="74"/>
      <c r="J83" s="74"/>
      <c r="K83" s="74"/>
      <c r="L83" s="74"/>
      <c r="M83" s="74"/>
      <c r="N83" s="74"/>
      <c r="O83" s="74"/>
      <c r="P83" s="74"/>
      <c r="Q83" s="74"/>
      <c r="R83" s="74"/>
      <c r="S83" s="74"/>
      <c r="T83" s="74"/>
      <c r="U83" s="74"/>
      <c r="V83" s="74"/>
      <c r="W83" s="74"/>
      <c r="X83" s="74"/>
      <c r="Y83" s="74"/>
      <c r="Z83" s="74"/>
      <c r="AA83" s="74"/>
      <c r="AB83" s="74"/>
      <c r="AC83" s="74"/>
      <c r="AD83" s="74"/>
      <c r="AE83" s="74"/>
      <c r="AF83" s="74"/>
      <c r="AG83" s="74"/>
      <c r="AH83" s="74"/>
      <c r="AI83" s="74"/>
      <c r="AJ83" s="74"/>
      <c r="AK83" s="74"/>
      <c r="AL83" s="74"/>
      <c r="AM83" s="74"/>
      <c r="AN83" s="74"/>
      <c r="AO83" s="74"/>
      <c r="AP83" s="74"/>
      <c r="AQ83" s="74"/>
      <c r="AR83" s="74"/>
      <c r="AS83" s="74"/>
      <c r="AT83" s="74"/>
      <c r="AU83" s="74"/>
      <c r="AV83" s="74"/>
      <c r="AW83" s="74"/>
      <c r="AX83" s="74"/>
      <c r="AY83" s="74"/>
      <c r="AZ83" s="74"/>
      <c r="BA83" s="74"/>
      <c r="BB83" s="74"/>
      <c r="BC83" s="74"/>
      <c r="BD83" s="74"/>
      <c r="BE83" s="74"/>
      <c r="BF83" s="74"/>
      <c r="BG83" s="74"/>
      <c r="BH83" s="74"/>
      <c r="BI83" s="74"/>
      <c r="BJ83" s="74"/>
      <c r="BK83" s="74"/>
      <c r="BL83" s="74"/>
      <c r="BM83" s="74"/>
      <c r="BN83" s="74"/>
      <c r="BO83" s="74"/>
      <c r="BP83" s="74"/>
      <c r="BQ83" s="74"/>
      <c r="BR83" s="74"/>
      <c r="BS83" s="74"/>
      <c r="BT83" s="74"/>
      <c r="BU83" s="74"/>
      <c r="BV83" s="74"/>
      <c r="BW83" s="74"/>
      <c r="BX83" s="74"/>
      <c r="BY83" s="74"/>
      <c r="BZ83" s="74"/>
      <c r="CA83" s="74"/>
      <c r="CB83" s="74"/>
      <c r="CC83" s="74"/>
      <c r="CD83" s="74"/>
      <c r="CE83" s="74"/>
      <c r="CF83" s="74"/>
      <c r="CG83" s="74"/>
      <c r="CH83" s="74"/>
      <c r="CI83" s="74"/>
      <c r="CJ83" s="74"/>
      <c r="CK83" s="74"/>
    </row>
    <row r="84" spans="1:89" ht="15" customHeight="1">
      <c r="A84" s="107"/>
      <c r="B84" s="108"/>
      <c r="C84" s="228"/>
      <c r="D84" s="74"/>
      <c r="E84" s="74"/>
      <c r="F84" s="74"/>
      <c r="G84" s="74"/>
      <c r="H84" s="74"/>
      <c r="I84" s="74"/>
      <c r="J84" s="74"/>
      <c r="K84" s="74"/>
      <c r="L84" s="74"/>
      <c r="M84" s="74"/>
      <c r="N84" s="74"/>
      <c r="O84" s="74"/>
      <c r="P84" s="74"/>
      <c r="Q84" s="74"/>
      <c r="R84" s="74"/>
      <c r="S84" s="74"/>
      <c r="T84" s="74"/>
      <c r="U84" s="74"/>
      <c r="V84" s="74"/>
      <c r="W84" s="74"/>
      <c r="X84" s="74"/>
      <c r="Y84" s="74"/>
      <c r="Z84" s="74"/>
      <c r="AA84" s="74"/>
      <c r="AB84" s="74"/>
      <c r="AC84" s="74"/>
      <c r="AD84" s="74"/>
      <c r="AE84" s="74"/>
      <c r="AF84" s="74"/>
      <c r="AG84" s="74"/>
      <c r="AH84" s="74"/>
      <c r="AI84" s="112"/>
      <c r="AJ84" s="74"/>
      <c r="AK84" s="74"/>
      <c r="AL84" s="74"/>
      <c r="AM84" s="74"/>
      <c r="AN84" s="74"/>
      <c r="AO84" s="74"/>
      <c r="AP84" s="74"/>
      <c r="AQ84" s="74"/>
      <c r="AR84" s="74"/>
      <c r="AS84" s="74"/>
      <c r="AT84" s="74"/>
      <c r="AU84" s="74"/>
      <c r="AV84" s="74"/>
      <c r="AW84" s="74"/>
      <c r="AX84" s="74"/>
      <c r="AY84" s="74"/>
      <c r="AZ84" s="74"/>
      <c r="BA84" s="74"/>
      <c r="BB84" s="74"/>
      <c r="BC84" s="74"/>
      <c r="BD84" s="74"/>
      <c r="BE84" s="74"/>
      <c r="BF84" s="74"/>
      <c r="BG84" s="74"/>
      <c r="BH84" s="74"/>
      <c r="BI84" s="74"/>
      <c r="BJ84" s="74"/>
      <c r="BK84" s="74"/>
      <c r="BL84" s="74"/>
      <c r="BM84" s="74"/>
      <c r="BN84" s="74"/>
      <c r="BO84" s="74"/>
      <c r="BP84" s="74"/>
      <c r="BQ84" s="74"/>
      <c r="BR84" s="74"/>
      <c r="BS84" s="74"/>
      <c r="BT84" s="74"/>
      <c r="BU84" s="74"/>
      <c r="BV84" s="74"/>
      <c r="BW84" s="74"/>
      <c r="BX84" s="74"/>
      <c r="BY84" s="74"/>
      <c r="BZ84" s="74"/>
      <c r="CA84" s="74"/>
      <c r="CB84" s="74"/>
      <c r="CC84" s="74"/>
      <c r="CD84" s="74"/>
      <c r="CE84" s="74"/>
      <c r="CF84" s="74"/>
      <c r="CG84" s="74"/>
      <c r="CH84" s="74"/>
      <c r="CI84" s="74"/>
      <c r="CJ84" s="74"/>
      <c r="CK84" s="74"/>
    </row>
    <row r="85" spans="1:89" ht="15" customHeight="1">
      <c r="A85" s="107"/>
      <c r="B85" s="108"/>
      <c r="C85" s="228"/>
      <c r="D85" s="74"/>
      <c r="E85" s="74"/>
      <c r="F85" s="74"/>
      <c r="G85" s="74"/>
      <c r="H85" s="74"/>
      <c r="I85" s="74"/>
      <c r="J85" s="74"/>
      <c r="K85" s="74"/>
      <c r="L85" s="74"/>
      <c r="M85" s="74"/>
      <c r="N85" s="74"/>
      <c r="O85" s="74"/>
      <c r="P85" s="74"/>
      <c r="Q85" s="74"/>
      <c r="R85" s="74"/>
      <c r="S85" s="74"/>
      <c r="T85" s="74"/>
      <c r="U85" s="74"/>
      <c r="V85" s="74"/>
      <c r="W85" s="74"/>
      <c r="X85" s="74"/>
      <c r="Y85" s="74"/>
      <c r="Z85" s="74"/>
      <c r="AA85" s="74"/>
      <c r="AB85" s="74"/>
      <c r="AC85" s="74"/>
      <c r="AD85" s="74"/>
      <c r="AE85" s="74"/>
      <c r="AF85" s="74"/>
      <c r="AG85" s="74"/>
      <c r="AH85" s="74"/>
      <c r="AI85" s="74"/>
      <c r="AJ85" s="74"/>
      <c r="AK85" s="74"/>
      <c r="AL85" s="74"/>
      <c r="AM85" s="74"/>
      <c r="AN85" s="74"/>
      <c r="AO85" s="74"/>
      <c r="AP85" s="74"/>
      <c r="AQ85" s="112"/>
      <c r="AR85" s="74"/>
      <c r="AS85" s="74"/>
      <c r="AT85" s="74"/>
      <c r="AU85" s="74"/>
      <c r="AV85" s="74"/>
      <c r="AW85" s="74"/>
      <c r="AX85" s="74"/>
      <c r="AY85" s="74"/>
      <c r="AZ85" s="74"/>
      <c r="BA85" s="74"/>
      <c r="BB85" s="74"/>
      <c r="BC85" s="74"/>
      <c r="BD85" s="74"/>
      <c r="BE85" s="74"/>
      <c r="BF85" s="74"/>
      <c r="BG85" s="74"/>
      <c r="BH85" s="74"/>
      <c r="BI85" s="74"/>
      <c r="BJ85" s="74"/>
      <c r="BK85" s="74"/>
      <c r="BL85" s="74"/>
      <c r="BM85" s="74"/>
      <c r="BN85" s="74"/>
      <c r="BO85" s="74"/>
      <c r="BP85" s="74"/>
      <c r="BQ85" s="74"/>
      <c r="BR85" s="74"/>
      <c r="BS85" s="74"/>
      <c r="BT85" s="74"/>
      <c r="BU85" s="74"/>
      <c r="BV85" s="74"/>
      <c r="BW85" s="74"/>
      <c r="BX85" s="74"/>
      <c r="BY85" s="74"/>
      <c r="BZ85" s="74"/>
      <c r="CA85" s="74"/>
      <c r="CB85" s="74"/>
      <c r="CC85" s="74"/>
      <c r="CD85" s="74"/>
      <c r="CE85" s="74"/>
      <c r="CF85" s="74"/>
      <c r="CG85" s="74"/>
      <c r="CH85" s="74"/>
      <c r="CI85" s="74"/>
      <c r="CJ85" s="74"/>
      <c r="CK85" s="74"/>
    </row>
    <row r="86" spans="1:89" ht="15" customHeight="1">
      <c r="A86" s="107"/>
      <c r="B86" s="108"/>
      <c r="C86" s="228"/>
      <c r="D86" s="74"/>
      <c r="E86" s="74"/>
      <c r="F86" s="74"/>
      <c r="G86" s="74"/>
      <c r="H86" s="74"/>
      <c r="I86" s="74"/>
      <c r="J86" s="74"/>
      <c r="K86" s="74"/>
      <c r="L86" s="74"/>
      <c r="M86" s="74"/>
      <c r="N86" s="74"/>
      <c r="O86" s="74"/>
      <c r="P86" s="74"/>
      <c r="Q86" s="74"/>
      <c r="R86" s="74"/>
      <c r="S86" s="74"/>
      <c r="T86" s="74"/>
      <c r="U86" s="74"/>
      <c r="V86" s="74"/>
      <c r="W86" s="74"/>
      <c r="X86" s="74"/>
      <c r="Y86" s="74"/>
      <c r="Z86" s="74"/>
      <c r="AA86" s="74"/>
      <c r="AB86" s="74"/>
      <c r="AC86" s="74"/>
      <c r="AD86" s="74"/>
      <c r="AE86" s="74"/>
      <c r="AF86" s="74"/>
      <c r="AG86" s="74"/>
      <c r="AH86" s="74"/>
      <c r="AI86" s="74"/>
      <c r="AJ86" s="74"/>
      <c r="AK86" s="74"/>
      <c r="AL86" s="74"/>
      <c r="AM86" s="74"/>
      <c r="AN86" s="74"/>
      <c r="AO86" s="112"/>
      <c r="AP86" s="74"/>
      <c r="AQ86" s="74"/>
      <c r="AR86" s="74"/>
      <c r="AS86" s="74"/>
      <c r="AT86" s="74"/>
      <c r="AU86" s="74"/>
      <c r="AV86" s="74"/>
      <c r="AW86" s="74"/>
      <c r="AX86" s="74"/>
      <c r="AY86" s="74"/>
      <c r="AZ86" s="74"/>
      <c r="BA86" s="74"/>
      <c r="BB86" s="74"/>
      <c r="BC86" s="74"/>
      <c r="BD86" s="74"/>
      <c r="BE86" s="74"/>
      <c r="BF86" s="74"/>
      <c r="BG86" s="74"/>
      <c r="BH86" s="74"/>
      <c r="BI86" s="74"/>
      <c r="BJ86" s="74"/>
      <c r="BK86" s="74"/>
      <c r="BL86" s="74"/>
      <c r="BM86" s="74"/>
      <c r="BN86" s="74"/>
      <c r="BO86" s="74"/>
      <c r="BP86" s="74"/>
      <c r="BQ86" s="74"/>
      <c r="BR86" s="74"/>
      <c r="BS86" s="74"/>
      <c r="BT86" s="74"/>
      <c r="BU86" s="74"/>
      <c r="BV86" s="74"/>
      <c r="BW86" s="74"/>
      <c r="BX86" s="74"/>
      <c r="BY86" s="74"/>
      <c r="BZ86" s="74"/>
      <c r="CA86" s="74"/>
      <c r="CB86" s="74"/>
      <c r="CC86" s="74"/>
      <c r="CD86" s="74"/>
      <c r="CE86" s="74"/>
      <c r="CF86" s="74"/>
      <c r="CG86" s="74"/>
      <c r="CH86" s="74"/>
      <c r="CI86" s="74"/>
      <c r="CJ86" s="74"/>
      <c r="CK86" s="74"/>
    </row>
    <row r="87" spans="1:89" ht="15" customHeight="1">
      <c r="A87" s="107"/>
      <c r="B87" s="108"/>
      <c r="C87" s="228"/>
      <c r="D87" s="74"/>
      <c r="E87" s="74"/>
      <c r="F87" s="74"/>
      <c r="G87" s="74"/>
      <c r="H87" s="74"/>
      <c r="I87" s="74"/>
      <c r="J87" s="74"/>
      <c r="K87" s="74"/>
      <c r="L87" s="74"/>
      <c r="M87" s="74"/>
      <c r="N87" s="74"/>
      <c r="O87" s="74"/>
      <c r="P87" s="74"/>
      <c r="Q87" s="74"/>
      <c r="R87" s="74"/>
      <c r="S87" s="74"/>
      <c r="T87" s="74"/>
      <c r="U87" s="74"/>
      <c r="V87" s="74"/>
      <c r="W87" s="74"/>
      <c r="X87" s="74"/>
      <c r="Y87" s="74"/>
      <c r="Z87" s="74"/>
      <c r="AA87" s="74"/>
      <c r="AB87" s="74"/>
      <c r="AC87" s="74"/>
      <c r="AD87" s="74"/>
      <c r="AE87" s="74"/>
      <c r="AF87" s="74"/>
      <c r="AG87" s="74"/>
      <c r="AH87" s="74"/>
      <c r="AI87" s="74"/>
      <c r="AJ87" s="74"/>
      <c r="AK87" s="74"/>
      <c r="AL87" s="74"/>
      <c r="AM87" s="74"/>
      <c r="AN87" s="74"/>
      <c r="AO87" s="74"/>
      <c r="AP87" s="74"/>
      <c r="AQ87" s="74"/>
      <c r="AR87" s="74"/>
      <c r="AS87" s="74"/>
      <c r="AT87" s="74"/>
      <c r="AU87" s="74"/>
      <c r="AV87" s="74"/>
      <c r="AW87" s="74"/>
      <c r="AX87" s="74"/>
      <c r="AY87" s="74"/>
      <c r="AZ87" s="74"/>
      <c r="BA87" s="74"/>
      <c r="BB87" s="74"/>
      <c r="BC87" s="112"/>
      <c r="BD87" s="74"/>
      <c r="BE87" s="74"/>
      <c r="BF87" s="74"/>
      <c r="BG87" s="74"/>
      <c r="BH87" s="74"/>
      <c r="BI87" s="74"/>
      <c r="BJ87" s="74"/>
      <c r="BK87" s="74"/>
      <c r="BL87" s="74"/>
      <c r="BM87" s="74"/>
      <c r="BN87" s="74"/>
      <c r="BO87" s="74"/>
      <c r="BP87" s="74"/>
      <c r="BQ87" s="74"/>
      <c r="BR87" s="74"/>
      <c r="BS87" s="74"/>
      <c r="BT87" s="74"/>
      <c r="BU87" s="74"/>
      <c r="BV87" s="74"/>
      <c r="BW87" s="74"/>
      <c r="BX87" s="74"/>
      <c r="BY87" s="74"/>
      <c r="BZ87" s="74"/>
      <c r="CA87" s="74"/>
      <c r="CB87" s="74"/>
      <c r="CC87" s="74"/>
      <c r="CD87" s="74"/>
      <c r="CE87" s="74"/>
      <c r="CF87" s="74"/>
      <c r="CG87" s="74"/>
      <c r="CH87" s="74"/>
      <c r="CI87" s="74"/>
      <c r="CJ87" s="74"/>
      <c r="CK87" s="74"/>
    </row>
    <row r="88" spans="1:89" s="3" customFormat="1" ht="15" customHeight="1">
      <c r="A88" s="107"/>
      <c r="B88" s="108"/>
      <c r="C88" s="228"/>
      <c r="D88" s="75"/>
      <c r="E88" s="75"/>
      <c r="F88" s="75"/>
      <c r="G88" s="75"/>
      <c r="H88" s="75"/>
      <c r="I88" s="75"/>
      <c r="J88" s="75"/>
      <c r="K88" s="75"/>
      <c r="L88" s="75"/>
      <c r="M88" s="75"/>
      <c r="N88" s="75"/>
      <c r="O88" s="75"/>
      <c r="P88" s="75"/>
      <c r="Q88" s="75"/>
      <c r="R88" s="75"/>
      <c r="S88" s="75"/>
      <c r="T88" s="75"/>
      <c r="U88" s="75"/>
      <c r="V88" s="75"/>
      <c r="W88" s="75"/>
      <c r="X88" s="75"/>
      <c r="Y88" s="75"/>
      <c r="Z88" s="75"/>
      <c r="AA88" s="75"/>
      <c r="AB88" s="75"/>
      <c r="AC88" s="75"/>
      <c r="AD88" s="75"/>
      <c r="AE88" s="75"/>
      <c r="AF88" s="75"/>
      <c r="AG88" s="75"/>
      <c r="AH88" s="75"/>
      <c r="AI88" s="75"/>
      <c r="AJ88" s="80"/>
      <c r="AK88" s="75"/>
      <c r="AL88" s="75"/>
      <c r="AM88" s="75"/>
      <c r="AN88" s="75"/>
      <c r="AO88" s="75"/>
      <c r="AP88" s="75"/>
      <c r="AQ88" s="75"/>
      <c r="AR88" s="75"/>
      <c r="AS88" s="75"/>
      <c r="AT88" s="75"/>
      <c r="AU88" s="75"/>
      <c r="AV88" s="75"/>
      <c r="AW88" s="75"/>
      <c r="AX88" s="75"/>
      <c r="AY88" s="75"/>
      <c r="AZ88" s="75"/>
      <c r="BA88" s="75"/>
      <c r="BB88" s="80"/>
      <c r="BC88" s="75"/>
      <c r="BD88" s="75"/>
      <c r="BE88" s="75"/>
      <c r="BF88" s="75"/>
      <c r="BG88" s="75"/>
      <c r="BH88" s="75"/>
      <c r="BI88" s="75"/>
      <c r="BJ88" s="75"/>
      <c r="BK88" s="75"/>
      <c r="BL88" s="75"/>
      <c r="BM88" s="75"/>
      <c r="BN88" s="75"/>
      <c r="BO88" s="75"/>
      <c r="BP88" s="75"/>
      <c r="BQ88" s="75"/>
      <c r="BR88" s="75"/>
      <c r="BS88" s="75"/>
      <c r="BT88" s="75"/>
      <c r="BU88" s="75"/>
      <c r="BV88" s="75"/>
      <c r="BW88" s="75"/>
      <c r="BX88" s="75"/>
      <c r="BY88" s="75"/>
      <c r="BZ88" s="75"/>
      <c r="CA88" s="75"/>
      <c r="CB88" s="75"/>
      <c r="CC88" s="75"/>
      <c r="CD88" s="75"/>
      <c r="CE88" s="75"/>
      <c r="CF88" s="75"/>
      <c r="CG88" s="75"/>
      <c r="CH88" s="75"/>
      <c r="CI88" s="75"/>
      <c r="CJ88" s="75"/>
      <c r="CK88" s="75"/>
    </row>
    <row r="89" spans="1:89" ht="15" customHeight="1">
      <c r="A89" s="107"/>
      <c r="B89" s="108"/>
      <c r="C89" s="228"/>
      <c r="D89" s="74"/>
      <c r="E89" s="74"/>
      <c r="F89" s="74"/>
      <c r="G89" s="74"/>
      <c r="H89" s="74"/>
      <c r="I89" s="74"/>
      <c r="J89" s="74"/>
      <c r="K89" s="74"/>
      <c r="L89" s="74"/>
      <c r="M89" s="74"/>
      <c r="N89" s="74"/>
      <c r="O89" s="74"/>
      <c r="P89" s="74"/>
      <c r="Q89" s="74"/>
      <c r="R89" s="74"/>
      <c r="S89" s="74"/>
      <c r="T89" s="74"/>
      <c r="U89" s="74"/>
      <c r="V89" s="74"/>
      <c r="W89" s="74"/>
      <c r="X89" s="74"/>
      <c r="Y89" s="74"/>
      <c r="Z89" s="74"/>
      <c r="AA89" s="74"/>
      <c r="AB89" s="74"/>
      <c r="AC89" s="74"/>
      <c r="AD89" s="74"/>
      <c r="AE89" s="74"/>
      <c r="AF89" s="74"/>
      <c r="AG89" s="74"/>
      <c r="AH89" s="74"/>
      <c r="AI89" s="74"/>
      <c r="AJ89" s="80"/>
      <c r="AK89" s="74"/>
      <c r="AL89" s="74"/>
      <c r="AM89" s="74"/>
      <c r="AN89" s="74"/>
      <c r="AO89" s="74"/>
      <c r="AP89" s="74"/>
      <c r="AQ89" s="74"/>
      <c r="AR89" s="74"/>
      <c r="AS89" s="74"/>
      <c r="AT89" s="74"/>
      <c r="AU89" s="74"/>
      <c r="AV89" s="74"/>
      <c r="AW89" s="74"/>
      <c r="AX89" s="74"/>
      <c r="AY89" s="74"/>
      <c r="AZ89" s="74"/>
      <c r="BA89" s="74"/>
      <c r="BB89" s="80"/>
      <c r="BC89" s="74"/>
      <c r="BD89" s="74"/>
      <c r="BE89" s="74"/>
      <c r="BF89" s="74"/>
      <c r="BG89" s="74"/>
      <c r="BH89" s="74"/>
      <c r="BI89" s="74"/>
      <c r="BJ89" s="74"/>
      <c r="BK89" s="74"/>
      <c r="BL89" s="74"/>
      <c r="BM89" s="74"/>
      <c r="BN89" s="74"/>
      <c r="BO89" s="112"/>
      <c r="BP89" s="74"/>
      <c r="BQ89" s="74"/>
      <c r="BR89" s="74"/>
      <c r="BS89" s="74"/>
      <c r="BT89" s="74"/>
      <c r="BU89" s="74"/>
      <c r="BV89" s="74"/>
      <c r="BW89" s="74"/>
      <c r="BX89" s="74"/>
      <c r="BY89" s="74"/>
      <c r="BZ89" s="74"/>
      <c r="CA89" s="74"/>
      <c r="CB89" s="74"/>
      <c r="CC89" s="74"/>
      <c r="CD89" s="74"/>
      <c r="CE89" s="74"/>
      <c r="CF89" s="74"/>
      <c r="CG89" s="74"/>
      <c r="CH89" s="74"/>
      <c r="CI89" s="74"/>
      <c r="CJ89" s="74"/>
      <c r="CK89" s="74"/>
    </row>
    <row r="90" spans="1:89" ht="15" customHeight="1">
      <c r="A90" s="107"/>
      <c r="B90" s="108"/>
      <c r="C90" s="228"/>
      <c r="D90" s="74"/>
      <c r="E90" s="74"/>
      <c r="F90" s="74"/>
      <c r="G90" s="74"/>
      <c r="H90" s="74"/>
      <c r="I90" s="74"/>
      <c r="J90" s="74"/>
      <c r="K90" s="74"/>
      <c r="L90" s="74"/>
      <c r="M90" s="74"/>
      <c r="N90" s="74"/>
      <c r="O90" s="74"/>
      <c r="P90" s="74"/>
      <c r="Q90" s="74"/>
      <c r="R90" s="74"/>
      <c r="S90" s="74"/>
      <c r="T90" s="74"/>
      <c r="U90" s="74"/>
      <c r="V90" s="74"/>
      <c r="W90" s="74"/>
      <c r="X90" s="74"/>
      <c r="Y90" s="74"/>
      <c r="Z90" s="74"/>
      <c r="AA90" s="74"/>
      <c r="AB90" s="74"/>
      <c r="AC90" s="74"/>
      <c r="AD90" s="74"/>
      <c r="AE90" s="74"/>
      <c r="AF90" s="74"/>
      <c r="AG90" s="74"/>
      <c r="AH90" s="74"/>
      <c r="AI90" s="74"/>
      <c r="AJ90" s="265"/>
      <c r="AK90" s="74"/>
      <c r="AL90" s="74"/>
      <c r="AM90" s="74"/>
      <c r="AN90" s="74"/>
      <c r="AO90" s="74"/>
      <c r="AP90" s="74"/>
      <c r="AQ90" s="74"/>
      <c r="AR90" s="74"/>
      <c r="AS90" s="74"/>
      <c r="AT90" s="74"/>
      <c r="AU90" s="74"/>
      <c r="AV90" s="74"/>
      <c r="AW90" s="74"/>
      <c r="AX90" s="74"/>
      <c r="AY90" s="74"/>
      <c r="AZ90" s="74"/>
      <c r="BA90" s="74"/>
      <c r="BB90" s="80"/>
      <c r="BC90" s="74"/>
      <c r="BD90" s="74"/>
      <c r="BE90" s="74"/>
      <c r="BF90" s="74"/>
      <c r="BG90" s="74"/>
      <c r="BH90" s="74"/>
      <c r="BI90" s="74"/>
      <c r="BJ90" s="74"/>
      <c r="BK90" s="74"/>
      <c r="BL90" s="74"/>
      <c r="BM90" s="74"/>
      <c r="BN90" s="74"/>
      <c r="BO90" s="74"/>
      <c r="BP90" s="74"/>
      <c r="BQ90" s="74"/>
      <c r="BR90" s="74"/>
      <c r="BS90" s="74"/>
      <c r="BT90" s="74"/>
      <c r="BU90" s="74"/>
      <c r="BV90" s="74"/>
      <c r="BW90" s="74"/>
      <c r="BX90" s="74"/>
      <c r="BY90" s="74"/>
      <c r="BZ90" s="74"/>
      <c r="CA90" s="74"/>
      <c r="CB90" s="74"/>
      <c r="CC90" s="74"/>
      <c r="CD90" s="74"/>
      <c r="CE90" s="74"/>
      <c r="CF90" s="74"/>
      <c r="CG90" s="74"/>
      <c r="CH90" s="74"/>
      <c r="CI90" s="74"/>
      <c r="CJ90" s="74"/>
      <c r="CK90" s="74"/>
    </row>
    <row r="91" spans="1:89" s="3" customFormat="1" ht="15" customHeight="1">
      <c r="A91" s="107"/>
      <c r="B91" s="108"/>
      <c r="C91" s="228"/>
      <c r="D91" s="77"/>
      <c r="E91" s="77"/>
      <c r="F91" s="77"/>
      <c r="G91" s="77"/>
      <c r="H91" s="77"/>
      <c r="I91" s="77"/>
      <c r="J91" s="77"/>
      <c r="K91" s="77"/>
      <c r="L91" s="77"/>
      <c r="M91" s="77"/>
      <c r="N91" s="77"/>
      <c r="O91" s="77"/>
      <c r="P91" s="77"/>
      <c r="Q91" s="77"/>
      <c r="R91" s="77"/>
      <c r="S91" s="77"/>
      <c r="T91" s="77"/>
      <c r="U91" s="77"/>
      <c r="V91" s="77"/>
      <c r="W91" s="77"/>
      <c r="X91" s="77"/>
      <c r="Y91" s="77"/>
      <c r="Z91" s="77"/>
      <c r="AA91" s="77"/>
      <c r="AB91" s="77"/>
      <c r="AC91" s="80"/>
      <c r="AD91" s="77"/>
      <c r="AE91" s="77"/>
      <c r="AF91" s="77"/>
      <c r="AG91" s="77"/>
      <c r="AH91" s="77"/>
      <c r="AI91" s="75"/>
      <c r="AJ91" s="80"/>
      <c r="AK91" s="75"/>
      <c r="AL91" s="75"/>
      <c r="AM91" s="75"/>
      <c r="AN91" s="75"/>
      <c r="AO91" s="75"/>
      <c r="AP91" s="75"/>
      <c r="AQ91" s="75"/>
      <c r="AR91" s="75"/>
      <c r="AS91" s="75"/>
      <c r="AT91" s="75"/>
      <c r="AU91" s="75"/>
      <c r="AV91" s="75"/>
      <c r="AW91" s="75"/>
      <c r="AX91" s="75"/>
      <c r="AY91" s="75"/>
      <c r="AZ91" s="75"/>
      <c r="BA91" s="75"/>
      <c r="BB91" s="80"/>
      <c r="BC91" s="75"/>
      <c r="BD91" s="75"/>
      <c r="BE91" s="75"/>
      <c r="BF91" s="75"/>
      <c r="BG91" s="75"/>
      <c r="BH91" s="75"/>
      <c r="BI91" s="75"/>
      <c r="BJ91" s="75"/>
      <c r="BK91" s="75"/>
      <c r="BL91" s="75"/>
      <c r="BM91" s="75"/>
      <c r="BN91" s="75"/>
      <c r="BO91" s="75"/>
      <c r="BP91" s="75"/>
      <c r="BQ91" s="75"/>
      <c r="BR91" s="75"/>
      <c r="BS91" s="75"/>
      <c r="BT91" s="75"/>
      <c r="BU91" s="75"/>
      <c r="BV91" s="75"/>
      <c r="BW91" s="75"/>
      <c r="BX91" s="75"/>
      <c r="BY91" s="75"/>
      <c r="BZ91" s="75"/>
      <c r="CA91" s="75"/>
      <c r="CB91" s="75"/>
      <c r="CC91" s="75"/>
      <c r="CD91" s="75"/>
      <c r="CE91" s="75"/>
      <c r="CF91" s="75"/>
      <c r="CG91" s="75"/>
      <c r="CH91" s="75"/>
      <c r="CI91" s="75"/>
      <c r="CJ91" s="75"/>
      <c r="CK91" s="75"/>
    </row>
    <row r="92" spans="1:89" s="3" customFormat="1" ht="15" customHeight="1">
      <c r="A92" s="107"/>
      <c r="B92" s="108"/>
      <c r="C92" s="228"/>
      <c r="D92" s="75"/>
      <c r="E92" s="75"/>
      <c r="F92" s="75"/>
      <c r="G92" s="75"/>
      <c r="H92" s="75"/>
      <c r="I92" s="75"/>
      <c r="J92" s="75"/>
      <c r="K92" s="75"/>
      <c r="L92" s="75"/>
      <c r="M92" s="75"/>
      <c r="N92" s="75"/>
      <c r="O92" s="75"/>
      <c r="P92" s="75"/>
      <c r="Q92" s="75"/>
      <c r="R92" s="75"/>
      <c r="S92" s="75"/>
      <c r="T92" s="75"/>
      <c r="U92" s="75"/>
      <c r="V92" s="75"/>
      <c r="W92" s="75"/>
      <c r="X92" s="75"/>
      <c r="Y92" s="75"/>
      <c r="Z92" s="75"/>
      <c r="AA92" s="75"/>
      <c r="AB92" s="75"/>
      <c r="AC92" s="75"/>
      <c r="AD92" s="75"/>
      <c r="AE92" s="75"/>
      <c r="AF92" s="75"/>
      <c r="AG92" s="75"/>
      <c r="AH92" s="75"/>
      <c r="AI92" s="75"/>
      <c r="AJ92" s="80"/>
      <c r="AK92" s="75"/>
      <c r="AL92" s="75"/>
      <c r="AM92" s="75"/>
      <c r="AN92" s="75"/>
      <c r="AO92" s="75"/>
      <c r="AP92" s="75"/>
      <c r="AQ92" s="75"/>
      <c r="AR92" s="75"/>
      <c r="AS92" s="75"/>
      <c r="AT92" s="75"/>
      <c r="AU92" s="75"/>
      <c r="AV92" s="75"/>
      <c r="AW92" s="75"/>
      <c r="AX92" s="75"/>
      <c r="AY92" s="75"/>
      <c r="AZ92" s="75"/>
      <c r="BA92" s="75"/>
      <c r="BB92" s="80"/>
      <c r="BC92" s="75"/>
      <c r="BD92" s="75"/>
      <c r="BE92" s="75"/>
      <c r="BF92" s="75"/>
      <c r="BG92" s="75"/>
      <c r="BH92" s="75"/>
      <c r="BI92" s="75"/>
      <c r="BJ92" s="75"/>
      <c r="BK92" s="75"/>
      <c r="BL92" s="75"/>
      <c r="BM92" s="75"/>
      <c r="BN92" s="75"/>
      <c r="BO92" s="80"/>
      <c r="BP92" s="75"/>
      <c r="BQ92" s="75"/>
      <c r="BR92" s="75"/>
      <c r="BS92" s="75"/>
      <c r="BT92" s="75"/>
      <c r="BU92" s="75"/>
      <c r="BV92" s="75"/>
      <c r="BW92" s="75"/>
      <c r="BX92" s="75"/>
      <c r="BY92" s="75"/>
      <c r="BZ92" s="75"/>
      <c r="CA92" s="75"/>
      <c r="CB92" s="75"/>
      <c r="CC92" s="75"/>
      <c r="CD92" s="75"/>
      <c r="CE92" s="75"/>
      <c r="CF92" s="75"/>
      <c r="CG92" s="75"/>
      <c r="CH92" s="75"/>
      <c r="CI92" s="75"/>
      <c r="CJ92" s="75"/>
      <c r="CK92" s="75"/>
    </row>
    <row r="93" spans="1:89" ht="15" customHeight="1">
      <c r="A93" s="107"/>
      <c r="B93" s="108"/>
      <c r="C93" s="228"/>
      <c r="D93" s="74"/>
      <c r="E93" s="74"/>
      <c r="F93" s="74"/>
      <c r="G93" s="74"/>
      <c r="H93" s="74"/>
      <c r="I93" s="74"/>
      <c r="J93" s="74"/>
      <c r="K93" s="74"/>
      <c r="L93" s="74"/>
      <c r="M93" s="74"/>
      <c r="N93" s="74"/>
      <c r="O93" s="74"/>
      <c r="P93" s="74"/>
      <c r="Q93" s="74"/>
      <c r="R93" s="74"/>
      <c r="S93" s="74"/>
      <c r="T93" s="74"/>
      <c r="U93" s="74"/>
      <c r="V93" s="74"/>
      <c r="W93" s="74"/>
      <c r="X93" s="74"/>
      <c r="Y93" s="74"/>
      <c r="Z93" s="74"/>
      <c r="AA93" s="74"/>
      <c r="AB93" s="74"/>
      <c r="AC93" s="74"/>
      <c r="AD93" s="74"/>
      <c r="AE93" s="74"/>
      <c r="AF93" s="74"/>
      <c r="AG93" s="74"/>
      <c r="AH93" s="74"/>
      <c r="AI93" s="74"/>
      <c r="AJ93" s="80"/>
      <c r="AK93" s="74"/>
      <c r="AL93" s="74"/>
      <c r="AM93" s="74"/>
      <c r="AN93" s="74"/>
      <c r="AO93" s="74"/>
      <c r="AP93" s="74"/>
      <c r="AQ93" s="74"/>
      <c r="AR93" s="74"/>
      <c r="AS93" s="74"/>
      <c r="AT93" s="74"/>
      <c r="AU93" s="74"/>
      <c r="AV93" s="74"/>
      <c r="AW93" s="74"/>
      <c r="AX93" s="74"/>
      <c r="AY93" s="74"/>
      <c r="AZ93" s="74"/>
      <c r="BA93" s="74"/>
      <c r="BB93" s="80"/>
      <c r="BC93" s="74"/>
      <c r="BD93" s="74"/>
      <c r="BE93" s="74"/>
      <c r="BF93" s="74"/>
      <c r="BG93" s="74"/>
      <c r="BH93" s="74"/>
      <c r="BI93" s="74"/>
      <c r="BJ93" s="74"/>
      <c r="BK93" s="74"/>
      <c r="BL93" s="74"/>
      <c r="BM93" s="74"/>
      <c r="BN93" s="74"/>
      <c r="BO93" s="80"/>
      <c r="BP93" s="74"/>
      <c r="BQ93" s="74"/>
      <c r="BR93" s="74"/>
      <c r="BS93" s="74"/>
      <c r="BT93" s="74"/>
      <c r="BU93" s="74"/>
      <c r="BV93" s="74"/>
      <c r="BW93" s="74"/>
      <c r="BX93" s="74"/>
      <c r="BY93" s="74"/>
      <c r="BZ93" s="74"/>
      <c r="CA93" s="74"/>
      <c r="CB93" s="74"/>
      <c r="CC93" s="74"/>
      <c r="CD93" s="74"/>
      <c r="CE93" s="74"/>
      <c r="CF93" s="74"/>
      <c r="CG93" s="74"/>
      <c r="CH93" s="74"/>
      <c r="CI93" s="74"/>
      <c r="CJ93" s="74"/>
      <c r="CK93" s="74"/>
    </row>
    <row r="94" spans="1:89" ht="15" customHeight="1">
      <c r="A94" s="107"/>
      <c r="B94" s="108"/>
      <c r="C94" s="228"/>
      <c r="D94" s="74"/>
      <c r="E94" s="74"/>
      <c r="F94" s="74"/>
      <c r="G94" s="74"/>
      <c r="H94" s="74"/>
      <c r="I94" s="74"/>
      <c r="J94" s="74"/>
      <c r="K94" s="74"/>
      <c r="L94" s="74"/>
      <c r="M94" s="74"/>
      <c r="N94" s="74"/>
      <c r="O94" s="74"/>
      <c r="P94" s="74"/>
      <c r="Q94" s="74"/>
      <c r="R94" s="74"/>
      <c r="S94" s="74"/>
      <c r="T94" s="74"/>
      <c r="U94" s="74"/>
      <c r="V94" s="74"/>
      <c r="W94" s="74"/>
      <c r="X94" s="74"/>
      <c r="Y94" s="74"/>
      <c r="Z94" s="74"/>
      <c r="AA94" s="74"/>
      <c r="AB94" s="74"/>
      <c r="AC94" s="74"/>
      <c r="AD94" s="74"/>
      <c r="AE94" s="74"/>
      <c r="AF94" s="74"/>
      <c r="AG94" s="74"/>
      <c r="AH94" s="74"/>
      <c r="AI94" s="74"/>
      <c r="AJ94" s="80"/>
      <c r="AK94" s="74"/>
      <c r="AL94" s="74"/>
      <c r="AM94" s="74"/>
      <c r="AN94" s="74"/>
      <c r="AO94" s="74"/>
      <c r="AP94" s="74"/>
      <c r="AQ94" s="74"/>
      <c r="AR94" s="74"/>
      <c r="AS94" s="74"/>
      <c r="AT94" s="74"/>
      <c r="AU94" s="74"/>
      <c r="AV94" s="74"/>
      <c r="AW94" s="74"/>
      <c r="AX94" s="74"/>
      <c r="AY94" s="74"/>
      <c r="AZ94" s="74"/>
      <c r="BA94" s="74"/>
      <c r="BB94" s="80"/>
      <c r="BC94" s="74"/>
      <c r="BD94" s="74"/>
      <c r="BE94" s="74"/>
      <c r="BF94" s="74"/>
      <c r="BG94" s="74"/>
      <c r="BH94" s="74"/>
      <c r="BI94" s="74"/>
      <c r="BJ94" s="74"/>
      <c r="BK94" s="74"/>
      <c r="BL94" s="74"/>
      <c r="BM94" s="74"/>
      <c r="BN94" s="74"/>
      <c r="BO94" s="80"/>
      <c r="BP94" s="74"/>
      <c r="BQ94" s="74"/>
      <c r="BR94" s="74"/>
      <c r="BS94" s="74"/>
      <c r="BT94" s="74"/>
      <c r="BU94" s="74"/>
      <c r="BV94" s="74"/>
      <c r="BW94" s="74"/>
      <c r="BX94" s="74"/>
      <c r="BY94" s="74"/>
      <c r="BZ94" s="74"/>
      <c r="CA94" s="74"/>
      <c r="CB94" s="74"/>
      <c r="CC94" s="74"/>
      <c r="CD94" s="74"/>
      <c r="CE94" s="74"/>
      <c r="CF94" s="74"/>
      <c r="CG94" s="74"/>
      <c r="CH94" s="74"/>
      <c r="CI94" s="74"/>
      <c r="CJ94" s="74"/>
      <c r="CK94" s="74"/>
    </row>
    <row r="95" spans="1:89" s="3" customFormat="1" ht="15" customHeight="1">
      <c r="A95" s="107"/>
      <c r="B95" s="108"/>
      <c r="C95" s="228"/>
      <c r="D95" s="75"/>
      <c r="E95" s="75"/>
      <c r="F95" s="75"/>
      <c r="G95" s="75"/>
      <c r="H95" s="75"/>
      <c r="I95" s="75"/>
      <c r="J95" s="75"/>
      <c r="K95" s="75"/>
      <c r="L95" s="75"/>
      <c r="M95" s="75"/>
      <c r="N95" s="75"/>
      <c r="O95" s="75"/>
      <c r="P95" s="75"/>
      <c r="Q95" s="75"/>
      <c r="R95" s="75"/>
      <c r="S95" s="75"/>
      <c r="T95" s="75"/>
      <c r="U95" s="75"/>
      <c r="V95" s="75"/>
      <c r="W95" s="75"/>
      <c r="X95" s="75"/>
      <c r="Y95" s="75"/>
      <c r="Z95" s="75"/>
      <c r="AA95" s="75"/>
      <c r="AB95" s="75"/>
      <c r="AC95" s="80"/>
      <c r="AD95" s="75"/>
      <c r="AE95" s="75"/>
      <c r="AF95" s="75"/>
      <c r="AG95" s="75"/>
      <c r="AH95" s="75"/>
      <c r="AI95" s="75"/>
      <c r="AJ95" s="80"/>
      <c r="AK95" s="75"/>
      <c r="AL95" s="75"/>
      <c r="AM95" s="75"/>
      <c r="AN95" s="75"/>
      <c r="AO95" s="75"/>
      <c r="AP95" s="75"/>
      <c r="AQ95" s="75"/>
      <c r="AR95" s="75"/>
      <c r="AS95" s="75"/>
      <c r="AT95" s="75"/>
      <c r="AU95" s="75"/>
      <c r="AV95" s="75"/>
      <c r="AW95" s="75"/>
      <c r="AX95" s="75"/>
      <c r="AY95" s="75"/>
      <c r="AZ95" s="75"/>
      <c r="BA95" s="75"/>
      <c r="BB95" s="80"/>
      <c r="BC95" s="75"/>
      <c r="BD95" s="75"/>
      <c r="BE95" s="75"/>
      <c r="BF95" s="75"/>
      <c r="BG95" s="75"/>
      <c r="BH95" s="75"/>
      <c r="BI95" s="75"/>
      <c r="BJ95" s="75"/>
      <c r="BK95" s="75"/>
      <c r="BL95" s="75"/>
      <c r="BM95" s="75"/>
      <c r="BN95" s="75"/>
      <c r="BO95" s="80"/>
      <c r="BP95" s="75"/>
      <c r="BQ95" s="75"/>
      <c r="BR95" s="75"/>
      <c r="BS95" s="75"/>
      <c r="BT95" s="75"/>
      <c r="BU95" s="75"/>
      <c r="BV95" s="75"/>
      <c r="BW95" s="75"/>
      <c r="BX95" s="75"/>
      <c r="BY95" s="75"/>
      <c r="BZ95" s="75"/>
      <c r="CA95" s="75"/>
      <c r="CB95" s="75"/>
      <c r="CC95" s="75"/>
      <c r="CD95" s="75"/>
      <c r="CE95" s="75"/>
      <c r="CF95" s="75"/>
      <c r="CG95" s="75"/>
      <c r="CH95" s="75"/>
      <c r="CI95" s="75"/>
      <c r="CJ95" s="75"/>
      <c r="CK95" s="75"/>
    </row>
    <row r="96" spans="1:89" s="3" customFormat="1" ht="15" customHeight="1">
      <c r="A96" s="107"/>
      <c r="B96" s="108"/>
      <c r="C96" s="266"/>
      <c r="D96" s="75"/>
      <c r="E96" s="75"/>
      <c r="F96" s="75"/>
      <c r="G96" s="75"/>
      <c r="H96" s="75"/>
      <c r="I96" s="75"/>
      <c r="J96" s="75"/>
      <c r="K96" s="75"/>
      <c r="L96" s="75"/>
      <c r="M96" s="75"/>
      <c r="N96" s="75"/>
      <c r="O96" s="75"/>
      <c r="P96" s="75"/>
      <c r="Q96" s="75"/>
      <c r="R96" s="75"/>
      <c r="S96" s="75"/>
      <c r="T96" s="75"/>
      <c r="U96" s="75"/>
      <c r="V96" s="75"/>
      <c r="W96" s="75"/>
      <c r="X96" s="75"/>
      <c r="Y96" s="75"/>
      <c r="Z96" s="75"/>
      <c r="AA96" s="75"/>
      <c r="AB96" s="75"/>
      <c r="AC96" s="75"/>
      <c r="AD96" s="75"/>
      <c r="AE96" s="75"/>
      <c r="AF96" s="75"/>
      <c r="AG96" s="75"/>
      <c r="AH96" s="75"/>
      <c r="AI96" s="80"/>
      <c r="AJ96" s="80"/>
      <c r="AK96" s="75"/>
      <c r="AL96" s="75"/>
      <c r="AM96" s="75"/>
      <c r="AN96" s="75"/>
      <c r="AO96" s="75"/>
      <c r="AP96" s="75"/>
      <c r="AQ96" s="75"/>
      <c r="AR96" s="75"/>
      <c r="AS96" s="75"/>
      <c r="AT96" s="75"/>
      <c r="AU96" s="75"/>
      <c r="AV96" s="75"/>
      <c r="AW96" s="80"/>
      <c r="AX96" s="75"/>
      <c r="AY96" s="75"/>
      <c r="AZ96" s="75"/>
      <c r="BA96" s="75"/>
      <c r="BB96" s="80"/>
      <c r="BC96" s="75"/>
      <c r="BD96" s="75"/>
      <c r="BE96" s="75"/>
      <c r="BF96" s="75"/>
      <c r="BG96" s="75"/>
      <c r="BH96" s="75"/>
      <c r="BI96" s="75"/>
      <c r="BJ96" s="75"/>
      <c r="BK96" s="75"/>
      <c r="BL96" s="75"/>
      <c r="BM96" s="75"/>
      <c r="BN96" s="75"/>
      <c r="BO96" s="80"/>
      <c r="BP96" s="75"/>
      <c r="BQ96" s="75"/>
      <c r="BR96" s="75"/>
      <c r="BS96" s="75"/>
      <c r="BT96" s="75"/>
      <c r="BU96" s="75"/>
      <c r="BV96" s="75"/>
      <c r="BW96" s="75"/>
      <c r="BX96" s="75"/>
      <c r="BY96" s="75"/>
      <c r="BZ96" s="75"/>
      <c r="CA96" s="75"/>
      <c r="CB96" s="75"/>
      <c r="CC96" s="75"/>
      <c r="CD96" s="75"/>
      <c r="CE96" s="75"/>
      <c r="CF96" s="75"/>
      <c r="CG96" s="75"/>
      <c r="CH96" s="75"/>
      <c r="CI96" s="75"/>
      <c r="CJ96" s="75"/>
      <c r="CK96" s="75"/>
    </row>
    <row r="97" spans="1:89" s="3" customFormat="1" ht="15" customHeight="1">
      <c r="A97" s="107"/>
      <c r="B97" s="108"/>
      <c r="C97" s="228"/>
      <c r="D97" s="75"/>
      <c r="E97" s="75"/>
      <c r="F97" s="75"/>
      <c r="G97" s="75"/>
      <c r="H97" s="75"/>
      <c r="I97" s="75"/>
      <c r="J97" s="75"/>
      <c r="K97" s="75"/>
      <c r="L97" s="75"/>
      <c r="M97" s="75"/>
      <c r="N97" s="75"/>
      <c r="O97" s="75"/>
      <c r="P97" s="75"/>
      <c r="Q97" s="75"/>
      <c r="R97" s="75"/>
      <c r="S97" s="75"/>
      <c r="T97" s="75"/>
      <c r="U97" s="75"/>
      <c r="V97" s="75"/>
      <c r="W97" s="75"/>
      <c r="X97" s="75"/>
      <c r="Y97" s="75"/>
      <c r="Z97" s="75"/>
      <c r="AA97" s="75"/>
      <c r="AB97" s="75"/>
      <c r="AC97" s="75"/>
      <c r="AD97" s="75"/>
      <c r="AE97" s="75"/>
      <c r="AF97" s="75"/>
      <c r="AG97" s="75"/>
      <c r="AH97" s="75"/>
      <c r="AI97" s="75"/>
      <c r="AJ97" s="80"/>
      <c r="AK97" s="75"/>
      <c r="AL97" s="75"/>
      <c r="AM97" s="75"/>
      <c r="AN97" s="75"/>
      <c r="AO97" s="75"/>
      <c r="AP97" s="75"/>
      <c r="AQ97" s="75"/>
      <c r="AR97" s="75"/>
      <c r="AS97" s="75"/>
      <c r="AT97" s="75"/>
      <c r="AU97" s="75"/>
      <c r="AV97" s="75"/>
      <c r="AW97" s="75"/>
      <c r="AX97" s="75"/>
      <c r="AY97" s="75"/>
      <c r="AZ97" s="75"/>
      <c r="BA97" s="75"/>
      <c r="BB97" s="80"/>
      <c r="BC97" s="75"/>
      <c r="BD97" s="75"/>
      <c r="BE97" s="75"/>
      <c r="BF97" s="75"/>
      <c r="BG97" s="75"/>
      <c r="BH97" s="75"/>
      <c r="BI97" s="75"/>
      <c r="BJ97" s="75"/>
      <c r="BK97" s="75"/>
      <c r="BL97" s="75"/>
      <c r="BM97" s="75"/>
      <c r="BN97" s="75"/>
      <c r="BO97" s="80"/>
      <c r="BP97" s="75"/>
      <c r="BQ97" s="75"/>
      <c r="BR97" s="75"/>
      <c r="BS97" s="75"/>
      <c r="BT97" s="75"/>
      <c r="BU97" s="75"/>
      <c r="BV97" s="75"/>
      <c r="BW97" s="75"/>
      <c r="BX97" s="75"/>
      <c r="BY97" s="75"/>
      <c r="BZ97" s="75"/>
      <c r="CA97" s="75"/>
      <c r="CB97" s="75"/>
      <c r="CC97" s="75"/>
      <c r="CD97" s="75"/>
      <c r="CE97" s="75"/>
      <c r="CF97" s="75"/>
      <c r="CG97" s="75"/>
      <c r="CH97" s="75"/>
      <c r="CI97" s="75"/>
      <c r="CJ97" s="75"/>
      <c r="CK97" s="75"/>
    </row>
    <row r="98" spans="1:89" ht="15" customHeight="1">
      <c r="A98" s="107"/>
      <c r="B98" s="108"/>
      <c r="C98" s="228"/>
      <c r="D98" s="74"/>
      <c r="E98" s="74"/>
      <c r="F98" s="74"/>
      <c r="G98" s="74"/>
      <c r="H98" s="74"/>
      <c r="I98" s="74"/>
      <c r="J98" s="74"/>
      <c r="K98" s="74"/>
      <c r="L98" s="74"/>
      <c r="M98" s="74"/>
      <c r="N98" s="74"/>
      <c r="O98" s="74"/>
      <c r="P98" s="74"/>
      <c r="Q98" s="74"/>
      <c r="R98" s="74"/>
      <c r="S98" s="74"/>
      <c r="T98" s="74"/>
      <c r="U98" s="74"/>
      <c r="V98" s="74"/>
      <c r="W98" s="74"/>
      <c r="X98" s="74"/>
      <c r="Y98" s="74"/>
      <c r="Z98" s="74"/>
      <c r="AA98" s="74"/>
      <c r="AB98" s="74"/>
      <c r="AC98" s="74"/>
      <c r="AD98" s="74"/>
      <c r="AE98" s="74"/>
      <c r="AF98" s="74"/>
      <c r="AG98" s="74"/>
      <c r="AH98" s="74"/>
      <c r="AI98" s="74"/>
      <c r="AJ98" s="80"/>
      <c r="AK98" s="74"/>
      <c r="AL98" s="74"/>
      <c r="AM98" s="74"/>
      <c r="AN98" s="74"/>
      <c r="AO98" s="74"/>
      <c r="AP98" s="74"/>
      <c r="AQ98" s="74"/>
      <c r="AR98" s="74"/>
      <c r="AS98" s="74"/>
      <c r="AT98" s="74"/>
      <c r="AU98" s="74"/>
      <c r="AV98" s="74"/>
      <c r="AW98" s="74"/>
      <c r="AX98" s="74"/>
      <c r="AY98" s="74"/>
      <c r="AZ98" s="74"/>
      <c r="BA98" s="74"/>
      <c r="BB98" s="80"/>
      <c r="BC98" s="74"/>
      <c r="BD98" s="74"/>
      <c r="BE98" s="74"/>
      <c r="BF98" s="74"/>
      <c r="BG98" s="74"/>
      <c r="BH98" s="74"/>
      <c r="BI98" s="74"/>
      <c r="BJ98" s="74"/>
      <c r="BK98" s="74"/>
      <c r="BL98" s="74"/>
      <c r="BM98" s="74"/>
      <c r="BN98" s="74"/>
      <c r="BO98" s="80"/>
      <c r="BP98" s="74"/>
      <c r="BQ98" s="74"/>
      <c r="BR98" s="74"/>
      <c r="BS98" s="74"/>
      <c r="BT98" s="74"/>
      <c r="BU98" s="74"/>
      <c r="BV98" s="74"/>
      <c r="BW98" s="74"/>
      <c r="BX98" s="74"/>
      <c r="BY98" s="74"/>
      <c r="BZ98" s="74"/>
      <c r="CA98" s="74"/>
      <c r="CB98" s="74"/>
      <c r="CC98" s="74"/>
      <c r="CD98" s="74"/>
      <c r="CE98" s="74"/>
      <c r="CF98" s="74"/>
      <c r="CG98" s="74"/>
      <c r="CH98" s="74"/>
      <c r="CI98" s="74"/>
      <c r="CJ98" s="74"/>
      <c r="CK98" s="74"/>
    </row>
    <row r="99" spans="1:89" ht="15" customHeight="1">
      <c r="B99" s="249"/>
      <c r="C99" s="228"/>
      <c r="D99" s="74"/>
      <c r="E99" s="74"/>
      <c r="F99" s="74"/>
      <c r="G99" s="74"/>
      <c r="H99" s="74"/>
      <c r="I99" s="74"/>
      <c r="J99" s="74"/>
      <c r="K99" s="74"/>
      <c r="L99" s="74"/>
      <c r="M99" s="74"/>
      <c r="N99" s="74"/>
      <c r="O99" s="74"/>
      <c r="P99" s="74"/>
      <c r="Q99" s="74"/>
      <c r="R99" s="74"/>
      <c r="S99" s="74"/>
      <c r="T99" s="74"/>
      <c r="U99" s="74"/>
      <c r="V99" s="74"/>
      <c r="W99" s="74"/>
      <c r="X99" s="74"/>
      <c r="Y99" s="74"/>
      <c r="Z99" s="74"/>
      <c r="AA99" s="74"/>
      <c r="AB99" s="74"/>
      <c r="AC99" s="74"/>
      <c r="AD99" s="74"/>
      <c r="AE99" s="74"/>
      <c r="AF99" s="74"/>
      <c r="AG99" s="74"/>
      <c r="AH99" s="74"/>
      <c r="AI99" s="74"/>
      <c r="AJ99" s="80"/>
      <c r="AK99" s="74"/>
      <c r="AL99" s="74"/>
      <c r="AM99" s="74"/>
      <c r="AN99" s="74"/>
      <c r="AO99" s="74"/>
      <c r="AP99" s="74"/>
      <c r="AQ99" s="74"/>
      <c r="AR99" s="74"/>
      <c r="AS99" s="74"/>
      <c r="AT99" s="74"/>
      <c r="AU99" s="74"/>
      <c r="AV99" s="74"/>
      <c r="AW99" s="74"/>
      <c r="AX99" s="74"/>
      <c r="AY99" s="74"/>
      <c r="AZ99" s="74"/>
      <c r="BA99" s="74"/>
      <c r="BB99" s="80"/>
      <c r="BC99" s="74"/>
      <c r="BD99" s="74"/>
      <c r="BE99" s="74"/>
      <c r="BF99" s="74"/>
      <c r="BG99" s="74"/>
      <c r="BH99" s="74"/>
      <c r="BI99" s="74"/>
      <c r="BJ99" s="74"/>
      <c r="BK99" s="74"/>
      <c r="BL99" s="74"/>
      <c r="BM99" s="74"/>
      <c r="BN99" s="74"/>
      <c r="BO99" s="80"/>
      <c r="BP99" s="74"/>
      <c r="BQ99" s="74"/>
      <c r="BR99" s="74"/>
      <c r="BS99" s="74"/>
      <c r="BT99" s="74"/>
      <c r="BU99" s="74"/>
      <c r="BV99" s="74"/>
      <c r="BW99" s="74"/>
      <c r="BX99" s="74"/>
      <c r="BY99" s="74"/>
      <c r="BZ99" s="74"/>
      <c r="CA99" s="74"/>
      <c r="CB99" s="74"/>
      <c r="CC99" s="74"/>
      <c r="CD99" s="74"/>
      <c r="CE99" s="74"/>
      <c r="CF99" s="74"/>
      <c r="CG99" s="74"/>
      <c r="CH99" s="74"/>
      <c r="CI99" s="74"/>
      <c r="CJ99" s="74"/>
      <c r="CK99" s="74"/>
    </row>
    <row r="100" spans="1:89" ht="15" customHeight="1">
      <c r="A100" s="258"/>
      <c r="B100" s="108"/>
      <c r="C100" s="109"/>
      <c r="D100" s="81"/>
      <c r="E100" s="81"/>
      <c r="F100" s="81"/>
      <c r="G100" s="81"/>
      <c r="H100" s="81"/>
      <c r="I100" s="81"/>
      <c r="J100" s="81"/>
      <c r="K100" s="81"/>
      <c r="L100" s="81"/>
      <c r="M100" s="81"/>
      <c r="N100" s="81"/>
      <c r="O100" s="81"/>
      <c r="P100" s="81"/>
      <c r="Q100" s="81"/>
      <c r="R100" s="81"/>
      <c r="S100" s="81"/>
      <c r="T100" s="81"/>
      <c r="U100" s="81"/>
      <c r="V100" s="81"/>
      <c r="W100" s="81"/>
      <c r="X100" s="81"/>
      <c r="Y100" s="81"/>
      <c r="Z100" s="81"/>
      <c r="AA100" s="81"/>
      <c r="AB100" s="81"/>
      <c r="AC100" s="81"/>
      <c r="AD100" s="81"/>
      <c r="AE100" s="81"/>
      <c r="AF100" s="81"/>
      <c r="AG100" s="81"/>
      <c r="AH100" s="81"/>
      <c r="AI100" s="81"/>
      <c r="AJ100" s="81"/>
      <c r="AK100" s="81"/>
      <c r="AL100" s="81"/>
      <c r="AM100" s="81"/>
      <c r="AN100" s="81"/>
      <c r="AO100" s="81"/>
      <c r="AP100" s="81"/>
      <c r="AQ100" s="81"/>
      <c r="AR100" s="81"/>
      <c r="AS100" s="81"/>
      <c r="AT100" s="81"/>
      <c r="AU100" s="81"/>
      <c r="AV100" s="81"/>
      <c r="AW100" s="81"/>
      <c r="AX100" s="81"/>
      <c r="AY100" s="81"/>
      <c r="AZ100" s="81"/>
      <c r="BA100" s="81"/>
      <c r="BB100" s="81"/>
      <c r="BC100" s="81"/>
      <c r="BD100" s="81"/>
      <c r="BE100" s="81"/>
      <c r="BF100" s="81"/>
      <c r="BG100" s="81"/>
      <c r="BH100" s="81"/>
      <c r="BI100" s="81"/>
      <c r="BJ100" s="81"/>
      <c r="BK100" s="81"/>
      <c r="BL100" s="81"/>
      <c r="BM100" s="81"/>
      <c r="BN100" s="81"/>
      <c r="BO100" s="81"/>
      <c r="BP100" s="81"/>
      <c r="BQ100" s="2"/>
      <c r="BR100" s="2"/>
      <c r="BS100" s="2"/>
      <c r="BT100" s="2"/>
      <c r="BU100" s="2"/>
      <c r="BV100" s="2"/>
      <c r="BW100" s="2"/>
      <c r="BX100" s="2"/>
      <c r="BY100" s="2"/>
      <c r="BZ100" s="2"/>
    </row>
    <row r="101" spans="1:89" ht="15" customHeight="1">
      <c r="B101" s="249"/>
      <c r="C101" s="228"/>
      <c r="D101" s="74"/>
      <c r="E101" s="74"/>
      <c r="F101" s="74"/>
      <c r="G101" s="74"/>
      <c r="H101" s="74"/>
      <c r="I101" s="74"/>
      <c r="J101" s="74"/>
      <c r="K101" s="74"/>
      <c r="L101" s="74"/>
      <c r="M101" s="74"/>
      <c r="N101" s="74"/>
      <c r="O101" s="74"/>
      <c r="P101" s="74"/>
      <c r="Q101" s="74"/>
      <c r="R101" s="74"/>
      <c r="S101" s="74"/>
      <c r="T101" s="74"/>
      <c r="U101" s="74"/>
      <c r="V101" s="74"/>
      <c r="W101" s="74"/>
      <c r="X101" s="74"/>
      <c r="Y101" s="74"/>
      <c r="Z101" s="74"/>
      <c r="AA101" s="74"/>
      <c r="AB101" s="74"/>
      <c r="AC101" s="74"/>
      <c r="AD101" s="74"/>
      <c r="AE101" s="74"/>
      <c r="AF101" s="74"/>
      <c r="AG101" s="74"/>
      <c r="AH101" s="74"/>
      <c r="AI101" s="74"/>
      <c r="AJ101" s="80"/>
      <c r="AK101" s="74"/>
      <c r="AL101" s="74"/>
      <c r="AM101" s="74"/>
      <c r="AN101" s="74"/>
      <c r="AO101" s="74"/>
      <c r="AP101" s="74"/>
      <c r="AQ101" s="74"/>
      <c r="AR101" s="74"/>
      <c r="AS101" s="74"/>
      <c r="AT101" s="74"/>
      <c r="AU101" s="74"/>
      <c r="AV101" s="74"/>
      <c r="AW101" s="74"/>
      <c r="AX101" s="74"/>
      <c r="AY101" s="74"/>
      <c r="AZ101" s="74"/>
      <c r="BA101" s="74"/>
      <c r="BB101" s="80"/>
      <c r="BC101" s="74"/>
      <c r="BD101" s="74"/>
      <c r="BE101" s="74"/>
      <c r="BF101" s="74"/>
      <c r="BG101" s="74"/>
      <c r="BH101" s="74"/>
      <c r="BI101" s="74"/>
      <c r="BJ101" s="74"/>
      <c r="BK101" s="74"/>
      <c r="BL101" s="74"/>
      <c r="BM101" s="74"/>
      <c r="BN101" s="74"/>
      <c r="BO101" s="80"/>
      <c r="BP101" s="74"/>
      <c r="BQ101" s="74"/>
      <c r="BR101" s="74"/>
      <c r="BS101" s="74"/>
      <c r="BT101" s="74"/>
      <c r="BU101" s="74"/>
      <c r="BV101" s="74"/>
      <c r="BW101" s="74"/>
      <c r="BX101" s="74"/>
      <c r="BY101" s="74"/>
      <c r="BZ101" s="74"/>
      <c r="CA101" s="74"/>
      <c r="CB101" s="74"/>
      <c r="CC101" s="74"/>
      <c r="CD101" s="74"/>
      <c r="CE101" s="74"/>
      <c r="CF101" s="74"/>
      <c r="CG101" s="74"/>
      <c r="CH101" s="74"/>
      <c r="CI101" s="74"/>
      <c r="CJ101" s="74"/>
      <c r="CK101" s="74"/>
    </row>
    <row r="102" spans="1:89" ht="15" customHeight="1">
      <c r="B102" s="108"/>
      <c r="C102" s="109"/>
      <c r="D102" s="74"/>
      <c r="E102" s="74"/>
      <c r="F102" s="74"/>
      <c r="G102" s="74"/>
      <c r="H102" s="74"/>
      <c r="I102" s="74"/>
      <c r="J102" s="74"/>
      <c r="K102" s="74"/>
      <c r="L102" s="74"/>
      <c r="M102" s="74"/>
      <c r="N102" s="74"/>
      <c r="O102" s="74"/>
      <c r="P102" s="74"/>
      <c r="Q102" s="74"/>
      <c r="R102" s="74"/>
      <c r="S102" s="74"/>
      <c r="T102" s="74"/>
      <c r="U102" s="74"/>
      <c r="V102" s="74"/>
      <c r="W102" s="74"/>
      <c r="X102" s="74"/>
      <c r="Y102" s="74"/>
      <c r="Z102" s="74"/>
      <c r="AA102" s="74"/>
      <c r="AB102" s="74"/>
      <c r="AC102" s="74"/>
      <c r="AD102" s="74"/>
      <c r="AE102" s="74"/>
      <c r="AF102" s="74"/>
      <c r="AG102" s="74"/>
      <c r="AH102" s="74"/>
      <c r="AI102" s="74"/>
      <c r="AJ102" s="80"/>
      <c r="AK102" s="74"/>
      <c r="AL102" s="74"/>
      <c r="AM102" s="74"/>
      <c r="AN102" s="74"/>
      <c r="AO102" s="74"/>
      <c r="AP102" s="74"/>
      <c r="AQ102" s="74"/>
      <c r="AR102" s="74"/>
      <c r="AS102" s="74"/>
      <c r="AT102" s="74"/>
      <c r="AU102" s="74"/>
      <c r="AV102" s="74"/>
      <c r="AW102" s="74"/>
      <c r="AX102" s="74"/>
      <c r="AY102" s="74"/>
      <c r="AZ102" s="74"/>
      <c r="BA102" s="74"/>
      <c r="BB102" s="74"/>
      <c r="BC102" s="74"/>
      <c r="BD102" s="74"/>
      <c r="BE102" s="74"/>
      <c r="BF102" s="74"/>
      <c r="BG102" s="74"/>
      <c r="BH102" s="74"/>
      <c r="BI102" s="74"/>
      <c r="BJ102" s="74"/>
      <c r="BK102" s="74"/>
      <c r="BL102" s="74"/>
      <c r="BM102" s="74"/>
      <c r="BN102" s="74"/>
      <c r="BO102" s="80"/>
      <c r="BP102" s="74"/>
      <c r="BQ102" s="74"/>
      <c r="BR102" s="74"/>
      <c r="BS102" s="74"/>
      <c r="BT102" s="74"/>
      <c r="BU102" s="74"/>
      <c r="BV102" s="74"/>
      <c r="BW102" s="74"/>
      <c r="BX102" s="74"/>
      <c r="BY102" s="74"/>
      <c r="BZ102" s="74"/>
      <c r="CA102" s="74"/>
      <c r="CB102" s="74"/>
      <c r="CC102" s="74"/>
      <c r="CD102" s="74"/>
      <c r="CE102" s="74"/>
      <c r="CF102" s="74"/>
      <c r="CG102" s="74"/>
      <c r="CH102" s="74"/>
      <c r="CI102" s="74"/>
      <c r="CJ102" s="74"/>
      <c r="CK102" s="74"/>
    </row>
    <row r="103" spans="1:89" ht="15" customHeight="1">
      <c r="B103" s="108"/>
      <c r="C103" s="228"/>
      <c r="D103" s="74"/>
      <c r="E103" s="74"/>
      <c r="F103" s="74"/>
      <c r="G103" s="74"/>
      <c r="H103" s="74"/>
      <c r="I103" s="74"/>
      <c r="J103" s="74"/>
      <c r="K103" s="74"/>
      <c r="L103" s="74"/>
      <c r="M103" s="74"/>
      <c r="N103" s="74"/>
      <c r="O103" s="74"/>
      <c r="P103" s="74"/>
      <c r="Q103" s="74"/>
      <c r="R103" s="74"/>
      <c r="S103" s="74"/>
      <c r="T103" s="74"/>
      <c r="U103" s="74"/>
      <c r="V103" s="74"/>
      <c r="W103" s="74"/>
      <c r="X103" s="74"/>
      <c r="Y103" s="74"/>
      <c r="Z103" s="74"/>
      <c r="AA103" s="74"/>
      <c r="AB103" s="74"/>
      <c r="AC103" s="74"/>
      <c r="AD103" s="74"/>
      <c r="AE103" s="74"/>
      <c r="AF103" s="74"/>
      <c r="AG103" s="74"/>
      <c r="AH103" s="74"/>
      <c r="AI103" s="74"/>
      <c r="AJ103" s="80"/>
      <c r="AK103" s="74"/>
      <c r="AL103" s="74"/>
      <c r="AM103" s="74"/>
      <c r="AN103" s="74"/>
      <c r="AO103" s="74"/>
      <c r="AP103" s="74"/>
      <c r="AQ103" s="74"/>
      <c r="AR103" s="74"/>
      <c r="AS103" s="74"/>
      <c r="AT103" s="74"/>
      <c r="AU103" s="74"/>
      <c r="AV103" s="74"/>
      <c r="AW103" s="74"/>
      <c r="AX103" s="74"/>
      <c r="AY103" s="74"/>
      <c r="AZ103" s="74"/>
      <c r="BA103" s="74"/>
      <c r="BB103" s="74"/>
      <c r="BC103" s="74"/>
      <c r="BD103" s="74"/>
      <c r="BE103" s="74"/>
      <c r="BF103" s="74"/>
      <c r="BG103" s="74"/>
      <c r="BH103" s="74"/>
      <c r="BI103" s="74"/>
      <c r="BJ103" s="74"/>
      <c r="BK103" s="74"/>
      <c r="BL103" s="74"/>
      <c r="BM103" s="74"/>
      <c r="BN103" s="74"/>
      <c r="BO103" s="80"/>
      <c r="BP103" s="74"/>
      <c r="BQ103" s="74"/>
      <c r="BR103" s="74"/>
      <c r="BS103" s="74"/>
      <c r="BT103" s="74"/>
      <c r="BU103" s="74"/>
      <c r="BV103" s="74"/>
      <c r="BW103" s="74"/>
      <c r="BX103" s="74"/>
      <c r="BY103" s="74"/>
      <c r="BZ103" s="74"/>
      <c r="CA103" s="74"/>
      <c r="CB103" s="74"/>
      <c r="CC103" s="74"/>
      <c r="CD103" s="74"/>
      <c r="CE103" s="74"/>
      <c r="CF103" s="74"/>
      <c r="CG103" s="74"/>
      <c r="CH103" s="74"/>
      <c r="CI103" s="74"/>
      <c r="CJ103" s="74"/>
      <c r="CK103" s="74"/>
    </row>
    <row r="104" spans="1:89" ht="15" customHeight="1">
      <c r="B104" s="108"/>
      <c r="C104" s="109"/>
      <c r="D104" s="74"/>
      <c r="E104" s="74"/>
      <c r="F104" s="74"/>
      <c r="G104" s="74"/>
      <c r="H104" s="74"/>
      <c r="I104" s="74"/>
      <c r="J104" s="74"/>
      <c r="K104" s="74"/>
      <c r="L104" s="74"/>
      <c r="M104" s="74"/>
      <c r="N104" s="74"/>
      <c r="O104" s="74"/>
      <c r="P104" s="74"/>
      <c r="Q104" s="74"/>
      <c r="R104" s="74"/>
      <c r="S104" s="74"/>
      <c r="T104" s="74"/>
      <c r="U104" s="74"/>
      <c r="V104" s="74"/>
      <c r="W104" s="74"/>
      <c r="X104" s="74"/>
      <c r="Y104" s="74"/>
      <c r="Z104" s="74"/>
      <c r="AA104" s="74"/>
      <c r="AB104" s="74"/>
      <c r="AC104" s="74"/>
      <c r="AD104" s="74"/>
      <c r="AE104" s="74"/>
      <c r="AF104" s="74"/>
      <c r="AG104" s="74"/>
      <c r="AH104" s="74"/>
      <c r="AI104" s="74"/>
      <c r="AJ104" s="80"/>
      <c r="AK104" s="74"/>
      <c r="AL104" s="74"/>
      <c r="AM104" s="74"/>
      <c r="AN104" s="74"/>
      <c r="AO104" s="74"/>
      <c r="AP104" s="74"/>
      <c r="AQ104" s="74"/>
      <c r="AR104" s="74"/>
      <c r="AS104" s="74"/>
      <c r="AT104" s="74"/>
      <c r="AU104" s="74"/>
      <c r="AV104" s="74"/>
      <c r="AW104" s="74"/>
      <c r="AX104" s="74"/>
      <c r="AY104" s="74"/>
      <c r="AZ104" s="74"/>
      <c r="BA104" s="74"/>
      <c r="BB104" s="74"/>
      <c r="BC104" s="74"/>
      <c r="BD104" s="74"/>
      <c r="BE104" s="74"/>
      <c r="BF104" s="74"/>
      <c r="BG104" s="74"/>
      <c r="BH104" s="74"/>
      <c r="BI104" s="74"/>
      <c r="BJ104" s="74"/>
      <c r="BK104" s="74"/>
      <c r="BL104" s="74"/>
      <c r="BM104" s="74"/>
      <c r="BN104" s="74"/>
      <c r="BO104" s="80"/>
      <c r="BP104" s="74"/>
      <c r="BQ104" s="74"/>
      <c r="BR104" s="74"/>
      <c r="BS104" s="74"/>
      <c r="BT104" s="74"/>
      <c r="BU104" s="74"/>
      <c r="BV104" s="74"/>
      <c r="BW104" s="74"/>
      <c r="BX104" s="74"/>
      <c r="BY104" s="74"/>
      <c r="BZ104" s="74"/>
      <c r="CA104" s="74"/>
      <c r="CB104" s="74"/>
      <c r="CC104" s="74"/>
      <c r="CD104" s="74"/>
      <c r="CE104" s="74"/>
      <c r="CF104" s="74"/>
      <c r="CG104" s="74"/>
      <c r="CH104" s="74"/>
      <c r="CI104" s="74"/>
      <c r="CJ104" s="74"/>
      <c r="CK104" s="74"/>
    </row>
    <row r="105" spans="1:89" ht="15" customHeight="1">
      <c r="B105" s="108"/>
      <c r="C105" s="109"/>
      <c r="D105" s="74"/>
      <c r="E105" s="74"/>
      <c r="F105" s="74"/>
      <c r="G105" s="74"/>
      <c r="H105" s="74"/>
      <c r="I105" s="74"/>
      <c r="J105" s="74"/>
      <c r="K105" s="74"/>
      <c r="L105" s="74"/>
      <c r="M105" s="74"/>
      <c r="N105" s="74"/>
      <c r="O105" s="74"/>
      <c r="P105" s="74"/>
      <c r="Q105" s="74"/>
      <c r="R105" s="74"/>
      <c r="S105" s="74"/>
      <c r="T105" s="74"/>
      <c r="U105" s="74"/>
      <c r="V105" s="74"/>
      <c r="W105" s="74"/>
      <c r="X105" s="74"/>
      <c r="Y105" s="74"/>
      <c r="Z105" s="74"/>
      <c r="AA105" s="74"/>
      <c r="AB105" s="74"/>
      <c r="AC105" s="74"/>
      <c r="AD105" s="74"/>
      <c r="AE105" s="74"/>
      <c r="AF105" s="74"/>
      <c r="AG105" s="74"/>
      <c r="AH105" s="74"/>
      <c r="AI105" s="74"/>
      <c r="AJ105" s="80"/>
      <c r="AK105" s="74"/>
      <c r="AL105" s="74"/>
      <c r="AM105" s="74"/>
      <c r="AN105" s="74"/>
      <c r="AO105" s="74"/>
      <c r="AP105" s="74"/>
      <c r="AQ105" s="74"/>
      <c r="AR105" s="74"/>
      <c r="AS105" s="74"/>
      <c r="AT105" s="74"/>
      <c r="AU105" s="74"/>
      <c r="AV105" s="74"/>
      <c r="AW105" s="74"/>
      <c r="AX105" s="74"/>
      <c r="AY105" s="74"/>
      <c r="AZ105" s="74"/>
      <c r="BA105" s="74"/>
      <c r="BB105" s="74"/>
      <c r="BC105" s="74"/>
      <c r="BD105" s="74"/>
      <c r="BE105" s="74"/>
      <c r="BF105" s="74"/>
      <c r="BG105" s="74"/>
      <c r="BH105" s="74"/>
      <c r="BI105" s="74"/>
      <c r="BJ105" s="74"/>
      <c r="BK105" s="74"/>
      <c r="BL105" s="74"/>
      <c r="BM105" s="74"/>
      <c r="BN105" s="74"/>
      <c r="BO105" s="80"/>
      <c r="BP105" s="74"/>
      <c r="BQ105" s="74"/>
      <c r="BR105" s="74"/>
      <c r="BS105" s="74"/>
      <c r="BT105" s="74"/>
      <c r="BU105" s="74"/>
      <c r="BV105" s="74"/>
      <c r="BW105" s="74"/>
      <c r="BX105" s="74"/>
      <c r="BY105" s="74"/>
      <c r="BZ105" s="74"/>
      <c r="CA105" s="74"/>
      <c r="CB105" s="74"/>
      <c r="CC105" s="74"/>
      <c r="CD105" s="74"/>
      <c r="CE105" s="74"/>
      <c r="CF105" s="74"/>
      <c r="CG105" s="74"/>
      <c r="CH105" s="74"/>
      <c r="CI105" s="74"/>
      <c r="CJ105" s="74"/>
      <c r="CK105" s="74"/>
    </row>
    <row r="106" spans="1:89" ht="15" customHeight="1">
      <c r="B106" s="108"/>
      <c r="C106" s="109"/>
      <c r="D106" s="74"/>
      <c r="E106" s="74"/>
      <c r="F106" s="74"/>
      <c r="G106" s="74"/>
      <c r="H106" s="74"/>
      <c r="I106" s="74"/>
      <c r="J106" s="74"/>
      <c r="K106" s="74"/>
      <c r="L106" s="74"/>
      <c r="M106" s="74"/>
      <c r="N106" s="74"/>
      <c r="O106" s="74"/>
      <c r="P106" s="74"/>
      <c r="Q106" s="74"/>
      <c r="R106" s="74"/>
      <c r="S106" s="74"/>
      <c r="T106" s="74"/>
      <c r="U106" s="74"/>
      <c r="V106" s="74"/>
      <c r="W106" s="74"/>
      <c r="X106" s="74"/>
      <c r="Y106" s="74"/>
      <c r="Z106" s="74"/>
      <c r="AA106" s="74"/>
      <c r="AB106" s="74"/>
      <c r="AC106" s="74"/>
      <c r="AD106" s="74"/>
      <c r="AE106" s="74"/>
      <c r="AF106" s="74"/>
      <c r="AG106" s="74"/>
      <c r="AH106" s="74"/>
      <c r="AI106" s="74"/>
      <c r="AJ106" s="74"/>
      <c r="AK106" s="74"/>
      <c r="AL106" s="74"/>
      <c r="AM106" s="74"/>
      <c r="AN106" s="74"/>
      <c r="AO106" s="74"/>
      <c r="AP106" s="74"/>
      <c r="AQ106" s="74"/>
      <c r="AR106" s="74"/>
      <c r="AS106" s="74"/>
      <c r="AT106" s="74"/>
      <c r="AU106" s="74"/>
      <c r="AV106" s="74"/>
      <c r="AW106" s="74"/>
      <c r="AX106" s="74"/>
      <c r="AY106" s="74"/>
      <c r="AZ106" s="74"/>
      <c r="BA106" s="74"/>
      <c r="BB106" s="74"/>
      <c r="BC106" s="74"/>
      <c r="BD106" s="74"/>
      <c r="BE106" s="74"/>
      <c r="BF106" s="74"/>
      <c r="BG106" s="74"/>
      <c r="BH106" s="74"/>
      <c r="BI106" s="74"/>
      <c r="BJ106" s="74"/>
      <c r="BK106" s="74"/>
      <c r="BL106" s="74"/>
      <c r="BM106" s="74"/>
      <c r="BN106" s="74"/>
      <c r="BO106" s="80"/>
      <c r="BP106" s="74"/>
      <c r="BQ106" s="74"/>
      <c r="BR106" s="74"/>
      <c r="BS106" s="74"/>
      <c r="BT106" s="74"/>
      <c r="BU106" s="74"/>
      <c r="BV106" s="74"/>
      <c r="BW106" s="74"/>
      <c r="BX106" s="74"/>
      <c r="BY106" s="74"/>
      <c r="BZ106" s="74"/>
      <c r="CA106" s="74"/>
      <c r="CB106" s="74"/>
      <c r="CC106" s="74"/>
      <c r="CD106" s="74"/>
      <c r="CE106" s="74"/>
      <c r="CF106" s="74"/>
      <c r="CG106" s="74"/>
      <c r="CH106" s="74"/>
      <c r="CI106" s="74"/>
      <c r="CJ106" s="74"/>
      <c r="CK106" s="74"/>
    </row>
    <row r="107" spans="1:89" s="3" customFormat="1" ht="15" customHeight="1">
      <c r="A107" s="82"/>
      <c r="B107" s="108"/>
      <c r="C107" s="109"/>
      <c r="D107" s="75"/>
      <c r="E107" s="75"/>
      <c r="F107" s="75"/>
      <c r="G107" s="75"/>
      <c r="H107" s="75"/>
      <c r="I107" s="75"/>
      <c r="J107" s="75"/>
      <c r="K107" s="75"/>
      <c r="L107" s="75"/>
      <c r="M107" s="75"/>
      <c r="N107" s="75"/>
      <c r="O107" s="75"/>
      <c r="P107" s="75"/>
      <c r="Q107" s="75"/>
      <c r="R107" s="75"/>
      <c r="S107" s="75"/>
      <c r="T107" s="75"/>
      <c r="U107" s="75"/>
      <c r="V107" s="75"/>
      <c r="W107" s="75"/>
      <c r="X107" s="75"/>
      <c r="Y107" s="75"/>
      <c r="Z107" s="75"/>
      <c r="AA107" s="75"/>
      <c r="AB107" s="75"/>
      <c r="AC107" s="75"/>
      <c r="AD107" s="75"/>
      <c r="AE107" s="75"/>
      <c r="AF107" s="75"/>
      <c r="AG107" s="75"/>
      <c r="AH107" s="75"/>
      <c r="AI107" s="75"/>
      <c r="AJ107" s="75"/>
      <c r="AK107" s="75"/>
      <c r="AL107" s="80"/>
      <c r="AM107" s="75"/>
      <c r="AN107" s="75"/>
      <c r="AO107" s="80"/>
      <c r="AP107" s="75"/>
      <c r="AQ107" s="75"/>
      <c r="AR107" s="75"/>
      <c r="AS107" s="75"/>
      <c r="AT107" s="80"/>
      <c r="AU107" s="75"/>
      <c r="AV107" s="75"/>
      <c r="AW107" s="75"/>
      <c r="AX107" s="75"/>
      <c r="AY107" s="75"/>
      <c r="AZ107" s="75"/>
      <c r="BA107" s="75"/>
      <c r="BB107" s="75"/>
      <c r="BC107" s="75"/>
      <c r="BD107" s="75"/>
      <c r="BE107" s="75"/>
      <c r="BF107" s="75"/>
      <c r="BG107" s="75"/>
      <c r="BH107" s="75"/>
      <c r="BI107" s="75"/>
      <c r="BJ107" s="75"/>
      <c r="BK107" s="75"/>
      <c r="BL107" s="75"/>
      <c r="BM107" s="75"/>
      <c r="BN107" s="75"/>
      <c r="BO107" s="80"/>
      <c r="BP107" s="75"/>
      <c r="BQ107" s="75"/>
      <c r="BR107" s="75"/>
      <c r="BS107" s="75"/>
      <c r="BT107" s="75"/>
      <c r="BU107" s="75"/>
      <c r="BV107" s="75"/>
      <c r="BW107" s="75"/>
      <c r="BX107" s="75"/>
      <c r="BY107" s="75"/>
      <c r="BZ107" s="80"/>
      <c r="CA107" s="75"/>
      <c r="CB107" s="75"/>
      <c r="CC107" s="75"/>
      <c r="CD107" s="75"/>
      <c r="CE107" s="75"/>
      <c r="CF107" s="75"/>
      <c r="CG107" s="75"/>
      <c r="CH107" s="75"/>
      <c r="CI107" s="75"/>
      <c r="CJ107" s="75"/>
      <c r="CK107" s="75"/>
    </row>
    <row r="108" spans="1:89" s="3" customFormat="1" ht="15" customHeight="1">
      <c r="A108" s="82"/>
      <c r="B108" s="108"/>
      <c r="C108" s="109"/>
      <c r="D108" s="75"/>
      <c r="E108" s="75"/>
      <c r="F108" s="75"/>
      <c r="G108" s="75"/>
      <c r="H108" s="75"/>
      <c r="I108" s="75"/>
      <c r="J108" s="75"/>
      <c r="K108" s="75"/>
      <c r="L108" s="75"/>
      <c r="M108" s="75"/>
      <c r="N108" s="75"/>
      <c r="O108" s="75"/>
      <c r="P108" s="75"/>
      <c r="Q108" s="75"/>
      <c r="R108" s="80"/>
      <c r="S108" s="75"/>
      <c r="T108" s="75"/>
      <c r="U108" s="75"/>
      <c r="V108" s="75"/>
      <c r="W108" s="75"/>
      <c r="X108" s="75"/>
      <c r="Y108" s="75"/>
      <c r="Z108" s="75"/>
      <c r="AA108" s="75"/>
      <c r="AB108" s="75"/>
      <c r="AC108" s="75"/>
      <c r="AD108" s="75"/>
      <c r="AE108" s="75"/>
      <c r="AF108" s="75"/>
      <c r="AG108" s="75"/>
      <c r="AH108" s="75"/>
      <c r="AI108" s="75"/>
      <c r="AJ108" s="75"/>
      <c r="AK108" s="75"/>
      <c r="AL108" s="80"/>
      <c r="AM108" s="75"/>
      <c r="AN108" s="75"/>
      <c r="AO108" s="75"/>
      <c r="AP108" s="75"/>
      <c r="AQ108" s="75"/>
      <c r="AR108" s="75"/>
      <c r="AS108" s="75"/>
      <c r="AT108" s="75"/>
      <c r="AU108" s="75"/>
      <c r="AV108" s="80"/>
      <c r="AW108" s="75"/>
      <c r="AX108" s="75"/>
      <c r="AY108" s="75"/>
      <c r="AZ108" s="75"/>
      <c r="BA108" s="75"/>
      <c r="BB108" s="75"/>
      <c r="BC108" s="75"/>
      <c r="BD108" s="75"/>
      <c r="BE108" s="75"/>
      <c r="BF108" s="75"/>
      <c r="BG108" s="75"/>
      <c r="BH108" s="75"/>
      <c r="BI108" s="75"/>
      <c r="BJ108" s="75"/>
      <c r="BK108" s="75"/>
      <c r="BL108" s="75"/>
      <c r="BM108" s="75"/>
      <c r="BN108" s="75"/>
      <c r="BO108" s="75"/>
      <c r="BP108" s="75"/>
      <c r="BQ108" s="75"/>
      <c r="BR108" s="75"/>
      <c r="BS108" s="75"/>
      <c r="BT108" s="75"/>
      <c r="BU108" s="75"/>
      <c r="BV108" s="75"/>
      <c r="BW108" s="75"/>
      <c r="BX108" s="75"/>
      <c r="BY108" s="75"/>
      <c r="BZ108" s="75"/>
      <c r="CA108" s="75"/>
      <c r="CB108" s="75"/>
      <c r="CC108" s="75"/>
      <c r="CD108" s="75"/>
      <c r="CE108" s="75"/>
      <c r="CF108" s="75"/>
      <c r="CG108" s="75"/>
      <c r="CH108" s="75"/>
      <c r="CI108" s="75"/>
      <c r="CJ108" s="75"/>
      <c r="CK108" s="75"/>
    </row>
    <row r="109" spans="1:89" ht="15" customHeight="1">
      <c r="B109" s="108"/>
      <c r="C109" s="109"/>
      <c r="D109" s="74"/>
      <c r="E109" s="74"/>
      <c r="F109" s="74"/>
      <c r="G109" s="74"/>
      <c r="H109" s="74"/>
      <c r="I109" s="74"/>
      <c r="J109" s="74"/>
      <c r="K109" s="74"/>
      <c r="L109" s="74"/>
      <c r="M109" s="74"/>
      <c r="N109" s="74"/>
      <c r="O109" s="74"/>
      <c r="P109" s="74"/>
      <c r="Q109" s="74"/>
      <c r="R109" s="74"/>
      <c r="S109" s="74"/>
      <c r="T109" s="74"/>
      <c r="U109" s="74"/>
      <c r="V109" s="74"/>
      <c r="W109" s="74"/>
      <c r="X109" s="74"/>
      <c r="Y109" s="74"/>
      <c r="Z109" s="74"/>
      <c r="AA109" s="74"/>
      <c r="AB109" s="74"/>
      <c r="AC109" s="74"/>
      <c r="AD109" s="74"/>
      <c r="AE109" s="74"/>
      <c r="AF109" s="74"/>
      <c r="AG109" s="74"/>
      <c r="AH109" s="74"/>
      <c r="AI109" s="74"/>
      <c r="AJ109" s="74"/>
      <c r="AK109" s="74"/>
      <c r="AL109" s="74"/>
      <c r="AM109" s="74"/>
      <c r="AN109" s="74"/>
      <c r="AO109" s="74"/>
      <c r="AP109" s="74"/>
      <c r="AQ109" s="74"/>
      <c r="AR109" s="74"/>
      <c r="AS109" s="74"/>
      <c r="AT109" s="74"/>
      <c r="AU109" s="74"/>
      <c r="AV109" s="74"/>
      <c r="AW109" s="74"/>
      <c r="AX109" s="74"/>
      <c r="AY109" s="74"/>
      <c r="AZ109" s="74"/>
      <c r="BA109" s="74"/>
      <c r="BB109" s="74"/>
      <c r="BC109" s="74"/>
      <c r="BD109" s="74"/>
      <c r="BE109" s="74"/>
      <c r="BF109" s="74"/>
      <c r="BG109" s="74"/>
      <c r="BH109" s="74"/>
      <c r="BI109" s="74"/>
      <c r="BJ109" s="74"/>
      <c r="BK109" s="74"/>
      <c r="BL109" s="74"/>
      <c r="BM109" s="74"/>
      <c r="BN109" s="74"/>
      <c r="BO109" s="74"/>
      <c r="BP109" s="74"/>
      <c r="BQ109" s="74"/>
      <c r="BR109" s="74"/>
      <c r="BS109" s="74"/>
      <c r="BT109" s="74"/>
      <c r="BU109" s="74"/>
      <c r="BV109" s="74"/>
      <c r="BW109" s="74"/>
      <c r="BX109" s="74"/>
      <c r="BY109" s="74"/>
      <c r="BZ109" s="74"/>
      <c r="CA109" s="74"/>
      <c r="CB109" s="74"/>
      <c r="CC109" s="74"/>
      <c r="CD109" s="74"/>
      <c r="CE109" s="74"/>
      <c r="CF109" s="74"/>
      <c r="CG109" s="74"/>
      <c r="CH109" s="74"/>
      <c r="CI109" s="74"/>
      <c r="CJ109" s="74"/>
      <c r="CK109" s="74"/>
    </row>
    <row r="110" spans="1:89" ht="15" customHeight="1">
      <c r="B110" s="108"/>
      <c r="C110" s="109"/>
      <c r="D110" s="74"/>
      <c r="E110" s="74"/>
      <c r="F110" s="74"/>
      <c r="G110" s="74"/>
      <c r="H110" s="74"/>
      <c r="I110" s="74"/>
      <c r="J110" s="74"/>
      <c r="K110" s="74"/>
      <c r="L110" s="74"/>
      <c r="M110" s="74"/>
      <c r="N110" s="74"/>
      <c r="O110" s="74"/>
      <c r="P110" s="74"/>
      <c r="Q110" s="74"/>
      <c r="R110" s="74"/>
      <c r="S110" s="74"/>
      <c r="T110" s="74"/>
      <c r="U110" s="74"/>
      <c r="V110" s="74"/>
      <c r="W110" s="74"/>
      <c r="X110" s="74"/>
      <c r="Y110" s="74"/>
      <c r="Z110" s="74"/>
      <c r="AA110" s="74"/>
      <c r="AB110" s="74"/>
      <c r="AC110" s="74"/>
      <c r="AD110" s="74"/>
      <c r="AE110" s="74"/>
      <c r="AF110" s="74"/>
      <c r="AG110" s="74"/>
      <c r="AH110" s="74"/>
      <c r="AI110" s="74"/>
      <c r="AJ110" s="74"/>
      <c r="AK110" s="74"/>
      <c r="AL110" s="74"/>
      <c r="AM110" s="74"/>
      <c r="AN110" s="74"/>
      <c r="AO110" s="74"/>
      <c r="AP110" s="74"/>
      <c r="AQ110" s="74"/>
      <c r="AR110" s="74"/>
      <c r="AS110" s="74"/>
      <c r="AT110" s="74"/>
      <c r="AU110" s="74"/>
      <c r="AV110" s="74"/>
      <c r="AW110" s="74"/>
      <c r="AX110" s="74"/>
      <c r="AY110" s="74"/>
      <c r="AZ110" s="74"/>
      <c r="BA110" s="74"/>
      <c r="BB110" s="74"/>
      <c r="BC110" s="74"/>
      <c r="BD110" s="74"/>
      <c r="BE110" s="74"/>
      <c r="BF110" s="74"/>
      <c r="BG110" s="74"/>
      <c r="BH110" s="74"/>
      <c r="BI110" s="74"/>
      <c r="BJ110" s="74"/>
      <c r="BK110" s="74"/>
      <c r="BL110" s="74"/>
      <c r="BM110" s="74"/>
      <c r="BN110" s="74"/>
      <c r="BO110" s="74"/>
      <c r="BP110" s="74"/>
      <c r="BQ110" s="74"/>
      <c r="BR110" s="74"/>
      <c r="BS110" s="74"/>
      <c r="BT110" s="74"/>
      <c r="BU110" s="74"/>
      <c r="BV110" s="74"/>
      <c r="BW110" s="74"/>
      <c r="BX110" s="74"/>
      <c r="BY110" s="74"/>
      <c r="BZ110" s="74"/>
      <c r="CA110" s="74"/>
      <c r="CB110" s="74"/>
      <c r="CC110" s="74"/>
      <c r="CD110" s="74"/>
      <c r="CE110" s="74"/>
      <c r="CF110" s="74"/>
      <c r="CG110" s="74"/>
      <c r="CH110" s="74"/>
      <c r="CI110" s="74"/>
      <c r="CJ110" s="74"/>
      <c r="CK110" s="74"/>
    </row>
    <row r="111" spans="1:89" ht="15" customHeight="1">
      <c r="B111" s="108"/>
      <c r="C111" s="109"/>
      <c r="D111" s="74"/>
      <c r="E111" s="74"/>
      <c r="F111" s="74"/>
      <c r="G111" s="74"/>
      <c r="H111" s="74"/>
      <c r="I111" s="74"/>
      <c r="J111" s="74"/>
      <c r="K111" s="74"/>
      <c r="L111" s="74"/>
      <c r="M111" s="74"/>
      <c r="N111" s="74"/>
      <c r="O111" s="74"/>
      <c r="P111" s="74"/>
      <c r="Q111" s="74"/>
      <c r="R111" s="74"/>
      <c r="S111" s="74"/>
      <c r="T111" s="74"/>
      <c r="U111" s="74"/>
      <c r="V111" s="74"/>
      <c r="W111" s="74"/>
      <c r="X111" s="74"/>
      <c r="Y111" s="74"/>
      <c r="Z111" s="74"/>
      <c r="AA111" s="74"/>
      <c r="AB111" s="74"/>
      <c r="AC111" s="74"/>
      <c r="AD111" s="74"/>
      <c r="AE111" s="74"/>
      <c r="AF111" s="74"/>
      <c r="AG111" s="74"/>
      <c r="AH111" s="74"/>
      <c r="AI111" s="74"/>
      <c r="AJ111" s="74"/>
      <c r="AK111" s="74"/>
      <c r="AL111" s="74"/>
      <c r="AM111" s="74"/>
      <c r="AN111" s="74"/>
      <c r="AO111" s="74"/>
      <c r="AP111" s="74"/>
      <c r="AQ111" s="74"/>
      <c r="AR111" s="74"/>
      <c r="AS111" s="74"/>
      <c r="AT111" s="74"/>
      <c r="AU111" s="74"/>
      <c r="AV111" s="74"/>
      <c r="AW111" s="74"/>
      <c r="AX111" s="74"/>
      <c r="AY111" s="74"/>
      <c r="AZ111" s="74"/>
      <c r="BA111" s="74"/>
      <c r="BB111" s="74"/>
      <c r="BC111" s="74"/>
      <c r="BD111" s="74"/>
      <c r="BE111" s="74"/>
      <c r="BF111" s="74"/>
      <c r="BG111" s="74"/>
      <c r="BH111" s="74"/>
      <c r="BI111" s="74"/>
      <c r="BJ111" s="74"/>
      <c r="BK111" s="74"/>
      <c r="BL111" s="74"/>
      <c r="BM111" s="74"/>
      <c r="BN111" s="74"/>
      <c r="BO111" s="74"/>
      <c r="BP111" s="74"/>
      <c r="BQ111" s="74"/>
      <c r="BR111" s="74"/>
      <c r="BS111" s="74"/>
      <c r="BT111" s="74"/>
      <c r="BU111" s="74"/>
      <c r="BV111" s="74"/>
      <c r="BW111" s="74"/>
      <c r="BX111" s="74"/>
      <c r="BY111" s="74"/>
      <c r="BZ111" s="74"/>
      <c r="CA111" s="74"/>
      <c r="CB111" s="74"/>
      <c r="CC111" s="74"/>
      <c r="CD111" s="74"/>
      <c r="CE111" s="74"/>
      <c r="CF111" s="74"/>
      <c r="CG111" s="74"/>
      <c r="CH111" s="74"/>
      <c r="CI111" s="74"/>
      <c r="CJ111" s="74"/>
      <c r="CK111" s="74"/>
    </row>
    <row r="112" spans="1:89" ht="15" customHeight="1">
      <c r="B112" s="108"/>
      <c r="C112" s="109"/>
      <c r="D112" s="74"/>
      <c r="E112" s="74"/>
      <c r="F112" s="74"/>
      <c r="G112" s="74"/>
      <c r="H112" s="74"/>
      <c r="I112" s="74"/>
      <c r="J112" s="74"/>
      <c r="K112" s="74"/>
      <c r="L112" s="74"/>
      <c r="M112" s="74"/>
      <c r="N112" s="74"/>
      <c r="O112" s="74"/>
      <c r="P112" s="74"/>
      <c r="Q112" s="74"/>
      <c r="R112" s="74"/>
      <c r="S112" s="74"/>
      <c r="T112" s="74"/>
      <c r="U112" s="74"/>
      <c r="V112" s="74"/>
      <c r="W112" s="74"/>
      <c r="X112" s="74"/>
      <c r="Y112" s="74"/>
      <c r="Z112" s="74"/>
      <c r="AA112" s="74"/>
      <c r="AB112" s="74"/>
      <c r="AC112" s="74"/>
      <c r="AD112" s="74"/>
      <c r="AE112" s="74"/>
      <c r="AF112" s="74"/>
      <c r="AG112" s="74"/>
      <c r="AH112" s="74"/>
      <c r="AI112" s="74"/>
      <c r="AJ112" s="74"/>
      <c r="AK112" s="74"/>
      <c r="AL112" s="74"/>
      <c r="AM112" s="74"/>
      <c r="AN112" s="74"/>
      <c r="AO112" s="74"/>
      <c r="AP112" s="74"/>
      <c r="AQ112" s="74"/>
      <c r="AR112" s="74"/>
      <c r="AS112" s="74"/>
      <c r="AT112" s="74"/>
      <c r="AU112" s="74"/>
      <c r="AV112" s="74"/>
      <c r="AW112" s="74"/>
      <c r="AX112" s="74"/>
      <c r="AY112" s="74"/>
      <c r="AZ112" s="74"/>
      <c r="BA112" s="74"/>
      <c r="BB112" s="74"/>
      <c r="BC112" s="74"/>
      <c r="BD112" s="74"/>
      <c r="BE112" s="74"/>
      <c r="BF112" s="74"/>
      <c r="BG112" s="74"/>
      <c r="BH112" s="74"/>
      <c r="BI112" s="74"/>
      <c r="BJ112" s="74"/>
      <c r="BK112" s="74"/>
      <c r="BL112" s="74"/>
      <c r="BM112" s="74"/>
      <c r="BN112" s="74"/>
      <c r="BO112" s="74"/>
      <c r="BP112" s="74"/>
      <c r="BQ112" s="74"/>
      <c r="BR112" s="74"/>
      <c r="BS112" s="74"/>
      <c r="BT112" s="74"/>
      <c r="BU112" s="74"/>
      <c r="BV112" s="74"/>
      <c r="BW112" s="74"/>
      <c r="BX112" s="74"/>
      <c r="BY112" s="74"/>
      <c r="BZ112" s="74"/>
      <c r="CA112" s="74"/>
      <c r="CB112" s="74"/>
      <c r="CC112" s="74"/>
      <c r="CD112" s="74"/>
      <c r="CE112" s="74"/>
      <c r="CF112" s="74"/>
      <c r="CG112" s="74"/>
      <c r="CH112" s="74"/>
      <c r="CI112" s="74"/>
      <c r="CJ112" s="74"/>
      <c r="CK112" s="74"/>
    </row>
    <row r="113" spans="1:89" ht="15" customHeight="1">
      <c r="B113" s="108"/>
      <c r="C113" s="109"/>
      <c r="D113" s="74"/>
      <c r="E113" s="74"/>
      <c r="F113" s="74"/>
      <c r="G113" s="74"/>
      <c r="H113" s="74"/>
      <c r="I113" s="74"/>
      <c r="J113" s="74"/>
      <c r="K113" s="74"/>
      <c r="L113" s="74"/>
      <c r="M113" s="74"/>
      <c r="N113" s="74"/>
      <c r="O113" s="74"/>
      <c r="P113" s="74"/>
      <c r="Q113" s="74"/>
      <c r="R113" s="74"/>
      <c r="S113" s="74"/>
      <c r="T113" s="74"/>
      <c r="U113" s="74"/>
      <c r="V113" s="74"/>
      <c r="W113" s="74"/>
      <c r="X113" s="74"/>
      <c r="Y113" s="74"/>
      <c r="Z113" s="74"/>
      <c r="AA113" s="74"/>
      <c r="AB113" s="74"/>
      <c r="AC113" s="74"/>
      <c r="AD113" s="74"/>
      <c r="AE113" s="74"/>
      <c r="AF113" s="74"/>
      <c r="AG113" s="74"/>
      <c r="AH113" s="74"/>
      <c r="AI113" s="74"/>
      <c r="AJ113" s="74"/>
      <c r="AK113" s="74"/>
      <c r="AL113" s="74"/>
      <c r="AM113" s="74"/>
      <c r="AN113" s="74"/>
      <c r="AO113" s="74"/>
      <c r="AP113" s="74"/>
      <c r="AQ113" s="74"/>
      <c r="AR113" s="74"/>
      <c r="AS113" s="74"/>
      <c r="AT113" s="74"/>
      <c r="AU113" s="74"/>
      <c r="AV113" s="74"/>
      <c r="AW113" s="74"/>
      <c r="AX113" s="74"/>
      <c r="AY113" s="74"/>
      <c r="AZ113" s="74"/>
      <c r="BA113" s="74"/>
      <c r="BB113" s="74"/>
      <c r="BC113" s="74"/>
      <c r="BD113" s="74"/>
      <c r="BE113" s="74"/>
      <c r="BF113" s="74"/>
      <c r="BG113" s="74"/>
      <c r="BH113" s="74"/>
      <c r="BI113" s="74"/>
      <c r="BJ113" s="74"/>
      <c r="BK113" s="74"/>
      <c r="BL113" s="74"/>
      <c r="BM113" s="74"/>
      <c r="BN113" s="74"/>
      <c r="BO113" s="74"/>
      <c r="BP113" s="74"/>
      <c r="BQ113" s="74"/>
      <c r="BR113" s="74"/>
      <c r="BS113" s="74"/>
      <c r="BT113" s="74"/>
      <c r="BU113" s="74"/>
      <c r="BV113" s="74"/>
      <c r="BW113" s="74"/>
      <c r="BX113" s="74"/>
      <c r="BY113" s="74"/>
      <c r="BZ113" s="74"/>
      <c r="CA113" s="74"/>
      <c r="CB113" s="74"/>
      <c r="CC113" s="74"/>
      <c r="CD113" s="74"/>
      <c r="CE113" s="74"/>
      <c r="CF113" s="74"/>
      <c r="CG113" s="74"/>
      <c r="CH113" s="74"/>
      <c r="CI113" s="74"/>
      <c r="CJ113" s="74"/>
      <c r="CK113" s="74"/>
    </row>
    <row r="114" spans="1:89" ht="15" customHeight="1">
      <c r="B114" s="108"/>
      <c r="C114" s="109"/>
      <c r="D114" s="74"/>
      <c r="E114" s="74"/>
      <c r="F114" s="74"/>
      <c r="G114" s="74"/>
      <c r="H114" s="74"/>
      <c r="I114" s="74"/>
      <c r="J114" s="74"/>
      <c r="K114" s="74"/>
      <c r="L114" s="74"/>
      <c r="M114" s="74"/>
      <c r="N114" s="74"/>
      <c r="O114" s="74"/>
      <c r="P114" s="74"/>
      <c r="Q114" s="74"/>
      <c r="R114" s="74"/>
      <c r="S114" s="74"/>
      <c r="T114" s="74"/>
      <c r="U114" s="74"/>
      <c r="V114" s="74"/>
      <c r="W114" s="74"/>
      <c r="X114" s="74"/>
      <c r="Y114" s="74"/>
      <c r="Z114" s="74"/>
      <c r="AA114" s="74"/>
      <c r="AB114" s="74"/>
      <c r="AC114" s="74"/>
      <c r="AD114" s="74"/>
      <c r="AE114" s="74"/>
      <c r="AF114" s="74"/>
      <c r="AG114" s="74"/>
      <c r="AH114" s="74"/>
      <c r="AI114" s="74"/>
      <c r="AJ114" s="74"/>
      <c r="AK114" s="74"/>
      <c r="AL114" s="74"/>
      <c r="AM114" s="74"/>
      <c r="AN114" s="74"/>
      <c r="AO114" s="74"/>
      <c r="AP114" s="74"/>
      <c r="AQ114" s="74"/>
      <c r="AR114" s="74"/>
      <c r="AS114" s="74"/>
      <c r="AT114" s="74"/>
      <c r="AU114" s="74"/>
      <c r="AV114" s="74"/>
      <c r="AW114" s="74"/>
      <c r="AX114" s="74"/>
      <c r="AY114" s="74"/>
      <c r="AZ114" s="74"/>
      <c r="BA114" s="74"/>
      <c r="BB114" s="74"/>
      <c r="BC114" s="74"/>
      <c r="BD114" s="74"/>
      <c r="BE114" s="74"/>
      <c r="BF114" s="74"/>
      <c r="BG114" s="74"/>
      <c r="BH114" s="74"/>
      <c r="BI114" s="74"/>
      <c r="BJ114" s="74"/>
      <c r="BK114" s="74"/>
      <c r="BL114" s="74"/>
      <c r="BM114" s="74"/>
      <c r="BN114" s="74"/>
      <c r="BO114" s="74"/>
      <c r="BP114" s="74"/>
      <c r="BQ114" s="74"/>
      <c r="BR114" s="74"/>
      <c r="BS114" s="74"/>
      <c r="BT114" s="74"/>
      <c r="BU114" s="74"/>
      <c r="BV114" s="74"/>
      <c r="BW114" s="74"/>
      <c r="BX114" s="74"/>
      <c r="BY114" s="74"/>
      <c r="BZ114" s="74"/>
      <c r="CA114" s="74"/>
      <c r="CB114" s="74"/>
      <c r="CC114" s="74"/>
      <c r="CD114" s="74"/>
      <c r="CE114" s="74"/>
      <c r="CF114" s="74"/>
      <c r="CG114" s="74"/>
      <c r="CH114" s="74"/>
      <c r="CI114" s="74"/>
      <c r="CJ114" s="74"/>
      <c r="CK114" s="74"/>
    </row>
    <row r="115" spans="1:89" ht="15" customHeight="1">
      <c r="A115" s="107"/>
      <c r="B115" s="108"/>
      <c r="C115" s="109"/>
      <c r="D115" s="74"/>
      <c r="E115" s="74"/>
      <c r="F115" s="74"/>
      <c r="G115" s="74"/>
      <c r="H115" s="74"/>
      <c r="I115" s="74"/>
      <c r="J115" s="74"/>
      <c r="K115" s="74"/>
      <c r="L115" s="74"/>
      <c r="M115" s="74"/>
      <c r="N115" s="74"/>
      <c r="O115" s="74"/>
      <c r="P115" s="74"/>
      <c r="Q115" s="74"/>
      <c r="R115" s="74"/>
      <c r="S115" s="74"/>
      <c r="T115" s="74"/>
      <c r="U115" s="74"/>
      <c r="V115" s="74"/>
      <c r="W115" s="74"/>
      <c r="X115" s="74"/>
      <c r="Y115" s="74"/>
      <c r="Z115" s="74"/>
      <c r="AA115" s="74"/>
      <c r="AB115" s="74"/>
      <c r="AC115" s="80"/>
      <c r="AD115" s="74"/>
      <c r="AE115" s="74"/>
      <c r="AF115" s="74"/>
      <c r="AG115" s="74"/>
      <c r="AH115" s="74"/>
      <c r="AI115" s="74"/>
      <c r="AJ115" s="74"/>
      <c r="AK115" s="74"/>
      <c r="AL115" s="74"/>
      <c r="AM115" s="74"/>
      <c r="AN115" s="74"/>
      <c r="AO115" s="74"/>
      <c r="AP115" s="74"/>
      <c r="AQ115" s="74"/>
      <c r="AR115" s="74"/>
      <c r="AS115" s="74"/>
      <c r="AT115" s="74"/>
      <c r="AU115" s="74"/>
      <c r="AV115" s="74"/>
      <c r="AW115" s="74"/>
      <c r="AX115" s="74"/>
      <c r="AY115" s="74"/>
      <c r="AZ115" s="74"/>
      <c r="BA115" s="74"/>
      <c r="BB115" s="74"/>
      <c r="BC115" s="74"/>
      <c r="BD115" s="74"/>
      <c r="BE115" s="74"/>
      <c r="BF115" s="74"/>
      <c r="BG115" s="74"/>
      <c r="BH115" s="74"/>
      <c r="BI115" s="74"/>
      <c r="BJ115" s="74"/>
      <c r="BK115" s="74"/>
      <c r="BL115" s="74"/>
      <c r="BM115" s="74"/>
      <c r="BN115" s="74"/>
      <c r="BO115" s="74"/>
      <c r="BP115" s="74"/>
      <c r="BQ115" s="74"/>
      <c r="BR115" s="74"/>
      <c r="BS115" s="74"/>
      <c r="BT115" s="74"/>
      <c r="BU115" s="74"/>
      <c r="BV115" s="74"/>
      <c r="BW115" s="74"/>
      <c r="BX115" s="74"/>
      <c r="BY115" s="74"/>
      <c r="BZ115" s="74"/>
      <c r="CA115" s="74"/>
      <c r="CB115" s="74"/>
      <c r="CC115" s="74"/>
      <c r="CD115" s="74"/>
      <c r="CE115" s="74"/>
      <c r="CF115" s="74"/>
      <c r="CG115" s="74"/>
      <c r="CH115" s="74"/>
      <c r="CI115" s="74"/>
      <c r="CJ115" s="74"/>
      <c r="CK115" s="74"/>
    </row>
    <row r="116" spans="1:89" ht="15" customHeight="1">
      <c r="B116" s="108"/>
      <c r="C116" s="109"/>
      <c r="D116" s="74"/>
      <c r="E116" s="74"/>
      <c r="F116" s="74"/>
      <c r="G116" s="74"/>
      <c r="H116" s="74"/>
      <c r="I116" s="74"/>
      <c r="J116" s="74"/>
      <c r="K116" s="74"/>
      <c r="L116" s="74"/>
      <c r="M116" s="74"/>
      <c r="N116" s="74"/>
      <c r="O116" s="74"/>
      <c r="P116" s="74"/>
      <c r="Q116" s="74"/>
      <c r="R116" s="74"/>
      <c r="S116" s="74"/>
      <c r="T116" s="74"/>
      <c r="U116" s="74"/>
      <c r="V116" s="74"/>
      <c r="W116" s="74"/>
      <c r="X116" s="74"/>
      <c r="Y116" s="74"/>
      <c r="Z116" s="74"/>
      <c r="AA116" s="74"/>
      <c r="AB116" s="74"/>
      <c r="AC116" s="74"/>
      <c r="AD116" s="74"/>
      <c r="AE116" s="74"/>
      <c r="AF116" s="74"/>
      <c r="AG116" s="74"/>
      <c r="AH116" s="74"/>
      <c r="AI116" s="74"/>
      <c r="AJ116" s="74"/>
      <c r="AK116" s="74"/>
      <c r="AL116" s="74"/>
      <c r="AM116" s="74"/>
      <c r="AN116" s="74"/>
      <c r="AO116" s="74"/>
      <c r="AP116" s="74"/>
      <c r="AQ116" s="74"/>
      <c r="AR116" s="74"/>
      <c r="AS116" s="74"/>
      <c r="AT116" s="74"/>
      <c r="AU116" s="74"/>
      <c r="AV116" s="74"/>
      <c r="AW116" s="74"/>
      <c r="AX116" s="74"/>
      <c r="AY116" s="74"/>
      <c r="AZ116" s="74"/>
      <c r="BA116" s="74"/>
      <c r="BB116" s="74"/>
      <c r="BC116" s="74"/>
      <c r="BD116" s="74"/>
      <c r="BE116" s="74"/>
      <c r="BF116" s="74"/>
      <c r="BG116" s="74"/>
      <c r="BH116" s="74"/>
      <c r="BI116" s="74"/>
      <c r="BJ116" s="74"/>
      <c r="BK116" s="74"/>
      <c r="BL116" s="74"/>
      <c r="BM116" s="74"/>
      <c r="BN116" s="74"/>
      <c r="BO116" s="74"/>
      <c r="BP116" s="74"/>
      <c r="BQ116" s="74"/>
      <c r="BR116" s="74"/>
      <c r="BS116" s="74"/>
      <c r="BT116" s="74"/>
      <c r="BU116" s="74"/>
      <c r="BV116" s="74"/>
      <c r="BW116" s="74"/>
      <c r="BX116" s="74"/>
      <c r="BY116" s="74"/>
      <c r="BZ116" s="74"/>
      <c r="CA116" s="74"/>
      <c r="CB116" s="74"/>
      <c r="CC116" s="74"/>
      <c r="CD116" s="74"/>
      <c r="CE116" s="74"/>
      <c r="CF116" s="74"/>
      <c r="CG116" s="74"/>
      <c r="CH116" s="74"/>
      <c r="CI116" s="74"/>
      <c r="CJ116" s="74"/>
      <c r="CK116" s="74"/>
    </row>
    <row r="117" spans="1:89" ht="15" customHeight="1">
      <c r="B117" s="108"/>
      <c r="C117" s="109"/>
      <c r="D117" s="74"/>
      <c r="E117" s="74"/>
      <c r="F117" s="74"/>
      <c r="G117" s="74"/>
      <c r="H117" s="74"/>
      <c r="I117" s="74"/>
      <c r="J117" s="74"/>
      <c r="K117" s="74"/>
      <c r="L117" s="74"/>
      <c r="M117" s="74"/>
      <c r="N117" s="74"/>
      <c r="O117" s="74"/>
      <c r="P117" s="74"/>
      <c r="Q117" s="74"/>
      <c r="R117" s="74"/>
      <c r="S117" s="74"/>
      <c r="T117" s="74"/>
      <c r="U117" s="74"/>
      <c r="V117" s="74"/>
      <c r="W117" s="74"/>
      <c r="X117" s="74"/>
      <c r="Y117" s="74"/>
      <c r="Z117" s="74"/>
      <c r="AA117" s="74"/>
      <c r="AB117" s="74"/>
      <c r="AC117" s="74"/>
      <c r="AD117" s="74"/>
      <c r="AE117" s="74"/>
      <c r="AF117" s="74"/>
      <c r="AG117" s="74"/>
      <c r="AH117" s="74"/>
      <c r="AI117" s="74"/>
      <c r="AJ117" s="74"/>
      <c r="AK117" s="74"/>
      <c r="AL117" s="74"/>
      <c r="AM117" s="74"/>
      <c r="AN117" s="74"/>
      <c r="AO117" s="74"/>
      <c r="AP117" s="74"/>
      <c r="AQ117" s="74"/>
      <c r="AR117" s="74"/>
      <c r="AS117" s="74"/>
      <c r="AT117" s="74"/>
      <c r="AU117" s="74"/>
      <c r="AV117" s="74"/>
      <c r="AW117" s="74"/>
      <c r="AX117" s="74"/>
      <c r="AY117" s="74"/>
      <c r="AZ117" s="74"/>
      <c r="BA117" s="74"/>
      <c r="BB117" s="74"/>
      <c r="BC117" s="74"/>
      <c r="BD117" s="74"/>
      <c r="BE117" s="74"/>
      <c r="BF117" s="74"/>
      <c r="BG117" s="74"/>
      <c r="BH117" s="74"/>
      <c r="BI117" s="74"/>
      <c r="BJ117" s="74"/>
      <c r="BK117" s="74"/>
      <c r="BL117" s="74"/>
      <c r="BM117" s="74"/>
      <c r="BN117" s="74"/>
      <c r="BO117" s="74"/>
      <c r="BP117" s="74"/>
      <c r="BQ117" s="74"/>
      <c r="BR117" s="74"/>
      <c r="BS117" s="74"/>
      <c r="BT117" s="74"/>
      <c r="BU117" s="74"/>
      <c r="BV117" s="74"/>
      <c r="BW117" s="74"/>
      <c r="BX117" s="74"/>
      <c r="BY117" s="74"/>
      <c r="BZ117" s="74"/>
      <c r="CA117" s="74"/>
      <c r="CB117" s="74"/>
      <c r="CC117" s="74"/>
      <c r="CD117" s="74"/>
      <c r="CE117" s="74"/>
      <c r="CF117" s="74"/>
      <c r="CG117" s="74"/>
      <c r="CH117" s="74"/>
      <c r="CI117" s="74"/>
      <c r="CJ117" s="74"/>
      <c r="CK117" s="74"/>
    </row>
    <row r="118" spans="1:89" ht="15" customHeight="1">
      <c r="B118" s="108"/>
      <c r="C118" s="109"/>
      <c r="D118" s="74"/>
      <c r="E118" s="74"/>
      <c r="F118" s="74"/>
      <c r="G118" s="74"/>
      <c r="H118" s="74"/>
      <c r="I118" s="74"/>
      <c r="J118" s="74"/>
      <c r="K118" s="74"/>
      <c r="L118" s="74"/>
      <c r="M118" s="74"/>
      <c r="N118" s="74"/>
      <c r="O118" s="74"/>
      <c r="P118" s="74"/>
      <c r="Q118" s="74"/>
      <c r="R118" s="74"/>
      <c r="S118" s="74"/>
      <c r="T118" s="74"/>
      <c r="U118" s="74"/>
      <c r="V118" s="74"/>
      <c r="W118" s="74"/>
      <c r="X118" s="74"/>
      <c r="Y118" s="74"/>
      <c r="Z118" s="74"/>
      <c r="AA118" s="74"/>
      <c r="AB118" s="74"/>
      <c r="AC118" s="74"/>
      <c r="AD118" s="74"/>
      <c r="AE118" s="74"/>
      <c r="AF118" s="74"/>
      <c r="AG118" s="74"/>
      <c r="AH118" s="74"/>
      <c r="AI118" s="74"/>
      <c r="AJ118" s="74"/>
      <c r="AK118" s="74"/>
      <c r="AL118" s="74"/>
      <c r="AM118" s="74"/>
      <c r="AN118" s="74"/>
      <c r="AO118" s="74"/>
      <c r="AP118" s="74"/>
      <c r="AQ118" s="74"/>
      <c r="AR118" s="74"/>
      <c r="AS118" s="74"/>
      <c r="AT118" s="74"/>
      <c r="AU118" s="74"/>
      <c r="AV118" s="74"/>
      <c r="AW118" s="74"/>
      <c r="AX118" s="74"/>
      <c r="AY118" s="74"/>
      <c r="AZ118" s="74"/>
      <c r="BA118" s="74"/>
      <c r="BB118" s="74"/>
      <c r="BC118" s="74"/>
      <c r="BD118" s="74"/>
      <c r="BE118" s="74"/>
      <c r="BF118" s="74"/>
      <c r="BG118" s="74"/>
      <c r="BH118" s="74"/>
      <c r="BI118" s="74"/>
      <c r="BJ118" s="74"/>
      <c r="BK118" s="74"/>
      <c r="BL118" s="74"/>
      <c r="BM118" s="74"/>
      <c r="BN118" s="74"/>
      <c r="BO118" s="74"/>
      <c r="BP118" s="74"/>
      <c r="BQ118" s="74"/>
      <c r="BR118" s="74"/>
      <c r="BS118" s="74"/>
      <c r="BT118" s="74"/>
      <c r="BU118" s="74"/>
      <c r="BV118" s="74"/>
      <c r="BW118" s="74"/>
      <c r="BX118" s="74"/>
      <c r="BY118" s="74"/>
      <c r="BZ118" s="74"/>
      <c r="CA118" s="74"/>
      <c r="CB118" s="74"/>
      <c r="CC118" s="74"/>
      <c r="CD118" s="74"/>
      <c r="CE118" s="74"/>
      <c r="CF118" s="74"/>
      <c r="CG118" s="74"/>
      <c r="CH118" s="74"/>
      <c r="CI118" s="74"/>
      <c r="CJ118" s="74"/>
      <c r="CK118" s="74"/>
    </row>
    <row r="119" spans="1:89" ht="15" customHeight="1">
      <c r="B119" s="108"/>
      <c r="C119" s="109"/>
      <c r="D119" s="74"/>
      <c r="E119" s="74"/>
      <c r="F119" s="74"/>
      <c r="G119" s="74"/>
      <c r="H119" s="74"/>
      <c r="I119" s="74"/>
      <c r="J119" s="74"/>
      <c r="K119" s="74"/>
      <c r="L119" s="74"/>
      <c r="M119" s="74"/>
      <c r="N119" s="74"/>
      <c r="O119" s="74"/>
      <c r="P119" s="74"/>
      <c r="Q119" s="74"/>
      <c r="R119" s="74"/>
      <c r="S119" s="74"/>
      <c r="T119" s="74"/>
      <c r="U119" s="74"/>
      <c r="V119" s="74"/>
      <c r="W119" s="74"/>
      <c r="X119" s="74"/>
      <c r="Y119" s="74"/>
      <c r="Z119" s="74"/>
      <c r="AA119" s="74"/>
      <c r="AB119" s="74"/>
      <c r="AC119" s="74"/>
      <c r="AD119" s="74"/>
      <c r="AE119" s="74"/>
      <c r="AF119" s="74"/>
      <c r="AG119" s="74"/>
      <c r="AH119" s="74"/>
      <c r="AI119" s="74"/>
      <c r="AJ119" s="74"/>
      <c r="AK119" s="74"/>
      <c r="AL119" s="74"/>
      <c r="AM119" s="74"/>
      <c r="AN119" s="74"/>
      <c r="AO119" s="74"/>
      <c r="AP119" s="74"/>
      <c r="AQ119" s="74"/>
      <c r="AR119" s="74"/>
      <c r="AS119" s="74"/>
      <c r="AT119" s="74"/>
      <c r="AU119" s="74"/>
      <c r="AV119" s="74"/>
      <c r="AW119" s="74"/>
      <c r="AX119" s="74"/>
      <c r="AY119" s="74"/>
      <c r="AZ119" s="74"/>
      <c r="BA119" s="74"/>
      <c r="BB119" s="74"/>
      <c r="BC119" s="74"/>
      <c r="BD119" s="74"/>
      <c r="BE119" s="74"/>
      <c r="BF119" s="74"/>
      <c r="BG119" s="74"/>
      <c r="BH119" s="74"/>
      <c r="BI119" s="74"/>
      <c r="BJ119" s="74"/>
      <c r="BK119" s="74"/>
      <c r="BL119" s="74"/>
      <c r="BM119" s="74"/>
      <c r="BN119" s="74"/>
      <c r="BO119" s="74"/>
      <c r="BP119" s="74"/>
      <c r="BQ119" s="74"/>
      <c r="BR119" s="74"/>
      <c r="BS119" s="74"/>
      <c r="BT119" s="74"/>
      <c r="BU119" s="74"/>
      <c r="BV119" s="74"/>
      <c r="BW119" s="74"/>
      <c r="BX119" s="74"/>
      <c r="BY119" s="74"/>
      <c r="BZ119" s="74"/>
      <c r="CA119" s="74"/>
      <c r="CB119" s="74"/>
      <c r="CC119" s="74"/>
      <c r="CD119" s="74"/>
      <c r="CE119" s="74"/>
      <c r="CF119" s="74"/>
      <c r="CG119" s="74"/>
      <c r="CH119" s="74"/>
      <c r="CI119" s="74"/>
      <c r="CJ119" s="74"/>
      <c r="CK119" s="74"/>
    </row>
    <row r="120" spans="1:89" ht="15" customHeight="1">
      <c r="B120" s="108"/>
      <c r="C120" s="109"/>
      <c r="D120" s="74"/>
      <c r="E120" s="74"/>
      <c r="F120" s="74"/>
      <c r="G120" s="74"/>
      <c r="H120" s="74"/>
      <c r="I120" s="74"/>
      <c r="J120" s="74"/>
      <c r="K120" s="74"/>
      <c r="L120" s="74"/>
      <c r="M120" s="74"/>
      <c r="N120" s="74"/>
      <c r="O120" s="74"/>
      <c r="P120" s="74"/>
      <c r="Q120" s="74"/>
      <c r="R120" s="74"/>
      <c r="S120" s="74"/>
      <c r="T120" s="74"/>
      <c r="U120" s="74"/>
      <c r="V120" s="74"/>
      <c r="W120" s="74"/>
      <c r="X120" s="74"/>
      <c r="Y120" s="74"/>
      <c r="Z120" s="74"/>
      <c r="AA120" s="74"/>
      <c r="AB120" s="74"/>
      <c r="AC120" s="74"/>
      <c r="AD120" s="74"/>
      <c r="AE120" s="74"/>
      <c r="AF120" s="74"/>
      <c r="AG120" s="74"/>
      <c r="AH120" s="74"/>
      <c r="AI120" s="74"/>
      <c r="AJ120" s="74"/>
      <c r="AK120" s="74"/>
      <c r="AL120" s="74"/>
      <c r="AM120" s="74"/>
      <c r="AN120" s="74"/>
      <c r="AO120" s="74"/>
      <c r="AP120" s="74"/>
      <c r="AQ120" s="74"/>
      <c r="AR120" s="74"/>
      <c r="AS120" s="74"/>
      <c r="AT120" s="74"/>
      <c r="AU120" s="74"/>
      <c r="AV120" s="74"/>
      <c r="AW120" s="74"/>
      <c r="AX120" s="74"/>
      <c r="AY120" s="74"/>
      <c r="AZ120" s="74"/>
      <c r="BA120" s="74"/>
      <c r="BB120" s="74"/>
      <c r="BC120" s="74"/>
      <c r="BD120" s="74"/>
      <c r="BE120" s="74"/>
      <c r="BF120" s="74"/>
      <c r="BG120" s="74"/>
      <c r="BH120" s="74"/>
      <c r="BI120" s="74"/>
      <c r="BJ120" s="74"/>
      <c r="BK120" s="74"/>
      <c r="BL120" s="74"/>
      <c r="BM120" s="74"/>
      <c r="BN120" s="74"/>
      <c r="BO120" s="74"/>
      <c r="BP120" s="74"/>
      <c r="BQ120" s="74"/>
      <c r="BR120" s="74"/>
      <c r="BS120" s="74"/>
      <c r="BT120" s="74"/>
      <c r="BU120" s="74"/>
      <c r="BV120" s="74"/>
      <c r="BW120" s="74"/>
      <c r="BX120" s="74"/>
      <c r="BY120" s="74"/>
      <c r="BZ120" s="74"/>
      <c r="CA120" s="74"/>
      <c r="CB120" s="74"/>
      <c r="CC120" s="74"/>
      <c r="CD120" s="74"/>
      <c r="CE120" s="74"/>
      <c r="CF120" s="74"/>
      <c r="CG120" s="74"/>
      <c r="CH120" s="74"/>
      <c r="CI120" s="74"/>
      <c r="CJ120" s="74"/>
      <c r="CK120" s="74"/>
    </row>
    <row r="121" spans="1:89" ht="15" customHeight="1">
      <c r="B121" s="108"/>
      <c r="C121" s="109"/>
      <c r="D121" s="74"/>
      <c r="E121" s="74"/>
      <c r="F121" s="74"/>
      <c r="G121" s="74"/>
      <c r="H121" s="74"/>
      <c r="I121" s="74"/>
      <c r="J121" s="74"/>
      <c r="K121" s="74"/>
      <c r="L121" s="74"/>
      <c r="M121" s="74"/>
      <c r="N121" s="74"/>
      <c r="O121" s="74"/>
      <c r="P121" s="74"/>
      <c r="Q121" s="74"/>
      <c r="R121" s="74"/>
      <c r="S121" s="74"/>
      <c r="T121" s="74"/>
      <c r="U121" s="74"/>
      <c r="V121" s="74"/>
      <c r="W121" s="74"/>
      <c r="X121" s="74"/>
      <c r="Y121" s="74"/>
      <c r="Z121" s="74"/>
      <c r="AA121" s="74"/>
      <c r="AB121" s="74"/>
      <c r="AC121" s="74"/>
      <c r="AD121" s="74"/>
      <c r="AE121" s="74"/>
      <c r="AF121" s="74"/>
      <c r="AG121" s="74"/>
      <c r="AH121" s="74"/>
      <c r="AI121" s="74"/>
      <c r="AJ121" s="74"/>
      <c r="AK121" s="74"/>
      <c r="AL121" s="74"/>
      <c r="AM121" s="74"/>
      <c r="AN121" s="74"/>
      <c r="AO121" s="74"/>
      <c r="AP121" s="74"/>
      <c r="AQ121" s="74"/>
      <c r="AR121" s="74"/>
      <c r="AS121" s="74"/>
      <c r="AT121" s="74"/>
      <c r="AU121" s="74"/>
      <c r="AV121" s="74"/>
      <c r="AW121" s="74"/>
      <c r="AX121" s="74"/>
      <c r="AY121" s="74"/>
      <c r="AZ121" s="74"/>
      <c r="BA121" s="74"/>
      <c r="BB121" s="74"/>
      <c r="BC121" s="74"/>
      <c r="BD121" s="74"/>
      <c r="BE121" s="74"/>
      <c r="BF121" s="74"/>
      <c r="BG121" s="74"/>
      <c r="BH121" s="74"/>
      <c r="BI121" s="74"/>
      <c r="BJ121" s="74"/>
      <c r="BK121" s="74"/>
      <c r="BL121" s="74"/>
      <c r="BM121" s="74"/>
      <c r="BN121" s="74"/>
      <c r="BO121" s="74"/>
      <c r="BP121" s="74"/>
      <c r="BQ121" s="74"/>
      <c r="BR121" s="74"/>
      <c r="BS121" s="74"/>
      <c r="BT121" s="74"/>
      <c r="BU121" s="74"/>
      <c r="BV121" s="74"/>
      <c r="BW121" s="74"/>
      <c r="BX121" s="74"/>
      <c r="BY121" s="74"/>
      <c r="BZ121" s="74"/>
      <c r="CA121" s="74"/>
      <c r="CB121" s="74"/>
      <c r="CC121" s="74"/>
      <c r="CD121" s="74"/>
      <c r="CE121" s="74"/>
      <c r="CF121" s="74"/>
      <c r="CG121" s="74"/>
      <c r="CH121" s="74"/>
      <c r="CI121" s="74"/>
      <c r="CJ121" s="74"/>
      <c r="CK121" s="74"/>
    </row>
    <row r="122" spans="1:89" ht="15" customHeight="1">
      <c r="B122" s="108"/>
      <c r="C122" s="109"/>
      <c r="D122" s="74"/>
      <c r="E122" s="74"/>
      <c r="F122" s="74"/>
      <c r="G122" s="74"/>
      <c r="H122" s="74"/>
      <c r="I122" s="74"/>
      <c r="J122" s="74"/>
      <c r="K122" s="74"/>
      <c r="L122" s="74"/>
      <c r="M122" s="74"/>
      <c r="N122" s="74"/>
      <c r="O122" s="74"/>
      <c r="P122" s="74"/>
      <c r="Q122" s="74"/>
      <c r="R122" s="74"/>
      <c r="S122" s="74"/>
      <c r="T122" s="74"/>
      <c r="U122" s="74"/>
      <c r="V122" s="74"/>
      <c r="W122" s="74"/>
      <c r="X122" s="74"/>
      <c r="Y122" s="74"/>
      <c r="Z122" s="74"/>
      <c r="AA122" s="74"/>
      <c r="AB122" s="74"/>
      <c r="AC122" s="74"/>
      <c r="AD122" s="74"/>
      <c r="AE122" s="74"/>
      <c r="AF122" s="74"/>
      <c r="AG122" s="74"/>
      <c r="AH122" s="74"/>
      <c r="AI122" s="74"/>
      <c r="AJ122" s="74"/>
      <c r="AK122" s="74"/>
      <c r="AL122" s="74"/>
      <c r="AM122" s="74"/>
      <c r="AN122" s="74"/>
      <c r="AO122" s="74"/>
      <c r="AP122" s="74"/>
      <c r="AQ122" s="74"/>
      <c r="AR122" s="74"/>
      <c r="AS122" s="74"/>
      <c r="AT122" s="74"/>
      <c r="AU122" s="74"/>
      <c r="AV122" s="74"/>
      <c r="AW122" s="74"/>
      <c r="AX122" s="74"/>
      <c r="AY122" s="74"/>
      <c r="AZ122" s="74"/>
      <c r="BA122" s="74"/>
      <c r="BB122" s="74"/>
      <c r="BC122" s="74"/>
      <c r="BD122" s="74"/>
      <c r="BE122" s="74"/>
      <c r="BF122" s="74"/>
      <c r="BG122" s="74"/>
      <c r="BH122" s="74"/>
      <c r="BI122" s="74"/>
      <c r="BJ122" s="74"/>
      <c r="BK122" s="74"/>
      <c r="BL122" s="74"/>
      <c r="BM122" s="74"/>
      <c r="BN122" s="74"/>
      <c r="BO122" s="74"/>
      <c r="BP122" s="74"/>
      <c r="BQ122" s="74"/>
      <c r="BR122" s="74"/>
      <c r="BS122" s="74"/>
      <c r="BT122" s="74"/>
      <c r="BU122" s="74"/>
      <c r="BV122" s="74"/>
      <c r="BW122" s="74"/>
      <c r="BX122" s="74"/>
      <c r="BY122" s="74"/>
      <c r="BZ122" s="74"/>
      <c r="CA122" s="74"/>
      <c r="CB122" s="74"/>
      <c r="CC122" s="74"/>
      <c r="CD122" s="74"/>
      <c r="CE122" s="74"/>
      <c r="CF122" s="74"/>
      <c r="CG122" s="74"/>
      <c r="CH122" s="74"/>
      <c r="CI122" s="74"/>
      <c r="CJ122" s="74"/>
      <c r="CK122" s="74"/>
    </row>
    <row r="123" spans="1:89" ht="15" customHeight="1">
      <c r="B123" s="108"/>
      <c r="C123" s="109"/>
      <c r="D123" s="74"/>
      <c r="E123" s="74"/>
      <c r="F123" s="74"/>
      <c r="G123" s="74"/>
      <c r="H123" s="74"/>
      <c r="I123" s="74"/>
      <c r="J123" s="74"/>
      <c r="K123" s="74"/>
      <c r="L123" s="74"/>
      <c r="M123" s="74"/>
      <c r="N123" s="74"/>
      <c r="O123" s="74"/>
      <c r="P123" s="74"/>
      <c r="Q123" s="74"/>
      <c r="R123" s="74"/>
      <c r="S123" s="74"/>
      <c r="T123" s="74"/>
      <c r="U123" s="74"/>
      <c r="V123" s="74"/>
      <c r="W123" s="74"/>
      <c r="X123" s="74"/>
      <c r="Y123" s="74"/>
      <c r="Z123" s="74"/>
      <c r="AA123" s="74"/>
      <c r="AB123" s="74"/>
      <c r="AC123" s="74"/>
      <c r="AD123" s="74"/>
      <c r="AE123" s="74"/>
      <c r="AF123" s="74"/>
      <c r="AG123" s="74"/>
      <c r="AH123" s="74"/>
      <c r="AI123" s="74"/>
      <c r="AJ123" s="74"/>
      <c r="AK123" s="74"/>
      <c r="AL123" s="74"/>
      <c r="AM123" s="74"/>
      <c r="AN123" s="74"/>
      <c r="AO123" s="74"/>
      <c r="AP123" s="74"/>
      <c r="AQ123" s="74"/>
      <c r="AR123" s="74"/>
      <c r="AS123" s="74"/>
      <c r="AT123" s="74"/>
      <c r="AU123" s="74"/>
      <c r="AV123" s="74"/>
      <c r="AW123" s="74"/>
      <c r="AX123" s="74"/>
      <c r="AY123" s="74"/>
      <c r="AZ123" s="74"/>
      <c r="BA123" s="74"/>
      <c r="BB123" s="74"/>
      <c r="BC123" s="74"/>
      <c r="BD123" s="74"/>
      <c r="BE123" s="74"/>
      <c r="BF123" s="74"/>
      <c r="BG123" s="74"/>
      <c r="BH123" s="74"/>
      <c r="BI123" s="74"/>
      <c r="BJ123" s="74"/>
      <c r="BK123" s="74"/>
      <c r="BL123" s="74"/>
      <c r="BM123" s="74"/>
      <c r="BN123" s="74"/>
      <c r="BO123" s="74"/>
      <c r="BP123" s="74"/>
      <c r="BQ123" s="74"/>
      <c r="BR123" s="74"/>
      <c r="BS123" s="74"/>
      <c r="BT123" s="74"/>
      <c r="BU123" s="74"/>
      <c r="BV123" s="74"/>
      <c r="BW123" s="74"/>
      <c r="BX123" s="74"/>
      <c r="BY123" s="74"/>
      <c r="BZ123" s="74"/>
      <c r="CA123" s="74"/>
      <c r="CB123" s="74"/>
      <c r="CC123" s="74"/>
      <c r="CD123" s="74"/>
      <c r="CE123" s="74"/>
      <c r="CF123" s="74"/>
      <c r="CG123" s="74"/>
      <c r="CH123" s="74"/>
      <c r="CI123" s="74"/>
      <c r="CJ123" s="74"/>
      <c r="CK123" s="74"/>
    </row>
    <row r="124" spans="1:89" ht="15" customHeight="1">
      <c r="B124" s="108"/>
      <c r="C124" s="109"/>
      <c r="D124" s="74"/>
      <c r="E124" s="74"/>
      <c r="F124" s="74"/>
      <c r="G124" s="74"/>
      <c r="H124" s="74"/>
      <c r="I124" s="74"/>
      <c r="J124" s="74"/>
      <c r="K124" s="74"/>
      <c r="L124" s="74"/>
      <c r="M124" s="74"/>
      <c r="N124" s="74"/>
      <c r="O124" s="74"/>
      <c r="P124" s="74"/>
      <c r="Q124" s="74"/>
      <c r="R124" s="74"/>
      <c r="S124" s="74"/>
      <c r="T124" s="74"/>
      <c r="U124" s="74"/>
      <c r="V124" s="74"/>
      <c r="W124" s="74"/>
      <c r="X124" s="74"/>
      <c r="Y124" s="74"/>
      <c r="Z124" s="74"/>
      <c r="AA124" s="74"/>
      <c r="AB124" s="74"/>
      <c r="AC124" s="74"/>
      <c r="AD124" s="74"/>
      <c r="AE124" s="74"/>
      <c r="AF124" s="74"/>
      <c r="AG124" s="74"/>
      <c r="AH124" s="74"/>
      <c r="AI124" s="74"/>
      <c r="AJ124" s="74"/>
      <c r="AK124" s="74"/>
      <c r="AL124" s="74"/>
      <c r="AM124" s="74"/>
      <c r="AN124" s="74"/>
      <c r="AO124" s="74"/>
      <c r="AP124" s="74"/>
      <c r="AQ124" s="74"/>
      <c r="AR124" s="74"/>
      <c r="AS124" s="74"/>
      <c r="AT124" s="74"/>
      <c r="AU124" s="74"/>
      <c r="AV124" s="74"/>
      <c r="AW124" s="74"/>
      <c r="AX124" s="74"/>
      <c r="AY124" s="74"/>
      <c r="AZ124" s="74"/>
      <c r="BA124" s="74"/>
      <c r="BB124" s="74"/>
      <c r="BC124" s="74"/>
      <c r="BD124" s="74"/>
      <c r="BE124" s="74"/>
      <c r="BF124" s="74"/>
      <c r="BG124" s="74"/>
      <c r="BH124" s="74"/>
      <c r="BI124" s="74"/>
      <c r="BJ124" s="74"/>
      <c r="BK124" s="74"/>
      <c r="BL124" s="74"/>
      <c r="BM124" s="74"/>
      <c r="BN124" s="74"/>
      <c r="BO124" s="74"/>
      <c r="BP124" s="74"/>
      <c r="BQ124" s="74"/>
      <c r="BR124" s="74"/>
      <c r="BS124" s="74"/>
      <c r="BT124" s="74"/>
      <c r="BU124" s="74"/>
      <c r="BV124" s="74"/>
      <c r="BW124" s="74"/>
      <c r="BX124" s="74"/>
      <c r="BY124" s="74"/>
      <c r="BZ124" s="74"/>
      <c r="CA124" s="74"/>
      <c r="CB124" s="74"/>
      <c r="CC124" s="74"/>
      <c r="CD124" s="74"/>
      <c r="CE124" s="74"/>
      <c r="CF124" s="74"/>
      <c r="CG124" s="74"/>
      <c r="CH124" s="74"/>
      <c r="CI124" s="74"/>
      <c r="CJ124" s="74"/>
      <c r="CK124" s="74"/>
    </row>
    <row r="125" spans="1:89" ht="15" customHeight="1">
      <c r="B125" s="108"/>
      <c r="C125" s="109"/>
      <c r="D125" s="74"/>
      <c r="E125" s="74"/>
      <c r="F125" s="74"/>
      <c r="G125" s="74"/>
      <c r="H125" s="74"/>
      <c r="I125" s="74"/>
      <c r="J125" s="74"/>
      <c r="K125" s="74"/>
      <c r="L125" s="74"/>
      <c r="M125" s="74"/>
      <c r="N125" s="74"/>
      <c r="O125" s="74"/>
      <c r="P125" s="74"/>
      <c r="Q125" s="74"/>
      <c r="R125" s="74"/>
      <c r="S125" s="74"/>
      <c r="T125" s="74"/>
      <c r="U125" s="74"/>
      <c r="V125" s="74"/>
      <c r="W125" s="74"/>
      <c r="X125" s="74"/>
      <c r="Y125" s="74"/>
      <c r="Z125" s="74"/>
      <c r="AA125" s="74"/>
      <c r="AB125" s="74"/>
      <c r="AC125" s="74"/>
      <c r="AD125" s="74"/>
      <c r="AE125" s="74"/>
      <c r="AF125" s="74"/>
      <c r="AG125" s="74"/>
      <c r="AH125" s="74"/>
      <c r="AI125" s="74"/>
      <c r="AJ125" s="74"/>
      <c r="AK125" s="74"/>
      <c r="AL125" s="74"/>
      <c r="AM125" s="74"/>
      <c r="AN125" s="74"/>
      <c r="AO125" s="74"/>
      <c r="AP125" s="74"/>
      <c r="AQ125" s="74"/>
      <c r="AR125" s="74"/>
      <c r="AS125" s="74"/>
      <c r="AT125" s="74"/>
      <c r="AU125" s="74"/>
      <c r="AV125" s="74"/>
      <c r="AW125" s="74"/>
      <c r="AX125" s="74"/>
      <c r="AY125" s="74"/>
      <c r="AZ125" s="74"/>
      <c r="BA125" s="74"/>
      <c r="BB125" s="74"/>
      <c r="BC125" s="74"/>
      <c r="BD125" s="74"/>
      <c r="BE125" s="74"/>
      <c r="BF125" s="74"/>
      <c r="BG125" s="74"/>
      <c r="BH125" s="74"/>
      <c r="BI125" s="74"/>
      <c r="BJ125" s="74"/>
      <c r="BK125" s="74"/>
      <c r="BL125" s="74"/>
      <c r="BM125" s="74"/>
      <c r="BN125" s="74"/>
      <c r="BO125" s="74"/>
      <c r="BP125" s="74"/>
      <c r="BQ125" s="74"/>
      <c r="BR125" s="74"/>
      <c r="BS125" s="74"/>
      <c r="BT125" s="74"/>
      <c r="BU125" s="74"/>
      <c r="BV125" s="74"/>
      <c r="BW125" s="74"/>
      <c r="BX125" s="74"/>
      <c r="BY125" s="74"/>
      <c r="BZ125" s="74"/>
      <c r="CA125" s="74"/>
      <c r="CB125" s="74"/>
      <c r="CC125" s="74"/>
      <c r="CD125" s="74"/>
      <c r="CE125" s="74"/>
      <c r="CF125" s="74"/>
      <c r="CG125" s="74"/>
      <c r="CH125" s="74"/>
      <c r="CI125" s="74"/>
      <c r="CJ125" s="74"/>
      <c r="CK125" s="74"/>
    </row>
    <row r="126" spans="1:89" ht="15" customHeight="1">
      <c r="B126" s="108"/>
      <c r="C126" s="109"/>
      <c r="D126" s="74"/>
      <c r="E126" s="74"/>
      <c r="F126" s="74"/>
      <c r="G126" s="74"/>
      <c r="H126" s="74"/>
      <c r="I126" s="74"/>
      <c r="J126" s="74"/>
      <c r="K126" s="74"/>
      <c r="L126" s="74"/>
      <c r="M126" s="74"/>
      <c r="N126" s="74"/>
      <c r="O126" s="74"/>
      <c r="P126" s="74"/>
      <c r="Q126" s="74"/>
      <c r="R126" s="74"/>
      <c r="S126" s="74"/>
      <c r="T126" s="74"/>
      <c r="U126" s="74"/>
      <c r="V126" s="74"/>
      <c r="W126" s="74"/>
      <c r="X126" s="74"/>
      <c r="Y126" s="74"/>
      <c r="Z126" s="74"/>
      <c r="AA126" s="74"/>
      <c r="AB126" s="74"/>
      <c r="AC126" s="74"/>
      <c r="AD126" s="74"/>
      <c r="AE126" s="74"/>
      <c r="AF126" s="74"/>
      <c r="AG126" s="74"/>
      <c r="AH126" s="74"/>
      <c r="AI126" s="74"/>
      <c r="AJ126" s="74"/>
      <c r="AK126" s="74"/>
      <c r="AL126" s="74"/>
      <c r="AM126" s="74"/>
      <c r="AN126" s="74"/>
      <c r="AO126" s="74"/>
      <c r="AP126" s="74"/>
      <c r="AQ126" s="74"/>
      <c r="AR126" s="74"/>
      <c r="AS126" s="74"/>
      <c r="AT126" s="74"/>
      <c r="AU126" s="74"/>
      <c r="AV126" s="74"/>
      <c r="AW126" s="74"/>
      <c r="AX126" s="74"/>
      <c r="AY126" s="74"/>
      <c r="AZ126" s="74"/>
      <c r="BA126" s="74"/>
      <c r="BB126" s="74"/>
      <c r="BC126" s="74"/>
      <c r="BD126" s="74"/>
      <c r="BE126" s="74"/>
      <c r="BF126" s="74"/>
      <c r="BG126" s="74"/>
      <c r="BH126" s="74"/>
      <c r="BI126" s="74"/>
      <c r="BJ126" s="74"/>
      <c r="BK126" s="74"/>
      <c r="BL126" s="74"/>
      <c r="BM126" s="74"/>
      <c r="BN126" s="74"/>
      <c r="BO126" s="74"/>
      <c r="BP126" s="74"/>
      <c r="BQ126" s="74"/>
      <c r="BR126" s="74"/>
      <c r="BS126" s="74"/>
      <c r="BT126" s="74"/>
      <c r="BU126" s="74"/>
      <c r="BV126" s="74"/>
      <c r="BW126" s="74"/>
      <c r="BX126" s="74"/>
      <c r="BY126" s="74"/>
      <c r="BZ126" s="74"/>
      <c r="CA126" s="74"/>
      <c r="CB126" s="74"/>
      <c r="CC126" s="74"/>
      <c r="CD126" s="74"/>
      <c r="CE126" s="74"/>
      <c r="CF126" s="74"/>
      <c r="CG126" s="74"/>
      <c r="CH126" s="74"/>
      <c r="CI126" s="74"/>
      <c r="CJ126" s="74"/>
      <c r="CK126" s="74"/>
    </row>
    <row r="127" spans="1:89" ht="15" customHeight="1">
      <c r="B127" s="108"/>
      <c r="C127" s="109"/>
      <c r="D127" s="74"/>
      <c r="E127" s="74"/>
      <c r="F127" s="74"/>
      <c r="G127" s="74"/>
      <c r="H127" s="74"/>
      <c r="I127" s="74"/>
      <c r="J127" s="74"/>
      <c r="K127" s="74"/>
      <c r="L127" s="74"/>
      <c r="M127" s="74"/>
      <c r="N127" s="74"/>
      <c r="O127" s="74"/>
      <c r="P127" s="74"/>
      <c r="Q127" s="74"/>
      <c r="R127" s="74"/>
      <c r="S127" s="74"/>
      <c r="T127" s="74"/>
      <c r="U127" s="74"/>
      <c r="V127" s="74"/>
      <c r="W127" s="74"/>
      <c r="X127" s="74"/>
      <c r="Y127" s="74"/>
      <c r="Z127" s="74"/>
      <c r="AA127" s="74"/>
      <c r="AB127" s="74"/>
      <c r="AC127" s="74"/>
      <c r="AD127" s="74"/>
      <c r="AE127" s="74"/>
      <c r="AF127" s="74"/>
      <c r="AG127" s="74"/>
      <c r="AH127" s="74"/>
      <c r="AI127" s="74"/>
      <c r="AJ127" s="74"/>
      <c r="AK127" s="74"/>
      <c r="AL127" s="74"/>
      <c r="AM127" s="74"/>
      <c r="AN127" s="74"/>
      <c r="AO127" s="74"/>
      <c r="AP127" s="74"/>
      <c r="AQ127" s="74"/>
      <c r="AR127" s="74"/>
      <c r="AS127" s="74"/>
      <c r="AT127" s="74"/>
      <c r="AU127" s="74"/>
      <c r="AV127" s="74"/>
      <c r="AW127" s="74"/>
      <c r="AX127" s="74"/>
      <c r="AY127" s="74"/>
      <c r="AZ127" s="74"/>
      <c r="BA127" s="74"/>
      <c r="BB127" s="74"/>
      <c r="BC127" s="74"/>
      <c r="BD127" s="74"/>
      <c r="BE127" s="74"/>
      <c r="BF127" s="74"/>
      <c r="BG127" s="74"/>
      <c r="BH127" s="74"/>
      <c r="BI127" s="74"/>
      <c r="BJ127" s="74"/>
      <c r="BK127" s="74"/>
      <c r="BL127" s="74"/>
      <c r="BM127" s="74"/>
      <c r="BN127" s="74"/>
      <c r="BO127" s="74"/>
      <c r="BP127" s="74"/>
      <c r="BQ127" s="74"/>
      <c r="BR127" s="74"/>
      <c r="BS127" s="74"/>
      <c r="BT127" s="74"/>
      <c r="BU127" s="74"/>
      <c r="BV127" s="74"/>
      <c r="BW127" s="74"/>
      <c r="BX127" s="74"/>
      <c r="BY127" s="74"/>
      <c r="BZ127" s="74"/>
      <c r="CA127" s="74"/>
      <c r="CB127" s="74"/>
      <c r="CC127" s="74"/>
      <c r="CD127" s="74"/>
      <c r="CE127" s="74"/>
      <c r="CF127" s="74"/>
      <c r="CG127" s="74"/>
      <c r="CH127" s="74"/>
      <c r="CI127" s="74"/>
      <c r="CJ127" s="74"/>
      <c r="CK127" s="74"/>
    </row>
    <row r="128" spans="1:89" ht="15" customHeight="1">
      <c r="B128" s="108"/>
      <c r="C128" s="109"/>
      <c r="D128" s="74"/>
      <c r="E128" s="74"/>
      <c r="F128" s="74"/>
      <c r="G128" s="74"/>
      <c r="H128" s="74"/>
      <c r="I128" s="74"/>
      <c r="J128" s="74"/>
      <c r="K128" s="74"/>
      <c r="L128" s="74"/>
      <c r="M128" s="74"/>
      <c r="N128" s="74"/>
      <c r="O128" s="74"/>
      <c r="P128" s="74"/>
      <c r="Q128" s="74"/>
      <c r="R128" s="74"/>
      <c r="S128" s="74"/>
      <c r="T128" s="74"/>
      <c r="U128" s="74"/>
      <c r="V128" s="74"/>
      <c r="W128" s="74"/>
      <c r="X128" s="74"/>
      <c r="Y128" s="74"/>
      <c r="Z128" s="74"/>
      <c r="AA128" s="74"/>
      <c r="AB128" s="74"/>
      <c r="AC128" s="74"/>
      <c r="AD128" s="74"/>
      <c r="AE128" s="74"/>
      <c r="AF128" s="74"/>
      <c r="AG128" s="74"/>
      <c r="AH128" s="74"/>
      <c r="AI128" s="74"/>
      <c r="AJ128" s="74"/>
      <c r="AK128" s="74"/>
      <c r="AL128" s="74"/>
      <c r="AM128" s="74"/>
      <c r="AN128" s="74"/>
      <c r="AO128" s="74"/>
      <c r="AP128" s="74"/>
      <c r="AQ128" s="74"/>
      <c r="AR128" s="74"/>
      <c r="AS128" s="74"/>
      <c r="AT128" s="74"/>
      <c r="AU128" s="74"/>
      <c r="AV128" s="74"/>
      <c r="AW128" s="74"/>
      <c r="AX128" s="74"/>
      <c r="AY128" s="74"/>
      <c r="AZ128" s="74"/>
      <c r="BA128" s="74"/>
      <c r="BB128" s="74"/>
      <c r="BC128" s="74"/>
      <c r="BD128" s="74"/>
      <c r="BE128" s="74"/>
      <c r="BF128" s="74"/>
      <c r="BG128" s="74"/>
      <c r="BH128" s="74"/>
      <c r="BI128" s="74"/>
      <c r="BJ128" s="74"/>
      <c r="BK128" s="74"/>
      <c r="BL128" s="74"/>
      <c r="BM128" s="74"/>
      <c r="BN128" s="74"/>
      <c r="BO128" s="74"/>
      <c r="BP128" s="74"/>
      <c r="BQ128" s="74"/>
      <c r="BR128" s="74"/>
      <c r="BS128" s="74"/>
      <c r="BT128" s="74"/>
      <c r="BU128" s="74"/>
      <c r="BV128" s="74"/>
      <c r="BW128" s="74"/>
      <c r="BX128" s="74"/>
      <c r="BY128" s="74"/>
      <c r="BZ128" s="74"/>
      <c r="CA128" s="74"/>
      <c r="CB128" s="74"/>
      <c r="CC128" s="74"/>
      <c r="CD128" s="74"/>
      <c r="CE128" s="74"/>
      <c r="CF128" s="74"/>
      <c r="CG128" s="74"/>
      <c r="CH128" s="74"/>
      <c r="CI128" s="74"/>
      <c r="CJ128" s="74"/>
      <c r="CK128" s="74"/>
    </row>
    <row r="129" spans="2:89" ht="15" customHeight="1">
      <c r="B129" s="108"/>
      <c r="C129" s="109"/>
      <c r="D129" s="74"/>
      <c r="E129" s="74"/>
      <c r="F129" s="74"/>
      <c r="G129" s="74"/>
      <c r="H129" s="74"/>
      <c r="I129" s="74"/>
      <c r="J129" s="74"/>
      <c r="K129" s="74"/>
      <c r="L129" s="74"/>
      <c r="M129" s="74"/>
      <c r="N129" s="74"/>
      <c r="O129" s="74"/>
      <c r="P129" s="74"/>
      <c r="Q129" s="74"/>
      <c r="R129" s="74"/>
      <c r="S129" s="74"/>
      <c r="T129" s="74"/>
      <c r="U129" s="74"/>
      <c r="V129" s="74"/>
      <c r="W129" s="74"/>
      <c r="X129" s="74"/>
      <c r="Y129" s="74"/>
      <c r="Z129" s="74"/>
      <c r="AA129" s="74"/>
      <c r="AB129" s="74"/>
      <c r="AC129" s="74"/>
      <c r="AD129" s="74"/>
      <c r="AE129" s="74"/>
      <c r="AF129" s="74"/>
      <c r="AG129" s="74"/>
      <c r="AH129" s="74"/>
      <c r="AI129" s="74"/>
      <c r="AJ129" s="74"/>
      <c r="AK129" s="74"/>
      <c r="AL129" s="74"/>
      <c r="AM129" s="74"/>
      <c r="AN129" s="74"/>
      <c r="AO129" s="74"/>
      <c r="AP129" s="74"/>
      <c r="AQ129" s="74"/>
      <c r="AR129" s="74"/>
      <c r="AS129" s="74"/>
      <c r="AT129" s="74"/>
      <c r="AU129" s="74"/>
      <c r="AV129" s="74"/>
      <c r="AW129" s="74"/>
      <c r="AX129" s="74"/>
      <c r="AY129" s="74"/>
      <c r="AZ129" s="74"/>
      <c r="BA129" s="74"/>
      <c r="BB129" s="74"/>
      <c r="BC129" s="74"/>
      <c r="BD129" s="74"/>
      <c r="BE129" s="74"/>
      <c r="BF129" s="74"/>
      <c r="BG129" s="74"/>
      <c r="BH129" s="74"/>
      <c r="BI129" s="74"/>
      <c r="BJ129" s="74"/>
      <c r="BK129" s="74"/>
      <c r="BL129" s="74"/>
      <c r="BM129" s="74"/>
      <c r="BN129" s="74"/>
      <c r="BO129" s="74"/>
      <c r="BP129" s="74"/>
      <c r="BQ129" s="74"/>
      <c r="BR129" s="74"/>
      <c r="BS129" s="74"/>
      <c r="BT129" s="74"/>
      <c r="BU129" s="74"/>
      <c r="BV129" s="74"/>
      <c r="BW129" s="74"/>
      <c r="BX129" s="74"/>
      <c r="BY129" s="74"/>
      <c r="BZ129" s="74"/>
      <c r="CA129" s="74"/>
      <c r="CB129" s="74"/>
      <c r="CC129" s="74"/>
      <c r="CD129" s="74"/>
      <c r="CE129" s="74"/>
      <c r="CF129" s="74"/>
      <c r="CG129" s="74"/>
      <c r="CH129" s="74"/>
      <c r="CI129" s="74"/>
      <c r="CJ129" s="74"/>
      <c r="CK129" s="74"/>
    </row>
    <row r="130" spans="2:89" ht="15" customHeight="1">
      <c r="B130" s="108"/>
      <c r="C130" s="109"/>
      <c r="D130" s="74"/>
      <c r="E130" s="74"/>
      <c r="F130" s="74"/>
      <c r="G130" s="74"/>
      <c r="H130" s="74"/>
      <c r="I130" s="74"/>
      <c r="J130" s="74"/>
      <c r="K130" s="74"/>
      <c r="L130" s="74"/>
      <c r="M130" s="74"/>
      <c r="N130" s="74"/>
      <c r="O130" s="74"/>
      <c r="P130" s="74"/>
      <c r="Q130" s="74"/>
      <c r="R130" s="74"/>
      <c r="S130" s="74"/>
      <c r="T130" s="74"/>
      <c r="U130" s="74"/>
      <c r="V130" s="74"/>
      <c r="W130" s="74"/>
      <c r="X130" s="74"/>
      <c r="Y130" s="74"/>
      <c r="Z130" s="74"/>
      <c r="AA130" s="74"/>
      <c r="AB130" s="74"/>
      <c r="AC130" s="74"/>
      <c r="AD130" s="74"/>
      <c r="AE130" s="74"/>
      <c r="AF130" s="74"/>
      <c r="AG130" s="74"/>
      <c r="AH130" s="74"/>
      <c r="AI130" s="74"/>
      <c r="AJ130" s="74"/>
      <c r="AK130" s="74"/>
      <c r="AL130" s="74"/>
      <c r="AM130" s="74"/>
      <c r="AN130" s="74"/>
      <c r="AO130" s="74"/>
      <c r="AP130" s="74"/>
      <c r="AQ130" s="74"/>
      <c r="AR130" s="74"/>
      <c r="AS130" s="74"/>
      <c r="AT130" s="74"/>
      <c r="AU130" s="74"/>
      <c r="AV130" s="74"/>
      <c r="AW130" s="74"/>
      <c r="AX130" s="74"/>
      <c r="AY130" s="74"/>
      <c r="AZ130" s="74"/>
      <c r="BA130" s="74"/>
      <c r="BB130" s="74"/>
      <c r="BC130" s="74"/>
      <c r="BD130" s="74"/>
      <c r="BE130" s="74"/>
      <c r="BF130" s="74"/>
      <c r="BG130" s="74"/>
      <c r="BH130" s="74"/>
      <c r="BI130" s="74"/>
      <c r="BJ130" s="74"/>
      <c r="BK130" s="74"/>
      <c r="BL130" s="74"/>
      <c r="BM130" s="74"/>
      <c r="BN130" s="74"/>
      <c r="BO130" s="74"/>
      <c r="BP130" s="74"/>
      <c r="BQ130" s="74"/>
      <c r="BR130" s="74"/>
      <c r="BS130" s="74"/>
      <c r="BT130" s="74"/>
      <c r="BU130" s="74"/>
      <c r="BV130" s="74"/>
      <c r="BW130" s="74"/>
      <c r="BX130" s="74"/>
      <c r="BY130" s="74"/>
      <c r="BZ130" s="74"/>
      <c r="CA130" s="74"/>
      <c r="CB130" s="74"/>
      <c r="CC130" s="74"/>
      <c r="CD130" s="74"/>
      <c r="CE130" s="74"/>
      <c r="CF130" s="74"/>
      <c r="CG130" s="74"/>
      <c r="CH130" s="74"/>
      <c r="CI130" s="74"/>
      <c r="CJ130" s="74"/>
      <c r="CK130" s="74"/>
    </row>
    <row r="131" spans="2:89" ht="15" customHeight="1">
      <c r="B131" s="79"/>
      <c r="C131" s="109"/>
      <c r="D131" s="74"/>
      <c r="E131" s="74"/>
      <c r="F131" s="74"/>
      <c r="G131" s="74"/>
      <c r="H131" s="74"/>
      <c r="I131" s="74"/>
      <c r="J131" s="74"/>
      <c r="K131" s="74"/>
      <c r="L131" s="74"/>
      <c r="M131" s="74"/>
      <c r="N131" s="74"/>
      <c r="O131" s="74"/>
      <c r="P131" s="74"/>
      <c r="Q131" s="74"/>
      <c r="R131" s="74"/>
      <c r="S131" s="74"/>
      <c r="T131" s="74"/>
      <c r="U131" s="74"/>
      <c r="V131" s="74"/>
      <c r="W131" s="74"/>
      <c r="X131" s="74"/>
      <c r="Y131" s="74"/>
      <c r="Z131" s="74"/>
      <c r="AA131" s="74"/>
      <c r="AB131" s="74"/>
      <c r="AC131" s="74"/>
      <c r="AD131" s="74"/>
      <c r="AE131" s="74"/>
      <c r="AF131" s="74"/>
      <c r="AG131" s="74"/>
      <c r="AH131" s="74"/>
      <c r="AI131" s="74"/>
      <c r="AJ131" s="267"/>
      <c r="AK131" s="74"/>
      <c r="AL131" s="74"/>
      <c r="AM131" s="74"/>
      <c r="AN131" s="74"/>
      <c r="AO131" s="74"/>
      <c r="AP131" s="74"/>
      <c r="AQ131" s="74"/>
      <c r="AR131" s="74"/>
      <c r="AS131" s="74"/>
      <c r="AT131" s="74"/>
      <c r="AU131" s="74"/>
      <c r="AV131" s="74"/>
      <c r="AW131" s="74"/>
      <c r="AX131" s="74"/>
      <c r="AY131" s="74"/>
      <c r="AZ131" s="74"/>
      <c r="BA131" s="74"/>
      <c r="BB131" s="74"/>
      <c r="BC131" s="74"/>
      <c r="BD131" s="74"/>
      <c r="BE131" s="74"/>
      <c r="BF131" s="74"/>
      <c r="BG131" s="74"/>
      <c r="BH131" s="74"/>
      <c r="BI131" s="74"/>
      <c r="BJ131" s="74"/>
      <c r="BK131" s="74"/>
      <c r="BL131" s="74"/>
      <c r="BM131" s="74"/>
      <c r="BN131" s="74"/>
      <c r="BO131" s="74"/>
      <c r="BP131" s="74"/>
      <c r="BQ131" s="74"/>
      <c r="BR131" s="74"/>
      <c r="BS131" s="74"/>
      <c r="BT131" s="74"/>
      <c r="BU131" s="74"/>
      <c r="BV131" s="74"/>
      <c r="BW131" s="74"/>
      <c r="BX131" s="74"/>
      <c r="BY131" s="74"/>
      <c r="BZ131" s="74"/>
      <c r="CA131" s="74"/>
      <c r="CB131" s="74"/>
      <c r="CC131" s="74"/>
      <c r="CD131" s="74"/>
      <c r="CE131" s="74"/>
      <c r="CF131" s="74"/>
      <c r="CG131" s="74"/>
      <c r="CH131" s="74"/>
      <c r="CI131" s="74"/>
      <c r="CJ131" s="74"/>
      <c r="CK131" s="74"/>
    </row>
    <row r="132" spans="2:89" ht="15" customHeight="1">
      <c r="B132" s="79"/>
      <c r="C132" s="109"/>
      <c r="D132" s="74"/>
      <c r="E132" s="74"/>
      <c r="F132" s="74"/>
      <c r="G132" s="74"/>
      <c r="H132" s="74"/>
      <c r="I132" s="74"/>
      <c r="J132" s="74"/>
      <c r="K132" s="74"/>
      <c r="L132" s="74"/>
      <c r="M132" s="74"/>
      <c r="N132" s="74"/>
      <c r="O132" s="74"/>
      <c r="P132" s="74"/>
      <c r="Q132" s="74"/>
      <c r="R132" s="74"/>
      <c r="S132" s="74"/>
      <c r="T132" s="74"/>
      <c r="U132" s="74"/>
      <c r="V132" s="74"/>
      <c r="W132" s="74"/>
      <c r="X132" s="74"/>
      <c r="Y132" s="74"/>
      <c r="Z132" s="74"/>
      <c r="AA132" s="74"/>
      <c r="AB132" s="74"/>
      <c r="AC132" s="74"/>
      <c r="AD132" s="74"/>
      <c r="AE132" s="74"/>
      <c r="AF132" s="74"/>
      <c r="AG132" s="74"/>
      <c r="AH132" s="74"/>
      <c r="AI132" s="74"/>
      <c r="AJ132" s="80"/>
      <c r="AK132" s="74"/>
      <c r="AL132" s="74"/>
      <c r="AM132" s="74"/>
      <c r="AN132" s="74"/>
      <c r="AO132" s="74"/>
      <c r="AP132" s="74"/>
      <c r="AQ132" s="74"/>
      <c r="AR132" s="74"/>
      <c r="AS132" s="74"/>
      <c r="AT132" s="74"/>
      <c r="AU132" s="74"/>
      <c r="AV132" s="74"/>
      <c r="AW132" s="74"/>
      <c r="AX132" s="74"/>
      <c r="AY132" s="74"/>
      <c r="AZ132" s="74"/>
      <c r="BA132" s="74"/>
      <c r="BB132" s="74"/>
      <c r="BC132" s="74"/>
      <c r="BD132" s="74"/>
      <c r="BE132" s="74"/>
      <c r="BF132" s="74"/>
      <c r="BG132" s="74"/>
      <c r="BH132" s="74"/>
      <c r="BI132" s="74"/>
      <c r="BJ132" s="74"/>
      <c r="BK132" s="74"/>
      <c r="BL132" s="74"/>
      <c r="BM132" s="74"/>
      <c r="BN132" s="74"/>
      <c r="BO132" s="74"/>
      <c r="BP132" s="74"/>
      <c r="BQ132" s="74"/>
      <c r="BR132" s="74"/>
      <c r="BS132" s="74"/>
      <c r="BT132" s="74"/>
      <c r="BU132" s="74"/>
      <c r="BV132" s="74"/>
      <c r="BW132" s="74"/>
      <c r="BX132" s="74"/>
      <c r="BY132" s="74"/>
      <c r="BZ132" s="74"/>
      <c r="CA132" s="74"/>
      <c r="CB132" s="74"/>
      <c r="CC132" s="74"/>
      <c r="CD132" s="74"/>
      <c r="CE132" s="74"/>
      <c r="CF132" s="74"/>
      <c r="CG132" s="74"/>
      <c r="CH132" s="74"/>
      <c r="CI132" s="74"/>
      <c r="CJ132" s="74"/>
      <c r="CK132" s="74"/>
    </row>
    <row r="133" spans="2:89" ht="15" customHeight="1">
      <c r="B133" s="108"/>
      <c r="C133" s="109"/>
      <c r="D133" s="74"/>
      <c r="E133" s="74"/>
      <c r="F133" s="74"/>
      <c r="G133" s="74"/>
      <c r="H133" s="74"/>
      <c r="I133" s="74"/>
      <c r="J133" s="74"/>
      <c r="K133" s="74"/>
      <c r="L133" s="74"/>
      <c r="M133" s="74"/>
      <c r="N133" s="74"/>
      <c r="O133" s="74"/>
      <c r="P133" s="74"/>
      <c r="Q133" s="74"/>
      <c r="R133" s="74"/>
      <c r="S133" s="74"/>
      <c r="T133" s="74"/>
      <c r="U133" s="74"/>
      <c r="V133" s="74"/>
      <c r="W133" s="74"/>
      <c r="X133" s="74"/>
      <c r="Y133" s="74"/>
      <c r="Z133" s="74"/>
      <c r="AA133" s="74"/>
      <c r="AB133" s="74"/>
      <c r="AC133" s="74"/>
      <c r="AD133" s="74"/>
      <c r="AE133" s="74"/>
      <c r="AF133" s="74"/>
      <c r="AG133" s="74"/>
      <c r="AH133" s="74"/>
      <c r="AI133" s="74"/>
      <c r="AJ133" s="74"/>
      <c r="AK133" s="74"/>
      <c r="AL133" s="74"/>
      <c r="AM133" s="74"/>
      <c r="AN133" s="74"/>
      <c r="AO133" s="74"/>
      <c r="AP133" s="74"/>
      <c r="AQ133" s="74"/>
      <c r="AR133" s="74"/>
      <c r="AS133" s="74"/>
      <c r="AT133" s="74"/>
      <c r="AU133" s="74"/>
      <c r="AV133" s="74"/>
      <c r="AW133" s="74"/>
      <c r="AX133" s="74"/>
      <c r="AY133" s="74"/>
      <c r="AZ133" s="74"/>
      <c r="BA133" s="74"/>
      <c r="BB133" s="74"/>
      <c r="BC133" s="74"/>
      <c r="BD133" s="74"/>
      <c r="BE133" s="74"/>
      <c r="BF133" s="74"/>
      <c r="BG133" s="74"/>
      <c r="BH133" s="74"/>
      <c r="BI133" s="74"/>
      <c r="BJ133" s="74"/>
      <c r="BK133" s="74"/>
      <c r="BL133" s="74"/>
      <c r="BM133" s="74"/>
      <c r="BN133" s="74"/>
      <c r="BO133" s="74"/>
      <c r="BP133" s="74"/>
      <c r="BQ133" s="74"/>
      <c r="BR133" s="74"/>
      <c r="BS133" s="74"/>
      <c r="BT133" s="74"/>
      <c r="BU133" s="74"/>
      <c r="BV133" s="74"/>
      <c r="BW133" s="74"/>
      <c r="BX133" s="74"/>
      <c r="BY133" s="74"/>
      <c r="BZ133" s="74"/>
      <c r="CA133" s="74"/>
      <c r="CB133" s="74"/>
      <c r="CC133" s="74"/>
      <c r="CD133" s="74"/>
      <c r="CE133" s="74"/>
      <c r="CF133" s="74"/>
      <c r="CG133" s="74"/>
      <c r="CH133" s="74"/>
      <c r="CI133" s="74"/>
      <c r="CJ133" s="74"/>
      <c r="CK133" s="74"/>
    </row>
    <row r="134" spans="2:89" ht="15" customHeight="1">
      <c r="B134" s="108"/>
      <c r="C134" s="247"/>
      <c r="D134" s="76"/>
      <c r="E134" s="76"/>
      <c r="F134" s="76"/>
      <c r="G134" s="76"/>
      <c r="H134" s="76"/>
      <c r="I134" s="76"/>
      <c r="J134" s="74"/>
      <c r="K134" s="74"/>
      <c r="L134" s="74"/>
      <c r="M134" s="74"/>
      <c r="N134" s="74"/>
      <c r="O134" s="74"/>
      <c r="P134" s="74"/>
      <c r="Q134" s="74"/>
      <c r="R134" s="74"/>
      <c r="S134" s="74"/>
      <c r="T134" s="74"/>
      <c r="U134" s="74"/>
      <c r="V134" s="74"/>
      <c r="W134" s="74"/>
      <c r="X134" s="74"/>
      <c r="Y134" s="74"/>
      <c r="Z134" s="74"/>
      <c r="AA134" s="74"/>
      <c r="AB134" s="74"/>
      <c r="AC134" s="74"/>
      <c r="AD134" s="74"/>
      <c r="AE134" s="74"/>
      <c r="AF134" s="74"/>
      <c r="AG134" s="74"/>
      <c r="AH134" s="74"/>
      <c r="AI134" s="74"/>
      <c r="AJ134" s="74"/>
      <c r="AK134" s="74"/>
      <c r="AL134" s="74"/>
      <c r="AM134" s="74"/>
      <c r="AN134" s="74"/>
      <c r="AO134" s="74"/>
      <c r="AP134" s="74"/>
      <c r="AQ134" s="74"/>
      <c r="AR134" s="74"/>
      <c r="AS134" s="74"/>
      <c r="AT134" s="74"/>
      <c r="AU134" s="74"/>
      <c r="AV134" s="74"/>
      <c r="AW134" s="74"/>
      <c r="AX134" s="74"/>
      <c r="AY134" s="74"/>
      <c r="AZ134" s="74"/>
      <c r="BA134" s="74"/>
      <c r="BB134" s="74"/>
      <c r="BC134" s="74"/>
      <c r="BD134" s="74"/>
      <c r="BE134" s="74"/>
      <c r="BF134" s="74"/>
      <c r="BG134" s="74"/>
      <c r="BH134" s="74"/>
      <c r="BI134" s="74"/>
      <c r="BJ134" s="74"/>
      <c r="BK134" s="74"/>
      <c r="BL134" s="74"/>
      <c r="BM134" s="74"/>
      <c r="BN134" s="74"/>
      <c r="BO134" s="74"/>
      <c r="BP134" s="74"/>
      <c r="BQ134" s="74"/>
      <c r="BR134" s="74"/>
      <c r="BS134" s="74"/>
      <c r="BT134" s="74"/>
      <c r="BU134" s="74"/>
      <c r="BV134" s="74"/>
      <c r="BW134" s="74"/>
      <c r="BX134" s="74"/>
      <c r="BY134" s="74"/>
      <c r="BZ134" s="74"/>
      <c r="CA134" s="74"/>
      <c r="CB134" s="74"/>
      <c r="CC134" s="74"/>
      <c r="CD134" s="74"/>
      <c r="CE134" s="74"/>
      <c r="CF134" s="74"/>
      <c r="CG134" s="74"/>
      <c r="CH134" s="74"/>
      <c r="CI134" s="74"/>
      <c r="CJ134" s="74"/>
      <c r="CK134" s="74"/>
    </row>
    <row r="135" spans="2:89" ht="15" customHeight="1">
      <c r="B135" s="108"/>
      <c r="C135" s="109"/>
      <c r="D135" s="74"/>
      <c r="E135" s="74"/>
      <c r="F135" s="74"/>
      <c r="G135" s="74"/>
      <c r="H135" s="74"/>
      <c r="I135" s="74"/>
      <c r="J135" s="74"/>
      <c r="K135" s="74"/>
      <c r="L135" s="74"/>
      <c r="M135" s="74"/>
      <c r="N135" s="74"/>
      <c r="O135" s="74"/>
      <c r="P135" s="74"/>
      <c r="Q135" s="74"/>
      <c r="R135" s="74"/>
      <c r="S135" s="74"/>
      <c r="T135" s="74"/>
      <c r="U135" s="74"/>
      <c r="V135" s="74"/>
      <c r="W135" s="74"/>
      <c r="X135" s="74"/>
      <c r="Y135" s="74"/>
      <c r="Z135" s="74"/>
      <c r="AA135" s="74"/>
      <c r="AB135" s="74"/>
      <c r="AC135" s="74"/>
      <c r="AD135" s="74"/>
      <c r="AE135" s="74"/>
      <c r="AF135" s="74"/>
      <c r="AG135" s="74"/>
      <c r="AH135" s="74"/>
      <c r="AI135" s="74"/>
      <c r="AJ135" s="74"/>
      <c r="AK135" s="74"/>
      <c r="AL135" s="74"/>
      <c r="AM135" s="74"/>
      <c r="AN135" s="74"/>
      <c r="AO135" s="74"/>
      <c r="AP135" s="74"/>
      <c r="AQ135" s="74"/>
      <c r="AR135" s="74"/>
      <c r="AS135" s="74"/>
      <c r="AT135" s="74"/>
      <c r="AU135" s="74"/>
      <c r="AV135" s="74"/>
      <c r="AW135" s="74"/>
      <c r="AX135" s="74"/>
      <c r="AY135" s="74"/>
      <c r="AZ135" s="74"/>
      <c r="BA135" s="74"/>
      <c r="BB135" s="74"/>
      <c r="BC135" s="74"/>
      <c r="BD135" s="74"/>
      <c r="BE135" s="74"/>
      <c r="BF135" s="74"/>
      <c r="BG135" s="74"/>
      <c r="BH135" s="74"/>
      <c r="BI135" s="74"/>
      <c r="BJ135" s="74"/>
      <c r="BK135" s="74"/>
      <c r="BL135" s="74"/>
      <c r="BM135" s="74"/>
      <c r="BN135" s="74"/>
      <c r="BO135" s="74"/>
      <c r="BP135" s="74"/>
      <c r="BQ135" s="74"/>
      <c r="BR135" s="74"/>
      <c r="BS135" s="74"/>
      <c r="BT135" s="74"/>
      <c r="BU135" s="74"/>
      <c r="BV135" s="74"/>
      <c r="BW135" s="74"/>
      <c r="BX135" s="74"/>
      <c r="BY135" s="74"/>
      <c r="BZ135" s="74"/>
      <c r="CA135" s="74"/>
      <c r="CB135" s="74"/>
      <c r="CC135" s="74"/>
      <c r="CD135" s="74"/>
      <c r="CE135" s="74"/>
      <c r="CF135" s="74"/>
      <c r="CG135" s="74"/>
      <c r="CH135" s="74"/>
      <c r="CI135" s="74"/>
      <c r="CJ135" s="74"/>
      <c r="CK135" s="74"/>
    </row>
    <row r="136" spans="2:89" ht="15" customHeight="1">
      <c r="B136" s="108"/>
      <c r="C136" s="109"/>
      <c r="D136" s="74"/>
      <c r="E136" s="74"/>
      <c r="F136" s="74"/>
      <c r="G136" s="74"/>
      <c r="H136" s="74"/>
      <c r="I136" s="74"/>
      <c r="J136" s="74"/>
      <c r="K136" s="74"/>
      <c r="L136" s="74"/>
      <c r="M136" s="74"/>
      <c r="N136" s="74"/>
      <c r="O136" s="74"/>
      <c r="P136" s="74"/>
      <c r="Q136" s="74"/>
      <c r="R136" s="74"/>
      <c r="S136" s="74"/>
      <c r="T136" s="74"/>
      <c r="U136" s="74"/>
      <c r="V136" s="74"/>
      <c r="W136" s="74"/>
      <c r="X136" s="74"/>
      <c r="Y136" s="74"/>
      <c r="Z136" s="74"/>
      <c r="AA136" s="74"/>
      <c r="AB136" s="74"/>
      <c r="AC136" s="74"/>
      <c r="AD136" s="74"/>
      <c r="AE136" s="74"/>
      <c r="AF136" s="74"/>
      <c r="AG136" s="74"/>
      <c r="AH136" s="74"/>
      <c r="AI136" s="74"/>
      <c r="AJ136" s="74"/>
      <c r="AK136" s="74"/>
      <c r="AL136" s="74"/>
      <c r="AM136" s="74"/>
      <c r="AN136" s="74"/>
      <c r="AO136" s="74"/>
      <c r="AP136" s="74"/>
      <c r="AQ136" s="74"/>
      <c r="AR136" s="74"/>
      <c r="AS136" s="74"/>
      <c r="AT136" s="74"/>
      <c r="AU136" s="74"/>
      <c r="AV136" s="74"/>
      <c r="AW136" s="74"/>
      <c r="AX136" s="74"/>
      <c r="AY136" s="74"/>
      <c r="AZ136" s="74"/>
      <c r="BA136" s="74"/>
      <c r="BB136" s="74"/>
      <c r="BC136" s="74"/>
      <c r="BD136" s="74"/>
      <c r="BE136" s="74"/>
      <c r="BF136" s="74"/>
      <c r="BG136" s="74"/>
      <c r="BH136" s="74"/>
      <c r="BI136" s="74"/>
      <c r="BJ136" s="74"/>
      <c r="BK136" s="74"/>
      <c r="BL136" s="74"/>
      <c r="BM136" s="74"/>
      <c r="BN136" s="74"/>
      <c r="BO136" s="74"/>
      <c r="BP136" s="74"/>
      <c r="BQ136" s="74"/>
      <c r="BR136" s="74"/>
      <c r="BS136" s="74"/>
      <c r="BT136" s="74"/>
      <c r="BU136" s="74"/>
      <c r="BV136" s="74"/>
      <c r="BW136" s="74"/>
      <c r="BX136" s="74"/>
      <c r="BY136" s="74"/>
      <c r="BZ136" s="74"/>
      <c r="CA136" s="74"/>
      <c r="CB136" s="74"/>
      <c r="CC136" s="74"/>
      <c r="CD136" s="74"/>
      <c r="CE136" s="74"/>
      <c r="CF136" s="74"/>
      <c r="CG136" s="74"/>
      <c r="CH136" s="74"/>
      <c r="CI136" s="74"/>
      <c r="CJ136" s="74"/>
      <c r="CK136" s="74"/>
    </row>
    <row r="137" spans="2:89" ht="15" customHeight="1">
      <c r="B137" s="108"/>
      <c r="C137" s="109"/>
      <c r="D137" s="74"/>
      <c r="E137" s="74"/>
      <c r="F137" s="74"/>
      <c r="G137" s="74"/>
      <c r="H137" s="74"/>
      <c r="I137" s="74"/>
      <c r="J137" s="74"/>
      <c r="K137" s="74"/>
      <c r="L137" s="74"/>
      <c r="M137" s="74"/>
      <c r="N137" s="74"/>
      <c r="O137" s="74"/>
      <c r="P137" s="74"/>
      <c r="Q137" s="74"/>
      <c r="R137" s="74"/>
      <c r="S137" s="74"/>
      <c r="T137" s="74"/>
      <c r="U137" s="74"/>
      <c r="V137" s="74"/>
      <c r="W137" s="74"/>
      <c r="X137" s="74"/>
      <c r="Y137" s="74"/>
      <c r="Z137" s="74"/>
      <c r="AA137" s="74"/>
      <c r="AB137" s="74"/>
      <c r="AC137" s="74"/>
      <c r="AD137" s="74"/>
      <c r="AE137" s="74"/>
      <c r="AF137" s="74"/>
      <c r="AG137" s="74"/>
      <c r="AH137" s="74"/>
      <c r="AI137" s="74"/>
      <c r="AJ137" s="74"/>
      <c r="AK137" s="74"/>
      <c r="AL137" s="74"/>
      <c r="AM137" s="74"/>
      <c r="AN137" s="74"/>
      <c r="AO137" s="74"/>
      <c r="AP137" s="74"/>
      <c r="AQ137" s="74"/>
      <c r="AR137" s="74"/>
      <c r="AS137" s="74"/>
      <c r="AT137" s="74"/>
      <c r="AU137" s="74"/>
      <c r="AV137" s="74"/>
      <c r="AW137" s="74"/>
      <c r="AX137" s="74"/>
      <c r="AY137" s="74"/>
      <c r="AZ137" s="74"/>
      <c r="BA137" s="74"/>
      <c r="BB137" s="74"/>
      <c r="BC137" s="74"/>
      <c r="BD137" s="74"/>
      <c r="BE137" s="74"/>
      <c r="BF137" s="74"/>
      <c r="BG137" s="74"/>
      <c r="BH137" s="74"/>
      <c r="BI137" s="74"/>
      <c r="BJ137" s="74"/>
      <c r="BK137" s="74"/>
      <c r="BL137" s="74"/>
      <c r="BM137" s="74"/>
      <c r="BN137" s="74"/>
      <c r="BO137" s="74"/>
      <c r="BP137" s="74"/>
      <c r="BQ137" s="74"/>
      <c r="BR137" s="74"/>
      <c r="BS137" s="74"/>
      <c r="BT137" s="74"/>
      <c r="BU137" s="74"/>
      <c r="BV137" s="74"/>
      <c r="BW137" s="74"/>
      <c r="BX137" s="74"/>
      <c r="BY137" s="74"/>
      <c r="BZ137" s="74"/>
      <c r="CA137" s="74"/>
      <c r="CB137" s="74"/>
      <c r="CC137" s="74"/>
      <c r="CD137" s="74"/>
      <c r="CE137" s="74"/>
      <c r="CF137" s="74"/>
      <c r="CG137" s="74"/>
      <c r="CH137" s="74"/>
      <c r="CI137" s="74"/>
      <c r="CJ137" s="74"/>
      <c r="CK137" s="74"/>
    </row>
    <row r="138" spans="2:89" ht="15" customHeight="1">
      <c r="B138" s="108"/>
      <c r="C138" s="109"/>
      <c r="D138" s="74"/>
      <c r="E138" s="74"/>
      <c r="F138" s="74"/>
      <c r="G138" s="74"/>
      <c r="H138" s="74"/>
      <c r="I138" s="74"/>
      <c r="J138" s="74"/>
      <c r="K138" s="74"/>
      <c r="L138" s="74"/>
      <c r="M138" s="74"/>
      <c r="N138" s="74"/>
      <c r="O138" s="74"/>
      <c r="P138" s="74"/>
      <c r="Q138" s="74"/>
      <c r="R138" s="74"/>
      <c r="S138" s="74"/>
      <c r="T138" s="74"/>
      <c r="U138" s="74"/>
      <c r="V138" s="74"/>
      <c r="W138" s="74"/>
      <c r="X138" s="74"/>
      <c r="Y138" s="74"/>
      <c r="Z138" s="74"/>
      <c r="AA138" s="74"/>
      <c r="AB138" s="74"/>
      <c r="AC138" s="74"/>
      <c r="AD138" s="74"/>
      <c r="AE138" s="74"/>
      <c r="AF138" s="74"/>
      <c r="AG138" s="110"/>
      <c r="AH138" s="110"/>
      <c r="AI138" s="74"/>
      <c r="AJ138" s="74"/>
      <c r="AK138" s="74"/>
      <c r="AL138" s="74"/>
      <c r="AM138" s="74"/>
      <c r="AN138" s="74"/>
      <c r="AO138" s="74"/>
      <c r="AP138" s="74"/>
      <c r="AQ138" s="74"/>
      <c r="AR138" s="74"/>
      <c r="AS138" s="74"/>
      <c r="AT138" s="74"/>
      <c r="AU138" s="74"/>
      <c r="AV138" s="74"/>
      <c r="AW138" s="74"/>
      <c r="AX138" s="74"/>
      <c r="AY138" s="74"/>
      <c r="AZ138" s="74"/>
      <c r="BA138" s="74"/>
      <c r="BB138" s="74"/>
      <c r="BC138" s="74"/>
      <c r="BD138" s="74"/>
      <c r="BE138" s="74"/>
      <c r="BF138" s="74"/>
      <c r="BG138" s="74"/>
      <c r="BH138" s="74"/>
      <c r="BI138" s="74"/>
      <c r="BJ138" s="74"/>
      <c r="BK138" s="74"/>
      <c r="BL138" s="74"/>
      <c r="BM138" s="74"/>
      <c r="BN138" s="74"/>
      <c r="BO138" s="74"/>
      <c r="BP138" s="74"/>
      <c r="BQ138" s="74"/>
      <c r="BR138" s="74"/>
      <c r="BS138" s="74"/>
      <c r="BT138" s="74"/>
      <c r="BU138" s="74"/>
      <c r="BV138" s="74"/>
      <c r="BW138" s="74"/>
      <c r="BX138" s="74"/>
      <c r="BY138" s="74"/>
      <c r="BZ138" s="74"/>
      <c r="CA138" s="74"/>
      <c r="CB138" s="74"/>
      <c r="CC138" s="74"/>
      <c r="CD138" s="74"/>
      <c r="CE138" s="74"/>
      <c r="CF138" s="74"/>
      <c r="CG138" s="74"/>
      <c r="CH138" s="74"/>
      <c r="CI138" s="74"/>
      <c r="CJ138" s="74"/>
      <c r="CK138" s="74"/>
    </row>
    <row r="139" spans="2:89" ht="15" customHeight="1">
      <c r="B139" s="108"/>
      <c r="C139" s="109"/>
      <c r="D139" s="74"/>
      <c r="E139" s="74"/>
      <c r="F139" s="74"/>
      <c r="G139" s="74"/>
      <c r="H139" s="74"/>
      <c r="I139" s="74"/>
      <c r="J139" s="74"/>
      <c r="K139" s="74"/>
      <c r="L139" s="74"/>
      <c r="M139" s="74"/>
      <c r="N139" s="74"/>
      <c r="O139" s="74"/>
      <c r="P139" s="74"/>
      <c r="Q139" s="74"/>
      <c r="R139" s="74"/>
      <c r="S139" s="74"/>
      <c r="T139" s="74"/>
      <c r="U139" s="74"/>
      <c r="V139" s="74"/>
      <c r="W139" s="74"/>
      <c r="X139" s="74"/>
      <c r="Y139" s="74"/>
      <c r="Z139" s="74"/>
      <c r="AA139" s="74"/>
      <c r="AB139" s="74"/>
      <c r="AC139" s="74"/>
      <c r="AD139" s="74"/>
      <c r="AE139" s="74"/>
      <c r="AF139" s="74"/>
      <c r="AG139" s="74"/>
      <c r="AH139" s="74"/>
      <c r="AI139" s="74"/>
      <c r="AJ139" s="74"/>
      <c r="AK139" s="74"/>
      <c r="AL139" s="74"/>
      <c r="AM139" s="74"/>
      <c r="AN139" s="74"/>
      <c r="AO139" s="74"/>
      <c r="AP139" s="74"/>
      <c r="AQ139" s="74"/>
      <c r="AR139" s="74"/>
      <c r="AS139" s="74"/>
      <c r="AT139" s="74"/>
      <c r="AU139" s="74"/>
      <c r="AV139" s="74"/>
      <c r="AW139" s="74"/>
      <c r="AX139" s="74"/>
      <c r="AY139" s="74"/>
      <c r="AZ139" s="74"/>
      <c r="BA139" s="74"/>
      <c r="BB139" s="74"/>
      <c r="BC139" s="74"/>
      <c r="BD139" s="74"/>
      <c r="BE139" s="74"/>
      <c r="BF139" s="74"/>
      <c r="BG139" s="74"/>
      <c r="BH139" s="74"/>
      <c r="BI139" s="74"/>
      <c r="BJ139" s="74"/>
      <c r="BK139" s="74"/>
      <c r="BL139" s="74"/>
      <c r="BM139" s="74"/>
      <c r="BN139" s="74"/>
      <c r="BO139" s="74"/>
      <c r="BP139" s="74"/>
      <c r="BQ139" s="74"/>
      <c r="BR139" s="74"/>
      <c r="BS139" s="74"/>
      <c r="BT139" s="74"/>
      <c r="BU139" s="74"/>
      <c r="BV139" s="74"/>
      <c r="BW139" s="74"/>
      <c r="BX139" s="74"/>
      <c r="BY139" s="74"/>
      <c r="BZ139" s="74"/>
      <c r="CA139" s="74"/>
      <c r="CB139" s="74"/>
      <c r="CC139" s="74"/>
      <c r="CD139" s="74"/>
      <c r="CE139" s="74"/>
      <c r="CF139" s="74"/>
      <c r="CG139" s="74"/>
      <c r="CH139" s="74"/>
      <c r="CI139" s="74"/>
      <c r="CJ139" s="74"/>
      <c r="CK139" s="74"/>
    </row>
    <row r="140" spans="2:89" ht="15" customHeight="1">
      <c r="B140" s="108"/>
      <c r="C140" s="109"/>
      <c r="D140" s="74"/>
      <c r="E140" s="74"/>
      <c r="F140" s="74"/>
      <c r="G140" s="74"/>
      <c r="H140" s="74"/>
      <c r="I140" s="74"/>
      <c r="J140" s="74"/>
      <c r="K140" s="74"/>
      <c r="L140" s="74"/>
      <c r="M140" s="74"/>
      <c r="N140" s="74"/>
      <c r="O140" s="74"/>
      <c r="P140" s="74"/>
      <c r="Q140" s="74"/>
      <c r="R140" s="74"/>
      <c r="S140" s="74"/>
      <c r="T140" s="74"/>
      <c r="U140" s="74"/>
      <c r="V140" s="74"/>
      <c r="W140" s="74"/>
      <c r="X140" s="74"/>
      <c r="Y140" s="74"/>
      <c r="Z140" s="74"/>
      <c r="AA140" s="74"/>
      <c r="AB140" s="74"/>
      <c r="AC140" s="74"/>
      <c r="AD140" s="74"/>
      <c r="AE140" s="74"/>
      <c r="AF140" s="74"/>
      <c r="AG140" s="74"/>
      <c r="AH140" s="74"/>
      <c r="AI140" s="74"/>
      <c r="AJ140" s="74"/>
      <c r="AK140" s="74"/>
      <c r="AL140" s="74"/>
      <c r="AM140" s="74"/>
      <c r="AN140" s="74"/>
      <c r="AO140" s="74"/>
      <c r="AP140" s="74"/>
      <c r="AQ140" s="74"/>
      <c r="AR140" s="74"/>
      <c r="AS140" s="74"/>
      <c r="AT140" s="74"/>
      <c r="AU140" s="74"/>
      <c r="AV140" s="74"/>
      <c r="AW140" s="74"/>
      <c r="AX140" s="74"/>
      <c r="AY140" s="74"/>
      <c r="AZ140" s="74"/>
      <c r="BA140" s="74"/>
      <c r="BB140" s="74"/>
      <c r="BC140" s="74"/>
      <c r="BD140" s="74"/>
      <c r="BE140" s="74"/>
      <c r="BF140" s="74"/>
      <c r="BG140" s="74"/>
      <c r="BH140" s="74"/>
      <c r="BI140" s="74"/>
      <c r="BJ140" s="74"/>
      <c r="BK140" s="74"/>
      <c r="BL140" s="74"/>
      <c r="BM140" s="74"/>
      <c r="BN140" s="74"/>
      <c r="BO140" s="74"/>
      <c r="BP140" s="74"/>
      <c r="BQ140" s="74"/>
      <c r="BR140" s="74"/>
      <c r="BS140" s="74"/>
      <c r="BT140" s="74"/>
      <c r="BU140" s="74"/>
      <c r="BV140" s="74"/>
      <c r="BW140" s="74"/>
      <c r="BX140" s="74"/>
      <c r="BY140" s="74"/>
      <c r="BZ140" s="74"/>
      <c r="CA140" s="74"/>
      <c r="CB140" s="74"/>
      <c r="CC140" s="74"/>
      <c r="CD140" s="74"/>
      <c r="CE140" s="74"/>
      <c r="CF140" s="74"/>
      <c r="CG140" s="74"/>
      <c r="CH140" s="74"/>
      <c r="CI140" s="74"/>
      <c r="CJ140" s="74"/>
      <c r="CK140" s="74"/>
    </row>
    <row r="141" spans="2:89" ht="15" customHeight="1">
      <c r="B141" s="108"/>
      <c r="C141" s="109"/>
      <c r="D141" s="74"/>
      <c r="E141" s="74"/>
      <c r="F141" s="74"/>
      <c r="G141" s="74"/>
      <c r="H141" s="74"/>
      <c r="I141" s="74"/>
      <c r="J141" s="74"/>
      <c r="K141" s="74"/>
      <c r="L141" s="74"/>
      <c r="M141" s="74"/>
      <c r="N141" s="74"/>
      <c r="O141" s="74"/>
      <c r="P141" s="74"/>
      <c r="Q141" s="74"/>
      <c r="R141" s="74"/>
      <c r="S141" s="74"/>
      <c r="T141" s="74"/>
      <c r="U141" s="74"/>
      <c r="V141" s="74"/>
      <c r="W141" s="74"/>
      <c r="X141" s="74"/>
      <c r="Y141" s="74"/>
      <c r="Z141" s="74"/>
      <c r="AA141" s="74"/>
      <c r="AB141" s="74"/>
      <c r="AC141" s="74"/>
      <c r="AD141" s="74"/>
      <c r="AE141" s="74"/>
      <c r="AF141" s="74"/>
      <c r="AG141" s="74"/>
      <c r="AH141" s="74"/>
      <c r="AI141" s="74"/>
      <c r="AJ141" s="74"/>
      <c r="AK141" s="74"/>
      <c r="AL141" s="74"/>
      <c r="AM141" s="74"/>
      <c r="AN141" s="74"/>
      <c r="AO141" s="74"/>
      <c r="AP141" s="74"/>
      <c r="AQ141" s="74"/>
      <c r="AR141" s="74"/>
      <c r="AS141" s="74"/>
      <c r="AT141" s="74"/>
      <c r="AU141" s="74"/>
      <c r="AV141" s="74"/>
      <c r="AW141" s="74"/>
      <c r="AX141" s="74"/>
      <c r="AY141" s="74"/>
      <c r="AZ141" s="74"/>
      <c r="BA141" s="74"/>
      <c r="BB141" s="74"/>
      <c r="BC141" s="74"/>
      <c r="BD141" s="74"/>
      <c r="BE141" s="74"/>
      <c r="BF141" s="74"/>
      <c r="BG141" s="74"/>
      <c r="BH141" s="74"/>
      <c r="BI141" s="74"/>
      <c r="BJ141" s="74"/>
      <c r="BK141" s="74"/>
      <c r="BL141" s="74"/>
      <c r="BM141" s="74"/>
      <c r="BN141" s="74"/>
      <c r="BO141" s="74"/>
      <c r="BP141" s="74"/>
      <c r="BQ141" s="74"/>
      <c r="BR141" s="74"/>
      <c r="BS141" s="74"/>
      <c r="BT141" s="74"/>
      <c r="BU141" s="74"/>
      <c r="BV141" s="74"/>
      <c r="BW141" s="74"/>
      <c r="BX141" s="74"/>
      <c r="BY141" s="74"/>
      <c r="BZ141" s="74"/>
      <c r="CA141" s="74"/>
      <c r="CB141" s="74"/>
      <c r="CC141" s="74"/>
      <c r="CD141" s="74"/>
      <c r="CE141" s="74"/>
      <c r="CF141" s="74"/>
      <c r="CG141" s="74"/>
      <c r="CH141" s="74"/>
      <c r="CI141" s="74"/>
      <c r="CJ141" s="74"/>
      <c r="CK141" s="74"/>
    </row>
    <row r="142" spans="2:89" ht="15" customHeight="1">
      <c r="B142" s="108"/>
      <c r="C142" s="109"/>
      <c r="D142" s="74"/>
      <c r="E142" s="74"/>
      <c r="F142" s="74"/>
      <c r="G142" s="74"/>
      <c r="H142" s="74"/>
      <c r="I142" s="74"/>
      <c r="J142" s="74"/>
      <c r="K142" s="74"/>
      <c r="L142" s="74"/>
      <c r="M142" s="74"/>
      <c r="N142" s="74"/>
      <c r="O142" s="74"/>
      <c r="P142" s="74"/>
      <c r="Q142" s="74"/>
      <c r="R142" s="74"/>
      <c r="S142" s="74"/>
      <c r="T142" s="74"/>
      <c r="U142" s="74"/>
      <c r="V142" s="74"/>
      <c r="W142" s="74"/>
      <c r="X142" s="74"/>
      <c r="Y142" s="74"/>
      <c r="Z142" s="74"/>
      <c r="AA142" s="74"/>
      <c r="AB142" s="74"/>
      <c r="AC142" s="74"/>
      <c r="AD142" s="74"/>
      <c r="AE142" s="74"/>
      <c r="AF142" s="74"/>
      <c r="AG142" s="74"/>
      <c r="AH142" s="74"/>
      <c r="AI142" s="74"/>
      <c r="AJ142" s="74"/>
      <c r="AK142" s="74"/>
      <c r="AL142" s="74"/>
      <c r="AM142" s="74"/>
      <c r="AN142" s="74"/>
      <c r="AO142" s="74"/>
      <c r="AP142" s="74"/>
      <c r="AQ142" s="74"/>
      <c r="AR142" s="74"/>
      <c r="AS142" s="74"/>
      <c r="AT142" s="74"/>
      <c r="AU142" s="74"/>
      <c r="AV142" s="74"/>
      <c r="AW142" s="74"/>
      <c r="AX142" s="74"/>
      <c r="AY142" s="74"/>
      <c r="AZ142" s="74"/>
      <c r="BA142" s="74"/>
      <c r="BB142" s="74"/>
      <c r="BC142" s="74"/>
      <c r="BD142" s="74"/>
      <c r="BE142" s="74"/>
      <c r="BF142" s="74"/>
      <c r="BG142" s="74"/>
      <c r="BH142" s="74"/>
      <c r="BI142" s="74"/>
      <c r="BJ142" s="74"/>
      <c r="BK142" s="74"/>
      <c r="BL142" s="74"/>
      <c r="BM142" s="74"/>
      <c r="BN142" s="74"/>
      <c r="BO142" s="74"/>
      <c r="BP142" s="74"/>
      <c r="BQ142" s="74"/>
      <c r="BR142" s="74"/>
      <c r="BS142" s="74"/>
      <c r="BT142" s="74"/>
      <c r="BU142" s="74"/>
      <c r="BV142" s="74"/>
      <c r="BW142" s="74"/>
      <c r="BX142" s="74"/>
      <c r="BY142" s="74"/>
      <c r="BZ142" s="74"/>
      <c r="CA142" s="74"/>
      <c r="CB142" s="74"/>
      <c r="CC142" s="74"/>
      <c r="CD142" s="74"/>
      <c r="CE142" s="74"/>
      <c r="CF142" s="74"/>
      <c r="CG142" s="74"/>
      <c r="CH142" s="74"/>
      <c r="CI142" s="74"/>
      <c r="CJ142" s="74"/>
      <c r="CK142" s="74"/>
    </row>
    <row r="143" spans="2:89" ht="15" customHeight="1">
      <c r="B143" s="108"/>
      <c r="C143" s="109"/>
      <c r="D143" s="74"/>
      <c r="E143" s="74"/>
      <c r="F143" s="74"/>
      <c r="G143" s="74"/>
      <c r="H143" s="74"/>
      <c r="I143" s="74"/>
      <c r="J143" s="74"/>
      <c r="K143" s="74"/>
      <c r="L143" s="74"/>
      <c r="M143" s="74"/>
      <c r="N143" s="74"/>
      <c r="O143" s="74"/>
      <c r="P143" s="74"/>
      <c r="Q143" s="74"/>
      <c r="R143" s="74"/>
      <c r="S143" s="74"/>
      <c r="T143" s="74"/>
      <c r="U143" s="74"/>
      <c r="V143" s="74"/>
      <c r="W143" s="74"/>
      <c r="X143" s="74"/>
      <c r="Y143" s="74"/>
      <c r="Z143" s="74"/>
      <c r="AA143" s="74"/>
      <c r="AB143" s="74"/>
      <c r="AC143" s="74"/>
      <c r="AD143" s="74"/>
      <c r="AE143" s="74"/>
      <c r="AF143" s="74"/>
      <c r="AG143" s="74"/>
      <c r="AH143" s="74"/>
      <c r="AI143" s="74"/>
      <c r="AJ143" s="74"/>
      <c r="AK143" s="74"/>
      <c r="AL143" s="74"/>
      <c r="AM143" s="74"/>
      <c r="AN143" s="74"/>
      <c r="AO143" s="74"/>
      <c r="AP143" s="74"/>
      <c r="AQ143" s="74"/>
      <c r="AR143" s="74"/>
      <c r="AS143" s="74"/>
      <c r="AT143" s="74"/>
      <c r="AU143" s="74"/>
      <c r="AV143" s="74"/>
      <c r="AW143" s="74"/>
      <c r="AX143" s="74"/>
      <c r="AY143" s="74"/>
      <c r="AZ143" s="74"/>
      <c r="BA143" s="74"/>
      <c r="BB143" s="74"/>
      <c r="BC143" s="74"/>
      <c r="BD143" s="74"/>
      <c r="BE143" s="74"/>
      <c r="BF143" s="74"/>
      <c r="BG143" s="74"/>
      <c r="BH143" s="74"/>
      <c r="BI143" s="74"/>
      <c r="BJ143" s="74"/>
      <c r="BK143" s="74"/>
      <c r="BL143" s="74"/>
      <c r="BM143" s="74"/>
      <c r="BN143" s="74"/>
      <c r="BO143" s="74"/>
      <c r="BP143" s="74"/>
      <c r="BQ143" s="74"/>
      <c r="BR143" s="74"/>
      <c r="BS143" s="74"/>
      <c r="BT143" s="74"/>
      <c r="BU143" s="74"/>
      <c r="BV143" s="74"/>
      <c r="BW143" s="74"/>
      <c r="BX143" s="74"/>
      <c r="BY143" s="74"/>
      <c r="BZ143" s="74"/>
      <c r="CA143" s="74"/>
      <c r="CB143" s="74"/>
      <c r="CC143" s="74"/>
      <c r="CD143" s="74"/>
      <c r="CE143" s="74"/>
      <c r="CF143" s="74"/>
      <c r="CG143" s="74"/>
      <c r="CH143" s="74"/>
      <c r="CI143" s="74"/>
      <c r="CJ143" s="74"/>
      <c r="CK143" s="74"/>
    </row>
    <row r="144" spans="2:89" ht="15" customHeight="1">
      <c r="B144" s="108"/>
      <c r="C144" s="109"/>
      <c r="D144" s="74"/>
      <c r="E144" s="74"/>
      <c r="F144" s="74"/>
      <c r="G144" s="74"/>
      <c r="H144" s="74"/>
      <c r="I144" s="74"/>
      <c r="J144" s="74"/>
      <c r="K144" s="74"/>
      <c r="L144" s="74"/>
      <c r="M144" s="74"/>
      <c r="N144" s="74"/>
      <c r="O144" s="74"/>
      <c r="P144" s="74"/>
      <c r="Q144" s="74"/>
      <c r="R144" s="74"/>
      <c r="S144" s="74"/>
      <c r="T144" s="74"/>
      <c r="U144" s="74"/>
      <c r="V144" s="74"/>
      <c r="W144" s="74"/>
      <c r="X144" s="74"/>
      <c r="Y144" s="74"/>
      <c r="Z144" s="74"/>
      <c r="AA144" s="74"/>
      <c r="AB144" s="74"/>
      <c r="AC144" s="74"/>
      <c r="AD144" s="74"/>
      <c r="AE144" s="74"/>
      <c r="AF144" s="74"/>
      <c r="AG144" s="74"/>
      <c r="AH144" s="74"/>
      <c r="AI144" s="74"/>
      <c r="AJ144" s="74"/>
      <c r="AK144" s="74"/>
      <c r="AL144" s="74"/>
      <c r="AM144" s="74"/>
      <c r="AN144" s="74"/>
      <c r="AO144" s="74"/>
      <c r="AP144" s="74"/>
      <c r="AQ144" s="74"/>
      <c r="AR144" s="74"/>
      <c r="AS144" s="74"/>
      <c r="AT144" s="74"/>
      <c r="AU144" s="74"/>
      <c r="AV144" s="74"/>
      <c r="AW144" s="74"/>
      <c r="AX144" s="74"/>
      <c r="AY144" s="74"/>
      <c r="AZ144" s="74"/>
      <c r="BA144" s="74"/>
      <c r="BB144" s="74"/>
      <c r="BC144" s="74"/>
      <c r="BD144" s="74"/>
      <c r="BE144" s="74"/>
      <c r="BF144" s="74"/>
      <c r="BG144" s="74"/>
      <c r="BH144" s="74"/>
      <c r="BI144" s="74"/>
      <c r="BJ144" s="74"/>
      <c r="BK144" s="74"/>
      <c r="BL144" s="74"/>
      <c r="BM144" s="74"/>
      <c r="BN144" s="74"/>
      <c r="BO144" s="74"/>
      <c r="BP144" s="74"/>
      <c r="BQ144" s="74"/>
      <c r="BR144" s="74"/>
      <c r="BS144" s="74"/>
      <c r="BT144" s="74"/>
      <c r="BU144" s="74"/>
      <c r="BV144" s="74"/>
      <c r="BW144" s="74"/>
      <c r="BX144" s="74"/>
      <c r="BY144" s="74"/>
      <c r="BZ144" s="74"/>
      <c r="CA144" s="74"/>
      <c r="CB144" s="74"/>
      <c r="CC144" s="74"/>
      <c r="CD144" s="74"/>
      <c r="CE144" s="74"/>
      <c r="CF144" s="74"/>
      <c r="CG144" s="74"/>
      <c r="CH144" s="74"/>
      <c r="CI144" s="74"/>
      <c r="CJ144" s="74"/>
      <c r="CK144" s="74"/>
    </row>
    <row r="145" spans="1:89" ht="15" customHeight="1">
      <c r="B145" s="108"/>
      <c r="C145" s="109"/>
      <c r="D145" s="74"/>
      <c r="E145" s="74"/>
      <c r="F145" s="74"/>
      <c r="G145" s="74"/>
      <c r="H145" s="74"/>
      <c r="I145" s="74"/>
      <c r="J145" s="74"/>
      <c r="K145" s="74"/>
      <c r="L145" s="74"/>
      <c r="M145" s="74"/>
      <c r="N145" s="74"/>
      <c r="O145" s="74"/>
      <c r="P145" s="74"/>
      <c r="Q145" s="74"/>
      <c r="R145" s="74"/>
      <c r="S145" s="74"/>
      <c r="T145" s="74"/>
      <c r="U145" s="74"/>
      <c r="V145" s="74"/>
      <c r="W145" s="74"/>
      <c r="X145" s="74"/>
      <c r="Y145" s="74"/>
      <c r="Z145" s="74"/>
      <c r="AA145" s="74"/>
      <c r="AB145" s="74"/>
      <c r="AC145" s="74"/>
      <c r="AD145" s="74"/>
      <c r="AE145" s="74"/>
      <c r="AF145" s="74"/>
      <c r="AG145" s="74"/>
      <c r="AH145" s="74"/>
      <c r="AI145" s="74"/>
      <c r="AJ145" s="74"/>
      <c r="AK145" s="74"/>
      <c r="AL145" s="74"/>
      <c r="AM145" s="74"/>
      <c r="AN145" s="74"/>
      <c r="AO145" s="74"/>
      <c r="AP145" s="74"/>
      <c r="AQ145" s="74"/>
      <c r="AR145" s="74"/>
      <c r="AS145" s="74"/>
      <c r="AT145" s="74"/>
      <c r="AU145" s="74"/>
      <c r="AV145" s="74"/>
      <c r="AW145" s="78"/>
      <c r="AX145" s="74"/>
      <c r="AY145" s="74"/>
      <c r="AZ145" s="74"/>
      <c r="BA145" s="74"/>
      <c r="BB145" s="74"/>
      <c r="BC145" s="74"/>
      <c r="BD145" s="74"/>
      <c r="BE145" s="74"/>
      <c r="BF145" s="74"/>
      <c r="BG145" s="74"/>
      <c r="BH145" s="74"/>
      <c r="BI145" s="74"/>
      <c r="BJ145" s="74"/>
      <c r="BK145" s="74"/>
      <c r="BL145" s="74"/>
      <c r="BM145" s="74"/>
      <c r="BN145" s="74"/>
      <c r="BO145" s="74"/>
      <c r="BP145" s="74"/>
      <c r="BQ145" s="74"/>
      <c r="BR145" s="74"/>
      <c r="BS145" s="74"/>
      <c r="BT145" s="74"/>
      <c r="BU145" s="74"/>
      <c r="BV145" s="74"/>
      <c r="BW145" s="74"/>
      <c r="BX145" s="74"/>
      <c r="BY145" s="74"/>
      <c r="BZ145" s="74"/>
      <c r="CA145" s="74"/>
      <c r="CB145" s="74"/>
      <c r="CC145" s="74"/>
      <c r="CD145" s="74"/>
      <c r="CE145" s="74"/>
      <c r="CF145" s="74"/>
      <c r="CG145" s="74"/>
      <c r="CH145" s="74"/>
      <c r="CI145" s="74"/>
      <c r="CJ145" s="74"/>
      <c r="CK145" s="74"/>
    </row>
    <row r="146" spans="1:89" ht="15" customHeight="1">
      <c r="B146" s="108"/>
      <c r="C146" s="109"/>
      <c r="D146" s="74"/>
      <c r="E146" s="74"/>
      <c r="F146" s="74"/>
      <c r="G146" s="74"/>
      <c r="H146" s="74"/>
      <c r="I146" s="74"/>
      <c r="J146" s="74"/>
      <c r="K146" s="74"/>
      <c r="L146" s="74"/>
      <c r="M146" s="74"/>
      <c r="N146" s="74"/>
      <c r="O146" s="74"/>
      <c r="P146" s="74"/>
      <c r="Q146" s="74"/>
      <c r="R146" s="74"/>
      <c r="S146" s="74"/>
      <c r="T146" s="74"/>
      <c r="U146" s="74"/>
      <c r="V146" s="74"/>
      <c r="W146" s="74"/>
      <c r="X146" s="74"/>
      <c r="Y146" s="74"/>
      <c r="Z146" s="74"/>
      <c r="AA146" s="74"/>
      <c r="AB146" s="74"/>
      <c r="AC146" s="74"/>
      <c r="AD146" s="74"/>
      <c r="AE146" s="74"/>
      <c r="AF146" s="74"/>
      <c r="AG146" s="74"/>
      <c r="AH146" s="74"/>
      <c r="AI146" s="74"/>
      <c r="AJ146" s="74"/>
      <c r="AK146" s="74"/>
      <c r="AL146" s="74"/>
      <c r="AM146" s="74"/>
      <c r="AN146" s="74"/>
      <c r="AO146" s="74"/>
      <c r="AP146" s="74"/>
      <c r="AQ146" s="74"/>
      <c r="AR146" s="74"/>
      <c r="AS146" s="74"/>
      <c r="AT146" s="74"/>
      <c r="AU146" s="74"/>
      <c r="AV146" s="74"/>
      <c r="AW146" s="74"/>
      <c r="AX146" s="74"/>
      <c r="AY146" s="74"/>
      <c r="AZ146" s="74"/>
      <c r="BA146" s="74"/>
      <c r="BB146" s="74"/>
      <c r="BC146" s="74"/>
      <c r="BD146" s="74"/>
      <c r="BE146" s="74"/>
      <c r="BF146" s="74"/>
      <c r="BG146" s="74"/>
      <c r="BH146" s="74"/>
      <c r="BI146" s="74"/>
      <c r="BJ146" s="74"/>
      <c r="BK146" s="74"/>
      <c r="BL146" s="74"/>
      <c r="BM146" s="74"/>
      <c r="BN146" s="74"/>
      <c r="BO146" s="74"/>
      <c r="BP146" s="74"/>
      <c r="BQ146" s="74"/>
      <c r="BR146" s="74"/>
      <c r="BS146" s="74"/>
      <c r="BT146" s="74"/>
      <c r="BU146" s="74"/>
      <c r="BV146" s="74"/>
      <c r="BW146" s="74"/>
      <c r="BX146" s="74"/>
      <c r="BY146" s="74"/>
      <c r="BZ146" s="74"/>
      <c r="CA146" s="74"/>
      <c r="CB146" s="74"/>
      <c r="CC146" s="74"/>
      <c r="CD146" s="74"/>
      <c r="CE146" s="74"/>
      <c r="CF146" s="74"/>
      <c r="CG146" s="74"/>
      <c r="CH146" s="74"/>
      <c r="CI146" s="74"/>
      <c r="CJ146" s="74"/>
      <c r="CK146" s="74"/>
    </row>
    <row r="147" spans="1:89" ht="15" customHeight="1">
      <c r="B147" s="108"/>
      <c r="C147" s="109"/>
      <c r="D147" s="74"/>
      <c r="E147" s="74"/>
      <c r="F147" s="74"/>
      <c r="G147" s="74"/>
      <c r="H147" s="74"/>
      <c r="I147" s="74"/>
      <c r="J147" s="74"/>
      <c r="K147" s="74"/>
      <c r="L147" s="74"/>
      <c r="M147" s="74"/>
      <c r="N147" s="74"/>
      <c r="O147" s="74"/>
      <c r="P147" s="74"/>
      <c r="Q147" s="74"/>
      <c r="R147" s="74"/>
      <c r="S147" s="74"/>
      <c r="T147" s="74"/>
      <c r="U147" s="74"/>
      <c r="V147" s="74"/>
      <c r="W147" s="74"/>
      <c r="X147" s="74"/>
      <c r="Y147" s="74"/>
      <c r="Z147" s="74"/>
      <c r="AA147" s="74"/>
      <c r="AB147" s="74"/>
      <c r="AC147" s="74"/>
      <c r="AD147" s="74"/>
      <c r="AE147" s="74"/>
      <c r="AF147" s="74"/>
      <c r="AG147" s="74"/>
      <c r="AH147" s="74"/>
      <c r="AI147" s="74"/>
      <c r="AJ147" s="74"/>
      <c r="AK147" s="74"/>
      <c r="AL147" s="74"/>
      <c r="AM147" s="74"/>
      <c r="AN147" s="74"/>
      <c r="AO147" s="74"/>
      <c r="AP147" s="74"/>
      <c r="AQ147" s="74"/>
      <c r="AR147" s="74"/>
      <c r="AS147" s="74"/>
      <c r="AT147" s="74"/>
      <c r="AU147" s="74"/>
      <c r="AV147" s="74"/>
      <c r="AW147" s="74"/>
      <c r="AX147" s="74"/>
      <c r="AY147" s="74"/>
      <c r="AZ147" s="74"/>
      <c r="BA147" s="74"/>
      <c r="BB147" s="74"/>
      <c r="BC147" s="74"/>
      <c r="BD147" s="74"/>
      <c r="BE147" s="74"/>
      <c r="BF147" s="74"/>
      <c r="BG147" s="74"/>
      <c r="BH147" s="74"/>
      <c r="BI147" s="74"/>
      <c r="BJ147" s="74"/>
      <c r="BK147" s="74"/>
      <c r="BL147" s="74"/>
      <c r="BM147" s="74"/>
      <c r="BN147" s="74"/>
      <c r="BO147" s="74"/>
      <c r="BP147" s="74"/>
      <c r="BQ147" s="74"/>
      <c r="BR147" s="74"/>
      <c r="BS147" s="74"/>
      <c r="BT147" s="74"/>
      <c r="BU147" s="74"/>
      <c r="BV147" s="74"/>
      <c r="BW147" s="74"/>
      <c r="BX147" s="74"/>
      <c r="BY147" s="74"/>
      <c r="BZ147" s="74"/>
      <c r="CA147" s="74"/>
      <c r="CB147" s="74"/>
      <c r="CC147" s="74"/>
      <c r="CD147" s="74"/>
      <c r="CE147" s="74"/>
      <c r="CF147" s="74"/>
      <c r="CG147" s="74"/>
      <c r="CH147" s="74"/>
      <c r="CI147" s="74"/>
      <c r="CJ147" s="74"/>
      <c r="CK147" s="74"/>
    </row>
    <row r="148" spans="1:89" ht="15" customHeight="1">
      <c r="B148" s="108"/>
      <c r="C148" s="109"/>
      <c r="D148" s="74"/>
      <c r="E148" s="74"/>
      <c r="F148" s="74"/>
      <c r="G148" s="74"/>
      <c r="H148" s="74"/>
      <c r="I148" s="74"/>
      <c r="J148" s="74"/>
      <c r="K148" s="74"/>
      <c r="L148" s="74"/>
      <c r="M148" s="74"/>
      <c r="N148" s="74"/>
      <c r="O148" s="74"/>
      <c r="P148" s="74"/>
      <c r="Q148" s="74"/>
      <c r="R148" s="74"/>
      <c r="S148" s="74"/>
      <c r="T148" s="74"/>
      <c r="U148" s="74"/>
      <c r="V148" s="74"/>
      <c r="W148" s="74"/>
      <c r="X148" s="74"/>
      <c r="Y148" s="74"/>
      <c r="Z148" s="74"/>
      <c r="AA148" s="74"/>
      <c r="AB148" s="74"/>
      <c r="AC148" s="74"/>
      <c r="AD148" s="74"/>
      <c r="AE148" s="74"/>
      <c r="AF148" s="74"/>
      <c r="AG148" s="74"/>
      <c r="AH148" s="74"/>
      <c r="AI148" s="74"/>
      <c r="AJ148" s="74"/>
      <c r="AK148" s="74"/>
      <c r="AL148" s="74"/>
      <c r="AM148" s="74"/>
      <c r="AN148" s="74"/>
      <c r="AO148" s="74"/>
      <c r="AP148" s="74"/>
      <c r="AQ148" s="74"/>
      <c r="AR148" s="74"/>
      <c r="AS148" s="74"/>
      <c r="AT148" s="74"/>
      <c r="AU148" s="74"/>
      <c r="AV148" s="74"/>
      <c r="AW148" s="74"/>
      <c r="AX148" s="74"/>
      <c r="AY148" s="74"/>
      <c r="AZ148" s="74"/>
      <c r="BA148" s="74"/>
      <c r="BB148" s="74"/>
      <c r="BC148" s="74"/>
      <c r="BD148" s="74"/>
      <c r="BE148" s="74"/>
      <c r="BF148" s="74"/>
      <c r="BG148" s="74"/>
      <c r="BH148" s="74"/>
      <c r="BI148" s="74"/>
      <c r="BJ148" s="74"/>
      <c r="BK148" s="74"/>
      <c r="BL148" s="74"/>
      <c r="BM148" s="74"/>
      <c r="BN148" s="74"/>
      <c r="BO148" s="74"/>
      <c r="BP148" s="74"/>
      <c r="BQ148" s="74"/>
      <c r="BR148" s="74"/>
      <c r="BS148" s="74"/>
      <c r="BT148" s="74"/>
      <c r="BU148" s="74"/>
      <c r="BV148" s="74"/>
      <c r="BW148" s="74"/>
      <c r="BX148" s="74"/>
      <c r="BY148" s="74"/>
      <c r="BZ148" s="74"/>
      <c r="CA148" s="74"/>
      <c r="CB148" s="74"/>
      <c r="CC148" s="74"/>
      <c r="CD148" s="74"/>
      <c r="CE148" s="74"/>
      <c r="CF148" s="74"/>
      <c r="CG148" s="74"/>
      <c r="CH148" s="74"/>
      <c r="CI148" s="74"/>
      <c r="CJ148" s="74"/>
      <c r="CK148" s="74"/>
    </row>
    <row r="149" spans="1:89" ht="15" customHeight="1">
      <c r="A149" s="83"/>
      <c r="B149" s="234"/>
      <c r="C149" s="109"/>
      <c r="D149" s="74"/>
      <c r="E149" s="74"/>
      <c r="F149" s="74"/>
      <c r="G149" s="74"/>
      <c r="H149" s="74"/>
      <c r="I149" s="74"/>
      <c r="J149" s="74"/>
      <c r="K149" s="74"/>
      <c r="L149" s="74"/>
      <c r="M149" s="74"/>
      <c r="N149" s="74"/>
      <c r="O149" s="74"/>
      <c r="P149" s="74"/>
      <c r="Q149" s="74"/>
      <c r="R149" s="74"/>
      <c r="S149" s="74"/>
      <c r="T149" s="74"/>
      <c r="U149" s="74"/>
      <c r="V149" s="74"/>
      <c r="W149" s="74"/>
      <c r="X149" s="74"/>
      <c r="Y149" s="74"/>
      <c r="Z149" s="74"/>
      <c r="AA149" s="74"/>
      <c r="AB149" s="74"/>
      <c r="AC149" s="74"/>
      <c r="AD149" s="74"/>
      <c r="AE149" s="74"/>
      <c r="AF149" s="74"/>
      <c r="AG149" s="74"/>
      <c r="AH149" s="74"/>
      <c r="AI149" s="74"/>
      <c r="AJ149" s="74"/>
      <c r="AK149" s="74"/>
      <c r="AL149" s="74"/>
      <c r="AM149" s="74"/>
      <c r="AN149" s="74"/>
      <c r="AO149" s="74"/>
      <c r="AP149" s="74"/>
      <c r="AQ149" s="74"/>
      <c r="AR149" s="74"/>
      <c r="AS149" s="74"/>
      <c r="AT149" s="74"/>
      <c r="AU149" s="74"/>
      <c r="AV149" s="74"/>
      <c r="AW149" s="74"/>
      <c r="AX149" s="74"/>
      <c r="AY149" s="74"/>
      <c r="AZ149" s="74"/>
      <c r="BA149" s="74"/>
      <c r="BB149" s="74"/>
      <c r="BC149" s="74"/>
      <c r="BD149" s="74"/>
      <c r="BE149" s="74"/>
      <c r="BF149" s="74"/>
      <c r="BG149" s="74"/>
      <c r="BH149" s="74"/>
      <c r="BI149" s="74"/>
      <c r="BJ149" s="74"/>
      <c r="BK149" s="74"/>
      <c r="BL149" s="74"/>
      <c r="BM149" s="74"/>
      <c r="BN149" s="74"/>
      <c r="BO149" s="74"/>
      <c r="BP149" s="74"/>
      <c r="BQ149" s="74"/>
      <c r="BR149" s="74"/>
      <c r="BS149" s="74"/>
      <c r="BT149" s="74"/>
      <c r="BU149" s="74"/>
      <c r="BV149" s="74"/>
      <c r="BW149" s="74"/>
      <c r="BX149" s="74"/>
      <c r="BY149" s="74"/>
      <c r="BZ149" s="74"/>
      <c r="CA149" s="74"/>
      <c r="CB149" s="74"/>
      <c r="CC149" s="74"/>
      <c r="CD149" s="74"/>
      <c r="CE149" s="74"/>
      <c r="CF149" s="74"/>
      <c r="CG149" s="74"/>
      <c r="CH149" s="74"/>
      <c r="CI149" s="74"/>
      <c r="CJ149" s="74"/>
      <c r="CK149" s="74"/>
    </row>
    <row r="150" spans="1:89" ht="15" customHeight="1">
      <c r="B150" s="108"/>
      <c r="C150" s="109"/>
      <c r="D150" s="74"/>
      <c r="E150" s="74"/>
      <c r="F150" s="74"/>
      <c r="G150" s="74"/>
      <c r="H150" s="74"/>
      <c r="I150" s="74"/>
      <c r="J150" s="74"/>
      <c r="K150" s="74"/>
      <c r="L150" s="74"/>
      <c r="M150" s="74"/>
      <c r="N150" s="74"/>
      <c r="O150" s="74"/>
      <c r="P150" s="74"/>
      <c r="Q150" s="74"/>
      <c r="R150" s="74"/>
      <c r="S150" s="74"/>
      <c r="T150" s="74"/>
      <c r="U150" s="74"/>
      <c r="V150" s="74"/>
      <c r="W150" s="74"/>
      <c r="X150" s="74"/>
      <c r="Y150" s="74"/>
      <c r="Z150" s="74"/>
      <c r="AA150" s="74"/>
      <c r="AB150" s="74"/>
      <c r="AC150" s="74"/>
      <c r="AD150" s="74"/>
      <c r="AE150" s="74"/>
      <c r="AF150" s="74"/>
      <c r="AG150" s="74"/>
      <c r="AH150" s="74"/>
      <c r="AI150" s="74"/>
      <c r="AJ150" s="74"/>
      <c r="AK150" s="74"/>
      <c r="AL150" s="74"/>
      <c r="AM150" s="74"/>
      <c r="AN150" s="74"/>
      <c r="AO150" s="74"/>
      <c r="AP150" s="74"/>
      <c r="AQ150" s="74"/>
      <c r="AR150" s="74"/>
      <c r="AS150" s="74"/>
      <c r="AT150" s="74"/>
      <c r="AU150" s="74"/>
      <c r="AV150" s="74"/>
      <c r="AW150" s="74"/>
      <c r="AX150" s="74"/>
      <c r="AY150" s="74"/>
      <c r="AZ150" s="74"/>
      <c r="BA150" s="74"/>
      <c r="BB150" s="74"/>
      <c r="BC150" s="74"/>
      <c r="BD150" s="74"/>
      <c r="BE150" s="74"/>
      <c r="BF150" s="74"/>
      <c r="BG150" s="74"/>
      <c r="BH150" s="74"/>
      <c r="BI150" s="74"/>
      <c r="BJ150" s="74"/>
      <c r="BK150" s="74"/>
      <c r="BL150" s="74"/>
      <c r="BM150" s="74"/>
      <c r="BN150" s="74"/>
      <c r="BO150" s="74"/>
      <c r="BP150" s="74"/>
      <c r="BQ150" s="74"/>
      <c r="BR150" s="74"/>
      <c r="BS150" s="74"/>
      <c r="BT150" s="74"/>
      <c r="BU150" s="74"/>
      <c r="BV150" s="74"/>
      <c r="BW150" s="74"/>
      <c r="BX150" s="74"/>
      <c r="BY150" s="74"/>
      <c r="BZ150" s="74"/>
      <c r="CA150" s="74"/>
      <c r="CB150" s="74"/>
      <c r="CC150" s="74"/>
      <c r="CD150" s="74"/>
      <c r="CE150" s="74"/>
      <c r="CF150" s="74"/>
      <c r="CG150" s="74"/>
      <c r="CH150" s="74"/>
      <c r="CI150" s="74"/>
      <c r="CJ150" s="74"/>
      <c r="CK150" s="74"/>
    </row>
    <row r="151" spans="1:89" ht="15" customHeight="1">
      <c r="B151" s="108"/>
      <c r="C151" s="109"/>
      <c r="D151" s="74"/>
      <c r="E151" s="74"/>
      <c r="F151" s="74"/>
      <c r="G151" s="74"/>
      <c r="H151" s="74"/>
      <c r="I151" s="74"/>
      <c r="J151" s="74"/>
      <c r="K151" s="74"/>
      <c r="L151" s="74"/>
      <c r="M151" s="74"/>
      <c r="N151" s="74"/>
      <c r="O151" s="74"/>
      <c r="P151" s="74"/>
      <c r="Q151" s="74"/>
      <c r="R151" s="74"/>
      <c r="S151" s="74"/>
      <c r="T151" s="74"/>
      <c r="U151" s="74"/>
      <c r="V151" s="74"/>
      <c r="W151" s="74"/>
      <c r="X151" s="74"/>
      <c r="Y151" s="74"/>
      <c r="Z151" s="74"/>
      <c r="AA151" s="74"/>
      <c r="AB151" s="74"/>
      <c r="AC151" s="74"/>
      <c r="AD151" s="74"/>
      <c r="AE151" s="74"/>
      <c r="AF151" s="74"/>
      <c r="AG151" s="74"/>
      <c r="AH151" s="74"/>
      <c r="AI151" s="74"/>
      <c r="AJ151" s="74"/>
      <c r="AK151" s="74"/>
      <c r="AL151" s="74"/>
      <c r="AM151" s="74"/>
      <c r="AN151" s="74"/>
      <c r="AO151" s="74"/>
      <c r="AP151" s="74"/>
      <c r="AQ151" s="74"/>
      <c r="AR151" s="74"/>
      <c r="AS151" s="74"/>
      <c r="AT151" s="74"/>
      <c r="AU151" s="74"/>
      <c r="AV151" s="74"/>
      <c r="AW151" s="74"/>
      <c r="AX151" s="74"/>
      <c r="AY151" s="74"/>
      <c r="AZ151" s="74"/>
      <c r="BA151" s="74"/>
      <c r="BB151" s="74"/>
      <c r="BC151" s="74"/>
      <c r="BD151" s="74"/>
      <c r="BE151" s="74"/>
      <c r="BF151" s="74"/>
      <c r="BG151" s="74"/>
      <c r="BH151" s="74"/>
      <c r="BI151" s="74"/>
      <c r="BJ151" s="74"/>
      <c r="BK151" s="74"/>
      <c r="BL151" s="74"/>
      <c r="BM151" s="74"/>
      <c r="BN151" s="74"/>
      <c r="BO151" s="74"/>
      <c r="BP151" s="74"/>
      <c r="BQ151" s="74"/>
      <c r="BR151" s="74"/>
      <c r="BS151" s="74"/>
      <c r="BT151" s="74"/>
      <c r="BU151" s="74"/>
      <c r="BV151" s="74"/>
      <c r="BW151" s="74"/>
      <c r="BX151" s="74"/>
      <c r="BY151" s="74"/>
      <c r="BZ151" s="74"/>
      <c r="CA151" s="74"/>
      <c r="CB151" s="74"/>
      <c r="CC151" s="74"/>
      <c r="CD151" s="74"/>
      <c r="CE151" s="74"/>
      <c r="CF151" s="74"/>
      <c r="CG151" s="74"/>
      <c r="CH151" s="74"/>
      <c r="CI151" s="74"/>
      <c r="CJ151" s="74"/>
      <c r="CK151" s="74"/>
    </row>
    <row r="152" spans="1:89" ht="15" customHeight="1">
      <c r="B152" s="108"/>
      <c r="C152" s="109"/>
      <c r="D152" s="74"/>
      <c r="E152" s="74"/>
      <c r="F152" s="74"/>
      <c r="G152" s="74"/>
      <c r="H152" s="74"/>
      <c r="I152" s="74"/>
      <c r="J152" s="74"/>
      <c r="K152" s="74"/>
      <c r="L152" s="74"/>
      <c r="M152" s="74"/>
      <c r="N152" s="74"/>
      <c r="O152" s="74"/>
      <c r="P152" s="74"/>
      <c r="Q152" s="74"/>
      <c r="R152" s="74"/>
      <c r="S152" s="74"/>
      <c r="T152" s="74"/>
      <c r="U152" s="74"/>
      <c r="V152" s="74"/>
      <c r="W152" s="74"/>
      <c r="X152" s="74"/>
      <c r="Y152" s="74"/>
      <c r="Z152" s="74"/>
      <c r="AA152" s="74"/>
      <c r="AB152" s="74"/>
      <c r="AC152" s="74"/>
      <c r="AD152" s="74"/>
      <c r="AE152" s="74"/>
      <c r="AF152" s="74"/>
      <c r="AG152" s="74"/>
      <c r="AH152" s="74"/>
      <c r="AI152" s="74"/>
      <c r="AJ152" s="74"/>
      <c r="AK152" s="74"/>
      <c r="AL152" s="74"/>
      <c r="AM152" s="74"/>
      <c r="AN152" s="74"/>
      <c r="AO152" s="74"/>
      <c r="AP152" s="74"/>
      <c r="AQ152" s="74"/>
      <c r="AR152" s="74"/>
      <c r="AS152" s="74"/>
      <c r="AT152" s="74"/>
      <c r="AU152" s="74"/>
      <c r="AV152" s="74"/>
      <c r="AW152" s="74"/>
      <c r="AX152" s="74"/>
      <c r="AY152" s="74"/>
      <c r="AZ152" s="74"/>
      <c r="BA152" s="74"/>
      <c r="BB152" s="74"/>
      <c r="BC152" s="74"/>
      <c r="BD152" s="74"/>
      <c r="BE152" s="74"/>
      <c r="BF152" s="74"/>
      <c r="BG152" s="74"/>
      <c r="BH152" s="74"/>
      <c r="BI152" s="74"/>
      <c r="BJ152" s="74"/>
      <c r="BK152" s="74"/>
      <c r="BL152" s="74"/>
      <c r="BM152" s="74"/>
      <c r="BN152" s="74"/>
      <c r="BO152" s="74"/>
      <c r="BP152" s="74"/>
      <c r="BQ152" s="74"/>
      <c r="BR152" s="74"/>
      <c r="BS152" s="74"/>
      <c r="BT152" s="74"/>
      <c r="BU152" s="74"/>
      <c r="BV152" s="74"/>
      <c r="BW152" s="74"/>
      <c r="BX152" s="74"/>
      <c r="BY152" s="74"/>
      <c r="BZ152" s="74"/>
      <c r="CA152" s="74"/>
      <c r="CB152" s="74"/>
      <c r="CC152" s="74"/>
      <c r="CD152" s="74"/>
      <c r="CE152" s="74"/>
      <c r="CF152" s="74"/>
      <c r="CG152" s="74"/>
      <c r="CH152" s="74"/>
      <c r="CI152" s="74"/>
      <c r="CJ152" s="74"/>
      <c r="CK152" s="74"/>
    </row>
    <row r="153" spans="1:89" ht="15" customHeight="1">
      <c r="B153" s="108"/>
      <c r="C153" s="109"/>
      <c r="D153" s="74"/>
      <c r="E153" s="74"/>
      <c r="F153" s="74"/>
      <c r="G153" s="74"/>
      <c r="H153" s="74"/>
      <c r="I153" s="74"/>
      <c r="J153" s="74"/>
      <c r="K153" s="74"/>
      <c r="L153" s="74"/>
      <c r="M153" s="74"/>
      <c r="N153" s="74"/>
      <c r="O153" s="74"/>
      <c r="P153" s="74"/>
      <c r="Q153" s="74"/>
      <c r="R153" s="74"/>
      <c r="S153" s="74"/>
      <c r="T153" s="74"/>
      <c r="U153" s="74"/>
      <c r="V153" s="74"/>
      <c r="W153" s="74"/>
      <c r="X153" s="74"/>
      <c r="Y153" s="74"/>
      <c r="Z153" s="74"/>
      <c r="AA153" s="74"/>
      <c r="AB153" s="74"/>
      <c r="AC153" s="74"/>
      <c r="AD153" s="74"/>
      <c r="AE153" s="74"/>
      <c r="AF153" s="74"/>
      <c r="AG153" s="74"/>
      <c r="AH153" s="74"/>
      <c r="AI153" s="74"/>
      <c r="AJ153" s="74"/>
      <c r="AK153" s="74"/>
      <c r="AL153" s="74"/>
      <c r="AM153" s="74"/>
      <c r="AN153" s="74"/>
      <c r="AO153" s="74"/>
      <c r="AP153" s="74"/>
      <c r="AQ153" s="74"/>
      <c r="AR153" s="74"/>
      <c r="AS153" s="74"/>
      <c r="AT153" s="74"/>
      <c r="AU153" s="74"/>
      <c r="AV153" s="74"/>
      <c r="AW153" s="74"/>
      <c r="AX153" s="74"/>
      <c r="AY153" s="74"/>
      <c r="AZ153" s="74"/>
      <c r="BA153" s="74"/>
      <c r="BB153" s="74"/>
      <c r="BC153" s="74"/>
      <c r="BD153" s="74"/>
      <c r="BE153" s="74"/>
      <c r="BF153" s="74"/>
      <c r="BG153" s="74"/>
      <c r="BH153" s="74"/>
      <c r="BI153" s="74"/>
      <c r="BJ153" s="74"/>
      <c r="BK153" s="74"/>
      <c r="BL153" s="74"/>
      <c r="BM153" s="74"/>
      <c r="BN153" s="74"/>
      <c r="BO153" s="74"/>
      <c r="BP153" s="74"/>
      <c r="BQ153" s="74"/>
      <c r="BR153" s="74"/>
      <c r="BS153" s="74"/>
      <c r="BT153" s="74"/>
      <c r="BU153" s="74"/>
      <c r="BV153" s="74"/>
      <c r="BW153" s="74"/>
      <c r="BX153" s="74"/>
      <c r="BY153" s="74"/>
      <c r="BZ153" s="74"/>
      <c r="CA153" s="74"/>
      <c r="CB153" s="74"/>
      <c r="CC153" s="74"/>
      <c r="CD153" s="74"/>
      <c r="CE153" s="74"/>
      <c r="CF153" s="74"/>
      <c r="CG153" s="74"/>
      <c r="CH153" s="74"/>
      <c r="CI153" s="74"/>
      <c r="CJ153" s="74"/>
      <c r="CK153" s="74"/>
    </row>
    <row r="154" spans="1:89" ht="15" customHeight="1">
      <c r="B154" s="108"/>
      <c r="C154" s="109"/>
      <c r="D154" s="74"/>
      <c r="E154" s="74"/>
      <c r="F154" s="74"/>
      <c r="G154" s="74"/>
      <c r="H154" s="74"/>
      <c r="I154" s="74"/>
      <c r="J154" s="74"/>
      <c r="K154" s="74"/>
      <c r="L154" s="74"/>
      <c r="M154" s="74"/>
      <c r="N154" s="74"/>
      <c r="O154" s="74"/>
      <c r="P154" s="74"/>
      <c r="Q154" s="74"/>
      <c r="R154" s="74"/>
      <c r="S154" s="74"/>
      <c r="T154" s="74"/>
      <c r="U154" s="74"/>
      <c r="V154" s="74"/>
      <c r="W154" s="74"/>
      <c r="X154" s="74"/>
      <c r="Y154" s="74"/>
      <c r="Z154" s="74"/>
      <c r="AA154" s="74"/>
      <c r="AB154" s="74"/>
      <c r="AC154" s="74"/>
      <c r="AD154" s="74"/>
      <c r="AE154" s="74"/>
      <c r="AF154" s="74"/>
      <c r="AG154" s="74"/>
      <c r="AH154" s="74"/>
      <c r="AI154" s="74"/>
      <c r="AJ154" s="74"/>
      <c r="AK154" s="74"/>
      <c r="AL154" s="74"/>
      <c r="AM154" s="74"/>
      <c r="AN154" s="74"/>
      <c r="AO154" s="74"/>
      <c r="AP154" s="74"/>
      <c r="AQ154" s="74"/>
      <c r="AR154" s="74"/>
      <c r="AS154" s="74"/>
      <c r="AT154" s="74"/>
      <c r="AU154" s="74"/>
      <c r="AV154" s="74"/>
      <c r="AW154" s="74"/>
      <c r="AX154" s="74"/>
      <c r="AY154" s="74"/>
      <c r="AZ154" s="74"/>
      <c r="BA154" s="74"/>
      <c r="BB154" s="74"/>
      <c r="BC154" s="74"/>
      <c r="BD154" s="74"/>
      <c r="BE154" s="74"/>
      <c r="BF154" s="74"/>
      <c r="BG154" s="74"/>
      <c r="BH154" s="74"/>
      <c r="BI154" s="74"/>
      <c r="BJ154" s="74"/>
      <c r="BK154" s="74"/>
      <c r="BL154" s="74"/>
      <c r="BM154" s="74"/>
      <c r="BN154" s="74"/>
      <c r="BO154" s="74"/>
      <c r="BP154" s="74"/>
      <c r="BQ154" s="74"/>
      <c r="BR154" s="74"/>
      <c r="BS154" s="74"/>
      <c r="BT154" s="74"/>
      <c r="BU154" s="74"/>
      <c r="BV154" s="74"/>
      <c r="BW154" s="74"/>
      <c r="BX154" s="74"/>
      <c r="BY154" s="74"/>
      <c r="BZ154" s="74"/>
      <c r="CA154" s="74"/>
      <c r="CB154" s="74"/>
      <c r="CC154" s="74"/>
      <c r="CD154" s="74"/>
      <c r="CE154" s="74"/>
      <c r="CF154" s="74"/>
      <c r="CG154" s="74"/>
      <c r="CH154" s="74"/>
      <c r="CI154" s="74"/>
      <c r="CJ154" s="74"/>
      <c r="CK154" s="74"/>
    </row>
    <row r="155" spans="1:89" ht="15" customHeight="1">
      <c r="B155" s="108"/>
      <c r="C155" s="109"/>
      <c r="D155" s="74"/>
      <c r="E155" s="74"/>
      <c r="F155" s="74"/>
      <c r="G155" s="74"/>
      <c r="H155" s="74"/>
      <c r="I155" s="74"/>
      <c r="J155" s="74"/>
      <c r="K155" s="74"/>
      <c r="L155" s="74"/>
      <c r="M155" s="74"/>
      <c r="N155" s="74"/>
      <c r="O155" s="74"/>
      <c r="P155" s="74"/>
      <c r="Q155" s="74"/>
      <c r="R155" s="74"/>
      <c r="S155" s="74"/>
      <c r="T155" s="74"/>
      <c r="U155" s="74"/>
      <c r="V155" s="74"/>
      <c r="W155" s="74"/>
      <c r="X155" s="74"/>
      <c r="Y155" s="74"/>
      <c r="Z155" s="74"/>
      <c r="AA155" s="74"/>
      <c r="AB155" s="74"/>
      <c r="AC155" s="74"/>
      <c r="AD155" s="74"/>
      <c r="AE155" s="74"/>
      <c r="AF155" s="74"/>
      <c r="AG155" s="74"/>
      <c r="AH155" s="74"/>
      <c r="AI155" s="74"/>
      <c r="AJ155" s="74"/>
      <c r="AK155" s="74"/>
      <c r="AL155" s="74"/>
      <c r="AM155" s="74"/>
      <c r="AN155" s="74"/>
      <c r="AO155" s="74"/>
      <c r="AP155" s="74"/>
      <c r="AQ155" s="74"/>
      <c r="AR155" s="74"/>
      <c r="AS155" s="74"/>
      <c r="AT155" s="74"/>
      <c r="AU155" s="74"/>
      <c r="AV155" s="74"/>
      <c r="AW155" s="74"/>
      <c r="AX155" s="74"/>
      <c r="AY155" s="74"/>
      <c r="AZ155" s="74"/>
      <c r="BA155" s="74"/>
      <c r="BB155" s="74"/>
      <c r="BC155" s="74"/>
      <c r="BD155" s="74"/>
      <c r="BE155" s="74"/>
      <c r="BF155" s="74"/>
      <c r="BG155" s="74"/>
      <c r="BH155" s="74"/>
      <c r="BI155" s="74"/>
      <c r="BJ155" s="74"/>
      <c r="BK155" s="74"/>
      <c r="BL155" s="74"/>
      <c r="BM155" s="74"/>
      <c r="BN155" s="74"/>
      <c r="BO155" s="74"/>
      <c r="BP155" s="74"/>
      <c r="BQ155" s="74"/>
      <c r="BR155" s="74"/>
      <c r="BS155" s="74"/>
      <c r="BT155" s="74"/>
      <c r="BU155" s="74"/>
      <c r="BV155" s="74"/>
      <c r="BW155" s="74"/>
      <c r="BX155" s="74"/>
      <c r="BY155" s="74"/>
      <c r="BZ155" s="74"/>
      <c r="CA155" s="74"/>
      <c r="CB155" s="74"/>
      <c r="CC155" s="74"/>
      <c r="CD155" s="74"/>
      <c r="CE155" s="74"/>
      <c r="CF155" s="74"/>
      <c r="CG155" s="74"/>
      <c r="CH155" s="74"/>
      <c r="CI155" s="74"/>
      <c r="CJ155" s="74"/>
      <c r="CK155" s="74"/>
    </row>
    <row r="156" spans="1:89" ht="15" customHeight="1">
      <c r="A156" s="107"/>
      <c r="B156" s="108"/>
      <c r="C156" s="228"/>
      <c r="D156" s="74"/>
      <c r="E156" s="74"/>
      <c r="F156" s="74"/>
      <c r="G156" s="74"/>
      <c r="H156" s="74"/>
      <c r="I156" s="74"/>
      <c r="J156" s="74"/>
      <c r="K156" s="74"/>
      <c r="L156" s="74"/>
      <c r="M156" s="74"/>
      <c r="N156" s="74"/>
      <c r="O156" s="74"/>
      <c r="P156" s="74"/>
      <c r="Q156" s="74"/>
      <c r="R156" s="74"/>
      <c r="S156" s="74"/>
      <c r="T156" s="74"/>
      <c r="U156" s="74"/>
      <c r="V156" s="74"/>
      <c r="W156" s="74"/>
      <c r="X156" s="74"/>
      <c r="Y156" s="74"/>
      <c r="Z156" s="74"/>
      <c r="AA156" s="74"/>
      <c r="AB156" s="74"/>
      <c r="AC156" s="74"/>
      <c r="AD156" s="74"/>
      <c r="AE156" s="74"/>
      <c r="AF156" s="74"/>
      <c r="AG156" s="74"/>
      <c r="AH156" s="74"/>
      <c r="AI156" s="74"/>
      <c r="AJ156" s="74"/>
      <c r="AK156" s="74"/>
      <c r="AL156" s="74"/>
      <c r="AM156" s="74"/>
      <c r="AN156" s="74"/>
      <c r="AO156" s="74"/>
      <c r="AP156" s="74"/>
      <c r="AQ156" s="74"/>
      <c r="AR156" s="74"/>
      <c r="AS156" s="74"/>
      <c r="AT156" s="74"/>
      <c r="AU156" s="74"/>
      <c r="AV156" s="74"/>
      <c r="AW156" s="74"/>
      <c r="AX156" s="74"/>
      <c r="AY156" s="74"/>
      <c r="AZ156" s="74"/>
      <c r="BA156" s="74"/>
      <c r="BB156" s="74"/>
      <c r="BC156" s="74"/>
      <c r="BD156" s="74"/>
      <c r="BE156" s="74"/>
      <c r="BF156" s="74"/>
      <c r="BG156" s="74"/>
      <c r="BH156" s="74"/>
      <c r="BI156" s="74"/>
      <c r="BJ156" s="74"/>
      <c r="BK156" s="74"/>
      <c r="BL156" s="74"/>
      <c r="BM156" s="74"/>
      <c r="BN156" s="74"/>
      <c r="BO156" s="74"/>
      <c r="BP156" s="74"/>
      <c r="BQ156" s="74"/>
      <c r="BR156" s="74"/>
      <c r="BS156" s="74"/>
      <c r="BT156" s="74"/>
      <c r="BU156" s="74"/>
      <c r="BV156" s="74"/>
      <c r="BW156" s="74"/>
      <c r="BX156" s="74"/>
      <c r="BY156" s="74"/>
      <c r="BZ156" s="74"/>
      <c r="CA156" s="74"/>
      <c r="CB156" s="74"/>
      <c r="CC156" s="74"/>
      <c r="CD156" s="74"/>
      <c r="CE156" s="74"/>
      <c r="CF156" s="74"/>
      <c r="CG156" s="74"/>
      <c r="CH156" s="74"/>
      <c r="CI156" s="74"/>
      <c r="CJ156" s="74"/>
      <c r="CK156" s="74"/>
    </row>
    <row r="157" spans="1:89" ht="15" customHeight="1">
      <c r="B157" s="108"/>
      <c r="C157" s="109"/>
      <c r="D157" s="74"/>
      <c r="E157" s="74"/>
      <c r="F157" s="74"/>
      <c r="G157" s="74"/>
      <c r="H157" s="74"/>
      <c r="I157" s="74"/>
      <c r="J157" s="74"/>
      <c r="K157" s="74"/>
      <c r="L157" s="74"/>
      <c r="M157" s="74"/>
      <c r="N157" s="74"/>
      <c r="O157" s="74"/>
      <c r="P157" s="74"/>
      <c r="Q157" s="74"/>
      <c r="R157" s="74"/>
      <c r="S157" s="74"/>
      <c r="T157" s="74"/>
      <c r="U157" s="74"/>
      <c r="V157" s="74"/>
      <c r="W157" s="74"/>
      <c r="X157" s="74"/>
      <c r="Y157" s="74"/>
      <c r="Z157" s="74"/>
      <c r="AA157" s="74"/>
      <c r="AB157" s="74"/>
      <c r="AC157" s="74"/>
      <c r="AD157" s="74"/>
      <c r="AE157" s="74"/>
      <c r="AF157" s="74"/>
      <c r="AG157" s="74"/>
      <c r="AH157" s="74"/>
      <c r="AI157" s="74"/>
      <c r="AJ157" s="74"/>
      <c r="AK157" s="74"/>
      <c r="AL157" s="74"/>
      <c r="AM157" s="74"/>
      <c r="AN157" s="74"/>
      <c r="AO157" s="74"/>
      <c r="AP157" s="74"/>
      <c r="AQ157" s="74"/>
      <c r="AR157" s="74"/>
      <c r="AS157" s="74"/>
      <c r="AT157" s="74"/>
      <c r="AU157" s="74"/>
      <c r="AV157" s="74"/>
      <c r="AW157" s="74"/>
      <c r="AX157" s="74"/>
      <c r="AY157" s="74"/>
      <c r="AZ157" s="74"/>
      <c r="BA157" s="74"/>
      <c r="BB157" s="74"/>
      <c r="BC157" s="74"/>
      <c r="BD157" s="74"/>
      <c r="BE157" s="74"/>
      <c r="BF157" s="74"/>
      <c r="BG157" s="74"/>
      <c r="BH157" s="74"/>
      <c r="BI157" s="74"/>
      <c r="BJ157" s="74"/>
      <c r="BK157" s="74"/>
      <c r="BL157" s="74"/>
      <c r="BM157" s="74"/>
      <c r="BN157" s="74"/>
      <c r="BO157" s="74"/>
      <c r="BP157" s="74"/>
      <c r="BQ157" s="74"/>
      <c r="BR157" s="74"/>
      <c r="BS157" s="74"/>
      <c r="BT157" s="74"/>
      <c r="BU157" s="74"/>
      <c r="BV157" s="74"/>
      <c r="BW157" s="74"/>
      <c r="BX157" s="74"/>
      <c r="BY157" s="74"/>
      <c r="BZ157" s="74"/>
      <c r="CA157" s="74"/>
      <c r="CB157" s="74"/>
      <c r="CC157" s="74"/>
      <c r="CD157" s="74"/>
      <c r="CE157" s="74"/>
      <c r="CF157" s="74"/>
      <c r="CG157" s="74"/>
      <c r="CH157" s="74"/>
      <c r="CI157" s="74"/>
      <c r="CJ157" s="74"/>
      <c r="CK157" s="74"/>
    </row>
    <row r="158" spans="1:89" ht="15" customHeight="1">
      <c r="B158" s="108"/>
      <c r="C158" s="109"/>
      <c r="E158" s="2"/>
      <c r="F158" s="2"/>
      <c r="G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</row>
    <row r="159" spans="1:89" ht="15" customHeight="1">
      <c r="B159" s="108"/>
      <c r="C159" s="109"/>
      <c r="E159" s="2"/>
      <c r="F159" s="2"/>
      <c r="G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</row>
    <row r="160" spans="1:89" ht="15" customHeight="1">
      <c r="B160" s="108"/>
      <c r="C160" s="109"/>
      <c r="E160" s="2"/>
      <c r="F160" s="2"/>
      <c r="G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</row>
    <row r="161" spans="1:256" ht="15" customHeight="1">
      <c r="B161" s="108"/>
      <c r="C161" s="109"/>
      <c r="E161" s="2"/>
      <c r="F161" s="2"/>
      <c r="G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</row>
    <row r="162" spans="1:256" ht="15" customHeight="1">
      <c r="B162" s="108"/>
      <c r="C162" s="109"/>
      <c r="E162" s="2"/>
      <c r="F162" s="2"/>
      <c r="G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</row>
    <row r="163" spans="1:256" ht="15" customHeight="1">
      <c r="B163" s="108"/>
      <c r="C163" s="109"/>
      <c r="Y163" s="73"/>
      <c r="AI163" s="73"/>
      <c r="AW163" s="73"/>
    </row>
    <row r="164" spans="1:256" ht="15" customHeight="1">
      <c r="A164" s="104"/>
      <c r="B164" s="268"/>
      <c r="C164" s="159"/>
      <c r="D164" s="73"/>
      <c r="E164" s="73"/>
      <c r="F164" s="73"/>
      <c r="G164" s="73"/>
      <c r="H164" s="73"/>
      <c r="I164" s="73"/>
      <c r="J164" s="73"/>
      <c r="K164" s="73"/>
      <c r="L164" s="73"/>
      <c r="M164" s="73"/>
      <c r="N164" s="73"/>
      <c r="O164" s="73"/>
      <c r="P164" s="73"/>
      <c r="Q164" s="73"/>
      <c r="R164" s="73"/>
      <c r="S164" s="73"/>
      <c r="T164" s="73"/>
      <c r="U164" s="73"/>
      <c r="V164" s="73"/>
      <c r="W164" s="73"/>
      <c r="X164" s="73"/>
      <c r="Y164" s="73"/>
      <c r="Z164" s="73"/>
      <c r="AA164" s="73"/>
      <c r="AB164" s="73"/>
      <c r="AC164" s="73"/>
      <c r="AD164" s="73"/>
      <c r="AE164" s="73"/>
      <c r="AF164" s="73"/>
      <c r="AG164" s="73"/>
      <c r="AH164" s="73"/>
      <c r="AI164" s="73"/>
      <c r="AJ164" s="73"/>
      <c r="AK164" s="73"/>
      <c r="AL164" s="73"/>
      <c r="AM164" s="73"/>
      <c r="AN164" s="73"/>
      <c r="AO164" s="73"/>
      <c r="AP164" s="73"/>
      <c r="AQ164" s="73"/>
      <c r="AR164" s="73"/>
      <c r="AS164" s="73"/>
      <c r="AT164" s="73"/>
      <c r="AU164" s="73"/>
      <c r="AV164" s="73"/>
      <c r="AW164" s="73"/>
      <c r="AX164" s="73"/>
      <c r="AY164" s="73"/>
      <c r="AZ164" s="73"/>
      <c r="BA164" s="73"/>
      <c r="BB164" s="73"/>
      <c r="BC164" s="73"/>
      <c r="BD164" s="73"/>
      <c r="BE164" s="73"/>
      <c r="BF164" s="73"/>
      <c r="BG164" s="73"/>
      <c r="BH164" s="73"/>
      <c r="BI164" s="73"/>
      <c r="BJ164" s="73"/>
      <c r="BK164" s="73"/>
      <c r="BL164" s="73"/>
      <c r="BM164" s="73"/>
      <c r="BN164" s="73"/>
      <c r="BO164" s="73"/>
      <c r="BP164" s="73"/>
      <c r="BQ164" s="73"/>
      <c r="BR164" s="73"/>
      <c r="BS164" s="73"/>
      <c r="BT164" s="73"/>
      <c r="BU164" s="73"/>
      <c r="BV164" s="73"/>
      <c r="BW164" s="73"/>
      <c r="BX164" s="73"/>
      <c r="BY164" s="73"/>
      <c r="BZ164" s="73"/>
      <c r="CA164" s="73"/>
      <c r="CB164" s="73"/>
      <c r="CC164" s="73"/>
      <c r="CD164" s="73"/>
      <c r="CE164" s="73"/>
      <c r="CF164" s="73"/>
      <c r="CG164" s="73"/>
      <c r="CH164" s="73"/>
      <c r="CI164" s="73"/>
      <c r="CJ164" s="73"/>
      <c r="CK164" s="73"/>
      <c r="CL164" s="73"/>
      <c r="CM164" s="73"/>
      <c r="CN164" s="73"/>
      <c r="CO164" s="73"/>
      <c r="CP164" s="73"/>
      <c r="CQ164" s="73"/>
      <c r="CR164" s="73"/>
      <c r="CS164" s="73"/>
      <c r="CT164" s="73"/>
      <c r="CU164" s="73"/>
      <c r="CV164" s="73"/>
      <c r="CW164" s="73"/>
      <c r="CX164" s="73"/>
      <c r="CY164" s="73"/>
      <c r="CZ164" s="73"/>
      <c r="DA164" s="73"/>
      <c r="DB164" s="73"/>
      <c r="DC164" s="73"/>
      <c r="DD164" s="73"/>
      <c r="DE164" s="73"/>
      <c r="DF164" s="73"/>
      <c r="DG164" s="73"/>
      <c r="DH164" s="73"/>
      <c r="DI164" s="73"/>
      <c r="DJ164" s="73"/>
      <c r="DK164" s="73"/>
      <c r="DL164" s="73"/>
      <c r="DM164" s="73"/>
      <c r="DN164" s="73"/>
      <c r="DO164" s="73"/>
      <c r="DP164" s="73"/>
      <c r="DQ164" s="73"/>
      <c r="DR164" s="73"/>
      <c r="DS164" s="73"/>
      <c r="DT164" s="73"/>
      <c r="DU164" s="73"/>
      <c r="DV164" s="73"/>
      <c r="DW164" s="73"/>
      <c r="DX164" s="73"/>
      <c r="DY164" s="73"/>
      <c r="DZ164" s="73"/>
      <c r="EA164" s="73"/>
      <c r="EB164" s="73"/>
      <c r="EC164" s="73"/>
      <c r="ED164" s="73"/>
      <c r="EE164" s="73"/>
      <c r="EF164" s="73"/>
      <c r="EG164" s="73"/>
      <c r="EH164" s="73"/>
      <c r="EI164" s="73"/>
      <c r="EJ164" s="73"/>
      <c r="EK164" s="73"/>
      <c r="EL164" s="73"/>
      <c r="EM164" s="73"/>
      <c r="EN164" s="73"/>
      <c r="EO164" s="73"/>
      <c r="EP164" s="73"/>
      <c r="EQ164" s="73"/>
      <c r="ER164" s="73"/>
      <c r="ES164" s="73"/>
      <c r="ET164" s="73"/>
      <c r="EU164" s="73"/>
      <c r="EV164" s="73"/>
      <c r="EW164" s="73"/>
      <c r="EX164" s="73"/>
      <c r="EY164" s="73"/>
      <c r="EZ164" s="73"/>
      <c r="FA164" s="73"/>
      <c r="FB164" s="73"/>
      <c r="FC164" s="73"/>
      <c r="FD164" s="73"/>
      <c r="FE164" s="73"/>
      <c r="FF164" s="73"/>
      <c r="FG164" s="73"/>
      <c r="FH164" s="73"/>
      <c r="FI164" s="73"/>
      <c r="FJ164" s="73"/>
      <c r="FK164" s="73"/>
      <c r="FL164" s="73"/>
      <c r="FM164" s="73"/>
      <c r="FN164" s="73"/>
      <c r="FO164" s="73"/>
      <c r="FP164" s="73"/>
      <c r="FQ164" s="73"/>
      <c r="FR164" s="73"/>
      <c r="FS164" s="73"/>
      <c r="FT164" s="73"/>
      <c r="FU164" s="73"/>
      <c r="FV164" s="73"/>
      <c r="FW164" s="73"/>
      <c r="FX164" s="73"/>
      <c r="FY164" s="73"/>
      <c r="FZ164" s="73"/>
      <c r="GA164" s="73"/>
      <c r="GB164" s="73"/>
      <c r="GC164" s="73"/>
      <c r="GD164" s="73"/>
      <c r="GE164" s="73"/>
      <c r="GF164" s="73"/>
      <c r="GG164" s="73"/>
      <c r="GH164" s="73"/>
      <c r="GI164" s="73"/>
      <c r="GJ164" s="73"/>
      <c r="GK164" s="73"/>
      <c r="GL164" s="73"/>
      <c r="GM164" s="73"/>
      <c r="GN164" s="73"/>
      <c r="GO164" s="73"/>
      <c r="GP164" s="73"/>
      <c r="GQ164" s="73"/>
      <c r="GR164" s="73"/>
      <c r="GS164" s="73"/>
      <c r="GT164" s="73"/>
      <c r="GU164" s="73"/>
      <c r="GV164" s="73"/>
      <c r="GW164" s="73"/>
      <c r="GX164" s="73"/>
      <c r="GY164" s="73"/>
      <c r="GZ164" s="73"/>
      <c r="HA164" s="73"/>
      <c r="HB164" s="73"/>
      <c r="HC164" s="73"/>
      <c r="HD164" s="73"/>
      <c r="HE164" s="73"/>
      <c r="HF164" s="73"/>
      <c r="HG164" s="73"/>
      <c r="HH164" s="73"/>
      <c r="HI164" s="73"/>
      <c r="HJ164" s="73"/>
      <c r="HK164" s="73"/>
      <c r="HL164" s="73"/>
      <c r="HM164" s="73"/>
      <c r="HN164" s="73"/>
      <c r="HO164" s="73"/>
      <c r="HP164" s="73"/>
      <c r="HQ164" s="73"/>
      <c r="HR164" s="73"/>
      <c r="HS164" s="73"/>
      <c r="HT164" s="73"/>
      <c r="HU164" s="73"/>
      <c r="HV164" s="73"/>
      <c r="HW164" s="73"/>
      <c r="HX164" s="73"/>
      <c r="HY164" s="73"/>
      <c r="HZ164" s="73"/>
      <c r="IA164" s="73"/>
      <c r="IB164" s="73"/>
      <c r="IC164" s="73"/>
      <c r="ID164" s="73"/>
      <c r="IE164" s="73"/>
      <c r="IF164" s="73"/>
      <c r="IG164" s="73"/>
      <c r="IH164" s="73"/>
      <c r="II164" s="73"/>
      <c r="IJ164" s="73"/>
      <c r="IK164" s="73"/>
      <c r="IL164" s="73"/>
      <c r="IM164" s="73"/>
      <c r="IN164" s="73"/>
      <c r="IO164" s="73"/>
      <c r="IP164" s="73"/>
      <c r="IQ164" s="73"/>
      <c r="IR164" s="73"/>
      <c r="IS164" s="73"/>
      <c r="IT164" s="73"/>
      <c r="IU164" s="73"/>
      <c r="IV164" s="73"/>
    </row>
    <row r="165" spans="1:256" ht="15" customHeight="1">
      <c r="A165" s="104"/>
      <c r="B165" s="268"/>
      <c r="C165" s="159"/>
      <c r="D165" s="73"/>
      <c r="E165" s="73"/>
      <c r="F165" s="73"/>
      <c r="G165" s="73"/>
      <c r="H165" s="73"/>
      <c r="I165" s="73"/>
      <c r="J165" s="73"/>
      <c r="K165" s="73"/>
      <c r="L165" s="73"/>
      <c r="M165" s="73"/>
      <c r="N165" s="73"/>
      <c r="O165" s="73"/>
      <c r="P165" s="73"/>
      <c r="Q165" s="73"/>
      <c r="R165" s="73"/>
      <c r="S165" s="73"/>
      <c r="T165" s="73"/>
      <c r="U165" s="73"/>
      <c r="V165" s="73"/>
      <c r="W165" s="73"/>
      <c r="X165" s="73"/>
      <c r="Y165" s="73"/>
      <c r="Z165" s="73"/>
      <c r="AA165" s="73"/>
      <c r="AB165" s="73"/>
      <c r="AC165" s="73"/>
      <c r="AD165" s="73"/>
      <c r="AE165" s="73"/>
      <c r="AF165" s="73"/>
      <c r="AG165" s="73"/>
      <c r="AH165" s="73"/>
      <c r="AI165" s="73"/>
      <c r="AJ165" s="73"/>
      <c r="AK165" s="73"/>
      <c r="AL165" s="73"/>
      <c r="AM165" s="73"/>
      <c r="AN165" s="73"/>
      <c r="AO165" s="73"/>
      <c r="AP165" s="73"/>
      <c r="AQ165" s="73"/>
      <c r="AR165" s="73"/>
      <c r="AS165" s="73"/>
      <c r="AT165" s="73"/>
      <c r="AU165" s="73"/>
      <c r="AV165" s="73"/>
      <c r="AW165" s="73"/>
      <c r="AX165" s="73"/>
      <c r="AY165" s="73"/>
      <c r="AZ165" s="73"/>
      <c r="BA165" s="73"/>
      <c r="BB165" s="73"/>
      <c r="BC165" s="73"/>
      <c r="BD165" s="73"/>
      <c r="BE165" s="73"/>
      <c r="BF165" s="73"/>
      <c r="BG165" s="73"/>
      <c r="BH165" s="73"/>
      <c r="BI165" s="73"/>
      <c r="BJ165" s="73"/>
      <c r="BK165" s="73"/>
      <c r="BL165" s="73"/>
      <c r="BM165" s="73"/>
      <c r="BN165" s="73"/>
      <c r="BO165" s="73"/>
      <c r="BP165" s="73"/>
      <c r="BQ165" s="73"/>
      <c r="BR165" s="73"/>
      <c r="BS165" s="73"/>
      <c r="BT165" s="73"/>
      <c r="BU165" s="73"/>
      <c r="BV165" s="73"/>
      <c r="BW165" s="73"/>
      <c r="BX165" s="73"/>
      <c r="BY165" s="73"/>
      <c r="BZ165" s="73"/>
      <c r="CA165" s="73"/>
      <c r="CB165" s="73"/>
      <c r="CC165" s="73"/>
      <c r="CD165" s="73"/>
      <c r="CE165" s="73"/>
      <c r="CF165" s="73"/>
      <c r="CG165" s="73"/>
      <c r="CH165" s="73"/>
      <c r="CI165" s="73"/>
      <c r="CJ165" s="73"/>
      <c r="CK165" s="73"/>
      <c r="CL165" s="73"/>
      <c r="CM165" s="73"/>
      <c r="CN165" s="73"/>
      <c r="CO165" s="73"/>
      <c r="CP165" s="73"/>
      <c r="CQ165" s="73"/>
      <c r="CR165" s="73"/>
      <c r="CS165" s="73"/>
      <c r="CT165" s="73"/>
      <c r="CU165" s="73"/>
      <c r="CV165" s="73"/>
      <c r="CW165" s="73"/>
      <c r="CX165" s="73"/>
      <c r="CY165" s="73"/>
      <c r="CZ165" s="73"/>
      <c r="DA165" s="73"/>
      <c r="DB165" s="73"/>
      <c r="DC165" s="73"/>
      <c r="DD165" s="73"/>
      <c r="DE165" s="73"/>
      <c r="DF165" s="73"/>
      <c r="DG165" s="73"/>
      <c r="DH165" s="73"/>
      <c r="DI165" s="73"/>
      <c r="DJ165" s="73"/>
      <c r="DK165" s="73"/>
      <c r="DL165" s="73"/>
      <c r="DM165" s="73"/>
      <c r="DN165" s="73"/>
      <c r="DO165" s="73"/>
      <c r="DP165" s="73"/>
      <c r="DQ165" s="73"/>
      <c r="DR165" s="73"/>
      <c r="DS165" s="73"/>
      <c r="DT165" s="73"/>
      <c r="DU165" s="73"/>
      <c r="DV165" s="73"/>
      <c r="DW165" s="73"/>
      <c r="DX165" s="73"/>
      <c r="DY165" s="73"/>
      <c r="DZ165" s="73"/>
      <c r="EA165" s="73"/>
      <c r="EB165" s="73"/>
      <c r="EC165" s="73"/>
      <c r="ED165" s="73"/>
      <c r="EE165" s="73"/>
      <c r="EF165" s="73"/>
      <c r="EG165" s="73"/>
      <c r="EH165" s="73"/>
      <c r="EI165" s="73"/>
      <c r="EJ165" s="73"/>
      <c r="EK165" s="73"/>
      <c r="EL165" s="73"/>
      <c r="EM165" s="73"/>
      <c r="EN165" s="73"/>
      <c r="EO165" s="73"/>
      <c r="EP165" s="73"/>
      <c r="EQ165" s="73"/>
      <c r="ER165" s="73"/>
      <c r="ES165" s="73"/>
      <c r="ET165" s="73"/>
      <c r="EU165" s="73"/>
      <c r="EV165" s="73"/>
      <c r="EW165" s="73"/>
      <c r="EX165" s="73"/>
      <c r="EY165" s="73"/>
      <c r="EZ165" s="73"/>
      <c r="FA165" s="73"/>
      <c r="FB165" s="73"/>
      <c r="FC165" s="73"/>
      <c r="FD165" s="73"/>
      <c r="FE165" s="73"/>
      <c r="FF165" s="73"/>
      <c r="FG165" s="73"/>
      <c r="FH165" s="73"/>
      <c r="FI165" s="73"/>
      <c r="FJ165" s="73"/>
      <c r="FK165" s="73"/>
      <c r="FL165" s="73"/>
      <c r="FM165" s="73"/>
      <c r="FN165" s="73"/>
      <c r="FO165" s="73"/>
      <c r="FP165" s="73"/>
      <c r="FQ165" s="73"/>
      <c r="FR165" s="73"/>
      <c r="FS165" s="73"/>
      <c r="FT165" s="73"/>
      <c r="FU165" s="73"/>
      <c r="FV165" s="73"/>
      <c r="FW165" s="73"/>
      <c r="FX165" s="73"/>
      <c r="FY165" s="73"/>
      <c r="FZ165" s="73"/>
      <c r="GA165" s="73"/>
      <c r="GB165" s="73"/>
      <c r="GC165" s="73"/>
      <c r="GD165" s="73"/>
      <c r="GE165" s="73"/>
      <c r="GF165" s="73"/>
      <c r="GG165" s="73"/>
      <c r="GH165" s="73"/>
      <c r="GI165" s="73"/>
      <c r="GJ165" s="73"/>
      <c r="GK165" s="73"/>
      <c r="GL165" s="73"/>
      <c r="GM165" s="73"/>
      <c r="GN165" s="73"/>
      <c r="GO165" s="73"/>
      <c r="GP165" s="73"/>
      <c r="GQ165" s="73"/>
      <c r="GR165" s="73"/>
      <c r="GS165" s="73"/>
      <c r="GT165" s="73"/>
      <c r="GU165" s="73"/>
      <c r="GV165" s="73"/>
      <c r="GW165" s="73"/>
      <c r="GX165" s="73"/>
      <c r="GY165" s="73"/>
      <c r="GZ165" s="73"/>
      <c r="HA165" s="73"/>
      <c r="HB165" s="73"/>
      <c r="HC165" s="73"/>
      <c r="HD165" s="73"/>
      <c r="HE165" s="73"/>
      <c r="HF165" s="73"/>
      <c r="HG165" s="73"/>
      <c r="HH165" s="73"/>
      <c r="HI165" s="73"/>
      <c r="HJ165" s="73"/>
      <c r="HK165" s="73"/>
      <c r="HL165" s="73"/>
      <c r="HM165" s="73"/>
      <c r="HN165" s="73"/>
      <c r="HO165" s="73"/>
      <c r="HP165" s="73"/>
      <c r="HQ165" s="73"/>
      <c r="HR165" s="73"/>
      <c r="HS165" s="73"/>
      <c r="HT165" s="73"/>
      <c r="HU165" s="73"/>
      <c r="HV165" s="73"/>
      <c r="HW165" s="73"/>
      <c r="HX165" s="73"/>
      <c r="HY165" s="73"/>
      <c r="HZ165" s="73"/>
      <c r="IA165" s="73"/>
      <c r="IB165" s="73"/>
      <c r="IC165" s="73"/>
      <c r="ID165" s="73"/>
      <c r="IE165" s="73"/>
      <c r="IF165" s="73"/>
      <c r="IG165" s="73"/>
      <c r="IH165" s="73"/>
      <c r="II165" s="73"/>
      <c r="IJ165" s="73"/>
      <c r="IK165" s="73"/>
      <c r="IL165" s="73"/>
      <c r="IM165" s="73"/>
      <c r="IN165" s="73"/>
      <c r="IO165" s="73"/>
      <c r="IP165" s="73"/>
      <c r="IQ165" s="73"/>
      <c r="IR165" s="73"/>
      <c r="IS165" s="73"/>
      <c r="IT165" s="73"/>
      <c r="IU165" s="73"/>
      <c r="IV165" s="73"/>
    </row>
    <row r="166" spans="1:256" ht="15" customHeight="1">
      <c r="A166" s="104"/>
      <c r="B166" s="268"/>
      <c r="C166" s="159"/>
      <c r="D166" s="73"/>
      <c r="E166" s="73"/>
      <c r="F166" s="73"/>
      <c r="G166" s="73"/>
      <c r="H166" s="73"/>
      <c r="I166" s="73"/>
      <c r="J166" s="73"/>
      <c r="K166" s="73"/>
      <c r="L166" s="73"/>
      <c r="M166" s="73"/>
      <c r="N166" s="73"/>
      <c r="O166" s="73"/>
      <c r="P166" s="73"/>
      <c r="Q166" s="73"/>
      <c r="R166" s="73"/>
      <c r="S166" s="73"/>
      <c r="T166" s="73"/>
      <c r="U166" s="73"/>
      <c r="V166" s="73"/>
      <c r="W166" s="73"/>
      <c r="X166" s="73"/>
      <c r="Y166" s="73"/>
      <c r="Z166" s="73"/>
      <c r="AA166" s="73"/>
      <c r="AB166" s="73"/>
      <c r="AC166" s="73"/>
      <c r="AD166" s="73"/>
      <c r="AE166" s="73"/>
      <c r="AF166" s="73"/>
      <c r="AG166" s="73"/>
      <c r="AH166" s="73"/>
      <c r="AI166" s="73"/>
      <c r="AJ166" s="73"/>
      <c r="AK166" s="73"/>
      <c r="AL166" s="73"/>
      <c r="AM166" s="73"/>
      <c r="AN166" s="73"/>
      <c r="AO166" s="73"/>
      <c r="AP166" s="73"/>
      <c r="AQ166" s="73"/>
      <c r="AR166" s="73"/>
      <c r="AS166" s="73"/>
      <c r="AT166" s="73"/>
      <c r="AU166" s="73"/>
      <c r="AV166" s="73"/>
      <c r="AW166" s="73"/>
      <c r="AX166" s="73"/>
      <c r="AY166" s="73"/>
      <c r="AZ166" s="73"/>
      <c r="BA166" s="73"/>
      <c r="BB166" s="73"/>
      <c r="BC166" s="73"/>
      <c r="BD166" s="73"/>
      <c r="BE166" s="73"/>
      <c r="BF166" s="73"/>
      <c r="BG166" s="73"/>
      <c r="BH166" s="73"/>
      <c r="BI166" s="73"/>
      <c r="BJ166" s="73"/>
      <c r="BK166" s="73"/>
      <c r="BL166" s="73"/>
      <c r="BM166" s="73"/>
      <c r="BN166" s="73"/>
      <c r="BO166" s="73"/>
      <c r="BP166" s="73"/>
      <c r="BQ166" s="73"/>
      <c r="BR166" s="73"/>
      <c r="BS166" s="73"/>
      <c r="BT166" s="73"/>
      <c r="BU166" s="73"/>
      <c r="BV166" s="73"/>
      <c r="BW166" s="73"/>
      <c r="BX166" s="73"/>
      <c r="BY166" s="73"/>
      <c r="BZ166" s="73"/>
      <c r="CA166" s="73"/>
      <c r="CB166" s="73"/>
      <c r="CC166" s="73"/>
      <c r="CD166" s="73"/>
      <c r="CE166" s="73"/>
      <c r="CF166" s="73"/>
      <c r="CG166" s="73"/>
      <c r="CH166" s="73"/>
      <c r="CI166" s="73"/>
      <c r="CJ166" s="73"/>
      <c r="CK166" s="73"/>
      <c r="CL166" s="73"/>
      <c r="CM166" s="73"/>
      <c r="CN166" s="73"/>
      <c r="CO166" s="73"/>
      <c r="CP166" s="73"/>
      <c r="CQ166" s="73"/>
      <c r="CR166" s="73"/>
      <c r="CS166" s="73"/>
      <c r="CT166" s="73"/>
      <c r="CU166" s="73"/>
      <c r="CV166" s="73"/>
      <c r="CW166" s="73"/>
      <c r="CX166" s="73"/>
      <c r="CY166" s="73"/>
      <c r="CZ166" s="73"/>
      <c r="DA166" s="73"/>
      <c r="DB166" s="73"/>
      <c r="DC166" s="73"/>
      <c r="DD166" s="73"/>
      <c r="DE166" s="73"/>
      <c r="DF166" s="73"/>
      <c r="DG166" s="73"/>
      <c r="DH166" s="73"/>
      <c r="DI166" s="73"/>
      <c r="DJ166" s="73"/>
      <c r="DK166" s="73"/>
      <c r="DL166" s="73"/>
      <c r="DM166" s="73"/>
      <c r="DN166" s="73"/>
      <c r="DO166" s="73"/>
      <c r="DP166" s="73"/>
      <c r="DQ166" s="73"/>
      <c r="DR166" s="73"/>
      <c r="DS166" s="73"/>
      <c r="DT166" s="73"/>
      <c r="DU166" s="73"/>
      <c r="DV166" s="73"/>
      <c r="DW166" s="73"/>
      <c r="DX166" s="73"/>
      <c r="DY166" s="73"/>
      <c r="DZ166" s="73"/>
      <c r="EA166" s="73"/>
      <c r="EB166" s="73"/>
      <c r="EC166" s="73"/>
      <c r="ED166" s="73"/>
      <c r="EE166" s="73"/>
      <c r="EF166" s="73"/>
      <c r="EG166" s="73"/>
      <c r="EH166" s="73"/>
      <c r="EI166" s="73"/>
      <c r="EJ166" s="73"/>
      <c r="EK166" s="73"/>
      <c r="EL166" s="73"/>
      <c r="EM166" s="73"/>
      <c r="EN166" s="73"/>
      <c r="EO166" s="73"/>
      <c r="EP166" s="73"/>
      <c r="EQ166" s="73"/>
      <c r="ER166" s="73"/>
      <c r="ES166" s="73"/>
      <c r="ET166" s="73"/>
      <c r="EU166" s="73"/>
      <c r="EV166" s="73"/>
      <c r="EW166" s="73"/>
      <c r="EX166" s="73"/>
      <c r="EY166" s="73"/>
      <c r="EZ166" s="73"/>
      <c r="FA166" s="73"/>
      <c r="FB166" s="73"/>
      <c r="FC166" s="73"/>
      <c r="FD166" s="73"/>
      <c r="FE166" s="73"/>
      <c r="FF166" s="73"/>
      <c r="FG166" s="73"/>
      <c r="FH166" s="73"/>
      <c r="FI166" s="73"/>
      <c r="FJ166" s="73"/>
      <c r="FK166" s="73"/>
      <c r="FL166" s="73"/>
      <c r="FM166" s="73"/>
      <c r="FN166" s="73"/>
      <c r="FO166" s="73"/>
      <c r="FP166" s="73"/>
      <c r="FQ166" s="73"/>
      <c r="FR166" s="73"/>
      <c r="FS166" s="73"/>
      <c r="FT166" s="73"/>
      <c r="FU166" s="73"/>
      <c r="FV166" s="73"/>
      <c r="FW166" s="73"/>
      <c r="FX166" s="73"/>
      <c r="FY166" s="73"/>
      <c r="FZ166" s="73"/>
      <c r="GA166" s="73"/>
      <c r="GB166" s="73"/>
      <c r="GC166" s="73"/>
      <c r="GD166" s="73"/>
      <c r="GE166" s="73"/>
      <c r="GF166" s="73"/>
      <c r="GG166" s="73"/>
      <c r="GH166" s="73"/>
      <c r="GI166" s="73"/>
      <c r="GJ166" s="73"/>
      <c r="GK166" s="73"/>
      <c r="GL166" s="73"/>
      <c r="GM166" s="73"/>
      <c r="GN166" s="73"/>
      <c r="GO166" s="73"/>
      <c r="GP166" s="73"/>
      <c r="GQ166" s="73"/>
      <c r="GR166" s="73"/>
      <c r="GS166" s="73"/>
      <c r="GT166" s="73"/>
      <c r="GU166" s="73"/>
      <c r="GV166" s="73"/>
      <c r="GW166" s="73"/>
      <c r="GX166" s="73"/>
      <c r="GY166" s="73"/>
      <c r="GZ166" s="73"/>
      <c r="HA166" s="73"/>
      <c r="HB166" s="73"/>
      <c r="HC166" s="73"/>
      <c r="HD166" s="73"/>
      <c r="HE166" s="73"/>
      <c r="HF166" s="73"/>
      <c r="HG166" s="73"/>
      <c r="HH166" s="73"/>
      <c r="HI166" s="73"/>
      <c r="HJ166" s="73"/>
      <c r="HK166" s="73"/>
      <c r="HL166" s="73"/>
      <c r="HM166" s="73"/>
      <c r="HN166" s="73"/>
      <c r="HO166" s="73"/>
      <c r="HP166" s="73"/>
      <c r="HQ166" s="73"/>
      <c r="HR166" s="73"/>
      <c r="HS166" s="73"/>
      <c r="HT166" s="73"/>
      <c r="HU166" s="73"/>
      <c r="HV166" s="73"/>
      <c r="HW166" s="73"/>
      <c r="HX166" s="73"/>
      <c r="HY166" s="73"/>
      <c r="HZ166" s="73"/>
      <c r="IA166" s="73"/>
      <c r="IB166" s="73"/>
      <c r="IC166" s="73"/>
      <c r="ID166" s="73"/>
      <c r="IE166" s="73"/>
      <c r="IF166" s="73"/>
      <c r="IG166" s="73"/>
      <c r="IH166" s="73"/>
      <c r="II166" s="73"/>
      <c r="IJ166" s="73"/>
      <c r="IK166" s="73"/>
      <c r="IL166" s="73"/>
      <c r="IM166" s="73"/>
      <c r="IN166" s="73"/>
      <c r="IO166" s="73"/>
      <c r="IP166" s="73"/>
      <c r="IQ166" s="73"/>
      <c r="IR166" s="73"/>
      <c r="IS166" s="73"/>
      <c r="IT166" s="73"/>
      <c r="IU166" s="73"/>
      <c r="IV166" s="73"/>
    </row>
    <row r="167" spans="1:256" ht="15" customHeight="1">
      <c r="A167" s="104"/>
      <c r="B167" s="268"/>
      <c r="C167" s="159"/>
      <c r="D167" s="73"/>
      <c r="E167" s="73"/>
      <c r="F167" s="73"/>
      <c r="G167" s="73"/>
      <c r="H167" s="73"/>
      <c r="I167" s="73"/>
      <c r="J167" s="73"/>
      <c r="K167" s="73"/>
      <c r="L167" s="73"/>
      <c r="M167" s="73"/>
      <c r="N167" s="73"/>
      <c r="O167" s="73"/>
      <c r="P167" s="73"/>
      <c r="Q167" s="73"/>
      <c r="R167" s="73"/>
      <c r="S167" s="73"/>
      <c r="T167" s="73"/>
      <c r="U167" s="73"/>
      <c r="V167" s="73"/>
      <c r="W167" s="73"/>
      <c r="X167" s="73"/>
      <c r="Y167" s="73"/>
      <c r="Z167" s="73"/>
      <c r="AA167" s="73"/>
      <c r="AB167" s="73"/>
      <c r="AC167" s="73"/>
      <c r="AD167" s="73"/>
      <c r="AE167" s="73"/>
      <c r="AF167" s="73"/>
      <c r="AG167" s="73"/>
      <c r="AH167" s="73"/>
      <c r="AI167" s="73"/>
      <c r="AJ167" s="73"/>
      <c r="AK167" s="73"/>
      <c r="AL167" s="73"/>
      <c r="AM167" s="73"/>
      <c r="AN167" s="73"/>
      <c r="AO167" s="73"/>
      <c r="AP167" s="73"/>
      <c r="AQ167" s="73"/>
      <c r="AR167" s="73"/>
      <c r="AS167" s="73"/>
      <c r="AT167" s="73"/>
      <c r="AU167" s="73"/>
      <c r="AV167" s="73"/>
      <c r="AW167" s="73"/>
      <c r="AX167" s="73"/>
      <c r="AY167" s="73"/>
      <c r="AZ167" s="73"/>
      <c r="BA167" s="73"/>
      <c r="BB167" s="73"/>
      <c r="BC167" s="73"/>
      <c r="BD167" s="73"/>
      <c r="BE167" s="73"/>
      <c r="BF167" s="73"/>
      <c r="BG167" s="73"/>
      <c r="BH167" s="73"/>
      <c r="BI167" s="73"/>
      <c r="BJ167" s="73"/>
      <c r="BK167" s="73"/>
      <c r="BL167" s="73"/>
      <c r="BM167" s="73"/>
      <c r="BN167" s="73"/>
      <c r="BO167" s="73"/>
      <c r="BP167" s="73"/>
      <c r="BQ167" s="73"/>
      <c r="BR167" s="73"/>
      <c r="BS167" s="73"/>
      <c r="BT167" s="73"/>
      <c r="BU167" s="73"/>
      <c r="BV167" s="73"/>
      <c r="BW167" s="73"/>
      <c r="BX167" s="73"/>
      <c r="BY167" s="73"/>
      <c r="BZ167" s="73"/>
      <c r="CA167" s="73"/>
      <c r="CB167" s="73"/>
      <c r="CC167" s="73"/>
      <c r="CD167" s="73"/>
      <c r="CE167" s="73"/>
      <c r="CF167" s="73"/>
      <c r="CG167" s="73"/>
      <c r="CH167" s="73"/>
      <c r="CI167" s="73"/>
      <c r="CJ167" s="73"/>
      <c r="CK167" s="73"/>
      <c r="CL167" s="73"/>
      <c r="CM167" s="73"/>
      <c r="CN167" s="73"/>
      <c r="CO167" s="73"/>
      <c r="CP167" s="73"/>
      <c r="CQ167" s="73"/>
      <c r="CR167" s="73"/>
      <c r="CS167" s="73"/>
      <c r="CT167" s="73"/>
      <c r="CU167" s="73"/>
      <c r="CV167" s="73"/>
      <c r="CW167" s="73"/>
      <c r="CX167" s="73"/>
      <c r="CY167" s="73"/>
      <c r="CZ167" s="73"/>
      <c r="DA167" s="73"/>
      <c r="DB167" s="73"/>
      <c r="DC167" s="73"/>
      <c r="DD167" s="73"/>
      <c r="DE167" s="73"/>
      <c r="DF167" s="73"/>
      <c r="DG167" s="73"/>
      <c r="DH167" s="73"/>
      <c r="DI167" s="73"/>
      <c r="DJ167" s="73"/>
      <c r="DK167" s="73"/>
      <c r="DL167" s="73"/>
      <c r="DM167" s="73"/>
      <c r="DN167" s="73"/>
      <c r="DO167" s="73"/>
      <c r="DP167" s="73"/>
      <c r="DQ167" s="73"/>
      <c r="DR167" s="73"/>
      <c r="DS167" s="73"/>
      <c r="DT167" s="73"/>
      <c r="DU167" s="73"/>
      <c r="DV167" s="73"/>
      <c r="DW167" s="73"/>
      <c r="DX167" s="73"/>
      <c r="DY167" s="73"/>
      <c r="DZ167" s="73"/>
      <c r="EA167" s="73"/>
      <c r="EB167" s="73"/>
      <c r="EC167" s="73"/>
      <c r="ED167" s="73"/>
      <c r="EE167" s="73"/>
      <c r="EF167" s="73"/>
      <c r="EG167" s="73"/>
      <c r="EH167" s="73"/>
      <c r="EI167" s="73"/>
      <c r="EJ167" s="73"/>
      <c r="EK167" s="73"/>
      <c r="EL167" s="73"/>
      <c r="EM167" s="73"/>
      <c r="EN167" s="73"/>
      <c r="EO167" s="73"/>
      <c r="EP167" s="73"/>
      <c r="EQ167" s="73"/>
      <c r="ER167" s="73"/>
      <c r="ES167" s="73"/>
      <c r="ET167" s="73"/>
      <c r="EU167" s="73"/>
      <c r="EV167" s="73"/>
      <c r="EW167" s="73"/>
      <c r="EX167" s="73"/>
      <c r="EY167" s="73"/>
      <c r="EZ167" s="73"/>
      <c r="FA167" s="73"/>
      <c r="FB167" s="73"/>
      <c r="FC167" s="73"/>
      <c r="FD167" s="73"/>
      <c r="FE167" s="73"/>
      <c r="FF167" s="73"/>
      <c r="FG167" s="73"/>
      <c r="FH167" s="73"/>
      <c r="FI167" s="73"/>
      <c r="FJ167" s="73"/>
      <c r="FK167" s="73"/>
      <c r="FL167" s="73"/>
      <c r="FM167" s="73"/>
      <c r="FN167" s="73"/>
      <c r="FO167" s="73"/>
      <c r="FP167" s="73"/>
      <c r="FQ167" s="73"/>
      <c r="FR167" s="73"/>
      <c r="FS167" s="73"/>
      <c r="FT167" s="73"/>
      <c r="FU167" s="73"/>
      <c r="FV167" s="73"/>
      <c r="FW167" s="73"/>
      <c r="FX167" s="73"/>
      <c r="FY167" s="73"/>
      <c r="FZ167" s="73"/>
      <c r="GA167" s="73"/>
      <c r="GB167" s="73"/>
      <c r="GC167" s="73"/>
      <c r="GD167" s="73"/>
      <c r="GE167" s="73"/>
      <c r="GF167" s="73"/>
      <c r="GG167" s="73"/>
      <c r="GH167" s="73"/>
      <c r="GI167" s="73"/>
      <c r="GJ167" s="73"/>
      <c r="GK167" s="73"/>
      <c r="GL167" s="73"/>
      <c r="GM167" s="73"/>
      <c r="GN167" s="73"/>
      <c r="GO167" s="73"/>
      <c r="GP167" s="73"/>
      <c r="GQ167" s="73"/>
      <c r="GR167" s="73"/>
      <c r="GS167" s="73"/>
      <c r="GT167" s="73"/>
      <c r="GU167" s="73"/>
      <c r="GV167" s="73"/>
      <c r="GW167" s="73"/>
      <c r="GX167" s="73"/>
      <c r="GY167" s="73"/>
      <c r="GZ167" s="73"/>
      <c r="HA167" s="73"/>
      <c r="HB167" s="73"/>
      <c r="HC167" s="73"/>
      <c r="HD167" s="73"/>
      <c r="HE167" s="73"/>
      <c r="HF167" s="73"/>
      <c r="HG167" s="73"/>
      <c r="HH167" s="73"/>
      <c r="HI167" s="73"/>
      <c r="HJ167" s="73"/>
      <c r="HK167" s="73"/>
      <c r="HL167" s="73"/>
      <c r="HM167" s="73"/>
      <c r="HN167" s="73"/>
      <c r="HO167" s="73"/>
      <c r="HP167" s="73"/>
      <c r="HQ167" s="73"/>
      <c r="HR167" s="73"/>
      <c r="HS167" s="73"/>
      <c r="HT167" s="73"/>
      <c r="HU167" s="73"/>
      <c r="HV167" s="73"/>
      <c r="HW167" s="73"/>
      <c r="HX167" s="73"/>
      <c r="HY167" s="73"/>
      <c r="HZ167" s="73"/>
      <c r="IA167" s="73"/>
      <c r="IB167" s="73"/>
      <c r="IC167" s="73"/>
      <c r="ID167" s="73"/>
      <c r="IE167" s="73"/>
      <c r="IF167" s="73"/>
      <c r="IG167" s="73"/>
      <c r="IH167" s="73"/>
      <c r="II167" s="73"/>
      <c r="IJ167" s="73"/>
      <c r="IK167" s="73"/>
      <c r="IL167" s="73"/>
      <c r="IM167" s="73"/>
      <c r="IN167" s="73"/>
      <c r="IO167" s="73"/>
      <c r="IP167" s="73"/>
      <c r="IQ167" s="73"/>
      <c r="IR167" s="73"/>
      <c r="IS167" s="73"/>
      <c r="IT167" s="73"/>
      <c r="IU167" s="73"/>
      <c r="IV167" s="73"/>
    </row>
    <row r="168" spans="1:256" ht="15" customHeight="1">
      <c r="A168" s="104"/>
      <c r="B168" s="268"/>
      <c r="C168" s="159"/>
      <c r="D168" s="73"/>
      <c r="E168" s="73"/>
      <c r="F168" s="73"/>
      <c r="G168" s="73"/>
      <c r="H168" s="73"/>
      <c r="I168" s="73"/>
      <c r="J168" s="73"/>
      <c r="K168" s="73"/>
      <c r="L168" s="73"/>
      <c r="M168" s="73"/>
      <c r="N168" s="73"/>
      <c r="O168" s="73"/>
      <c r="P168" s="73"/>
      <c r="Q168" s="73"/>
      <c r="R168" s="73"/>
      <c r="S168" s="73"/>
      <c r="T168" s="73"/>
      <c r="U168" s="73"/>
      <c r="V168" s="73"/>
      <c r="W168" s="73"/>
      <c r="X168" s="73"/>
      <c r="Y168" s="73"/>
      <c r="Z168" s="73"/>
      <c r="AA168" s="73"/>
      <c r="AB168" s="73"/>
      <c r="AC168" s="73"/>
      <c r="AD168" s="73"/>
      <c r="AE168" s="73"/>
      <c r="AF168" s="73"/>
      <c r="AG168" s="73"/>
      <c r="AH168" s="73"/>
      <c r="AI168" s="73"/>
      <c r="AJ168" s="73"/>
      <c r="AK168" s="73"/>
      <c r="AL168" s="73"/>
      <c r="AM168" s="73"/>
      <c r="AN168" s="73"/>
      <c r="AO168" s="73"/>
      <c r="AP168" s="73"/>
      <c r="AQ168" s="73"/>
      <c r="AR168" s="73"/>
      <c r="AS168" s="73"/>
      <c r="AT168" s="73"/>
      <c r="AU168" s="73"/>
      <c r="AV168" s="73"/>
      <c r="AW168" s="73"/>
      <c r="AX168" s="73"/>
      <c r="AY168" s="73"/>
      <c r="AZ168" s="73"/>
      <c r="BA168" s="73"/>
      <c r="BB168" s="73"/>
      <c r="BC168" s="73"/>
      <c r="BD168" s="73"/>
      <c r="BE168" s="73"/>
      <c r="BF168" s="73"/>
      <c r="BG168" s="73"/>
      <c r="BH168" s="73"/>
      <c r="BI168" s="73"/>
      <c r="BJ168" s="73"/>
      <c r="BK168" s="73"/>
      <c r="BL168" s="73"/>
      <c r="BM168" s="73"/>
      <c r="BN168" s="73"/>
      <c r="BO168" s="73"/>
      <c r="BP168" s="73"/>
      <c r="BQ168" s="73"/>
      <c r="BR168" s="73"/>
      <c r="BS168" s="73"/>
      <c r="BT168" s="73"/>
      <c r="BU168" s="73"/>
      <c r="BV168" s="73"/>
      <c r="BW168" s="73"/>
      <c r="BX168" s="73"/>
      <c r="BY168" s="73"/>
      <c r="BZ168" s="73"/>
      <c r="CA168" s="73"/>
      <c r="CB168" s="73"/>
      <c r="CC168" s="73"/>
      <c r="CD168" s="73"/>
      <c r="CE168" s="73"/>
      <c r="CF168" s="73"/>
      <c r="CG168" s="73"/>
      <c r="CH168" s="73"/>
      <c r="CI168" s="73"/>
      <c r="CJ168" s="73"/>
      <c r="CK168" s="73"/>
      <c r="CL168" s="73"/>
      <c r="CM168" s="73"/>
      <c r="CN168" s="73"/>
      <c r="CO168" s="73"/>
      <c r="CP168" s="73"/>
      <c r="CQ168" s="73"/>
      <c r="CR168" s="73"/>
      <c r="CS168" s="73"/>
      <c r="CT168" s="73"/>
      <c r="CU168" s="73"/>
      <c r="CV168" s="73"/>
      <c r="CW168" s="73"/>
      <c r="CX168" s="73"/>
      <c r="CY168" s="73"/>
      <c r="CZ168" s="73"/>
      <c r="DA168" s="73"/>
      <c r="DB168" s="73"/>
      <c r="DC168" s="73"/>
      <c r="DD168" s="73"/>
      <c r="DE168" s="73"/>
      <c r="DF168" s="73"/>
      <c r="DG168" s="73"/>
      <c r="DH168" s="73"/>
      <c r="DI168" s="73"/>
      <c r="DJ168" s="73"/>
      <c r="DK168" s="73"/>
      <c r="DL168" s="73"/>
      <c r="DM168" s="73"/>
      <c r="DN168" s="73"/>
      <c r="DO168" s="73"/>
      <c r="DP168" s="73"/>
      <c r="DQ168" s="73"/>
      <c r="DR168" s="73"/>
      <c r="DS168" s="73"/>
      <c r="DT168" s="73"/>
      <c r="DU168" s="73"/>
      <c r="DV168" s="73"/>
      <c r="DW168" s="73"/>
      <c r="DX168" s="73"/>
      <c r="DY168" s="73"/>
      <c r="DZ168" s="73"/>
      <c r="EA168" s="73"/>
      <c r="EB168" s="73"/>
      <c r="EC168" s="73"/>
      <c r="ED168" s="73"/>
      <c r="EE168" s="73"/>
      <c r="EF168" s="73"/>
      <c r="EG168" s="73"/>
      <c r="EH168" s="73"/>
      <c r="EI168" s="73"/>
      <c r="EJ168" s="73"/>
      <c r="EK168" s="73"/>
      <c r="EL168" s="73"/>
      <c r="EM168" s="73"/>
      <c r="EN168" s="73"/>
      <c r="EO168" s="73"/>
      <c r="EP168" s="73"/>
      <c r="EQ168" s="73"/>
      <c r="ER168" s="73"/>
      <c r="ES168" s="73"/>
      <c r="ET168" s="73"/>
      <c r="EU168" s="73"/>
      <c r="EV168" s="73"/>
      <c r="EW168" s="73"/>
      <c r="EX168" s="73"/>
      <c r="EY168" s="73"/>
      <c r="EZ168" s="73"/>
      <c r="FA168" s="73"/>
      <c r="FB168" s="73"/>
      <c r="FC168" s="73"/>
      <c r="FD168" s="73"/>
      <c r="FE168" s="73"/>
      <c r="FF168" s="73"/>
      <c r="FG168" s="73"/>
      <c r="FH168" s="73"/>
      <c r="FI168" s="73"/>
      <c r="FJ168" s="73"/>
      <c r="FK168" s="73"/>
      <c r="FL168" s="73"/>
      <c r="FM168" s="73"/>
      <c r="FN168" s="73"/>
      <c r="FO168" s="73"/>
      <c r="FP168" s="73"/>
      <c r="FQ168" s="73"/>
      <c r="FR168" s="73"/>
      <c r="FS168" s="73"/>
      <c r="FT168" s="73"/>
      <c r="FU168" s="73"/>
      <c r="FV168" s="73"/>
      <c r="FW168" s="73"/>
      <c r="FX168" s="73"/>
      <c r="FY168" s="73"/>
      <c r="FZ168" s="73"/>
      <c r="GA168" s="73"/>
      <c r="GB168" s="73"/>
      <c r="GC168" s="73"/>
      <c r="GD168" s="73"/>
      <c r="GE168" s="73"/>
      <c r="GF168" s="73"/>
      <c r="GG168" s="73"/>
      <c r="GH168" s="73"/>
      <c r="GI168" s="73"/>
      <c r="GJ168" s="73"/>
      <c r="GK168" s="73"/>
      <c r="GL168" s="73"/>
      <c r="GM168" s="73"/>
      <c r="GN168" s="73"/>
      <c r="GO168" s="73"/>
      <c r="GP168" s="73"/>
      <c r="GQ168" s="73"/>
      <c r="GR168" s="73"/>
      <c r="GS168" s="73"/>
      <c r="GT168" s="73"/>
      <c r="GU168" s="73"/>
      <c r="GV168" s="73"/>
      <c r="GW168" s="73"/>
      <c r="GX168" s="73"/>
      <c r="GY168" s="73"/>
      <c r="GZ168" s="73"/>
      <c r="HA168" s="73"/>
      <c r="HB168" s="73"/>
      <c r="HC168" s="73"/>
      <c r="HD168" s="73"/>
      <c r="HE168" s="73"/>
      <c r="HF168" s="73"/>
      <c r="HG168" s="73"/>
      <c r="HH168" s="73"/>
      <c r="HI168" s="73"/>
      <c r="HJ168" s="73"/>
      <c r="HK168" s="73"/>
      <c r="HL168" s="73"/>
      <c r="HM168" s="73"/>
      <c r="HN168" s="73"/>
      <c r="HO168" s="73"/>
      <c r="HP168" s="73"/>
      <c r="HQ168" s="73"/>
      <c r="HR168" s="73"/>
      <c r="HS168" s="73"/>
      <c r="HT168" s="73"/>
      <c r="HU168" s="73"/>
      <c r="HV168" s="73"/>
      <c r="HW168" s="73"/>
      <c r="HX168" s="73"/>
      <c r="HY168" s="73"/>
      <c r="HZ168" s="73"/>
      <c r="IA168" s="73"/>
      <c r="IB168" s="73"/>
      <c r="IC168" s="73"/>
      <c r="ID168" s="73"/>
      <c r="IE168" s="73"/>
      <c r="IF168" s="73"/>
      <c r="IG168" s="73"/>
      <c r="IH168" s="73"/>
      <c r="II168" s="73"/>
      <c r="IJ168" s="73"/>
      <c r="IK168" s="73"/>
      <c r="IL168" s="73"/>
      <c r="IM168" s="73"/>
      <c r="IN168" s="73"/>
      <c r="IO168" s="73"/>
      <c r="IP168" s="73"/>
      <c r="IQ168" s="73"/>
      <c r="IR168" s="73"/>
      <c r="IS168" s="73"/>
      <c r="IT168" s="73"/>
      <c r="IU168" s="73"/>
      <c r="IV168" s="73"/>
    </row>
    <row r="169" spans="1:256" ht="15" customHeight="1">
      <c r="A169" s="104"/>
      <c r="B169" s="268"/>
      <c r="C169" s="159"/>
      <c r="D169" s="73"/>
      <c r="E169" s="73"/>
      <c r="F169" s="73"/>
      <c r="G169" s="73"/>
      <c r="H169" s="73"/>
      <c r="I169" s="73"/>
      <c r="J169" s="73"/>
      <c r="K169" s="73"/>
      <c r="L169" s="73"/>
      <c r="M169" s="73"/>
      <c r="N169" s="73"/>
      <c r="O169" s="73"/>
      <c r="P169" s="73"/>
      <c r="Q169" s="73"/>
      <c r="R169" s="73"/>
      <c r="S169" s="73"/>
      <c r="T169" s="73"/>
      <c r="U169" s="73"/>
      <c r="V169" s="73"/>
      <c r="W169" s="73"/>
      <c r="X169" s="73"/>
      <c r="Y169" s="73"/>
      <c r="Z169" s="73"/>
      <c r="AA169" s="73"/>
      <c r="AB169" s="73"/>
      <c r="AC169" s="73"/>
      <c r="AD169" s="73"/>
      <c r="AE169" s="73"/>
      <c r="AF169" s="73"/>
      <c r="AG169" s="73"/>
      <c r="AH169" s="73"/>
      <c r="AI169" s="73"/>
      <c r="AJ169" s="73"/>
      <c r="AK169" s="73"/>
      <c r="AL169" s="73"/>
      <c r="AM169" s="73"/>
      <c r="AN169" s="73"/>
      <c r="AO169" s="73"/>
      <c r="AP169" s="73"/>
      <c r="AQ169" s="73"/>
      <c r="AR169" s="73"/>
      <c r="AS169" s="73"/>
      <c r="AT169" s="73"/>
      <c r="AU169" s="73"/>
      <c r="AV169" s="73"/>
      <c r="AW169" s="73"/>
      <c r="AX169" s="73"/>
      <c r="AY169" s="73"/>
      <c r="AZ169" s="73"/>
      <c r="BA169" s="73"/>
      <c r="BB169" s="73"/>
      <c r="BC169" s="73"/>
      <c r="BD169" s="73"/>
      <c r="BE169" s="73"/>
      <c r="BF169" s="73"/>
      <c r="BG169" s="73"/>
      <c r="BH169" s="73"/>
      <c r="BI169" s="73"/>
      <c r="BJ169" s="73"/>
      <c r="BK169" s="73"/>
      <c r="BL169" s="73"/>
      <c r="BM169" s="73"/>
      <c r="BN169" s="73"/>
      <c r="BO169" s="73"/>
      <c r="BP169" s="73"/>
      <c r="BQ169" s="73"/>
      <c r="BR169" s="73"/>
      <c r="BS169" s="73"/>
      <c r="BT169" s="73"/>
      <c r="BU169" s="73"/>
      <c r="BV169" s="73"/>
      <c r="BW169" s="73"/>
      <c r="BX169" s="73"/>
      <c r="BY169" s="73"/>
      <c r="BZ169" s="73"/>
      <c r="CA169" s="73"/>
      <c r="CB169" s="73"/>
      <c r="CC169" s="73"/>
      <c r="CD169" s="73"/>
      <c r="CE169" s="73"/>
      <c r="CF169" s="73"/>
      <c r="CG169" s="73"/>
      <c r="CH169" s="73"/>
      <c r="CI169" s="73"/>
      <c r="CJ169" s="73"/>
      <c r="CK169" s="73"/>
      <c r="CL169" s="73"/>
      <c r="CM169" s="73"/>
      <c r="CN169" s="73"/>
      <c r="CO169" s="73"/>
      <c r="CP169" s="73"/>
      <c r="CQ169" s="73"/>
      <c r="CR169" s="73"/>
      <c r="CS169" s="73"/>
      <c r="CT169" s="73"/>
      <c r="CU169" s="73"/>
      <c r="CV169" s="73"/>
      <c r="CW169" s="73"/>
      <c r="CX169" s="73"/>
      <c r="CY169" s="73"/>
      <c r="CZ169" s="73"/>
      <c r="DA169" s="73"/>
      <c r="DB169" s="73"/>
      <c r="DC169" s="73"/>
      <c r="DD169" s="73"/>
      <c r="DE169" s="73"/>
      <c r="DF169" s="73"/>
      <c r="DG169" s="73"/>
      <c r="DH169" s="73"/>
      <c r="DI169" s="73"/>
      <c r="DJ169" s="73"/>
      <c r="DK169" s="73"/>
      <c r="DL169" s="73"/>
      <c r="DM169" s="73"/>
      <c r="DN169" s="73"/>
      <c r="DO169" s="73"/>
      <c r="DP169" s="73"/>
      <c r="DQ169" s="73"/>
      <c r="DR169" s="73"/>
      <c r="DS169" s="73"/>
      <c r="DT169" s="73"/>
      <c r="DU169" s="73"/>
      <c r="DV169" s="73"/>
      <c r="DW169" s="73"/>
      <c r="DX169" s="73"/>
      <c r="DY169" s="73"/>
      <c r="DZ169" s="73"/>
      <c r="EA169" s="73"/>
      <c r="EB169" s="73"/>
      <c r="EC169" s="73"/>
      <c r="ED169" s="73"/>
      <c r="EE169" s="73"/>
      <c r="EF169" s="73"/>
      <c r="EG169" s="73"/>
      <c r="EH169" s="73"/>
      <c r="EI169" s="73"/>
      <c r="EJ169" s="73"/>
      <c r="EK169" s="73"/>
      <c r="EL169" s="73"/>
      <c r="EM169" s="73"/>
      <c r="EN169" s="73"/>
      <c r="EO169" s="73"/>
      <c r="EP169" s="73"/>
      <c r="EQ169" s="73"/>
      <c r="ER169" s="73"/>
      <c r="ES169" s="73"/>
      <c r="ET169" s="73"/>
      <c r="EU169" s="73"/>
      <c r="EV169" s="73"/>
      <c r="EW169" s="73"/>
      <c r="EX169" s="73"/>
      <c r="EY169" s="73"/>
      <c r="EZ169" s="73"/>
      <c r="FA169" s="73"/>
      <c r="FB169" s="73"/>
      <c r="FC169" s="73"/>
      <c r="FD169" s="73"/>
      <c r="FE169" s="73"/>
      <c r="FF169" s="73"/>
      <c r="FG169" s="73"/>
      <c r="FH169" s="73"/>
      <c r="FI169" s="73"/>
      <c r="FJ169" s="73"/>
      <c r="FK169" s="73"/>
      <c r="FL169" s="73"/>
      <c r="FM169" s="73"/>
      <c r="FN169" s="73"/>
      <c r="FO169" s="73"/>
      <c r="FP169" s="73"/>
      <c r="FQ169" s="73"/>
      <c r="FR169" s="73"/>
      <c r="FS169" s="73"/>
      <c r="FT169" s="73"/>
      <c r="FU169" s="73"/>
      <c r="FV169" s="73"/>
      <c r="FW169" s="73"/>
      <c r="FX169" s="73"/>
      <c r="FY169" s="73"/>
      <c r="FZ169" s="73"/>
      <c r="GA169" s="73"/>
      <c r="GB169" s="73"/>
      <c r="GC169" s="73"/>
      <c r="GD169" s="73"/>
      <c r="GE169" s="73"/>
      <c r="GF169" s="73"/>
      <c r="GG169" s="73"/>
      <c r="GH169" s="73"/>
      <c r="GI169" s="73"/>
      <c r="GJ169" s="73"/>
      <c r="GK169" s="73"/>
      <c r="GL169" s="73"/>
      <c r="GM169" s="73"/>
      <c r="GN169" s="73"/>
      <c r="GO169" s="73"/>
      <c r="GP169" s="73"/>
      <c r="GQ169" s="73"/>
      <c r="GR169" s="73"/>
      <c r="GS169" s="73"/>
      <c r="GT169" s="73"/>
      <c r="GU169" s="73"/>
      <c r="GV169" s="73"/>
      <c r="GW169" s="73"/>
      <c r="GX169" s="73"/>
      <c r="GY169" s="73"/>
      <c r="GZ169" s="73"/>
      <c r="HA169" s="73"/>
      <c r="HB169" s="73"/>
      <c r="HC169" s="73"/>
      <c r="HD169" s="73"/>
      <c r="HE169" s="73"/>
      <c r="HF169" s="73"/>
      <c r="HG169" s="73"/>
      <c r="HH169" s="73"/>
      <c r="HI169" s="73"/>
      <c r="HJ169" s="73"/>
      <c r="HK169" s="73"/>
      <c r="HL169" s="73"/>
      <c r="HM169" s="73"/>
      <c r="HN169" s="73"/>
      <c r="HO169" s="73"/>
      <c r="HP169" s="73"/>
      <c r="HQ169" s="73"/>
      <c r="HR169" s="73"/>
      <c r="HS169" s="73"/>
      <c r="HT169" s="73"/>
      <c r="HU169" s="73"/>
      <c r="HV169" s="73"/>
      <c r="HW169" s="73"/>
      <c r="HX169" s="73"/>
      <c r="HY169" s="73"/>
      <c r="HZ169" s="73"/>
      <c r="IA169" s="73"/>
      <c r="IB169" s="73"/>
      <c r="IC169" s="73"/>
      <c r="ID169" s="73"/>
      <c r="IE169" s="73"/>
      <c r="IF169" s="73"/>
      <c r="IG169" s="73"/>
      <c r="IH169" s="73"/>
      <c r="II169" s="73"/>
      <c r="IJ169" s="73"/>
      <c r="IK169" s="73"/>
      <c r="IL169" s="73"/>
      <c r="IM169" s="73"/>
      <c r="IN169" s="73"/>
      <c r="IO169" s="73"/>
      <c r="IP169" s="73"/>
      <c r="IQ169" s="73"/>
      <c r="IR169" s="73"/>
      <c r="IS169" s="73"/>
      <c r="IT169" s="73"/>
      <c r="IU169" s="73"/>
      <c r="IV169" s="73"/>
    </row>
    <row r="170" spans="1:256" ht="15" customHeight="1">
      <c r="A170" s="104"/>
      <c r="B170" s="268"/>
      <c r="C170" s="159"/>
      <c r="D170" s="73"/>
      <c r="E170" s="73"/>
      <c r="F170" s="73"/>
      <c r="G170" s="73"/>
      <c r="H170" s="73"/>
      <c r="I170" s="73"/>
      <c r="J170" s="73"/>
      <c r="K170" s="73"/>
      <c r="L170" s="73"/>
      <c r="M170" s="73"/>
      <c r="N170" s="73"/>
      <c r="O170" s="73"/>
      <c r="P170" s="73"/>
      <c r="Q170" s="73"/>
      <c r="R170" s="73"/>
      <c r="S170" s="73"/>
      <c r="T170" s="73"/>
      <c r="U170" s="73"/>
      <c r="V170" s="73"/>
      <c r="W170" s="73"/>
      <c r="X170" s="73"/>
      <c r="Y170" s="73"/>
      <c r="Z170" s="73"/>
      <c r="AA170" s="73"/>
      <c r="AB170" s="73"/>
      <c r="AC170" s="73"/>
      <c r="AD170" s="73"/>
      <c r="AE170" s="73"/>
      <c r="AF170" s="73"/>
      <c r="AG170" s="73"/>
      <c r="AH170" s="73"/>
      <c r="AI170" s="73"/>
      <c r="AJ170" s="73"/>
      <c r="AK170" s="73"/>
      <c r="AL170" s="73"/>
      <c r="AM170" s="73"/>
      <c r="AN170" s="73"/>
      <c r="AO170" s="73"/>
      <c r="AP170" s="73"/>
      <c r="AQ170" s="73"/>
      <c r="AR170" s="73"/>
      <c r="AS170" s="73"/>
      <c r="AT170" s="73"/>
      <c r="AU170" s="73"/>
      <c r="AV170" s="73"/>
      <c r="AW170" s="73"/>
      <c r="AX170" s="73"/>
      <c r="AY170" s="73"/>
      <c r="AZ170" s="73"/>
      <c r="BA170" s="73"/>
      <c r="BB170" s="73"/>
      <c r="BC170" s="73"/>
      <c r="BD170" s="73"/>
      <c r="BE170" s="73"/>
      <c r="BF170" s="73"/>
      <c r="BG170" s="73"/>
      <c r="BH170" s="73"/>
      <c r="BI170" s="73"/>
      <c r="BJ170" s="73"/>
      <c r="BK170" s="73"/>
      <c r="BL170" s="73"/>
      <c r="BM170" s="73"/>
      <c r="BN170" s="73"/>
      <c r="BO170" s="73"/>
      <c r="BP170" s="73"/>
      <c r="BQ170" s="73"/>
      <c r="BR170" s="73"/>
      <c r="BS170" s="73"/>
      <c r="BT170" s="73"/>
      <c r="BU170" s="73"/>
      <c r="BV170" s="73"/>
      <c r="BW170" s="73"/>
      <c r="BX170" s="73"/>
      <c r="BY170" s="73"/>
      <c r="BZ170" s="73"/>
      <c r="CA170" s="73"/>
      <c r="CB170" s="73"/>
      <c r="CC170" s="73"/>
      <c r="CD170" s="73"/>
      <c r="CE170" s="73"/>
      <c r="CF170" s="73"/>
      <c r="CG170" s="73"/>
      <c r="CH170" s="73"/>
      <c r="CI170" s="73"/>
      <c r="CJ170" s="73"/>
      <c r="CK170" s="73"/>
      <c r="CL170" s="73"/>
      <c r="CM170" s="73"/>
      <c r="CN170" s="73"/>
      <c r="CO170" s="73"/>
      <c r="CP170" s="73"/>
      <c r="CQ170" s="73"/>
      <c r="CR170" s="73"/>
      <c r="CS170" s="73"/>
      <c r="CT170" s="73"/>
      <c r="CU170" s="73"/>
      <c r="CV170" s="73"/>
      <c r="CW170" s="73"/>
      <c r="CX170" s="73"/>
      <c r="CY170" s="73"/>
      <c r="CZ170" s="73"/>
      <c r="DA170" s="73"/>
      <c r="DB170" s="73"/>
      <c r="DC170" s="73"/>
      <c r="DD170" s="73"/>
      <c r="DE170" s="73"/>
      <c r="DF170" s="73"/>
      <c r="DG170" s="73"/>
      <c r="DH170" s="73"/>
      <c r="DI170" s="73"/>
      <c r="DJ170" s="73"/>
      <c r="DK170" s="73"/>
      <c r="DL170" s="73"/>
      <c r="DM170" s="73"/>
      <c r="DN170" s="73"/>
      <c r="DO170" s="73"/>
      <c r="DP170" s="73"/>
      <c r="DQ170" s="73"/>
      <c r="DR170" s="73"/>
      <c r="DS170" s="73"/>
      <c r="DT170" s="73"/>
      <c r="DU170" s="73"/>
      <c r="DV170" s="73"/>
      <c r="DW170" s="73"/>
      <c r="DX170" s="73"/>
      <c r="DY170" s="73"/>
      <c r="DZ170" s="73"/>
      <c r="EA170" s="73"/>
      <c r="EB170" s="73"/>
      <c r="EC170" s="73"/>
      <c r="ED170" s="73"/>
      <c r="EE170" s="73"/>
      <c r="EF170" s="73"/>
      <c r="EG170" s="73"/>
      <c r="EH170" s="73"/>
      <c r="EI170" s="73"/>
      <c r="EJ170" s="73"/>
      <c r="EK170" s="73"/>
      <c r="EL170" s="73"/>
      <c r="EM170" s="73"/>
      <c r="EN170" s="73"/>
      <c r="EO170" s="73"/>
      <c r="EP170" s="73"/>
      <c r="EQ170" s="73"/>
      <c r="ER170" s="73"/>
      <c r="ES170" s="73"/>
      <c r="ET170" s="73"/>
      <c r="EU170" s="73"/>
      <c r="EV170" s="73"/>
      <c r="EW170" s="73"/>
      <c r="EX170" s="73"/>
      <c r="EY170" s="73"/>
      <c r="EZ170" s="73"/>
      <c r="FA170" s="73"/>
      <c r="FB170" s="73"/>
      <c r="FC170" s="73"/>
      <c r="FD170" s="73"/>
      <c r="FE170" s="73"/>
      <c r="FF170" s="73"/>
      <c r="FG170" s="73"/>
      <c r="FH170" s="73"/>
      <c r="FI170" s="73"/>
      <c r="FJ170" s="73"/>
      <c r="FK170" s="73"/>
      <c r="FL170" s="73"/>
      <c r="FM170" s="73"/>
      <c r="FN170" s="73"/>
      <c r="FO170" s="73"/>
      <c r="FP170" s="73"/>
      <c r="FQ170" s="73"/>
      <c r="FR170" s="73"/>
      <c r="FS170" s="73"/>
      <c r="FT170" s="73"/>
      <c r="FU170" s="73"/>
      <c r="FV170" s="73"/>
      <c r="FW170" s="73"/>
      <c r="FX170" s="73"/>
      <c r="FY170" s="73"/>
      <c r="FZ170" s="73"/>
      <c r="GA170" s="73"/>
      <c r="GB170" s="73"/>
      <c r="GC170" s="73"/>
      <c r="GD170" s="73"/>
      <c r="GE170" s="73"/>
      <c r="GF170" s="73"/>
      <c r="GG170" s="73"/>
      <c r="GH170" s="73"/>
      <c r="GI170" s="73"/>
      <c r="GJ170" s="73"/>
      <c r="GK170" s="73"/>
      <c r="GL170" s="73"/>
      <c r="GM170" s="73"/>
      <c r="GN170" s="73"/>
      <c r="GO170" s="73"/>
      <c r="GP170" s="73"/>
      <c r="GQ170" s="73"/>
      <c r="GR170" s="73"/>
      <c r="GS170" s="73"/>
      <c r="GT170" s="73"/>
      <c r="GU170" s="73"/>
      <c r="GV170" s="73"/>
      <c r="GW170" s="73"/>
      <c r="GX170" s="73"/>
      <c r="GY170" s="73"/>
      <c r="GZ170" s="73"/>
      <c r="HA170" s="73"/>
      <c r="HB170" s="73"/>
      <c r="HC170" s="73"/>
      <c r="HD170" s="73"/>
      <c r="HE170" s="73"/>
      <c r="HF170" s="73"/>
      <c r="HG170" s="73"/>
      <c r="HH170" s="73"/>
      <c r="HI170" s="73"/>
      <c r="HJ170" s="73"/>
      <c r="HK170" s="73"/>
      <c r="HL170" s="73"/>
      <c r="HM170" s="73"/>
      <c r="HN170" s="73"/>
      <c r="HO170" s="73"/>
      <c r="HP170" s="73"/>
      <c r="HQ170" s="73"/>
      <c r="HR170" s="73"/>
      <c r="HS170" s="73"/>
      <c r="HT170" s="73"/>
      <c r="HU170" s="73"/>
      <c r="HV170" s="73"/>
      <c r="HW170" s="73"/>
      <c r="HX170" s="73"/>
      <c r="HY170" s="73"/>
      <c r="HZ170" s="73"/>
      <c r="IA170" s="73"/>
      <c r="IB170" s="73"/>
      <c r="IC170" s="73"/>
      <c r="ID170" s="73"/>
      <c r="IE170" s="73"/>
      <c r="IF170" s="73"/>
      <c r="IG170" s="73"/>
      <c r="IH170" s="73"/>
      <c r="II170" s="73"/>
      <c r="IJ170" s="73"/>
      <c r="IK170" s="73"/>
      <c r="IL170" s="73"/>
      <c r="IM170" s="73"/>
      <c r="IN170" s="73"/>
      <c r="IO170" s="73"/>
      <c r="IP170" s="73"/>
      <c r="IQ170" s="73"/>
      <c r="IR170" s="73"/>
      <c r="IS170" s="73"/>
      <c r="IT170" s="73"/>
      <c r="IU170" s="73"/>
      <c r="IV170" s="73"/>
    </row>
    <row r="171" spans="1:256" ht="15" customHeight="1">
      <c r="A171" s="104"/>
      <c r="B171" s="268"/>
      <c r="C171" s="159"/>
      <c r="D171" s="73"/>
      <c r="E171" s="73"/>
      <c r="F171" s="73"/>
      <c r="G171" s="73"/>
      <c r="H171" s="73"/>
      <c r="I171" s="73"/>
      <c r="J171" s="73"/>
      <c r="K171" s="73"/>
      <c r="L171" s="73"/>
      <c r="M171" s="73"/>
      <c r="N171" s="73"/>
      <c r="O171" s="73"/>
      <c r="P171" s="73"/>
      <c r="Q171" s="73"/>
      <c r="R171" s="73"/>
      <c r="S171" s="73"/>
      <c r="T171" s="73"/>
      <c r="U171" s="73"/>
      <c r="V171" s="73"/>
      <c r="W171" s="73"/>
      <c r="X171" s="73"/>
      <c r="Y171" s="73"/>
      <c r="Z171" s="73"/>
      <c r="AA171" s="73"/>
      <c r="AB171" s="73"/>
      <c r="AC171" s="73"/>
      <c r="AD171" s="73"/>
      <c r="AE171" s="73"/>
      <c r="AF171" s="73"/>
      <c r="AG171" s="73"/>
      <c r="AH171" s="73"/>
      <c r="AI171" s="73"/>
      <c r="AJ171" s="73"/>
      <c r="AK171" s="73"/>
      <c r="AL171" s="73"/>
      <c r="AM171" s="73"/>
      <c r="AN171" s="73"/>
      <c r="AO171" s="73"/>
      <c r="AP171" s="73"/>
      <c r="AQ171" s="73"/>
      <c r="AR171" s="73"/>
      <c r="AS171" s="73"/>
      <c r="AT171" s="73"/>
      <c r="AU171" s="73"/>
      <c r="AV171" s="73"/>
      <c r="AW171" s="73"/>
      <c r="AX171" s="73"/>
      <c r="AY171" s="73"/>
      <c r="AZ171" s="73"/>
      <c r="BA171" s="73"/>
      <c r="BB171" s="73"/>
      <c r="BC171" s="73"/>
      <c r="BD171" s="73"/>
      <c r="BE171" s="73"/>
      <c r="BF171" s="73"/>
      <c r="BG171" s="73"/>
      <c r="BH171" s="73"/>
      <c r="BI171" s="73"/>
      <c r="BJ171" s="73"/>
      <c r="BK171" s="73"/>
      <c r="BL171" s="73"/>
      <c r="BM171" s="73"/>
      <c r="BN171" s="73"/>
      <c r="BO171" s="73"/>
      <c r="BP171" s="73"/>
      <c r="BQ171" s="73"/>
      <c r="BR171" s="73"/>
      <c r="BS171" s="73"/>
      <c r="BT171" s="73"/>
      <c r="BU171" s="73"/>
      <c r="BV171" s="73"/>
      <c r="BW171" s="73"/>
      <c r="BX171" s="73"/>
      <c r="BY171" s="73"/>
      <c r="BZ171" s="73"/>
      <c r="CA171" s="73"/>
      <c r="CB171" s="73"/>
      <c r="CC171" s="73"/>
      <c r="CD171" s="73"/>
      <c r="CE171" s="73"/>
      <c r="CF171" s="73"/>
      <c r="CG171" s="73"/>
      <c r="CH171" s="73"/>
      <c r="CI171" s="73"/>
      <c r="CJ171" s="73"/>
      <c r="CK171" s="73"/>
      <c r="CL171" s="73"/>
      <c r="CM171" s="73"/>
      <c r="CN171" s="73"/>
      <c r="CO171" s="73"/>
      <c r="CP171" s="73"/>
      <c r="CQ171" s="73"/>
      <c r="CR171" s="73"/>
      <c r="CS171" s="73"/>
      <c r="CT171" s="73"/>
      <c r="CU171" s="73"/>
      <c r="CV171" s="73"/>
      <c r="CW171" s="73"/>
      <c r="CX171" s="73"/>
      <c r="CY171" s="73"/>
      <c r="CZ171" s="73"/>
      <c r="DA171" s="73"/>
      <c r="DB171" s="73"/>
      <c r="DC171" s="73"/>
      <c r="DD171" s="73"/>
      <c r="DE171" s="73"/>
      <c r="DF171" s="73"/>
      <c r="DG171" s="73"/>
      <c r="DH171" s="73"/>
      <c r="DI171" s="73"/>
      <c r="DJ171" s="73"/>
      <c r="DK171" s="73"/>
      <c r="DL171" s="73"/>
      <c r="DM171" s="73"/>
      <c r="DN171" s="73"/>
      <c r="DO171" s="73"/>
      <c r="DP171" s="73"/>
      <c r="DQ171" s="73"/>
      <c r="DR171" s="73"/>
      <c r="DS171" s="73"/>
      <c r="DT171" s="73"/>
      <c r="DU171" s="73"/>
      <c r="DV171" s="73"/>
      <c r="DW171" s="73"/>
      <c r="DX171" s="73"/>
      <c r="DY171" s="73"/>
      <c r="DZ171" s="73"/>
      <c r="EA171" s="73"/>
      <c r="EB171" s="73"/>
      <c r="EC171" s="73"/>
      <c r="ED171" s="73"/>
      <c r="EE171" s="73"/>
      <c r="EF171" s="73"/>
      <c r="EG171" s="73"/>
      <c r="EH171" s="73"/>
      <c r="EI171" s="73"/>
      <c r="EJ171" s="73"/>
      <c r="EK171" s="73"/>
      <c r="EL171" s="73"/>
      <c r="EM171" s="73"/>
      <c r="EN171" s="73"/>
      <c r="EO171" s="73"/>
      <c r="EP171" s="73"/>
      <c r="EQ171" s="73"/>
      <c r="ER171" s="73"/>
      <c r="ES171" s="73"/>
      <c r="ET171" s="73"/>
      <c r="EU171" s="73"/>
      <c r="EV171" s="73"/>
      <c r="EW171" s="73"/>
      <c r="EX171" s="73"/>
      <c r="EY171" s="73"/>
      <c r="EZ171" s="73"/>
      <c r="FA171" s="73"/>
      <c r="FB171" s="73"/>
      <c r="FC171" s="73"/>
      <c r="FD171" s="73"/>
      <c r="FE171" s="73"/>
      <c r="FF171" s="73"/>
      <c r="FG171" s="73"/>
      <c r="FH171" s="73"/>
      <c r="FI171" s="73"/>
      <c r="FJ171" s="73"/>
      <c r="FK171" s="73"/>
      <c r="FL171" s="73"/>
      <c r="FM171" s="73"/>
      <c r="FN171" s="73"/>
      <c r="FO171" s="73"/>
      <c r="FP171" s="73"/>
      <c r="FQ171" s="73"/>
      <c r="FR171" s="73"/>
      <c r="FS171" s="73"/>
      <c r="FT171" s="73"/>
      <c r="FU171" s="73"/>
      <c r="FV171" s="73"/>
      <c r="FW171" s="73"/>
      <c r="FX171" s="73"/>
      <c r="FY171" s="73"/>
      <c r="FZ171" s="73"/>
      <c r="GA171" s="73"/>
      <c r="GB171" s="73"/>
      <c r="GC171" s="73"/>
      <c r="GD171" s="73"/>
      <c r="GE171" s="73"/>
      <c r="GF171" s="73"/>
      <c r="GG171" s="73"/>
      <c r="GH171" s="73"/>
      <c r="GI171" s="73"/>
      <c r="GJ171" s="73"/>
      <c r="GK171" s="73"/>
      <c r="GL171" s="73"/>
      <c r="GM171" s="73"/>
      <c r="GN171" s="73"/>
      <c r="GO171" s="73"/>
      <c r="GP171" s="73"/>
      <c r="GQ171" s="73"/>
      <c r="GR171" s="73"/>
      <c r="GS171" s="73"/>
      <c r="GT171" s="73"/>
      <c r="GU171" s="73"/>
      <c r="GV171" s="73"/>
      <c r="GW171" s="73"/>
      <c r="GX171" s="73"/>
      <c r="GY171" s="73"/>
      <c r="GZ171" s="73"/>
      <c r="HA171" s="73"/>
      <c r="HB171" s="73"/>
      <c r="HC171" s="73"/>
      <c r="HD171" s="73"/>
      <c r="HE171" s="73"/>
      <c r="HF171" s="73"/>
      <c r="HG171" s="73"/>
      <c r="HH171" s="73"/>
      <c r="HI171" s="73"/>
      <c r="HJ171" s="73"/>
      <c r="HK171" s="73"/>
      <c r="HL171" s="73"/>
      <c r="HM171" s="73"/>
      <c r="HN171" s="73"/>
      <c r="HO171" s="73"/>
      <c r="HP171" s="73"/>
      <c r="HQ171" s="73"/>
      <c r="HR171" s="73"/>
      <c r="HS171" s="73"/>
      <c r="HT171" s="73"/>
      <c r="HU171" s="73"/>
      <c r="HV171" s="73"/>
      <c r="HW171" s="73"/>
      <c r="HX171" s="73"/>
      <c r="HY171" s="73"/>
      <c r="HZ171" s="73"/>
      <c r="IA171" s="73"/>
      <c r="IB171" s="73"/>
      <c r="IC171" s="73"/>
      <c r="ID171" s="73"/>
      <c r="IE171" s="73"/>
      <c r="IF171" s="73"/>
      <c r="IG171" s="73"/>
      <c r="IH171" s="73"/>
      <c r="II171" s="73"/>
      <c r="IJ171" s="73"/>
      <c r="IK171" s="73"/>
      <c r="IL171" s="73"/>
      <c r="IM171" s="73"/>
      <c r="IN171" s="73"/>
      <c r="IO171" s="73"/>
      <c r="IP171" s="73"/>
      <c r="IQ171" s="73"/>
      <c r="IR171" s="73"/>
      <c r="IS171" s="73"/>
      <c r="IT171" s="73"/>
      <c r="IU171" s="73"/>
      <c r="IV171" s="73"/>
    </row>
    <row r="172" spans="1:256" ht="15" customHeight="1">
      <c r="A172" s="104"/>
      <c r="B172" s="268"/>
      <c r="C172" s="159"/>
      <c r="D172" s="73"/>
      <c r="E172" s="73"/>
      <c r="F172" s="73"/>
      <c r="G172" s="73"/>
      <c r="H172" s="73"/>
      <c r="I172" s="73"/>
      <c r="J172" s="73"/>
      <c r="K172" s="73"/>
      <c r="L172" s="73"/>
      <c r="M172" s="73"/>
      <c r="N172" s="73"/>
      <c r="O172" s="73"/>
      <c r="P172" s="73"/>
      <c r="Q172" s="73"/>
      <c r="R172" s="73"/>
      <c r="S172" s="73"/>
      <c r="T172" s="73"/>
      <c r="U172" s="73"/>
      <c r="V172" s="73"/>
      <c r="W172" s="73"/>
      <c r="X172" s="73"/>
      <c r="Y172" s="73"/>
      <c r="Z172" s="73"/>
      <c r="AA172" s="73"/>
      <c r="AB172" s="73"/>
      <c r="AC172" s="73"/>
      <c r="AD172" s="73"/>
      <c r="AE172" s="73"/>
      <c r="AF172" s="73"/>
      <c r="AG172" s="73"/>
      <c r="AH172" s="73"/>
      <c r="AI172" s="73"/>
      <c r="AJ172" s="73"/>
      <c r="AK172" s="73"/>
      <c r="AL172" s="73"/>
      <c r="AM172" s="73"/>
      <c r="AN172" s="73"/>
      <c r="AO172" s="73"/>
      <c r="AP172" s="73"/>
      <c r="AQ172" s="73"/>
      <c r="AR172" s="73"/>
      <c r="AS172" s="73"/>
      <c r="AT172" s="73"/>
      <c r="AU172" s="73"/>
      <c r="AV172" s="73"/>
      <c r="AW172" s="73"/>
      <c r="AX172" s="73"/>
      <c r="AY172" s="73"/>
      <c r="AZ172" s="73"/>
      <c r="BA172" s="73"/>
      <c r="BB172" s="73"/>
      <c r="BC172" s="73"/>
      <c r="BD172" s="73"/>
      <c r="BE172" s="73"/>
      <c r="BF172" s="73"/>
      <c r="BG172" s="73"/>
      <c r="BH172" s="73"/>
      <c r="BI172" s="73"/>
      <c r="BJ172" s="73"/>
      <c r="BK172" s="73"/>
      <c r="BL172" s="73"/>
      <c r="BM172" s="73"/>
      <c r="BN172" s="73"/>
      <c r="BO172" s="73"/>
      <c r="BP172" s="73"/>
      <c r="BQ172" s="73"/>
      <c r="BR172" s="73"/>
      <c r="BS172" s="73"/>
      <c r="BT172" s="73"/>
      <c r="BU172" s="73"/>
      <c r="BV172" s="73"/>
      <c r="BW172" s="73"/>
      <c r="BX172" s="73"/>
      <c r="BY172" s="73"/>
      <c r="BZ172" s="73"/>
      <c r="CA172" s="73"/>
      <c r="CB172" s="73"/>
      <c r="CC172" s="73"/>
      <c r="CD172" s="73"/>
      <c r="CE172" s="73"/>
      <c r="CF172" s="73"/>
      <c r="CG172" s="73"/>
      <c r="CH172" s="73"/>
      <c r="CI172" s="73"/>
      <c r="CJ172" s="73"/>
      <c r="CK172" s="73"/>
      <c r="CL172" s="73"/>
      <c r="CM172" s="73"/>
      <c r="CN172" s="73"/>
      <c r="CO172" s="73"/>
      <c r="CP172" s="73"/>
      <c r="CQ172" s="73"/>
      <c r="CR172" s="73"/>
      <c r="CS172" s="73"/>
      <c r="CT172" s="73"/>
      <c r="CU172" s="73"/>
      <c r="CV172" s="73"/>
      <c r="CW172" s="73"/>
      <c r="CX172" s="73"/>
      <c r="CY172" s="73"/>
      <c r="CZ172" s="73"/>
      <c r="DA172" s="73"/>
      <c r="DB172" s="73"/>
      <c r="DC172" s="73"/>
      <c r="DD172" s="73"/>
      <c r="DE172" s="73"/>
      <c r="DF172" s="73"/>
      <c r="DG172" s="73"/>
      <c r="DH172" s="73"/>
      <c r="DI172" s="73"/>
      <c r="DJ172" s="73"/>
      <c r="DK172" s="73"/>
      <c r="DL172" s="73"/>
      <c r="DM172" s="73"/>
      <c r="DN172" s="73"/>
      <c r="DO172" s="73"/>
      <c r="DP172" s="73"/>
      <c r="DQ172" s="73"/>
      <c r="DR172" s="73"/>
      <c r="DS172" s="73"/>
      <c r="DT172" s="73"/>
      <c r="DU172" s="73"/>
      <c r="DV172" s="73"/>
      <c r="DW172" s="73"/>
      <c r="DX172" s="73"/>
      <c r="DY172" s="73"/>
      <c r="DZ172" s="73"/>
      <c r="EA172" s="73"/>
      <c r="EB172" s="73"/>
      <c r="EC172" s="73"/>
      <c r="ED172" s="73"/>
      <c r="EE172" s="73"/>
      <c r="EF172" s="73"/>
      <c r="EG172" s="73"/>
      <c r="EH172" s="73"/>
      <c r="EI172" s="73"/>
      <c r="EJ172" s="73"/>
      <c r="EK172" s="73"/>
      <c r="EL172" s="73"/>
      <c r="EM172" s="73"/>
      <c r="EN172" s="73"/>
      <c r="EO172" s="73"/>
      <c r="EP172" s="73"/>
      <c r="EQ172" s="73"/>
      <c r="ER172" s="73"/>
      <c r="ES172" s="73"/>
      <c r="ET172" s="73"/>
      <c r="EU172" s="73"/>
      <c r="EV172" s="73"/>
      <c r="EW172" s="73"/>
      <c r="EX172" s="73"/>
      <c r="EY172" s="73"/>
      <c r="EZ172" s="73"/>
      <c r="FA172" s="73"/>
      <c r="FB172" s="73"/>
      <c r="FC172" s="73"/>
      <c r="FD172" s="73"/>
      <c r="FE172" s="73"/>
      <c r="FF172" s="73"/>
      <c r="FG172" s="73"/>
      <c r="FH172" s="73"/>
      <c r="FI172" s="73"/>
      <c r="FJ172" s="73"/>
      <c r="FK172" s="73"/>
      <c r="FL172" s="73"/>
      <c r="FM172" s="73"/>
      <c r="FN172" s="73"/>
      <c r="FO172" s="73"/>
      <c r="FP172" s="73"/>
      <c r="FQ172" s="73"/>
      <c r="FR172" s="73"/>
      <c r="FS172" s="73"/>
      <c r="FT172" s="73"/>
      <c r="FU172" s="73"/>
      <c r="FV172" s="73"/>
      <c r="FW172" s="73"/>
      <c r="FX172" s="73"/>
      <c r="FY172" s="73"/>
      <c r="FZ172" s="73"/>
      <c r="GA172" s="73"/>
      <c r="GB172" s="73"/>
      <c r="GC172" s="73"/>
      <c r="GD172" s="73"/>
      <c r="GE172" s="73"/>
      <c r="GF172" s="73"/>
      <c r="GG172" s="73"/>
      <c r="GH172" s="73"/>
      <c r="GI172" s="73"/>
      <c r="GJ172" s="73"/>
      <c r="GK172" s="73"/>
      <c r="GL172" s="73"/>
      <c r="GM172" s="73"/>
      <c r="GN172" s="73"/>
      <c r="GO172" s="73"/>
      <c r="GP172" s="73"/>
      <c r="GQ172" s="73"/>
      <c r="GR172" s="73"/>
      <c r="GS172" s="73"/>
      <c r="GT172" s="73"/>
      <c r="GU172" s="73"/>
      <c r="GV172" s="73"/>
      <c r="GW172" s="73"/>
      <c r="GX172" s="73"/>
      <c r="GY172" s="73"/>
      <c r="GZ172" s="73"/>
      <c r="HA172" s="73"/>
      <c r="HB172" s="73"/>
      <c r="HC172" s="73"/>
      <c r="HD172" s="73"/>
      <c r="HE172" s="73"/>
      <c r="HF172" s="73"/>
      <c r="HG172" s="73"/>
      <c r="HH172" s="73"/>
      <c r="HI172" s="73"/>
      <c r="HJ172" s="73"/>
      <c r="HK172" s="73"/>
      <c r="HL172" s="73"/>
      <c r="HM172" s="73"/>
      <c r="HN172" s="73"/>
      <c r="HO172" s="73"/>
      <c r="HP172" s="73"/>
      <c r="HQ172" s="73"/>
      <c r="HR172" s="73"/>
      <c r="HS172" s="73"/>
      <c r="HT172" s="73"/>
      <c r="HU172" s="73"/>
      <c r="HV172" s="73"/>
      <c r="HW172" s="73"/>
      <c r="HX172" s="73"/>
      <c r="HY172" s="73"/>
      <c r="HZ172" s="73"/>
      <c r="IA172" s="73"/>
      <c r="IB172" s="73"/>
      <c r="IC172" s="73"/>
      <c r="ID172" s="73"/>
      <c r="IE172" s="73"/>
      <c r="IF172" s="73"/>
      <c r="IG172" s="73"/>
      <c r="IH172" s="73"/>
      <c r="II172" s="73"/>
      <c r="IJ172" s="73"/>
      <c r="IK172" s="73"/>
      <c r="IL172" s="73"/>
      <c r="IM172" s="73"/>
      <c r="IN172" s="73"/>
      <c r="IO172" s="73"/>
      <c r="IP172" s="73"/>
      <c r="IQ172" s="73"/>
      <c r="IR172" s="73"/>
      <c r="IS172" s="73"/>
      <c r="IT172" s="73"/>
      <c r="IU172" s="73"/>
      <c r="IV172" s="73"/>
    </row>
    <row r="173" spans="1:256" ht="15" customHeight="1">
      <c r="A173" s="104"/>
      <c r="B173" s="268"/>
      <c r="C173" s="159"/>
      <c r="D173" s="73"/>
      <c r="E173" s="73"/>
      <c r="F173" s="73"/>
      <c r="G173" s="73"/>
      <c r="H173" s="73"/>
      <c r="I173" s="73"/>
      <c r="J173" s="73"/>
      <c r="K173" s="73"/>
      <c r="L173" s="73"/>
      <c r="M173" s="73"/>
      <c r="N173" s="73"/>
      <c r="O173" s="73"/>
      <c r="P173" s="73"/>
      <c r="Q173" s="73"/>
      <c r="R173" s="73"/>
      <c r="S173" s="73"/>
      <c r="T173" s="73"/>
      <c r="U173" s="73"/>
      <c r="V173" s="73"/>
      <c r="W173" s="73"/>
      <c r="X173" s="73"/>
      <c r="Y173" s="73"/>
      <c r="Z173" s="73"/>
      <c r="AA173" s="73"/>
      <c r="AB173" s="73"/>
      <c r="AC173" s="73"/>
      <c r="AD173" s="73"/>
      <c r="AE173" s="73"/>
      <c r="AF173" s="73"/>
      <c r="AG173" s="73"/>
      <c r="AH173" s="73"/>
      <c r="AI173" s="73"/>
      <c r="AJ173" s="73"/>
      <c r="AK173" s="73"/>
      <c r="AL173" s="73"/>
      <c r="AM173" s="73"/>
      <c r="AN173" s="73"/>
      <c r="AO173" s="73"/>
      <c r="AP173" s="73"/>
      <c r="AQ173" s="73"/>
      <c r="AR173" s="73"/>
      <c r="AS173" s="73"/>
      <c r="AT173" s="73"/>
      <c r="AU173" s="73"/>
      <c r="AV173" s="73"/>
      <c r="AW173" s="73"/>
      <c r="AX173" s="73"/>
      <c r="AY173" s="73"/>
      <c r="AZ173" s="73"/>
      <c r="BA173" s="73"/>
      <c r="BB173" s="73"/>
      <c r="BC173" s="73"/>
      <c r="BD173" s="73"/>
      <c r="BE173" s="73"/>
      <c r="BF173" s="73"/>
      <c r="BG173" s="73"/>
      <c r="BH173" s="73"/>
      <c r="BI173" s="73"/>
      <c r="BJ173" s="73"/>
      <c r="BK173" s="73"/>
      <c r="BL173" s="73"/>
      <c r="BM173" s="73"/>
      <c r="BN173" s="73"/>
      <c r="BO173" s="73"/>
      <c r="BP173" s="73"/>
      <c r="BQ173" s="73"/>
      <c r="BR173" s="73"/>
      <c r="BS173" s="73"/>
      <c r="BT173" s="73"/>
      <c r="BU173" s="73"/>
      <c r="BV173" s="73"/>
      <c r="BW173" s="73"/>
      <c r="BX173" s="73"/>
      <c r="BY173" s="73"/>
      <c r="BZ173" s="73"/>
      <c r="CA173" s="73"/>
      <c r="CB173" s="73"/>
      <c r="CC173" s="73"/>
      <c r="CD173" s="73"/>
      <c r="CE173" s="73"/>
      <c r="CF173" s="73"/>
      <c r="CG173" s="73"/>
      <c r="CH173" s="73"/>
      <c r="CI173" s="73"/>
      <c r="CJ173" s="73"/>
      <c r="CK173" s="73"/>
      <c r="CL173" s="73"/>
      <c r="CM173" s="73"/>
      <c r="CN173" s="73"/>
      <c r="CO173" s="73"/>
      <c r="CP173" s="73"/>
      <c r="CQ173" s="73"/>
      <c r="CR173" s="73"/>
      <c r="CS173" s="73"/>
      <c r="CT173" s="73"/>
      <c r="CU173" s="73"/>
      <c r="CV173" s="73"/>
      <c r="CW173" s="73"/>
      <c r="CX173" s="73"/>
      <c r="CY173" s="73"/>
      <c r="CZ173" s="73"/>
      <c r="DA173" s="73"/>
      <c r="DB173" s="73"/>
      <c r="DC173" s="73"/>
      <c r="DD173" s="73"/>
      <c r="DE173" s="73"/>
      <c r="DF173" s="73"/>
      <c r="DG173" s="73"/>
      <c r="DH173" s="73"/>
      <c r="DI173" s="73"/>
      <c r="DJ173" s="73"/>
      <c r="DK173" s="73"/>
      <c r="DL173" s="73"/>
      <c r="DM173" s="73"/>
      <c r="DN173" s="73"/>
      <c r="DO173" s="73"/>
      <c r="DP173" s="73"/>
      <c r="DQ173" s="73"/>
      <c r="DR173" s="73"/>
      <c r="DS173" s="73"/>
      <c r="DT173" s="73"/>
      <c r="DU173" s="73"/>
      <c r="DV173" s="73"/>
      <c r="DW173" s="73"/>
      <c r="DX173" s="73"/>
      <c r="DY173" s="73"/>
      <c r="DZ173" s="73"/>
      <c r="EA173" s="73"/>
      <c r="EB173" s="73"/>
      <c r="EC173" s="73"/>
      <c r="ED173" s="73"/>
      <c r="EE173" s="73"/>
      <c r="EF173" s="73"/>
      <c r="EG173" s="73"/>
      <c r="EH173" s="73"/>
      <c r="EI173" s="73"/>
      <c r="EJ173" s="73"/>
      <c r="EK173" s="73"/>
      <c r="EL173" s="73"/>
      <c r="EM173" s="73"/>
      <c r="EN173" s="73"/>
      <c r="EO173" s="73"/>
      <c r="EP173" s="73"/>
      <c r="EQ173" s="73"/>
      <c r="ER173" s="73"/>
      <c r="ES173" s="73"/>
      <c r="ET173" s="73"/>
      <c r="EU173" s="73"/>
      <c r="EV173" s="73"/>
      <c r="EW173" s="73"/>
      <c r="EX173" s="73"/>
      <c r="EY173" s="73"/>
      <c r="EZ173" s="73"/>
      <c r="FA173" s="73"/>
      <c r="FB173" s="73"/>
      <c r="FC173" s="73"/>
      <c r="FD173" s="73"/>
      <c r="FE173" s="73"/>
      <c r="FF173" s="73"/>
      <c r="FG173" s="73"/>
      <c r="FH173" s="73"/>
      <c r="FI173" s="73"/>
      <c r="FJ173" s="73"/>
      <c r="FK173" s="73"/>
      <c r="FL173" s="73"/>
      <c r="FM173" s="73"/>
      <c r="FN173" s="73"/>
      <c r="FO173" s="73"/>
      <c r="FP173" s="73"/>
      <c r="FQ173" s="73"/>
      <c r="FR173" s="73"/>
      <c r="FS173" s="73"/>
      <c r="FT173" s="73"/>
      <c r="FU173" s="73"/>
      <c r="FV173" s="73"/>
      <c r="FW173" s="73"/>
      <c r="FX173" s="73"/>
      <c r="FY173" s="73"/>
      <c r="FZ173" s="73"/>
      <c r="GA173" s="73"/>
      <c r="GB173" s="73"/>
      <c r="GC173" s="73"/>
      <c r="GD173" s="73"/>
      <c r="GE173" s="73"/>
      <c r="GF173" s="73"/>
      <c r="GG173" s="73"/>
      <c r="GH173" s="73"/>
      <c r="GI173" s="73"/>
      <c r="GJ173" s="73"/>
      <c r="GK173" s="73"/>
      <c r="GL173" s="73"/>
      <c r="GM173" s="73"/>
      <c r="GN173" s="73"/>
      <c r="GO173" s="73"/>
      <c r="GP173" s="73"/>
      <c r="GQ173" s="73"/>
      <c r="GR173" s="73"/>
      <c r="GS173" s="73"/>
      <c r="GT173" s="73"/>
      <c r="GU173" s="73"/>
      <c r="GV173" s="73"/>
      <c r="GW173" s="73"/>
      <c r="GX173" s="73"/>
      <c r="GY173" s="73"/>
      <c r="GZ173" s="73"/>
      <c r="HA173" s="73"/>
      <c r="HB173" s="73"/>
      <c r="HC173" s="73"/>
      <c r="HD173" s="73"/>
      <c r="HE173" s="73"/>
      <c r="HF173" s="73"/>
      <c r="HG173" s="73"/>
      <c r="HH173" s="73"/>
      <c r="HI173" s="73"/>
      <c r="HJ173" s="73"/>
      <c r="HK173" s="73"/>
      <c r="HL173" s="73"/>
      <c r="HM173" s="73"/>
      <c r="HN173" s="73"/>
      <c r="HO173" s="73"/>
      <c r="HP173" s="73"/>
      <c r="HQ173" s="73"/>
      <c r="HR173" s="73"/>
      <c r="HS173" s="73"/>
      <c r="HT173" s="73"/>
      <c r="HU173" s="73"/>
      <c r="HV173" s="73"/>
      <c r="HW173" s="73"/>
      <c r="HX173" s="73"/>
      <c r="HY173" s="73"/>
      <c r="HZ173" s="73"/>
      <c r="IA173" s="73"/>
      <c r="IB173" s="73"/>
      <c r="IC173" s="73"/>
      <c r="ID173" s="73"/>
      <c r="IE173" s="73"/>
      <c r="IF173" s="73"/>
      <c r="IG173" s="73"/>
      <c r="IH173" s="73"/>
      <c r="II173" s="73"/>
      <c r="IJ173" s="73"/>
      <c r="IK173" s="73"/>
      <c r="IL173" s="73"/>
      <c r="IM173" s="73"/>
      <c r="IN173" s="73"/>
      <c r="IO173" s="73"/>
      <c r="IP173" s="73"/>
      <c r="IQ173" s="73"/>
      <c r="IR173" s="73"/>
      <c r="IS173" s="73"/>
      <c r="IT173" s="73"/>
      <c r="IU173" s="73"/>
      <c r="IV173" s="73"/>
    </row>
    <row r="174" spans="1:256" ht="15" customHeight="1">
      <c r="A174" s="104"/>
      <c r="B174" s="268"/>
      <c r="C174" s="159"/>
      <c r="D174" s="73"/>
      <c r="E174" s="73"/>
      <c r="F174" s="73"/>
      <c r="G174" s="73"/>
      <c r="H174" s="73"/>
      <c r="I174" s="73"/>
      <c r="J174" s="73"/>
      <c r="K174" s="73"/>
      <c r="L174" s="73"/>
      <c r="M174" s="73"/>
      <c r="N174" s="73"/>
      <c r="O174" s="73"/>
      <c r="P174" s="73"/>
      <c r="Q174" s="73"/>
      <c r="R174" s="73"/>
      <c r="S174" s="73"/>
      <c r="T174" s="73"/>
      <c r="U174" s="73"/>
      <c r="V174" s="73"/>
      <c r="W174" s="73"/>
      <c r="X174" s="73"/>
      <c r="Y174" s="73"/>
      <c r="Z174" s="73"/>
      <c r="AA174" s="73"/>
      <c r="AB174" s="73"/>
      <c r="AC174" s="73"/>
      <c r="AD174" s="73"/>
      <c r="AE174" s="73"/>
      <c r="AF174" s="73"/>
      <c r="AG174" s="73"/>
      <c r="AH174" s="73"/>
      <c r="AI174" s="73"/>
      <c r="AJ174" s="73"/>
      <c r="AK174" s="73"/>
      <c r="AL174" s="73"/>
      <c r="AM174" s="73"/>
      <c r="AN174" s="73"/>
      <c r="AO174" s="73"/>
      <c r="AP174" s="73"/>
      <c r="AQ174" s="73"/>
      <c r="AR174" s="73"/>
      <c r="AS174" s="73"/>
      <c r="AT174" s="73"/>
      <c r="AU174" s="73"/>
      <c r="AV174" s="73"/>
      <c r="AW174" s="73"/>
      <c r="AX174" s="73"/>
      <c r="AY174" s="73"/>
      <c r="AZ174" s="73"/>
      <c r="BA174" s="73"/>
      <c r="BB174" s="73"/>
      <c r="BC174" s="73"/>
      <c r="BD174" s="73"/>
      <c r="BE174" s="73"/>
      <c r="BF174" s="73"/>
      <c r="BG174" s="73"/>
      <c r="BH174" s="73"/>
      <c r="BI174" s="73"/>
      <c r="BJ174" s="73"/>
      <c r="BK174" s="73"/>
      <c r="BL174" s="73"/>
      <c r="BM174" s="73"/>
      <c r="BN174" s="73"/>
      <c r="BO174" s="73"/>
      <c r="BP174" s="73"/>
      <c r="BQ174" s="73"/>
      <c r="BR174" s="73"/>
      <c r="BS174" s="73"/>
      <c r="BT174" s="73"/>
      <c r="BU174" s="73"/>
      <c r="BV174" s="73"/>
      <c r="BW174" s="73"/>
      <c r="BX174" s="73"/>
      <c r="BY174" s="73"/>
      <c r="BZ174" s="73"/>
      <c r="CA174" s="73"/>
      <c r="CB174" s="73"/>
      <c r="CC174" s="73"/>
      <c r="CD174" s="73"/>
      <c r="CE174" s="73"/>
      <c r="CF174" s="73"/>
      <c r="CG174" s="73"/>
      <c r="CH174" s="73"/>
      <c r="CI174" s="73"/>
      <c r="CJ174" s="73"/>
      <c r="CK174" s="73"/>
      <c r="CL174" s="73"/>
      <c r="CM174" s="73"/>
      <c r="CN174" s="73"/>
      <c r="CO174" s="73"/>
      <c r="CP174" s="73"/>
      <c r="CQ174" s="73"/>
      <c r="CR174" s="73"/>
      <c r="CS174" s="73"/>
      <c r="CT174" s="73"/>
      <c r="CU174" s="73"/>
      <c r="CV174" s="73"/>
      <c r="CW174" s="73"/>
      <c r="CX174" s="73"/>
      <c r="CY174" s="73"/>
      <c r="CZ174" s="73"/>
      <c r="DA174" s="73"/>
      <c r="DB174" s="73"/>
      <c r="DC174" s="73"/>
      <c r="DD174" s="73"/>
      <c r="DE174" s="73"/>
      <c r="DF174" s="73"/>
      <c r="DG174" s="73"/>
      <c r="DH174" s="73"/>
      <c r="DI174" s="73"/>
      <c r="DJ174" s="73"/>
      <c r="DK174" s="73"/>
      <c r="DL174" s="73"/>
      <c r="DM174" s="73"/>
      <c r="DN174" s="73"/>
      <c r="DO174" s="73"/>
      <c r="DP174" s="73"/>
      <c r="DQ174" s="73"/>
      <c r="DR174" s="73"/>
      <c r="DS174" s="73"/>
      <c r="DT174" s="73"/>
      <c r="DU174" s="73"/>
      <c r="DV174" s="73"/>
      <c r="DW174" s="73"/>
      <c r="DX174" s="73"/>
      <c r="DY174" s="73"/>
      <c r="DZ174" s="73"/>
      <c r="EA174" s="73"/>
      <c r="EB174" s="73"/>
      <c r="EC174" s="73"/>
      <c r="ED174" s="73"/>
      <c r="EE174" s="73"/>
      <c r="EF174" s="73"/>
      <c r="EG174" s="73"/>
      <c r="EH174" s="73"/>
      <c r="EI174" s="73"/>
      <c r="EJ174" s="73"/>
      <c r="EK174" s="73"/>
      <c r="EL174" s="73"/>
      <c r="EM174" s="73"/>
      <c r="EN174" s="73"/>
      <c r="EO174" s="73"/>
      <c r="EP174" s="73"/>
      <c r="EQ174" s="73"/>
      <c r="ER174" s="73"/>
      <c r="ES174" s="73"/>
      <c r="ET174" s="73"/>
      <c r="EU174" s="73"/>
      <c r="EV174" s="73"/>
      <c r="EW174" s="73"/>
      <c r="EX174" s="73"/>
      <c r="EY174" s="73"/>
      <c r="EZ174" s="73"/>
      <c r="FA174" s="73"/>
      <c r="FB174" s="73"/>
      <c r="FC174" s="73"/>
      <c r="FD174" s="73"/>
      <c r="FE174" s="73"/>
      <c r="FF174" s="73"/>
      <c r="FG174" s="73"/>
      <c r="FH174" s="73"/>
      <c r="FI174" s="73"/>
      <c r="FJ174" s="73"/>
      <c r="FK174" s="73"/>
      <c r="FL174" s="73"/>
      <c r="FM174" s="73"/>
      <c r="FN174" s="73"/>
      <c r="FO174" s="73"/>
      <c r="FP174" s="73"/>
      <c r="FQ174" s="73"/>
      <c r="FR174" s="73"/>
      <c r="FS174" s="73"/>
      <c r="FT174" s="73"/>
      <c r="FU174" s="73"/>
      <c r="FV174" s="73"/>
      <c r="FW174" s="73"/>
      <c r="FX174" s="73"/>
      <c r="FY174" s="73"/>
      <c r="FZ174" s="73"/>
      <c r="GA174" s="73"/>
      <c r="GB174" s="73"/>
      <c r="GC174" s="73"/>
      <c r="GD174" s="73"/>
      <c r="GE174" s="73"/>
      <c r="GF174" s="73"/>
      <c r="GG174" s="73"/>
      <c r="GH174" s="73"/>
      <c r="GI174" s="73"/>
      <c r="GJ174" s="73"/>
      <c r="GK174" s="73"/>
      <c r="GL174" s="73"/>
      <c r="GM174" s="73"/>
      <c r="GN174" s="73"/>
      <c r="GO174" s="73"/>
      <c r="GP174" s="73"/>
      <c r="GQ174" s="73"/>
      <c r="GR174" s="73"/>
      <c r="GS174" s="73"/>
      <c r="GT174" s="73"/>
      <c r="GU174" s="73"/>
      <c r="GV174" s="73"/>
      <c r="GW174" s="73"/>
      <c r="GX174" s="73"/>
      <c r="GY174" s="73"/>
      <c r="GZ174" s="73"/>
      <c r="HA174" s="73"/>
      <c r="HB174" s="73"/>
      <c r="HC174" s="73"/>
      <c r="HD174" s="73"/>
      <c r="HE174" s="73"/>
      <c r="HF174" s="73"/>
      <c r="HG174" s="73"/>
      <c r="HH174" s="73"/>
      <c r="HI174" s="73"/>
      <c r="HJ174" s="73"/>
      <c r="HK174" s="73"/>
      <c r="HL174" s="73"/>
      <c r="HM174" s="73"/>
      <c r="HN174" s="73"/>
      <c r="HO174" s="73"/>
      <c r="HP174" s="73"/>
      <c r="HQ174" s="73"/>
      <c r="HR174" s="73"/>
      <c r="HS174" s="73"/>
      <c r="HT174" s="73"/>
      <c r="HU174" s="73"/>
      <c r="HV174" s="73"/>
      <c r="HW174" s="73"/>
      <c r="HX174" s="73"/>
      <c r="HY174" s="73"/>
      <c r="HZ174" s="73"/>
      <c r="IA174" s="73"/>
      <c r="IB174" s="73"/>
      <c r="IC174" s="73"/>
      <c r="ID174" s="73"/>
      <c r="IE174" s="73"/>
      <c r="IF174" s="73"/>
      <c r="IG174" s="73"/>
      <c r="IH174" s="73"/>
      <c r="II174" s="73"/>
      <c r="IJ174" s="73"/>
      <c r="IK174" s="73"/>
      <c r="IL174" s="73"/>
      <c r="IM174" s="73"/>
      <c r="IN174" s="73"/>
      <c r="IO174" s="73"/>
      <c r="IP174" s="73"/>
      <c r="IQ174" s="73"/>
      <c r="IR174" s="73"/>
      <c r="IS174" s="73"/>
      <c r="IT174" s="73"/>
      <c r="IU174" s="73"/>
      <c r="IV174" s="73"/>
    </row>
    <row r="175" spans="1:256" ht="15" customHeight="1">
      <c r="A175" s="104"/>
      <c r="B175" s="268"/>
      <c r="C175" s="159"/>
      <c r="D175" s="73"/>
      <c r="E175" s="73"/>
      <c r="F175" s="73"/>
      <c r="G175" s="73"/>
      <c r="H175" s="73"/>
      <c r="I175" s="73"/>
      <c r="J175" s="73"/>
      <c r="K175" s="73"/>
      <c r="L175" s="73"/>
      <c r="M175" s="73"/>
      <c r="N175" s="73"/>
      <c r="O175" s="73"/>
      <c r="P175" s="73"/>
      <c r="Q175" s="73"/>
      <c r="R175" s="73"/>
      <c r="S175" s="73"/>
      <c r="T175" s="73"/>
      <c r="U175" s="73"/>
      <c r="V175" s="73"/>
      <c r="W175" s="73"/>
      <c r="X175" s="73"/>
      <c r="Y175" s="73"/>
      <c r="Z175" s="73"/>
      <c r="AA175" s="73"/>
      <c r="AB175" s="73"/>
      <c r="AC175" s="73"/>
      <c r="AD175" s="73"/>
      <c r="AE175" s="73"/>
      <c r="AF175" s="73"/>
      <c r="AG175" s="73"/>
      <c r="AH175" s="73"/>
      <c r="AI175" s="73"/>
      <c r="AJ175" s="73"/>
      <c r="AK175" s="73"/>
      <c r="AL175" s="73"/>
      <c r="AM175" s="73"/>
      <c r="AN175" s="73"/>
      <c r="AO175" s="73"/>
      <c r="AP175" s="73"/>
      <c r="AQ175" s="73"/>
      <c r="AR175" s="73"/>
      <c r="AS175" s="73"/>
      <c r="AT175" s="73"/>
      <c r="AU175" s="73"/>
      <c r="AV175" s="73"/>
      <c r="AW175" s="73"/>
      <c r="AX175" s="73"/>
      <c r="AY175" s="73"/>
      <c r="AZ175" s="73"/>
      <c r="BA175" s="73"/>
      <c r="BB175" s="73"/>
      <c r="BC175" s="73"/>
      <c r="BD175" s="73"/>
      <c r="BE175" s="73"/>
      <c r="BF175" s="73"/>
      <c r="BG175" s="73"/>
      <c r="BH175" s="73"/>
      <c r="BI175" s="73"/>
      <c r="BJ175" s="73"/>
      <c r="BK175" s="73"/>
      <c r="BL175" s="73"/>
      <c r="BM175" s="73"/>
      <c r="BN175" s="73"/>
      <c r="BO175" s="73"/>
      <c r="BP175" s="73"/>
      <c r="BQ175" s="73"/>
      <c r="BR175" s="73"/>
      <c r="BS175" s="73"/>
      <c r="BT175" s="73"/>
      <c r="BU175" s="73"/>
      <c r="BV175" s="73"/>
      <c r="BW175" s="73"/>
      <c r="BX175" s="73"/>
      <c r="BY175" s="73"/>
      <c r="BZ175" s="73"/>
      <c r="CA175" s="73"/>
      <c r="CB175" s="73"/>
      <c r="CC175" s="73"/>
      <c r="CD175" s="73"/>
      <c r="CE175" s="73"/>
      <c r="CF175" s="73"/>
      <c r="CG175" s="73"/>
      <c r="CH175" s="73"/>
      <c r="CI175" s="73"/>
      <c r="CJ175" s="73"/>
      <c r="CK175" s="73"/>
      <c r="CL175" s="73"/>
      <c r="CM175" s="73"/>
      <c r="CN175" s="73"/>
      <c r="CO175" s="73"/>
      <c r="CP175" s="73"/>
      <c r="CQ175" s="73"/>
      <c r="CR175" s="73"/>
      <c r="CS175" s="73"/>
      <c r="CT175" s="73"/>
      <c r="CU175" s="73"/>
      <c r="CV175" s="73"/>
      <c r="CW175" s="73"/>
      <c r="CX175" s="73"/>
      <c r="CY175" s="73"/>
      <c r="CZ175" s="73"/>
      <c r="DA175" s="73"/>
      <c r="DB175" s="73"/>
      <c r="DC175" s="73"/>
      <c r="DD175" s="73"/>
      <c r="DE175" s="73"/>
      <c r="DF175" s="73"/>
      <c r="DG175" s="73"/>
      <c r="DH175" s="73"/>
      <c r="DI175" s="73"/>
      <c r="DJ175" s="73"/>
      <c r="DK175" s="73"/>
      <c r="DL175" s="73"/>
      <c r="DM175" s="73"/>
      <c r="DN175" s="73"/>
      <c r="DO175" s="73"/>
      <c r="DP175" s="73"/>
      <c r="DQ175" s="73"/>
      <c r="DR175" s="73"/>
      <c r="DS175" s="73"/>
      <c r="DT175" s="73"/>
      <c r="DU175" s="73"/>
      <c r="DV175" s="73"/>
      <c r="DW175" s="73"/>
      <c r="DX175" s="73"/>
      <c r="DY175" s="73"/>
      <c r="DZ175" s="73"/>
      <c r="EA175" s="73"/>
      <c r="EB175" s="73"/>
      <c r="EC175" s="73"/>
      <c r="ED175" s="73"/>
      <c r="EE175" s="73"/>
      <c r="EF175" s="73"/>
      <c r="EG175" s="73"/>
      <c r="EH175" s="73"/>
      <c r="EI175" s="73"/>
      <c r="EJ175" s="73"/>
      <c r="EK175" s="73"/>
      <c r="EL175" s="73"/>
      <c r="EM175" s="73"/>
      <c r="EN175" s="73"/>
      <c r="EO175" s="73"/>
      <c r="EP175" s="73"/>
      <c r="EQ175" s="73"/>
      <c r="ER175" s="73"/>
      <c r="ES175" s="73"/>
      <c r="ET175" s="73"/>
      <c r="EU175" s="73"/>
      <c r="EV175" s="73"/>
      <c r="EW175" s="73"/>
      <c r="EX175" s="73"/>
      <c r="EY175" s="73"/>
      <c r="EZ175" s="73"/>
      <c r="FA175" s="73"/>
      <c r="FB175" s="73"/>
      <c r="FC175" s="73"/>
      <c r="FD175" s="73"/>
      <c r="FE175" s="73"/>
      <c r="FF175" s="73"/>
      <c r="FG175" s="73"/>
      <c r="FH175" s="73"/>
      <c r="FI175" s="73"/>
      <c r="FJ175" s="73"/>
      <c r="FK175" s="73"/>
      <c r="FL175" s="73"/>
      <c r="FM175" s="73"/>
      <c r="FN175" s="73"/>
      <c r="FO175" s="73"/>
      <c r="FP175" s="73"/>
      <c r="FQ175" s="73"/>
      <c r="FR175" s="73"/>
      <c r="FS175" s="73"/>
      <c r="FT175" s="73"/>
      <c r="FU175" s="73"/>
      <c r="FV175" s="73"/>
      <c r="FW175" s="73"/>
      <c r="FX175" s="73"/>
      <c r="FY175" s="73"/>
      <c r="FZ175" s="73"/>
      <c r="GA175" s="73"/>
      <c r="GB175" s="73"/>
      <c r="GC175" s="73"/>
      <c r="GD175" s="73"/>
      <c r="GE175" s="73"/>
      <c r="GF175" s="73"/>
      <c r="GG175" s="73"/>
      <c r="GH175" s="73"/>
      <c r="GI175" s="73"/>
      <c r="GJ175" s="73"/>
      <c r="GK175" s="73"/>
      <c r="GL175" s="73"/>
      <c r="GM175" s="73"/>
      <c r="GN175" s="73"/>
      <c r="GO175" s="73"/>
      <c r="GP175" s="73"/>
      <c r="GQ175" s="73"/>
      <c r="GR175" s="73"/>
      <c r="GS175" s="73"/>
      <c r="GT175" s="73"/>
      <c r="GU175" s="73"/>
      <c r="GV175" s="73"/>
      <c r="GW175" s="73"/>
      <c r="GX175" s="73"/>
      <c r="GY175" s="73"/>
      <c r="GZ175" s="73"/>
      <c r="HA175" s="73"/>
      <c r="HB175" s="73"/>
      <c r="HC175" s="73"/>
      <c r="HD175" s="73"/>
      <c r="HE175" s="73"/>
      <c r="HF175" s="73"/>
      <c r="HG175" s="73"/>
      <c r="HH175" s="73"/>
      <c r="HI175" s="73"/>
      <c r="HJ175" s="73"/>
      <c r="HK175" s="73"/>
      <c r="HL175" s="73"/>
      <c r="HM175" s="73"/>
      <c r="HN175" s="73"/>
      <c r="HO175" s="73"/>
      <c r="HP175" s="73"/>
      <c r="HQ175" s="73"/>
      <c r="HR175" s="73"/>
      <c r="HS175" s="73"/>
      <c r="HT175" s="73"/>
      <c r="HU175" s="73"/>
      <c r="HV175" s="73"/>
      <c r="HW175" s="73"/>
      <c r="HX175" s="73"/>
      <c r="HY175" s="73"/>
      <c r="HZ175" s="73"/>
      <c r="IA175" s="73"/>
      <c r="IB175" s="73"/>
      <c r="IC175" s="73"/>
      <c r="ID175" s="73"/>
      <c r="IE175" s="73"/>
      <c r="IF175" s="73"/>
      <c r="IG175" s="73"/>
      <c r="IH175" s="73"/>
      <c r="II175" s="73"/>
      <c r="IJ175" s="73"/>
      <c r="IK175" s="73"/>
      <c r="IL175" s="73"/>
      <c r="IM175" s="73"/>
      <c r="IN175" s="73"/>
      <c r="IO175" s="73"/>
      <c r="IP175" s="73"/>
      <c r="IQ175" s="73"/>
      <c r="IR175" s="73"/>
      <c r="IS175" s="73"/>
      <c r="IT175" s="73"/>
      <c r="IU175" s="73"/>
      <c r="IV175" s="73"/>
    </row>
    <row r="176" spans="1:256" ht="15" customHeight="1">
      <c r="A176" s="104"/>
      <c r="B176" s="268"/>
      <c r="C176" s="159"/>
      <c r="D176" s="73"/>
      <c r="E176" s="73"/>
      <c r="F176" s="73"/>
      <c r="G176" s="73"/>
      <c r="H176" s="73"/>
      <c r="I176" s="73"/>
      <c r="J176" s="73"/>
      <c r="K176" s="73"/>
      <c r="L176" s="73"/>
      <c r="M176" s="73"/>
      <c r="N176" s="73"/>
      <c r="O176" s="73"/>
      <c r="P176" s="73"/>
      <c r="Q176" s="73"/>
      <c r="R176" s="73"/>
      <c r="S176" s="73"/>
      <c r="T176" s="73"/>
      <c r="U176" s="73"/>
      <c r="V176" s="73"/>
      <c r="W176" s="73"/>
      <c r="X176" s="73"/>
      <c r="Y176" s="73"/>
      <c r="Z176" s="73"/>
      <c r="AA176" s="73"/>
      <c r="AB176" s="73"/>
      <c r="AC176" s="73"/>
      <c r="AD176" s="73"/>
      <c r="AE176" s="73"/>
      <c r="AF176" s="73"/>
      <c r="AG176" s="73"/>
      <c r="AH176" s="73"/>
      <c r="AI176" s="73"/>
      <c r="AJ176" s="73"/>
      <c r="AK176" s="73"/>
      <c r="AL176" s="73"/>
      <c r="AM176" s="73"/>
      <c r="AN176" s="73"/>
      <c r="AO176" s="73"/>
      <c r="AP176" s="73"/>
      <c r="AQ176" s="73"/>
      <c r="AR176" s="73"/>
      <c r="AS176" s="73"/>
      <c r="AT176" s="73"/>
      <c r="AU176" s="73"/>
      <c r="AV176" s="73"/>
      <c r="AW176" s="73"/>
      <c r="AX176" s="73"/>
      <c r="AY176" s="73"/>
      <c r="AZ176" s="73"/>
      <c r="BA176" s="73"/>
      <c r="BB176" s="73"/>
      <c r="BC176" s="73"/>
      <c r="BD176" s="73"/>
      <c r="BE176" s="73"/>
      <c r="BF176" s="73"/>
      <c r="BG176" s="73"/>
      <c r="BH176" s="73"/>
      <c r="BI176" s="73"/>
      <c r="BJ176" s="73"/>
      <c r="BK176" s="73"/>
      <c r="BL176" s="73"/>
      <c r="BM176" s="73"/>
      <c r="BN176" s="73"/>
      <c r="BO176" s="73"/>
      <c r="BP176" s="73"/>
      <c r="BQ176" s="73"/>
      <c r="BR176" s="73"/>
      <c r="BS176" s="73"/>
      <c r="BT176" s="73"/>
      <c r="BU176" s="73"/>
      <c r="BV176" s="73"/>
      <c r="BW176" s="73"/>
      <c r="BX176" s="73"/>
      <c r="BY176" s="73"/>
      <c r="BZ176" s="73"/>
      <c r="CA176" s="73"/>
      <c r="CB176" s="73"/>
      <c r="CC176" s="73"/>
      <c r="CD176" s="73"/>
      <c r="CE176" s="73"/>
      <c r="CF176" s="73"/>
      <c r="CG176" s="73"/>
      <c r="CH176" s="73"/>
      <c r="CI176" s="73"/>
      <c r="CJ176" s="73"/>
      <c r="CK176" s="73"/>
      <c r="CL176" s="73"/>
      <c r="CM176" s="73"/>
      <c r="CN176" s="73"/>
      <c r="CO176" s="73"/>
      <c r="CP176" s="73"/>
      <c r="CQ176" s="73"/>
      <c r="CR176" s="73"/>
      <c r="CS176" s="73"/>
      <c r="CT176" s="73"/>
      <c r="CU176" s="73"/>
      <c r="CV176" s="73"/>
      <c r="CW176" s="73"/>
      <c r="CX176" s="73"/>
      <c r="CY176" s="73"/>
      <c r="CZ176" s="73"/>
      <c r="DA176" s="73"/>
      <c r="DB176" s="73"/>
      <c r="DC176" s="73"/>
      <c r="DD176" s="73"/>
      <c r="DE176" s="73"/>
      <c r="DF176" s="73"/>
      <c r="DG176" s="73"/>
      <c r="DH176" s="73"/>
      <c r="DI176" s="73"/>
      <c r="DJ176" s="73"/>
      <c r="DK176" s="73"/>
      <c r="DL176" s="73"/>
      <c r="DM176" s="73"/>
      <c r="DN176" s="73"/>
      <c r="DO176" s="73"/>
      <c r="DP176" s="73"/>
      <c r="DQ176" s="73"/>
      <c r="DR176" s="73"/>
      <c r="DS176" s="73"/>
      <c r="DT176" s="73"/>
      <c r="DU176" s="73"/>
      <c r="DV176" s="73"/>
      <c r="DW176" s="73"/>
      <c r="DX176" s="73"/>
      <c r="DY176" s="73"/>
      <c r="DZ176" s="73"/>
      <c r="EA176" s="73"/>
      <c r="EB176" s="73"/>
      <c r="EC176" s="73"/>
      <c r="ED176" s="73"/>
      <c r="EE176" s="73"/>
      <c r="EF176" s="73"/>
      <c r="EG176" s="73"/>
      <c r="EH176" s="73"/>
      <c r="EI176" s="73"/>
      <c r="EJ176" s="73"/>
      <c r="EK176" s="73"/>
      <c r="EL176" s="73"/>
      <c r="EM176" s="73"/>
      <c r="EN176" s="73"/>
      <c r="EO176" s="73"/>
      <c r="EP176" s="73"/>
      <c r="EQ176" s="73"/>
      <c r="ER176" s="73"/>
      <c r="ES176" s="73"/>
      <c r="ET176" s="73"/>
      <c r="EU176" s="73"/>
      <c r="EV176" s="73"/>
      <c r="EW176" s="73"/>
      <c r="EX176" s="73"/>
      <c r="EY176" s="73"/>
      <c r="EZ176" s="73"/>
      <c r="FA176" s="73"/>
      <c r="FB176" s="73"/>
      <c r="FC176" s="73"/>
      <c r="FD176" s="73"/>
      <c r="FE176" s="73"/>
      <c r="FF176" s="73"/>
      <c r="FG176" s="73"/>
      <c r="FH176" s="73"/>
      <c r="FI176" s="73"/>
      <c r="FJ176" s="73"/>
      <c r="FK176" s="73"/>
      <c r="FL176" s="73"/>
      <c r="FM176" s="73"/>
      <c r="FN176" s="73"/>
      <c r="FO176" s="73"/>
      <c r="FP176" s="73"/>
      <c r="FQ176" s="73"/>
      <c r="FR176" s="73"/>
      <c r="FS176" s="73"/>
      <c r="FT176" s="73"/>
      <c r="FU176" s="73"/>
      <c r="FV176" s="73"/>
      <c r="FW176" s="73"/>
      <c r="FX176" s="73"/>
      <c r="FY176" s="73"/>
      <c r="FZ176" s="73"/>
      <c r="GA176" s="73"/>
      <c r="GB176" s="73"/>
      <c r="GC176" s="73"/>
      <c r="GD176" s="73"/>
      <c r="GE176" s="73"/>
      <c r="GF176" s="73"/>
      <c r="GG176" s="73"/>
      <c r="GH176" s="73"/>
      <c r="GI176" s="73"/>
      <c r="GJ176" s="73"/>
      <c r="GK176" s="73"/>
      <c r="GL176" s="73"/>
      <c r="GM176" s="73"/>
      <c r="GN176" s="73"/>
      <c r="GO176" s="73"/>
      <c r="GP176" s="73"/>
      <c r="GQ176" s="73"/>
      <c r="GR176" s="73"/>
      <c r="GS176" s="73"/>
      <c r="GT176" s="73"/>
      <c r="GU176" s="73"/>
      <c r="GV176" s="73"/>
      <c r="GW176" s="73"/>
      <c r="GX176" s="73"/>
      <c r="GY176" s="73"/>
      <c r="GZ176" s="73"/>
      <c r="HA176" s="73"/>
      <c r="HB176" s="73"/>
      <c r="HC176" s="73"/>
      <c r="HD176" s="73"/>
      <c r="HE176" s="73"/>
      <c r="HF176" s="73"/>
      <c r="HG176" s="73"/>
      <c r="HH176" s="73"/>
      <c r="HI176" s="73"/>
      <c r="HJ176" s="73"/>
      <c r="HK176" s="73"/>
      <c r="HL176" s="73"/>
      <c r="HM176" s="73"/>
      <c r="HN176" s="73"/>
      <c r="HO176" s="73"/>
      <c r="HP176" s="73"/>
      <c r="HQ176" s="73"/>
      <c r="HR176" s="73"/>
      <c r="HS176" s="73"/>
      <c r="HT176" s="73"/>
      <c r="HU176" s="73"/>
      <c r="HV176" s="73"/>
      <c r="HW176" s="73"/>
      <c r="HX176" s="73"/>
      <c r="HY176" s="73"/>
      <c r="HZ176" s="73"/>
      <c r="IA176" s="73"/>
      <c r="IB176" s="73"/>
      <c r="IC176" s="73"/>
      <c r="ID176" s="73"/>
      <c r="IE176" s="73"/>
      <c r="IF176" s="73"/>
      <c r="IG176" s="73"/>
      <c r="IH176" s="73"/>
      <c r="II176" s="73"/>
      <c r="IJ176" s="73"/>
      <c r="IK176" s="73"/>
      <c r="IL176" s="73"/>
      <c r="IM176" s="73"/>
      <c r="IN176" s="73"/>
      <c r="IO176" s="73"/>
      <c r="IP176" s="73"/>
      <c r="IQ176" s="73"/>
      <c r="IR176" s="73"/>
      <c r="IS176" s="73"/>
      <c r="IT176" s="73"/>
      <c r="IU176" s="73"/>
      <c r="IV176" s="73"/>
    </row>
    <row r="177" spans="1:256" ht="15" customHeight="1">
      <c r="A177" s="104"/>
      <c r="B177" s="268"/>
      <c r="C177" s="159"/>
      <c r="D177" s="73"/>
      <c r="E177" s="73"/>
      <c r="F177" s="73"/>
      <c r="G177" s="73"/>
      <c r="H177" s="73"/>
      <c r="I177" s="73"/>
      <c r="J177" s="73"/>
      <c r="K177" s="73"/>
      <c r="L177" s="73"/>
      <c r="M177" s="73"/>
      <c r="N177" s="73"/>
      <c r="O177" s="73"/>
      <c r="P177" s="73"/>
      <c r="Q177" s="73"/>
      <c r="R177" s="73"/>
      <c r="S177" s="73"/>
      <c r="T177" s="73"/>
      <c r="U177" s="73"/>
      <c r="V177" s="73"/>
      <c r="W177" s="73"/>
      <c r="X177" s="73"/>
      <c r="Y177" s="73"/>
      <c r="Z177" s="73"/>
      <c r="AA177" s="73"/>
      <c r="AB177" s="73"/>
      <c r="AC177" s="73"/>
      <c r="AD177" s="73"/>
      <c r="AE177" s="73"/>
      <c r="AF177" s="73"/>
      <c r="AG177" s="73"/>
      <c r="AH177" s="73"/>
      <c r="AI177" s="73"/>
      <c r="AJ177" s="73"/>
      <c r="AK177" s="73"/>
      <c r="AL177" s="73"/>
      <c r="AM177" s="73"/>
      <c r="AN177" s="73"/>
      <c r="AO177" s="73"/>
      <c r="AP177" s="73"/>
      <c r="AQ177" s="73"/>
      <c r="AR177" s="73"/>
      <c r="AS177" s="73"/>
      <c r="AT177" s="73"/>
      <c r="AU177" s="73"/>
      <c r="AV177" s="73"/>
      <c r="AW177" s="73"/>
      <c r="AX177" s="73"/>
      <c r="AY177" s="73"/>
      <c r="AZ177" s="73"/>
      <c r="BA177" s="73"/>
      <c r="BB177" s="73"/>
      <c r="BC177" s="73"/>
      <c r="BD177" s="73"/>
      <c r="BE177" s="73"/>
      <c r="BF177" s="73"/>
      <c r="BG177" s="73"/>
      <c r="BH177" s="73"/>
      <c r="BI177" s="73"/>
      <c r="BJ177" s="73"/>
      <c r="BK177" s="73"/>
      <c r="BL177" s="73"/>
      <c r="BM177" s="73"/>
      <c r="BN177" s="73"/>
      <c r="BO177" s="73"/>
      <c r="BP177" s="73"/>
      <c r="BQ177" s="73"/>
      <c r="BR177" s="73"/>
      <c r="BS177" s="73"/>
      <c r="BT177" s="73"/>
      <c r="BU177" s="73"/>
      <c r="BV177" s="73"/>
      <c r="BW177" s="73"/>
      <c r="BX177" s="73"/>
      <c r="BY177" s="73"/>
      <c r="BZ177" s="73"/>
      <c r="CA177" s="73"/>
      <c r="CB177" s="73"/>
      <c r="CC177" s="73"/>
      <c r="CD177" s="73"/>
      <c r="CE177" s="73"/>
      <c r="CF177" s="73"/>
      <c r="CG177" s="73"/>
      <c r="CH177" s="73"/>
      <c r="CI177" s="73"/>
      <c r="CJ177" s="73"/>
      <c r="CK177" s="73"/>
      <c r="CL177" s="73"/>
      <c r="CM177" s="73"/>
      <c r="CN177" s="73"/>
      <c r="CO177" s="73"/>
      <c r="CP177" s="73"/>
      <c r="CQ177" s="73"/>
      <c r="CR177" s="73"/>
      <c r="CS177" s="73"/>
      <c r="CT177" s="73"/>
      <c r="CU177" s="73"/>
      <c r="CV177" s="73"/>
      <c r="CW177" s="73"/>
      <c r="CX177" s="73"/>
      <c r="CY177" s="73"/>
      <c r="CZ177" s="73"/>
      <c r="DA177" s="73"/>
      <c r="DB177" s="73"/>
      <c r="DC177" s="73"/>
      <c r="DD177" s="73"/>
      <c r="DE177" s="73"/>
      <c r="DF177" s="73"/>
      <c r="DG177" s="73"/>
      <c r="DH177" s="73"/>
      <c r="DI177" s="73"/>
      <c r="DJ177" s="73"/>
      <c r="DK177" s="73"/>
      <c r="DL177" s="73"/>
      <c r="DM177" s="73"/>
      <c r="DN177" s="73"/>
      <c r="DO177" s="73"/>
      <c r="DP177" s="73"/>
      <c r="DQ177" s="73"/>
      <c r="DR177" s="73"/>
      <c r="DS177" s="73"/>
      <c r="DT177" s="73"/>
      <c r="DU177" s="73"/>
      <c r="DV177" s="73"/>
      <c r="DW177" s="73"/>
      <c r="DX177" s="73"/>
      <c r="DY177" s="73"/>
      <c r="DZ177" s="73"/>
      <c r="EA177" s="73"/>
      <c r="EB177" s="73"/>
      <c r="EC177" s="73"/>
      <c r="ED177" s="73"/>
      <c r="EE177" s="73"/>
      <c r="EF177" s="73"/>
      <c r="EG177" s="73"/>
      <c r="EH177" s="73"/>
      <c r="EI177" s="73"/>
      <c r="EJ177" s="73"/>
      <c r="EK177" s="73"/>
      <c r="EL177" s="73"/>
      <c r="EM177" s="73"/>
      <c r="EN177" s="73"/>
      <c r="EO177" s="73"/>
      <c r="EP177" s="73"/>
      <c r="EQ177" s="73"/>
      <c r="ER177" s="73"/>
      <c r="ES177" s="73"/>
      <c r="ET177" s="73"/>
      <c r="EU177" s="73"/>
      <c r="EV177" s="73"/>
      <c r="EW177" s="73"/>
      <c r="EX177" s="73"/>
      <c r="EY177" s="73"/>
      <c r="EZ177" s="73"/>
      <c r="FA177" s="73"/>
      <c r="FB177" s="73"/>
      <c r="FC177" s="73"/>
      <c r="FD177" s="73"/>
      <c r="FE177" s="73"/>
      <c r="FF177" s="73"/>
      <c r="FG177" s="73"/>
      <c r="FH177" s="73"/>
      <c r="FI177" s="73"/>
      <c r="FJ177" s="73"/>
      <c r="FK177" s="73"/>
      <c r="FL177" s="73"/>
      <c r="FM177" s="73"/>
      <c r="FN177" s="73"/>
      <c r="FO177" s="73"/>
      <c r="FP177" s="73"/>
      <c r="FQ177" s="73"/>
      <c r="FR177" s="73"/>
      <c r="FS177" s="73"/>
      <c r="FT177" s="73"/>
      <c r="FU177" s="73"/>
      <c r="FV177" s="73"/>
      <c r="FW177" s="73"/>
      <c r="FX177" s="73"/>
      <c r="FY177" s="73"/>
      <c r="FZ177" s="73"/>
      <c r="GA177" s="73"/>
      <c r="GB177" s="73"/>
      <c r="GC177" s="73"/>
      <c r="GD177" s="73"/>
      <c r="GE177" s="73"/>
      <c r="GF177" s="73"/>
      <c r="GG177" s="73"/>
      <c r="GH177" s="73"/>
      <c r="GI177" s="73"/>
      <c r="GJ177" s="73"/>
      <c r="GK177" s="73"/>
      <c r="GL177" s="73"/>
      <c r="GM177" s="73"/>
      <c r="GN177" s="73"/>
      <c r="GO177" s="73"/>
      <c r="GP177" s="73"/>
      <c r="GQ177" s="73"/>
      <c r="GR177" s="73"/>
      <c r="GS177" s="73"/>
      <c r="GT177" s="73"/>
      <c r="GU177" s="73"/>
      <c r="GV177" s="73"/>
      <c r="GW177" s="73"/>
      <c r="GX177" s="73"/>
      <c r="GY177" s="73"/>
      <c r="GZ177" s="73"/>
      <c r="HA177" s="73"/>
      <c r="HB177" s="73"/>
      <c r="HC177" s="73"/>
      <c r="HD177" s="73"/>
      <c r="HE177" s="73"/>
      <c r="HF177" s="73"/>
      <c r="HG177" s="73"/>
      <c r="HH177" s="73"/>
      <c r="HI177" s="73"/>
      <c r="HJ177" s="73"/>
      <c r="HK177" s="73"/>
      <c r="HL177" s="73"/>
      <c r="HM177" s="73"/>
      <c r="HN177" s="73"/>
      <c r="HO177" s="73"/>
      <c r="HP177" s="73"/>
      <c r="HQ177" s="73"/>
      <c r="HR177" s="73"/>
      <c r="HS177" s="73"/>
      <c r="HT177" s="73"/>
      <c r="HU177" s="73"/>
      <c r="HV177" s="73"/>
      <c r="HW177" s="73"/>
      <c r="HX177" s="73"/>
      <c r="HY177" s="73"/>
      <c r="HZ177" s="73"/>
      <c r="IA177" s="73"/>
      <c r="IB177" s="73"/>
      <c r="IC177" s="73"/>
      <c r="ID177" s="73"/>
      <c r="IE177" s="73"/>
      <c r="IF177" s="73"/>
      <c r="IG177" s="73"/>
      <c r="IH177" s="73"/>
      <c r="II177" s="73"/>
      <c r="IJ177" s="73"/>
      <c r="IK177" s="73"/>
      <c r="IL177" s="73"/>
      <c r="IM177" s="73"/>
      <c r="IN177" s="73"/>
      <c r="IO177" s="73"/>
      <c r="IP177" s="73"/>
      <c r="IQ177" s="73"/>
      <c r="IR177" s="73"/>
      <c r="IS177" s="73"/>
      <c r="IT177" s="73"/>
      <c r="IU177" s="73"/>
      <c r="IV177" s="73"/>
    </row>
    <row r="178" spans="1:256" ht="15" customHeight="1">
      <c r="A178" s="104"/>
      <c r="B178" s="108"/>
      <c r="C178" s="9"/>
      <c r="D178" s="73"/>
      <c r="E178" s="73"/>
      <c r="F178" s="73"/>
      <c r="G178" s="73"/>
      <c r="H178" s="73"/>
      <c r="I178" s="73"/>
      <c r="J178" s="73"/>
      <c r="K178" s="73"/>
      <c r="L178" s="73"/>
      <c r="M178" s="73"/>
      <c r="N178" s="73"/>
      <c r="O178" s="73"/>
      <c r="P178" s="73"/>
      <c r="Q178" s="73"/>
      <c r="R178" s="73"/>
      <c r="S178" s="73"/>
      <c r="T178" s="73"/>
      <c r="U178" s="73"/>
      <c r="V178" s="73"/>
      <c r="W178" s="73"/>
      <c r="X178" s="73"/>
      <c r="Y178" s="73"/>
      <c r="Z178" s="73"/>
      <c r="AA178" s="73"/>
      <c r="AB178" s="73"/>
      <c r="AC178" s="73"/>
      <c r="AD178" s="73"/>
      <c r="AE178" s="73"/>
      <c r="AF178" s="73"/>
      <c r="AG178" s="73"/>
      <c r="AH178" s="73"/>
      <c r="AI178" s="73"/>
      <c r="AJ178" s="73"/>
      <c r="AK178" s="73"/>
      <c r="AL178" s="73"/>
      <c r="AM178" s="73"/>
      <c r="AN178" s="73"/>
      <c r="AO178" s="73"/>
      <c r="AP178" s="73"/>
      <c r="AQ178" s="73"/>
      <c r="AR178" s="73"/>
      <c r="AS178" s="73"/>
      <c r="AT178" s="73"/>
      <c r="AU178" s="73"/>
      <c r="AV178" s="73"/>
      <c r="AW178" s="73"/>
      <c r="AX178" s="73"/>
      <c r="AY178" s="73"/>
      <c r="AZ178" s="73"/>
      <c r="BA178" s="73"/>
      <c r="BB178" s="73"/>
      <c r="BC178" s="73"/>
      <c r="BD178" s="73"/>
      <c r="BE178" s="73"/>
      <c r="BF178" s="73"/>
      <c r="BG178" s="73"/>
      <c r="BH178" s="73"/>
      <c r="BI178" s="73"/>
      <c r="BJ178" s="73"/>
      <c r="BK178" s="73"/>
      <c r="BL178" s="73"/>
      <c r="BM178" s="73"/>
      <c r="BN178" s="73"/>
      <c r="BO178" s="73"/>
      <c r="BP178" s="73"/>
      <c r="BQ178" s="73"/>
      <c r="BR178" s="73"/>
      <c r="BS178" s="73"/>
      <c r="BT178" s="73"/>
      <c r="BU178" s="73"/>
      <c r="BV178" s="73"/>
      <c r="BW178" s="73"/>
      <c r="BX178" s="73"/>
      <c r="BY178" s="73"/>
      <c r="BZ178" s="73"/>
      <c r="CA178" s="73"/>
      <c r="CB178" s="73"/>
      <c r="CC178" s="73"/>
      <c r="CD178" s="73"/>
      <c r="CE178" s="73"/>
      <c r="CF178" s="73"/>
      <c r="CG178" s="73"/>
      <c r="CH178" s="73"/>
      <c r="CI178" s="73"/>
      <c r="CJ178" s="73"/>
      <c r="CK178" s="73"/>
      <c r="CL178" s="73"/>
      <c r="CM178" s="73"/>
      <c r="CN178" s="73"/>
      <c r="CO178" s="73"/>
      <c r="CP178" s="73"/>
      <c r="CQ178" s="73"/>
      <c r="CR178" s="73"/>
      <c r="CS178" s="73"/>
      <c r="CT178" s="73"/>
      <c r="CU178" s="73"/>
      <c r="CV178" s="73"/>
      <c r="CW178" s="73"/>
      <c r="CX178" s="73"/>
      <c r="CY178" s="73"/>
      <c r="CZ178" s="73"/>
      <c r="DA178" s="73"/>
      <c r="DB178" s="73"/>
      <c r="DC178" s="73"/>
      <c r="DD178" s="73"/>
      <c r="DE178" s="73"/>
      <c r="DF178" s="73"/>
      <c r="DG178" s="73"/>
      <c r="DH178" s="73"/>
      <c r="DI178" s="73"/>
      <c r="DJ178" s="73"/>
      <c r="DK178" s="73"/>
      <c r="DL178" s="73"/>
      <c r="DM178" s="73"/>
      <c r="DN178" s="73"/>
      <c r="DO178" s="73"/>
      <c r="DP178" s="73"/>
      <c r="DQ178" s="73"/>
      <c r="DR178" s="73"/>
      <c r="DS178" s="73"/>
      <c r="DT178" s="73"/>
      <c r="DU178" s="73"/>
      <c r="DV178" s="73"/>
      <c r="DW178" s="73"/>
      <c r="DX178" s="73"/>
      <c r="DY178" s="73"/>
      <c r="DZ178" s="73"/>
      <c r="EA178" s="73"/>
      <c r="EB178" s="73"/>
      <c r="EC178" s="73"/>
      <c r="ED178" s="73"/>
      <c r="EE178" s="73"/>
      <c r="EF178" s="73"/>
      <c r="EG178" s="73"/>
      <c r="EH178" s="73"/>
      <c r="EI178" s="73"/>
      <c r="EJ178" s="73"/>
      <c r="EK178" s="73"/>
      <c r="EL178" s="73"/>
      <c r="EM178" s="73"/>
      <c r="EN178" s="73"/>
      <c r="EO178" s="73"/>
      <c r="EP178" s="73"/>
      <c r="EQ178" s="73"/>
      <c r="ER178" s="73"/>
      <c r="ES178" s="73"/>
      <c r="ET178" s="73"/>
      <c r="EU178" s="73"/>
      <c r="EV178" s="73"/>
      <c r="EW178" s="73"/>
      <c r="EX178" s="73"/>
      <c r="EY178" s="73"/>
      <c r="EZ178" s="73"/>
      <c r="FA178" s="73"/>
      <c r="FB178" s="73"/>
      <c r="FC178" s="73"/>
      <c r="FD178" s="73"/>
      <c r="FE178" s="73"/>
      <c r="FF178" s="73"/>
      <c r="FG178" s="73"/>
      <c r="FH178" s="73"/>
      <c r="FI178" s="73"/>
      <c r="FJ178" s="73"/>
      <c r="FK178" s="73"/>
      <c r="FL178" s="73"/>
      <c r="FM178" s="73"/>
      <c r="FN178" s="73"/>
      <c r="FO178" s="73"/>
      <c r="FP178" s="73"/>
      <c r="FQ178" s="73"/>
      <c r="FR178" s="73"/>
      <c r="FS178" s="73"/>
      <c r="FT178" s="73"/>
      <c r="FU178" s="73"/>
      <c r="FV178" s="73"/>
      <c r="FW178" s="73"/>
      <c r="FX178" s="73"/>
      <c r="FY178" s="73"/>
      <c r="FZ178" s="73"/>
      <c r="GA178" s="73"/>
      <c r="GB178" s="73"/>
      <c r="GC178" s="73"/>
      <c r="GD178" s="73"/>
      <c r="GE178" s="73"/>
      <c r="GF178" s="73"/>
      <c r="GG178" s="73"/>
      <c r="GH178" s="73"/>
      <c r="GI178" s="73"/>
      <c r="GJ178" s="73"/>
      <c r="GK178" s="73"/>
      <c r="GL178" s="73"/>
      <c r="GM178" s="73"/>
      <c r="GN178" s="73"/>
      <c r="GO178" s="73"/>
      <c r="GP178" s="73"/>
      <c r="GQ178" s="73"/>
      <c r="GR178" s="73"/>
      <c r="GS178" s="73"/>
      <c r="GT178" s="73"/>
      <c r="GU178" s="73"/>
      <c r="GV178" s="73"/>
      <c r="GW178" s="73"/>
      <c r="GX178" s="73"/>
      <c r="GY178" s="73"/>
      <c r="GZ178" s="73"/>
      <c r="HA178" s="73"/>
      <c r="HB178" s="73"/>
      <c r="HC178" s="73"/>
      <c r="HD178" s="73"/>
      <c r="HE178" s="73"/>
      <c r="HF178" s="73"/>
      <c r="HG178" s="73"/>
      <c r="HH178" s="73"/>
      <c r="HI178" s="73"/>
      <c r="HJ178" s="73"/>
      <c r="HK178" s="73"/>
      <c r="HL178" s="73"/>
      <c r="HM178" s="73"/>
      <c r="HN178" s="73"/>
      <c r="HO178" s="73"/>
      <c r="HP178" s="73"/>
      <c r="HQ178" s="73"/>
      <c r="HR178" s="73"/>
      <c r="HS178" s="73"/>
      <c r="HT178" s="73"/>
      <c r="HU178" s="73"/>
      <c r="HV178" s="73"/>
      <c r="HW178" s="73"/>
      <c r="HX178" s="73"/>
      <c r="HY178" s="73"/>
      <c r="HZ178" s="73"/>
      <c r="IA178" s="73"/>
      <c r="IB178" s="73"/>
      <c r="IC178" s="73"/>
      <c r="ID178" s="73"/>
      <c r="IE178" s="73"/>
      <c r="IF178" s="73"/>
      <c r="IG178" s="73"/>
      <c r="IH178" s="73"/>
      <c r="II178" s="73"/>
      <c r="IJ178" s="73"/>
      <c r="IK178" s="73"/>
      <c r="IL178" s="73"/>
      <c r="IM178" s="73"/>
      <c r="IN178" s="73"/>
      <c r="IO178" s="73"/>
      <c r="IP178" s="73"/>
      <c r="IQ178" s="73"/>
      <c r="IR178" s="73"/>
      <c r="IS178" s="73"/>
      <c r="IT178" s="73"/>
      <c r="IU178" s="73"/>
      <c r="IV178" s="73"/>
    </row>
    <row r="179" spans="1:256" ht="15" customHeight="1">
      <c r="A179" s="104"/>
      <c r="B179" s="268"/>
      <c r="C179" s="159"/>
      <c r="D179" s="73"/>
      <c r="E179" s="73"/>
      <c r="F179" s="73"/>
      <c r="G179" s="73"/>
      <c r="H179" s="73"/>
      <c r="I179" s="73"/>
      <c r="J179" s="73"/>
      <c r="K179" s="73"/>
      <c r="L179" s="73"/>
      <c r="M179" s="73"/>
      <c r="N179" s="73"/>
      <c r="O179" s="73"/>
      <c r="P179" s="73"/>
      <c r="Q179" s="73"/>
      <c r="R179" s="73"/>
      <c r="S179" s="73"/>
      <c r="T179" s="73"/>
      <c r="U179" s="73"/>
      <c r="V179" s="73"/>
      <c r="W179" s="73"/>
      <c r="X179" s="73"/>
      <c r="Y179" s="73"/>
      <c r="Z179" s="73"/>
      <c r="AA179" s="73"/>
      <c r="AB179" s="73"/>
      <c r="AC179" s="73"/>
      <c r="AD179" s="73"/>
      <c r="AE179" s="73"/>
      <c r="AF179" s="73"/>
      <c r="AG179" s="73"/>
      <c r="AH179" s="73"/>
      <c r="AI179" s="73"/>
      <c r="AJ179" s="73"/>
      <c r="AK179" s="73"/>
      <c r="AL179" s="73"/>
      <c r="AM179" s="73"/>
      <c r="AN179" s="73"/>
      <c r="AO179" s="73"/>
      <c r="AP179" s="73"/>
      <c r="AQ179" s="73"/>
      <c r="AR179" s="73"/>
      <c r="AS179" s="73"/>
      <c r="AT179" s="73"/>
      <c r="AU179" s="73"/>
      <c r="AV179" s="73"/>
      <c r="AW179" s="73"/>
      <c r="AX179" s="73"/>
      <c r="AY179" s="73"/>
      <c r="AZ179" s="73"/>
      <c r="BA179" s="73"/>
      <c r="BB179" s="73"/>
      <c r="BC179" s="73"/>
      <c r="BD179" s="73"/>
      <c r="BE179" s="73"/>
      <c r="BF179" s="73"/>
      <c r="BG179" s="73"/>
      <c r="BH179" s="73"/>
      <c r="BI179" s="73"/>
      <c r="BJ179" s="73"/>
      <c r="BK179" s="73"/>
      <c r="BL179" s="73"/>
      <c r="BM179" s="73"/>
      <c r="BN179" s="73"/>
      <c r="BO179" s="73"/>
      <c r="BP179" s="73"/>
      <c r="BQ179" s="73"/>
      <c r="BR179" s="73"/>
      <c r="BS179" s="73"/>
      <c r="BT179" s="73"/>
      <c r="BU179" s="73"/>
      <c r="BV179" s="73"/>
      <c r="BW179" s="73"/>
      <c r="BX179" s="73"/>
      <c r="BY179" s="73"/>
      <c r="BZ179" s="73"/>
      <c r="CA179" s="73"/>
      <c r="CB179" s="73"/>
      <c r="CC179" s="73"/>
      <c r="CD179" s="73"/>
      <c r="CE179" s="73"/>
      <c r="CF179" s="73"/>
      <c r="CG179" s="73"/>
      <c r="CH179" s="73"/>
      <c r="CI179" s="73"/>
      <c r="CJ179" s="73"/>
      <c r="CK179" s="73"/>
      <c r="CL179" s="73"/>
      <c r="CM179" s="73"/>
      <c r="CN179" s="73"/>
      <c r="CO179" s="73"/>
      <c r="CP179" s="73"/>
      <c r="CQ179" s="73"/>
      <c r="CR179" s="73"/>
      <c r="CS179" s="73"/>
      <c r="CT179" s="73"/>
      <c r="CU179" s="73"/>
      <c r="CV179" s="73"/>
      <c r="CW179" s="73"/>
      <c r="CX179" s="73"/>
      <c r="CY179" s="73"/>
      <c r="CZ179" s="73"/>
      <c r="DA179" s="73"/>
      <c r="DB179" s="73"/>
      <c r="DC179" s="73"/>
      <c r="DD179" s="73"/>
      <c r="DE179" s="73"/>
      <c r="DF179" s="73"/>
      <c r="DG179" s="73"/>
      <c r="DH179" s="73"/>
      <c r="DI179" s="73"/>
      <c r="DJ179" s="73"/>
      <c r="DK179" s="73"/>
      <c r="DL179" s="73"/>
      <c r="DM179" s="73"/>
      <c r="DN179" s="73"/>
      <c r="DO179" s="73"/>
      <c r="DP179" s="73"/>
      <c r="DQ179" s="73"/>
      <c r="DR179" s="73"/>
      <c r="DS179" s="73"/>
      <c r="DT179" s="73"/>
      <c r="DU179" s="73"/>
      <c r="DV179" s="73"/>
      <c r="DW179" s="73"/>
      <c r="DX179" s="73"/>
      <c r="DY179" s="73"/>
      <c r="DZ179" s="73"/>
      <c r="EA179" s="73"/>
      <c r="EB179" s="73"/>
      <c r="EC179" s="73"/>
      <c r="ED179" s="73"/>
      <c r="EE179" s="73"/>
      <c r="EF179" s="73"/>
      <c r="EG179" s="73"/>
      <c r="EH179" s="73"/>
      <c r="EI179" s="73"/>
      <c r="EJ179" s="73"/>
      <c r="EK179" s="73"/>
      <c r="EL179" s="73"/>
      <c r="EM179" s="73"/>
      <c r="EN179" s="73"/>
      <c r="EO179" s="73"/>
      <c r="EP179" s="73"/>
      <c r="EQ179" s="73"/>
      <c r="ER179" s="73"/>
      <c r="ES179" s="73"/>
      <c r="ET179" s="73"/>
      <c r="EU179" s="73"/>
      <c r="EV179" s="73"/>
      <c r="EW179" s="73"/>
      <c r="EX179" s="73"/>
      <c r="EY179" s="73"/>
      <c r="EZ179" s="73"/>
      <c r="FA179" s="73"/>
      <c r="FB179" s="73"/>
      <c r="FC179" s="73"/>
      <c r="FD179" s="73"/>
      <c r="FE179" s="73"/>
      <c r="FF179" s="73"/>
      <c r="FG179" s="73"/>
      <c r="FH179" s="73"/>
      <c r="FI179" s="73"/>
      <c r="FJ179" s="73"/>
      <c r="FK179" s="73"/>
      <c r="FL179" s="73"/>
      <c r="FM179" s="73"/>
      <c r="FN179" s="73"/>
      <c r="FO179" s="73"/>
      <c r="FP179" s="73"/>
      <c r="FQ179" s="73"/>
      <c r="FR179" s="73"/>
      <c r="FS179" s="73"/>
      <c r="FT179" s="73"/>
      <c r="FU179" s="73"/>
      <c r="FV179" s="73"/>
      <c r="FW179" s="73"/>
      <c r="FX179" s="73"/>
      <c r="FY179" s="73"/>
      <c r="FZ179" s="73"/>
      <c r="GA179" s="73"/>
      <c r="GB179" s="73"/>
      <c r="GC179" s="73"/>
      <c r="GD179" s="73"/>
      <c r="GE179" s="73"/>
      <c r="GF179" s="73"/>
      <c r="GG179" s="73"/>
      <c r="GH179" s="73"/>
      <c r="GI179" s="73"/>
      <c r="GJ179" s="73"/>
      <c r="GK179" s="73"/>
      <c r="GL179" s="73"/>
      <c r="GM179" s="73"/>
      <c r="GN179" s="73"/>
      <c r="GO179" s="73"/>
      <c r="GP179" s="73"/>
      <c r="GQ179" s="73"/>
      <c r="GR179" s="73"/>
      <c r="GS179" s="73"/>
      <c r="GT179" s="73"/>
      <c r="GU179" s="73"/>
      <c r="GV179" s="73"/>
      <c r="GW179" s="73"/>
      <c r="GX179" s="73"/>
      <c r="GY179" s="73"/>
      <c r="GZ179" s="73"/>
      <c r="HA179" s="73"/>
      <c r="HB179" s="73"/>
      <c r="HC179" s="73"/>
      <c r="HD179" s="73"/>
      <c r="HE179" s="73"/>
      <c r="HF179" s="73"/>
      <c r="HG179" s="73"/>
      <c r="HH179" s="73"/>
      <c r="HI179" s="73"/>
      <c r="HJ179" s="73"/>
      <c r="HK179" s="73"/>
      <c r="HL179" s="73"/>
      <c r="HM179" s="73"/>
      <c r="HN179" s="73"/>
      <c r="HO179" s="73"/>
      <c r="HP179" s="73"/>
      <c r="HQ179" s="73"/>
      <c r="HR179" s="73"/>
      <c r="HS179" s="73"/>
      <c r="HT179" s="73"/>
      <c r="HU179" s="73"/>
      <c r="HV179" s="73"/>
      <c r="HW179" s="73"/>
      <c r="HX179" s="73"/>
      <c r="HY179" s="73"/>
      <c r="HZ179" s="73"/>
      <c r="IA179" s="73"/>
      <c r="IB179" s="73"/>
      <c r="IC179" s="73"/>
      <c r="ID179" s="73"/>
      <c r="IE179" s="73"/>
      <c r="IF179" s="73"/>
      <c r="IG179" s="73"/>
      <c r="IH179" s="73"/>
      <c r="II179" s="73"/>
      <c r="IJ179" s="73"/>
      <c r="IK179" s="73"/>
      <c r="IL179" s="73"/>
      <c r="IM179" s="73"/>
      <c r="IN179" s="73"/>
      <c r="IO179" s="73"/>
      <c r="IP179" s="73"/>
      <c r="IQ179" s="73"/>
      <c r="IR179" s="73"/>
      <c r="IS179" s="73"/>
      <c r="IT179" s="73"/>
      <c r="IU179" s="73"/>
      <c r="IV179" s="73"/>
    </row>
    <row r="180" spans="1:256" ht="15" customHeight="1">
      <c r="A180" s="104"/>
      <c r="B180" s="268"/>
      <c r="C180" s="159"/>
      <c r="D180" s="73"/>
      <c r="E180" s="73"/>
      <c r="F180" s="73"/>
      <c r="G180" s="73"/>
      <c r="H180" s="73"/>
      <c r="I180" s="73"/>
      <c r="J180" s="73"/>
      <c r="K180" s="73"/>
      <c r="L180" s="73"/>
      <c r="M180" s="73"/>
      <c r="N180" s="73"/>
      <c r="O180" s="73"/>
      <c r="P180" s="73"/>
      <c r="Q180" s="73"/>
      <c r="R180" s="73"/>
      <c r="S180" s="73"/>
      <c r="T180" s="73"/>
      <c r="U180" s="73"/>
      <c r="V180" s="73"/>
      <c r="W180" s="73"/>
      <c r="X180" s="73"/>
      <c r="Y180" s="73"/>
      <c r="Z180" s="73"/>
      <c r="AA180" s="73"/>
      <c r="AB180" s="73"/>
      <c r="AC180" s="73"/>
      <c r="AD180" s="73"/>
      <c r="AE180" s="73"/>
      <c r="AF180" s="73"/>
      <c r="AG180" s="73"/>
      <c r="AH180" s="73"/>
      <c r="AI180" s="73"/>
      <c r="AJ180" s="73"/>
      <c r="AK180" s="73"/>
      <c r="AL180" s="73"/>
      <c r="AM180" s="73"/>
      <c r="AN180" s="73"/>
      <c r="AO180" s="73"/>
      <c r="AP180" s="73"/>
      <c r="AQ180" s="73"/>
      <c r="AR180" s="73"/>
      <c r="AS180" s="73"/>
      <c r="AT180" s="73"/>
      <c r="AU180" s="73"/>
      <c r="AV180" s="73"/>
      <c r="AW180" s="73"/>
      <c r="AX180" s="73"/>
      <c r="AY180" s="73"/>
      <c r="AZ180" s="73"/>
      <c r="BA180" s="73"/>
      <c r="BB180" s="73"/>
      <c r="BC180" s="73"/>
      <c r="BD180" s="73"/>
      <c r="BE180" s="73"/>
      <c r="BF180" s="73"/>
      <c r="BG180" s="73"/>
      <c r="BH180" s="73"/>
      <c r="BI180" s="73"/>
      <c r="BJ180" s="73"/>
      <c r="BK180" s="73"/>
      <c r="BL180" s="73"/>
      <c r="BM180" s="73"/>
      <c r="BN180" s="73"/>
      <c r="BO180" s="73"/>
      <c r="BP180" s="73"/>
      <c r="BQ180" s="73"/>
      <c r="BR180" s="73"/>
      <c r="BS180" s="73"/>
      <c r="BT180" s="73"/>
      <c r="BU180" s="73"/>
      <c r="BV180" s="73"/>
      <c r="BW180" s="73"/>
      <c r="BX180" s="73"/>
      <c r="BY180" s="73"/>
      <c r="BZ180" s="73"/>
      <c r="CA180" s="73"/>
      <c r="CB180" s="73"/>
      <c r="CC180" s="73"/>
      <c r="CD180" s="73"/>
      <c r="CE180" s="73"/>
      <c r="CF180" s="73"/>
      <c r="CG180" s="73"/>
      <c r="CH180" s="73"/>
      <c r="CI180" s="73"/>
      <c r="CJ180" s="73"/>
      <c r="CK180" s="73"/>
      <c r="CL180" s="73"/>
      <c r="CM180" s="73"/>
      <c r="CN180" s="73"/>
      <c r="CO180" s="73"/>
      <c r="CP180" s="73"/>
      <c r="CQ180" s="73"/>
      <c r="CR180" s="73"/>
      <c r="CS180" s="73"/>
      <c r="CT180" s="73"/>
      <c r="CU180" s="73"/>
      <c r="CV180" s="73"/>
      <c r="CW180" s="73"/>
      <c r="CX180" s="73"/>
      <c r="CY180" s="73"/>
      <c r="CZ180" s="73"/>
      <c r="DA180" s="73"/>
      <c r="DB180" s="73"/>
      <c r="DC180" s="73"/>
      <c r="DD180" s="73"/>
      <c r="DE180" s="73"/>
      <c r="DF180" s="73"/>
      <c r="DG180" s="73"/>
      <c r="DH180" s="73"/>
      <c r="DI180" s="73"/>
      <c r="DJ180" s="73"/>
      <c r="DK180" s="73"/>
      <c r="DL180" s="73"/>
      <c r="DM180" s="73"/>
      <c r="DN180" s="73"/>
      <c r="DO180" s="73"/>
      <c r="DP180" s="73"/>
      <c r="DQ180" s="73"/>
      <c r="DR180" s="73"/>
      <c r="DS180" s="73"/>
      <c r="DT180" s="73"/>
      <c r="DU180" s="73"/>
      <c r="DV180" s="73"/>
      <c r="DW180" s="73"/>
      <c r="DX180" s="73"/>
      <c r="DY180" s="73"/>
      <c r="DZ180" s="73"/>
      <c r="EA180" s="73"/>
      <c r="EB180" s="73"/>
      <c r="EC180" s="73"/>
      <c r="ED180" s="73"/>
      <c r="EE180" s="73"/>
      <c r="EF180" s="73"/>
      <c r="EG180" s="73"/>
      <c r="EH180" s="73"/>
      <c r="EI180" s="73"/>
      <c r="EJ180" s="73"/>
      <c r="EK180" s="73"/>
      <c r="EL180" s="73"/>
      <c r="EM180" s="73"/>
      <c r="EN180" s="73"/>
      <c r="EO180" s="73"/>
      <c r="EP180" s="73"/>
      <c r="EQ180" s="73"/>
      <c r="ER180" s="73"/>
      <c r="ES180" s="73"/>
      <c r="ET180" s="73"/>
      <c r="EU180" s="73"/>
      <c r="EV180" s="73"/>
      <c r="EW180" s="73"/>
      <c r="EX180" s="73"/>
      <c r="EY180" s="73"/>
      <c r="EZ180" s="73"/>
      <c r="FA180" s="73"/>
      <c r="FB180" s="73"/>
      <c r="FC180" s="73"/>
      <c r="FD180" s="73"/>
      <c r="FE180" s="73"/>
      <c r="FF180" s="73"/>
      <c r="FG180" s="73"/>
      <c r="FH180" s="73"/>
      <c r="FI180" s="73"/>
      <c r="FJ180" s="73"/>
      <c r="FK180" s="73"/>
      <c r="FL180" s="73"/>
      <c r="FM180" s="73"/>
      <c r="FN180" s="73"/>
      <c r="FO180" s="73"/>
      <c r="FP180" s="73"/>
      <c r="FQ180" s="73"/>
      <c r="FR180" s="73"/>
      <c r="FS180" s="73"/>
      <c r="FT180" s="73"/>
      <c r="FU180" s="73"/>
      <c r="FV180" s="73"/>
      <c r="FW180" s="73"/>
      <c r="FX180" s="73"/>
      <c r="FY180" s="73"/>
      <c r="FZ180" s="73"/>
      <c r="GA180" s="73"/>
      <c r="GB180" s="73"/>
      <c r="GC180" s="73"/>
      <c r="GD180" s="73"/>
      <c r="GE180" s="73"/>
      <c r="GF180" s="73"/>
      <c r="GG180" s="73"/>
      <c r="GH180" s="73"/>
      <c r="GI180" s="73"/>
      <c r="GJ180" s="73"/>
      <c r="GK180" s="73"/>
      <c r="GL180" s="73"/>
      <c r="GM180" s="73"/>
      <c r="GN180" s="73"/>
      <c r="GO180" s="73"/>
      <c r="GP180" s="73"/>
      <c r="GQ180" s="73"/>
      <c r="GR180" s="73"/>
      <c r="GS180" s="73"/>
      <c r="GT180" s="73"/>
      <c r="GU180" s="73"/>
      <c r="GV180" s="73"/>
      <c r="GW180" s="73"/>
      <c r="GX180" s="73"/>
      <c r="GY180" s="73"/>
      <c r="GZ180" s="73"/>
      <c r="HA180" s="73"/>
      <c r="HB180" s="73"/>
      <c r="HC180" s="73"/>
      <c r="HD180" s="73"/>
      <c r="HE180" s="73"/>
      <c r="HF180" s="73"/>
      <c r="HG180" s="73"/>
      <c r="HH180" s="73"/>
      <c r="HI180" s="73"/>
      <c r="HJ180" s="73"/>
      <c r="HK180" s="73"/>
      <c r="HL180" s="73"/>
      <c r="HM180" s="73"/>
      <c r="HN180" s="73"/>
      <c r="HO180" s="73"/>
      <c r="HP180" s="73"/>
      <c r="HQ180" s="73"/>
      <c r="HR180" s="73"/>
      <c r="HS180" s="73"/>
      <c r="HT180" s="73"/>
      <c r="HU180" s="73"/>
      <c r="HV180" s="73"/>
      <c r="HW180" s="73"/>
      <c r="HX180" s="73"/>
      <c r="HY180" s="73"/>
      <c r="HZ180" s="73"/>
      <c r="IA180" s="73"/>
      <c r="IB180" s="73"/>
      <c r="IC180" s="73"/>
      <c r="ID180" s="73"/>
      <c r="IE180" s="73"/>
      <c r="IF180" s="73"/>
      <c r="IG180" s="73"/>
      <c r="IH180" s="73"/>
      <c r="II180" s="73"/>
      <c r="IJ180" s="73"/>
      <c r="IK180" s="73"/>
      <c r="IL180" s="73"/>
      <c r="IM180" s="73"/>
      <c r="IN180" s="73"/>
      <c r="IO180" s="73"/>
      <c r="IP180" s="73"/>
      <c r="IQ180" s="73"/>
      <c r="IR180" s="73"/>
      <c r="IS180" s="73"/>
      <c r="IT180" s="73"/>
      <c r="IU180" s="73"/>
      <c r="IV180" s="73"/>
    </row>
    <row r="181" spans="1:256" s="2" customFormat="1" ht="15" customHeight="1">
      <c r="A181" s="104"/>
      <c r="B181" s="268"/>
      <c r="C181" s="159"/>
      <c r="D181" s="73"/>
      <c r="E181" s="73"/>
      <c r="F181" s="73"/>
      <c r="G181" s="73"/>
      <c r="H181" s="73"/>
      <c r="I181" s="73"/>
      <c r="J181" s="73"/>
      <c r="K181" s="73"/>
      <c r="L181" s="73"/>
      <c r="M181" s="73"/>
      <c r="N181" s="73"/>
      <c r="O181" s="73"/>
      <c r="P181" s="73"/>
      <c r="Q181" s="73"/>
      <c r="R181" s="73"/>
      <c r="S181" s="73"/>
      <c r="T181" s="73"/>
      <c r="U181" s="73"/>
      <c r="V181" s="73"/>
      <c r="W181" s="73"/>
      <c r="X181" s="73"/>
      <c r="Y181" s="73"/>
      <c r="Z181" s="73"/>
      <c r="AA181" s="73"/>
      <c r="AB181" s="73"/>
      <c r="AC181" s="73"/>
      <c r="AD181" s="73"/>
      <c r="AE181" s="73"/>
      <c r="AF181" s="73"/>
      <c r="AG181" s="73"/>
      <c r="AH181" s="73"/>
      <c r="AI181" s="73"/>
      <c r="AJ181" s="73"/>
      <c r="AK181" s="73"/>
      <c r="AL181" s="73"/>
      <c r="AM181" s="73"/>
      <c r="AN181" s="73"/>
      <c r="AO181" s="73"/>
      <c r="AP181" s="73"/>
      <c r="AQ181" s="73"/>
      <c r="AR181" s="73"/>
      <c r="AS181" s="73"/>
      <c r="AT181" s="73"/>
      <c r="AU181" s="73"/>
      <c r="AV181" s="73"/>
      <c r="AW181" s="73"/>
      <c r="AX181" s="73"/>
      <c r="AY181" s="73"/>
      <c r="AZ181" s="73"/>
      <c r="BA181" s="73"/>
      <c r="BB181" s="73"/>
      <c r="BC181" s="73"/>
      <c r="BD181" s="73"/>
      <c r="BE181" s="73"/>
      <c r="BF181" s="73"/>
      <c r="BG181" s="73"/>
      <c r="BH181" s="73"/>
      <c r="BI181" s="73"/>
      <c r="BJ181" s="73"/>
      <c r="BK181" s="73"/>
      <c r="BL181" s="73"/>
      <c r="BM181" s="73"/>
      <c r="BN181" s="73"/>
      <c r="BO181" s="73"/>
      <c r="BP181" s="73"/>
      <c r="BQ181" s="73"/>
      <c r="BR181" s="73"/>
      <c r="BS181" s="73"/>
      <c r="BT181" s="73"/>
      <c r="BU181" s="73"/>
      <c r="BV181" s="73"/>
      <c r="BW181" s="73"/>
      <c r="BX181" s="73"/>
      <c r="BY181" s="73"/>
      <c r="BZ181" s="73"/>
      <c r="CA181" s="73"/>
      <c r="CB181" s="73"/>
      <c r="CC181" s="73"/>
      <c r="CD181" s="73"/>
      <c r="CE181" s="73"/>
      <c r="CF181" s="73"/>
      <c r="CG181" s="73"/>
      <c r="CH181" s="73"/>
      <c r="CI181" s="73"/>
      <c r="CJ181" s="73"/>
      <c r="CK181" s="73"/>
      <c r="CL181" s="73"/>
      <c r="CM181" s="73"/>
      <c r="CN181" s="73"/>
      <c r="CO181" s="73"/>
      <c r="CP181" s="73"/>
      <c r="CQ181" s="73"/>
      <c r="CR181" s="73"/>
      <c r="CS181" s="73"/>
      <c r="CT181" s="73"/>
      <c r="CU181" s="73"/>
      <c r="CV181" s="73"/>
      <c r="CW181" s="73"/>
      <c r="CX181" s="73"/>
      <c r="CY181" s="73"/>
      <c r="CZ181" s="73"/>
      <c r="DA181" s="73"/>
      <c r="DB181" s="73"/>
      <c r="DC181" s="73"/>
      <c r="DD181" s="73"/>
      <c r="DE181" s="73"/>
      <c r="DF181" s="73"/>
      <c r="DG181" s="73"/>
      <c r="DH181" s="73"/>
      <c r="DI181" s="73"/>
      <c r="DJ181" s="73"/>
      <c r="DK181" s="73"/>
      <c r="DL181" s="73"/>
      <c r="DM181" s="73"/>
      <c r="DN181" s="73"/>
      <c r="DO181" s="73"/>
      <c r="DP181" s="73"/>
      <c r="DQ181" s="73"/>
      <c r="DR181" s="73"/>
      <c r="DS181" s="73"/>
      <c r="DT181" s="73"/>
      <c r="DU181" s="73"/>
      <c r="DV181" s="73"/>
      <c r="DW181" s="73"/>
      <c r="DX181" s="73"/>
      <c r="DY181" s="73"/>
      <c r="DZ181" s="73"/>
      <c r="EA181" s="73"/>
      <c r="EB181" s="73"/>
      <c r="EC181" s="73"/>
      <c r="ED181" s="73"/>
      <c r="EE181" s="73"/>
      <c r="EF181" s="73"/>
      <c r="EG181" s="73"/>
      <c r="EH181" s="73"/>
      <c r="EI181" s="73"/>
      <c r="EJ181" s="73"/>
      <c r="EK181" s="73"/>
      <c r="EL181" s="73"/>
      <c r="EM181" s="73"/>
      <c r="EN181" s="73"/>
      <c r="EO181" s="73"/>
      <c r="EP181" s="73"/>
      <c r="EQ181" s="73"/>
      <c r="ER181" s="73"/>
      <c r="ES181" s="73"/>
      <c r="ET181" s="73"/>
      <c r="EU181" s="73"/>
      <c r="EV181" s="73"/>
      <c r="EW181" s="73"/>
      <c r="EX181" s="73"/>
      <c r="EY181" s="73"/>
      <c r="EZ181" s="73"/>
      <c r="FA181" s="73"/>
      <c r="FB181" s="73"/>
      <c r="FC181" s="73"/>
      <c r="FD181" s="73"/>
      <c r="FE181" s="73"/>
      <c r="FF181" s="73"/>
      <c r="FG181" s="73"/>
      <c r="FH181" s="73"/>
      <c r="FI181" s="73"/>
      <c r="FJ181" s="73"/>
      <c r="FK181" s="73"/>
      <c r="FL181" s="73"/>
      <c r="FM181" s="73"/>
      <c r="FN181" s="73"/>
      <c r="FO181" s="73"/>
      <c r="FP181" s="73"/>
      <c r="FQ181" s="73"/>
      <c r="FR181" s="73"/>
      <c r="FS181" s="73"/>
      <c r="FT181" s="73"/>
      <c r="FU181" s="73"/>
      <c r="FV181" s="73"/>
      <c r="FW181" s="73"/>
      <c r="FX181" s="73"/>
      <c r="FY181" s="73"/>
      <c r="FZ181" s="73"/>
      <c r="GA181" s="73"/>
      <c r="GB181" s="73"/>
      <c r="GC181" s="73"/>
      <c r="GD181" s="73"/>
      <c r="GE181" s="73"/>
      <c r="GF181" s="73"/>
      <c r="GG181" s="73"/>
      <c r="GH181" s="73"/>
      <c r="GI181" s="73"/>
      <c r="GJ181" s="73"/>
      <c r="GK181" s="73"/>
      <c r="GL181" s="73"/>
      <c r="GM181" s="73"/>
      <c r="GN181" s="73"/>
      <c r="GO181" s="73"/>
      <c r="GP181" s="73"/>
      <c r="GQ181" s="73"/>
      <c r="GR181" s="73"/>
      <c r="GS181" s="73"/>
      <c r="GT181" s="73"/>
      <c r="GU181" s="73"/>
      <c r="GV181" s="73"/>
      <c r="GW181" s="73"/>
      <c r="GX181" s="73"/>
      <c r="GY181" s="73"/>
      <c r="GZ181" s="73"/>
      <c r="HA181" s="73"/>
      <c r="HB181" s="73"/>
      <c r="HC181" s="73"/>
      <c r="HD181" s="73"/>
      <c r="HE181" s="73"/>
      <c r="HF181" s="73"/>
      <c r="HG181" s="73"/>
      <c r="HH181" s="73"/>
      <c r="HI181" s="73"/>
      <c r="HJ181" s="73"/>
      <c r="HK181" s="73"/>
      <c r="HL181" s="73"/>
      <c r="HM181" s="73"/>
      <c r="HN181" s="73"/>
      <c r="HO181" s="73"/>
      <c r="HP181" s="73"/>
      <c r="HQ181" s="73"/>
      <c r="HR181" s="73"/>
      <c r="HS181" s="73"/>
      <c r="HT181" s="73"/>
      <c r="HU181" s="73"/>
      <c r="HV181" s="73"/>
      <c r="HW181" s="73"/>
      <c r="HX181" s="73"/>
      <c r="HY181" s="73"/>
      <c r="HZ181" s="73"/>
      <c r="IA181" s="73"/>
      <c r="IB181" s="73"/>
      <c r="IC181" s="73"/>
      <c r="ID181" s="73"/>
      <c r="IE181" s="73"/>
      <c r="IF181" s="73"/>
      <c r="IG181" s="73"/>
      <c r="IH181" s="73"/>
      <c r="II181" s="73"/>
      <c r="IJ181" s="73"/>
      <c r="IK181" s="73"/>
      <c r="IL181" s="73"/>
      <c r="IM181" s="73"/>
      <c r="IN181" s="73"/>
      <c r="IO181" s="73"/>
      <c r="IP181" s="73"/>
      <c r="IQ181" s="73"/>
      <c r="IR181" s="73"/>
      <c r="IS181" s="73"/>
      <c r="IT181" s="73"/>
      <c r="IU181" s="73"/>
      <c r="IV181" s="73"/>
    </row>
    <row r="182" spans="1:256" s="2" customFormat="1" ht="15" customHeight="1">
      <c r="A182" s="269"/>
      <c r="B182" s="270"/>
      <c r="C182" s="271"/>
      <c r="D182" s="73"/>
      <c r="E182" s="73"/>
      <c r="F182" s="73"/>
      <c r="G182" s="73"/>
      <c r="H182" s="73"/>
      <c r="I182" s="73"/>
      <c r="J182" s="73"/>
      <c r="K182" s="73"/>
      <c r="L182" s="73"/>
      <c r="M182" s="73"/>
      <c r="N182" s="73"/>
      <c r="O182" s="73"/>
      <c r="P182" s="73"/>
      <c r="Q182" s="73"/>
      <c r="R182" s="73"/>
      <c r="S182" s="73"/>
      <c r="T182" s="73"/>
      <c r="U182" s="73"/>
      <c r="V182" s="73"/>
      <c r="W182" s="73"/>
      <c r="X182" s="73"/>
      <c r="Y182" s="73"/>
      <c r="Z182" s="73"/>
      <c r="AA182" s="73"/>
      <c r="AB182" s="73"/>
      <c r="AC182" s="73"/>
      <c r="AD182" s="73"/>
      <c r="AE182" s="73"/>
      <c r="AF182" s="73"/>
      <c r="AG182" s="73"/>
      <c r="AH182" s="73"/>
      <c r="AI182" s="73"/>
      <c r="AJ182" s="73"/>
      <c r="AK182" s="73"/>
      <c r="AL182" s="73"/>
      <c r="AM182" s="73"/>
      <c r="AN182" s="73"/>
      <c r="AO182" s="73"/>
      <c r="AP182" s="73"/>
      <c r="AQ182" s="73"/>
      <c r="AR182" s="73"/>
      <c r="AS182" s="73"/>
      <c r="AT182" s="73"/>
      <c r="AU182" s="73"/>
      <c r="AV182" s="73"/>
      <c r="AW182" s="73"/>
      <c r="AX182" s="73"/>
      <c r="AY182" s="73"/>
      <c r="AZ182" s="73"/>
      <c r="BA182" s="73"/>
      <c r="BB182" s="73"/>
      <c r="BC182" s="73"/>
      <c r="BD182" s="73"/>
      <c r="BE182" s="73"/>
      <c r="BF182" s="73"/>
      <c r="BG182" s="73"/>
      <c r="BH182" s="73"/>
      <c r="BI182" s="73"/>
      <c r="BJ182" s="73"/>
      <c r="BK182" s="73"/>
      <c r="BL182" s="73"/>
      <c r="BM182" s="73"/>
      <c r="BN182" s="73"/>
      <c r="BO182" s="73"/>
      <c r="BP182" s="73"/>
      <c r="BQ182" s="73"/>
      <c r="BR182" s="73"/>
      <c r="BS182" s="73"/>
      <c r="BT182" s="73"/>
      <c r="BU182" s="73"/>
      <c r="BV182" s="73"/>
      <c r="BW182" s="73"/>
      <c r="BX182" s="73"/>
      <c r="BY182" s="73"/>
      <c r="BZ182" s="73"/>
      <c r="CA182" s="73"/>
      <c r="CB182" s="73"/>
      <c r="CC182" s="73"/>
      <c r="CD182" s="73"/>
      <c r="CE182" s="73"/>
      <c r="CF182" s="73"/>
      <c r="CG182" s="73"/>
      <c r="CH182" s="73"/>
      <c r="CI182" s="73"/>
      <c r="CJ182" s="73"/>
      <c r="CK182" s="73"/>
      <c r="CL182" s="73"/>
      <c r="CM182" s="73"/>
      <c r="CN182" s="73"/>
      <c r="CO182" s="73"/>
      <c r="CP182" s="73"/>
      <c r="CQ182" s="73"/>
      <c r="CR182" s="73"/>
      <c r="CS182" s="73"/>
      <c r="CT182" s="73"/>
      <c r="CU182" s="73"/>
      <c r="CV182" s="73"/>
      <c r="CW182" s="73"/>
      <c r="CX182" s="73"/>
      <c r="CY182" s="73"/>
      <c r="CZ182" s="73"/>
      <c r="DA182" s="73"/>
      <c r="DB182" s="73"/>
      <c r="DC182" s="73"/>
      <c r="DD182" s="73"/>
      <c r="DE182" s="73"/>
      <c r="DF182" s="73"/>
      <c r="DG182" s="73"/>
      <c r="DH182" s="73"/>
      <c r="DI182" s="73"/>
      <c r="DJ182" s="73"/>
      <c r="DK182" s="73"/>
      <c r="DL182" s="73"/>
      <c r="DM182" s="73"/>
      <c r="DN182" s="73"/>
      <c r="DO182" s="73"/>
      <c r="DP182" s="73"/>
      <c r="DQ182" s="73"/>
      <c r="DR182" s="73"/>
      <c r="DS182" s="73"/>
      <c r="DT182" s="73"/>
      <c r="DU182" s="73"/>
      <c r="DV182" s="73"/>
      <c r="DW182" s="73"/>
      <c r="DX182" s="73"/>
      <c r="DY182" s="73"/>
      <c r="DZ182" s="73"/>
      <c r="EA182" s="73"/>
      <c r="EB182" s="73"/>
      <c r="EC182" s="73"/>
      <c r="ED182" s="73"/>
      <c r="EE182" s="73"/>
      <c r="EF182" s="73"/>
      <c r="EG182" s="73"/>
      <c r="EH182" s="73"/>
      <c r="EI182" s="73"/>
      <c r="EJ182" s="73"/>
      <c r="EK182" s="73"/>
      <c r="EL182" s="73"/>
      <c r="EM182" s="73"/>
      <c r="EN182" s="73"/>
      <c r="EO182" s="73"/>
      <c r="EP182" s="73"/>
      <c r="EQ182" s="73"/>
      <c r="ER182" s="73"/>
      <c r="ES182" s="73"/>
      <c r="ET182" s="73"/>
      <c r="EU182" s="73"/>
      <c r="EV182" s="73"/>
      <c r="EW182" s="73"/>
      <c r="EX182" s="73"/>
      <c r="EY182" s="73"/>
      <c r="EZ182" s="73"/>
      <c r="FA182" s="73"/>
      <c r="FB182" s="73"/>
      <c r="FC182" s="73"/>
      <c r="FD182" s="73"/>
      <c r="FE182" s="73"/>
      <c r="FF182" s="73"/>
      <c r="FG182" s="73"/>
      <c r="FH182" s="73"/>
      <c r="FI182" s="73"/>
      <c r="FJ182" s="73"/>
      <c r="FK182" s="73"/>
      <c r="FL182" s="73"/>
      <c r="FM182" s="73"/>
      <c r="FN182" s="73"/>
      <c r="FO182" s="73"/>
      <c r="FP182" s="73"/>
      <c r="FQ182" s="73"/>
      <c r="FR182" s="73"/>
      <c r="FS182" s="73"/>
      <c r="FT182" s="73"/>
      <c r="FU182" s="73"/>
      <c r="FV182" s="73"/>
      <c r="FW182" s="73"/>
      <c r="FX182" s="73"/>
      <c r="FY182" s="73"/>
      <c r="FZ182" s="73"/>
      <c r="GA182" s="73"/>
      <c r="GB182" s="73"/>
      <c r="GC182" s="73"/>
      <c r="GD182" s="73"/>
      <c r="GE182" s="73"/>
      <c r="GF182" s="73"/>
      <c r="GG182" s="73"/>
      <c r="GH182" s="73"/>
      <c r="GI182" s="73"/>
      <c r="GJ182" s="73"/>
      <c r="GK182" s="73"/>
      <c r="GL182" s="73"/>
      <c r="GM182" s="73"/>
      <c r="GN182" s="73"/>
      <c r="GO182" s="73"/>
      <c r="GP182" s="73"/>
      <c r="GQ182" s="73"/>
      <c r="GR182" s="73"/>
      <c r="GS182" s="73"/>
      <c r="GT182" s="73"/>
      <c r="GU182" s="73"/>
      <c r="GV182" s="73"/>
      <c r="GW182" s="73"/>
      <c r="GX182" s="73"/>
      <c r="GY182" s="73"/>
      <c r="GZ182" s="73"/>
      <c r="HA182" s="73"/>
      <c r="HB182" s="73"/>
      <c r="HC182" s="73"/>
      <c r="HD182" s="73"/>
      <c r="HE182" s="73"/>
      <c r="HF182" s="73"/>
      <c r="HG182" s="73"/>
      <c r="HH182" s="73"/>
      <c r="HI182" s="73"/>
      <c r="HJ182" s="73"/>
      <c r="HK182" s="73"/>
      <c r="HL182" s="73"/>
      <c r="HM182" s="73"/>
      <c r="HN182" s="73"/>
      <c r="HO182" s="73"/>
      <c r="HP182" s="73"/>
      <c r="HQ182" s="73"/>
      <c r="HR182" s="73"/>
      <c r="HS182" s="73"/>
      <c r="HT182" s="73"/>
      <c r="HU182" s="73"/>
      <c r="HV182" s="73"/>
      <c r="HW182" s="73"/>
      <c r="HX182" s="73"/>
      <c r="HY182" s="73"/>
      <c r="HZ182" s="73"/>
      <c r="IA182" s="73"/>
      <c r="IB182" s="73"/>
      <c r="IC182" s="73"/>
      <c r="ID182" s="73"/>
      <c r="IE182" s="73"/>
      <c r="IF182" s="73"/>
      <c r="IG182" s="73"/>
      <c r="IH182" s="73"/>
      <c r="II182" s="73"/>
      <c r="IJ182" s="73"/>
      <c r="IK182" s="73"/>
      <c r="IL182" s="73"/>
      <c r="IM182" s="73"/>
      <c r="IN182" s="73"/>
      <c r="IO182" s="73"/>
      <c r="IP182" s="73"/>
      <c r="IQ182" s="73"/>
      <c r="IR182" s="73"/>
      <c r="IS182" s="73"/>
      <c r="IT182" s="73"/>
      <c r="IU182" s="73"/>
      <c r="IV182" s="73"/>
    </row>
    <row r="183" spans="1:256" s="2" customFormat="1" ht="15" customHeight="1">
      <c r="A183" s="104"/>
      <c r="B183" s="268"/>
      <c r="C183" s="159"/>
      <c r="D183" s="73"/>
      <c r="E183" s="73"/>
      <c r="F183" s="73"/>
      <c r="G183" s="73"/>
      <c r="H183" s="73"/>
      <c r="I183" s="73"/>
      <c r="J183" s="73"/>
      <c r="K183" s="73"/>
      <c r="L183" s="73"/>
      <c r="M183" s="73"/>
      <c r="N183" s="73"/>
      <c r="O183" s="73"/>
      <c r="P183" s="73"/>
      <c r="Q183" s="73"/>
      <c r="R183" s="73"/>
      <c r="S183" s="73"/>
      <c r="T183" s="73"/>
      <c r="U183" s="73"/>
      <c r="V183" s="73"/>
      <c r="W183" s="73"/>
      <c r="X183" s="73"/>
      <c r="Y183" s="73"/>
      <c r="Z183" s="73"/>
      <c r="AA183" s="73"/>
      <c r="AB183" s="73"/>
      <c r="AC183" s="73"/>
      <c r="AD183" s="73"/>
      <c r="AE183" s="73"/>
      <c r="AF183" s="73"/>
      <c r="AG183" s="73"/>
      <c r="AH183" s="73"/>
      <c r="AI183" s="73"/>
      <c r="AJ183" s="73"/>
      <c r="AK183" s="73"/>
      <c r="AL183" s="73"/>
      <c r="AM183" s="73"/>
      <c r="AN183" s="73"/>
      <c r="AO183" s="73"/>
      <c r="AP183" s="73"/>
      <c r="AQ183" s="73"/>
      <c r="AR183" s="73"/>
      <c r="AS183" s="73"/>
      <c r="AT183" s="73"/>
      <c r="AU183" s="73"/>
      <c r="AV183" s="73"/>
      <c r="AW183" s="73"/>
      <c r="AX183" s="73"/>
      <c r="AY183" s="73"/>
      <c r="AZ183" s="73"/>
      <c r="BA183" s="73"/>
      <c r="BB183" s="73"/>
      <c r="BC183" s="73"/>
      <c r="BD183" s="73"/>
      <c r="BE183" s="73"/>
      <c r="BF183" s="73"/>
      <c r="BG183" s="73"/>
      <c r="BH183" s="73"/>
      <c r="BI183" s="73"/>
      <c r="BJ183" s="73"/>
      <c r="BK183" s="73"/>
      <c r="BL183" s="73"/>
      <c r="BM183" s="73"/>
      <c r="BN183" s="73"/>
      <c r="BO183" s="73"/>
      <c r="BP183" s="73"/>
      <c r="BQ183" s="73"/>
      <c r="BR183" s="73"/>
      <c r="BS183" s="73"/>
      <c r="BT183" s="73"/>
      <c r="BU183" s="73"/>
      <c r="BV183" s="73"/>
      <c r="BW183" s="73"/>
      <c r="BX183" s="73"/>
      <c r="BY183" s="73"/>
      <c r="BZ183" s="73"/>
      <c r="CA183" s="73"/>
      <c r="CB183" s="73"/>
      <c r="CC183" s="73"/>
      <c r="CD183" s="73"/>
      <c r="CE183" s="73"/>
      <c r="CF183" s="73"/>
      <c r="CG183" s="73"/>
      <c r="CH183" s="73"/>
      <c r="CI183" s="73"/>
      <c r="CJ183" s="73"/>
      <c r="CK183" s="73"/>
      <c r="CL183" s="73"/>
      <c r="CM183" s="73"/>
      <c r="CN183" s="73"/>
      <c r="CO183" s="73"/>
      <c r="CP183" s="73"/>
      <c r="CQ183" s="73"/>
      <c r="CR183" s="73"/>
      <c r="CS183" s="73"/>
      <c r="CT183" s="73"/>
      <c r="CU183" s="73"/>
      <c r="CV183" s="73"/>
      <c r="CW183" s="73"/>
      <c r="CX183" s="73"/>
      <c r="CY183" s="73"/>
      <c r="CZ183" s="73"/>
      <c r="DA183" s="73"/>
      <c r="DB183" s="73"/>
      <c r="DC183" s="73"/>
      <c r="DD183" s="73"/>
      <c r="DE183" s="73"/>
      <c r="DF183" s="73"/>
      <c r="DG183" s="73"/>
      <c r="DH183" s="73"/>
      <c r="DI183" s="73"/>
      <c r="DJ183" s="73"/>
      <c r="DK183" s="73"/>
      <c r="DL183" s="73"/>
      <c r="DM183" s="73"/>
      <c r="DN183" s="73"/>
      <c r="DO183" s="73"/>
      <c r="DP183" s="73"/>
      <c r="DQ183" s="73"/>
      <c r="DR183" s="73"/>
      <c r="DS183" s="73"/>
      <c r="DT183" s="73"/>
      <c r="DU183" s="73"/>
      <c r="DV183" s="73"/>
      <c r="DW183" s="73"/>
      <c r="DX183" s="73"/>
      <c r="DY183" s="73"/>
      <c r="DZ183" s="73"/>
      <c r="EA183" s="73"/>
      <c r="EB183" s="73"/>
      <c r="EC183" s="73"/>
      <c r="ED183" s="73"/>
      <c r="EE183" s="73"/>
      <c r="EF183" s="73"/>
      <c r="EG183" s="73"/>
      <c r="EH183" s="73"/>
      <c r="EI183" s="73"/>
      <c r="EJ183" s="73"/>
      <c r="EK183" s="73"/>
      <c r="EL183" s="73"/>
      <c r="EM183" s="73"/>
      <c r="EN183" s="73"/>
      <c r="EO183" s="73"/>
      <c r="EP183" s="73"/>
      <c r="EQ183" s="73"/>
      <c r="ER183" s="73"/>
      <c r="ES183" s="73"/>
      <c r="ET183" s="73"/>
      <c r="EU183" s="73"/>
      <c r="EV183" s="73"/>
      <c r="EW183" s="73"/>
      <c r="EX183" s="73"/>
      <c r="EY183" s="73"/>
      <c r="EZ183" s="73"/>
      <c r="FA183" s="73"/>
      <c r="FB183" s="73"/>
      <c r="FC183" s="73"/>
      <c r="FD183" s="73"/>
      <c r="FE183" s="73"/>
      <c r="FF183" s="73"/>
      <c r="FG183" s="73"/>
      <c r="FH183" s="73"/>
      <c r="FI183" s="73"/>
      <c r="FJ183" s="73"/>
      <c r="FK183" s="73"/>
      <c r="FL183" s="73"/>
      <c r="FM183" s="73"/>
      <c r="FN183" s="73"/>
      <c r="FO183" s="73"/>
      <c r="FP183" s="73"/>
      <c r="FQ183" s="73"/>
      <c r="FR183" s="73"/>
      <c r="FS183" s="73"/>
      <c r="FT183" s="73"/>
      <c r="FU183" s="73"/>
      <c r="FV183" s="73"/>
      <c r="FW183" s="73"/>
      <c r="FX183" s="73"/>
      <c r="FY183" s="73"/>
      <c r="FZ183" s="73"/>
      <c r="GA183" s="73"/>
      <c r="GB183" s="73"/>
      <c r="GC183" s="73"/>
      <c r="GD183" s="73"/>
      <c r="GE183" s="73"/>
      <c r="GF183" s="73"/>
      <c r="GG183" s="73"/>
      <c r="GH183" s="73"/>
      <c r="GI183" s="73"/>
      <c r="GJ183" s="73"/>
      <c r="GK183" s="73"/>
      <c r="GL183" s="73"/>
      <c r="GM183" s="73"/>
      <c r="GN183" s="73"/>
      <c r="GO183" s="73"/>
      <c r="GP183" s="73"/>
      <c r="GQ183" s="73"/>
      <c r="GR183" s="73"/>
      <c r="GS183" s="73"/>
      <c r="GT183" s="73"/>
      <c r="GU183" s="73"/>
      <c r="GV183" s="73"/>
      <c r="GW183" s="73"/>
      <c r="GX183" s="73"/>
      <c r="GY183" s="73"/>
      <c r="GZ183" s="73"/>
      <c r="HA183" s="73"/>
      <c r="HB183" s="73"/>
      <c r="HC183" s="73"/>
      <c r="HD183" s="73"/>
      <c r="HE183" s="73"/>
      <c r="HF183" s="73"/>
      <c r="HG183" s="73"/>
      <c r="HH183" s="73"/>
      <c r="HI183" s="73"/>
      <c r="HJ183" s="73"/>
      <c r="HK183" s="73"/>
      <c r="HL183" s="73"/>
      <c r="HM183" s="73"/>
      <c r="HN183" s="73"/>
      <c r="HO183" s="73"/>
      <c r="HP183" s="73"/>
      <c r="HQ183" s="73"/>
      <c r="HR183" s="73"/>
      <c r="HS183" s="73"/>
      <c r="HT183" s="73"/>
      <c r="HU183" s="73"/>
      <c r="HV183" s="73"/>
      <c r="HW183" s="73"/>
      <c r="HX183" s="73"/>
      <c r="HY183" s="73"/>
      <c r="HZ183" s="73"/>
      <c r="IA183" s="73"/>
      <c r="IB183" s="73"/>
      <c r="IC183" s="73"/>
      <c r="ID183" s="73"/>
      <c r="IE183" s="73"/>
      <c r="IF183" s="73"/>
      <c r="IG183" s="73"/>
      <c r="IH183" s="73"/>
      <c r="II183" s="73"/>
      <c r="IJ183" s="73"/>
      <c r="IK183" s="73"/>
      <c r="IL183" s="73"/>
      <c r="IM183" s="73"/>
      <c r="IN183" s="73"/>
      <c r="IO183" s="73"/>
      <c r="IP183" s="73"/>
      <c r="IQ183" s="73"/>
      <c r="IR183" s="73"/>
      <c r="IS183" s="73"/>
      <c r="IT183" s="73"/>
      <c r="IU183" s="73"/>
      <c r="IV183" s="73"/>
    </row>
    <row r="184" spans="1:256" s="2" customFormat="1" ht="15" customHeight="1">
      <c r="A184" s="104"/>
      <c r="B184" s="268"/>
      <c r="C184" s="159"/>
      <c r="D184" s="73"/>
      <c r="E184" s="73"/>
      <c r="F184" s="73"/>
      <c r="G184" s="73"/>
      <c r="H184" s="73"/>
      <c r="I184" s="73"/>
      <c r="J184" s="73"/>
      <c r="K184" s="73"/>
      <c r="L184" s="73"/>
      <c r="M184" s="73"/>
      <c r="N184" s="73"/>
      <c r="O184" s="73"/>
      <c r="P184" s="73"/>
      <c r="Q184" s="73"/>
      <c r="R184" s="73"/>
      <c r="S184" s="73"/>
      <c r="T184" s="73"/>
      <c r="U184" s="73"/>
      <c r="V184" s="73"/>
      <c r="W184" s="73"/>
      <c r="X184" s="73"/>
      <c r="Y184" s="73"/>
      <c r="Z184" s="73"/>
      <c r="AA184" s="73"/>
      <c r="AB184" s="73"/>
      <c r="AC184" s="73"/>
      <c r="AD184" s="73"/>
      <c r="AE184" s="73"/>
      <c r="AF184" s="73"/>
      <c r="AG184" s="73"/>
      <c r="AH184" s="73"/>
      <c r="AI184" s="73"/>
      <c r="AJ184" s="73"/>
      <c r="AK184" s="73"/>
      <c r="AL184" s="73"/>
      <c r="AM184" s="73"/>
      <c r="AN184" s="73"/>
      <c r="AO184" s="73"/>
      <c r="AP184" s="73"/>
      <c r="AQ184" s="73"/>
      <c r="AR184" s="73"/>
      <c r="AS184" s="73"/>
      <c r="AT184" s="73"/>
      <c r="AU184" s="73"/>
      <c r="AV184" s="73"/>
      <c r="AW184" s="73"/>
      <c r="AX184" s="73"/>
      <c r="AY184" s="73"/>
      <c r="AZ184" s="73"/>
      <c r="BA184" s="73"/>
      <c r="BB184" s="73"/>
      <c r="BC184" s="73"/>
      <c r="BD184" s="73"/>
      <c r="BE184" s="73"/>
      <c r="BF184" s="73"/>
      <c r="BG184" s="73"/>
      <c r="BH184" s="73"/>
      <c r="BI184" s="73"/>
      <c r="BJ184" s="73"/>
      <c r="BK184" s="73"/>
      <c r="BL184" s="73"/>
      <c r="BM184" s="73"/>
      <c r="BN184" s="73"/>
      <c r="BO184" s="73"/>
      <c r="BP184" s="73"/>
      <c r="BQ184" s="73"/>
      <c r="BR184" s="73"/>
      <c r="BS184" s="73"/>
      <c r="BT184" s="73"/>
      <c r="BU184" s="73"/>
      <c r="BV184" s="73"/>
      <c r="BW184" s="73"/>
      <c r="BX184" s="73"/>
      <c r="BY184" s="73"/>
      <c r="BZ184" s="73"/>
      <c r="CA184" s="73"/>
      <c r="CB184" s="73"/>
      <c r="CC184" s="73"/>
      <c r="CD184" s="73"/>
      <c r="CE184" s="73"/>
      <c r="CF184" s="73"/>
      <c r="CG184" s="73"/>
      <c r="CH184" s="73"/>
      <c r="CI184" s="73"/>
      <c r="CJ184" s="73"/>
      <c r="CK184" s="73"/>
      <c r="CL184" s="73"/>
      <c r="CM184" s="73"/>
      <c r="CN184" s="73"/>
      <c r="CO184" s="73"/>
      <c r="CP184" s="73"/>
      <c r="CQ184" s="73"/>
      <c r="CR184" s="73"/>
      <c r="CS184" s="73"/>
      <c r="CT184" s="73"/>
      <c r="CU184" s="73"/>
      <c r="CV184" s="73"/>
      <c r="CW184" s="73"/>
      <c r="CX184" s="73"/>
      <c r="CY184" s="73"/>
      <c r="CZ184" s="73"/>
      <c r="DA184" s="73"/>
      <c r="DB184" s="73"/>
      <c r="DC184" s="73"/>
      <c r="DD184" s="73"/>
      <c r="DE184" s="73"/>
      <c r="DF184" s="73"/>
      <c r="DG184" s="73"/>
      <c r="DH184" s="73"/>
      <c r="DI184" s="73"/>
      <c r="DJ184" s="73"/>
      <c r="DK184" s="73"/>
      <c r="DL184" s="73"/>
      <c r="DM184" s="73"/>
      <c r="DN184" s="73"/>
      <c r="DO184" s="73"/>
      <c r="DP184" s="73"/>
      <c r="DQ184" s="73"/>
      <c r="DR184" s="73"/>
      <c r="DS184" s="73"/>
      <c r="DT184" s="73"/>
      <c r="DU184" s="73"/>
      <c r="DV184" s="73"/>
      <c r="DW184" s="73"/>
      <c r="DX184" s="73"/>
      <c r="DY184" s="73"/>
      <c r="DZ184" s="73"/>
      <c r="EA184" s="73"/>
      <c r="EB184" s="73"/>
      <c r="EC184" s="73"/>
      <c r="ED184" s="73"/>
      <c r="EE184" s="73"/>
      <c r="EF184" s="73"/>
      <c r="EG184" s="73"/>
      <c r="EH184" s="73"/>
      <c r="EI184" s="73"/>
      <c r="EJ184" s="73"/>
      <c r="EK184" s="73"/>
      <c r="EL184" s="73"/>
      <c r="EM184" s="73"/>
      <c r="EN184" s="73"/>
      <c r="EO184" s="73"/>
      <c r="EP184" s="73"/>
      <c r="EQ184" s="73"/>
      <c r="ER184" s="73"/>
      <c r="ES184" s="73"/>
      <c r="ET184" s="73"/>
      <c r="EU184" s="73"/>
      <c r="EV184" s="73"/>
      <c r="EW184" s="73"/>
      <c r="EX184" s="73"/>
      <c r="EY184" s="73"/>
      <c r="EZ184" s="73"/>
      <c r="FA184" s="73"/>
      <c r="FB184" s="73"/>
      <c r="FC184" s="73"/>
      <c r="FD184" s="73"/>
      <c r="FE184" s="73"/>
      <c r="FF184" s="73"/>
      <c r="FG184" s="73"/>
      <c r="FH184" s="73"/>
      <c r="FI184" s="73"/>
      <c r="FJ184" s="73"/>
      <c r="FK184" s="73"/>
      <c r="FL184" s="73"/>
      <c r="FM184" s="73"/>
      <c r="FN184" s="73"/>
      <c r="FO184" s="73"/>
      <c r="FP184" s="73"/>
      <c r="FQ184" s="73"/>
      <c r="FR184" s="73"/>
      <c r="FS184" s="73"/>
      <c r="FT184" s="73"/>
      <c r="FU184" s="73"/>
      <c r="FV184" s="73"/>
      <c r="FW184" s="73"/>
      <c r="FX184" s="73"/>
      <c r="FY184" s="73"/>
      <c r="FZ184" s="73"/>
      <c r="GA184" s="73"/>
      <c r="GB184" s="73"/>
      <c r="GC184" s="73"/>
      <c r="GD184" s="73"/>
      <c r="GE184" s="73"/>
      <c r="GF184" s="73"/>
      <c r="GG184" s="73"/>
      <c r="GH184" s="73"/>
      <c r="GI184" s="73"/>
      <c r="GJ184" s="73"/>
      <c r="GK184" s="73"/>
      <c r="GL184" s="73"/>
      <c r="GM184" s="73"/>
      <c r="GN184" s="73"/>
      <c r="GO184" s="73"/>
      <c r="GP184" s="73"/>
      <c r="GQ184" s="73"/>
      <c r="GR184" s="73"/>
      <c r="GS184" s="73"/>
      <c r="GT184" s="73"/>
      <c r="GU184" s="73"/>
      <c r="GV184" s="73"/>
      <c r="GW184" s="73"/>
      <c r="GX184" s="73"/>
      <c r="GY184" s="73"/>
      <c r="GZ184" s="73"/>
      <c r="HA184" s="73"/>
      <c r="HB184" s="73"/>
      <c r="HC184" s="73"/>
      <c r="HD184" s="73"/>
      <c r="HE184" s="73"/>
      <c r="HF184" s="73"/>
      <c r="HG184" s="73"/>
      <c r="HH184" s="73"/>
      <c r="HI184" s="73"/>
      <c r="HJ184" s="73"/>
      <c r="HK184" s="73"/>
      <c r="HL184" s="73"/>
      <c r="HM184" s="73"/>
      <c r="HN184" s="73"/>
      <c r="HO184" s="73"/>
      <c r="HP184" s="73"/>
      <c r="HQ184" s="73"/>
      <c r="HR184" s="73"/>
      <c r="HS184" s="73"/>
      <c r="HT184" s="73"/>
      <c r="HU184" s="73"/>
      <c r="HV184" s="73"/>
      <c r="HW184" s="73"/>
      <c r="HX184" s="73"/>
      <c r="HY184" s="73"/>
      <c r="HZ184" s="73"/>
      <c r="IA184" s="73"/>
      <c r="IB184" s="73"/>
      <c r="IC184" s="73"/>
      <c r="ID184" s="73"/>
      <c r="IE184" s="73"/>
      <c r="IF184" s="73"/>
      <c r="IG184" s="73"/>
      <c r="IH184" s="73"/>
      <c r="II184" s="73"/>
      <c r="IJ184" s="73"/>
      <c r="IK184" s="73"/>
      <c r="IL184" s="73"/>
      <c r="IM184" s="73"/>
      <c r="IN184" s="73"/>
      <c r="IO184" s="73"/>
      <c r="IP184" s="73"/>
      <c r="IQ184" s="73"/>
      <c r="IR184" s="73"/>
      <c r="IS184" s="73"/>
      <c r="IT184" s="73"/>
      <c r="IU184" s="73"/>
      <c r="IV184" s="73"/>
    </row>
    <row r="185" spans="1:256" s="2" customFormat="1" ht="15" customHeight="1">
      <c r="A185" s="104"/>
      <c r="B185" s="268"/>
      <c r="C185" s="159"/>
      <c r="D185" s="73"/>
      <c r="E185" s="73"/>
      <c r="F185" s="73"/>
      <c r="G185" s="73"/>
      <c r="H185" s="73"/>
      <c r="I185" s="73"/>
      <c r="J185" s="73"/>
      <c r="K185" s="73"/>
      <c r="L185" s="73"/>
      <c r="M185" s="73"/>
      <c r="N185" s="73"/>
      <c r="O185" s="73"/>
      <c r="P185" s="73"/>
      <c r="Q185" s="73"/>
      <c r="R185" s="73"/>
      <c r="S185" s="73"/>
      <c r="T185" s="73"/>
      <c r="U185" s="73"/>
      <c r="V185" s="73"/>
      <c r="W185" s="73"/>
      <c r="X185" s="73"/>
      <c r="Y185" s="73"/>
      <c r="Z185" s="73"/>
      <c r="AA185" s="73"/>
      <c r="AB185" s="73"/>
      <c r="AC185" s="73"/>
      <c r="AD185" s="73"/>
      <c r="AE185" s="73"/>
      <c r="AF185" s="73"/>
      <c r="AG185" s="73"/>
      <c r="AH185" s="73"/>
      <c r="AI185" s="73"/>
      <c r="AJ185" s="73"/>
      <c r="AK185" s="73"/>
      <c r="AL185" s="73"/>
      <c r="AM185" s="73"/>
      <c r="AN185" s="73"/>
      <c r="AO185" s="73"/>
      <c r="AP185" s="73"/>
      <c r="AQ185" s="73"/>
      <c r="AR185" s="73"/>
      <c r="AS185" s="73"/>
      <c r="AT185" s="73"/>
      <c r="AU185" s="73"/>
      <c r="AV185" s="73"/>
      <c r="AW185" s="73"/>
      <c r="AX185" s="73"/>
      <c r="AY185" s="73"/>
      <c r="AZ185" s="73"/>
      <c r="BA185" s="73"/>
      <c r="BB185" s="73"/>
      <c r="BC185" s="73"/>
      <c r="BD185" s="73"/>
      <c r="BE185" s="73"/>
      <c r="BF185" s="73"/>
      <c r="BG185" s="73"/>
      <c r="BH185" s="73"/>
      <c r="BI185" s="73"/>
      <c r="BJ185" s="73"/>
      <c r="BK185" s="73"/>
      <c r="BL185" s="73"/>
      <c r="BM185" s="73"/>
      <c r="BN185" s="73"/>
      <c r="BO185" s="73"/>
      <c r="BP185" s="73"/>
      <c r="BQ185" s="73"/>
      <c r="BR185" s="73"/>
      <c r="BS185" s="73"/>
      <c r="BT185" s="73"/>
      <c r="BU185" s="73"/>
      <c r="BV185" s="73"/>
      <c r="BW185" s="73"/>
      <c r="BX185" s="73"/>
      <c r="BY185" s="73"/>
      <c r="BZ185" s="73"/>
      <c r="CA185" s="73"/>
      <c r="CB185" s="73"/>
      <c r="CC185" s="73"/>
      <c r="CD185" s="73"/>
      <c r="CE185" s="73"/>
      <c r="CF185" s="73"/>
      <c r="CG185" s="73"/>
      <c r="CH185" s="73"/>
      <c r="CI185" s="73"/>
      <c r="CJ185" s="73"/>
      <c r="CK185" s="73"/>
      <c r="CL185" s="73"/>
      <c r="CM185" s="73"/>
      <c r="CN185" s="73"/>
      <c r="CO185" s="73"/>
      <c r="CP185" s="73"/>
      <c r="CQ185" s="73"/>
      <c r="CR185" s="73"/>
      <c r="CS185" s="73"/>
      <c r="CT185" s="73"/>
      <c r="CU185" s="73"/>
      <c r="CV185" s="73"/>
      <c r="CW185" s="73"/>
      <c r="CX185" s="73"/>
      <c r="CY185" s="73"/>
      <c r="CZ185" s="73"/>
      <c r="DA185" s="73"/>
      <c r="DB185" s="73"/>
      <c r="DC185" s="73"/>
      <c r="DD185" s="73"/>
      <c r="DE185" s="73"/>
      <c r="DF185" s="73"/>
      <c r="DG185" s="73"/>
      <c r="DH185" s="73"/>
      <c r="DI185" s="73"/>
      <c r="DJ185" s="73"/>
      <c r="DK185" s="73"/>
      <c r="DL185" s="73"/>
      <c r="DM185" s="73"/>
      <c r="DN185" s="73"/>
      <c r="DO185" s="73"/>
      <c r="DP185" s="73"/>
      <c r="DQ185" s="73"/>
      <c r="DR185" s="73"/>
      <c r="DS185" s="73"/>
      <c r="DT185" s="73"/>
      <c r="DU185" s="73"/>
      <c r="DV185" s="73"/>
      <c r="DW185" s="73"/>
      <c r="DX185" s="73"/>
      <c r="DY185" s="73"/>
      <c r="DZ185" s="73"/>
      <c r="EA185" s="73"/>
      <c r="EB185" s="73"/>
      <c r="EC185" s="73"/>
      <c r="ED185" s="73"/>
      <c r="EE185" s="73"/>
      <c r="EF185" s="73"/>
      <c r="EG185" s="73"/>
      <c r="EH185" s="73"/>
      <c r="EI185" s="73"/>
      <c r="EJ185" s="73"/>
      <c r="EK185" s="73"/>
      <c r="EL185" s="73"/>
      <c r="EM185" s="73"/>
      <c r="EN185" s="73"/>
      <c r="EO185" s="73"/>
      <c r="EP185" s="73"/>
      <c r="EQ185" s="73"/>
      <c r="ER185" s="73"/>
      <c r="ES185" s="73"/>
      <c r="ET185" s="73"/>
      <c r="EU185" s="73"/>
      <c r="EV185" s="73"/>
      <c r="EW185" s="73"/>
      <c r="EX185" s="73"/>
      <c r="EY185" s="73"/>
      <c r="EZ185" s="73"/>
      <c r="FA185" s="73"/>
      <c r="FB185" s="73"/>
      <c r="FC185" s="73"/>
      <c r="FD185" s="73"/>
      <c r="FE185" s="73"/>
      <c r="FF185" s="73"/>
      <c r="FG185" s="73"/>
      <c r="FH185" s="73"/>
      <c r="FI185" s="73"/>
      <c r="FJ185" s="73"/>
      <c r="FK185" s="73"/>
      <c r="FL185" s="73"/>
      <c r="FM185" s="73"/>
      <c r="FN185" s="73"/>
      <c r="FO185" s="73"/>
      <c r="FP185" s="73"/>
      <c r="FQ185" s="73"/>
      <c r="FR185" s="73"/>
      <c r="FS185" s="73"/>
      <c r="FT185" s="73"/>
      <c r="FU185" s="73"/>
      <c r="FV185" s="73"/>
      <c r="FW185" s="73"/>
      <c r="FX185" s="73"/>
      <c r="FY185" s="73"/>
      <c r="FZ185" s="73"/>
      <c r="GA185" s="73"/>
      <c r="GB185" s="73"/>
      <c r="GC185" s="73"/>
      <c r="GD185" s="73"/>
      <c r="GE185" s="73"/>
      <c r="GF185" s="73"/>
      <c r="GG185" s="73"/>
      <c r="GH185" s="73"/>
      <c r="GI185" s="73"/>
      <c r="GJ185" s="73"/>
      <c r="GK185" s="73"/>
      <c r="GL185" s="73"/>
      <c r="GM185" s="73"/>
      <c r="GN185" s="73"/>
      <c r="GO185" s="73"/>
      <c r="GP185" s="73"/>
      <c r="GQ185" s="73"/>
      <c r="GR185" s="73"/>
      <c r="GS185" s="73"/>
      <c r="GT185" s="73"/>
      <c r="GU185" s="73"/>
      <c r="GV185" s="73"/>
      <c r="GW185" s="73"/>
      <c r="GX185" s="73"/>
      <c r="GY185" s="73"/>
      <c r="GZ185" s="73"/>
      <c r="HA185" s="73"/>
      <c r="HB185" s="73"/>
      <c r="HC185" s="73"/>
      <c r="HD185" s="73"/>
      <c r="HE185" s="73"/>
      <c r="HF185" s="73"/>
      <c r="HG185" s="73"/>
      <c r="HH185" s="73"/>
      <c r="HI185" s="73"/>
      <c r="HJ185" s="73"/>
      <c r="HK185" s="73"/>
      <c r="HL185" s="73"/>
      <c r="HM185" s="73"/>
      <c r="HN185" s="73"/>
      <c r="HO185" s="73"/>
      <c r="HP185" s="73"/>
      <c r="HQ185" s="73"/>
      <c r="HR185" s="73"/>
      <c r="HS185" s="73"/>
      <c r="HT185" s="73"/>
      <c r="HU185" s="73"/>
      <c r="HV185" s="73"/>
      <c r="HW185" s="73"/>
      <c r="HX185" s="73"/>
      <c r="HY185" s="73"/>
      <c r="HZ185" s="73"/>
      <c r="IA185" s="73"/>
      <c r="IB185" s="73"/>
      <c r="IC185" s="73"/>
      <c r="ID185" s="73"/>
      <c r="IE185" s="73"/>
      <c r="IF185" s="73"/>
      <c r="IG185" s="73"/>
      <c r="IH185" s="73"/>
      <c r="II185" s="73"/>
      <c r="IJ185" s="73"/>
      <c r="IK185" s="73"/>
      <c r="IL185" s="73"/>
      <c r="IM185" s="73"/>
      <c r="IN185" s="73"/>
      <c r="IO185" s="73"/>
      <c r="IP185" s="73"/>
      <c r="IQ185" s="73"/>
      <c r="IR185" s="73"/>
      <c r="IS185" s="73"/>
      <c r="IT185" s="73"/>
      <c r="IU185" s="73"/>
      <c r="IV185" s="73"/>
    </row>
    <row r="186" spans="1:256" s="2" customFormat="1" ht="15" customHeight="1">
      <c r="A186" s="104"/>
      <c r="B186" s="268"/>
      <c r="C186" s="159"/>
      <c r="D186" s="73"/>
      <c r="E186" s="73"/>
      <c r="F186" s="73"/>
      <c r="G186" s="73"/>
      <c r="H186" s="73"/>
      <c r="I186" s="73"/>
      <c r="J186" s="73"/>
      <c r="K186" s="73"/>
      <c r="L186" s="73"/>
      <c r="M186" s="73"/>
      <c r="N186" s="73"/>
      <c r="O186" s="73"/>
      <c r="P186" s="73"/>
      <c r="Q186" s="73"/>
      <c r="R186" s="73"/>
      <c r="S186" s="73"/>
      <c r="T186" s="73"/>
      <c r="U186" s="73"/>
      <c r="V186" s="73"/>
      <c r="W186" s="73"/>
      <c r="X186" s="73"/>
      <c r="Y186" s="73"/>
      <c r="Z186" s="73"/>
      <c r="AA186" s="73"/>
      <c r="AB186" s="73"/>
      <c r="AC186" s="73"/>
      <c r="AD186" s="73"/>
      <c r="AE186" s="73"/>
      <c r="AF186" s="73"/>
      <c r="AG186" s="73"/>
      <c r="AH186" s="73"/>
      <c r="AI186" s="73"/>
      <c r="AJ186" s="73"/>
      <c r="AK186" s="73"/>
      <c r="AL186" s="73"/>
      <c r="AM186" s="73"/>
      <c r="AN186" s="73"/>
      <c r="AO186" s="73"/>
      <c r="AP186" s="73"/>
      <c r="AQ186" s="73"/>
      <c r="AR186" s="73"/>
      <c r="AS186" s="73"/>
      <c r="AT186" s="73"/>
      <c r="AU186" s="73"/>
      <c r="AV186" s="73"/>
      <c r="AW186" s="73"/>
      <c r="AX186" s="73"/>
      <c r="AY186" s="73"/>
      <c r="AZ186" s="73"/>
      <c r="BA186" s="73"/>
      <c r="BB186" s="73"/>
      <c r="BC186" s="73"/>
      <c r="BD186" s="73"/>
      <c r="BE186" s="73"/>
      <c r="BF186" s="73"/>
      <c r="BG186" s="73"/>
      <c r="BH186" s="73"/>
      <c r="BI186" s="73"/>
      <c r="BJ186" s="73"/>
      <c r="BK186" s="73"/>
      <c r="BL186" s="73"/>
      <c r="BM186" s="73"/>
      <c r="BN186" s="73"/>
      <c r="BO186" s="73"/>
      <c r="BP186" s="73"/>
      <c r="BQ186" s="73"/>
      <c r="BR186" s="73"/>
      <c r="BS186" s="73"/>
      <c r="BT186" s="73"/>
      <c r="BU186" s="73"/>
      <c r="BV186" s="73"/>
      <c r="BW186" s="73"/>
      <c r="BX186" s="73"/>
      <c r="BY186" s="73"/>
      <c r="BZ186" s="73"/>
      <c r="CA186" s="73"/>
      <c r="CB186" s="73"/>
      <c r="CC186" s="73"/>
      <c r="CD186" s="73"/>
      <c r="CE186" s="73"/>
      <c r="CF186" s="73"/>
      <c r="CG186" s="73"/>
      <c r="CH186" s="73"/>
      <c r="CI186" s="73"/>
      <c r="CJ186" s="73"/>
      <c r="CK186" s="73"/>
      <c r="CL186" s="73"/>
      <c r="CM186" s="73"/>
      <c r="CN186" s="73"/>
      <c r="CO186" s="73"/>
      <c r="CP186" s="73"/>
      <c r="CQ186" s="73"/>
      <c r="CR186" s="73"/>
      <c r="CS186" s="73"/>
      <c r="CT186" s="73"/>
      <c r="CU186" s="73"/>
      <c r="CV186" s="73"/>
      <c r="CW186" s="73"/>
      <c r="CX186" s="73"/>
      <c r="CY186" s="73"/>
      <c r="CZ186" s="73"/>
      <c r="DA186" s="73"/>
      <c r="DB186" s="73"/>
      <c r="DC186" s="73"/>
      <c r="DD186" s="73"/>
      <c r="DE186" s="73"/>
      <c r="DF186" s="73"/>
      <c r="DG186" s="73"/>
      <c r="DH186" s="73"/>
      <c r="DI186" s="73"/>
      <c r="DJ186" s="73"/>
      <c r="DK186" s="73"/>
      <c r="DL186" s="73"/>
      <c r="DM186" s="73"/>
      <c r="DN186" s="73"/>
      <c r="DO186" s="73"/>
      <c r="DP186" s="73"/>
      <c r="DQ186" s="73"/>
      <c r="DR186" s="73"/>
      <c r="DS186" s="73"/>
      <c r="DT186" s="73"/>
      <c r="DU186" s="73"/>
      <c r="DV186" s="73"/>
      <c r="DW186" s="73"/>
      <c r="DX186" s="73"/>
      <c r="DY186" s="73"/>
      <c r="DZ186" s="73"/>
      <c r="EA186" s="73"/>
      <c r="EB186" s="73"/>
      <c r="EC186" s="73"/>
      <c r="ED186" s="73"/>
      <c r="EE186" s="73"/>
      <c r="EF186" s="73"/>
      <c r="EG186" s="73"/>
      <c r="EH186" s="73"/>
      <c r="EI186" s="73"/>
      <c r="EJ186" s="73"/>
      <c r="EK186" s="73"/>
      <c r="EL186" s="73"/>
      <c r="EM186" s="73"/>
      <c r="EN186" s="73"/>
      <c r="EO186" s="73"/>
      <c r="EP186" s="73"/>
      <c r="EQ186" s="73"/>
      <c r="ER186" s="73"/>
      <c r="ES186" s="73"/>
      <c r="ET186" s="73"/>
      <c r="EU186" s="73"/>
      <c r="EV186" s="73"/>
      <c r="EW186" s="73"/>
      <c r="EX186" s="73"/>
      <c r="EY186" s="73"/>
      <c r="EZ186" s="73"/>
      <c r="FA186" s="73"/>
      <c r="FB186" s="73"/>
      <c r="FC186" s="73"/>
      <c r="FD186" s="73"/>
      <c r="FE186" s="73"/>
      <c r="FF186" s="73"/>
      <c r="FG186" s="73"/>
      <c r="FH186" s="73"/>
      <c r="FI186" s="73"/>
      <c r="FJ186" s="73"/>
      <c r="FK186" s="73"/>
      <c r="FL186" s="73"/>
      <c r="FM186" s="73"/>
      <c r="FN186" s="73"/>
      <c r="FO186" s="73"/>
      <c r="FP186" s="73"/>
      <c r="FQ186" s="73"/>
      <c r="FR186" s="73"/>
      <c r="FS186" s="73"/>
      <c r="FT186" s="73"/>
      <c r="FU186" s="73"/>
      <c r="FV186" s="73"/>
      <c r="FW186" s="73"/>
      <c r="FX186" s="73"/>
      <c r="FY186" s="73"/>
      <c r="FZ186" s="73"/>
      <c r="GA186" s="73"/>
      <c r="GB186" s="73"/>
      <c r="GC186" s="73"/>
      <c r="GD186" s="73"/>
      <c r="GE186" s="73"/>
      <c r="GF186" s="73"/>
      <c r="GG186" s="73"/>
      <c r="GH186" s="73"/>
      <c r="GI186" s="73"/>
      <c r="GJ186" s="73"/>
      <c r="GK186" s="73"/>
      <c r="GL186" s="73"/>
      <c r="GM186" s="73"/>
      <c r="GN186" s="73"/>
      <c r="GO186" s="73"/>
      <c r="GP186" s="73"/>
      <c r="GQ186" s="73"/>
      <c r="GR186" s="73"/>
      <c r="GS186" s="73"/>
      <c r="GT186" s="73"/>
      <c r="GU186" s="73"/>
      <c r="GV186" s="73"/>
      <c r="GW186" s="73"/>
      <c r="GX186" s="73"/>
      <c r="GY186" s="73"/>
      <c r="GZ186" s="73"/>
      <c r="HA186" s="73"/>
      <c r="HB186" s="73"/>
      <c r="HC186" s="73"/>
      <c r="HD186" s="73"/>
      <c r="HE186" s="73"/>
      <c r="HF186" s="73"/>
      <c r="HG186" s="73"/>
      <c r="HH186" s="73"/>
      <c r="HI186" s="73"/>
      <c r="HJ186" s="73"/>
      <c r="HK186" s="73"/>
      <c r="HL186" s="73"/>
      <c r="HM186" s="73"/>
      <c r="HN186" s="73"/>
      <c r="HO186" s="73"/>
      <c r="HP186" s="73"/>
      <c r="HQ186" s="73"/>
      <c r="HR186" s="73"/>
      <c r="HS186" s="73"/>
      <c r="HT186" s="73"/>
      <c r="HU186" s="73"/>
      <c r="HV186" s="73"/>
      <c r="HW186" s="73"/>
      <c r="HX186" s="73"/>
      <c r="HY186" s="73"/>
      <c r="HZ186" s="73"/>
      <c r="IA186" s="73"/>
      <c r="IB186" s="73"/>
      <c r="IC186" s="73"/>
      <c r="ID186" s="73"/>
      <c r="IE186" s="73"/>
      <c r="IF186" s="73"/>
      <c r="IG186" s="73"/>
      <c r="IH186" s="73"/>
      <c r="II186" s="73"/>
      <c r="IJ186" s="73"/>
      <c r="IK186" s="73"/>
      <c r="IL186" s="73"/>
      <c r="IM186" s="73"/>
      <c r="IN186" s="73"/>
      <c r="IO186" s="73"/>
      <c r="IP186" s="73"/>
      <c r="IQ186" s="73"/>
      <c r="IR186" s="73"/>
      <c r="IS186" s="73"/>
      <c r="IT186" s="73"/>
      <c r="IU186" s="73"/>
      <c r="IV186" s="73"/>
    </row>
    <row r="187" spans="1:256" s="2" customFormat="1" ht="15" customHeight="1">
      <c r="A187" s="104"/>
      <c r="B187" s="268"/>
      <c r="C187" s="159"/>
      <c r="D187" s="73"/>
      <c r="E187" s="73"/>
      <c r="F187" s="73"/>
      <c r="G187" s="73"/>
      <c r="H187" s="73"/>
      <c r="I187" s="73"/>
      <c r="J187" s="73"/>
      <c r="K187" s="73"/>
      <c r="L187" s="73"/>
      <c r="M187" s="73"/>
      <c r="N187" s="73"/>
      <c r="O187" s="73"/>
      <c r="P187" s="73"/>
      <c r="Q187" s="73"/>
      <c r="R187" s="73"/>
      <c r="S187" s="73"/>
      <c r="T187" s="73"/>
      <c r="U187" s="73"/>
      <c r="V187" s="73"/>
      <c r="W187" s="73"/>
      <c r="X187" s="73"/>
      <c r="Y187" s="73"/>
      <c r="Z187" s="73"/>
      <c r="AA187" s="73"/>
      <c r="AB187" s="73"/>
      <c r="AC187" s="73"/>
      <c r="AD187" s="73"/>
      <c r="AE187" s="73"/>
      <c r="AF187" s="73"/>
      <c r="AG187" s="73"/>
      <c r="AH187" s="73"/>
      <c r="AI187" s="73"/>
      <c r="AJ187" s="73"/>
      <c r="AK187" s="73"/>
      <c r="AL187" s="73"/>
      <c r="AM187" s="73"/>
      <c r="AN187" s="73"/>
      <c r="AO187" s="73"/>
      <c r="AP187" s="73"/>
      <c r="AQ187" s="73"/>
      <c r="AR187" s="73"/>
      <c r="AS187" s="73"/>
      <c r="AT187" s="73"/>
      <c r="AU187" s="73"/>
      <c r="AV187" s="73"/>
      <c r="AW187" s="73"/>
      <c r="AX187" s="73"/>
      <c r="AY187" s="73"/>
      <c r="AZ187" s="73"/>
      <c r="BA187" s="73"/>
      <c r="BB187" s="73"/>
      <c r="BC187" s="73"/>
      <c r="BD187" s="73"/>
      <c r="BE187" s="73"/>
      <c r="BF187" s="73"/>
      <c r="BG187" s="73"/>
      <c r="BH187" s="73"/>
      <c r="BI187" s="73"/>
      <c r="BJ187" s="73"/>
      <c r="BK187" s="73"/>
      <c r="BL187" s="73"/>
      <c r="BM187" s="73"/>
      <c r="BN187" s="73"/>
      <c r="BO187" s="73"/>
      <c r="BP187" s="73"/>
      <c r="BQ187" s="73"/>
      <c r="BR187" s="73"/>
      <c r="BS187" s="73"/>
      <c r="BT187" s="73"/>
      <c r="BU187" s="73"/>
      <c r="BV187" s="73"/>
      <c r="BW187" s="73"/>
      <c r="BX187" s="73"/>
      <c r="BY187" s="73"/>
      <c r="BZ187" s="73"/>
      <c r="CA187" s="73"/>
      <c r="CB187" s="73"/>
      <c r="CC187" s="73"/>
      <c r="CD187" s="73"/>
      <c r="CE187" s="73"/>
      <c r="CF187" s="73"/>
      <c r="CG187" s="73"/>
      <c r="CH187" s="73"/>
      <c r="CI187" s="73"/>
      <c r="CJ187" s="73"/>
      <c r="CK187" s="73"/>
      <c r="CL187" s="73"/>
      <c r="CM187" s="73"/>
      <c r="CN187" s="73"/>
      <c r="CO187" s="73"/>
      <c r="CP187" s="73"/>
      <c r="CQ187" s="73"/>
      <c r="CR187" s="73"/>
      <c r="CS187" s="73"/>
      <c r="CT187" s="73"/>
      <c r="CU187" s="73"/>
      <c r="CV187" s="73"/>
      <c r="CW187" s="73"/>
      <c r="CX187" s="73"/>
      <c r="CY187" s="73"/>
      <c r="CZ187" s="73"/>
      <c r="DA187" s="73"/>
      <c r="DB187" s="73"/>
      <c r="DC187" s="73"/>
      <c r="DD187" s="73"/>
      <c r="DE187" s="73"/>
      <c r="DF187" s="73"/>
      <c r="DG187" s="73"/>
      <c r="DH187" s="73"/>
      <c r="DI187" s="73"/>
      <c r="DJ187" s="73"/>
      <c r="DK187" s="73"/>
      <c r="DL187" s="73"/>
      <c r="DM187" s="73"/>
      <c r="DN187" s="73"/>
      <c r="DO187" s="73"/>
      <c r="DP187" s="73"/>
      <c r="DQ187" s="73"/>
      <c r="DR187" s="73"/>
      <c r="DS187" s="73"/>
      <c r="DT187" s="73"/>
      <c r="DU187" s="73"/>
      <c r="DV187" s="73"/>
      <c r="DW187" s="73"/>
      <c r="DX187" s="73"/>
      <c r="DY187" s="73"/>
      <c r="DZ187" s="73"/>
      <c r="EA187" s="73"/>
      <c r="EB187" s="73"/>
      <c r="EC187" s="73"/>
      <c r="ED187" s="73"/>
      <c r="EE187" s="73"/>
      <c r="EF187" s="73"/>
      <c r="EG187" s="73"/>
      <c r="EH187" s="73"/>
      <c r="EI187" s="73"/>
      <c r="EJ187" s="73"/>
      <c r="EK187" s="73"/>
      <c r="EL187" s="73"/>
      <c r="EM187" s="73"/>
      <c r="EN187" s="73"/>
      <c r="EO187" s="73"/>
      <c r="EP187" s="73"/>
      <c r="EQ187" s="73"/>
      <c r="ER187" s="73"/>
      <c r="ES187" s="73"/>
      <c r="ET187" s="73"/>
      <c r="EU187" s="73"/>
      <c r="EV187" s="73"/>
      <c r="EW187" s="73"/>
      <c r="EX187" s="73"/>
      <c r="EY187" s="73"/>
      <c r="EZ187" s="73"/>
      <c r="FA187" s="73"/>
      <c r="FB187" s="73"/>
      <c r="FC187" s="73"/>
      <c r="FD187" s="73"/>
      <c r="FE187" s="73"/>
      <c r="FF187" s="73"/>
      <c r="FG187" s="73"/>
      <c r="FH187" s="73"/>
      <c r="FI187" s="73"/>
      <c r="FJ187" s="73"/>
      <c r="FK187" s="73"/>
      <c r="FL187" s="73"/>
      <c r="FM187" s="73"/>
      <c r="FN187" s="73"/>
      <c r="FO187" s="73"/>
      <c r="FP187" s="73"/>
      <c r="FQ187" s="73"/>
      <c r="FR187" s="73"/>
      <c r="FS187" s="73"/>
      <c r="FT187" s="73"/>
      <c r="FU187" s="73"/>
      <c r="FV187" s="73"/>
      <c r="FW187" s="73"/>
      <c r="FX187" s="73"/>
      <c r="FY187" s="73"/>
      <c r="FZ187" s="73"/>
      <c r="GA187" s="73"/>
      <c r="GB187" s="73"/>
      <c r="GC187" s="73"/>
      <c r="GD187" s="73"/>
      <c r="GE187" s="73"/>
      <c r="GF187" s="73"/>
      <c r="GG187" s="73"/>
      <c r="GH187" s="73"/>
      <c r="GI187" s="73"/>
      <c r="GJ187" s="73"/>
      <c r="GK187" s="73"/>
      <c r="GL187" s="73"/>
      <c r="GM187" s="73"/>
      <c r="GN187" s="73"/>
      <c r="GO187" s="73"/>
      <c r="GP187" s="73"/>
      <c r="GQ187" s="73"/>
      <c r="GR187" s="73"/>
      <c r="GS187" s="73"/>
      <c r="GT187" s="73"/>
      <c r="GU187" s="73"/>
      <c r="GV187" s="73"/>
      <c r="GW187" s="73"/>
      <c r="GX187" s="73"/>
      <c r="GY187" s="73"/>
      <c r="GZ187" s="73"/>
      <c r="HA187" s="73"/>
      <c r="HB187" s="73"/>
      <c r="HC187" s="73"/>
      <c r="HD187" s="73"/>
      <c r="HE187" s="73"/>
      <c r="HF187" s="73"/>
      <c r="HG187" s="73"/>
      <c r="HH187" s="73"/>
      <c r="HI187" s="73"/>
      <c r="HJ187" s="73"/>
      <c r="HK187" s="73"/>
      <c r="HL187" s="73"/>
      <c r="HM187" s="73"/>
      <c r="HN187" s="73"/>
      <c r="HO187" s="73"/>
      <c r="HP187" s="73"/>
      <c r="HQ187" s="73"/>
      <c r="HR187" s="73"/>
      <c r="HS187" s="73"/>
      <c r="HT187" s="73"/>
      <c r="HU187" s="73"/>
      <c r="HV187" s="73"/>
      <c r="HW187" s="73"/>
      <c r="HX187" s="73"/>
      <c r="HY187" s="73"/>
      <c r="HZ187" s="73"/>
      <c r="IA187" s="73"/>
      <c r="IB187" s="73"/>
      <c r="IC187" s="73"/>
      <c r="ID187" s="73"/>
      <c r="IE187" s="73"/>
      <c r="IF187" s="73"/>
      <c r="IG187" s="73"/>
      <c r="IH187" s="73"/>
      <c r="II187" s="73"/>
      <c r="IJ187" s="73"/>
      <c r="IK187" s="73"/>
      <c r="IL187" s="73"/>
      <c r="IM187" s="73"/>
      <c r="IN187" s="73"/>
      <c r="IO187" s="73"/>
      <c r="IP187" s="73"/>
      <c r="IQ187" s="73"/>
      <c r="IR187" s="73"/>
      <c r="IS187" s="73"/>
      <c r="IT187" s="73"/>
      <c r="IU187" s="73"/>
      <c r="IV187" s="73"/>
    </row>
    <row r="188" spans="1:256" s="2" customFormat="1" ht="15" customHeight="1">
      <c r="A188" s="104"/>
      <c r="B188" s="268"/>
      <c r="C188" s="159"/>
      <c r="D188" s="73"/>
      <c r="E188" s="73"/>
      <c r="F188" s="73"/>
      <c r="G188" s="73"/>
      <c r="H188" s="73"/>
      <c r="I188" s="73"/>
      <c r="J188" s="73"/>
      <c r="K188" s="73"/>
      <c r="L188" s="73"/>
      <c r="M188" s="73"/>
      <c r="N188" s="73"/>
      <c r="O188" s="73"/>
      <c r="P188" s="73"/>
      <c r="Q188" s="73"/>
      <c r="R188" s="73"/>
      <c r="S188" s="73"/>
      <c r="T188" s="73"/>
      <c r="U188" s="73"/>
      <c r="V188" s="73"/>
      <c r="W188" s="73"/>
      <c r="X188" s="73"/>
      <c r="Y188" s="73"/>
      <c r="Z188" s="73"/>
      <c r="AA188" s="73"/>
      <c r="AB188" s="73"/>
      <c r="AC188" s="73"/>
      <c r="AD188" s="73"/>
      <c r="AE188" s="73"/>
      <c r="AF188" s="73"/>
      <c r="AG188" s="73"/>
      <c r="AH188" s="73"/>
      <c r="AI188" s="73"/>
      <c r="AJ188" s="73"/>
      <c r="AK188" s="73"/>
      <c r="AL188" s="73"/>
      <c r="AM188" s="73"/>
      <c r="AN188" s="73"/>
      <c r="AO188" s="73"/>
      <c r="AP188" s="73"/>
      <c r="AQ188" s="73"/>
      <c r="AR188" s="73"/>
      <c r="AS188" s="73"/>
      <c r="AT188" s="73"/>
      <c r="AU188" s="73"/>
      <c r="AV188" s="73"/>
      <c r="AW188" s="73"/>
      <c r="AX188" s="73"/>
      <c r="AY188" s="73"/>
      <c r="AZ188" s="73"/>
      <c r="BA188" s="73"/>
      <c r="BB188" s="73"/>
      <c r="BC188" s="73"/>
      <c r="BD188" s="73"/>
      <c r="BE188" s="73"/>
      <c r="BF188" s="73"/>
      <c r="BG188" s="73"/>
      <c r="BH188" s="73"/>
      <c r="BI188" s="73"/>
      <c r="BJ188" s="73"/>
      <c r="BK188" s="73"/>
      <c r="BL188" s="73"/>
      <c r="BM188" s="73"/>
      <c r="BN188" s="73"/>
      <c r="BO188" s="73"/>
      <c r="BP188" s="73"/>
      <c r="BQ188" s="73"/>
      <c r="BR188" s="73"/>
      <c r="BS188" s="73"/>
      <c r="BT188" s="73"/>
      <c r="BU188" s="73"/>
      <c r="BV188" s="73"/>
      <c r="BW188" s="73"/>
      <c r="BX188" s="73"/>
      <c r="BY188" s="73"/>
      <c r="BZ188" s="73"/>
      <c r="CA188" s="73"/>
      <c r="CB188" s="73"/>
      <c r="CC188" s="73"/>
      <c r="CD188" s="73"/>
      <c r="CE188" s="73"/>
      <c r="CF188" s="73"/>
      <c r="CG188" s="73"/>
      <c r="CH188" s="73"/>
      <c r="CI188" s="73"/>
      <c r="CJ188" s="73"/>
      <c r="CK188" s="73"/>
      <c r="CL188" s="73"/>
      <c r="CM188" s="73"/>
      <c r="CN188" s="73"/>
      <c r="CO188" s="73"/>
      <c r="CP188" s="73"/>
      <c r="CQ188" s="73"/>
      <c r="CR188" s="73"/>
      <c r="CS188" s="73"/>
      <c r="CT188" s="73"/>
      <c r="CU188" s="73"/>
      <c r="CV188" s="73"/>
      <c r="CW188" s="73"/>
      <c r="CX188" s="73"/>
      <c r="CY188" s="73"/>
      <c r="CZ188" s="73"/>
      <c r="DA188" s="73"/>
      <c r="DB188" s="73"/>
      <c r="DC188" s="73"/>
      <c r="DD188" s="73"/>
      <c r="DE188" s="73"/>
      <c r="DF188" s="73"/>
      <c r="DG188" s="73"/>
      <c r="DH188" s="73"/>
      <c r="DI188" s="73"/>
      <c r="DJ188" s="73"/>
      <c r="DK188" s="73"/>
      <c r="DL188" s="73"/>
      <c r="DM188" s="73"/>
      <c r="DN188" s="73"/>
      <c r="DO188" s="73"/>
      <c r="DP188" s="73"/>
      <c r="DQ188" s="73"/>
      <c r="DR188" s="73"/>
      <c r="DS188" s="73"/>
      <c r="DT188" s="73"/>
      <c r="DU188" s="73"/>
      <c r="DV188" s="73"/>
      <c r="DW188" s="73"/>
      <c r="DX188" s="73"/>
      <c r="DY188" s="73"/>
      <c r="DZ188" s="73"/>
      <c r="EA188" s="73"/>
      <c r="EB188" s="73"/>
      <c r="EC188" s="73"/>
      <c r="ED188" s="73"/>
      <c r="EE188" s="73"/>
      <c r="EF188" s="73"/>
      <c r="EG188" s="73"/>
      <c r="EH188" s="73"/>
      <c r="EI188" s="73"/>
      <c r="EJ188" s="73"/>
      <c r="EK188" s="73"/>
      <c r="EL188" s="73"/>
      <c r="EM188" s="73"/>
      <c r="EN188" s="73"/>
      <c r="EO188" s="73"/>
      <c r="EP188" s="73"/>
      <c r="EQ188" s="73"/>
      <c r="ER188" s="73"/>
      <c r="ES188" s="73"/>
      <c r="ET188" s="73"/>
      <c r="EU188" s="73"/>
      <c r="EV188" s="73"/>
      <c r="EW188" s="73"/>
      <c r="EX188" s="73"/>
      <c r="EY188" s="73"/>
      <c r="EZ188" s="73"/>
      <c r="FA188" s="73"/>
      <c r="FB188" s="73"/>
      <c r="FC188" s="73"/>
      <c r="FD188" s="73"/>
      <c r="FE188" s="73"/>
      <c r="FF188" s="73"/>
      <c r="FG188" s="73"/>
      <c r="FH188" s="73"/>
      <c r="FI188" s="73"/>
      <c r="FJ188" s="73"/>
      <c r="FK188" s="73"/>
      <c r="FL188" s="73"/>
      <c r="FM188" s="73"/>
      <c r="FN188" s="73"/>
      <c r="FO188" s="73"/>
      <c r="FP188" s="73"/>
      <c r="FQ188" s="73"/>
      <c r="FR188" s="73"/>
      <c r="FS188" s="73"/>
      <c r="FT188" s="73"/>
      <c r="FU188" s="73"/>
      <c r="FV188" s="73"/>
      <c r="FW188" s="73"/>
      <c r="FX188" s="73"/>
      <c r="FY188" s="73"/>
      <c r="FZ188" s="73"/>
      <c r="GA188" s="73"/>
      <c r="GB188" s="73"/>
      <c r="GC188" s="73"/>
      <c r="GD188" s="73"/>
      <c r="GE188" s="73"/>
      <c r="GF188" s="73"/>
      <c r="GG188" s="73"/>
      <c r="GH188" s="73"/>
      <c r="GI188" s="73"/>
      <c r="GJ188" s="73"/>
      <c r="GK188" s="73"/>
      <c r="GL188" s="73"/>
      <c r="GM188" s="73"/>
      <c r="GN188" s="73"/>
      <c r="GO188" s="73"/>
      <c r="GP188" s="73"/>
      <c r="GQ188" s="73"/>
      <c r="GR188" s="73"/>
      <c r="GS188" s="73"/>
      <c r="GT188" s="73"/>
      <c r="GU188" s="73"/>
      <c r="GV188" s="73"/>
      <c r="GW188" s="73"/>
      <c r="GX188" s="73"/>
      <c r="GY188" s="73"/>
      <c r="GZ188" s="73"/>
      <c r="HA188" s="73"/>
      <c r="HB188" s="73"/>
      <c r="HC188" s="73"/>
      <c r="HD188" s="73"/>
      <c r="HE188" s="73"/>
      <c r="HF188" s="73"/>
      <c r="HG188" s="73"/>
      <c r="HH188" s="73"/>
      <c r="HI188" s="73"/>
      <c r="HJ188" s="73"/>
      <c r="HK188" s="73"/>
      <c r="HL188" s="73"/>
      <c r="HM188" s="73"/>
      <c r="HN188" s="73"/>
      <c r="HO188" s="73"/>
      <c r="HP188" s="73"/>
      <c r="HQ188" s="73"/>
      <c r="HR188" s="73"/>
      <c r="HS188" s="73"/>
      <c r="HT188" s="73"/>
      <c r="HU188" s="73"/>
      <c r="HV188" s="73"/>
      <c r="HW188" s="73"/>
      <c r="HX188" s="73"/>
      <c r="HY188" s="73"/>
      <c r="HZ188" s="73"/>
      <c r="IA188" s="73"/>
      <c r="IB188" s="73"/>
      <c r="IC188" s="73"/>
      <c r="ID188" s="73"/>
      <c r="IE188" s="73"/>
      <c r="IF188" s="73"/>
      <c r="IG188" s="73"/>
      <c r="IH188" s="73"/>
      <c r="II188" s="73"/>
      <c r="IJ188" s="73"/>
      <c r="IK188" s="73"/>
      <c r="IL188" s="73"/>
      <c r="IM188" s="73"/>
      <c r="IN188" s="73"/>
      <c r="IO188" s="73"/>
      <c r="IP188" s="73"/>
      <c r="IQ188" s="73"/>
      <c r="IR188" s="73"/>
      <c r="IS188" s="73"/>
      <c r="IT188" s="73"/>
      <c r="IU188" s="73"/>
      <c r="IV188" s="73"/>
    </row>
    <row r="189" spans="1:256" s="2" customFormat="1" ht="15" customHeight="1">
      <c r="A189" s="104"/>
      <c r="B189" s="268"/>
      <c r="C189" s="159"/>
      <c r="D189" s="73"/>
      <c r="E189" s="73"/>
      <c r="F189" s="73"/>
      <c r="G189" s="73"/>
      <c r="H189" s="73"/>
      <c r="I189" s="73"/>
      <c r="J189" s="73"/>
      <c r="K189" s="73"/>
      <c r="L189" s="73"/>
      <c r="M189" s="73"/>
      <c r="N189" s="73"/>
      <c r="O189" s="73"/>
      <c r="P189" s="73"/>
      <c r="Q189" s="73"/>
      <c r="R189" s="73"/>
      <c r="S189" s="73"/>
      <c r="T189" s="73"/>
      <c r="U189" s="73"/>
      <c r="V189" s="73"/>
      <c r="W189" s="73"/>
      <c r="X189" s="73"/>
      <c r="Y189" s="73"/>
      <c r="Z189" s="73"/>
      <c r="AA189" s="73"/>
      <c r="AB189" s="73"/>
      <c r="AC189" s="73"/>
      <c r="AD189" s="73"/>
      <c r="AE189" s="73"/>
      <c r="AF189" s="73"/>
      <c r="AG189" s="73"/>
      <c r="AH189" s="73"/>
      <c r="AI189" s="73"/>
      <c r="AJ189" s="73"/>
      <c r="AK189" s="73"/>
      <c r="AL189" s="73"/>
      <c r="AM189" s="73"/>
      <c r="AN189" s="73"/>
      <c r="AO189" s="73"/>
      <c r="AP189" s="73"/>
      <c r="AQ189" s="73"/>
      <c r="AR189" s="73"/>
      <c r="AS189" s="73"/>
      <c r="AT189" s="73"/>
      <c r="AU189" s="73"/>
      <c r="AV189" s="73"/>
      <c r="AW189" s="73"/>
      <c r="AX189" s="73"/>
      <c r="AY189" s="73"/>
      <c r="AZ189" s="73"/>
      <c r="BA189" s="73"/>
      <c r="BB189" s="73"/>
      <c r="BC189" s="73"/>
      <c r="BD189" s="73"/>
      <c r="BE189" s="73"/>
      <c r="BF189" s="73"/>
      <c r="BG189" s="73"/>
      <c r="BH189" s="73"/>
      <c r="BI189" s="73"/>
      <c r="BJ189" s="73"/>
      <c r="BK189" s="73"/>
      <c r="BL189" s="73"/>
      <c r="BM189" s="73"/>
      <c r="BN189" s="73"/>
      <c r="BO189" s="73"/>
      <c r="BP189" s="73"/>
      <c r="BQ189" s="73"/>
      <c r="BR189" s="73"/>
      <c r="BS189" s="73"/>
      <c r="BT189" s="73"/>
      <c r="BU189" s="73"/>
      <c r="BV189" s="73"/>
      <c r="BW189" s="73"/>
      <c r="BX189" s="73"/>
      <c r="BY189" s="73"/>
      <c r="BZ189" s="73"/>
      <c r="CA189" s="73"/>
      <c r="CB189" s="73"/>
      <c r="CC189" s="73"/>
      <c r="CD189" s="73"/>
      <c r="CE189" s="73"/>
      <c r="CF189" s="73"/>
      <c r="CG189" s="73"/>
      <c r="CH189" s="73"/>
      <c r="CI189" s="73"/>
      <c r="CJ189" s="73"/>
      <c r="CK189" s="73"/>
      <c r="CL189" s="73"/>
      <c r="CM189" s="73"/>
      <c r="CN189" s="73"/>
      <c r="CO189" s="73"/>
      <c r="CP189" s="73"/>
      <c r="CQ189" s="73"/>
      <c r="CR189" s="73"/>
      <c r="CS189" s="73"/>
      <c r="CT189" s="73"/>
      <c r="CU189" s="73"/>
      <c r="CV189" s="73"/>
      <c r="CW189" s="73"/>
      <c r="CX189" s="73"/>
      <c r="CY189" s="73"/>
      <c r="CZ189" s="73"/>
      <c r="DA189" s="73"/>
      <c r="DB189" s="73"/>
      <c r="DC189" s="73"/>
      <c r="DD189" s="73"/>
      <c r="DE189" s="73"/>
      <c r="DF189" s="73"/>
      <c r="DG189" s="73"/>
      <c r="DH189" s="73"/>
      <c r="DI189" s="73"/>
      <c r="DJ189" s="73"/>
      <c r="DK189" s="73"/>
      <c r="DL189" s="73"/>
      <c r="DM189" s="73"/>
      <c r="DN189" s="73"/>
      <c r="DO189" s="73"/>
      <c r="DP189" s="73"/>
      <c r="DQ189" s="73"/>
      <c r="DR189" s="73"/>
      <c r="DS189" s="73"/>
      <c r="DT189" s="73"/>
      <c r="DU189" s="73"/>
      <c r="DV189" s="73"/>
      <c r="DW189" s="73"/>
      <c r="DX189" s="73"/>
      <c r="DY189" s="73"/>
      <c r="DZ189" s="73"/>
      <c r="EA189" s="73"/>
      <c r="EB189" s="73"/>
      <c r="EC189" s="73"/>
      <c r="ED189" s="73"/>
      <c r="EE189" s="73"/>
      <c r="EF189" s="73"/>
      <c r="EG189" s="73"/>
      <c r="EH189" s="73"/>
      <c r="EI189" s="73"/>
      <c r="EJ189" s="73"/>
      <c r="EK189" s="73"/>
      <c r="EL189" s="73"/>
      <c r="EM189" s="73"/>
      <c r="EN189" s="73"/>
      <c r="EO189" s="73"/>
      <c r="EP189" s="73"/>
      <c r="EQ189" s="73"/>
      <c r="ER189" s="73"/>
      <c r="ES189" s="73"/>
      <c r="ET189" s="73"/>
      <c r="EU189" s="73"/>
      <c r="EV189" s="73"/>
      <c r="EW189" s="73"/>
      <c r="EX189" s="73"/>
      <c r="EY189" s="73"/>
      <c r="EZ189" s="73"/>
      <c r="FA189" s="73"/>
      <c r="FB189" s="73"/>
      <c r="FC189" s="73"/>
      <c r="FD189" s="73"/>
      <c r="FE189" s="73"/>
      <c r="FF189" s="73"/>
      <c r="FG189" s="73"/>
      <c r="FH189" s="73"/>
      <c r="FI189" s="73"/>
      <c r="FJ189" s="73"/>
      <c r="FK189" s="73"/>
      <c r="FL189" s="73"/>
      <c r="FM189" s="73"/>
      <c r="FN189" s="73"/>
      <c r="FO189" s="73"/>
      <c r="FP189" s="73"/>
      <c r="FQ189" s="73"/>
      <c r="FR189" s="73"/>
      <c r="FS189" s="73"/>
      <c r="FT189" s="73"/>
      <c r="FU189" s="73"/>
      <c r="FV189" s="73"/>
      <c r="FW189" s="73"/>
      <c r="FX189" s="73"/>
      <c r="FY189" s="73"/>
      <c r="FZ189" s="73"/>
      <c r="GA189" s="73"/>
      <c r="GB189" s="73"/>
      <c r="GC189" s="73"/>
      <c r="GD189" s="73"/>
      <c r="GE189" s="73"/>
      <c r="GF189" s="73"/>
      <c r="GG189" s="73"/>
      <c r="GH189" s="73"/>
      <c r="GI189" s="73"/>
      <c r="GJ189" s="73"/>
      <c r="GK189" s="73"/>
      <c r="GL189" s="73"/>
      <c r="GM189" s="73"/>
      <c r="GN189" s="73"/>
      <c r="GO189" s="73"/>
      <c r="GP189" s="73"/>
      <c r="GQ189" s="73"/>
      <c r="GR189" s="73"/>
      <c r="GS189" s="73"/>
      <c r="GT189" s="73"/>
      <c r="GU189" s="73"/>
      <c r="GV189" s="73"/>
      <c r="GW189" s="73"/>
      <c r="GX189" s="73"/>
      <c r="GY189" s="73"/>
      <c r="GZ189" s="73"/>
      <c r="HA189" s="73"/>
      <c r="HB189" s="73"/>
      <c r="HC189" s="73"/>
      <c r="HD189" s="73"/>
      <c r="HE189" s="73"/>
      <c r="HF189" s="73"/>
      <c r="HG189" s="73"/>
      <c r="HH189" s="73"/>
      <c r="HI189" s="73"/>
      <c r="HJ189" s="73"/>
      <c r="HK189" s="73"/>
      <c r="HL189" s="73"/>
      <c r="HM189" s="73"/>
      <c r="HN189" s="73"/>
      <c r="HO189" s="73"/>
      <c r="HP189" s="73"/>
      <c r="HQ189" s="73"/>
      <c r="HR189" s="73"/>
      <c r="HS189" s="73"/>
      <c r="HT189" s="73"/>
      <c r="HU189" s="73"/>
      <c r="HV189" s="73"/>
      <c r="HW189" s="73"/>
      <c r="HX189" s="73"/>
      <c r="HY189" s="73"/>
      <c r="HZ189" s="73"/>
      <c r="IA189" s="73"/>
      <c r="IB189" s="73"/>
      <c r="IC189" s="73"/>
      <c r="ID189" s="73"/>
      <c r="IE189" s="73"/>
      <c r="IF189" s="73"/>
      <c r="IG189" s="73"/>
      <c r="IH189" s="73"/>
      <c r="II189" s="73"/>
      <c r="IJ189" s="73"/>
      <c r="IK189" s="73"/>
      <c r="IL189" s="73"/>
      <c r="IM189" s="73"/>
      <c r="IN189" s="73"/>
      <c r="IO189" s="73"/>
      <c r="IP189" s="73"/>
      <c r="IQ189" s="73"/>
      <c r="IR189" s="73"/>
      <c r="IS189" s="73"/>
      <c r="IT189" s="73"/>
      <c r="IU189" s="73"/>
      <c r="IV189" s="73"/>
    </row>
    <row r="190" spans="1:256" s="2" customFormat="1" ht="15" customHeight="1">
      <c r="A190" s="104"/>
      <c r="B190" s="268"/>
      <c r="C190" s="159"/>
      <c r="D190" s="73"/>
      <c r="E190" s="73"/>
      <c r="F190" s="73"/>
      <c r="G190" s="73"/>
      <c r="H190" s="73"/>
      <c r="I190" s="73"/>
      <c r="J190" s="73"/>
      <c r="K190" s="73"/>
      <c r="L190" s="73"/>
      <c r="M190" s="73"/>
      <c r="N190" s="73"/>
      <c r="O190" s="73"/>
      <c r="P190" s="73"/>
      <c r="Q190" s="73"/>
      <c r="R190" s="73"/>
      <c r="S190" s="73"/>
      <c r="T190" s="73"/>
      <c r="U190" s="73"/>
      <c r="V190" s="73"/>
      <c r="W190" s="73"/>
      <c r="X190" s="73"/>
      <c r="Y190" s="73"/>
      <c r="Z190" s="73"/>
      <c r="AA190" s="73"/>
      <c r="AB190" s="73"/>
      <c r="AC190" s="73"/>
      <c r="AD190" s="73"/>
      <c r="AE190" s="73"/>
      <c r="AF190" s="73"/>
      <c r="AG190" s="73"/>
      <c r="AH190" s="73"/>
      <c r="AI190" s="73"/>
      <c r="AJ190" s="73"/>
      <c r="AK190" s="73"/>
      <c r="AL190" s="73"/>
      <c r="AM190" s="73"/>
      <c r="AN190" s="73"/>
      <c r="AO190" s="73"/>
      <c r="AP190" s="73"/>
      <c r="AQ190" s="73"/>
      <c r="AR190" s="73"/>
      <c r="AS190" s="73"/>
      <c r="AT190" s="73"/>
      <c r="AU190" s="73"/>
      <c r="AV190" s="73"/>
      <c r="AW190" s="73"/>
      <c r="AX190" s="73"/>
      <c r="AY190" s="73"/>
      <c r="AZ190" s="73"/>
      <c r="BA190" s="73"/>
      <c r="BB190" s="73"/>
      <c r="BC190" s="73"/>
      <c r="BD190" s="73"/>
      <c r="BE190" s="73"/>
      <c r="BF190" s="73"/>
      <c r="BG190" s="73"/>
      <c r="BH190" s="73"/>
      <c r="BI190" s="73"/>
      <c r="BJ190" s="73"/>
      <c r="BK190" s="73"/>
      <c r="BL190" s="73"/>
      <c r="BM190" s="73"/>
      <c r="BN190" s="73"/>
      <c r="BO190" s="73"/>
      <c r="BP190" s="73"/>
      <c r="BQ190" s="73"/>
      <c r="BR190" s="73"/>
      <c r="BS190" s="73"/>
      <c r="BT190" s="73"/>
      <c r="BU190" s="73"/>
      <c r="BV190" s="73"/>
      <c r="BW190" s="73"/>
      <c r="BX190" s="73"/>
      <c r="BY190" s="73"/>
      <c r="BZ190" s="73"/>
      <c r="CA190" s="73"/>
      <c r="CB190" s="73"/>
      <c r="CC190" s="73"/>
      <c r="CD190" s="73"/>
      <c r="CE190" s="73"/>
      <c r="CF190" s="73"/>
      <c r="CG190" s="73"/>
      <c r="CH190" s="73"/>
      <c r="CI190" s="73"/>
      <c r="CJ190" s="73"/>
      <c r="CK190" s="73"/>
      <c r="CL190" s="73"/>
      <c r="CM190" s="73"/>
      <c r="CN190" s="73"/>
      <c r="CO190" s="73"/>
      <c r="CP190" s="73"/>
      <c r="CQ190" s="73"/>
      <c r="CR190" s="73"/>
      <c r="CS190" s="73"/>
      <c r="CT190" s="73"/>
      <c r="CU190" s="73"/>
      <c r="CV190" s="73"/>
      <c r="CW190" s="73"/>
      <c r="CX190" s="73"/>
      <c r="CY190" s="73"/>
      <c r="CZ190" s="73"/>
      <c r="DA190" s="73"/>
      <c r="DB190" s="73"/>
      <c r="DC190" s="73"/>
      <c r="DD190" s="73"/>
      <c r="DE190" s="73"/>
      <c r="DF190" s="73"/>
      <c r="DG190" s="73"/>
      <c r="DH190" s="73"/>
      <c r="DI190" s="73"/>
      <c r="DJ190" s="73"/>
      <c r="DK190" s="73"/>
      <c r="DL190" s="73"/>
      <c r="DM190" s="73"/>
      <c r="DN190" s="73"/>
      <c r="DO190" s="73"/>
      <c r="DP190" s="73"/>
      <c r="DQ190" s="73"/>
      <c r="DR190" s="73"/>
      <c r="DS190" s="73"/>
      <c r="DT190" s="73"/>
      <c r="DU190" s="73"/>
      <c r="DV190" s="73"/>
      <c r="DW190" s="73"/>
      <c r="DX190" s="73"/>
      <c r="DY190" s="73"/>
      <c r="DZ190" s="73"/>
      <c r="EA190" s="73"/>
      <c r="EB190" s="73"/>
      <c r="EC190" s="73"/>
      <c r="ED190" s="73"/>
      <c r="EE190" s="73"/>
      <c r="EF190" s="73"/>
      <c r="EG190" s="73"/>
      <c r="EH190" s="73"/>
      <c r="EI190" s="73"/>
      <c r="EJ190" s="73"/>
      <c r="EK190" s="73"/>
      <c r="EL190" s="73"/>
      <c r="EM190" s="73"/>
      <c r="EN190" s="73"/>
      <c r="EO190" s="73"/>
      <c r="EP190" s="73"/>
      <c r="EQ190" s="73"/>
      <c r="ER190" s="73"/>
      <c r="ES190" s="73"/>
      <c r="ET190" s="73"/>
      <c r="EU190" s="73"/>
      <c r="EV190" s="73"/>
      <c r="EW190" s="73"/>
      <c r="EX190" s="73"/>
      <c r="EY190" s="73"/>
      <c r="EZ190" s="73"/>
      <c r="FA190" s="73"/>
      <c r="FB190" s="73"/>
      <c r="FC190" s="73"/>
      <c r="FD190" s="73"/>
      <c r="FE190" s="73"/>
      <c r="FF190" s="73"/>
      <c r="FG190" s="73"/>
      <c r="FH190" s="73"/>
      <c r="FI190" s="73"/>
      <c r="FJ190" s="73"/>
      <c r="FK190" s="73"/>
      <c r="FL190" s="73"/>
      <c r="FM190" s="73"/>
      <c r="FN190" s="73"/>
      <c r="FO190" s="73"/>
      <c r="FP190" s="73"/>
      <c r="FQ190" s="73"/>
      <c r="FR190" s="73"/>
      <c r="FS190" s="73"/>
      <c r="FT190" s="73"/>
      <c r="FU190" s="73"/>
      <c r="FV190" s="73"/>
      <c r="FW190" s="73"/>
      <c r="FX190" s="73"/>
      <c r="FY190" s="73"/>
      <c r="FZ190" s="73"/>
      <c r="GA190" s="73"/>
      <c r="GB190" s="73"/>
      <c r="GC190" s="73"/>
      <c r="GD190" s="73"/>
      <c r="GE190" s="73"/>
      <c r="GF190" s="73"/>
      <c r="GG190" s="73"/>
      <c r="GH190" s="73"/>
      <c r="GI190" s="73"/>
      <c r="GJ190" s="73"/>
      <c r="GK190" s="73"/>
      <c r="GL190" s="73"/>
      <c r="GM190" s="73"/>
      <c r="GN190" s="73"/>
      <c r="GO190" s="73"/>
      <c r="GP190" s="73"/>
      <c r="GQ190" s="73"/>
      <c r="GR190" s="73"/>
      <c r="GS190" s="73"/>
      <c r="GT190" s="73"/>
      <c r="GU190" s="73"/>
      <c r="GV190" s="73"/>
      <c r="GW190" s="73"/>
      <c r="GX190" s="73"/>
      <c r="GY190" s="73"/>
      <c r="GZ190" s="73"/>
      <c r="HA190" s="73"/>
      <c r="HB190" s="73"/>
      <c r="HC190" s="73"/>
      <c r="HD190" s="73"/>
      <c r="HE190" s="73"/>
      <c r="HF190" s="73"/>
      <c r="HG190" s="73"/>
      <c r="HH190" s="73"/>
      <c r="HI190" s="73"/>
      <c r="HJ190" s="73"/>
      <c r="HK190" s="73"/>
      <c r="HL190" s="73"/>
      <c r="HM190" s="73"/>
      <c r="HN190" s="73"/>
      <c r="HO190" s="73"/>
      <c r="HP190" s="73"/>
      <c r="HQ190" s="73"/>
      <c r="HR190" s="73"/>
      <c r="HS190" s="73"/>
      <c r="HT190" s="73"/>
      <c r="HU190" s="73"/>
      <c r="HV190" s="73"/>
      <c r="HW190" s="73"/>
      <c r="HX190" s="73"/>
      <c r="HY190" s="73"/>
      <c r="HZ190" s="73"/>
      <c r="IA190" s="73"/>
      <c r="IB190" s="73"/>
      <c r="IC190" s="73"/>
      <c r="ID190" s="73"/>
      <c r="IE190" s="73"/>
      <c r="IF190" s="73"/>
      <c r="IG190" s="73"/>
      <c r="IH190" s="73"/>
      <c r="II190" s="73"/>
      <c r="IJ190" s="73"/>
      <c r="IK190" s="73"/>
      <c r="IL190" s="73"/>
      <c r="IM190" s="73"/>
      <c r="IN190" s="73"/>
      <c r="IO190" s="73"/>
      <c r="IP190" s="73"/>
      <c r="IQ190" s="73"/>
      <c r="IR190" s="73"/>
      <c r="IS190" s="73"/>
      <c r="IT190" s="73"/>
      <c r="IU190" s="73"/>
      <c r="IV190" s="73"/>
    </row>
    <row r="191" spans="1:256" s="2" customFormat="1" ht="15" customHeight="1">
      <c r="A191" s="104"/>
      <c r="B191" s="268"/>
      <c r="D191" s="73"/>
      <c r="E191" s="73"/>
      <c r="F191" s="73"/>
      <c r="G191" s="73"/>
      <c r="H191" s="73"/>
      <c r="I191" s="73"/>
      <c r="J191" s="73"/>
      <c r="K191" s="73"/>
      <c r="L191" s="73"/>
      <c r="M191" s="73"/>
      <c r="N191" s="73"/>
      <c r="O191" s="73"/>
      <c r="P191" s="73"/>
      <c r="Q191" s="73"/>
      <c r="R191" s="73"/>
      <c r="S191" s="73"/>
      <c r="T191" s="73"/>
      <c r="U191" s="73"/>
      <c r="V191" s="73"/>
      <c r="W191" s="73"/>
      <c r="X191" s="73"/>
      <c r="Y191" s="73"/>
      <c r="Z191" s="73"/>
      <c r="AA191" s="73"/>
      <c r="AB191" s="73"/>
      <c r="AC191" s="73"/>
      <c r="AD191" s="73"/>
      <c r="AE191" s="73"/>
      <c r="AF191" s="73"/>
      <c r="AG191" s="73"/>
      <c r="AH191" s="73"/>
      <c r="AI191" s="73"/>
      <c r="AJ191" s="73"/>
      <c r="AK191" s="73"/>
      <c r="AL191" s="73"/>
      <c r="AM191" s="73"/>
      <c r="AN191" s="73"/>
      <c r="AO191" s="73"/>
      <c r="AP191" s="73"/>
      <c r="AQ191" s="73"/>
      <c r="AR191" s="73"/>
      <c r="AS191" s="73"/>
      <c r="AT191" s="73"/>
      <c r="AU191" s="73"/>
      <c r="AV191" s="73"/>
      <c r="AW191" s="73"/>
      <c r="AX191" s="73"/>
      <c r="AY191" s="73"/>
      <c r="AZ191" s="73"/>
      <c r="BA191" s="73"/>
      <c r="BB191" s="73"/>
      <c r="BC191" s="73"/>
      <c r="BD191" s="73"/>
      <c r="BE191" s="73"/>
      <c r="BF191" s="73"/>
      <c r="BG191" s="73"/>
      <c r="BH191" s="73"/>
      <c r="BI191" s="73"/>
      <c r="BJ191" s="73"/>
      <c r="BK191" s="73"/>
      <c r="BL191" s="73"/>
      <c r="BM191" s="73"/>
      <c r="BN191" s="73"/>
      <c r="BO191" s="73"/>
      <c r="BP191" s="73"/>
      <c r="BQ191" s="73"/>
      <c r="BR191" s="73"/>
      <c r="BS191" s="73"/>
      <c r="BT191" s="73"/>
      <c r="BU191" s="73"/>
      <c r="BV191" s="73"/>
      <c r="BW191" s="73"/>
      <c r="BX191" s="73"/>
      <c r="BY191" s="73"/>
      <c r="BZ191" s="73"/>
      <c r="CA191" s="73"/>
      <c r="CB191" s="73"/>
      <c r="CC191" s="73"/>
      <c r="CD191" s="73"/>
      <c r="CE191" s="73"/>
      <c r="CF191" s="73"/>
      <c r="CG191" s="73"/>
      <c r="CH191" s="73"/>
      <c r="CI191" s="73"/>
      <c r="CJ191" s="73"/>
      <c r="CK191" s="73"/>
      <c r="CL191" s="73"/>
      <c r="CM191" s="73"/>
      <c r="CN191" s="73"/>
      <c r="CO191" s="73"/>
      <c r="CP191" s="73"/>
      <c r="CQ191" s="73"/>
      <c r="CR191" s="73"/>
      <c r="CS191" s="73"/>
      <c r="CT191" s="73"/>
      <c r="CU191" s="73"/>
      <c r="CV191" s="73"/>
      <c r="CW191" s="73"/>
      <c r="CX191" s="73"/>
      <c r="CY191" s="73"/>
      <c r="CZ191" s="73"/>
      <c r="DA191" s="73"/>
      <c r="DB191" s="73"/>
      <c r="DC191" s="73"/>
      <c r="DD191" s="73"/>
      <c r="DE191" s="73"/>
      <c r="DF191" s="73"/>
      <c r="DG191" s="73"/>
      <c r="DH191" s="73"/>
      <c r="DI191" s="73"/>
      <c r="DJ191" s="73"/>
      <c r="DK191" s="73"/>
      <c r="DL191" s="73"/>
      <c r="DM191" s="73"/>
      <c r="DN191" s="73"/>
      <c r="DO191" s="73"/>
      <c r="DP191" s="73"/>
      <c r="DQ191" s="73"/>
      <c r="DR191" s="73"/>
      <c r="DS191" s="73"/>
      <c r="DT191" s="73"/>
      <c r="DU191" s="73"/>
      <c r="DV191" s="73"/>
      <c r="DW191" s="73"/>
      <c r="DX191" s="73"/>
      <c r="DY191" s="73"/>
      <c r="DZ191" s="73"/>
      <c r="EA191" s="73"/>
      <c r="EB191" s="73"/>
      <c r="EC191" s="73"/>
      <c r="ED191" s="73"/>
      <c r="EE191" s="73"/>
      <c r="EF191" s="73"/>
      <c r="EG191" s="73"/>
      <c r="EH191" s="73"/>
      <c r="EI191" s="73"/>
      <c r="EJ191" s="73"/>
      <c r="EK191" s="73"/>
      <c r="EL191" s="73"/>
      <c r="EM191" s="73"/>
      <c r="EN191" s="73"/>
      <c r="EO191" s="73"/>
      <c r="EP191" s="73"/>
      <c r="EQ191" s="73"/>
      <c r="ER191" s="73"/>
      <c r="ES191" s="73"/>
      <c r="ET191" s="73"/>
      <c r="EU191" s="73"/>
      <c r="EV191" s="73"/>
      <c r="EW191" s="73"/>
      <c r="EX191" s="73"/>
      <c r="EY191" s="73"/>
      <c r="EZ191" s="73"/>
      <c r="FA191" s="73"/>
      <c r="FB191" s="73"/>
      <c r="FC191" s="73"/>
      <c r="FD191" s="73"/>
      <c r="FE191" s="73"/>
      <c r="FF191" s="73"/>
      <c r="FG191" s="73"/>
      <c r="FH191" s="73"/>
      <c r="FI191" s="73"/>
      <c r="FJ191" s="73"/>
      <c r="FK191" s="73"/>
      <c r="FL191" s="73"/>
      <c r="FM191" s="73"/>
      <c r="FN191" s="73"/>
      <c r="FO191" s="73"/>
      <c r="FP191" s="73"/>
      <c r="FQ191" s="73"/>
      <c r="FR191" s="73"/>
      <c r="FS191" s="73"/>
      <c r="FT191" s="73"/>
      <c r="FU191" s="73"/>
      <c r="FV191" s="73"/>
      <c r="FW191" s="73"/>
      <c r="FX191" s="73"/>
      <c r="FY191" s="73"/>
      <c r="FZ191" s="73"/>
      <c r="GA191" s="73"/>
      <c r="GB191" s="73"/>
      <c r="GC191" s="73"/>
      <c r="GD191" s="73"/>
      <c r="GE191" s="73"/>
      <c r="GF191" s="73"/>
      <c r="GG191" s="73"/>
      <c r="GH191" s="73"/>
      <c r="GI191" s="73"/>
      <c r="GJ191" s="73"/>
      <c r="GK191" s="73"/>
      <c r="GL191" s="73"/>
      <c r="GM191" s="73"/>
      <c r="GN191" s="73"/>
      <c r="GO191" s="73"/>
      <c r="GP191" s="73"/>
      <c r="GQ191" s="73"/>
      <c r="GR191" s="73"/>
      <c r="GS191" s="73"/>
      <c r="GT191" s="73"/>
      <c r="GU191" s="73"/>
      <c r="GV191" s="73"/>
      <c r="GW191" s="73"/>
      <c r="GX191" s="73"/>
      <c r="GY191" s="73"/>
      <c r="GZ191" s="73"/>
      <c r="HA191" s="73"/>
      <c r="HB191" s="73"/>
      <c r="HC191" s="73"/>
      <c r="HD191" s="73"/>
      <c r="HE191" s="73"/>
      <c r="HF191" s="73"/>
      <c r="HG191" s="73"/>
      <c r="HH191" s="73"/>
      <c r="HI191" s="73"/>
      <c r="HJ191" s="73"/>
      <c r="HK191" s="73"/>
      <c r="HL191" s="73"/>
      <c r="HM191" s="73"/>
      <c r="HN191" s="73"/>
      <c r="HO191" s="73"/>
      <c r="HP191" s="73"/>
      <c r="HQ191" s="73"/>
      <c r="HR191" s="73"/>
      <c r="HS191" s="73"/>
      <c r="HT191" s="73"/>
      <c r="HU191" s="73"/>
      <c r="HV191" s="73"/>
      <c r="HW191" s="73"/>
      <c r="HX191" s="73"/>
      <c r="HY191" s="73"/>
      <c r="HZ191" s="73"/>
      <c r="IA191" s="73"/>
      <c r="IB191" s="73"/>
      <c r="IC191" s="73"/>
      <c r="ID191" s="73"/>
      <c r="IE191" s="73"/>
      <c r="IF191" s="73"/>
      <c r="IG191" s="73"/>
      <c r="IH191" s="73"/>
      <c r="II191" s="73"/>
      <c r="IJ191" s="73"/>
      <c r="IK191" s="73"/>
      <c r="IL191" s="73"/>
      <c r="IM191" s="73"/>
      <c r="IN191" s="73"/>
      <c r="IO191" s="73"/>
      <c r="IP191" s="73"/>
      <c r="IQ191" s="73"/>
      <c r="IR191" s="73"/>
      <c r="IS191" s="73"/>
      <c r="IT191" s="73"/>
      <c r="IU191" s="73"/>
      <c r="IV191" s="73"/>
    </row>
    <row r="192" spans="1:256" s="2" customFormat="1" ht="15" customHeight="1">
      <c r="A192" s="104"/>
      <c r="B192" s="268"/>
      <c r="C192" s="159"/>
      <c r="D192" s="73"/>
      <c r="E192" s="73"/>
      <c r="F192" s="73"/>
      <c r="G192" s="73"/>
      <c r="H192" s="73"/>
      <c r="I192" s="73"/>
      <c r="J192" s="73"/>
      <c r="K192" s="73"/>
      <c r="L192" s="73"/>
      <c r="M192" s="73"/>
      <c r="N192" s="73"/>
      <c r="O192" s="73"/>
      <c r="P192" s="73"/>
      <c r="Q192" s="73"/>
      <c r="R192" s="73"/>
      <c r="S192" s="73"/>
      <c r="T192" s="73"/>
      <c r="U192" s="73"/>
      <c r="V192" s="73"/>
      <c r="W192" s="73"/>
      <c r="X192" s="73"/>
      <c r="Y192" s="73"/>
      <c r="Z192" s="73"/>
      <c r="AA192" s="73"/>
      <c r="AB192" s="73"/>
      <c r="AC192" s="73"/>
      <c r="AD192" s="73"/>
      <c r="AE192" s="73"/>
      <c r="AF192" s="73"/>
      <c r="AG192" s="73"/>
      <c r="AH192" s="73"/>
      <c r="AI192" s="73"/>
      <c r="AJ192" s="73"/>
      <c r="AK192" s="73"/>
      <c r="AL192" s="73"/>
      <c r="AM192" s="73"/>
      <c r="AN192" s="73"/>
      <c r="AO192" s="73"/>
      <c r="AP192" s="73"/>
      <c r="AQ192" s="73"/>
      <c r="AR192" s="73"/>
      <c r="AS192" s="73"/>
      <c r="AT192" s="73"/>
      <c r="AU192" s="73"/>
      <c r="AV192" s="73"/>
      <c r="AW192" s="73"/>
      <c r="AX192" s="73"/>
      <c r="AY192" s="73"/>
      <c r="AZ192" s="73"/>
      <c r="BA192" s="73"/>
      <c r="BB192" s="73"/>
      <c r="BC192" s="73"/>
      <c r="BD192" s="73"/>
      <c r="BE192" s="73"/>
      <c r="BF192" s="73"/>
      <c r="BG192" s="73"/>
      <c r="BH192" s="73"/>
      <c r="BI192" s="73"/>
      <c r="BJ192" s="73"/>
      <c r="BK192" s="73"/>
      <c r="BL192" s="73"/>
      <c r="BM192" s="73"/>
      <c r="BN192" s="73"/>
      <c r="BO192" s="73"/>
      <c r="BP192" s="73"/>
      <c r="BQ192" s="73"/>
      <c r="BR192" s="73"/>
      <c r="BS192" s="73"/>
      <c r="BT192" s="73"/>
      <c r="BU192" s="73"/>
      <c r="BV192" s="73"/>
      <c r="BW192" s="73"/>
      <c r="BX192" s="73"/>
      <c r="BY192" s="73"/>
      <c r="BZ192" s="73"/>
      <c r="CA192" s="73"/>
      <c r="CB192" s="73"/>
      <c r="CC192" s="73"/>
      <c r="CD192" s="73"/>
      <c r="CE192" s="73"/>
      <c r="CF192" s="73"/>
      <c r="CG192" s="73"/>
      <c r="CH192" s="73"/>
      <c r="CI192" s="73"/>
      <c r="CJ192" s="73"/>
      <c r="CK192" s="73"/>
      <c r="CL192" s="73"/>
      <c r="CM192" s="73"/>
      <c r="CN192" s="73"/>
      <c r="CO192" s="73"/>
      <c r="CP192" s="73"/>
      <c r="CQ192" s="73"/>
      <c r="CR192" s="73"/>
      <c r="CS192" s="73"/>
      <c r="CT192" s="73"/>
      <c r="CU192" s="73"/>
      <c r="CV192" s="73"/>
      <c r="CW192" s="73"/>
      <c r="CX192" s="73"/>
      <c r="CY192" s="73"/>
      <c r="CZ192" s="73"/>
      <c r="DA192" s="73"/>
      <c r="DB192" s="73"/>
      <c r="DC192" s="73"/>
      <c r="DD192" s="73"/>
      <c r="DE192" s="73"/>
      <c r="DF192" s="73"/>
      <c r="DG192" s="73"/>
      <c r="DH192" s="73"/>
      <c r="DI192" s="73"/>
      <c r="DJ192" s="73"/>
      <c r="DK192" s="73"/>
      <c r="DL192" s="73"/>
      <c r="DM192" s="73"/>
      <c r="DN192" s="73"/>
      <c r="DO192" s="73"/>
      <c r="DP192" s="73"/>
      <c r="DQ192" s="73"/>
      <c r="DR192" s="73"/>
      <c r="DS192" s="73"/>
      <c r="DT192" s="73"/>
      <c r="DU192" s="73"/>
      <c r="DV192" s="73"/>
      <c r="DW192" s="73"/>
      <c r="DX192" s="73"/>
      <c r="DY192" s="73"/>
      <c r="DZ192" s="73"/>
      <c r="EA192" s="73"/>
      <c r="EB192" s="73"/>
      <c r="EC192" s="73"/>
      <c r="ED192" s="73"/>
      <c r="EE192" s="73"/>
      <c r="EF192" s="73"/>
      <c r="EG192" s="73"/>
      <c r="EH192" s="73"/>
      <c r="EI192" s="73"/>
      <c r="EJ192" s="73"/>
      <c r="EK192" s="73"/>
      <c r="EL192" s="73"/>
      <c r="EM192" s="73"/>
      <c r="EN192" s="73"/>
      <c r="EO192" s="73"/>
      <c r="EP192" s="73"/>
      <c r="EQ192" s="73"/>
      <c r="ER192" s="73"/>
      <c r="ES192" s="73"/>
      <c r="ET192" s="73"/>
      <c r="EU192" s="73"/>
      <c r="EV192" s="73"/>
      <c r="EW192" s="73"/>
      <c r="EX192" s="73"/>
      <c r="EY192" s="73"/>
      <c r="EZ192" s="73"/>
      <c r="FA192" s="73"/>
      <c r="FB192" s="73"/>
      <c r="FC192" s="73"/>
      <c r="FD192" s="73"/>
      <c r="FE192" s="73"/>
      <c r="FF192" s="73"/>
      <c r="FG192" s="73"/>
      <c r="FH192" s="73"/>
      <c r="FI192" s="73"/>
      <c r="FJ192" s="73"/>
      <c r="FK192" s="73"/>
      <c r="FL192" s="73"/>
      <c r="FM192" s="73"/>
      <c r="FN192" s="73"/>
      <c r="FO192" s="73"/>
      <c r="FP192" s="73"/>
      <c r="FQ192" s="73"/>
      <c r="FR192" s="73"/>
      <c r="FS192" s="73"/>
      <c r="FT192" s="73"/>
      <c r="FU192" s="73"/>
      <c r="FV192" s="73"/>
      <c r="FW192" s="73"/>
      <c r="FX192" s="73"/>
      <c r="FY192" s="73"/>
      <c r="FZ192" s="73"/>
      <c r="GA192" s="73"/>
      <c r="GB192" s="73"/>
      <c r="GC192" s="73"/>
      <c r="GD192" s="73"/>
      <c r="GE192" s="73"/>
      <c r="GF192" s="73"/>
      <c r="GG192" s="73"/>
      <c r="GH192" s="73"/>
      <c r="GI192" s="73"/>
      <c r="GJ192" s="73"/>
      <c r="GK192" s="73"/>
      <c r="GL192" s="73"/>
      <c r="GM192" s="73"/>
      <c r="GN192" s="73"/>
      <c r="GO192" s="73"/>
      <c r="GP192" s="73"/>
      <c r="GQ192" s="73"/>
      <c r="GR192" s="73"/>
      <c r="GS192" s="73"/>
      <c r="GT192" s="73"/>
      <c r="GU192" s="73"/>
      <c r="GV192" s="73"/>
      <c r="GW192" s="73"/>
      <c r="GX192" s="73"/>
      <c r="GY192" s="73"/>
      <c r="GZ192" s="73"/>
      <c r="HA192" s="73"/>
      <c r="HB192" s="73"/>
      <c r="HC192" s="73"/>
      <c r="HD192" s="73"/>
      <c r="HE192" s="73"/>
      <c r="HF192" s="73"/>
      <c r="HG192" s="73"/>
      <c r="HH192" s="73"/>
      <c r="HI192" s="73"/>
      <c r="HJ192" s="73"/>
      <c r="HK192" s="73"/>
      <c r="HL192" s="73"/>
      <c r="HM192" s="73"/>
      <c r="HN192" s="73"/>
      <c r="HO192" s="73"/>
      <c r="HP192" s="73"/>
      <c r="HQ192" s="73"/>
      <c r="HR192" s="73"/>
      <c r="HS192" s="73"/>
      <c r="HT192" s="73"/>
      <c r="HU192" s="73"/>
      <c r="HV192" s="73"/>
      <c r="HW192" s="73"/>
      <c r="HX192" s="73"/>
      <c r="HY192" s="73"/>
      <c r="HZ192" s="73"/>
      <c r="IA192" s="73"/>
      <c r="IB192" s="73"/>
      <c r="IC192" s="73"/>
      <c r="ID192" s="73"/>
      <c r="IE192" s="73"/>
      <c r="IF192" s="73"/>
      <c r="IG192" s="73"/>
      <c r="IH192" s="73"/>
      <c r="II192" s="73"/>
      <c r="IJ192" s="73"/>
      <c r="IK192" s="73"/>
      <c r="IL192" s="73"/>
      <c r="IM192" s="73"/>
      <c r="IN192" s="73"/>
      <c r="IO192" s="73"/>
      <c r="IP192" s="73"/>
      <c r="IQ192" s="73"/>
      <c r="IR192" s="73"/>
      <c r="IS192" s="73"/>
      <c r="IT192" s="73"/>
      <c r="IU192" s="73"/>
      <c r="IV192" s="73"/>
    </row>
    <row r="193" spans="1:256" s="2" customFormat="1" ht="15" customHeight="1">
      <c r="A193" s="104"/>
      <c r="B193" s="268"/>
      <c r="C193" s="159"/>
      <c r="D193" s="73"/>
      <c r="E193" s="73"/>
      <c r="F193" s="73"/>
      <c r="G193" s="73"/>
      <c r="H193" s="73"/>
      <c r="I193" s="73"/>
      <c r="J193" s="73"/>
      <c r="K193" s="73"/>
      <c r="L193" s="73"/>
      <c r="M193" s="73"/>
      <c r="N193" s="73"/>
      <c r="O193" s="73"/>
      <c r="P193" s="73"/>
      <c r="Q193" s="73"/>
      <c r="R193" s="73"/>
      <c r="S193" s="73"/>
      <c r="T193" s="73"/>
      <c r="U193" s="73"/>
      <c r="V193" s="73"/>
      <c r="W193" s="73"/>
      <c r="X193" s="73"/>
      <c r="Y193" s="73"/>
      <c r="Z193" s="73"/>
      <c r="AA193" s="73"/>
      <c r="AB193" s="73"/>
      <c r="AC193" s="73"/>
      <c r="AD193" s="73"/>
      <c r="AE193" s="73"/>
      <c r="AF193" s="73"/>
      <c r="AG193" s="73"/>
      <c r="AH193" s="73"/>
      <c r="AI193" s="73"/>
      <c r="AJ193" s="73"/>
      <c r="AK193" s="73"/>
      <c r="AL193" s="73"/>
      <c r="AM193" s="73"/>
      <c r="AN193" s="73"/>
      <c r="AO193" s="73"/>
      <c r="AP193" s="73"/>
      <c r="AQ193" s="73"/>
      <c r="AR193" s="73"/>
      <c r="AS193" s="73"/>
      <c r="AT193" s="73"/>
      <c r="AU193" s="73"/>
      <c r="AV193" s="73"/>
      <c r="AW193" s="73"/>
      <c r="AX193" s="73"/>
      <c r="AY193" s="73"/>
      <c r="AZ193" s="73"/>
      <c r="BA193" s="73"/>
      <c r="BB193" s="73"/>
      <c r="BC193" s="73"/>
      <c r="BD193" s="73"/>
      <c r="BE193" s="73"/>
      <c r="BF193" s="73"/>
      <c r="BG193" s="73"/>
      <c r="BH193" s="73"/>
      <c r="BI193" s="73"/>
      <c r="BJ193" s="73"/>
      <c r="BK193" s="73"/>
      <c r="BL193" s="73"/>
      <c r="BM193" s="73"/>
      <c r="BN193" s="73"/>
      <c r="BO193" s="73"/>
      <c r="BP193" s="73"/>
      <c r="BQ193" s="73"/>
      <c r="BR193" s="73"/>
      <c r="BS193" s="73"/>
      <c r="BT193" s="73"/>
      <c r="BU193" s="73"/>
      <c r="BV193" s="73"/>
      <c r="BW193" s="73"/>
      <c r="BX193" s="73"/>
      <c r="BY193" s="73"/>
      <c r="BZ193" s="73"/>
      <c r="CA193" s="73"/>
      <c r="CB193" s="73"/>
      <c r="CC193" s="73"/>
      <c r="CD193" s="73"/>
      <c r="CE193" s="73"/>
      <c r="CF193" s="73"/>
      <c r="CG193" s="73"/>
      <c r="CH193" s="73"/>
      <c r="CI193" s="73"/>
      <c r="CJ193" s="73"/>
      <c r="CK193" s="73"/>
      <c r="CL193" s="73"/>
      <c r="CM193" s="73"/>
      <c r="CN193" s="73"/>
      <c r="CO193" s="73"/>
      <c r="CP193" s="73"/>
      <c r="CQ193" s="73"/>
      <c r="CR193" s="73"/>
      <c r="CS193" s="73"/>
      <c r="CT193" s="73"/>
      <c r="CU193" s="73"/>
      <c r="CV193" s="73"/>
      <c r="CW193" s="73"/>
      <c r="CX193" s="73"/>
      <c r="CY193" s="73"/>
      <c r="CZ193" s="73"/>
      <c r="DA193" s="73"/>
      <c r="DB193" s="73"/>
      <c r="DC193" s="73"/>
      <c r="DD193" s="73"/>
      <c r="DE193" s="73"/>
      <c r="DF193" s="73"/>
      <c r="DG193" s="73"/>
      <c r="DH193" s="73"/>
      <c r="DI193" s="73"/>
      <c r="DJ193" s="73"/>
      <c r="DK193" s="73"/>
      <c r="DL193" s="73"/>
      <c r="DM193" s="73"/>
      <c r="DN193" s="73"/>
      <c r="DO193" s="73"/>
      <c r="DP193" s="73"/>
      <c r="DQ193" s="73"/>
      <c r="DR193" s="73"/>
      <c r="DS193" s="73"/>
      <c r="DT193" s="73"/>
      <c r="DU193" s="73"/>
      <c r="DV193" s="73"/>
      <c r="DW193" s="73"/>
      <c r="DX193" s="73"/>
      <c r="DY193" s="73"/>
      <c r="DZ193" s="73"/>
      <c r="EA193" s="73"/>
      <c r="EB193" s="73"/>
      <c r="EC193" s="73"/>
      <c r="ED193" s="73"/>
      <c r="EE193" s="73"/>
      <c r="EF193" s="73"/>
      <c r="EG193" s="73"/>
      <c r="EH193" s="73"/>
      <c r="EI193" s="73"/>
      <c r="EJ193" s="73"/>
      <c r="EK193" s="73"/>
      <c r="EL193" s="73"/>
      <c r="EM193" s="73"/>
      <c r="EN193" s="73"/>
      <c r="EO193" s="73"/>
      <c r="EP193" s="73"/>
      <c r="EQ193" s="73"/>
      <c r="ER193" s="73"/>
      <c r="ES193" s="73"/>
      <c r="ET193" s="73"/>
      <c r="EU193" s="73"/>
      <c r="EV193" s="73"/>
      <c r="EW193" s="73"/>
      <c r="EX193" s="73"/>
      <c r="EY193" s="73"/>
      <c r="EZ193" s="73"/>
      <c r="FA193" s="73"/>
      <c r="FB193" s="73"/>
      <c r="FC193" s="73"/>
      <c r="FD193" s="73"/>
      <c r="FE193" s="73"/>
      <c r="FF193" s="73"/>
      <c r="FG193" s="73"/>
      <c r="FH193" s="73"/>
      <c r="FI193" s="73"/>
      <c r="FJ193" s="73"/>
      <c r="FK193" s="73"/>
      <c r="FL193" s="73"/>
      <c r="FM193" s="73"/>
      <c r="FN193" s="73"/>
      <c r="FO193" s="73"/>
      <c r="FP193" s="73"/>
      <c r="FQ193" s="73"/>
      <c r="FR193" s="73"/>
      <c r="FS193" s="73"/>
      <c r="FT193" s="73"/>
      <c r="FU193" s="73"/>
      <c r="FV193" s="73"/>
      <c r="FW193" s="73"/>
      <c r="FX193" s="73"/>
      <c r="FY193" s="73"/>
      <c r="FZ193" s="73"/>
      <c r="GA193" s="73"/>
      <c r="GB193" s="73"/>
      <c r="GC193" s="73"/>
      <c r="GD193" s="73"/>
      <c r="GE193" s="73"/>
      <c r="GF193" s="73"/>
      <c r="GG193" s="73"/>
      <c r="GH193" s="73"/>
      <c r="GI193" s="73"/>
      <c r="GJ193" s="73"/>
      <c r="GK193" s="73"/>
      <c r="GL193" s="73"/>
      <c r="GM193" s="73"/>
      <c r="GN193" s="73"/>
      <c r="GO193" s="73"/>
      <c r="GP193" s="73"/>
      <c r="GQ193" s="73"/>
      <c r="GR193" s="73"/>
      <c r="GS193" s="73"/>
      <c r="GT193" s="73"/>
      <c r="GU193" s="73"/>
      <c r="GV193" s="73"/>
      <c r="GW193" s="73"/>
      <c r="GX193" s="73"/>
      <c r="GY193" s="73"/>
      <c r="GZ193" s="73"/>
      <c r="HA193" s="73"/>
      <c r="HB193" s="73"/>
      <c r="HC193" s="73"/>
      <c r="HD193" s="73"/>
      <c r="HE193" s="73"/>
      <c r="HF193" s="73"/>
      <c r="HG193" s="73"/>
      <c r="HH193" s="73"/>
      <c r="HI193" s="73"/>
      <c r="HJ193" s="73"/>
      <c r="HK193" s="73"/>
      <c r="HL193" s="73"/>
      <c r="HM193" s="73"/>
      <c r="HN193" s="73"/>
      <c r="HO193" s="73"/>
      <c r="HP193" s="73"/>
      <c r="HQ193" s="73"/>
      <c r="HR193" s="73"/>
      <c r="HS193" s="73"/>
      <c r="HT193" s="73"/>
      <c r="HU193" s="73"/>
      <c r="HV193" s="73"/>
      <c r="HW193" s="73"/>
      <c r="HX193" s="73"/>
      <c r="HY193" s="73"/>
      <c r="HZ193" s="73"/>
      <c r="IA193" s="73"/>
      <c r="IB193" s="73"/>
      <c r="IC193" s="73"/>
      <c r="ID193" s="73"/>
      <c r="IE193" s="73"/>
      <c r="IF193" s="73"/>
      <c r="IG193" s="73"/>
      <c r="IH193" s="73"/>
      <c r="II193" s="73"/>
      <c r="IJ193" s="73"/>
      <c r="IK193" s="73"/>
      <c r="IL193" s="73"/>
      <c r="IM193" s="73"/>
      <c r="IN193" s="73"/>
      <c r="IO193" s="73"/>
      <c r="IP193" s="73"/>
      <c r="IQ193" s="73"/>
      <c r="IR193" s="73"/>
      <c r="IS193" s="73"/>
      <c r="IT193" s="73"/>
      <c r="IU193" s="73"/>
      <c r="IV193" s="73"/>
    </row>
    <row r="194" spans="1:256" s="2" customFormat="1" ht="15" customHeight="1">
      <c r="A194" s="104"/>
      <c r="B194" s="268"/>
      <c r="C194" s="159"/>
      <c r="D194" s="73"/>
      <c r="E194" s="73"/>
      <c r="F194" s="73"/>
      <c r="G194" s="73"/>
      <c r="H194" s="73"/>
      <c r="I194" s="73"/>
      <c r="J194" s="73"/>
      <c r="K194" s="73"/>
      <c r="L194" s="73"/>
      <c r="M194" s="73"/>
      <c r="N194" s="73"/>
      <c r="O194" s="73"/>
      <c r="P194" s="73"/>
      <c r="Q194" s="73"/>
      <c r="R194" s="73"/>
      <c r="S194" s="73"/>
      <c r="T194" s="73"/>
      <c r="U194" s="73"/>
      <c r="V194" s="73"/>
      <c r="W194" s="73"/>
      <c r="X194" s="73"/>
      <c r="Y194" s="73"/>
      <c r="Z194" s="73"/>
      <c r="AA194" s="73"/>
      <c r="AB194" s="73"/>
      <c r="AC194" s="73"/>
      <c r="AD194" s="73"/>
      <c r="AE194" s="73"/>
      <c r="AF194" s="73"/>
      <c r="AG194" s="73"/>
      <c r="AH194" s="73"/>
      <c r="AI194" s="73"/>
      <c r="AJ194" s="73"/>
      <c r="AK194" s="73"/>
      <c r="AL194" s="73"/>
      <c r="AM194" s="73"/>
      <c r="AN194" s="73"/>
      <c r="AO194" s="73"/>
      <c r="AP194" s="73"/>
      <c r="AQ194" s="73"/>
      <c r="AR194" s="73"/>
      <c r="AS194" s="73"/>
      <c r="AT194" s="73"/>
      <c r="AU194" s="73"/>
      <c r="AV194" s="73"/>
      <c r="AW194" s="73"/>
      <c r="AX194" s="73"/>
      <c r="AY194" s="73"/>
      <c r="AZ194" s="73"/>
      <c r="BA194" s="73"/>
      <c r="BB194" s="73"/>
      <c r="BC194" s="73"/>
      <c r="BD194" s="73"/>
      <c r="BE194" s="73"/>
      <c r="BF194" s="73"/>
      <c r="BG194" s="73"/>
      <c r="BH194" s="73"/>
      <c r="BI194" s="73"/>
      <c r="BJ194" s="73"/>
      <c r="BK194" s="73"/>
      <c r="BL194" s="73"/>
      <c r="BM194" s="73"/>
      <c r="BN194" s="73"/>
      <c r="BO194" s="73"/>
      <c r="BP194" s="73"/>
      <c r="BQ194" s="73"/>
      <c r="BR194" s="73"/>
      <c r="BS194" s="73"/>
      <c r="BT194" s="73"/>
      <c r="BU194" s="73"/>
      <c r="BV194" s="73"/>
      <c r="BW194" s="73"/>
      <c r="BX194" s="73"/>
      <c r="BY194" s="73"/>
      <c r="BZ194" s="73"/>
      <c r="CA194" s="73"/>
      <c r="CB194" s="73"/>
      <c r="CC194" s="73"/>
      <c r="CD194" s="73"/>
      <c r="CE194" s="73"/>
      <c r="CF194" s="73"/>
      <c r="CG194" s="73"/>
      <c r="CH194" s="73"/>
      <c r="CI194" s="73"/>
      <c r="CJ194" s="73"/>
      <c r="CK194" s="73"/>
      <c r="CL194" s="73"/>
      <c r="CM194" s="73"/>
      <c r="CN194" s="73"/>
      <c r="CO194" s="73"/>
      <c r="CP194" s="73"/>
      <c r="CQ194" s="73"/>
      <c r="CR194" s="73"/>
      <c r="CS194" s="73"/>
      <c r="CT194" s="73"/>
      <c r="CU194" s="73"/>
      <c r="CV194" s="73"/>
      <c r="CW194" s="73"/>
      <c r="CX194" s="73"/>
      <c r="CY194" s="73"/>
      <c r="CZ194" s="73"/>
      <c r="DA194" s="73"/>
      <c r="DB194" s="73"/>
      <c r="DC194" s="73"/>
      <c r="DD194" s="73"/>
      <c r="DE194" s="73"/>
      <c r="DF194" s="73"/>
      <c r="DG194" s="73"/>
      <c r="DH194" s="73"/>
      <c r="DI194" s="73"/>
      <c r="DJ194" s="73"/>
      <c r="DK194" s="73"/>
      <c r="DL194" s="73"/>
      <c r="DM194" s="73"/>
      <c r="DN194" s="73"/>
      <c r="DO194" s="73"/>
      <c r="DP194" s="73"/>
      <c r="DQ194" s="73"/>
      <c r="DR194" s="73"/>
      <c r="DS194" s="73"/>
      <c r="DT194" s="73"/>
      <c r="DU194" s="73"/>
      <c r="DV194" s="73"/>
      <c r="DW194" s="73"/>
      <c r="DX194" s="73"/>
      <c r="DY194" s="73"/>
      <c r="DZ194" s="73"/>
      <c r="EA194" s="73"/>
      <c r="EB194" s="73"/>
      <c r="EC194" s="73"/>
      <c r="ED194" s="73"/>
      <c r="EE194" s="73"/>
      <c r="EF194" s="73"/>
      <c r="EG194" s="73"/>
      <c r="EH194" s="73"/>
      <c r="EI194" s="73"/>
      <c r="EJ194" s="73"/>
      <c r="EK194" s="73"/>
      <c r="EL194" s="73"/>
      <c r="EM194" s="73"/>
      <c r="EN194" s="73"/>
      <c r="EO194" s="73"/>
      <c r="EP194" s="73"/>
      <c r="EQ194" s="73"/>
      <c r="ER194" s="73"/>
      <c r="ES194" s="73"/>
      <c r="ET194" s="73"/>
      <c r="EU194" s="73"/>
      <c r="EV194" s="73"/>
      <c r="EW194" s="73"/>
      <c r="EX194" s="73"/>
      <c r="EY194" s="73"/>
      <c r="EZ194" s="73"/>
      <c r="FA194" s="73"/>
      <c r="FB194" s="73"/>
      <c r="FC194" s="73"/>
      <c r="FD194" s="73"/>
      <c r="FE194" s="73"/>
      <c r="FF194" s="73"/>
      <c r="FG194" s="73"/>
      <c r="FH194" s="73"/>
      <c r="FI194" s="73"/>
      <c r="FJ194" s="73"/>
      <c r="FK194" s="73"/>
      <c r="FL194" s="73"/>
      <c r="FM194" s="73"/>
      <c r="FN194" s="73"/>
      <c r="FO194" s="73"/>
      <c r="FP194" s="73"/>
      <c r="FQ194" s="73"/>
      <c r="FR194" s="73"/>
      <c r="FS194" s="73"/>
      <c r="FT194" s="73"/>
      <c r="FU194" s="73"/>
      <c r="FV194" s="73"/>
      <c r="FW194" s="73"/>
      <c r="FX194" s="73"/>
      <c r="FY194" s="73"/>
      <c r="FZ194" s="73"/>
      <c r="GA194" s="73"/>
      <c r="GB194" s="73"/>
      <c r="GC194" s="73"/>
      <c r="GD194" s="73"/>
      <c r="GE194" s="73"/>
      <c r="GF194" s="73"/>
      <c r="GG194" s="73"/>
      <c r="GH194" s="73"/>
      <c r="GI194" s="73"/>
      <c r="GJ194" s="73"/>
      <c r="GK194" s="73"/>
      <c r="GL194" s="73"/>
      <c r="GM194" s="73"/>
      <c r="GN194" s="73"/>
      <c r="GO194" s="73"/>
      <c r="GP194" s="73"/>
      <c r="GQ194" s="73"/>
      <c r="GR194" s="73"/>
      <c r="GS194" s="73"/>
      <c r="GT194" s="73"/>
      <c r="GU194" s="73"/>
      <c r="GV194" s="73"/>
      <c r="GW194" s="73"/>
      <c r="GX194" s="73"/>
      <c r="GY194" s="73"/>
      <c r="GZ194" s="73"/>
      <c r="HA194" s="73"/>
      <c r="HB194" s="73"/>
      <c r="HC194" s="73"/>
      <c r="HD194" s="73"/>
      <c r="HE194" s="73"/>
      <c r="HF194" s="73"/>
      <c r="HG194" s="73"/>
      <c r="HH194" s="73"/>
      <c r="HI194" s="73"/>
      <c r="HJ194" s="73"/>
      <c r="HK194" s="73"/>
      <c r="HL194" s="73"/>
      <c r="HM194" s="73"/>
      <c r="HN194" s="73"/>
      <c r="HO194" s="73"/>
      <c r="HP194" s="73"/>
      <c r="HQ194" s="73"/>
      <c r="HR194" s="73"/>
      <c r="HS194" s="73"/>
      <c r="HT194" s="73"/>
      <c r="HU194" s="73"/>
      <c r="HV194" s="73"/>
      <c r="HW194" s="73"/>
      <c r="HX194" s="73"/>
      <c r="HY194" s="73"/>
      <c r="HZ194" s="73"/>
      <c r="IA194" s="73"/>
      <c r="IB194" s="73"/>
      <c r="IC194" s="73"/>
      <c r="ID194" s="73"/>
      <c r="IE194" s="73"/>
      <c r="IF194" s="73"/>
      <c r="IG194" s="73"/>
      <c r="IH194" s="73"/>
      <c r="II194" s="73"/>
      <c r="IJ194" s="73"/>
      <c r="IK194" s="73"/>
      <c r="IL194" s="73"/>
      <c r="IM194" s="73"/>
      <c r="IN194" s="73"/>
      <c r="IO194" s="73"/>
      <c r="IP194" s="73"/>
      <c r="IQ194" s="73"/>
      <c r="IR194" s="73"/>
      <c r="IS194" s="73"/>
      <c r="IT194" s="73"/>
      <c r="IU194" s="73"/>
      <c r="IV194" s="73"/>
    </row>
    <row r="195" spans="1:256" s="2" customFormat="1" ht="15" customHeight="1">
      <c r="A195" s="104"/>
      <c r="B195" s="268"/>
      <c r="C195" s="159"/>
      <c r="D195" s="73"/>
      <c r="E195" s="73"/>
      <c r="F195" s="73"/>
      <c r="G195" s="73"/>
      <c r="H195" s="73"/>
      <c r="I195" s="73"/>
      <c r="J195" s="73"/>
      <c r="K195" s="73"/>
      <c r="L195" s="73"/>
      <c r="M195" s="73"/>
      <c r="N195" s="73"/>
      <c r="O195" s="73"/>
      <c r="P195" s="73"/>
      <c r="Q195" s="73"/>
      <c r="R195" s="73"/>
      <c r="S195" s="73"/>
      <c r="T195" s="73"/>
      <c r="U195" s="73"/>
      <c r="V195" s="73"/>
      <c r="W195" s="73"/>
      <c r="X195" s="73"/>
      <c r="Y195" s="73"/>
      <c r="Z195" s="73"/>
      <c r="AA195" s="73"/>
      <c r="AB195" s="73"/>
      <c r="AC195" s="73"/>
      <c r="AD195" s="73"/>
      <c r="AE195" s="73"/>
      <c r="AF195" s="73"/>
      <c r="AG195" s="73"/>
      <c r="AH195" s="73"/>
      <c r="AI195" s="73"/>
      <c r="AJ195" s="73"/>
      <c r="AK195" s="73"/>
      <c r="AL195" s="73"/>
      <c r="AM195" s="73"/>
      <c r="AN195" s="73"/>
      <c r="AO195" s="73"/>
      <c r="AP195" s="73"/>
      <c r="AQ195" s="73"/>
      <c r="AR195" s="73"/>
      <c r="AS195" s="73"/>
      <c r="AT195" s="73"/>
      <c r="AU195" s="73"/>
      <c r="AV195" s="73"/>
      <c r="AW195" s="73"/>
      <c r="AX195" s="73"/>
      <c r="AY195" s="73"/>
      <c r="AZ195" s="73"/>
      <c r="BA195" s="73"/>
      <c r="BB195" s="73"/>
      <c r="BC195" s="73"/>
      <c r="BD195" s="73"/>
      <c r="BE195" s="73"/>
      <c r="BF195" s="73"/>
      <c r="BG195" s="73"/>
      <c r="BH195" s="73"/>
      <c r="BI195" s="73"/>
      <c r="BJ195" s="73"/>
      <c r="BK195" s="73"/>
      <c r="BL195" s="73"/>
      <c r="BM195" s="73"/>
      <c r="BN195" s="73"/>
      <c r="BO195" s="73"/>
      <c r="BP195" s="73"/>
      <c r="BQ195" s="73"/>
      <c r="BR195" s="73"/>
      <c r="BS195" s="73"/>
      <c r="BT195" s="73"/>
      <c r="BU195" s="73"/>
      <c r="BV195" s="73"/>
      <c r="BW195" s="73"/>
      <c r="BX195" s="73"/>
      <c r="BY195" s="73"/>
      <c r="BZ195" s="73"/>
      <c r="CA195" s="73"/>
      <c r="CB195" s="73"/>
      <c r="CC195" s="73"/>
      <c r="CD195" s="73"/>
      <c r="CE195" s="73"/>
      <c r="CF195" s="73"/>
      <c r="CG195" s="73"/>
      <c r="CH195" s="73"/>
      <c r="CI195" s="73"/>
      <c r="CJ195" s="73"/>
      <c r="CK195" s="73"/>
      <c r="CL195" s="73"/>
      <c r="CM195" s="73"/>
      <c r="CN195" s="73"/>
      <c r="CO195" s="73"/>
      <c r="CP195" s="73"/>
      <c r="CQ195" s="73"/>
      <c r="CR195" s="73"/>
      <c r="CS195" s="73"/>
      <c r="CT195" s="73"/>
      <c r="CU195" s="73"/>
      <c r="CV195" s="73"/>
      <c r="CW195" s="73"/>
      <c r="CX195" s="73"/>
      <c r="CY195" s="73"/>
      <c r="CZ195" s="73"/>
      <c r="DA195" s="73"/>
      <c r="DB195" s="73"/>
      <c r="DC195" s="73"/>
      <c r="DD195" s="73"/>
      <c r="DE195" s="73"/>
      <c r="DF195" s="73"/>
      <c r="DG195" s="73"/>
      <c r="DH195" s="73"/>
      <c r="DI195" s="73"/>
      <c r="DJ195" s="73"/>
      <c r="DK195" s="73"/>
      <c r="DL195" s="73"/>
      <c r="DM195" s="73"/>
      <c r="DN195" s="73"/>
      <c r="DO195" s="73"/>
      <c r="DP195" s="73"/>
      <c r="DQ195" s="73"/>
      <c r="DR195" s="73"/>
      <c r="DS195" s="73"/>
      <c r="DT195" s="73"/>
      <c r="DU195" s="73"/>
      <c r="DV195" s="73"/>
      <c r="DW195" s="73"/>
      <c r="DX195" s="73"/>
      <c r="DY195" s="73"/>
      <c r="DZ195" s="73"/>
      <c r="EA195" s="73"/>
      <c r="EB195" s="73"/>
      <c r="EC195" s="73"/>
      <c r="ED195" s="73"/>
      <c r="EE195" s="73"/>
      <c r="EF195" s="73"/>
      <c r="EG195" s="73"/>
      <c r="EH195" s="73"/>
      <c r="EI195" s="73"/>
      <c r="EJ195" s="73"/>
      <c r="EK195" s="73"/>
      <c r="EL195" s="73"/>
      <c r="EM195" s="73"/>
      <c r="EN195" s="73"/>
      <c r="EO195" s="73"/>
      <c r="EP195" s="73"/>
      <c r="EQ195" s="73"/>
      <c r="ER195" s="73"/>
      <c r="ES195" s="73"/>
      <c r="ET195" s="73"/>
      <c r="EU195" s="73"/>
      <c r="EV195" s="73"/>
      <c r="EW195" s="73"/>
      <c r="EX195" s="73"/>
      <c r="EY195" s="73"/>
      <c r="EZ195" s="73"/>
      <c r="FA195" s="73"/>
      <c r="FB195" s="73"/>
      <c r="FC195" s="73"/>
      <c r="FD195" s="73"/>
      <c r="FE195" s="73"/>
      <c r="FF195" s="73"/>
      <c r="FG195" s="73"/>
      <c r="FH195" s="73"/>
      <c r="FI195" s="73"/>
      <c r="FJ195" s="73"/>
      <c r="FK195" s="73"/>
      <c r="FL195" s="73"/>
      <c r="FM195" s="73"/>
      <c r="FN195" s="73"/>
      <c r="FO195" s="73"/>
      <c r="FP195" s="73"/>
      <c r="FQ195" s="73"/>
      <c r="FR195" s="73"/>
      <c r="FS195" s="73"/>
      <c r="FT195" s="73"/>
      <c r="FU195" s="73"/>
      <c r="FV195" s="73"/>
      <c r="FW195" s="73"/>
      <c r="FX195" s="73"/>
      <c r="FY195" s="73"/>
      <c r="FZ195" s="73"/>
      <c r="GA195" s="73"/>
      <c r="GB195" s="73"/>
      <c r="GC195" s="73"/>
      <c r="GD195" s="73"/>
      <c r="GE195" s="73"/>
      <c r="GF195" s="73"/>
      <c r="GG195" s="73"/>
      <c r="GH195" s="73"/>
      <c r="GI195" s="73"/>
      <c r="GJ195" s="73"/>
      <c r="GK195" s="73"/>
      <c r="GL195" s="73"/>
      <c r="GM195" s="73"/>
      <c r="GN195" s="73"/>
      <c r="GO195" s="73"/>
      <c r="GP195" s="73"/>
      <c r="GQ195" s="73"/>
      <c r="GR195" s="73"/>
      <c r="GS195" s="73"/>
      <c r="GT195" s="73"/>
      <c r="GU195" s="73"/>
      <c r="GV195" s="73"/>
      <c r="GW195" s="73"/>
      <c r="GX195" s="73"/>
      <c r="GY195" s="73"/>
      <c r="GZ195" s="73"/>
      <c r="HA195" s="73"/>
      <c r="HB195" s="73"/>
      <c r="HC195" s="73"/>
      <c r="HD195" s="73"/>
      <c r="HE195" s="73"/>
      <c r="HF195" s="73"/>
      <c r="HG195" s="73"/>
      <c r="HH195" s="73"/>
      <c r="HI195" s="73"/>
      <c r="HJ195" s="73"/>
      <c r="HK195" s="73"/>
      <c r="HL195" s="73"/>
      <c r="HM195" s="73"/>
      <c r="HN195" s="73"/>
      <c r="HO195" s="73"/>
      <c r="HP195" s="73"/>
      <c r="HQ195" s="73"/>
      <c r="HR195" s="73"/>
      <c r="HS195" s="73"/>
      <c r="HT195" s="73"/>
      <c r="HU195" s="73"/>
      <c r="HV195" s="73"/>
      <c r="HW195" s="73"/>
      <c r="HX195" s="73"/>
      <c r="HY195" s="73"/>
      <c r="HZ195" s="73"/>
      <c r="IA195" s="73"/>
      <c r="IB195" s="73"/>
      <c r="IC195" s="73"/>
      <c r="ID195" s="73"/>
      <c r="IE195" s="73"/>
      <c r="IF195" s="73"/>
      <c r="IG195" s="73"/>
      <c r="IH195" s="73"/>
      <c r="II195" s="73"/>
      <c r="IJ195" s="73"/>
      <c r="IK195" s="73"/>
      <c r="IL195" s="73"/>
      <c r="IM195" s="73"/>
      <c r="IN195" s="73"/>
      <c r="IO195" s="73"/>
      <c r="IP195" s="73"/>
      <c r="IQ195" s="73"/>
      <c r="IR195" s="73"/>
      <c r="IS195" s="73"/>
      <c r="IT195" s="73"/>
      <c r="IU195" s="73"/>
      <c r="IV195" s="73"/>
    </row>
    <row r="196" spans="1:256" s="2" customFormat="1" ht="15" customHeight="1">
      <c r="A196" s="104"/>
      <c r="B196" s="268"/>
      <c r="C196" s="159"/>
      <c r="D196" s="73"/>
      <c r="E196" s="73"/>
      <c r="F196" s="73"/>
      <c r="G196" s="73"/>
      <c r="H196" s="73"/>
      <c r="I196" s="73"/>
      <c r="J196" s="73"/>
      <c r="K196" s="73"/>
      <c r="L196" s="73"/>
      <c r="M196" s="73"/>
      <c r="N196" s="73"/>
      <c r="O196" s="73"/>
      <c r="P196" s="73"/>
      <c r="Q196" s="73"/>
      <c r="R196" s="73"/>
      <c r="S196" s="73"/>
      <c r="T196" s="73"/>
      <c r="U196" s="73"/>
      <c r="V196" s="73"/>
      <c r="W196" s="73"/>
      <c r="X196" s="73"/>
      <c r="Y196" s="73"/>
      <c r="Z196" s="73"/>
      <c r="AA196" s="73"/>
      <c r="AB196" s="73"/>
      <c r="AC196" s="73"/>
      <c r="AD196" s="73"/>
      <c r="AE196" s="73"/>
      <c r="AF196" s="73"/>
      <c r="AG196" s="73"/>
      <c r="AH196" s="73"/>
      <c r="AI196" s="73"/>
      <c r="AJ196" s="73"/>
      <c r="AK196" s="73"/>
      <c r="AL196" s="73"/>
      <c r="AM196" s="73"/>
      <c r="AN196" s="73"/>
      <c r="AO196" s="73"/>
      <c r="AP196" s="73"/>
      <c r="AQ196" s="73"/>
      <c r="AR196" s="73"/>
      <c r="AS196" s="73"/>
      <c r="AT196" s="73"/>
      <c r="AU196" s="73"/>
      <c r="AV196" s="73"/>
      <c r="AW196" s="73"/>
      <c r="AX196" s="73"/>
      <c r="AY196" s="73"/>
      <c r="AZ196" s="73"/>
      <c r="BA196" s="73"/>
      <c r="BB196" s="73"/>
      <c r="BC196" s="73"/>
      <c r="BD196" s="73"/>
      <c r="BE196" s="73"/>
      <c r="BF196" s="73"/>
      <c r="BG196" s="73"/>
      <c r="BH196" s="73"/>
      <c r="BI196" s="73"/>
      <c r="BJ196" s="73"/>
      <c r="BK196" s="73"/>
      <c r="BL196" s="73"/>
      <c r="BM196" s="73"/>
      <c r="BN196" s="73"/>
      <c r="BO196" s="73"/>
      <c r="BP196" s="73"/>
      <c r="BQ196" s="73"/>
      <c r="BR196" s="73"/>
      <c r="BS196" s="73"/>
      <c r="BT196" s="73"/>
      <c r="BU196" s="73"/>
      <c r="BV196" s="73"/>
      <c r="BW196" s="73"/>
      <c r="BX196" s="73"/>
      <c r="BY196" s="73"/>
      <c r="BZ196" s="73"/>
      <c r="CA196" s="73"/>
      <c r="CB196" s="73"/>
      <c r="CC196" s="73"/>
      <c r="CD196" s="73"/>
      <c r="CE196" s="73"/>
      <c r="CF196" s="73"/>
      <c r="CG196" s="73"/>
      <c r="CH196" s="73"/>
      <c r="CI196" s="73"/>
      <c r="CJ196" s="73"/>
      <c r="CK196" s="73"/>
      <c r="CL196" s="73"/>
      <c r="CM196" s="73"/>
      <c r="CN196" s="73"/>
      <c r="CO196" s="73"/>
      <c r="CP196" s="73"/>
      <c r="CQ196" s="73"/>
      <c r="CR196" s="73"/>
      <c r="CS196" s="73"/>
      <c r="CT196" s="73"/>
      <c r="CU196" s="73"/>
      <c r="CV196" s="73"/>
      <c r="CW196" s="73"/>
      <c r="CX196" s="73"/>
      <c r="CY196" s="73"/>
      <c r="CZ196" s="73"/>
      <c r="DA196" s="73"/>
      <c r="DB196" s="73"/>
      <c r="DC196" s="73"/>
      <c r="DD196" s="73"/>
      <c r="DE196" s="73"/>
      <c r="DF196" s="73"/>
      <c r="DG196" s="73"/>
      <c r="DH196" s="73"/>
      <c r="DI196" s="73"/>
      <c r="DJ196" s="73"/>
      <c r="DK196" s="73"/>
      <c r="DL196" s="73"/>
      <c r="DM196" s="73"/>
      <c r="DN196" s="73"/>
      <c r="DO196" s="73"/>
      <c r="DP196" s="73"/>
      <c r="DQ196" s="73"/>
      <c r="DR196" s="73"/>
      <c r="DS196" s="73"/>
      <c r="DT196" s="73"/>
      <c r="DU196" s="73"/>
      <c r="DV196" s="73"/>
      <c r="DW196" s="73"/>
      <c r="DX196" s="73"/>
      <c r="DY196" s="73"/>
      <c r="DZ196" s="73"/>
      <c r="EA196" s="73"/>
      <c r="EB196" s="73"/>
      <c r="EC196" s="73"/>
      <c r="ED196" s="73"/>
      <c r="EE196" s="73"/>
      <c r="EF196" s="73"/>
      <c r="EG196" s="73"/>
      <c r="EH196" s="73"/>
      <c r="EI196" s="73"/>
      <c r="EJ196" s="73"/>
      <c r="EK196" s="73"/>
      <c r="EL196" s="73"/>
      <c r="EM196" s="73"/>
      <c r="EN196" s="73"/>
      <c r="EO196" s="73"/>
      <c r="EP196" s="73"/>
      <c r="EQ196" s="73"/>
      <c r="ER196" s="73"/>
      <c r="ES196" s="73"/>
      <c r="ET196" s="73"/>
      <c r="EU196" s="73"/>
      <c r="EV196" s="73"/>
      <c r="EW196" s="73"/>
      <c r="EX196" s="73"/>
      <c r="EY196" s="73"/>
      <c r="EZ196" s="73"/>
      <c r="FA196" s="73"/>
      <c r="FB196" s="73"/>
      <c r="FC196" s="73"/>
      <c r="FD196" s="73"/>
      <c r="FE196" s="73"/>
      <c r="FF196" s="73"/>
      <c r="FG196" s="73"/>
      <c r="FH196" s="73"/>
      <c r="FI196" s="73"/>
      <c r="FJ196" s="73"/>
      <c r="FK196" s="73"/>
      <c r="FL196" s="73"/>
      <c r="FM196" s="73"/>
      <c r="FN196" s="73"/>
      <c r="FO196" s="73"/>
      <c r="FP196" s="73"/>
      <c r="FQ196" s="73"/>
      <c r="FR196" s="73"/>
      <c r="FS196" s="73"/>
      <c r="FT196" s="73"/>
      <c r="FU196" s="73"/>
      <c r="FV196" s="73"/>
      <c r="FW196" s="73"/>
      <c r="FX196" s="73"/>
      <c r="FY196" s="73"/>
      <c r="FZ196" s="73"/>
      <c r="GA196" s="73"/>
      <c r="GB196" s="73"/>
      <c r="GC196" s="73"/>
      <c r="GD196" s="73"/>
      <c r="GE196" s="73"/>
      <c r="GF196" s="73"/>
      <c r="GG196" s="73"/>
      <c r="GH196" s="73"/>
      <c r="GI196" s="73"/>
      <c r="GJ196" s="73"/>
      <c r="GK196" s="73"/>
      <c r="GL196" s="73"/>
      <c r="GM196" s="73"/>
      <c r="GN196" s="73"/>
      <c r="GO196" s="73"/>
      <c r="GP196" s="73"/>
      <c r="GQ196" s="73"/>
      <c r="GR196" s="73"/>
      <c r="GS196" s="73"/>
      <c r="GT196" s="73"/>
      <c r="GU196" s="73"/>
      <c r="GV196" s="73"/>
      <c r="GW196" s="73"/>
      <c r="GX196" s="73"/>
      <c r="GY196" s="73"/>
      <c r="GZ196" s="73"/>
      <c r="HA196" s="73"/>
      <c r="HB196" s="73"/>
      <c r="HC196" s="73"/>
      <c r="HD196" s="73"/>
      <c r="HE196" s="73"/>
      <c r="HF196" s="73"/>
      <c r="HG196" s="73"/>
      <c r="HH196" s="73"/>
      <c r="HI196" s="73"/>
      <c r="HJ196" s="73"/>
      <c r="HK196" s="73"/>
      <c r="HL196" s="73"/>
      <c r="HM196" s="73"/>
      <c r="HN196" s="73"/>
      <c r="HO196" s="73"/>
      <c r="HP196" s="73"/>
      <c r="HQ196" s="73"/>
      <c r="HR196" s="73"/>
      <c r="HS196" s="73"/>
      <c r="HT196" s="73"/>
      <c r="HU196" s="73"/>
      <c r="HV196" s="73"/>
      <c r="HW196" s="73"/>
      <c r="HX196" s="73"/>
      <c r="HY196" s="73"/>
      <c r="HZ196" s="73"/>
      <c r="IA196" s="73"/>
      <c r="IB196" s="73"/>
      <c r="IC196" s="73"/>
      <c r="ID196" s="73"/>
      <c r="IE196" s="73"/>
      <c r="IF196" s="73"/>
      <c r="IG196" s="73"/>
      <c r="IH196" s="73"/>
      <c r="II196" s="73"/>
      <c r="IJ196" s="73"/>
      <c r="IK196" s="73"/>
      <c r="IL196" s="73"/>
      <c r="IM196" s="73"/>
      <c r="IN196" s="73"/>
      <c r="IO196" s="73"/>
      <c r="IP196" s="73"/>
      <c r="IQ196" s="73"/>
      <c r="IR196" s="73"/>
      <c r="IS196" s="73"/>
      <c r="IT196" s="73"/>
      <c r="IU196" s="73"/>
      <c r="IV196" s="73"/>
    </row>
    <row r="197" spans="1:256" s="2" customFormat="1" ht="15" customHeight="1">
      <c r="A197" s="104"/>
      <c r="B197" s="268"/>
      <c r="C197" s="159"/>
      <c r="D197" s="73"/>
      <c r="E197" s="73"/>
      <c r="F197" s="73"/>
      <c r="G197" s="73"/>
      <c r="H197" s="73"/>
      <c r="I197" s="73"/>
      <c r="J197" s="73"/>
      <c r="K197" s="73"/>
      <c r="L197" s="73"/>
      <c r="M197" s="73"/>
      <c r="N197" s="73"/>
      <c r="O197" s="73"/>
      <c r="P197" s="73"/>
      <c r="Q197" s="73"/>
      <c r="R197" s="73"/>
      <c r="S197" s="73"/>
      <c r="T197" s="73"/>
      <c r="U197" s="73"/>
      <c r="V197" s="73"/>
      <c r="W197" s="73"/>
      <c r="X197" s="73"/>
      <c r="Y197" s="73"/>
      <c r="Z197" s="73"/>
      <c r="AA197" s="73"/>
      <c r="AB197" s="73"/>
      <c r="AC197" s="73"/>
      <c r="AD197" s="73"/>
      <c r="AE197" s="73"/>
      <c r="AF197" s="73"/>
      <c r="AG197" s="73"/>
      <c r="AH197" s="73"/>
      <c r="AI197" s="73"/>
      <c r="AJ197" s="73"/>
      <c r="AK197" s="73"/>
      <c r="AL197" s="73"/>
      <c r="AM197" s="73"/>
      <c r="AN197" s="73"/>
      <c r="AO197" s="73"/>
      <c r="AP197" s="73"/>
      <c r="AQ197" s="73"/>
      <c r="AR197" s="73"/>
      <c r="AS197" s="73"/>
      <c r="AT197" s="73"/>
      <c r="AU197" s="73"/>
      <c r="AV197" s="73"/>
      <c r="AW197" s="73"/>
      <c r="AX197" s="73"/>
      <c r="AY197" s="73"/>
      <c r="AZ197" s="73"/>
      <c r="BA197" s="73"/>
      <c r="BB197" s="73"/>
      <c r="BC197" s="73"/>
      <c r="BD197" s="73"/>
      <c r="BE197" s="73"/>
      <c r="BF197" s="73"/>
      <c r="BG197" s="73"/>
      <c r="BH197" s="73"/>
      <c r="BI197" s="73"/>
      <c r="BJ197" s="73"/>
      <c r="BK197" s="73"/>
      <c r="BL197" s="73"/>
      <c r="BM197" s="73"/>
      <c r="BN197" s="73"/>
      <c r="BO197" s="73"/>
      <c r="BP197" s="73"/>
      <c r="BQ197" s="73"/>
      <c r="BR197" s="73"/>
      <c r="BS197" s="73"/>
      <c r="BT197" s="73"/>
      <c r="BU197" s="73"/>
      <c r="BV197" s="73"/>
      <c r="BW197" s="73"/>
      <c r="BX197" s="73"/>
      <c r="BY197" s="73"/>
      <c r="BZ197" s="73"/>
      <c r="CA197" s="73"/>
      <c r="CB197" s="73"/>
      <c r="CC197" s="73"/>
      <c r="CD197" s="73"/>
      <c r="CE197" s="73"/>
      <c r="CF197" s="73"/>
      <c r="CG197" s="73"/>
      <c r="CH197" s="73"/>
      <c r="CI197" s="73"/>
      <c r="CJ197" s="73"/>
      <c r="CK197" s="73"/>
      <c r="CL197" s="73"/>
      <c r="CM197" s="73"/>
      <c r="CN197" s="73"/>
      <c r="CO197" s="73"/>
      <c r="CP197" s="73"/>
      <c r="CQ197" s="73"/>
      <c r="CR197" s="73"/>
      <c r="CS197" s="73"/>
      <c r="CT197" s="73"/>
      <c r="CU197" s="73"/>
      <c r="CV197" s="73"/>
      <c r="CW197" s="73"/>
      <c r="CX197" s="73"/>
      <c r="CY197" s="73"/>
      <c r="CZ197" s="73"/>
      <c r="DA197" s="73"/>
      <c r="DB197" s="73"/>
      <c r="DC197" s="73"/>
      <c r="DD197" s="73"/>
      <c r="DE197" s="73"/>
      <c r="DF197" s="73"/>
      <c r="DG197" s="73"/>
      <c r="DH197" s="73"/>
      <c r="DI197" s="73"/>
      <c r="DJ197" s="73"/>
      <c r="DK197" s="73"/>
      <c r="DL197" s="73"/>
      <c r="DM197" s="73"/>
      <c r="DN197" s="73"/>
      <c r="DO197" s="73"/>
      <c r="DP197" s="73"/>
      <c r="DQ197" s="73"/>
      <c r="DR197" s="73"/>
      <c r="DS197" s="73"/>
      <c r="DT197" s="73"/>
      <c r="DU197" s="73"/>
      <c r="DV197" s="73"/>
      <c r="DW197" s="73"/>
      <c r="DX197" s="73"/>
      <c r="DY197" s="73"/>
      <c r="DZ197" s="73"/>
      <c r="EA197" s="73"/>
      <c r="EB197" s="73"/>
      <c r="EC197" s="73"/>
      <c r="ED197" s="73"/>
      <c r="EE197" s="73"/>
      <c r="EF197" s="73"/>
      <c r="EG197" s="73"/>
      <c r="EH197" s="73"/>
      <c r="EI197" s="73"/>
      <c r="EJ197" s="73"/>
      <c r="EK197" s="73"/>
      <c r="EL197" s="73"/>
      <c r="EM197" s="73"/>
      <c r="EN197" s="73"/>
      <c r="EO197" s="73"/>
      <c r="EP197" s="73"/>
      <c r="EQ197" s="73"/>
      <c r="ER197" s="73"/>
      <c r="ES197" s="73"/>
      <c r="ET197" s="73"/>
      <c r="EU197" s="73"/>
      <c r="EV197" s="73"/>
      <c r="EW197" s="73"/>
      <c r="EX197" s="73"/>
      <c r="EY197" s="73"/>
      <c r="EZ197" s="73"/>
      <c r="FA197" s="73"/>
      <c r="FB197" s="73"/>
      <c r="FC197" s="73"/>
      <c r="FD197" s="73"/>
      <c r="FE197" s="73"/>
      <c r="FF197" s="73"/>
      <c r="FG197" s="73"/>
      <c r="FH197" s="73"/>
      <c r="FI197" s="73"/>
      <c r="FJ197" s="73"/>
      <c r="FK197" s="73"/>
      <c r="FL197" s="73"/>
      <c r="FM197" s="73"/>
      <c r="FN197" s="73"/>
      <c r="FO197" s="73"/>
      <c r="FP197" s="73"/>
      <c r="FQ197" s="73"/>
      <c r="FR197" s="73"/>
      <c r="FS197" s="73"/>
      <c r="FT197" s="73"/>
      <c r="FU197" s="73"/>
      <c r="FV197" s="73"/>
      <c r="FW197" s="73"/>
      <c r="FX197" s="73"/>
      <c r="FY197" s="73"/>
      <c r="FZ197" s="73"/>
      <c r="GA197" s="73"/>
      <c r="GB197" s="73"/>
      <c r="GC197" s="73"/>
      <c r="GD197" s="73"/>
      <c r="GE197" s="73"/>
      <c r="GF197" s="73"/>
      <c r="GG197" s="73"/>
      <c r="GH197" s="73"/>
      <c r="GI197" s="73"/>
      <c r="GJ197" s="73"/>
      <c r="GK197" s="73"/>
      <c r="GL197" s="73"/>
      <c r="GM197" s="73"/>
      <c r="GN197" s="73"/>
      <c r="GO197" s="73"/>
      <c r="GP197" s="73"/>
      <c r="GQ197" s="73"/>
      <c r="GR197" s="73"/>
      <c r="GS197" s="73"/>
      <c r="GT197" s="73"/>
      <c r="GU197" s="73"/>
      <c r="GV197" s="73"/>
      <c r="GW197" s="73"/>
      <c r="GX197" s="73"/>
      <c r="GY197" s="73"/>
      <c r="GZ197" s="73"/>
      <c r="HA197" s="73"/>
      <c r="HB197" s="73"/>
      <c r="HC197" s="73"/>
      <c r="HD197" s="73"/>
      <c r="HE197" s="73"/>
      <c r="HF197" s="73"/>
      <c r="HG197" s="73"/>
      <c r="HH197" s="73"/>
      <c r="HI197" s="73"/>
      <c r="HJ197" s="73"/>
      <c r="HK197" s="73"/>
      <c r="HL197" s="73"/>
      <c r="HM197" s="73"/>
      <c r="HN197" s="73"/>
      <c r="HO197" s="73"/>
      <c r="HP197" s="73"/>
      <c r="HQ197" s="73"/>
      <c r="HR197" s="73"/>
      <c r="HS197" s="73"/>
      <c r="HT197" s="73"/>
      <c r="HU197" s="73"/>
      <c r="HV197" s="73"/>
      <c r="HW197" s="73"/>
      <c r="HX197" s="73"/>
      <c r="HY197" s="73"/>
      <c r="HZ197" s="73"/>
      <c r="IA197" s="73"/>
      <c r="IB197" s="73"/>
      <c r="IC197" s="73"/>
      <c r="ID197" s="73"/>
      <c r="IE197" s="73"/>
      <c r="IF197" s="73"/>
      <c r="IG197" s="73"/>
      <c r="IH197" s="73"/>
      <c r="II197" s="73"/>
      <c r="IJ197" s="73"/>
      <c r="IK197" s="73"/>
      <c r="IL197" s="73"/>
      <c r="IM197" s="73"/>
      <c r="IN197" s="73"/>
      <c r="IO197" s="73"/>
      <c r="IP197" s="73"/>
      <c r="IQ197" s="73"/>
      <c r="IR197" s="73"/>
      <c r="IS197" s="73"/>
      <c r="IT197" s="73"/>
      <c r="IU197" s="73"/>
      <c r="IV197" s="73"/>
    </row>
    <row r="198" spans="1:256" s="2" customFormat="1" ht="15" customHeight="1">
      <c r="A198" s="104"/>
      <c r="B198" s="268"/>
      <c r="C198" s="159"/>
      <c r="D198" s="73"/>
      <c r="E198" s="73"/>
      <c r="F198" s="73"/>
      <c r="G198" s="73"/>
      <c r="H198" s="73"/>
      <c r="I198" s="73"/>
      <c r="J198" s="73"/>
      <c r="K198" s="73"/>
      <c r="L198" s="73"/>
      <c r="M198" s="73"/>
      <c r="N198" s="73"/>
      <c r="O198" s="73"/>
      <c r="P198" s="73"/>
      <c r="Q198" s="73"/>
      <c r="R198" s="73"/>
      <c r="S198" s="73"/>
      <c r="T198" s="73"/>
      <c r="U198" s="73"/>
      <c r="V198" s="73"/>
      <c r="W198" s="73"/>
      <c r="X198" s="73"/>
      <c r="Y198" s="73"/>
      <c r="Z198" s="73"/>
      <c r="AA198" s="73"/>
      <c r="AB198" s="73"/>
      <c r="AC198" s="73"/>
      <c r="AD198" s="73"/>
      <c r="AE198" s="73"/>
      <c r="AF198" s="73"/>
      <c r="AG198" s="73"/>
      <c r="AH198" s="73"/>
      <c r="AI198" s="73"/>
      <c r="AJ198" s="73"/>
      <c r="AK198" s="73"/>
      <c r="AL198" s="73"/>
      <c r="AM198" s="73"/>
      <c r="AN198" s="73"/>
      <c r="AO198" s="73"/>
      <c r="AP198" s="73"/>
      <c r="AQ198" s="73"/>
      <c r="AR198" s="73"/>
      <c r="AS198" s="73"/>
      <c r="AT198" s="73"/>
      <c r="AU198" s="73"/>
      <c r="AV198" s="73"/>
      <c r="AW198" s="73"/>
      <c r="AX198" s="73"/>
      <c r="AY198" s="73"/>
      <c r="AZ198" s="73"/>
      <c r="BA198" s="73"/>
      <c r="BB198" s="73"/>
      <c r="BC198" s="73"/>
      <c r="BD198" s="73"/>
      <c r="BE198" s="73"/>
      <c r="BF198" s="73"/>
      <c r="BG198" s="73"/>
      <c r="BH198" s="73"/>
      <c r="BI198" s="73"/>
      <c r="BJ198" s="73"/>
      <c r="BK198" s="73"/>
      <c r="BL198" s="73"/>
      <c r="BM198" s="73"/>
      <c r="BN198" s="73"/>
      <c r="BO198" s="73"/>
      <c r="BP198" s="73"/>
      <c r="BQ198" s="73"/>
      <c r="BR198" s="73"/>
      <c r="BS198" s="73"/>
      <c r="BT198" s="73"/>
      <c r="BU198" s="73"/>
      <c r="BV198" s="73"/>
      <c r="BW198" s="73"/>
      <c r="BX198" s="73"/>
      <c r="BY198" s="73"/>
      <c r="BZ198" s="73"/>
      <c r="CA198" s="73"/>
      <c r="CB198" s="73"/>
      <c r="CC198" s="73"/>
      <c r="CD198" s="73"/>
      <c r="CE198" s="73"/>
      <c r="CF198" s="73"/>
      <c r="CG198" s="73"/>
      <c r="CH198" s="73"/>
      <c r="CI198" s="73"/>
      <c r="CJ198" s="73"/>
      <c r="CK198" s="73"/>
      <c r="CL198" s="73"/>
      <c r="CM198" s="73"/>
      <c r="CN198" s="73"/>
      <c r="CO198" s="73"/>
      <c r="CP198" s="73"/>
      <c r="CQ198" s="73"/>
      <c r="CR198" s="73"/>
      <c r="CS198" s="73"/>
      <c r="CT198" s="73"/>
      <c r="CU198" s="73"/>
      <c r="CV198" s="73"/>
      <c r="CW198" s="73"/>
      <c r="CX198" s="73"/>
      <c r="CY198" s="73"/>
      <c r="CZ198" s="73"/>
      <c r="DA198" s="73"/>
      <c r="DB198" s="73"/>
      <c r="DC198" s="73"/>
      <c r="DD198" s="73"/>
      <c r="DE198" s="73"/>
      <c r="DF198" s="73"/>
      <c r="DG198" s="73"/>
      <c r="DH198" s="73"/>
      <c r="DI198" s="73"/>
      <c r="DJ198" s="73"/>
      <c r="DK198" s="73"/>
      <c r="DL198" s="73"/>
      <c r="DM198" s="73"/>
      <c r="DN198" s="73"/>
      <c r="DO198" s="73"/>
      <c r="DP198" s="73"/>
      <c r="DQ198" s="73"/>
      <c r="DR198" s="73"/>
      <c r="DS198" s="73"/>
      <c r="DT198" s="73"/>
      <c r="DU198" s="73"/>
      <c r="DV198" s="73"/>
      <c r="DW198" s="73"/>
      <c r="DX198" s="73"/>
      <c r="DY198" s="73"/>
      <c r="DZ198" s="73"/>
      <c r="EA198" s="73"/>
      <c r="EB198" s="73"/>
      <c r="EC198" s="73"/>
      <c r="ED198" s="73"/>
      <c r="EE198" s="73"/>
      <c r="EF198" s="73"/>
      <c r="EG198" s="73"/>
      <c r="EH198" s="73"/>
      <c r="EI198" s="73"/>
      <c r="EJ198" s="73"/>
      <c r="EK198" s="73"/>
      <c r="EL198" s="73"/>
      <c r="EM198" s="73"/>
      <c r="EN198" s="73"/>
      <c r="EO198" s="73"/>
      <c r="EP198" s="73"/>
      <c r="EQ198" s="73"/>
      <c r="ER198" s="73"/>
      <c r="ES198" s="73"/>
      <c r="ET198" s="73"/>
      <c r="EU198" s="73"/>
      <c r="EV198" s="73"/>
      <c r="EW198" s="73"/>
      <c r="EX198" s="73"/>
      <c r="EY198" s="73"/>
      <c r="EZ198" s="73"/>
      <c r="FA198" s="73"/>
      <c r="FB198" s="73"/>
      <c r="FC198" s="73"/>
      <c r="FD198" s="73"/>
      <c r="FE198" s="73"/>
      <c r="FF198" s="73"/>
      <c r="FG198" s="73"/>
      <c r="FH198" s="73"/>
      <c r="FI198" s="73"/>
      <c r="FJ198" s="73"/>
      <c r="FK198" s="73"/>
      <c r="FL198" s="73"/>
      <c r="FM198" s="73"/>
      <c r="FN198" s="73"/>
      <c r="FO198" s="73"/>
      <c r="FP198" s="73"/>
      <c r="FQ198" s="73"/>
      <c r="FR198" s="73"/>
      <c r="FS198" s="73"/>
      <c r="FT198" s="73"/>
      <c r="FU198" s="73"/>
      <c r="FV198" s="73"/>
      <c r="FW198" s="73"/>
      <c r="FX198" s="73"/>
      <c r="FY198" s="73"/>
      <c r="FZ198" s="73"/>
      <c r="GA198" s="73"/>
      <c r="GB198" s="73"/>
      <c r="GC198" s="73"/>
      <c r="GD198" s="73"/>
      <c r="GE198" s="73"/>
      <c r="GF198" s="73"/>
      <c r="GG198" s="73"/>
      <c r="GH198" s="73"/>
      <c r="GI198" s="73"/>
      <c r="GJ198" s="73"/>
      <c r="GK198" s="73"/>
      <c r="GL198" s="73"/>
      <c r="GM198" s="73"/>
      <c r="GN198" s="73"/>
      <c r="GO198" s="73"/>
      <c r="GP198" s="73"/>
      <c r="GQ198" s="73"/>
      <c r="GR198" s="73"/>
      <c r="GS198" s="73"/>
      <c r="GT198" s="73"/>
      <c r="GU198" s="73"/>
      <c r="GV198" s="73"/>
      <c r="GW198" s="73"/>
      <c r="GX198" s="73"/>
      <c r="GY198" s="73"/>
      <c r="GZ198" s="73"/>
      <c r="HA198" s="73"/>
      <c r="HB198" s="73"/>
      <c r="HC198" s="73"/>
      <c r="HD198" s="73"/>
      <c r="HE198" s="73"/>
      <c r="HF198" s="73"/>
      <c r="HG198" s="73"/>
      <c r="HH198" s="73"/>
      <c r="HI198" s="73"/>
      <c r="HJ198" s="73"/>
      <c r="HK198" s="73"/>
      <c r="HL198" s="73"/>
      <c r="HM198" s="73"/>
      <c r="HN198" s="73"/>
      <c r="HO198" s="73"/>
      <c r="HP198" s="73"/>
      <c r="HQ198" s="73"/>
      <c r="HR198" s="73"/>
      <c r="HS198" s="73"/>
      <c r="HT198" s="73"/>
      <c r="HU198" s="73"/>
      <c r="HV198" s="73"/>
      <c r="HW198" s="73"/>
      <c r="HX198" s="73"/>
      <c r="HY198" s="73"/>
      <c r="HZ198" s="73"/>
      <c r="IA198" s="73"/>
      <c r="IB198" s="73"/>
      <c r="IC198" s="73"/>
      <c r="ID198" s="73"/>
      <c r="IE198" s="73"/>
      <c r="IF198" s="73"/>
      <c r="IG198" s="73"/>
      <c r="IH198" s="73"/>
      <c r="II198" s="73"/>
      <c r="IJ198" s="73"/>
      <c r="IK198" s="73"/>
      <c r="IL198" s="73"/>
      <c r="IM198" s="73"/>
      <c r="IN198" s="73"/>
      <c r="IO198" s="73"/>
      <c r="IP198" s="73"/>
      <c r="IQ198" s="73"/>
      <c r="IR198" s="73"/>
      <c r="IS198" s="73"/>
      <c r="IT198" s="73"/>
      <c r="IU198" s="73"/>
      <c r="IV198" s="73"/>
    </row>
    <row r="199" spans="1:256" s="2" customFormat="1" ht="15" customHeight="1">
      <c r="A199" s="85"/>
      <c r="B199" s="268"/>
      <c r="C199" s="159"/>
      <c r="D199" s="73"/>
      <c r="E199" s="73"/>
      <c r="F199" s="73"/>
      <c r="G199" s="73"/>
      <c r="H199" s="73"/>
      <c r="I199" s="73"/>
      <c r="J199" s="73"/>
      <c r="K199" s="73"/>
      <c r="L199" s="73"/>
      <c r="M199" s="73"/>
      <c r="N199" s="73"/>
      <c r="O199" s="73"/>
      <c r="P199" s="73"/>
      <c r="Q199" s="73"/>
      <c r="R199" s="73"/>
      <c r="S199" s="73"/>
      <c r="T199" s="73"/>
      <c r="U199" s="73"/>
      <c r="V199" s="73"/>
      <c r="W199" s="73"/>
      <c r="X199" s="73"/>
      <c r="Y199" s="73"/>
      <c r="Z199" s="73"/>
      <c r="AA199" s="73"/>
      <c r="AB199" s="73"/>
      <c r="AC199" s="73"/>
      <c r="AD199" s="73"/>
      <c r="AE199" s="73"/>
      <c r="AF199" s="73"/>
      <c r="AG199" s="73"/>
      <c r="AH199" s="73"/>
      <c r="AI199" s="73"/>
      <c r="AJ199" s="73"/>
      <c r="AK199" s="73"/>
      <c r="AL199" s="73"/>
      <c r="AM199" s="73"/>
      <c r="AN199" s="73"/>
      <c r="AO199" s="73"/>
      <c r="AP199" s="73"/>
      <c r="AQ199" s="73"/>
      <c r="AR199" s="73"/>
      <c r="AS199" s="73"/>
      <c r="AT199" s="73"/>
      <c r="AU199" s="73"/>
      <c r="AV199" s="73"/>
      <c r="AW199" s="73"/>
      <c r="AX199" s="73"/>
      <c r="AY199" s="73"/>
      <c r="AZ199" s="73"/>
      <c r="BA199" s="73"/>
      <c r="BB199" s="73"/>
      <c r="BC199" s="73"/>
      <c r="BD199" s="73"/>
      <c r="BE199" s="73"/>
      <c r="BF199" s="73"/>
      <c r="BG199" s="73"/>
      <c r="BH199" s="73"/>
      <c r="BI199" s="73"/>
      <c r="BJ199" s="73"/>
      <c r="BK199" s="73"/>
      <c r="BL199" s="73"/>
      <c r="BM199" s="73"/>
      <c r="BN199" s="73"/>
      <c r="BO199" s="73"/>
      <c r="BP199" s="73"/>
      <c r="BQ199" s="73"/>
      <c r="BR199" s="73"/>
      <c r="BS199" s="73"/>
      <c r="BT199" s="73"/>
      <c r="BU199" s="73"/>
      <c r="BV199" s="73"/>
      <c r="BW199" s="73"/>
      <c r="BX199" s="73"/>
      <c r="BY199" s="73"/>
      <c r="BZ199" s="73"/>
      <c r="CA199" s="73"/>
      <c r="CB199" s="73"/>
      <c r="CC199" s="73"/>
      <c r="CD199" s="73"/>
      <c r="CE199" s="73"/>
      <c r="CF199" s="73"/>
      <c r="CG199" s="73"/>
      <c r="CH199" s="73"/>
      <c r="CI199" s="73"/>
      <c r="CJ199" s="73"/>
      <c r="CK199" s="73"/>
      <c r="CL199" s="73"/>
      <c r="CM199" s="73"/>
      <c r="CN199" s="73"/>
      <c r="CO199" s="73"/>
      <c r="CP199" s="73"/>
      <c r="CQ199" s="73"/>
      <c r="CR199" s="73"/>
      <c r="CS199" s="73"/>
      <c r="CT199" s="73"/>
      <c r="CU199" s="73"/>
      <c r="CV199" s="73"/>
      <c r="CW199" s="73"/>
      <c r="CX199" s="73"/>
      <c r="CY199" s="73"/>
      <c r="CZ199" s="73"/>
      <c r="DA199" s="73"/>
      <c r="DB199" s="73"/>
      <c r="DC199" s="73"/>
      <c r="DD199" s="73"/>
      <c r="DE199" s="73"/>
      <c r="DF199" s="73"/>
      <c r="DG199" s="73"/>
      <c r="DH199" s="73"/>
      <c r="DI199" s="73"/>
      <c r="DJ199" s="73"/>
      <c r="DK199" s="73"/>
      <c r="DL199" s="73"/>
      <c r="DM199" s="73"/>
      <c r="DN199" s="73"/>
      <c r="DO199" s="73"/>
      <c r="DP199" s="73"/>
      <c r="DQ199" s="73"/>
      <c r="DR199" s="73"/>
      <c r="DS199" s="73"/>
      <c r="DT199" s="73"/>
      <c r="DU199" s="73"/>
      <c r="DV199" s="73"/>
      <c r="DW199" s="73"/>
      <c r="DX199" s="73"/>
      <c r="DY199" s="73"/>
      <c r="DZ199" s="73"/>
      <c r="EA199" s="73"/>
      <c r="EB199" s="73"/>
      <c r="EC199" s="73"/>
      <c r="ED199" s="73"/>
      <c r="EE199" s="73"/>
      <c r="EF199" s="73"/>
      <c r="EG199" s="73"/>
      <c r="EH199" s="73"/>
      <c r="EI199" s="73"/>
      <c r="EJ199" s="73"/>
      <c r="EK199" s="73"/>
      <c r="EL199" s="73"/>
      <c r="EM199" s="73"/>
      <c r="EN199" s="73"/>
      <c r="EO199" s="73"/>
      <c r="EP199" s="73"/>
      <c r="EQ199" s="73"/>
      <c r="ER199" s="73"/>
      <c r="ES199" s="73"/>
      <c r="ET199" s="73"/>
      <c r="EU199" s="73"/>
      <c r="EV199" s="73"/>
      <c r="EW199" s="73"/>
      <c r="EX199" s="73"/>
      <c r="EY199" s="73"/>
      <c r="EZ199" s="73"/>
      <c r="FA199" s="73"/>
      <c r="FB199" s="73"/>
      <c r="FC199" s="73"/>
      <c r="FD199" s="73"/>
      <c r="FE199" s="73"/>
      <c r="FF199" s="73"/>
      <c r="FG199" s="73"/>
      <c r="FH199" s="73"/>
      <c r="FI199" s="73"/>
      <c r="FJ199" s="73"/>
      <c r="FK199" s="73"/>
      <c r="FL199" s="73"/>
      <c r="FM199" s="73"/>
      <c r="FN199" s="73"/>
      <c r="FO199" s="73"/>
      <c r="FP199" s="73"/>
      <c r="FQ199" s="73"/>
      <c r="FR199" s="73"/>
      <c r="FS199" s="73"/>
      <c r="FT199" s="73"/>
      <c r="FU199" s="73"/>
      <c r="FV199" s="73"/>
      <c r="FW199" s="73"/>
      <c r="FX199" s="73"/>
      <c r="FY199" s="73"/>
      <c r="FZ199" s="73"/>
      <c r="GA199" s="73"/>
      <c r="GB199" s="73"/>
      <c r="GC199" s="73"/>
      <c r="GD199" s="73"/>
      <c r="GE199" s="73"/>
      <c r="GF199" s="73"/>
      <c r="GG199" s="73"/>
      <c r="GH199" s="73"/>
      <c r="GI199" s="73"/>
      <c r="GJ199" s="73"/>
      <c r="GK199" s="73"/>
      <c r="GL199" s="73"/>
      <c r="GM199" s="73"/>
      <c r="GN199" s="73"/>
      <c r="GO199" s="73"/>
      <c r="GP199" s="73"/>
      <c r="GQ199" s="73"/>
      <c r="GR199" s="73"/>
      <c r="GS199" s="73"/>
      <c r="GT199" s="73"/>
      <c r="GU199" s="73"/>
      <c r="GV199" s="73"/>
      <c r="GW199" s="73"/>
      <c r="GX199" s="73"/>
      <c r="GY199" s="73"/>
      <c r="GZ199" s="73"/>
      <c r="HA199" s="73"/>
      <c r="HB199" s="73"/>
      <c r="HC199" s="73"/>
      <c r="HD199" s="73"/>
      <c r="HE199" s="73"/>
      <c r="HF199" s="73"/>
      <c r="HG199" s="73"/>
      <c r="HH199" s="73"/>
      <c r="HI199" s="73"/>
      <c r="HJ199" s="73"/>
      <c r="HK199" s="73"/>
      <c r="HL199" s="73"/>
      <c r="HM199" s="73"/>
      <c r="HN199" s="73"/>
      <c r="HO199" s="73"/>
      <c r="HP199" s="73"/>
      <c r="HQ199" s="73"/>
      <c r="HR199" s="73"/>
      <c r="HS199" s="73"/>
      <c r="HT199" s="73"/>
      <c r="HU199" s="73"/>
      <c r="HV199" s="73"/>
      <c r="HW199" s="73"/>
      <c r="HX199" s="73"/>
      <c r="HY199" s="73"/>
      <c r="HZ199" s="73"/>
      <c r="IA199" s="73"/>
      <c r="IB199" s="73"/>
      <c r="IC199" s="73"/>
      <c r="ID199" s="73"/>
      <c r="IE199" s="73"/>
      <c r="IF199" s="73"/>
      <c r="IG199" s="73"/>
      <c r="IH199" s="73"/>
      <c r="II199" s="73"/>
      <c r="IJ199" s="73"/>
      <c r="IK199" s="73"/>
      <c r="IL199" s="73"/>
      <c r="IM199" s="73"/>
      <c r="IN199" s="73"/>
      <c r="IO199" s="73"/>
      <c r="IP199" s="73"/>
      <c r="IQ199" s="73"/>
      <c r="IR199" s="73"/>
      <c r="IS199" s="73"/>
      <c r="IT199" s="73"/>
      <c r="IU199" s="73"/>
      <c r="IV199" s="73"/>
    </row>
    <row r="200" spans="1:256" s="2" customFormat="1" ht="15" customHeight="1">
      <c r="A200" s="104"/>
      <c r="B200" s="268"/>
      <c r="C200" s="159"/>
      <c r="D200" s="73"/>
      <c r="E200" s="73"/>
      <c r="F200" s="73"/>
      <c r="G200" s="73"/>
      <c r="H200" s="73"/>
      <c r="I200" s="73"/>
      <c r="J200" s="73"/>
      <c r="K200" s="73"/>
      <c r="L200" s="73"/>
      <c r="M200" s="73"/>
      <c r="N200" s="73"/>
      <c r="O200" s="73"/>
      <c r="P200" s="73"/>
      <c r="Q200" s="73"/>
      <c r="R200" s="73"/>
      <c r="S200" s="73"/>
      <c r="T200" s="73"/>
      <c r="U200" s="73"/>
      <c r="V200" s="73"/>
      <c r="W200" s="73"/>
      <c r="X200" s="73"/>
      <c r="Y200" s="73"/>
      <c r="Z200" s="73"/>
      <c r="AA200" s="73"/>
      <c r="AB200" s="73"/>
      <c r="AC200" s="73"/>
      <c r="AD200" s="73"/>
      <c r="AE200" s="73"/>
      <c r="AF200" s="73"/>
      <c r="AG200" s="73"/>
      <c r="AH200" s="73"/>
      <c r="AI200" s="73"/>
      <c r="AJ200" s="73"/>
      <c r="AK200" s="73"/>
      <c r="AL200" s="73"/>
      <c r="AM200" s="73"/>
      <c r="AN200" s="73"/>
      <c r="AO200" s="73"/>
      <c r="AP200" s="73"/>
      <c r="AQ200" s="73"/>
      <c r="AR200" s="73"/>
      <c r="AS200" s="73"/>
      <c r="AT200" s="73"/>
      <c r="AU200" s="73"/>
      <c r="AV200" s="73"/>
      <c r="AW200" s="73"/>
      <c r="AX200" s="73"/>
      <c r="AY200" s="73"/>
      <c r="AZ200" s="73"/>
      <c r="BA200" s="73"/>
      <c r="BB200" s="73"/>
      <c r="BC200" s="73"/>
      <c r="BD200" s="73"/>
      <c r="BE200" s="73"/>
      <c r="BF200" s="73"/>
      <c r="BG200" s="73"/>
      <c r="BH200" s="73"/>
      <c r="BI200" s="73"/>
      <c r="BJ200" s="73"/>
      <c r="BK200" s="73"/>
      <c r="BL200" s="73"/>
      <c r="BM200" s="73"/>
      <c r="BN200" s="73"/>
      <c r="BO200" s="73"/>
      <c r="BP200" s="73"/>
      <c r="BQ200" s="73"/>
      <c r="BR200" s="73"/>
      <c r="BS200" s="73"/>
      <c r="BT200" s="73"/>
      <c r="BU200" s="73"/>
      <c r="BV200" s="73"/>
      <c r="BW200" s="73"/>
      <c r="BX200" s="73"/>
      <c r="BY200" s="73"/>
      <c r="BZ200" s="73"/>
      <c r="CA200" s="73"/>
      <c r="CB200" s="73"/>
      <c r="CC200" s="73"/>
      <c r="CD200" s="73"/>
      <c r="CE200" s="73"/>
      <c r="CF200" s="73"/>
      <c r="CG200" s="73"/>
      <c r="CH200" s="73"/>
      <c r="CI200" s="73"/>
      <c r="CJ200" s="73"/>
      <c r="CK200" s="73"/>
      <c r="CL200" s="73"/>
      <c r="CM200" s="73"/>
      <c r="CN200" s="73"/>
      <c r="CO200" s="73"/>
      <c r="CP200" s="73"/>
      <c r="CQ200" s="73"/>
      <c r="CR200" s="73"/>
      <c r="CS200" s="73"/>
      <c r="CT200" s="73"/>
      <c r="CU200" s="73"/>
      <c r="CV200" s="73"/>
      <c r="CW200" s="73"/>
      <c r="CX200" s="73"/>
      <c r="CY200" s="73"/>
      <c r="CZ200" s="73"/>
      <c r="DA200" s="73"/>
      <c r="DB200" s="73"/>
      <c r="DC200" s="73"/>
      <c r="DD200" s="73"/>
      <c r="DE200" s="73"/>
      <c r="DF200" s="73"/>
      <c r="DG200" s="73"/>
      <c r="DH200" s="73"/>
      <c r="DI200" s="73"/>
      <c r="DJ200" s="73"/>
      <c r="DK200" s="73"/>
      <c r="DL200" s="73"/>
      <c r="DM200" s="73"/>
      <c r="DN200" s="73"/>
      <c r="DO200" s="73"/>
      <c r="DP200" s="73"/>
      <c r="DQ200" s="73"/>
      <c r="DR200" s="73"/>
      <c r="DS200" s="73"/>
      <c r="DT200" s="73"/>
      <c r="DU200" s="73"/>
      <c r="DV200" s="73"/>
      <c r="DW200" s="73"/>
      <c r="DX200" s="73"/>
      <c r="DY200" s="73"/>
      <c r="DZ200" s="73"/>
      <c r="EA200" s="73"/>
      <c r="EB200" s="73"/>
      <c r="EC200" s="73"/>
      <c r="ED200" s="73"/>
      <c r="EE200" s="73"/>
      <c r="EF200" s="73"/>
      <c r="EG200" s="73"/>
      <c r="EH200" s="73"/>
      <c r="EI200" s="73"/>
      <c r="EJ200" s="73"/>
      <c r="EK200" s="73"/>
      <c r="EL200" s="73"/>
      <c r="EM200" s="73"/>
      <c r="EN200" s="73"/>
      <c r="EO200" s="73"/>
      <c r="EP200" s="73"/>
      <c r="EQ200" s="73"/>
      <c r="ER200" s="73"/>
      <c r="ES200" s="73"/>
      <c r="ET200" s="73"/>
      <c r="EU200" s="73"/>
      <c r="EV200" s="73"/>
      <c r="EW200" s="73"/>
      <c r="EX200" s="73"/>
      <c r="EY200" s="73"/>
      <c r="EZ200" s="73"/>
      <c r="FA200" s="73"/>
      <c r="FB200" s="73"/>
      <c r="FC200" s="73"/>
      <c r="FD200" s="73"/>
      <c r="FE200" s="73"/>
      <c r="FF200" s="73"/>
      <c r="FG200" s="73"/>
      <c r="FH200" s="73"/>
      <c r="FI200" s="73"/>
      <c r="FJ200" s="73"/>
      <c r="FK200" s="73"/>
      <c r="FL200" s="73"/>
      <c r="FM200" s="73"/>
      <c r="FN200" s="73"/>
      <c r="FO200" s="73"/>
      <c r="FP200" s="73"/>
      <c r="FQ200" s="73"/>
      <c r="FR200" s="73"/>
      <c r="FS200" s="73"/>
      <c r="FT200" s="73"/>
      <c r="FU200" s="73"/>
      <c r="FV200" s="73"/>
      <c r="FW200" s="73"/>
      <c r="FX200" s="73"/>
      <c r="FY200" s="73"/>
      <c r="FZ200" s="73"/>
      <c r="GA200" s="73"/>
      <c r="GB200" s="73"/>
      <c r="GC200" s="73"/>
      <c r="GD200" s="73"/>
      <c r="GE200" s="73"/>
      <c r="GF200" s="73"/>
      <c r="GG200" s="73"/>
      <c r="GH200" s="73"/>
      <c r="GI200" s="73"/>
      <c r="GJ200" s="73"/>
      <c r="GK200" s="73"/>
      <c r="GL200" s="73"/>
      <c r="GM200" s="73"/>
      <c r="GN200" s="73"/>
      <c r="GO200" s="73"/>
      <c r="GP200" s="73"/>
      <c r="GQ200" s="73"/>
      <c r="GR200" s="73"/>
      <c r="GS200" s="73"/>
      <c r="GT200" s="73"/>
      <c r="GU200" s="73"/>
      <c r="GV200" s="73"/>
      <c r="GW200" s="73"/>
      <c r="GX200" s="73"/>
      <c r="GY200" s="73"/>
      <c r="GZ200" s="73"/>
      <c r="HA200" s="73"/>
      <c r="HB200" s="73"/>
      <c r="HC200" s="73"/>
      <c r="HD200" s="73"/>
      <c r="HE200" s="73"/>
      <c r="HF200" s="73"/>
      <c r="HG200" s="73"/>
      <c r="HH200" s="73"/>
      <c r="HI200" s="73"/>
      <c r="HJ200" s="73"/>
      <c r="HK200" s="73"/>
      <c r="HL200" s="73"/>
      <c r="HM200" s="73"/>
      <c r="HN200" s="73"/>
      <c r="HO200" s="73"/>
      <c r="HP200" s="73"/>
      <c r="HQ200" s="73"/>
      <c r="HR200" s="73"/>
      <c r="HS200" s="73"/>
      <c r="HT200" s="73"/>
      <c r="HU200" s="73"/>
      <c r="HV200" s="73"/>
      <c r="HW200" s="73"/>
      <c r="HX200" s="73"/>
      <c r="HY200" s="73"/>
      <c r="HZ200" s="73"/>
      <c r="IA200" s="73"/>
      <c r="IB200" s="73"/>
      <c r="IC200" s="73"/>
      <c r="ID200" s="73"/>
      <c r="IE200" s="73"/>
      <c r="IF200" s="73"/>
      <c r="IG200" s="73"/>
      <c r="IH200" s="73"/>
      <c r="II200" s="73"/>
      <c r="IJ200" s="73"/>
      <c r="IK200" s="73"/>
      <c r="IL200" s="73"/>
      <c r="IM200" s="73"/>
      <c r="IN200" s="73"/>
      <c r="IO200" s="73"/>
      <c r="IP200" s="73"/>
      <c r="IQ200" s="73"/>
      <c r="IR200" s="73"/>
      <c r="IS200" s="73"/>
      <c r="IT200" s="73"/>
      <c r="IU200" s="73"/>
      <c r="IV200" s="73"/>
    </row>
    <row r="201" spans="1:256" s="2" customFormat="1" ht="15" customHeight="1">
      <c r="A201" s="104"/>
      <c r="B201" s="268"/>
      <c r="C201" s="159"/>
      <c r="D201" s="73"/>
      <c r="E201" s="73"/>
      <c r="F201" s="73"/>
      <c r="G201" s="73"/>
      <c r="H201" s="73"/>
      <c r="I201" s="73"/>
      <c r="J201" s="73"/>
      <c r="K201" s="73"/>
      <c r="L201" s="73"/>
      <c r="M201" s="73"/>
      <c r="N201" s="73"/>
      <c r="O201" s="73"/>
      <c r="P201" s="73"/>
      <c r="Q201" s="73"/>
      <c r="R201" s="73"/>
      <c r="S201" s="73"/>
      <c r="T201" s="73"/>
      <c r="U201" s="73"/>
      <c r="V201" s="73"/>
      <c r="W201" s="73"/>
      <c r="X201" s="73"/>
      <c r="Y201" s="73"/>
      <c r="Z201" s="73"/>
      <c r="AA201" s="73"/>
      <c r="AB201" s="73"/>
      <c r="AC201" s="73"/>
      <c r="AD201" s="73"/>
      <c r="AE201" s="73"/>
      <c r="AF201" s="73"/>
      <c r="AG201" s="73"/>
      <c r="AH201" s="73"/>
      <c r="AI201" s="73"/>
      <c r="AJ201" s="73"/>
      <c r="AK201" s="73"/>
      <c r="AL201" s="73"/>
      <c r="AM201" s="73"/>
      <c r="AN201" s="73"/>
      <c r="AO201" s="73"/>
      <c r="AP201" s="73"/>
      <c r="AQ201" s="73"/>
      <c r="AR201" s="73"/>
      <c r="AS201" s="73"/>
      <c r="AT201" s="73"/>
      <c r="AU201" s="73"/>
      <c r="AV201" s="73"/>
      <c r="AW201" s="73"/>
      <c r="AX201" s="73"/>
      <c r="AY201" s="73"/>
      <c r="AZ201" s="73"/>
      <c r="BA201" s="73"/>
      <c r="BB201" s="73"/>
      <c r="BC201" s="73"/>
      <c r="BD201" s="73"/>
      <c r="BE201" s="73"/>
      <c r="BF201" s="73"/>
      <c r="BG201" s="73"/>
      <c r="BH201" s="73"/>
      <c r="BI201" s="73"/>
      <c r="BJ201" s="73"/>
      <c r="BK201" s="73"/>
      <c r="BL201" s="73"/>
      <c r="BM201" s="73"/>
      <c r="BN201" s="73"/>
      <c r="BO201" s="73"/>
      <c r="BP201" s="73"/>
      <c r="BQ201" s="73"/>
      <c r="BR201" s="73"/>
      <c r="BS201" s="73"/>
      <c r="BT201" s="73"/>
      <c r="BU201" s="73"/>
      <c r="BV201" s="73"/>
      <c r="BW201" s="73"/>
      <c r="BX201" s="73"/>
      <c r="BY201" s="73"/>
      <c r="BZ201" s="73"/>
      <c r="CA201" s="73"/>
      <c r="CB201" s="73"/>
      <c r="CC201" s="73"/>
      <c r="CD201" s="73"/>
      <c r="CE201" s="73"/>
      <c r="CF201" s="73"/>
      <c r="CG201" s="73"/>
      <c r="CH201" s="73"/>
      <c r="CI201" s="73"/>
      <c r="CJ201" s="73"/>
      <c r="CK201" s="73"/>
      <c r="CL201" s="73"/>
      <c r="CM201" s="73"/>
      <c r="CN201" s="73"/>
      <c r="CO201" s="73"/>
      <c r="CP201" s="73"/>
      <c r="CQ201" s="73"/>
      <c r="CR201" s="73"/>
      <c r="CS201" s="73"/>
      <c r="CT201" s="73"/>
      <c r="CU201" s="73"/>
      <c r="CV201" s="73"/>
      <c r="CW201" s="73"/>
      <c r="CX201" s="73"/>
      <c r="CY201" s="73"/>
      <c r="CZ201" s="73"/>
      <c r="DA201" s="73"/>
      <c r="DB201" s="73"/>
      <c r="DC201" s="73"/>
      <c r="DD201" s="73"/>
      <c r="DE201" s="73"/>
      <c r="DF201" s="73"/>
      <c r="DG201" s="73"/>
      <c r="DH201" s="73"/>
      <c r="DI201" s="73"/>
      <c r="DJ201" s="73"/>
      <c r="DK201" s="73"/>
      <c r="DL201" s="73"/>
      <c r="DM201" s="73"/>
      <c r="DN201" s="73"/>
      <c r="DO201" s="73"/>
      <c r="DP201" s="73"/>
      <c r="DQ201" s="73"/>
      <c r="DR201" s="73"/>
      <c r="DS201" s="73"/>
      <c r="DT201" s="73"/>
      <c r="DU201" s="73"/>
      <c r="DV201" s="73"/>
      <c r="DW201" s="73"/>
      <c r="DX201" s="73"/>
      <c r="DY201" s="73"/>
      <c r="DZ201" s="73"/>
      <c r="EA201" s="73"/>
      <c r="EB201" s="73"/>
      <c r="EC201" s="73"/>
      <c r="ED201" s="73"/>
      <c r="EE201" s="73"/>
      <c r="EF201" s="73"/>
      <c r="EG201" s="73"/>
      <c r="EH201" s="73"/>
      <c r="EI201" s="73"/>
      <c r="EJ201" s="73"/>
      <c r="EK201" s="73"/>
      <c r="EL201" s="73"/>
      <c r="EM201" s="73"/>
      <c r="EN201" s="73"/>
      <c r="EO201" s="73"/>
      <c r="EP201" s="73"/>
      <c r="EQ201" s="73"/>
      <c r="ER201" s="73"/>
      <c r="ES201" s="73"/>
      <c r="ET201" s="73"/>
      <c r="EU201" s="73"/>
      <c r="EV201" s="73"/>
      <c r="EW201" s="73"/>
      <c r="EX201" s="73"/>
      <c r="EY201" s="73"/>
      <c r="EZ201" s="73"/>
      <c r="FA201" s="73"/>
      <c r="FB201" s="73"/>
      <c r="FC201" s="73"/>
      <c r="FD201" s="73"/>
      <c r="FE201" s="73"/>
      <c r="FF201" s="73"/>
      <c r="FG201" s="73"/>
      <c r="FH201" s="73"/>
      <c r="FI201" s="73"/>
      <c r="FJ201" s="73"/>
      <c r="FK201" s="73"/>
      <c r="FL201" s="73"/>
      <c r="FM201" s="73"/>
      <c r="FN201" s="73"/>
      <c r="FO201" s="73"/>
      <c r="FP201" s="73"/>
      <c r="FQ201" s="73"/>
      <c r="FR201" s="73"/>
      <c r="FS201" s="73"/>
      <c r="FT201" s="73"/>
      <c r="FU201" s="73"/>
      <c r="FV201" s="73"/>
      <c r="FW201" s="73"/>
      <c r="FX201" s="73"/>
      <c r="FY201" s="73"/>
      <c r="FZ201" s="73"/>
      <c r="GA201" s="73"/>
      <c r="GB201" s="73"/>
      <c r="GC201" s="73"/>
      <c r="GD201" s="73"/>
      <c r="GE201" s="73"/>
      <c r="GF201" s="73"/>
      <c r="GG201" s="73"/>
      <c r="GH201" s="73"/>
      <c r="GI201" s="73"/>
      <c r="GJ201" s="73"/>
      <c r="GK201" s="73"/>
      <c r="GL201" s="73"/>
      <c r="GM201" s="73"/>
      <c r="GN201" s="73"/>
      <c r="GO201" s="73"/>
      <c r="GP201" s="73"/>
      <c r="GQ201" s="73"/>
      <c r="GR201" s="73"/>
      <c r="GS201" s="73"/>
      <c r="GT201" s="73"/>
      <c r="GU201" s="73"/>
      <c r="GV201" s="73"/>
      <c r="GW201" s="73"/>
      <c r="GX201" s="73"/>
      <c r="GY201" s="73"/>
      <c r="GZ201" s="73"/>
      <c r="HA201" s="73"/>
      <c r="HB201" s="73"/>
      <c r="HC201" s="73"/>
      <c r="HD201" s="73"/>
      <c r="HE201" s="73"/>
      <c r="HF201" s="73"/>
      <c r="HG201" s="73"/>
      <c r="HH201" s="73"/>
      <c r="HI201" s="73"/>
      <c r="HJ201" s="73"/>
      <c r="HK201" s="73"/>
      <c r="HL201" s="73"/>
      <c r="HM201" s="73"/>
      <c r="HN201" s="73"/>
      <c r="HO201" s="73"/>
      <c r="HP201" s="73"/>
      <c r="HQ201" s="73"/>
      <c r="HR201" s="73"/>
      <c r="HS201" s="73"/>
      <c r="HT201" s="73"/>
      <c r="HU201" s="73"/>
      <c r="HV201" s="73"/>
      <c r="HW201" s="73"/>
      <c r="HX201" s="73"/>
      <c r="HY201" s="73"/>
      <c r="HZ201" s="73"/>
      <c r="IA201" s="73"/>
      <c r="IB201" s="73"/>
      <c r="IC201" s="73"/>
      <c r="ID201" s="73"/>
      <c r="IE201" s="73"/>
      <c r="IF201" s="73"/>
      <c r="IG201" s="73"/>
      <c r="IH201" s="73"/>
      <c r="II201" s="73"/>
      <c r="IJ201" s="73"/>
      <c r="IK201" s="73"/>
      <c r="IL201" s="73"/>
      <c r="IM201" s="73"/>
      <c r="IN201" s="73"/>
      <c r="IO201" s="73"/>
      <c r="IP201" s="73"/>
      <c r="IQ201" s="73"/>
      <c r="IR201" s="73"/>
      <c r="IS201" s="73"/>
      <c r="IT201" s="73"/>
      <c r="IU201" s="73"/>
      <c r="IV201" s="73"/>
    </row>
    <row r="202" spans="1:256" ht="15" customHeight="1">
      <c r="A202" s="85"/>
      <c r="B202" s="268"/>
      <c r="C202" s="159"/>
      <c r="D202" s="73"/>
      <c r="E202" s="73"/>
      <c r="F202" s="73"/>
      <c r="G202" s="73"/>
      <c r="H202" s="73"/>
      <c r="I202" s="73"/>
      <c r="J202" s="73"/>
      <c r="K202" s="73"/>
      <c r="L202" s="73"/>
      <c r="M202" s="73"/>
      <c r="N202" s="73"/>
      <c r="O202" s="73"/>
      <c r="P202" s="73"/>
      <c r="Q202" s="73"/>
      <c r="R202" s="73"/>
      <c r="S202" s="73"/>
      <c r="T202" s="73"/>
      <c r="U202" s="73"/>
      <c r="V202" s="73"/>
      <c r="W202" s="73"/>
      <c r="X202" s="73"/>
      <c r="Y202" s="73"/>
      <c r="Z202" s="73"/>
      <c r="AA202" s="73"/>
      <c r="AB202" s="73"/>
      <c r="AC202" s="73"/>
      <c r="AD202" s="73"/>
      <c r="AE202" s="73"/>
      <c r="AF202" s="73"/>
      <c r="AG202" s="73"/>
      <c r="AH202" s="73"/>
      <c r="AI202" s="73"/>
      <c r="AJ202" s="73"/>
      <c r="AK202" s="73"/>
      <c r="AL202" s="73"/>
      <c r="AM202" s="73"/>
      <c r="AN202" s="73"/>
      <c r="AO202" s="73"/>
      <c r="AP202" s="73"/>
      <c r="AQ202" s="73"/>
      <c r="AR202" s="73"/>
      <c r="AS202" s="73"/>
      <c r="AT202" s="73"/>
      <c r="AU202" s="73"/>
      <c r="AV202" s="73"/>
      <c r="AW202" s="73"/>
      <c r="AX202" s="73"/>
      <c r="AY202" s="73"/>
      <c r="AZ202" s="73"/>
      <c r="BA202" s="73"/>
      <c r="BB202" s="73"/>
      <c r="BC202" s="73"/>
      <c r="BD202" s="73"/>
      <c r="BE202" s="73"/>
      <c r="BF202" s="73"/>
      <c r="BG202" s="73"/>
      <c r="BH202" s="73"/>
      <c r="BI202" s="73"/>
      <c r="BJ202" s="73"/>
      <c r="BK202" s="73"/>
      <c r="BL202" s="73"/>
      <c r="BM202" s="73"/>
      <c r="BN202" s="73"/>
      <c r="BO202" s="73"/>
      <c r="BP202" s="73"/>
      <c r="BQ202" s="73"/>
      <c r="BR202" s="73"/>
      <c r="BS202" s="73"/>
      <c r="BT202" s="73"/>
      <c r="BU202" s="73"/>
      <c r="BV202" s="73"/>
      <c r="BW202" s="73"/>
      <c r="BX202" s="73"/>
      <c r="BY202" s="73"/>
      <c r="BZ202" s="73"/>
      <c r="CA202" s="73"/>
      <c r="CB202" s="73"/>
      <c r="CC202" s="73"/>
      <c r="CD202" s="73"/>
      <c r="CE202" s="73"/>
      <c r="CF202" s="73"/>
      <c r="CG202" s="73"/>
      <c r="CH202" s="73"/>
      <c r="CI202" s="73"/>
      <c r="CJ202" s="73"/>
      <c r="CK202" s="73"/>
      <c r="CL202" s="73"/>
      <c r="CM202" s="73"/>
      <c r="CN202" s="73"/>
      <c r="CO202" s="73"/>
      <c r="CP202" s="73"/>
      <c r="CQ202" s="73"/>
      <c r="CR202" s="73"/>
      <c r="CS202" s="73"/>
      <c r="CT202" s="73"/>
      <c r="CU202" s="73"/>
      <c r="CV202" s="73"/>
      <c r="CW202" s="73"/>
      <c r="CX202" s="73"/>
      <c r="CY202" s="73"/>
      <c r="CZ202" s="73"/>
      <c r="DA202" s="73"/>
      <c r="DB202" s="73"/>
      <c r="DC202" s="73"/>
      <c r="DD202" s="73"/>
      <c r="DE202" s="73"/>
      <c r="DF202" s="73"/>
      <c r="DG202" s="73"/>
      <c r="DH202" s="73"/>
      <c r="DI202" s="73"/>
      <c r="DJ202" s="73"/>
      <c r="DK202" s="73"/>
      <c r="DL202" s="73"/>
      <c r="DM202" s="73"/>
      <c r="DN202" s="73"/>
      <c r="DO202" s="73"/>
      <c r="DP202" s="73"/>
      <c r="DQ202" s="73"/>
      <c r="DR202" s="73"/>
      <c r="DS202" s="73"/>
      <c r="DT202" s="73"/>
      <c r="DU202" s="73"/>
      <c r="DV202" s="73"/>
      <c r="DW202" s="73"/>
      <c r="DX202" s="73"/>
      <c r="DY202" s="73"/>
      <c r="DZ202" s="73"/>
      <c r="EA202" s="73"/>
      <c r="EB202" s="73"/>
      <c r="EC202" s="73"/>
      <c r="ED202" s="73"/>
      <c r="EE202" s="73"/>
      <c r="EF202" s="73"/>
      <c r="EG202" s="73"/>
      <c r="EH202" s="73"/>
      <c r="EI202" s="73"/>
      <c r="EJ202" s="73"/>
      <c r="EK202" s="73"/>
      <c r="EL202" s="73"/>
      <c r="EM202" s="73"/>
      <c r="EN202" s="73"/>
      <c r="EO202" s="73"/>
      <c r="EP202" s="73"/>
      <c r="EQ202" s="73"/>
      <c r="ER202" s="73"/>
      <c r="ES202" s="73"/>
      <c r="ET202" s="73"/>
      <c r="EU202" s="73"/>
      <c r="EV202" s="73"/>
      <c r="EW202" s="73"/>
      <c r="EX202" s="73"/>
      <c r="EY202" s="73"/>
      <c r="EZ202" s="73"/>
      <c r="FA202" s="73"/>
      <c r="FB202" s="73"/>
      <c r="FC202" s="73"/>
      <c r="FD202" s="73"/>
      <c r="FE202" s="73"/>
      <c r="FF202" s="73"/>
      <c r="FG202" s="73"/>
      <c r="FH202" s="73"/>
      <c r="FI202" s="73"/>
      <c r="FJ202" s="73"/>
      <c r="FK202" s="73"/>
      <c r="FL202" s="73"/>
      <c r="FM202" s="73"/>
      <c r="FN202" s="73"/>
      <c r="FO202" s="73"/>
      <c r="FP202" s="73"/>
      <c r="FQ202" s="73"/>
      <c r="FR202" s="73"/>
      <c r="FS202" s="73"/>
      <c r="FT202" s="73"/>
      <c r="FU202" s="73"/>
      <c r="FV202" s="73"/>
      <c r="FW202" s="73"/>
      <c r="FX202" s="73"/>
      <c r="FY202" s="73"/>
      <c r="FZ202" s="73"/>
      <c r="GA202" s="73"/>
      <c r="GB202" s="73"/>
      <c r="GC202" s="73"/>
      <c r="GD202" s="73"/>
      <c r="GE202" s="73"/>
      <c r="GF202" s="73"/>
      <c r="GG202" s="73"/>
      <c r="GH202" s="73"/>
      <c r="GI202" s="73"/>
      <c r="GJ202" s="73"/>
      <c r="GK202" s="73"/>
      <c r="GL202" s="73"/>
      <c r="GM202" s="73"/>
      <c r="GN202" s="73"/>
      <c r="GO202" s="73"/>
      <c r="GP202" s="73"/>
      <c r="GQ202" s="73"/>
      <c r="GR202" s="73"/>
      <c r="GS202" s="73"/>
      <c r="GT202" s="73"/>
      <c r="GU202" s="73"/>
      <c r="GV202" s="73"/>
      <c r="GW202" s="73"/>
      <c r="GX202" s="73"/>
      <c r="GY202" s="73"/>
      <c r="GZ202" s="73"/>
      <c r="HA202" s="73"/>
      <c r="HB202" s="73"/>
      <c r="HC202" s="73"/>
      <c r="HD202" s="73"/>
      <c r="HE202" s="73"/>
      <c r="HF202" s="73"/>
      <c r="HG202" s="73"/>
      <c r="HH202" s="73"/>
      <c r="HI202" s="73"/>
      <c r="HJ202" s="73"/>
      <c r="HK202" s="73"/>
      <c r="HL202" s="73"/>
      <c r="HM202" s="73"/>
      <c r="HN202" s="73"/>
      <c r="HO202" s="73"/>
      <c r="HP202" s="73"/>
      <c r="HQ202" s="73"/>
      <c r="HR202" s="73"/>
      <c r="HS202" s="73"/>
      <c r="HT202" s="73"/>
      <c r="HU202" s="73"/>
      <c r="HV202" s="73"/>
      <c r="HW202" s="73"/>
      <c r="HX202" s="73"/>
      <c r="HY202" s="73"/>
      <c r="HZ202" s="73"/>
      <c r="IA202" s="73"/>
      <c r="IB202" s="73"/>
      <c r="IC202" s="73"/>
      <c r="ID202" s="73"/>
      <c r="IE202" s="73"/>
      <c r="IF202" s="73"/>
      <c r="IG202" s="73"/>
      <c r="IH202" s="73"/>
      <c r="II202" s="73"/>
      <c r="IJ202" s="73"/>
      <c r="IK202" s="73"/>
      <c r="IL202" s="73"/>
      <c r="IM202" s="73"/>
      <c r="IN202" s="73"/>
      <c r="IO202" s="73"/>
      <c r="IP202" s="73"/>
      <c r="IQ202" s="73"/>
      <c r="IR202" s="73"/>
      <c r="IS202" s="73"/>
      <c r="IT202" s="73"/>
      <c r="IU202" s="73"/>
      <c r="IV202" s="73"/>
    </row>
    <row r="203" spans="1:256" s="2" customFormat="1" ht="15" customHeight="1">
      <c r="A203" s="104"/>
      <c r="B203" s="268"/>
      <c r="C203" s="159"/>
      <c r="D203" s="73"/>
      <c r="E203" s="73"/>
      <c r="F203" s="73"/>
      <c r="G203" s="73"/>
      <c r="H203" s="73"/>
      <c r="I203" s="73"/>
      <c r="J203" s="73"/>
      <c r="K203" s="73"/>
      <c r="L203" s="73"/>
      <c r="M203" s="73"/>
      <c r="N203" s="73"/>
      <c r="O203" s="73"/>
      <c r="P203" s="73"/>
      <c r="Q203" s="73"/>
      <c r="R203" s="73"/>
      <c r="S203" s="73"/>
      <c r="T203" s="73"/>
      <c r="U203" s="73"/>
      <c r="V203" s="73"/>
      <c r="W203" s="73"/>
      <c r="X203" s="73"/>
      <c r="Y203" s="73"/>
      <c r="Z203" s="73"/>
      <c r="AA203" s="73"/>
      <c r="AB203" s="73"/>
      <c r="AC203" s="73"/>
      <c r="AD203" s="73"/>
      <c r="AE203" s="73"/>
      <c r="AF203" s="73"/>
      <c r="AG203" s="73"/>
      <c r="AH203" s="73"/>
      <c r="AI203" s="73"/>
      <c r="AJ203" s="73"/>
      <c r="AK203" s="73"/>
      <c r="AL203" s="73"/>
      <c r="AM203" s="73"/>
      <c r="AN203" s="73"/>
      <c r="AO203" s="73"/>
      <c r="AP203" s="73"/>
      <c r="AQ203" s="73"/>
      <c r="AR203" s="73"/>
      <c r="AS203" s="73"/>
      <c r="AT203" s="73"/>
      <c r="AU203" s="73"/>
      <c r="AV203" s="73"/>
      <c r="AW203" s="73"/>
      <c r="AX203" s="73"/>
      <c r="AY203" s="73"/>
      <c r="AZ203" s="73"/>
      <c r="BA203" s="73"/>
      <c r="BB203" s="73"/>
      <c r="BC203" s="73"/>
      <c r="BD203" s="73"/>
      <c r="BE203" s="73"/>
      <c r="BF203" s="73"/>
      <c r="BG203" s="73"/>
      <c r="BH203" s="73"/>
      <c r="BI203" s="73"/>
      <c r="BJ203" s="73"/>
      <c r="BK203" s="73"/>
      <c r="BL203" s="73"/>
      <c r="BM203" s="73"/>
      <c r="BN203" s="73"/>
      <c r="BO203" s="73"/>
      <c r="BP203" s="73"/>
      <c r="BQ203" s="73"/>
      <c r="BR203" s="73"/>
      <c r="BS203" s="73"/>
      <c r="BT203" s="73"/>
      <c r="BU203" s="73"/>
      <c r="BV203" s="73"/>
      <c r="BW203" s="73"/>
      <c r="BX203" s="73"/>
      <c r="BY203" s="73"/>
      <c r="BZ203" s="73"/>
      <c r="CA203" s="73"/>
      <c r="CB203" s="73"/>
      <c r="CC203" s="73"/>
      <c r="CD203" s="73"/>
      <c r="CE203" s="73"/>
      <c r="CF203" s="73"/>
      <c r="CG203" s="73"/>
      <c r="CH203" s="73"/>
      <c r="CI203" s="73"/>
      <c r="CJ203" s="73"/>
      <c r="CK203" s="73"/>
      <c r="CL203" s="73"/>
      <c r="CM203" s="73"/>
      <c r="CN203" s="73"/>
      <c r="CO203" s="73"/>
      <c r="CP203" s="73"/>
      <c r="CQ203" s="73"/>
      <c r="CR203" s="73"/>
      <c r="CS203" s="73"/>
      <c r="CT203" s="73"/>
      <c r="CU203" s="73"/>
      <c r="CV203" s="73"/>
      <c r="CW203" s="73"/>
      <c r="CX203" s="73"/>
      <c r="CY203" s="73"/>
      <c r="CZ203" s="73"/>
      <c r="DA203" s="73"/>
      <c r="DB203" s="73"/>
      <c r="DC203" s="73"/>
      <c r="DD203" s="73"/>
      <c r="DE203" s="73"/>
      <c r="DF203" s="73"/>
      <c r="DG203" s="73"/>
      <c r="DH203" s="73"/>
      <c r="DI203" s="73"/>
      <c r="DJ203" s="73"/>
      <c r="DK203" s="73"/>
      <c r="DL203" s="73"/>
      <c r="DM203" s="73"/>
      <c r="DN203" s="73"/>
      <c r="DO203" s="73"/>
      <c r="DP203" s="73"/>
      <c r="DQ203" s="73"/>
      <c r="DR203" s="73"/>
      <c r="DS203" s="73"/>
      <c r="DT203" s="73"/>
      <c r="DU203" s="73"/>
      <c r="DV203" s="73"/>
      <c r="DW203" s="73"/>
      <c r="DX203" s="73"/>
      <c r="DY203" s="73"/>
      <c r="DZ203" s="73"/>
      <c r="EA203" s="73"/>
      <c r="EB203" s="73"/>
      <c r="EC203" s="73"/>
      <c r="ED203" s="73"/>
      <c r="EE203" s="73"/>
      <c r="EF203" s="73"/>
      <c r="EG203" s="73"/>
      <c r="EH203" s="73"/>
      <c r="EI203" s="73"/>
      <c r="EJ203" s="73"/>
      <c r="EK203" s="73"/>
      <c r="EL203" s="73"/>
      <c r="EM203" s="73"/>
      <c r="EN203" s="73"/>
      <c r="EO203" s="73"/>
      <c r="EP203" s="73"/>
      <c r="EQ203" s="73"/>
      <c r="ER203" s="73"/>
      <c r="ES203" s="73"/>
      <c r="ET203" s="73"/>
      <c r="EU203" s="73"/>
      <c r="EV203" s="73"/>
      <c r="EW203" s="73"/>
      <c r="EX203" s="73"/>
      <c r="EY203" s="73"/>
      <c r="EZ203" s="73"/>
      <c r="FA203" s="73"/>
      <c r="FB203" s="73"/>
      <c r="FC203" s="73"/>
      <c r="FD203" s="73"/>
      <c r="FE203" s="73"/>
      <c r="FF203" s="73"/>
      <c r="FG203" s="73"/>
      <c r="FH203" s="73"/>
      <c r="FI203" s="73"/>
      <c r="FJ203" s="73"/>
      <c r="FK203" s="73"/>
      <c r="FL203" s="73"/>
      <c r="FM203" s="73"/>
      <c r="FN203" s="73"/>
      <c r="FO203" s="73"/>
      <c r="FP203" s="73"/>
      <c r="FQ203" s="73"/>
      <c r="FR203" s="73"/>
      <c r="FS203" s="73"/>
      <c r="FT203" s="73"/>
      <c r="FU203" s="73"/>
      <c r="FV203" s="73"/>
      <c r="FW203" s="73"/>
      <c r="FX203" s="73"/>
      <c r="FY203" s="73"/>
      <c r="FZ203" s="73"/>
      <c r="GA203" s="73"/>
      <c r="GB203" s="73"/>
      <c r="GC203" s="73"/>
      <c r="GD203" s="73"/>
      <c r="GE203" s="73"/>
      <c r="GF203" s="73"/>
      <c r="GG203" s="73"/>
      <c r="GH203" s="73"/>
      <c r="GI203" s="73"/>
      <c r="GJ203" s="73"/>
      <c r="GK203" s="73"/>
      <c r="GL203" s="73"/>
      <c r="GM203" s="73"/>
      <c r="GN203" s="73"/>
      <c r="GO203" s="73"/>
      <c r="GP203" s="73"/>
      <c r="GQ203" s="73"/>
      <c r="GR203" s="73"/>
      <c r="GS203" s="73"/>
      <c r="GT203" s="73"/>
      <c r="GU203" s="73"/>
      <c r="GV203" s="73"/>
      <c r="GW203" s="73"/>
      <c r="GX203" s="73"/>
      <c r="GY203" s="73"/>
      <c r="GZ203" s="73"/>
      <c r="HA203" s="73"/>
      <c r="HB203" s="73"/>
      <c r="HC203" s="73"/>
      <c r="HD203" s="73"/>
      <c r="HE203" s="73"/>
      <c r="HF203" s="73"/>
      <c r="HG203" s="73"/>
      <c r="HH203" s="73"/>
      <c r="HI203" s="73"/>
      <c r="HJ203" s="73"/>
      <c r="HK203" s="73"/>
      <c r="HL203" s="73"/>
      <c r="HM203" s="73"/>
      <c r="HN203" s="73"/>
      <c r="HO203" s="73"/>
      <c r="HP203" s="73"/>
      <c r="HQ203" s="73"/>
      <c r="HR203" s="73"/>
      <c r="HS203" s="73"/>
      <c r="HT203" s="73"/>
      <c r="HU203" s="73"/>
      <c r="HV203" s="73"/>
      <c r="HW203" s="73"/>
      <c r="HX203" s="73"/>
      <c r="HY203" s="73"/>
      <c r="HZ203" s="73"/>
      <c r="IA203" s="73"/>
      <c r="IB203" s="73"/>
      <c r="IC203" s="73"/>
      <c r="ID203" s="73"/>
      <c r="IE203" s="73"/>
      <c r="IF203" s="73"/>
      <c r="IG203" s="73"/>
      <c r="IH203" s="73"/>
      <c r="II203" s="73"/>
      <c r="IJ203" s="73"/>
      <c r="IK203" s="73"/>
      <c r="IL203" s="73"/>
      <c r="IM203" s="73"/>
      <c r="IN203" s="73"/>
      <c r="IO203" s="73"/>
      <c r="IP203" s="73"/>
      <c r="IQ203" s="73"/>
      <c r="IR203" s="73"/>
      <c r="IS203" s="73"/>
      <c r="IT203" s="73"/>
      <c r="IU203" s="73"/>
      <c r="IV203" s="73"/>
    </row>
    <row r="204" spans="1:256" s="2" customFormat="1" ht="15" customHeight="1">
      <c r="A204" s="104"/>
      <c r="B204" s="268"/>
      <c r="C204" s="159"/>
      <c r="D204" s="73"/>
      <c r="E204" s="73"/>
      <c r="F204" s="73"/>
      <c r="G204" s="73"/>
      <c r="H204" s="73"/>
      <c r="I204" s="73"/>
      <c r="J204" s="73"/>
      <c r="K204" s="73"/>
      <c r="L204" s="73"/>
      <c r="M204" s="73"/>
      <c r="N204" s="73"/>
      <c r="O204" s="73"/>
      <c r="P204" s="73"/>
      <c r="Q204" s="73"/>
      <c r="R204" s="73"/>
      <c r="S204" s="73"/>
      <c r="T204" s="73"/>
      <c r="U204" s="73"/>
      <c r="V204" s="73"/>
      <c r="W204" s="73"/>
      <c r="X204" s="73"/>
      <c r="Y204" s="73"/>
      <c r="Z204" s="73"/>
      <c r="AA204" s="73"/>
      <c r="AB204" s="73"/>
      <c r="AC204" s="73"/>
      <c r="AD204" s="73"/>
      <c r="AE204" s="73"/>
      <c r="AF204" s="73"/>
      <c r="AG204" s="73"/>
      <c r="AH204" s="73"/>
      <c r="AI204" s="73"/>
      <c r="AJ204" s="73"/>
      <c r="AK204" s="73"/>
      <c r="AL204" s="73"/>
      <c r="AM204" s="73"/>
      <c r="AN204" s="73"/>
      <c r="AO204" s="73"/>
      <c r="AP204" s="73"/>
      <c r="AQ204" s="73"/>
      <c r="AR204" s="73"/>
      <c r="AS204" s="73"/>
      <c r="AT204" s="73"/>
      <c r="AU204" s="73"/>
      <c r="AV204" s="73"/>
      <c r="AW204" s="73"/>
      <c r="AX204" s="73"/>
      <c r="AY204" s="73"/>
      <c r="AZ204" s="73"/>
      <c r="BA204" s="73"/>
      <c r="BB204" s="73"/>
      <c r="BC204" s="73"/>
      <c r="BD204" s="73"/>
      <c r="BE204" s="73"/>
      <c r="BF204" s="73"/>
      <c r="BG204" s="73"/>
      <c r="BH204" s="73"/>
      <c r="BI204" s="73"/>
      <c r="BJ204" s="73"/>
      <c r="BK204" s="73"/>
      <c r="BL204" s="73"/>
      <c r="BM204" s="73"/>
      <c r="BN204" s="73"/>
      <c r="BO204" s="73"/>
      <c r="BP204" s="73"/>
      <c r="BQ204" s="73"/>
      <c r="BR204" s="73"/>
      <c r="BS204" s="73"/>
      <c r="BT204" s="73"/>
      <c r="BU204" s="73"/>
      <c r="BV204" s="73"/>
      <c r="BW204" s="73"/>
      <c r="BX204" s="73"/>
      <c r="BY204" s="73"/>
      <c r="BZ204" s="73"/>
      <c r="CA204" s="73"/>
      <c r="CB204" s="73"/>
      <c r="CC204" s="73"/>
      <c r="CD204" s="73"/>
      <c r="CE204" s="73"/>
      <c r="CF204" s="73"/>
      <c r="CG204" s="73"/>
      <c r="CH204" s="73"/>
      <c r="CI204" s="73"/>
      <c r="CJ204" s="73"/>
      <c r="CK204" s="73"/>
      <c r="CL204" s="73"/>
      <c r="CM204" s="73"/>
      <c r="CN204" s="73"/>
      <c r="CO204" s="73"/>
      <c r="CP204" s="73"/>
      <c r="CQ204" s="73"/>
      <c r="CR204" s="73"/>
      <c r="CS204" s="73"/>
      <c r="CT204" s="73"/>
      <c r="CU204" s="73"/>
      <c r="CV204" s="73"/>
      <c r="CW204" s="73"/>
      <c r="CX204" s="73"/>
      <c r="CY204" s="73"/>
      <c r="CZ204" s="73"/>
      <c r="DA204" s="73"/>
      <c r="DB204" s="73"/>
      <c r="DC204" s="73"/>
      <c r="DD204" s="73"/>
      <c r="DE204" s="73"/>
      <c r="DF204" s="73"/>
      <c r="DG204" s="73"/>
      <c r="DH204" s="73"/>
      <c r="DI204" s="73"/>
      <c r="DJ204" s="73"/>
      <c r="DK204" s="73"/>
      <c r="DL204" s="73"/>
      <c r="DM204" s="73"/>
      <c r="DN204" s="73"/>
      <c r="DO204" s="73"/>
      <c r="DP204" s="73"/>
      <c r="DQ204" s="73"/>
      <c r="DR204" s="73"/>
      <c r="DS204" s="73"/>
      <c r="DT204" s="73"/>
      <c r="DU204" s="73"/>
      <c r="DV204" s="73"/>
      <c r="DW204" s="73"/>
      <c r="DX204" s="73"/>
      <c r="DY204" s="73"/>
      <c r="DZ204" s="73"/>
      <c r="EA204" s="73"/>
      <c r="EB204" s="73"/>
      <c r="EC204" s="73"/>
      <c r="ED204" s="73"/>
      <c r="EE204" s="73"/>
      <c r="EF204" s="73"/>
      <c r="EG204" s="73"/>
      <c r="EH204" s="73"/>
      <c r="EI204" s="73"/>
      <c r="EJ204" s="73"/>
      <c r="EK204" s="73"/>
      <c r="EL204" s="73"/>
      <c r="EM204" s="73"/>
      <c r="EN204" s="73"/>
      <c r="EO204" s="73"/>
      <c r="EP204" s="73"/>
      <c r="EQ204" s="73"/>
      <c r="ER204" s="73"/>
      <c r="ES204" s="73"/>
      <c r="ET204" s="73"/>
      <c r="EU204" s="73"/>
      <c r="EV204" s="73"/>
      <c r="EW204" s="73"/>
      <c r="EX204" s="73"/>
      <c r="EY204" s="73"/>
      <c r="EZ204" s="73"/>
      <c r="FA204" s="73"/>
      <c r="FB204" s="73"/>
      <c r="FC204" s="73"/>
      <c r="FD204" s="73"/>
      <c r="FE204" s="73"/>
      <c r="FF204" s="73"/>
      <c r="FG204" s="73"/>
      <c r="FH204" s="73"/>
      <c r="FI204" s="73"/>
      <c r="FJ204" s="73"/>
      <c r="FK204" s="73"/>
      <c r="FL204" s="73"/>
      <c r="FM204" s="73"/>
      <c r="FN204" s="73"/>
      <c r="FO204" s="73"/>
      <c r="FP204" s="73"/>
      <c r="FQ204" s="73"/>
      <c r="FR204" s="73"/>
      <c r="FS204" s="73"/>
      <c r="FT204" s="73"/>
      <c r="FU204" s="73"/>
      <c r="FV204" s="73"/>
      <c r="FW204" s="73"/>
      <c r="FX204" s="73"/>
      <c r="FY204" s="73"/>
      <c r="FZ204" s="73"/>
      <c r="GA204" s="73"/>
      <c r="GB204" s="73"/>
      <c r="GC204" s="73"/>
      <c r="GD204" s="73"/>
      <c r="GE204" s="73"/>
      <c r="GF204" s="73"/>
      <c r="GG204" s="73"/>
      <c r="GH204" s="73"/>
      <c r="GI204" s="73"/>
      <c r="GJ204" s="73"/>
      <c r="GK204" s="73"/>
      <c r="GL204" s="73"/>
      <c r="GM204" s="73"/>
      <c r="GN204" s="73"/>
      <c r="GO204" s="73"/>
      <c r="GP204" s="73"/>
      <c r="GQ204" s="73"/>
      <c r="GR204" s="73"/>
      <c r="GS204" s="73"/>
      <c r="GT204" s="73"/>
      <c r="GU204" s="73"/>
      <c r="GV204" s="73"/>
      <c r="GW204" s="73"/>
      <c r="GX204" s="73"/>
      <c r="GY204" s="73"/>
      <c r="GZ204" s="73"/>
      <c r="HA204" s="73"/>
      <c r="HB204" s="73"/>
      <c r="HC204" s="73"/>
      <c r="HD204" s="73"/>
      <c r="HE204" s="73"/>
      <c r="HF204" s="73"/>
      <c r="HG204" s="73"/>
      <c r="HH204" s="73"/>
      <c r="HI204" s="73"/>
      <c r="HJ204" s="73"/>
      <c r="HK204" s="73"/>
      <c r="HL204" s="73"/>
      <c r="HM204" s="73"/>
      <c r="HN204" s="73"/>
      <c r="HO204" s="73"/>
      <c r="HP204" s="73"/>
      <c r="HQ204" s="73"/>
      <c r="HR204" s="73"/>
      <c r="HS204" s="73"/>
      <c r="HT204" s="73"/>
      <c r="HU204" s="73"/>
      <c r="HV204" s="73"/>
      <c r="HW204" s="73"/>
      <c r="HX204" s="73"/>
      <c r="HY204" s="73"/>
      <c r="HZ204" s="73"/>
      <c r="IA204" s="73"/>
      <c r="IB204" s="73"/>
      <c r="IC204" s="73"/>
      <c r="ID204" s="73"/>
      <c r="IE204" s="73"/>
      <c r="IF204" s="73"/>
      <c r="IG204" s="73"/>
      <c r="IH204" s="73"/>
      <c r="II204" s="73"/>
      <c r="IJ204" s="73"/>
      <c r="IK204" s="73"/>
      <c r="IL204" s="73"/>
      <c r="IM204" s="73"/>
      <c r="IN204" s="73"/>
      <c r="IO204" s="73"/>
      <c r="IP204" s="73"/>
      <c r="IQ204" s="73"/>
      <c r="IR204" s="73"/>
      <c r="IS204" s="73"/>
      <c r="IT204" s="73"/>
      <c r="IU204" s="73"/>
      <c r="IV204" s="73"/>
    </row>
    <row r="205" spans="1:256" s="2" customFormat="1" ht="15" customHeight="1">
      <c r="A205" s="104"/>
      <c r="B205" s="268"/>
      <c r="C205" s="159"/>
      <c r="D205" s="73"/>
      <c r="E205" s="73"/>
      <c r="F205" s="73"/>
      <c r="G205" s="73"/>
      <c r="H205" s="73"/>
      <c r="I205" s="73"/>
      <c r="J205" s="73"/>
      <c r="K205" s="73"/>
      <c r="L205" s="73"/>
      <c r="M205" s="73"/>
      <c r="N205" s="73"/>
      <c r="O205" s="73"/>
      <c r="P205" s="73"/>
      <c r="Q205" s="73"/>
      <c r="R205" s="73"/>
      <c r="S205" s="73"/>
      <c r="T205" s="73"/>
      <c r="U205" s="73"/>
      <c r="V205" s="73"/>
      <c r="W205" s="73"/>
      <c r="X205" s="73"/>
      <c r="Y205" s="73"/>
      <c r="Z205" s="73"/>
      <c r="AA205" s="73"/>
      <c r="AB205" s="73"/>
      <c r="AC205" s="73"/>
      <c r="AD205" s="73"/>
      <c r="AE205" s="73"/>
      <c r="AF205" s="73"/>
      <c r="AG205" s="73"/>
      <c r="AH205" s="73"/>
      <c r="AI205" s="73"/>
      <c r="AJ205" s="73"/>
      <c r="AK205" s="73"/>
      <c r="AL205" s="73"/>
      <c r="AM205" s="73"/>
      <c r="AN205" s="73"/>
      <c r="AO205" s="73"/>
      <c r="AP205" s="73"/>
      <c r="AQ205" s="73"/>
      <c r="AR205" s="73"/>
      <c r="AS205" s="73"/>
      <c r="AT205" s="73"/>
      <c r="AU205" s="73"/>
      <c r="AV205" s="73"/>
      <c r="AW205" s="73"/>
      <c r="AX205" s="73"/>
      <c r="AY205" s="73"/>
      <c r="AZ205" s="73"/>
      <c r="BA205" s="73"/>
      <c r="BB205" s="73"/>
      <c r="BC205" s="73"/>
      <c r="BD205" s="73"/>
      <c r="BE205" s="73"/>
      <c r="BF205" s="73"/>
      <c r="BG205" s="73"/>
      <c r="BH205" s="73"/>
      <c r="BI205" s="73"/>
      <c r="BJ205" s="73"/>
      <c r="BK205" s="73"/>
      <c r="BL205" s="73"/>
      <c r="BM205" s="73"/>
      <c r="BN205" s="73"/>
      <c r="BO205" s="73"/>
      <c r="BP205" s="73"/>
      <c r="BQ205" s="73"/>
      <c r="BR205" s="73"/>
      <c r="BS205" s="73"/>
      <c r="BT205" s="73"/>
      <c r="BU205" s="73"/>
      <c r="BV205" s="73"/>
      <c r="BW205" s="73"/>
      <c r="BX205" s="73"/>
      <c r="BY205" s="73"/>
      <c r="BZ205" s="73"/>
      <c r="CA205" s="73"/>
      <c r="CB205" s="73"/>
      <c r="CC205" s="73"/>
      <c r="CD205" s="73"/>
      <c r="CE205" s="73"/>
      <c r="CF205" s="73"/>
      <c r="CG205" s="73"/>
      <c r="CH205" s="73"/>
      <c r="CI205" s="73"/>
      <c r="CJ205" s="73"/>
      <c r="CK205" s="73"/>
      <c r="CL205" s="73"/>
      <c r="CM205" s="73"/>
      <c r="CN205" s="73"/>
      <c r="CO205" s="73"/>
      <c r="CP205" s="73"/>
      <c r="CQ205" s="73"/>
      <c r="CR205" s="73"/>
      <c r="CS205" s="73"/>
      <c r="CT205" s="73"/>
      <c r="CU205" s="73"/>
      <c r="CV205" s="73"/>
      <c r="CW205" s="73"/>
      <c r="CX205" s="73"/>
      <c r="CY205" s="73"/>
      <c r="CZ205" s="73"/>
      <c r="DA205" s="73"/>
      <c r="DB205" s="73"/>
      <c r="DC205" s="73"/>
      <c r="DD205" s="73"/>
      <c r="DE205" s="73"/>
      <c r="DF205" s="73"/>
      <c r="DG205" s="73"/>
      <c r="DH205" s="73"/>
      <c r="DI205" s="73"/>
      <c r="DJ205" s="73"/>
      <c r="DK205" s="73"/>
      <c r="DL205" s="73"/>
      <c r="DM205" s="73"/>
      <c r="DN205" s="73"/>
      <c r="DO205" s="73"/>
      <c r="DP205" s="73"/>
      <c r="DQ205" s="73"/>
      <c r="DR205" s="73"/>
      <c r="DS205" s="73"/>
      <c r="DT205" s="73"/>
      <c r="DU205" s="73"/>
      <c r="DV205" s="73"/>
      <c r="DW205" s="73"/>
      <c r="DX205" s="73"/>
      <c r="DY205" s="73"/>
      <c r="DZ205" s="73"/>
      <c r="EA205" s="73"/>
      <c r="EB205" s="73"/>
      <c r="EC205" s="73"/>
      <c r="ED205" s="73"/>
      <c r="EE205" s="73"/>
      <c r="EF205" s="73"/>
      <c r="EG205" s="73"/>
      <c r="EH205" s="73"/>
      <c r="EI205" s="73"/>
      <c r="EJ205" s="73"/>
      <c r="EK205" s="73"/>
      <c r="EL205" s="73"/>
      <c r="EM205" s="73"/>
      <c r="EN205" s="73"/>
      <c r="EO205" s="73"/>
      <c r="EP205" s="73"/>
      <c r="EQ205" s="73"/>
      <c r="ER205" s="73"/>
      <c r="ES205" s="73"/>
      <c r="ET205" s="73"/>
      <c r="EU205" s="73"/>
      <c r="EV205" s="73"/>
      <c r="EW205" s="73"/>
      <c r="EX205" s="73"/>
      <c r="EY205" s="73"/>
      <c r="EZ205" s="73"/>
      <c r="FA205" s="73"/>
      <c r="FB205" s="73"/>
      <c r="FC205" s="73"/>
      <c r="FD205" s="73"/>
      <c r="FE205" s="73"/>
      <c r="FF205" s="73"/>
      <c r="FG205" s="73"/>
      <c r="FH205" s="73"/>
      <c r="FI205" s="73"/>
      <c r="FJ205" s="73"/>
      <c r="FK205" s="73"/>
      <c r="FL205" s="73"/>
      <c r="FM205" s="73"/>
      <c r="FN205" s="73"/>
      <c r="FO205" s="73"/>
      <c r="FP205" s="73"/>
      <c r="FQ205" s="73"/>
      <c r="FR205" s="73"/>
      <c r="FS205" s="73"/>
      <c r="FT205" s="73"/>
      <c r="FU205" s="73"/>
      <c r="FV205" s="73"/>
      <c r="FW205" s="73"/>
      <c r="FX205" s="73"/>
      <c r="FY205" s="73"/>
      <c r="FZ205" s="73"/>
      <c r="GA205" s="73"/>
      <c r="GB205" s="73"/>
      <c r="GC205" s="73"/>
      <c r="GD205" s="73"/>
      <c r="GE205" s="73"/>
      <c r="GF205" s="73"/>
      <c r="GG205" s="73"/>
      <c r="GH205" s="73"/>
      <c r="GI205" s="73"/>
      <c r="GJ205" s="73"/>
      <c r="GK205" s="73"/>
      <c r="GL205" s="73"/>
      <c r="GM205" s="73"/>
      <c r="GN205" s="73"/>
      <c r="GO205" s="73"/>
      <c r="GP205" s="73"/>
      <c r="GQ205" s="73"/>
      <c r="GR205" s="73"/>
      <c r="GS205" s="73"/>
      <c r="GT205" s="73"/>
      <c r="GU205" s="73"/>
      <c r="GV205" s="73"/>
      <c r="GW205" s="73"/>
      <c r="GX205" s="73"/>
      <c r="GY205" s="73"/>
      <c r="GZ205" s="73"/>
      <c r="HA205" s="73"/>
      <c r="HB205" s="73"/>
      <c r="HC205" s="73"/>
      <c r="HD205" s="73"/>
      <c r="HE205" s="73"/>
      <c r="HF205" s="73"/>
      <c r="HG205" s="73"/>
      <c r="HH205" s="73"/>
      <c r="HI205" s="73"/>
      <c r="HJ205" s="73"/>
      <c r="HK205" s="73"/>
      <c r="HL205" s="73"/>
      <c r="HM205" s="73"/>
      <c r="HN205" s="73"/>
      <c r="HO205" s="73"/>
      <c r="HP205" s="73"/>
      <c r="HQ205" s="73"/>
      <c r="HR205" s="73"/>
      <c r="HS205" s="73"/>
      <c r="HT205" s="73"/>
      <c r="HU205" s="73"/>
      <c r="HV205" s="73"/>
      <c r="HW205" s="73"/>
      <c r="HX205" s="73"/>
      <c r="HY205" s="73"/>
      <c r="HZ205" s="73"/>
      <c r="IA205" s="73"/>
      <c r="IB205" s="73"/>
      <c r="IC205" s="73"/>
      <c r="ID205" s="73"/>
      <c r="IE205" s="73"/>
      <c r="IF205" s="73"/>
      <c r="IG205" s="73"/>
      <c r="IH205" s="73"/>
      <c r="II205" s="73"/>
      <c r="IJ205" s="73"/>
      <c r="IK205" s="73"/>
      <c r="IL205" s="73"/>
      <c r="IM205" s="73"/>
      <c r="IN205" s="73"/>
      <c r="IO205" s="73"/>
      <c r="IP205" s="73"/>
      <c r="IQ205" s="73"/>
      <c r="IR205" s="73"/>
      <c r="IS205" s="73"/>
      <c r="IT205" s="73"/>
      <c r="IU205" s="73"/>
      <c r="IV205" s="73"/>
    </row>
    <row r="206" spans="1:256" s="2" customFormat="1" ht="15" customHeight="1">
      <c r="A206" s="104"/>
      <c r="B206" s="268"/>
      <c r="C206" s="159"/>
      <c r="D206" s="73"/>
      <c r="E206" s="73"/>
      <c r="F206" s="73"/>
      <c r="G206" s="73"/>
      <c r="H206" s="73"/>
      <c r="I206" s="73"/>
      <c r="J206" s="73"/>
      <c r="K206" s="73"/>
      <c r="L206" s="73"/>
      <c r="M206" s="73"/>
      <c r="N206" s="73"/>
      <c r="O206" s="73"/>
      <c r="P206" s="73"/>
      <c r="Q206" s="73"/>
      <c r="R206" s="73"/>
      <c r="S206" s="73"/>
      <c r="T206" s="73"/>
      <c r="U206" s="73"/>
      <c r="V206" s="73"/>
      <c r="W206" s="73"/>
      <c r="X206" s="73"/>
      <c r="Y206" s="73"/>
      <c r="Z206" s="73"/>
      <c r="AA206" s="73"/>
      <c r="AB206" s="73"/>
      <c r="AC206" s="73"/>
      <c r="AD206" s="73"/>
      <c r="AE206" s="73"/>
      <c r="AF206" s="73"/>
      <c r="AG206" s="73"/>
      <c r="AH206" s="73"/>
      <c r="AI206" s="73"/>
      <c r="AJ206" s="73"/>
      <c r="AK206" s="73"/>
      <c r="AL206" s="73"/>
      <c r="AM206" s="73"/>
      <c r="AN206" s="73"/>
      <c r="AO206" s="73"/>
      <c r="AP206" s="73"/>
      <c r="AQ206" s="73"/>
      <c r="AR206" s="73"/>
      <c r="AS206" s="73"/>
      <c r="AT206" s="73"/>
      <c r="AU206" s="73"/>
      <c r="AV206" s="73"/>
      <c r="AW206" s="73"/>
      <c r="AX206" s="73"/>
      <c r="AY206" s="73"/>
      <c r="AZ206" s="73"/>
      <c r="BA206" s="73"/>
      <c r="BB206" s="73"/>
      <c r="BC206" s="73"/>
      <c r="BD206" s="73"/>
      <c r="BE206" s="73"/>
      <c r="BF206" s="73"/>
      <c r="BG206" s="73"/>
      <c r="BH206" s="73"/>
      <c r="BI206" s="73"/>
      <c r="BJ206" s="73"/>
      <c r="BK206" s="73"/>
      <c r="BL206" s="73"/>
      <c r="BM206" s="73"/>
      <c r="BN206" s="73"/>
      <c r="BO206" s="73"/>
      <c r="BP206" s="73"/>
      <c r="BQ206" s="73"/>
      <c r="BR206" s="73"/>
      <c r="BS206" s="73"/>
      <c r="BT206" s="73"/>
      <c r="BU206" s="73"/>
      <c r="BV206" s="73"/>
      <c r="BW206" s="73"/>
      <c r="BX206" s="73"/>
      <c r="BY206" s="73"/>
      <c r="BZ206" s="73"/>
      <c r="CA206" s="73"/>
      <c r="CB206" s="73"/>
      <c r="CC206" s="73"/>
      <c r="CD206" s="73"/>
      <c r="CE206" s="73"/>
      <c r="CF206" s="73"/>
      <c r="CG206" s="73"/>
      <c r="CH206" s="73"/>
      <c r="CI206" s="73"/>
      <c r="CJ206" s="73"/>
      <c r="CK206" s="73"/>
      <c r="CL206" s="73"/>
      <c r="CM206" s="73"/>
      <c r="CN206" s="73"/>
      <c r="CO206" s="73"/>
      <c r="CP206" s="73"/>
      <c r="CQ206" s="73"/>
      <c r="CR206" s="73"/>
      <c r="CS206" s="73"/>
      <c r="CT206" s="73"/>
      <c r="CU206" s="73"/>
      <c r="CV206" s="73"/>
      <c r="CW206" s="73"/>
      <c r="CX206" s="73"/>
      <c r="CY206" s="73"/>
      <c r="CZ206" s="73"/>
      <c r="DA206" s="73"/>
      <c r="DB206" s="73"/>
      <c r="DC206" s="73"/>
      <c r="DD206" s="73"/>
      <c r="DE206" s="73"/>
      <c r="DF206" s="73"/>
      <c r="DG206" s="73"/>
      <c r="DH206" s="73"/>
      <c r="DI206" s="73"/>
      <c r="DJ206" s="73"/>
      <c r="DK206" s="73"/>
      <c r="DL206" s="73"/>
      <c r="DM206" s="73"/>
      <c r="DN206" s="73"/>
      <c r="DO206" s="73"/>
      <c r="DP206" s="73"/>
      <c r="DQ206" s="73"/>
      <c r="DR206" s="73"/>
      <c r="DS206" s="73"/>
      <c r="DT206" s="73"/>
      <c r="DU206" s="73"/>
      <c r="DV206" s="73"/>
      <c r="DW206" s="73"/>
      <c r="DX206" s="73"/>
      <c r="DY206" s="73"/>
      <c r="DZ206" s="73"/>
      <c r="EA206" s="73"/>
      <c r="EB206" s="73"/>
      <c r="EC206" s="73"/>
      <c r="ED206" s="73"/>
      <c r="EE206" s="73"/>
      <c r="EF206" s="73"/>
      <c r="EG206" s="73"/>
      <c r="EH206" s="73"/>
      <c r="EI206" s="73"/>
      <c r="EJ206" s="73"/>
      <c r="EK206" s="73"/>
      <c r="EL206" s="73"/>
      <c r="EM206" s="73"/>
      <c r="EN206" s="73"/>
      <c r="EO206" s="73"/>
      <c r="EP206" s="73"/>
      <c r="EQ206" s="73"/>
      <c r="ER206" s="73"/>
      <c r="ES206" s="73"/>
      <c r="ET206" s="73"/>
      <c r="EU206" s="73"/>
      <c r="EV206" s="73"/>
      <c r="EW206" s="73"/>
      <c r="EX206" s="73"/>
      <c r="EY206" s="73"/>
      <c r="EZ206" s="73"/>
      <c r="FA206" s="73"/>
      <c r="FB206" s="73"/>
      <c r="FC206" s="73"/>
      <c r="FD206" s="73"/>
      <c r="FE206" s="73"/>
      <c r="FF206" s="73"/>
      <c r="FG206" s="73"/>
      <c r="FH206" s="73"/>
      <c r="FI206" s="73"/>
      <c r="FJ206" s="73"/>
      <c r="FK206" s="73"/>
      <c r="FL206" s="73"/>
      <c r="FM206" s="73"/>
      <c r="FN206" s="73"/>
      <c r="FO206" s="73"/>
      <c r="FP206" s="73"/>
      <c r="FQ206" s="73"/>
      <c r="FR206" s="73"/>
      <c r="FS206" s="73"/>
      <c r="FT206" s="73"/>
      <c r="FU206" s="73"/>
      <c r="FV206" s="73"/>
      <c r="FW206" s="73"/>
      <c r="FX206" s="73"/>
      <c r="FY206" s="73"/>
      <c r="FZ206" s="73"/>
      <c r="GA206" s="73"/>
      <c r="GB206" s="73"/>
      <c r="GC206" s="73"/>
      <c r="GD206" s="73"/>
      <c r="GE206" s="73"/>
      <c r="GF206" s="73"/>
      <c r="GG206" s="73"/>
      <c r="GH206" s="73"/>
      <c r="GI206" s="73"/>
      <c r="GJ206" s="73"/>
      <c r="GK206" s="73"/>
      <c r="GL206" s="73"/>
      <c r="GM206" s="73"/>
      <c r="GN206" s="73"/>
      <c r="GO206" s="73"/>
      <c r="GP206" s="73"/>
      <c r="GQ206" s="73"/>
      <c r="GR206" s="73"/>
      <c r="GS206" s="73"/>
      <c r="GT206" s="73"/>
      <c r="GU206" s="73"/>
      <c r="GV206" s="73"/>
      <c r="GW206" s="73"/>
      <c r="GX206" s="73"/>
      <c r="GY206" s="73"/>
      <c r="GZ206" s="73"/>
      <c r="HA206" s="73"/>
      <c r="HB206" s="73"/>
      <c r="HC206" s="73"/>
      <c r="HD206" s="73"/>
      <c r="HE206" s="73"/>
      <c r="HF206" s="73"/>
      <c r="HG206" s="73"/>
      <c r="HH206" s="73"/>
      <c r="HI206" s="73"/>
      <c r="HJ206" s="73"/>
      <c r="HK206" s="73"/>
      <c r="HL206" s="73"/>
      <c r="HM206" s="73"/>
      <c r="HN206" s="73"/>
      <c r="HO206" s="73"/>
      <c r="HP206" s="73"/>
      <c r="HQ206" s="73"/>
      <c r="HR206" s="73"/>
      <c r="HS206" s="73"/>
      <c r="HT206" s="73"/>
      <c r="HU206" s="73"/>
      <c r="HV206" s="73"/>
      <c r="HW206" s="73"/>
      <c r="HX206" s="73"/>
      <c r="HY206" s="73"/>
      <c r="HZ206" s="73"/>
      <c r="IA206" s="73"/>
      <c r="IB206" s="73"/>
      <c r="IC206" s="73"/>
      <c r="ID206" s="73"/>
      <c r="IE206" s="73"/>
      <c r="IF206" s="73"/>
      <c r="IG206" s="73"/>
      <c r="IH206" s="73"/>
      <c r="II206" s="73"/>
      <c r="IJ206" s="73"/>
      <c r="IK206" s="73"/>
      <c r="IL206" s="73"/>
      <c r="IM206" s="73"/>
      <c r="IN206" s="73"/>
      <c r="IO206" s="73"/>
      <c r="IP206" s="73"/>
      <c r="IQ206" s="73"/>
      <c r="IR206" s="73"/>
      <c r="IS206" s="73"/>
      <c r="IT206" s="73"/>
      <c r="IU206" s="73"/>
      <c r="IV206" s="73"/>
    </row>
    <row r="207" spans="1:256" ht="15" customHeight="1">
      <c r="A207" s="104"/>
      <c r="B207" s="268"/>
      <c r="C207" s="159"/>
      <c r="D207" s="73"/>
      <c r="E207" s="73"/>
      <c r="F207" s="73"/>
      <c r="G207" s="73"/>
      <c r="H207" s="73"/>
      <c r="I207" s="73"/>
      <c r="J207" s="73"/>
      <c r="K207" s="73"/>
      <c r="L207" s="73"/>
      <c r="M207" s="73"/>
      <c r="N207" s="73"/>
      <c r="O207" s="73"/>
      <c r="P207" s="73"/>
      <c r="Q207" s="73"/>
      <c r="R207" s="73"/>
      <c r="S207" s="73"/>
      <c r="T207" s="73"/>
      <c r="U207" s="73"/>
      <c r="V207" s="73"/>
      <c r="W207" s="73"/>
      <c r="X207" s="73"/>
      <c r="Y207" s="73"/>
      <c r="Z207" s="73"/>
      <c r="AA207" s="73"/>
      <c r="AB207" s="73"/>
      <c r="AC207" s="73"/>
      <c r="AD207" s="73"/>
      <c r="AE207" s="73"/>
      <c r="AF207" s="73"/>
      <c r="AG207" s="73"/>
      <c r="AH207" s="73"/>
      <c r="AI207" s="73"/>
      <c r="AJ207" s="73"/>
      <c r="AK207" s="73"/>
      <c r="AL207" s="73"/>
      <c r="AM207" s="73"/>
      <c r="AN207" s="73"/>
      <c r="AO207" s="73"/>
      <c r="AP207" s="73"/>
      <c r="AQ207" s="73"/>
      <c r="AR207" s="73"/>
      <c r="AS207" s="73"/>
      <c r="AT207" s="73"/>
      <c r="AU207" s="73"/>
      <c r="AV207" s="73"/>
      <c r="AW207" s="73"/>
      <c r="AX207" s="73"/>
      <c r="AY207" s="73"/>
      <c r="AZ207" s="73"/>
      <c r="BA207" s="73"/>
      <c r="BB207" s="73"/>
      <c r="BC207" s="73"/>
      <c r="BD207" s="73"/>
      <c r="BE207" s="73"/>
      <c r="BF207" s="73"/>
      <c r="BG207" s="73"/>
      <c r="BH207" s="73"/>
      <c r="BI207" s="73"/>
      <c r="BJ207" s="73"/>
      <c r="BK207" s="73"/>
      <c r="BL207" s="73"/>
      <c r="BM207" s="73"/>
      <c r="BN207" s="73"/>
      <c r="BO207" s="73"/>
      <c r="BP207" s="73"/>
      <c r="BQ207" s="73"/>
      <c r="BR207" s="73"/>
      <c r="BS207" s="73"/>
      <c r="BT207" s="73"/>
      <c r="BU207" s="73"/>
      <c r="BV207" s="73"/>
      <c r="BW207" s="73"/>
      <c r="BX207" s="73"/>
      <c r="BY207" s="73"/>
      <c r="BZ207" s="73"/>
      <c r="CA207" s="73"/>
      <c r="CB207" s="73"/>
      <c r="CC207" s="73"/>
      <c r="CD207" s="73"/>
      <c r="CE207" s="73"/>
      <c r="CF207" s="73"/>
      <c r="CG207" s="73"/>
      <c r="CH207" s="73"/>
      <c r="CI207" s="73"/>
      <c r="CJ207" s="73"/>
      <c r="CK207" s="73"/>
      <c r="CL207" s="73"/>
      <c r="CM207" s="73"/>
      <c r="CN207" s="73"/>
      <c r="CO207" s="73"/>
      <c r="CP207" s="73"/>
      <c r="CQ207" s="73"/>
      <c r="CR207" s="73"/>
      <c r="CS207" s="73"/>
      <c r="CT207" s="73"/>
      <c r="CU207" s="73"/>
      <c r="CV207" s="73"/>
      <c r="CW207" s="73"/>
      <c r="CX207" s="73"/>
      <c r="CY207" s="73"/>
      <c r="CZ207" s="73"/>
      <c r="DA207" s="73"/>
      <c r="DB207" s="73"/>
      <c r="DC207" s="73"/>
      <c r="DD207" s="73"/>
      <c r="DE207" s="73"/>
      <c r="DF207" s="73"/>
      <c r="DG207" s="73"/>
      <c r="DH207" s="73"/>
      <c r="DI207" s="73"/>
      <c r="DJ207" s="73"/>
      <c r="DK207" s="73"/>
      <c r="DL207" s="73"/>
      <c r="DM207" s="73"/>
      <c r="DN207" s="73"/>
      <c r="DO207" s="73"/>
      <c r="DP207" s="73"/>
      <c r="DQ207" s="73"/>
      <c r="DR207" s="73"/>
      <c r="DS207" s="73"/>
      <c r="DT207" s="73"/>
      <c r="DU207" s="73"/>
      <c r="DV207" s="73"/>
      <c r="DW207" s="73"/>
      <c r="DX207" s="73"/>
      <c r="DY207" s="73"/>
      <c r="DZ207" s="73"/>
      <c r="EA207" s="73"/>
      <c r="EB207" s="73"/>
      <c r="EC207" s="73"/>
      <c r="ED207" s="73"/>
      <c r="EE207" s="73"/>
      <c r="EF207" s="73"/>
      <c r="EG207" s="73"/>
      <c r="EH207" s="73"/>
      <c r="EI207" s="73"/>
      <c r="EJ207" s="73"/>
      <c r="EK207" s="73"/>
      <c r="EL207" s="73"/>
      <c r="EM207" s="73"/>
      <c r="EN207" s="73"/>
      <c r="EO207" s="73"/>
      <c r="EP207" s="73"/>
      <c r="EQ207" s="73"/>
      <c r="ER207" s="73"/>
      <c r="ES207" s="73"/>
      <c r="ET207" s="73"/>
      <c r="EU207" s="73"/>
      <c r="EV207" s="73"/>
      <c r="EW207" s="73"/>
      <c r="EX207" s="73"/>
      <c r="EY207" s="73"/>
      <c r="EZ207" s="73"/>
      <c r="FA207" s="73"/>
      <c r="FB207" s="73"/>
      <c r="FC207" s="73"/>
      <c r="FD207" s="73"/>
      <c r="FE207" s="73"/>
      <c r="FF207" s="73"/>
      <c r="FG207" s="73"/>
      <c r="FH207" s="73"/>
      <c r="FI207" s="73"/>
      <c r="FJ207" s="73"/>
      <c r="FK207" s="73"/>
      <c r="FL207" s="73"/>
      <c r="FM207" s="73"/>
      <c r="FN207" s="73"/>
      <c r="FO207" s="73"/>
      <c r="FP207" s="73"/>
      <c r="FQ207" s="73"/>
      <c r="FR207" s="73"/>
      <c r="FS207" s="73"/>
      <c r="FT207" s="73"/>
      <c r="FU207" s="73"/>
      <c r="FV207" s="73"/>
      <c r="FW207" s="73"/>
      <c r="FX207" s="73"/>
      <c r="FY207" s="73"/>
      <c r="FZ207" s="73"/>
      <c r="GA207" s="73"/>
      <c r="GB207" s="73"/>
      <c r="GC207" s="73"/>
      <c r="GD207" s="73"/>
      <c r="GE207" s="73"/>
      <c r="GF207" s="73"/>
      <c r="GG207" s="73"/>
      <c r="GH207" s="73"/>
      <c r="GI207" s="73"/>
      <c r="GJ207" s="73"/>
      <c r="GK207" s="73"/>
      <c r="GL207" s="73"/>
      <c r="GM207" s="73"/>
      <c r="GN207" s="73"/>
      <c r="GO207" s="73"/>
      <c r="GP207" s="73"/>
      <c r="GQ207" s="73"/>
      <c r="GR207" s="73"/>
      <c r="GS207" s="73"/>
      <c r="GT207" s="73"/>
      <c r="GU207" s="73"/>
      <c r="GV207" s="73"/>
      <c r="GW207" s="73"/>
      <c r="GX207" s="73"/>
      <c r="GY207" s="73"/>
      <c r="GZ207" s="73"/>
      <c r="HA207" s="73"/>
      <c r="HB207" s="73"/>
      <c r="HC207" s="73"/>
      <c r="HD207" s="73"/>
      <c r="HE207" s="73"/>
      <c r="HF207" s="73"/>
      <c r="HG207" s="73"/>
      <c r="HH207" s="73"/>
      <c r="HI207" s="73"/>
      <c r="HJ207" s="73"/>
      <c r="HK207" s="73"/>
      <c r="HL207" s="73"/>
      <c r="HM207" s="73"/>
      <c r="HN207" s="73"/>
      <c r="HO207" s="73"/>
      <c r="HP207" s="73"/>
      <c r="HQ207" s="73"/>
      <c r="HR207" s="73"/>
      <c r="HS207" s="73"/>
      <c r="HT207" s="73"/>
      <c r="HU207" s="73"/>
      <c r="HV207" s="73"/>
      <c r="HW207" s="73"/>
      <c r="HX207" s="73"/>
      <c r="HY207" s="73"/>
      <c r="HZ207" s="73"/>
      <c r="IA207" s="73"/>
      <c r="IB207" s="73"/>
      <c r="IC207" s="73"/>
      <c r="ID207" s="73"/>
      <c r="IE207" s="73"/>
      <c r="IF207" s="73"/>
      <c r="IG207" s="73"/>
      <c r="IH207" s="73"/>
      <c r="II207" s="73"/>
      <c r="IJ207" s="73"/>
      <c r="IK207" s="73"/>
      <c r="IL207" s="73"/>
      <c r="IM207" s="73"/>
      <c r="IN207" s="73"/>
      <c r="IO207" s="73"/>
      <c r="IP207" s="73"/>
      <c r="IQ207" s="73"/>
      <c r="IR207" s="73"/>
      <c r="IS207" s="73"/>
      <c r="IT207" s="73"/>
      <c r="IU207" s="73"/>
      <c r="IV207" s="73"/>
    </row>
    <row r="208" spans="1:256" ht="15" customHeight="1">
      <c r="A208" s="104"/>
      <c r="B208" s="268"/>
      <c r="C208" s="159"/>
      <c r="D208" s="73"/>
      <c r="E208" s="73"/>
      <c r="F208" s="73"/>
      <c r="G208" s="73"/>
      <c r="H208" s="73"/>
      <c r="I208" s="73"/>
      <c r="J208" s="73"/>
      <c r="K208" s="73"/>
      <c r="L208" s="73"/>
      <c r="M208" s="73"/>
      <c r="N208" s="73"/>
      <c r="O208" s="73"/>
      <c r="P208" s="73"/>
      <c r="Q208" s="73"/>
      <c r="R208" s="73"/>
      <c r="S208" s="73"/>
      <c r="T208" s="73"/>
      <c r="U208" s="73"/>
      <c r="V208" s="73"/>
      <c r="W208" s="73"/>
      <c r="X208" s="73"/>
      <c r="Y208" s="73"/>
      <c r="Z208" s="73"/>
      <c r="AA208" s="73"/>
      <c r="AB208" s="73"/>
      <c r="AC208" s="73"/>
      <c r="AD208" s="73"/>
      <c r="AE208" s="73"/>
      <c r="AF208" s="73"/>
      <c r="AG208" s="73"/>
      <c r="AH208" s="73"/>
      <c r="AI208" s="73"/>
      <c r="AJ208" s="73"/>
      <c r="AK208" s="73"/>
      <c r="AL208" s="73"/>
      <c r="AM208" s="73"/>
      <c r="AN208" s="73"/>
      <c r="AO208" s="73"/>
      <c r="AP208" s="73"/>
      <c r="AQ208" s="73"/>
      <c r="AR208" s="73"/>
      <c r="AS208" s="73"/>
      <c r="AT208" s="73"/>
      <c r="AU208" s="73"/>
      <c r="AV208" s="73"/>
      <c r="AW208" s="73"/>
      <c r="AX208" s="73"/>
      <c r="AY208" s="73"/>
      <c r="AZ208" s="73"/>
      <c r="BA208" s="73"/>
      <c r="BB208" s="73"/>
      <c r="BC208" s="73"/>
      <c r="BD208" s="73"/>
      <c r="BE208" s="73"/>
      <c r="BF208" s="73"/>
      <c r="BG208" s="73"/>
      <c r="BH208" s="73"/>
      <c r="BI208" s="73"/>
      <c r="BJ208" s="73"/>
      <c r="BK208" s="73"/>
      <c r="BL208" s="73"/>
      <c r="BM208" s="73"/>
      <c r="BN208" s="73"/>
      <c r="BO208" s="73"/>
      <c r="BP208" s="73"/>
      <c r="BQ208" s="73"/>
      <c r="BR208" s="73"/>
      <c r="BS208" s="73"/>
      <c r="BT208" s="73"/>
      <c r="BU208" s="73"/>
      <c r="BV208" s="73"/>
      <c r="BW208" s="73"/>
      <c r="BX208" s="73"/>
      <c r="BY208" s="73"/>
      <c r="BZ208" s="73"/>
      <c r="CA208" s="73"/>
      <c r="CB208" s="73"/>
      <c r="CC208" s="73"/>
      <c r="CD208" s="73"/>
      <c r="CE208" s="73"/>
      <c r="CF208" s="73"/>
      <c r="CG208" s="73"/>
      <c r="CH208" s="73"/>
      <c r="CI208" s="73"/>
      <c r="CJ208" s="73"/>
      <c r="CK208" s="73"/>
      <c r="CL208" s="73"/>
      <c r="CM208" s="73"/>
      <c r="CN208" s="73"/>
      <c r="CO208" s="73"/>
      <c r="CP208" s="73"/>
      <c r="CQ208" s="73"/>
      <c r="CR208" s="73"/>
      <c r="CS208" s="73"/>
      <c r="CT208" s="73"/>
      <c r="CU208" s="73"/>
      <c r="CV208" s="73"/>
      <c r="CW208" s="73"/>
      <c r="CX208" s="73"/>
      <c r="CY208" s="73"/>
      <c r="CZ208" s="73"/>
      <c r="DA208" s="73"/>
      <c r="DB208" s="73"/>
      <c r="DC208" s="73"/>
      <c r="DD208" s="73"/>
      <c r="DE208" s="73"/>
      <c r="DF208" s="73"/>
      <c r="DG208" s="73"/>
      <c r="DH208" s="73"/>
      <c r="DI208" s="73"/>
      <c r="DJ208" s="73"/>
      <c r="DK208" s="73"/>
      <c r="DL208" s="73"/>
      <c r="DM208" s="73"/>
      <c r="DN208" s="73"/>
      <c r="DO208" s="73"/>
      <c r="DP208" s="73"/>
      <c r="DQ208" s="73"/>
      <c r="DR208" s="73"/>
      <c r="DS208" s="73"/>
      <c r="DT208" s="73"/>
      <c r="DU208" s="73"/>
      <c r="DV208" s="73"/>
      <c r="DW208" s="73"/>
      <c r="DX208" s="73"/>
      <c r="DY208" s="73"/>
      <c r="DZ208" s="73"/>
      <c r="EA208" s="73"/>
      <c r="EB208" s="73"/>
      <c r="EC208" s="73"/>
      <c r="ED208" s="73"/>
      <c r="EE208" s="73"/>
      <c r="EF208" s="73"/>
      <c r="EG208" s="73"/>
      <c r="EH208" s="73"/>
      <c r="EI208" s="73"/>
      <c r="EJ208" s="73"/>
      <c r="EK208" s="73"/>
      <c r="EL208" s="73"/>
      <c r="EM208" s="73"/>
      <c r="EN208" s="73"/>
      <c r="EO208" s="73"/>
      <c r="EP208" s="73"/>
      <c r="EQ208" s="73"/>
      <c r="ER208" s="73"/>
      <c r="ES208" s="73"/>
      <c r="ET208" s="73"/>
      <c r="EU208" s="73"/>
      <c r="EV208" s="73"/>
      <c r="EW208" s="73"/>
      <c r="EX208" s="73"/>
      <c r="EY208" s="73"/>
      <c r="EZ208" s="73"/>
      <c r="FA208" s="73"/>
      <c r="FB208" s="73"/>
      <c r="FC208" s="73"/>
      <c r="FD208" s="73"/>
      <c r="FE208" s="73"/>
      <c r="FF208" s="73"/>
      <c r="FG208" s="73"/>
      <c r="FH208" s="73"/>
      <c r="FI208" s="73"/>
      <c r="FJ208" s="73"/>
      <c r="FK208" s="73"/>
      <c r="FL208" s="73"/>
      <c r="FM208" s="73"/>
      <c r="FN208" s="73"/>
      <c r="FO208" s="73"/>
      <c r="FP208" s="73"/>
      <c r="FQ208" s="73"/>
      <c r="FR208" s="73"/>
      <c r="FS208" s="73"/>
      <c r="FT208" s="73"/>
      <c r="FU208" s="73"/>
      <c r="FV208" s="73"/>
      <c r="FW208" s="73"/>
      <c r="FX208" s="73"/>
      <c r="FY208" s="73"/>
      <c r="FZ208" s="73"/>
      <c r="GA208" s="73"/>
      <c r="GB208" s="73"/>
      <c r="GC208" s="73"/>
      <c r="GD208" s="73"/>
      <c r="GE208" s="73"/>
      <c r="GF208" s="73"/>
      <c r="GG208" s="73"/>
      <c r="GH208" s="73"/>
      <c r="GI208" s="73"/>
      <c r="GJ208" s="73"/>
      <c r="GK208" s="73"/>
      <c r="GL208" s="73"/>
      <c r="GM208" s="73"/>
      <c r="GN208" s="73"/>
      <c r="GO208" s="73"/>
      <c r="GP208" s="73"/>
      <c r="GQ208" s="73"/>
      <c r="GR208" s="73"/>
      <c r="GS208" s="73"/>
      <c r="GT208" s="73"/>
      <c r="GU208" s="73"/>
      <c r="GV208" s="73"/>
      <c r="GW208" s="73"/>
      <c r="GX208" s="73"/>
      <c r="GY208" s="73"/>
      <c r="GZ208" s="73"/>
      <c r="HA208" s="73"/>
      <c r="HB208" s="73"/>
      <c r="HC208" s="73"/>
      <c r="HD208" s="73"/>
      <c r="HE208" s="73"/>
      <c r="HF208" s="73"/>
      <c r="HG208" s="73"/>
      <c r="HH208" s="73"/>
      <c r="HI208" s="73"/>
      <c r="HJ208" s="73"/>
      <c r="HK208" s="73"/>
      <c r="HL208" s="73"/>
      <c r="HM208" s="73"/>
      <c r="HN208" s="73"/>
      <c r="HO208" s="73"/>
      <c r="HP208" s="73"/>
      <c r="HQ208" s="73"/>
      <c r="HR208" s="73"/>
      <c r="HS208" s="73"/>
      <c r="HT208" s="73"/>
      <c r="HU208" s="73"/>
      <c r="HV208" s="73"/>
      <c r="HW208" s="73"/>
      <c r="HX208" s="73"/>
      <c r="HY208" s="73"/>
      <c r="HZ208" s="73"/>
      <c r="IA208" s="73"/>
      <c r="IB208" s="73"/>
      <c r="IC208" s="73"/>
      <c r="ID208" s="73"/>
      <c r="IE208" s="73"/>
      <c r="IF208" s="73"/>
      <c r="IG208" s="73"/>
      <c r="IH208" s="73"/>
      <c r="II208" s="73"/>
      <c r="IJ208" s="73"/>
      <c r="IK208" s="73"/>
      <c r="IL208" s="73"/>
      <c r="IM208" s="73"/>
      <c r="IN208" s="73"/>
      <c r="IO208" s="73"/>
      <c r="IP208" s="73"/>
      <c r="IQ208" s="73"/>
      <c r="IR208" s="73"/>
      <c r="IS208" s="73"/>
      <c r="IT208" s="73"/>
      <c r="IU208" s="73"/>
      <c r="IV208" s="73"/>
    </row>
    <row r="209" spans="1:256" ht="15" customHeight="1">
      <c r="A209" s="104"/>
      <c r="B209" s="268"/>
      <c r="C209" s="159"/>
      <c r="D209" s="73"/>
      <c r="E209" s="73"/>
      <c r="F209" s="73"/>
      <c r="G209" s="73"/>
      <c r="H209" s="73"/>
      <c r="I209" s="73"/>
      <c r="J209" s="73"/>
      <c r="K209" s="73"/>
      <c r="L209" s="73"/>
      <c r="M209" s="73"/>
      <c r="N209" s="73"/>
      <c r="O209" s="73"/>
      <c r="P209" s="73"/>
      <c r="Q209" s="73"/>
      <c r="R209" s="73"/>
      <c r="S209" s="73"/>
      <c r="T209" s="73"/>
      <c r="U209" s="73"/>
      <c r="V209" s="73"/>
      <c r="W209" s="73"/>
      <c r="X209" s="73"/>
      <c r="Y209" s="73"/>
      <c r="Z209" s="73"/>
      <c r="AA209" s="73"/>
      <c r="AB209" s="73"/>
      <c r="AC209" s="73"/>
      <c r="AD209" s="73"/>
      <c r="AE209" s="73"/>
      <c r="AF209" s="73"/>
      <c r="AG209" s="73"/>
      <c r="AH209" s="73"/>
      <c r="AI209" s="73"/>
      <c r="AJ209" s="73"/>
      <c r="AK209" s="73"/>
      <c r="AL209" s="73"/>
      <c r="AM209" s="73"/>
      <c r="AN209" s="73"/>
      <c r="AO209" s="73"/>
      <c r="AP209" s="73"/>
      <c r="AQ209" s="73"/>
      <c r="AR209" s="73"/>
      <c r="AS209" s="73"/>
      <c r="AT209" s="73"/>
      <c r="AU209" s="73"/>
      <c r="AV209" s="73"/>
      <c r="AW209" s="73"/>
      <c r="AX209" s="73"/>
      <c r="AY209" s="73"/>
      <c r="AZ209" s="73"/>
      <c r="BA209" s="73"/>
      <c r="BB209" s="73"/>
      <c r="BC209" s="73"/>
      <c r="BD209" s="73"/>
      <c r="BE209" s="73"/>
      <c r="BF209" s="73"/>
      <c r="BG209" s="73"/>
      <c r="BH209" s="73"/>
      <c r="BI209" s="73"/>
      <c r="BJ209" s="73"/>
      <c r="BK209" s="73"/>
      <c r="BL209" s="73"/>
      <c r="BM209" s="73"/>
      <c r="BN209" s="73"/>
      <c r="BO209" s="73"/>
      <c r="BP209" s="73"/>
      <c r="BQ209" s="73"/>
      <c r="BR209" s="73"/>
      <c r="BS209" s="73"/>
      <c r="BT209" s="73"/>
      <c r="BU209" s="73"/>
      <c r="BV209" s="73"/>
      <c r="BW209" s="73"/>
      <c r="BX209" s="73"/>
      <c r="BY209" s="73"/>
      <c r="BZ209" s="73"/>
      <c r="CA209" s="73"/>
      <c r="CB209" s="73"/>
      <c r="CC209" s="73"/>
      <c r="CD209" s="73"/>
      <c r="CE209" s="73"/>
      <c r="CF209" s="73"/>
      <c r="CG209" s="73"/>
      <c r="CH209" s="73"/>
      <c r="CI209" s="73"/>
      <c r="CJ209" s="73"/>
      <c r="CK209" s="73"/>
      <c r="CL209" s="73"/>
      <c r="CM209" s="73"/>
      <c r="CN209" s="73"/>
      <c r="CO209" s="73"/>
      <c r="CP209" s="73"/>
      <c r="CQ209" s="73"/>
      <c r="CR209" s="73"/>
      <c r="CS209" s="73"/>
      <c r="CT209" s="73"/>
      <c r="CU209" s="73"/>
      <c r="CV209" s="73"/>
      <c r="CW209" s="73"/>
      <c r="CX209" s="73"/>
      <c r="CY209" s="73"/>
      <c r="CZ209" s="73"/>
      <c r="DA209" s="73"/>
      <c r="DB209" s="73"/>
      <c r="DC209" s="73"/>
      <c r="DD209" s="73"/>
      <c r="DE209" s="73"/>
      <c r="DF209" s="73"/>
      <c r="DG209" s="73"/>
      <c r="DH209" s="73"/>
      <c r="DI209" s="73"/>
      <c r="DJ209" s="73"/>
      <c r="DK209" s="73"/>
      <c r="DL209" s="73"/>
      <c r="DM209" s="73"/>
      <c r="DN209" s="73"/>
      <c r="DO209" s="73"/>
      <c r="DP209" s="73"/>
      <c r="DQ209" s="73"/>
      <c r="DR209" s="73"/>
      <c r="DS209" s="73"/>
      <c r="DT209" s="73"/>
      <c r="DU209" s="73"/>
      <c r="DV209" s="73"/>
      <c r="DW209" s="73"/>
      <c r="DX209" s="73"/>
      <c r="DY209" s="73"/>
      <c r="DZ209" s="73"/>
      <c r="EA209" s="73"/>
      <c r="EB209" s="73"/>
      <c r="EC209" s="73"/>
      <c r="ED209" s="73"/>
      <c r="EE209" s="73"/>
      <c r="EF209" s="73"/>
      <c r="EG209" s="73"/>
      <c r="EH209" s="73"/>
      <c r="EI209" s="73"/>
      <c r="EJ209" s="73"/>
      <c r="EK209" s="73"/>
      <c r="EL209" s="73"/>
      <c r="EM209" s="73"/>
      <c r="EN209" s="73"/>
      <c r="EO209" s="73"/>
      <c r="EP209" s="73"/>
      <c r="EQ209" s="73"/>
      <c r="ER209" s="73"/>
      <c r="ES209" s="73"/>
      <c r="ET209" s="73"/>
      <c r="EU209" s="73"/>
      <c r="EV209" s="73"/>
      <c r="EW209" s="73"/>
      <c r="EX209" s="73"/>
      <c r="EY209" s="73"/>
      <c r="EZ209" s="73"/>
      <c r="FA209" s="73"/>
      <c r="FB209" s="73"/>
      <c r="FC209" s="73"/>
      <c r="FD209" s="73"/>
      <c r="FE209" s="73"/>
      <c r="FF209" s="73"/>
      <c r="FG209" s="73"/>
      <c r="FH209" s="73"/>
      <c r="FI209" s="73"/>
      <c r="FJ209" s="73"/>
      <c r="FK209" s="73"/>
      <c r="FL209" s="73"/>
      <c r="FM209" s="73"/>
      <c r="FN209" s="73"/>
      <c r="FO209" s="73"/>
      <c r="FP209" s="73"/>
      <c r="FQ209" s="73"/>
      <c r="FR209" s="73"/>
      <c r="FS209" s="73"/>
      <c r="FT209" s="73"/>
      <c r="FU209" s="73"/>
      <c r="FV209" s="73"/>
      <c r="FW209" s="73"/>
      <c r="FX209" s="73"/>
      <c r="FY209" s="73"/>
      <c r="FZ209" s="73"/>
      <c r="GA209" s="73"/>
      <c r="GB209" s="73"/>
      <c r="GC209" s="73"/>
      <c r="GD209" s="73"/>
      <c r="GE209" s="73"/>
      <c r="GF209" s="73"/>
      <c r="GG209" s="73"/>
      <c r="GH209" s="73"/>
      <c r="GI209" s="73"/>
      <c r="GJ209" s="73"/>
      <c r="GK209" s="73"/>
      <c r="GL209" s="73"/>
      <c r="GM209" s="73"/>
      <c r="GN209" s="73"/>
      <c r="GO209" s="73"/>
      <c r="GP209" s="73"/>
      <c r="GQ209" s="73"/>
      <c r="GR209" s="73"/>
      <c r="GS209" s="73"/>
      <c r="GT209" s="73"/>
      <c r="GU209" s="73"/>
      <c r="GV209" s="73"/>
      <c r="GW209" s="73"/>
      <c r="GX209" s="73"/>
      <c r="GY209" s="73"/>
      <c r="GZ209" s="73"/>
      <c r="HA209" s="73"/>
      <c r="HB209" s="73"/>
      <c r="HC209" s="73"/>
      <c r="HD209" s="73"/>
      <c r="HE209" s="73"/>
      <c r="HF209" s="73"/>
      <c r="HG209" s="73"/>
      <c r="HH209" s="73"/>
      <c r="HI209" s="73"/>
      <c r="HJ209" s="73"/>
      <c r="HK209" s="73"/>
      <c r="HL209" s="73"/>
      <c r="HM209" s="73"/>
      <c r="HN209" s="73"/>
      <c r="HO209" s="73"/>
      <c r="HP209" s="73"/>
      <c r="HQ209" s="73"/>
      <c r="HR209" s="73"/>
      <c r="HS209" s="73"/>
      <c r="HT209" s="73"/>
      <c r="HU209" s="73"/>
      <c r="HV209" s="73"/>
      <c r="HW209" s="73"/>
      <c r="HX209" s="73"/>
      <c r="HY209" s="73"/>
      <c r="HZ209" s="73"/>
      <c r="IA209" s="73"/>
      <c r="IB209" s="73"/>
      <c r="IC209" s="73"/>
      <c r="ID209" s="73"/>
      <c r="IE209" s="73"/>
      <c r="IF209" s="73"/>
      <c r="IG209" s="73"/>
      <c r="IH209" s="73"/>
      <c r="II209" s="73"/>
      <c r="IJ209" s="73"/>
      <c r="IK209" s="73"/>
      <c r="IL209" s="73"/>
      <c r="IM209" s="73"/>
      <c r="IN209" s="73"/>
      <c r="IO209" s="73"/>
      <c r="IP209" s="73"/>
      <c r="IQ209" s="73"/>
      <c r="IR209" s="73"/>
      <c r="IS209" s="73"/>
      <c r="IT209" s="73"/>
      <c r="IU209" s="73"/>
      <c r="IV209" s="73"/>
    </row>
    <row r="210" spans="1:256" ht="15" customHeight="1">
      <c r="A210" s="104"/>
      <c r="B210" s="268"/>
      <c r="C210" s="159"/>
      <c r="D210" s="73"/>
      <c r="E210" s="73"/>
      <c r="F210" s="73"/>
      <c r="G210" s="73"/>
      <c r="H210" s="73"/>
      <c r="I210" s="73"/>
      <c r="J210" s="73"/>
      <c r="K210" s="73"/>
      <c r="L210" s="73"/>
      <c r="M210" s="73"/>
      <c r="N210" s="73"/>
      <c r="O210" s="73"/>
      <c r="P210" s="73"/>
      <c r="Q210" s="73"/>
      <c r="R210" s="73"/>
      <c r="S210" s="73"/>
      <c r="T210" s="73"/>
      <c r="U210" s="73"/>
      <c r="V210" s="73"/>
      <c r="W210" s="73"/>
      <c r="X210" s="73"/>
      <c r="Y210" s="73"/>
      <c r="Z210" s="73"/>
      <c r="AA210" s="73"/>
      <c r="AB210" s="73"/>
      <c r="AC210" s="73"/>
      <c r="AD210" s="73"/>
      <c r="AE210" s="73"/>
      <c r="AF210" s="73"/>
      <c r="AG210" s="73"/>
      <c r="AH210" s="73"/>
      <c r="AI210" s="73"/>
      <c r="AJ210" s="73"/>
      <c r="AK210" s="73"/>
      <c r="AL210" s="73"/>
      <c r="AM210" s="73"/>
      <c r="AN210" s="73"/>
      <c r="AO210" s="73"/>
      <c r="AP210" s="73"/>
      <c r="AQ210" s="73"/>
      <c r="AR210" s="73"/>
      <c r="AS210" s="73"/>
      <c r="AT210" s="73"/>
      <c r="AU210" s="73"/>
      <c r="AV210" s="73"/>
      <c r="AW210" s="73"/>
      <c r="AX210" s="73"/>
      <c r="AY210" s="73"/>
      <c r="AZ210" s="73"/>
      <c r="BA210" s="73"/>
      <c r="BB210" s="73"/>
      <c r="BC210" s="73"/>
      <c r="BD210" s="73"/>
      <c r="BE210" s="73"/>
      <c r="BF210" s="73"/>
      <c r="BG210" s="73"/>
      <c r="BH210" s="73"/>
      <c r="BI210" s="73"/>
      <c r="BJ210" s="73"/>
      <c r="BK210" s="73"/>
      <c r="BL210" s="73"/>
      <c r="BM210" s="73"/>
      <c r="BN210" s="73"/>
      <c r="BO210" s="73"/>
      <c r="BP210" s="73"/>
      <c r="BQ210" s="73"/>
      <c r="BR210" s="73"/>
      <c r="BS210" s="73"/>
      <c r="BT210" s="73"/>
      <c r="BU210" s="73"/>
      <c r="BV210" s="73"/>
      <c r="BW210" s="73"/>
      <c r="BX210" s="73"/>
      <c r="BY210" s="73"/>
      <c r="BZ210" s="73"/>
      <c r="CA210" s="73"/>
      <c r="CB210" s="73"/>
      <c r="CC210" s="73"/>
      <c r="CD210" s="73"/>
      <c r="CE210" s="73"/>
      <c r="CF210" s="73"/>
      <c r="CG210" s="73"/>
      <c r="CH210" s="73"/>
      <c r="CI210" s="73"/>
      <c r="CJ210" s="73"/>
      <c r="CK210" s="73"/>
      <c r="CL210" s="73"/>
      <c r="CM210" s="73"/>
      <c r="CN210" s="73"/>
      <c r="CO210" s="73"/>
      <c r="CP210" s="73"/>
      <c r="CQ210" s="73"/>
      <c r="CR210" s="73"/>
      <c r="CS210" s="73"/>
      <c r="CT210" s="73"/>
      <c r="CU210" s="73"/>
      <c r="CV210" s="73"/>
      <c r="CW210" s="73"/>
      <c r="CX210" s="73"/>
      <c r="CY210" s="73"/>
      <c r="CZ210" s="73"/>
      <c r="DA210" s="73"/>
      <c r="DB210" s="73"/>
      <c r="DC210" s="73"/>
      <c r="DD210" s="73"/>
      <c r="DE210" s="73"/>
      <c r="DF210" s="73"/>
      <c r="DG210" s="73"/>
      <c r="DH210" s="73"/>
      <c r="DI210" s="73"/>
      <c r="DJ210" s="73"/>
      <c r="DK210" s="73"/>
      <c r="DL210" s="73"/>
      <c r="DM210" s="73"/>
      <c r="DN210" s="73"/>
      <c r="DO210" s="73"/>
      <c r="DP210" s="73"/>
      <c r="DQ210" s="73"/>
      <c r="DR210" s="73"/>
      <c r="DS210" s="73"/>
      <c r="DT210" s="73"/>
      <c r="DU210" s="73"/>
      <c r="DV210" s="73"/>
      <c r="DW210" s="73"/>
      <c r="DX210" s="73"/>
      <c r="DY210" s="73"/>
      <c r="DZ210" s="73"/>
      <c r="EA210" s="73"/>
      <c r="EB210" s="73"/>
      <c r="EC210" s="73"/>
      <c r="ED210" s="73"/>
      <c r="EE210" s="73"/>
      <c r="EF210" s="73"/>
      <c r="EG210" s="73"/>
      <c r="EH210" s="73"/>
      <c r="EI210" s="73"/>
      <c r="EJ210" s="73"/>
      <c r="EK210" s="73"/>
      <c r="EL210" s="73"/>
      <c r="EM210" s="73"/>
      <c r="EN210" s="73"/>
      <c r="EO210" s="73"/>
      <c r="EP210" s="73"/>
      <c r="EQ210" s="73"/>
      <c r="ER210" s="73"/>
      <c r="ES210" s="73"/>
      <c r="ET210" s="73"/>
      <c r="EU210" s="73"/>
      <c r="EV210" s="73"/>
      <c r="EW210" s="73"/>
      <c r="EX210" s="73"/>
      <c r="EY210" s="73"/>
      <c r="EZ210" s="73"/>
      <c r="FA210" s="73"/>
      <c r="FB210" s="73"/>
      <c r="FC210" s="73"/>
      <c r="FD210" s="73"/>
      <c r="FE210" s="73"/>
      <c r="FF210" s="73"/>
      <c r="FG210" s="73"/>
      <c r="FH210" s="73"/>
      <c r="FI210" s="73"/>
      <c r="FJ210" s="73"/>
      <c r="FK210" s="73"/>
      <c r="FL210" s="73"/>
      <c r="FM210" s="73"/>
      <c r="FN210" s="73"/>
      <c r="FO210" s="73"/>
      <c r="FP210" s="73"/>
      <c r="FQ210" s="73"/>
      <c r="FR210" s="73"/>
      <c r="FS210" s="73"/>
      <c r="FT210" s="73"/>
      <c r="FU210" s="73"/>
      <c r="FV210" s="73"/>
      <c r="FW210" s="73"/>
      <c r="FX210" s="73"/>
      <c r="FY210" s="73"/>
      <c r="FZ210" s="73"/>
      <c r="GA210" s="73"/>
      <c r="GB210" s="73"/>
      <c r="GC210" s="73"/>
      <c r="GD210" s="73"/>
      <c r="GE210" s="73"/>
      <c r="GF210" s="73"/>
      <c r="GG210" s="73"/>
      <c r="GH210" s="73"/>
      <c r="GI210" s="73"/>
      <c r="GJ210" s="73"/>
      <c r="GK210" s="73"/>
      <c r="GL210" s="73"/>
      <c r="GM210" s="73"/>
      <c r="GN210" s="73"/>
      <c r="GO210" s="73"/>
      <c r="GP210" s="73"/>
      <c r="GQ210" s="73"/>
      <c r="GR210" s="73"/>
      <c r="GS210" s="73"/>
      <c r="GT210" s="73"/>
      <c r="GU210" s="73"/>
      <c r="GV210" s="73"/>
      <c r="GW210" s="73"/>
      <c r="GX210" s="73"/>
      <c r="GY210" s="73"/>
      <c r="GZ210" s="73"/>
      <c r="HA210" s="73"/>
      <c r="HB210" s="73"/>
      <c r="HC210" s="73"/>
      <c r="HD210" s="73"/>
      <c r="HE210" s="73"/>
      <c r="HF210" s="73"/>
      <c r="HG210" s="73"/>
      <c r="HH210" s="73"/>
      <c r="HI210" s="73"/>
      <c r="HJ210" s="73"/>
      <c r="HK210" s="73"/>
      <c r="HL210" s="73"/>
      <c r="HM210" s="73"/>
      <c r="HN210" s="73"/>
      <c r="HO210" s="73"/>
      <c r="HP210" s="73"/>
      <c r="HQ210" s="73"/>
      <c r="HR210" s="73"/>
      <c r="HS210" s="73"/>
      <c r="HT210" s="73"/>
      <c r="HU210" s="73"/>
      <c r="HV210" s="73"/>
      <c r="HW210" s="73"/>
      <c r="HX210" s="73"/>
      <c r="HY210" s="73"/>
      <c r="HZ210" s="73"/>
      <c r="IA210" s="73"/>
      <c r="IB210" s="73"/>
      <c r="IC210" s="73"/>
      <c r="ID210" s="73"/>
      <c r="IE210" s="73"/>
      <c r="IF210" s="73"/>
      <c r="IG210" s="73"/>
      <c r="IH210" s="73"/>
      <c r="II210" s="73"/>
      <c r="IJ210" s="73"/>
      <c r="IK210" s="73"/>
      <c r="IL210" s="73"/>
      <c r="IM210" s="73"/>
      <c r="IN210" s="73"/>
      <c r="IO210" s="73"/>
      <c r="IP210" s="73"/>
      <c r="IQ210" s="73"/>
      <c r="IR210" s="73"/>
      <c r="IS210" s="73"/>
      <c r="IT210" s="73"/>
      <c r="IU210" s="73"/>
      <c r="IV210" s="73"/>
    </row>
    <row r="211" spans="1:256" ht="15" customHeight="1">
      <c r="A211" s="104"/>
      <c r="B211" s="268"/>
      <c r="C211" s="159"/>
      <c r="D211" s="73"/>
      <c r="E211" s="73"/>
      <c r="F211" s="73"/>
      <c r="G211" s="73"/>
      <c r="H211" s="73"/>
      <c r="I211" s="73"/>
      <c r="J211" s="73"/>
      <c r="K211" s="73"/>
      <c r="L211" s="73"/>
      <c r="M211" s="73"/>
      <c r="N211" s="73"/>
      <c r="O211" s="73"/>
      <c r="P211" s="73"/>
      <c r="Q211" s="73"/>
      <c r="R211" s="73"/>
      <c r="S211" s="73"/>
      <c r="T211" s="73"/>
      <c r="U211" s="73"/>
      <c r="V211" s="73"/>
      <c r="W211" s="73"/>
      <c r="X211" s="73"/>
      <c r="Y211" s="73"/>
      <c r="Z211" s="73"/>
      <c r="AA211" s="73"/>
      <c r="AB211" s="73"/>
      <c r="AC211" s="73"/>
      <c r="AD211" s="73"/>
      <c r="AE211" s="73"/>
      <c r="AF211" s="73"/>
      <c r="AG211" s="73"/>
      <c r="AH211" s="73"/>
      <c r="AI211" s="73"/>
      <c r="AJ211" s="73"/>
      <c r="AK211" s="73"/>
      <c r="AL211" s="73"/>
      <c r="AM211" s="73"/>
      <c r="AN211" s="73"/>
      <c r="AO211" s="73"/>
      <c r="AP211" s="73"/>
      <c r="AQ211" s="73"/>
      <c r="AR211" s="73"/>
      <c r="AS211" s="73"/>
      <c r="AT211" s="73"/>
      <c r="AU211" s="73"/>
      <c r="AV211" s="73"/>
      <c r="AW211" s="73"/>
      <c r="AX211" s="73"/>
      <c r="AY211" s="73"/>
      <c r="AZ211" s="73"/>
      <c r="BA211" s="73"/>
      <c r="BB211" s="73"/>
      <c r="BC211" s="73"/>
      <c r="BD211" s="73"/>
      <c r="BE211" s="73"/>
      <c r="BF211" s="73"/>
      <c r="BG211" s="73"/>
      <c r="BH211" s="73"/>
      <c r="BI211" s="73"/>
      <c r="BJ211" s="73"/>
      <c r="BK211" s="73"/>
      <c r="BL211" s="73"/>
      <c r="BM211" s="73"/>
      <c r="BN211" s="73"/>
      <c r="BO211" s="73"/>
      <c r="BP211" s="73"/>
      <c r="BQ211" s="73"/>
      <c r="BR211" s="73"/>
      <c r="BS211" s="73"/>
      <c r="BT211" s="73"/>
      <c r="BU211" s="73"/>
      <c r="BV211" s="73"/>
      <c r="BW211" s="73"/>
      <c r="BX211" s="73"/>
      <c r="BY211" s="73"/>
      <c r="BZ211" s="73"/>
      <c r="CA211" s="73"/>
      <c r="CB211" s="73"/>
      <c r="CC211" s="73"/>
      <c r="CD211" s="73"/>
      <c r="CE211" s="73"/>
      <c r="CF211" s="73"/>
      <c r="CG211" s="73"/>
      <c r="CH211" s="73"/>
      <c r="CI211" s="73"/>
      <c r="CJ211" s="73"/>
      <c r="CK211" s="73"/>
      <c r="CL211" s="73"/>
      <c r="CM211" s="73"/>
      <c r="CN211" s="73"/>
      <c r="CO211" s="73"/>
      <c r="CP211" s="73"/>
      <c r="CQ211" s="73"/>
      <c r="CR211" s="73"/>
      <c r="CS211" s="73"/>
      <c r="CT211" s="73"/>
      <c r="CU211" s="73"/>
      <c r="CV211" s="73"/>
      <c r="CW211" s="73"/>
      <c r="CX211" s="73"/>
      <c r="CY211" s="73"/>
      <c r="CZ211" s="73"/>
      <c r="DA211" s="73"/>
      <c r="DB211" s="73"/>
      <c r="DC211" s="73"/>
      <c r="DD211" s="73"/>
      <c r="DE211" s="73"/>
      <c r="DF211" s="73"/>
      <c r="DG211" s="73"/>
      <c r="DH211" s="73"/>
      <c r="DI211" s="73"/>
      <c r="DJ211" s="73"/>
      <c r="DK211" s="73"/>
      <c r="DL211" s="73"/>
      <c r="DM211" s="73"/>
      <c r="DN211" s="73"/>
      <c r="DO211" s="73"/>
      <c r="DP211" s="73"/>
      <c r="DQ211" s="73"/>
      <c r="DR211" s="73"/>
      <c r="DS211" s="73"/>
      <c r="DT211" s="73"/>
      <c r="DU211" s="73"/>
      <c r="DV211" s="73"/>
      <c r="DW211" s="73"/>
      <c r="DX211" s="73"/>
      <c r="DY211" s="73"/>
      <c r="DZ211" s="73"/>
      <c r="EA211" s="73"/>
      <c r="EB211" s="73"/>
      <c r="EC211" s="73"/>
      <c r="ED211" s="73"/>
      <c r="EE211" s="73"/>
      <c r="EF211" s="73"/>
      <c r="EG211" s="73"/>
      <c r="EH211" s="73"/>
      <c r="EI211" s="73"/>
      <c r="EJ211" s="73"/>
      <c r="EK211" s="73"/>
      <c r="EL211" s="73"/>
      <c r="EM211" s="73"/>
      <c r="EN211" s="73"/>
      <c r="EO211" s="73"/>
      <c r="EP211" s="73"/>
      <c r="EQ211" s="73"/>
      <c r="ER211" s="73"/>
      <c r="ES211" s="73"/>
      <c r="ET211" s="73"/>
      <c r="EU211" s="73"/>
      <c r="EV211" s="73"/>
      <c r="EW211" s="73"/>
      <c r="EX211" s="73"/>
      <c r="EY211" s="73"/>
      <c r="EZ211" s="73"/>
      <c r="FA211" s="73"/>
      <c r="FB211" s="73"/>
      <c r="FC211" s="73"/>
      <c r="FD211" s="73"/>
      <c r="FE211" s="73"/>
      <c r="FF211" s="73"/>
      <c r="FG211" s="73"/>
      <c r="FH211" s="73"/>
      <c r="FI211" s="73"/>
      <c r="FJ211" s="73"/>
      <c r="FK211" s="73"/>
      <c r="FL211" s="73"/>
      <c r="FM211" s="73"/>
      <c r="FN211" s="73"/>
      <c r="FO211" s="73"/>
      <c r="FP211" s="73"/>
      <c r="FQ211" s="73"/>
      <c r="FR211" s="73"/>
      <c r="FS211" s="73"/>
      <c r="FT211" s="73"/>
      <c r="FU211" s="73"/>
      <c r="FV211" s="73"/>
      <c r="FW211" s="73"/>
      <c r="FX211" s="73"/>
      <c r="FY211" s="73"/>
      <c r="FZ211" s="73"/>
      <c r="GA211" s="73"/>
      <c r="GB211" s="73"/>
      <c r="GC211" s="73"/>
      <c r="GD211" s="73"/>
      <c r="GE211" s="73"/>
      <c r="GF211" s="73"/>
      <c r="GG211" s="73"/>
      <c r="GH211" s="73"/>
      <c r="GI211" s="73"/>
      <c r="GJ211" s="73"/>
      <c r="GK211" s="73"/>
      <c r="GL211" s="73"/>
      <c r="GM211" s="73"/>
      <c r="GN211" s="73"/>
      <c r="GO211" s="73"/>
      <c r="GP211" s="73"/>
      <c r="GQ211" s="73"/>
      <c r="GR211" s="73"/>
      <c r="GS211" s="73"/>
      <c r="GT211" s="73"/>
      <c r="GU211" s="73"/>
      <c r="GV211" s="73"/>
      <c r="GW211" s="73"/>
      <c r="GX211" s="73"/>
      <c r="GY211" s="73"/>
      <c r="GZ211" s="73"/>
      <c r="HA211" s="73"/>
      <c r="HB211" s="73"/>
      <c r="HC211" s="73"/>
      <c r="HD211" s="73"/>
      <c r="HE211" s="73"/>
      <c r="HF211" s="73"/>
      <c r="HG211" s="73"/>
      <c r="HH211" s="73"/>
      <c r="HI211" s="73"/>
      <c r="HJ211" s="73"/>
      <c r="HK211" s="73"/>
      <c r="HL211" s="73"/>
      <c r="HM211" s="73"/>
      <c r="HN211" s="73"/>
      <c r="HO211" s="73"/>
      <c r="HP211" s="73"/>
      <c r="HQ211" s="73"/>
      <c r="HR211" s="73"/>
      <c r="HS211" s="73"/>
      <c r="HT211" s="73"/>
      <c r="HU211" s="73"/>
      <c r="HV211" s="73"/>
      <c r="HW211" s="73"/>
      <c r="HX211" s="73"/>
      <c r="HY211" s="73"/>
      <c r="HZ211" s="73"/>
      <c r="IA211" s="73"/>
      <c r="IB211" s="73"/>
      <c r="IC211" s="73"/>
      <c r="ID211" s="73"/>
      <c r="IE211" s="73"/>
      <c r="IF211" s="73"/>
      <c r="IG211" s="73"/>
      <c r="IH211" s="73"/>
      <c r="II211" s="73"/>
      <c r="IJ211" s="73"/>
      <c r="IK211" s="73"/>
      <c r="IL211" s="73"/>
      <c r="IM211" s="73"/>
      <c r="IN211" s="73"/>
      <c r="IO211" s="73"/>
      <c r="IP211" s="73"/>
      <c r="IQ211" s="73"/>
      <c r="IR211" s="73"/>
      <c r="IS211" s="73"/>
      <c r="IT211" s="73"/>
      <c r="IU211" s="73"/>
      <c r="IV211" s="73"/>
    </row>
    <row r="212" spans="1:256" ht="15" customHeight="1">
      <c r="A212" s="104"/>
      <c r="B212" s="268"/>
      <c r="C212" s="159"/>
      <c r="D212" s="73"/>
      <c r="E212" s="73"/>
      <c r="F212" s="73"/>
      <c r="G212" s="73"/>
      <c r="H212" s="73"/>
      <c r="I212" s="73"/>
      <c r="J212" s="73"/>
      <c r="K212" s="73"/>
      <c r="L212" s="73"/>
      <c r="M212" s="73"/>
      <c r="N212" s="73"/>
      <c r="O212" s="73"/>
      <c r="P212" s="73"/>
      <c r="Q212" s="73"/>
      <c r="R212" s="73"/>
      <c r="S212" s="73"/>
      <c r="T212" s="73"/>
      <c r="U212" s="73"/>
      <c r="V212" s="73"/>
      <c r="W212" s="73"/>
      <c r="X212" s="73"/>
      <c r="Y212" s="73"/>
      <c r="Z212" s="73"/>
      <c r="AA212" s="73"/>
      <c r="AB212" s="73"/>
      <c r="AC212" s="73"/>
      <c r="AD212" s="73"/>
      <c r="AE212" s="73"/>
      <c r="AF212" s="73"/>
      <c r="AG212" s="73"/>
      <c r="AH212" s="73"/>
      <c r="AI212" s="73"/>
      <c r="AJ212" s="73"/>
      <c r="AK212" s="73"/>
      <c r="AL212" s="73"/>
      <c r="AM212" s="73"/>
      <c r="AN212" s="73"/>
      <c r="AO212" s="73"/>
      <c r="AP212" s="73"/>
      <c r="AQ212" s="73"/>
      <c r="AR212" s="73"/>
      <c r="AS212" s="73"/>
      <c r="AT212" s="73"/>
      <c r="AU212" s="73"/>
      <c r="AV212" s="73"/>
      <c r="AW212" s="73"/>
      <c r="AX212" s="73"/>
      <c r="AY212" s="73"/>
      <c r="AZ212" s="73"/>
      <c r="BA212" s="73"/>
      <c r="BB212" s="73"/>
      <c r="BC212" s="73"/>
      <c r="BD212" s="73"/>
      <c r="BE212" s="73"/>
      <c r="BF212" s="73"/>
      <c r="BG212" s="73"/>
      <c r="BH212" s="73"/>
      <c r="BI212" s="73"/>
      <c r="BJ212" s="73"/>
      <c r="BK212" s="73"/>
      <c r="BL212" s="73"/>
      <c r="BM212" s="73"/>
      <c r="BN212" s="73"/>
      <c r="BO212" s="73"/>
      <c r="BP212" s="73"/>
      <c r="BQ212" s="73"/>
      <c r="BR212" s="73"/>
      <c r="BS212" s="73"/>
      <c r="BT212" s="73"/>
      <c r="BU212" s="73"/>
      <c r="BV212" s="73"/>
      <c r="BW212" s="73"/>
      <c r="BX212" s="73"/>
      <c r="BY212" s="73"/>
      <c r="BZ212" s="73"/>
      <c r="CA212" s="73"/>
      <c r="CB212" s="73"/>
      <c r="CC212" s="73"/>
      <c r="CD212" s="73"/>
      <c r="CE212" s="73"/>
      <c r="CF212" s="73"/>
      <c r="CG212" s="73"/>
      <c r="CH212" s="73"/>
      <c r="CI212" s="73"/>
      <c r="CJ212" s="73"/>
      <c r="CK212" s="73"/>
      <c r="CL212" s="73"/>
      <c r="CM212" s="73"/>
      <c r="CN212" s="73"/>
      <c r="CO212" s="73"/>
      <c r="CP212" s="73"/>
      <c r="CQ212" s="73"/>
      <c r="CR212" s="73"/>
      <c r="CS212" s="73"/>
      <c r="CT212" s="73"/>
      <c r="CU212" s="73"/>
      <c r="CV212" s="73"/>
      <c r="CW212" s="73"/>
      <c r="CX212" s="73"/>
      <c r="CY212" s="73"/>
      <c r="CZ212" s="73"/>
      <c r="DA212" s="73"/>
      <c r="DB212" s="73"/>
      <c r="DC212" s="73"/>
      <c r="DD212" s="73"/>
      <c r="DE212" s="73"/>
      <c r="DF212" s="73"/>
      <c r="DG212" s="73"/>
      <c r="DH212" s="73"/>
      <c r="DI212" s="73"/>
      <c r="DJ212" s="73"/>
      <c r="DK212" s="73"/>
      <c r="DL212" s="73"/>
      <c r="DM212" s="73"/>
      <c r="DN212" s="73"/>
      <c r="DO212" s="73"/>
      <c r="DP212" s="73"/>
      <c r="DQ212" s="73"/>
      <c r="DR212" s="73"/>
      <c r="DS212" s="73"/>
      <c r="DT212" s="73"/>
      <c r="DU212" s="73"/>
      <c r="DV212" s="73"/>
      <c r="DW212" s="73"/>
      <c r="DX212" s="73"/>
      <c r="DY212" s="73"/>
      <c r="DZ212" s="73"/>
      <c r="EA212" s="73"/>
      <c r="EB212" s="73"/>
      <c r="EC212" s="73"/>
      <c r="ED212" s="73"/>
      <c r="EE212" s="73"/>
      <c r="EF212" s="73"/>
      <c r="EG212" s="73"/>
      <c r="EH212" s="73"/>
      <c r="EI212" s="73"/>
      <c r="EJ212" s="73"/>
      <c r="EK212" s="73"/>
      <c r="EL212" s="73"/>
      <c r="EM212" s="73"/>
      <c r="EN212" s="73"/>
      <c r="EO212" s="73"/>
      <c r="EP212" s="73"/>
      <c r="EQ212" s="73"/>
      <c r="ER212" s="73"/>
      <c r="ES212" s="73"/>
      <c r="ET212" s="73"/>
      <c r="EU212" s="73"/>
      <c r="EV212" s="73"/>
      <c r="EW212" s="73"/>
      <c r="EX212" s="73"/>
      <c r="EY212" s="73"/>
      <c r="EZ212" s="73"/>
      <c r="FA212" s="73"/>
      <c r="FB212" s="73"/>
      <c r="FC212" s="73"/>
      <c r="FD212" s="73"/>
      <c r="FE212" s="73"/>
      <c r="FF212" s="73"/>
      <c r="FG212" s="73"/>
      <c r="FH212" s="73"/>
      <c r="FI212" s="73"/>
      <c r="FJ212" s="73"/>
      <c r="FK212" s="73"/>
      <c r="FL212" s="73"/>
      <c r="FM212" s="73"/>
      <c r="FN212" s="73"/>
      <c r="FO212" s="73"/>
      <c r="FP212" s="73"/>
      <c r="FQ212" s="73"/>
      <c r="FR212" s="73"/>
      <c r="FS212" s="73"/>
      <c r="FT212" s="73"/>
      <c r="FU212" s="73"/>
      <c r="FV212" s="73"/>
      <c r="FW212" s="73"/>
      <c r="FX212" s="73"/>
      <c r="FY212" s="73"/>
      <c r="FZ212" s="73"/>
      <c r="GA212" s="73"/>
      <c r="GB212" s="73"/>
      <c r="GC212" s="73"/>
      <c r="GD212" s="73"/>
      <c r="GE212" s="73"/>
      <c r="GF212" s="73"/>
      <c r="GG212" s="73"/>
      <c r="GH212" s="73"/>
      <c r="GI212" s="73"/>
      <c r="GJ212" s="73"/>
      <c r="GK212" s="73"/>
      <c r="GL212" s="73"/>
      <c r="GM212" s="73"/>
      <c r="GN212" s="73"/>
      <c r="GO212" s="73"/>
      <c r="GP212" s="73"/>
      <c r="GQ212" s="73"/>
      <c r="GR212" s="73"/>
      <c r="GS212" s="73"/>
      <c r="GT212" s="73"/>
      <c r="GU212" s="73"/>
      <c r="GV212" s="73"/>
      <c r="GW212" s="73"/>
      <c r="GX212" s="73"/>
      <c r="GY212" s="73"/>
      <c r="GZ212" s="73"/>
      <c r="HA212" s="73"/>
      <c r="HB212" s="73"/>
      <c r="HC212" s="73"/>
      <c r="HD212" s="73"/>
      <c r="HE212" s="73"/>
      <c r="HF212" s="73"/>
      <c r="HG212" s="73"/>
      <c r="HH212" s="73"/>
      <c r="HI212" s="73"/>
      <c r="HJ212" s="73"/>
      <c r="HK212" s="73"/>
      <c r="HL212" s="73"/>
      <c r="HM212" s="73"/>
      <c r="HN212" s="73"/>
      <c r="HO212" s="73"/>
      <c r="HP212" s="73"/>
      <c r="HQ212" s="73"/>
      <c r="HR212" s="73"/>
      <c r="HS212" s="73"/>
      <c r="HT212" s="73"/>
      <c r="HU212" s="73"/>
      <c r="HV212" s="73"/>
      <c r="HW212" s="73"/>
      <c r="HX212" s="73"/>
      <c r="HY212" s="73"/>
      <c r="HZ212" s="73"/>
      <c r="IA212" s="73"/>
      <c r="IB212" s="73"/>
      <c r="IC212" s="73"/>
      <c r="ID212" s="73"/>
      <c r="IE212" s="73"/>
      <c r="IF212" s="73"/>
      <c r="IG212" s="73"/>
      <c r="IH212" s="73"/>
      <c r="II212" s="73"/>
      <c r="IJ212" s="73"/>
      <c r="IK212" s="73"/>
      <c r="IL212" s="73"/>
      <c r="IM212" s="73"/>
      <c r="IN212" s="73"/>
      <c r="IO212" s="73"/>
      <c r="IP212" s="73"/>
      <c r="IQ212" s="73"/>
      <c r="IR212" s="73"/>
      <c r="IS212" s="73"/>
      <c r="IT212" s="73"/>
      <c r="IU212" s="73"/>
      <c r="IV212" s="73"/>
    </row>
    <row r="213" spans="1:256" ht="15" customHeight="1">
      <c r="A213" s="104"/>
      <c r="B213" s="268"/>
      <c r="C213" s="159"/>
      <c r="D213" s="73"/>
      <c r="E213" s="73"/>
      <c r="F213" s="73"/>
      <c r="G213" s="73"/>
      <c r="H213" s="73"/>
      <c r="I213" s="73"/>
      <c r="J213" s="73"/>
      <c r="K213" s="73"/>
      <c r="L213" s="73"/>
      <c r="M213" s="73"/>
      <c r="N213" s="73"/>
      <c r="O213" s="73"/>
      <c r="P213" s="73"/>
      <c r="Q213" s="73"/>
      <c r="R213" s="73"/>
      <c r="S213" s="73"/>
      <c r="T213" s="73"/>
      <c r="U213" s="73"/>
      <c r="V213" s="73"/>
      <c r="W213" s="73"/>
      <c r="X213" s="73"/>
      <c r="Y213" s="73"/>
      <c r="Z213" s="73"/>
      <c r="AA213" s="73"/>
      <c r="AB213" s="73"/>
      <c r="AC213" s="73"/>
      <c r="AD213" s="73"/>
      <c r="AE213" s="73"/>
      <c r="AF213" s="73"/>
      <c r="AG213" s="73"/>
      <c r="AH213" s="73"/>
      <c r="AI213" s="73"/>
      <c r="AJ213" s="73"/>
      <c r="AK213" s="73"/>
      <c r="AL213" s="73"/>
      <c r="AM213" s="73"/>
      <c r="AN213" s="73"/>
      <c r="AO213" s="73"/>
      <c r="AP213" s="73"/>
      <c r="AQ213" s="73"/>
      <c r="AR213" s="73"/>
      <c r="AS213" s="73"/>
      <c r="AT213" s="73"/>
      <c r="AU213" s="73"/>
      <c r="AV213" s="73"/>
      <c r="AW213" s="73"/>
      <c r="AX213" s="73"/>
      <c r="AY213" s="73"/>
      <c r="AZ213" s="73"/>
      <c r="BA213" s="73"/>
      <c r="BB213" s="73"/>
      <c r="BC213" s="73"/>
      <c r="BD213" s="73"/>
      <c r="BE213" s="73"/>
      <c r="BF213" s="73"/>
      <c r="BG213" s="73"/>
      <c r="BH213" s="73"/>
      <c r="BI213" s="73"/>
      <c r="BJ213" s="73"/>
      <c r="BK213" s="73"/>
      <c r="BL213" s="73"/>
      <c r="BM213" s="73"/>
      <c r="BN213" s="73"/>
      <c r="BO213" s="73"/>
      <c r="BP213" s="73"/>
      <c r="BQ213" s="73"/>
      <c r="BR213" s="73"/>
      <c r="BS213" s="73"/>
      <c r="BT213" s="73"/>
      <c r="BU213" s="73"/>
      <c r="BV213" s="73"/>
      <c r="BW213" s="73"/>
      <c r="BX213" s="73"/>
      <c r="BY213" s="73"/>
      <c r="BZ213" s="73"/>
      <c r="CA213" s="73"/>
      <c r="CB213" s="73"/>
      <c r="CC213" s="73"/>
      <c r="CD213" s="73"/>
      <c r="CE213" s="73"/>
      <c r="CF213" s="73"/>
      <c r="CG213" s="73"/>
      <c r="CH213" s="73"/>
      <c r="CI213" s="73"/>
      <c r="CJ213" s="73"/>
      <c r="CK213" s="73"/>
      <c r="CL213" s="73"/>
      <c r="CM213" s="73"/>
      <c r="CN213" s="73"/>
      <c r="CO213" s="73"/>
      <c r="CP213" s="73"/>
      <c r="CQ213" s="73"/>
      <c r="CR213" s="73"/>
      <c r="CS213" s="73"/>
      <c r="CT213" s="73"/>
      <c r="CU213" s="73"/>
      <c r="CV213" s="73"/>
      <c r="CW213" s="73"/>
      <c r="CX213" s="73"/>
      <c r="CY213" s="73"/>
      <c r="CZ213" s="73"/>
      <c r="DA213" s="73"/>
      <c r="DB213" s="73"/>
      <c r="DC213" s="73"/>
      <c r="DD213" s="73"/>
      <c r="DE213" s="73"/>
      <c r="DF213" s="73"/>
      <c r="DG213" s="73"/>
      <c r="DH213" s="73"/>
      <c r="DI213" s="73"/>
      <c r="DJ213" s="73"/>
      <c r="DK213" s="73"/>
      <c r="DL213" s="73"/>
      <c r="DM213" s="73"/>
      <c r="DN213" s="73"/>
      <c r="DO213" s="73"/>
      <c r="DP213" s="73"/>
      <c r="DQ213" s="73"/>
      <c r="DR213" s="73"/>
      <c r="DS213" s="73"/>
      <c r="DT213" s="73"/>
      <c r="DU213" s="73"/>
      <c r="DV213" s="73"/>
      <c r="DW213" s="73"/>
      <c r="DX213" s="73"/>
      <c r="DY213" s="73"/>
      <c r="DZ213" s="73"/>
      <c r="EA213" s="73"/>
      <c r="EB213" s="73"/>
      <c r="EC213" s="73"/>
      <c r="ED213" s="73"/>
      <c r="EE213" s="73"/>
      <c r="EF213" s="73"/>
      <c r="EG213" s="73"/>
      <c r="EH213" s="73"/>
      <c r="EI213" s="73"/>
      <c r="EJ213" s="73"/>
      <c r="EK213" s="73"/>
      <c r="EL213" s="73"/>
      <c r="EM213" s="73"/>
      <c r="EN213" s="73"/>
      <c r="EO213" s="73"/>
      <c r="EP213" s="73"/>
      <c r="EQ213" s="73"/>
      <c r="ER213" s="73"/>
      <c r="ES213" s="73"/>
      <c r="ET213" s="73"/>
      <c r="EU213" s="73"/>
      <c r="EV213" s="73"/>
      <c r="EW213" s="73"/>
      <c r="EX213" s="73"/>
      <c r="EY213" s="73"/>
      <c r="EZ213" s="73"/>
      <c r="FA213" s="73"/>
      <c r="FB213" s="73"/>
      <c r="FC213" s="73"/>
      <c r="FD213" s="73"/>
      <c r="FE213" s="73"/>
      <c r="FF213" s="73"/>
      <c r="FG213" s="73"/>
      <c r="FH213" s="73"/>
      <c r="FI213" s="73"/>
      <c r="FJ213" s="73"/>
      <c r="FK213" s="73"/>
      <c r="FL213" s="73"/>
      <c r="FM213" s="73"/>
      <c r="FN213" s="73"/>
      <c r="FO213" s="73"/>
      <c r="FP213" s="73"/>
      <c r="FQ213" s="73"/>
      <c r="FR213" s="73"/>
      <c r="FS213" s="73"/>
      <c r="FT213" s="73"/>
      <c r="FU213" s="73"/>
      <c r="FV213" s="73"/>
      <c r="FW213" s="73"/>
      <c r="FX213" s="73"/>
      <c r="FY213" s="73"/>
      <c r="FZ213" s="73"/>
      <c r="GA213" s="73"/>
      <c r="GB213" s="73"/>
      <c r="GC213" s="73"/>
      <c r="GD213" s="73"/>
      <c r="GE213" s="73"/>
      <c r="GF213" s="73"/>
      <c r="GG213" s="73"/>
      <c r="GH213" s="73"/>
      <c r="GI213" s="73"/>
      <c r="GJ213" s="73"/>
      <c r="GK213" s="73"/>
      <c r="GL213" s="73"/>
      <c r="GM213" s="73"/>
      <c r="GN213" s="73"/>
      <c r="GO213" s="73"/>
      <c r="GP213" s="73"/>
      <c r="GQ213" s="73"/>
      <c r="GR213" s="73"/>
      <c r="GS213" s="73"/>
      <c r="GT213" s="73"/>
      <c r="GU213" s="73"/>
      <c r="GV213" s="73"/>
      <c r="GW213" s="73"/>
      <c r="GX213" s="73"/>
      <c r="GY213" s="73"/>
      <c r="GZ213" s="73"/>
      <c r="HA213" s="73"/>
      <c r="HB213" s="73"/>
      <c r="HC213" s="73"/>
      <c r="HD213" s="73"/>
      <c r="HE213" s="73"/>
      <c r="HF213" s="73"/>
      <c r="HG213" s="73"/>
      <c r="HH213" s="73"/>
      <c r="HI213" s="73"/>
      <c r="HJ213" s="73"/>
      <c r="HK213" s="73"/>
      <c r="HL213" s="73"/>
      <c r="HM213" s="73"/>
      <c r="HN213" s="73"/>
      <c r="HO213" s="73"/>
      <c r="HP213" s="73"/>
      <c r="HQ213" s="73"/>
      <c r="HR213" s="73"/>
      <c r="HS213" s="73"/>
      <c r="HT213" s="73"/>
      <c r="HU213" s="73"/>
      <c r="HV213" s="73"/>
      <c r="HW213" s="73"/>
      <c r="HX213" s="73"/>
      <c r="HY213" s="73"/>
      <c r="HZ213" s="73"/>
      <c r="IA213" s="73"/>
      <c r="IB213" s="73"/>
      <c r="IC213" s="73"/>
      <c r="ID213" s="73"/>
      <c r="IE213" s="73"/>
      <c r="IF213" s="73"/>
      <c r="IG213" s="73"/>
      <c r="IH213" s="73"/>
      <c r="II213" s="73"/>
      <c r="IJ213" s="73"/>
      <c r="IK213" s="73"/>
      <c r="IL213" s="73"/>
      <c r="IM213" s="73"/>
      <c r="IN213" s="73"/>
      <c r="IO213" s="73"/>
      <c r="IP213" s="73"/>
      <c r="IQ213" s="73"/>
      <c r="IR213" s="73"/>
      <c r="IS213" s="73"/>
      <c r="IT213" s="73"/>
      <c r="IU213" s="73"/>
      <c r="IV213" s="73"/>
    </row>
    <row r="214" spans="1:256" ht="15" customHeight="1">
      <c r="A214" s="104"/>
      <c r="B214" s="268"/>
      <c r="C214" s="159"/>
      <c r="D214" s="73"/>
      <c r="E214" s="73"/>
      <c r="F214" s="73"/>
      <c r="G214" s="73"/>
      <c r="H214" s="73"/>
      <c r="I214" s="73"/>
      <c r="J214" s="73"/>
      <c r="K214" s="73"/>
      <c r="L214" s="73"/>
      <c r="M214" s="73"/>
      <c r="N214" s="73"/>
      <c r="O214" s="73"/>
      <c r="P214" s="73"/>
      <c r="Q214" s="73"/>
      <c r="R214" s="73"/>
      <c r="S214" s="73"/>
      <c r="T214" s="73"/>
      <c r="U214" s="73"/>
      <c r="V214" s="73"/>
      <c r="W214" s="73"/>
      <c r="X214" s="73"/>
      <c r="Y214" s="73"/>
      <c r="Z214" s="73"/>
      <c r="AA214" s="73"/>
      <c r="AB214" s="73"/>
      <c r="AC214" s="73"/>
      <c r="AD214" s="73"/>
      <c r="AE214" s="73"/>
      <c r="AF214" s="73"/>
      <c r="AG214" s="73"/>
      <c r="AH214" s="73"/>
      <c r="AI214" s="73"/>
      <c r="AJ214" s="73"/>
      <c r="AK214" s="73"/>
      <c r="AL214" s="73"/>
      <c r="AM214" s="73"/>
      <c r="AN214" s="73"/>
      <c r="AO214" s="73"/>
      <c r="AP214" s="73"/>
      <c r="AQ214" s="73"/>
      <c r="AR214" s="73"/>
      <c r="AS214" s="73"/>
      <c r="AT214" s="73"/>
      <c r="AU214" s="73"/>
      <c r="AV214" s="73"/>
      <c r="AW214" s="73"/>
      <c r="AX214" s="73"/>
      <c r="AY214" s="73"/>
      <c r="AZ214" s="73"/>
      <c r="BA214" s="73"/>
      <c r="BB214" s="73"/>
      <c r="BC214" s="73"/>
      <c r="BD214" s="73"/>
      <c r="BE214" s="73"/>
      <c r="BF214" s="73"/>
      <c r="BG214" s="73"/>
      <c r="BH214" s="73"/>
      <c r="BI214" s="73"/>
      <c r="BJ214" s="73"/>
      <c r="BK214" s="73"/>
      <c r="BL214" s="73"/>
      <c r="BM214" s="73"/>
      <c r="BN214" s="73"/>
      <c r="BO214" s="73"/>
      <c r="BP214" s="73"/>
      <c r="BQ214" s="73"/>
      <c r="BR214" s="73"/>
      <c r="BS214" s="73"/>
      <c r="BT214" s="73"/>
      <c r="BU214" s="73"/>
      <c r="BV214" s="73"/>
      <c r="BW214" s="73"/>
      <c r="BX214" s="73"/>
      <c r="BY214" s="73"/>
      <c r="BZ214" s="73"/>
      <c r="CA214" s="73"/>
      <c r="CB214" s="73"/>
      <c r="CC214" s="73"/>
      <c r="CD214" s="73"/>
      <c r="CE214" s="73"/>
      <c r="CF214" s="73"/>
      <c r="CG214" s="73"/>
      <c r="CH214" s="73"/>
      <c r="CI214" s="73"/>
      <c r="CJ214" s="73"/>
      <c r="CK214" s="73"/>
      <c r="CL214" s="73"/>
      <c r="CM214" s="73"/>
      <c r="CN214" s="73"/>
      <c r="CO214" s="73"/>
      <c r="CP214" s="73"/>
      <c r="CQ214" s="73"/>
      <c r="CR214" s="73"/>
      <c r="CS214" s="73"/>
      <c r="CT214" s="73"/>
      <c r="CU214" s="73"/>
      <c r="CV214" s="73"/>
      <c r="CW214" s="73"/>
      <c r="CX214" s="73"/>
      <c r="CY214" s="73"/>
      <c r="CZ214" s="73"/>
      <c r="DA214" s="73"/>
      <c r="DB214" s="73"/>
      <c r="DC214" s="73"/>
      <c r="DD214" s="73"/>
      <c r="DE214" s="73"/>
      <c r="DF214" s="73"/>
      <c r="DG214" s="73"/>
      <c r="DH214" s="73"/>
      <c r="DI214" s="73"/>
      <c r="DJ214" s="73"/>
      <c r="DK214" s="73"/>
      <c r="DL214" s="73"/>
      <c r="DM214" s="73"/>
      <c r="DN214" s="73"/>
      <c r="DO214" s="73"/>
      <c r="DP214" s="73"/>
      <c r="DQ214" s="73"/>
      <c r="DR214" s="73"/>
      <c r="DS214" s="73"/>
      <c r="DT214" s="73"/>
      <c r="DU214" s="73"/>
      <c r="DV214" s="73"/>
      <c r="DW214" s="73"/>
      <c r="DX214" s="73"/>
      <c r="DY214" s="73"/>
      <c r="DZ214" s="73"/>
      <c r="EA214" s="73"/>
      <c r="EB214" s="73"/>
      <c r="EC214" s="73"/>
      <c r="ED214" s="73"/>
      <c r="EE214" s="73"/>
      <c r="EF214" s="73"/>
      <c r="EG214" s="73"/>
      <c r="EH214" s="73"/>
      <c r="EI214" s="73"/>
      <c r="EJ214" s="73"/>
      <c r="EK214" s="73"/>
      <c r="EL214" s="73"/>
      <c r="EM214" s="73"/>
      <c r="EN214" s="73"/>
      <c r="EO214" s="73"/>
      <c r="EP214" s="73"/>
      <c r="EQ214" s="73"/>
      <c r="ER214" s="73"/>
      <c r="ES214" s="73"/>
      <c r="ET214" s="73"/>
      <c r="EU214" s="73"/>
      <c r="EV214" s="73"/>
      <c r="EW214" s="73"/>
      <c r="EX214" s="73"/>
      <c r="EY214" s="73"/>
      <c r="EZ214" s="73"/>
      <c r="FA214" s="73"/>
      <c r="FB214" s="73"/>
      <c r="FC214" s="73"/>
      <c r="FD214" s="73"/>
      <c r="FE214" s="73"/>
      <c r="FF214" s="73"/>
      <c r="FG214" s="73"/>
      <c r="FH214" s="73"/>
      <c r="FI214" s="73"/>
      <c r="FJ214" s="73"/>
      <c r="FK214" s="73"/>
      <c r="FL214" s="73"/>
      <c r="FM214" s="73"/>
      <c r="FN214" s="73"/>
      <c r="FO214" s="73"/>
      <c r="FP214" s="73"/>
      <c r="FQ214" s="73"/>
      <c r="FR214" s="73"/>
      <c r="FS214" s="73"/>
      <c r="FT214" s="73"/>
      <c r="FU214" s="73"/>
      <c r="FV214" s="73"/>
      <c r="FW214" s="73"/>
      <c r="FX214" s="73"/>
      <c r="FY214" s="73"/>
      <c r="FZ214" s="73"/>
      <c r="GA214" s="73"/>
      <c r="GB214" s="73"/>
      <c r="GC214" s="73"/>
      <c r="GD214" s="73"/>
      <c r="GE214" s="73"/>
      <c r="GF214" s="73"/>
      <c r="GG214" s="73"/>
      <c r="GH214" s="73"/>
      <c r="GI214" s="73"/>
      <c r="GJ214" s="73"/>
      <c r="GK214" s="73"/>
      <c r="GL214" s="73"/>
      <c r="GM214" s="73"/>
      <c r="GN214" s="73"/>
      <c r="GO214" s="73"/>
      <c r="GP214" s="73"/>
      <c r="GQ214" s="73"/>
      <c r="GR214" s="73"/>
      <c r="GS214" s="73"/>
      <c r="GT214" s="73"/>
      <c r="GU214" s="73"/>
      <c r="GV214" s="73"/>
      <c r="GW214" s="73"/>
      <c r="GX214" s="73"/>
      <c r="GY214" s="73"/>
      <c r="GZ214" s="73"/>
      <c r="HA214" s="73"/>
      <c r="HB214" s="73"/>
      <c r="HC214" s="73"/>
      <c r="HD214" s="73"/>
      <c r="HE214" s="73"/>
      <c r="HF214" s="73"/>
      <c r="HG214" s="73"/>
      <c r="HH214" s="73"/>
      <c r="HI214" s="73"/>
      <c r="HJ214" s="73"/>
      <c r="HK214" s="73"/>
      <c r="HL214" s="73"/>
      <c r="HM214" s="73"/>
      <c r="HN214" s="73"/>
      <c r="HO214" s="73"/>
      <c r="HP214" s="73"/>
      <c r="HQ214" s="73"/>
      <c r="HR214" s="73"/>
      <c r="HS214" s="73"/>
      <c r="HT214" s="73"/>
      <c r="HU214" s="73"/>
      <c r="HV214" s="73"/>
      <c r="HW214" s="73"/>
      <c r="HX214" s="73"/>
      <c r="HY214" s="73"/>
      <c r="HZ214" s="73"/>
      <c r="IA214" s="73"/>
      <c r="IB214" s="73"/>
      <c r="IC214" s="73"/>
      <c r="ID214" s="73"/>
      <c r="IE214" s="73"/>
      <c r="IF214" s="73"/>
      <c r="IG214" s="73"/>
      <c r="IH214" s="73"/>
      <c r="II214" s="73"/>
      <c r="IJ214" s="73"/>
      <c r="IK214" s="73"/>
      <c r="IL214" s="73"/>
      <c r="IM214" s="73"/>
      <c r="IN214" s="73"/>
      <c r="IO214" s="73"/>
      <c r="IP214" s="73"/>
      <c r="IQ214" s="73"/>
      <c r="IR214" s="73"/>
      <c r="IS214" s="73"/>
      <c r="IT214" s="73"/>
      <c r="IU214" s="73"/>
      <c r="IV214" s="73"/>
    </row>
    <row r="215" spans="1:256" ht="15" customHeight="1">
      <c r="A215" s="104"/>
      <c r="B215" s="268"/>
      <c r="C215" s="159"/>
      <c r="D215" s="73"/>
      <c r="E215" s="73"/>
      <c r="F215" s="73"/>
      <c r="G215" s="73"/>
      <c r="H215" s="73"/>
      <c r="I215" s="73"/>
      <c r="J215" s="73"/>
      <c r="K215" s="73"/>
      <c r="L215" s="73"/>
      <c r="M215" s="73"/>
      <c r="N215" s="73"/>
      <c r="O215" s="73"/>
      <c r="P215" s="73"/>
      <c r="Q215" s="73"/>
      <c r="R215" s="73"/>
      <c r="S215" s="73"/>
      <c r="T215" s="73"/>
      <c r="U215" s="73"/>
      <c r="V215" s="73"/>
      <c r="W215" s="73"/>
      <c r="X215" s="73"/>
      <c r="Y215" s="73"/>
      <c r="Z215" s="73"/>
      <c r="AA215" s="73"/>
      <c r="AB215" s="73"/>
      <c r="AC215" s="73"/>
      <c r="AD215" s="73"/>
      <c r="AE215" s="73"/>
      <c r="AF215" s="73"/>
      <c r="AG215" s="73"/>
      <c r="AH215" s="73"/>
      <c r="AI215" s="73"/>
      <c r="AJ215" s="73"/>
      <c r="AK215" s="73"/>
      <c r="AL215" s="73"/>
      <c r="AM215" s="73"/>
      <c r="AN215" s="73"/>
      <c r="AO215" s="73"/>
      <c r="AP215" s="73"/>
      <c r="AQ215" s="73"/>
      <c r="AR215" s="73"/>
      <c r="AS215" s="73"/>
      <c r="AT215" s="73"/>
      <c r="AU215" s="73"/>
      <c r="AV215" s="73"/>
      <c r="AW215" s="73"/>
      <c r="AX215" s="73"/>
      <c r="AY215" s="73"/>
      <c r="AZ215" s="73"/>
      <c r="BA215" s="73"/>
      <c r="BB215" s="73"/>
      <c r="BC215" s="73"/>
      <c r="BD215" s="73"/>
      <c r="BE215" s="73"/>
      <c r="BF215" s="73"/>
      <c r="BG215" s="73"/>
      <c r="BH215" s="73"/>
      <c r="BI215" s="73"/>
      <c r="BJ215" s="73"/>
      <c r="BK215" s="73"/>
      <c r="BL215" s="73"/>
      <c r="BM215" s="73"/>
      <c r="BN215" s="73"/>
      <c r="BO215" s="73"/>
      <c r="BP215" s="73"/>
      <c r="BQ215" s="73"/>
      <c r="BR215" s="73"/>
      <c r="BS215" s="73"/>
      <c r="BT215" s="73"/>
      <c r="BU215" s="73"/>
      <c r="BV215" s="73"/>
      <c r="BW215" s="73"/>
      <c r="BX215" s="73"/>
      <c r="BY215" s="73"/>
      <c r="BZ215" s="73"/>
      <c r="CA215" s="73"/>
      <c r="CB215" s="73"/>
      <c r="CC215" s="73"/>
      <c r="CD215" s="73"/>
      <c r="CE215" s="73"/>
      <c r="CF215" s="73"/>
      <c r="CG215" s="73"/>
      <c r="CH215" s="73"/>
      <c r="CI215" s="73"/>
      <c r="CJ215" s="73"/>
      <c r="CK215" s="73"/>
      <c r="CL215" s="73"/>
      <c r="CM215" s="73"/>
      <c r="CN215" s="73"/>
      <c r="CO215" s="73"/>
      <c r="CP215" s="73"/>
      <c r="CQ215" s="73"/>
      <c r="CR215" s="73"/>
      <c r="CS215" s="73"/>
      <c r="CT215" s="73"/>
      <c r="CU215" s="73"/>
      <c r="CV215" s="73"/>
      <c r="CW215" s="73"/>
      <c r="CX215" s="73"/>
      <c r="CY215" s="73"/>
      <c r="CZ215" s="73"/>
      <c r="DA215" s="73"/>
      <c r="DB215" s="73"/>
      <c r="DC215" s="73"/>
      <c r="DD215" s="73"/>
      <c r="DE215" s="73"/>
      <c r="DF215" s="73"/>
      <c r="DG215" s="73"/>
      <c r="DH215" s="73"/>
      <c r="DI215" s="73"/>
      <c r="DJ215" s="73"/>
      <c r="DK215" s="73"/>
      <c r="DL215" s="73"/>
      <c r="DM215" s="73"/>
      <c r="DN215" s="73"/>
      <c r="DO215" s="73"/>
      <c r="DP215" s="73"/>
      <c r="DQ215" s="73"/>
      <c r="DR215" s="73"/>
      <c r="DS215" s="73"/>
      <c r="DT215" s="73"/>
      <c r="DU215" s="73"/>
      <c r="DV215" s="73"/>
      <c r="DW215" s="73"/>
      <c r="DX215" s="73"/>
      <c r="DY215" s="73"/>
      <c r="DZ215" s="73"/>
      <c r="EA215" s="73"/>
      <c r="EB215" s="73"/>
      <c r="EC215" s="73"/>
      <c r="ED215" s="73"/>
      <c r="EE215" s="73"/>
      <c r="EF215" s="73"/>
      <c r="EG215" s="73"/>
      <c r="EH215" s="73"/>
      <c r="EI215" s="73"/>
      <c r="EJ215" s="73"/>
      <c r="EK215" s="73"/>
      <c r="EL215" s="73"/>
      <c r="EM215" s="73"/>
      <c r="EN215" s="73"/>
      <c r="EO215" s="73"/>
      <c r="EP215" s="73"/>
      <c r="EQ215" s="73"/>
      <c r="ER215" s="73"/>
      <c r="ES215" s="73"/>
      <c r="ET215" s="73"/>
      <c r="EU215" s="73"/>
      <c r="EV215" s="73"/>
      <c r="EW215" s="73"/>
      <c r="EX215" s="73"/>
      <c r="EY215" s="73"/>
      <c r="EZ215" s="73"/>
      <c r="FA215" s="73"/>
      <c r="FB215" s="73"/>
      <c r="FC215" s="73"/>
      <c r="FD215" s="73"/>
      <c r="FE215" s="73"/>
      <c r="FF215" s="73"/>
      <c r="FG215" s="73"/>
      <c r="FH215" s="73"/>
      <c r="FI215" s="73"/>
      <c r="FJ215" s="73"/>
      <c r="FK215" s="73"/>
      <c r="FL215" s="73"/>
      <c r="FM215" s="73"/>
      <c r="FN215" s="73"/>
      <c r="FO215" s="73"/>
      <c r="FP215" s="73"/>
      <c r="FQ215" s="73"/>
      <c r="FR215" s="73"/>
      <c r="FS215" s="73"/>
      <c r="FT215" s="73"/>
      <c r="FU215" s="73"/>
      <c r="FV215" s="73"/>
      <c r="FW215" s="73"/>
      <c r="FX215" s="73"/>
      <c r="FY215" s="73"/>
      <c r="FZ215" s="73"/>
      <c r="GA215" s="73"/>
      <c r="GB215" s="73"/>
      <c r="GC215" s="73"/>
      <c r="GD215" s="73"/>
      <c r="GE215" s="73"/>
      <c r="GF215" s="73"/>
      <c r="GG215" s="73"/>
      <c r="GH215" s="73"/>
      <c r="GI215" s="73"/>
      <c r="GJ215" s="73"/>
      <c r="GK215" s="73"/>
      <c r="GL215" s="73"/>
      <c r="GM215" s="73"/>
      <c r="GN215" s="73"/>
      <c r="GO215" s="73"/>
      <c r="GP215" s="73"/>
      <c r="GQ215" s="73"/>
      <c r="GR215" s="73"/>
      <c r="GS215" s="73"/>
      <c r="GT215" s="73"/>
      <c r="GU215" s="73"/>
      <c r="GV215" s="73"/>
      <c r="GW215" s="73"/>
      <c r="GX215" s="73"/>
      <c r="GY215" s="73"/>
      <c r="GZ215" s="73"/>
      <c r="HA215" s="73"/>
      <c r="HB215" s="73"/>
      <c r="HC215" s="73"/>
      <c r="HD215" s="73"/>
      <c r="HE215" s="73"/>
      <c r="HF215" s="73"/>
      <c r="HG215" s="73"/>
      <c r="HH215" s="73"/>
      <c r="HI215" s="73"/>
      <c r="HJ215" s="73"/>
      <c r="HK215" s="73"/>
      <c r="HL215" s="73"/>
      <c r="HM215" s="73"/>
      <c r="HN215" s="73"/>
      <c r="HO215" s="73"/>
      <c r="HP215" s="73"/>
      <c r="HQ215" s="73"/>
      <c r="HR215" s="73"/>
      <c r="HS215" s="73"/>
      <c r="HT215" s="73"/>
      <c r="HU215" s="73"/>
      <c r="HV215" s="73"/>
      <c r="HW215" s="73"/>
      <c r="HX215" s="73"/>
      <c r="HY215" s="73"/>
      <c r="HZ215" s="73"/>
      <c r="IA215" s="73"/>
      <c r="IB215" s="73"/>
      <c r="IC215" s="73"/>
      <c r="ID215" s="73"/>
      <c r="IE215" s="73"/>
      <c r="IF215" s="73"/>
      <c r="IG215" s="73"/>
      <c r="IH215" s="73"/>
      <c r="II215" s="73"/>
      <c r="IJ215" s="73"/>
      <c r="IK215" s="73"/>
      <c r="IL215" s="73"/>
      <c r="IM215" s="73"/>
      <c r="IN215" s="73"/>
      <c r="IO215" s="73"/>
      <c r="IP215" s="73"/>
      <c r="IQ215" s="73"/>
      <c r="IR215" s="73"/>
      <c r="IS215" s="73"/>
      <c r="IT215" s="73"/>
      <c r="IU215" s="73"/>
      <c r="IV215" s="73"/>
    </row>
    <row r="216" spans="1:256" ht="15" customHeight="1">
      <c r="A216" s="104"/>
      <c r="B216" s="268"/>
      <c r="C216" s="159"/>
      <c r="D216" s="73"/>
      <c r="E216" s="73"/>
      <c r="F216" s="73"/>
      <c r="G216" s="73"/>
      <c r="H216" s="73"/>
      <c r="I216" s="73"/>
      <c r="J216" s="73"/>
      <c r="K216" s="73"/>
      <c r="L216" s="73"/>
      <c r="M216" s="73"/>
      <c r="N216" s="73"/>
      <c r="O216" s="73"/>
      <c r="P216" s="73"/>
      <c r="Q216" s="73"/>
      <c r="R216" s="73"/>
      <c r="S216" s="73"/>
      <c r="T216" s="73"/>
      <c r="U216" s="73"/>
      <c r="V216" s="73"/>
      <c r="W216" s="73"/>
      <c r="X216" s="73"/>
      <c r="Y216" s="73"/>
      <c r="Z216" s="73"/>
      <c r="AA216" s="73"/>
      <c r="AB216" s="73"/>
      <c r="AC216" s="73"/>
      <c r="AD216" s="73"/>
      <c r="AE216" s="73"/>
      <c r="AF216" s="73"/>
      <c r="AG216" s="73"/>
      <c r="AH216" s="73"/>
      <c r="AI216" s="73"/>
      <c r="AJ216" s="73"/>
      <c r="AK216" s="73"/>
      <c r="AL216" s="73"/>
      <c r="AM216" s="73"/>
      <c r="AN216" s="73"/>
      <c r="AO216" s="73"/>
      <c r="AP216" s="73"/>
      <c r="AQ216" s="73"/>
      <c r="AR216" s="73"/>
      <c r="AS216" s="73"/>
      <c r="AT216" s="73"/>
      <c r="AU216" s="73"/>
      <c r="AV216" s="73"/>
      <c r="AW216" s="73"/>
      <c r="AX216" s="73"/>
      <c r="AY216" s="73"/>
      <c r="AZ216" s="73"/>
      <c r="BA216" s="73"/>
      <c r="BB216" s="73"/>
      <c r="BC216" s="73"/>
      <c r="BD216" s="73"/>
      <c r="BE216" s="73"/>
      <c r="BF216" s="73"/>
      <c r="BG216" s="73"/>
      <c r="BH216" s="73"/>
      <c r="BI216" s="73"/>
      <c r="BJ216" s="73"/>
      <c r="BK216" s="73"/>
      <c r="BL216" s="73"/>
      <c r="BM216" s="73"/>
      <c r="BN216" s="73"/>
      <c r="BO216" s="73"/>
      <c r="BP216" s="73"/>
      <c r="BQ216" s="73"/>
      <c r="BR216" s="73"/>
      <c r="BS216" s="73"/>
      <c r="BT216" s="73"/>
      <c r="BU216" s="73"/>
      <c r="BV216" s="73"/>
      <c r="BW216" s="73"/>
      <c r="BX216" s="73"/>
      <c r="BY216" s="73"/>
      <c r="BZ216" s="73"/>
      <c r="CA216" s="73"/>
      <c r="CB216" s="73"/>
      <c r="CC216" s="73"/>
      <c r="CD216" s="73"/>
      <c r="CE216" s="73"/>
      <c r="CF216" s="73"/>
      <c r="CG216" s="73"/>
      <c r="CH216" s="73"/>
      <c r="CI216" s="73"/>
      <c r="CJ216" s="73"/>
      <c r="CK216" s="73"/>
      <c r="CL216" s="73"/>
      <c r="CM216" s="73"/>
      <c r="CN216" s="73"/>
      <c r="CO216" s="73"/>
      <c r="CP216" s="73"/>
      <c r="CQ216" s="73"/>
      <c r="CR216" s="73"/>
      <c r="CS216" s="73"/>
      <c r="CT216" s="73"/>
      <c r="CU216" s="73"/>
      <c r="CV216" s="73"/>
      <c r="CW216" s="73"/>
      <c r="CX216" s="73"/>
      <c r="CY216" s="73"/>
      <c r="CZ216" s="73"/>
      <c r="DA216" s="73"/>
      <c r="DB216" s="73"/>
      <c r="DC216" s="73"/>
      <c r="DD216" s="73"/>
      <c r="DE216" s="73"/>
      <c r="DF216" s="73"/>
      <c r="DG216" s="73"/>
      <c r="DH216" s="73"/>
      <c r="DI216" s="73"/>
      <c r="DJ216" s="73"/>
      <c r="DK216" s="73"/>
      <c r="DL216" s="73"/>
      <c r="DM216" s="73"/>
      <c r="DN216" s="73"/>
      <c r="DO216" s="73"/>
      <c r="DP216" s="73"/>
      <c r="DQ216" s="73"/>
      <c r="DR216" s="73"/>
      <c r="DS216" s="73"/>
      <c r="DT216" s="73"/>
      <c r="DU216" s="73"/>
      <c r="DV216" s="73"/>
      <c r="DW216" s="73"/>
      <c r="DX216" s="73"/>
      <c r="DY216" s="73"/>
      <c r="DZ216" s="73"/>
      <c r="EA216" s="73"/>
      <c r="EB216" s="73"/>
      <c r="EC216" s="73"/>
      <c r="ED216" s="73"/>
      <c r="EE216" s="73"/>
      <c r="EF216" s="73"/>
      <c r="EG216" s="73"/>
      <c r="EH216" s="73"/>
      <c r="EI216" s="73"/>
      <c r="EJ216" s="73"/>
      <c r="EK216" s="73"/>
      <c r="EL216" s="73"/>
      <c r="EM216" s="73"/>
      <c r="EN216" s="73"/>
      <c r="EO216" s="73"/>
      <c r="EP216" s="73"/>
      <c r="EQ216" s="73"/>
      <c r="ER216" s="73"/>
      <c r="ES216" s="73"/>
      <c r="ET216" s="73"/>
      <c r="EU216" s="73"/>
      <c r="EV216" s="73"/>
      <c r="EW216" s="73"/>
      <c r="EX216" s="73"/>
      <c r="EY216" s="73"/>
      <c r="EZ216" s="73"/>
      <c r="FA216" s="73"/>
      <c r="FB216" s="73"/>
      <c r="FC216" s="73"/>
      <c r="FD216" s="73"/>
      <c r="FE216" s="73"/>
      <c r="FF216" s="73"/>
      <c r="FG216" s="73"/>
      <c r="FH216" s="73"/>
      <c r="FI216" s="73"/>
      <c r="FJ216" s="73"/>
      <c r="FK216" s="73"/>
      <c r="FL216" s="73"/>
      <c r="FM216" s="73"/>
      <c r="FN216" s="73"/>
      <c r="FO216" s="73"/>
      <c r="FP216" s="73"/>
      <c r="FQ216" s="73"/>
      <c r="FR216" s="73"/>
      <c r="FS216" s="73"/>
      <c r="FT216" s="73"/>
      <c r="FU216" s="73"/>
      <c r="FV216" s="73"/>
      <c r="FW216" s="73"/>
      <c r="FX216" s="73"/>
      <c r="FY216" s="73"/>
      <c r="FZ216" s="73"/>
      <c r="GA216" s="73"/>
      <c r="GB216" s="73"/>
      <c r="GC216" s="73"/>
      <c r="GD216" s="73"/>
      <c r="GE216" s="73"/>
      <c r="GF216" s="73"/>
      <c r="GG216" s="73"/>
      <c r="GH216" s="73"/>
      <c r="GI216" s="73"/>
      <c r="GJ216" s="73"/>
      <c r="GK216" s="73"/>
      <c r="GL216" s="73"/>
      <c r="GM216" s="73"/>
      <c r="GN216" s="73"/>
      <c r="GO216" s="73"/>
      <c r="GP216" s="73"/>
      <c r="GQ216" s="73"/>
      <c r="GR216" s="73"/>
      <c r="GS216" s="73"/>
      <c r="GT216" s="73"/>
      <c r="GU216" s="73"/>
      <c r="GV216" s="73"/>
      <c r="GW216" s="73"/>
      <c r="GX216" s="73"/>
      <c r="GY216" s="73"/>
      <c r="GZ216" s="73"/>
      <c r="HA216" s="73"/>
      <c r="HB216" s="73"/>
      <c r="HC216" s="73"/>
      <c r="HD216" s="73"/>
      <c r="HE216" s="73"/>
      <c r="HF216" s="73"/>
      <c r="HG216" s="73"/>
      <c r="HH216" s="73"/>
      <c r="HI216" s="73"/>
      <c r="HJ216" s="73"/>
      <c r="HK216" s="73"/>
      <c r="HL216" s="73"/>
      <c r="HM216" s="73"/>
      <c r="HN216" s="73"/>
      <c r="HO216" s="73"/>
      <c r="HP216" s="73"/>
      <c r="HQ216" s="73"/>
      <c r="HR216" s="73"/>
      <c r="HS216" s="73"/>
      <c r="HT216" s="73"/>
      <c r="HU216" s="73"/>
      <c r="HV216" s="73"/>
      <c r="HW216" s="73"/>
      <c r="HX216" s="73"/>
      <c r="HY216" s="73"/>
      <c r="HZ216" s="73"/>
      <c r="IA216" s="73"/>
      <c r="IB216" s="73"/>
      <c r="IC216" s="73"/>
      <c r="ID216" s="73"/>
      <c r="IE216" s="73"/>
      <c r="IF216" s="73"/>
      <c r="IG216" s="73"/>
      <c r="IH216" s="73"/>
      <c r="II216" s="73"/>
      <c r="IJ216" s="73"/>
      <c r="IK216" s="73"/>
      <c r="IL216" s="73"/>
      <c r="IM216" s="73"/>
      <c r="IN216" s="73"/>
      <c r="IO216" s="73"/>
      <c r="IP216" s="73"/>
      <c r="IQ216" s="73"/>
      <c r="IR216" s="73"/>
      <c r="IS216" s="73"/>
      <c r="IT216" s="73"/>
      <c r="IU216" s="73"/>
      <c r="IV216" s="73"/>
    </row>
    <row r="217" spans="1:256" ht="15" customHeight="1">
      <c r="A217" s="104"/>
      <c r="B217" s="268"/>
      <c r="C217" s="159"/>
      <c r="D217" s="73"/>
      <c r="E217" s="73"/>
      <c r="F217" s="73"/>
      <c r="G217" s="73"/>
      <c r="H217" s="73"/>
      <c r="I217" s="73"/>
      <c r="J217" s="73"/>
      <c r="K217" s="73"/>
      <c r="L217" s="73"/>
      <c r="M217" s="73"/>
      <c r="N217" s="73"/>
      <c r="O217" s="73"/>
      <c r="P217" s="73"/>
      <c r="Q217" s="73"/>
      <c r="R217" s="73"/>
      <c r="S217" s="73"/>
      <c r="T217" s="73"/>
      <c r="U217" s="73"/>
      <c r="V217" s="73"/>
      <c r="W217" s="73"/>
      <c r="X217" s="73"/>
      <c r="Y217" s="73"/>
      <c r="Z217" s="73"/>
      <c r="AA217" s="73"/>
      <c r="AB217" s="73"/>
      <c r="AC217" s="73"/>
      <c r="AD217" s="73"/>
      <c r="AE217" s="73"/>
      <c r="AF217" s="73"/>
      <c r="AG217" s="73"/>
      <c r="AH217" s="73"/>
      <c r="AI217" s="73"/>
      <c r="AJ217" s="73"/>
      <c r="AK217" s="73"/>
      <c r="AL217" s="73"/>
      <c r="AM217" s="73"/>
      <c r="AN217" s="73"/>
      <c r="AO217" s="73"/>
      <c r="AP217" s="73"/>
      <c r="AQ217" s="73"/>
      <c r="AR217" s="73"/>
      <c r="AS217" s="73"/>
      <c r="AT217" s="73"/>
      <c r="AU217" s="73"/>
      <c r="AV217" s="73"/>
      <c r="AW217" s="73"/>
      <c r="AX217" s="73"/>
      <c r="AY217" s="73"/>
      <c r="AZ217" s="73"/>
      <c r="BA217" s="73"/>
      <c r="BB217" s="73"/>
      <c r="BC217" s="73"/>
      <c r="BD217" s="73"/>
      <c r="BE217" s="73"/>
      <c r="BF217" s="73"/>
      <c r="BG217" s="73"/>
      <c r="BH217" s="73"/>
      <c r="BI217" s="73"/>
      <c r="BJ217" s="73"/>
      <c r="BK217" s="73"/>
      <c r="BL217" s="73"/>
      <c r="BM217" s="73"/>
      <c r="BN217" s="73"/>
      <c r="BO217" s="73"/>
      <c r="BP217" s="73"/>
      <c r="BQ217" s="73"/>
      <c r="BR217" s="73"/>
      <c r="BS217" s="73"/>
      <c r="BT217" s="73"/>
      <c r="BU217" s="73"/>
      <c r="BV217" s="73"/>
      <c r="BW217" s="73"/>
      <c r="BX217" s="73"/>
      <c r="BY217" s="73"/>
      <c r="BZ217" s="73"/>
      <c r="CA217" s="73"/>
      <c r="CB217" s="73"/>
      <c r="CC217" s="73"/>
      <c r="CD217" s="73"/>
      <c r="CE217" s="73"/>
      <c r="CF217" s="73"/>
      <c r="CG217" s="73"/>
      <c r="CH217" s="73"/>
      <c r="CI217" s="73"/>
      <c r="CJ217" s="73"/>
      <c r="CK217" s="73"/>
      <c r="CL217" s="73"/>
      <c r="CM217" s="73"/>
      <c r="CN217" s="73"/>
      <c r="CO217" s="73"/>
      <c r="CP217" s="73"/>
      <c r="CQ217" s="73"/>
      <c r="CR217" s="73"/>
      <c r="CS217" s="73"/>
      <c r="CT217" s="73"/>
      <c r="CU217" s="73"/>
      <c r="CV217" s="73"/>
      <c r="CW217" s="73"/>
      <c r="CX217" s="73"/>
      <c r="CY217" s="73"/>
      <c r="CZ217" s="73"/>
      <c r="DA217" s="73"/>
      <c r="DB217" s="73"/>
      <c r="DC217" s="73"/>
      <c r="DD217" s="73"/>
      <c r="DE217" s="73"/>
      <c r="DF217" s="73"/>
      <c r="DG217" s="73"/>
      <c r="DH217" s="73"/>
      <c r="DI217" s="73"/>
      <c r="DJ217" s="73"/>
      <c r="DK217" s="73"/>
      <c r="DL217" s="73"/>
      <c r="DM217" s="73"/>
      <c r="DN217" s="73"/>
      <c r="DO217" s="73"/>
      <c r="DP217" s="73"/>
      <c r="DQ217" s="73"/>
      <c r="DR217" s="73"/>
      <c r="DS217" s="73"/>
      <c r="DT217" s="73"/>
      <c r="DU217" s="73"/>
      <c r="DV217" s="73"/>
      <c r="DW217" s="73"/>
      <c r="DX217" s="73"/>
      <c r="DY217" s="73"/>
      <c r="DZ217" s="73"/>
      <c r="EA217" s="73"/>
      <c r="EB217" s="73"/>
      <c r="EC217" s="73"/>
      <c r="ED217" s="73"/>
      <c r="EE217" s="73"/>
      <c r="EF217" s="73"/>
      <c r="EG217" s="73"/>
      <c r="EH217" s="73"/>
      <c r="EI217" s="73"/>
      <c r="EJ217" s="73"/>
      <c r="EK217" s="73"/>
      <c r="EL217" s="73"/>
      <c r="EM217" s="73"/>
      <c r="EN217" s="73"/>
      <c r="EO217" s="73"/>
      <c r="EP217" s="73"/>
      <c r="EQ217" s="73"/>
      <c r="ER217" s="73"/>
      <c r="ES217" s="73"/>
      <c r="ET217" s="73"/>
      <c r="EU217" s="73"/>
      <c r="EV217" s="73"/>
      <c r="EW217" s="73"/>
      <c r="EX217" s="73"/>
      <c r="EY217" s="73"/>
      <c r="EZ217" s="73"/>
      <c r="FA217" s="73"/>
      <c r="FB217" s="73"/>
      <c r="FC217" s="73"/>
      <c r="FD217" s="73"/>
      <c r="FE217" s="73"/>
      <c r="FF217" s="73"/>
      <c r="FG217" s="73"/>
      <c r="FH217" s="73"/>
      <c r="FI217" s="73"/>
      <c r="FJ217" s="73"/>
      <c r="FK217" s="73"/>
      <c r="FL217" s="73"/>
      <c r="FM217" s="73"/>
      <c r="FN217" s="73"/>
      <c r="FO217" s="73"/>
      <c r="FP217" s="73"/>
      <c r="FQ217" s="73"/>
      <c r="FR217" s="73"/>
      <c r="FS217" s="73"/>
      <c r="FT217" s="73"/>
      <c r="FU217" s="73"/>
      <c r="FV217" s="73"/>
      <c r="FW217" s="73"/>
      <c r="FX217" s="73"/>
      <c r="FY217" s="73"/>
      <c r="FZ217" s="73"/>
      <c r="GA217" s="73"/>
      <c r="GB217" s="73"/>
      <c r="GC217" s="73"/>
      <c r="GD217" s="73"/>
      <c r="GE217" s="73"/>
      <c r="GF217" s="73"/>
      <c r="GG217" s="73"/>
      <c r="GH217" s="73"/>
      <c r="GI217" s="73"/>
      <c r="GJ217" s="73"/>
      <c r="GK217" s="73"/>
      <c r="GL217" s="73"/>
      <c r="GM217" s="73"/>
      <c r="GN217" s="73"/>
      <c r="GO217" s="73"/>
      <c r="GP217" s="73"/>
      <c r="GQ217" s="73"/>
      <c r="GR217" s="73"/>
      <c r="GS217" s="73"/>
      <c r="GT217" s="73"/>
      <c r="GU217" s="73"/>
      <c r="GV217" s="73"/>
      <c r="GW217" s="73"/>
      <c r="GX217" s="73"/>
      <c r="GY217" s="73"/>
      <c r="GZ217" s="73"/>
      <c r="HA217" s="73"/>
      <c r="HB217" s="73"/>
      <c r="HC217" s="73"/>
      <c r="HD217" s="73"/>
      <c r="HE217" s="73"/>
      <c r="HF217" s="73"/>
      <c r="HG217" s="73"/>
      <c r="HH217" s="73"/>
      <c r="HI217" s="73"/>
      <c r="HJ217" s="73"/>
      <c r="HK217" s="73"/>
      <c r="HL217" s="73"/>
      <c r="HM217" s="73"/>
      <c r="HN217" s="73"/>
      <c r="HO217" s="73"/>
      <c r="HP217" s="73"/>
      <c r="HQ217" s="73"/>
      <c r="HR217" s="73"/>
      <c r="HS217" s="73"/>
      <c r="HT217" s="73"/>
      <c r="HU217" s="73"/>
      <c r="HV217" s="73"/>
      <c r="HW217" s="73"/>
      <c r="HX217" s="73"/>
      <c r="HY217" s="73"/>
      <c r="HZ217" s="73"/>
      <c r="IA217" s="73"/>
      <c r="IB217" s="73"/>
      <c r="IC217" s="73"/>
      <c r="ID217" s="73"/>
      <c r="IE217" s="73"/>
      <c r="IF217" s="73"/>
      <c r="IG217" s="73"/>
      <c r="IH217" s="73"/>
      <c r="II217" s="73"/>
      <c r="IJ217" s="73"/>
      <c r="IK217" s="73"/>
      <c r="IL217" s="73"/>
      <c r="IM217" s="73"/>
      <c r="IN217" s="73"/>
      <c r="IO217" s="73"/>
      <c r="IP217" s="73"/>
      <c r="IQ217" s="73"/>
      <c r="IR217" s="73"/>
      <c r="IS217" s="73"/>
      <c r="IT217" s="73"/>
      <c r="IU217" s="73"/>
      <c r="IV217" s="73"/>
    </row>
    <row r="218" spans="1:256" ht="15" customHeight="1">
      <c r="A218" s="104"/>
      <c r="B218" s="268"/>
      <c r="C218" s="159"/>
      <c r="D218" s="73"/>
      <c r="E218" s="73"/>
      <c r="F218" s="73"/>
      <c r="G218" s="73"/>
      <c r="H218" s="73"/>
      <c r="I218" s="73"/>
      <c r="J218" s="73"/>
      <c r="K218" s="73"/>
      <c r="L218" s="73"/>
      <c r="M218" s="73"/>
      <c r="N218" s="73"/>
      <c r="O218" s="73"/>
      <c r="P218" s="73"/>
      <c r="Q218" s="73"/>
      <c r="R218" s="73"/>
      <c r="S218" s="73"/>
      <c r="T218" s="73"/>
      <c r="U218" s="73"/>
      <c r="V218" s="73"/>
      <c r="W218" s="73"/>
      <c r="X218" s="73"/>
      <c r="Y218" s="73"/>
      <c r="Z218" s="73"/>
      <c r="AA218" s="73"/>
      <c r="AB218" s="73"/>
      <c r="AC218" s="73"/>
      <c r="AD218" s="73"/>
      <c r="AE218" s="73"/>
      <c r="AF218" s="73"/>
      <c r="AG218" s="73"/>
      <c r="AH218" s="73"/>
      <c r="AI218" s="73"/>
      <c r="AJ218" s="73"/>
      <c r="AK218" s="73"/>
      <c r="AL218" s="73"/>
      <c r="AM218" s="73"/>
      <c r="AN218" s="73"/>
      <c r="AO218" s="73"/>
      <c r="AP218" s="73"/>
      <c r="AQ218" s="73"/>
      <c r="AR218" s="73"/>
      <c r="AS218" s="73"/>
      <c r="AT218" s="73"/>
      <c r="AU218" s="73"/>
      <c r="AV218" s="73"/>
      <c r="AW218" s="73"/>
      <c r="AX218" s="73"/>
      <c r="AY218" s="73"/>
      <c r="AZ218" s="73"/>
      <c r="BA218" s="73"/>
      <c r="BB218" s="73"/>
      <c r="BC218" s="73"/>
      <c r="BD218" s="73"/>
      <c r="BE218" s="73"/>
      <c r="BF218" s="73"/>
      <c r="BG218" s="73"/>
      <c r="BH218" s="73"/>
      <c r="BI218" s="73"/>
      <c r="BJ218" s="73"/>
      <c r="BK218" s="73"/>
      <c r="BL218" s="73"/>
      <c r="BM218" s="73"/>
      <c r="BN218" s="73"/>
      <c r="BO218" s="73"/>
      <c r="BP218" s="73"/>
      <c r="BQ218" s="73"/>
      <c r="BR218" s="73"/>
      <c r="BS218" s="73"/>
      <c r="BT218" s="73"/>
      <c r="BU218" s="73"/>
      <c r="BV218" s="73"/>
      <c r="BW218" s="73"/>
      <c r="BX218" s="73"/>
      <c r="BY218" s="73"/>
      <c r="BZ218" s="73"/>
      <c r="CA218" s="73"/>
      <c r="CB218" s="73"/>
      <c r="CC218" s="73"/>
      <c r="CD218" s="73"/>
      <c r="CE218" s="73"/>
      <c r="CF218" s="73"/>
      <c r="CG218" s="73"/>
      <c r="CH218" s="73"/>
      <c r="CI218" s="73"/>
      <c r="CJ218" s="73"/>
      <c r="CK218" s="73"/>
      <c r="CL218" s="73"/>
      <c r="CM218" s="73"/>
      <c r="CN218" s="73"/>
      <c r="CO218" s="73"/>
      <c r="CP218" s="73"/>
      <c r="CQ218" s="73"/>
      <c r="CR218" s="73"/>
      <c r="CS218" s="73"/>
      <c r="CT218" s="73"/>
      <c r="CU218" s="73"/>
      <c r="CV218" s="73"/>
      <c r="CW218" s="73"/>
      <c r="CX218" s="73"/>
      <c r="CY218" s="73"/>
      <c r="CZ218" s="73"/>
      <c r="DA218" s="73"/>
      <c r="DB218" s="73"/>
      <c r="DC218" s="73"/>
      <c r="DD218" s="73"/>
      <c r="DE218" s="73"/>
      <c r="DF218" s="73"/>
      <c r="DG218" s="73"/>
      <c r="DH218" s="73"/>
      <c r="DI218" s="73"/>
      <c r="DJ218" s="73"/>
      <c r="DK218" s="73"/>
      <c r="DL218" s="73"/>
      <c r="DM218" s="73"/>
      <c r="DN218" s="73"/>
      <c r="DO218" s="73"/>
      <c r="DP218" s="73"/>
      <c r="DQ218" s="73"/>
      <c r="DR218" s="73"/>
      <c r="DS218" s="73"/>
      <c r="DT218" s="73"/>
      <c r="DU218" s="73"/>
      <c r="DV218" s="73"/>
      <c r="DW218" s="73"/>
      <c r="DX218" s="73"/>
      <c r="DY218" s="73"/>
      <c r="DZ218" s="73"/>
      <c r="EA218" s="73"/>
      <c r="EB218" s="73"/>
      <c r="EC218" s="73"/>
      <c r="ED218" s="73"/>
      <c r="EE218" s="73"/>
      <c r="EF218" s="73"/>
      <c r="EG218" s="73"/>
      <c r="EH218" s="73"/>
      <c r="EI218" s="73"/>
      <c r="EJ218" s="73"/>
      <c r="EK218" s="73"/>
      <c r="EL218" s="73"/>
      <c r="EM218" s="73"/>
      <c r="EN218" s="73"/>
      <c r="EO218" s="73"/>
      <c r="EP218" s="73"/>
      <c r="EQ218" s="73"/>
      <c r="ER218" s="73"/>
      <c r="ES218" s="73"/>
      <c r="ET218" s="73"/>
      <c r="EU218" s="73"/>
      <c r="EV218" s="73"/>
      <c r="EW218" s="73"/>
      <c r="EX218" s="73"/>
      <c r="EY218" s="73"/>
      <c r="EZ218" s="73"/>
      <c r="FA218" s="73"/>
      <c r="FB218" s="73"/>
      <c r="FC218" s="73"/>
      <c r="FD218" s="73"/>
      <c r="FE218" s="73"/>
      <c r="FF218" s="73"/>
      <c r="FG218" s="73"/>
      <c r="FH218" s="73"/>
      <c r="FI218" s="73"/>
      <c r="FJ218" s="73"/>
      <c r="FK218" s="73"/>
      <c r="FL218" s="73"/>
      <c r="FM218" s="73"/>
      <c r="FN218" s="73"/>
      <c r="FO218" s="73"/>
      <c r="FP218" s="73"/>
      <c r="FQ218" s="73"/>
      <c r="FR218" s="73"/>
      <c r="FS218" s="73"/>
      <c r="FT218" s="73"/>
      <c r="FU218" s="73"/>
      <c r="FV218" s="73"/>
      <c r="FW218" s="73"/>
      <c r="FX218" s="73"/>
      <c r="FY218" s="73"/>
      <c r="FZ218" s="73"/>
      <c r="GA218" s="73"/>
      <c r="GB218" s="73"/>
      <c r="GC218" s="73"/>
      <c r="GD218" s="73"/>
      <c r="GE218" s="73"/>
      <c r="GF218" s="73"/>
      <c r="GG218" s="73"/>
      <c r="GH218" s="73"/>
      <c r="GI218" s="73"/>
      <c r="GJ218" s="73"/>
      <c r="GK218" s="73"/>
      <c r="GL218" s="73"/>
      <c r="GM218" s="73"/>
      <c r="GN218" s="73"/>
      <c r="GO218" s="73"/>
      <c r="GP218" s="73"/>
      <c r="GQ218" s="73"/>
      <c r="GR218" s="73"/>
      <c r="GS218" s="73"/>
      <c r="GT218" s="73"/>
      <c r="GU218" s="73"/>
      <c r="GV218" s="73"/>
      <c r="GW218" s="73"/>
      <c r="GX218" s="73"/>
      <c r="GY218" s="73"/>
      <c r="GZ218" s="73"/>
      <c r="HA218" s="73"/>
      <c r="HB218" s="73"/>
      <c r="HC218" s="73"/>
      <c r="HD218" s="73"/>
      <c r="HE218" s="73"/>
      <c r="HF218" s="73"/>
      <c r="HG218" s="73"/>
      <c r="HH218" s="73"/>
      <c r="HI218" s="73"/>
      <c r="HJ218" s="73"/>
      <c r="HK218" s="73"/>
      <c r="HL218" s="73"/>
      <c r="HM218" s="73"/>
      <c r="HN218" s="73"/>
      <c r="HO218" s="73"/>
      <c r="HP218" s="73"/>
      <c r="HQ218" s="73"/>
      <c r="HR218" s="73"/>
      <c r="HS218" s="73"/>
      <c r="HT218" s="73"/>
      <c r="HU218" s="73"/>
      <c r="HV218" s="73"/>
      <c r="HW218" s="73"/>
      <c r="HX218" s="73"/>
      <c r="HY218" s="73"/>
      <c r="HZ218" s="73"/>
      <c r="IA218" s="73"/>
      <c r="IB218" s="73"/>
      <c r="IC218" s="73"/>
      <c r="ID218" s="73"/>
      <c r="IE218" s="73"/>
      <c r="IF218" s="73"/>
      <c r="IG218" s="73"/>
      <c r="IH218" s="73"/>
      <c r="II218" s="73"/>
      <c r="IJ218" s="73"/>
      <c r="IK218" s="73"/>
      <c r="IL218" s="73"/>
      <c r="IM218" s="73"/>
      <c r="IN218" s="73"/>
      <c r="IO218" s="73"/>
      <c r="IP218" s="73"/>
      <c r="IQ218" s="73"/>
      <c r="IR218" s="73"/>
      <c r="IS218" s="73"/>
      <c r="IT218" s="73"/>
      <c r="IU218" s="73"/>
      <c r="IV218" s="73"/>
    </row>
    <row r="219" spans="1:256" ht="15" customHeight="1">
      <c r="A219" s="104"/>
      <c r="B219" s="268"/>
      <c r="C219" s="159"/>
      <c r="D219" s="73"/>
      <c r="E219" s="73"/>
      <c r="F219" s="73"/>
      <c r="G219" s="73"/>
      <c r="H219" s="73"/>
      <c r="I219" s="73"/>
      <c r="J219" s="73"/>
      <c r="K219" s="73"/>
      <c r="L219" s="73"/>
      <c r="M219" s="73"/>
      <c r="N219" s="73"/>
      <c r="O219" s="73"/>
      <c r="P219" s="73"/>
      <c r="Q219" s="73"/>
      <c r="R219" s="73"/>
      <c r="S219" s="73"/>
      <c r="T219" s="73"/>
      <c r="U219" s="73"/>
      <c r="V219" s="73"/>
      <c r="W219" s="73"/>
      <c r="X219" s="73"/>
      <c r="Y219" s="73"/>
      <c r="Z219" s="73"/>
      <c r="AA219" s="73"/>
      <c r="AB219" s="73"/>
      <c r="AC219" s="73"/>
      <c r="AD219" s="73"/>
      <c r="AE219" s="73"/>
      <c r="AF219" s="73"/>
      <c r="AG219" s="73"/>
      <c r="AH219" s="73"/>
      <c r="AI219" s="73"/>
      <c r="AJ219" s="73"/>
      <c r="AK219" s="73"/>
      <c r="AL219" s="73"/>
      <c r="AM219" s="73"/>
      <c r="AN219" s="73"/>
      <c r="AO219" s="73"/>
      <c r="AP219" s="73"/>
      <c r="AQ219" s="73"/>
      <c r="AR219" s="73"/>
      <c r="AS219" s="73"/>
      <c r="AT219" s="73"/>
      <c r="AU219" s="73"/>
      <c r="AV219" s="73"/>
      <c r="AW219" s="73"/>
      <c r="AX219" s="73"/>
      <c r="AY219" s="73"/>
      <c r="AZ219" s="73"/>
      <c r="BA219" s="73"/>
      <c r="BB219" s="73"/>
      <c r="BC219" s="73"/>
      <c r="BD219" s="73"/>
      <c r="BE219" s="73"/>
      <c r="BF219" s="73"/>
      <c r="BG219" s="73"/>
      <c r="BH219" s="73"/>
      <c r="BI219" s="73"/>
      <c r="BJ219" s="73"/>
      <c r="BK219" s="73"/>
      <c r="BL219" s="73"/>
      <c r="BM219" s="73"/>
      <c r="BN219" s="73"/>
      <c r="BO219" s="73"/>
      <c r="BP219" s="73"/>
      <c r="BQ219" s="73"/>
      <c r="BR219" s="73"/>
      <c r="BS219" s="73"/>
      <c r="BT219" s="73"/>
      <c r="BU219" s="73"/>
      <c r="BV219" s="73"/>
      <c r="BW219" s="73"/>
      <c r="BX219" s="73"/>
      <c r="BY219" s="73"/>
      <c r="BZ219" s="73"/>
      <c r="CA219" s="73"/>
      <c r="CB219" s="73"/>
      <c r="CC219" s="73"/>
      <c r="CD219" s="73"/>
      <c r="CE219" s="73"/>
      <c r="CF219" s="73"/>
      <c r="CG219" s="73"/>
      <c r="CH219" s="73"/>
      <c r="CI219" s="73"/>
      <c r="CJ219" s="73"/>
      <c r="CK219" s="73"/>
      <c r="CL219" s="73"/>
      <c r="CM219" s="73"/>
      <c r="CN219" s="73"/>
      <c r="CO219" s="73"/>
      <c r="CP219" s="73"/>
      <c r="CQ219" s="73"/>
      <c r="CR219" s="73"/>
      <c r="CS219" s="73"/>
      <c r="CT219" s="73"/>
      <c r="CU219" s="73"/>
      <c r="CV219" s="73"/>
      <c r="CW219" s="73"/>
      <c r="CX219" s="73"/>
      <c r="CY219" s="73"/>
      <c r="CZ219" s="73"/>
      <c r="DA219" s="73"/>
      <c r="DB219" s="73"/>
      <c r="DC219" s="73"/>
      <c r="DD219" s="73"/>
      <c r="DE219" s="73"/>
      <c r="DF219" s="73"/>
      <c r="DG219" s="73"/>
      <c r="DH219" s="73"/>
      <c r="DI219" s="73"/>
      <c r="DJ219" s="73"/>
      <c r="DK219" s="73"/>
      <c r="DL219" s="73"/>
      <c r="DM219" s="73"/>
      <c r="DN219" s="73"/>
      <c r="DO219" s="73"/>
      <c r="DP219" s="73"/>
      <c r="DQ219" s="73"/>
      <c r="DR219" s="73"/>
      <c r="DS219" s="73"/>
      <c r="DT219" s="73"/>
      <c r="DU219" s="73"/>
      <c r="DV219" s="73"/>
      <c r="DW219" s="73"/>
      <c r="DX219" s="73"/>
      <c r="DY219" s="73"/>
      <c r="DZ219" s="73"/>
      <c r="EA219" s="73"/>
      <c r="EB219" s="73"/>
      <c r="EC219" s="73"/>
      <c r="ED219" s="73"/>
      <c r="EE219" s="73"/>
      <c r="EF219" s="73"/>
      <c r="EG219" s="73"/>
      <c r="EH219" s="73"/>
      <c r="EI219" s="73"/>
      <c r="EJ219" s="73"/>
      <c r="EK219" s="73"/>
      <c r="EL219" s="73"/>
      <c r="EM219" s="73"/>
      <c r="EN219" s="73"/>
      <c r="EO219" s="73"/>
      <c r="EP219" s="73"/>
      <c r="EQ219" s="73"/>
      <c r="ER219" s="73"/>
      <c r="ES219" s="73"/>
      <c r="ET219" s="73"/>
      <c r="EU219" s="73"/>
      <c r="EV219" s="73"/>
      <c r="EW219" s="73"/>
      <c r="EX219" s="73"/>
      <c r="EY219" s="73"/>
      <c r="EZ219" s="73"/>
      <c r="FA219" s="73"/>
      <c r="FB219" s="73"/>
      <c r="FC219" s="73"/>
      <c r="FD219" s="73"/>
      <c r="FE219" s="73"/>
      <c r="FF219" s="73"/>
      <c r="FG219" s="73"/>
      <c r="FH219" s="73"/>
      <c r="FI219" s="73"/>
      <c r="FJ219" s="73"/>
      <c r="FK219" s="73"/>
      <c r="FL219" s="73"/>
      <c r="FM219" s="73"/>
      <c r="FN219" s="73"/>
      <c r="FO219" s="73"/>
      <c r="FP219" s="73"/>
      <c r="FQ219" s="73"/>
      <c r="FR219" s="73"/>
      <c r="FS219" s="73"/>
      <c r="FT219" s="73"/>
      <c r="FU219" s="73"/>
      <c r="FV219" s="73"/>
      <c r="FW219" s="73"/>
      <c r="FX219" s="73"/>
      <c r="FY219" s="73"/>
      <c r="FZ219" s="73"/>
      <c r="GA219" s="73"/>
      <c r="GB219" s="73"/>
      <c r="GC219" s="73"/>
      <c r="GD219" s="73"/>
      <c r="GE219" s="73"/>
      <c r="GF219" s="73"/>
      <c r="GG219" s="73"/>
      <c r="GH219" s="73"/>
      <c r="GI219" s="73"/>
      <c r="GJ219" s="73"/>
      <c r="GK219" s="73"/>
      <c r="GL219" s="73"/>
      <c r="GM219" s="73"/>
      <c r="GN219" s="73"/>
      <c r="GO219" s="73"/>
      <c r="GP219" s="73"/>
      <c r="GQ219" s="73"/>
      <c r="GR219" s="73"/>
      <c r="GS219" s="73"/>
      <c r="GT219" s="73"/>
      <c r="GU219" s="73"/>
      <c r="GV219" s="73"/>
      <c r="GW219" s="73"/>
      <c r="GX219" s="73"/>
      <c r="GY219" s="73"/>
      <c r="GZ219" s="73"/>
      <c r="HA219" s="73"/>
      <c r="HB219" s="73"/>
      <c r="HC219" s="73"/>
      <c r="HD219" s="73"/>
      <c r="HE219" s="73"/>
      <c r="HF219" s="73"/>
      <c r="HG219" s="73"/>
      <c r="HH219" s="73"/>
      <c r="HI219" s="73"/>
      <c r="HJ219" s="73"/>
      <c r="HK219" s="73"/>
      <c r="HL219" s="73"/>
      <c r="HM219" s="73"/>
      <c r="HN219" s="73"/>
      <c r="HO219" s="73"/>
      <c r="HP219" s="73"/>
      <c r="HQ219" s="73"/>
      <c r="HR219" s="73"/>
      <c r="HS219" s="73"/>
      <c r="HT219" s="73"/>
      <c r="HU219" s="73"/>
      <c r="HV219" s="73"/>
      <c r="HW219" s="73"/>
      <c r="HX219" s="73"/>
      <c r="HY219" s="73"/>
      <c r="HZ219" s="73"/>
      <c r="IA219" s="73"/>
      <c r="IB219" s="73"/>
      <c r="IC219" s="73"/>
      <c r="ID219" s="73"/>
      <c r="IE219" s="73"/>
      <c r="IF219" s="73"/>
      <c r="IG219" s="73"/>
      <c r="IH219" s="73"/>
      <c r="II219" s="73"/>
      <c r="IJ219" s="73"/>
      <c r="IK219" s="73"/>
      <c r="IL219" s="73"/>
      <c r="IM219" s="73"/>
      <c r="IN219" s="73"/>
      <c r="IO219" s="73"/>
      <c r="IP219" s="73"/>
      <c r="IQ219" s="73"/>
      <c r="IR219" s="73"/>
      <c r="IS219" s="73"/>
      <c r="IT219" s="73"/>
      <c r="IU219" s="73"/>
      <c r="IV219" s="73"/>
    </row>
    <row r="220" spans="1:256" ht="15" customHeight="1">
      <c r="A220" s="104"/>
      <c r="B220" s="268"/>
      <c r="C220" s="159"/>
      <c r="D220" s="73"/>
      <c r="E220" s="73"/>
      <c r="F220" s="73"/>
      <c r="G220" s="73"/>
      <c r="H220" s="73"/>
      <c r="I220" s="73"/>
      <c r="J220" s="73"/>
      <c r="K220" s="73"/>
      <c r="L220" s="73"/>
      <c r="M220" s="73"/>
      <c r="N220" s="73"/>
      <c r="O220" s="73"/>
      <c r="P220" s="73"/>
      <c r="Q220" s="73"/>
      <c r="R220" s="73"/>
      <c r="S220" s="73"/>
      <c r="T220" s="73"/>
      <c r="U220" s="73"/>
      <c r="V220" s="73"/>
      <c r="W220" s="73"/>
      <c r="X220" s="73"/>
      <c r="Y220" s="73"/>
      <c r="Z220" s="73"/>
      <c r="AA220" s="73"/>
      <c r="AB220" s="73"/>
      <c r="AC220" s="73"/>
      <c r="AD220" s="73"/>
      <c r="AE220" s="73"/>
      <c r="AF220" s="73"/>
      <c r="AG220" s="73"/>
      <c r="AH220" s="73"/>
      <c r="AI220" s="73"/>
      <c r="AJ220" s="73"/>
      <c r="AK220" s="73"/>
      <c r="AL220" s="73"/>
      <c r="AM220" s="73"/>
      <c r="AN220" s="73"/>
      <c r="AO220" s="73"/>
      <c r="AP220" s="73"/>
      <c r="AQ220" s="73"/>
      <c r="AR220" s="73"/>
      <c r="AS220" s="73"/>
      <c r="AT220" s="73"/>
      <c r="AU220" s="73"/>
      <c r="AV220" s="73"/>
      <c r="AW220" s="73"/>
      <c r="AX220" s="73"/>
      <c r="AY220" s="73"/>
      <c r="AZ220" s="73"/>
      <c r="BA220" s="73"/>
      <c r="BB220" s="73"/>
      <c r="BC220" s="73"/>
      <c r="BD220" s="73"/>
      <c r="BE220" s="73"/>
      <c r="BF220" s="73"/>
      <c r="BG220" s="73"/>
      <c r="BH220" s="73"/>
      <c r="BI220" s="73"/>
      <c r="BJ220" s="73"/>
      <c r="BK220" s="73"/>
      <c r="BL220" s="73"/>
      <c r="BM220" s="73"/>
      <c r="BN220" s="73"/>
      <c r="BO220" s="73"/>
      <c r="BP220" s="73"/>
      <c r="BQ220" s="73"/>
      <c r="BR220" s="73"/>
      <c r="BS220" s="73"/>
      <c r="BT220" s="73"/>
      <c r="BU220" s="73"/>
      <c r="BV220" s="73"/>
      <c r="BW220" s="73"/>
      <c r="BX220" s="73"/>
      <c r="BY220" s="73"/>
      <c r="BZ220" s="73"/>
      <c r="CA220" s="73"/>
      <c r="CB220" s="73"/>
      <c r="CC220" s="73"/>
      <c r="CD220" s="73"/>
      <c r="CE220" s="73"/>
      <c r="CF220" s="73"/>
      <c r="CG220" s="73"/>
      <c r="CH220" s="73"/>
      <c r="CI220" s="73"/>
      <c r="CJ220" s="73"/>
      <c r="CK220" s="73"/>
      <c r="CL220" s="73"/>
      <c r="CM220" s="73"/>
      <c r="CN220" s="73"/>
      <c r="CO220" s="73"/>
      <c r="CP220" s="73"/>
      <c r="CQ220" s="73"/>
      <c r="CR220" s="73"/>
      <c r="CS220" s="73"/>
      <c r="CT220" s="73"/>
      <c r="CU220" s="73"/>
      <c r="CV220" s="73"/>
      <c r="CW220" s="73"/>
      <c r="CX220" s="73"/>
      <c r="CY220" s="73"/>
      <c r="CZ220" s="73"/>
      <c r="DA220" s="73"/>
      <c r="DB220" s="73"/>
      <c r="DC220" s="73"/>
      <c r="DD220" s="73"/>
      <c r="DE220" s="73"/>
      <c r="DF220" s="73"/>
      <c r="DG220" s="73"/>
      <c r="DH220" s="73"/>
      <c r="DI220" s="73"/>
      <c r="DJ220" s="73"/>
      <c r="DK220" s="73"/>
      <c r="DL220" s="73"/>
      <c r="DM220" s="73"/>
      <c r="DN220" s="73"/>
      <c r="DO220" s="73"/>
      <c r="DP220" s="73"/>
      <c r="DQ220" s="73"/>
      <c r="DR220" s="73"/>
      <c r="DS220" s="73"/>
      <c r="DT220" s="73"/>
      <c r="DU220" s="73"/>
      <c r="DV220" s="73"/>
      <c r="DW220" s="73"/>
      <c r="DX220" s="73"/>
      <c r="DY220" s="73"/>
      <c r="DZ220" s="73"/>
      <c r="EA220" s="73"/>
      <c r="EB220" s="73"/>
      <c r="EC220" s="73"/>
      <c r="ED220" s="73"/>
      <c r="EE220" s="73"/>
      <c r="EF220" s="73"/>
      <c r="EG220" s="73"/>
      <c r="EH220" s="73"/>
      <c r="EI220" s="73"/>
      <c r="EJ220" s="73"/>
      <c r="EK220" s="73"/>
      <c r="EL220" s="73"/>
      <c r="EM220" s="73"/>
      <c r="EN220" s="73"/>
      <c r="EO220" s="73"/>
      <c r="EP220" s="73"/>
      <c r="EQ220" s="73"/>
      <c r="ER220" s="73"/>
      <c r="ES220" s="73"/>
      <c r="ET220" s="73"/>
      <c r="EU220" s="73"/>
      <c r="EV220" s="73"/>
      <c r="EW220" s="73"/>
      <c r="EX220" s="73"/>
      <c r="EY220" s="73"/>
      <c r="EZ220" s="73"/>
      <c r="FA220" s="73"/>
      <c r="FB220" s="73"/>
      <c r="FC220" s="73"/>
      <c r="FD220" s="73"/>
      <c r="FE220" s="73"/>
      <c r="FF220" s="73"/>
      <c r="FG220" s="73"/>
      <c r="FH220" s="73"/>
      <c r="FI220" s="73"/>
      <c r="FJ220" s="73"/>
      <c r="FK220" s="73"/>
      <c r="FL220" s="73"/>
      <c r="FM220" s="73"/>
      <c r="FN220" s="73"/>
      <c r="FO220" s="73"/>
      <c r="FP220" s="73"/>
      <c r="FQ220" s="73"/>
      <c r="FR220" s="73"/>
      <c r="FS220" s="73"/>
      <c r="FT220" s="73"/>
      <c r="FU220" s="73"/>
      <c r="FV220" s="73"/>
      <c r="FW220" s="73"/>
      <c r="FX220" s="73"/>
      <c r="FY220" s="73"/>
      <c r="FZ220" s="73"/>
      <c r="GA220" s="73"/>
      <c r="GB220" s="73"/>
      <c r="GC220" s="73"/>
      <c r="GD220" s="73"/>
      <c r="GE220" s="73"/>
      <c r="GF220" s="73"/>
      <c r="GG220" s="73"/>
      <c r="GH220" s="73"/>
      <c r="GI220" s="73"/>
      <c r="GJ220" s="73"/>
      <c r="GK220" s="73"/>
      <c r="GL220" s="73"/>
      <c r="GM220" s="73"/>
      <c r="GN220" s="73"/>
      <c r="GO220" s="73"/>
      <c r="GP220" s="73"/>
      <c r="GQ220" s="73"/>
      <c r="GR220" s="73"/>
      <c r="GS220" s="73"/>
      <c r="GT220" s="73"/>
      <c r="GU220" s="73"/>
      <c r="GV220" s="73"/>
      <c r="GW220" s="73"/>
      <c r="GX220" s="73"/>
      <c r="GY220" s="73"/>
      <c r="GZ220" s="73"/>
      <c r="HA220" s="73"/>
      <c r="HB220" s="73"/>
      <c r="HC220" s="73"/>
      <c r="HD220" s="73"/>
      <c r="HE220" s="73"/>
      <c r="HF220" s="73"/>
      <c r="HG220" s="73"/>
      <c r="HH220" s="73"/>
      <c r="HI220" s="73"/>
      <c r="HJ220" s="73"/>
      <c r="HK220" s="73"/>
      <c r="HL220" s="73"/>
      <c r="HM220" s="73"/>
      <c r="HN220" s="73"/>
      <c r="HO220" s="73"/>
      <c r="HP220" s="73"/>
      <c r="HQ220" s="73"/>
      <c r="HR220" s="73"/>
      <c r="HS220" s="73"/>
      <c r="HT220" s="73"/>
      <c r="HU220" s="73"/>
      <c r="HV220" s="73"/>
      <c r="HW220" s="73"/>
      <c r="HX220" s="73"/>
      <c r="HY220" s="73"/>
      <c r="HZ220" s="73"/>
      <c r="IA220" s="73"/>
      <c r="IB220" s="73"/>
      <c r="IC220" s="73"/>
      <c r="ID220" s="73"/>
      <c r="IE220" s="73"/>
      <c r="IF220" s="73"/>
      <c r="IG220" s="73"/>
      <c r="IH220" s="73"/>
      <c r="II220" s="73"/>
      <c r="IJ220" s="73"/>
      <c r="IK220" s="73"/>
      <c r="IL220" s="73"/>
      <c r="IM220" s="73"/>
      <c r="IN220" s="73"/>
      <c r="IO220" s="73"/>
      <c r="IP220" s="73"/>
      <c r="IQ220" s="73"/>
      <c r="IR220" s="73"/>
      <c r="IS220" s="73"/>
      <c r="IT220" s="73"/>
      <c r="IU220" s="73"/>
      <c r="IV220" s="73"/>
    </row>
    <row r="221" spans="1:256" ht="15" customHeight="1">
      <c r="A221" s="104"/>
      <c r="B221" s="268"/>
      <c r="C221" s="159"/>
      <c r="D221" s="73"/>
      <c r="E221" s="73"/>
      <c r="F221" s="73"/>
      <c r="G221" s="73"/>
      <c r="H221" s="73"/>
      <c r="I221" s="73"/>
      <c r="J221" s="73"/>
      <c r="K221" s="73"/>
      <c r="L221" s="73"/>
      <c r="M221" s="73"/>
      <c r="N221" s="73"/>
      <c r="O221" s="73"/>
      <c r="P221" s="73"/>
      <c r="Q221" s="73"/>
      <c r="R221" s="73"/>
      <c r="S221" s="73"/>
      <c r="T221" s="73"/>
      <c r="U221" s="73"/>
      <c r="V221" s="73"/>
      <c r="W221" s="73"/>
      <c r="X221" s="73"/>
      <c r="Y221" s="73"/>
      <c r="Z221" s="73"/>
      <c r="AA221" s="73"/>
      <c r="AB221" s="73"/>
      <c r="AC221" s="73"/>
      <c r="AD221" s="73"/>
      <c r="AE221" s="73"/>
      <c r="AF221" s="73"/>
      <c r="AG221" s="73"/>
      <c r="AH221" s="73"/>
      <c r="AI221" s="73"/>
      <c r="AJ221" s="73"/>
      <c r="AK221" s="73"/>
      <c r="AL221" s="73"/>
      <c r="AM221" s="73"/>
      <c r="AN221" s="73"/>
      <c r="AO221" s="73"/>
      <c r="AP221" s="73"/>
      <c r="AQ221" s="73"/>
      <c r="AR221" s="73"/>
      <c r="AS221" s="73"/>
      <c r="AT221" s="73"/>
      <c r="AU221" s="73"/>
      <c r="AV221" s="73"/>
      <c r="AW221" s="73"/>
      <c r="AX221" s="73"/>
      <c r="AY221" s="73"/>
      <c r="AZ221" s="73"/>
      <c r="BA221" s="73"/>
      <c r="BB221" s="73"/>
      <c r="BC221" s="73"/>
      <c r="BD221" s="73"/>
      <c r="BE221" s="73"/>
      <c r="BF221" s="73"/>
      <c r="BG221" s="73"/>
      <c r="BH221" s="73"/>
      <c r="BI221" s="73"/>
      <c r="BJ221" s="73"/>
      <c r="BK221" s="73"/>
      <c r="BL221" s="73"/>
      <c r="BM221" s="73"/>
      <c r="BN221" s="73"/>
      <c r="BO221" s="73"/>
      <c r="BP221" s="73"/>
      <c r="BQ221" s="73"/>
      <c r="BR221" s="73"/>
      <c r="BS221" s="73"/>
      <c r="BT221" s="73"/>
      <c r="BU221" s="73"/>
      <c r="BV221" s="73"/>
      <c r="BW221" s="73"/>
      <c r="BX221" s="73"/>
      <c r="BY221" s="73"/>
      <c r="BZ221" s="73"/>
      <c r="CA221" s="73"/>
      <c r="CB221" s="73"/>
      <c r="CC221" s="73"/>
      <c r="CD221" s="73"/>
      <c r="CE221" s="73"/>
      <c r="CF221" s="73"/>
      <c r="CG221" s="73"/>
      <c r="CH221" s="73"/>
      <c r="CI221" s="73"/>
      <c r="CJ221" s="73"/>
      <c r="CK221" s="73"/>
      <c r="CL221" s="73"/>
      <c r="CM221" s="73"/>
      <c r="CN221" s="73"/>
      <c r="CO221" s="73"/>
      <c r="CP221" s="73"/>
      <c r="CQ221" s="73"/>
      <c r="CR221" s="73"/>
      <c r="CS221" s="73"/>
      <c r="CT221" s="73"/>
      <c r="CU221" s="73"/>
      <c r="CV221" s="73"/>
      <c r="CW221" s="73"/>
      <c r="CX221" s="73"/>
      <c r="CY221" s="73"/>
      <c r="CZ221" s="73"/>
      <c r="DA221" s="73"/>
      <c r="DB221" s="73"/>
      <c r="DC221" s="73"/>
      <c r="DD221" s="73"/>
      <c r="DE221" s="73"/>
      <c r="DF221" s="73"/>
      <c r="DG221" s="73"/>
      <c r="DH221" s="73"/>
      <c r="DI221" s="73"/>
      <c r="DJ221" s="73"/>
      <c r="DK221" s="73"/>
      <c r="DL221" s="73"/>
      <c r="DM221" s="73"/>
      <c r="DN221" s="73"/>
      <c r="DO221" s="73"/>
      <c r="DP221" s="73"/>
      <c r="DQ221" s="73"/>
      <c r="DR221" s="73"/>
      <c r="DS221" s="73"/>
      <c r="DT221" s="73"/>
      <c r="DU221" s="73"/>
      <c r="DV221" s="73"/>
      <c r="DW221" s="73"/>
      <c r="DX221" s="73"/>
      <c r="DY221" s="73"/>
      <c r="DZ221" s="73"/>
      <c r="EA221" s="73"/>
      <c r="EB221" s="73"/>
      <c r="EC221" s="73"/>
      <c r="ED221" s="73"/>
      <c r="EE221" s="73"/>
      <c r="EF221" s="73"/>
      <c r="EG221" s="73"/>
      <c r="EH221" s="73"/>
      <c r="EI221" s="73"/>
      <c r="EJ221" s="73"/>
      <c r="EK221" s="73"/>
      <c r="EL221" s="73"/>
      <c r="EM221" s="73"/>
      <c r="EN221" s="73"/>
      <c r="EO221" s="73"/>
      <c r="EP221" s="73"/>
      <c r="EQ221" s="73"/>
      <c r="ER221" s="73"/>
      <c r="ES221" s="73"/>
      <c r="ET221" s="73"/>
      <c r="EU221" s="73"/>
      <c r="EV221" s="73"/>
      <c r="EW221" s="73"/>
      <c r="EX221" s="73"/>
      <c r="EY221" s="73"/>
      <c r="EZ221" s="73"/>
      <c r="FA221" s="73"/>
      <c r="FB221" s="73"/>
      <c r="FC221" s="73"/>
      <c r="FD221" s="73"/>
      <c r="FE221" s="73"/>
      <c r="FF221" s="73"/>
      <c r="FG221" s="73"/>
      <c r="FH221" s="73"/>
      <c r="FI221" s="73"/>
      <c r="FJ221" s="73"/>
      <c r="FK221" s="73"/>
      <c r="FL221" s="73"/>
      <c r="FM221" s="73"/>
      <c r="FN221" s="73"/>
      <c r="FO221" s="73"/>
      <c r="FP221" s="73"/>
      <c r="FQ221" s="73"/>
      <c r="FR221" s="73"/>
      <c r="FS221" s="73"/>
      <c r="FT221" s="73"/>
      <c r="FU221" s="73"/>
      <c r="FV221" s="73"/>
      <c r="FW221" s="73"/>
      <c r="FX221" s="73"/>
      <c r="FY221" s="73"/>
      <c r="FZ221" s="73"/>
      <c r="GA221" s="73"/>
      <c r="GB221" s="73"/>
      <c r="GC221" s="73"/>
      <c r="GD221" s="73"/>
      <c r="GE221" s="73"/>
      <c r="GF221" s="73"/>
      <c r="GG221" s="73"/>
      <c r="GH221" s="73"/>
      <c r="GI221" s="73"/>
      <c r="GJ221" s="73"/>
      <c r="GK221" s="73"/>
      <c r="GL221" s="73"/>
      <c r="GM221" s="73"/>
      <c r="GN221" s="73"/>
      <c r="GO221" s="73"/>
      <c r="GP221" s="73"/>
      <c r="GQ221" s="73"/>
      <c r="GR221" s="73"/>
      <c r="GS221" s="73"/>
      <c r="GT221" s="73"/>
      <c r="GU221" s="73"/>
      <c r="GV221" s="73"/>
      <c r="GW221" s="73"/>
      <c r="GX221" s="73"/>
      <c r="GY221" s="73"/>
      <c r="GZ221" s="73"/>
      <c r="HA221" s="73"/>
      <c r="HB221" s="73"/>
      <c r="HC221" s="73"/>
      <c r="HD221" s="73"/>
      <c r="HE221" s="73"/>
      <c r="HF221" s="73"/>
      <c r="HG221" s="73"/>
      <c r="HH221" s="73"/>
      <c r="HI221" s="73"/>
      <c r="HJ221" s="73"/>
      <c r="HK221" s="73"/>
      <c r="HL221" s="73"/>
      <c r="HM221" s="73"/>
      <c r="HN221" s="73"/>
      <c r="HO221" s="73"/>
      <c r="HP221" s="73"/>
      <c r="HQ221" s="73"/>
      <c r="HR221" s="73"/>
      <c r="HS221" s="73"/>
      <c r="HT221" s="73"/>
      <c r="HU221" s="73"/>
      <c r="HV221" s="73"/>
      <c r="HW221" s="73"/>
      <c r="HX221" s="73"/>
      <c r="HY221" s="73"/>
      <c r="HZ221" s="73"/>
      <c r="IA221" s="73"/>
      <c r="IB221" s="73"/>
      <c r="IC221" s="73"/>
      <c r="ID221" s="73"/>
      <c r="IE221" s="73"/>
      <c r="IF221" s="73"/>
      <c r="IG221" s="73"/>
      <c r="IH221" s="73"/>
      <c r="II221" s="73"/>
      <c r="IJ221" s="73"/>
      <c r="IK221" s="73"/>
      <c r="IL221" s="73"/>
      <c r="IM221" s="73"/>
      <c r="IN221" s="73"/>
      <c r="IO221" s="73"/>
      <c r="IP221" s="73"/>
      <c r="IQ221" s="73"/>
      <c r="IR221" s="73"/>
      <c r="IS221" s="73"/>
      <c r="IT221" s="73"/>
      <c r="IU221" s="73"/>
      <c r="IV221" s="73"/>
    </row>
    <row r="222" spans="1:256" ht="15" customHeight="1">
      <c r="A222" s="104"/>
      <c r="B222" s="268"/>
      <c r="C222" s="159"/>
      <c r="D222" s="73"/>
      <c r="E222" s="73"/>
      <c r="F222" s="73"/>
      <c r="G222" s="73"/>
      <c r="H222" s="73"/>
      <c r="I222" s="73"/>
      <c r="J222" s="73"/>
      <c r="K222" s="73"/>
      <c r="L222" s="73"/>
      <c r="M222" s="73"/>
      <c r="N222" s="73"/>
      <c r="O222" s="73"/>
      <c r="P222" s="73"/>
      <c r="Q222" s="73"/>
      <c r="R222" s="73"/>
      <c r="S222" s="73"/>
      <c r="T222" s="73"/>
      <c r="U222" s="73"/>
      <c r="V222" s="73"/>
      <c r="W222" s="73"/>
      <c r="X222" s="73"/>
      <c r="Y222" s="73"/>
      <c r="Z222" s="73"/>
      <c r="AA222" s="73"/>
      <c r="AB222" s="73"/>
      <c r="AC222" s="73"/>
      <c r="AD222" s="73"/>
      <c r="AE222" s="73"/>
      <c r="AF222" s="73"/>
      <c r="AG222" s="73"/>
      <c r="AH222" s="73"/>
      <c r="AI222" s="73"/>
      <c r="AJ222" s="73"/>
      <c r="AK222" s="73"/>
      <c r="AL222" s="73"/>
      <c r="AM222" s="73"/>
      <c r="AN222" s="73"/>
      <c r="AO222" s="73"/>
      <c r="AP222" s="73"/>
      <c r="AQ222" s="73"/>
      <c r="AR222" s="73"/>
      <c r="AS222" s="73"/>
      <c r="AT222" s="73"/>
      <c r="AU222" s="73"/>
      <c r="AV222" s="73"/>
      <c r="AW222" s="73"/>
      <c r="AX222" s="73"/>
      <c r="AY222" s="73"/>
      <c r="AZ222" s="73"/>
      <c r="BA222" s="73"/>
      <c r="BB222" s="73"/>
      <c r="BC222" s="73"/>
      <c r="BD222" s="73"/>
      <c r="BE222" s="73"/>
      <c r="BF222" s="73"/>
      <c r="BG222" s="73"/>
      <c r="BH222" s="73"/>
      <c r="BI222" s="73"/>
      <c r="BJ222" s="73"/>
      <c r="BK222" s="73"/>
      <c r="BL222" s="73"/>
      <c r="BM222" s="73"/>
      <c r="BN222" s="73"/>
      <c r="BO222" s="73"/>
      <c r="BP222" s="73"/>
      <c r="BQ222" s="73"/>
      <c r="BR222" s="73"/>
      <c r="BS222" s="73"/>
      <c r="BT222" s="73"/>
      <c r="BU222" s="73"/>
      <c r="BV222" s="73"/>
      <c r="BW222" s="73"/>
      <c r="BX222" s="73"/>
      <c r="BY222" s="73"/>
      <c r="BZ222" s="73"/>
      <c r="CA222" s="73"/>
      <c r="CB222" s="73"/>
      <c r="CC222" s="73"/>
      <c r="CD222" s="73"/>
      <c r="CE222" s="73"/>
      <c r="CF222" s="73"/>
      <c r="CG222" s="73"/>
      <c r="CH222" s="73"/>
      <c r="CI222" s="73"/>
      <c r="CJ222" s="73"/>
      <c r="CK222" s="73"/>
      <c r="CL222" s="73"/>
      <c r="CM222" s="73"/>
      <c r="CN222" s="73"/>
      <c r="CO222" s="73"/>
      <c r="CP222" s="73"/>
      <c r="CQ222" s="73"/>
      <c r="CR222" s="73"/>
      <c r="CS222" s="73"/>
      <c r="CT222" s="73"/>
      <c r="CU222" s="73"/>
      <c r="CV222" s="73"/>
      <c r="CW222" s="73"/>
      <c r="CX222" s="73"/>
      <c r="CY222" s="73"/>
      <c r="CZ222" s="73"/>
      <c r="DA222" s="73"/>
      <c r="DB222" s="73"/>
      <c r="DC222" s="73"/>
      <c r="DD222" s="73"/>
      <c r="DE222" s="73"/>
      <c r="DF222" s="73"/>
      <c r="DG222" s="73"/>
      <c r="DH222" s="73"/>
      <c r="DI222" s="73"/>
      <c r="DJ222" s="73"/>
      <c r="DK222" s="73"/>
      <c r="DL222" s="73"/>
      <c r="DM222" s="73"/>
      <c r="DN222" s="73"/>
      <c r="DO222" s="73"/>
      <c r="DP222" s="73"/>
      <c r="DQ222" s="73"/>
      <c r="DR222" s="73"/>
      <c r="DS222" s="73"/>
      <c r="DT222" s="73"/>
      <c r="DU222" s="73"/>
      <c r="DV222" s="73"/>
      <c r="DW222" s="73"/>
      <c r="DX222" s="73"/>
      <c r="DY222" s="73"/>
      <c r="DZ222" s="73"/>
      <c r="EA222" s="73"/>
      <c r="EB222" s="73"/>
      <c r="EC222" s="73"/>
      <c r="ED222" s="73"/>
      <c r="EE222" s="73"/>
      <c r="EF222" s="73"/>
      <c r="EG222" s="73"/>
      <c r="EH222" s="73"/>
      <c r="EI222" s="73"/>
      <c r="EJ222" s="73"/>
      <c r="EK222" s="73"/>
      <c r="EL222" s="73"/>
      <c r="EM222" s="73"/>
      <c r="EN222" s="73"/>
      <c r="EO222" s="73"/>
      <c r="EP222" s="73"/>
      <c r="EQ222" s="73"/>
      <c r="ER222" s="73"/>
      <c r="ES222" s="73"/>
      <c r="ET222" s="73"/>
      <c r="EU222" s="73"/>
      <c r="EV222" s="73"/>
      <c r="EW222" s="73"/>
      <c r="EX222" s="73"/>
      <c r="EY222" s="73"/>
      <c r="EZ222" s="73"/>
      <c r="FA222" s="73"/>
      <c r="FB222" s="73"/>
      <c r="FC222" s="73"/>
      <c r="FD222" s="73"/>
      <c r="FE222" s="73"/>
      <c r="FF222" s="73"/>
      <c r="FG222" s="73"/>
      <c r="FH222" s="73"/>
      <c r="FI222" s="73"/>
      <c r="FJ222" s="73"/>
      <c r="FK222" s="73"/>
      <c r="FL222" s="73"/>
      <c r="FM222" s="73"/>
      <c r="FN222" s="73"/>
      <c r="FO222" s="73"/>
      <c r="FP222" s="73"/>
      <c r="FQ222" s="73"/>
      <c r="FR222" s="73"/>
      <c r="FS222" s="73"/>
      <c r="FT222" s="73"/>
      <c r="FU222" s="73"/>
      <c r="FV222" s="73"/>
      <c r="FW222" s="73"/>
      <c r="FX222" s="73"/>
      <c r="FY222" s="73"/>
      <c r="FZ222" s="73"/>
      <c r="GA222" s="73"/>
      <c r="GB222" s="73"/>
      <c r="GC222" s="73"/>
      <c r="GD222" s="73"/>
      <c r="GE222" s="73"/>
      <c r="GF222" s="73"/>
      <c r="GG222" s="73"/>
      <c r="GH222" s="73"/>
      <c r="GI222" s="73"/>
      <c r="GJ222" s="73"/>
      <c r="GK222" s="73"/>
      <c r="GL222" s="73"/>
      <c r="GM222" s="73"/>
      <c r="GN222" s="73"/>
      <c r="GO222" s="73"/>
      <c r="GP222" s="73"/>
      <c r="GQ222" s="73"/>
      <c r="GR222" s="73"/>
      <c r="GS222" s="73"/>
      <c r="GT222" s="73"/>
      <c r="GU222" s="73"/>
      <c r="GV222" s="73"/>
      <c r="GW222" s="73"/>
      <c r="GX222" s="73"/>
      <c r="GY222" s="73"/>
      <c r="GZ222" s="73"/>
      <c r="HA222" s="73"/>
      <c r="HB222" s="73"/>
      <c r="HC222" s="73"/>
      <c r="HD222" s="73"/>
      <c r="HE222" s="73"/>
      <c r="HF222" s="73"/>
      <c r="HG222" s="73"/>
      <c r="HH222" s="73"/>
      <c r="HI222" s="73"/>
      <c r="HJ222" s="73"/>
      <c r="HK222" s="73"/>
      <c r="HL222" s="73"/>
      <c r="HM222" s="73"/>
      <c r="HN222" s="73"/>
      <c r="HO222" s="73"/>
      <c r="HP222" s="73"/>
      <c r="HQ222" s="73"/>
      <c r="HR222" s="73"/>
      <c r="HS222" s="73"/>
      <c r="HT222" s="73"/>
      <c r="HU222" s="73"/>
      <c r="HV222" s="73"/>
      <c r="HW222" s="73"/>
      <c r="HX222" s="73"/>
      <c r="HY222" s="73"/>
      <c r="HZ222" s="73"/>
      <c r="IA222" s="73"/>
      <c r="IB222" s="73"/>
      <c r="IC222" s="73"/>
      <c r="ID222" s="73"/>
      <c r="IE222" s="73"/>
      <c r="IF222" s="73"/>
      <c r="IG222" s="73"/>
      <c r="IH222" s="73"/>
      <c r="II222" s="73"/>
      <c r="IJ222" s="73"/>
      <c r="IK222" s="73"/>
      <c r="IL222" s="73"/>
      <c r="IM222" s="73"/>
      <c r="IN222" s="73"/>
      <c r="IO222" s="73"/>
      <c r="IP222" s="73"/>
      <c r="IQ222" s="73"/>
      <c r="IR222" s="73"/>
      <c r="IS222" s="73"/>
      <c r="IT222" s="73"/>
      <c r="IU222" s="73"/>
      <c r="IV222" s="73"/>
    </row>
    <row r="223" spans="1:256" ht="15" customHeight="1">
      <c r="A223" s="104"/>
      <c r="B223" s="268"/>
      <c r="C223" s="159"/>
      <c r="D223" s="73"/>
      <c r="E223" s="73"/>
      <c r="F223" s="73"/>
      <c r="G223" s="73"/>
      <c r="H223" s="73"/>
      <c r="I223" s="73"/>
      <c r="J223" s="73"/>
      <c r="K223" s="73"/>
      <c r="L223" s="73"/>
      <c r="M223" s="73"/>
      <c r="N223" s="73"/>
      <c r="O223" s="73"/>
      <c r="P223" s="73"/>
      <c r="Q223" s="73"/>
      <c r="R223" s="73"/>
      <c r="S223" s="73"/>
      <c r="T223" s="73"/>
      <c r="U223" s="73"/>
      <c r="V223" s="73"/>
      <c r="W223" s="73"/>
      <c r="X223" s="73"/>
      <c r="Y223" s="73"/>
      <c r="Z223" s="73"/>
      <c r="AA223" s="73"/>
      <c r="AB223" s="73"/>
      <c r="AC223" s="73"/>
      <c r="AD223" s="73"/>
      <c r="AE223" s="73"/>
      <c r="AF223" s="73"/>
      <c r="AG223" s="73"/>
      <c r="AH223" s="73"/>
      <c r="AI223" s="73"/>
      <c r="AJ223" s="73"/>
      <c r="AK223" s="73"/>
      <c r="AL223" s="73"/>
      <c r="AM223" s="73"/>
      <c r="AN223" s="73"/>
      <c r="AO223" s="73"/>
      <c r="AP223" s="73"/>
      <c r="AQ223" s="73"/>
      <c r="AR223" s="73"/>
      <c r="AS223" s="73"/>
      <c r="AT223" s="73"/>
      <c r="AU223" s="73"/>
      <c r="AV223" s="73"/>
      <c r="AW223" s="73"/>
      <c r="AX223" s="73"/>
      <c r="AY223" s="73"/>
      <c r="AZ223" s="73"/>
      <c r="BA223" s="73"/>
      <c r="BB223" s="73"/>
      <c r="BC223" s="73"/>
      <c r="BD223" s="73"/>
      <c r="BE223" s="73"/>
      <c r="BF223" s="73"/>
      <c r="BG223" s="73"/>
      <c r="BH223" s="73"/>
      <c r="BI223" s="73"/>
      <c r="BJ223" s="73"/>
      <c r="BK223" s="73"/>
      <c r="BL223" s="73"/>
      <c r="BM223" s="73"/>
      <c r="BN223" s="73"/>
      <c r="BO223" s="73"/>
      <c r="BP223" s="73"/>
      <c r="BQ223" s="73"/>
      <c r="BR223" s="73"/>
      <c r="BS223" s="73"/>
      <c r="BT223" s="73"/>
      <c r="BU223" s="73"/>
      <c r="BV223" s="73"/>
      <c r="BW223" s="73"/>
      <c r="BX223" s="73"/>
      <c r="BY223" s="73"/>
      <c r="BZ223" s="73"/>
      <c r="CA223" s="73"/>
      <c r="CB223" s="73"/>
      <c r="CC223" s="73"/>
      <c r="CD223" s="73"/>
      <c r="CE223" s="73"/>
      <c r="CF223" s="73"/>
      <c r="CG223" s="73"/>
      <c r="CH223" s="73"/>
      <c r="CI223" s="73"/>
      <c r="CJ223" s="73"/>
      <c r="CK223" s="73"/>
      <c r="CL223" s="73"/>
      <c r="CM223" s="73"/>
      <c r="CN223" s="73"/>
      <c r="CO223" s="73"/>
      <c r="CP223" s="73"/>
      <c r="CQ223" s="73"/>
      <c r="CR223" s="73"/>
      <c r="CS223" s="73"/>
      <c r="CT223" s="73"/>
      <c r="CU223" s="73"/>
      <c r="CV223" s="73"/>
      <c r="CW223" s="73"/>
      <c r="CX223" s="73"/>
      <c r="CY223" s="73"/>
      <c r="CZ223" s="73"/>
      <c r="DA223" s="73"/>
      <c r="DB223" s="73"/>
      <c r="DC223" s="73"/>
      <c r="DD223" s="73"/>
      <c r="DE223" s="73"/>
      <c r="DF223" s="73"/>
      <c r="DG223" s="73"/>
      <c r="DH223" s="73"/>
      <c r="DI223" s="73"/>
      <c r="DJ223" s="73"/>
      <c r="DK223" s="73"/>
      <c r="DL223" s="73"/>
      <c r="DM223" s="73"/>
      <c r="DN223" s="73"/>
      <c r="DO223" s="73"/>
      <c r="DP223" s="73"/>
      <c r="DQ223" s="73"/>
      <c r="DR223" s="73"/>
      <c r="DS223" s="73"/>
      <c r="DT223" s="73"/>
      <c r="DU223" s="73"/>
      <c r="DV223" s="73"/>
      <c r="DW223" s="73"/>
      <c r="DX223" s="73"/>
      <c r="DY223" s="73"/>
      <c r="DZ223" s="73"/>
      <c r="EA223" s="73"/>
      <c r="EB223" s="73"/>
      <c r="EC223" s="73"/>
      <c r="ED223" s="73"/>
      <c r="EE223" s="73"/>
      <c r="EF223" s="73"/>
      <c r="EG223" s="73"/>
      <c r="EH223" s="73"/>
      <c r="EI223" s="73"/>
      <c r="EJ223" s="73"/>
      <c r="EK223" s="73"/>
      <c r="EL223" s="73"/>
      <c r="EM223" s="73"/>
      <c r="EN223" s="73"/>
      <c r="EO223" s="73"/>
      <c r="EP223" s="73"/>
      <c r="EQ223" s="73"/>
      <c r="ER223" s="73"/>
      <c r="ES223" s="73"/>
      <c r="ET223" s="73"/>
      <c r="EU223" s="73"/>
      <c r="EV223" s="73"/>
      <c r="EW223" s="73"/>
      <c r="EX223" s="73"/>
      <c r="EY223" s="73"/>
      <c r="EZ223" s="73"/>
      <c r="FA223" s="73"/>
      <c r="FB223" s="73"/>
      <c r="FC223" s="73"/>
      <c r="FD223" s="73"/>
      <c r="FE223" s="73"/>
      <c r="FF223" s="73"/>
      <c r="FG223" s="73"/>
      <c r="FH223" s="73"/>
      <c r="FI223" s="73"/>
      <c r="FJ223" s="73"/>
      <c r="FK223" s="73"/>
      <c r="FL223" s="73"/>
      <c r="FM223" s="73"/>
      <c r="FN223" s="73"/>
      <c r="FO223" s="73"/>
      <c r="FP223" s="73"/>
      <c r="FQ223" s="73"/>
      <c r="FR223" s="73"/>
      <c r="FS223" s="73"/>
      <c r="FT223" s="73"/>
      <c r="FU223" s="73"/>
      <c r="FV223" s="73"/>
      <c r="FW223" s="73"/>
      <c r="FX223" s="73"/>
      <c r="FY223" s="73"/>
      <c r="FZ223" s="73"/>
      <c r="GA223" s="73"/>
      <c r="GB223" s="73"/>
      <c r="GC223" s="73"/>
      <c r="GD223" s="73"/>
      <c r="GE223" s="73"/>
      <c r="GF223" s="73"/>
      <c r="GG223" s="73"/>
      <c r="GH223" s="73"/>
      <c r="GI223" s="73"/>
      <c r="GJ223" s="73"/>
      <c r="GK223" s="73"/>
      <c r="GL223" s="73"/>
      <c r="GM223" s="73"/>
      <c r="GN223" s="73"/>
      <c r="GO223" s="73"/>
      <c r="GP223" s="73"/>
      <c r="GQ223" s="73"/>
      <c r="GR223" s="73"/>
      <c r="GS223" s="73"/>
      <c r="GT223" s="73"/>
      <c r="GU223" s="73"/>
      <c r="GV223" s="73"/>
      <c r="GW223" s="73"/>
      <c r="GX223" s="73"/>
      <c r="GY223" s="73"/>
      <c r="GZ223" s="73"/>
      <c r="HA223" s="73"/>
      <c r="HB223" s="73"/>
      <c r="HC223" s="73"/>
      <c r="HD223" s="73"/>
      <c r="HE223" s="73"/>
      <c r="HF223" s="73"/>
      <c r="HG223" s="73"/>
      <c r="HH223" s="73"/>
      <c r="HI223" s="73"/>
      <c r="HJ223" s="73"/>
      <c r="HK223" s="73"/>
      <c r="HL223" s="73"/>
      <c r="HM223" s="73"/>
      <c r="HN223" s="73"/>
      <c r="HO223" s="73"/>
      <c r="HP223" s="73"/>
      <c r="HQ223" s="73"/>
      <c r="HR223" s="73"/>
      <c r="HS223" s="73"/>
      <c r="HT223" s="73"/>
      <c r="HU223" s="73"/>
      <c r="HV223" s="73"/>
      <c r="HW223" s="73"/>
      <c r="HX223" s="73"/>
      <c r="HY223" s="73"/>
      <c r="HZ223" s="73"/>
      <c r="IA223" s="73"/>
      <c r="IB223" s="73"/>
      <c r="IC223" s="73"/>
      <c r="ID223" s="73"/>
      <c r="IE223" s="73"/>
      <c r="IF223" s="73"/>
      <c r="IG223" s="73"/>
      <c r="IH223" s="73"/>
      <c r="II223" s="73"/>
      <c r="IJ223" s="73"/>
      <c r="IK223" s="73"/>
      <c r="IL223" s="73"/>
      <c r="IM223" s="73"/>
      <c r="IN223" s="73"/>
      <c r="IO223" s="73"/>
      <c r="IP223" s="73"/>
      <c r="IQ223" s="73"/>
      <c r="IR223" s="73"/>
      <c r="IS223" s="73"/>
      <c r="IT223" s="73"/>
      <c r="IU223" s="73"/>
      <c r="IV223" s="73"/>
    </row>
    <row r="224" spans="1:256" ht="15" customHeight="1">
      <c r="A224" s="104"/>
      <c r="B224" s="268"/>
      <c r="C224" s="159"/>
      <c r="D224" s="73"/>
      <c r="E224" s="73"/>
      <c r="F224" s="73"/>
      <c r="G224" s="73"/>
      <c r="H224" s="73"/>
      <c r="I224" s="73"/>
      <c r="J224" s="73"/>
      <c r="K224" s="73"/>
      <c r="L224" s="73"/>
      <c r="M224" s="73"/>
      <c r="N224" s="73"/>
      <c r="O224" s="73"/>
      <c r="P224" s="73"/>
      <c r="Q224" s="73"/>
      <c r="R224" s="73"/>
      <c r="S224" s="73"/>
      <c r="T224" s="73"/>
      <c r="U224" s="73"/>
      <c r="V224" s="73"/>
      <c r="W224" s="73"/>
      <c r="X224" s="73"/>
      <c r="Y224" s="73"/>
      <c r="Z224" s="73"/>
      <c r="AA224" s="73"/>
      <c r="AB224" s="73"/>
      <c r="AC224" s="73"/>
      <c r="AD224" s="73"/>
      <c r="AE224" s="73"/>
      <c r="AF224" s="73"/>
      <c r="AG224" s="73"/>
      <c r="AH224" s="73"/>
      <c r="AI224" s="73"/>
      <c r="AJ224" s="73"/>
      <c r="AK224" s="73"/>
      <c r="AL224" s="73"/>
      <c r="AM224" s="73"/>
      <c r="AN224" s="73"/>
      <c r="AO224" s="73"/>
      <c r="AP224" s="73"/>
      <c r="AQ224" s="73"/>
      <c r="AR224" s="73"/>
      <c r="AS224" s="73"/>
      <c r="AT224" s="73"/>
      <c r="AU224" s="73"/>
      <c r="AV224" s="73"/>
      <c r="AW224" s="73"/>
      <c r="AX224" s="73"/>
      <c r="AY224" s="73"/>
      <c r="AZ224" s="73"/>
      <c r="BA224" s="73"/>
      <c r="BB224" s="73"/>
      <c r="BC224" s="73"/>
      <c r="BD224" s="73"/>
      <c r="BE224" s="73"/>
      <c r="BF224" s="73"/>
      <c r="BG224" s="73"/>
      <c r="BH224" s="73"/>
      <c r="BI224" s="73"/>
      <c r="BJ224" s="73"/>
      <c r="BK224" s="73"/>
      <c r="BL224" s="73"/>
      <c r="BM224" s="73"/>
      <c r="BN224" s="73"/>
      <c r="BO224" s="73"/>
      <c r="BP224" s="73"/>
      <c r="BQ224" s="73"/>
      <c r="BR224" s="73"/>
      <c r="BS224" s="73"/>
      <c r="BT224" s="73"/>
      <c r="BU224" s="73"/>
      <c r="BV224" s="73"/>
      <c r="BW224" s="73"/>
      <c r="BX224" s="73"/>
      <c r="BY224" s="73"/>
      <c r="BZ224" s="73"/>
      <c r="CA224" s="73"/>
      <c r="CB224" s="73"/>
      <c r="CC224" s="73"/>
      <c r="CD224" s="73"/>
      <c r="CE224" s="73"/>
      <c r="CF224" s="73"/>
      <c r="CG224" s="73"/>
      <c r="CH224" s="73"/>
      <c r="CI224" s="73"/>
      <c r="CJ224" s="73"/>
      <c r="CK224" s="73"/>
      <c r="CL224" s="73"/>
      <c r="CM224" s="73"/>
      <c r="CN224" s="73"/>
      <c r="CO224" s="73"/>
      <c r="CP224" s="73"/>
      <c r="CQ224" s="73"/>
      <c r="CR224" s="73"/>
      <c r="CS224" s="73"/>
      <c r="CT224" s="73"/>
      <c r="CU224" s="73"/>
      <c r="CV224" s="73"/>
      <c r="CW224" s="73"/>
      <c r="CX224" s="73"/>
      <c r="CY224" s="73"/>
      <c r="CZ224" s="73"/>
      <c r="DA224" s="73"/>
      <c r="DB224" s="73"/>
      <c r="DC224" s="73"/>
      <c r="DD224" s="73"/>
      <c r="DE224" s="73"/>
      <c r="DF224" s="73"/>
      <c r="DG224" s="73"/>
      <c r="DH224" s="73"/>
      <c r="DI224" s="73"/>
      <c r="DJ224" s="73"/>
      <c r="DK224" s="73"/>
      <c r="DL224" s="73"/>
      <c r="DM224" s="73"/>
      <c r="DN224" s="73"/>
      <c r="DO224" s="73"/>
      <c r="DP224" s="73"/>
      <c r="DQ224" s="73"/>
      <c r="DR224" s="73"/>
      <c r="DS224" s="73"/>
      <c r="DT224" s="73"/>
      <c r="DU224" s="73"/>
      <c r="DV224" s="73"/>
      <c r="DW224" s="73"/>
      <c r="DX224" s="73"/>
      <c r="DY224" s="73"/>
      <c r="DZ224" s="73"/>
      <c r="EA224" s="73"/>
      <c r="EB224" s="73"/>
      <c r="EC224" s="73"/>
      <c r="ED224" s="73"/>
      <c r="EE224" s="73"/>
      <c r="EF224" s="73"/>
      <c r="EG224" s="73"/>
      <c r="EH224" s="73"/>
      <c r="EI224" s="73"/>
      <c r="EJ224" s="73"/>
      <c r="EK224" s="73"/>
      <c r="EL224" s="73"/>
      <c r="EM224" s="73"/>
      <c r="EN224" s="73"/>
      <c r="EO224" s="73"/>
      <c r="EP224" s="73"/>
      <c r="EQ224" s="73"/>
      <c r="ER224" s="73"/>
      <c r="ES224" s="73"/>
      <c r="ET224" s="73"/>
      <c r="EU224" s="73"/>
      <c r="EV224" s="73"/>
      <c r="EW224" s="73"/>
      <c r="EX224" s="73"/>
      <c r="EY224" s="73"/>
      <c r="EZ224" s="73"/>
      <c r="FA224" s="73"/>
      <c r="FB224" s="73"/>
      <c r="FC224" s="73"/>
      <c r="FD224" s="73"/>
      <c r="FE224" s="73"/>
      <c r="FF224" s="73"/>
      <c r="FG224" s="73"/>
      <c r="FH224" s="73"/>
      <c r="FI224" s="73"/>
      <c r="FJ224" s="73"/>
      <c r="FK224" s="73"/>
      <c r="FL224" s="73"/>
      <c r="FM224" s="73"/>
      <c r="FN224" s="73"/>
      <c r="FO224" s="73"/>
      <c r="FP224" s="73"/>
      <c r="FQ224" s="73"/>
      <c r="FR224" s="73"/>
      <c r="FS224" s="73"/>
      <c r="FT224" s="73"/>
      <c r="FU224" s="73"/>
      <c r="FV224" s="73"/>
      <c r="FW224" s="73"/>
      <c r="FX224" s="73"/>
      <c r="FY224" s="73"/>
      <c r="FZ224" s="73"/>
      <c r="GA224" s="73"/>
      <c r="GB224" s="73"/>
      <c r="GC224" s="73"/>
      <c r="GD224" s="73"/>
      <c r="GE224" s="73"/>
      <c r="GF224" s="73"/>
      <c r="GG224" s="73"/>
      <c r="GH224" s="73"/>
      <c r="GI224" s="73"/>
      <c r="GJ224" s="73"/>
      <c r="GK224" s="73"/>
      <c r="GL224" s="73"/>
      <c r="GM224" s="73"/>
      <c r="GN224" s="73"/>
      <c r="GO224" s="73"/>
      <c r="GP224" s="73"/>
      <c r="GQ224" s="73"/>
      <c r="GR224" s="73"/>
      <c r="GS224" s="73"/>
      <c r="GT224" s="73"/>
      <c r="GU224" s="73"/>
      <c r="GV224" s="73"/>
      <c r="GW224" s="73"/>
      <c r="GX224" s="73"/>
      <c r="GY224" s="73"/>
      <c r="GZ224" s="73"/>
      <c r="HA224" s="73"/>
      <c r="HB224" s="73"/>
      <c r="HC224" s="73"/>
      <c r="HD224" s="73"/>
      <c r="HE224" s="73"/>
      <c r="HF224" s="73"/>
      <c r="HG224" s="73"/>
      <c r="HH224" s="73"/>
      <c r="HI224" s="73"/>
      <c r="HJ224" s="73"/>
      <c r="HK224" s="73"/>
      <c r="HL224" s="73"/>
      <c r="HM224" s="73"/>
      <c r="HN224" s="73"/>
      <c r="HO224" s="73"/>
      <c r="HP224" s="73"/>
      <c r="HQ224" s="73"/>
      <c r="HR224" s="73"/>
      <c r="HS224" s="73"/>
      <c r="HT224" s="73"/>
      <c r="HU224" s="73"/>
      <c r="HV224" s="73"/>
      <c r="HW224" s="73"/>
      <c r="HX224" s="73"/>
      <c r="HY224" s="73"/>
      <c r="HZ224" s="73"/>
      <c r="IA224" s="73"/>
      <c r="IB224" s="73"/>
      <c r="IC224" s="73"/>
      <c r="ID224" s="73"/>
      <c r="IE224" s="73"/>
      <c r="IF224" s="73"/>
      <c r="IG224" s="73"/>
      <c r="IH224" s="73"/>
      <c r="II224" s="73"/>
      <c r="IJ224" s="73"/>
      <c r="IK224" s="73"/>
      <c r="IL224" s="73"/>
      <c r="IM224" s="73"/>
      <c r="IN224" s="73"/>
      <c r="IO224" s="73"/>
      <c r="IP224" s="73"/>
      <c r="IQ224" s="73"/>
      <c r="IR224" s="73"/>
      <c r="IS224" s="73"/>
      <c r="IT224" s="73"/>
      <c r="IU224" s="73"/>
      <c r="IV224" s="73"/>
    </row>
    <row r="225" spans="1:256" ht="15" customHeight="1">
      <c r="A225" s="104"/>
      <c r="B225" s="268"/>
      <c r="C225" s="159"/>
      <c r="D225" s="73"/>
      <c r="E225" s="73"/>
      <c r="F225" s="73"/>
      <c r="G225" s="73"/>
      <c r="H225" s="73"/>
      <c r="I225" s="73"/>
      <c r="J225" s="73"/>
      <c r="K225" s="73"/>
      <c r="L225" s="73"/>
      <c r="M225" s="73"/>
      <c r="N225" s="73"/>
      <c r="O225" s="73"/>
      <c r="P225" s="73"/>
      <c r="Q225" s="73"/>
      <c r="R225" s="73"/>
      <c r="S225" s="73"/>
      <c r="T225" s="73"/>
      <c r="U225" s="73"/>
      <c r="V225" s="73"/>
      <c r="W225" s="73"/>
      <c r="X225" s="73"/>
      <c r="Y225" s="73"/>
      <c r="Z225" s="73"/>
      <c r="AA225" s="73"/>
      <c r="AB225" s="73"/>
      <c r="AC225" s="73"/>
      <c r="AD225" s="73"/>
      <c r="AE225" s="73"/>
      <c r="AF225" s="73"/>
      <c r="AG225" s="73"/>
      <c r="AH225" s="73"/>
      <c r="AI225" s="73"/>
      <c r="AJ225" s="73"/>
      <c r="AK225" s="73"/>
      <c r="AL225" s="73"/>
      <c r="AM225" s="73"/>
      <c r="AN225" s="73"/>
      <c r="AO225" s="73"/>
      <c r="AP225" s="73"/>
      <c r="AQ225" s="73"/>
      <c r="AR225" s="73"/>
      <c r="AS225" s="73"/>
      <c r="AT225" s="73"/>
      <c r="AU225" s="73"/>
      <c r="AV225" s="73"/>
      <c r="AW225" s="73"/>
      <c r="AX225" s="73"/>
      <c r="AY225" s="73"/>
      <c r="AZ225" s="73"/>
      <c r="BA225" s="73"/>
      <c r="BB225" s="73"/>
      <c r="BC225" s="73"/>
      <c r="BD225" s="73"/>
      <c r="BE225" s="73"/>
      <c r="BF225" s="73"/>
      <c r="BG225" s="73"/>
      <c r="BH225" s="73"/>
      <c r="BI225" s="73"/>
      <c r="BJ225" s="73"/>
      <c r="BK225" s="73"/>
      <c r="BL225" s="73"/>
      <c r="BM225" s="73"/>
      <c r="BN225" s="73"/>
      <c r="BO225" s="73"/>
      <c r="BP225" s="73"/>
      <c r="BQ225" s="73"/>
      <c r="BR225" s="73"/>
      <c r="BS225" s="73"/>
      <c r="BT225" s="73"/>
      <c r="BU225" s="73"/>
      <c r="BV225" s="73"/>
      <c r="BW225" s="73"/>
      <c r="BX225" s="73"/>
      <c r="BY225" s="73"/>
      <c r="BZ225" s="73"/>
      <c r="CA225" s="73"/>
      <c r="CB225" s="73"/>
      <c r="CC225" s="73"/>
      <c r="CD225" s="73"/>
      <c r="CE225" s="73"/>
      <c r="CF225" s="73"/>
      <c r="CG225" s="73"/>
      <c r="CH225" s="73"/>
      <c r="CI225" s="73"/>
      <c r="CJ225" s="73"/>
      <c r="CK225" s="73"/>
      <c r="CL225" s="73"/>
      <c r="CM225" s="73"/>
      <c r="CN225" s="73"/>
      <c r="CO225" s="73"/>
      <c r="CP225" s="73"/>
      <c r="CQ225" s="73"/>
      <c r="CR225" s="73"/>
      <c r="CS225" s="73"/>
      <c r="CT225" s="73"/>
      <c r="CU225" s="73"/>
      <c r="CV225" s="73"/>
      <c r="CW225" s="73"/>
      <c r="CX225" s="73"/>
      <c r="CY225" s="73"/>
      <c r="CZ225" s="73"/>
      <c r="DA225" s="73"/>
      <c r="DB225" s="73"/>
      <c r="DC225" s="73"/>
      <c r="DD225" s="73"/>
      <c r="DE225" s="73"/>
      <c r="DF225" s="73"/>
      <c r="DG225" s="73"/>
      <c r="DH225" s="73"/>
      <c r="DI225" s="73"/>
      <c r="DJ225" s="73"/>
      <c r="DK225" s="73"/>
      <c r="DL225" s="73"/>
      <c r="DM225" s="73"/>
      <c r="DN225" s="73"/>
      <c r="DO225" s="73"/>
      <c r="DP225" s="73"/>
      <c r="DQ225" s="73"/>
      <c r="DR225" s="73"/>
      <c r="DS225" s="73"/>
      <c r="DT225" s="73"/>
      <c r="DU225" s="73"/>
      <c r="DV225" s="73"/>
      <c r="DW225" s="73"/>
      <c r="DX225" s="73"/>
      <c r="DY225" s="73"/>
      <c r="DZ225" s="73"/>
      <c r="EA225" s="73"/>
      <c r="EB225" s="73"/>
      <c r="EC225" s="73"/>
      <c r="ED225" s="73"/>
      <c r="EE225" s="73"/>
      <c r="EF225" s="73"/>
      <c r="EG225" s="73"/>
      <c r="EH225" s="73"/>
      <c r="EI225" s="73"/>
      <c r="EJ225" s="73"/>
      <c r="EK225" s="73"/>
      <c r="EL225" s="73"/>
      <c r="EM225" s="73"/>
      <c r="EN225" s="73"/>
      <c r="EO225" s="73"/>
      <c r="EP225" s="73"/>
      <c r="EQ225" s="73"/>
      <c r="ER225" s="73"/>
      <c r="ES225" s="73"/>
      <c r="ET225" s="73"/>
      <c r="EU225" s="73"/>
      <c r="EV225" s="73"/>
      <c r="EW225" s="73"/>
      <c r="EX225" s="73"/>
      <c r="EY225" s="73"/>
      <c r="EZ225" s="73"/>
      <c r="FA225" s="73"/>
      <c r="FB225" s="73"/>
      <c r="FC225" s="73"/>
      <c r="FD225" s="73"/>
      <c r="FE225" s="73"/>
      <c r="FF225" s="73"/>
      <c r="FG225" s="73"/>
      <c r="FH225" s="73"/>
      <c r="FI225" s="73"/>
      <c r="FJ225" s="73"/>
      <c r="FK225" s="73"/>
      <c r="FL225" s="73"/>
      <c r="FM225" s="73"/>
      <c r="FN225" s="73"/>
      <c r="FO225" s="73"/>
      <c r="FP225" s="73"/>
      <c r="FQ225" s="73"/>
      <c r="FR225" s="73"/>
      <c r="FS225" s="73"/>
      <c r="FT225" s="73"/>
      <c r="FU225" s="73"/>
      <c r="FV225" s="73"/>
      <c r="FW225" s="73"/>
      <c r="FX225" s="73"/>
      <c r="FY225" s="73"/>
      <c r="FZ225" s="73"/>
      <c r="GA225" s="73"/>
      <c r="GB225" s="73"/>
      <c r="GC225" s="73"/>
      <c r="GD225" s="73"/>
      <c r="GE225" s="73"/>
      <c r="GF225" s="73"/>
      <c r="GG225" s="73"/>
      <c r="GH225" s="73"/>
      <c r="GI225" s="73"/>
      <c r="GJ225" s="73"/>
      <c r="GK225" s="73"/>
      <c r="GL225" s="73"/>
      <c r="GM225" s="73"/>
      <c r="GN225" s="73"/>
      <c r="GO225" s="73"/>
      <c r="GP225" s="73"/>
      <c r="GQ225" s="73"/>
      <c r="GR225" s="73"/>
      <c r="GS225" s="73"/>
      <c r="GT225" s="73"/>
      <c r="GU225" s="73"/>
      <c r="GV225" s="73"/>
      <c r="GW225" s="73"/>
      <c r="GX225" s="73"/>
      <c r="GY225" s="73"/>
      <c r="GZ225" s="73"/>
      <c r="HA225" s="73"/>
      <c r="HB225" s="73"/>
      <c r="HC225" s="73"/>
      <c r="HD225" s="73"/>
      <c r="HE225" s="73"/>
      <c r="HF225" s="73"/>
      <c r="HG225" s="73"/>
      <c r="HH225" s="73"/>
      <c r="HI225" s="73"/>
      <c r="HJ225" s="73"/>
      <c r="HK225" s="73"/>
      <c r="HL225" s="73"/>
      <c r="HM225" s="73"/>
      <c r="HN225" s="73"/>
      <c r="HO225" s="73"/>
      <c r="HP225" s="73"/>
      <c r="HQ225" s="73"/>
      <c r="HR225" s="73"/>
      <c r="HS225" s="73"/>
      <c r="HT225" s="73"/>
      <c r="HU225" s="73"/>
      <c r="HV225" s="73"/>
      <c r="HW225" s="73"/>
      <c r="HX225" s="73"/>
      <c r="HY225" s="73"/>
      <c r="HZ225" s="73"/>
      <c r="IA225" s="73"/>
      <c r="IB225" s="73"/>
      <c r="IC225" s="73"/>
      <c r="ID225" s="73"/>
      <c r="IE225" s="73"/>
      <c r="IF225" s="73"/>
      <c r="IG225" s="73"/>
      <c r="IH225" s="73"/>
      <c r="II225" s="73"/>
      <c r="IJ225" s="73"/>
      <c r="IK225" s="73"/>
      <c r="IL225" s="73"/>
      <c r="IM225" s="73"/>
      <c r="IN225" s="73"/>
      <c r="IO225" s="73"/>
      <c r="IP225" s="73"/>
      <c r="IQ225" s="73"/>
      <c r="IR225" s="73"/>
      <c r="IS225" s="73"/>
      <c r="IT225" s="73"/>
      <c r="IU225" s="73"/>
      <c r="IV225" s="73"/>
    </row>
    <row r="226" spans="1:256" ht="15" customHeight="1">
      <c r="A226" s="104"/>
      <c r="B226" s="268"/>
      <c r="C226" s="159"/>
      <c r="D226" s="73"/>
      <c r="E226" s="73"/>
      <c r="F226" s="73"/>
      <c r="G226" s="73"/>
      <c r="H226" s="73"/>
      <c r="I226" s="73"/>
      <c r="J226" s="73"/>
      <c r="K226" s="73"/>
      <c r="L226" s="73"/>
      <c r="M226" s="73"/>
      <c r="N226" s="73"/>
      <c r="O226" s="73"/>
      <c r="P226" s="73"/>
      <c r="Q226" s="73"/>
      <c r="R226" s="73"/>
      <c r="S226" s="73"/>
      <c r="T226" s="73"/>
      <c r="U226" s="73"/>
      <c r="V226" s="73"/>
      <c r="W226" s="73"/>
      <c r="X226" s="73"/>
      <c r="Y226" s="73"/>
      <c r="Z226" s="73"/>
      <c r="AA226" s="73"/>
      <c r="AB226" s="73"/>
      <c r="AC226" s="73"/>
      <c r="AD226" s="73"/>
      <c r="AE226" s="73"/>
      <c r="AF226" s="73"/>
      <c r="AG226" s="73"/>
      <c r="AH226" s="73"/>
      <c r="AI226" s="73"/>
      <c r="AJ226" s="73"/>
      <c r="AK226" s="73"/>
      <c r="AL226" s="73"/>
      <c r="AM226" s="73"/>
      <c r="AN226" s="73"/>
      <c r="AO226" s="73"/>
      <c r="AP226" s="73"/>
      <c r="AQ226" s="73"/>
      <c r="AR226" s="73"/>
      <c r="AS226" s="73"/>
      <c r="AT226" s="73"/>
      <c r="AU226" s="73"/>
      <c r="AV226" s="73"/>
      <c r="AW226" s="73"/>
      <c r="AX226" s="73"/>
      <c r="AY226" s="73"/>
      <c r="AZ226" s="73"/>
      <c r="BA226" s="73"/>
      <c r="BB226" s="73"/>
      <c r="BC226" s="73"/>
      <c r="BD226" s="73"/>
      <c r="BE226" s="73"/>
      <c r="BF226" s="73"/>
      <c r="BG226" s="73"/>
      <c r="BH226" s="73"/>
      <c r="BI226" s="73"/>
      <c r="BJ226" s="73"/>
      <c r="BK226" s="73"/>
      <c r="BL226" s="73"/>
      <c r="BM226" s="73"/>
      <c r="BN226" s="73"/>
      <c r="BO226" s="73"/>
      <c r="BP226" s="73"/>
      <c r="BQ226" s="73"/>
      <c r="BR226" s="73"/>
      <c r="BS226" s="73"/>
      <c r="BT226" s="73"/>
      <c r="BU226" s="73"/>
      <c r="BV226" s="73"/>
      <c r="BW226" s="73"/>
      <c r="BX226" s="73"/>
      <c r="BY226" s="73"/>
      <c r="BZ226" s="73"/>
      <c r="CA226" s="73"/>
      <c r="CB226" s="73"/>
      <c r="CC226" s="73"/>
      <c r="CD226" s="73"/>
      <c r="CE226" s="73"/>
      <c r="CF226" s="73"/>
      <c r="CG226" s="73"/>
      <c r="CH226" s="73"/>
      <c r="CI226" s="73"/>
      <c r="CJ226" s="73"/>
      <c r="CK226" s="73"/>
      <c r="CL226" s="73"/>
      <c r="CM226" s="73"/>
      <c r="CN226" s="73"/>
      <c r="CO226" s="73"/>
      <c r="CP226" s="73"/>
      <c r="CQ226" s="73"/>
      <c r="CR226" s="73"/>
      <c r="CS226" s="73"/>
      <c r="CT226" s="73"/>
      <c r="CU226" s="73"/>
      <c r="CV226" s="73"/>
      <c r="CW226" s="73"/>
      <c r="CX226" s="73"/>
      <c r="CY226" s="73"/>
      <c r="CZ226" s="73"/>
      <c r="DA226" s="73"/>
      <c r="DB226" s="73"/>
      <c r="DC226" s="73"/>
      <c r="DD226" s="73"/>
      <c r="DE226" s="73"/>
      <c r="DF226" s="73"/>
      <c r="DG226" s="73"/>
      <c r="DH226" s="73"/>
      <c r="DI226" s="73"/>
      <c r="DJ226" s="73"/>
      <c r="DK226" s="73"/>
      <c r="DL226" s="73"/>
      <c r="DM226" s="73"/>
      <c r="DN226" s="73"/>
      <c r="DO226" s="73"/>
      <c r="DP226" s="73"/>
      <c r="DQ226" s="73"/>
      <c r="DR226" s="73"/>
      <c r="DS226" s="73"/>
      <c r="DT226" s="73"/>
      <c r="DU226" s="73"/>
      <c r="DV226" s="73"/>
      <c r="DW226" s="73"/>
      <c r="DX226" s="73"/>
      <c r="DY226" s="73"/>
      <c r="DZ226" s="73"/>
      <c r="EA226" s="73"/>
      <c r="EB226" s="73"/>
      <c r="EC226" s="73"/>
      <c r="ED226" s="73"/>
      <c r="EE226" s="73"/>
      <c r="EF226" s="73"/>
      <c r="EG226" s="73"/>
      <c r="EH226" s="73"/>
      <c r="EI226" s="73"/>
      <c r="EJ226" s="73"/>
      <c r="EK226" s="73"/>
      <c r="EL226" s="73"/>
      <c r="EM226" s="73"/>
      <c r="EN226" s="73"/>
      <c r="EO226" s="73"/>
      <c r="EP226" s="73"/>
      <c r="EQ226" s="73"/>
      <c r="ER226" s="73"/>
      <c r="ES226" s="73"/>
      <c r="ET226" s="73"/>
      <c r="EU226" s="73"/>
      <c r="EV226" s="73"/>
      <c r="EW226" s="73"/>
      <c r="EX226" s="73"/>
      <c r="EY226" s="73"/>
      <c r="EZ226" s="73"/>
      <c r="FA226" s="73"/>
      <c r="FB226" s="73"/>
      <c r="FC226" s="73"/>
      <c r="FD226" s="73"/>
      <c r="FE226" s="73"/>
      <c r="FF226" s="73"/>
      <c r="FG226" s="73"/>
      <c r="FH226" s="73"/>
      <c r="FI226" s="73"/>
      <c r="FJ226" s="73"/>
      <c r="FK226" s="73"/>
      <c r="FL226" s="73"/>
      <c r="FM226" s="73"/>
      <c r="FN226" s="73"/>
      <c r="FO226" s="73"/>
      <c r="FP226" s="73"/>
      <c r="FQ226" s="73"/>
      <c r="FR226" s="73"/>
      <c r="FS226" s="73"/>
      <c r="FT226" s="73"/>
      <c r="FU226" s="73"/>
      <c r="FV226" s="73"/>
      <c r="FW226" s="73"/>
      <c r="FX226" s="73"/>
      <c r="FY226" s="73"/>
      <c r="FZ226" s="73"/>
      <c r="GA226" s="73"/>
      <c r="GB226" s="73"/>
      <c r="GC226" s="73"/>
      <c r="GD226" s="73"/>
      <c r="GE226" s="73"/>
      <c r="GF226" s="73"/>
      <c r="GG226" s="73"/>
      <c r="GH226" s="73"/>
      <c r="GI226" s="73"/>
      <c r="GJ226" s="73"/>
      <c r="GK226" s="73"/>
      <c r="GL226" s="73"/>
      <c r="GM226" s="73"/>
      <c r="GN226" s="73"/>
      <c r="GO226" s="73"/>
      <c r="GP226" s="73"/>
      <c r="GQ226" s="73"/>
      <c r="GR226" s="73"/>
      <c r="GS226" s="73"/>
      <c r="GT226" s="73"/>
      <c r="GU226" s="73"/>
      <c r="GV226" s="73"/>
      <c r="GW226" s="73"/>
      <c r="GX226" s="73"/>
      <c r="GY226" s="73"/>
      <c r="GZ226" s="73"/>
      <c r="HA226" s="73"/>
      <c r="HB226" s="73"/>
      <c r="HC226" s="73"/>
      <c r="HD226" s="73"/>
      <c r="HE226" s="73"/>
      <c r="HF226" s="73"/>
      <c r="HG226" s="73"/>
      <c r="HH226" s="73"/>
      <c r="HI226" s="73"/>
      <c r="HJ226" s="73"/>
      <c r="HK226" s="73"/>
      <c r="HL226" s="73"/>
      <c r="HM226" s="73"/>
      <c r="HN226" s="73"/>
      <c r="HO226" s="73"/>
      <c r="HP226" s="73"/>
      <c r="HQ226" s="73"/>
      <c r="HR226" s="73"/>
      <c r="HS226" s="73"/>
      <c r="HT226" s="73"/>
      <c r="HU226" s="73"/>
      <c r="HV226" s="73"/>
      <c r="HW226" s="73"/>
      <c r="HX226" s="73"/>
      <c r="HY226" s="73"/>
      <c r="HZ226" s="73"/>
      <c r="IA226" s="73"/>
      <c r="IB226" s="73"/>
      <c r="IC226" s="73"/>
      <c r="ID226" s="73"/>
      <c r="IE226" s="73"/>
      <c r="IF226" s="73"/>
      <c r="IG226" s="73"/>
      <c r="IH226" s="73"/>
      <c r="II226" s="73"/>
      <c r="IJ226" s="73"/>
      <c r="IK226" s="73"/>
      <c r="IL226" s="73"/>
      <c r="IM226" s="73"/>
      <c r="IN226" s="73"/>
      <c r="IO226" s="73"/>
      <c r="IP226" s="73"/>
      <c r="IQ226" s="73"/>
      <c r="IR226" s="73"/>
      <c r="IS226" s="73"/>
      <c r="IT226" s="73"/>
      <c r="IU226" s="73"/>
      <c r="IV226" s="73"/>
    </row>
    <row r="227" spans="1:256" ht="15" customHeight="1">
      <c r="A227" s="107"/>
      <c r="B227" s="108"/>
      <c r="C227" s="9"/>
      <c r="D227" s="7"/>
      <c r="E227" s="7"/>
      <c r="F227" s="7"/>
      <c r="G227" s="7"/>
      <c r="H227" s="7"/>
      <c r="I227" s="7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V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X227" s="2"/>
      <c r="BY227" s="2"/>
      <c r="BZ227" s="2"/>
      <c r="CK227"/>
      <c r="CL227"/>
      <c r="CM227"/>
      <c r="CQ227" s="2"/>
    </row>
    <row r="228" spans="1:256" ht="15" customHeight="1">
      <c r="A228" s="107"/>
      <c r="B228" s="108"/>
      <c r="C228" s="9"/>
      <c r="D228" s="7"/>
      <c r="E228" s="7"/>
      <c r="F228" s="7"/>
      <c r="G228" s="7"/>
      <c r="H228" s="7"/>
      <c r="I228" s="7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V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X228" s="2"/>
      <c r="BY228" s="2"/>
      <c r="BZ228" s="2"/>
      <c r="CK228"/>
      <c r="CL228"/>
      <c r="CM228"/>
      <c r="CQ228" s="2"/>
    </row>
    <row r="229" spans="1:256" ht="15" customHeight="1">
      <c r="A229" s="107"/>
      <c r="B229" s="108"/>
      <c r="C229" s="9"/>
      <c r="D229" s="7"/>
      <c r="E229" s="7"/>
      <c r="F229" s="7"/>
      <c r="G229" s="7"/>
      <c r="H229" s="7"/>
      <c r="I229" s="7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V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X229" s="2"/>
      <c r="BY229" s="2"/>
      <c r="BZ229" s="2"/>
      <c r="CK229"/>
      <c r="CL229"/>
      <c r="CM229"/>
      <c r="CQ229" s="2"/>
    </row>
    <row r="230" spans="1:256" ht="15" customHeight="1">
      <c r="B230" s="108"/>
      <c r="C230" s="109"/>
      <c r="E230" s="2"/>
      <c r="F230" s="2"/>
      <c r="G230" s="2"/>
      <c r="K230" s="2"/>
      <c r="L230" s="2"/>
      <c r="M230" s="2"/>
      <c r="N230" s="2"/>
      <c r="O230" s="2"/>
      <c r="P230" s="2"/>
      <c r="Q230" s="2"/>
      <c r="R230" s="73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73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</row>
    <row r="231" spans="1:256" ht="15" customHeight="1">
      <c r="B231" s="108"/>
      <c r="C231" s="109"/>
      <c r="E231" s="2"/>
      <c r="F231" s="2"/>
      <c r="G231" s="2"/>
      <c r="K231" s="2"/>
      <c r="L231" s="2"/>
      <c r="M231" s="2"/>
      <c r="N231" s="2"/>
      <c r="O231" s="2"/>
      <c r="P231" s="2"/>
      <c r="Q231" s="2"/>
      <c r="R231" s="73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73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</row>
    <row r="232" spans="1:256" ht="15" customHeight="1">
      <c r="B232" s="108"/>
      <c r="C232" s="109"/>
      <c r="E232" s="2"/>
      <c r="F232" s="2"/>
      <c r="G232" s="2"/>
      <c r="K232" s="2"/>
      <c r="L232" s="2"/>
      <c r="M232" s="2"/>
      <c r="N232" s="2"/>
      <c r="O232" s="2"/>
      <c r="P232" s="2"/>
      <c r="Q232" s="2"/>
      <c r="R232" s="73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73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</row>
    <row r="233" spans="1:256" ht="15" customHeight="1">
      <c r="B233" s="108"/>
      <c r="C233" s="109"/>
      <c r="E233" s="2"/>
      <c r="F233" s="2"/>
      <c r="G233" s="2"/>
      <c r="K233" s="2"/>
      <c r="L233" s="2"/>
      <c r="M233" s="2"/>
      <c r="N233" s="2"/>
      <c r="O233" s="2"/>
      <c r="P233" s="2"/>
      <c r="Q233" s="2"/>
      <c r="R233" s="73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73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</row>
    <row r="234" spans="1:256" ht="15" customHeight="1">
      <c r="B234" s="108"/>
      <c r="C234" s="109"/>
      <c r="E234" s="2"/>
      <c r="F234" s="2"/>
      <c r="G234" s="2"/>
      <c r="K234" s="2"/>
      <c r="L234" s="2"/>
      <c r="M234" s="2"/>
      <c r="N234" s="2"/>
      <c r="O234" s="2"/>
      <c r="P234" s="2"/>
      <c r="Q234" s="2"/>
      <c r="R234" s="73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73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</row>
    <row r="235" spans="1:256" ht="15" customHeight="1">
      <c r="B235" s="108"/>
      <c r="C235" s="109"/>
      <c r="E235" s="2"/>
      <c r="F235" s="2"/>
      <c r="G235" s="2"/>
      <c r="K235" s="2"/>
      <c r="L235" s="2"/>
      <c r="M235" s="2"/>
      <c r="N235" s="2"/>
      <c r="O235" s="2"/>
      <c r="P235" s="2"/>
      <c r="Q235" s="2"/>
      <c r="R235" s="73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73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</row>
    <row r="236" spans="1:256" ht="15" customHeight="1">
      <c r="B236" s="108"/>
      <c r="C236" s="109"/>
      <c r="E236" s="2"/>
      <c r="F236" s="2"/>
      <c r="G236" s="2"/>
      <c r="K236" s="2"/>
      <c r="L236" s="2"/>
      <c r="M236" s="2"/>
      <c r="N236" s="2"/>
      <c r="O236" s="2"/>
      <c r="P236" s="2"/>
      <c r="Q236" s="2"/>
      <c r="R236" s="73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73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</row>
    <row r="237" spans="1:256" ht="15" customHeight="1">
      <c r="A237" s="83"/>
      <c r="B237" s="108"/>
      <c r="C237" s="2"/>
      <c r="E237" s="2"/>
      <c r="F237" s="2"/>
      <c r="G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</row>
    <row r="238" spans="1:256" ht="15" customHeight="1">
      <c r="B238" s="108"/>
      <c r="C238" s="109"/>
      <c r="E238" s="2"/>
      <c r="F238" s="2"/>
      <c r="G238" s="2"/>
      <c r="K238" s="2"/>
      <c r="L238" s="2"/>
      <c r="M238" s="2"/>
      <c r="N238" s="2"/>
      <c r="O238" s="2"/>
      <c r="P238" s="2"/>
      <c r="Q238" s="2"/>
      <c r="R238" s="73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73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</row>
    <row r="239" spans="1:256" ht="15" customHeight="1">
      <c r="B239" s="108"/>
      <c r="C239" s="109"/>
      <c r="E239" s="2"/>
      <c r="F239" s="2"/>
      <c r="G239" s="2"/>
      <c r="K239" s="2"/>
      <c r="L239" s="2"/>
      <c r="M239" s="2"/>
      <c r="N239" s="2"/>
      <c r="O239" s="2"/>
      <c r="P239" s="2"/>
      <c r="Q239" s="2"/>
      <c r="R239" s="73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73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</row>
    <row r="240" spans="1:256" ht="15" customHeight="1">
      <c r="B240" s="108"/>
      <c r="C240" s="9"/>
      <c r="E240" s="2"/>
      <c r="F240" s="2"/>
      <c r="G240" s="2"/>
      <c r="K240" s="2"/>
      <c r="L240" s="2"/>
      <c r="M240" s="2"/>
      <c r="N240" s="2"/>
      <c r="O240" s="2"/>
      <c r="P240" s="2"/>
      <c r="Q240" s="2"/>
      <c r="R240" s="73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73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</row>
    <row r="241" spans="1:95" ht="15" customHeight="1">
      <c r="B241" s="108"/>
      <c r="C241" s="109"/>
      <c r="E241" s="2"/>
      <c r="F241" s="2"/>
      <c r="G241" s="2"/>
      <c r="K241" s="2"/>
      <c r="L241" s="2"/>
      <c r="M241" s="2"/>
      <c r="N241" s="2"/>
      <c r="O241" s="2"/>
      <c r="P241" s="2"/>
      <c r="Q241" s="2"/>
      <c r="R241" s="73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73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</row>
    <row r="242" spans="1:95" ht="15" customHeight="1">
      <c r="B242" s="108"/>
      <c r="C242" s="109"/>
      <c r="E242" s="2"/>
      <c r="F242" s="2"/>
      <c r="G242" s="2"/>
      <c r="K242" s="2"/>
      <c r="L242" s="2"/>
      <c r="M242" s="2"/>
      <c r="N242" s="2"/>
      <c r="O242" s="2"/>
      <c r="P242" s="2"/>
      <c r="Q242" s="2"/>
      <c r="R242" s="73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73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</row>
    <row r="243" spans="1:95" ht="15" customHeight="1">
      <c r="B243" s="108"/>
      <c r="C243" s="109"/>
      <c r="E243" s="2"/>
      <c r="F243" s="2"/>
      <c r="G243" s="2"/>
      <c r="K243" s="2"/>
      <c r="L243" s="2"/>
      <c r="M243" s="2"/>
      <c r="N243" s="2"/>
      <c r="O243" s="2"/>
      <c r="P243" s="2"/>
      <c r="Q243" s="2"/>
      <c r="R243" s="73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73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</row>
    <row r="244" spans="1:95" ht="15" customHeight="1">
      <c r="B244" s="108"/>
      <c r="C244" s="109"/>
      <c r="E244" s="2"/>
      <c r="F244" s="2"/>
      <c r="G244" s="2"/>
      <c r="K244" s="2"/>
      <c r="L244" s="2"/>
      <c r="M244" s="2"/>
      <c r="N244" s="2"/>
      <c r="O244" s="2"/>
      <c r="P244" s="2"/>
      <c r="Q244" s="2"/>
      <c r="R244" s="73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73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</row>
    <row r="245" spans="1:95" ht="15" customHeight="1">
      <c r="B245" s="108"/>
      <c r="C245" s="109"/>
      <c r="E245" s="2"/>
      <c r="F245" s="2"/>
      <c r="G245" s="2"/>
      <c r="K245" s="2"/>
      <c r="L245" s="2"/>
      <c r="M245" s="2"/>
      <c r="N245" s="2"/>
      <c r="O245" s="2"/>
      <c r="P245" s="2"/>
      <c r="Q245" s="2"/>
      <c r="R245" s="73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73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</row>
    <row r="246" spans="1:95" ht="15" customHeight="1">
      <c r="A246" s="107"/>
      <c r="B246" s="108"/>
      <c r="C246" s="9"/>
      <c r="D246" s="7"/>
      <c r="E246" s="7"/>
      <c r="F246" s="7"/>
      <c r="G246" s="7"/>
      <c r="H246" s="7"/>
      <c r="I246" s="7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V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X246" s="2"/>
      <c r="BY246" s="2"/>
      <c r="BZ246" s="2"/>
      <c r="CK246"/>
      <c r="CL246"/>
      <c r="CM246"/>
      <c r="CQ246" s="2"/>
    </row>
    <row r="247" spans="1:95" ht="15" customHeight="1">
      <c r="B247" s="108"/>
      <c r="C247" s="109"/>
      <c r="E247" s="2"/>
      <c r="F247" s="2"/>
      <c r="G247" s="2"/>
      <c r="K247" s="2"/>
      <c r="L247" s="2"/>
      <c r="M247" s="2"/>
      <c r="N247" s="2"/>
      <c r="O247" s="2"/>
      <c r="P247" s="2"/>
      <c r="Q247" s="2"/>
      <c r="R247" s="73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73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</row>
    <row r="248" spans="1:95" ht="15" customHeight="1">
      <c r="B248" s="108"/>
      <c r="C248" s="109"/>
      <c r="E248" s="2"/>
      <c r="F248" s="2"/>
      <c r="G248" s="2"/>
      <c r="K248" s="2"/>
      <c r="L248" s="2"/>
      <c r="M248" s="2"/>
      <c r="N248" s="2"/>
      <c r="O248" s="2"/>
      <c r="P248" s="2"/>
      <c r="Q248" s="2"/>
      <c r="R248" s="73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73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</row>
    <row r="249" spans="1:95" ht="15" customHeight="1">
      <c r="B249" s="108"/>
      <c r="C249" s="109"/>
      <c r="E249" s="2"/>
      <c r="F249" s="2"/>
      <c r="G249" s="2"/>
      <c r="K249" s="2"/>
      <c r="L249" s="2"/>
      <c r="M249" s="2"/>
      <c r="N249" s="2"/>
      <c r="O249" s="2"/>
      <c r="P249" s="2"/>
      <c r="Q249" s="2"/>
      <c r="R249" s="73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73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</row>
    <row r="250" spans="1:95" ht="15" customHeight="1">
      <c r="B250" s="108"/>
      <c r="C250" s="109"/>
      <c r="E250" s="2"/>
      <c r="F250" s="2"/>
      <c r="G250" s="2"/>
      <c r="K250" s="2"/>
      <c r="L250" s="2"/>
      <c r="M250" s="2"/>
      <c r="N250" s="2"/>
      <c r="O250" s="2"/>
      <c r="P250" s="2"/>
      <c r="Q250" s="2"/>
      <c r="R250" s="73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73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</row>
    <row r="251" spans="1:95" ht="15" customHeight="1">
      <c r="B251" s="108"/>
      <c r="C251" s="109"/>
      <c r="E251" s="2"/>
      <c r="F251" s="2"/>
      <c r="G251" s="2"/>
      <c r="K251" s="2"/>
      <c r="L251" s="2"/>
      <c r="M251" s="2"/>
      <c r="N251" s="2"/>
      <c r="O251" s="2"/>
      <c r="P251" s="2"/>
      <c r="Q251" s="2"/>
      <c r="R251" s="73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73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</row>
    <row r="252" spans="1:95" ht="15" customHeight="1">
      <c r="B252" s="108"/>
      <c r="C252" s="109"/>
      <c r="E252" s="2"/>
      <c r="F252" s="2"/>
      <c r="G252" s="2"/>
      <c r="K252" s="2"/>
      <c r="L252" s="2"/>
      <c r="M252" s="2"/>
      <c r="N252" s="2"/>
      <c r="O252" s="2"/>
      <c r="P252" s="2"/>
      <c r="Q252" s="2"/>
      <c r="R252" s="73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73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</row>
    <row r="253" spans="1:95" ht="15" customHeight="1">
      <c r="B253" s="108"/>
      <c r="C253" s="109"/>
      <c r="E253" s="2"/>
      <c r="F253" s="2"/>
      <c r="G253" s="2"/>
      <c r="K253" s="2"/>
      <c r="L253" s="2"/>
      <c r="M253" s="2"/>
      <c r="N253" s="2"/>
      <c r="O253" s="2"/>
      <c r="P253" s="2"/>
      <c r="Q253" s="2"/>
      <c r="R253" s="73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73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</row>
    <row r="254" spans="1:95" ht="15" customHeight="1">
      <c r="B254" s="108"/>
      <c r="C254" s="109"/>
      <c r="E254" s="2"/>
      <c r="F254" s="2"/>
      <c r="G254" s="2"/>
      <c r="K254" s="2"/>
      <c r="L254" s="2"/>
      <c r="M254" s="2"/>
      <c r="N254" s="2"/>
      <c r="O254" s="2"/>
      <c r="P254" s="2"/>
      <c r="Q254" s="2"/>
      <c r="R254" s="73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73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</row>
    <row r="255" spans="1:95" ht="15" customHeight="1">
      <c r="B255" s="108"/>
      <c r="C255" s="109"/>
      <c r="E255" s="2"/>
      <c r="F255" s="2"/>
      <c r="G255" s="2"/>
      <c r="K255" s="2"/>
      <c r="L255" s="2"/>
      <c r="M255" s="2"/>
      <c r="N255" s="2"/>
      <c r="O255" s="2"/>
      <c r="P255" s="2"/>
      <c r="Q255" s="2"/>
      <c r="R255" s="73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73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</row>
    <row r="256" spans="1:95" ht="15" customHeight="1">
      <c r="B256" s="108"/>
      <c r="C256" s="109"/>
      <c r="E256" s="2"/>
      <c r="F256" s="2"/>
      <c r="G256" s="2"/>
      <c r="K256" s="2"/>
      <c r="L256" s="2"/>
      <c r="M256" s="2"/>
      <c r="N256" s="2"/>
      <c r="O256" s="2"/>
      <c r="P256" s="2"/>
      <c r="Q256" s="2"/>
      <c r="R256" s="73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73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</row>
    <row r="257" spans="2:78" ht="15" customHeight="1">
      <c r="B257" s="108"/>
      <c r="C257" s="109"/>
      <c r="E257" s="2"/>
      <c r="F257" s="2"/>
      <c r="G257" s="2"/>
      <c r="K257" s="2"/>
      <c r="L257" s="2"/>
      <c r="M257" s="2"/>
      <c r="N257" s="2"/>
      <c r="O257" s="2"/>
      <c r="P257" s="2"/>
      <c r="Q257" s="2"/>
      <c r="R257" s="73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73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</row>
    <row r="258" spans="2:78" ht="15" customHeight="1">
      <c r="B258" s="108"/>
      <c r="C258" s="109"/>
      <c r="E258" s="2"/>
      <c r="F258" s="2"/>
      <c r="G258" s="2"/>
      <c r="K258" s="2"/>
      <c r="L258" s="2"/>
      <c r="M258" s="2"/>
      <c r="N258" s="2"/>
      <c r="O258" s="2"/>
      <c r="P258" s="2"/>
      <c r="Q258" s="2"/>
      <c r="R258" s="73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73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</row>
    <row r="259" spans="2:78" ht="15" customHeight="1">
      <c r="B259" s="108"/>
      <c r="C259" s="109"/>
      <c r="E259" s="2"/>
      <c r="F259" s="2"/>
      <c r="G259" s="2"/>
      <c r="K259" s="2"/>
      <c r="L259" s="2"/>
      <c r="M259" s="2"/>
      <c r="N259" s="2"/>
      <c r="O259" s="2"/>
      <c r="P259" s="2"/>
      <c r="Q259" s="2"/>
      <c r="R259" s="73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73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</row>
    <row r="260" spans="2:78" ht="15" customHeight="1">
      <c r="B260" s="108"/>
      <c r="C260" s="109"/>
      <c r="E260" s="2"/>
      <c r="F260" s="2"/>
      <c r="G260" s="2"/>
      <c r="K260" s="2"/>
      <c r="L260" s="2"/>
      <c r="M260" s="2"/>
      <c r="N260" s="2"/>
      <c r="O260" s="2"/>
      <c r="P260" s="2"/>
      <c r="Q260" s="2"/>
      <c r="R260" s="73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73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</row>
    <row r="261" spans="2:78" ht="15" customHeight="1">
      <c r="B261" s="108"/>
      <c r="C261" s="109"/>
      <c r="E261" s="2"/>
      <c r="F261" s="2"/>
      <c r="G261" s="2"/>
      <c r="K261" s="2"/>
      <c r="L261" s="2"/>
      <c r="M261" s="2"/>
      <c r="N261" s="2"/>
      <c r="O261" s="2"/>
      <c r="P261" s="2"/>
      <c r="Q261" s="2"/>
      <c r="R261" s="73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73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</row>
    <row r="262" spans="2:78" ht="15" customHeight="1">
      <c r="B262" s="108"/>
      <c r="C262" s="109"/>
      <c r="E262" s="2"/>
      <c r="F262" s="2"/>
      <c r="G262" s="2"/>
      <c r="K262" s="2"/>
      <c r="L262" s="2"/>
      <c r="M262" s="2"/>
      <c r="N262" s="2"/>
      <c r="O262" s="2"/>
      <c r="P262" s="2"/>
      <c r="Q262" s="2"/>
      <c r="R262" s="73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73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</row>
    <row r="263" spans="2:78" ht="15" customHeight="1">
      <c r="B263" s="108"/>
      <c r="C263" s="109"/>
      <c r="E263" s="2"/>
      <c r="F263" s="2"/>
      <c r="G263" s="2"/>
      <c r="K263" s="2"/>
      <c r="L263" s="2"/>
      <c r="M263" s="2"/>
      <c r="N263" s="2"/>
      <c r="O263" s="2"/>
      <c r="P263" s="2"/>
      <c r="Q263" s="2"/>
      <c r="R263" s="73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73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</row>
    <row r="264" spans="2:78" ht="15" customHeight="1">
      <c r="B264" s="108"/>
      <c r="C264" s="109"/>
      <c r="E264" s="2"/>
      <c r="F264" s="2"/>
      <c r="G264" s="2"/>
      <c r="K264" s="2"/>
      <c r="L264" s="2"/>
      <c r="M264" s="2"/>
      <c r="N264" s="2"/>
      <c r="O264" s="2"/>
      <c r="P264" s="2"/>
      <c r="Q264" s="2"/>
      <c r="R264" s="73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73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</row>
    <row r="265" spans="2:78" ht="15" customHeight="1">
      <c r="B265" s="108"/>
      <c r="C265" s="109"/>
      <c r="E265" s="2"/>
      <c r="F265" s="2"/>
      <c r="G265" s="2"/>
      <c r="K265" s="2"/>
      <c r="L265" s="2"/>
      <c r="M265" s="2"/>
      <c r="N265" s="2"/>
      <c r="O265" s="2"/>
      <c r="P265" s="2"/>
      <c r="Q265" s="2"/>
      <c r="R265" s="73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73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</row>
    <row r="266" spans="2:78" ht="15" customHeight="1">
      <c r="B266" s="108"/>
      <c r="C266" s="109"/>
      <c r="E266" s="2"/>
      <c r="F266" s="2"/>
      <c r="G266" s="2"/>
      <c r="K266" s="2"/>
      <c r="L266" s="2"/>
      <c r="M266" s="2"/>
      <c r="N266" s="2"/>
      <c r="O266" s="2"/>
      <c r="P266" s="2"/>
      <c r="Q266" s="2"/>
      <c r="R266" s="73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73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</row>
    <row r="267" spans="2:78" ht="15" customHeight="1">
      <c r="B267" s="108"/>
      <c r="C267" s="109"/>
      <c r="E267" s="2"/>
      <c r="F267" s="2"/>
      <c r="G267" s="2"/>
      <c r="K267" s="2"/>
      <c r="L267" s="2"/>
      <c r="M267" s="2"/>
      <c r="N267" s="2"/>
      <c r="O267" s="2"/>
      <c r="P267" s="2"/>
      <c r="Q267" s="2"/>
      <c r="R267" s="73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73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</row>
    <row r="268" spans="2:78" ht="15" customHeight="1">
      <c r="B268" s="108"/>
      <c r="C268" s="109"/>
      <c r="E268" s="2"/>
      <c r="F268" s="2"/>
      <c r="G268" s="2"/>
      <c r="K268" s="2"/>
      <c r="L268" s="2"/>
      <c r="M268" s="2"/>
      <c r="N268" s="2"/>
      <c r="O268" s="2"/>
      <c r="P268" s="2"/>
      <c r="Q268" s="2"/>
      <c r="R268" s="73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73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</row>
    <row r="269" spans="2:78" ht="15" customHeight="1">
      <c r="B269" s="108"/>
      <c r="C269" s="109"/>
      <c r="E269" s="2"/>
      <c r="F269" s="2"/>
      <c r="G269" s="2"/>
      <c r="K269" s="2"/>
      <c r="L269" s="2"/>
      <c r="M269" s="2"/>
      <c r="N269" s="2"/>
      <c r="O269" s="2"/>
      <c r="P269" s="2"/>
      <c r="Q269" s="2"/>
      <c r="R269" s="73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73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</row>
    <row r="270" spans="2:78" ht="15" customHeight="1">
      <c r="B270" s="108"/>
      <c r="C270" s="109"/>
      <c r="E270" s="2"/>
      <c r="F270" s="2"/>
      <c r="G270" s="2"/>
      <c r="K270" s="2"/>
      <c r="L270" s="2"/>
      <c r="M270" s="2"/>
      <c r="N270" s="2"/>
      <c r="O270" s="2"/>
      <c r="P270" s="2"/>
      <c r="Q270" s="2"/>
      <c r="R270" s="73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73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</row>
    <row r="271" spans="2:78" ht="15" customHeight="1">
      <c r="B271" s="108"/>
      <c r="C271" s="109"/>
      <c r="E271" s="2"/>
      <c r="F271" s="2"/>
      <c r="G271" s="2"/>
      <c r="K271" s="2"/>
      <c r="L271" s="2"/>
      <c r="M271" s="2"/>
      <c r="N271" s="2"/>
      <c r="O271" s="2"/>
      <c r="P271" s="2"/>
      <c r="Q271" s="2"/>
      <c r="R271" s="73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73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</row>
    <row r="272" spans="2:78" ht="15" customHeight="1">
      <c r="B272" s="108"/>
      <c r="C272" s="109"/>
      <c r="E272" s="2"/>
      <c r="F272" s="2"/>
      <c r="G272" s="2"/>
      <c r="K272" s="2"/>
      <c r="L272" s="2"/>
      <c r="M272" s="2"/>
      <c r="N272" s="2"/>
      <c r="O272" s="2"/>
      <c r="P272" s="2"/>
      <c r="Q272" s="2"/>
      <c r="R272" s="73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73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</row>
    <row r="273" spans="1:95" ht="15" customHeight="1">
      <c r="B273" s="108"/>
      <c r="C273" s="109"/>
      <c r="E273" s="2"/>
      <c r="F273" s="2"/>
      <c r="G273" s="2"/>
      <c r="K273" s="2"/>
      <c r="L273" s="2"/>
      <c r="M273" s="2"/>
      <c r="N273" s="2"/>
      <c r="O273" s="2"/>
      <c r="P273" s="2"/>
      <c r="Q273" s="2"/>
      <c r="R273" s="73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73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</row>
    <row r="274" spans="1:95" ht="15" customHeight="1">
      <c r="B274" s="108"/>
      <c r="C274" s="109"/>
      <c r="E274" s="2"/>
      <c r="F274" s="2"/>
      <c r="G274" s="2"/>
      <c r="K274" s="2"/>
      <c r="L274" s="2"/>
      <c r="M274" s="2"/>
      <c r="N274" s="2"/>
      <c r="O274" s="2"/>
      <c r="P274" s="2"/>
      <c r="Q274" s="2"/>
      <c r="R274" s="73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73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</row>
    <row r="275" spans="1:95" ht="15" customHeight="1">
      <c r="B275" s="108"/>
      <c r="C275" s="109"/>
      <c r="E275" s="2"/>
      <c r="F275" s="2"/>
      <c r="G275" s="2"/>
      <c r="K275" s="2"/>
      <c r="L275" s="2"/>
      <c r="M275" s="2"/>
      <c r="N275" s="2"/>
      <c r="O275" s="2"/>
      <c r="P275" s="2"/>
      <c r="Q275" s="2"/>
      <c r="R275" s="73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73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</row>
    <row r="276" spans="1:95" ht="15" customHeight="1">
      <c r="A276" s="83"/>
      <c r="B276" s="108"/>
      <c r="C276" s="2"/>
      <c r="E276" s="2"/>
      <c r="F276" s="2"/>
      <c r="G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V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X276" s="2"/>
      <c r="BY276" s="2"/>
      <c r="BZ276" s="2"/>
      <c r="CH276"/>
      <c r="CI276"/>
      <c r="CJ276"/>
      <c r="CK276"/>
      <c r="CL276"/>
      <c r="CM276"/>
      <c r="CQ276" s="2"/>
    </row>
    <row r="277" spans="1:95" ht="15" customHeight="1">
      <c r="B277" s="108"/>
      <c r="C277" s="109"/>
      <c r="E277" s="2"/>
      <c r="F277" s="2"/>
      <c r="G277" s="2"/>
      <c r="K277" s="2"/>
      <c r="L277" s="2"/>
      <c r="M277" s="2"/>
      <c r="N277" s="2"/>
      <c r="O277" s="2"/>
      <c r="P277" s="2"/>
      <c r="Q277" s="2"/>
      <c r="R277" s="73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73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</row>
    <row r="278" spans="1:95" ht="15" customHeight="1">
      <c r="B278" s="108"/>
      <c r="C278" s="109"/>
      <c r="E278" s="2"/>
      <c r="F278" s="2"/>
      <c r="G278" s="2"/>
      <c r="K278" s="2"/>
      <c r="L278" s="2"/>
      <c r="M278" s="2"/>
      <c r="N278" s="2"/>
      <c r="O278" s="2"/>
      <c r="P278" s="2"/>
      <c r="Q278" s="2"/>
      <c r="R278" s="73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73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</row>
    <row r="279" spans="1:95" ht="15" customHeight="1">
      <c r="B279" s="108"/>
      <c r="C279" s="109"/>
      <c r="E279" s="2"/>
      <c r="F279" s="2"/>
      <c r="G279" s="2"/>
      <c r="K279" s="2"/>
      <c r="L279" s="2"/>
      <c r="M279" s="2"/>
      <c r="N279" s="2"/>
      <c r="O279" s="2"/>
      <c r="P279" s="2"/>
      <c r="Q279" s="2"/>
      <c r="R279" s="73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73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</row>
    <row r="280" spans="1:95" ht="15" customHeight="1">
      <c r="B280" s="108"/>
      <c r="C280" s="109"/>
      <c r="E280" s="2"/>
      <c r="F280" s="2"/>
      <c r="G280" s="2"/>
      <c r="K280" s="2"/>
      <c r="L280" s="2"/>
      <c r="M280" s="2"/>
      <c r="N280" s="2"/>
      <c r="O280" s="2"/>
      <c r="P280" s="2"/>
      <c r="Q280" s="2"/>
      <c r="R280" s="73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73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</row>
    <row r="281" spans="1:95" s="2" customFormat="1" ht="18" thickBot="1">
      <c r="A281" s="815" t="s">
        <v>840</v>
      </c>
      <c r="B281" s="815"/>
      <c r="C281" s="815"/>
      <c r="D281" s="8">
        <f>SUM(D17:D280)</f>
        <v>0</v>
      </c>
      <c r="E281" s="8">
        <f>SUM(E17:E280)</f>
        <v>0</v>
      </c>
      <c r="F281" s="8">
        <f>SUM(F17:F280)</f>
        <v>0</v>
      </c>
      <c r="G281" s="8"/>
      <c r="H281" s="8">
        <f t="shared" ref="H281:AG281" si="0">SUM(H17:H280)</f>
        <v>0</v>
      </c>
      <c r="I281" s="8">
        <f t="shared" si="0"/>
        <v>0</v>
      </c>
      <c r="J281" s="8">
        <f t="shared" si="0"/>
        <v>0</v>
      </c>
      <c r="K281" s="8">
        <f t="shared" si="0"/>
        <v>0</v>
      </c>
      <c r="L281" s="8">
        <f t="shared" si="0"/>
        <v>0</v>
      </c>
      <c r="M281" s="8">
        <f t="shared" si="0"/>
        <v>0</v>
      </c>
      <c r="N281" s="8">
        <f t="shared" si="0"/>
        <v>0</v>
      </c>
      <c r="O281" s="8">
        <f t="shared" si="0"/>
        <v>0</v>
      </c>
      <c r="P281" s="8">
        <f t="shared" si="0"/>
        <v>0</v>
      </c>
      <c r="Q281" s="8">
        <f t="shared" si="0"/>
        <v>0</v>
      </c>
      <c r="R281" s="8">
        <f t="shared" si="0"/>
        <v>0</v>
      </c>
      <c r="S281" s="8">
        <f t="shared" si="0"/>
        <v>0</v>
      </c>
      <c r="T281" s="8">
        <f t="shared" si="0"/>
        <v>0</v>
      </c>
      <c r="U281" s="8">
        <f t="shared" si="0"/>
        <v>0</v>
      </c>
      <c r="V281" s="8">
        <f t="shared" si="0"/>
        <v>0</v>
      </c>
      <c r="W281" s="8">
        <f t="shared" si="0"/>
        <v>0</v>
      </c>
      <c r="X281" s="8">
        <f t="shared" si="0"/>
        <v>0</v>
      </c>
      <c r="Y281" s="8">
        <f t="shared" si="0"/>
        <v>0</v>
      </c>
      <c r="Z281" s="8">
        <f t="shared" si="0"/>
        <v>0</v>
      </c>
      <c r="AA281" s="8">
        <f t="shared" si="0"/>
        <v>0</v>
      </c>
      <c r="AB281" s="8">
        <f t="shared" si="0"/>
        <v>0</v>
      </c>
      <c r="AC281" s="8">
        <f t="shared" si="0"/>
        <v>0</v>
      </c>
      <c r="AD281" s="8">
        <f t="shared" si="0"/>
        <v>0</v>
      </c>
      <c r="AE281" s="8">
        <f t="shared" si="0"/>
        <v>0</v>
      </c>
      <c r="AF281" s="8">
        <f t="shared" si="0"/>
        <v>0</v>
      </c>
      <c r="AG281" s="8">
        <f t="shared" si="0"/>
        <v>0</v>
      </c>
      <c r="AH281" s="8"/>
      <c r="AI281" s="8">
        <f t="shared" ref="AI281:AR281" si="1">SUM(AI17:AI280)</f>
        <v>0</v>
      </c>
      <c r="AJ281" s="8">
        <f t="shared" si="1"/>
        <v>0</v>
      </c>
      <c r="AK281" s="8">
        <f t="shared" si="1"/>
        <v>0</v>
      </c>
      <c r="AL281" s="8">
        <f t="shared" si="1"/>
        <v>0</v>
      </c>
      <c r="AM281" s="8">
        <f t="shared" si="1"/>
        <v>0</v>
      </c>
      <c r="AN281" s="8">
        <f t="shared" si="1"/>
        <v>0</v>
      </c>
      <c r="AO281" s="8">
        <f t="shared" si="1"/>
        <v>0</v>
      </c>
      <c r="AP281" s="8">
        <f t="shared" si="1"/>
        <v>0</v>
      </c>
      <c r="AQ281" s="8">
        <f t="shared" si="1"/>
        <v>0</v>
      </c>
      <c r="AR281" s="8">
        <f t="shared" si="1"/>
        <v>0</v>
      </c>
      <c r="AS281" s="8"/>
      <c r="AT281" s="8">
        <f t="shared" ref="AT281:BU281" si="2">SUM(AT17:AT280)</f>
        <v>0</v>
      </c>
      <c r="AU281" s="8">
        <f t="shared" si="2"/>
        <v>0</v>
      </c>
      <c r="AV281" s="8">
        <f t="shared" si="2"/>
        <v>0</v>
      </c>
      <c r="AW281" s="8">
        <f t="shared" si="2"/>
        <v>0</v>
      </c>
      <c r="AX281" s="8">
        <f t="shared" si="2"/>
        <v>0</v>
      </c>
      <c r="AY281" s="8">
        <f t="shared" si="2"/>
        <v>0</v>
      </c>
      <c r="AZ281" s="8">
        <f t="shared" si="2"/>
        <v>0</v>
      </c>
      <c r="BA281" s="8">
        <f t="shared" si="2"/>
        <v>0</v>
      </c>
      <c r="BB281" s="8">
        <f t="shared" si="2"/>
        <v>0</v>
      </c>
      <c r="BC281" s="8">
        <f t="shared" si="2"/>
        <v>0</v>
      </c>
      <c r="BD281" s="8">
        <f t="shared" si="2"/>
        <v>0</v>
      </c>
      <c r="BE281" s="8">
        <f t="shared" si="2"/>
        <v>0</v>
      </c>
      <c r="BF281" s="8">
        <f t="shared" si="2"/>
        <v>0</v>
      </c>
      <c r="BG281" s="8">
        <f t="shared" si="2"/>
        <v>0</v>
      </c>
      <c r="BH281" s="8">
        <f t="shared" si="2"/>
        <v>0</v>
      </c>
      <c r="BI281" s="8">
        <f t="shared" si="2"/>
        <v>0</v>
      </c>
      <c r="BJ281" s="8">
        <f t="shared" si="2"/>
        <v>0</v>
      </c>
      <c r="BK281" s="8">
        <f t="shared" si="2"/>
        <v>0</v>
      </c>
      <c r="BL281" s="8">
        <f t="shared" si="2"/>
        <v>0</v>
      </c>
      <c r="BM281" s="8">
        <f t="shared" si="2"/>
        <v>0</v>
      </c>
      <c r="BN281" s="8">
        <f t="shared" si="2"/>
        <v>0</v>
      </c>
      <c r="BO281" s="8">
        <f t="shared" si="2"/>
        <v>0</v>
      </c>
      <c r="BP281" s="8">
        <f t="shared" si="2"/>
        <v>0</v>
      </c>
      <c r="BQ281" s="8">
        <f t="shared" si="2"/>
        <v>0</v>
      </c>
      <c r="BR281" s="8">
        <f t="shared" si="2"/>
        <v>0</v>
      </c>
      <c r="BS281" s="8">
        <f t="shared" si="2"/>
        <v>0</v>
      </c>
      <c r="BT281" s="8">
        <f t="shared" si="2"/>
        <v>0</v>
      </c>
      <c r="BU281" s="8">
        <f t="shared" si="2"/>
        <v>0</v>
      </c>
      <c r="BV281" s="8">
        <f>SUM(BV7:BV280)</f>
        <v>0</v>
      </c>
      <c r="BW281" s="8">
        <f>SUM(BW7:BW280)</f>
        <v>0</v>
      </c>
      <c r="BX281" s="8">
        <f>SUM(BX7:BX280)</f>
        <v>0</v>
      </c>
      <c r="BY281" s="8">
        <f t="shared" ref="BY281:CG281" si="3">SUM(BY7:BY280)</f>
        <v>0</v>
      </c>
      <c r="BZ281" s="8">
        <f t="shared" si="3"/>
        <v>0</v>
      </c>
      <c r="CA281" s="8">
        <f t="shared" si="3"/>
        <v>0</v>
      </c>
      <c r="CB281" s="8">
        <f t="shared" si="3"/>
        <v>0</v>
      </c>
      <c r="CC281" s="8">
        <f t="shared" si="3"/>
        <v>0</v>
      </c>
      <c r="CD281" s="8">
        <f t="shared" si="3"/>
        <v>0</v>
      </c>
      <c r="CE281" s="8">
        <f t="shared" si="3"/>
        <v>0</v>
      </c>
      <c r="CF281" s="8">
        <f t="shared" si="3"/>
        <v>0</v>
      </c>
      <c r="CG281" s="8">
        <f t="shared" si="3"/>
        <v>0</v>
      </c>
      <c r="CH281" s="8">
        <f>SUM(CH17:CH280)</f>
        <v>0</v>
      </c>
      <c r="CI281" s="8"/>
      <c r="CJ281" s="8">
        <f>SUM(CJ17:CJ280)</f>
        <v>0</v>
      </c>
      <c r="CK281" s="8">
        <f>SUM(CK17:CK280)</f>
        <v>0</v>
      </c>
    </row>
    <row r="282" spans="1:95" s="2" customFormat="1" ht="13.8" thickTop="1">
      <c r="A282" s="82"/>
      <c r="B282" s="14"/>
      <c r="C282" s="12"/>
    </row>
    <row r="283" spans="1:95" s="2" customFormat="1">
      <c r="A283" s="82"/>
      <c r="B283" s="14"/>
      <c r="C283" s="3"/>
      <c r="D283" s="7"/>
    </row>
    <row r="284" spans="1:95" s="2" customFormat="1">
      <c r="A284" s="82"/>
      <c r="B284" s="14"/>
      <c r="C284" s="1"/>
      <c r="D284" s="7"/>
    </row>
    <row r="285" spans="1:95" s="2" customFormat="1">
      <c r="A285" s="82"/>
      <c r="B285" s="14"/>
      <c r="C285" s="3"/>
      <c r="D285" s="7"/>
    </row>
    <row r="286" spans="1:95" s="2" customFormat="1">
      <c r="A286" s="82"/>
      <c r="B286" s="14"/>
      <c r="C286" s="3"/>
      <c r="D286" s="7"/>
    </row>
    <row r="287" spans="1:95" s="2" customFormat="1">
      <c r="A287" s="82"/>
      <c r="B287" s="14"/>
      <c r="C287" s="3"/>
      <c r="D287" s="7"/>
    </row>
    <row r="288" spans="1:95" s="2" customFormat="1">
      <c r="A288" s="82"/>
      <c r="B288" s="14"/>
      <c r="C288" s="3"/>
      <c r="D288" s="7"/>
    </row>
    <row r="289" spans="1:69" s="2" customFormat="1">
      <c r="A289" s="82"/>
      <c r="B289" s="14"/>
      <c r="C289" s="3"/>
      <c r="D289" s="7"/>
    </row>
    <row r="290" spans="1:69" s="2" customFormat="1">
      <c r="A290" s="82"/>
      <c r="B290" s="14"/>
      <c r="C290" s="3"/>
      <c r="D290" s="7"/>
    </row>
    <row r="291" spans="1:69" s="2" customFormat="1">
      <c r="A291" s="82"/>
      <c r="B291" s="14"/>
      <c r="C291" s="3"/>
      <c r="D291" s="7"/>
    </row>
    <row r="292" spans="1:69" s="2" customFormat="1">
      <c r="A292" s="82"/>
      <c r="B292" s="14"/>
      <c r="C292" s="3"/>
      <c r="D292" s="7"/>
    </row>
    <row r="293" spans="1:69" s="2" customFormat="1">
      <c r="A293" s="82"/>
      <c r="B293" s="14"/>
      <c r="C293" s="3"/>
      <c r="D293" s="7"/>
      <c r="F293" s="3"/>
      <c r="G293" s="3"/>
      <c r="AE293" s="3"/>
      <c r="AF293" s="3"/>
      <c r="AG293" s="3"/>
      <c r="AH293" s="3"/>
    </row>
    <row r="294" spans="1:69" s="2" customFormat="1">
      <c r="A294" s="82"/>
      <c r="B294" s="14"/>
      <c r="C294" s="3"/>
      <c r="D294" s="7"/>
      <c r="F294" s="3"/>
      <c r="G294" s="3"/>
      <c r="AE294" s="3"/>
      <c r="AF294" s="3"/>
      <c r="AG294" s="3"/>
      <c r="AH294" s="3"/>
    </row>
    <row r="295" spans="1:69" s="2" customFormat="1">
      <c r="A295" s="82"/>
      <c r="B295" s="14"/>
      <c r="C295" s="3"/>
      <c r="D295" s="7"/>
      <c r="F295" s="3"/>
      <c r="G295" s="3"/>
      <c r="AE295" s="3"/>
      <c r="AF295" s="3"/>
      <c r="AG295" s="3"/>
      <c r="AH295" s="3"/>
    </row>
    <row r="296" spans="1:69" s="2" customFormat="1">
      <c r="A296" s="82"/>
      <c r="B296" s="14"/>
      <c r="C296" s="3"/>
      <c r="D296" s="7"/>
      <c r="F296" s="3"/>
      <c r="G296" s="3"/>
      <c r="AE296" s="3"/>
      <c r="AF296" s="3"/>
      <c r="AG296" s="3"/>
      <c r="AH296" s="3"/>
    </row>
    <row r="297" spans="1:69" s="2" customFormat="1">
      <c r="A297" s="82"/>
      <c r="B297" s="14"/>
      <c r="C297" s="3"/>
      <c r="D297" s="7"/>
      <c r="F297" s="3"/>
      <c r="G297" s="3"/>
      <c r="AE297" s="3"/>
      <c r="AF297" s="3"/>
      <c r="AG297" s="3"/>
      <c r="AH297" s="3"/>
    </row>
    <row r="298" spans="1:69" s="2" customFormat="1">
      <c r="A298" s="82"/>
      <c r="B298" s="14"/>
      <c r="C298" s="3"/>
      <c r="D298" s="7"/>
      <c r="F298" s="3"/>
      <c r="G298" s="3"/>
      <c r="AE298" s="3"/>
      <c r="AF298" s="3"/>
      <c r="AG298" s="3"/>
      <c r="AH298" s="3"/>
    </row>
    <row r="299" spans="1:69" s="2" customFormat="1">
      <c r="A299" s="82"/>
      <c r="B299" s="14"/>
      <c r="C299" s="3"/>
      <c r="D299" s="7"/>
    </row>
    <row r="300" spans="1:69" s="2" customFormat="1">
      <c r="A300" s="82"/>
      <c r="B300" s="14"/>
      <c r="C300" s="3"/>
      <c r="D300" s="7"/>
      <c r="BQ300" s="109"/>
    </row>
    <row r="301" spans="1:69">
      <c r="C301" s="3"/>
      <c r="D301" s="246"/>
      <c r="E301" s="109"/>
      <c r="F301" s="2"/>
      <c r="G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</row>
    <row r="302" spans="1:69">
      <c r="W302" s="2"/>
    </row>
    <row r="303" spans="1:69">
      <c r="W303" s="2"/>
    </row>
    <row r="304" spans="1:69">
      <c r="W304" s="2"/>
    </row>
    <row r="305" spans="1:36">
      <c r="W305" s="2"/>
    </row>
    <row r="306" spans="1:36">
      <c r="W306" s="2"/>
    </row>
    <row r="307" spans="1:36">
      <c r="W307" s="2"/>
    </row>
    <row r="308" spans="1:36">
      <c r="W308" s="2"/>
    </row>
    <row r="309" spans="1:36">
      <c r="W309" s="2"/>
    </row>
    <row r="310" spans="1:36">
      <c r="W310" s="2"/>
    </row>
    <row r="311" spans="1:36">
      <c r="W311" s="2"/>
    </row>
    <row r="312" spans="1:36">
      <c r="W312" s="2"/>
    </row>
    <row r="313" spans="1:36">
      <c r="W313" s="2"/>
    </row>
    <row r="314" spans="1:36">
      <c r="W314" s="2"/>
    </row>
    <row r="315" spans="1:36">
      <c r="W315" s="2"/>
    </row>
    <row r="316" spans="1:36" s="2" customFormat="1">
      <c r="A316" s="82"/>
      <c r="B316" s="14"/>
      <c r="C316" s="1"/>
      <c r="E316"/>
      <c r="F316"/>
      <c r="G316"/>
      <c r="K316"/>
      <c r="L316"/>
      <c r="M316"/>
      <c r="N316"/>
      <c r="O316"/>
      <c r="P316"/>
      <c r="Q316"/>
      <c r="R316"/>
      <c r="S316"/>
      <c r="T316"/>
      <c r="U316"/>
      <c r="V316"/>
      <c r="X316"/>
      <c r="Y316"/>
      <c r="Z316"/>
      <c r="AA316"/>
      <c r="AB316"/>
      <c r="AC316"/>
      <c r="AD316"/>
      <c r="AE316"/>
      <c r="AF316"/>
      <c r="AG316"/>
      <c r="AH316"/>
      <c r="AI316"/>
      <c r="AJ316"/>
    </row>
    <row r="317" spans="1:36" s="2" customFormat="1">
      <c r="A317" s="82"/>
      <c r="B317" s="14"/>
      <c r="C317" s="3"/>
      <c r="D317" s="7"/>
    </row>
    <row r="318" spans="1:36" s="2" customFormat="1">
      <c r="A318" s="82"/>
      <c r="B318" s="14"/>
      <c r="C318" s="3"/>
      <c r="D318" s="7"/>
    </row>
    <row r="319" spans="1:36" s="2" customFormat="1">
      <c r="A319" s="82"/>
      <c r="B319" s="14"/>
      <c r="C319" s="3"/>
      <c r="D319" s="7"/>
    </row>
    <row r="320" spans="1:36" s="2" customFormat="1">
      <c r="A320" s="82"/>
      <c r="B320" s="14"/>
      <c r="C320" s="3"/>
      <c r="D320" s="7"/>
    </row>
    <row r="321" spans="1:5" s="2" customFormat="1">
      <c r="A321" s="82"/>
      <c r="B321" s="14"/>
      <c r="C321" s="3"/>
      <c r="D321" s="7"/>
    </row>
    <row r="322" spans="1:5" s="2" customFormat="1">
      <c r="A322" s="82"/>
      <c r="B322" s="14"/>
      <c r="C322" s="3"/>
    </row>
    <row r="323" spans="1:5" s="2" customFormat="1">
      <c r="A323" s="82"/>
      <c r="B323" s="14"/>
      <c r="C323" s="3"/>
      <c r="D323" s="12"/>
      <c r="E323" s="3"/>
    </row>
    <row r="324" spans="1:5" s="2" customFormat="1">
      <c r="A324" s="82"/>
      <c r="B324" s="14"/>
      <c r="C324" s="3"/>
      <c r="D324" s="7"/>
    </row>
    <row r="325" spans="1:5" s="2" customFormat="1">
      <c r="A325" s="82"/>
      <c r="B325" s="14"/>
      <c r="C325" s="3"/>
      <c r="D325" s="7"/>
    </row>
    <row r="326" spans="1:5" s="2" customFormat="1">
      <c r="A326" s="82"/>
      <c r="B326" s="14"/>
      <c r="C326" s="3"/>
      <c r="D326" s="7"/>
    </row>
    <row r="327" spans="1:5" s="2" customFormat="1">
      <c r="A327" s="82"/>
      <c r="B327" s="14"/>
      <c r="C327" s="3"/>
    </row>
    <row r="328" spans="1:5" s="2" customFormat="1">
      <c r="A328" s="82"/>
      <c r="B328" s="14"/>
      <c r="C328" s="3"/>
      <c r="D328" s="7"/>
    </row>
    <row r="329" spans="1:5" s="2" customFormat="1">
      <c r="A329" s="82"/>
      <c r="B329" s="14"/>
      <c r="C329" s="3"/>
      <c r="D329" s="7"/>
    </row>
    <row r="330" spans="1:5" s="2" customFormat="1">
      <c r="A330" s="82"/>
      <c r="B330" s="14"/>
      <c r="C330" s="3"/>
      <c r="D330" s="7"/>
    </row>
    <row r="331" spans="1:5" s="2" customFormat="1" ht="24" customHeight="1">
      <c r="A331" s="82"/>
      <c r="B331" s="14"/>
      <c r="C331" s="3"/>
    </row>
    <row r="332" spans="1:5" s="2" customFormat="1">
      <c r="A332" s="82"/>
      <c r="B332" s="14"/>
      <c r="C332" s="3"/>
    </row>
    <row r="333" spans="1:5" s="2" customFormat="1">
      <c r="A333" s="82"/>
      <c r="B333" s="14"/>
      <c r="C333" s="3"/>
    </row>
    <row r="334" spans="1:5" s="2" customFormat="1">
      <c r="A334" s="82"/>
      <c r="B334" s="14"/>
      <c r="C334" s="3"/>
    </row>
    <row r="335" spans="1:5" s="2" customFormat="1">
      <c r="A335" s="82"/>
      <c r="B335" s="14"/>
      <c r="C335" s="3"/>
    </row>
    <row r="336" spans="1:5" s="2" customFormat="1">
      <c r="A336" s="82"/>
      <c r="B336" s="14"/>
      <c r="C336" s="3"/>
    </row>
    <row r="337" spans="1:4" s="2" customFormat="1">
      <c r="A337" s="82"/>
      <c r="B337" s="14"/>
      <c r="C337" s="3"/>
      <c r="D337" s="7"/>
    </row>
    <row r="338" spans="1:4" s="2" customFormat="1">
      <c r="A338" s="82"/>
      <c r="B338" s="14"/>
      <c r="C338" s="3"/>
      <c r="D338" s="7"/>
    </row>
    <row r="339" spans="1:4" s="2" customFormat="1">
      <c r="A339" s="82"/>
      <c r="B339" s="14"/>
      <c r="C339" s="3"/>
      <c r="D339" s="7"/>
    </row>
    <row r="340" spans="1:4" s="2" customFormat="1">
      <c r="A340" s="82"/>
      <c r="B340" s="14"/>
      <c r="C340" s="3"/>
      <c r="D340" s="7"/>
    </row>
    <row r="341" spans="1:4" s="2" customFormat="1">
      <c r="A341" s="82"/>
      <c r="B341" s="14"/>
      <c r="C341" s="3"/>
    </row>
    <row r="342" spans="1:4" s="2" customFormat="1">
      <c r="A342" s="82"/>
      <c r="B342" s="14"/>
      <c r="C342" s="3"/>
    </row>
    <row r="343" spans="1:4" s="2" customFormat="1">
      <c r="A343" s="82"/>
      <c r="B343" s="14"/>
      <c r="C343" s="3"/>
    </row>
    <row r="344" spans="1:4" s="2" customFormat="1">
      <c r="A344" s="82"/>
      <c r="B344" s="14"/>
      <c r="C344" s="3"/>
    </row>
    <row r="345" spans="1:4" s="2" customFormat="1">
      <c r="A345" s="82"/>
      <c r="B345" s="14"/>
      <c r="C345" s="3"/>
    </row>
    <row r="346" spans="1:4" s="2" customFormat="1">
      <c r="A346" s="82"/>
      <c r="B346" s="14"/>
      <c r="C346" s="10"/>
    </row>
    <row r="347" spans="1:4" s="2" customFormat="1">
      <c r="A347" s="82"/>
      <c r="B347" s="14"/>
      <c r="C347" s="3"/>
    </row>
    <row r="348" spans="1:4" s="2" customFormat="1">
      <c r="A348" s="82"/>
      <c r="B348" s="14"/>
      <c r="C348" s="10"/>
    </row>
    <row r="349" spans="1:4" s="2" customFormat="1">
      <c r="A349" s="82"/>
      <c r="B349" s="14"/>
      <c r="C349" s="10"/>
    </row>
    <row r="350" spans="1:4" s="2" customFormat="1">
      <c r="A350" s="82"/>
      <c r="B350" s="14"/>
      <c r="C350" s="3"/>
    </row>
    <row r="351" spans="1:4" s="2" customFormat="1">
      <c r="A351" s="82"/>
      <c r="B351" s="14"/>
      <c r="C351" s="3"/>
    </row>
    <row r="352" spans="1:4" s="2" customFormat="1">
      <c r="A352" s="82"/>
      <c r="B352" s="14"/>
      <c r="C352" s="3"/>
    </row>
    <row r="353" spans="1:4" s="2" customFormat="1">
      <c r="A353" s="82"/>
      <c r="B353" s="14"/>
      <c r="C353" s="3"/>
    </row>
    <row r="354" spans="1:4" s="2" customFormat="1">
      <c r="A354" s="82"/>
      <c r="B354" s="106"/>
      <c r="C354" s="3"/>
      <c r="D354" s="7"/>
    </row>
    <row r="355" spans="1:4" s="2" customFormat="1">
      <c r="A355" s="82"/>
      <c r="B355" s="106"/>
      <c r="C355" s="3"/>
      <c r="D355" s="7"/>
    </row>
    <row r="356" spans="1:4" s="2" customFormat="1">
      <c r="A356" s="82"/>
      <c r="B356" s="14"/>
      <c r="C356" s="3"/>
    </row>
    <row r="357" spans="1:4" s="2" customFormat="1">
      <c r="A357" s="82"/>
      <c r="B357" s="14"/>
      <c r="C357" s="10"/>
    </row>
    <row r="358" spans="1:4" s="2" customFormat="1">
      <c r="A358" s="82"/>
      <c r="B358" s="14"/>
      <c r="C358" s="10"/>
    </row>
    <row r="359" spans="1:4" s="2" customFormat="1">
      <c r="A359" s="82"/>
      <c r="B359" s="14"/>
      <c r="C359" s="10"/>
    </row>
    <row r="360" spans="1:4" s="2" customFormat="1">
      <c r="A360" s="82"/>
      <c r="B360" s="14"/>
      <c r="C360" s="10"/>
    </row>
    <row r="361" spans="1:4" s="2" customFormat="1">
      <c r="A361" s="82"/>
      <c r="B361" s="14"/>
      <c r="C361" s="3"/>
    </row>
    <row r="362" spans="1:4" s="2" customFormat="1">
      <c r="A362" s="82"/>
      <c r="B362" s="14"/>
      <c r="C362" s="3"/>
    </row>
    <row r="363" spans="1:4" s="2" customFormat="1">
      <c r="A363" s="82"/>
      <c r="B363" s="14"/>
      <c r="C363" s="3"/>
    </row>
    <row r="364" spans="1:4" s="2" customFormat="1">
      <c r="A364" s="82"/>
      <c r="B364" s="14"/>
      <c r="C364" s="3"/>
    </row>
    <row r="365" spans="1:4" s="2" customFormat="1">
      <c r="A365" s="82"/>
      <c r="B365" s="14"/>
      <c r="C365" s="3"/>
    </row>
    <row r="366" spans="1:4" s="2" customFormat="1">
      <c r="A366" s="82"/>
      <c r="B366" s="14"/>
      <c r="C366" s="3"/>
    </row>
    <row r="367" spans="1:4" s="2" customFormat="1">
      <c r="A367" s="82"/>
      <c r="B367" s="14"/>
      <c r="C367" s="3"/>
    </row>
    <row r="368" spans="1:4" s="2" customFormat="1">
      <c r="A368" s="82"/>
      <c r="B368" s="14"/>
      <c r="C368" s="3"/>
    </row>
    <row r="369" spans="1:3" s="2" customFormat="1">
      <c r="A369" s="82"/>
      <c r="B369" s="14"/>
      <c r="C369" s="3"/>
    </row>
    <row r="370" spans="1:3" s="2" customFormat="1">
      <c r="A370" s="82"/>
      <c r="B370" s="14"/>
      <c r="C370" s="3"/>
    </row>
    <row r="371" spans="1:3" s="2" customFormat="1">
      <c r="A371" s="82"/>
      <c r="B371" s="14"/>
      <c r="C371" s="3"/>
    </row>
    <row r="372" spans="1:3" s="2" customFormat="1">
      <c r="A372" s="82"/>
      <c r="B372" s="14"/>
      <c r="C372" s="3"/>
    </row>
    <row r="373" spans="1:3" s="2" customFormat="1">
      <c r="A373" s="82"/>
      <c r="B373" s="14"/>
      <c r="C373" s="3"/>
    </row>
    <row r="374" spans="1:3" s="2" customFormat="1">
      <c r="A374" s="82"/>
      <c r="B374" s="14"/>
      <c r="C374" s="3"/>
    </row>
    <row r="375" spans="1:3" s="2" customFormat="1">
      <c r="A375" s="82"/>
      <c r="B375" s="14"/>
      <c r="C375" s="3"/>
    </row>
    <row r="376" spans="1:3" s="2" customFormat="1">
      <c r="A376" s="82"/>
      <c r="B376" s="14"/>
      <c r="C376" s="3"/>
    </row>
    <row r="377" spans="1:3" s="2" customFormat="1">
      <c r="A377" s="82"/>
      <c r="B377" s="14"/>
      <c r="C377" s="3"/>
    </row>
    <row r="378" spans="1:3" s="2" customFormat="1">
      <c r="A378" s="82"/>
      <c r="B378" s="14"/>
      <c r="C378" s="3"/>
    </row>
    <row r="379" spans="1:3" s="2" customFormat="1">
      <c r="A379" s="82"/>
      <c r="B379" s="14"/>
      <c r="C379" s="3"/>
    </row>
    <row r="380" spans="1:3" s="2" customFormat="1">
      <c r="A380" s="82"/>
      <c r="B380" s="14"/>
      <c r="C380" s="3"/>
    </row>
    <row r="381" spans="1:3" s="2" customFormat="1">
      <c r="A381" s="82"/>
      <c r="B381" s="14"/>
      <c r="C381" s="3"/>
    </row>
    <row r="382" spans="1:3" s="2" customFormat="1">
      <c r="A382" s="82"/>
      <c r="B382" s="14"/>
      <c r="C382" s="3"/>
    </row>
    <row r="383" spans="1:3" s="2" customFormat="1">
      <c r="A383" s="82"/>
      <c r="B383" s="14"/>
      <c r="C383" s="3"/>
    </row>
    <row r="384" spans="1:3" s="2" customFormat="1">
      <c r="A384" s="82"/>
      <c r="B384" s="14"/>
      <c r="C384" s="3"/>
    </row>
    <row r="385" spans="1:3" s="2" customFormat="1">
      <c r="A385" s="82"/>
      <c r="B385" s="14"/>
      <c r="C385" s="3"/>
    </row>
    <row r="386" spans="1:3" s="2" customFormat="1">
      <c r="A386" s="82"/>
      <c r="B386" s="14"/>
      <c r="C386" s="3"/>
    </row>
    <row r="387" spans="1:3" s="2" customFormat="1">
      <c r="A387" s="82"/>
      <c r="B387" s="14"/>
      <c r="C387" s="3"/>
    </row>
    <row r="388" spans="1:3" s="2" customFormat="1">
      <c r="A388" s="82"/>
      <c r="B388" s="14"/>
      <c r="C388" s="3"/>
    </row>
    <row r="389" spans="1:3" s="2" customFormat="1">
      <c r="A389" s="82"/>
      <c r="B389" s="14"/>
      <c r="C389" s="3"/>
    </row>
    <row r="390" spans="1:3" s="2" customFormat="1">
      <c r="A390" s="82"/>
      <c r="B390" s="14"/>
      <c r="C390" s="3"/>
    </row>
    <row r="391" spans="1:3" s="2" customFormat="1">
      <c r="A391" s="82"/>
      <c r="B391" s="14"/>
      <c r="C391" s="3"/>
    </row>
    <row r="392" spans="1:3" s="2" customFormat="1">
      <c r="A392" s="82"/>
      <c r="B392" s="14"/>
      <c r="C392" s="3"/>
    </row>
    <row r="393" spans="1:3" s="2" customFormat="1">
      <c r="A393" s="82"/>
      <c r="B393" s="14"/>
      <c r="C393" s="3"/>
    </row>
    <row r="394" spans="1:3" s="2" customFormat="1">
      <c r="A394" s="82"/>
      <c r="B394" s="14"/>
      <c r="C394" s="3"/>
    </row>
    <row r="395" spans="1:3" s="2" customFormat="1">
      <c r="A395" s="82"/>
      <c r="B395" s="14"/>
      <c r="C395" s="3"/>
    </row>
    <row r="396" spans="1:3" s="2" customFormat="1">
      <c r="A396" s="82"/>
      <c r="B396" s="14"/>
      <c r="C396" s="3"/>
    </row>
    <row r="397" spans="1:3" s="2" customFormat="1">
      <c r="A397" s="82"/>
      <c r="B397" s="14"/>
      <c r="C397" s="3"/>
    </row>
    <row r="398" spans="1:3" s="2" customFormat="1">
      <c r="A398" s="82"/>
      <c r="B398" s="14"/>
      <c r="C398" s="3"/>
    </row>
    <row r="399" spans="1:3" s="2" customFormat="1">
      <c r="A399" s="82"/>
      <c r="B399" s="14"/>
      <c r="C399" s="3"/>
    </row>
    <row r="400" spans="1:3" s="2" customFormat="1">
      <c r="A400" s="82"/>
      <c r="B400" s="14"/>
      <c r="C400" s="3"/>
    </row>
    <row r="401" spans="1:3" s="2" customFormat="1">
      <c r="A401" s="82"/>
      <c r="B401" s="14"/>
      <c r="C401" s="3"/>
    </row>
    <row r="402" spans="1:3" s="2" customFormat="1">
      <c r="A402" s="82"/>
      <c r="B402" s="14"/>
      <c r="C402" s="3"/>
    </row>
    <row r="403" spans="1:3" s="2" customFormat="1">
      <c r="A403" s="82"/>
      <c r="B403" s="14"/>
      <c r="C403" s="3"/>
    </row>
    <row r="404" spans="1:3" s="2" customFormat="1">
      <c r="A404" s="82"/>
      <c r="B404" s="14"/>
      <c r="C404" s="3"/>
    </row>
    <row r="405" spans="1:3" s="2" customFormat="1">
      <c r="A405" s="82"/>
      <c r="B405" s="14"/>
      <c r="C405" s="3"/>
    </row>
    <row r="406" spans="1:3" s="2" customFormat="1">
      <c r="A406" s="82"/>
      <c r="B406" s="14"/>
      <c r="C406" s="3"/>
    </row>
    <row r="407" spans="1:3" s="2" customFormat="1">
      <c r="A407" s="82"/>
      <c r="B407" s="14"/>
      <c r="C407" s="3"/>
    </row>
    <row r="408" spans="1:3" s="2" customFormat="1">
      <c r="A408" s="82"/>
      <c r="B408" s="14"/>
      <c r="C408" s="3"/>
    </row>
    <row r="409" spans="1:3" s="2" customFormat="1">
      <c r="A409" s="82"/>
      <c r="B409" s="14"/>
      <c r="C409" s="3"/>
    </row>
    <row r="410" spans="1:3" s="2" customFormat="1">
      <c r="A410" s="82"/>
      <c r="B410" s="14"/>
      <c r="C410" s="3"/>
    </row>
    <row r="411" spans="1:3" s="2" customFormat="1">
      <c r="A411" s="82"/>
      <c r="B411" s="14"/>
      <c r="C411" s="3"/>
    </row>
    <row r="412" spans="1:3" s="2" customFormat="1">
      <c r="A412" s="82"/>
      <c r="B412" s="14"/>
      <c r="C412" s="3"/>
    </row>
    <row r="413" spans="1:3" s="2" customFormat="1">
      <c r="A413" s="82"/>
      <c r="B413" s="14"/>
      <c r="C413" s="3"/>
    </row>
    <row r="414" spans="1:3" s="2" customFormat="1">
      <c r="A414" s="82"/>
      <c r="B414" s="14"/>
      <c r="C414" s="3"/>
    </row>
    <row r="415" spans="1:3" s="2" customFormat="1">
      <c r="A415" s="82"/>
      <c r="B415" s="14"/>
      <c r="C415" s="3"/>
    </row>
    <row r="416" spans="1:3" s="2" customFormat="1">
      <c r="A416" s="82"/>
      <c r="B416" s="14"/>
      <c r="C416" s="3"/>
    </row>
    <row r="417" spans="1:3" s="2" customFormat="1">
      <c r="A417" s="82"/>
      <c r="B417" s="14"/>
      <c r="C417" s="3"/>
    </row>
    <row r="418" spans="1:3" s="2" customFormat="1">
      <c r="A418" s="82"/>
      <c r="B418" s="14"/>
      <c r="C418" s="3"/>
    </row>
    <row r="419" spans="1:3" s="2" customFormat="1">
      <c r="A419" s="82"/>
      <c r="B419" s="14"/>
      <c r="C419" s="3"/>
    </row>
    <row r="420" spans="1:3" s="2" customFormat="1">
      <c r="A420" s="82"/>
      <c r="B420" s="14"/>
      <c r="C420" s="3"/>
    </row>
    <row r="421" spans="1:3" s="2" customFormat="1">
      <c r="A421" s="82"/>
      <c r="B421" s="14"/>
      <c r="C421" s="3"/>
    </row>
    <row r="422" spans="1:3" s="2" customFormat="1">
      <c r="A422" s="82"/>
      <c r="B422" s="14"/>
      <c r="C422" s="3"/>
    </row>
    <row r="423" spans="1:3" s="2" customFormat="1">
      <c r="A423" s="82"/>
      <c r="B423" s="14"/>
      <c r="C423" s="3"/>
    </row>
    <row r="424" spans="1:3" s="2" customFormat="1">
      <c r="A424" s="82"/>
      <c r="B424" s="14"/>
      <c r="C424" s="3"/>
    </row>
    <row r="425" spans="1:3" s="2" customFormat="1">
      <c r="A425" s="82"/>
      <c r="B425" s="14"/>
      <c r="C425" s="3"/>
    </row>
    <row r="426" spans="1:3" s="2" customFormat="1">
      <c r="A426" s="82"/>
      <c r="B426" s="14"/>
      <c r="C426" s="3"/>
    </row>
    <row r="427" spans="1:3" s="2" customFormat="1">
      <c r="A427" s="82"/>
      <c r="B427" s="14"/>
      <c r="C427" s="3"/>
    </row>
    <row r="428" spans="1:3" s="2" customFormat="1">
      <c r="A428" s="82"/>
      <c r="B428" s="14"/>
      <c r="C428" s="3"/>
    </row>
    <row r="429" spans="1:3" s="2" customFormat="1">
      <c r="A429" s="82"/>
      <c r="B429" s="14"/>
      <c r="C429" s="3"/>
    </row>
    <row r="430" spans="1:3" s="2" customFormat="1">
      <c r="A430" s="82"/>
      <c r="B430" s="14"/>
      <c r="C430" s="3"/>
    </row>
    <row r="431" spans="1:3" s="2" customFormat="1">
      <c r="A431" s="82"/>
      <c r="B431" s="14"/>
      <c r="C431" s="3"/>
    </row>
    <row r="432" spans="1:3" s="2" customFormat="1">
      <c r="A432" s="82"/>
      <c r="B432" s="14"/>
      <c r="C432" s="3"/>
    </row>
    <row r="433" spans="1:3" s="2" customFormat="1">
      <c r="A433" s="82"/>
      <c r="B433" s="14"/>
      <c r="C433" s="3"/>
    </row>
    <row r="434" spans="1:3" s="2" customFormat="1">
      <c r="A434" s="82"/>
      <c r="B434" s="14"/>
      <c r="C434" s="3"/>
    </row>
    <row r="435" spans="1:3" s="2" customFormat="1">
      <c r="A435" s="82"/>
      <c r="B435" s="14"/>
      <c r="C435" s="3"/>
    </row>
    <row r="436" spans="1:3" s="2" customFormat="1">
      <c r="A436" s="82"/>
      <c r="B436" s="14"/>
      <c r="C436" s="3"/>
    </row>
    <row r="437" spans="1:3" s="2" customFormat="1">
      <c r="A437" s="82"/>
      <c r="B437" s="14"/>
      <c r="C437" s="3"/>
    </row>
    <row r="438" spans="1:3" s="2" customFormat="1">
      <c r="A438" s="82"/>
      <c r="B438" s="14"/>
      <c r="C438" s="3"/>
    </row>
    <row r="439" spans="1:3" s="2" customFormat="1">
      <c r="A439" s="82"/>
      <c r="B439" s="14"/>
      <c r="C439" s="3"/>
    </row>
    <row r="440" spans="1:3" s="2" customFormat="1">
      <c r="A440" s="82"/>
      <c r="B440" s="14"/>
      <c r="C440" s="3"/>
    </row>
    <row r="441" spans="1:3" s="2" customFormat="1">
      <c r="A441" s="82"/>
      <c r="B441" s="14"/>
      <c r="C441" s="3"/>
    </row>
    <row r="442" spans="1:3" s="2" customFormat="1">
      <c r="A442" s="82"/>
      <c r="B442" s="14"/>
      <c r="C442" s="3"/>
    </row>
    <row r="443" spans="1:3" s="2" customFormat="1">
      <c r="A443" s="82"/>
      <c r="B443" s="14"/>
      <c r="C443" s="3"/>
    </row>
    <row r="444" spans="1:3" s="2" customFormat="1">
      <c r="A444" s="82"/>
      <c r="B444" s="14"/>
      <c r="C444" s="3"/>
    </row>
  </sheetData>
  <mergeCells count="1">
    <mergeCell ref="A281:C281"/>
  </mergeCells>
  <phoneticPr fontId="0" type="noConversion"/>
  <printOptions horizontalCentered="1" verticalCentered="1"/>
  <pageMargins left="0.75" right="0.75" top="1" bottom="1" header="0" footer="0"/>
  <pageSetup scale="62" orientation="portrait" horizontalDpi="120" verticalDpi="72" r:id="rId1"/>
  <headerFooter alignWithMargins="0"/>
  <legacy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 codeName="Hoja22">
    <tabColor indexed="17"/>
  </sheetPr>
  <dimension ref="A1:BC411"/>
  <sheetViews>
    <sheetView zoomScaleNormal="100" workbookViewId="0">
      <pane xSplit="2" ySplit="8" topLeftCell="D21" activePane="bottomRight" state="frozen"/>
      <selection pane="topRight" activeCell="B21" sqref="B21"/>
      <selection pane="bottomLeft" activeCell="B21" sqref="B21"/>
      <selection pane="bottomRight" activeCell="M38" sqref="M38"/>
    </sheetView>
  </sheetViews>
  <sheetFormatPr baseColWidth="10" defaultColWidth="8.88671875" defaultRowHeight="13.2"/>
  <cols>
    <col min="1" max="1" width="9.6640625" customWidth="1"/>
    <col min="2" max="2" width="43.88671875" customWidth="1"/>
    <col min="3" max="3" width="15.109375" customWidth="1"/>
    <col min="4" max="5" width="19" customWidth="1"/>
    <col min="6" max="6" width="19.88671875" customWidth="1"/>
    <col min="7" max="12" width="19.88671875" hidden="1" customWidth="1"/>
    <col min="13" max="13" width="16.33203125" customWidth="1"/>
    <col min="14" max="14" width="16.6640625" style="13" customWidth="1"/>
    <col min="15" max="16" width="13.5546875" customWidth="1"/>
    <col min="17" max="17" width="13.33203125" customWidth="1"/>
    <col min="18" max="18" width="12.6640625" customWidth="1"/>
    <col min="19" max="19" width="13.44140625" customWidth="1"/>
    <col min="20" max="22" width="14.88671875" customWidth="1"/>
    <col min="23" max="23" width="16.5546875" customWidth="1"/>
    <col min="24" max="24" width="13.88671875" customWidth="1"/>
    <col min="25" max="28" width="11.44140625" customWidth="1"/>
    <col min="29" max="29" width="15.33203125" customWidth="1"/>
    <col min="30" max="30" width="15.88671875" customWidth="1"/>
    <col min="31" max="31" width="16.109375" style="2" customWidth="1"/>
    <col min="32" max="32" width="12.6640625" customWidth="1"/>
    <col min="33" max="33" width="14.6640625" customWidth="1"/>
    <col min="34" max="256" width="11.44140625" customWidth="1"/>
  </cols>
  <sheetData>
    <row r="1" spans="1:33">
      <c r="A1" s="18" t="s">
        <v>848</v>
      </c>
      <c r="B1" s="17"/>
      <c r="C1" s="19"/>
      <c r="O1" s="1" t="s">
        <v>1034</v>
      </c>
    </row>
    <row r="2" spans="1:33">
      <c r="A2" s="16" t="s">
        <v>1258</v>
      </c>
      <c r="B2" s="17"/>
      <c r="C2" s="31"/>
      <c r="O2" s="1" t="s">
        <v>1035</v>
      </c>
    </row>
    <row r="3" spans="1:33">
      <c r="A3" s="18" t="s">
        <v>850</v>
      </c>
      <c r="B3" s="17"/>
      <c r="C3" s="31"/>
    </row>
    <row r="4" spans="1:33">
      <c r="A4" s="18" t="s">
        <v>1275</v>
      </c>
      <c r="B4" s="17"/>
      <c r="C4" s="31"/>
    </row>
    <row r="5" spans="1:33" ht="18" customHeight="1">
      <c r="A5" s="18"/>
      <c r="B5" s="17"/>
      <c r="C5" s="31"/>
    </row>
    <row r="6" spans="1:33">
      <c r="B6" s="19"/>
      <c r="C6" s="32"/>
    </row>
    <row r="7" spans="1:33" s="1" customFormat="1" ht="26.25" customHeight="1">
      <c r="A7" s="868"/>
      <c r="B7" s="868"/>
      <c r="C7" s="870" t="s">
        <v>1260</v>
      </c>
      <c r="D7" s="870"/>
      <c r="E7" s="870"/>
      <c r="F7" s="870"/>
      <c r="G7" s="851" t="s">
        <v>1067</v>
      </c>
      <c r="H7" s="849" t="s">
        <v>1068</v>
      </c>
      <c r="I7" s="849" t="s">
        <v>1069</v>
      </c>
      <c r="J7" s="849" t="s">
        <v>1070</v>
      </c>
      <c r="K7" s="851" t="s">
        <v>858</v>
      </c>
      <c r="L7" s="851" t="s">
        <v>859</v>
      </c>
      <c r="M7" s="845" t="s">
        <v>860</v>
      </c>
      <c r="N7" s="884" t="s">
        <v>1261</v>
      </c>
      <c r="O7" s="857" t="s">
        <v>865</v>
      </c>
      <c r="P7" s="858"/>
      <c r="Q7" s="858"/>
      <c r="R7" s="858"/>
      <c r="S7" s="858"/>
      <c r="T7" s="858"/>
      <c r="U7" s="858"/>
      <c r="V7" s="858"/>
      <c r="W7" s="859"/>
      <c r="X7" s="856" t="s">
        <v>1038</v>
      </c>
      <c r="Y7" s="856"/>
      <c r="Z7" s="856"/>
      <c r="AA7" s="856"/>
      <c r="AB7" s="856"/>
      <c r="AC7" s="856"/>
      <c r="AD7" s="855" t="s">
        <v>1039</v>
      </c>
      <c r="AE7" s="855"/>
      <c r="AF7" s="855"/>
      <c r="AG7" s="855"/>
    </row>
    <row r="8" spans="1:33" s="1" customFormat="1" ht="53.25" customHeight="1">
      <c r="A8" s="869" t="s">
        <v>868</v>
      </c>
      <c r="B8" s="869"/>
      <c r="C8" s="40" t="s">
        <v>869</v>
      </c>
      <c r="D8" s="62" t="s">
        <v>1040</v>
      </c>
      <c r="E8" s="41" t="s">
        <v>1041</v>
      </c>
      <c r="F8" s="40" t="s">
        <v>872</v>
      </c>
      <c r="G8" s="852"/>
      <c r="H8" s="850"/>
      <c r="I8" s="850"/>
      <c r="J8" s="850"/>
      <c r="K8" s="852"/>
      <c r="L8" s="852"/>
      <c r="M8" s="846"/>
      <c r="N8" s="885"/>
      <c r="O8" s="69" t="s">
        <v>1072</v>
      </c>
      <c r="P8" s="69" t="s">
        <v>1042</v>
      </c>
      <c r="Q8" s="69" t="s">
        <v>1073</v>
      </c>
      <c r="R8" s="69" t="s">
        <v>1074</v>
      </c>
      <c r="S8" s="69" t="s">
        <v>1075</v>
      </c>
      <c r="T8" s="69" t="s">
        <v>1076</v>
      </c>
      <c r="U8" s="69" t="s">
        <v>1045</v>
      </c>
      <c r="V8" s="69" t="s">
        <v>1276</v>
      </c>
      <c r="W8" s="69" t="s">
        <v>900</v>
      </c>
      <c r="X8" s="70" t="s">
        <v>1077</v>
      </c>
      <c r="Y8" s="70" t="s">
        <v>1050</v>
      </c>
      <c r="Z8" s="70" t="s">
        <v>1051</v>
      </c>
      <c r="AA8" s="70" t="s">
        <v>1052</v>
      </c>
      <c r="AB8" s="70" t="s">
        <v>1053</v>
      </c>
      <c r="AC8" s="70" t="s">
        <v>1054</v>
      </c>
      <c r="AD8" s="62" t="s">
        <v>1055</v>
      </c>
      <c r="AE8" s="71" t="s">
        <v>1056</v>
      </c>
      <c r="AF8" s="62" t="s">
        <v>1079</v>
      </c>
      <c r="AG8" s="62" t="s">
        <v>1040</v>
      </c>
    </row>
    <row r="9" spans="1:33" s="1" customFormat="1" ht="12.75" customHeight="1">
      <c r="A9" s="37"/>
      <c r="B9" s="37"/>
      <c r="C9" s="42"/>
      <c r="D9" s="42"/>
      <c r="E9" s="42"/>
      <c r="F9" s="42"/>
      <c r="G9" s="46"/>
      <c r="H9" s="46"/>
      <c r="I9" s="46"/>
      <c r="J9" s="46"/>
      <c r="K9" s="46"/>
      <c r="L9" s="46"/>
      <c r="M9" s="50"/>
      <c r="N9" s="38"/>
      <c r="O9" s="54"/>
      <c r="P9" s="54"/>
      <c r="Q9" s="54"/>
      <c r="R9" s="54"/>
      <c r="S9" s="54"/>
      <c r="T9" s="54"/>
      <c r="U9" s="54"/>
      <c r="V9" s="54"/>
      <c r="W9" s="54"/>
      <c r="X9" s="58"/>
      <c r="Y9" s="58"/>
      <c r="Z9" s="58"/>
      <c r="AA9" s="58"/>
      <c r="AB9" s="58"/>
      <c r="AC9" s="58"/>
      <c r="AD9" s="63"/>
      <c r="AE9" s="64"/>
      <c r="AF9" s="63"/>
      <c r="AG9" s="63"/>
    </row>
    <row r="10" spans="1:33">
      <c r="A10" s="20">
        <v>0</v>
      </c>
      <c r="B10" s="21" t="s">
        <v>915</v>
      </c>
      <c r="C10" s="43">
        <f t="shared" ref="C10:AG10" si="0">SUM(C12:C25)</f>
        <v>0</v>
      </c>
      <c r="D10" s="43">
        <f t="shared" si="0"/>
        <v>0</v>
      </c>
      <c r="E10" s="43">
        <f t="shared" si="0"/>
        <v>0</v>
      </c>
      <c r="F10" s="43">
        <f t="shared" si="0"/>
        <v>0</v>
      </c>
      <c r="G10" s="47">
        <f t="shared" si="0"/>
        <v>0</v>
      </c>
      <c r="H10" s="47">
        <f t="shared" si="0"/>
        <v>0</v>
      </c>
      <c r="I10" s="47">
        <f t="shared" si="0"/>
        <v>0</v>
      </c>
      <c r="J10" s="47">
        <f t="shared" si="0"/>
        <v>0</v>
      </c>
      <c r="K10" s="47">
        <f t="shared" si="0"/>
        <v>0</v>
      </c>
      <c r="L10" s="47">
        <f t="shared" si="0"/>
        <v>0</v>
      </c>
      <c r="M10" s="51">
        <f t="shared" si="0"/>
        <v>0</v>
      </c>
      <c r="N10" s="33">
        <f t="shared" si="0"/>
        <v>0</v>
      </c>
      <c r="O10" s="55">
        <f t="shared" si="0"/>
        <v>0</v>
      </c>
      <c r="P10" s="55">
        <f t="shared" si="0"/>
        <v>0</v>
      </c>
      <c r="Q10" s="55">
        <f t="shared" si="0"/>
        <v>0</v>
      </c>
      <c r="R10" s="55">
        <f t="shared" si="0"/>
        <v>0</v>
      </c>
      <c r="S10" s="55">
        <f t="shared" si="0"/>
        <v>0</v>
      </c>
      <c r="T10" s="55">
        <f t="shared" si="0"/>
        <v>0</v>
      </c>
      <c r="U10" s="55">
        <f t="shared" si="0"/>
        <v>0</v>
      </c>
      <c r="V10" s="55">
        <f t="shared" si="0"/>
        <v>0</v>
      </c>
      <c r="W10" s="55">
        <f t="shared" si="0"/>
        <v>0</v>
      </c>
      <c r="X10" s="59">
        <f t="shared" si="0"/>
        <v>0</v>
      </c>
      <c r="Y10" s="59">
        <f t="shared" si="0"/>
        <v>0</v>
      </c>
      <c r="Z10" s="59">
        <f t="shared" si="0"/>
        <v>0</v>
      </c>
      <c r="AA10" s="59">
        <f t="shared" si="0"/>
        <v>0</v>
      </c>
      <c r="AB10" s="59">
        <f t="shared" si="0"/>
        <v>0</v>
      </c>
      <c r="AC10" s="59">
        <f t="shared" si="0"/>
        <v>0</v>
      </c>
      <c r="AD10" s="65">
        <f t="shared" si="0"/>
        <v>0</v>
      </c>
      <c r="AE10" s="65">
        <f t="shared" si="0"/>
        <v>0</v>
      </c>
      <c r="AF10" s="65">
        <f t="shared" si="0"/>
        <v>0</v>
      </c>
      <c r="AG10" s="65">
        <f t="shared" si="0"/>
        <v>0</v>
      </c>
    </row>
    <row r="11" spans="1:33" s="1" customFormat="1">
      <c r="A11" s="22"/>
      <c r="B11" s="23"/>
      <c r="C11" s="44"/>
      <c r="D11" s="45"/>
      <c r="E11" s="45"/>
      <c r="F11" s="45"/>
      <c r="G11" s="48"/>
      <c r="H11" s="48"/>
      <c r="I11" s="48"/>
      <c r="J11" s="48"/>
      <c r="K11" s="48"/>
      <c r="L11" s="48"/>
      <c r="M11" s="52"/>
      <c r="N11" s="3"/>
      <c r="O11" s="56"/>
      <c r="P11" s="56"/>
      <c r="Q11" s="56"/>
      <c r="R11" s="56"/>
      <c r="S11" s="56"/>
      <c r="T11" s="56"/>
      <c r="U11" s="56"/>
      <c r="V11" s="56"/>
      <c r="W11" s="56"/>
      <c r="X11" s="60"/>
      <c r="Y11" s="60"/>
      <c r="Z11" s="60"/>
      <c r="AA11" s="60"/>
      <c r="AB11" s="60"/>
      <c r="AC11" s="60"/>
      <c r="AD11" s="66"/>
      <c r="AE11" s="66"/>
      <c r="AF11" s="66"/>
      <c r="AG11" s="66"/>
    </row>
    <row r="12" spans="1:33" ht="12" customHeight="1">
      <c r="A12" s="24" t="s">
        <v>7</v>
      </c>
      <c r="B12" s="25" t="s">
        <v>121</v>
      </c>
      <c r="C12" s="44"/>
      <c r="D12" s="44">
        <f t="shared" ref="D12:D25" si="1">+AG12</f>
        <v>0</v>
      </c>
      <c r="E12" s="44">
        <f t="shared" ref="E12:E25" si="2">+W12+AC12</f>
        <v>0</v>
      </c>
      <c r="F12" s="44">
        <f t="shared" ref="F12:F25" si="3">+C12+D12+E12</f>
        <v>0</v>
      </c>
      <c r="G12" s="49"/>
      <c r="H12" s="49"/>
      <c r="I12" s="49"/>
      <c r="J12" s="49"/>
      <c r="K12" s="49"/>
      <c r="L12" s="49"/>
      <c r="M12" s="53">
        <f>+'Cert.SIN-AC'!D281</f>
        <v>0</v>
      </c>
      <c r="N12" s="13">
        <f t="shared" ref="N12:N25" si="4">+F12-M12</f>
        <v>0</v>
      </c>
      <c r="O12" s="57"/>
      <c r="P12" s="57"/>
      <c r="Q12" s="57"/>
      <c r="R12" s="57"/>
      <c r="S12" s="57"/>
      <c r="T12" s="57"/>
      <c r="U12" s="57"/>
      <c r="V12" s="57"/>
      <c r="W12" s="57">
        <f t="shared" ref="W12:W25" si="5">+O12+P12+Q12+R12+S12+T12</f>
        <v>0</v>
      </c>
      <c r="X12" s="61"/>
      <c r="Y12" s="61"/>
      <c r="Z12" s="61"/>
      <c r="AA12" s="61"/>
      <c r="AB12" s="61"/>
      <c r="AC12" s="61">
        <f t="shared" ref="AC12:AC25" si="6">+X12+Y12+Z12+AA12+AB12</f>
        <v>0</v>
      </c>
      <c r="AD12" s="67"/>
      <c r="AE12" s="67"/>
      <c r="AF12" s="68"/>
      <c r="AG12" s="67">
        <f t="shared" ref="AG12:AG25" si="7">SUM(AD12:AF12)</f>
        <v>0</v>
      </c>
    </row>
    <row r="13" spans="1:33" ht="12" customHeight="1">
      <c r="A13" s="24" t="s">
        <v>8</v>
      </c>
      <c r="B13" s="25" t="s">
        <v>129</v>
      </c>
      <c r="C13" s="44"/>
      <c r="D13" s="44">
        <f t="shared" si="1"/>
        <v>0</v>
      </c>
      <c r="E13" s="44">
        <f t="shared" si="2"/>
        <v>0</v>
      </c>
      <c r="F13" s="44">
        <f t="shared" si="3"/>
        <v>0</v>
      </c>
      <c r="G13" s="49"/>
      <c r="H13" s="49"/>
      <c r="I13" s="49"/>
      <c r="J13" s="49"/>
      <c r="K13" s="49"/>
      <c r="L13" s="49"/>
      <c r="M13" s="53">
        <f>+'Cert.SIN-AC'!E281</f>
        <v>0</v>
      </c>
      <c r="N13" s="13">
        <f t="shared" si="4"/>
        <v>0</v>
      </c>
      <c r="O13" s="57"/>
      <c r="P13" s="57"/>
      <c r="Q13" s="57"/>
      <c r="R13" s="57"/>
      <c r="S13" s="57"/>
      <c r="T13" s="57"/>
      <c r="U13" s="57"/>
      <c r="V13" s="57"/>
      <c r="W13" s="57">
        <f t="shared" si="5"/>
        <v>0</v>
      </c>
      <c r="X13" s="61"/>
      <c r="Y13" s="61"/>
      <c r="Z13" s="61"/>
      <c r="AA13" s="61"/>
      <c r="AB13" s="61"/>
      <c r="AC13" s="61">
        <f t="shared" si="6"/>
        <v>0</v>
      </c>
      <c r="AD13" s="67"/>
      <c r="AE13" s="67"/>
      <c r="AF13" s="68"/>
      <c r="AG13" s="67">
        <f t="shared" si="7"/>
        <v>0</v>
      </c>
    </row>
    <row r="14" spans="1:33">
      <c r="A14" s="24" t="s">
        <v>9</v>
      </c>
      <c r="B14" s="25" t="s">
        <v>125</v>
      </c>
      <c r="C14" s="44"/>
      <c r="D14" s="44">
        <f>+AG14</f>
        <v>0</v>
      </c>
      <c r="E14" s="44">
        <f t="shared" si="2"/>
        <v>0</v>
      </c>
      <c r="F14" s="44">
        <f t="shared" si="3"/>
        <v>0</v>
      </c>
      <c r="G14" s="49"/>
      <c r="H14" s="49"/>
      <c r="I14" s="49"/>
      <c r="J14" s="49"/>
      <c r="K14" s="49"/>
      <c r="L14" s="49"/>
      <c r="M14" s="53">
        <f>+'Cert.SIN-AC'!F281</f>
        <v>0</v>
      </c>
      <c r="N14" s="13">
        <f t="shared" si="4"/>
        <v>0</v>
      </c>
      <c r="O14" s="57"/>
      <c r="P14" s="57"/>
      <c r="Q14" s="57"/>
      <c r="R14" s="57"/>
      <c r="S14" s="57"/>
      <c r="T14" s="57"/>
      <c r="U14" s="57"/>
      <c r="V14" s="57"/>
      <c r="W14" s="57">
        <f t="shared" si="5"/>
        <v>0</v>
      </c>
      <c r="X14" s="61"/>
      <c r="Y14" s="61"/>
      <c r="Z14" s="61"/>
      <c r="AA14" s="61"/>
      <c r="AB14" s="61"/>
      <c r="AC14" s="61">
        <f t="shared" si="6"/>
        <v>0</v>
      </c>
      <c r="AD14" s="67"/>
      <c r="AE14" s="67"/>
      <c r="AF14" s="68"/>
      <c r="AG14" s="67">
        <f t="shared" si="7"/>
        <v>0</v>
      </c>
    </row>
    <row r="15" spans="1:33">
      <c r="A15" s="24" t="s">
        <v>10</v>
      </c>
      <c r="B15" s="25" t="s">
        <v>916</v>
      </c>
      <c r="C15" s="44"/>
      <c r="D15" s="44">
        <f t="shared" si="1"/>
        <v>0</v>
      </c>
      <c r="E15" s="44">
        <f t="shared" si="2"/>
        <v>0</v>
      </c>
      <c r="F15" s="44">
        <f t="shared" si="3"/>
        <v>0</v>
      </c>
      <c r="G15" s="49"/>
      <c r="H15" s="49"/>
      <c r="I15" s="49"/>
      <c r="J15" s="49"/>
      <c r="K15" s="49"/>
      <c r="L15" s="49"/>
      <c r="M15" s="53">
        <f>+'Cert.SIN-AC'!G281</f>
        <v>0</v>
      </c>
      <c r="N15" s="13">
        <f t="shared" si="4"/>
        <v>0</v>
      </c>
      <c r="O15" s="57"/>
      <c r="P15" s="57"/>
      <c r="Q15" s="57"/>
      <c r="R15" s="57"/>
      <c r="S15" s="57"/>
      <c r="T15" s="57"/>
      <c r="U15" s="57"/>
      <c r="V15" s="57"/>
      <c r="W15" s="57">
        <f t="shared" si="5"/>
        <v>0</v>
      </c>
      <c r="X15" s="61"/>
      <c r="Y15" s="61"/>
      <c r="Z15" s="61"/>
      <c r="AA15" s="61"/>
      <c r="AB15" s="61"/>
      <c r="AC15" s="61">
        <f t="shared" si="6"/>
        <v>0</v>
      </c>
      <c r="AD15" s="67"/>
      <c r="AE15" s="67"/>
      <c r="AF15" s="68"/>
      <c r="AG15" s="67">
        <f t="shared" si="7"/>
        <v>0</v>
      </c>
    </row>
    <row r="16" spans="1:33">
      <c r="A16" s="24" t="s">
        <v>11</v>
      </c>
      <c r="B16" s="25" t="s">
        <v>917</v>
      </c>
      <c r="C16" s="44"/>
      <c r="D16" s="44">
        <f t="shared" si="1"/>
        <v>0</v>
      </c>
      <c r="E16" s="44">
        <f t="shared" si="2"/>
        <v>0</v>
      </c>
      <c r="F16" s="44">
        <f t="shared" si="3"/>
        <v>0</v>
      </c>
      <c r="G16" s="49"/>
      <c r="H16" s="49"/>
      <c r="I16" s="49"/>
      <c r="J16" s="49"/>
      <c r="K16" s="49"/>
      <c r="L16" s="49"/>
      <c r="M16" s="53">
        <f>+'Cert.SIN-AC'!H281</f>
        <v>0</v>
      </c>
      <c r="N16" s="13">
        <f t="shared" si="4"/>
        <v>0</v>
      </c>
      <c r="O16" s="57"/>
      <c r="P16" s="57"/>
      <c r="Q16" s="57"/>
      <c r="R16" s="57"/>
      <c r="S16" s="57"/>
      <c r="T16" s="57"/>
      <c r="U16" s="57"/>
      <c r="V16" s="57"/>
      <c r="W16" s="57">
        <f t="shared" si="5"/>
        <v>0</v>
      </c>
      <c r="X16" s="61"/>
      <c r="Y16" s="61"/>
      <c r="Z16" s="61"/>
      <c r="AA16" s="61"/>
      <c r="AB16" s="61"/>
      <c r="AC16" s="61">
        <f t="shared" si="6"/>
        <v>0</v>
      </c>
      <c r="AD16" s="67"/>
      <c r="AE16" s="67"/>
      <c r="AF16" s="68"/>
      <c r="AG16" s="67">
        <f t="shared" si="7"/>
        <v>0</v>
      </c>
    </row>
    <row r="17" spans="1:55">
      <c r="A17" s="24" t="s">
        <v>12</v>
      </c>
      <c r="B17" s="25" t="s">
        <v>918</v>
      </c>
      <c r="C17" s="44"/>
      <c r="D17" s="44">
        <f t="shared" si="1"/>
        <v>0</v>
      </c>
      <c r="E17" s="44">
        <f t="shared" si="2"/>
        <v>0</v>
      </c>
      <c r="F17" s="44">
        <f t="shared" si="3"/>
        <v>0</v>
      </c>
      <c r="G17" s="49"/>
      <c r="H17" s="49"/>
      <c r="I17" s="49"/>
      <c r="J17" s="49"/>
      <c r="K17" s="49"/>
      <c r="L17" s="49"/>
      <c r="M17" s="53">
        <f>+'Cert.SIN-AC'!I281</f>
        <v>0</v>
      </c>
      <c r="N17" s="13">
        <f t="shared" si="4"/>
        <v>0</v>
      </c>
      <c r="O17" s="57"/>
      <c r="P17" s="57"/>
      <c r="Q17" s="57"/>
      <c r="R17" s="57"/>
      <c r="S17" s="57"/>
      <c r="T17" s="57"/>
      <c r="U17" s="57"/>
      <c r="V17" s="57"/>
      <c r="W17" s="57">
        <f t="shared" si="5"/>
        <v>0</v>
      </c>
      <c r="X17" s="61"/>
      <c r="Y17" s="61"/>
      <c r="Z17" s="61"/>
      <c r="AA17" s="61"/>
      <c r="AB17" s="61"/>
      <c r="AC17" s="61">
        <f t="shared" si="6"/>
        <v>0</v>
      </c>
      <c r="AD17" s="67"/>
      <c r="AE17" s="67"/>
      <c r="AF17" s="68"/>
      <c r="AG17" s="67">
        <f t="shared" si="7"/>
        <v>0</v>
      </c>
    </row>
    <row r="18" spans="1:55">
      <c r="A18" s="24" t="s">
        <v>13</v>
      </c>
      <c r="B18" s="25" t="s">
        <v>919</v>
      </c>
      <c r="C18" s="44"/>
      <c r="D18" s="44">
        <f t="shared" si="1"/>
        <v>0</v>
      </c>
      <c r="E18" s="44">
        <f t="shared" si="2"/>
        <v>0</v>
      </c>
      <c r="F18" s="44">
        <f t="shared" si="3"/>
        <v>0</v>
      </c>
      <c r="G18" s="49"/>
      <c r="H18" s="49"/>
      <c r="I18" s="49"/>
      <c r="J18" s="49"/>
      <c r="K18" s="49"/>
      <c r="L18" s="49"/>
      <c r="M18" s="53">
        <f>+'Cert.SIN-AC'!J281</f>
        <v>0</v>
      </c>
      <c r="N18" s="13">
        <f t="shared" si="4"/>
        <v>0</v>
      </c>
      <c r="O18" s="57"/>
      <c r="P18" s="57"/>
      <c r="Q18" s="57"/>
      <c r="R18" s="57"/>
      <c r="S18" s="57"/>
      <c r="T18" s="57"/>
      <c r="U18" s="57"/>
      <c r="V18" s="57"/>
      <c r="W18" s="57">
        <f t="shared" si="5"/>
        <v>0</v>
      </c>
      <c r="X18" s="61"/>
      <c r="Y18" s="61"/>
      <c r="Z18" s="61"/>
      <c r="AA18" s="61"/>
      <c r="AB18" s="61"/>
      <c r="AC18" s="61">
        <f t="shared" si="6"/>
        <v>0</v>
      </c>
      <c r="AD18" s="67"/>
      <c r="AE18" s="67"/>
      <c r="AF18" s="67"/>
      <c r="AG18" s="67">
        <f t="shared" si="7"/>
        <v>0</v>
      </c>
    </row>
    <row r="19" spans="1:55">
      <c r="A19" s="24" t="s">
        <v>14</v>
      </c>
      <c r="B19" s="25" t="s">
        <v>920</v>
      </c>
      <c r="C19" s="44"/>
      <c r="D19" s="44">
        <f t="shared" si="1"/>
        <v>0</v>
      </c>
      <c r="E19" s="44">
        <f t="shared" si="2"/>
        <v>0</v>
      </c>
      <c r="F19" s="44">
        <f t="shared" si="3"/>
        <v>0</v>
      </c>
      <c r="G19" s="49"/>
      <c r="H19" s="49"/>
      <c r="I19" s="49"/>
      <c r="J19" s="49"/>
      <c r="K19" s="49"/>
      <c r="L19" s="49"/>
      <c r="M19" s="53">
        <f>+'Cert.SIN-AC'!K281</f>
        <v>0</v>
      </c>
      <c r="N19" s="13">
        <f t="shared" si="4"/>
        <v>0</v>
      </c>
      <c r="O19" s="57"/>
      <c r="P19" s="57"/>
      <c r="Q19" s="57"/>
      <c r="R19" s="57"/>
      <c r="S19" s="57"/>
      <c r="T19" s="57"/>
      <c r="U19" s="57"/>
      <c r="V19" s="57"/>
      <c r="W19" s="57">
        <f t="shared" si="5"/>
        <v>0</v>
      </c>
      <c r="X19" s="61"/>
      <c r="Y19" s="61"/>
      <c r="Z19" s="61"/>
      <c r="AA19" s="61"/>
      <c r="AB19" s="61"/>
      <c r="AC19" s="61">
        <f t="shared" si="6"/>
        <v>0</v>
      </c>
      <c r="AD19" s="66"/>
      <c r="AE19" s="67"/>
      <c r="AF19" s="67"/>
      <c r="AG19" s="67">
        <f t="shared" si="7"/>
        <v>0</v>
      </c>
    </row>
    <row r="20" spans="1:55">
      <c r="A20" s="24" t="s">
        <v>15</v>
      </c>
      <c r="B20" s="25" t="s">
        <v>123</v>
      </c>
      <c r="C20" s="44"/>
      <c r="D20" s="44">
        <f t="shared" si="1"/>
        <v>0</v>
      </c>
      <c r="E20" s="44">
        <f t="shared" si="2"/>
        <v>0</v>
      </c>
      <c r="F20" s="44">
        <f t="shared" si="3"/>
        <v>0</v>
      </c>
      <c r="G20" s="49"/>
      <c r="H20" s="49"/>
      <c r="I20" s="49"/>
      <c r="J20" s="49"/>
      <c r="K20" s="49"/>
      <c r="L20" s="49"/>
      <c r="M20" s="53">
        <f>+'Cert.SIN-AC'!L281</f>
        <v>0</v>
      </c>
      <c r="N20" s="13">
        <f t="shared" si="4"/>
        <v>0</v>
      </c>
      <c r="O20" s="57"/>
      <c r="P20" s="57"/>
      <c r="Q20" s="57"/>
      <c r="R20" s="57"/>
      <c r="S20" s="57"/>
      <c r="T20" s="57"/>
      <c r="U20" s="57"/>
      <c r="V20" s="57"/>
      <c r="W20" s="57">
        <f t="shared" si="5"/>
        <v>0</v>
      </c>
      <c r="X20" s="61"/>
      <c r="Y20" s="61"/>
      <c r="Z20" s="61"/>
      <c r="AA20" s="61"/>
      <c r="AB20" s="61"/>
      <c r="AC20" s="61">
        <f t="shared" si="6"/>
        <v>0</v>
      </c>
      <c r="AD20" s="67"/>
      <c r="AE20" s="67"/>
      <c r="AF20" s="67"/>
      <c r="AG20" s="67">
        <f t="shared" si="7"/>
        <v>0</v>
      </c>
    </row>
    <row r="21" spans="1:55">
      <c r="A21" s="24" t="s">
        <v>16</v>
      </c>
      <c r="B21" s="25" t="s">
        <v>921</v>
      </c>
      <c r="C21" s="44"/>
      <c r="D21" s="44">
        <f t="shared" si="1"/>
        <v>0</v>
      </c>
      <c r="E21" s="44">
        <f t="shared" si="2"/>
        <v>0</v>
      </c>
      <c r="F21" s="44">
        <f t="shared" si="3"/>
        <v>0</v>
      </c>
      <c r="G21" s="49"/>
      <c r="H21" s="49"/>
      <c r="I21" s="49"/>
      <c r="J21" s="49"/>
      <c r="K21" s="49"/>
      <c r="L21" s="49"/>
      <c r="M21" s="53">
        <f>+'Cert.SIN-AC'!M281</f>
        <v>0</v>
      </c>
      <c r="N21" s="13">
        <f t="shared" si="4"/>
        <v>0</v>
      </c>
      <c r="O21" s="57"/>
      <c r="P21" s="57"/>
      <c r="Q21" s="57"/>
      <c r="R21" s="57"/>
      <c r="S21" s="57"/>
      <c r="T21" s="57"/>
      <c r="U21" s="57"/>
      <c r="V21" s="57"/>
      <c r="W21" s="57">
        <f t="shared" si="5"/>
        <v>0</v>
      </c>
      <c r="X21" s="61"/>
      <c r="Y21" s="61"/>
      <c r="Z21" s="61"/>
      <c r="AA21" s="61"/>
      <c r="AB21" s="61"/>
      <c r="AC21" s="61">
        <f t="shared" si="6"/>
        <v>0</v>
      </c>
      <c r="AD21" s="67"/>
      <c r="AE21" s="67"/>
      <c r="AF21" s="67"/>
      <c r="AG21" s="67">
        <f t="shared" si="7"/>
        <v>0</v>
      </c>
    </row>
    <row r="22" spans="1:55">
      <c r="A22" s="24" t="s">
        <v>17</v>
      </c>
      <c r="B22" s="25" t="s">
        <v>922</v>
      </c>
      <c r="C22" s="44"/>
      <c r="D22" s="44">
        <f t="shared" si="1"/>
        <v>0</v>
      </c>
      <c r="E22" s="44">
        <f t="shared" si="2"/>
        <v>0</v>
      </c>
      <c r="F22" s="44">
        <f t="shared" si="3"/>
        <v>0</v>
      </c>
      <c r="G22" s="49"/>
      <c r="H22" s="49"/>
      <c r="I22" s="49"/>
      <c r="J22" s="49"/>
      <c r="K22" s="49"/>
      <c r="L22" s="49"/>
      <c r="M22" s="53">
        <f>+'Cert.SIN-AC'!N281</f>
        <v>0</v>
      </c>
      <c r="N22" s="13">
        <f t="shared" si="4"/>
        <v>0</v>
      </c>
      <c r="O22" s="57"/>
      <c r="P22" s="57"/>
      <c r="Q22" s="57"/>
      <c r="R22" s="57"/>
      <c r="S22" s="57"/>
      <c r="T22" s="57"/>
      <c r="U22" s="57"/>
      <c r="V22" s="57"/>
      <c r="W22" s="57">
        <f t="shared" si="5"/>
        <v>0</v>
      </c>
      <c r="X22" s="61"/>
      <c r="Y22" s="61"/>
      <c r="Z22" s="61"/>
      <c r="AA22" s="61"/>
      <c r="AB22" s="61"/>
      <c r="AC22" s="61">
        <f t="shared" si="6"/>
        <v>0</v>
      </c>
      <c r="AD22" s="67"/>
      <c r="AE22" s="67"/>
      <c r="AF22" s="67"/>
      <c r="AG22" s="67">
        <f t="shared" si="7"/>
        <v>0</v>
      </c>
    </row>
    <row r="23" spans="1:55">
      <c r="A23" s="24" t="s">
        <v>18</v>
      </c>
      <c r="B23" s="25" t="s">
        <v>923</v>
      </c>
      <c r="C23" s="44"/>
      <c r="D23" s="44">
        <f t="shared" si="1"/>
        <v>0</v>
      </c>
      <c r="E23" s="44">
        <f t="shared" si="2"/>
        <v>0</v>
      </c>
      <c r="F23" s="44">
        <f t="shared" si="3"/>
        <v>0</v>
      </c>
      <c r="G23" s="49"/>
      <c r="H23" s="49"/>
      <c r="I23" s="49"/>
      <c r="J23" s="49"/>
      <c r="K23" s="49"/>
      <c r="L23" s="49"/>
      <c r="M23" s="53">
        <f>+'Cert.SIN-AC'!O281</f>
        <v>0</v>
      </c>
      <c r="N23" s="13">
        <f t="shared" si="4"/>
        <v>0</v>
      </c>
      <c r="O23" s="57"/>
      <c r="P23" s="57"/>
      <c r="Q23" s="57"/>
      <c r="R23" s="57"/>
      <c r="S23" s="57"/>
      <c r="T23" s="57"/>
      <c r="U23" s="57"/>
      <c r="V23" s="57"/>
      <c r="W23" s="57">
        <f t="shared" si="5"/>
        <v>0</v>
      </c>
      <c r="X23" s="61"/>
      <c r="Y23" s="61"/>
      <c r="Z23" s="61"/>
      <c r="AA23" s="61"/>
      <c r="AB23" s="61"/>
      <c r="AC23" s="61">
        <f t="shared" si="6"/>
        <v>0</v>
      </c>
      <c r="AD23" s="67"/>
      <c r="AE23" s="67"/>
      <c r="AF23" s="67"/>
      <c r="AG23" s="67">
        <f t="shared" si="7"/>
        <v>0</v>
      </c>
    </row>
    <row r="24" spans="1:55" s="1" customFormat="1">
      <c r="A24" s="24" t="s">
        <v>19</v>
      </c>
      <c r="B24" s="25" t="s">
        <v>924</v>
      </c>
      <c r="C24" s="44"/>
      <c r="D24" s="44">
        <f t="shared" si="1"/>
        <v>0</v>
      </c>
      <c r="E24" s="44">
        <f t="shared" si="2"/>
        <v>0</v>
      </c>
      <c r="F24" s="44">
        <f t="shared" si="3"/>
        <v>0</v>
      </c>
      <c r="G24" s="49"/>
      <c r="H24" s="49"/>
      <c r="I24" s="49"/>
      <c r="J24" s="49"/>
      <c r="K24" s="49"/>
      <c r="L24" s="49"/>
      <c r="M24" s="53">
        <f>+'Cert.SIN-AC'!P281</f>
        <v>0</v>
      </c>
      <c r="N24" s="13">
        <f t="shared" si="4"/>
        <v>0</v>
      </c>
      <c r="O24" s="57"/>
      <c r="P24" s="57"/>
      <c r="Q24" s="57"/>
      <c r="R24" s="57"/>
      <c r="S24" s="57"/>
      <c r="T24" s="57"/>
      <c r="U24" s="57"/>
      <c r="V24" s="57"/>
      <c r="W24" s="57">
        <f t="shared" si="5"/>
        <v>0</v>
      </c>
      <c r="X24" s="61"/>
      <c r="Y24" s="61"/>
      <c r="Z24" s="61"/>
      <c r="AA24" s="61"/>
      <c r="AB24" s="61"/>
      <c r="AC24" s="61">
        <f t="shared" si="6"/>
        <v>0</v>
      </c>
      <c r="AD24" s="67"/>
      <c r="AE24" s="67"/>
      <c r="AF24" s="67"/>
      <c r="AG24" s="67">
        <f t="shared" si="7"/>
        <v>0</v>
      </c>
      <c r="AH24"/>
      <c r="AI24"/>
      <c r="AJ24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</row>
    <row r="25" spans="1:55">
      <c r="A25" s="24" t="s">
        <v>20</v>
      </c>
      <c r="B25" s="25" t="s">
        <v>925</v>
      </c>
      <c r="C25" s="44"/>
      <c r="D25" s="44">
        <f t="shared" si="1"/>
        <v>0</v>
      </c>
      <c r="E25" s="44">
        <f t="shared" si="2"/>
        <v>0</v>
      </c>
      <c r="F25" s="44">
        <f t="shared" si="3"/>
        <v>0</v>
      </c>
      <c r="G25" s="49"/>
      <c r="H25" s="49"/>
      <c r="I25" s="49"/>
      <c r="J25" s="49"/>
      <c r="K25" s="49"/>
      <c r="L25" s="49"/>
      <c r="M25" s="53">
        <f>+'Cert.SIN-AC'!Q281</f>
        <v>0</v>
      </c>
      <c r="N25" s="13">
        <f t="shared" si="4"/>
        <v>0</v>
      </c>
      <c r="O25" s="57"/>
      <c r="P25" s="57"/>
      <c r="Q25" s="57"/>
      <c r="R25" s="57"/>
      <c r="S25" s="57"/>
      <c r="T25" s="57"/>
      <c r="U25" s="57"/>
      <c r="V25" s="57"/>
      <c r="W25" s="57">
        <f t="shared" si="5"/>
        <v>0</v>
      </c>
      <c r="X25" s="61"/>
      <c r="Y25" s="61"/>
      <c r="Z25" s="61"/>
      <c r="AA25" s="61"/>
      <c r="AB25" s="61"/>
      <c r="AC25" s="61">
        <f t="shared" si="6"/>
        <v>0</v>
      </c>
      <c r="AD25" s="67"/>
      <c r="AE25" s="67"/>
      <c r="AF25" s="67"/>
      <c r="AG25" s="67">
        <f t="shared" si="7"/>
        <v>0</v>
      </c>
    </row>
    <row r="26" spans="1:55">
      <c r="A26" s="24"/>
      <c r="B26" s="25"/>
      <c r="C26" s="44"/>
      <c r="D26" s="45"/>
      <c r="E26" s="45"/>
      <c r="F26" s="44"/>
      <c r="G26" s="49"/>
      <c r="H26" s="49"/>
      <c r="I26" s="49"/>
      <c r="J26" s="49"/>
      <c r="K26" s="49"/>
      <c r="L26" s="49"/>
      <c r="M26" s="53"/>
      <c r="N26" s="11"/>
      <c r="O26" s="57"/>
      <c r="P26" s="57"/>
      <c r="Q26" s="57"/>
      <c r="R26" s="57"/>
      <c r="S26" s="57"/>
      <c r="T26" s="57"/>
      <c r="U26" s="57"/>
      <c r="V26" s="57"/>
      <c r="W26" s="57"/>
      <c r="X26" s="61"/>
      <c r="Y26" s="61"/>
      <c r="Z26" s="61"/>
      <c r="AA26" s="61"/>
      <c r="AB26" s="61"/>
      <c r="AC26" s="61"/>
      <c r="AD26" s="67"/>
      <c r="AE26" s="67"/>
      <c r="AF26" s="67"/>
      <c r="AG26" s="66"/>
    </row>
    <row r="27" spans="1:55">
      <c r="A27" s="20" t="s">
        <v>927</v>
      </c>
      <c r="B27" s="26" t="s">
        <v>928</v>
      </c>
      <c r="C27" s="43">
        <f t="shared" ref="C27:AG27" si="8">SUM(C29:C63)</f>
        <v>0</v>
      </c>
      <c r="D27" s="43">
        <f t="shared" si="8"/>
        <v>0</v>
      </c>
      <c r="E27" s="43">
        <f t="shared" si="8"/>
        <v>0</v>
      </c>
      <c r="F27" s="43">
        <f t="shared" si="8"/>
        <v>0</v>
      </c>
      <c r="G27" s="47">
        <f t="shared" si="8"/>
        <v>0</v>
      </c>
      <c r="H27" s="47">
        <f t="shared" si="8"/>
        <v>0</v>
      </c>
      <c r="I27" s="47">
        <f t="shared" si="8"/>
        <v>0</v>
      </c>
      <c r="J27" s="47">
        <f t="shared" si="8"/>
        <v>0</v>
      </c>
      <c r="K27" s="47">
        <f t="shared" si="8"/>
        <v>0</v>
      </c>
      <c r="L27" s="47">
        <f t="shared" si="8"/>
        <v>0</v>
      </c>
      <c r="M27" s="51">
        <f t="shared" si="8"/>
        <v>0</v>
      </c>
      <c r="N27" s="33">
        <f t="shared" si="8"/>
        <v>0</v>
      </c>
      <c r="O27" s="55">
        <f t="shared" si="8"/>
        <v>0</v>
      </c>
      <c r="P27" s="55">
        <f t="shared" si="8"/>
        <v>0</v>
      </c>
      <c r="Q27" s="55">
        <f t="shared" si="8"/>
        <v>0</v>
      </c>
      <c r="R27" s="55">
        <f t="shared" si="8"/>
        <v>0</v>
      </c>
      <c r="S27" s="55">
        <f t="shared" si="8"/>
        <v>0</v>
      </c>
      <c r="T27" s="55">
        <f t="shared" si="8"/>
        <v>0</v>
      </c>
      <c r="U27" s="55">
        <f t="shared" si="8"/>
        <v>0</v>
      </c>
      <c r="V27" s="55">
        <f t="shared" si="8"/>
        <v>0</v>
      </c>
      <c r="W27" s="55">
        <f t="shared" si="8"/>
        <v>0</v>
      </c>
      <c r="X27" s="59">
        <f t="shared" si="8"/>
        <v>0</v>
      </c>
      <c r="Y27" s="59">
        <f t="shared" si="8"/>
        <v>0</v>
      </c>
      <c r="Z27" s="59">
        <f t="shared" si="8"/>
        <v>0</v>
      </c>
      <c r="AA27" s="59">
        <f t="shared" si="8"/>
        <v>0</v>
      </c>
      <c r="AB27" s="59">
        <f t="shared" si="8"/>
        <v>0</v>
      </c>
      <c r="AC27" s="59">
        <f t="shared" si="8"/>
        <v>0</v>
      </c>
      <c r="AD27" s="65">
        <f t="shared" si="8"/>
        <v>0</v>
      </c>
      <c r="AE27" s="65">
        <f t="shared" si="8"/>
        <v>0</v>
      </c>
      <c r="AF27" s="65">
        <f t="shared" si="8"/>
        <v>0</v>
      </c>
      <c r="AG27" s="65">
        <f t="shared" si="8"/>
        <v>0</v>
      </c>
    </row>
    <row r="28" spans="1:55">
      <c r="A28" s="24"/>
      <c r="B28" s="25"/>
      <c r="C28" s="44"/>
      <c r="D28" s="45"/>
      <c r="E28" s="45"/>
      <c r="F28" s="45"/>
      <c r="G28" s="48"/>
      <c r="H28" s="48"/>
      <c r="I28" s="48"/>
      <c r="J28" s="48"/>
      <c r="K28" s="48"/>
      <c r="L28" s="48"/>
      <c r="M28" s="52"/>
      <c r="N28" s="3"/>
      <c r="O28" s="56"/>
      <c r="P28" s="56"/>
      <c r="Q28" s="56"/>
      <c r="R28" s="56"/>
      <c r="S28" s="56"/>
      <c r="T28" s="56"/>
      <c r="U28" s="56"/>
      <c r="V28" s="56"/>
      <c r="W28" s="56"/>
      <c r="X28" s="60"/>
      <c r="Y28" s="60"/>
      <c r="Z28" s="60"/>
      <c r="AA28" s="60"/>
      <c r="AB28" s="60"/>
      <c r="AC28" s="60"/>
      <c r="AD28" s="66"/>
      <c r="AE28" s="66"/>
      <c r="AF28" s="66"/>
      <c r="AG28" s="66"/>
      <c r="AH28" s="3"/>
      <c r="AI28" s="3"/>
      <c r="AJ28" s="3"/>
    </row>
    <row r="29" spans="1:55">
      <c r="A29" s="24" t="s">
        <v>22</v>
      </c>
      <c r="B29" s="25" t="s">
        <v>929</v>
      </c>
      <c r="C29" s="44">
        <v>0</v>
      </c>
      <c r="D29" s="44">
        <f t="shared" ref="D29:D63" si="9">+AG29</f>
        <v>0</v>
      </c>
      <c r="E29" s="44">
        <f t="shared" ref="E29:E63" si="10">+W29+AC29</f>
        <v>0</v>
      </c>
      <c r="F29" s="44">
        <f t="shared" ref="F29:F63" si="11">+C29+D29+E29</f>
        <v>0</v>
      </c>
      <c r="G29" s="49"/>
      <c r="H29" s="49"/>
      <c r="I29" s="49"/>
      <c r="J29" s="49"/>
      <c r="K29" s="49"/>
      <c r="L29" s="49"/>
      <c r="M29" s="53">
        <f>+'Cert.SIN-AC'!R281</f>
        <v>0</v>
      </c>
      <c r="N29" s="13">
        <f t="shared" ref="N29:N63" si="12">+F29-M29</f>
        <v>0</v>
      </c>
      <c r="O29" s="57"/>
      <c r="P29" s="57"/>
      <c r="Q29" s="57"/>
      <c r="R29" s="57"/>
      <c r="S29" s="57"/>
      <c r="T29" s="57"/>
      <c r="U29" s="57"/>
      <c r="V29" s="57"/>
      <c r="W29" s="57">
        <f t="shared" ref="W29:W63" si="13">+O29+P29+Q29+R29+S29+T29+U29</f>
        <v>0</v>
      </c>
      <c r="X29" s="61"/>
      <c r="Y29" s="61"/>
      <c r="Z29" s="61"/>
      <c r="AA29" s="61"/>
      <c r="AB29" s="61"/>
      <c r="AC29" s="61">
        <f t="shared" ref="AC29:AC63" si="14">+X29+Y29+Z29+AA29+AB29</f>
        <v>0</v>
      </c>
      <c r="AD29" s="67"/>
      <c r="AE29" s="67"/>
      <c r="AF29" s="67"/>
      <c r="AG29" s="67">
        <f t="shared" ref="AG29:AG63" si="15">SUM(AD29:AF29)</f>
        <v>0</v>
      </c>
    </row>
    <row r="30" spans="1:55">
      <c r="A30" s="24" t="s">
        <v>23</v>
      </c>
      <c r="B30" s="25" t="s">
        <v>930</v>
      </c>
      <c r="C30" s="44">
        <v>0</v>
      </c>
      <c r="D30" s="44">
        <f>+AG30</f>
        <v>0</v>
      </c>
      <c r="E30" s="44">
        <f t="shared" si="10"/>
        <v>0</v>
      </c>
      <c r="F30" s="44">
        <f>+C30+D30+E30</f>
        <v>0</v>
      </c>
      <c r="G30" s="49"/>
      <c r="H30" s="49"/>
      <c r="I30" s="49"/>
      <c r="J30" s="49"/>
      <c r="K30" s="49"/>
      <c r="L30" s="49"/>
      <c r="M30" s="53">
        <f>+'Cert.SIN-AC'!S281</f>
        <v>0</v>
      </c>
      <c r="N30" s="13">
        <f t="shared" si="12"/>
        <v>0</v>
      </c>
      <c r="O30" s="57"/>
      <c r="P30" s="57"/>
      <c r="Q30" s="57"/>
      <c r="R30" s="57"/>
      <c r="S30" s="57"/>
      <c r="T30" s="57"/>
      <c r="U30" s="57"/>
      <c r="V30" s="57"/>
      <c r="W30" s="57">
        <f t="shared" si="13"/>
        <v>0</v>
      </c>
      <c r="X30" s="61"/>
      <c r="Y30" s="61"/>
      <c r="Z30" s="61"/>
      <c r="AA30" s="61"/>
      <c r="AB30" s="61"/>
      <c r="AC30" s="61">
        <f t="shared" si="14"/>
        <v>0</v>
      </c>
      <c r="AD30" s="67"/>
      <c r="AE30" s="67"/>
      <c r="AF30" s="67"/>
      <c r="AG30" s="67">
        <f t="shared" si="15"/>
        <v>0</v>
      </c>
    </row>
    <row r="31" spans="1:55">
      <c r="A31" s="24" t="s">
        <v>25</v>
      </c>
      <c r="B31" s="25" t="s">
        <v>932</v>
      </c>
      <c r="C31" s="44">
        <v>0</v>
      </c>
      <c r="D31" s="44">
        <f>+AG31</f>
        <v>0</v>
      </c>
      <c r="E31" s="44">
        <f t="shared" si="10"/>
        <v>0</v>
      </c>
      <c r="F31" s="44">
        <f>+C31+D31+E31</f>
        <v>0</v>
      </c>
      <c r="G31" s="49"/>
      <c r="H31" s="49"/>
      <c r="I31" s="49"/>
      <c r="J31" s="49"/>
      <c r="K31" s="49"/>
      <c r="L31" s="49"/>
      <c r="M31" s="53">
        <f>+'Cert.SIN-AC'!T281</f>
        <v>0</v>
      </c>
      <c r="N31" s="13">
        <f t="shared" si="12"/>
        <v>0</v>
      </c>
      <c r="O31" s="57"/>
      <c r="P31" s="57"/>
      <c r="Q31" s="57"/>
      <c r="R31" s="57"/>
      <c r="S31" s="57"/>
      <c r="T31" s="57"/>
      <c r="U31" s="57"/>
      <c r="V31" s="57"/>
      <c r="W31" s="57"/>
      <c r="X31" s="61"/>
      <c r="Y31" s="61"/>
      <c r="Z31" s="61"/>
      <c r="AA31" s="61"/>
      <c r="AB31" s="61"/>
      <c r="AC31" s="61"/>
      <c r="AD31" s="67"/>
      <c r="AE31" s="67"/>
      <c r="AF31" s="67"/>
      <c r="AG31" s="67"/>
    </row>
    <row r="32" spans="1:55">
      <c r="A32" s="24" t="s">
        <v>26</v>
      </c>
      <c r="B32" s="25" t="s">
        <v>933</v>
      </c>
      <c r="C32" s="44">
        <v>0</v>
      </c>
      <c r="D32" s="44">
        <f t="shared" si="9"/>
        <v>0</v>
      </c>
      <c r="E32" s="44">
        <f t="shared" si="10"/>
        <v>0</v>
      </c>
      <c r="F32" s="44">
        <f t="shared" si="11"/>
        <v>0</v>
      </c>
      <c r="G32" s="49"/>
      <c r="H32" s="49"/>
      <c r="I32" s="49"/>
      <c r="J32" s="49"/>
      <c r="K32" s="49"/>
      <c r="L32" s="49"/>
      <c r="M32" s="53">
        <f>+'Cert.SIN-AC'!U281</f>
        <v>0</v>
      </c>
      <c r="N32" s="13">
        <f t="shared" si="12"/>
        <v>0</v>
      </c>
      <c r="O32" s="57"/>
      <c r="P32" s="57"/>
      <c r="Q32" s="57"/>
      <c r="R32" s="57"/>
      <c r="S32" s="57"/>
      <c r="T32" s="57"/>
      <c r="U32" s="57"/>
      <c r="V32" s="57"/>
      <c r="W32" s="57">
        <f t="shared" si="13"/>
        <v>0</v>
      </c>
      <c r="X32" s="61"/>
      <c r="Y32" s="61"/>
      <c r="Z32" s="61"/>
      <c r="AA32" s="61"/>
      <c r="AB32" s="61"/>
      <c r="AC32" s="61">
        <f t="shared" si="14"/>
        <v>0</v>
      </c>
      <c r="AD32" s="67"/>
      <c r="AE32" s="67"/>
      <c r="AF32" s="67"/>
      <c r="AG32" s="67">
        <f t="shared" si="15"/>
        <v>0</v>
      </c>
    </row>
    <row r="33" spans="1:33">
      <c r="A33" s="24" t="s">
        <v>27</v>
      </c>
      <c r="B33" s="25" t="s">
        <v>934</v>
      </c>
      <c r="C33" s="44">
        <v>0</v>
      </c>
      <c r="D33" s="44">
        <f t="shared" si="9"/>
        <v>0</v>
      </c>
      <c r="E33" s="44">
        <f t="shared" si="10"/>
        <v>0</v>
      </c>
      <c r="F33" s="44">
        <f t="shared" si="11"/>
        <v>0</v>
      </c>
      <c r="G33" s="49"/>
      <c r="H33" s="49"/>
      <c r="I33" s="49"/>
      <c r="J33" s="49"/>
      <c r="K33" s="49"/>
      <c r="L33" s="49"/>
      <c r="M33" s="53">
        <f>+'Cert.SIN-AC'!V281</f>
        <v>0</v>
      </c>
      <c r="N33" s="13">
        <f t="shared" si="12"/>
        <v>0</v>
      </c>
      <c r="O33" s="57"/>
      <c r="P33" s="57"/>
      <c r="Q33" s="57"/>
      <c r="R33" s="57"/>
      <c r="S33" s="57"/>
      <c r="T33" s="57"/>
      <c r="U33" s="57"/>
      <c r="V33" s="57"/>
      <c r="W33" s="57">
        <f t="shared" si="13"/>
        <v>0</v>
      </c>
      <c r="X33" s="61"/>
      <c r="Y33" s="61"/>
      <c r="Z33" s="61"/>
      <c r="AA33" s="61"/>
      <c r="AB33" s="61"/>
      <c r="AC33" s="61">
        <f t="shared" si="14"/>
        <v>0</v>
      </c>
      <c r="AD33" s="67"/>
      <c r="AE33" s="67"/>
      <c r="AF33" s="67"/>
      <c r="AG33" s="67">
        <f t="shared" si="15"/>
        <v>0</v>
      </c>
    </row>
    <row r="34" spans="1:33">
      <c r="A34" s="24" t="s">
        <v>28</v>
      </c>
      <c r="B34" s="25" t="s">
        <v>935</v>
      </c>
      <c r="C34" s="44">
        <v>0</v>
      </c>
      <c r="D34" s="44">
        <f t="shared" si="9"/>
        <v>0</v>
      </c>
      <c r="E34" s="44">
        <f t="shared" si="10"/>
        <v>0</v>
      </c>
      <c r="F34" s="44">
        <f t="shared" si="11"/>
        <v>0</v>
      </c>
      <c r="G34" s="49"/>
      <c r="H34" s="49"/>
      <c r="I34" s="49"/>
      <c r="J34" s="49"/>
      <c r="K34" s="49"/>
      <c r="L34" s="49"/>
      <c r="M34" s="53">
        <f>+'Cert.SIN-AC'!W281</f>
        <v>0</v>
      </c>
      <c r="N34" s="13">
        <f t="shared" si="12"/>
        <v>0</v>
      </c>
      <c r="O34" s="57"/>
      <c r="P34" s="57"/>
      <c r="Q34" s="57"/>
      <c r="R34" s="57"/>
      <c r="S34" s="57"/>
      <c r="T34" s="57"/>
      <c r="U34" s="57"/>
      <c r="V34" s="57"/>
      <c r="W34" s="57">
        <f t="shared" si="13"/>
        <v>0</v>
      </c>
      <c r="X34" s="61"/>
      <c r="Y34" s="61"/>
      <c r="Z34" s="61"/>
      <c r="AA34" s="61"/>
      <c r="AB34" s="61"/>
      <c r="AC34" s="61">
        <f t="shared" si="14"/>
        <v>0</v>
      </c>
      <c r="AD34" s="67"/>
      <c r="AE34" s="67"/>
      <c r="AF34" s="67"/>
      <c r="AG34" s="67">
        <f t="shared" si="15"/>
        <v>0</v>
      </c>
    </row>
    <row r="35" spans="1:33">
      <c r="A35" s="24" t="s">
        <v>29</v>
      </c>
      <c r="B35" s="25" t="s">
        <v>936</v>
      </c>
      <c r="C35" s="44">
        <v>0</v>
      </c>
      <c r="D35" s="44">
        <f t="shared" si="9"/>
        <v>0</v>
      </c>
      <c r="E35" s="44">
        <f t="shared" si="10"/>
        <v>0</v>
      </c>
      <c r="F35" s="44">
        <f t="shared" si="11"/>
        <v>0</v>
      </c>
      <c r="G35" s="49"/>
      <c r="H35" s="49"/>
      <c r="I35" s="49"/>
      <c r="J35" s="49"/>
      <c r="K35" s="49"/>
      <c r="L35" s="49"/>
      <c r="M35" s="53">
        <f>+'Cert.SIN-AC'!X281</f>
        <v>0</v>
      </c>
      <c r="N35" s="13">
        <f t="shared" si="12"/>
        <v>0</v>
      </c>
      <c r="O35" s="57"/>
      <c r="P35" s="57"/>
      <c r="Q35" s="57"/>
      <c r="R35" s="57"/>
      <c r="S35" s="57"/>
      <c r="T35" s="57"/>
      <c r="U35" s="57"/>
      <c r="V35" s="57"/>
      <c r="W35" s="57">
        <f t="shared" si="13"/>
        <v>0</v>
      </c>
      <c r="X35" s="61"/>
      <c r="Y35" s="61"/>
      <c r="Z35" s="61"/>
      <c r="AA35" s="61"/>
      <c r="AB35" s="61"/>
      <c r="AC35" s="61">
        <f t="shared" si="14"/>
        <v>0</v>
      </c>
      <c r="AD35" s="67"/>
      <c r="AE35" s="67"/>
      <c r="AF35" s="67"/>
      <c r="AG35" s="67">
        <f t="shared" si="15"/>
        <v>0</v>
      </c>
    </row>
    <row r="36" spans="1:33">
      <c r="A36" s="24" t="s">
        <v>30</v>
      </c>
      <c r="B36" s="25" t="s">
        <v>383</v>
      </c>
      <c r="C36" s="44">
        <v>0</v>
      </c>
      <c r="D36" s="44">
        <f t="shared" si="9"/>
        <v>0</v>
      </c>
      <c r="E36" s="44">
        <f t="shared" si="10"/>
        <v>0</v>
      </c>
      <c r="F36" s="44">
        <f t="shared" si="11"/>
        <v>0</v>
      </c>
      <c r="G36" s="49"/>
      <c r="H36" s="49"/>
      <c r="I36" s="49"/>
      <c r="J36" s="49"/>
      <c r="K36" s="49"/>
      <c r="L36" s="49"/>
      <c r="M36" s="53">
        <f>+'Cert.SIN-AC'!Y281</f>
        <v>0</v>
      </c>
      <c r="N36" s="13">
        <f t="shared" si="12"/>
        <v>0</v>
      </c>
      <c r="O36" s="57"/>
      <c r="P36" s="57"/>
      <c r="Q36" s="57"/>
      <c r="R36" s="57"/>
      <c r="S36" s="57"/>
      <c r="T36" s="57"/>
      <c r="U36" s="57"/>
      <c r="V36" s="57"/>
      <c r="W36" s="57">
        <f t="shared" si="13"/>
        <v>0</v>
      </c>
      <c r="X36" s="61"/>
      <c r="Y36" s="61"/>
      <c r="Z36" s="61"/>
      <c r="AA36" s="61"/>
      <c r="AB36" s="61"/>
      <c r="AC36" s="61">
        <f t="shared" si="14"/>
        <v>0</v>
      </c>
      <c r="AD36" s="67"/>
      <c r="AE36" s="67"/>
      <c r="AF36" s="67"/>
      <c r="AG36" s="67">
        <f t="shared" si="15"/>
        <v>0</v>
      </c>
    </row>
    <row r="37" spans="1:33">
      <c r="A37" s="24" t="s">
        <v>31</v>
      </c>
      <c r="B37" s="25" t="s">
        <v>937</v>
      </c>
      <c r="C37" s="44">
        <v>0</v>
      </c>
      <c r="D37" s="44">
        <f t="shared" si="9"/>
        <v>0</v>
      </c>
      <c r="E37" s="44">
        <f t="shared" si="10"/>
        <v>0</v>
      </c>
      <c r="F37" s="44">
        <f t="shared" si="11"/>
        <v>0</v>
      </c>
      <c r="G37" s="49"/>
      <c r="H37" s="49"/>
      <c r="I37" s="49"/>
      <c r="J37" s="49"/>
      <c r="K37" s="49"/>
      <c r="L37" s="49"/>
      <c r="M37" s="53">
        <f>+'Cert.SIN-AC'!Z281</f>
        <v>0</v>
      </c>
      <c r="N37" s="13">
        <f t="shared" si="12"/>
        <v>0</v>
      </c>
      <c r="O37" s="57"/>
      <c r="P37" s="57"/>
      <c r="Q37" s="57"/>
      <c r="R37" s="57"/>
      <c r="S37" s="57"/>
      <c r="T37" s="57"/>
      <c r="U37" s="57"/>
      <c r="V37" s="57"/>
      <c r="W37" s="57">
        <f t="shared" si="13"/>
        <v>0</v>
      </c>
      <c r="X37" s="61"/>
      <c r="Y37" s="61"/>
      <c r="Z37" s="61"/>
      <c r="AA37" s="61"/>
      <c r="AB37" s="61"/>
      <c r="AC37" s="61">
        <f t="shared" si="14"/>
        <v>0</v>
      </c>
      <c r="AD37" s="67"/>
      <c r="AE37" s="67"/>
      <c r="AF37" s="67"/>
      <c r="AG37" s="67">
        <f t="shared" si="15"/>
        <v>0</v>
      </c>
    </row>
    <row r="38" spans="1:33">
      <c r="A38" s="24" t="s">
        <v>32</v>
      </c>
      <c r="B38" s="25" t="s">
        <v>938</v>
      </c>
      <c r="C38" s="44">
        <v>0</v>
      </c>
      <c r="D38" s="44">
        <f t="shared" si="9"/>
        <v>0</v>
      </c>
      <c r="E38" s="44">
        <f t="shared" si="10"/>
        <v>0</v>
      </c>
      <c r="F38" s="44">
        <f t="shared" si="11"/>
        <v>0</v>
      </c>
      <c r="G38" s="49"/>
      <c r="H38" s="49"/>
      <c r="I38" s="49"/>
      <c r="J38" s="49"/>
      <c r="K38" s="49"/>
      <c r="L38" s="49"/>
      <c r="M38" s="53">
        <f>+'Cert.SIN-AC'!AA281</f>
        <v>0</v>
      </c>
      <c r="N38" s="13">
        <f t="shared" si="12"/>
        <v>0</v>
      </c>
      <c r="O38" s="57"/>
      <c r="P38" s="57"/>
      <c r="Q38" s="57"/>
      <c r="R38" s="57"/>
      <c r="S38" s="57"/>
      <c r="T38" s="57"/>
      <c r="U38" s="57"/>
      <c r="V38" s="57"/>
      <c r="W38" s="57">
        <f t="shared" si="13"/>
        <v>0</v>
      </c>
      <c r="X38" s="61"/>
      <c r="Y38" s="61"/>
      <c r="Z38" s="61"/>
      <c r="AA38" s="61"/>
      <c r="AB38" s="61"/>
      <c r="AC38" s="61">
        <f t="shared" si="14"/>
        <v>0</v>
      </c>
      <c r="AD38" s="67"/>
      <c r="AE38" s="67"/>
      <c r="AF38" s="67"/>
      <c r="AG38" s="67">
        <f t="shared" si="15"/>
        <v>0</v>
      </c>
    </row>
    <row r="39" spans="1:33">
      <c r="A39" s="24" t="s">
        <v>33</v>
      </c>
      <c r="B39" s="25" t="s">
        <v>939</v>
      </c>
      <c r="C39" s="44">
        <v>0</v>
      </c>
      <c r="D39" s="44">
        <f t="shared" si="9"/>
        <v>0</v>
      </c>
      <c r="E39" s="44">
        <f t="shared" si="10"/>
        <v>0</v>
      </c>
      <c r="F39" s="44">
        <f t="shared" si="11"/>
        <v>0</v>
      </c>
      <c r="G39" s="49"/>
      <c r="H39" s="49"/>
      <c r="I39" s="49"/>
      <c r="J39" s="49"/>
      <c r="K39" s="49"/>
      <c r="L39" s="49"/>
      <c r="M39" s="53">
        <f>+'Cert.SIN-AC'!AB281</f>
        <v>0</v>
      </c>
      <c r="N39" s="13">
        <f t="shared" si="12"/>
        <v>0</v>
      </c>
      <c r="O39" s="57"/>
      <c r="P39" s="57"/>
      <c r="Q39" s="57"/>
      <c r="R39" s="57"/>
      <c r="S39" s="57"/>
      <c r="T39" s="57"/>
      <c r="U39" s="57"/>
      <c r="V39" s="57"/>
      <c r="W39" s="57">
        <f t="shared" si="13"/>
        <v>0</v>
      </c>
      <c r="X39" s="61"/>
      <c r="Y39" s="61"/>
      <c r="Z39" s="61"/>
      <c r="AA39" s="61"/>
      <c r="AB39" s="61"/>
      <c r="AC39" s="61">
        <f t="shared" si="14"/>
        <v>0</v>
      </c>
      <c r="AD39" s="67"/>
      <c r="AE39" s="67"/>
      <c r="AF39" s="67"/>
      <c r="AG39" s="67">
        <f t="shared" si="15"/>
        <v>0</v>
      </c>
    </row>
    <row r="40" spans="1:33">
      <c r="A40" s="24" t="s">
        <v>34</v>
      </c>
      <c r="B40" s="25" t="s">
        <v>940</v>
      </c>
      <c r="C40" s="44">
        <v>0</v>
      </c>
      <c r="D40" s="44">
        <f t="shared" si="9"/>
        <v>0</v>
      </c>
      <c r="E40" s="44">
        <f t="shared" si="10"/>
        <v>0</v>
      </c>
      <c r="F40" s="44">
        <f t="shared" si="11"/>
        <v>0</v>
      </c>
      <c r="G40" s="49"/>
      <c r="H40" s="49"/>
      <c r="I40" s="49"/>
      <c r="J40" s="49"/>
      <c r="K40" s="49"/>
      <c r="L40" s="49"/>
      <c r="M40" s="53">
        <f>+'Cert.SIN-AC'!AC281</f>
        <v>0</v>
      </c>
      <c r="N40" s="13">
        <f t="shared" si="12"/>
        <v>0</v>
      </c>
      <c r="O40" s="57"/>
      <c r="P40" s="57"/>
      <c r="Q40" s="57"/>
      <c r="R40" s="57"/>
      <c r="S40" s="57"/>
      <c r="T40" s="57"/>
      <c r="U40" s="57"/>
      <c r="V40" s="57"/>
      <c r="W40" s="57">
        <f t="shared" si="13"/>
        <v>0</v>
      </c>
      <c r="X40" s="61"/>
      <c r="Y40" s="61"/>
      <c r="Z40" s="61"/>
      <c r="AA40" s="61"/>
      <c r="AB40" s="61"/>
      <c r="AC40" s="61">
        <f t="shared" si="14"/>
        <v>0</v>
      </c>
      <c r="AD40" s="67"/>
      <c r="AE40" s="67"/>
      <c r="AF40" s="67"/>
      <c r="AG40" s="67">
        <f t="shared" si="15"/>
        <v>0</v>
      </c>
    </row>
    <row r="41" spans="1:33">
      <c r="A41" s="24" t="s">
        <v>35</v>
      </c>
      <c r="B41" s="25" t="s">
        <v>941</v>
      </c>
      <c r="C41" s="44">
        <v>0</v>
      </c>
      <c r="D41" s="44">
        <f t="shared" si="9"/>
        <v>0</v>
      </c>
      <c r="E41" s="44">
        <f t="shared" si="10"/>
        <v>0</v>
      </c>
      <c r="F41" s="44">
        <f t="shared" si="11"/>
        <v>0</v>
      </c>
      <c r="G41" s="49"/>
      <c r="H41" s="49"/>
      <c r="I41" s="49"/>
      <c r="J41" s="49"/>
      <c r="K41" s="49"/>
      <c r="L41" s="49"/>
      <c r="M41" s="53">
        <f>+'Cert.SIN-AC'!AD281</f>
        <v>0</v>
      </c>
      <c r="N41" s="13">
        <f t="shared" si="12"/>
        <v>0</v>
      </c>
      <c r="O41" s="57"/>
      <c r="P41" s="57"/>
      <c r="Q41" s="57"/>
      <c r="R41" s="57"/>
      <c r="S41" s="57"/>
      <c r="T41" s="57"/>
      <c r="U41" s="57"/>
      <c r="V41" s="57"/>
      <c r="W41" s="57">
        <f t="shared" si="13"/>
        <v>0</v>
      </c>
      <c r="X41" s="61"/>
      <c r="Y41" s="61"/>
      <c r="Z41" s="61"/>
      <c r="AA41" s="61"/>
      <c r="AB41" s="61"/>
      <c r="AC41" s="61">
        <f t="shared" si="14"/>
        <v>0</v>
      </c>
      <c r="AD41" s="67"/>
      <c r="AE41" s="67"/>
      <c r="AF41" s="67"/>
      <c r="AG41" s="67">
        <f t="shared" si="15"/>
        <v>0</v>
      </c>
    </row>
    <row r="42" spans="1:33">
      <c r="A42" s="24" t="s">
        <v>36</v>
      </c>
      <c r="B42" s="25" t="s">
        <v>942</v>
      </c>
      <c r="C42" s="44">
        <v>0</v>
      </c>
      <c r="D42" s="44">
        <f t="shared" si="9"/>
        <v>0</v>
      </c>
      <c r="E42" s="44">
        <f t="shared" si="10"/>
        <v>0</v>
      </c>
      <c r="F42" s="44">
        <f t="shared" si="11"/>
        <v>0</v>
      </c>
      <c r="G42" s="49"/>
      <c r="H42" s="49"/>
      <c r="I42" s="49"/>
      <c r="J42" s="49"/>
      <c r="K42" s="49"/>
      <c r="L42" s="49"/>
      <c r="M42" s="53">
        <f>+'Cert.SIN-AC'!AE281</f>
        <v>0</v>
      </c>
      <c r="N42" s="13">
        <f t="shared" si="12"/>
        <v>0</v>
      </c>
      <c r="O42" s="57"/>
      <c r="P42" s="57"/>
      <c r="Q42" s="57"/>
      <c r="R42" s="57"/>
      <c r="S42" s="57"/>
      <c r="T42" s="57"/>
      <c r="U42" s="57"/>
      <c r="V42" s="57"/>
      <c r="W42" s="57">
        <f t="shared" si="13"/>
        <v>0</v>
      </c>
      <c r="X42" s="61"/>
      <c r="Y42" s="61"/>
      <c r="Z42" s="61"/>
      <c r="AA42" s="61"/>
      <c r="AB42" s="61"/>
      <c r="AC42" s="61">
        <f t="shared" si="14"/>
        <v>0</v>
      </c>
      <c r="AD42" s="67"/>
      <c r="AE42" s="67"/>
      <c r="AF42" s="67"/>
      <c r="AG42" s="67">
        <f t="shared" si="15"/>
        <v>0</v>
      </c>
    </row>
    <row r="43" spans="1:33">
      <c r="A43" s="24" t="s">
        <v>38</v>
      </c>
      <c r="B43" s="25" t="s">
        <v>944</v>
      </c>
      <c r="C43" s="44">
        <v>0</v>
      </c>
      <c r="D43" s="44">
        <f t="shared" si="9"/>
        <v>0</v>
      </c>
      <c r="E43" s="44">
        <f t="shared" si="10"/>
        <v>0</v>
      </c>
      <c r="F43" s="44">
        <f t="shared" si="11"/>
        <v>0</v>
      </c>
      <c r="G43" s="49"/>
      <c r="H43" s="49"/>
      <c r="I43" s="49"/>
      <c r="J43" s="49"/>
      <c r="K43" s="49"/>
      <c r="L43" s="49"/>
      <c r="M43" s="53">
        <f>+'Cert.SIN-AC'!AF281</f>
        <v>0</v>
      </c>
      <c r="N43" s="13">
        <f t="shared" si="12"/>
        <v>0</v>
      </c>
      <c r="O43" s="57"/>
      <c r="P43" s="57"/>
      <c r="Q43" s="57"/>
      <c r="R43" s="57"/>
      <c r="S43" s="57"/>
      <c r="T43" s="57"/>
      <c r="U43" s="57"/>
      <c r="V43" s="57"/>
      <c r="W43" s="57">
        <f t="shared" si="13"/>
        <v>0</v>
      </c>
      <c r="X43" s="61"/>
      <c r="Y43" s="61"/>
      <c r="Z43" s="61"/>
      <c r="AA43" s="61"/>
      <c r="AB43" s="61"/>
      <c r="AC43" s="61">
        <f t="shared" si="14"/>
        <v>0</v>
      </c>
      <c r="AD43" s="67"/>
      <c r="AE43" s="67"/>
      <c r="AF43" s="67"/>
      <c r="AG43" s="67">
        <f t="shared" si="15"/>
        <v>0</v>
      </c>
    </row>
    <row r="44" spans="1:33">
      <c r="A44" s="24" t="s">
        <v>39</v>
      </c>
      <c r="B44" s="25" t="s">
        <v>945</v>
      </c>
      <c r="C44" s="44">
        <v>0</v>
      </c>
      <c r="D44" s="44">
        <f t="shared" si="9"/>
        <v>0</v>
      </c>
      <c r="E44" s="44">
        <f t="shared" si="10"/>
        <v>0</v>
      </c>
      <c r="F44" s="44">
        <f t="shared" si="11"/>
        <v>0</v>
      </c>
      <c r="G44" s="49"/>
      <c r="H44" s="49"/>
      <c r="I44" s="49"/>
      <c r="J44" s="49"/>
      <c r="K44" s="49"/>
      <c r="L44" s="49"/>
      <c r="M44" s="53">
        <f>+'Cert.SIN-AC'!AG281</f>
        <v>0</v>
      </c>
      <c r="N44" s="13">
        <f t="shared" si="12"/>
        <v>0</v>
      </c>
      <c r="O44" s="57"/>
      <c r="P44" s="57"/>
      <c r="Q44" s="57"/>
      <c r="R44" s="57"/>
      <c r="S44" s="57"/>
      <c r="T44" s="57"/>
      <c r="U44" s="57"/>
      <c r="V44" s="57"/>
      <c r="W44" s="57">
        <f t="shared" si="13"/>
        <v>0</v>
      </c>
      <c r="X44" s="61"/>
      <c r="Y44" s="61"/>
      <c r="Z44" s="61"/>
      <c r="AA44" s="61"/>
      <c r="AB44" s="61"/>
      <c r="AC44" s="61">
        <f t="shared" si="14"/>
        <v>0</v>
      </c>
      <c r="AD44" s="67"/>
      <c r="AE44" s="67"/>
      <c r="AF44" s="67"/>
      <c r="AG44" s="67">
        <f t="shared" si="15"/>
        <v>0</v>
      </c>
    </row>
    <row r="45" spans="1:33">
      <c r="A45" s="24" t="s">
        <v>40</v>
      </c>
      <c r="B45" s="25" t="s">
        <v>946</v>
      </c>
      <c r="C45" s="44">
        <v>0</v>
      </c>
      <c r="D45" s="44">
        <f t="shared" si="9"/>
        <v>0</v>
      </c>
      <c r="E45" s="44">
        <f t="shared" si="10"/>
        <v>0</v>
      </c>
      <c r="F45" s="44">
        <f t="shared" si="11"/>
        <v>0</v>
      </c>
      <c r="G45" s="49"/>
      <c r="H45" s="49"/>
      <c r="I45" s="49"/>
      <c r="J45" s="49"/>
      <c r="K45" s="49"/>
      <c r="L45" s="49"/>
      <c r="M45" s="53">
        <f>+'Cert.SIN-AC'!AH281</f>
        <v>0</v>
      </c>
      <c r="N45" s="13">
        <f t="shared" si="12"/>
        <v>0</v>
      </c>
      <c r="O45" s="57"/>
      <c r="P45" s="57"/>
      <c r="Q45" s="57"/>
      <c r="R45" s="57"/>
      <c r="S45" s="57"/>
      <c r="T45" s="57"/>
      <c r="U45" s="57"/>
      <c r="V45" s="57"/>
      <c r="W45" s="57">
        <f t="shared" si="13"/>
        <v>0</v>
      </c>
      <c r="X45" s="61"/>
      <c r="Y45" s="61"/>
      <c r="Z45" s="61"/>
      <c r="AA45" s="61"/>
      <c r="AB45" s="61"/>
      <c r="AC45" s="61">
        <f t="shared" si="14"/>
        <v>0</v>
      </c>
      <c r="AD45" s="67"/>
      <c r="AE45" s="67"/>
      <c r="AF45" s="67"/>
      <c r="AG45" s="67">
        <f t="shared" si="15"/>
        <v>0</v>
      </c>
    </row>
    <row r="46" spans="1:33">
      <c r="A46" s="24" t="s">
        <v>41</v>
      </c>
      <c r="B46" s="25" t="s">
        <v>947</v>
      </c>
      <c r="C46" s="44">
        <v>0</v>
      </c>
      <c r="D46" s="44">
        <f t="shared" si="9"/>
        <v>0</v>
      </c>
      <c r="E46" s="44">
        <f t="shared" si="10"/>
        <v>0</v>
      </c>
      <c r="F46" s="44">
        <f t="shared" si="11"/>
        <v>0</v>
      </c>
      <c r="G46" s="49"/>
      <c r="H46" s="49"/>
      <c r="I46" s="49"/>
      <c r="J46" s="49"/>
      <c r="K46" s="49"/>
      <c r="L46" s="49"/>
      <c r="M46" s="53">
        <f>+'Cert.SIN-AC'!AI281</f>
        <v>0</v>
      </c>
      <c r="N46" s="13">
        <f t="shared" si="12"/>
        <v>0</v>
      </c>
      <c r="O46" s="57"/>
      <c r="P46" s="57"/>
      <c r="Q46" s="57"/>
      <c r="R46" s="57"/>
      <c r="S46" s="57"/>
      <c r="T46" s="57"/>
      <c r="U46" s="57"/>
      <c r="V46" s="57"/>
      <c r="W46" s="57">
        <f t="shared" si="13"/>
        <v>0</v>
      </c>
      <c r="X46" s="61"/>
      <c r="Y46" s="61"/>
      <c r="Z46" s="61"/>
      <c r="AA46" s="61"/>
      <c r="AB46" s="61"/>
      <c r="AC46" s="61">
        <f t="shared" si="14"/>
        <v>0</v>
      </c>
      <c r="AD46" s="67"/>
      <c r="AE46" s="67"/>
      <c r="AF46" s="67"/>
      <c r="AG46" s="67">
        <f t="shared" si="15"/>
        <v>0</v>
      </c>
    </row>
    <row r="47" spans="1:33">
      <c r="A47" s="24" t="s">
        <v>42</v>
      </c>
      <c r="B47" s="25" t="s">
        <v>393</v>
      </c>
      <c r="C47" s="44">
        <v>0</v>
      </c>
      <c r="D47" s="44">
        <f t="shared" si="9"/>
        <v>0</v>
      </c>
      <c r="E47" s="44">
        <f t="shared" si="10"/>
        <v>0</v>
      </c>
      <c r="F47" s="44">
        <f t="shared" si="11"/>
        <v>0</v>
      </c>
      <c r="G47" s="49"/>
      <c r="H47" s="49"/>
      <c r="I47" s="49"/>
      <c r="J47" s="49"/>
      <c r="K47" s="49"/>
      <c r="L47" s="49"/>
      <c r="M47" s="53">
        <f>+'Cert.SIN-AC'!AJ281</f>
        <v>0</v>
      </c>
      <c r="N47" s="13">
        <f t="shared" si="12"/>
        <v>0</v>
      </c>
      <c r="O47" s="57"/>
      <c r="P47" s="57"/>
      <c r="Q47" s="57"/>
      <c r="R47" s="57"/>
      <c r="S47" s="57"/>
      <c r="T47" s="57"/>
      <c r="U47" s="57"/>
      <c r="V47" s="57"/>
      <c r="W47" s="57">
        <f t="shared" si="13"/>
        <v>0</v>
      </c>
      <c r="X47" s="61"/>
      <c r="Y47" s="61"/>
      <c r="Z47" s="61"/>
      <c r="AA47" s="61"/>
      <c r="AB47" s="61"/>
      <c r="AC47" s="61">
        <f t="shared" si="14"/>
        <v>0</v>
      </c>
      <c r="AD47" s="67"/>
      <c r="AE47" s="67"/>
      <c r="AF47" s="67"/>
      <c r="AG47" s="67">
        <f t="shared" si="15"/>
        <v>0</v>
      </c>
    </row>
    <row r="48" spans="1:33">
      <c r="A48" s="24" t="s">
        <v>43</v>
      </c>
      <c r="B48" s="25" t="s">
        <v>408</v>
      </c>
      <c r="C48" s="44">
        <v>0</v>
      </c>
      <c r="D48" s="44">
        <f t="shared" si="9"/>
        <v>0</v>
      </c>
      <c r="E48" s="44">
        <f t="shared" si="10"/>
        <v>0</v>
      </c>
      <c r="F48" s="44">
        <f t="shared" si="11"/>
        <v>0</v>
      </c>
      <c r="G48" s="49"/>
      <c r="H48" s="49"/>
      <c r="I48" s="49"/>
      <c r="J48" s="49"/>
      <c r="K48" s="49"/>
      <c r="L48" s="49"/>
      <c r="M48" s="53">
        <f>+'Cert.SIN-AC'!AK281</f>
        <v>0</v>
      </c>
      <c r="N48" s="13">
        <f t="shared" si="12"/>
        <v>0</v>
      </c>
      <c r="O48" s="57"/>
      <c r="P48" s="57"/>
      <c r="Q48" s="57"/>
      <c r="R48" s="57"/>
      <c r="S48" s="57"/>
      <c r="T48" s="57"/>
      <c r="U48" s="57"/>
      <c r="V48" s="57"/>
      <c r="W48" s="57">
        <f t="shared" si="13"/>
        <v>0</v>
      </c>
      <c r="X48" s="61"/>
      <c r="Y48" s="61"/>
      <c r="Z48" s="61"/>
      <c r="AA48" s="61"/>
      <c r="AB48" s="61"/>
      <c r="AC48" s="61">
        <f t="shared" si="14"/>
        <v>0</v>
      </c>
      <c r="AD48" s="67"/>
      <c r="AE48" s="67"/>
      <c r="AF48" s="67"/>
      <c r="AG48" s="67">
        <f t="shared" si="15"/>
        <v>0</v>
      </c>
    </row>
    <row r="49" spans="1:36">
      <c r="A49" s="24" t="s">
        <v>44</v>
      </c>
      <c r="B49" s="25" t="s">
        <v>385</v>
      </c>
      <c r="C49" s="44">
        <v>0</v>
      </c>
      <c r="D49" s="44">
        <f t="shared" si="9"/>
        <v>0</v>
      </c>
      <c r="E49" s="44">
        <f t="shared" si="10"/>
        <v>0</v>
      </c>
      <c r="F49" s="44">
        <f t="shared" si="11"/>
        <v>0</v>
      </c>
      <c r="G49" s="49"/>
      <c r="H49" s="49"/>
      <c r="I49" s="49"/>
      <c r="J49" s="49"/>
      <c r="K49" s="49"/>
      <c r="L49" s="49"/>
      <c r="M49" s="53">
        <f>+'Cert.SIN-AC'!AL281</f>
        <v>0</v>
      </c>
      <c r="N49" s="13">
        <f t="shared" si="12"/>
        <v>0</v>
      </c>
      <c r="O49" s="57"/>
      <c r="P49" s="57"/>
      <c r="Q49" s="57"/>
      <c r="R49" s="57"/>
      <c r="S49" s="57"/>
      <c r="T49" s="57"/>
      <c r="U49" s="57"/>
      <c r="V49" s="57"/>
      <c r="W49" s="57">
        <f t="shared" si="13"/>
        <v>0</v>
      </c>
      <c r="X49" s="61"/>
      <c r="Y49" s="61"/>
      <c r="Z49" s="61"/>
      <c r="AA49" s="61"/>
      <c r="AB49" s="61"/>
      <c r="AC49" s="61">
        <f t="shared" si="14"/>
        <v>0</v>
      </c>
      <c r="AD49" s="67"/>
      <c r="AE49" s="67"/>
      <c r="AF49" s="67"/>
      <c r="AG49" s="67">
        <f t="shared" si="15"/>
        <v>0</v>
      </c>
    </row>
    <row r="50" spans="1:36">
      <c r="A50" s="24" t="s">
        <v>45</v>
      </c>
      <c r="B50" s="27" t="s">
        <v>948</v>
      </c>
      <c r="C50" s="44">
        <v>0</v>
      </c>
      <c r="D50" s="44">
        <f t="shared" si="9"/>
        <v>0</v>
      </c>
      <c r="E50" s="44">
        <f t="shared" si="10"/>
        <v>0</v>
      </c>
      <c r="F50" s="44">
        <f t="shared" si="11"/>
        <v>0</v>
      </c>
      <c r="G50" s="49"/>
      <c r="H50" s="49"/>
      <c r="I50" s="49"/>
      <c r="J50" s="49"/>
      <c r="K50" s="49"/>
      <c r="L50" s="49"/>
      <c r="M50" s="53">
        <f>+'Cert.SIN-AC'!AM281</f>
        <v>0</v>
      </c>
      <c r="N50" s="13">
        <f t="shared" si="12"/>
        <v>0</v>
      </c>
      <c r="O50" s="57"/>
      <c r="P50" s="57"/>
      <c r="Q50" s="57"/>
      <c r="R50" s="57"/>
      <c r="S50" s="57"/>
      <c r="T50" s="57"/>
      <c r="U50" s="57"/>
      <c r="V50" s="57"/>
      <c r="W50" s="57">
        <f t="shared" si="13"/>
        <v>0</v>
      </c>
      <c r="X50" s="61"/>
      <c r="Y50" s="61"/>
      <c r="Z50" s="61"/>
      <c r="AA50" s="61"/>
      <c r="AB50" s="61"/>
      <c r="AC50" s="61">
        <f t="shared" si="14"/>
        <v>0</v>
      </c>
      <c r="AD50" s="67"/>
      <c r="AE50" s="67"/>
      <c r="AF50" s="67"/>
      <c r="AG50" s="67">
        <f t="shared" si="15"/>
        <v>0</v>
      </c>
    </row>
    <row r="51" spans="1:36">
      <c r="A51" s="24" t="s">
        <v>46</v>
      </c>
      <c r="B51" s="25" t="s">
        <v>949</v>
      </c>
      <c r="C51" s="44">
        <v>0</v>
      </c>
      <c r="D51" s="44">
        <f t="shared" si="9"/>
        <v>0</v>
      </c>
      <c r="E51" s="44">
        <f t="shared" si="10"/>
        <v>0</v>
      </c>
      <c r="F51" s="44">
        <f t="shared" si="11"/>
        <v>0</v>
      </c>
      <c r="G51" s="49"/>
      <c r="H51" s="49"/>
      <c r="I51" s="49"/>
      <c r="J51" s="49"/>
      <c r="K51" s="49"/>
      <c r="L51" s="49"/>
      <c r="M51" s="53">
        <f>+'Cert.SIN-AC'!AN281</f>
        <v>0</v>
      </c>
      <c r="N51" s="13">
        <f t="shared" si="12"/>
        <v>0</v>
      </c>
      <c r="O51" s="57"/>
      <c r="P51" s="57"/>
      <c r="Q51" s="57"/>
      <c r="R51" s="57"/>
      <c r="S51" s="57"/>
      <c r="T51" s="57"/>
      <c r="U51" s="57"/>
      <c r="V51" s="57"/>
      <c r="W51" s="57">
        <f t="shared" si="13"/>
        <v>0</v>
      </c>
      <c r="X51" s="61"/>
      <c r="Y51" s="61"/>
      <c r="Z51" s="61"/>
      <c r="AA51" s="61"/>
      <c r="AB51" s="61"/>
      <c r="AC51" s="61">
        <f t="shared" si="14"/>
        <v>0</v>
      </c>
      <c r="AD51" s="67"/>
      <c r="AE51" s="67"/>
      <c r="AF51" s="67"/>
      <c r="AG51" s="67">
        <f t="shared" si="15"/>
        <v>0</v>
      </c>
    </row>
    <row r="52" spans="1:36">
      <c r="A52" s="24" t="s">
        <v>47</v>
      </c>
      <c r="B52" s="25" t="s">
        <v>950</v>
      </c>
      <c r="C52" s="44">
        <v>0</v>
      </c>
      <c r="D52" s="44">
        <f t="shared" si="9"/>
        <v>0</v>
      </c>
      <c r="E52" s="44">
        <f t="shared" si="10"/>
        <v>0</v>
      </c>
      <c r="F52" s="44">
        <f t="shared" si="11"/>
        <v>0</v>
      </c>
      <c r="G52" s="49"/>
      <c r="H52" s="49"/>
      <c r="I52" s="49"/>
      <c r="J52" s="49"/>
      <c r="K52" s="49"/>
      <c r="L52" s="49"/>
      <c r="M52" s="53">
        <f>+'Cert.SIN-AC'!AO281</f>
        <v>0</v>
      </c>
      <c r="N52" s="13">
        <f t="shared" si="12"/>
        <v>0</v>
      </c>
      <c r="O52" s="57"/>
      <c r="P52" s="57"/>
      <c r="Q52" s="57"/>
      <c r="R52" s="57"/>
      <c r="S52" s="57"/>
      <c r="T52" s="57"/>
      <c r="U52" s="57"/>
      <c r="V52" s="57"/>
      <c r="W52" s="57">
        <f t="shared" si="13"/>
        <v>0</v>
      </c>
      <c r="X52" s="61"/>
      <c r="Y52" s="61"/>
      <c r="Z52" s="61"/>
      <c r="AA52" s="61"/>
      <c r="AB52" s="61"/>
      <c r="AC52" s="61">
        <f t="shared" si="14"/>
        <v>0</v>
      </c>
      <c r="AD52" s="67"/>
      <c r="AE52" s="67"/>
      <c r="AF52" s="67"/>
      <c r="AG52" s="67">
        <f t="shared" si="15"/>
        <v>0</v>
      </c>
    </row>
    <row r="53" spans="1:36">
      <c r="A53" s="24" t="s">
        <v>48</v>
      </c>
      <c r="B53" s="25" t="s">
        <v>951</v>
      </c>
      <c r="C53" s="44">
        <v>0</v>
      </c>
      <c r="D53" s="44">
        <f t="shared" si="9"/>
        <v>0</v>
      </c>
      <c r="E53" s="44">
        <f t="shared" si="10"/>
        <v>0</v>
      </c>
      <c r="F53" s="44">
        <f t="shared" si="11"/>
        <v>0</v>
      </c>
      <c r="G53" s="49"/>
      <c r="H53" s="49"/>
      <c r="I53" s="49"/>
      <c r="J53" s="49"/>
      <c r="K53" s="49"/>
      <c r="L53" s="49"/>
      <c r="M53" s="53">
        <f>+'Cert.SIN-AC'!AP281</f>
        <v>0</v>
      </c>
      <c r="N53" s="13">
        <f t="shared" si="12"/>
        <v>0</v>
      </c>
      <c r="O53" s="57"/>
      <c r="P53" s="57"/>
      <c r="Q53" s="57"/>
      <c r="R53" s="57"/>
      <c r="S53" s="57"/>
      <c r="T53" s="57"/>
      <c r="U53" s="57"/>
      <c r="V53" s="57"/>
      <c r="W53" s="57">
        <f t="shared" si="13"/>
        <v>0</v>
      </c>
      <c r="X53" s="61"/>
      <c r="Y53" s="61"/>
      <c r="Z53" s="61"/>
      <c r="AA53" s="61"/>
      <c r="AB53" s="61"/>
      <c r="AC53" s="61">
        <f t="shared" si="14"/>
        <v>0</v>
      </c>
      <c r="AD53" s="67"/>
      <c r="AE53" s="67"/>
      <c r="AF53" s="67"/>
      <c r="AG53" s="67">
        <f t="shared" si="15"/>
        <v>0</v>
      </c>
    </row>
    <row r="54" spans="1:36" ht="14.25" customHeight="1">
      <c r="A54" s="24" t="s">
        <v>49</v>
      </c>
      <c r="B54" s="25" t="s">
        <v>952</v>
      </c>
      <c r="C54" s="44">
        <v>0</v>
      </c>
      <c r="D54" s="44">
        <f t="shared" si="9"/>
        <v>0</v>
      </c>
      <c r="E54" s="44">
        <f t="shared" si="10"/>
        <v>0</v>
      </c>
      <c r="F54" s="44">
        <f t="shared" si="11"/>
        <v>0</v>
      </c>
      <c r="G54" s="49"/>
      <c r="H54" s="49"/>
      <c r="I54" s="49"/>
      <c r="J54" s="49"/>
      <c r="K54" s="49"/>
      <c r="L54" s="49"/>
      <c r="M54" s="53">
        <f>+'Cert.SIN-AC'!AQ281</f>
        <v>0</v>
      </c>
      <c r="N54" s="13">
        <f t="shared" si="12"/>
        <v>0</v>
      </c>
      <c r="O54" s="57"/>
      <c r="P54" s="57"/>
      <c r="Q54" s="57"/>
      <c r="R54" s="57"/>
      <c r="S54" s="57"/>
      <c r="T54" s="57"/>
      <c r="U54" s="57"/>
      <c r="V54" s="57"/>
      <c r="W54" s="57">
        <f t="shared" si="13"/>
        <v>0</v>
      </c>
      <c r="X54" s="61"/>
      <c r="Y54" s="61"/>
      <c r="Z54" s="61"/>
      <c r="AA54" s="61"/>
      <c r="AB54" s="61"/>
      <c r="AC54" s="61">
        <f t="shared" si="14"/>
        <v>0</v>
      </c>
      <c r="AD54" s="67"/>
      <c r="AE54" s="67"/>
      <c r="AF54" s="67"/>
      <c r="AG54" s="67">
        <f t="shared" si="15"/>
        <v>0</v>
      </c>
    </row>
    <row r="55" spans="1:36">
      <c r="A55" s="24" t="s">
        <v>51</v>
      </c>
      <c r="B55" s="25" t="s">
        <v>954</v>
      </c>
      <c r="C55" s="44">
        <v>0</v>
      </c>
      <c r="D55" s="44">
        <f t="shared" si="9"/>
        <v>0</v>
      </c>
      <c r="E55" s="44">
        <f t="shared" si="10"/>
        <v>0</v>
      </c>
      <c r="F55" s="44">
        <f t="shared" si="11"/>
        <v>0</v>
      </c>
      <c r="G55" s="49"/>
      <c r="H55" s="49"/>
      <c r="I55" s="49"/>
      <c r="J55" s="49"/>
      <c r="K55" s="49"/>
      <c r="L55" s="49"/>
      <c r="M55" s="53">
        <f>+'Cert.SIN-AC'!AR281</f>
        <v>0</v>
      </c>
      <c r="N55" s="13">
        <f t="shared" si="12"/>
        <v>0</v>
      </c>
      <c r="O55" s="57"/>
      <c r="P55" s="57"/>
      <c r="Q55" s="57"/>
      <c r="R55" s="57"/>
      <c r="S55" s="57"/>
      <c r="T55" s="57"/>
      <c r="U55" s="57"/>
      <c r="V55" s="57"/>
      <c r="W55" s="57">
        <f t="shared" si="13"/>
        <v>0</v>
      </c>
      <c r="X55" s="61"/>
      <c r="Y55" s="61"/>
      <c r="Z55" s="61"/>
      <c r="AA55" s="61"/>
      <c r="AB55" s="61"/>
      <c r="AC55" s="61">
        <f t="shared" si="14"/>
        <v>0</v>
      </c>
      <c r="AD55" s="67"/>
      <c r="AE55" s="67"/>
      <c r="AF55" s="67"/>
      <c r="AG55" s="67">
        <f t="shared" si="15"/>
        <v>0</v>
      </c>
    </row>
    <row r="56" spans="1:36">
      <c r="A56" s="24" t="s">
        <v>52</v>
      </c>
      <c r="B56" s="25" t="s">
        <v>955</v>
      </c>
      <c r="C56" s="44">
        <v>0</v>
      </c>
      <c r="D56" s="44">
        <f t="shared" si="9"/>
        <v>0</v>
      </c>
      <c r="E56" s="44">
        <f t="shared" si="10"/>
        <v>0</v>
      </c>
      <c r="F56" s="44">
        <f t="shared" si="11"/>
        <v>0</v>
      </c>
      <c r="G56" s="49"/>
      <c r="H56" s="49"/>
      <c r="I56" s="49"/>
      <c r="J56" s="49"/>
      <c r="K56" s="49"/>
      <c r="L56" s="49"/>
      <c r="M56" s="53">
        <f>+'Cert.SIN-AC'!AS281</f>
        <v>0</v>
      </c>
      <c r="N56" s="13">
        <f t="shared" si="12"/>
        <v>0</v>
      </c>
      <c r="O56" s="57"/>
      <c r="P56" s="57"/>
      <c r="Q56" s="57"/>
      <c r="R56" s="57"/>
      <c r="S56" s="57"/>
      <c r="T56" s="57"/>
      <c r="U56" s="57"/>
      <c r="V56" s="57"/>
      <c r="W56" s="57">
        <f t="shared" si="13"/>
        <v>0</v>
      </c>
      <c r="X56" s="61"/>
      <c r="Y56" s="61"/>
      <c r="Z56" s="61"/>
      <c r="AA56" s="61"/>
      <c r="AB56" s="61"/>
      <c r="AC56" s="61">
        <f t="shared" si="14"/>
        <v>0</v>
      </c>
      <c r="AD56" s="67"/>
      <c r="AE56" s="67"/>
      <c r="AF56" s="67"/>
      <c r="AG56" s="67">
        <f t="shared" si="15"/>
        <v>0</v>
      </c>
    </row>
    <row r="57" spans="1:36">
      <c r="A57" s="24" t="s">
        <v>53</v>
      </c>
      <c r="B57" s="25" t="s">
        <v>391</v>
      </c>
      <c r="C57" s="44">
        <v>0</v>
      </c>
      <c r="D57" s="44">
        <f t="shared" si="9"/>
        <v>0</v>
      </c>
      <c r="E57" s="44">
        <f t="shared" si="10"/>
        <v>0</v>
      </c>
      <c r="F57" s="44">
        <f t="shared" si="11"/>
        <v>0</v>
      </c>
      <c r="G57" s="49"/>
      <c r="H57" s="49"/>
      <c r="I57" s="49"/>
      <c r="J57" s="49"/>
      <c r="K57" s="49"/>
      <c r="L57" s="49"/>
      <c r="M57" s="53">
        <f>+'Cert.SIN-AC'!AT281</f>
        <v>0</v>
      </c>
      <c r="N57" s="13">
        <f t="shared" si="12"/>
        <v>0</v>
      </c>
      <c r="O57" s="57"/>
      <c r="P57" s="57"/>
      <c r="Q57" s="57"/>
      <c r="R57" s="57"/>
      <c r="S57" s="57"/>
      <c r="T57" s="57"/>
      <c r="U57" s="57"/>
      <c r="V57" s="57"/>
      <c r="W57" s="57">
        <f t="shared" si="13"/>
        <v>0</v>
      </c>
      <c r="X57" s="61"/>
      <c r="Y57" s="61"/>
      <c r="Z57" s="61"/>
      <c r="AA57" s="61"/>
      <c r="AB57" s="61"/>
      <c r="AC57" s="61">
        <f t="shared" si="14"/>
        <v>0</v>
      </c>
      <c r="AD57" s="67"/>
      <c r="AE57" s="67"/>
      <c r="AF57" s="67"/>
      <c r="AG57" s="67">
        <f t="shared" si="15"/>
        <v>0</v>
      </c>
    </row>
    <row r="58" spans="1:36">
      <c r="A58" s="24" t="s">
        <v>54</v>
      </c>
      <c r="B58" s="25" t="s">
        <v>956</v>
      </c>
      <c r="C58" s="44">
        <v>0</v>
      </c>
      <c r="D58" s="44">
        <f t="shared" si="9"/>
        <v>0</v>
      </c>
      <c r="E58" s="44">
        <f t="shared" si="10"/>
        <v>0</v>
      </c>
      <c r="F58" s="44">
        <f t="shared" si="11"/>
        <v>0</v>
      </c>
      <c r="G58" s="49"/>
      <c r="H58" s="49"/>
      <c r="I58" s="49"/>
      <c r="J58" s="49"/>
      <c r="K58" s="49"/>
      <c r="L58" s="49"/>
      <c r="M58" s="53">
        <f>+'Cert.SIN-AC'!AU281</f>
        <v>0</v>
      </c>
      <c r="N58" s="13">
        <f t="shared" si="12"/>
        <v>0</v>
      </c>
      <c r="O58" s="57"/>
      <c r="P58" s="57"/>
      <c r="Q58" s="57"/>
      <c r="R58" s="57"/>
      <c r="S58" s="57"/>
      <c r="T58" s="57"/>
      <c r="U58" s="57"/>
      <c r="V58" s="57"/>
      <c r="W58" s="57">
        <f t="shared" si="13"/>
        <v>0</v>
      </c>
      <c r="X58" s="61"/>
      <c r="Y58" s="61"/>
      <c r="Z58" s="61"/>
      <c r="AA58" s="61"/>
      <c r="AB58" s="61"/>
      <c r="AC58" s="61">
        <f t="shared" si="14"/>
        <v>0</v>
      </c>
      <c r="AD58" s="67"/>
      <c r="AE58" s="67"/>
      <c r="AF58" s="67"/>
      <c r="AG58" s="67">
        <f t="shared" si="15"/>
        <v>0</v>
      </c>
    </row>
    <row r="59" spans="1:36" s="1" customFormat="1">
      <c r="A59" s="24" t="s">
        <v>55</v>
      </c>
      <c r="B59" s="25" t="s">
        <v>389</v>
      </c>
      <c r="C59" s="44">
        <v>0</v>
      </c>
      <c r="D59" s="44">
        <f t="shared" si="9"/>
        <v>0</v>
      </c>
      <c r="E59" s="44">
        <f t="shared" si="10"/>
        <v>0</v>
      </c>
      <c r="F59" s="44">
        <f t="shared" si="11"/>
        <v>0</v>
      </c>
      <c r="G59" s="49"/>
      <c r="H59" s="49"/>
      <c r="I59" s="49"/>
      <c r="J59" s="49"/>
      <c r="K59" s="49"/>
      <c r="L59" s="49"/>
      <c r="M59" s="53">
        <f>+'Cert.SIN-AC'!AV281</f>
        <v>0</v>
      </c>
      <c r="N59" s="13">
        <f t="shared" si="12"/>
        <v>0</v>
      </c>
      <c r="O59" s="57"/>
      <c r="P59" s="57"/>
      <c r="Q59" s="57"/>
      <c r="R59" s="57"/>
      <c r="S59" s="57"/>
      <c r="T59" s="57"/>
      <c r="U59" s="57"/>
      <c r="V59" s="57"/>
      <c r="W59" s="57">
        <f t="shared" si="13"/>
        <v>0</v>
      </c>
      <c r="X59" s="61"/>
      <c r="Y59" s="61"/>
      <c r="Z59" s="61"/>
      <c r="AA59" s="61"/>
      <c r="AB59" s="61"/>
      <c r="AC59" s="61">
        <f t="shared" si="14"/>
        <v>0</v>
      </c>
      <c r="AD59" s="67"/>
      <c r="AE59" s="67"/>
      <c r="AF59" s="67"/>
      <c r="AG59" s="67">
        <f t="shared" si="15"/>
        <v>0</v>
      </c>
      <c r="AH59"/>
      <c r="AI59"/>
      <c r="AJ59"/>
    </row>
    <row r="60" spans="1:36" ht="13.5" customHeight="1">
      <c r="A60" s="24" t="s">
        <v>957</v>
      </c>
      <c r="B60" s="111" t="s">
        <v>958</v>
      </c>
      <c r="C60" s="44">
        <v>0</v>
      </c>
      <c r="D60" s="44">
        <f t="shared" si="9"/>
        <v>0</v>
      </c>
      <c r="E60" s="44">
        <f t="shared" si="10"/>
        <v>0</v>
      </c>
      <c r="F60" s="44">
        <f t="shared" si="11"/>
        <v>0</v>
      </c>
      <c r="G60" s="49"/>
      <c r="H60" s="49"/>
      <c r="I60" s="49"/>
      <c r="J60" s="49"/>
      <c r="K60" s="49"/>
      <c r="L60" s="49"/>
      <c r="M60" s="53">
        <f>+'Cert.SIN-AC'!AW281</f>
        <v>0</v>
      </c>
      <c r="N60" s="13">
        <f t="shared" si="12"/>
        <v>0</v>
      </c>
      <c r="O60" s="57"/>
      <c r="P60" s="57"/>
      <c r="Q60" s="57"/>
      <c r="R60" s="57"/>
      <c r="S60" s="57"/>
      <c r="T60" s="57"/>
      <c r="U60" s="57"/>
      <c r="V60" s="57"/>
      <c r="W60" s="57">
        <f t="shared" si="13"/>
        <v>0</v>
      </c>
      <c r="X60" s="61"/>
      <c r="Y60" s="61"/>
      <c r="Z60" s="61"/>
      <c r="AA60" s="61"/>
      <c r="AB60" s="61"/>
      <c r="AC60" s="61">
        <f t="shared" si="14"/>
        <v>0</v>
      </c>
      <c r="AD60" s="67"/>
      <c r="AE60" s="67"/>
      <c r="AF60" s="67"/>
      <c r="AG60" s="67">
        <f t="shared" si="15"/>
        <v>0</v>
      </c>
    </row>
    <row r="61" spans="1:36" ht="13.5" customHeight="1">
      <c r="A61" s="24" t="s">
        <v>57</v>
      </c>
      <c r="B61" s="27" t="s">
        <v>959</v>
      </c>
      <c r="C61" s="44">
        <v>0</v>
      </c>
      <c r="D61" s="44">
        <f t="shared" si="9"/>
        <v>0</v>
      </c>
      <c r="E61" s="44">
        <f t="shared" si="10"/>
        <v>0</v>
      </c>
      <c r="F61" s="44">
        <f t="shared" si="11"/>
        <v>0</v>
      </c>
      <c r="G61" s="49"/>
      <c r="H61" s="49"/>
      <c r="I61" s="49"/>
      <c r="J61" s="49"/>
      <c r="K61" s="49"/>
      <c r="L61" s="49"/>
      <c r="M61" s="53">
        <f>+'Cert.SIN-AC'!AX281</f>
        <v>0</v>
      </c>
      <c r="N61" s="13">
        <f t="shared" si="12"/>
        <v>0</v>
      </c>
      <c r="O61" s="57"/>
      <c r="P61" s="57"/>
      <c r="Q61" s="57"/>
      <c r="R61" s="57"/>
      <c r="S61" s="57"/>
      <c r="T61" s="57"/>
      <c r="U61" s="57"/>
      <c r="V61" s="57"/>
      <c r="W61" s="57">
        <f t="shared" si="13"/>
        <v>0</v>
      </c>
      <c r="X61" s="61"/>
      <c r="Y61" s="61"/>
      <c r="Z61" s="61"/>
      <c r="AA61" s="61"/>
      <c r="AB61" s="61"/>
      <c r="AC61" s="61">
        <f t="shared" si="14"/>
        <v>0</v>
      </c>
      <c r="AD61" s="67"/>
      <c r="AE61" s="67"/>
      <c r="AF61" s="67"/>
      <c r="AG61" s="67">
        <f t="shared" si="15"/>
        <v>0</v>
      </c>
    </row>
    <row r="62" spans="1:36" ht="13.5" customHeight="1">
      <c r="A62" s="24" t="s">
        <v>60</v>
      </c>
      <c r="B62" s="27" t="s">
        <v>962</v>
      </c>
      <c r="C62" s="44">
        <v>0</v>
      </c>
      <c r="D62" s="44">
        <f t="shared" si="9"/>
        <v>0</v>
      </c>
      <c r="E62" s="44">
        <f t="shared" si="10"/>
        <v>0</v>
      </c>
      <c r="F62" s="44">
        <f t="shared" si="11"/>
        <v>0</v>
      </c>
      <c r="G62" s="49"/>
      <c r="H62" s="49"/>
      <c r="I62" s="49"/>
      <c r="J62" s="49"/>
      <c r="K62" s="49"/>
      <c r="L62" s="49"/>
      <c r="M62" s="53">
        <f>+'Cert.SIN-AC'!AY281</f>
        <v>0</v>
      </c>
      <c r="N62" s="13">
        <f t="shared" si="12"/>
        <v>0</v>
      </c>
      <c r="O62" s="57"/>
      <c r="P62" s="57"/>
      <c r="Q62" s="57"/>
      <c r="R62" s="57"/>
      <c r="S62" s="57"/>
      <c r="T62" s="57"/>
      <c r="U62" s="57"/>
      <c r="V62" s="57"/>
      <c r="W62" s="57">
        <f t="shared" si="13"/>
        <v>0</v>
      </c>
      <c r="X62" s="61"/>
      <c r="Y62" s="61"/>
      <c r="Z62" s="61"/>
      <c r="AA62" s="61"/>
      <c r="AB62" s="61"/>
      <c r="AC62" s="61">
        <f t="shared" si="14"/>
        <v>0</v>
      </c>
      <c r="AD62" s="67"/>
      <c r="AE62" s="67"/>
      <c r="AF62" s="67"/>
      <c r="AG62" s="67">
        <f t="shared" si="15"/>
        <v>0</v>
      </c>
    </row>
    <row r="63" spans="1:36">
      <c r="A63" s="24" t="s">
        <v>61</v>
      </c>
      <c r="B63" s="25" t="s">
        <v>963</v>
      </c>
      <c r="C63" s="44">
        <v>0</v>
      </c>
      <c r="D63" s="44">
        <f t="shared" si="9"/>
        <v>0</v>
      </c>
      <c r="E63" s="44">
        <f t="shared" si="10"/>
        <v>0</v>
      </c>
      <c r="F63" s="44">
        <f t="shared" si="11"/>
        <v>0</v>
      </c>
      <c r="G63" s="49"/>
      <c r="H63" s="49"/>
      <c r="I63" s="49"/>
      <c r="J63" s="49"/>
      <c r="K63" s="49"/>
      <c r="L63" s="49"/>
      <c r="M63" s="53">
        <f>+'Cert.SIN-AC'!AZ281</f>
        <v>0</v>
      </c>
      <c r="N63" s="13">
        <f t="shared" si="12"/>
        <v>0</v>
      </c>
      <c r="O63" s="57"/>
      <c r="P63" s="57"/>
      <c r="Q63" s="57"/>
      <c r="R63" s="57"/>
      <c r="S63" s="57"/>
      <c r="T63" s="57"/>
      <c r="U63" s="57"/>
      <c r="V63" s="57"/>
      <c r="W63" s="57">
        <f t="shared" si="13"/>
        <v>0</v>
      </c>
      <c r="X63" s="61"/>
      <c r="Y63" s="61"/>
      <c r="Z63" s="61"/>
      <c r="AA63" s="61"/>
      <c r="AB63" s="61"/>
      <c r="AC63" s="61">
        <f t="shared" si="14"/>
        <v>0</v>
      </c>
      <c r="AD63" s="67"/>
      <c r="AE63" s="67"/>
      <c r="AF63" s="67"/>
      <c r="AG63" s="67">
        <f t="shared" si="15"/>
        <v>0</v>
      </c>
    </row>
    <row r="64" spans="1:36">
      <c r="A64" s="24"/>
      <c r="B64" s="25"/>
      <c r="C64" s="44"/>
      <c r="D64" s="44"/>
      <c r="E64" s="44"/>
      <c r="F64" s="44"/>
      <c r="G64" s="49"/>
      <c r="H64" s="49"/>
      <c r="I64" s="49"/>
      <c r="J64" s="49"/>
      <c r="K64" s="49"/>
      <c r="L64" s="49"/>
      <c r="M64" s="53"/>
      <c r="N64" s="11"/>
      <c r="O64" s="57"/>
      <c r="P64" s="57"/>
      <c r="Q64" s="57"/>
      <c r="R64" s="57"/>
      <c r="S64" s="57"/>
      <c r="T64" s="57"/>
      <c r="U64" s="57"/>
      <c r="V64" s="57"/>
      <c r="W64" s="57"/>
      <c r="X64" s="61"/>
      <c r="Y64" s="61"/>
      <c r="Z64" s="61"/>
      <c r="AA64" s="61"/>
      <c r="AB64" s="61"/>
      <c r="AC64" s="61"/>
      <c r="AD64" s="67"/>
      <c r="AE64" s="67"/>
      <c r="AF64" s="67"/>
      <c r="AG64" s="66"/>
    </row>
    <row r="65" spans="1:33">
      <c r="A65" s="20" t="s">
        <v>964</v>
      </c>
      <c r="B65" s="26" t="s">
        <v>965</v>
      </c>
      <c r="C65" s="43">
        <f t="shared" ref="C65:AG65" si="16">SUM(C67:C86)</f>
        <v>0</v>
      </c>
      <c r="D65" s="43">
        <f t="shared" si="16"/>
        <v>0</v>
      </c>
      <c r="E65" s="43">
        <f t="shared" si="16"/>
        <v>0</v>
      </c>
      <c r="F65" s="43">
        <f t="shared" si="16"/>
        <v>0</v>
      </c>
      <c r="G65" s="47">
        <f t="shared" si="16"/>
        <v>0</v>
      </c>
      <c r="H65" s="47">
        <f t="shared" si="16"/>
        <v>0</v>
      </c>
      <c r="I65" s="47">
        <f t="shared" si="16"/>
        <v>0</v>
      </c>
      <c r="J65" s="47">
        <f t="shared" si="16"/>
        <v>0</v>
      </c>
      <c r="K65" s="47">
        <f t="shared" si="16"/>
        <v>0</v>
      </c>
      <c r="L65" s="47">
        <f t="shared" si="16"/>
        <v>0</v>
      </c>
      <c r="M65" s="51">
        <f t="shared" si="16"/>
        <v>0</v>
      </c>
      <c r="N65" s="33">
        <f t="shared" si="16"/>
        <v>0</v>
      </c>
      <c r="O65" s="55">
        <f t="shared" si="16"/>
        <v>0</v>
      </c>
      <c r="P65" s="55">
        <f t="shared" si="16"/>
        <v>0</v>
      </c>
      <c r="Q65" s="55">
        <f t="shared" si="16"/>
        <v>0</v>
      </c>
      <c r="R65" s="55">
        <f t="shared" si="16"/>
        <v>0</v>
      </c>
      <c r="S65" s="55">
        <f t="shared" si="16"/>
        <v>0</v>
      </c>
      <c r="T65" s="55">
        <f t="shared" si="16"/>
        <v>0</v>
      </c>
      <c r="U65" s="55">
        <f t="shared" si="16"/>
        <v>0</v>
      </c>
      <c r="V65" s="55">
        <f t="shared" si="16"/>
        <v>0</v>
      </c>
      <c r="W65" s="55">
        <f t="shared" si="16"/>
        <v>0</v>
      </c>
      <c r="X65" s="59">
        <f t="shared" si="16"/>
        <v>0</v>
      </c>
      <c r="Y65" s="59">
        <f t="shared" si="16"/>
        <v>0</v>
      </c>
      <c r="Z65" s="59">
        <f t="shared" si="16"/>
        <v>0</v>
      </c>
      <c r="AA65" s="59">
        <f t="shared" si="16"/>
        <v>0</v>
      </c>
      <c r="AB65" s="59">
        <f t="shared" si="16"/>
        <v>0</v>
      </c>
      <c r="AC65" s="59">
        <f t="shared" si="16"/>
        <v>0</v>
      </c>
      <c r="AD65" s="65">
        <f t="shared" si="16"/>
        <v>0</v>
      </c>
      <c r="AE65" s="65">
        <f t="shared" si="16"/>
        <v>0</v>
      </c>
      <c r="AF65" s="65">
        <f t="shared" si="16"/>
        <v>0</v>
      </c>
      <c r="AG65" s="65">
        <f t="shared" si="16"/>
        <v>0</v>
      </c>
    </row>
    <row r="66" spans="1:33">
      <c r="A66" s="24"/>
      <c r="B66" s="25"/>
      <c r="C66" s="44"/>
      <c r="D66" s="44"/>
      <c r="E66" s="44"/>
      <c r="F66" s="44"/>
      <c r="G66" s="49"/>
      <c r="H66" s="49"/>
      <c r="I66" s="49"/>
      <c r="J66" s="49"/>
      <c r="K66" s="49"/>
      <c r="L66" s="49"/>
      <c r="M66" s="53"/>
      <c r="O66" s="57"/>
      <c r="P66" s="57"/>
      <c r="Q66" s="57"/>
      <c r="R66" s="57"/>
      <c r="S66" s="57"/>
      <c r="T66" s="57"/>
      <c r="U66" s="57"/>
      <c r="V66" s="57"/>
      <c r="W66" s="57"/>
      <c r="X66" s="61"/>
      <c r="Y66" s="61"/>
      <c r="Z66" s="61"/>
      <c r="AA66" s="61"/>
      <c r="AB66" s="61"/>
      <c r="AC66" s="61"/>
      <c r="AD66" s="67"/>
      <c r="AE66" s="67"/>
      <c r="AF66" s="67"/>
      <c r="AG66" s="66"/>
    </row>
    <row r="67" spans="1:33">
      <c r="A67" s="24" t="s">
        <v>62</v>
      </c>
      <c r="B67" s="25" t="s">
        <v>966</v>
      </c>
      <c r="C67" s="44">
        <v>0</v>
      </c>
      <c r="D67" s="44">
        <f t="shared" ref="D67:D86" si="17">+AG67</f>
        <v>0</v>
      </c>
      <c r="E67" s="44">
        <f t="shared" ref="E67:E86" si="18">+W67+AC67</f>
        <v>0</v>
      </c>
      <c r="F67" s="44">
        <f t="shared" ref="F67:F86" si="19">+C67+D67+E67</f>
        <v>0</v>
      </c>
      <c r="G67" s="49"/>
      <c r="H67" s="49"/>
      <c r="I67" s="49"/>
      <c r="J67" s="49"/>
      <c r="K67" s="49"/>
      <c r="L67" s="49"/>
      <c r="M67" s="53">
        <f>+'Cert.SIN-AC'!BA281</f>
        <v>0</v>
      </c>
      <c r="N67" s="13">
        <f t="shared" ref="N67:N86" si="20">+F67-M67</f>
        <v>0</v>
      </c>
      <c r="O67" s="57"/>
      <c r="P67" s="57"/>
      <c r="Q67" s="57"/>
      <c r="R67" s="57"/>
      <c r="S67" s="57"/>
      <c r="T67" s="57"/>
      <c r="U67" s="57"/>
      <c r="V67" s="57"/>
      <c r="W67" s="57">
        <f t="shared" ref="W67:W86" si="21">+O67+P67+Q67+R67+S67+T67+U67</f>
        <v>0</v>
      </c>
      <c r="X67" s="61"/>
      <c r="Y67" s="61"/>
      <c r="Z67" s="61"/>
      <c r="AA67" s="61"/>
      <c r="AB67" s="61"/>
      <c r="AC67" s="61">
        <f t="shared" ref="AC67:AC86" si="22">+X67+Y67+Z67+AA67+AB67</f>
        <v>0</v>
      </c>
      <c r="AD67" s="67"/>
      <c r="AE67" s="67"/>
      <c r="AF67" s="67"/>
      <c r="AG67" s="67">
        <f t="shared" ref="AG67:AG86" si="23">SUM(AD67:AF67)</f>
        <v>0</v>
      </c>
    </row>
    <row r="68" spans="1:33">
      <c r="A68" s="24" t="s">
        <v>63</v>
      </c>
      <c r="B68" s="25" t="s">
        <v>967</v>
      </c>
      <c r="C68" s="44">
        <v>0</v>
      </c>
      <c r="D68" s="44">
        <f t="shared" si="17"/>
        <v>0</v>
      </c>
      <c r="E68" s="44">
        <f t="shared" si="18"/>
        <v>0</v>
      </c>
      <c r="F68" s="44">
        <f t="shared" si="19"/>
        <v>0</v>
      </c>
      <c r="G68" s="49"/>
      <c r="H68" s="49"/>
      <c r="I68" s="49"/>
      <c r="J68" s="49"/>
      <c r="K68" s="49"/>
      <c r="L68" s="49"/>
      <c r="M68" s="53">
        <f>+'Cert.SIN-AC'!BB281</f>
        <v>0</v>
      </c>
      <c r="N68" s="13">
        <f t="shared" si="20"/>
        <v>0</v>
      </c>
      <c r="O68" s="57"/>
      <c r="P68" s="57"/>
      <c r="Q68" s="57"/>
      <c r="R68" s="57"/>
      <c r="S68" s="57"/>
      <c r="T68" s="57"/>
      <c r="U68" s="57"/>
      <c r="V68" s="57"/>
      <c r="W68" s="57">
        <f t="shared" si="21"/>
        <v>0</v>
      </c>
      <c r="X68" s="61"/>
      <c r="Y68" s="61"/>
      <c r="Z68" s="61"/>
      <c r="AA68" s="61"/>
      <c r="AB68" s="61"/>
      <c r="AC68" s="61">
        <f t="shared" si="22"/>
        <v>0</v>
      </c>
      <c r="AD68" s="67"/>
      <c r="AE68" s="67"/>
      <c r="AF68" s="67"/>
      <c r="AG68" s="67">
        <f t="shared" si="23"/>
        <v>0</v>
      </c>
    </row>
    <row r="69" spans="1:33">
      <c r="A69" s="24" t="s">
        <v>64</v>
      </c>
      <c r="B69" s="25" t="s">
        <v>968</v>
      </c>
      <c r="C69" s="44">
        <v>0</v>
      </c>
      <c r="D69" s="44">
        <f t="shared" si="17"/>
        <v>0</v>
      </c>
      <c r="E69" s="44">
        <f t="shared" si="18"/>
        <v>0</v>
      </c>
      <c r="F69" s="44">
        <f t="shared" si="19"/>
        <v>0</v>
      </c>
      <c r="G69" s="49"/>
      <c r="H69" s="49"/>
      <c r="I69" s="49"/>
      <c r="J69" s="49"/>
      <c r="K69" s="49"/>
      <c r="L69" s="49"/>
      <c r="M69" s="53">
        <f>+'Cert.SIN-AC'!BC281</f>
        <v>0</v>
      </c>
      <c r="N69" s="13">
        <f t="shared" si="20"/>
        <v>0</v>
      </c>
      <c r="O69" s="57"/>
      <c r="P69" s="57"/>
      <c r="Q69" s="57"/>
      <c r="R69" s="57"/>
      <c r="S69" s="57"/>
      <c r="T69" s="57"/>
      <c r="U69" s="57"/>
      <c r="V69" s="57"/>
      <c r="W69" s="57">
        <f t="shared" si="21"/>
        <v>0</v>
      </c>
      <c r="X69" s="61"/>
      <c r="Y69" s="61"/>
      <c r="Z69" s="61"/>
      <c r="AA69" s="61"/>
      <c r="AB69" s="61"/>
      <c r="AC69" s="61">
        <f t="shared" si="22"/>
        <v>0</v>
      </c>
      <c r="AD69" s="67"/>
      <c r="AE69" s="67"/>
      <c r="AF69" s="67"/>
      <c r="AG69" s="67">
        <f t="shared" si="23"/>
        <v>0</v>
      </c>
    </row>
    <row r="70" spans="1:33">
      <c r="A70" s="24" t="s">
        <v>65</v>
      </c>
      <c r="B70" s="25" t="s">
        <v>969</v>
      </c>
      <c r="C70" s="44">
        <v>0</v>
      </c>
      <c r="D70" s="44">
        <f t="shared" si="17"/>
        <v>0</v>
      </c>
      <c r="E70" s="44">
        <f t="shared" si="18"/>
        <v>0</v>
      </c>
      <c r="F70" s="44">
        <f t="shared" si="19"/>
        <v>0</v>
      </c>
      <c r="G70" s="49"/>
      <c r="H70" s="49"/>
      <c r="I70" s="49"/>
      <c r="J70" s="49"/>
      <c r="K70" s="49"/>
      <c r="L70" s="49"/>
      <c r="M70" s="53">
        <f>+'Cert.SIN-AC'!BD281</f>
        <v>0</v>
      </c>
      <c r="N70" s="13">
        <f t="shared" si="20"/>
        <v>0</v>
      </c>
      <c r="O70" s="57"/>
      <c r="P70" s="57"/>
      <c r="Q70" s="57"/>
      <c r="R70" s="57"/>
      <c r="S70" s="57"/>
      <c r="T70" s="57"/>
      <c r="U70" s="57"/>
      <c r="V70" s="57"/>
      <c r="W70" s="57">
        <f t="shared" si="21"/>
        <v>0</v>
      </c>
      <c r="X70" s="61"/>
      <c r="Y70" s="61"/>
      <c r="Z70" s="61"/>
      <c r="AA70" s="61"/>
      <c r="AB70" s="61"/>
      <c r="AC70" s="61">
        <f t="shared" si="22"/>
        <v>0</v>
      </c>
      <c r="AD70" s="67"/>
      <c r="AE70" s="67"/>
      <c r="AF70" s="67"/>
      <c r="AG70" s="67">
        <f t="shared" si="23"/>
        <v>0</v>
      </c>
    </row>
    <row r="71" spans="1:33">
      <c r="A71" s="24" t="s">
        <v>66</v>
      </c>
      <c r="B71" s="25" t="s">
        <v>970</v>
      </c>
      <c r="C71" s="44">
        <v>0</v>
      </c>
      <c r="D71" s="44">
        <f t="shared" si="17"/>
        <v>0</v>
      </c>
      <c r="E71" s="44">
        <f t="shared" si="18"/>
        <v>0</v>
      </c>
      <c r="F71" s="44">
        <f t="shared" si="19"/>
        <v>0</v>
      </c>
      <c r="G71" s="49"/>
      <c r="H71" s="49"/>
      <c r="I71" s="49"/>
      <c r="J71" s="49"/>
      <c r="K71" s="49"/>
      <c r="L71" s="49"/>
      <c r="M71" s="53">
        <f>+'Cert.SIN-AC'!BE281</f>
        <v>0</v>
      </c>
      <c r="N71" s="13">
        <f t="shared" si="20"/>
        <v>0</v>
      </c>
      <c r="O71" s="57"/>
      <c r="P71" s="57"/>
      <c r="Q71" s="57"/>
      <c r="R71" s="57"/>
      <c r="S71" s="57"/>
      <c r="T71" s="57"/>
      <c r="U71" s="57"/>
      <c r="V71" s="57"/>
      <c r="W71" s="57">
        <f t="shared" si="21"/>
        <v>0</v>
      </c>
      <c r="X71" s="61"/>
      <c r="Y71" s="61"/>
      <c r="Z71" s="61"/>
      <c r="AA71" s="61"/>
      <c r="AB71" s="61"/>
      <c r="AC71" s="61">
        <f t="shared" si="22"/>
        <v>0</v>
      </c>
      <c r="AD71" s="67"/>
      <c r="AE71" s="67"/>
      <c r="AF71" s="67"/>
      <c r="AG71" s="67">
        <f t="shared" si="23"/>
        <v>0</v>
      </c>
    </row>
    <row r="72" spans="1:33">
      <c r="A72" s="24" t="s">
        <v>67</v>
      </c>
      <c r="B72" s="25" t="s">
        <v>971</v>
      </c>
      <c r="C72" s="44">
        <v>0</v>
      </c>
      <c r="D72" s="44">
        <f t="shared" si="17"/>
        <v>0</v>
      </c>
      <c r="E72" s="44">
        <f t="shared" si="18"/>
        <v>0</v>
      </c>
      <c r="F72" s="44">
        <f t="shared" si="19"/>
        <v>0</v>
      </c>
      <c r="G72" s="49"/>
      <c r="H72" s="49"/>
      <c r="I72" s="49"/>
      <c r="J72" s="49"/>
      <c r="K72" s="49"/>
      <c r="L72" s="49"/>
      <c r="M72" s="53">
        <f>+'Cert.SIN-AC'!BF281</f>
        <v>0</v>
      </c>
      <c r="N72" s="13">
        <f t="shared" si="20"/>
        <v>0</v>
      </c>
      <c r="O72" s="57"/>
      <c r="P72" s="57"/>
      <c r="Q72" s="57"/>
      <c r="R72" s="57"/>
      <c r="S72" s="57"/>
      <c r="T72" s="57"/>
      <c r="U72" s="57"/>
      <c r="V72" s="57"/>
      <c r="W72" s="57">
        <f t="shared" si="21"/>
        <v>0</v>
      </c>
      <c r="X72" s="61"/>
      <c r="Y72" s="61"/>
      <c r="Z72" s="61"/>
      <c r="AA72" s="61"/>
      <c r="AB72" s="61"/>
      <c r="AC72" s="61">
        <f t="shared" si="22"/>
        <v>0</v>
      </c>
      <c r="AD72" s="67"/>
      <c r="AE72" s="67"/>
      <c r="AF72" s="67"/>
      <c r="AG72" s="67">
        <f t="shared" si="23"/>
        <v>0</v>
      </c>
    </row>
    <row r="73" spans="1:33">
      <c r="A73" s="24" t="s">
        <v>68</v>
      </c>
      <c r="B73" s="25" t="s">
        <v>972</v>
      </c>
      <c r="C73" s="44">
        <v>0</v>
      </c>
      <c r="D73" s="44">
        <f t="shared" si="17"/>
        <v>0</v>
      </c>
      <c r="E73" s="44">
        <f t="shared" si="18"/>
        <v>0</v>
      </c>
      <c r="F73" s="44">
        <f t="shared" si="19"/>
        <v>0</v>
      </c>
      <c r="G73" s="49"/>
      <c r="H73" s="49"/>
      <c r="I73" s="49"/>
      <c r="J73" s="49"/>
      <c r="K73" s="49"/>
      <c r="L73" s="49"/>
      <c r="M73" s="53">
        <f>+'Cert.SIN-AC'!BG281</f>
        <v>0</v>
      </c>
      <c r="N73" s="13">
        <f t="shared" si="20"/>
        <v>0</v>
      </c>
      <c r="O73" s="57"/>
      <c r="P73" s="57"/>
      <c r="Q73" s="57"/>
      <c r="R73" s="57"/>
      <c r="S73" s="57"/>
      <c r="T73" s="57"/>
      <c r="U73" s="57"/>
      <c r="V73" s="57"/>
      <c r="W73" s="57">
        <f t="shared" si="21"/>
        <v>0</v>
      </c>
      <c r="X73" s="61"/>
      <c r="Y73" s="61"/>
      <c r="Z73" s="61"/>
      <c r="AA73" s="61"/>
      <c r="AB73" s="61"/>
      <c r="AC73" s="61">
        <f t="shared" si="22"/>
        <v>0</v>
      </c>
      <c r="AD73" s="67"/>
      <c r="AE73" s="67"/>
      <c r="AF73" s="67"/>
      <c r="AG73" s="67">
        <f t="shared" si="23"/>
        <v>0</v>
      </c>
    </row>
    <row r="74" spans="1:33">
      <c r="A74" s="24" t="s">
        <v>69</v>
      </c>
      <c r="B74" s="25" t="s">
        <v>973</v>
      </c>
      <c r="C74" s="44">
        <v>0</v>
      </c>
      <c r="D74" s="44">
        <f t="shared" si="17"/>
        <v>0</v>
      </c>
      <c r="E74" s="44">
        <f t="shared" si="18"/>
        <v>0</v>
      </c>
      <c r="F74" s="44">
        <f t="shared" si="19"/>
        <v>0</v>
      </c>
      <c r="G74" s="49"/>
      <c r="H74" s="49"/>
      <c r="I74" s="49"/>
      <c r="J74" s="49"/>
      <c r="K74" s="49"/>
      <c r="L74" s="49"/>
      <c r="M74" s="53">
        <f>+'Cert.SIN-AC'!BH281</f>
        <v>0</v>
      </c>
      <c r="N74" s="13">
        <f t="shared" si="20"/>
        <v>0</v>
      </c>
      <c r="O74" s="57"/>
      <c r="P74" s="57"/>
      <c r="Q74" s="57"/>
      <c r="R74" s="57"/>
      <c r="S74" s="57"/>
      <c r="T74" s="57"/>
      <c r="U74" s="57"/>
      <c r="V74" s="57"/>
      <c r="W74" s="57">
        <f t="shared" si="21"/>
        <v>0</v>
      </c>
      <c r="X74" s="61"/>
      <c r="Y74" s="61"/>
      <c r="Z74" s="61"/>
      <c r="AA74" s="61"/>
      <c r="AB74" s="61"/>
      <c r="AC74" s="61">
        <f t="shared" si="22"/>
        <v>0</v>
      </c>
      <c r="AD74" s="67"/>
      <c r="AE74" s="67"/>
      <c r="AF74" s="67"/>
      <c r="AG74" s="67">
        <f t="shared" si="23"/>
        <v>0</v>
      </c>
    </row>
    <row r="75" spans="1:33">
      <c r="A75" s="24" t="s">
        <v>70</v>
      </c>
      <c r="B75" s="25" t="s">
        <v>974</v>
      </c>
      <c r="C75" s="44">
        <v>0</v>
      </c>
      <c r="D75" s="44">
        <f t="shared" si="17"/>
        <v>0</v>
      </c>
      <c r="E75" s="44">
        <f t="shared" si="18"/>
        <v>0</v>
      </c>
      <c r="F75" s="44">
        <f t="shared" si="19"/>
        <v>0</v>
      </c>
      <c r="G75" s="49"/>
      <c r="H75" s="49"/>
      <c r="I75" s="49"/>
      <c r="J75" s="49"/>
      <c r="K75" s="49"/>
      <c r="L75" s="49"/>
      <c r="M75" s="53">
        <f>+'Cert.SIN-AC'!BI281</f>
        <v>0</v>
      </c>
      <c r="N75" s="13">
        <f t="shared" si="20"/>
        <v>0</v>
      </c>
      <c r="O75" s="57"/>
      <c r="P75" s="57"/>
      <c r="Q75" s="57"/>
      <c r="R75" s="57"/>
      <c r="S75" s="57"/>
      <c r="T75" s="57"/>
      <c r="U75" s="57"/>
      <c r="V75" s="57"/>
      <c r="W75" s="57">
        <f t="shared" si="21"/>
        <v>0</v>
      </c>
      <c r="X75" s="61"/>
      <c r="Y75" s="61"/>
      <c r="Z75" s="61"/>
      <c r="AA75" s="61"/>
      <c r="AB75" s="61"/>
      <c r="AC75" s="61">
        <f t="shared" si="22"/>
        <v>0</v>
      </c>
      <c r="AD75" s="67"/>
      <c r="AE75" s="67"/>
      <c r="AF75" s="67"/>
      <c r="AG75" s="67">
        <f t="shared" si="23"/>
        <v>0</v>
      </c>
    </row>
    <row r="76" spans="1:33">
      <c r="A76" s="24" t="s">
        <v>71</v>
      </c>
      <c r="B76" s="25" t="s">
        <v>975</v>
      </c>
      <c r="C76" s="44">
        <v>0</v>
      </c>
      <c r="D76" s="44">
        <f t="shared" si="17"/>
        <v>0</v>
      </c>
      <c r="E76" s="44">
        <f t="shared" si="18"/>
        <v>0</v>
      </c>
      <c r="F76" s="44">
        <f t="shared" si="19"/>
        <v>0</v>
      </c>
      <c r="G76" s="49"/>
      <c r="H76" s="49"/>
      <c r="I76" s="49"/>
      <c r="J76" s="49"/>
      <c r="K76" s="49"/>
      <c r="L76" s="49"/>
      <c r="M76" s="53">
        <f>+'Cert.SIN-AC'!BJ281</f>
        <v>0</v>
      </c>
      <c r="N76" s="13">
        <f t="shared" si="20"/>
        <v>0</v>
      </c>
      <c r="O76" s="57"/>
      <c r="P76" s="57"/>
      <c r="R76" s="57"/>
      <c r="S76" s="57"/>
      <c r="T76" s="57"/>
      <c r="U76" s="57"/>
      <c r="V76" s="57"/>
      <c r="W76" s="57">
        <f t="shared" si="21"/>
        <v>0</v>
      </c>
      <c r="X76" s="61"/>
      <c r="Y76" s="61"/>
      <c r="Z76" s="61"/>
      <c r="AA76" s="61"/>
      <c r="AB76" s="61"/>
      <c r="AC76" s="61">
        <f t="shared" si="22"/>
        <v>0</v>
      </c>
      <c r="AD76" s="67"/>
      <c r="AE76" s="67"/>
      <c r="AF76" s="67"/>
      <c r="AG76" s="67">
        <f t="shared" si="23"/>
        <v>0</v>
      </c>
    </row>
    <row r="77" spans="1:33">
      <c r="A77" s="24" t="s">
        <v>72</v>
      </c>
      <c r="B77" s="25" t="s">
        <v>976</v>
      </c>
      <c r="C77" s="44">
        <v>0</v>
      </c>
      <c r="D77" s="44">
        <f t="shared" si="17"/>
        <v>0</v>
      </c>
      <c r="E77" s="44">
        <f t="shared" si="18"/>
        <v>0</v>
      </c>
      <c r="F77" s="44">
        <f t="shared" si="19"/>
        <v>0</v>
      </c>
      <c r="G77" s="49"/>
      <c r="H77" s="49"/>
      <c r="I77" s="49"/>
      <c r="J77" s="49"/>
      <c r="K77" s="49"/>
      <c r="L77" s="49"/>
      <c r="M77" s="53">
        <f>+'Cert.SIN-AC'!BK281</f>
        <v>0</v>
      </c>
      <c r="N77" s="13">
        <f t="shared" si="20"/>
        <v>0</v>
      </c>
      <c r="O77" s="57"/>
      <c r="P77" s="57"/>
      <c r="Q77" s="57"/>
      <c r="R77" s="57"/>
      <c r="S77" s="57"/>
      <c r="T77" s="57"/>
      <c r="U77" s="57"/>
      <c r="V77" s="57"/>
      <c r="W77" s="57">
        <f t="shared" si="21"/>
        <v>0</v>
      </c>
      <c r="X77" s="61"/>
      <c r="Y77" s="61"/>
      <c r="Z77" s="61"/>
      <c r="AA77" s="61"/>
      <c r="AB77" s="61"/>
      <c r="AC77" s="61">
        <f t="shared" si="22"/>
        <v>0</v>
      </c>
      <c r="AD77" s="67"/>
      <c r="AE77" s="67"/>
      <c r="AF77" s="67"/>
      <c r="AG77" s="67">
        <f t="shared" si="23"/>
        <v>0</v>
      </c>
    </row>
    <row r="78" spans="1:33">
      <c r="A78" s="24" t="s">
        <v>73</v>
      </c>
      <c r="B78" s="25" t="s">
        <v>977</v>
      </c>
      <c r="C78" s="44">
        <v>0</v>
      </c>
      <c r="D78" s="44">
        <f t="shared" si="17"/>
        <v>0</v>
      </c>
      <c r="E78" s="44">
        <f t="shared" si="18"/>
        <v>0</v>
      </c>
      <c r="F78" s="44">
        <f t="shared" si="19"/>
        <v>0</v>
      </c>
      <c r="G78" s="49"/>
      <c r="H78" s="49"/>
      <c r="I78" s="49"/>
      <c r="J78" s="49"/>
      <c r="K78" s="49"/>
      <c r="L78" s="49"/>
      <c r="M78" s="53">
        <f>+'Cert.SIN-AC'!BL281</f>
        <v>0</v>
      </c>
      <c r="N78" s="13">
        <f t="shared" si="20"/>
        <v>0</v>
      </c>
      <c r="O78" s="57"/>
      <c r="P78" s="57"/>
      <c r="Q78" s="57"/>
      <c r="R78" s="57"/>
      <c r="S78" s="57"/>
      <c r="T78" s="57"/>
      <c r="U78" s="57"/>
      <c r="V78" s="57"/>
      <c r="W78" s="57">
        <f t="shared" si="21"/>
        <v>0</v>
      </c>
      <c r="X78" s="61"/>
      <c r="Y78" s="61"/>
      <c r="Z78" s="61"/>
      <c r="AA78" s="61"/>
      <c r="AB78" s="61"/>
      <c r="AC78" s="61">
        <f t="shared" si="22"/>
        <v>0</v>
      </c>
      <c r="AD78" s="67"/>
      <c r="AE78" s="67"/>
      <c r="AF78" s="67"/>
      <c r="AG78" s="67">
        <f t="shared" si="23"/>
        <v>0</v>
      </c>
    </row>
    <row r="79" spans="1:33">
      <c r="A79" s="24" t="s">
        <v>74</v>
      </c>
      <c r="B79" s="25" t="s">
        <v>978</v>
      </c>
      <c r="C79" s="44">
        <v>0</v>
      </c>
      <c r="D79" s="44">
        <f t="shared" si="17"/>
        <v>0</v>
      </c>
      <c r="E79" s="44">
        <f t="shared" si="18"/>
        <v>0</v>
      </c>
      <c r="F79" s="44">
        <f t="shared" si="19"/>
        <v>0</v>
      </c>
      <c r="G79" s="49"/>
      <c r="H79" s="49"/>
      <c r="I79" s="49"/>
      <c r="J79" s="49"/>
      <c r="K79" s="49"/>
      <c r="L79" s="49"/>
      <c r="M79" s="53">
        <f>+'Cert.SIN-AC'!BM281</f>
        <v>0</v>
      </c>
      <c r="N79" s="13">
        <f t="shared" si="20"/>
        <v>0</v>
      </c>
      <c r="O79" s="57"/>
      <c r="P79" s="57"/>
      <c r="Q79" s="57"/>
      <c r="R79" s="57"/>
      <c r="S79" s="57"/>
      <c r="T79" s="57"/>
      <c r="U79" s="57"/>
      <c r="V79" s="57"/>
      <c r="W79" s="57">
        <f t="shared" si="21"/>
        <v>0</v>
      </c>
      <c r="X79" s="61"/>
      <c r="Y79" s="61"/>
      <c r="Z79" s="61"/>
      <c r="AA79" s="61"/>
      <c r="AB79" s="61"/>
      <c r="AC79" s="61">
        <f t="shared" si="22"/>
        <v>0</v>
      </c>
      <c r="AD79" s="67"/>
      <c r="AE79" s="67"/>
      <c r="AF79" s="67"/>
      <c r="AG79" s="67">
        <f t="shared" si="23"/>
        <v>0</v>
      </c>
    </row>
    <row r="80" spans="1:33">
      <c r="A80" s="24" t="s">
        <v>75</v>
      </c>
      <c r="B80" s="25" t="s">
        <v>979</v>
      </c>
      <c r="C80" s="44">
        <v>0</v>
      </c>
      <c r="D80" s="44">
        <f t="shared" si="17"/>
        <v>0</v>
      </c>
      <c r="E80" s="44">
        <f t="shared" si="18"/>
        <v>0</v>
      </c>
      <c r="F80" s="44">
        <f t="shared" si="19"/>
        <v>0</v>
      </c>
      <c r="G80" s="49"/>
      <c r="H80" s="49"/>
      <c r="I80" s="49"/>
      <c r="J80" s="49"/>
      <c r="K80" s="49"/>
      <c r="L80" s="49"/>
      <c r="M80" s="53">
        <f>+'Cert.SIN-AC'!BN281</f>
        <v>0</v>
      </c>
      <c r="N80" s="13">
        <f t="shared" si="20"/>
        <v>0</v>
      </c>
      <c r="O80" s="57"/>
      <c r="P80" s="57"/>
      <c r="Q80" s="57"/>
      <c r="R80" s="57"/>
      <c r="S80" s="57"/>
      <c r="T80" s="57"/>
      <c r="U80" s="57"/>
      <c r="V80" s="57"/>
      <c r="W80" s="57">
        <f t="shared" si="21"/>
        <v>0</v>
      </c>
      <c r="X80" s="61"/>
      <c r="Y80" s="61"/>
      <c r="Z80" s="61"/>
      <c r="AA80" s="61"/>
      <c r="AB80" s="61"/>
      <c r="AC80" s="61">
        <f t="shared" si="22"/>
        <v>0</v>
      </c>
      <c r="AD80" s="67"/>
      <c r="AE80" s="67"/>
      <c r="AF80" s="67"/>
      <c r="AG80" s="67">
        <f t="shared" si="23"/>
        <v>0</v>
      </c>
    </row>
    <row r="81" spans="1:36">
      <c r="A81" s="24" t="s">
        <v>76</v>
      </c>
      <c r="B81" s="25" t="s">
        <v>980</v>
      </c>
      <c r="C81" s="44">
        <v>0</v>
      </c>
      <c r="D81" s="44">
        <f t="shared" si="17"/>
        <v>0</v>
      </c>
      <c r="E81" s="44">
        <f t="shared" si="18"/>
        <v>0</v>
      </c>
      <c r="F81" s="44">
        <f t="shared" si="19"/>
        <v>0</v>
      </c>
      <c r="G81" s="49"/>
      <c r="H81" s="49"/>
      <c r="I81" s="49"/>
      <c r="J81" s="49"/>
      <c r="K81" s="49"/>
      <c r="L81" s="49"/>
      <c r="M81" s="53">
        <f>+'Cert.SIN-AC'!BO281</f>
        <v>0</v>
      </c>
      <c r="N81" s="13">
        <f t="shared" si="20"/>
        <v>0</v>
      </c>
      <c r="O81" s="57"/>
      <c r="P81" s="57"/>
      <c r="Q81" s="57"/>
      <c r="R81" s="57"/>
      <c r="S81" s="57"/>
      <c r="T81" s="57"/>
      <c r="U81" s="57"/>
      <c r="V81" s="57"/>
      <c r="W81" s="57">
        <f t="shared" si="21"/>
        <v>0</v>
      </c>
      <c r="X81" s="61"/>
      <c r="Y81" s="61"/>
      <c r="Z81" s="61"/>
      <c r="AA81" s="61"/>
      <c r="AB81" s="61"/>
      <c r="AC81" s="61">
        <f t="shared" si="22"/>
        <v>0</v>
      </c>
      <c r="AD81" s="67"/>
      <c r="AE81" s="67"/>
      <c r="AF81" s="67"/>
      <c r="AG81" s="67">
        <f t="shared" si="23"/>
        <v>0</v>
      </c>
    </row>
    <row r="82" spans="1:36">
      <c r="A82" s="24" t="s">
        <v>77</v>
      </c>
      <c r="B82" s="25" t="s">
        <v>981</v>
      </c>
      <c r="C82" s="44">
        <v>0</v>
      </c>
      <c r="D82" s="44">
        <f t="shared" si="17"/>
        <v>0</v>
      </c>
      <c r="E82" s="44">
        <f t="shared" si="18"/>
        <v>0</v>
      </c>
      <c r="F82" s="44">
        <f t="shared" si="19"/>
        <v>0</v>
      </c>
      <c r="G82" s="49"/>
      <c r="H82" s="49"/>
      <c r="I82" s="49"/>
      <c r="J82" s="49"/>
      <c r="K82" s="49"/>
      <c r="L82" s="49"/>
      <c r="M82" s="53">
        <f>+'Cert.SIN-AC'!BP281</f>
        <v>0</v>
      </c>
      <c r="N82" s="13">
        <f t="shared" si="20"/>
        <v>0</v>
      </c>
      <c r="O82" s="57"/>
      <c r="P82" s="57"/>
      <c r="Q82" s="57"/>
      <c r="R82" s="57"/>
      <c r="S82" s="57"/>
      <c r="T82" s="57"/>
      <c r="U82" s="57"/>
      <c r="V82" s="57"/>
      <c r="W82" s="57">
        <f t="shared" si="21"/>
        <v>0</v>
      </c>
      <c r="X82" s="61"/>
      <c r="Y82" s="61"/>
      <c r="Z82" s="61"/>
      <c r="AA82" s="61"/>
      <c r="AB82" s="61"/>
      <c r="AC82" s="61">
        <f t="shared" si="22"/>
        <v>0</v>
      </c>
      <c r="AD82" s="67"/>
      <c r="AE82" s="67"/>
      <c r="AF82" s="67"/>
      <c r="AG82" s="67">
        <f t="shared" si="23"/>
        <v>0</v>
      </c>
    </row>
    <row r="83" spans="1:36">
      <c r="A83" s="24" t="s">
        <v>78</v>
      </c>
      <c r="B83" s="25" t="s">
        <v>982</v>
      </c>
      <c r="C83" s="44">
        <v>0</v>
      </c>
      <c r="D83" s="44">
        <f t="shared" si="17"/>
        <v>0</v>
      </c>
      <c r="E83" s="44">
        <f t="shared" si="18"/>
        <v>0</v>
      </c>
      <c r="F83" s="44">
        <f t="shared" si="19"/>
        <v>0</v>
      </c>
      <c r="G83" s="49"/>
      <c r="H83" s="49"/>
      <c r="I83" s="49"/>
      <c r="J83" s="49"/>
      <c r="K83" s="49"/>
      <c r="L83" s="49"/>
      <c r="M83" s="53">
        <f>+'Cert.SIN-AC'!BQ281</f>
        <v>0</v>
      </c>
      <c r="N83" s="13">
        <f t="shared" si="20"/>
        <v>0</v>
      </c>
      <c r="O83" s="57"/>
      <c r="P83" s="57"/>
      <c r="Q83" s="57"/>
      <c r="R83" s="57"/>
      <c r="S83" s="57"/>
      <c r="T83" s="57"/>
      <c r="U83" s="57"/>
      <c r="V83" s="57"/>
      <c r="W83" s="57">
        <f t="shared" si="21"/>
        <v>0</v>
      </c>
      <c r="X83" s="61"/>
      <c r="Y83" s="61"/>
      <c r="Z83" s="61"/>
      <c r="AA83" s="61"/>
      <c r="AB83" s="61"/>
      <c r="AC83" s="61">
        <f t="shared" si="22"/>
        <v>0</v>
      </c>
      <c r="AD83" s="67"/>
      <c r="AE83" s="67"/>
      <c r="AF83" s="67"/>
      <c r="AG83" s="67">
        <f t="shared" si="23"/>
        <v>0</v>
      </c>
    </row>
    <row r="84" spans="1:36">
      <c r="A84" s="24" t="s">
        <v>79</v>
      </c>
      <c r="B84" s="25" t="s">
        <v>983</v>
      </c>
      <c r="C84" s="44">
        <v>0</v>
      </c>
      <c r="D84" s="44">
        <f t="shared" si="17"/>
        <v>0</v>
      </c>
      <c r="E84" s="44">
        <f t="shared" si="18"/>
        <v>0</v>
      </c>
      <c r="F84" s="44">
        <f t="shared" si="19"/>
        <v>0</v>
      </c>
      <c r="G84" s="49"/>
      <c r="H84" s="49"/>
      <c r="I84" s="49"/>
      <c r="J84" s="49"/>
      <c r="K84" s="49"/>
      <c r="L84" s="49"/>
      <c r="M84" s="53">
        <f>+'Cert.SIN-AC'!BR281</f>
        <v>0</v>
      </c>
      <c r="N84" s="13">
        <f t="shared" si="20"/>
        <v>0</v>
      </c>
      <c r="O84" s="57"/>
      <c r="P84" s="57"/>
      <c r="Q84" s="57"/>
      <c r="R84" s="57"/>
      <c r="S84" s="57"/>
      <c r="T84" s="57"/>
      <c r="U84" s="57"/>
      <c r="V84" s="57"/>
      <c r="W84" s="57">
        <f t="shared" si="21"/>
        <v>0</v>
      </c>
      <c r="X84" s="61"/>
      <c r="Y84" s="61"/>
      <c r="Z84" s="61"/>
      <c r="AA84" s="61"/>
      <c r="AB84" s="61"/>
      <c r="AC84" s="61">
        <f t="shared" si="22"/>
        <v>0</v>
      </c>
      <c r="AD84" s="67"/>
      <c r="AE84" s="67"/>
      <c r="AF84" s="67"/>
      <c r="AG84" s="67">
        <f t="shared" si="23"/>
        <v>0</v>
      </c>
    </row>
    <row r="85" spans="1:36">
      <c r="A85" s="24" t="s">
        <v>80</v>
      </c>
      <c r="B85" s="25" t="s">
        <v>984</v>
      </c>
      <c r="C85" s="44">
        <v>0</v>
      </c>
      <c r="D85" s="44">
        <f t="shared" si="17"/>
        <v>0</v>
      </c>
      <c r="E85" s="44">
        <f t="shared" si="18"/>
        <v>0</v>
      </c>
      <c r="F85" s="44">
        <f t="shared" si="19"/>
        <v>0</v>
      </c>
      <c r="G85" s="49"/>
      <c r="H85" s="49"/>
      <c r="I85" s="49"/>
      <c r="J85" s="49"/>
      <c r="K85" s="49"/>
      <c r="L85" s="49"/>
      <c r="M85" s="53">
        <f>+'Cert.SIN-AC'!BS281</f>
        <v>0</v>
      </c>
      <c r="N85" s="13">
        <f t="shared" si="20"/>
        <v>0</v>
      </c>
      <c r="O85" s="57"/>
      <c r="P85" s="57"/>
      <c r="Q85" s="57"/>
      <c r="R85" s="57"/>
      <c r="S85" s="57"/>
      <c r="T85" s="57"/>
      <c r="U85" s="57"/>
      <c r="V85" s="57"/>
      <c r="W85" s="57">
        <f t="shared" si="21"/>
        <v>0</v>
      </c>
      <c r="X85" s="61"/>
      <c r="Y85" s="61"/>
      <c r="Z85" s="61"/>
      <c r="AA85" s="61"/>
      <c r="AB85" s="61"/>
      <c r="AC85" s="61">
        <f t="shared" si="22"/>
        <v>0</v>
      </c>
      <c r="AD85" s="67"/>
      <c r="AE85" s="67"/>
      <c r="AF85" s="67"/>
      <c r="AG85" s="67">
        <f t="shared" si="23"/>
        <v>0</v>
      </c>
    </row>
    <row r="86" spans="1:36" s="1" customFormat="1">
      <c r="A86" s="24" t="s">
        <v>81</v>
      </c>
      <c r="B86" s="25" t="s">
        <v>985</v>
      </c>
      <c r="C86" s="44">
        <v>0</v>
      </c>
      <c r="D86" s="44">
        <f t="shared" si="17"/>
        <v>0</v>
      </c>
      <c r="E86" s="44">
        <f t="shared" si="18"/>
        <v>0</v>
      </c>
      <c r="F86" s="44">
        <f t="shared" si="19"/>
        <v>0</v>
      </c>
      <c r="G86" s="49"/>
      <c r="H86" s="49"/>
      <c r="I86" s="49"/>
      <c r="J86" s="49"/>
      <c r="K86" s="49"/>
      <c r="L86" s="49"/>
      <c r="M86" s="53">
        <f>+'Cert.SIN-AC'!BT281</f>
        <v>0</v>
      </c>
      <c r="N86" s="13">
        <f t="shared" si="20"/>
        <v>0</v>
      </c>
      <c r="O86" s="57"/>
      <c r="P86" s="57"/>
      <c r="Q86" s="57"/>
      <c r="R86" s="57"/>
      <c r="S86" s="57"/>
      <c r="T86" s="57"/>
      <c r="U86" s="57"/>
      <c r="V86" s="57"/>
      <c r="W86" s="57">
        <f t="shared" si="21"/>
        <v>0</v>
      </c>
      <c r="X86" s="61"/>
      <c r="Y86" s="61"/>
      <c r="Z86" s="61"/>
      <c r="AA86" s="61"/>
      <c r="AB86" s="61"/>
      <c r="AC86" s="61">
        <f t="shared" si="22"/>
        <v>0</v>
      </c>
      <c r="AD86" s="67"/>
      <c r="AE86" s="67"/>
      <c r="AF86" s="67"/>
      <c r="AG86" s="67">
        <f t="shared" si="23"/>
        <v>0</v>
      </c>
      <c r="AH86"/>
      <c r="AI86"/>
      <c r="AJ86"/>
    </row>
    <row r="87" spans="1:36">
      <c r="A87" s="24"/>
      <c r="B87" s="25"/>
      <c r="C87" s="44"/>
      <c r="D87" s="44"/>
      <c r="E87" s="44"/>
      <c r="F87" s="44"/>
      <c r="G87" s="49"/>
      <c r="H87" s="49"/>
      <c r="I87" s="49"/>
      <c r="J87" s="49"/>
      <c r="K87" s="49"/>
      <c r="L87" s="49"/>
      <c r="M87" s="53"/>
      <c r="O87" s="57"/>
      <c r="P87" s="57"/>
      <c r="Q87" s="57"/>
      <c r="R87" s="57"/>
      <c r="S87" s="57"/>
      <c r="T87" s="57"/>
      <c r="U87" s="57"/>
      <c r="V87" s="57"/>
      <c r="W87" s="57"/>
      <c r="X87" s="61"/>
      <c r="Y87" s="61"/>
      <c r="Z87" s="61"/>
      <c r="AA87" s="61"/>
      <c r="AB87" s="61"/>
      <c r="AC87" s="61"/>
      <c r="AD87" s="67"/>
      <c r="AE87" s="67"/>
      <c r="AF87" s="67"/>
      <c r="AG87" s="66"/>
    </row>
    <row r="88" spans="1:36">
      <c r="A88" s="20">
        <v>3</v>
      </c>
      <c r="B88" s="26" t="s">
        <v>986</v>
      </c>
      <c r="C88" s="43">
        <f t="shared" ref="C88:AG88" si="24">SUM(C90:C90)</f>
        <v>0</v>
      </c>
      <c r="D88" s="43">
        <f t="shared" si="24"/>
        <v>0</v>
      </c>
      <c r="E88" s="43">
        <f t="shared" si="24"/>
        <v>0</v>
      </c>
      <c r="F88" s="43">
        <f t="shared" si="24"/>
        <v>0</v>
      </c>
      <c r="G88" s="47">
        <f t="shared" si="24"/>
        <v>0</v>
      </c>
      <c r="H88" s="47">
        <f t="shared" si="24"/>
        <v>0</v>
      </c>
      <c r="I88" s="47">
        <f t="shared" si="24"/>
        <v>0</v>
      </c>
      <c r="J88" s="47">
        <f t="shared" si="24"/>
        <v>0</v>
      </c>
      <c r="K88" s="47">
        <f t="shared" si="24"/>
        <v>0</v>
      </c>
      <c r="L88" s="47">
        <f t="shared" si="24"/>
        <v>0</v>
      </c>
      <c r="M88" s="51">
        <f t="shared" si="24"/>
        <v>0</v>
      </c>
      <c r="N88" s="33">
        <f t="shared" si="24"/>
        <v>0</v>
      </c>
      <c r="O88" s="55">
        <f t="shared" si="24"/>
        <v>0</v>
      </c>
      <c r="P88" s="55">
        <f t="shared" si="24"/>
        <v>0</v>
      </c>
      <c r="Q88" s="55">
        <f t="shared" si="24"/>
        <v>0</v>
      </c>
      <c r="R88" s="55">
        <f t="shared" si="24"/>
        <v>0</v>
      </c>
      <c r="S88" s="55">
        <f t="shared" si="24"/>
        <v>0</v>
      </c>
      <c r="T88" s="55">
        <f t="shared" si="24"/>
        <v>0</v>
      </c>
      <c r="U88" s="55">
        <f t="shared" si="24"/>
        <v>0</v>
      </c>
      <c r="V88" s="55">
        <f t="shared" si="24"/>
        <v>0</v>
      </c>
      <c r="W88" s="55">
        <f t="shared" si="24"/>
        <v>0</v>
      </c>
      <c r="X88" s="59">
        <f t="shared" si="24"/>
        <v>0</v>
      </c>
      <c r="Y88" s="59">
        <f t="shared" si="24"/>
        <v>0</v>
      </c>
      <c r="Z88" s="59">
        <f t="shared" si="24"/>
        <v>0</v>
      </c>
      <c r="AA88" s="59">
        <f t="shared" si="24"/>
        <v>0</v>
      </c>
      <c r="AB88" s="59">
        <f t="shared" si="24"/>
        <v>0</v>
      </c>
      <c r="AC88" s="59">
        <f t="shared" si="24"/>
        <v>0</v>
      </c>
      <c r="AD88" s="65">
        <f t="shared" si="24"/>
        <v>0</v>
      </c>
      <c r="AE88" s="65">
        <f t="shared" si="24"/>
        <v>0</v>
      </c>
      <c r="AF88" s="65">
        <f t="shared" si="24"/>
        <v>0</v>
      </c>
      <c r="AG88" s="65">
        <f t="shared" si="24"/>
        <v>0</v>
      </c>
    </row>
    <row r="89" spans="1:36">
      <c r="A89" s="24"/>
      <c r="B89" s="28"/>
      <c r="C89" s="44"/>
      <c r="D89" s="44"/>
      <c r="E89" s="44"/>
      <c r="F89" s="44"/>
      <c r="G89" s="49"/>
      <c r="H89" s="49"/>
      <c r="I89" s="49"/>
      <c r="J89" s="49"/>
      <c r="K89" s="49"/>
      <c r="L89" s="49"/>
      <c r="M89" s="53"/>
      <c r="N89" s="15"/>
      <c r="O89" s="57"/>
      <c r="P89" s="57"/>
      <c r="Q89" s="57"/>
      <c r="R89" s="57"/>
      <c r="S89" s="57"/>
      <c r="T89" s="57"/>
      <c r="U89" s="57"/>
      <c r="V89" s="57"/>
      <c r="W89" s="57"/>
      <c r="X89" s="61"/>
      <c r="Y89" s="61"/>
      <c r="Z89" s="61"/>
      <c r="AA89" s="61"/>
      <c r="AB89" s="61"/>
      <c r="AC89" s="61"/>
      <c r="AD89" s="67"/>
      <c r="AE89" s="67"/>
      <c r="AF89" s="67"/>
      <c r="AG89" s="66"/>
    </row>
    <row r="90" spans="1:36">
      <c r="A90" s="24" t="s">
        <v>82</v>
      </c>
      <c r="B90" s="25" t="s">
        <v>987</v>
      </c>
      <c r="C90" s="44">
        <v>0</v>
      </c>
      <c r="D90" s="44">
        <f>+AG90</f>
        <v>0</v>
      </c>
      <c r="E90" s="44">
        <f>+W90+AC90</f>
        <v>0</v>
      </c>
      <c r="F90" s="44">
        <f>+C90+D90+E90</f>
        <v>0</v>
      </c>
      <c r="G90" s="49"/>
      <c r="H90" s="49"/>
      <c r="I90" s="49"/>
      <c r="J90" s="49"/>
      <c r="K90" s="49"/>
      <c r="L90" s="49"/>
      <c r="M90" s="53">
        <f>+'Cert.SIN-AC'!BU281</f>
        <v>0</v>
      </c>
      <c r="N90" s="13">
        <f>+F90-M90</f>
        <v>0</v>
      </c>
      <c r="O90" s="56"/>
      <c r="P90" s="56"/>
      <c r="Q90" s="56"/>
      <c r="R90" s="56"/>
      <c r="S90" s="57"/>
      <c r="T90" s="57"/>
      <c r="U90" s="57"/>
      <c r="V90" s="57"/>
      <c r="W90" s="57">
        <f>+O90+P90+Q90+R90+S90+T90+U90</f>
        <v>0</v>
      </c>
      <c r="X90" s="60"/>
      <c r="Y90" s="60"/>
      <c r="Z90" s="60"/>
      <c r="AA90" s="60"/>
      <c r="AB90" s="60"/>
      <c r="AC90" s="61">
        <f>+X90+Y90+Z90+AA90+AB90</f>
        <v>0</v>
      </c>
      <c r="AD90" s="66"/>
      <c r="AE90" s="66"/>
      <c r="AF90" s="66"/>
      <c r="AG90" s="67">
        <f>SUM(AD90:AF90)</f>
        <v>0</v>
      </c>
      <c r="AH90" s="1"/>
      <c r="AI90" s="1"/>
      <c r="AJ90" s="1"/>
    </row>
    <row r="91" spans="1:36">
      <c r="A91" s="24"/>
      <c r="B91" s="25"/>
      <c r="C91" s="44"/>
      <c r="D91" s="44"/>
      <c r="E91" s="44"/>
      <c r="F91" s="44"/>
      <c r="G91" s="49"/>
      <c r="H91" s="49"/>
      <c r="I91" s="49"/>
      <c r="J91" s="49"/>
      <c r="K91" s="49"/>
      <c r="L91" s="49"/>
      <c r="M91" s="53"/>
      <c r="O91" s="57"/>
      <c r="P91" s="57"/>
      <c r="Q91" s="57"/>
      <c r="R91" s="57"/>
      <c r="S91" s="57"/>
      <c r="T91" s="57"/>
      <c r="U91" s="57"/>
      <c r="V91" s="57"/>
      <c r="W91" s="57"/>
      <c r="X91" s="61"/>
      <c r="Y91" s="61"/>
      <c r="Z91" s="61"/>
      <c r="AA91" s="61"/>
      <c r="AB91" s="61"/>
      <c r="AC91" s="61"/>
      <c r="AD91" s="67"/>
      <c r="AE91" s="67"/>
      <c r="AF91" s="67"/>
      <c r="AG91" s="66"/>
    </row>
    <row r="92" spans="1:36">
      <c r="A92" s="20">
        <v>5</v>
      </c>
      <c r="B92" s="26" t="s">
        <v>988</v>
      </c>
      <c r="C92" s="43">
        <f t="shared" ref="C92:AG92" si="25">SUM(C95:C103)</f>
        <v>0</v>
      </c>
      <c r="D92" s="43">
        <f t="shared" si="25"/>
        <v>0</v>
      </c>
      <c r="E92" s="43">
        <f t="shared" si="25"/>
        <v>0</v>
      </c>
      <c r="F92" s="43">
        <f t="shared" si="25"/>
        <v>0</v>
      </c>
      <c r="G92" s="47">
        <f t="shared" si="25"/>
        <v>0</v>
      </c>
      <c r="H92" s="47">
        <f t="shared" si="25"/>
        <v>0</v>
      </c>
      <c r="I92" s="47">
        <f t="shared" si="25"/>
        <v>0</v>
      </c>
      <c r="J92" s="47">
        <f t="shared" si="25"/>
        <v>0</v>
      </c>
      <c r="K92" s="47">
        <f t="shared" si="25"/>
        <v>0</v>
      </c>
      <c r="L92" s="47">
        <f t="shared" si="25"/>
        <v>0</v>
      </c>
      <c r="M92" s="51">
        <f t="shared" si="25"/>
        <v>0</v>
      </c>
      <c r="N92" s="33">
        <f t="shared" si="25"/>
        <v>0</v>
      </c>
      <c r="O92" s="55">
        <f t="shared" si="25"/>
        <v>0</v>
      </c>
      <c r="P92" s="55">
        <f t="shared" si="25"/>
        <v>0</v>
      </c>
      <c r="Q92" s="55">
        <f t="shared" si="25"/>
        <v>0</v>
      </c>
      <c r="R92" s="55">
        <f t="shared" si="25"/>
        <v>0</v>
      </c>
      <c r="S92" s="55">
        <f t="shared" si="25"/>
        <v>0</v>
      </c>
      <c r="T92" s="55">
        <f t="shared" si="25"/>
        <v>0</v>
      </c>
      <c r="U92" s="55">
        <f>SUM(U93:U103)</f>
        <v>0</v>
      </c>
      <c r="V92" s="55">
        <f>SUM(V93:V103)</f>
        <v>0</v>
      </c>
      <c r="W92" s="55">
        <f t="shared" si="25"/>
        <v>0</v>
      </c>
      <c r="X92" s="59">
        <f t="shared" si="25"/>
        <v>0</v>
      </c>
      <c r="Y92" s="59">
        <f t="shared" si="25"/>
        <v>0</v>
      </c>
      <c r="Z92" s="59">
        <f t="shared" si="25"/>
        <v>0</v>
      </c>
      <c r="AA92" s="59">
        <f t="shared" si="25"/>
        <v>0</v>
      </c>
      <c r="AB92" s="59">
        <f t="shared" si="25"/>
        <v>0</v>
      </c>
      <c r="AC92" s="59">
        <f t="shared" si="25"/>
        <v>0</v>
      </c>
      <c r="AD92" s="65">
        <f t="shared" si="25"/>
        <v>0</v>
      </c>
      <c r="AE92" s="65">
        <f t="shared" si="25"/>
        <v>0</v>
      </c>
      <c r="AF92" s="65">
        <f t="shared" si="25"/>
        <v>0</v>
      </c>
      <c r="AG92" s="65">
        <f t="shared" si="25"/>
        <v>0</v>
      </c>
    </row>
    <row r="93" spans="1:36">
      <c r="A93" s="29"/>
      <c r="B93" s="23"/>
      <c r="C93" s="45"/>
      <c r="D93" s="45"/>
      <c r="E93" s="45"/>
      <c r="F93" s="45"/>
      <c r="G93" s="48"/>
      <c r="H93" s="48"/>
      <c r="I93" s="48"/>
      <c r="J93" s="48"/>
      <c r="K93" s="48"/>
      <c r="L93" s="48"/>
      <c r="M93" s="52"/>
      <c r="N93" s="105"/>
      <c r="O93" s="56"/>
      <c r="P93" s="56"/>
      <c r="Q93" s="56"/>
      <c r="R93" s="56"/>
      <c r="S93" s="56"/>
      <c r="T93" s="56"/>
      <c r="U93" s="56"/>
      <c r="V93" s="56"/>
      <c r="W93" s="57">
        <f t="shared" ref="W93:W98" si="26">+O93+P93+Q93+R93+S93+T93+U93+V93</f>
        <v>0</v>
      </c>
      <c r="X93" s="60"/>
      <c r="Y93" s="60"/>
      <c r="Z93" s="60"/>
      <c r="AA93" s="60"/>
      <c r="AB93" s="60"/>
      <c r="AC93" s="60"/>
      <c r="AD93" s="66"/>
      <c r="AE93" s="66"/>
      <c r="AF93" s="66"/>
      <c r="AG93" s="66"/>
    </row>
    <row r="94" spans="1:36" s="1" customFormat="1">
      <c r="A94" s="24" t="s">
        <v>83</v>
      </c>
      <c r="B94" s="25" t="s">
        <v>989</v>
      </c>
      <c r="C94" s="44"/>
      <c r="D94" s="44">
        <f t="shared" ref="D94:D104" si="27">+AG94</f>
        <v>0</v>
      </c>
      <c r="E94" s="44">
        <f t="shared" ref="E94:E104" si="28">+W94+AC94</f>
        <v>0</v>
      </c>
      <c r="F94" s="44">
        <f t="shared" ref="F94:F104" si="29">+C94+D94+E94</f>
        <v>0</v>
      </c>
      <c r="G94" s="49"/>
      <c r="H94" s="49"/>
      <c r="I94" s="49"/>
      <c r="J94" s="49"/>
      <c r="K94" s="49"/>
      <c r="L94" s="49"/>
      <c r="M94" s="53">
        <f>+'Cert.SIN-AC'!BV281</f>
        <v>0</v>
      </c>
      <c r="N94" s="13">
        <f t="shared" ref="N94:N104" si="30">+F94-M94</f>
        <v>0</v>
      </c>
      <c r="O94" s="57"/>
      <c r="P94" s="57"/>
      <c r="Q94" s="57"/>
      <c r="R94" s="57"/>
      <c r="S94" s="57"/>
      <c r="T94" s="57"/>
      <c r="U94" s="57"/>
      <c r="V94" s="140"/>
      <c r="W94" s="57">
        <f t="shared" si="26"/>
        <v>0</v>
      </c>
      <c r="X94" s="61"/>
      <c r="Y94" s="61"/>
      <c r="Z94" s="61"/>
      <c r="AA94" s="61"/>
      <c r="AB94" s="61"/>
      <c r="AC94" s="61">
        <f t="shared" ref="AC94:AC104" si="31">+X94+Y94+Z94+AA94+AB94</f>
        <v>0</v>
      </c>
      <c r="AD94" s="67"/>
      <c r="AE94" s="67"/>
      <c r="AF94" s="67"/>
      <c r="AG94" s="67">
        <f t="shared" ref="AG94:AG104" si="32">SUM(AD94:AF94)</f>
        <v>0</v>
      </c>
      <c r="AH94"/>
      <c r="AI94"/>
      <c r="AJ94"/>
    </row>
    <row r="95" spans="1:36" s="1" customFormat="1">
      <c r="A95" s="24" t="s">
        <v>84</v>
      </c>
      <c r="B95" s="25" t="s">
        <v>990</v>
      </c>
      <c r="C95" s="44"/>
      <c r="D95" s="44">
        <f t="shared" si="27"/>
        <v>0</v>
      </c>
      <c r="E95" s="44">
        <f t="shared" si="28"/>
        <v>0</v>
      </c>
      <c r="F95" s="44">
        <f t="shared" si="29"/>
        <v>0</v>
      </c>
      <c r="G95" s="49"/>
      <c r="H95" s="49"/>
      <c r="I95" s="49"/>
      <c r="J95" s="49"/>
      <c r="K95" s="49"/>
      <c r="L95" s="49"/>
      <c r="M95" s="53">
        <f>+'Cert.SIN-AC'!BW281</f>
        <v>0</v>
      </c>
      <c r="N95" s="13">
        <f t="shared" si="30"/>
        <v>0</v>
      </c>
      <c r="O95" s="57"/>
      <c r="P95" s="57"/>
      <c r="Q95" s="57"/>
      <c r="R95" s="57"/>
      <c r="S95" s="57"/>
      <c r="T95" s="57"/>
      <c r="U95" s="57"/>
      <c r="V95" s="140"/>
      <c r="W95" s="57">
        <f t="shared" si="26"/>
        <v>0</v>
      </c>
      <c r="X95" s="61"/>
      <c r="Y95" s="61"/>
      <c r="Z95" s="61"/>
      <c r="AA95" s="61"/>
      <c r="AB95" s="61"/>
      <c r="AC95" s="61">
        <f t="shared" si="31"/>
        <v>0</v>
      </c>
      <c r="AD95" s="67"/>
      <c r="AE95" s="67"/>
      <c r="AF95" s="67"/>
      <c r="AG95" s="67">
        <f t="shared" si="32"/>
        <v>0</v>
      </c>
      <c r="AH95"/>
      <c r="AI95"/>
      <c r="AJ95"/>
    </row>
    <row r="96" spans="1:36">
      <c r="A96" s="24" t="s">
        <v>85</v>
      </c>
      <c r="B96" s="25" t="s">
        <v>991</v>
      </c>
      <c r="C96" s="44"/>
      <c r="D96" s="44">
        <f t="shared" si="27"/>
        <v>0</v>
      </c>
      <c r="E96" s="44">
        <f t="shared" si="28"/>
        <v>0</v>
      </c>
      <c r="F96" s="44">
        <f>+C96+D96+E96</f>
        <v>0</v>
      </c>
      <c r="G96" s="49"/>
      <c r="H96" s="49"/>
      <c r="I96" s="49"/>
      <c r="J96" s="49"/>
      <c r="K96" s="49"/>
      <c r="L96" s="49"/>
      <c r="M96" s="53">
        <f>+'Cert.SIN-AC'!BX281</f>
        <v>0</v>
      </c>
      <c r="N96" s="13">
        <f t="shared" si="30"/>
        <v>0</v>
      </c>
      <c r="O96" s="57"/>
      <c r="P96" s="57"/>
      <c r="Q96" s="57"/>
      <c r="R96" s="57"/>
      <c r="S96" s="57"/>
      <c r="T96" s="57"/>
      <c r="U96" s="57"/>
      <c r="V96" s="140"/>
      <c r="W96" s="57">
        <f t="shared" si="26"/>
        <v>0</v>
      </c>
      <c r="X96" s="61"/>
      <c r="Y96" s="61"/>
      <c r="Z96" s="61"/>
      <c r="AA96" s="61"/>
      <c r="AB96" s="61"/>
      <c r="AC96" s="61">
        <f t="shared" si="31"/>
        <v>0</v>
      </c>
      <c r="AD96" s="67"/>
      <c r="AE96" s="67"/>
      <c r="AF96" s="67"/>
      <c r="AG96" s="67">
        <f t="shared" si="32"/>
        <v>0</v>
      </c>
    </row>
    <row r="97" spans="1:36" s="1" customFormat="1" ht="13.5" customHeight="1">
      <c r="A97" s="24" t="s">
        <v>86</v>
      </c>
      <c r="B97" s="25" t="s">
        <v>992</v>
      </c>
      <c r="C97" s="44"/>
      <c r="D97" s="44">
        <f t="shared" si="27"/>
        <v>0</v>
      </c>
      <c r="E97" s="44">
        <f>+W97+AC97</f>
        <v>0</v>
      </c>
      <c r="F97" s="44">
        <f t="shared" si="29"/>
        <v>0</v>
      </c>
      <c r="G97" s="49"/>
      <c r="H97" s="49"/>
      <c r="I97" s="49"/>
      <c r="J97" s="49"/>
      <c r="K97" s="49"/>
      <c r="L97" s="49"/>
      <c r="M97" s="53">
        <f>+'Cert.SIN-AC'!BY281</f>
        <v>0</v>
      </c>
      <c r="N97" s="13">
        <f t="shared" si="30"/>
        <v>0</v>
      </c>
      <c r="O97" s="57"/>
      <c r="P97" s="57"/>
      <c r="Q97" s="57"/>
      <c r="R97" s="57"/>
      <c r="S97" s="57"/>
      <c r="T97" s="57"/>
      <c r="U97" s="57"/>
      <c r="V97" s="140"/>
      <c r="W97" s="57">
        <f t="shared" si="26"/>
        <v>0</v>
      </c>
      <c r="X97" s="61"/>
      <c r="Y97" s="61"/>
      <c r="Z97" s="61"/>
      <c r="AA97" s="61"/>
      <c r="AB97" s="61"/>
      <c r="AC97" s="61">
        <f t="shared" si="31"/>
        <v>0</v>
      </c>
      <c r="AD97" s="67"/>
      <c r="AE97" s="67"/>
      <c r="AF97" s="67"/>
      <c r="AG97" s="67">
        <f t="shared" si="32"/>
        <v>0</v>
      </c>
      <c r="AH97"/>
      <c r="AI97"/>
      <c r="AJ97"/>
    </row>
    <row r="98" spans="1:36">
      <c r="A98" s="24" t="s">
        <v>87</v>
      </c>
      <c r="B98" s="25" t="s">
        <v>993</v>
      </c>
      <c r="C98" s="44"/>
      <c r="D98" s="44">
        <f t="shared" si="27"/>
        <v>0</v>
      </c>
      <c r="E98" s="44">
        <f t="shared" si="28"/>
        <v>0</v>
      </c>
      <c r="F98" s="44">
        <f t="shared" si="29"/>
        <v>0</v>
      </c>
      <c r="G98" s="49"/>
      <c r="H98" s="49"/>
      <c r="I98" s="49"/>
      <c r="J98" s="49"/>
      <c r="K98" s="49"/>
      <c r="L98" s="49"/>
      <c r="M98" s="53">
        <f>+'Cert.SIN-AC'!BZ281</f>
        <v>0</v>
      </c>
      <c r="N98" s="13">
        <f t="shared" si="30"/>
        <v>0</v>
      </c>
      <c r="O98" s="56"/>
      <c r="P98" s="56"/>
      <c r="Q98" s="57"/>
      <c r="R98" s="56"/>
      <c r="S98" s="56"/>
      <c r="T98" s="276"/>
      <c r="U98" s="56"/>
      <c r="V98" s="141"/>
      <c r="W98" s="57">
        <f t="shared" si="26"/>
        <v>0</v>
      </c>
      <c r="X98" s="61"/>
      <c r="Y98" s="60"/>
      <c r="Z98" s="60"/>
      <c r="AA98" s="60"/>
      <c r="AB98" s="60"/>
      <c r="AC98" s="61">
        <f t="shared" si="31"/>
        <v>0</v>
      </c>
      <c r="AD98" s="66"/>
      <c r="AE98" s="67"/>
      <c r="AF98" s="66"/>
      <c r="AG98" s="67">
        <f t="shared" si="32"/>
        <v>0</v>
      </c>
      <c r="AH98" s="1"/>
      <c r="AI98" s="1"/>
      <c r="AJ98" s="1"/>
    </row>
    <row r="99" spans="1:36">
      <c r="A99" s="24" t="s">
        <v>88</v>
      </c>
      <c r="B99" s="25" t="s">
        <v>994</v>
      </c>
      <c r="C99" s="44"/>
      <c r="D99" s="44">
        <f t="shared" si="27"/>
        <v>0</v>
      </c>
      <c r="E99" s="44">
        <f t="shared" si="28"/>
        <v>0</v>
      </c>
      <c r="F99" s="44">
        <f t="shared" si="29"/>
        <v>0</v>
      </c>
      <c r="G99" s="49"/>
      <c r="H99" s="49"/>
      <c r="I99" s="49"/>
      <c r="J99" s="49"/>
      <c r="K99" s="49"/>
      <c r="L99" s="49"/>
      <c r="M99" s="53">
        <f>+'Cert.SIN-AC'!CA281</f>
        <v>0</v>
      </c>
      <c r="N99" s="13">
        <f>+F99-M99</f>
        <v>0</v>
      </c>
      <c r="O99" s="57"/>
      <c r="P99" s="57"/>
      <c r="Q99" s="57"/>
      <c r="R99" s="57"/>
      <c r="S99" s="57"/>
      <c r="T99" s="57"/>
      <c r="U99" s="57"/>
      <c r="V99" s="140"/>
      <c r="W99" s="57">
        <f t="shared" ref="W99:W104" si="33">+O99+P99+Q99+R99+S99+T99+U99+V99</f>
        <v>0</v>
      </c>
      <c r="X99" s="61"/>
      <c r="Y99" s="61"/>
      <c r="Z99" s="61"/>
      <c r="AA99" s="61"/>
      <c r="AB99" s="61"/>
      <c r="AC99" s="61">
        <f t="shared" si="31"/>
        <v>0</v>
      </c>
      <c r="AD99" s="66"/>
      <c r="AE99" s="66"/>
      <c r="AF99" s="66"/>
      <c r="AG99" s="67">
        <f t="shared" si="32"/>
        <v>0</v>
      </c>
      <c r="AH99" s="1"/>
      <c r="AI99" s="1"/>
      <c r="AJ99" s="1"/>
    </row>
    <row r="100" spans="1:36">
      <c r="A100" s="24" t="s">
        <v>89</v>
      </c>
      <c r="B100" s="27" t="s">
        <v>995</v>
      </c>
      <c r="C100" s="44"/>
      <c r="D100" s="44">
        <f t="shared" si="27"/>
        <v>0</v>
      </c>
      <c r="E100" s="44">
        <f t="shared" si="28"/>
        <v>0</v>
      </c>
      <c r="F100" s="44">
        <f t="shared" si="29"/>
        <v>0</v>
      </c>
      <c r="G100" s="49"/>
      <c r="H100" s="49"/>
      <c r="I100" s="49"/>
      <c r="J100" s="49"/>
      <c r="K100" s="49"/>
      <c r="L100" s="49"/>
      <c r="M100" s="53">
        <f>+'Cert.SIN-AC'!CB281</f>
        <v>0</v>
      </c>
      <c r="N100" s="13">
        <f t="shared" si="30"/>
        <v>0</v>
      </c>
      <c r="O100" s="57"/>
      <c r="P100" s="57"/>
      <c r="Q100" s="57"/>
      <c r="R100" s="57"/>
      <c r="S100" s="57"/>
      <c r="T100" s="57"/>
      <c r="U100" s="57"/>
      <c r="V100" s="140"/>
      <c r="W100" s="57">
        <f t="shared" si="33"/>
        <v>0</v>
      </c>
      <c r="X100" s="61"/>
      <c r="Y100" s="61"/>
      <c r="Z100" s="61"/>
      <c r="AA100" s="61"/>
      <c r="AB100" s="61"/>
      <c r="AC100" s="61">
        <f t="shared" si="31"/>
        <v>0</v>
      </c>
      <c r="AD100" s="67"/>
      <c r="AE100" s="67"/>
      <c r="AF100" s="67"/>
      <c r="AG100" s="67">
        <f t="shared" si="32"/>
        <v>0</v>
      </c>
    </row>
    <row r="101" spans="1:36">
      <c r="A101" s="24" t="s">
        <v>90</v>
      </c>
      <c r="B101" s="25" t="s">
        <v>996</v>
      </c>
      <c r="C101" s="44"/>
      <c r="D101" s="44">
        <f t="shared" si="27"/>
        <v>0</v>
      </c>
      <c r="E101" s="44">
        <f t="shared" si="28"/>
        <v>0</v>
      </c>
      <c r="F101" s="44">
        <f t="shared" si="29"/>
        <v>0</v>
      </c>
      <c r="G101" s="49"/>
      <c r="H101" s="49"/>
      <c r="I101" s="49"/>
      <c r="J101" s="49"/>
      <c r="K101" s="49"/>
      <c r="L101" s="49"/>
      <c r="M101" s="53">
        <f>+'Cert.SIN-AC'!CC281</f>
        <v>0</v>
      </c>
      <c r="N101" s="13">
        <f t="shared" si="30"/>
        <v>0</v>
      </c>
      <c r="O101" s="56"/>
      <c r="P101" s="56"/>
      <c r="Q101" s="56"/>
      <c r="R101" s="56"/>
      <c r="S101" s="56"/>
      <c r="T101" s="56"/>
      <c r="U101" s="56"/>
      <c r="V101" s="56"/>
      <c r="W101" s="57">
        <f t="shared" si="33"/>
        <v>0</v>
      </c>
      <c r="X101" s="60"/>
      <c r="Y101" s="60"/>
      <c r="Z101" s="60"/>
      <c r="AA101" s="60"/>
      <c r="AB101" s="60"/>
      <c r="AC101" s="61">
        <f t="shared" si="31"/>
        <v>0</v>
      </c>
      <c r="AD101" s="67"/>
      <c r="AE101" s="66"/>
      <c r="AF101" s="66"/>
      <c r="AG101" s="67">
        <f t="shared" si="32"/>
        <v>0</v>
      </c>
      <c r="AH101" s="1"/>
      <c r="AI101" s="1"/>
      <c r="AJ101" s="1"/>
    </row>
    <row r="102" spans="1:36">
      <c r="A102" s="24" t="s">
        <v>91</v>
      </c>
      <c r="B102" s="25" t="s">
        <v>997</v>
      </c>
      <c r="C102" s="44"/>
      <c r="D102" s="44">
        <f t="shared" si="27"/>
        <v>0</v>
      </c>
      <c r="E102" s="44">
        <f t="shared" si="28"/>
        <v>0</v>
      </c>
      <c r="F102" s="44">
        <f t="shared" si="29"/>
        <v>0</v>
      </c>
      <c r="G102" s="49"/>
      <c r="H102" s="49"/>
      <c r="I102" s="49"/>
      <c r="J102" s="49"/>
      <c r="K102" s="49"/>
      <c r="L102" s="49"/>
      <c r="M102" s="53">
        <f>+'Cert.SIN-AC'!CD281</f>
        <v>0</v>
      </c>
      <c r="N102" s="13">
        <f t="shared" si="30"/>
        <v>0</v>
      </c>
      <c r="O102" s="56"/>
      <c r="P102" s="56"/>
      <c r="Q102" s="56"/>
      <c r="R102" s="56"/>
      <c r="S102" s="56"/>
      <c r="T102" s="56"/>
      <c r="U102" s="56"/>
      <c r="V102" s="56"/>
      <c r="W102" s="57">
        <f t="shared" si="33"/>
        <v>0</v>
      </c>
      <c r="X102" s="60"/>
      <c r="Y102" s="60"/>
      <c r="Z102" s="60"/>
      <c r="AA102" s="60"/>
      <c r="AB102" s="60"/>
      <c r="AC102" s="61">
        <f t="shared" si="31"/>
        <v>0</v>
      </c>
      <c r="AD102" s="67"/>
      <c r="AE102" s="66"/>
      <c r="AF102" s="66"/>
      <c r="AG102" s="67">
        <f t="shared" si="32"/>
        <v>0</v>
      </c>
      <c r="AH102" s="1"/>
      <c r="AI102" s="1"/>
      <c r="AJ102" s="1"/>
    </row>
    <row r="103" spans="1:36">
      <c r="A103" s="24" t="s">
        <v>92</v>
      </c>
      <c r="B103" s="25" t="s">
        <v>998</v>
      </c>
      <c r="C103" s="44"/>
      <c r="D103" s="44">
        <f t="shared" si="27"/>
        <v>0</v>
      </c>
      <c r="E103" s="44">
        <f t="shared" si="28"/>
        <v>0</v>
      </c>
      <c r="F103" s="44">
        <f t="shared" si="29"/>
        <v>0</v>
      </c>
      <c r="G103" s="49"/>
      <c r="H103" s="49"/>
      <c r="I103" s="49"/>
      <c r="J103" s="49"/>
      <c r="K103" s="49"/>
      <c r="L103" s="49"/>
      <c r="M103" s="53">
        <f>+'Cert.SIN-AC'!CE281</f>
        <v>0</v>
      </c>
      <c r="N103" s="13">
        <f t="shared" si="30"/>
        <v>0</v>
      </c>
      <c r="O103" s="57"/>
      <c r="P103" s="57"/>
      <c r="Q103" s="57"/>
      <c r="R103" s="57"/>
      <c r="S103" s="57"/>
      <c r="T103" s="57"/>
      <c r="U103" s="57"/>
      <c r="V103" s="57"/>
      <c r="W103" s="57">
        <f t="shared" si="33"/>
        <v>0</v>
      </c>
      <c r="X103" s="61"/>
      <c r="Y103" s="61"/>
      <c r="Z103" s="61"/>
      <c r="AA103" s="61"/>
      <c r="AB103" s="61"/>
      <c r="AC103" s="61">
        <f t="shared" si="31"/>
        <v>0</v>
      </c>
      <c r="AD103" s="67"/>
      <c r="AE103" s="67"/>
      <c r="AF103" s="67"/>
      <c r="AG103" s="67">
        <f t="shared" si="32"/>
        <v>0</v>
      </c>
    </row>
    <row r="104" spans="1:36">
      <c r="A104" s="24" t="s">
        <v>93</v>
      </c>
      <c r="B104" s="25" t="s">
        <v>999</v>
      </c>
      <c r="C104" s="44"/>
      <c r="D104" s="44">
        <f t="shared" si="27"/>
        <v>0</v>
      </c>
      <c r="E104" s="44">
        <f t="shared" si="28"/>
        <v>0</v>
      </c>
      <c r="F104" s="44">
        <f t="shared" si="29"/>
        <v>0</v>
      </c>
      <c r="G104" s="49"/>
      <c r="H104" s="49"/>
      <c r="I104" s="49"/>
      <c r="J104" s="49"/>
      <c r="K104" s="49"/>
      <c r="L104" s="49"/>
      <c r="M104" s="53">
        <f>+'Cert.SIN-AC'!CF281</f>
        <v>0</v>
      </c>
      <c r="N104" s="13">
        <f t="shared" si="30"/>
        <v>0</v>
      </c>
      <c r="O104" s="57"/>
      <c r="P104" s="57"/>
      <c r="Q104" s="57"/>
      <c r="R104" s="57"/>
      <c r="S104" s="57"/>
      <c r="T104" s="57"/>
      <c r="U104" s="57"/>
      <c r="V104" s="57"/>
      <c r="W104" s="57">
        <f t="shared" si="33"/>
        <v>0</v>
      </c>
      <c r="X104" s="61"/>
      <c r="Y104" s="61"/>
      <c r="Z104" s="61"/>
      <c r="AA104" s="61"/>
      <c r="AB104" s="61"/>
      <c r="AC104" s="61">
        <f t="shared" si="31"/>
        <v>0</v>
      </c>
      <c r="AD104" s="67"/>
      <c r="AE104" s="67"/>
      <c r="AF104" s="67"/>
      <c r="AG104" s="67">
        <f t="shared" si="32"/>
        <v>0</v>
      </c>
    </row>
    <row r="105" spans="1:36">
      <c r="A105" s="24"/>
      <c r="B105" s="25"/>
      <c r="C105" s="44"/>
      <c r="D105" s="44"/>
      <c r="E105" s="44"/>
      <c r="F105" s="44"/>
      <c r="G105" s="49"/>
      <c r="H105" s="49"/>
      <c r="I105" s="49"/>
      <c r="J105" s="49"/>
      <c r="K105" s="49"/>
      <c r="L105" s="49"/>
      <c r="M105" s="53"/>
      <c r="O105" s="57"/>
      <c r="P105" s="57"/>
      <c r="Q105" s="57"/>
      <c r="R105" s="57"/>
      <c r="S105" s="57"/>
      <c r="T105" s="57"/>
      <c r="U105" s="57"/>
      <c r="V105" s="57"/>
      <c r="W105" s="57"/>
      <c r="X105" s="61"/>
      <c r="Y105" s="61"/>
      <c r="Z105" s="61"/>
      <c r="AA105" s="61"/>
      <c r="AB105" s="61"/>
      <c r="AC105" s="61"/>
      <c r="AD105" s="67"/>
      <c r="AE105" s="67"/>
      <c r="AF105" s="67"/>
      <c r="AG105" s="66"/>
    </row>
    <row r="106" spans="1:36" ht="13.5" customHeight="1">
      <c r="A106" s="20" t="s">
        <v>1000</v>
      </c>
      <c r="B106" s="26" t="s">
        <v>1001</v>
      </c>
      <c r="C106" s="43">
        <f t="shared" ref="C106:AG106" si="34">SUM(C108:C110)</f>
        <v>0</v>
      </c>
      <c r="D106" s="43">
        <f t="shared" si="34"/>
        <v>0</v>
      </c>
      <c r="E106" s="43">
        <f t="shared" si="34"/>
        <v>0</v>
      </c>
      <c r="F106" s="43">
        <f t="shared" si="34"/>
        <v>0</v>
      </c>
      <c r="G106" s="47">
        <f t="shared" si="34"/>
        <v>0</v>
      </c>
      <c r="H106" s="47">
        <f t="shared" si="34"/>
        <v>0</v>
      </c>
      <c r="I106" s="47">
        <f t="shared" si="34"/>
        <v>0</v>
      </c>
      <c r="J106" s="47">
        <f t="shared" si="34"/>
        <v>0</v>
      </c>
      <c r="K106" s="47">
        <f t="shared" si="34"/>
        <v>0</v>
      </c>
      <c r="L106" s="47">
        <f t="shared" si="34"/>
        <v>0</v>
      </c>
      <c r="M106" s="51">
        <f t="shared" si="34"/>
        <v>0</v>
      </c>
      <c r="N106" s="33">
        <f t="shared" si="34"/>
        <v>0</v>
      </c>
      <c r="O106" s="55">
        <f t="shared" si="34"/>
        <v>0</v>
      </c>
      <c r="P106" s="55">
        <f t="shared" si="34"/>
        <v>0</v>
      </c>
      <c r="Q106" s="55">
        <f t="shared" si="34"/>
        <v>0</v>
      </c>
      <c r="R106" s="55">
        <f t="shared" si="34"/>
        <v>0</v>
      </c>
      <c r="S106" s="55">
        <f t="shared" si="34"/>
        <v>0</v>
      </c>
      <c r="T106" s="55">
        <f t="shared" si="34"/>
        <v>0</v>
      </c>
      <c r="U106" s="55">
        <f t="shared" si="34"/>
        <v>0</v>
      </c>
      <c r="V106" s="55">
        <f t="shared" si="34"/>
        <v>0</v>
      </c>
      <c r="W106" s="55">
        <f t="shared" si="34"/>
        <v>0</v>
      </c>
      <c r="X106" s="59">
        <f t="shared" si="34"/>
        <v>0</v>
      </c>
      <c r="Y106" s="59">
        <f t="shared" si="34"/>
        <v>0</v>
      </c>
      <c r="Z106" s="59">
        <f t="shared" si="34"/>
        <v>0</v>
      </c>
      <c r="AA106" s="59">
        <f t="shared" si="34"/>
        <v>0</v>
      </c>
      <c r="AB106" s="59">
        <f t="shared" si="34"/>
        <v>0</v>
      </c>
      <c r="AC106" s="59">
        <f t="shared" si="34"/>
        <v>0</v>
      </c>
      <c r="AD106" s="65">
        <f t="shared" si="34"/>
        <v>0</v>
      </c>
      <c r="AE106" s="65">
        <f t="shared" si="34"/>
        <v>0</v>
      </c>
      <c r="AF106" s="65">
        <f t="shared" si="34"/>
        <v>0</v>
      </c>
      <c r="AG106" s="65">
        <f t="shared" si="34"/>
        <v>0</v>
      </c>
    </row>
    <row r="107" spans="1:36" ht="13.5" customHeight="1">
      <c r="A107" s="29"/>
      <c r="B107" s="23"/>
      <c r="C107" s="45"/>
      <c r="D107" s="45"/>
      <c r="E107" s="45"/>
      <c r="F107" s="45"/>
      <c r="G107" s="48"/>
      <c r="H107" s="48"/>
      <c r="I107" s="48"/>
      <c r="J107" s="48"/>
      <c r="K107" s="48"/>
      <c r="L107" s="48"/>
      <c r="M107" s="52"/>
      <c r="N107" s="39"/>
      <c r="O107" s="56"/>
      <c r="P107" s="56"/>
      <c r="Q107" s="56"/>
      <c r="R107" s="56"/>
      <c r="S107" s="56"/>
      <c r="T107" s="56"/>
      <c r="U107" s="56"/>
      <c r="V107" s="56"/>
      <c r="W107" s="56"/>
      <c r="X107" s="60"/>
      <c r="Y107" s="60"/>
      <c r="Z107" s="60"/>
      <c r="AA107" s="60"/>
      <c r="AB107" s="60"/>
      <c r="AC107" s="60"/>
      <c r="AD107" s="66"/>
      <c r="AE107" s="66"/>
      <c r="AF107" s="66"/>
      <c r="AG107" s="66"/>
    </row>
    <row r="108" spans="1:36" ht="12.75" customHeight="1">
      <c r="A108" s="24" t="s">
        <v>94</v>
      </c>
      <c r="B108" s="27" t="s">
        <v>1002</v>
      </c>
      <c r="C108" s="44">
        <v>0</v>
      </c>
      <c r="D108" s="44">
        <f>+AG108</f>
        <v>0</v>
      </c>
      <c r="E108" s="44">
        <f>+W108+AC108</f>
        <v>0</v>
      </c>
      <c r="F108" s="44">
        <f>+C108+D108+E108</f>
        <v>0</v>
      </c>
      <c r="G108" s="49"/>
      <c r="H108" s="49"/>
      <c r="I108" s="49"/>
      <c r="J108" s="49"/>
      <c r="K108" s="49"/>
      <c r="L108" s="49"/>
      <c r="M108" s="53">
        <f>+'Cert.SIN-AC'!CG281</f>
        <v>0</v>
      </c>
      <c r="N108" s="13">
        <f>+F108-M108</f>
        <v>0</v>
      </c>
      <c r="O108" s="57"/>
      <c r="P108" s="57"/>
      <c r="Q108" s="57"/>
      <c r="R108" s="57"/>
      <c r="S108" s="57"/>
      <c r="T108" s="57"/>
      <c r="U108" s="57"/>
      <c r="V108" s="57"/>
      <c r="W108" s="57">
        <f>+O108+P108+Q108+R108+S108+T108+U108</f>
        <v>0</v>
      </c>
      <c r="X108" s="61"/>
      <c r="Y108" s="61"/>
      <c r="Z108" s="61"/>
      <c r="AA108" s="61"/>
      <c r="AB108" s="61"/>
      <c r="AC108" s="61">
        <f>+X108+Y108+Z108+AA108+AB108</f>
        <v>0</v>
      </c>
      <c r="AD108" s="67"/>
      <c r="AE108" s="67"/>
      <c r="AF108" s="67"/>
      <c r="AG108" s="67">
        <f>SUM(AD108:AF108)</f>
        <v>0</v>
      </c>
    </row>
    <row r="109" spans="1:36" s="1" customFormat="1">
      <c r="A109" s="24" t="s">
        <v>96</v>
      </c>
      <c r="B109" s="25" t="s">
        <v>1008</v>
      </c>
      <c r="C109" s="44">
        <v>0</v>
      </c>
      <c r="D109" s="44">
        <f>+AG109</f>
        <v>0</v>
      </c>
      <c r="E109" s="44">
        <f>+W109+AC109</f>
        <v>0</v>
      </c>
      <c r="F109" s="44">
        <f>+C109+D109+E109</f>
        <v>0</v>
      </c>
      <c r="G109" s="49"/>
      <c r="H109" s="49"/>
      <c r="I109" s="49"/>
      <c r="J109" s="49"/>
      <c r="K109" s="49"/>
      <c r="L109" s="49"/>
      <c r="M109" s="53">
        <f>+'Cert.SIN-AC'!CH281</f>
        <v>0</v>
      </c>
      <c r="N109" s="13">
        <f>+F109-M109</f>
        <v>0</v>
      </c>
      <c r="O109" s="57"/>
      <c r="P109" s="57"/>
      <c r="Q109" s="57"/>
      <c r="R109" s="57"/>
      <c r="S109" s="57"/>
      <c r="T109" s="57"/>
      <c r="U109" s="57"/>
      <c r="V109" s="57"/>
      <c r="W109" s="57">
        <f>+O109+P109+Q109+R109+S109+T109+U109</f>
        <v>0</v>
      </c>
      <c r="X109" s="61"/>
      <c r="Y109" s="61"/>
      <c r="Z109" s="61"/>
      <c r="AA109" s="61"/>
      <c r="AB109" s="61"/>
      <c r="AC109" s="61">
        <f>+X109+Y109+Z109+AA109+AB109</f>
        <v>0</v>
      </c>
      <c r="AD109" s="67"/>
      <c r="AE109" s="67"/>
      <c r="AF109" s="67"/>
      <c r="AG109" s="67">
        <f>SUM(AD109:AF109)</f>
        <v>0</v>
      </c>
      <c r="AH109"/>
      <c r="AI109"/>
      <c r="AJ109"/>
    </row>
    <row r="110" spans="1:36">
      <c r="A110" s="24" t="s">
        <v>97</v>
      </c>
      <c r="B110" s="25" t="s">
        <v>1009</v>
      </c>
      <c r="C110" s="44">
        <v>0</v>
      </c>
      <c r="D110" s="44">
        <f>+AG110</f>
        <v>0</v>
      </c>
      <c r="E110" s="44">
        <f>+W110+AC110</f>
        <v>0</v>
      </c>
      <c r="F110" s="44">
        <f>+C110+D110+E110</f>
        <v>0</v>
      </c>
      <c r="G110" s="49"/>
      <c r="H110" s="49"/>
      <c r="I110" s="49"/>
      <c r="J110" s="49"/>
      <c r="K110" s="49"/>
      <c r="L110" s="49"/>
      <c r="M110" s="53">
        <f>+'Cert.SIN-AC'!CI281</f>
        <v>0</v>
      </c>
      <c r="N110" s="13">
        <f>+F110-M110</f>
        <v>0</v>
      </c>
      <c r="O110" s="57"/>
      <c r="P110" s="57"/>
      <c r="Q110" s="57"/>
      <c r="R110" s="57"/>
      <c r="S110" s="57"/>
      <c r="T110" s="57"/>
      <c r="U110" s="57"/>
      <c r="V110" s="57"/>
      <c r="W110" s="57">
        <f>+O110+P110+Q110+R110+S110+T110+U110</f>
        <v>0</v>
      </c>
      <c r="X110" s="61"/>
      <c r="Y110" s="61"/>
      <c r="Z110" s="61"/>
      <c r="AA110" s="61"/>
      <c r="AB110" s="61"/>
      <c r="AC110" s="61">
        <f>+X110+Y110+Z110+AA110+AB110</f>
        <v>0</v>
      </c>
      <c r="AD110" s="67"/>
      <c r="AE110" s="67"/>
      <c r="AF110" s="67"/>
      <c r="AG110" s="67">
        <f>SUM(AD110:AF110)</f>
        <v>0</v>
      </c>
    </row>
    <row r="111" spans="1:36">
      <c r="A111" s="24" t="s">
        <v>100</v>
      </c>
      <c r="B111" s="25" t="s">
        <v>1012</v>
      </c>
      <c r="C111" s="44">
        <v>0</v>
      </c>
      <c r="D111" s="44">
        <f>+AG111</f>
        <v>0</v>
      </c>
      <c r="E111" s="44">
        <f>+W111+AC111</f>
        <v>0</v>
      </c>
      <c r="F111" s="44">
        <f>+C111+D111+E111</f>
        <v>0</v>
      </c>
      <c r="G111" s="49"/>
      <c r="H111" s="49"/>
      <c r="I111" s="49"/>
      <c r="J111" s="49"/>
      <c r="K111" s="49"/>
      <c r="L111" s="49"/>
      <c r="M111" s="53">
        <f>+'Cert.SIN-AC'!CJ281</f>
        <v>0</v>
      </c>
      <c r="N111" s="13">
        <f>+F111-M111</f>
        <v>0</v>
      </c>
      <c r="O111" s="57"/>
      <c r="P111" s="57"/>
      <c r="Q111" s="57"/>
      <c r="R111" s="57"/>
      <c r="S111" s="57"/>
      <c r="T111" s="57"/>
      <c r="U111" s="57"/>
      <c r="V111" s="57"/>
      <c r="W111" s="57">
        <f>+O111+P111+Q111+R111+S111+T111+U111</f>
        <v>0</v>
      </c>
      <c r="X111" s="61"/>
      <c r="Y111" s="61"/>
      <c r="Z111" s="61"/>
      <c r="AA111" s="61"/>
      <c r="AB111" s="61"/>
      <c r="AC111" s="61">
        <f>+X111+Y111+Z111+AA111+AB111</f>
        <v>0</v>
      </c>
      <c r="AD111" s="67"/>
      <c r="AE111" s="67"/>
      <c r="AF111" s="67"/>
      <c r="AG111" s="67">
        <f>SUM(AD111:AF111)</f>
        <v>0</v>
      </c>
    </row>
    <row r="112" spans="1:36" s="1" customFormat="1">
      <c r="A112" s="24"/>
      <c r="B112" s="28"/>
      <c r="C112" s="44"/>
      <c r="D112" s="44"/>
      <c r="E112" s="44"/>
      <c r="F112" s="44"/>
      <c r="G112" s="49"/>
      <c r="H112" s="49"/>
      <c r="I112" s="49"/>
      <c r="J112" s="49"/>
      <c r="K112" s="49"/>
      <c r="L112" s="49"/>
      <c r="M112" s="53"/>
      <c r="N112" s="13"/>
      <c r="O112" s="57"/>
      <c r="P112" s="57"/>
      <c r="Q112" s="57"/>
      <c r="R112" s="57"/>
      <c r="S112" s="57"/>
      <c r="T112" s="57"/>
      <c r="U112" s="57"/>
      <c r="V112" s="57"/>
      <c r="W112" s="57"/>
      <c r="X112" s="61"/>
      <c r="Y112" s="61"/>
      <c r="Z112" s="61"/>
      <c r="AA112" s="61"/>
      <c r="AB112" s="61"/>
      <c r="AC112" s="61"/>
      <c r="AD112" s="67"/>
      <c r="AE112" s="67"/>
      <c r="AF112" s="67"/>
      <c r="AG112" s="66"/>
      <c r="AH112"/>
      <c r="AI112"/>
      <c r="AJ112"/>
    </row>
    <row r="113" spans="1:36">
      <c r="A113" s="20" t="s">
        <v>1016</v>
      </c>
      <c r="B113" s="26" t="s">
        <v>1017</v>
      </c>
      <c r="C113" s="43">
        <f t="shared" ref="C113:AG113" si="35">SUM(C115)</f>
        <v>0</v>
      </c>
      <c r="D113" s="43">
        <f t="shared" si="35"/>
        <v>0</v>
      </c>
      <c r="E113" s="43">
        <f t="shared" si="35"/>
        <v>0</v>
      </c>
      <c r="F113" s="43">
        <f t="shared" si="35"/>
        <v>0</v>
      </c>
      <c r="G113" s="47">
        <f t="shared" si="35"/>
        <v>0</v>
      </c>
      <c r="H113" s="47">
        <f t="shared" si="35"/>
        <v>0</v>
      </c>
      <c r="I113" s="47">
        <f t="shared" si="35"/>
        <v>0</v>
      </c>
      <c r="J113" s="47">
        <f t="shared" si="35"/>
        <v>0</v>
      </c>
      <c r="K113" s="47">
        <f t="shared" si="35"/>
        <v>0</v>
      </c>
      <c r="L113" s="47">
        <f t="shared" si="35"/>
        <v>0</v>
      </c>
      <c r="M113" s="51">
        <f t="shared" si="35"/>
        <v>0</v>
      </c>
      <c r="N113" s="33">
        <f t="shared" si="35"/>
        <v>0</v>
      </c>
      <c r="O113" s="55">
        <f t="shared" si="35"/>
        <v>0</v>
      </c>
      <c r="P113" s="55">
        <f t="shared" si="35"/>
        <v>0</v>
      </c>
      <c r="Q113" s="55">
        <f t="shared" si="35"/>
        <v>0</v>
      </c>
      <c r="R113" s="55">
        <f t="shared" si="35"/>
        <v>0</v>
      </c>
      <c r="S113" s="55">
        <f t="shared" si="35"/>
        <v>0</v>
      </c>
      <c r="T113" s="55">
        <f t="shared" si="35"/>
        <v>0</v>
      </c>
      <c r="U113" s="55">
        <f t="shared" si="35"/>
        <v>0</v>
      </c>
      <c r="V113" s="55">
        <f t="shared" si="35"/>
        <v>0</v>
      </c>
      <c r="W113" s="55">
        <f t="shared" si="35"/>
        <v>0</v>
      </c>
      <c r="X113" s="59">
        <f t="shared" si="35"/>
        <v>0</v>
      </c>
      <c r="Y113" s="59">
        <f t="shared" si="35"/>
        <v>0</v>
      </c>
      <c r="Z113" s="59">
        <f t="shared" si="35"/>
        <v>0</v>
      </c>
      <c r="AA113" s="59">
        <f t="shared" si="35"/>
        <v>0</v>
      </c>
      <c r="AB113" s="59">
        <f t="shared" si="35"/>
        <v>0</v>
      </c>
      <c r="AC113" s="59">
        <f t="shared" si="35"/>
        <v>0</v>
      </c>
      <c r="AD113" s="65">
        <f t="shared" si="35"/>
        <v>0</v>
      </c>
      <c r="AE113" s="65">
        <f t="shared" si="35"/>
        <v>0</v>
      </c>
      <c r="AF113" s="65">
        <f t="shared" si="35"/>
        <v>0</v>
      </c>
      <c r="AG113" s="65">
        <f t="shared" si="35"/>
        <v>0</v>
      </c>
    </row>
    <row r="114" spans="1:36">
      <c r="A114" s="24"/>
      <c r="B114" s="25"/>
      <c r="C114" s="44"/>
      <c r="D114" s="45"/>
      <c r="E114" s="45"/>
      <c r="F114" s="45"/>
      <c r="G114" s="48"/>
      <c r="H114" s="48"/>
      <c r="I114" s="48"/>
      <c r="J114" s="48"/>
      <c r="K114" s="48"/>
      <c r="L114" s="48"/>
      <c r="M114" s="52"/>
      <c r="N114" s="6"/>
      <c r="O114" s="56"/>
      <c r="P114" s="56"/>
      <c r="Q114" s="56"/>
      <c r="R114" s="56"/>
      <c r="S114" s="56"/>
      <c r="T114" s="56"/>
      <c r="U114" s="56"/>
      <c r="V114" s="56"/>
      <c r="W114" s="56"/>
      <c r="X114" s="60"/>
      <c r="Y114" s="60"/>
      <c r="Z114" s="60"/>
      <c r="AA114" s="60"/>
      <c r="AB114" s="60"/>
      <c r="AC114" s="60"/>
      <c r="AD114" s="66"/>
      <c r="AE114" s="66"/>
      <c r="AF114" s="66"/>
      <c r="AG114" s="66"/>
      <c r="AH114" s="1"/>
      <c r="AI114" s="1"/>
      <c r="AJ114" s="1"/>
    </row>
    <row r="115" spans="1:36" s="1" customFormat="1">
      <c r="A115" s="24" t="s">
        <v>101</v>
      </c>
      <c r="B115" s="25" t="s">
        <v>1018</v>
      </c>
      <c r="C115" s="44">
        <v>0</v>
      </c>
      <c r="D115" s="44">
        <f>+AG115</f>
        <v>0</v>
      </c>
      <c r="E115" s="44">
        <f>+W115+AC115</f>
        <v>0</v>
      </c>
      <c r="F115" s="44">
        <f>+C115+D115+E115</f>
        <v>0</v>
      </c>
      <c r="G115" s="49"/>
      <c r="H115" s="49"/>
      <c r="I115" s="49"/>
      <c r="J115" s="49"/>
      <c r="K115" s="49"/>
      <c r="L115" s="49"/>
      <c r="M115" s="53">
        <f>+'Cert.SIN-AC'!CK281</f>
        <v>0</v>
      </c>
      <c r="N115" s="13">
        <f>+F115-M115</f>
        <v>0</v>
      </c>
      <c r="O115" s="57"/>
      <c r="P115" s="57"/>
      <c r="Q115" s="57"/>
      <c r="R115" s="57"/>
      <c r="S115" s="57"/>
      <c r="T115" s="57"/>
      <c r="U115" s="57"/>
      <c r="V115" s="57"/>
      <c r="W115" s="57">
        <f>+O115+P115+Q115+R115+S115+T115</f>
        <v>0</v>
      </c>
      <c r="X115" s="61">
        <v>0</v>
      </c>
      <c r="Y115" s="61"/>
      <c r="Z115" s="61"/>
      <c r="AA115" s="61"/>
      <c r="AB115" s="61"/>
      <c r="AC115" s="61">
        <f>+X115+Y115+Z115+AA115+AB115</f>
        <v>0</v>
      </c>
      <c r="AD115" s="67"/>
      <c r="AE115" s="67"/>
      <c r="AF115" s="67"/>
      <c r="AG115" s="67">
        <f>SUM(AD115:AF115)</f>
        <v>0</v>
      </c>
      <c r="AH115"/>
      <c r="AI115"/>
      <c r="AJ115"/>
    </row>
    <row r="116" spans="1:36">
      <c r="A116" s="24"/>
      <c r="B116" s="25"/>
      <c r="C116" s="44"/>
      <c r="D116" s="45"/>
      <c r="E116" s="45"/>
      <c r="F116" s="45"/>
      <c r="G116" s="48"/>
      <c r="H116" s="48"/>
      <c r="I116" s="48"/>
      <c r="J116" s="48"/>
      <c r="K116" s="48"/>
      <c r="L116" s="48"/>
      <c r="M116" s="52"/>
      <c r="N116" s="6"/>
      <c r="O116" s="56"/>
      <c r="P116" s="56"/>
      <c r="Q116" s="56"/>
      <c r="R116" s="56"/>
      <c r="S116" s="56"/>
      <c r="T116" s="56"/>
      <c r="U116" s="56"/>
      <c r="V116" s="56"/>
      <c r="W116" s="56"/>
      <c r="X116" s="60"/>
      <c r="Y116" s="60"/>
      <c r="Z116" s="60"/>
      <c r="AA116" s="60"/>
      <c r="AB116" s="60"/>
      <c r="AC116" s="60"/>
      <c r="AD116" s="66"/>
      <c r="AE116" s="66"/>
      <c r="AF116" s="66"/>
      <c r="AG116" s="66"/>
      <c r="AH116" s="1"/>
      <c r="AI116" s="1"/>
      <c r="AJ116" s="1"/>
    </row>
    <row r="117" spans="1:36">
      <c r="A117" s="30" t="s">
        <v>1019</v>
      </c>
      <c r="B117" s="30"/>
      <c r="C117" s="43">
        <f t="shared" ref="C117:AG117" si="36">C113+C106+C92+C88+C65+C27+C10</f>
        <v>0</v>
      </c>
      <c r="D117" s="43">
        <f t="shared" si="36"/>
        <v>0</v>
      </c>
      <c r="E117" s="43">
        <f t="shared" si="36"/>
        <v>0</v>
      </c>
      <c r="F117" s="43">
        <f t="shared" si="36"/>
        <v>0</v>
      </c>
      <c r="G117" s="47">
        <f t="shared" si="36"/>
        <v>0</v>
      </c>
      <c r="H117" s="47">
        <f t="shared" si="36"/>
        <v>0</v>
      </c>
      <c r="I117" s="47">
        <f t="shared" si="36"/>
        <v>0</v>
      </c>
      <c r="J117" s="47">
        <f t="shared" si="36"/>
        <v>0</v>
      </c>
      <c r="K117" s="47">
        <f t="shared" si="36"/>
        <v>0</v>
      </c>
      <c r="L117" s="47">
        <f t="shared" si="36"/>
        <v>0</v>
      </c>
      <c r="M117" s="51">
        <f t="shared" si="36"/>
        <v>0</v>
      </c>
      <c r="N117" s="33">
        <f t="shared" si="36"/>
        <v>0</v>
      </c>
      <c r="O117" s="55">
        <f t="shared" si="36"/>
        <v>0</v>
      </c>
      <c r="P117" s="55">
        <f t="shared" si="36"/>
        <v>0</v>
      </c>
      <c r="Q117" s="55">
        <f t="shared" si="36"/>
        <v>0</v>
      </c>
      <c r="R117" s="55">
        <f t="shared" si="36"/>
        <v>0</v>
      </c>
      <c r="S117" s="55">
        <f t="shared" si="36"/>
        <v>0</v>
      </c>
      <c r="T117" s="55">
        <f t="shared" si="36"/>
        <v>0</v>
      </c>
      <c r="U117" s="55">
        <f t="shared" si="36"/>
        <v>0</v>
      </c>
      <c r="V117" s="55">
        <f t="shared" si="36"/>
        <v>0</v>
      </c>
      <c r="W117" s="55">
        <f t="shared" si="36"/>
        <v>0</v>
      </c>
      <c r="X117" s="59">
        <f t="shared" si="36"/>
        <v>0</v>
      </c>
      <c r="Y117" s="59">
        <f t="shared" si="36"/>
        <v>0</v>
      </c>
      <c r="Z117" s="59">
        <f t="shared" si="36"/>
        <v>0</v>
      </c>
      <c r="AA117" s="59">
        <f t="shared" si="36"/>
        <v>0</v>
      </c>
      <c r="AB117" s="59">
        <f t="shared" si="36"/>
        <v>0</v>
      </c>
      <c r="AC117" s="59">
        <f t="shared" si="36"/>
        <v>0</v>
      </c>
      <c r="AD117" s="65">
        <f t="shared" si="36"/>
        <v>0</v>
      </c>
      <c r="AE117" s="65">
        <f>AE113+AE106+AE92+AE88+AE65+AE27+AE10</f>
        <v>0</v>
      </c>
      <c r="AF117" s="65">
        <f t="shared" si="36"/>
        <v>0</v>
      </c>
      <c r="AG117" s="65">
        <f t="shared" si="36"/>
        <v>0</v>
      </c>
    </row>
    <row r="118" spans="1:36">
      <c r="D118" s="3"/>
      <c r="E118" s="3"/>
      <c r="F118" s="2"/>
      <c r="G118" s="2"/>
      <c r="H118" s="2"/>
      <c r="I118" s="2"/>
      <c r="J118" s="2"/>
      <c r="K118" s="2"/>
      <c r="L118" s="2"/>
      <c r="M118" s="2"/>
      <c r="N118" s="15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F118" s="2"/>
      <c r="AG118" s="3"/>
    </row>
    <row r="119" spans="1:36"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6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1"/>
      <c r="AI119" s="1"/>
      <c r="AJ119" s="1"/>
    </row>
    <row r="120" spans="1:36">
      <c r="D120" s="3"/>
      <c r="E120" s="3"/>
      <c r="F120" s="2"/>
      <c r="G120" s="2"/>
      <c r="H120" s="2"/>
      <c r="I120" s="2"/>
      <c r="J120" s="2"/>
      <c r="K120" s="2"/>
      <c r="L120" s="2"/>
      <c r="M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F120" s="2"/>
      <c r="AG120" s="3"/>
    </row>
    <row r="121" spans="1:36">
      <c r="D121" s="3"/>
      <c r="E121" s="3"/>
      <c r="F121" s="2"/>
      <c r="G121" s="2"/>
      <c r="H121" s="2"/>
      <c r="I121" s="2"/>
      <c r="J121" s="2"/>
      <c r="K121" s="2"/>
      <c r="L121" s="2"/>
      <c r="M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F121" s="2"/>
      <c r="AG121" s="3"/>
    </row>
    <row r="122" spans="1:36"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10" t="s">
        <v>1277</v>
      </c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1"/>
      <c r="AI122" s="1"/>
      <c r="AJ122" s="1"/>
    </row>
    <row r="123" spans="1:36">
      <c r="AD123" s="2"/>
      <c r="AF123" s="2"/>
    </row>
    <row r="124" spans="1:36">
      <c r="O124" s="3"/>
      <c r="AD124" s="2"/>
      <c r="AF124" s="2"/>
    </row>
    <row r="125" spans="1:36">
      <c r="AD125" s="2"/>
      <c r="AF125" s="2"/>
    </row>
    <row r="126" spans="1:36">
      <c r="O126" s="2"/>
      <c r="AD126" s="2"/>
      <c r="AF126" s="2"/>
    </row>
    <row r="127" spans="1:36">
      <c r="AD127" s="2"/>
      <c r="AF127" s="2"/>
    </row>
    <row r="128" spans="1:36">
      <c r="AD128" s="2"/>
      <c r="AF128" s="2"/>
    </row>
    <row r="129" spans="30:32">
      <c r="AD129" s="2"/>
      <c r="AF129" s="2"/>
    </row>
    <row r="130" spans="30:32">
      <c r="AD130" s="2"/>
      <c r="AF130" s="2"/>
    </row>
    <row r="131" spans="30:32">
      <c r="AD131" s="2"/>
      <c r="AF131" s="2"/>
    </row>
    <row r="132" spans="30:32">
      <c r="AD132" s="2"/>
      <c r="AF132" s="2"/>
    </row>
    <row r="133" spans="30:32">
      <c r="AD133" s="2"/>
      <c r="AF133" s="2"/>
    </row>
    <row r="134" spans="30:32">
      <c r="AD134" s="2"/>
      <c r="AF134" s="2"/>
    </row>
    <row r="135" spans="30:32">
      <c r="AD135" s="2"/>
      <c r="AF135" s="2"/>
    </row>
    <row r="136" spans="30:32">
      <c r="AD136" s="2"/>
      <c r="AF136" s="2"/>
    </row>
    <row r="137" spans="30:32">
      <c r="AD137" s="2"/>
      <c r="AF137" s="2"/>
    </row>
    <row r="138" spans="30:32">
      <c r="AD138" s="2"/>
      <c r="AF138" s="2"/>
    </row>
    <row r="139" spans="30:32">
      <c r="AD139" s="2"/>
      <c r="AF139" s="2"/>
    </row>
    <row r="140" spans="30:32">
      <c r="AD140" s="2"/>
      <c r="AF140" s="2"/>
    </row>
    <row r="141" spans="30:32">
      <c r="AD141" s="2"/>
      <c r="AF141" s="2"/>
    </row>
    <row r="142" spans="30:32">
      <c r="AD142" s="2"/>
      <c r="AF142" s="2"/>
    </row>
    <row r="143" spans="30:32">
      <c r="AD143" s="2"/>
      <c r="AF143" s="2"/>
    </row>
    <row r="144" spans="30:32">
      <c r="AD144" s="2"/>
      <c r="AF144" s="2"/>
    </row>
    <row r="145" spans="30:32">
      <c r="AD145" s="2"/>
      <c r="AF145" s="2"/>
    </row>
    <row r="146" spans="30:32">
      <c r="AD146" s="2"/>
      <c r="AF146" s="2"/>
    </row>
    <row r="147" spans="30:32">
      <c r="AD147" s="2"/>
      <c r="AF147" s="2"/>
    </row>
    <row r="148" spans="30:32">
      <c r="AD148" s="2"/>
      <c r="AF148" s="2"/>
    </row>
    <row r="149" spans="30:32">
      <c r="AD149" s="2"/>
      <c r="AF149" s="2"/>
    </row>
    <row r="150" spans="30:32">
      <c r="AD150" s="2"/>
      <c r="AF150" s="2"/>
    </row>
    <row r="151" spans="30:32">
      <c r="AD151" s="2"/>
      <c r="AF151" s="2"/>
    </row>
    <row r="152" spans="30:32">
      <c r="AD152" s="2"/>
      <c r="AF152" s="2"/>
    </row>
    <row r="153" spans="30:32">
      <c r="AD153" s="2"/>
      <c r="AF153" s="2"/>
    </row>
    <row r="154" spans="30:32">
      <c r="AD154" s="2"/>
      <c r="AF154" s="2"/>
    </row>
    <row r="155" spans="30:32">
      <c r="AD155" s="2"/>
      <c r="AF155" s="2"/>
    </row>
    <row r="156" spans="30:32">
      <c r="AD156" s="2"/>
      <c r="AF156" s="2"/>
    </row>
    <row r="157" spans="30:32">
      <c r="AD157" s="2"/>
      <c r="AF157" s="2"/>
    </row>
    <row r="158" spans="30:32">
      <c r="AD158" s="2"/>
      <c r="AF158" s="2"/>
    </row>
    <row r="159" spans="30:32">
      <c r="AD159" s="2"/>
      <c r="AF159" s="2"/>
    </row>
    <row r="160" spans="30:32">
      <c r="AD160" s="2"/>
      <c r="AF160" s="2"/>
    </row>
    <row r="161" spans="30:32">
      <c r="AD161" s="2"/>
      <c r="AF161" s="2"/>
    </row>
    <row r="162" spans="30:32">
      <c r="AD162" s="2"/>
      <c r="AF162" s="2"/>
    </row>
    <row r="163" spans="30:32">
      <c r="AD163" s="2"/>
    </row>
    <row r="164" spans="30:32">
      <c r="AD164" s="2"/>
    </row>
    <row r="165" spans="30:32">
      <c r="AD165" s="2"/>
    </row>
    <row r="166" spans="30:32">
      <c r="AD166" s="2"/>
    </row>
    <row r="167" spans="30:32">
      <c r="AD167" s="2"/>
    </row>
    <row r="168" spans="30:32">
      <c r="AD168" s="2"/>
    </row>
    <row r="169" spans="30:32">
      <c r="AD169" s="2"/>
    </row>
    <row r="170" spans="30:32">
      <c r="AD170" s="2"/>
    </row>
    <row r="171" spans="30:32">
      <c r="AD171" s="2"/>
    </row>
    <row r="172" spans="30:32">
      <c r="AD172" s="2"/>
    </row>
    <row r="173" spans="30:32">
      <c r="AD173" s="2"/>
    </row>
    <row r="174" spans="30:32">
      <c r="AD174" s="2"/>
    </row>
    <row r="175" spans="30:32">
      <c r="AD175" s="2"/>
    </row>
    <row r="176" spans="30:32">
      <c r="AD176" s="2"/>
    </row>
    <row r="177" spans="30:30">
      <c r="AD177" s="2"/>
    </row>
    <row r="178" spans="30:30">
      <c r="AD178" s="2"/>
    </row>
    <row r="179" spans="30:30">
      <c r="AD179" s="2"/>
    </row>
    <row r="180" spans="30:30">
      <c r="AD180" s="2"/>
    </row>
    <row r="181" spans="30:30">
      <c r="AD181" s="2"/>
    </row>
    <row r="182" spans="30:30">
      <c r="AD182" s="2"/>
    </row>
    <row r="183" spans="30:30">
      <c r="AD183" s="2"/>
    </row>
    <row r="184" spans="30:30">
      <c r="AD184" s="2"/>
    </row>
    <row r="185" spans="30:30">
      <c r="AD185" s="2"/>
    </row>
    <row r="186" spans="30:30">
      <c r="AD186" s="2"/>
    </row>
    <row r="187" spans="30:30">
      <c r="AD187" s="2"/>
    </row>
    <row r="188" spans="30:30">
      <c r="AD188" s="2"/>
    </row>
    <row r="189" spans="30:30">
      <c r="AD189" s="2"/>
    </row>
    <row r="190" spans="30:30">
      <c r="AD190" s="2"/>
    </row>
    <row r="191" spans="30:30">
      <c r="AD191" s="2"/>
    </row>
    <row r="192" spans="30:30">
      <c r="AD192" s="2"/>
    </row>
    <row r="193" spans="30:30">
      <c r="AD193" s="2"/>
    </row>
    <row r="194" spans="30:30">
      <c r="AD194" s="2"/>
    </row>
    <row r="195" spans="30:30">
      <c r="AD195" s="2"/>
    </row>
    <row r="196" spans="30:30">
      <c r="AD196" s="2"/>
    </row>
    <row r="197" spans="30:30">
      <c r="AD197" s="2"/>
    </row>
    <row r="198" spans="30:30">
      <c r="AD198" s="2"/>
    </row>
    <row r="199" spans="30:30">
      <c r="AD199" s="2"/>
    </row>
    <row r="200" spans="30:30">
      <c r="AD200" s="2"/>
    </row>
    <row r="201" spans="30:30">
      <c r="AD201" s="2"/>
    </row>
    <row r="202" spans="30:30">
      <c r="AD202" s="2"/>
    </row>
    <row r="203" spans="30:30">
      <c r="AD203" s="2"/>
    </row>
    <row r="204" spans="30:30">
      <c r="AD204" s="2"/>
    </row>
    <row r="205" spans="30:30">
      <c r="AD205" s="2"/>
    </row>
    <row r="206" spans="30:30">
      <c r="AD206" s="2"/>
    </row>
    <row r="207" spans="30:30">
      <c r="AD207" s="2"/>
    </row>
    <row r="208" spans="30:30">
      <c r="AD208" s="2"/>
    </row>
    <row r="209" spans="30:30">
      <c r="AD209" s="2"/>
    </row>
    <row r="210" spans="30:30">
      <c r="AD210" s="2"/>
    </row>
    <row r="211" spans="30:30">
      <c r="AD211" s="2"/>
    </row>
    <row r="212" spans="30:30">
      <c r="AD212" s="2"/>
    </row>
    <row r="213" spans="30:30">
      <c r="AD213" s="2"/>
    </row>
    <row r="214" spans="30:30">
      <c r="AD214" s="2"/>
    </row>
    <row r="215" spans="30:30">
      <c r="AD215" s="2"/>
    </row>
    <row r="216" spans="30:30">
      <c r="AD216" s="2"/>
    </row>
    <row r="217" spans="30:30">
      <c r="AD217" s="2"/>
    </row>
    <row r="218" spans="30:30">
      <c r="AD218" s="2"/>
    </row>
    <row r="219" spans="30:30">
      <c r="AD219" s="2"/>
    </row>
    <row r="220" spans="30:30">
      <c r="AD220" s="2"/>
    </row>
    <row r="221" spans="30:30">
      <c r="AD221" s="2"/>
    </row>
    <row r="222" spans="30:30">
      <c r="AD222" s="2"/>
    </row>
    <row r="223" spans="30:30">
      <c r="AD223" s="2"/>
    </row>
    <row r="224" spans="30:30">
      <c r="AD224" s="2"/>
    </row>
    <row r="225" spans="30:30">
      <c r="AD225" s="2"/>
    </row>
    <row r="226" spans="30:30">
      <c r="AD226" s="2"/>
    </row>
    <row r="227" spans="30:30">
      <c r="AD227" s="2"/>
    </row>
    <row r="228" spans="30:30">
      <c r="AD228" s="2"/>
    </row>
    <row r="229" spans="30:30">
      <c r="AD229" s="2"/>
    </row>
    <row r="230" spans="30:30">
      <c r="AD230" s="2"/>
    </row>
    <row r="231" spans="30:30">
      <c r="AD231" s="2"/>
    </row>
    <row r="232" spans="30:30">
      <c r="AD232" s="2"/>
    </row>
    <row r="233" spans="30:30">
      <c r="AD233" s="2"/>
    </row>
    <row r="234" spans="30:30">
      <c r="AD234" s="2"/>
    </row>
    <row r="235" spans="30:30">
      <c r="AD235" s="2"/>
    </row>
    <row r="236" spans="30:30">
      <c r="AD236" s="2"/>
    </row>
    <row r="237" spans="30:30">
      <c r="AD237" s="2"/>
    </row>
    <row r="238" spans="30:30">
      <c r="AD238" s="2"/>
    </row>
    <row r="239" spans="30:30">
      <c r="AD239" s="2"/>
    </row>
    <row r="240" spans="30:30">
      <c r="AD240" s="2"/>
    </row>
    <row r="241" spans="30:30">
      <c r="AD241" s="2"/>
    </row>
    <row r="242" spans="30:30">
      <c r="AD242" s="2"/>
    </row>
    <row r="243" spans="30:30">
      <c r="AD243" s="2"/>
    </row>
    <row r="244" spans="30:30">
      <c r="AD244" s="2"/>
    </row>
    <row r="245" spans="30:30">
      <c r="AD245" s="2"/>
    </row>
    <row r="246" spans="30:30">
      <c r="AD246" s="2"/>
    </row>
    <row r="247" spans="30:30">
      <c r="AD247" s="2"/>
    </row>
    <row r="248" spans="30:30">
      <c r="AD248" s="2"/>
    </row>
    <row r="249" spans="30:30">
      <c r="AD249" s="2"/>
    </row>
    <row r="250" spans="30:30">
      <c r="AD250" s="2"/>
    </row>
    <row r="251" spans="30:30">
      <c r="AD251" s="2"/>
    </row>
    <row r="252" spans="30:30">
      <c r="AD252" s="2"/>
    </row>
    <row r="253" spans="30:30">
      <c r="AD253" s="2"/>
    </row>
    <row r="254" spans="30:30">
      <c r="AD254" s="2"/>
    </row>
    <row r="255" spans="30:30">
      <c r="AD255" s="2"/>
    </row>
    <row r="256" spans="30:30">
      <c r="AD256" s="2"/>
    </row>
    <row r="257" spans="30:30">
      <c r="AD257" s="2"/>
    </row>
    <row r="258" spans="30:30">
      <c r="AD258" s="2"/>
    </row>
    <row r="259" spans="30:30">
      <c r="AD259" s="2"/>
    </row>
    <row r="260" spans="30:30">
      <c r="AD260" s="2"/>
    </row>
    <row r="261" spans="30:30">
      <c r="AD261" s="2"/>
    </row>
    <row r="262" spans="30:30">
      <c r="AD262" s="2"/>
    </row>
    <row r="263" spans="30:30">
      <c r="AD263" s="2"/>
    </row>
    <row r="264" spans="30:30">
      <c r="AD264" s="2"/>
    </row>
    <row r="265" spans="30:30">
      <c r="AD265" s="2"/>
    </row>
    <row r="266" spans="30:30">
      <c r="AD266" s="2"/>
    </row>
    <row r="267" spans="30:30">
      <c r="AD267" s="2"/>
    </row>
    <row r="268" spans="30:30">
      <c r="AD268" s="2"/>
    </row>
    <row r="269" spans="30:30">
      <c r="AD269" s="2"/>
    </row>
    <row r="270" spans="30:30">
      <c r="AD270" s="2"/>
    </row>
    <row r="271" spans="30:30">
      <c r="AD271" s="2"/>
    </row>
    <row r="272" spans="30:30">
      <c r="AD272" s="2"/>
    </row>
    <row r="273" spans="30:30">
      <c r="AD273" s="2"/>
    </row>
    <row r="274" spans="30:30">
      <c r="AD274" s="2"/>
    </row>
    <row r="275" spans="30:30">
      <c r="AD275" s="2"/>
    </row>
    <row r="276" spans="30:30">
      <c r="AD276" s="2"/>
    </row>
    <row r="277" spans="30:30">
      <c r="AD277" s="2"/>
    </row>
    <row r="278" spans="30:30">
      <c r="AD278" s="2"/>
    </row>
    <row r="279" spans="30:30">
      <c r="AD279" s="2"/>
    </row>
    <row r="280" spans="30:30">
      <c r="AD280" s="2"/>
    </row>
    <row r="281" spans="30:30">
      <c r="AD281" s="2"/>
    </row>
    <row r="282" spans="30:30">
      <c r="AD282" s="2"/>
    </row>
    <row r="283" spans="30:30">
      <c r="AD283" s="2"/>
    </row>
    <row r="284" spans="30:30">
      <c r="AD284" s="2"/>
    </row>
    <row r="285" spans="30:30">
      <c r="AD285" s="2"/>
    </row>
    <row r="286" spans="30:30">
      <c r="AD286" s="2"/>
    </row>
    <row r="287" spans="30:30">
      <c r="AD287" s="2"/>
    </row>
    <row r="288" spans="30:30">
      <c r="AD288" s="2"/>
    </row>
    <row r="289" spans="30:30">
      <c r="AD289" s="2"/>
    </row>
    <row r="290" spans="30:30">
      <c r="AD290" s="2"/>
    </row>
    <row r="291" spans="30:30">
      <c r="AD291" s="2"/>
    </row>
    <row r="292" spans="30:30">
      <c r="AD292" s="2"/>
    </row>
    <row r="293" spans="30:30">
      <c r="AD293" s="2"/>
    </row>
    <row r="294" spans="30:30">
      <c r="AD294" s="2"/>
    </row>
    <row r="295" spans="30:30">
      <c r="AD295" s="2"/>
    </row>
    <row r="296" spans="30:30">
      <c r="AD296" s="2"/>
    </row>
    <row r="297" spans="30:30">
      <c r="AD297" s="2"/>
    </row>
    <row r="298" spans="30:30">
      <c r="AD298" s="2"/>
    </row>
    <row r="299" spans="30:30">
      <c r="AD299" s="2"/>
    </row>
    <row r="300" spans="30:30">
      <c r="AD300" s="2"/>
    </row>
    <row r="301" spans="30:30">
      <c r="AD301" s="2"/>
    </row>
    <row r="302" spans="30:30">
      <c r="AD302" s="2"/>
    </row>
    <row r="303" spans="30:30">
      <c r="AD303" s="2"/>
    </row>
    <row r="304" spans="30:30">
      <c r="AD304" s="2"/>
    </row>
    <row r="305" spans="30:30">
      <c r="AD305" s="2"/>
    </row>
    <row r="306" spans="30:30">
      <c r="AD306" s="2"/>
    </row>
    <row r="307" spans="30:30">
      <c r="AD307" s="2"/>
    </row>
    <row r="308" spans="30:30">
      <c r="AD308" s="2"/>
    </row>
    <row r="309" spans="30:30">
      <c r="AD309" s="2"/>
    </row>
    <row r="310" spans="30:30">
      <c r="AD310" s="2"/>
    </row>
    <row r="311" spans="30:30">
      <c r="AD311" s="2"/>
    </row>
    <row r="312" spans="30:30">
      <c r="AD312" s="2"/>
    </row>
    <row r="313" spans="30:30">
      <c r="AD313" s="2"/>
    </row>
    <row r="314" spans="30:30">
      <c r="AD314" s="2"/>
    </row>
    <row r="315" spans="30:30">
      <c r="AD315" s="2"/>
    </row>
    <row r="316" spans="30:30">
      <c r="AD316" s="2"/>
    </row>
    <row r="317" spans="30:30">
      <c r="AD317" s="2"/>
    </row>
    <row r="318" spans="30:30">
      <c r="AD318" s="2"/>
    </row>
    <row r="319" spans="30:30">
      <c r="AD319" s="2"/>
    </row>
    <row r="320" spans="30:30">
      <c r="AD320" s="2"/>
    </row>
    <row r="321" spans="30:30">
      <c r="AD321" s="2"/>
    </row>
    <row r="322" spans="30:30">
      <c r="AD322" s="2"/>
    </row>
    <row r="323" spans="30:30">
      <c r="AD323" s="2"/>
    </row>
    <row r="324" spans="30:30">
      <c r="AD324" s="2"/>
    </row>
    <row r="325" spans="30:30">
      <c r="AD325" s="2"/>
    </row>
    <row r="326" spans="30:30">
      <c r="AD326" s="2"/>
    </row>
    <row r="327" spans="30:30">
      <c r="AD327" s="2"/>
    </row>
    <row r="328" spans="30:30">
      <c r="AD328" s="2"/>
    </row>
    <row r="329" spans="30:30">
      <c r="AD329" s="2"/>
    </row>
    <row r="330" spans="30:30">
      <c r="AD330" s="2"/>
    </row>
    <row r="331" spans="30:30">
      <c r="AD331" s="2"/>
    </row>
    <row r="332" spans="30:30">
      <c r="AD332" s="2"/>
    </row>
    <row r="333" spans="30:30">
      <c r="AD333" s="2"/>
    </row>
    <row r="334" spans="30:30">
      <c r="AD334" s="2"/>
    </row>
    <row r="335" spans="30:30">
      <c r="AD335" s="2"/>
    </row>
    <row r="336" spans="30:30">
      <c r="AD336" s="2"/>
    </row>
    <row r="337" spans="30:30">
      <c r="AD337" s="2"/>
    </row>
    <row r="338" spans="30:30">
      <c r="AD338" s="2"/>
    </row>
    <row r="339" spans="30:30">
      <c r="AD339" s="2"/>
    </row>
    <row r="340" spans="30:30">
      <c r="AD340" s="2"/>
    </row>
    <row r="341" spans="30:30">
      <c r="AD341" s="2"/>
    </row>
    <row r="342" spans="30:30">
      <c r="AD342" s="2"/>
    </row>
    <row r="343" spans="30:30">
      <c r="AD343" s="2"/>
    </row>
    <row r="344" spans="30:30">
      <c r="AD344" s="2"/>
    </row>
    <row r="345" spans="30:30">
      <c r="AD345" s="2"/>
    </row>
    <row r="346" spans="30:30">
      <c r="AD346" s="2"/>
    </row>
    <row r="347" spans="30:30">
      <c r="AD347" s="2"/>
    </row>
    <row r="348" spans="30:30">
      <c r="AD348" s="2"/>
    </row>
    <row r="349" spans="30:30">
      <c r="AD349" s="2"/>
    </row>
    <row r="350" spans="30:30">
      <c r="AD350" s="2"/>
    </row>
    <row r="351" spans="30:30">
      <c r="AD351" s="2"/>
    </row>
    <row r="352" spans="30:30">
      <c r="AD352" s="2"/>
    </row>
    <row r="353" spans="30:30">
      <c r="AD353" s="2"/>
    </row>
    <row r="354" spans="30:30">
      <c r="AD354" s="2"/>
    </row>
    <row r="355" spans="30:30">
      <c r="AD355" s="2"/>
    </row>
    <row r="356" spans="30:30">
      <c r="AD356" s="2"/>
    </row>
    <row r="357" spans="30:30">
      <c r="AD357" s="2"/>
    </row>
    <row r="358" spans="30:30">
      <c r="AD358" s="2"/>
    </row>
    <row r="359" spans="30:30">
      <c r="AD359" s="2"/>
    </row>
    <row r="360" spans="30:30">
      <c r="AD360" s="2"/>
    </row>
    <row r="361" spans="30:30">
      <c r="AD361" s="2"/>
    </row>
    <row r="362" spans="30:30">
      <c r="AD362" s="2"/>
    </row>
    <row r="363" spans="30:30">
      <c r="AD363" s="2"/>
    </row>
    <row r="364" spans="30:30">
      <c r="AD364" s="2"/>
    </row>
    <row r="365" spans="30:30">
      <c r="AD365" s="2"/>
    </row>
    <row r="366" spans="30:30">
      <c r="AD366" s="2"/>
    </row>
    <row r="367" spans="30:30">
      <c r="AD367" s="2"/>
    </row>
    <row r="368" spans="30:30">
      <c r="AD368" s="2"/>
    </row>
    <row r="369" spans="30:30">
      <c r="AD369" s="2"/>
    </row>
    <row r="370" spans="30:30">
      <c r="AD370" s="2"/>
    </row>
    <row r="371" spans="30:30">
      <c r="AD371" s="2"/>
    </row>
    <row r="372" spans="30:30">
      <c r="AD372" s="2"/>
    </row>
    <row r="373" spans="30:30">
      <c r="AD373" s="2"/>
    </row>
    <row r="374" spans="30:30">
      <c r="AD374" s="2"/>
    </row>
    <row r="375" spans="30:30">
      <c r="AD375" s="2"/>
    </row>
    <row r="376" spans="30:30">
      <c r="AD376" s="2"/>
    </row>
    <row r="377" spans="30:30">
      <c r="AD377" s="2"/>
    </row>
    <row r="378" spans="30:30">
      <c r="AD378" s="2"/>
    </row>
    <row r="379" spans="30:30">
      <c r="AD379" s="2"/>
    </row>
    <row r="380" spans="30:30">
      <c r="AD380" s="2"/>
    </row>
    <row r="381" spans="30:30">
      <c r="AD381" s="2"/>
    </row>
    <row r="382" spans="30:30">
      <c r="AD382" s="2"/>
    </row>
    <row r="383" spans="30:30">
      <c r="AD383" s="2"/>
    </row>
    <row r="384" spans="30:30">
      <c r="AD384" s="2"/>
    </row>
    <row r="385" spans="30:30">
      <c r="AD385" s="2"/>
    </row>
    <row r="386" spans="30:30">
      <c r="AD386" s="2"/>
    </row>
    <row r="387" spans="30:30">
      <c r="AD387" s="2"/>
    </row>
    <row r="388" spans="30:30">
      <c r="AD388" s="2"/>
    </row>
    <row r="389" spans="30:30">
      <c r="AD389" s="2"/>
    </row>
    <row r="390" spans="30:30">
      <c r="AD390" s="2"/>
    </row>
    <row r="391" spans="30:30">
      <c r="AD391" s="2"/>
    </row>
    <row r="392" spans="30:30">
      <c r="AD392" s="2"/>
    </row>
    <row r="393" spans="30:30">
      <c r="AD393" s="2"/>
    </row>
    <row r="394" spans="30:30">
      <c r="AD394" s="2"/>
    </row>
    <row r="395" spans="30:30">
      <c r="AD395" s="2"/>
    </row>
    <row r="396" spans="30:30">
      <c r="AD396" s="2"/>
    </row>
    <row r="397" spans="30:30">
      <c r="AD397" s="2"/>
    </row>
    <row r="398" spans="30:30">
      <c r="AD398" s="2"/>
    </row>
    <row r="399" spans="30:30">
      <c r="AD399" s="2"/>
    </row>
    <row r="400" spans="30:30">
      <c r="AD400" s="2"/>
    </row>
    <row r="401" spans="30:30">
      <c r="AD401" s="2"/>
    </row>
    <row r="402" spans="30:30">
      <c r="AD402" s="2"/>
    </row>
    <row r="403" spans="30:30">
      <c r="AD403" s="2"/>
    </row>
    <row r="404" spans="30:30">
      <c r="AD404" s="2"/>
    </row>
    <row r="405" spans="30:30">
      <c r="AD405" s="2"/>
    </row>
    <row r="406" spans="30:30">
      <c r="AD406" s="2"/>
    </row>
    <row r="407" spans="30:30">
      <c r="AD407" s="2"/>
    </row>
    <row r="408" spans="30:30">
      <c r="AD408" s="2"/>
    </row>
    <row r="409" spans="30:30">
      <c r="AD409" s="2"/>
    </row>
    <row r="410" spans="30:30">
      <c r="AD410" s="2"/>
    </row>
    <row r="411" spans="30:30">
      <c r="AD411" s="2"/>
    </row>
  </sheetData>
  <mergeCells count="14">
    <mergeCell ref="M7:M8"/>
    <mergeCell ref="K7:K8"/>
    <mergeCell ref="AD7:AG7"/>
    <mergeCell ref="X7:AC7"/>
    <mergeCell ref="O7:W7"/>
    <mergeCell ref="N7:N8"/>
    <mergeCell ref="A7:B7"/>
    <mergeCell ref="A8:B8"/>
    <mergeCell ref="C7:F7"/>
    <mergeCell ref="L7:L8"/>
    <mergeCell ref="G7:G8"/>
    <mergeCell ref="H7:H8"/>
    <mergeCell ref="I7:I8"/>
    <mergeCell ref="J7:J8"/>
  </mergeCells>
  <phoneticPr fontId="0" type="noConversion"/>
  <printOptions horizontalCentered="1"/>
  <pageMargins left="0" right="0" top="0" bottom="0" header="0" footer="0"/>
  <pageSetup scale="70" orientation="portrait" r:id="rId1"/>
  <headerFooter alignWithMargins="0"/>
  <rowBreaks count="2" manualBreakCount="2">
    <brk id="54" max="20" man="1"/>
    <brk id="117" max="12" man="1"/>
  </rowBreaks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 codeName="Hoja23">
    <tabColor theme="9" tint="-0.249977111117893"/>
  </sheetPr>
  <dimension ref="A1:CU434"/>
  <sheetViews>
    <sheetView zoomScaleNormal="100" workbookViewId="0">
      <pane xSplit="3" ySplit="6" topLeftCell="F12" activePane="bottomRight" state="frozen"/>
      <selection pane="topRight" activeCell="D1" sqref="D1"/>
      <selection pane="bottomLeft" activeCell="A7" sqref="A7"/>
      <selection pane="bottomRight" activeCell="F10" sqref="F10"/>
    </sheetView>
  </sheetViews>
  <sheetFormatPr baseColWidth="10" defaultColWidth="11.5546875" defaultRowHeight="13.2"/>
  <cols>
    <col min="1" max="1" width="10.6640625" style="82" customWidth="1"/>
    <col min="2" max="2" width="11.6640625" style="14" customWidth="1"/>
    <col min="3" max="3" width="39" style="1" customWidth="1"/>
    <col min="4" max="4" width="13.6640625" style="2" customWidth="1"/>
    <col min="5" max="5" width="16.5546875" customWidth="1"/>
    <col min="6" max="7" width="13.6640625" customWidth="1"/>
    <col min="8" max="8" width="12.6640625" style="2" customWidth="1"/>
    <col min="9" max="9" width="16.44140625" style="2" customWidth="1"/>
    <col min="10" max="10" width="11.44140625" style="2" customWidth="1"/>
    <col min="11" max="11" width="13.44140625" style="142" bestFit="1" customWidth="1"/>
    <col min="12" max="12" width="12.6640625" customWidth="1"/>
    <col min="13" max="13" width="13.33203125" customWidth="1"/>
    <col min="14" max="15" width="12.88671875" bestFit="1" customWidth="1"/>
    <col min="16" max="18" width="11.6640625" customWidth="1"/>
    <col min="19" max="19" width="13" customWidth="1"/>
    <col min="20" max="21" width="11.6640625" customWidth="1"/>
    <col min="22" max="22" width="13.6640625" customWidth="1"/>
    <col min="23" max="23" width="15.109375" customWidth="1"/>
    <col min="24" max="24" width="13.33203125" customWidth="1"/>
    <col min="25" max="25" width="11.6640625" bestFit="1" customWidth="1"/>
    <col min="26" max="26" width="14.109375" style="198" customWidth="1"/>
    <col min="27" max="27" width="11.44140625" customWidth="1"/>
    <col min="28" max="28" width="13.88671875" customWidth="1"/>
    <col min="29" max="29" width="13.33203125" bestFit="1" customWidth="1"/>
    <col min="30" max="30" width="13.109375" customWidth="1"/>
    <col min="31" max="31" width="11.44140625" customWidth="1"/>
    <col min="32" max="34" width="11.6640625" customWidth="1"/>
    <col min="35" max="35" width="14" customWidth="1"/>
    <col min="36" max="36" width="11.6640625" customWidth="1"/>
    <col min="37" max="37" width="13.33203125" bestFit="1" customWidth="1"/>
    <col min="38" max="38" width="14.6640625" style="142" customWidth="1"/>
    <col min="39" max="39" width="11.88671875" bestFit="1" customWidth="1"/>
    <col min="40" max="40" width="13.33203125" bestFit="1" customWidth="1"/>
    <col min="41" max="42" width="11.6640625" bestFit="1" customWidth="1"/>
    <col min="43" max="43" width="14.6640625" customWidth="1"/>
    <col min="45" max="45" width="13.33203125" bestFit="1" customWidth="1"/>
    <col min="46" max="46" width="14.33203125" bestFit="1" customWidth="1"/>
    <col min="47" max="47" width="12.6640625" customWidth="1"/>
    <col min="48" max="48" width="11.5546875" bestFit="1" customWidth="1"/>
    <col min="49" max="49" width="12.33203125" customWidth="1"/>
    <col min="50" max="50" width="11.5546875" bestFit="1" customWidth="1"/>
    <col min="52" max="52" width="11.6640625" bestFit="1" customWidth="1"/>
    <col min="53" max="53" width="11.6640625" customWidth="1"/>
    <col min="54" max="55" width="11.6640625" bestFit="1" customWidth="1"/>
    <col min="57" max="57" width="11.5546875" bestFit="1" customWidth="1"/>
    <col min="58" max="58" width="13.33203125" bestFit="1" customWidth="1"/>
    <col min="59" max="59" width="12.6640625" bestFit="1" customWidth="1"/>
    <col min="60" max="60" width="11.6640625" style="142" bestFit="1" customWidth="1"/>
    <col min="62" max="62" width="12.6640625" customWidth="1"/>
    <col min="64" max="64" width="13.5546875" customWidth="1"/>
    <col min="68" max="68" width="11.6640625" bestFit="1" customWidth="1"/>
    <col min="69" max="69" width="11.44140625" style="142" customWidth="1"/>
    <col min="70" max="70" width="12.33203125" bestFit="1" customWidth="1"/>
    <col min="71" max="71" width="13.33203125" bestFit="1" customWidth="1"/>
    <col min="72" max="72" width="14.33203125" customWidth="1"/>
    <col min="73" max="73" width="11.6640625" bestFit="1" customWidth="1"/>
    <col min="74" max="74" width="12.33203125" customWidth="1"/>
    <col min="75" max="75" width="15.44140625" customWidth="1"/>
    <col min="76" max="77" width="11.6640625" customWidth="1"/>
    <col min="78" max="78" width="15.44140625" customWidth="1"/>
    <col min="79" max="79" width="14.33203125" bestFit="1" customWidth="1"/>
    <col min="80" max="80" width="13.33203125" bestFit="1" customWidth="1"/>
    <col min="81" max="81" width="11.6640625" bestFit="1" customWidth="1"/>
    <col min="82" max="82" width="13.5546875" style="2" customWidth="1"/>
    <col min="83" max="83" width="13.33203125" style="2" customWidth="1"/>
    <col min="84" max="85" width="14.88671875" style="2" customWidth="1"/>
    <col min="86" max="90" width="13.5546875" style="2" customWidth="1"/>
    <col min="91" max="91" width="11.6640625" style="2" bestFit="1" customWidth="1"/>
    <col min="92" max="94" width="14.33203125" style="2" customWidth="1"/>
    <col min="95" max="95" width="11.44140625" style="2" customWidth="1"/>
    <col min="96" max="96" width="13.44140625" style="2" customWidth="1"/>
    <col min="97" max="97" width="11.44140625" style="2" customWidth="1"/>
    <col min="98" max="98" width="11.6640625" style="2" bestFit="1" customWidth="1"/>
    <col min="99" max="99" width="11.6640625" bestFit="1" customWidth="1"/>
    <col min="100" max="102" width="18.109375" customWidth="1"/>
  </cols>
  <sheetData>
    <row r="1" spans="1:99">
      <c r="A1" s="193" t="s">
        <v>0</v>
      </c>
      <c r="Z1" s="157"/>
    </row>
    <row r="2" spans="1:99">
      <c r="A2" s="193" t="s">
        <v>1</v>
      </c>
      <c r="Z2" s="157"/>
    </row>
    <row r="3" spans="1:99">
      <c r="A3" s="193" t="s">
        <v>1278</v>
      </c>
      <c r="Z3" s="157"/>
    </row>
    <row r="4" spans="1:99">
      <c r="A4" s="193" t="str">
        <f>+'CK GASTOS OSN PD MES 1'!A4</f>
        <v>INFORME DE EJECUCION PRESUPUESTARIO 2024, EGRESOS</v>
      </c>
      <c r="J4" s="109"/>
      <c r="Z4" s="157"/>
    </row>
    <row r="5" spans="1:99">
      <c r="K5" s="188"/>
      <c r="Z5" s="244"/>
      <c r="AL5" s="188"/>
      <c r="BH5" s="188"/>
      <c r="BQ5" s="188"/>
      <c r="CD5"/>
    </row>
    <row r="6" spans="1:99" s="114" customFormat="1">
      <c r="A6" s="116" t="s">
        <v>4</v>
      </c>
      <c r="B6" s="113" t="s">
        <v>5</v>
      </c>
      <c r="C6" s="113" t="s">
        <v>6</v>
      </c>
      <c r="D6" s="113" t="s">
        <v>7</v>
      </c>
      <c r="E6" s="113" t="s">
        <v>8</v>
      </c>
      <c r="F6" s="113" t="s">
        <v>9</v>
      </c>
      <c r="G6" s="113" t="s">
        <v>10</v>
      </c>
      <c r="H6" s="113" t="s">
        <v>11</v>
      </c>
      <c r="I6" s="113" t="s">
        <v>12</v>
      </c>
      <c r="J6" s="113" t="s">
        <v>13</v>
      </c>
      <c r="K6" s="191" t="s">
        <v>14</v>
      </c>
      <c r="L6" s="113" t="s">
        <v>15</v>
      </c>
      <c r="M6" s="113" t="s">
        <v>16</v>
      </c>
      <c r="N6" s="113" t="s">
        <v>17</v>
      </c>
      <c r="O6" s="113" t="s">
        <v>18</v>
      </c>
      <c r="P6" s="113" t="s">
        <v>19</v>
      </c>
      <c r="Q6" s="113" t="s">
        <v>20</v>
      </c>
      <c r="R6" s="113" t="s">
        <v>21</v>
      </c>
      <c r="S6" s="113" t="s">
        <v>22</v>
      </c>
      <c r="T6" s="113" t="s">
        <v>23</v>
      </c>
      <c r="U6" s="113" t="s">
        <v>25</v>
      </c>
      <c r="V6" s="113" t="s">
        <v>26</v>
      </c>
      <c r="W6" s="113" t="s">
        <v>27</v>
      </c>
      <c r="X6" s="113" t="s">
        <v>28</v>
      </c>
      <c r="Y6" s="113" t="s">
        <v>29</v>
      </c>
      <c r="Z6" s="191" t="s">
        <v>30</v>
      </c>
      <c r="AA6" s="113" t="s">
        <v>31</v>
      </c>
      <c r="AB6" s="113" t="s">
        <v>32</v>
      </c>
      <c r="AC6" s="113" t="s">
        <v>33</v>
      </c>
      <c r="AD6" s="113" t="s">
        <v>34</v>
      </c>
      <c r="AE6" s="113" t="s">
        <v>35</v>
      </c>
      <c r="AF6" s="113" t="s">
        <v>36</v>
      </c>
      <c r="AG6" s="113" t="s">
        <v>37</v>
      </c>
      <c r="AH6" s="113" t="s">
        <v>38</v>
      </c>
      <c r="AI6" s="113" t="s">
        <v>39</v>
      </c>
      <c r="AJ6" s="113" t="s">
        <v>40</v>
      </c>
      <c r="AK6" s="113" t="s">
        <v>41</v>
      </c>
      <c r="AL6" s="191" t="s">
        <v>42</v>
      </c>
      <c r="AM6" s="113" t="s">
        <v>43</v>
      </c>
      <c r="AN6" s="113" t="s">
        <v>44</v>
      </c>
      <c r="AO6" s="113" t="s">
        <v>45</v>
      </c>
      <c r="AP6" s="113" t="s">
        <v>46</v>
      </c>
      <c r="AQ6" s="113" t="s">
        <v>47</v>
      </c>
      <c r="AR6" s="113" t="s">
        <v>48</v>
      </c>
      <c r="AS6" s="113" t="s">
        <v>49</v>
      </c>
      <c r="AT6" s="113" t="s">
        <v>51</v>
      </c>
      <c r="AU6" s="113" t="s">
        <v>52</v>
      </c>
      <c r="AV6" s="113" t="s">
        <v>53</v>
      </c>
      <c r="AW6" s="113" t="s">
        <v>54</v>
      </c>
      <c r="AX6" s="113" t="s">
        <v>55</v>
      </c>
      <c r="AY6" s="113" t="s">
        <v>56</v>
      </c>
      <c r="AZ6" s="113" t="s">
        <v>57</v>
      </c>
      <c r="BA6" s="113" t="s">
        <v>58</v>
      </c>
      <c r="BB6" s="113" t="s">
        <v>60</v>
      </c>
      <c r="BC6" s="113" t="s">
        <v>61</v>
      </c>
      <c r="BD6" s="113" t="s">
        <v>62</v>
      </c>
      <c r="BE6" s="113" t="s">
        <v>63</v>
      </c>
      <c r="BF6" s="113" t="s">
        <v>64</v>
      </c>
      <c r="BG6" s="113" t="s">
        <v>65</v>
      </c>
      <c r="BH6" s="191" t="s">
        <v>66</v>
      </c>
      <c r="BI6" s="113" t="s">
        <v>67</v>
      </c>
      <c r="BJ6" s="113" t="s">
        <v>68</v>
      </c>
      <c r="BK6" s="113" t="s">
        <v>69</v>
      </c>
      <c r="BL6" s="113" t="s">
        <v>70</v>
      </c>
      <c r="BM6" s="113" t="s">
        <v>71</v>
      </c>
      <c r="BN6" s="113" t="s">
        <v>72</v>
      </c>
      <c r="BO6" s="113" t="s">
        <v>73</v>
      </c>
      <c r="BP6" s="113" t="s">
        <v>74</v>
      </c>
      <c r="BQ6" s="191" t="s">
        <v>75</v>
      </c>
      <c r="BR6" s="113" t="s">
        <v>76</v>
      </c>
      <c r="BS6" s="113" t="s">
        <v>77</v>
      </c>
      <c r="BT6" s="113" t="s">
        <v>78</v>
      </c>
      <c r="BU6" s="113" t="s">
        <v>79</v>
      </c>
      <c r="BV6" s="113" t="s">
        <v>80</v>
      </c>
      <c r="BW6" s="113" t="s">
        <v>81</v>
      </c>
      <c r="BX6" s="113" t="s">
        <v>82</v>
      </c>
      <c r="BY6" s="113" t="s">
        <v>83</v>
      </c>
      <c r="BZ6" s="113" t="s">
        <v>84</v>
      </c>
      <c r="CA6" s="113" t="s">
        <v>85</v>
      </c>
      <c r="CB6" s="113" t="s">
        <v>86</v>
      </c>
      <c r="CC6" s="113" t="s">
        <v>87</v>
      </c>
      <c r="CD6" s="113" t="s">
        <v>88</v>
      </c>
      <c r="CE6" s="113" t="s">
        <v>89</v>
      </c>
      <c r="CF6" s="113" t="s">
        <v>90</v>
      </c>
      <c r="CG6" s="113" t="s">
        <v>91</v>
      </c>
      <c r="CH6" s="113" t="s">
        <v>92</v>
      </c>
      <c r="CI6" s="113" t="s">
        <v>93</v>
      </c>
      <c r="CJ6" s="113" t="s">
        <v>94</v>
      </c>
      <c r="CK6" s="113" t="s">
        <v>1003</v>
      </c>
      <c r="CL6" s="113" t="s">
        <v>1005</v>
      </c>
      <c r="CM6" s="113" t="s">
        <v>96</v>
      </c>
      <c r="CN6" s="113" t="s">
        <v>97</v>
      </c>
      <c r="CO6" s="113" t="s">
        <v>98</v>
      </c>
      <c r="CP6" s="113" t="s">
        <v>99</v>
      </c>
      <c r="CQ6" s="113" t="s">
        <v>100</v>
      </c>
      <c r="CR6" s="113" t="s">
        <v>101</v>
      </c>
    </row>
    <row r="7" spans="1:99">
      <c r="A7" s="235"/>
      <c r="B7" s="231"/>
      <c r="C7" s="107"/>
      <c r="M7" s="142"/>
      <c r="N7" s="142"/>
      <c r="O7" s="142"/>
      <c r="P7" s="142"/>
      <c r="Q7" s="142"/>
      <c r="R7" s="142"/>
      <c r="Z7" s="157"/>
    </row>
    <row r="8" spans="1:99" ht="15" customHeight="1">
      <c r="A8" s="235"/>
      <c r="B8" s="284" t="s">
        <v>7</v>
      </c>
      <c r="C8" s="284" t="s">
        <v>121</v>
      </c>
      <c r="D8" s="2">
        <v>618825.05000000005</v>
      </c>
      <c r="E8" s="2"/>
      <c r="G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157"/>
      <c r="AA8" s="2"/>
      <c r="AB8" s="2"/>
      <c r="AC8" s="2"/>
      <c r="AD8" s="2"/>
      <c r="AE8" s="157"/>
      <c r="AF8" s="2"/>
      <c r="AG8" s="2"/>
      <c r="AH8" s="2"/>
      <c r="AI8" s="2"/>
      <c r="AJ8" s="2"/>
      <c r="AK8" s="157"/>
      <c r="AL8" s="157"/>
      <c r="AM8" s="2"/>
      <c r="AN8" s="157"/>
      <c r="AO8" s="2"/>
      <c r="AP8" s="157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157"/>
      <c r="BE8" s="2"/>
      <c r="BF8" s="2"/>
      <c r="BG8" s="2"/>
      <c r="BH8" s="157"/>
      <c r="BI8" s="2"/>
      <c r="BJ8" s="2"/>
      <c r="BK8" s="2"/>
      <c r="BL8" s="2"/>
      <c r="BM8" s="2"/>
      <c r="BN8" s="2"/>
      <c r="BO8" s="2"/>
      <c r="BP8" s="2"/>
      <c r="BQ8" s="157"/>
      <c r="BR8" s="157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U8" s="2"/>
    </row>
    <row r="9" spans="1:99">
      <c r="A9" s="107"/>
      <c r="B9" s="284" t="s">
        <v>11</v>
      </c>
      <c r="C9" s="284" t="s">
        <v>122</v>
      </c>
      <c r="E9" s="142"/>
      <c r="F9" s="157"/>
      <c r="G9" s="2"/>
      <c r="H9" s="142">
        <v>54732.5</v>
      </c>
      <c r="K9" s="2"/>
      <c r="L9" s="2"/>
      <c r="M9" s="2"/>
      <c r="N9" s="2"/>
      <c r="O9" s="2"/>
      <c r="P9" s="2"/>
      <c r="Q9" s="2"/>
      <c r="R9" s="2"/>
      <c r="S9" s="157"/>
      <c r="T9" s="2"/>
      <c r="U9" s="2"/>
      <c r="V9" s="2"/>
      <c r="W9" s="2"/>
      <c r="X9" s="157"/>
      <c r="Y9" s="157"/>
      <c r="Z9" s="2"/>
      <c r="AA9" s="157"/>
      <c r="AB9" s="2"/>
      <c r="AC9" s="2"/>
      <c r="AD9" s="157"/>
      <c r="AE9" s="157"/>
      <c r="AF9" s="157"/>
      <c r="AG9" s="2"/>
      <c r="AH9" s="2"/>
      <c r="AI9" s="2"/>
      <c r="AJ9" s="2"/>
      <c r="AK9" s="2"/>
      <c r="AL9" s="219"/>
      <c r="AM9" s="157"/>
      <c r="AN9" s="142"/>
      <c r="AO9" s="2"/>
      <c r="AP9" s="2"/>
      <c r="AQ9" s="157"/>
      <c r="AR9" s="2"/>
      <c r="AS9" s="2"/>
      <c r="AT9" s="157"/>
      <c r="AU9" s="2"/>
      <c r="AV9" s="2"/>
      <c r="AW9" s="2"/>
      <c r="AX9" s="2"/>
      <c r="AY9" s="2"/>
      <c r="AZ9" s="2"/>
      <c r="BA9" s="2"/>
      <c r="BB9" s="2"/>
      <c r="BC9" s="2"/>
      <c r="BD9" s="14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V9" s="2"/>
      <c r="BW9" s="2"/>
      <c r="BX9" s="2"/>
      <c r="BY9" s="2"/>
      <c r="BZ9" s="2"/>
      <c r="CA9" s="2"/>
      <c r="CB9" s="2"/>
      <c r="CC9" s="2"/>
      <c r="CU9" s="2"/>
    </row>
    <row r="10" spans="1:99" ht="15.6" customHeight="1">
      <c r="A10" s="107"/>
      <c r="B10" s="284"/>
      <c r="C10" s="284"/>
      <c r="E10" s="74"/>
      <c r="F10" s="74"/>
      <c r="G10" s="74"/>
      <c r="H10" s="74"/>
      <c r="I10" s="74"/>
      <c r="J10" s="74"/>
      <c r="K10" s="157"/>
      <c r="L10" s="157"/>
      <c r="M10" s="74"/>
      <c r="N10" s="74"/>
      <c r="O10" s="2"/>
      <c r="P10" s="74"/>
      <c r="Q10" s="74"/>
      <c r="R10" s="74"/>
      <c r="S10" s="74"/>
      <c r="T10" s="74"/>
      <c r="U10" s="74"/>
      <c r="V10" s="74"/>
      <c r="W10" s="74"/>
      <c r="X10" s="74"/>
      <c r="Y10" s="74"/>
      <c r="Z10" s="157"/>
      <c r="AA10" s="74"/>
      <c r="AB10" s="74"/>
      <c r="AC10" s="74"/>
      <c r="AD10" s="74"/>
      <c r="AE10" s="74"/>
      <c r="AF10" s="74"/>
      <c r="AG10" s="74"/>
      <c r="AH10" s="74"/>
      <c r="AI10" s="74"/>
      <c r="AJ10" s="74"/>
      <c r="AK10" s="74"/>
      <c r="AL10" s="157"/>
      <c r="AM10" s="74"/>
      <c r="AN10" s="74"/>
      <c r="AO10" s="74"/>
      <c r="AP10" s="74"/>
      <c r="AQ10" s="74"/>
      <c r="AR10" s="74"/>
      <c r="AS10" s="74"/>
      <c r="AT10" s="74"/>
      <c r="AU10" s="74"/>
      <c r="AV10" s="74"/>
      <c r="AW10" s="74"/>
      <c r="AX10" s="74"/>
      <c r="AY10" s="74"/>
      <c r="AZ10" s="74"/>
      <c r="BA10" s="74"/>
      <c r="BB10" s="74"/>
      <c r="BC10" s="74"/>
      <c r="BD10" s="74"/>
      <c r="BE10" s="74"/>
      <c r="BF10" s="74"/>
      <c r="BG10" s="74"/>
      <c r="BH10" s="157"/>
      <c r="BI10" s="74"/>
      <c r="BJ10" s="74"/>
      <c r="BK10" s="74"/>
      <c r="BL10" s="74"/>
      <c r="BM10" s="74"/>
      <c r="BN10" s="74"/>
      <c r="BO10" s="74"/>
      <c r="BP10" s="74"/>
      <c r="BQ10" s="157"/>
      <c r="BS10" s="74"/>
      <c r="BU10" s="74"/>
      <c r="BV10" s="74"/>
      <c r="BW10" s="74"/>
      <c r="BX10" s="74"/>
      <c r="BY10" s="74"/>
      <c r="BZ10" s="74"/>
      <c r="CA10" s="74"/>
      <c r="CB10" s="74"/>
      <c r="CC10" s="74"/>
      <c r="CD10" s="74"/>
      <c r="CE10" s="74"/>
      <c r="CF10" s="74"/>
      <c r="CG10" s="74"/>
      <c r="CH10" s="74"/>
      <c r="CI10" s="74"/>
      <c r="CJ10" s="74"/>
      <c r="CK10"/>
      <c r="CL10" s="74"/>
      <c r="CM10" s="74"/>
      <c r="CN10" s="74"/>
      <c r="CO10" s="74"/>
      <c r="CP10" s="74"/>
      <c r="CQ10" s="74"/>
      <c r="CR10"/>
    </row>
    <row r="11" spans="1:99" ht="15" customHeight="1">
      <c r="A11" s="107"/>
      <c r="B11" s="610" t="s">
        <v>130</v>
      </c>
      <c r="C11" s="611" t="s">
        <v>131</v>
      </c>
      <c r="E11" s="74"/>
      <c r="F11" s="74"/>
      <c r="G11" s="74"/>
      <c r="H11" s="74"/>
      <c r="I11" s="74"/>
      <c r="J11" s="74"/>
      <c r="K11" s="157"/>
      <c r="L11" s="74"/>
      <c r="M11" s="74"/>
      <c r="N11" s="74">
        <v>7932</v>
      </c>
      <c r="O11" s="209"/>
      <c r="P11" s="300"/>
      <c r="Q11" s="74"/>
      <c r="R11" s="74"/>
      <c r="S11" s="74"/>
      <c r="T11" s="74"/>
      <c r="U11" s="74"/>
      <c r="V11" s="74"/>
      <c r="W11" s="74"/>
      <c r="X11" s="74"/>
      <c r="Y11" s="74"/>
      <c r="Z11" s="157"/>
      <c r="AA11" s="74"/>
      <c r="AB11" s="74"/>
      <c r="AC11" s="74"/>
      <c r="AD11" s="74"/>
      <c r="AE11" s="74"/>
      <c r="AF11" s="74"/>
      <c r="AG11" s="74"/>
      <c r="AH11" s="74"/>
      <c r="AI11" s="74"/>
      <c r="AJ11" s="74"/>
      <c r="AK11" s="74"/>
      <c r="AL11" s="157"/>
      <c r="AM11" s="74"/>
      <c r="AN11" s="74"/>
      <c r="AO11" s="74"/>
      <c r="AP11" s="74"/>
      <c r="AQ11" s="74"/>
      <c r="AR11" s="74"/>
      <c r="AS11" s="74"/>
      <c r="AT11" s="74"/>
      <c r="AU11" s="74"/>
      <c r="AV11" s="74"/>
      <c r="AW11" s="74"/>
      <c r="AX11" s="74"/>
      <c r="AY11" s="74"/>
      <c r="AZ11" s="74"/>
      <c r="BA11" s="74"/>
      <c r="BB11" s="74"/>
      <c r="BC11" s="74"/>
      <c r="BD11" s="74"/>
      <c r="BE11" s="74"/>
      <c r="BF11" s="74"/>
      <c r="BG11" s="74"/>
      <c r="BH11" s="157"/>
      <c r="BI11" s="74"/>
      <c r="BJ11" s="74"/>
      <c r="BK11" s="74"/>
      <c r="BL11" s="74"/>
      <c r="BM11" s="74"/>
      <c r="BN11" s="74"/>
      <c r="BO11" s="74"/>
      <c r="BP11" s="74"/>
      <c r="BQ11" s="157"/>
      <c r="BR11" s="74"/>
      <c r="BS11" s="74"/>
      <c r="BT11" s="74"/>
      <c r="BU11" s="74"/>
      <c r="BV11" s="74"/>
      <c r="BW11" s="74"/>
      <c r="BX11" s="74"/>
      <c r="BY11" s="74"/>
      <c r="BZ11" s="74"/>
      <c r="CA11" s="74"/>
      <c r="CB11" s="74"/>
      <c r="CC11" s="74"/>
      <c r="CD11" s="74"/>
      <c r="CE11" s="74"/>
      <c r="CF11" s="74"/>
      <c r="CG11" s="74"/>
      <c r="CH11" s="74"/>
      <c r="CI11" s="74"/>
      <c r="CJ11" s="74"/>
      <c r="CK11" s="74"/>
      <c r="CL11" s="74"/>
      <c r="CM11" s="74"/>
      <c r="CN11" s="74"/>
      <c r="CO11" s="74"/>
      <c r="CP11" s="74"/>
      <c r="CQ11" s="74"/>
      <c r="CR11" s="74"/>
    </row>
    <row r="12" spans="1:99" ht="13.8">
      <c r="B12" s="610" t="s">
        <v>132</v>
      </c>
      <c r="C12" s="611" t="s">
        <v>133</v>
      </c>
      <c r="H12" s="142"/>
      <c r="M12" s="209">
        <v>154188</v>
      </c>
      <c r="O12" s="209"/>
      <c r="P12" s="209"/>
      <c r="Q12" s="2"/>
      <c r="Z12" s="157"/>
      <c r="AC12" s="142"/>
    </row>
    <row r="13" spans="1:99" ht="13.8">
      <c r="A13" s="231"/>
      <c r="B13" s="610" t="s">
        <v>134</v>
      </c>
      <c r="C13" s="611" t="s">
        <v>135</v>
      </c>
      <c r="D13" s="142"/>
      <c r="H13" s="142"/>
      <c r="L13" s="2"/>
      <c r="O13" s="209">
        <v>85990</v>
      </c>
      <c r="P13" s="209"/>
      <c r="Q13" s="209"/>
      <c r="Z13" s="157"/>
    </row>
    <row r="14" spans="1:99" ht="13.8">
      <c r="A14" s="235"/>
      <c r="B14" s="610" t="s">
        <v>136</v>
      </c>
      <c r="C14" s="611" t="s">
        <v>137</v>
      </c>
      <c r="H14" s="142"/>
      <c r="O14" s="209"/>
      <c r="P14" s="209">
        <v>47596</v>
      </c>
      <c r="Z14" s="157"/>
    </row>
    <row r="15" spans="1:99" ht="15" customHeight="1">
      <c r="A15" s="235"/>
      <c r="B15" s="610" t="s">
        <v>138</v>
      </c>
      <c r="C15" s="611" t="s">
        <v>139</v>
      </c>
      <c r="E15" s="74"/>
      <c r="F15" s="74"/>
      <c r="G15" s="74"/>
      <c r="I15" s="74"/>
      <c r="J15" s="74"/>
      <c r="L15" s="142"/>
      <c r="M15" s="74"/>
      <c r="N15" s="74"/>
      <c r="O15" s="209"/>
      <c r="P15" s="300"/>
      <c r="Q15" s="74">
        <v>23797</v>
      </c>
      <c r="R15" s="74"/>
      <c r="S15" s="74"/>
      <c r="T15" s="74"/>
      <c r="U15" s="74"/>
      <c r="V15" s="74"/>
      <c r="W15" s="74"/>
      <c r="X15" s="74"/>
      <c r="Y15" s="74"/>
      <c r="Z15" s="157"/>
      <c r="AA15" s="74"/>
      <c r="AB15" s="74"/>
      <c r="AC15" s="74"/>
      <c r="AD15" s="74"/>
      <c r="AE15" s="74"/>
      <c r="AF15" s="74"/>
      <c r="AG15" s="74"/>
      <c r="AH15" s="74"/>
      <c r="AI15" s="74"/>
      <c r="AJ15" s="74"/>
      <c r="AK15" s="74"/>
      <c r="AL15" s="157"/>
      <c r="AM15" s="74"/>
      <c r="AN15" s="74"/>
      <c r="AO15" s="74"/>
      <c r="AP15" s="74"/>
      <c r="AQ15" s="74"/>
      <c r="AR15" s="74"/>
      <c r="AS15" s="74"/>
      <c r="AT15" s="74"/>
      <c r="AU15" s="74"/>
      <c r="AV15" s="74"/>
      <c r="AW15" s="74"/>
      <c r="AX15" s="74"/>
      <c r="AY15" s="74"/>
      <c r="AZ15" s="74"/>
      <c r="BA15" s="74"/>
      <c r="BB15" s="74"/>
      <c r="BC15" s="74"/>
      <c r="BD15" s="74"/>
      <c r="BE15" s="74"/>
      <c r="BF15" s="74"/>
      <c r="BG15" s="74"/>
      <c r="BI15" s="74"/>
      <c r="BJ15" s="74"/>
      <c r="BK15" s="74"/>
      <c r="BL15" s="74"/>
      <c r="BM15" s="74"/>
      <c r="BN15" s="74"/>
      <c r="BO15" s="74"/>
      <c r="BP15" s="74"/>
      <c r="BR15" s="74"/>
      <c r="BS15" s="74"/>
      <c r="BT15" s="74"/>
      <c r="BU15" s="74"/>
      <c r="BV15" s="74"/>
      <c r="BW15" s="74"/>
      <c r="BX15" s="74"/>
      <c r="BY15" s="74"/>
      <c r="BZ15" s="74"/>
      <c r="CA15" s="74"/>
      <c r="CB15" s="74"/>
      <c r="CC15" s="74"/>
      <c r="CD15" s="74"/>
      <c r="CE15" s="74"/>
      <c r="CF15" s="74"/>
      <c r="CG15" s="74"/>
      <c r="CH15" s="74"/>
      <c r="CI15" s="74"/>
      <c r="CJ15" s="74"/>
      <c r="CK15" s="74"/>
      <c r="CL15" s="74"/>
      <c r="CM15" s="74"/>
      <c r="CN15" s="74"/>
      <c r="CO15" s="142"/>
      <c r="CP15" s="74"/>
      <c r="CQ15" s="74"/>
      <c r="CR15" s="74"/>
    </row>
    <row r="16" spans="1:99" ht="15" customHeight="1">
      <c r="B16" s="108"/>
      <c r="C16" s="157"/>
      <c r="E16" s="74"/>
      <c r="F16" s="74"/>
      <c r="G16" s="74"/>
      <c r="H16" s="74"/>
      <c r="I16" s="74"/>
      <c r="J16" s="74"/>
      <c r="L16" s="142"/>
      <c r="N16" s="142"/>
      <c r="O16" s="74"/>
      <c r="P16" s="74"/>
      <c r="Q16" s="142"/>
      <c r="R16" s="74"/>
      <c r="S16" s="74"/>
      <c r="T16" s="74"/>
      <c r="U16" s="74"/>
      <c r="V16" s="74"/>
      <c r="W16" s="74"/>
      <c r="X16" s="74"/>
      <c r="Y16" s="74"/>
      <c r="Z16" s="157"/>
      <c r="AA16" s="74"/>
      <c r="AB16" s="74"/>
      <c r="AC16" s="74"/>
      <c r="AD16" s="74"/>
      <c r="AE16" s="74"/>
      <c r="AF16" s="74"/>
      <c r="AG16" s="74"/>
      <c r="AH16" s="74"/>
      <c r="AI16" s="74"/>
      <c r="AJ16" s="74"/>
      <c r="AK16" s="74"/>
      <c r="AL16" s="157"/>
      <c r="AM16" s="74"/>
      <c r="AN16" s="74"/>
      <c r="AO16" s="74"/>
      <c r="AP16" s="74"/>
      <c r="AQ16" s="74"/>
      <c r="AR16" s="74"/>
      <c r="AS16" s="74"/>
      <c r="AT16" s="74"/>
      <c r="AU16" s="74"/>
      <c r="AV16" s="74"/>
      <c r="AW16" s="74"/>
      <c r="AX16" s="74"/>
      <c r="AY16" s="74"/>
      <c r="AZ16" s="74"/>
      <c r="BA16" s="74"/>
      <c r="BB16" s="74"/>
      <c r="BC16" s="74"/>
      <c r="BD16" s="74"/>
      <c r="BE16" s="74"/>
      <c r="BF16" s="74"/>
      <c r="BG16" s="74"/>
      <c r="BI16" s="74"/>
      <c r="BJ16" s="74"/>
      <c r="BK16" s="74"/>
      <c r="BL16" s="74"/>
      <c r="BM16" s="74"/>
      <c r="BN16" s="74"/>
      <c r="BO16" s="74"/>
      <c r="BP16" s="74"/>
      <c r="BR16" s="74"/>
      <c r="BS16" s="74"/>
      <c r="BT16" s="74"/>
      <c r="BU16" s="74"/>
      <c r="BV16" s="74"/>
      <c r="BW16" s="74"/>
      <c r="BX16" s="74"/>
      <c r="BY16" s="74"/>
      <c r="BZ16" s="74"/>
      <c r="CA16" s="74"/>
      <c r="CB16" s="74"/>
      <c r="CC16" s="74"/>
      <c r="CD16" s="74"/>
      <c r="CE16" s="74"/>
      <c r="CF16" s="74"/>
      <c r="CG16" s="74"/>
      <c r="CH16" s="74"/>
      <c r="CI16" s="74"/>
      <c r="CJ16" s="74"/>
      <c r="CM16" s="74"/>
      <c r="CN16" s="74"/>
      <c r="CO16" s="74"/>
      <c r="CP16" s="74"/>
      <c r="CQ16" s="74"/>
      <c r="CR16" s="74"/>
    </row>
    <row r="17" spans="1:96" ht="15" customHeight="1">
      <c r="A17" s="82" t="s">
        <v>218</v>
      </c>
      <c r="B17" s="284" t="s">
        <v>7</v>
      </c>
      <c r="C17" s="284" t="s">
        <v>121</v>
      </c>
      <c r="D17" s="2">
        <v>618825.05000000005</v>
      </c>
      <c r="E17" s="74"/>
      <c r="F17" s="74"/>
      <c r="G17" s="74"/>
      <c r="H17" s="142"/>
      <c r="I17" s="74"/>
      <c r="J17" s="74"/>
      <c r="L17" s="74"/>
      <c r="M17" s="142"/>
      <c r="N17" s="2"/>
      <c r="O17" s="74"/>
      <c r="P17" s="74"/>
      <c r="Q17" s="74"/>
      <c r="R17" s="74"/>
      <c r="S17" s="74"/>
      <c r="T17" s="74"/>
      <c r="U17" s="74"/>
      <c r="V17" s="74"/>
      <c r="W17" s="74"/>
      <c r="X17" s="74"/>
      <c r="Y17" s="74"/>
      <c r="Z17" s="157"/>
      <c r="AA17" s="74"/>
      <c r="AB17" s="156"/>
      <c r="AC17" s="74"/>
      <c r="AD17" s="74"/>
      <c r="AE17" s="74"/>
      <c r="AF17" s="74"/>
      <c r="AG17" s="74"/>
      <c r="AH17" s="74"/>
      <c r="AI17" s="74"/>
      <c r="AJ17" s="74"/>
      <c r="AK17" s="74"/>
      <c r="AM17" s="74"/>
      <c r="AN17" s="74"/>
      <c r="AO17" s="74"/>
      <c r="AP17" s="74"/>
      <c r="AQ17" s="74"/>
      <c r="AR17" s="74"/>
      <c r="AS17" s="74"/>
      <c r="AT17" s="74"/>
      <c r="AU17" s="74"/>
      <c r="AV17" s="74"/>
      <c r="AW17" s="74"/>
      <c r="AX17" s="74"/>
      <c r="AY17" s="74"/>
      <c r="AZ17" s="74"/>
      <c r="BA17" s="74"/>
      <c r="BB17" s="74"/>
      <c r="BC17" s="74"/>
      <c r="BD17" s="74"/>
      <c r="BE17" s="74"/>
      <c r="BF17" s="74"/>
      <c r="BG17" s="74"/>
      <c r="BI17" s="74"/>
      <c r="BJ17" s="74"/>
      <c r="BK17" s="74"/>
      <c r="BL17" s="74"/>
      <c r="BM17" s="74"/>
      <c r="BN17" s="74"/>
      <c r="BO17" s="74"/>
      <c r="BP17" s="74"/>
      <c r="BR17" s="74"/>
      <c r="BS17" s="74"/>
      <c r="BT17" s="74"/>
      <c r="BU17" s="74"/>
      <c r="BV17" s="74"/>
      <c r="BW17" s="74"/>
      <c r="BX17" s="74"/>
      <c r="BY17" s="74"/>
      <c r="BZ17" s="74"/>
      <c r="CA17" s="74"/>
      <c r="CB17" s="74"/>
      <c r="CC17" s="74"/>
      <c r="CD17" s="74"/>
      <c r="CE17" s="74"/>
      <c r="CF17" s="74"/>
      <c r="CG17" s="74"/>
      <c r="CH17" s="74"/>
      <c r="CI17" s="74"/>
      <c r="CJ17" s="74"/>
      <c r="CK17" s="74"/>
      <c r="CL17" s="74"/>
      <c r="CM17" s="74"/>
      <c r="CN17" s="74"/>
      <c r="CO17" s="74"/>
      <c r="CP17" s="74"/>
      <c r="CQ17" s="74"/>
      <c r="CR17" s="74"/>
    </row>
    <row r="18" spans="1:96" ht="15" customHeight="1">
      <c r="A18" s="82" t="s">
        <v>218</v>
      </c>
      <c r="B18" s="284" t="s">
        <v>11</v>
      </c>
      <c r="C18" s="284" t="s">
        <v>122</v>
      </c>
      <c r="E18" s="74"/>
      <c r="F18" s="74"/>
      <c r="G18" s="74"/>
      <c r="H18" s="74">
        <v>54732.5</v>
      </c>
      <c r="I18" s="74"/>
      <c r="J18" s="74"/>
      <c r="K18" s="157"/>
      <c r="L18" s="142"/>
      <c r="M18" s="2"/>
      <c r="N18" s="2"/>
      <c r="O18" s="142"/>
      <c r="P18" s="74"/>
      <c r="Q18" s="74"/>
      <c r="R18" s="74"/>
      <c r="S18" s="74"/>
      <c r="T18" s="74"/>
      <c r="U18" s="74"/>
      <c r="V18" s="74"/>
      <c r="W18" s="74"/>
      <c r="X18" s="74"/>
      <c r="Y18" s="74"/>
      <c r="Z18" s="157"/>
      <c r="AA18" s="74"/>
      <c r="AB18" s="74"/>
      <c r="AC18" s="74"/>
      <c r="AD18" s="74"/>
      <c r="AE18" s="74"/>
      <c r="AF18" s="74"/>
      <c r="AG18" s="74"/>
      <c r="AH18" s="74"/>
      <c r="AI18" s="74"/>
      <c r="AJ18" s="74"/>
      <c r="AK18" s="74"/>
      <c r="AL18" s="157"/>
      <c r="AM18" s="74"/>
      <c r="AN18" s="74"/>
      <c r="AO18" s="74"/>
      <c r="AP18" s="74"/>
      <c r="AQ18" s="156"/>
      <c r="AR18" s="74"/>
      <c r="AS18" s="74"/>
      <c r="AT18" s="74"/>
      <c r="AU18" s="74"/>
      <c r="AV18" s="74"/>
      <c r="AW18" s="74"/>
      <c r="AX18" s="74"/>
      <c r="AY18" s="74"/>
      <c r="AZ18" s="74"/>
      <c r="BA18" s="74"/>
      <c r="BB18" s="74"/>
      <c r="BC18" s="74"/>
      <c r="BD18" s="74"/>
      <c r="BE18" s="74"/>
      <c r="BF18" s="74"/>
      <c r="BG18" s="74"/>
      <c r="BH18" s="157"/>
      <c r="BI18" s="74"/>
      <c r="BJ18" s="74"/>
      <c r="BK18" s="74"/>
      <c r="BL18" s="74"/>
      <c r="BM18" s="74"/>
      <c r="BN18" s="74"/>
      <c r="BO18" s="74"/>
      <c r="BP18" s="74"/>
      <c r="BQ18" s="157"/>
      <c r="BR18" s="74"/>
      <c r="BS18" s="74"/>
      <c r="BT18" s="74"/>
      <c r="BU18" s="74"/>
      <c r="BV18" s="74"/>
      <c r="BW18" s="74"/>
      <c r="BX18" s="74"/>
      <c r="BY18" s="74"/>
      <c r="BZ18" s="74"/>
      <c r="CA18" s="74"/>
      <c r="CB18" s="74"/>
      <c r="CC18" s="74"/>
      <c r="CD18" s="74"/>
      <c r="CE18" s="74"/>
      <c r="CF18" s="74"/>
      <c r="CG18" s="74"/>
      <c r="CH18" s="74"/>
      <c r="CI18" s="74"/>
      <c r="CJ18" s="74"/>
      <c r="CK18" s="74"/>
      <c r="CL18" s="74"/>
      <c r="CM18" s="74"/>
      <c r="CN18"/>
      <c r="CO18" s="74"/>
      <c r="CP18" s="74"/>
      <c r="CQ18" s="74"/>
      <c r="CR18" s="74"/>
    </row>
    <row r="19" spans="1:96" ht="15" customHeight="1">
      <c r="A19" s="107"/>
      <c r="B19" s="287"/>
      <c r="C19" s="284"/>
      <c r="E19" s="74"/>
      <c r="F19" s="74"/>
      <c r="G19" s="74"/>
      <c r="I19" s="74"/>
      <c r="J19" s="74"/>
      <c r="K19" s="157"/>
      <c r="L19" s="74"/>
      <c r="M19" s="142"/>
      <c r="N19" s="190"/>
      <c r="O19" s="2"/>
      <c r="P19" s="142"/>
      <c r="Q19" s="74"/>
      <c r="R19" s="74"/>
      <c r="S19" s="74"/>
      <c r="T19" s="74"/>
      <c r="U19" s="74"/>
      <c r="V19" s="74"/>
      <c r="W19" s="74"/>
      <c r="X19" s="74"/>
      <c r="Y19" s="74"/>
      <c r="Z19" s="157"/>
      <c r="AA19" s="74"/>
      <c r="AB19" s="74"/>
      <c r="AC19" s="74"/>
      <c r="AD19" s="74"/>
      <c r="AE19" s="74"/>
      <c r="AF19" s="74"/>
      <c r="AG19" s="74"/>
      <c r="AH19" s="74"/>
      <c r="AI19" s="74"/>
      <c r="AJ19" s="74"/>
      <c r="AK19" s="74"/>
      <c r="AL19" s="157"/>
      <c r="AM19" s="74"/>
      <c r="AN19" s="74"/>
      <c r="AO19" s="74"/>
      <c r="AP19" s="74"/>
      <c r="AQ19" s="74"/>
      <c r="AR19" s="74"/>
      <c r="AS19" s="74"/>
      <c r="AT19" s="74"/>
      <c r="AU19" s="74"/>
      <c r="AV19" s="74"/>
      <c r="AW19" s="74"/>
      <c r="AX19" s="74"/>
      <c r="AY19" s="74"/>
      <c r="AZ19" s="74"/>
      <c r="BA19" s="74"/>
      <c r="BB19" s="74"/>
      <c r="BC19" s="74"/>
      <c r="BD19" s="74"/>
      <c r="BE19" s="74"/>
      <c r="BF19" s="74"/>
      <c r="BG19" s="74"/>
      <c r="BH19" s="157"/>
      <c r="BI19" s="74"/>
      <c r="BJ19" s="74"/>
      <c r="BK19" s="74"/>
      <c r="BL19" s="74"/>
      <c r="BM19" s="74"/>
      <c r="BN19" s="74"/>
      <c r="BO19" s="74"/>
      <c r="BP19" s="74"/>
      <c r="BQ19" s="157"/>
      <c r="BR19" s="74"/>
      <c r="BS19" s="74"/>
      <c r="BT19" s="74"/>
      <c r="BU19" s="74"/>
      <c r="BV19" s="74"/>
      <c r="BW19" s="74"/>
      <c r="BX19" s="74"/>
      <c r="BY19" s="74"/>
      <c r="BZ19" s="74"/>
      <c r="CA19" s="74"/>
      <c r="CB19" s="74"/>
      <c r="CC19" s="74"/>
      <c r="CD19" s="74"/>
      <c r="CE19" s="74"/>
      <c r="CF19" s="74"/>
      <c r="CG19" s="74"/>
      <c r="CH19" s="74"/>
      <c r="CI19" s="74"/>
      <c r="CJ19" s="74"/>
      <c r="CK19" s="74"/>
      <c r="CL19" s="74"/>
      <c r="CM19" s="74"/>
      <c r="CN19" s="74"/>
      <c r="CO19" s="74"/>
      <c r="CP19" s="74"/>
      <c r="CQ19" s="74"/>
      <c r="CR19" s="74"/>
    </row>
    <row r="20" spans="1:96" ht="15" customHeight="1">
      <c r="A20" s="107"/>
      <c r="B20" s="235" t="s">
        <v>224</v>
      </c>
      <c r="C20" s="284"/>
      <c r="E20" s="74"/>
      <c r="F20" s="74"/>
      <c r="G20" s="74"/>
      <c r="H20" s="74"/>
      <c r="I20" s="74"/>
      <c r="J20" s="74"/>
      <c r="K20" s="157"/>
      <c r="L20" s="2"/>
      <c r="M20" s="190"/>
      <c r="N20" s="74"/>
      <c r="O20" s="142"/>
      <c r="P20" s="2"/>
      <c r="Q20" s="142"/>
      <c r="R20" s="74"/>
      <c r="S20" s="74"/>
      <c r="T20" s="74"/>
      <c r="U20" s="74"/>
      <c r="V20" s="74"/>
      <c r="W20" s="74"/>
      <c r="X20" s="74"/>
      <c r="Y20" s="74"/>
      <c r="Z20" s="157"/>
      <c r="AA20" s="74"/>
      <c r="AB20" s="74"/>
      <c r="AC20" s="74"/>
      <c r="AD20" s="74"/>
      <c r="AE20" s="74"/>
      <c r="AF20" s="74"/>
      <c r="AG20" s="74"/>
      <c r="AH20" s="74"/>
      <c r="AI20" s="74"/>
      <c r="AJ20" s="74"/>
      <c r="AK20" s="74"/>
      <c r="AL20" s="157"/>
      <c r="AM20" s="74"/>
      <c r="AN20" s="74"/>
      <c r="AO20" s="74"/>
      <c r="AP20" s="74"/>
      <c r="AQ20" s="74"/>
      <c r="AR20" s="74"/>
      <c r="AS20" s="156"/>
      <c r="AT20" s="74"/>
      <c r="AU20" s="74"/>
      <c r="AV20" s="74"/>
      <c r="AW20" s="74"/>
      <c r="AX20" s="74"/>
      <c r="AY20" s="74"/>
      <c r="AZ20" s="74"/>
      <c r="BA20" s="74"/>
      <c r="BB20" s="74"/>
      <c r="BC20" s="74"/>
      <c r="BD20" s="74"/>
      <c r="BE20" s="74"/>
      <c r="BF20" s="74"/>
      <c r="BG20" s="74"/>
      <c r="BH20" s="157"/>
      <c r="BI20" s="74"/>
      <c r="BJ20" s="74"/>
      <c r="BK20" s="74"/>
      <c r="BL20" s="74"/>
      <c r="BM20" s="74"/>
      <c r="BN20" s="74"/>
      <c r="BO20" s="74"/>
      <c r="BP20" s="74"/>
      <c r="BQ20" s="157"/>
      <c r="BR20" s="74"/>
      <c r="BS20" s="74"/>
      <c r="BT20" s="74"/>
      <c r="BU20" s="74"/>
      <c r="BV20" s="74"/>
      <c r="BW20" s="74"/>
      <c r="BX20" s="74"/>
      <c r="BY20" s="74"/>
      <c r="BZ20" s="74"/>
      <c r="CA20" s="74"/>
      <c r="CB20" s="74"/>
      <c r="CC20" s="74"/>
      <c r="CD20" s="74"/>
      <c r="CE20" s="74"/>
      <c r="CF20" s="74"/>
      <c r="CG20" s="74"/>
      <c r="CH20" s="74"/>
      <c r="CI20" s="74"/>
      <c r="CJ20" s="74"/>
      <c r="CK20" s="74">
        <v>24908.51</v>
      </c>
      <c r="CL20" s="74"/>
      <c r="CM20" s="74"/>
      <c r="CN20" s="74"/>
      <c r="CO20" s="74"/>
      <c r="CP20" s="74"/>
      <c r="CQ20" s="74"/>
      <c r="CR20" s="74"/>
    </row>
    <row r="21" spans="1:96" ht="15" customHeight="1">
      <c r="A21" s="107"/>
      <c r="B21" s="235" t="s">
        <v>225</v>
      </c>
      <c r="C21" s="284"/>
      <c r="E21" s="74"/>
      <c r="F21" s="74"/>
      <c r="G21" s="74"/>
      <c r="H21" s="74"/>
      <c r="I21" s="74"/>
      <c r="J21" s="74"/>
      <c r="L21" s="74"/>
      <c r="M21" s="74"/>
      <c r="N21" s="76"/>
      <c r="O21" s="142"/>
      <c r="P21" s="142"/>
      <c r="Q21" s="2"/>
      <c r="R21" s="74"/>
      <c r="S21" s="74"/>
      <c r="T21" s="74"/>
      <c r="U21" s="74"/>
      <c r="V21" s="74"/>
      <c r="W21" s="74"/>
      <c r="X21" s="74"/>
      <c r="Y21" s="74"/>
      <c r="Z21" s="157"/>
      <c r="AA21" s="74"/>
      <c r="AB21" s="74"/>
      <c r="AC21" s="74"/>
      <c r="AD21" s="74"/>
      <c r="AE21" s="74"/>
      <c r="AF21" s="74"/>
      <c r="AG21" s="74"/>
      <c r="AH21" s="74"/>
      <c r="AI21" s="74"/>
      <c r="AJ21" s="74"/>
      <c r="AK21" s="74"/>
      <c r="AM21" s="74"/>
      <c r="AN21" s="74"/>
      <c r="AO21" s="74"/>
      <c r="AP21" s="74"/>
      <c r="AQ21" s="74"/>
      <c r="AR21" s="74"/>
      <c r="AS21" s="156"/>
      <c r="AT21" s="74"/>
      <c r="AU21" s="74"/>
      <c r="AV21" s="74"/>
      <c r="AW21" s="74"/>
      <c r="AX21" s="74"/>
      <c r="AY21" s="74"/>
      <c r="AZ21" s="74"/>
      <c r="BA21" s="74"/>
      <c r="BB21" s="74"/>
      <c r="BC21" s="74"/>
      <c r="BD21" s="74"/>
      <c r="BE21" s="74"/>
      <c r="BF21" s="74"/>
      <c r="BG21" s="74"/>
      <c r="BI21" s="74"/>
      <c r="BJ21" s="74"/>
      <c r="BK21" s="74"/>
      <c r="BL21" s="74"/>
      <c r="BM21" s="74"/>
      <c r="BN21" s="74"/>
      <c r="BO21" s="74"/>
      <c r="BP21" s="74"/>
      <c r="BR21" s="74"/>
      <c r="BS21" s="74"/>
      <c r="BT21" s="74"/>
      <c r="BU21" s="74"/>
      <c r="BV21" s="74"/>
      <c r="BW21" s="74"/>
      <c r="BX21" s="74"/>
      <c r="BY21" s="74"/>
      <c r="BZ21" s="74"/>
      <c r="CA21" s="74"/>
      <c r="CB21" s="74"/>
      <c r="CC21" s="74"/>
      <c r="CD21" s="74"/>
      <c r="CE21" s="74"/>
      <c r="CF21" s="74"/>
      <c r="CG21" s="74"/>
      <c r="CH21" s="74"/>
      <c r="CI21" s="74"/>
      <c r="CJ21" s="74"/>
      <c r="CK21" s="74"/>
      <c r="CL21" s="74">
        <v>3966.32</v>
      </c>
      <c r="CM21" s="74"/>
      <c r="CN21" s="74"/>
      <c r="CO21" s="74"/>
      <c r="CP21" s="74"/>
      <c r="CQ21" s="74"/>
      <c r="CR21" s="74"/>
    </row>
    <row r="22" spans="1:96" ht="15" customHeight="1">
      <c r="A22" s="107"/>
      <c r="B22" s="287"/>
      <c r="C22" s="284"/>
      <c r="E22" s="74"/>
      <c r="F22" s="74"/>
      <c r="G22" s="74"/>
      <c r="H22" s="74"/>
      <c r="I22" s="74"/>
      <c r="J22" s="74"/>
      <c r="L22" s="74"/>
      <c r="M22" s="74"/>
      <c r="N22" s="76"/>
      <c r="O22" s="142"/>
      <c r="P22" s="142"/>
      <c r="Q22" s="2"/>
      <c r="R22" s="74"/>
      <c r="S22" s="74"/>
      <c r="T22" s="74"/>
      <c r="U22" s="74"/>
      <c r="V22" s="74"/>
      <c r="W22" s="74"/>
      <c r="X22" s="74"/>
      <c r="Y22" s="74"/>
      <c r="Z22" s="157"/>
      <c r="AA22" s="74"/>
      <c r="AB22" s="74"/>
      <c r="AC22" s="74"/>
      <c r="AD22" s="74"/>
      <c r="AE22" s="74"/>
      <c r="AF22" s="74"/>
      <c r="AG22" s="74"/>
      <c r="AH22" s="74"/>
      <c r="AI22" s="74"/>
      <c r="AJ22" s="74"/>
      <c r="AK22" s="74"/>
      <c r="AM22" s="74"/>
      <c r="AN22" s="74"/>
      <c r="AO22" s="74"/>
      <c r="AP22" s="74"/>
      <c r="AQ22" s="74"/>
      <c r="AR22" s="74"/>
      <c r="AS22" s="156"/>
      <c r="AT22" s="74"/>
      <c r="AU22" s="74"/>
      <c r="AV22" s="74"/>
      <c r="AW22" s="74"/>
      <c r="AX22" s="74"/>
      <c r="AY22" s="74"/>
      <c r="AZ22" s="74"/>
      <c r="BA22" s="74"/>
      <c r="BB22" s="74"/>
      <c r="BC22" s="74"/>
      <c r="BD22" s="74"/>
      <c r="BE22" s="74"/>
      <c r="BF22" s="74"/>
      <c r="BG22" s="74"/>
      <c r="BI22" s="74"/>
      <c r="BJ22" s="74"/>
      <c r="BK22" s="74"/>
      <c r="BL22" s="74"/>
      <c r="BM22" s="74"/>
      <c r="BN22" s="74"/>
      <c r="BO22" s="74"/>
      <c r="BP22" s="74"/>
      <c r="BR22" s="74"/>
      <c r="BS22" s="74"/>
      <c r="BT22" s="74"/>
      <c r="BU22" s="74"/>
      <c r="BV22" s="74"/>
      <c r="BW22" s="74"/>
      <c r="BX22" s="74"/>
      <c r="BY22" s="74"/>
      <c r="BZ22" s="74"/>
      <c r="CA22" s="74"/>
      <c r="CB22" s="74"/>
      <c r="CC22" s="74"/>
      <c r="CD22" s="74"/>
      <c r="CE22" s="74"/>
      <c r="CF22" s="74"/>
      <c r="CG22" s="74"/>
      <c r="CH22" s="74"/>
      <c r="CI22" s="74"/>
      <c r="CJ22" s="74"/>
      <c r="CK22" s="74"/>
      <c r="CL22" s="74"/>
      <c r="CM22" s="74"/>
      <c r="CN22" s="74"/>
      <c r="CO22" s="74"/>
      <c r="CP22" s="74"/>
      <c r="CQ22" s="74"/>
      <c r="CR22" s="74"/>
    </row>
    <row r="23" spans="1:96" ht="15" customHeight="1">
      <c r="A23" s="107"/>
      <c r="B23" s="287"/>
      <c r="C23" s="284"/>
      <c r="E23" s="74"/>
      <c r="F23" s="74"/>
      <c r="G23" s="74"/>
      <c r="H23" s="74"/>
      <c r="I23" s="74"/>
      <c r="J23" s="74"/>
      <c r="L23" s="74"/>
      <c r="M23" s="74"/>
      <c r="N23" s="76"/>
      <c r="O23" s="142"/>
      <c r="P23" s="142"/>
      <c r="Q23" s="2"/>
      <c r="R23" s="74"/>
      <c r="S23" s="74"/>
      <c r="T23" s="74"/>
      <c r="U23" s="74"/>
      <c r="V23" s="74"/>
      <c r="W23" s="74"/>
      <c r="X23" s="74"/>
      <c r="Y23" s="74"/>
      <c r="Z23" s="157"/>
      <c r="AA23" s="74"/>
      <c r="AB23" s="74"/>
      <c r="AC23" s="74"/>
      <c r="AD23" s="74"/>
      <c r="AE23" s="74"/>
      <c r="AF23" s="74"/>
      <c r="AG23" s="74"/>
      <c r="AH23" s="74"/>
      <c r="AI23" s="74"/>
      <c r="AJ23" s="74"/>
      <c r="AK23" s="74"/>
      <c r="AM23" s="74"/>
      <c r="AN23" s="74"/>
      <c r="AO23" s="74"/>
      <c r="AP23" s="74"/>
      <c r="AQ23" s="74"/>
      <c r="AR23" s="74"/>
      <c r="AS23" s="156"/>
      <c r="AT23" s="74"/>
      <c r="AU23" s="74"/>
      <c r="AV23" s="74"/>
      <c r="AW23" s="74"/>
      <c r="AX23" s="74"/>
      <c r="AY23" s="74"/>
      <c r="AZ23" s="74"/>
      <c r="BA23" s="74"/>
      <c r="BB23" s="74"/>
      <c r="BC23" s="74"/>
      <c r="BD23" s="74"/>
      <c r="BE23" s="74"/>
      <c r="BF23" s="74"/>
      <c r="BG23" s="74"/>
      <c r="BI23" s="74"/>
      <c r="BJ23" s="74"/>
      <c r="BK23" s="74"/>
      <c r="BL23" s="74"/>
      <c r="BM23" s="74"/>
      <c r="BN23" s="74"/>
      <c r="BO23" s="74"/>
      <c r="BP23" s="74"/>
      <c r="BR23" s="74"/>
      <c r="BS23" s="74"/>
      <c r="BT23" s="74"/>
      <c r="BU23" s="74"/>
      <c r="BV23" s="74"/>
      <c r="BW23" s="74"/>
      <c r="BX23" s="74"/>
      <c r="BY23" s="74"/>
      <c r="BZ23" s="74"/>
      <c r="CA23" s="74"/>
      <c r="CB23" s="74"/>
      <c r="CC23" s="74"/>
      <c r="CD23" s="74"/>
      <c r="CE23" s="74"/>
      <c r="CF23" s="74"/>
      <c r="CG23" s="74"/>
      <c r="CH23" s="74"/>
      <c r="CI23" s="74"/>
      <c r="CJ23" s="74"/>
      <c r="CK23" s="74"/>
      <c r="CL23" s="74"/>
      <c r="CM23" s="74"/>
      <c r="CN23" s="74"/>
      <c r="CO23" s="74"/>
      <c r="CP23" s="74"/>
      <c r="CQ23" s="74"/>
      <c r="CR23" s="74"/>
    </row>
    <row r="24" spans="1:96" ht="15" customHeight="1">
      <c r="B24" s="287"/>
      <c r="C24" s="284"/>
      <c r="E24" s="74"/>
      <c r="F24" s="74"/>
      <c r="G24" s="74"/>
      <c r="H24" s="74"/>
      <c r="I24" s="74"/>
      <c r="J24" s="74"/>
      <c r="K24" s="157"/>
      <c r="L24" s="74"/>
      <c r="M24" s="76"/>
      <c r="N24" s="74"/>
      <c r="O24" s="74"/>
      <c r="P24" s="157"/>
      <c r="Q24" s="157"/>
      <c r="R24" s="74"/>
      <c r="S24" s="74"/>
      <c r="T24" s="74"/>
      <c r="U24" s="74"/>
      <c r="V24" s="74"/>
      <c r="W24" s="74"/>
      <c r="X24" s="74"/>
      <c r="Y24" s="74"/>
      <c r="Z24" s="157"/>
      <c r="AA24" s="74"/>
      <c r="AB24" s="74"/>
      <c r="AC24" s="74"/>
      <c r="AD24" s="74"/>
      <c r="AE24" s="74"/>
      <c r="AF24" s="74"/>
      <c r="AG24" s="74"/>
      <c r="AH24" s="74"/>
      <c r="AI24" s="74"/>
      <c r="AJ24" s="74"/>
      <c r="AK24" s="74"/>
      <c r="AL24" s="157"/>
      <c r="AM24" s="74"/>
      <c r="AN24" s="74"/>
      <c r="AO24" s="74"/>
      <c r="AP24" s="74"/>
      <c r="AQ24" s="74"/>
      <c r="AR24" s="74"/>
      <c r="AS24" s="156"/>
      <c r="AT24" s="74"/>
      <c r="AU24" s="74"/>
      <c r="AV24" s="74"/>
      <c r="AW24" s="74"/>
      <c r="AX24" s="74"/>
      <c r="AY24" s="74"/>
      <c r="AZ24" s="74"/>
      <c r="BA24" s="74"/>
      <c r="BB24" s="74"/>
      <c r="BC24" s="74"/>
      <c r="BD24" s="74"/>
      <c r="BE24" s="74"/>
      <c r="BF24" s="74"/>
      <c r="BG24" s="74"/>
      <c r="BH24" s="157"/>
      <c r="BI24" s="74"/>
      <c r="BJ24" s="74"/>
      <c r="BK24" s="74"/>
      <c r="BL24" s="74"/>
      <c r="BM24" s="74"/>
      <c r="BN24" s="74"/>
      <c r="BO24" s="74"/>
      <c r="BP24" s="74"/>
      <c r="BQ24" s="157"/>
      <c r="BR24" s="74"/>
      <c r="BS24" s="74"/>
      <c r="BT24" s="74"/>
      <c r="BU24" s="74"/>
      <c r="BV24" s="74"/>
      <c r="BW24" s="74"/>
      <c r="BX24" s="74"/>
      <c r="BY24" s="74"/>
      <c r="BZ24" s="74"/>
      <c r="CA24" s="74"/>
      <c r="CB24" s="74"/>
      <c r="CC24" s="74"/>
      <c r="CD24" s="74"/>
      <c r="CE24" s="74"/>
      <c r="CF24" s="74"/>
      <c r="CG24" s="74"/>
      <c r="CH24" s="74"/>
      <c r="CI24" s="74"/>
      <c r="CJ24" s="74"/>
      <c r="CK24" s="74"/>
      <c r="CL24" s="74"/>
      <c r="CM24" s="74"/>
      <c r="CN24" s="74"/>
      <c r="CO24" s="74"/>
      <c r="CP24" s="74"/>
      <c r="CQ24" s="74"/>
      <c r="CR24" s="74"/>
    </row>
    <row r="25" spans="1:96" ht="15" customHeight="1">
      <c r="B25" s="235"/>
      <c r="C25" s="284"/>
      <c r="E25" s="74"/>
      <c r="F25" s="74"/>
      <c r="G25" s="74"/>
      <c r="H25" s="74"/>
      <c r="I25" s="74"/>
      <c r="J25" s="74"/>
      <c r="K25" s="157"/>
      <c r="L25" s="74"/>
      <c r="M25" s="76"/>
      <c r="N25" s="74"/>
      <c r="O25" s="74"/>
      <c r="P25" s="157"/>
      <c r="Q25" s="157"/>
      <c r="R25" s="74"/>
      <c r="S25" s="74"/>
      <c r="T25" s="74"/>
      <c r="U25" s="74"/>
      <c r="V25" s="74"/>
      <c r="W25" s="74"/>
      <c r="X25" s="74"/>
      <c r="Y25" s="74"/>
      <c r="Z25" s="157"/>
      <c r="AA25" s="74"/>
      <c r="AB25" s="74"/>
      <c r="AC25" s="74"/>
      <c r="AD25" s="74"/>
      <c r="AE25" s="74"/>
      <c r="AF25" s="74"/>
      <c r="AG25" s="74"/>
      <c r="AH25" s="74"/>
      <c r="AI25" s="74"/>
      <c r="AJ25" s="74"/>
      <c r="AK25" s="74"/>
      <c r="AL25" s="157"/>
      <c r="AM25" s="74"/>
      <c r="AN25" s="74"/>
      <c r="AO25" s="74"/>
      <c r="AP25" s="74"/>
      <c r="AQ25" s="74"/>
      <c r="AR25" s="74"/>
      <c r="AS25" s="156"/>
      <c r="AT25" s="74"/>
      <c r="AU25" s="74"/>
      <c r="AV25" s="74"/>
      <c r="AW25" s="74"/>
      <c r="AX25" s="74"/>
      <c r="AY25" s="74"/>
      <c r="AZ25" s="74"/>
      <c r="BA25" s="74"/>
      <c r="BB25" s="74"/>
      <c r="BC25" s="74"/>
      <c r="BD25" s="74"/>
      <c r="BE25" s="74"/>
      <c r="BF25" s="74"/>
      <c r="BG25" s="74"/>
      <c r="BH25" s="157"/>
      <c r="BI25" s="74"/>
      <c r="BJ25" s="74"/>
      <c r="BK25" s="74"/>
      <c r="BL25" s="74"/>
      <c r="BM25" s="74"/>
      <c r="BN25" s="74"/>
      <c r="BO25" s="74"/>
      <c r="BP25" s="74"/>
      <c r="BQ25" s="157"/>
      <c r="BR25" s="74"/>
      <c r="BS25" s="74"/>
      <c r="BT25" s="74"/>
      <c r="BU25" s="74"/>
      <c r="BV25" s="74"/>
      <c r="BW25" s="74"/>
      <c r="BX25" s="74"/>
      <c r="BY25" s="74"/>
      <c r="BZ25" s="74"/>
      <c r="CA25" s="74"/>
      <c r="CB25" s="74"/>
      <c r="CC25" s="74"/>
      <c r="CD25" s="74"/>
      <c r="CE25" s="74"/>
      <c r="CF25" s="74"/>
      <c r="CG25" s="74"/>
      <c r="CH25" s="74"/>
      <c r="CI25" s="74"/>
      <c r="CJ25" s="74"/>
      <c r="CK25" s="74"/>
      <c r="CL25" s="74"/>
      <c r="CM25" s="74"/>
      <c r="CN25" s="74"/>
      <c r="CO25" s="74"/>
      <c r="CP25" s="74"/>
      <c r="CQ25" s="74"/>
      <c r="CR25" s="74"/>
    </row>
    <row r="26" spans="1:96">
      <c r="B26" s="235"/>
      <c r="C26" s="284"/>
      <c r="D26"/>
      <c r="E26" s="74"/>
      <c r="F26" s="74"/>
      <c r="G26" s="74"/>
      <c r="H26" s="74"/>
      <c r="I26" s="74"/>
      <c r="J26" s="74"/>
      <c r="K26" s="157"/>
      <c r="L26" s="74"/>
      <c r="M26" s="74"/>
      <c r="N26" s="74"/>
      <c r="O26" s="76"/>
      <c r="P26" s="74"/>
      <c r="Q26" s="157"/>
      <c r="R26" s="74"/>
      <c r="S26" s="74"/>
      <c r="T26" s="74"/>
      <c r="U26" s="74"/>
      <c r="V26" s="74"/>
      <c r="W26" s="74"/>
      <c r="X26" s="74"/>
      <c r="Y26" s="74"/>
      <c r="Z26" s="157"/>
      <c r="AA26" s="74"/>
      <c r="AB26" s="74"/>
      <c r="AC26" s="74"/>
      <c r="AD26" s="74"/>
      <c r="AE26" s="74"/>
      <c r="AF26" s="74"/>
      <c r="AG26" s="74"/>
      <c r="AH26" s="74"/>
      <c r="AI26" s="74"/>
      <c r="AJ26" s="74"/>
      <c r="AK26" s="74"/>
      <c r="AL26" s="157"/>
      <c r="AM26" s="74"/>
      <c r="AN26" s="74"/>
      <c r="AO26" s="74"/>
      <c r="AP26" s="74"/>
      <c r="AQ26" s="74"/>
      <c r="AR26" s="74"/>
      <c r="AS26" s="74"/>
      <c r="AT26" s="74"/>
      <c r="AU26" s="74"/>
      <c r="AV26" s="74"/>
      <c r="AW26" s="74"/>
      <c r="AX26" s="74"/>
      <c r="AY26" s="74"/>
      <c r="AZ26" s="74"/>
      <c r="BA26" s="74"/>
      <c r="BB26" s="74"/>
      <c r="BC26" s="74"/>
      <c r="BD26" s="74"/>
      <c r="BE26" s="74"/>
      <c r="BF26" s="74"/>
      <c r="BG26" s="74"/>
      <c r="BH26" s="157"/>
      <c r="BI26" s="74"/>
      <c r="BJ26" s="74"/>
      <c r="BK26" s="74"/>
      <c r="BL26" s="74"/>
      <c r="BM26" s="74"/>
      <c r="BN26" s="74"/>
      <c r="BO26" s="74"/>
      <c r="BP26" s="74"/>
      <c r="BQ26" s="157"/>
      <c r="BR26" s="74"/>
      <c r="BS26" s="74"/>
      <c r="BT26" s="74"/>
      <c r="BU26" s="74"/>
      <c r="BV26" s="74"/>
      <c r="BW26" s="74"/>
      <c r="BX26" s="74"/>
      <c r="BY26" s="74"/>
      <c r="BZ26" s="74"/>
      <c r="CA26" s="74"/>
      <c r="CB26" s="74"/>
      <c r="CC26" s="74"/>
      <c r="CD26" s="74"/>
      <c r="CE26" s="74"/>
      <c r="CF26" s="74"/>
      <c r="CG26" s="74"/>
      <c r="CH26" s="74"/>
      <c r="CI26" s="74"/>
      <c r="CJ26" s="74"/>
      <c r="CL26" s="74"/>
      <c r="CM26" s="74"/>
      <c r="CN26" s="74"/>
      <c r="CO26" s="74"/>
      <c r="CP26" s="74"/>
      <c r="CQ26" s="74"/>
      <c r="CR26" s="74"/>
    </row>
    <row r="27" spans="1:96" ht="30.75" customHeight="1">
      <c r="A27" s="547"/>
      <c r="C27" s="389"/>
      <c r="D27"/>
      <c r="E27" s="74"/>
      <c r="F27" s="74"/>
      <c r="G27" s="74"/>
      <c r="I27" s="74"/>
      <c r="J27" s="74"/>
      <c r="K27" s="74"/>
      <c r="L27" s="74"/>
      <c r="M27" s="74"/>
      <c r="N27" s="74"/>
      <c r="O27" s="74"/>
      <c r="P27" s="76"/>
      <c r="Q27" s="74"/>
      <c r="R27" s="74"/>
      <c r="S27" s="74"/>
      <c r="T27" s="74"/>
      <c r="U27" s="74"/>
      <c r="V27" s="74"/>
      <c r="W27" s="74"/>
      <c r="X27" s="74"/>
      <c r="Y27" s="74"/>
      <c r="Z27" s="157"/>
      <c r="AA27" s="74"/>
      <c r="AB27" s="74"/>
      <c r="AC27" s="74"/>
      <c r="AD27" s="74"/>
      <c r="AE27" s="74"/>
      <c r="AF27" s="74"/>
      <c r="AG27" s="74"/>
      <c r="AH27" s="74"/>
      <c r="AI27" s="74"/>
      <c r="AJ27" s="74"/>
      <c r="AK27" s="74"/>
      <c r="AL27" s="157"/>
      <c r="AM27" s="74"/>
      <c r="AN27" s="74"/>
      <c r="AO27" s="74"/>
      <c r="AP27" s="74"/>
      <c r="AQ27" s="74"/>
      <c r="AR27" s="74"/>
      <c r="AS27" s="74"/>
      <c r="AT27" s="74"/>
      <c r="AU27" s="74"/>
      <c r="AV27" s="74"/>
      <c r="AW27" s="74"/>
      <c r="AX27" s="74"/>
      <c r="AY27" s="74"/>
      <c r="AZ27" s="74"/>
      <c r="BA27" s="74"/>
      <c r="BB27" s="74"/>
      <c r="BC27" s="74"/>
      <c r="BD27" s="74"/>
      <c r="BE27" s="74"/>
      <c r="BF27" s="355"/>
      <c r="BG27" s="74"/>
      <c r="BH27" s="157"/>
      <c r="BI27" s="74"/>
      <c r="BJ27" s="74"/>
      <c r="BK27" s="74"/>
      <c r="BL27" s="74"/>
      <c r="BM27" s="74"/>
      <c r="BN27" s="74"/>
      <c r="BO27" s="74"/>
      <c r="BP27" s="74"/>
      <c r="BQ27" s="157"/>
      <c r="BR27" s="74"/>
      <c r="BS27" s="74"/>
      <c r="BT27" s="74"/>
      <c r="BU27" s="74"/>
      <c r="BV27" s="74"/>
      <c r="BW27" s="74"/>
      <c r="BX27" s="74"/>
      <c r="BY27" s="74"/>
      <c r="BZ27" s="74"/>
      <c r="CA27" s="74"/>
      <c r="CB27" s="74"/>
      <c r="CC27" s="74"/>
      <c r="CD27" s="74"/>
      <c r="CE27" s="74"/>
      <c r="CF27" s="74"/>
      <c r="CG27" s="74"/>
      <c r="CH27" s="74"/>
      <c r="CI27" s="74"/>
      <c r="CJ27" s="74"/>
      <c r="CK27" s="74"/>
      <c r="CL27" s="74"/>
      <c r="CM27" s="74"/>
      <c r="CN27" s="74"/>
      <c r="CO27" s="74"/>
      <c r="CP27" s="74"/>
      <c r="CQ27" s="74"/>
      <c r="CR27" s="74"/>
    </row>
    <row r="28" spans="1:96" ht="15" customHeight="1">
      <c r="B28" s="108"/>
      <c r="D28"/>
      <c r="E28" s="76"/>
      <c r="F28" s="76"/>
      <c r="G28" s="76"/>
      <c r="H28" s="76"/>
      <c r="I28" s="76"/>
      <c r="J28" s="74"/>
      <c r="K28" s="157"/>
      <c r="L28" s="74"/>
      <c r="M28" s="74"/>
      <c r="N28" s="74"/>
      <c r="O28" s="74"/>
      <c r="P28" s="74"/>
      <c r="Q28" s="76"/>
      <c r="R28" s="74"/>
      <c r="S28" s="74"/>
      <c r="T28" s="74"/>
      <c r="U28" s="74"/>
      <c r="V28" s="74"/>
      <c r="W28" s="74"/>
      <c r="X28" s="74"/>
      <c r="Y28" s="74"/>
      <c r="Z28" s="157"/>
      <c r="AA28" s="74"/>
      <c r="AB28" s="74"/>
      <c r="AC28" s="74"/>
      <c r="AD28" s="74"/>
      <c r="AE28" s="74"/>
      <c r="AF28" s="74"/>
      <c r="AG28" s="74"/>
      <c r="AH28" s="74"/>
      <c r="AI28" s="74"/>
      <c r="AJ28" s="74"/>
      <c r="AK28" s="74"/>
      <c r="AL28" s="157"/>
      <c r="AM28" s="74"/>
      <c r="AN28" s="74"/>
      <c r="AO28" s="74"/>
      <c r="AP28" s="74"/>
      <c r="AQ28" s="74"/>
      <c r="AR28" s="74"/>
      <c r="AS28" s="74"/>
      <c r="AT28" s="74"/>
      <c r="AU28" s="74"/>
      <c r="AV28" s="74"/>
      <c r="AW28" s="74"/>
      <c r="AX28" s="74"/>
      <c r="AY28" s="74"/>
      <c r="AZ28" s="74"/>
      <c r="BA28" s="74"/>
      <c r="BB28" s="74"/>
      <c r="BC28" s="74"/>
      <c r="BD28" s="74"/>
      <c r="BE28" s="74"/>
      <c r="BF28" s="74"/>
      <c r="BG28" s="74"/>
      <c r="BH28" s="157"/>
      <c r="BI28" s="74"/>
      <c r="BJ28" s="74"/>
      <c r="BK28" s="74"/>
      <c r="BL28" s="74"/>
      <c r="BM28" s="74"/>
      <c r="BN28" s="74"/>
      <c r="BO28" s="74"/>
      <c r="BP28" s="74"/>
      <c r="BQ28" s="157"/>
      <c r="BR28" s="74"/>
      <c r="BS28" s="74"/>
      <c r="BT28" s="74"/>
      <c r="BU28" s="74"/>
      <c r="BV28" s="74"/>
      <c r="BW28" s="74"/>
      <c r="BX28" s="74"/>
      <c r="BY28" s="74"/>
      <c r="BZ28" s="74"/>
      <c r="CA28" s="74"/>
      <c r="CB28" s="74"/>
      <c r="CC28" s="74"/>
      <c r="CD28" s="74"/>
      <c r="CE28" s="74"/>
      <c r="CF28" s="74"/>
      <c r="CG28" s="74"/>
      <c r="CH28" s="74"/>
      <c r="CI28" s="74"/>
      <c r="CJ28" s="74"/>
      <c r="CK28" s="74"/>
      <c r="CL28" s="74"/>
      <c r="CM28" s="74"/>
      <c r="CN28" s="74"/>
      <c r="CO28" s="74"/>
      <c r="CP28" s="74"/>
      <c r="CQ28" s="74"/>
      <c r="CR28" s="74"/>
    </row>
    <row r="29" spans="1:96" ht="15" customHeight="1">
      <c r="B29" s="108"/>
      <c r="C29" s="109"/>
      <c r="D29" s="74"/>
      <c r="E29" s="74"/>
      <c r="F29" s="74"/>
      <c r="G29" s="74"/>
      <c r="H29" s="74"/>
      <c r="I29" s="74"/>
      <c r="J29" s="74"/>
      <c r="L29" s="74"/>
      <c r="M29" s="74"/>
      <c r="N29" s="74"/>
      <c r="O29" s="74"/>
      <c r="P29" s="74"/>
      <c r="Q29" s="74"/>
      <c r="R29" s="74"/>
      <c r="S29" s="74"/>
      <c r="T29" s="74"/>
      <c r="U29" s="74"/>
      <c r="V29" s="74"/>
      <c r="W29" s="74"/>
      <c r="X29" s="74"/>
      <c r="Y29" s="74"/>
      <c r="Z29" s="157"/>
      <c r="AA29" s="74"/>
      <c r="AB29" s="74"/>
      <c r="AC29" s="74"/>
      <c r="AD29" s="74"/>
      <c r="AE29" s="74"/>
      <c r="AF29" s="74"/>
      <c r="AG29" s="74"/>
      <c r="AH29" s="74"/>
      <c r="AI29" s="74"/>
      <c r="AJ29" s="74"/>
      <c r="AK29" s="74"/>
      <c r="AM29" s="74"/>
      <c r="AN29" s="74"/>
      <c r="AO29" s="74"/>
      <c r="AP29" s="74"/>
      <c r="AQ29" s="74"/>
      <c r="AR29" s="74"/>
      <c r="AS29" s="74"/>
      <c r="AT29" s="74"/>
      <c r="AU29" s="74"/>
      <c r="AV29" s="74"/>
      <c r="AW29" s="74"/>
      <c r="AX29" s="74"/>
      <c r="AY29" s="74"/>
      <c r="AZ29" s="74"/>
      <c r="BA29" s="74"/>
      <c r="BB29" s="74"/>
      <c r="BC29" s="74"/>
      <c r="BD29" s="74"/>
      <c r="BE29" s="74"/>
      <c r="BF29" s="74"/>
      <c r="BG29" s="74"/>
      <c r="BI29" s="74"/>
      <c r="BJ29" s="74"/>
      <c r="BK29" s="74"/>
      <c r="BL29" s="74"/>
      <c r="BM29" s="74"/>
      <c r="BN29" s="74"/>
      <c r="BO29" s="74"/>
      <c r="BP29" s="74"/>
      <c r="BR29" s="74"/>
      <c r="BS29" s="74"/>
      <c r="BT29" s="74"/>
      <c r="BU29" s="74"/>
      <c r="BV29" s="74"/>
      <c r="BW29" s="74"/>
      <c r="BX29" s="74"/>
      <c r="BY29" s="74"/>
      <c r="BZ29" s="74"/>
      <c r="CA29" s="74"/>
      <c r="CB29" s="74"/>
      <c r="CC29" s="74"/>
      <c r="CD29" s="74"/>
      <c r="CE29" s="74"/>
      <c r="CF29" s="74"/>
      <c r="CG29" s="74"/>
      <c r="CH29" s="74"/>
      <c r="CI29" s="74"/>
      <c r="CJ29" s="74"/>
      <c r="CK29" s="74"/>
      <c r="CL29" s="74"/>
      <c r="CM29" s="74"/>
      <c r="CN29" s="74"/>
      <c r="CO29" s="74"/>
      <c r="CP29" s="74"/>
      <c r="CQ29" s="74"/>
      <c r="CR29" s="74"/>
    </row>
    <row r="30" spans="1:96" ht="15" customHeight="1">
      <c r="B30" s="108"/>
      <c r="C30" s="109"/>
      <c r="D30" s="74"/>
      <c r="E30" s="74"/>
      <c r="F30" s="74"/>
      <c r="G30" s="74"/>
      <c r="H30" s="74"/>
      <c r="I30" s="74"/>
      <c r="J30" s="74"/>
      <c r="L30" s="74"/>
      <c r="M30" s="74"/>
      <c r="N30" s="74"/>
      <c r="O30" s="74"/>
      <c r="P30" s="74"/>
      <c r="Q30" s="74"/>
      <c r="R30" s="74"/>
      <c r="S30" s="74"/>
      <c r="T30" s="74"/>
      <c r="U30" s="74"/>
      <c r="V30" s="74"/>
      <c r="W30" s="74"/>
      <c r="X30" s="74"/>
      <c r="Y30" s="74"/>
      <c r="Z30" s="157"/>
      <c r="AA30" s="74"/>
      <c r="AB30" s="74"/>
      <c r="AC30" s="74"/>
      <c r="AD30" s="74"/>
      <c r="AE30" s="74"/>
      <c r="AF30" s="74"/>
      <c r="AG30" s="74"/>
      <c r="AH30" s="74"/>
      <c r="AI30" s="74"/>
      <c r="AJ30" s="74"/>
      <c r="AK30" s="74"/>
      <c r="AM30" s="74"/>
      <c r="AN30" s="74"/>
      <c r="AO30" s="74"/>
      <c r="AP30" s="74"/>
      <c r="AQ30" s="74"/>
      <c r="AR30" s="74"/>
      <c r="AS30" s="74"/>
      <c r="AT30" s="74"/>
      <c r="AU30" s="74"/>
      <c r="AV30" s="74"/>
      <c r="AW30" s="74"/>
      <c r="AX30" s="74"/>
      <c r="AY30" s="74"/>
      <c r="AZ30" s="74"/>
      <c r="BA30" s="74"/>
      <c r="BB30" s="74"/>
      <c r="BC30" s="74"/>
      <c r="BD30" s="74"/>
      <c r="BE30" s="74"/>
      <c r="BF30" s="74"/>
      <c r="BG30" s="74"/>
      <c r="BI30" s="74"/>
      <c r="BJ30" s="74"/>
      <c r="BK30" s="74"/>
      <c r="BL30" s="74"/>
      <c r="BM30" s="74"/>
      <c r="BN30" s="74"/>
      <c r="BO30" s="74"/>
      <c r="BP30" s="74"/>
      <c r="BR30" s="74"/>
      <c r="BS30" s="74"/>
      <c r="BT30" s="74"/>
      <c r="BU30" s="74"/>
      <c r="BV30" s="74"/>
      <c r="BW30" s="74"/>
      <c r="BX30" s="74"/>
      <c r="BY30" s="74"/>
      <c r="BZ30" s="74"/>
      <c r="CA30" s="74"/>
      <c r="CB30" s="74"/>
      <c r="CC30" s="74"/>
      <c r="CD30" s="74"/>
      <c r="CE30" s="74"/>
      <c r="CF30" s="74"/>
      <c r="CG30" s="74"/>
      <c r="CH30" s="74"/>
      <c r="CI30" s="74"/>
      <c r="CJ30" s="74"/>
      <c r="CK30" s="74"/>
      <c r="CL30" s="74"/>
      <c r="CM30" s="74"/>
      <c r="CN30" s="74"/>
      <c r="CO30" s="74"/>
      <c r="CP30" s="74"/>
      <c r="CQ30" s="74"/>
      <c r="CR30" s="74"/>
    </row>
    <row r="31" spans="1:96" s="2" customFormat="1" ht="15" customHeight="1">
      <c r="A31" s="82"/>
      <c r="B31" s="108"/>
      <c r="C31" s="3"/>
      <c r="K31" s="142"/>
      <c r="S31" s="157"/>
      <c r="Z31" s="157"/>
      <c r="AL31" s="142"/>
      <c r="AM31" s="36"/>
      <c r="AN31" s="36"/>
      <c r="AO31" s="36"/>
      <c r="AP31" s="36"/>
      <c r="AQ31" s="36"/>
      <c r="AR31" s="36"/>
      <c r="AS31" s="36"/>
      <c r="AT31" s="36"/>
      <c r="AU31" s="36"/>
      <c r="AV31" s="36"/>
      <c r="AW31" s="36"/>
      <c r="AX31" s="36"/>
      <c r="AY31" s="36"/>
      <c r="AZ31" s="36"/>
      <c r="BA31" s="36"/>
      <c r="BB31" s="36"/>
      <c r="BC31" s="36"/>
      <c r="BD31" s="36"/>
      <c r="BE31" s="36"/>
      <c r="BF31" s="36"/>
      <c r="BG31" s="36"/>
      <c r="BH31" s="192"/>
      <c r="BI31" s="36"/>
      <c r="BJ31" s="36"/>
      <c r="BK31" s="36"/>
      <c r="BL31" s="36"/>
      <c r="BM31" s="36"/>
      <c r="BN31" s="36"/>
      <c r="BO31" s="36"/>
      <c r="BP31" s="36"/>
      <c r="BQ31" s="192"/>
      <c r="BR31" s="36"/>
      <c r="BS31" s="36"/>
      <c r="BT31" s="36"/>
      <c r="BU31" s="36"/>
      <c r="BV31" s="36"/>
      <c r="BW31" s="36"/>
      <c r="BX31" s="36"/>
      <c r="BY31" s="36"/>
      <c r="BZ31" s="36"/>
      <c r="CA31" s="36"/>
      <c r="CB31" s="36"/>
      <c r="CC31" s="36"/>
      <c r="CD31" s="36"/>
      <c r="CE31" s="36"/>
      <c r="CF31" s="36"/>
      <c r="CG31" s="36"/>
      <c r="CH31" s="36"/>
      <c r="CI31" s="36"/>
      <c r="CJ31" s="36"/>
      <c r="CK31" s="36"/>
      <c r="CL31" s="36"/>
      <c r="CM31" s="36"/>
      <c r="CN31" s="36"/>
      <c r="CO31" s="36"/>
      <c r="CP31" s="36"/>
      <c r="CQ31" s="36"/>
      <c r="CR31" s="36"/>
    </row>
    <row r="32" spans="1:96" s="2" customFormat="1" ht="18" thickBot="1">
      <c r="A32" s="208" t="s">
        <v>226</v>
      </c>
      <c r="B32" s="208"/>
      <c r="C32" s="1"/>
      <c r="D32" s="8">
        <f>SUM(D7:D31)</f>
        <v>1237650.1000000001</v>
      </c>
      <c r="E32" s="8">
        <f t="shared" ref="E32:BP32" si="0">SUM(E7:E31)</f>
        <v>0</v>
      </c>
      <c r="F32" s="8">
        <f t="shared" si="0"/>
        <v>0</v>
      </c>
      <c r="G32" s="8">
        <f t="shared" si="0"/>
        <v>0</v>
      </c>
      <c r="H32" s="8">
        <f t="shared" si="0"/>
        <v>109465</v>
      </c>
      <c r="I32" s="8">
        <f t="shared" si="0"/>
        <v>0</v>
      </c>
      <c r="J32" s="8">
        <f t="shared" si="0"/>
        <v>0</v>
      </c>
      <c r="K32" s="8">
        <f t="shared" si="0"/>
        <v>0</v>
      </c>
      <c r="L32" s="8">
        <f t="shared" si="0"/>
        <v>0</v>
      </c>
      <c r="M32" s="8">
        <f t="shared" si="0"/>
        <v>154188</v>
      </c>
      <c r="N32" s="8">
        <f t="shared" si="0"/>
        <v>7932</v>
      </c>
      <c r="O32" s="8">
        <f t="shared" si="0"/>
        <v>85990</v>
      </c>
      <c r="P32" s="8">
        <f t="shared" si="0"/>
        <v>47596</v>
      </c>
      <c r="Q32" s="8">
        <f t="shared" si="0"/>
        <v>23797</v>
      </c>
      <c r="R32" s="8">
        <f t="shared" si="0"/>
        <v>0</v>
      </c>
      <c r="S32" s="8">
        <f t="shared" si="0"/>
        <v>0</v>
      </c>
      <c r="T32" s="8">
        <f t="shared" si="0"/>
        <v>0</v>
      </c>
      <c r="U32" s="8">
        <f t="shared" si="0"/>
        <v>0</v>
      </c>
      <c r="V32" s="8">
        <f t="shared" si="0"/>
        <v>0</v>
      </c>
      <c r="W32" s="8">
        <f t="shared" si="0"/>
        <v>0</v>
      </c>
      <c r="X32" s="8">
        <f t="shared" si="0"/>
        <v>0</v>
      </c>
      <c r="Y32" s="8">
        <f t="shared" si="0"/>
        <v>0</v>
      </c>
      <c r="Z32" s="8">
        <f t="shared" si="0"/>
        <v>0</v>
      </c>
      <c r="AA32" s="8">
        <f t="shared" si="0"/>
        <v>0</v>
      </c>
      <c r="AB32" s="8">
        <f t="shared" si="0"/>
        <v>0</v>
      </c>
      <c r="AC32" s="8">
        <f t="shared" si="0"/>
        <v>0</v>
      </c>
      <c r="AD32" s="8">
        <f t="shared" si="0"/>
        <v>0</v>
      </c>
      <c r="AE32" s="8">
        <f t="shared" si="0"/>
        <v>0</v>
      </c>
      <c r="AF32" s="8">
        <f t="shared" si="0"/>
        <v>0</v>
      </c>
      <c r="AG32" s="8">
        <f t="shared" si="0"/>
        <v>0</v>
      </c>
      <c r="AH32" s="8">
        <f t="shared" si="0"/>
        <v>0</v>
      </c>
      <c r="AI32" s="8">
        <f t="shared" si="0"/>
        <v>0</v>
      </c>
      <c r="AJ32" s="8">
        <f t="shared" si="0"/>
        <v>0</v>
      </c>
      <c r="AK32" s="8">
        <f t="shared" si="0"/>
        <v>0</v>
      </c>
      <c r="AL32" s="8">
        <f t="shared" si="0"/>
        <v>0</v>
      </c>
      <c r="AM32" s="8">
        <f t="shared" si="0"/>
        <v>0</v>
      </c>
      <c r="AN32" s="8">
        <f t="shared" si="0"/>
        <v>0</v>
      </c>
      <c r="AO32" s="8">
        <f t="shared" si="0"/>
        <v>0</v>
      </c>
      <c r="AP32" s="8">
        <f t="shared" si="0"/>
        <v>0</v>
      </c>
      <c r="AQ32" s="8">
        <f t="shared" si="0"/>
        <v>0</v>
      </c>
      <c r="AR32" s="8">
        <f t="shared" si="0"/>
        <v>0</v>
      </c>
      <c r="AS32" s="8">
        <f t="shared" si="0"/>
        <v>0</v>
      </c>
      <c r="AT32" s="8">
        <f t="shared" si="0"/>
        <v>0</v>
      </c>
      <c r="AU32" s="8">
        <f t="shared" si="0"/>
        <v>0</v>
      </c>
      <c r="AV32" s="8">
        <f t="shared" si="0"/>
        <v>0</v>
      </c>
      <c r="AW32" s="8">
        <f t="shared" si="0"/>
        <v>0</v>
      </c>
      <c r="AX32" s="8">
        <f t="shared" si="0"/>
        <v>0</v>
      </c>
      <c r="AY32" s="8">
        <f t="shared" si="0"/>
        <v>0</v>
      </c>
      <c r="AZ32" s="8">
        <f t="shared" si="0"/>
        <v>0</v>
      </c>
      <c r="BA32" s="8">
        <f t="shared" si="0"/>
        <v>0</v>
      </c>
      <c r="BB32" s="8">
        <f t="shared" si="0"/>
        <v>0</v>
      </c>
      <c r="BC32" s="8">
        <f t="shared" si="0"/>
        <v>0</v>
      </c>
      <c r="BD32" s="8">
        <f t="shared" si="0"/>
        <v>0</v>
      </c>
      <c r="BE32" s="8">
        <f t="shared" si="0"/>
        <v>0</v>
      </c>
      <c r="BF32" s="8">
        <f t="shared" si="0"/>
        <v>0</v>
      </c>
      <c r="BG32" s="8">
        <f t="shared" si="0"/>
        <v>0</v>
      </c>
      <c r="BH32" s="8">
        <f t="shared" si="0"/>
        <v>0</v>
      </c>
      <c r="BI32" s="8">
        <f t="shared" si="0"/>
        <v>0</v>
      </c>
      <c r="BJ32" s="8">
        <f t="shared" si="0"/>
        <v>0</v>
      </c>
      <c r="BK32" s="8">
        <f t="shared" si="0"/>
        <v>0</v>
      </c>
      <c r="BL32" s="8">
        <f t="shared" si="0"/>
        <v>0</v>
      </c>
      <c r="BM32" s="8">
        <f t="shared" si="0"/>
        <v>0</v>
      </c>
      <c r="BN32" s="8">
        <f t="shared" si="0"/>
        <v>0</v>
      </c>
      <c r="BO32" s="8">
        <f t="shared" si="0"/>
        <v>0</v>
      </c>
      <c r="BP32" s="8">
        <f t="shared" si="0"/>
        <v>0</v>
      </c>
      <c r="BQ32" s="8">
        <f t="shared" ref="BQ32:CR32" si="1">SUM(BQ7:BQ31)</f>
        <v>0</v>
      </c>
      <c r="BR32" s="8">
        <f t="shared" si="1"/>
        <v>0</v>
      </c>
      <c r="BS32" s="8">
        <f t="shared" si="1"/>
        <v>0</v>
      </c>
      <c r="BT32" s="8">
        <f t="shared" si="1"/>
        <v>0</v>
      </c>
      <c r="BU32" s="8">
        <f t="shared" si="1"/>
        <v>0</v>
      </c>
      <c r="BV32" s="8">
        <f t="shared" si="1"/>
        <v>0</v>
      </c>
      <c r="BW32" s="8">
        <f t="shared" si="1"/>
        <v>0</v>
      </c>
      <c r="BX32" s="8">
        <f t="shared" si="1"/>
        <v>0</v>
      </c>
      <c r="BY32" s="8">
        <f t="shared" si="1"/>
        <v>0</v>
      </c>
      <c r="BZ32" s="8">
        <f t="shared" si="1"/>
        <v>0</v>
      </c>
      <c r="CA32" s="8">
        <f t="shared" si="1"/>
        <v>0</v>
      </c>
      <c r="CB32" s="8">
        <f t="shared" si="1"/>
        <v>0</v>
      </c>
      <c r="CC32" s="8">
        <f t="shared" si="1"/>
        <v>0</v>
      </c>
      <c r="CD32" s="8">
        <f t="shared" si="1"/>
        <v>0</v>
      </c>
      <c r="CE32" s="8">
        <f t="shared" si="1"/>
        <v>0</v>
      </c>
      <c r="CF32" s="8">
        <f t="shared" si="1"/>
        <v>0</v>
      </c>
      <c r="CG32" s="8">
        <f t="shared" si="1"/>
        <v>0</v>
      </c>
      <c r="CH32" s="8">
        <f t="shared" si="1"/>
        <v>0</v>
      </c>
      <c r="CI32" s="8">
        <f t="shared" si="1"/>
        <v>0</v>
      </c>
      <c r="CJ32" s="8">
        <f t="shared" si="1"/>
        <v>0</v>
      </c>
      <c r="CK32" s="8">
        <f t="shared" si="1"/>
        <v>24908.51</v>
      </c>
      <c r="CL32" s="8">
        <f t="shared" si="1"/>
        <v>3966.32</v>
      </c>
      <c r="CM32" s="8">
        <f t="shared" si="1"/>
        <v>0</v>
      </c>
      <c r="CN32" s="8">
        <f t="shared" si="1"/>
        <v>0</v>
      </c>
      <c r="CO32" s="8">
        <f t="shared" si="1"/>
        <v>0</v>
      </c>
      <c r="CP32" s="8">
        <f t="shared" si="1"/>
        <v>0</v>
      </c>
      <c r="CQ32" s="8">
        <f t="shared" si="1"/>
        <v>0</v>
      </c>
      <c r="CR32" s="8">
        <f t="shared" si="1"/>
        <v>0</v>
      </c>
    </row>
    <row r="33" spans="1:69" s="2" customFormat="1" ht="13.8" thickTop="1">
      <c r="A33" s="82"/>
      <c r="B33" s="14"/>
      <c r="C33" s="3"/>
      <c r="K33" s="142"/>
      <c r="Z33" s="157"/>
      <c r="AL33" s="142"/>
      <c r="BH33" s="142"/>
      <c r="BQ33" s="142"/>
    </row>
    <row r="34" spans="1:69" s="2" customFormat="1">
      <c r="A34" s="82"/>
      <c r="B34" s="14"/>
      <c r="C34" s="3"/>
      <c r="D34" s="7"/>
      <c r="K34" s="142"/>
      <c r="Z34" s="157"/>
      <c r="AL34" s="142"/>
      <c r="BH34" s="142"/>
      <c r="BQ34" s="142"/>
    </row>
    <row r="35" spans="1:69" s="2" customFormat="1">
      <c r="A35" s="82"/>
      <c r="B35" s="14"/>
      <c r="C35" s="3"/>
      <c r="D35" s="7"/>
      <c r="K35" s="142"/>
      <c r="Z35" s="157"/>
      <c r="AL35" s="142"/>
      <c r="BH35" s="142"/>
      <c r="BQ35" s="142"/>
    </row>
    <row r="36" spans="1:69" s="2" customFormat="1">
      <c r="A36" s="82"/>
      <c r="B36" s="14"/>
      <c r="C36" s="3"/>
      <c r="D36" s="7"/>
      <c r="K36" s="142"/>
      <c r="Z36" s="157"/>
      <c r="AL36" s="142"/>
      <c r="BH36" s="142"/>
      <c r="BQ36" s="142"/>
    </row>
    <row r="37" spans="1:69" s="2" customFormat="1">
      <c r="A37" s="82"/>
      <c r="B37" s="14"/>
      <c r="C37" s="3"/>
      <c r="D37" s="7"/>
      <c r="K37" s="142"/>
      <c r="Z37" s="157"/>
      <c r="AL37" s="142"/>
      <c r="BH37" s="142"/>
      <c r="BQ37" s="142"/>
    </row>
    <row r="38" spans="1:69" s="2" customFormat="1">
      <c r="A38" s="82"/>
      <c r="B38" s="14"/>
      <c r="C38" s="3"/>
      <c r="D38" s="7"/>
      <c r="K38" s="142"/>
      <c r="Z38" s="157"/>
      <c r="AL38" s="142"/>
      <c r="BH38" s="142"/>
      <c r="BQ38" s="142"/>
    </row>
    <row r="39" spans="1:69" s="2" customFormat="1">
      <c r="A39" s="82"/>
      <c r="B39" s="14"/>
      <c r="C39" s="3"/>
      <c r="D39" s="7"/>
      <c r="K39" s="142"/>
      <c r="Z39" s="157"/>
      <c r="AL39" s="142"/>
      <c r="BH39" s="142"/>
      <c r="BQ39" s="142"/>
    </row>
    <row r="40" spans="1:69" s="2" customFormat="1">
      <c r="A40" s="82"/>
      <c r="B40" s="14"/>
      <c r="C40" s="3"/>
      <c r="D40" s="7"/>
      <c r="K40" s="142"/>
      <c r="Z40" s="157"/>
      <c r="AL40" s="142"/>
      <c r="BH40" s="188"/>
      <c r="BQ40" s="188"/>
    </row>
    <row r="41" spans="1:69" s="2" customFormat="1">
      <c r="A41" s="82"/>
      <c r="B41" s="14"/>
      <c r="C41" s="3"/>
      <c r="D41" s="7"/>
      <c r="K41" s="188"/>
      <c r="Z41" s="244"/>
      <c r="AL41" s="188"/>
      <c r="BH41" s="188"/>
      <c r="BQ41" s="188"/>
    </row>
    <row r="42" spans="1:69" s="2" customFormat="1">
      <c r="A42" s="82"/>
      <c r="B42" s="14"/>
      <c r="C42" s="3"/>
      <c r="D42" s="7"/>
      <c r="K42" s="188"/>
      <c r="Z42" s="244"/>
      <c r="AL42" s="188"/>
      <c r="BH42" s="188"/>
      <c r="BQ42" s="188"/>
    </row>
    <row r="43" spans="1:69" s="2" customFormat="1">
      <c r="A43" s="82"/>
      <c r="B43" s="14"/>
      <c r="C43" s="3"/>
      <c r="D43" s="7"/>
      <c r="K43" s="188"/>
      <c r="Z43" s="244"/>
      <c r="AL43" s="188"/>
      <c r="BH43" s="142"/>
      <c r="BQ43" s="142"/>
    </row>
    <row r="44" spans="1:69" s="2" customFormat="1">
      <c r="A44" s="82"/>
      <c r="B44" s="14"/>
      <c r="C44" s="3"/>
      <c r="D44" s="7"/>
      <c r="F44" s="3"/>
      <c r="G44" s="3"/>
      <c r="K44" s="142"/>
      <c r="Z44" s="157"/>
      <c r="AF44" s="3"/>
      <c r="AG44" s="3"/>
      <c r="AH44" s="3"/>
      <c r="AI44" s="3"/>
      <c r="AJ44" s="3"/>
      <c r="AL44" s="142"/>
      <c r="BH44" s="142"/>
      <c r="BQ44" s="142"/>
    </row>
    <row r="45" spans="1:69" s="2" customFormat="1">
      <c r="A45" s="82"/>
      <c r="B45" s="14"/>
      <c r="C45" s="3"/>
      <c r="D45" s="7"/>
      <c r="F45" s="3"/>
      <c r="G45" s="3"/>
      <c r="K45" s="142"/>
      <c r="Z45" s="157"/>
      <c r="AF45" s="3"/>
      <c r="AG45" s="3"/>
      <c r="AH45" s="3"/>
      <c r="AI45" s="3"/>
      <c r="AJ45" s="3"/>
      <c r="AL45" s="142"/>
      <c r="BH45" s="142"/>
      <c r="BQ45" s="142"/>
    </row>
    <row r="46" spans="1:69" s="2" customFormat="1">
      <c r="A46" s="82"/>
      <c r="B46" s="14"/>
      <c r="C46" s="3"/>
      <c r="D46" s="7"/>
      <c r="F46" s="3"/>
      <c r="G46" s="3"/>
      <c r="K46" s="142"/>
      <c r="Z46" s="157"/>
      <c r="AF46" s="3"/>
      <c r="AG46" s="3"/>
      <c r="AH46" s="3"/>
      <c r="AI46" s="3"/>
      <c r="AJ46" s="3"/>
      <c r="AL46" s="142"/>
      <c r="BH46" s="142"/>
      <c r="BQ46" s="142"/>
    </row>
    <row r="47" spans="1:69" s="2" customFormat="1">
      <c r="A47" s="82"/>
      <c r="B47" s="14"/>
      <c r="C47" s="3"/>
      <c r="D47" s="7"/>
      <c r="F47" s="3"/>
      <c r="G47" s="3"/>
      <c r="K47" s="142"/>
      <c r="Z47" s="157"/>
      <c r="AF47" s="3"/>
      <c r="AG47" s="3"/>
      <c r="AH47" s="3"/>
      <c r="AI47" s="3"/>
      <c r="AJ47" s="3"/>
      <c r="AL47" s="142"/>
      <c r="BH47" s="142"/>
      <c r="BQ47" s="142"/>
    </row>
    <row r="48" spans="1:69" s="2" customFormat="1">
      <c r="A48" s="82"/>
      <c r="B48" s="14"/>
      <c r="C48" s="3"/>
      <c r="D48" s="7"/>
      <c r="F48" s="3"/>
      <c r="G48" s="3"/>
      <c r="K48" s="142"/>
      <c r="Z48" s="157"/>
      <c r="AF48" s="3"/>
      <c r="AG48" s="3"/>
      <c r="AH48" s="3"/>
      <c r="AI48" s="3"/>
      <c r="AJ48" s="3"/>
      <c r="AL48" s="142"/>
      <c r="BH48" s="142"/>
      <c r="BQ48" s="142"/>
    </row>
    <row r="49" spans="1:72" s="2" customFormat="1">
      <c r="A49" s="82"/>
      <c r="B49" s="14"/>
      <c r="C49" s="3"/>
      <c r="D49" s="7"/>
      <c r="F49" s="3"/>
      <c r="G49" s="3"/>
      <c r="K49" s="142"/>
      <c r="Z49" s="157"/>
      <c r="AF49" s="3"/>
      <c r="AG49" s="3"/>
      <c r="AH49" s="3"/>
      <c r="AI49" s="3"/>
      <c r="AJ49" s="3"/>
      <c r="AL49" s="142"/>
      <c r="BH49" s="142"/>
      <c r="BQ49" s="142"/>
    </row>
    <row r="50" spans="1:72" s="2" customFormat="1">
      <c r="A50" s="82"/>
      <c r="B50" s="14"/>
      <c r="C50" s="1"/>
      <c r="D50" s="7"/>
      <c r="K50" s="142"/>
      <c r="Z50" s="157"/>
      <c r="AL50" s="142"/>
      <c r="BH50" s="142"/>
      <c r="BQ50" s="142"/>
    </row>
    <row r="51" spans="1:72" s="2" customFormat="1">
      <c r="A51" s="82"/>
      <c r="B51" s="14"/>
      <c r="C51" s="1"/>
      <c r="D51" s="7"/>
      <c r="K51" s="142"/>
      <c r="Z51" s="157"/>
      <c r="AL51" s="142"/>
      <c r="BH51" s="142"/>
      <c r="BQ51" s="142"/>
      <c r="BT51" s="109"/>
    </row>
    <row r="52" spans="1:72">
      <c r="D52" s="246"/>
      <c r="E52" s="109"/>
      <c r="F52" s="2"/>
      <c r="G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157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</row>
    <row r="53" spans="1:72">
      <c r="X53" s="2"/>
      <c r="Z53" s="157"/>
    </row>
    <row r="54" spans="1:72">
      <c r="X54" s="2"/>
      <c r="Z54" s="157"/>
    </row>
    <row r="55" spans="1:72">
      <c r="X55" s="2"/>
      <c r="Z55" s="157"/>
    </row>
    <row r="56" spans="1:72">
      <c r="X56" s="2"/>
      <c r="Z56" s="157"/>
    </row>
    <row r="57" spans="1:72">
      <c r="X57" s="2"/>
      <c r="Z57" s="157"/>
    </row>
    <row r="58" spans="1:72">
      <c r="X58" s="2"/>
      <c r="Z58" s="157"/>
    </row>
    <row r="59" spans="1:72">
      <c r="X59" s="2"/>
      <c r="Z59" s="157"/>
    </row>
    <row r="60" spans="1:72">
      <c r="X60" s="2"/>
      <c r="Z60" s="157"/>
    </row>
    <row r="61" spans="1:72">
      <c r="X61" s="2"/>
      <c r="Z61" s="157"/>
    </row>
    <row r="62" spans="1:72">
      <c r="X62" s="2"/>
      <c r="Z62" s="157"/>
    </row>
    <row r="63" spans="1:72">
      <c r="X63" s="2"/>
      <c r="Z63" s="157"/>
    </row>
    <row r="64" spans="1:72">
      <c r="X64" s="2"/>
      <c r="Z64" s="157"/>
    </row>
    <row r="65" spans="1:69">
      <c r="C65" s="3"/>
      <c r="X65" s="2"/>
      <c r="Z65" s="157"/>
    </row>
    <row r="66" spans="1:69">
      <c r="C66" s="3"/>
      <c r="X66" s="2"/>
      <c r="Z66" s="157"/>
    </row>
    <row r="67" spans="1:69" s="2" customFormat="1">
      <c r="A67" s="82"/>
      <c r="B67" s="14"/>
      <c r="C67" s="3"/>
      <c r="E67"/>
      <c r="F67"/>
      <c r="G67"/>
      <c r="K67" s="142"/>
      <c r="L67"/>
      <c r="M67"/>
      <c r="N67"/>
      <c r="O67"/>
      <c r="P67"/>
      <c r="Q67"/>
      <c r="R67"/>
      <c r="S67"/>
      <c r="T67"/>
      <c r="U67"/>
      <c r="V67"/>
      <c r="W67"/>
      <c r="Y67"/>
      <c r="Z67" s="157"/>
      <c r="AA67"/>
      <c r="AB67"/>
      <c r="AC67"/>
      <c r="AD67"/>
      <c r="AE67"/>
      <c r="AF67"/>
      <c r="AG67"/>
      <c r="AH67"/>
      <c r="AI67"/>
      <c r="AJ67"/>
      <c r="AK67"/>
      <c r="AL67" s="142"/>
      <c r="BH67" s="142"/>
      <c r="BQ67" s="142"/>
    </row>
    <row r="68" spans="1:69" s="2" customFormat="1">
      <c r="A68" s="82"/>
      <c r="B68" s="14"/>
      <c r="C68" s="3"/>
      <c r="D68" s="7"/>
      <c r="K68" s="142"/>
      <c r="Z68" s="157"/>
      <c r="AL68" s="142"/>
      <c r="BH68" s="142"/>
      <c r="BQ68" s="142"/>
    </row>
    <row r="69" spans="1:69" s="2" customFormat="1">
      <c r="A69" s="82"/>
      <c r="B69" s="14"/>
      <c r="C69" s="3"/>
      <c r="D69" s="7"/>
      <c r="K69" s="142"/>
      <c r="Z69" s="157"/>
      <c r="AL69" s="142"/>
      <c r="BH69" s="142"/>
      <c r="BQ69" s="142"/>
    </row>
    <row r="70" spans="1:69" s="2" customFormat="1">
      <c r="A70" s="82"/>
      <c r="B70" s="14"/>
      <c r="C70" s="3"/>
      <c r="D70" s="7"/>
      <c r="K70" s="142"/>
      <c r="Z70" s="157"/>
      <c r="AL70" s="142"/>
      <c r="BH70" s="142"/>
      <c r="BQ70" s="142"/>
    </row>
    <row r="71" spans="1:69" s="2" customFormat="1">
      <c r="A71" s="82"/>
      <c r="B71" s="14"/>
      <c r="C71" s="3"/>
      <c r="D71" s="7"/>
      <c r="K71" s="142"/>
      <c r="Z71" s="157"/>
      <c r="AL71" s="142"/>
      <c r="BH71" s="142"/>
      <c r="BQ71" s="142"/>
    </row>
    <row r="72" spans="1:69" s="2" customFormat="1">
      <c r="A72" s="82"/>
      <c r="B72" s="14"/>
      <c r="C72" s="3"/>
      <c r="D72" s="7"/>
      <c r="K72" s="142"/>
      <c r="Z72" s="157"/>
      <c r="AL72" s="142"/>
      <c r="BH72" s="142"/>
      <c r="BQ72" s="142"/>
    </row>
    <row r="73" spans="1:69" s="2" customFormat="1">
      <c r="A73" s="82"/>
      <c r="B73" s="14"/>
      <c r="C73" s="3"/>
      <c r="K73" s="142"/>
      <c r="Z73" s="157"/>
      <c r="AL73" s="142"/>
      <c r="BH73" s="142"/>
      <c r="BQ73" s="142"/>
    </row>
    <row r="74" spans="1:69" s="2" customFormat="1">
      <c r="A74" s="82"/>
      <c r="B74" s="14"/>
      <c r="C74" s="3"/>
      <c r="D74" s="12"/>
      <c r="E74" s="3"/>
      <c r="K74" s="142"/>
      <c r="Z74" s="157"/>
      <c r="AL74" s="142"/>
      <c r="BH74" s="142"/>
      <c r="BQ74" s="142"/>
    </row>
    <row r="75" spans="1:69" s="2" customFormat="1">
      <c r="A75" s="82"/>
      <c r="B75" s="14"/>
      <c r="C75" s="3"/>
      <c r="D75" s="7"/>
      <c r="K75" s="142"/>
      <c r="Z75" s="157"/>
      <c r="AL75" s="142"/>
      <c r="BH75" s="142"/>
      <c r="BQ75" s="142"/>
    </row>
    <row r="76" spans="1:69" s="2" customFormat="1">
      <c r="A76" s="82"/>
      <c r="B76" s="14"/>
      <c r="C76" s="3"/>
      <c r="D76" s="7"/>
      <c r="K76" s="142"/>
      <c r="Z76" s="157"/>
      <c r="AL76" s="142"/>
      <c r="BH76" s="142"/>
      <c r="BQ76" s="142"/>
    </row>
    <row r="77" spans="1:69" s="2" customFormat="1">
      <c r="A77" s="82"/>
      <c r="B77" s="14"/>
      <c r="C77" s="3"/>
      <c r="D77" s="7"/>
      <c r="K77" s="142"/>
      <c r="Z77" s="157"/>
      <c r="AL77" s="142"/>
      <c r="BH77" s="142"/>
      <c r="BQ77" s="142"/>
    </row>
    <row r="78" spans="1:69" s="2" customFormat="1">
      <c r="A78" s="82"/>
      <c r="B78" s="14"/>
      <c r="C78" s="3"/>
      <c r="K78" s="142"/>
      <c r="Z78" s="157"/>
      <c r="AL78" s="142"/>
      <c r="BH78" s="142"/>
      <c r="BQ78" s="142"/>
    </row>
    <row r="79" spans="1:69" s="2" customFormat="1">
      <c r="A79" s="82"/>
      <c r="B79" s="14"/>
      <c r="C79" s="3"/>
      <c r="D79" s="7"/>
      <c r="K79" s="142"/>
      <c r="Z79" s="157"/>
      <c r="AL79" s="142"/>
      <c r="BH79" s="142"/>
      <c r="BQ79" s="142"/>
    </row>
    <row r="80" spans="1:69" s="2" customFormat="1">
      <c r="A80" s="82"/>
      <c r="B80" s="14"/>
      <c r="C80" s="3"/>
      <c r="D80" s="7"/>
      <c r="K80" s="142"/>
      <c r="Z80" s="157"/>
      <c r="AL80" s="142"/>
      <c r="BH80" s="142"/>
      <c r="BQ80" s="142"/>
    </row>
    <row r="81" spans="1:69" s="2" customFormat="1">
      <c r="A81" s="82"/>
      <c r="B81" s="14"/>
      <c r="C81" s="3"/>
      <c r="D81" s="7"/>
      <c r="K81" s="142"/>
      <c r="Z81" s="157"/>
      <c r="AL81" s="142"/>
      <c r="BH81" s="142"/>
      <c r="BQ81" s="142"/>
    </row>
    <row r="82" spans="1:69" s="2" customFormat="1" ht="24" customHeight="1">
      <c r="A82" s="82"/>
      <c r="B82" s="14"/>
      <c r="C82" s="3"/>
      <c r="K82" s="142"/>
      <c r="Z82" s="157"/>
      <c r="AL82" s="142"/>
      <c r="BH82" s="142"/>
      <c r="BQ82" s="142"/>
    </row>
    <row r="83" spans="1:69" s="2" customFormat="1">
      <c r="A83" s="82"/>
      <c r="B83" s="14"/>
      <c r="C83" s="3"/>
      <c r="K83" s="142"/>
      <c r="Z83" s="157"/>
      <c r="AL83" s="142"/>
      <c r="BH83" s="142"/>
      <c r="BQ83" s="142"/>
    </row>
    <row r="84" spans="1:69" s="2" customFormat="1">
      <c r="A84" s="82"/>
      <c r="B84" s="14"/>
      <c r="C84" s="3"/>
      <c r="K84" s="142"/>
      <c r="Z84" s="157"/>
      <c r="AL84" s="142"/>
      <c r="BH84" s="142"/>
      <c r="BQ84" s="142"/>
    </row>
    <row r="85" spans="1:69" s="2" customFormat="1">
      <c r="A85" s="82"/>
      <c r="B85" s="14"/>
      <c r="C85" s="3"/>
      <c r="K85" s="142"/>
      <c r="Z85" s="157"/>
      <c r="AL85" s="142"/>
      <c r="BH85" s="142"/>
      <c r="BQ85" s="142"/>
    </row>
    <row r="86" spans="1:69" s="2" customFormat="1">
      <c r="A86" s="82"/>
      <c r="B86" s="14"/>
      <c r="C86" s="3"/>
      <c r="K86" s="142"/>
      <c r="Z86" s="157"/>
      <c r="AL86" s="142"/>
      <c r="BH86" s="142"/>
      <c r="BQ86" s="142"/>
    </row>
    <row r="87" spans="1:69" s="2" customFormat="1">
      <c r="A87" s="82"/>
      <c r="B87" s="14"/>
      <c r="C87" s="3"/>
      <c r="K87" s="142"/>
      <c r="Z87" s="157"/>
      <c r="AL87" s="142"/>
      <c r="BH87" s="142"/>
      <c r="BQ87" s="142"/>
    </row>
    <row r="88" spans="1:69" s="2" customFormat="1">
      <c r="A88" s="82"/>
      <c r="B88" s="14"/>
      <c r="C88" s="3"/>
      <c r="D88" s="7"/>
      <c r="K88" s="142"/>
      <c r="Z88" s="157"/>
      <c r="AL88" s="142"/>
      <c r="BH88" s="142"/>
      <c r="BQ88" s="142"/>
    </row>
    <row r="89" spans="1:69" s="2" customFormat="1">
      <c r="A89" s="82"/>
      <c r="B89" s="14"/>
      <c r="C89" s="3"/>
      <c r="D89" s="7"/>
      <c r="K89" s="142"/>
      <c r="Z89" s="157"/>
      <c r="AL89" s="142"/>
      <c r="BH89" s="142"/>
      <c r="BQ89" s="142"/>
    </row>
    <row r="90" spans="1:69" s="2" customFormat="1">
      <c r="A90" s="82"/>
      <c r="B90" s="14"/>
      <c r="C90" s="3"/>
      <c r="D90" s="7"/>
      <c r="K90" s="142"/>
      <c r="Z90" s="157"/>
      <c r="AL90" s="142"/>
      <c r="BH90" s="142"/>
      <c r="BQ90" s="142"/>
    </row>
    <row r="91" spans="1:69" s="2" customFormat="1">
      <c r="A91" s="82"/>
      <c r="B91" s="14"/>
      <c r="C91" s="3"/>
      <c r="D91" s="7"/>
      <c r="K91" s="142"/>
      <c r="Z91" s="157"/>
      <c r="AL91" s="142"/>
      <c r="BH91" s="142"/>
      <c r="BQ91" s="142"/>
    </row>
    <row r="92" spans="1:69" s="2" customFormat="1">
      <c r="A92" s="82"/>
      <c r="B92" s="14"/>
      <c r="C92" s="3"/>
      <c r="K92" s="142"/>
      <c r="Z92" s="157"/>
      <c r="AL92" s="142"/>
      <c r="BH92" s="142"/>
      <c r="BQ92" s="142"/>
    </row>
    <row r="93" spans="1:69" s="2" customFormat="1">
      <c r="A93" s="82"/>
      <c r="B93" s="14"/>
      <c r="C93" s="3"/>
      <c r="K93" s="142"/>
      <c r="Z93" s="157"/>
      <c r="AL93" s="142"/>
      <c r="BH93" s="142"/>
      <c r="BQ93" s="142"/>
    </row>
    <row r="94" spans="1:69" s="2" customFormat="1">
      <c r="A94" s="82"/>
      <c r="B94" s="14"/>
      <c r="C94" s="10"/>
      <c r="K94" s="142"/>
      <c r="Z94" s="157"/>
      <c r="AL94" s="142"/>
      <c r="BH94" s="142"/>
      <c r="BQ94" s="142"/>
    </row>
    <row r="95" spans="1:69" s="2" customFormat="1">
      <c r="A95" s="82"/>
      <c r="B95" s="14"/>
      <c r="C95" s="3"/>
      <c r="K95" s="142"/>
      <c r="Z95" s="157"/>
      <c r="AL95" s="142"/>
      <c r="BH95" s="142"/>
      <c r="BQ95" s="142"/>
    </row>
    <row r="96" spans="1:69" s="2" customFormat="1">
      <c r="A96" s="82"/>
      <c r="B96" s="14"/>
      <c r="C96" s="10"/>
      <c r="K96" s="142"/>
      <c r="Z96" s="157"/>
      <c r="AL96" s="142"/>
      <c r="BH96" s="142"/>
      <c r="BQ96" s="142"/>
    </row>
    <row r="97" spans="1:69" s="2" customFormat="1">
      <c r="A97" s="82"/>
      <c r="B97" s="14"/>
      <c r="C97" s="10"/>
      <c r="K97" s="142"/>
      <c r="Z97" s="157"/>
      <c r="AL97" s="142"/>
      <c r="BH97" s="142"/>
      <c r="BQ97" s="142"/>
    </row>
    <row r="98" spans="1:69" s="2" customFormat="1">
      <c r="A98" s="82"/>
      <c r="B98" s="14"/>
      <c r="C98" s="3"/>
      <c r="K98" s="142"/>
      <c r="Z98" s="157"/>
      <c r="AL98" s="142"/>
      <c r="BH98" s="142"/>
      <c r="BQ98" s="142"/>
    </row>
    <row r="99" spans="1:69" s="2" customFormat="1">
      <c r="A99" s="82"/>
      <c r="B99" s="14"/>
      <c r="C99" s="3"/>
      <c r="K99" s="142"/>
      <c r="Z99" s="157"/>
      <c r="AL99" s="142"/>
      <c r="BH99" s="142"/>
      <c r="BQ99" s="142"/>
    </row>
    <row r="100" spans="1:69" s="2" customFormat="1">
      <c r="A100" s="82"/>
      <c r="B100" s="14"/>
      <c r="C100" s="3"/>
      <c r="K100" s="142"/>
      <c r="Z100" s="157"/>
      <c r="AL100" s="142"/>
      <c r="BH100" s="142"/>
      <c r="BQ100" s="142"/>
    </row>
    <row r="101" spans="1:69" s="2" customFormat="1">
      <c r="A101" s="82"/>
      <c r="B101" s="14"/>
      <c r="C101" s="3"/>
      <c r="K101" s="142"/>
      <c r="Z101" s="157"/>
      <c r="AL101" s="142"/>
      <c r="BH101" s="142"/>
      <c r="BQ101" s="142"/>
    </row>
    <row r="102" spans="1:69" s="2" customFormat="1">
      <c r="A102" s="82"/>
      <c r="B102" s="14"/>
      <c r="C102" s="3"/>
      <c r="K102" s="142"/>
      <c r="Z102" s="157"/>
      <c r="AL102" s="142"/>
      <c r="BH102" s="142"/>
      <c r="BQ102" s="142"/>
    </row>
    <row r="103" spans="1:69" s="2" customFormat="1">
      <c r="A103" s="82"/>
      <c r="B103" s="14"/>
      <c r="C103" s="3"/>
      <c r="K103" s="142"/>
      <c r="Z103" s="157"/>
      <c r="AL103" s="142"/>
      <c r="BH103" s="142"/>
      <c r="BQ103" s="142"/>
    </row>
    <row r="104" spans="1:69" s="2" customFormat="1">
      <c r="A104" s="82"/>
      <c r="B104" s="14"/>
      <c r="C104" s="3"/>
      <c r="K104" s="142"/>
      <c r="Z104" s="157"/>
      <c r="AL104" s="142"/>
      <c r="BH104" s="142"/>
      <c r="BQ104" s="142"/>
    </row>
    <row r="105" spans="1:69" s="2" customFormat="1">
      <c r="A105" s="82"/>
      <c r="B105" s="106"/>
      <c r="C105" s="10"/>
      <c r="D105" s="7"/>
      <c r="K105" s="142"/>
      <c r="Z105" s="157"/>
      <c r="AL105" s="142"/>
      <c r="BH105" s="142"/>
      <c r="BQ105" s="142"/>
    </row>
    <row r="106" spans="1:69" s="2" customFormat="1">
      <c r="A106" s="82"/>
      <c r="B106" s="106"/>
      <c r="C106" s="10"/>
      <c r="D106" s="7"/>
      <c r="K106" s="142"/>
      <c r="Z106" s="157"/>
      <c r="AL106" s="142"/>
      <c r="BH106" s="142"/>
      <c r="BQ106" s="142"/>
    </row>
    <row r="107" spans="1:69" s="2" customFormat="1">
      <c r="A107" s="82"/>
      <c r="B107" s="14"/>
      <c r="C107" s="10"/>
      <c r="K107" s="142"/>
      <c r="Z107" s="157"/>
      <c r="AL107" s="142"/>
      <c r="BH107" s="142"/>
      <c r="BQ107" s="142"/>
    </row>
    <row r="108" spans="1:69" s="2" customFormat="1">
      <c r="A108" s="82"/>
      <c r="B108" s="14"/>
      <c r="C108" s="10"/>
      <c r="K108" s="142"/>
      <c r="Z108" s="157"/>
      <c r="AL108" s="142"/>
      <c r="BH108" s="142"/>
      <c r="BQ108" s="142"/>
    </row>
    <row r="109" spans="1:69" s="2" customFormat="1">
      <c r="A109" s="82"/>
      <c r="B109" s="14"/>
      <c r="C109" s="3"/>
      <c r="K109" s="142"/>
      <c r="Z109" s="157"/>
      <c r="AL109" s="142"/>
      <c r="BH109" s="142"/>
      <c r="BQ109" s="142"/>
    </row>
    <row r="110" spans="1:69" s="2" customFormat="1">
      <c r="A110" s="82"/>
      <c r="B110" s="14"/>
      <c r="C110" s="3"/>
      <c r="K110" s="142"/>
      <c r="Z110" s="157"/>
      <c r="AL110" s="142"/>
      <c r="BH110" s="142"/>
      <c r="BQ110" s="142"/>
    </row>
    <row r="111" spans="1:69" s="2" customFormat="1">
      <c r="A111" s="82"/>
      <c r="B111" s="14"/>
      <c r="C111" s="3"/>
      <c r="K111" s="142"/>
      <c r="Z111" s="157"/>
      <c r="AL111" s="142"/>
      <c r="BH111" s="142"/>
      <c r="BQ111" s="142"/>
    </row>
    <row r="112" spans="1:69" s="2" customFormat="1">
      <c r="A112" s="82"/>
      <c r="B112" s="14"/>
      <c r="C112" s="3"/>
      <c r="K112" s="142"/>
      <c r="Z112" s="157"/>
      <c r="AL112" s="142"/>
      <c r="BH112" s="142"/>
      <c r="BQ112" s="142"/>
    </row>
    <row r="113" spans="1:69" s="2" customFormat="1">
      <c r="A113" s="82"/>
      <c r="B113" s="14"/>
      <c r="C113" s="3"/>
      <c r="K113" s="142"/>
      <c r="Z113" s="157"/>
      <c r="AL113" s="142"/>
      <c r="BH113" s="142"/>
      <c r="BQ113" s="142"/>
    </row>
    <row r="114" spans="1:69" s="2" customFormat="1">
      <c r="A114" s="82"/>
      <c r="B114" s="14"/>
      <c r="C114" s="3"/>
      <c r="K114" s="142"/>
      <c r="Z114" s="157"/>
      <c r="AL114" s="142"/>
      <c r="BH114" s="142"/>
      <c r="BQ114" s="142"/>
    </row>
    <row r="115" spans="1:69" s="2" customFormat="1">
      <c r="A115" s="82"/>
      <c r="B115" s="14"/>
      <c r="C115" s="3"/>
      <c r="K115" s="142"/>
      <c r="Z115" s="157"/>
      <c r="AL115" s="142"/>
      <c r="BH115" s="142"/>
      <c r="BQ115" s="142"/>
    </row>
    <row r="116" spans="1:69" s="2" customFormat="1">
      <c r="A116" s="82"/>
      <c r="B116" s="14"/>
      <c r="C116" s="3"/>
      <c r="K116" s="142"/>
      <c r="Z116" s="157"/>
      <c r="AL116" s="142"/>
      <c r="BH116" s="142"/>
      <c r="BQ116" s="142"/>
    </row>
    <row r="117" spans="1:69" s="2" customFormat="1">
      <c r="A117" s="82"/>
      <c r="B117" s="14"/>
      <c r="C117" s="3"/>
      <c r="K117" s="142"/>
      <c r="Z117" s="157"/>
      <c r="AL117" s="142"/>
      <c r="BH117" s="142"/>
      <c r="BQ117" s="142"/>
    </row>
    <row r="118" spans="1:69" s="2" customFormat="1">
      <c r="A118" s="82"/>
      <c r="B118" s="14"/>
      <c r="C118" s="3"/>
      <c r="K118" s="142"/>
      <c r="Z118" s="157"/>
      <c r="AL118" s="142"/>
      <c r="BH118" s="142"/>
      <c r="BQ118" s="142"/>
    </row>
    <row r="119" spans="1:69" s="2" customFormat="1">
      <c r="A119" s="82"/>
      <c r="B119" s="14"/>
      <c r="C119" s="3"/>
      <c r="K119" s="142"/>
      <c r="Z119" s="157"/>
      <c r="AL119" s="142"/>
      <c r="BH119" s="142"/>
      <c r="BQ119" s="142"/>
    </row>
    <row r="120" spans="1:69" s="2" customFormat="1">
      <c r="A120" s="82"/>
      <c r="B120" s="14"/>
      <c r="C120" s="3"/>
      <c r="K120" s="142"/>
      <c r="Z120" s="157"/>
      <c r="AL120" s="142"/>
      <c r="BH120" s="142"/>
      <c r="BQ120" s="142"/>
    </row>
    <row r="121" spans="1:69" s="2" customFormat="1">
      <c r="A121" s="82"/>
      <c r="B121" s="14"/>
      <c r="C121" s="3"/>
      <c r="K121" s="142"/>
      <c r="Z121" s="157"/>
      <c r="AL121" s="142"/>
      <c r="BH121" s="142"/>
      <c r="BQ121" s="142"/>
    </row>
    <row r="122" spans="1:69" s="2" customFormat="1">
      <c r="A122" s="82"/>
      <c r="B122" s="14"/>
      <c r="C122" s="3"/>
      <c r="K122" s="142"/>
      <c r="Z122" s="157"/>
      <c r="AL122" s="142"/>
      <c r="BH122" s="142"/>
      <c r="BQ122" s="142"/>
    </row>
    <row r="123" spans="1:69" s="2" customFormat="1">
      <c r="A123" s="82"/>
      <c r="B123" s="14"/>
      <c r="C123" s="3"/>
      <c r="K123" s="142"/>
      <c r="Z123" s="157"/>
      <c r="AL123" s="142"/>
      <c r="BH123" s="142"/>
      <c r="BQ123" s="142"/>
    </row>
    <row r="124" spans="1:69" s="2" customFormat="1">
      <c r="A124" s="82"/>
      <c r="B124" s="14"/>
      <c r="C124" s="3"/>
      <c r="K124" s="142"/>
      <c r="Z124" s="157"/>
      <c r="AL124" s="142"/>
      <c r="BH124" s="142"/>
      <c r="BQ124" s="142"/>
    </row>
    <row r="125" spans="1:69" s="2" customFormat="1">
      <c r="A125" s="82"/>
      <c r="B125" s="14"/>
      <c r="C125" s="3"/>
      <c r="K125" s="142"/>
      <c r="Z125" s="157"/>
      <c r="AL125" s="142"/>
      <c r="BH125" s="142"/>
      <c r="BQ125" s="142"/>
    </row>
    <row r="126" spans="1:69" s="2" customFormat="1">
      <c r="A126" s="82"/>
      <c r="B126" s="14"/>
      <c r="C126" s="3"/>
      <c r="K126" s="142"/>
      <c r="Z126" s="157"/>
      <c r="AL126" s="142"/>
      <c r="BH126" s="142"/>
      <c r="BQ126" s="142"/>
    </row>
    <row r="127" spans="1:69" s="2" customFormat="1">
      <c r="A127" s="82"/>
      <c r="B127" s="14"/>
      <c r="C127" s="3"/>
      <c r="K127" s="142"/>
      <c r="Z127" s="157"/>
      <c r="AL127" s="142"/>
      <c r="BH127" s="142"/>
      <c r="BQ127" s="142"/>
    </row>
    <row r="128" spans="1:69" s="2" customFormat="1">
      <c r="A128" s="82"/>
      <c r="B128" s="14"/>
      <c r="C128" s="3"/>
      <c r="K128" s="142"/>
      <c r="Z128" s="157"/>
      <c r="AL128" s="142"/>
      <c r="BH128" s="142"/>
      <c r="BQ128" s="142"/>
    </row>
    <row r="129" spans="1:69" s="2" customFormat="1">
      <c r="A129" s="82"/>
      <c r="B129" s="14"/>
      <c r="C129" s="3"/>
      <c r="K129" s="142"/>
      <c r="Z129" s="157"/>
      <c r="AL129" s="142"/>
      <c r="BH129" s="142"/>
      <c r="BQ129" s="142"/>
    </row>
    <row r="130" spans="1:69" s="2" customFormat="1">
      <c r="A130" s="82"/>
      <c r="B130" s="14"/>
      <c r="C130" s="3"/>
      <c r="K130" s="142"/>
      <c r="Z130" s="157"/>
      <c r="AL130" s="142"/>
      <c r="BH130" s="142"/>
      <c r="BQ130" s="142"/>
    </row>
    <row r="131" spans="1:69" s="2" customFormat="1">
      <c r="A131" s="82"/>
      <c r="B131" s="14"/>
      <c r="C131" s="3"/>
      <c r="K131" s="142"/>
      <c r="Z131" s="157"/>
      <c r="AL131" s="142"/>
      <c r="BH131" s="142"/>
      <c r="BQ131" s="142"/>
    </row>
    <row r="132" spans="1:69" s="2" customFormat="1">
      <c r="A132" s="82"/>
      <c r="B132" s="14"/>
      <c r="C132" s="3"/>
      <c r="K132" s="142"/>
      <c r="Z132" s="157"/>
      <c r="AL132" s="142"/>
      <c r="BH132" s="142"/>
      <c r="BQ132" s="142"/>
    </row>
    <row r="133" spans="1:69" s="2" customFormat="1">
      <c r="A133" s="82"/>
      <c r="B133" s="14"/>
      <c r="C133" s="3"/>
      <c r="K133" s="142"/>
      <c r="Z133" s="157"/>
      <c r="AL133" s="142"/>
      <c r="BH133" s="142"/>
      <c r="BQ133" s="142"/>
    </row>
    <row r="134" spans="1:69" s="2" customFormat="1">
      <c r="A134" s="82"/>
      <c r="B134" s="14"/>
      <c r="C134" s="3"/>
      <c r="K134" s="142"/>
      <c r="Z134" s="157"/>
      <c r="AL134" s="142"/>
      <c r="BH134" s="142"/>
      <c r="BQ134" s="142"/>
    </row>
    <row r="135" spans="1:69" s="2" customFormat="1">
      <c r="A135" s="82"/>
      <c r="B135" s="14"/>
      <c r="C135" s="3"/>
      <c r="K135" s="142"/>
      <c r="Z135" s="157"/>
      <c r="AL135" s="142"/>
      <c r="BH135" s="142"/>
      <c r="BQ135" s="142"/>
    </row>
    <row r="136" spans="1:69" s="2" customFormat="1">
      <c r="A136" s="82"/>
      <c r="B136" s="14"/>
      <c r="C136" s="3"/>
      <c r="K136" s="142"/>
      <c r="Z136" s="157"/>
      <c r="AL136" s="142"/>
      <c r="BH136" s="142"/>
      <c r="BQ136" s="142"/>
    </row>
    <row r="137" spans="1:69" s="2" customFormat="1">
      <c r="A137" s="82"/>
      <c r="B137" s="14"/>
      <c r="C137" s="3"/>
      <c r="K137" s="142"/>
      <c r="Z137" s="157"/>
      <c r="AL137" s="142"/>
      <c r="BH137" s="142"/>
      <c r="BQ137" s="142"/>
    </row>
    <row r="138" spans="1:69" s="2" customFormat="1">
      <c r="A138" s="82"/>
      <c r="B138" s="14"/>
      <c r="C138" s="3"/>
      <c r="K138" s="142"/>
      <c r="Z138" s="157"/>
      <c r="AL138" s="142"/>
      <c r="BH138" s="142"/>
      <c r="BQ138" s="142"/>
    </row>
    <row r="139" spans="1:69" s="2" customFormat="1">
      <c r="A139" s="82"/>
      <c r="B139" s="14"/>
      <c r="C139" s="3"/>
      <c r="K139" s="142"/>
      <c r="Z139" s="157"/>
      <c r="AL139" s="142"/>
      <c r="BH139" s="142"/>
      <c r="BQ139" s="142"/>
    </row>
    <row r="140" spans="1:69" s="2" customFormat="1">
      <c r="A140" s="82"/>
      <c r="B140" s="14"/>
      <c r="C140" s="3"/>
      <c r="K140" s="142"/>
      <c r="Z140" s="157"/>
      <c r="AL140" s="142"/>
      <c r="BH140" s="142"/>
      <c r="BQ140" s="142"/>
    </row>
    <row r="141" spans="1:69" s="2" customFormat="1">
      <c r="A141" s="82"/>
      <c r="B141" s="14"/>
      <c r="C141" s="3"/>
      <c r="K141" s="142"/>
      <c r="Z141" s="157"/>
      <c r="AL141" s="142"/>
      <c r="BH141" s="142"/>
      <c r="BQ141" s="142"/>
    </row>
    <row r="142" spans="1:69" s="2" customFormat="1">
      <c r="A142" s="82"/>
      <c r="B142" s="14"/>
      <c r="C142" s="3"/>
      <c r="K142" s="142"/>
      <c r="Z142" s="157"/>
      <c r="AL142" s="142"/>
      <c r="BH142" s="142"/>
      <c r="BQ142" s="142"/>
    </row>
    <row r="143" spans="1:69" s="2" customFormat="1">
      <c r="A143" s="82"/>
      <c r="B143" s="14"/>
      <c r="C143" s="3"/>
      <c r="K143" s="142"/>
      <c r="Z143" s="157"/>
      <c r="AL143" s="142"/>
      <c r="BH143" s="142"/>
      <c r="BQ143" s="142"/>
    </row>
    <row r="144" spans="1:69" s="2" customFormat="1">
      <c r="A144" s="82"/>
      <c r="B144" s="14"/>
      <c r="C144" s="3"/>
      <c r="K144" s="142"/>
      <c r="Z144" s="157"/>
      <c r="AL144" s="142"/>
      <c r="BH144" s="142"/>
      <c r="BQ144" s="142"/>
    </row>
    <row r="145" spans="1:69" s="2" customFormat="1">
      <c r="A145" s="82"/>
      <c r="B145" s="14"/>
      <c r="C145" s="3"/>
      <c r="K145" s="142"/>
      <c r="Z145" s="157"/>
      <c r="AL145" s="142"/>
      <c r="BH145" s="142"/>
      <c r="BQ145" s="142"/>
    </row>
    <row r="146" spans="1:69" s="2" customFormat="1">
      <c r="A146" s="82"/>
      <c r="B146" s="14"/>
      <c r="C146" s="3"/>
      <c r="K146" s="142"/>
      <c r="Z146" s="157"/>
      <c r="AL146" s="142"/>
      <c r="BH146" s="142"/>
      <c r="BQ146" s="142"/>
    </row>
    <row r="147" spans="1:69" s="2" customFormat="1">
      <c r="A147" s="82"/>
      <c r="B147" s="14"/>
      <c r="C147" s="3"/>
      <c r="K147" s="142"/>
      <c r="Z147" s="157"/>
      <c r="AL147" s="142"/>
      <c r="BH147" s="142"/>
      <c r="BQ147" s="142"/>
    </row>
    <row r="148" spans="1:69" s="2" customFormat="1">
      <c r="A148" s="82"/>
      <c r="B148" s="14"/>
      <c r="C148" s="3"/>
      <c r="K148" s="142"/>
      <c r="Z148" s="157"/>
      <c r="AL148" s="142"/>
      <c r="BH148" s="142"/>
      <c r="BQ148" s="142"/>
    </row>
    <row r="149" spans="1:69" s="2" customFormat="1">
      <c r="A149" s="82"/>
      <c r="B149" s="14"/>
      <c r="C149" s="3"/>
      <c r="K149" s="142"/>
      <c r="Z149" s="157"/>
      <c r="AL149" s="142"/>
      <c r="BH149" s="142"/>
      <c r="BQ149" s="142"/>
    </row>
    <row r="150" spans="1:69" s="2" customFormat="1">
      <c r="A150" s="82"/>
      <c r="B150" s="14"/>
      <c r="C150" s="3"/>
      <c r="K150" s="142"/>
      <c r="Z150" s="157"/>
      <c r="AL150" s="142"/>
      <c r="BH150" s="142"/>
      <c r="BQ150" s="142"/>
    </row>
    <row r="151" spans="1:69" s="2" customFormat="1">
      <c r="A151" s="82"/>
      <c r="B151" s="14"/>
      <c r="C151" s="3"/>
      <c r="K151" s="142"/>
      <c r="Z151" s="157"/>
      <c r="AL151" s="142"/>
      <c r="BH151" s="142"/>
      <c r="BQ151" s="142"/>
    </row>
    <row r="152" spans="1:69" s="2" customFormat="1">
      <c r="A152" s="82"/>
      <c r="B152" s="14"/>
      <c r="C152" s="3"/>
      <c r="K152" s="142"/>
      <c r="Z152" s="157"/>
      <c r="AL152" s="142"/>
      <c r="BH152" s="142"/>
      <c r="BQ152" s="142"/>
    </row>
    <row r="153" spans="1:69" s="2" customFormat="1">
      <c r="A153" s="82"/>
      <c r="B153" s="14"/>
      <c r="C153" s="3"/>
      <c r="K153" s="142"/>
      <c r="Z153" s="157"/>
      <c r="AL153" s="142"/>
      <c r="BH153" s="142"/>
      <c r="BQ153" s="142"/>
    </row>
    <row r="154" spans="1:69" s="2" customFormat="1">
      <c r="A154" s="82"/>
      <c r="B154" s="14"/>
      <c r="C154" s="3"/>
      <c r="K154" s="142"/>
      <c r="Z154" s="157"/>
      <c r="AL154" s="142"/>
      <c r="BH154" s="142"/>
      <c r="BQ154" s="142"/>
    </row>
    <row r="155" spans="1:69" s="2" customFormat="1">
      <c r="A155" s="82"/>
      <c r="B155" s="14"/>
      <c r="C155" s="3"/>
      <c r="K155" s="142"/>
      <c r="Z155" s="157"/>
      <c r="AL155" s="142"/>
      <c r="BH155" s="142"/>
      <c r="BQ155" s="142"/>
    </row>
    <row r="156" spans="1:69" s="2" customFormat="1">
      <c r="A156" s="82"/>
      <c r="B156" s="14"/>
      <c r="C156" s="3"/>
      <c r="K156" s="142"/>
      <c r="Z156" s="157"/>
      <c r="AL156" s="142"/>
      <c r="BH156" s="142"/>
      <c r="BQ156" s="142"/>
    </row>
    <row r="157" spans="1:69" s="2" customFormat="1">
      <c r="A157" s="82"/>
      <c r="B157" s="14"/>
      <c r="C157" s="3"/>
      <c r="K157" s="142"/>
      <c r="Z157" s="157"/>
      <c r="AL157" s="142"/>
      <c r="BH157" s="142"/>
      <c r="BQ157" s="142"/>
    </row>
    <row r="158" spans="1:69" s="2" customFormat="1">
      <c r="A158" s="82"/>
      <c r="B158" s="14"/>
      <c r="C158" s="3"/>
      <c r="K158" s="142"/>
      <c r="Z158" s="157"/>
      <c r="AL158" s="142"/>
      <c r="BH158" s="142"/>
      <c r="BQ158" s="142"/>
    </row>
    <row r="159" spans="1:69" s="2" customFormat="1">
      <c r="A159" s="82"/>
      <c r="B159" s="14"/>
      <c r="C159" s="3"/>
      <c r="K159" s="142"/>
      <c r="Z159" s="157"/>
      <c r="AL159" s="142"/>
      <c r="BH159" s="142"/>
      <c r="BQ159" s="142"/>
    </row>
    <row r="160" spans="1:69" s="2" customFormat="1">
      <c r="A160" s="82"/>
      <c r="B160" s="14"/>
      <c r="C160" s="3"/>
      <c r="K160" s="142"/>
      <c r="Z160" s="157"/>
      <c r="AL160" s="142"/>
      <c r="BH160" s="142"/>
      <c r="BQ160" s="142"/>
    </row>
    <row r="161" spans="1:69" s="2" customFormat="1">
      <c r="A161" s="82"/>
      <c r="B161" s="14"/>
      <c r="C161" s="3"/>
      <c r="K161" s="142"/>
      <c r="Z161" s="157"/>
      <c r="AL161" s="142"/>
      <c r="BH161" s="142"/>
      <c r="BQ161" s="142"/>
    </row>
    <row r="162" spans="1:69" s="2" customFormat="1">
      <c r="A162" s="82"/>
      <c r="B162" s="14"/>
      <c r="C162" s="3"/>
      <c r="K162" s="142"/>
      <c r="Z162" s="157"/>
      <c r="AL162" s="142"/>
      <c r="BH162" s="142"/>
      <c r="BQ162" s="142"/>
    </row>
    <row r="163" spans="1:69" s="2" customFormat="1">
      <c r="A163" s="82"/>
      <c r="B163" s="14"/>
      <c r="C163" s="3"/>
      <c r="K163" s="142"/>
      <c r="Z163" s="157"/>
      <c r="AL163" s="142"/>
      <c r="BH163" s="142"/>
      <c r="BQ163" s="142"/>
    </row>
    <row r="164" spans="1:69" s="2" customFormat="1">
      <c r="A164" s="82"/>
      <c r="B164" s="14"/>
      <c r="C164" s="3"/>
      <c r="K164" s="142"/>
      <c r="Z164" s="157"/>
      <c r="AL164" s="142"/>
      <c r="BH164" s="142"/>
      <c r="BQ164" s="142"/>
    </row>
    <row r="165" spans="1:69" s="2" customFormat="1">
      <c r="A165" s="82"/>
      <c r="B165" s="14"/>
      <c r="C165" s="3"/>
      <c r="K165" s="142"/>
      <c r="Z165" s="157"/>
      <c r="AL165" s="142"/>
      <c r="BH165" s="142"/>
      <c r="BQ165" s="142"/>
    </row>
    <row r="166" spans="1:69" s="2" customFormat="1">
      <c r="A166" s="82"/>
      <c r="B166" s="14"/>
      <c r="C166" s="3"/>
      <c r="K166" s="142"/>
      <c r="Z166" s="157"/>
      <c r="AL166" s="142"/>
      <c r="BH166" s="142"/>
      <c r="BQ166" s="142"/>
    </row>
    <row r="167" spans="1:69" s="2" customFormat="1">
      <c r="A167" s="82"/>
      <c r="B167" s="14"/>
      <c r="C167" s="3"/>
      <c r="K167" s="142"/>
      <c r="Z167" s="157"/>
      <c r="AL167" s="142"/>
      <c r="BH167" s="142"/>
      <c r="BQ167" s="142"/>
    </row>
    <row r="168" spans="1:69" s="2" customFormat="1">
      <c r="A168" s="82"/>
      <c r="B168" s="14"/>
      <c r="C168" s="3"/>
      <c r="K168" s="142"/>
      <c r="Z168" s="157"/>
      <c r="AL168" s="142"/>
      <c r="BH168" s="142"/>
      <c r="BQ168" s="142"/>
    </row>
    <row r="169" spans="1:69" s="2" customFormat="1">
      <c r="A169" s="82"/>
      <c r="B169" s="14"/>
      <c r="C169" s="3"/>
      <c r="K169" s="142"/>
      <c r="Z169" s="157"/>
      <c r="AL169" s="142"/>
      <c r="BH169" s="142"/>
      <c r="BQ169" s="142"/>
    </row>
    <row r="170" spans="1:69" s="2" customFormat="1">
      <c r="A170" s="82"/>
      <c r="B170" s="14"/>
      <c r="C170" s="3"/>
      <c r="K170" s="142"/>
      <c r="Z170" s="157"/>
      <c r="AL170" s="142"/>
      <c r="BH170" s="142"/>
      <c r="BQ170" s="142"/>
    </row>
    <row r="171" spans="1:69" s="2" customFormat="1">
      <c r="A171" s="82"/>
      <c r="B171" s="14"/>
      <c r="C171" s="3"/>
      <c r="K171" s="142"/>
      <c r="Z171" s="157"/>
      <c r="AL171" s="142"/>
      <c r="BH171" s="142"/>
      <c r="BQ171" s="142"/>
    </row>
    <row r="172" spans="1:69" s="2" customFormat="1">
      <c r="A172" s="82"/>
      <c r="B172" s="14"/>
      <c r="C172" s="3"/>
      <c r="K172" s="142"/>
      <c r="Z172" s="157"/>
      <c r="AL172" s="142"/>
      <c r="BH172" s="142"/>
      <c r="BQ172" s="142"/>
    </row>
    <row r="173" spans="1:69" s="2" customFormat="1">
      <c r="A173" s="82"/>
      <c r="B173" s="14"/>
      <c r="C173" s="3"/>
      <c r="K173" s="142"/>
      <c r="Z173" s="157"/>
      <c r="AL173" s="142"/>
      <c r="BH173" s="142"/>
      <c r="BQ173" s="142"/>
    </row>
    <row r="174" spans="1:69" s="2" customFormat="1">
      <c r="A174" s="82"/>
      <c r="B174" s="14"/>
      <c r="C174" s="3"/>
      <c r="K174" s="142"/>
      <c r="Z174" s="157"/>
      <c r="AL174" s="142"/>
      <c r="BH174" s="142"/>
      <c r="BQ174" s="142"/>
    </row>
    <row r="175" spans="1:69" s="2" customFormat="1">
      <c r="A175" s="82"/>
      <c r="B175" s="14"/>
      <c r="C175" s="3"/>
      <c r="K175" s="142"/>
      <c r="Z175" s="157"/>
      <c r="AL175" s="142"/>
      <c r="BH175" s="142"/>
      <c r="BQ175" s="142"/>
    </row>
    <row r="176" spans="1:69" s="2" customFormat="1">
      <c r="A176" s="82"/>
      <c r="B176" s="14"/>
      <c r="C176" s="3"/>
      <c r="K176" s="142"/>
      <c r="Z176" s="157"/>
      <c r="AL176" s="142"/>
      <c r="BH176" s="142"/>
      <c r="BQ176" s="142"/>
    </row>
    <row r="177" spans="1:69" s="2" customFormat="1">
      <c r="A177" s="82"/>
      <c r="B177" s="14"/>
      <c r="C177" s="3"/>
      <c r="K177" s="142"/>
      <c r="Z177" s="157"/>
      <c r="AL177" s="142"/>
      <c r="BH177" s="142"/>
      <c r="BQ177" s="142"/>
    </row>
    <row r="178" spans="1:69" s="2" customFormat="1">
      <c r="A178" s="82"/>
      <c r="B178" s="14"/>
      <c r="C178" s="3"/>
      <c r="K178" s="142"/>
      <c r="Z178" s="157"/>
      <c r="AL178" s="142"/>
      <c r="BH178" s="142"/>
      <c r="BQ178" s="142"/>
    </row>
    <row r="179" spans="1:69" s="2" customFormat="1">
      <c r="A179" s="82"/>
      <c r="B179" s="14"/>
      <c r="C179" s="3"/>
      <c r="K179" s="142"/>
      <c r="Z179" s="157"/>
      <c r="AL179" s="142"/>
      <c r="BH179" s="142"/>
      <c r="BQ179" s="142"/>
    </row>
    <row r="180" spans="1:69" s="2" customFormat="1">
      <c r="A180" s="82"/>
      <c r="B180" s="14"/>
      <c r="C180" s="3"/>
      <c r="K180" s="142"/>
      <c r="Z180" s="157"/>
      <c r="AL180" s="142"/>
      <c r="BH180" s="142"/>
      <c r="BQ180" s="142"/>
    </row>
    <row r="181" spans="1:69" s="2" customFormat="1">
      <c r="A181" s="82"/>
      <c r="B181" s="14"/>
      <c r="C181" s="3"/>
      <c r="K181" s="142"/>
      <c r="Z181" s="157"/>
      <c r="AL181" s="142"/>
      <c r="BH181" s="142"/>
      <c r="BQ181" s="142"/>
    </row>
    <row r="182" spans="1:69" s="2" customFormat="1">
      <c r="A182" s="82"/>
      <c r="B182" s="14"/>
      <c r="C182" s="3"/>
      <c r="K182" s="142"/>
      <c r="Z182" s="157"/>
      <c r="AL182" s="142"/>
      <c r="BH182" s="142"/>
      <c r="BQ182" s="142"/>
    </row>
    <row r="183" spans="1:69" s="2" customFormat="1">
      <c r="A183" s="82"/>
      <c r="B183" s="14"/>
      <c r="C183" s="3"/>
      <c r="K183" s="142"/>
      <c r="Z183" s="157"/>
      <c r="AL183" s="142"/>
      <c r="BH183" s="142"/>
      <c r="BQ183" s="142"/>
    </row>
    <row r="184" spans="1:69" s="2" customFormat="1">
      <c r="A184" s="82"/>
      <c r="B184" s="14"/>
      <c r="C184" s="3"/>
      <c r="K184" s="142"/>
      <c r="Z184" s="157"/>
      <c r="AL184" s="142"/>
      <c r="BH184" s="142"/>
      <c r="BQ184" s="142"/>
    </row>
    <row r="185" spans="1:69" s="2" customFormat="1">
      <c r="A185" s="82"/>
      <c r="B185" s="14"/>
      <c r="C185" s="3"/>
      <c r="K185" s="142"/>
      <c r="Z185" s="157"/>
      <c r="AL185" s="142"/>
      <c r="BH185" s="142"/>
      <c r="BQ185" s="142"/>
    </row>
    <row r="186" spans="1:69" s="2" customFormat="1">
      <c r="A186" s="82"/>
      <c r="B186" s="14"/>
      <c r="C186" s="3"/>
      <c r="K186" s="142"/>
      <c r="Z186" s="157"/>
      <c r="AL186" s="142"/>
      <c r="BH186" s="142"/>
      <c r="BQ186" s="142"/>
    </row>
    <row r="187" spans="1:69" s="2" customFormat="1">
      <c r="A187" s="82"/>
      <c r="B187" s="14"/>
      <c r="C187" s="3"/>
      <c r="K187" s="142"/>
      <c r="Z187" s="157"/>
      <c r="AL187" s="142"/>
      <c r="BH187" s="142"/>
      <c r="BQ187" s="142"/>
    </row>
    <row r="188" spans="1:69" s="2" customFormat="1">
      <c r="A188" s="82"/>
      <c r="B188" s="14"/>
      <c r="C188" s="3"/>
      <c r="K188" s="142"/>
      <c r="Z188" s="157"/>
      <c r="AL188" s="142"/>
      <c r="BH188" s="142"/>
      <c r="BQ188" s="142"/>
    </row>
    <row r="189" spans="1:69" s="2" customFormat="1">
      <c r="A189" s="82"/>
      <c r="B189" s="14"/>
      <c r="C189" s="3"/>
      <c r="K189" s="142"/>
      <c r="Z189" s="157"/>
      <c r="AL189" s="142"/>
      <c r="BH189" s="142"/>
      <c r="BQ189" s="142"/>
    </row>
    <row r="190" spans="1:69" s="2" customFormat="1">
      <c r="A190" s="82"/>
      <c r="B190" s="14"/>
      <c r="C190" s="3"/>
      <c r="K190" s="142"/>
      <c r="Z190" s="157"/>
      <c r="AL190" s="142"/>
      <c r="BH190" s="142"/>
      <c r="BQ190" s="142"/>
    </row>
    <row r="191" spans="1:69" s="2" customFormat="1">
      <c r="A191" s="82"/>
      <c r="B191" s="14"/>
      <c r="C191" s="3"/>
      <c r="K191" s="142"/>
      <c r="Z191" s="157"/>
      <c r="AL191" s="142"/>
      <c r="BH191" s="142"/>
      <c r="BQ191" s="142"/>
    </row>
    <row r="192" spans="1:69" s="2" customFormat="1">
      <c r="A192" s="82"/>
      <c r="B192" s="14"/>
      <c r="C192" s="3"/>
      <c r="K192" s="142"/>
      <c r="Z192" s="157"/>
      <c r="AL192" s="142"/>
      <c r="BH192" s="142"/>
      <c r="BQ192" s="142"/>
    </row>
    <row r="193" spans="1:69" s="2" customFormat="1">
      <c r="A193" s="82"/>
      <c r="B193" s="14"/>
      <c r="C193" s="1"/>
      <c r="K193" s="142"/>
      <c r="Z193" s="157"/>
      <c r="AL193" s="142"/>
      <c r="BH193" s="142"/>
      <c r="BQ193" s="142"/>
    </row>
    <row r="194" spans="1:69" s="2" customFormat="1">
      <c r="A194" s="82"/>
      <c r="B194" s="14"/>
      <c r="C194" s="1"/>
      <c r="K194" s="142"/>
      <c r="Z194" s="157"/>
      <c r="AL194" s="142"/>
      <c r="BH194" s="142"/>
      <c r="BQ194" s="142"/>
    </row>
    <row r="195" spans="1:69" s="2" customFormat="1">
      <c r="A195" s="82"/>
      <c r="B195" s="14"/>
      <c r="C195" s="1"/>
      <c r="K195" s="142"/>
      <c r="Z195" s="157"/>
      <c r="AL195" s="142"/>
      <c r="BH195" s="142"/>
      <c r="BQ195" s="142"/>
    </row>
    <row r="196" spans="1:69">
      <c r="Z196" s="157"/>
    </row>
    <row r="197" spans="1:69">
      <c r="Z197" s="157"/>
    </row>
    <row r="198" spans="1:69">
      <c r="Z198" s="157"/>
    </row>
    <row r="199" spans="1:69">
      <c r="Z199" s="157"/>
    </row>
    <row r="200" spans="1:69">
      <c r="Z200" s="157"/>
    </row>
    <row r="201" spans="1:69">
      <c r="Z201" s="157"/>
    </row>
    <row r="202" spans="1:69">
      <c r="Z202" s="157"/>
    </row>
    <row r="203" spans="1:69">
      <c r="Z203" s="157"/>
    </row>
    <row r="204" spans="1:69">
      <c r="Z204" s="157"/>
    </row>
    <row r="205" spans="1:69">
      <c r="Z205" s="157"/>
    </row>
    <row r="206" spans="1:69">
      <c r="Z206" s="157"/>
    </row>
    <row r="207" spans="1:69">
      <c r="Z207" s="157"/>
    </row>
    <row r="208" spans="1:69">
      <c r="Z208" s="157"/>
    </row>
    <row r="209" spans="26:26">
      <c r="Z209" s="157"/>
    </row>
    <row r="210" spans="26:26">
      <c r="Z210" s="157"/>
    </row>
    <row r="211" spans="26:26">
      <c r="Z211" s="157"/>
    </row>
    <row r="212" spans="26:26">
      <c r="Z212" s="157"/>
    </row>
    <row r="213" spans="26:26">
      <c r="Z213" s="157"/>
    </row>
    <row r="214" spans="26:26">
      <c r="Z214" s="157"/>
    </row>
    <row r="215" spans="26:26">
      <c r="Z215" s="157"/>
    </row>
    <row r="216" spans="26:26">
      <c r="Z216" s="157"/>
    </row>
    <row r="217" spans="26:26">
      <c r="Z217" s="157"/>
    </row>
    <row r="218" spans="26:26">
      <c r="Z218" s="157"/>
    </row>
    <row r="219" spans="26:26">
      <c r="Z219" s="157"/>
    </row>
    <row r="220" spans="26:26">
      <c r="Z220" s="157"/>
    </row>
    <row r="221" spans="26:26">
      <c r="Z221" s="157"/>
    </row>
    <row r="222" spans="26:26">
      <c r="Z222" s="157"/>
    </row>
    <row r="223" spans="26:26">
      <c r="Z223" s="157"/>
    </row>
    <row r="224" spans="26:26">
      <c r="Z224" s="157"/>
    </row>
    <row r="225" spans="26:26">
      <c r="Z225" s="157"/>
    </row>
    <row r="226" spans="26:26">
      <c r="Z226" s="157"/>
    </row>
    <row r="227" spans="26:26">
      <c r="Z227" s="157"/>
    </row>
    <row r="228" spans="26:26">
      <c r="Z228" s="157"/>
    </row>
    <row r="229" spans="26:26">
      <c r="Z229" s="157"/>
    </row>
    <row r="230" spans="26:26">
      <c r="Z230" s="157"/>
    </row>
    <row r="231" spans="26:26">
      <c r="Z231" s="157"/>
    </row>
    <row r="232" spans="26:26">
      <c r="Z232" s="157"/>
    </row>
    <row r="233" spans="26:26">
      <c r="Z233" s="157"/>
    </row>
    <row r="234" spans="26:26">
      <c r="Z234" s="157"/>
    </row>
    <row r="235" spans="26:26">
      <c r="Z235" s="157"/>
    </row>
    <row r="236" spans="26:26">
      <c r="Z236" s="157"/>
    </row>
    <row r="237" spans="26:26">
      <c r="Z237" s="157"/>
    </row>
    <row r="238" spans="26:26">
      <c r="Z238" s="157"/>
    </row>
    <row r="239" spans="26:26">
      <c r="Z239" s="157"/>
    </row>
    <row r="240" spans="26:26">
      <c r="Z240" s="157"/>
    </row>
    <row r="241" spans="26:26">
      <c r="Z241" s="157"/>
    </row>
    <row r="242" spans="26:26">
      <c r="Z242" s="157"/>
    </row>
    <row r="243" spans="26:26">
      <c r="Z243" s="157"/>
    </row>
    <row r="244" spans="26:26">
      <c r="Z244" s="157"/>
    </row>
    <row r="245" spans="26:26">
      <c r="Z245" s="157"/>
    </row>
    <row r="246" spans="26:26">
      <c r="Z246" s="157"/>
    </row>
    <row r="247" spans="26:26">
      <c r="Z247" s="157"/>
    </row>
    <row r="248" spans="26:26">
      <c r="Z248" s="157"/>
    </row>
    <row r="249" spans="26:26">
      <c r="Z249" s="157"/>
    </row>
    <row r="250" spans="26:26">
      <c r="Z250" s="157"/>
    </row>
    <row r="251" spans="26:26">
      <c r="Z251" s="157"/>
    </row>
    <row r="252" spans="26:26">
      <c r="Z252" s="157"/>
    </row>
    <row r="253" spans="26:26">
      <c r="Z253" s="157"/>
    </row>
    <row r="254" spans="26:26">
      <c r="Z254" s="157"/>
    </row>
    <row r="255" spans="26:26">
      <c r="Z255" s="157"/>
    </row>
    <row r="256" spans="26:26">
      <c r="Z256" s="157"/>
    </row>
    <row r="257" spans="26:26">
      <c r="Z257" s="157"/>
    </row>
    <row r="258" spans="26:26">
      <c r="Z258" s="157"/>
    </row>
    <row r="259" spans="26:26">
      <c r="Z259" s="157"/>
    </row>
    <row r="260" spans="26:26">
      <c r="Z260" s="157"/>
    </row>
    <row r="261" spans="26:26">
      <c r="Z261" s="157"/>
    </row>
    <row r="262" spans="26:26">
      <c r="Z262" s="157"/>
    </row>
    <row r="263" spans="26:26">
      <c r="Z263" s="157"/>
    </row>
    <row r="264" spans="26:26">
      <c r="Z264" s="157"/>
    </row>
    <row r="265" spans="26:26">
      <c r="Z265" s="157"/>
    </row>
    <row r="266" spans="26:26">
      <c r="Z266" s="157"/>
    </row>
    <row r="267" spans="26:26">
      <c r="Z267" s="157"/>
    </row>
    <row r="268" spans="26:26">
      <c r="Z268" s="157"/>
    </row>
    <row r="269" spans="26:26">
      <c r="Z269" s="157"/>
    </row>
    <row r="270" spans="26:26">
      <c r="Z270" s="157"/>
    </row>
    <row r="271" spans="26:26">
      <c r="Z271" s="157"/>
    </row>
    <row r="272" spans="26:26">
      <c r="Z272" s="157"/>
    </row>
    <row r="273" spans="26:26">
      <c r="Z273" s="157"/>
    </row>
    <row r="274" spans="26:26">
      <c r="Z274" s="157"/>
    </row>
    <row r="275" spans="26:26">
      <c r="Z275" s="157"/>
    </row>
    <row r="276" spans="26:26">
      <c r="Z276" s="157"/>
    </row>
    <row r="277" spans="26:26">
      <c r="Z277" s="157"/>
    </row>
    <row r="278" spans="26:26">
      <c r="Z278" s="157"/>
    </row>
    <row r="279" spans="26:26">
      <c r="Z279" s="157"/>
    </row>
    <row r="280" spans="26:26">
      <c r="Z280" s="157"/>
    </row>
    <row r="281" spans="26:26">
      <c r="Z281" s="157"/>
    </row>
    <row r="282" spans="26:26">
      <c r="Z282" s="157"/>
    </row>
    <row r="283" spans="26:26">
      <c r="Z283" s="157"/>
    </row>
    <row r="284" spans="26:26">
      <c r="Z284" s="157"/>
    </row>
    <row r="285" spans="26:26">
      <c r="Z285" s="157"/>
    </row>
    <row r="286" spans="26:26">
      <c r="Z286" s="157"/>
    </row>
    <row r="287" spans="26:26">
      <c r="Z287" s="157"/>
    </row>
    <row r="288" spans="26:26">
      <c r="Z288" s="157"/>
    </row>
    <row r="289" spans="26:26">
      <c r="Z289" s="157"/>
    </row>
    <row r="290" spans="26:26">
      <c r="Z290" s="157"/>
    </row>
    <row r="291" spans="26:26">
      <c r="Z291" s="157"/>
    </row>
    <row r="292" spans="26:26">
      <c r="Z292" s="157"/>
    </row>
    <row r="293" spans="26:26">
      <c r="Z293" s="157"/>
    </row>
    <row r="294" spans="26:26">
      <c r="Z294" s="157"/>
    </row>
    <row r="295" spans="26:26">
      <c r="Z295" s="157"/>
    </row>
    <row r="296" spans="26:26">
      <c r="Z296" s="157"/>
    </row>
    <row r="297" spans="26:26">
      <c r="Z297" s="157"/>
    </row>
    <row r="298" spans="26:26">
      <c r="Z298" s="157"/>
    </row>
    <row r="299" spans="26:26">
      <c r="Z299" s="157"/>
    </row>
    <row r="300" spans="26:26">
      <c r="Z300" s="157"/>
    </row>
    <row r="301" spans="26:26">
      <c r="Z301" s="157"/>
    </row>
    <row r="302" spans="26:26">
      <c r="Z302" s="157"/>
    </row>
    <row r="303" spans="26:26">
      <c r="Z303" s="157"/>
    </row>
    <row r="304" spans="26:26">
      <c r="Z304" s="157"/>
    </row>
    <row r="305" spans="26:26">
      <c r="Z305" s="157"/>
    </row>
    <row r="306" spans="26:26">
      <c r="Z306" s="157"/>
    </row>
    <row r="307" spans="26:26">
      <c r="Z307" s="157"/>
    </row>
    <row r="308" spans="26:26">
      <c r="Z308" s="157"/>
    </row>
    <row r="309" spans="26:26">
      <c r="Z309" s="157"/>
    </row>
    <row r="310" spans="26:26">
      <c r="Z310" s="157"/>
    </row>
    <row r="311" spans="26:26">
      <c r="Z311" s="157"/>
    </row>
    <row r="312" spans="26:26">
      <c r="Z312" s="157"/>
    </row>
    <row r="313" spans="26:26">
      <c r="Z313" s="157"/>
    </row>
    <row r="314" spans="26:26">
      <c r="Z314" s="157"/>
    </row>
    <row r="315" spans="26:26">
      <c r="Z315" s="157"/>
    </row>
    <row r="316" spans="26:26">
      <c r="Z316" s="157"/>
    </row>
    <row r="317" spans="26:26">
      <c r="Z317" s="157"/>
    </row>
    <row r="318" spans="26:26">
      <c r="Z318" s="157"/>
    </row>
    <row r="319" spans="26:26">
      <c r="Z319" s="157"/>
    </row>
    <row r="320" spans="26:26">
      <c r="Z320" s="157"/>
    </row>
    <row r="321" spans="26:26">
      <c r="Z321" s="157"/>
    </row>
    <row r="322" spans="26:26">
      <c r="Z322" s="157"/>
    </row>
    <row r="323" spans="26:26">
      <c r="Z323" s="157"/>
    </row>
    <row r="324" spans="26:26">
      <c r="Z324" s="157"/>
    </row>
    <row r="325" spans="26:26">
      <c r="Z325" s="157"/>
    </row>
    <row r="326" spans="26:26">
      <c r="Z326" s="157"/>
    </row>
    <row r="327" spans="26:26">
      <c r="Z327" s="157"/>
    </row>
    <row r="328" spans="26:26">
      <c r="Z328" s="157"/>
    </row>
    <row r="329" spans="26:26">
      <c r="Z329" s="157"/>
    </row>
    <row r="330" spans="26:26">
      <c r="Z330" s="157"/>
    </row>
    <row r="331" spans="26:26">
      <c r="Z331" s="157"/>
    </row>
    <row r="332" spans="26:26">
      <c r="Z332" s="157"/>
    </row>
    <row r="333" spans="26:26">
      <c r="Z333" s="157"/>
    </row>
    <row r="334" spans="26:26">
      <c r="Z334" s="157"/>
    </row>
    <row r="335" spans="26:26">
      <c r="Z335" s="157"/>
    </row>
    <row r="336" spans="26:26">
      <c r="Z336" s="157"/>
    </row>
    <row r="337" spans="26:26">
      <c r="Z337" s="157"/>
    </row>
    <row r="338" spans="26:26">
      <c r="Z338" s="157"/>
    </row>
    <row r="339" spans="26:26">
      <c r="Z339" s="157"/>
    </row>
    <row r="340" spans="26:26">
      <c r="Z340" s="157"/>
    </row>
    <row r="341" spans="26:26">
      <c r="Z341" s="157"/>
    </row>
    <row r="342" spans="26:26">
      <c r="Z342" s="157"/>
    </row>
    <row r="343" spans="26:26">
      <c r="Z343" s="157"/>
    </row>
    <row r="344" spans="26:26">
      <c r="Z344" s="157"/>
    </row>
    <row r="345" spans="26:26">
      <c r="Z345" s="157"/>
    </row>
    <row r="346" spans="26:26">
      <c r="Z346" s="157"/>
    </row>
    <row r="347" spans="26:26">
      <c r="Z347" s="157"/>
    </row>
    <row r="348" spans="26:26">
      <c r="Z348" s="157"/>
    </row>
    <row r="349" spans="26:26">
      <c r="Z349" s="157"/>
    </row>
    <row r="350" spans="26:26">
      <c r="Z350" s="157"/>
    </row>
    <row r="351" spans="26:26">
      <c r="Z351" s="157"/>
    </row>
    <row r="352" spans="26:26">
      <c r="Z352" s="157"/>
    </row>
    <row r="353" spans="26:26">
      <c r="Z353" s="157"/>
    </row>
    <row r="354" spans="26:26">
      <c r="Z354" s="157"/>
    </row>
    <row r="355" spans="26:26">
      <c r="Z355" s="157"/>
    </row>
    <row r="356" spans="26:26">
      <c r="Z356" s="157"/>
    </row>
    <row r="357" spans="26:26">
      <c r="Z357" s="157"/>
    </row>
    <row r="358" spans="26:26">
      <c r="Z358" s="157"/>
    </row>
    <row r="359" spans="26:26">
      <c r="Z359" s="157"/>
    </row>
    <row r="360" spans="26:26">
      <c r="Z360" s="157"/>
    </row>
    <row r="361" spans="26:26">
      <c r="Z361" s="157"/>
    </row>
    <row r="362" spans="26:26">
      <c r="Z362" s="157"/>
    </row>
    <row r="363" spans="26:26">
      <c r="Z363" s="157"/>
    </row>
    <row r="364" spans="26:26">
      <c r="Z364" s="157"/>
    </row>
    <row r="365" spans="26:26">
      <c r="Z365" s="157"/>
    </row>
    <row r="366" spans="26:26">
      <c r="Z366" s="157"/>
    </row>
    <row r="367" spans="26:26">
      <c r="Z367" s="157"/>
    </row>
    <row r="368" spans="26:26">
      <c r="Z368" s="157"/>
    </row>
    <row r="369" spans="26:26">
      <c r="Z369" s="157"/>
    </row>
    <row r="370" spans="26:26">
      <c r="Z370" s="157"/>
    </row>
    <row r="371" spans="26:26">
      <c r="Z371" s="157"/>
    </row>
    <row r="372" spans="26:26">
      <c r="Z372" s="157"/>
    </row>
    <row r="373" spans="26:26">
      <c r="Z373" s="157"/>
    </row>
    <row r="374" spans="26:26">
      <c r="Z374" s="157"/>
    </row>
    <row r="375" spans="26:26">
      <c r="Z375" s="157"/>
    </row>
    <row r="376" spans="26:26">
      <c r="Z376" s="157"/>
    </row>
    <row r="377" spans="26:26">
      <c r="Z377" s="157"/>
    </row>
    <row r="378" spans="26:26">
      <c r="Z378" s="157"/>
    </row>
    <row r="379" spans="26:26">
      <c r="Z379" s="157"/>
    </row>
    <row r="380" spans="26:26">
      <c r="Z380" s="157"/>
    </row>
    <row r="381" spans="26:26">
      <c r="Z381" s="157"/>
    </row>
    <row r="382" spans="26:26">
      <c r="Z382" s="157"/>
    </row>
    <row r="383" spans="26:26">
      <c r="Z383" s="157"/>
    </row>
    <row r="384" spans="26:26">
      <c r="Z384" s="157"/>
    </row>
    <row r="385" spans="26:26">
      <c r="Z385" s="157"/>
    </row>
    <row r="386" spans="26:26">
      <c r="Z386" s="157"/>
    </row>
    <row r="387" spans="26:26">
      <c r="Z387" s="157"/>
    </row>
    <row r="388" spans="26:26">
      <c r="Z388" s="157"/>
    </row>
    <row r="389" spans="26:26">
      <c r="Z389" s="157"/>
    </row>
    <row r="390" spans="26:26">
      <c r="Z390" s="157"/>
    </row>
    <row r="391" spans="26:26">
      <c r="Z391" s="157"/>
    </row>
    <row r="392" spans="26:26">
      <c r="Z392" s="157"/>
    </row>
    <row r="393" spans="26:26">
      <c r="Z393" s="157"/>
    </row>
    <row r="394" spans="26:26">
      <c r="Z394" s="157"/>
    </row>
    <row r="395" spans="26:26">
      <c r="Z395" s="157"/>
    </row>
    <row r="396" spans="26:26">
      <c r="Z396" s="157"/>
    </row>
    <row r="397" spans="26:26">
      <c r="Z397" s="157"/>
    </row>
    <row r="398" spans="26:26">
      <c r="Z398" s="157"/>
    </row>
    <row r="399" spans="26:26">
      <c r="Z399" s="157"/>
    </row>
    <row r="400" spans="26:26">
      <c r="Z400" s="157"/>
    </row>
    <row r="401" spans="26:26">
      <c r="Z401" s="157"/>
    </row>
    <row r="402" spans="26:26">
      <c r="Z402" s="157"/>
    </row>
    <row r="403" spans="26:26">
      <c r="Z403" s="157"/>
    </row>
    <row r="404" spans="26:26">
      <c r="Z404" s="157"/>
    </row>
    <row r="405" spans="26:26">
      <c r="Z405" s="157"/>
    </row>
    <row r="406" spans="26:26">
      <c r="Z406" s="157"/>
    </row>
    <row r="407" spans="26:26">
      <c r="Z407" s="157"/>
    </row>
    <row r="408" spans="26:26">
      <c r="Z408" s="157"/>
    </row>
    <row r="409" spans="26:26">
      <c r="Z409" s="157"/>
    </row>
    <row r="410" spans="26:26">
      <c r="Z410" s="157"/>
    </row>
    <row r="411" spans="26:26">
      <c r="Z411" s="157"/>
    </row>
    <row r="412" spans="26:26">
      <c r="Z412" s="157"/>
    </row>
    <row r="413" spans="26:26">
      <c r="Z413" s="157"/>
    </row>
    <row r="414" spans="26:26">
      <c r="Z414" s="157"/>
    </row>
    <row r="415" spans="26:26">
      <c r="Z415" s="157"/>
    </row>
    <row r="416" spans="26:26">
      <c r="Z416" s="157"/>
    </row>
    <row r="417" spans="26:26">
      <c r="Z417" s="157"/>
    </row>
    <row r="418" spans="26:26">
      <c r="Z418" s="157"/>
    </row>
    <row r="419" spans="26:26">
      <c r="Z419" s="157"/>
    </row>
    <row r="420" spans="26:26">
      <c r="Z420" s="157"/>
    </row>
    <row r="421" spans="26:26">
      <c r="Z421" s="157"/>
    </row>
    <row r="422" spans="26:26">
      <c r="Z422" s="157"/>
    </row>
    <row r="423" spans="26:26">
      <c r="Z423" s="157"/>
    </row>
    <row r="424" spans="26:26">
      <c r="Z424" s="157"/>
    </row>
    <row r="425" spans="26:26">
      <c r="Z425" s="157"/>
    </row>
    <row r="426" spans="26:26">
      <c r="Z426" s="157"/>
    </row>
    <row r="427" spans="26:26">
      <c r="Z427" s="157"/>
    </row>
    <row r="428" spans="26:26">
      <c r="Z428" s="157"/>
    </row>
    <row r="429" spans="26:26">
      <c r="Z429" s="157"/>
    </row>
    <row r="430" spans="26:26">
      <c r="Z430" s="157"/>
    </row>
    <row r="431" spans="26:26">
      <c r="Z431" s="157"/>
    </row>
    <row r="432" spans="26:26">
      <c r="Z432" s="157"/>
    </row>
    <row r="433" spans="26:26">
      <c r="Z433" s="157"/>
    </row>
    <row r="434" spans="26:26">
      <c r="Z434" s="157"/>
    </row>
  </sheetData>
  <phoneticPr fontId="48" type="noConversion"/>
  <printOptions horizontalCentered="1" verticalCentered="1"/>
  <pageMargins left="0.75" right="0.75" top="1" bottom="1" header="0" footer="0"/>
  <pageSetup scale="62" orientation="portrait" horizontalDpi="120" verticalDpi="72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 codeName="Hoja24">
    <tabColor theme="9" tint="-0.249977111117893"/>
  </sheetPr>
  <dimension ref="A1:IV263"/>
  <sheetViews>
    <sheetView zoomScaleNormal="100" workbookViewId="0">
      <pane xSplit="3" ySplit="6" topLeftCell="AD21" activePane="bottomRight" state="frozen"/>
      <selection pane="topRight" activeCell="D1" sqref="D1"/>
      <selection pane="bottomLeft" activeCell="A7" sqref="A7"/>
      <selection pane="bottomRight" activeCell="AO28" sqref="AO28"/>
    </sheetView>
  </sheetViews>
  <sheetFormatPr baseColWidth="10" defaultColWidth="11.5546875" defaultRowHeight="13.2"/>
  <cols>
    <col min="1" max="1" width="15.44140625" style="82" customWidth="1"/>
    <col min="2" max="2" width="16.88671875" style="14" customWidth="1"/>
    <col min="3" max="3" width="39.109375" style="1" customWidth="1"/>
    <col min="4" max="4" width="14" style="142" bestFit="1" customWidth="1"/>
    <col min="5" max="5" width="16.5546875" customWidth="1"/>
    <col min="6" max="7" width="13.6640625" customWidth="1"/>
    <col min="8" max="8" width="13" style="2" bestFit="1" customWidth="1"/>
    <col min="9" max="9" width="16.44140625" style="2" customWidth="1"/>
    <col min="10" max="10" width="11.44140625" style="2" customWidth="1"/>
    <col min="11" max="11" width="13" customWidth="1"/>
    <col min="12" max="12" width="12.6640625" customWidth="1"/>
    <col min="13" max="13" width="13.33203125" customWidth="1"/>
    <col min="14" max="14" width="12.88671875" bestFit="1" customWidth="1"/>
    <col min="15" max="15" width="13.88671875" bestFit="1" customWidth="1"/>
    <col min="16" max="17" width="11.6640625" customWidth="1"/>
    <col min="18" max="18" width="13" customWidth="1"/>
    <col min="19" max="20" width="11.6640625" customWidth="1"/>
    <col min="21" max="21" width="13.6640625" customWidth="1"/>
    <col min="22" max="22" width="15.109375" customWidth="1"/>
    <col min="23" max="23" width="13.33203125" customWidth="1"/>
    <col min="24" max="24" width="11.6640625" bestFit="1" customWidth="1"/>
    <col min="25" max="25" width="14.109375" customWidth="1"/>
    <col min="27" max="27" width="13.88671875" customWidth="1"/>
    <col min="28" max="28" width="13.33203125" bestFit="1" customWidth="1"/>
    <col min="29" max="29" width="13.109375" customWidth="1"/>
    <col min="31" max="33" width="11.6640625" customWidth="1"/>
    <col min="34" max="34" width="14" customWidth="1"/>
    <col min="35" max="35" width="11.6640625" customWidth="1"/>
    <col min="36" max="36" width="13.33203125" bestFit="1" customWidth="1"/>
    <col min="37" max="37" width="14.6640625" customWidth="1"/>
    <col min="38" max="38" width="11.88671875" bestFit="1" customWidth="1"/>
    <col min="39" max="39" width="13.33203125" style="142" bestFit="1" customWidth="1"/>
    <col min="40" max="41" width="11.6640625" bestFit="1" customWidth="1"/>
    <col min="42" max="42" width="14.6640625" customWidth="1"/>
    <col min="44" max="44" width="13.33203125" bestFit="1" customWidth="1"/>
    <col min="45" max="45" width="14.33203125" bestFit="1" customWidth="1"/>
    <col min="46" max="46" width="12.6640625" customWidth="1"/>
    <col min="47" max="47" width="11.5546875" bestFit="1" customWidth="1"/>
    <col min="48" max="48" width="12.33203125" customWidth="1"/>
    <col min="49" max="49" width="11.5546875" bestFit="1" customWidth="1"/>
    <col min="51" max="51" width="11.6640625" bestFit="1" customWidth="1"/>
    <col min="52" max="52" width="11.6640625" customWidth="1"/>
    <col min="53" max="54" width="11.6640625" bestFit="1" customWidth="1"/>
    <col min="56" max="56" width="11.5546875" bestFit="1" customWidth="1"/>
    <col min="57" max="57" width="13.33203125" bestFit="1" customWidth="1"/>
    <col min="58" max="58" width="12.6640625" bestFit="1" customWidth="1"/>
    <col min="59" max="59" width="11.6640625" bestFit="1" customWidth="1"/>
    <col min="61" max="61" width="12.6640625" customWidth="1"/>
    <col min="63" max="63" width="13.5546875" customWidth="1"/>
    <col min="67" max="67" width="11.6640625" bestFit="1" customWidth="1"/>
    <col min="69" max="69" width="12.33203125" bestFit="1" customWidth="1"/>
    <col min="70" max="70" width="13.33203125" bestFit="1" customWidth="1"/>
    <col min="71" max="71" width="14.33203125" customWidth="1"/>
    <col min="72" max="72" width="11.6640625" bestFit="1" customWidth="1"/>
    <col min="73" max="73" width="12.33203125" customWidth="1"/>
    <col min="74" max="74" width="15.44140625" customWidth="1"/>
    <col min="75" max="76" width="11.6640625" customWidth="1"/>
    <col min="77" max="77" width="15.44140625" customWidth="1"/>
    <col min="78" max="78" width="14.33203125" bestFit="1" customWidth="1"/>
    <col min="79" max="79" width="13.33203125" bestFit="1" customWidth="1"/>
    <col min="80" max="80" width="11.6640625" bestFit="1" customWidth="1"/>
    <col min="81" max="81" width="13.5546875" style="2" customWidth="1"/>
    <col min="82" max="82" width="13.33203125" style="2" customWidth="1"/>
    <col min="83" max="84" width="14.88671875" style="2" customWidth="1"/>
    <col min="85" max="89" width="13.5546875" style="2" customWidth="1"/>
    <col min="90" max="90" width="11.6640625" style="2" bestFit="1" customWidth="1"/>
    <col min="91" max="92" width="11.6640625" style="2" customWidth="1"/>
    <col min="93" max="94" width="14.33203125" style="2" customWidth="1"/>
    <col min="95" max="95" width="11.44140625" style="2" customWidth="1"/>
    <col min="96" max="96" width="13.44140625" style="2" customWidth="1"/>
    <col min="97" max="97" width="11.44140625" style="2" customWidth="1"/>
    <col min="98" max="98" width="11.6640625" style="2" bestFit="1" customWidth="1"/>
    <col min="99" max="99" width="11.6640625" bestFit="1" customWidth="1"/>
    <col min="100" max="102" width="18.109375" customWidth="1"/>
  </cols>
  <sheetData>
    <row r="1" spans="1:99">
      <c r="A1" s="115" t="s">
        <v>0</v>
      </c>
    </row>
    <row r="2" spans="1:99">
      <c r="A2" s="115" t="s">
        <v>1</v>
      </c>
    </row>
    <row r="3" spans="1:99">
      <c r="A3" s="115" t="s">
        <v>1278</v>
      </c>
      <c r="AK3" s="209"/>
    </row>
    <row r="4" spans="1:99">
      <c r="A4" s="115" t="str">
        <f>+'CK GASTOS CSN MES 1'!A4</f>
        <v>INFORME DE EJECUCION PRESUPUESTARIO 2024, EGRESOS</v>
      </c>
    </row>
    <row r="5" spans="1:99">
      <c r="D5" s="188"/>
      <c r="AM5" s="188"/>
      <c r="CC5"/>
      <c r="CJ5" s="2">
        <v>200</v>
      </c>
      <c r="CK5" s="2">
        <v>202</v>
      </c>
    </row>
    <row r="6" spans="1:99" s="114" customFormat="1">
      <c r="A6" s="116" t="s">
        <v>4</v>
      </c>
      <c r="B6" s="113" t="s">
        <v>5</v>
      </c>
      <c r="C6" s="113" t="s">
        <v>6</v>
      </c>
      <c r="D6" s="191" t="s">
        <v>7</v>
      </c>
      <c r="E6" s="113" t="s">
        <v>8</v>
      </c>
      <c r="F6" s="113" t="s">
        <v>9</v>
      </c>
      <c r="G6" s="113" t="s">
        <v>10</v>
      </c>
      <c r="H6" s="113" t="s">
        <v>11</v>
      </c>
      <c r="I6" s="113" t="s">
        <v>12</v>
      </c>
      <c r="J6" s="113" t="s">
        <v>13</v>
      </c>
      <c r="K6" s="113" t="s">
        <v>14</v>
      </c>
      <c r="L6" s="113" t="s">
        <v>15</v>
      </c>
      <c r="M6" s="113" t="s">
        <v>16</v>
      </c>
      <c r="N6" s="113" t="s">
        <v>17</v>
      </c>
      <c r="O6" s="113" t="s">
        <v>18</v>
      </c>
      <c r="P6" s="113" t="s">
        <v>19</v>
      </c>
      <c r="Q6" s="113" t="s">
        <v>20</v>
      </c>
      <c r="R6" s="113" t="s">
        <v>22</v>
      </c>
      <c r="S6" s="113" t="s">
        <v>23</v>
      </c>
      <c r="T6" s="113" t="s">
        <v>25</v>
      </c>
      <c r="U6" s="113" t="s">
        <v>26</v>
      </c>
      <c r="V6" s="113" t="s">
        <v>27</v>
      </c>
      <c r="W6" s="113" t="s">
        <v>28</v>
      </c>
      <c r="X6" s="113" t="s">
        <v>29</v>
      </c>
      <c r="Y6" s="113" t="s">
        <v>30</v>
      </c>
      <c r="Z6" s="113" t="s">
        <v>31</v>
      </c>
      <c r="AA6" s="113" t="s">
        <v>32</v>
      </c>
      <c r="AB6" s="113" t="s">
        <v>33</v>
      </c>
      <c r="AC6" s="113" t="s">
        <v>34</v>
      </c>
      <c r="AD6" s="113" t="s">
        <v>35</v>
      </c>
      <c r="AE6" s="113" t="s">
        <v>36</v>
      </c>
      <c r="AF6" s="113" t="s">
        <v>37</v>
      </c>
      <c r="AG6" s="113" t="s">
        <v>38</v>
      </c>
      <c r="AH6" s="113" t="s">
        <v>39</v>
      </c>
      <c r="AI6" s="113" t="s">
        <v>40</v>
      </c>
      <c r="AJ6" s="113" t="s">
        <v>41</v>
      </c>
      <c r="AK6" s="113" t="s">
        <v>42</v>
      </c>
      <c r="AL6" s="113" t="s">
        <v>43</v>
      </c>
      <c r="AM6" s="191" t="s">
        <v>44</v>
      </c>
      <c r="AN6" s="113" t="s">
        <v>45</v>
      </c>
      <c r="AO6" s="113" t="s">
        <v>46</v>
      </c>
      <c r="AP6" s="113" t="s">
        <v>47</v>
      </c>
      <c r="AQ6" s="113" t="s">
        <v>48</v>
      </c>
      <c r="AR6" s="113" t="s">
        <v>49</v>
      </c>
      <c r="AS6" s="113" t="s">
        <v>51</v>
      </c>
      <c r="AT6" s="113" t="s">
        <v>52</v>
      </c>
      <c r="AU6" s="113" t="s">
        <v>53</v>
      </c>
      <c r="AV6" s="113" t="s">
        <v>54</v>
      </c>
      <c r="AW6" s="113" t="s">
        <v>55</v>
      </c>
      <c r="AX6" s="113" t="s">
        <v>56</v>
      </c>
      <c r="AY6" s="113" t="s">
        <v>57</v>
      </c>
      <c r="AZ6" s="113" t="s">
        <v>58</v>
      </c>
      <c r="BA6" s="113" t="s">
        <v>60</v>
      </c>
      <c r="BB6" s="113" t="s">
        <v>61</v>
      </c>
      <c r="BC6" s="113" t="s">
        <v>62</v>
      </c>
      <c r="BD6" s="113" t="s">
        <v>63</v>
      </c>
      <c r="BE6" s="113" t="s">
        <v>64</v>
      </c>
      <c r="BF6" s="113" t="s">
        <v>65</v>
      </c>
      <c r="BG6" s="113" t="s">
        <v>66</v>
      </c>
      <c r="BH6" s="113" t="s">
        <v>67</v>
      </c>
      <c r="BI6" s="113" t="s">
        <v>68</v>
      </c>
      <c r="BJ6" s="113" t="s">
        <v>69</v>
      </c>
      <c r="BK6" s="113" t="s">
        <v>70</v>
      </c>
      <c r="BL6" s="113" t="s">
        <v>71</v>
      </c>
      <c r="BM6" s="113" t="s">
        <v>72</v>
      </c>
      <c r="BN6" s="113" t="s">
        <v>73</v>
      </c>
      <c r="BO6" s="113" t="s">
        <v>74</v>
      </c>
      <c r="BP6" s="113" t="s">
        <v>75</v>
      </c>
      <c r="BQ6" s="113" t="s">
        <v>76</v>
      </c>
      <c r="BR6" s="113" t="s">
        <v>77</v>
      </c>
      <c r="BS6" s="113" t="s">
        <v>78</v>
      </c>
      <c r="BT6" s="113" t="s">
        <v>79</v>
      </c>
      <c r="BU6" s="113" t="s">
        <v>80</v>
      </c>
      <c r="BV6" s="113" t="s">
        <v>81</v>
      </c>
      <c r="BW6" s="113" t="s">
        <v>82</v>
      </c>
      <c r="BX6" s="113" t="s">
        <v>83</v>
      </c>
      <c r="BY6" s="113" t="s">
        <v>84</v>
      </c>
      <c r="BZ6" s="113" t="s">
        <v>85</v>
      </c>
      <c r="CA6" s="113" t="s">
        <v>86</v>
      </c>
      <c r="CB6" s="113" t="s">
        <v>87</v>
      </c>
      <c r="CC6" s="113" t="s">
        <v>88</v>
      </c>
      <c r="CD6" s="113" t="s">
        <v>89</v>
      </c>
      <c r="CE6" s="113" t="s">
        <v>90</v>
      </c>
      <c r="CF6" s="113" t="s">
        <v>91</v>
      </c>
      <c r="CG6" s="113" t="s">
        <v>92</v>
      </c>
      <c r="CH6" s="113" t="s">
        <v>93</v>
      </c>
      <c r="CI6" s="113" t="s">
        <v>94</v>
      </c>
      <c r="CJ6" s="113" t="s">
        <v>95</v>
      </c>
      <c r="CK6" s="113" t="s">
        <v>95</v>
      </c>
      <c r="CL6" s="113" t="s">
        <v>96</v>
      </c>
      <c r="CM6" s="113" t="s">
        <v>98</v>
      </c>
      <c r="CN6" s="113" t="s">
        <v>228</v>
      </c>
      <c r="CO6" s="113" t="s">
        <v>97</v>
      </c>
      <c r="CP6" s="113" t="s">
        <v>433</v>
      </c>
      <c r="CQ6" s="113" t="s">
        <v>100</v>
      </c>
      <c r="CR6" s="113" t="s">
        <v>101</v>
      </c>
    </row>
    <row r="7" spans="1:99">
      <c r="B7" s="108"/>
      <c r="C7" s="227"/>
      <c r="AB7" s="209"/>
    </row>
    <row r="8" spans="1:99">
      <c r="A8" s="107">
        <v>45618</v>
      </c>
      <c r="B8" s="108"/>
      <c r="C8" s="284" t="s">
        <v>1279</v>
      </c>
      <c r="Y8" s="142"/>
      <c r="AB8" s="142"/>
      <c r="BD8" s="209">
        <v>19878.810000000001</v>
      </c>
    </row>
    <row r="9" spans="1:99">
      <c r="A9" s="235"/>
      <c r="B9" s="284"/>
      <c r="C9" s="284"/>
      <c r="D9" s="157"/>
      <c r="AB9" s="157"/>
      <c r="AM9" s="157"/>
    </row>
    <row r="10" spans="1:99" ht="15" customHeight="1">
      <c r="A10" s="235" t="s">
        <v>241</v>
      </c>
      <c r="B10" s="284"/>
      <c r="C10" s="284"/>
      <c r="E10" s="74"/>
      <c r="F10" s="157"/>
      <c r="G10" s="74"/>
      <c r="H10" s="74"/>
      <c r="I10" s="74"/>
      <c r="J10" s="74"/>
      <c r="K10" s="157"/>
      <c r="L10" s="157"/>
      <c r="M10" s="157"/>
      <c r="N10" s="157"/>
      <c r="O10" s="157"/>
      <c r="P10" s="74"/>
      <c r="Q10" s="74"/>
      <c r="R10" s="74"/>
      <c r="S10" s="157"/>
      <c r="T10" s="74"/>
      <c r="U10" s="74"/>
      <c r="V10" s="74"/>
      <c r="W10" s="157"/>
      <c r="X10" s="74"/>
      <c r="Y10" s="74"/>
      <c r="Z10" s="74"/>
      <c r="AA10" s="74"/>
      <c r="AB10" s="156"/>
      <c r="AC10" s="157"/>
      <c r="AD10" s="74"/>
      <c r="AE10" s="74"/>
      <c r="AF10" s="74"/>
      <c r="AG10" s="74"/>
      <c r="AH10" s="74"/>
      <c r="AI10" s="74"/>
      <c r="AJ10" s="74"/>
      <c r="AK10" s="157"/>
      <c r="AL10" s="157"/>
      <c r="AM10" s="74"/>
      <c r="AN10" s="157"/>
      <c r="AO10" s="74"/>
      <c r="AP10" s="74"/>
      <c r="AQ10" s="74"/>
      <c r="AR10" s="74"/>
      <c r="AS10" s="74"/>
      <c r="AT10" s="74"/>
      <c r="AU10" s="74"/>
      <c r="AV10" s="74"/>
      <c r="AW10" s="74"/>
      <c r="AX10" s="74"/>
      <c r="AY10" s="74"/>
      <c r="AZ10" s="74"/>
      <c r="BA10" s="74"/>
      <c r="BB10" s="74"/>
      <c r="BC10" s="74"/>
      <c r="BD10" s="74"/>
      <c r="BE10" s="74"/>
      <c r="BF10" s="74"/>
      <c r="BH10" s="157"/>
      <c r="BI10" s="157"/>
      <c r="BJ10" s="74"/>
      <c r="BK10" s="74"/>
      <c r="BL10" s="74"/>
      <c r="BM10" s="157"/>
      <c r="BN10" s="74"/>
      <c r="BO10" s="74"/>
      <c r="BP10" s="74"/>
      <c r="BQ10" s="74"/>
      <c r="BR10" s="74"/>
      <c r="BS10" s="74"/>
      <c r="BT10" s="74"/>
      <c r="BU10" s="74"/>
      <c r="BV10" s="74"/>
      <c r="BW10" s="74"/>
      <c r="BX10" s="74"/>
      <c r="BY10" s="74"/>
      <c r="BZ10" s="74"/>
      <c r="CA10" s="74"/>
      <c r="CB10" s="74"/>
      <c r="CC10" s="74"/>
      <c r="CD10" s="74"/>
      <c r="CE10" s="74"/>
      <c r="CF10" s="74"/>
      <c r="CG10" s="74"/>
      <c r="CH10" s="74"/>
      <c r="CI10" s="74"/>
      <c r="CJ10" s="74">
        <v>21149.71</v>
      </c>
      <c r="CK10" s="74"/>
      <c r="CL10" s="74"/>
      <c r="CM10" s="74"/>
      <c r="CN10" s="74"/>
      <c r="CO10" s="74"/>
      <c r="CP10" s="74"/>
      <c r="CQ10" s="74"/>
      <c r="CR10" s="74"/>
      <c r="CS10" s="74"/>
      <c r="CU10" s="2"/>
    </row>
    <row r="11" spans="1:99">
      <c r="A11" s="235" t="s">
        <v>242</v>
      </c>
      <c r="B11" s="284"/>
      <c r="C11" s="284"/>
      <c r="H11" s="142"/>
      <c r="Y11" s="142"/>
      <c r="CK11" s="2">
        <v>3367.79</v>
      </c>
    </row>
    <row r="12" spans="1:99">
      <c r="A12" s="107"/>
      <c r="B12" s="284"/>
      <c r="C12" s="284"/>
      <c r="L12" s="142"/>
    </row>
    <row r="13" spans="1:99">
      <c r="A13" s="82" t="s">
        <v>243</v>
      </c>
      <c r="B13" s="284" t="s">
        <v>7</v>
      </c>
      <c r="C13" s="284" t="s">
        <v>121</v>
      </c>
      <c r="D13" s="307">
        <v>618825.05000000005</v>
      </c>
      <c r="F13" s="142"/>
      <c r="L13" s="142"/>
      <c r="M13" s="142"/>
      <c r="N13" s="142"/>
      <c r="P13" s="2"/>
      <c r="S13" s="142"/>
      <c r="W13" s="142"/>
      <c r="X13" s="142"/>
      <c r="AF13" s="142"/>
      <c r="AL13" s="157"/>
      <c r="AM13"/>
      <c r="BQ13" s="142"/>
      <c r="BS13" s="142"/>
      <c r="CC13" s="142"/>
      <c r="CD13"/>
      <c r="CU13" s="2"/>
    </row>
    <row r="14" spans="1:99">
      <c r="A14" s="82" t="s">
        <v>243</v>
      </c>
      <c r="B14" s="284" t="s">
        <v>11</v>
      </c>
      <c r="C14" s="284" t="s">
        <v>122</v>
      </c>
      <c r="H14" s="308">
        <v>54732.5</v>
      </c>
    </row>
    <row r="15" spans="1:99">
      <c r="B15" s="284"/>
      <c r="C15" s="284"/>
    </row>
    <row r="16" spans="1:99">
      <c r="A16" s="82" t="s">
        <v>246</v>
      </c>
      <c r="B16" s="284" t="s">
        <v>7</v>
      </c>
      <c r="C16" s="284" t="s">
        <v>1280</v>
      </c>
      <c r="D16" s="308">
        <v>2021459</v>
      </c>
      <c r="F16" s="157"/>
      <c r="K16" s="157"/>
      <c r="M16" s="157"/>
      <c r="N16" s="142"/>
      <c r="O16" s="157"/>
      <c r="P16" s="157"/>
      <c r="S16" s="157"/>
      <c r="W16" s="157"/>
      <c r="AC16" s="157"/>
      <c r="AK16" s="157"/>
      <c r="AM16"/>
      <c r="AN16" s="157"/>
      <c r="BI16" s="157"/>
      <c r="BM16" s="157"/>
      <c r="CC16"/>
      <c r="CD16"/>
      <c r="CU16" s="2"/>
    </row>
    <row r="17" spans="1:256" ht="15" customHeight="1"/>
    <row r="18" spans="1:256" ht="15" customHeight="1">
      <c r="A18" s="82" t="s">
        <v>246</v>
      </c>
      <c r="B18" s="284" t="s">
        <v>7</v>
      </c>
      <c r="C18" s="284" t="s">
        <v>121</v>
      </c>
      <c r="D18" s="308">
        <v>618825.05000000005</v>
      </c>
      <c r="E18" s="157"/>
      <c r="G18" s="157"/>
      <c r="H18" s="157"/>
      <c r="I18" s="157"/>
      <c r="J18" s="157"/>
      <c r="K18" s="157"/>
      <c r="L18" s="157"/>
      <c r="M18" s="142"/>
      <c r="N18" s="157"/>
      <c r="O18" s="157"/>
      <c r="P18" s="157"/>
      <c r="Q18" s="157"/>
      <c r="R18" s="157"/>
      <c r="S18" s="157"/>
      <c r="T18" s="157"/>
      <c r="U18" s="157"/>
      <c r="V18" s="157"/>
      <c r="W18" s="157"/>
      <c r="X18" s="157"/>
      <c r="Y18" s="157"/>
      <c r="Z18" s="157"/>
      <c r="AA18" s="157"/>
      <c r="AB18" s="157"/>
      <c r="AC18" s="157"/>
      <c r="AD18" s="157"/>
      <c r="AE18" s="157"/>
      <c r="AF18" s="157"/>
      <c r="AG18" s="157"/>
      <c r="AH18" s="157"/>
      <c r="AI18" s="157"/>
      <c r="AJ18" s="157"/>
      <c r="AK18" s="157"/>
      <c r="AL18" s="157"/>
      <c r="AM18" s="157"/>
      <c r="AN18" s="157"/>
      <c r="AO18" s="157"/>
      <c r="AP18" s="157"/>
      <c r="AQ18" s="157"/>
      <c r="AR18" s="157"/>
      <c r="AS18" s="157"/>
      <c r="AT18" s="157"/>
      <c r="AU18" s="157"/>
      <c r="AV18" s="157"/>
      <c r="AW18" s="157"/>
      <c r="AX18" s="157"/>
      <c r="AY18" s="157"/>
      <c r="AZ18" s="157"/>
      <c r="BA18" s="157"/>
      <c r="BB18" s="157"/>
      <c r="BC18" s="157"/>
      <c r="BD18" s="157"/>
      <c r="BE18" s="157"/>
      <c r="BF18" s="157"/>
      <c r="BG18" s="157"/>
      <c r="BH18" s="157"/>
      <c r="BI18" s="157"/>
      <c r="BJ18" s="157"/>
      <c r="BK18" s="157"/>
      <c r="BL18" s="157"/>
      <c r="BM18" s="157"/>
      <c r="BN18" s="157"/>
      <c r="BO18" s="157"/>
      <c r="BP18" s="157"/>
      <c r="BQ18" s="157"/>
      <c r="BR18" s="157"/>
      <c r="BS18" s="157"/>
      <c r="BT18" s="157"/>
      <c r="BU18" s="157"/>
      <c r="BV18" s="157"/>
      <c r="BW18" s="157"/>
      <c r="BX18" s="157"/>
      <c r="BY18" s="157"/>
      <c r="BZ18" s="157"/>
      <c r="CA18" s="157"/>
      <c r="CB18" s="157"/>
      <c r="CC18" s="157"/>
      <c r="CD18" s="157"/>
      <c r="CE18" s="157"/>
      <c r="CF18" s="157"/>
      <c r="CG18" s="157"/>
      <c r="CH18" s="157"/>
      <c r="CI18" s="157"/>
      <c r="CJ18" s="157"/>
      <c r="CK18" s="157"/>
      <c r="CL18" s="157"/>
      <c r="CM18" s="157"/>
      <c r="CN18" s="157"/>
      <c r="CO18" s="157"/>
      <c r="CP18" s="157"/>
      <c r="CQ18" s="157"/>
      <c r="CR18" s="157"/>
      <c r="CS18" s="157"/>
      <c r="CT18" s="157"/>
      <c r="CU18" s="157"/>
      <c r="CV18" s="157"/>
      <c r="CW18" s="157"/>
      <c r="CX18" s="157"/>
      <c r="CY18" s="157"/>
      <c r="CZ18" s="157"/>
      <c r="DA18" s="157"/>
      <c r="DB18" s="157"/>
      <c r="DC18" s="157"/>
      <c r="DD18" s="157"/>
      <c r="DE18" s="157"/>
      <c r="DF18" s="157"/>
      <c r="DG18" s="157"/>
      <c r="DH18" s="157"/>
      <c r="DI18" s="157"/>
      <c r="DJ18" s="157"/>
      <c r="DK18" s="157"/>
      <c r="DL18" s="157"/>
      <c r="DM18" s="157"/>
      <c r="DN18" s="157"/>
      <c r="DO18" s="157"/>
      <c r="DP18" s="157"/>
      <c r="DQ18" s="157"/>
      <c r="DR18" s="157"/>
      <c r="DS18" s="157"/>
      <c r="DT18" s="157"/>
      <c r="DU18" s="157"/>
      <c r="DV18" s="157"/>
      <c r="DW18" s="157"/>
      <c r="DX18" s="157"/>
      <c r="DY18" s="157"/>
      <c r="DZ18" s="157"/>
      <c r="EA18" s="157"/>
      <c r="EB18" s="157"/>
      <c r="EC18" s="157"/>
      <c r="ED18" s="157"/>
      <c r="EE18" s="157"/>
      <c r="EF18" s="157"/>
      <c r="EG18" s="157"/>
      <c r="EH18" s="157"/>
      <c r="EI18" s="157"/>
      <c r="EJ18" s="157"/>
      <c r="EK18" s="157"/>
      <c r="EL18" s="157"/>
      <c r="EM18" s="157"/>
      <c r="EN18" s="157"/>
      <c r="EO18" s="157"/>
      <c r="EP18" s="157"/>
      <c r="EQ18" s="157"/>
      <c r="ER18" s="157"/>
      <c r="ES18" s="157"/>
      <c r="ET18" s="157"/>
      <c r="EU18" s="157"/>
      <c r="EV18" s="157"/>
      <c r="EW18" s="157"/>
      <c r="EX18" s="157"/>
      <c r="EY18" s="157"/>
      <c r="EZ18" s="157"/>
      <c r="FA18" s="157"/>
      <c r="FB18" s="157"/>
      <c r="FC18" s="157"/>
      <c r="FD18" s="157"/>
      <c r="FE18" s="157"/>
      <c r="FF18" s="157"/>
      <c r="FG18" s="157"/>
      <c r="FH18" s="157"/>
      <c r="FI18" s="157"/>
      <c r="FJ18" s="157"/>
      <c r="FK18" s="157"/>
      <c r="FL18" s="157"/>
      <c r="FM18" s="157"/>
      <c r="FN18" s="157"/>
      <c r="FO18" s="157"/>
      <c r="FP18" s="157"/>
      <c r="FQ18" s="157"/>
      <c r="FR18" s="157"/>
      <c r="FS18" s="157"/>
      <c r="FT18" s="157"/>
      <c r="FU18" s="157"/>
      <c r="FV18" s="157"/>
      <c r="FW18" s="157"/>
      <c r="FX18" s="157"/>
      <c r="FY18" s="157"/>
      <c r="FZ18" s="157"/>
      <c r="GA18" s="157"/>
      <c r="GB18" s="157"/>
      <c r="GC18" s="157"/>
      <c r="GD18" s="157"/>
      <c r="GE18" s="157"/>
      <c r="GF18" s="157"/>
      <c r="GG18" s="157"/>
      <c r="GH18" s="157"/>
      <c r="GI18" s="157"/>
      <c r="GJ18" s="157"/>
      <c r="GK18" s="157"/>
      <c r="GL18" s="157"/>
      <c r="GM18" s="157"/>
      <c r="GN18" s="157"/>
      <c r="GO18" s="157"/>
      <c r="GP18" s="157"/>
      <c r="GQ18" s="157"/>
      <c r="GR18" s="157"/>
      <c r="GS18" s="157"/>
      <c r="GT18" s="157"/>
      <c r="GU18" s="157"/>
      <c r="GV18" s="157"/>
      <c r="GW18" s="157"/>
      <c r="GX18" s="157"/>
      <c r="GY18" s="157"/>
      <c r="GZ18" s="157"/>
      <c r="HA18" s="157"/>
      <c r="HB18" s="157"/>
      <c r="HC18" s="157"/>
      <c r="HD18" s="157"/>
      <c r="HE18" s="157"/>
      <c r="HF18" s="157"/>
      <c r="HG18" s="157"/>
      <c r="HH18" s="157"/>
      <c r="HI18" s="157"/>
      <c r="HJ18" s="157"/>
      <c r="HK18" s="157"/>
      <c r="HL18" s="157"/>
      <c r="HM18" s="157"/>
      <c r="HN18" s="157"/>
      <c r="HO18" s="157"/>
      <c r="HP18" s="157"/>
      <c r="HQ18" s="157"/>
      <c r="HR18" s="157"/>
      <c r="HS18" s="157"/>
      <c r="HT18" s="157"/>
      <c r="HU18" s="157"/>
      <c r="HV18" s="157"/>
      <c r="HW18" s="157"/>
      <c r="HX18" s="157"/>
      <c r="HY18" s="157"/>
      <c r="HZ18" s="157"/>
      <c r="IA18" s="157"/>
      <c r="IB18" s="157"/>
      <c r="IC18" s="157"/>
      <c r="ID18" s="157"/>
      <c r="IE18" s="157"/>
      <c r="IF18" s="157"/>
      <c r="IG18" s="157"/>
      <c r="IH18" s="157"/>
      <c r="II18" s="157"/>
      <c r="IJ18" s="157"/>
      <c r="IK18" s="157"/>
      <c r="IL18" s="157"/>
      <c r="IM18" s="157"/>
      <c r="IN18" s="157"/>
      <c r="IO18" s="157"/>
      <c r="IP18" s="157"/>
      <c r="IQ18" s="157"/>
      <c r="IR18" s="157"/>
      <c r="IS18" s="157"/>
      <c r="IT18" s="157"/>
      <c r="IU18" s="157"/>
      <c r="IV18" s="157"/>
    </row>
    <row r="19" spans="1:256" ht="15" customHeight="1">
      <c r="A19" s="82" t="s">
        <v>246</v>
      </c>
      <c r="B19" s="284" t="s">
        <v>11</v>
      </c>
      <c r="C19" s="284" t="s">
        <v>122</v>
      </c>
      <c r="E19" s="157"/>
      <c r="G19" s="157"/>
      <c r="H19" s="660">
        <v>54732.5</v>
      </c>
      <c r="I19" s="157"/>
      <c r="J19" s="157"/>
      <c r="K19" s="157"/>
      <c r="L19" s="157"/>
      <c r="M19" s="142"/>
      <c r="N19" s="157"/>
      <c r="O19" s="157"/>
      <c r="P19" s="157"/>
      <c r="Q19" s="157"/>
      <c r="R19" s="157"/>
      <c r="S19" s="157"/>
      <c r="T19" s="157"/>
      <c r="U19" s="157"/>
      <c r="V19" s="157"/>
      <c r="W19" s="157"/>
      <c r="X19" s="157"/>
      <c r="Y19" s="157"/>
      <c r="Z19" s="157"/>
      <c r="AA19" s="157"/>
      <c r="AB19" s="157"/>
      <c r="AC19" s="157"/>
      <c r="AD19" s="157"/>
      <c r="AE19" s="157"/>
      <c r="AF19" s="157"/>
      <c r="AG19" s="157"/>
      <c r="AH19" s="157"/>
      <c r="AI19" s="157"/>
      <c r="AJ19" s="157"/>
      <c r="AK19" s="157"/>
      <c r="AL19" s="157"/>
      <c r="AM19" s="157"/>
      <c r="AN19" s="157"/>
      <c r="AO19" s="157"/>
      <c r="AP19" s="157"/>
      <c r="AQ19" s="157"/>
      <c r="AR19" s="157"/>
      <c r="AS19" s="157"/>
      <c r="AT19" s="157"/>
      <c r="AU19" s="157"/>
      <c r="AV19" s="157"/>
      <c r="AW19" s="157"/>
      <c r="AX19" s="157"/>
      <c r="AY19" s="157"/>
      <c r="AZ19" s="157"/>
      <c r="BA19" s="157"/>
      <c r="BB19" s="157"/>
      <c r="BC19" s="157"/>
      <c r="BD19" s="157"/>
      <c r="BE19" s="157"/>
      <c r="BF19" s="157"/>
      <c r="BG19" s="157"/>
      <c r="BH19" s="157"/>
      <c r="BI19" s="157"/>
      <c r="BJ19" s="157"/>
      <c r="BK19" s="157"/>
      <c r="BL19" s="157"/>
      <c r="BM19" s="157"/>
      <c r="BN19" s="157"/>
      <c r="BO19" s="157"/>
      <c r="BP19" s="157"/>
      <c r="BQ19" s="157"/>
      <c r="BR19" s="157"/>
      <c r="BS19" s="157"/>
      <c r="BT19" s="157"/>
      <c r="BU19" s="157"/>
      <c r="BV19" s="157"/>
      <c r="BW19" s="157"/>
      <c r="BX19" s="157"/>
      <c r="BY19" s="157"/>
      <c r="BZ19" s="157"/>
      <c r="CA19" s="157"/>
      <c r="CB19" s="157"/>
      <c r="CC19" s="157"/>
      <c r="CD19" s="157"/>
      <c r="CE19" s="157"/>
      <c r="CF19" s="157"/>
      <c r="CG19" s="157"/>
      <c r="CH19" s="157"/>
      <c r="CI19" s="157"/>
      <c r="CJ19" s="157"/>
      <c r="CK19" s="157"/>
      <c r="CL19" s="157"/>
      <c r="CM19" s="157"/>
      <c r="CN19" s="157"/>
      <c r="CO19" s="157"/>
      <c r="CP19" s="157"/>
      <c r="CQ19" s="157"/>
      <c r="CR19" s="157"/>
      <c r="CS19" s="157"/>
      <c r="CT19" s="157"/>
      <c r="CU19" s="157"/>
      <c r="CV19" s="157"/>
      <c r="CW19" s="157"/>
      <c r="CX19" s="157"/>
      <c r="CY19" s="157"/>
      <c r="CZ19" s="157"/>
      <c r="DA19" s="157"/>
      <c r="DB19" s="157"/>
      <c r="DC19" s="157"/>
      <c r="DD19" s="157"/>
      <c r="DE19" s="157"/>
      <c r="DF19" s="157"/>
      <c r="DG19" s="157"/>
      <c r="DH19" s="157"/>
      <c r="DI19" s="157"/>
      <c r="DJ19" s="157"/>
      <c r="DK19" s="157"/>
      <c r="DL19" s="157"/>
      <c r="DM19" s="157"/>
      <c r="DN19" s="157"/>
      <c r="DO19" s="157"/>
      <c r="DP19" s="157"/>
      <c r="DQ19" s="157"/>
      <c r="DR19" s="157"/>
      <c r="DS19" s="157"/>
      <c r="DT19" s="157"/>
      <c r="DU19" s="157"/>
      <c r="DV19" s="157"/>
      <c r="DW19" s="157"/>
      <c r="DX19" s="157"/>
      <c r="DY19" s="157"/>
      <c r="DZ19" s="157"/>
      <c r="EA19" s="157"/>
      <c r="EB19" s="157"/>
      <c r="EC19" s="157"/>
      <c r="ED19" s="157"/>
      <c r="EE19" s="157"/>
      <c r="EF19" s="157"/>
      <c r="EG19" s="157"/>
      <c r="EH19" s="157"/>
      <c r="EI19" s="157"/>
      <c r="EJ19" s="157"/>
      <c r="EK19" s="157"/>
      <c r="EL19" s="157"/>
      <c r="EM19" s="157"/>
      <c r="EN19" s="157"/>
      <c r="EO19" s="157"/>
      <c r="EP19" s="157"/>
      <c r="EQ19" s="157"/>
      <c r="ER19" s="157"/>
      <c r="ES19" s="157"/>
      <c r="ET19" s="157"/>
      <c r="EU19" s="157"/>
      <c r="EV19" s="157"/>
      <c r="EW19" s="157"/>
      <c r="EX19" s="157"/>
      <c r="EY19" s="157"/>
      <c r="EZ19" s="157"/>
      <c r="FA19" s="157"/>
      <c r="FB19" s="157"/>
      <c r="FC19" s="157"/>
      <c r="FD19" s="157"/>
      <c r="FE19" s="157"/>
      <c r="FF19" s="157"/>
      <c r="FG19" s="157"/>
      <c r="FH19" s="157"/>
      <c r="FI19" s="157"/>
      <c r="FJ19" s="157"/>
      <c r="FK19" s="157"/>
      <c r="FL19" s="157"/>
      <c r="FM19" s="157"/>
      <c r="FN19" s="157"/>
      <c r="FO19" s="157"/>
      <c r="FP19" s="157"/>
      <c r="FQ19" s="157"/>
      <c r="FR19" s="157"/>
      <c r="FS19" s="157"/>
      <c r="FT19" s="157"/>
      <c r="FU19" s="157"/>
      <c r="FV19" s="157"/>
      <c r="FW19" s="157"/>
      <c r="FX19" s="157"/>
      <c r="FY19" s="157"/>
      <c r="FZ19" s="157"/>
      <c r="GA19" s="157"/>
      <c r="GB19" s="157"/>
      <c r="GC19" s="157"/>
      <c r="GD19" s="157"/>
      <c r="GE19" s="157"/>
      <c r="GF19" s="157"/>
      <c r="GG19" s="157"/>
      <c r="GH19" s="157"/>
      <c r="GI19" s="157"/>
      <c r="GJ19" s="157"/>
      <c r="GK19" s="157"/>
      <c r="GL19" s="157"/>
      <c r="GM19" s="157"/>
      <c r="GN19" s="157"/>
      <c r="GO19" s="157"/>
      <c r="GP19" s="157"/>
      <c r="GQ19" s="157"/>
      <c r="GR19" s="157"/>
      <c r="GS19" s="157"/>
      <c r="GT19" s="157"/>
      <c r="GU19" s="157"/>
      <c r="GV19" s="157"/>
      <c r="GW19" s="157"/>
      <c r="GX19" s="157"/>
      <c r="GY19" s="157"/>
      <c r="GZ19" s="157"/>
      <c r="HA19" s="157"/>
      <c r="HB19" s="157"/>
      <c r="HC19" s="157"/>
      <c r="HD19" s="157"/>
      <c r="HE19" s="157"/>
      <c r="HF19" s="157"/>
      <c r="HG19" s="157"/>
      <c r="HH19" s="157"/>
      <c r="HI19" s="157"/>
      <c r="HJ19" s="157"/>
      <c r="HK19" s="157"/>
      <c r="HL19" s="157"/>
      <c r="HM19" s="157"/>
      <c r="HN19" s="157"/>
      <c r="HO19" s="157"/>
      <c r="HP19" s="157"/>
      <c r="HQ19" s="157"/>
      <c r="HR19" s="157"/>
      <c r="HS19" s="157"/>
      <c r="HT19" s="157"/>
      <c r="HU19" s="157"/>
      <c r="HV19" s="157"/>
      <c r="HW19" s="157"/>
      <c r="HX19" s="157"/>
      <c r="HY19" s="157"/>
      <c r="HZ19" s="157"/>
      <c r="IA19" s="157"/>
      <c r="IB19" s="157"/>
      <c r="IC19" s="157"/>
      <c r="ID19" s="157"/>
      <c r="IE19" s="157"/>
      <c r="IF19" s="157"/>
      <c r="IG19" s="157"/>
      <c r="IH19" s="157"/>
      <c r="II19" s="157"/>
      <c r="IJ19" s="157"/>
      <c r="IK19" s="157"/>
      <c r="IL19" s="157"/>
      <c r="IM19" s="157"/>
      <c r="IN19" s="157"/>
      <c r="IO19" s="157"/>
      <c r="IP19" s="157"/>
      <c r="IQ19" s="157"/>
      <c r="IR19" s="157"/>
      <c r="IS19" s="157"/>
      <c r="IT19" s="157"/>
      <c r="IU19" s="157"/>
      <c r="IV19" s="157"/>
    </row>
    <row r="20" spans="1:256" ht="15" customHeight="1">
      <c r="A20" s="107"/>
      <c r="B20" s="187"/>
      <c r="C20" s="533"/>
      <c r="E20" s="157"/>
      <c r="G20" s="157"/>
      <c r="H20" s="157"/>
      <c r="I20" s="157"/>
      <c r="J20" s="157"/>
      <c r="K20" s="157"/>
      <c r="L20" s="157"/>
      <c r="M20" s="142"/>
      <c r="N20" s="157"/>
      <c r="O20" s="157"/>
      <c r="P20" s="157"/>
      <c r="Q20" s="157"/>
      <c r="R20" s="157"/>
      <c r="S20" s="157"/>
      <c r="T20" s="157"/>
      <c r="U20" s="157"/>
      <c r="V20" s="157"/>
      <c r="W20" s="157"/>
      <c r="X20" s="157"/>
      <c r="Y20" s="157"/>
      <c r="Z20" s="157"/>
      <c r="AA20" s="157"/>
      <c r="AB20" s="157"/>
      <c r="AC20" s="157"/>
      <c r="AD20" s="157"/>
      <c r="AE20" s="157"/>
      <c r="AF20" s="157"/>
      <c r="AG20" s="157"/>
      <c r="AH20" s="157"/>
      <c r="AI20" s="157"/>
      <c r="AJ20" s="157"/>
      <c r="AK20" s="157"/>
      <c r="AL20" s="157"/>
      <c r="AM20" s="157"/>
      <c r="AN20" s="157"/>
      <c r="AO20" s="157"/>
      <c r="AP20" s="157"/>
      <c r="AQ20" s="157"/>
      <c r="AR20" s="157"/>
      <c r="AS20" s="157"/>
      <c r="AT20" s="157"/>
      <c r="AU20" s="157"/>
      <c r="AV20" s="157"/>
      <c r="AW20" s="157"/>
      <c r="AX20" s="157"/>
      <c r="AY20" s="157"/>
      <c r="AZ20" s="157"/>
      <c r="BA20" s="157"/>
      <c r="BB20" s="157"/>
      <c r="BC20" s="157"/>
      <c r="BD20" s="157"/>
      <c r="BE20" s="157"/>
      <c r="BF20" s="157"/>
      <c r="BG20" s="157"/>
      <c r="BH20" s="157"/>
      <c r="BI20" s="157"/>
      <c r="BJ20" s="157"/>
      <c r="BK20" s="157"/>
      <c r="BL20" s="157"/>
      <c r="BM20" s="157"/>
      <c r="BN20" s="157"/>
      <c r="BO20" s="157"/>
      <c r="BP20" s="157"/>
      <c r="BQ20" s="157"/>
      <c r="BR20" s="157"/>
      <c r="BS20" s="157"/>
      <c r="BT20" s="157"/>
      <c r="BU20" s="157"/>
      <c r="BV20" s="157"/>
      <c r="BW20" s="157"/>
      <c r="BX20" s="157"/>
      <c r="BY20" s="157"/>
      <c r="BZ20" s="157"/>
      <c r="CA20" s="157"/>
      <c r="CB20" s="157"/>
      <c r="CC20" s="157"/>
      <c r="CD20" s="157"/>
      <c r="CE20" s="157"/>
      <c r="CF20" s="157"/>
      <c r="CG20" s="157"/>
      <c r="CH20" s="157"/>
      <c r="CI20" s="157"/>
      <c r="CJ20" s="157"/>
      <c r="CK20" s="157"/>
      <c r="CL20" s="157"/>
      <c r="CM20" s="157"/>
      <c r="CN20" s="157"/>
      <c r="CO20" s="157"/>
      <c r="CP20" s="157"/>
      <c r="CQ20" s="157"/>
      <c r="CR20" s="157"/>
      <c r="CS20" s="157"/>
      <c r="CT20" s="157"/>
      <c r="CU20" s="157"/>
      <c r="CV20" s="157"/>
      <c r="CW20" s="157"/>
      <c r="CX20" s="157"/>
      <c r="CY20" s="157"/>
      <c r="CZ20" s="157"/>
      <c r="DA20" s="157"/>
      <c r="DB20" s="157"/>
      <c r="DC20" s="157"/>
      <c r="DD20" s="157"/>
      <c r="DE20" s="157"/>
      <c r="DF20" s="157"/>
      <c r="DG20" s="157"/>
      <c r="DH20" s="157"/>
      <c r="DI20" s="157"/>
      <c r="DJ20" s="157"/>
      <c r="DK20" s="157"/>
      <c r="DL20" s="157"/>
      <c r="DM20" s="157"/>
      <c r="DN20" s="157"/>
      <c r="DO20" s="157"/>
      <c r="DP20" s="157"/>
      <c r="DQ20" s="157"/>
      <c r="DR20" s="157"/>
      <c r="DS20" s="157"/>
      <c r="DT20" s="157"/>
      <c r="DU20" s="157"/>
      <c r="DV20" s="157"/>
      <c r="DW20" s="157"/>
      <c r="DX20" s="157"/>
      <c r="DY20" s="157"/>
      <c r="DZ20" s="157"/>
      <c r="EA20" s="157"/>
      <c r="EB20" s="157"/>
      <c r="EC20" s="157"/>
      <c r="ED20" s="157"/>
      <c r="EE20" s="157"/>
      <c r="EF20" s="157"/>
      <c r="EG20" s="157"/>
      <c r="EH20" s="157"/>
      <c r="EI20" s="157"/>
      <c r="EJ20" s="157"/>
      <c r="EK20" s="157"/>
      <c r="EL20" s="157"/>
      <c r="EM20" s="157"/>
      <c r="EN20" s="157"/>
      <c r="EO20" s="157"/>
      <c r="EP20" s="157"/>
      <c r="EQ20" s="157"/>
      <c r="ER20" s="157"/>
      <c r="ES20" s="157"/>
      <c r="ET20" s="157"/>
      <c r="EU20" s="157"/>
      <c r="EV20" s="157"/>
      <c r="EW20" s="157"/>
      <c r="EX20" s="157"/>
      <c r="EY20" s="157"/>
      <c r="EZ20" s="157"/>
      <c r="FA20" s="157"/>
      <c r="FB20" s="157"/>
      <c r="FC20" s="157"/>
      <c r="FD20" s="157"/>
      <c r="FE20" s="157"/>
      <c r="FF20" s="157"/>
      <c r="FG20" s="157"/>
      <c r="FH20" s="157"/>
      <c r="FI20" s="157"/>
      <c r="FJ20" s="157"/>
      <c r="FK20" s="157"/>
      <c r="FL20" s="157"/>
      <c r="FM20" s="157"/>
      <c r="FN20" s="157"/>
      <c r="FO20" s="157"/>
      <c r="FP20" s="157"/>
      <c r="FQ20" s="157"/>
      <c r="FR20" s="157"/>
      <c r="FS20" s="157"/>
      <c r="FT20" s="157"/>
      <c r="FU20" s="157"/>
      <c r="FV20" s="157"/>
      <c r="FW20" s="157"/>
      <c r="FX20" s="157"/>
      <c r="FY20" s="157"/>
      <c r="FZ20" s="157"/>
      <c r="GA20" s="157"/>
      <c r="GB20" s="157"/>
      <c r="GC20" s="157"/>
      <c r="GD20" s="157"/>
      <c r="GE20" s="157"/>
      <c r="GF20" s="157"/>
      <c r="GG20" s="157"/>
      <c r="GH20" s="157"/>
      <c r="GI20" s="157"/>
      <c r="GJ20" s="157"/>
      <c r="GK20" s="157"/>
      <c r="GL20" s="157"/>
      <c r="GM20" s="157"/>
      <c r="GN20" s="157"/>
      <c r="GO20" s="157"/>
      <c r="GP20" s="157"/>
      <c r="GQ20" s="157"/>
      <c r="GR20" s="157"/>
      <c r="GS20" s="157"/>
      <c r="GT20" s="157"/>
      <c r="GU20" s="157"/>
      <c r="GV20" s="157"/>
      <c r="GW20" s="157"/>
      <c r="GX20" s="157"/>
      <c r="GY20" s="157"/>
      <c r="GZ20" s="157"/>
      <c r="HA20" s="157"/>
      <c r="HB20" s="157"/>
      <c r="HC20" s="157"/>
      <c r="HD20" s="157"/>
      <c r="HE20" s="157"/>
      <c r="HF20" s="157"/>
      <c r="HG20" s="157"/>
      <c r="HH20" s="157"/>
      <c r="HI20" s="157"/>
      <c r="HJ20" s="157"/>
      <c r="HK20" s="157"/>
      <c r="HL20" s="157"/>
      <c r="HM20" s="157"/>
      <c r="HN20" s="157"/>
      <c r="HO20" s="157"/>
      <c r="HP20" s="157"/>
      <c r="HQ20" s="157"/>
      <c r="HR20" s="157"/>
      <c r="HS20" s="157"/>
      <c r="HT20" s="157"/>
      <c r="HU20" s="157"/>
      <c r="HV20" s="157"/>
      <c r="HW20" s="157"/>
      <c r="HX20" s="157"/>
      <c r="HY20" s="157"/>
      <c r="HZ20" s="157"/>
      <c r="IA20" s="157"/>
      <c r="IB20" s="157"/>
      <c r="IC20" s="157"/>
      <c r="ID20" s="157"/>
      <c r="IE20" s="157"/>
      <c r="IF20" s="157"/>
      <c r="IG20" s="157"/>
      <c r="IH20" s="157"/>
      <c r="II20" s="157"/>
      <c r="IJ20" s="157"/>
      <c r="IK20" s="157"/>
      <c r="IL20" s="157"/>
      <c r="IM20" s="157"/>
      <c r="IN20" s="157"/>
      <c r="IO20" s="157"/>
      <c r="IP20" s="157"/>
      <c r="IQ20" s="157"/>
      <c r="IR20" s="157"/>
      <c r="IS20" s="157"/>
      <c r="IT20" s="157"/>
      <c r="IU20" s="157"/>
      <c r="IV20" s="157"/>
    </row>
    <row r="21" spans="1:256" ht="15" customHeight="1">
      <c r="A21" s="107"/>
      <c r="B21" s="610" t="s">
        <v>130</v>
      </c>
      <c r="C21" s="611" t="s">
        <v>131</v>
      </c>
      <c r="E21" s="157"/>
      <c r="G21" s="157"/>
      <c r="H21" s="157"/>
      <c r="I21" s="157"/>
      <c r="J21" s="157"/>
      <c r="K21" s="157"/>
      <c r="L21" s="157"/>
      <c r="M21" s="142"/>
      <c r="N21" s="157">
        <v>6736</v>
      </c>
      <c r="O21" s="157"/>
      <c r="P21" s="157"/>
      <c r="Q21" s="157"/>
      <c r="R21" s="157"/>
      <c r="S21" s="157"/>
      <c r="T21" s="157"/>
      <c r="U21" s="157"/>
      <c r="V21" s="157"/>
      <c r="W21" s="157"/>
      <c r="X21" s="157"/>
      <c r="Y21" s="157"/>
      <c r="Z21" s="157"/>
      <c r="AA21" s="157"/>
      <c r="AB21" s="157"/>
      <c r="AC21" s="157"/>
      <c r="AD21" s="157"/>
      <c r="AE21" s="157"/>
      <c r="AF21" s="157"/>
      <c r="AG21" s="157"/>
      <c r="AH21" s="157"/>
      <c r="AI21" s="157"/>
      <c r="AJ21" s="157"/>
      <c r="AK21" s="157"/>
      <c r="AL21" s="157"/>
      <c r="AM21" s="157"/>
      <c r="AN21" s="157"/>
      <c r="AO21" s="157"/>
      <c r="AP21" s="157"/>
      <c r="AQ21" s="157"/>
      <c r="AR21" s="157"/>
      <c r="AS21" s="157"/>
      <c r="AT21" s="157"/>
      <c r="AU21" s="157"/>
      <c r="AV21" s="157"/>
      <c r="AW21" s="157"/>
      <c r="AX21" s="157"/>
      <c r="AY21" s="157"/>
      <c r="AZ21" s="157"/>
      <c r="BA21" s="157"/>
      <c r="BB21" s="157"/>
      <c r="BC21" s="157"/>
      <c r="BD21" s="157"/>
      <c r="BE21" s="157"/>
      <c r="BF21" s="157"/>
      <c r="BG21" s="157"/>
      <c r="BH21" s="157"/>
      <c r="BI21" s="157"/>
      <c r="BJ21" s="157"/>
      <c r="BK21" s="157"/>
      <c r="BL21" s="157"/>
      <c r="BM21" s="157"/>
      <c r="BN21" s="157"/>
      <c r="BO21" s="157"/>
      <c r="BP21" s="157"/>
      <c r="BQ21" s="157"/>
      <c r="BR21" s="157"/>
      <c r="BS21" s="157"/>
      <c r="BT21" s="157"/>
      <c r="BU21" s="157"/>
      <c r="BV21" s="157"/>
      <c r="BW21" s="157"/>
      <c r="BX21" s="157"/>
      <c r="BY21" s="157"/>
      <c r="BZ21" s="157"/>
      <c r="CA21" s="157"/>
      <c r="CB21" s="157"/>
      <c r="CC21" s="157"/>
      <c r="CD21" s="157"/>
      <c r="CE21" s="157"/>
      <c r="CF21" s="157"/>
      <c r="CG21" s="157"/>
      <c r="CH21" s="157"/>
      <c r="CI21" s="157"/>
      <c r="CJ21" s="157"/>
      <c r="CK21" s="157"/>
      <c r="CL21" s="157"/>
      <c r="CM21" s="157"/>
      <c r="CN21" s="157"/>
      <c r="CO21" s="157"/>
      <c r="CP21" s="157"/>
      <c r="CQ21" s="157"/>
      <c r="CR21" s="157"/>
      <c r="CS21" s="157"/>
      <c r="CT21" s="157"/>
      <c r="CU21" s="157"/>
      <c r="CV21" s="157"/>
      <c r="CW21" s="157"/>
      <c r="CX21" s="157"/>
      <c r="CY21" s="157"/>
      <c r="CZ21" s="157"/>
      <c r="DA21" s="157"/>
      <c r="DB21" s="157"/>
      <c r="DC21" s="157"/>
      <c r="DD21" s="157"/>
      <c r="DE21" s="157"/>
      <c r="DF21" s="157"/>
      <c r="DG21" s="157"/>
      <c r="DH21" s="157"/>
      <c r="DI21" s="157"/>
      <c r="DJ21" s="157"/>
      <c r="DK21" s="157"/>
      <c r="DL21" s="157"/>
      <c r="DM21" s="157"/>
      <c r="DN21" s="157"/>
      <c r="DO21" s="157"/>
      <c r="DP21" s="157"/>
      <c r="DQ21" s="157"/>
      <c r="DR21" s="157"/>
      <c r="DS21" s="157"/>
      <c r="DT21" s="157"/>
      <c r="DU21" s="157"/>
      <c r="DV21" s="157"/>
      <c r="DW21" s="157"/>
      <c r="DX21" s="157"/>
      <c r="DY21" s="157"/>
      <c r="DZ21" s="157"/>
      <c r="EA21" s="157"/>
      <c r="EB21" s="157"/>
      <c r="EC21" s="157"/>
      <c r="ED21" s="157"/>
      <c r="EE21" s="157"/>
      <c r="EF21" s="157"/>
      <c r="EG21" s="157"/>
      <c r="EH21" s="157"/>
      <c r="EI21" s="157"/>
      <c r="EJ21" s="157"/>
      <c r="EK21" s="157"/>
      <c r="EL21" s="157"/>
      <c r="EM21" s="157"/>
      <c r="EN21" s="157"/>
      <c r="EO21" s="157"/>
      <c r="EP21" s="157"/>
      <c r="EQ21" s="157"/>
      <c r="ER21" s="157"/>
      <c r="ES21" s="157"/>
      <c r="ET21" s="157"/>
      <c r="EU21" s="157"/>
      <c r="EV21" s="157"/>
      <c r="EW21" s="157"/>
      <c r="EX21" s="157"/>
      <c r="EY21" s="157"/>
      <c r="EZ21" s="157"/>
      <c r="FA21" s="157"/>
      <c r="FB21" s="157"/>
      <c r="FC21" s="157"/>
      <c r="FD21" s="157"/>
      <c r="FE21" s="157"/>
      <c r="FF21" s="157"/>
      <c r="FG21" s="157"/>
      <c r="FH21" s="157"/>
      <c r="FI21" s="157"/>
      <c r="FJ21" s="157"/>
      <c r="FK21" s="157"/>
      <c r="FL21" s="157"/>
      <c r="FM21" s="157"/>
      <c r="FN21" s="157"/>
      <c r="FO21" s="157"/>
      <c r="FP21" s="157"/>
      <c r="FQ21" s="157"/>
      <c r="FR21" s="157"/>
      <c r="FS21" s="157"/>
      <c r="FT21" s="157"/>
      <c r="FU21" s="157"/>
      <c r="FV21" s="157"/>
      <c r="FW21" s="157"/>
      <c r="FX21" s="157"/>
      <c r="FY21" s="157"/>
      <c r="FZ21" s="157"/>
      <c r="GA21" s="157"/>
      <c r="GB21" s="157"/>
      <c r="GC21" s="157"/>
      <c r="GD21" s="157"/>
      <c r="GE21" s="157"/>
      <c r="GF21" s="157"/>
      <c r="GG21" s="157"/>
      <c r="GH21" s="157"/>
      <c r="GI21" s="157"/>
      <c r="GJ21" s="157"/>
      <c r="GK21" s="157"/>
      <c r="GL21" s="157"/>
      <c r="GM21" s="157"/>
      <c r="GN21" s="157"/>
      <c r="GO21" s="157"/>
      <c r="GP21" s="157"/>
      <c r="GQ21" s="157"/>
      <c r="GR21" s="157"/>
      <c r="GS21" s="157"/>
      <c r="GT21" s="157"/>
      <c r="GU21" s="157"/>
      <c r="GV21" s="157"/>
      <c r="GW21" s="157"/>
      <c r="GX21" s="157"/>
      <c r="GY21" s="157"/>
      <c r="GZ21" s="157"/>
      <c r="HA21" s="157"/>
      <c r="HB21" s="157"/>
      <c r="HC21" s="157"/>
      <c r="HD21" s="157"/>
      <c r="HE21" s="157"/>
      <c r="HF21" s="157"/>
      <c r="HG21" s="157"/>
      <c r="HH21" s="157"/>
      <c r="HI21" s="157"/>
      <c r="HJ21" s="157"/>
      <c r="HK21" s="157"/>
      <c r="HL21" s="157"/>
      <c r="HM21" s="157"/>
      <c r="HN21" s="157"/>
      <c r="HO21" s="157"/>
      <c r="HP21" s="157"/>
      <c r="HQ21" s="157"/>
      <c r="HR21" s="157"/>
      <c r="HS21" s="157"/>
      <c r="HT21" s="157"/>
      <c r="HU21" s="157"/>
      <c r="HV21" s="157"/>
      <c r="HW21" s="157"/>
      <c r="HX21" s="157"/>
      <c r="HY21" s="157"/>
      <c r="HZ21" s="157"/>
      <c r="IA21" s="157"/>
      <c r="IB21" s="157"/>
      <c r="IC21" s="157"/>
      <c r="ID21" s="157"/>
      <c r="IE21" s="157"/>
      <c r="IF21" s="157"/>
      <c r="IG21" s="157"/>
      <c r="IH21" s="157"/>
      <c r="II21" s="157"/>
      <c r="IJ21" s="157"/>
      <c r="IK21" s="157"/>
      <c r="IL21" s="157"/>
      <c r="IM21" s="157"/>
      <c r="IN21" s="157"/>
      <c r="IO21" s="157"/>
      <c r="IP21" s="157"/>
      <c r="IQ21" s="157"/>
      <c r="IR21" s="157"/>
      <c r="IS21" s="157"/>
      <c r="IT21" s="157"/>
      <c r="IU21" s="157"/>
      <c r="IV21" s="157"/>
    </row>
    <row r="22" spans="1:256" ht="15" customHeight="1">
      <c r="A22" s="107"/>
      <c r="B22" s="610" t="s">
        <v>132</v>
      </c>
      <c r="C22" s="611" t="s">
        <v>133</v>
      </c>
      <c r="E22" s="157"/>
      <c r="G22" s="157"/>
      <c r="H22" s="157"/>
      <c r="I22" s="157"/>
      <c r="J22" s="157"/>
      <c r="K22" s="157"/>
      <c r="L22" s="157"/>
      <c r="M22" s="142">
        <v>132042</v>
      </c>
      <c r="N22" s="157"/>
      <c r="O22" s="157"/>
      <c r="P22" s="157"/>
      <c r="Q22" s="157"/>
      <c r="R22" s="157"/>
      <c r="S22" s="157"/>
      <c r="T22" s="157"/>
      <c r="U22" s="157"/>
      <c r="V22" s="157"/>
      <c r="W22" s="157"/>
      <c r="X22" s="157"/>
      <c r="Y22" s="157"/>
      <c r="Z22" s="157"/>
      <c r="AA22" s="157"/>
      <c r="AB22" s="157"/>
      <c r="AC22" s="157"/>
      <c r="AD22" s="157"/>
      <c r="AE22" s="157"/>
      <c r="AF22" s="157"/>
      <c r="AG22" s="157"/>
      <c r="AH22" s="157"/>
      <c r="AI22" s="157"/>
      <c r="AJ22" s="157"/>
      <c r="AK22" s="157"/>
      <c r="AL22" s="157"/>
      <c r="AM22" s="157"/>
      <c r="AN22" s="157"/>
      <c r="AO22" s="157"/>
      <c r="AP22" s="157"/>
      <c r="AQ22" s="157"/>
      <c r="AR22" s="157"/>
      <c r="AS22" s="157"/>
      <c r="AT22" s="157"/>
      <c r="AU22" s="157"/>
      <c r="AV22" s="157"/>
      <c r="AW22" s="157"/>
      <c r="AX22" s="157"/>
      <c r="AY22" s="157"/>
      <c r="AZ22" s="157"/>
      <c r="BA22" s="157"/>
      <c r="BB22" s="157"/>
      <c r="BC22" s="157"/>
      <c r="BD22" s="157"/>
      <c r="BE22" s="157"/>
      <c r="BF22" s="157"/>
      <c r="BG22" s="157"/>
      <c r="BH22" s="157"/>
      <c r="BI22" s="157"/>
      <c r="BJ22" s="157"/>
      <c r="BK22" s="157"/>
      <c r="BL22" s="157"/>
      <c r="BM22" s="157"/>
      <c r="BN22" s="157"/>
      <c r="BO22" s="157"/>
      <c r="BP22" s="157"/>
      <c r="BQ22" s="157"/>
      <c r="BR22" s="157"/>
      <c r="BS22" s="157"/>
      <c r="BT22" s="157"/>
      <c r="BU22" s="157"/>
      <c r="BV22" s="157"/>
      <c r="BW22" s="157"/>
      <c r="BX22" s="157"/>
      <c r="BY22" s="157"/>
      <c r="BZ22" s="157"/>
      <c r="CA22" s="157"/>
      <c r="CB22" s="157"/>
      <c r="CC22" s="157"/>
      <c r="CD22" s="157"/>
      <c r="CE22" s="157"/>
      <c r="CF22" s="157"/>
      <c r="CG22" s="157"/>
      <c r="CH22" s="157"/>
      <c r="CI22" s="157"/>
      <c r="CJ22" s="157"/>
      <c r="CK22" s="157"/>
      <c r="CL22" s="157"/>
      <c r="CM22" s="157"/>
      <c r="CN22" s="157"/>
      <c r="CO22" s="157"/>
      <c r="CP22" s="157"/>
      <c r="CQ22" s="157"/>
      <c r="CR22" s="157"/>
      <c r="CS22" s="157"/>
      <c r="CT22" s="157"/>
      <c r="CU22" s="157"/>
      <c r="CV22" s="157"/>
      <c r="CW22" s="157"/>
      <c r="CX22" s="157"/>
      <c r="CY22" s="157"/>
      <c r="CZ22" s="157"/>
      <c r="DA22" s="157"/>
      <c r="DB22" s="157"/>
      <c r="DC22" s="157"/>
      <c r="DD22" s="157"/>
      <c r="DE22" s="157"/>
      <c r="DF22" s="157"/>
      <c r="DG22" s="157"/>
      <c r="DH22" s="157"/>
      <c r="DI22" s="157"/>
      <c r="DJ22" s="157"/>
      <c r="DK22" s="157"/>
      <c r="DL22" s="157"/>
      <c r="DM22" s="157"/>
      <c r="DN22" s="157"/>
      <c r="DO22" s="157"/>
      <c r="DP22" s="157"/>
      <c r="DQ22" s="157"/>
      <c r="DR22" s="157"/>
      <c r="DS22" s="157"/>
      <c r="DT22" s="157"/>
      <c r="DU22" s="157"/>
      <c r="DV22" s="157"/>
      <c r="DW22" s="157"/>
      <c r="DX22" s="157"/>
      <c r="DY22" s="157"/>
      <c r="DZ22" s="157"/>
      <c r="EA22" s="157"/>
      <c r="EB22" s="157"/>
      <c r="EC22" s="157"/>
      <c r="ED22" s="157"/>
      <c r="EE22" s="157"/>
      <c r="EF22" s="157"/>
      <c r="EG22" s="157"/>
      <c r="EH22" s="157"/>
      <c r="EI22" s="157"/>
      <c r="EJ22" s="157"/>
      <c r="EK22" s="157"/>
      <c r="EL22" s="157"/>
      <c r="EM22" s="157"/>
      <c r="EN22" s="157"/>
      <c r="EO22" s="157"/>
      <c r="EP22" s="157"/>
      <c r="EQ22" s="157"/>
      <c r="ER22" s="157"/>
      <c r="ES22" s="157"/>
      <c r="ET22" s="157"/>
      <c r="EU22" s="157"/>
      <c r="EV22" s="157"/>
      <c r="EW22" s="157"/>
      <c r="EX22" s="157"/>
      <c r="EY22" s="157"/>
      <c r="EZ22" s="157"/>
      <c r="FA22" s="157"/>
      <c r="FB22" s="157"/>
      <c r="FC22" s="157"/>
      <c r="FD22" s="157"/>
      <c r="FE22" s="157"/>
      <c r="FF22" s="157"/>
      <c r="FG22" s="157"/>
      <c r="FH22" s="157"/>
      <c r="FI22" s="157"/>
      <c r="FJ22" s="157"/>
      <c r="FK22" s="157"/>
      <c r="FL22" s="157"/>
      <c r="FM22" s="157"/>
      <c r="FN22" s="157"/>
      <c r="FO22" s="157"/>
      <c r="FP22" s="157"/>
      <c r="FQ22" s="157"/>
      <c r="FR22" s="157"/>
      <c r="FS22" s="157"/>
      <c r="FT22" s="157"/>
      <c r="FU22" s="157"/>
      <c r="FV22" s="157"/>
      <c r="FW22" s="157"/>
      <c r="FX22" s="157"/>
      <c r="FY22" s="157"/>
      <c r="FZ22" s="157"/>
      <c r="GA22" s="157"/>
      <c r="GB22" s="157"/>
      <c r="GC22" s="157"/>
      <c r="GD22" s="157"/>
      <c r="GE22" s="157"/>
      <c r="GF22" s="157"/>
      <c r="GG22" s="157"/>
      <c r="GH22" s="157"/>
      <c r="GI22" s="157"/>
      <c r="GJ22" s="157"/>
      <c r="GK22" s="157"/>
      <c r="GL22" s="157"/>
      <c r="GM22" s="157"/>
      <c r="GN22" s="157"/>
      <c r="GO22" s="157"/>
      <c r="GP22" s="157"/>
      <c r="GQ22" s="157"/>
      <c r="GR22" s="157"/>
      <c r="GS22" s="157"/>
      <c r="GT22" s="157"/>
      <c r="GU22" s="157"/>
      <c r="GV22" s="157"/>
      <c r="GW22" s="157"/>
      <c r="GX22" s="157"/>
      <c r="GY22" s="157"/>
      <c r="GZ22" s="157"/>
      <c r="HA22" s="157"/>
      <c r="HB22" s="157"/>
      <c r="HC22" s="157"/>
      <c r="HD22" s="157"/>
      <c r="HE22" s="157"/>
      <c r="HF22" s="157"/>
      <c r="HG22" s="157"/>
      <c r="HH22" s="157"/>
      <c r="HI22" s="157"/>
      <c r="HJ22" s="157"/>
      <c r="HK22" s="157"/>
      <c r="HL22" s="157"/>
      <c r="HM22" s="157"/>
      <c r="HN22" s="157"/>
      <c r="HO22" s="157"/>
      <c r="HP22" s="157"/>
      <c r="HQ22" s="157"/>
      <c r="HR22" s="157"/>
      <c r="HS22" s="157"/>
      <c r="HT22" s="157"/>
      <c r="HU22" s="157"/>
      <c r="HV22" s="157"/>
      <c r="HW22" s="157"/>
      <c r="HX22" s="157"/>
      <c r="HY22" s="157"/>
      <c r="HZ22" s="157"/>
      <c r="IA22" s="157"/>
      <c r="IB22" s="157"/>
      <c r="IC22" s="157"/>
      <c r="ID22" s="157"/>
      <c r="IE22" s="157"/>
      <c r="IF22" s="157"/>
      <c r="IG22" s="157"/>
      <c r="IH22" s="157"/>
      <c r="II22" s="157"/>
      <c r="IJ22" s="157"/>
      <c r="IK22" s="157"/>
      <c r="IL22" s="157"/>
      <c r="IM22" s="157"/>
      <c r="IN22" s="157"/>
      <c r="IO22" s="157"/>
      <c r="IP22" s="157"/>
      <c r="IQ22" s="157"/>
      <c r="IR22" s="157"/>
      <c r="IS22" s="157"/>
      <c r="IT22" s="157"/>
      <c r="IU22" s="157"/>
      <c r="IV22" s="157"/>
    </row>
    <row r="23" spans="1:256" ht="15" customHeight="1">
      <c r="A23" s="107"/>
      <c r="B23" s="610" t="s">
        <v>134</v>
      </c>
      <c r="C23" s="611" t="s">
        <v>135</v>
      </c>
      <c r="E23" s="157"/>
      <c r="G23" s="157"/>
      <c r="H23" s="157"/>
      <c r="I23" s="157"/>
      <c r="J23" s="157"/>
      <c r="K23" s="157"/>
      <c r="L23" s="157"/>
      <c r="M23" s="142"/>
      <c r="N23" s="157"/>
      <c r="O23" s="157">
        <v>73014</v>
      </c>
      <c r="P23" s="157"/>
      <c r="Q23" s="157"/>
      <c r="R23" s="157"/>
      <c r="S23" s="157"/>
      <c r="T23" s="157"/>
      <c r="U23" s="157"/>
      <c r="V23" s="157"/>
      <c r="W23" s="157"/>
      <c r="X23" s="157"/>
      <c r="Y23" s="157"/>
      <c r="Z23" s="157"/>
      <c r="AA23" s="157"/>
      <c r="AB23" s="157"/>
      <c r="AC23" s="157"/>
      <c r="AD23" s="157"/>
      <c r="AE23" s="157"/>
      <c r="AF23" s="157"/>
      <c r="AG23" s="157"/>
      <c r="AH23" s="157"/>
      <c r="AI23" s="157"/>
      <c r="AJ23" s="157"/>
      <c r="AK23" s="157"/>
      <c r="AL23" s="157"/>
      <c r="AM23" s="157"/>
      <c r="AN23" s="157"/>
      <c r="AO23" s="157"/>
      <c r="AP23" s="157"/>
      <c r="AQ23" s="157"/>
      <c r="AR23" s="157"/>
      <c r="AS23" s="157"/>
      <c r="AT23" s="157"/>
      <c r="AU23" s="157"/>
      <c r="AV23" s="157"/>
      <c r="AW23" s="157"/>
      <c r="AX23" s="157"/>
      <c r="AY23" s="157"/>
      <c r="AZ23" s="157"/>
      <c r="BA23" s="157"/>
      <c r="BB23" s="157"/>
      <c r="BC23" s="157"/>
      <c r="BD23" s="157"/>
      <c r="BE23" s="157"/>
      <c r="BF23" s="157"/>
      <c r="BG23" s="157"/>
      <c r="BH23" s="157"/>
      <c r="BI23" s="157"/>
      <c r="BJ23" s="157"/>
      <c r="BK23" s="157"/>
      <c r="BL23" s="157"/>
      <c r="BM23" s="157"/>
      <c r="BN23" s="157"/>
      <c r="BO23" s="157"/>
      <c r="BP23" s="157"/>
      <c r="BQ23" s="157"/>
      <c r="BR23" s="157"/>
      <c r="BS23" s="157"/>
      <c r="BT23" s="157"/>
      <c r="BU23" s="157"/>
      <c r="BV23" s="157"/>
      <c r="BW23" s="157"/>
      <c r="BX23" s="157"/>
      <c r="BY23" s="157"/>
      <c r="BZ23" s="157"/>
      <c r="CA23" s="157"/>
      <c r="CB23" s="157"/>
      <c r="CC23" s="157"/>
      <c r="CD23" s="157"/>
      <c r="CE23" s="157"/>
      <c r="CF23" s="157"/>
      <c r="CG23" s="157"/>
      <c r="CH23" s="157"/>
      <c r="CI23" s="157"/>
      <c r="CJ23" s="157"/>
      <c r="CK23" s="157"/>
      <c r="CL23" s="157"/>
      <c r="CM23" s="157"/>
      <c r="CN23" s="157"/>
      <c r="CO23" s="157"/>
      <c r="CP23" s="157"/>
      <c r="CQ23" s="157"/>
      <c r="CR23" s="157"/>
      <c r="CS23" s="157"/>
      <c r="CT23" s="157"/>
      <c r="CU23" s="157"/>
      <c r="CV23" s="157"/>
      <c r="CW23" s="157"/>
      <c r="CX23" s="157"/>
      <c r="CY23" s="157"/>
      <c r="CZ23" s="157"/>
      <c r="DA23" s="157"/>
      <c r="DB23" s="157"/>
      <c r="DC23" s="157"/>
      <c r="DD23" s="157"/>
      <c r="DE23" s="157"/>
      <c r="DF23" s="157"/>
      <c r="DG23" s="157"/>
      <c r="DH23" s="157"/>
      <c r="DI23" s="157"/>
      <c r="DJ23" s="157"/>
      <c r="DK23" s="157"/>
      <c r="DL23" s="157"/>
      <c r="DM23" s="157"/>
      <c r="DN23" s="157"/>
      <c r="DO23" s="157"/>
      <c r="DP23" s="157"/>
      <c r="DQ23" s="157"/>
      <c r="DR23" s="157"/>
      <c r="DS23" s="157"/>
      <c r="DT23" s="157"/>
      <c r="DU23" s="157"/>
      <c r="DV23" s="157"/>
      <c r="DW23" s="157"/>
      <c r="DX23" s="157"/>
      <c r="DY23" s="157"/>
      <c r="DZ23" s="157"/>
      <c r="EA23" s="157"/>
      <c r="EB23" s="157"/>
      <c r="EC23" s="157"/>
      <c r="ED23" s="157"/>
      <c r="EE23" s="157"/>
      <c r="EF23" s="157"/>
      <c r="EG23" s="157"/>
      <c r="EH23" s="157"/>
      <c r="EI23" s="157"/>
      <c r="EJ23" s="157"/>
      <c r="EK23" s="157"/>
      <c r="EL23" s="157"/>
      <c r="EM23" s="157"/>
      <c r="EN23" s="157"/>
      <c r="EO23" s="157"/>
      <c r="EP23" s="157"/>
      <c r="EQ23" s="157"/>
      <c r="ER23" s="157"/>
      <c r="ES23" s="157"/>
      <c r="ET23" s="157"/>
      <c r="EU23" s="157"/>
      <c r="EV23" s="157"/>
      <c r="EW23" s="157"/>
      <c r="EX23" s="157"/>
      <c r="EY23" s="157"/>
      <c r="EZ23" s="157"/>
      <c r="FA23" s="157"/>
      <c r="FB23" s="157"/>
      <c r="FC23" s="157"/>
      <c r="FD23" s="157"/>
      <c r="FE23" s="157"/>
      <c r="FF23" s="157"/>
      <c r="FG23" s="157"/>
      <c r="FH23" s="157"/>
      <c r="FI23" s="157"/>
      <c r="FJ23" s="157"/>
      <c r="FK23" s="157"/>
      <c r="FL23" s="157"/>
      <c r="FM23" s="157"/>
      <c r="FN23" s="157"/>
      <c r="FO23" s="157"/>
      <c r="FP23" s="157"/>
      <c r="FQ23" s="157"/>
      <c r="FR23" s="157"/>
      <c r="FS23" s="157"/>
      <c r="FT23" s="157"/>
      <c r="FU23" s="157"/>
      <c r="FV23" s="157"/>
      <c r="FW23" s="157"/>
      <c r="FX23" s="157"/>
      <c r="FY23" s="157"/>
      <c r="FZ23" s="157"/>
      <c r="GA23" s="157"/>
      <c r="GB23" s="157"/>
      <c r="GC23" s="157"/>
      <c r="GD23" s="157"/>
      <c r="GE23" s="157"/>
      <c r="GF23" s="157"/>
      <c r="GG23" s="157"/>
      <c r="GH23" s="157"/>
      <c r="GI23" s="157"/>
      <c r="GJ23" s="157"/>
      <c r="GK23" s="157"/>
      <c r="GL23" s="157"/>
      <c r="GM23" s="157"/>
      <c r="GN23" s="157"/>
      <c r="GO23" s="157"/>
      <c r="GP23" s="157"/>
      <c r="GQ23" s="157"/>
      <c r="GR23" s="157"/>
      <c r="GS23" s="157"/>
      <c r="GT23" s="157"/>
      <c r="GU23" s="157"/>
      <c r="GV23" s="157"/>
      <c r="GW23" s="157"/>
      <c r="GX23" s="157"/>
      <c r="GY23" s="157"/>
      <c r="GZ23" s="157"/>
      <c r="HA23" s="157"/>
      <c r="HB23" s="157"/>
      <c r="HC23" s="157"/>
      <c r="HD23" s="157"/>
      <c r="HE23" s="157"/>
      <c r="HF23" s="157"/>
      <c r="HG23" s="157"/>
      <c r="HH23" s="157"/>
      <c r="HI23" s="157"/>
      <c r="HJ23" s="157"/>
      <c r="HK23" s="157"/>
      <c r="HL23" s="157"/>
      <c r="HM23" s="157"/>
      <c r="HN23" s="157"/>
      <c r="HO23" s="157"/>
      <c r="HP23" s="157"/>
      <c r="HQ23" s="157"/>
      <c r="HR23" s="157"/>
      <c r="HS23" s="157"/>
      <c r="HT23" s="157"/>
      <c r="HU23" s="157"/>
      <c r="HV23" s="157"/>
      <c r="HW23" s="157"/>
      <c r="HX23" s="157"/>
      <c r="HY23" s="157"/>
      <c r="HZ23" s="157"/>
      <c r="IA23" s="157"/>
      <c r="IB23" s="157"/>
      <c r="IC23" s="157"/>
      <c r="ID23" s="157"/>
      <c r="IE23" s="157"/>
      <c r="IF23" s="157"/>
      <c r="IG23" s="157"/>
      <c r="IH23" s="157"/>
      <c r="II23" s="157"/>
      <c r="IJ23" s="157"/>
      <c r="IK23" s="157"/>
      <c r="IL23" s="157"/>
      <c r="IM23" s="157"/>
      <c r="IN23" s="157"/>
      <c r="IO23" s="157"/>
      <c r="IP23" s="157"/>
      <c r="IQ23" s="157"/>
      <c r="IR23" s="157"/>
      <c r="IS23" s="157"/>
      <c r="IT23" s="157"/>
      <c r="IU23" s="157"/>
      <c r="IV23" s="157"/>
    </row>
    <row r="24" spans="1:256" ht="15" customHeight="1">
      <c r="A24" s="107"/>
      <c r="B24" s="610" t="s">
        <v>136</v>
      </c>
      <c r="C24" s="611" t="s">
        <v>137</v>
      </c>
      <c r="E24" s="157"/>
      <c r="G24" s="157"/>
      <c r="H24" s="157"/>
      <c r="I24" s="157"/>
      <c r="J24" s="157"/>
      <c r="K24" s="157"/>
      <c r="L24" s="157"/>
      <c r="M24" s="142"/>
      <c r="N24" s="157"/>
      <c r="O24" s="157"/>
      <c r="P24" s="157">
        <v>40413</v>
      </c>
      <c r="Q24" s="157"/>
      <c r="R24" s="157"/>
      <c r="S24" s="157"/>
      <c r="T24" s="157"/>
      <c r="U24" s="157"/>
      <c r="V24" s="157"/>
      <c r="W24" s="157"/>
      <c r="X24" s="157"/>
      <c r="Y24" s="157"/>
      <c r="Z24" s="157"/>
      <c r="AA24" s="157"/>
      <c r="AB24" s="157"/>
      <c r="AC24" s="157"/>
      <c r="AD24" s="157"/>
      <c r="AE24" s="157"/>
      <c r="AF24" s="157"/>
      <c r="AG24" s="157"/>
      <c r="AH24" s="157"/>
      <c r="AI24" s="157"/>
      <c r="AJ24" s="157"/>
      <c r="AK24" s="157"/>
      <c r="AL24" s="157"/>
      <c r="AM24" s="157"/>
      <c r="AN24" s="157"/>
      <c r="AO24" s="157"/>
      <c r="AP24" s="157"/>
      <c r="AQ24" s="157"/>
      <c r="AR24" s="157"/>
      <c r="AS24" s="157"/>
      <c r="AT24" s="157"/>
      <c r="AU24" s="157"/>
      <c r="AV24" s="157"/>
      <c r="AW24" s="157"/>
      <c r="AX24" s="157"/>
      <c r="AY24" s="157"/>
      <c r="AZ24" s="157"/>
      <c r="BA24" s="157"/>
      <c r="BB24" s="157"/>
      <c r="BC24" s="157"/>
      <c r="BD24" s="157"/>
      <c r="BE24" s="157"/>
      <c r="BF24" s="157"/>
      <c r="BG24" s="157"/>
      <c r="BH24" s="157"/>
      <c r="BI24" s="157"/>
      <c r="BJ24" s="157"/>
      <c r="BK24" s="157"/>
      <c r="BL24" s="157"/>
      <c r="BM24" s="157"/>
      <c r="BN24" s="157"/>
      <c r="BO24" s="157"/>
      <c r="BP24" s="157"/>
      <c r="BQ24" s="157"/>
      <c r="BR24" s="157"/>
      <c r="BS24" s="157"/>
      <c r="BT24" s="157"/>
      <c r="BU24" s="157"/>
      <c r="BV24" s="157"/>
      <c r="BW24" s="157"/>
      <c r="BX24" s="157"/>
      <c r="BY24" s="157"/>
      <c r="BZ24" s="157"/>
      <c r="CA24" s="157"/>
      <c r="CB24" s="157"/>
      <c r="CC24" s="157"/>
      <c r="CD24" s="157"/>
      <c r="CE24" s="157"/>
      <c r="CF24" s="157"/>
      <c r="CG24" s="157"/>
      <c r="CH24" s="157"/>
      <c r="CI24" s="157"/>
      <c r="CJ24" s="157"/>
      <c r="CK24" s="157"/>
      <c r="CL24" s="157"/>
      <c r="CM24" s="157"/>
      <c r="CN24" s="157"/>
      <c r="CO24" s="157"/>
      <c r="CP24" s="157"/>
      <c r="CQ24" s="157"/>
      <c r="CR24" s="157"/>
      <c r="CS24" s="157"/>
      <c r="CT24" s="157"/>
      <c r="CU24" s="157"/>
      <c r="CV24" s="157"/>
      <c r="CW24" s="157"/>
      <c r="CX24" s="157"/>
      <c r="CY24" s="157"/>
      <c r="CZ24" s="157"/>
      <c r="DA24" s="157"/>
      <c r="DB24" s="157"/>
      <c r="DC24" s="157"/>
      <c r="DD24" s="157"/>
      <c r="DE24" s="157"/>
      <c r="DF24" s="157"/>
      <c r="DG24" s="157"/>
      <c r="DH24" s="157"/>
      <c r="DI24" s="157"/>
      <c r="DJ24" s="157"/>
      <c r="DK24" s="157"/>
      <c r="DL24" s="157"/>
      <c r="DM24" s="157"/>
      <c r="DN24" s="157"/>
      <c r="DO24" s="157"/>
      <c r="DP24" s="157"/>
      <c r="DQ24" s="157"/>
      <c r="DR24" s="157"/>
      <c r="DS24" s="157"/>
      <c r="DT24" s="157"/>
      <c r="DU24" s="157"/>
      <c r="DV24" s="157"/>
      <c r="DW24" s="157"/>
      <c r="DX24" s="157"/>
      <c r="DY24" s="157"/>
      <c r="DZ24" s="157"/>
      <c r="EA24" s="157"/>
      <c r="EB24" s="157"/>
      <c r="EC24" s="157"/>
      <c r="ED24" s="157"/>
      <c r="EE24" s="157"/>
      <c r="EF24" s="157"/>
      <c r="EG24" s="157"/>
      <c r="EH24" s="157"/>
      <c r="EI24" s="157"/>
      <c r="EJ24" s="157"/>
      <c r="EK24" s="157"/>
      <c r="EL24" s="157"/>
      <c r="EM24" s="157"/>
      <c r="EN24" s="157"/>
      <c r="EO24" s="157"/>
      <c r="EP24" s="157"/>
      <c r="EQ24" s="157"/>
      <c r="ER24" s="157"/>
      <c r="ES24" s="157"/>
      <c r="ET24" s="157"/>
      <c r="EU24" s="157"/>
      <c r="EV24" s="157"/>
      <c r="EW24" s="157"/>
      <c r="EX24" s="157"/>
      <c r="EY24" s="157"/>
      <c r="EZ24" s="157"/>
      <c r="FA24" s="157"/>
      <c r="FB24" s="157"/>
      <c r="FC24" s="157"/>
      <c r="FD24" s="157"/>
      <c r="FE24" s="157"/>
      <c r="FF24" s="157"/>
      <c r="FG24" s="157"/>
      <c r="FH24" s="157"/>
      <c r="FI24" s="157"/>
      <c r="FJ24" s="157"/>
      <c r="FK24" s="157"/>
      <c r="FL24" s="157"/>
      <c r="FM24" s="157"/>
      <c r="FN24" s="157"/>
      <c r="FO24" s="157"/>
      <c r="FP24" s="157"/>
      <c r="FQ24" s="157"/>
      <c r="FR24" s="157"/>
      <c r="FS24" s="157"/>
      <c r="FT24" s="157"/>
      <c r="FU24" s="157"/>
      <c r="FV24" s="157"/>
      <c r="FW24" s="157"/>
      <c r="FX24" s="157"/>
      <c r="FY24" s="157"/>
      <c r="FZ24" s="157"/>
      <c r="GA24" s="157"/>
      <c r="GB24" s="157"/>
      <c r="GC24" s="157"/>
      <c r="GD24" s="157"/>
      <c r="GE24" s="157"/>
      <c r="GF24" s="157"/>
      <c r="GG24" s="157"/>
      <c r="GH24" s="157"/>
      <c r="GI24" s="157"/>
      <c r="GJ24" s="157"/>
      <c r="GK24" s="157"/>
      <c r="GL24" s="157"/>
      <c r="GM24" s="157"/>
      <c r="GN24" s="157"/>
      <c r="GO24" s="157"/>
      <c r="GP24" s="157"/>
      <c r="GQ24" s="157"/>
      <c r="GR24" s="157"/>
      <c r="GS24" s="157"/>
      <c r="GT24" s="157"/>
      <c r="GU24" s="157"/>
      <c r="GV24" s="157"/>
      <c r="GW24" s="157"/>
      <c r="GX24" s="157"/>
      <c r="GY24" s="157"/>
      <c r="GZ24" s="157"/>
      <c r="HA24" s="157"/>
      <c r="HB24" s="157"/>
      <c r="HC24" s="157"/>
      <c r="HD24" s="157"/>
      <c r="HE24" s="157"/>
      <c r="HF24" s="157"/>
      <c r="HG24" s="157"/>
      <c r="HH24" s="157"/>
      <c r="HI24" s="157"/>
      <c r="HJ24" s="157"/>
      <c r="HK24" s="157"/>
      <c r="HL24" s="157"/>
      <c r="HM24" s="157"/>
      <c r="HN24" s="157"/>
      <c r="HO24" s="157"/>
      <c r="HP24" s="157"/>
      <c r="HQ24" s="157"/>
      <c r="HR24" s="157"/>
      <c r="HS24" s="157"/>
      <c r="HT24" s="157"/>
      <c r="HU24" s="157"/>
      <c r="HV24" s="157"/>
      <c r="HW24" s="157"/>
      <c r="HX24" s="157"/>
      <c r="HY24" s="157"/>
      <c r="HZ24" s="157"/>
      <c r="IA24" s="157"/>
      <c r="IB24" s="157"/>
      <c r="IC24" s="157"/>
      <c r="ID24" s="157"/>
      <c r="IE24" s="157"/>
      <c r="IF24" s="157"/>
      <c r="IG24" s="157"/>
      <c r="IH24" s="157"/>
      <c r="II24" s="157"/>
      <c r="IJ24" s="157"/>
      <c r="IK24" s="157"/>
      <c r="IL24" s="157"/>
      <c r="IM24" s="157"/>
      <c r="IN24" s="157"/>
      <c r="IO24" s="157"/>
      <c r="IP24" s="157"/>
      <c r="IQ24" s="157"/>
      <c r="IR24" s="157"/>
      <c r="IS24" s="157"/>
      <c r="IT24" s="157"/>
      <c r="IU24" s="157"/>
      <c r="IV24" s="157"/>
    </row>
    <row r="25" spans="1:256" ht="16.5" customHeight="1">
      <c r="B25" s="610" t="s">
        <v>138</v>
      </c>
      <c r="C25" s="611" t="s">
        <v>139</v>
      </c>
      <c r="E25" s="157"/>
      <c r="F25" s="157"/>
      <c r="G25" s="157"/>
      <c r="H25" s="157"/>
      <c r="K25" s="157"/>
      <c r="L25" s="157"/>
      <c r="M25" s="157"/>
      <c r="N25" s="142"/>
      <c r="O25" s="142"/>
      <c r="Q25">
        <v>20206</v>
      </c>
      <c r="R25" s="157"/>
      <c r="W25" s="157"/>
      <c r="Y25" s="157"/>
      <c r="AB25" s="157"/>
      <c r="AJ25" s="157"/>
      <c r="AK25" s="157"/>
      <c r="AM25" s="157"/>
      <c r="AS25" s="157"/>
      <c r="BH25" s="157"/>
      <c r="BL25" s="157"/>
      <c r="BM25" s="157"/>
      <c r="BP25" s="157"/>
      <c r="BT25" s="157"/>
      <c r="CA25" s="157"/>
      <c r="CB25" s="157"/>
      <c r="CC25" s="157"/>
    </row>
    <row r="26" spans="1:256" ht="16.5" customHeight="1">
      <c r="B26" s="108"/>
      <c r="C26" s="227"/>
      <c r="E26" s="157"/>
      <c r="F26" s="157"/>
      <c r="G26" s="157"/>
      <c r="H26" s="157"/>
      <c r="K26" s="157"/>
      <c r="L26" s="157"/>
      <c r="M26" s="157"/>
      <c r="N26" s="142"/>
      <c r="O26" s="142"/>
      <c r="R26" s="157"/>
      <c r="W26" s="157"/>
      <c r="Y26" s="157"/>
      <c r="AB26" s="157"/>
      <c r="AJ26" s="157"/>
      <c r="AK26" s="157"/>
      <c r="AM26" s="157"/>
      <c r="AS26" s="157"/>
      <c r="BH26" s="157"/>
      <c r="BL26" s="157"/>
      <c r="BM26" s="157"/>
      <c r="BP26" s="157"/>
      <c r="BT26" s="157"/>
      <c r="CA26" s="157"/>
      <c r="CB26" s="157"/>
      <c r="CC26" s="157"/>
    </row>
    <row r="27" spans="1:256" ht="16.5" customHeight="1">
      <c r="A27" s="82" t="s">
        <v>189</v>
      </c>
      <c r="B27" s="108" t="s">
        <v>1169</v>
      </c>
      <c r="C27" s="536" t="s">
        <v>1281</v>
      </c>
      <c r="E27" s="157"/>
      <c r="F27" s="157"/>
      <c r="G27" s="157"/>
      <c r="H27" s="157"/>
      <c r="K27" s="157"/>
      <c r="L27" s="157"/>
      <c r="M27" s="157"/>
      <c r="N27" s="142"/>
      <c r="O27" s="142"/>
      <c r="R27" s="157"/>
      <c r="W27" s="157"/>
      <c r="Y27" s="157"/>
      <c r="AB27" s="157"/>
      <c r="AJ27" s="157"/>
      <c r="AK27" s="157">
        <v>399999.93</v>
      </c>
      <c r="AM27" s="157"/>
      <c r="AS27" s="157"/>
      <c r="BH27" s="157"/>
      <c r="BL27" s="157"/>
      <c r="BM27" s="157"/>
      <c r="BP27" s="157"/>
      <c r="BT27" s="157"/>
      <c r="CA27" s="157"/>
      <c r="CB27" s="157"/>
      <c r="CC27" s="157"/>
    </row>
    <row r="28" spans="1:256" ht="16.5" customHeight="1">
      <c r="A28" s="82" t="s">
        <v>189</v>
      </c>
      <c r="B28" s="287">
        <v>39</v>
      </c>
      <c r="C28" s="536" t="s">
        <v>1282</v>
      </c>
      <c r="E28" s="157"/>
      <c r="F28" s="157"/>
      <c r="G28" s="157"/>
      <c r="H28" s="157"/>
      <c r="K28" s="157"/>
      <c r="L28" s="157"/>
      <c r="M28" s="157"/>
      <c r="N28" s="142"/>
      <c r="O28" s="142"/>
      <c r="R28" s="157"/>
      <c r="W28" s="157"/>
      <c r="Y28" s="157"/>
      <c r="AB28" s="157"/>
      <c r="AJ28" s="157"/>
      <c r="AK28" s="157">
        <v>399998.85</v>
      </c>
      <c r="AM28" s="157"/>
      <c r="AS28" s="157"/>
      <c r="BH28" s="157"/>
      <c r="BL28" s="157"/>
      <c r="BM28" s="157"/>
      <c r="BP28" s="157"/>
      <c r="BT28" s="157"/>
      <c r="CA28" s="157"/>
      <c r="CB28" s="157"/>
      <c r="CC28" s="157"/>
    </row>
    <row r="29" spans="1:256" ht="16.5" customHeight="1">
      <c r="A29" s="82" t="s">
        <v>290</v>
      </c>
      <c r="B29" s="287">
        <v>2196</v>
      </c>
      <c r="C29" s="536" t="s">
        <v>1283</v>
      </c>
      <c r="E29" s="157"/>
      <c r="F29" s="157"/>
      <c r="G29" s="157"/>
      <c r="H29" s="157"/>
      <c r="K29" s="157"/>
      <c r="L29" s="157"/>
      <c r="M29" s="157"/>
      <c r="N29" s="142"/>
      <c r="O29" s="142"/>
      <c r="R29" s="157"/>
      <c r="W29" s="157"/>
      <c r="Y29" s="157"/>
      <c r="AB29" s="157"/>
      <c r="AJ29" s="157"/>
      <c r="AK29" s="157"/>
      <c r="AM29" s="157"/>
      <c r="AS29" s="157"/>
      <c r="BE29" s="209">
        <v>9610</v>
      </c>
      <c r="BH29" s="157"/>
      <c r="BL29" s="157"/>
      <c r="BM29" s="157"/>
      <c r="BP29" s="157"/>
      <c r="BT29" s="157"/>
      <c r="CA29" s="157"/>
      <c r="CB29" s="157"/>
      <c r="CC29" s="157"/>
    </row>
    <row r="30" spans="1:256" ht="16.5" customHeight="1">
      <c r="B30" s="287"/>
      <c r="C30" s="284"/>
      <c r="E30" s="157"/>
      <c r="F30" s="157"/>
      <c r="G30" s="157"/>
      <c r="H30" s="157"/>
      <c r="K30" s="157"/>
      <c r="L30" s="157"/>
      <c r="M30" s="157"/>
      <c r="N30" s="142"/>
      <c r="O30" s="142"/>
      <c r="R30" s="157"/>
      <c r="W30" s="157"/>
      <c r="Y30" s="157"/>
      <c r="AB30" s="157"/>
      <c r="AJ30" s="157"/>
      <c r="AK30" s="157"/>
      <c r="AM30" s="157"/>
      <c r="AS30" s="157"/>
      <c r="BH30" s="157"/>
      <c r="BL30" s="157"/>
      <c r="BM30" s="157"/>
      <c r="BP30" s="157"/>
      <c r="BT30" s="157"/>
      <c r="CA30" s="157"/>
      <c r="CB30" s="157"/>
      <c r="CC30" s="157"/>
    </row>
    <row r="31" spans="1:256" ht="16.5" customHeight="1">
      <c r="B31" s="389"/>
      <c r="C31" s="389"/>
      <c r="E31" s="157"/>
      <c r="F31" s="157"/>
      <c r="G31" s="157"/>
      <c r="H31" s="157"/>
      <c r="K31" s="157"/>
      <c r="L31" s="157"/>
      <c r="M31" s="157"/>
      <c r="N31" s="142"/>
      <c r="O31" s="142"/>
      <c r="R31" s="157"/>
      <c r="W31" s="157"/>
      <c r="Y31" s="157"/>
      <c r="AB31" s="157"/>
      <c r="AJ31" s="157"/>
      <c r="AK31" s="157"/>
      <c r="AM31" s="157"/>
      <c r="AS31" s="157"/>
      <c r="BH31" s="157"/>
      <c r="BL31" s="157"/>
      <c r="BM31" s="157"/>
      <c r="BP31" s="157"/>
      <c r="BT31" s="157"/>
      <c r="CA31" s="157"/>
      <c r="CB31" s="157"/>
      <c r="CC31" s="157"/>
    </row>
    <row r="32" spans="1:256" ht="15" customHeight="1">
      <c r="B32" s="287"/>
      <c r="C32" s="284"/>
      <c r="F32" s="157"/>
      <c r="H32" s="142"/>
      <c r="J32" s="157"/>
      <c r="K32" s="157"/>
      <c r="M32" s="142"/>
      <c r="P32" s="142"/>
      <c r="Y32" s="157"/>
      <c r="AA32" s="157"/>
      <c r="AK32" s="2"/>
      <c r="AL32" s="157"/>
      <c r="AM32"/>
      <c r="AO32" s="157"/>
      <c r="AZ32" s="157"/>
      <c r="BA32" s="157"/>
      <c r="CC32"/>
      <c r="CD32"/>
      <c r="CU32" s="2"/>
    </row>
    <row r="33" spans="1:96" ht="15" customHeight="1">
      <c r="A33" s="146"/>
      <c r="B33" s="287"/>
      <c r="C33" s="284"/>
      <c r="E33" s="74"/>
      <c r="F33" s="74"/>
      <c r="G33" s="74"/>
      <c r="H33" s="74"/>
      <c r="I33" s="74"/>
      <c r="J33" s="74"/>
      <c r="K33" s="74"/>
      <c r="L33" s="142"/>
      <c r="M33" s="157"/>
      <c r="N33" s="157"/>
      <c r="O33" s="142"/>
      <c r="P33" s="157"/>
      <c r="Q33" s="142"/>
      <c r="R33" s="157"/>
      <c r="S33" s="74"/>
      <c r="T33" s="74"/>
      <c r="U33" s="74"/>
      <c r="V33" s="74"/>
      <c r="W33" s="74"/>
      <c r="X33" s="74"/>
      <c r="Y33" s="74"/>
      <c r="Z33" s="74"/>
      <c r="AA33" s="74"/>
      <c r="AB33" s="74"/>
      <c r="AC33" s="74"/>
      <c r="AD33" s="74"/>
      <c r="AE33" s="74"/>
      <c r="AF33" s="74"/>
      <c r="AG33" s="74"/>
      <c r="AH33" s="74"/>
      <c r="AI33" s="74"/>
      <c r="AJ33" s="74"/>
      <c r="AK33" s="157"/>
      <c r="AL33" s="74"/>
      <c r="AM33" s="157"/>
      <c r="AN33" s="74"/>
      <c r="AO33" s="74"/>
      <c r="AP33" s="74"/>
      <c r="AQ33" s="74"/>
      <c r="AR33" s="74"/>
      <c r="AS33" s="74"/>
      <c r="AT33" s="74"/>
      <c r="AU33" s="74"/>
      <c r="AV33" s="74"/>
      <c r="AW33" s="74"/>
      <c r="AX33" s="74"/>
      <c r="AY33" s="74"/>
      <c r="AZ33" s="74"/>
      <c r="BA33" s="74"/>
      <c r="BB33" s="74"/>
      <c r="BC33" s="74"/>
      <c r="BD33" s="74"/>
      <c r="BE33" s="74"/>
      <c r="BF33" s="74"/>
      <c r="BG33" s="74"/>
      <c r="BH33" s="74"/>
      <c r="BI33" s="74"/>
      <c r="BJ33" s="74"/>
      <c r="BK33" s="74"/>
      <c r="BL33" s="74"/>
      <c r="BM33" s="74"/>
      <c r="BN33" s="74"/>
      <c r="BO33" s="74"/>
      <c r="BP33" s="74"/>
      <c r="BQ33" s="74"/>
      <c r="BR33" s="74"/>
      <c r="BS33" s="74"/>
      <c r="BT33" s="74"/>
      <c r="BU33" s="74"/>
      <c r="BV33" s="74"/>
      <c r="BW33" s="74"/>
      <c r="BX33" s="74"/>
      <c r="BY33" s="74"/>
      <c r="BZ33" s="74"/>
      <c r="CA33" s="74"/>
      <c r="CB33" s="74"/>
      <c r="CC33" s="74"/>
      <c r="CD33" s="74"/>
      <c r="CE33" s="74"/>
      <c r="CF33" s="74"/>
      <c r="CG33" s="74"/>
      <c r="CH33" s="74"/>
      <c r="CI33" s="74"/>
      <c r="CJ33" s="74"/>
      <c r="CK33" s="74"/>
      <c r="CL33" s="74"/>
      <c r="CM33" s="74"/>
      <c r="CN33" s="74"/>
      <c r="CO33" s="74"/>
      <c r="CP33" s="74"/>
      <c r="CQ33" s="74"/>
      <c r="CR33" s="74"/>
    </row>
    <row r="34" spans="1:96">
      <c r="A34" s="146"/>
      <c r="B34" s="287"/>
      <c r="C34" s="284"/>
      <c r="M34" s="142"/>
      <c r="N34" s="142"/>
      <c r="O34" s="142"/>
      <c r="P34" s="142"/>
      <c r="Q34" s="142"/>
      <c r="R34" s="142"/>
      <c r="CK34"/>
    </row>
    <row r="35" spans="1:96">
      <c r="A35" s="146"/>
      <c r="B35" s="287"/>
      <c r="C35" s="284"/>
      <c r="M35" s="142"/>
      <c r="N35" s="142"/>
      <c r="O35" s="142"/>
      <c r="P35" s="142"/>
      <c r="Q35" s="142"/>
      <c r="R35" s="142"/>
      <c r="CK35"/>
    </row>
    <row r="36" spans="1:96">
      <c r="A36" s="146"/>
      <c r="B36" s="287"/>
      <c r="C36" s="284"/>
      <c r="D36"/>
      <c r="M36" s="142"/>
      <c r="N36" s="142"/>
      <c r="O36" s="142"/>
      <c r="P36" s="142"/>
      <c r="Q36" s="142"/>
      <c r="R36" s="142"/>
      <c r="CK36"/>
    </row>
    <row r="37" spans="1:96">
      <c r="A37" s="107"/>
      <c r="B37" s="108"/>
      <c r="C37" s="234"/>
      <c r="D37"/>
      <c r="M37" s="142"/>
      <c r="N37" s="142"/>
      <c r="O37" s="142"/>
      <c r="P37" s="142"/>
      <c r="Q37" s="142"/>
      <c r="R37" s="142"/>
      <c r="CK37"/>
    </row>
    <row r="38" spans="1:96">
      <c r="A38" s="107"/>
      <c r="B38" s="108"/>
      <c r="C38" s="229"/>
      <c r="D38"/>
      <c r="M38" s="142"/>
      <c r="N38" s="142"/>
      <c r="O38" s="142"/>
      <c r="P38" s="142"/>
      <c r="Q38" s="142"/>
      <c r="R38" s="142"/>
      <c r="CK38"/>
    </row>
    <row r="39" spans="1:96">
      <c r="A39" s="107"/>
      <c r="B39" s="108"/>
      <c r="C39" s="243"/>
      <c r="M39" s="142"/>
      <c r="N39" s="142"/>
      <c r="O39" s="142"/>
      <c r="P39" s="142"/>
      <c r="Q39" s="142"/>
      <c r="R39" s="142"/>
      <c r="CK39"/>
    </row>
    <row r="40" spans="1:96">
      <c r="A40" s="107"/>
      <c r="B40" s="108"/>
      <c r="C40" s="243"/>
      <c r="M40" s="142"/>
      <c r="N40" s="142"/>
      <c r="O40" s="142"/>
      <c r="P40" s="142"/>
      <c r="Q40" s="142"/>
      <c r="R40" s="142"/>
      <c r="CK40"/>
    </row>
    <row r="41" spans="1:96" ht="15" customHeight="1">
      <c r="A41" s="107"/>
      <c r="B41" s="108"/>
      <c r="C41" s="243"/>
      <c r="E41" s="74"/>
      <c r="F41" s="74"/>
      <c r="G41" s="74"/>
      <c r="H41" s="74"/>
      <c r="I41" s="74"/>
      <c r="J41" s="74"/>
      <c r="K41" s="74"/>
      <c r="M41" s="74"/>
      <c r="N41" s="74"/>
      <c r="O41" s="190"/>
      <c r="P41" s="142"/>
      <c r="Q41" s="142"/>
      <c r="R41" s="142"/>
      <c r="S41" s="74"/>
      <c r="T41" s="74"/>
      <c r="U41" s="74"/>
      <c r="V41" s="74"/>
      <c r="W41" s="74"/>
      <c r="X41" s="74"/>
      <c r="Y41" s="74"/>
      <c r="Z41" s="74"/>
      <c r="AA41" s="74"/>
      <c r="AB41" s="74"/>
      <c r="AC41" s="74"/>
      <c r="AD41" s="74"/>
      <c r="AE41" s="74"/>
      <c r="AF41" s="74"/>
      <c r="AG41" s="74"/>
      <c r="AH41" s="74"/>
      <c r="AI41" s="74"/>
      <c r="AJ41" s="74"/>
      <c r="AK41" s="74"/>
      <c r="AL41" s="74"/>
      <c r="AN41" s="74"/>
      <c r="AO41" s="74"/>
      <c r="AP41" s="74"/>
      <c r="AQ41" s="74"/>
      <c r="AR41" s="156"/>
      <c r="AS41" s="74"/>
      <c r="AT41" s="74"/>
      <c r="AU41" s="74"/>
      <c r="AV41" s="74"/>
      <c r="AW41" s="74"/>
      <c r="AX41" s="74"/>
      <c r="AY41" s="74"/>
      <c r="AZ41" s="74"/>
      <c r="BA41" s="74"/>
      <c r="BB41" s="74"/>
      <c r="BC41" s="74"/>
      <c r="BD41" s="74"/>
      <c r="BE41" s="74"/>
      <c r="BF41" s="74"/>
      <c r="BG41" s="74"/>
      <c r="BH41" s="74"/>
      <c r="BI41" s="74"/>
      <c r="BJ41" s="74"/>
      <c r="BK41" s="74"/>
      <c r="BL41" s="74"/>
      <c r="BM41" s="74"/>
      <c r="BN41" s="74"/>
      <c r="BO41" s="74"/>
      <c r="BP41" s="74"/>
      <c r="BQ41" s="74"/>
      <c r="BR41" s="74"/>
      <c r="BS41" s="74"/>
      <c r="BT41" s="74"/>
      <c r="BU41" s="74"/>
      <c r="BV41" s="74"/>
      <c r="BW41" s="74"/>
      <c r="BX41" s="74"/>
      <c r="BY41" s="74"/>
      <c r="BZ41" s="74"/>
      <c r="CA41" s="74"/>
      <c r="CB41" s="74"/>
      <c r="CC41" s="74"/>
      <c r="CD41" s="74"/>
      <c r="CE41" s="74"/>
      <c r="CF41" s="74"/>
      <c r="CG41" s="74"/>
      <c r="CH41" s="74"/>
      <c r="CI41" s="74"/>
      <c r="CK41" s="74"/>
      <c r="CL41" s="74"/>
      <c r="CM41" s="74"/>
      <c r="CN41" s="74"/>
      <c r="CO41" s="74"/>
      <c r="CP41" s="74"/>
      <c r="CQ41" s="74"/>
      <c r="CR41" s="74"/>
    </row>
    <row r="42" spans="1:96" ht="15" customHeight="1">
      <c r="A42" s="107"/>
      <c r="B42" s="108"/>
      <c r="C42" s="243"/>
      <c r="E42" s="74"/>
      <c r="F42" s="74"/>
      <c r="G42" s="74"/>
      <c r="H42" s="74"/>
      <c r="I42" s="74"/>
      <c r="J42" s="74"/>
      <c r="K42" s="74"/>
      <c r="M42" s="74"/>
      <c r="N42" s="74"/>
      <c r="O42" s="74"/>
      <c r="P42" s="239"/>
      <c r="Q42" s="74"/>
      <c r="R42" s="74"/>
      <c r="S42" s="74"/>
      <c r="T42" s="74"/>
      <c r="U42" s="74"/>
      <c r="V42" s="74"/>
      <c r="W42" s="74"/>
      <c r="X42" s="74"/>
      <c r="Y42" s="74"/>
      <c r="Z42" s="74"/>
      <c r="AA42" s="74"/>
      <c r="AB42" s="74"/>
      <c r="AC42" s="74"/>
      <c r="AD42" s="74"/>
      <c r="AE42" s="74"/>
      <c r="AF42" s="74"/>
      <c r="AG42" s="74"/>
      <c r="AH42" s="74"/>
      <c r="AI42" s="74"/>
      <c r="AJ42" s="74"/>
      <c r="AK42" s="74"/>
      <c r="AL42" s="74"/>
      <c r="AM42" s="157"/>
      <c r="AN42" s="74"/>
      <c r="AO42" s="74"/>
      <c r="AP42" s="74"/>
      <c r="AQ42" s="74"/>
      <c r="AR42" s="156"/>
      <c r="AS42" s="74"/>
      <c r="AT42" s="74"/>
      <c r="AU42" s="74"/>
      <c r="AV42" s="74"/>
      <c r="AW42" s="74"/>
      <c r="AX42" s="74"/>
      <c r="AY42" s="74"/>
      <c r="AZ42" s="74"/>
      <c r="BA42" s="74"/>
      <c r="BB42" s="74"/>
      <c r="BC42" s="74"/>
      <c r="BD42" s="74"/>
      <c r="BE42" s="74"/>
      <c r="BF42" s="74"/>
      <c r="BG42" s="74"/>
      <c r="BH42" s="74"/>
      <c r="BI42" s="74"/>
      <c r="BJ42" s="74"/>
      <c r="BK42" s="74"/>
      <c r="BL42" s="74"/>
      <c r="BM42" s="74"/>
      <c r="BN42" s="74"/>
      <c r="BO42" s="74"/>
      <c r="BP42" s="74"/>
      <c r="BQ42" s="74"/>
      <c r="BR42" s="74"/>
      <c r="BS42" s="74"/>
      <c r="BT42" s="74"/>
      <c r="BU42" s="74"/>
      <c r="BV42" s="74"/>
      <c r="BW42" s="74"/>
      <c r="BX42" s="74"/>
      <c r="BY42" s="74"/>
      <c r="BZ42" s="74"/>
      <c r="CA42" s="74"/>
      <c r="CB42" s="74"/>
      <c r="CC42" s="74"/>
      <c r="CD42" s="74"/>
      <c r="CE42" s="74"/>
      <c r="CF42" s="74"/>
      <c r="CG42" s="74"/>
      <c r="CH42" s="74"/>
      <c r="CI42" s="74"/>
      <c r="CK42" s="74"/>
      <c r="CL42" s="74"/>
      <c r="CM42" s="74"/>
      <c r="CN42" s="74"/>
      <c r="CO42" s="74"/>
      <c r="CP42" s="74"/>
      <c r="CQ42" s="74"/>
      <c r="CR42" s="74"/>
    </row>
    <row r="43" spans="1:96" ht="15" customHeight="1">
      <c r="A43" s="107"/>
      <c r="B43" s="247"/>
      <c r="C43" s="243"/>
      <c r="E43" s="74"/>
      <c r="F43" s="74"/>
      <c r="G43" s="74"/>
      <c r="H43" s="74"/>
      <c r="I43" s="74"/>
      <c r="J43" s="74"/>
      <c r="K43" s="74"/>
      <c r="M43" s="74"/>
      <c r="N43" s="74"/>
      <c r="O43" s="74"/>
      <c r="P43" s="74"/>
      <c r="Q43" s="239"/>
      <c r="R43" s="74"/>
      <c r="S43" s="74"/>
      <c r="T43" s="74"/>
      <c r="U43" s="74"/>
      <c r="V43" s="74"/>
      <c r="W43" s="74"/>
      <c r="X43" s="74"/>
      <c r="Y43" s="74"/>
      <c r="Z43" s="74"/>
      <c r="AA43" s="74"/>
      <c r="AB43" s="74"/>
      <c r="AC43" s="74"/>
      <c r="AD43" s="74"/>
      <c r="AE43" s="74"/>
      <c r="AF43" s="74"/>
      <c r="AG43" s="74"/>
      <c r="AH43" s="74"/>
      <c r="AI43" s="74"/>
      <c r="AJ43" s="74"/>
      <c r="AK43" s="80"/>
      <c r="AL43" s="74"/>
      <c r="AM43" s="157"/>
      <c r="AN43" s="74"/>
      <c r="AO43" s="74"/>
      <c r="AP43" s="74"/>
      <c r="AQ43" s="74"/>
      <c r="AR43" s="74"/>
      <c r="AS43" s="74"/>
      <c r="AT43" s="74"/>
      <c r="AU43" s="74"/>
      <c r="AV43" s="74"/>
      <c r="AW43" s="74"/>
      <c r="AX43" s="74"/>
      <c r="AY43" s="74"/>
      <c r="AZ43" s="74"/>
      <c r="BA43" s="74"/>
      <c r="BB43" s="74"/>
      <c r="BC43" s="74"/>
      <c r="BD43" s="74"/>
      <c r="BE43" s="74"/>
      <c r="BF43" s="74"/>
      <c r="BG43" s="74"/>
      <c r="BH43" s="74"/>
      <c r="BI43" s="74"/>
      <c r="BJ43" s="74"/>
      <c r="BK43" s="74"/>
      <c r="BL43" s="74"/>
      <c r="BM43" s="74"/>
      <c r="BN43" s="74"/>
      <c r="BO43" s="74"/>
      <c r="BP43" s="74"/>
      <c r="BQ43" s="74"/>
      <c r="BR43" s="74"/>
      <c r="BS43" s="74"/>
      <c r="BT43" s="74"/>
      <c r="BU43" s="74"/>
      <c r="BV43" s="74"/>
      <c r="BW43" s="74"/>
      <c r="BX43" s="74"/>
      <c r="BY43" s="74"/>
      <c r="BZ43" s="74"/>
      <c r="CA43" s="74"/>
      <c r="CB43" s="74"/>
      <c r="CC43" s="74"/>
      <c r="CD43" s="74"/>
      <c r="CE43" s="74"/>
      <c r="CF43" s="74"/>
      <c r="CG43" s="74"/>
      <c r="CH43" s="74"/>
      <c r="CI43" s="74"/>
      <c r="CJ43" s="74"/>
      <c r="CK43" s="74"/>
      <c r="CL43" s="74"/>
      <c r="CM43" s="74"/>
      <c r="CN43" s="74"/>
      <c r="CO43" s="74"/>
      <c r="CP43" s="74"/>
      <c r="CQ43" s="74"/>
      <c r="CR43" s="74"/>
    </row>
    <row r="44" spans="1:96" ht="15" customHeight="1">
      <c r="B44" s="108"/>
      <c r="C44" s="228"/>
      <c r="D44" s="239"/>
      <c r="E44" s="74"/>
      <c r="F44" s="74"/>
      <c r="G44" s="74"/>
      <c r="H44" s="74"/>
      <c r="I44" s="74"/>
      <c r="J44" s="74"/>
      <c r="K44" s="74"/>
      <c r="M44" s="74"/>
      <c r="N44" s="74"/>
      <c r="O44" s="74"/>
      <c r="P44" s="74"/>
      <c r="Q44" s="74"/>
      <c r="R44" s="74"/>
      <c r="S44" s="74"/>
      <c r="T44" s="74"/>
      <c r="U44" s="74"/>
      <c r="V44" s="74"/>
      <c r="W44" s="74"/>
      <c r="X44" s="74"/>
      <c r="Y44" s="74"/>
      <c r="Z44" s="74"/>
      <c r="AA44" s="74"/>
      <c r="AB44" s="74"/>
      <c r="AC44" s="74"/>
      <c r="AD44" s="74"/>
      <c r="AE44" s="74"/>
      <c r="AF44" s="74"/>
      <c r="AG44" s="74"/>
      <c r="AH44" s="74"/>
      <c r="AI44" s="74"/>
      <c r="AJ44" s="74"/>
      <c r="AK44" s="157"/>
      <c r="AL44" s="74"/>
      <c r="AM44" s="157"/>
      <c r="AN44" s="74"/>
      <c r="AO44" s="74"/>
      <c r="AP44" s="74"/>
      <c r="AQ44" s="74"/>
      <c r="AR44" s="74"/>
      <c r="AS44" s="74"/>
      <c r="AT44" s="74"/>
      <c r="AU44" s="74"/>
      <c r="AV44" s="74"/>
      <c r="AW44" s="74"/>
      <c r="AX44" s="74"/>
      <c r="AY44" s="74"/>
      <c r="AZ44" s="74"/>
      <c r="BA44" s="74"/>
      <c r="BB44" s="74"/>
      <c r="BC44" s="74"/>
      <c r="BD44" s="74"/>
      <c r="BE44" s="74"/>
      <c r="BF44" s="74"/>
      <c r="BG44" s="74"/>
      <c r="BH44" s="74"/>
      <c r="BI44" s="74"/>
      <c r="BJ44" s="74"/>
      <c r="BK44" s="74"/>
      <c r="BL44" s="74"/>
      <c r="BM44" s="74"/>
      <c r="BN44" s="74"/>
      <c r="BO44" s="74"/>
      <c r="BP44" s="74"/>
      <c r="BQ44" s="74"/>
      <c r="BR44" s="74"/>
      <c r="BS44" s="74"/>
      <c r="BT44" s="74"/>
      <c r="BU44" s="74"/>
      <c r="BV44" s="74"/>
      <c r="BW44" s="74"/>
      <c r="BX44" s="74"/>
      <c r="BY44" s="74"/>
      <c r="BZ44" s="74"/>
      <c r="CA44" s="74"/>
      <c r="CB44" s="74"/>
      <c r="CC44" s="74"/>
      <c r="CD44" s="74"/>
      <c r="CE44" s="74"/>
      <c r="CF44" s="74"/>
      <c r="CG44" s="74"/>
      <c r="CH44" s="74"/>
      <c r="CI44" s="74"/>
      <c r="CJ44" s="74"/>
      <c r="CK44" s="74"/>
      <c r="CL44" s="74"/>
      <c r="CM44" s="74"/>
      <c r="CN44" s="74"/>
      <c r="CO44" s="74"/>
      <c r="CP44" s="74"/>
      <c r="CQ44" s="74"/>
      <c r="CR44" s="74"/>
    </row>
    <row r="45" spans="1:96">
      <c r="A45" s="235"/>
      <c r="B45" s="235"/>
      <c r="C45" s="229"/>
      <c r="D45" s="157"/>
      <c r="AJ45" s="74"/>
      <c r="AK45" s="157"/>
      <c r="AM45" s="157"/>
    </row>
    <row r="46" spans="1:96" ht="15" customHeight="1">
      <c r="A46" s="235"/>
      <c r="B46" s="235"/>
      <c r="C46" s="229"/>
      <c r="D46" s="157"/>
      <c r="E46" s="74"/>
      <c r="F46" s="74"/>
      <c r="G46" s="74"/>
      <c r="H46" s="74"/>
      <c r="I46" s="74"/>
      <c r="J46" s="74"/>
      <c r="K46" s="74"/>
      <c r="L46" s="74"/>
      <c r="M46" s="74"/>
      <c r="N46" s="74"/>
      <c r="O46" s="74"/>
      <c r="P46" s="74"/>
      <c r="Q46" s="74"/>
      <c r="R46" s="74"/>
      <c r="S46" s="74"/>
      <c r="T46" s="74"/>
      <c r="U46" s="74"/>
      <c r="V46" s="74"/>
      <c r="W46" s="74"/>
      <c r="X46" s="74"/>
      <c r="Y46" s="156"/>
      <c r="Z46" s="74"/>
      <c r="AA46" s="74"/>
      <c r="AB46" s="74"/>
      <c r="AC46" s="74"/>
      <c r="AD46" s="74"/>
      <c r="AE46" s="74"/>
      <c r="AF46" s="74"/>
      <c r="AG46" s="74"/>
      <c r="AH46" s="74"/>
      <c r="AI46" s="74"/>
      <c r="AJ46" s="74"/>
      <c r="AK46" s="157"/>
      <c r="AL46" s="74"/>
      <c r="AM46" s="157"/>
      <c r="AN46" s="74"/>
      <c r="AO46" s="74"/>
      <c r="AP46" s="74"/>
      <c r="AQ46" s="74"/>
      <c r="AR46" s="74"/>
      <c r="AS46" s="74"/>
      <c r="AT46" s="74"/>
      <c r="AU46" s="74"/>
      <c r="AV46" s="74"/>
      <c r="AW46" s="74"/>
      <c r="AX46" s="74"/>
      <c r="AY46" s="74"/>
      <c r="AZ46" s="74"/>
      <c r="BA46" s="74"/>
      <c r="BB46" s="74"/>
      <c r="BC46" s="74"/>
      <c r="BD46" s="74"/>
      <c r="BE46" s="74"/>
      <c r="BF46" s="74"/>
      <c r="BG46" s="74"/>
      <c r="BH46" s="74"/>
      <c r="BI46" s="74"/>
      <c r="BJ46" s="74"/>
      <c r="BK46" s="74"/>
      <c r="BL46" s="74"/>
      <c r="BM46" s="74"/>
      <c r="BN46" s="74"/>
      <c r="BO46" s="74"/>
      <c r="BP46" s="74"/>
      <c r="BQ46" s="74"/>
      <c r="BR46" s="74"/>
      <c r="BS46" s="74"/>
      <c r="BT46" s="74"/>
      <c r="BU46" s="74"/>
      <c r="BV46" s="74"/>
      <c r="BW46" s="74"/>
      <c r="BX46" s="74"/>
      <c r="BY46" s="74"/>
      <c r="BZ46" s="74"/>
      <c r="CA46" s="74"/>
      <c r="CB46" s="74"/>
      <c r="CC46" s="74"/>
      <c r="CD46" s="74"/>
      <c r="CE46" s="74"/>
      <c r="CF46" s="74"/>
      <c r="CG46" s="74"/>
      <c r="CH46" s="74"/>
      <c r="CI46" s="74"/>
      <c r="CK46" s="74"/>
      <c r="CL46" s="74"/>
      <c r="CM46" s="74"/>
      <c r="CN46" s="74"/>
      <c r="CO46" s="74"/>
      <c r="CP46" s="74"/>
      <c r="CQ46" s="74"/>
      <c r="CR46" s="74"/>
    </row>
    <row r="47" spans="1:96">
      <c r="A47" s="146"/>
      <c r="B47" s="238"/>
      <c r="C47" s="228"/>
      <c r="D47" s="157"/>
      <c r="E47" s="74"/>
      <c r="F47" s="74"/>
      <c r="G47" s="74"/>
      <c r="H47" s="74"/>
      <c r="I47" s="74"/>
      <c r="J47" s="74"/>
      <c r="K47" s="74"/>
      <c r="L47" s="74"/>
      <c r="M47" s="74"/>
      <c r="N47" s="74"/>
      <c r="O47" s="74"/>
      <c r="P47" s="74"/>
      <c r="Q47" s="74"/>
      <c r="R47" s="74"/>
      <c r="S47" s="74"/>
      <c r="T47" s="74"/>
      <c r="U47" s="74"/>
      <c r="V47" s="74"/>
      <c r="W47" s="74"/>
      <c r="X47" s="74"/>
      <c r="Y47" s="74"/>
      <c r="Z47" s="74"/>
      <c r="AA47" s="74"/>
      <c r="AB47" s="74"/>
      <c r="AC47" s="74"/>
      <c r="AD47" s="74"/>
      <c r="AE47" s="74"/>
      <c r="AF47" s="74"/>
      <c r="AG47" s="74"/>
      <c r="AH47" s="74"/>
      <c r="AI47" s="74"/>
      <c r="AJ47" s="74"/>
      <c r="AK47" s="157"/>
      <c r="AL47" s="74"/>
      <c r="AM47" s="157"/>
      <c r="AN47" s="74"/>
      <c r="AO47" s="74"/>
      <c r="AP47" s="74"/>
      <c r="AQ47" s="74"/>
      <c r="AR47" s="74"/>
      <c r="AS47" s="74"/>
      <c r="AT47" s="74"/>
      <c r="AU47" s="74"/>
      <c r="AV47" s="74"/>
      <c r="AW47" s="74"/>
      <c r="AX47" s="74"/>
      <c r="AY47" s="74"/>
      <c r="AZ47" s="74"/>
      <c r="BA47" s="74"/>
      <c r="BB47" s="74"/>
      <c r="BC47" s="74"/>
      <c r="BD47" s="74"/>
      <c r="BE47" s="74"/>
      <c r="BF47" s="74"/>
      <c r="BG47" s="74"/>
      <c r="BH47" s="74"/>
      <c r="BI47" s="74"/>
      <c r="BJ47" s="74"/>
      <c r="BK47" s="74"/>
      <c r="BL47" s="74"/>
      <c r="BM47" s="74"/>
      <c r="BN47" s="74"/>
      <c r="BO47" s="74"/>
      <c r="BP47" s="74"/>
      <c r="BQ47" s="74"/>
      <c r="BR47" s="74"/>
      <c r="BS47" s="74"/>
      <c r="BT47" s="74"/>
      <c r="BU47" s="74"/>
      <c r="BV47" s="74"/>
      <c r="BW47" s="74"/>
      <c r="BX47" s="74"/>
      <c r="BY47" s="74"/>
      <c r="BZ47" s="74"/>
      <c r="CA47" s="74"/>
      <c r="CB47" s="74"/>
      <c r="CC47" s="74"/>
      <c r="CD47" s="74"/>
      <c r="CE47" s="74"/>
      <c r="CF47" s="74"/>
      <c r="CG47" s="74"/>
      <c r="CH47" s="74"/>
      <c r="CI47" s="74"/>
      <c r="CJ47" s="74"/>
      <c r="CK47" s="74"/>
      <c r="CL47" s="74"/>
      <c r="CM47" s="74"/>
      <c r="CN47" s="74"/>
      <c r="CO47" s="74"/>
      <c r="CP47" s="74"/>
      <c r="CQ47" s="74"/>
      <c r="CR47" s="74"/>
    </row>
    <row r="48" spans="1:96" ht="15" customHeight="1">
      <c r="A48" s="146"/>
      <c r="B48" s="238"/>
      <c r="C48" s="228"/>
      <c r="D48" s="157"/>
      <c r="E48" s="74"/>
      <c r="F48" s="74"/>
      <c r="G48" s="74"/>
      <c r="H48" s="74"/>
      <c r="I48" s="74"/>
      <c r="J48" s="74"/>
      <c r="K48" s="74"/>
      <c r="L48" s="74"/>
      <c r="M48" s="74"/>
      <c r="N48" s="74"/>
      <c r="O48" s="74"/>
      <c r="P48" s="74"/>
      <c r="Q48" s="74"/>
      <c r="R48" s="74"/>
      <c r="S48" s="74"/>
      <c r="T48" s="74"/>
      <c r="U48" s="74"/>
      <c r="V48" s="74"/>
      <c r="W48" s="74"/>
      <c r="X48" s="74"/>
      <c r="Y48" s="74"/>
      <c r="Z48" s="74"/>
      <c r="AA48" s="74"/>
      <c r="AB48" s="74"/>
      <c r="AC48" s="74"/>
      <c r="AD48" s="74"/>
      <c r="AE48" s="74"/>
      <c r="AF48" s="74"/>
      <c r="AG48" s="74"/>
      <c r="AH48" s="74"/>
      <c r="AI48" s="74"/>
      <c r="AJ48" s="74"/>
      <c r="AK48" s="74"/>
      <c r="AL48" s="74"/>
      <c r="AM48" s="157"/>
      <c r="AN48" s="74"/>
      <c r="AO48" s="74"/>
      <c r="AP48" s="74"/>
      <c r="AQ48" s="74"/>
      <c r="AR48" s="74"/>
      <c r="AS48" s="74"/>
      <c r="AT48" s="74"/>
      <c r="AU48" s="74"/>
      <c r="AV48" s="74"/>
      <c r="AW48" s="74"/>
      <c r="AX48" s="74"/>
      <c r="AY48" s="74"/>
      <c r="AZ48" s="74"/>
      <c r="BA48" s="74"/>
      <c r="BB48" s="74"/>
      <c r="BC48" s="74"/>
      <c r="BD48" s="74"/>
      <c r="BE48" s="74"/>
      <c r="BF48" s="74"/>
      <c r="BG48" s="74"/>
      <c r="BH48" s="74"/>
      <c r="BI48" s="74"/>
      <c r="BJ48" s="74"/>
      <c r="BK48" s="74"/>
      <c r="BL48" s="74"/>
      <c r="BM48" s="74"/>
      <c r="BN48" s="74"/>
      <c r="BO48" s="74"/>
      <c r="BP48" s="74"/>
      <c r="BQ48" s="74"/>
      <c r="BR48" s="74"/>
      <c r="BS48" s="74"/>
      <c r="BT48" s="74"/>
      <c r="BU48" s="74"/>
      <c r="BV48" s="74"/>
      <c r="BW48" s="74"/>
      <c r="BX48" s="74"/>
      <c r="BY48" s="74"/>
      <c r="BZ48" s="74"/>
      <c r="CA48" s="74"/>
      <c r="CB48" s="74"/>
      <c r="CC48" s="74"/>
      <c r="CD48" s="74"/>
      <c r="CE48" s="74"/>
      <c r="CF48" s="74"/>
      <c r="CG48" s="74"/>
      <c r="CH48" s="74"/>
      <c r="CI48" s="74"/>
      <c r="CJ48" s="74"/>
      <c r="CK48" s="74"/>
      <c r="CL48" s="74"/>
      <c r="CM48" s="74"/>
      <c r="CN48" s="74"/>
      <c r="CO48" s="74"/>
      <c r="CP48" s="74"/>
      <c r="CQ48" s="74"/>
      <c r="CR48" s="74"/>
    </row>
    <row r="49" spans="1:96" ht="15" customHeight="1">
      <c r="A49" s="146"/>
      <c r="B49"/>
      <c r="C49"/>
      <c r="D49" s="157"/>
      <c r="E49" s="74"/>
      <c r="F49" s="74"/>
      <c r="G49" s="74"/>
      <c r="H49" s="74"/>
      <c r="I49" s="74"/>
      <c r="J49" s="74"/>
      <c r="K49" s="74"/>
      <c r="L49" s="74"/>
      <c r="M49" s="74"/>
      <c r="N49" s="74"/>
      <c r="O49" s="74"/>
      <c r="P49" s="74"/>
      <c r="Q49" s="74"/>
      <c r="R49" s="74"/>
      <c r="S49" s="74"/>
      <c r="T49" s="74"/>
      <c r="U49" s="74"/>
      <c r="V49" s="74"/>
      <c r="W49" s="74"/>
      <c r="X49" s="74"/>
      <c r="Y49" s="74"/>
      <c r="Z49" s="74"/>
      <c r="AA49" s="74"/>
      <c r="AB49" s="74"/>
      <c r="AC49" s="74"/>
      <c r="AD49" s="74"/>
      <c r="AE49" s="74"/>
      <c r="AF49" s="74"/>
      <c r="AG49" s="74"/>
      <c r="AH49" s="74"/>
      <c r="AI49" s="74"/>
      <c r="AJ49" s="74"/>
      <c r="AK49" s="74"/>
      <c r="AL49" s="74"/>
      <c r="AM49" s="157"/>
      <c r="AN49" s="74"/>
      <c r="AO49" s="74"/>
      <c r="AP49" s="74"/>
      <c r="AQ49" s="74"/>
      <c r="AR49" s="74"/>
      <c r="AS49" s="74"/>
      <c r="AT49" s="74"/>
      <c r="AU49" s="74"/>
      <c r="AV49" s="74"/>
      <c r="AW49" s="74"/>
      <c r="AX49" s="74"/>
      <c r="AY49" s="74"/>
      <c r="AZ49" s="74"/>
      <c r="BA49" s="74"/>
      <c r="BB49" s="74"/>
      <c r="BC49" s="74"/>
      <c r="BD49" s="74"/>
      <c r="BE49" s="74"/>
      <c r="BF49" s="74"/>
      <c r="BG49" s="74"/>
      <c r="BH49" s="74"/>
      <c r="BI49" s="74"/>
      <c r="BJ49" s="74"/>
      <c r="BK49" s="74"/>
      <c r="BL49" s="74"/>
      <c r="BM49" s="74"/>
      <c r="BN49" s="74"/>
      <c r="BO49" s="74"/>
      <c r="BP49" s="74"/>
      <c r="BQ49" s="74"/>
      <c r="BR49" s="74"/>
      <c r="BS49" s="74"/>
      <c r="BT49" s="74"/>
      <c r="BU49" s="74"/>
      <c r="BV49" s="74"/>
      <c r="BW49" s="74"/>
      <c r="BX49" s="74"/>
      <c r="BY49" s="74"/>
      <c r="BZ49" s="74"/>
      <c r="CA49" s="74"/>
      <c r="CB49" s="74"/>
      <c r="CC49" s="74"/>
      <c r="CD49" s="74"/>
      <c r="CE49" s="74"/>
      <c r="CF49" s="74"/>
      <c r="CG49" s="74"/>
      <c r="CH49" s="74"/>
      <c r="CI49" s="74"/>
      <c r="CJ49" s="74"/>
      <c r="CK49" s="74"/>
      <c r="CL49" s="74"/>
      <c r="CM49" s="74"/>
      <c r="CN49" s="74"/>
      <c r="CO49" s="74"/>
      <c r="CP49" s="74"/>
      <c r="CQ49" s="74"/>
      <c r="CR49" s="74"/>
    </row>
    <row r="50" spans="1:96" ht="15" customHeight="1">
      <c r="A50" s="146"/>
      <c r="B50"/>
      <c r="C50"/>
      <c r="E50" s="74"/>
      <c r="F50" s="74"/>
      <c r="G50" s="74"/>
      <c r="H50" s="74"/>
      <c r="I50" s="74"/>
      <c r="J50" s="74"/>
      <c r="K50" s="74"/>
      <c r="L50" s="74"/>
      <c r="M50" s="74"/>
      <c r="N50" s="74"/>
      <c r="O50" s="74"/>
      <c r="P50" s="74"/>
      <c r="Q50" s="74"/>
      <c r="R50" s="74"/>
      <c r="S50" s="74"/>
      <c r="T50" s="74"/>
      <c r="U50" s="74"/>
      <c r="V50" s="74"/>
      <c r="W50" s="74"/>
      <c r="X50" s="74"/>
      <c r="Y50" s="74"/>
      <c r="Z50" s="74"/>
      <c r="AA50" s="74"/>
      <c r="AB50" s="74"/>
      <c r="AC50" s="74"/>
      <c r="AD50" s="74"/>
      <c r="AE50" s="74"/>
      <c r="AF50" s="74"/>
      <c r="AG50" s="74"/>
      <c r="AH50" s="74"/>
      <c r="AI50" s="74"/>
      <c r="AJ50" s="74"/>
      <c r="AK50" s="74"/>
      <c r="AL50" s="74"/>
      <c r="AN50" s="74"/>
      <c r="AO50" s="74"/>
      <c r="AP50" s="74"/>
      <c r="AQ50" s="74"/>
      <c r="AR50" s="74"/>
      <c r="AS50" s="74"/>
      <c r="AT50" s="74"/>
      <c r="AU50" s="74"/>
      <c r="AV50" s="74"/>
      <c r="AW50" s="74"/>
      <c r="AX50" s="74"/>
      <c r="AY50" s="74"/>
      <c r="AZ50" s="74"/>
      <c r="BA50" s="74"/>
      <c r="BB50" s="74"/>
      <c r="BC50" s="74"/>
      <c r="BD50" s="74"/>
      <c r="BE50" s="74"/>
      <c r="BF50" s="74"/>
      <c r="BG50" s="74"/>
      <c r="BH50" s="74"/>
      <c r="BI50" s="74"/>
      <c r="BJ50" s="74"/>
      <c r="BK50" s="74"/>
      <c r="BL50" s="74"/>
      <c r="BM50" s="74"/>
      <c r="BN50" s="74"/>
      <c r="BO50" s="74"/>
      <c r="BP50" s="74"/>
      <c r="BQ50" s="74"/>
      <c r="BR50" s="74"/>
      <c r="BS50" s="74"/>
      <c r="BT50" s="74"/>
      <c r="BU50" s="74"/>
      <c r="BV50" s="74"/>
      <c r="BW50" s="74"/>
      <c r="BX50" s="74"/>
      <c r="BY50" s="74"/>
      <c r="BZ50" s="74"/>
      <c r="CA50" s="74"/>
      <c r="CB50" s="74"/>
      <c r="CC50" s="74"/>
      <c r="CD50" s="74"/>
      <c r="CE50" s="74"/>
      <c r="CF50" s="74"/>
      <c r="CG50" s="74"/>
      <c r="CH50" s="74"/>
      <c r="CI50" s="74"/>
      <c r="CJ50" s="74"/>
      <c r="CK50" s="74"/>
      <c r="CL50" s="74"/>
      <c r="CM50" s="74"/>
      <c r="CN50" s="74"/>
      <c r="CO50" s="74"/>
      <c r="CP50" s="74"/>
      <c r="CQ50" s="74"/>
      <c r="CR50" s="74"/>
    </row>
    <row r="51" spans="1:96" ht="15" customHeight="1">
      <c r="A51" s="146"/>
      <c r="B51"/>
      <c r="C51"/>
      <c r="E51" s="74"/>
      <c r="F51" s="74"/>
      <c r="G51" s="74"/>
      <c r="H51" s="74"/>
      <c r="I51" s="74"/>
      <c r="J51" s="74"/>
      <c r="K51" s="74"/>
      <c r="L51" s="74"/>
      <c r="M51" s="74"/>
      <c r="N51" s="74"/>
      <c r="O51" s="74"/>
      <c r="P51" s="74"/>
      <c r="Q51" s="74"/>
      <c r="R51" s="74"/>
      <c r="S51" s="74"/>
      <c r="T51" s="74"/>
      <c r="U51" s="74"/>
      <c r="V51" s="74"/>
      <c r="W51" s="74"/>
      <c r="X51" s="74"/>
      <c r="Y51" s="74"/>
      <c r="Z51" s="74"/>
      <c r="AA51" s="74"/>
      <c r="AB51" s="74"/>
      <c r="AC51" s="74"/>
      <c r="AD51" s="74"/>
      <c r="AE51" s="74"/>
      <c r="AF51" s="74"/>
      <c r="AG51" s="74"/>
      <c r="AH51" s="74"/>
      <c r="AI51" s="74"/>
      <c r="AJ51" s="74"/>
      <c r="AK51" s="74"/>
      <c r="AL51" s="74"/>
      <c r="AN51" s="74"/>
      <c r="AO51" s="74"/>
      <c r="AP51" s="74"/>
      <c r="AQ51" s="74"/>
      <c r="AR51" s="74"/>
      <c r="AS51" s="74"/>
      <c r="AT51" s="74"/>
      <c r="AU51" s="74"/>
      <c r="AV51" s="74"/>
      <c r="AW51" s="74"/>
      <c r="AX51" s="74"/>
      <c r="AY51" s="74"/>
      <c r="AZ51" s="74"/>
      <c r="BA51" s="74"/>
      <c r="BB51" s="74"/>
      <c r="BC51" s="74"/>
      <c r="BD51" s="74"/>
      <c r="BE51" s="74"/>
      <c r="BF51" s="74"/>
      <c r="BG51" s="74"/>
      <c r="BH51" s="74"/>
      <c r="BI51" s="74"/>
      <c r="BJ51" s="74"/>
      <c r="BK51" s="74"/>
      <c r="BL51" s="74"/>
      <c r="BM51" s="74"/>
      <c r="BN51" s="74"/>
      <c r="BO51" s="74"/>
      <c r="BP51" s="74"/>
      <c r="BQ51" s="74"/>
      <c r="BR51" s="74"/>
      <c r="BS51" s="74"/>
      <c r="BT51" s="74"/>
      <c r="BU51" s="74"/>
      <c r="BV51" s="74"/>
      <c r="BW51" s="74"/>
      <c r="BX51" s="74"/>
      <c r="BY51" s="74"/>
      <c r="BZ51" s="74"/>
      <c r="CA51" s="74"/>
      <c r="CB51" s="74"/>
      <c r="CC51" s="74"/>
      <c r="CD51" s="74"/>
      <c r="CE51" s="74"/>
      <c r="CF51" s="74"/>
      <c r="CG51" s="74"/>
      <c r="CH51" s="74"/>
      <c r="CI51" s="74"/>
      <c r="CJ51" s="74"/>
      <c r="CK51" s="74"/>
      <c r="CL51" s="74"/>
      <c r="CM51" s="74"/>
      <c r="CN51" s="74"/>
      <c r="CO51" s="74"/>
      <c r="CP51" s="74"/>
      <c r="CQ51" s="74"/>
      <c r="CR51" s="74"/>
    </row>
    <row r="52" spans="1:96" ht="15" customHeight="1">
      <c r="A52" s="146"/>
      <c r="B52"/>
      <c r="C52"/>
      <c r="E52" s="74"/>
      <c r="F52" s="74"/>
      <c r="G52" s="74"/>
      <c r="H52" s="74"/>
      <c r="I52" s="74"/>
      <c r="J52" s="74"/>
      <c r="K52" s="74"/>
      <c r="L52" s="74"/>
      <c r="M52" s="74"/>
      <c r="N52" s="74"/>
      <c r="O52" s="74"/>
      <c r="P52" s="74"/>
      <c r="Q52" s="74"/>
      <c r="R52" s="74"/>
      <c r="S52" s="74"/>
      <c r="T52" s="74"/>
      <c r="U52" s="74"/>
      <c r="V52" s="74"/>
      <c r="W52" s="74"/>
      <c r="X52" s="74"/>
      <c r="Y52" s="74"/>
      <c r="Z52" s="74"/>
      <c r="AA52" s="74"/>
      <c r="AB52" s="74"/>
      <c r="AC52" s="74"/>
      <c r="AD52" s="74"/>
      <c r="AE52" s="74"/>
      <c r="AF52" s="74"/>
      <c r="AG52" s="74"/>
      <c r="AH52" s="74"/>
      <c r="AI52" s="74"/>
      <c r="AJ52" s="74"/>
      <c r="AK52" s="74"/>
      <c r="AL52" s="74"/>
      <c r="AN52" s="74"/>
      <c r="AO52" s="74"/>
      <c r="AP52" s="74"/>
      <c r="AQ52" s="74"/>
      <c r="AR52" s="74"/>
      <c r="AS52" s="74"/>
      <c r="AT52" s="74"/>
      <c r="AU52" s="74"/>
      <c r="AV52" s="74"/>
      <c r="AW52" s="74"/>
      <c r="AX52" s="74"/>
      <c r="AY52" s="74"/>
      <c r="AZ52" s="74"/>
      <c r="BA52" s="74"/>
      <c r="BB52" s="74"/>
      <c r="BC52" s="74"/>
      <c r="BD52" s="74"/>
      <c r="BE52" s="74"/>
      <c r="BF52" s="74"/>
      <c r="BG52" s="74"/>
      <c r="BH52" s="74"/>
      <c r="BI52" s="74"/>
      <c r="BJ52" s="74"/>
      <c r="BK52" s="74"/>
      <c r="BL52" s="74"/>
      <c r="BM52" s="74"/>
      <c r="BN52" s="74"/>
      <c r="BO52" s="74"/>
      <c r="BP52" s="74"/>
      <c r="BQ52" s="74"/>
      <c r="BR52" s="74"/>
      <c r="BS52" s="74"/>
      <c r="BT52" s="74"/>
      <c r="BU52" s="74"/>
      <c r="BV52" s="74"/>
      <c r="BW52" s="74"/>
      <c r="BX52" s="74"/>
      <c r="BY52" s="74"/>
      <c r="BZ52" s="74"/>
      <c r="CA52" s="74"/>
      <c r="CB52" s="74"/>
      <c r="CC52" s="74"/>
      <c r="CD52" s="74"/>
      <c r="CE52" s="74"/>
      <c r="CF52" s="74"/>
      <c r="CG52" s="74"/>
      <c r="CH52" s="74"/>
      <c r="CI52" s="74"/>
      <c r="CJ52" s="74"/>
      <c r="CK52" s="74"/>
      <c r="CL52" s="74"/>
      <c r="CM52" s="74"/>
      <c r="CN52" s="74"/>
      <c r="CO52" s="74"/>
      <c r="CP52" s="74"/>
      <c r="CQ52" s="74"/>
      <c r="CR52" s="74"/>
    </row>
    <row r="53" spans="1:96" ht="15" customHeight="1">
      <c r="A53" s="146"/>
      <c r="B53"/>
      <c r="C53"/>
      <c r="E53" s="74"/>
      <c r="F53" s="74"/>
      <c r="G53" s="74"/>
      <c r="H53" s="74"/>
      <c r="I53" s="74"/>
      <c r="J53" s="74"/>
      <c r="K53" s="74"/>
      <c r="L53" s="74"/>
      <c r="M53" s="74"/>
      <c r="N53" s="74"/>
      <c r="O53" s="74"/>
      <c r="P53" s="74"/>
      <c r="Q53" s="74"/>
      <c r="R53" s="74"/>
      <c r="S53" s="74"/>
      <c r="T53" s="74"/>
      <c r="U53" s="74"/>
      <c r="V53" s="74"/>
      <c r="W53" s="74"/>
      <c r="X53" s="74"/>
      <c r="Y53" s="74"/>
      <c r="Z53" s="74"/>
      <c r="AA53" s="74"/>
      <c r="AB53" s="74"/>
      <c r="AC53" s="74"/>
      <c r="AD53" s="74"/>
      <c r="AE53" s="74"/>
      <c r="AF53" s="74"/>
      <c r="AG53" s="74"/>
      <c r="AH53" s="74"/>
      <c r="AI53" s="74"/>
      <c r="AJ53" s="74"/>
      <c r="AK53" s="74"/>
      <c r="AL53" s="74"/>
      <c r="AN53" s="74"/>
      <c r="AO53" s="74"/>
      <c r="AP53" s="74"/>
      <c r="AQ53" s="74"/>
      <c r="AR53" s="74"/>
      <c r="AS53" s="74"/>
      <c r="AT53" s="74"/>
      <c r="AU53" s="74"/>
      <c r="AV53" s="74"/>
      <c r="AW53" s="74"/>
      <c r="AX53" s="74"/>
      <c r="AY53" s="74"/>
      <c r="AZ53" s="74"/>
      <c r="BA53" s="74"/>
      <c r="BB53" s="74"/>
      <c r="BC53" s="74"/>
      <c r="BD53" s="74"/>
      <c r="BE53" s="74"/>
      <c r="BF53" s="74"/>
      <c r="BG53" s="74"/>
      <c r="BH53" s="74"/>
      <c r="BI53" s="74"/>
      <c r="BJ53" s="74"/>
      <c r="BK53" s="74"/>
      <c r="BL53" s="74"/>
      <c r="BM53" s="74"/>
      <c r="BN53" s="74"/>
      <c r="BO53" s="74"/>
      <c r="BP53" s="74"/>
      <c r="BQ53" s="74"/>
      <c r="BR53" s="74"/>
      <c r="BS53" s="74"/>
      <c r="BT53" s="74"/>
      <c r="BU53" s="74"/>
      <c r="BV53" s="74"/>
      <c r="BW53" s="74"/>
      <c r="BX53" s="74"/>
      <c r="BY53" s="74"/>
      <c r="BZ53" s="74"/>
      <c r="CA53" s="74"/>
      <c r="CB53" s="74"/>
      <c r="CC53" s="74"/>
      <c r="CD53" s="74"/>
      <c r="CE53" s="74"/>
      <c r="CF53" s="74"/>
      <c r="CG53" s="74"/>
      <c r="CH53" s="74"/>
      <c r="CI53" s="74"/>
      <c r="CJ53" s="74"/>
      <c r="CK53" s="74"/>
      <c r="CL53" s="74"/>
      <c r="CM53" s="74"/>
      <c r="CN53" s="74"/>
      <c r="CO53" s="74"/>
      <c r="CP53" s="74"/>
      <c r="CQ53" s="74"/>
      <c r="CR53" s="74"/>
    </row>
    <row r="54" spans="1:96" ht="15" customHeight="1">
      <c r="A54" s="146"/>
      <c r="B54" s="238"/>
      <c r="C54" s="228"/>
      <c r="E54" s="74"/>
      <c r="F54" s="74"/>
      <c r="G54" s="74"/>
      <c r="H54" s="74"/>
      <c r="I54" s="74"/>
      <c r="J54" s="74"/>
      <c r="K54" s="74"/>
      <c r="L54" s="74"/>
      <c r="M54" s="74"/>
      <c r="N54" s="74"/>
      <c r="O54" s="74"/>
      <c r="P54" s="74"/>
      <c r="Q54" s="74"/>
      <c r="R54" s="74"/>
      <c r="S54" s="74"/>
      <c r="T54" s="74"/>
      <c r="U54" s="74"/>
      <c r="V54" s="74"/>
      <c r="W54" s="74"/>
      <c r="X54" s="74"/>
      <c r="Y54" s="74"/>
      <c r="Z54" s="74"/>
      <c r="AA54" s="74"/>
      <c r="AB54" s="74"/>
      <c r="AC54" s="74"/>
      <c r="AD54" s="74"/>
      <c r="AE54" s="74"/>
      <c r="AF54" s="74"/>
      <c r="AG54" s="74"/>
      <c r="AH54" s="74"/>
      <c r="AI54" s="74"/>
      <c r="AJ54" s="74"/>
      <c r="AK54" s="74"/>
      <c r="AL54" s="74"/>
      <c r="AN54" s="74"/>
      <c r="AO54" s="74"/>
      <c r="AP54" s="74"/>
      <c r="AQ54" s="74"/>
      <c r="AR54" s="74"/>
      <c r="AS54" s="74"/>
      <c r="AT54" s="74"/>
      <c r="AU54" s="74"/>
      <c r="AV54" s="74"/>
      <c r="AW54" s="74"/>
      <c r="AX54" s="74"/>
      <c r="AY54" s="74"/>
      <c r="AZ54" s="74"/>
      <c r="BA54" s="74"/>
      <c r="BB54" s="74"/>
      <c r="BC54" s="74"/>
      <c r="BD54" s="74"/>
      <c r="BE54" s="74"/>
      <c r="BF54" s="74"/>
      <c r="BG54" s="74"/>
      <c r="BH54" s="74"/>
      <c r="BI54" s="74"/>
      <c r="BJ54" s="74"/>
      <c r="BK54" s="74"/>
      <c r="BL54" s="74"/>
      <c r="BM54" s="74"/>
      <c r="BN54" s="74"/>
      <c r="BO54" s="74"/>
      <c r="BP54" s="74"/>
      <c r="BQ54" s="74"/>
      <c r="BR54" s="74"/>
      <c r="BS54" s="74"/>
      <c r="BT54" s="74"/>
      <c r="BU54" s="74"/>
      <c r="BV54" s="74"/>
      <c r="BW54" s="74"/>
      <c r="BX54" s="74"/>
      <c r="BY54" s="74"/>
      <c r="BZ54" s="74"/>
      <c r="CA54" s="74"/>
      <c r="CB54" s="74"/>
      <c r="CC54" s="74"/>
      <c r="CD54" s="74"/>
      <c r="CE54" s="74"/>
      <c r="CF54" s="74"/>
      <c r="CG54" s="74"/>
      <c r="CH54" s="74"/>
      <c r="CI54" s="74"/>
      <c r="CJ54" s="74"/>
      <c r="CK54" s="74"/>
      <c r="CL54" s="74"/>
      <c r="CM54" s="74"/>
      <c r="CN54" s="74"/>
      <c r="CO54" s="74"/>
      <c r="CP54" s="74"/>
      <c r="CQ54" s="74"/>
      <c r="CR54" s="74"/>
    </row>
    <row r="55" spans="1:96" ht="15" customHeight="1">
      <c r="A55" s="107"/>
      <c r="B55" s="108"/>
      <c r="C55" s="228"/>
      <c r="E55" s="74"/>
      <c r="F55" s="74"/>
      <c r="G55" s="74"/>
      <c r="H55" s="74"/>
      <c r="I55" s="74"/>
      <c r="J55" s="74"/>
      <c r="K55" s="74"/>
      <c r="L55" s="74"/>
      <c r="M55" s="74"/>
      <c r="N55" s="74"/>
      <c r="O55" s="74"/>
      <c r="P55" s="74"/>
      <c r="Q55" s="74"/>
      <c r="R55" s="74"/>
      <c r="S55" s="74"/>
      <c r="T55" s="74"/>
      <c r="U55" s="74"/>
      <c r="V55" s="74"/>
      <c r="W55" s="74"/>
      <c r="X55" s="74"/>
      <c r="Y55" s="74"/>
      <c r="Z55" s="74"/>
      <c r="AA55" s="74"/>
      <c r="AB55" s="74"/>
      <c r="AC55" s="74"/>
      <c r="AD55" s="74"/>
      <c r="AE55" s="74"/>
      <c r="AF55" s="74"/>
      <c r="AG55" s="74"/>
      <c r="AH55" s="74"/>
      <c r="AI55" s="74"/>
      <c r="AJ55" s="74"/>
      <c r="AK55" s="74"/>
      <c r="AL55" s="74"/>
      <c r="AN55" s="74"/>
      <c r="AO55" s="74"/>
      <c r="AP55" s="74"/>
      <c r="AQ55" s="74"/>
      <c r="AR55" s="74"/>
      <c r="AS55" s="74"/>
      <c r="AT55" s="74"/>
      <c r="AU55" s="74"/>
      <c r="AV55" s="74"/>
      <c r="AW55" s="74"/>
      <c r="AX55" s="74"/>
      <c r="AY55" s="74"/>
      <c r="AZ55" s="74"/>
      <c r="BA55" s="74"/>
      <c r="BB55" s="74"/>
      <c r="BC55" s="74"/>
      <c r="BD55" s="74"/>
      <c r="BE55" s="74"/>
      <c r="BF55" s="74"/>
      <c r="BG55" s="74"/>
      <c r="BH55" s="74"/>
      <c r="BI55" s="74"/>
      <c r="BJ55" s="74"/>
      <c r="BK55" s="74"/>
      <c r="BL55" s="74"/>
      <c r="BM55" s="74"/>
      <c r="BN55" s="74"/>
      <c r="BO55" s="74"/>
      <c r="BP55" s="74"/>
      <c r="BQ55" s="74"/>
      <c r="BR55" s="74"/>
      <c r="BS55" s="74"/>
      <c r="BT55" s="74"/>
      <c r="BU55" s="74"/>
      <c r="BV55" s="74"/>
      <c r="BW55" s="74"/>
      <c r="BX55" s="74"/>
      <c r="BY55" s="74"/>
      <c r="BZ55" s="74"/>
      <c r="CA55" s="74"/>
      <c r="CB55" s="74"/>
      <c r="CC55" s="74"/>
      <c r="CD55" s="74"/>
      <c r="CE55" s="74"/>
      <c r="CF55" s="74"/>
      <c r="CG55" s="74"/>
      <c r="CH55" s="74"/>
      <c r="CI55" s="74"/>
      <c r="CJ55" s="74"/>
      <c r="CK55" s="74"/>
      <c r="CL55" s="74"/>
      <c r="CM55" s="74"/>
      <c r="CN55" s="74"/>
      <c r="CO55" s="74"/>
      <c r="CP55" s="74"/>
      <c r="CQ55" s="74"/>
      <c r="CR55" s="74"/>
    </row>
    <row r="56" spans="1:96" ht="15" customHeight="1">
      <c r="A56" s="107"/>
      <c r="B56" s="108"/>
      <c r="C56" s="228"/>
      <c r="E56" s="74"/>
      <c r="F56" s="74"/>
      <c r="G56" s="74"/>
      <c r="H56" s="74"/>
      <c r="I56" s="74"/>
      <c r="J56" s="74"/>
      <c r="K56" s="74"/>
      <c r="L56" s="74"/>
      <c r="M56" s="74"/>
      <c r="N56" s="74"/>
      <c r="O56" s="74"/>
      <c r="P56" s="74"/>
      <c r="Q56" s="74"/>
      <c r="R56" s="74"/>
      <c r="S56" s="74"/>
      <c r="T56" s="74"/>
      <c r="U56" s="74"/>
      <c r="V56" s="74"/>
      <c r="W56" s="74"/>
      <c r="X56" s="74"/>
      <c r="Y56" s="74"/>
      <c r="Z56" s="74"/>
      <c r="AA56" s="74"/>
      <c r="AB56" s="74"/>
      <c r="AC56" s="74"/>
      <c r="AD56" s="74"/>
      <c r="AE56" s="74"/>
      <c r="AF56" s="74"/>
      <c r="AG56" s="74"/>
      <c r="AH56" s="74"/>
      <c r="AI56" s="74"/>
      <c r="AJ56" s="74"/>
      <c r="AK56" s="74"/>
      <c r="AL56" s="74"/>
      <c r="AN56" s="74"/>
      <c r="AO56" s="74"/>
      <c r="AP56" s="74"/>
      <c r="AQ56" s="74"/>
      <c r="AR56" s="74"/>
      <c r="AS56" s="74"/>
      <c r="AT56" s="74"/>
      <c r="AU56" s="74"/>
      <c r="AV56" s="74"/>
      <c r="AW56" s="74"/>
      <c r="AX56" s="74"/>
      <c r="AY56" s="74"/>
      <c r="AZ56" s="74"/>
      <c r="BA56" s="74"/>
      <c r="BB56" s="74"/>
      <c r="BC56" s="74"/>
      <c r="BD56" s="74"/>
      <c r="BE56" s="74"/>
      <c r="BF56" s="74"/>
      <c r="BG56" s="74"/>
      <c r="BH56" s="74"/>
      <c r="BI56" s="74"/>
      <c r="BJ56" s="74"/>
      <c r="BK56" s="74"/>
      <c r="BL56" s="74"/>
      <c r="BM56" s="74"/>
      <c r="BN56" s="74"/>
      <c r="BO56" s="74"/>
      <c r="BP56" s="74"/>
      <c r="BQ56" s="74"/>
      <c r="BR56" s="74"/>
      <c r="BS56" s="74"/>
      <c r="BT56" s="74"/>
      <c r="BU56" s="74"/>
      <c r="BV56" s="74"/>
      <c r="BW56" s="74"/>
      <c r="BX56" s="74"/>
      <c r="BY56" s="74"/>
      <c r="BZ56" s="74"/>
      <c r="CA56" s="74"/>
      <c r="CB56" s="74"/>
      <c r="CC56" s="74"/>
      <c r="CD56" s="74"/>
      <c r="CE56" s="74"/>
      <c r="CF56" s="74"/>
      <c r="CG56" s="74"/>
      <c r="CH56" s="74"/>
      <c r="CI56" s="74"/>
      <c r="CJ56" s="74"/>
      <c r="CK56" s="74"/>
      <c r="CL56" s="74"/>
      <c r="CM56" s="74"/>
      <c r="CN56" s="74"/>
      <c r="CO56" s="74"/>
      <c r="CP56" s="74"/>
      <c r="CQ56" s="74"/>
      <c r="CR56" s="74"/>
    </row>
    <row r="57" spans="1:96" ht="15" customHeight="1">
      <c r="A57" s="107"/>
      <c r="B57" s="108"/>
      <c r="C57" s="228"/>
      <c r="E57" s="74"/>
      <c r="F57" s="74"/>
      <c r="G57" s="74"/>
      <c r="H57" s="74"/>
      <c r="I57" s="74"/>
      <c r="J57" s="74"/>
      <c r="K57" s="74"/>
      <c r="L57" s="74"/>
      <c r="M57" s="74"/>
      <c r="N57" s="74"/>
      <c r="O57" s="74"/>
      <c r="P57" s="74"/>
      <c r="Q57" s="74"/>
      <c r="R57" s="74"/>
      <c r="S57" s="74"/>
      <c r="T57" s="74"/>
      <c r="U57" s="74"/>
      <c r="V57" s="74"/>
      <c r="W57" s="74"/>
      <c r="X57" s="74"/>
      <c r="Y57" s="74"/>
      <c r="Z57" s="74"/>
      <c r="AA57" s="74"/>
      <c r="AB57" s="74"/>
      <c r="AC57" s="74"/>
      <c r="AD57" s="74"/>
      <c r="AE57" s="74"/>
      <c r="AF57" s="74"/>
      <c r="AG57" s="74"/>
      <c r="AH57" s="74"/>
      <c r="AI57" s="74"/>
      <c r="AJ57" s="74"/>
      <c r="AK57" s="74"/>
      <c r="AL57" s="74"/>
      <c r="AN57" s="74"/>
      <c r="AO57" s="74"/>
      <c r="AP57" s="74"/>
      <c r="AQ57" s="74"/>
      <c r="AR57" s="74"/>
      <c r="AS57" s="74"/>
      <c r="AT57" s="74"/>
      <c r="AU57" s="74"/>
      <c r="AV57" s="74"/>
      <c r="AW57" s="74"/>
      <c r="AX57" s="74"/>
      <c r="AY57" s="74"/>
      <c r="AZ57" s="74"/>
      <c r="BA57" s="74"/>
      <c r="BB57" s="74"/>
      <c r="BC57" s="74"/>
      <c r="BD57" s="74"/>
      <c r="BE57" s="74"/>
      <c r="BF57" s="74"/>
      <c r="BG57" s="74"/>
      <c r="BH57" s="74"/>
      <c r="BI57" s="74"/>
      <c r="BJ57" s="74"/>
      <c r="BK57" s="74"/>
      <c r="BL57" s="74"/>
      <c r="BM57" s="74"/>
      <c r="BN57" s="74"/>
      <c r="BO57" s="74"/>
      <c r="BP57" s="74"/>
      <c r="BQ57" s="74"/>
      <c r="BR57" s="74"/>
      <c r="BS57" s="74"/>
      <c r="BT57" s="74"/>
      <c r="BU57" s="74"/>
      <c r="BV57" s="74"/>
      <c r="BW57" s="74"/>
      <c r="BX57" s="74"/>
      <c r="BY57" s="74"/>
      <c r="BZ57" s="74"/>
      <c r="CA57" s="74"/>
      <c r="CB57" s="74"/>
      <c r="CC57" s="74"/>
      <c r="CD57" s="74"/>
      <c r="CE57" s="74"/>
      <c r="CF57" s="74"/>
      <c r="CG57" s="74"/>
      <c r="CH57" s="74"/>
      <c r="CI57" s="74"/>
      <c r="CJ57" s="74"/>
      <c r="CK57" s="74"/>
      <c r="CL57" s="74"/>
      <c r="CM57" s="74"/>
      <c r="CN57" s="74"/>
      <c r="CO57" s="74"/>
      <c r="CP57" s="74"/>
      <c r="CQ57" s="74"/>
      <c r="CR57" s="74"/>
    </row>
    <row r="58" spans="1:96" ht="15" customHeight="1">
      <c r="A58" s="107"/>
      <c r="B58" s="108"/>
      <c r="C58" s="228"/>
      <c r="E58" s="74"/>
      <c r="F58" s="74"/>
      <c r="G58" s="74"/>
      <c r="H58" s="74"/>
      <c r="I58" s="74"/>
      <c r="J58" s="74"/>
      <c r="K58" s="74"/>
      <c r="L58" s="74"/>
      <c r="M58" s="74"/>
      <c r="N58" s="74"/>
      <c r="O58" s="74"/>
      <c r="P58" s="74"/>
      <c r="Q58" s="74"/>
      <c r="R58" s="74"/>
      <c r="S58" s="74"/>
      <c r="T58" s="74"/>
      <c r="U58" s="74"/>
      <c r="V58" s="74"/>
      <c r="W58" s="74"/>
      <c r="X58" s="74"/>
      <c r="Y58" s="74"/>
      <c r="Z58" s="74"/>
      <c r="AA58" s="74"/>
      <c r="AB58" s="74"/>
      <c r="AC58" s="74"/>
      <c r="AD58" s="74"/>
      <c r="AE58" s="74"/>
      <c r="AF58" s="74"/>
      <c r="AG58" s="74"/>
      <c r="AH58" s="74"/>
      <c r="AI58" s="74"/>
      <c r="AJ58" s="74"/>
      <c r="AK58" s="74"/>
      <c r="AL58" s="74"/>
      <c r="AN58" s="74"/>
      <c r="AO58" s="74"/>
      <c r="AP58" s="74"/>
      <c r="AQ58" s="74"/>
      <c r="AR58" s="74"/>
      <c r="AS58" s="74"/>
      <c r="AT58" s="74"/>
      <c r="AU58" s="74"/>
      <c r="AV58" s="74"/>
      <c r="AW58" s="74"/>
      <c r="AX58" s="74"/>
      <c r="AY58" s="74"/>
      <c r="AZ58" s="74"/>
      <c r="BA58" s="74"/>
      <c r="BB58" s="74"/>
      <c r="BC58" s="74"/>
      <c r="BD58" s="74"/>
      <c r="BE58" s="74"/>
      <c r="BF58" s="74"/>
      <c r="BG58" s="74"/>
      <c r="BH58" s="74"/>
      <c r="BI58" s="74"/>
      <c r="BJ58" s="74"/>
      <c r="BK58" s="74"/>
      <c r="BL58" s="74"/>
      <c r="BM58" s="74"/>
      <c r="BN58" s="74"/>
      <c r="BO58" s="74"/>
      <c r="BP58" s="74"/>
      <c r="BQ58" s="74"/>
      <c r="BR58" s="74"/>
      <c r="BS58" s="74"/>
      <c r="BT58" s="74"/>
      <c r="BU58" s="74"/>
      <c r="BV58" s="74"/>
      <c r="BW58" s="74"/>
      <c r="BX58" s="74"/>
      <c r="BY58" s="74"/>
      <c r="BZ58" s="74"/>
      <c r="CA58" s="74"/>
      <c r="CB58" s="74"/>
      <c r="CC58" s="74"/>
      <c r="CD58" s="74"/>
      <c r="CE58" s="74"/>
      <c r="CF58" s="74"/>
      <c r="CG58" s="74"/>
      <c r="CH58" s="74"/>
      <c r="CI58" s="74"/>
      <c r="CJ58" s="74"/>
      <c r="CK58" s="74"/>
      <c r="CL58" s="74"/>
      <c r="CM58" s="74"/>
      <c r="CN58" s="74"/>
      <c r="CO58" s="74"/>
      <c r="CP58" s="74"/>
      <c r="CQ58" s="74"/>
      <c r="CR58" s="74"/>
    </row>
    <row r="59" spans="1:96" ht="15" customHeight="1">
      <c r="B59" s="108"/>
      <c r="C59" s="228"/>
      <c r="E59" s="74"/>
      <c r="F59" s="74"/>
      <c r="G59" s="74"/>
      <c r="H59" s="74"/>
      <c r="I59" s="74"/>
      <c r="J59" s="74"/>
      <c r="K59" s="74"/>
      <c r="L59" s="74"/>
      <c r="M59" s="74"/>
      <c r="N59" s="74"/>
      <c r="O59" s="74"/>
      <c r="P59" s="74"/>
      <c r="Q59" s="74"/>
      <c r="R59" s="74"/>
      <c r="S59" s="74"/>
      <c r="T59" s="74"/>
      <c r="U59" s="74"/>
      <c r="V59" s="74"/>
      <c r="W59" s="74"/>
      <c r="X59" s="74"/>
      <c r="Y59" s="74"/>
      <c r="Z59" s="74"/>
      <c r="AA59" s="74"/>
      <c r="AB59" s="74"/>
      <c r="AC59" s="74"/>
      <c r="AD59" s="74"/>
      <c r="AE59" s="74"/>
      <c r="AF59" s="74"/>
      <c r="AG59" s="74"/>
      <c r="AH59" s="74"/>
      <c r="AI59" s="74"/>
      <c r="AJ59" s="74"/>
      <c r="AK59" s="74"/>
      <c r="AL59" s="74"/>
      <c r="AN59" s="74"/>
      <c r="AO59" s="74"/>
      <c r="AP59" s="74"/>
      <c r="AQ59" s="74"/>
      <c r="AR59" s="74"/>
      <c r="AS59" s="74"/>
      <c r="AT59" s="74"/>
      <c r="AU59" s="74"/>
      <c r="AV59" s="74"/>
      <c r="AW59" s="74"/>
      <c r="AX59" s="74"/>
      <c r="AY59" s="74"/>
      <c r="AZ59" s="74"/>
      <c r="BA59" s="74"/>
      <c r="BB59" s="74"/>
      <c r="BC59" s="74"/>
      <c r="BD59" s="74"/>
      <c r="BE59" s="74"/>
      <c r="BF59" s="74"/>
      <c r="BG59" s="74"/>
      <c r="BH59" s="74"/>
      <c r="BI59" s="74"/>
      <c r="BJ59" s="74"/>
      <c r="BK59" s="74"/>
      <c r="BL59" s="74"/>
      <c r="BM59" s="74"/>
      <c r="BN59" s="74"/>
      <c r="BO59" s="74"/>
      <c r="BP59" s="74"/>
      <c r="BQ59" s="74"/>
      <c r="BR59" s="74"/>
      <c r="BS59" s="74"/>
      <c r="BT59" s="74"/>
      <c r="BU59" s="74"/>
      <c r="BV59" s="74"/>
      <c r="BW59" s="74"/>
      <c r="BX59" s="74"/>
      <c r="BY59" s="74"/>
      <c r="BZ59" s="74"/>
      <c r="CA59" s="74"/>
      <c r="CB59" s="74"/>
      <c r="CC59" s="74"/>
      <c r="CD59" s="74"/>
      <c r="CE59" s="74"/>
      <c r="CF59" s="74"/>
      <c r="CG59" s="74"/>
      <c r="CH59" s="74"/>
      <c r="CI59" s="74"/>
      <c r="CJ59" s="74"/>
      <c r="CK59" s="74"/>
      <c r="CL59" s="74"/>
      <c r="CM59" s="74"/>
      <c r="CN59" s="74"/>
      <c r="CO59" s="74"/>
      <c r="CP59" s="74"/>
      <c r="CQ59" s="74"/>
      <c r="CR59" s="74"/>
    </row>
    <row r="60" spans="1:96" ht="15" customHeight="1">
      <c r="A60" s="107"/>
      <c r="B60" s="108"/>
      <c r="C60" s="228"/>
      <c r="E60" s="74"/>
      <c r="F60" s="74"/>
      <c r="G60" s="74"/>
      <c r="H60" s="74"/>
      <c r="I60" s="74"/>
      <c r="J60" s="74"/>
      <c r="K60" s="74"/>
      <c r="L60" s="74"/>
      <c r="M60" s="74"/>
      <c r="N60" s="74"/>
      <c r="O60" s="74"/>
      <c r="P60" s="74"/>
      <c r="Q60" s="74"/>
      <c r="R60" s="74"/>
      <c r="S60" s="74"/>
      <c r="T60" s="74"/>
      <c r="U60" s="74"/>
      <c r="V60" s="74"/>
      <c r="W60" s="74"/>
      <c r="X60" s="74"/>
      <c r="Y60" s="74"/>
      <c r="Z60" s="74"/>
      <c r="AA60" s="74"/>
      <c r="AB60" s="74"/>
      <c r="AC60" s="74"/>
      <c r="AD60" s="74"/>
      <c r="AE60" s="74"/>
      <c r="AF60" s="74"/>
      <c r="AG60" s="74"/>
      <c r="AH60" s="74"/>
      <c r="AI60" s="74"/>
      <c r="AJ60" s="74"/>
      <c r="AK60" s="74"/>
      <c r="AL60" s="74"/>
      <c r="AM60" s="157"/>
      <c r="AN60" s="74"/>
      <c r="AO60" s="74"/>
      <c r="AP60" s="74"/>
      <c r="AQ60" s="74"/>
      <c r="AR60" s="74"/>
      <c r="AS60" s="74"/>
      <c r="AT60" s="74"/>
      <c r="AU60" s="74"/>
      <c r="AV60" s="74"/>
      <c r="AW60" s="74"/>
      <c r="AX60" s="74"/>
      <c r="AY60" s="74"/>
      <c r="AZ60" s="74"/>
      <c r="BA60" s="74"/>
      <c r="BB60" s="74"/>
      <c r="BC60" s="74"/>
      <c r="BD60" s="74"/>
      <c r="BE60" s="74"/>
      <c r="BF60" s="74"/>
      <c r="BG60" s="74"/>
      <c r="BH60" s="74"/>
      <c r="BI60" s="74"/>
      <c r="BJ60" s="74"/>
      <c r="BK60" s="74"/>
      <c r="BL60" s="74"/>
      <c r="BM60" s="74"/>
      <c r="BN60" s="74"/>
      <c r="BO60" s="74"/>
      <c r="BP60" s="74"/>
      <c r="BQ60" s="74"/>
      <c r="BR60" s="74"/>
      <c r="BS60" s="74"/>
      <c r="BT60" s="74"/>
      <c r="BU60" s="74"/>
      <c r="BV60" s="74"/>
      <c r="BW60" s="74"/>
      <c r="BX60" s="74"/>
      <c r="BY60" s="74"/>
      <c r="BZ60" s="74"/>
      <c r="CA60" s="74"/>
      <c r="CB60" s="74"/>
      <c r="CC60" s="74"/>
      <c r="CD60" s="74"/>
      <c r="CE60" s="74"/>
      <c r="CF60" s="74"/>
      <c r="CG60" s="74"/>
      <c r="CH60" s="74"/>
      <c r="CI60" s="74"/>
      <c r="CJ60" s="74"/>
      <c r="CK60" s="74"/>
      <c r="CL60" s="74"/>
      <c r="CM60" s="74"/>
      <c r="CN60" s="74"/>
      <c r="CO60" s="74"/>
      <c r="CP60" s="74"/>
      <c r="CQ60" s="74"/>
      <c r="CR60" s="74"/>
    </row>
    <row r="61" spans="1:96" ht="15" customHeight="1">
      <c r="A61" s="107"/>
      <c r="B61" s="108"/>
      <c r="C61" s="109"/>
      <c r="E61" s="74"/>
      <c r="F61" s="74"/>
      <c r="G61" s="74"/>
      <c r="H61" s="74"/>
      <c r="I61" s="74"/>
      <c r="J61" s="74"/>
      <c r="K61" s="74"/>
      <c r="L61" s="74"/>
      <c r="M61" s="74"/>
      <c r="N61" s="74"/>
      <c r="O61" s="74"/>
      <c r="P61" s="74"/>
      <c r="Q61" s="74"/>
      <c r="R61" s="74"/>
      <c r="S61" s="74"/>
      <c r="T61" s="74"/>
      <c r="U61" s="74"/>
      <c r="V61" s="74"/>
      <c r="W61" s="74"/>
      <c r="X61" s="74"/>
      <c r="Y61" s="74"/>
      <c r="Z61" s="74"/>
      <c r="AA61" s="74"/>
      <c r="AB61" s="74"/>
      <c r="AC61" s="74"/>
      <c r="AD61" s="74"/>
      <c r="AE61" s="74"/>
      <c r="AF61" s="74"/>
      <c r="AG61" s="74"/>
      <c r="AH61" s="74"/>
      <c r="AI61" s="74"/>
      <c r="AJ61" s="74"/>
      <c r="AK61" s="74"/>
      <c r="AL61" s="74"/>
      <c r="AN61" s="74"/>
      <c r="AO61" s="74"/>
      <c r="AP61" s="74"/>
      <c r="AQ61" s="74"/>
      <c r="AR61" s="74"/>
      <c r="AS61" s="74"/>
      <c r="AT61" s="74"/>
      <c r="AU61" s="74"/>
      <c r="AV61" s="74"/>
      <c r="AW61" s="74"/>
      <c r="AX61" s="74"/>
      <c r="AY61" s="74"/>
      <c r="AZ61" s="74"/>
      <c r="BA61" s="74"/>
      <c r="BB61" s="74"/>
      <c r="BC61" s="74"/>
      <c r="BD61" s="74"/>
      <c r="BE61" s="74"/>
      <c r="BF61" s="74"/>
      <c r="BG61" s="74"/>
      <c r="BH61" s="74"/>
      <c r="BI61" s="74"/>
      <c r="BJ61" s="74"/>
      <c r="BK61" s="74"/>
      <c r="BL61" s="74"/>
      <c r="BM61" s="74"/>
      <c r="BN61" s="74"/>
      <c r="BO61" s="74"/>
      <c r="BP61" s="74"/>
      <c r="BQ61" s="74"/>
      <c r="BR61" s="74"/>
      <c r="BS61" s="74"/>
      <c r="BT61" s="74"/>
      <c r="BU61" s="74"/>
      <c r="BV61" s="74"/>
      <c r="BW61" s="74"/>
      <c r="BX61" s="74"/>
      <c r="BY61" s="74"/>
      <c r="BZ61" s="74"/>
      <c r="CA61" s="74"/>
      <c r="CB61" s="74"/>
      <c r="CC61" s="74"/>
      <c r="CD61" s="74"/>
      <c r="CE61" s="74"/>
      <c r="CF61" s="74"/>
      <c r="CG61" s="74"/>
      <c r="CH61" s="74"/>
      <c r="CI61" s="74"/>
      <c r="CJ61" s="74"/>
      <c r="CK61" s="74"/>
      <c r="CL61" s="74"/>
      <c r="CM61" s="74"/>
      <c r="CN61" s="74"/>
      <c r="CO61" s="74"/>
      <c r="CP61" s="74"/>
      <c r="CQ61" s="74"/>
      <c r="CR61" s="74"/>
    </row>
    <row r="62" spans="1:96" ht="15" customHeight="1">
      <c r="A62" s="107"/>
      <c r="B62" s="108"/>
      <c r="C62" s="228"/>
      <c r="E62" s="74"/>
      <c r="F62" s="74"/>
      <c r="G62" s="74"/>
      <c r="H62" s="74"/>
      <c r="I62" s="74"/>
      <c r="J62" s="74"/>
      <c r="K62" s="74"/>
      <c r="L62" s="74"/>
      <c r="M62" s="74"/>
      <c r="N62" s="74"/>
      <c r="O62" s="74"/>
      <c r="P62" s="74"/>
      <c r="Q62" s="74"/>
      <c r="R62" s="74"/>
      <c r="S62" s="74"/>
      <c r="T62" s="74"/>
      <c r="U62" s="74"/>
      <c r="V62" s="74"/>
      <c r="W62" s="74"/>
      <c r="X62" s="74"/>
      <c r="Y62" s="74"/>
      <c r="Z62" s="74"/>
      <c r="AA62" s="74"/>
      <c r="AB62" s="74"/>
      <c r="AC62" s="74"/>
      <c r="AD62" s="74"/>
      <c r="AE62" s="74"/>
      <c r="AF62" s="74"/>
      <c r="AG62" s="74"/>
      <c r="AH62" s="74"/>
      <c r="AI62" s="74"/>
      <c r="AJ62" s="74"/>
      <c r="AK62" s="74"/>
      <c r="AL62" s="74"/>
      <c r="AN62" s="74"/>
      <c r="AO62" s="74"/>
      <c r="AP62" s="74"/>
      <c r="AQ62" s="74"/>
      <c r="AR62" s="74"/>
      <c r="AS62" s="74"/>
      <c r="AT62" s="74"/>
      <c r="AU62" s="74"/>
      <c r="AV62" s="74"/>
      <c r="AW62" s="74"/>
      <c r="AX62" s="74"/>
      <c r="AY62" s="74"/>
      <c r="AZ62" s="74"/>
      <c r="BA62" s="74"/>
      <c r="BB62" s="74"/>
      <c r="BC62" s="74"/>
      <c r="BD62" s="74"/>
      <c r="BE62" s="74"/>
      <c r="BF62" s="74"/>
      <c r="BG62" s="74"/>
      <c r="BH62" s="74"/>
      <c r="BI62" s="74"/>
      <c r="BJ62" s="74"/>
      <c r="BK62" s="74"/>
      <c r="BL62" s="74"/>
      <c r="BM62" s="74"/>
      <c r="BN62" s="74"/>
      <c r="BO62" s="74"/>
      <c r="BP62" s="74"/>
      <c r="BQ62" s="74"/>
      <c r="BR62" s="74"/>
      <c r="BS62" s="74"/>
      <c r="BT62" s="74"/>
      <c r="BU62" s="74"/>
      <c r="BV62" s="74"/>
      <c r="BW62" s="74"/>
      <c r="BX62" s="74"/>
      <c r="BY62" s="74"/>
      <c r="BZ62" s="74"/>
      <c r="CA62" s="74"/>
      <c r="CB62" s="74"/>
      <c r="CC62" s="74"/>
      <c r="CD62" s="74"/>
      <c r="CE62" s="74"/>
      <c r="CF62" s="74"/>
      <c r="CG62" s="74"/>
      <c r="CH62" s="74"/>
      <c r="CI62" s="74"/>
      <c r="CJ62" s="74"/>
      <c r="CK62" s="74"/>
      <c r="CL62" s="74"/>
      <c r="CM62" s="74"/>
      <c r="CN62" s="74"/>
      <c r="CO62" s="74"/>
      <c r="CP62" s="74"/>
      <c r="CQ62" s="74"/>
      <c r="CR62" s="74"/>
    </row>
    <row r="63" spans="1:96" ht="15" customHeight="1">
      <c r="B63" s="108"/>
      <c r="C63" s="109"/>
      <c r="E63" s="74"/>
      <c r="F63" s="74"/>
      <c r="G63" s="74"/>
      <c r="H63" s="74"/>
      <c r="I63" s="74"/>
      <c r="J63" s="74"/>
      <c r="K63" s="74"/>
      <c r="L63" s="74"/>
      <c r="M63" s="74"/>
      <c r="N63" s="74"/>
      <c r="O63" s="74"/>
      <c r="P63" s="74"/>
      <c r="Q63" s="74"/>
      <c r="R63" s="74"/>
      <c r="S63" s="74"/>
      <c r="T63" s="74"/>
      <c r="U63" s="74"/>
      <c r="V63" s="74"/>
      <c r="W63" s="74"/>
      <c r="X63" s="74"/>
      <c r="Y63" s="74"/>
      <c r="Z63" s="74"/>
      <c r="AA63" s="74"/>
      <c r="AB63" s="74"/>
      <c r="AC63" s="74"/>
      <c r="AD63" s="74"/>
      <c r="AE63" s="74"/>
      <c r="AF63" s="74"/>
      <c r="AG63" s="74"/>
      <c r="AH63" s="74"/>
      <c r="AI63" s="74"/>
      <c r="AJ63" s="74"/>
      <c r="AK63" s="74"/>
      <c r="AL63" s="74"/>
      <c r="AN63" s="74"/>
      <c r="AO63" s="74"/>
      <c r="AP63" s="74"/>
      <c r="AQ63" s="74"/>
      <c r="AR63" s="74"/>
      <c r="AS63" s="74"/>
      <c r="AT63" s="74"/>
      <c r="AU63" s="74"/>
      <c r="AV63" s="74"/>
      <c r="AW63" s="74"/>
      <c r="AX63" s="74"/>
      <c r="AY63" s="74"/>
      <c r="AZ63" s="74"/>
      <c r="BA63" s="74"/>
      <c r="BB63" s="74"/>
      <c r="BC63" s="74"/>
      <c r="BD63" s="74"/>
      <c r="BE63" s="74"/>
      <c r="BF63" s="74"/>
      <c r="BG63" s="74"/>
      <c r="BH63" s="74"/>
      <c r="BI63" s="74"/>
      <c r="BJ63" s="74"/>
      <c r="BK63" s="74"/>
      <c r="BL63" s="74"/>
      <c r="BM63" s="74"/>
      <c r="BN63" s="74"/>
      <c r="BO63" s="74"/>
      <c r="BP63" s="74"/>
      <c r="BQ63" s="74"/>
      <c r="BR63" s="74"/>
      <c r="BS63" s="74"/>
      <c r="BT63" s="74"/>
      <c r="BU63" s="74"/>
      <c r="BV63" s="74"/>
      <c r="BW63" s="74"/>
      <c r="BX63" s="74"/>
      <c r="BY63" s="74"/>
      <c r="BZ63" s="74"/>
      <c r="CA63" s="74"/>
      <c r="CB63" s="74"/>
      <c r="CC63" s="74"/>
      <c r="CD63" s="74"/>
      <c r="CE63" s="74"/>
      <c r="CF63" s="74"/>
      <c r="CG63" s="74"/>
      <c r="CH63" s="74"/>
      <c r="CI63" s="74"/>
      <c r="CJ63" s="74"/>
      <c r="CK63" s="74"/>
      <c r="CL63" s="74"/>
      <c r="CM63" s="74"/>
      <c r="CN63" s="74"/>
      <c r="CO63" s="74"/>
      <c r="CP63" s="74"/>
      <c r="CQ63" s="74"/>
      <c r="CR63" s="74"/>
    </row>
    <row r="64" spans="1:96" ht="15" customHeight="1">
      <c r="B64" s="108"/>
      <c r="C64" s="109"/>
      <c r="E64" s="74"/>
      <c r="F64" s="74"/>
      <c r="G64" s="74"/>
      <c r="H64" s="74"/>
      <c r="I64" s="74"/>
      <c r="J64" s="74"/>
      <c r="K64" s="74"/>
      <c r="L64" s="74"/>
      <c r="M64" s="74"/>
      <c r="N64" s="74"/>
      <c r="O64" s="74"/>
      <c r="P64" s="74"/>
      <c r="Q64" s="74"/>
      <c r="R64" s="74"/>
      <c r="S64" s="74"/>
      <c r="T64" s="74"/>
      <c r="U64" s="74"/>
      <c r="V64" s="74"/>
      <c r="W64" s="74"/>
      <c r="X64" s="74"/>
      <c r="Y64" s="74"/>
      <c r="Z64" s="74"/>
      <c r="AA64" s="74"/>
      <c r="AB64" s="74"/>
      <c r="AC64" s="74"/>
      <c r="AD64" s="74"/>
      <c r="AE64" s="74"/>
      <c r="AF64" s="74"/>
      <c r="AG64" s="74"/>
      <c r="AH64" s="74"/>
      <c r="AI64" s="74"/>
      <c r="AJ64" s="74"/>
      <c r="AK64" s="74"/>
      <c r="AL64" s="74"/>
      <c r="AN64" s="74"/>
      <c r="AO64" s="74"/>
      <c r="AP64" s="74"/>
      <c r="AQ64" s="74"/>
      <c r="AR64" s="74"/>
      <c r="AS64" s="74"/>
      <c r="AT64" s="74"/>
      <c r="AU64" s="74"/>
      <c r="AV64" s="74"/>
      <c r="AW64" s="74"/>
      <c r="AX64" s="74"/>
      <c r="AY64" s="74"/>
      <c r="AZ64" s="74"/>
      <c r="BA64" s="74"/>
      <c r="BB64" s="74"/>
      <c r="BC64" s="74"/>
      <c r="BD64" s="74"/>
      <c r="BE64" s="74"/>
      <c r="BF64" s="74"/>
      <c r="BG64" s="74"/>
      <c r="BH64" s="74"/>
      <c r="BI64" s="74"/>
      <c r="BJ64" s="74"/>
      <c r="BK64" s="74"/>
      <c r="BL64" s="74"/>
      <c r="BM64" s="74"/>
      <c r="BN64" s="74"/>
      <c r="BO64" s="74"/>
      <c r="BP64" s="74"/>
      <c r="BQ64" s="74"/>
      <c r="BR64" s="74"/>
      <c r="BS64" s="74"/>
      <c r="BT64" s="74"/>
      <c r="BU64" s="74"/>
      <c r="BV64" s="74"/>
      <c r="BW64" s="74"/>
      <c r="BX64" s="74"/>
      <c r="BY64" s="74"/>
      <c r="BZ64" s="74"/>
      <c r="CA64" s="74"/>
      <c r="CB64" s="74"/>
      <c r="CC64" s="74"/>
      <c r="CD64" s="74"/>
      <c r="CE64" s="74"/>
      <c r="CF64" s="74"/>
      <c r="CG64" s="74"/>
      <c r="CH64" s="74"/>
      <c r="CI64" s="74"/>
      <c r="CJ64" s="74"/>
      <c r="CK64" s="74"/>
      <c r="CL64" s="74"/>
      <c r="CM64" s="74"/>
      <c r="CN64" s="74"/>
      <c r="CO64" s="74"/>
      <c r="CP64" s="74"/>
      <c r="CQ64" s="74"/>
      <c r="CR64" s="74"/>
    </row>
    <row r="65" spans="1:96" ht="15" customHeight="1">
      <c r="A65" s="107"/>
      <c r="B65" s="108"/>
      <c r="C65" s="228"/>
      <c r="E65" s="74"/>
      <c r="F65" s="74"/>
      <c r="G65" s="74"/>
      <c r="H65" s="74"/>
      <c r="I65" s="74"/>
      <c r="J65" s="74"/>
      <c r="K65" s="74"/>
      <c r="L65" s="74"/>
      <c r="M65" s="74"/>
      <c r="N65" s="74"/>
      <c r="O65" s="74"/>
      <c r="P65" s="74"/>
      <c r="Q65" s="74"/>
      <c r="R65" s="74"/>
      <c r="S65" s="74"/>
      <c r="T65" s="74"/>
      <c r="U65" s="74"/>
      <c r="V65" s="74"/>
      <c r="W65" s="74"/>
      <c r="X65" s="74"/>
      <c r="Y65" s="74"/>
      <c r="Z65" s="74"/>
      <c r="AA65" s="74"/>
      <c r="AB65" s="74"/>
      <c r="AC65" s="74"/>
      <c r="AD65" s="74"/>
      <c r="AE65" s="74"/>
      <c r="AF65" s="74"/>
      <c r="AG65" s="74"/>
      <c r="AH65" s="74"/>
      <c r="AI65" s="74"/>
      <c r="AJ65" s="74"/>
      <c r="AK65" s="74"/>
      <c r="AL65" s="74"/>
      <c r="AN65" s="74"/>
      <c r="AO65" s="74"/>
      <c r="AP65" s="74"/>
      <c r="AQ65" s="74"/>
      <c r="AR65" s="74"/>
      <c r="AS65" s="74"/>
      <c r="AT65" s="74"/>
      <c r="AU65" s="74"/>
      <c r="AV65" s="74"/>
      <c r="AW65" s="74"/>
      <c r="AX65" s="74"/>
      <c r="AY65" s="74"/>
      <c r="AZ65" s="74"/>
      <c r="BA65" s="74"/>
      <c r="BB65" s="74"/>
      <c r="BC65" s="74"/>
      <c r="BD65" s="74"/>
      <c r="BE65" s="74"/>
      <c r="BF65" s="74"/>
      <c r="BG65" s="74"/>
      <c r="BH65" s="74"/>
      <c r="BI65" s="74"/>
      <c r="BJ65" s="74"/>
      <c r="BK65" s="74"/>
      <c r="BL65" s="74"/>
      <c r="BM65" s="74"/>
      <c r="BN65" s="74"/>
      <c r="BO65" s="74"/>
      <c r="BP65" s="74"/>
      <c r="BQ65" s="74"/>
      <c r="BR65" s="74"/>
      <c r="BS65" s="74"/>
      <c r="BT65" s="74"/>
      <c r="BU65" s="74"/>
      <c r="BV65" s="74"/>
      <c r="BW65" s="74"/>
      <c r="BX65" s="74"/>
      <c r="BY65" s="74"/>
      <c r="BZ65" s="74"/>
      <c r="CA65" s="74"/>
      <c r="CB65" s="74"/>
      <c r="CC65" s="74"/>
      <c r="CD65" s="74"/>
      <c r="CE65" s="74"/>
      <c r="CF65" s="74"/>
      <c r="CG65" s="74"/>
      <c r="CH65" s="74"/>
      <c r="CI65" s="74"/>
      <c r="CJ65" s="74"/>
      <c r="CK65" s="74"/>
      <c r="CL65" s="74"/>
      <c r="CM65" s="74"/>
      <c r="CN65" s="74"/>
      <c r="CO65" s="74"/>
      <c r="CP65" s="74"/>
      <c r="CQ65" s="74"/>
      <c r="CR65" s="74"/>
    </row>
    <row r="66" spans="1:96" ht="15" customHeight="1">
      <c r="A66" s="107"/>
      <c r="B66" s="108"/>
      <c r="C66" s="228"/>
      <c r="E66" s="74"/>
      <c r="F66" s="74"/>
      <c r="G66" s="74"/>
      <c r="H66" s="74"/>
      <c r="I66" s="74"/>
      <c r="J66" s="74"/>
      <c r="K66" s="74"/>
      <c r="L66" s="74"/>
      <c r="M66" s="74"/>
      <c r="N66" s="74"/>
      <c r="O66" s="74"/>
      <c r="P66" s="74"/>
      <c r="Q66" s="74"/>
      <c r="R66" s="74"/>
      <c r="S66" s="74"/>
      <c r="T66" s="74"/>
      <c r="U66" s="74"/>
      <c r="V66" s="74"/>
      <c r="W66" s="74"/>
      <c r="X66" s="74"/>
      <c r="Y66" s="74"/>
      <c r="Z66" s="74"/>
      <c r="AA66" s="74"/>
      <c r="AB66" s="74"/>
      <c r="AC66" s="74"/>
      <c r="AD66" s="74"/>
      <c r="AE66" s="74"/>
      <c r="AF66" s="74"/>
      <c r="AG66" s="74"/>
      <c r="AH66" s="74"/>
      <c r="AI66" s="74"/>
      <c r="AJ66" s="74"/>
      <c r="AK66" s="74"/>
      <c r="AL66" s="74"/>
      <c r="AN66" s="74"/>
      <c r="AO66" s="74"/>
      <c r="AP66" s="74"/>
      <c r="AQ66" s="74"/>
      <c r="AR66" s="74"/>
      <c r="AS66" s="74"/>
      <c r="AT66" s="74"/>
      <c r="AU66" s="74"/>
      <c r="AV66" s="74"/>
      <c r="AW66" s="74"/>
      <c r="AX66" s="74"/>
      <c r="AY66" s="74"/>
      <c r="AZ66" s="74"/>
      <c r="BA66" s="74"/>
      <c r="BB66" s="74"/>
      <c r="BC66" s="74"/>
      <c r="BD66" s="74"/>
      <c r="BE66" s="74"/>
      <c r="BF66" s="74"/>
      <c r="BG66" s="74"/>
      <c r="BH66" s="74"/>
      <c r="BI66" s="74"/>
      <c r="BJ66" s="74"/>
      <c r="BK66" s="74"/>
      <c r="BL66" s="74"/>
      <c r="BM66" s="74"/>
      <c r="BN66" s="74"/>
      <c r="BO66" s="74"/>
      <c r="BP66" s="74"/>
      <c r="BQ66" s="74"/>
      <c r="BR66" s="74"/>
      <c r="BS66" s="74"/>
      <c r="BT66" s="74"/>
      <c r="BU66" s="74"/>
      <c r="BV66" s="74"/>
      <c r="BW66" s="74"/>
      <c r="BX66" s="74"/>
      <c r="BY66" s="74"/>
      <c r="BZ66" s="74"/>
      <c r="CA66" s="74"/>
      <c r="CB66" s="74"/>
      <c r="CC66" s="74"/>
      <c r="CD66" s="74"/>
      <c r="CE66" s="74"/>
      <c r="CF66" s="74"/>
      <c r="CG66" s="74"/>
      <c r="CH66" s="74"/>
      <c r="CI66" s="74"/>
      <c r="CJ66" s="74"/>
      <c r="CK66" s="74"/>
      <c r="CL66" s="74"/>
      <c r="CM66" s="74"/>
      <c r="CN66" s="74"/>
      <c r="CO66" s="74"/>
      <c r="CP66" s="74"/>
      <c r="CQ66" s="74"/>
      <c r="CR66" s="74"/>
    </row>
    <row r="67" spans="1:96" ht="15" customHeight="1">
      <c r="A67" s="107"/>
      <c r="B67" s="108"/>
      <c r="C67" s="228"/>
      <c r="E67" s="74"/>
      <c r="F67" s="74"/>
      <c r="G67" s="74"/>
      <c r="H67" s="74"/>
      <c r="I67" s="74"/>
      <c r="J67" s="74"/>
      <c r="K67" s="74"/>
      <c r="L67" s="74"/>
      <c r="M67" s="74"/>
      <c r="N67" s="74"/>
      <c r="O67" s="74"/>
      <c r="P67" s="74"/>
      <c r="Q67" s="74"/>
      <c r="R67" s="74"/>
      <c r="S67" s="74"/>
      <c r="T67" s="74"/>
      <c r="U67" s="74"/>
      <c r="V67" s="74"/>
      <c r="W67" s="74"/>
      <c r="X67" s="74"/>
      <c r="Y67" s="74"/>
      <c r="Z67" s="74"/>
      <c r="AA67" s="74"/>
      <c r="AB67" s="74"/>
      <c r="AC67" s="74"/>
      <c r="AD67" s="74"/>
      <c r="AE67" s="74"/>
      <c r="AF67" s="74"/>
      <c r="AG67" s="74"/>
      <c r="AH67" s="74"/>
      <c r="AI67" s="74"/>
      <c r="AJ67" s="74"/>
      <c r="AK67" s="74"/>
      <c r="AL67" s="74"/>
      <c r="AN67" s="74"/>
      <c r="AO67" s="74"/>
      <c r="AP67" s="74"/>
      <c r="AQ67" s="74"/>
      <c r="AR67" s="74"/>
      <c r="AS67" s="74"/>
      <c r="AT67" s="74"/>
      <c r="AU67" s="74"/>
      <c r="AV67" s="74"/>
      <c r="AW67" s="74"/>
      <c r="AX67" s="74"/>
      <c r="AY67" s="74"/>
      <c r="AZ67" s="74"/>
      <c r="BA67" s="74"/>
      <c r="BB67" s="74"/>
      <c r="BC67" s="74"/>
      <c r="BD67" s="74"/>
      <c r="BE67" s="74"/>
      <c r="BF67" s="74"/>
      <c r="BG67" s="74"/>
      <c r="BH67" s="74"/>
      <c r="BI67" s="74"/>
      <c r="BJ67" s="74"/>
      <c r="BK67" s="74"/>
      <c r="BL67" s="74"/>
      <c r="BM67" s="74"/>
      <c r="BN67" s="74"/>
      <c r="BO67" s="74"/>
      <c r="BP67" s="74"/>
      <c r="BQ67" s="74"/>
      <c r="BR67" s="74"/>
      <c r="BS67" s="74"/>
      <c r="BT67" s="74"/>
      <c r="BU67" s="74"/>
      <c r="BV67" s="74"/>
      <c r="BW67" s="74"/>
      <c r="BX67" s="74"/>
      <c r="BY67" s="74"/>
      <c r="BZ67" s="74"/>
      <c r="CA67" s="74"/>
      <c r="CB67" s="74"/>
      <c r="CC67" s="74"/>
      <c r="CD67" s="74"/>
      <c r="CE67" s="74"/>
      <c r="CF67" s="74"/>
      <c r="CG67" s="74"/>
      <c r="CH67" s="74"/>
      <c r="CI67" s="74"/>
      <c r="CJ67" s="74"/>
      <c r="CK67" s="74"/>
      <c r="CL67" s="74"/>
      <c r="CM67" s="74"/>
      <c r="CN67" s="74"/>
      <c r="CO67" s="74"/>
      <c r="CP67" s="74"/>
      <c r="CQ67" s="74"/>
      <c r="CR67" s="74"/>
    </row>
    <row r="68" spans="1:96" ht="15" customHeight="1">
      <c r="A68" s="107"/>
      <c r="B68" s="108"/>
      <c r="C68" s="228"/>
      <c r="E68" s="74"/>
      <c r="F68" s="74"/>
      <c r="G68" s="74"/>
      <c r="H68" s="74"/>
      <c r="I68" s="74"/>
      <c r="J68" s="74"/>
      <c r="K68" s="74"/>
      <c r="L68" s="74"/>
      <c r="M68" s="74"/>
      <c r="N68" s="74"/>
      <c r="O68" s="74"/>
      <c r="P68" s="74"/>
      <c r="Q68" s="74"/>
      <c r="R68" s="74"/>
      <c r="S68" s="74"/>
      <c r="T68" s="74"/>
      <c r="U68" s="74"/>
      <c r="V68" s="74"/>
      <c r="W68" s="74"/>
      <c r="X68" s="74"/>
      <c r="Y68" s="74"/>
      <c r="Z68" s="74"/>
      <c r="AA68" s="74"/>
      <c r="AB68" s="74"/>
      <c r="AC68" s="74"/>
      <c r="AD68" s="74"/>
      <c r="AE68" s="74"/>
      <c r="AF68" s="74"/>
      <c r="AG68" s="74"/>
      <c r="AH68" s="74"/>
      <c r="AI68" s="74"/>
      <c r="AJ68" s="74"/>
      <c r="AK68" s="74"/>
      <c r="AL68" s="74"/>
      <c r="AN68" s="74"/>
      <c r="AO68" s="74"/>
      <c r="AP68" s="74"/>
      <c r="AQ68" s="74"/>
      <c r="AR68" s="74"/>
      <c r="AS68" s="74"/>
      <c r="AT68" s="74"/>
      <c r="AU68" s="74"/>
      <c r="AV68" s="74"/>
      <c r="AW68" s="74"/>
      <c r="AX68" s="74"/>
      <c r="AY68" s="74"/>
      <c r="AZ68" s="74"/>
      <c r="BA68" s="74"/>
      <c r="BB68" s="74"/>
      <c r="BC68" s="74"/>
      <c r="BD68" s="74"/>
      <c r="BE68" s="74"/>
      <c r="BF68" s="74"/>
      <c r="BG68" s="74"/>
      <c r="BH68" s="74"/>
      <c r="BI68" s="74"/>
      <c r="BJ68" s="74"/>
      <c r="BK68" s="74"/>
      <c r="BL68" s="74"/>
      <c r="BM68" s="74"/>
      <c r="BN68" s="74"/>
      <c r="BO68" s="74"/>
      <c r="BP68" s="74"/>
      <c r="BQ68" s="74"/>
      <c r="BR68" s="74"/>
      <c r="BS68" s="74"/>
      <c r="BT68" s="74"/>
      <c r="BU68" s="74"/>
      <c r="BV68" s="74"/>
      <c r="BW68" s="74"/>
      <c r="BX68" s="74"/>
      <c r="BY68" s="74"/>
      <c r="BZ68" s="74"/>
      <c r="CA68" s="74"/>
      <c r="CB68" s="74"/>
      <c r="CC68" s="74"/>
      <c r="CD68" s="74"/>
      <c r="CE68" s="74"/>
      <c r="CF68" s="74"/>
      <c r="CG68" s="74"/>
      <c r="CH68" s="74"/>
      <c r="CI68" s="74"/>
      <c r="CJ68" s="74"/>
      <c r="CK68" s="74"/>
      <c r="CL68" s="74"/>
      <c r="CM68" s="74"/>
      <c r="CN68" s="74"/>
      <c r="CO68" s="74"/>
      <c r="CP68" s="74"/>
      <c r="CQ68" s="74"/>
      <c r="CR68" s="74"/>
    </row>
    <row r="69" spans="1:96" ht="15" customHeight="1">
      <c r="A69" s="107"/>
      <c r="B69" s="108"/>
      <c r="C69" s="228"/>
      <c r="E69" s="74"/>
      <c r="F69" s="74"/>
      <c r="G69" s="74"/>
      <c r="H69" s="74"/>
      <c r="I69" s="74"/>
      <c r="J69" s="74"/>
      <c r="K69" s="74"/>
      <c r="L69" s="74"/>
      <c r="M69" s="74"/>
      <c r="N69" s="74"/>
      <c r="O69" s="74"/>
      <c r="P69" s="74"/>
      <c r="Q69" s="74"/>
      <c r="R69" s="74"/>
      <c r="S69" s="74"/>
      <c r="T69" s="74"/>
      <c r="U69" s="74"/>
      <c r="V69" s="74"/>
      <c r="W69" s="74"/>
      <c r="X69" s="74"/>
      <c r="Y69" s="74"/>
      <c r="Z69" s="74"/>
      <c r="AA69" s="74"/>
      <c r="AB69" s="74"/>
      <c r="AC69" s="74"/>
      <c r="AD69" s="74"/>
      <c r="AE69" s="74"/>
      <c r="AF69" s="74"/>
      <c r="AG69" s="74"/>
      <c r="AH69" s="74"/>
      <c r="AI69" s="74"/>
      <c r="AJ69" s="74"/>
      <c r="AK69" s="74"/>
      <c r="AL69" s="74"/>
      <c r="AN69" s="74"/>
      <c r="AO69" s="74"/>
      <c r="AP69" s="74"/>
      <c r="AQ69" s="74"/>
      <c r="AR69" s="74"/>
      <c r="AS69" s="74"/>
      <c r="AT69" s="74"/>
      <c r="AU69" s="74"/>
      <c r="AV69" s="74"/>
      <c r="AW69" s="74"/>
      <c r="AX69" s="74"/>
      <c r="AY69" s="74"/>
      <c r="AZ69" s="74"/>
      <c r="BA69" s="74"/>
      <c r="BB69" s="74"/>
      <c r="BC69" s="74"/>
      <c r="BD69" s="74"/>
      <c r="BE69" s="74"/>
      <c r="BF69" s="74"/>
      <c r="BG69" s="74"/>
      <c r="BH69" s="74"/>
      <c r="BI69" s="74"/>
      <c r="BJ69" s="74"/>
      <c r="BK69" s="74"/>
      <c r="BL69" s="74"/>
      <c r="BM69" s="74"/>
      <c r="BN69" s="74"/>
      <c r="BO69" s="74"/>
      <c r="BP69" s="74"/>
      <c r="BQ69" s="74"/>
      <c r="BR69" s="74"/>
      <c r="BS69" s="74"/>
      <c r="BT69" s="74"/>
      <c r="BU69" s="74"/>
      <c r="BV69" s="74"/>
      <c r="BW69" s="74"/>
      <c r="BX69" s="74"/>
      <c r="BY69" s="74"/>
      <c r="BZ69" s="74"/>
      <c r="CA69" s="74"/>
      <c r="CB69" s="74"/>
      <c r="CC69" s="74"/>
      <c r="CD69" s="74"/>
      <c r="CE69" s="74"/>
      <c r="CF69" s="74"/>
      <c r="CG69" s="74"/>
      <c r="CH69" s="74"/>
      <c r="CI69" s="74"/>
      <c r="CJ69" s="74"/>
      <c r="CK69" s="74"/>
      <c r="CL69" s="74"/>
      <c r="CM69" s="74"/>
      <c r="CN69" s="74"/>
      <c r="CO69" s="74"/>
      <c r="CP69" s="74"/>
      <c r="CQ69" s="74"/>
      <c r="CR69" s="74"/>
    </row>
    <row r="70" spans="1:96" ht="15" customHeight="1">
      <c r="A70" s="107"/>
      <c r="B70" s="108"/>
      <c r="C70" s="228"/>
      <c r="E70" s="74"/>
      <c r="F70" s="74"/>
      <c r="G70" s="74"/>
      <c r="H70" s="74"/>
      <c r="I70" s="74"/>
      <c r="J70" s="74"/>
      <c r="K70" s="74"/>
      <c r="L70" s="74"/>
      <c r="M70" s="74"/>
      <c r="N70" s="74"/>
      <c r="O70" s="74"/>
      <c r="P70" s="74"/>
      <c r="Q70" s="74"/>
      <c r="R70" s="74"/>
      <c r="S70" s="74"/>
      <c r="T70" s="74"/>
      <c r="U70" s="74"/>
      <c r="V70" s="74"/>
      <c r="W70" s="74"/>
      <c r="X70" s="74"/>
      <c r="Y70" s="74"/>
      <c r="Z70" s="74"/>
      <c r="AA70" s="74"/>
      <c r="AB70" s="74"/>
      <c r="AC70" s="74"/>
      <c r="AD70" s="74"/>
      <c r="AE70" s="74"/>
      <c r="AF70" s="74"/>
      <c r="AG70" s="74"/>
      <c r="AH70" s="74"/>
      <c r="AI70" s="74"/>
      <c r="AJ70" s="74"/>
      <c r="AK70" s="74"/>
      <c r="AL70" s="74"/>
      <c r="AN70" s="74"/>
      <c r="AO70" s="74"/>
      <c r="AP70" s="74"/>
      <c r="AQ70" s="74"/>
      <c r="AR70" s="74"/>
      <c r="AS70" s="74"/>
      <c r="AT70" s="74"/>
      <c r="AU70" s="74"/>
      <c r="AV70" s="74"/>
      <c r="AW70" s="74"/>
      <c r="AX70" s="74"/>
      <c r="AY70" s="74"/>
      <c r="AZ70" s="74"/>
      <c r="BA70" s="74"/>
      <c r="BB70" s="74"/>
      <c r="BC70" s="74"/>
      <c r="BD70" s="74"/>
      <c r="BE70" s="74"/>
      <c r="BF70" s="74"/>
      <c r="BG70" s="74"/>
      <c r="BH70" s="74"/>
      <c r="BI70" s="74"/>
      <c r="BJ70" s="74"/>
      <c r="BK70" s="74"/>
      <c r="BL70" s="74"/>
      <c r="BM70" s="74"/>
      <c r="BN70" s="74"/>
      <c r="BO70" s="74"/>
      <c r="BP70" s="74"/>
      <c r="BQ70" s="74"/>
      <c r="BR70" s="74"/>
      <c r="BS70" s="74"/>
      <c r="BT70" s="74"/>
      <c r="BU70" s="74"/>
      <c r="BV70" s="74"/>
      <c r="BW70" s="74"/>
      <c r="BX70" s="74"/>
      <c r="BY70" s="74"/>
      <c r="BZ70" s="74"/>
      <c r="CA70" s="74"/>
      <c r="CB70" s="74"/>
      <c r="CC70" s="74"/>
      <c r="CD70" s="74"/>
      <c r="CE70" s="74"/>
      <c r="CF70" s="74"/>
      <c r="CG70" s="74"/>
      <c r="CH70" s="74"/>
      <c r="CI70" s="74"/>
      <c r="CJ70" s="74"/>
      <c r="CK70" s="74"/>
      <c r="CL70" s="74"/>
      <c r="CM70" s="74"/>
      <c r="CN70" s="74"/>
      <c r="CO70" s="74"/>
      <c r="CP70" s="74"/>
      <c r="CQ70" s="74"/>
      <c r="CR70" s="74"/>
    </row>
    <row r="71" spans="1:96" ht="15" customHeight="1">
      <c r="A71" s="107"/>
      <c r="B71" s="108"/>
      <c r="C71" s="228"/>
      <c r="E71" s="74"/>
      <c r="F71" s="74"/>
      <c r="G71" s="74"/>
      <c r="H71" s="74"/>
      <c r="I71" s="74"/>
      <c r="J71" s="74"/>
      <c r="K71" s="74"/>
      <c r="L71" s="74"/>
      <c r="M71" s="74"/>
      <c r="N71" s="74"/>
      <c r="O71" s="74"/>
      <c r="P71" s="74"/>
      <c r="Q71" s="74"/>
      <c r="R71" s="74"/>
      <c r="S71" s="74"/>
      <c r="T71" s="74"/>
      <c r="U71" s="74"/>
      <c r="V71" s="74"/>
      <c r="W71" s="74"/>
      <c r="X71" s="74"/>
      <c r="Y71" s="74"/>
      <c r="Z71" s="74"/>
      <c r="AA71" s="74"/>
      <c r="AB71" s="74"/>
      <c r="AC71" s="74"/>
      <c r="AD71" s="74"/>
      <c r="AE71" s="74"/>
      <c r="AF71" s="74"/>
      <c r="AG71" s="74"/>
      <c r="AH71" s="74"/>
      <c r="AI71" s="74"/>
      <c r="AJ71" s="74"/>
      <c r="AK71" s="74"/>
      <c r="AL71" s="74"/>
      <c r="AN71" s="74"/>
      <c r="AO71" s="74"/>
      <c r="AP71" s="74"/>
      <c r="AQ71" s="74"/>
      <c r="AR71" s="74"/>
      <c r="AS71" s="74"/>
      <c r="AT71" s="74"/>
      <c r="AU71" s="74"/>
      <c r="AV71" s="74"/>
      <c r="AW71" s="74"/>
      <c r="AX71" s="74"/>
      <c r="AY71" s="74"/>
      <c r="AZ71" s="74"/>
      <c r="BA71" s="74"/>
      <c r="BB71" s="74"/>
      <c r="BC71" s="74"/>
      <c r="BD71" s="74"/>
      <c r="BE71" s="74"/>
      <c r="BF71" s="74"/>
      <c r="BG71" s="74"/>
      <c r="BH71" s="74"/>
      <c r="BI71" s="74"/>
      <c r="BJ71" s="74"/>
      <c r="BK71" s="74"/>
      <c r="BL71" s="74"/>
      <c r="BM71" s="74"/>
      <c r="BN71" s="74"/>
      <c r="BO71" s="74"/>
      <c r="BP71" s="74"/>
      <c r="BQ71" s="74"/>
      <c r="BR71" s="74"/>
      <c r="BS71" s="74"/>
      <c r="BT71" s="74"/>
      <c r="BU71" s="74"/>
      <c r="BV71" s="74"/>
      <c r="BW71" s="74"/>
      <c r="BX71" s="74"/>
      <c r="BY71" s="74"/>
      <c r="BZ71" s="74"/>
      <c r="CA71" s="74"/>
      <c r="CB71" s="74"/>
      <c r="CC71" s="74"/>
      <c r="CD71" s="74"/>
      <c r="CE71" s="74"/>
      <c r="CF71" s="74"/>
      <c r="CG71" s="74"/>
      <c r="CH71" s="74"/>
      <c r="CI71" s="74"/>
      <c r="CJ71" s="74"/>
      <c r="CK71" s="74"/>
      <c r="CL71" s="74"/>
      <c r="CM71" s="74"/>
      <c r="CN71" s="74"/>
      <c r="CO71" s="74"/>
      <c r="CP71" s="74"/>
      <c r="CQ71" s="74"/>
      <c r="CR71" s="74"/>
    </row>
    <row r="72" spans="1:96" ht="15" customHeight="1">
      <c r="A72" s="107"/>
      <c r="B72" s="108"/>
      <c r="C72" s="228"/>
      <c r="E72" s="74"/>
      <c r="F72" s="74"/>
      <c r="G72" s="74"/>
      <c r="H72" s="74"/>
      <c r="I72" s="74"/>
      <c r="J72" s="74"/>
      <c r="K72" s="74"/>
      <c r="L72" s="74"/>
      <c r="M72" s="74"/>
      <c r="N72" s="74"/>
      <c r="O72" s="74"/>
      <c r="P72" s="74"/>
      <c r="Q72" s="74"/>
      <c r="R72" s="74"/>
      <c r="S72" s="74"/>
      <c r="T72" s="74"/>
      <c r="U72" s="74"/>
      <c r="V72" s="74"/>
      <c r="W72" s="74"/>
      <c r="X72" s="74"/>
      <c r="Y72" s="74"/>
      <c r="Z72" s="74"/>
      <c r="AA72" s="74"/>
      <c r="AB72" s="74"/>
      <c r="AC72" s="74"/>
      <c r="AD72" s="74"/>
      <c r="AE72" s="74"/>
      <c r="AF72" s="74"/>
      <c r="AG72" s="74"/>
      <c r="AH72" s="74"/>
      <c r="AI72" s="74"/>
      <c r="AJ72" s="74"/>
      <c r="AK72" s="74"/>
      <c r="AL72" s="74"/>
      <c r="AN72" s="74"/>
      <c r="AO72" s="74"/>
      <c r="AP72" s="74"/>
      <c r="AQ72" s="74"/>
      <c r="AR72" s="74"/>
      <c r="AS72" s="74"/>
      <c r="AT72" s="74"/>
      <c r="AU72" s="74"/>
      <c r="AV72" s="74"/>
      <c r="AW72" s="74"/>
      <c r="AX72" s="74"/>
      <c r="AY72" s="74"/>
      <c r="AZ72" s="74"/>
      <c r="BA72" s="74"/>
      <c r="BB72" s="74"/>
      <c r="BC72" s="74"/>
      <c r="BD72" s="74"/>
      <c r="BE72" s="74"/>
      <c r="BF72" s="74"/>
      <c r="BG72" s="74"/>
      <c r="BH72" s="74"/>
      <c r="BI72" s="74"/>
      <c r="BJ72" s="74"/>
      <c r="BK72" s="74"/>
      <c r="BL72" s="74"/>
      <c r="BM72" s="74"/>
      <c r="BN72" s="74"/>
      <c r="BO72" s="74"/>
      <c r="BP72" s="74"/>
      <c r="BQ72" s="74"/>
      <c r="BR72" s="74"/>
      <c r="BS72" s="74"/>
      <c r="BT72" s="74"/>
      <c r="BU72" s="74"/>
      <c r="BV72" s="74"/>
      <c r="BW72" s="74"/>
      <c r="BX72" s="74"/>
      <c r="BY72" s="74"/>
      <c r="BZ72" s="74"/>
      <c r="CA72" s="74"/>
      <c r="CB72" s="74"/>
      <c r="CC72" s="74"/>
      <c r="CD72" s="74"/>
      <c r="CE72" s="74"/>
      <c r="CF72" s="74"/>
      <c r="CG72" s="74"/>
      <c r="CH72" s="74"/>
      <c r="CI72" s="74"/>
      <c r="CJ72" s="74"/>
      <c r="CK72" s="74"/>
      <c r="CL72" s="74"/>
      <c r="CM72" s="74"/>
      <c r="CN72" s="74"/>
      <c r="CO72" s="74"/>
      <c r="CP72" s="74"/>
      <c r="CQ72" s="74"/>
      <c r="CR72" s="74"/>
    </row>
    <row r="73" spans="1:96" ht="15" customHeight="1">
      <c r="A73" s="107"/>
      <c r="B73" s="108"/>
      <c r="C73" s="228"/>
      <c r="E73" s="74"/>
      <c r="F73" s="74"/>
      <c r="G73" s="74"/>
      <c r="H73" s="74"/>
      <c r="I73" s="74"/>
      <c r="J73" s="74"/>
      <c r="K73" s="74"/>
      <c r="L73" s="74"/>
      <c r="M73" s="74"/>
      <c r="N73" s="74"/>
      <c r="O73" s="74"/>
      <c r="P73" s="74"/>
      <c r="Q73" s="74"/>
      <c r="R73" s="74"/>
      <c r="S73" s="74"/>
      <c r="T73" s="74"/>
      <c r="U73" s="74"/>
      <c r="V73" s="74"/>
      <c r="W73" s="74"/>
      <c r="X73" s="74"/>
      <c r="Y73" s="74"/>
      <c r="Z73" s="74"/>
      <c r="AA73" s="74"/>
      <c r="AB73" s="74"/>
      <c r="AC73" s="74"/>
      <c r="AD73" s="74"/>
      <c r="AE73" s="74"/>
      <c r="AF73" s="74"/>
      <c r="AG73" s="74"/>
      <c r="AH73" s="74"/>
      <c r="AI73" s="74"/>
      <c r="AJ73" s="74"/>
      <c r="AK73" s="74"/>
      <c r="AL73" s="74"/>
      <c r="AN73" s="74"/>
      <c r="AO73" s="74"/>
      <c r="AP73" s="74"/>
      <c r="AQ73" s="74"/>
      <c r="AR73" s="74"/>
      <c r="AS73" s="74"/>
      <c r="AT73" s="74"/>
      <c r="AU73" s="74"/>
      <c r="AV73" s="74"/>
      <c r="AW73" s="74"/>
      <c r="AX73" s="74"/>
      <c r="AY73" s="74"/>
      <c r="AZ73" s="74"/>
      <c r="BA73" s="74"/>
      <c r="BB73" s="74"/>
      <c r="BC73" s="74"/>
      <c r="BD73" s="74"/>
      <c r="BE73" s="74"/>
      <c r="BF73" s="74"/>
      <c r="BG73" s="74"/>
      <c r="BH73" s="74"/>
      <c r="BI73" s="74"/>
      <c r="BJ73" s="74"/>
      <c r="BK73" s="74"/>
      <c r="BL73" s="74"/>
      <c r="BM73" s="74"/>
      <c r="BN73" s="74"/>
      <c r="BO73" s="74"/>
      <c r="BP73" s="74"/>
      <c r="BQ73" s="74"/>
      <c r="BR73" s="74"/>
      <c r="BS73" s="74"/>
      <c r="BT73" s="74"/>
      <c r="BU73" s="74"/>
      <c r="BV73" s="74"/>
      <c r="BW73" s="74"/>
      <c r="BX73" s="74"/>
      <c r="BY73" s="74"/>
      <c r="BZ73" s="74"/>
      <c r="CA73" s="74"/>
      <c r="CB73" s="74"/>
      <c r="CC73" s="74"/>
      <c r="CD73" s="74"/>
      <c r="CE73" s="74"/>
      <c r="CF73" s="74"/>
      <c r="CG73" s="74"/>
      <c r="CH73" s="74"/>
      <c r="CI73" s="74"/>
      <c r="CJ73" s="74"/>
      <c r="CK73" s="74"/>
      <c r="CL73" s="74"/>
      <c r="CM73" s="74"/>
      <c r="CN73" s="74"/>
      <c r="CO73" s="74"/>
      <c r="CP73" s="74"/>
      <c r="CQ73" s="74"/>
      <c r="CR73" s="74"/>
    </row>
    <row r="74" spans="1:96" ht="15" customHeight="1">
      <c r="A74" s="107"/>
      <c r="B74" s="108"/>
      <c r="C74" s="228"/>
      <c r="E74" s="74"/>
      <c r="F74" s="74"/>
      <c r="G74" s="74"/>
      <c r="H74" s="74"/>
      <c r="I74" s="74"/>
      <c r="J74" s="74"/>
      <c r="K74" s="74"/>
      <c r="L74" s="74"/>
      <c r="M74" s="74"/>
      <c r="N74" s="74"/>
      <c r="O74" s="74"/>
      <c r="P74" s="74"/>
      <c r="Q74" s="74"/>
      <c r="R74" s="74"/>
      <c r="S74" s="74"/>
      <c r="T74" s="74"/>
      <c r="U74" s="74"/>
      <c r="V74" s="74"/>
      <c r="W74" s="74"/>
      <c r="X74" s="74"/>
      <c r="Y74" s="74"/>
      <c r="Z74" s="74"/>
      <c r="AA74" s="74"/>
      <c r="AB74" s="74"/>
      <c r="AC74" s="74"/>
      <c r="AD74" s="74"/>
      <c r="AE74" s="74"/>
      <c r="AF74" s="74"/>
      <c r="AG74" s="74"/>
      <c r="AH74" s="74"/>
      <c r="AI74" s="74"/>
      <c r="AJ74" s="74"/>
      <c r="AK74" s="74"/>
      <c r="AL74" s="74"/>
      <c r="AN74" s="74"/>
      <c r="AO74" s="74"/>
      <c r="AP74" s="74"/>
      <c r="AQ74" s="74"/>
      <c r="AR74" s="74"/>
      <c r="AS74" s="74"/>
      <c r="AT74" s="74"/>
      <c r="AU74" s="74"/>
      <c r="AV74" s="74"/>
      <c r="AW74" s="74"/>
      <c r="AX74" s="74"/>
      <c r="AY74" s="74"/>
      <c r="AZ74" s="74"/>
      <c r="BA74" s="74"/>
      <c r="BB74" s="74"/>
      <c r="BC74" s="74"/>
      <c r="BD74" s="74"/>
      <c r="BE74" s="74"/>
      <c r="BF74" s="74"/>
      <c r="BG74" s="74"/>
      <c r="BH74" s="74"/>
      <c r="BI74" s="74"/>
      <c r="BJ74" s="74"/>
      <c r="BK74" s="74"/>
      <c r="BL74" s="74"/>
      <c r="BM74" s="74"/>
      <c r="BN74" s="74"/>
      <c r="BO74" s="74"/>
      <c r="BP74" s="74"/>
      <c r="BQ74" s="156"/>
      <c r="BR74" s="74"/>
      <c r="BS74" s="74"/>
      <c r="BT74" s="74"/>
      <c r="BU74" s="74"/>
      <c r="BV74" s="74"/>
      <c r="BW74" s="74"/>
      <c r="BX74" s="74"/>
      <c r="BY74" s="74"/>
      <c r="BZ74" s="74"/>
      <c r="CA74" s="74"/>
      <c r="CB74" s="74"/>
      <c r="CC74" s="74"/>
      <c r="CD74" s="74"/>
      <c r="CE74" s="74"/>
      <c r="CF74" s="74"/>
      <c r="CG74" s="74"/>
      <c r="CH74" s="74"/>
      <c r="CI74" s="74"/>
      <c r="CJ74" s="74"/>
      <c r="CK74" s="74"/>
      <c r="CL74" s="74"/>
      <c r="CM74" s="74"/>
      <c r="CN74" s="74"/>
      <c r="CO74" s="74"/>
      <c r="CP74" s="74"/>
      <c r="CQ74" s="74"/>
      <c r="CR74" s="74"/>
    </row>
    <row r="75" spans="1:96" ht="15" customHeight="1">
      <c r="B75" s="108"/>
      <c r="C75" s="227"/>
      <c r="E75" s="74"/>
      <c r="F75" s="74"/>
      <c r="G75" s="74"/>
      <c r="H75" s="74"/>
      <c r="I75" s="74"/>
      <c r="J75" s="74"/>
      <c r="K75" s="74"/>
      <c r="L75" s="74"/>
      <c r="M75" s="74"/>
      <c r="N75" s="74"/>
      <c r="O75" s="74"/>
      <c r="P75" s="74"/>
      <c r="Q75" s="74"/>
      <c r="R75" s="74"/>
      <c r="S75" s="74"/>
      <c r="T75" s="74"/>
      <c r="U75" s="74"/>
      <c r="V75" s="74"/>
      <c r="W75" s="74"/>
      <c r="X75" s="74"/>
      <c r="Y75" s="74"/>
      <c r="Z75" s="74"/>
      <c r="AA75" s="74"/>
      <c r="AB75" s="74"/>
      <c r="AC75" s="74"/>
      <c r="AD75" s="74"/>
      <c r="AE75" s="74"/>
      <c r="AF75" s="74"/>
      <c r="AG75" s="74"/>
      <c r="AH75" s="74"/>
      <c r="AI75" s="74"/>
      <c r="AJ75" s="74"/>
      <c r="AK75" s="74"/>
      <c r="AL75" s="74"/>
      <c r="AN75" s="74"/>
      <c r="AO75" s="74"/>
      <c r="AP75" s="74"/>
      <c r="AQ75" s="74"/>
      <c r="AR75" s="74"/>
      <c r="AS75" s="74"/>
      <c r="AT75" s="74"/>
      <c r="AU75" s="74"/>
      <c r="AV75" s="74"/>
      <c r="AW75" s="74"/>
      <c r="AX75" s="74"/>
      <c r="AY75" s="74"/>
      <c r="AZ75" s="74"/>
      <c r="BA75" s="74"/>
      <c r="BB75" s="74"/>
      <c r="BC75" s="74"/>
      <c r="BD75" s="74"/>
      <c r="BE75" s="74"/>
      <c r="BF75" s="74"/>
      <c r="BG75" s="74"/>
      <c r="BH75" s="74"/>
      <c r="BI75" s="74"/>
      <c r="BJ75" s="74"/>
      <c r="BK75" s="74"/>
      <c r="BL75" s="74"/>
      <c r="BM75" s="74"/>
      <c r="BN75" s="74"/>
      <c r="BO75" s="74"/>
      <c r="BP75" s="74"/>
      <c r="BQ75" s="74"/>
      <c r="BR75" s="74"/>
      <c r="BS75" s="74"/>
      <c r="BT75" s="74"/>
      <c r="BU75" s="74"/>
      <c r="BV75" s="74"/>
      <c r="BW75" s="74"/>
      <c r="BX75" s="74"/>
      <c r="BY75" s="74"/>
      <c r="BZ75" s="74"/>
      <c r="CA75" s="74"/>
      <c r="CB75" s="74"/>
      <c r="CC75" s="74"/>
      <c r="CD75" s="74"/>
      <c r="CE75" s="74"/>
      <c r="CF75" s="74"/>
      <c r="CG75" s="74"/>
      <c r="CH75" s="74"/>
      <c r="CI75" s="74"/>
      <c r="CJ75" s="74"/>
      <c r="CK75" s="74"/>
      <c r="CL75" s="74"/>
      <c r="CM75" s="74"/>
      <c r="CN75" s="74"/>
      <c r="CO75" s="74"/>
      <c r="CP75" s="74"/>
      <c r="CQ75" s="74"/>
      <c r="CR75" s="74"/>
    </row>
    <row r="76" spans="1:96" ht="15" customHeight="1">
      <c r="A76" s="107"/>
      <c r="B76" s="108"/>
      <c r="C76" s="228"/>
      <c r="E76" s="74"/>
      <c r="F76" s="74"/>
      <c r="G76" s="74"/>
      <c r="H76" s="74"/>
      <c r="I76" s="74"/>
      <c r="J76" s="74"/>
      <c r="K76" s="74"/>
      <c r="L76" s="74"/>
      <c r="M76" s="74"/>
      <c r="N76" s="74"/>
      <c r="O76" s="74"/>
      <c r="P76" s="74"/>
      <c r="Q76" s="74"/>
      <c r="R76" s="74"/>
      <c r="S76" s="74"/>
      <c r="T76" s="74"/>
      <c r="U76" s="74"/>
      <c r="V76" s="74"/>
      <c r="W76" s="74"/>
      <c r="X76" s="74"/>
      <c r="Y76" s="74"/>
      <c r="Z76" s="74"/>
      <c r="AA76" s="74"/>
      <c r="AB76" s="74"/>
      <c r="AC76" s="74"/>
      <c r="AD76" s="74"/>
      <c r="AE76" s="74"/>
      <c r="AF76" s="74"/>
      <c r="AG76" s="74"/>
      <c r="AH76" s="74"/>
      <c r="AI76" s="74"/>
      <c r="AJ76" s="74"/>
      <c r="AK76" s="74"/>
      <c r="AL76" s="74"/>
      <c r="AN76" s="74"/>
      <c r="AO76" s="74"/>
      <c r="AP76" s="74"/>
      <c r="AQ76" s="74"/>
      <c r="AR76" s="156"/>
      <c r="AS76" s="74"/>
      <c r="AT76" s="74"/>
      <c r="AU76" s="74"/>
      <c r="AV76" s="74"/>
      <c r="AW76" s="74"/>
      <c r="AX76" s="74"/>
      <c r="AY76" s="74"/>
      <c r="AZ76" s="74"/>
      <c r="BA76" s="74"/>
      <c r="BB76" s="74"/>
      <c r="BC76" s="74"/>
      <c r="BD76" s="74"/>
      <c r="BE76" s="74"/>
      <c r="BF76" s="74"/>
      <c r="BG76" s="74"/>
      <c r="BH76" s="74"/>
      <c r="BI76" s="74"/>
      <c r="BJ76" s="74"/>
      <c r="BK76" s="74"/>
      <c r="BL76" s="74"/>
      <c r="BM76" s="74"/>
      <c r="BN76" s="74"/>
      <c r="BO76" s="74"/>
      <c r="BP76" s="74"/>
      <c r="BQ76" s="74"/>
      <c r="BR76" s="74"/>
      <c r="BS76" s="74"/>
      <c r="BT76" s="74"/>
      <c r="BU76" s="74"/>
      <c r="BV76" s="74"/>
      <c r="BW76" s="74"/>
      <c r="BX76" s="74"/>
      <c r="BY76" s="74"/>
      <c r="BZ76" s="74"/>
      <c r="CA76" s="74"/>
      <c r="CB76" s="74"/>
      <c r="CC76" s="74"/>
      <c r="CD76" s="74"/>
      <c r="CE76" s="74"/>
      <c r="CF76" s="74"/>
      <c r="CG76" s="74"/>
      <c r="CH76" s="74"/>
      <c r="CI76" s="74"/>
      <c r="CJ76" s="74"/>
      <c r="CK76" s="74"/>
      <c r="CL76" s="74"/>
      <c r="CM76" s="74"/>
      <c r="CN76" s="74"/>
      <c r="CO76" s="74"/>
      <c r="CP76" s="74"/>
      <c r="CQ76" s="74"/>
      <c r="CR76" s="74"/>
    </row>
    <row r="77" spans="1:96" ht="15" customHeight="1">
      <c r="A77" s="107"/>
      <c r="B77" s="108"/>
      <c r="C77" s="228"/>
      <c r="E77" s="74"/>
      <c r="F77" s="74"/>
      <c r="G77" s="74"/>
      <c r="H77" s="74"/>
      <c r="I77" s="74"/>
      <c r="J77" s="74"/>
      <c r="K77" s="74"/>
      <c r="L77" s="74"/>
      <c r="M77" s="74"/>
      <c r="N77" s="74"/>
      <c r="O77" s="74"/>
      <c r="P77" s="74"/>
      <c r="Q77" s="74"/>
      <c r="R77" s="74"/>
      <c r="S77" s="74"/>
      <c r="T77" s="74"/>
      <c r="U77" s="74"/>
      <c r="V77" s="74"/>
      <c r="W77" s="74"/>
      <c r="X77" s="74"/>
      <c r="Y77" s="74"/>
      <c r="Z77" s="74"/>
      <c r="AA77" s="74"/>
      <c r="AB77" s="74"/>
      <c r="AC77" s="74"/>
      <c r="AD77" s="74"/>
      <c r="AE77" s="74"/>
      <c r="AF77" s="74"/>
      <c r="AG77" s="74"/>
      <c r="AH77" s="74"/>
      <c r="AI77" s="74"/>
      <c r="AJ77" s="74"/>
      <c r="AK77" s="74"/>
      <c r="AL77" s="74"/>
      <c r="AN77" s="74"/>
      <c r="AO77" s="74"/>
      <c r="AP77" s="74"/>
      <c r="AQ77" s="74"/>
      <c r="AR77" s="74"/>
      <c r="AS77" s="74"/>
      <c r="AT77" s="74"/>
      <c r="AU77" s="74"/>
      <c r="AV77" s="74"/>
      <c r="AW77" s="74"/>
      <c r="AX77" s="74"/>
      <c r="AY77" s="74"/>
      <c r="AZ77" s="74"/>
      <c r="BA77" s="74"/>
      <c r="BB77" s="74"/>
      <c r="BC77" s="74"/>
      <c r="BD77" s="74"/>
      <c r="BE77" s="156"/>
      <c r="BF77" s="74"/>
      <c r="BG77" s="74"/>
      <c r="BH77" s="74"/>
      <c r="BI77" s="74"/>
      <c r="BJ77" s="74"/>
      <c r="BK77" s="74"/>
      <c r="BL77" s="74"/>
      <c r="BM77" s="74"/>
      <c r="BN77" s="74"/>
      <c r="BO77" s="74"/>
      <c r="BP77" s="74"/>
      <c r="BQ77" s="74"/>
      <c r="BR77" s="74"/>
      <c r="BS77" s="74"/>
      <c r="BT77" s="74"/>
      <c r="BU77" s="74"/>
      <c r="BV77" s="74"/>
      <c r="BW77" s="74"/>
      <c r="BX77" s="74"/>
      <c r="BY77" s="74"/>
      <c r="BZ77" s="74"/>
      <c r="CA77" s="74"/>
      <c r="CB77" s="74"/>
      <c r="CC77" s="74"/>
      <c r="CD77" s="74"/>
      <c r="CE77" s="74"/>
      <c r="CF77" s="74"/>
      <c r="CG77" s="74"/>
      <c r="CH77" s="74"/>
      <c r="CI77" s="74"/>
      <c r="CJ77" s="74"/>
      <c r="CK77" s="74"/>
      <c r="CL77" s="74"/>
      <c r="CM77" s="74"/>
      <c r="CN77" s="74"/>
      <c r="CO77" s="74"/>
      <c r="CP77" s="74"/>
      <c r="CQ77" s="74"/>
      <c r="CR77" s="74"/>
    </row>
    <row r="78" spans="1:96" s="3" customFormat="1" ht="15" customHeight="1">
      <c r="A78" s="107"/>
      <c r="B78" s="108"/>
      <c r="C78" s="228"/>
      <c r="D78" s="181"/>
      <c r="E78" s="75"/>
      <c r="F78" s="75"/>
      <c r="G78" s="75"/>
      <c r="H78" s="75"/>
      <c r="I78" s="75"/>
      <c r="J78" s="75"/>
      <c r="K78" s="75"/>
      <c r="L78" s="75"/>
      <c r="M78" s="75"/>
      <c r="N78" s="75"/>
      <c r="O78" s="75"/>
      <c r="P78" s="75"/>
      <c r="Q78" s="75"/>
      <c r="R78" s="75"/>
      <c r="S78" s="75"/>
      <c r="T78" s="75"/>
      <c r="U78" s="75"/>
      <c r="V78" s="75"/>
      <c r="W78" s="75"/>
      <c r="X78" s="75"/>
      <c r="Y78" s="75"/>
      <c r="Z78" s="75"/>
      <c r="AA78" s="75"/>
      <c r="AB78" s="75"/>
      <c r="AC78" s="75"/>
      <c r="AD78" s="75"/>
      <c r="AE78" s="75"/>
      <c r="AF78" s="75"/>
      <c r="AG78" s="75"/>
      <c r="AH78" s="75"/>
      <c r="AI78" s="75"/>
      <c r="AJ78" s="75"/>
      <c r="AK78" s="80"/>
      <c r="AL78" s="75"/>
      <c r="AM78" s="181"/>
      <c r="AN78" s="75"/>
      <c r="AO78" s="75"/>
      <c r="AP78" s="75"/>
      <c r="AQ78" s="75"/>
      <c r="AR78" s="75"/>
      <c r="AS78" s="75"/>
      <c r="AT78" s="75"/>
      <c r="AU78" s="75"/>
      <c r="AV78" s="75"/>
      <c r="AW78" s="75"/>
      <c r="AX78" s="75"/>
      <c r="AY78" s="75"/>
      <c r="AZ78" s="75"/>
      <c r="BA78" s="75"/>
      <c r="BB78" s="75"/>
      <c r="BC78" s="75"/>
      <c r="BD78" s="80"/>
      <c r="BE78" s="75"/>
      <c r="BF78" s="75"/>
      <c r="BG78" s="75"/>
      <c r="BH78" s="75"/>
      <c r="BI78" s="75"/>
      <c r="BJ78" s="75"/>
      <c r="BK78" s="75"/>
      <c r="BL78" s="75"/>
      <c r="BM78" s="75"/>
      <c r="BN78" s="75"/>
      <c r="BO78" s="75"/>
      <c r="BP78" s="75"/>
      <c r="BQ78" s="75"/>
      <c r="BR78" s="75"/>
      <c r="BS78" s="75"/>
      <c r="BT78" s="75"/>
      <c r="BU78" s="75"/>
      <c r="BV78" s="75"/>
      <c r="BW78" s="75"/>
      <c r="BX78" s="75"/>
      <c r="BY78" s="75"/>
      <c r="BZ78" s="75"/>
      <c r="CA78" s="75"/>
      <c r="CB78" s="75"/>
      <c r="CC78" s="75"/>
      <c r="CD78" s="80"/>
      <c r="CE78" s="75"/>
      <c r="CF78" s="75"/>
      <c r="CG78" s="75"/>
      <c r="CH78" s="75"/>
      <c r="CI78" s="75"/>
      <c r="CJ78" s="75"/>
      <c r="CK78" s="75"/>
      <c r="CL78" s="75"/>
      <c r="CM78" s="75"/>
      <c r="CN78" s="75"/>
      <c r="CO78" s="75"/>
      <c r="CP78" s="75"/>
      <c r="CQ78" s="75"/>
      <c r="CR78" s="75"/>
    </row>
    <row r="79" spans="1:96" s="3" customFormat="1" ht="15" customHeight="1">
      <c r="A79" s="107"/>
      <c r="B79" s="108"/>
      <c r="C79" s="228"/>
      <c r="D79" s="182"/>
      <c r="E79" s="77"/>
      <c r="F79" s="77"/>
      <c r="G79" s="77"/>
      <c r="H79" s="77"/>
      <c r="I79" s="77"/>
      <c r="J79" s="77"/>
      <c r="K79" s="77"/>
      <c r="L79" s="77"/>
      <c r="M79" s="77"/>
      <c r="N79" s="77"/>
      <c r="O79" s="77"/>
      <c r="P79" s="77"/>
      <c r="Q79" s="77"/>
      <c r="R79" s="77"/>
      <c r="S79" s="77"/>
      <c r="T79" s="77"/>
      <c r="U79" s="77"/>
      <c r="V79" s="77"/>
      <c r="W79" s="77"/>
      <c r="X79" s="77"/>
      <c r="Y79" s="77"/>
      <c r="Z79" s="77"/>
      <c r="AA79" s="77"/>
      <c r="AB79" s="77"/>
      <c r="AC79" s="80"/>
      <c r="AD79" s="77"/>
      <c r="AE79" s="77"/>
      <c r="AF79" s="77"/>
      <c r="AG79" s="77"/>
      <c r="AH79" s="77"/>
      <c r="AI79" s="77"/>
      <c r="AJ79" s="75"/>
      <c r="AK79" s="80"/>
      <c r="AL79" s="75"/>
      <c r="AM79" s="181"/>
      <c r="AN79" s="75"/>
      <c r="AO79" s="75"/>
      <c r="AP79" s="75"/>
      <c r="AQ79" s="75"/>
      <c r="AR79" s="75"/>
      <c r="AS79" s="75"/>
      <c r="AT79" s="75"/>
      <c r="AU79" s="75"/>
      <c r="AV79" s="75"/>
      <c r="AW79" s="75"/>
      <c r="AX79" s="75"/>
      <c r="AY79" s="75"/>
      <c r="AZ79" s="75"/>
      <c r="BA79" s="75"/>
      <c r="BB79" s="75"/>
      <c r="BC79" s="75"/>
      <c r="BD79" s="80"/>
      <c r="BE79" s="75"/>
      <c r="BF79" s="75"/>
      <c r="BG79" s="75"/>
      <c r="BH79" s="75"/>
      <c r="BI79" s="75"/>
      <c r="BJ79" s="75"/>
      <c r="BK79" s="75"/>
      <c r="BL79" s="75"/>
      <c r="BM79" s="75"/>
      <c r="BN79" s="75"/>
      <c r="BO79" s="75"/>
      <c r="BP79" s="75"/>
      <c r="BQ79" s="75"/>
      <c r="BR79" s="75"/>
      <c r="BS79" s="75"/>
      <c r="BT79" s="75"/>
      <c r="BU79" s="75"/>
      <c r="BV79" s="75"/>
      <c r="BW79" s="75"/>
      <c r="BX79" s="75"/>
      <c r="BY79" s="75"/>
      <c r="BZ79" s="75"/>
      <c r="CA79" s="75"/>
      <c r="CB79" s="75"/>
      <c r="CC79" s="75"/>
      <c r="CD79" s="75"/>
      <c r="CE79" s="75"/>
      <c r="CF79" s="75"/>
      <c r="CG79" s="75"/>
      <c r="CH79" s="75"/>
      <c r="CI79" s="75"/>
      <c r="CJ79" s="75"/>
      <c r="CK79" s="75"/>
      <c r="CL79" s="75"/>
      <c r="CM79" s="75"/>
      <c r="CN79" s="75"/>
      <c r="CO79" s="75"/>
      <c r="CP79" s="75"/>
      <c r="CQ79" s="75"/>
      <c r="CR79" s="75"/>
    </row>
    <row r="80" spans="1:96" s="3" customFormat="1" ht="15" customHeight="1">
      <c r="A80" s="107"/>
      <c r="B80" s="108"/>
      <c r="C80" s="228"/>
      <c r="D80" s="181"/>
      <c r="E80" s="75"/>
      <c r="F80" s="75"/>
      <c r="G80" s="75"/>
      <c r="H80" s="75"/>
      <c r="I80" s="75"/>
      <c r="J80" s="75"/>
      <c r="K80" s="75"/>
      <c r="L80" s="75"/>
      <c r="M80" s="75"/>
      <c r="N80" s="75"/>
      <c r="O80" s="75"/>
      <c r="P80" s="75"/>
      <c r="Q80" s="75"/>
      <c r="R80" s="75"/>
      <c r="S80" s="75"/>
      <c r="T80" s="75"/>
      <c r="U80" s="75"/>
      <c r="V80" s="75"/>
      <c r="W80" s="75"/>
      <c r="X80" s="75"/>
      <c r="Y80" s="75"/>
      <c r="Z80" s="75"/>
      <c r="AA80" s="75"/>
      <c r="AB80" s="75"/>
      <c r="AC80" s="75"/>
      <c r="AD80" s="75"/>
      <c r="AE80" s="75"/>
      <c r="AF80" s="75"/>
      <c r="AG80" s="75"/>
      <c r="AH80" s="75"/>
      <c r="AI80" s="75"/>
      <c r="AJ80" s="75"/>
      <c r="AK80" s="80"/>
      <c r="AL80" s="75"/>
      <c r="AM80" s="181"/>
      <c r="AN80" s="75"/>
      <c r="AO80" s="75"/>
      <c r="AP80" s="75"/>
      <c r="AQ80" s="75"/>
      <c r="AR80" s="75"/>
      <c r="AS80" s="75"/>
      <c r="AT80" s="75"/>
      <c r="AU80" s="75"/>
      <c r="AV80" s="75"/>
      <c r="AW80" s="75"/>
      <c r="AX80" s="75"/>
      <c r="AY80" s="75"/>
      <c r="AZ80" s="75"/>
      <c r="BA80" s="75"/>
      <c r="BB80" s="75"/>
      <c r="BC80" s="75"/>
      <c r="BD80" s="80"/>
      <c r="BE80" s="75"/>
      <c r="BF80" s="75"/>
      <c r="BG80" s="75"/>
      <c r="BH80" s="75"/>
      <c r="BI80" s="75"/>
      <c r="BJ80" s="75"/>
      <c r="BK80" s="75"/>
      <c r="BL80" s="75"/>
      <c r="BM80" s="75"/>
      <c r="BN80" s="75"/>
      <c r="BO80" s="75"/>
      <c r="BP80" s="75"/>
      <c r="BQ80" s="80"/>
      <c r="BR80" s="75"/>
      <c r="BS80" s="75"/>
      <c r="BT80" s="75"/>
      <c r="BU80" s="75"/>
      <c r="BV80" s="75"/>
      <c r="BW80" s="75"/>
      <c r="BX80" s="75"/>
      <c r="BY80" s="75"/>
      <c r="BZ80" s="75"/>
      <c r="CA80" s="75"/>
      <c r="CB80" s="75"/>
      <c r="CC80" s="75"/>
      <c r="CD80" s="75"/>
      <c r="CE80" s="75"/>
      <c r="CF80" s="75"/>
      <c r="CG80" s="75"/>
      <c r="CH80" s="75"/>
      <c r="CI80" s="75"/>
      <c r="CJ80" s="75"/>
      <c r="CK80" s="75"/>
      <c r="CL80" s="75"/>
      <c r="CM80" s="75"/>
      <c r="CN80" s="75"/>
      <c r="CO80" s="75"/>
      <c r="CP80" s="75"/>
      <c r="CQ80" s="75"/>
      <c r="CR80" s="75"/>
    </row>
    <row r="81" spans="1:96" ht="15" customHeight="1">
      <c r="A81" s="107"/>
      <c r="B81" s="108"/>
      <c r="C81" s="228"/>
      <c r="E81" s="74"/>
      <c r="F81" s="74"/>
      <c r="G81" s="74"/>
      <c r="H81" s="74"/>
      <c r="I81" s="74"/>
      <c r="J81" s="74"/>
      <c r="K81" s="74"/>
      <c r="L81" s="74"/>
      <c r="M81" s="74"/>
      <c r="N81" s="74"/>
      <c r="O81" s="74"/>
      <c r="P81" s="74"/>
      <c r="Q81" s="74"/>
      <c r="R81" s="74"/>
      <c r="S81" s="74"/>
      <c r="T81" s="74"/>
      <c r="U81" s="74"/>
      <c r="V81" s="74"/>
      <c r="W81" s="74"/>
      <c r="X81" s="74"/>
      <c r="Y81" s="74"/>
      <c r="Z81" s="74"/>
      <c r="AA81" s="74"/>
      <c r="AB81" s="74"/>
      <c r="AC81" s="74"/>
      <c r="AD81" s="74"/>
      <c r="AE81" s="74"/>
      <c r="AF81" s="74"/>
      <c r="AG81" s="74"/>
      <c r="AH81" s="74"/>
      <c r="AI81" s="74"/>
      <c r="AJ81" s="74"/>
      <c r="AK81" s="80"/>
      <c r="AL81" s="74"/>
      <c r="AN81" s="74"/>
      <c r="AO81" s="74"/>
      <c r="AP81" s="74"/>
      <c r="AQ81" s="74"/>
      <c r="AR81" s="74"/>
      <c r="AS81" s="74"/>
      <c r="AT81" s="74"/>
      <c r="AU81" s="74"/>
      <c r="AV81" s="74"/>
      <c r="AW81" s="74"/>
      <c r="AX81" s="74"/>
      <c r="AY81" s="74"/>
      <c r="AZ81" s="74"/>
      <c r="BA81" s="74"/>
      <c r="BB81" s="74"/>
      <c r="BC81" s="74"/>
      <c r="BD81" s="80"/>
      <c r="BE81" s="74"/>
      <c r="BF81" s="74"/>
      <c r="BG81" s="74"/>
      <c r="BH81" s="74"/>
      <c r="BI81" s="74"/>
      <c r="BJ81" s="74"/>
      <c r="BK81" s="74"/>
      <c r="BL81" s="74"/>
      <c r="BM81" s="74"/>
      <c r="BN81" s="74"/>
      <c r="BO81" s="74"/>
      <c r="BP81" s="74"/>
      <c r="BQ81" s="80"/>
      <c r="BR81" s="74"/>
      <c r="BS81" s="74"/>
      <c r="BT81" s="74"/>
      <c r="BU81" s="74"/>
      <c r="BV81" s="74"/>
      <c r="BW81" s="74"/>
      <c r="BX81" s="74"/>
      <c r="BY81" s="74"/>
      <c r="BZ81" s="74"/>
      <c r="CA81" s="74"/>
      <c r="CB81" s="74"/>
      <c r="CC81" s="74"/>
      <c r="CD81" s="74"/>
      <c r="CE81" s="74"/>
      <c r="CF81" s="74"/>
      <c r="CG81" s="74"/>
      <c r="CH81" s="74"/>
      <c r="CI81" s="74"/>
      <c r="CJ81" s="74"/>
      <c r="CK81" s="74"/>
      <c r="CL81" s="74"/>
      <c r="CM81" s="74"/>
      <c r="CN81" s="74"/>
      <c r="CO81" s="74"/>
      <c r="CP81" s="74"/>
      <c r="CQ81" s="74"/>
      <c r="CR81" s="74"/>
    </row>
    <row r="82" spans="1:96" ht="15" customHeight="1">
      <c r="B82" s="108"/>
      <c r="C82" s="227"/>
      <c r="E82" s="74"/>
      <c r="F82" s="74"/>
      <c r="G82" s="74"/>
      <c r="H82" s="74"/>
      <c r="I82" s="74"/>
      <c r="J82" s="74"/>
      <c r="K82" s="74"/>
      <c r="L82" s="74"/>
      <c r="M82" s="74"/>
      <c r="N82" s="74"/>
      <c r="O82" s="74"/>
      <c r="P82" s="74"/>
      <c r="Q82" s="74"/>
      <c r="R82" s="74"/>
      <c r="S82" s="74"/>
      <c r="T82" s="74"/>
      <c r="U82" s="74"/>
      <c r="V82" s="74"/>
      <c r="W82" s="74"/>
      <c r="X82" s="74"/>
      <c r="Y82" s="74"/>
      <c r="Z82" s="74"/>
      <c r="AA82" s="74"/>
      <c r="AB82" s="74"/>
      <c r="AC82" s="74"/>
      <c r="AD82" s="74"/>
      <c r="AE82" s="74"/>
      <c r="AF82" s="74"/>
      <c r="AG82" s="74"/>
      <c r="AH82" s="74"/>
      <c r="AI82" s="74"/>
      <c r="AJ82" s="74"/>
      <c r="AK82" s="80"/>
      <c r="AL82" s="74"/>
      <c r="AN82" s="74"/>
      <c r="AO82" s="74"/>
      <c r="AP82" s="74"/>
      <c r="AQ82" s="74"/>
      <c r="AR82" s="74"/>
      <c r="AS82" s="74"/>
      <c r="AT82" s="74"/>
      <c r="AU82" s="74"/>
      <c r="AV82" s="74"/>
      <c r="AW82" s="74"/>
      <c r="AX82" s="74"/>
      <c r="AY82" s="74"/>
      <c r="AZ82" s="74"/>
      <c r="BA82" s="74"/>
      <c r="BB82" s="74"/>
      <c r="BC82" s="74"/>
      <c r="BD82" s="80"/>
      <c r="BE82" s="74"/>
      <c r="BF82" s="74"/>
      <c r="BG82" s="74"/>
      <c r="BH82" s="74"/>
      <c r="BI82" s="74"/>
      <c r="BJ82" s="74"/>
      <c r="BK82" s="74"/>
      <c r="BL82" s="74"/>
      <c r="BM82" s="74"/>
      <c r="BN82" s="74"/>
      <c r="BO82" s="74"/>
      <c r="BP82" s="74"/>
      <c r="BQ82" s="80"/>
      <c r="BR82" s="74"/>
      <c r="BS82" s="74"/>
      <c r="BT82" s="74"/>
      <c r="BU82" s="74"/>
      <c r="BV82" s="74"/>
      <c r="BW82" s="74"/>
      <c r="BX82" s="74"/>
      <c r="BY82" s="74"/>
      <c r="BZ82" s="74"/>
      <c r="CA82" s="74"/>
      <c r="CB82" s="74"/>
      <c r="CC82" s="74"/>
      <c r="CD82" s="74"/>
      <c r="CE82" s="74"/>
      <c r="CF82" s="74"/>
      <c r="CG82" s="74"/>
      <c r="CH82" s="74"/>
      <c r="CI82" s="74"/>
      <c r="CJ82" s="74"/>
      <c r="CK82" s="74"/>
      <c r="CL82" s="74"/>
      <c r="CM82" s="74"/>
      <c r="CN82" s="74"/>
      <c r="CO82" s="74"/>
      <c r="CP82" s="74"/>
      <c r="CQ82" s="74"/>
      <c r="CR82" s="74"/>
    </row>
    <row r="83" spans="1:96" s="3" customFormat="1" ht="15" customHeight="1">
      <c r="A83" s="107"/>
      <c r="B83" s="108"/>
      <c r="C83" s="228"/>
      <c r="D83" s="181"/>
      <c r="E83" s="75"/>
      <c r="F83" s="75"/>
      <c r="G83" s="75"/>
      <c r="H83" s="75"/>
      <c r="I83" s="75"/>
      <c r="J83" s="75"/>
      <c r="K83" s="75"/>
      <c r="L83" s="75"/>
      <c r="M83" s="75"/>
      <c r="N83" s="75"/>
      <c r="O83" s="75"/>
      <c r="P83" s="75"/>
      <c r="Q83" s="75"/>
      <c r="R83" s="75"/>
      <c r="S83" s="75"/>
      <c r="T83" s="75"/>
      <c r="U83" s="75"/>
      <c r="V83" s="75"/>
      <c r="W83" s="75"/>
      <c r="X83" s="75"/>
      <c r="Y83" s="75"/>
      <c r="Z83" s="75"/>
      <c r="AA83" s="75"/>
      <c r="AB83" s="75"/>
      <c r="AC83" s="80"/>
      <c r="AD83" s="75"/>
      <c r="AE83" s="75"/>
      <c r="AF83" s="75"/>
      <c r="AG83" s="75"/>
      <c r="AH83" s="75"/>
      <c r="AI83" s="75"/>
      <c r="AJ83" s="75"/>
      <c r="AK83" s="80"/>
      <c r="AL83" s="75"/>
      <c r="AM83" s="181"/>
      <c r="AN83" s="75"/>
      <c r="AO83" s="75"/>
      <c r="AP83" s="75"/>
      <c r="AQ83" s="75"/>
      <c r="AR83" s="75"/>
      <c r="AS83" s="75"/>
      <c r="AT83" s="75"/>
      <c r="AU83" s="75"/>
      <c r="AV83" s="75"/>
      <c r="AW83" s="75"/>
      <c r="AX83" s="75"/>
      <c r="AY83" s="75"/>
      <c r="AZ83" s="75"/>
      <c r="BA83" s="75"/>
      <c r="BB83" s="75"/>
      <c r="BC83" s="75"/>
      <c r="BD83" s="80"/>
      <c r="BE83" s="75"/>
      <c r="BF83" s="75"/>
      <c r="BG83" s="75"/>
      <c r="BH83" s="75"/>
      <c r="BI83" s="75"/>
      <c r="BJ83" s="75"/>
      <c r="BK83" s="75"/>
      <c r="BL83" s="75"/>
      <c r="BM83" s="75"/>
      <c r="BN83" s="75"/>
      <c r="BO83" s="75"/>
      <c r="BP83" s="75"/>
      <c r="BQ83" s="80"/>
      <c r="BR83" s="75"/>
      <c r="BS83" s="75"/>
      <c r="BT83" s="75"/>
      <c r="BU83" s="75"/>
      <c r="BV83" s="75"/>
      <c r="BW83" s="75"/>
      <c r="BX83" s="75"/>
      <c r="BY83" s="75"/>
      <c r="BZ83" s="75"/>
      <c r="CA83" s="75"/>
      <c r="CB83" s="75"/>
      <c r="CC83" s="75"/>
      <c r="CD83" s="75"/>
      <c r="CE83" s="75"/>
      <c r="CF83" s="75"/>
      <c r="CG83" s="75"/>
      <c r="CH83" s="75"/>
      <c r="CI83" s="75"/>
      <c r="CJ83" s="75"/>
      <c r="CK83" s="75"/>
      <c r="CL83" s="75"/>
      <c r="CM83" s="75"/>
      <c r="CN83" s="75"/>
      <c r="CO83" s="75"/>
      <c r="CP83" s="75"/>
      <c r="CQ83" s="75"/>
      <c r="CR83" s="75"/>
    </row>
    <row r="84" spans="1:96" s="3" customFormat="1" ht="15" customHeight="1">
      <c r="A84" s="107"/>
      <c r="B84" s="108"/>
      <c r="C84" s="228"/>
      <c r="D84" s="181"/>
      <c r="E84" s="75"/>
      <c r="F84" s="75"/>
      <c r="G84" s="75"/>
      <c r="H84" s="75"/>
      <c r="I84" s="75"/>
      <c r="J84" s="75"/>
      <c r="K84" s="75"/>
      <c r="L84" s="75"/>
      <c r="M84" s="75"/>
      <c r="N84" s="75"/>
      <c r="O84" s="75"/>
      <c r="P84" s="75"/>
      <c r="Q84" s="75"/>
      <c r="R84" s="75"/>
      <c r="S84" s="75"/>
      <c r="T84" s="75"/>
      <c r="U84" s="75"/>
      <c r="V84" s="75"/>
      <c r="W84" s="75"/>
      <c r="X84" s="75"/>
      <c r="Y84" s="75"/>
      <c r="Z84" s="75"/>
      <c r="AA84" s="75"/>
      <c r="AB84" s="75"/>
      <c r="AC84" s="75"/>
      <c r="AD84" s="75"/>
      <c r="AE84" s="75"/>
      <c r="AF84" s="75"/>
      <c r="AG84" s="75"/>
      <c r="AH84" s="75"/>
      <c r="AI84" s="75"/>
      <c r="AJ84" s="80"/>
      <c r="AK84" s="80"/>
      <c r="AL84" s="75"/>
      <c r="AM84" s="181"/>
      <c r="AN84" s="75"/>
      <c r="AO84" s="75"/>
      <c r="AP84" s="75"/>
      <c r="AQ84" s="75"/>
      <c r="AR84" s="75"/>
      <c r="AS84" s="75"/>
      <c r="AT84" s="75"/>
      <c r="AU84" s="75"/>
      <c r="AV84" s="75"/>
      <c r="AW84" s="75"/>
      <c r="AX84" s="80"/>
      <c r="AY84" s="75"/>
      <c r="AZ84" s="75"/>
      <c r="BA84" s="75"/>
      <c r="BB84" s="75"/>
      <c r="BC84" s="75"/>
      <c r="BD84" s="80"/>
      <c r="BE84" s="75"/>
      <c r="BF84" s="75"/>
      <c r="BG84" s="75"/>
      <c r="BH84" s="75"/>
      <c r="BI84" s="75"/>
      <c r="BJ84" s="75"/>
      <c r="BK84" s="75"/>
      <c r="BL84" s="75"/>
      <c r="BM84" s="75"/>
      <c r="BN84" s="75"/>
      <c r="BO84" s="75"/>
      <c r="BP84" s="75"/>
      <c r="BQ84" s="80"/>
      <c r="BR84" s="75"/>
      <c r="BS84" s="75"/>
      <c r="BT84" s="75"/>
      <c r="BU84" s="75"/>
      <c r="BV84" s="75"/>
      <c r="BW84" s="75"/>
      <c r="BX84" s="75"/>
      <c r="BY84" s="75"/>
      <c r="BZ84" s="75"/>
      <c r="CA84" s="75"/>
      <c r="CB84" s="75"/>
      <c r="CC84" s="75"/>
      <c r="CD84" s="75"/>
      <c r="CE84" s="75"/>
      <c r="CF84" s="75"/>
      <c r="CG84" s="75"/>
      <c r="CH84" s="75"/>
      <c r="CI84" s="75"/>
      <c r="CJ84" s="75"/>
      <c r="CK84" s="75"/>
      <c r="CL84" s="75"/>
      <c r="CM84" s="75"/>
      <c r="CN84" s="75"/>
      <c r="CO84" s="75"/>
      <c r="CP84" s="75"/>
      <c r="CQ84" s="75"/>
      <c r="CR84" s="75"/>
    </row>
    <row r="85" spans="1:96" s="3" customFormat="1" ht="15" customHeight="1">
      <c r="A85" s="107"/>
      <c r="B85" s="108"/>
      <c r="C85" s="228"/>
      <c r="D85" s="181"/>
      <c r="E85" s="75"/>
      <c r="F85" s="75"/>
      <c r="G85" s="75"/>
      <c r="H85" s="75"/>
      <c r="I85" s="75"/>
      <c r="J85" s="75"/>
      <c r="K85" s="75"/>
      <c r="L85" s="75"/>
      <c r="M85" s="75"/>
      <c r="N85" s="75"/>
      <c r="O85" s="75"/>
      <c r="P85" s="75"/>
      <c r="Q85" s="75"/>
      <c r="R85" s="75"/>
      <c r="S85" s="75"/>
      <c r="T85" s="75"/>
      <c r="U85" s="75"/>
      <c r="V85" s="75"/>
      <c r="W85" s="75"/>
      <c r="X85" s="75"/>
      <c r="Y85" s="75"/>
      <c r="Z85" s="80"/>
      <c r="AA85" s="75"/>
      <c r="AB85" s="75"/>
      <c r="AC85" s="75"/>
      <c r="AD85" s="75"/>
      <c r="AE85" s="75"/>
      <c r="AF85" s="75"/>
      <c r="AG85" s="75"/>
      <c r="AH85" s="75"/>
      <c r="AI85" s="75"/>
      <c r="AJ85" s="75"/>
      <c r="AK85" s="80"/>
      <c r="AL85" s="75"/>
      <c r="AM85" s="181"/>
      <c r="AN85" s="75"/>
      <c r="AO85" s="75"/>
      <c r="AP85" s="75"/>
      <c r="AQ85" s="75"/>
      <c r="AR85" s="75"/>
      <c r="AS85" s="75"/>
      <c r="AT85" s="75"/>
      <c r="AU85" s="75"/>
      <c r="AV85" s="75"/>
      <c r="AW85" s="75"/>
      <c r="AX85" s="75"/>
      <c r="AY85" s="75"/>
      <c r="AZ85" s="75"/>
      <c r="BA85" s="75"/>
      <c r="BB85" s="75"/>
      <c r="BC85" s="75"/>
      <c r="BD85" s="80"/>
      <c r="BE85" s="75"/>
      <c r="BF85" s="75"/>
      <c r="BG85" s="75"/>
      <c r="BH85" s="75"/>
      <c r="BI85" s="75"/>
      <c r="BJ85" s="75"/>
      <c r="BK85" s="75"/>
      <c r="BL85" s="75"/>
      <c r="BM85" s="75"/>
      <c r="BN85" s="75"/>
      <c r="BO85" s="75"/>
      <c r="BP85" s="75"/>
      <c r="BQ85" s="80"/>
      <c r="BR85" s="75"/>
      <c r="BS85" s="75"/>
      <c r="BT85" s="75"/>
      <c r="BU85" s="75"/>
      <c r="BV85" s="75"/>
      <c r="BW85" s="75"/>
      <c r="BX85" s="75"/>
      <c r="BY85" s="75"/>
      <c r="BZ85" s="75"/>
      <c r="CA85" s="75"/>
      <c r="CB85" s="75"/>
      <c r="CC85" s="75"/>
      <c r="CD85" s="75"/>
      <c r="CE85" s="75"/>
      <c r="CF85" s="75"/>
      <c r="CG85" s="75"/>
      <c r="CH85" s="75"/>
      <c r="CI85" s="75"/>
      <c r="CJ85" s="75"/>
      <c r="CK85" s="75"/>
      <c r="CL85" s="75"/>
      <c r="CM85" s="75"/>
      <c r="CN85" s="75"/>
      <c r="CO85" s="75"/>
      <c r="CP85" s="75"/>
      <c r="CQ85" s="75"/>
      <c r="CR85" s="75"/>
    </row>
    <row r="86" spans="1:96" ht="15" customHeight="1">
      <c r="A86" s="107"/>
      <c r="B86" s="108"/>
      <c r="C86" s="228"/>
      <c r="E86" s="74"/>
      <c r="F86" s="74"/>
      <c r="G86" s="74"/>
      <c r="H86" s="74"/>
      <c r="I86" s="74"/>
      <c r="J86" s="74"/>
      <c r="K86" s="74"/>
      <c r="L86" s="74"/>
      <c r="M86" s="74"/>
      <c r="N86" s="74"/>
      <c r="O86" s="74"/>
      <c r="P86" s="74"/>
      <c r="Q86" s="74"/>
      <c r="R86" s="74"/>
      <c r="S86" s="74"/>
      <c r="T86" s="74"/>
      <c r="U86" s="74"/>
      <c r="V86" s="74"/>
      <c r="W86" s="74"/>
      <c r="X86" s="74"/>
      <c r="Y86" s="74"/>
      <c r="Z86" s="74"/>
      <c r="AA86" s="74"/>
      <c r="AB86" s="74"/>
      <c r="AC86" s="74"/>
      <c r="AD86" s="74"/>
      <c r="AE86" s="74"/>
      <c r="AF86" s="74"/>
      <c r="AG86" s="74"/>
      <c r="AH86" s="74"/>
      <c r="AI86" s="74"/>
      <c r="AJ86" s="74"/>
      <c r="AK86" s="80"/>
      <c r="AL86" s="74"/>
      <c r="AN86" s="74"/>
      <c r="AO86" s="74"/>
      <c r="AP86" s="74"/>
      <c r="AQ86" s="74"/>
      <c r="AR86" s="74"/>
      <c r="AS86" s="74"/>
      <c r="AT86" s="74"/>
      <c r="AU86" s="74"/>
      <c r="AV86" s="74"/>
      <c r="AW86" s="74"/>
      <c r="AX86" s="74"/>
      <c r="AY86" s="74"/>
      <c r="AZ86" s="74"/>
      <c r="BA86" s="74"/>
      <c r="BB86" s="74"/>
      <c r="BC86" s="74"/>
      <c r="BD86" s="80"/>
      <c r="BE86" s="74"/>
      <c r="BF86" s="74"/>
      <c r="BG86" s="74"/>
      <c r="BH86" s="74"/>
      <c r="BI86" s="74"/>
      <c r="BJ86" s="74"/>
      <c r="BK86" s="74"/>
      <c r="BL86" s="74"/>
      <c r="BM86" s="74"/>
      <c r="BN86" s="74"/>
      <c r="BO86" s="74"/>
      <c r="BP86" s="74"/>
      <c r="BQ86" s="80"/>
      <c r="BR86" s="74"/>
      <c r="BS86" s="74"/>
      <c r="BT86" s="74"/>
      <c r="BU86" s="74"/>
      <c r="BV86" s="74"/>
      <c r="BW86" s="74"/>
      <c r="BX86" s="74"/>
      <c r="BY86" s="74"/>
      <c r="BZ86" s="74"/>
      <c r="CA86" s="74"/>
      <c r="CB86" s="74"/>
      <c r="CC86" s="74"/>
      <c r="CD86" s="74"/>
      <c r="CE86" s="74"/>
      <c r="CF86" s="74"/>
      <c r="CG86" s="74"/>
      <c r="CH86" s="74"/>
      <c r="CI86" s="74"/>
      <c r="CJ86" s="74"/>
      <c r="CK86" s="74"/>
      <c r="CL86" s="74"/>
      <c r="CM86" s="74"/>
      <c r="CN86" s="74"/>
      <c r="CO86" s="74"/>
      <c r="CP86" s="74"/>
      <c r="CQ86" s="74"/>
      <c r="CR86" s="74"/>
    </row>
    <row r="87" spans="1:96" ht="15" customHeight="1">
      <c r="A87" s="107"/>
      <c r="B87" s="108"/>
      <c r="C87" s="228"/>
      <c r="E87" s="74"/>
      <c r="F87" s="74"/>
      <c r="G87" s="74"/>
      <c r="H87" s="74"/>
      <c r="I87" s="74"/>
      <c r="J87" s="74"/>
      <c r="K87" s="74"/>
      <c r="L87" s="74"/>
      <c r="M87" s="74"/>
      <c r="N87" s="74"/>
      <c r="O87" s="74"/>
      <c r="P87" s="74"/>
      <c r="Q87" s="74"/>
      <c r="R87" s="74"/>
      <c r="S87" s="74"/>
      <c r="T87" s="74"/>
      <c r="U87" s="74"/>
      <c r="V87" s="74"/>
      <c r="W87" s="74"/>
      <c r="X87" s="74"/>
      <c r="Y87" s="74"/>
      <c r="Z87" s="74"/>
      <c r="AA87" s="74"/>
      <c r="AB87" s="74"/>
      <c r="AC87" s="74"/>
      <c r="AD87" s="74"/>
      <c r="AE87" s="74"/>
      <c r="AF87" s="74"/>
      <c r="AG87" s="74"/>
      <c r="AH87" s="74"/>
      <c r="AI87" s="74"/>
      <c r="AJ87" s="74"/>
      <c r="AK87" s="80"/>
      <c r="AL87" s="74"/>
      <c r="AN87" s="74"/>
      <c r="AO87" s="74"/>
      <c r="AP87" s="74"/>
      <c r="AQ87" s="74"/>
      <c r="AR87" s="74"/>
      <c r="AS87" s="74"/>
      <c r="AT87" s="74"/>
      <c r="AU87" s="74"/>
      <c r="AV87" s="74"/>
      <c r="AW87" s="74"/>
      <c r="AX87" s="74"/>
      <c r="AY87" s="74"/>
      <c r="AZ87" s="74"/>
      <c r="BA87" s="74"/>
      <c r="BB87" s="74"/>
      <c r="BC87" s="74"/>
      <c r="BD87" s="80"/>
      <c r="BE87" s="74"/>
      <c r="BF87" s="74"/>
      <c r="BG87" s="74"/>
      <c r="BH87" s="74"/>
      <c r="BI87" s="74"/>
      <c r="BJ87" s="74"/>
      <c r="BK87" s="74"/>
      <c r="BL87" s="74"/>
      <c r="BM87" s="74"/>
      <c r="BN87" s="74"/>
      <c r="BO87" s="74"/>
      <c r="BP87" s="74"/>
      <c r="BQ87" s="80"/>
      <c r="BR87" s="74"/>
      <c r="BS87" s="74"/>
      <c r="BT87" s="74"/>
      <c r="BU87" s="74"/>
      <c r="BV87" s="74"/>
      <c r="BW87" s="74"/>
      <c r="BX87" s="74"/>
      <c r="BY87" s="74"/>
      <c r="BZ87" s="74"/>
      <c r="CA87" s="74"/>
      <c r="CB87" s="74"/>
      <c r="CC87" s="74"/>
      <c r="CD87" s="74"/>
      <c r="CE87" s="74"/>
      <c r="CF87" s="74"/>
      <c r="CG87" s="74"/>
      <c r="CH87" s="74"/>
      <c r="CI87" s="74"/>
      <c r="CJ87" s="74"/>
      <c r="CK87" s="74"/>
      <c r="CL87" s="74"/>
      <c r="CM87" s="74"/>
      <c r="CN87" s="74"/>
      <c r="CO87" s="74"/>
      <c r="CP87" s="74"/>
      <c r="CQ87" s="74"/>
      <c r="CR87" s="74"/>
    </row>
    <row r="88" spans="1:96" ht="15" customHeight="1">
      <c r="A88" s="258"/>
      <c r="B88" s="108"/>
      <c r="C88" s="109"/>
      <c r="D88" s="183"/>
      <c r="E88" s="81"/>
      <c r="F88" s="81"/>
      <c r="G88" s="81"/>
      <c r="H88" s="81"/>
      <c r="I88" s="81"/>
      <c r="J88" s="81"/>
      <c r="K88" s="81"/>
      <c r="L88" s="81"/>
      <c r="M88" s="81"/>
      <c r="N88" s="81"/>
      <c r="O88" s="81"/>
      <c r="P88" s="81"/>
      <c r="Q88" s="81"/>
      <c r="R88" s="81"/>
      <c r="S88" s="81"/>
      <c r="T88" s="81"/>
      <c r="U88" s="81"/>
      <c r="V88" s="81"/>
      <c r="W88" s="81"/>
      <c r="X88" s="81"/>
      <c r="Y88" s="81"/>
      <c r="Z88" s="81"/>
      <c r="AA88" s="81"/>
      <c r="AB88" s="81"/>
      <c r="AC88" s="81"/>
      <c r="AD88" s="81"/>
      <c r="AE88" s="81"/>
      <c r="AF88" s="81"/>
      <c r="AG88" s="81"/>
      <c r="AH88" s="81"/>
      <c r="AI88" s="81"/>
      <c r="AJ88" s="81"/>
      <c r="AK88" s="81"/>
      <c r="AL88" s="81"/>
      <c r="AM88" s="183"/>
      <c r="AN88" s="81"/>
      <c r="AO88" s="81"/>
      <c r="AP88" s="81"/>
      <c r="AQ88" s="81"/>
      <c r="AR88" s="81"/>
      <c r="AS88" s="81"/>
      <c r="AT88" s="81"/>
      <c r="AU88" s="81"/>
      <c r="AV88" s="81"/>
      <c r="AW88" s="81"/>
      <c r="AX88" s="81"/>
      <c r="AY88" s="81"/>
      <c r="AZ88" s="81"/>
      <c r="BA88" s="81"/>
      <c r="BB88" s="81"/>
      <c r="BC88" s="81"/>
      <c r="BD88" s="81"/>
      <c r="BE88" s="81"/>
      <c r="BF88" s="81"/>
      <c r="BG88" s="81"/>
      <c r="BH88" s="81"/>
      <c r="BI88" s="81"/>
      <c r="BJ88" s="81"/>
      <c r="BK88" s="81"/>
      <c r="BL88" s="81"/>
      <c r="BM88" s="81"/>
      <c r="BN88" s="81"/>
      <c r="BO88" s="81"/>
      <c r="BP88" s="81"/>
      <c r="BQ88" s="81"/>
      <c r="BR88" s="81"/>
      <c r="BS88" s="2"/>
      <c r="BT88" s="2"/>
      <c r="BU88" s="2"/>
      <c r="BV88" s="2"/>
      <c r="BW88" s="2"/>
      <c r="BX88" s="2"/>
      <c r="BY88" s="2"/>
      <c r="BZ88" s="2"/>
      <c r="CA88" s="2"/>
      <c r="CB88" s="2"/>
    </row>
    <row r="89" spans="1:96" ht="15" customHeight="1">
      <c r="B89" s="108"/>
      <c r="C89" s="228"/>
      <c r="E89" s="74"/>
      <c r="F89" s="74"/>
      <c r="G89" s="74"/>
      <c r="H89" s="74"/>
      <c r="I89" s="74"/>
      <c r="J89" s="74"/>
      <c r="K89" s="74"/>
      <c r="L89" s="74"/>
      <c r="M89" s="74"/>
      <c r="N89" s="74"/>
      <c r="O89" s="74"/>
      <c r="P89" s="74"/>
      <c r="Q89" s="74"/>
      <c r="R89" s="74"/>
      <c r="S89" s="74"/>
      <c r="T89" s="74"/>
      <c r="U89" s="74"/>
      <c r="V89" s="74"/>
      <c r="W89" s="74"/>
      <c r="X89" s="74"/>
      <c r="Y89" s="74"/>
      <c r="Z89" s="74"/>
      <c r="AA89" s="74"/>
      <c r="AB89" s="74"/>
      <c r="AC89" s="74"/>
      <c r="AD89" s="74"/>
      <c r="AE89" s="74"/>
      <c r="AF89" s="74"/>
      <c r="AG89" s="74"/>
      <c r="AH89" s="74"/>
      <c r="AI89" s="74"/>
      <c r="AJ89" s="74"/>
      <c r="AK89" s="80"/>
      <c r="AL89" s="74"/>
      <c r="AN89" s="74"/>
      <c r="AO89" s="74"/>
      <c r="AP89" s="74"/>
      <c r="AQ89" s="74"/>
      <c r="AR89" s="74"/>
      <c r="AS89" s="74"/>
      <c r="AT89" s="74"/>
      <c r="AU89" s="74"/>
      <c r="AV89" s="74"/>
      <c r="AW89" s="74"/>
      <c r="AX89" s="74"/>
      <c r="AY89" s="74"/>
      <c r="AZ89" s="74"/>
      <c r="BA89" s="74"/>
      <c r="BB89" s="74"/>
      <c r="BC89" s="74"/>
      <c r="BD89" s="80"/>
      <c r="BE89" s="74"/>
      <c r="BF89" s="74"/>
      <c r="BG89" s="74"/>
      <c r="BH89" s="74"/>
      <c r="BI89" s="74"/>
      <c r="BJ89" s="74"/>
      <c r="BK89" s="74"/>
      <c r="BL89" s="74"/>
      <c r="BM89" s="74"/>
      <c r="BN89" s="74"/>
      <c r="BO89" s="74"/>
      <c r="BP89" s="74"/>
      <c r="BQ89" s="80"/>
      <c r="BR89" s="74"/>
      <c r="BS89" s="74"/>
      <c r="BT89" s="74"/>
      <c r="BU89" s="74"/>
      <c r="BV89" s="74"/>
      <c r="BW89" s="74"/>
      <c r="BX89" s="74"/>
      <c r="BY89" s="74"/>
      <c r="BZ89" s="74"/>
      <c r="CA89" s="74"/>
      <c r="CB89" s="74"/>
      <c r="CC89" s="74"/>
      <c r="CD89" s="74"/>
      <c r="CE89" s="74"/>
      <c r="CF89" s="74"/>
      <c r="CG89" s="74"/>
      <c r="CH89" s="74"/>
      <c r="CI89" s="74"/>
      <c r="CJ89" s="74"/>
      <c r="CK89" s="74"/>
      <c r="CL89" s="74"/>
      <c r="CM89" s="74"/>
      <c r="CN89" s="74"/>
      <c r="CO89" s="74"/>
      <c r="CP89" s="74"/>
      <c r="CQ89" s="74"/>
      <c r="CR89" s="74"/>
    </row>
    <row r="90" spans="1:96" ht="15" customHeight="1">
      <c r="A90" s="107"/>
      <c r="B90" s="108"/>
      <c r="C90" s="228"/>
      <c r="E90" s="74"/>
      <c r="F90" s="74"/>
      <c r="G90" s="74"/>
      <c r="H90" s="74"/>
      <c r="I90" s="74"/>
      <c r="J90" s="74"/>
      <c r="K90" s="74"/>
      <c r="L90" s="74"/>
      <c r="M90" s="74"/>
      <c r="N90" s="74"/>
      <c r="O90" s="74"/>
      <c r="P90" s="74"/>
      <c r="Q90" s="74"/>
      <c r="R90" s="74"/>
      <c r="S90" s="74"/>
      <c r="T90" s="74"/>
      <c r="U90" s="74"/>
      <c r="V90" s="74"/>
      <c r="W90" s="74"/>
      <c r="X90" s="74"/>
      <c r="Y90" s="74"/>
      <c r="Z90" s="74"/>
      <c r="AA90" s="74"/>
      <c r="AB90" s="74"/>
      <c r="AC90" s="74"/>
      <c r="AD90" s="74"/>
      <c r="AE90" s="74"/>
      <c r="AF90" s="74"/>
      <c r="AG90" s="74"/>
      <c r="AH90" s="74"/>
      <c r="AI90" s="74"/>
      <c r="AJ90" s="74"/>
      <c r="AK90" s="80"/>
      <c r="AL90" s="74"/>
      <c r="AN90" s="74"/>
      <c r="AO90" s="74"/>
      <c r="AP90" s="74"/>
      <c r="AQ90" s="74"/>
      <c r="AR90" s="74"/>
      <c r="AS90" s="74"/>
      <c r="AT90" s="74"/>
      <c r="AU90" s="74"/>
      <c r="AV90" s="74"/>
      <c r="AW90" s="74"/>
      <c r="AX90" s="74"/>
      <c r="AY90" s="74"/>
      <c r="AZ90" s="74"/>
      <c r="BA90" s="74"/>
      <c r="BB90" s="74"/>
      <c r="BC90" s="74"/>
      <c r="BD90" s="74"/>
      <c r="BE90" s="74"/>
      <c r="BF90" s="74"/>
      <c r="BG90" s="74"/>
      <c r="BH90" s="74"/>
      <c r="BI90" s="74"/>
      <c r="BJ90" s="74"/>
      <c r="BK90" s="74"/>
      <c r="BL90" s="74"/>
      <c r="BM90" s="74"/>
      <c r="BN90" s="74"/>
      <c r="BO90" s="74"/>
      <c r="BP90" s="74"/>
      <c r="BQ90" s="80"/>
      <c r="BR90" s="74"/>
      <c r="BS90" s="74"/>
      <c r="BT90" s="74"/>
      <c r="BU90" s="74"/>
      <c r="BV90" s="74"/>
      <c r="BW90" s="74"/>
      <c r="BX90" s="74"/>
      <c r="BY90" s="74"/>
      <c r="BZ90" s="74"/>
      <c r="CA90" s="74"/>
      <c r="CB90" s="74"/>
      <c r="CC90" s="74"/>
      <c r="CD90" s="74"/>
      <c r="CE90" s="74"/>
      <c r="CF90" s="74"/>
      <c r="CG90" s="74"/>
      <c r="CH90" s="74"/>
      <c r="CI90" s="74"/>
      <c r="CJ90" s="74"/>
      <c r="CK90" s="74"/>
      <c r="CL90" s="74"/>
      <c r="CM90" s="74"/>
      <c r="CN90" s="74"/>
      <c r="CO90" s="74"/>
      <c r="CP90" s="74"/>
      <c r="CQ90" s="74"/>
      <c r="CR90" s="74"/>
    </row>
    <row r="91" spans="1:96" ht="15" customHeight="1">
      <c r="B91" s="108"/>
      <c r="C91" s="228"/>
      <c r="E91" s="74"/>
      <c r="F91" s="74"/>
      <c r="G91" s="74"/>
      <c r="H91" s="74"/>
      <c r="I91" s="74"/>
      <c r="J91" s="74"/>
      <c r="K91" s="74"/>
      <c r="L91" s="74"/>
      <c r="M91" s="74"/>
      <c r="N91" s="74"/>
      <c r="O91" s="74"/>
      <c r="P91" s="74"/>
      <c r="Q91" s="74"/>
      <c r="R91" s="74"/>
      <c r="S91" s="74"/>
      <c r="T91" s="74"/>
      <c r="U91" s="74"/>
      <c r="V91" s="74"/>
      <c r="W91" s="74"/>
      <c r="X91" s="74"/>
      <c r="Y91" s="74"/>
      <c r="Z91" s="74"/>
      <c r="AA91" s="74"/>
      <c r="AB91" s="74"/>
      <c r="AC91" s="74"/>
      <c r="AD91" s="74"/>
      <c r="AE91" s="74"/>
      <c r="AF91" s="74"/>
      <c r="AG91" s="74"/>
      <c r="AH91" s="74"/>
      <c r="AI91" s="74"/>
      <c r="AJ91" s="74"/>
      <c r="AK91" s="80"/>
      <c r="AL91" s="74"/>
      <c r="AN91" s="74"/>
      <c r="AO91" s="74"/>
      <c r="AP91" s="74"/>
      <c r="AQ91" s="74"/>
      <c r="AR91" s="74"/>
      <c r="AS91" s="74"/>
      <c r="AT91" s="74"/>
      <c r="AU91" s="74"/>
      <c r="AV91" s="74"/>
      <c r="AW91" s="74"/>
      <c r="AX91" s="74"/>
      <c r="AY91" s="74"/>
      <c r="AZ91" s="74"/>
      <c r="BA91" s="74"/>
      <c r="BB91" s="74"/>
      <c r="BC91" s="74"/>
      <c r="BD91" s="74"/>
      <c r="BE91" s="74"/>
      <c r="BF91" s="74"/>
      <c r="BG91" s="74"/>
      <c r="BH91" s="74"/>
      <c r="BI91" s="74"/>
      <c r="BJ91" s="74"/>
      <c r="BK91" s="74"/>
      <c r="BL91" s="74"/>
      <c r="BM91" s="74"/>
      <c r="BN91" s="74"/>
      <c r="BO91" s="74"/>
      <c r="BP91" s="74"/>
      <c r="BQ91" s="80"/>
      <c r="BR91" s="74"/>
      <c r="BS91" s="74"/>
      <c r="BT91" s="74"/>
      <c r="BU91" s="74"/>
      <c r="BV91" s="74"/>
      <c r="BW91" s="74"/>
      <c r="BX91" s="74"/>
      <c r="BY91" s="74"/>
      <c r="BZ91" s="74"/>
      <c r="CA91" s="74"/>
      <c r="CB91" s="74"/>
      <c r="CC91" s="74"/>
      <c r="CD91" s="74"/>
      <c r="CE91" s="74"/>
      <c r="CF91" s="74"/>
      <c r="CG91" s="74"/>
      <c r="CH91" s="74"/>
      <c r="CI91" s="74"/>
      <c r="CJ91" s="74"/>
      <c r="CK91" s="74"/>
      <c r="CL91" s="74"/>
      <c r="CM91" s="74"/>
      <c r="CN91" s="74"/>
      <c r="CO91" s="74"/>
      <c r="CP91" s="74"/>
      <c r="CQ91" s="74"/>
      <c r="CR91" s="74"/>
    </row>
    <row r="92" spans="1:96" ht="15" customHeight="1">
      <c r="A92" s="107"/>
      <c r="B92" s="108"/>
      <c r="C92" s="228"/>
      <c r="E92" s="74"/>
      <c r="F92" s="74"/>
      <c r="G92" s="74"/>
      <c r="H92" s="74"/>
      <c r="I92" s="74"/>
      <c r="J92" s="74"/>
      <c r="K92" s="74"/>
      <c r="L92" s="74"/>
      <c r="M92" s="74"/>
      <c r="N92" s="74"/>
      <c r="O92" s="74"/>
      <c r="P92" s="74"/>
      <c r="Q92" s="74"/>
      <c r="R92" s="74"/>
      <c r="S92" s="74"/>
      <c r="T92" s="74"/>
      <c r="U92" s="74"/>
      <c r="V92" s="74"/>
      <c r="W92" s="74"/>
      <c r="X92" s="74"/>
      <c r="Y92" s="74"/>
      <c r="Z92" s="74"/>
      <c r="AA92" s="74"/>
      <c r="AB92" s="74"/>
      <c r="AC92" s="74"/>
      <c r="AD92" s="74"/>
      <c r="AE92" s="74"/>
      <c r="AF92" s="74"/>
      <c r="AG92" s="74"/>
      <c r="AH92" s="74"/>
      <c r="AI92" s="74"/>
      <c r="AJ92" s="74"/>
      <c r="AK92" s="80"/>
      <c r="AL92" s="74"/>
      <c r="AN92" s="74"/>
      <c r="AO92" s="74"/>
      <c r="AP92" s="74"/>
      <c r="AQ92" s="74"/>
      <c r="AR92" s="74"/>
      <c r="AS92" s="74"/>
      <c r="AT92" s="74"/>
      <c r="AU92" s="74"/>
      <c r="AV92" s="74"/>
      <c r="AW92" s="74"/>
      <c r="AX92" s="74"/>
      <c r="AY92" s="74"/>
      <c r="AZ92" s="74"/>
      <c r="BA92" s="74"/>
      <c r="BB92" s="74"/>
      <c r="BC92" s="74"/>
      <c r="BD92" s="74"/>
      <c r="BE92" s="74"/>
      <c r="BF92" s="74"/>
      <c r="BG92" s="74"/>
      <c r="BH92" s="74"/>
      <c r="BI92" s="74"/>
      <c r="BJ92" s="74"/>
      <c r="BK92" s="74"/>
      <c r="BL92" s="74"/>
      <c r="BM92" s="74"/>
      <c r="BN92" s="74"/>
      <c r="BO92" s="74"/>
      <c r="BP92" s="74"/>
      <c r="BQ92" s="80"/>
      <c r="BR92" s="74"/>
      <c r="BS92" s="74"/>
      <c r="BT92" s="74"/>
      <c r="BU92" s="74"/>
      <c r="BV92" s="74"/>
      <c r="BW92" s="74"/>
      <c r="BX92" s="74"/>
      <c r="BY92" s="74"/>
      <c r="BZ92" s="74"/>
      <c r="CA92" s="74"/>
      <c r="CB92" s="74"/>
      <c r="CC92" s="74"/>
      <c r="CD92" s="74"/>
      <c r="CE92" s="74"/>
      <c r="CF92" s="74"/>
      <c r="CG92" s="74"/>
      <c r="CH92" s="74"/>
      <c r="CI92" s="74"/>
      <c r="CJ92" s="74"/>
      <c r="CK92" s="74"/>
      <c r="CL92" s="74"/>
      <c r="CM92" s="74"/>
      <c r="CN92" s="74"/>
      <c r="CO92" s="74"/>
      <c r="CP92" s="74"/>
      <c r="CQ92" s="74"/>
      <c r="CR92" s="74"/>
    </row>
    <row r="93" spans="1:96" ht="15" customHeight="1">
      <c r="B93" s="108"/>
      <c r="C93" s="109"/>
      <c r="E93" s="74"/>
      <c r="F93" s="74"/>
      <c r="G93" s="74"/>
      <c r="H93" s="74"/>
      <c r="I93" s="74"/>
      <c r="J93" s="74"/>
      <c r="K93" s="74"/>
      <c r="L93" s="74"/>
      <c r="M93" s="74"/>
      <c r="N93" s="74"/>
      <c r="O93" s="74"/>
      <c r="P93" s="74"/>
      <c r="Q93" s="74"/>
      <c r="R93" s="74"/>
      <c r="S93" s="74"/>
      <c r="T93" s="74"/>
      <c r="U93" s="74"/>
      <c r="V93" s="74"/>
      <c r="W93" s="74"/>
      <c r="X93" s="74"/>
      <c r="Y93" s="74"/>
      <c r="Z93" s="74"/>
      <c r="AA93" s="74"/>
      <c r="AB93" s="74"/>
      <c r="AC93" s="74"/>
      <c r="AD93" s="74"/>
      <c r="AE93" s="74"/>
      <c r="AF93" s="74"/>
      <c r="AG93" s="74"/>
      <c r="AH93" s="74"/>
      <c r="AI93" s="74"/>
      <c r="AJ93" s="74"/>
      <c r="AK93" s="80"/>
      <c r="AL93" s="74"/>
      <c r="AN93" s="74"/>
      <c r="AO93" s="74"/>
      <c r="AP93" s="74"/>
      <c r="AQ93" s="74"/>
      <c r="AR93" s="74"/>
      <c r="AS93" s="74"/>
      <c r="AT93" s="74"/>
      <c r="AU93" s="74"/>
      <c r="AV93" s="74"/>
      <c r="AW93" s="74"/>
      <c r="AX93" s="74"/>
      <c r="AY93" s="74"/>
      <c r="AZ93" s="74"/>
      <c r="BA93" s="74"/>
      <c r="BB93" s="74"/>
      <c r="BC93" s="74"/>
      <c r="BD93" s="74"/>
      <c r="BE93" s="74"/>
      <c r="BF93" s="74"/>
      <c r="BG93" s="74"/>
      <c r="BH93" s="74"/>
      <c r="BI93" s="74"/>
      <c r="BJ93" s="74"/>
      <c r="BK93" s="74"/>
      <c r="BL93" s="74"/>
      <c r="BM93" s="74"/>
      <c r="BN93" s="74"/>
      <c r="BO93" s="74"/>
      <c r="BP93" s="74"/>
      <c r="BQ93" s="80"/>
      <c r="BR93" s="74"/>
      <c r="BS93" s="74"/>
      <c r="BT93" s="74"/>
      <c r="BU93" s="74"/>
      <c r="BV93" s="74"/>
      <c r="BW93" s="74"/>
      <c r="BX93" s="74"/>
      <c r="BY93" s="74"/>
      <c r="BZ93" s="74"/>
      <c r="CA93" s="74"/>
      <c r="CB93" s="74"/>
      <c r="CC93" s="74"/>
      <c r="CD93" s="74"/>
      <c r="CE93" s="74"/>
      <c r="CF93" s="74"/>
      <c r="CG93" s="74"/>
      <c r="CH93" s="74"/>
      <c r="CI93" s="74"/>
      <c r="CJ93" s="74"/>
      <c r="CK93" s="74"/>
      <c r="CL93" s="74"/>
      <c r="CM93" s="74"/>
      <c r="CN93" s="74"/>
      <c r="CO93" s="74"/>
      <c r="CP93" s="74"/>
      <c r="CQ93" s="74"/>
      <c r="CR93" s="74"/>
    </row>
    <row r="94" spans="1:96" ht="15" customHeight="1">
      <c r="B94" s="108"/>
      <c r="C94" s="109"/>
      <c r="E94" s="74"/>
      <c r="F94" s="74"/>
      <c r="G94" s="74"/>
      <c r="H94" s="74"/>
      <c r="I94" s="74"/>
      <c r="J94" s="74"/>
      <c r="K94" s="74"/>
      <c r="L94" s="74"/>
      <c r="M94" s="74"/>
      <c r="N94" s="74"/>
      <c r="O94" s="74"/>
      <c r="P94" s="74"/>
      <c r="Q94" s="74"/>
      <c r="R94" s="74"/>
      <c r="S94" s="74"/>
      <c r="T94" s="74"/>
      <c r="U94" s="74"/>
      <c r="V94" s="74"/>
      <c r="W94" s="74"/>
      <c r="X94" s="74"/>
      <c r="Y94" s="74"/>
      <c r="Z94" s="74"/>
      <c r="AA94" s="74"/>
      <c r="AB94" s="74"/>
      <c r="AC94" s="74"/>
      <c r="AD94" s="74"/>
      <c r="AE94" s="74"/>
      <c r="AF94" s="74"/>
      <c r="AG94" s="74"/>
      <c r="AH94" s="74"/>
      <c r="AI94" s="74"/>
      <c r="AJ94" s="74"/>
      <c r="AK94" s="74"/>
      <c r="AL94" s="74"/>
      <c r="AN94" s="74"/>
      <c r="AO94" s="74"/>
      <c r="AP94" s="74"/>
      <c r="AQ94" s="74"/>
      <c r="AR94" s="74"/>
      <c r="AS94" s="74"/>
      <c r="AT94" s="74"/>
      <c r="AU94" s="74"/>
      <c r="AV94" s="74"/>
      <c r="AW94" s="74"/>
      <c r="AX94" s="74"/>
      <c r="AY94" s="74"/>
      <c r="AZ94" s="74"/>
      <c r="BA94" s="74"/>
      <c r="BB94" s="74"/>
      <c r="BC94" s="74"/>
      <c r="BD94" s="74"/>
      <c r="BE94" s="74"/>
      <c r="BF94" s="74"/>
      <c r="BG94" s="74"/>
      <c r="BH94" s="74"/>
      <c r="BI94" s="74"/>
      <c r="BJ94" s="74"/>
      <c r="BK94" s="74"/>
      <c r="BL94" s="74"/>
      <c r="BM94" s="74"/>
      <c r="BN94" s="74"/>
      <c r="BO94" s="74"/>
      <c r="BP94" s="74"/>
      <c r="BQ94" s="80"/>
      <c r="BR94" s="74"/>
      <c r="BS94" s="74"/>
      <c r="BT94" s="74"/>
      <c r="BU94" s="74"/>
      <c r="BV94" s="74"/>
      <c r="BW94" s="74"/>
      <c r="BX94" s="74"/>
      <c r="BY94" s="74"/>
      <c r="BZ94" s="74"/>
      <c r="CA94" s="74"/>
      <c r="CB94" s="74"/>
      <c r="CC94" s="74"/>
      <c r="CD94" s="74"/>
      <c r="CE94" s="74"/>
      <c r="CF94" s="74"/>
      <c r="CG94" s="74"/>
      <c r="CH94" s="74"/>
      <c r="CI94" s="74"/>
      <c r="CJ94" s="74"/>
      <c r="CK94" s="74"/>
      <c r="CL94" s="74"/>
      <c r="CM94" s="74"/>
      <c r="CN94" s="74"/>
      <c r="CO94" s="74"/>
      <c r="CP94" s="74"/>
      <c r="CQ94" s="74"/>
      <c r="CR94" s="74"/>
    </row>
    <row r="95" spans="1:96" s="3" customFormat="1" ht="15" customHeight="1">
      <c r="A95" s="82"/>
      <c r="B95" s="108"/>
      <c r="C95" s="109"/>
      <c r="D95" s="181"/>
      <c r="E95" s="75"/>
      <c r="F95" s="75"/>
      <c r="G95" s="75"/>
      <c r="H95" s="75"/>
      <c r="I95" s="75"/>
      <c r="J95" s="75"/>
      <c r="K95" s="75"/>
      <c r="L95" s="75"/>
      <c r="M95" s="75"/>
      <c r="N95" s="75"/>
      <c r="O95" s="75"/>
      <c r="P95" s="75"/>
      <c r="Q95" s="75"/>
      <c r="R95" s="75"/>
      <c r="S95" s="75"/>
      <c r="T95" s="75"/>
      <c r="U95" s="75"/>
      <c r="V95" s="75"/>
      <c r="W95" s="75"/>
      <c r="X95" s="75"/>
      <c r="Y95" s="75"/>
      <c r="Z95" s="75"/>
      <c r="AA95" s="75"/>
      <c r="AB95" s="75"/>
      <c r="AC95" s="75"/>
      <c r="AD95" s="75"/>
      <c r="AE95" s="75"/>
      <c r="AF95" s="75"/>
      <c r="AG95" s="75"/>
      <c r="AH95" s="75"/>
      <c r="AI95" s="75"/>
      <c r="AJ95" s="75"/>
      <c r="AK95" s="80"/>
      <c r="AL95" s="75"/>
      <c r="AM95" s="157"/>
      <c r="AN95" s="75"/>
      <c r="AO95" s="75"/>
      <c r="AP95" s="80"/>
      <c r="AQ95" s="75"/>
      <c r="AR95" s="75"/>
      <c r="AS95" s="75"/>
      <c r="AT95" s="75"/>
      <c r="AU95" s="80"/>
      <c r="AV95" s="75"/>
      <c r="AW95" s="75"/>
      <c r="AX95" s="75"/>
      <c r="AY95" s="75"/>
      <c r="AZ95" s="75"/>
      <c r="BA95" s="75"/>
      <c r="BB95" s="75"/>
      <c r="BC95" s="75"/>
      <c r="BD95" s="75"/>
      <c r="BE95" s="75"/>
      <c r="BF95" s="75"/>
      <c r="BG95" s="75"/>
      <c r="BH95" s="75"/>
      <c r="BI95" s="75"/>
      <c r="BJ95" s="75"/>
      <c r="BK95" s="75"/>
      <c r="BL95" s="75"/>
      <c r="BM95" s="75"/>
      <c r="BN95" s="75"/>
      <c r="BO95" s="75"/>
      <c r="BP95" s="75"/>
      <c r="BQ95" s="80"/>
      <c r="BR95" s="75"/>
      <c r="BS95" s="75"/>
      <c r="BT95" s="75"/>
      <c r="BU95" s="75"/>
      <c r="BV95" s="75"/>
      <c r="BW95" s="75"/>
      <c r="BX95" s="75"/>
      <c r="BY95" s="75"/>
      <c r="BZ95" s="75"/>
      <c r="CA95" s="75"/>
      <c r="CB95" s="80"/>
      <c r="CC95" s="75"/>
      <c r="CD95" s="75"/>
      <c r="CE95" s="75"/>
      <c r="CF95" s="75"/>
      <c r="CG95" s="75"/>
      <c r="CH95" s="75"/>
      <c r="CI95" s="75"/>
      <c r="CJ95" s="75"/>
      <c r="CK95" s="75"/>
      <c r="CL95" s="75"/>
      <c r="CM95" s="75"/>
      <c r="CN95" s="75"/>
      <c r="CO95" s="75"/>
      <c r="CP95" s="75"/>
      <c r="CQ95" s="75"/>
      <c r="CR95" s="75"/>
    </row>
    <row r="96" spans="1:96" s="3" customFormat="1" ht="15" customHeight="1">
      <c r="A96" s="82"/>
      <c r="B96" s="108"/>
      <c r="C96" s="109"/>
      <c r="D96" s="181"/>
      <c r="E96" s="75"/>
      <c r="F96" s="75"/>
      <c r="G96" s="75"/>
      <c r="H96" s="75"/>
      <c r="I96" s="75"/>
      <c r="J96" s="75"/>
      <c r="K96" s="75"/>
      <c r="L96" s="75"/>
      <c r="M96" s="75"/>
      <c r="N96" s="75"/>
      <c r="O96" s="75"/>
      <c r="P96" s="75"/>
      <c r="Q96" s="75"/>
      <c r="R96" s="80"/>
      <c r="S96" s="75"/>
      <c r="T96" s="75"/>
      <c r="U96" s="75"/>
      <c r="V96" s="75"/>
      <c r="W96" s="75"/>
      <c r="X96" s="75"/>
      <c r="Y96" s="75"/>
      <c r="Z96" s="75"/>
      <c r="AA96" s="75"/>
      <c r="AB96" s="75"/>
      <c r="AC96" s="75"/>
      <c r="AD96" s="75"/>
      <c r="AE96" s="75"/>
      <c r="AF96" s="75"/>
      <c r="AG96" s="75"/>
      <c r="AH96" s="75"/>
      <c r="AI96" s="75"/>
      <c r="AJ96" s="75"/>
      <c r="AK96" s="75"/>
      <c r="AL96" s="75"/>
      <c r="AM96" s="157"/>
      <c r="AN96" s="75"/>
      <c r="AO96" s="75"/>
      <c r="AP96" s="75"/>
      <c r="AQ96" s="75"/>
      <c r="AR96" s="75"/>
      <c r="AS96" s="75"/>
      <c r="AT96" s="75"/>
      <c r="AU96" s="75"/>
      <c r="AV96" s="75"/>
      <c r="AW96" s="80"/>
      <c r="AX96" s="75"/>
      <c r="AY96" s="75"/>
      <c r="AZ96" s="75"/>
      <c r="BA96" s="75"/>
      <c r="BB96" s="75"/>
      <c r="BC96" s="75"/>
      <c r="BD96" s="75"/>
      <c r="BE96" s="75"/>
      <c r="BF96" s="75"/>
      <c r="BG96" s="75"/>
      <c r="BH96" s="75"/>
      <c r="BI96" s="75"/>
      <c r="BJ96" s="75"/>
      <c r="BK96" s="75"/>
      <c r="BL96" s="75"/>
      <c r="BM96" s="75"/>
      <c r="BN96" s="75"/>
      <c r="BO96" s="75"/>
      <c r="BP96" s="75"/>
      <c r="BQ96" s="75"/>
      <c r="BR96" s="75"/>
      <c r="BS96" s="75"/>
      <c r="BT96" s="75"/>
      <c r="BU96" s="75"/>
      <c r="BV96" s="75"/>
      <c r="BW96" s="75"/>
      <c r="BX96" s="75"/>
      <c r="BY96" s="75"/>
      <c r="BZ96" s="75"/>
      <c r="CA96" s="75"/>
      <c r="CB96" s="75"/>
      <c r="CC96" s="75"/>
      <c r="CD96" s="75"/>
      <c r="CE96" s="75"/>
      <c r="CF96" s="75"/>
      <c r="CG96" s="75"/>
      <c r="CH96" s="75"/>
      <c r="CI96" s="75"/>
      <c r="CJ96" s="75"/>
      <c r="CK96" s="75"/>
      <c r="CL96" s="75"/>
      <c r="CM96" s="75"/>
      <c r="CN96" s="75"/>
      <c r="CO96" s="75"/>
      <c r="CP96" s="75"/>
      <c r="CQ96" s="75"/>
      <c r="CR96" s="75"/>
    </row>
    <row r="97" spans="1:105" ht="15" customHeight="1">
      <c r="A97" s="107"/>
      <c r="B97" s="108"/>
      <c r="C97" s="228"/>
      <c r="E97" s="74"/>
      <c r="F97" s="74"/>
      <c r="G97" s="74"/>
      <c r="H97" s="74"/>
      <c r="I97" s="74"/>
      <c r="J97" s="74"/>
      <c r="K97" s="74"/>
      <c r="L97" s="74"/>
      <c r="M97" s="74"/>
      <c r="N97" s="74"/>
      <c r="O97" s="74"/>
      <c r="P97" s="74"/>
      <c r="Q97" s="74"/>
      <c r="R97" s="74"/>
      <c r="S97" s="74"/>
      <c r="T97" s="74"/>
      <c r="U97" s="74"/>
      <c r="V97" s="74"/>
      <c r="W97" s="74"/>
      <c r="X97" s="74"/>
      <c r="Y97" s="74"/>
      <c r="Z97" s="74"/>
      <c r="AA97" s="74"/>
      <c r="AB97" s="74"/>
      <c r="AC97" s="74"/>
      <c r="AD97" s="74"/>
      <c r="AE97" s="74"/>
      <c r="AF97" s="74"/>
      <c r="AG97" s="74"/>
      <c r="AH97" s="74"/>
      <c r="AI97" s="74"/>
      <c r="AJ97" s="74"/>
      <c r="AK97" s="74"/>
      <c r="AL97" s="74"/>
      <c r="AN97" s="74"/>
      <c r="AO97" s="74"/>
      <c r="AP97" s="74"/>
      <c r="AQ97" s="74"/>
      <c r="AR97" s="74"/>
      <c r="AS97" s="74"/>
      <c r="AT97" s="74"/>
      <c r="AU97" s="74"/>
      <c r="AV97" s="74"/>
      <c r="AW97" s="74"/>
      <c r="AX97" s="74"/>
      <c r="AY97" s="74"/>
      <c r="AZ97" s="74"/>
      <c r="BA97" s="74"/>
      <c r="BB97" s="74"/>
      <c r="BC97" s="74"/>
      <c r="BD97" s="74"/>
      <c r="BE97" s="74"/>
      <c r="BF97" s="74"/>
      <c r="BG97" s="74"/>
      <c r="BH97" s="74"/>
      <c r="BI97" s="74"/>
      <c r="BJ97" s="74"/>
      <c r="BK97" s="74"/>
      <c r="BL97" s="74"/>
      <c r="BM97" s="74"/>
      <c r="BN97" s="74"/>
      <c r="BO97" s="74"/>
      <c r="BP97" s="74"/>
      <c r="BQ97" s="74"/>
      <c r="BR97" s="74"/>
      <c r="BS97" s="74"/>
      <c r="BT97" s="74"/>
      <c r="BU97" s="74"/>
      <c r="BV97" s="74"/>
      <c r="BW97" s="74"/>
      <c r="BX97" s="74"/>
      <c r="BY97" s="74"/>
      <c r="BZ97" s="74"/>
      <c r="CA97" s="74"/>
      <c r="CB97" s="74"/>
      <c r="CC97" s="74"/>
      <c r="CD97" s="74"/>
      <c r="CE97" s="74"/>
      <c r="CF97" s="74"/>
      <c r="CG97" s="74"/>
      <c r="CH97" s="74"/>
      <c r="CI97" s="74"/>
      <c r="CJ97" s="74"/>
      <c r="CK97" s="74"/>
      <c r="CL97" s="74"/>
      <c r="CM97" s="74"/>
      <c r="CN97" s="74"/>
      <c r="CO97" s="74"/>
      <c r="CP97" s="74"/>
      <c r="CQ97" s="74"/>
      <c r="CR97" s="74"/>
    </row>
    <row r="98" spans="1:105" ht="15" customHeight="1">
      <c r="B98" s="108"/>
      <c r="C98" s="109"/>
      <c r="E98" s="74"/>
      <c r="F98" s="74"/>
      <c r="G98" s="74"/>
      <c r="H98" s="74"/>
      <c r="I98" s="74"/>
      <c r="J98" s="74"/>
      <c r="K98" s="74"/>
      <c r="L98" s="74"/>
      <c r="M98" s="74"/>
      <c r="N98" s="74"/>
      <c r="O98" s="74"/>
      <c r="P98" s="74"/>
      <c r="Q98" s="74"/>
      <c r="R98" s="74"/>
      <c r="S98" s="74"/>
      <c r="T98" s="74"/>
      <c r="U98" s="74"/>
      <c r="V98" s="74"/>
      <c r="W98" s="74"/>
      <c r="X98" s="74"/>
      <c r="Y98" s="74"/>
      <c r="Z98" s="74"/>
      <c r="AA98" s="74"/>
      <c r="AB98" s="74"/>
      <c r="AC98" s="74"/>
      <c r="AD98" s="74"/>
      <c r="AE98" s="74"/>
      <c r="AF98" s="74"/>
      <c r="AG98" s="74"/>
      <c r="AH98" s="74"/>
      <c r="AI98" s="74"/>
      <c r="AJ98" s="74"/>
      <c r="AK98" s="74"/>
      <c r="AL98" s="74"/>
      <c r="AN98" s="74"/>
      <c r="AO98" s="74"/>
      <c r="AP98" s="74"/>
      <c r="AQ98" s="74"/>
      <c r="AR98" s="74"/>
      <c r="AS98" s="74"/>
      <c r="AT98" s="74"/>
      <c r="AU98" s="74"/>
      <c r="AV98" s="74"/>
      <c r="AW98" s="74"/>
      <c r="AX98" s="74"/>
      <c r="AY98" s="74"/>
      <c r="AZ98" s="74"/>
      <c r="BA98" s="74"/>
      <c r="BB98" s="74"/>
      <c r="BC98" s="74"/>
      <c r="BD98" s="74"/>
      <c r="BE98" s="74"/>
      <c r="BF98" s="74"/>
      <c r="BG98" s="74"/>
      <c r="BH98" s="74"/>
      <c r="BI98" s="74"/>
      <c r="BJ98" s="74"/>
      <c r="BK98" s="74"/>
      <c r="BL98" s="74"/>
      <c r="BM98" s="74"/>
      <c r="BN98" s="74"/>
      <c r="BO98" s="74"/>
      <c r="BP98" s="74"/>
      <c r="BQ98" s="74"/>
      <c r="BR98" s="74"/>
      <c r="BS98" s="74"/>
      <c r="BT98" s="74"/>
      <c r="BU98" s="74"/>
      <c r="BV98" s="74"/>
      <c r="BW98" s="74"/>
      <c r="BX98" s="74"/>
      <c r="BY98" s="74"/>
      <c r="BZ98" s="74"/>
      <c r="CA98" s="74"/>
      <c r="CB98" s="74"/>
      <c r="CC98" s="74"/>
      <c r="CD98" s="74"/>
      <c r="CE98" s="74"/>
      <c r="CF98" s="74"/>
      <c r="CG98" s="74"/>
      <c r="CH98" s="74"/>
      <c r="CI98" s="74"/>
      <c r="CJ98" s="74"/>
      <c r="CK98" s="74"/>
      <c r="CL98" s="74"/>
      <c r="CM98" s="74"/>
      <c r="CN98" s="74"/>
      <c r="CO98" s="74"/>
      <c r="CP98" s="74"/>
      <c r="CQ98" s="74"/>
      <c r="CR98" s="74"/>
    </row>
    <row r="99" spans="1:105" ht="15" customHeight="1">
      <c r="B99" s="108"/>
      <c r="C99" s="109"/>
      <c r="E99" s="74"/>
      <c r="F99" s="74"/>
      <c r="G99" s="74"/>
      <c r="H99" s="74"/>
      <c r="I99" s="74"/>
      <c r="J99" s="74"/>
      <c r="K99" s="74"/>
      <c r="L99" s="74"/>
      <c r="M99" s="74"/>
      <c r="N99" s="74"/>
      <c r="O99" s="74"/>
      <c r="P99" s="74"/>
      <c r="Q99" s="74"/>
      <c r="R99" s="74"/>
      <c r="S99" s="74"/>
      <c r="T99" s="74"/>
      <c r="U99" s="74"/>
      <c r="V99" s="74"/>
      <c r="W99" s="74"/>
      <c r="X99" s="74"/>
      <c r="Y99" s="74"/>
      <c r="Z99" s="74"/>
      <c r="AA99" s="74"/>
      <c r="AB99" s="74"/>
      <c r="AC99" s="74"/>
      <c r="AD99" s="74"/>
      <c r="AE99" s="74"/>
      <c r="AF99" s="74"/>
      <c r="AG99" s="74"/>
      <c r="AH99" s="74"/>
      <c r="AI99" s="74"/>
      <c r="AJ99" s="74"/>
      <c r="AK99" s="74"/>
      <c r="AL99" s="74"/>
      <c r="AN99" s="74"/>
      <c r="AO99" s="74"/>
      <c r="AP99" s="74"/>
      <c r="AQ99" s="74"/>
      <c r="AR99" s="74"/>
      <c r="AS99" s="74"/>
      <c r="AT99" s="74"/>
      <c r="AU99" s="74"/>
      <c r="AV99" s="74"/>
      <c r="AW99" s="74"/>
      <c r="AX99" s="74"/>
      <c r="AY99" s="74"/>
      <c r="AZ99" s="74"/>
      <c r="BA99" s="74"/>
      <c r="BB99" s="74"/>
      <c r="BC99" s="74"/>
      <c r="BD99" s="74"/>
      <c r="BE99" s="74"/>
      <c r="BF99" s="74"/>
      <c r="BG99" s="74"/>
      <c r="BH99" s="74"/>
      <c r="BI99" s="74"/>
      <c r="BJ99" s="74"/>
      <c r="BK99" s="74"/>
      <c r="BL99" s="74"/>
      <c r="BM99" s="74"/>
      <c r="BN99" s="74"/>
      <c r="BO99" s="74"/>
      <c r="BP99" s="74"/>
      <c r="BQ99" s="74"/>
      <c r="BR99" s="74"/>
      <c r="BS99" s="74"/>
      <c r="BT99" s="74"/>
      <c r="BU99" s="74"/>
      <c r="BV99" s="74"/>
      <c r="BW99" s="74"/>
      <c r="BX99" s="74"/>
      <c r="BY99" s="74"/>
      <c r="BZ99" s="74"/>
      <c r="CA99" s="74"/>
      <c r="CB99" s="74"/>
      <c r="CC99" s="74"/>
      <c r="CD99" s="74"/>
      <c r="CE99" s="74"/>
      <c r="CF99" s="74"/>
      <c r="CG99" s="74"/>
      <c r="CH99" s="74"/>
      <c r="CI99" s="74"/>
      <c r="CJ99" s="74"/>
      <c r="CK99" s="74"/>
      <c r="CL99" s="74"/>
      <c r="CM99" s="74"/>
      <c r="CN99" s="74"/>
      <c r="CO99" s="74"/>
      <c r="CP99" s="74"/>
      <c r="CQ99" s="74"/>
      <c r="CR99" s="74"/>
    </row>
    <row r="100" spans="1:105" s="2" customFormat="1" ht="17.399999999999999">
      <c r="A100" s="815" t="s">
        <v>226</v>
      </c>
      <c r="B100" s="815"/>
      <c r="C100" s="815"/>
      <c r="D100" s="189">
        <f t="shared" ref="D100:AI100" si="0">SUM(D7:D99)</f>
        <v>3259109.0999999996</v>
      </c>
      <c r="E100" s="189">
        <f t="shared" si="0"/>
        <v>0</v>
      </c>
      <c r="F100" s="189">
        <f t="shared" si="0"/>
        <v>0</v>
      </c>
      <c r="G100" s="189">
        <f t="shared" si="0"/>
        <v>0</v>
      </c>
      <c r="H100" s="189">
        <f t="shared" si="0"/>
        <v>109465</v>
      </c>
      <c r="I100" s="189">
        <f t="shared" si="0"/>
        <v>0</v>
      </c>
      <c r="J100" s="189">
        <f t="shared" si="0"/>
        <v>0</v>
      </c>
      <c r="K100" s="189">
        <f t="shared" si="0"/>
        <v>0</v>
      </c>
      <c r="L100" s="189">
        <f t="shared" si="0"/>
        <v>0</v>
      </c>
      <c r="M100" s="189">
        <f t="shared" si="0"/>
        <v>132042</v>
      </c>
      <c r="N100" s="189">
        <f t="shared" si="0"/>
        <v>6736</v>
      </c>
      <c r="O100" s="189">
        <f t="shared" si="0"/>
        <v>73014</v>
      </c>
      <c r="P100" s="189">
        <f t="shared" si="0"/>
        <v>40413</v>
      </c>
      <c r="Q100" s="189">
        <f t="shared" si="0"/>
        <v>20206</v>
      </c>
      <c r="R100" s="189">
        <f t="shared" si="0"/>
        <v>0</v>
      </c>
      <c r="S100" s="189">
        <f t="shared" si="0"/>
        <v>0</v>
      </c>
      <c r="T100" s="189">
        <f t="shared" si="0"/>
        <v>0</v>
      </c>
      <c r="U100" s="189">
        <f t="shared" si="0"/>
        <v>0</v>
      </c>
      <c r="V100" s="189">
        <f t="shared" si="0"/>
        <v>0</v>
      </c>
      <c r="W100" s="189">
        <f t="shared" si="0"/>
        <v>0</v>
      </c>
      <c r="X100" s="189">
        <f t="shared" si="0"/>
        <v>0</v>
      </c>
      <c r="Y100" s="189">
        <f t="shared" si="0"/>
        <v>0</v>
      </c>
      <c r="Z100" s="189">
        <f t="shared" si="0"/>
        <v>0</v>
      </c>
      <c r="AA100" s="189">
        <f t="shared" si="0"/>
        <v>0</v>
      </c>
      <c r="AB100" s="189">
        <f t="shared" si="0"/>
        <v>0</v>
      </c>
      <c r="AC100" s="189">
        <f t="shared" si="0"/>
        <v>0</v>
      </c>
      <c r="AD100" s="189">
        <f t="shared" si="0"/>
        <v>0</v>
      </c>
      <c r="AE100" s="189">
        <f t="shared" si="0"/>
        <v>0</v>
      </c>
      <c r="AF100" s="189">
        <f t="shared" si="0"/>
        <v>0</v>
      </c>
      <c r="AG100" s="189">
        <f t="shared" si="0"/>
        <v>0</v>
      </c>
      <c r="AH100" s="189">
        <f t="shared" si="0"/>
        <v>0</v>
      </c>
      <c r="AI100" s="189">
        <f t="shared" si="0"/>
        <v>0</v>
      </c>
      <c r="AJ100" s="189">
        <f t="shared" ref="AJ100:BO100" si="1">SUM(AJ7:AJ99)</f>
        <v>0</v>
      </c>
      <c r="AK100" s="189">
        <f t="shared" si="1"/>
        <v>799998.78</v>
      </c>
      <c r="AL100" s="189">
        <f t="shared" si="1"/>
        <v>0</v>
      </c>
      <c r="AM100" s="189">
        <f t="shared" si="1"/>
        <v>0</v>
      </c>
      <c r="AN100" s="189">
        <f t="shared" si="1"/>
        <v>0</v>
      </c>
      <c r="AO100" s="189">
        <f t="shared" si="1"/>
        <v>0</v>
      </c>
      <c r="AP100" s="189">
        <f t="shared" si="1"/>
        <v>0</v>
      </c>
      <c r="AQ100" s="189">
        <f t="shared" si="1"/>
        <v>0</v>
      </c>
      <c r="AR100" s="189">
        <f t="shared" si="1"/>
        <v>0</v>
      </c>
      <c r="AS100" s="189">
        <f t="shared" si="1"/>
        <v>0</v>
      </c>
      <c r="AT100" s="189">
        <f t="shared" si="1"/>
        <v>0</v>
      </c>
      <c r="AU100" s="189">
        <f t="shared" si="1"/>
        <v>0</v>
      </c>
      <c r="AV100" s="189">
        <f t="shared" si="1"/>
        <v>0</v>
      </c>
      <c r="AW100" s="189">
        <f t="shared" si="1"/>
        <v>0</v>
      </c>
      <c r="AX100" s="189">
        <f t="shared" si="1"/>
        <v>0</v>
      </c>
      <c r="AY100" s="189">
        <f t="shared" si="1"/>
        <v>0</v>
      </c>
      <c r="AZ100" s="189">
        <f t="shared" si="1"/>
        <v>0</v>
      </c>
      <c r="BA100" s="189">
        <f t="shared" si="1"/>
        <v>0</v>
      </c>
      <c r="BB100" s="189">
        <f t="shared" si="1"/>
        <v>0</v>
      </c>
      <c r="BC100" s="189">
        <f t="shared" si="1"/>
        <v>0</v>
      </c>
      <c r="BD100" s="189">
        <f t="shared" si="1"/>
        <v>19878.810000000001</v>
      </c>
      <c r="BE100" s="189">
        <f t="shared" si="1"/>
        <v>9610</v>
      </c>
      <c r="BF100" s="189">
        <f t="shared" si="1"/>
        <v>0</v>
      </c>
      <c r="BG100" s="189">
        <f t="shared" si="1"/>
        <v>0</v>
      </c>
      <c r="BH100" s="189">
        <f t="shared" si="1"/>
        <v>0</v>
      </c>
      <c r="BI100" s="189">
        <f t="shared" si="1"/>
        <v>0</v>
      </c>
      <c r="BJ100" s="189">
        <f t="shared" si="1"/>
        <v>0</v>
      </c>
      <c r="BK100" s="189">
        <f t="shared" si="1"/>
        <v>0</v>
      </c>
      <c r="BL100" s="189">
        <f t="shared" si="1"/>
        <v>0</v>
      </c>
      <c r="BM100" s="189">
        <f t="shared" si="1"/>
        <v>0</v>
      </c>
      <c r="BN100" s="189">
        <f t="shared" si="1"/>
        <v>0</v>
      </c>
      <c r="BO100" s="189">
        <f t="shared" si="1"/>
        <v>0</v>
      </c>
      <c r="BP100" s="189">
        <f t="shared" ref="BP100:CU100" si="2">SUM(BP7:BP99)</f>
        <v>0</v>
      </c>
      <c r="BQ100" s="189">
        <f t="shared" si="2"/>
        <v>0</v>
      </c>
      <c r="BR100" s="189">
        <f t="shared" si="2"/>
        <v>0</v>
      </c>
      <c r="BS100" s="189">
        <f t="shared" si="2"/>
        <v>0</v>
      </c>
      <c r="BT100" s="189">
        <f t="shared" si="2"/>
        <v>0</v>
      </c>
      <c r="BU100" s="189">
        <f t="shared" si="2"/>
        <v>0</v>
      </c>
      <c r="BV100" s="189">
        <f t="shared" si="2"/>
        <v>0</v>
      </c>
      <c r="BW100" s="189">
        <f t="shared" si="2"/>
        <v>0</v>
      </c>
      <c r="BX100" s="189">
        <f t="shared" si="2"/>
        <v>0</v>
      </c>
      <c r="BY100" s="189">
        <f t="shared" si="2"/>
        <v>0</v>
      </c>
      <c r="BZ100" s="189">
        <f t="shared" si="2"/>
        <v>0</v>
      </c>
      <c r="CA100" s="189">
        <f t="shared" si="2"/>
        <v>0</v>
      </c>
      <c r="CB100" s="189">
        <f t="shared" si="2"/>
        <v>0</v>
      </c>
      <c r="CC100" s="189">
        <f t="shared" si="2"/>
        <v>0</v>
      </c>
      <c r="CD100" s="189">
        <f t="shared" si="2"/>
        <v>0</v>
      </c>
      <c r="CE100" s="189">
        <f t="shared" si="2"/>
        <v>0</v>
      </c>
      <c r="CF100" s="189">
        <f t="shared" si="2"/>
        <v>0</v>
      </c>
      <c r="CG100" s="189">
        <f t="shared" si="2"/>
        <v>0</v>
      </c>
      <c r="CH100" s="189">
        <f t="shared" si="2"/>
        <v>0</v>
      </c>
      <c r="CI100" s="189">
        <f t="shared" si="2"/>
        <v>0</v>
      </c>
      <c r="CJ100" s="189">
        <f t="shared" si="2"/>
        <v>21149.71</v>
      </c>
      <c r="CK100" s="189">
        <f t="shared" si="2"/>
        <v>3367.79</v>
      </c>
      <c r="CL100" s="189">
        <f t="shared" si="2"/>
        <v>0</v>
      </c>
      <c r="CM100" s="189">
        <f t="shared" si="2"/>
        <v>0</v>
      </c>
      <c r="CN100" s="189">
        <f t="shared" si="2"/>
        <v>0</v>
      </c>
      <c r="CO100" s="189">
        <f t="shared" si="2"/>
        <v>0</v>
      </c>
      <c r="CP100" s="189">
        <f t="shared" si="2"/>
        <v>0</v>
      </c>
      <c r="CQ100" s="189">
        <f t="shared" si="2"/>
        <v>0</v>
      </c>
      <c r="CR100" s="189">
        <f t="shared" si="2"/>
        <v>0</v>
      </c>
      <c r="CS100" s="189">
        <f t="shared" si="2"/>
        <v>0</v>
      </c>
      <c r="CT100" s="189">
        <f t="shared" si="2"/>
        <v>0</v>
      </c>
      <c r="CU100" s="189">
        <f t="shared" si="2"/>
        <v>0</v>
      </c>
      <c r="CV100" s="189">
        <f t="shared" ref="CV100:DA100" si="3">SUM(CV7:CV99)</f>
        <v>0</v>
      </c>
      <c r="CW100" s="189">
        <f t="shared" si="3"/>
        <v>0</v>
      </c>
      <c r="CX100" s="189">
        <f t="shared" si="3"/>
        <v>0</v>
      </c>
      <c r="CY100" s="189">
        <f t="shared" si="3"/>
        <v>0</v>
      </c>
      <c r="CZ100" s="189">
        <f t="shared" si="3"/>
        <v>0</v>
      </c>
      <c r="DA100" s="189">
        <f t="shared" si="3"/>
        <v>0</v>
      </c>
    </row>
    <row r="101" spans="1:105" s="2" customFormat="1">
      <c r="A101" s="82"/>
      <c r="B101" s="14"/>
      <c r="C101" s="12"/>
      <c r="D101" s="142"/>
      <c r="AM101" s="142"/>
    </row>
    <row r="102" spans="1:105" s="2" customFormat="1">
      <c r="A102" s="82"/>
      <c r="B102" s="14"/>
      <c r="C102" s="3"/>
      <c r="D102" s="190"/>
      <c r="AM102" s="142"/>
    </row>
    <row r="103" spans="1:105" s="2" customFormat="1">
      <c r="A103" s="82"/>
      <c r="B103" s="14"/>
      <c r="C103" s="1"/>
      <c r="D103" s="190"/>
      <c r="AM103" s="142"/>
    </row>
    <row r="104" spans="1:105" s="2" customFormat="1">
      <c r="A104" s="82"/>
      <c r="B104" s="14"/>
      <c r="C104" s="3"/>
      <c r="D104" s="190"/>
      <c r="AM104" s="142"/>
    </row>
    <row r="105" spans="1:105" s="2" customFormat="1">
      <c r="A105" s="82"/>
      <c r="B105" s="14"/>
      <c r="C105" s="3"/>
      <c r="D105" s="190"/>
      <c r="AM105" s="142"/>
    </row>
    <row r="106" spans="1:105" s="2" customFormat="1">
      <c r="A106" s="82"/>
      <c r="B106" s="14"/>
      <c r="C106" s="3"/>
      <c r="D106" s="190"/>
      <c r="AM106" s="142"/>
    </row>
    <row r="107" spans="1:105" s="2" customFormat="1">
      <c r="A107" s="82"/>
      <c r="B107" s="14"/>
      <c r="C107" s="3"/>
      <c r="D107" s="190"/>
      <c r="AM107" s="142"/>
    </row>
    <row r="108" spans="1:105" s="2" customFormat="1">
      <c r="A108" s="82"/>
      <c r="B108" s="14"/>
      <c r="C108" s="3"/>
      <c r="D108" s="190"/>
      <c r="AM108" s="188"/>
    </row>
    <row r="109" spans="1:105" s="2" customFormat="1">
      <c r="A109" s="82"/>
      <c r="B109" s="14"/>
      <c r="C109" s="3"/>
      <c r="D109" s="190"/>
      <c r="AM109" s="188"/>
    </row>
    <row r="110" spans="1:105" s="2" customFormat="1">
      <c r="A110" s="82"/>
      <c r="B110" s="14"/>
      <c r="C110" s="3"/>
      <c r="D110" s="190"/>
      <c r="AM110" s="188"/>
    </row>
    <row r="111" spans="1:105" s="2" customFormat="1">
      <c r="A111" s="82"/>
      <c r="B111" s="14"/>
      <c r="C111" s="3"/>
      <c r="D111" s="190"/>
      <c r="AM111" s="142"/>
    </row>
    <row r="112" spans="1:105" s="2" customFormat="1">
      <c r="A112" s="82"/>
      <c r="B112" s="14"/>
      <c r="C112" s="3"/>
      <c r="D112" s="190"/>
      <c r="F112" s="3"/>
      <c r="G112" s="3"/>
      <c r="AE112" s="3"/>
      <c r="AF112" s="3"/>
      <c r="AG112" s="3"/>
      <c r="AH112" s="3"/>
      <c r="AI112" s="3"/>
      <c r="AM112" s="142"/>
    </row>
    <row r="113" spans="1:71" s="2" customFormat="1">
      <c r="A113" s="82"/>
      <c r="B113" s="14"/>
      <c r="C113" s="3"/>
      <c r="D113" s="190"/>
      <c r="F113" s="3"/>
      <c r="G113" s="3"/>
      <c r="AE113" s="3"/>
      <c r="AF113" s="3"/>
      <c r="AG113" s="3"/>
      <c r="AH113" s="3"/>
      <c r="AI113" s="3"/>
      <c r="AM113" s="142"/>
    </row>
    <row r="114" spans="1:71" s="2" customFormat="1">
      <c r="A114" s="82"/>
      <c r="B114" s="14"/>
      <c r="C114" s="3"/>
      <c r="D114" s="190"/>
      <c r="F114" s="3"/>
      <c r="G114" s="3"/>
      <c r="AE114" s="3"/>
      <c r="AF114" s="3"/>
      <c r="AG114" s="3"/>
      <c r="AH114" s="3"/>
      <c r="AI114" s="3"/>
      <c r="AM114" s="142"/>
    </row>
    <row r="115" spans="1:71" s="2" customFormat="1">
      <c r="A115" s="82"/>
      <c r="B115" s="14"/>
      <c r="C115" s="3"/>
      <c r="D115" s="190"/>
      <c r="F115" s="3"/>
      <c r="G115" s="3"/>
      <c r="AE115" s="3"/>
      <c r="AF115" s="3"/>
      <c r="AG115" s="3"/>
      <c r="AH115" s="3"/>
      <c r="AI115" s="3"/>
      <c r="AM115" s="142"/>
    </row>
    <row r="116" spans="1:71" s="2" customFormat="1">
      <c r="A116" s="82"/>
      <c r="B116" s="14"/>
      <c r="C116" s="3"/>
      <c r="D116" s="190"/>
      <c r="F116" s="3"/>
      <c r="G116" s="3"/>
      <c r="AE116" s="3"/>
      <c r="AF116" s="3"/>
      <c r="AG116" s="3"/>
      <c r="AH116" s="3"/>
      <c r="AI116" s="3"/>
      <c r="AM116" s="142"/>
    </row>
    <row r="117" spans="1:71" s="2" customFormat="1">
      <c r="A117" s="82"/>
      <c r="B117" s="14"/>
      <c r="C117" s="3"/>
      <c r="D117" s="190"/>
      <c r="F117" s="3"/>
      <c r="G117" s="3"/>
      <c r="AE117" s="3"/>
      <c r="AF117" s="3"/>
      <c r="AG117" s="3"/>
      <c r="AH117" s="3"/>
      <c r="AI117" s="3"/>
      <c r="AM117" s="142"/>
    </row>
    <row r="118" spans="1:71" s="2" customFormat="1">
      <c r="A118" s="82"/>
      <c r="B118" s="14"/>
      <c r="C118" s="3"/>
      <c r="D118" s="190"/>
      <c r="AM118" s="142"/>
    </row>
    <row r="119" spans="1:71" s="2" customFormat="1">
      <c r="A119" s="82"/>
      <c r="B119" s="14"/>
      <c r="C119" s="3"/>
      <c r="D119" s="190"/>
      <c r="AM119" s="142"/>
      <c r="BS119" s="109"/>
    </row>
    <row r="120" spans="1:71">
      <c r="C120" s="3"/>
      <c r="D120" s="157"/>
      <c r="E120" s="109"/>
      <c r="F120" s="2"/>
      <c r="G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</row>
    <row r="121" spans="1:71">
      <c r="W121" s="2"/>
    </row>
    <row r="122" spans="1:71">
      <c r="W122" s="2"/>
    </row>
    <row r="123" spans="1:71">
      <c r="W123" s="2"/>
    </row>
    <row r="124" spans="1:71">
      <c r="W124" s="2"/>
    </row>
    <row r="125" spans="1:71">
      <c r="W125" s="2"/>
    </row>
    <row r="126" spans="1:71">
      <c r="W126" s="2"/>
    </row>
    <row r="127" spans="1:71">
      <c r="W127" s="2"/>
    </row>
    <row r="128" spans="1:71">
      <c r="W128" s="2"/>
    </row>
    <row r="129" spans="1:39">
      <c r="W129" s="2"/>
    </row>
    <row r="130" spans="1:39">
      <c r="W130" s="2"/>
    </row>
    <row r="131" spans="1:39">
      <c r="W131" s="2"/>
    </row>
    <row r="132" spans="1:39">
      <c r="W132" s="2"/>
    </row>
    <row r="133" spans="1:39">
      <c r="W133" s="2"/>
    </row>
    <row r="134" spans="1:39">
      <c r="W134" s="2"/>
    </row>
    <row r="135" spans="1:39" s="2" customFormat="1">
      <c r="A135" s="82"/>
      <c r="B135" s="14"/>
      <c r="C135" s="1"/>
      <c r="D135" s="142"/>
      <c r="E135"/>
      <c r="F135"/>
      <c r="G135"/>
      <c r="K135"/>
      <c r="L135"/>
      <c r="M135"/>
      <c r="N135"/>
      <c r="O135"/>
      <c r="P135"/>
      <c r="Q135"/>
      <c r="R135"/>
      <c r="S135"/>
      <c r="T135"/>
      <c r="U135"/>
      <c r="V135"/>
      <c r="X135"/>
      <c r="Y135"/>
      <c r="Z135"/>
      <c r="AA135"/>
      <c r="AB135"/>
      <c r="AC135"/>
      <c r="AD135"/>
      <c r="AE135"/>
      <c r="AF135"/>
      <c r="AG135"/>
      <c r="AH135"/>
      <c r="AI135"/>
      <c r="AJ135"/>
      <c r="AK135"/>
      <c r="AM135" s="142"/>
    </row>
    <row r="136" spans="1:39" s="2" customFormat="1">
      <c r="A136" s="82"/>
      <c r="B136" s="14"/>
      <c r="C136" s="3"/>
      <c r="D136" s="190"/>
      <c r="AM136" s="142"/>
    </row>
    <row r="137" spans="1:39" s="2" customFormat="1">
      <c r="A137" s="82"/>
      <c r="B137" s="14"/>
      <c r="C137" s="3"/>
      <c r="D137" s="190"/>
      <c r="AM137" s="142"/>
    </row>
    <row r="138" spans="1:39" s="2" customFormat="1">
      <c r="A138" s="82"/>
      <c r="B138" s="14"/>
      <c r="C138" s="3"/>
      <c r="D138" s="190"/>
      <c r="AM138" s="142"/>
    </row>
    <row r="139" spans="1:39" s="2" customFormat="1">
      <c r="A139" s="82"/>
      <c r="B139" s="14"/>
      <c r="C139" s="3"/>
      <c r="D139" s="190"/>
      <c r="AM139" s="142"/>
    </row>
    <row r="140" spans="1:39" s="2" customFormat="1">
      <c r="A140" s="82"/>
      <c r="B140" s="14"/>
      <c r="C140" s="3"/>
      <c r="D140" s="190"/>
      <c r="AM140" s="142"/>
    </row>
    <row r="141" spans="1:39" s="2" customFormat="1">
      <c r="A141" s="82"/>
      <c r="B141" s="14"/>
      <c r="C141" s="3"/>
      <c r="D141" s="142"/>
      <c r="AM141" s="142"/>
    </row>
    <row r="142" spans="1:39" s="2" customFormat="1">
      <c r="A142" s="82"/>
      <c r="B142" s="14"/>
      <c r="C142" s="3"/>
      <c r="D142" s="216"/>
      <c r="E142" s="3"/>
      <c r="AM142" s="142"/>
    </row>
    <row r="143" spans="1:39" s="2" customFormat="1">
      <c r="A143" s="82"/>
      <c r="B143" s="14"/>
      <c r="C143" s="3"/>
      <c r="D143" s="190"/>
      <c r="AM143" s="142"/>
    </row>
    <row r="144" spans="1:39" s="2" customFormat="1">
      <c r="A144" s="82"/>
      <c r="B144" s="14"/>
      <c r="C144" s="3"/>
      <c r="D144" s="190"/>
      <c r="AM144" s="142"/>
    </row>
    <row r="145" spans="1:39" s="2" customFormat="1">
      <c r="A145" s="82"/>
      <c r="B145" s="14"/>
      <c r="C145" s="3"/>
      <c r="D145" s="190"/>
      <c r="AM145" s="142"/>
    </row>
    <row r="146" spans="1:39" s="2" customFormat="1">
      <c r="A146" s="82"/>
      <c r="B146" s="14"/>
      <c r="C146" s="3"/>
      <c r="D146" s="142"/>
      <c r="AM146" s="142"/>
    </row>
    <row r="147" spans="1:39" s="2" customFormat="1">
      <c r="A147" s="82"/>
      <c r="B147" s="14"/>
      <c r="C147" s="3"/>
      <c r="D147" s="190"/>
      <c r="AM147" s="142"/>
    </row>
    <row r="148" spans="1:39" s="2" customFormat="1">
      <c r="A148" s="82"/>
      <c r="B148" s="14"/>
      <c r="C148" s="3"/>
      <c r="D148" s="190"/>
      <c r="AM148" s="142"/>
    </row>
    <row r="149" spans="1:39" s="2" customFormat="1">
      <c r="A149" s="82"/>
      <c r="B149" s="14"/>
      <c r="C149" s="3"/>
      <c r="D149" s="190"/>
      <c r="AM149" s="142"/>
    </row>
    <row r="150" spans="1:39" s="2" customFormat="1" ht="24" customHeight="1">
      <c r="A150" s="82"/>
      <c r="B150" s="14"/>
      <c r="C150" s="3"/>
      <c r="D150" s="142"/>
      <c r="AM150" s="142"/>
    </row>
    <row r="151" spans="1:39" s="2" customFormat="1">
      <c r="A151" s="82"/>
      <c r="B151" s="14"/>
      <c r="C151" s="3"/>
      <c r="D151" s="142"/>
      <c r="AM151" s="142"/>
    </row>
    <row r="152" spans="1:39" s="2" customFormat="1">
      <c r="A152" s="82"/>
      <c r="B152" s="14"/>
      <c r="C152" s="3"/>
      <c r="D152" s="142"/>
      <c r="AM152" s="142"/>
    </row>
    <row r="153" spans="1:39" s="2" customFormat="1">
      <c r="A153" s="82"/>
      <c r="B153" s="14"/>
      <c r="C153" s="3"/>
      <c r="D153" s="142"/>
      <c r="AM153" s="142"/>
    </row>
    <row r="154" spans="1:39" s="2" customFormat="1">
      <c r="A154" s="82"/>
      <c r="B154" s="14"/>
      <c r="C154" s="3"/>
      <c r="D154" s="142"/>
      <c r="AM154" s="142"/>
    </row>
    <row r="155" spans="1:39" s="2" customFormat="1">
      <c r="A155" s="82"/>
      <c r="B155" s="14"/>
      <c r="C155" s="3"/>
      <c r="D155" s="142"/>
      <c r="AM155" s="142"/>
    </row>
    <row r="156" spans="1:39" s="2" customFormat="1">
      <c r="A156" s="82"/>
      <c r="B156" s="14"/>
      <c r="C156" s="3"/>
      <c r="D156" s="190"/>
      <c r="AM156" s="142"/>
    </row>
    <row r="157" spans="1:39" s="2" customFormat="1">
      <c r="A157" s="82"/>
      <c r="B157" s="14"/>
      <c r="C157" s="3"/>
      <c r="D157" s="190"/>
      <c r="AM157" s="142"/>
    </row>
    <row r="158" spans="1:39" s="2" customFormat="1">
      <c r="A158" s="82"/>
      <c r="B158" s="14"/>
      <c r="C158" s="3"/>
      <c r="D158" s="190"/>
      <c r="AM158" s="142"/>
    </row>
    <row r="159" spans="1:39" s="2" customFormat="1">
      <c r="A159" s="82"/>
      <c r="B159" s="14"/>
      <c r="C159" s="3"/>
      <c r="D159" s="190"/>
      <c r="AM159" s="142"/>
    </row>
    <row r="160" spans="1:39" s="2" customFormat="1">
      <c r="A160" s="82"/>
      <c r="B160" s="14"/>
      <c r="C160" s="3"/>
      <c r="D160" s="142"/>
      <c r="AM160" s="142"/>
    </row>
    <row r="161" spans="1:39" s="2" customFormat="1">
      <c r="A161" s="82"/>
      <c r="B161" s="14"/>
      <c r="C161" s="3"/>
      <c r="D161" s="142"/>
      <c r="AM161" s="142"/>
    </row>
    <row r="162" spans="1:39" s="2" customFormat="1">
      <c r="A162" s="82"/>
      <c r="B162" s="14"/>
      <c r="C162" s="3"/>
      <c r="D162" s="142"/>
      <c r="AM162" s="142"/>
    </row>
    <row r="163" spans="1:39" s="2" customFormat="1">
      <c r="A163" s="82"/>
      <c r="B163" s="14"/>
      <c r="C163" s="3"/>
      <c r="D163" s="142"/>
      <c r="AM163" s="142"/>
    </row>
    <row r="164" spans="1:39" s="2" customFormat="1">
      <c r="A164" s="82"/>
      <c r="B164" s="14"/>
      <c r="C164" s="3"/>
      <c r="D164" s="142"/>
      <c r="AM164" s="142"/>
    </row>
    <row r="165" spans="1:39" s="2" customFormat="1">
      <c r="A165" s="82"/>
      <c r="B165" s="14"/>
      <c r="C165" s="10"/>
      <c r="D165" s="142"/>
      <c r="AM165" s="142"/>
    </row>
    <row r="166" spans="1:39" s="2" customFormat="1">
      <c r="A166" s="82"/>
      <c r="B166" s="14"/>
      <c r="C166" s="3"/>
      <c r="D166" s="142"/>
      <c r="AM166" s="142"/>
    </row>
    <row r="167" spans="1:39" s="2" customFormat="1">
      <c r="A167" s="82"/>
      <c r="B167" s="14"/>
      <c r="C167" s="10"/>
      <c r="D167" s="142"/>
      <c r="AM167" s="142"/>
    </row>
    <row r="168" spans="1:39" s="2" customFormat="1">
      <c r="A168" s="82"/>
      <c r="B168" s="14"/>
      <c r="C168" s="10"/>
      <c r="D168" s="142"/>
      <c r="AM168" s="142"/>
    </row>
    <row r="169" spans="1:39" s="2" customFormat="1">
      <c r="A169" s="82"/>
      <c r="B169" s="14"/>
      <c r="C169" s="3"/>
      <c r="D169" s="142"/>
      <c r="AM169" s="142"/>
    </row>
    <row r="170" spans="1:39" s="2" customFormat="1">
      <c r="A170" s="82"/>
      <c r="B170" s="14"/>
      <c r="C170" s="3"/>
      <c r="D170" s="142"/>
      <c r="AM170" s="142"/>
    </row>
    <row r="171" spans="1:39" s="2" customFormat="1">
      <c r="A171" s="82"/>
      <c r="B171" s="14"/>
      <c r="C171" s="3"/>
      <c r="D171" s="142"/>
      <c r="AM171" s="142"/>
    </row>
    <row r="172" spans="1:39" s="2" customFormat="1">
      <c r="A172" s="82"/>
      <c r="B172" s="14"/>
      <c r="C172" s="3"/>
      <c r="D172" s="142"/>
      <c r="AM172" s="142"/>
    </row>
    <row r="173" spans="1:39" s="2" customFormat="1">
      <c r="A173" s="82"/>
      <c r="B173" s="106"/>
      <c r="C173" s="3"/>
      <c r="D173" s="190"/>
      <c r="AM173" s="142"/>
    </row>
    <row r="174" spans="1:39" s="2" customFormat="1">
      <c r="A174" s="82"/>
      <c r="B174" s="106"/>
      <c r="C174" s="3"/>
      <c r="D174" s="190"/>
      <c r="AM174" s="142"/>
    </row>
    <row r="175" spans="1:39" s="2" customFormat="1">
      <c r="A175" s="82"/>
      <c r="B175" s="14"/>
      <c r="C175" s="3"/>
      <c r="D175" s="142"/>
      <c r="AM175" s="142"/>
    </row>
    <row r="176" spans="1:39" s="2" customFormat="1">
      <c r="A176" s="82"/>
      <c r="B176" s="14"/>
      <c r="C176" s="10"/>
      <c r="D176" s="142"/>
      <c r="AM176" s="142"/>
    </row>
    <row r="177" spans="1:39" s="2" customFormat="1">
      <c r="A177" s="82"/>
      <c r="B177" s="14"/>
      <c r="C177" s="10"/>
      <c r="D177" s="142"/>
      <c r="AM177" s="142"/>
    </row>
    <row r="178" spans="1:39" s="2" customFormat="1">
      <c r="A178" s="82"/>
      <c r="B178" s="14"/>
      <c r="C178" s="10"/>
      <c r="D178" s="142"/>
      <c r="AM178" s="142"/>
    </row>
    <row r="179" spans="1:39" s="2" customFormat="1">
      <c r="A179" s="82"/>
      <c r="B179" s="14"/>
      <c r="C179" s="10"/>
      <c r="D179" s="142"/>
      <c r="AM179" s="142"/>
    </row>
    <row r="180" spans="1:39" s="2" customFormat="1">
      <c r="A180" s="82"/>
      <c r="B180" s="14"/>
      <c r="C180" s="3"/>
      <c r="D180" s="142"/>
      <c r="AM180" s="142"/>
    </row>
    <row r="181" spans="1:39" s="2" customFormat="1">
      <c r="A181" s="82"/>
      <c r="B181" s="14"/>
      <c r="C181" s="3"/>
      <c r="D181" s="142"/>
      <c r="AM181" s="142"/>
    </row>
    <row r="182" spans="1:39" s="2" customFormat="1">
      <c r="A182" s="82"/>
      <c r="B182" s="14"/>
      <c r="C182" s="3"/>
      <c r="D182" s="142"/>
      <c r="AM182" s="142"/>
    </row>
    <row r="183" spans="1:39" s="2" customFormat="1">
      <c r="A183" s="82"/>
      <c r="B183" s="14"/>
      <c r="C183" s="3"/>
      <c r="D183" s="142"/>
      <c r="AM183" s="142"/>
    </row>
    <row r="184" spans="1:39" s="2" customFormat="1">
      <c r="A184" s="82"/>
      <c r="B184" s="14"/>
      <c r="C184" s="3"/>
      <c r="D184" s="142"/>
      <c r="AM184" s="142"/>
    </row>
    <row r="185" spans="1:39" s="2" customFormat="1">
      <c r="A185" s="82"/>
      <c r="B185" s="14"/>
      <c r="C185" s="3"/>
      <c r="D185" s="142"/>
      <c r="AM185" s="142"/>
    </row>
    <row r="186" spans="1:39" s="2" customFormat="1">
      <c r="A186" s="82"/>
      <c r="B186" s="14"/>
      <c r="C186" s="3"/>
      <c r="D186" s="142"/>
      <c r="AM186" s="142"/>
    </row>
    <row r="187" spans="1:39" s="2" customFormat="1">
      <c r="A187" s="82"/>
      <c r="B187" s="14"/>
      <c r="C187" s="3"/>
      <c r="D187" s="142"/>
      <c r="AM187" s="142"/>
    </row>
    <row r="188" spans="1:39" s="2" customFormat="1">
      <c r="A188" s="82"/>
      <c r="B188" s="14"/>
      <c r="C188" s="3"/>
      <c r="D188" s="142"/>
      <c r="AM188" s="142"/>
    </row>
    <row r="189" spans="1:39" s="2" customFormat="1">
      <c r="A189" s="82"/>
      <c r="B189" s="14"/>
      <c r="C189" s="3"/>
      <c r="D189" s="142"/>
      <c r="AM189" s="142"/>
    </row>
    <row r="190" spans="1:39" s="2" customFormat="1">
      <c r="A190" s="82"/>
      <c r="B190" s="14"/>
      <c r="C190" s="3"/>
      <c r="D190" s="142"/>
      <c r="AM190" s="142"/>
    </row>
    <row r="191" spans="1:39" s="2" customFormat="1">
      <c r="A191" s="82"/>
      <c r="B191" s="14"/>
      <c r="C191" s="3"/>
      <c r="D191" s="142"/>
      <c r="AM191" s="142"/>
    </row>
    <row r="192" spans="1:39" s="2" customFormat="1">
      <c r="A192" s="82"/>
      <c r="B192" s="14"/>
      <c r="C192" s="3"/>
      <c r="D192" s="142"/>
      <c r="AM192" s="142"/>
    </row>
    <row r="193" spans="1:39" s="2" customFormat="1">
      <c r="A193" s="82"/>
      <c r="B193" s="14"/>
      <c r="C193" s="3"/>
      <c r="D193" s="142"/>
      <c r="AM193" s="142"/>
    </row>
    <row r="194" spans="1:39" s="2" customFormat="1">
      <c r="A194" s="82"/>
      <c r="B194" s="14"/>
      <c r="C194" s="3"/>
      <c r="D194" s="142"/>
      <c r="AM194" s="142"/>
    </row>
    <row r="195" spans="1:39" s="2" customFormat="1">
      <c r="A195" s="82"/>
      <c r="B195" s="14"/>
      <c r="C195" s="3"/>
      <c r="D195" s="142"/>
      <c r="AM195" s="142"/>
    </row>
    <row r="196" spans="1:39" s="2" customFormat="1">
      <c r="A196" s="82"/>
      <c r="B196" s="14"/>
      <c r="C196" s="3"/>
      <c r="D196" s="142"/>
      <c r="AM196" s="142"/>
    </row>
    <row r="197" spans="1:39" s="2" customFormat="1">
      <c r="A197" s="82"/>
      <c r="B197" s="14"/>
      <c r="C197" s="3"/>
      <c r="D197" s="142"/>
      <c r="AM197" s="142"/>
    </row>
    <row r="198" spans="1:39" s="2" customFormat="1">
      <c r="A198" s="82"/>
      <c r="B198" s="14"/>
      <c r="C198" s="3"/>
      <c r="D198" s="142"/>
      <c r="AM198" s="142"/>
    </row>
    <row r="199" spans="1:39" s="2" customFormat="1">
      <c r="A199" s="82"/>
      <c r="B199" s="14"/>
      <c r="C199" s="3"/>
      <c r="D199" s="142"/>
      <c r="AM199" s="142"/>
    </row>
    <row r="200" spans="1:39" s="2" customFormat="1">
      <c r="A200" s="82"/>
      <c r="B200" s="14"/>
      <c r="C200" s="3"/>
      <c r="D200" s="142"/>
      <c r="AM200" s="142"/>
    </row>
    <row r="201" spans="1:39" s="2" customFormat="1">
      <c r="A201" s="82"/>
      <c r="B201" s="14"/>
      <c r="C201" s="3"/>
      <c r="D201" s="142"/>
      <c r="AM201" s="142"/>
    </row>
    <row r="202" spans="1:39" s="2" customFormat="1">
      <c r="A202" s="82"/>
      <c r="B202" s="14"/>
      <c r="C202" s="3"/>
      <c r="D202" s="142"/>
      <c r="AM202" s="142"/>
    </row>
    <row r="203" spans="1:39" s="2" customFormat="1">
      <c r="A203" s="82"/>
      <c r="B203" s="14"/>
      <c r="C203" s="3"/>
      <c r="D203" s="142"/>
      <c r="AM203" s="142"/>
    </row>
    <row r="204" spans="1:39" s="2" customFormat="1">
      <c r="A204" s="82"/>
      <c r="B204" s="14"/>
      <c r="C204" s="3"/>
      <c r="D204" s="142"/>
      <c r="AM204" s="142"/>
    </row>
    <row r="205" spans="1:39" s="2" customFormat="1">
      <c r="A205" s="82"/>
      <c r="B205" s="14"/>
      <c r="C205" s="3"/>
      <c r="D205" s="142"/>
      <c r="AM205" s="142"/>
    </row>
    <row r="206" spans="1:39" s="2" customFormat="1">
      <c r="A206" s="82"/>
      <c r="B206" s="14"/>
      <c r="C206" s="3"/>
      <c r="D206" s="142"/>
      <c r="AM206" s="142"/>
    </row>
    <row r="207" spans="1:39" s="2" customFormat="1">
      <c r="A207" s="82"/>
      <c r="B207" s="14"/>
      <c r="C207" s="3"/>
      <c r="D207" s="142"/>
      <c r="AM207" s="142"/>
    </row>
    <row r="208" spans="1:39" s="2" customFormat="1">
      <c r="A208" s="82"/>
      <c r="B208" s="14"/>
      <c r="C208" s="3"/>
      <c r="D208" s="142"/>
      <c r="AM208" s="142"/>
    </row>
    <row r="209" spans="1:39" s="2" customFormat="1">
      <c r="A209" s="82"/>
      <c r="B209" s="14"/>
      <c r="C209" s="3"/>
      <c r="D209" s="142"/>
      <c r="AM209" s="142"/>
    </row>
    <row r="210" spans="1:39" s="2" customFormat="1">
      <c r="A210" s="82"/>
      <c r="B210" s="14"/>
      <c r="C210" s="3"/>
      <c r="D210" s="142"/>
      <c r="AM210" s="142"/>
    </row>
    <row r="211" spans="1:39" s="2" customFormat="1">
      <c r="A211" s="82"/>
      <c r="B211" s="14"/>
      <c r="C211" s="3"/>
      <c r="D211" s="142"/>
      <c r="AM211" s="142"/>
    </row>
    <row r="212" spans="1:39" s="2" customFormat="1">
      <c r="A212" s="82"/>
      <c r="B212" s="14"/>
      <c r="C212" s="3"/>
      <c r="D212" s="142"/>
      <c r="AM212" s="142"/>
    </row>
    <row r="213" spans="1:39" s="2" customFormat="1">
      <c r="A213" s="82"/>
      <c r="B213" s="14"/>
      <c r="C213" s="3"/>
      <c r="D213" s="142"/>
      <c r="AM213" s="142"/>
    </row>
    <row r="214" spans="1:39" s="2" customFormat="1">
      <c r="A214" s="82"/>
      <c r="B214" s="14"/>
      <c r="C214" s="3"/>
      <c r="D214" s="142"/>
      <c r="AM214" s="142"/>
    </row>
    <row r="215" spans="1:39" s="2" customFormat="1">
      <c r="A215" s="82"/>
      <c r="B215" s="14"/>
      <c r="C215" s="3"/>
      <c r="D215" s="142"/>
      <c r="AM215" s="142"/>
    </row>
    <row r="216" spans="1:39" s="2" customFormat="1">
      <c r="A216" s="82"/>
      <c r="B216" s="14"/>
      <c r="C216" s="3"/>
      <c r="D216" s="142"/>
      <c r="AM216" s="142"/>
    </row>
    <row r="217" spans="1:39" s="2" customFormat="1">
      <c r="A217" s="82"/>
      <c r="B217" s="14"/>
      <c r="C217" s="3"/>
      <c r="D217" s="142"/>
      <c r="AM217" s="142"/>
    </row>
    <row r="218" spans="1:39" s="2" customFormat="1">
      <c r="A218" s="82"/>
      <c r="B218" s="14"/>
      <c r="C218" s="3"/>
      <c r="D218" s="142"/>
      <c r="AM218" s="142"/>
    </row>
    <row r="219" spans="1:39" s="2" customFormat="1">
      <c r="A219" s="82"/>
      <c r="B219" s="14"/>
      <c r="C219" s="3"/>
      <c r="D219" s="142"/>
      <c r="AM219" s="142"/>
    </row>
    <row r="220" spans="1:39" s="2" customFormat="1">
      <c r="A220" s="82"/>
      <c r="B220" s="14"/>
      <c r="C220" s="3"/>
      <c r="D220" s="142"/>
      <c r="AM220" s="142"/>
    </row>
    <row r="221" spans="1:39" s="2" customFormat="1">
      <c r="A221" s="82"/>
      <c r="B221" s="14"/>
      <c r="C221" s="3"/>
      <c r="D221" s="142"/>
      <c r="AM221" s="142"/>
    </row>
    <row r="222" spans="1:39" s="2" customFormat="1">
      <c r="A222" s="82"/>
      <c r="B222" s="14"/>
      <c r="C222" s="3"/>
      <c r="D222" s="142"/>
      <c r="AM222" s="142"/>
    </row>
    <row r="223" spans="1:39" s="2" customFormat="1">
      <c r="A223" s="82"/>
      <c r="B223" s="14"/>
      <c r="C223" s="3"/>
      <c r="D223" s="142"/>
      <c r="AM223" s="142"/>
    </row>
    <row r="224" spans="1:39" s="2" customFormat="1">
      <c r="A224" s="82"/>
      <c r="B224" s="14"/>
      <c r="C224" s="3"/>
      <c r="D224" s="142"/>
      <c r="AM224" s="142"/>
    </row>
    <row r="225" spans="1:39" s="2" customFormat="1">
      <c r="A225" s="82"/>
      <c r="B225" s="14"/>
      <c r="C225" s="3"/>
      <c r="D225" s="142"/>
      <c r="AM225" s="142"/>
    </row>
    <row r="226" spans="1:39" s="2" customFormat="1">
      <c r="A226" s="82"/>
      <c r="B226" s="14"/>
      <c r="C226" s="3"/>
      <c r="D226" s="142"/>
      <c r="AM226" s="142"/>
    </row>
    <row r="227" spans="1:39" s="2" customFormat="1">
      <c r="A227" s="82"/>
      <c r="B227" s="14"/>
      <c r="C227" s="3"/>
      <c r="D227" s="142"/>
      <c r="AM227" s="142"/>
    </row>
    <row r="228" spans="1:39" s="2" customFormat="1">
      <c r="A228" s="82"/>
      <c r="B228" s="14"/>
      <c r="C228" s="3"/>
      <c r="D228" s="142"/>
      <c r="AM228" s="142"/>
    </row>
    <row r="229" spans="1:39" s="2" customFormat="1">
      <c r="A229" s="82"/>
      <c r="B229" s="14"/>
      <c r="C229" s="3"/>
      <c r="D229" s="142"/>
      <c r="AM229" s="142"/>
    </row>
    <row r="230" spans="1:39" s="2" customFormat="1">
      <c r="A230" s="82"/>
      <c r="B230" s="14"/>
      <c r="C230" s="3"/>
      <c r="D230" s="142"/>
      <c r="AM230" s="142"/>
    </row>
    <row r="231" spans="1:39" s="2" customFormat="1">
      <c r="A231" s="82"/>
      <c r="B231" s="14"/>
      <c r="C231" s="3"/>
      <c r="D231" s="142"/>
      <c r="AM231" s="142"/>
    </row>
    <row r="232" spans="1:39" s="2" customFormat="1">
      <c r="A232" s="82"/>
      <c r="B232" s="14"/>
      <c r="C232" s="3"/>
      <c r="D232" s="142"/>
      <c r="AM232" s="142"/>
    </row>
    <row r="233" spans="1:39" s="2" customFormat="1">
      <c r="A233" s="82"/>
      <c r="B233" s="14"/>
      <c r="C233" s="3"/>
      <c r="D233" s="142"/>
      <c r="AM233" s="142"/>
    </row>
    <row r="234" spans="1:39" s="2" customFormat="1">
      <c r="A234" s="82"/>
      <c r="B234" s="14"/>
      <c r="C234" s="3"/>
      <c r="D234" s="142"/>
      <c r="AM234" s="142"/>
    </row>
    <row r="235" spans="1:39" s="2" customFormat="1">
      <c r="A235" s="82"/>
      <c r="B235" s="14"/>
      <c r="C235" s="3"/>
      <c r="D235" s="142"/>
      <c r="AM235" s="142"/>
    </row>
    <row r="236" spans="1:39" s="2" customFormat="1">
      <c r="A236" s="82"/>
      <c r="B236" s="14"/>
      <c r="C236" s="3"/>
      <c r="D236" s="142"/>
      <c r="AM236" s="142"/>
    </row>
    <row r="237" spans="1:39" s="2" customFormat="1">
      <c r="A237" s="82"/>
      <c r="B237" s="14"/>
      <c r="C237" s="3"/>
      <c r="D237" s="142"/>
      <c r="AM237" s="142"/>
    </row>
    <row r="238" spans="1:39" s="2" customFormat="1">
      <c r="A238" s="82"/>
      <c r="B238" s="14"/>
      <c r="C238" s="3"/>
      <c r="D238" s="142"/>
      <c r="AM238" s="142"/>
    </row>
    <row r="239" spans="1:39" s="2" customFormat="1">
      <c r="A239" s="82"/>
      <c r="B239" s="14"/>
      <c r="C239" s="3"/>
      <c r="D239" s="142"/>
      <c r="AM239" s="142"/>
    </row>
    <row r="240" spans="1:39" s="2" customFormat="1">
      <c r="A240" s="82"/>
      <c r="B240" s="14"/>
      <c r="C240" s="3"/>
      <c r="D240" s="142"/>
      <c r="AM240" s="142"/>
    </row>
    <row r="241" spans="1:39" s="2" customFormat="1">
      <c r="A241" s="82"/>
      <c r="B241" s="14"/>
      <c r="C241" s="3"/>
      <c r="D241" s="142"/>
      <c r="AM241" s="142"/>
    </row>
    <row r="242" spans="1:39" s="2" customFormat="1">
      <c r="A242" s="82"/>
      <c r="B242" s="14"/>
      <c r="C242" s="3"/>
      <c r="D242" s="142"/>
      <c r="AM242" s="142"/>
    </row>
    <row r="243" spans="1:39" s="2" customFormat="1">
      <c r="A243" s="82"/>
      <c r="B243" s="14"/>
      <c r="C243" s="3"/>
      <c r="D243" s="142"/>
      <c r="AM243" s="142"/>
    </row>
    <row r="244" spans="1:39" s="2" customFormat="1">
      <c r="A244" s="82"/>
      <c r="B244" s="14"/>
      <c r="C244" s="3"/>
      <c r="D244" s="142"/>
      <c r="AM244" s="142"/>
    </row>
    <row r="245" spans="1:39" s="2" customFormat="1">
      <c r="A245" s="82"/>
      <c r="B245" s="14"/>
      <c r="C245" s="3"/>
      <c r="D245" s="142"/>
      <c r="AM245" s="142"/>
    </row>
    <row r="246" spans="1:39" s="2" customFormat="1">
      <c r="A246" s="82"/>
      <c r="B246" s="14"/>
      <c r="C246" s="3"/>
      <c r="D246" s="142"/>
      <c r="AM246" s="142"/>
    </row>
    <row r="247" spans="1:39" s="2" customFormat="1">
      <c r="A247" s="82"/>
      <c r="B247" s="14"/>
      <c r="C247" s="3"/>
      <c r="D247" s="142"/>
      <c r="AM247" s="142"/>
    </row>
    <row r="248" spans="1:39" s="2" customFormat="1">
      <c r="A248" s="82"/>
      <c r="B248" s="14"/>
      <c r="C248" s="3"/>
      <c r="D248" s="142"/>
      <c r="AM248" s="142"/>
    </row>
    <row r="249" spans="1:39" s="2" customFormat="1">
      <c r="A249" s="82"/>
      <c r="B249" s="14"/>
      <c r="C249" s="3"/>
      <c r="D249" s="142"/>
      <c r="AM249" s="142"/>
    </row>
    <row r="250" spans="1:39" s="2" customFormat="1">
      <c r="A250" s="82"/>
      <c r="B250" s="14"/>
      <c r="C250" s="3"/>
      <c r="D250" s="142"/>
      <c r="AM250" s="142"/>
    </row>
    <row r="251" spans="1:39" s="2" customFormat="1">
      <c r="A251" s="82"/>
      <c r="B251" s="14"/>
      <c r="C251" s="3"/>
      <c r="D251" s="142"/>
      <c r="AM251" s="142"/>
    </row>
    <row r="252" spans="1:39" s="2" customFormat="1">
      <c r="A252" s="82"/>
      <c r="B252" s="14"/>
      <c r="C252" s="3"/>
      <c r="D252" s="142"/>
      <c r="AM252" s="142"/>
    </row>
    <row r="253" spans="1:39" s="2" customFormat="1">
      <c r="A253" s="82"/>
      <c r="B253" s="14"/>
      <c r="C253" s="3"/>
      <c r="D253" s="142"/>
      <c r="AM253" s="142"/>
    </row>
    <row r="254" spans="1:39" s="2" customFormat="1">
      <c r="A254" s="82"/>
      <c r="B254" s="14"/>
      <c r="C254" s="3"/>
      <c r="D254" s="142"/>
      <c r="AM254" s="142"/>
    </row>
    <row r="255" spans="1:39" s="2" customFormat="1">
      <c r="A255" s="82"/>
      <c r="B255" s="14"/>
      <c r="C255" s="3"/>
      <c r="D255" s="142"/>
      <c r="AM255" s="142"/>
    </row>
    <row r="256" spans="1:39" s="2" customFormat="1">
      <c r="A256" s="82"/>
      <c r="B256" s="14"/>
      <c r="C256" s="3"/>
      <c r="D256" s="142"/>
      <c r="AM256" s="142"/>
    </row>
    <row r="257" spans="1:39" s="2" customFormat="1">
      <c r="A257" s="82"/>
      <c r="B257" s="14"/>
      <c r="C257" s="3"/>
      <c r="D257" s="142"/>
      <c r="AM257" s="142"/>
    </row>
    <row r="258" spans="1:39" s="2" customFormat="1">
      <c r="A258" s="82"/>
      <c r="B258" s="14"/>
      <c r="C258" s="3"/>
      <c r="D258" s="142"/>
      <c r="AM258" s="142"/>
    </row>
    <row r="259" spans="1:39" s="2" customFormat="1">
      <c r="A259" s="82"/>
      <c r="B259" s="14"/>
      <c r="C259" s="3"/>
      <c r="D259" s="142"/>
      <c r="AM259" s="142"/>
    </row>
    <row r="260" spans="1:39" s="2" customFormat="1">
      <c r="A260" s="82"/>
      <c r="B260" s="14"/>
      <c r="C260" s="3"/>
      <c r="D260" s="142"/>
      <c r="AM260" s="142"/>
    </row>
    <row r="261" spans="1:39" s="2" customFormat="1">
      <c r="A261" s="82"/>
      <c r="B261" s="14"/>
      <c r="C261" s="3"/>
      <c r="D261" s="142"/>
      <c r="AM261" s="142"/>
    </row>
    <row r="262" spans="1:39" s="2" customFormat="1">
      <c r="A262" s="82"/>
      <c r="B262" s="14"/>
      <c r="C262" s="3"/>
      <c r="D262" s="142"/>
      <c r="AM262" s="142"/>
    </row>
    <row r="263" spans="1:39" s="2" customFormat="1">
      <c r="A263" s="82"/>
      <c r="B263" s="14"/>
      <c r="C263" s="3"/>
      <c r="D263" s="142"/>
      <c r="AM263" s="142"/>
    </row>
  </sheetData>
  <mergeCells count="1">
    <mergeCell ref="A100:C100"/>
  </mergeCells>
  <phoneticPr fontId="48" type="noConversion"/>
  <printOptions horizontalCentered="1" verticalCentered="1"/>
  <pageMargins left="0.75" right="0.75" top="1" bottom="1" header="0" footer="0"/>
  <pageSetup scale="62" orientation="portrait" horizontalDpi="120" verticalDpi="72" r:id="rId1"/>
  <headerFooter alignWithMargins="0"/>
  <legacy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 codeName="Hoja25">
    <tabColor theme="9" tint="-0.249977111117893"/>
  </sheetPr>
  <dimension ref="A1:IV206"/>
  <sheetViews>
    <sheetView zoomScaleNormal="100" workbookViewId="0">
      <pane xSplit="3" ySplit="6" topLeftCell="R28" activePane="bottomRight" state="frozen"/>
      <selection pane="topRight" activeCell="D1" sqref="D1"/>
      <selection pane="bottomLeft" activeCell="A7" sqref="A7"/>
      <selection pane="bottomRight" activeCell="C37" sqref="C37"/>
    </sheetView>
  </sheetViews>
  <sheetFormatPr baseColWidth="10" defaultColWidth="11.5546875" defaultRowHeight="13.2"/>
  <cols>
    <col min="1" max="1" width="11.88671875" style="82" customWidth="1"/>
    <col min="2" max="2" width="16.5546875" style="14" customWidth="1"/>
    <col min="3" max="3" width="36.6640625" style="1" customWidth="1"/>
    <col min="4" max="4" width="15.109375" style="2" customWidth="1"/>
    <col min="5" max="5" width="16.5546875" customWidth="1"/>
    <col min="6" max="7" width="13.6640625" customWidth="1"/>
    <col min="8" max="8" width="14.33203125" style="2" customWidth="1"/>
    <col min="9" max="9" width="16.44140625" style="2" customWidth="1"/>
    <col min="10" max="10" width="13" style="2" bestFit="1" customWidth="1"/>
    <col min="11" max="11" width="13" customWidth="1"/>
    <col min="12" max="12" width="12.6640625" customWidth="1"/>
    <col min="13" max="13" width="13.33203125" style="142" customWidth="1"/>
    <col min="14" max="14" width="11.6640625" style="142" customWidth="1"/>
    <col min="15" max="15" width="11.44140625" style="142" customWidth="1"/>
    <col min="16" max="17" width="11.6640625" customWidth="1"/>
    <col min="18" max="18" width="13" customWidth="1"/>
    <col min="19" max="20" width="11.6640625" customWidth="1"/>
    <col min="21" max="21" width="13.6640625" customWidth="1"/>
    <col min="22" max="22" width="15.33203125" customWidth="1"/>
    <col min="23" max="23" width="13.33203125" customWidth="1"/>
    <col min="24" max="24" width="11.6640625" bestFit="1" customWidth="1"/>
    <col min="25" max="25" width="14.109375" customWidth="1"/>
    <col min="27" max="27" width="13.88671875" customWidth="1"/>
    <col min="28" max="28" width="13.33203125" bestFit="1" customWidth="1"/>
    <col min="29" max="29" width="13.109375" customWidth="1"/>
    <col min="31" max="33" width="11.6640625" customWidth="1"/>
    <col min="34" max="34" width="14" customWidth="1"/>
    <col min="35" max="35" width="11.6640625" customWidth="1"/>
    <col min="36" max="36" width="13.33203125" bestFit="1" customWidth="1"/>
    <col min="37" max="37" width="14.6640625" style="142" customWidth="1"/>
    <col min="38" max="38" width="11.88671875" bestFit="1" customWidth="1"/>
    <col min="39" max="39" width="13.33203125" bestFit="1" customWidth="1"/>
    <col min="40" max="40" width="12.33203125" bestFit="1" customWidth="1"/>
    <col min="41" max="41" width="11.6640625" bestFit="1" customWidth="1"/>
    <col min="42" max="42" width="14.6640625" customWidth="1"/>
    <col min="44" max="44" width="13.33203125" bestFit="1" customWidth="1"/>
    <col min="45" max="45" width="14.33203125" bestFit="1" customWidth="1"/>
    <col min="46" max="46" width="12.6640625" customWidth="1"/>
    <col min="47" max="47" width="11.5546875" bestFit="1" customWidth="1"/>
    <col min="48" max="48" width="12.33203125" customWidth="1"/>
    <col min="49" max="49" width="11.5546875" bestFit="1" customWidth="1"/>
    <col min="51" max="51" width="11.6640625" bestFit="1" customWidth="1"/>
    <col min="52" max="52" width="11.6640625" customWidth="1"/>
    <col min="53" max="54" width="11.6640625" bestFit="1" customWidth="1"/>
    <col min="56" max="56" width="11.5546875" bestFit="1" customWidth="1"/>
    <col min="57" max="57" width="13.33203125" bestFit="1" customWidth="1"/>
    <col min="58" max="58" width="12.6640625" bestFit="1" customWidth="1"/>
    <col min="59" max="59" width="11.6640625" bestFit="1" customWidth="1"/>
    <col min="61" max="61" width="12.6640625" customWidth="1"/>
    <col min="63" max="63" width="13.5546875" customWidth="1"/>
    <col min="67" max="67" width="11.6640625" bestFit="1" customWidth="1"/>
    <col min="69" max="69" width="12" bestFit="1" customWidth="1"/>
    <col min="70" max="70" width="13.33203125" bestFit="1" customWidth="1"/>
    <col min="71" max="71" width="14.33203125" customWidth="1"/>
    <col min="72" max="72" width="11.6640625" bestFit="1" customWidth="1"/>
    <col min="73" max="73" width="12.33203125" customWidth="1"/>
    <col min="74" max="74" width="15.44140625" customWidth="1"/>
    <col min="75" max="76" width="11.6640625" customWidth="1"/>
    <col min="77" max="77" width="15.44140625" customWidth="1"/>
    <col min="78" max="78" width="14.33203125" bestFit="1" customWidth="1"/>
    <col min="79" max="79" width="13.33203125" bestFit="1" customWidth="1"/>
    <col min="80" max="80" width="11.6640625" bestFit="1" customWidth="1"/>
    <col min="81" max="81" width="13.5546875" style="2" customWidth="1"/>
    <col min="82" max="82" width="13.33203125" style="2" customWidth="1"/>
    <col min="83" max="84" width="14.88671875" style="2" customWidth="1"/>
    <col min="85" max="89" width="13.5546875" style="2" customWidth="1"/>
    <col min="90" max="90" width="11.6640625" style="2" bestFit="1" customWidth="1"/>
    <col min="91" max="93" width="14.33203125" style="2" customWidth="1"/>
    <col min="94" max="94" width="11.44140625" style="2" customWidth="1"/>
    <col min="95" max="95" width="13.44140625" style="2" customWidth="1"/>
    <col min="96" max="96" width="11.44140625" style="2" customWidth="1"/>
    <col min="97" max="97" width="11.6640625" style="2" bestFit="1" customWidth="1"/>
    <col min="98" max="98" width="11.6640625" bestFit="1" customWidth="1"/>
    <col min="99" max="101" width="18.109375" customWidth="1"/>
  </cols>
  <sheetData>
    <row r="1" spans="1:256">
      <c r="A1" s="115" t="s">
        <v>0</v>
      </c>
    </row>
    <row r="2" spans="1:256">
      <c r="A2" s="115" t="s">
        <v>1</v>
      </c>
    </row>
    <row r="3" spans="1:256">
      <c r="A3" s="115" t="s">
        <v>1278</v>
      </c>
    </row>
    <row r="4" spans="1:256">
      <c r="A4" s="115" t="s">
        <v>1284</v>
      </c>
      <c r="BP4" s="75"/>
    </row>
    <row r="5" spans="1:256">
      <c r="M5" s="188"/>
      <c r="N5" s="188"/>
      <c r="O5" s="188"/>
      <c r="AK5" s="188"/>
      <c r="CC5"/>
      <c r="CJ5">
        <v>200</v>
      </c>
      <c r="CK5">
        <v>202</v>
      </c>
    </row>
    <row r="6" spans="1:256" s="114" customFormat="1">
      <c r="A6" s="116" t="s">
        <v>4</v>
      </c>
      <c r="B6" s="113" t="s">
        <v>5</v>
      </c>
      <c r="C6" s="113" t="s">
        <v>6</v>
      </c>
      <c r="D6" s="113" t="s">
        <v>7</v>
      </c>
      <c r="E6" s="113" t="s">
        <v>8</v>
      </c>
      <c r="F6" s="113" t="s">
        <v>9</v>
      </c>
      <c r="G6" s="113" t="s">
        <v>10</v>
      </c>
      <c r="H6" s="113" t="s">
        <v>11</v>
      </c>
      <c r="I6" s="113" t="s">
        <v>12</v>
      </c>
      <c r="J6" s="113" t="s">
        <v>13</v>
      </c>
      <c r="K6" s="113" t="s">
        <v>14</v>
      </c>
      <c r="L6" s="113" t="s">
        <v>15</v>
      </c>
      <c r="M6" s="191" t="s">
        <v>16</v>
      </c>
      <c r="N6" s="191" t="s">
        <v>17</v>
      </c>
      <c r="O6" s="191" t="s">
        <v>18</v>
      </c>
      <c r="P6" s="113" t="s">
        <v>19</v>
      </c>
      <c r="Q6" s="113" t="s">
        <v>20</v>
      </c>
      <c r="R6" s="113" t="s">
        <v>22</v>
      </c>
      <c r="S6" s="113" t="s">
        <v>23</v>
      </c>
      <c r="T6" s="113" t="s">
        <v>25</v>
      </c>
      <c r="U6" s="113" t="s">
        <v>26</v>
      </c>
      <c r="V6" s="113" t="s">
        <v>27</v>
      </c>
      <c r="W6" s="113" t="s">
        <v>28</v>
      </c>
      <c r="X6" s="113" t="s">
        <v>29</v>
      </c>
      <c r="Y6" s="113" t="s">
        <v>30</v>
      </c>
      <c r="Z6" s="113" t="s">
        <v>31</v>
      </c>
      <c r="AA6" s="113" t="s">
        <v>32</v>
      </c>
      <c r="AB6" s="113" t="s">
        <v>33</v>
      </c>
      <c r="AC6" s="113" t="s">
        <v>34</v>
      </c>
      <c r="AD6" s="113" t="s">
        <v>35</v>
      </c>
      <c r="AE6" s="113" t="s">
        <v>36</v>
      </c>
      <c r="AF6" s="113" t="s">
        <v>37</v>
      </c>
      <c r="AG6" s="113" t="s">
        <v>38</v>
      </c>
      <c r="AH6" s="113" t="s">
        <v>39</v>
      </c>
      <c r="AI6" s="113" t="s">
        <v>40</v>
      </c>
      <c r="AJ6" s="113" t="s">
        <v>41</v>
      </c>
      <c r="AK6" s="191" t="s">
        <v>42</v>
      </c>
      <c r="AL6" s="113" t="s">
        <v>43</v>
      </c>
      <c r="AM6" s="113" t="s">
        <v>44</v>
      </c>
      <c r="AN6" s="113" t="s">
        <v>45</v>
      </c>
      <c r="AO6" s="113" t="s">
        <v>46</v>
      </c>
      <c r="AP6" s="113" t="s">
        <v>47</v>
      </c>
      <c r="AQ6" s="113" t="s">
        <v>48</v>
      </c>
      <c r="AR6" s="113" t="s">
        <v>49</v>
      </c>
      <c r="AS6" s="113" t="s">
        <v>51</v>
      </c>
      <c r="AT6" s="113" t="s">
        <v>52</v>
      </c>
      <c r="AU6" s="113" t="s">
        <v>53</v>
      </c>
      <c r="AV6" s="113" t="s">
        <v>54</v>
      </c>
      <c r="AW6" s="113" t="s">
        <v>55</v>
      </c>
      <c r="AX6" s="113" t="s">
        <v>56</v>
      </c>
      <c r="AY6" s="113" t="s">
        <v>57</v>
      </c>
      <c r="AZ6" s="113" t="s">
        <v>58</v>
      </c>
      <c r="BA6" s="113" t="s">
        <v>60</v>
      </c>
      <c r="BB6" s="113" t="s">
        <v>61</v>
      </c>
      <c r="BC6" s="113" t="s">
        <v>62</v>
      </c>
      <c r="BD6" s="113" t="s">
        <v>63</v>
      </c>
      <c r="BE6" s="113" t="s">
        <v>64</v>
      </c>
      <c r="BF6" s="113" t="s">
        <v>65</v>
      </c>
      <c r="BG6" s="113" t="s">
        <v>66</v>
      </c>
      <c r="BH6" s="113" t="s">
        <v>67</v>
      </c>
      <c r="BI6" s="113" t="s">
        <v>68</v>
      </c>
      <c r="BJ6" s="113" t="s">
        <v>69</v>
      </c>
      <c r="BK6" s="113" t="s">
        <v>70</v>
      </c>
      <c r="BL6" s="113" t="s">
        <v>71</v>
      </c>
      <c r="BM6" s="113" t="s">
        <v>72</v>
      </c>
      <c r="BN6" s="113" t="s">
        <v>73</v>
      </c>
      <c r="BO6" s="113" t="s">
        <v>74</v>
      </c>
      <c r="BP6" s="113" t="s">
        <v>75</v>
      </c>
      <c r="BQ6" s="113" t="s">
        <v>76</v>
      </c>
      <c r="BR6" s="113" t="s">
        <v>77</v>
      </c>
      <c r="BS6" s="113" t="s">
        <v>78</v>
      </c>
      <c r="BT6" s="113" t="s">
        <v>79</v>
      </c>
      <c r="BU6" s="113" t="s">
        <v>80</v>
      </c>
      <c r="BV6" s="113" t="s">
        <v>81</v>
      </c>
      <c r="BW6" s="113" t="s">
        <v>82</v>
      </c>
      <c r="BX6" s="113" t="s">
        <v>83</v>
      </c>
      <c r="BY6" s="113" t="s">
        <v>84</v>
      </c>
      <c r="BZ6" s="113" t="s">
        <v>85</v>
      </c>
      <c r="CA6" s="113" t="s">
        <v>86</v>
      </c>
      <c r="CB6" s="113" t="s">
        <v>87</v>
      </c>
      <c r="CC6" s="113" t="s">
        <v>88</v>
      </c>
      <c r="CD6" s="113" t="s">
        <v>89</v>
      </c>
      <c r="CE6" s="113" t="s">
        <v>90</v>
      </c>
      <c r="CF6" s="113" t="s">
        <v>91</v>
      </c>
      <c r="CG6" s="113" t="s">
        <v>92</v>
      </c>
      <c r="CH6" s="113" t="s">
        <v>93</v>
      </c>
      <c r="CI6" s="113" t="s">
        <v>94</v>
      </c>
      <c r="CJ6" s="113" t="s">
        <v>95</v>
      </c>
      <c r="CK6" s="113" t="s">
        <v>95</v>
      </c>
      <c r="CL6" s="113" t="s">
        <v>96</v>
      </c>
      <c r="CM6" s="113" t="s">
        <v>97</v>
      </c>
      <c r="CN6" s="113" t="s">
        <v>329</v>
      </c>
      <c r="CO6" s="113" t="s">
        <v>228</v>
      </c>
      <c r="CP6" s="113" t="s">
        <v>100</v>
      </c>
      <c r="CQ6" s="113" t="s">
        <v>101</v>
      </c>
    </row>
    <row r="7" spans="1:256" ht="14.25" customHeight="1">
      <c r="A7" s="107"/>
      <c r="B7" s="108"/>
      <c r="C7" s="228"/>
      <c r="D7" s="74"/>
      <c r="E7" s="74"/>
      <c r="F7" s="74"/>
      <c r="G7" s="74"/>
      <c r="H7" s="74"/>
      <c r="I7" s="74"/>
      <c r="J7" s="74"/>
      <c r="K7" s="74"/>
      <c r="L7" s="74"/>
      <c r="P7" s="74"/>
      <c r="Q7" s="74"/>
      <c r="R7" s="74"/>
      <c r="S7" s="74"/>
      <c r="T7" s="74"/>
      <c r="U7" s="74"/>
      <c r="V7" s="74"/>
      <c r="W7" s="74"/>
      <c r="X7" s="74"/>
      <c r="Y7" s="74"/>
      <c r="Z7" s="74"/>
      <c r="AA7" s="74"/>
      <c r="AB7" s="74"/>
      <c r="AC7" s="74"/>
      <c r="AD7" s="74"/>
      <c r="AE7" s="74"/>
      <c r="AF7" s="74"/>
      <c r="AG7" s="74"/>
      <c r="AH7" s="74"/>
      <c r="AI7" s="74"/>
      <c r="AJ7" s="74"/>
      <c r="AK7" s="157"/>
      <c r="AL7" s="74"/>
      <c r="AM7" s="74"/>
      <c r="AN7" s="74"/>
      <c r="AO7" s="74"/>
      <c r="AP7" s="74"/>
      <c r="AQ7" s="74"/>
      <c r="AR7" s="74"/>
      <c r="AS7" s="74"/>
      <c r="AT7" s="74"/>
      <c r="AU7" s="74"/>
      <c r="AV7" s="74"/>
      <c r="AW7" s="74"/>
      <c r="AX7" s="74"/>
      <c r="AY7" s="74"/>
      <c r="AZ7" s="74"/>
      <c r="BA7" s="74"/>
      <c r="BB7" s="74"/>
      <c r="BC7" s="74"/>
      <c r="BD7" s="74"/>
      <c r="BE7" s="74"/>
      <c r="BF7" s="74"/>
      <c r="BG7" s="74"/>
      <c r="BH7" s="74"/>
      <c r="BI7" s="74"/>
      <c r="BJ7" s="74"/>
      <c r="BK7" s="74"/>
      <c r="BL7" s="74"/>
      <c r="BM7" s="74"/>
      <c r="BN7" s="74"/>
      <c r="BO7" s="74"/>
      <c r="BP7" s="74"/>
      <c r="BQ7" s="74"/>
      <c r="BR7" s="74"/>
      <c r="BS7" s="74"/>
      <c r="BT7" s="74"/>
      <c r="BU7" s="74"/>
      <c r="BV7" s="74"/>
      <c r="BW7" s="74"/>
      <c r="BX7" s="74"/>
      <c r="BY7" s="74"/>
      <c r="BZ7" s="74"/>
      <c r="CA7" s="74"/>
      <c r="CB7" s="74"/>
      <c r="CC7" s="74"/>
      <c r="CD7" s="74"/>
      <c r="CE7" s="74"/>
      <c r="CF7" s="74"/>
      <c r="CG7" s="74"/>
      <c r="CH7" s="74"/>
      <c r="CI7" s="74"/>
      <c r="CJ7" s="74"/>
      <c r="CK7" s="74"/>
      <c r="CL7" s="74"/>
      <c r="CM7" s="74"/>
      <c r="CN7" s="74"/>
      <c r="CO7" s="74"/>
      <c r="CP7" s="74"/>
      <c r="CQ7" s="74"/>
    </row>
    <row r="8" spans="1:256" ht="14.25" customHeight="1">
      <c r="A8" s="107">
        <v>45643</v>
      </c>
      <c r="B8" s="108" t="s">
        <v>341</v>
      </c>
      <c r="C8" s="320" t="s">
        <v>1126</v>
      </c>
      <c r="E8" s="74"/>
      <c r="F8" s="74"/>
      <c r="G8" s="74"/>
      <c r="I8" s="74"/>
      <c r="J8" s="74"/>
      <c r="K8" s="74"/>
      <c r="L8" s="74"/>
      <c r="P8" s="74"/>
      <c r="Q8" s="74"/>
      <c r="R8" s="74"/>
      <c r="S8" s="74"/>
      <c r="T8" s="74"/>
      <c r="U8" s="74"/>
      <c r="V8" s="74"/>
      <c r="W8" s="74"/>
      <c r="X8" s="74"/>
      <c r="Y8" s="221"/>
      <c r="Z8" s="74"/>
      <c r="AA8" s="74"/>
      <c r="AB8" s="620">
        <v>3399.04</v>
      </c>
      <c r="AC8" s="74"/>
      <c r="AD8" s="74"/>
      <c r="AE8" s="74"/>
      <c r="AF8" s="74"/>
      <c r="AG8" s="74"/>
      <c r="AH8" s="74"/>
      <c r="AI8" s="74"/>
      <c r="AJ8" s="74"/>
      <c r="AK8" s="157"/>
      <c r="AL8" s="74"/>
      <c r="AM8" s="74"/>
      <c r="AN8" s="74"/>
      <c r="AO8" s="74"/>
      <c r="AP8" s="74"/>
      <c r="AQ8" s="74"/>
      <c r="AR8" s="74"/>
      <c r="AS8" s="74"/>
      <c r="AT8" s="74"/>
      <c r="AU8" s="74"/>
      <c r="AV8" s="74"/>
      <c r="AW8" s="74"/>
      <c r="AX8" s="74"/>
      <c r="AY8" s="74"/>
      <c r="AZ8" s="74"/>
      <c r="BA8" s="74"/>
      <c r="BB8" s="74"/>
      <c r="BC8" s="74"/>
      <c r="BD8" s="74"/>
      <c r="BE8" s="74"/>
      <c r="BF8" s="74"/>
      <c r="BG8" s="74"/>
      <c r="BH8" s="74"/>
      <c r="BI8" s="74"/>
      <c r="BJ8" s="74"/>
      <c r="BK8" s="74"/>
      <c r="BL8" s="74"/>
      <c r="BM8" s="74"/>
      <c r="BN8" s="74"/>
      <c r="BO8" s="74"/>
      <c r="BP8" s="74"/>
      <c r="BQ8" s="74"/>
      <c r="BR8" s="74"/>
      <c r="BS8" s="74"/>
      <c r="BT8" s="74"/>
      <c r="BU8" s="74"/>
      <c r="BV8" s="74"/>
      <c r="BW8" s="74"/>
      <c r="BX8" s="74"/>
      <c r="BY8" s="74"/>
      <c r="BZ8" s="74"/>
      <c r="CA8" s="74"/>
      <c r="CB8" s="74"/>
      <c r="CC8" s="74"/>
      <c r="CD8" s="74"/>
      <c r="CE8" s="74"/>
      <c r="CF8" s="74"/>
      <c r="CG8" s="74"/>
      <c r="CH8" s="74"/>
      <c r="CI8" s="74"/>
      <c r="CJ8" s="74"/>
      <c r="CK8" s="74"/>
      <c r="CL8" s="74"/>
      <c r="CM8" s="74"/>
      <c r="CN8" s="74"/>
      <c r="CO8" s="74"/>
      <c r="CP8" s="74"/>
      <c r="CQ8" s="74"/>
    </row>
    <row r="9" spans="1:256">
      <c r="A9" s="235"/>
      <c r="B9" s="284"/>
      <c r="C9" s="284"/>
      <c r="L9" s="2"/>
    </row>
    <row r="10" spans="1:256" ht="14.25" customHeight="1">
      <c r="A10" s="235" t="s">
        <v>1028</v>
      </c>
      <c r="B10" s="284"/>
      <c r="C10" s="284"/>
      <c r="E10" s="74"/>
      <c r="F10" s="74"/>
      <c r="G10" s="74"/>
      <c r="H10" s="74"/>
      <c r="I10" s="74"/>
      <c r="J10" s="74"/>
      <c r="K10" s="74"/>
      <c r="L10" s="74"/>
      <c r="P10" s="74"/>
      <c r="Q10" s="74"/>
      <c r="R10" s="74"/>
      <c r="S10" s="74"/>
      <c r="T10" s="74"/>
      <c r="U10" s="74"/>
      <c r="V10" s="74"/>
      <c r="W10" s="74"/>
      <c r="X10" s="74"/>
      <c r="Y10" s="74"/>
      <c r="Z10" s="74"/>
      <c r="AA10" s="74"/>
      <c r="AB10" s="74"/>
      <c r="AC10" s="74"/>
      <c r="AD10" s="74"/>
      <c r="AE10" s="74"/>
      <c r="AF10" s="74"/>
      <c r="AG10" s="74"/>
      <c r="AH10" s="74"/>
      <c r="AI10" s="74"/>
      <c r="AJ10" s="74"/>
      <c r="AK10" s="157"/>
      <c r="AL10" s="74"/>
      <c r="AM10" s="74"/>
      <c r="AN10" s="74"/>
      <c r="AO10" s="74"/>
      <c r="AP10" s="74"/>
      <c r="AQ10" s="74"/>
      <c r="AR10" s="74"/>
      <c r="AS10" s="74"/>
      <c r="AT10" s="74"/>
      <c r="AU10" s="74"/>
      <c r="AV10" s="74"/>
      <c r="AW10" s="74"/>
      <c r="AX10" s="74"/>
      <c r="AY10" s="74"/>
      <c r="AZ10" s="74"/>
      <c r="BA10" s="74"/>
      <c r="BB10" s="74"/>
      <c r="BC10" s="74"/>
      <c r="BD10" s="74"/>
      <c r="BE10" s="74"/>
      <c r="BF10" s="74"/>
      <c r="BG10" s="74"/>
      <c r="BH10" s="74"/>
      <c r="BI10" s="74"/>
      <c r="BJ10" s="74"/>
      <c r="BK10" s="74"/>
      <c r="BL10" s="74"/>
      <c r="BM10" s="74"/>
      <c r="BN10" s="74"/>
      <c r="BO10" s="74"/>
      <c r="BP10" s="74"/>
      <c r="BQ10" s="74"/>
      <c r="BR10" s="74"/>
      <c r="BS10" s="74"/>
      <c r="BT10" s="74"/>
      <c r="BU10" s="74"/>
      <c r="BV10" s="74"/>
      <c r="BW10" s="74"/>
      <c r="BX10" s="74"/>
      <c r="BY10" s="74"/>
      <c r="BZ10" s="74"/>
      <c r="CA10" s="74"/>
      <c r="CB10" s="74"/>
      <c r="CC10" s="74"/>
      <c r="CD10" s="74"/>
      <c r="CE10" s="74"/>
      <c r="CF10" s="74"/>
      <c r="CG10" s="74"/>
      <c r="CH10" s="74"/>
      <c r="CI10" s="74"/>
      <c r="CJ10" s="74">
        <v>10574.85</v>
      </c>
      <c r="CK10" s="74"/>
      <c r="CL10" s="74"/>
      <c r="CM10" s="74"/>
      <c r="CN10" s="74"/>
      <c r="CO10" s="74"/>
      <c r="CP10" s="74"/>
      <c r="CQ10" s="74"/>
    </row>
    <row r="11" spans="1:256" ht="14.25" customHeight="1">
      <c r="A11" s="235" t="s">
        <v>1029</v>
      </c>
      <c r="B11" s="284"/>
      <c r="C11" s="284"/>
      <c r="E11" s="74"/>
      <c r="F11" s="74"/>
      <c r="G11" s="74"/>
      <c r="H11" s="74"/>
      <c r="I11" s="74"/>
      <c r="J11" s="74"/>
      <c r="K11" s="74"/>
      <c r="L11" s="2"/>
      <c r="N11" s="2"/>
      <c r="P11" s="74"/>
      <c r="Q11" s="74"/>
      <c r="R11" s="74"/>
      <c r="S11" s="74"/>
      <c r="T11" s="74"/>
      <c r="U11" s="74"/>
      <c r="V11" s="74"/>
      <c r="W11" s="74"/>
      <c r="X11" s="74"/>
      <c r="Y11" s="74"/>
      <c r="Z11" s="74"/>
      <c r="AA11" s="74"/>
      <c r="AB11" s="74"/>
      <c r="AC11" s="74"/>
      <c r="AD11" s="74"/>
      <c r="AE11" s="74"/>
      <c r="AF11" s="74"/>
      <c r="AG11" s="74"/>
      <c r="AH11" s="74"/>
      <c r="AI11" s="74"/>
      <c r="AJ11" s="74"/>
      <c r="AK11" s="157"/>
      <c r="AL11" s="74"/>
      <c r="AM11" s="74"/>
      <c r="AN11" s="74"/>
      <c r="AO11" s="74"/>
      <c r="AP11" s="74"/>
      <c r="AQ11" s="74"/>
      <c r="AR11" s="74"/>
      <c r="AS11" s="74"/>
      <c r="AT11" s="74"/>
      <c r="AU11" s="74"/>
      <c r="AV11" s="74"/>
      <c r="AW11" s="74"/>
      <c r="AX11" s="74"/>
      <c r="AY11" s="74"/>
      <c r="AZ11" s="74"/>
      <c r="BA11" s="74"/>
      <c r="BB11" s="74"/>
      <c r="BC11" s="74"/>
      <c r="BD11" s="74"/>
      <c r="BE11" s="74"/>
      <c r="BF11" s="74"/>
      <c r="BG11" s="74"/>
      <c r="BH11" s="74"/>
      <c r="BI11" s="74"/>
      <c r="BJ11" s="74"/>
      <c r="BK11" s="74"/>
      <c r="BL11" s="74"/>
      <c r="BM11" s="74"/>
      <c r="BN11" s="74"/>
      <c r="BO11" s="74"/>
      <c r="BP11" s="74"/>
      <c r="BQ11" s="74"/>
      <c r="BR11" s="74"/>
      <c r="BS11" s="74"/>
      <c r="BT11" s="74"/>
      <c r="BU11" s="74"/>
      <c r="BV11" s="74"/>
      <c r="BW11" s="74"/>
      <c r="BX11" s="74"/>
      <c r="BY11" s="74"/>
      <c r="BZ11" s="74"/>
      <c r="CA11" s="74"/>
      <c r="CB11" s="74"/>
      <c r="CC11" s="74"/>
      <c r="CD11" s="74"/>
      <c r="CE11" s="74"/>
      <c r="CF11" s="74"/>
      <c r="CG11" s="74"/>
      <c r="CH11" s="74"/>
      <c r="CI11" s="74"/>
      <c r="CJ11" s="74"/>
      <c r="CK11" s="74">
        <v>1683.89</v>
      </c>
      <c r="CL11" s="74"/>
      <c r="CM11" s="74"/>
      <c r="CN11" s="74"/>
      <c r="CO11" s="74"/>
      <c r="CP11" s="74"/>
      <c r="CQ11" s="74"/>
    </row>
    <row r="12" spans="1:256" ht="14.25" customHeight="1">
      <c r="A12" s="107"/>
      <c r="B12" s="284"/>
      <c r="C12" s="284"/>
      <c r="E12" s="74"/>
      <c r="F12" s="74"/>
      <c r="G12" s="74"/>
      <c r="H12" s="74"/>
      <c r="I12" s="74"/>
      <c r="J12" s="74"/>
      <c r="K12" s="74"/>
      <c r="L12" s="2"/>
      <c r="M12" s="2"/>
      <c r="P12" s="74"/>
      <c r="Q12" s="74"/>
      <c r="R12" s="74"/>
      <c r="S12" s="74"/>
      <c r="T12" s="74"/>
      <c r="U12" s="74"/>
      <c r="V12" s="74"/>
      <c r="W12" s="74"/>
      <c r="X12" s="74"/>
      <c r="Y12" s="74"/>
      <c r="Z12" s="74"/>
      <c r="AA12" s="74"/>
      <c r="AB12" s="74"/>
      <c r="AC12" s="74"/>
      <c r="AD12" s="74"/>
      <c r="AE12" s="74"/>
      <c r="AF12" s="74"/>
      <c r="AG12" s="74"/>
      <c r="AH12" s="74"/>
      <c r="AI12" s="74"/>
      <c r="AJ12" s="74"/>
      <c r="AK12" s="157"/>
      <c r="AL12" s="74"/>
      <c r="AM12" s="74"/>
      <c r="AN12" s="74"/>
      <c r="AO12" s="74"/>
      <c r="AP12" s="74"/>
      <c r="AQ12" s="74"/>
      <c r="AR12" s="74"/>
      <c r="AS12" s="74"/>
      <c r="AT12" s="74"/>
      <c r="AU12" s="74"/>
      <c r="AV12" s="74"/>
      <c r="AW12" s="74"/>
      <c r="AX12" s="74"/>
      <c r="AY12" s="74"/>
      <c r="AZ12" s="74"/>
      <c r="BA12" s="74"/>
      <c r="BB12" s="74"/>
      <c r="BC12" s="74"/>
      <c r="BD12" s="74"/>
      <c r="BE12" s="74"/>
      <c r="BF12" s="74"/>
      <c r="BG12" s="74"/>
      <c r="BH12" s="74"/>
      <c r="BI12" s="74"/>
      <c r="BJ12" s="74"/>
      <c r="BK12" s="74"/>
      <c r="BL12" s="74"/>
      <c r="BM12" s="74"/>
      <c r="BN12" s="74"/>
      <c r="BO12" s="74"/>
      <c r="BP12" s="74"/>
      <c r="BQ12" s="74"/>
      <c r="BR12" s="74"/>
      <c r="BS12" s="74"/>
      <c r="BT12" s="74"/>
      <c r="BU12" s="74"/>
      <c r="BV12" s="74"/>
      <c r="BW12" s="74"/>
      <c r="BX12" s="74"/>
      <c r="BY12" s="74"/>
      <c r="BZ12" s="74"/>
      <c r="CA12" s="74"/>
      <c r="CB12" s="74"/>
      <c r="CC12" s="74"/>
      <c r="CD12" s="74"/>
      <c r="CE12" s="74"/>
      <c r="CF12" s="74"/>
      <c r="CG12" s="74"/>
      <c r="CH12" s="74"/>
      <c r="CI12" s="74"/>
      <c r="CJ12" s="74"/>
      <c r="CK12" s="74"/>
      <c r="CL12" s="74"/>
      <c r="CM12" s="74"/>
      <c r="CN12" s="74"/>
      <c r="CO12" s="74"/>
      <c r="CP12" s="74"/>
      <c r="CQ12" s="74"/>
    </row>
    <row r="13" spans="1:256" ht="13.2" customHeight="1">
      <c r="A13" s="235" t="s">
        <v>350</v>
      </c>
      <c r="B13" s="284"/>
      <c r="C13" s="284"/>
      <c r="E13" s="74"/>
      <c r="F13" s="74"/>
      <c r="G13" s="74"/>
      <c r="I13" s="74"/>
      <c r="J13" s="74"/>
      <c r="K13" s="74"/>
      <c r="L13" s="74"/>
      <c r="O13" s="2"/>
      <c r="P13" s="74"/>
      <c r="Q13" s="74"/>
      <c r="R13" s="74"/>
      <c r="S13" s="74"/>
      <c r="T13" s="74"/>
      <c r="U13" s="74"/>
      <c r="V13" s="74"/>
      <c r="W13" s="74"/>
      <c r="X13" s="74"/>
      <c r="Y13" s="74"/>
      <c r="Z13" s="74"/>
      <c r="AA13" s="74"/>
      <c r="AB13" s="74"/>
      <c r="AC13" s="74"/>
      <c r="AD13" s="74"/>
      <c r="AE13" s="74"/>
      <c r="AF13" s="74"/>
      <c r="AG13" s="74"/>
      <c r="AH13" s="74"/>
      <c r="AI13" s="74"/>
      <c r="AJ13" s="74"/>
      <c r="AK13" s="157"/>
      <c r="AL13" s="74"/>
      <c r="AM13" s="74"/>
      <c r="AN13" s="74"/>
      <c r="AO13" s="74"/>
      <c r="AP13" s="74"/>
      <c r="AQ13" s="74"/>
      <c r="AR13" s="74"/>
      <c r="AS13" s="74"/>
      <c r="AT13" s="74"/>
      <c r="AU13" s="74"/>
      <c r="AV13" s="74"/>
      <c r="AW13" s="74"/>
      <c r="AX13" s="74"/>
      <c r="AY13" s="74"/>
      <c r="AZ13" s="74"/>
      <c r="BA13" s="74"/>
      <c r="BB13" s="74"/>
      <c r="BC13" s="74"/>
      <c r="BD13" s="74"/>
      <c r="BE13" s="74"/>
      <c r="BF13" s="74"/>
      <c r="BG13" s="74"/>
      <c r="BH13" s="74"/>
      <c r="BI13" s="74"/>
      <c r="BJ13" s="74"/>
      <c r="BK13" s="74"/>
      <c r="BL13" s="74"/>
      <c r="BM13" s="74"/>
      <c r="BN13" s="74"/>
      <c r="BO13" s="74"/>
      <c r="BP13" s="74"/>
      <c r="BQ13" s="74"/>
      <c r="BR13" s="74"/>
      <c r="BS13" s="74"/>
      <c r="BT13" s="74"/>
      <c r="BU13" s="74"/>
      <c r="BV13" s="74"/>
      <c r="BW13" s="74"/>
      <c r="BX13" s="74"/>
      <c r="BY13" s="74"/>
      <c r="BZ13" s="74"/>
      <c r="CA13" s="74"/>
      <c r="CB13" s="74"/>
      <c r="CC13" s="74"/>
      <c r="CD13" s="74"/>
      <c r="CE13" s="74"/>
      <c r="CF13" s="74"/>
      <c r="CG13" s="74"/>
      <c r="CH13" s="74"/>
      <c r="CI13" s="74"/>
      <c r="CJ13" s="74">
        <v>10574.85</v>
      </c>
      <c r="CK13" s="74"/>
      <c r="CL13" s="74"/>
      <c r="CM13" s="74"/>
      <c r="CN13" s="74"/>
      <c r="CO13" s="74"/>
      <c r="CP13" s="74"/>
      <c r="CQ13" s="74"/>
    </row>
    <row r="14" spans="1:256" ht="14.25" customHeight="1">
      <c r="A14" s="235" t="s">
        <v>351</v>
      </c>
      <c r="B14" s="235"/>
      <c r="C14" s="533"/>
      <c r="E14" s="74"/>
      <c r="F14" s="74"/>
      <c r="G14" s="74"/>
      <c r="H14" s="74"/>
      <c r="I14" s="74"/>
      <c r="J14" s="74"/>
      <c r="K14" s="74"/>
      <c r="L14" s="2"/>
      <c r="N14" s="2"/>
      <c r="P14" s="2"/>
      <c r="Q14" s="74"/>
      <c r="R14" s="74"/>
      <c r="S14" s="74"/>
      <c r="T14" s="74"/>
      <c r="U14" s="74"/>
      <c r="V14" s="74"/>
      <c r="W14" s="74"/>
      <c r="X14" s="74"/>
      <c r="Y14" s="74"/>
      <c r="Z14" s="74"/>
      <c r="AA14" s="74"/>
      <c r="AB14" s="74"/>
      <c r="AC14" s="74"/>
      <c r="AD14" s="74"/>
      <c r="AE14" s="74"/>
      <c r="AF14" s="74"/>
      <c r="AG14" s="74"/>
      <c r="AH14" s="74"/>
      <c r="AI14" s="74"/>
      <c r="AJ14" s="74"/>
      <c r="AK14" s="157"/>
      <c r="AL14" s="74"/>
      <c r="AM14" s="74"/>
      <c r="AN14" s="74"/>
      <c r="AO14" s="74"/>
      <c r="AP14" s="74"/>
      <c r="AQ14" s="74"/>
      <c r="AR14" s="74"/>
      <c r="AS14" s="74"/>
      <c r="AT14" s="74"/>
      <c r="AU14" s="74"/>
      <c r="AV14" s="74"/>
      <c r="AW14" s="74"/>
      <c r="AX14" s="74"/>
      <c r="AY14" s="74"/>
      <c r="AZ14" s="74"/>
      <c r="BA14" s="74"/>
      <c r="BB14" s="74"/>
      <c r="BC14" s="74"/>
      <c r="BD14" s="74"/>
      <c r="BE14" s="74"/>
      <c r="BF14" s="74"/>
      <c r="BG14" s="74"/>
      <c r="BH14" s="74"/>
      <c r="BI14" s="74"/>
      <c r="BJ14" s="74"/>
      <c r="BK14" s="74"/>
      <c r="BL14" s="74"/>
      <c r="BM14" s="74"/>
      <c r="BN14" s="74"/>
      <c r="BO14" s="74"/>
      <c r="BP14" s="74"/>
      <c r="BQ14" s="74"/>
      <c r="BR14" s="74"/>
      <c r="BS14" s="74"/>
      <c r="BT14" s="74"/>
      <c r="BU14" s="74"/>
      <c r="BV14" s="74"/>
      <c r="BW14" s="74"/>
      <c r="BX14" s="74"/>
      <c r="BY14" s="74"/>
      <c r="BZ14" s="74"/>
      <c r="CA14" s="74"/>
      <c r="CB14" s="74"/>
      <c r="CC14" s="74"/>
      <c r="CD14" s="74"/>
      <c r="CE14" s="74"/>
      <c r="CF14" s="74"/>
      <c r="CG14" s="74"/>
      <c r="CH14" s="74"/>
      <c r="CI14" s="74"/>
      <c r="CK14" s="74">
        <v>1683.89</v>
      </c>
      <c r="CL14" s="74"/>
      <c r="CM14" s="74"/>
      <c r="CN14" s="74"/>
      <c r="CO14" s="74"/>
      <c r="CP14" s="74"/>
      <c r="CQ14" s="74"/>
    </row>
    <row r="15" spans="1:256" ht="14.25" customHeight="1">
      <c r="A15" s="740"/>
      <c r="B15" s="235"/>
      <c r="C15" s="284"/>
      <c r="E15" s="74"/>
      <c r="F15" s="74"/>
      <c r="G15" s="74"/>
      <c r="I15" s="74"/>
      <c r="J15" s="74"/>
      <c r="K15" s="74"/>
      <c r="L15" s="74"/>
      <c r="M15" s="2"/>
      <c r="P15" s="74"/>
      <c r="Q15" s="142"/>
      <c r="R15" s="74"/>
      <c r="S15" s="74"/>
      <c r="T15" s="74"/>
      <c r="U15" s="74"/>
      <c r="V15" s="74"/>
      <c r="W15" s="74"/>
      <c r="X15" s="74"/>
      <c r="Y15" s="74"/>
      <c r="Z15" s="74"/>
      <c r="AA15" s="74"/>
      <c r="AB15" s="74"/>
      <c r="AC15" s="74"/>
      <c r="AD15" s="74"/>
      <c r="AE15" s="74"/>
      <c r="AF15" s="74"/>
      <c r="AG15" s="74"/>
      <c r="AH15" s="74"/>
      <c r="AI15" s="74"/>
      <c r="AJ15" s="74"/>
      <c r="AK15" s="157"/>
      <c r="AL15" s="74"/>
      <c r="AM15" s="74"/>
      <c r="AN15" s="74"/>
      <c r="AO15" s="74"/>
      <c r="AP15" s="74"/>
      <c r="AQ15" s="74"/>
      <c r="AR15" s="74"/>
      <c r="AS15" s="74"/>
      <c r="AT15" s="74"/>
      <c r="AU15" s="74"/>
      <c r="AV15" s="74"/>
      <c r="AW15" s="74"/>
      <c r="AX15" s="74"/>
      <c r="AY15" s="74"/>
      <c r="AZ15" s="74"/>
      <c r="BA15" s="74"/>
      <c r="BB15" s="74"/>
      <c r="BC15" s="74"/>
      <c r="BD15" s="74"/>
      <c r="BE15" s="74"/>
      <c r="BF15" s="74"/>
      <c r="BG15" s="74"/>
      <c r="BH15" s="74"/>
      <c r="BI15" s="74"/>
      <c r="BJ15" s="74"/>
      <c r="BK15" s="74"/>
      <c r="BL15" s="74"/>
      <c r="BM15" s="74"/>
      <c r="BN15" s="74"/>
      <c r="BO15" s="74"/>
      <c r="BP15" s="74"/>
      <c r="BQ15" s="74"/>
      <c r="BR15" s="74"/>
      <c r="BS15" s="74"/>
      <c r="BT15" s="74"/>
      <c r="BU15" s="74"/>
      <c r="BV15" s="74"/>
      <c r="BW15" s="74"/>
      <c r="BX15" s="74"/>
      <c r="BY15" s="74"/>
      <c r="BZ15" s="74"/>
      <c r="CA15" s="74"/>
      <c r="CB15" s="74"/>
      <c r="CC15" s="74"/>
      <c r="CD15" s="74"/>
      <c r="CE15" s="74"/>
      <c r="CF15" s="74"/>
      <c r="CG15" s="74"/>
      <c r="CH15" s="74"/>
      <c r="CI15" s="74"/>
      <c r="CJ15" s="74"/>
      <c r="CK15" s="74"/>
      <c r="CL15" s="74"/>
      <c r="CM15" s="74"/>
      <c r="CN15" s="74"/>
      <c r="CO15" s="74"/>
      <c r="CP15" s="74"/>
      <c r="CQ15" s="74"/>
    </row>
    <row r="16" spans="1:256">
      <c r="A16" s="739"/>
      <c r="B16" s="742"/>
      <c r="C16" s="675" t="s">
        <v>352</v>
      </c>
      <c r="D16" s="404"/>
      <c r="E16" s="293"/>
      <c r="F16" s="293"/>
      <c r="G16" s="293"/>
      <c r="H16" s="404"/>
      <c r="I16" s="293"/>
      <c r="J16" s="293">
        <v>1770577.68</v>
      </c>
      <c r="K16" s="293"/>
      <c r="L16" s="293"/>
      <c r="M16" s="404"/>
      <c r="N16" s="404"/>
      <c r="O16" s="404"/>
      <c r="P16" s="404"/>
      <c r="Q16" s="293"/>
      <c r="R16" s="293"/>
      <c r="S16" s="404"/>
      <c r="T16" s="404"/>
      <c r="U16" s="404"/>
      <c r="V16" s="293"/>
      <c r="W16" s="293"/>
      <c r="X16" s="404"/>
      <c r="Y16" s="404"/>
      <c r="Z16" s="404"/>
      <c r="AA16" s="673"/>
      <c r="AB16" s="404"/>
      <c r="AC16" s="404"/>
      <c r="AD16" s="673"/>
      <c r="AE16" s="293"/>
      <c r="AF16" s="293"/>
      <c r="AG16" s="293"/>
      <c r="AH16" s="293"/>
      <c r="AI16" s="293"/>
      <c r="AJ16" s="293"/>
      <c r="AK16" s="293"/>
      <c r="AL16" s="404"/>
      <c r="AM16" s="673"/>
      <c r="AN16" s="404"/>
      <c r="AO16" s="673"/>
      <c r="AP16" s="293"/>
      <c r="AQ16" s="404"/>
      <c r="AR16" s="404"/>
      <c r="AS16" s="293"/>
      <c r="AT16" s="293"/>
      <c r="AU16" s="404"/>
      <c r="AV16" s="404"/>
      <c r="AW16" s="293"/>
      <c r="AX16" s="404"/>
      <c r="AY16" s="293"/>
      <c r="AZ16" s="293"/>
      <c r="BA16" s="293"/>
      <c r="BB16" s="293"/>
      <c r="BC16" s="293"/>
      <c r="BD16" s="293"/>
      <c r="BE16" s="293"/>
      <c r="BF16" s="293"/>
      <c r="BG16" s="404"/>
      <c r="BH16" s="743"/>
      <c r="BI16" s="404"/>
      <c r="BJ16" s="293"/>
      <c r="BK16" s="404"/>
      <c r="BL16" s="404"/>
      <c r="BM16" s="404"/>
      <c r="BN16" s="404"/>
      <c r="BO16" s="293"/>
      <c r="BP16" s="293"/>
      <c r="BQ16" s="404"/>
      <c r="BR16" s="293"/>
      <c r="BS16" s="293"/>
      <c r="BT16" s="673"/>
      <c r="BU16" s="673"/>
      <c r="BV16" s="404"/>
      <c r="BW16" s="404"/>
      <c r="BX16" s="404"/>
      <c r="BY16" s="293"/>
      <c r="BZ16" s="293"/>
      <c r="CA16" s="293"/>
      <c r="CB16" s="293"/>
      <c r="CC16" s="293"/>
      <c r="CD16" s="404"/>
      <c r="CE16" s="404"/>
      <c r="CF16" s="293"/>
      <c r="CG16" s="293"/>
      <c r="CH16" s="293"/>
      <c r="CI16" s="293"/>
      <c r="CJ16" s="293"/>
      <c r="CK16" s="293"/>
      <c r="CL16" s="293"/>
      <c r="CM16" s="293"/>
      <c r="CN16" s="293"/>
      <c r="CO16" s="293"/>
      <c r="CP16" s="293"/>
      <c r="CQ16" s="293"/>
      <c r="CR16" s="293"/>
      <c r="CS16" s="293"/>
      <c r="CT16" s="293"/>
      <c r="CU16" s="293"/>
      <c r="CV16" s="293"/>
      <c r="CW16" s="293"/>
      <c r="CX16" s="293"/>
      <c r="CY16" s="293"/>
      <c r="CZ16" s="293"/>
      <c r="DA16" s="293"/>
      <c r="DB16" s="242"/>
      <c r="DC16" s="242"/>
      <c r="DD16" s="242"/>
      <c r="DE16" s="242"/>
      <c r="DF16" s="242"/>
      <c r="DG16" s="242"/>
      <c r="DH16" s="242"/>
      <c r="DI16" s="242"/>
      <c r="DJ16" s="242"/>
      <c r="DK16" s="242"/>
      <c r="DL16" s="242"/>
      <c r="DM16" s="242"/>
      <c r="DN16" s="242"/>
      <c r="DO16" s="242"/>
      <c r="DP16" s="242"/>
      <c r="DQ16" s="242"/>
      <c r="DR16" s="242"/>
      <c r="DS16" s="242"/>
      <c r="DT16" s="242"/>
      <c r="DU16" s="242"/>
      <c r="DV16" s="242"/>
      <c r="DW16" s="242"/>
      <c r="DX16" s="242"/>
      <c r="DY16" s="242"/>
      <c r="DZ16" s="242"/>
      <c r="EA16" s="242"/>
      <c r="EB16" s="242"/>
      <c r="EC16" s="242"/>
      <c r="ED16" s="242"/>
      <c r="EE16" s="242"/>
      <c r="EF16" s="242"/>
      <c r="EG16" s="242"/>
      <c r="EH16" s="242"/>
      <c r="EI16" s="242"/>
      <c r="EJ16" s="242"/>
      <c r="EK16" s="242"/>
      <c r="EL16" s="242"/>
      <c r="EM16" s="242"/>
      <c r="EN16" s="242"/>
      <c r="EO16" s="242"/>
      <c r="EP16" s="242"/>
      <c r="EQ16" s="242"/>
      <c r="ER16" s="242"/>
      <c r="ES16" s="242"/>
      <c r="ET16" s="242"/>
      <c r="EU16" s="242"/>
      <c r="EV16" s="242"/>
      <c r="EW16" s="242"/>
      <c r="EX16" s="242"/>
      <c r="EY16" s="242"/>
      <c r="EZ16" s="242"/>
      <c r="FA16" s="242"/>
      <c r="FB16" s="242"/>
      <c r="FC16" s="242"/>
      <c r="FD16" s="242"/>
      <c r="FE16" s="242"/>
      <c r="FF16" s="242"/>
      <c r="FG16" s="242"/>
      <c r="FH16" s="242"/>
      <c r="FI16" s="242"/>
      <c r="FJ16" s="242"/>
      <c r="FK16" s="242"/>
      <c r="FL16" s="242"/>
      <c r="FM16" s="242"/>
      <c r="FN16" s="242"/>
      <c r="FO16" s="242"/>
      <c r="FP16" s="242"/>
      <c r="FQ16" s="242"/>
      <c r="FR16" s="242"/>
      <c r="FS16" s="242"/>
      <c r="FT16" s="242"/>
      <c r="FU16" s="242"/>
      <c r="FV16" s="242"/>
      <c r="FW16" s="242"/>
      <c r="FX16" s="242"/>
      <c r="FY16" s="242"/>
      <c r="FZ16" s="242"/>
      <c r="GA16" s="242"/>
      <c r="GB16" s="242"/>
      <c r="GC16" s="242"/>
      <c r="GD16" s="242"/>
      <c r="GE16" s="242"/>
      <c r="GF16" s="242"/>
      <c r="GG16" s="242"/>
      <c r="GH16" s="242"/>
      <c r="GI16" s="242"/>
      <c r="GJ16" s="242"/>
      <c r="GK16" s="242"/>
      <c r="GL16" s="242"/>
      <c r="GM16" s="242"/>
      <c r="GN16" s="242"/>
      <c r="GO16" s="242"/>
      <c r="GP16" s="242"/>
      <c r="GQ16" s="242"/>
      <c r="GR16" s="242"/>
      <c r="GS16" s="242"/>
      <c r="GT16" s="242"/>
      <c r="GU16" s="242"/>
      <c r="GV16" s="242"/>
      <c r="GW16" s="242"/>
      <c r="GX16" s="242"/>
      <c r="GY16" s="242"/>
      <c r="GZ16" s="242"/>
      <c r="HA16" s="242"/>
      <c r="HB16" s="242"/>
      <c r="HC16" s="242"/>
      <c r="HD16" s="242"/>
      <c r="HE16" s="242"/>
      <c r="HF16" s="242"/>
      <c r="HG16" s="242"/>
      <c r="HH16" s="242"/>
      <c r="HI16" s="242"/>
      <c r="HJ16" s="242"/>
      <c r="HK16" s="242"/>
      <c r="HL16" s="242"/>
      <c r="HM16" s="242"/>
      <c r="HN16" s="242"/>
      <c r="HO16" s="242"/>
      <c r="HP16" s="242"/>
      <c r="HQ16" s="242"/>
      <c r="HR16" s="242"/>
      <c r="HS16" s="242"/>
      <c r="HT16" s="242"/>
      <c r="HU16" s="242"/>
      <c r="HV16" s="242"/>
      <c r="HW16" s="242"/>
      <c r="HX16" s="242"/>
      <c r="HY16" s="242"/>
      <c r="HZ16" s="242"/>
      <c r="IA16" s="242"/>
      <c r="IB16" s="242"/>
      <c r="IC16" s="242"/>
      <c r="ID16" s="242"/>
      <c r="IE16" s="242"/>
      <c r="IF16" s="242"/>
      <c r="IG16" s="242"/>
      <c r="IH16" s="242"/>
      <c r="II16" s="242"/>
      <c r="IJ16" s="242"/>
      <c r="IK16" s="242"/>
      <c r="IL16" s="242"/>
      <c r="IM16" s="242"/>
      <c r="IN16" s="242"/>
      <c r="IO16" s="242"/>
      <c r="IP16" s="242"/>
      <c r="IQ16" s="242"/>
      <c r="IR16" s="242"/>
      <c r="IS16" s="242"/>
      <c r="IT16" s="242"/>
      <c r="IU16" s="242"/>
      <c r="IV16" s="242"/>
    </row>
    <row r="17" spans="1:98" ht="14.25" customHeight="1">
      <c r="A17" s="107"/>
      <c r="B17" s="235"/>
      <c r="C17" s="284"/>
      <c r="E17" s="74"/>
      <c r="F17" s="74"/>
      <c r="G17" s="74"/>
      <c r="I17" s="74"/>
      <c r="J17" s="74"/>
      <c r="K17" s="74"/>
      <c r="L17" s="74"/>
      <c r="P17" s="2"/>
      <c r="Q17" s="74"/>
      <c r="R17" s="74"/>
      <c r="S17" s="74"/>
      <c r="T17" s="74"/>
      <c r="U17" s="74"/>
      <c r="V17" s="74"/>
      <c r="W17" s="74"/>
      <c r="X17" s="74"/>
      <c r="Y17" s="74"/>
      <c r="Z17" s="74"/>
      <c r="AA17" s="74"/>
      <c r="AB17" s="74"/>
      <c r="AC17" s="74"/>
      <c r="AD17" s="74"/>
      <c r="AE17" s="74"/>
      <c r="AF17" s="74"/>
      <c r="AG17" s="74"/>
      <c r="AH17" s="74"/>
      <c r="AI17" s="74"/>
      <c r="AJ17" s="74"/>
      <c r="AK17" s="157"/>
      <c r="AL17" s="74"/>
      <c r="AM17" s="74"/>
      <c r="AN17" s="74"/>
      <c r="AO17" s="74"/>
      <c r="AP17" s="74"/>
      <c r="AQ17" s="74"/>
      <c r="AR17" s="74"/>
      <c r="AS17" s="74"/>
      <c r="AT17" s="74"/>
      <c r="AU17" s="74"/>
      <c r="AV17" s="74"/>
      <c r="AW17" s="74"/>
      <c r="AX17" s="74"/>
      <c r="AY17" s="74"/>
      <c r="AZ17" s="74"/>
      <c r="BA17" s="74"/>
      <c r="BB17" s="74"/>
      <c r="BC17" s="74"/>
      <c r="BD17" s="74"/>
      <c r="BE17" s="74"/>
      <c r="BF17" s="74"/>
      <c r="BG17" s="74"/>
      <c r="BH17" s="74"/>
      <c r="BI17" s="74"/>
      <c r="BJ17" s="74"/>
      <c r="BK17" s="74"/>
      <c r="BL17" s="74"/>
      <c r="BM17" s="74"/>
      <c r="BN17" s="74"/>
      <c r="BO17" s="74"/>
      <c r="BP17" s="74"/>
      <c r="BQ17" s="74"/>
      <c r="BR17" s="74"/>
      <c r="BS17" s="74"/>
      <c r="BT17" s="74"/>
      <c r="BU17" s="74"/>
      <c r="BV17" s="74"/>
      <c r="BW17" s="74"/>
      <c r="BX17" s="74"/>
      <c r="BY17" s="74"/>
      <c r="BZ17" s="74"/>
      <c r="CA17" s="74"/>
      <c r="CB17" s="74"/>
      <c r="CC17" s="74"/>
      <c r="CD17" s="74"/>
      <c r="CE17" s="74"/>
      <c r="CF17" s="74"/>
      <c r="CG17" s="74"/>
      <c r="CH17" s="74"/>
      <c r="CI17" s="74"/>
      <c r="CK17" s="74"/>
      <c r="CL17" s="74"/>
      <c r="CM17" s="74"/>
      <c r="CN17" s="74"/>
      <c r="CO17" s="74"/>
      <c r="CP17" s="74"/>
      <c r="CQ17" s="74"/>
    </row>
    <row r="18" spans="1:98" ht="14.25" customHeight="1">
      <c r="A18" s="554"/>
      <c r="B18" s="668" t="s">
        <v>130</v>
      </c>
      <c r="C18" s="671" t="s">
        <v>131</v>
      </c>
      <c r="E18" s="74"/>
      <c r="F18" s="74"/>
      <c r="G18" s="74"/>
      <c r="H18" s="74"/>
      <c r="I18" s="74"/>
      <c r="J18" s="74"/>
      <c r="K18" s="74"/>
      <c r="L18" s="2"/>
      <c r="N18" s="142">
        <v>6736</v>
      </c>
      <c r="P18" s="74"/>
      <c r="Q18" s="2"/>
      <c r="R18" s="74"/>
      <c r="S18" s="74"/>
      <c r="T18" s="74"/>
      <c r="U18" s="74"/>
      <c r="V18" s="74"/>
      <c r="W18" s="74"/>
      <c r="X18" s="74"/>
      <c r="Y18" s="74"/>
      <c r="Z18" s="74"/>
      <c r="AA18" s="74"/>
      <c r="AB18" s="74"/>
      <c r="AC18" s="74"/>
      <c r="AD18" s="74"/>
      <c r="AE18" s="74"/>
      <c r="AF18" s="74"/>
      <c r="AG18" s="74"/>
      <c r="AH18" s="74"/>
      <c r="AI18" s="74"/>
      <c r="AJ18" s="74"/>
      <c r="AK18" s="157"/>
      <c r="AL18" s="74"/>
      <c r="AM18" s="74"/>
      <c r="AN18" s="74"/>
      <c r="AO18" s="74"/>
      <c r="AP18" s="74"/>
      <c r="AQ18" s="74"/>
      <c r="AR18" s="74"/>
      <c r="AS18" s="74"/>
      <c r="AT18" s="74"/>
      <c r="AU18" s="74"/>
      <c r="AV18" s="74"/>
      <c r="AW18" s="74"/>
      <c r="AX18" s="74"/>
      <c r="AY18" s="74"/>
      <c r="AZ18" s="74"/>
      <c r="BA18" s="74"/>
      <c r="BB18" s="74"/>
      <c r="BC18" s="74"/>
      <c r="BD18" s="74"/>
      <c r="BE18" s="74"/>
      <c r="BF18" s="74"/>
      <c r="BG18" s="74"/>
      <c r="BH18" s="74"/>
      <c r="BI18" s="74"/>
      <c r="BJ18" s="74"/>
      <c r="BK18" s="74"/>
      <c r="BL18" s="74"/>
      <c r="BM18" s="74"/>
      <c r="BN18" s="74"/>
      <c r="BO18" s="74"/>
      <c r="BP18" s="74"/>
      <c r="BQ18" s="74"/>
      <c r="BR18" s="74"/>
      <c r="BS18" s="74"/>
      <c r="BT18" s="74"/>
      <c r="BU18" s="74"/>
      <c r="BV18" s="74"/>
      <c r="BW18" s="74"/>
      <c r="BX18" s="74"/>
      <c r="BY18" s="74"/>
      <c r="BZ18" s="74"/>
      <c r="CA18" s="74"/>
      <c r="CB18" s="74"/>
      <c r="CC18" s="74"/>
      <c r="CD18" s="74"/>
      <c r="CE18" s="74"/>
      <c r="CF18" s="74"/>
      <c r="CG18" s="74"/>
      <c r="CH18" s="74"/>
      <c r="CI18" s="74"/>
      <c r="CJ18" s="74"/>
      <c r="CK18" s="74"/>
      <c r="CL18" s="74"/>
      <c r="CM18" s="74"/>
      <c r="CN18" s="74"/>
      <c r="CO18" s="74"/>
      <c r="CP18" s="74"/>
      <c r="CQ18" s="74"/>
    </row>
    <row r="19" spans="1:98" ht="14.25" customHeight="1">
      <c r="A19" s="554"/>
      <c r="B19" s="668" t="s">
        <v>132</v>
      </c>
      <c r="C19" s="671" t="s">
        <v>133</v>
      </c>
      <c r="E19" s="74"/>
      <c r="F19" s="74"/>
      <c r="G19" s="74"/>
      <c r="H19" s="74"/>
      <c r="I19" s="74"/>
      <c r="J19" s="74"/>
      <c r="K19" s="74"/>
      <c r="L19" s="74"/>
      <c r="M19" s="142">
        <v>132042</v>
      </c>
      <c r="P19" s="74"/>
      <c r="Q19" s="74"/>
      <c r="R19" s="74"/>
      <c r="S19" s="74"/>
      <c r="T19" s="74"/>
      <c r="U19" s="74"/>
      <c r="V19" s="74"/>
      <c r="W19" s="74"/>
      <c r="X19" s="74"/>
      <c r="Y19" s="74"/>
      <c r="Z19" s="74"/>
      <c r="AA19" s="74"/>
      <c r="AB19" s="74"/>
      <c r="AC19" s="74"/>
      <c r="AD19" s="74"/>
      <c r="AE19" s="74"/>
      <c r="AF19" s="74"/>
      <c r="AG19" s="74"/>
      <c r="AH19" s="74"/>
      <c r="AI19" s="74"/>
      <c r="AJ19" s="74"/>
      <c r="AK19" s="157"/>
      <c r="AL19" s="74"/>
      <c r="AM19" s="74"/>
      <c r="AN19" s="74"/>
      <c r="AO19" s="74"/>
      <c r="AP19" s="74"/>
      <c r="AQ19" s="74"/>
      <c r="AR19" s="74"/>
      <c r="AS19" s="74"/>
      <c r="AT19" s="74"/>
      <c r="AU19" s="74"/>
      <c r="AV19" s="74"/>
      <c r="AW19" s="74"/>
      <c r="AX19" s="74"/>
      <c r="AY19" s="74"/>
      <c r="AZ19" s="74"/>
      <c r="BA19" s="74"/>
      <c r="BB19" s="74"/>
      <c r="BC19" s="74"/>
      <c r="BD19" s="74"/>
      <c r="BE19" s="74"/>
      <c r="BF19" s="74"/>
      <c r="BG19" s="74"/>
      <c r="BH19" s="74"/>
      <c r="BI19" s="74"/>
      <c r="BJ19" s="74"/>
      <c r="BK19" s="74"/>
      <c r="BL19" s="74"/>
      <c r="BM19" s="74"/>
      <c r="BN19" s="74"/>
      <c r="BO19" s="74"/>
      <c r="BP19" s="74"/>
      <c r="BQ19" s="74"/>
      <c r="BR19" s="74"/>
      <c r="BS19" s="74"/>
      <c r="BT19" s="74"/>
      <c r="BU19" s="74"/>
      <c r="BV19" s="74"/>
      <c r="BW19" s="74"/>
      <c r="BX19" s="74"/>
      <c r="BY19" s="74"/>
      <c r="BZ19" s="74"/>
      <c r="CA19" s="74"/>
      <c r="CB19" s="74"/>
      <c r="CC19" s="74"/>
      <c r="CD19" s="74"/>
      <c r="CE19" s="74"/>
      <c r="CF19" s="74"/>
      <c r="CG19" s="74"/>
      <c r="CH19" s="74"/>
      <c r="CI19" s="74"/>
      <c r="CJ19" s="74"/>
      <c r="CK19" s="74"/>
      <c r="CL19" s="74"/>
      <c r="CM19" s="74"/>
      <c r="CN19" s="74"/>
      <c r="CO19" s="74"/>
      <c r="CP19" s="74"/>
      <c r="CQ19" s="74"/>
    </row>
    <row r="20" spans="1:98" ht="14.25" customHeight="1">
      <c r="A20" s="107"/>
      <c r="B20" s="668" t="s">
        <v>134</v>
      </c>
      <c r="C20" s="671" t="s">
        <v>135</v>
      </c>
      <c r="E20" s="74"/>
      <c r="F20" s="74"/>
      <c r="G20" s="74"/>
      <c r="H20" s="74"/>
      <c r="I20" s="74"/>
      <c r="J20" s="74"/>
      <c r="K20" s="74"/>
      <c r="L20" s="74"/>
      <c r="O20" s="142">
        <v>73014</v>
      </c>
      <c r="P20" s="2"/>
      <c r="Q20" s="74"/>
      <c r="R20" s="74"/>
      <c r="S20" s="74"/>
      <c r="T20" s="74"/>
      <c r="U20" s="74"/>
      <c r="V20" s="74"/>
      <c r="W20" s="74"/>
      <c r="X20" s="74"/>
      <c r="Y20" s="74"/>
      <c r="Z20" s="74"/>
      <c r="AA20" s="74"/>
      <c r="AB20" s="74"/>
      <c r="AC20" s="74"/>
      <c r="AD20" s="74"/>
      <c r="AE20" s="74"/>
      <c r="AF20" s="74"/>
      <c r="AG20" s="74"/>
      <c r="AH20" s="74"/>
      <c r="AI20" s="74"/>
      <c r="AJ20" s="74"/>
      <c r="AK20" s="157"/>
      <c r="AL20" s="74"/>
      <c r="AM20" s="74"/>
      <c r="AN20" s="74"/>
      <c r="AO20" s="74"/>
      <c r="AP20" s="74"/>
      <c r="AQ20" s="74"/>
      <c r="AR20" s="74"/>
      <c r="AS20" s="74"/>
      <c r="AT20" s="74"/>
      <c r="AU20" s="74"/>
      <c r="AV20" s="74"/>
      <c r="AW20" s="74"/>
      <c r="AX20" s="74"/>
      <c r="AY20" s="74"/>
      <c r="AZ20" s="74"/>
      <c r="BA20" s="74"/>
      <c r="BB20" s="74"/>
      <c r="BC20" s="74"/>
      <c r="BD20" s="74"/>
      <c r="BE20" s="74"/>
      <c r="BF20" s="74"/>
      <c r="BG20" s="74"/>
      <c r="BH20" s="74"/>
      <c r="BI20" s="74"/>
      <c r="BJ20" s="74"/>
      <c r="BK20" s="74"/>
      <c r="BL20" s="74"/>
      <c r="BM20" s="74"/>
      <c r="BN20" s="74"/>
      <c r="BO20" s="74"/>
      <c r="BP20" s="74"/>
      <c r="BQ20" s="74"/>
      <c r="BR20" s="74"/>
      <c r="BS20" s="74"/>
      <c r="BT20" s="74"/>
      <c r="BU20" s="74"/>
      <c r="BV20" s="74"/>
      <c r="BW20" s="74"/>
      <c r="BX20" s="74"/>
      <c r="BY20" s="74"/>
      <c r="BZ20" s="74"/>
      <c r="CA20" s="74"/>
      <c r="CB20" s="74"/>
      <c r="CC20" s="74"/>
      <c r="CD20" s="74"/>
      <c r="CE20" s="74"/>
      <c r="CF20" s="74"/>
      <c r="CG20" s="74"/>
      <c r="CH20" s="74"/>
      <c r="CI20" s="74"/>
      <c r="CJ20" s="74"/>
      <c r="CK20" s="74"/>
      <c r="CL20" s="74"/>
      <c r="CM20" s="74"/>
      <c r="CN20" s="74"/>
      <c r="CO20" s="74"/>
      <c r="CP20" s="74"/>
      <c r="CQ20" s="74"/>
    </row>
    <row r="21" spans="1:98" ht="14.25" customHeight="1">
      <c r="A21" s="107"/>
      <c r="B21" s="668" t="s">
        <v>136</v>
      </c>
      <c r="C21" s="671" t="s">
        <v>137</v>
      </c>
      <c r="E21" s="74"/>
      <c r="F21" s="74"/>
      <c r="G21" s="74"/>
      <c r="H21" s="74"/>
      <c r="I21" s="74"/>
      <c r="J21" s="74"/>
      <c r="K21" s="74"/>
      <c r="L21" s="74"/>
      <c r="P21" s="74">
        <v>40413</v>
      </c>
      <c r="Q21" s="74"/>
      <c r="R21" s="74"/>
      <c r="S21" s="74"/>
      <c r="T21" s="74"/>
      <c r="U21" s="74"/>
      <c r="V21" s="74"/>
      <c r="W21" s="74"/>
      <c r="X21" s="74"/>
      <c r="Y21" s="74"/>
      <c r="Z21" s="74"/>
      <c r="AA21" s="74"/>
      <c r="AB21" s="74"/>
      <c r="AC21" s="74"/>
      <c r="AD21" s="74"/>
      <c r="AE21" s="74"/>
      <c r="AF21" s="74"/>
      <c r="AG21" s="74"/>
      <c r="AH21" s="74"/>
      <c r="AI21" s="74"/>
      <c r="AJ21" s="74"/>
      <c r="AK21" s="157"/>
      <c r="AL21" s="74"/>
      <c r="AM21" s="74"/>
      <c r="AN21" s="74"/>
      <c r="AO21" s="74"/>
      <c r="AP21" s="74"/>
      <c r="AQ21" s="74"/>
      <c r="AR21" s="74"/>
      <c r="AS21" s="74"/>
      <c r="AT21" s="74"/>
      <c r="AU21" s="74"/>
      <c r="AV21" s="74"/>
      <c r="AW21" s="74"/>
      <c r="AX21" s="74"/>
      <c r="AY21" s="74"/>
      <c r="AZ21" s="74"/>
      <c r="BA21" s="74"/>
      <c r="BB21" s="74"/>
      <c r="BC21" s="74"/>
      <c r="BD21" s="74"/>
      <c r="BE21" s="74"/>
      <c r="BF21" s="74"/>
      <c r="BG21" s="74"/>
      <c r="BH21" s="74"/>
      <c r="BI21" s="74"/>
      <c r="BJ21" s="74"/>
      <c r="BK21" s="74"/>
      <c r="BL21" s="74"/>
      <c r="BM21" s="74"/>
      <c r="BN21" s="74"/>
      <c r="BO21" s="74"/>
      <c r="BP21" s="74"/>
      <c r="BQ21" s="74"/>
      <c r="BR21" s="74"/>
      <c r="BS21" s="74"/>
      <c r="BT21" s="74"/>
      <c r="BU21" s="74"/>
      <c r="BV21" s="74"/>
      <c r="BW21" s="74"/>
      <c r="BX21" s="74"/>
      <c r="BY21" s="74"/>
      <c r="BZ21" s="74"/>
      <c r="CA21" s="74"/>
      <c r="CB21" s="74"/>
      <c r="CC21" s="74"/>
      <c r="CD21" s="74"/>
      <c r="CE21" s="74"/>
      <c r="CF21" s="74"/>
      <c r="CG21" s="74"/>
      <c r="CH21" s="74"/>
      <c r="CI21" s="74"/>
      <c r="CJ21" s="74"/>
      <c r="CK21" s="74"/>
      <c r="CL21" s="74"/>
      <c r="CM21" s="74"/>
      <c r="CN21" s="74"/>
      <c r="CO21" s="74"/>
      <c r="CP21" s="74"/>
      <c r="CQ21" s="74"/>
    </row>
    <row r="22" spans="1:98" ht="14.25" customHeight="1">
      <c r="A22" s="107"/>
      <c r="B22" s="668" t="s">
        <v>138</v>
      </c>
      <c r="C22" s="671" t="s">
        <v>139</v>
      </c>
      <c r="E22" s="74"/>
      <c r="F22" s="74"/>
      <c r="G22" s="74"/>
      <c r="H22" s="74"/>
      <c r="I22" s="74"/>
      <c r="J22" s="74"/>
      <c r="K22" s="74"/>
      <c r="L22" s="74"/>
      <c r="P22" s="74"/>
      <c r="Q22" s="74">
        <v>20206</v>
      </c>
      <c r="R22" s="74"/>
      <c r="S22" s="74"/>
      <c r="T22" s="74"/>
      <c r="U22" s="74"/>
      <c r="V22" s="74"/>
      <c r="W22" s="74"/>
      <c r="X22" s="74"/>
      <c r="Y22" s="74"/>
      <c r="Z22" s="74"/>
      <c r="AA22" s="74"/>
      <c r="AB22" s="74"/>
      <c r="AC22" s="74"/>
      <c r="AD22" s="74"/>
      <c r="AE22" s="74"/>
      <c r="AF22" s="74"/>
      <c r="AG22" s="74"/>
      <c r="AH22" s="74"/>
      <c r="AI22" s="74"/>
      <c r="AJ22" s="74"/>
      <c r="AK22" s="157"/>
      <c r="AL22" s="74"/>
      <c r="AM22" s="74"/>
      <c r="AN22" s="74"/>
      <c r="AO22" s="74"/>
      <c r="AP22" s="74"/>
      <c r="AQ22" s="74"/>
      <c r="AR22" s="74"/>
      <c r="AS22" s="74"/>
      <c r="AT22" s="74"/>
      <c r="AU22" s="74"/>
      <c r="AV22" s="74"/>
      <c r="AW22" s="74"/>
      <c r="AX22" s="74"/>
      <c r="AY22" s="74"/>
      <c r="AZ22" s="74"/>
      <c r="BA22" s="74"/>
      <c r="BB22" s="74"/>
      <c r="BC22" s="74"/>
      <c r="BD22" s="74"/>
      <c r="BE22" s="74"/>
      <c r="BF22" s="74"/>
      <c r="BG22" s="74"/>
      <c r="BH22" s="74"/>
      <c r="BI22" s="74"/>
      <c r="BJ22" s="74"/>
      <c r="BK22" s="74"/>
      <c r="BL22" s="74"/>
      <c r="BM22" s="74"/>
      <c r="BN22" s="74"/>
      <c r="BO22" s="74"/>
      <c r="BP22" s="74"/>
      <c r="BQ22" s="74"/>
      <c r="BR22" s="74"/>
      <c r="BS22" s="74"/>
      <c r="BT22" s="74"/>
      <c r="BU22" s="74"/>
      <c r="BV22" s="74"/>
      <c r="BW22" s="74"/>
      <c r="BX22" s="74"/>
      <c r="BY22" s="74"/>
      <c r="BZ22" s="74"/>
      <c r="CA22" s="74"/>
      <c r="CB22" s="74"/>
      <c r="CC22" s="74"/>
      <c r="CD22" s="74"/>
      <c r="CE22" s="74"/>
      <c r="CF22" s="74"/>
      <c r="CG22" s="74"/>
      <c r="CH22" s="74"/>
      <c r="CI22" s="74"/>
      <c r="CJ22" s="74"/>
      <c r="CK22" s="74"/>
      <c r="CL22" s="74"/>
      <c r="CM22" s="74"/>
      <c r="CN22" s="74"/>
      <c r="CO22" s="74"/>
      <c r="CP22" s="74"/>
      <c r="CQ22" s="74"/>
    </row>
    <row r="23" spans="1:98" ht="14.25" customHeight="1">
      <c r="A23" s="107"/>
      <c r="B23" s="187"/>
      <c r="C23" s="533"/>
      <c r="E23" s="74"/>
      <c r="F23" s="74"/>
      <c r="G23" s="74"/>
      <c r="H23" s="74"/>
      <c r="I23" s="74"/>
      <c r="J23" s="74"/>
      <c r="K23" s="74"/>
      <c r="L23" s="74"/>
      <c r="P23" s="74"/>
      <c r="Q23" s="74"/>
      <c r="R23" s="74"/>
      <c r="S23" s="74"/>
      <c r="T23" s="74"/>
      <c r="U23" s="74"/>
      <c r="V23" s="74"/>
      <c r="W23" s="74"/>
      <c r="X23" s="74"/>
      <c r="Y23" s="74"/>
      <c r="Z23" s="74"/>
      <c r="AA23" s="74"/>
      <c r="AB23" s="74"/>
      <c r="AC23" s="74"/>
      <c r="AD23" s="74"/>
      <c r="AE23" s="74"/>
      <c r="AF23" s="74"/>
      <c r="AG23" s="74"/>
      <c r="AH23" s="74"/>
      <c r="AI23" s="74"/>
      <c r="AJ23" s="74"/>
      <c r="AK23" s="157"/>
      <c r="AL23" s="74"/>
      <c r="AM23" s="74"/>
      <c r="AN23" s="74"/>
      <c r="AO23" s="74"/>
      <c r="AP23" s="74"/>
      <c r="AQ23" s="74"/>
      <c r="AR23" s="74"/>
      <c r="AS23" s="74"/>
      <c r="AT23" s="74"/>
      <c r="AU23" s="74"/>
      <c r="AV23" s="74"/>
      <c r="AW23" s="74"/>
      <c r="AX23" s="74"/>
      <c r="AY23" s="74"/>
      <c r="AZ23" s="74"/>
      <c r="BA23" s="74"/>
      <c r="BB23" s="74"/>
      <c r="BC23" s="74"/>
      <c r="BD23" s="74"/>
      <c r="BE23" s="74"/>
      <c r="BF23" s="74"/>
      <c r="BG23" s="74"/>
      <c r="BH23" s="74"/>
      <c r="BI23" s="74"/>
      <c r="BJ23" s="74"/>
      <c r="BK23" s="74"/>
      <c r="BL23" s="74"/>
      <c r="BM23" s="74"/>
      <c r="BN23" s="74"/>
      <c r="BO23" s="74"/>
      <c r="BP23" s="74"/>
      <c r="BQ23" s="74"/>
      <c r="BR23" s="74"/>
      <c r="BS23" s="74"/>
      <c r="BT23" s="74"/>
      <c r="BU23" s="74"/>
      <c r="BV23" s="74"/>
      <c r="BW23" s="74"/>
      <c r="BX23" s="74"/>
      <c r="BY23" s="74"/>
      <c r="BZ23" s="74"/>
      <c r="CA23" s="74"/>
      <c r="CB23" s="74"/>
      <c r="CC23" s="74"/>
      <c r="CD23" s="74"/>
      <c r="CE23" s="74"/>
      <c r="CF23" s="74"/>
      <c r="CG23" s="74"/>
      <c r="CH23" s="74"/>
      <c r="CI23" s="74"/>
      <c r="CJ23" s="74"/>
      <c r="CK23" s="74"/>
      <c r="CL23" s="74"/>
      <c r="CM23" s="74"/>
      <c r="CN23" s="74"/>
      <c r="CO23" s="74"/>
      <c r="CP23" s="74"/>
      <c r="CQ23" s="74"/>
    </row>
    <row r="24" spans="1:98" ht="14.25" customHeight="1">
      <c r="A24" s="316" t="s">
        <v>353</v>
      </c>
      <c r="B24" s="284" t="s">
        <v>11</v>
      </c>
      <c r="C24" s="284" t="s">
        <v>122</v>
      </c>
      <c r="E24" s="74"/>
      <c r="F24" s="74"/>
      <c r="G24" s="74"/>
      <c r="H24" s="74">
        <v>43100</v>
      </c>
      <c r="I24" s="74"/>
      <c r="J24" s="74"/>
      <c r="K24" s="74"/>
      <c r="L24" s="74"/>
      <c r="P24" s="74"/>
      <c r="Q24" s="74"/>
      <c r="R24" s="74"/>
      <c r="S24" s="74"/>
      <c r="T24" s="74"/>
      <c r="U24" s="74"/>
      <c r="V24" s="74"/>
      <c r="W24" s="74"/>
      <c r="X24" s="74"/>
      <c r="Y24" s="74"/>
      <c r="Z24" s="74"/>
      <c r="AA24" s="74"/>
      <c r="AB24" s="74"/>
      <c r="AC24" s="74"/>
      <c r="AD24" s="74"/>
      <c r="AE24" s="74"/>
      <c r="AF24" s="74"/>
      <c r="AG24" s="74"/>
      <c r="AH24" s="74"/>
      <c r="AI24" s="74"/>
      <c r="AJ24" s="74"/>
      <c r="AK24" s="157"/>
      <c r="AL24" s="74"/>
      <c r="AM24" s="74"/>
      <c r="AN24" s="74"/>
      <c r="AO24" s="74"/>
      <c r="AP24" s="74"/>
      <c r="AQ24" s="74"/>
      <c r="AR24" s="74"/>
      <c r="AS24" s="74"/>
      <c r="AT24" s="74"/>
      <c r="AU24" s="74"/>
      <c r="AV24" s="74"/>
      <c r="AW24" s="74"/>
      <c r="AX24" s="74"/>
      <c r="AY24" s="74"/>
      <c r="AZ24" s="74"/>
      <c r="BA24" s="74"/>
      <c r="BB24" s="74"/>
      <c r="BC24" s="74"/>
      <c r="BD24" s="74"/>
      <c r="BE24" s="74"/>
      <c r="BF24" s="74"/>
      <c r="BG24" s="74"/>
      <c r="BH24" s="74"/>
      <c r="BI24" s="74"/>
      <c r="BJ24" s="74"/>
      <c r="BK24" s="74"/>
      <c r="BL24" s="74"/>
      <c r="BM24" s="74"/>
      <c r="BN24" s="74"/>
      <c r="BO24" s="74"/>
      <c r="BP24" s="74"/>
      <c r="BQ24" s="74"/>
      <c r="BR24" s="74"/>
      <c r="BS24" s="74"/>
      <c r="BT24" s="74"/>
      <c r="BU24" s="74"/>
      <c r="BV24" s="74"/>
      <c r="BW24" s="74"/>
      <c r="BX24" s="74"/>
      <c r="BY24" s="74"/>
      <c r="BZ24" s="74"/>
      <c r="CA24" s="74"/>
      <c r="CB24" s="74"/>
      <c r="CC24" s="74"/>
      <c r="CD24" s="74"/>
      <c r="CE24" s="74"/>
      <c r="CF24" s="74"/>
      <c r="CG24" s="74"/>
      <c r="CH24" s="74"/>
      <c r="CI24" s="74"/>
      <c r="CJ24" s="74"/>
      <c r="CK24" s="74"/>
      <c r="CL24" s="74"/>
      <c r="CM24" s="74"/>
      <c r="CN24" s="74"/>
      <c r="CO24" s="74"/>
      <c r="CP24" s="74"/>
      <c r="CQ24" s="74"/>
    </row>
    <row r="25" spans="1:98" ht="14.25" customHeight="1">
      <c r="A25" s="554" t="s">
        <v>246</v>
      </c>
      <c r="B25" s="284" t="s">
        <v>7</v>
      </c>
      <c r="C25" s="284" t="s">
        <v>121</v>
      </c>
      <c r="D25" s="2">
        <v>618825.05000000005</v>
      </c>
      <c r="E25" s="74"/>
      <c r="F25" s="74"/>
      <c r="G25" s="74"/>
      <c r="H25" s="74"/>
      <c r="I25" s="74"/>
      <c r="J25" s="74"/>
      <c r="K25" s="74"/>
      <c r="L25" s="74"/>
      <c r="P25" s="74"/>
      <c r="Q25" s="74"/>
      <c r="R25" s="74"/>
      <c r="S25" s="74"/>
      <c r="T25" s="74"/>
      <c r="U25" s="74"/>
      <c r="V25" s="74"/>
      <c r="W25" s="74"/>
      <c r="X25" s="74"/>
      <c r="Y25" s="74"/>
      <c r="Z25" s="74"/>
      <c r="AA25" s="74"/>
      <c r="AB25" s="74"/>
      <c r="AC25" s="74"/>
      <c r="AD25" s="74"/>
      <c r="AE25" s="74"/>
      <c r="AF25" s="74"/>
      <c r="AG25" s="74"/>
      <c r="AH25" s="74"/>
      <c r="AI25" s="74"/>
      <c r="AJ25" s="74"/>
      <c r="AK25" s="513"/>
      <c r="AL25" s="74"/>
      <c r="AM25" s="74"/>
      <c r="AN25" s="74"/>
      <c r="AO25" s="74"/>
      <c r="AP25" s="74"/>
      <c r="AQ25" s="74"/>
      <c r="AR25" s="74"/>
      <c r="AS25" s="74"/>
      <c r="AT25" s="74"/>
      <c r="AU25" s="74"/>
      <c r="AV25" s="74"/>
      <c r="AW25" s="74"/>
      <c r="AX25" s="74"/>
      <c r="AY25" s="74"/>
      <c r="AZ25" s="74"/>
      <c r="BA25" s="74"/>
      <c r="BB25" s="74"/>
      <c r="BC25" s="74"/>
      <c r="BD25" s="74"/>
      <c r="BE25" s="74"/>
      <c r="BF25" s="74"/>
      <c r="BG25" s="74"/>
      <c r="BH25" s="74"/>
      <c r="BI25" s="74"/>
      <c r="BJ25" s="74"/>
      <c r="BK25" s="74"/>
      <c r="BL25" s="74"/>
      <c r="BM25" s="74"/>
      <c r="BN25" s="74"/>
      <c r="BO25" s="74"/>
      <c r="BP25" s="74"/>
      <c r="BQ25" s="74"/>
      <c r="BR25" s="74"/>
      <c r="BS25" s="74"/>
      <c r="BT25" s="74"/>
      <c r="BU25" s="74"/>
      <c r="BV25" s="74"/>
      <c r="BW25" s="74"/>
      <c r="BX25" s="74"/>
      <c r="BY25" s="74"/>
      <c r="BZ25" s="74"/>
      <c r="CA25" s="74"/>
      <c r="CB25" s="74"/>
      <c r="CC25" s="74"/>
      <c r="CD25" s="74"/>
      <c r="CE25" s="74"/>
      <c r="CF25" s="74"/>
      <c r="CG25" s="74"/>
      <c r="CH25" s="74"/>
      <c r="CI25" s="74"/>
      <c r="CJ25" s="74"/>
      <c r="CK25" s="74"/>
      <c r="CL25" s="74"/>
      <c r="CM25" s="74"/>
      <c r="CN25" s="74"/>
      <c r="CO25" s="74"/>
      <c r="CP25" s="74"/>
      <c r="CQ25" s="74"/>
    </row>
    <row r="26" spans="1:98" ht="14.25" customHeight="1">
      <c r="A26" s="554" t="s">
        <v>246</v>
      </c>
      <c r="B26" s="284" t="s">
        <v>11</v>
      </c>
      <c r="C26" s="284" t="s">
        <v>122</v>
      </c>
      <c r="F26" s="74"/>
      <c r="G26" s="74"/>
      <c r="H26" s="74">
        <v>54732.5</v>
      </c>
      <c r="I26" s="74"/>
      <c r="J26" s="74"/>
      <c r="K26" s="74"/>
      <c r="L26" s="74"/>
      <c r="P26" s="74"/>
      <c r="Q26" s="74"/>
      <c r="R26" s="74"/>
      <c r="S26" s="74"/>
      <c r="T26" s="74"/>
      <c r="U26" s="74"/>
      <c r="V26" s="74"/>
      <c r="W26" s="74"/>
      <c r="X26" s="74"/>
      <c r="Y26" s="157"/>
      <c r="Z26" s="74"/>
      <c r="AA26" s="74"/>
      <c r="AB26" s="74"/>
      <c r="AC26" s="74"/>
      <c r="AD26" s="74"/>
      <c r="AE26" s="74"/>
      <c r="AF26" s="74"/>
      <c r="AG26" s="74"/>
      <c r="AH26" s="74"/>
      <c r="AI26" s="74"/>
      <c r="AJ26" s="74"/>
      <c r="AK26" s="209"/>
      <c r="AL26" s="74"/>
      <c r="AM26" s="74"/>
      <c r="AN26" s="74"/>
      <c r="AO26" s="74"/>
      <c r="AP26" s="74"/>
      <c r="AQ26" s="74"/>
      <c r="AR26" s="74"/>
      <c r="AS26" s="74"/>
      <c r="AT26" s="74"/>
      <c r="AU26" s="74"/>
      <c r="AV26" s="74"/>
      <c r="AW26" s="74"/>
      <c r="AX26" s="74"/>
      <c r="AY26" s="74"/>
      <c r="AZ26" s="74"/>
      <c r="BA26" s="74"/>
      <c r="BB26" s="74"/>
      <c r="BC26" s="74"/>
      <c r="BD26" s="74"/>
      <c r="BE26" s="74"/>
      <c r="BF26" s="74"/>
      <c r="BG26" s="74"/>
      <c r="BH26" s="74"/>
      <c r="BI26" s="74"/>
      <c r="BJ26" s="74"/>
      <c r="BK26" s="74"/>
      <c r="BL26" s="74"/>
      <c r="BM26" s="74"/>
      <c r="BN26" s="74"/>
      <c r="BO26" s="74"/>
      <c r="BP26" s="74"/>
      <c r="BQ26" s="74"/>
      <c r="BR26" s="74"/>
      <c r="BS26" s="74"/>
      <c r="BT26" s="74"/>
      <c r="BU26" s="74"/>
      <c r="BV26" s="74"/>
      <c r="BW26" s="74"/>
      <c r="BX26" s="74"/>
      <c r="BY26" s="74"/>
      <c r="BZ26" s="74"/>
      <c r="CA26" s="74"/>
      <c r="CB26" s="74"/>
      <c r="CC26" s="74"/>
      <c r="CD26" s="74"/>
      <c r="CE26" s="74"/>
      <c r="CF26" s="74"/>
      <c r="CG26" s="74"/>
      <c r="CH26" s="74"/>
      <c r="CI26" s="74"/>
      <c r="CJ26" s="74"/>
      <c r="CK26" s="74"/>
      <c r="CL26" s="74"/>
      <c r="CM26" s="74"/>
      <c r="CN26" s="74"/>
      <c r="CO26" s="74"/>
      <c r="CP26" s="74"/>
      <c r="CQ26" s="74"/>
    </row>
    <row r="27" spans="1:98" s="1" customFormat="1" ht="14.25" customHeight="1">
      <c r="A27" s="193"/>
      <c r="B27" s="566"/>
      <c r="D27" s="3"/>
      <c r="E27" s="75"/>
      <c r="F27" s="75"/>
      <c r="G27" s="75"/>
      <c r="H27" s="75"/>
      <c r="I27" s="75"/>
      <c r="J27" s="75"/>
      <c r="K27" s="75"/>
      <c r="L27" s="75"/>
      <c r="M27" s="181"/>
      <c r="N27" s="181"/>
      <c r="O27" s="181"/>
      <c r="P27" s="181"/>
      <c r="Q27" s="75"/>
      <c r="R27" s="75"/>
      <c r="S27" s="75"/>
      <c r="T27" s="75"/>
      <c r="U27" s="75"/>
      <c r="V27" s="75"/>
      <c r="W27" s="75"/>
      <c r="X27" s="75"/>
      <c r="Y27" s="157"/>
      <c r="Z27" s="75"/>
      <c r="AA27" s="75"/>
      <c r="AB27" s="75"/>
      <c r="AC27" s="75"/>
      <c r="AD27" s="75"/>
      <c r="AE27" s="75"/>
      <c r="AF27" s="75"/>
      <c r="AG27" s="75"/>
      <c r="AH27" s="75"/>
      <c r="AI27" s="75"/>
      <c r="AJ27" s="75"/>
      <c r="AK27" s="181"/>
      <c r="AL27" s="75"/>
      <c r="AM27" s="75"/>
      <c r="AN27" s="75"/>
      <c r="AO27" s="75"/>
      <c r="AP27" s="75"/>
      <c r="AQ27" s="75"/>
      <c r="AR27" s="75"/>
      <c r="AS27" s="75"/>
      <c r="AT27" s="75"/>
      <c r="AU27" s="75"/>
      <c r="AV27" s="75"/>
      <c r="AW27" s="75"/>
      <c r="AX27" s="75"/>
      <c r="AY27" s="75"/>
      <c r="AZ27" s="75"/>
      <c r="BA27" s="75"/>
      <c r="BB27" s="75"/>
      <c r="BC27" s="75"/>
      <c r="BD27" s="75"/>
      <c r="BE27" s="75"/>
      <c r="BF27" s="75"/>
      <c r="BG27" s="75"/>
      <c r="BH27" s="75"/>
      <c r="BI27" s="75"/>
      <c r="BJ27" s="75"/>
      <c r="BK27" s="75"/>
      <c r="BL27" s="75"/>
      <c r="BM27" s="75"/>
      <c r="BN27" s="75"/>
      <c r="BO27" s="75"/>
      <c r="BP27" s="75"/>
      <c r="BQ27" s="75"/>
      <c r="BR27" s="75"/>
      <c r="BS27" s="75"/>
      <c r="BT27" s="75"/>
      <c r="BU27" s="75"/>
      <c r="BV27" s="75"/>
      <c r="BW27" s="75"/>
      <c r="BX27" s="75"/>
      <c r="BY27" s="75"/>
      <c r="BZ27" s="75"/>
      <c r="CA27" s="75"/>
      <c r="CB27" s="75"/>
      <c r="CC27" s="75"/>
      <c r="CD27" s="75"/>
      <c r="CE27" s="75"/>
      <c r="CF27" s="75"/>
      <c r="CG27" s="75"/>
      <c r="CH27" s="75"/>
      <c r="CI27" s="75"/>
      <c r="CJ27" s="75"/>
      <c r="CK27" s="75"/>
      <c r="CL27" s="75"/>
      <c r="CM27" s="75"/>
      <c r="CN27" s="75"/>
      <c r="CO27" s="75"/>
      <c r="CP27" s="75"/>
      <c r="CQ27" s="75"/>
      <c r="CR27" s="3"/>
      <c r="CS27" s="3"/>
    </row>
    <row r="28" spans="1:98" ht="14.25" customHeight="1">
      <c r="A28" s="1" t="s">
        <v>1030</v>
      </c>
      <c r="B28" s="284" t="s">
        <v>11</v>
      </c>
      <c r="C28" s="284" t="s">
        <v>122</v>
      </c>
      <c r="E28" s="74"/>
      <c r="F28" s="74"/>
      <c r="G28" s="74"/>
      <c r="H28" s="74">
        <v>1610819.15</v>
      </c>
      <c r="I28" s="74"/>
      <c r="J28" s="74"/>
      <c r="K28" s="74"/>
      <c r="L28" s="74"/>
      <c r="M28" s="157"/>
      <c r="N28" s="157"/>
      <c r="O28" s="157"/>
      <c r="P28" s="157"/>
      <c r="Q28" s="157"/>
      <c r="R28" s="74"/>
      <c r="S28" s="74"/>
      <c r="T28" s="74"/>
      <c r="U28" s="74"/>
      <c r="V28" s="74"/>
      <c r="W28" s="74"/>
      <c r="X28" s="74"/>
      <c r="Y28" s="74"/>
      <c r="Z28" s="74"/>
      <c r="AA28" s="74"/>
      <c r="AB28" s="74"/>
      <c r="AC28" s="74"/>
      <c r="AD28" s="74"/>
      <c r="AE28" s="74"/>
      <c r="AF28" s="74"/>
      <c r="AG28" s="74"/>
      <c r="AH28" s="74"/>
      <c r="AI28" s="74"/>
      <c r="AJ28" s="74"/>
      <c r="AL28" s="74"/>
      <c r="AM28" s="74"/>
      <c r="AN28" s="74"/>
      <c r="AO28" s="74"/>
      <c r="AP28" s="74"/>
      <c r="AQ28" s="74"/>
      <c r="AR28" s="74"/>
      <c r="AS28" s="74"/>
      <c r="AT28" s="74"/>
      <c r="AU28" s="74"/>
      <c r="AV28" s="74"/>
      <c r="AW28" s="74"/>
      <c r="AX28" s="74"/>
      <c r="AY28" s="74"/>
      <c r="AZ28" s="74"/>
      <c r="BA28" s="74"/>
      <c r="BB28" s="74"/>
      <c r="BC28" s="74"/>
      <c r="BD28" s="74"/>
      <c r="BE28" s="74"/>
      <c r="BF28" s="74"/>
      <c r="BG28" s="74"/>
      <c r="BH28" s="74"/>
      <c r="BI28" s="74"/>
      <c r="BJ28" s="74"/>
      <c r="BK28" s="74"/>
      <c r="BL28" s="74"/>
      <c r="BM28" s="74"/>
      <c r="BN28" s="74"/>
      <c r="BO28" s="74"/>
      <c r="BP28" s="74"/>
      <c r="BQ28" s="74"/>
      <c r="BR28" s="74"/>
      <c r="BS28" s="74"/>
      <c r="BT28" s="74"/>
      <c r="BU28" s="74"/>
      <c r="BV28" s="74"/>
      <c r="BW28" s="74"/>
      <c r="BX28" s="74"/>
      <c r="BY28" s="74"/>
      <c r="BZ28" s="74"/>
      <c r="CA28" s="74"/>
      <c r="CB28" s="74"/>
      <c r="CC28" s="74"/>
      <c r="CD28" s="74"/>
      <c r="CE28" s="74"/>
      <c r="CF28" s="74"/>
      <c r="CG28" s="74"/>
      <c r="CH28" s="74"/>
      <c r="CI28" s="74"/>
      <c r="CJ28" s="74"/>
      <c r="CK28" s="74"/>
      <c r="CL28" s="74"/>
      <c r="CM28" s="74"/>
      <c r="CN28" s="74"/>
      <c r="CO28" s="74"/>
      <c r="CP28" s="74"/>
      <c r="CQ28" s="74"/>
    </row>
    <row r="29" spans="1:98">
      <c r="A29" s="107" t="s">
        <v>1031</v>
      </c>
      <c r="B29" s="284" t="s">
        <v>7</v>
      </c>
      <c r="C29" s="284" t="s">
        <v>121</v>
      </c>
      <c r="D29" s="2">
        <v>2021459</v>
      </c>
      <c r="E29" s="74"/>
      <c r="F29" s="74"/>
      <c r="G29" s="74"/>
      <c r="I29" s="74"/>
      <c r="J29" s="74"/>
      <c r="K29" s="74"/>
      <c r="L29" s="74"/>
      <c r="M29" s="157"/>
      <c r="N29" s="157"/>
      <c r="O29" s="157"/>
      <c r="P29" s="74"/>
      <c r="Q29" s="157"/>
      <c r="R29" s="74"/>
      <c r="S29" s="74"/>
      <c r="T29" s="74"/>
      <c r="U29" s="74"/>
      <c r="V29" s="74"/>
      <c r="W29" s="74"/>
      <c r="X29" s="74"/>
      <c r="Y29" s="74"/>
      <c r="Z29" s="74"/>
      <c r="AA29" s="74"/>
      <c r="AB29" s="74"/>
      <c r="AC29" s="74"/>
      <c r="AD29" s="74"/>
      <c r="AE29" s="74"/>
      <c r="AF29" s="74"/>
      <c r="AG29" s="74"/>
      <c r="AH29" s="74"/>
      <c r="AI29" s="74"/>
      <c r="AJ29" s="74"/>
      <c r="AL29" s="74"/>
      <c r="AM29" s="74"/>
      <c r="AN29" s="74"/>
      <c r="AO29" s="74"/>
      <c r="AP29" s="74"/>
      <c r="AQ29" s="74"/>
      <c r="AR29" s="74"/>
      <c r="AS29" s="74"/>
      <c r="AT29" s="74"/>
      <c r="AU29" s="74"/>
      <c r="AV29" s="74"/>
      <c r="AW29" s="74"/>
      <c r="AX29" s="74"/>
      <c r="AY29" s="74"/>
      <c r="AZ29" s="74"/>
      <c r="BA29" s="74"/>
      <c r="BB29" s="74"/>
      <c r="BC29" s="74"/>
      <c r="BD29" s="74"/>
      <c r="BE29" s="74"/>
      <c r="BF29" s="74"/>
      <c r="BG29" s="74"/>
      <c r="BH29" s="74"/>
      <c r="BI29" s="74"/>
      <c r="BJ29" s="74"/>
      <c r="BK29" s="74"/>
      <c r="BL29" s="74"/>
      <c r="BM29" s="74"/>
      <c r="BN29" s="74"/>
      <c r="BO29" s="74"/>
      <c r="BP29" s="74"/>
      <c r="BQ29" s="74"/>
      <c r="BR29" s="74"/>
      <c r="BS29" s="74"/>
      <c r="BT29" s="74"/>
      <c r="BU29" s="74"/>
      <c r="BV29" s="74"/>
      <c r="BW29" s="74"/>
      <c r="BX29" s="74"/>
      <c r="BY29" s="74"/>
      <c r="BZ29" s="74"/>
      <c r="CA29" s="74"/>
      <c r="CB29" s="74"/>
      <c r="CC29" s="74"/>
      <c r="CD29" s="74"/>
      <c r="CE29" s="74"/>
      <c r="CF29" s="74"/>
      <c r="CG29" s="74"/>
      <c r="CH29" s="74"/>
      <c r="CI29" s="74"/>
      <c r="CJ29" s="74"/>
      <c r="CK29" s="74"/>
      <c r="CL29" s="74"/>
      <c r="CM29" s="74"/>
      <c r="CN29" s="74"/>
      <c r="CO29" s="74"/>
      <c r="CP29" s="74"/>
      <c r="CQ29" s="74"/>
    </row>
    <row r="30" spans="1:98" ht="12.75" customHeight="1">
      <c r="B30" s="108"/>
      <c r="C30" s="228"/>
      <c r="M30" s="157"/>
      <c r="N30" s="157"/>
      <c r="O30" s="157"/>
      <c r="AK30" s="157"/>
    </row>
    <row r="31" spans="1:98" ht="14.25" customHeight="1">
      <c r="A31" s="107" t="s">
        <v>1285</v>
      </c>
      <c r="B31" s="284" t="s">
        <v>7</v>
      </c>
      <c r="C31" s="284" t="s">
        <v>121</v>
      </c>
      <c r="D31" s="2">
        <v>618825.05000000005</v>
      </c>
      <c r="E31" s="74"/>
      <c r="F31" s="74"/>
      <c r="G31" s="74"/>
      <c r="H31" s="74"/>
      <c r="I31" s="74"/>
      <c r="J31" s="74"/>
      <c r="K31" s="74"/>
      <c r="L31" s="74"/>
      <c r="M31" s="157"/>
      <c r="N31" s="157"/>
      <c r="O31" s="157"/>
      <c r="P31" s="74"/>
      <c r="Q31" s="74"/>
      <c r="R31" s="74"/>
      <c r="S31" s="74"/>
      <c r="T31" s="74"/>
      <c r="U31" s="74"/>
      <c r="V31" s="74"/>
      <c r="W31" s="74"/>
      <c r="X31" s="74"/>
      <c r="Y31" s="74"/>
      <c r="Z31" s="74"/>
      <c r="AA31" s="74"/>
      <c r="AB31" s="74"/>
      <c r="AC31" s="74"/>
      <c r="AD31" s="74"/>
      <c r="AE31" s="74"/>
      <c r="AF31" s="74"/>
      <c r="AG31" s="74"/>
      <c r="AH31" s="74"/>
      <c r="AI31" s="74"/>
      <c r="AJ31" s="74"/>
      <c r="AK31" s="157"/>
      <c r="AL31" s="74"/>
      <c r="AM31" s="74"/>
      <c r="AN31" s="74"/>
      <c r="AO31" s="74"/>
      <c r="AP31" s="74"/>
      <c r="AQ31" s="74"/>
      <c r="AR31" s="74"/>
      <c r="AS31" s="74"/>
      <c r="AT31" s="74"/>
      <c r="AU31" s="74"/>
      <c r="AV31" s="74"/>
      <c r="AW31" s="74"/>
      <c r="AX31" s="74"/>
      <c r="AY31" s="74"/>
      <c r="AZ31" s="74"/>
      <c r="BA31" s="74"/>
      <c r="BB31" s="74"/>
      <c r="BC31" s="74"/>
      <c r="BD31" s="74"/>
      <c r="BE31" s="74"/>
      <c r="BF31" s="74"/>
      <c r="BG31" s="74"/>
      <c r="BH31" s="74"/>
      <c r="BI31" s="74"/>
      <c r="BJ31" s="74"/>
      <c r="BK31" s="74"/>
      <c r="BL31" s="74"/>
      <c r="BM31" s="74"/>
      <c r="BN31" s="74"/>
      <c r="BO31" s="74"/>
      <c r="BP31" s="74"/>
      <c r="BQ31" s="74"/>
      <c r="BR31" s="74"/>
      <c r="BS31" s="74"/>
      <c r="BT31" s="74"/>
      <c r="BU31" s="74"/>
      <c r="BV31" s="74"/>
      <c r="BW31" s="74"/>
      <c r="BX31" s="74"/>
      <c r="BY31" s="74"/>
      <c r="BZ31" s="74"/>
      <c r="CA31" s="74"/>
      <c r="CB31" s="74"/>
      <c r="CC31" s="74"/>
      <c r="CD31" s="74"/>
      <c r="CE31" s="74"/>
      <c r="CF31" s="74"/>
      <c r="CG31" s="74"/>
      <c r="CH31" s="74"/>
      <c r="CI31" s="74"/>
      <c r="CJ31" s="74"/>
      <c r="CL31" s="74"/>
      <c r="CM31" s="74"/>
      <c r="CN31" s="74"/>
      <c r="CO31" s="74"/>
      <c r="CP31" s="74"/>
      <c r="CQ31" s="74"/>
    </row>
    <row r="32" spans="1:98" ht="14.25" customHeight="1">
      <c r="A32" s="107" t="s">
        <v>1285</v>
      </c>
      <c r="B32" s="284" t="s">
        <v>11</v>
      </c>
      <c r="C32" s="284" t="s">
        <v>122</v>
      </c>
      <c r="E32" s="227"/>
      <c r="F32" s="157"/>
      <c r="G32" s="227"/>
      <c r="H32" s="109">
        <v>54732.5</v>
      </c>
      <c r="L32" s="157"/>
      <c r="M32" s="157"/>
      <c r="N32" s="157"/>
      <c r="O32" s="157"/>
      <c r="R32" s="157"/>
      <c r="V32" s="157"/>
      <c r="W32" s="157"/>
      <c r="Y32" s="157"/>
      <c r="AE32" s="157"/>
      <c r="AK32" s="80"/>
      <c r="BO32" s="157"/>
      <c r="BP32" s="157"/>
      <c r="BR32" s="157"/>
      <c r="CB32" s="157"/>
      <c r="CC32"/>
      <c r="CK32" s="74"/>
      <c r="CT32" s="2"/>
    </row>
    <row r="33" spans="1:256" ht="12.75" customHeight="1">
      <c r="A33" s="107"/>
      <c r="B33" s="227"/>
      <c r="C33" s="227"/>
      <c r="M33" s="157"/>
      <c r="N33" s="157"/>
      <c r="O33" s="157"/>
      <c r="P33" s="157"/>
      <c r="AK33" s="157"/>
    </row>
    <row r="34" spans="1:256" ht="13.2" customHeight="1">
      <c r="A34" s="107" t="s">
        <v>365</v>
      </c>
      <c r="B34" s="231" t="s">
        <v>482</v>
      </c>
      <c r="C34" s="227" t="s">
        <v>1281</v>
      </c>
      <c r="D34"/>
      <c r="E34" s="74"/>
      <c r="F34" s="74"/>
      <c r="G34" s="74"/>
      <c r="H34" s="74"/>
      <c r="I34" s="74"/>
      <c r="J34" s="74"/>
      <c r="K34" s="74"/>
      <c r="L34" s="74"/>
      <c r="M34" s="157"/>
      <c r="N34" s="157"/>
      <c r="O34" s="157"/>
      <c r="P34" s="157"/>
      <c r="Q34" s="74"/>
      <c r="R34" s="74"/>
      <c r="S34" s="157"/>
      <c r="T34" s="157"/>
      <c r="U34" s="157"/>
      <c r="V34" s="74"/>
      <c r="W34" s="74"/>
      <c r="X34" s="157"/>
      <c r="Y34" s="157"/>
      <c r="Z34" s="157"/>
      <c r="AA34" s="157"/>
      <c r="AB34" s="157"/>
      <c r="AC34" s="157"/>
      <c r="AD34" s="157"/>
      <c r="AE34" s="74"/>
      <c r="AF34" s="74"/>
      <c r="AG34" s="74"/>
      <c r="AH34" s="74"/>
      <c r="AI34" s="74"/>
      <c r="AJ34" s="74"/>
      <c r="AK34" s="74">
        <v>274999.95</v>
      </c>
      <c r="AL34" s="157"/>
      <c r="AM34" s="157"/>
      <c r="AN34" s="157"/>
      <c r="AO34" s="157"/>
      <c r="AP34" s="74"/>
      <c r="AQ34" s="157"/>
      <c r="AR34" s="157"/>
      <c r="AS34" s="74"/>
      <c r="AT34" s="74"/>
      <c r="AU34" s="157"/>
      <c r="AV34" s="157"/>
      <c r="AW34" s="74"/>
      <c r="AX34" s="157"/>
      <c r="AY34" s="74"/>
      <c r="AZ34" s="74"/>
      <c r="BA34" s="74"/>
      <c r="BB34" s="74"/>
      <c r="BC34" s="74"/>
      <c r="BD34" s="74"/>
      <c r="BE34" s="74"/>
      <c r="BF34" s="74"/>
      <c r="BG34" s="157"/>
      <c r="BH34" s="80"/>
      <c r="BI34" s="157"/>
      <c r="BJ34" s="74"/>
      <c r="BK34" s="157"/>
      <c r="BL34" s="157"/>
      <c r="BM34" s="157"/>
      <c r="BN34" s="157"/>
      <c r="BO34" s="74"/>
      <c r="BP34" s="74"/>
      <c r="BQ34" s="157"/>
      <c r="BR34" s="74"/>
      <c r="BS34" s="157"/>
      <c r="BT34" s="157"/>
      <c r="BU34" s="157"/>
      <c r="BV34" s="157"/>
      <c r="BX34" s="74"/>
      <c r="BY34" s="74"/>
      <c r="BZ34" s="74"/>
      <c r="CA34" s="74"/>
      <c r="CB34" s="74"/>
      <c r="CC34" s="74"/>
      <c r="CD34" s="157"/>
      <c r="CE34" s="157"/>
      <c r="CF34" s="74"/>
      <c r="CG34" s="74"/>
      <c r="CH34" s="74"/>
      <c r="CI34" s="74"/>
      <c r="CJ34" s="74"/>
      <c r="CK34" s="74"/>
      <c r="CL34" s="74"/>
      <c r="CM34" s="74"/>
      <c r="CN34" s="74"/>
      <c r="CO34" s="74"/>
      <c r="CP34" s="74"/>
      <c r="CQ34" s="74"/>
      <c r="CR34" s="74"/>
      <c r="CS34" s="74"/>
      <c r="CT34" s="74"/>
      <c r="CU34" s="74"/>
      <c r="CV34" s="2"/>
      <c r="CW34" s="2"/>
    </row>
    <row r="35" spans="1:256" s="217" customFormat="1">
      <c r="A35" s="107">
        <v>424</v>
      </c>
      <c r="B35" s="748" t="s">
        <v>1286</v>
      </c>
      <c r="C35" s="749" t="s">
        <v>393</v>
      </c>
      <c r="D35" s="157"/>
      <c r="E35" s="157"/>
      <c r="F35" s="157"/>
      <c r="G35" s="157"/>
      <c r="H35" s="157"/>
      <c r="I35" s="157"/>
      <c r="J35" s="157"/>
      <c r="K35" s="157"/>
      <c r="L35" s="157"/>
      <c r="M35" s="157"/>
      <c r="N35" s="157"/>
      <c r="O35" s="157"/>
      <c r="P35" s="157"/>
      <c r="Q35" s="157"/>
      <c r="R35" s="157"/>
      <c r="S35" s="157"/>
      <c r="T35" s="157"/>
      <c r="U35" s="157"/>
      <c r="V35" s="157"/>
      <c r="W35" s="157"/>
      <c r="X35" s="157"/>
      <c r="Y35" s="157"/>
      <c r="Z35" s="157"/>
      <c r="AA35" s="157"/>
      <c r="AB35" s="157"/>
      <c r="AC35" s="157"/>
      <c r="AD35" s="157"/>
      <c r="AE35" s="157"/>
      <c r="AF35" s="157"/>
      <c r="AG35" s="157"/>
      <c r="AH35" s="157"/>
      <c r="AI35" s="157"/>
      <c r="AJ35" s="157"/>
      <c r="AK35" s="2">
        <v>224999.96</v>
      </c>
      <c r="AL35" s="157"/>
      <c r="AM35" s="157"/>
      <c r="AN35" s="157"/>
      <c r="AO35" s="157"/>
      <c r="AP35" s="157"/>
      <c r="AQ35" s="157"/>
      <c r="AR35" s="157"/>
      <c r="AS35" s="157"/>
      <c r="AT35" s="157"/>
      <c r="AU35" s="157"/>
      <c r="AV35" s="157"/>
      <c r="AW35" s="157"/>
      <c r="AX35" s="157"/>
      <c r="AY35" s="157"/>
      <c r="AZ35" s="157"/>
      <c r="BA35" s="157"/>
      <c r="BB35" s="157"/>
      <c r="BC35" s="157"/>
      <c r="BD35" s="157"/>
      <c r="BE35" s="157"/>
      <c r="BF35" s="157"/>
      <c r="BG35" s="157"/>
      <c r="BH35" s="157"/>
      <c r="BI35" s="157"/>
      <c r="BJ35" s="157"/>
      <c r="BK35" s="157"/>
      <c r="BL35" s="157"/>
      <c r="BM35" s="157"/>
      <c r="BN35" s="157"/>
      <c r="BO35" s="157"/>
      <c r="BP35" s="157"/>
      <c r="BQ35" s="157"/>
      <c r="BR35" s="157"/>
      <c r="BS35" s="157"/>
      <c r="BT35" s="157"/>
      <c r="BU35" s="157"/>
      <c r="BV35" s="157"/>
      <c r="BW35" s="157"/>
      <c r="BX35" s="157"/>
      <c r="BY35" s="157"/>
      <c r="BZ35" s="157"/>
      <c r="CA35" s="157"/>
      <c r="CB35" s="157"/>
      <c r="CC35" s="157"/>
      <c r="CD35" s="157"/>
      <c r="CE35" s="157"/>
      <c r="CF35" s="157"/>
      <c r="CG35" s="157"/>
      <c r="CH35" s="157"/>
      <c r="CI35" s="157"/>
      <c r="CJ35" s="157"/>
      <c r="CK35" s="157"/>
      <c r="CL35" s="157"/>
      <c r="CM35" s="157"/>
      <c r="CN35" s="157"/>
      <c r="CO35" s="157"/>
      <c r="CP35" s="157"/>
      <c r="CQ35" s="157"/>
      <c r="CR35" s="157"/>
      <c r="CS35" s="157"/>
      <c r="CT35" s="157"/>
      <c r="CU35" s="157"/>
      <c r="CV35" s="157"/>
      <c r="CW35" s="157"/>
      <c r="CX35" s="157"/>
      <c r="CY35" s="157"/>
      <c r="CZ35" s="157"/>
      <c r="DA35" s="157"/>
      <c r="DB35" s="157"/>
      <c r="DC35" s="157"/>
      <c r="DD35" s="157"/>
      <c r="DE35" s="157"/>
      <c r="DF35" s="157"/>
      <c r="DG35" s="157"/>
      <c r="DH35" s="157"/>
      <c r="DI35" s="157"/>
      <c r="DJ35" s="157"/>
      <c r="DK35" s="157"/>
      <c r="DL35" s="157"/>
      <c r="DM35" s="157"/>
      <c r="DN35" s="157"/>
      <c r="DO35" s="157"/>
      <c r="DP35" s="157"/>
      <c r="DQ35" s="157"/>
      <c r="DR35" s="157"/>
      <c r="DS35" s="157"/>
      <c r="DT35" s="157"/>
      <c r="DU35" s="157"/>
      <c r="DV35" s="157"/>
      <c r="DW35" s="157"/>
      <c r="DX35" s="157"/>
      <c r="DY35" s="157"/>
      <c r="DZ35" s="157"/>
      <c r="EA35" s="157"/>
      <c r="EB35" s="157"/>
      <c r="EC35" s="157"/>
      <c r="ED35" s="157"/>
      <c r="EE35" s="157"/>
      <c r="EF35" s="157"/>
      <c r="EG35" s="157"/>
      <c r="EH35" s="157"/>
      <c r="EI35" s="157"/>
      <c r="EJ35" s="157"/>
      <c r="EK35" s="157"/>
      <c r="EL35" s="157"/>
      <c r="EM35" s="157"/>
      <c r="EN35" s="157"/>
      <c r="EO35" s="157"/>
      <c r="EP35" s="157"/>
      <c r="EQ35" s="157"/>
      <c r="ER35" s="157"/>
      <c r="ES35" s="157"/>
      <c r="ET35" s="157"/>
      <c r="EU35" s="157"/>
      <c r="EV35" s="157"/>
      <c r="EW35" s="157"/>
      <c r="EX35" s="157"/>
      <c r="EY35" s="157"/>
      <c r="EZ35" s="157"/>
      <c r="FA35" s="157"/>
      <c r="FB35" s="157"/>
      <c r="FC35" s="157"/>
      <c r="FD35" s="157"/>
      <c r="FE35" s="157"/>
      <c r="FF35" s="157"/>
      <c r="FG35" s="157"/>
      <c r="FH35" s="157"/>
      <c r="FI35" s="157"/>
      <c r="FJ35" s="157"/>
      <c r="FK35" s="157"/>
      <c r="FL35" s="157"/>
      <c r="FM35" s="157"/>
      <c r="FN35" s="157"/>
      <c r="FO35" s="157"/>
      <c r="FP35" s="157"/>
      <c r="FQ35" s="157"/>
      <c r="FR35" s="157"/>
      <c r="FS35" s="157"/>
      <c r="FT35" s="157"/>
      <c r="FU35" s="157"/>
      <c r="FV35" s="157"/>
      <c r="FW35" s="157"/>
      <c r="FX35" s="157"/>
      <c r="FY35" s="157"/>
      <c r="FZ35" s="157"/>
      <c r="GA35" s="157"/>
      <c r="GB35" s="157"/>
      <c r="GC35" s="157"/>
      <c r="GD35" s="157"/>
      <c r="GE35" s="157"/>
      <c r="GF35" s="157"/>
      <c r="GG35" s="157"/>
      <c r="GH35" s="157"/>
      <c r="GI35" s="157"/>
      <c r="GJ35" s="157"/>
      <c r="GK35" s="157"/>
      <c r="GL35" s="157"/>
      <c r="GM35" s="157"/>
      <c r="GN35" s="157"/>
      <c r="GO35" s="157"/>
      <c r="GP35" s="157"/>
      <c r="GQ35" s="157"/>
      <c r="GR35" s="157"/>
      <c r="GS35" s="157"/>
      <c r="GT35" s="157"/>
      <c r="GU35" s="157"/>
      <c r="GV35" s="157"/>
      <c r="GW35" s="157"/>
      <c r="GX35" s="157"/>
      <c r="GY35" s="157"/>
      <c r="GZ35" s="157"/>
      <c r="HA35" s="157"/>
      <c r="HB35" s="157"/>
      <c r="HC35" s="157"/>
      <c r="HD35" s="157"/>
      <c r="HE35" s="157"/>
      <c r="HF35" s="157"/>
      <c r="HG35" s="157"/>
      <c r="HH35" s="157"/>
      <c r="HI35" s="157"/>
      <c r="HJ35" s="157"/>
      <c r="HK35" s="157"/>
      <c r="HL35" s="157"/>
      <c r="HM35" s="157"/>
      <c r="HN35" s="157"/>
      <c r="HO35" s="157"/>
      <c r="HP35" s="157"/>
      <c r="HQ35" s="157"/>
      <c r="HR35" s="157"/>
      <c r="HS35" s="157"/>
      <c r="HT35" s="157"/>
      <c r="HU35" s="157"/>
      <c r="HV35" s="157"/>
      <c r="HW35" s="157"/>
      <c r="HX35" s="157"/>
      <c r="HY35" s="157"/>
      <c r="HZ35" s="157"/>
      <c r="IA35" s="157"/>
      <c r="IB35" s="157"/>
      <c r="IC35" s="157"/>
      <c r="ID35" s="157"/>
      <c r="IE35" s="157"/>
      <c r="IF35" s="157"/>
      <c r="IG35" s="157"/>
      <c r="IH35" s="157"/>
      <c r="II35" s="157"/>
      <c r="IJ35" s="157"/>
      <c r="IK35" s="157"/>
      <c r="IL35" s="157"/>
      <c r="IM35" s="157"/>
      <c r="IN35" s="157"/>
      <c r="IO35" s="157"/>
      <c r="IP35" s="157"/>
      <c r="IQ35" s="157"/>
      <c r="IR35" s="157"/>
      <c r="IS35" s="157"/>
      <c r="IT35" s="157"/>
      <c r="IU35" s="157"/>
      <c r="IV35" s="157"/>
    </row>
    <row r="36" spans="1:256" ht="15" customHeight="1">
      <c r="B36" s="231"/>
      <c r="C36" t="s">
        <v>1287</v>
      </c>
      <c r="D36" s="74"/>
      <c r="E36" s="74"/>
      <c r="F36" s="157"/>
      <c r="G36" s="74"/>
      <c r="H36" s="74"/>
      <c r="J36" s="74"/>
      <c r="K36" s="74"/>
      <c r="L36" s="157"/>
      <c r="M36" s="74"/>
      <c r="N36" s="74"/>
      <c r="O36" s="74"/>
      <c r="P36" s="74"/>
      <c r="Q36" s="74"/>
      <c r="R36" s="74"/>
      <c r="S36" s="157"/>
      <c r="T36" s="74"/>
      <c r="U36" s="157"/>
      <c r="V36" s="74"/>
      <c r="W36" s="74"/>
      <c r="X36" s="157"/>
      <c r="Y36" s="157">
        <v>56991.48</v>
      </c>
      <c r="Z36" s="74"/>
      <c r="AA36" s="157"/>
      <c r="AB36" s="74"/>
      <c r="AC36" s="74"/>
      <c r="AD36" s="157"/>
      <c r="AE36" s="157"/>
      <c r="AF36" s="157"/>
      <c r="AG36" s="74"/>
      <c r="AH36" s="74"/>
      <c r="AI36" s="74"/>
      <c r="AJ36" s="74"/>
      <c r="AK36" s="157"/>
      <c r="AL36" s="74"/>
      <c r="AN36" s="74"/>
      <c r="AO36" s="74"/>
      <c r="AP36" s="74"/>
      <c r="AQ36" s="74"/>
      <c r="AR36" s="74"/>
      <c r="AS36" s="74"/>
      <c r="AT36" s="74"/>
      <c r="AU36" s="157"/>
      <c r="AV36" s="74"/>
      <c r="AW36" s="74"/>
      <c r="AX36" s="74"/>
      <c r="AY36" s="74"/>
      <c r="AZ36" s="74"/>
      <c r="BA36" s="74"/>
      <c r="BB36" s="74"/>
      <c r="BC36" s="74"/>
      <c r="BD36" s="74"/>
      <c r="BE36" s="74"/>
      <c r="BF36" s="74"/>
      <c r="BG36" s="74"/>
      <c r="BH36" s="74"/>
      <c r="BI36" s="74"/>
      <c r="BJ36" s="74"/>
      <c r="BK36" s="74"/>
      <c r="BL36" s="74"/>
      <c r="BM36" s="74"/>
      <c r="BN36" s="74"/>
      <c r="BO36" s="74"/>
      <c r="BP36" s="74"/>
      <c r="BQ36" s="74"/>
      <c r="BR36" s="74"/>
      <c r="BS36" s="157"/>
      <c r="BT36" s="74"/>
      <c r="BU36" s="74"/>
      <c r="BV36" s="74"/>
      <c r="BW36" s="74"/>
      <c r="BX36" s="74"/>
      <c r="BY36" s="74"/>
      <c r="BZ36" s="74"/>
      <c r="CA36" s="74"/>
      <c r="CB36" s="74"/>
      <c r="CC36" s="74"/>
      <c r="CD36" s="74"/>
      <c r="CE36" s="74"/>
      <c r="CF36" s="74"/>
      <c r="CG36" s="74"/>
      <c r="CH36" s="74"/>
      <c r="CI36" s="74"/>
      <c r="CJ36" s="74"/>
      <c r="CK36" s="74"/>
      <c r="CL36" s="74"/>
      <c r="CM36" s="74"/>
      <c r="CN36" s="74"/>
      <c r="CO36" s="74"/>
      <c r="CP36" s="74"/>
      <c r="CQ36" s="74"/>
      <c r="CR36" s="74"/>
      <c r="CT36" s="2"/>
    </row>
    <row r="37" spans="1:256">
      <c r="B37" s="231"/>
      <c r="C37"/>
      <c r="D37"/>
      <c r="F37" s="157"/>
      <c r="G37" s="222"/>
      <c r="L37" s="157"/>
      <c r="M37"/>
      <c r="N37"/>
      <c r="O37"/>
      <c r="S37" s="157"/>
      <c r="U37" s="157"/>
      <c r="X37" s="157"/>
      <c r="Y37" s="157"/>
      <c r="AA37" s="157"/>
      <c r="AD37" s="157"/>
      <c r="AE37" s="157"/>
      <c r="AF37" s="157"/>
      <c r="AK37" s="157"/>
      <c r="AL37" s="2"/>
      <c r="AU37" s="157"/>
      <c r="BS37" s="157"/>
      <c r="CC37"/>
      <c r="CD37"/>
      <c r="CT37" s="2"/>
    </row>
    <row r="38" spans="1:256">
      <c r="B38"/>
      <c r="F38" s="157"/>
      <c r="G38" s="222"/>
      <c r="L38" s="157"/>
      <c r="M38"/>
      <c r="N38"/>
      <c r="O38"/>
      <c r="S38" s="157"/>
      <c r="U38" s="157"/>
      <c r="X38" s="157"/>
      <c r="Y38" s="157"/>
      <c r="AA38" s="157"/>
      <c r="AD38" s="157"/>
      <c r="AE38" s="157"/>
      <c r="AF38" s="157"/>
      <c r="AK38" s="157"/>
      <c r="AL38" s="2"/>
      <c r="AU38" s="157"/>
      <c r="BS38" s="157"/>
      <c r="CC38"/>
      <c r="CD38"/>
      <c r="CT38" s="2"/>
    </row>
    <row r="39" spans="1:256" ht="15" customHeight="1">
      <c r="A39" s="107"/>
      <c r="B39"/>
      <c r="C39"/>
      <c r="E39" s="74"/>
      <c r="F39" s="74"/>
      <c r="G39" s="74"/>
      <c r="H39" s="74"/>
      <c r="I39" s="74"/>
      <c r="J39" s="74"/>
      <c r="K39" s="74"/>
      <c r="L39" s="74"/>
      <c r="M39" s="157"/>
      <c r="N39" s="2"/>
      <c r="O39" s="74"/>
      <c r="P39" s="74"/>
      <c r="Q39" s="74"/>
      <c r="R39" s="74"/>
      <c r="S39" s="74"/>
      <c r="T39" s="74"/>
      <c r="U39" s="74"/>
      <c r="V39" s="74"/>
      <c r="W39" s="74"/>
      <c r="X39" s="74"/>
      <c r="Y39" s="74"/>
      <c r="Z39" s="74"/>
      <c r="AA39" s="74"/>
      <c r="AB39" s="74"/>
      <c r="AC39" s="74"/>
      <c r="AD39" s="74"/>
      <c r="AE39" s="74"/>
      <c r="AF39" s="74"/>
      <c r="AG39" s="74"/>
      <c r="AH39" s="74"/>
      <c r="AI39" s="74"/>
      <c r="AJ39" s="74"/>
      <c r="AK39" s="157"/>
      <c r="AL39" s="74"/>
      <c r="AM39" s="74"/>
      <c r="AN39" s="74"/>
      <c r="AO39" s="74"/>
      <c r="AP39" s="74"/>
      <c r="AQ39" s="74"/>
      <c r="AR39" s="74"/>
      <c r="AS39" s="74"/>
      <c r="AT39" s="74"/>
      <c r="AU39" s="74"/>
      <c r="AV39" s="74"/>
      <c r="AW39" s="74"/>
      <c r="AX39" s="74"/>
      <c r="AY39" s="74"/>
      <c r="AZ39" s="74"/>
      <c r="BA39" s="74"/>
      <c r="BB39" s="74"/>
      <c r="BC39" s="74"/>
      <c r="BD39" s="74"/>
      <c r="BE39" s="74"/>
      <c r="BF39" s="74"/>
      <c r="BG39" s="74"/>
      <c r="BH39" s="74"/>
      <c r="BI39" s="74"/>
      <c r="BJ39" s="74"/>
      <c r="BK39" s="74"/>
      <c r="BL39" s="74"/>
      <c r="BM39" s="74"/>
      <c r="BN39" s="74"/>
      <c r="BO39" s="74"/>
      <c r="BP39" s="74"/>
      <c r="BQ39" s="74"/>
      <c r="BR39" s="74"/>
      <c r="BS39" s="74"/>
      <c r="BT39" s="74"/>
      <c r="BU39" s="74"/>
      <c r="BV39" s="74"/>
      <c r="BW39" s="74"/>
      <c r="BX39" s="74"/>
      <c r="BY39" s="74"/>
      <c r="BZ39" s="74"/>
      <c r="CA39" s="74"/>
      <c r="CB39" s="74"/>
      <c r="CC39" s="74"/>
      <c r="CD39" s="74"/>
      <c r="CE39" s="74"/>
      <c r="CF39" s="74"/>
      <c r="CG39" s="74"/>
      <c r="CH39" s="74"/>
      <c r="CI39" s="74"/>
      <c r="CJ39" s="74"/>
      <c r="CK39" s="74"/>
      <c r="CL39" s="74"/>
      <c r="CM39" s="74"/>
      <c r="CN39" s="74"/>
      <c r="CO39" s="74"/>
      <c r="CP39" s="74"/>
      <c r="CQ39" s="74"/>
    </row>
    <row r="40" spans="1:256" ht="15" customHeight="1">
      <c r="B40" s="108"/>
      <c r="C40" s="109"/>
      <c r="E40" s="2"/>
      <c r="F40" s="2"/>
      <c r="G40" s="2"/>
      <c r="K40" s="2"/>
      <c r="L40" s="2"/>
      <c r="P40" s="2"/>
      <c r="Q40" s="2"/>
      <c r="R40" s="157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157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</row>
    <row r="41" spans="1:256" s="2" customFormat="1" ht="15" customHeight="1">
      <c r="A41" s="82"/>
      <c r="B41" s="108"/>
      <c r="C41" s="109"/>
      <c r="M41" s="142"/>
      <c r="N41" s="142"/>
      <c r="O41" s="142"/>
      <c r="R41" s="157"/>
      <c r="AJ41" s="157"/>
      <c r="AK41" s="142"/>
    </row>
    <row r="42" spans="1:256" s="2" customFormat="1" ht="15" customHeight="1">
      <c r="A42" s="82"/>
      <c r="B42" s="108"/>
      <c r="C42" s="109"/>
      <c r="M42" s="142"/>
      <c r="N42" s="142"/>
      <c r="O42" s="142"/>
      <c r="R42" s="157"/>
      <c r="AK42" s="142"/>
      <c r="AL42" s="36"/>
      <c r="AM42" s="36"/>
      <c r="AN42" s="36"/>
      <c r="AO42" s="36"/>
      <c r="AP42" s="36"/>
      <c r="AQ42" s="36"/>
      <c r="AR42" s="36"/>
      <c r="AS42" s="36"/>
      <c r="AT42" s="36"/>
      <c r="AU42" s="36"/>
      <c r="AV42" s="36"/>
      <c r="AW42" s="36"/>
      <c r="AX42" s="36"/>
      <c r="AY42" s="36"/>
      <c r="AZ42" s="36"/>
      <c r="BA42" s="36"/>
      <c r="BB42" s="36"/>
      <c r="BC42" s="36"/>
      <c r="BD42" s="36"/>
      <c r="BE42" s="36"/>
      <c r="BF42" s="36"/>
      <c r="BG42" s="36"/>
      <c r="BH42" s="36"/>
      <c r="BI42" s="36"/>
      <c r="BJ42" s="36"/>
      <c r="BK42" s="36"/>
      <c r="BL42" s="36"/>
      <c r="BM42" s="36"/>
      <c r="BN42" s="36"/>
      <c r="BO42" s="36"/>
      <c r="BP42" s="36"/>
      <c r="BQ42" s="36"/>
      <c r="BR42" s="36"/>
      <c r="BS42" s="36"/>
      <c r="BT42" s="36"/>
      <c r="BU42" s="36"/>
      <c r="BV42" s="36"/>
      <c r="BW42" s="36"/>
      <c r="BX42" s="36"/>
      <c r="BY42" s="36"/>
      <c r="BZ42" s="36"/>
      <c r="CA42" s="36"/>
      <c r="CB42" s="36"/>
      <c r="CC42" s="36"/>
      <c r="CD42" s="36"/>
      <c r="CE42" s="36"/>
      <c r="CF42" s="36"/>
      <c r="CG42" s="36"/>
      <c r="CH42" s="36"/>
      <c r="CI42" s="36"/>
      <c r="CJ42" s="36"/>
      <c r="CK42" s="36"/>
      <c r="CL42" s="36"/>
      <c r="CM42" s="36"/>
      <c r="CN42" s="36"/>
      <c r="CO42" s="36"/>
      <c r="CP42" s="36"/>
      <c r="CQ42" s="36"/>
    </row>
    <row r="43" spans="1:256" s="2" customFormat="1" ht="17.399999999999999">
      <c r="A43" s="815" t="s">
        <v>226</v>
      </c>
      <c r="B43" s="815"/>
      <c r="C43" s="815"/>
      <c r="D43" s="8">
        <f>SUM(D7:D42)</f>
        <v>3259109.0999999996</v>
      </c>
      <c r="E43" s="8">
        <f t="shared" ref="E43:BP43" si="0">SUM(E7:E42)</f>
        <v>0</v>
      </c>
      <c r="F43" s="8">
        <f t="shared" si="0"/>
        <v>0</v>
      </c>
      <c r="G43" s="8">
        <f t="shared" si="0"/>
        <v>0</v>
      </c>
      <c r="H43" s="8">
        <f t="shared" si="0"/>
        <v>1763384.15</v>
      </c>
      <c r="I43" s="8">
        <f t="shared" si="0"/>
        <v>0</v>
      </c>
      <c r="J43" s="8">
        <f t="shared" si="0"/>
        <v>1770577.68</v>
      </c>
      <c r="K43" s="8">
        <f t="shared" si="0"/>
        <v>0</v>
      </c>
      <c r="L43" s="8">
        <f t="shared" si="0"/>
        <v>0</v>
      </c>
      <c r="M43" s="8">
        <f t="shared" si="0"/>
        <v>132042</v>
      </c>
      <c r="N43" s="8">
        <f t="shared" si="0"/>
        <v>6736</v>
      </c>
      <c r="O43" s="8">
        <f t="shared" si="0"/>
        <v>73014</v>
      </c>
      <c r="P43" s="8">
        <f t="shared" si="0"/>
        <v>40413</v>
      </c>
      <c r="Q43" s="8">
        <f t="shared" si="0"/>
        <v>20206</v>
      </c>
      <c r="R43" s="8">
        <f t="shared" si="0"/>
        <v>0</v>
      </c>
      <c r="S43" s="8">
        <f t="shared" si="0"/>
        <v>0</v>
      </c>
      <c r="T43" s="8">
        <f t="shared" si="0"/>
        <v>0</v>
      </c>
      <c r="U43" s="8">
        <f t="shared" si="0"/>
        <v>0</v>
      </c>
      <c r="V43" s="8">
        <f t="shared" si="0"/>
        <v>0</v>
      </c>
      <c r="W43" s="8">
        <f t="shared" si="0"/>
        <v>0</v>
      </c>
      <c r="X43" s="8">
        <f t="shared" si="0"/>
        <v>0</v>
      </c>
      <c r="Y43" s="8">
        <f t="shared" si="0"/>
        <v>56991.48</v>
      </c>
      <c r="Z43" s="8">
        <f t="shared" si="0"/>
        <v>0</v>
      </c>
      <c r="AA43" s="8">
        <f t="shared" si="0"/>
        <v>0</v>
      </c>
      <c r="AB43" s="8">
        <f t="shared" si="0"/>
        <v>3399.04</v>
      </c>
      <c r="AC43" s="8">
        <f t="shared" si="0"/>
        <v>0</v>
      </c>
      <c r="AD43" s="8">
        <f t="shared" si="0"/>
        <v>0</v>
      </c>
      <c r="AE43" s="8">
        <f t="shared" si="0"/>
        <v>0</v>
      </c>
      <c r="AF43" s="8">
        <f t="shared" si="0"/>
        <v>0</v>
      </c>
      <c r="AG43" s="8">
        <f t="shared" si="0"/>
        <v>0</v>
      </c>
      <c r="AH43" s="8">
        <f t="shared" si="0"/>
        <v>0</v>
      </c>
      <c r="AI43" s="8">
        <f t="shared" si="0"/>
        <v>0</v>
      </c>
      <c r="AJ43" s="8">
        <f t="shared" si="0"/>
        <v>0</v>
      </c>
      <c r="AK43" s="8">
        <f t="shared" si="0"/>
        <v>499999.91000000003</v>
      </c>
      <c r="AL43" s="8">
        <f t="shared" si="0"/>
        <v>0</v>
      </c>
      <c r="AM43" s="8">
        <f t="shared" si="0"/>
        <v>0</v>
      </c>
      <c r="AN43" s="8">
        <f t="shared" si="0"/>
        <v>0</v>
      </c>
      <c r="AO43" s="8">
        <f t="shared" si="0"/>
        <v>0</v>
      </c>
      <c r="AP43" s="8">
        <f t="shared" si="0"/>
        <v>0</v>
      </c>
      <c r="AQ43" s="8">
        <f t="shared" si="0"/>
        <v>0</v>
      </c>
      <c r="AR43" s="8">
        <f t="shared" si="0"/>
        <v>0</v>
      </c>
      <c r="AS43" s="8">
        <f t="shared" si="0"/>
        <v>0</v>
      </c>
      <c r="AT43" s="8">
        <f t="shared" si="0"/>
        <v>0</v>
      </c>
      <c r="AU43" s="8">
        <f t="shared" si="0"/>
        <v>0</v>
      </c>
      <c r="AV43" s="8">
        <f t="shared" si="0"/>
        <v>0</v>
      </c>
      <c r="AW43" s="8">
        <f t="shared" si="0"/>
        <v>0</v>
      </c>
      <c r="AX43" s="8">
        <f t="shared" si="0"/>
        <v>0</v>
      </c>
      <c r="AY43" s="8">
        <f t="shared" si="0"/>
        <v>0</v>
      </c>
      <c r="AZ43" s="8">
        <f t="shared" si="0"/>
        <v>0</v>
      </c>
      <c r="BA43" s="8">
        <f t="shared" si="0"/>
        <v>0</v>
      </c>
      <c r="BB43" s="8">
        <f t="shared" si="0"/>
        <v>0</v>
      </c>
      <c r="BC43" s="8">
        <f t="shared" si="0"/>
        <v>0</v>
      </c>
      <c r="BD43" s="8">
        <f t="shared" si="0"/>
        <v>0</v>
      </c>
      <c r="BE43" s="8">
        <f t="shared" si="0"/>
        <v>0</v>
      </c>
      <c r="BF43" s="8">
        <f t="shared" si="0"/>
        <v>0</v>
      </c>
      <c r="BG43" s="8">
        <f t="shared" si="0"/>
        <v>0</v>
      </c>
      <c r="BH43" s="8">
        <f t="shared" si="0"/>
        <v>0</v>
      </c>
      <c r="BI43" s="8">
        <f t="shared" si="0"/>
        <v>0</v>
      </c>
      <c r="BJ43" s="8">
        <f t="shared" si="0"/>
        <v>0</v>
      </c>
      <c r="BK43" s="8">
        <f t="shared" si="0"/>
        <v>0</v>
      </c>
      <c r="BL43" s="8">
        <f t="shared" si="0"/>
        <v>0</v>
      </c>
      <c r="BM43" s="8">
        <f t="shared" si="0"/>
        <v>0</v>
      </c>
      <c r="BN43" s="8">
        <f t="shared" si="0"/>
        <v>0</v>
      </c>
      <c r="BO43" s="8">
        <f t="shared" si="0"/>
        <v>0</v>
      </c>
      <c r="BP43" s="8">
        <f t="shared" si="0"/>
        <v>0</v>
      </c>
      <c r="BQ43" s="8">
        <f t="shared" ref="BQ43:CQ43" si="1">SUM(BQ7:BQ42)</f>
        <v>0</v>
      </c>
      <c r="BR43" s="8">
        <f t="shared" si="1"/>
        <v>0</v>
      </c>
      <c r="BS43" s="8">
        <f t="shared" si="1"/>
        <v>0</v>
      </c>
      <c r="BT43" s="8">
        <f t="shared" si="1"/>
        <v>0</v>
      </c>
      <c r="BU43" s="8">
        <f t="shared" si="1"/>
        <v>0</v>
      </c>
      <c r="BV43" s="8">
        <f t="shared" si="1"/>
        <v>0</v>
      </c>
      <c r="BW43" s="8">
        <f t="shared" si="1"/>
        <v>0</v>
      </c>
      <c r="BX43" s="8">
        <f t="shared" si="1"/>
        <v>0</v>
      </c>
      <c r="BY43" s="8">
        <f t="shared" si="1"/>
        <v>0</v>
      </c>
      <c r="BZ43" s="8">
        <f t="shared" si="1"/>
        <v>0</v>
      </c>
      <c r="CA43" s="8">
        <f t="shared" si="1"/>
        <v>0</v>
      </c>
      <c r="CB43" s="8">
        <f t="shared" si="1"/>
        <v>0</v>
      </c>
      <c r="CC43" s="8">
        <f t="shared" si="1"/>
        <v>0</v>
      </c>
      <c r="CD43" s="8">
        <f t="shared" si="1"/>
        <v>0</v>
      </c>
      <c r="CE43" s="8">
        <f t="shared" si="1"/>
        <v>0</v>
      </c>
      <c r="CF43" s="8">
        <f t="shared" si="1"/>
        <v>0</v>
      </c>
      <c r="CG43" s="8">
        <f t="shared" si="1"/>
        <v>0</v>
      </c>
      <c r="CH43" s="8">
        <f t="shared" si="1"/>
        <v>0</v>
      </c>
      <c r="CI43" s="8">
        <f t="shared" si="1"/>
        <v>0</v>
      </c>
      <c r="CJ43" s="8">
        <f t="shared" si="1"/>
        <v>21149.7</v>
      </c>
      <c r="CK43" s="8">
        <f t="shared" si="1"/>
        <v>3367.78</v>
      </c>
      <c r="CL43" s="8">
        <f t="shared" si="1"/>
        <v>0</v>
      </c>
      <c r="CM43" s="8">
        <f t="shared" si="1"/>
        <v>0</v>
      </c>
      <c r="CN43" s="8">
        <f t="shared" si="1"/>
        <v>0</v>
      </c>
      <c r="CO43" s="8">
        <f t="shared" si="1"/>
        <v>0</v>
      </c>
      <c r="CP43" s="8">
        <f t="shared" si="1"/>
        <v>0</v>
      </c>
      <c r="CQ43" s="8">
        <f t="shared" si="1"/>
        <v>0</v>
      </c>
      <c r="CR43" s="8">
        <f t="shared" ref="CR43:CZ43" si="2">SUM(CR7:CR42)</f>
        <v>0</v>
      </c>
      <c r="CS43" s="8">
        <f t="shared" si="2"/>
        <v>0</v>
      </c>
      <c r="CT43" s="8">
        <f t="shared" si="2"/>
        <v>0</v>
      </c>
      <c r="CU43" s="8">
        <f t="shared" si="2"/>
        <v>0</v>
      </c>
      <c r="CV43" s="8">
        <f t="shared" si="2"/>
        <v>0</v>
      </c>
      <c r="CW43" s="8">
        <f t="shared" si="2"/>
        <v>0</v>
      </c>
      <c r="CX43" s="8">
        <f t="shared" si="2"/>
        <v>0</v>
      </c>
      <c r="CY43" s="8">
        <f t="shared" si="2"/>
        <v>0</v>
      </c>
      <c r="CZ43" s="8">
        <f t="shared" si="2"/>
        <v>0</v>
      </c>
    </row>
    <row r="44" spans="1:256" s="2" customFormat="1">
      <c r="A44" s="82"/>
      <c r="B44" s="14"/>
      <c r="C44" s="12"/>
      <c r="M44" s="142"/>
      <c r="N44" s="142"/>
      <c r="O44" s="142"/>
      <c r="AK44" s="142"/>
    </row>
    <row r="45" spans="1:256" s="2" customFormat="1">
      <c r="A45" s="82"/>
      <c r="B45" s="14"/>
      <c r="C45" s="3"/>
      <c r="D45" s="7"/>
      <c r="M45" s="142"/>
      <c r="N45" s="142"/>
      <c r="O45" s="142"/>
      <c r="AK45" s="142"/>
    </row>
    <row r="46" spans="1:256" s="2" customFormat="1">
      <c r="A46" s="82"/>
      <c r="B46" s="14"/>
      <c r="C46" s="1"/>
      <c r="D46" s="7"/>
      <c r="M46" s="142"/>
      <c r="N46" s="142"/>
      <c r="O46" s="142"/>
      <c r="AK46" s="142"/>
    </row>
    <row r="47" spans="1:256" s="2" customFormat="1">
      <c r="A47" s="82"/>
      <c r="B47" s="14"/>
      <c r="C47" s="3"/>
      <c r="D47" s="7"/>
      <c r="M47" s="142"/>
      <c r="N47" s="142"/>
      <c r="O47" s="142"/>
      <c r="AK47" s="142"/>
    </row>
    <row r="48" spans="1:256" s="2" customFormat="1">
      <c r="A48" s="82"/>
      <c r="B48" s="14"/>
      <c r="C48" s="3"/>
      <c r="D48" s="7"/>
      <c r="M48" s="142"/>
      <c r="N48" s="142"/>
      <c r="O48" s="142"/>
      <c r="AK48" s="142"/>
    </row>
    <row r="49" spans="1:71" s="2" customFormat="1">
      <c r="A49" s="82"/>
      <c r="B49" s="14"/>
      <c r="C49" s="3"/>
      <c r="D49" s="7"/>
      <c r="M49" s="142"/>
      <c r="N49" s="142"/>
      <c r="O49" s="142"/>
      <c r="AK49" s="142"/>
    </row>
    <row r="50" spans="1:71" s="2" customFormat="1">
      <c r="A50" s="82"/>
      <c r="B50" s="14"/>
      <c r="C50" s="3"/>
      <c r="D50" s="7"/>
      <c r="M50" s="142"/>
      <c r="N50" s="142"/>
      <c r="O50" s="142"/>
      <c r="AK50" s="142"/>
    </row>
    <row r="51" spans="1:71" s="2" customFormat="1">
      <c r="A51" s="82"/>
      <c r="B51" s="14"/>
      <c r="C51" s="3"/>
      <c r="D51" s="7"/>
      <c r="M51" s="142"/>
      <c r="N51" s="142"/>
      <c r="O51" s="142"/>
      <c r="AK51" s="142"/>
    </row>
    <row r="52" spans="1:71" s="2" customFormat="1">
      <c r="A52" s="82"/>
      <c r="B52" s="14"/>
      <c r="C52" s="3"/>
      <c r="D52" s="7"/>
      <c r="M52" s="188"/>
      <c r="N52" s="188"/>
      <c r="O52" s="188"/>
      <c r="AK52" s="188"/>
    </row>
    <row r="53" spans="1:71" s="2" customFormat="1">
      <c r="A53" s="82"/>
      <c r="B53" s="14"/>
      <c r="C53" s="3"/>
      <c r="D53" s="7"/>
      <c r="M53" s="188"/>
      <c r="N53" s="188"/>
      <c r="O53" s="188"/>
      <c r="AK53" s="188"/>
    </row>
    <row r="54" spans="1:71" s="2" customFormat="1">
      <c r="A54" s="82"/>
      <c r="B54" s="14"/>
      <c r="C54" s="3"/>
      <c r="D54" s="7"/>
      <c r="M54" s="188"/>
      <c r="N54" s="188"/>
      <c r="O54" s="188"/>
      <c r="AK54" s="188"/>
    </row>
    <row r="55" spans="1:71" s="2" customFormat="1">
      <c r="A55" s="82"/>
      <c r="B55" s="14"/>
      <c r="C55" s="3"/>
      <c r="D55" s="7"/>
      <c r="F55" s="3"/>
      <c r="G55" s="3"/>
      <c r="M55" s="142"/>
      <c r="N55" s="142"/>
      <c r="O55" s="142"/>
      <c r="AE55" s="3"/>
      <c r="AF55" s="3"/>
      <c r="AG55" s="3"/>
      <c r="AH55" s="3"/>
      <c r="AI55" s="3"/>
      <c r="AK55" s="142"/>
    </row>
    <row r="56" spans="1:71" s="2" customFormat="1">
      <c r="A56" s="82"/>
      <c r="B56" s="14"/>
      <c r="C56" s="3"/>
      <c r="D56" s="7"/>
      <c r="F56" s="3"/>
      <c r="G56" s="3"/>
      <c r="M56" s="142"/>
      <c r="N56" s="142"/>
      <c r="O56" s="142"/>
      <c r="AE56" s="3"/>
      <c r="AF56" s="3"/>
      <c r="AG56" s="3"/>
      <c r="AH56" s="3"/>
      <c r="AI56" s="3"/>
      <c r="AK56" s="142"/>
    </row>
    <row r="57" spans="1:71" s="2" customFormat="1">
      <c r="A57" s="82"/>
      <c r="B57" s="14"/>
      <c r="C57" s="3"/>
      <c r="D57" s="7"/>
      <c r="F57" s="3"/>
      <c r="G57" s="3"/>
      <c r="M57" s="142"/>
      <c r="N57" s="142"/>
      <c r="O57" s="142"/>
      <c r="AE57" s="3"/>
      <c r="AF57" s="3"/>
      <c r="AG57" s="3"/>
      <c r="AH57" s="3"/>
      <c r="AI57" s="3"/>
      <c r="AK57" s="142"/>
    </row>
    <row r="58" spans="1:71" s="2" customFormat="1">
      <c r="A58" s="82"/>
      <c r="B58" s="14"/>
      <c r="C58" s="3"/>
      <c r="D58" s="7"/>
      <c r="F58" s="3"/>
      <c r="G58" s="3"/>
      <c r="M58" s="142"/>
      <c r="N58" s="142"/>
      <c r="O58" s="142"/>
      <c r="AE58" s="3"/>
      <c r="AF58" s="3"/>
      <c r="AG58" s="3"/>
      <c r="AH58" s="3"/>
      <c r="AI58" s="3"/>
      <c r="AK58" s="142"/>
    </row>
    <row r="59" spans="1:71" s="2" customFormat="1">
      <c r="A59" s="82"/>
      <c r="B59" s="14"/>
      <c r="C59" s="3"/>
      <c r="D59" s="7"/>
      <c r="F59" s="3"/>
      <c r="G59" s="3"/>
      <c r="M59" s="142"/>
      <c r="N59" s="142"/>
      <c r="O59" s="142"/>
      <c r="AE59" s="3"/>
      <c r="AF59" s="3"/>
      <c r="AG59" s="3"/>
      <c r="AH59" s="3"/>
      <c r="AI59" s="3"/>
      <c r="AK59" s="142"/>
    </row>
    <row r="60" spans="1:71" s="2" customFormat="1">
      <c r="A60" s="82"/>
      <c r="B60" s="14"/>
      <c r="C60" s="3"/>
      <c r="D60" s="7"/>
      <c r="F60" s="3"/>
      <c r="G60" s="3"/>
      <c r="M60" s="142"/>
      <c r="N60" s="142"/>
      <c r="O60" s="142"/>
      <c r="AE60" s="3"/>
      <c r="AF60" s="3"/>
      <c r="AG60" s="3"/>
      <c r="AH60" s="3"/>
      <c r="AI60" s="3"/>
      <c r="AK60" s="142"/>
    </row>
    <row r="61" spans="1:71" s="2" customFormat="1">
      <c r="A61" s="82"/>
      <c r="B61" s="14"/>
      <c r="C61" s="3"/>
      <c r="D61" s="7"/>
      <c r="M61" s="142"/>
      <c r="N61" s="142"/>
      <c r="O61" s="142"/>
      <c r="AK61" s="142"/>
    </row>
    <row r="62" spans="1:71" s="2" customFormat="1">
      <c r="A62" s="82"/>
      <c r="B62" s="14"/>
      <c r="C62" s="3"/>
      <c r="D62" s="7"/>
      <c r="M62" s="142"/>
      <c r="N62" s="142"/>
      <c r="O62" s="142"/>
      <c r="AK62" s="142"/>
      <c r="BS62" s="109"/>
    </row>
    <row r="63" spans="1:71">
      <c r="C63" s="3"/>
      <c r="D63" s="246"/>
      <c r="E63" s="109"/>
      <c r="F63" s="2"/>
      <c r="G63" s="2"/>
      <c r="K63" s="2"/>
      <c r="L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</row>
    <row r="64" spans="1:71">
      <c r="W64" s="2"/>
    </row>
    <row r="65" spans="1:37">
      <c r="W65" s="2"/>
    </row>
    <row r="66" spans="1:37">
      <c r="W66" s="2"/>
    </row>
    <row r="67" spans="1:37">
      <c r="W67" s="2"/>
    </row>
    <row r="68" spans="1:37">
      <c r="W68" s="2"/>
    </row>
    <row r="69" spans="1:37">
      <c r="W69" s="2"/>
    </row>
    <row r="70" spans="1:37">
      <c r="W70" s="2"/>
    </row>
    <row r="71" spans="1:37">
      <c r="W71" s="2"/>
    </row>
    <row r="72" spans="1:37">
      <c r="W72" s="2"/>
    </row>
    <row r="73" spans="1:37">
      <c r="W73" s="2"/>
    </row>
    <row r="74" spans="1:37">
      <c r="W74" s="2"/>
    </row>
    <row r="75" spans="1:37">
      <c r="W75" s="2"/>
    </row>
    <row r="76" spans="1:37">
      <c r="W76" s="2"/>
    </row>
    <row r="77" spans="1:37">
      <c r="W77" s="2"/>
    </row>
    <row r="78" spans="1:37" s="2" customFormat="1">
      <c r="A78" s="82"/>
      <c r="B78" s="14"/>
      <c r="C78" s="1"/>
      <c r="E78"/>
      <c r="F78"/>
      <c r="G78"/>
      <c r="K78"/>
      <c r="L78"/>
      <c r="M78" s="142"/>
      <c r="N78" s="142"/>
      <c r="O78" s="142"/>
      <c r="P78"/>
      <c r="Q78"/>
      <c r="R78"/>
      <c r="S78"/>
      <c r="T78"/>
      <c r="U78"/>
      <c r="V78"/>
      <c r="X78"/>
      <c r="Y78"/>
      <c r="Z78"/>
      <c r="AA78"/>
      <c r="AB78"/>
      <c r="AC78"/>
      <c r="AD78"/>
      <c r="AE78"/>
      <c r="AF78"/>
      <c r="AG78"/>
      <c r="AH78"/>
      <c r="AI78"/>
      <c r="AJ78"/>
      <c r="AK78" s="142"/>
    </row>
    <row r="79" spans="1:37" s="2" customFormat="1">
      <c r="A79" s="82"/>
      <c r="B79" s="14"/>
      <c r="C79" s="3"/>
      <c r="D79" s="7"/>
      <c r="M79" s="142"/>
      <c r="N79" s="142"/>
      <c r="O79" s="142"/>
      <c r="AK79" s="142"/>
    </row>
    <row r="80" spans="1:37" s="2" customFormat="1">
      <c r="A80" s="82"/>
      <c r="B80" s="14"/>
      <c r="C80" s="3"/>
      <c r="D80" s="7"/>
      <c r="M80" s="142"/>
      <c r="N80" s="142"/>
      <c r="O80" s="142"/>
      <c r="AK80" s="142"/>
    </row>
    <row r="81" spans="1:37" s="2" customFormat="1">
      <c r="A81" s="82"/>
      <c r="B81" s="14"/>
      <c r="C81" s="3"/>
      <c r="D81" s="7"/>
      <c r="M81" s="142"/>
      <c r="N81" s="142"/>
      <c r="O81" s="142"/>
      <c r="AK81" s="142"/>
    </row>
    <row r="82" spans="1:37" s="2" customFormat="1">
      <c r="A82" s="82"/>
      <c r="B82" s="14"/>
      <c r="C82" s="3"/>
      <c r="D82" s="7"/>
      <c r="M82" s="142"/>
      <c r="N82" s="142"/>
      <c r="O82" s="142"/>
      <c r="AK82" s="142"/>
    </row>
    <row r="83" spans="1:37" s="2" customFormat="1">
      <c r="A83" s="82"/>
      <c r="B83" s="14"/>
      <c r="C83" s="3"/>
      <c r="D83" s="7"/>
      <c r="M83" s="142"/>
      <c r="N83" s="142"/>
      <c r="O83" s="142"/>
      <c r="AK83" s="142"/>
    </row>
    <row r="84" spans="1:37" s="2" customFormat="1">
      <c r="A84" s="82"/>
      <c r="B84" s="14"/>
      <c r="C84" s="3"/>
      <c r="M84" s="142"/>
      <c r="N84" s="142"/>
      <c r="O84" s="142"/>
      <c r="AK84" s="142"/>
    </row>
    <row r="85" spans="1:37" s="2" customFormat="1">
      <c r="A85" s="82"/>
      <c r="B85" s="14"/>
      <c r="C85" s="3"/>
      <c r="D85" s="12"/>
      <c r="E85" s="3"/>
      <c r="M85" s="142"/>
      <c r="N85" s="142"/>
      <c r="O85" s="142"/>
      <c r="AK85" s="142"/>
    </row>
    <row r="86" spans="1:37" s="2" customFormat="1">
      <c r="A86" s="82"/>
      <c r="B86" s="14"/>
      <c r="C86" s="3"/>
      <c r="D86" s="7"/>
      <c r="M86" s="142"/>
      <c r="N86" s="142"/>
      <c r="O86" s="142"/>
      <c r="AK86" s="142"/>
    </row>
    <row r="87" spans="1:37" s="2" customFormat="1">
      <c r="A87" s="82"/>
      <c r="B87" s="14"/>
      <c r="C87" s="3"/>
      <c r="D87" s="7"/>
      <c r="M87" s="142"/>
      <c r="N87" s="142"/>
      <c r="O87" s="142"/>
      <c r="AK87" s="142"/>
    </row>
    <row r="88" spans="1:37" s="2" customFormat="1">
      <c r="A88" s="82"/>
      <c r="B88" s="14"/>
      <c r="C88" s="3"/>
      <c r="D88" s="7"/>
      <c r="M88" s="142"/>
      <c r="N88" s="142"/>
      <c r="O88" s="142"/>
      <c r="AK88" s="142"/>
    </row>
    <row r="89" spans="1:37" s="2" customFormat="1">
      <c r="A89" s="82"/>
      <c r="B89" s="14"/>
      <c r="C89" s="3"/>
      <c r="M89" s="142"/>
      <c r="N89" s="142"/>
      <c r="O89" s="142"/>
      <c r="AK89" s="142"/>
    </row>
    <row r="90" spans="1:37" s="2" customFormat="1">
      <c r="A90" s="82"/>
      <c r="B90" s="14"/>
      <c r="C90" s="3"/>
      <c r="D90" s="7"/>
      <c r="M90" s="142"/>
      <c r="N90" s="142"/>
      <c r="O90" s="142"/>
      <c r="AK90" s="142"/>
    </row>
    <row r="91" spans="1:37" s="2" customFormat="1">
      <c r="A91" s="82"/>
      <c r="B91" s="14"/>
      <c r="C91" s="3"/>
      <c r="D91" s="7"/>
      <c r="M91" s="142"/>
      <c r="N91" s="142"/>
      <c r="O91" s="142"/>
      <c r="AK91" s="142"/>
    </row>
    <row r="92" spans="1:37" s="2" customFormat="1">
      <c r="A92" s="82"/>
      <c r="B92" s="14"/>
      <c r="C92" s="3"/>
      <c r="D92" s="7"/>
      <c r="M92" s="142"/>
      <c r="N92" s="142"/>
      <c r="O92" s="142"/>
      <c r="AK92" s="142"/>
    </row>
    <row r="93" spans="1:37" s="2" customFormat="1" ht="24" customHeight="1">
      <c r="A93" s="82"/>
      <c r="B93" s="14"/>
      <c r="C93" s="3"/>
      <c r="M93" s="142"/>
      <c r="N93" s="142"/>
      <c r="O93" s="142"/>
      <c r="AK93" s="142"/>
    </row>
    <row r="94" spans="1:37" s="2" customFormat="1">
      <c r="A94" s="82"/>
      <c r="B94" s="14"/>
      <c r="C94" s="3"/>
      <c r="M94" s="142"/>
      <c r="N94" s="142"/>
      <c r="O94" s="142"/>
      <c r="AK94" s="142"/>
    </row>
    <row r="95" spans="1:37" s="2" customFormat="1">
      <c r="A95" s="82"/>
      <c r="B95" s="14"/>
      <c r="C95" s="3"/>
      <c r="M95" s="142"/>
      <c r="N95" s="142"/>
      <c r="O95" s="142"/>
      <c r="AK95" s="142"/>
    </row>
    <row r="96" spans="1:37" s="2" customFormat="1">
      <c r="A96" s="82"/>
      <c r="B96" s="14"/>
      <c r="C96" s="3"/>
      <c r="M96" s="142"/>
      <c r="N96" s="142"/>
      <c r="O96" s="142"/>
      <c r="AK96" s="142"/>
    </row>
    <row r="97" spans="1:37" s="2" customFormat="1">
      <c r="A97" s="82"/>
      <c r="B97" s="14"/>
      <c r="C97" s="3"/>
      <c r="M97" s="142"/>
      <c r="N97" s="142"/>
      <c r="O97" s="142"/>
      <c r="AK97" s="142"/>
    </row>
    <row r="98" spans="1:37" s="2" customFormat="1">
      <c r="A98" s="82"/>
      <c r="B98" s="14"/>
      <c r="C98" s="3"/>
      <c r="M98" s="142"/>
      <c r="N98" s="142"/>
      <c r="O98" s="142"/>
      <c r="AK98" s="142"/>
    </row>
    <row r="99" spans="1:37" s="2" customFormat="1">
      <c r="A99" s="82"/>
      <c r="B99" s="14"/>
      <c r="C99" s="3"/>
      <c r="D99" s="7"/>
      <c r="M99" s="142"/>
      <c r="N99" s="142"/>
      <c r="O99" s="142"/>
      <c r="AK99" s="142"/>
    </row>
    <row r="100" spans="1:37" s="2" customFormat="1">
      <c r="A100" s="82"/>
      <c r="B100" s="14"/>
      <c r="C100" s="3"/>
      <c r="D100" s="7"/>
      <c r="M100" s="142"/>
      <c r="N100" s="142"/>
      <c r="O100" s="142"/>
      <c r="AK100" s="142"/>
    </row>
    <row r="101" spans="1:37" s="2" customFormat="1">
      <c r="A101" s="82"/>
      <c r="B101" s="14"/>
      <c r="C101" s="3"/>
      <c r="D101" s="7"/>
      <c r="M101" s="142"/>
      <c r="N101" s="142"/>
      <c r="O101" s="142"/>
      <c r="AK101" s="142"/>
    </row>
    <row r="102" spans="1:37" s="2" customFormat="1">
      <c r="A102" s="82"/>
      <c r="B102" s="14"/>
      <c r="C102" s="3"/>
      <c r="D102" s="7"/>
      <c r="M102" s="142"/>
      <c r="N102" s="142"/>
      <c r="O102" s="142"/>
      <c r="AK102" s="142"/>
    </row>
    <row r="103" spans="1:37" s="2" customFormat="1">
      <c r="A103" s="82"/>
      <c r="B103" s="14"/>
      <c r="C103" s="3"/>
      <c r="M103" s="142"/>
      <c r="N103" s="142"/>
      <c r="O103" s="142"/>
      <c r="AK103" s="142"/>
    </row>
    <row r="104" spans="1:37" s="2" customFormat="1">
      <c r="A104" s="82"/>
      <c r="B104" s="14"/>
      <c r="C104" s="3"/>
      <c r="M104" s="142"/>
      <c r="N104" s="142"/>
      <c r="O104" s="142"/>
      <c r="AK104" s="142"/>
    </row>
    <row r="105" spans="1:37" s="2" customFormat="1">
      <c r="A105" s="82"/>
      <c r="B105" s="14"/>
      <c r="C105" s="3"/>
      <c r="M105" s="142"/>
      <c r="N105" s="142"/>
      <c r="O105" s="142"/>
      <c r="AK105" s="142"/>
    </row>
    <row r="106" spans="1:37" s="2" customFormat="1">
      <c r="A106" s="82"/>
      <c r="B106" s="14"/>
      <c r="C106" s="3"/>
      <c r="M106" s="142"/>
      <c r="N106" s="142"/>
      <c r="O106" s="142"/>
      <c r="AK106" s="142"/>
    </row>
    <row r="107" spans="1:37" s="2" customFormat="1">
      <c r="A107" s="82"/>
      <c r="B107" s="14"/>
      <c r="C107" s="3"/>
      <c r="M107" s="142"/>
      <c r="N107" s="142"/>
      <c r="O107" s="142"/>
      <c r="AK107" s="142"/>
    </row>
    <row r="108" spans="1:37" s="2" customFormat="1">
      <c r="A108" s="82"/>
      <c r="B108" s="14"/>
      <c r="C108" s="10"/>
      <c r="M108" s="142"/>
      <c r="N108" s="142"/>
      <c r="O108" s="142"/>
      <c r="AK108" s="142"/>
    </row>
    <row r="109" spans="1:37" s="2" customFormat="1">
      <c r="A109" s="82"/>
      <c r="B109" s="14"/>
      <c r="C109" s="3"/>
      <c r="M109" s="142"/>
      <c r="N109" s="142"/>
      <c r="O109" s="142"/>
      <c r="AK109" s="142"/>
    </row>
    <row r="110" spans="1:37" s="2" customFormat="1">
      <c r="A110" s="82"/>
      <c r="B110" s="14"/>
      <c r="C110" s="10"/>
      <c r="M110" s="142"/>
      <c r="N110" s="142"/>
      <c r="O110" s="142"/>
      <c r="AK110" s="142"/>
    </row>
    <row r="111" spans="1:37" s="2" customFormat="1">
      <c r="A111" s="82"/>
      <c r="B111" s="14"/>
      <c r="C111" s="10"/>
      <c r="M111" s="142"/>
      <c r="N111" s="142"/>
      <c r="O111" s="142"/>
      <c r="AK111" s="142"/>
    </row>
    <row r="112" spans="1:37" s="2" customFormat="1">
      <c r="A112" s="82"/>
      <c r="B112" s="14"/>
      <c r="C112" s="3"/>
      <c r="M112" s="142"/>
      <c r="N112" s="142"/>
      <c r="O112" s="142"/>
      <c r="AK112" s="142"/>
    </row>
    <row r="113" spans="1:37" s="2" customFormat="1">
      <c r="A113" s="82"/>
      <c r="B113" s="14"/>
      <c r="C113" s="3"/>
      <c r="M113" s="142"/>
      <c r="N113" s="142"/>
      <c r="O113" s="142"/>
      <c r="AK113" s="142"/>
    </row>
    <row r="114" spans="1:37" s="2" customFormat="1">
      <c r="A114" s="82"/>
      <c r="B114" s="14"/>
      <c r="C114" s="3"/>
      <c r="M114" s="142"/>
      <c r="N114" s="142"/>
      <c r="O114" s="142"/>
      <c r="AK114" s="142"/>
    </row>
    <row r="115" spans="1:37" s="2" customFormat="1">
      <c r="A115" s="82"/>
      <c r="B115" s="14"/>
      <c r="C115" s="3"/>
      <c r="M115" s="142"/>
      <c r="N115" s="142"/>
      <c r="O115" s="142"/>
      <c r="AK115" s="142"/>
    </row>
    <row r="116" spans="1:37" s="2" customFormat="1">
      <c r="A116" s="82"/>
      <c r="B116" s="106"/>
      <c r="C116" s="3"/>
      <c r="D116" s="7"/>
      <c r="M116" s="142"/>
      <c r="N116" s="142"/>
      <c r="O116" s="142"/>
      <c r="AK116" s="142"/>
    </row>
    <row r="117" spans="1:37" s="2" customFormat="1">
      <c r="A117" s="82"/>
      <c r="B117" s="106"/>
      <c r="C117" s="3"/>
      <c r="D117" s="7"/>
      <c r="M117" s="142"/>
      <c r="N117" s="142"/>
      <c r="O117" s="142"/>
      <c r="AK117" s="142"/>
    </row>
    <row r="118" spans="1:37" s="2" customFormat="1">
      <c r="A118" s="82"/>
      <c r="B118" s="14"/>
      <c r="C118" s="3"/>
      <c r="M118" s="142"/>
      <c r="N118" s="142"/>
      <c r="O118" s="142"/>
      <c r="AK118" s="142"/>
    </row>
    <row r="119" spans="1:37" s="2" customFormat="1">
      <c r="A119" s="82"/>
      <c r="B119" s="14"/>
      <c r="C119" s="10"/>
      <c r="M119" s="142"/>
      <c r="N119" s="142"/>
      <c r="O119" s="142"/>
      <c r="AK119" s="142"/>
    </row>
    <row r="120" spans="1:37" s="2" customFormat="1">
      <c r="A120" s="82"/>
      <c r="B120" s="14"/>
      <c r="C120" s="10"/>
      <c r="M120" s="142"/>
      <c r="N120" s="142"/>
      <c r="O120" s="142"/>
      <c r="AK120" s="142"/>
    </row>
    <row r="121" spans="1:37" s="2" customFormat="1">
      <c r="A121" s="82"/>
      <c r="B121" s="14"/>
      <c r="C121" s="10"/>
      <c r="M121" s="142"/>
      <c r="N121" s="142"/>
      <c r="O121" s="142"/>
      <c r="AK121" s="142"/>
    </row>
    <row r="122" spans="1:37" s="2" customFormat="1">
      <c r="A122" s="82"/>
      <c r="B122" s="14"/>
      <c r="C122" s="10"/>
      <c r="M122" s="142"/>
      <c r="N122" s="142"/>
      <c r="O122" s="142"/>
      <c r="AK122" s="142"/>
    </row>
    <row r="123" spans="1:37" s="2" customFormat="1">
      <c r="A123" s="82"/>
      <c r="B123" s="14"/>
      <c r="C123" s="3"/>
      <c r="M123" s="142"/>
      <c r="N123" s="142"/>
      <c r="O123" s="142"/>
      <c r="AK123" s="142"/>
    </row>
    <row r="124" spans="1:37" s="2" customFormat="1">
      <c r="A124" s="82"/>
      <c r="B124" s="14"/>
      <c r="C124" s="3"/>
      <c r="M124" s="142"/>
      <c r="N124" s="142"/>
      <c r="O124" s="142"/>
      <c r="AK124" s="142"/>
    </row>
    <row r="125" spans="1:37" s="2" customFormat="1">
      <c r="A125" s="82"/>
      <c r="B125" s="14"/>
      <c r="C125" s="3"/>
      <c r="M125" s="142"/>
      <c r="N125" s="142"/>
      <c r="O125" s="142"/>
      <c r="AK125" s="142"/>
    </row>
    <row r="126" spans="1:37" s="2" customFormat="1">
      <c r="A126" s="82"/>
      <c r="B126" s="14"/>
      <c r="C126" s="3"/>
      <c r="M126" s="142"/>
      <c r="N126" s="142"/>
      <c r="O126" s="142"/>
      <c r="AK126" s="142"/>
    </row>
    <row r="127" spans="1:37" s="2" customFormat="1">
      <c r="A127" s="82"/>
      <c r="B127" s="14"/>
      <c r="C127" s="3"/>
      <c r="M127" s="142"/>
      <c r="N127" s="142"/>
      <c r="O127" s="142"/>
      <c r="AK127" s="142"/>
    </row>
    <row r="128" spans="1:37" s="2" customFormat="1">
      <c r="A128" s="82"/>
      <c r="B128" s="14"/>
      <c r="C128" s="3"/>
      <c r="M128" s="142"/>
      <c r="N128" s="142"/>
      <c r="O128" s="142"/>
      <c r="AK128" s="142"/>
    </row>
    <row r="129" spans="1:37" s="2" customFormat="1">
      <c r="A129" s="82"/>
      <c r="B129" s="14"/>
      <c r="C129" s="3"/>
      <c r="M129" s="142"/>
      <c r="N129" s="142"/>
      <c r="O129" s="142"/>
      <c r="AK129" s="142"/>
    </row>
    <row r="130" spans="1:37" s="2" customFormat="1">
      <c r="A130" s="82"/>
      <c r="B130" s="14"/>
      <c r="C130" s="3"/>
      <c r="M130" s="142"/>
      <c r="N130" s="142"/>
      <c r="O130" s="142"/>
      <c r="AK130" s="142"/>
    </row>
    <row r="131" spans="1:37" s="2" customFormat="1">
      <c r="A131" s="82"/>
      <c r="B131" s="14"/>
      <c r="C131" s="3"/>
      <c r="M131" s="142"/>
      <c r="N131" s="142"/>
      <c r="O131" s="142"/>
      <c r="AK131" s="142"/>
    </row>
    <row r="132" spans="1:37" s="2" customFormat="1">
      <c r="A132" s="82"/>
      <c r="B132" s="14"/>
      <c r="C132" s="3"/>
      <c r="M132" s="142"/>
      <c r="N132" s="142"/>
      <c r="O132" s="142"/>
      <c r="AK132" s="142"/>
    </row>
    <row r="133" spans="1:37" s="2" customFormat="1">
      <c r="A133" s="82"/>
      <c r="B133" s="14"/>
      <c r="C133" s="3"/>
      <c r="M133" s="142"/>
      <c r="N133" s="142"/>
      <c r="O133" s="142"/>
      <c r="AK133" s="142"/>
    </row>
    <row r="134" spans="1:37" s="2" customFormat="1">
      <c r="A134" s="82"/>
      <c r="B134" s="14"/>
      <c r="C134" s="3"/>
      <c r="M134" s="142"/>
      <c r="N134" s="142"/>
      <c r="O134" s="142"/>
      <c r="AK134" s="142"/>
    </row>
    <row r="135" spans="1:37" s="2" customFormat="1">
      <c r="A135" s="82"/>
      <c r="B135" s="14"/>
      <c r="C135" s="3"/>
      <c r="M135" s="142"/>
      <c r="N135" s="142"/>
      <c r="O135" s="142"/>
      <c r="AK135" s="142"/>
    </row>
    <row r="136" spans="1:37" s="2" customFormat="1">
      <c r="A136" s="82"/>
      <c r="B136" s="14"/>
      <c r="C136" s="3"/>
      <c r="M136" s="142"/>
      <c r="N136" s="142"/>
      <c r="O136" s="142"/>
      <c r="AK136" s="142"/>
    </row>
    <row r="137" spans="1:37" s="2" customFormat="1">
      <c r="A137" s="82"/>
      <c r="B137" s="14"/>
      <c r="C137" s="3"/>
      <c r="M137" s="142"/>
      <c r="N137" s="142"/>
      <c r="O137" s="142"/>
      <c r="AK137" s="142"/>
    </row>
    <row r="138" spans="1:37" s="2" customFormat="1">
      <c r="A138" s="82"/>
      <c r="B138" s="14"/>
      <c r="C138" s="3"/>
      <c r="M138" s="142"/>
      <c r="N138" s="142"/>
      <c r="O138" s="142"/>
      <c r="AK138" s="142"/>
    </row>
    <row r="139" spans="1:37" s="2" customFormat="1">
      <c r="A139" s="82"/>
      <c r="B139" s="14"/>
      <c r="C139" s="3"/>
      <c r="M139" s="142"/>
      <c r="N139" s="142"/>
      <c r="O139" s="142"/>
      <c r="AK139" s="142"/>
    </row>
    <row r="140" spans="1:37" s="2" customFormat="1">
      <c r="A140" s="82"/>
      <c r="B140" s="14"/>
      <c r="C140" s="3"/>
      <c r="M140" s="142"/>
      <c r="N140" s="142"/>
      <c r="O140" s="142"/>
      <c r="AK140" s="142"/>
    </row>
    <row r="141" spans="1:37" s="2" customFormat="1">
      <c r="A141" s="82"/>
      <c r="B141" s="14"/>
      <c r="C141" s="3"/>
      <c r="M141" s="142"/>
      <c r="N141" s="142"/>
      <c r="O141" s="142"/>
      <c r="AK141" s="142"/>
    </row>
    <row r="142" spans="1:37" s="2" customFormat="1">
      <c r="A142" s="82"/>
      <c r="B142" s="14"/>
      <c r="C142" s="3"/>
      <c r="M142" s="142"/>
      <c r="N142" s="142"/>
      <c r="O142" s="142"/>
      <c r="AK142" s="142"/>
    </row>
    <row r="143" spans="1:37" s="2" customFormat="1">
      <c r="A143" s="82"/>
      <c r="B143" s="14"/>
      <c r="C143" s="3"/>
      <c r="M143" s="142"/>
      <c r="N143" s="142"/>
      <c r="O143" s="142"/>
      <c r="AK143" s="142"/>
    </row>
    <row r="144" spans="1:37" s="2" customFormat="1">
      <c r="A144" s="82"/>
      <c r="B144" s="14"/>
      <c r="C144" s="3"/>
      <c r="M144" s="142"/>
      <c r="N144" s="142"/>
      <c r="O144" s="142"/>
      <c r="AK144" s="142"/>
    </row>
    <row r="145" spans="1:37" s="2" customFormat="1">
      <c r="A145" s="82"/>
      <c r="B145" s="14"/>
      <c r="C145" s="3"/>
      <c r="M145" s="142"/>
      <c r="N145" s="142"/>
      <c r="O145" s="142"/>
      <c r="AK145" s="142"/>
    </row>
    <row r="146" spans="1:37" s="2" customFormat="1">
      <c r="A146" s="82"/>
      <c r="B146" s="14"/>
      <c r="C146" s="3"/>
      <c r="M146" s="142"/>
      <c r="N146" s="142"/>
      <c r="O146" s="142"/>
      <c r="AK146" s="142"/>
    </row>
    <row r="147" spans="1:37" s="2" customFormat="1">
      <c r="A147" s="82"/>
      <c r="B147" s="14"/>
      <c r="C147" s="3"/>
      <c r="M147" s="142"/>
      <c r="N147" s="142"/>
      <c r="O147" s="142"/>
      <c r="AK147" s="142"/>
    </row>
    <row r="148" spans="1:37" s="2" customFormat="1">
      <c r="A148" s="82"/>
      <c r="B148" s="14"/>
      <c r="C148" s="3"/>
      <c r="M148" s="142"/>
      <c r="N148" s="142"/>
      <c r="O148" s="142"/>
      <c r="AK148" s="142"/>
    </row>
    <row r="149" spans="1:37" s="2" customFormat="1">
      <c r="A149" s="82"/>
      <c r="B149" s="14"/>
      <c r="C149" s="3"/>
      <c r="M149" s="142"/>
      <c r="N149" s="142"/>
      <c r="O149" s="142"/>
      <c r="AK149" s="142"/>
    </row>
    <row r="150" spans="1:37" s="2" customFormat="1">
      <c r="A150" s="82"/>
      <c r="B150" s="14"/>
      <c r="C150" s="3"/>
      <c r="M150" s="142"/>
      <c r="N150" s="142"/>
      <c r="O150" s="142"/>
      <c r="AK150" s="142"/>
    </row>
    <row r="151" spans="1:37" s="2" customFormat="1">
      <c r="A151" s="82"/>
      <c r="B151" s="14"/>
      <c r="C151" s="3"/>
      <c r="M151" s="142"/>
      <c r="N151" s="142"/>
      <c r="O151" s="142"/>
      <c r="AK151" s="142"/>
    </row>
    <row r="152" spans="1:37" s="2" customFormat="1">
      <c r="A152" s="82"/>
      <c r="B152" s="14"/>
      <c r="C152" s="3"/>
      <c r="M152" s="142"/>
      <c r="N152" s="142"/>
      <c r="O152" s="142"/>
      <c r="AK152" s="142"/>
    </row>
    <row r="153" spans="1:37" s="2" customFormat="1">
      <c r="A153" s="82"/>
      <c r="B153" s="14"/>
      <c r="C153" s="3"/>
      <c r="M153" s="142"/>
      <c r="N153" s="142"/>
      <c r="O153" s="142"/>
      <c r="AK153" s="142"/>
    </row>
    <row r="154" spans="1:37" s="2" customFormat="1">
      <c r="A154" s="82"/>
      <c r="B154" s="14"/>
      <c r="C154" s="3"/>
      <c r="M154" s="142"/>
      <c r="N154" s="142"/>
      <c r="O154" s="142"/>
      <c r="AK154" s="142"/>
    </row>
    <row r="155" spans="1:37" s="2" customFormat="1">
      <c r="A155" s="82"/>
      <c r="B155" s="14"/>
      <c r="C155" s="3"/>
      <c r="M155" s="142"/>
      <c r="N155" s="142"/>
      <c r="O155" s="142"/>
      <c r="AK155" s="142"/>
    </row>
    <row r="156" spans="1:37" s="2" customFormat="1">
      <c r="A156" s="82"/>
      <c r="B156" s="14"/>
      <c r="C156" s="3"/>
      <c r="M156" s="142"/>
      <c r="N156" s="142"/>
      <c r="O156" s="142"/>
      <c r="AK156" s="142"/>
    </row>
    <row r="157" spans="1:37" s="2" customFormat="1">
      <c r="A157" s="82"/>
      <c r="B157" s="14"/>
      <c r="C157" s="3"/>
      <c r="M157" s="142"/>
      <c r="N157" s="142"/>
      <c r="O157" s="142"/>
      <c r="AK157" s="142"/>
    </row>
    <row r="158" spans="1:37" s="2" customFormat="1">
      <c r="A158" s="82"/>
      <c r="B158" s="14"/>
      <c r="C158" s="3"/>
      <c r="M158" s="142"/>
      <c r="N158" s="142"/>
      <c r="O158" s="142"/>
      <c r="AK158" s="142"/>
    </row>
    <row r="159" spans="1:37" s="2" customFormat="1">
      <c r="A159" s="82"/>
      <c r="B159" s="14"/>
      <c r="C159" s="3"/>
      <c r="M159" s="142"/>
      <c r="N159" s="142"/>
      <c r="O159" s="142"/>
      <c r="AK159" s="142"/>
    </row>
    <row r="160" spans="1:37" s="2" customFormat="1">
      <c r="A160" s="82"/>
      <c r="B160" s="14"/>
      <c r="C160" s="3"/>
      <c r="M160" s="142"/>
      <c r="N160" s="142"/>
      <c r="O160" s="142"/>
      <c r="AK160" s="142"/>
    </row>
    <row r="161" spans="1:37" s="2" customFormat="1">
      <c r="A161" s="82"/>
      <c r="B161" s="14"/>
      <c r="C161" s="3"/>
      <c r="M161" s="142"/>
      <c r="N161" s="142"/>
      <c r="O161" s="142"/>
      <c r="AK161" s="142"/>
    </row>
    <row r="162" spans="1:37" s="2" customFormat="1">
      <c r="A162" s="82"/>
      <c r="B162" s="14"/>
      <c r="C162" s="3"/>
      <c r="M162" s="142"/>
      <c r="N162" s="142"/>
      <c r="O162" s="142"/>
      <c r="AK162" s="142"/>
    </row>
    <row r="163" spans="1:37" s="2" customFormat="1">
      <c r="A163" s="82"/>
      <c r="B163" s="14"/>
      <c r="C163" s="3"/>
      <c r="M163" s="142"/>
      <c r="N163" s="142"/>
      <c r="O163" s="142"/>
      <c r="AK163" s="142"/>
    </row>
    <row r="164" spans="1:37" s="2" customFormat="1">
      <c r="A164" s="82"/>
      <c r="B164" s="14"/>
      <c r="C164" s="3"/>
      <c r="M164" s="142"/>
      <c r="N164" s="142"/>
      <c r="O164" s="142"/>
      <c r="AK164" s="142"/>
    </row>
    <row r="165" spans="1:37" s="2" customFormat="1">
      <c r="A165" s="82"/>
      <c r="B165" s="14"/>
      <c r="C165" s="3"/>
      <c r="M165" s="142"/>
      <c r="N165" s="142"/>
      <c r="O165" s="142"/>
      <c r="AK165" s="142"/>
    </row>
    <row r="166" spans="1:37" s="2" customFormat="1">
      <c r="A166" s="82"/>
      <c r="B166" s="14"/>
      <c r="C166" s="3"/>
      <c r="M166" s="142"/>
      <c r="N166" s="142"/>
      <c r="O166" s="142"/>
      <c r="AK166" s="142"/>
    </row>
    <row r="167" spans="1:37" s="2" customFormat="1">
      <c r="A167" s="82"/>
      <c r="B167" s="14"/>
      <c r="C167" s="3"/>
      <c r="M167" s="142"/>
      <c r="N167" s="142"/>
      <c r="O167" s="142"/>
      <c r="AK167" s="142"/>
    </row>
    <row r="168" spans="1:37" s="2" customFormat="1">
      <c r="A168" s="82"/>
      <c r="B168" s="14"/>
      <c r="C168" s="3"/>
      <c r="M168" s="142"/>
      <c r="N168" s="142"/>
      <c r="O168" s="142"/>
      <c r="AK168" s="142"/>
    </row>
    <row r="169" spans="1:37" s="2" customFormat="1">
      <c r="A169" s="82"/>
      <c r="B169" s="14"/>
      <c r="C169" s="3"/>
      <c r="M169" s="142"/>
      <c r="N169" s="142"/>
      <c r="O169" s="142"/>
      <c r="AK169" s="142"/>
    </row>
    <row r="170" spans="1:37" s="2" customFormat="1">
      <c r="A170" s="82"/>
      <c r="B170" s="14"/>
      <c r="C170" s="3"/>
      <c r="M170" s="142"/>
      <c r="N170" s="142"/>
      <c r="O170" s="142"/>
      <c r="AK170" s="142"/>
    </row>
    <row r="171" spans="1:37" s="2" customFormat="1">
      <c r="A171" s="82"/>
      <c r="B171" s="14"/>
      <c r="C171" s="3"/>
      <c r="M171" s="142"/>
      <c r="N171" s="142"/>
      <c r="O171" s="142"/>
      <c r="AK171" s="142"/>
    </row>
    <row r="172" spans="1:37" s="2" customFormat="1">
      <c r="A172" s="82"/>
      <c r="B172" s="14"/>
      <c r="C172" s="3"/>
      <c r="M172" s="142"/>
      <c r="N172" s="142"/>
      <c r="O172" s="142"/>
      <c r="AK172" s="142"/>
    </row>
    <row r="173" spans="1:37" s="2" customFormat="1">
      <c r="A173" s="82"/>
      <c r="B173" s="14"/>
      <c r="C173" s="3"/>
      <c r="M173" s="142"/>
      <c r="N173" s="142"/>
      <c r="O173" s="142"/>
      <c r="AK173" s="142"/>
    </row>
    <row r="174" spans="1:37" s="2" customFormat="1">
      <c r="A174" s="82"/>
      <c r="B174" s="14"/>
      <c r="C174" s="3"/>
      <c r="M174" s="142"/>
      <c r="N174" s="142"/>
      <c r="O174" s="142"/>
      <c r="AK174" s="142"/>
    </row>
    <row r="175" spans="1:37" s="2" customFormat="1">
      <c r="A175" s="82"/>
      <c r="B175" s="14"/>
      <c r="C175" s="3"/>
      <c r="M175" s="142"/>
      <c r="N175" s="142"/>
      <c r="O175" s="142"/>
      <c r="AK175" s="142"/>
    </row>
    <row r="176" spans="1:37" s="2" customFormat="1">
      <c r="A176" s="82"/>
      <c r="B176" s="14"/>
      <c r="C176" s="3"/>
      <c r="M176" s="142"/>
      <c r="N176" s="142"/>
      <c r="O176" s="142"/>
      <c r="AK176" s="142"/>
    </row>
    <row r="177" spans="1:37" s="2" customFormat="1">
      <c r="A177" s="82"/>
      <c r="B177" s="14"/>
      <c r="C177" s="3"/>
      <c r="M177" s="142"/>
      <c r="N177" s="142"/>
      <c r="O177" s="142"/>
      <c r="AK177" s="142"/>
    </row>
    <row r="178" spans="1:37" s="2" customFormat="1">
      <c r="A178" s="82"/>
      <c r="B178" s="14"/>
      <c r="C178" s="3"/>
      <c r="M178" s="142"/>
      <c r="N178" s="142"/>
      <c r="O178" s="142"/>
      <c r="AK178" s="142"/>
    </row>
    <row r="179" spans="1:37" s="2" customFormat="1">
      <c r="A179" s="82"/>
      <c r="B179" s="14"/>
      <c r="C179" s="3"/>
      <c r="M179" s="142"/>
      <c r="N179" s="142"/>
      <c r="O179" s="142"/>
      <c r="AK179" s="142"/>
    </row>
    <row r="180" spans="1:37" s="2" customFormat="1">
      <c r="A180" s="82"/>
      <c r="B180" s="14"/>
      <c r="C180" s="3"/>
      <c r="M180" s="142"/>
      <c r="N180" s="142"/>
      <c r="O180" s="142"/>
      <c r="AK180" s="142"/>
    </row>
    <row r="181" spans="1:37" s="2" customFormat="1">
      <c r="A181" s="82"/>
      <c r="B181" s="14"/>
      <c r="C181" s="3"/>
      <c r="M181" s="142"/>
      <c r="N181" s="142"/>
      <c r="O181" s="142"/>
      <c r="AK181" s="142"/>
    </row>
    <row r="182" spans="1:37" s="2" customFormat="1">
      <c r="A182" s="82"/>
      <c r="B182" s="14"/>
      <c r="C182" s="3"/>
      <c r="M182" s="142"/>
      <c r="N182" s="142"/>
      <c r="O182" s="142"/>
      <c r="AK182" s="142"/>
    </row>
    <row r="183" spans="1:37" s="2" customFormat="1">
      <c r="A183" s="82"/>
      <c r="B183" s="14"/>
      <c r="C183" s="3"/>
      <c r="M183" s="142"/>
      <c r="N183" s="142"/>
      <c r="O183" s="142"/>
      <c r="AK183" s="142"/>
    </row>
    <row r="184" spans="1:37" s="2" customFormat="1">
      <c r="A184" s="82"/>
      <c r="B184" s="14"/>
      <c r="C184" s="3"/>
      <c r="M184" s="142"/>
      <c r="N184" s="142"/>
      <c r="O184" s="142"/>
      <c r="AK184" s="142"/>
    </row>
    <row r="185" spans="1:37" s="2" customFormat="1">
      <c r="A185" s="82"/>
      <c r="B185" s="14"/>
      <c r="C185" s="3"/>
      <c r="M185" s="142"/>
      <c r="N185" s="142"/>
      <c r="O185" s="142"/>
      <c r="AK185" s="142"/>
    </row>
    <row r="186" spans="1:37" s="2" customFormat="1">
      <c r="A186" s="82"/>
      <c r="B186" s="14"/>
      <c r="C186" s="3"/>
      <c r="M186" s="142"/>
      <c r="N186" s="142"/>
      <c r="O186" s="142"/>
      <c r="AK186" s="142"/>
    </row>
    <row r="187" spans="1:37" s="2" customFormat="1">
      <c r="A187" s="82"/>
      <c r="B187" s="14"/>
      <c r="C187" s="3"/>
      <c r="M187" s="142"/>
      <c r="N187" s="142"/>
      <c r="O187" s="142"/>
      <c r="AK187" s="142"/>
    </row>
    <row r="188" spans="1:37" s="2" customFormat="1">
      <c r="A188" s="82"/>
      <c r="B188" s="14"/>
      <c r="C188" s="3"/>
      <c r="M188" s="142"/>
      <c r="N188" s="142"/>
      <c r="O188" s="142"/>
      <c r="AK188" s="142"/>
    </row>
    <row r="189" spans="1:37" s="2" customFormat="1">
      <c r="A189" s="82"/>
      <c r="B189" s="14"/>
      <c r="C189" s="3"/>
      <c r="M189" s="142"/>
      <c r="N189" s="142"/>
      <c r="O189" s="142"/>
      <c r="AK189" s="142"/>
    </row>
    <row r="190" spans="1:37" s="2" customFormat="1">
      <c r="A190" s="82"/>
      <c r="B190" s="14"/>
      <c r="C190" s="3"/>
      <c r="M190" s="142"/>
      <c r="N190" s="142"/>
      <c r="O190" s="142"/>
      <c r="AK190" s="142"/>
    </row>
    <row r="191" spans="1:37" s="2" customFormat="1">
      <c r="A191" s="82"/>
      <c r="B191" s="14"/>
      <c r="C191" s="3"/>
      <c r="M191" s="142"/>
      <c r="N191" s="142"/>
      <c r="O191" s="142"/>
      <c r="AK191" s="142"/>
    </row>
    <row r="192" spans="1:37" s="2" customFormat="1">
      <c r="A192" s="82"/>
      <c r="B192" s="14"/>
      <c r="C192" s="3"/>
      <c r="M192" s="142"/>
      <c r="N192" s="142"/>
      <c r="O192" s="142"/>
      <c r="AK192" s="142"/>
    </row>
    <row r="193" spans="1:37" s="2" customFormat="1">
      <c r="A193" s="82"/>
      <c r="B193" s="14"/>
      <c r="C193" s="3"/>
      <c r="M193" s="142"/>
      <c r="N193" s="142"/>
      <c r="O193" s="142"/>
      <c r="AK193" s="142"/>
    </row>
    <row r="194" spans="1:37" s="2" customFormat="1">
      <c r="A194" s="82"/>
      <c r="B194" s="14"/>
      <c r="C194" s="3"/>
      <c r="M194" s="142"/>
      <c r="N194" s="142"/>
      <c r="O194" s="142"/>
      <c r="AK194" s="142"/>
    </row>
    <row r="195" spans="1:37" s="2" customFormat="1">
      <c r="A195" s="82"/>
      <c r="B195" s="14"/>
      <c r="C195" s="3"/>
      <c r="M195" s="142"/>
      <c r="N195" s="142"/>
      <c r="O195" s="142"/>
      <c r="AK195" s="142"/>
    </row>
    <row r="196" spans="1:37" s="2" customFormat="1">
      <c r="A196" s="82"/>
      <c r="B196" s="14"/>
      <c r="C196" s="3"/>
      <c r="M196" s="142"/>
      <c r="N196" s="142"/>
      <c r="O196" s="142"/>
      <c r="AK196" s="142"/>
    </row>
    <row r="197" spans="1:37" s="2" customFormat="1">
      <c r="A197" s="82"/>
      <c r="B197" s="14"/>
      <c r="C197" s="3"/>
      <c r="M197" s="142"/>
      <c r="N197" s="142"/>
      <c r="O197" s="142"/>
      <c r="AK197" s="142"/>
    </row>
    <row r="198" spans="1:37" s="2" customFormat="1">
      <c r="A198" s="82"/>
      <c r="B198" s="14"/>
      <c r="C198" s="3"/>
      <c r="M198" s="142"/>
      <c r="N198" s="142"/>
      <c r="O198" s="142"/>
      <c r="AK198" s="142"/>
    </row>
    <row r="199" spans="1:37" s="2" customFormat="1">
      <c r="A199" s="82"/>
      <c r="B199" s="14"/>
      <c r="C199" s="3"/>
      <c r="M199" s="142"/>
      <c r="N199" s="142"/>
      <c r="O199" s="142"/>
      <c r="AK199" s="142"/>
    </row>
    <row r="200" spans="1:37" s="2" customFormat="1">
      <c r="A200" s="82"/>
      <c r="B200" s="14"/>
      <c r="C200" s="3"/>
      <c r="M200" s="142"/>
      <c r="N200" s="142"/>
      <c r="O200" s="142"/>
      <c r="AK200" s="142"/>
    </row>
    <row r="201" spans="1:37" s="2" customFormat="1">
      <c r="A201" s="82"/>
      <c r="B201" s="14"/>
      <c r="C201" s="3"/>
      <c r="M201" s="142"/>
      <c r="N201" s="142"/>
      <c r="O201" s="142"/>
      <c r="AK201" s="142"/>
    </row>
    <row r="202" spans="1:37" s="2" customFormat="1">
      <c r="A202" s="82"/>
      <c r="B202" s="14"/>
      <c r="C202" s="3"/>
      <c r="M202" s="142"/>
      <c r="N202" s="142"/>
      <c r="O202" s="142"/>
      <c r="AK202" s="142"/>
    </row>
    <row r="203" spans="1:37" s="2" customFormat="1">
      <c r="A203" s="82"/>
      <c r="B203" s="14"/>
      <c r="C203" s="3"/>
      <c r="M203" s="142"/>
      <c r="N203" s="142"/>
      <c r="O203" s="142"/>
      <c r="AK203" s="142"/>
    </row>
    <row r="204" spans="1:37" s="2" customFormat="1">
      <c r="A204" s="82"/>
      <c r="B204" s="14"/>
      <c r="C204" s="3"/>
      <c r="M204" s="142"/>
      <c r="N204" s="142"/>
      <c r="O204" s="142"/>
      <c r="AK204" s="142"/>
    </row>
    <row r="205" spans="1:37" s="2" customFormat="1">
      <c r="A205" s="82"/>
      <c r="B205" s="14"/>
      <c r="C205" s="3"/>
      <c r="M205" s="142"/>
      <c r="N205" s="142"/>
      <c r="O205" s="142"/>
      <c r="AK205" s="142"/>
    </row>
    <row r="206" spans="1:37" s="2" customFormat="1">
      <c r="A206" s="82"/>
      <c r="B206" s="14"/>
      <c r="C206" s="3"/>
      <c r="M206" s="142"/>
      <c r="N206" s="142"/>
      <c r="O206" s="142"/>
      <c r="AK206" s="142"/>
    </row>
  </sheetData>
  <mergeCells count="1">
    <mergeCell ref="A43:C43"/>
  </mergeCells>
  <phoneticPr fontId="48" type="noConversion"/>
  <printOptions horizontalCentered="1" verticalCentered="1"/>
  <pageMargins left="0.75" right="0.75" top="1" bottom="1" header="0" footer="0"/>
  <pageSetup scale="62" orientation="portrait" horizontalDpi="120" verticalDpi="72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 codeName="Hoja26">
    <tabColor indexed="53"/>
  </sheetPr>
  <dimension ref="A1:IV208"/>
  <sheetViews>
    <sheetView zoomScaleNormal="100" workbookViewId="0">
      <pane xSplit="3" ySplit="6" topLeftCell="D12" activePane="bottomRight" state="frozen"/>
      <selection pane="topRight" activeCell="D1" sqref="D1"/>
      <selection pane="bottomLeft" activeCell="A7" sqref="A7"/>
      <selection pane="bottomRight" activeCell="C22" sqref="C22"/>
    </sheetView>
  </sheetViews>
  <sheetFormatPr baseColWidth="10" defaultColWidth="11.5546875" defaultRowHeight="13.2"/>
  <cols>
    <col min="1" max="1" width="15.44140625" style="82" customWidth="1"/>
    <col min="2" max="2" width="9.109375" style="14" customWidth="1"/>
    <col min="3" max="3" width="42.6640625" style="1" customWidth="1"/>
    <col min="4" max="4" width="13.6640625" style="2" customWidth="1"/>
    <col min="5" max="5" width="16.5546875" customWidth="1"/>
    <col min="6" max="7" width="13.6640625" customWidth="1"/>
    <col min="8" max="8" width="12.6640625" style="2" customWidth="1"/>
    <col min="9" max="9" width="16.44140625" style="2" customWidth="1"/>
    <col min="10" max="10" width="11.44140625" style="2" customWidth="1"/>
    <col min="11" max="11" width="13" customWidth="1"/>
    <col min="12" max="12" width="12.6640625" customWidth="1"/>
    <col min="13" max="13" width="13.33203125" customWidth="1"/>
    <col min="14" max="14" width="11.6640625" customWidth="1"/>
    <col min="16" max="17" width="11.6640625" customWidth="1"/>
    <col min="18" max="18" width="13" customWidth="1"/>
    <col min="19" max="21" width="11.6640625" customWidth="1"/>
    <col min="22" max="22" width="12.33203125" bestFit="1" customWidth="1"/>
    <col min="23" max="23" width="13.44140625" customWidth="1"/>
    <col min="24" max="24" width="13.33203125" customWidth="1"/>
    <col min="25" max="25" width="11.5546875" bestFit="1" customWidth="1"/>
    <col min="26" max="26" width="13" bestFit="1" customWidth="1"/>
    <col min="28" max="28" width="13.88671875" customWidth="1"/>
    <col min="29" max="29" width="12.33203125" bestFit="1" customWidth="1"/>
    <col min="30" max="30" width="13.109375" customWidth="1"/>
    <col min="32" max="32" width="11.6640625" customWidth="1"/>
    <col min="33" max="33" width="12.33203125" bestFit="1" customWidth="1"/>
    <col min="34" max="35" width="11.6640625" customWidth="1"/>
    <col min="36" max="36" width="13.33203125" bestFit="1" customWidth="1"/>
    <col min="37" max="37" width="13.88671875" style="142" bestFit="1" customWidth="1"/>
    <col min="38" max="38" width="12.88671875" bestFit="1" customWidth="1"/>
    <col min="39" max="39" width="12.88671875" style="142" bestFit="1" customWidth="1"/>
    <col min="40" max="40" width="12.33203125" bestFit="1" customWidth="1"/>
    <col min="42" max="42" width="12.88671875" bestFit="1" customWidth="1"/>
    <col min="44" max="44" width="13.33203125" style="142" bestFit="1" customWidth="1"/>
    <col min="45" max="45" width="13.33203125" style="142" customWidth="1"/>
    <col min="46" max="46" width="12.6640625" bestFit="1" customWidth="1"/>
    <col min="47" max="47" width="12.6640625" customWidth="1"/>
    <col min="48" max="48" width="11.5546875" bestFit="1" customWidth="1"/>
    <col min="49" max="49" width="12.33203125" customWidth="1"/>
    <col min="50" max="50" width="11.5546875" bestFit="1" customWidth="1"/>
    <col min="52" max="52" width="11.6640625" bestFit="1" customWidth="1"/>
    <col min="53" max="53" width="11.6640625" customWidth="1"/>
    <col min="55" max="55" width="11.6640625" bestFit="1" customWidth="1"/>
    <col min="57" max="57" width="11.5546875" bestFit="1" customWidth="1"/>
    <col min="58" max="58" width="12.88671875" bestFit="1" customWidth="1"/>
    <col min="59" max="59" width="12.6640625" bestFit="1" customWidth="1"/>
    <col min="60" max="60" width="11.6640625" bestFit="1" customWidth="1"/>
    <col min="62" max="62" width="12.6640625" customWidth="1"/>
    <col min="64" max="64" width="13.5546875" customWidth="1"/>
    <col min="68" max="68" width="11.6640625" bestFit="1" customWidth="1"/>
    <col min="70" max="70" width="12.6640625" bestFit="1" customWidth="1"/>
    <col min="71" max="71" width="13.33203125" bestFit="1" customWidth="1"/>
    <col min="72" max="72" width="14.33203125" customWidth="1"/>
    <col min="73" max="73" width="12.6640625" bestFit="1" customWidth="1"/>
    <col min="74" max="74" width="12.33203125" customWidth="1"/>
    <col min="75" max="75" width="15.44140625" style="142" customWidth="1"/>
    <col min="76" max="77" width="11.6640625" customWidth="1"/>
    <col min="78" max="78" width="13.109375" customWidth="1"/>
    <col min="79" max="79" width="11.6640625" bestFit="1" customWidth="1"/>
    <col min="80" max="80" width="12.88671875" bestFit="1" customWidth="1"/>
    <col min="81" max="81" width="11.6640625" bestFit="1" customWidth="1"/>
    <col min="82" max="82" width="13.5546875" style="2" customWidth="1"/>
    <col min="83" max="83" width="13.33203125" style="2" customWidth="1"/>
    <col min="84" max="85" width="14.88671875" style="2" customWidth="1"/>
    <col min="86" max="88" width="13.5546875" style="2" customWidth="1"/>
    <col min="89" max="89" width="11.6640625" style="2" bestFit="1" customWidth="1"/>
    <col min="90" max="90" width="11.6640625" style="2" customWidth="1"/>
    <col min="91" max="91" width="11.44140625" style="2" customWidth="1"/>
    <col min="92" max="92" width="13.44140625" style="2" customWidth="1"/>
    <col min="93" max="93" width="11.44140625" style="2" customWidth="1"/>
    <col min="94" max="94" width="11.6640625" style="2" bestFit="1" customWidth="1"/>
    <col min="95" max="95" width="11.6640625" bestFit="1" customWidth="1"/>
    <col min="96" max="98" width="18.109375" customWidth="1"/>
  </cols>
  <sheetData>
    <row r="1" spans="1:94">
      <c r="A1" s="115" t="s">
        <v>0</v>
      </c>
    </row>
    <row r="2" spans="1:94">
      <c r="A2" s="115" t="s">
        <v>1</v>
      </c>
    </row>
    <row r="3" spans="1:94">
      <c r="A3" s="115" t="s">
        <v>1288</v>
      </c>
      <c r="Z3" s="2">
        <f>+Z9+'Cert.CLN'!Z13+'Cert.INM-FEM'!Z22+'Cert.OSN PD'!Z24</f>
        <v>10853369</v>
      </c>
    </row>
    <row r="4" spans="1:94">
      <c r="A4" s="115" t="str">
        <f>+'Cert.OSN PD'!A4</f>
        <v>INFORME DE EJECUCION PRESUPUESTARIO 2022, EGRESOS</v>
      </c>
      <c r="AC4" s="157"/>
    </row>
    <row r="5" spans="1:94">
      <c r="AC5" s="157"/>
      <c r="AK5" s="188"/>
      <c r="AM5" s="188"/>
      <c r="AR5" s="188"/>
      <c r="AS5" s="188"/>
      <c r="BW5" s="188"/>
      <c r="CD5"/>
    </row>
    <row r="6" spans="1:94" s="114" customFormat="1">
      <c r="A6" s="116" t="s">
        <v>4</v>
      </c>
      <c r="B6" s="113" t="s">
        <v>432</v>
      </c>
      <c r="C6" s="113" t="s">
        <v>6</v>
      </c>
      <c r="D6" s="113" t="s">
        <v>7</v>
      </c>
      <c r="E6" s="113" t="s">
        <v>8</v>
      </c>
      <c r="F6" s="113" t="s">
        <v>9</v>
      </c>
      <c r="G6" s="113" t="s">
        <v>10</v>
      </c>
      <c r="H6" s="113" t="s">
        <v>11</v>
      </c>
      <c r="I6" s="113" t="s">
        <v>12</v>
      </c>
      <c r="J6" s="113" t="s">
        <v>13</v>
      </c>
      <c r="K6" s="113" t="s">
        <v>14</v>
      </c>
      <c r="L6" s="113" t="s">
        <v>15</v>
      </c>
      <c r="M6" s="113" t="s">
        <v>16</v>
      </c>
      <c r="N6" s="113" t="s">
        <v>17</v>
      </c>
      <c r="O6" s="113" t="s">
        <v>18</v>
      </c>
      <c r="P6" s="113" t="s">
        <v>19</v>
      </c>
      <c r="Q6" s="113" t="s">
        <v>20</v>
      </c>
      <c r="R6" s="113" t="s">
        <v>22</v>
      </c>
      <c r="S6" s="113" t="s">
        <v>23</v>
      </c>
      <c r="T6" s="113" t="s">
        <v>24</v>
      </c>
      <c r="U6" s="113" t="s">
        <v>25</v>
      </c>
      <c r="V6" s="113" t="s">
        <v>26</v>
      </c>
      <c r="W6" s="113" t="s">
        <v>27</v>
      </c>
      <c r="X6" s="113" t="s">
        <v>28</v>
      </c>
      <c r="Y6" s="113" t="s">
        <v>29</v>
      </c>
      <c r="Z6" s="113" t="s">
        <v>30</v>
      </c>
      <c r="AA6" s="113" t="s">
        <v>31</v>
      </c>
      <c r="AB6" s="113" t="s">
        <v>32</v>
      </c>
      <c r="AC6" s="113" t="s">
        <v>33</v>
      </c>
      <c r="AD6" s="113" t="s">
        <v>34</v>
      </c>
      <c r="AE6" s="113" t="s">
        <v>35</v>
      </c>
      <c r="AF6" s="113" t="s">
        <v>36</v>
      </c>
      <c r="AG6" s="113" t="s">
        <v>38</v>
      </c>
      <c r="AH6" s="113" t="s">
        <v>39</v>
      </c>
      <c r="AI6" s="113" t="s">
        <v>40</v>
      </c>
      <c r="AJ6" s="113" t="s">
        <v>41</v>
      </c>
      <c r="AK6" s="191" t="s">
        <v>42</v>
      </c>
      <c r="AL6" s="113" t="s">
        <v>43</v>
      </c>
      <c r="AM6" s="191" t="s">
        <v>44</v>
      </c>
      <c r="AN6" s="113" t="s">
        <v>45</v>
      </c>
      <c r="AO6" s="113" t="s">
        <v>46</v>
      </c>
      <c r="AP6" s="113" t="s">
        <v>47</v>
      </c>
      <c r="AQ6" s="113" t="s">
        <v>48</v>
      </c>
      <c r="AR6" s="191" t="s">
        <v>49</v>
      </c>
      <c r="AS6" s="191" t="s">
        <v>50</v>
      </c>
      <c r="AT6" s="113" t="s">
        <v>51</v>
      </c>
      <c r="AU6" s="113" t="s">
        <v>52</v>
      </c>
      <c r="AV6" s="113" t="s">
        <v>53</v>
      </c>
      <c r="AW6" s="113" t="s">
        <v>54</v>
      </c>
      <c r="AX6" s="113" t="s">
        <v>55</v>
      </c>
      <c r="AY6" s="113" t="s">
        <v>56</v>
      </c>
      <c r="AZ6" s="113" t="s">
        <v>57</v>
      </c>
      <c r="BA6" s="113" t="s">
        <v>58</v>
      </c>
      <c r="BB6" s="113" t="s">
        <v>60</v>
      </c>
      <c r="BC6" s="113" t="s">
        <v>61</v>
      </c>
      <c r="BD6" s="113" t="s">
        <v>62</v>
      </c>
      <c r="BE6" s="113" t="s">
        <v>63</v>
      </c>
      <c r="BF6" s="113" t="s">
        <v>64</v>
      </c>
      <c r="BG6" s="113" t="s">
        <v>65</v>
      </c>
      <c r="BH6" s="113" t="s">
        <v>66</v>
      </c>
      <c r="BI6" s="113" t="s">
        <v>67</v>
      </c>
      <c r="BJ6" s="113" t="s">
        <v>68</v>
      </c>
      <c r="BK6" s="113" t="s">
        <v>69</v>
      </c>
      <c r="BL6" s="113" t="s">
        <v>70</v>
      </c>
      <c r="BM6" s="113" t="s">
        <v>71</v>
      </c>
      <c r="BN6" s="113" t="s">
        <v>72</v>
      </c>
      <c r="BO6" s="113" t="s">
        <v>73</v>
      </c>
      <c r="BP6" s="113" t="s">
        <v>74</v>
      </c>
      <c r="BQ6" s="113" t="s">
        <v>75</v>
      </c>
      <c r="BR6" s="113" t="s">
        <v>76</v>
      </c>
      <c r="BS6" s="113" t="s">
        <v>77</v>
      </c>
      <c r="BT6" s="113" t="s">
        <v>78</v>
      </c>
      <c r="BU6" s="113" t="s">
        <v>79</v>
      </c>
      <c r="BV6" s="113" t="s">
        <v>80</v>
      </c>
      <c r="BW6" s="191" t="s">
        <v>81</v>
      </c>
      <c r="BX6" s="113" t="s">
        <v>82</v>
      </c>
      <c r="BY6" s="113" t="s">
        <v>83</v>
      </c>
      <c r="BZ6" s="113" t="s">
        <v>84</v>
      </c>
      <c r="CA6" s="113" t="s">
        <v>85</v>
      </c>
      <c r="CB6" s="113" t="s">
        <v>86</v>
      </c>
      <c r="CC6" s="113" t="s">
        <v>87</v>
      </c>
      <c r="CD6" s="113" t="s">
        <v>88</v>
      </c>
      <c r="CE6" s="113" t="s">
        <v>89</v>
      </c>
      <c r="CF6" s="113" t="s">
        <v>90</v>
      </c>
      <c r="CG6" s="113" t="s">
        <v>91</v>
      </c>
      <c r="CH6" s="113" t="s">
        <v>92</v>
      </c>
      <c r="CI6" s="113" t="s">
        <v>93</v>
      </c>
      <c r="CJ6" s="113" t="s">
        <v>94</v>
      </c>
      <c r="CK6" s="113" t="s">
        <v>96</v>
      </c>
      <c r="CL6" s="113" t="s">
        <v>97</v>
      </c>
      <c r="CM6" s="113" t="s">
        <v>100</v>
      </c>
      <c r="CN6" s="113" t="s">
        <v>101</v>
      </c>
      <c r="CO6" s="114" t="s">
        <v>99</v>
      </c>
    </row>
    <row r="7" spans="1:94" ht="29.25" customHeight="1">
      <c r="A7" s="107"/>
      <c r="B7" s="108"/>
      <c r="C7" s="228"/>
      <c r="D7" s="74"/>
      <c r="E7" s="74"/>
      <c r="F7" s="74"/>
      <c r="G7" s="74"/>
      <c r="H7" s="74"/>
      <c r="I7" s="74"/>
      <c r="J7" s="74"/>
      <c r="K7" s="74"/>
      <c r="L7" s="74"/>
      <c r="M7" s="74"/>
      <c r="N7" s="74"/>
      <c r="O7" s="74"/>
      <c r="P7" s="74"/>
      <c r="Q7" s="74"/>
      <c r="R7" s="74"/>
      <c r="S7" s="74"/>
      <c r="T7" s="74"/>
      <c r="U7" s="74"/>
      <c r="V7" s="74"/>
      <c r="W7" s="74"/>
      <c r="X7" s="74"/>
      <c r="Y7" s="74"/>
      <c r="Z7" s="74"/>
      <c r="AA7" s="74"/>
      <c r="AB7" s="74"/>
      <c r="AC7" s="74"/>
      <c r="AD7" s="74"/>
      <c r="AE7" s="74"/>
      <c r="AF7" s="74"/>
      <c r="AG7" s="74"/>
      <c r="AH7" s="74"/>
      <c r="AI7" s="74"/>
      <c r="AJ7" s="74"/>
      <c r="AL7" s="74"/>
      <c r="AN7" s="74"/>
      <c r="AO7" s="74"/>
      <c r="AP7" s="74"/>
      <c r="AQ7" s="74"/>
      <c r="AT7" s="74"/>
      <c r="AU7" s="74"/>
      <c r="AV7" s="74"/>
      <c r="AW7" s="74"/>
      <c r="AX7" s="74"/>
      <c r="AY7" s="74"/>
      <c r="AZ7" s="74"/>
      <c r="BA7" s="74"/>
      <c r="BB7" s="74"/>
      <c r="BC7" s="74"/>
      <c r="BD7" s="74"/>
      <c r="BE7" s="74"/>
      <c r="BF7" s="74"/>
      <c r="BG7" s="74"/>
      <c r="BH7" s="74"/>
      <c r="BI7" s="74"/>
      <c r="BJ7" s="74"/>
      <c r="BK7" s="74"/>
      <c r="BL7" s="74"/>
      <c r="BM7" s="74"/>
      <c r="BN7" s="74"/>
      <c r="BO7" s="74"/>
      <c r="BP7" s="74"/>
      <c r="BQ7" s="74"/>
      <c r="BR7" s="74"/>
      <c r="BS7" s="74"/>
      <c r="BT7" s="74"/>
      <c r="BU7" s="74"/>
      <c r="BV7" s="74"/>
      <c r="BX7" s="74"/>
      <c r="BY7" s="74"/>
      <c r="BZ7" s="74"/>
      <c r="CA7" s="74"/>
      <c r="CB7" s="74"/>
      <c r="CC7" s="74"/>
      <c r="CD7" s="74"/>
      <c r="CE7" s="74"/>
      <c r="CF7" s="74"/>
      <c r="CG7" s="74"/>
      <c r="CH7" s="74"/>
      <c r="CI7" s="74"/>
      <c r="CJ7" s="74"/>
      <c r="CK7" s="74"/>
      <c r="CL7" s="74"/>
      <c r="CM7" s="74"/>
      <c r="CN7" s="74"/>
    </row>
    <row r="8" spans="1:94" ht="15" customHeight="1">
      <c r="A8" s="107">
        <v>45320</v>
      </c>
      <c r="B8" s="108" t="s">
        <v>1289</v>
      </c>
      <c r="C8" s="228" t="s">
        <v>1290</v>
      </c>
      <c r="D8" s="74"/>
      <c r="E8" s="74"/>
      <c r="F8" s="74"/>
      <c r="G8" s="74"/>
      <c r="H8" s="74"/>
      <c r="I8" s="74"/>
      <c r="J8" s="74"/>
      <c r="K8" s="74"/>
      <c r="L8" s="74"/>
      <c r="M8" s="74"/>
      <c r="N8" s="74"/>
      <c r="O8" s="74"/>
      <c r="P8" s="74"/>
      <c r="Q8" s="74"/>
      <c r="R8" s="74"/>
      <c r="S8" s="74"/>
      <c r="T8" s="74"/>
      <c r="U8" s="74"/>
      <c r="V8" s="74"/>
      <c r="W8" s="74"/>
      <c r="X8" s="74"/>
      <c r="Y8" s="74"/>
      <c r="Z8" s="74"/>
      <c r="AA8" s="74"/>
      <c r="AB8" s="74"/>
      <c r="AC8" s="74"/>
      <c r="AD8" s="74"/>
      <c r="AE8" s="74"/>
      <c r="AF8" s="74"/>
      <c r="AG8" s="74"/>
      <c r="AH8" s="74"/>
      <c r="AI8" s="74"/>
      <c r="AJ8" s="74"/>
      <c r="AK8" s="157">
        <v>7500000</v>
      </c>
      <c r="AL8" s="74"/>
      <c r="AM8" s="157"/>
      <c r="AN8" s="74"/>
      <c r="AO8" s="74"/>
      <c r="AP8" s="74"/>
      <c r="AQ8" s="74"/>
      <c r="AR8" s="157"/>
      <c r="AS8" s="157"/>
      <c r="AT8" s="74"/>
      <c r="AU8" s="74"/>
      <c r="AV8" s="74"/>
      <c r="AW8" s="74"/>
      <c r="AX8" s="74"/>
      <c r="AY8" s="74"/>
      <c r="AZ8" s="74"/>
      <c r="BA8" s="74"/>
      <c r="BB8" s="74"/>
      <c r="BC8" s="74"/>
      <c r="BD8" s="74"/>
      <c r="BE8" s="74"/>
      <c r="BF8" s="74"/>
      <c r="BG8" s="74"/>
      <c r="BH8" s="74"/>
      <c r="BI8" s="74"/>
      <c r="BJ8" s="74"/>
      <c r="BK8" s="74"/>
      <c r="BL8" s="74"/>
      <c r="BM8" s="74"/>
      <c r="BN8" s="74"/>
      <c r="BO8" s="74"/>
      <c r="BP8" s="74"/>
      <c r="BQ8" s="74"/>
      <c r="BR8" s="74"/>
      <c r="BS8" s="74"/>
      <c r="BT8" s="74"/>
      <c r="BU8" s="74"/>
      <c r="BV8" s="74"/>
      <c r="BW8" s="157"/>
      <c r="BX8" s="74"/>
      <c r="BY8" s="74"/>
      <c r="BZ8" s="74"/>
      <c r="CA8" s="74"/>
      <c r="CB8" s="74"/>
      <c r="CC8" s="74"/>
      <c r="CD8" s="74"/>
      <c r="CE8" s="74"/>
      <c r="CF8" s="74"/>
      <c r="CG8" s="74"/>
      <c r="CH8" s="74"/>
      <c r="CI8" s="74"/>
      <c r="CJ8" s="74"/>
      <c r="CK8" s="74"/>
      <c r="CL8" s="74"/>
      <c r="CM8" s="74"/>
      <c r="CN8" s="74"/>
    </row>
    <row r="9" spans="1:94" ht="15" customHeight="1">
      <c r="A9" s="107">
        <v>45331</v>
      </c>
      <c r="B9" s="108" t="s">
        <v>453</v>
      </c>
      <c r="C9" s="228" t="s">
        <v>454</v>
      </c>
      <c r="D9" s="74"/>
      <c r="E9" s="74"/>
      <c r="F9" s="74"/>
      <c r="G9" s="74"/>
      <c r="H9" s="74"/>
      <c r="I9" s="74"/>
      <c r="J9" s="74"/>
      <c r="K9" s="74"/>
      <c r="L9" s="74"/>
      <c r="M9" s="74"/>
      <c r="N9" s="74"/>
      <c r="O9" s="74"/>
      <c r="P9" s="74"/>
      <c r="Q9" s="74"/>
      <c r="R9" s="74"/>
      <c r="S9" s="74"/>
      <c r="T9" s="74"/>
      <c r="U9" s="74"/>
      <c r="V9" s="74"/>
      <c r="W9" s="74"/>
      <c r="X9" s="74"/>
      <c r="Y9" s="74"/>
      <c r="Z9" s="74">
        <f>800000</f>
        <v>800000</v>
      </c>
      <c r="AA9" s="74"/>
      <c r="AB9" s="74"/>
      <c r="AC9" s="74"/>
      <c r="AD9" s="74"/>
      <c r="AE9" s="74"/>
      <c r="AF9" s="74"/>
      <c r="AG9" s="74"/>
      <c r="AH9" s="74"/>
      <c r="AI9" s="74"/>
      <c r="AJ9" s="74"/>
      <c r="AK9" s="157"/>
      <c r="AL9" s="74"/>
      <c r="AM9" s="157"/>
      <c r="AN9" s="74"/>
      <c r="AO9" s="74"/>
      <c r="AP9" s="74"/>
      <c r="AQ9" s="74"/>
      <c r="AR9" s="157"/>
      <c r="AS9" s="157"/>
      <c r="AT9" s="74"/>
      <c r="AU9" s="74"/>
      <c r="AV9" s="74"/>
      <c r="AW9" s="74"/>
      <c r="AX9" s="74"/>
      <c r="AY9" s="74"/>
      <c r="AZ9" s="74"/>
      <c r="BA9" s="74"/>
      <c r="BB9" s="74"/>
      <c r="BC9" s="74"/>
      <c r="BD9" s="74"/>
      <c r="BE9" s="74"/>
      <c r="BF9" s="74"/>
      <c r="BG9" s="74"/>
      <c r="BH9" s="74"/>
      <c r="BI9" s="74"/>
      <c r="BJ9" s="74"/>
      <c r="BK9" s="74"/>
      <c r="BL9" s="74"/>
      <c r="BM9" s="74"/>
      <c r="BN9" s="74"/>
      <c r="BO9" s="74"/>
      <c r="BP9" s="74"/>
      <c r="BQ9" s="74"/>
      <c r="BR9" s="74"/>
      <c r="BS9" s="74"/>
      <c r="BT9" s="74"/>
      <c r="BU9" s="74"/>
      <c r="BV9" s="74"/>
      <c r="BW9" s="157"/>
      <c r="BX9" s="74"/>
      <c r="BY9" s="74"/>
      <c r="BZ9" s="74"/>
      <c r="CA9" s="74"/>
      <c r="CB9" s="74"/>
      <c r="CC9" s="74"/>
      <c r="CD9" s="74"/>
      <c r="CE9" s="74"/>
      <c r="CF9" s="74"/>
      <c r="CG9" s="74"/>
      <c r="CH9" s="74"/>
      <c r="CI9" s="74"/>
      <c r="CJ9" s="74"/>
      <c r="CK9" s="74"/>
      <c r="CL9" s="74"/>
      <c r="CM9" s="74"/>
      <c r="CN9" s="74"/>
    </row>
    <row r="10" spans="1:94" s="369" customFormat="1" ht="15" customHeight="1">
      <c r="A10" s="366">
        <v>45358</v>
      </c>
      <c r="B10" s="311" t="s">
        <v>495</v>
      </c>
      <c r="C10" s="367" t="s">
        <v>496</v>
      </c>
      <c r="D10" s="370"/>
      <c r="E10" s="370"/>
      <c r="F10" s="370"/>
      <c r="G10" s="370"/>
      <c r="H10" s="370"/>
      <c r="I10" s="370"/>
      <c r="J10" s="370"/>
      <c r="K10" s="370"/>
      <c r="L10" s="370"/>
      <c r="M10" s="370"/>
      <c r="N10" s="370"/>
      <c r="O10" s="370"/>
      <c r="P10" s="370"/>
      <c r="Q10" s="370"/>
      <c r="R10" s="370"/>
      <c r="S10" s="370"/>
      <c r="T10" s="370"/>
      <c r="U10" s="370"/>
      <c r="V10" s="370"/>
      <c r="W10" s="370"/>
      <c r="X10" s="370"/>
      <c r="Y10" s="370"/>
      <c r="AA10" s="370"/>
      <c r="AB10" s="370"/>
      <c r="AC10" s="370"/>
      <c r="AD10" s="370"/>
      <c r="AE10" s="370"/>
      <c r="AF10" s="370"/>
      <c r="AG10" s="370"/>
      <c r="AH10" s="370"/>
      <c r="AI10" s="370"/>
      <c r="AJ10" s="370"/>
      <c r="AK10" s="312"/>
      <c r="AL10" s="370"/>
      <c r="AM10" s="312"/>
      <c r="AN10" s="370"/>
      <c r="AO10" s="370"/>
      <c r="AP10" s="370"/>
      <c r="AQ10" s="370"/>
      <c r="AR10" s="312"/>
      <c r="AS10" s="312"/>
      <c r="AT10" s="370"/>
      <c r="AU10" s="370"/>
      <c r="AV10" s="370"/>
      <c r="AW10" s="370"/>
      <c r="AX10" s="370"/>
      <c r="AY10" s="370"/>
      <c r="AZ10" s="370"/>
      <c r="BA10" s="370"/>
      <c r="BB10" s="370"/>
      <c r="BC10" s="370"/>
      <c r="BD10" s="370"/>
      <c r="BE10" s="370"/>
      <c r="BF10" s="370">
        <v>100000</v>
      </c>
      <c r="BG10" s="370"/>
      <c r="BH10" s="370"/>
      <c r="BI10" s="370"/>
      <c r="BJ10" s="370"/>
      <c r="BK10" s="370"/>
      <c r="BL10" s="370"/>
      <c r="BM10" s="370"/>
      <c r="BN10" s="370"/>
      <c r="BO10" s="370"/>
      <c r="BP10" s="370"/>
      <c r="BQ10" s="370"/>
      <c r="BR10" s="370"/>
      <c r="BS10" s="370"/>
      <c r="BT10" s="370"/>
      <c r="BU10" s="370"/>
      <c r="BV10" s="370"/>
      <c r="BW10" s="312"/>
      <c r="BX10" s="370"/>
      <c r="BY10" s="370"/>
      <c r="BZ10" s="370"/>
      <c r="CA10" s="370"/>
      <c r="CB10" s="370"/>
      <c r="CC10" s="370"/>
      <c r="CD10" s="370"/>
      <c r="CE10" s="370"/>
      <c r="CF10" s="370"/>
      <c r="CG10" s="370"/>
      <c r="CH10" s="370"/>
      <c r="CI10" s="370"/>
      <c r="CJ10" s="370"/>
      <c r="CK10" s="370"/>
      <c r="CL10" s="370"/>
      <c r="CM10" s="370"/>
      <c r="CN10" s="370"/>
      <c r="CO10" s="368"/>
      <c r="CP10" s="368"/>
    </row>
    <row r="11" spans="1:94" s="369" customFormat="1" ht="15" customHeight="1">
      <c r="A11" s="366"/>
      <c r="B11" s="311"/>
      <c r="C11" s="367" t="s">
        <v>1291</v>
      </c>
      <c r="D11" s="370"/>
      <c r="E11" s="370"/>
      <c r="F11" s="370"/>
      <c r="G11" s="370"/>
      <c r="H11" s="370"/>
      <c r="I11" s="370"/>
      <c r="J11" s="370"/>
      <c r="K11" s="370"/>
      <c r="L11" s="370"/>
      <c r="M11" s="370"/>
      <c r="N11" s="370"/>
      <c r="O11" s="370"/>
      <c r="P11" s="370"/>
      <c r="Q11" s="370"/>
      <c r="R11" s="370"/>
      <c r="S11" s="370"/>
      <c r="T11" s="370"/>
      <c r="U11" s="370"/>
      <c r="V11" s="370"/>
      <c r="W11" s="370"/>
      <c r="X11" s="370"/>
      <c r="Y11" s="370"/>
      <c r="AA11" s="370"/>
      <c r="AB11" s="370"/>
      <c r="AC11" s="370"/>
      <c r="AD11" s="370"/>
      <c r="AE11" s="370"/>
      <c r="AF11" s="370"/>
      <c r="AG11" s="370"/>
      <c r="AH11" s="370"/>
      <c r="AI11" s="370"/>
      <c r="AJ11" s="370"/>
      <c r="AK11" s="312"/>
      <c r="AL11" s="370"/>
      <c r="AM11" s="312"/>
      <c r="AN11" s="370"/>
      <c r="AO11" s="370"/>
      <c r="AP11" s="370"/>
      <c r="AQ11" s="370"/>
      <c r="AR11" s="312"/>
      <c r="AS11" s="312"/>
      <c r="AT11" s="370"/>
      <c r="AU11" s="370"/>
      <c r="AV11" s="370"/>
      <c r="AW11" s="370"/>
      <c r="AX11" s="370"/>
      <c r="AY11" s="370"/>
      <c r="AZ11" s="370"/>
      <c r="BA11" s="370"/>
      <c r="BB11" s="370"/>
      <c r="BC11" s="370"/>
      <c r="BD11" s="370"/>
      <c r="BE11" s="370"/>
      <c r="BF11" s="370">
        <v>-26050.240000000002</v>
      </c>
      <c r="BG11" s="370"/>
      <c r="BH11" s="370"/>
      <c r="BI11" s="370"/>
      <c r="BJ11" s="370"/>
      <c r="BK11" s="370"/>
      <c r="BL11" s="370"/>
      <c r="BM11" s="370"/>
      <c r="BN11" s="370"/>
      <c r="BO11" s="370"/>
      <c r="BP11" s="370"/>
      <c r="BQ11" s="370"/>
      <c r="BR11" s="370"/>
      <c r="BS11" s="370"/>
      <c r="BT11" s="370"/>
      <c r="BU11" s="370"/>
      <c r="BV11" s="370"/>
      <c r="BW11" s="312"/>
      <c r="BX11" s="370"/>
      <c r="BY11" s="370"/>
      <c r="BZ11" s="370"/>
      <c r="CA11" s="370"/>
      <c r="CB11" s="370"/>
      <c r="CC11" s="370"/>
      <c r="CD11" s="370"/>
      <c r="CE11" s="370"/>
      <c r="CF11" s="370"/>
      <c r="CG11" s="370"/>
      <c r="CH11" s="370"/>
      <c r="CI11" s="370"/>
      <c r="CJ11" s="370"/>
      <c r="CK11" s="370"/>
      <c r="CL11" s="370"/>
      <c r="CM11" s="370"/>
      <c r="CN11" s="370"/>
      <c r="CO11" s="368"/>
      <c r="CP11" s="368"/>
    </row>
    <row r="12" spans="1:94" ht="52.5" customHeight="1">
      <c r="A12" s="279">
        <v>45370</v>
      </c>
      <c r="B12" s="277" t="s">
        <v>546</v>
      </c>
      <c r="C12" s="403" t="s">
        <v>547</v>
      </c>
      <c r="D12" s="74"/>
      <c r="E12" s="74"/>
      <c r="F12" s="74"/>
      <c r="G12" s="74"/>
      <c r="H12" s="74"/>
      <c r="I12" s="74"/>
      <c r="J12" s="74"/>
      <c r="K12" s="74"/>
      <c r="L12" s="74"/>
      <c r="M12" s="74"/>
      <c r="N12" s="74"/>
      <c r="O12" s="74"/>
      <c r="P12" s="74"/>
      <c r="Q12" s="74"/>
      <c r="R12" s="74"/>
      <c r="S12" s="74"/>
      <c r="T12" s="74"/>
      <c r="U12" s="74"/>
      <c r="V12" s="74"/>
      <c r="W12" s="74"/>
      <c r="X12" s="74"/>
      <c r="Y12" s="74"/>
      <c r="Z12" s="74"/>
      <c r="AA12" s="74"/>
      <c r="AB12" s="74"/>
      <c r="AC12" s="74"/>
      <c r="AD12" s="74"/>
      <c r="AE12" s="74"/>
      <c r="AF12" s="74"/>
      <c r="AG12" s="74"/>
      <c r="AH12" s="74"/>
      <c r="AI12" s="74"/>
      <c r="AJ12" s="74"/>
      <c r="AK12" s="157"/>
      <c r="AL12" s="74"/>
      <c r="AM12" s="157"/>
      <c r="AN12" s="74"/>
      <c r="AO12" s="74"/>
      <c r="AP12" s="280">
        <v>350000</v>
      </c>
      <c r="AQ12" s="74"/>
      <c r="AR12" s="157"/>
      <c r="AS12" s="157"/>
      <c r="AT12" s="74"/>
      <c r="AU12" s="74"/>
      <c r="AV12" s="74"/>
      <c r="AW12" s="74"/>
      <c r="AX12" s="74"/>
      <c r="AY12" s="74"/>
      <c r="AZ12" s="74"/>
      <c r="BA12" s="74"/>
      <c r="BB12" s="74"/>
      <c r="BC12" s="74"/>
      <c r="BD12" s="74"/>
      <c r="BE12" s="74"/>
      <c r="BF12" s="74"/>
      <c r="BG12" s="74"/>
      <c r="BH12" s="74"/>
      <c r="BI12" s="74"/>
      <c r="BJ12" s="74"/>
      <c r="BK12" s="74"/>
      <c r="BL12" s="74"/>
      <c r="BM12" s="74"/>
      <c r="BN12" s="74"/>
      <c r="BO12" s="74"/>
      <c r="BP12" s="74"/>
      <c r="BQ12" s="74"/>
      <c r="BR12" s="74"/>
      <c r="BS12" s="74"/>
      <c r="BT12" s="74"/>
      <c r="BU12" s="74"/>
      <c r="BV12" s="74"/>
      <c r="BW12" s="157"/>
      <c r="BX12" s="74"/>
      <c r="BY12" s="74"/>
      <c r="BZ12" s="74"/>
      <c r="CA12" s="74"/>
      <c r="CB12" s="74"/>
      <c r="CC12" s="74"/>
      <c r="CD12" s="74"/>
      <c r="CE12" s="74"/>
      <c r="CF12" s="74"/>
      <c r="CG12" s="74"/>
      <c r="CH12" s="74"/>
      <c r="CI12" s="74"/>
      <c r="CJ12" s="74"/>
      <c r="CK12" s="74"/>
      <c r="CL12" s="74"/>
      <c r="CM12" s="74"/>
      <c r="CN12" s="74"/>
    </row>
    <row r="13" spans="1:94" ht="15" customHeight="1">
      <c r="A13" s="886" t="s">
        <v>554</v>
      </c>
      <c r="B13" s="887"/>
      <c r="C13" s="887"/>
      <c r="D13" s="74"/>
      <c r="E13" s="74"/>
      <c r="F13" s="74"/>
      <c r="G13" s="74"/>
      <c r="H13" s="74"/>
      <c r="I13" s="74"/>
      <c r="J13" s="74"/>
      <c r="K13" s="74"/>
      <c r="L13" s="74"/>
      <c r="M13" s="74"/>
      <c r="N13" s="74"/>
      <c r="O13" s="74"/>
      <c r="P13" s="74"/>
      <c r="Q13" s="74"/>
      <c r="R13" s="74"/>
      <c r="S13" s="74"/>
      <c r="T13" s="74"/>
      <c r="U13" s="74"/>
      <c r="V13" s="74"/>
      <c r="W13" s="74"/>
      <c r="X13" s="74"/>
      <c r="Y13" s="74"/>
      <c r="Z13" s="74"/>
      <c r="AA13" s="74"/>
      <c r="AB13" s="74"/>
      <c r="AC13" s="74"/>
      <c r="AD13" s="74"/>
      <c r="AE13" s="74"/>
      <c r="AF13" s="74"/>
      <c r="AG13" s="74"/>
      <c r="AH13" s="74"/>
      <c r="AI13" s="74"/>
      <c r="AJ13" s="74"/>
      <c r="AL13" s="74"/>
      <c r="AN13" s="74"/>
      <c r="AO13" s="74"/>
      <c r="AP13" s="142"/>
      <c r="AQ13" s="74"/>
      <c r="AU13" s="74"/>
      <c r="AV13" s="74"/>
      <c r="AW13" s="74"/>
      <c r="AX13" s="74"/>
      <c r="AY13" s="74"/>
      <c r="AZ13" s="74"/>
      <c r="BA13" s="74"/>
      <c r="BB13" s="74"/>
      <c r="BC13" s="74"/>
      <c r="BD13" s="74"/>
      <c r="BE13" s="74"/>
      <c r="BF13" s="74"/>
      <c r="BG13" s="74"/>
      <c r="BH13" s="74"/>
      <c r="BI13" s="74"/>
      <c r="BJ13" s="74"/>
      <c r="BK13" s="74"/>
      <c r="BL13" s="74"/>
      <c r="BM13" s="74"/>
      <c r="BN13" s="74"/>
      <c r="BO13" s="74"/>
      <c r="BP13" s="74"/>
      <c r="BQ13" s="74"/>
      <c r="BR13" s="74"/>
      <c r="BS13" s="74"/>
      <c r="BT13" s="74"/>
      <c r="BU13" s="74"/>
      <c r="BV13" s="74"/>
      <c r="BX13" s="74"/>
      <c r="BY13" s="74"/>
      <c r="BZ13" s="74"/>
      <c r="CA13" s="74"/>
      <c r="CB13" s="74"/>
      <c r="CC13" s="74"/>
      <c r="CD13" s="74"/>
      <c r="CE13" s="74"/>
      <c r="CF13" s="74"/>
      <c r="CG13" s="74"/>
      <c r="CH13" s="74"/>
      <c r="CI13" s="74"/>
      <c r="CJ13" s="74"/>
      <c r="CK13" s="74"/>
      <c r="CL13" s="74"/>
      <c r="CM13" s="74"/>
      <c r="CN13" s="74"/>
    </row>
    <row r="14" spans="1:94" ht="15" customHeight="1">
      <c r="A14" s="316">
        <v>45453</v>
      </c>
      <c r="B14" s="288" t="s">
        <v>609</v>
      </c>
      <c r="C14" s="289" t="s">
        <v>610</v>
      </c>
      <c r="D14" s="74"/>
      <c r="E14" s="74"/>
      <c r="F14" s="74"/>
      <c r="G14" s="74"/>
      <c r="H14" s="74"/>
      <c r="I14" s="74"/>
      <c r="J14" s="74"/>
      <c r="K14" s="74"/>
      <c r="L14" s="74"/>
      <c r="M14" s="74"/>
      <c r="N14" s="74"/>
      <c r="O14" s="74"/>
      <c r="P14" s="74"/>
      <c r="Q14" s="74"/>
      <c r="R14" s="74"/>
      <c r="S14" s="74"/>
      <c r="T14" s="74"/>
      <c r="U14" s="74"/>
      <c r="V14" s="74"/>
      <c r="W14" s="74"/>
      <c r="X14" s="74"/>
      <c r="Y14" s="74"/>
      <c r="Z14" s="74"/>
      <c r="AA14" s="74"/>
      <c r="AB14" s="74"/>
      <c r="AC14" s="74"/>
      <c r="AD14" s="74"/>
      <c r="AE14" s="74"/>
      <c r="AF14" s="74"/>
      <c r="AG14" s="74"/>
      <c r="AH14" s="74"/>
      <c r="AI14" s="74"/>
      <c r="AJ14" s="74"/>
      <c r="AK14" s="157"/>
      <c r="AL14" s="74"/>
      <c r="AM14" s="157"/>
      <c r="AN14" s="74"/>
      <c r="AO14" s="74"/>
      <c r="AP14" s="157"/>
      <c r="AQ14" s="74"/>
      <c r="AR14" s="157"/>
      <c r="AS14" s="157"/>
      <c r="AU14" s="74"/>
      <c r="AV14" s="74"/>
      <c r="AW14" s="74"/>
      <c r="AX14" s="74"/>
      <c r="AY14" s="74"/>
      <c r="AZ14" s="74"/>
      <c r="BA14" s="74"/>
      <c r="BB14" s="74"/>
      <c r="BC14" s="74"/>
      <c r="BD14" s="74"/>
      <c r="BE14" s="74"/>
      <c r="BF14" s="74"/>
      <c r="BG14" s="74"/>
      <c r="BH14" s="74"/>
      <c r="BI14" s="74"/>
      <c r="BJ14" s="74"/>
      <c r="BK14" s="74"/>
      <c r="BL14" s="74"/>
      <c r="BM14" s="74"/>
      <c r="BN14" s="74"/>
      <c r="BO14" s="74"/>
      <c r="BP14" s="74"/>
      <c r="BQ14" s="74"/>
      <c r="BR14" s="74">
        <v>100000</v>
      </c>
      <c r="BS14" s="74"/>
      <c r="BT14" s="74"/>
      <c r="BU14" s="74"/>
      <c r="BV14" s="74"/>
      <c r="BW14" s="157"/>
      <c r="BX14" s="74"/>
      <c r="BY14" s="74"/>
      <c r="BZ14" s="74"/>
      <c r="CA14" s="74"/>
      <c r="CB14" s="74"/>
      <c r="CC14" s="74"/>
      <c r="CD14" s="74"/>
      <c r="CE14" s="74"/>
      <c r="CF14" s="74"/>
      <c r="CG14" s="74"/>
      <c r="CH14" s="74"/>
      <c r="CI14" s="74"/>
      <c r="CJ14" s="74"/>
      <c r="CK14" s="74"/>
      <c r="CL14" s="74"/>
      <c r="CM14" s="74"/>
      <c r="CN14" s="74"/>
    </row>
    <row r="15" spans="1:94" ht="15" customHeight="1">
      <c r="A15" s="888" t="s">
        <v>1292</v>
      </c>
      <c r="B15" s="888"/>
      <c r="C15" s="888"/>
      <c r="D15" s="74"/>
      <c r="E15" s="74"/>
      <c r="F15" s="74"/>
      <c r="G15" s="74"/>
      <c r="H15" s="74"/>
      <c r="I15" s="74"/>
      <c r="J15" s="74"/>
      <c r="K15" s="74"/>
      <c r="L15" s="74"/>
      <c r="M15" s="74"/>
      <c r="N15" s="74"/>
      <c r="O15" s="74"/>
      <c r="P15" s="74"/>
      <c r="Q15" s="74"/>
      <c r="R15" s="74"/>
      <c r="S15" s="74"/>
      <c r="T15" s="74"/>
      <c r="U15" s="74"/>
      <c r="V15" s="74"/>
      <c r="W15" s="74"/>
      <c r="X15" s="74"/>
      <c r="Y15" s="74"/>
      <c r="Z15" s="74"/>
      <c r="AA15" s="74"/>
      <c r="AB15" s="74"/>
      <c r="AC15" s="157"/>
      <c r="AD15" s="80"/>
      <c r="AE15" s="74"/>
      <c r="AF15" s="74"/>
      <c r="AG15" s="74"/>
      <c r="AH15" s="74"/>
      <c r="AI15" s="74"/>
      <c r="AJ15" s="74"/>
      <c r="AK15" s="157"/>
      <c r="AL15" s="74"/>
      <c r="AM15" s="157"/>
      <c r="AN15" s="74"/>
      <c r="AO15" s="74"/>
      <c r="AP15" s="157"/>
      <c r="AQ15" s="74"/>
      <c r="AR15" s="157"/>
      <c r="AS15" s="157"/>
      <c r="AU15" s="74"/>
      <c r="AV15" s="74"/>
      <c r="AW15" s="74"/>
      <c r="AX15" s="74"/>
      <c r="AY15" s="74"/>
      <c r="AZ15" s="74"/>
      <c r="BA15" s="74"/>
      <c r="BB15" s="74"/>
      <c r="BC15" s="74"/>
      <c r="BD15" s="74"/>
      <c r="BE15" s="74"/>
      <c r="BF15" s="74"/>
      <c r="BG15" s="74"/>
      <c r="BH15" s="74"/>
      <c r="BI15" s="74"/>
      <c r="BJ15" s="74"/>
      <c r="BK15" s="74"/>
      <c r="BL15" s="74"/>
      <c r="BM15" s="74"/>
      <c r="BN15" s="74"/>
      <c r="BO15" s="74"/>
      <c r="BP15" s="74"/>
      <c r="BQ15" s="74"/>
      <c r="BR15" s="74"/>
      <c r="BS15" s="74"/>
      <c r="BT15" s="157"/>
      <c r="BU15" s="74"/>
      <c r="BV15" s="74"/>
      <c r="BW15" s="157"/>
      <c r="BX15" s="74"/>
      <c r="BY15" s="74"/>
      <c r="BZ15" s="74"/>
      <c r="CA15" s="74"/>
      <c r="CB15" s="74"/>
      <c r="CC15" s="74"/>
      <c r="CD15" s="74"/>
      <c r="CE15" s="74"/>
      <c r="CF15" s="74"/>
      <c r="CG15" s="74"/>
      <c r="CH15" s="74"/>
      <c r="CI15" s="74"/>
      <c r="CJ15" s="74"/>
      <c r="CK15" s="74"/>
      <c r="CL15" s="74"/>
      <c r="CM15" s="74"/>
      <c r="CN15" s="74"/>
    </row>
    <row r="16" spans="1:94">
      <c r="A16" s="107">
        <v>45532</v>
      </c>
      <c r="B16" s="108" t="s">
        <v>1293</v>
      </c>
      <c r="C16" s="228" t="s">
        <v>1294</v>
      </c>
      <c r="AK16" s="157"/>
      <c r="AM16" s="157"/>
      <c r="AR16" s="157"/>
      <c r="AS16" s="157"/>
      <c r="BF16" s="209">
        <v>26000</v>
      </c>
      <c r="BS16" s="157"/>
      <c r="BW16" s="157"/>
    </row>
    <row r="17" spans="1:256" ht="15" customHeight="1">
      <c r="A17" s="107"/>
      <c r="B17" s="108"/>
      <c r="C17" s="228"/>
      <c r="D17" s="76"/>
      <c r="E17" s="74"/>
      <c r="F17" s="74"/>
      <c r="G17" s="74"/>
      <c r="H17" s="74"/>
      <c r="I17" s="74"/>
      <c r="J17" s="74"/>
      <c r="K17" s="74"/>
      <c r="L17" s="74"/>
      <c r="M17" s="157"/>
      <c r="N17" s="157"/>
      <c r="O17" s="157"/>
      <c r="P17" s="74"/>
      <c r="Q17" s="74"/>
      <c r="R17" s="74"/>
      <c r="S17" s="74"/>
      <c r="T17" s="74"/>
      <c r="U17" s="74"/>
      <c r="V17" s="74"/>
      <c r="W17" s="74"/>
      <c r="X17" s="74"/>
      <c r="Y17" s="74"/>
      <c r="Z17" s="74"/>
      <c r="AA17" s="74"/>
      <c r="AD17" s="74"/>
      <c r="AE17" s="74"/>
      <c r="AF17" s="74"/>
      <c r="AG17" s="74"/>
      <c r="AH17" s="74"/>
      <c r="AI17" s="74"/>
      <c r="AJ17" s="74"/>
      <c r="AK17" s="157"/>
      <c r="AL17" s="74"/>
      <c r="AM17" s="157"/>
      <c r="AN17" s="74"/>
      <c r="AO17" s="74"/>
      <c r="AP17" s="157"/>
      <c r="AQ17" s="74"/>
      <c r="AR17" s="74"/>
      <c r="AS17" s="74"/>
      <c r="AT17" s="74"/>
      <c r="AU17" s="74"/>
      <c r="AV17" s="74"/>
      <c r="AW17" s="74"/>
      <c r="AX17" s="74"/>
      <c r="AY17" s="74"/>
      <c r="AZ17" s="74"/>
      <c r="BA17" s="74"/>
      <c r="BB17" s="74"/>
      <c r="BC17" s="74"/>
      <c r="BD17" s="74"/>
      <c r="BE17" s="74"/>
      <c r="BF17" s="74">
        <v>-16390</v>
      </c>
      <c r="BG17" s="74"/>
      <c r="BH17" s="74"/>
      <c r="BI17" s="74"/>
      <c r="BJ17" s="74"/>
      <c r="BK17" s="74"/>
      <c r="BL17" s="74"/>
      <c r="BM17" s="74"/>
      <c r="BN17" s="74"/>
      <c r="BO17" s="74"/>
      <c r="BP17" s="74"/>
      <c r="BQ17" s="74"/>
      <c r="BR17" s="74"/>
      <c r="BS17" s="74"/>
      <c r="BT17" s="157"/>
      <c r="BU17" s="74"/>
      <c r="BV17" s="74"/>
      <c r="BW17" s="74"/>
      <c r="BX17" s="74"/>
      <c r="BY17" s="74"/>
      <c r="BZ17" s="74"/>
      <c r="CA17" s="74"/>
      <c r="CB17" s="74"/>
      <c r="CC17" s="74"/>
      <c r="CD17" s="74"/>
      <c r="CE17" s="74"/>
      <c r="CF17" s="74"/>
      <c r="CG17" s="74"/>
      <c r="CH17" s="74"/>
      <c r="CI17" s="74"/>
      <c r="CJ17" s="74"/>
      <c r="CK17" s="74"/>
      <c r="CL17" s="74"/>
      <c r="CM17" s="74"/>
      <c r="CP17"/>
    </row>
    <row r="18" spans="1:256" ht="15" customHeight="1">
      <c r="A18" s="107">
        <v>45616</v>
      </c>
      <c r="B18" s="108" t="s">
        <v>1295</v>
      </c>
      <c r="C18" s="228" t="s">
        <v>1296</v>
      </c>
      <c r="D18" s="76"/>
      <c r="E18" s="74"/>
      <c r="F18" s="74"/>
      <c r="G18" s="74"/>
      <c r="H18" s="74"/>
      <c r="I18" s="74"/>
      <c r="J18" s="74"/>
      <c r="K18" s="74"/>
      <c r="L18" s="74"/>
      <c r="M18" s="157"/>
      <c r="N18" s="157"/>
      <c r="O18" s="157"/>
      <c r="P18" s="74"/>
      <c r="Q18" s="74"/>
      <c r="R18" s="74"/>
      <c r="S18" s="74"/>
      <c r="T18" s="74"/>
      <c r="U18" s="74"/>
      <c r="V18" s="74"/>
      <c r="W18" s="74"/>
      <c r="X18" s="74"/>
      <c r="Y18" s="74"/>
      <c r="Z18" s="74"/>
      <c r="AA18" s="74"/>
      <c r="AD18" s="74"/>
      <c r="AE18" s="74"/>
      <c r="AF18" s="74"/>
      <c r="AG18" s="74"/>
      <c r="AH18" s="74"/>
      <c r="AI18" s="74"/>
      <c r="AJ18" s="74"/>
      <c r="AK18" s="157"/>
      <c r="AL18" s="74"/>
      <c r="AM18" s="157"/>
      <c r="AN18" s="74"/>
      <c r="AO18" s="74"/>
      <c r="AP18" s="157"/>
      <c r="AQ18" s="74"/>
      <c r="AR18" s="74"/>
      <c r="AS18" s="74"/>
      <c r="AT18" s="74"/>
      <c r="AU18" s="74"/>
      <c r="AV18" s="74"/>
      <c r="AW18" s="74"/>
      <c r="AX18" s="74"/>
      <c r="AY18" s="74"/>
      <c r="AZ18" s="74"/>
      <c r="BA18" s="74"/>
      <c r="BB18" s="74"/>
      <c r="BC18" s="74"/>
      <c r="BD18" s="74"/>
      <c r="BE18" s="74">
        <v>20000</v>
      </c>
      <c r="BF18" s="74"/>
      <c r="BG18" s="74"/>
      <c r="BH18" s="74"/>
      <c r="BI18" s="74"/>
      <c r="BJ18" s="74"/>
      <c r="BK18" s="74"/>
      <c r="BL18" s="74"/>
      <c r="BM18" s="74"/>
      <c r="BN18" s="74"/>
      <c r="BO18" s="74"/>
      <c r="BP18" s="74"/>
      <c r="BQ18" s="74"/>
      <c r="BR18" s="74"/>
      <c r="BS18" s="74"/>
      <c r="BT18" s="157"/>
      <c r="BU18" s="74"/>
      <c r="BV18" s="74"/>
      <c r="BW18" s="74"/>
      <c r="BX18" s="74"/>
      <c r="BY18" s="74"/>
      <c r="BZ18" s="74"/>
      <c r="CA18" s="74"/>
      <c r="CB18" s="74"/>
      <c r="CC18" s="74"/>
      <c r="CD18" s="74"/>
      <c r="CE18" s="74"/>
      <c r="CF18" s="74"/>
      <c r="CG18" s="74"/>
      <c r="CH18" s="74"/>
      <c r="CI18" s="74"/>
      <c r="CJ18" s="74"/>
      <c r="CK18" s="74"/>
      <c r="CL18" s="74"/>
      <c r="CM18" s="74"/>
      <c r="CP18"/>
    </row>
    <row r="19" spans="1:256">
      <c r="A19" s="107"/>
      <c r="B19" s="108"/>
      <c r="C19" s="228" t="s">
        <v>1297</v>
      </c>
      <c r="AC19" s="142">
        <v>165667.23000000001</v>
      </c>
      <c r="BF19" s="157"/>
      <c r="BO19" s="142"/>
      <c r="BQ19" s="142"/>
      <c r="BT19" s="142"/>
      <c r="CC19" s="142"/>
    </row>
    <row r="20" spans="1:256">
      <c r="A20" s="82">
        <v>45616</v>
      </c>
      <c r="B20" s="108" t="s">
        <v>1298</v>
      </c>
      <c r="C20" s="228" t="s">
        <v>1299</v>
      </c>
      <c r="AC20" s="157">
        <f>30000-30000</f>
        <v>0</v>
      </c>
      <c r="AK20" s="157"/>
      <c r="AM20" s="157"/>
      <c r="AR20" s="157"/>
      <c r="AS20" s="157"/>
      <c r="BW20" s="157"/>
    </row>
    <row r="21" spans="1:256" s="5" customFormat="1" ht="15" customHeight="1">
      <c r="A21" s="82"/>
      <c r="B21" s="108"/>
      <c r="C21" s="109" t="s">
        <v>1300</v>
      </c>
      <c r="D21" s="109"/>
      <c r="E21" s="109"/>
      <c r="F21" s="109"/>
      <c r="G21" s="109"/>
      <c r="H21" s="109"/>
      <c r="I21" s="109"/>
      <c r="J21" s="109"/>
      <c r="K21" s="109"/>
      <c r="L21" s="109"/>
      <c r="M21" s="109"/>
      <c r="N21" s="109"/>
      <c r="O21" s="109"/>
      <c r="P21" s="109"/>
      <c r="Q21" s="109"/>
      <c r="R21" s="109"/>
      <c r="S21" s="109"/>
      <c r="T21" s="109"/>
      <c r="U21" s="109"/>
      <c r="V21" s="109"/>
      <c r="W21" s="109"/>
      <c r="X21" s="109"/>
      <c r="Y21" s="109"/>
      <c r="Z21" s="109"/>
      <c r="AA21" s="109"/>
      <c r="AB21" s="109"/>
      <c r="AC21" s="109">
        <v>3399.04</v>
      </c>
      <c r="AD21" s="109"/>
      <c r="AE21" s="109"/>
      <c r="AF21" s="109"/>
      <c r="AG21" s="109"/>
      <c r="AH21" s="109"/>
      <c r="AI21" s="109"/>
      <c r="AJ21" s="109"/>
      <c r="AK21" s="244"/>
      <c r="AL21" s="109"/>
      <c r="AM21" s="244"/>
      <c r="AN21" s="109"/>
      <c r="AO21" s="109"/>
      <c r="AP21" s="109"/>
      <c r="AQ21" s="109"/>
      <c r="AR21" s="244"/>
      <c r="AS21" s="244"/>
      <c r="AT21" s="109"/>
      <c r="AU21" s="109"/>
      <c r="AV21" s="109"/>
      <c r="AW21" s="109"/>
      <c r="AX21" s="109"/>
      <c r="AY21" s="109"/>
      <c r="AZ21" s="109"/>
      <c r="BA21" s="109"/>
      <c r="BB21" s="109"/>
      <c r="BC21" s="109"/>
      <c r="BD21" s="109"/>
      <c r="BE21" s="109"/>
      <c r="BF21" s="109"/>
      <c r="BG21" s="109"/>
      <c r="BH21" s="109"/>
      <c r="BI21" s="109"/>
      <c r="BJ21" s="109"/>
      <c r="BK21" s="109"/>
      <c r="BL21" s="109"/>
      <c r="BM21" s="109"/>
      <c r="BN21" s="109"/>
      <c r="BO21" s="244"/>
      <c r="BP21" s="109"/>
      <c r="BQ21" s="244"/>
      <c r="BR21" s="109"/>
      <c r="BS21" s="109"/>
      <c r="BT21" s="244"/>
      <c r="BU21" s="109"/>
      <c r="BV21" s="109"/>
      <c r="BW21" s="244"/>
      <c r="BX21" s="109"/>
      <c r="BY21" s="109"/>
      <c r="BZ21" s="109"/>
      <c r="CA21" s="109"/>
      <c r="CB21" s="109"/>
      <c r="CC21" s="244"/>
      <c r="CD21" s="109"/>
      <c r="CE21" s="109"/>
      <c r="CF21" s="109"/>
      <c r="CG21" s="109"/>
      <c r="CH21" s="109"/>
      <c r="CI21" s="109"/>
      <c r="CJ21" s="109"/>
      <c r="CK21" s="109"/>
      <c r="CL21" s="109"/>
      <c r="CM21" s="109"/>
      <c r="CN21" s="109"/>
      <c r="CO21" s="109"/>
      <c r="CP21" s="109"/>
      <c r="CQ21" s="227"/>
      <c r="CR21" s="227"/>
      <c r="CS21" s="227"/>
      <c r="CT21" s="227"/>
      <c r="CU21" s="227"/>
      <c r="CV21" s="227"/>
      <c r="CW21" s="227"/>
      <c r="CX21" s="227"/>
      <c r="CY21" s="227"/>
      <c r="CZ21" s="227"/>
      <c r="DA21" s="227"/>
      <c r="DB21" s="227"/>
      <c r="DC21" s="227"/>
      <c r="DD21" s="227"/>
      <c r="DE21" s="227"/>
      <c r="DF21" s="227"/>
      <c r="DG21" s="227"/>
      <c r="DH21" s="227"/>
      <c r="DI21" s="227"/>
      <c r="DJ21" s="227"/>
      <c r="DK21" s="227"/>
      <c r="DL21" s="227"/>
      <c r="DM21" s="227"/>
      <c r="DN21" s="227"/>
      <c r="DO21" s="227"/>
      <c r="DP21" s="227"/>
      <c r="DQ21" s="227"/>
      <c r="DR21" s="227"/>
      <c r="DS21" s="227"/>
      <c r="DT21" s="227"/>
      <c r="DU21" s="227"/>
      <c r="DV21" s="227"/>
      <c r="DW21" s="227"/>
      <c r="DX21" s="227"/>
      <c r="DY21" s="227"/>
      <c r="DZ21" s="227"/>
      <c r="EA21" s="227"/>
      <c r="EB21" s="227"/>
      <c r="EC21" s="227"/>
      <c r="ED21" s="227"/>
      <c r="EE21" s="227"/>
      <c r="EF21" s="227"/>
      <c r="EG21" s="227"/>
      <c r="EH21" s="227"/>
      <c r="EI21" s="227"/>
      <c r="EJ21" s="227"/>
      <c r="EK21" s="227"/>
      <c r="EL21" s="227"/>
      <c r="EM21" s="227"/>
      <c r="EN21" s="227"/>
      <c r="EO21" s="227"/>
      <c r="EP21" s="227"/>
      <c r="EQ21" s="227"/>
      <c r="ER21" s="227"/>
      <c r="ES21" s="227"/>
      <c r="ET21" s="227"/>
      <c r="EU21" s="227"/>
      <c r="EV21" s="227"/>
      <c r="EW21" s="227"/>
      <c r="EX21" s="227"/>
      <c r="EY21" s="227"/>
      <c r="EZ21" s="227"/>
      <c r="FA21" s="227"/>
      <c r="FB21" s="227"/>
      <c r="FC21" s="227"/>
      <c r="FD21" s="227"/>
      <c r="FE21" s="227"/>
      <c r="FF21" s="227"/>
      <c r="FG21" s="227"/>
      <c r="FH21" s="227"/>
      <c r="FI21" s="227"/>
      <c r="FJ21" s="227"/>
      <c r="FK21" s="227"/>
      <c r="FL21" s="227"/>
      <c r="FM21" s="227"/>
      <c r="FN21" s="227"/>
      <c r="FO21" s="227"/>
      <c r="FP21" s="227"/>
      <c r="FQ21" s="227"/>
      <c r="FR21" s="227"/>
      <c r="FS21" s="227"/>
      <c r="FT21" s="227"/>
      <c r="FU21" s="227"/>
      <c r="FV21" s="227"/>
      <c r="FW21" s="227"/>
      <c r="FX21" s="227"/>
      <c r="FY21" s="227"/>
      <c r="FZ21" s="227"/>
      <c r="GA21" s="227"/>
      <c r="GB21" s="227"/>
      <c r="GC21" s="227"/>
      <c r="GD21" s="227"/>
      <c r="GE21" s="227"/>
      <c r="GF21" s="227"/>
      <c r="GG21" s="227"/>
      <c r="GH21" s="227"/>
      <c r="GI21" s="227"/>
      <c r="GJ21" s="227"/>
      <c r="GK21" s="227"/>
      <c r="GL21" s="227"/>
      <c r="GM21" s="227"/>
      <c r="GN21" s="227"/>
      <c r="GO21" s="227"/>
      <c r="GP21" s="227"/>
      <c r="GQ21" s="227"/>
      <c r="GR21" s="227"/>
      <c r="GS21" s="227"/>
      <c r="GT21" s="227"/>
      <c r="GU21" s="227"/>
      <c r="GV21" s="227"/>
      <c r="GW21" s="227"/>
      <c r="GX21" s="227"/>
      <c r="GY21" s="227"/>
      <c r="GZ21" s="227"/>
      <c r="HA21" s="227"/>
      <c r="HB21" s="227"/>
      <c r="HC21" s="227"/>
      <c r="HD21" s="227"/>
      <c r="HE21" s="227"/>
      <c r="HF21" s="227"/>
      <c r="HG21" s="227"/>
      <c r="HH21" s="227"/>
      <c r="HI21" s="227"/>
      <c r="HJ21" s="227"/>
      <c r="HK21" s="227"/>
      <c r="HL21" s="227"/>
      <c r="HM21" s="227"/>
      <c r="HN21" s="227"/>
      <c r="HO21" s="227"/>
      <c r="HP21" s="227"/>
      <c r="HQ21" s="227"/>
      <c r="HR21" s="227"/>
      <c r="HS21" s="227"/>
      <c r="HT21" s="227"/>
      <c r="HU21" s="227"/>
      <c r="HV21" s="227"/>
      <c r="HW21" s="227"/>
      <c r="HX21" s="227"/>
      <c r="HY21" s="227"/>
      <c r="HZ21" s="227"/>
      <c r="IA21" s="227"/>
      <c r="IB21" s="227"/>
      <c r="IC21" s="227"/>
      <c r="ID21" s="227"/>
      <c r="IE21" s="227"/>
      <c r="IF21" s="227"/>
      <c r="IG21" s="227"/>
      <c r="IH21" s="227"/>
      <c r="II21" s="227"/>
      <c r="IJ21" s="227"/>
      <c r="IK21" s="227"/>
      <c r="IL21" s="227"/>
      <c r="IM21" s="227"/>
      <c r="IN21" s="227"/>
      <c r="IO21" s="227"/>
      <c r="IP21" s="227"/>
      <c r="IQ21" s="227"/>
      <c r="IR21" s="227"/>
      <c r="IS21" s="227"/>
      <c r="IT21" s="227"/>
      <c r="IU21" s="227"/>
      <c r="IV21" s="227"/>
    </row>
    <row r="22" spans="1:256" ht="11.4" customHeight="1">
      <c r="A22" s="107"/>
      <c r="B22" s="108"/>
      <c r="C22" s="228"/>
      <c r="AC22" s="142"/>
      <c r="BH22" s="142"/>
      <c r="BO22" s="142"/>
      <c r="BP22" s="142"/>
      <c r="BQ22" s="142"/>
      <c r="BR22" s="142"/>
      <c r="BT22" s="142"/>
      <c r="CC22" s="142"/>
    </row>
    <row r="23" spans="1:256">
      <c r="A23" s="107"/>
      <c r="B23" s="108"/>
      <c r="C23" s="228"/>
      <c r="AK23" s="157"/>
      <c r="AM23" s="157"/>
      <c r="AR23" s="157"/>
      <c r="AS23" s="157"/>
      <c r="BH23" s="157"/>
      <c r="BN23" s="157"/>
      <c r="BO23" s="157"/>
      <c r="BQ23" s="157"/>
      <c r="BR23" s="157"/>
      <c r="BT23" s="157"/>
      <c r="BW23" s="157"/>
      <c r="CC23" s="157"/>
    </row>
    <row r="24" spans="1:256">
      <c r="A24" s="107"/>
      <c r="B24" s="108"/>
      <c r="C24" s="228"/>
      <c r="AK24" s="157"/>
      <c r="AM24" s="157"/>
      <c r="AR24" s="157"/>
      <c r="AS24" s="157"/>
      <c r="AY24" s="157"/>
      <c r="BH24" s="157"/>
      <c r="BO24" s="157"/>
      <c r="BQ24" s="157"/>
      <c r="BR24" s="157"/>
      <c r="BT24" s="157"/>
      <c r="BW24" s="157"/>
      <c r="CC24" s="157"/>
    </row>
    <row r="25" spans="1:256">
      <c r="A25" s="107"/>
      <c r="B25" s="108"/>
      <c r="C25" s="107"/>
      <c r="AC25" s="142"/>
      <c r="AK25" s="157"/>
      <c r="BH25" s="142"/>
      <c r="BO25" s="142"/>
      <c r="BQ25" s="142"/>
      <c r="CC25" s="142"/>
    </row>
    <row r="26" spans="1:256">
      <c r="A26" s="107"/>
      <c r="B26" s="108"/>
      <c r="C26" s="227"/>
      <c r="AK26" s="248"/>
      <c r="AR26" s="197"/>
      <c r="AS26" s="197"/>
      <c r="BH26" s="142"/>
      <c r="BO26" s="142"/>
      <c r="BQ26" s="142"/>
      <c r="BW26" s="197"/>
      <c r="CC26" s="142"/>
    </row>
    <row r="27" spans="1:256">
      <c r="A27" s="107"/>
      <c r="B27" s="108"/>
      <c r="C27" s="228"/>
      <c r="AC27" s="142"/>
      <c r="AX27" s="142"/>
      <c r="BH27" s="142"/>
      <c r="BQ27" s="142"/>
      <c r="BT27" s="142"/>
      <c r="CC27" s="142"/>
    </row>
    <row r="28" spans="1:256" s="5" customFormat="1" ht="15" customHeight="1">
      <c r="A28" s="82"/>
      <c r="B28" s="108"/>
      <c r="C28" s="109"/>
      <c r="D28" s="80"/>
      <c r="E28" s="80"/>
      <c r="F28" s="80"/>
      <c r="G28" s="80"/>
      <c r="H28" s="80"/>
      <c r="I28" s="80"/>
      <c r="J28" s="80"/>
      <c r="K28" s="80"/>
      <c r="L28" s="80"/>
      <c r="M28" s="80"/>
      <c r="N28" s="80"/>
      <c r="O28" s="80"/>
      <c r="P28" s="80"/>
      <c r="Q28" s="80"/>
      <c r="R28" s="80"/>
      <c r="S28" s="80"/>
      <c r="T28" s="80"/>
      <c r="U28" s="80"/>
      <c r="V28" s="80"/>
      <c r="W28" s="80"/>
      <c r="X28" s="80"/>
      <c r="Y28" s="80"/>
      <c r="Z28" s="80"/>
      <c r="AA28" s="80"/>
      <c r="AB28" s="80"/>
      <c r="AC28" s="80"/>
      <c r="AD28" s="80"/>
      <c r="AE28" s="80"/>
      <c r="AF28" s="80"/>
      <c r="AG28" s="80"/>
      <c r="AH28" s="80"/>
      <c r="AI28" s="80"/>
      <c r="AJ28" s="157"/>
      <c r="AK28" s="157"/>
      <c r="AL28" s="80"/>
      <c r="AM28" s="157"/>
      <c r="AN28" s="80"/>
      <c r="AO28" s="80"/>
      <c r="AP28" s="80"/>
      <c r="AQ28" s="80"/>
      <c r="AR28" s="157"/>
      <c r="AS28" s="157"/>
      <c r="AT28" s="80"/>
      <c r="AU28" s="80"/>
      <c r="AV28" s="80"/>
      <c r="AW28" s="80"/>
      <c r="AX28" s="80"/>
      <c r="AY28" s="80"/>
      <c r="AZ28" s="80"/>
      <c r="BA28" s="80"/>
      <c r="BB28" s="80"/>
      <c r="BC28" s="80"/>
      <c r="BD28" s="80"/>
      <c r="BE28" s="80"/>
      <c r="BF28" s="80"/>
      <c r="BG28" s="80"/>
      <c r="BH28" s="157"/>
      <c r="BI28" s="80"/>
      <c r="BJ28" s="80"/>
      <c r="BK28" s="80"/>
      <c r="BL28" s="80"/>
      <c r="BM28" s="80"/>
      <c r="BN28" s="80"/>
      <c r="BO28" s="80"/>
      <c r="BP28" s="80"/>
      <c r="BQ28" s="157"/>
      <c r="BR28" s="80"/>
      <c r="BS28" s="80"/>
      <c r="BT28" s="80"/>
      <c r="BU28" s="80"/>
      <c r="BV28" s="80"/>
      <c r="BW28" s="157"/>
      <c r="BX28" s="80"/>
      <c r="BY28" s="80"/>
      <c r="BZ28" s="80"/>
      <c r="CA28" s="80"/>
      <c r="CB28" s="80"/>
      <c r="CC28" s="80"/>
      <c r="CD28" s="80"/>
      <c r="CE28" s="80"/>
      <c r="CF28" s="80"/>
      <c r="CG28" s="80"/>
      <c r="CH28" s="80"/>
      <c r="CI28" s="80"/>
      <c r="CJ28" s="80"/>
      <c r="CK28" s="80"/>
      <c r="CL28" s="80"/>
      <c r="CM28" s="80"/>
      <c r="CN28" s="80"/>
      <c r="CO28" s="109"/>
      <c r="CP28" s="109"/>
      <c r="CQ28" s="109"/>
      <c r="CR28" s="109"/>
      <c r="CS28" s="109"/>
      <c r="CT28" s="109"/>
      <c r="CU28" s="109"/>
      <c r="CV28" s="227"/>
      <c r="CW28" s="227"/>
      <c r="CX28" s="227"/>
      <c r="CY28" s="227"/>
      <c r="CZ28" s="227"/>
      <c r="DA28" s="227"/>
      <c r="DB28" s="227"/>
      <c r="DC28" s="227"/>
      <c r="DD28" s="227"/>
      <c r="DE28" s="227"/>
      <c r="DF28" s="227"/>
      <c r="DG28" s="227"/>
      <c r="DH28" s="227"/>
      <c r="DI28" s="227"/>
      <c r="DJ28" s="227"/>
      <c r="DK28" s="227"/>
      <c r="DL28" s="227"/>
      <c r="DM28" s="227"/>
      <c r="DN28" s="227"/>
      <c r="DO28" s="227"/>
      <c r="DP28" s="227"/>
      <c r="DQ28" s="227"/>
      <c r="DR28" s="227"/>
      <c r="DS28" s="227"/>
      <c r="DT28" s="227"/>
      <c r="DU28" s="227"/>
      <c r="DV28" s="227"/>
      <c r="DW28" s="227"/>
      <c r="DX28" s="227"/>
      <c r="DY28" s="227"/>
      <c r="DZ28" s="227"/>
      <c r="EA28" s="227"/>
      <c r="EB28" s="227"/>
      <c r="EC28" s="227"/>
      <c r="ED28" s="227"/>
      <c r="EE28" s="227"/>
      <c r="EF28" s="227"/>
      <c r="EG28" s="227"/>
      <c r="EH28" s="227"/>
      <c r="EI28" s="227"/>
      <c r="EJ28" s="227"/>
      <c r="EK28" s="227"/>
      <c r="EL28" s="227"/>
      <c r="EM28" s="227"/>
      <c r="EN28" s="227"/>
      <c r="EO28" s="227"/>
      <c r="EP28" s="227"/>
      <c r="EQ28" s="227"/>
      <c r="ER28" s="227"/>
      <c r="ES28" s="227"/>
      <c r="ET28" s="227"/>
      <c r="EU28" s="227"/>
      <c r="EV28" s="227"/>
      <c r="EW28" s="227"/>
      <c r="EX28" s="227"/>
      <c r="EY28" s="227"/>
      <c r="EZ28" s="227"/>
      <c r="FA28" s="227"/>
      <c r="FB28" s="227"/>
      <c r="FC28" s="227"/>
      <c r="FD28" s="227"/>
      <c r="FE28" s="227"/>
      <c r="FF28" s="227"/>
      <c r="FG28" s="227"/>
      <c r="FH28" s="227"/>
      <c r="FI28" s="227"/>
      <c r="FJ28" s="227"/>
      <c r="FK28" s="227"/>
      <c r="FL28" s="227"/>
      <c r="FM28" s="227"/>
      <c r="FN28" s="227"/>
      <c r="FO28" s="227"/>
      <c r="FP28" s="227"/>
      <c r="FQ28" s="227"/>
      <c r="FR28" s="227"/>
      <c r="FS28" s="227"/>
      <c r="FT28" s="227"/>
      <c r="FU28" s="227"/>
      <c r="FV28" s="227"/>
      <c r="FW28" s="227"/>
      <c r="FX28" s="227"/>
      <c r="FY28" s="227"/>
      <c r="FZ28" s="227"/>
      <c r="GA28" s="227"/>
      <c r="GB28" s="227"/>
      <c r="GC28" s="227"/>
      <c r="GD28" s="227"/>
      <c r="GE28" s="227"/>
      <c r="GF28" s="227"/>
      <c r="GG28" s="227"/>
      <c r="GH28" s="227"/>
      <c r="GI28" s="227"/>
      <c r="GJ28" s="227"/>
      <c r="GK28" s="227"/>
      <c r="GL28" s="227"/>
      <c r="GM28" s="227"/>
      <c r="GN28" s="227"/>
      <c r="GO28" s="227"/>
      <c r="GP28" s="227"/>
      <c r="GQ28" s="227"/>
      <c r="GR28" s="227"/>
      <c r="GS28" s="227"/>
      <c r="GT28" s="227"/>
      <c r="GU28" s="227"/>
      <c r="GV28" s="227"/>
      <c r="GW28" s="227"/>
      <c r="GX28" s="227"/>
      <c r="GY28" s="227"/>
      <c r="GZ28" s="227"/>
      <c r="HA28" s="227"/>
      <c r="HB28" s="227"/>
      <c r="HC28" s="227"/>
      <c r="HD28" s="227"/>
      <c r="HE28" s="227"/>
      <c r="HF28" s="227"/>
      <c r="HG28" s="227"/>
      <c r="HH28" s="227"/>
      <c r="HI28" s="227"/>
      <c r="HJ28" s="227"/>
      <c r="HK28" s="227"/>
      <c r="HL28" s="227"/>
      <c r="HM28" s="227"/>
      <c r="HN28" s="227"/>
      <c r="HO28" s="227"/>
      <c r="HP28" s="227"/>
      <c r="HQ28" s="227"/>
      <c r="HR28" s="227"/>
      <c r="HS28" s="227"/>
      <c r="HT28" s="227"/>
      <c r="HU28" s="227"/>
      <c r="HV28" s="227"/>
      <c r="HW28" s="227"/>
      <c r="HX28" s="227"/>
      <c r="HY28" s="227"/>
      <c r="HZ28" s="227"/>
      <c r="IA28" s="227"/>
      <c r="IB28" s="227"/>
      <c r="IC28" s="227"/>
      <c r="ID28" s="227"/>
      <c r="IE28" s="227"/>
      <c r="IF28" s="227"/>
      <c r="IG28" s="227"/>
      <c r="IH28" s="227"/>
      <c r="II28" s="227"/>
      <c r="IJ28" s="227"/>
      <c r="IK28" s="227"/>
      <c r="IL28" s="227"/>
      <c r="IM28" s="227"/>
      <c r="IN28" s="227"/>
      <c r="IO28" s="227"/>
      <c r="IP28" s="227"/>
      <c r="IQ28" s="227"/>
      <c r="IR28" s="227"/>
      <c r="IS28" s="227"/>
      <c r="IT28" s="227"/>
      <c r="IU28" s="227"/>
      <c r="IV28" s="227"/>
    </row>
    <row r="29" spans="1:256" s="5" customFormat="1" ht="15" customHeight="1">
      <c r="A29" s="146"/>
      <c r="B29" s="238"/>
      <c r="C29" s="157"/>
      <c r="D29" s="80"/>
      <c r="E29" s="80"/>
      <c r="F29" s="80"/>
      <c r="G29" s="80"/>
      <c r="H29" s="80"/>
      <c r="I29" s="80"/>
      <c r="J29" s="80"/>
      <c r="K29" s="80"/>
      <c r="L29" s="80"/>
      <c r="M29" s="80"/>
      <c r="N29" s="80"/>
      <c r="O29" s="80"/>
      <c r="P29" s="80"/>
      <c r="Q29" s="80"/>
      <c r="R29" s="80"/>
      <c r="S29" s="80"/>
      <c r="T29" s="80"/>
      <c r="U29" s="80"/>
      <c r="V29" s="80"/>
      <c r="W29" s="80"/>
      <c r="X29" s="80"/>
      <c r="Y29" s="80"/>
      <c r="Z29" s="80"/>
      <c r="AA29" s="80"/>
      <c r="AB29" s="80"/>
      <c r="AC29" s="80"/>
      <c r="AD29" s="80"/>
      <c r="AE29" s="80"/>
      <c r="AF29" s="80"/>
      <c r="AG29" s="80"/>
      <c r="AH29" s="80"/>
      <c r="AI29" s="80"/>
      <c r="AJ29" s="157"/>
      <c r="AK29" s="157"/>
      <c r="AL29" s="80"/>
      <c r="AM29" s="157"/>
      <c r="AN29" s="80"/>
      <c r="AO29" s="80"/>
      <c r="AP29" s="80"/>
      <c r="AQ29" s="80"/>
      <c r="AR29" s="157"/>
      <c r="AS29" s="157"/>
      <c r="AT29" s="80"/>
      <c r="AU29" s="80"/>
      <c r="AV29" s="80"/>
      <c r="AW29" s="80"/>
      <c r="AX29" s="80"/>
      <c r="AY29" s="80"/>
      <c r="AZ29" s="80"/>
      <c r="BA29" s="80"/>
      <c r="BB29" s="80"/>
      <c r="BC29" s="80"/>
      <c r="BD29" s="80"/>
      <c r="BE29" s="80"/>
      <c r="BF29" s="80"/>
      <c r="BG29" s="80"/>
      <c r="BH29" s="157"/>
      <c r="BI29" s="80"/>
      <c r="BJ29" s="80"/>
      <c r="BK29" s="80"/>
      <c r="BL29" s="80"/>
      <c r="BM29" s="80"/>
      <c r="BN29" s="80"/>
      <c r="BO29" s="80"/>
      <c r="BP29" s="80"/>
      <c r="BQ29" s="80"/>
      <c r="BR29" s="80"/>
      <c r="BS29" s="80"/>
      <c r="BT29" s="80"/>
      <c r="BU29" s="80"/>
      <c r="BV29" s="80"/>
      <c r="BW29" s="157"/>
      <c r="BX29" s="80"/>
      <c r="BY29" s="80"/>
      <c r="BZ29" s="80"/>
      <c r="CA29" s="80"/>
      <c r="CB29" s="80"/>
      <c r="CC29" s="80"/>
      <c r="CD29" s="80"/>
      <c r="CE29" s="80"/>
      <c r="CF29" s="80"/>
      <c r="CG29" s="80"/>
      <c r="CH29" s="80"/>
      <c r="CI29" s="80"/>
      <c r="CJ29" s="80"/>
      <c r="CK29" s="80"/>
      <c r="CL29" s="80"/>
      <c r="CM29" s="80"/>
      <c r="CN29" s="80"/>
      <c r="CO29" s="109"/>
      <c r="CP29" s="109"/>
      <c r="CQ29" s="227"/>
      <c r="CR29" s="227"/>
      <c r="CS29" s="227"/>
      <c r="CT29" s="227"/>
      <c r="CU29" s="227"/>
      <c r="CV29" s="227"/>
      <c r="CW29" s="227"/>
      <c r="CX29" s="227"/>
      <c r="CY29" s="227"/>
      <c r="CZ29" s="227"/>
      <c r="DA29" s="227"/>
      <c r="DB29" s="227"/>
      <c r="DC29" s="227"/>
      <c r="DD29" s="227"/>
      <c r="DE29" s="227"/>
      <c r="DF29" s="227"/>
      <c r="DG29" s="227"/>
      <c r="DH29" s="227"/>
      <c r="DI29" s="227"/>
      <c r="DJ29" s="227"/>
      <c r="DK29" s="227"/>
      <c r="DL29" s="227"/>
      <c r="DM29" s="227"/>
      <c r="DN29" s="227"/>
      <c r="DO29" s="227"/>
      <c r="DP29" s="227"/>
      <c r="DQ29" s="227"/>
      <c r="DR29" s="227"/>
      <c r="DS29" s="227"/>
      <c r="DT29" s="227"/>
      <c r="DU29" s="227"/>
      <c r="DV29" s="227"/>
      <c r="DW29" s="227"/>
      <c r="DX29" s="227"/>
      <c r="DY29" s="227"/>
      <c r="DZ29" s="227"/>
      <c r="EA29" s="227"/>
      <c r="EB29" s="227"/>
      <c r="EC29" s="227"/>
      <c r="ED29" s="227"/>
      <c r="EE29" s="227"/>
      <c r="EF29" s="227"/>
      <c r="EG29" s="227"/>
      <c r="EH29" s="227"/>
      <c r="EI29" s="227"/>
      <c r="EJ29" s="227"/>
      <c r="EK29" s="227"/>
      <c r="EL29" s="227"/>
      <c r="EM29" s="227"/>
      <c r="EN29" s="227"/>
      <c r="EO29" s="227"/>
      <c r="EP29" s="227"/>
      <c r="EQ29" s="227"/>
      <c r="ER29" s="227"/>
      <c r="ES29" s="227"/>
      <c r="ET29" s="227"/>
      <c r="EU29" s="227"/>
      <c r="EV29" s="227"/>
      <c r="EW29" s="227"/>
      <c r="EX29" s="227"/>
      <c r="EY29" s="227"/>
      <c r="EZ29" s="227"/>
      <c r="FA29" s="227"/>
      <c r="FB29" s="227"/>
      <c r="FC29" s="227"/>
      <c r="FD29" s="227"/>
      <c r="FE29" s="227"/>
      <c r="FF29" s="227"/>
      <c r="FG29" s="227"/>
      <c r="FH29" s="227"/>
      <c r="FI29" s="227"/>
      <c r="FJ29" s="227"/>
      <c r="FK29" s="227"/>
      <c r="FL29" s="227"/>
      <c r="FM29" s="227"/>
      <c r="FN29" s="227"/>
      <c r="FO29" s="227"/>
      <c r="FP29" s="227"/>
      <c r="FQ29" s="227"/>
      <c r="FR29" s="227"/>
      <c r="FS29" s="227"/>
      <c r="FT29" s="227"/>
      <c r="FU29" s="227"/>
      <c r="FV29" s="227"/>
      <c r="FW29" s="227"/>
      <c r="FX29" s="227"/>
      <c r="FY29" s="227"/>
      <c r="FZ29" s="227"/>
      <c r="GA29" s="227"/>
      <c r="GB29" s="227"/>
      <c r="GC29" s="227"/>
      <c r="GD29" s="227"/>
      <c r="GE29" s="227"/>
      <c r="GF29" s="227"/>
      <c r="GG29" s="227"/>
      <c r="GH29" s="227"/>
      <c r="GI29" s="227"/>
      <c r="GJ29" s="227"/>
      <c r="GK29" s="227"/>
      <c r="GL29" s="227"/>
      <c r="GM29" s="227"/>
      <c r="GN29" s="227"/>
      <c r="GO29" s="227"/>
      <c r="GP29" s="227"/>
      <c r="GQ29" s="227"/>
      <c r="GR29" s="227"/>
      <c r="GS29" s="227"/>
      <c r="GT29" s="227"/>
      <c r="GU29" s="227"/>
      <c r="GV29" s="227"/>
      <c r="GW29" s="227"/>
      <c r="GX29" s="227"/>
      <c r="GY29" s="227"/>
      <c r="GZ29" s="227"/>
      <c r="HA29" s="227"/>
      <c r="HB29" s="227"/>
      <c r="HC29" s="227"/>
      <c r="HD29" s="227"/>
      <c r="HE29" s="227"/>
      <c r="HF29" s="227"/>
      <c r="HG29" s="227"/>
      <c r="HH29" s="227"/>
      <c r="HI29" s="227"/>
      <c r="HJ29" s="227"/>
      <c r="HK29" s="227"/>
      <c r="HL29" s="227"/>
      <c r="HM29" s="227"/>
      <c r="HN29" s="227"/>
      <c r="HO29" s="227"/>
      <c r="HP29" s="227"/>
      <c r="HQ29" s="227"/>
      <c r="HR29" s="227"/>
      <c r="HS29" s="227"/>
      <c r="HT29" s="227"/>
      <c r="HU29" s="227"/>
      <c r="HV29" s="227"/>
      <c r="HW29" s="227"/>
      <c r="HX29" s="227"/>
      <c r="HY29" s="227"/>
      <c r="HZ29" s="227"/>
      <c r="IA29" s="227"/>
      <c r="IB29" s="227"/>
      <c r="IC29" s="227"/>
      <c r="ID29" s="227"/>
      <c r="IE29" s="227"/>
      <c r="IF29" s="227"/>
      <c r="IG29" s="227"/>
      <c r="IH29" s="227"/>
      <c r="II29" s="227"/>
      <c r="IJ29" s="227"/>
      <c r="IK29" s="227"/>
      <c r="IL29" s="227"/>
      <c r="IM29" s="227"/>
      <c r="IN29" s="227"/>
      <c r="IO29" s="227"/>
      <c r="IP29" s="227"/>
      <c r="IQ29" s="227"/>
      <c r="IR29" s="227"/>
      <c r="IS29" s="227"/>
      <c r="IT29" s="227"/>
      <c r="IU29" s="227"/>
      <c r="IV29" s="227"/>
    </row>
    <row r="30" spans="1:256" ht="15" customHeight="1">
      <c r="B30" s="108"/>
      <c r="C30" s="142"/>
      <c r="D30" s="74"/>
      <c r="E30" s="74"/>
      <c r="F30" s="74"/>
      <c r="G30" s="74"/>
      <c r="H30" s="74"/>
      <c r="I30" s="74"/>
      <c r="J30" s="74"/>
      <c r="K30" s="74"/>
      <c r="L30" s="74"/>
      <c r="M30" s="157"/>
      <c r="N30" s="157"/>
      <c r="O30" s="157"/>
      <c r="P30" s="74"/>
      <c r="Q30" s="74"/>
      <c r="R30" s="74"/>
      <c r="S30" s="74"/>
      <c r="U30" s="74"/>
      <c r="V30" s="74"/>
      <c r="W30" s="74"/>
      <c r="X30" s="74"/>
      <c r="Y30" s="74"/>
      <c r="Z30" s="74"/>
      <c r="AA30" s="74"/>
      <c r="AC30" s="74"/>
      <c r="AD30" s="74"/>
      <c r="AE30" s="74"/>
      <c r="AF30" s="74"/>
      <c r="AG30" s="74"/>
      <c r="AH30" s="74"/>
      <c r="AI30" s="74"/>
      <c r="AJ30" s="74"/>
      <c r="AK30" s="157"/>
      <c r="AL30" s="74"/>
      <c r="AM30" s="74"/>
      <c r="AN30" s="74"/>
      <c r="AO30" s="74"/>
      <c r="AP30" s="74"/>
      <c r="AQ30" s="74"/>
      <c r="AR30" s="74"/>
      <c r="AS30" s="74"/>
      <c r="AT30" s="74"/>
      <c r="AU30" s="74"/>
      <c r="AV30" s="74"/>
      <c r="AW30" s="74"/>
      <c r="AX30" s="74"/>
      <c r="AY30" s="74"/>
      <c r="AZ30" s="74"/>
      <c r="BA30" s="74"/>
      <c r="BB30" s="74"/>
      <c r="BC30" s="74"/>
      <c r="BD30" s="74"/>
      <c r="BE30" s="74"/>
      <c r="BF30" s="74"/>
      <c r="BG30" s="142"/>
      <c r="BH30" s="74"/>
      <c r="BI30" s="74"/>
      <c r="BJ30" s="74"/>
      <c r="BK30" s="74"/>
      <c r="BL30" s="74"/>
      <c r="BM30" s="74"/>
      <c r="BN30" s="74"/>
      <c r="BO30" s="74"/>
      <c r="BP30" s="142"/>
      <c r="BQ30" s="74"/>
      <c r="BR30" s="74"/>
      <c r="BS30" s="74"/>
      <c r="BT30" s="74"/>
      <c r="BU30" s="74"/>
      <c r="BV30" s="74"/>
      <c r="BW30" s="74"/>
      <c r="BX30" s="74"/>
      <c r="BY30" s="74"/>
      <c r="BZ30" s="74"/>
      <c r="CA30" s="74"/>
      <c r="CB30" s="74"/>
      <c r="CC30" s="74"/>
      <c r="CD30" s="74"/>
      <c r="CE30" s="74"/>
      <c r="CF30" s="74"/>
      <c r="CG30" s="74"/>
      <c r="CH30" s="74"/>
      <c r="CI30" s="74"/>
      <c r="CJ30" s="74"/>
      <c r="CK30" s="74"/>
      <c r="CL30" s="74"/>
      <c r="CM30" s="74"/>
      <c r="CN30" s="74"/>
    </row>
    <row r="31" spans="1:256" ht="15" customHeight="1">
      <c r="B31" s="108"/>
      <c r="C31" s="142"/>
      <c r="E31" s="2"/>
      <c r="F31" s="2"/>
      <c r="G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157"/>
      <c r="Z31" s="2"/>
      <c r="AA31" s="2"/>
      <c r="AC31" s="2"/>
      <c r="AD31" s="157"/>
      <c r="AE31" s="2"/>
      <c r="AF31" s="2"/>
      <c r="AG31" s="2"/>
      <c r="AH31" s="2"/>
      <c r="AI31" s="2"/>
      <c r="AJ31" s="2"/>
      <c r="AK31" s="157"/>
      <c r="AL31" s="2"/>
      <c r="AM31" s="157"/>
      <c r="AN31" s="2"/>
      <c r="AO31" s="157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157"/>
      <c r="BD31" s="2"/>
      <c r="BE31" s="2"/>
      <c r="BF31" s="2"/>
      <c r="BG31" s="142"/>
      <c r="BH31" s="2"/>
      <c r="BI31" s="2"/>
      <c r="BJ31" s="2"/>
      <c r="BK31" s="2"/>
      <c r="BL31" s="2"/>
      <c r="BM31" s="2"/>
      <c r="BN31" s="2"/>
      <c r="BO31" s="2"/>
      <c r="BP31" s="142"/>
      <c r="BQ31" s="157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Q31" s="2"/>
    </row>
    <row r="32" spans="1:256" ht="15" customHeight="1">
      <c r="A32" s="107"/>
      <c r="B32" s="108"/>
      <c r="C32" s="227"/>
      <c r="D32" s="74"/>
      <c r="E32" s="74"/>
      <c r="F32" s="74"/>
      <c r="G32" s="74"/>
      <c r="H32" s="74"/>
      <c r="I32" s="74"/>
      <c r="J32" s="74"/>
      <c r="K32" s="74"/>
      <c r="L32" s="74"/>
      <c r="M32" s="74"/>
      <c r="N32" s="74"/>
      <c r="O32" s="74"/>
      <c r="P32" s="74"/>
      <c r="Q32" s="74"/>
      <c r="R32" s="74"/>
      <c r="S32" s="74"/>
      <c r="T32" s="74"/>
      <c r="U32" s="74"/>
      <c r="V32" s="74"/>
      <c r="W32" s="74"/>
      <c r="X32" s="74"/>
      <c r="Y32" s="74"/>
      <c r="Z32" s="74"/>
      <c r="AA32" s="74"/>
      <c r="AB32" s="74"/>
      <c r="AC32" s="74"/>
      <c r="AD32" s="74"/>
      <c r="AE32" s="74"/>
      <c r="AF32" s="74"/>
      <c r="AG32" s="74"/>
      <c r="AH32" s="74"/>
      <c r="AI32" s="74"/>
      <c r="AJ32" s="142"/>
      <c r="AL32" s="74"/>
      <c r="AN32" s="74"/>
      <c r="AO32" s="74"/>
      <c r="AP32" s="74"/>
      <c r="AQ32" s="74"/>
      <c r="AT32" s="74"/>
      <c r="AU32" s="74"/>
      <c r="AV32" s="74"/>
      <c r="AW32" s="74"/>
      <c r="AX32" s="74"/>
      <c r="AY32" s="74"/>
      <c r="AZ32" s="74"/>
      <c r="BA32" s="74"/>
      <c r="BB32" s="74"/>
      <c r="BC32" s="74"/>
      <c r="BD32" s="74"/>
      <c r="BE32" s="74"/>
      <c r="BF32" s="74"/>
      <c r="BG32" s="74"/>
      <c r="BH32" s="74"/>
      <c r="BI32" s="74"/>
      <c r="BJ32" s="74"/>
      <c r="BK32" s="74"/>
      <c r="BL32" s="74"/>
      <c r="BM32" s="74"/>
      <c r="BN32" s="74"/>
      <c r="BO32" s="74"/>
      <c r="BP32" s="74"/>
      <c r="BQ32" s="74"/>
      <c r="BR32" s="74"/>
      <c r="BS32" s="74"/>
      <c r="BT32" s="74"/>
      <c r="BU32" s="74"/>
      <c r="BV32" s="74"/>
      <c r="BX32" s="74"/>
      <c r="BY32" s="74"/>
      <c r="BZ32" s="74"/>
      <c r="CA32" s="74"/>
      <c r="CB32" s="74"/>
      <c r="CC32" s="74"/>
      <c r="CD32" s="74"/>
      <c r="CE32" s="74"/>
      <c r="CF32" s="74"/>
      <c r="CG32" s="74"/>
      <c r="CH32" s="74"/>
      <c r="CI32" s="74"/>
      <c r="CJ32" s="74"/>
      <c r="CK32" s="74"/>
      <c r="CL32" s="74"/>
      <c r="CM32" s="74"/>
      <c r="CN32" s="74"/>
    </row>
    <row r="33" spans="1:256" ht="15" customHeight="1">
      <c r="A33" s="107"/>
      <c r="B33" s="108"/>
      <c r="C33" s="228"/>
      <c r="D33" s="74"/>
      <c r="E33" s="74"/>
      <c r="F33" s="74"/>
      <c r="G33" s="74"/>
      <c r="H33" s="74"/>
      <c r="I33" s="74"/>
      <c r="J33" s="74"/>
      <c r="K33" s="74"/>
      <c r="L33" s="74"/>
      <c r="M33" s="74"/>
      <c r="N33" s="74"/>
      <c r="O33" s="74"/>
      <c r="P33" s="74"/>
      <c r="Q33" s="74"/>
      <c r="R33" s="74"/>
      <c r="S33" s="74"/>
      <c r="T33" s="74"/>
      <c r="U33" s="74"/>
      <c r="V33" s="74"/>
      <c r="W33" s="74"/>
      <c r="X33" s="74"/>
      <c r="Y33" s="74"/>
      <c r="Z33" s="74"/>
      <c r="AA33" s="74"/>
      <c r="AB33" s="74"/>
      <c r="AC33" s="74"/>
      <c r="AD33" s="74"/>
      <c r="AE33" s="74"/>
      <c r="AF33" s="74"/>
      <c r="AG33" s="74"/>
      <c r="AH33" s="74"/>
      <c r="AI33" s="74"/>
      <c r="AJ33" s="74"/>
      <c r="AL33" s="74"/>
      <c r="AN33" s="74"/>
      <c r="AO33" s="74"/>
      <c r="AP33" s="74"/>
      <c r="AQ33" s="74"/>
      <c r="AT33" s="74"/>
      <c r="AU33" s="74"/>
      <c r="AV33" s="74"/>
      <c r="AW33" s="74"/>
      <c r="AX33" s="74"/>
      <c r="AY33" s="74"/>
      <c r="AZ33" s="74"/>
      <c r="BA33" s="74"/>
      <c r="BB33" s="74"/>
      <c r="BC33" s="74"/>
      <c r="BD33" s="74"/>
      <c r="BE33" s="74"/>
      <c r="BF33" s="74"/>
      <c r="BG33" s="74"/>
      <c r="BH33" s="74"/>
      <c r="BI33" s="74"/>
      <c r="BJ33" s="74"/>
      <c r="BK33" s="74"/>
      <c r="BL33" s="74"/>
      <c r="BM33" s="74"/>
      <c r="BN33" s="74"/>
      <c r="BO33" s="74"/>
      <c r="BP33" s="74"/>
      <c r="BQ33" s="74"/>
      <c r="BR33" s="74"/>
      <c r="BS33" s="74"/>
      <c r="BT33" s="74"/>
      <c r="BU33" s="74"/>
      <c r="BV33" s="74"/>
      <c r="BX33" s="74"/>
      <c r="BY33" s="74"/>
      <c r="BZ33" s="74"/>
      <c r="CA33" s="74"/>
      <c r="CB33" s="74"/>
      <c r="CC33" s="74"/>
      <c r="CD33" s="74"/>
      <c r="CE33" s="74"/>
      <c r="CF33" s="74"/>
      <c r="CG33" s="74"/>
      <c r="CH33" s="74"/>
      <c r="CI33" s="74"/>
      <c r="CJ33" s="74"/>
      <c r="CK33" s="74"/>
      <c r="CL33" s="74"/>
      <c r="CM33" s="74"/>
      <c r="CN33" s="74"/>
    </row>
    <row r="34" spans="1:256" ht="15" customHeight="1">
      <c r="A34" s="107"/>
      <c r="B34" s="108"/>
      <c r="C34" s="228"/>
      <c r="D34" s="74"/>
      <c r="E34" s="74"/>
      <c r="F34" s="74"/>
      <c r="G34" s="74"/>
      <c r="H34" s="74"/>
      <c r="I34" s="74"/>
      <c r="J34" s="74"/>
      <c r="K34" s="74"/>
      <c r="L34" s="74"/>
      <c r="M34" s="74"/>
      <c r="N34" s="74"/>
      <c r="O34" s="74"/>
      <c r="P34" s="74"/>
      <c r="Q34" s="74"/>
      <c r="R34" s="74"/>
      <c r="S34" s="74"/>
      <c r="T34" s="74"/>
      <c r="U34" s="74"/>
      <c r="V34" s="74"/>
      <c r="W34" s="74"/>
      <c r="X34" s="74"/>
      <c r="Y34" s="74"/>
      <c r="Z34" s="74"/>
      <c r="AA34" s="74"/>
      <c r="AB34" s="74"/>
      <c r="AC34" s="74"/>
      <c r="AD34" s="74"/>
      <c r="AE34" s="74"/>
      <c r="AF34" s="74"/>
      <c r="AG34" s="74"/>
      <c r="AH34" s="74"/>
      <c r="AI34" s="74"/>
      <c r="AJ34" s="74"/>
      <c r="AL34" s="74"/>
      <c r="AN34" s="74"/>
      <c r="AO34" s="74"/>
      <c r="AP34" s="74"/>
      <c r="AQ34" s="74"/>
      <c r="AT34" s="74"/>
      <c r="AU34" s="74"/>
      <c r="AV34" s="74"/>
      <c r="AW34" s="74"/>
      <c r="AX34" s="74"/>
      <c r="AY34" s="74"/>
      <c r="AZ34" s="74"/>
      <c r="BA34" s="74"/>
      <c r="BB34" s="74"/>
      <c r="BC34" s="74"/>
      <c r="BD34" s="74"/>
      <c r="BE34" s="74"/>
      <c r="BF34" s="74"/>
      <c r="BG34" s="74"/>
      <c r="BH34" s="74"/>
      <c r="BI34" s="74"/>
      <c r="BJ34" s="74"/>
      <c r="BK34" s="74"/>
      <c r="BL34" s="74"/>
      <c r="BM34" s="74"/>
      <c r="BN34" s="74"/>
      <c r="BO34" s="74"/>
      <c r="BP34" s="74"/>
      <c r="BQ34" s="74"/>
      <c r="BR34" s="74"/>
      <c r="BS34" s="74"/>
      <c r="BT34" s="74"/>
      <c r="BU34" s="74"/>
      <c r="BV34" s="74"/>
      <c r="BX34" s="74"/>
      <c r="BY34" s="74"/>
      <c r="BZ34" s="74"/>
      <c r="CA34" s="74"/>
      <c r="CB34" s="74"/>
      <c r="CC34" s="74"/>
      <c r="CD34" s="74"/>
      <c r="CE34" s="74"/>
      <c r="CF34" s="74"/>
      <c r="CG34" s="74"/>
      <c r="CH34" s="74"/>
      <c r="CI34" s="74"/>
      <c r="CJ34" s="74"/>
      <c r="CK34" s="74"/>
      <c r="CL34" s="74"/>
      <c r="CM34" s="74"/>
      <c r="CN34" s="74"/>
    </row>
    <row r="35" spans="1:256" s="142" customFormat="1" ht="15.75" customHeight="1">
      <c r="A35" s="82"/>
      <c r="B35" s="108"/>
      <c r="C35" s="109"/>
    </row>
    <row r="36" spans="1:256" ht="15" customHeight="1">
      <c r="B36" s="108"/>
      <c r="C36" s="109"/>
      <c r="D36" s="74"/>
      <c r="E36" s="74"/>
      <c r="F36" s="74"/>
      <c r="G36" s="74"/>
      <c r="H36" s="74"/>
      <c r="I36" s="74"/>
      <c r="J36" s="74"/>
      <c r="K36" s="74"/>
      <c r="L36" s="74"/>
      <c r="M36" s="74"/>
      <c r="N36" s="74"/>
      <c r="O36" s="74"/>
      <c r="P36" s="74"/>
      <c r="Q36" s="74"/>
      <c r="R36" s="74"/>
      <c r="S36" s="74"/>
      <c r="T36" s="74"/>
      <c r="U36" s="74"/>
      <c r="V36" s="74"/>
      <c r="W36" s="74"/>
      <c r="X36" s="74"/>
      <c r="Y36" s="74"/>
      <c r="Z36" s="74"/>
      <c r="AA36" s="74"/>
      <c r="AB36" s="74"/>
      <c r="AC36" s="74"/>
      <c r="AD36" s="74"/>
      <c r="AE36" s="74"/>
      <c r="AF36" s="74"/>
      <c r="AG36" s="74"/>
      <c r="AH36" s="74"/>
      <c r="AI36" s="74"/>
      <c r="AJ36" s="74"/>
      <c r="AL36" s="74"/>
      <c r="AN36" s="74"/>
      <c r="AO36" s="74"/>
      <c r="AP36" s="74"/>
      <c r="AQ36" s="74"/>
      <c r="AT36" s="74"/>
      <c r="AU36" s="74"/>
      <c r="AV36" s="74"/>
      <c r="AW36" s="74"/>
      <c r="AX36" s="74"/>
      <c r="AY36" s="74"/>
      <c r="AZ36" s="74"/>
      <c r="BA36" s="74"/>
      <c r="BB36" s="74"/>
      <c r="BC36" s="74"/>
      <c r="BD36" s="74"/>
      <c r="BE36" s="74"/>
      <c r="BF36" s="74"/>
      <c r="BG36" s="74"/>
      <c r="BH36" s="74"/>
      <c r="BI36" s="74"/>
      <c r="BJ36" s="74"/>
      <c r="BK36" s="74"/>
      <c r="BL36" s="74"/>
      <c r="BM36" s="74"/>
      <c r="BN36" s="74"/>
      <c r="BO36" s="74"/>
      <c r="BP36" s="74"/>
      <c r="BQ36" s="74"/>
      <c r="BR36" s="74"/>
      <c r="BS36" s="74"/>
      <c r="BT36" s="74"/>
      <c r="BU36" s="74"/>
      <c r="BV36" s="74"/>
      <c r="BX36" s="74"/>
      <c r="BY36" s="74"/>
      <c r="BZ36" s="74"/>
      <c r="CA36" s="74"/>
      <c r="CB36" s="74"/>
      <c r="CC36" s="74"/>
      <c r="CD36" s="74"/>
      <c r="CE36" s="74"/>
      <c r="CF36" s="74"/>
      <c r="CG36" s="74"/>
      <c r="CH36" s="74"/>
      <c r="CI36" s="74"/>
      <c r="CJ36" s="74"/>
      <c r="CK36" s="74"/>
      <c r="CL36" s="74"/>
      <c r="CM36" s="74"/>
      <c r="CN36" s="74"/>
    </row>
    <row r="37" spans="1:256" ht="15" customHeight="1">
      <c r="B37" s="108"/>
      <c r="C37" s="109"/>
      <c r="D37" s="142"/>
      <c r="E37" s="142"/>
      <c r="F37" s="142"/>
      <c r="G37" s="142"/>
      <c r="H37" s="142"/>
      <c r="I37" s="142"/>
      <c r="J37" s="142"/>
      <c r="K37" s="142"/>
      <c r="L37" s="142"/>
      <c r="M37" s="142"/>
      <c r="N37" s="142"/>
      <c r="O37" s="142"/>
      <c r="P37" s="142"/>
      <c r="Q37" s="142"/>
      <c r="R37" s="142"/>
      <c r="S37" s="142"/>
      <c r="T37" s="142"/>
      <c r="U37" s="142"/>
      <c r="V37" s="142"/>
      <c r="W37" s="142"/>
      <c r="X37" s="142"/>
      <c r="Y37" s="142"/>
      <c r="Z37" s="142"/>
      <c r="AA37" s="142"/>
      <c r="AB37" s="142"/>
      <c r="AC37" s="142"/>
      <c r="AD37" s="142"/>
      <c r="AE37" s="142"/>
      <c r="AF37" s="142"/>
      <c r="AG37" s="142"/>
      <c r="AH37" s="142"/>
      <c r="AI37" s="142"/>
      <c r="AJ37" s="142"/>
      <c r="AN37" s="142"/>
      <c r="AO37" s="142"/>
      <c r="AP37" s="142"/>
      <c r="AQ37" s="142"/>
      <c r="AT37" s="142"/>
      <c r="AU37" s="142"/>
      <c r="AV37" s="142"/>
      <c r="AW37" s="142"/>
      <c r="AX37" s="142"/>
      <c r="AY37" s="142"/>
      <c r="AZ37" s="142"/>
      <c r="BA37" s="142"/>
      <c r="BB37" s="142"/>
      <c r="BC37" s="142"/>
      <c r="BD37" s="142"/>
      <c r="BE37" s="142"/>
      <c r="BF37" s="142"/>
      <c r="BG37" s="142"/>
      <c r="BH37" s="142"/>
      <c r="BI37" s="142"/>
      <c r="BJ37" s="142"/>
      <c r="BK37" s="142"/>
      <c r="BL37" s="142"/>
      <c r="BM37" s="142"/>
      <c r="BN37" s="142"/>
      <c r="BO37" s="142"/>
      <c r="BP37" s="142"/>
      <c r="BQ37" s="142"/>
      <c r="BR37" s="142"/>
      <c r="BS37" s="142"/>
      <c r="BT37" s="142"/>
      <c r="BU37" s="142"/>
      <c r="BV37" s="142"/>
      <c r="BX37" s="142"/>
      <c r="BY37" s="142"/>
      <c r="BZ37" s="142"/>
      <c r="CA37" s="142"/>
      <c r="CB37" s="142"/>
      <c r="CC37" s="142"/>
      <c r="CD37" s="142"/>
      <c r="CE37" s="142"/>
      <c r="CF37" s="142"/>
      <c r="CG37" s="142"/>
      <c r="CH37" s="142"/>
      <c r="CI37" s="142"/>
      <c r="CJ37" s="142"/>
      <c r="CK37" s="142"/>
      <c r="CL37" s="142"/>
      <c r="CM37" s="142"/>
      <c r="CN37" s="142"/>
      <c r="CO37" s="142"/>
      <c r="CP37" s="142"/>
      <c r="CQ37" s="142"/>
      <c r="CR37" s="142"/>
      <c r="CS37" s="142"/>
      <c r="CT37" s="142"/>
      <c r="CU37" s="142"/>
      <c r="CV37" s="142"/>
      <c r="CW37" s="142"/>
      <c r="CX37" s="142"/>
      <c r="CY37" s="142"/>
      <c r="CZ37" s="142"/>
      <c r="DA37" s="142"/>
      <c r="DB37" s="142"/>
      <c r="DC37" s="142"/>
      <c r="DD37" s="142"/>
      <c r="DE37" s="142"/>
      <c r="DF37" s="142"/>
      <c r="DG37" s="142"/>
      <c r="DH37" s="142"/>
      <c r="DI37" s="142"/>
      <c r="DJ37" s="142"/>
      <c r="DK37" s="142"/>
      <c r="DL37" s="142"/>
      <c r="DM37" s="142"/>
      <c r="DN37" s="142"/>
      <c r="DO37" s="142"/>
      <c r="DP37" s="142"/>
      <c r="DQ37" s="142"/>
      <c r="DR37" s="142"/>
      <c r="DS37" s="142"/>
      <c r="DT37" s="142"/>
      <c r="DU37" s="142"/>
      <c r="DV37" s="142"/>
      <c r="DW37" s="142"/>
      <c r="DX37" s="142"/>
      <c r="DY37" s="142"/>
      <c r="DZ37" s="142"/>
      <c r="EA37" s="142"/>
      <c r="EB37" s="142"/>
      <c r="EC37" s="142"/>
      <c r="ED37" s="142"/>
      <c r="EE37" s="142"/>
      <c r="EF37" s="142"/>
      <c r="EG37" s="142"/>
      <c r="EH37" s="142"/>
      <c r="EI37" s="142"/>
      <c r="EJ37" s="142"/>
      <c r="EK37" s="142"/>
      <c r="EL37" s="142"/>
      <c r="EM37" s="142"/>
      <c r="EN37" s="142"/>
      <c r="EO37" s="142"/>
      <c r="EP37" s="142"/>
      <c r="EQ37" s="142"/>
      <c r="ER37" s="142"/>
      <c r="ES37" s="142"/>
      <c r="ET37" s="142"/>
      <c r="EU37" s="142"/>
      <c r="EV37" s="142"/>
      <c r="EW37" s="142"/>
      <c r="EX37" s="142"/>
      <c r="EY37" s="142"/>
      <c r="EZ37" s="142"/>
      <c r="FA37" s="142"/>
      <c r="FB37" s="142"/>
      <c r="FC37" s="142"/>
      <c r="FD37" s="142"/>
      <c r="FE37" s="142"/>
      <c r="FF37" s="142"/>
      <c r="FG37" s="142"/>
      <c r="FH37" s="142"/>
      <c r="FI37" s="142"/>
      <c r="FJ37" s="142"/>
      <c r="FK37" s="142"/>
      <c r="FL37" s="142"/>
      <c r="FM37" s="142"/>
      <c r="FN37" s="142"/>
      <c r="FO37" s="142"/>
      <c r="FP37" s="142"/>
      <c r="FQ37" s="142"/>
      <c r="FR37" s="142"/>
      <c r="FS37" s="142"/>
      <c r="FT37" s="142"/>
      <c r="FU37" s="142"/>
      <c r="FV37" s="142"/>
      <c r="FW37" s="142"/>
      <c r="FX37" s="142"/>
      <c r="FY37" s="142"/>
      <c r="FZ37" s="142"/>
      <c r="GA37" s="142"/>
      <c r="GB37" s="142"/>
      <c r="GC37" s="142"/>
      <c r="GD37" s="142"/>
      <c r="GE37" s="142"/>
      <c r="GF37" s="142"/>
      <c r="GG37" s="142"/>
      <c r="GH37" s="142"/>
      <c r="GI37" s="142"/>
      <c r="GJ37" s="142"/>
      <c r="GK37" s="142"/>
      <c r="GL37" s="142"/>
      <c r="GM37" s="142"/>
      <c r="GN37" s="142"/>
      <c r="GO37" s="142"/>
      <c r="GP37" s="142"/>
      <c r="GQ37" s="142"/>
      <c r="GR37" s="142"/>
      <c r="GS37" s="142"/>
      <c r="GT37" s="142"/>
      <c r="GU37" s="142"/>
      <c r="GV37" s="142"/>
      <c r="GW37" s="142"/>
      <c r="GX37" s="142"/>
      <c r="GY37" s="142"/>
      <c r="GZ37" s="142"/>
      <c r="HA37" s="142"/>
      <c r="HB37" s="142"/>
      <c r="HC37" s="142"/>
      <c r="HD37" s="142"/>
      <c r="HE37" s="142"/>
      <c r="HF37" s="142"/>
      <c r="HG37" s="142"/>
      <c r="HH37" s="142"/>
      <c r="HI37" s="142"/>
      <c r="HJ37" s="142"/>
      <c r="HK37" s="142"/>
      <c r="HL37" s="142"/>
      <c r="HM37" s="142"/>
      <c r="HN37" s="142"/>
      <c r="HO37" s="142"/>
      <c r="HP37" s="142"/>
      <c r="HQ37" s="142"/>
      <c r="HR37" s="142"/>
      <c r="HS37" s="142"/>
      <c r="HT37" s="142"/>
      <c r="HU37" s="142"/>
      <c r="HV37" s="142"/>
      <c r="HW37" s="142"/>
      <c r="HX37" s="142"/>
      <c r="HY37" s="142"/>
      <c r="HZ37" s="142"/>
      <c r="IA37" s="142"/>
      <c r="IB37" s="142"/>
      <c r="IC37" s="142"/>
      <c r="ID37" s="142"/>
      <c r="IE37" s="142"/>
      <c r="IF37" s="142"/>
      <c r="IG37" s="142"/>
      <c r="IH37" s="142"/>
      <c r="II37" s="142"/>
      <c r="IJ37" s="142"/>
      <c r="IK37" s="142"/>
      <c r="IL37" s="142"/>
      <c r="IM37" s="142"/>
      <c r="IN37" s="142"/>
      <c r="IO37" s="142"/>
      <c r="IP37" s="142"/>
      <c r="IQ37" s="142"/>
      <c r="IR37" s="142"/>
      <c r="IS37" s="142"/>
      <c r="IT37" s="142"/>
      <c r="IU37" s="142"/>
      <c r="IV37" s="142"/>
    </row>
    <row r="38" spans="1:256" ht="15" customHeight="1">
      <c r="A38" s="107"/>
      <c r="B38" s="108"/>
      <c r="C38" s="228"/>
      <c r="D38" s="74"/>
      <c r="E38" s="74"/>
      <c r="F38" s="74"/>
      <c r="G38" s="74"/>
      <c r="H38" s="74"/>
      <c r="I38" s="74"/>
      <c r="J38" s="74"/>
      <c r="K38" s="74"/>
      <c r="L38" s="74"/>
      <c r="M38" s="74"/>
      <c r="N38" s="74"/>
      <c r="O38" s="74"/>
      <c r="P38" s="74"/>
      <c r="Q38" s="74"/>
      <c r="R38" s="74"/>
      <c r="S38" s="74"/>
      <c r="T38" s="74"/>
      <c r="U38" s="74"/>
      <c r="V38" s="74"/>
      <c r="W38" s="74"/>
      <c r="X38" s="74"/>
      <c r="Y38" s="74"/>
      <c r="Z38" s="74"/>
      <c r="AA38" s="74"/>
      <c r="AB38" s="74"/>
      <c r="AC38" s="74"/>
      <c r="AD38" s="74"/>
      <c r="AE38" s="74"/>
      <c r="AF38" s="74"/>
      <c r="AG38" s="74"/>
      <c r="AH38" s="74"/>
      <c r="AI38" s="74"/>
      <c r="AJ38" s="74"/>
      <c r="AL38" s="74"/>
      <c r="AN38" s="74"/>
      <c r="AO38" s="74"/>
      <c r="AP38" s="74"/>
      <c r="AQ38" s="74"/>
      <c r="AT38" s="74"/>
      <c r="AU38" s="74"/>
      <c r="AV38" s="74"/>
      <c r="AW38" s="74"/>
      <c r="AX38" s="74"/>
      <c r="AY38" s="74"/>
      <c r="AZ38" s="74"/>
      <c r="BA38" s="74"/>
      <c r="BB38" s="74"/>
      <c r="BC38" s="74"/>
      <c r="BD38" s="74"/>
      <c r="BE38" s="74"/>
      <c r="BF38" s="74"/>
      <c r="BG38" s="74"/>
      <c r="BH38" s="74"/>
      <c r="BI38" s="74"/>
      <c r="BJ38" s="74"/>
      <c r="BK38" s="74"/>
      <c r="BL38" s="74"/>
      <c r="BM38" s="74"/>
      <c r="BN38" s="74"/>
      <c r="BO38" s="74"/>
      <c r="BP38" s="74"/>
      <c r="BQ38" s="74"/>
      <c r="BR38" s="74"/>
      <c r="BS38" s="74"/>
      <c r="BT38" s="74"/>
      <c r="BU38" s="74"/>
      <c r="BV38" s="74"/>
      <c r="BX38" s="74"/>
      <c r="BY38" s="74"/>
      <c r="BZ38" s="74"/>
      <c r="CA38" s="74"/>
      <c r="CB38" s="74"/>
      <c r="CC38" s="74"/>
      <c r="CD38" s="74"/>
      <c r="CE38" s="74"/>
      <c r="CF38" s="74"/>
      <c r="CG38" s="74"/>
      <c r="CH38" s="74"/>
      <c r="CI38" s="74"/>
      <c r="CJ38" s="74"/>
      <c r="CK38" s="74"/>
      <c r="CL38" s="74"/>
      <c r="CM38" s="74"/>
      <c r="CN38" s="74"/>
    </row>
    <row r="39" spans="1:256" ht="15" customHeight="1">
      <c r="A39" s="107"/>
      <c r="B39" s="108"/>
      <c r="C39" s="228"/>
      <c r="D39" s="74"/>
      <c r="E39" s="74"/>
      <c r="F39" s="74"/>
      <c r="G39" s="74"/>
      <c r="H39" s="74"/>
      <c r="I39" s="74"/>
      <c r="J39" s="74"/>
      <c r="K39" s="74"/>
      <c r="L39" s="74"/>
      <c r="M39" s="74"/>
      <c r="N39" s="74"/>
      <c r="O39" s="74"/>
      <c r="P39" s="74"/>
      <c r="Q39" s="74"/>
      <c r="R39" s="74"/>
      <c r="S39" s="74"/>
      <c r="T39" s="74"/>
      <c r="U39" s="74"/>
      <c r="V39" s="74"/>
      <c r="W39" s="74"/>
      <c r="X39" s="74"/>
      <c r="Y39" s="74"/>
      <c r="Z39" s="74"/>
      <c r="AA39" s="74"/>
      <c r="AB39" s="74"/>
      <c r="AC39" s="74"/>
      <c r="AD39" s="74"/>
      <c r="AE39" s="74"/>
      <c r="AF39" s="74"/>
      <c r="AG39" s="74"/>
      <c r="AH39" s="74"/>
      <c r="AI39" s="74"/>
      <c r="AJ39" s="74"/>
      <c r="AL39" s="74"/>
      <c r="AN39" s="74"/>
      <c r="AO39" s="74"/>
      <c r="AP39" s="74"/>
      <c r="AQ39" s="74"/>
      <c r="AT39" s="74"/>
      <c r="AU39" s="74"/>
      <c r="AV39" s="74"/>
      <c r="AW39" s="74"/>
      <c r="AX39" s="74"/>
      <c r="AY39" s="74"/>
      <c r="AZ39" s="74"/>
      <c r="BA39" s="74"/>
      <c r="BB39" s="74"/>
      <c r="BC39" s="74"/>
      <c r="BD39" s="74"/>
      <c r="BE39" s="74"/>
      <c r="BF39" s="74"/>
      <c r="BG39" s="74"/>
      <c r="BH39" s="74"/>
      <c r="BI39" s="74"/>
      <c r="BJ39" s="74"/>
      <c r="BK39" s="74"/>
      <c r="BL39" s="74"/>
      <c r="BM39" s="74"/>
      <c r="BN39" s="74"/>
      <c r="BO39" s="74"/>
      <c r="BP39" s="74"/>
      <c r="BQ39" s="74"/>
      <c r="BR39" s="74"/>
      <c r="BS39" s="74"/>
      <c r="BT39" s="74"/>
      <c r="BU39" s="74"/>
      <c r="BV39" s="74"/>
      <c r="BX39" s="74"/>
      <c r="BY39" s="74"/>
      <c r="BZ39" s="74"/>
      <c r="CA39" s="74"/>
      <c r="CB39" s="74"/>
      <c r="CC39" s="74"/>
      <c r="CD39" s="74"/>
      <c r="CE39" s="74"/>
      <c r="CF39" s="74"/>
      <c r="CG39" s="74"/>
      <c r="CH39" s="74"/>
      <c r="CI39" s="74"/>
      <c r="CJ39" s="74"/>
      <c r="CK39" s="74"/>
      <c r="CL39" s="74"/>
      <c r="CM39" s="74"/>
      <c r="CN39" s="74"/>
    </row>
    <row r="40" spans="1:256" ht="15" customHeight="1">
      <c r="A40" s="107"/>
      <c r="B40" s="108"/>
      <c r="C40" s="228"/>
      <c r="D40" s="74"/>
      <c r="E40" s="74"/>
      <c r="F40" s="74"/>
      <c r="G40" s="74"/>
      <c r="H40" s="74"/>
      <c r="I40" s="74"/>
      <c r="J40" s="74"/>
      <c r="K40" s="74"/>
      <c r="L40" s="74"/>
      <c r="M40" s="74"/>
      <c r="N40" s="74"/>
      <c r="O40" s="74"/>
      <c r="P40" s="74"/>
      <c r="Q40" s="74"/>
      <c r="R40" s="74"/>
      <c r="S40" s="74"/>
      <c r="T40" s="74"/>
      <c r="U40" s="74"/>
      <c r="V40" s="74"/>
      <c r="W40" s="74"/>
      <c r="X40" s="74"/>
      <c r="Y40" s="74"/>
      <c r="Z40" s="74"/>
      <c r="AA40" s="74"/>
      <c r="AB40" s="74"/>
      <c r="AC40" s="74"/>
      <c r="AD40" s="74"/>
      <c r="AE40" s="74"/>
      <c r="AF40" s="74"/>
      <c r="AG40" s="74"/>
      <c r="AH40" s="74"/>
      <c r="AI40" s="74"/>
      <c r="AJ40" s="74"/>
      <c r="AL40" s="74"/>
      <c r="AN40" s="74"/>
      <c r="AO40" s="74"/>
      <c r="AP40" s="74"/>
      <c r="AQ40" s="74"/>
      <c r="AR40" s="157"/>
      <c r="AS40" s="157"/>
      <c r="AT40" s="74"/>
      <c r="AU40" s="74"/>
      <c r="AV40" s="74"/>
      <c r="AW40" s="74"/>
      <c r="AX40" s="74"/>
      <c r="AY40" s="74"/>
      <c r="AZ40" s="74"/>
      <c r="BA40" s="74"/>
      <c r="BB40" s="74"/>
      <c r="BC40" s="74"/>
      <c r="BD40" s="74"/>
      <c r="BE40" s="74"/>
      <c r="BF40" s="74"/>
      <c r="BG40" s="74"/>
      <c r="BH40" s="74"/>
      <c r="BI40" s="74"/>
      <c r="BJ40" s="74"/>
      <c r="BK40" s="74"/>
      <c r="BL40" s="74"/>
      <c r="BM40" s="74"/>
      <c r="BN40" s="74"/>
      <c r="BO40" s="74"/>
      <c r="BP40" s="74"/>
      <c r="BQ40" s="74"/>
      <c r="BR40" s="74"/>
      <c r="BS40" s="74"/>
      <c r="BT40" s="74"/>
      <c r="BU40" s="74"/>
      <c r="BV40" s="74"/>
      <c r="BX40" s="74"/>
      <c r="BY40" s="74"/>
      <c r="BZ40" s="74"/>
      <c r="CA40" s="74"/>
      <c r="CB40" s="74"/>
      <c r="CC40" s="74"/>
      <c r="CD40" s="74"/>
      <c r="CE40" s="74"/>
      <c r="CF40" s="74"/>
      <c r="CG40" s="74"/>
      <c r="CH40" s="74"/>
      <c r="CI40" s="74"/>
      <c r="CJ40" s="74"/>
      <c r="CK40" s="74"/>
      <c r="CL40" s="74"/>
      <c r="CM40" s="74"/>
      <c r="CN40" s="74"/>
    </row>
    <row r="41" spans="1:256" ht="15" customHeight="1">
      <c r="A41" s="143"/>
      <c r="B41" s="238"/>
      <c r="C41" s="109"/>
      <c r="D41" s="74"/>
      <c r="E41" s="74"/>
      <c r="F41" s="74"/>
      <c r="G41" s="74"/>
      <c r="H41" s="74"/>
      <c r="I41" s="74"/>
      <c r="J41" s="74"/>
      <c r="K41" s="74"/>
      <c r="L41" s="74"/>
      <c r="M41" s="74"/>
      <c r="N41" s="74"/>
      <c r="O41" s="74"/>
      <c r="P41" s="74"/>
      <c r="Q41" s="74"/>
      <c r="R41" s="74"/>
      <c r="S41" s="74"/>
      <c r="T41" s="74"/>
      <c r="U41" s="74"/>
      <c r="V41" s="74"/>
      <c r="W41" s="74"/>
      <c r="X41" s="74"/>
      <c r="Y41" s="74"/>
      <c r="Z41" s="74"/>
      <c r="AA41" s="74"/>
      <c r="AB41" s="74"/>
      <c r="AC41" s="74"/>
      <c r="AD41" s="74"/>
      <c r="AE41" s="74"/>
      <c r="AF41" s="74"/>
      <c r="AG41" s="74"/>
      <c r="AH41" s="74"/>
      <c r="AI41" s="74"/>
      <c r="AJ41" s="74"/>
      <c r="AL41" s="74"/>
      <c r="AN41" s="74"/>
      <c r="AO41" s="74"/>
      <c r="AP41" s="74"/>
      <c r="AQ41" s="74"/>
      <c r="AR41" s="157"/>
      <c r="AS41" s="157"/>
      <c r="AT41" s="74"/>
      <c r="AU41" s="74"/>
      <c r="AV41" s="74"/>
      <c r="AW41" s="74"/>
      <c r="AX41" s="74"/>
      <c r="AY41" s="74"/>
      <c r="AZ41" s="74"/>
      <c r="BA41" s="74"/>
      <c r="BB41" s="74"/>
      <c r="BC41" s="74"/>
      <c r="BD41" s="74"/>
      <c r="BE41" s="74"/>
      <c r="BF41" s="74"/>
      <c r="BG41" s="74"/>
      <c r="BH41" s="74"/>
      <c r="BI41" s="74"/>
      <c r="BJ41" s="74"/>
      <c r="BK41" s="74"/>
      <c r="BL41" s="74"/>
      <c r="BM41" s="74"/>
      <c r="BN41" s="74"/>
      <c r="BO41" s="74"/>
      <c r="BP41" s="74"/>
      <c r="BQ41" s="74"/>
      <c r="BR41" s="74"/>
      <c r="BS41" s="74"/>
      <c r="BT41" s="74"/>
      <c r="BU41" s="74"/>
      <c r="BV41" s="74"/>
      <c r="BX41" s="74"/>
      <c r="BY41" s="74"/>
      <c r="BZ41" s="74"/>
      <c r="CA41" s="74"/>
      <c r="CB41" s="74"/>
      <c r="CC41" s="74"/>
      <c r="CD41" s="76"/>
      <c r="CE41" s="74"/>
      <c r="CF41" s="74"/>
      <c r="CG41" s="74"/>
      <c r="CH41" s="74"/>
      <c r="CI41" s="74"/>
      <c r="CJ41" s="74"/>
      <c r="CK41" s="74"/>
      <c r="CL41" s="74"/>
      <c r="CM41" s="74"/>
      <c r="CN41" s="74"/>
    </row>
    <row r="42" spans="1:256" s="2" customFormat="1" ht="15" customHeight="1">
      <c r="A42" s="82"/>
      <c r="B42" s="108"/>
      <c r="C42" s="109"/>
      <c r="R42" s="177"/>
      <c r="AK42" s="142"/>
      <c r="AL42" s="36"/>
      <c r="AM42" s="192"/>
      <c r="AN42" s="36"/>
      <c r="AO42" s="36"/>
      <c r="AP42" s="36"/>
      <c r="AQ42" s="36"/>
      <c r="AR42" s="192"/>
      <c r="AS42" s="192"/>
      <c r="AT42" s="36"/>
      <c r="AU42" s="36"/>
      <c r="AV42" s="36"/>
      <c r="AW42" s="36"/>
      <c r="AX42" s="36"/>
      <c r="AY42" s="36"/>
      <c r="AZ42" s="36"/>
      <c r="BA42" s="36"/>
      <c r="BB42" s="36"/>
      <c r="BC42" s="36"/>
      <c r="BD42" s="36"/>
      <c r="BE42" s="36"/>
      <c r="BF42" s="36"/>
      <c r="BG42" s="36"/>
      <c r="BH42" s="36"/>
      <c r="BI42" s="36"/>
      <c r="BJ42" s="36"/>
      <c r="BK42" s="36"/>
      <c r="BL42" s="36"/>
      <c r="BM42" s="36"/>
      <c r="BN42" s="36"/>
      <c r="BO42" s="36"/>
      <c r="BP42" s="36"/>
      <c r="BQ42" s="36"/>
      <c r="BR42" s="36"/>
      <c r="BS42" s="36"/>
      <c r="BT42" s="36"/>
      <c r="BU42" s="36"/>
      <c r="BV42" s="36"/>
      <c r="BW42" s="192"/>
      <c r="BX42" s="36"/>
      <c r="BY42" s="36"/>
      <c r="BZ42" s="36"/>
      <c r="CA42" s="36"/>
      <c r="CB42" s="36"/>
      <c r="CC42" s="36"/>
      <c r="CD42" s="36"/>
      <c r="CE42" s="36"/>
      <c r="CF42" s="36"/>
      <c r="CG42" s="36"/>
      <c r="CH42" s="36"/>
      <c r="CI42" s="36"/>
      <c r="CJ42" s="36"/>
      <c r="CK42" s="36"/>
      <c r="CL42" s="36"/>
      <c r="CM42" s="36"/>
      <c r="CN42" s="36"/>
    </row>
    <row r="43" spans="1:256" s="2" customFormat="1" ht="18" thickBot="1">
      <c r="A43" s="815" t="s">
        <v>840</v>
      </c>
      <c r="B43" s="815"/>
      <c r="C43" s="815"/>
      <c r="D43" s="8">
        <f t="shared" ref="D43:AI43" si="0">SUM(D7:D42)</f>
        <v>0</v>
      </c>
      <c r="E43" s="8">
        <f t="shared" si="0"/>
        <v>0</v>
      </c>
      <c r="F43" s="8">
        <f t="shared" si="0"/>
        <v>0</v>
      </c>
      <c r="G43" s="8">
        <f t="shared" si="0"/>
        <v>0</v>
      </c>
      <c r="H43" s="8">
        <f t="shared" si="0"/>
        <v>0</v>
      </c>
      <c r="I43" s="8">
        <f t="shared" si="0"/>
        <v>0</v>
      </c>
      <c r="J43" s="8">
        <f t="shared" si="0"/>
        <v>0</v>
      </c>
      <c r="K43" s="8">
        <f t="shared" si="0"/>
        <v>0</v>
      </c>
      <c r="L43" s="8">
        <f t="shared" si="0"/>
        <v>0</v>
      </c>
      <c r="M43" s="8">
        <f t="shared" si="0"/>
        <v>0</v>
      </c>
      <c r="N43" s="8">
        <f t="shared" si="0"/>
        <v>0</v>
      </c>
      <c r="O43" s="8">
        <f t="shared" si="0"/>
        <v>0</v>
      </c>
      <c r="P43" s="8">
        <f t="shared" si="0"/>
        <v>0</v>
      </c>
      <c r="Q43" s="8">
        <f t="shared" si="0"/>
        <v>0</v>
      </c>
      <c r="R43" s="8">
        <f t="shared" si="0"/>
        <v>0</v>
      </c>
      <c r="S43" s="8">
        <f t="shared" si="0"/>
        <v>0</v>
      </c>
      <c r="T43" s="8">
        <f t="shared" si="0"/>
        <v>0</v>
      </c>
      <c r="U43" s="8">
        <f t="shared" si="0"/>
        <v>0</v>
      </c>
      <c r="V43" s="8">
        <f t="shared" si="0"/>
        <v>0</v>
      </c>
      <c r="W43" s="8">
        <f t="shared" si="0"/>
        <v>0</v>
      </c>
      <c r="X43" s="8">
        <f t="shared" si="0"/>
        <v>0</v>
      </c>
      <c r="Y43" s="8">
        <f t="shared" si="0"/>
        <v>0</v>
      </c>
      <c r="Z43" s="8">
        <f t="shared" si="0"/>
        <v>800000</v>
      </c>
      <c r="AA43" s="8">
        <f t="shared" si="0"/>
        <v>0</v>
      </c>
      <c r="AB43" s="8">
        <f t="shared" si="0"/>
        <v>0</v>
      </c>
      <c r="AC43" s="8">
        <f t="shared" si="0"/>
        <v>169066.27000000002</v>
      </c>
      <c r="AD43" s="8">
        <f t="shared" si="0"/>
        <v>0</v>
      </c>
      <c r="AE43" s="8">
        <f t="shared" si="0"/>
        <v>0</v>
      </c>
      <c r="AF43" s="8">
        <f t="shared" si="0"/>
        <v>0</v>
      </c>
      <c r="AG43" s="8">
        <f t="shared" si="0"/>
        <v>0</v>
      </c>
      <c r="AH43" s="8">
        <f t="shared" si="0"/>
        <v>0</v>
      </c>
      <c r="AI43" s="8">
        <f t="shared" si="0"/>
        <v>0</v>
      </c>
      <c r="AJ43" s="8">
        <f t="shared" ref="AJ43:AZ43" si="1">SUM(AJ7:AJ42)</f>
        <v>0</v>
      </c>
      <c r="AK43" s="189">
        <f t="shared" si="1"/>
        <v>7500000</v>
      </c>
      <c r="AL43" s="8">
        <f t="shared" si="1"/>
        <v>0</v>
      </c>
      <c r="AM43" s="189">
        <f t="shared" si="1"/>
        <v>0</v>
      </c>
      <c r="AN43" s="8">
        <f t="shared" si="1"/>
        <v>0</v>
      </c>
      <c r="AO43" s="8">
        <f t="shared" si="1"/>
        <v>0</v>
      </c>
      <c r="AP43" s="8">
        <f t="shared" si="1"/>
        <v>350000</v>
      </c>
      <c r="AQ43" s="8">
        <f t="shared" si="1"/>
        <v>0</v>
      </c>
      <c r="AR43" s="8">
        <f t="shared" si="1"/>
        <v>0</v>
      </c>
      <c r="AS43" s="8">
        <f t="shared" si="1"/>
        <v>0</v>
      </c>
      <c r="AT43" s="8">
        <f t="shared" si="1"/>
        <v>0</v>
      </c>
      <c r="AU43" s="8">
        <f t="shared" si="1"/>
        <v>0</v>
      </c>
      <c r="AV43" s="8">
        <f t="shared" si="1"/>
        <v>0</v>
      </c>
      <c r="AW43" s="8">
        <f t="shared" si="1"/>
        <v>0</v>
      </c>
      <c r="AX43" s="8">
        <f t="shared" si="1"/>
        <v>0</v>
      </c>
      <c r="AY43" s="8">
        <f t="shared" si="1"/>
        <v>0</v>
      </c>
      <c r="AZ43" s="8">
        <f t="shared" si="1"/>
        <v>0</v>
      </c>
      <c r="BA43" s="8"/>
      <c r="BB43" s="8">
        <f t="shared" ref="BB43:CO43" si="2">SUM(BB7:BB42)</f>
        <v>0</v>
      </c>
      <c r="BC43" s="8">
        <f t="shared" si="2"/>
        <v>0</v>
      </c>
      <c r="BD43" s="8">
        <f t="shared" si="2"/>
        <v>0</v>
      </c>
      <c r="BE43" s="8">
        <f t="shared" si="2"/>
        <v>20000</v>
      </c>
      <c r="BF43" s="8">
        <f t="shared" si="2"/>
        <v>83559.759999999995</v>
      </c>
      <c r="BG43" s="8">
        <f t="shared" si="2"/>
        <v>0</v>
      </c>
      <c r="BH43" s="8">
        <f t="shared" si="2"/>
        <v>0</v>
      </c>
      <c r="BI43" s="8">
        <f t="shared" si="2"/>
        <v>0</v>
      </c>
      <c r="BJ43" s="8">
        <f t="shared" si="2"/>
        <v>0</v>
      </c>
      <c r="BK43" s="8">
        <f t="shared" si="2"/>
        <v>0</v>
      </c>
      <c r="BL43" s="8">
        <f t="shared" si="2"/>
        <v>0</v>
      </c>
      <c r="BM43" s="8">
        <f t="shared" si="2"/>
        <v>0</v>
      </c>
      <c r="BN43" s="8">
        <f t="shared" si="2"/>
        <v>0</v>
      </c>
      <c r="BO43" s="8">
        <f t="shared" si="2"/>
        <v>0</v>
      </c>
      <c r="BP43" s="8">
        <f t="shared" si="2"/>
        <v>0</v>
      </c>
      <c r="BQ43" s="8">
        <f t="shared" si="2"/>
        <v>0</v>
      </c>
      <c r="BR43" s="8">
        <f t="shared" si="2"/>
        <v>100000</v>
      </c>
      <c r="BS43" s="8">
        <f t="shared" si="2"/>
        <v>0</v>
      </c>
      <c r="BT43" s="8">
        <f t="shared" si="2"/>
        <v>0</v>
      </c>
      <c r="BU43" s="8">
        <f t="shared" si="2"/>
        <v>0</v>
      </c>
      <c r="BV43" s="8">
        <f t="shared" si="2"/>
        <v>0</v>
      </c>
      <c r="BW43" s="189">
        <f t="shared" si="2"/>
        <v>0</v>
      </c>
      <c r="BX43" s="8">
        <f t="shared" si="2"/>
        <v>0</v>
      </c>
      <c r="BY43" s="8">
        <f t="shared" si="2"/>
        <v>0</v>
      </c>
      <c r="BZ43" s="8">
        <f t="shared" si="2"/>
        <v>0</v>
      </c>
      <c r="CA43" s="8">
        <f t="shared" si="2"/>
        <v>0</v>
      </c>
      <c r="CB43" s="8">
        <f t="shared" si="2"/>
        <v>0</v>
      </c>
      <c r="CC43" s="8">
        <f t="shared" si="2"/>
        <v>0</v>
      </c>
      <c r="CD43" s="8">
        <f t="shared" si="2"/>
        <v>0</v>
      </c>
      <c r="CE43" s="8">
        <f t="shared" si="2"/>
        <v>0</v>
      </c>
      <c r="CF43" s="8">
        <f t="shared" si="2"/>
        <v>0</v>
      </c>
      <c r="CG43" s="8">
        <f t="shared" si="2"/>
        <v>0</v>
      </c>
      <c r="CH43" s="8">
        <f t="shared" si="2"/>
        <v>0</v>
      </c>
      <c r="CI43" s="8">
        <f t="shared" si="2"/>
        <v>0</v>
      </c>
      <c r="CJ43" s="8">
        <f t="shared" si="2"/>
        <v>0</v>
      </c>
      <c r="CK43" s="8">
        <f t="shared" si="2"/>
        <v>0</v>
      </c>
      <c r="CL43" s="8">
        <f t="shared" si="2"/>
        <v>0</v>
      </c>
      <c r="CM43" s="8">
        <f t="shared" si="2"/>
        <v>0</v>
      </c>
      <c r="CN43" s="8">
        <f t="shared" si="2"/>
        <v>0</v>
      </c>
      <c r="CO43" s="8">
        <f t="shared" si="2"/>
        <v>0</v>
      </c>
    </row>
    <row r="44" spans="1:256" s="2" customFormat="1" ht="13.8" thickTop="1">
      <c r="A44" s="82"/>
      <c r="B44" s="14"/>
      <c r="C44" s="12"/>
      <c r="AK44" s="142"/>
      <c r="AM44" s="142"/>
      <c r="AR44" s="142"/>
      <c r="AS44" s="142"/>
      <c r="BW44" s="142"/>
    </row>
    <row r="45" spans="1:256" s="2" customFormat="1">
      <c r="A45" s="82"/>
      <c r="B45" s="14"/>
      <c r="C45" s="3"/>
      <c r="D45" s="7"/>
      <c r="AK45" s="142"/>
      <c r="AM45" s="142"/>
      <c r="AR45" s="142"/>
      <c r="AS45" s="142"/>
      <c r="BW45" s="142"/>
    </row>
    <row r="46" spans="1:256" s="2" customFormat="1">
      <c r="A46" s="82"/>
      <c r="B46" s="14"/>
      <c r="C46" s="1"/>
      <c r="D46" s="7"/>
      <c r="AK46" s="142"/>
      <c r="AM46" s="142"/>
      <c r="AR46" s="142"/>
      <c r="AS46" s="142"/>
      <c r="BW46" s="142"/>
    </row>
    <row r="47" spans="1:256" s="686" customFormat="1" ht="15" customHeight="1">
      <c r="A47" s="697">
        <v>45524</v>
      </c>
      <c r="B47" s="680" t="s">
        <v>844</v>
      </c>
      <c r="C47" s="681" t="s">
        <v>845</v>
      </c>
      <c r="D47" s="710">
        <v>698517</v>
      </c>
      <c r="E47" s="710"/>
      <c r="F47" s="710"/>
      <c r="G47" s="710"/>
      <c r="H47" s="710"/>
      <c r="I47" s="710"/>
      <c r="J47" s="710">
        <v>63034</v>
      </c>
      <c r="K47" s="710">
        <v>58187</v>
      </c>
      <c r="L47" s="710"/>
      <c r="M47" s="710"/>
      <c r="N47" s="710"/>
      <c r="O47" s="710"/>
      <c r="P47" s="710"/>
      <c r="Q47" s="710"/>
      <c r="R47" s="710"/>
      <c r="S47" s="710"/>
      <c r="T47" s="710"/>
      <c r="U47" s="710"/>
      <c r="V47" s="710"/>
      <c r="W47" s="710"/>
      <c r="X47" s="710"/>
      <c r="Y47" s="710"/>
      <c r="Z47" s="710"/>
      <c r="AA47" s="710"/>
      <c r="AB47" s="710"/>
      <c r="AC47" s="711"/>
      <c r="AD47" s="712"/>
      <c r="AE47" s="710"/>
      <c r="AF47" s="710"/>
      <c r="AG47" s="710"/>
      <c r="AH47" s="710"/>
      <c r="AI47" s="710"/>
      <c r="AJ47" s="710"/>
      <c r="AK47" s="711"/>
      <c r="AL47" s="710"/>
      <c r="AM47" s="711"/>
      <c r="AN47" s="710"/>
      <c r="AO47" s="710"/>
      <c r="AP47" s="711"/>
      <c r="AQ47" s="710"/>
      <c r="AR47" s="711"/>
      <c r="AS47" s="711"/>
      <c r="AU47" s="710"/>
      <c r="AV47" s="710"/>
      <c r="AW47" s="710"/>
      <c r="AX47" s="710"/>
      <c r="AY47" s="710"/>
      <c r="AZ47" s="710"/>
      <c r="BA47" s="710"/>
      <c r="BB47" s="710"/>
      <c r="BC47" s="710"/>
      <c r="BD47" s="710"/>
      <c r="BE47" s="710"/>
      <c r="BF47" s="710"/>
      <c r="BG47" s="710"/>
      <c r="BH47" s="710"/>
      <c r="BI47" s="710"/>
      <c r="BJ47" s="710"/>
      <c r="BK47" s="710"/>
      <c r="BL47" s="710"/>
      <c r="BM47" s="710"/>
      <c r="BN47" s="710"/>
      <c r="BO47" s="710"/>
      <c r="BP47" s="710"/>
      <c r="BQ47" s="710"/>
      <c r="BR47" s="710"/>
      <c r="BS47" s="710"/>
      <c r="BT47" s="711"/>
      <c r="BU47" s="710"/>
      <c r="BV47" s="710"/>
      <c r="BW47" s="711"/>
      <c r="BX47" s="710"/>
      <c r="BY47" s="710"/>
      <c r="BZ47" s="710"/>
      <c r="CA47" s="710"/>
      <c r="CB47" s="710"/>
      <c r="CC47" s="710"/>
      <c r="CD47" s="710"/>
      <c r="CE47" s="710"/>
      <c r="CF47" s="710"/>
      <c r="CG47" s="710"/>
      <c r="CH47" s="710"/>
      <c r="CI47" s="710"/>
      <c r="CJ47" s="710"/>
      <c r="CK47" s="710"/>
      <c r="CL47" s="710"/>
      <c r="CM47" s="710"/>
      <c r="CN47" s="710"/>
      <c r="CO47" s="713"/>
      <c r="CP47" s="713"/>
    </row>
    <row r="48" spans="1:256" s="686" customFormat="1">
      <c r="A48" s="679"/>
      <c r="B48" s="680"/>
      <c r="C48" s="709" t="s">
        <v>846</v>
      </c>
      <c r="D48" s="714">
        <v>21063918.75</v>
      </c>
      <c r="H48" s="713"/>
      <c r="I48" s="713"/>
      <c r="J48" s="714">
        <v>2406.3200000000002</v>
      </c>
      <c r="K48" s="714">
        <v>1766064.1</v>
      </c>
      <c r="Z48" s="715"/>
      <c r="AB48" s="715"/>
      <c r="AC48" s="715"/>
      <c r="AJ48" s="715"/>
      <c r="AK48" s="715"/>
      <c r="AM48" s="715"/>
      <c r="AP48" s="715"/>
      <c r="AR48" s="715"/>
      <c r="AS48" s="715"/>
      <c r="BQ48" s="715"/>
      <c r="BT48" s="715"/>
      <c r="BW48" s="715"/>
      <c r="CD48" s="713"/>
      <c r="CE48" s="713"/>
      <c r="CF48" s="713"/>
      <c r="CG48" s="713"/>
      <c r="CH48" s="713"/>
      <c r="CI48" s="713"/>
      <c r="CJ48" s="713"/>
      <c r="CK48" s="713"/>
      <c r="CL48" s="713"/>
      <c r="CM48" s="713"/>
      <c r="CN48" s="713"/>
      <c r="CO48" s="713"/>
      <c r="CP48" s="713"/>
    </row>
    <row r="49" spans="1:75" s="2" customFormat="1">
      <c r="A49" s="82"/>
      <c r="B49" s="14"/>
      <c r="C49" s="3"/>
      <c r="D49" s="7"/>
      <c r="AK49" s="142"/>
      <c r="AM49" s="142"/>
      <c r="AR49" s="142"/>
      <c r="AS49" s="142"/>
      <c r="BW49" s="142"/>
    </row>
    <row r="50" spans="1:75" s="2" customFormat="1">
      <c r="A50" s="82"/>
      <c r="B50" s="14"/>
      <c r="C50" s="3"/>
      <c r="D50" s="7"/>
      <c r="AK50" s="142"/>
      <c r="AM50" s="142"/>
      <c r="AR50" s="142"/>
      <c r="AS50" s="142"/>
      <c r="BW50" s="142"/>
    </row>
    <row r="51" spans="1:75" s="2" customFormat="1">
      <c r="A51" s="82"/>
      <c r="B51" s="14"/>
      <c r="C51" s="3"/>
      <c r="D51" s="7"/>
      <c r="AK51" s="142"/>
      <c r="AM51" s="142"/>
      <c r="AR51" s="142"/>
      <c r="AS51" s="142"/>
      <c r="BW51" s="142"/>
    </row>
    <row r="52" spans="1:75" s="2" customFormat="1">
      <c r="A52" s="82"/>
      <c r="B52" s="14"/>
      <c r="C52" s="3"/>
      <c r="D52" s="7"/>
      <c r="AK52" s="142"/>
      <c r="AM52" s="142"/>
      <c r="AR52" s="142"/>
      <c r="AS52" s="142"/>
      <c r="BW52" s="142"/>
    </row>
    <row r="53" spans="1:75" s="2" customFormat="1">
      <c r="A53" s="82"/>
      <c r="B53" s="14"/>
      <c r="C53" s="3"/>
      <c r="D53" s="7"/>
      <c r="AK53" s="142"/>
      <c r="AM53" s="188"/>
      <c r="AR53" s="188"/>
      <c r="AS53" s="188"/>
      <c r="BW53" s="188"/>
    </row>
    <row r="54" spans="1:75" s="2" customFormat="1">
      <c r="A54" s="82"/>
      <c r="B54" s="14"/>
      <c r="C54" s="3"/>
      <c r="D54" s="7"/>
      <c r="AK54" s="188"/>
      <c r="AM54" s="188"/>
      <c r="AR54" s="188"/>
      <c r="AS54" s="188"/>
      <c r="BW54" s="188"/>
    </row>
    <row r="55" spans="1:75" s="2" customFormat="1">
      <c r="A55" s="82"/>
      <c r="B55" s="14"/>
      <c r="C55" s="3"/>
      <c r="D55" s="7"/>
      <c r="AK55" s="188"/>
      <c r="AM55" s="188"/>
      <c r="AR55" s="188"/>
      <c r="AS55" s="188"/>
      <c r="BW55" s="188"/>
    </row>
    <row r="56" spans="1:75" s="2" customFormat="1">
      <c r="A56" s="82"/>
      <c r="B56" s="14"/>
      <c r="C56" s="3"/>
      <c r="D56" s="7"/>
      <c r="AK56" s="188"/>
      <c r="AM56" s="142"/>
      <c r="AR56" s="142"/>
      <c r="AS56" s="142"/>
      <c r="BW56" s="142"/>
    </row>
    <row r="57" spans="1:75" s="2" customFormat="1">
      <c r="A57" s="82"/>
      <c r="B57" s="14"/>
      <c r="C57" s="3"/>
      <c r="D57" s="7"/>
      <c r="F57" s="3"/>
      <c r="G57" s="3"/>
      <c r="AF57" s="3"/>
      <c r="AG57" s="3"/>
      <c r="AH57" s="3"/>
      <c r="AI57" s="3"/>
      <c r="AK57" s="142"/>
      <c r="AM57" s="142"/>
      <c r="AR57" s="142"/>
      <c r="AS57" s="142"/>
      <c r="BW57" s="142"/>
    </row>
    <row r="58" spans="1:75" s="2" customFormat="1">
      <c r="A58" s="82"/>
      <c r="B58" s="14"/>
      <c r="C58" s="3"/>
      <c r="D58" s="7"/>
      <c r="F58" s="3"/>
      <c r="G58" s="3"/>
      <c r="AF58" s="3"/>
      <c r="AG58" s="3"/>
      <c r="AH58" s="3"/>
      <c r="AI58" s="3"/>
      <c r="AK58" s="142"/>
      <c r="AM58" s="142"/>
      <c r="AR58" s="142"/>
      <c r="AS58" s="142"/>
      <c r="BW58" s="142"/>
    </row>
    <row r="59" spans="1:75" s="2" customFormat="1">
      <c r="A59" s="82"/>
      <c r="B59" s="14"/>
      <c r="C59" s="3"/>
      <c r="D59" s="7"/>
      <c r="F59" s="3"/>
      <c r="G59" s="3"/>
      <c r="AF59" s="3"/>
      <c r="AG59" s="3"/>
      <c r="AH59" s="3"/>
      <c r="AI59" s="3"/>
      <c r="AK59" s="142"/>
      <c r="AM59" s="142"/>
      <c r="AR59" s="142"/>
      <c r="AS59" s="142"/>
      <c r="BW59" s="142"/>
    </row>
    <row r="60" spans="1:75" s="2" customFormat="1">
      <c r="A60" s="82"/>
      <c r="B60" s="14"/>
      <c r="C60" s="3"/>
      <c r="D60" s="7"/>
      <c r="F60" s="3"/>
      <c r="G60" s="3"/>
      <c r="AF60" s="3"/>
      <c r="AG60" s="3"/>
      <c r="AH60" s="3"/>
      <c r="AI60" s="3"/>
      <c r="AK60" s="142"/>
      <c r="AM60" s="142"/>
      <c r="AR60" s="142"/>
      <c r="AS60" s="142"/>
      <c r="BW60" s="142"/>
    </row>
    <row r="61" spans="1:75" s="2" customFormat="1">
      <c r="A61" s="82"/>
      <c r="B61" s="14"/>
      <c r="C61" s="3"/>
      <c r="D61" s="7"/>
      <c r="F61" s="3"/>
      <c r="G61" s="3"/>
      <c r="AF61" s="3"/>
      <c r="AG61" s="3"/>
      <c r="AH61" s="3"/>
      <c r="AI61" s="3"/>
      <c r="AK61" s="142"/>
      <c r="AM61" s="142"/>
      <c r="AR61" s="142"/>
      <c r="AS61" s="142"/>
      <c r="BW61" s="142"/>
    </row>
    <row r="62" spans="1:75" s="2" customFormat="1">
      <c r="A62" s="82"/>
      <c r="B62" s="14"/>
      <c r="C62" s="3"/>
      <c r="D62" s="7"/>
      <c r="F62" s="3"/>
      <c r="G62" s="3"/>
      <c r="AF62" s="3"/>
      <c r="AG62" s="3"/>
      <c r="AH62" s="3"/>
      <c r="AI62" s="3"/>
      <c r="AK62" s="142"/>
      <c r="AM62" s="142"/>
      <c r="AR62" s="142"/>
      <c r="AS62" s="142"/>
      <c r="BW62" s="142"/>
    </row>
    <row r="63" spans="1:75" s="2" customFormat="1">
      <c r="A63" s="82"/>
      <c r="B63" s="14"/>
      <c r="C63" s="3"/>
      <c r="D63" s="7"/>
      <c r="AK63" s="142"/>
      <c r="AM63" s="142"/>
      <c r="AR63" s="142"/>
      <c r="AS63" s="142"/>
      <c r="BW63" s="142"/>
    </row>
    <row r="64" spans="1:75" s="2" customFormat="1">
      <c r="A64" s="82"/>
      <c r="B64" s="14"/>
      <c r="C64" s="3"/>
      <c r="D64" s="7"/>
      <c r="AK64" s="142"/>
      <c r="AM64" s="142"/>
      <c r="AR64" s="142"/>
      <c r="AS64" s="142"/>
      <c r="BT64" s="109"/>
      <c r="BW64" s="142"/>
    </row>
    <row r="65" spans="1:75">
      <c r="C65" s="3"/>
      <c r="D65" s="246"/>
      <c r="E65" s="109"/>
      <c r="F65" s="2"/>
      <c r="G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</row>
    <row r="66" spans="1:75">
      <c r="X66" s="2"/>
    </row>
    <row r="67" spans="1:75">
      <c r="X67" s="2"/>
    </row>
    <row r="68" spans="1:75">
      <c r="X68" s="2"/>
    </row>
    <row r="69" spans="1:75">
      <c r="X69" s="2"/>
    </row>
    <row r="70" spans="1:75">
      <c r="X70" s="2"/>
    </row>
    <row r="71" spans="1:75">
      <c r="X71" s="2"/>
    </row>
    <row r="72" spans="1:75">
      <c r="X72" s="2"/>
    </row>
    <row r="73" spans="1:75">
      <c r="X73" s="2"/>
    </row>
    <row r="74" spans="1:75">
      <c r="X74" s="2"/>
    </row>
    <row r="75" spans="1:75">
      <c r="X75" s="2"/>
    </row>
    <row r="76" spans="1:75">
      <c r="X76" s="2"/>
    </row>
    <row r="77" spans="1:75">
      <c r="X77" s="2"/>
    </row>
    <row r="78" spans="1:75">
      <c r="X78" s="2"/>
    </row>
    <row r="79" spans="1:75">
      <c r="X79" s="2"/>
    </row>
    <row r="80" spans="1:75" s="2" customFormat="1">
      <c r="A80" s="82"/>
      <c r="B80" s="14"/>
      <c r="C80" s="1"/>
      <c r="E80"/>
      <c r="F80"/>
      <c r="G80"/>
      <c r="K80"/>
      <c r="L80"/>
      <c r="M80"/>
      <c r="N80"/>
      <c r="O80"/>
      <c r="P80"/>
      <c r="Q80"/>
      <c r="R80"/>
      <c r="S80"/>
      <c r="T80"/>
      <c r="U80"/>
      <c r="V80"/>
      <c r="W80"/>
      <c r="Y80"/>
      <c r="Z80"/>
      <c r="AA80"/>
      <c r="AB80"/>
      <c r="AC80"/>
      <c r="AD80"/>
      <c r="AE80"/>
      <c r="AF80"/>
      <c r="AG80"/>
      <c r="AH80"/>
      <c r="AI80"/>
      <c r="AJ80"/>
      <c r="AK80" s="142"/>
      <c r="AM80" s="142"/>
      <c r="AR80" s="142"/>
      <c r="AS80" s="142"/>
      <c r="BW80" s="142"/>
    </row>
    <row r="81" spans="1:75" s="2" customFormat="1">
      <c r="A81" s="82"/>
      <c r="B81" s="14"/>
      <c r="C81" s="3"/>
      <c r="D81" s="7"/>
      <c r="AK81" s="142"/>
      <c r="AM81" s="142"/>
      <c r="AR81" s="142"/>
      <c r="AS81" s="142"/>
      <c r="BW81" s="142"/>
    </row>
    <row r="82" spans="1:75" s="2" customFormat="1">
      <c r="A82" s="82"/>
      <c r="B82" s="14"/>
      <c r="C82" s="3"/>
      <c r="D82" s="7"/>
      <c r="AK82" s="142"/>
      <c r="AM82" s="142"/>
      <c r="AR82" s="142"/>
      <c r="AS82" s="142"/>
      <c r="BW82" s="142"/>
    </row>
    <row r="83" spans="1:75" s="2" customFormat="1">
      <c r="A83" s="82"/>
      <c r="B83" s="14"/>
      <c r="C83" s="3"/>
      <c r="D83" s="7"/>
      <c r="AK83" s="142"/>
      <c r="AM83" s="142"/>
      <c r="AR83" s="142"/>
      <c r="AS83" s="142"/>
      <c r="BW83" s="142"/>
    </row>
    <row r="84" spans="1:75" s="2" customFormat="1">
      <c r="A84" s="82"/>
      <c r="B84" s="14"/>
      <c r="C84" s="3"/>
      <c r="D84" s="7"/>
      <c r="AK84" s="142"/>
      <c r="AM84" s="142"/>
      <c r="AR84" s="142"/>
      <c r="AS84" s="142"/>
      <c r="BW84" s="142"/>
    </row>
    <row r="85" spans="1:75" s="2" customFormat="1">
      <c r="A85" s="82"/>
      <c r="B85" s="14"/>
      <c r="C85" s="3"/>
      <c r="D85" s="7"/>
      <c r="AK85" s="142"/>
      <c r="AM85" s="142"/>
      <c r="AR85" s="142"/>
      <c r="AS85" s="142"/>
      <c r="BW85" s="142"/>
    </row>
    <row r="86" spans="1:75" s="2" customFormat="1">
      <c r="A86" s="82"/>
      <c r="B86" s="14"/>
      <c r="C86" s="3"/>
      <c r="AK86" s="142"/>
      <c r="AM86" s="142"/>
      <c r="AR86" s="142"/>
      <c r="AS86" s="142"/>
      <c r="BW86" s="142"/>
    </row>
    <row r="87" spans="1:75" s="2" customFormat="1">
      <c r="A87" s="82"/>
      <c r="B87" s="14"/>
      <c r="C87" s="3"/>
      <c r="D87" s="12"/>
      <c r="E87" s="3"/>
      <c r="AK87" s="142"/>
      <c r="AM87" s="142"/>
      <c r="AR87" s="142"/>
      <c r="AS87" s="142"/>
      <c r="BW87" s="142"/>
    </row>
    <row r="88" spans="1:75" s="2" customFormat="1">
      <c r="A88" s="82"/>
      <c r="B88" s="14"/>
      <c r="C88" s="3"/>
      <c r="D88" s="7"/>
      <c r="AK88" s="142"/>
      <c r="AM88" s="142"/>
      <c r="AR88" s="142"/>
      <c r="AS88" s="142"/>
      <c r="BW88" s="142"/>
    </row>
    <row r="89" spans="1:75" s="2" customFormat="1">
      <c r="A89" s="82"/>
      <c r="B89" s="14"/>
      <c r="C89" s="3"/>
      <c r="D89" s="7"/>
      <c r="AK89" s="142"/>
      <c r="AM89" s="142"/>
      <c r="AR89" s="142"/>
      <c r="AS89" s="142"/>
      <c r="BW89" s="142"/>
    </row>
    <row r="90" spans="1:75" s="2" customFormat="1">
      <c r="A90" s="82"/>
      <c r="B90" s="14"/>
      <c r="C90" s="3"/>
      <c r="D90" s="7"/>
      <c r="AK90" s="142"/>
      <c r="AM90" s="142"/>
      <c r="AR90" s="142"/>
      <c r="AS90" s="142"/>
      <c r="BW90" s="142"/>
    </row>
    <row r="91" spans="1:75" s="2" customFormat="1">
      <c r="A91" s="82"/>
      <c r="B91" s="14"/>
      <c r="C91" s="3"/>
      <c r="AK91" s="142"/>
      <c r="AM91" s="142"/>
      <c r="AR91" s="142"/>
      <c r="AS91" s="142"/>
      <c r="BW91" s="142"/>
    </row>
    <row r="92" spans="1:75" s="2" customFormat="1">
      <c r="A92" s="82"/>
      <c r="B92" s="14"/>
      <c r="C92" s="3"/>
      <c r="D92" s="7"/>
      <c r="AK92" s="142"/>
      <c r="AM92" s="142"/>
      <c r="AR92" s="142"/>
      <c r="AS92" s="142"/>
      <c r="BW92" s="142"/>
    </row>
    <row r="93" spans="1:75" s="2" customFormat="1">
      <c r="A93" s="82"/>
      <c r="B93" s="14"/>
      <c r="C93" s="3"/>
      <c r="D93" s="7"/>
      <c r="AK93" s="142"/>
      <c r="AM93" s="142"/>
      <c r="AR93" s="142"/>
      <c r="AS93" s="142"/>
      <c r="BW93" s="142"/>
    </row>
    <row r="94" spans="1:75" s="2" customFormat="1">
      <c r="A94" s="82"/>
      <c r="B94" s="14"/>
      <c r="C94" s="3"/>
      <c r="D94" s="7"/>
      <c r="AK94" s="142"/>
      <c r="AM94" s="142"/>
      <c r="AR94" s="142"/>
      <c r="AS94" s="142"/>
      <c r="BW94" s="142"/>
    </row>
    <row r="95" spans="1:75" s="2" customFormat="1" ht="24" customHeight="1">
      <c r="A95" s="82"/>
      <c r="B95" s="14"/>
      <c r="C95" s="3"/>
      <c r="AK95" s="142"/>
      <c r="AM95" s="142"/>
      <c r="AR95" s="142"/>
      <c r="AS95" s="142"/>
      <c r="BW95" s="142"/>
    </row>
    <row r="96" spans="1:75" s="2" customFormat="1">
      <c r="A96" s="82"/>
      <c r="B96" s="14"/>
      <c r="C96" s="3"/>
      <c r="AK96" s="142"/>
      <c r="AM96" s="142"/>
      <c r="AR96" s="142"/>
      <c r="AS96" s="142"/>
      <c r="BW96" s="142"/>
    </row>
    <row r="97" spans="1:75" s="2" customFormat="1">
      <c r="A97" s="82"/>
      <c r="B97" s="14"/>
      <c r="C97" s="3"/>
      <c r="AK97" s="142"/>
      <c r="AM97" s="142"/>
      <c r="AR97" s="142"/>
      <c r="AS97" s="142"/>
      <c r="BW97" s="142"/>
    </row>
    <row r="98" spans="1:75" s="2" customFormat="1">
      <c r="A98" s="82"/>
      <c r="B98" s="14"/>
      <c r="C98" s="3"/>
      <c r="AK98" s="142"/>
      <c r="AM98" s="142"/>
      <c r="AR98" s="142"/>
      <c r="AS98" s="142"/>
      <c r="BW98" s="142"/>
    </row>
    <row r="99" spans="1:75" s="2" customFormat="1">
      <c r="A99" s="82"/>
      <c r="B99" s="14"/>
      <c r="C99" s="3"/>
      <c r="AK99" s="142"/>
      <c r="AM99" s="142"/>
      <c r="AR99" s="142"/>
      <c r="AS99" s="142"/>
      <c r="BW99" s="142"/>
    </row>
    <row r="100" spans="1:75" s="2" customFormat="1">
      <c r="A100" s="82"/>
      <c r="B100" s="14"/>
      <c r="C100" s="3"/>
      <c r="AK100" s="142"/>
      <c r="AM100" s="142"/>
      <c r="AR100" s="142"/>
      <c r="AS100" s="142"/>
      <c r="BW100" s="142"/>
    </row>
    <row r="101" spans="1:75" s="2" customFormat="1">
      <c r="A101" s="82"/>
      <c r="B101" s="14"/>
      <c r="C101" s="3"/>
      <c r="D101" s="7"/>
      <c r="AK101" s="142"/>
      <c r="AM101" s="142"/>
      <c r="AR101" s="142"/>
      <c r="AS101" s="142"/>
      <c r="BW101" s="142"/>
    </row>
    <row r="102" spans="1:75" s="2" customFormat="1">
      <c r="A102" s="82"/>
      <c r="B102" s="14"/>
      <c r="C102" s="3"/>
      <c r="D102" s="7"/>
      <c r="AK102" s="142"/>
      <c r="AM102" s="142"/>
      <c r="AR102" s="142"/>
      <c r="AS102" s="142"/>
      <c r="BW102" s="142"/>
    </row>
    <row r="103" spans="1:75" s="2" customFormat="1">
      <c r="A103" s="82"/>
      <c r="B103" s="14"/>
      <c r="C103" s="3"/>
      <c r="D103" s="7"/>
      <c r="AK103" s="142"/>
      <c r="AM103" s="142"/>
      <c r="AR103" s="142"/>
      <c r="AS103" s="142"/>
      <c r="BW103" s="142"/>
    </row>
    <row r="104" spans="1:75" s="2" customFormat="1">
      <c r="A104" s="82"/>
      <c r="B104" s="14"/>
      <c r="C104" s="3"/>
      <c r="D104" s="7"/>
      <c r="AK104" s="142"/>
      <c r="AM104" s="142"/>
      <c r="AR104" s="142"/>
      <c r="AS104" s="142"/>
      <c r="BW104" s="142"/>
    </row>
    <row r="105" spans="1:75" s="2" customFormat="1">
      <c r="A105" s="82"/>
      <c r="B105" s="14"/>
      <c r="C105" s="3"/>
      <c r="AK105" s="142"/>
      <c r="AM105" s="142"/>
      <c r="AR105" s="142"/>
      <c r="AS105" s="142"/>
      <c r="BW105" s="142"/>
    </row>
    <row r="106" spans="1:75" s="2" customFormat="1">
      <c r="A106" s="82"/>
      <c r="B106" s="14"/>
      <c r="C106" s="3"/>
      <c r="AK106" s="142"/>
      <c r="AM106" s="142"/>
      <c r="AR106" s="142"/>
      <c r="AS106" s="142"/>
      <c r="BW106" s="142"/>
    </row>
    <row r="107" spans="1:75" s="2" customFormat="1">
      <c r="A107" s="82"/>
      <c r="B107" s="14"/>
      <c r="C107" s="3"/>
      <c r="AK107" s="142"/>
      <c r="AM107" s="142"/>
      <c r="AR107" s="142"/>
      <c r="AS107" s="142"/>
      <c r="BW107" s="142"/>
    </row>
    <row r="108" spans="1:75" s="2" customFormat="1">
      <c r="A108" s="82"/>
      <c r="B108" s="14"/>
      <c r="C108" s="3"/>
      <c r="AK108" s="142"/>
      <c r="AM108" s="142"/>
      <c r="AR108" s="142"/>
      <c r="AS108" s="142"/>
      <c r="BW108" s="142"/>
    </row>
    <row r="109" spans="1:75" s="2" customFormat="1">
      <c r="A109" s="82"/>
      <c r="B109" s="14"/>
      <c r="C109" s="3"/>
      <c r="AK109" s="142"/>
      <c r="AM109" s="142"/>
      <c r="AR109" s="142"/>
      <c r="AS109" s="142"/>
      <c r="BW109" s="142"/>
    </row>
    <row r="110" spans="1:75" s="2" customFormat="1">
      <c r="A110" s="82"/>
      <c r="B110" s="14"/>
      <c r="C110" s="10"/>
      <c r="AK110" s="142"/>
      <c r="AM110" s="142"/>
      <c r="AR110" s="142"/>
      <c r="AS110" s="142"/>
      <c r="BW110" s="142"/>
    </row>
    <row r="111" spans="1:75" s="2" customFormat="1">
      <c r="A111" s="82"/>
      <c r="B111" s="14"/>
      <c r="C111" s="3"/>
      <c r="AK111" s="142"/>
      <c r="AM111" s="142"/>
      <c r="AR111" s="142"/>
      <c r="AS111" s="142"/>
      <c r="BW111" s="142"/>
    </row>
    <row r="112" spans="1:75" s="2" customFormat="1">
      <c r="A112" s="82"/>
      <c r="B112" s="14"/>
      <c r="C112" s="10"/>
      <c r="AK112" s="142"/>
      <c r="AM112" s="142"/>
      <c r="AR112" s="142"/>
      <c r="AS112" s="142"/>
      <c r="BW112" s="142"/>
    </row>
    <row r="113" spans="1:75" s="2" customFormat="1">
      <c r="A113" s="82"/>
      <c r="B113" s="14"/>
      <c r="C113" s="10"/>
      <c r="AK113" s="142"/>
      <c r="AM113" s="142"/>
      <c r="AR113" s="142"/>
      <c r="AS113" s="142"/>
      <c r="BW113" s="142"/>
    </row>
    <row r="114" spans="1:75" s="2" customFormat="1">
      <c r="A114" s="82"/>
      <c r="B114" s="14"/>
      <c r="C114" s="3"/>
      <c r="AK114" s="142"/>
      <c r="AM114" s="142"/>
      <c r="AR114" s="142"/>
      <c r="AS114" s="142"/>
      <c r="BW114" s="142"/>
    </row>
    <row r="115" spans="1:75" s="2" customFormat="1">
      <c r="A115" s="82"/>
      <c r="B115" s="14"/>
      <c r="C115" s="3"/>
      <c r="AK115" s="142"/>
      <c r="AM115" s="142"/>
      <c r="AR115" s="142"/>
      <c r="AS115" s="142"/>
      <c r="BW115" s="142"/>
    </row>
    <row r="116" spans="1:75" s="2" customFormat="1">
      <c r="A116" s="82"/>
      <c r="B116" s="14"/>
      <c r="C116" s="3"/>
      <c r="AK116" s="142"/>
      <c r="AM116" s="142"/>
      <c r="AR116" s="142"/>
      <c r="AS116" s="142"/>
      <c r="BW116" s="142"/>
    </row>
    <row r="117" spans="1:75" s="2" customFormat="1">
      <c r="A117" s="82"/>
      <c r="B117" s="14"/>
      <c r="C117" s="3"/>
      <c r="AK117" s="142"/>
      <c r="AM117" s="142"/>
      <c r="AR117" s="142"/>
      <c r="AS117" s="142"/>
      <c r="BW117" s="142"/>
    </row>
    <row r="118" spans="1:75" s="2" customFormat="1">
      <c r="A118" s="82"/>
      <c r="B118" s="106"/>
      <c r="C118" s="3"/>
      <c r="D118" s="7"/>
      <c r="AK118" s="142"/>
      <c r="AM118" s="142"/>
      <c r="AR118" s="142"/>
      <c r="AS118" s="142"/>
      <c r="BW118" s="142"/>
    </row>
    <row r="119" spans="1:75" s="2" customFormat="1">
      <c r="A119" s="82"/>
      <c r="B119" s="106"/>
      <c r="C119" s="3"/>
      <c r="D119" s="7"/>
      <c r="AK119" s="142"/>
      <c r="AM119" s="142"/>
      <c r="AR119" s="142"/>
      <c r="AS119" s="142"/>
      <c r="BW119" s="142"/>
    </row>
    <row r="120" spans="1:75" s="2" customFormat="1">
      <c r="A120" s="82"/>
      <c r="B120" s="14"/>
      <c r="C120" s="3"/>
      <c r="AK120" s="142"/>
      <c r="AM120" s="142"/>
      <c r="AR120" s="142"/>
      <c r="AS120" s="142"/>
      <c r="BW120" s="142"/>
    </row>
    <row r="121" spans="1:75" s="2" customFormat="1">
      <c r="A121" s="82"/>
      <c r="B121" s="14"/>
      <c r="C121" s="10"/>
      <c r="AK121" s="142"/>
      <c r="AM121" s="142"/>
      <c r="AR121" s="142"/>
      <c r="AS121" s="142"/>
      <c r="BW121" s="142"/>
    </row>
    <row r="122" spans="1:75" s="2" customFormat="1">
      <c r="A122" s="82"/>
      <c r="B122" s="14"/>
      <c r="C122" s="10"/>
      <c r="AK122" s="142"/>
      <c r="AM122" s="142"/>
      <c r="AR122" s="142"/>
      <c r="AS122" s="142"/>
      <c r="BW122" s="142"/>
    </row>
    <row r="123" spans="1:75" s="2" customFormat="1">
      <c r="A123" s="82"/>
      <c r="B123" s="14"/>
      <c r="C123" s="10"/>
      <c r="AK123" s="142"/>
      <c r="AM123" s="142"/>
      <c r="AR123" s="142"/>
      <c r="AS123" s="142"/>
      <c r="BW123" s="142"/>
    </row>
    <row r="124" spans="1:75" s="2" customFormat="1">
      <c r="A124" s="82"/>
      <c r="B124" s="14"/>
      <c r="C124" s="10"/>
      <c r="AK124" s="142"/>
      <c r="AM124" s="142"/>
      <c r="AR124" s="142"/>
      <c r="AS124" s="142"/>
      <c r="BW124" s="142"/>
    </row>
    <row r="125" spans="1:75" s="2" customFormat="1">
      <c r="A125" s="82"/>
      <c r="B125" s="14"/>
      <c r="C125" s="3"/>
      <c r="AK125" s="142"/>
      <c r="AM125" s="142"/>
      <c r="AR125" s="142"/>
      <c r="AS125" s="142"/>
      <c r="BW125" s="142"/>
    </row>
    <row r="126" spans="1:75" s="2" customFormat="1">
      <c r="A126" s="82"/>
      <c r="B126" s="14"/>
      <c r="C126" s="3"/>
      <c r="AK126" s="142"/>
      <c r="AM126" s="142"/>
      <c r="AR126" s="142"/>
      <c r="AS126" s="142"/>
      <c r="BW126" s="142"/>
    </row>
    <row r="127" spans="1:75" s="2" customFormat="1">
      <c r="A127" s="82"/>
      <c r="B127" s="14"/>
      <c r="C127" s="3"/>
      <c r="AK127" s="142"/>
      <c r="AM127" s="142"/>
      <c r="AR127" s="142"/>
      <c r="AS127" s="142"/>
      <c r="BW127" s="142"/>
    </row>
    <row r="128" spans="1:75" s="2" customFormat="1">
      <c r="A128" s="82"/>
      <c r="B128" s="14"/>
      <c r="C128" s="3"/>
      <c r="AK128" s="142"/>
      <c r="AM128" s="142"/>
      <c r="AR128" s="142"/>
      <c r="AS128" s="142"/>
      <c r="BW128" s="142"/>
    </row>
    <row r="129" spans="1:75" s="2" customFormat="1">
      <c r="A129" s="82"/>
      <c r="B129" s="14"/>
      <c r="C129" s="3"/>
      <c r="AK129" s="142"/>
      <c r="AM129" s="142"/>
      <c r="AR129" s="142"/>
      <c r="AS129" s="142"/>
      <c r="BW129" s="142"/>
    </row>
    <row r="130" spans="1:75" s="2" customFormat="1">
      <c r="A130" s="82"/>
      <c r="B130" s="14"/>
      <c r="C130" s="3"/>
      <c r="AK130" s="142"/>
      <c r="AM130" s="142"/>
      <c r="AR130" s="142"/>
      <c r="AS130" s="142"/>
      <c r="BW130" s="142"/>
    </row>
    <row r="131" spans="1:75" s="2" customFormat="1">
      <c r="A131" s="82"/>
      <c r="B131" s="14"/>
      <c r="C131" s="3"/>
      <c r="AK131" s="142"/>
      <c r="AM131" s="142"/>
      <c r="AR131" s="142"/>
      <c r="AS131" s="142"/>
      <c r="BW131" s="142"/>
    </row>
    <row r="132" spans="1:75" s="2" customFormat="1">
      <c r="A132" s="82"/>
      <c r="B132" s="14"/>
      <c r="C132" s="3"/>
      <c r="AK132" s="142"/>
      <c r="AM132" s="142"/>
      <c r="AR132" s="142"/>
      <c r="AS132" s="142"/>
      <c r="BW132" s="142"/>
    </row>
    <row r="133" spans="1:75" s="2" customFormat="1">
      <c r="A133" s="82"/>
      <c r="B133" s="14"/>
      <c r="C133" s="3"/>
      <c r="AK133" s="142"/>
      <c r="AM133" s="142"/>
      <c r="AR133" s="142"/>
      <c r="AS133" s="142"/>
      <c r="BW133" s="142"/>
    </row>
    <row r="134" spans="1:75" s="2" customFormat="1">
      <c r="A134" s="82"/>
      <c r="B134" s="14"/>
      <c r="C134" s="3"/>
      <c r="AK134" s="142"/>
      <c r="AM134" s="142"/>
      <c r="AR134" s="142"/>
      <c r="AS134" s="142"/>
      <c r="BW134" s="142"/>
    </row>
    <row r="135" spans="1:75" s="2" customFormat="1">
      <c r="A135" s="82"/>
      <c r="B135" s="14"/>
      <c r="C135" s="3"/>
      <c r="AK135" s="142"/>
      <c r="AM135" s="142"/>
      <c r="AR135" s="142"/>
      <c r="AS135" s="142"/>
      <c r="BW135" s="142"/>
    </row>
    <row r="136" spans="1:75" s="2" customFormat="1">
      <c r="A136" s="82"/>
      <c r="B136" s="14"/>
      <c r="C136" s="3"/>
      <c r="AK136" s="142"/>
      <c r="AM136" s="142"/>
      <c r="AR136" s="142"/>
      <c r="AS136" s="142"/>
      <c r="BW136" s="142"/>
    </row>
    <row r="137" spans="1:75" s="2" customFormat="1">
      <c r="A137" s="82"/>
      <c r="B137" s="14"/>
      <c r="C137" s="3"/>
      <c r="AK137" s="142"/>
      <c r="AM137" s="142"/>
      <c r="AR137" s="142"/>
      <c r="AS137" s="142"/>
      <c r="BW137" s="142"/>
    </row>
    <row r="138" spans="1:75" s="2" customFormat="1">
      <c r="A138" s="82"/>
      <c r="B138" s="14"/>
      <c r="C138" s="3"/>
      <c r="AK138" s="142"/>
      <c r="AM138" s="142"/>
      <c r="AR138" s="142"/>
      <c r="AS138" s="142"/>
      <c r="BW138" s="142"/>
    </row>
    <row r="139" spans="1:75" s="2" customFormat="1">
      <c r="A139" s="82"/>
      <c r="B139" s="14"/>
      <c r="C139" s="3"/>
      <c r="AK139" s="142"/>
      <c r="AM139" s="142"/>
      <c r="AR139" s="142"/>
      <c r="AS139" s="142"/>
      <c r="BW139" s="142"/>
    </row>
    <row r="140" spans="1:75" s="2" customFormat="1">
      <c r="A140" s="82"/>
      <c r="B140" s="14"/>
      <c r="C140" s="3"/>
      <c r="AK140" s="142"/>
      <c r="AM140" s="142"/>
      <c r="AR140" s="142"/>
      <c r="AS140" s="142"/>
      <c r="BW140" s="142"/>
    </row>
    <row r="141" spans="1:75" s="2" customFormat="1">
      <c r="A141" s="82"/>
      <c r="B141" s="14"/>
      <c r="C141" s="3"/>
      <c r="AK141" s="142"/>
      <c r="AM141" s="142"/>
      <c r="AR141" s="142"/>
      <c r="AS141" s="142"/>
      <c r="BW141" s="142"/>
    </row>
    <row r="142" spans="1:75" s="2" customFormat="1">
      <c r="A142" s="82"/>
      <c r="B142" s="14"/>
      <c r="C142" s="3"/>
      <c r="AK142" s="142"/>
      <c r="AM142" s="142"/>
      <c r="AR142" s="142"/>
      <c r="AS142" s="142"/>
      <c r="BW142" s="142"/>
    </row>
    <row r="143" spans="1:75" s="2" customFormat="1">
      <c r="A143" s="82"/>
      <c r="B143" s="14"/>
      <c r="C143" s="3"/>
      <c r="AK143" s="142"/>
      <c r="AM143" s="142"/>
      <c r="AR143" s="142"/>
      <c r="AS143" s="142"/>
      <c r="BW143" s="142"/>
    </row>
    <row r="144" spans="1:75" s="2" customFormat="1">
      <c r="A144" s="82"/>
      <c r="B144" s="14"/>
      <c r="C144" s="3"/>
      <c r="AK144" s="142"/>
      <c r="AM144" s="142"/>
      <c r="AR144" s="142"/>
      <c r="AS144" s="142"/>
      <c r="BW144" s="142"/>
    </row>
    <row r="145" spans="1:75" s="2" customFormat="1">
      <c r="A145" s="82"/>
      <c r="B145" s="14"/>
      <c r="C145" s="3"/>
      <c r="AK145" s="142"/>
      <c r="AM145" s="142"/>
      <c r="AR145" s="142"/>
      <c r="AS145" s="142"/>
      <c r="BW145" s="142"/>
    </row>
    <row r="146" spans="1:75" s="2" customFormat="1">
      <c r="A146" s="82"/>
      <c r="B146" s="14"/>
      <c r="C146" s="3"/>
      <c r="AK146" s="142"/>
      <c r="AM146" s="142"/>
      <c r="AR146" s="142"/>
      <c r="AS146" s="142"/>
      <c r="BW146" s="142"/>
    </row>
    <row r="147" spans="1:75" s="2" customFormat="1">
      <c r="A147" s="82"/>
      <c r="B147" s="14"/>
      <c r="C147" s="3"/>
      <c r="AK147" s="142"/>
      <c r="AM147" s="142"/>
      <c r="AR147" s="142"/>
      <c r="AS147" s="142"/>
      <c r="BW147" s="142"/>
    </row>
    <row r="148" spans="1:75" s="2" customFormat="1">
      <c r="A148" s="82"/>
      <c r="B148" s="14"/>
      <c r="C148" s="3"/>
      <c r="AK148" s="142"/>
      <c r="AM148" s="142"/>
      <c r="AR148" s="142"/>
      <c r="AS148" s="142"/>
      <c r="BW148" s="142"/>
    </row>
    <row r="149" spans="1:75" s="2" customFormat="1">
      <c r="A149" s="82"/>
      <c r="B149" s="14"/>
      <c r="C149" s="3"/>
      <c r="AK149" s="142"/>
      <c r="AM149" s="142"/>
      <c r="AR149" s="142"/>
      <c r="AS149" s="142"/>
      <c r="BW149" s="142"/>
    </row>
    <row r="150" spans="1:75" s="2" customFormat="1">
      <c r="A150" s="82"/>
      <c r="B150" s="14"/>
      <c r="C150" s="3"/>
      <c r="AK150" s="142"/>
      <c r="AM150" s="142"/>
      <c r="AR150" s="142"/>
      <c r="AS150" s="142"/>
      <c r="BW150" s="142"/>
    </row>
    <row r="151" spans="1:75" s="2" customFormat="1">
      <c r="A151" s="82"/>
      <c r="B151" s="14"/>
      <c r="C151" s="3"/>
      <c r="AK151" s="142"/>
      <c r="AM151" s="142"/>
      <c r="AR151" s="142"/>
      <c r="AS151" s="142"/>
      <c r="BW151" s="142"/>
    </row>
    <row r="152" spans="1:75" s="2" customFormat="1">
      <c r="A152" s="82"/>
      <c r="B152" s="14"/>
      <c r="C152" s="3"/>
      <c r="AK152" s="142"/>
      <c r="AM152" s="142"/>
      <c r="AR152" s="142"/>
      <c r="AS152" s="142"/>
      <c r="BW152" s="142"/>
    </row>
    <row r="153" spans="1:75" s="2" customFormat="1">
      <c r="A153" s="82"/>
      <c r="B153" s="14"/>
      <c r="C153" s="3"/>
      <c r="AK153" s="142"/>
      <c r="AM153" s="142"/>
      <c r="AR153" s="142"/>
      <c r="AS153" s="142"/>
      <c r="BW153" s="142"/>
    </row>
    <row r="154" spans="1:75" s="2" customFormat="1">
      <c r="A154" s="82"/>
      <c r="B154" s="14"/>
      <c r="C154" s="3"/>
      <c r="AK154" s="142"/>
      <c r="AM154" s="142"/>
      <c r="AR154" s="142"/>
      <c r="AS154" s="142"/>
      <c r="BW154" s="142"/>
    </row>
    <row r="155" spans="1:75" s="2" customFormat="1">
      <c r="A155" s="82"/>
      <c r="B155" s="14"/>
      <c r="C155" s="3"/>
      <c r="AK155" s="142"/>
      <c r="AM155" s="142"/>
      <c r="AR155" s="142"/>
      <c r="AS155" s="142"/>
      <c r="BW155" s="142"/>
    </row>
    <row r="156" spans="1:75" s="2" customFormat="1">
      <c r="A156" s="82"/>
      <c r="B156" s="14"/>
      <c r="C156" s="3"/>
      <c r="AK156" s="142"/>
      <c r="AM156" s="142"/>
      <c r="AR156" s="142"/>
      <c r="AS156" s="142"/>
      <c r="BW156" s="142"/>
    </row>
    <row r="157" spans="1:75" s="2" customFormat="1">
      <c r="A157" s="82"/>
      <c r="B157" s="14"/>
      <c r="C157" s="3"/>
      <c r="AK157" s="142"/>
      <c r="AM157" s="142"/>
      <c r="AR157" s="142"/>
      <c r="AS157" s="142"/>
      <c r="BW157" s="142"/>
    </row>
    <row r="158" spans="1:75" s="2" customFormat="1">
      <c r="A158" s="82"/>
      <c r="B158" s="14"/>
      <c r="C158" s="3"/>
      <c r="AK158" s="142"/>
      <c r="AM158" s="142"/>
      <c r="AR158" s="142"/>
      <c r="AS158" s="142"/>
      <c r="BW158" s="142"/>
    </row>
    <row r="159" spans="1:75" s="2" customFormat="1">
      <c r="A159" s="82"/>
      <c r="B159" s="14"/>
      <c r="C159" s="3"/>
      <c r="AK159" s="142"/>
      <c r="AM159" s="142"/>
      <c r="AR159" s="142"/>
      <c r="AS159" s="142"/>
      <c r="BW159" s="142"/>
    </row>
    <row r="160" spans="1:75" s="2" customFormat="1">
      <c r="A160" s="82"/>
      <c r="B160" s="14"/>
      <c r="C160" s="3"/>
      <c r="AK160" s="142"/>
      <c r="AM160" s="142"/>
      <c r="AR160" s="142"/>
      <c r="AS160" s="142"/>
      <c r="BW160" s="142"/>
    </row>
    <row r="161" spans="1:75" s="2" customFormat="1">
      <c r="A161" s="82"/>
      <c r="B161" s="14"/>
      <c r="C161" s="3"/>
      <c r="AK161" s="142"/>
      <c r="AM161" s="142"/>
      <c r="AR161" s="142"/>
      <c r="AS161" s="142"/>
      <c r="BW161" s="142"/>
    </row>
    <row r="162" spans="1:75" s="2" customFormat="1">
      <c r="A162" s="82"/>
      <c r="B162" s="14"/>
      <c r="C162" s="3"/>
      <c r="AK162" s="142"/>
      <c r="AM162" s="142"/>
      <c r="AR162" s="142"/>
      <c r="AS162" s="142"/>
      <c r="BW162" s="142"/>
    </row>
    <row r="163" spans="1:75" s="2" customFormat="1">
      <c r="A163" s="82"/>
      <c r="B163" s="14"/>
      <c r="C163" s="3"/>
      <c r="AK163" s="142"/>
      <c r="AM163" s="142"/>
      <c r="AR163" s="142"/>
      <c r="AS163" s="142"/>
      <c r="BW163" s="142"/>
    </row>
    <row r="164" spans="1:75" s="2" customFormat="1">
      <c r="A164" s="82"/>
      <c r="B164" s="14"/>
      <c r="C164" s="3"/>
      <c r="AK164" s="142"/>
      <c r="AM164" s="142"/>
      <c r="AR164" s="142"/>
      <c r="AS164" s="142"/>
      <c r="BW164" s="142"/>
    </row>
    <row r="165" spans="1:75" s="2" customFormat="1">
      <c r="A165" s="82"/>
      <c r="B165" s="14"/>
      <c r="C165" s="3"/>
      <c r="AK165" s="142"/>
      <c r="AM165" s="142"/>
      <c r="AR165" s="142"/>
      <c r="AS165" s="142"/>
      <c r="BW165" s="142"/>
    </row>
    <row r="166" spans="1:75" s="2" customFormat="1">
      <c r="A166" s="82"/>
      <c r="B166" s="14"/>
      <c r="C166" s="3"/>
      <c r="AK166" s="142"/>
      <c r="AM166" s="142"/>
      <c r="AR166" s="142"/>
      <c r="AS166" s="142"/>
      <c r="BW166" s="142"/>
    </row>
    <row r="167" spans="1:75" s="2" customFormat="1">
      <c r="A167" s="82"/>
      <c r="B167" s="14"/>
      <c r="C167" s="3"/>
      <c r="AK167" s="142"/>
      <c r="AM167" s="142"/>
      <c r="AR167" s="142"/>
      <c r="AS167" s="142"/>
      <c r="BW167" s="142"/>
    </row>
    <row r="168" spans="1:75" s="2" customFormat="1">
      <c r="A168" s="82"/>
      <c r="B168" s="14"/>
      <c r="C168" s="3"/>
      <c r="AK168" s="142"/>
      <c r="AM168" s="142"/>
      <c r="AR168" s="142"/>
      <c r="AS168" s="142"/>
      <c r="BW168" s="142"/>
    </row>
    <row r="169" spans="1:75" s="2" customFormat="1">
      <c r="A169" s="82"/>
      <c r="B169" s="14"/>
      <c r="C169" s="3"/>
      <c r="AK169" s="142"/>
      <c r="AM169" s="142"/>
      <c r="AR169" s="142"/>
      <c r="AS169" s="142"/>
      <c r="BW169" s="142"/>
    </row>
    <row r="170" spans="1:75" s="2" customFormat="1">
      <c r="A170" s="82"/>
      <c r="B170" s="14"/>
      <c r="C170" s="3"/>
      <c r="AK170" s="142"/>
      <c r="AM170" s="142"/>
      <c r="AR170" s="142"/>
      <c r="AS170" s="142"/>
      <c r="BW170" s="142"/>
    </row>
    <row r="171" spans="1:75" s="2" customFormat="1">
      <c r="A171" s="82"/>
      <c r="B171" s="14"/>
      <c r="C171" s="3"/>
      <c r="AK171" s="142"/>
      <c r="AM171" s="142"/>
      <c r="AR171" s="142"/>
      <c r="AS171" s="142"/>
      <c r="BW171" s="142"/>
    </row>
    <row r="172" spans="1:75" s="2" customFormat="1">
      <c r="A172" s="82"/>
      <c r="B172" s="14"/>
      <c r="C172" s="3"/>
      <c r="AK172" s="142"/>
      <c r="AM172" s="142"/>
      <c r="AR172" s="142"/>
      <c r="AS172" s="142"/>
      <c r="BW172" s="142"/>
    </row>
    <row r="173" spans="1:75" s="2" customFormat="1">
      <c r="A173" s="82"/>
      <c r="B173" s="14"/>
      <c r="C173" s="3"/>
      <c r="AK173" s="142"/>
      <c r="AM173" s="142"/>
      <c r="AR173" s="142"/>
      <c r="AS173" s="142"/>
      <c r="BW173" s="142"/>
    </row>
    <row r="174" spans="1:75" s="2" customFormat="1">
      <c r="A174" s="82"/>
      <c r="B174" s="14"/>
      <c r="C174" s="3"/>
      <c r="AK174" s="142"/>
      <c r="AM174" s="142"/>
      <c r="AR174" s="142"/>
      <c r="AS174" s="142"/>
      <c r="BW174" s="142"/>
    </row>
    <row r="175" spans="1:75" s="2" customFormat="1">
      <c r="A175" s="82"/>
      <c r="B175" s="14"/>
      <c r="C175" s="3"/>
      <c r="AK175" s="142"/>
      <c r="AM175" s="142"/>
      <c r="AR175" s="142"/>
      <c r="AS175" s="142"/>
      <c r="BW175" s="142"/>
    </row>
    <row r="176" spans="1:75" s="2" customFormat="1">
      <c r="A176" s="82"/>
      <c r="B176" s="14"/>
      <c r="C176" s="3"/>
      <c r="AK176" s="142"/>
      <c r="AM176" s="142"/>
      <c r="AR176" s="142"/>
      <c r="AS176" s="142"/>
      <c r="BW176" s="142"/>
    </row>
    <row r="177" spans="1:75" s="2" customFormat="1">
      <c r="A177" s="82"/>
      <c r="B177" s="14"/>
      <c r="C177" s="3"/>
      <c r="AK177" s="142"/>
      <c r="AM177" s="142"/>
      <c r="AR177" s="142"/>
      <c r="AS177" s="142"/>
      <c r="BW177" s="142"/>
    </row>
    <row r="178" spans="1:75" s="2" customFormat="1">
      <c r="A178" s="82"/>
      <c r="B178" s="14"/>
      <c r="C178" s="3"/>
      <c r="AK178" s="142"/>
      <c r="AM178" s="142"/>
      <c r="AR178" s="142"/>
      <c r="AS178" s="142"/>
      <c r="BW178" s="142"/>
    </row>
    <row r="179" spans="1:75" s="2" customFormat="1">
      <c r="A179" s="82"/>
      <c r="B179" s="14"/>
      <c r="C179" s="3"/>
      <c r="AK179" s="142"/>
      <c r="AM179" s="142"/>
      <c r="AR179" s="142"/>
      <c r="AS179" s="142"/>
      <c r="BW179" s="142"/>
    </row>
    <row r="180" spans="1:75" s="2" customFormat="1">
      <c r="A180" s="82"/>
      <c r="B180" s="14"/>
      <c r="C180" s="3"/>
      <c r="AK180" s="142"/>
      <c r="AM180" s="142"/>
      <c r="AR180" s="142"/>
      <c r="AS180" s="142"/>
      <c r="BW180" s="142"/>
    </row>
    <row r="181" spans="1:75" s="2" customFormat="1">
      <c r="A181" s="82"/>
      <c r="B181" s="14"/>
      <c r="C181" s="3"/>
      <c r="AK181" s="142"/>
      <c r="AM181" s="142"/>
      <c r="AR181" s="142"/>
      <c r="AS181" s="142"/>
      <c r="BW181" s="142"/>
    </row>
    <row r="182" spans="1:75" s="2" customFormat="1">
      <c r="A182" s="82"/>
      <c r="B182" s="14"/>
      <c r="C182" s="3"/>
      <c r="AK182" s="142"/>
      <c r="AM182" s="142"/>
      <c r="AR182" s="142"/>
      <c r="AS182" s="142"/>
      <c r="BW182" s="142"/>
    </row>
    <row r="183" spans="1:75" s="2" customFormat="1">
      <c r="A183" s="82"/>
      <c r="B183" s="14"/>
      <c r="C183" s="3"/>
      <c r="AK183" s="142"/>
      <c r="AM183" s="142"/>
      <c r="AR183" s="142"/>
      <c r="AS183" s="142"/>
      <c r="BW183" s="142"/>
    </row>
    <row r="184" spans="1:75" s="2" customFormat="1">
      <c r="A184" s="82"/>
      <c r="B184" s="14"/>
      <c r="C184" s="3"/>
      <c r="AK184" s="142"/>
      <c r="AM184" s="142"/>
      <c r="AR184" s="142"/>
      <c r="AS184" s="142"/>
      <c r="BW184" s="142"/>
    </row>
    <row r="185" spans="1:75" s="2" customFormat="1">
      <c r="A185" s="82"/>
      <c r="B185" s="14"/>
      <c r="C185" s="3"/>
      <c r="AK185" s="142"/>
      <c r="AM185" s="142"/>
      <c r="AR185" s="142"/>
      <c r="AS185" s="142"/>
      <c r="BW185" s="142"/>
    </row>
    <row r="186" spans="1:75" s="2" customFormat="1">
      <c r="A186" s="82"/>
      <c r="B186" s="14"/>
      <c r="C186" s="3"/>
      <c r="AK186" s="142"/>
      <c r="AM186" s="142"/>
      <c r="AR186" s="142"/>
      <c r="AS186" s="142"/>
      <c r="BW186" s="142"/>
    </row>
    <row r="187" spans="1:75" s="2" customFormat="1">
      <c r="A187" s="82"/>
      <c r="B187" s="14"/>
      <c r="C187" s="3"/>
      <c r="AK187" s="142"/>
      <c r="AM187" s="142"/>
      <c r="AR187" s="142"/>
      <c r="AS187" s="142"/>
      <c r="BW187" s="142"/>
    </row>
    <row r="188" spans="1:75" s="2" customFormat="1">
      <c r="A188" s="82"/>
      <c r="B188" s="14"/>
      <c r="C188" s="3"/>
      <c r="AK188" s="142"/>
      <c r="AM188" s="142"/>
      <c r="AR188" s="142"/>
      <c r="AS188" s="142"/>
      <c r="BW188" s="142"/>
    </row>
    <row r="189" spans="1:75" s="2" customFormat="1">
      <c r="A189" s="82"/>
      <c r="B189" s="14"/>
      <c r="C189" s="3"/>
      <c r="AK189" s="142"/>
      <c r="AM189" s="142"/>
      <c r="AR189" s="142"/>
      <c r="AS189" s="142"/>
      <c r="BW189" s="142"/>
    </row>
    <row r="190" spans="1:75" s="2" customFormat="1">
      <c r="A190" s="82"/>
      <c r="B190" s="14"/>
      <c r="C190" s="3"/>
      <c r="AK190" s="142"/>
      <c r="AM190" s="142"/>
      <c r="AR190" s="142"/>
      <c r="AS190" s="142"/>
      <c r="BW190" s="142"/>
    </row>
    <row r="191" spans="1:75" s="2" customFormat="1">
      <c r="A191" s="82"/>
      <c r="B191" s="14"/>
      <c r="C191" s="3"/>
      <c r="AK191" s="142"/>
      <c r="AM191" s="142"/>
      <c r="AR191" s="142"/>
      <c r="AS191" s="142"/>
      <c r="BW191" s="142"/>
    </row>
    <row r="192" spans="1:75" s="2" customFormat="1">
      <c r="A192" s="82"/>
      <c r="B192" s="14"/>
      <c r="C192" s="3"/>
      <c r="AK192" s="142"/>
      <c r="AM192" s="142"/>
      <c r="AR192" s="142"/>
      <c r="AS192" s="142"/>
      <c r="BW192" s="142"/>
    </row>
    <row r="193" spans="1:75" s="2" customFormat="1">
      <c r="A193" s="82"/>
      <c r="B193" s="14"/>
      <c r="C193" s="3"/>
      <c r="AK193" s="142"/>
      <c r="AM193" s="142"/>
      <c r="AR193" s="142"/>
      <c r="AS193" s="142"/>
      <c r="BW193" s="142"/>
    </row>
    <row r="194" spans="1:75" s="2" customFormat="1">
      <c r="A194" s="82"/>
      <c r="B194" s="14"/>
      <c r="C194" s="3"/>
      <c r="AK194" s="142"/>
      <c r="AM194" s="142"/>
      <c r="AR194" s="142"/>
      <c r="AS194" s="142"/>
      <c r="BW194" s="142"/>
    </row>
    <row r="195" spans="1:75" s="2" customFormat="1">
      <c r="A195" s="82"/>
      <c r="B195" s="14"/>
      <c r="C195" s="3"/>
      <c r="AK195" s="142"/>
      <c r="AM195" s="142"/>
      <c r="AR195" s="142"/>
      <c r="AS195" s="142"/>
      <c r="BW195" s="142"/>
    </row>
    <row r="196" spans="1:75" s="2" customFormat="1">
      <c r="A196" s="82"/>
      <c r="B196" s="14"/>
      <c r="C196" s="3"/>
      <c r="AK196" s="142"/>
      <c r="AM196" s="142"/>
      <c r="AR196" s="142"/>
      <c r="AS196" s="142"/>
      <c r="BW196" s="142"/>
    </row>
    <row r="197" spans="1:75" s="2" customFormat="1">
      <c r="A197" s="82"/>
      <c r="B197" s="14"/>
      <c r="C197" s="3"/>
      <c r="AK197" s="142"/>
      <c r="AM197" s="142"/>
      <c r="AR197" s="142"/>
      <c r="AS197" s="142"/>
      <c r="BW197" s="142"/>
    </row>
    <row r="198" spans="1:75" s="2" customFormat="1">
      <c r="A198" s="82"/>
      <c r="B198" s="14"/>
      <c r="C198" s="3"/>
      <c r="AK198" s="142"/>
      <c r="AM198" s="142"/>
      <c r="AR198" s="142"/>
      <c r="AS198" s="142"/>
      <c r="BW198" s="142"/>
    </row>
    <row r="199" spans="1:75" s="2" customFormat="1">
      <c r="A199" s="82"/>
      <c r="B199" s="14"/>
      <c r="C199" s="3"/>
      <c r="AK199" s="142"/>
      <c r="AM199" s="142"/>
      <c r="AR199" s="142"/>
      <c r="AS199" s="142"/>
      <c r="BW199" s="142"/>
    </row>
    <row r="200" spans="1:75" s="2" customFormat="1">
      <c r="A200" s="82"/>
      <c r="B200" s="14"/>
      <c r="C200" s="3"/>
      <c r="AK200" s="142"/>
      <c r="AM200" s="142"/>
      <c r="AR200" s="142"/>
      <c r="AS200" s="142"/>
      <c r="BW200" s="142"/>
    </row>
    <row r="201" spans="1:75" s="2" customFormat="1">
      <c r="A201" s="82"/>
      <c r="B201" s="14"/>
      <c r="C201" s="3"/>
      <c r="AK201" s="142"/>
      <c r="AM201" s="142"/>
      <c r="AR201" s="142"/>
      <c r="AS201" s="142"/>
      <c r="BW201" s="142"/>
    </row>
    <row r="202" spans="1:75" s="2" customFormat="1">
      <c r="A202" s="82"/>
      <c r="B202" s="14"/>
      <c r="C202" s="3"/>
      <c r="AK202" s="142"/>
      <c r="AM202" s="142"/>
      <c r="AR202" s="142"/>
      <c r="AS202" s="142"/>
      <c r="BW202" s="142"/>
    </row>
    <row r="203" spans="1:75" s="2" customFormat="1">
      <c r="A203" s="82"/>
      <c r="B203" s="14"/>
      <c r="C203" s="3"/>
      <c r="AK203" s="142"/>
      <c r="AM203" s="142"/>
      <c r="AR203" s="142"/>
      <c r="AS203" s="142"/>
      <c r="BW203" s="142"/>
    </row>
    <row r="204" spans="1:75" s="2" customFormat="1">
      <c r="A204" s="82"/>
      <c r="B204" s="14"/>
      <c r="C204" s="3"/>
      <c r="AK204" s="142"/>
      <c r="AM204" s="142"/>
      <c r="AR204" s="142"/>
      <c r="AS204" s="142"/>
      <c r="BW204" s="142"/>
    </row>
    <row r="205" spans="1:75" s="2" customFormat="1">
      <c r="A205" s="82"/>
      <c r="B205" s="14"/>
      <c r="C205" s="3"/>
      <c r="AK205" s="142"/>
      <c r="AM205" s="142"/>
      <c r="AR205" s="142"/>
      <c r="AS205" s="142"/>
      <c r="BW205" s="142"/>
    </row>
    <row r="206" spans="1:75" s="2" customFormat="1">
      <c r="A206" s="82"/>
      <c r="B206" s="14"/>
      <c r="C206" s="3"/>
      <c r="AK206" s="142"/>
      <c r="AM206" s="142"/>
      <c r="AR206" s="142"/>
      <c r="AS206" s="142"/>
      <c r="BW206" s="142"/>
    </row>
    <row r="207" spans="1:75" s="2" customFormat="1">
      <c r="A207" s="82"/>
      <c r="B207" s="14"/>
      <c r="C207" s="3"/>
      <c r="AK207" s="142"/>
      <c r="AM207" s="142"/>
      <c r="AR207" s="142"/>
      <c r="AS207" s="142"/>
      <c r="BW207" s="142"/>
    </row>
    <row r="208" spans="1:75" s="2" customFormat="1">
      <c r="A208" s="82"/>
      <c r="B208" s="14"/>
      <c r="C208" s="3"/>
      <c r="AK208" s="142"/>
      <c r="AM208" s="142"/>
      <c r="AR208" s="142"/>
      <c r="AS208" s="142"/>
      <c r="BW208" s="142"/>
    </row>
  </sheetData>
  <mergeCells count="3">
    <mergeCell ref="A43:C43"/>
    <mergeCell ref="A13:C13"/>
    <mergeCell ref="A15:C15"/>
  </mergeCells>
  <phoneticPr fontId="0" type="noConversion"/>
  <conditionalFormatting sqref="D48">
    <cfRule type="cellIs" dxfId="10" priority="1" stopIfTrue="1" operator="lessThan">
      <formula>0</formula>
    </cfRule>
  </conditionalFormatting>
  <conditionalFormatting sqref="J48:K48">
    <cfRule type="cellIs" dxfId="9" priority="4" stopIfTrue="1" operator="lessThan">
      <formula>0</formula>
    </cfRule>
  </conditionalFormatting>
  <printOptions horizontalCentered="1" verticalCentered="1"/>
  <pageMargins left="0.75" right="0.75" top="1" bottom="1" header="0" footer="0"/>
  <pageSetup scale="62" orientation="portrait" horizontalDpi="120" verticalDpi="72" r:id="rId1"/>
  <headerFooter alignWithMargins="0"/>
  <legacyDrawing r:id="rId2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 codeName="Hoja27">
    <tabColor theme="9" tint="-0.249977111117893"/>
  </sheetPr>
  <dimension ref="A1:BJ137"/>
  <sheetViews>
    <sheetView zoomScaleNormal="100" workbookViewId="0">
      <pane xSplit="2" ySplit="8" topLeftCell="C9" activePane="bottomRight" state="frozen"/>
      <selection pane="topRight" activeCell="F1" sqref="F1"/>
      <selection pane="bottomLeft" activeCell="A12" sqref="A12"/>
      <selection pane="bottomRight" activeCell="BI21" sqref="BI21"/>
    </sheetView>
  </sheetViews>
  <sheetFormatPr baseColWidth="10" defaultColWidth="11.44140625" defaultRowHeight="13.2"/>
  <cols>
    <col min="1" max="1" width="11.44140625" style="234"/>
    <col min="2" max="2" width="37.109375" style="227" customWidth="1"/>
    <col min="3" max="3" width="14.88671875" style="227" customWidth="1"/>
    <col min="4" max="4" width="14.44140625" style="227" hidden="1" customWidth="1"/>
    <col min="5" max="5" width="14.5546875" style="227" customWidth="1"/>
    <col min="6" max="6" width="14.88671875" style="227" customWidth="1"/>
    <col min="7" max="7" width="13.88671875" style="227" customWidth="1"/>
    <col min="8" max="9" width="13.6640625" style="227" hidden="1" customWidth="1"/>
    <col min="10" max="10" width="12.88671875" style="227" hidden="1" customWidth="1"/>
    <col min="11" max="11" width="14" style="227" customWidth="1"/>
    <col min="12" max="12" width="13.88671875" style="227" customWidth="1"/>
    <col min="13" max="13" width="15.6640625" style="227" hidden="1" customWidth="1"/>
    <col min="14" max="14" width="15.44140625" style="227" customWidth="1"/>
    <col min="15" max="15" width="14.6640625" style="227" hidden="1" customWidth="1"/>
    <col min="16" max="16" width="13.88671875" style="227" hidden="1" customWidth="1"/>
    <col min="17" max="17" width="17.88671875" style="227" customWidth="1"/>
    <col min="18" max="18" width="14.5546875" style="227" hidden="1" customWidth="1"/>
    <col min="19" max="43" width="13.33203125" style="227" hidden="1" customWidth="1"/>
    <col min="44" max="44" width="13.5546875" style="227" hidden="1" customWidth="1"/>
    <col min="45" max="46" width="13.33203125" style="227" hidden="1" customWidth="1"/>
    <col min="47" max="47" width="18" style="227" hidden="1" customWidth="1"/>
    <col min="48" max="50" width="11.44140625" style="227" hidden="1" customWidth="1"/>
    <col min="51" max="51" width="15.88671875" style="227" hidden="1" customWidth="1"/>
    <col min="52" max="52" width="12.5546875" style="227" hidden="1" customWidth="1"/>
    <col min="53" max="53" width="12.88671875" style="227" hidden="1" customWidth="1"/>
    <col min="54" max="54" width="11.44140625" style="227" hidden="1" customWidth="1"/>
    <col min="55" max="55" width="11.6640625" style="227" hidden="1" customWidth="1"/>
    <col min="56" max="57" width="11.44140625" style="227" hidden="1" customWidth="1"/>
    <col min="58" max="58" width="0" style="227" hidden="1" customWidth="1"/>
    <col min="59" max="59" width="12.5546875" style="227" hidden="1" customWidth="1"/>
    <col min="60" max="16384" width="11.44140625" style="227"/>
  </cols>
  <sheetData>
    <row r="1" spans="1:59" hidden="1">
      <c r="A1" s="291" t="s">
        <v>848</v>
      </c>
      <c r="C1" s="109"/>
      <c r="I1" s="109"/>
      <c r="P1" s="753"/>
      <c r="Q1" s="753"/>
      <c r="R1" s="1"/>
      <c r="BA1" s="109"/>
    </row>
    <row r="2" spans="1:59" hidden="1">
      <c r="A2" s="234" t="str">
        <f>+'OSN PD'!A2</f>
        <v>PRESUPUESTO ORDINARIO 2024</v>
      </c>
      <c r="C2" s="754"/>
      <c r="H2" s="244"/>
      <c r="I2" s="244"/>
      <c r="J2" s="244"/>
      <c r="O2" s="244"/>
      <c r="P2" s="753"/>
      <c r="Q2" s="753"/>
      <c r="R2" s="1"/>
      <c r="BA2" s="109"/>
    </row>
    <row r="3" spans="1:59" ht="12.75" hidden="1" customHeight="1">
      <c r="A3" s="291" t="s">
        <v>850</v>
      </c>
      <c r="C3" s="796"/>
      <c r="D3" s="796"/>
      <c r="E3" s="796"/>
      <c r="F3" s="796"/>
      <c r="G3" s="796"/>
      <c r="H3" s="109"/>
      <c r="I3" s="109"/>
      <c r="J3" s="109"/>
      <c r="K3" s="796"/>
      <c r="L3" s="796"/>
      <c r="M3" s="797"/>
      <c r="N3" s="796"/>
      <c r="O3" s="796"/>
      <c r="P3" s="796"/>
      <c r="Q3" s="753"/>
      <c r="R3" s="796"/>
      <c r="S3" s="796"/>
      <c r="T3" s="796"/>
      <c r="U3" s="796"/>
      <c r="V3" s="796"/>
      <c r="W3" s="796"/>
      <c r="X3" s="796"/>
      <c r="Y3" s="796"/>
      <c r="Z3" s="796"/>
      <c r="AA3" s="796"/>
      <c r="AB3" s="796"/>
      <c r="AC3" s="796"/>
      <c r="AD3" s="796"/>
      <c r="AE3" s="796"/>
      <c r="AF3" s="796"/>
      <c r="AG3" s="796"/>
      <c r="AH3" s="796"/>
      <c r="AI3" s="796"/>
      <c r="AJ3" s="796"/>
      <c r="AK3" s="796"/>
      <c r="AL3" s="796"/>
      <c r="AM3" s="796"/>
      <c r="AN3" s="796"/>
      <c r="AO3" s="796"/>
      <c r="AP3" s="796"/>
      <c r="AQ3" s="796"/>
      <c r="AR3" s="796"/>
      <c r="AS3" s="796"/>
      <c r="AT3" s="796"/>
      <c r="AU3" s="796"/>
      <c r="AV3" s="796"/>
      <c r="AW3" s="796"/>
      <c r="AX3" s="796"/>
      <c r="AY3" s="796"/>
      <c r="AZ3" s="796"/>
      <c r="BA3" s="796"/>
      <c r="BB3" s="796"/>
      <c r="BC3" s="796"/>
      <c r="BD3" s="796"/>
      <c r="BE3" s="796"/>
      <c r="BF3" s="796"/>
      <c r="BG3" s="796"/>
    </row>
    <row r="4" spans="1:59" ht="14.25" hidden="1" customHeight="1">
      <c r="A4" s="291" t="s">
        <v>1288</v>
      </c>
      <c r="C4" s="796"/>
      <c r="D4" s="796"/>
      <c r="E4" s="796"/>
      <c r="F4" s="796"/>
      <c r="G4" s="796"/>
      <c r="H4" s="109"/>
      <c r="I4" s="109"/>
      <c r="J4" s="109"/>
      <c r="K4" s="109"/>
      <c r="L4" s="796"/>
      <c r="M4" s="799"/>
      <c r="N4" s="244"/>
      <c r="O4" s="797"/>
      <c r="P4" s="796"/>
      <c r="Q4" s="753"/>
      <c r="R4" s="796"/>
      <c r="S4" s="796"/>
      <c r="T4" s="796"/>
      <c r="U4" s="796"/>
      <c r="V4" s="796"/>
      <c r="W4" s="796"/>
      <c r="X4" s="796"/>
      <c r="Y4" s="796"/>
      <c r="Z4" s="796"/>
      <c r="AA4" s="796"/>
      <c r="AB4" s="796"/>
      <c r="AC4" s="796"/>
      <c r="AD4" s="796"/>
      <c r="AE4" s="796"/>
      <c r="AF4" s="796"/>
      <c r="AG4" s="796"/>
      <c r="AH4" s="796"/>
      <c r="AI4" s="796"/>
      <c r="AJ4" s="796"/>
      <c r="AK4" s="796"/>
      <c r="AL4" s="796"/>
      <c r="AM4" s="796"/>
      <c r="AN4" s="796"/>
      <c r="AO4" s="796"/>
      <c r="AP4" s="796"/>
      <c r="AQ4" s="796"/>
      <c r="AR4" s="796"/>
      <c r="AS4" s="796"/>
      <c r="AT4" s="796"/>
      <c r="AU4" s="796"/>
      <c r="AV4" s="796"/>
      <c r="AW4" s="796"/>
      <c r="AX4" s="796"/>
      <c r="AY4" s="796"/>
      <c r="AZ4" s="796"/>
      <c r="BA4" s="796"/>
      <c r="BB4" s="796"/>
      <c r="BC4" s="796"/>
      <c r="BD4" s="796"/>
      <c r="BE4" s="796"/>
      <c r="BF4" s="796"/>
      <c r="BG4" s="796"/>
    </row>
    <row r="5" spans="1:59" ht="13.8" hidden="1">
      <c r="A5" s="291"/>
      <c r="C5" s="754"/>
      <c r="H5" s="109"/>
      <c r="I5" s="109"/>
      <c r="J5" s="109"/>
      <c r="L5" s="244"/>
      <c r="M5" s="246"/>
      <c r="P5" s="753"/>
      <c r="Q5" s="753"/>
      <c r="R5" s="788"/>
      <c r="BA5" s="109"/>
    </row>
    <row r="6" spans="1:59" hidden="1">
      <c r="B6" s="109"/>
      <c r="C6" s="109"/>
      <c r="H6" s="109"/>
      <c r="J6" s="109"/>
      <c r="P6" s="753"/>
      <c r="Q6" s="753"/>
      <c r="BA6" s="109"/>
    </row>
    <row r="7" spans="1:59" ht="18" customHeight="1">
      <c r="A7" s="890" t="s">
        <v>868</v>
      </c>
      <c r="B7" s="891"/>
      <c r="C7" s="826" t="str">
        <f>+'OSN PD'!C7:F7</f>
        <v>P  R  E  S  U  P  U  E  S  T  O     2  0 2 4</v>
      </c>
      <c r="D7" s="826"/>
      <c r="E7" s="826"/>
      <c r="F7" s="826"/>
      <c r="G7" s="834" t="s">
        <v>854</v>
      </c>
      <c r="H7" s="834" t="str">
        <f>+' INM'!I7:I8</f>
        <v>OCTUBRE</v>
      </c>
      <c r="I7" s="834" t="str">
        <f>+' INM'!J7:J8</f>
        <v>NOVIEMBRE</v>
      </c>
      <c r="J7" s="834" t="str">
        <f>+' INM'!K7:K8</f>
        <v>DICIEMBRE</v>
      </c>
      <c r="K7" s="834" t="s">
        <v>4316</v>
      </c>
      <c r="L7" s="834" t="s">
        <v>859</v>
      </c>
      <c r="M7" s="834" t="s">
        <v>860</v>
      </c>
      <c r="N7" s="834" t="s">
        <v>861</v>
      </c>
      <c r="O7" s="834" t="s">
        <v>862</v>
      </c>
      <c r="P7" s="834" t="s">
        <v>863</v>
      </c>
      <c r="Q7" s="834" t="s">
        <v>864</v>
      </c>
      <c r="R7" s="829" t="s">
        <v>865</v>
      </c>
      <c r="S7" s="830"/>
      <c r="T7" s="830"/>
      <c r="U7" s="830"/>
      <c r="V7" s="830"/>
      <c r="W7" s="830"/>
      <c r="X7" s="830"/>
      <c r="Y7" s="830"/>
      <c r="Z7" s="830"/>
      <c r="AA7" s="830"/>
      <c r="AB7" s="830"/>
      <c r="AC7" s="830"/>
      <c r="AD7" s="830"/>
      <c r="AE7" s="830"/>
      <c r="AF7" s="830"/>
      <c r="AG7" s="830"/>
      <c r="AH7" s="830"/>
      <c r="AI7" s="830"/>
      <c r="AJ7" s="830"/>
      <c r="AK7" s="830"/>
      <c r="AL7" s="830"/>
      <c r="AM7" s="830"/>
      <c r="AN7" s="830"/>
      <c r="AO7" s="830"/>
      <c r="AP7" s="830"/>
      <c r="AQ7" s="830"/>
      <c r="AR7" s="830"/>
      <c r="AS7" s="831"/>
      <c r="AT7" s="828" t="s">
        <v>1038</v>
      </c>
      <c r="AU7" s="828"/>
      <c r="AV7" s="828"/>
      <c r="AW7" s="828"/>
      <c r="AX7" s="828"/>
      <c r="AY7" s="828"/>
      <c r="AZ7" s="827" t="s">
        <v>1039</v>
      </c>
      <c r="BA7" s="827"/>
      <c r="BB7" s="827"/>
      <c r="BC7" s="827"/>
      <c r="BD7" s="827"/>
      <c r="BE7" s="827"/>
      <c r="BF7" s="827"/>
      <c r="BG7" s="827"/>
    </row>
    <row r="8" spans="1:59" ht="66">
      <c r="A8" s="892"/>
      <c r="B8" s="893"/>
      <c r="C8" s="763" t="s">
        <v>869</v>
      </c>
      <c r="D8" s="764" t="s">
        <v>870</v>
      </c>
      <c r="E8" s="761" t="s">
        <v>1041</v>
      </c>
      <c r="F8" s="763" t="s">
        <v>872</v>
      </c>
      <c r="G8" s="835"/>
      <c r="H8" s="835"/>
      <c r="I8" s="835"/>
      <c r="J8" s="835"/>
      <c r="K8" s="835"/>
      <c r="L8" s="835"/>
      <c r="M8" s="835"/>
      <c r="N8" s="835"/>
      <c r="O8" s="835"/>
      <c r="P8" s="835"/>
      <c r="Q8" s="835"/>
      <c r="R8" s="765" t="s">
        <v>873</v>
      </c>
      <c r="S8" s="761" t="s">
        <v>1042</v>
      </c>
      <c r="T8" s="761" t="s">
        <v>1043</v>
      </c>
      <c r="U8" s="761" t="s">
        <v>1301</v>
      </c>
      <c r="V8" s="761" t="s">
        <v>1302</v>
      </c>
      <c r="W8" s="761" t="s">
        <v>878</v>
      </c>
      <c r="X8" s="761" t="s">
        <v>1045</v>
      </c>
      <c r="Y8" s="761" t="s">
        <v>880</v>
      </c>
      <c r="Z8" s="761" t="s">
        <v>881</v>
      </c>
      <c r="AA8" s="761" t="s">
        <v>1046</v>
      </c>
      <c r="AB8" s="761" t="s">
        <v>883</v>
      </c>
      <c r="AC8" s="761" t="s">
        <v>1047</v>
      </c>
      <c r="AD8" s="761" t="s">
        <v>885</v>
      </c>
      <c r="AE8" s="761" t="s">
        <v>886</v>
      </c>
      <c r="AF8" s="761" t="s">
        <v>887</v>
      </c>
      <c r="AG8" s="761" t="s">
        <v>888</v>
      </c>
      <c r="AH8" s="761" t="s">
        <v>889</v>
      </c>
      <c r="AI8" s="761" t="s">
        <v>890</v>
      </c>
      <c r="AJ8" s="761" t="s">
        <v>891</v>
      </c>
      <c r="AK8" s="761" t="s">
        <v>892</v>
      </c>
      <c r="AL8" s="761" t="s">
        <v>893</v>
      </c>
      <c r="AM8" s="761" t="s">
        <v>894</v>
      </c>
      <c r="AN8" s="761" t="s">
        <v>895</v>
      </c>
      <c r="AO8" s="761" t="s">
        <v>896</v>
      </c>
      <c r="AP8" s="761" t="s">
        <v>897</v>
      </c>
      <c r="AQ8" s="761" t="s">
        <v>898</v>
      </c>
      <c r="AR8" s="761" t="s">
        <v>1048</v>
      </c>
      <c r="AS8" s="761" t="s">
        <v>900</v>
      </c>
      <c r="AT8" s="761" t="s">
        <v>1049</v>
      </c>
      <c r="AU8" s="761" t="s">
        <v>1050</v>
      </c>
      <c r="AV8" s="761" t="s">
        <v>1051</v>
      </c>
      <c r="AW8" s="761" t="s">
        <v>1052</v>
      </c>
      <c r="AX8" s="761" t="s">
        <v>1053</v>
      </c>
      <c r="AY8" s="761" t="s">
        <v>1054</v>
      </c>
      <c r="AZ8" s="768" t="s">
        <v>1256</v>
      </c>
      <c r="BA8" s="768" t="s">
        <v>1056</v>
      </c>
      <c r="BB8" s="761" t="s">
        <v>1079</v>
      </c>
      <c r="BC8" s="761" t="s">
        <v>1058</v>
      </c>
      <c r="BD8" s="761" t="s">
        <v>1059</v>
      </c>
      <c r="BE8" s="768" t="s">
        <v>1060</v>
      </c>
      <c r="BF8" s="768" t="s">
        <v>1061</v>
      </c>
      <c r="BG8" s="761" t="s">
        <v>1040</v>
      </c>
    </row>
    <row r="9" spans="1:59" ht="21">
      <c r="A9" s="798"/>
      <c r="B9" s="798"/>
      <c r="C9" s="92"/>
      <c r="D9" s="92"/>
      <c r="E9" s="92"/>
      <c r="F9" s="770"/>
      <c r="G9" s="109"/>
      <c r="H9" s="92"/>
      <c r="I9" s="92"/>
      <c r="J9" s="770"/>
      <c r="K9" s="92"/>
      <c r="L9" s="92"/>
      <c r="M9" s="92"/>
      <c r="N9" s="92"/>
      <c r="O9" s="92"/>
      <c r="P9" s="772"/>
      <c r="Q9" s="772"/>
      <c r="R9" s="92"/>
      <c r="S9" s="92"/>
      <c r="T9" s="92"/>
      <c r="U9" s="92"/>
      <c r="V9" s="92"/>
      <c r="W9" s="92"/>
      <c r="X9" s="92"/>
      <c r="Y9" s="92"/>
      <c r="Z9" s="92"/>
      <c r="AA9" s="92"/>
      <c r="AB9" s="92"/>
      <c r="AC9" s="92"/>
      <c r="AD9" s="92"/>
      <c r="AE9" s="92"/>
      <c r="AF9" s="92"/>
      <c r="AG9" s="92"/>
      <c r="AH9" s="92"/>
      <c r="AI9" s="92"/>
      <c r="AJ9" s="92"/>
      <c r="AK9" s="92"/>
      <c r="AL9" s="92"/>
      <c r="AM9" s="92"/>
      <c r="AN9" s="92"/>
      <c r="AO9" s="92"/>
      <c r="AP9" s="92"/>
      <c r="AQ9" s="92"/>
      <c r="AR9" s="92"/>
      <c r="AS9" s="92"/>
      <c r="AT9" s="92"/>
      <c r="AU9" s="92"/>
      <c r="AV9" s="92"/>
      <c r="AW9" s="92"/>
      <c r="AX9" s="92"/>
      <c r="AY9" s="92"/>
      <c r="AZ9" s="92"/>
      <c r="BA9" s="770"/>
      <c r="BB9" s="92"/>
      <c r="BC9" s="92"/>
      <c r="BD9" s="92"/>
      <c r="BE9" s="92"/>
      <c r="BF9" s="92"/>
      <c r="BG9" s="92"/>
    </row>
    <row r="10" spans="1:59" s="801" customFormat="1">
      <c r="A10" s="800">
        <v>0</v>
      </c>
      <c r="B10" s="789" t="s">
        <v>915</v>
      </c>
      <c r="C10" s="771">
        <f>SUM(C12:C26)</f>
        <v>41626305</v>
      </c>
      <c r="D10" s="771">
        <f>SUM(D12:D25)</f>
        <v>0</v>
      </c>
      <c r="E10" s="771">
        <f>SUM(E12:E25)</f>
        <v>8228413</v>
      </c>
      <c r="F10" s="771">
        <f>SUM(F12:F26)</f>
        <v>49854718</v>
      </c>
      <c r="G10" s="771">
        <v>29635291.970000003</v>
      </c>
      <c r="H10" s="771">
        <f>SUM(H12:H25)</f>
        <v>1666618.1</v>
      </c>
      <c r="I10" s="771">
        <f>SUM(I12:I25)</f>
        <v>3640985.0999999996</v>
      </c>
      <c r="J10" s="771">
        <f>SUM(J12:J25)</f>
        <v>7065481.9299999997</v>
      </c>
      <c r="K10" s="771">
        <f>SUM(K12:K25)</f>
        <v>12373085.129999999</v>
      </c>
      <c r="L10" s="771">
        <f t="shared" ref="L10:Q10" si="0">SUM(L12:L25)</f>
        <v>42008377.100000001</v>
      </c>
      <c r="M10" s="771">
        <f t="shared" si="0"/>
        <v>0</v>
      </c>
      <c r="N10" s="771">
        <f t="shared" si="0"/>
        <v>0</v>
      </c>
      <c r="O10" s="771">
        <f t="shared" si="0"/>
        <v>7846340.8999999985</v>
      </c>
      <c r="P10" s="771">
        <f t="shared" si="0"/>
        <v>49854718</v>
      </c>
      <c r="Q10" s="771">
        <f t="shared" si="0"/>
        <v>7846340.8999999985</v>
      </c>
      <c r="R10" s="794">
        <f t="shared" ref="R10:BG10" si="1">SUM(R12:R25)</f>
        <v>10328556</v>
      </c>
      <c r="S10" s="794">
        <f t="shared" si="1"/>
        <v>0</v>
      </c>
      <c r="T10" s="794">
        <f t="shared" si="1"/>
        <v>0</v>
      </c>
      <c r="U10" s="794">
        <f t="shared" si="1"/>
        <v>0</v>
      </c>
      <c r="V10" s="794">
        <f t="shared" si="1"/>
        <v>0</v>
      </c>
      <c r="W10" s="794">
        <f>SUM(W12:W25)</f>
        <v>-2100143</v>
      </c>
      <c r="X10" s="794">
        <f t="shared" si="1"/>
        <v>0</v>
      </c>
      <c r="Y10" s="794">
        <f t="shared" si="1"/>
        <v>0</v>
      </c>
      <c r="Z10" s="794">
        <f t="shared" si="1"/>
        <v>0</v>
      </c>
      <c r="AA10" s="794">
        <f t="shared" si="1"/>
        <v>0</v>
      </c>
      <c r="AB10" s="794">
        <f t="shared" si="1"/>
        <v>0</v>
      </c>
      <c r="AC10" s="794">
        <f t="shared" si="1"/>
        <v>0</v>
      </c>
      <c r="AD10" s="794">
        <f t="shared" si="1"/>
        <v>0</v>
      </c>
      <c r="AE10" s="794">
        <f t="shared" si="1"/>
        <v>0</v>
      </c>
      <c r="AF10" s="794">
        <f t="shared" si="1"/>
        <v>0</v>
      </c>
      <c r="AG10" s="794">
        <f t="shared" si="1"/>
        <v>0</v>
      </c>
      <c r="AH10" s="794">
        <f t="shared" si="1"/>
        <v>0</v>
      </c>
      <c r="AI10" s="794">
        <f t="shared" si="1"/>
        <v>0</v>
      </c>
      <c r="AJ10" s="794">
        <f t="shared" si="1"/>
        <v>0</v>
      </c>
      <c r="AK10" s="794">
        <f t="shared" si="1"/>
        <v>0</v>
      </c>
      <c r="AL10" s="794">
        <f t="shared" si="1"/>
        <v>0</v>
      </c>
      <c r="AM10" s="794">
        <f t="shared" si="1"/>
        <v>0</v>
      </c>
      <c r="AN10" s="794">
        <f t="shared" si="1"/>
        <v>0</v>
      </c>
      <c r="AO10" s="794">
        <f t="shared" si="1"/>
        <v>0</v>
      </c>
      <c r="AP10" s="794">
        <f t="shared" si="1"/>
        <v>0</v>
      </c>
      <c r="AQ10" s="794">
        <f t="shared" si="1"/>
        <v>0</v>
      </c>
      <c r="AR10" s="794">
        <f t="shared" si="1"/>
        <v>0</v>
      </c>
      <c r="AS10" s="794">
        <f t="shared" si="1"/>
        <v>8228413</v>
      </c>
      <c r="AT10" s="794">
        <f>SUM(AT12:AT25)</f>
        <v>0</v>
      </c>
      <c r="AU10" s="794">
        <f>SUM(AU12:AU25)</f>
        <v>0</v>
      </c>
      <c r="AV10" s="794">
        <f t="shared" si="1"/>
        <v>0</v>
      </c>
      <c r="AW10" s="794">
        <f t="shared" si="1"/>
        <v>0</v>
      </c>
      <c r="AX10" s="794">
        <f t="shared" si="1"/>
        <v>0</v>
      </c>
      <c r="AY10" s="794">
        <f t="shared" si="1"/>
        <v>0</v>
      </c>
      <c r="AZ10" s="794">
        <f>SUM(AZ12:AZ25)</f>
        <v>0</v>
      </c>
      <c r="BA10" s="794">
        <f t="shared" si="1"/>
        <v>0</v>
      </c>
      <c r="BB10" s="794">
        <f t="shared" si="1"/>
        <v>0</v>
      </c>
      <c r="BC10" s="794">
        <f t="shared" si="1"/>
        <v>0</v>
      </c>
      <c r="BD10" s="794">
        <f t="shared" si="1"/>
        <v>0</v>
      </c>
      <c r="BE10" s="794">
        <f t="shared" si="1"/>
        <v>0</v>
      </c>
      <c r="BF10" s="794">
        <f t="shared" si="1"/>
        <v>0</v>
      </c>
      <c r="BG10" s="794">
        <f t="shared" si="1"/>
        <v>0</v>
      </c>
    </row>
    <row r="11" spans="1:59">
      <c r="A11" s="802"/>
      <c r="B11" s="803"/>
      <c r="C11" s="109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</row>
    <row r="12" spans="1:59">
      <c r="A12" s="804" t="s">
        <v>7</v>
      </c>
      <c r="B12" s="795" t="s">
        <v>121</v>
      </c>
      <c r="C12" s="244">
        <v>19306813</v>
      </c>
      <c r="D12" s="109">
        <f t="shared" ref="D12:D25" si="2">+BG12</f>
        <v>0</v>
      </c>
      <c r="E12" s="109">
        <f t="shared" ref="E12:E25" si="3">+AS12+AY12</f>
        <v>10015603</v>
      </c>
      <c r="F12" s="109">
        <f t="shared" ref="F12:F25" si="4">+C12+D12+E12</f>
        <v>29322416</v>
      </c>
      <c r="G12" s="109">
        <v>16567159.550000001</v>
      </c>
      <c r="H12" s="109">
        <f>'CK GASTOS CSN MES 1'!D32</f>
        <v>1237650.1000000001</v>
      </c>
      <c r="I12" s="109">
        <f>'CK GASTOS CSN MES 2'!D100</f>
        <v>3259109.0999999996</v>
      </c>
      <c r="J12" s="109">
        <f>+'CK GASTOS CSN MES 3'!D43</f>
        <v>3259109.0999999996</v>
      </c>
      <c r="K12" s="109">
        <f>SUM(H12:J12)</f>
        <v>7755868.2999999989</v>
      </c>
      <c r="L12" s="109">
        <f t="shared" ref="L12:L25" si="5">+K12+G12</f>
        <v>24323027.850000001</v>
      </c>
      <c r="M12" s="109">
        <f>+'Cert.CSN'!D43</f>
        <v>0</v>
      </c>
      <c r="N12" s="109">
        <f t="shared" ref="N12:N25" si="6">IF(M12&gt;0,(L12-M12),0)</f>
        <v>0</v>
      </c>
      <c r="O12" s="753">
        <f t="shared" ref="O12:O25" si="7">F12-L12</f>
        <v>4999388.1499999985</v>
      </c>
      <c r="P12" s="753">
        <f t="shared" ref="P12:P25" si="8">+F12-M12</f>
        <v>29322416</v>
      </c>
      <c r="Q12" s="753">
        <f t="shared" ref="Q12:Q25" si="9">IF(N12&gt;0,(F12-L12-N12),(F12-L12+N12))</f>
        <v>4999388.1499999985</v>
      </c>
      <c r="R12" s="109">
        <v>11782803</v>
      </c>
      <c r="S12" s="109"/>
      <c r="T12" s="109">
        <v>-202500</v>
      </c>
      <c r="U12" s="109"/>
      <c r="V12" s="109"/>
      <c r="W12" s="109">
        <v>-1564700</v>
      </c>
      <c r="X12" s="109"/>
      <c r="Y12" s="109"/>
      <c r="Z12" s="109"/>
      <c r="AA12" s="109"/>
      <c r="AB12" s="109"/>
      <c r="AC12" s="109"/>
      <c r="AD12" s="109"/>
      <c r="AE12" s="109"/>
      <c r="AF12" s="109"/>
      <c r="AG12" s="109"/>
      <c r="AH12" s="109"/>
      <c r="AI12" s="109"/>
      <c r="AJ12" s="109"/>
      <c r="AK12" s="109"/>
      <c r="AL12" s="109"/>
      <c r="AM12" s="109"/>
      <c r="AN12" s="109"/>
      <c r="AO12" s="109"/>
      <c r="AP12" s="109"/>
      <c r="AQ12" s="109"/>
      <c r="AR12" s="109"/>
      <c r="AS12" s="109">
        <f t="shared" ref="AS12:AS25" si="10">SUM(R12:AI12)</f>
        <v>10015603</v>
      </c>
      <c r="AT12" s="109">
        <v>0</v>
      </c>
      <c r="AU12" s="109">
        <v>0</v>
      </c>
      <c r="AV12" s="109"/>
      <c r="AW12" s="109"/>
      <c r="AX12" s="109"/>
      <c r="AY12" s="109">
        <f t="shared" ref="AY12:AY25" si="11">+AT12+AU12+AV12+AW12+AX12</f>
        <v>0</v>
      </c>
      <c r="AZ12" s="109">
        <v>0</v>
      </c>
      <c r="BA12" s="109"/>
      <c r="BG12" s="109">
        <f t="shared" ref="BG12:BG25" si="12">SUM(AZ12:BF12)</f>
        <v>0</v>
      </c>
    </row>
    <row r="13" spans="1:59">
      <c r="A13" s="804" t="s">
        <v>8</v>
      </c>
      <c r="B13" s="795" t="s">
        <v>129</v>
      </c>
      <c r="C13" s="109"/>
      <c r="D13" s="109">
        <f t="shared" si="2"/>
        <v>0</v>
      </c>
      <c r="E13" s="109">
        <f t="shared" si="3"/>
        <v>0</v>
      </c>
      <c r="F13" s="109">
        <f t="shared" si="4"/>
        <v>0</v>
      </c>
      <c r="G13" s="109">
        <v>0</v>
      </c>
      <c r="H13" s="109">
        <f>'CK GASTOS CSN MES 1'!E32</f>
        <v>0</v>
      </c>
      <c r="I13" s="109">
        <f>'CK GASTOS CSN MES 2'!E100</f>
        <v>0</v>
      </c>
      <c r="J13" s="109">
        <f>'CK GASTOS CSN MES 3'!E43</f>
        <v>0</v>
      </c>
      <c r="K13" s="109">
        <f t="shared" ref="K13:K25" si="13">SUM(H13:J13)</f>
        <v>0</v>
      </c>
      <c r="L13" s="109">
        <f t="shared" si="5"/>
        <v>0</v>
      </c>
      <c r="M13" s="109">
        <f>+'Cert.CSN'!E43</f>
        <v>0</v>
      </c>
      <c r="N13" s="109">
        <f t="shared" si="6"/>
        <v>0</v>
      </c>
      <c r="O13" s="753">
        <f t="shared" si="7"/>
        <v>0</v>
      </c>
      <c r="P13" s="753">
        <f t="shared" si="8"/>
        <v>0</v>
      </c>
      <c r="Q13" s="753">
        <f t="shared" si="9"/>
        <v>0</v>
      </c>
      <c r="R13" s="109"/>
      <c r="S13" s="109"/>
      <c r="T13" s="109"/>
      <c r="U13" s="109"/>
      <c r="V13" s="109"/>
      <c r="W13" s="109"/>
      <c r="X13" s="109"/>
      <c r="Y13" s="109"/>
      <c r="Z13" s="109"/>
      <c r="AA13" s="109"/>
      <c r="AB13" s="109"/>
      <c r="AC13" s="109"/>
      <c r="AD13" s="109"/>
      <c r="AE13" s="109"/>
      <c r="AF13" s="109"/>
      <c r="AG13" s="109"/>
      <c r="AH13" s="109"/>
      <c r="AI13" s="109"/>
      <c r="AJ13" s="109"/>
      <c r="AK13" s="109"/>
      <c r="AL13" s="109"/>
      <c r="AM13" s="109"/>
      <c r="AN13" s="109"/>
      <c r="AO13" s="109"/>
      <c r="AP13" s="109"/>
      <c r="AQ13" s="109"/>
      <c r="AR13" s="109"/>
      <c r="AS13" s="109">
        <f t="shared" si="10"/>
        <v>0</v>
      </c>
      <c r="AT13" s="109">
        <v>0</v>
      </c>
      <c r="AU13" s="109"/>
      <c r="AV13" s="109"/>
      <c r="AW13" s="109"/>
      <c r="AX13" s="109"/>
      <c r="AY13" s="109">
        <f t="shared" si="11"/>
        <v>0</v>
      </c>
      <c r="AZ13" s="109"/>
      <c r="BA13" s="109"/>
      <c r="BG13" s="109">
        <f t="shared" si="12"/>
        <v>0</v>
      </c>
    </row>
    <row r="14" spans="1:59">
      <c r="A14" s="804" t="s">
        <v>9</v>
      </c>
      <c r="B14" s="795" t="s">
        <v>125</v>
      </c>
      <c r="C14" s="109"/>
      <c r="D14" s="109">
        <f t="shared" si="2"/>
        <v>0</v>
      </c>
      <c r="E14" s="109">
        <f t="shared" si="3"/>
        <v>0</v>
      </c>
      <c r="F14" s="109">
        <f t="shared" si="4"/>
        <v>0</v>
      </c>
      <c r="G14" s="109">
        <v>0</v>
      </c>
      <c r="H14" s="109">
        <f>'CK GASTOS CSN MES 1'!F32</f>
        <v>0</v>
      </c>
      <c r="I14" s="109">
        <f>'CK GASTOS CSN MES 2'!F100</f>
        <v>0</v>
      </c>
      <c r="J14" s="109">
        <f>'CK GASTOS CSN MES 3'!F43</f>
        <v>0</v>
      </c>
      <c r="K14" s="109">
        <f t="shared" si="13"/>
        <v>0</v>
      </c>
      <c r="L14" s="109">
        <f t="shared" si="5"/>
        <v>0</v>
      </c>
      <c r="M14" s="109">
        <f>+'Cert.CSN'!F43</f>
        <v>0</v>
      </c>
      <c r="N14" s="109">
        <f t="shared" si="6"/>
        <v>0</v>
      </c>
      <c r="O14" s="753">
        <f t="shared" si="7"/>
        <v>0</v>
      </c>
      <c r="P14" s="753">
        <f t="shared" si="8"/>
        <v>0</v>
      </c>
      <c r="Q14" s="753">
        <f t="shared" si="9"/>
        <v>0</v>
      </c>
      <c r="R14" s="109"/>
      <c r="S14" s="109"/>
      <c r="T14" s="109"/>
      <c r="U14" s="109"/>
      <c r="V14" s="109"/>
      <c r="W14" s="109"/>
      <c r="X14" s="109"/>
      <c r="Y14" s="109"/>
      <c r="Z14" s="109"/>
      <c r="AA14" s="109"/>
      <c r="AB14" s="109"/>
      <c r="AC14" s="109"/>
      <c r="AD14" s="109"/>
      <c r="AE14" s="109"/>
      <c r="AF14" s="109"/>
      <c r="AG14" s="109"/>
      <c r="AH14" s="109"/>
      <c r="AI14" s="109"/>
      <c r="AJ14" s="109"/>
      <c r="AK14" s="109"/>
      <c r="AL14" s="109"/>
      <c r="AM14" s="109"/>
      <c r="AN14" s="109"/>
      <c r="AO14" s="109"/>
      <c r="AP14" s="109"/>
      <c r="AQ14" s="109"/>
      <c r="AR14" s="109"/>
      <c r="AS14" s="109">
        <f t="shared" si="10"/>
        <v>0</v>
      </c>
      <c r="AT14" s="109">
        <v>0</v>
      </c>
      <c r="AU14" s="109"/>
      <c r="AV14" s="109"/>
      <c r="AW14" s="109"/>
      <c r="AX14" s="109"/>
      <c r="AY14" s="109">
        <f t="shared" si="11"/>
        <v>0</v>
      </c>
      <c r="AZ14" s="109"/>
      <c r="BA14" s="109"/>
      <c r="BG14" s="109">
        <f t="shared" si="12"/>
        <v>0</v>
      </c>
    </row>
    <row r="15" spans="1:59">
      <c r="A15" s="804" t="s">
        <v>10</v>
      </c>
      <c r="B15" s="795" t="s">
        <v>916</v>
      </c>
      <c r="C15" s="109"/>
      <c r="D15" s="109">
        <f t="shared" si="2"/>
        <v>0</v>
      </c>
      <c r="E15" s="109">
        <f t="shared" si="3"/>
        <v>0</v>
      </c>
      <c r="F15" s="109">
        <f t="shared" si="4"/>
        <v>0</v>
      </c>
      <c r="G15" s="109">
        <v>0</v>
      </c>
      <c r="H15" s="109">
        <f>'CK GASTOS CSN MES 1'!G32</f>
        <v>0</v>
      </c>
      <c r="I15" s="109">
        <f>'CK GASTOS CSN MES 2'!G100</f>
        <v>0</v>
      </c>
      <c r="J15" s="109">
        <f>'CK GASTOS CSN MES 3'!G43</f>
        <v>0</v>
      </c>
      <c r="K15" s="109">
        <f t="shared" si="13"/>
        <v>0</v>
      </c>
      <c r="L15" s="109">
        <f t="shared" si="5"/>
        <v>0</v>
      </c>
      <c r="M15" s="109">
        <f>+'Cert.CSN'!G43</f>
        <v>0</v>
      </c>
      <c r="N15" s="109">
        <f t="shared" si="6"/>
        <v>0</v>
      </c>
      <c r="O15" s="753">
        <f t="shared" si="7"/>
        <v>0</v>
      </c>
      <c r="P15" s="753">
        <f t="shared" si="8"/>
        <v>0</v>
      </c>
      <c r="Q15" s="753">
        <f t="shared" si="9"/>
        <v>0</v>
      </c>
      <c r="R15" s="109"/>
      <c r="S15" s="109"/>
      <c r="T15" s="109"/>
      <c r="U15" s="109"/>
      <c r="V15" s="109"/>
      <c r="W15" s="109"/>
      <c r="X15" s="109"/>
      <c r="Y15" s="109"/>
      <c r="Z15" s="109"/>
      <c r="AA15" s="109"/>
      <c r="AB15" s="109"/>
      <c r="AC15" s="109"/>
      <c r="AD15" s="109"/>
      <c r="AE15" s="109"/>
      <c r="AF15" s="109"/>
      <c r="AG15" s="109"/>
      <c r="AH15" s="109"/>
      <c r="AI15" s="109"/>
      <c r="AJ15" s="109"/>
      <c r="AK15" s="109"/>
      <c r="AL15" s="109"/>
      <c r="AM15" s="109"/>
      <c r="AN15" s="109"/>
      <c r="AO15" s="109"/>
      <c r="AP15" s="109"/>
      <c r="AQ15" s="109"/>
      <c r="AR15" s="109"/>
      <c r="AS15" s="109">
        <f t="shared" si="10"/>
        <v>0</v>
      </c>
      <c r="AT15" s="109">
        <v>0</v>
      </c>
      <c r="AU15" s="109"/>
      <c r="AV15" s="109"/>
      <c r="AW15" s="109"/>
      <c r="AX15" s="109"/>
      <c r="AY15" s="109">
        <f t="shared" si="11"/>
        <v>0</v>
      </c>
      <c r="AZ15" s="109"/>
      <c r="BA15" s="109"/>
      <c r="BG15" s="109">
        <f t="shared" si="12"/>
        <v>0</v>
      </c>
    </row>
    <row r="16" spans="1:59">
      <c r="A16" s="804" t="s">
        <v>11</v>
      </c>
      <c r="B16" s="795" t="s">
        <v>917</v>
      </c>
      <c r="C16" s="244">
        <v>6500000</v>
      </c>
      <c r="D16" s="109">
        <f t="shared" si="2"/>
        <v>0</v>
      </c>
      <c r="E16" s="109">
        <f t="shared" si="3"/>
        <v>-450731</v>
      </c>
      <c r="F16" s="109">
        <f t="shared" si="4"/>
        <v>6049269</v>
      </c>
      <c r="G16" s="109">
        <v>4065737</v>
      </c>
      <c r="H16" s="109">
        <f>'CK GASTOS CSN MES 1'!H32</f>
        <v>109465</v>
      </c>
      <c r="I16" s="109">
        <f>'CK GASTOS CSN MES 2'!H100</f>
        <v>109465</v>
      </c>
      <c r="J16" s="109">
        <f>'CK GASTOS CSN MES 3'!H43</f>
        <v>1763384.15</v>
      </c>
      <c r="K16" s="109">
        <f>SUM(H16:J16)</f>
        <v>1982314.15</v>
      </c>
      <c r="L16" s="109">
        <f t="shared" si="5"/>
        <v>6048051.1500000004</v>
      </c>
      <c r="M16" s="109">
        <f>+'Cert.CSN'!H43</f>
        <v>0</v>
      </c>
      <c r="N16" s="109">
        <f t="shared" si="6"/>
        <v>0</v>
      </c>
      <c r="O16" s="753">
        <f t="shared" si="7"/>
        <v>1217.8499999996275</v>
      </c>
      <c r="P16" s="753">
        <f t="shared" si="8"/>
        <v>6049269</v>
      </c>
      <c r="Q16" s="753">
        <f t="shared" si="9"/>
        <v>1217.8499999996275</v>
      </c>
      <c r="R16" s="109">
        <v>-390924</v>
      </c>
      <c r="S16" s="109"/>
      <c r="T16" s="109"/>
      <c r="U16" s="109"/>
      <c r="V16" s="109"/>
      <c r="W16" s="109">
        <v>-59807</v>
      </c>
      <c r="X16" s="109"/>
      <c r="Y16" s="109"/>
      <c r="Z16" s="109"/>
      <c r="AA16" s="109"/>
      <c r="AB16" s="109"/>
      <c r="AC16" s="109"/>
      <c r="AD16" s="109"/>
      <c r="AE16" s="109"/>
      <c r="AF16" s="109"/>
      <c r="AG16" s="109"/>
      <c r="AH16" s="109"/>
      <c r="AI16" s="109"/>
      <c r="AJ16" s="109"/>
      <c r="AK16" s="109"/>
      <c r="AL16" s="109"/>
      <c r="AM16" s="109"/>
      <c r="AN16" s="109"/>
      <c r="AO16" s="109"/>
      <c r="AP16" s="109"/>
      <c r="AQ16" s="109"/>
      <c r="AR16" s="109"/>
      <c r="AS16" s="109">
        <f t="shared" si="10"/>
        <v>-450731</v>
      </c>
      <c r="AT16" s="109">
        <v>0</v>
      </c>
      <c r="AU16" s="109">
        <v>0</v>
      </c>
      <c r="AV16" s="109"/>
      <c r="AW16" s="109"/>
      <c r="AX16" s="109"/>
      <c r="AY16" s="109">
        <f t="shared" si="11"/>
        <v>0</v>
      </c>
      <c r="AZ16" s="109">
        <v>0</v>
      </c>
      <c r="BA16" s="109"/>
      <c r="BG16" s="109">
        <f t="shared" si="12"/>
        <v>0</v>
      </c>
    </row>
    <row r="17" spans="1:59">
      <c r="A17" s="804" t="s">
        <v>12</v>
      </c>
      <c r="B17" s="795" t="s">
        <v>918</v>
      </c>
      <c r="C17" s="109"/>
      <c r="D17" s="109">
        <f t="shared" si="2"/>
        <v>0</v>
      </c>
      <c r="E17" s="109">
        <f t="shared" si="3"/>
        <v>0</v>
      </c>
      <c r="F17" s="109">
        <f t="shared" si="4"/>
        <v>0</v>
      </c>
      <c r="G17" s="109">
        <v>0</v>
      </c>
      <c r="H17" s="109">
        <f>'CK GASTOS CSN MES 1'!I32</f>
        <v>0</v>
      </c>
      <c r="I17" s="109">
        <f>'CK GASTOS CSN MES 2'!I100</f>
        <v>0</v>
      </c>
      <c r="J17" s="109">
        <f>'CK GASTOS CSN MES 3'!I43</f>
        <v>0</v>
      </c>
      <c r="K17" s="109">
        <f t="shared" si="13"/>
        <v>0</v>
      </c>
      <c r="L17" s="109">
        <f t="shared" si="5"/>
        <v>0</v>
      </c>
      <c r="M17" s="109">
        <f>+'Cert.CSN'!I43</f>
        <v>0</v>
      </c>
      <c r="N17" s="109">
        <f t="shared" si="6"/>
        <v>0</v>
      </c>
      <c r="O17" s="753">
        <f t="shared" si="7"/>
        <v>0</v>
      </c>
      <c r="P17" s="753">
        <f t="shared" si="8"/>
        <v>0</v>
      </c>
      <c r="Q17" s="753">
        <f t="shared" si="9"/>
        <v>0</v>
      </c>
      <c r="R17" s="109"/>
      <c r="S17" s="109"/>
      <c r="T17" s="109"/>
      <c r="U17" s="109"/>
      <c r="V17" s="109"/>
      <c r="W17" s="109"/>
      <c r="X17" s="109"/>
      <c r="Y17" s="109"/>
      <c r="Z17" s="109"/>
      <c r="AA17" s="109"/>
      <c r="AB17" s="109"/>
      <c r="AC17" s="109"/>
      <c r="AD17" s="109"/>
      <c r="AE17" s="109"/>
      <c r="AF17" s="109"/>
      <c r="AG17" s="109"/>
      <c r="AH17" s="109"/>
      <c r="AI17" s="109"/>
      <c r="AJ17" s="109"/>
      <c r="AK17" s="109"/>
      <c r="AL17" s="109"/>
      <c r="AM17" s="109"/>
      <c r="AN17" s="109"/>
      <c r="AO17" s="109"/>
      <c r="AP17" s="109"/>
      <c r="AQ17" s="109"/>
      <c r="AR17" s="109"/>
      <c r="AS17" s="109">
        <f t="shared" si="10"/>
        <v>0</v>
      </c>
      <c r="AT17" s="109">
        <v>0</v>
      </c>
      <c r="AU17" s="109">
        <v>0</v>
      </c>
      <c r="AV17" s="109"/>
      <c r="AW17" s="109"/>
      <c r="AX17" s="109"/>
      <c r="AY17" s="109">
        <f t="shared" si="11"/>
        <v>0</v>
      </c>
      <c r="AZ17" s="109"/>
      <c r="BA17" s="109"/>
      <c r="BF17" s="244"/>
      <c r="BG17" s="244">
        <f t="shared" si="12"/>
        <v>0</v>
      </c>
    </row>
    <row r="18" spans="1:59">
      <c r="A18" s="804" t="s">
        <v>13</v>
      </c>
      <c r="B18" s="795" t="s">
        <v>919</v>
      </c>
      <c r="C18" s="109">
        <v>2000000</v>
      </c>
      <c r="D18" s="109">
        <f t="shared" si="2"/>
        <v>0</v>
      </c>
      <c r="E18" s="109">
        <f t="shared" si="3"/>
        <v>-163982</v>
      </c>
      <c r="F18" s="109">
        <f t="shared" si="4"/>
        <v>1836018</v>
      </c>
      <c r="G18" s="109">
        <v>2406.3200000000002</v>
      </c>
      <c r="H18" s="109">
        <f>'CK GASTOS CSN MES 1'!J32</f>
        <v>0</v>
      </c>
      <c r="I18" s="109">
        <f>'CK GASTOS CSN MES 2'!J100</f>
        <v>0</v>
      </c>
      <c r="J18" s="109">
        <f>'CK GASTOS CSN MES 3'!J43</f>
        <v>1770577.68</v>
      </c>
      <c r="K18" s="109">
        <f t="shared" si="13"/>
        <v>1770577.68</v>
      </c>
      <c r="L18" s="109">
        <f t="shared" si="5"/>
        <v>1772984</v>
      </c>
      <c r="M18" s="109">
        <f>+'Cert.CSN'!J43</f>
        <v>0</v>
      </c>
      <c r="N18" s="109">
        <f t="shared" si="6"/>
        <v>0</v>
      </c>
      <c r="O18" s="753">
        <f t="shared" si="7"/>
        <v>63034</v>
      </c>
      <c r="P18" s="753">
        <f t="shared" si="8"/>
        <v>1836018</v>
      </c>
      <c r="Q18" s="753">
        <f t="shared" si="9"/>
        <v>63034</v>
      </c>
      <c r="R18" s="109"/>
      <c r="S18" s="109"/>
      <c r="T18" s="109"/>
      <c r="U18" s="109"/>
      <c r="V18" s="109"/>
      <c r="W18" s="109">
        <v>-163982</v>
      </c>
      <c r="X18" s="109"/>
      <c r="Y18" s="109"/>
      <c r="Z18" s="109"/>
      <c r="AA18" s="109"/>
      <c r="AB18" s="109"/>
      <c r="AC18" s="109"/>
      <c r="AD18" s="109"/>
      <c r="AE18" s="109"/>
      <c r="AF18" s="109"/>
      <c r="AG18" s="109"/>
      <c r="AH18" s="109"/>
      <c r="AI18" s="109"/>
      <c r="AJ18" s="109"/>
      <c r="AK18" s="109"/>
      <c r="AL18" s="109"/>
      <c r="AM18" s="109"/>
      <c r="AN18" s="109"/>
      <c r="AO18" s="109"/>
      <c r="AP18" s="109"/>
      <c r="AQ18" s="109"/>
      <c r="AR18" s="109"/>
      <c r="AS18" s="109">
        <f t="shared" si="10"/>
        <v>-163982</v>
      </c>
      <c r="AT18" s="109">
        <v>0</v>
      </c>
      <c r="AU18" s="109">
        <v>0</v>
      </c>
      <c r="AV18" s="109"/>
      <c r="AW18" s="109"/>
      <c r="AX18" s="109"/>
      <c r="AY18" s="109">
        <f t="shared" si="11"/>
        <v>0</v>
      </c>
      <c r="AZ18" s="109">
        <v>0</v>
      </c>
      <c r="BA18" s="109"/>
      <c r="BB18" s="109"/>
      <c r="BC18" s="109"/>
      <c r="BD18" s="109"/>
      <c r="BE18" s="109"/>
      <c r="BF18" s="109"/>
      <c r="BG18" s="109">
        <f t="shared" si="12"/>
        <v>0</v>
      </c>
    </row>
    <row r="19" spans="1:59">
      <c r="A19" s="804" t="s">
        <v>14</v>
      </c>
      <c r="B19" s="795" t="s">
        <v>920</v>
      </c>
      <c r="C19" s="109">
        <v>2800500</v>
      </c>
      <c r="D19" s="109">
        <f t="shared" si="2"/>
        <v>0</v>
      </c>
      <c r="E19" s="109">
        <f t="shared" si="3"/>
        <v>-860823</v>
      </c>
      <c r="F19" s="109">
        <f t="shared" si="4"/>
        <v>1939677</v>
      </c>
      <c r="G19" s="109">
        <v>1766064.1</v>
      </c>
      <c r="H19" s="109">
        <f>'CK GASTOS CSN MES 1'!K32</f>
        <v>0</v>
      </c>
      <c r="I19" s="109">
        <f>'CK GASTOS CSN MES 2'!K100</f>
        <v>0</v>
      </c>
      <c r="J19" s="109">
        <f>'CK GASTOS CSN MES 3'!K43</f>
        <v>0</v>
      </c>
      <c r="K19" s="109">
        <f t="shared" si="13"/>
        <v>0</v>
      </c>
      <c r="L19" s="109">
        <f t="shared" si="5"/>
        <v>1766064.1</v>
      </c>
      <c r="M19" s="109">
        <f>+'Cert.CSN'!K43</f>
        <v>0</v>
      </c>
      <c r="N19" s="109">
        <f t="shared" si="6"/>
        <v>0</v>
      </c>
      <c r="O19" s="753">
        <f t="shared" si="7"/>
        <v>173612.89999999991</v>
      </c>
      <c r="P19" s="753">
        <f t="shared" si="8"/>
        <v>1939677</v>
      </c>
      <c r="Q19" s="753">
        <f t="shared" si="9"/>
        <v>173612.89999999991</v>
      </c>
      <c r="R19" s="109">
        <v>-1063323</v>
      </c>
      <c r="S19" s="109"/>
      <c r="T19" s="109">
        <v>202500</v>
      </c>
      <c r="U19" s="109"/>
      <c r="V19" s="109"/>
      <c r="W19" s="109"/>
      <c r="X19" s="109"/>
      <c r="Y19" s="109"/>
      <c r="Z19" s="109"/>
      <c r="AA19" s="109"/>
      <c r="AB19" s="109"/>
      <c r="AC19" s="109"/>
      <c r="AD19" s="109"/>
      <c r="AE19" s="109"/>
      <c r="AF19" s="109"/>
      <c r="AG19" s="109"/>
      <c r="AH19" s="109"/>
      <c r="AI19" s="109"/>
      <c r="AJ19" s="109"/>
      <c r="AK19" s="109"/>
      <c r="AL19" s="109"/>
      <c r="AM19" s="109"/>
      <c r="AN19" s="109"/>
      <c r="AO19" s="109"/>
      <c r="AP19" s="109"/>
      <c r="AQ19" s="109"/>
      <c r="AR19" s="109"/>
      <c r="AS19" s="109">
        <f t="shared" si="10"/>
        <v>-860823</v>
      </c>
      <c r="AT19" s="109">
        <v>0</v>
      </c>
      <c r="AU19" s="109">
        <v>0</v>
      </c>
      <c r="AV19" s="109"/>
      <c r="AW19" s="109"/>
      <c r="AX19" s="109"/>
      <c r="AY19" s="109">
        <f t="shared" si="11"/>
        <v>0</v>
      </c>
      <c r="AZ19" s="3"/>
      <c r="BA19" s="109"/>
      <c r="BB19" s="109"/>
      <c r="BC19" s="109"/>
      <c r="BD19" s="109"/>
      <c r="BE19" s="109"/>
      <c r="BF19" s="109"/>
      <c r="BG19" s="109">
        <f t="shared" si="12"/>
        <v>0</v>
      </c>
    </row>
    <row r="20" spans="1:59">
      <c r="A20" s="804" t="s">
        <v>15</v>
      </c>
      <c r="B20" s="795" t="s">
        <v>123</v>
      </c>
      <c r="C20" s="109">
        <v>3905580</v>
      </c>
      <c r="D20" s="109">
        <f t="shared" si="2"/>
        <v>0</v>
      </c>
      <c r="E20" s="109">
        <f t="shared" si="3"/>
        <v>0</v>
      </c>
      <c r="F20" s="109">
        <f t="shared" si="4"/>
        <v>3905580</v>
      </c>
      <c r="G20" s="109">
        <v>2509392</v>
      </c>
      <c r="H20" s="109">
        <f>'CK GASTOS CSN MES 1'!L32</f>
        <v>0</v>
      </c>
      <c r="I20" s="109">
        <f>'CK GASTOS CSN MES 2'!L100</f>
        <v>0</v>
      </c>
      <c r="J20" s="109">
        <f>'CK GASTOS CSN MES 3'!L43</f>
        <v>0</v>
      </c>
      <c r="K20" s="109">
        <f t="shared" si="13"/>
        <v>0</v>
      </c>
      <c r="L20" s="109">
        <f t="shared" si="5"/>
        <v>2509392</v>
      </c>
      <c r="M20" s="109">
        <f>+'Cert.CSN'!L43</f>
        <v>0</v>
      </c>
      <c r="N20" s="109">
        <f t="shared" si="6"/>
        <v>0</v>
      </c>
      <c r="O20" s="753">
        <f t="shared" si="7"/>
        <v>1396188</v>
      </c>
      <c r="P20" s="753">
        <f t="shared" si="8"/>
        <v>3905580</v>
      </c>
      <c r="Q20" s="753">
        <f t="shared" si="9"/>
        <v>1396188</v>
      </c>
      <c r="R20" s="109"/>
      <c r="S20" s="109"/>
      <c r="T20" s="109"/>
      <c r="U20" s="109"/>
      <c r="V20" s="109"/>
      <c r="W20" s="109"/>
      <c r="X20" s="109"/>
      <c r="Y20" s="109"/>
      <c r="Z20" s="109"/>
      <c r="AA20" s="109"/>
      <c r="AB20" s="109"/>
      <c r="AC20" s="109"/>
      <c r="AD20" s="109"/>
      <c r="AE20" s="109"/>
      <c r="AF20" s="109"/>
      <c r="AG20" s="109"/>
      <c r="AH20" s="109"/>
      <c r="AI20" s="109"/>
      <c r="AJ20" s="109"/>
      <c r="AK20" s="109"/>
      <c r="AL20" s="109"/>
      <c r="AM20" s="109"/>
      <c r="AN20" s="109"/>
      <c r="AO20" s="109"/>
      <c r="AP20" s="109"/>
      <c r="AQ20" s="109"/>
      <c r="AR20" s="109"/>
      <c r="AS20" s="109">
        <f t="shared" si="10"/>
        <v>0</v>
      </c>
      <c r="AT20" s="109">
        <v>0</v>
      </c>
      <c r="AU20" s="109">
        <v>0</v>
      </c>
      <c r="AV20" s="109"/>
      <c r="AW20" s="109"/>
      <c r="AX20" s="109"/>
      <c r="AY20" s="109">
        <f t="shared" si="11"/>
        <v>0</v>
      </c>
      <c r="AZ20" s="109"/>
      <c r="BA20" s="109"/>
      <c r="BB20" s="109"/>
      <c r="BC20" s="109"/>
      <c r="BD20" s="109"/>
      <c r="BE20" s="109"/>
      <c r="BF20" s="109"/>
      <c r="BG20" s="109">
        <f t="shared" si="12"/>
        <v>0</v>
      </c>
    </row>
    <row r="21" spans="1:59">
      <c r="A21" s="804" t="s">
        <v>16</v>
      </c>
      <c r="B21" s="795" t="s">
        <v>921</v>
      </c>
      <c r="C21" s="244">
        <v>3821915</v>
      </c>
      <c r="D21" s="109">
        <f t="shared" si="2"/>
        <v>0</v>
      </c>
      <c r="E21" s="109">
        <f t="shared" si="3"/>
        <v>-146558</v>
      </c>
      <c r="F21" s="109">
        <f t="shared" si="4"/>
        <v>3675357</v>
      </c>
      <c r="G21" s="109">
        <v>2241874</v>
      </c>
      <c r="H21" s="109">
        <f>'CK GASTOS CSN MES 1'!M32</f>
        <v>154188</v>
      </c>
      <c r="I21" s="109">
        <f>'CK GASTOS CSN MES 2'!M100</f>
        <v>132042</v>
      </c>
      <c r="J21" s="109">
        <f>'CK GASTOS CSN MES 3'!M43</f>
        <v>132042</v>
      </c>
      <c r="K21" s="109">
        <f t="shared" si="13"/>
        <v>418272</v>
      </c>
      <c r="L21" s="109">
        <f t="shared" si="5"/>
        <v>2660146</v>
      </c>
      <c r="M21" s="109">
        <f>+'Cert.CSN'!M43</f>
        <v>0</v>
      </c>
      <c r="N21" s="109">
        <f t="shared" si="6"/>
        <v>0</v>
      </c>
      <c r="O21" s="753">
        <f t="shared" si="7"/>
        <v>1015211</v>
      </c>
      <c r="P21" s="753">
        <f t="shared" si="8"/>
        <v>3675357</v>
      </c>
      <c r="Q21" s="753">
        <f t="shared" si="9"/>
        <v>1015211</v>
      </c>
      <c r="R21" s="109"/>
      <c r="S21" s="109"/>
      <c r="T21" s="109"/>
      <c r="U21" s="109"/>
      <c r="V21" s="109"/>
      <c r="W21" s="109">
        <v>-146558</v>
      </c>
      <c r="X21" s="109"/>
      <c r="Y21" s="109"/>
      <c r="Z21" s="109"/>
      <c r="AA21" s="109"/>
      <c r="AB21" s="109"/>
      <c r="AC21" s="109"/>
      <c r="AD21" s="109"/>
      <c r="AE21" s="109"/>
      <c r="AF21" s="109"/>
      <c r="AG21" s="109"/>
      <c r="AH21" s="109"/>
      <c r="AI21" s="109"/>
      <c r="AJ21" s="109"/>
      <c r="AK21" s="109"/>
      <c r="AL21" s="109"/>
      <c r="AM21" s="109"/>
      <c r="AN21" s="109"/>
      <c r="AO21" s="109"/>
      <c r="AP21" s="109"/>
      <c r="AQ21" s="109"/>
      <c r="AR21" s="109"/>
      <c r="AS21" s="109">
        <f t="shared" si="10"/>
        <v>-146558</v>
      </c>
      <c r="AT21" s="109">
        <v>0</v>
      </c>
      <c r="AU21" s="109">
        <v>0</v>
      </c>
      <c r="AV21" s="109"/>
      <c r="AW21" s="109"/>
      <c r="AX21" s="109"/>
      <c r="AY21" s="109">
        <f t="shared" si="11"/>
        <v>0</v>
      </c>
      <c r="AZ21" s="109">
        <v>0</v>
      </c>
      <c r="BA21" s="109"/>
      <c r="BB21" s="109"/>
      <c r="BC21" s="109"/>
      <c r="BD21" s="109"/>
      <c r="BE21" s="109"/>
      <c r="BF21" s="109"/>
      <c r="BG21" s="109">
        <f t="shared" si="12"/>
        <v>0</v>
      </c>
    </row>
    <row r="22" spans="1:59">
      <c r="A22" s="804" t="s">
        <v>17</v>
      </c>
      <c r="B22" s="795" t="s">
        <v>922</v>
      </c>
      <c r="C22" s="244">
        <v>157941</v>
      </c>
      <c r="D22" s="109">
        <f t="shared" si="2"/>
        <v>0</v>
      </c>
      <c r="E22" s="109">
        <f t="shared" si="3"/>
        <v>-7922</v>
      </c>
      <c r="F22" s="109">
        <f t="shared" si="4"/>
        <v>150019</v>
      </c>
      <c r="G22" s="109">
        <v>119128</v>
      </c>
      <c r="H22" s="109">
        <f>'CK GASTOS CSN MES 1'!N32</f>
        <v>7932</v>
      </c>
      <c r="I22" s="109">
        <f>'CK GASTOS CSN MES 2'!N100</f>
        <v>6736</v>
      </c>
      <c r="J22" s="109">
        <f>'CK GASTOS CSN MES 3'!N43</f>
        <v>6736</v>
      </c>
      <c r="K22" s="109">
        <f t="shared" si="13"/>
        <v>21404</v>
      </c>
      <c r="L22" s="109">
        <f t="shared" si="5"/>
        <v>140532</v>
      </c>
      <c r="M22" s="109">
        <f>+'Cert.CSN'!N43</f>
        <v>0</v>
      </c>
      <c r="N22" s="109">
        <f t="shared" si="6"/>
        <v>0</v>
      </c>
      <c r="O22" s="753">
        <f t="shared" si="7"/>
        <v>9487</v>
      </c>
      <c r="P22" s="753">
        <f t="shared" si="8"/>
        <v>150019</v>
      </c>
      <c r="Q22" s="753">
        <f t="shared" si="9"/>
        <v>9487</v>
      </c>
      <c r="R22" s="109"/>
      <c r="S22" s="109"/>
      <c r="T22" s="109"/>
      <c r="U22" s="109"/>
      <c r="V22" s="109"/>
      <c r="W22" s="109">
        <v>-7922</v>
      </c>
      <c r="X22" s="109"/>
      <c r="Y22" s="109"/>
      <c r="Z22" s="109"/>
      <c r="AA22" s="109"/>
      <c r="AB22" s="109"/>
      <c r="AC22" s="109"/>
      <c r="AD22" s="109"/>
      <c r="AE22" s="109"/>
      <c r="AF22" s="109"/>
      <c r="AG22" s="109"/>
      <c r="AH22" s="109"/>
      <c r="AI22" s="109"/>
      <c r="AJ22" s="109"/>
      <c r="AK22" s="109"/>
      <c r="AL22" s="109"/>
      <c r="AM22" s="109"/>
      <c r="AN22" s="109"/>
      <c r="AO22" s="109"/>
      <c r="AP22" s="109"/>
      <c r="AQ22" s="109"/>
      <c r="AR22" s="109"/>
      <c r="AS22" s="109">
        <f t="shared" si="10"/>
        <v>-7922</v>
      </c>
      <c r="AT22" s="109">
        <v>0</v>
      </c>
      <c r="AU22" s="109">
        <v>0</v>
      </c>
      <c r="AV22" s="109"/>
      <c r="AW22" s="109"/>
      <c r="AX22" s="109"/>
      <c r="AY22" s="109">
        <f t="shared" si="11"/>
        <v>0</v>
      </c>
      <c r="AZ22" s="109">
        <v>0</v>
      </c>
      <c r="BA22" s="109"/>
      <c r="BB22" s="109"/>
      <c r="BC22" s="109"/>
      <c r="BD22" s="109"/>
      <c r="BE22" s="109"/>
      <c r="BF22" s="109"/>
      <c r="BG22" s="109">
        <f t="shared" si="12"/>
        <v>0</v>
      </c>
    </row>
    <row r="23" spans="1:59">
      <c r="A23" s="804" t="s">
        <v>18</v>
      </c>
      <c r="B23" s="795" t="s">
        <v>923</v>
      </c>
      <c r="C23" s="244">
        <v>1712084</v>
      </c>
      <c r="D23" s="109">
        <f t="shared" si="2"/>
        <v>0</v>
      </c>
      <c r="E23" s="109">
        <f t="shared" si="3"/>
        <v>-85875</v>
      </c>
      <c r="F23" s="109">
        <f t="shared" si="4"/>
        <v>1626209</v>
      </c>
      <c r="G23" s="109">
        <v>1291366</v>
      </c>
      <c r="H23" s="109">
        <f>'CK GASTOS CSN MES 1'!O32</f>
        <v>85990</v>
      </c>
      <c r="I23" s="109">
        <f>'CK GASTOS CSN MES 2'!O100</f>
        <v>73014</v>
      </c>
      <c r="J23" s="109">
        <f>'CK GASTOS CSN MES 3'!O43</f>
        <v>73014</v>
      </c>
      <c r="K23" s="109">
        <f t="shared" si="13"/>
        <v>232018</v>
      </c>
      <c r="L23" s="109">
        <f t="shared" si="5"/>
        <v>1523384</v>
      </c>
      <c r="M23" s="109">
        <f>+'Cert.CSN'!O43</f>
        <v>0</v>
      </c>
      <c r="N23" s="109">
        <f t="shared" si="6"/>
        <v>0</v>
      </c>
      <c r="O23" s="753">
        <f t="shared" si="7"/>
        <v>102825</v>
      </c>
      <c r="P23" s="753">
        <f t="shared" si="8"/>
        <v>1626209</v>
      </c>
      <c r="Q23" s="753">
        <f t="shared" si="9"/>
        <v>102825</v>
      </c>
      <c r="R23" s="109"/>
      <c r="S23" s="109"/>
      <c r="T23" s="109"/>
      <c r="U23" s="109"/>
      <c r="V23" s="109"/>
      <c r="W23" s="109">
        <v>-85875</v>
      </c>
      <c r="X23" s="109"/>
      <c r="Y23" s="109"/>
      <c r="Z23" s="109"/>
      <c r="AA23" s="109"/>
      <c r="AB23" s="109"/>
      <c r="AC23" s="109"/>
      <c r="AD23" s="109"/>
      <c r="AE23" s="109"/>
      <c r="AF23" s="109"/>
      <c r="AG23" s="109"/>
      <c r="AH23" s="109"/>
      <c r="AI23" s="109"/>
      <c r="AJ23" s="109"/>
      <c r="AK23" s="109"/>
      <c r="AL23" s="109"/>
      <c r="AM23" s="109"/>
      <c r="AN23" s="109"/>
      <c r="AO23" s="109"/>
      <c r="AP23" s="109"/>
      <c r="AQ23" s="109"/>
      <c r="AR23" s="109"/>
      <c r="AS23" s="109">
        <f t="shared" si="10"/>
        <v>-85875</v>
      </c>
      <c r="AT23" s="109">
        <v>0</v>
      </c>
      <c r="AU23" s="109">
        <v>0</v>
      </c>
      <c r="AV23" s="109"/>
      <c r="AW23" s="109"/>
      <c r="AX23" s="109"/>
      <c r="AY23" s="109">
        <f t="shared" si="11"/>
        <v>0</v>
      </c>
      <c r="AZ23" s="109">
        <v>0</v>
      </c>
      <c r="BA23" s="109"/>
      <c r="BB23" s="109"/>
      <c r="BC23" s="109"/>
      <c r="BD23" s="109"/>
      <c r="BE23" s="109"/>
      <c r="BF23" s="109"/>
      <c r="BG23" s="109">
        <f t="shared" si="12"/>
        <v>0</v>
      </c>
    </row>
    <row r="24" spans="1:59">
      <c r="A24" s="804" t="s">
        <v>19</v>
      </c>
      <c r="B24" s="795" t="s">
        <v>924</v>
      </c>
      <c r="C24" s="244">
        <v>947648</v>
      </c>
      <c r="D24" s="109">
        <f t="shared" si="2"/>
        <v>0</v>
      </c>
      <c r="E24" s="109">
        <f t="shared" si="3"/>
        <v>-47533</v>
      </c>
      <c r="F24" s="109">
        <f t="shared" si="4"/>
        <v>900115</v>
      </c>
      <c r="G24" s="109">
        <v>714780</v>
      </c>
      <c r="H24" s="109">
        <f>'CK GASTOS CSN MES 1'!P32</f>
        <v>47596</v>
      </c>
      <c r="I24" s="109">
        <f>'CK GASTOS CSN MES 2'!P100</f>
        <v>40413</v>
      </c>
      <c r="J24" s="109">
        <f>'CK GASTOS CSN MES 3'!P43</f>
        <v>40413</v>
      </c>
      <c r="K24" s="109">
        <f t="shared" si="13"/>
        <v>128422</v>
      </c>
      <c r="L24" s="109">
        <f t="shared" si="5"/>
        <v>843202</v>
      </c>
      <c r="M24" s="109">
        <f>+'Cert.CSN'!P43</f>
        <v>0</v>
      </c>
      <c r="N24" s="109">
        <f t="shared" si="6"/>
        <v>0</v>
      </c>
      <c r="O24" s="753">
        <f t="shared" si="7"/>
        <v>56913</v>
      </c>
      <c r="P24" s="753">
        <f t="shared" si="8"/>
        <v>900115</v>
      </c>
      <c r="Q24" s="753">
        <f t="shared" si="9"/>
        <v>56913</v>
      </c>
      <c r="R24" s="109"/>
      <c r="S24" s="109"/>
      <c r="T24" s="109"/>
      <c r="U24" s="109"/>
      <c r="V24" s="109"/>
      <c r="W24" s="109">
        <v>-47533</v>
      </c>
      <c r="X24" s="109"/>
      <c r="Y24" s="109"/>
      <c r="AA24" s="109"/>
      <c r="AB24" s="109"/>
      <c r="AC24" s="109"/>
      <c r="AD24" s="109"/>
      <c r="AE24" s="109"/>
      <c r="AF24" s="109"/>
      <c r="AG24" s="109"/>
      <c r="AH24" s="109"/>
      <c r="AI24" s="109"/>
      <c r="AJ24" s="109"/>
      <c r="AK24" s="109"/>
      <c r="AL24" s="109"/>
      <c r="AM24" s="109"/>
      <c r="AN24" s="109"/>
      <c r="AO24" s="109"/>
      <c r="AP24" s="109"/>
      <c r="AQ24" s="109"/>
      <c r="AR24" s="109"/>
      <c r="AS24" s="109">
        <f t="shared" si="10"/>
        <v>-47533</v>
      </c>
      <c r="AT24" s="109">
        <v>0</v>
      </c>
      <c r="AU24" s="109">
        <v>0</v>
      </c>
      <c r="AV24" s="109"/>
      <c r="AW24" s="109"/>
      <c r="AX24" s="109"/>
      <c r="AY24" s="109">
        <f t="shared" si="11"/>
        <v>0</v>
      </c>
      <c r="AZ24" s="109">
        <v>0</v>
      </c>
      <c r="BA24" s="109"/>
      <c r="BB24" s="109"/>
      <c r="BC24" s="109"/>
      <c r="BD24" s="109"/>
      <c r="BE24" s="109"/>
      <c r="BF24" s="109"/>
      <c r="BG24" s="109">
        <f t="shared" si="12"/>
        <v>0</v>
      </c>
    </row>
    <row r="25" spans="1:59">
      <c r="A25" s="804" t="s">
        <v>20</v>
      </c>
      <c r="B25" s="795" t="s">
        <v>925</v>
      </c>
      <c r="C25" s="244">
        <v>473824</v>
      </c>
      <c r="D25" s="109">
        <f t="shared" si="2"/>
        <v>0</v>
      </c>
      <c r="E25" s="109">
        <f t="shared" si="3"/>
        <v>-23766</v>
      </c>
      <c r="F25" s="109">
        <f t="shared" si="4"/>
        <v>450058</v>
      </c>
      <c r="G25" s="109">
        <v>357385</v>
      </c>
      <c r="H25" s="109">
        <f>'CK GASTOS CSN MES 1'!Q32</f>
        <v>23797</v>
      </c>
      <c r="I25" s="109">
        <f>+'CK GASTOS CSN MES 2'!Q100</f>
        <v>20206</v>
      </c>
      <c r="J25" s="109">
        <f>'CK GASTOS CSN MES 3'!Q43</f>
        <v>20206</v>
      </c>
      <c r="K25" s="109">
        <f t="shared" si="13"/>
        <v>64209</v>
      </c>
      <c r="L25" s="109">
        <f t="shared" si="5"/>
        <v>421594</v>
      </c>
      <c r="M25" s="109">
        <f>+'Cert.CSN'!Q43</f>
        <v>0</v>
      </c>
      <c r="N25" s="109">
        <f t="shared" si="6"/>
        <v>0</v>
      </c>
      <c r="O25" s="753">
        <f t="shared" si="7"/>
        <v>28464</v>
      </c>
      <c r="P25" s="753">
        <f t="shared" si="8"/>
        <v>450058</v>
      </c>
      <c r="Q25" s="753">
        <f t="shared" si="9"/>
        <v>28464</v>
      </c>
      <c r="R25" s="109"/>
      <c r="S25" s="109"/>
      <c r="T25" s="109"/>
      <c r="U25" s="109"/>
      <c r="V25" s="109"/>
      <c r="W25" s="109">
        <v>-23766</v>
      </c>
      <c r="X25" s="109"/>
      <c r="Y25" s="109"/>
      <c r="Z25" s="109"/>
      <c r="AA25" s="109"/>
      <c r="AB25" s="109"/>
      <c r="AC25" s="109"/>
      <c r="AD25" s="109"/>
      <c r="AE25" s="109"/>
      <c r="AF25" s="109"/>
      <c r="AG25" s="109"/>
      <c r="AH25" s="109"/>
      <c r="AI25" s="109"/>
      <c r="AJ25" s="109"/>
      <c r="AK25" s="109"/>
      <c r="AL25" s="109"/>
      <c r="AM25" s="109"/>
      <c r="AN25" s="109"/>
      <c r="AO25" s="109"/>
      <c r="AP25" s="109"/>
      <c r="AQ25" s="109"/>
      <c r="AR25" s="109"/>
      <c r="AS25" s="109">
        <f t="shared" si="10"/>
        <v>-23766</v>
      </c>
      <c r="AT25" s="109">
        <v>0</v>
      </c>
      <c r="AU25" s="109">
        <v>0</v>
      </c>
      <c r="AV25" s="109"/>
      <c r="AW25" s="109"/>
      <c r="AX25" s="109"/>
      <c r="AY25" s="109">
        <f t="shared" si="11"/>
        <v>0</v>
      </c>
      <c r="AZ25" s="109">
        <v>0</v>
      </c>
      <c r="BA25" s="109"/>
      <c r="BB25" s="109"/>
      <c r="BC25" s="109"/>
      <c r="BD25" s="109"/>
      <c r="BE25" s="109"/>
      <c r="BF25" s="109"/>
      <c r="BG25" s="109">
        <f t="shared" si="12"/>
        <v>0</v>
      </c>
    </row>
    <row r="26" spans="1:59">
      <c r="A26" s="804" t="s">
        <v>21</v>
      </c>
      <c r="B26" s="227" t="s">
        <v>926</v>
      </c>
      <c r="C26" s="244"/>
      <c r="D26" s="109"/>
      <c r="E26" s="109">
        <f>+AS26+AY26</f>
        <v>0</v>
      </c>
      <c r="F26" s="109">
        <f>+C26+D26+E26</f>
        <v>0</v>
      </c>
      <c r="G26" s="109"/>
      <c r="H26" s="109">
        <f>'CK GASTOS CSN MES 1'!Q33</f>
        <v>0</v>
      </c>
      <c r="I26" s="109"/>
      <c r="J26" s="109"/>
      <c r="K26" s="109"/>
      <c r="L26" s="109"/>
      <c r="M26" s="109"/>
      <c r="N26" s="109"/>
      <c r="O26" s="753"/>
      <c r="P26" s="753"/>
      <c r="Q26" s="753"/>
      <c r="R26" s="109"/>
      <c r="S26" s="109"/>
      <c r="T26" s="109"/>
      <c r="U26" s="109"/>
      <c r="V26" s="109"/>
      <c r="W26" s="109"/>
      <c r="X26" s="109"/>
      <c r="Y26" s="109"/>
      <c r="Z26" s="109"/>
      <c r="AA26" s="109"/>
      <c r="AB26" s="109"/>
      <c r="AC26" s="109"/>
      <c r="AD26" s="109"/>
      <c r="AE26" s="109"/>
      <c r="AF26" s="109"/>
      <c r="AG26" s="109"/>
      <c r="AH26" s="109"/>
      <c r="AI26" s="109"/>
      <c r="AJ26" s="109"/>
      <c r="AK26" s="109"/>
      <c r="AL26" s="109"/>
      <c r="AM26" s="109"/>
      <c r="AN26" s="109"/>
      <c r="AO26" s="109"/>
      <c r="AP26" s="109"/>
      <c r="AQ26" s="109"/>
      <c r="AR26" s="109"/>
      <c r="AS26" s="109"/>
      <c r="AT26" s="109">
        <v>0</v>
      </c>
      <c r="AU26" s="109"/>
      <c r="AV26" s="109"/>
      <c r="AW26" s="109"/>
      <c r="AX26" s="109"/>
      <c r="AY26" s="109"/>
      <c r="AZ26" s="109"/>
      <c r="BA26" s="109"/>
      <c r="BB26" s="109"/>
      <c r="BC26" s="109"/>
      <c r="BD26" s="109"/>
      <c r="BE26" s="109"/>
      <c r="BF26" s="109"/>
      <c r="BG26" s="109"/>
    </row>
    <row r="27" spans="1:59">
      <c r="A27" s="804"/>
      <c r="B27" s="795"/>
      <c r="D27" s="3"/>
      <c r="E27" s="3"/>
      <c r="F27" s="109"/>
      <c r="G27" s="109"/>
      <c r="H27" s="109"/>
      <c r="J27" s="109"/>
      <c r="M27" s="109"/>
      <c r="N27" s="109"/>
      <c r="O27" s="109"/>
      <c r="P27" s="805"/>
      <c r="Q27" s="109"/>
      <c r="R27" s="109"/>
      <c r="S27" s="109"/>
      <c r="T27" s="109"/>
      <c r="U27" s="109"/>
      <c r="V27" s="109"/>
      <c r="W27" s="109"/>
      <c r="X27" s="109"/>
      <c r="Y27" s="109"/>
      <c r="Z27" s="109"/>
      <c r="AA27" s="109"/>
      <c r="AB27" s="109"/>
      <c r="AC27" s="109"/>
      <c r="AD27" s="109"/>
      <c r="AE27" s="109"/>
      <c r="AF27" s="109"/>
      <c r="AG27" s="109"/>
      <c r="AH27" s="109"/>
      <c r="AI27" s="109"/>
      <c r="AJ27" s="109"/>
      <c r="AK27" s="109"/>
      <c r="AL27" s="109"/>
      <c r="AM27" s="109"/>
      <c r="AN27" s="109"/>
      <c r="AO27" s="109"/>
      <c r="AP27" s="109"/>
      <c r="AQ27" s="109"/>
      <c r="AR27" s="109"/>
      <c r="AS27" s="109"/>
      <c r="AT27" s="109">
        <v>0</v>
      </c>
      <c r="AU27" s="109"/>
      <c r="AV27" s="109"/>
      <c r="AW27" s="109"/>
      <c r="AX27" s="109"/>
      <c r="AY27" s="109"/>
      <c r="AZ27" s="109"/>
      <c r="BA27" s="109"/>
      <c r="BB27" s="109"/>
      <c r="BC27" s="109"/>
      <c r="BD27" s="109"/>
      <c r="BE27" s="109"/>
      <c r="BF27" s="109"/>
      <c r="BG27" s="3"/>
    </row>
    <row r="28" spans="1:59" s="801" customFormat="1">
      <c r="A28" s="800" t="s">
        <v>927</v>
      </c>
      <c r="B28" s="789" t="s">
        <v>928</v>
      </c>
      <c r="C28" s="771">
        <f>SUM(C30:C69)</f>
        <v>8850000</v>
      </c>
      <c r="D28" s="771">
        <f>SUM(D30:D69)</f>
        <v>0</v>
      </c>
      <c r="E28" s="771">
        <f>SUM(E30:E69)</f>
        <v>0</v>
      </c>
      <c r="F28" s="771">
        <f>SUM(F30:F69)</f>
        <v>8850000</v>
      </c>
      <c r="G28" s="771">
        <v>5105612.17</v>
      </c>
      <c r="H28" s="771">
        <f>SUM(H29:H68)</f>
        <v>0</v>
      </c>
      <c r="I28" s="771">
        <f>SUM(I29:I68)</f>
        <v>799998.78</v>
      </c>
      <c r="J28" s="771">
        <f>SUM(J29:J68)</f>
        <v>560390.43000000005</v>
      </c>
      <c r="K28" s="771">
        <f>SUM(K29:K68)</f>
        <v>1360389.21</v>
      </c>
      <c r="L28" s="771">
        <f>SUM(L29:L68)</f>
        <v>6466001.379999999</v>
      </c>
      <c r="M28" s="771">
        <f>SUM(M30:M69)</f>
        <v>8819066.2699999996</v>
      </c>
      <c r="N28" s="771">
        <f>SUM(N30:N69)</f>
        <v>-2353064.8900000006</v>
      </c>
      <c r="O28" s="771">
        <f>SUM(O30:O69)</f>
        <v>2383998.6200000006</v>
      </c>
      <c r="P28" s="771">
        <f>SUM(P30:P69)</f>
        <v>30933.729999999981</v>
      </c>
      <c r="Q28" s="771">
        <f>SUM(Q30:Q69)</f>
        <v>30933.729999999981</v>
      </c>
      <c r="R28" s="771">
        <f t="shared" ref="R28:AK28" si="14">SUM(R30:R69)</f>
        <v>0</v>
      </c>
      <c r="S28" s="771">
        <f t="shared" si="14"/>
        <v>0</v>
      </c>
      <c r="T28" s="771">
        <f t="shared" si="14"/>
        <v>0</v>
      </c>
      <c r="U28" s="771">
        <f t="shared" si="14"/>
        <v>0</v>
      </c>
      <c r="V28" s="771">
        <f t="shared" si="14"/>
        <v>0</v>
      </c>
      <c r="W28" s="771">
        <f t="shared" si="14"/>
        <v>0</v>
      </c>
      <c r="X28" s="771">
        <f t="shared" si="14"/>
        <v>0</v>
      </c>
      <c r="Y28" s="771">
        <f t="shared" si="14"/>
        <v>0</v>
      </c>
      <c r="Z28" s="771">
        <f t="shared" si="14"/>
        <v>0</v>
      </c>
      <c r="AA28" s="771">
        <f t="shared" si="14"/>
        <v>0</v>
      </c>
      <c r="AB28" s="771">
        <f t="shared" si="14"/>
        <v>0</v>
      </c>
      <c r="AC28" s="771">
        <f t="shared" si="14"/>
        <v>0</v>
      </c>
      <c r="AD28" s="771">
        <f t="shared" si="14"/>
        <v>0</v>
      </c>
      <c r="AE28" s="771">
        <f t="shared" si="14"/>
        <v>0</v>
      </c>
      <c r="AF28" s="771">
        <f t="shared" si="14"/>
        <v>0</v>
      </c>
      <c r="AG28" s="771">
        <f t="shared" si="14"/>
        <v>0</v>
      </c>
      <c r="AH28" s="771">
        <f t="shared" si="14"/>
        <v>0</v>
      </c>
      <c r="AI28" s="771">
        <f t="shared" si="14"/>
        <v>0</v>
      </c>
      <c r="AJ28" s="771">
        <f t="shared" si="14"/>
        <v>0</v>
      </c>
      <c r="AK28" s="771">
        <f t="shared" si="14"/>
        <v>0</v>
      </c>
      <c r="AL28" s="771"/>
      <c r="AM28" s="771"/>
      <c r="AN28" s="771"/>
      <c r="AO28" s="771"/>
      <c r="AP28" s="771"/>
      <c r="AQ28" s="771"/>
      <c r="AR28" s="771"/>
      <c r="AS28" s="771">
        <f t="shared" ref="AS28:BG28" si="15">SUM(AS30:AS69)</f>
        <v>0</v>
      </c>
      <c r="AT28" s="109">
        <v>0</v>
      </c>
      <c r="AU28" s="771">
        <f t="shared" si="15"/>
        <v>0</v>
      </c>
      <c r="AV28" s="771">
        <f t="shared" si="15"/>
        <v>0</v>
      </c>
      <c r="AW28" s="771">
        <f t="shared" si="15"/>
        <v>0</v>
      </c>
      <c r="AX28" s="771">
        <f t="shared" si="15"/>
        <v>0</v>
      </c>
      <c r="AY28" s="771">
        <f t="shared" si="15"/>
        <v>0</v>
      </c>
      <c r="AZ28" s="771">
        <f t="shared" si="15"/>
        <v>0</v>
      </c>
      <c r="BA28" s="771">
        <f t="shared" si="15"/>
        <v>0</v>
      </c>
      <c r="BB28" s="771">
        <f t="shared" si="15"/>
        <v>0</v>
      </c>
      <c r="BC28" s="771">
        <f t="shared" si="15"/>
        <v>0</v>
      </c>
      <c r="BD28" s="771">
        <f t="shared" si="15"/>
        <v>0</v>
      </c>
      <c r="BE28" s="771">
        <f t="shared" si="15"/>
        <v>0</v>
      </c>
      <c r="BF28" s="771">
        <f t="shared" si="15"/>
        <v>0</v>
      </c>
      <c r="BG28" s="771">
        <f t="shared" si="15"/>
        <v>0</v>
      </c>
    </row>
    <row r="29" spans="1:59">
      <c r="A29" s="802"/>
      <c r="B29" s="803"/>
      <c r="C29" s="109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109">
        <v>0</v>
      </c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</row>
    <row r="30" spans="1:59">
      <c r="A30" s="804" t="s">
        <v>22</v>
      </c>
      <c r="B30" s="795" t="s">
        <v>929</v>
      </c>
      <c r="C30" s="109"/>
      <c r="D30" s="109">
        <f t="shared" ref="D30:D69" si="16">+BG30</f>
        <v>0</v>
      </c>
      <c r="E30" s="109">
        <f t="shared" ref="E30:E69" si="17">+AS30+AY30</f>
        <v>0</v>
      </c>
      <c r="F30" s="109">
        <f t="shared" ref="F30:F69" si="18">+C30+D30+E30</f>
        <v>0</v>
      </c>
      <c r="G30" s="109">
        <v>0</v>
      </c>
      <c r="H30" s="109">
        <f>'CK GASTOS CSN MES 1'!S$32</f>
        <v>0</v>
      </c>
      <c r="I30" s="109">
        <f>'CK GASTOS CSN MES 2'!R$100</f>
        <v>0</v>
      </c>
      <c r="J30" s="109">
        <f>'CK GASTOS CSN MES 3'!R$43</f>
        <v>0</v>
      </c>
      <c r="K30" s="109">
        <f t="shared" ref="K30:K69" si="19">SUM(H30:J30)</f>
        <v>0</v>
      </c>
      <c r="L30" s="109">
        <f t="shared" ref="L30:L69" si="20">+K30+G30</f>
        <v>0</v>
      </c>
      <c r="M30" s="109">
        <f>+'Cert.CSN'!R43</f>
        <v>0</v>
      </c>
      <c r="N30" s="109">
        <f t="shared" ref="N30:N69" si="21">IF(M30&gt;0,(L30-M30),0)</f>
        <v>0</v>
      </c>
      <c r="O30" s="753">
        <f t="shared" ref="O30:O69" si="22">F30-L30</f>
        <v>0</v>
      </c>
      <c r="P30" s="753">
        <f t="shared" ref="P30:P69" si="23">+F30-M30</f>
        <v>0</v>
      </c>
      <c r="Q30" s="753">
        <f t="shared" ref="Q30:Q69" si="24">IF(N30&gt;0,(F30-L30-N30),(F30-L30+N30))</f>
        <v>0</v>
      </c>
      <c r="R30" s="109"/>
      <c r="S30" s="109"/>
      <c r="T30" s="109"/>
      <c r="U30" s="109"/>
      <c r="V30" s="109"/>
      <c r="W30" s="109"/>
      <c r="X30" s="109"/>
      <c r="Y30" s="109"/>
      <c r="Z30" s="109"/>
      <c r="AA30" s="109"/>
      <c r="AB30" s="109"/>
      <c r="AC30" s="109"/>
      <c r="AD30" s="109"/>
      <c r="AE30" s="109"/>
      <c r="AF30" s="109"/>
      <c r="AG30" s="109"/>
      <c r="AH30" s="109"/>
      <c r="AI30" s="109"/>
      <c r="AJ30" s="109"/>
      <c r="AK30" s="109"/>
      <c r="AL30" s="109"/>
      <c r="AM30" s="109"/>
      <c r="AN30" s="109"/>
      <c r="AO30" s="109"/>
      <c r="AP30" s="109"/>
      <c r="AQ30" s="109"/>
      <c r="AR30" s="109"/>
      <c r="AS30" s="109">
        <f>SUM(R30:AI30)</f>
        <v>0</v>
      </c>
      <c r="AT30" s="109">
        <v>0</v>
      </c>
      <c r="AU30" s="109"/>
      <c r="AV30" s="109"/>
      <c r="AW30" s="109"/>
      <c r="AX30" s="109"/>
      <c r="AY30" s="109">
        <f t="shared" ref="AY30:AY44" si="25">+AT30+AU30+AV30+AW30+AX30</f>
        <v>0</v>
      </c>
      <c r="AZ30" s="109"/>
      <c r="BA30" s="109"/>
      <c r="BB30" s="109"/>
      <c r="BC30" s="109"/>
      <c r="BD30" s="109"/>
      <c r="BE30" s="109"/>
      <c r="BF30" s="109"/>
      <c r="BG30" s="109">
        <f t="shared" ref="BG30:BG65" si="26">SUM(AZ30:BC30)</f>
        <v>0</v>
      </c>
    </row>
    <row r="31" spans="1:59">
      <c r="A31" s="804" t="s">
        <v>23</v>
      </c>
      <c r="B31" s="795" t="s">
        <v>930</v>
      </c>
      <c r="C31" s="109"/>
      <c r="D31" s="109">
        <f t="shared" si="16"/>
        <v>0</v>
      </c>
      <c r="E31" s="109">
        <f t="shared" si="17"/>
        <v>0</v>
      </c>
      <c r="F31" s="109">
        <f t="shared" si="18"/>
        <v>0</v>
      </c>
      <c r="G31" s="109">
        <v>0</v>
      </c>
      <c r="H31" s="109">
        <f>'CK GASTOS CSN MES 1'!T$32</f>
        <v>0</v>
      </c>
      <c r="I31" s="109">
        <f>'CK GASTOS CSN MES 2'!S$100</f>
        <v>0</v>
      </c>
      <c r="J31" s="109">
        <f>'CK GASTOS CSN MES 3'!S$43</f>
        <v>0</v>
      </c>
      <c r="K31" s="109">
        <f t="shared" si="19"/>
        <v>0</v>
      </c>
      <c r="L31" s="109">
        <f t="shared" si="20"/>
        <v>0</v>
      </c>
      <c r="M31" s="109">
        <f>+'Cert.CSN'!S43</f>
        <v>0</v>
      </c>
      <c r="N31" s="109">
        <f t="shared" si="21"/>
        <v>0</v>
      </c>
      <c r="O31" s="753">
        <f t="shared" si="22"/>
        <v>0</v>
      </c>
      <c r="P31" s="753">
        <f t="shared" si="23"/>
        <v>0</v>
      </c>
      <c r="Q31" s="753">
        <f t="shared" si="24"/>
        <v>0</v>
      </c>
      <c r="R31" s="109"/>
      <c r="S31" s="109"/>
      <c r="T31" s="109"/>
      <c r="U31" s="109"/>
      <c r="V31" s="109"/>
      <c r="W31" s="109"/>
      <c r="X31" s="109"/>
      <c r="Y31" s="109"/>
      <c r="Z31" s="109"/>
      <c r="AA31" s="109"/>
      <c r="AB31" s="109"/>
      <c r="AC31" s="109"/>
      <c r="AD31" s="109"/>
      <c r="AE31" s="109"/>
      <c r="AF31" s="109"/>
      <c r="AG31" s="109"/>
      <c r="AH31" s="109"/>
      <c r="AI31" s="109"/>
      <c r="AJ31" s="109"/>
      <c r="AK31" s="109"/>
      <c r="AL31" s="109"/>
      <c r="AM31" s="109"/>
      <c r="AN31" s="109"/>
      <c r="AO31" s="109"/>
      <c r="AP31" s="109"/>
      <c r="AQ31" s="109"/>
      <c r="AR31" s="109"/>
      <c r="AS31" s="109">
        <f>SUM(R31:AI31)</f>
        <v>0</v>
      </c>
      <c r="AT31" s="109">
        <v>0</v>
      </c>
      <c r="AU31" s="109"/>
      <c r="AV31" s="109"/>
      <c r="AW31" s="109"/>
      <c r="AX31" s="109"/>
      <c r="AY31" s="109">
        <f t="shared" si="25"/>
        <v>0</v>
      </c>
      <c r="AZ31" s="109"/>
      <c r="BA31" s="109"/>
      <c r="BB31" s="109"/>
      <c r="BC31" s="109"/>
      <c r="BD31" s="109"/>
      <c r="BE31" s="109"/>
      <c r="BF31" s="109"/>
      <c r="BG31" s="109">
        <f t="shared" si="26"/>
        <v>0</v>
      </c>
    </row>
    <row r="32" spans="1:59">
      <c r="A32" s="804" t="s">
        <v>24</v>
      </c>
      <c r="B32" s="227" t="s">
        <v>931</v>
      </c>
      <c r="C32" s="109"/>
      <c r="D32" s="109">
        <f t="shared" si="16"/>
        <v>0</v>
      </c>
      <c r="E32" s="109">
        <f t="shared" si="17"/>
        <v>0</v>
      </c>
      <c r="F32" s="109">
        <f t="shared" si="18"/>
        <v>0</v>
      </c>
      <c r="G32" s="109">
        <v>0</v>
      </c>
      <c r="H32" s="109"/>
      <c r="I32" s="109"/>
      <c r="J32" s="109"/>
      <c r="K32" s="109"/>
      <c r="L32" s="109">
        <f t="shared" si="20"/>
        <v>0</v>
      </c>
      <c r="M32" s="109"/>
      <c r="N32" s="109">
        <f t="shared" si="21"/>
        <v>0</v>
      </c>
      <c r="O32" s="753">
        <f t="shared" si="22"/>
        <v>0</v>
      </c>
      <c r="P32" s="753">
        <v>0</v>
      </c>
      <c r="Q32" s="753">
        <v>0</v>
      </c>
      <c r="R32" s="109"/>
      <c r="S32" s="109"/>
      <c r="T32" s="109"/>
      <c r="U32" s="109"/>
      <c r="V32" s="109"/>
      <c r="W32" s="109"/>
      <c r="X32" s="109"/>
      <c r="Y32" s="109"/>
      <c r="Z32" s="109"/>
      <c r="AA32" s="109"/>
      <c r="AB32" s="109"/>
      <c r="AC32" s="109"/>
      <c r="AD32" s="109"/>
      <c r="AE32" s="109"/>
      <c r="AF32" s="109"/>
      <c r="AG32" s="109"/>
      <c r="AH32" s="109"/>
      <c r="AI32" s="109"/>
      <c r="AJ32" s="109"/>
      <c r="AK32" s="109"/>
      <c r="AL32" s="109"/>
      <c r="AM32" s="109"/>
      <c r="AN32" s="109"/>
      <c r="AO32" s="109"/>
      <c r="AP32" s="109"/>
      <c r="AQ32" s="109"/>
      <c r="AR32" s="109"/>
      <c r="AS32" s="109"/>
      <c r="AT32" s="109">
        <v>0</v>
      </c>
      <c r="AU32" s="109"/>
      <c r="AV32" s="109"/>
      <c r="AW32" s="109"/>
      <c r="AX32" s="109"/>
      <c r="AY32" s="109"/>
      <c r="AZ32" s="109"/>
      <c r="BA32" s="109"/>
      <c r="BB32" s="109"/>
      <c r="BC32" s="109"/>
      <c r="BD32" s="109"/>
      <c r="BE32" s="109"/>
      <c r="BF32" s="109"/>
      <c r="BG32" s="109"/>
    </row>
    <row r="33" spans="1:59">
      <c r="A33" s="804" t="s">
        <v>1303</v>
      </c>
      <c r="B33" s="795" t="s">
        <v>932</v>
      </c>
      <c r="C33" s="109"/>
      <c r="D33" s="109">
        <f t="shared" si="16"/>
        <v>0</v>
      </c>
      <c r="E33" s="109">
        <f t="shared" si="17"/>
        <v>0</v>
      </c>
      <c r="F33" s="109">
        <f t="shared" si="18"/>
        <v>0</v>
      </c>
      <c r="G33" s="109">
        <v>0</v>
      </c>
      <c r="H33" s="109">
        <f>'CK GASTOS CSN MES 1'!U$32</f>
        <v>0</v>
      </c>
      <c r="I33" s="109">
        <f>'CK GASTOS CSN MES 2'!T$100</f>
        <v>0</v>
      </c>
      <c r="J33" s="109">
        <f>'CK GASTOS CSN MES 3'!T$43</f>
        <v>0</v>
      </c>
      <c r="K33" s="109">
        <f t="shared" si="19"/>
        <v>0</v>
      </c>
      <c r="L33" s="109">
        <f t="shared" si="20"/>
        <v>0</v>
      </c>
      <c r="M33" s="109">
        <f>+'Cert.CSN'!U43</f>
        <v>0</v>
      </c>
      <c r="N33" s="109">
        <f t="shared" si="21"/>
        <v>0</v>
      </c>
      <c r="O33" s="753">
        <f t="shared" si="22"/>
        <v>0</v>
      </c>
      <c r="P33" s="753">
        <f t="shared" si="23"/>
        <v>0</v>
      </c>
      <c r="Q33" s="753">
        <f t="shared" si="24"/>
        <v>0</v>
      </c>
      <c r="R33" s="109"/>
      <c r="S33" s="109"/>
      <c r="T33" s="109"/>
      <c r="U33" s="109"/>
      <c r="V33" s="109"/>
      <c r="W33" s="109"/>
      <c r="X33" s="109"/>
      <c r="Y33" s="109"/>
      <c r="Z33" s="109"/>
      <c r="AA33" s="109"/>
      <c r="AB33" s="109"/>
      <c r="AC33" s="109"/>
      <c r="AD33" s="109"/>
      <c r="AE33" s="109"/>
      <c r="AF33" s="109"/>
      <c r="AG33" s="109"/>
      <c r="AH33" s="109"/>
      <c r="AI33" s="109"/>
      <c r="AJ33" s="109"/>
      <c r="AK33" s="109"/>
      <c r="AL33" s="109"/>
      <c r="AM33" s="109"/>
      <c r="AN33" s="109"/>
      <c r="AO33" s="109"/>
      <c r="AP33" s="109"/>
      <c r="AQ33" s="109"/>
      <c r="AR33" s="109"/>
      <c r="AS33" s="109">
        <f t="shared" ref="AS33:AS69" si="27">SUM(R33:AI33)</f>
        <v>0</v>
      </c>
      <c r="AT33" s="109">
        <v>0</v>
      </c>
      <c r="AU33" s="109"/>
      <c r="AV33" s="109"/>
      <c r="AW33" s="109"/>
      <c r="AX33" s="109"/>
      <c r="AY33" s="109">
        <f t="shared" si="25"/>
        <v>0</v>
      </c>
      <c r="AZ33" s="109"/>
      <c r="BA33" s="109"/>
      <c r="BB33" s="109"/>
      <c r="BC33" s="109"/>
      <c r="BD33" s="109"/>
      <c r="BE33" s="109"/>
      <c r="BF33" s="109"/>
      <c r="BG33" s="109">
        <f t="shared" si="26"/>
        <v>0</v>
      </c>
    </row>
    <row r="34" spans="1:59">
      <c r="A34" s="804" t="s">
        <v>26</v>
      </c>
      <c r="B34" s="795" t="s">
        <v>933</v>
      </c>
      <c r="C34" s="109"/>
      <c r="D34" s="109">
        <f t="shared" si="16"/>
        <v>0</v>
      </c>
      <c r="E34" s="109">
        <f t="shared" si="17"/>
        <v>0</v>
      </c>
      <c r="F34" s="109">
        <f t="shared" si="18"/>
        <v>0</v>
      </c>
      <c r="G34" s="109">
        <v>0</v>
      </c>
      <c r="H34" s="109">
        <f>'CK GASTOS CSN MES 1'!V$32</f>
        <v>0</v>
      </c>
      <c r="I34" s="109">
        <f>'CK GASTOS CSN MES 2'!U$100</f>
        <v>0</v>
      </c>
      <c r="J34" s="109">
        <f>'CK GASTOS CSN MES 3'!U$43</f>
        <v>0</v>
      </c>
      <c r="K34" s="109">
        <f t="shared" si="19"/>
        <v>0</v>
      </c>
      <c r="L34" s="109">
        <f t="shared" si="20"/>
        <v>0</v>
      </c>
      <c r="M34" s="109">
        <f>+'Cert.CSN'!V43</f>
        <v>0</v>
      </c>
      <c r="N34" s="109">
        <f t="shared" si="21"/>
        <v>0</v>
      </c>
      <c r="O34" s="753">
        <f t="shared" si="22"/>
        <v>0</v>
      </c>
      <c r="P34" s="753">
        <f t="shared" si="23"/>
        <v>0</v>
      </c>
      <c r="Q34" s="753">
        <f t="shared" si="24"/>
        <v>0</v>
      </c>
      <c r="R34" s="109"/>
      <c r="S34" s="109"/>
      <c r="T34" s="109"/>
      <c r="U34" s="109"/>
      <c r="V34" s="109"/>
      <c r="W34" s="109"/>
      <c r="X34" s="109"/>
      <c r="Y34" s="109"/>
      <c r="Z34" s="109"/>
      <c r="AA34" s="109"/>
      <c r="AB34" s="109"/>
      <c r="AC34" s="109"/>
      <c r="AD34" s="109"/>
      <c r="AE34" s="109"/>
      <c r="AF34" s="109"/>
      <c r="AG34" s="109"/>
      <c r="AH34" s="109"/>
      <c r="AI34" s="109"/>
      <c r="AJ34" s="109"/>
      <c r="AK34" s="109"/>
      <c r="AL34" s="109"/>
      <c r="AM34" s="109"/>
      <c r="AN34" s="109"/>
      <c r="AO34" s="109"/>
      <c r="AP34" s="109"/>
      <c r="AQ34" s="109"/>
      <c r="AR34" s="109"/>
      <c r="AS34" s="109">
        <f t="shared" si="27"/>
        <v>0</v>
      </c>
      <c r="AT34" s="109">
        <v>0</v>
      </c>
      <c r="AU34" s="109"/>
      <c r="AV34" s="109"/>
      <c r="AW34" s="109"/>
      <c r="AX34" s="109"/>
      <c r="AY34" s="109">
        <f t="shared" si="25"/>
        <v>0</v>
      </c>
      <c r="AZ34" s="109"/>
      <c r="BA34" s="109"/>
      <c r="BB34" s="109"/>
      <c r="BC34" s="109"/>
      <c r="BD34" s="109"/>
      <c r="BE34" s="109"/>
      <c r="BF34" s="109"/>
      <c r="BG34" s="109">
        <f t="shared" si="26"/>
        <v>0</v>
      </c>
    </row>
    <row r="35" spans="1:59">
      <c r="A35" s="804" t="s">
        <v>27</v>
      </c>
      <c r="B35" s="795" t="s">
        <v>934</v>
      </c>
      <c r="C35" s="109"/>
      <c r="D35" s="109">
        <f t="shared" si="16"/>
        <v>0</v>
      </c>
      <c r="E35" s="109">
        <f t="shared" si="17"/>
        <v>0</v>
      </c>
      <c r="F35" s="109">
        <f t="shared" si="18"/>
        <v>0</v>
      </c>
      <c r="G35" s="109">
        <v>0</v>
      </c>
      <c r="H35" s="109">
        <f>'CK GASTOS CSN MES 1'!W$32</f>
        <v>0</v>
      </c>
      <c r="I35" s="109">
        <f>'CK GASTOS CSN MES 2'!V$100</f>
        <v>0</v>
      </c>
      <c r="J35" s="109">
        <f>'CK GASTOS CSN MES 3'!V$43</f>
        <v>0</v>
      </c>
      <c r="K35" s="109">
        <f t="shared" si="19"/>
        <v>0</v>
      </c>
      <c r="L35" s="109">
        <f t="shared" si="20"/>
        <v>0</v>
      </c>
      <c r="M35" s="109">
        <f>+'Cert.CSN'!W43</f>
        <v>0</v>
      </c>
      <c r="N35" s="109">
        <f t="shared" si="21"/>
        <v>0</v>
      </c>
      <c r="O35" s="753">
        <f t="shared" si="22"/>
        <v>0</v>
      </c>
      <c r="P35" s="753">
        <f t="shared" si="23"/>
        <v>0</v>
      </c>
      <c r="Q35" s="753">
        <f t="shared" si="24"/>
        <v>0</v>
      </c>
      <c r="R35" s="109"/>
      <c r="S35" s="109"/>
      <c r="T35" s="109"/>
      <c r="U35" s="109"/>
      <c r="V35" s="109"/>
      <c r="W35" s="109"/>
      <c r="X35" s="109"/>
      <c r="Y35" s="109"/>
      <c r="Z35" s="109"/>
      <c r="AA35" s="109"/>
      <c r="AB35" s="109"/>
      <c r="AC35" s="109"/>
      <c r="AD35" s="109"/>
      <c r="AE35" s="109"/>
      <c r="AF35" s="109"/>
      <c r="AG35" s="109"/>
      <c r="AH35" s="109"/>
      <c r="AI35" s="109"/>
      <c r="AJ35" s="109"/>
      <c r="AK35" s="109"/>
      <c r="AL35" s="109"/>
      <c r="AM35" s="109"/>
      <c r="AN35" s="109"/>
      <c r="AO35" s="109"/>
      <c r="AP35" s="109"/>
      <c r="AQ35" s="109"/>
      <c r="AR35" s="109"/>
      <c r="AS35" s="109">
        <f t="shared" si="27"/>
        <v>0</v>
      </c>
      <c r="AT35" s="109">
        <v>0</v>
      </c>
      <c r="AU35" s="109"/>
      <c r="AV35" s="109"/>
      <c r="AW35" s="109"/>
      <c r="AX35" s="109"/>
      <c r="AY35" s="109">
        <f t="shared" si="25"/>
        <v>0</v>
      </c>
      <c r="AZ35" s="109"/>
      <c r="BA35" s="109"/>
      <c r="BB35" s="109"/>
      <c r="BC35" s="109"/>
      <c r="BD35" s="109"/>
      <c r="BE35" s="109"/>
      <c r="BF35" s="109"/>
      <c r="BG35" s="109">
        <f t="shared" si="26"/>
        <v>0</v>
      </c>
    </row>
    <row r="36" spans="1:59">
      <c r="A36" s="804" t="s">
        <v>28</v>
      </c>
      <c r="B36" s="795" t="s">
        <v>935</v>
      </c>
      <c r="C36" s="109"/>
      <c r="D36" s="109">
        <f t="shared" si="16"/>
        <v>0</v>
      </c>
      <c r="E36" s="109">
        <f t="shared" si="17"/>
        <v>0</v>
      </c>
      <c r="F36" s="109">
        <f t="shared" si="18"/>
        <v>0</v>
      </c>
      <c r="G36" s="109">
        <v>0</v>
      </c>
      <c r="H36" s="109">
        <f>'CK GASTOS CSN MES 1'!X$32</f>
        <v>0</v>
      </c>
      <c r="I36" s="109">
        <f>'CK GASTOS CSN MES 2'!W$100</f>
        <v>0</v>
      </c>
      <c r="J36" s="109">
        <f>'CK GASTOS CSN MES 3'!W$43</f>
        <v>0</v>
      </c>
      <c r="K36" s="109">
        <f t="shared" si="19"/>
        <v>0</v>
      </c>
      <c r="L36" s="109">
        <f t="shared" si="20"/>
        <v>0</v>
      </c>
      <c r="M36" s="109">
        <f>+'Cert.CSN'!X50</f>
        <v>0</v>
      </c>
      <c r="N36" s="109">
        <f t="shared" si="21"/>
        <v>0</v>
      </c>
      <c r="O36" s="753">
        <f t="shared" si="22"/>
        <v>0</v>
      </c>
      <c r="P36" s="753">
        <f t="shared" si="23"/>
        <v>0</v>
      </c>
      <c r="Q36" s="753">
        <f t="shared" si="24"/>
        <v>0</v>
      </c>
      <c r="R36" s="109"/>
      <c r="S36" s="109"/>
      <c r="T36" s="109"/>
      <c r="U36" s="109"/>
      <c r="V36" s="109"/>
      <c r="W36" s="109"/>
      <c r="X36" s="109"/>
      <c r="Y36" s="109"/>
      <c r="Z36" s="109"/>
      <c r="AA36" s="109"/>
      <c r="AB36" s="109"/>
      <c r="AC36" s="109"/>
      <c r="AD36" s="109"/>
      <c r="AE36" s="109"/>
      <c r="AF36" s="109"/>
      <c r="AG36" s="109"/>
      <c r="AH36" s="109"/>
      <c r="AI36" s="109"/>
      <c r="AJ36" s="109"/>
      <c r="AK36" s="109"/>
      <c r="AL36" s="109"/>
      <c r="AM36" s="109"/>
      <c r="AN36" s="109"/>
      <c r="AO36" s="109"/>
      <c r="AP36" s="109"/>
      <c r="AQ36" s="109"/>
      <c r="AR36" s="109"/>
      <c r="AS36" s="109">
        <f t="shared" si="27"/>
        <v>0</v>
      </c>
      <c r="AT36" s="109">
        <v>0</v>
      </c>
      <c r="AU36" s="109"/>
      <c r="AV36" s="109"/>
      <c r="AW36" s="109"/>
      <c r="AX36" s="109"/>
      <c r="AY36" s="109">
        <f t="shared" si="25"/>
        <v>0</v>
      </c>
      <c r="AZ36" s="109"/>
      <c r="BA36" s="109"/>
      <c r="BB36" s="109"/>
      <c r="BC36" s="109"/>
      <c r="BD36" s="109"/>
      <c r="BE36" s="109"/>
      <c r="BF36" s="109"/>
      <c r="BG36" s="109">
        <f t="shared" si="26"/>
        <v>0</v>
      </c>
    </row>
    <row r="37" spans="1:59">
      <c r="A37" s="804" t="s">
        <v>29</v>
      </c>
      <c r="B37" s="795" t="s">
        <v>936</v>
      </c>
      <c r="C37" s="109"/>
      <c r="D37" s="109">
        <f t="shared" si="16"/>
        <v>0</v>
      </c>
      <c r="E37" s="109">
        <f t="shared" si="17"/>
        <v>0</v>
      </c>
      <c r="F37" s="109">
        <f t="shared" si="18"/>
        <v>0</v>
      </c>
      <c r="G37" s="109">
        <v>0</v>
      </c>
      <c r="H37" s="109">
        <f>'CK GASTOS CSN MES 1'!Y$32</f>
        <v>0</v>
      </c>
      <c r="I37" s="109">
        <f>'CK GASTOS CSN MES 2'!X$100</f>
        <v>0</v>
      </c>
      <c r="J37" s="109">
        <f>'CK GASTOS CSN MES 3'!X$43</f>
        <v>0</v>
      </c>
      <c r="K37" s="109">
        <f t="shared" si="19"/>
        <v>0</v>
      </c>
      <c r="L37" s="109">
        <f t="shared" si="20"/>
        <v>0</v>
      </c>
      <c r="M37" s="109">
        <f>+'Cert.CSN'!Y43</f>
        <v>0</v>
      </c>
      <c r="N37" s="109">
        <f t="shared" si="21"/>
        <v>0</v>
      </c>
      <c r="O37" s="753">
        <f t="shared" si="22"/>
        <v>0</v>
      </c>
      <c r="P37" s="753">
        <f t="shared" si="23"/>
        <v>0</v>
      </c>
      <c r="Q37" s="753">
        <f t="shared" si="24"/>
        <v>0</v>
      </c>
      <c r="R37" s="109"/>
      <c r="S37" s="109"/>
      <c r="T37" s="109"/>
      <c r="U37" s="109"/>
      <c r="V37" s="109"/>
      <c r="W37" s="109"/>
      <c r="X37" s="109"/>
      <c r="Y37" s="109"/>
      <c r="Z37" s="109"/>
      <c r="AA37" s="109"/>
      <c r="AB37" s="109"/>
      <c r="AC37" s="109"/>
      <c r="AD37" s="109"/>
      <c r="AE37" s="109"/>
      <c r="AF37" s="109"/>
      <c r="AG37" s="109"/>
      <c r="AH37" s="109"/>
      <c r="AI37" s="109"/>
      <c r="AJ37" s="109"/>
      <c r="AK37" s="109"/>
      <c r="AL37" s="109"/>
      <c r="AM37" s="109"/>
      <c r="AN37" s="109"/>
      <c r="AO37" s="109"/>
      <c r="AP37" s="109"/>
      <c r="AQ37" s="109"/>
      <c r="AR37" s="109"/>
      <c r="AS37" s="109">
        <f t="shared" si="27"/>
        <v>0</v>
      </c>
      <c r="AT37" s="109">
        <v>0</v>
      </c>
      <c r="AU37" s="109"/>
      <c r="AV37" s="109"/>
      <c r="AW37" s="109"/>
      <c r="AX37" s="109"/>
      <c r="AY37" s="109">
        <f t="shared" si="25"/>
        <v>0</v>
      </c>
      <c r="AZ37" s="109"/>
      <c r="BA37" s="109"/>
      <c r="BB37" s="109"/>
      <c r="BC37" s="109"/>
      <c r="BD37" s="109"/>
      <c r="BE37" s="109"/>
      <c r="BF37" s="109"/>
      <c r="BG37" s="109">
        <f t="shared" si="26"/>
        <v>0</v>
      </c>
    </row>
    <row r="38" spans="1:59">
      <c r="A38" s="804" t="s">
        <v>30</v>
      </c>
      <c r="B38" s="795" t="s">
        <v>383</v>
      </c>
      <c r="C38" s="109">
        <v>800000</v>
      </c>
      <c r="D38" s="109">
        <f t="shared" si="16"/>
        <v>0</v>
      </c>
      <c r="E38" s="109">
        <f t="shared" si="17"/>
        <v>0</v>
      </c>
      <c r="F38" s="109">
        <f t="shared" si="18"/>
        <v>800000</v>
      </c>
      <c r="G38" s="109">
        <v>589951.52</v>
      </c>
      <c r="H38" s="109">
        <f>'CK GASTOS CSN MES 1'!Z$32</f>
        <v>0</v>
      </c>
      <c r="I38" s="109">
        <f>'CK GASTOS CSN MES 2'!Y$100</f>
        <v>0</v>
      </c>
      <c r="J38" s="109">
        <f>'CK GASTOS CSN MES 3'!Y$43</f>
        <v>56991.48</v>
      </c>
      <c r="K38" s="109">
        <f t="shared" si="19"/>
        <v>56991.48</v>
      </c>
      <c r="L38" s="109">
        <f t="shared" si="20"/>
        <v>646943</v>
      </c>
      <c r="M38" s="109">
        <f>+'Cert.CSN'!Z43</f>
        <v>800000</v>
      </c>
      <c r="N38" s="109">
        <f t="shared" si="21"/>
        <v>-153057</v>
      </c>
      <c r="O38" s="753">
        <f t="shared" si="22"/>
        <v>153057</v>
      </c>
      <c r="P38" s="753">
        <f t="shared" si="23"/>
        <v>0</v>
      </c>
      <c r="Q38" s="753">
        <f t="shared" si="24"/>
        <v>0</v>
      </c>
      <c r="R38" s="109"/>
      <c r="S38" s="109"/>
      <c r="T38" s="109"/>
      <c r="U38" s="109"/>
      <c r="V38" s="109"/>
      <c r="W38" s="109"/>
      <c r="X38" s="109"/>
      <c r="Y38" s="109"/>
      <c r="Z38" s="109"/>
      <c r="AA38" s="109"/>
      <c r="AB38" s="109"/>
      <c r="AC38" s="109"/>
      <c r="AD38" s="109"/>
      <c r="AE38" s="109"/>
      <c r="AF38" s="109"/>
      <c r="AG38" s="109"/>
      <c r="AH38" s="109"/>
      <c r="AI38" s="109"/>
      <c r="AJ38" s="109"/>
      <c r="AK38" s="109"/>
      <c r="AL38" s="109"/>
      <c r="AM38" s="109"/>
      <c r="AN38" s="109"/>
      <c r="AO38" s="109"/>
      <c r="AP38" s="109"/>
      <c r="AQ38" s="109"/>
      <c r="AR38" s="109"/>
      <c r="AS38" s="109">
        <f t="shared" si="27"/>
        <v>0</v>
      </c>
      <c r="AT38" s="109">
        <v>0</v>
      </c>
      <c r="AU38" s="109"/>
      <c r="AV38" s="109"/>
      <c r="AW38" s="109"/>
      <c r="AX38" s="109"/>
      <c r="AY38" s="109">
        <f t="shared" si="25"/>
        <v>0</v>
      </c>
      <c r="AZ38" s="109"/>
      <c r="BA38" s="109"/>
      <c r="BB38" s="109"/>
      <c r="BC38" s="109"/>
      <c r="BD38" s="109"/>
      <c r="BE38" s="109"/>
      <c r="BF38" s="109"/>
      <c r="BG38" s="109">
        <f t="shared" si="26"/>
        <v>0</v>
      </c>
    </row>
    <row r="39" spans="1:59">
      <c r="A39" s="804" t="s">
        <v>31</v>
      </c>
      <c r="B39" s="795" t="s">
        <v>937</v>
      </c>
      <c r="C39" s="109"/>
      <c r="D39" s="109">
        <f t="shared" si="16"/>
        <v>0</v>
      </c>
      <c r="E39" s="109">
        <f t="shared" si="17"/>
        <v>0</v>
      </c>
      <c r="F39" s="109">
        <f t="shared" si="18"/>
        <v>0</v>
      </c>
      <c r="G39" s="109">
        <v>0</v>
      </c>
      <c r="H39" s="109">
        <f>'CK GASTOS CSN MES 1'!AA$32</f>
        <v>0</v>
      </c>
      <c r="I39" s="109">
        <f>'CK GASTOS CSN MES 2'!Z$100</f>
        <v>0</v>
      </c>
      <c r="J39" s="109">
        <f>'CK GASTOS CSN MES 3'!Z$43</f>
        <v>0</v>
      </c>
      <c r="K39" s="109">
        <f t="shared" si="19"/>
        <v>0</v>
      </c>
      <c r="L39" s="109">
        <f t="shared" si="20"/>
        <v>0</v>
      </c>
      <c r="M39" s="109">
        <f>+'Cert.CSN'!AA43</f>
        <v>0</v>
      </c>
      <c r="N39" s="109">
        <f t="shared" si="21"/>
        <v>0</v>
      </c>
      <c r="O39" s="753">
        <f t="shared" si="22"/>
        <v>0</v>
      </c>
      <c r="P39" s="753">
        <f t="shared" si="23"/>
        <v>0</v>
      </c>
      <c r="Q39" s="753">
        <f t="shared" si="24"/>
        <v>0</v>
      </c>
      <c r="R39" s="109"/>
      <c r="S39" s="109"/>
      <c r="T39" s="109"/>
      <c r="U39" s="109"/>
      <c r="V39" s="109"/>
      <c r="W39" s="109"/>
      <c r="X39" s="109"/>
      <c r="Y39" s="109"/>
      <c r="Z39" s="109"/>
      <c r="AA39" s="109"/>
      <c r="AB39" s="109"/>
      <c r="AC39" s="109"/>
      <c r="AD39" s="109"/>
      <c r="AE39" s="109"/>
      <c r="AF39" s="109"/>
      <c r="AG39" s="109"/>
      <c r="AH39" s="109"/>
      <c r="AI39" s="109"/>
      <c r="AJ39" s="109"/>
      <c r="AK39" s="109"/>
      <c r="AL39" s="109"/>
      <c r="AM39" s="109"/>
      <c r="AN39" s="109"/>
      <c r="AO39" s="109"/>
      <c r="AP39" s="109"/>
      <c r="AQ39" s="109"/>
      <c r="AR39" s="109"/>
      <c r="AS39" s="109">
        <f t="shared" si="27"/>
        <v>0</v>
      </c>
      <c r="AT39" s="109">
        <v>0</v>
      </c>
      <c r="AU39" s="109"/>
      <c r="AV39" s="109"/>
      <c r="AW39" s="109"/>
      <c r="AX39" s="109"/>
      <c r="AY39" s="109">
        <f t="shared" si="25"/>
        <v>0</v>
      </c>
      <c r="AZ39" s="109"/>
      <c r="BA39" s="109"/>
      <c r="BB39" s="109"/>
      <c r="BC39" s="109"/>
      <c r="BD39" s="109"/>
      <c r="BE39" s="109"/>
      <c r="BF39" s="109"/>
      <c r="BG39" s="109">
        <f t="shared" si="26"/>
        <v>0</v>
      </c>
    </row>
    <row r="40" spans="1:59">
      <c r="A40" s="804" t="s">
        <v>32</v>
      </c>
      <c r="B40" s="795" t="s">
        <v>938</v>
      </c>
      <c r="C40" s="109"/>
      <c r="D40" s="109">
        <f t="shared" si="16"/>
        <v>0</v>
      </c>
      <c r="E40" s="109">
        <f t="shared" si="17"/>
        <v>0</v>
      </c>
      <c r="F40" s="109">
        <f t="shared" si="18"/>
        <v>0</v>
      </c>
      <c r="G40" s="109">
        <v>0</v>
      </c>
      <c r="H40" s="109">
        <f>'CK GASTOS CSN MES 1'!AB$32</f>
        <v>0</v>
      </c>
      <c r="I40" s="109">
        <f>'CK GASTOS CSN MES 2'!AA$100</f>
        <v>0</v>
      </c>
      <c r="J40" s="109">
        <f>'CK GASTOS CSN MES 3'!AA$43</f>
        <v>0</v>
      </c>
      <c r="K40" s="109">
        <f t="shared" si="19"/>
        <v>0</v>
      </c>
      <c r="L40" s="109">
        <f t="shared" si="20"/>
        <v>0</v>
      </c>
      <c r="M40" s="109">
        <f>+'Cert.CSN'!AB43</f>
        <v>0</v>
      </c>
      <c r="N40" s="109">
        <f t="shared" si="21"/>
        <v>0</v>
      </c>
      <c r="O40" s="753">
        <f t="shared" si="22"/>
        <v>0</v>
      </c>
      <c r="P40" s="753">
        <f t="shared" si="23"/>
        <v>0</v>
      </c>
      <c r="Q40" s="753">
        <f t="shared" si="24"/>
        <v>0</v>
      </c>
      <c r="R40" s="109"/>
      <c r="S40" s="109"/>
      <c r="T40" s="109"/>
      <c r="U40" s="109"/>
      <c r="V40" s="109"/>
      <c r="W40" s="109"/>
      <c r="X40" s="109"/>
      <c r="Y40" s="109"/>
      <c r="Z40" s="109"/>
      <c r="AA40" s="109"/>
      <c r="AB40" s="109"/>
      <c r="AC40" s="109"/>
      <c r="AD40" s="109"/>
      <c r="AE40" s="109"/>
      <c r="AF40" s="109"/>
      <c r="AG40" s="109"/>
      <c r="AH40" s="109"/>
      <c r="AI40" s="109"/>
      <c r="AJ40" s="109"/>
      <c r="AK40" s="109"/>
      <c r="AL40" s="109"/>
      <c r="AM40" s="109"/>
      <c r="AN40" s="109"/>
      <c r="AO40" s="109"/>
      <c r="AP40" s="109"/>
      <c r="AQ40" s="109"/>
      <c r="AR40" s="109"/>
      <c r="AS40" s="109">
        <f t="shared" si="27"/>
        <v>0</v>
      </c>
      <c r="AT40" s="109">
        <v>0</v>
      </c>
      <c r="AU40" s="109"/>
      <c r="AV40" s="109"/>
      <c r="AW40" s="109"/>
      <c r="AX40" s="109"/>
      <c r="AY40" s="109">
        <f t="shared" si="25"/>
        <v>0</v>
      </c>
      <c r="AZ40" s="109"/>
      <c r="BA40" s="109"/>
      <c r="BB40" s="109"/>
      <c r="BC40" s="109"/>
      <c r="BD40" s="109"/>
      <c r="BE40" s="109"/>
      <c r="BF40" s="109"/>
      <c r="BG40" s="109">
        <f t="shared" si="26"/>
        <v>0</v>
      </c>
    </row>
    <row r="41" spans="1:59">
      <c r="A41" s="804" t="s">
        <v>33</v>
      </c>
      <c r="B41" s="795" t="s">
        <v>939</v>
      </c>
      <c r="C41" s="109">
        <v>200000</v>
      </c>
      <c r="D41" s="109">
        <f t="shared" si="16"/>
        <v>0</v>
      </c>
      <c r="E41" s="109">
        <f t="shared" si="17"/>
        <v>0</v>
      </c>
      <c r="F41" s="109">
        <f t="shared" si="18"/>
        <v>200000</v>
      </c>
      <c r="G41" s="109">
        <v>165667.23000000001</v>
      </c>
      <c r="H41" s="109">
        <f>'CK GASTOS CSN MES 1'!AC$32</f>
        <v>0</v>
      </c>
      <c r="I41" s="109">
        <f>'CK GASTOS CSN MES 2'!AB$100</f>
        <v>0</v>
      </c>
      <c r="J41" s="109">
        <f>'CK GASTOS CSN MES 3'!AB$43</f>
        <v>3399.04</v>
      </c>
      <c r="K41" s="109">
        <f t="shared" si="19"/>
        <v>3399.04</v>
      </c>
      <c r="L41" s="109">
        <f t="shared" si="20"/>
        <v>169066.27000000002</v>
      </c>
      <c r="M41" s="109">
        <f>+'Cert.CSN'!AC43</f>
        <v>169066.27000000002</v>
      </c>
      <c r="N41" s="109">
        <f t="shared" si="21"/>
        <v>0</v>
      </c>
      <c r="O41" s="753">
        <f t="shared" si="22"/>
        <v>30933.729999999981</v>
      </c>
      <c r="P41" s="753">
        <f t="shared" si="23"/>
        <v>30933.729999999981</v>
      </c>
      <c r="Q41" s="753">
        <f t="shared" si="24"/>
        <v>30933.729999999981</v>
      </c>
      <c r="R41" s="109"/>
      <c r="S41" s="109"/>
      <c r="T41" s="109"/>
      <c r="U41" s="109"/>
      <c r="V41" s="109"/>
      <c r="W41" s="109"/>
      <c r="X41" s="109"/>
      <c r="Y41" s="109"/>
      <c r="Z41" s="109"/>
      <c r="AA41" s="109"/>
      <c r="AB41" s="109"/>
      <c r="AC41" s="109"/>
      <c r="AD41" s="109"/>
      <c r="AE41" s="109"/>
      <c r="AF41" s="109"/>
      <c r="AG41" s="109"/>
      <c r="AH41" s="109"/>
      <c r="AI41" s="109"/>
      <c r="AJ41" s="109"/>
      <c r="AK41" s="109"/>
      <c r="AL41" s="109"/>
      <c r="AM41" s="109"/>
      <c r="AN41" s="109"/>
      <c r="AO41" s="109"/>
      <c r="AP41" s="109"/>
      <c r="AQ41" s="109"/>
      <c r="AR41" s="109"/>
      <c r="AS41" s="109">
        <f t="shared" si="27"/>
        <v>0</v>
      </c>
      <c r="AT41" s="109">
        <v>0</v>
      </c>
      <c r="AU41" s="109"/>
      <c r="AV41" s="109"/>
      <c r="AW41" s="109"/>
      <c r="AX41" s="109"/>
      <c r="AY41" s="109">
        <f t="shared" si="25"/>
        <v>0</v>
      </c>
      <c r="AZ41" s="109"/>
      <c r="BA41" s="109"/>
      <c r="BB41" s="109"/>
      <c r="BC41" s="109"/>
      <c r="BD41" s="109"/>
      <c r="BE41" s="109"/>
      <c r="BF41" s="109"/>
      <c r="BG41" s="109">
        <f t="shared" si="26"/>
        <v>0</v>
      </c>
    </row>
    <row r="42" spans="1:59">
      <c r="A42" s="804" t="s">
        <v>34</v>
      </c>
      <c r="B42" s="795" t="s">
        <v>940</v>
      </c>
      <c r="C42" s="109"/>
      <c r="D42" s="109">
        <f t="shared" si="16"/>
        <v>0</v>
      </c>
      <c r="E42" s="109">
        <f t="shared" si="17"/>
        <v>0</v>
      </c>
      <c r="F42" s="109">
        <f t="shared" si="18"/>
        <v>0</v>
      </c>
      <c r="G42" s="109">
        <v>0</v>
      </c>
      <c r="H42" s="109">
        <f>'CK GASTOS CSN MES 1'!AD$32</f>
        <v>0</v>
      </c>
      <c r="I42" s="109">
        <f>'CK GASTOS CSN MES 2'!AC$100</f>
        <v>0</v>
      </c>
      <c r="J42" s="109">
        <f>'CK GASTOS CSN MES 3'!AC$43</f>
        <v>0</v>
      </c>
      <c r="K42" s="109">
        <f t="shared" si="19"/>
        <v>0</v>
      </c>
      <c r="L42" s="109">
        <f t="shared" si="20"/>
        <v>0</v>
      </c>
      <c r="M42" s="109">
        <f>+'Cert.CSN'!AD43</f>
        <v>0</v>
      </c>
      <c r="N42" s="109">
        <f t="shared" si="21"/>
        <v>0</v>
      </c>
      <c r="O42" s="753">
        <f t="shared" si="22"/>
        <v>0</v>
      </c>
      <c r="P42" s="753">
        <f t="shared" si="23"/>
        <v>0</v>
      </c>
      <c r="Q42" s="753">
        <f t="shared" si="24"/>
        <v>0</v>
      </c>
      <c r="R42" s="109"/>
      <c r="S42" s="109"/>
      <c r="T42" s="109"/>
      <c r="U42" s="109"/>
      <c r="V42" s="109"/>
      <c r="W42" s="109"/>
      <c r="X42" s="109"/>
      <c r="Y42" s="109"/>
      <c r="Z42" s="109"/>
      <c r="AA42" s="109"/>
      <c r="AB42" s="109"/>
      <c r="AC42" s="109"/>
      <c r="AD42" s="109"/>
      <c r="AE42" s="109"/>
      <c r="AF42" s="109"/>
      <c r="AG42" s="109"/>
      <c r="AH42" s="109"/>
      <c r="AI42" s="109"/>
      <c r="AJ42" s="109"/>
      <c r="AK42" s="109"/>
      <c r="AL42" s="109"/>
      <c r="AM42" s="109"/>
      <c r="AN42" s="109"/>
      <c r="AO42" s="109"/>
      <c r="AP42" s="109"/>
      <c r="AQ42" s="109"/>
      <c r="AR42" s="109"/>
      <c r="AS42" s="109">
        <f t="shared" si="27"/>
        <v>0</v>
      </c>
      <c r="AT42" s="109">
        <v>0</v>
      </c>
      <c r="AU42" s="109"/>
      <c r="AV42" s="109"/>
      <c r="AW42" s="109"/>
      <c r="AX42" s="109"/>
      <c r="AY42" s="109">
        <f t="shared" si="25"/>
        <v>0</v>
      </c>
      <c r="AZ42" s="109"/>
      <c r="BA42" s="109"/>
      <c r="BB42" s="109"/>
      <c r="BC42" s="109"/>
      <c r="BD42" s="109"/>
      <c r="BE42" s="109"/>
      <c r="BF42" s="109"/>
      <c r="BG42" s="109">
        <f t="shared" si="26"/>
        <v>0</v>
      </c>
    </row>
    <row r="43" spans="1:59">
      <c r="A43" s="804" t="s">
        <v>35</v>
      </c>
      <c r="B43" s="795" t="s">
        <v>941</v>
      </c>
      <c r="C43" s="109"/>
      <c r="D43" s="109">
        <f t="shared" si="16"/>
        <v>0</v>
      </c>
      <c r="E43" s="109">
        <f t="shared" si="17"/>
        <v>0</v>
      </c>
      <c r="F43" s="109">
        <f t="shared" si="18"/>
        <v>0</v>
      </c>
      <c r="G43" s="109">
        <v>0</v>
      </c>
      <c r="H43" s="109">
        <f>'CK GASTOS CSN MES 1'!AE$32</f>
        <v>0</v>
      </c>
      <c r="I43" s="109">
        <f>'CK GASTOS CSN MES 2'!AD$100</f>
        <v>0</v>
      </c>
      <c r="J43" s="109">
        <f>'CK GASTOS CSN MES 3'!AD$43</f>
        <v>0</v>
      </c>
      <c r="K43" s="109">
        <f t="shared" si="19"/>
        <v>0</v>
      </c>
      <c r="L43" s="109">
        <f t="shared" si="20"/>
        <v>0</v>
      </c>
      <c r="M43" s="109">
        <f>+'Cert.CSN'!AE43</f>
        <v>0</v>
      </c>
      <c r="N43" s="109">
        <f t="shared" si="21"/>
        <v>0</v>
      </c>
      <c r="O43" s="753">
        <f t="shared" si="22"/>
        <v>0</v>
      </c>
      <c r="P43" s="753">
        <f t="shared" si="23"/>
        <v>0</v>
      </c>
      <c r="Q43" s="753">
        <f t="shared" si="24"/>
        <v>0</v>
      </c>
      <c r="R43" s="109"/>
      <c r="S43" s="109">
        <v>0</v>
      </c>
      <c r="T43" s="109"/>
      <c r="U43" s="109"/>
      <c r="V43" s="109"/>
      <c r="W43" s="109"/>
      <c r="X43" s="109"/>
      <c r="Y43" s="109"/>
      <c r="Z43" s="109"/>
      <c r="AA43" s="109"/>
      <c r="AB43" s="109"/>
      <c r="AC43" s="109"/>
      <c r="AD43" s="109"/>
      <c r="AE43" s="109"/>
      <c r="AF43" s="109"/>
      <c r="AG43" s="109"/>
      <c r="AH43" s="109"/>
      <c r="AI43" s="109"/>
      <c r="AJ43" s="109"/>
      <c r="AK43" s="109"/>
      <c r="AL43" s="109"/>
      <c r="AM43" s="109"/>
      <c r="AN43" s="109"/>
      <c r="AO43" s="109"/>
      <c r="AP43" s="109"/>
      <c r="AQ43" s="109"/>
      <c r="AR43" s="109"/>
      <c r="AS43" s="109">
        <f t="shared" si="27"/>
        <v>0</v>
      </c>
      <c r="AT43" s="109">
        <v>0</v>
      </c>
      <c r="AU43" s="109"/>
      <c r="AV43" s="109"/>
      <c r="AW43" s="109"/>
      <c r="AX43" s="109"/>
      <c r="AY43" s="109">
        <f t="shared" si="25"/>
        <v>0</v>
      </c>
      <c r="AZ43" s="109"/>
      <c r="BA43" s="109"/>
      <c r="BB43" s="109"/>
      <c r="BC43" s="109"/>
      <c r="BD43" s="109"/>
      <c r="BE43" s="109"/>
      <c r="BF43" s="109"/>
      <c r="BG43" s="109">
        <f t="shared" si="26"/>
        <v>0</v>
      </c>
    </row>
    <row r="44" spans="1:59">
      <c r="A44" s="804" t="s">
        <v>36</v>
      </c>
      <c r="B44" s="795" t="s">
        <v>942</v>
      </c>
      <c r="C44" s="109"/>
      <c r="D44" s="109">
        <f t="shared" si="16"/>
        <v>0</v>
      </c>
      <c r="E44" s="109">
        <f t="shared" si="17"/>
        <v>0</v>
      </c>
      <c r="F44" s="109">
        <f t="shared" si="18"/>
        <v>0</v>
      </c>
      <c r="G44" s="109">
        <v>0</v>
      </c>
      <c r="H44" s="109">
        <f>'CK GASTOS CSN MES 1'!AF$32</f>
        <v>0</v>
      </c>
      <c r="I44" s="109">
        <f>'CK GASTOS CSN MES 2'!AE$100</f>
        <v>0</v>
      </c>
      <c r="J44" s="109">
        <f>'CK GASTOS CSN MES 3'!AE$43</f>
        <v>0</v>
      </c>
      <c r="K44" s="109">
        <f t="shared" si="19"/>
        <v>0</v>
      </c>
      <c r="L44" s="109">
        <f t="shared" si="20"/>
        <v>0</v>
      </c>
      <c r="M44" s="109">
        <f>+'Cert.CSN'!AF43</f>
        <v>0</v>
      </c>
      <c r="N44" s="109">
        <f t="shared" si="21"/>
        <v>0</v>
      </c>
      <c r="O44" s="753">
        <f t="shared" si="22"/>
        <v>0</v>
      </c>
      <c r="P44" s="753">
        <f t="shared" si="23"/>
        <v>0</v>
      </c>
      <c r="Q44" s="753">
        <f t="shared" si="24"/>
        <v>0</v>
      </c>
      <c r="R44" s="109"/>
      <c r="S44" s="109"/>
      <c r="T44" s="109"/>
      <c r="U44" s="109"/>
      <c r="V44" s="109"/>
      <c r="W44" s="109"/>
      <c r="X44" s="109"/>
      <c r="Y44" s="109"/>
      <c r="Z44" s="109"/>
      <c r="AA44" s="109"/>
      <c r="AB44" s="109"/>
      <c r="AC44" s="109"/>
      <c r="AD44" s="109"/>
      <c r="AE44" s="109"/>
      <c r="AF44" s="109"/>
      <c r="AG44" s="109"/>
      <c r="AH44" s="109"/>
      <c r="AI44" s="109"/>
      <c r="AJ44" s="109"/>
      <c r="AK44" s="109"/>
      <c r="AL44" s="109"/>
      <c r="AM44" s="109"/>
      <c r="AN44" s="109"/>
      <c r="AO44" s="109"/>
      <c r="AP44" s="109"/>
      <c r="AQ44" s="109"/>
      <c r="AR44" s="109"/>
      <c r="AS44" s="109">
        <f t="shared" si="27"/>
        <v>0</v>
      </c>
      <c r="AT44" s="109">
        <v>0</v>
      </c>
      <c r="AU44" s="109"/>
      <c r="AV44" s="109"/>
      <c r="AW44" s="109"/>
      <c r="AX44" s="109"/>
      <c r="AY44" s="109">
        <f t="shared" si="25"/>
        <v>0</v>
      </c>
      <c r="AZ44" s="109"/>
      <c r="BA44" s="109"/>
      <c r="BB44" s="109"/>
      <c r="BC44" s="109"/>
      <c r="BD44" s="109"/>
      <c r="BE44" s="109"/>
      <c r="BF44" s="109"/>
      <c r="BG44" s="109">
        <f t="shared" si="26"/>
        <v>0</v>
      </c>
    </row>
    <row r="45" spans="1:59">
      <c r="A45" s="804" t="s">
        <v>37</v>
      </c>
      <c r="B45" s="795" t="s">
        <v>943</v>
      </c>
      <c r="C45" s="109"/>
      <c r="D45" s="109">
        <f t="shared" si="16"/>
        <v>0</v>
      </c>
      <c r="E45" s="109">
        <f t="shared" si="17"/>
        <v>0</v>
      </c>
      <c r="F45" s="109">
        <f t="shared" si="18"/>
        <v>0</v>
      </c>
      <c r="G45" s="109">
        <v>0</v>
      </c>
      <c r="H45" s="109">
        <f>'CK GASTOS CSN MES 1'!AG$32</f>
        <v>0</v>
      </c>
      <c r="I45" s="109">
        <f>'CK GASTOS CSN MES 2'!AF$100</f>
        <v>0</v>
      </c>
      <c r="J45" s="109">
        <f>'CK GASTOS CSN MES 3'!AF$43</f>
        <v>0</v>
      </c>
      <c r="K45" s="109">
        <f t="shared" si="19"/>
        <v>0</v>
      </c>
      <c r="L45" s="109">
        <f t="shared" si="20"/>
        <v>0</v>
      </c>
      <c r="M45" s="109">
        <f>+'Cert.CSN'!AF44</f>
        <v>0</v>
      </c>
      <c r="N45" s="109">
        <f t="shared" si="21"/>
        <v>0</v>
      </c>
      <c r="O45" s="753">
        <f t="shared" si="22"/>
        <v>0</v>
      </c>
      <c r="P45" s="753">
        <f t="shared" si="23"/>
        <v>0</v>
      </c>
      <c r="Q45" s="753">
        <f t="shared" si="24"/>
        <v>0</v>
      </c>
      <c r="R45" s="109"/>
      <c r="S45" s="109"/>
      <c r="T45" s="109"/>
      <c r="U45" s="109"/>
      <c r="V45" s="109"/>
      <c r="W45" s="109"/>
      <c r="X45" s="109"/>
      <c r="Y45" s="109"/>
      <c r="Z45" s="109"/>
      <c r="AA45" s="109"/>
      <c r="AB45" s="109"/>
      <c r="AC45" s="109"/>
      <c r="AD45" s="109"/>
      <c r="AE45" s="109"/>
      <c r="AF45" s="109"/>
      <c r="AG45" s="109"/>
      <c r="AH45" s="109"/>
      <c r="AI45" s="109"/>
      <c r="AJ45" s="109"/>
      <c r="AK45" s="109"/>
      <c r="AL45" s="109"/>
      <c r="AM45" s="109"/>
      <c r="AN45" s="109"/>
      <c r="AO45" s="109"/>
      <c r="AP45" s="109"/>
      <c r="AQ45" s="109"/>
      <c r="AR45" s="109"/>
      <c r="AS45" s="109">
        <f t="shared" si="27"/>
        <v>0</v>
      </c>
      <c r="AT45" s="109">
        <v>0</v>
      </c>
      <c r="AU45" s="109"/>
      <c r="AV45" s="109"/>
      <c r="AW45" s="109"/>
      <c r="AX45" s="109"/>
      <c r="AY45" s="109"/>
      <c r="AZ45" s="109"/>
      <c r="BA45" s="109"/>
      <c r="BB45" s="109"/>
      <c r="BC45" s="109"/>
      <c r="BD45" s="109"/>
      <c r="BE45" s="109"/>
      <c r="BF45" s="109"/>
      <c r="BG45" s="109">
        <f t="shared" si="26"/>
        <v>0</v>
      </c>
    </row>
    <row r="46" spans="1:59">
      <c r="A46" s="804" t="s">
        <v>38</v>
      </c>
      <c r="B46" s="795" t="s">
        <v>944</v>
      </c>
      <c r="C46" s="109"/>
      <c r="D46" s="109">
        <f t="shared" si="16"/>
        <v>0</v>
      </c>
      <c r="E46" s="109">
        <f t="shared" si="17"/>
        <v>0</v>
      </c>
      <c r="F46" s="109">
        <f t="shared" si="18"/>
        <v>0</v>
      </c>
      <c r="G46" s="109">
        <v>0</v>
      </c>
      <c r="H46" s="109">
        <f>'CK GASTOS CSN MES 1'!AH$32</f>
        <v>0</v>
      </c>
      <c r="I46" s="109">
        <f>'CK GASTOS CSN MES 2'!AG$100</f>
        <v>0</v>
      </c>
      <c r="J46" s="109">
        <f>'CK GASTOS CSN MES 3'!AG$43</f>
        <v>0</v>
      </c>
      <c r="K46" s="109">
        <f t="shared" si="19"/>
        <v>0</v>
      </c>
      <c r="L46" s="109">
        <f t="shared" si="20"/>
        <v>0</v>
      </c>
      <c r="M46" s="109">
        <f>+'Cert.CSN'!AG43</f>
        <v>0</v>
      </c>
      <c r="N46" s="109">
        <f t="shared" si="21"/>
        <v>0</v>
      </c>
      <c r="O46" s="753">
        <f t="shared" si="22"/>
        <v>0</v>
      </c>
      <c r="P46" s="753">
        <f t="shared" si="23"/>
        <v>0</v>
      </c>
      <c r="Q46" s="753">
        <f t="shared" si="24"/>
        <v>0</v>
      </c>
      <c r="R46" s="109"/>
      <c r="S46" s="109"/>
      <c r="T46" s="109"/>
      <c r="U46" s="109"/>
      <c r="V46" s="109"/>
      <c r="W46" s="109"/>
      <c r="X46" s="109"/>
      <c r="Y46" s="109"/>
      <c r="Z46" s="109"/>
      <c r="AA46" s="109"/>
      <c r="AB46" s="109"/>
      <c r="AC46" s="109"/>
      <c r="AD46" s="109"/>
      <c r="AE46" s="109"/>
      <c r="AF46" s="109"/>
      <c r="AG46" s="109"/>
      <c r="AH46" s="109"/>
      <c r="AI46" s="109"/>
      <c r="AJ46" s="109"/>
      <c r="AK46" s="109"/>
      <c r="AL46" s="109"/>
      <c r="AM46" s="109"/>
      <c r="AN46" s="109"/>
      <c r="AO46" s="109"/>
      <c r="AP46" s="109"/>
      <c r="AQ46" s="109"/>
      <c r="AR46" s="109"/>
      <c r="AS46" s="109">
        <f t="shared" si="27"/>
        <v>0</v>
      </c>
      <c r="AT46" s="109">
        <v>0</v>
      </c>
      <c r="AU46" s="109"/>
      <c r="AV46" s="109"/>
      <c r="AW46" s="109"/>
      <c r="AX46" s="109"/>
      <c r="AY46" s="109">
        <f t="shared" ref="AY46:AY65" si="28">+AT46+AU46+AV46+AW46+AX46</f>
        <v>0</v>
      </c>
      <c r="AZ46" s="109"/>
      <c r="BA46" s="109"/>
      <c r="BB46" s="109"/>
      <c r="BC46" s="109"/>
      <c r="BD46" s="109"/>
      <c r="BE46" s="109"/>
      <c r="BF46" s="109"/>
      <c r="BG46" s="109">
        <f t="shared" si="26"/>
        <v>0</v>
      </c>
    </row>
    <row r="47" spans="1:59">
      <c r="A47" s="804" t="s">
        <v>39</v>
      </c>
      <c r="B47" s="795" t="s">
        <v>945</v>
      </c>
      <c r="C47" s="109"/>
      <c r="D47" s="109">
        <f t="shared" si="16"/>
        <v>0</v>
      </c>
      <c r="E47" s="109">
        <f t="shared" si="17"/>
        <v>0</v>
      </c>
      <c r="F47" s="109">
        <f t="shared" si="18"/>
        <v>0</v>
      </c>
      <c r="G47" s="109">
        <v>0</v>
      </c>
      <c r="H47" s="109">
        <f>'CK GASTOS CSN MES 1'!AI$32</f>
        <v>0</v>
      </c>
      <c r="I47" s="109">
        <f>'CK GASTOS CSN MES 2'!AH$100</f>
        <v>0</v>
      </c>
      <c r="J47" s="109">
        <f>'CK GASTOS CSN MES 3'!AH$43</f>
        <v>0</v>
      </c>
      <c r="K47" s="109">
        <f t="shared" si="19"/>
        <v>0</v>
      </c>
      <c r="L47" s="109">
        <f t="shared" si="20"/>
        <v>0</v>
      </c>
      <c r="M47" s="109">
        <f>+'Cert.CSN'!AH43</f>
        <v>0</v>
      </c>
      <c r="N47" s="109">
        <f t="shared" si="21"/>
        <v>0</v>
      </c>
      <c r="O47" s="753">
        <f t="shared" si="22"/>
        <v>0</v>
      </c>
      <c r="P47" s="753">
        <f t="shared" si="23"/>
        <v>0</v>
      </c>
      <c r="Q47" s="753">
        <f t="shared" si="24"/>
        <v>0</v>
      </c>
      <c r="R47" s="109"/>
      <c r="S47" s="109"/>
      <c r="T47" s="109"/>
      <c r="U47" s="109"/>
      <c r="V47" s="109"/>
      <c r="W47" s="109"/>
      <c r="X47" s="109"/>
      <c r="Y47" s="109"/>
      <c r="Z47" s="109"/>
      <c r="AA47" s="109"/>
      <c r="AB47" s="109"/>
      <c r="AC47" s="109"/>
      <c r="AD47" s="109"/>
      <c r="AE47" s="109"/>
      <c r="AF47" s="109"/>
      <c r="AG47" s="109"/>
      <c r="AH47" s="109"/>
      <c r="AI47" s="109"/>
      <c r="AJ47" s="109"/>
      <c r="AK47" s="109"/>
      <c r="AL47" s="109"/>
      <c r="AM47" s="109"/>
      <c r="AN47" s="109"/>
      <c r="AO47" s="109"/>
      <c r="AP47" s="109"/>
      <c r="AQ47" s="109"/>
      <c r="AR47" s="109"/>
      <c r="AS47" s="109">
        <f t="shared" si="27"/>
        <v>0</v>
      </c>
      <c r="AT47" s="109">
        <v>0</v>
      </c>
      <c r="AU47" s="109"/>
      <c r="AV47" s="109"/>
      <c r="AW47" s="109"/>
      <c r="AX47" s="109"/>
      <c r="AY47" s="109">
        <f t="shared" si="28"/>
        <v>0</v>
      </c>
      <c r="AZ47" s="109"/>
      <c r="BA47" s="109"/>
      <c r="BB47" s="109"/>
      <c r="BC47" s="109"/>
      <c r="BD47" s="109"/>
      <c r="BE47" s="109"/>
      <c r="BF47" s="109"/>
      <c r="BG47" s="109">
        <f t="shared" si="26"/>
        <v>0</v>
      </c>
    </row>
    <row r="48" spans="1:59">
      <c r="A48" s="804" t="s">
        <v>40</v>
      </c>
      <c r="B48" s="795" t="s">
        <v>946</v>
      </c>
      <c r="C48" s="109"/>
      <c r="D48" s="109">
        <f t="shared" si="16"/>
        <v>0</v>
      </c>
      <c r="E48" s="109">
        <f t="shared" si="17"/>
        <v>0</v>
      </c>
      <c r="F48" s="109">
        <f t="shared" si="18"/>
        <v>0</v>
      </c>
      <c r="G48" s="109">
        <v>0</v>
      </c>
      <c r="H48" s="109">
        <f>'CK GASTOS CSN MES 1'!AJ$32</f>
        <v>0</v>
      </c>
      <c r="I48" s="109">
        <f>'CK GASTOS CSN MES 2'!AI$100</f>
        <v>0</v>
      </c>
      <c r="J48" s="109">
        <f>'CK GASTOS CSN MES 3'!AI$43</f>
        <v>0</v>
      </c>
      <c r="K48" s="109">
        <f t="shared" si="19"/>
        <v>0</v>
      </c>
      <c r="L48" s="109">
        <f t="shared" si="20"/>
        <v>0</v>
      </c>
      <c r="M48" s="109">
        <f>+'Cert.CSN'!AI43</f>
        <v>0</v>
      </c>
      <c r="N48" s="109">
        <f t="shared" si="21"/>
        <v>0</v>
      </c>
      <c r="O48" s="753">
        <f t="shared" si="22"/>
        <v>0</v>
      </c>
      <c r="P48" s="753">
        <f t="shared" si="23"/>
        <v>0</v>
      </c>
      <c r="Q48" s="753">
        <f t="shared" si="24"/>
        <v>0</v>
      </c>
      <c r="R48" s="109"/>
      <c r="S48" s="109"/>
      <c r="T48" s="109"/>
      <c r="U48" s="109"/>
      <c r="V48" s="109"/>
      <c r="W48" s="109"/>
      <c r="X48" s="109"/>
      <c r="Y48" s="109"/>
      <c r="Z48" s="109"/>
      <c r="AA48" s="109"/>
      <c r="AB48" s="109"/>
      <c r="AC48" s="109"/>
      <c r="AD48" s="109"/>
      <c r="AE48" s="109"/>
      <c r="AF48" s="109"/>
      <c r="AG48" s="109"/>
      <c r="AH48" s="109"/>
      <c r="AI48" s="109"/>
      <c r="AJ48" s="109"/>
      <c r="AK48" s="109"/>
      <c r="AL48" s="109"/>
      <c r="AM48" s="109"/>
      <c r="AN48" s="109"/>
      <c r="AO48" s="109"/>
      <c r="AP48" s="109"/>
      <c r="AQ48" s="109"/>
      <c r="AR48" s="109"/>
      <c r="AS48" s="109">
        <f t="shared" si="27"/>
        <v>0</v>
      </c>
      <c r="AT48" s="109">
        <v>0</v>
      </c>
      <c r="AU48" s="109"/>
      <c r="AV48" s="109"/>
      <c r="AW48" s="109"/>
      <c r="AX48" s="109"/>
      <c r="AY48" s="109">
        <f t="shared" si="28"/>
        <v>0</v>
      </c>
      <c r="AZ48" s="109"/>
      <c r="BA48" s="109"/>
      <c r="BB48" s="109"/>
      <c r="BC48" s="109"/>
      <c r="BD48" s="109"/>
      <c r="BE48" s="109"/>
      <c r="BF48" s="109"/>
      <c r="BG48" s="109">
        <f t="shared" si="26"/>
        <v>0</v>
      </c>
    </row>
    <row r="49" spans="1:59">
      <c r="A49" s="804" t="s">
        <v>41</v>
      </c>
      <c r="B49" s="795" t="s">
        <v>947</v>
      </c>
      <c r="C49" s="109"/>
      <c r="D49" s="109">
        <f t="shared" si="16"/>
        <v>0</v>
      </c>
      <c r="E49" s="109">
        <f t="shared" si="17"/>
        <v>0</v>
      </c>
      <c r="F49" s="109">
        <f t="shared" si="18"/>
        <v>0</v>
      </c>
      <c r="G49" s="109">
        <v>0</v>
      </c>
      <c r="H49" s="109">
        <f>'CK GASTOS CSN MES 1'!AK$32</f>
        <v>0</v>
      </c>
      <c r="I49" s="109">
        <f>'CK GASTOS CSN MES 2'!AJ$100</f>
        <v>0</v>
      </c>
      <c r="J49" s="109">
        <f>'CK GASTOS CSN MES 3'!AJ$43</f>
        <v>0</v>
      </c>
      <c r="K49" s="109">
        <f t="shared" si="19"/>
        <v>0</v>
      </c>
      <c r="L49" s="109">
        <f t="shared" si="20"/>
        <v>0</v>
      </c>
      <c r="M49" s="109">
        <f>+'Cert.CSN'!AJ43</f>
        <v>0</v>
      </c>
      <c r="N49" s="109">
        <f t="shared" si="21"/>
        <v>0</v>
      </c>
      <c r="O49" s="753">
        <f t="shared" si="22"/>
        <v>0</v>
      </c>
      <c r="P49" s="753">
        <f t="shared" si="23"/>
        <v>0</v>
      </c>
      <c r="Q49" s="753">
        <f t="shared" si="24"/>
        <v>0</v>
      </c>
      <c r="R49" s="109"/>
      <c r="S49" s="109"/>
      <c r="T49" s="109"/>
      <c r="U49" s="109"/>
      <c r="V49" s="109"/>
      <c r="W49" s="109"/>
      <c r="X49" s="109"/>
      <c r="Y49" s="109"/>
      <c r="Z49" s="109"/>
      <c r="AA49" s="109"/>
      <c r="AB49" s="109"/>
      <c r="AC49" s="109"/>
      <c r="AD49" s="109"/>
      <c r="AE49" s="109"/>
      <c r="AF49" s="109"/>
      <c r="AG49" s="109"/>
      <c r="AH49" s="109"/>
      <c r="AI49" s="109"/>
      <c r="AJ49" s="109"/>
      <c r="AK49" s="109"/>
      <c r="AL49" s="109"/>
      <c r="AM49" s="109"/>
      <c r="AN49" s="109"/>
      <c r="AO49" s="109"/>
      <c r="AP49" s="109"/>
      <c r="AQ49" s="109"/>
      <c r="AR49" s="109"/>
      <c r="AS49" s="109">
        <f t="shared" si="27"/>
        <v>0</v>
      </c>
      <c r="AT49" s="109">
        <v>0</v>
      </c>
      <c r="AU49" s="109"/>
      <c r="AV49" s="109"/>
      <c r="AW49" s="109"/>
      <c r="AX49" s="109"/>
      <c r="AY49" s="109">
        <f t="shared" si="28"/>
        <v>0</v>
      </c>
      <c r="AZ49" s="109"/>
      <c r="BA49" s="109"/>
      <c r="BB49" s="109"/>
      <c r="BC49" s="109"/>
      <c r="BD49" s="109"/>
      <c r="BE49" s="109"/>
      <c r="BF49" s="109"/>
      <c r="BG49" s="109">
        <f t="shared" si="26"/>
        <v>0</v>
      </c>
    </row>
    <row r="50" spans="1:59">
      <c r="A50" s="804" t="s">
        <v>42</v>
      </c>
      <c r="B50" s="795" t="s">
        <v>393</v>
      </c>
      <c r="C50" s="109">
        <v>7500000</v>
      </c>
      <c r="D50" s="109">
        <f t="shared" si="16"/>
        <v>0</v>
      </c>
      <c r="E50" s="109">
        <f t="shared" si="17"/>
        <v>0</v>
      </c>
      <c r="F50" s="109">
        <f t="shared" si="18"/>
        <v>7500000</v>
      </c>
      <c r="G50" s="109">
        <v>3999993.42</v>
      </c>
      <c r="H50" s="109">
        <f>'CK GASTOS CSN MES 1'!AL$32</f>
        <v>0</v>
      </c>
      <c r="I50" s="109">
        <f>'CK GASTOS CSN MES 2'!AK$100</f>
        <v>799998.78</v>
      </c>
      <c r="J50" s="109">
        <f>'CK GASTOS CSN MES 3'!AK$43</f>
        <v>499999.91000000003</v>
      </c>
      <c r="K50" s="109">
        <f t="shared" si="19"/>
        <v>1299998.69</v>
      </c>
      <c r="L50" s="109">
        <f t="shared" si="20"/>
        <v>5299992.1099999994</v>
      </c>
      <c r="M50" s="109">
        <f>+'Cert.CSN'!AK43</f>
        <v>7500000</v>
      </c>
      <c r="N50" s="109">
        <f t="shared" si="21"/>
        <v>-2200007.8900000006</v>
      </c>
      <c r="O50" s="753">
        <f t="shared" si="22"/>
        <v>2200007.8900000006</v>
      </c>
      <c r="P50" s="753">
        <f t="shared" si="23"/>
        <v>0</v>
      </c>
      <c r="Q50" s="753">
        <f t="shared" si="24"/>
        <v>0</v>
      </c>
      <c r="R50" s="109"/>
      <c r="S50" s="109"/>
      <c r="T50" s="109"/>
      <c r="U50" s="109"/>
      <c r="V50" s="109"/>
      <c r="W50" s="109"/>
      <c r="X50" s="109"/>
      <c r="Y50" s="109"/>
      <c r="Z50" s="109"/>
      <c r="AA50" s="109"/>
      <c r="AB50" s="109"/>
      <c r="AC50" s="109"/>
      <c r="AD50" s="109"/>
      <c r="AE50" s="109"/>
      <c r="AF50" s="109"/>
      <c r="AG50" s="109"/>
      <c r="AH50" s="109"/>
      <c r="AI50" s="109"/>
      <c r="AJ50" s="109"/>
      <c r="AK50" s="109"/>
      <c r="AL50" s="109"/>
      <c r="AM50" s="109"/>
      <c r="AN50" s="109"/>
      <c r="AO50" s="109"/>
      <c r="AP50" s="109"/>
      <c r="AQ50" s="109"/>
      <c r="AR50" s="109"/>
      <c r="AS50" s="109">
        <f t="shared" si="27"/>
        <v>0</v>
      </c>
      <c r="AT50" s="109">
        <v>0</v>
      </c>
      <c r="AU50" s="109"/>
      <c r="AV50" s="109"/>
      <c r="AW50" s="109"/>
      <c r="AX50" s="109"/>
      <c r="AY50" s="109">
        <f t="shared" si="28"/>
        <v>0</v>
      </c>
      <c r="AZ50" s="109"/>
      <c r="BA50" s="109"/>
      <c r="BB50" s="109"/>
      <c r="BC50" s="109"/>
      <c r="BD50" s="109"/>
      <c r="BE50" s="109"/>
      <c r="BF50" s="109"/>
      <c r="BG50" s="109">
        <f t="shared" si="26"/>
        <v>0</v>
      </c>
    </row>
    <row r="51" spans="1:59">
      <c r="A51" s="804" t="s">
        <v>43</v>
      </c>
      <c r="B51" s="795" t="s">
        <v>408</v>
      </c>
      <c r="C51" s="109"/>
      <c r="D51" s="109">
        <f t="shared" si="16"/>
        <v>0</v>
      </c>
      <c r="E51" s="109">
        <f t="shared" si="17"/>
        <v>0</v>
      </c>
      <c r="F51" s="109">
        <f t="shared" si="18"/>
        <v>0</v>
      </c>
      <c r="G51" s="109">
        <v>0</v>
      </c>
      <c r="H51" s="109">
        <f>'CK GASTOS CSN MES 1'!AM$32</f>
        <v>0</v>
      </c>
      <c r="I51" s="109">
        <f>'CK GASTOS CSN MES 2'!AL$100</f>
        <v>0</v>
      </c>
      <c r="J51" s="109">
        <f>'CK GASTOS CSN MES 3'!AL$43</f>
        <v>0</v>
      </c>
      <c r="K51" s="109">
        <f t="shared" si="19"/>
        <v>0</v>
      </c>
      <c r="L51" s="109">
        <f t="shared" si="20"/>
        <v>0</v>
      </c>
      <c r="M51" s="109">
        <f>+'Cert.CSN'!AL43</f>
        <v>0</v>
      </c>
      <c r="N51" s="109">
        <f t="shared" si="21"/>
        <v>0</v>
      </c>
      <c r="O51" s="753">
        <f t="shared" si="22"/>
        <v>0</v>
      </c>
      <c r="P51" s="753">
        <f t="shared" si="23"/>
        <v>0</v>
      </c>
      <c r="Q51" s="753">
        <f t="shared" si="24"/>
        <v>0</v>
      </c>
      <c r="R51" s="109"/>
      <c r="S51" s="109"/>
      <c r="T51" s="109"/>
      <c r="U51" s="109"/>
      <c r="V51" s="109"/>
      <c r="W51" s="109"/>
      <c r="X51" s="109"/>
      <c r="Y51" s="109"/>
      <c r="Z51" s="109"/>
      <c r="AA51" s="109"/>
      <c r="AB51" s="109"/>
      <c r="AC51" s="109"/>
      <c r="AD51" s="109"/>
      <c r="AE51" s="109"/>
      <c r="AF51" s="109"/>
      <c r="AG51" s="109"/>
      <c r="AH51" s="109"/>
      <c r="AI51" s="109"/>
      <c r="AJ51" s="109"/>
      <c r="AK51" s="109"/>
      <c r="AL51" s="109"/>
      <c r="AM51" s="109"/>
      <c r="AN51" s="109"/>
      <c r="AO51" s="109"/>
      <c r="AP51" s="109"/>
      <c r="AQ51" s="109"/>
      <c r="AR51" s="109"/>
      <c r="AS51" s="109">
        <f t="shared" si="27"/>
        <v>0</v>
      </c>
      <c r="AT51" s="109">
        <v>0</v>
      </c>
      <c r="AU51" s="109"/>
      <c r="AV51" s="109"/>
      <c r="AW51" s="109"/>
      <c r="AX51" s="109"/>
      <c r="AY51" s="109">
        <f t="shared" si="28"/>
        <v>0</v>
      </c>
      <c r="AZ51" s="109"/>
      <c r="BA51" s="109"/>
      <c r="BB51" s="109"/>
      <c r="BC51" s="109"/>
      <c r="BD51" s="109"/>
      <c r="BE51" s="109"/>
      <c r="BF51" s="109"/>
      <c r="BG51" s="109">
        <f t="shared" si="26"/>
        <v>0</v>
      </c>
    </row>
    <row r="52" spans="1:59">
      <c r="A52" s="804" t="s">
        <v>44</v>
      </c>
      <c r="B52" s="795" t="s">
        <v>385</v>
      </c>
      <c r="C52" s="109"/>
      <c r="D52" s="109">
        <f t="shared" si="16"/>
        <v>0</v>
      </c>
      <c r="E52" s="109">
        <f t="shared" si="17"/>
        <v>0</v>
      </c>
      <c r="F52" s="109">
        <f t="shared" si="18"/>
        <v>0</v>
      </c>
      <c r="G52" s="109">
        <v>0</v>
      </c>
      <c r="H52" s="109">
        <f>'CK GASTOS CSN MES 1'!AN$32</f>
        <v>0</v>
      </c>
      <c r="I52" s="109">
        <f>'CK GASTOS CSN MES 2'!AM$100</f>
        <v>0</v>
      </c>
      <c r="J52" s="109">
        <f>'CK GASTOS CSN MES 3'!AM$43</f>
        <v>0</v>
      </c>
      <c r="K52" s="109">
        <f t="shared" si="19"/>
        <v>0</v>
      </c>
      <c r="L52" s="109">
        <f t="shared" si="20"/>
        <v>0</v>
      </c>
      <c r="M52" s="109">
        <f>+'Cert.CSN'!AM43</f>
        <v>0</v>
      </c>
      <c r="N52" s="109">
        <f t="shared" si="21"/>
        <v>0</v>
      </c>
      <c r="O52" s="753">
        <f t="shared" si="22"/>
        <v>0</v>
      </c>
      <c r="P52" s="753">
        <f t="shared" si="23"/>
        <v>0</v>
      </c>
      <c r="Q52" s="753">
        <f t="shared" si="24"/>
        <v>0</v>
      </c>
      <c r="R52" s="109"/>
      <c r="S52" s="109"/>
      <c r="T52" s="109"/>
      <c r="U52" s="109"/>
      <c r="V52" s="109"/>
      <c r="W52" s="109"/>
      <c r="X52" s="109"/>
      <c r="Y52" s="109"/>
      <c r="Z52" s="109"/>
      <c r="AA52" s="109"/>
      <c r="AB52" s="109"/>
      <c r="AC52" s="109"/>
      <c r="AD52" s="109"/>
      <c r="AE52" s="109"/>
      <c r="AF52" s="109"/>
      <c r="AG52" s="109"/>
      <c r="AH52" s="109"/>
      <c r="AI52" s="109"/>
      <c r="AJ52" s="109"/>
      <c r="AK52" s="109"/>
      <c r="AL52" s="109"/>
      <c r="AM52" s="109"/>
      <c r="AN52" s="109"/>
      <c r="AO52" s="109"/>
      <c r="AP52" s="109"/>
      <c r="AQ52" s="109"/>
      <c r="AR52" s="109"/>
      <c r="AS52" s="109">
        <f t="shared" si="27"/>
        <v>0</v>
      </c>
      <c r="AT52" s="109">
        <v>0</v>
      </c>
      <c r="AU52" s="109"/>
      <c r="AV52" s="109"/>
      <c r="AW52" s="109"/>
      <c r="AX52" s="109"/>
      <c r="AY52" s="109">
        <f t="shared" si="28"/>
        <v>0</v>
      </c>
      <c r="AZ52" s="109"/>
      <c r="BA52" s="109"/>
      <c r="BB52" s="109"/>
      <c r="BC52" s="109"/>
      <c r="BD52" s="109"/>
      <c r="BE52" s="109"/>
      <c r="BF52" s="109"/>
      <c r="BG52" s="109">
        <f t="shared" si="26"/>
        <v>0</v>
      </c>
    </row>
    <row r="53" spans="1:59">
      <c r="A53" s="804" t="s">
        <v>45</v>
      </c>
      <c r="B53" s="795" t="s">
        <v>948</v>
      </c>
      <c r="C53" s="109"/>
      <c r="D53" s="109">
        <f t="shared" si="16"/>
        <v>0</v>
      </c>
      <c r="E53" s="109">
        <f t="shared" si="17"/>
        <v>0</v>
      </c>
      <c r="F53" s="109">
        <f t="shared" si="18"/>
        <v>0</v>
      </c>
      <c r="G53" s="109">
        <v>0</v>
      </c>
      <c r="H53" s="109">
        <f>'CK GASTOS CSN MES 1'!AO$32</f>
        <v>0</v>
      </c>
      <c r="I53" s="109">
        <f>'CK GASTOS CSN MES 2'!AN$100</f>
        <v>0</v>
      </c>
      <c r="J53" s="109">
        <f>'CK GASTOS CSN MES 3'!AN$43</f>
        <v>0</v>
      </c>
      <c r="K53" s="109">
        <f t="shared" si="19"/>
        <v>0</v>
      </c>
      <c r="L53" s="109">
        <f t="shared" si="20"/>
        <v>0</v>
      </c>
      <c r="M53" s="109">
        <f>+'Cert.CSN'!AN43</f>
        <v>0</v>
      </c>
      <c r="N53" s="109">
        <f t="shared" si="21"/>
        <v>0</v>
      </c>
      <c r="O53" s="753">
        <f t="shared" si="22"/>
        <v>0</v>
      </c>
      <c r="P53" s="753">
        <f t="shared" si="23"/>
        <v>0</v>
      </c>
      <c r="Q53" s="753">
        <f t="shared" si="24"/>
        <v>0</v>
      </c>
      <c r="R53" s="109"/>
      <c r="S53" s="109"/>
      <c r="T53" s="109"/>
      <c r="U53" s="109"/>
      <c r="V53" s="109"/>
      <c r="W53" s="109"/>
      <c r="X53" s="109"/>
      <c r="Y53" s="109"/>
      <c r="Z53" s="109"/>
      <c r="AA53" s="109"/>
      <c r="AB53" s="109"/>
      <c r="AC53" s="109"/>
      <c r="AD53" s="109"/>
      <c r="AE53" s="109"/>
      <c r="AF53" s="109"/>
      <c r="AG53" s="109"/>
      <c r="AH53" s="109"/>
      <c r="AI53" s="109"/>
      <c r="AJ53" s="109"/>
      <c r="AK53" s="109"/>
      <c r="AL53" s="109"/>
      <c r="AM53" s="109"/>
      <c r="AN53" s="109"/>
      <c r="AO53" s="109"/>
      <c r="AP53" s="109"/>
      <c r="AQ53" s="109"/>
      <c r="AR53" s="109"/>
      <c r="AS53" s="109">
        <f t="shared" si="27"/>
        <v>0</v>
      </c>
      <c r="AT53" s="109">
        <v>0</v>
      </c>
      <c r="AU53" s="109"/>
      <c r="AV53" s="109"/>
      <c r="AW53" s="109"/>
      <c r="AX53" s="109"/>
      <c r="AY53" s="109">
        <f t="shared" si="28"/>
        <v>0</v>
      </c>
      <c r="AZ53" s="109"/>
      <c r="BA53" s="109"/>
      <c r="BB53" s="109"/>
      <c r="BC53" s="109"/>
      <c r="BD53" s="109"/>
      <c r="BE53" s="109"/>
      <c r="BF53" s="109"/>
      <c r="BG53" s="109">
        <f t="shared" si="26"/>
        <v>0</v>
      </c>
    </row>
    <row r="54" spans="1:59">
      <c r="A54" s="804" t="s">
        <v>46</v>
      </c>
      <c r="B54" s="795" t="s">
        <v>949</v>
      </c>
      <c r="C54" s="109"/>
      <c r="D54" s="109">
        <f t="shared" si="16"/>
        <v>0</v>
      </c>
      <c r="E54" s="109">
        <f t="shared" si="17"/>
        <v>0</v>
      </c>
      <c r="F54" s="109">
        <f t="shared" si="18"/>
        <v>0</v>
      </c>
      <c r="G54" s="109">
        <v>0</v>
      </c>
      <c r="H54" s="109">
        <f>'CK GASTOS CSN MES 1'!AP$32</f>
        <v>0</v>
      </c>
      <c r="I54" s="109">
        <f>'CK GASTOS CSN MES 2'!AO$100</f>
        <v>0</v>
      </c>
      <c r="J54" s="109">
        <f>'CK GASTOS CSN MES 3'!AO$43</f>
        <v>0</v>
      </c>
      <c r="K54" s="109">
        <f t="shared" si="19"/>
        <v>0</v>
      </c>
      <c r="L54" s="109">
        <f t="shared" si="20"/>
        <v>0</v>
      </c>
      <c r="M54" s="109">
        <f>+'Cert.CSN'!AO43</f>
        <v>0</v>
      </c>
      <c r="N54" s="109">
        <f t="shared" si="21"/>
        <v>0</v>
      </c>
      <c r="O54" s="753">
        <f t="shared" si="22"/>
        <v>0</v>
      </c>
      <c r="P54" s="753">
        <f t="shared" si="23"/>
        <v>0</v>
      </c>
      <c r="Q54" s="753">
        <f t="shared" si="24"/>
        <v>0</v>
      </c>
      <c r="R54" s="109"/>
      <c r="S54" s="109"/>
      <c r="T54" s="109"/>
      <c r="U54" s="109"/>
      <c r="V54" s="109"/>
      <c r="W54" s="109"/>
      <c r="X54" s="109"/>
      <c r="Y54" s="109"/>
      <c r="Z54" s="109"/>
      <c r="AA54" s="109"/>
      <c r="AB54" s="109"/>
      <c r="AC54" s="109"/>
      <c r="AD54" s="109"/>
      <c r="AE54" s="109"/>
      <c r="AF54" s="109"/>
      <c r="AG54" s="109"/>
      <c r="AH54" s="109"/>
      <c r="AI54" s="109"/>
      <c r="AJ54" s="109"/>
      <c r="AK54" s="109"/>
      <c r="AL54" s="109"/>
      <c r="AM54" s="109"/>
      <c r="AN54" s="109"/>
      <c r="AO54" s="109"/>
      <c r="AP54" s="109"/>
      <c r="AQ54" s="109"/>
      <c r="AR54" s="109"/>
      <c r="AS54" s="109">
        <f t="shared" si="27"/>
        <v>0</v>
      </c>
      <c r="AT54" s="109">
        <v>0</v>
      </c>
      <c r="AU54" s="109"/>
      <c r="AV54" s="109"/>
      <c r="AW54" s="109"/>
      <c r="AX54" s="109"/>
      <c r="AY54" s="109">
        <f t="shared" si="28"/>
        <v>0</v>
      </c>
      <c r="AZ54" s="109"/>
      <c r="BA54" s="109"/>
      <c r="BB54" s="109"/>
      <c r="BC54" s="109"/>
      <c r="BD54" s="109"/>
      <c r="BE54" s="109"/>
      <c r="BF54" s="109"/>
      <c r="BG54" s="109">
        <f t="shared" si="26"/>
        <v>0</v>
      </c>
    </row>
    <row r="55" spans="1:59">
      <c r="A55" s="804" t="s">
        <v>47</v>
      </c>
      <c r="B55" s="795" t="s">
        <v>950</v>
      </c>
      <c r="C55" s="109">
        <v>350000</v>
      </c>
      <c r="D55" s="109">
        <f t="shared" si="16"/>
        <v>0</v>
      </c>
      <c r="E55" s="109">
        <f t="shared" si="17"/>
        <v>0</v>
      </c>
      <c r="F55" s="109">
        <f t="shared" si="18"/>
        <v>350000</v>
      </c>
      <c r="G55" s="109">
        <v>350000</v>
      </c>
      <c r="H55" s="109">
        <f>'CK GASTOS CSN MES 1'!AQ$32</f>
        <v>0</v>
      </c>
      <c r="I55" s="109">
        <f>'CK GASTOS CSN MES 2'!AP$100</f>
        <v>0</v>
      </c>
      <c r="J55" s="109">
        <f>'CK GASTOS CSN MES 3'!AP$43</f>
        <v>0</v>
      </c>
      <c r="K55" s="109">
        <f t="shared" si="19"/>
        <v>0</v>
      </c>
      <c r="L55" s="109">
        <f t="shared" si="20"/>
        <v>350000</v>
      </c>
      <c r="M55" s="109">
        <f>+'Cert.CSN'!AP43</f>
        <v>350000</v>
      </c>
      <c r="N55" s="109">
        <f t="shared" si="21"/>
        <v>0</v>
      </c>
      <c r="O55" s="753">
        <f t="shared" si="22"/>
        <v>0</v>
      </c>
      <c r="P55" s="753">
        <f t="shared" si="23"/>
        <v>0</v>
      </c>
      <c r="Q55" s="753">
        <f t="shared" si="24"/>
        <v>0</v>
      </c>
      <c r="R55" s="109"/>
      <c r="S55" s="109"/>
      <c r="T55" s="109"/>
      <c r="U55" s="109"/>
      <c r="V55" s="109"/>
      <c r="W55" s="109"/>
      <c r="X55" s="109"/>
      <c r="Y55" s="109"/>
      <c r="Z55" s="109"/>
      <c r="AA55" s="109"/>
      <c r="AB55" s="109"/>
      <c r="AC55" s="109"/>
      <c r="AD55" s="109"/>
      <c r="AE55" s="109"/>
      <c r="AF55" s="109"/>
      <c r="AG55" s="109"/>
      <c r="AH55" s="109"/>
      <c r="AI55" s="109"/>
      <c r="AJ55" s="109"/>
      <c r="AK55" s="109"/>
      <c r="AL55" s="109"/>
      <c r="AM55" s="109"/>
      <c r="AN55" s="109"/>
      <c r="AO55" s="109"/>
      <c r="AP55" s="109"/>
      <c r="AQ55" s="109"/>
      <c r="AR55" s="109"/>
      <c r="AS55" s="109">
        <f t="shared" si="27"/>
        <v>0</v>
      </c>
      <c r="AT55" s="109">
        <v>0</v>
      </c>
      <c r="AU55" s="109"/>
      <c r="AV55" s="109"/>
      <c r="AW55" s="109"/>
      <c r="AX55" s="109"/>
      <c r="AY55" s="109">
        <f t="shared" si="28"/>
        <v>0</v>
      </c>
      <c r="AZ55" s="109"/>
      <c r="BA55" s="109"/>
      <c r="BB55" s="109"/>
      <c r="BC55" s="109"/>
      <c r="BD55" s="109"/>
      <c r="BE55" s="109"/>
      <c r="BF55" s="109"/>
      <c r="BG55" s="109">
        <f t="shared" si="26"/>
        <v>0</v>
      </c>
    </row>
    <row r="56" spans="1:59">
      <c r="A56" s="804" t="s">
        <v>48</v>
      </c>
      <c r="B56" s="795" t="s">
        <v>951</v>
      </c>
      <c r="C56" s="109"/>
      <c r="D56" s="109">
        <f t="shared" si="16"/>
        <v>0</v>
      </c>
      <c r="E56" s="109">
        <f t="shared" si="17"/>
        <v>0</v>
      </c>
      <c r="F56" s="109">
        <f t="shared" si="18"/>
        <v>0</v>
      </c>
      <c r="G56" s="109">
        <v>0</v>
      </c>
      <c r="H56" s="109">
        <f>'CK GASTOS CSN MES 1'!AR$32</f>
        <v>0</v>
      </c>
      <c r="I56" s="109">
        <f>'CK GASTOS CSN MES 2'!AQ$100</f>
        <v>0</v>
      </c>
      <c r="J56" s="109">
        <f>'CK GASTOS CSN MES 3'!AQ$43</f>
        <v>0</v>
      </c>
      <c r="K56" s="109">
        <f t="shared" si="19"/>
        <v>0</v>
      </c>
      <c r="L56" s="109">
        <f t="shared" si="20"/>
        <v>0</v>
      </c>
      <c r="M56" s="109">
        <f>+'Cert.CSN'!AQ43</f>
        <v>0</v>
      </c>
      <c r="N56" s="109">
        <f t="shared" si="21"/>
        <v>0</v>
      </c>
      <c r="O56" s="753">
        <f t="shared" si="22"/>
        <v>0</v>
      </c>
      <c r="P56" s="753">
        <f t="shared" si="23"/>
        <v>0</v>
      </c>
      <c r="Q56" s="753">
        <f t="shared" si="24"/>
        <v>0</v>
      </c>
      <c r="R56" s="109"/>
      <c r="S56" s="109"/>
      <c r="T56" s="109"/>
      <c r="U56" s="109"/>
      <c r="V56" s="109"/>
      <c r="W56" s="109"/>
      <c r="X56" s="109"/>
      <c r="Y56" s="109"/>
      <c r="Z56" s="109"/>
      <c r="AA56" s="109"/>
      <c r="AB56" s="109"/>
      <c r="AC56" s="109"/>
      <c r="AD56" s="109"/>
      <c r="AE56" s="109"/>
      <c r="AF56" s="109"/>
      <c r="AG56" s="109"/>
      <c r="AH56" s="109"/>
      <c r="AI56" s="109"/>
      <c r="AJ56" s="109"/>
      <c r="AK56" s="109"/>
      <c r="AL56" s="109"/>
      <c r="AM56" s="109"/>
      <c r="AN56" s="109"/>
      <c r="AO56" s="109"/>
      <c r="AP56" s="109"/>
      <c r="AQ56" s="109"/>
      <c r="AR56" s="109"/>
      <c r="AS56" s="109">
        <f t="shared" si="27"/>
        <v>0</v>
      </c>
      <c r="AT56" s="109">
        <v>0</v>
      </c>
      <c r="AU56" s="109"/>
      <c r="AV56" s="109"/>
      <c r="AW56" s="109"/>
      <c r="AX56" s="109"/>
      <c r="AY56" s="109">
        <f t="shared" si="28"/>
        <v>0</v>
      </c>
      <c r="AZ56" s="109"/>
      <c r="BA56" s="109"/>
      <c r="BB56" s="109"/>
      <c r="BC56" s="109"/>
      <c r="BD56" s="109"/>
      <c r="BE56" s="109"/>
      <c r="BF56" s="109"/>
      <c r="BG56" s="109">
        <f t="shared" si="26"/>
        <v>0</v>
      </c>
    </row>
    <row r="57" spans="1:59">
      <c r="A57" s="804" t="s">
        <v>49</v>
      </c>
      <c r="B57" s="795" t="s">
        <v>952</v>
      </c>
      <c r="C57" s="109"/>
      <c r="D57" s="109">
        <f t="shared" si="16"/>
        <v>0</v>
      </c>
      <c r="E57" s="109">
        <f t="shared" si="17"/>
        <v>0</v>
      </c>
      <c r="F57" s="109">
        <f t="shared" si="18"/>
        <v>0</v>
      </c>
      <c r="G57" s="109">
        <v>0</v>
      </c>
      <c r="H57" s="109">
        <f>'CK GASTOS CSN MES 1'!AS$32</f>
        <v>0</v>
      </c>
      <c r="I57" s="109">
        <f>'CK GASTOS CSN MES 2'!AR$100</f>
        <v>0</v>
      </c>
      <c r="J57" s="109">
        <f>'CK GASTOS CSN MES 3'!AR$43</f>
        <v>0</v>
      </c>
      <c r="K57" s="109">
        <f t="shared" si="19"/>
        <v>0</v>
      </c>
      <c r="L57" s="109">
        <f t="shared" si="20"/>
        <v>0</v>
      </c>
      <c r="M57" s="109">
        <f>+'Cert.CSN'!AR43</f>
        <v>0</v>
      </c>
      <c r="N57" s="109">
        <f t="shared" si="21"/>
        <v>0</v>
      </c>
      <c r="O57" s="753">
        <f t="shared" si="22"/>
        <v>0</v>
      </c>
      <c r="P57" s="753">
        <f t="shared" si="23"/>
        <v>0</v>
      </c>
      <c r="Q57" s="753">
        <f t="shared" si="24"/>
        <v>0</v>
      </c>
      <c r="R57" s="109"/>
      <c r="S57" s="109"/>
      <c r="T57" s="109"/>
      <c r="U57" s="109"/>
      <c r="V57" s="109"/>
      <c r="W57" s="109"/>
      <c r="X57" s="109"/>
      <c r="Y57" s="109"/>
      <c r="Z57" s="109"/>
      <c r="AA57" s="109"/>
      <c r="AB57" s="109"/>
      <c r="AC57" s="109"/>
      <c r="AD57" s="109"/>
      <c r="AE57" s="109"/>
      <c r="AF57" s="109"/>
      <c r="AG57" s="109"/>
      <c r="AH57" s="109"/>
      <c r="AI57" s="109"/>
      <c r="AJ57" s="109"/>
      <c r="AK57" s="109"/>
      <c r="AL57" s="109"/>
      <c r="AM57" s="109"/>
      <c r="AN57" s="109"/>
      <c r="AO57" s="109"/>
      <c r="AP57" s="109"/>
      <c r="AQ57" s="109"/>
      <c r="AR57" s="109"/>
      <c r="AS57" s="109">
        <f t="shared" si="27"/>
        <v>0</v>
      </c>
      <c r="AT57" s="109">
        <v>0</v>
      </c>
      <c r="AU57" s="109"/>
      <c r="AV57" s="109"/>
      <c r="AW57" s="109"/>
      <c r="AX57" s="109"/>
      <c r="AY57" s="109">
        <f t="shared" si="28"/>
        <v>0</v>
      </c>
      <c r="AZ57" s="109"/>
      <c r="BA57" s="109"/>
      <c r="BB57" s="109"/>
      <c r="BC57" s="109"/>
      <c r="BD57" s="109"/>
      <c r="BE57" s="109"/>
      <c r="BF57" s="109"/>
      <c r="BG57" s="109">
        <f t="shared" si="26"/>
        <v>0</v>
      </c>
    </row>
    <row r="58" spans="1:59">
      <c r="A58" s="804" t="s">
        <v>50</v>
      </c>
      <c r="B58" s="779" t="s">
        <v>953</v>
      </c>
      <c r="C58" s="109"/>
      <c r="D58" s="109">
        <f t="shared" si="16"/>
        <v>0</v>
      </c>
      <c r="E58" s="109">
        <f t="shared" si="17"/>
        <v>0</v>
      </c>
      <c r="F58" s="109">
        <f t="shared" si="18"/>
        <v>0</v>
      </c>
      <c r="G58" s="109"/>
      <c r="H58" s="109"/>
      <c r="I58" s="109"/>
      <c r="J58" s="109"/>
      <c r="K58" s="109"/>
      <c r="L58" s="109"/>
      <c r="M58" s="109">
        <f>+'Cert.CSN'!AS43</f>
        <v>0</v>
      </c>
      <c r="N58" s="109">
        <f t="shared" si="21"/>
        <v>0</v>
      </c>
      <c r="O58" s="753">
        <f t="shared" si="22"/>
        <v>0</v>
      </c>
      <c r="P58" s="753">
        <f t="shared" si="23"/>
        <v>0</v>
      </c>
      <c r="Q58" s="753">
        <f t="shared" si="24"/>
        <v>0</v>
      </c>
      <c r="R58" s="109"/>
      <c r="S58" s="109"/>
      <c r="T58" s="109"/>
      <c r="U58" s="109"/>
      <c r="V58" s="109"/>
      <c r="W58" s="109"/>
      <c r="X58" s="109"/>
      <c r="Y58" s="109"/>
      <c r="Z58" s="109"/>
      <c r="AA58" s="109"/>
      <c r="AB58" s="109"/>
      <c r="AC58" s="109"/>
      <c r="AD58" s="109"/>
      <c r="AE58" s="109"/>
      <c r="AF58" s="109"/>
      <c r="AG58" s="109"/>
      <c r="AH58" s="109"/>
      <c r="AI58" s="109"/>
      <c r="AJ58" s="109"/>
      <c r="AK58" s="109"/>
      <c r="AL58" s="109"/>
      <c r="AM58" s="109"/>
      <c r="AN58" s="109"/>
      <c r="AO58" s="109"/>
      <c r="AP58" s="109"/>
      <c r="AQ58" s="109"/>
      <c r="AR58" s="109"/>
      <c r="AS58" s="109">
        <f t="shared" si="27"/>
        <v>0</v>
      </c>
      <c r="AT58" s="109">
        <v>0</v>
      </c>
      <c r="AU58" s="109"/>
      <c r="AV58" s="109"/>
      <c r="AW58" s="109"/>
      <c r="AX58" s="109"/>
      <c r="AY58" s="109"/>
      <c r="AZ58" s="109"/>
      <c r="BA58" s="109"/>
      <c r="BB58" s="109"/>
      <c r="BC58" s="109"/>
      <c r="BD58" s="109"/>
      <c r="BE58" s="109"/>
      <c r="BF58" s="109"/>
      <c r="BG58" s="109"/>
    </row>
    <row r="59" spans="1:59">
      <c r="A59" s="804" t="s">
        <v>51</v>
      </c>
      <c r="B59" s="795" t="s">
        <v>954</v>
      </c>
      <c r="C59" s="109"/>
      <c r="D59" s="109">
        <f t="shared" si="16"/>
        <v>0</v>
      </c>
      <c r="E59" s="109">
        <f t="shared" si="17"/>
        <v>0</v>
      </c>
      <c r="F59" s="109">
        <f t="shared" si="18"/>
        <v>0</v>
      </c>
      <c r="G59" s="109">
        <v>0</v>
      </c>
      <c r="H59" s="109">
        <f>'CK GASTOS CSN MES 1'!AT$32</f>
        <v>0</v>
      </c>
      <c r="I59" s="109">
        <f>'CK GASTOS CSN MES 2'!AS$100</f>
        <v>0</v>
      </c>
      <c r="J59" s="109">
        <f>'CK GASTOS CSN MES 3'!AS$43</f>
        <v>0</v>
      </c>
      <c r="K59" s="109">
        <f t="shared" si="19"/>
        <v>0</v>
      </c>
      <c r="L59" s="109">
        <f t="shared" si="20"/>
        <v>0</v>
      </c>
      <c r="M59" s="109">
        <f>+'Cert.CSN'!AT43</f>
        <v>0</v>
      </c>
      <c r="N59" s="109">
        <f t="shared" si="21"/>
        <v>0</v>
      </c>
      <c r="O59" s="753">
        <f t="shared" si="22"/>
        <v>0</v>
      </c>
      <c r="P59" s="753">
        <f t="shared" si="23"/>
        <v>0</v>
      </c>
      <c r="Q59" s="753">
        <f t="shared" si="24"/>
        <v>0</v>
      </c>
      <c r="R59" s="109"/>
      <c r="S59" s="109"/>
      <c r="T59" s="109"/>
      <c r="U59" s="109"/>
      <c r="V59" s="109"/>
      <c r="W59" s="109"/>
      <c r="X59" s="109"/>
      <c r="Y59" s="109"/>
      <c r="Z59" s="109"/>
      <c r="AA59" s="109"/>
      <c r="AB59" s="109"/>
      <c r="AC59" s="109"/>
      <c r="AD59" s="109"/>
      <c r="AE59" s="109"/>
      <c r="AF59" s="109"/>
      <c r="AG59" s="109"/>
      <c r="AH59" s="109"/>
      <c r="AI59" s="109"/>
      <c r="AJ59" s="109"/>
      <c r="AK59" s="109"/>
      <c r="AL59" s="109"/>
      <c r="AM59" s="109"/>
      <c r="AN59" s="109"/>
      <c r="AO59" s="109"/>
      <c r="AP59" s="109"/>
      <c r="AQ59" s="109"/>
      <c r="AR59" s="109"/>
      <c r="AS59" s="109">
        <f t="shared" si="27"/>
        <v>0</v>
      </c>
      <c r="AT59" s="109">
        <v>0</v>
      </c>
      <c r="AU59" s="109"/>
      <c r="AV59" s="109"/>
      <c r="AW59" s="109"/>
      <c r="AX59" s="109"/>
      <c r="AY59" s="109">
        <f t="shared" si="28"/>
        <v>0</v>
      </c>
      <c r="AZ59" s="109"/>
      <c r="BA59" s="109"/>
      <c r="BB59" s="109"/>
      <c r="BC59" s="109"/>
      <c r="BD59" s="109"/>
      <c r="BE59" s="109"/>
      <c r="BF59" s="109"/>
      <c r="BG59" s="109">
        <f t="shared" si="26"/>
        <v>0</v>
      </c>
    </row>
    <row r="60" spans="1:59">
      <c r="A60" s="804" t="s">
        <v>52</v>
      </c>
      <c r="B60" s="795" t="s">
        <v>955</v>
      </c>
      <c r="C60" s="109"/>
      <c r="D60" s="109">
        <f t="shared" si="16"/>
        <v>0</v>
      </c>
      <c r="E60" s="109">
        <f t="shared" si="17"/>
        <v>0</v>
      </c>
      <c r="F60" s="109">
        <f t="shared" si="18"/>
        <v>0</v>
      </c>
      <c r="G60" s="109">
        <v>0</v>
      </c>
      <c r="H60" s="109">
        <f>'CK GASTOS CSN MES 1'!AU$32</f>
        <v>0</v>
      </c>
      <c r="I60" s="109">
        <f>'CK GASTOS CSN MES 2'!AT$100</f>
        <v>0</v>
      </c>
      <c r="J60" s="109">
        <f>'CK GASTOS CSN MES 3'!AT$43</f>
        <v>0</v>
      </c>
      <c r="K60" s="109">
        <f t="shared" si="19"/>
        <v>0</v>
      </c>
      <c r="L60" s="109">
        <f t="shared" si="20"/>
        <v>0</v>
      </c>
      <c r="M60" s="109">
        <f>+'Cert.CSN'!AU43</f>
        <v>0</v>
      </c>
      <c r="N60" s="109">
        <f t="shared" si="21"/>
        <v>0</v>
      </c>
      <c r="O60" s="753">
        <f t="shared" si="22"/>
        <v>0</v>
      </c>
      <c r="P60" s="753">
        <f t="shared" si="23"/>
        <v>0</v>
      </c>
      <c r="Q60" s="753">
        <f t="shared" si="24"/>
        <v>0</v>
      </c>
      <c r="R60" s="109"/>
      <c r="S60" s="109"/>
      <c r="T60" s="109"/>
      <c r="U60" s="109"/>
      <c r="V60" s="109"/>
      <c r="W60" s="109"/>
      <c r="X60" s="109"/>
      <c r="Y60" s="109"/>
      <c r="Z60" s="109"/>
      <c r="AA60" s="109"/>
      <c r="AB60" s="109"/>
      <c r="AC60" s="109"/>
      <c r="AD60" s="109"/>
      <c r="AE60" s="109"/>
      <c r="AF60" s="109"/>
      <c r="AG60" s="109"/>
      <c r="AH60" s="109"/>
      <c r="AI60" s="109"/>
      <c r="AJ60" s="109"/>
      <c r="AK60" s="109"/>
      <c r="AL60" s="109"/>
      <c r="AM60" s="109"/>
      <c r="AN60" s="109"/>
      <c r="AO60" s="109"/>
      <c r="AP60" s="109"/>
      <c r="AQ60" s="109"/>
      <c r="AR60" s="109"/>
      <c r="AS60" s="109">
        <f t="shared" si="27"/>
        <v>0</v>
      </c>
      <c r="AT60" s="109">
        <v>0</v>
      </c>
      <c r="AU60" s="109"/>
      <c r="AV60" s="109"/>
      <c r="AW60" s="109"/>
      <c r="AX60" s="109"/>
      <c r="AY60" s="109">
        <f t="shared" si="28"/>
        <v>0</v>
      </c>
      <c r="AZ60" s="109"/>
      <c r="BA60" s="109"/>
      <c r="BB60" s="109"/>
      <c r="BC60" s="109"/>
      <c r="BD60" s="109"/>
      <c r="BE60" s="109"/>
      <c r="BF60" s="109"/>
      <c r="BG60" s="109">
        <f t="shared" si="26"/>
        <v>0</v>
      </c>
    </row>
    <row r="61" spans="1:59">
      <c r="A61" s="804" t="s">
        <v>53</v>
      </c>
      <c r="B61" s="795" t="s">
        <v>391</v>
      </c>
      <c r="C61" s="109"/>
      <c r="D61" s="109">
        <f t="shared" si="16"/>
        <v>0</v>
      </c>
      <c r="E61" s="109">
        <f t="shared" si="17"/>
        <v>0</v>
      </c>
      <c r="F61" s="109">
        <f t="shared" si="18"/>
        <v>0</v>
      </c>
      <c r="G61" s="109">
        <v>0</v>
      </c>
      <c r="H61" s="109">
        <f>'CK GASTOS CSN MES 1'!AV$32</f>
        <v>0</v>
      </c>
      <c r="I61" s="109">
        <f>'CK GASTOS CSN MES 2'!AU$100</f>
        <v>0</v>
      </c>
      <c r="J61" s="109">
        <f>'CK GASTOS CSN MES 3'!AU$43</f>
        <v>0</v>
      </c>
      <c r="K61" s="109">
        <f t="shared" si="19"/>
        <v>0</v>
      </c>
      <c r="L61" s="109">
        <f t="shared" si="20"/>
        <v>0</v>
      </c>
      <c r="M61" s="109">
        <f>+'Cert.CSN'!AV43</f>
        <v>0</v>
      </c>
      <c r="N61" s="109">
        <f t="shared" si="21"/>
        <v>0</v>
      </c>
      <c r="O61" s="753">
        <f t="shared" si="22"/>
        <v>0</v>
      </c>
      <c r="P61" s="753">
        <f t="shared" si="23"/>
        <v>0</v>
      </c>
      <c r="Q61" s="753">
        <f t="shared" si="24"/>
        <v>0</v>
      </c>
      <c r="R61" s="109"/>
      <c r="S61" s="109"/>
      <c r="T61" s="109"/>
      <c r="U61" s="109"/>
      <c r="V61" s="109"/>
      <c r="W61" s="109"/>
      <c r="X61" s="109"/>
      <c r="Y61" s="109"/>
      <c r="Z61" s="109"/>
      <c r="AA61" s="109"/>
      <c r="AB61" s="109"/>
      <c r="AC61" s="109"/>
      <c r="AD61" s="109"/>
      <c r="AE61" s="109"/>
      <c r="AF61" s="109"/>
      <c r="AG61" s="109"/>
      <c r="AH61" s="109"/>
      <c r="AI61" s="109"/>
      <c r="AJ61" s="109"/>
      <c r="AK61" s="109"/>
      <c r="AL61" s="109"/>
      <c r="AM61" s="109"/>
      <c r="AN61" s="109"/>
      <c r="AO61" s="109"/>
      <c r="AP61" s="109"/>
      <c r="AQ61" s="109"/>
      <c r="AR61" s="109"/>
      <c r="AS61" s="109">
        <f t="shared" si="27"/>
        <v>0</v>
      </c>
      <c r="AT61" s="109">
        <v>0</v>
      </c>
      <c r="AU61" s="109"/>
      <c r="AV61" s="109"/>
      <c r="AW61" s="109"/>
      <c r="AX61" s="109"/>
      <c r="AY61" s="109">
        <f t="shared" si="28"/>
        <v>0</v>
      </c>
      <c r="AZ61" s="109"/>
      <c r="BA61" s="109"/>
      <c r="BB61" s="109"/>
      <c r="BC61" s="109"/>
      <c r="BD61" s="109"/>
      <c r="BE61" s="109"/>
      <c r="BF61" s="109"/>
      <c r="BG61" s="109">
        <f t="shared" si="26"/>
        <v>0</v>
      </c>
    </row>
    <row r="62" spans="1:59">
      <c r="A62" s="804" t="s">
        <v>54</v>
      </c>
      <c r="B62" s="795" t="s">
        <v>956</v>
      </c>
      <c r="C62" s="109"/>
      <c r="D62" s="109">
        <f t="shared" si="16"/>
        <v>0</v>
      </c>
      <c r="E62" s="109">
        <f t="shared" si="17"/>
        <v>0</v>
      </c>
      <c r="F62" s="109">
        <f t="shared" si="18"/>
        <v>0</v>
      </c>
      <c r="G62" s="109">
        <v>0</v>
      </c>
      <c r="H62" s="109">
        <f>'CK GASTOS CSN MES 1'!AW$32</f>
        <v>0</v>
      </c>
      <c r="I62" s="109">
        <f>'CK GASTOS CSN MES 2'!AV$100</f>
        <v>0</v>
      </c>
      <c r="J62" s="109">
        <f>'CK GASTOS CSN MES 3'!AV$43</f>
        <v>0</v>
      </c>
      <c r="K62" s="109">
        <f t="shared" si="19"/>
        <v>0</v>
      </c>
      <c r="L62" s="109">
        <f t="shared" si="20"/>
        <v>0</v>
      </c>
      <c r="M62" s="109">
        <f>+'Cert.CSN'!AW43</f>
        <v>0</v>
      </c>
      <c r="N62" s="109">
        <f t="shared" si="21"/>
        <v>0</v>
      </c>
      <c r="O62" s="753">
        <f t="shared" si="22"/>
        <v>0</v>
      </c>
      <c r="P62" s="753">
        <f t="shared" si="23"/>
        <v>0</v>
      </c>
      <c r="Q62" s="753">
        <f t="shared" si="24"/>
        <v>0</v>
      </c>
      <c r="R62" s="109"/>
      <c r="S62" s="109"/>
      <c r="T62" s="109"/>
      <c r="U62" s="109"/>
      <c r="V62" s="109"/>
      <c r="W62" s="109"/>
      <c r="X62" s="109"/>
      <c r="Y62" s="109"/>
      <c r="Z62" s="109"/>
      <c r="AA62" s="109"/>
      <c r="AB62" s="109"/>
      <c r="AC62" s="109"/>
      <c r="AD62" s="109"/>
      <c r="AE62" s="109"/>
      <c r="AF62" s="109"/>
      <c r="AG62" s="109"/>
      <c r="AH62" s="109"/>
      <c r="AI62" s="109"/>
      <c r="AJ62" s="109"/>
      <c r="AK62" s="109"/>
      <c r="AL62" s="109"/>
      <c r="AM62" s="109"/>
      <c r="AN62" s="109"/>
      <c r="AO62" s="109"/>
      <c r="AP62" s="109"/>
      <c r="AQ62" s="109"/>
      <c r="AR62" s="109"/>
      <c r="AS62" s="109">
        <f t="shared" si="27"/>
        <v>0</v>
      </c>
      <c r="AT62" s="109">
        <v>0</v>
      </c>
      <c r="AU62" s="109"/>
      <c r="AV62" s="109"/>
      <c r="AW62" s="109"/>
      <c r="AX62" s="109"/>
      <c r="AY62" s="109">
        <f t="shared" si="28"/>
        <v>0</v>
      </c>
      <c r="AZ62" s="109"/>
      <c r="BA62" s="109"/>
      <c r="BB62" s="109"/>
      <c r="BC62" s="109"/>
      <c r="BD62" s="109"/>
      <c r="BE62" s="109"/>
      <c r="BF62" s="109"/>
      <c r="BG62" s="109">
        <f t="shared" si="26"/>
        <v>0</v>
      </c>
    </row>
    <row r="63" spans="1:59">
      <c r="A63" s="804" t="s">
        <v>55</v>
      </c>
      <c r="B63" s="795" t="s">
        <v>389</v>
      </c>
      <c r="C63" s="109"/>
      <c r="D63" s="109">
        <f t="shared" si="16"/>
        <v>0</v>
      </c>
      <c r="E63" s="109">
        <f t="shared" si="17"/>
        <v>0</v>
      </c>
      <c r="F63" s="109">
        <f t="shared" si="18"/>
        <v>0</v>
      </c>
      <c r="G63" s="109">
        <v>0</v>
      </c>
      <c r="H63" s="109">
        <f>'CK GASTOS CSN MES 1'!AX$32</f>
        <v>0</v>
      </c>
      <c r="I63" s="109">
        <f>'CK GASTOS CSN MES 2'!AW$100</f>
        <v>0</v>
      </c>
      <c r="J63" s="109">
        <f>'CK GASTOS CSN MES 3'!AW$43</f>
        <v>0</v>
      </c>
      <c r="K63" s="109">
        <f t="shared" si="19"/>
        <v>0</v>
      </c>
      <c r="L63" s="109">
        <f t="shared" si="20"/>
        <v>0</v>
      </c>
      <c r="M63" s="109">
        <f>+'Cert.CSN'!AX43</f>
        <v>0</v>
      </c>
      <c r="N63" s="109">
        <f t="shared" si="21"/>
        <v>0</v>
      </c>
      <c r="O63" s="753">
        <f t="shared" si="22"/>
        <v>0</v>
      </c>
      <c r="P63" s="753">
        <f t="shared" si="23"/>
        <v>0</v>
      </c>
      <c r="Q63" s="753">
        <f t="shared" si="24"/>
        <v>0</v>
      </c>
      <c r="R63" s="109"/>
      <c r="S63" s="109"/>
      <c r="T63" s="109"/>
      <c r="U63" s="109"/>
      <c r="V63" s="109"/>
      <c r="W63" s="109"/>
      <c r="X63" s="109"/>
      <c r="Y63" s="109"/>
      <c r="Z63" s="109"/>
      <c r="AA63" s="109"/>
      <c r="AB63" s="109"/>
      <c r="AC63" s="109"/>
      <c r="AD63" s="109"/>
      <c r="AE63" s="109"/>
      <c r="AF63" s="109"/>
      <c r="AG63" s="109"/>
      <c r="AH63" s="109"/>
      <c r="AI63" s="109"/>
      <c r="AJ63" s="109"/>
      <c r="AK63" s="109"/>
      <c r="AL63" s="109"/>
      <c r="AM63" s="109"/>
      <c r="AN63" s="109"/>
      <c r="AO63" s="109"/>
      <c r="AP63" s="109"/>
      <c r="AQ63" s="109"/>
      <c r="AR63" s="109"/>
      <c r="AS63" s="109">
        <f t="shared" si="27"/>
        <v>0</v>
      </c>
      <c r="AT63" s="109">
        <v>0</v>
      </c>
      <c r="AU63" s="109"/>
      <c r="AV63" s="109"/>
      <c r="AW63" s="109"/>
      <c r="AX63" s="109"/>
      <c r="AY63" s="109">
        <f t="shared" si="28"/>
        <v>0</v>
      </c>
      <c r="AZ63" s="109"/>
      <c r="BA63" s="109"/>
      <c r="BB63" s="109"/>
      <c r="BC63" s="109"/>
      <c r="BD63" s="109"/>
      <c r="BE63" s="109"/>
      <c r="BF63" s="109"/>
      <c r="BG63" s="109">
        <f t="shared" si="26"/>
        <v>0</v>
      </c>
    </row>
    <row r="64" spans="1:59">
      <c r="A64" s="804" t="s">
        <v>957</v>
      </c>
      <c r="B64" s="795" t="s">
        <v>958</v>
      </c>
      <c r="C64" s="109"/>
      <c r="D64" s="109">
        <f t="shared" si="16"/>
        <v>0</v>
      </c>
      <c r="E64" s="109">
        <f t="shared" si="17"/>
        <v>0</v>
      </c>
      <c r="F64" s="109">
        <f t="shared" si="18"/>
        <v>0</v>
      </c>
      <c r="G64" s="109">
        <v>0</v>
      </c>
      <c r="H64" s="109">
        <f>'CK GASTOS CSN MES 1'!AY$32</f>
        <v>0</v>
      </c>
      <c r="I64" s="109">
        <f>'CK GASTOS CSN MES 2'!AX$100</f>
        <v>0</v>
      </c>
      <c r="J64" s="109">
        <f>'CK GASTOS CSN MES 3'!AX$43</f>
        <v>0</v>
      </c>
      <c r="K64" s="109">
        <f t="shared" si="19"/>
        <v>0</v>
      </c>
      <c r="L64" s="109">
        <f t="shared" si="20"/>
        <v>0</v>
      </c>
      <c r="M64" s="109">
        <f>+'Cert.CSN'!AY43</f>
        <v>0</v>
      </c>
      <c r="N64" s="109">
        <f t="shared" si="21"/>
        <v>0</v>
      </c>
      <c r="O64" s="753">
        <f t="shared" si="22"/>
        <v>0</v>
      </c>
      <c r="P64" s="753">
        <f t="shared" si="23"/>
        <v>0</v>
      </c>
      <c r="Q64" s="753">
        <f t="shared" si="24"/>
        <v>0</v>
      </c>
      <c r="R64" s="109"/>
      <c r="S64" s="109"/>
      <c r="T64" s="109"/>
      <c r="U64" s="109"/>
      <c r="V64" s="109"/>
      <c r="W64" s="109"/>
      <c r="X64" s="109"/>
      <c r="Y64" s="109"/>
      <c r="Z64" s="109"/>
      <c r="AA64" s="109"/>
      <c r="AB64" s="109"/>
      <c r="AC64" s="109"/>
      <c r="AD64" s="109"/>
      <c r="AE64" s="109"/>
      <c r="AF64" s="109"/>
      <c r="AG64" s="109"/>
      <c r="AH64" s="109"/>
      <c r="AI64" s="109"/>
      <c r="AJ64" s="109"/>
      <c r="AK64" s="109"/>
      <c r="AL64" s="109"/>
      <c r="AM64" s="109"/>
      <c r="AN64" s="109"/>
      <c r="AO64" s="109"/>
      <c r="AP64" s="109"/>
      <c r="AQ64" s="109"/>
      <c r="AR64" s="109"/>
      <c r="AS64" s="109">
        <f t="shared" si="27"/>
        <v>0</v>
      </c>
      <c r="AT64" s="109">
        <v>0</v>
      </c>
      <c r="AU64" s="109"/>
      <c r="AV64" s="109"/>
      <c r="AW64" s="109"/>
      <c r="AX64" s="109"/>
      <c r="AY64" s="109">
        <f t="shared" si="28"/>
        <v>0</v>
      </c>
      <c r="AZ64" s="109"/>
      <c r="BA64" s="109"/>
      <c r="BB64" s="109"/>
      <c r="BC64" s="109"/>
      <c r="BD64" s="109"/>
      <c r="BE64" s="109"/>
      <c r="BF64" s="109"/>
      <c r="BG64" s="109">
        <f t="shared" si="26"/>
        <v>0</v>
      </c>
    </row>
    <row r="65" spans="1:59">
      <c r="A65" s="804" t="s">
        <v>57</v>
      </c>
      <c r="B65" s="795" t="s">
        <v>959</v>
      </c>
      <c r="C65" s="109"/>
      <c r="D65" s="109">
        <f t="shared" si="16"/>
        <v>0</v>
      </c>
      <c r="E65" s="109">
        <f t="shared" si="17"/>
        <v>0</v>
      </c>
      <c r="F65" s="109">
        <f t="shared" si="18"/>
        <v>0</v>
      </c>
      <c r="G65" s="109">
        <v>0</v>
      </c>
      <c r="H65" s="109">
        <f>'CK GASTOS CSN MES 1'!AZ$32</f>
        <v>0</v>
      </c>
      <c r="I65" s="109">
        <f>'CK GASTOS CSN MES 2'!AY$100</f>
        <v>0</v>
      </c>
      <c r="J65" s="109">
        <f>'CK GASTOS CSN MES 3'!AY$43</f>
        <v>0</v>
      </c>
      <c r="K65" s="109">
        <f t="shared" si="19"/>
        <v>0</v>
      </c>
      <c r="L65" s="109">
        <f t="shared" si="20"/>
        <v>0</v>
      </c>
      <c r="M65" s="109">
        <f>+'Cert.CSN'!AZ43</f>
        <v>0</v>
      </c>
      <c r="N65" s="109">
        <f t="shared" si="21"/>
        <v>0</v>
      </c>
      <c r="O65" s="753">
        <f t="shared" si="22"/>
        <v>0</v>
      </c>
      <c r="P65" s="753">
        <f t="shared" si="23"/>
        <v>0</v>
      </c>
      <c r="Q65" s="753">
        <f t="shared" si="24"/>
        <v>0</v>
      </c>
      <c r="R65" s="109"/>
      <c r="S65" s="109"/>
      <c r="T65" s="109"/>
      <c r="U65" s="109"/>
      <c r="V65" s="109"/>
      <c r="W65" s="109"/>
      <c r="X65" s="109"/>
      <c r="Y65" s="109"/>
      <c r="Z65" s="109"/>
      <c r="AA65" s="109"/>
      <c r="AB65" s="109"/>
      <c r="AC65" s="109"/>
      <c r="AD65" s="109"/>
      <c r="AE65" s="109"/>
      <c r="AF65" s="109"/>
      <c r="AG65" s="109"/>
      <c r="AH65" s="109"/>
      <c r="AI65" s="109"/>
      <c r="AJ65" s="109"/>
      <c r="AK65" s="109"/>
      <c r="AL65" s="109"/>
      <c r="AM65" s="109"/>
      <c r="AN65" s="109"/>
      <c r="AO65" s="109"/>
      <c r="AP65" s="109"/>
      <c r="AQ65" s="109"/>
      <c r="AR65" s="109"/>
      <c r="AS65" s="109">
        <f t="shared" si="27"/>
        <v>0</v>
      </c>
      <c r="AT65" s="109">
        <v>0</v>
      </c>
      <c r="AU65" s="109"/>
      <c r="AV65" s="109"/>
      <c r="AW65" s="109"/>
      <c r="AX65" s="109"/>
      <c r="AY65" s="109">
        <f t="shared" si="28"/>
        <v>0</v>
      </c>
      <c r="AZ65" s="109"/>
      <c r="BA65" s="109"/>
      <c r="BB65" s="109"/>
      <c r="BC65" s="109"/>
      <c r="BD65" s="109"/>
      <c r="BE65" s="109"/>
      <c r="BF65" s="109"/>
      <c r="BG65" s="109">
        <f t="shared" si="26"/>
        <v>0</v>
      </c>
    </row>
    <row r="66" spans="1:59">
      <c r="A66" s="804" t="s">
        <v>58</v>
      </c>
      <c r="B66" s="795" t="s">
        <v>1063</v>
      </c>
      <c r="C66" s="109"/>
      <c r="D66" s="109">
        <f t="shared" si="16"/>
        <v>0</v>
      </c>
      <c r="E66" s="109">
        <f t="shared" si="17"/>
        <v>0</v>
      </c>
      <c r="F66" s="109">
        <f t="shared" si="18"/>
        <v>0</v>
      </c>
      <c r="G66" s="109">
        <v>0</v>
      </c>
      <c r="H66" s="109">
        <f>'CK GASTOS CSN MES 1'!BA$32</f>
        <v>0</v>
      </c>
      <c r="I66" s="109">
        <f>'CK GASTOS CSN MES 2'!AZ$100</f>
        <v>0</v>
      </c>
      <c r="J66" s="109">
        <f>'CK GASTOS CSN MES 3'!AZ$43</f>
        <v>0</v>
      </c>
      <c r="K66" s="109">
        <f t="shared" si="19"/>
        <v>0</v>
      </c>
      <c r="L66" s="109">
        <f t="shared" si="20"/>
        <v>0</v>
      </c>
      <c r="M66" s="109">
        <f>+'Cert.CSN'!BA44</f>
        <v>0</v>
      </c>
      <c r="N66" s="109">
        <f t="shared" si="21"/>
        <v>0</v>
      </c>
      <c r="O66" s="753">
        <f t="shared" si="22"/>
        <v>0</v>
      </c>
      <c r="P66" s="753">
        <f t="shared" si="23"/>
        <v>0</v>
      </c>
      <c r="Q66" s="753">
        <f t="shared" si="24"/>
        <v>0</v>
      </c>
      <c r="R66" s="109"/>
      <c r="S66" s="109"/>
      <c r="T66" s="109"/>
      <c r="U66" s="109"/>
      <c r="V66" s="109"/>
      <c r="W66" s="109"/>
      <c r="X66" s="109"/>
      <c r="Y66" s="109"/>
      <c r="Z66" s="109"/>
      <c r="AA66" s="109"/>
      <c r="AB66" s="109"/>
      <c r="AC66" s="109"/>
      <c r="AD66" s="109"/>
      <c r="AE66" s="109"/>
      <c r="AF66" s="109"/>
      <c r="AG66" s="109"/>
      <c r="AH66" s="109"/>
      <c r="AI66" s="109"/>
      <c r="AJ66" s="109"/>
      <c r="AK66" s="109"/>
      <c r="AL66" s="109"/>
      <c r="AM66" s="109"/>
      <c r="AN66" s="109"/>
      <c r="AO66" s="109"/>
      <c r="AP66" s="109"/>
      <c r="AQ66" s="109"/>
      <c r="AR66" s="109"/>
      <c r="AS66" s="109">
        <f t="shared" si="27"/>
        <v>0</v>
      </c>
      <c r="AT66" s="109">
        <v>0</v>
      </c>
      <c r="AU66" s="109"/>
      <c r="AV66" s="109"/>
      <c r="AW66" s="109"/>
      <c r="AX66" s="109"/>
      <c r="AY66" s="109"/>
      <c r="AZ66" s="109"/>
      <c r="BA66" s="109"/>
      <c r="BB66" s="109"/>
      <c r="BC66" s="109"/>
      <c r="BD66" s="109"/>
      <c r="BE66" s="109"/>
      <c r="BF66" s="109"/>
      <c r="BG66" s="109"/>
    </row>
    <row r="67" spans="1:59">
      <c r="A67" s="804" t="s">
        <v>59</v>
      </c>
      <c r="B67" s="795" t="s">
        <v>961</v>
      </c>
      <c r="C67" s="109"/>
      <c r="D67" s="109">
        <f t="shared" si="16"/>
        <v>0</v>
      </c>
      <c r="E67" s="109">
        <f t="shared" si="17"/>
        <v>0</v>
      </c>
      <c r="F67" s="109">
        <f t="shared" si="18"/>
        <v>0</v>
      </c>
      <c r="G67" s="109"/>
      <c r="H67" s="109"/>
      <c r="I67" s="109"/>
      <c r="J67" s="109"/>
      <c r="K67" s="109"/>
      <c r="L67" s="109"/>
      <c r="M67" s="109"/>
      <c r="N67" s="109"/>
      <c r="O67" s="753"/>
      <c r="P67" s="753"/>
      <c r="Q67" s="753"/>
      <c r="R67" s="109"/>
      <c r="S67" s="109"/>
      <c r="T67" s="109"/>
      <c r="U67" s="109"/>
      <c r="V67" s="109"/>
      <c r="W67" s="109"/>
      <c r="X67" s="109"/>
      <c r="Y67" s="109"/>
      <c r="Z67" s="109"/>
      <c r="AA67" s="109"/>
      <c r="AB67" s="109"/>
      <c r="AC67" s="109"/>
      <c r="AD67" s="109"/>
      <c r="AE67" s="109"/>
      <c r="AF67" s="109"/>
      <c r="AG67" s="109"/>
      <c r="AH67" s="109"/>
      <c r="AI67" s="109"/>
      <c r="AJ67" s="109"/>
      <c r="AK67" s="109"/>
      <c r="AL67" s="109"/>
      <c r="AM67" s="109"/>
      <c r="AN67" s="109"/>
      <c r="AO67" s="109"/>
      <c r="AP67" s="109"/>
      <c r="AQ67" s="109"/>
      <c r="AR67" s="109"/>
      <c r="AS67" s="109">
        <f t="shared" si="27"/>
        <v>0</v>
      </c>
      <c r="AT67" s="109">
        <v>0</v>
      </c>
      <c r="AU67" s="109"/>
      <c r="AV67" s="109"/>
      <c r="AW67" s="109"/>
      <c r="AX67" s="109"/>
      <c r="AY67" s="109"/>
      <c r="AZ67" s="109"/>
      <c r="BA67" s="109"/>
      <c r="BB67" s="109"/>
      <c r="BC67" s="109"/>
      <c r="BD67" s="109"/>
      <c r="BE67" s="109"/>
      <c r="BF67" s="109"/>
      <c r="BG67" s="109"/>
    </row>
    <row r="68" spans="1:59">
      <c r="A68" s="804" t="s">
        <v>60</v>
      </c>
      <c r="B68" s="795" t="s">
        <v>962</v>
      </c>
      <c r="C68" s="109"/>
      <c r="D68" s="109">
        <f t="shared" si="16"/>
        <v>0</v>
      </c>
      <c r="E68" s="109">
        <f t="shared" si="17"/>
        <v>0</v>
      </c>
      <c r="F68" s="109">
        <f t="shared" si="18"/>
        <v>0</v>
      </c>
      <c r="G68" s="109">
        <v>0</v>
      </c>
      <c r="H68" s="109">
        <f>'CK GASTOS CSN MES 1'!BB$32</f>
        <v>0</v>
      </c>
      <c r="I68" s="109">
        <f>'CK GASTOS CSN MES 2'!BA$100</f>
        <v>0</v>
      </c>
      <c r="J68" s="109">
        <f>'CK GASTOS CSN MES 3'!BA$43</f>
        <v>0</v>
      </c>
      <c r="K68" s="109">
        <f t="shared" si="19"/>
        <v>0</v>
      </c>
      <c r="L68" s="109">
        <f t="shared" si="20"/>
        <v>0</v>
      </c>
      <c r="M68" s="109">
        <f>+'Cert.CSN'!BB43</f>
        <v>0</v>
      </c>
      <c r="N68" s="109">
        <f t="shared" si="21"/>
        <v>0</v>
      </c>
      <c r="O68" s="753">
        <f t="shared" si="22"/>
        <v>0</v>
      </c>
      <c r="P68" s="753">
        <f t="shared" si="23"/>
        <v>0</v>
      </c>
      <c r="Q68" s="753">
        <f t="shared" si="24"/>
        <v>0</v>
      </c>
      <c r="R68" s="109"/>
      <c r="S68" s="109"/>
      <c r="T68" s="109"/>
      <c r="U68" s="109"/>
      <c r="V68" s="109"/>
      <c r="W68" s="109"/>
      <c r="X68" s="109"/>
      <c r="Y68" s="109"/>
      <c r="Z68" s="109"/>
      <c r="AA68" s="109"/>
      <c r="AB68" s="109"/>
      <c r="AC68" s="109"/>
      <c r="AD68" s="109"/>
      <c r="AE68" s="109"/>
      <c r="AF68" s="109"/>
      <c r="AG68" s="109"/>
      <c r="AH68" s="109"/>
      <c r="AI68" s="109"/>
      <c r="AJ68" s="109"/>
      <c r="AK68" s="109"/>
      <c r="AL68" s="109"/>
      <c r="AM68" s="109"/>
      <c r="AN68" s="109"/>
      <c r="AO68" s="109"/>
      <c r="AP68" s="109"/>
      <c r="AQ68" s="109"/>
      <c r="AR68" s="109"/>
      <c r="AS68" s="109">
        <f t="shared" si="27"/>
        <v>0</v>
      </c>
      <c r="AT68" s="109">
        <v>0</v>
      </c>
      <c r="AU68" s="109"/>
      <c r="AV68" s="109"/>
      <c r="AW68" s="109"/>
      <c r="AX68" s="109"/>
      <c r="AY68" s="109">
        <f>+AT68+AU68+AV68+AW68+AX68</f>
        <v>0</v>
      </c>
      <c r="AZ68" s="109"/>
      <c r="BA68" s="109"/>
      <c r="BB68" s="109"/>
      <c r="BC68" s="109"/>
      <c r="BD68" s="109"/>
      <c r="BE68" s="109"/>
      <c r="BF68" s="109"/>
      <c r="BG68" s="109">
        <f>SUM(AZ68:BC68)</f>
        <v>0</v>
      </c>
    </row>
    <row r="69" spans="1:59">
      <c r="A69" s="804" t="s">
        <v>61</v>
      </c>
      <c r="B69" s="795" t="s">
        <v>963</v>
      </c>
      <c r="C69" s="109"/>
      <c r="D69" s="109">
        <f t="shared" si="16"/>
        <v>0</v>
      </c>
      <c r="E69" s="109">
        <f t="shared" si="17"/>
        <v>0</v>
      </c>
      <c r="F69" s="109">
        <f t="shared" si="18"/>
        <v>0</v>
      </c>
      <c r="G69" s="109">
        <v>0</v>
      </c>
      <c r="H69" s="109">
        <f>'CK GASTOS CSN MES 1'!BC$32</f>
        <v>0</v>
      </c>
      <c r="I69" s="109">
        <f>'CK GASTOS CSN MES 2'!BB$100</f>
        <v>0</v>
      </c>
      <c r="J69" s="109">
        <f>'CK GASTOS CSN MES 3'!BB$43</f>
        <v>0</v>
      </c>
      <c r="K69" s="109">
        <f t="shared" si="19"/>
        <v>0</v>
      </c>
      <c r="L69" s="109">
        <f t="shared" si="20"/>
        <v>0</v>
      </c>
      <c r="M69" s="109">
        <f>+'Cert.CSN'!BC43</f>
        <v>0</v>
      </c>
      <c r="N69" s="109">
        <f t="shared" si="21"/>
        <v>0</v>
      </c>
      <c r="O69" s="753">
        <f t="shared" si="22"/>
        <v>0</v>
      </c>
      <c r="P69" s="753">
        <f t="shared" si="23"/>
        <v>0</v>
      </c>
      <c r="Q69" s="753">
        <f t="shared" si="24"/>
        <v>0</v>
      </c>
      <c r="R69" s="109"/>
      <c r="S69" s="109"/>
      <c r="T69" s="109"/>
      <c r="U69" s="109"/>
      <c r="V69" s="109"/>
      <c r="W69" s="109"/>
      <c r="X69" s="109"/>
      <c r="Y69" s="109"/>
      <c r="Z69" s="109"/>
      <c r="AA69" s="109"/>
      <c r="AB69" s="109"/>
      <c r="AC69" s="109"/>
      <c r="AD69" s="109"/>
      <c r="AE69" s="109"/>
      <c r="AF69" s="109"/>
      <c r="AG69" s="109"/>
      <c r="AH69" s="109"/>
      <c r="AI69" s="109"/>
      <c r="AJ69" s="109"/>
      <c r="AK69" s="109"/>
      <c r="AL69" s="109"/>
      <c r="AM69" s="109"/>
      <c r="AN69" s="109"/>
      <c r="AO69" s="109"/>
      <c r="AP69" s="109"/>
      <c r="AQ69" s="109"/>
      <c r="AR69" s="109"/>
      <c r="AS69" s="109">
        <f t="shared" si="27"/>
        <v>0</v>
      </c>
      <c r="AT69" s="109">
        <v>0</v>
      </c>
      <c r="AU69" s="109"/>
      <c r="AV69" s="109"/>
      <c r="AW69" s="109"/>
      <c r="AX69" s="109"/>
      <c r="AY69" s="109">
        <f>+AT69+AU69+AV69+AW69+AX69</f>
        <v>0</v>
      </c>
      <c r="AZ69" s="109"/>
      <c r="BA69" s="109"/>
      <c r="BB69" s="109"/>
      <c r="BC69" s="109"/>
      <c r="BD69" s="109"/>
      <c r="BE69" s="109"/>
      <c r="BF69" s="109"/>
      <c r="BG69" s="109">
        <f>SUM(AZ69:BC69)</f>
        <v>0</v>
      </c>
    </row>
    <row r="70" spans="1:59">
      <c r="A70" s="802"/>
      <c r="B70" s="803"/>
      <c r="C70" s="109"/>
      <c r="D70" s="109"/>
      <c r="E70" s="109"/>
      <c r="F70" s="109"/>
      <c r="G70" s="109"/>
      <c r="M70" s="109"/>
      <c r="N70" s="109"/>
      <c r="O70" s="109"/>
      <c r="P70" s="805"/>
      <c r="Q70" s="109"/>
      <c r="R70" s="109"/>
      <c r="S70" s="109"/>
      <c r="T70" s="109"/>
      <c r="U70" s="109"/>
      <c r="V70" s="109"/>
      <c r="W70" s="109"/>
      <c r="X70" s="109"/>
      <c r="Y70" s="109"/>
      <c r="Z70" s="109"/>
      <c r="AA70" s="109"/>
      <c r="AB70" s="109"/>
      <c r="AC70" s="109"/>
      <c r="AD70" s="109"/>
      <c r="AE70" s="109"/>
      <c r="AF70" s="109"/>
      <c r="AG70" s="109"/>
      <c r="AH70" s="109"/>
      <c r="AI70" s="109"/>
      <c r="AJ70" s="109"/>
      <c r="AK70" s="109"/>
      <c r="AL70" s="109"/>
      <c r="AM70" s="109"/>
      <c r="AN70" s="109"/>
      <c r="AO70" s="109"/>
      <c r="AP70" s="109"/>
      <c r="AQ70" s="109"/>
      <c r="AR70" s="109"/>
      <c r="AS70" s="109">
        <f>SUM(R70:AH70)</f>
        <v>0</v>
      </c>
      <c r="AT70" s="109">
        <v>0</v>
      </c>
      <c r="AU70" s="109"/>
      <c r="AV70" s="109"/>
      <c r="AW70" s="109"/>
      <c r="AX70" s="109"/>
      <c r="AY70" s="109"/>
      <c r="AZ70" s="109"/>
      <c r="BA70" s="109"/>
      <c r="BB70" s="109"/>
      <c r="BC70" s="109"/>
      <c r="BD70" s="109"/>
      <c r="BE70" s="109"/>
      <c r="BF70" s="109"/>
      <c r="BG70" s="3"/>
    </row>
    <row r="71" spans="1:59" s="801" customFormat="1">
      <c r="A71" s="800" t="s">
        <v>964</v>
      </c>
      <c r="B71" s="789" t="s">
        <v>965</v>
      </c>
      <c r="C71" s="771">
        <f t="shared" ref="C71:P71" si="29">SUM(C73:C92)</f>
        <v>220000</v>
      </c>
      <c r="D71" s="771">
        <f t="shared" si="29"/>
        <v>0</v>
      </c>
      <c r="E71" s="771">
        <f t="shared" si="29"/>
        <v>0</v>
      </c>
      <c r="F71" s="771">
        <f t="shared" si="29"/>
        <v>220000</v>
      </c>
      <c r="G71" s="771">
        <v>173949.76</v>
      </c>
      <c r="H71" s="771">
        <f t="shared" si="29"/>
        <v>0</v>
      </c>
      <c r="I71" s="771">
        <f t="shared" si="29"/>
        <v>29488.81</v>
      </c>
      <c r="J71" s="771">
        <f t="shared" si="29"/>
        <v>0</v>
      </c>
      <c r="K71" s="771">
        <f t="shared" si="29"/>
        <v>29488.81</v>
      </c>
      <c r="L71" s="771">
        <f t="shared" si="29"/>
        <v>203438.57</v>
      </c>
      <c r="M71" s="771">
        <f t="shared" si="29"/>
        <v>203559.76</v>
      </c>
      <c r="N71" s="771">
        <f t="shared" si="29"/>
        <v>-121.18999999999869</v>
      </c>
      <c r="O71" s="771">
        <f t="shared" si="29"/>
        <v>16561.430000000004</v>
      </c>
      <c r="P71" s="771">
        <f t="shared" si="29"/>
        <v>16440.240000000005</v>
      </c>
      <c r="Q71" s="771">
        <f>SUM(Q73:Q92)</f>
        <v>16440.240000000005</v>
      </c>
      <c r="R71" s="771">
        <f t="shared" ref="R71:AI71" si="30">SUM(R73:R92)</f>
        <v>0</v>
      </c>
      <c r="S71" s="771">
        <f t="shared" si="30"/>
        <v>0</v>
      </c>
      <c r="T71" s="771">
        <f t="shared" si="30"/>
        <v>0</v>
      </c>
      <c r="U71" s="771">
        <f t="shared" si="30"/>
        <v>0</v>
      </c>
      <c r="V71" s="771">
        <f t="shared" si="30"/>
        <v>0</v>
      </c>
      <c r="W71" s="771">
        <f t="shared" si="30"/>
        <v>0</v>
      </c>
      <c r="X71" s="771">
        <f t="shared" si="30"/>
        <v>0</v>
      </c>
      <c r="Y71" s="771">
        <f t="shared" si="30"/>
        <v>0</v>
      </c>
      <c r="Z71" s="771">
        <f t="shared" si="30"/>
        <v>0</v>
      </c>
      <c r="AA71" s="771">
        <f t="shared" si="30"/>
        <v>0</v>
      </c>
      <c r="AB71" s="771">
        <f t="shared" si="30"/>
        <v>0</v>
      </c>
      <c r="AC71" s="771">
        <f t="shared" si="30"/>
        <v>0</v>
      </c>
      <c r="AD71" s="771">
        <f t="shared" si="30"/>
        <v>0</v>
      </c>
      <c r="AE71" s="771">
        <f t="shared" si="30"/>
        <v>0</v>
      </c>
      <c r="AF71" s="771">
        <f t="shared" si="30"/>
        <v>0</v>
      </c>
      <c r="AG71" s="771">
        <f t="shared" si="30"/>
        <v>0</v>
      </c>
      <c r="AH71" s="771">
        <f t="shared" si="30"/>
        <v>0</v>
      </c>
      <c r="AI71" s="771">
        <f t="shared" si="30"/>
        <v>0</v>
      </c>
      <c r="AJ71" s="771"/>
      <c r="AK71" s="771"/>
      <c r="AL71" s="771"/>
      <c r="AM71" s="771"/>
      <c r="AN71" s="771"/>
      <c r="AO71" s="771"/>
      <c r="AP71" s="771"/>
      <c r="AQ71" s="771"/>
      <c r="AR71" s="771"/>
      <c r="AS71" s="771">
        <f t="shared" ref="AS71:BG71" si="31">SUM(AS73:AS92)</f>
        <v>0</v>
      </c>
      <c r="AT71" s="109">
        <v>0</v>
      </c>
      <c r="AU71" s="771">
        <f t="shared" si="31"/>
        <v>0</v>
      </c>
      <c r="AV71" s="771">
        <f t="shared" si="31"/>
        <v>0</v>
      </c>
      <c r="AW71" s="771">
        <f t="shared" si="31"/>
        <v>0</v>
      </c>
      <c r="AX71" s="771">
        <f t="shared" si="31"/>
        <v>0</v>
      </c>
      <c r="AY71" s="771">
        <f t="shared" si="31"/>
        <v>0</v>
      </c>
      <c r="AZ71" s="771">
        <f t="shared" si="31"/>
        <v>0</v>
      </c>
      <c r="BA71" s="771">
        <f t="shared" si="31"/>
        <v>0</v>
      </c>
      <c r="BB71" s="771">
        <f t="shared" si="31"/>
        <v>0</v>
      </c>
      <c r="BC71" s="771">
        <f t="shared" si="31"/>
        <v>0</v>
      </c>
      <c r="BD71" s="771">
        <f t="shared" si="31"/>
        <v>0</v>
      </c>
      <c r="BE71" s="771">
        <f t="shared" si="31"/>
        <v>0</v>
      </c>
      <c r="BF71" s="771">
        <f t="shared" si="31"/>
        <v>0</v>
      </c>
      <c r="BG71" s="771">
        <f t="shared" si="31"/>
        <v>0</v>
      </c>
    </row>
    <row r="72" spans="1:59">
      <c r="A72" s="802"/>
      <c r="B72" s="803"/>
      <c r="C72" s="109"/>
      <c r="D72" s="109"/>
      <c r="E72" s="109"/>
      <c r="F72" s="109"/>
      <c r="G72" s="109"/>
      <c r="H72" s="109"/>
      <c r="I72" s="109"/>
      <c r="J72" s="109"/>
      <c r="K72" s="109"/>
      <c r="L72" s="109"/>
      <c r="M72" s="109"/>
      <c r="N72" s="109"/>
      <c r="O72" s="109"/>
      <c r="P72" s="753"/>
      <c r="Q72" s="109"/>
      <c r="R72" s="109"/>
      <c r="S72" s="109"/>
      <c r="T72" s="109"/>
      <c r="U72" s="109"/>
      <c r="V72" s="109"/>
      <c r="W72" s="109"/>
      <c r="X72" s="109"/>
      <c r="Y72" s="109"/>
      <c r="Z72" s="109"/>
      <c r="AA72" s="109"/>
      <c r="AB72" s="109"/>
      <c r="AC72" s="109"/>
      <c r="AD72" s="109"/>
      <c r="AE72" s="109"/>
      <c r="AF72" s="109"/>
      <c r="AG72" s="109"/>
      <c r="AH72" s="109"/>
      <c r="AI72" s="109"/>
      <c r="AJ72" s="109"/>
      <c r="AK72" s="109"/>
      <c r="AL72" s="109"/>
      <c r="AM72" s="109"/>
      <c r="AN72" s="109"/>
      <c r="AO72" s="109"/>
      <c r="AP72" s="109"/>
      <c r="AQ72" s="109"/>
      <c r="AR72" s="109"/>
      <c r="AS72" s="109"/>
      <c r="AT72" s="109">
        <v>0</v>
      </c>
      <c r="AU72" s="109"/>
      <c r="AV72" s="109"/>
      <c r="AW72" s="109"/>
      <c r="AX72" s="109"/>
      <c r="AY72" s="109"/>
      <c r="AZ72" s="109"/>
      <c r="BA72" s="109"/>
      <c r="BB72" s="109"/>
      <c r="BC72" s="109"/>
      <c r="BD72" s="109"/>
      <c r="BE72" s="109"/>
      <c r="BF72" s="109"/>
      <c r="BG72" s="3"/>
    </row>
    <row r="73" spans="1:59">
      <c r="A73" s="804" t="s">
        <v>62</v>
      </c>
      <c r="B73" s="795" t="s">
        <v>966</v>
      </c>
      <c r="C73" s="109">
        <v>0</v>
      </c>
      <c r="D73" s="109">
        <f t="shared" ref="D73:D92" si="32">+BG73</f>
        <v>0</v>
      </c>
      <c r="E73" s="109">
        <f t="shared" ref="E73:E92" si="33">+AS73+AY73</f>
        <v>0</v>
      </c>
      <c r="F73" s="109">
        <f t="shared" ref="F73:F92" si="34">+C73+D73+E73</f>
        <v>0</v>
      </c>
      <c r="G73" s="109">
        <v>0</v>
      </c>
      <c r="H73" s="109">
        <f>'CK GASTOS CSN MES 1'!BD$32</f>
        <v>0</v>
      </c>
      <c r="I73" s="109">
        <f>'CK GASTOS CSN MES 2'!BC$100</f>
        <v>0</v>
      </c>
      <c r="J73" s="109">
        <f>'CK GASTOS CSN MES 3'!BC$43</f>
        <v>0</v>
      </c>
      <c r="K73" s="109">
        <f t="shared" ref="K73:K92" si="35">SUM(H73:J73)</f>
        <v>0</v>
      </c>
      <c r="L73" s="109">
        <f t="shared" ref="L73:L92" si="36">+K73+G73</f>
        <v>0</v>
      </c>
      <c r="M73" s="109">
        <f>+'Cert.CSN'!BD43</f>
        <v>0</v>
      </c>
      <c r="N73" s="109">
        <f t="shared" ref="N73:N92" si="37">IF(M73&gt;0,(L73-M73),0)</f>
        <v>0</v>
      </c>
      <c r="O73" s="753">
        <f t="shared" ref="O73:O92" si="38">F73-L73</f>
        <v>0</v>
      </c>
      <c r="P73" s="753">
        <f>+F73-M73</f>
        <v>0</v>
      </c>
      <c r="Q73" s="753">
        <f t="shared" ref="Q73:Q96" si="39">IF(N73&gt;0,(F73-L73-N73),(F73-L73+N73))</f>
        <v>0</v>
      </c>
      <c r="R73" s="109"/>
      <c r="S73" s="109"/>
      <c r="T73" s="109"/>
      <c r="U73" s="109"/>
      <c r="V73" s="109"/>
      <c r="W73" s="109"/>
      <c r="X73" s="109"/>
      <c r="Y73" s="109"/>
      <c r="Z73" s="109"/>
      <c r="AA73" s="109"/>
      <c r="AB73" s="109"/>
      <c r="AC73" s="109"/>
      <c r="AD73" s="109"/>
      <c r="AE73" s="109"/>
      <c r="AF73" s="109"/>
      <c r="AG73" s="109"/>
      <c r="AH73" s="109"/>
      <c r="AI73" s="109"/>
      <c r="AJ73" s="109"/>
      <c r="AK73" s="109"/>
      <c r="AL73" s="109"/>
      <c r="AM73" s="109"/>
      <c r="AN73" s="109"/>
      <c r="AO73" s="109"/>
      <c r="AP73" s="109"/>
      <c r="AQ73" s="109"/>
      <c r="AR73" s="109"/>
      <c r="AS73" s="109">
        <f t="shared" ref="AS73:AS92" si="40">SUM(R73:AI73)</f>
        <v>0</v>
      </c>
      <c r="AT73" s="109">
        <v>0</v>
      </c>
      <c r="AU73" s="109"/>
      <c r="AV73" s="109"/>
      <c r="AW73" s="109"/>
      <c r="AX73" s="109"/>
      <c r="AY73" s="109">
        <f t="shared" ref="AY73:AY92" si="41">+AT73+AU73+AV73+AW73+AX73</f>
        <v>0</v>
      </c>
      <c r="AZ73" s="109"/>
      <c r="BA73" s="109"/>
      <c r="BB73" s="109"/>
      <c r="BC73" s="109"/>
      <c r="BD73" s="109"/>
      <c r="BE73" s="109"/>
      <c r="BF73" s="109"/>
      <c r="BG73" s="109">
        <f t="shared" ref="BG73:BG92" si="42">SUM(AZ73:BC73)</f>
        <v>0</v>
      </c>
    </row>
    <row r="74" spans="1:59">
      <c r="A74" s="804" t="s">
        <v>63</v>
      </c>
      <c r="B74" s="795" t="s">
        <v>967</v>
      </c>
      <c r="C74" s="109">
        <v>20000</v>
      </c>
      <c r="D74" s="109">
        <f t="shared" si="32"/>
        <v>0</v>
      </c>
      <c r="E74" s="109">
        <f t="shared" si="33"/>
        <v>0</v>
      </c>
      <c r="F74" s="109">
        <f t="shared" si="34"/>
        <v>20000</v>
      </c>
      <c r="G74" s="109">
        <v>0</v>
      </c>
      <c r="H74" s="109">
        <f>'CK GASTOS CSN MES 1'!BE$32</f>
        <v>0</v>
      </c>
      <c r="I74" s="109">
        <f>'CK GASTOS CSN MES 2'!BD$100</f>
        <v>19878.810000000001</v>
      </c>
      <c r="J74" s="109">
        <f>'CK GASTOS CSN MES 3'!BD$43</f>
        <v>0</v>
      </c>
      <c r="K74" s="109">
        <f t="shared" si="35"/>
        <v>19878.810000000001</v>
      </c>
      <c r="L74" s="109">
        <f t="shared" si="36"/>
        <v>19878.810000000001</v>
      </c>
      <c r="M74" s="109">
        <f>+'Cert.CSN'!BE43</f>
        <v>20000</v>
      </c>
      <c r="N74" s="109">
        <f t="shared" si="37"/>
        <v>-121.18999999999869</v>
      </c>
      <c r="O74" s="753">
        <f t="shared" si="38"/>
        <v>121.18999999999869</v>
      </c>
      <c r="P74" s="753">
        <f t="shared" ref="P74:P92" si="43">+F74-M74</f>
        <v>0</v>
      </c>
      <c r="Q74" s="753">
        <f t="shared" si="39"/>
        <v>0</v>
      </c>
      <c r="R74" s="109"/>
      <c r="S74" s="109"/>
      <c r="T74" s="109"/>
      <c r="U74" s="109"/>
      <c r="V74" s="109"/>
      <c r="W74" s="109"/>
      <c r="X74" s="109"/>
      <c r="Y74" s="109"/>
      <c r="Z74" s="109"/>
      <c r="AA74" s="109"/>
      <c r="AB74" s="109"/>
      <c r="AC74" s="109"/>
      <c r="AD74" s="109"/>
      <c r="AE74" s="109"/>
      <c r="AF74" s="109"/>
      <c r="AG74" s="109"/>
      <c r="AH74" s="109"/>
      <c r="AI74" s="109"/>
      <c r="AJ74" s="109"/>
      <c r="AK74" s="109"/>
      <c r="AL74" s="109"/>
      <c r="AM74" s="109"/>
      <c r="AN74" s="109"/>
      <c r="AO74" s="109"/>
      <c r="AP74" s="109"/>
      <c r="AQ74" s="109"/>
      <c r="AR74" s="109"/>
      <c r="AS74" s="109">
        <f t="shared" si="40"/>
        <v>0</v>
      </c>
      <c r="AT74" s="109">
        <v>0</v>
      </c>
      <c r="AU74" s="109"/>
      <c r="AV74" s="109"/>
      <c r="AW74" s="109"/>
      <c r="AX74" s="109"/>
      <c r="AY74" s="109">
        <f t="shared" si="41"/>
        <v>0</v>
      </c>
      <c r="AZ74" s="109"/>
      <c r="BA74" s="109"/>
      <c r="BB74" s="109"/>
      <c r="BC74" s="109"/>
      <c r="BD74" s="109"/>
      <c r="BE74" s="109"/>
      <c r="BF74" s="109"/>
      <c r="BG74" s="109">
        <f t="shared" si="42"/>
        <v>0</v>
      </c>
    </row>
    <row r="75" spans="1:59">
      <c r="A75" s="804" t="s">
        <v>64</v>
      </c>
      <c r="B75" s="795" t="s">
        <v>968</v>
      </c>
      <c r="C75" s="109">
        <v>100000</v>
      </c>
      <c r="D75" s="109">
        <f t="shared" si="32"/>
        <v>0</v>
      </c>
      <c r="E75" s="109">
        <f t="shared" si="33"/>
        <v>0</v>
      </c>
      <c r="F75" s="109">
        <f t="shared" si="34"/>
        <v>100000</v>
      </c>
      <c r="G75" s="109">
        <v>73949.759999999995</v>
      </c>
      <c r="H75" s="109">
        <f>'CK GASTOS CSN MES 1'!BF$32</f>
        <v>0</v>
      </c>
      <c r="I75" s="109">
        <f>'CK GASTOS CSN MES 2'!BE$100</f>
        <v>9610</v>
      </c>
      <c r="J75" s="109">
        <f>'CK GASTOS CSN MES 3'!BE$43</f>
        <v>0</v>
      </c>
      <c r="K75" s="109">
        <f t="shared" si="35"/>
        <v>9610</v>
      </c>
      <c r="L75" s="109">
        <f t="shared" si="36"/>
        <v>83559.759999999995</v>
      </c>
      <c r="M75" s="109">
        <f>+'Cert.CSN'!BF43</f>
        <v>83559.759999999995</v>
      </c>
      <c r="N75" s="109">
        <f t="shared" si="37"/>
        <v>0</v>
      </c>
      <c r="O75" s="753">
        <f t="shared" si="38"/>
        <v>16440.240000000005</v>
      </c>
      <c r="P75" s="753">
        <f t="shared" si="43"/>
        <v>16440.240000000005</v>
      </c>
      <c r="Q75" s="753">
        <f t="shared" si="39"/>
        <v>16440.240000000005</v>
      </c>
      <c r="R75" s="109"/>
      <c r="S75" s="109"/>
      <c r="T75" s="109"/>
      <c r="U75" s="109"/>
      <c r="V75" s="109"/>
      <c r="W75" s="109"/>
      <c r="X75" s="109"/>
      <c r="Y75" s="109"/>
      <c r="Z75" s="109"/>
      <c r="AA75" s="109"/>
      <c r="AB75" s="109"/>
      <c r="AC75" s="109"/>
      <c r="AD75" s="109"/>
      <c r="AE75" s="109"/>
      <c r="AF75" s="109"/>
      <c r="AG75" s="109"/>
      <c r="AH75" s="109"/>
      <c r="AI75" s="109"/>
      <c r="AJ75" s="109"/>
      <c r="AK75" s="109"/>
      <c r="AL75" s="109"/>
      <c r="AM75" s="109"/>
      <c r="AN75" s="109"/>
      <c r="AO75" s="109"/>
      <c r="AP75" s="109"/>
      <c r="AQ75" s="109"/>
      <c r="AR75" s="109"/>
      <c r="AS75" s="109">
        <f t="shared" si="40"/>
        <v>0</v>
      </c>
      <c r="AT75" s="109">
        <v>0</v>
      </c>
      <c r="AU75" s="109"/>
      <c r="AV75" s="109"/>
      <c r="AW75" s="109"/>
      <c r="AX75" s="109"/>
      <c r="AY75" s="109">
        <f t="shared" si="41"/>
        <v>0</v>
      </c>
      <c r="AZ75" s="109"/>
      <c r="BA75" s="109"/>
      <c r="BB75" s="109"/>
      <c r="BC75" s="109"/>
      <c r="BD75" s="109"/>
      <c r="BE75" s="109"/>
      <c r="BF75" s="109"/>
      <c r="BG75" s="109">
        <f t="shared" si="42"/>
        <v>0</v>
      </c>
    </row>
    <row r="76" spans="1:59">
      <c r="A76" s="804" t="s">
        <v>65</v>
      </c>
      <c r="B76" s="795" t="s">
        <v>969</v>
      </c>
      <c r="C76" s="109"/>
      <c r="D76" s="109">
        <f t="shared" si="32"/>
        <v>0</v>
      </c>
      <c r="E76" s="109">
        <f t="shared" si="33"/>
        <v>0</v>
      </c>
      <c r="F76" s="109">
        <f t="shared" si="34"/>
        <v>0</v>
      </c>
      <c r="G76" s="109">
        <v>0</v>
      </c>
      <c r="H76" s="109">
        <f>'CK GASTOS CSN MES 1'!BG$32</f>
        <v>0</v>
      </c>
      <c r="I76" s="109">
        <f>'CK GASTOS CSN MES 2'!BF$100</f>
        <v>0</v>
      </c>
      <c r="J76" s="109">
        <f>'CK GASTOS CSN MES 3'!BF$43</f>
        <v>0</v>
      </c>
      <c r="K76" s="109">
        <f t="shared" si="35"/>
        <v>0</v>
      </c>
      <c r="L76" s="109">
        <f t="shared" si="36"/>
        <v>0</v>
      </c>
      <c r="M76" s="109">
        <f>+'Cert.CSN'!BG43</f>
        <v>0</v>
      </c>
      <c r="N76" s="109">
        <f t="shared" si="37"/>
        <v>0</v>
      </c>
      <c r="O76" s="753">
        <f t="shared" si="38"/>
        <v>0</v>
      </c>
      <c r="P76" s="753">
        <f t="shared" si="43"/>
        <v>0</v>
      </c>
      <c r="Q76" s="753">
        <f t="shared" si="39"/>
        <v>0</v>
      </c>
      <c r="R76" s="109"/>
      <c r="S76" s="109"/>
      <c r="T76" s="109"/>
      <c r="U76" s="109"/>
      <c r="V76" s="109"/>
      <c r="W76" s="109"/>
      <c r="X76" s="109"/>
      <c r="Y76" s="109"/>
      <c r="Z76" s="109"/>
      <c r="AA76" s="109"/>
      <c r="AB76" s="109"/>
      <c r="AC76" s="109"/>
      <c r="AD76" s="109"/>
      <c r="AE76" s="109"/>
      <c r="AF76" s="109"/>
      <c r="AG76" s="109"/>
      <c r="AH76" s="109"/>
      <c r="AI76" s="109"/>
      <c r="AJ76" s="109"/>
      <c r="AK76" s="109"/>
      <c r="AL76" s="109"/>
      <c r="AM76" s="109"/>
      <c r="AN76" s="109"/>
      <c r="AO76" s="109"/>
      <c r="AP76" s="109"/>
      <c r="AQ76" s="109"/>
      <c r="AR76" s="109"/>
      <c r="AS76" s="109">
        <f t="shared" si="40"/>
        <v>0</v>
      </c>
      <c r="AT76" s="109">
        <v>0</v>
      </c>
      <c r="AU76" s="109"/>
      <c r="AV76" s="109"/>
      <c r="AW76" s="109"/>
      <c r="AX76" s="109"/>
      <c r="AY76" s="109">
        <f t="shared" si="41"/>
        <v>0</v>
      </c>
      <c r="AZ76" s="109"/>
      <c r="BA76" s="109"/>
      <c r="BB76" s="109"/>
      <c r="BC76" s="109"/>
      <c r="BD76" s="109"/>
      <c r="BE76" s="109"/>
      <c r="BF76" s="109"/>
      <c r="BG76" s="109">
        <f t="shared" si="42"/>
        <v>0</v>
      </c>
    </row>
    <row r="77" spans="1:59">
      <c r="A77" s="804" t="s">
        <v>66</v>
      </c>
      <c r="B77" s="795" t="s">
        <v>970</v>
      </c>
      <c r="C77" s="109"/>
      <c r="D77" s="109">
        <f t="shared" si="32"/>
        <v>0</v>
      </c>
      <c r="E77" s="109">
        <f t="shared" si="33"/>
        <v>0</v>
      </c>
      <c r="F77" s="109">
        <f t="shared" si="34"/>
        <v>0</v>
      </c>
      <c r="G77" s="109">
        <v>0</v>
      </c>
      <c r="H77" s="109">
        <f>'CK GASTOS CSN MES 1'!BH$32</f>
        <v>0</v>
      </c>
      <c r="I77" s="109">
        <f>'CK GASTOS CSN MES 2'!BG$100</f>
        <v>0</v>
      </c>
      <c r="J77" s="109">
        <f>'CK GASTOS CSN MES 3'!BG$43</f>
        <v>0</v>
      </c>
      <c r="K77" s="109">
        <f t="shared" si="35"/>
        <v>0</v>
      </c>
      <c r="L77" s="109">
        <f t="shared" si="36"/>
        <v>0</v>
      </c>
      <c r="M77" s="109">
        <f>+'Cert.CSN'!BH43</f>
        <v>0</v>
      </c>
      <c r="N77" s="109">
        <f t="shared" si="37"/>
        <v>0</v>
      </c>
      <c r="O77" s="753">
        <f t="shared" si="38"/>
        <v>0</v>
      </c>
      <c r="P77" s="753">
        <f t="shared" si="43"/>
        <v>0</v>
      </c>
      <c r="Q77" s="753">
        <f t="shared" si="39"/>
        <v>0</v>
      </c>
      <c r="R77" s="109"/>
      <c r="S77" s="109"/>
      <c r="T77" s="109"/>
      <c r="U77" s="109"/>
      <c r="V77" s="109"/>
      <c r="W77" s="109"/>
      <c r="X77" s="109"/>
      <c r="Y77" s="109"/>
      <c r="Z77" s="109"/>
      <c r="AA77" s="109"/>
      <c r="AB77" s="109"/>
      <c r="AC77" s="109"/>
      <c r="AD77" s="109"/>
      <c r="AE77" s="109"/>
      <c r="AF77" s="109"/>
      <c r="AG77" s="109"/>
      <c r="AH77" s="109"/>
      <c r="AI77" s="109"/>
      <c r="AJ77" s="109"/>
      <c r="AK77" s="109"/>
      <c r="AL77" s="109"/>
      <c r="AM77" s="109"/>
      <c r="AN77" s="109"/>
      <c r="AO77" s="109"/>
      <c r="AP77" s="109"/>
      <c r="AQ77" s="109"/>
      <c r="AR77" s="109"/>
      <c r="AS77" s="109">
        <f t="shared" si="40"/>
        <v>0</v>
      </c>
      <c r="AT77" s="109">
        <v>0</v>
      </c>
      <c r="AU77" s="109"/>
      <c r="AV77" s="109"/>
      <c r="AW77" s="109"/>
      <c r="AX77" s="109"/>
      <c r="AY77" s="109">
        <f t="shared" si="41"/>
        <v>0</v>
      </c>
      <c r="AZ77" s="109"/>
      <c r="BA77" s="109"/>
      <c r="BB77" s="109"/>
      <c r="BC77" s="109"/>
      <c r="BD77" s="109"/>
      <c r="BE77" s="109"/>
      <c r="BF77" s="109"/>
      <c r="BG77" s="109">
        <f t="shared" si="42"/>
        <v>0</v>
      </c>
    </row>
    <row r="78" spans="1:59">
      <c r="A78" s="804" t="s">
        <v>67</v>
      </c>
      <c r="B78" s="795" t="s">
        <v>971</v>
      </c>
      <c r="C78" s="109"/>
      <c r="D78" s="109">
        <f t="shared" si="32"/>
        <v>0</v>
      </c>
      <c r="E78" s="109">
        <f t="shared" si="33"/>
        <v>0</v>
      </c>
      <c r="F78" s="109">
        <f t="shared" si="34"/>
        <v>0</v>
      </c>
      <c r="G78" s="109">
        <v>0</v>
      </c>
      <c r="H78" s="109">
        <f>'CK GASTOS CSN MES 1'!BI$32</f>
        <v>0</v>
      </c>
      <c r="I78" s="109">
        <f>'CK GASTOS CSN MES 2'!BH$100</f>
        <v>0</v>
      </c>
      <c r="J78" s="109">
        <f>'CK GASTOS CSN MES 3'!BH$43</f>
        <v>0</v>
      </c>
      <c r="K78" s="109">
        <f t="shared" si="35"/>
        <v>0</v>
      </c>
      <c r="L78" s="109">
        <f t="shared" si="36"/>
        <v>0</v>
      </c>
      <c r="M78" s="109">
        <f>+'Cert.CSN'!BI43</f>
        <v>0</v>
      </c>
      <c r="N78" s="109">
        <f t="shared" si="37"/>
        <v>0</v>
      </c>
      <c r="O78" s="753">
        <f t="shared" si="38"/>
        <v>0</v>
      </c>
      <c r="P78" s="753">
        <f t="shared" si="43"/>
        <v>0</v>
      </c>
      <c r="Q78" s="753">
        <f t="shared" si="39"/>
        <v>0</v>
      </c>
      <c r="R78" s="109"/>
      <c r="S78" s="109"/>
      <c r="T78" s="109"/>
      <c r="U78" s="109"/>
      <c r="V78" s="109"/>
      <c r="W78" s="109"/>
      <c r="X78" s="109"/>
      <c r="Y78" s="109"/>
      <c r="Z78" s="109"/>
      <c r="AA78" s="109"/>
      <c r="AB78" s="109"/>
      <c r="AC78" s="109"/>
      <c r="AD78" s="109"/>
      <c r="AE78" s="109"/>
      <c r="AF78" s="109"/>
      <c r="AG78" s="109"/>
      <c r="AH78" s="109"/>
      <c r="AI78" s="109"/>
      <c r="AJ78" s="109"/>
      <c r="AK78" s="109"/>
      <c r="AL78" s="109"/>
      <c r="AM78" s="109"/>
      <c r="AN78" s="109"/>
      <c r="AO78" s="109"/>
      <c r="AP78" s="109"/>
      <c r="AQ78" s="109"/>
      <c r="AR78" s="109"/>
      <c r="AS78" s="109">
        <f t="shared" si="40"/>
        <v>0</v>
      </c>
      <c r="AT78" s="109">
        <v>0</v>
      </c>
      <c r="AU78" s="109"/>
      <c r="AV78" s="109"/>
      <c r="AW78" s="109"/>
      <c r="AX78" s="109"/>
      <c r="AY78" s="109">
        <f t="shared" si="41"/>
        <v>0</v>
      </c>
      <c r="AZ78" s="109"/>
      <c r="BA78" s="109"/>
      <c r="BB78" s="109"/>
      <c r="BC78" s="109"/>
      <c r="BD78" s="109"/>
      <c r="BE78" s="109"/>
      <c r="BF78" s="109"/>
      <c r="BG78" s="109">
        <f t="shared" si="42"/>
        <v>0</v>
      </c>
    </row>
    <row r="79" spans="1:59">
      <c r="A79" s="804" t="s">
        <v>68</v>
      </c>
      <c r="B79" s="795" t="s">
        <v>972</v>
      </c>
      <c r="C79" s="109"/>
      <c r="D79" s="109">
        <f t="shared" si="32"/>
        <v>0</v>
      </c>
      <c r="E79" s="109">
        <f t="shared" si="33"/>
        <v>0</v>
      </c>
      <c r="F79" s="109">
        <f t="shared" si="34"/>
        <v>0</v>
      </c>
      <c r="G79" s="109">
        <v>0</v>
      </c>
      <c r="H79" s="109">
        <f>'CK GASTOS CSN MES 1'!BJ$32</f>
        <v>0</v>
      </c>
      <c r="I79" s="109">
        <f>'CK GASTOS CSN MES 2'!BI$100</f>
        <v>0</v>
      </c>
      <c r="J79" s="109">
        <f>'CK GASTOS CSN MES 3'!BI$43</f>
        <v>0</v>
      </c>
      <c r="K79" s="109">
        <f t="shared" si="35"/>
        <v>0</v>
      </c>
      <c r="L79" s="109">
        <f t="shared" si="36"/>
        <v>0</v>
      </c>
      <c r="M79" s="109">
        <f>+'Cert.CSN'!BJ43</f>
        <v>0</v>
      </c>
      <c r="N79" s="109">
        <f t="shared" si="37"/>
        <v>0</v>
      </c>
      <c r="O79" s="753">
        <f t="shared" si="38"/>
        <v>0</v>
      </c>
      <c r="P79" s="753">
        <f t="shared" si="43"/>
        <v>0</v>
      </c>
      <c r="Q79" s="753">
        <f t="shared" si="39"/>
        <v>0</v>
      </c>
      <c r="R79" s="109"/>
      <c r="S79" s="109"/>
      <c r="T79" s="109"/>
      <c r="U79" s="109"/>
      <c r="V79" s="109"/>
      <c r="W79" s="109"/>
      <c r="X79" s="109"/>
      <c r="Y79" s="109"/>
      <c r="Z79" s="109"/>
      <c r="AA79" s="109"/>
      <c r="AB79" s="109"/>
      <c r="AC79" s="109"/>
      <c r="AD79" s="109"/>
      <c r="AE79" s="109"/>
      <c r="AF79" s="109"/>
      <c r="AG79" s="109"/>
      <c r="AH79" s="109"/>
      <c r="AI79" s="109"/>
      <c r="AJ79" s="109"/>
      <c r="AK79" s="109"/>
      <c r="AL79" s="109"/>
      <c r="AM79" s="109"/>
      <c r="AN79" s="109"/>
      <c r="AO79" s="109"/>
      <c r="AP79" s="109"/>
      <c r="AQ79" s="109"/>
      <c r="AR79" s="109"/>
      <c r="AS79" s="109">
        <f t="shared" si="40"/>
        <v>0</v>
      </c>
      <c r="AT79" s="109">
        <v>0</v>
      </c>
      <c r="AU79" s="109"/>
      <c r="AV79" s="109"/>
      <c r="AW79" s="109"/>
      <c r="AX79" s="109"/>
      <c r="AY79" s="109">
        <f t="shared" si="41"/>
        <v>0</v>
      </c>
      <c r="AZ79" s="109"/>
      <c r="BA79" s="109"/>
      <c r="BB79" s="109"/>
      <c r="BC79" s="109"/>
      <c r="BD79" s="109"/>
      <c r="BE79" s="109"/>
      <c r="BF79" s="109"/>
      <c r="BG79" s="109">
        <f t="shared" si="42"/>
        <v>0</v>
      </c>
    </row>
    <row r="80" spans="1:59">
      <c r="A80" s="804" t="s">
        <v>69</v>
      </c>
      <c r="B80" s="795" t="s">
        <v>973</v>
      </c>
      <c r="C80" s="109"/>
      <c r="D80" s="109">
        <f t="shared" si="32"/>
        <v>0</v>
      </c>
      <c r="E80" s="109">
        <f t="shared" si="33"/>
        <v>0</v>
      </c>
      <c r="F80" s="109">
        <f t="shared" si="34"/>
        <v>0</v>
      </c>
      <c r="G80" s="109">
        <v>0</v>
      </c>
      <c r="H80" s="109">
        <f>'CK GASTOS CSN MES 1'!BK$32</f>
        <v>0</v>
      </c>
      <c r="I80" s="109">
        <f>'CK GASTOS CSN MES 2'!BJ$100</f>
        <v>0</v>
      </c>
      <c r="J80" s="109">
        <f>'CK GASTOS CSN MES 3'!BJ$43</f>
        <v>0</v>
      </c>
      <c r="K80" s="109">
        <f t="shared" si="35"/>
        <v>0</v>
      </c>
      <c r="L80" s="109">
        <f t="shared" si="36"/>
        <v>0</v>
      </c>
      <c r="M80" s="109">
        <f>+'Cert.CSN'!BK43</f>
        <v>0</v>
      </c>
      <c r="N80" s="109">
        <f t="shared" si="37"/>
        <v>0</v>
      </c>
      <c r="O80" s="753">
        <f t="shared" si="38"/>
        <v>0</v>
      </c>
      <c r="P80" s="753">
        <f t="shared" si="43"/>
        <v>0</v>
      </c>
      <c r="Q80" s="753">
        <f t="shared" si="39"/>
        <v>0</v>
      </c>
      <c r="R80" s="109"/>
      <c r="S80" s="109"/>
      <c r="T80" s="109"/>
      <c r="U80" s="109"/>
      <c r="V80" s="109"/>
      <c r="W80" s="109"/>
      <c r="X80" s="109"/>
      <c r="Y80" s="109"/>
      <c r="Z80" s="109"/>
      <c r="AA80" s="109"/>
      <c r="AB80" s="109"/>
      <c r="AC80" s="109"/>
      <c r="AD80" s="109"/>
      <c r="AE80" s="109"/>
      <c r="AF80" s="109"/>
      <c r="AG80" s="109"/>
      <c r="AH80" s="109"/>
      <c r="AI80" s="109"/>
      <c r="AJ80" s="109"/>
      <c r="AK80" s="109"/>
      <c r="AL80" s="109"/>
      <c r="AM80" s="109"/>
      <c r="AN80" s="109"/>
      <c r="AO80" s="109"/>
      <c r="AP80" s="109"/>
      <c r="AQ80" s="109"/>
      <c r="AR80" s="109"/>
      <c r="AS80" s="109">
        <f t="shared" si="40"/>
        <v>0</v>
      </c>
      <c r="AT80" s="109">
        <v>0</v>
      </c>
      <c r="AU80" s="109"/>
      <c r="AV80" s="109"/>
      <c r="AW80" s="109"/>
      <c r="AX80" s="109"/>
      <c r="AY80" s="109">
        <f t="shared" si="41"/>
        <v>0</v>
      </c>
      <c r="AZ80" s="109"/>
      <c r="BA80" s="109"/>
      <c r="BB80" s="109"/>
      <c r="BC80" s="109"/>
      <c r="BD80" s="109"/>
      <c r="BE80" s="109"/>
      <c r="BF80" s="109"/>
      <c r="BG80" s="109">
        <f t="shared" si="42"/>
        <v>0</v>
      </c>
    </row>
    <row r="81" spans="1:59">
      <c r="A81" s="804" t="s">
        <v>70</v>
      </c>
      <c r="B81" s="795" t="s">
        <v>974</v>
      </c>
      <c r="C81" s="109"/>
      <c r="D81" s="109">
        <f t="shared" si="32"/>
        <v>0</v>
      </c>
      <c r="E81" s="109">
        <f t="shared" si="33"/>
        <v>0</v>
      </c>
      <c r="F81" s="109">
        <f t="shared" si="34"/>
        <v>0</v>
      </c>
      <c r="G81" s="109">
        <v>0</v>
      </c>
      <c r="H81" s="109">
        <f>'CK GASTOS CSN MES 1'!BL$32</f>
        <v>0</v>
      </c>
      <c r="I81" s="109">
        <f>'CK GASTOS CSN MES 2'!BK$100</f>
        <v>0</v>
      </c>
      <c r="J81" s="109">
        <f>'CK GASTOS CSN MES 3'!BK$43</f>
        <v>0</v>
      </c>
      <c r="K81" s="109">
        <f t="shared" si="35"/>
        <v>0</v>
      </c>
      <c r="L81" s="109">
        <f t="shared" si="36"/>
        <v>0</v>
      </c>
      <c r="M81" s="109">
        <f>+'Cert.CSN'!BL43</f>
        <v>0</v>
      </c>
      <c r="N81" s="109">
        <f t="shared" si="37"/>
        <v>0</v>
      </c>
      <c r="O81" s="753">
        <f t="shared" si="38"/>
        <v>0</v>
      </c>
      <c r="P81" s="753">
        <f t="shared" si="43"/>
        <v>0</v>
      </c>
      <c r="Q81" s="753">
        <f t="shared" si="39"/>
        <v>0</v>
      </c>
      <c r="R81" s="109"/>
      <c r="S81" s="109"/>
      <c r="T81" s="109"/>
      <c r="U81" s="109"/>
      <c r="V81" s="109"/>
      <c r="W81" s="109"/>
      <c r="X81" s="109"/>
      <c r="Y81" s="109"/>
      <c r="Z81" s="109"/>
      <c r="AA81" s="109"/>
      <c r="AB81" s="109"/>
      <c r="AC81" s="109"/>
      <c r="AD81" s="109"/>
      <c r="AE81" s="109"/>
      <c r="AF81" s="109"/>
      <c r="AG81" s="109"/>
      <c r="AH81" s="109"/>
      <c r="AI81" s="109"/>
      <c r="AJ81" s="109"/>
      <c r="AK81" s="109"/>
      <c r="AL81" s="109"/>
      <c r="AM81" s="109"/>
      <c r="AN81" s="109"/>
      <c r="AO81" s="109"/>
      <c r="AP81" s="109"/>
      <c r="AQ81" s="109"/>
      <c r="AR81" s="109"/>
      <c r="AS81" s="109">
        <f t="shared" si="40"/>
        <v>0</v>
      </c>
      <c r="AT81" s="109">
        <v>0</v>
      </c>
      <c r="AU81" s="109"/>
      <c r="AV81" s="109"/>
      <c r="AW81" s="109"/>
      <c r="AX81" s="109"/>
      <c r="AY81" s="109">
        <f t="shared" si="41"/>
        <v>0</v>
      </c>
      <c r="AZ81" s="109"/>
      <c r="BA81" s="109"/>
      <c r="BB81" s="109"/>
      <c r="BC81" s="109"/>
      <c r="BD81" s="109"/>
      <c r="BE81" s="109"/>
      <c r="BF81" s="109"/>
      <c r="BG81" s="109">
        <f t="shared" si="42"/>
        <v>0</v>
      </c>
    </row>
    <row r="82" spans="1:59">
      <c r="A82" s="804" t="s">
        <v>71</v>
      </c>
      <c r="B82" s="795" t="s">
        <v>975</v>
      </c>
      <c r="C82" s="109"/>
      <c r="D82" s="109">
        <f t="shared" si="32"/>
        <v>0</v>
      </c>
      <c r="E82" s="109">
        <f t="shared" si="33"/>
        <v>0</v>
      </c>
      <c r="F82" s="109">
        <f t="shared" si="34"/>
        <v>0</v>
      </c>
      <c r="G82" s="109">
        <v>0</v>
      </c>
      <c r="H82" s="109">
        <f>'CK GASTOS CSN MES 1'!BM$32</f>
        <v>0</v>
      </c>
      <c r="I82" s="109">
        <f>'CK GASTOS CSN MES 2'!BL$100</f>
        <v>0</v>
      </c>
      <c r="J82" s="109">
        <f>'CK GASTOS CSN MES 3'!BL$43</f>
        <v>0</v>
      </c>
      <c r="K82" s="109">
        <f t="shared" si="35"/>
        <v>0</v>
      </c>
      <c r="L82" s="109">
        <f t="shared" si="36"/>
        <v>0</v>
      </c>
      <c r="M82" s="109">
        <f>+'Cert.CSN'!BM43</f>
        <v>0</v>
      </c>
      <c r="N82" s="109">
        <f t="shared" si="37"/>
        <v>0</v>
      </c>
      <c r="O82" s="753">
        <f t="shared" si="38"/>
        <v>0</v>
      </c>
      <c r="P82" s="753">
        <f t="shared" si="43"/>
        <v>0</v>
      </c>
      <c r="Q82" s="753">
        <f t="shared" si="39"/>
        <v>0</v>
      </c>
      <c r="R82" s="109"/>
      <c r="S82" s="109"/>
      <c r="U82" s="109"/>
      <c r="V82" s="109"/>
      <c r="W82" s="109"/>
      <c r="X82" s="109"/>
      <c r="Y82" s="109"/>
      <c r="Z82" s="109"/>
      <c r="AA82" s="109"/>
      <c r="AB82" s="109"/>
      <c r="AC82" s="109"/>
      <c r="AD82" s="109"/>
      <c r="AE82" s="109"/>
      <c r="AF82" s="109"/>
      <c r="AG82" s="109"/>
      <c r="AH82" s="109"/>
      <c r="AI82" s="109"/>
      <c r="AJ82" s="109"/>
      <c r="AK82" s="109"/>
      <c r="AL82" s="109"/>
      <c r="AM82" s="109"/>
      <c r="AN82" s="109"/>
      <c r="AO82" s="109"/>
      <c r="AP82" s="109"/>
      <c r="AQ82" s="109"/>
      <c r="AR82" s="109"/>
      <c r="AS82" s="109">
        <f t="shared" si="40"/>
        <v>0</v>
      </c>
      <c r="AT82" s="109">
        <v>0</v>
      </c>
      <c r="AU82" s="109"/>
      <c r="AV82" s="109"/>
      <c r="AW82" s="109"/>
      <c r="AX82" s="109"/>
      <c r="AY82" s="109">
        <f t="shared" si="41"/>
        <v>0</v>
      </c>
      <c r="AZ82" s="109"/>
      <c r="BA82" s="109"/>
      <c r="BB82" s="109"/>
      <c r="BC82" s="109"/>
      <c r="BD82" s="109"/>
      <c r="BE82" s="109"/>
      <c r="BF82" s="109"/>
      <c r="BG82" s="109">
        <f t="shared" si="42"/>
        <v>0</v>
      </c>
    </row>
    <row r="83" spans="1:59">
      <c r="A83" s="804" t="s">
        <v>72</v>
      </c>
      <c r="B83" s="795" t="s">
        <v>976</v>
      </c>
      <c r="C83" s="109"/>
      <c r="D83" s="109">
        <f t="shared" si="32"/>
        <v>0</v>
      </c>
      <c r="E83" s="109">
        <f t="shared" si="33"/>
        <v>0</v>
      </c>
      <c r="F83" s="109">
        <f t="shared" si="34"/>
        <v>0</v>
      </c>
      <c r="G83" s="109">
        <v>0</v>
      </c>
      <c r="H83" s="109">
        <f>'CK GASTOS CSN MES 1'!BN$32</f>
        <v>0</v>
      </c>
      <c r="I83" s="109">
        <f>'CK GASTOS CSN MES 2'!BM$100</f>
        <v>0</v>
      </c>
      <c r="J83" s="109">
        <f>'CK GASTOS CSN MES 3'!BM$43</f>
        <v>0</v>
      </c>
      <c r="K83" s="109">
        <f t="shared" si="35"/>
        <v>0</v>
      </c>
      <c r="L83" s="109">
        <f t="shared" si="36"/>
        <v>0</v>
      </c>
      <c r="M83" s="109">
        <f>+'Cert.CSN'!BN43</f>
        <v>0</v>
      </c>
      <c r="N83" s="109">
        <f t="shared" si="37"/>
        <v>0</v>
      </c>
      <c r="O83" s="753">
        <f t="shared" si="38"/>
        <v>0</v>
      </c>
      <c r="P83" s="753">
        <f t="shared" si="43"/>
        <v>0</v>
      </c>
      <c r="Q83" s="753">
        <f t="shared" si="39"/>
        <v>0</v>
      </c>
      <c r="R83" s="109"/>
      <c r="S83" s="109"/>
      <c r="T83" s="109"/>
      <c r="U83" s="109"/>
      <c r="V83" s="109"/>
      <c r="W83" s="109"/>
      <c r="X83" s="109"/>
      <c r="Y83" s="109"/>
      <c r="Z83" s="109"/>
      <c r="AA83" s="109"/>
      <c r="AB83" s="109"/>
      <c r="AC83" s="109"/>
      <c r="AD83" s="109"/>
      <c r="AE83" s="109"/>
      <c r="AF83" s="109"/>
      <c r="AG83" s="109"/>
      <c r="AH83" s="109"/>
      <c r="AI83" s="109"/>
      <c r="AJ83" s="109"/>
      <c r="AK83" s="109"/>
      <c r="AL83" s="109"/>
      <c r="AM83" s="109"/>
      <c r="AN83" s="109"/>
      <c r="AO83" s="109"/>
      <c r="AP83" s="109"/>
      <c r="AQ83" s="109"/>
      <c r="AR83" s="109"/>
      <c r="AS83" s="109">
        <f t="shared" si="40"/>
        <v>0</v>
      </c>
      <c r="AT83" s="109">
        <v>0</v>
      </c>
      <c r="AU83" s="109"/>
      <c r="AV83" s="109"/>
      <c r="AW83" s="109"/>
      <c r="AX83" s="109"/>
      <c r="AY83" s="109">
        <f t="shared" si="41"/>
        <v>0</v>
      </c>
      <c r="AZ83" s="109"/>
      <c r="BA83" s="109"/>
      <c r="BB83" s="109"/>
      <c r="BC83" s="109"/>
      <c r="BD83" s="109"/>
      <c r="BE83" s="109"/>
      <c r="BF83" s="109"/>
      <c r="BG83" s="109">
        <f t="shared" si="42"/>
        <v>0</v>
      </c>
    </row>
    <row r="84" spans="1:59">
      <c r="A84" s="804" t="s">
        <v>73</v>
      </c>
      <c r="B84" s="795" t="s">
        <v>977</v>
      </c>
      <c r="C84" s="109"/>
      <c r="D84" s="109">
        <f t="shared" si="32"/>
        <v>0</v>
      </c>
      <c r="E84" s="109">
        <f t="shared" si="33"/>
        <v>0</v>
      </c>
      <c r="F84" s="109">
        <f t="shared" si="34"/>
        <v>0</v>
      </c>
      <c r="G84" s="109">
        <v>0</v>
      </c>
      <c r="H84" s="109">
        <f>'CK GASTOS CSN MES 1'!BO$32</f>
        <v>0</v>
      </c>
      <c r="I84" s="109">
        <f>'CK GASTOS CSN MES 2'!BN$100</f>
        <v>0</v>
      </c>
      <c r="J84" s="109">
        <f>'CK GASTOS CSN MES 3'!BN$43</f>
        <v>0</v>
      </c>
      <c r="K84" s="109">
        <f t="shared" si="35"/>
        <v>0</v>
      </c>
      <c r="L84" s="109">
        <f t="shared" si="36"/>
        <v>0</v>
      </c>
      <c r="M84" s="109">
        <f>+'Cert.CSN'!BO43</f>
        <v>0</v>
      </c>
      <c r="N84" s="109">
        <f t="shared" si="37"/>
        <v>0</v>
      </c>
      <c r="O84" s="753">
        <f t="shared" si="38"/>
        <v>0</v>
      </c>
      <c r="P84" s="753">
        <f t="shared" si="43"/>
        <v>0</v>
      </c>
      <c r="Q84" s="753">
        <f t="shared" si="39"/>
        <v>0</v>
      </c>
      <c r="R84" s="109"/>
      <c r="S84" s="109"/>
      <c r="T84" s="109"/>
      <c r="U84" s="109"/>
      <c r="V84" s="109"/>
      <c r="W84" s="109"/>
      <c r="X84" s="109"/>
      <c r="Y84" s="109"/>
      <c r="Z84" s="109"/>
      <c r="AA84" s="109"/>
      <c r="AB84" s="109"/>
      <c r="AC84" s="109"/>
      <c r="AD84" s="109"/>
      <c r="AE84" s="109"/>
      <c r="AF84" s="109"/>
      <c r="AG84" s="109"/>
      <c r="AH84" s="109"/>
      <c r="AI84" s="109"/>
      <c r="AJ84" s="109"/>
      <c r="AK84" s="109"/>
      <c r="AL84" s="109"/>
      <c r="AM84" s="109"/>
      <c r="AN84" s="109"/>
      <c r="AO84" s="109"/>
      <c r="AP84" s="109"/>
      <c r="AQ84" s="109"/>
      <c r="AR84" s="109"/>
      <c r="AS84" s="109">
        <f t="shared" si="40"/>
        <v>0</v>
      </c>
      <c r="AT84" s="109">
        <v>0</v>
      </c>
      <c r="AU84" s="109"/>
      <c r="AV84" s="109"/>
      <c r="AW84" s="109"/>
      <c r="AX84" s="109"/>
      <c r="AY84" s="109">
        <f t="shared" si="41"/>
        <v>0</v>
      </c>
      <c r="AZ84" s="109"/>
      <c r="BA84" s="109"/>
      <c r="BB84" s="109"/>
      <c r="BC84" s="109"/>
      <c r="BD84" s="109"/>
      <c r="BE84" s="109"/>
      <c r="BF84" s="109"/>
      <c r="BG84" s="109">
        <f t="shared" si="42"/>
        <v>0</v>
      </c>
    </row>
    <row r="85" spans="1:59">
      <c r="A85" s="804" t="s">
        <v>74</v>
      </c>
      <c r="B85" s="795" t="s">
        <v>978</v>
      </c>
      <c r="C85" s="109"/>
      <c r="D85" s="109">
        <f t="shared" si="32"/>
        <v>0</v>
      </c>
      <c r="E85" s="109">
        <f t="shared" si="33"/>
        <v>0</v>
      </c>
      <c r="F85" s="109">
        <f t="shared" si="34"/>
        <v>0</v>
      </c>
      <c r="G85" s="109">
        <v>0</v>
      </c>
      <c r="H85" s="109">
        <f>'CK GASTOS CSN MES 1'!BP$32</f>
        <v>0</v>
      </c>
      <c r="I85" s="109">
        <f>'CK GASTOS CSN MES 2'!BO$100</f>
        <v>0</v>
      </c>
      <c r="J85" s="109">
        <f>'CK GASTOS CSN MES 3'!BO$43</f>
        <v>0</v>
      </c>
      <c r="K85" s="109">
        <f t="shared" si="35"/>
        <v>0</v>
      </c>
      <c r="L85" s="109">
        <f t="shared" si="36"/>
        <v>0</v>
      </c>
      <c r="M85" s="109">
        <f>+'Cert.CSN'!BP43</f>
        <v>0</v>
      </c>
      <c r="N85" s="109">
        <f t="shared" si="37"/>
        <v>0</v>
      </c>
      <c r="O85" s="753">
        <f t="shared" si="38"/>
        <v>0</v>
      </c>
      <c r="P85" s="753">
        <f t="shared" si="43"/>
        <v>0</v>
      </c>
      <c r="Q85" s="753">
        <f t="shared" si="39"/>
        <v>0</v>
      </c>
      <c r="R85" s="109"/>
      <c r="S85" s="109"/>
      <c r="T85" s="109"/>
      <c r="U85" s="109"/>
      <c r="V85" s="109"/>
      <c r="W85" s="109"/>
      <c r="X85" s="109"/>
      <c r="Y85" s="109"/>
      <c r="Z85" s="109"/>
      <c r="AA85" s="109"/>
      <c r="AB85" s="109"/>
      <c r="AC85" s="109"/>
      <c r="AD85" s="109"/>
      <c r="AE85" s="109"/>
      <c r="AF85" s="109"/>
      <c r="AG85" s="109"/>
      <c r="AH85" s="109"/>
      <c r="AI85" s="109"/>
      <c r="AJ85" s="109"/>
      <c r="AK85" s="109"/>
      <c r="AL85" s="109"/>
      <c r="AM85" s="109"/>
      <c r="AN85" s="109"/>
      <c r="AO85" s="109"/>
      <c r="AP85" s="109"/>
      <c r="AQ85" s="109"/>
      <c r="AR85" s="109"/>
      <c r="AS85" s="109">
        <f t="shared" si="40"/>
        <v>0</v>
      </c>
      <c r="AT85" s="109">
        <v>0</v>
      </c>
      <c r="AU85" s="109"/>
      <c r="AV85" s="109"/>
      <c r="AW85" s="109"/>
      <c r="AX85" s="109"/>
      <c r="AY85" s="109">
        <f t="shared" si="41"/>
        <v>0</v>
      </c>
      <c r="AZ85" s="109"/>
      <c r="BA85" s="109"/>
      <c r="BB85" s="109"/>
      <c r="BC85" s="109"/>
      <c r="BD85" s="109"/>
      <c r="BE85" s="109"/>
      <c r="BF85" s="109"/>
      <c r="BG85" s="109">
        <f t="shared" si="42"/>
        <v>0</v>
      </c>
    </row>
    <row r="86" spans="1:59">
      <c r="A86" s="804" t="s">
        <v>75</v>
      </c>
      <c r="B86" s="795" t="s">
        <v>979</v>
      </c>
      <c r="C86" s="109"/>
      <c r="D86" s="109">
        <f t="shared" si="32"/>
        <v>0</v>
      </c>
      <c r="E86" s="109">
        <f t="shared" si="33"/>
        <v>0</v>
      </c>
      <c r="F86" s="109">
        <f t="shared" si="34"/>
        <v>0</v>
      </c>
      <c r="G86" s="109">
        <v>0</v>
      </c>
      <c r="H86" s="109">
        <f>'CK GASTOS CSN MES 1'!BQ$32</f>
        <v>0</v>
      </c>
      <c r="I86" s="109">
        <f>'CK GASTOS CSN MES 2'!BP$100</f>
        <v>0</v>
      </c>
      <c r="J86" s="109">
        <f>'CK GASTOS CSN MES 3'!BP$43</f>
        <v>0</v>
      </c>
      <c r="K86" s="109">
        <f t="shared" si="35"/>
        <v>0</v>
      </c>
      <c r="L86" s="109">
        <f t="shared" si="36"/>
        <v>0</v>
      </c>
      <c r="M86" s="109">
        <f>+'Cert.CSN'!BQ43</f>
        <v>0</v>
      </c>
      <c r="N86" s="109">
        <f t="shared" si="37"/>
        <v>0</v>
      </c>
      <c r="O86" s="753">
        <f t="shared" si="38"/>
        <v>0</v>
      </c>
      <c r="P86" s="753">
        <f t="shared" si="43"/>
        <v>0</v>
      </c>
      <c r="Q86" s="753">
        <f t="shared" si="39"/>
        <v>0</v>
      </c>
      <c r="R86" s="109"/>
      <c r="S86" s="109"/>
      <c r="T86" s="109"/>
      <c r="U86" s="109"/>
      <c r="V86" s="109"/>
      <c r="W86" s="109"/>
      <c r="X86" s="109"/>
      <c r="Y86" s="109"/>
      <c r="Z86" s="109"/>
      <c r="AA86" s="109"/>
      <c r="AB86" s="109"/>
      <c r="AC86" s="109"/>
      <c r="AD86" s="109"/>
      <c r="AE86" s="109"/>
      <c r="AF86" s="109"/>
      <c r="AG86" s="109"/>
      <c r="AH86" s="109"/>
      <c r="AI86" s="109"/>
      <c r="AJ86" s="109"/>
      <c r="AK86" s="109"/>
      <c r="AL86" s="109"/>
      <c r="AM86" s="109"/>
      <c r="AN86" s="109"/>
      <c r="AO86" s="109"/>
      <c r="AP86" s="109"/>
      <c r="AQ86" s="109"/>
      <c r="AR86" s="109"/>
      <c r="AS86" s="109">
        <f t="shared" si="40"/>
        <v>0</v>
      </c>
      <c r="AT86" s="109">
        <v>0</v>
      </c>
      <c r="AU86" s="109"/>
      <c r="AV86" s="109"/>
      <c r="AW86" s="109"/>
      <c r="AX86" s="109"/>
      <c r="AY86" s="109">
        <f t="shared" si="41"/>
        <v>0</v>
      </c>
      <c r="AZ86" s="109"/>
      <c r="BA86" s="109"/>
      <c r="BB86" s="109"/>
      <c r="BC86" s="109"/>
      <c r="BD86" s="109"/>
      <c r="BE86" s="109"/>
      <c r="BF86" s="109"/>
      <c r="BG86" s="109">
        <f t="shared" si="42"/>
        <v>0</v>
      </c>
    </row>
    <row r="87" spans="1:59">
      <c r="A87" s="804" t="s">
        <v>76</v>
      </c>
      <c r="B87" s="795" t="s">
        <v>980</v>
      </c>
      <c r="C87" s="109">
        <v>100000</v>
      </c>
      <c r="D87" s="109">
        <f t="shared" si="32"/>
        <v>0</v>
      </c>
      <c r="E87" s="109">
        <f t="shared" si="33"/>
        <v>0</v>
      </c>
      <c r="F87" s="109">
        <f t="shared" si="34"/>
        <v>100000</v>
      </c>
      <c r="G87" s="109">
        <v>100000</v>
      </c>
      <c r="H87" s="109">
        <f>'CK GASTOS CSN MES 1'!BR$32</f>
        <v>0</v>
      </c>
      <c r="I87" s="109">
        <f>'CK GASTOS CSN MES 2'!BQ$100</f>
        <v>0</v>
      </c>
      <c r="J87" s="109">
        <f>'CK GASTOS CSN MES 3'!BQ$43</f>
        <v>0</v>
      </c>
      <c r="K87" s="109">
        <f t="shared" si="35"/>
        <v>0</v>
      </c>
      <c r="L87" s="109">
        <f t="shared" si="36"/>
        <v>100000</v>
      </c>
      <c r="M87" s="109">
        <f>+'Cert.CSN'!BR43</f>
        <v>100000</v>
      </c>
      <c r="N87" s="109">
        <f t="shared" si="37"/>
        <v>0</v>
      </c>
      <c r="O87" s="753">
        <f t="shared" si="38"/>
        <v>0</v>
      </c>
      <c r="P87" s="753">
        <f t="shared" si="43"/>
        <v>0</v>
      </c>
      <c r="Q87" s="753">
        <f t="shared" si="39"/>
        <v>0</v>
      </c>
      <c r="R87" s="109"/>
      <c r="S87" s="109"/>
      <c r="T87" s="109"/>
      <c r="U87" s="109"/>
      <c r="V87" s="109"/>
      <c r="W87" s="109"/>
      <c r="X87" s="109"/>
      <c r="Y87" s="109"/>
      <c r="Z87" s="109"/>
      <c r="AA87" s="109"/>
      <c r="AB87" s="109"/>
      <c r="AC87" s="109"/>
      <c r="AD87" s="109"/>
      <c r="AE87" s="109"/>
      <c r="AF87" s="109"/>
      <c r="AG87" s="109"/>
      <c r="AH87" s="109"/>
      <c r="AI87" s="109"/>
      <c r="AJ87" s="109"/>
      <c r="AK87" s="109"/>
      <c r="AL87" s="109"/>
      <c r="AM87" s="109"/>
      <c r="AN87" s="109"/>
      <c r="AO87" s="109"/>
      <c r="AP87" s="109"/>
      <c r="AQ87" s="109"/>
      <c r="AR87" s="109"/>
      <c r="AS87" s="109">
        <f t="shared" si="40"/>
        <v>0</v>
      </c>
      <c r="AT87" s="109">
        <v>0</v>
      </c>
      <c r="AU87" s="109"/>
      <c r="AV87" s="109"/>
      <c r="AW87" s="109"/>
      <c r="AX87" s="109"/>
      <c r="AY87" s="109">
        <f t="shared" si="41"/>
        <v>0</v>
      </c>
      <c r="AZ87" s="109"/>
      <c r="BA87" s="109"/>
      <c r="BB87" s="109"/>
      <c r="BC87" s="109"/>
      <c r="BD87" s="109"/>
      <c r="BE87" s="109"/>
      <c r="BF87" s="109"/>
      <c r="BG87" s="109">
        <f t="shared" si="42"/>
        <v>0</v>
      </c>
    </row>
    <row r="88" spans="1:59">
      <c r="A88" s="804" t="s">
        <v>77</v>
      </c>
      <c r="B88" s="795" t="s">
        <v>981</v>
      </c>
      <c r="C88" s="109"/>
      <c r="D88" s="109">
        <f t="shared" si="32"/>
        <v>0</v>
      </c>
      <c r="E88" s="109">
        <f t="shared" si="33"/>
        <v>0</v>
      </c>
      <c r="F88" s="109">
        <f t="shared" si="34"/>
        <v>0</v>
      </c>
      <c r="G88" s="109">
        <v>0</v>
      </c>
      <c r="H88" s="109">
        <f>'CK GASTOS CSN MES 1'!BS$32</f>
        <v>0</v>
      </c>
      <c r="I88" s="109">
        <f>'CK GASTOS CSN MES 2'!BR$100</f>
        <v>0</v>
      </c>
      <c r="J88" s="109">
        <f>'CK GASTOS CSN MES 3'!BR$43</f>
        <v>0</v>
      </c>
      <c r="K88" s="109">
        <f t="shared" si="35"/>
        <v>0</v>
      </c>
      <c r="L88" s="109">
        <f t="shared" si="36"/>
        <v>0</v>
      </c>
      <c r="M88" s="109">
        <f>+'Cert.CSN'!BS43</f>
        <v>0</v>
      </c>
      <c r="N88" s="109">
        <f t="shared" si="37"/>
        <v>0</v>
      </c>
      <c r="O88" s="753">
        <f t="shared" si="38"/>
        <v>0</v>
      </c>
      <c r="P88" s="753">
        <f t="shared" si="43"/>
        <v>0</v>
      </c>
      <c r="Q88" s="753">
        <f t="shared" si="39"/>
        <v>0</v>
      </c>
      <c r="R88" s="109"/>
      <c r="S88" s="109"/>
      <c r="T88" s="109"/>
      <c r="U88" s="109"/>
      <c r="V88" s="109"/>
      <c r="W88" s="109"/>
      <c r="X88" s="109"/>
      <c r="Y88" s="109"/>
      <c r="Z88" s="109"/>
      <c r="AA88" s="109"/>
      <c r="AB88" s="109"/>
      <c r="AC88" s="109"/>
      <c r="AD88" s="109"/>
      <c r="AE88" s="109"/>
      <c r="AF88" s="109"/>
      <c r="AG88" s="109"/>
      <c r="AH88" s="109"/>
      <c r="AI88" s="109"/>
      <c r="AJ88" s="109"/>
      <c r="AK88" s="109"/>
      <c r="AL88" s="109"/>
      <c r="AM88" s="109"/>
      <c r="AN88" s="109"/>
      <c r="AO88" s="109"/>
      <c r="AP88" s="109"/>
      <c r="AQ88" s="109"/>
      <c r="AR88" s="109"/>
      <c r="AS88" s="109">
        <f t="shared" si="40"/>
        <v>0</v>
      </c>
      <c r="AT88" s="109">
        <v>0</v>
      </c>
      <c r="AU88" s="109"/>
      <c r="AV88" s="109"/>
      <c r="AW88" s="109"/>
      <c r="AX88" s="109"/>
      <c r="AY88" s="109">
        <f t="shared" si="41"/>
        <v>0</v>
      </c>
      <c r="AZ88" s="109"/>
      <c r="BA88" s="109"/>
      <c r="BB88" s="109"/>
      <c r="BC88" s="109"/>
      <c r="BD88" s="109"/>
      <c r="BE88" s="109"/>
      <c r="BF88" s="109"/>
      <c r="BG88" s="109">
        <f t="shared" si="42"/>
        <v>0</v>
      </c>
    </row>
    <row r="89" spans="1:59">
      <c r="A89" s="804" t="s">
        <v>78</v>
      </c>
      <c r="B89" s="795" t="s">
        <v>982</v>
      </c>
      <c r="C89" s="109"/>
      <c r="D89" s="109">
        <f t="shared" si="32"/>
        <v>0</v>
      </c>
      <c r="E89" s="109">
        <f t="shared" si="33"/>
        <v>0</v>
      </c>
      <c r="F89" s="109">
        <f t="shared" si="34"/>
        <v>0</v>
      </c>
      <c r="G89" s="109">
        <v>0</v>
      </c>
      <c r="H89" s="109">
        <f>'CK GASTOS CSN MES 1'!BT$32</f>
        <v>0</v>
      </c>
      <c r="I89" s="109">
        <f>'CK GASTOS CSN MES 2'!BS$100</f>
        <v>0</v>
      </c>
      <c r="J89" s="109">
        <f>'CK GASTOS CSN MES 3'!BS$43</f>
        <v>0</v>
      </c>
      <c r="K89" s="109">
        <f t="shared" si="35"/>
        <v>0</v>
      </c>
      <c r="L89" s="109">
        <f t="shared" si="36"/>
        <v>0</v>
      </c>
      <c r="M89" s="109">
        <f>+'Cert.CSN'!BT43</f>
        <v>0</v>
      </c>
      <c r="N89" s="109">
        <f t="shared" si="37"/>
        <v>0</v>
      </c>
      <c r="O89" s="753">
        <f t="shared" si="38"/>
        <v>0</v>
      </c>
      <c r="P89" s="753">
        <f t="shared" si="43"/>
        <v>0</v>
      </c>
      <c r="Q89" s="753">
        <f t="shared" si="39"/>
        <v>0</v>
      </c>
      <c r="R89" s="109"/>
      <c r="S89" s="109"/>
      <c r="T89" s="109"/>
      <c r="U89" s="109"/>
      <c r="V89" s="109"/>
      <c r="W89" s="109"/>
      <c r="X89" s="109"/>
      <c r="Y89" s="109"/>
      <c r="Z89" s="109"/>
      <c r="AA89" s="109"/>
      <c r="AB89" s="109"/>
      <c r="AC89" s="109"/>
      <c r="AD89" s="109"/>
      <c r="AE89" s="109"/>
      <c r="AF89" s="109"/>
      <c r="AG89" s="109"/>
      <c r="AH89" s="109"/>
      <c r="AI89" s="109"/>
      <c r="AJ89" s="109"/>
      <c r="AK89" s="109"/>
      <c r="AL89" s="109"/>
      <c r="AM89" s="109"/>
      <c r="AN89" s="109"/>
      <c r="AO89" s="109"/>
      <c r="AP89" s="109"/>
      <c r="AQ89" s="109"/>
      <c r="AR89" s="109"/>
      <c r="AS89" s="109">
        <f t="shared" si="40"/>
        <v>0</v>
      </c>
      <c r="AT89" s="109">
        <v>0</v>
      </c>
      <c r="AU89" s="109"/>
      <c r="AV89" s="109"/>
      <c r="AW89" s="109"/>
      <c r="AX89" s="109"/>
      <c r="AY89" s="109">
        <f t="shared" si="41"/>
        <v>0</v>
      </c>
      <c r="AZ89" s="109"/>
      <c r="BA89" s="109"/>
      <c r="BB89" s="109"/>
      <c r="BC89" s="109"/>
      <c r="BD89" s="109"/>
      <c r="BE89" s="109"/>
      <c r="BF89" s="109"/>
      <c r="BG89" s="109">
        <f t="shared" si="42"/>
        <v>0</v>
      </c>
    </row>
    <row r="90" spans="1:59">
      <c r="A90" s="804" t="s">
        <v>79</v>
      </c>
      <c r="B90" s="795" t="s">
        <v>983</v>
      </c>
      <c r="C90" s="109"/>
      <c r="D90" s="109">
        <f t="shared" si="32"/>
        <v>0</v>
      </c>
      <c r="E90" s="109">
        <f t="shared" si="33"/>
        <v>0</v>
      </c>
      <c r="F90" s="109">
        <f t="shared" si="34"/>
        <v>0</v>
      </c>
      <c r="G90" s="109">
        <v>0</v>
      </c>
      <c r="H90" s="109">
        <f>'CK GASTOS CSN MES 1'!BU$32</f>
        <v>0</v>
      </c>
      <c r="I90" s="109">
        <f>'CK GASTOS CSN MES 2'!BT$100</f>
        <v>0</v>
      </c>
      <c r="J90" s="109">
        <f>'CK GASTOS CSN MES 3'!BT$43</f>
        <v>0</v>
      </c>
      <c r="K90" s="109">
        <f t="shared" si="35"/>
        <v>0</v>
      </c>
      <c r="L90" s="109">
        <f t="shared" si="36"/>
        <v>0</v>
      </c>
      <c r="M90" s="109">
        <f>+'Cert.CSN'!BU43</f>
        <v>0</v>
      </c>
      <c r="N90" s="109">
        <f t="shared" si="37"/>
        <v>0</v>
      </c>
      <c r="O90" s="753">
        <f t="shared" si="38"/>
        <v>0</v>
      </c>
      <c r="P90" s="753">
        <f t="shared" si="43"/>
        <v>0</v>
      </c>
      <c r="Q90" s="753">
        <f t="shared" si="39"/>
        <v>0</v>
      </c>
      <c r="R90" s="109"/>
      <c r="S90" s="109"/>
      <c r="T90" s="109"/>
      <c r="U90" s="109"/>
      <c r="V90" s="109"/>
      <c r="W90" s="109"/>
      <c r="X90" s="109"/>
      <c r="Y90" s="109"/>
      <c r="Z90" s="109"/>
      <c r="AA90" s="109"/>
      <c r="AB90" s="109"/>
      <c r="AC90" s="109"/>
      <c r="AD90" s="109"/>
      <c r="AE90" s="109"/>
      <c r="AF90" s="109"/>
      <c r="AG90" s="109"/>
      <c r="AH90" s="109"/>
      <c r="AI90" s="109"/>
      <c r="AJ90" s="109"/>
      <c r="AK90" s="109"/>
      <c r="AL90" s="109"/>
      <c r="AM90" s="109"/>
      <c r="AN90" s="109"/>
      <c r="AO90" s="109"/>
      <c r="AP90" s="109"/>
      <c r="AQ90" s="109"/>
      <c r="AR90" s="109"/>
      <c r="AS90" s="109">
        <f t="shared" si="40"/>
        <v>0</v>
      </c>
      <c r="AT90" s="109">
        <v>0</v>
      </c>
      <c r="AU90" s="109"/>
      <c r="AV90" s="109"/>
      <c r="AW90" s="109"/>
      <c r="AX90" s="109"/>
      <c r="AY90" s="109">
        <f t="shared" si="41"/>
        <v>0</v>
      </c>
      <c r="AZ90" s="109"/>
      <c r="BA90" s="109"/>
      <c r="BB90" s="109"/>
      <c r="BC90" s="109"/>
      <c r="BD90" s="109"/>
      <c r="BE90" s="109"/>
      <c r="BF90" s="109"/>
      <c r="BG90" s="109">
        <f t="shared" si="42"/>
        <v>0</v>
      </c>
    </row>
    <row r="91" spans="1:59">
      <c r="A91" s="804" t="s">
        <v>80</v>
      </c>
      <c r="B91" s="795" t="s">
        <v>984</v>
      </c>
      <c r="C91" s="109"/>
      <c r="D91" s="109">
        <f t="shared" si="32"/>
        <v>0</v>
      </c>
      <c r="E91" s="109">
        <f t="shared" si="33"/>
        <v>0</v>
      </c>
      <c r="F91" s="109">
        <f t="shared" si="34"/>
        <v>0</v>
      </c>
      <c r="G91" s="109">
        <v>0</v>
      </c>
      <c r="H91" s="109">
        <f>'CK GASTOS CSN MES 1'!BV$32</f>
        <v>0</v>
      </c>
      <c r="I91" s="109">
        <f>'CK GASTOS CSN MES 2'!BU$100</f>
        <v>0</v>
      </c>
      <c r="J91" s="109">
        <f>'CK GASTOS CSN MES 3'!BU$43</f>
        <v>0</v>
      </c>
      <c r="K91" s="109">
        <f t="shared" si="35"/>
        <v>0</v>
      </c>
      <c r="L91" s="109">
        <f t="shared" si="36"/>
        <v>0</v>
      </c>
      <c r="M91" s="109">
        <f>+'Cert.CSN'!BV43</f>
        <v>0</v>
      </c>
      <c r="N91" s="109">
        <f t="shared" si="37"/>
        <v>0</v>
      </c>
      <c r="O91" s="753">
        <f t="shared" si="38"/>
        <v>0</v>
      </c>
      <c r="P91" s="753">
        <f t="shared" si="43"/>
        <v>0</v>
      </c>
      <c r="Q91" s="753">
        <f t="shared" si="39"/>
        <v>0</v>
      </c>
      <c r="R91" s="109"/>
      <c r="S91" s="109"/>
      <c r="T91" s="109"/>
      <c r="U91" s="109"/>
      <c r="V91" s="109"/>
      <c r="W91" s="109"/>
      <c r="X91" s="109"/>
      <c r="Y91" s="109"/>
      <c r="Z91" s="109"/>
      <c r="AA91" s="109"/>
      <c r="AB91" s="109"/>
      <c r="AC91" s="109"/>
      <c r="AD91" s="109"/>
      <c r="AE91" s="109"/>
      <c r="AF91" s="109"/>
      <c r="AG91" s="109"/>
      <c r="AH91" s="109"/>
      <c r="AI91" s="109"/>
      <c r="AJ91" s="109"/>
      <c r="AK91" s="109"/>
      <c r="AL91" s="109"/>
      <c r="AM91" s="109"/>
      <c r="AN91" s="109"/>
      <c r="AO91" s="109"/>
      <c r="AP91" s="109"/>
      <c r="AQ91" s="109"/>
      <c r="AR91" s="109"/>
      <c r="AS91" s="109">
        <f t="shared" si="40"/>
        <v>0</v>
      </c>
      <c r="AT91" s="109">
        <v>0</v>
      </c>
      <c r="AU91" s="109"/>
      <c r="AV91" s="109"/>
      <c r="AW91" s="109"/>
      <c r="AX91" s="109"/>
      <c r="AY91" s="109">
        <f t="shared" si="41"/>
        <v>0</v>
      </c>
      <c r="AZ91" s="109"/>
      <c r="BA91" s="109"/>
      <c r="BB91" s="109"/>
      <c r="BC91" s="109"/>
      <c r="BD91" s="109"/>
      <c r="BE91" s="109"/>
      <c r="BF91" s="109"/>
      <c r="BG91" s="109">
        <f t="shared" si="42"/>
        <v>0</v>
      </c>
    </row>
    <row r="92" spans="1:59">
      <c r="A92" s="804" t="s">
        <v>81</v>
      </c>
      <c r="B92" s="795" t="s">
        <v>985</v>
      </c>
      <c r="C92" s="109"/>
      <c r="D92" s="109">
        <f t="shared" si="32"/>
        <v>0</v>
      </c>
      <c r="E92" s="109">
        <f t="shared" si="33"/>
        <v>0</v>
      </c>
      <c r="F92" s="109">
        <f t="shared" si="34"/>
        <v>0</v>
      </c>
      <c r="G92" s="109">
        <v>0</v>
      </c>
      <c r="H92" s="109">
        <f>'CK GASTOS CSN MES 1'!BW$32</f>
        <v>0</v>
      </c>
      <c r="I92" s="109">
        <f>'CK GASTOS CSN MES 2'!BV$100</f>
        <v>0</v>
      </c>
      <c r="J92" s="109">
        <f>'CK GASTOS CSN MES 3'!BV$43</f>
        <v>0</v>
      </c>
      <c r="K92" s="109">
        <f t="shared" si="35"/>
        <v>0</v>
      </c>
      <c r="L92" s="109">
        <f t="shared" si="36"/>
        <v>0</v>
      </c>
      <c r="M92" s="109">
        <f>+'Cert.CSN'!BW43</f>
        <v>0</v>
      </c>
      <c r="N92" s="109">
        <f t="shared" si="37"/>
        <v>0</v>
      </c>
      <c r="O92" s="753">
        <f t="shared" si="38"/>
        <v>0</v>
      </c>
      <c r="P92" s="753">
        <f t="shared" si="43"/>
        <v>0</v>
      </c>
      <c r="Q92" s="753">
        <f t="shared" si="39"/>
        <v>0</v>
      </c>
      <c r="R92" s="109"/>
      <c r="S92" s="109"/>
      <c r="T92" s="109"/>
      <c r="U92" s="109"/>
      <c r="V92" s="109"/>
      <c r="W92" s="109"/>
      <c r="X92" s="109"/>
      <c r="Y92" s="109"/>
      <c r="Z92" s="109"/>
      <c r="AA92" s="109"/>
      <c r="AB92" s="109"/>
      <c r="AC92" s="109"/>
      <c r="AD92" s="109"/>
      <c r="AE92" s="109"/>
      <c r="AF92" s="109"/>
      <c r="AG92" s="109"/>
      <c r="AH92" s="109"/>
      <c r="AI92" s="109"/>
      <c r="AJ92" s="109"/>
      <c r="AK92" s="109"/>
      <c r="AL92" s="109"/>
      <c r="AM92" s="109"/>
      <c r="AN92" s="109"/>
      <c r="AO92" s="109"/>
      <c r="AP92" s="109"/>
      <c r="AQ92" s="109"/>
      <c r="AR92" s="109"/>
      <c r="AS92" s="109">
        <f t="shared" si="40"/>
        <v>0</v>
      </c>
      <c r="AT92" s="109">
        <v>0</v>
      </c>
      <c r="AU92" s="109"/>
      <c r="AV92" s="109"/>
      <c r="AW92" s="109"/>
      <c r="AX92" s="109"/>
      <c r="AY92" s="109">
        <f t="shared" si="41"/>
        <v>0</v>
      </c>
      <c r="AZ92" s="109"/>
      <c r="BA92" s="109"/>
      <c r="BB92" s="109"/>
      <c r="BC92" s="109"/>
      <c r="BD92" s="109"/>
      <c r="BE92" s="109"/>
      <c r="BF92" s="109"/>
      <c r="BG92" s="109">
        <f t="shared" si="42"/>
        <v>0</v>
      </c>
    </row>
    <row r="93" spans="1:59">
      <c r="A93" s="802"/>
      <c r="B93" s="803"/>
      <c r="C93" s="109"/>
      <c r="D93" s="109"/>
      <c r="E93" s="109"/>
      <c r="F93" s="109"/>
      <c r="G93" s="109"/>
      <c r="H93" s="109"/>
      <c r="I93" s="109"/>
      <c r="J93" s="109"/>
      <c r="K93" s="109"/>
      <c r="L93" s="109"/>
      <c r="M93" s="109"/>
      <c r="N93" s="109"/>
      <c r="O93" s="109"/>
      <c r="P93" s="753"/>
      <c r="Q93" s="753"/>
      <c r="R93" s="109"/>
      <c r="S93" s="109"/>
      <c r="T93" s="109"/>
      <c r="U93" s="109"/>
      <c r="V93" s="109"/>
      <c r="W93" s="109"/>
      <c r="X93" s="109"/>
      <c r="Y93" s="109"/>
      <c r="Z93" s="109"/>
      <c r="AA93" s="109"/>
      <c r="AB93" s="109"/>
      <c r="AC93" s="109"/>
      <c r="AD93" s="109"/>
      <c r="AE93" s="109"/>
      <c r="AF93" s="109"/>
      <c r="AG93" s="109"/>
      <c r="AH93" s="109"/>
      <c r="AI93" s="109"/>
      <c r="AJ93" s="109"/>
      <c r="AK93" s="109"/>
      <c r="AL93" s="109"/>
      <c r="AM93" s="109"/>
      <c r="AN93" s="109"/>
      <c r="AO93" s="109"/>
      <c r="AP93" s="109"/>
      <c r="AQ93" s="109"/>
      <c r="AR93" s="109"/>
      <c r="AS93" s="109"/>
      <c r="AT93" s="109">
        <v>0</v>
      </c>
      <c r="AU93" s="109"/>
      <c r="AV93" s="109"/>
      <c r="AW93" s="109"/>
      <c r="AX93" s="109"/>
      <c r="AY93" s="109"/>
      <c r="AZ93" s="109"/>
      <c r="BA93" s="109"/>
      <c r="BB93" s="109"/>
      <c r="BC93" s="109"/>
      <c r="BD93" s="109"/>
      <c r="BE93" s="109"/>
      <c r="BF93" s="109"/>
      <c r="BG93" s="3"/>
    </row>
    <row r="94" spans="1:59" s="801" customFormat="1">
      <c r="A94" s="800">
        <v>3</v>
      </c>
      <c r="B94" s="789" t="s">
        <v>986</v>
      </c>
      <c r="C94" s="771">
        <f t="shared" ref="C94:P94" si="44">SUM(C96:C96)</f>
        <v>0</v>
      </c>
      <c r="D94" s="771">
        <f t="shared" si="44"/>
        <v>0</v>
      </c>
      <c r="E94" s="771">
        <f t="shared" si="44"/>
        <v>0</v>
      </c>
      <c r="F94" s="771">
        <f t="shared" si="44"/>
        <v>0</v>
      </c>
      <c r="G94" s="771">
        <v>0</v>
      </c>
      <c r="H94" s="771">
        <f t="shared" si="44"/>
        <v>0</v>
      </c>
      <c r="I94" s="771">
        <f t="shared" si="44"/>
        <v>0</v>
      </c>
      <c r="J94" s="771">
        <f t="shared" si="44"/>
        <v>0</v>
      </c>
      <c r="K94" s="771">
        <f t="shared" si="44"/>
        <v>0</v>
      </c>
      <c r="L94" s="771">
        <f t="shared" si="44"/>
        <v>0</v>
      </c>
      <c r="M94" s="771">
        <f t="shared" si="44"/>
        <v>0</v>
      </c>
      <c r="N94" s="771">
        <f t="shared" si="44"/>
        <v>0</v>
      </c>
      <c r="O94" s="771">
        <f t="shared" si="44"/>
        <v>0</v>
      </c>
      <c r="P94" s="771">
        <f t="shared" si="44"/>
        <v>0</v>
      </c>
      <c r="Q94" s="784">
        <f t="shared" si="39"/>
        <v>0</v>
      </c>
      <c r="R94" s="771">
        <f t="shared" ref="R94:AI94" si="45">SUM(R96:R96)</f>
        <v>0</v>
      </c>
      <c r="S94" s="771">
        <f t="shared" si="45"/>
        <v>0</v>
      </c>
      <c r="T94" s="771">
        <f t="shared" si="45"/>
        <v>0</v>
      </c>
      <c r="U94" s="771">
        <f t="shared" si="45"/>
        <v>0</v>
      </c>
      <c r="V94" s="771">
        <f t="shared" si="45"/>
        <v>0</v>
      </c>
      <c r="W94" s="771">
        <f t="shared" si="45"/>
        <v>0</v>
      </c>
      <c r="X94" s="771">
        <f t="shared" si="45"/>
        <v>0</v>
      </c>
      <c r="Y94" s="771">
        <f t="shared" si="45"/>
        <v>0</v>
      </c>
      <c r="Z94" s="771">
        <f t="shared" si="45"/>
        <v>0</v>
      </c>
      <c r="AA94" s="771">
        <f t="shared" si="45"/>
        <v>0</v>
      </c>
      <c r="AB94" s="771">
        <f t="shared" si="45"/>
        <v>0</v>
      </c>
      <c r="AC94" s="771">
        <f t="shared" si="45"/>
        <v>0</v>
      </c>
      <c r="AD94" s="771">
        <f t="shared" si="45"/>
        <v>0</v>
      </c>
      <c r="AE94" s="771">
        <f t="shared" si="45"/>
        <v>0</v>
      </c>
      <c r="AF94" s="771">
        <f t="shared" si="45"/>
        <v>0</v>
      </c>
      <c r="AG94" s="771">
        <f t="shared" si="45"/>
        <v>0</v>
      </c>
      <c r="AH94" s="771">
        <f t="shared" si="45"/>
        <v>0</v>
      </c>
      <c r="AI94" s="771">
        <f t="shared" si="45"/>
        <v>0</v>
      </c>
      <c r="AJ94" s="771"/>
      <c r="AK94" s="771"/>
      <c r="AL94" s="771"/>
      <c r="AM94" s="771"/>
      <c r="AN94" s="771"/>
      <c r="AO94" s="771"/>
      <c r="AP94" s="771"/>
      <c r="AQ94" s="771"/>
      <c r="AR94" s="771"/>
      <c r="AS94" s="771">
        <f t="shared" ref="AS94:BG94" si="46">SUM(AS96:AS96)</f>
        <v>0</v>
      </c>
      <c r="AT94" s="109">
        <v>0</v>
      </c>
      <c r="AU94" s="771">
        <f t="shared" si="46"/>
        <v>0</v>
      </c>
      <c r="AV94" s="771">
        <f t="shared" si="46"/>
        <v>0</v>
      </c>
      <c r="AW94" s="771">
        <f t="shared" si="46"/>
        <v>0</v>
      </c>
      <c r="AX94" s="771">
        <f t="shared" si="46"/>
        <v>0</v>
      </c>
      <c r="AY94" s="771">
        <f t="shared" si="46"/>
        <v>0</v>
      </c>
      <c r="AZ94" s="771">
        <f t="shared" si="46"/>
        <v>0</v>
      </c>
      <c r="BA94" s="771">
        <f t="shared" si="46"/>
        <v>0</v>
      </c>
      <c r="BB94" s="771">
        <f t="shared" si="46"/>
        <v>0</v>
      </c>
      <c r="BC94" s="771">
        <f t="shared" si="46"/>
        <v>0</v>
      </c>
      <c r="BD94" s="771">
        <f t="shared" si="46"/>
        <v>0</v>
      </c>
      <c r="BE94" s="771">
        <f t="shared" si="46"/>
        <v>0</v>
      </c>
      <c r="BF94" s="771">
        <f t="shared" si="46"/>
        <v>0</v>
      </c>
      <c r="BG94" s="771">
        <f t="shared" si="46"/>
        <v>0</v>
      </c>
    </row>
    <row r="95" spans="1:59">
      <c r="A95" s="802"/>
      <c r="B95" s="803"/>
      <c r="C95" s="109"/>
      <c r="D95" s="109"/>
      <c r="E95" s="109"/>
      <c r="F95" s="109"/>
      <c r="G95" s="109"/>
      <c r="H95" s="109"/>
      <c r="I95" s="109"/>
      <c r="J95" s="109"/>
      <c r="K95" s="109"/>
      <c r="L95" s="109"/>
      <c r="M95" s="109"/>
      <c r="N95" s="109"/>
      <c r="O95" s="109"/>
      <c r="P95" s="753"/>
      <c r="Q95" s="753">
        <f t="shared" si="39"/>
        <v>0</v>
      </c>
      <c r="R95" s="109"/>
      <c r="S95" s="109"/>
      <c r="T95" s="109"/>
      <c r="U95" s="109"/>
      <c r="V95" s="109"/>
      <c r="W95" s="109"/>
      <c r="X95" s="109"/>
      <c r="Y95" s="109"/>
      <c r="Z95" s="109"/>
      <c r="AA95" s="109"/>
      <c r="AB95" s="109"/>
      <c r="AC95" s="109"/>
      <c r="AD95" s="109"/>
      <c r="AE95" s="109"/>
      <c r="AF95" s="109"/>
      <c r="AG95" s="109"/>
      <c r="AH95" s="109"/>
      <c r="AI95" s="109"/>
      <c r="AJ95" s="109"/>
      <c r="AK95" s="109"/>
      <c r="AL95" s="109"/>
      <c r="AM95" s="109"/>
      <c r="AN95" s="109"/>
      <c r="AO95" s="109"/>
      <c r="AP95" s="109"/>
      <c r="AQ95" s="109"/>
      <c r="AR95" s="109"/>
      <c r="AS95" s="109"/>
      <c r="AT95" s="109">
        <v>0</v>
      </c>
      <c r="AU95" s="109"/>
      <c r="AV95" s="109"/>
      <c r="AW95" s="109"/>
      <c r="AX95" s="109"/>
      <c r="AY95" s="109"/>
      <c r="AZ95" s="109"/>
      <c r="BA95" s="109"/>
      <c r="BB95" s="109"/>
      <c r="BC95" s="109"/>
      <c r="BD95" s="109"/>
      <c r="BE95" s="109"/>
      <c r="BF95" s="109"/>
      <c r="BG95" s="3"/>
    </row>
    <row r="96" spans="1:59">
      <c r="A96" s="804" t="s">
        <v>82</v>
      </c>
      <c r="B96" s="795" t="s">
        <v>987</v>
      </c>
      <c r="C96" s="109">
        <v>0</v>
      </c>
      <c r="D96" s="109">
        <f>+BG96</f>
        <v>0</v>
      </c>
      <c r="E96" s="109">
        <f>+AS96+AY96</f>
        <v>0</v>
      </c>
      <c r="F96" s="109">
        <f>+C96+D96+E96</f>
        <v>0</v>
      </c>
      <c r="G96" s="109">
        <v>0</v>
      </c>
      <c r="H96" s="109">
        <f>'CK GASTOS CSN MES 1'!BX32</f>
        <v>0</v>
      </c>
      <c r="I96" s="109">
        <f>'CK GASTOS CSN MES 2'!BW$100</f>
        <v>0</v>
      </c>
      <c r="J96" s="109">
        <f>'CK GASTOS CSN MES 3'!BW$43</f>
        <v>0</v>
      </c>
      <c r="K96" s="109">
        <f>'CK GASTOS CSN MES 3'!BX$43</f>
        <v>0</v>
      </c>
      <c r="L96" s="109">
        <f>+K96+G96</f>
        <v>0</v>
      </c>
      <c r="M96" s="109">
        <f>+'Cert.CSN'!BX43</f>
        <v>0</v>
      </c>
      <c r="N96" s="109">
        <f>IF(M96&gt;0,(L96-M96),0)</f>
        <v>0</v>
      </c>
      <c r="O96" s="753">
        <f>F96-L96</f>
        <v>0</v>
      </c>
      <c r="P96" s="753">
        <f>+F96-M96</f>
        <v>0</v>
      </c>
      <c r="Q96" s="753">
        <f t="shared" si="39"/>
        <v>0</v>
      </c>
      <c r="R96" s="3"/>
      <c r="S96" s="3"/>
      <c r="T96" s="3"/>
      <c r="U96" s="3"/>
      <c r="V96" s="109"/>
      <c r="W96" s="109"/>
      <c r="X96" s="109"/>
      <c r="Y96" s="109"/>
      <c r="Z96" s="109"/>
      <c r="AA96" s="109"/>
      <c r="AB96" s="109"/>
      <c r="AC96" s="109"/>
      <c r="AD96" s="109"/>
      <c r="AE96" s="109"/>
      <c r="AF96" s="109"/>
      <c r="AG96" s="109"/>
      <c r="AH96" s="109"/>
      <c r="AI96" s="109"/>
      <c r="AJ96" s="109"/>
      <c r="AK96" s="109"/>
      <c r="AL96" s="109"/>
      <c r="AM96" s="109"/>
      <c r="AN96" s="109"/>
      <c r="AO96" s="109"/>
      <c r="AP96" s="109"/>
      <c r="AQ96" s="109"/>
      <c r="AR96" s="109"/>
      <c r="AS96" s="109">
        <f>SUM(R96:AH96)</f>
        <v>0</v>
      </c>
      <c r="AT96" s="109">
        <v>0</v>
      </c>
      <c r="AU96" s="3"/>
      <c r="AV96" s="3"/>
      <c r="AW96" s="3"/>
      <c r="AX96" s="3"/>
      <c r="AY96" s="109">
        <f>+AT96+AU96+AV96+AW96+AX96</f>
        <v>0</v>
      </c>
      <c r="AZ96" s="3"/>
      <c r="BA96" s="3"/>
      <c r="BB96" s="3"/>
      <c r="BC96" s="3"/>
      <c r="BD96" s="3"/>
      <c r="BE96" s="3"/>
      <c r="BF96" s="3"/>
      <c r="BG96" s="109">
        <f>SUM(AZ96:BB96)</f>
        <v>0</v>
      </c>
    </row>
    <row r="97" spans="1:59">
      <c r="A97" s="802"/>
      <c r="B97" s="803"/>
      <c r="C97" s="109"/>
      <c r="D97" s="109"/>
      <c r="E97" s="109"/>
      <c r="F97" s="109"/>
      <c r="G97" s="109"/>
      <c r="H97" s="109"/>
      <c r="I97" s="109"/>
      <c r="J97" s="109"/>
      <c r="K97" s="109"/>
      <c r="L97" s="109"/>
      <c r="M97" s="109"/>
      <c r="N97" s="109"/>
      <c r="O97" s="109"/>
      <c r="P97" s="753"/>
      <c r="Q97" s="109"/>
      <c r="R97" s="109"/>
      <c r="S97" s="109"/>
      <c r="T97" s="109"/>
      <c r="U97" s="109"/>
      <c r="V97" s="109"/>
      <c r="W97" s="109"/>
      <c r="X97" s="109"/>
      <c r="Y97" s="109"/>
      <c r="Z97" s="109"/>
      <c r="AA97" s="109"/>
      <c r="AB97" s="109"/>
      <c r="AC97" s="109"/>
      <c r="AD97" s="109"/>
      <c r="AE97" s="109"/>
      <c r="AF97" s="109"/>
      <c r="AG97" s="109"/>
      <c r="AH97" s="109"/>
      <c r="AI97" s="109"/>
      <c r="AJ97" s="109"/>
      <c r="AK97" s="109"/>
      <c r="AL97" s="109"/>
      <c r="AM97" s="109"/>
      <c r="AN97" s="109"/>
      <c r="AO97" s="109"/>
      <c r="AP97" s="109"/>
      <c r="AQ97" s="109"/>
      <c r="AR97" s="109"/>
      <c r="AS97" s="109"/>
      <c r="AT97" s="109">
        <v>0</v>
      </c>
      <c r="AU97" s="109"/>
      <c r="AV97" s="109"/>
      <c r="AW97" s="109"/>
      <c r="AX97" s="109"/>
      <c r="AY97" s="109"/>
      <c r="AZ97" s="109"/>
      <c r="BA97" s="109"/>
      <c r="BB97" s="109"/>
      <c r="BC97" s="109"/>
      <c r="BD97" s="109"/>
      <c r="BE97" s="109"/>
      <c r="BF97" s="109"/>
      <c r="BG97" s="3"/>
    </row>
    <row r="98" spans="1:59" s="801" customFormat="1">
      <c r="A98" s="800">
        <v>5</v>
      </c>
      <c r="B98" s="789" t="s">
        <v>988</v>
      </c>
      <c r="C98" s="771">
        <f t="shared" ref="C98:Q98" si="47">SUM(C100:C110)</f>
        <v>0</v>
      </c>
      <c r="D98" s="771">
        <f t="shared" si="47"/>
        <v>0</v>
      </c>
      <c r="E98" s="771">
        <f t="shared" si="47"/>
        <v>0</v>
      </c>
      <c r="F98" s="771">
        <f t="shared" si="47"/>
        <v>0</v>
      </c>
      <c r="G98" s="771">
        <v>0</v>
      </c>
      <c r="H98" s="771">
        <f t="shared" si="47"/>
        <v>0</v>
      </c>
      <c r="I98" s="771">
        <f t="shared" si="47"/>
        <v>0</v>
      </c>
      <c r="J98" s="771">
        <f t="shared" si="47"/>
        <v>0</v>
      </c>
      <c r="K98" s="771">
        <f t="shared" si="47"/>
        <v>0</v>
      </c>
      <c r="L98" s="771">
        <f t="shared" si="47"/>
        <v>0</v>
      </c>
      <c r="M98" s="771">
        <f t="shared" si="47"/>
        <v>0</v>
      </c>
      <c r="N98" s="771">
        <f t="shared" si="47"/>
        <v>0</v>
      </c>
      <c r="O98" s="771">
        <f t="shared" si="47"/>
        <v>0</v>
      </c>
      <c r="P98" s="771">
        <f t="shared" si="47"/>
        <v>0</v>
      </c>
      <c r="Q98" s="771">
        <f t="shared" si="47"/>
        <v>0</v>
      </c>
      <c r="R98" s="771">
        <f>SUM(R101:R109)</f>
        <v>0</v>
      </c>
      <c r="S98" s="771">
        <f>SUM(S101:S109)</f>
        <v>0</v>
      </c>
      <c r="T98" s="771">
        <f>SUM(T99:T110)</f>
        <v>0</v>
      </c>
      <c r="U98" s="771">
        <f t="shared" ref="U98:AB98" si="48">SUM(U101:U109)</f>
        <v>0</v>
      </c>
      <c r="V98" s="771">
        <f t="shared" si="48"/>
        <v>0</v>
      </c>
      <c r="W98" s="771">
        <f t="shared" si="48"/>
        <v>0</v>
      </c>
      <c r="X98" s="771">
        <f>SUM(X100:X110)</f>
        <v>0</v>
      </c>
      <c r="Y98" s="771">
        <f>SUM(Y100:Y110)</f>
        <v>0</v>
      </c>
      <c r="Z98" s="771">
        <f>SUM(Z101:Z109)</f>
        <v>0</v>
      </c>
      <c r="AA98" s="771">
        <f t="shared" si="48"/>
        <v>0</v>
      </c>
      <c r="AB98" s="771">
        <f t="shared" si="48"/>
        <v>0</v>
      </c>
      <c r="AC98" s="771">
        <f>SUM(AC101:AC110)</f>
        <v>0</v>
      </c>
      <c r="AD98" s="771">
        <f>SUM(AD101:AD109)</f>
        <v>0</v>
      </c>
      <c r="AE98" s="771">
        <f>SUM(AE101:AE110)</f>
        <v>0</v>
      </c>
      <c r="AF98" s="771">
        <f>SUM(AF101:AF110)</f>
        <v>0</v>
      </c>
      <c r="AG98" s="771">
        <f>SUM(AG101:AG110)</f>
        <v>0</v>
      </c>
      <c r="AH98" s="771">
        <f>SUM(AH101:AH110)</f>
        <v>0</v>
      </c>
      <c r="AI98" s="771">
        <f>SUM(AI101:AI110)</f>
        <v>0</v>
      </c>
      <c r="AJ98" s="771"/>
      <c r="AK98" s="771"/>
      <c r="AL98" s="771"/>
      <c r="AM98" s="771"/>
      <c r="AN98" s="771"/>
      <c r="AO98" s="771"/>
      <c r="AP98" s="771"/>
      <c r="AQ98" s="771"/>
      <c r="AR98" s="771"/>
      <c r="AS98" s="771">
        <f>SUM(AS100:AS110)</f>
        <v>0</v>
      </c>
      <c r="AT98" s="109">
        <v>0</v>
      </c>
      <c r="AU98" s="771">
        <f t="shared" ref="AU98:BG98" si="49">SUM(AU101:AU109)</f>
        <v>0</v>
      </c>
      <c r="AV98" s="771">
        <f t="shared" si="49"/>
        <v>0</v>
      </c>
      <c r="AW98" s="771">
        <f t="shared" si="49"/>
        <v>0</v>
      </c>
      <c r="AX98" s="771">
        <f t="shared" si="49"/>
        <v>0</v>
      </c>
      <c r="AY98" s="771">
        <f t="shared" si="49"/>
        <v>0</v>
      </c>
      <c r="AZ98" s="771">
        <f t="shared" si="49"/>
        <v>0</v>
      </c>
      <c r="BA98" s="771">
        <f t="shared" si="49"/>
        <v>0</v>
      </c>
      <c r="BB98" s="771">
        <f t="shared" si="49"/>
        <v>0</v>
      </c>
      <c r="BC98" s="771">
        <f t="shared" si="49"/>
        <v>0</v>
      </c>
      <c r="BD98" s="771">
        <f t="shared" si="49"/>
        <v>0</v>
      </c>
      <c r="BE98" s="771">
        <f t="shared" si="49"/>
        <v>0</v>
      </c>
      <c r="BF98" s="771">
        <f t="shared" si="49"/>
        <v>0</v>
      </c>
      <c r="BG98" s="771">
        <f t="shared" si="49"/>
        <v>0</v>
      </c>
    </row>
    <row r="99" spans="1:59">
      <c r="A99" s="802"/>
      <c r="B99" s="803"/>
      <c r="C99" s="3"/>
      <c r="D99" s="3"/>
      <c r="E99" s="3"/>
      <c r="F99" s="3"/>
      <c r="G99" s="3"/>
      <c r="H99" s="109"/>
      <c r="I99" s="109"/>
      <c r="J99" s="109"/>
      <c r="K99" s="109"/>
      <c r="L99" s="109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109">
        <v>0</v>
      </c>
      <c r="AU99" s="3"/>
      <c r="AV99" s="3"/>
      <c r="AW99" s="3"/>
      <c r="AX99" s="3"/>
      <c r="AY99" s="3"/>
      <c r="AZ99" s="3"/>
      <c r="BA99" s="3"/>
      <c r="BB99" s="3"/>
      <c r="BC99" s="3"/>
      <c r="BD99" s="3"/>
      <c r="BE99" s="3"/>
      <c r="BF99" s="3"/>
      <c r="BG99" s="3"/>
    </row>
    <row r="100" spans="1:59">
      <c r="A100" s="804" t="s">
        <v>83</v>
      </c>
      <c r="B100" s="795" t="s">
        <v>989</v>
      </c>
      <c r="C100" s="109">
        <v>0</v>
      </c>
      <c r="D100" s="109">
        <f t="shared" ref="D100:D110" si="50">+BG100</f>
        <v>0</v>
      </c>
      <c r="E100" s="109">
        <f t="shared" ref="E100:E110" si="51">+AS100+AY100</f>
        <v>0</v>
      </c>
      <c r="F100" s="109">
        <f t="shared" ref="F100:F110" si="52">+C100+D100+E100</f>
        <v>0</v>
      </c>
      <c r="G100" s="109">
        <v>0</v>
      </c>
      <c r="H100" s="109">
        <f>'CK GASTOS CSN MES 1'!BY32</f>
        <v>0</v>
      </c>
      <c r="I100" s="109">
        <f>'CK GASTOS CSN MES 2'!BX100</f>
        <v>0</v>
      </c>
      <c r="J100" s="109">
        <f>'CK GASTOS CSN MES 3'!BX43</f>
        <v>0</v>
      </c>
      <c r="K100" s="109">
        <f t="shared" ref="K100:K110" si="53">SUM(H100:J100)</f>
        <v>0</v>
      </c>
      <c r="L100" s="109">
        <f t="shared" ref="L100:L110" si="54">+K100+G100</f>
        <v>0</v>
      </c>
      <c r="M100" s="109">
        <f>+'Cert.CSN'!BY43</f>
        <v>0</v>
      </c>
      <c r="N100" s="109">
        <f t="shared" ref="N100:N110" si="55">IF(M100&gt;0,(L100-M100),0)</f>
        <v>0</v>
      </c>
      <c r="O100" s="753">
        <f t="shared" ref="O100:O110" si="56">F100-L100</f>
        <v>0</v>
      </c>
      <c r="P100" s="753">
        <f t="shared" ref="P100:P110" si="57">+F100-M100</f>
        <v>0</v>
      </c>
      <c r="Q100" s="753">
        <f t="shared" ref="Q100:Q110" si="58">IF(N100&gt;0,(F100-L100-N100),(F100-L100+N100))</f>
        <v>0</v>
      </c>
      <c r="R100" s="109"/>
      <c r="S100" s="109"/>
      <c r="T100" s="109"/>
      <c r="U100" s="109"/>
      <c r="V100" s="109"/>
      <c r="W100" s="109"/>
      <c r="X100" s="109"/>
      <c r="Y100" s="109"/>
      <c r="Z100" s="109"/>
      <c r="AA100" s="109"/>
      <c r="AB100" s="109"/>
      <c r="AC100" s="109"/>
      <c r="AD100" s="109"/>
      <c r="AE100" s="109"/>
      <c r="AF100" s="109"/>
      <c r="AG100" s="109"/>
      <c r="AH100" s="109"/>
      <c r="AI100" s="109"/>
      <c r="AJ100" s="109"/>
      <c r="AK100" s="109"/>
      <c r="AL100" s="109"/>
      <c r="AM100" s="109"/>
      <c r="AN100" s="109"/>
      <c r="AO100" s="109"/>
      <c r="AP100" s="109"/>
      <c r="AQ100" s="109"/>
      <c r="AR100" s="109"/>
      <c r="AS100" s="109">
        <f>SUM(R100:AI100)</f>
        <v>0</v>
      </c>
      <c r="AT100" s="109">
        <v>0</v>
      </c>
      <c r="AU100" s="109"/>
      <c r="AV100" s="109"/>
      <c r="AW100" s="109"/>
      <c r="AX100" s="109"/>
      <c r="AY100" s="109">
        <f t="shared" ref="AY100:AY110" si="59">+AT100+AU100+AV100+AW100+AX100</f>
        <v>0</v>
      </c>
      <c r="AZ100" s="109"/>
      <c r="BA100" s="109"/>
      <c r="BB100" s="109"/>
      <c r="BC100" s="109"/>
      <c r="BD100" s="109"/>
      <c r="BE100" s="109"/>
      <c r="BF100" s="109"/>
      <c r="BG100" s="109">
        <f t="shared" ref="BG100:BG110" si="60">SUM(AZ100:BC100)</f>
        <v>0</v>
      </c>
    </row>
    <row r="101" spans="1:59">
      <c r="A101" s="804" t="s">
        <v>84</v>
      </c>
      <c r="B101" s="795" t="s">
        <v>990</v>
      </c>
      <c r="C101" s="109">
        <v>0</v>
      </c>
      <c r="D101" s="109">
        <f t="shared" si="50"/>
        <v>0</v>
      </c>
      <c r="E101" s="109">
        <f t="shared" si="51"/>
        <v>0</v>
      </c>
      <c r="F101" s="109">
        <f t="shared" si="52"/>
        <v>0</v>
      </c>
      <c r="G101" s="109">
        <v>0</v>
      </c>
      <c r="H101" s="109">
        <f>'CK GASTOS CSN MES 1'!BZ32</f>
        <v>0</v>
      </c>
      <c r="I101" s="109">
        <f>'CK GASTOS CSN MES 2'!BY100</f>
        <v>0</v>
      </c>
      <c r="J101" s="109">
        <f>'CK GASTOS CSN MES 3'!BY43</f>
        <v>0</v>
      </c>
      <c r="K101" s="109">
        <f t="shared" si="53"/>
        <v>0</v>
      </c>
      <c r="L101" s="109">
        <f t="shared" si="54"/>
        <v>0</v>
      </c>
      <c r="M101" s="109">
        <f>+'Cert.CSN'!BZ43</f>
        <v>0</v>
      </c>
      <c r="N101" s="109">
        <f t="shared" si="55"/>
        <v>0</v>
      </c>
      <c r="O101" s="753">
        <f t="shared" si="56"/>
        <v>0</v>
      </c>
      <c r="P101" s="753">
        <f>+F101-M101</f>
        <v>0</v>
      </c>
      <c r="Q101" s="753">
        <f t="shared" si="58"/>
        <v>0</v>
      </c>
      <c r="R101" s="109"/>
      <c r="S101" s="109"/>
      <c r="T101" s="109"/>
      <c r="U101" s="109"/>
      <c r="V101" s="109"/>
      <c r="W101" s="109"/>
      <c r="X101" s="109"/>
      <c r="Y101" s="109"/>
      <c r="Z101" s="109"/>
      <c r="AA101" s="109"/>
      <c r="AB101" s="109"/>
      <c r="AC101" s="109"/>
      <c r="AD101" s="109"/>
      <c r="AE101" s="109"/>
      <c r="AF101" s="109"/>
      <c r="AG101" s="109"/>
      <c r="AH101" s="109"/>
      <c r="AI101" s="109"/>
      <c r="AJ101" s="109"/>
      <c r="AK101" s="109"/>
      <c r="AL101" s="109"/>
      <c r="AM101" s="109"/>
      <c r="AN101" s="109"/>
      <c r="AO101" s="109"/>
      <c r="AP101" s="109"/>
      <c r="AQ101" s="109"/>
      <c r="AR101" s="109"/>
      <c r="AS101" s="109">
        <f>SUM(R101:AI101)</f>
        <v>0</v>
      </c>
      <c r="AT101" s="109">
        <v>0</v>
      </c>
      <c r="AU101" s="109"/>
      <c r="AV101" s="109"/>
      <c r="AW101" s="109"/>
      <c r="AX101" s="109"/>
      <c r="AY101" s="109">
        <f t="shared" si="59"/>
        <v>0</v>
      </c>
      <c r="AZ101" s="109"/>
      <c r="BA101" s="109"/>
      <c r="BB101" s="109"/>
      <c r="BC101" s="109"/>
      <c r="BD101" s="109"/>
      <c r="BE101" s="109"/>
      <c r="BF101" s="109"/>
      <c r="BG101" s="109">
        <f t="shared" si="60"/>
        <v>0</v>
      </c>
    </row>
    <row r="102" spans="1:59">
      <c r="A102" s="804" t="s">
        <v>85</v>
      </c>
      <c r="B102" s="795" t="s">
        <v>991</v>
      </c>
      <c r="C102" s="109">
        <v>0</v>
      </c>
      <c r="D102" s="109">
        <f t="shared" si="50"/>
        <v>0</v>
      </c>
      <c r="E102" s="109">
        <f t="shared" si="51"/>
        <v>0</v>
      </c>
      <c r="F102" s="109">
        <f t="shared" si="52"/>
        <v>0</v>
      </c>
      <c r="G102" s="109">
        <v>0</v>
      </c>
      <c r="H102" s="109">
        <f>'CK GASTOS CSN MES 1'!CA32</f>
        <v>0</v>
      </c>
      <c r="I102" s="109">
        <f>'CK GASTOS CSN MES 2'!BZ100</f>
        <v>0</v>
      </c>
      <c r="J102" s="109">
        <f>'CK GASTOS CSN MES 3'!BZ43</f>
        <v>0</v>
      </c>
      <c r="K102" s="109">
        <f t="shared" si="53"/>
        <v>0</v>
      </c>
      <c r="L102" s="109">
        <f t="shared" si="54"/>
        <v>0</v>
      </c>
      <c r="M102" s="109">
        <f>+'Cert.CSN'!CA43</f>
        <v>0</v>
      </c>
      <c r="N102" s="109">
        <f t="shared" si="55"/>
        <v>0</v>
      </c>
      <c r="O102" s="753">
        <f t="shared" si="56"/>
        <v>0</v>
      </c>
      <c r="P102" s="753">
        <f t="shared" si="57"/>
        <v>0</v>
      </c>
      <c r="Q102" s="753">
        <f t="shared" si="58"/>
        <v>0</v>
      </c>
      <c r="R102" s="109"/>
      <c r="S102" s="109"/>
      <c r="T102" s="109"/>
      <c r="U102" s="109"/>
      <c r="V102" s="109"/>
      <c r="W102" s="109"/>
      <c r="X102" s="109"/>
      <c r="Y102" s="109"/>
      <c r="Z102" s="109"/>
      <c r="AA102" s="109"/>
      <c r="AB102" s="109"/>
      <c r="AC102" s="109"/>
      <c r="AD102" s="109"/>
      <c r="AE102" s="109"/>
      <c r="AF102" s="109"/>
      <c r="AG102" s="109"/>
      <c r="AH102" s="109"/>
      <c r="AI102" s="109"/>
      <c r="AJ102" s="109"/>
      <c r="AK102" s="109"/>
      <c r="AL102" s="109"/>
      <c r="AM102" s="109"/>
      <c r="AN102" s="109"/>
      <c r="AO102" s="109"/>
      <c r="AP102" s="109"/>
      <c r="AQ102" s="109"/>
      <c r="AR102" s="109"/>
      <c r="AS102" s="109">
        <f>SUM(R102:AI102)</f>
        <v>0</v>
      </c>
      <c r="AT102" s="109">
        <v>0</v>
      </c>
      <c r="AU102" s="109"/>
      <c r="AV102" s="109"/>
      <c r="AW102" s="109"/>
      <c r="AX102" s="109"/>
      <c r="AY102" s="109">
        <f t="shared" si="59"/>
        <v>0</v>
      </c>
      <c r="AZ102" s="109"/>
      <c r="BA102" s="109"/>
      <c r="BB102" s="109"/>
      <c r="BC102" s="109"/>
      <c r="BD102" s="109"/>
      <c r="BE102" s="109"/>
      <c r="BF102" s="109"/>
      <c r="BG102" s="109">
        <f t="shared" si="60"/>
        <v>0</v>
      </c>
    </row>
    <row r="103" spans="1:59">
      <c r="A103" s="804" t="s">
        <v>86</v>
      </c>
      <c r="B103" s="795" t="s">
        <v>992</v>
      </c>
      <c r="C103" s="109">
        <v>0</v>
      </c>
      <c r="D103" s="109">
        <f t="shared" si="50"/>
        <v>0</v>
      </c>
      <c r="E103" s="109">
        <f t="shared" si="51"/>
        <v>0</v>
      </c>
      <c r="F103" s="109">
        <f t="shared" si="52"/>
        <v>0</v>
      </c>
      <c r="G103" s="109">
        <v>0</v>
      </c>
      <c r="H103" s="109">
        <f>'CK GASTOS CSN MES 1'!CB32</f>
        <v>0</v>
      </c>
      <c r="I103" s="109">
        <f>'CK GASTOS CSN MES 2'!CA100</f>
        <v>0</v>
      </c>
      <c r="J103" s="109">
        <f>'CK GASTOS CSN MES 3'!CA43</f>
        <v>0</v>
      </c>
      <c r="K103" s="109">
        <f t="shared" si="53"/>
        <v>0</v>
      </c>
      <c r="L103" s="109">
        <f t="shared" si="54"/>
        <v>0</v>
      </c>
      <c r="M103" s="109">
        <f>+'Cert.CSN'!CB43</f>
        <v>0</v>
      </c>
      <c r="N103" s="109">
        <f t="shared" si="55"/>
        <v>0</v>
      </c>
      <c r="O103" s="753">
        <f t="shared" si="56"/>
        <v>0</v>
      </c>
      <c r="P103" s="753">
        <f t="shared" si="57"/>
        <v>0</v>
      </c>
      <c r="Q103" s="753">
        <f t="shared" si="58"/>
        <v>0</v>
      </c>
      <c r="R103" s="109"/>
      <c r="S103" s="109"/>
      <c r="T103" s="109"/>
      <c r="U103" s="109"/>
      <c r="V103" s="109"/>
      <c r="W103" s="109"/>
      <c r="X103" s="109"/>
      <c r="Y103" s="109"/>
      <c r="Z103" s="109"/>
      <c r="AA103" s="109"/>
      <c r="AB103" s="109"/>
      <c r="AC103" s="109"/>
      <c r="AD103" s="109"/>
      <c r="AE103" s="109"/>
      <c r="AF103" s="109"/>
      <c r="AG103" s="109"/>
      <c r="AH103" s="109"/>
      <c r="AI103" s="109"/>
      <c r="AJ103" s="109"/>
      <c r="AK103" s="109"/>
      <c r="AL103" s="109"/>
      <c r="AM103" s="109"/>
      <c r="AN103" s="109"/>
      <c r="AO103" s="109"/>
      <c r="AP103" s="109"/>
      <c r="AQ103" s="109"/>
      <c r="AR103" s="109"/>
      <c r="AS103" s="109">
        <f>SUM(R103:AI103)</f>
        <v>0</v>
      </c>
      <c r="AT103" s="109">
        <v>0</v>
      </c>
      <c r="AU103" s="109"/>
      <c r="AV103" s="109"/>
      <c r="AW103" s="109"/>
      <c r="AX103" s="109"/>
      <c r="AY103" s="109">
        <f t="shared" si="59"/>
        <v>0</v>
      </c>
      <c r="AZ103" s="109"/>
      <c r="BA103" s="109"/>
      <c r="BB103" s="109"/>
      <c r="BC103" s="109"/>
      <c r="BD103" s="109"/>
      <c r="BE103" s="109"/>
      <c r="BF103" s="109"/>
      <c r="BG103" s="109">
        <f t="shared" si="60"/>
        <v>0</v>
      </c>
    </row>
    <row r="104" spans="1:59">
      <c r="A104" s="804" t="s">
        <v>87</v>
      </c>
      <c r="B104" s="795" t="s">
        <v>993</v>
      </c>
      <c r="C104" s="109">
        <v>0</v>
      </c>
      <c r="D104" s="109">
        <f t="shared" si="50"/>
        <v>0</v>
      </c>
      <c r="E104" s="109">
        <f t="shared" si="51"/>
        <v>0</v>
      </c>
      <c r="F104" s="109">
        <f t="shared" si="52"/>
        <v>0</v>
      </c>
      <c r="G104" s="109">
        <v>0</v>
      </c>
      <c r="H104" s="109">
        <f>'CK GASTOS CSN MES 1'!CC$32</f>
        <v>0</v>
      </c>
      <c r="I104" s="109">
        <f>'CK GASTOS CSN MES 2'!CB$100</f>
        <v>0</v>
      </c>
      <c r="J104" s="109">
        <f>'CK GASTOS CSN MES 3'!CB$43</f>
        <v>0</v>
      </c>
      <c r="K104" s="109">
        <f t="shared" si="53"/>
        <v>0</v>
      </c>
      <c r="L104" s="109">
        <f t="shared" si="54"/>
        <v>0</v>
      </c>
      <c r="M104" s="109">
        <f>+'Cert.CSN'!CC43</f>
        <v>0</v>
      </c>
      <c r="N104" s="109">
        <f t="shared" si="55"/>
        <v>0</v>
      </c>
      <c r="O104" s="753">
        <f t="shared" si="56"/>
        <v>0</v>
      </c>
      <c r="P104" s="753">
        <f t="shared" si="57"/>
        <v>0</v>
      </c>
      <c r="Q104" s="753">
        <f t="shared" si="58"/>
        <v>0</v>
      </c>
      <c r="R104" s="3"/>
      <c r="S104" s="3"/>
      <c r="T104" s="109"/>
      <c r="U104" s="3"/>
      <c r="V104" s="3"/>
      <c r="W104" s="3"/>
      <c r="X104" s="3"/>
      <c r="Y104" s="3"/>
      <c r="Z104" s="109"/>
      <c r="AA104" s="3"/>
      <c r="AB104" s="3"/>
      <c r="AC104" s="3"/>
      <c r="AD104" s="3"/>
      <c r="AE104" s="109"/>
      <c r="AF104" s="109"/>
      <c r="AG104" s="109"/>
      <c r="AH104" s="109"/>
      <c r="AI104" s="109"/>
      <c r="AJ104" s="109"/>
      <c r="AK104" s="109"/>
      <c r="AL104" s="109"/>
      <c r="AM104" s="109"/>
      <c r="AN104" s="109"/>
      <c r="AO104" s="109"/>
      <c r="AP104" s="109"/>
      <c r="AQ104" s="109"/>
      <c r="AR104" s="109"/>
      <c r="AS104" s="109">
        <f>SUM(R104:AR104)</f>
        <v>0</v>
      </c>
      <c r="AT104" s="109">
        <v>0</v>
      </c>
      <c r="AU104" s="3"/>
      <c r="AV104" s="3"/>
      <c r="AW104" s="3"/>
      <c r="AX104" s="3"/>
      <c r="AY104" s="109">
        <f t="shared" si="59"/>
        <v>0</v>
      </c>
      <c r="AZ104" s="3"/>
      <c r="BA104" s="109"/>
      <c r="BB104" s="3"/>
      <c r="BC104" s="3"/>
      <c r="BD104" s="3"/>
      <c r="BE104" s="3"/>
      <c r="BF104" s="3"/>
      <c r="BG104" s="109">
        <f t="shared" si="60"/>
        <v>0</v>
      </c>
    </row>
    <row r="105" spans="1:59">
      <c r="A105" s="804" t="s">
        <v>88</v>
      </c>
      <c r="B105" s="795" t="s">
        <v>994</v>
      </c>
      <c r="C105" s="109">
        <v>0</v>
      </c>
      <c r="D105" s="109">
        <f t="shared" si="50"/>
        <v>0</v>
      </c>
      <c r="E105" s="109">
        <f t="shared" si="51"/>
        <v>0</v>
      </c>
      <c r="F105" s="109">
        <f t="shared" si="52"/>
        <v>0</v>
      </c>
      <c r="G105" s="109">
        <v>0</v>
      </c>
      <c r="H105" s="109">
        <f>'CK GASTOS CSN MES 1'!CD$32</f>
        <v>0</v>
      </c>
      <c r="I105" s="109">
        <f>'CK GASTOS CSN MES 2'!CC$100</f>
        <v>0</v>
      </c>
      <c r="J105" s="109">
        <f>'CK GASTOS CSN MES 3'!CC$43</f>
        <v>0</v>
      </c>
      <c r="K105" s="109">
        <f t="shared" si="53"/>
        <v>0</v>
      </c>
      <c r="L105" s="109">
        <f t="shared" si="54"/>
        <v>0</v>
      </c>
      <c r="M105" s="109">
        <f>+'Cert.CSN'!CD43</f>
        <v>0</v>
      </c>
      <c r="N105" s="109">
        <f t="shared" si="55"/>
        <v>0</v>
      </c>
      <c r="O105" s="753">
        <f t="shared" si="56"/>
        <v>0</v>
      </c>
      <c r="P105" s="753">
        <f t="shared" si="57"/>
        <v>0</v>
      </c>
      <c r="Q105" s="753">
        <f t="shared" si="58"/>
        <v>0</v>
      </c>
      <c r="R105" s="109"/>
      <c r="S105" s="109"/>
      <c r="T105" s="109"/>
      <c r="U105" s="109"/>
      <c r="V105" s="109"/>
      <c r="W105" s="109"/>
      <c r="X105" s="109"/>
      <c r="Y105" s="109"/>
      <c r="Z105" s="109"/>
      <c r="AA105" s="109"/>
      <c r="AB105" s="109"/>
      <c r="AC105" s="109"/>
      <c r="AD105" s="109"/>
      <c r="AE105" s="109"/>
      <c r="AF105" s="109"/>
      <c r="AG105" s="109"/>
      <c r="AH105" s="109"/>
      <c r="AI105" s="109"/>
      <c r="AJ105" s="109"/>
      <c r="AK105" s="109"/>
      <c r="AL105" s="109"/>
      <c r="AM105" s="109"/>
      <c r="AN105" s="109"/>
      <c r="AO105" s="109"/>
      <c r="AP105" s="109"/>
      <c r="AQ105" s="109"/>
      <c r="AR105" s="109"/>
      <c r="AS105" s="109">
        <f t="shared" ref="AS105:AS110" si="61">SUM(R105:AI105)</f>
        <v>0</v>
      </c>
      <c r="AT105" s="109">
        <v>0</v>
      </c>
      <c r="AU105" s="109"/>
      <c r="AV105" s="109"/>
      <c r="AW105" s="109"/>
      <c r="AX105" s="109"/>
      <c r="AY105" s="109">
        <f t="shared" si="59"/>
        <v>0</v>
      </c>
      <c r="AZ105" s="3"/>
      <c r="BA105" s="3"/>
      <c r="BB105" s="3"/>
      <c r="BC105" s="3"/>
      <c r="BD105" s="3"/>
      <c r="BE105" s="3"/>
      <c r="BF105" s="3"/>
      <c r="BG105" s="109">
        <f t="shared" si="60"/>
        <v>0</v>
      </c>
    </row>
    <row r="106" spans="1:59">
      <c r="A106" s="804" t="s">
        <v>89</v>
      </c>
      <c r="B106" s="795" t="s">
        <v>995</v>
      </c>
      <c r="C106" s="109">
        <v>0</v>
      </c>
      <c r="D106" s="109">
        <f t="shared" si="50"/>
        <v>0</v>
      </c>
      <c r="E106" s="109">
        <f t="shared" si="51"/>
        <v>0</v>
      </c>
      <c r="F106" s="109">
        <f t="shared" si="52"/>
        <v>0</v>
      </c>
      <c r="G106" s="109">
        <v>0</v>
      </c>
      <c r="H106" s="109">
        <f>'CK GASTOS CSN MES 1'!CE$32</f>
        <v>0</v>
      </c>
      <c r="I106" s="109">
        <f>'CK GASTOS CSN MES 2'!CD$100</f>
        <v>0</v>
      </c>
      <c r="J106" s="109">
        <f>'CK GASTOS CSN MES 3'!CD$43</f>
        <v>0</v>
      </c>
      <c r="K106" s="109">
        <f t="shared" si="53"/>
        <v>0</v>
      </c>
      <c r="L106" s="109">
        <f t="shared" si="54"/>
        <v>0</v>
      </c>
      <c r="M106" s="109">
        <f>+'Cert.CSN'!CE43</f>
        <v>0</v>
      </c>
      <c r="N106" s="109">
        <f t="shared" si="55"/>
        <v>0</v>
      </c>
      <c r="O106" s="753">
        <f t="shared" si="56"/>
        <v>0</v>
      </c>
      <c r="P106" s="753">
        <f t="shared" si="57"/>
        <v>0</v>
      </c>
      <c r="Q106" s="753">
        <f t="shared" si="58"/>
        <v>0</v>
      </c>
      <c r="R106" s="109"/>
      <c r="S106" s="109"/>
      <c r="T106" s="109"/>
      <c r="U106" s="109"/>
      <c r="V106" s="109"/>
      <c r="W106" s="109"/>
      <c r="X106" s="109"/>
      <c r="Y106" s="109"/>
      <c r="Z106" s="109"/>
      <c r="AA106" s="109"/>
      <c r="AB106" s="109"/>
      <c r="AC106" s="109"/>
      <c r="AD106" s="109"/>
      <c r="AE106" s="109"/>
      <c r="AF106" s="109"/>
      <c r="AG106" s="109"/>
      <c r="AH106" s="109"/>
      <c r="AI106" s="109"/>
      <c r="AJ106" s="109"/>
      <c r="AK106" s="109"/>
      <c r="AL106" s="109"/>
      <c r="AM106" s="109"/>
      <c r="AN106" s="109"/>
      <c r="AO106" s="109"/>
      <c r="AP106" s="109"/>
      <c r="AQ106" s="109"/>
      <c r="AR106" s="109"/>
      <c r="AS106" s="109">
        <f t="shared" si="61"/>
        <v>0</v>
      </c>
      <c r="AT106" s="109">
        <v>0</v>
      </c>
      <c r="AU106" s="109"/>
      <c r="AV106" s="109"/>
      <c r="AW106" s="109"/>
      <c r="AX106" s="109"/>
      <c r="AY106" s="109">
        <f t="shared" si="59"/>
        <v>0</v>
      </c>
      <c r="AZ106" s="109"/>
      <c r="BA106" s="109"/>
      <c r="BB106" s="109"/>
      <c r="BC106" s="109"/>
      <c r="BD106" s="109"/>
      <c r="BE106" s="109"/>
      <c r="BF106" s="109"/>
      <c r="BG106" s="109">
        <f t="shared" si="60"/>
        <v>0</v>
      </c>
    </row>
    <row r="107" spans="1:59">
      <c r="A107" s="804" t="s">
        <v>90</v>
      </c>
      <c r="B107" s="795" t="s">
        <v>996</v>
      </c>
      <c r="C107" s="109">
        <v>0</v>
      </c>
      <c r="D107" s="109">
        <f t="shared" si="50"/>
        <v>0</v>
      </c>
      <c r="E107" s="109">
        <f t="shared" si="51"/>
        <v>0</v>
      </c>
      <c r="F107" s="109">
        <f t="shared" si="52"/>
        <v>0</v>
      </c>
      <c r="G107" s="109">
        <v>0</v>
      </c>
      <c r="H107" s="109">
        <f>'CK GASTOS CSN MES 1'!CF$32</f>
        <v>0</v>
      </c>
      <c r="I107" s="109">
        <f>'CK GASTOS CSN MES 2'!CE$100</f>
        <v>0</v>
      </c>
      <c r="J107" s="109">
        <f>'CK GASTOS CSN MES 3'!CE$43</f>
        <v>0</v>
      </c>
      <c r="K107" s="109">
        <f t="shared" si="53"/>
        <v>0</v>
      </c>
      <c r="L107" s="109">
        <f t="shared" si="54"/>
        <v>0</v>
      </c>
      <c r="M107" s="109">
        <f>+'Cert.CSN'!CF43</f>
        <v>0</v>
      </c>
      <c r="N107" s="109">
        <f t="shared" si="55"/>
        <v>0</v>
      </c>
      <c r="O107" s="753">
        <f t="shared" si="56"/>
        <v>0</v>
      </c>
      <c r="P107" s="753">
        <f t="shared" si="57"/>
        <v>0</v>
      </c>
      <c r="Q107" s="753">
        <f t="shared" si="58"/>
        <v>0</v>
      </c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109">
        <f t="shared" si="61"/>
        <v>0</v>
      </c>
      <c r="AT107" s="109">
        <v>0</v>
      </c>
      <c r="AU107" s="3"/>
      <c r="AV107" s="3"/>
      <c r="AW107" s="3"/>
      <c r="AX107" s="3"/>
      <c r="AY107" s="109">
        <f t="shared" si="59"/>
        <v>0</v>
      </c>
      <c r="AZ107" s="109"/>
      <c r="BA107" s="3"/>
      <c r="BB107" s="3"/>
      <c r="BC107" s="3"/>
      <c r="BD107" s="3"/>
      <c r="BE107" s="3"/>
      <c r="BF107" s="3"/>
      <c r="BG107" s="109">
        <f t="shared" si="60"/>
        <v>0</v>
      </c>
    </row>
    <row r="108" spans="1:59">
      <c r="A108" s="804" t="s">
        <v>91</v>
      </c>
      <c r="B108" s="795" t="s">
        <v>997</v>
      </c>
      <c r="C108" s="109">
        <v>0</v>
      </c>
      <c r="D108" s="109">
        <f t="shared" si="50"/>
        <v>0</v>
      </c>
      <c r="E108" s="109">
        <f t="shared" si="51"/>
        <v>0</v>
      </c>
      <c r="F108" s="109">
        <f t="shared" si="52"/>
        <v>0</v>
      </c>
      <c r="G108" s="109">
        <v>0</v>
      </c>
      <c r="H108" s="109">
        <f>'CK GASTOS CSN MES 1'!CG$32</f>
        <v>0</v>
      </c>
      <c r="I108" s="109">
        <f>'CK GASTOS CSN MES 2'!CF$100</f>
        <v>0</v>
      </c>
      <c r="J108" s="109">
        <f>'CK GASTOS CSN MES 3'!CF$43</f>
        <v>0</v>
      </c>
      <c r="K108" s="109">
        <f t="shared" si="53"/>
        <v>0</v>
      </c>
      <c r="L108" s="109">
        <f t="shared" si="54"/>
        <v>0</v>
      </c>
      <c r="M108" s="109">
        <f>+'Cert.CSN'!CG43</f>
        <v>0</v>
      </c>
      <c r="N108" s="109">
        <f t="shared" si="55"/>
        <v>0</v>
      </c>
      <c r="O108" s="753">
        <f t="shared" si="56"/>
        <v>0</v>
      </c>
      <c r="P108" s="753">
        <f t="shared" si="57"/>
        <v>0</v>
      </c>
      <c r="Q108" s="753">
        <f t="shared" si="58"/>
        <v>0</v>
      </c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109">
        <f t="shared" si="61"/>
        <v>0</v>
      </c>
      <c r="AT108" s="109">
        <v>0</v>
      </c>
      <c r="AU108" s="3"/>
      <c r="AV108" s="3"/>
      <c r="AW108" s="3"/>
      <c r="AX108" s="3"/>
      <c r="AY108" s="109">
        <f t="shared" si="59"/>
        <v>0</v>
      </c>
      <c r="AZ108" s="109"/>
      <c r="BA108" s="3"/>
      <c r="BB108" s="3"/>
      <c r="BC108" s="3"/>
      <c r="BD108" s="3"/>
      <c r="BE108" s="3"/>
      <c r="BF108" s="3"/>
      <c r="BG108" s="109">
        <f t="shared" si="60"/>
        <v>0</v>
      </c>
    </row>
    <row r="109" spans="1:59">
      <c r="A109" s="804" t="s">
        <v>92</v>
      </c>
      <c r="B109" s="795" t="s">
        <v>998</v>
      </c>
      <c r="C109" s="109">
        <v>0</v>
      </c>
      <c r="D109" s="109">
        <f t="shared" si="50"/>
        <v>0</v>
      </c>
      <c r="E109" s="109">
        <f t="shared" si="51"/>
        <v>0</v>
      </c>
      <c r="F109" s="109">
        <f t="shared" si="52"/>
        <v>0</v>
      </c>
      <c r="G109" s="109">
        <v>0</v>
      </c>
      <c r="H109" s="109">
        <f>'CK GASTOS CSN MES 1'!CH$32</f>
        <v>0</v>
      </c>
      <c r="I109" s="109">
        <f>'CK GASTOS CSN MES 2'!CG$100</f>
        <v>0</v>
      </c>
      <c r="J109" s="109">
        <f>'CK GASTOS CSN MES 3'!CG$43</f>
        <v>0</v>
      </c>
      <c r="K109" s="109">
        <f t="shared" si="53"/>
        <v>0</v>
      </c>
      <c r="L109" s="109">
        <f t="shared" si="54"/>
        <v>0</v>
      </c>
      <c r="M109" s="109">
        <f>+'Cert.CSN'!CH43</f>
        <v>0</v>
      </c>
      <c r="N109" s="109">
        <f t="shared" si="55"/>
        <v>0</v>
      </c>
      <c r="O109" s="753">
        <f t="shared" si="56"/>
        <v>0</v>
      </c>
      <c r="P109" s="753">
        <f t="shared" si="57"/>
        <v>0</v>
      </c>
      <c r="Q109" s="753">
        <f t="shared" si="58"/>
        <v>0</v>
      </c>
      <c r="R109" s="109"/>
      <c r="S109" s="109"/>
      <c r="T109" s="109"/>
      <c r="U109" s="109"/>
      <c r="V109" s="109"/>
      <c r="W109" s="109"/>
      <c r="X109" s="109"/>
      <c r="Y109" s="109"/>
      <c r="Z109" s="109"/>
      <c r="AA109" s="109"/>
      <c r="AB109" s="109"/>
      <c r="AC109" s="109"/>
      <c r="AD109" s="109"/>
      <c r="AE109" s="109"/>
      <c r="AF109" s="109"/>
      <c r="AG109" s="109"/>
      <c r="AH109" s="109"/>
      <c r="AI109" s="109"/>
      <c r="AJ109" s="109"/>
      <c r="AK109" s="109"/>
      <c r="AL109" s="109"/>
      <c r="AM109" s="109"/>
      <c r="AN109" s="109"/>
      <c r="AO109" s="109"/>
      <c r="AP109" s="109"/>
      <c r="AQ109" s="109"/>
      <c r="AR109" s="109"/>
      <c r="AS109" s="109">
        <f t="shared" si="61"/>
        <v>0</v>
      </c>
      <c r="AT109" s="109">
        <v>0</v>
      </c>
      <c r="AU109" s="109"/>
      <c r="AV109" s="109"/>
      <c r="AW109" s="109"/>
      <c r="AX109" s="109"/>
      <c r="AY109" s="109">
        <f t="shared" si="59"/>
        <v>0</v>
      </c>
      <c r="AZ109" s="109"/>
      <c r="BA109" s="109"/>
      <c r="BB109" s="109"/>
      <c r="BC109" s="109"/>
      <c r="BD109" s="109"/>
      <c r="BE109" s="109"/>
      <c r="BF109" s="109"/>
      <c r="BG109" s="109">
        <f t="shared" si="60"/>
        <v>0</v>
      </c>
    </row>
    <row r="110" spans="1:59">
      <c r="A110" s="804" t="s">
        <v>93</v>
      </c>
      <c r="B110" s="795" t="s">
        <v>999</v>
      </c>
      <c r="C110" s="109">
        <v>0</v>
      </c>
      <c r="D110" s="109">
        <f t="shared" si="50"/>
        <v>0</v>
      </c>
      <c r="E110" s="109">
        <f t="shared" si="51"/>
        <v>0</v>
      </c>
      <c r="F110" s="109">
        <f t="shared" si="52"/>
        <v>0</v>
      </c>
      <c r="G110" s="109">
        <v>0</v>
      </c>
      <c r="H110" s="109">
        <f>'CK GASTOS CSN MES 1'!CI$32</f>
        <v>0</v>
      </c>
      <c r="I110" s="109">
        <f>'CK GASTOS CSN MES 2'!CH$100</f>
        <v>0</v>
      </c>
      <c r="J110" s="109">
        <f>'CK GASTOS CSN MES 3'!CH$43</f>
        <v>0</v>
      </c>
      <c r="K110" s="109">
        <f t="shared" si="53"/>
        <v>0</v>
      </c>
      <c r="L110" s="109">
        <f t="shared" si="54"/>
        <v>0</v>
      </c>
      <c r="M110" s="109">
        <f>+'Cert.CSN'!CI43</f>
        <v>0</v>
      </c>
      <c r="N110" s="109">
        <f t="shared" si="55"/>
        <v>0</v>
      </c>
      <c r="O110" s="753">
        <f t="shared" si="56"/>
        <v>0</v>
      </c>
      <c r="P110" s="753">
        <f t="shared" si="57"/>
        <v>0</v>
      </c>
      <c r="Q110" s="753">
        <f t="shared" si="58"/>
        <v>0</v>
      </c>
      <c r="R110" s="109"/>
      <c r="S110" s="109"/>
      <c r="T110" s="109"/>
      <c r="U110" s="109"/>
      <c r="V110" s="109"/>
      <c r="W110" s="109"/>
      <c r="X110" s="109"/>
      <c r="Y110" s="109"/>
      <c r="Z110" s="109"/>
      <c r="AA110" s="109"/>
      <c r="AB110" s="109"/>
      <c r="AC110" s="109"/>
      <c r="AD110" s="109"/>
      <c r="AE110" s="109"/>
      <c r="AF110" s="109"/>
      <c r="AG110" s="109"/>
      <c r="AH110" s="109"/>
      <c r="AI110" s="109"/>
      <c r="AJ110" s="109"/>
      <c r="AK110" s="109"/>
      <c r="AL110" s="109"/>
      <c r="AM110" s="109"/>
      <c r="AN110" s="109"/>
      <c r="AO110" s="109"/>
      <c r="AP110" s="109"/>
      <c r="AQ110" s="109"/>
      <c r="AR110" s="109"/>
      <c r="AS110" s="109">
        <f t="shared" si="61"/>
        <v>0</v>
      </c>
      <c r="AT110" s="109">
        <v>0</v>
      </c>
      <c r="AU110" s="109"/>
      <c r="AV110" s="109"/>
      <c r="AW110" s="109"/>
      <c r="AX110" s="109"/>
      <c r="AY110" s="109">
        <f t="shared" si="59"/>
        <v>0</v>
      </c>
      <c r="AZ110" s="109"/>
      <c r="BA110" s="109"/>
      <c r="BB110" s="109"/>
      <c r="BC110" s="109"/>
      <c r="BD110" s="109"/>
      <c r="BE110" s="109"/>
      <c r="BF110" s="109"/>
      <c r="BG110" s="109">
        <f t="shared" si="60"/>
        <v>0</v>
      </c>
    </row>
    <row r="111" spans="1:59">
      <c r="A111" s="802"/>
      <c r="B111" s="803"/>
      <c r="C111" s="109"/>
      <c r="D111" s="109"/>
      <c r="E111" s="109"/>
      <c r="F111" s="109"/>
      <c r="G111" s="109"/>
      <c r="H111" s="109"/>
      <c r="I111" s="109"/>
      <c r="J111" s="109"/>
      <c r="K111" s="109"/>
      <c r="L111" s="109"/>
      <c r="M111" s="109"/>
      <c r="N111" s="109"/>
      <c r="O111" s="109"/>
      <c r="P111" s="753"/>
      <c r="Q111" s="109"/>
      <c r="R111" s="109"/>
      <c r="S111" s="109"/>
      <c r="T111" s="109"/>
      <c r="U111" s="109"/>
      <c r="V111" s="109"/>
      <c r="W111" s="109"/>
      <c r="X111" s="109"/>
      <c r="Y111" s="109"/>
      <c r="Z111" s="109"/>
      <c r="AA111" s="109"/>
      <c r="AB111" s="109"/>
      <c r="AC111" s="109"/>
      <c r="AD111" s="109"/>
      <c r="AE111" s="109"/>
      <c r="AF111" s="109"/>
      <c r="AG111" s="109"/>
      <c r="AH111" s="109"/>
      <c r="AI111" s="109"/>
      <c r="AJ111" s="109"/>
      <c r="AK111" s="109"/>
      <c r="AL111" s="109"/>
      <c r="AM111" s="109"/>
      <c r="AN111" s="109"/>
      <c r="AO111" s="109"/>
      <c r="AP111" s="109"/>
      <c r="AQ111" s="109"/>
      <c r="AR111" s="109"/>
      <c r="AS111" s="109"/>
      <c r="AT111" s="109">
        <v>0</v>
      </c>
      <c r="AU111" s="109"/>
      <c r="AV111" s="109"/>
      <c r="AW111" s="109"/>
      <c r="AX111" s="109"/>
      <c r="AY111" s="109"/>
      <c r="AZ111" s="109"/>
      <c r="BA111" s="109"/>
      <c r="BB111" s="109"/>
      <c r="BC111" s="109"/>
      <c r="BD111" s="109"/>
      <c r="BE111" s="109"/>
      <c r="BF111" s="109"/>
      <c r="BG111" s="3"/>
    </row>
    <row r="112" spans="1:59" s="801" customFormat="1">
      <c r="A112" s="800" t="s">
        <v>1000</v>
      </c>
      <c r="B112" s="789" t="s">
        <v>1001</v>
      </c>
      <c r="C112" s="771">
        <f>SUM(C114:C123)</f>
        <v>774907</v>
      </c>
      <c r="D112" s="771">
        <f>SUM(D114:D123)</f>
        <v>0</v>
      </c>
      <c r="E112" s="771">
        <f>SUM(E114:E123)</f>
        <v>-26625</v>
      </c>
      <c r="F112" s="771">
        <f>SUM(F114:F123)</f>
        <v>748282</v>
      </c>
      <c r="G112" s="771">
        <v>546611.3899999999</v>
      </c>
      <c r="H112" s="771">
        <f t="shared" ref="H112:L112" si="62">SUM(H114:H123)</f>
        <v>28874.829999999998</v>
      </c>
      <c r="I112" s="771">
        <f t="shared" si="62"/>
        <v>24517.5</v>
      </c>
      <c r="J112" s="771">
        <f t="shared" si="62"/>
        <v>24517.48</v>
      </c>
      <c r="K112" s="771">
        <f t="shared" si="62"/>
        <v>77909.81</v>
      </c>
      <c r="L112" s="771">
        <f t="shared" si="62"/>
        <v>624521.19999999995</v>
      </c>
      <c r="M112" s="771">
        <f>SUM(M114:M123)</f>
        <v>0</v>
      </c>
      <c r="N112" s="771">
        <f>SUM(N114:N123)</f>
        <v>0</v>
      </c>
      <c r="O112" s="771">
        <f>SUM(O114:O123)</f>
        <v>123760.80000000005</v>
      </c>
      <c r="P112" s="771">
        <f>SUM(P114:P123)</f>
        <v>748282</v>
      </c>
      <c r="Q112" s="771">
        <f>SUM(Q114:Q123)</f>
        <v>123760.80000000005</v>
      </c>
      <c r="R112" s="771">
        <f t="shared" ref="R112:AI112" si="63">SUM(R114:R120)</f>
        <v>0</v>
      </c>
      <c r="S112" s="771">
        <f>SUM(S114:S123)</f>
        <v>0</v>
      </c>
      <c r="T112" s="771">
        <f t="shared" si="63"/>
        <v>0</v>
      </c>
      <c r="U112" s="771">
        <f t="shared" si="63"/>
        <v>0</v>
      </c>
      <c r="V112" s="771">
        <f t="shared" si="63"/>
        <v>0</v>
      </c>
      <c r="W112" s="771">
        <f t="shared" si="63"/>
        <v>-26625</v>
      </c>
      <c r="X112" s="771">
        <f t="shared" si="63"/>
        <v>0</v>
      </c>
      <c r="Y112" s="771">
        <f>SUM(Y114:Y123)</f>
        <v>0</v>
      </c>
      <c r="Z112" s="771">
        <f t="shared" si="63"/>
        <v>0</v>
      </c>
      <c r="AA112" s="771">
        <f>SUM(AA114:AA123)</f>
        <v>0</v>
      </c>
      <c r="AB112" s="771">
        <f t="shared" si="63"/>
        <v>0</v>
      </c>
      <c r="AC112" s="771">
        <f t="shared" si="63"/>
        <v>0</v>
      </c>
      <c r="AD112" s="771">
        <f t="shared" si="63"/>
        <v>0</v>
      </c>
      <c r="AE112" s="771">
        <f>SUM(AE114:AE123)</f>
        <v>0</v>
      </c>
      <c r="AF112" s="771">
        <f t="shared" si="63"/>
        <v>0</v>
      </c>
      <c r="AG112" s="771">
        <f t="shared" si="63"/>
        <v>0</v>
      </c>
      <c r="AH112" s="771">
        <f t="shared" si="63"/>
        <v>0</v>
      </c>
      <c r="AI112" s="771">
        <f t="shared" si="63"/>
        <v>0</v>
      </c>
      <c r="AJ112" s="771"/>
      <c r="AK112" s="771"/>
      <c r="AL112" s="771"/>
      <c r="AM112" s="771"/>
      <c r="AN112" s="771"/>
      <c r="AO112" s="771"/>
      <c r="AP112" s="771"/>
      <c r="AQ112" s="771"/>
      <c r="AR112" s="771"/>
      <c r="AS112" s="771">
        <f>SUM(AS114:AS123)</f>
        <v>-26625</v>
      </c>
      <c r="AT112" s="109">
        <v>0</v>
      </c>
      <c r="AU112" s="771">
        <f t="shared" ref="AU112:BG112" si="64">SUM(AU114:AU120)</f>
        <v>0</v>
      </c>
      <c r="AV112" s="771">
        <f t="shared" si="64"/>
        <v>0</v>
      </c>
      <c r="AW112" s="771">
        <f t="shared" si="64"/>
        <v>0</v>
      </c>
      <c r="AX112" s="771">
        <f t="shared" si="64"/>
        <v>0</v>
      </c>
      <c r="AY112" s="771">
        <f t="shared" si="64"/>
        <v>0</v>
      </c>
      <c r="AZ112" s="771">
        <f t="shared" si="64"/>
        <v>0</v>
      </c>
      <c r="BA112" s="771">
        <f t="shared" si="64"/>
        <v>0</v>
      </c>
      <c r="BB112" s="771">
        <f t="shared" si="64"/>
        <v>0</v>
      </c>
      <c r="BC112" s="771">
        <f t="shared" si="64"/>
        <v>0</v>
      </c>
      <c r="BD112" s="771">
        <f t="shared" si="64"/>
        <v>0</v>
      </c>
      <c r="BE112" s="771">
        <f t="shared" si="64"/>
        <v>0</v>
      </c>
      <c r="BF112" s="771">
        <f t="shared" si="64"/>
        <v>0</v>
      </c>
      <c r="BG112" s="771">
        <f t="shared" si="64"/>
        <v>0</v>
      </c>
    </row>
    <row r="113" spans="1:62">
      <c r="A113" s="802"/>
      <c r="B113" s="803"/>
      <c r="C113" s="3"/>
      <c r="D113" s="3"/>
      <c r="E113" s="3"/>
      <c r="F113" s="3"/>
      <c r="G113" s="3"/>
      <c r="H113" s="109"/>
      <c r="I113" s="109"/>
      <c r="J113" s="109"/>
      <c r="K113" s="109"/>
      <c r="L113" s="109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109">
        <v>0</v>
      </c>
      <c r="AU113" s="3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</row>
    <row r="114" spans="1:62">
      <c r="A114" s="804" t="s">
        <v>94</v>
      </c>
      <c r="B114" s="795" t="s">
        <v>1002</v>
      </c>
      <c r="C114" s="109"/>
      <c r="D114" s="109">
        <f t="shared" ref="D114:D123" si="65">+BG114</f>
        <v>0</v>
      </c>
      <c r="E114" s="109">
        <f t="shared" ref="E114:E123" si="66">+AS114+AY114</f>
        <v>0</v>
      </c>
      <c r="F114" s="109">
        <f t="shared" ref="F114:F123" si="67">+C114+D114+E114</f>
        <v>0</v>
      </c>
      <c r="G114" s="109">
        <v>0</v>
      </c>
      <c r="H114" s="109">
        <f>'CK GASTOS CSN MES 1'!CJ$32</f>
        <v>0</v>
      </c>
      <c r="I114" s="109">
        <f>'CK GASTOS CSN MES 2'!CI$100</f>
        <v>0</v>
      </c>
      <c r="J114" s="109">
        <f>'CK GASTOS CSN MES 3'!CI$43</f>
        <v>0</v>
      </c>
      <c r="K114" s="109">
        <f t="shared" ref="K114:K123" si="68">SUM(H114:J114)</f>
        <v>0</v>
      </c>
      <c r="L114" s="109">
        <f t="shared" ref="L114:L123" si="69">+K114+G114</f>
        <v>0</v>
      </c>
      <c r="M114" s="109">
        <f>+'Cert.CSN'!CJ43</f>
        <v>0</v>
      </c>
      <c r="N114" s="109">
        <f t="shared" ref="N114:N123" si="70">IF(M114&gt;0,(L114-M114),0)</f>
        <v>0</v>
      </c>
      <c r="O114" s="753">
        <f t="shared" ref="O114:O123" si="71">F114-L114</f>
        <v>0</v>
      </c>
      <c r="P114" s="753">
        <f>+F114-M114</f>
        <v>0</v>
      </c>
      <c r="Q114" s="753">
        <f t="shared" ref="Q114:Q131" si="72">IF(N114&gt;0,(F114-L114-N114),(F114-L114+N114))</f>
        <v>0</v>
      </c>
      <c r="R114" s="109"/>
      <c r="S114" s="109"/>
      <c r="T114" s="109"/>
      <c r="U114" s="109"/>
      <c r="V114" s="109"/>
      <c r="W114" s="109"/>
      <c r="X114" s="109"/>
      <c r="Y114" s="109"/>
      <c r="Z114" s="109"/>
      <c r="AA114" s="109"/>
      <c r="AB114" s="109"/>
      <c r="AC114" s="109"/>
      <c r="AD114" s="109"/>
      <c r="AE114" s="109"/>
      <c r="AF114" s="109"/>
      <c r="AG114" s="109"/>
      <c r="AH114" s="109"/>
      <c r="AI114" s="109"/>
      <c r="AJ114" s="109"/>
      <c r="AK114" s="109"/>
      <c r="AL114" s="109"/>
      <c r="AM114" s="109"/>
      <c r="AN114" s="109"/>
      <c r="AO114" s="109"/>
      <c r="AP114" s="109"/>
      <c r="AQ114" s="109"/>
      <c r="AR114" s="109"/>
      <c r="AS114" s="109">
        <f>SUM(R114:AI114)</f>
        <v>0</v>
      </c>
      <c r="AT114" s="109">
        <v>0</v>
      </c>
      <c r="AU114" s="109"/>
      <c r="AV114" s="109"/>
      <c r="AW114" s="109"/>
      <c r="AX114" s="109"/>
      <c r="AY114" s="109">
        <f>+AT114+AU114+AV114+AW114+AX114</f>
        <v>0</v>
      </c>
      <c r="AZ114" s="109"/>
      <c r="BA114" s="109"/>
      <c r="BB114" s="109"/>
      <c r="BC114" s="109"/>
      <c r="BD114" s="109"/>
      <c r="BE114" s="109"/>
      <c r="BF114" s="109"/>
      <c r="BG114" s="109">
        <f t="shared" ref="BG114:BG123" si="73">SUM(AZ114:BC114)</f>
        <v>0</v>
      </c>
    </row>
    <row r="115" spans="1:62" ht="26.4">
      <c r="A115" s="229" t="s">
        <v>1021</v>
      </c>
      <c r="B115" s="778" t="s">
        <v>1004</v>
      </c>
      <c r="C115" s="109">
        <v>495936</v>
      </c>
      <c r="D115" s="109"/>
      <c r="E115" s="109">
        <f>+AS115+AY115</f>
        <v>-24875</v>
      </c>
      <c r="F115" s="109">
        <f>+C115+D115+E115</f>
        <v>471061</v>
      </c>
      <c r="G115" s="109">
        <v>363657.91</v>
      </c>
      <c r="H115" s="109">
        <f>+'CK GASTOS CSN MES 1'!CK32</f>
        <v>24908.51</v>
      </c>
      <c r="I115" s="109">
        <f>+'CK GASTOS CSN MES 2'!CJ100</f>
        <v>21149.71</v>
      </c>
      <c r="J115" s="109">
        <f>+'CK GASTOS CSN MES 3'!CJ43</f>
        <v>21149.7</v>
      </c>
      <c r="K115" s="109">
        <f t="shared" si="68"/>
        <v>67207.92</v>
      </c>
      <c r="L115" s="109">
        <f t="shared" si="69"/>
        <v>430865.82999999996</v>
      </c>
      <c r="M115" s="109">
        <f>+'Cert.CSN'!CJ44</f>
        <v>0</v>
      </c>
      <c r="N115" s="109">
        <f>IF(M115&gt;0,(L115-M115),0)</f>
        <v>0</v>
      </c>
      <c r="O115" s="753">
        <f>F115-L115</f>
        <v>40195.170000000042</v>
      </c>
      <c r="P115" s="753">
        <f>+F115-M115</f>
        <v>471061</v>
      </c>
      <c r="Q115" s="753">
        <f>IF(N115&gt;0,(F115-L115-N115),(F115-L115+N115))</f>
        <v>40195.170000000042</v>
      </c>
      <c r="R115" s="109"/>
      <c r="S115" s="109"/>
      <c r="T115" s="109"/>
      <c r="U115" s="109"/>
      <c r="V115" s="109"/>
      <c r="W115" s="109">
        <v>-24875</v>
      </c>
      <c r="X115" s="109"/>
      <c r="Y115" s="109"/>
      <c r="Z115" s="109"/>
      <c r="AA115" s="109"/>
      <c r="AB115" s="109"/>
      <c r="AC115" s="109"/>
      <c r="AD115" s="109"/>
      <c r="AE115" s="109"/>
      <c r="AF115" s="109"/>
      <c r="AG115" s="109"/>
      <c r="AH115" s="109"/>
      <c r="AI115" s="109"/>
      <c r="AJ115" s="109"/>
      <c r="AK115" s="109"/>
      <c r="AL115" s="109"/>
      <c r="AM115" s="109"/>
      <c r="AN115" s="109"/>
      <c r="AO115" s="109"/>
      <c r="AP115" s="109"/>
      <c r="AQ115" s="109"/>
      <c r="AR115" s="109"/>
      <c r="AS115" s="109">
        <f t="shared" ref="AS115:AS118" si="74">SUM(R115:AI115)</f>
        <v>-24875</v>
      </c>
      <c r="AT115" s="109">
        <v>0</v>
      </c>
      <c r="AU115" s="109">
        <v>0</v>
      </c>
      <c r="AV115" s="109"/>
      <c r="AW115" s="109"/>
      <c r="AX115" s="109"/>
      <c r="AY115" s="109">
        <f t="shared" ref="AY115:AY122" si="75">+AT115+AU115+AV115+AW115+AX115</f>
        <v>0</v>
      </c>
      <c r="BA115" s="109"/>
      <c r="BB115" s="109"/>
      <c r="BC115" s="109"/>
      <c r="BD115" s="109"/>
      <c r="BE115" s="109"/>
      <c r="BF115" s="109"/>
      <c r="BG115" s="109"/>
    </row>
    <row r="116" spans="1:62" ht="26.4">
      <c r="A116" s="229" t="s">
        <v>1022</v>
      </c>
      <c r="B116" s="778" t="s">
        <v>1004</v>
      </c>
      <c r="C116" s="109">
        <v>78971</v>
      </c>
      <c r="D116" s="109"/>
      <c r="E116" s="109">
        <f>+AS116+AY116</f>
        <v>-1750</v>
      </c>
      <c r="F116" s="109">
        <f>+C116+D116+E116</f>
        <v>77221</v>
      </c>
      <c r="G116" s="109">
        <v>57907.229999999996</v>
      </c>
      <c r="H116" s="109">
        <f>+'CK GASTOS CSN MES 1'!CL32</f>
        <v>3966.32</v>
      </c>
      <c r="I116" s="109">
        <f>+'CK GASTOS CSN MES 2'!CK100</f>
        <v>3367.79</v>
      </c>
      <c r="J116" s="109">
        <f>+'CK GASTOS CSN MES 3'!CK43</f>
        <v>3367.78</v>
      </c>
      <c r="K116" s="109">
        <f t="shared" si="68"/>
        <v>10701.890000000001</v>
      </c>
      <c r="L116" s="109">
        <f t="shared" si="69"/>
        <v>68609.119999999995</v>
      </c>
      <c r="M116" s="109">
        <f>+'Cert.CSN'!CJ45</f>
        <v>0</v>
      </c>
      <c r="N116" s="109">
        <f>IF(M116&gt;0,(L116-M116),0)</f>
        <v>0</v>
      </c>
      <c r="O116" s="753">
        <f>F116-L116</f>
        <v>8611.8800000000047</v>
      </c>
      <c r="P116" s="753">
        <f>+F116-M116</f>
        <v>77221</v>
      </c>
      <c r="Q116" s="753">
        <f>IF(N116&gt;0,(F116-L116-N116),(F116-L116+N116))</f>
        <v>8611.8800000000047</v>
      </c>
      <c r="R116" s="109"/>
      <c r="S116" s="109"/>
      <c r="T116" s="109"/>
      <c r="U116" s="109"/>
      <c r="V116" s="109"/>
      <c r="W116" s="109">
        <v>-1750</v>
      </c>
      <c r="X116" s="109"/>
      <c r="Y116" s="109"/>
      <c r="Z116" s="109"/>
      <c r="AA116" s="109"/>
      <c r="AB116" s="109"/>
      <c r="AC116" s="109"/>
      <c r="AD116" s="109"/>
      <c r="AE116" s="109"/>
      <c r="AF116" s="109"/>
      <c r="AG116" s="109"/>
      <c r="AH116" s="109"/>
      <c r="AI116" s="109"/>
      <c r="AJ116" s="109"/>
      <c r="AK116" s="109"/>
      <c r="AL116" s="109"/>
      <c r="AM116" s="109"/>
      <c r="AN116" s="109"/>
      <c r="AO116" s="109"/>
      <c r="AP116" s="109"/>
      <c r="AQ116" s="109"/>
      <c r="AR116" s="109"/>
      <c r="AS116" s="109">
        <f t="shared" si="74"/>
        <v>-1750</v>
      </c>
      <c r="AT116" s="109">
        <v>0</v>
      </c>
      <c r="AU116" s="109">
        <v>0</v>
      </c>
      <c r="AV116" s="109"/>
      <c r="AW116" s="109"/>
      <c r="AX116" s="109"/>
      <c r="AY116" s="109">
        <f t="shared" si="75"/>
        <v>0</v>
      </c>
      <c r="BA116" s="109"/>
      <c r="BB116" s="109"/>
      <c r="BC116" s="109"/>
      <c r="BD116" s="109"/>
      <c r="BE116" s="109"/>
      <c r="BF116" s="109"/>
      <c r="BG116" s="109"/>
    </row>
    <row r="117" spans="1:62">
      <c r="A117" s="804" t="s">
        <v>1006</v>
      </c>
      <c r="B117" s="795" t="s">
        <v>1007</v>
      </c>
      <c r="C117" s="109"/>
      <c r="D117" s="109">
        <f t="shared" si="65"/>
        <v>0</v>
      </c>
      <c r="E117" s="109">
        <f t="shared" si="66"/>
        <v>0</v>
      </c>
      <c r="F117" s="109">
        <f t="shared" si="67"/>
        <v>0</v>
      </c>
      <c r="G117" s="109"/>
      <c r="H117" s="109"/>
      <c r="I117" s="109"/>
      <c r="J117" s="109"/>
      <c r="K117" s="109">
        <f t="shared" si="68"/>
        <v>0</v>
      </c>
      <c r="L117" s="109"/>
      <c r="M117" s="109">
        <f>+'Cert.CSN'!CJ46</f>
        <v>0</v>
      </c>
      <c r="N117" s="109">
        <f>IF(M117&gt;0,(L117-M117),0)</f>
        <v>0</v>
      </c>
      <c r="O117" s="753">
        <f>F117-L117</f>
        <v>0</v>
      </c>
      <c r="P117" s="753">
        <f>+F117-M117</f>
        <v>0</v>
      </c>
      <c r="Q117" s="753">
        <f>IF(N117&gt;0,(F117-L117-N117),(F117-L117+N117))</f>
        <v>0</v>
      </c>
      <c r="R117" s="109"/>
      <c r="S117" s="109"/>
      <c r="T117" s="109"/>
      <c r="U117" s="109"/>
      <c r="V117" s="109"/>
      <c r="W117" s="109"/>
      <c r="X117" s="109"/>
      <c r="Y117" s="109"/>
      <c r="Z117" s="109"/>
      <c r="AA117" s="109"/>
      <c r="AB117" s="109"/>
      <c r="AC117" s="109"/>
      <c r="AD117" s="109"/>
      <c r="AE117" s="109"/>
      <c r="AF117" s="109"/>
      <c r="AG117" s="109"/>
      <c r="AH117" s="109"/>
      <c r="AI117" s="109"/>
      <c r="AJ117" s="109"/>
      <c r="AK117" s="109"/>
      <c r="AL117" s="109"/>
      <c r="AM117" s="109"/>
      <c r="AN117" s="109"/>
      <c r="AO117" s="109"/>
      <c r="AP117" s="109"/>
      <c r="AQ117" s="109"/>
      <c r="AR117" s="109"/>
      <c r="AS117" s="109">
        <f t="shared" si="74"/>
        <v>0</v>
      </c>
      <c r="AT117" s="109">
        <v>0</v>
      </c>
      <c r="AU117" s="109"/>
      <c r="AV117" s="109"/>
      <c r="AW117" s="109"/>
      <c r="AX117" s="109"/>
      <c r="AY117" s="109">
        <f t="shared" si="75"/>
        <v>0</v>
      </c>
      <c r="AZ117" s="109"/>
      <c r="BA117" s="109"/>
      <c r="BB117" s="109"/>
      <c r="BC117" s="109"/>
      <c r="BD117" s="109"/>
      <c r="BE117" s="109"/>
      <c r="BF117" s="109"/>
      <c r="BG117" s="109"/>
    </row>
    <row r="118" spans="1:62">
      <c r="A118" s="804" t="s">
        <v>96</v>
      </c>
      <c r="B118" s="795" t="s">
        <v>1008</v>
      </c>
      <c r="C118" s="109"/>
      <c r="D118" s="109">
        <f t="shared" si="65"/>
        <v>0</v>
      </c>
      <c r="E118" s="109">
        <f t="shared" si="66"/>
        <v>0</v>
      </c>
      <c r="F118" s="109">
        <f t="shared" si="67"/>
        <v>0</v>
      </c>
      <c r="G118" s="109">
        <v>0</v>
      </c>
      <c r="H118" s="109">
        <f>'CK GASTOS CSN MES 1'!CM$32</f>
        <v>0</v>
      </c>
      <c r="I118" s="109">
        <f>'CK GASTOS CSN MES 2'!CL$100</f>
        <v>0</v>
      </c>
      <c r="J118" s="109">
        <f>'CK GASTOS CSN MES 3'!CL$43</f>
        <v>0</v>
      </c>
      <c r="K118" s="109">
        <f t="shared" si="68"/>
        <v>0</v>
      </c>
      <c r="L118" s="109">
        <f t="shared" si="69"/>
        <v>0</v>
      </c>
      <c r="M118" s="109">
        <f>+'Cert.CSN'!CJ44</f>
        <v>0</v>
      </c>
      <c r="N118" s="109">
        <f t="shared" si="70"/>
        <v>0</v>
      </c>
      <c r="O118" s="753">
        <f t="shared" si="71"/>
        <v>0</v>
      </c>
      <c r="P118" s="753">
        <f t="shared" ref="P118:P123" si="76">+F118-M118</f>
        <v>0</v>
      </c>
      <c r="Q118" s="753">
        <f t="shared" si="72"/>
        <v>0</v>
      </c>
      <c r="R118" s="109"/>
      <c r="S118" s="109"/>
      <c r="T118" s="109"/>
      <c r="U118" s="109"/>
      <c r="V118" s="109"/>
      <c r="W118" s="109"/>
      <c r="X118" s="109"/>
      <c r="Y118" s="109"/>
      <c r="Z118" s="109"/>
      <c r="AA118" s="109"/>
      <c r="AB118" s="109"/>
      <c r="AC118" s="109"/>
      <c r="AD118" s="109"/>
      <c r="AE118" s="109"/>
      <c r="AF118" s="109"/>
      <c r="AG118" s="109"/>
      <c r="AH118" s="109"/>
      <c r="AI118" s="109"/>
      <c r="AJ118" s="109"/>
      <c r="AK118" s="109"/>
      <c r="AL118" s="109"/>
      <c r="AM118" s="109"/>
      <c r="AN118" s="109"/>
      <c r="AO118" s="109"/>
      <c r="AP118" s="109"/>
      <c r="AQ118" s="109"/>
      <c r="AR118" s="109"/>
      <c r="AS118" s="109">
        <f t="shared" si="74"/>
        <v>0</v>
      </c>
      <c r="AT118" s="109">
        <v>0</v>
      </c>
      <c r="AU118" s="109"/>
      <c r="AV118" s="109"/>
      <c r="AW118" s="109"/>
      <c r="AX118" s="109"/>
      <c r="AY118" s="109">
        <f t="shared" si="75"/>
        <v>0</v>
      </c>
      <c r="AZ118" s="109"/>
      <c r="BA118" s="109"/>
      <c r="BB118" s="109"/>
      <c r="BC118" s="109"/>
      <c r="BD118" s="109"/>
      <c r="BE118" s="109"/>
      <c r="BF118" s="109"/>
      <c r="BG118" s="109">
        <f t="shared" si="73"/>
        <v>0</v>
      </c>
    </row>
    <row r="119" spans="1:62">
      <c r="A119" s="804" t="s">
        <v>97</v>
      </c>
      <c r="B119" s="795" t="s">
        <v>1009</v>
      </c>
      <c r="C119" s="109"/>
      <c r="D119" s="109">
        <f t="shared" si="65"/>
        <v>0</v>
      </c>
      <c r="E119" s="109">
        <f t="shared" si="66"/>
        <v>0</v>
      </c>
      <c r="F119" s="109">
        <f t="shared" si="67"/>
        <v>0</v>
      </c>
      <c r="G119" s="109">
        <v>0</v>
      </c>
      <c r="H119" s="109">
        <f>'CK GASTOS CSN MES 1'!CN$32</f>
        <v>0</v>
      </c>
      <c r="I119" s="109">
        <f>'CK GASTOS CSN MES 2'!CO$100</f>
        <v>0</v>
      </c>
      <c r="J119" s="109">
        <f>'CK GASTOS CSN MES 3'!CM$43</f>
        <v>0</v>
      </c>
      <c r="K119" s="109">
        <f>SUM(H119:J119)</f>
        <v>0</v>
      </c>
      <c r="L119" s="109">
        <f t="shared" si="69"/>
        <v>0</v>
      </c>
      <c r="M119" s="109">
        <f>+'Cert.CSN'!CL43</f>
        <v>0</v>
      </c>
      <c r="N119" s="109">
        <f t="shared" si="70"/>
        <v>0</v>
      </c>
      <c r="O119" s="753">
        <f t="shared" si="71"/>
        <v>0</v>
      </c>
      <c r="P119" s="753">
        <f t="shared" si="76"/>
        <v>0</v>
      </c>
      <c r="Q119" s="753">
        <f t="shared" si="72"/>
        <v>0</v>
      </c>
      <c r="R119" s="109"/>
      <c r="S119" s="109"/>
      <c r="T119" s="109"/>
      <c r="U119" s="109"/>
      <c r="V119" s="109"/>
      <c r="W119" s="109"/>
      <c r="X119" s="109"/>
      <c r="Y119" s="109"/>
      <c r="Z119" s="109"/>
      <c r="AA119" s="109"/>
      <c r="AB119" s="109"/>
      <c r="AC119" s="109"/>
      <c r="AD119" s="109"/>
      <c r="AE119" s="109"/>
      <c r="AF119" s="109"/>
      <c r="AG119" s="109"/>
      <c r="AH119" s="109"/>
      <c r="AI119" s="109"/>
      <c r="AJ119" s="109"/>
      <c r="AK119" s="109"/>
      <c r="AL119" s="109"/>
      <c r="AM119" s="109"/>
      <c r="AN119" s="109"/>
      <c r="AO119" s="109"/>
      <c r="AP119" s="109"/>
      <c r="AQ119" s="109"/>
      <c r="AR119" s="109"/>
      <c r="AS119" s="109">
        <f t="shared" ref="AS119:AS120" si="77">SUM(R119:AI119)</f>
        <v>0</v>
      </c>
      <c r="AT119" s="109">
        <v>0</v>
      </c>
      <c r="AU119" s="109"/>
      <c r="AV119" s="109"/>
      <c r="AW119" s="109"/>
      <c r="AX119" s="109"/>
      <c r="AY119" s="109">
        <f t="shared" si="75"/>
        <v>0</v>
      </c>
      <c r="AZ119" s="109"/>
      <c r="BA119" s="109"/>
      <c r="BB119" s="109"/>
      <c r="BC119" s="109"/>
      <c r="BD119" s="109"/>
      <c r="BE119" s="109"/>
      <c r="BF119" s="109"/>
      <c r="BG119" s="109">
        <f t="shared" si="73"/>
        <v>0</v>
      </c>
    </row>
    <row r="120" spans="1:62">
      <c r="A120" s="804" t="s">
        <v>98</v>
      </c>
      <c r="B120" s="795" t="s">
        <v>127</v>
      </c>
      <c r="C120" s="109">
        <v>200000</v>
      </c>
      <c r="D120" s="109">
        <f t="shared" si="65"/>
        <v>0</v>
      </c>
      <c r="E120" s="109">
        <f t="shared" si="66"/>
        <v>0</v>
      </c>
      <c r="F120" s="109">
        <f t="shared" si="67"/>
        <v>200000</v>
      </c>
      <c r="G120" s="109">
        <v>125046.25</v>
      </c>
      <c r="H120" s="109">
        <f>+'CK GASTOS CSN MES 1'!CO32</f>
        <v>0</v>
      </c>
      <c r="I120" s="109">
        <f>+'CK GASTOS CSN MES 2'!CM100</f>
        <v>0</v>
      </c>
      <c r="J120" s="109">
        <f>+'CK GASTOS CSN MES 3'!CN43</f>
        <v>0</v>
      </c>
      <c r="K120" s="109">
        <f t="shared" si="68"/>
        <v>0</v>
      </c>
      <c r="L120" s="109">
        <f t="shared" si="69"/>
        <v>125046.25</v>
      </c>
      <c r="M120" s="109">
        <f>+'Cert.CSN'!CJ46</f>
        <v>0</v>
      </c>
      <c r="N120" s="109">
        <f t="shared" si="70"/>
        <v>0</v>
      </c>
      <c r="O120" s="753">
        <f t="shared" si="71"/>
        <v>74953.75</v>
      </c>
      <c r="P120" s="753">
        <f t="shared" si="76"/>
        <v>200000</v>
      </c>
      <c r="Q120" s="753">
        <f t="shared" si="72"/>
        <v>74953.75</v>
      </c>
      <c r="R120" s="109"/>
      <c r="S120" s="109"/>
      <c r="T120" s="109"/>
      <c r="U120" s="109"/>
      <c r="V120" s="109"/>
      <c r="W120" s="109"/>
      <c r="X120" s="109"/>
      <c r="Y120" s="109"/>
      <c r="Z120" s="109"/>
      <c r="AA120" s="109"/>
      <c r="AB120" s="109"/>
      <c r="AC120" s="109"/>
      <c r="AD120" s="109"/>
      <c r="AE120" s="109"/>
      <c r="AF120" s="109"/>
      <c r="AG120" s="109"/>
      <c r="AH120" s="109"/>
      <c r="AI120" s="109"/>
      <c r="AJ120" s="109"/>
      <c r="AK120" s="109"/>
      <c r="AL120" s="109"/>
      <c r="AM120" s="109"/>
      <c r="AN120" s="109"/>
      <c r="AO120" s="109"/>
      <c r="AP120" s="109"/>
      <c r="AQ120" s="109"/>
      <c r="AR120" s="109"/>
      <c r="AS120" s="109">
        <f t="shared" si="77"/>
        <v>0</v>
      </c>
      <c r="AT120" s="109">
        <v>0</v>
      </c>
      <c r="AU120" s="109"/>
      <c r="AV120" s="109"/>
      <c r="AW120" s="109"/>
      <c r="AX120" s="109"/>
      <c r="AY120" s="109">
        <f t="shared" si="75"/>
        <v>0</v>
      </c>
      <c r="AZ120" s="109"/>
      <c r="BA120" s="109"/>
      <c r="BB120" s="109"/>
      <c r="BC120" s="109"/>
      <c r="BD120" s="109"/>
      <c r="BE120" s="109"/>
      <c r="BF120" s="109"/>
      <c r="BG120" s="109">
        <f t="shared" si="73"/>
        <v>0</v>
      </c>
    </row>
    <row r="121" spans="1:62">
      <c r="A121" s="804" t="s">
        <v>99</v>
      </c>
      <c r="B121" s="227" t="s">
        <v>1010</v>
      </c>
      <c r="C121" s="109"/>
      <c r="D121" s="109">
        <f t="shared" si="65"/>
        <v>0</v>
      </c>
      <c r="E121" s="109">
        <f t="shared" si="66"/>
        <v>0</v>
      </c>
      <c r="F121" s="109">
        <f t="shared" si="67"/>
        <v>0</v>
      </c>
      <c r="G121" s="109">
        <v>0</v>
      </c>
      <c r="H121" s="109">
        <f>+'CK GASTOS CSN MES 1'!CP32</f>
        <v>0</v>
      </c>
      <c r="I121" s="109">
        <f>+'CK GASTOS CSN MES 2'!CN100</f>
        <v>0</v>
      </c>
      <c r="J121" s="109">
        <f>+'CK GASTOS CSN MES 3'!CO43</f>
        <v>0</v>
      </c>
      <c r="K121" s="109">
        <f t="shared" si="68"/>
        <v>0</v>
      </c>
      <c r="L121" s="109">
        <f>+K121+G121+J121+I121+H121</f>
        <v>0</v>
      </c>
      <c r="M121" s="109">
        <f>+'Cert.CSN'!CO43</f>
        <v>0</v>
      </c>
      <c r="N121" s="109">
        <f t="shared" si="70"/>
        <v>0</v>
      </c>
      <c r="O121" s="753">
        <f t="shared" si="71"/>
        <v>0</v>
      </c>
      <c r="P121" s="753">
        <f t="shared" si="76"/>
        <v>0</v>
      </c>
      <c r="Q121" s="753">
        <f t="shared" si="72"/>
        <v>0</v>
      </c>
      <c r="R121" s="109"/>
      <c r="S121" s="109"/>
      <c r="T121" s="109"/>
      <c r="U121" s="109"/>
      <c r="V121" s="109"/>
      <c r="W121" s="109"/>
      <c r="X121" s="109"/>
      <c r="Y121" s="109"/>
      <c r="Z121" s="109"/>
      <c r="AA121" s="109"/>
      <c r="AB121" s="109"/>
      <c r="AC121" s="109"/>
      <c r="AD121" s="109"/>
      <c r="AE121" s="109"/>
      <c r="AF121" s="109"/>
      <c r="AG121" s="109"/>
      <c r="AH121" s="109"/>
      <c r="AI121" s="109"/>
      <c r="AJ121" s="109"/>
      <c r="AK121" s="109"/>
      <c r="AL121" s="109"/>
      <c r="AM121" s="109"/>
      <c r="AN121" s="109"/>
      <c r="AO121" s="109"/>
      <c r="AP121" s="109"/>
      <c r="AQ121" s="109"/>
      <c r="AR121" s="109"/>
      <c r="AS121" s="109">
        <f>SUM(R121:AI121)</f>
        <v>0</v>
      </c>
      <c r="AT121" s="109">
        <v>0</v>
      </c>
      <c r="AU121" s="109"/>
      <c r="AV121" s="109"/>
      <c r="AW121" s="109"/>
      <c r="AX121" s="109"/>
      <c r="AY121" s="109">
        <f t="shared" si="75"/>
        <v>0</v>
      </c>
      <c r="AZ121" s="109"/>
      <c r="BA121" s="109"/>
      <c r="BB121" s="109"/>
      <c r="BC121" s="109"/>
      <c r="BD121" s="109"/>
      <c r="BE121" s="109"/>
      <c r="BF121" s="109"/>
      <c r="BG121" s="109"/>
    </row>
    <row r="122" spans="1:62">
      <c r="A122" s="804" t="s">
        <v>433</v>
      </c>
      <c r="B122" s="795" t="s">
        <v>1257</v>
      </c>
      <c r="C122" s="109"/>
      <c r="D122" s="109">
        <f t="shared" si="65"/>
        <v>0</v>
      </c>
      <c r="E122" s="109">
        <f t="shared" si="66"/>
        <v>0</v>
      </c>
      <c r="F122" s="109">
        <f t="shared" si="67"/>
        <v>0</v>
      </c>
      <c r="G122" s="109">
        <v>0</v>
      </c>
      <c r="H122" s="109"/>
      <c r="I122" s="109">
        <f>+'CK GASTOS CSN MES 2'!CP100</f>
        <v>0</v>
      </c>
      <c r="J122" s="109"/>
      <c r="K122" s="109">
        <f t="shared" si="68"/>
        <v>0</v>
      </c>
      <c r="L122" s="109">
        <f t="shared" si="69"/>
        <v>0</v>
      </c>
      <c r="M122" s="109">
        <f>+'Cert.CSN'!CJ50</f>
        <v>0</v>
      </c>
      <c r="N122" s="109">
        <f t="shared" si="70"/>
        <v>0</v>
      </c>
      <c r="O122" s="753">
        <f t="shared" si="71"/>
        <v>0</v>
      </c>
      <c r="P122" s="753">
        <f t="shared" si="76"/>
        <v>0</v>
      </c>
      <c r="Q122" s="753">
        <f t="shared" si="72"/>
        <v>0</v>
      </c>
      <c r="R122" s="109"/>
      <c r="S122" s="109"/>
      <c r="T122" s="109"/>
      <c r="U122" s="109"/>
      <c r="V122" s="109"/>
      <c r="W122" s="109"/>
      <c r="X122" s="109"/>
      <c r="Y122" s="109"/>
      <c r="Z122" s="109"/>
      <c r="AA122" s="109"/>
      <c r="AB122" s="109"/>
      <c r="AC122" s="109"/>
      <c r="AD122" s="109"/>
      <c r="AE122" s="109"/>
      <c r="AF122" s="109"/>
      <c r="AG122" s="109"/>
      <c r="AH122" s="109"/>
      <c r="AI122" s="109"/>
      <c r="AJ122" s="109"/>
      <c r="AK122" s="109"/>
      <c r="AL122" s="109"/>
      <c r="AM122" s="109"/>
      <c r="AN122" s="109"/>
      <c r="AO122" s="109"/>
      <c r="AP122" s="109"/>
      <c r="AQ122" s="109"/>
      <c r="AR122" s="109"/>
      <c r="AS122" s="109">
        <f>SUM(R122:AI122)</f>
        <v>0</v>
      </c>
      <c r="AT122" s="109">
        <v>0</v>
      </c>
      <c r="AU122" s="109"/>
      <c r="AV122" s="109"/>
      <c r="AW122" s="109"/>
      <c r="AX122" s="109"/>
      <c r="AY122" s="109">
        <f t="shared" si="75"/>
        <v>0</v>
      </c>
      <c r="AZ122" s="109"/>
      <c r="BA122" s="109"/>
      <c r="BB122" s="109"/>
      <c r="BC122" s="109"/>
      <c r="BD122" s="109"/>
      <c r="BE122" s="109"/>
      <c r="BF122" s="109"/>
      <c r="BG122" s="109">
        <f t="shared" si="73"/>
        <v>0</v>
      </c>
    </row>
    <row r="123" spans="1:62">
      <c r="A123" s="804" t="s">
        <v>100</v>
      </c>
      <c r="B123" s="795" t="s">
        <v>1012</v>
      </c>
      <c r="C123" s="109"/>
      <c r="D123" s="109">
        <f t="shared" si="65"/>
        <v>0</v>
      </c>
      <c r="E123" s="109">
        <f t="shared" si="66"/>
        <v>0</v>
      </c>
      <c r="F123" s="109">
        <f t="shared" si="67"/>
        <v>0</v>
      </c>
      <c r="G123" s="109">
        <v>0</v>
      </c>
      <c r="H123" s="109">
        <f>'CK GASTOS CSN MES 1'!CQ$32</f>
        <v>0</v>
      </c>
      <c r="I123" s="109">
        <f>'CK GASTOS CSN MES 2'!CQ$100</f>
        <v>0</v>
      </c>
      <c r="J123" s="109">
        <f>'CK GASTOS CSN MES 3'!CP$43</f>
        <v>0</v>
      </c>
      <c r="K123" s="109">
        <f t="shared" si="68"/>
        <v>0</v>
      </c>
      <c r="L123" s="109">
        <f t="shared" si="69"/>
        <v>0</v>
      </c>
      <c r="M123" s="109">
        <f>+'Cert.CSN'!CJ51</f>
        <v>0</v>
      </c>
      <c r="N123" s="109">
        <f t="shared" si="70"/>
        <v>0</v>
      </c>
      <c r="O123" s="753">
        <f t="shared" si="71"/>
        <v>0</v>
      </c>
      <c r="P123" s="753">
        <f t="shared" si="76"/>
        <v>0</v>
      </c>
      <c r="Q123" s="753">
        <f t="shared" si="72"/>
        <v>0</v>
      </c>
      <c r="R123" s="109"/>
      <c r="S123" s="109"/>
      <c r="T123" s="109"/>
      <c r="U123" s="109"/>
      <c r="V123" s="109"/>
      <c r="W123" s="109"/>
      <c r="X123" s="109"/>
      <c r="Y123" s="109"/>
      <c r="Z123" s="109"/>
      <c r="AA123" s="109"/>
      <c r="AB123" s="109"/>
      <c r="AC123" s="109"/>
      <c r="AD123" s="109"/>
      <c r="AE123" s="109"/>
      <c r="AF123" s="109"/>
      <c r="AG123" s="109"/>
      <c r="AH123" s="109"/>
      <c r="AI123" s="109"/>
      <c r="AJ123" s="109"/>
      <c r="AK123" s="109"/>
      <c r="AL123" s="109"/>
      <c r="AM123" s="109"/>
      <c r="AN123" s="109"/>
      <c r="AO123" s="109"/>
      <c r="AP123" s="109"/>
      <c r="AQ123" s="109"/>
      <c r="AR123" s="109"/>
      <c r="AS123" s="109">
        <f>SUM(R123:AI123)</f>
        <v>0</v>
      </c>
      <c r="AT123" s="109">
        <v>0</v>
      </c>
      <c r="AU123" s="109"/>
      <c r="AV123" s="109"/>
      <c r="AW123" s="109"/>
      <c r="AX123" s="109"/>
      <c r="AY123" s="109">
        <f>+AT123+AU123+AV123+AW123+AX123</f>
        <v>0</v>
      </c>
      <c r="AZ123" s="109"/>
      <c r="BA123" s="109"/>
      <c r="BB123" s="109"/>
      <c r="BC123" s="109"/>
      <c r="BD123" s="109"/>
      <c r="BE123" s="109"/>
      <c r="BF123" s="109"/>
      <c r="BG123" s="109">
        <f t="shared" si="73"/>
        <v>0</v>
      </c>
    </row>
    <row r="124" spans="1:62">
      <c r="A124" s="804"/>
      <c r="B124" s="795"/>
      <c r="C124" s="109"/>
      <c r="D124" s="109"/>
      <c r="E124" s="109"/>
      <c r="F124" s="109"/>
      <c r="G124" s="109"/>
      <c r="H124" s="109"/>
      <c r="I124" s="109"/>
      <c r="J124" s="109"/>
      <c r="K124" s="109"/>
      <c r="L124" s="109"/>
      <c r="M124" s="109"/>
      <c r="N124" s="109"/>
      <c r="O124" s="753"/>
      <c r="P124" s="753"/>
      <c r="Q124" s="753"/>
      <c r="R124" s="109"/>
      <c r="S124" s="109"/>
      <c r="T124" s="109"/>
      <c r="U124" s="109"/>
      <c r="V124" s="109"/>
      <c r="W124" s="109"/>
      <c r="X124" s="109"/>
      <c r="Y124" s="109"/>
      <c r="Z124" s="109"/>
      <c r="AA124" s="109"/>
      <c r="AB124" s="109"/>
      <c r="AC124" s="109"/>
      <c r="AD124" s="109"/>
      <c r="AE124" s="109"/>
      <c r="AF124" s="109"/>
      <c r="AG124" s="109"/>
      <c r="AH124" s="109"/>
      <c r="AI124" s="109"/>
      <c r="AJ124" s="109"/>
      <c r="AK124" s="109"/>
      <c r="AL124" s="109"/>
      <c r="AM124" s="109"/>
      <c r="AN124" s="109"/>
      <c r="AO124" s="109"/>
      <c r="AP124" s="109"/>
      <c r="AQ124" s="109"/>
      <c r="AR124" s="109"/>
      <c r="AS124" s="109"/>
      <c r="AT124" s="109">
        <v>0</v>
      </c>
      <c r="AU124" s="109"/>
      <c r="AV124" s="109"/>
      <c r="AW124" s="109"/>
      <c r="AX124" s="109"/>
      <c r="AY124" s="109"/>
      <c r="AZ124" s="109"/>
      <c r="BA124" s="109"/>
      <c r="BB124" s="109"/>
      <c r="BC124" s="109"/>
      <c r="BD124" s="109"/>
      <c r="BE124" s="109"/>
      <c r="BF124" s="109"/>
      <c r="BG124" s="109"/>
    </row>
    <row r="125" spans="1:62" s="1" customFormat="1">
      <c r="A125" s="200">
        <v>7</v>
      </c>
      <c r="B125" s="201" t="s">
        <v>1013</v>
      </c>
      <c r="C125" s="781">
        <f t="shared" ref="C125:Q125" si="78">+C127</f>
        <v>0</v>
      </c>
      <c r="D125" s="782">
        <f t="shared" si="78"/>
        <v>0</v>
      </c>
      <c r="E125" s="782">
        <f t="shared" si="78"/>
        <v>0</v>
      </c>
      <c r="F125" s="782">
        <f t="shared" si="78"/>
        <v>0</v>
      </c>
      <c r="G125" s="782">
        <v>0</v>
      </c>
      <c r="H125" s="782">
        <f t="shared" si="78"/>
        <v>0</v>
      </c>
      <c r="I125" s="782">
        <f t="shared" si="78"/>
        <v>0</v>
      </c>
      <c r="J125" s="782">
        <f t="shared" si="78"/>
        <v>0</v>
      </c>
      <c r="K125" s="782">
        <f t="shared" si="78"/>
        <v>0</v>
      </c>
      <c r="L125" s="782">
        <f t="shared" si="78"/>
        <v>0</v>
      </c>
      <c r="M125" s="782">
        <f t="shared" si="78"/>
        <v>0</v>
      </c>
      <c r="N125" s="782">
        <f t="shared" si="78"/>
        <v>0</v>
      </c>
      <c r="O125" s="782">
        <f t="shared" si="78"/>
        <v>0</v>
      </c>
      <c r="P125" s="784">
        <f t="shared" si="78"/>
        <v>0</v>
      </c>
      <c r="Q125" s="782">
        <f t="shared" si="78"/>
        <v>0</v>
      </c>
      <c r="R125" s="782"/>
      <c r="S125" s="782"/>
      <c r="T125" s="782"/>
      <c r="U125" s="782"/>
      <c r="V125" s="782"/>
      <c r="W125" s="782"/>
      <c r="X125" s="782"/>
      <c r="Y125" s="782"/>
      <c r="Z125" s="782"/>
      <c r="AA125" s="782">
        <f>+AA127</f>
        <v>0</v>
      </c>
      <c r="AB125" s="782">
        <f>+AB127</f>
        <v>0</v>
      </c>
      <c r="AC125" s="782"/>
      <c r="AD125" s="782"/>
      <c r="AE125" s="782"/>
      <c r="AF125" s="782"/>
      <c r="AG125" s="782"/>
      <c r="AH125" s="782"/>
      <c r="AI125" s="782"/>
      <c r="AJ125" s="782"/>
      <c r="AK125" s="782"/>
      <c r="AL125" s="782"/>
      <c r="AM125" s="782"/>
      <c r="AN125" s="782"/>
      <c r="AO125" s="782"/>
      <c r="AP125" s="782"/>
      <c r="AQ125" s="782"/>
      <c r="AR125" s="782"/>
      <c r="AS125" s="782">
        <f>+AS127</f>
        <v>0</v>
      </c>
      <c r="AT125" s="109">
        <v>0</v>
      </c>
      <c r="AU125" s="782"/>
      <c r="AV125" s="782"/>
      <c r="AW125" s="782"/>
      <c r="AX125" s="782"/>
      <c r="AY125" s="782"/>
      <c r="AZ125" s="782"/>
      <c r="BA125" s="782"/>
      <c r="BB125" s="782"/>
      <c r="BC125" s="782"/>
      <c r="BD125" s="782"/>
      <c r="BE125" s="782"/>
      <c r="BF125" s="782"/>
      <c r="BG125" s="785"/>
      <c r="BH125" s="227"/>
      <c r="BI125" s="227"/>
      <c r="BJ125" s="227"/>
    </row>
    <row r="126" spans="1:62" s="1" customFormat="1">
      <c r="A126" s="253"/>
      <c r="B126" s="254"/>
      <c r="C126" s="109"/>
      <c r="D126" s="109"/>
      <c r="E126" s="109"/>
      <c r="F126" s="109"/>
      <c r="G126" s="109"/>
      <c r="H126" s="109"/>
      <c r="I126" s="109"/>
      <c r="J126" s="109"/>
      <c r="K126" s="109"/>
      <c r="L126" s="109"/>
      <c r="M126" s="109"/>
      <c r="N126" s="109"/>
      <c r="O126" s="109"/>
      <c r="P126" s="753"/>
      <c r="Q126" s="109"/>
      <c r="R126" s="109"/>
      <c r="S126" s="109"/>
      <c r="T126" s="109"/>
      <c r="U126" s="109"/>
      <c r="V126" s="109"/>
      <c r="W126" s="109"/>
      <c r="X126" s="109"/>
      <c r="Y126" s="109"/>
      <c r="Z126" s="109"/>
      <c r="AA126" s="109"/>
      <c r="AB126" s="109"/>
      <c r="AC126" s="109"/>
      <c r="AD126" s="109"/>
      <c r="AE126" s="109"/>
      <c r="AF126" s="109"/>
      <c r="AG126" s="109"/>
      <c r="AH126" s="109"/>
      <c r="AI126" s="109"/>
      <c r="AJ126" s="109"/>
      <c r="AK126" s="109"/>
      <c r="AL126" s="109"/>
      <c r="AM126" s="109"/>
      <c r="AN126" s="109"/>
      <c r="AO126" s="109"/>
      <c r="AP126" s="109"/>
      <c r="AQ126" s="109"/>
      <c r="AR126" s="109"/>
      <c r="AS126" s="109"/>
      <c r="AT126" s="109">
        <v>0</v>
      </c>
      <c r="AU126" s="109"/>
      <c r="AV126" s="109"/>
      <c r="AW126" s="109"/>
      <c r="AX126" s="109"/>
      <c r="AY126" s="109"/>
      <c r="AZ126" s="109"/>
      <c r="BA126" s="109"/>
      <c r="BB126" s="109"/>
      <c r="BC126" s="109"/>
      <c r="BD126" s="109"/>
      <c r="BE126" s="109"/>
      <c r="BF126" s="109"/>
      <c r="BG126" s="3"/>
      <c r="BH126" s="227"/>
      <c r="BI126" s="227"/>
      <c r="BJ126" s="227"/>
    </row>
    <row r="127" spans="1:62" s="1" customFormat="1" ht="26.4">
      <c r="A127" s="253" t="s">
        <v>1014</v>
      </c>
      <c r="B127" s="255" t="s">
        <v>1015</v>
      </c>
      <c r="C127" s="109">
        <v>0</v>
      </c>
      <c r="D127" s="109">
        <f>+BG127</f>
        <v>0</v>
      </c>
      <c r="E127" s="109">
        <f>+AS127</f>
        <v>0</v>
      </c>
      <c r="F127" s="109">
        <f>+AT127+AZ127</f>
        <v>0</v>
      </c>
      <c r="G127" s="109">
        <v>0</v>
      </c>
      <c r="H127" s="109">
        <v>0</v>
      </c>
      <c r="I127" s="109">
        <v>0</v>
      </c>
      <c r="J127" s="109">
        <v>0</v>
      </c>
      <c r="K127" s="109">
        <v>0</v>
      </c>
      <c r="L127" s="109">
        <v>0</v>
      </c>
      <c r="M127" s="109">
        <f>+L127+H127</f>
        <v>0</v>
      </c>
      <c r="N127" s="109">
        <f>IF(M127&gt;0,(L127-M127),0)</f>
        <v>0</v>
      </c>
      <c r="O127" s="109">
        <f>IF(N127&gt;0,(M127-N127),0)</f>
        <v>0</v>
      </c>
      <c r="P127" s="753">
        <f>+F127-M127</f>
        <v>0</v>
      </c>
      <c r="Q127" s="753">
        <f t="shared" si="72"/>
        <v>0</v>
      </c>
      <c r="R127" s="109"/>
      <c r="S127" s="109"/>
      <c r="T127" s="109"/>
      <c r="U127" s="109"/>
      <c r="V127" s="109"/>
      <c r="W127" s="109"/>
      <c r="X127" s="109"/>
      <c r="Y127" s="109"/>
      <c r="Z127" s="109"/>
      <c r="AA127" s="109"/>
      <c r="AB127" s="109"/>
      <c r="AC127" s="109"/>
      <c r="AD127" s="109"/>
      <c r="AE127" s="109"/>
      <c r="AF127" s="109"/>
      <c r="AG127" s="109"/>
      <c r="AH127" s="109"/>
      <c r="AI127" s="109"/>
      <c r="AJ127" s="109"/>
      <c r="AK127" s="109"/>
      <c r="AL127" s="109"/>
      <c r="AM127" s="109"/>
      <c r="AN127" s="109"/>
      <c r="AO127" s="109"/>
      <c r="AP127" s="109"/>
      <c r="AQ127" s="109"/>
      <c r="AR127" s="109"/>
      <c r="AS127" s="109">
        <f>SUM(R127:AI127)</f>
        <v>0</v>
      </c>
      <c r="AT127" s="109">
        <v>0</v>
      </c>
      <c r="AU127" s="109"/>
      <c r="AV127" s="109"/>
      <c r="AW127" s="109"/>
      <c r="AX127" s="109"/>
      <c r="AY127" s="109"/>
      <c r="AZ127" s="109"/>
      <c r="BA127" s="109"/>
      <c r="BB127" s="109"/>
      <c r="BC127" s="109"/>
      <c r="BD127" s="109"/>
      <c r="BE127" s="109"/>
      <c r="BF127" s="109"/>
      <c r="BG127" s="3"/>
      <c r="BH127" s="227"/>
      <c r="BI127" s="227"/>
      <c r="BJ127" s="227"/>
    </row>
    <row r="128" spans="1:62">
      <c r="A128" s="802"/>
      <c r="B128" s="803"/>
      <c r="C128" s="109"/>
      <c r="D128" s="109"/>
      <c r="E128" s="109"/>
      <c r="F128" s="109"/>
      <c r="G128" s="109"/>
      <c r="H128" s="3"/>
      <c r="I128" s="3"/>
      <c r="J128" s="3"/>
      <c r="K128" s="3"/>
      <c r="L128" s="3"/>
      <c r="M128" s="109"/>
      <c r="N128" s="109"/>
      <c r="O128" s="109"/>
      <c r="P128" s="753"/>
      <c r="Q128" s="753">
        <f t="shared" si="72"/>
        <v>0</v>
      </c>
      <c r="R128" s="109"/>
      <c r="S128" s="109"/>
      <c r="T128" s="109"/>
      <c r="U128" s="109"/>
      <c r="V128" s="109"/>
      <c r="W128" s="109"/>
      <c r="X128" s="109"/>
      <c r="Y128" s="109"/>
      <c r="Z128" s="109"/>
      <c r="AA128" s="109"/>
      <c r="AB128" s="109"/>
      <c r="AC128" s="109"/>
      <c r="AD128" s="109"/>
      <c r="AE128" s="109"/>
      <c r="AF128" s="109"/>
      <c r="AG128" s="109"/>
      <c r="AH128" s="109"/>
      <c r="AI128" s="109"/>
      <c r="AJ128" s="109"/>
      <c r="AK128" s="109"/>
      <c r="AL128" s="109"/>
      <c r="AM128" s="109"/>
      <c r="AN128" s="109"/>
      <c r="AO128" s="109"/>
      <c r="AP128" s="109"/>
      <c r="AQ128" s="109"/>
      <c r="AR128" s="109"/>
      <c r="AS128" s="109"/>
      <c r="AT128" s="109">
        <v>0</v>
      </c>
      <c r="AU128" s="109"/>
      <c r="AV128" s="109"/>
      <c r="AW128" s="109"/>
      <c r="AX128" s="109"/>
      <c r="AY128" s="109"/>
      <c r="AZ128" s="109"/>
      <c r="BA128" s="109"/>
      <c r="BB128" s="109"/>
      <c r="BC128" s="109"/>
      <c r="BD128" s="109"/>
      <c r="BE128" s="109"/>
      <c r="BF128" s="109"/>
      <c r="BG128" s="3"/>
    </row>
    <row r="129" spans="1:59" s="801" customFormat="1">
      <c r="A129" s="800" t="s">
        <v>1016</v>
      </c>
      <c r="B129" s="789" t="s">
        <v>1017</v>
      </c>
      <c r="C129" s="771">
        <f t="shared" ref="C129:P129" si="79">SUM(C131)</f>
        <v>0</v>
      </c>
      <c r="D129" s="771">
        <f t="shared" si="79"/>
        <v>0</v>
      </c>
      <c r="E129" s="771">
        <f t="shared" si="79"/>
        <v>0</v>
      </c>
      <c r="F129" s="771">
        <f t="shared" si="79"/>
        <v>0</v>
      </c>
      <c r="G129" s="771">
        <v>0</v>
      </c>
      <c r="H129" s="771">
        <f t="shared" si="79"/>
        <v>0</v>
      </c>
      <c r="I129" s="771">
        <f t="shared" si="79"/>
        <v>0</v>
      </c>
      <c r="J129" s="771">
        <f t="shared" si="79"/>
        <v>0</v>
      </c>
      <c r="K129" s="771">
        <f t="shared" si="79"/>
        <v>0</v>
      </c>
      <c r="L129" s="771">
        <f t="shared" si="79"/>
        <v>0</v>
      </c>
      <c r="M129" s="771">
        <f t="shared" si="79"/>
        <v>0</v>
      </c>
      <c r="N129" s="771">
        <f t="shared" si="79"/>
        <v>0</v>
      </c>
      <c r="O129" s="771">
        <f t="shared" si="79"/>
        <v>0</v>
      </c>
      <c r="P129" s="771">
        <f t="shared" si="79"/>
        <v>0</v>
      </c>
      <c r="Q129" s="784">
        <f t="shared" si="72"/>
        <v>0</v>
      </c>
      <c r="R129" s="771">
        <f t="shared" ref="R129:AI129" si="80">SUM(R131)</f>
        <v>0</v>
      </c>
      <c r="S129" s="771">
        <f t="shared" si="80"/>
        <v>0</v>
      </c>
      <c r="T129" s="771">
        <f t="shared" si="80"/>
        <v>0</v>
      </c>
      <c r="U129" s="771">
        <f t="shared" si="80"/>
        <v>0</v>
      </c>
      <c r="V129" s="771">
        <f t="shared" si="80"/>
        <v>0</v>
      </c>
      <c r="W129" s="771">
        <f t="shared" si="80"/>
        <v>0</v>
      </c>
      <c r="X129" s="771">
        <f t="shared" si="80"/>
        <v>0</v>
      </c>
      <c r="Y129" s="771">
        <f t="shared" si="80"/>
        <v>0</v>
      </c>
      <c r="Z129" s="771">
        <f t="shared" si="80"/>
        <v>0</v>
      </c>
      <c r="AA129" s="771">
        <f t="shared" si="80"/>
        <v>0</v>
      </c>
      <c r="AB129" s="771">
        <f t="shared" si="80"/>
        <v>0</v>
      </c>
      <c r="AC129" s="771">
        <f t="shared" si="80"/>
        <v>0</v>
      </c>
      <c r="AD129" s="771">
        <f t="shared" si="80"/>
        <v>0</v>
      </c>
      <c r="AE129" s="771">
        <f t="shared" si="80"/>
        <v>0</v>
      </c>
      <c r="AF129" s="771">
        <f t="shared" si="80"/>
        <v>0</v>
      </c>
      <c r="AG129" s="771">
        <f t="shared" si="80"/>
        <v>0</v>
      </c>
      <c r="AH129" s="771">
        <f t="shared" si="80"/>
        <v>0</v>
      </c>
      <c r="AI129" s="771">
        <f t="shared" si="80"/>
        <v>0</v>
      </c>
      <c r="AJ129" s="771"/>
      <c r="AK129" s="771"/>
      <c r="AL129" s="771"/>
      <c r="AM129" s="771"/>
      <c r="AN129" s="771"/>
      <c r="AO129" s="771"/>
      <c r="AP129" s="771"/>
      <c r="AQ129" s="771"/>
      <c r="AR129" s="771"/>
      <c r="AS129" s="771">
        <f t="shared" ref="AS129:BG129" si="81">SUM(AS131)</f>
        <v>0</v>
      </c>
      <c r="AT129" s="109">
        <v>0</v>
      </c>
      <c r="AU129" s="771">
        <f>SUM(BA131)</f>
        <v>0</v>
      </c>
      <c r="AV129" s="771">
        <f t="shared" si="81"/>
        <v>0</v>
      </c>
      <c r="AW129" s="771">
        <f t="shared" si="81"/>
        <v>0</v>
      </c>
      <c r="AX129" s="771">
        <f t="shared" si="81"/>
        <v>0</v>
      </c>
      <c r="AY129" s="771">
        <f t="shared" si="81"/>
        <v>0</v>
      </c>
      <c r="AZ129" s="771">
        <f t="shared" si="81"/>
        <v>0</v>
      </c>
      <c r="BA129" s="771">
        <f>+BA131</f>
        <v>0</v>
      </c>
      <c r="BB129" s="771">
        <f t="shared" si="81"/>
        <v>0</v>
      </c>
      <c r="BC129" s="771">
        <f t="shared" si="81"/>
        <v>0</v>
      </c>
      <c r="BD129" s="771">
        <f t="shared" si="81"/>
        <v>0</v>
      </c>
      <c r="BE129" s="771">
        <f t="shared" si="81"/>
        <v>0</v>
      </c>
      <c r="BF129" s="771">
        <f t="shared" si="81"/>
        <v>0</v>
      </c>
      <c r="BG129" s="771">
        <f t="shared" si="81"/>
        <v>0</v>
      </c>
    </row>
    <row r="130" spans="1:59">
      <c r="A130" s="802"/>
      <c r="B130" s="803"/>
      <c r="C130" s="109"/>
      <c r="D130" s="3"/>
      <c r="E130" s="3"/>
      <c r="F130" s="3"/>
      <c r="G130" s="3"/>
      <c r="H130" s="109"/>
      <c r="I130" s="109"/>
      <c r="J130" s="109"/>
      <c r="K130" s="109"/>
      <c r="L130" s="109"/>
      <c r="M130" s="3"/>
      <c r="N130" s="3"/>
      <c r="O130" s="3"/>
      <c r="P130" s="6"/>
      <c r="Q130" s="753">
        <f t="shared" si="72"/>
        <v>0</v>
      </c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109">
        <v>0</v>
      </c>
      <c r="AU130" s="3"/>
      <c r="AV130" s="3"/>
      <c r="AW130" s="3"/>
      <c r="AX130" s="3"/>
      <c r="AY130" s="3"/>
      <c r="AZ130" s="3"/>
      <c r="BA130" s="3"/>
      <c r="BB130" s="3"/>
      <c r="BC130" s="3"/>
      <c r="BD130" s="3"/>
      <c r="BE130" s="3"/>
      <c r="BF130" s="3"/>
      <c r="BG130" s="3"/>
    </row>
    <row r="131" spans="1:59">
      <c r="A131" s="804" t="s">
        <v>101</v>
      </c>
      <c r="B131" s="795" t="s">
        <v>1018</v>
      </c>
      <c r="C131" s="109">
        <v>0</v>
      </c>
      <c r="D131" s="109">
        <f>+BG131</f>
        <v>0</v>
      </c>
      <c r="E131" s="109">
        <f>+AS131</f>
        <v>0</v>
      </c>
      <c r="F131" s="109">
        <f>+C131+D131+E131</f>
        <v>0</v>
      </c>
      <c r="G131" s="109">
        <v>0</v>
      </c>
      <c r="H131" s="109">
        <f>'CK GASTOS CSN MES 1'!CR32</f>
        <v>0</v>
      </c>
      <c r="I131" s="109">
        <f>'CK GASTOS CSN MES 2'!CR100</f>
        <v>0</v>
      </c>
      <c r="J131" s="109">
        <f>'CK GASTOS CSN MES 3'!CQ43</f>
        <v>0</v>
      </c>
      <c r="K131" s="109">
        <f>SUM(H131:J131)</f>
        <v>0</v>
      </c>
      <c r="L131" s="109">
        <f>+K131+G131</f>
        <v>0</v>
      </c>
      <c r="M131" s="109">
        <f>+'Cert.CSN'!CN43</f>
        <v>0</v>
      </c>
      <c r="N131" s="109">
        <f>IF(M131&gt;0,(L131-M131),0)</f>
        <v>0</v>
      </c>
      <c r="O131" s="753">
        <f>F131-L131</f>
        <v>0</v>
      </c>
      <c r="P131" s="753">
        <f>+F131-M131</f>
        <v>0</v>
      </c>
      <c r="Q131" s="753">
        <f t="shared" si="72"/>
        <v>0</v>
      </c>
      <c r="R131" s="109"/>
      <c r="S131" s="109"/>
      <c r="T131" s="109"/>
      <c r="U131" s="109"/>
      <c r="V131" s="109"/>
      <c r="W131" s="109"/>
      <c r="X131" s="109"/>
      <c r="Y131" s="109"/>
      <c r="Z131" s="109"/>
      <c r="AA131" s="109"/>
      <c r="AB131" s="109"/>
      <c r="AC131" s="109"/>
      <c r="AD131" s="109"/>
      <c r="AE131" s="109"/>
      <c r="AF131" s="109"/>
      <c r="AG131" s="109"/>
      <c r="AH131" s="109"/>
      <c r="AI131" s="109"/>
      <c r="AJ131" s="109"/>
      <c r="AK131" s="109"/>
      <c r="AL131" s="109"/>
      <c r="AM131" s="109"/>
      <c r="AN131" s="109"/>
      <c r="AO131" s="109"/>
      <c r="AP131" s="109"/>
      <c r="AQ131" s="109"/>
      <c r="AR131" s="109"/>
      <c r="AS131" s="109">
        <f>SUM(R131:AI131)</f>
        <v>0</v>
      </c>
      <c r="AT131" s="109">
        <v>0</v>
      </c>
      <c r="AV131" s="109"/>
      <c r="AW131" s="109"/>
      <c r="AX131" s="109"/>
      <c r="AY131" s="109">
        <f>+AT131+BA131+AV131+AW131+AX131</f>
        <v>0</v>
      </c>
      <c r="AZ131" s="109"/>
      <c r="BA131" s="109"/>
      <c r="BB131" s="109"/>
      <c r="BC131" s="109"/>
      <c r="BD131" s="109"/>
      <c r="BE131" s="109"/>
      <c r="BF131" s="109"/>
      <c r="BG131" s="109">
        <f>SUM(AZ131:BC131)</f>
        <v>0</v>
      </c>
    </row>
    <row r="132" spans="1:59">
      <c r="A132" s="802"/>
      <c r="B132" s="803"/>
      <c r="C132" s="109"/>
      <c r="D132" s="3"/>
      <c r="E132" s="3"/>
      <c r="F132" s="3"/>
      <c r="G132" s="3"/>
      <c r="K132" s="109"/>
      <c r="L132" s="109"/>
      <c r="M132" s="3"/>
      <c r="N132" s="3"/>
      <c r="O132" s="3"/>
      <c r="P132" s="6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109">
        <v>0</v>
      </c>
      <c r="AU132" s="3"/>
      <c r="AV132" s="3"/>
      <c r="AW132" s="3"/>
      <c r="AX132" s="3"/>
      <c r="AY132" s="3"/>
      <c r="AZ132" s="3"/>
      <c r="BA132" s="3"/>
      <c r="BB132" s="3"/>
      <c r="BC132" s="3"/>
      <c r="BD132" s="3"/>
      <c r="BE132" s="3"/>
      <c r="BF132" s="3"/>
      <c r="BG132" s="3"/>
    </row>
    <row r="133" spans="1:59" s="801" customFormat="1">
      <c r="A133" s="889" t="s">
        <v>1019</v>
      </c>
      <c r="B133" s="889"/>
      <c r="C133" s="771">
        <f t="shared" ref="C133:BG133" si="82">C129+C112+C98+C94+C71+C28+C10</f>
        <v>51471212</v>
      </c>
      <c r="D133" s="771">
        <f t="shared" si="82"/>
        <v>0</v>
      </c>
      <c r="E133" s="771">
        <f t="shared" si="82"/>
        <v>8201788</v>
      </c>
      <c r="F133" s="771">
        <f t="shared" si="82"/>
        <v>59673000</v>
      </c>
      <c r="G133" s="771">
        <v>35461465.290000007</v>
      </c>
      <c r="H133" s="771">
        <f t="shared" si="82"/>
        <v>1695492.9300000002</v>
      </c>
      <c r="I133" s="771">
        <f t="shared" si="82"/>
        <v>4494990.1899999995</v>
      </c>
      <c r="J133" s="771">
        <f t="shared" si="82"/>
        <v>7650389.8399999999</v>
      </c>
      <c r="K133" s="771">
        <f t="shared" si="82"/>
        <v>13840872.959999999</v>
      </c>
      <c r="L133" s="771">
        <f t="shared" si="82"/>
        <v>49302338.25</v>
      </c>
      <c r="M133" s="771">
        <f t="shared" si="82"/>
        <v>9022626.0299999993</v>
      </c>
      <c r="N133" s="771">
        <f t="shared" si="82"/>
        <v>-2353186.0800000005</v>
      </c>
      <c r="O133" s="771">
        <f t="shared" si="82"/>
        <v>10370661.75</v>
      </c>
      <c r="P133" s="771">
        <f t="shared" si="82"/>
        <v>50650373.969999999</v>
      </c>
      <c r="Q133" s="771">
        <f>Q129+Q112+Q98+Q94+Q71+Q28+Q10</f>
        <v>8017475.6699999981</v>
      </c>
      <c r="R133" s="771">
        <f t="shared" si="82"/>
        <v>10328556</v>
      </c>
      <c r="S133" s="771">
        <f t="shared" si="82"/>
        <v>0</v>
      </c>
      <c r="T133" s="771">
        <f t="shared" si="82"/>
        <v>0</v>
      </c>
      <c r="U133" s="771">
        <f t="shared" si="82"/>
        <v>0</v>
      </c>
      <c r="V133" s="771">
        <f t="shared" si="82"/>
        <v>0</v>
      </c>
      <c r="W133" s="771">
        <f t="shared" si="82"/>
        <v>-2126768</v>
      </c>
      <c r="X133" s="771">
        <f t="shared" si="82"/>
        <v>0</v>
      </c>
      <c r="Y133" s="771">
        <f t="shared" si="82"/>
        <v>0</v>
      </c>
      <c r="Z133" s="771">
        <f t="shared" si="82"/>
        <v>0</v>
      </c>
      <c r="AA133" s="771">
        <f t="shared" si="82"/>
        <v>0</v>
      </c>
      <c r="AB133" s="771">
        <f t="shared" si="82"/>
        <v>0</v>
      </c>
      <c r="AC133" s="771">
        <f t="shared" si="82"/>
        <v>0</v>
      </c>
      <c r="AD133" s="771">
        <f t="shared" si="82"/>
        <v>0</v>
      </c>
      <c r="AE133" s="771">
        <f t="shared" si="82"/>
        <v>0</v>
      </c>
      <c r="AF133" s="771">
        <f t="shared" si="82"/>
        <v>0</v>
      </c>
      <c r="AG133" s="771">
        <f t="shared" si="82"/>
        <v>0</v>
      </c>
      <c r="AH133" s="771">
        <f t="shared" si="82"/>
        <v>0</v>
      </c>
      <c r="AI133" s="771">
        <f t="shared" si="82"/>
        <v>0</v>
      </c>
      <c r="AJ133" s="771">
        <f t="shared" si="82"/>
        <v>0</v>
      </c>
      <c r="AK133" s="771">
        <f t="shared" si="82"/>
        <v>0</v>
      </c>
      <c r="AL133" s="771">
        <f t="shared" si="82"/>
        <v>0</v>
      </c>
      <c r="AM133" s="771">
        <f t="shared" si="82"/>
        <v>0</v>
      </c>
      <c r="AN133" s="771">
        <f t="shared" si="82"/>
        <v>0</v>
      </c>
      <c r="AO133" s="771">
        <f t="shared" si="82"/>
        <v>0</v>
      </c>
      <c r="AP133" s="771">
        <f t="shared" si="82"/>
        <v>0</v>
      </c>
      <c r="AQ133" s="771">
        <f t="shared" si="82"/>
        <v>0</v>
      </c>
      <c r="AR133" s="771">
        <f t="shared" si="82"/>
        <v>0</v>
      </c>
      <c r="AS133" s="771">
        <f t="shared" si="82"/>
        <v>8201788</v>
      </c>
      <c r="AT133" s="771">
        <f t="shared" si="82"/>
        <v>0</v>
      </c>
      <c r="AU133" s="771">
        <f t="shared" si="82"/>
        <v>0</v>
      </c>
      <c r="AV133" s="771">
        <f t="shared" si="82"/>
        <v>0</v>
      </c>
      <c r="AW133" s="771">
        <f t="shared" si="82"/>
        <v>0</v>
      </c>
      <c r="AX133" s="771">
        <f t="shared" si="82"/>
        <v>0</v>
      </c>
      <c r="AY133" s="771">
        <f t="shared" si="82"/>
        <v>0</v>
      </c>
      <c r="AZ133" s="771">
        <f t="shared" si="82"/>
        <v>0</v>
      </c>
      <c r="BA133" s="771">
        <f t="shared" si="82"/>
        <v>0</v>
      </c>
      <c r="BB133" s="771">
        <f t="shared" si="82"/>
        <v>0</v>
      </c>
      <c r="BC133" s="771">
        <f t="shared" si="82"/>
        <v>0</v>
      </c>
      <c r="BD133" s="771">
        <f t="shared" si="82"/>
        <v>0</v>
      </c>
      <c r="BE133" s="771">
        <f t="shared" si="82"/>
        <v>0</v>
      </c>
      <c r="BF133" s="771">
        <f t="shared" si="82"/>
        <v>0</v>
      </c>
      <c r="BG133" s="771">
        <f t="shared" si="82"/>
        <v>0</v>
      </c>
    </row>
    <row r="134" spans="1:59">
      <c r="F134" s="157"/>
      <c r="G134" s="157"/>
      <c r="L134" s="302"/>
      <c r="Q134" s="109"/>
    </row>
    <row r="135" spans="1:59">
      <c r="G135" s="302"/>
    </row>
    <row r="137" spans="1:59">
      <c r="G137" s="302"/>
    </row>
  </sheetData>
  <mergeCells count="17">
    <mergeCell ref="L7:L8"/>
    <mergeCell ref="M7:M8"/>
    <mergeCell ref="AZ7:BG7"/>
    <mergeCell ref="R7:AS7"/>
    <mergeCell ref="AT7:AY7"/>
    <mergeCell ref="A133:B133"/>
    <mergeCell ref="N7:N8"/>
    <mergeCell ref="O7:O8"/>
    <mergeCell ref="P7:P8"/>
    <mergeCell ref="Q7:Q8"/>
    <mergeCell ref="A7:B8"/>
    <mergeCell ref="C7:F7"/>
    <mergeCell ref="G7:G8"/>
    <mergeCell ref="H7:H8"/>
    <mergeCell ref="I7:I8"/>
    <mergeCell ref="J7:J8"/>
    <mergeCell ref="K7:K8"/>
  </mergeCells>
  <conditionalFormatting sqref="L10:L26 L28:L69 L71:L124 L128:L133">
    <cfRule type="cellIs" dxfId="8" priority="3" stopIfTrue="1" operator="lessThan">
      <formula>0</formula>
    </cfRule>
  </conditionalFormatting>
  <conditionalFormatting sqref="M125:M127">
    <cfRule type="cellIs" dxfId="7" priority="1" stopIfTrue="1" operator="lessThan">
      <formula>0</formula>
    </cfRule>
  </conditionalFormatting>
  <pageMargins left="0.70866141732283472" right="0.70866141732283472" top="0.74803149606299213" bottom="0.74803149606299213" header="0.31496062992125984" footer="0.31496062992125984"/>
  <pageSetup orientation="landscape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 codeName="Hoja28">
    <tabColor theme="7" tint="0.39997558519241921"/>
  </sheetPr>
  <dimension ref="A1:IV420"/>
  <sheetViews>
    <sheetView zoomScaleNormal="100" workbookViewId="0">
      <pane xSplit="3" ySplit="6" topLeftCell="BE12" activePane="bottomRight" state="frozen"/>
      <selection pane="topRight" activeCell="D1" sqref="D1"/>
      <selection pane="bottomLeft" activeCell="A7" sqref="A7"/>
      <selection pane="bottomRight" activeCell="B9" sqref="B9:C9"/>
    </sheetView>
  </sheetViews>
  <sheetFormatPr baseColWidth="10" defaultColWidth="11.5546875" defaultRowHeight="13.2"/>
  <cols>
    <col min="1" max="1" width="15.44140625" style="82" customWidth="1"/>
    <col min="2" max="2" width="15.109375" style="14" customWidth="1"/>
    <col min="3" max="3" width="42.6640625" style="1" customWidth="1"/>
    <col min="4" max="4" width="13.6640625" style="2" customWidth="1"/>
    <col min="5" max="5" width="16.5546875" customWidth="1"/>
    <col min="6" max="7" width="13.6640625" customWidth="1"/>
    <col min="8" max="8" width="12.6640625" style="2" customWidth="1"/>
    <col min="9" max="9" width="16.44140625" style="2" customWidth="1"/>
    <col min="10" max="10" width="11.44140625" style="2" customWidth="1"/>
    <col min="11" max="11" width="13.44140625" bestFit="1" customWidth="1"/>
    <col min="12" max="12" width="12.6640625" customWidth="1"/>
    <col min="13" max="13" width="13.33203125" customWidth="1"/>
    <col min="14" max="14" width="11.6640625" customWidth="1"/>
    <col min="15" max="15" width="11.88671875" bestFit="1" customWidth="1"/>
    <col min="16" max="18" width="11.6640625" customWidth="1"/>
    <col min="19" max="19" width="13.88671875" style="142" bestFit="1" customWidth="1"/>
    <col min="20" max="21" width="11.6640625" customWidth="1"/>
    <col min="22" max="22" width="13.6640625" customWidth="1"/>
    <col min="23" max="23" width="15.109375" customWidth="1"/>
    <col min="24" max="24" width="13.33203125" style="198" customWidth="1"/>
    <col min="25" max="25" width="11.6640625" bestFit="1" customWidth="1"/>
    <col min="26" max="26" width="12" customWidth="1"/>
    <col min="27" max="27" width="11.44140625" customWidth="1"/>
    <col min="28" max="28" width="13.88671875" customWidth="1"/>
    <col min="29" max="29" width="13.33203125" bestFit="1" customWidth="1"/>
    <col min="30" max="30" width="13.109375" customWidth="1"/>
    <col min="31" max="31" width="11.6640625" bestFit="1" customWidth="1"/>
    <col min="32" max="34" width="11.6640625" customWidth="1"/>
    <col min="35" max="35" width="14" customWidth="1"/>
    <col min="36" max="36" width="11.6640625" customWidth="1"/>
    <col min="37" max="37" width="13.33203125" bestFit="1" customWidth="1"/>
    <col min="38" max="38" width="13.5546875" style="142" customWidth="1"/>
    <col min="39" max="39" width="12.88671875" customWidth="1"/>
    <col min="40" max="40" width="13.33203125" bestFit="1" customWidth="1"/>
    <col min="41" max="41" width="11.6640625" bestFit="1" customWidth="1"/>
    <col min="42" max="42" width="11.6640625" style="142" bestFit="1" customWidth="1"/>
    <col min="43" max="43" width="14.6640625" style="142" customWidth="1"/>
    <col min="45" max="45" width="13.33203125" bestFit="1" customWidth="1"/>
    <col min="46" max="46" width="13.33203125" style="142" customWidth="1"/>
    <col min="47" max="47" width="14.33203125" bestFit="1" customWidth="1"/>
    <col min="48" max="48" width="12.6640625" customWidth="1"/>
    <col min="49" max="49" width="11.5546875" bestFit="1" customWidth="1"/>
    <col min="50" max="50" width="12.33203125" customWidth="1"/>
    <col min="51" max="51" width="11.5546875" bestFit="1" customWidth="1"/>
    <col min="53" max="53" width="11.6640625" bestFit="1" customWidth="1"/>
    <col min="54" max="54" width="11.6640625" customWidth="1"/>
    <col min="55" max="56" width="11.6640625" bestFit="1" customWidth="1"/>
    <col min="58" max="58" width="11.5546875" bestFit="1" customWidth="1"/>
    <col min="59" max="59" width="13.33203125" bestFit="1" customWidth="1"/>
    <col min="60" max="60" width="12.6640625" bestFit="1" customWidth="1"/>
    <col min="61" max="61" width="11.6640625" bestFit="1" customWidth="1"/>
    <col min="63" max="63" width="12.6640625" customWidth="1"/>
    <col min="65" max="65" width="13.5546875" customWidth="1"/>
    <col min="67" max="67" width="11.44140625" style="142" customWidth="1"/>
    <col min="69" max="69" width="11.6640625" bestFit="1" customWidth="1"/>
    <col min="71" max="71" width="12.33203125" bestFit="1" customWidth="1"/>
    <col min="72" max="72" width="13.33203125" bestFit="1" customWidth="1"/>
    <col min="73" max="73" width="14.33203125" customWidth="1"/>
    <col min="74" max="74" width="11.6640625" bestFit="1" customWidth="1"/>
    <col min="75" max="75" width="12.33203125" customWidth="1"/>
    <col min="76" max="76" width="15.44140625" style="142" customWidth="1"/>
    <col min="77" max="78" width="11.6640625" customWidth="1"/>
    <col min="79" max="79" width="15.44140625" customWidth="1"/>
    <col min="80" max="80" width="14.33203125" bestFit="1" customWidth="1"/>
    <col min="81" max="81" width="13.33203125" bestFit="1" customWidth="1"/>
    <col min="82" max="82" width="11.6640625" bestFit="1" customWidth="1"/>
    <col min="83" max="83" width="13.5546875" style="2" customWidth="1"/>
    <col min="84" max="84" width="13.33203125" style="2" customWidth="1"/>
    <col min="85" max="86" width="14.88671875" style="2" customWidth="1"/>
    <col min="87" max="91" width="13.5546875" style="2" customWidth="1"/>
    <col min="92" max="92" width="11.6640625" style="2" bestFit="1" customWidth="1"/>
    <col min="93" max="95" width="14.33203125" style="2" customWidth="1"/>
    <col min="96" max="96" width="11.44140625" style="2" customWidth="1"/>
    <col min="97" max="97" width="13.44140625" style="2" customWidth="1"/>
    <col min="98" max="98" width="11.44140625" style="2" customWidth="1"/>
    <col min="99" max="99" width="11.6640625" style="2" bestFit="1" customWidth="1"/>
    <col min="100" max="100" width="11.6640625" bestFit="1" customWidth="1"/>
    <col min="101" max="103" width="18.109375" customWidth="1"/>
  </cols>
  <sheetData>
    <row r="1" spans="1:97">
      <c r="A1" s="115" t="s">
        <v>0</v>
      </c>
      <c r="X1" s="157"/>
    </row>
    <row r="2" spans="1:97">
      <c r="A2" s="115" t="s">
        <v>1</v>
      </c>
      <c r="X2" s="157"/>
    </row>
    <row r="3" spans="1:97">
      <c r="A3" s="115" t="s">
        <v>1304</v>
      </c>
      <c r="F3" s="209">
        <v>106256.95</v>
      </c>
      <c r="K3" s="179"/>
      <c r="X3" s="157"/>
      <c r="AM3" s="142"/>
      <c r="CL3" s="74">
        <v>65841.679999999993</v>
      </c>
      <c r="CM3" s="74"/>
      <c r="CP3" s="2">
        <f>+CL3-CL28</f>
        <v>5116.4400000000023</v>
      </c>
    </row>
    <row r="4" spans="1:97">
      <c r="A4" s="115" t="str">
        <f>+'CK GASTOS OSN PD MES 1'!A4</f>
        <v>INFORME DE EJECUCION PRESUPUESTARIO 2024, EGRESOS</v>
      </c>
      <c r="M4" s="209"/>
      <c r="X4" s="157"/>
      <c r="AM4" s="209"/>
      <c r="CL4" s="109"/>
      <c r="CM4" s="109">
        <v>10484.34</v>
      </c>
      <c r="CP4" s="2">
        <f>+CM4-CM29</f>
        <v>814.36999999999898</v>
      </c>
    </row>
    <row r="5" spans="1:97">
      <c r="S5" s="188"/>
      <c r="X5" s="244"/>
      <c r="AL5" s="188"/>
      <c r="AP5" s="188"/>
      <c r="AQ5" s="188"/>
      <c r="AT5" s="188"/>
      <c r="BO5" s="188"/>
      <c r="BX5" s="188"/>
      <c r="CE5"/>
    </row>
    <row r="6" spans="1:97" s="114" customFormat="1">
      <c r="A6" s="116" t="s">
        <v>4</v>
      </c>
      <c r="B6" s="113" t="s">
        <v>5</v>
      </c>
      <c r="C6" s="113" t="s">
        <v>6</v>
      </c>
      <c r="D6" s="113" t="s">
        <v>7</v>
      </c>
      <c r="E6" s="113" t="s">
        <v>8</v>
      </c>
      <c r="F6" s="113" t="s">
        <v>9</v>
      </c>
      <c r="G6" s="113" t="s">
        <v>10</v>
      </c>
      <c r="H6" s="113" t="s">
        <v>11</v>
      </c>
      <c r="I6" s="113" t="s">
        <v>12</v>
      </c>
      <c r="J6" s="113" t="s">
        <v>13</v>
      </c>
      <c r="K6" s="113" t="s">
        <v>14</v>
      </c>
      <c r="L6" s="113" t="s">
        <v>15</v>
      </c>
      <c r="M6" s="113" t="s">
        <v>16</v>
      </c>
      <c r="N6" s="113" t="s">
        <v>17</v>
      </c>
      <c r="O6" s="113" t="s">
        <v>18</v>
      </c>
      <c r="P6" s="113" t="s">
        <v>19</v>
      </c>
      <c r="Q6" s="113" t="s">
        <v>20</v>
      </c>
      <c r="R6" s="113" t="s">
        <v>21</v>
      </c>
      <c r="S6" s="191" t="s">
        <v>22</v>
      </c>
      <c r="T6" s="113" t="s">
        <v>23</v>
      </c>
      <c r="U6" s="113" t="s">
        <v>25</v>
      </c>
      <c r="V6" s="113" t="s">
        <v>26</v>
      </c>
      <c r="W6" s="113" t="s">
        <v>27</v>
      </c>
      <c r="X6" s="191" t="s">
        <v>28</v>
      </c>
      <c r="Y6" s="113" t="s">
        <v>29</v>
      </c>
      <c r="Z6" s="113" t="s">
        <v>30</v>
      </c>
      <c r="AA6" s="113" t="s">
        <v>31</v>
      </c>
      <c r="AB6" s="113" t="s">
        <v>32</v>
      </c>
      <c r="AC6" s="113" t="s">
        <v>33</v>
      </c>
      <c r="AD6" s="113" t="s">
        <v>34</v>
      </c>
      <c r="AE6" s="113" t="s">
        <v>35</v>
      </c>
      <c r="AF6" s="113" t="s">
        <v>36</v>
      </c>
      <c r="AG6" s="113" t="s">
        <v>37</v>
      </c>
      <c r="AH6" s="113" t="s">
        <v>38</v>
      </c>
      <c r="AI6" s="113" t="s">
        <v>39</v>
      </c>
      <c r="AJ6" s="113" t="s">
        <v>40</v>
      </c>
      <c r="AK6" s="113" t="s">
        <v>41</v>
      </c>
      <c r="AL6" s="191" t="s">
        <v>42</v>
      </c>
      <c r="AM6" s="113" t="s">
        <v>43</v>
      </c>
      <c r="AN6" s="113" t="s">
        <v>44</v>
      </c>
      <c r="AO6" s="113" t="s">
        <v>45</v>
      </c>
      <c r="AP6" s="191" t="s">
        <v>46</v>
      </c>
      <c r="AQ6" s="191" t="s">
        <v>47</v>
      </c>
      <c r="AR6" s="113" t="s">
        <v>48</v>
      </c>
      <c r="AS6" s="113" t="s">
        <v>49</v>
      </c>
      <c r="AT6" s="191" t="s">
        <v>50</v>
      </c>
      <c r="AU6" s="113" t="s">
        <v>51</v>
      </c>
      <c r="AV6" s="113" t="s">
        <v>52</v>
      </c>
      <c r="AW6" s="113" t="s">
        <v>53</v>
      </c>
      <c r="AX6" s="113" t="s">
        <v>54</v>
      </c>
      <c r="AY6" s="113" t="s">
        <v>55</v>
      </c>
      <c r="AZ6" s="113" t="s">
        <v>56</v>
      </c>
      <c r="BA6" s="113" t="s">
        <v>57</v>
      </c>
      <c r="BB6" s="113" t="s">
        <v>58</v>
      </c>
      <c r="BC6" s="113" t="s">
        <v>60</v>
      </c>
      <c r="BD6" s="113" t="s">
        <v>61</v>
      </c>
      <c r="BE6" s="113" t="s">
        <v>62</v>
      </c>
      <c r="BF6" s="113" t="s">
        <v>63</v>
      </c>
      <c r="BG6" s="113" t="s">
        <v>64</v>
      </c>
      <c r="BH6" s="113" t="s">
        <v>65</v>
      </c>
      <c r="BI6" s="113" t="s">
        <v>66</v>
      </c>
      <c r="BJ6" s="113" t="s">
        <v>67</v>
      </c>
      <c r="BK6" s="113" t="s">
        <v>68</v>
      </c>
      <c r="BL6" s="113" t="s">
        <v>69</v>
      </c>
      <c r="BM6" s="113" t="s">
        <v>70</v>
      </c>
      <c r="BN6" s="113" t="s">
        <v>71</v>
      </c>
      <c r="BO6" s="191" t="s">
        <v>72</v>
      </c>
      <c r="BP6" s="113" t="s">
        <v>73</v>
      </c>
      <c r="BQ6" s="113" t="s">
        <v>74</v>
      </c>
      <c r="BR6" s="113" t="s">
        <v>75</v>
      </c>
      <c r="BS6" s="113" t="s">
        <v>76</v>
      </c>
      <c r="BT6" s="113" t="s">
        <v>77</v>
      </c>
      <c r="BU6" s="113" t="s">
        <v>78</v>
      </c>
      <c r="BV6" s="113" t="s">
        <v>79</v>
      </c>
      <c r="BW6" s="113" t="s">
        <v>80</v>
      </c>
      <c r="BX6" s="191" t="s">
        <v>81</v>
      </c>
      <c r="BY6" s="113" t="s">
        <v>82</v>
      </c>
      <c r="BZ6" s="113" t="s">
        <v>83</v>
      </c>
      <c r="CA6" s="113" t="s">
        <v>84</v>
      </c>
      <c r="CB6" s="113" t="s">
        <v>85</v>
      </c>
      <c r="CC6" s="113" t="s">
        <v>86</v>
      </c>
      <c r="CD6" s="113" t="s">
        <v>87</v>
      </c>
      <c r="CE6" s="113" t="s">
        <v>88</v>
      </c>
      <c r="CF6" s="113" t="s">
        <v>89</v>
      </c>
      <c r="CG6" s="113" t="s">
        <v>90</v>
      </c>
      <c r="CH6" s="113" t="s">
        <v>91</v>
      </c>
      <c r="CI6" s="113" t="s">
        <v>92</v>
      </c>
      <c r="CJ6" s="113" t="s">
        <v>93</v>
      </c>
      <c r="CK6" s="113" t="s">
        <v>94</v>
      </c>
      <c r="CL6" s="113" t="s">
        <v>1003</v>
      </c>
      <c r="CM6" s="113" t="s">
        <v>1005</v>
      </c>
      <c r="CN6" s="113" t="s">
        <v>96</v>
      </c>
      <c r="CO6" s="113" t="s">
        <v>97</v>
      </c>
      <c r="CP6" s="113" t="s">
        <v>98</v>
      </c>
      <c r="CQ6" s="113" t="s">
        <v>99</v>
      </c>
      <c r="CR6" s="113" t="s">
        <v>100</v>
      </c>
      <c r="CS6" s="113" t="s">
        <v>101</v>
      </c>
    </row>
    <row r="7" spans="1:97">
      <c r="A7" s="235"/>
      <c r="B7" s="231"/>
      <c r="C7" s="107"/>
      <c r="D7" s="142"/>
      <c r="K7" s="157"/>
      <c r="M7" s="209"/>
      <c r="N7" s="209"/>
      <c r="O7" s="209"/>
      <c r="P7" s="209"/>
      <c r="Q7" s="209"/>
      <c r="R7" s="157"/>
      <c r="S7" s="157"/>
      <c r="W7" s="157"/>
      <c r="X7" s="157"/>
      <c r="Z7" s="142"/>
      <c r="AL7" s="157"/>
      <c r="AP7" s="157"/>
      <c r="AQ7" s="157"/>
      <c r="AT7" s="157"/>
      <c r="BD7" s="157"/>
      <c r="BE7" s="157"/>
      <c r="BJ7" s="157"/>
      <c r="BO7" s="157"/>
      <c r="BX7" s="157"/>
    </row>
    <row r="8" spans="1:97">
      <c r="A8" s="235"/>
      <c r="B8" s="284" t="s">
        <v>7</v>
      </c>
      <c r="C8" s="284" t="s">
        <v>121</v>
      </c>
      <c r="D8" s="209">
        <v>2021459</v>
      </c>
      <c r="H8" s="142"/>
      <c r="K8" s="157"/>
      <c r="M8" s="209"/>
      <c r="N8" s="209"/>
      <c r="O8" s="209"/>
      <c r="P8" s="209"/>
      <c r="Q8" s="209"/>
      <c r="R8" s="157"/>
      <c r="S8" s="157"/>
      <c r="W8" s="157"/>
      <c r="X8" s="157"/>
      <c r="Z8" s="142"/>
      <c r="AL8" s="157"/>
      <c r="AP8" s="157"/>
      <c r="AQ8" s="157"/>
      <c r="AT8" s="157"/>
      <c r="BD8" s="157"/>
      <c r="BE8" s="157"/>
      <c r="BJ8" s="157"/>
      <c r="BO8" s="157"/>
      <c r="BX8" s="157"/>
    </row>
    <row r="9" spans="1:97" ht="13.8">
      <c r="A9" s="107"/>
      <c r="B9" s="284" t="s">
        <v>11</v>
      </c>
      <c r="C9" s="284" t="s">
        <v>122</v>
      </c>
      <c r="D9" s="142"/>
      <c r="H9" s="2">
        <v>43100</v>
      </c>
      <c r="K9" s="157"/>
      <c r="M9" s="209"/>
      <c r="N9" s="209"/>
      <c r="O9" s="209"/>
      <c r="P9" s="209"/>
      <c r="Q9" s="209"/>
      <c r="R9" s="157"/>
      <c r="S9" s="157"/>
      <c r="W9" s="157"/>
      <c r="X9" s="221"/>
      <c r="Z9" s="142"/>
      <c r="AL9" s="157"/>
      <c r="AP9" s="157"/>
      <c r="AQ9" s="157"/>
      <c r="AT9" s="157"/>
      <c r="BD9" s="157"/>
      <c r="BE9" s="157"/>
      <c r="BJ9" s="157"/>
      <c r="BO9" s="157"/>
      <c r="BX9" s="157"/>
    </row>
    <row r="10" spans="1:97" ht="15" customHeight="1">
      <c r="B10" s="284" t="s">
        <v>9</v>
      </c>
      <c r="C10" s="284" t="s">
        <v>125</v>
      </c>
      <c r="F10" t="s">
        <v>1305</v>
      </c>
      <c r="G10" s="190"/>
      <c r="H10" s="76"/>
      <c r="I10" s="76"/>
      <c r="J10" s="74"/>
      <c r="K10" s="74"/>
      <c r="L10" s="142"/>
      <c r="M10" s="301"/>
      <c r="N10" s="209"/>
      <c r="O10" s="300"/>
      <c r="P10" s="301"/>
      <c r="Q10" s="209"/>
      <c r="R10" s="74"/>
      <c r="T10" s="74"/>
      <c r="U10" s="74"/>
      <c r="V10" s="74"/>
      <c r="W10" s="74"/>
      <c r="X10" s="157"/>
      <c r="Y10" s="74"/>
      <c r="Z10" s="74"/>
      <c r="AA10" s="74"/>
      <c r="AB10" s="74"/>
      <c r="AC10" s="74"/>
      <c r="AD10" s="74"/>
      <c r="AE10" s="74"/>
      <c r="AF10" s="74"/>
      <c r="AG10" s="74"/>
      <c r="AH10" s="74"/>
      <c r="AI10" s="74"/>
      <c r="AJ10" s="74"/>
      <c r="AK10" s="74"/>
      <c r="AM10" s="74"/>
      <c r="AN10" s="74"/>
      <c r="AO10" s="74"/>
      <c r="AR10" s="74"/>
      <c r="AS10" s="74"/>
      <c r="AU10" s="74"/>
      <c r="AV10" s="74"/>
      <c r="AW10" s="74"/>
      <c r="AX10" s="74"/>
      <c r="AY10" s="74"/>
      <c r="AZ10" s="74"/>
      <c r="BA10" s="74"/>
      <c r="BB10" s="74"/>
      <c r="BC10" s="74"/>
      <c r="BD10" s="74"/>
      <c r="BE10" s="74"/>
      <c r="BF10" s="74"/>
      <c r="BG10" s="74"/>
      <c r="BH10" s="74"/>
      <c r="BI10" s="74"/>
      <c r="BJ10" s="74"/>
      <c r="BK10" s="74"/>
      <c r="BL10" s="74"/>
      <c r="BM10" s="74"/>
      <c r="BN10" s="74"/>
      <c r="BP10" s="74"/>
      <c r="BQ10" s="74"/>
      <c r="BR10" s="74"/>
      <c r="BS10" s="74"/>
      <c r="BT10" s="74"/>
      <c r="BU10" s="74"/>
      <c r="BV10" s="74"/>
      <c r="BW10" s="74"/>
      <c r="BY10" s="74"/>
      <c r="BZ10" s="74"/>
      <c r="CA10" s="74"/>
      <c r="CB10" s="74"/>
      <c r="CC10" s="74"/>
      <c r="CD10" s="74"/>
      <c r="CE10" s="74"/>
      <c r="CF10" s="74"/>
      <c r="CG10" s="74"/>
      <c r="CH10" s="74"/>
      <c r="CI10" s="74"/>
      <c r="CJ10" s="74"/>
      <c r="CK10" s="74"/>
      <c r="CL10" s="74"/>
      <c r="CM10" s="190"/>
      <c r="CN10" s="74"/>
      <c r="CO10" s="74"/>
      <c r="CP10" s="74"/>
      <c r="CQ10" s="74"/>
      <c r="CR10" s="74"/>
      <c r="CS10" s="74"/>
    </row>
    <row r="11" spans="1:97" ht="15.6" customHeight="1">
      <c r="A11" s="107"/>
      <c r="B11" s="284"/>
      <c r="C11" s="284"/>
      <c r="H11" s="142"/>
      <c r="L11" s="142"/>
      <c r="M11" s="209"/>
      <c r="N11" s="300"/>
      <c r="O11" s="209"/>
      <c r="P11" s="209"/>
      <c r="Q11" s="209"/>
      <c r="R11" s="157"/>
      <c r="S11" s="157"/>
      <c r="W11" s="157"/>
      <c r="X11" s="157"/>
      <c r="Z11" s="221"/>
      <c r="AL11" s="157"/>
      <c r="AP11" s="157"/>
      <c r="AQ11" s="157"/>
      <c r="AT11" s="157"/>
      <c r="BO11" s="157"/>
      <c r="BX11" s="157"/>
      <c r="CP11" s="142"/>
    </row>
    <row r="12" spans="1:97" ht="16.2" customHeight="1">
      <c r="A12" s="107"/>
      <c r="B12" s="610" t="s">
        <v>130</v>
      </c>
      <c r="C12" s="611" t="s">
        <v>131</v>
      </c>
      <c r="F12" s="142"/>
      <c r="I12" s="142"/>
      <c r="K12" s="157"/>
      <c r="M12" s="300"/>
      <c r="N12" s="209">
        <v>20968</v>
      </c>
      <c r="O12" s="209"/>
      <c r="P12" s="209"/>
      <c r="Q12" s="209"/>
      <c r="S12" s="157"/>
      <c r="X12" s="157"/>
      <c r="Z12" s="142"/>
      <c r="AL12" s="157"/>
      <c r="AP12" s="157"/>
      <c r="AQ12" s="157"/>
      <c r="AT12" s="157"/>
      <c r="BI12" s="157"/>
      <c r="BO12" s="157"/>
      <c r="BX12" s="157"/>
      <c r="CG12"/>
      <c r="CI12"/>
    </row>
    <row r="13" spans="1:97" ht="15" customHeight="1">
      <c r="A13" s="231"/>
      <c r="B13" s="610" t="s">
        <v>132</v>
      </c>
      <c r="C13" s="611" t="s">
        <v>133</v>
      </c>
      <c r="G13" s="190"/>
      <c r="H13" s="142"/>
      <c r="I13" s="76"/>
      <c r="J13" s="74"/>
      <c r="K13" s="74"/>
      <c r="L13" s="74"/>
      <c r="M13" s="209">
        <v>387921</v>
      </c>
      <c r="N13" s="300"/>
      <c r="O13" s="301"/>
      <c r="P13" s="209"/>
      <c r="Q13" s="301"/>
      <c r="R13" s="190"/>
      <c r="T13" s="74"/>
      <c r="U13" s="74"/>
      <c r="V13" s="74"/>
      <c r="W13" s="74"/>
      <c r="X13" s="157"/>
      <c r="Y13" s="74"/>
      <c r="Z13" s="74"/>
      <c r="AA13" s="74"/>
      <c r="AB13" s="74"/>
      <c r="AC13" s="74"/>
      <c r="AD13" s="74"/>
      <c r="AE13" s="74"/>
      <c r="AF13" s="74"/>
      <c r="AG13" s="74"/>
      <c r="AH13" s="74"/>
      <c r="AI13" s="74"/>
      <c r="AJ13" s="74"/>
      <c r="AK13" s="74"/>
      <c r="AM13" s="74"/>
      <c r="AN13" s="74"/>
      <c r="AO13" s="74"/>
      <c r="AR13" s="74"/>
      <c r="AS13" s="74"/>
      <c r="AU13" s="74"/>
      <c r="AV13" s="74"/>
      <c r="AW13" s="74"/>
      <c r="AX13" s="74"/>
      <c r="AY13" s="74"/>
      <c r="AZ13" s="74"/>
      <c r="BA13" s="74"/>
      <c r="BB13" s="74"/>
      <c r="BC13" s="74"/>
      <c r="BD13" s="74"/>
      <c r="BE13" s="74"/>
      <c r="BF13" s="74"/>
      <c r="BG13" s="74"/>
      <c r="BH13" s="74"/>
      <c r="BI13" s="74"/>
      <c r="BJ13" s="74"/>
      <c r="BK13" s="74"/>
      <c r="BL13" s="74"/>
      <c r="BM13" s="74"/>
      <c r="BN13" s="74"/>
      <c r="BP13" s="74"/>
      <c r="BQ13" s="74"/>
      <c r="BR13" s="74"/>
      <c r="BS13" s="74"/>
      <c r="BT13" s="74"/>
      <c r="BU13" s="74"/>
      <c r="BV13" s="74"/>
      <c r="BW13" s="74"/>
      <c r="BY13" s="74"/>
      <c r="BZ13" s="74"/>
      <c r="CA13" s="74"/>
      <c r="CB13" s="74"/>
      <c r="CC13" s="74"/>
      <c r="CD13" s="74"/>
      <c r="CE13" s="74"/>
      <c r="CF13" s="74"/>
      <c r="CG13" s="74"/>
      <c r="CH13" s="74"/>
      <c r="CI13" s="74"/>
      <c r="CJ13" s="74"/>
      <c r="CK13" s="74"/>
      <c r="CL13" s="190"/>
      <c r="CM13" s="74"/>
      <c r="CN13" s="74"/>
      <c r="CO13" s="74"/>
      <c r="CP13" s="74"/>
      <c r="CQ13" s="74"/>
      <c r="CR13" s="74"/>
      <c r="CS13" s="74"/>
    </row>
    <row r="14" spans="1:97" ht="15" customHeight="1">
      <c r="B14" s="610" t="s">
        <v>134</v>
      </c>
      <c r="C14" s="611" t="s">
        <v>135</v>
      </c>
      <c r="E14" s="142"/>
      <c r="F14" s="142"/>
      <c r="G14" s="142"/>
      <c r="H14" s="142"/>
      <c r="I14" s="74"/>
      <c r="J14" s="74"/>
      <c r="K14" s="74"/>
      <c r="L14" s="74"/>
      <c r="M14" s="300"/>
      <c r="N14" s="209"/>
      <c r="O14" s="300">
        <v>227301</v>
      </c>
      <c r="P14" s="209"/>
      <c r="Q14" s="209"/>
      <c r="R14" s="74"/>
      <c r="T14" s="74"/>
      <c r="U14" s="74"/>
      <c r="V14" s="74"/>
      <c r="W14" s="74"/>
      <c r="X14" s="157"/>
      <c r="Y14" s="74"/>
      <c r="Z14" s="74"/>
      <c r="AA14" s="74"/>
      <c r="AB14" s="74"/>
      <c r="AC14" s="74"/>
      <c r="AD14" s="74"/>
      <c r="AE14" s="74"/>
      <c r="AF14" s="74"/>
      <c r="AG14" s="74"/>
      <c r="AH14" s="74"/>
      <c r="AI14" s="74"/>
      <c r="AJ14" s="74"/>
      <c r="AK14" s="74"/>
      <c r="AM14" s="74"/>
      <c r="AN14" s="74"/>
      <c r="AO14" s="74"/>
      <c r="AR14" s="74"/>
      <c r="AS14" s="74"/>
      <c r="AU14" s="74"/>
      <c r="AV14" s="74"/>
      <c r="AW14" s="74"/>
      <c r="AX14" s="74"/>
      <c r="AY14" s="74"/>
      <c r="AZ14" s="74"/>
      <c r="BA14" s="74"/>
      <c r="BB14" s="74"/>
      <c r="BC14" s="74"/>
      <c r="BD14" s="74"/>
      <c r="BE14" s="74"/>
      <c r="BF14" s="74"/>
      <c r="BG14" s="74"/>
      <c r="BH14" s="74"/>
      <c r="BI14" s="74"/>
      <c r="BJ14" s="74"/>
      <c r="BK14" s="74"/>
      <c r="BL14" s="74"/>
      <c r="BM14" s="74"/>
      <c r="BN14" s="74"/>
      <c r="BP14" s="74"/>
      <c r="BQ14" s="74"/>
      <c r="BR14" s="74"/>
      <c r="BS14" s="74"/>
      <c r="BT14" s="74"/>
      <c r="BU14" s="74"/>
      <c r="BV14" s="74"/>
      <c r="BW14" s="74"/>
      <c r="BY14" s="74"/>
      <c r="BZ14" s="74"/>
      <c r="CA14" s="74"/>
      <c r="CB14" s="74"/>
      <c r="CC14" s="74"/>
      <c r="CD14" s="74"/>
      <c r="CE14" s="74"/>
      <c r="CF14" s="74"/>
      <c r="CG14" s="74"/>
      <c r="CH14" s="74"/>
      <c r="CI14" s="74"/>
      <c r="CJ14" s="74"/>
      <c r="CK14" s="74"/>
      <c r="CL14" s="74"/>
      <c r="CM14" s="74"/>
      <c r="CN14" s="74"/>
      <c r="CO14" s="74"/>
      <c r="CP14" s="74"/>
      <c r="CQ14" s="74"/>
      <c r="CR14" s="74"/>
      <c r="CS14" s="74"/>
    </row>
    <row r="15" spans="1:97" ht="13.8">
      <c r="A15" s="107"/>
      <c r="B15" s="610" t="s">
        <v>136</v>
      </c>
      <c r="C15" s="611" t="s">
        <v>137</v>
      </c>
      <c r="D15" s="142"/>
      <c r="F15" s="142"/>
      <c r="I15" s="142"/>
      <c r="M15" s="209"/>
      <c r="N15" s="209"/>
      <c r="O15" s="300"/>
      <c r="P15" s="209">
        <v>125812</v>
      </c>
      <c r="Q15" s="209"/>
      <c r="W15" s="209"/>
      <c r="X15" s="157"/>
      <c r="Z15" s="157"/>
    </row>
    <row r="16" spans="1:97" ht="13.8">
      <c r="B16" s="610" t="s">
        <v>138</v>
      </c>
      <c r="C16" s="611" t="s">
        <v>139</v>
      </c>
      <c r="M16" s="209"/>
      <c r="N16" s="209"/>
      <c r="O16" s="209"/>
      <c r="P16" s="209"/>
      <c r="Q16" s="209">
        <v>62906</v>
      </c>
      <c r="W16" s="157"/>
      <c r="X16" s="157"/>
    </row>
    <row r="17" spans="1:256" ht="15" customHeight="1">
      <c r="A17" s="235"/>
      <c r="B17" s="235"/>
      <c r="C17" s="536"/>
      <c r="D17" s="142"/>
      <c r="E17" s="74"/>
      <c r="F17" s="2"/>
      <c r="G17" s="74"/>
      <c r="H17" s="74"/>
      <c r="I17" s="74"/>
      <c r="J17" s="74"/>
      <c r="K17" s="74"/>
      <c r="L17" s="74"/>
      <c r="M17" s="209"/>
      <c r="N17" s="300"/>
      <c r="O17" s="209"/>
      <c r="P17" s="209"/>
      <c r="Q17" s="300"/>
      <c r="R17" s="157"/>
      <c r="T17" s="74"/>
      <c r="U17" s="74"/>
      <c r="V17" s="74"/>
      <c r="W17" s="74"/>
      <c r="X17" s="157"/>
      <c r="Y17" s="74"/>
      <c r="Z17" s="74"/>
      <c r="AA17" s="74"/>
      <c r="AB17" s="74"/>
      <c r="AC17" s="74"/>
      <c r="AD17" s="74"/>
      <c r="AF17" s="74"/>
      <c r="AG17" s="74"/>
      <c r="AH17" s="74"/>
      <c r="AI17" s="74"/>
      <c r="AJ17" s="74"/>
      <c r="AK17" s="74"/>
      <c r="AM17" s="74"/>
      <c r="AN17" s="74"/>
      <c r="AO17" s="74"/>
      <c r="AR17" s="74"/>
      <c r="AS17" s="74"/>
      <c r="AU17" s="74"/>
      <c r="AV17" s="74"/>
      <c r="AW17" s="74"/>
      <c r="AX17" s="74"/>
      <c r="AY17" s="74"/>
      <c r="AZ17" s="74"/>
      <c r="BA17" s="74"/>
      <c r="BB17" s="74"/>
      <c r="BC17" s="74"/>
      <c r="BD17" s="74"/>
      <c r="BE17" s="74"/>
      <c r="BF17" s="74"/>
      <c r="BG17" s="74"/>
      <c r="BH17" s="74"/>
      <c r="BI17" s="74"/>
      <c r="BJ17" s="74"/>
      <c r="BK17" s="74"/>
      <c r="BL17" s="74"/>
      <c r="BM17" s="74"/>
      <c r="BN17" s="74"/>
      <c r="BP17" s="74"/>
      <c r="BQ17" s="74"/>
      <c r="BR17" s="74"/>
      <c r="BS17" s="74"/>
      <c r="BT17" s="74"/>
      <c r="BU17" s="74"/>
      <c r="BV17" s="74"/>
      <c r="BW17" s="74"/>
      <c r="BY17" s="74"/>
      <c r="BZ17" s="74"/>
      <c r="CA17" s="74"/>
      <c r="CB17" s="74"/>
      <c r="CC17" s="74"/>
      <c r="CD17" s="74"/>
      <c r="CE17" s="74"/>
      <c r="CF17" s="74"/>
      <c r="CG17" s="74"/>
      <c r="CH17" s="74"/>
      <c r="CI17" s="74"/>
      <c r="CJ17" s="74"/>
      <c r="CK17" s="74"/>
      <c r="CL17" s="142"/>
      <c r="CM17" s="74"/>
      <c r="CN17" s="74"/>
      <c r="CO17" s="74"/>
      <c r="CP17" s="74"/>
      <c r="CQ17" s="74"/>
      <c r="CR17" s="74"/>
      <c r="CS17" s="74"/>
    </row>
    <row r="18" spans="1:256" ht="13.8">
      <c r="A18" s="235"/>
      <c r="B18" s="235"/>
      <c r="C18" s="612" t="s">
        <v>1306</v>
      </c>
      <c r="D18" s="142"/>
      <c r="M18" s="300"/>
      <c r="N18" s="209"/>
      <c r="O18" s="209"/>
      <c r="P18" s="209"/>
      <c r="Q18" s="209"/>
      <c r="R18" s="142"/>
      <c r="W18" s="209">
        <v>14627</v>
      </c>
      <c r="X18" s="157"/>
    </row>
    <row r="19" spans="1:256" ht="15" customHeight="1">
      <c r="A19" s="107"/>
      <c r="B19" s="287"/>
      <c r="C19" s="612" t="s">
        <v>1307</v>
      </c>
      <c r="E19" s="74"/>
      <c r="F19" s="74"/>
      <c r="G19" s="74"/>
      <c r="H19" s="74"/>
      <c r="I19" s="74"/>
      <c r="J19" s="74"/>
      <c r="K19" s="74"/>
      <c r="L19" s="74"/>
      <c r="M19" s="74"/>
      <c r="N19" s="142"/>
      <c r="O19" s="142"/>
      <c r="P19" s="74"/>
      <c r="Q19" s="74"/>
      <c r="R19" s="74"/>
      <c r="T19" s="74"/>
      <c r="U19" s="74"/>
      <c r="V19" s="74"/>
      <c r="W19" s="74"/>
      <c r="X19" s="157">
        <v>48380</v>
      </c>
      <c r="Y19" s="74"/>
      <c r="Z19" s="74"/>
      <c r="AA19" s="74"/>
      <c r="AB19" s="74"/>
      <c r="AC19" s="74"/>
      <c r="AD19" s="74"/>
      <c r="AE19" s="74"/>
      <c r="AF19" s="74"/>
      <c r="AG19" s="74"/>
      <c r="AH19" s="74"/>
      <c r="AI19" s="74"/>
      <c r="AJ19" s="74"/>
      <c r="AK19" s="74"/>
      <c r="AM19" s="74"/>
      <c r="AN19" s="74"/>
      <c r="AO19" s="74"/>
      <c r="AR19" s="74"/>
      <c r="AS19" s="74"/>
      <c r="AU19" s="74"/>
      <c r="AV19" s="74"/>
      <c r="AW19" s="74"/>
      <c r="AX19" s="74"/>
      <c r="AY19" s="74"/>
      <c r="AZ19" s="74"/>
      <c r="BA19" s="74"/>
      <c r="BB19" s="74"/>
      <c r="BC19" s="74"/>
      <c r="BD19" s="74"/>
      <c r="BE19" s="74"/>
      <c r="BF19" s="74"/>
      <c r="BG19" s="74"/>
      <c r="BH19" s="74"/>
      <c r="BI19" s="74"/>
      <c r="BJ19" s="74"/>
      <c r="BK19" s="74"/>
      <c r="BL19" s="74"/>
      <c r="BM19" s="74"/>
      <c r="BN19" s="74"/>
      <c r="BP19" s="74"/>
      <c r="BQ19" s="74"/>
      <c r="BR19" s="74"/>
      <c r="BS19" s="74"/>
      <c r="BT19" s="74"/>
      <c r="BU19" s="74"/>
      <c r="BV19" s="74"/>
      <c r="BW19" s="74"/>
      <c r="BY19" s="74"/>
      <c r="BZ19" s="74"/>
      <c r="CA19" s="74"/>
      <c r="CB19" s="74"/>
      <c r="CC19" s="74"/>
      <c r="CD19" s="74"/>
      <c r="CE19" s="74"/>
      <c r="CF19" s="74"/>
      <c r="CG19" s="74"/>
      <c r="CH19" s="74"/>
      <c r="CI19" s="74"/>
      <c r="CJ19" s="74"/>
      <c r="CK19" s="74"/>
      <c r="CL19"/>
      <c r="CM19" s="74"/>
      <c r="CN19" s="74"/>
      <c r="CO19" s="74"/>
      <c r="CQ19" s="74"/>
      <c r="CR19" s="74"/>
      <c r="CS19" s="74"/>
    </row>
    <row r="20" spans="1:256" ht="15" customHeight="1">
      <c r="A20" s="107"/>
      <c r="B20" s="287"/>
      <c r="C20" s="284"/>
      <c r="E20" s="74"/>
      <c r="F20" s="74"/>
      <c r="G20" s="74"/>
      <c r="H20" s="74"/>
      <c r="I20" s="74"/>
      <c r="J20" s="74"/>
      <c r="K20" s="74"/>
      <c r="L20" s="74"/>
      <c r="M20" s="142"/>
      <c r="N20" s="142"/>
      <c r="O20" s="74"/>
      <c r="P20" s="142"/>
      <c r="Q20" s="74"/>
      <c r="R20" s="74"/>
      <c r="T20" s="74"/>
      <c r="U20" s="74"/>
      <c r="V20" s="74"/>
      <c r="W20" s="74"/>
      <c r="X20" s="157"/>
      <c r="Y20" s="74"/>
      <c r="Z20" s="74"/>
      <c r="AA20" s="74"/>
      <c r="AB20" s="74"/>
      <c r="AC20" s="74"/>
      <c r="AD20" s="74"/>
      <c r="AE20" s="74"/>
      <c r="AF20" s="74"/>
      <c r="AG20" s="74"/>
      <c r="AH20" s="74"/>
      <c r="AI20" s="74"/>
      <c r="AJ20" s="74"/>
      <c r="AK20" s="74"/>
      <c r="AM20" s="74"/>
      <c r="AN20" s="74"/>
      <c r="AO20" s="74"/>
      <c r="AR20" s="74"/>
      <c r="AS20" s="74"/>
      <c r="AU20" s="74"/>
      <c r="AV20" s="74"/>
      <c r="AW20" s="74"/>
      <c r="AX20" s="74"/>
      <c r="AY20" s="74"/>
      <c r="AZ20" s="74"/>
      <c r="BA20" s="74"/>
      <c r="BB20" s="74"/>
      <c r="BC20" s="74"/>
      <c r="BD20" s="74"/>
      <c r="BE20" s="74"/>
      <c r="BF20" s="74"/>
      <c r="BG20" s="74"/>
      <c r="BH20" s="74"/>
      <c r="BI20" s="74"/>
      <c r="BJ20" s="74"/>
      <c r="BK20" s="74"/>
      <c r="BL20" s="74"/>
      <c r="BM20" s="74"/>
      <c r="BN20" s="74"/>
      <c r="BP20" s="74"/>
      <c r="BQ20" s="74"/>
      <c r="BR20" s="74"/>
      <c r="BS20" s="74"/>
      <c r="BT20" s="74"/>
      <c r="BU20" s="74"/>
      <c r="BV20" s="74"/>
      <c r="BW20" s="74"/>
      <c r="BY20" s="74"/>
      <c r="BZ20" s="74"/>
      <c r="CA20" s="74"/>
      <c r="CB20" s="74"/>
      <c r="CC20" s="74"/>
      <c r="CD20" s="74"/>
      <c r="CE20" s="74"/>
      <c r="CF20" s="74"/>
      <c r="CG20" s="74"/>
      <c r="CH20" s="74"/>
      <c r="CI20" s="74"/>
      <c r="CJ20" s="74"/>
      <c r="CK20" s="74"/>
      <c r="CL20" s="74"/>
      <c r="CM20" s="74"/>
      <c r="CN20" s="74"/>
      <c r="CO20" s="74"/>
      <c r="CP20" s="74"/>
      <c r="CQ20" s="74"/>
      <c r="CR20" s="74"/>
      <c r="CS20" s="74"/>
    </row>
    <row r="21" spans="1:256" ht="15" customHeight="1">
      <c r="A21" s="107"/>
      <c r="B21" s="614" t="s">
        <v>1308</v>
      </c>
      <c r="C21" s="614" t="s">
        <v>1309</v>
      </c>
      <c r="E21" s="74"/>
      <c r="F21" s="74"/>
      <c r="G21" s="74"/>
      <c r="I21" s="74"/>
      <c r="J21" s="74"/>
      <c r="K21" s="74"/>
      <c r="L21" s="74"/>
      <c r="M21" s="142"/>
      <c r="N21" s="74"/>
      <c r="O21" s="142"/>
      <c r="P21" s="74"/>
      <c r="Q21" s="142"/>
      <c r="R21" s="74"/>
      <c r="T21" s="74"/>
      <c r="U21" s="74"/>
      <c r="V21" s="74"/>
      <c r="W21" s="74"/>
      <c r="X21" s="157"/>
      <c r="Y21" s="74"/>
      <c r="Z21" s="74"/>
      <c r="AA21" s="74"/>
      <c r="AB21" s="74"/>
      <c r="AC21" s="74"/>
      <c r="AD21" s="74"/>
      <c r="AE21" s="74"/>
      <c r="AF21" s="74"/>
      <c r="AG21" s="74"/>
      <c r="AH21" s="74"/>
      <c r="AI21" s="74"/>
      <c r="AJ21" s="74"/>
      <c r="AK21" s="74"/>
      <c r="AL21" s="142">
        <v>890199.36</v>
      </c>
      <c r="AM21" s="74"/>
      <c r="AN21" s="74"/>
      <c r="AO21" s="74"/>
      <c r="AR21" s="74"/>
      <c r="AS21" s="74"/>
      <c r="AU21" s="74"/>
      <c r="AV21" s="74"/>
      <c r="AW21" s="74"/>
      <c r="AX21" s="74"/>
      <c r="AY21" s="74"/>
      <c r="AZ21" s="74"/>
      <c r="BA21" s="74"/>
      <c r="BB21" s="74"/>
      <c r="BC21" s="74"/>
      <c r="BD21" s="74"/>
      <c r="BE21" s="74"/>
      <c r="BF21" s="74"/>
      <c r="BG21" s="74"/>
      <c r="BH21" s="74"/>
      <c r="BI21" s="74"/>
      <c r="BJ21" s="74"/>
      <c r="BK21" s="74"/>
      <c r="BL21" s="74"/>
      <c r="BM21" s="74"/>
      <c r="BN21" s="74"/>
      <c r="BP21" s="74"/>
      <c r="BQ21" s="74"/>
      <c r="BR21" s="74"/>
      <c r="BS21" s="74"/>
      <c r="BT21" s="74"/>
      <c r="BU21" s="74"/>
      <c r="BV21" s="74"/>
      <c r="BW21" s="74"/>
      <c r="BY21" s="74"/>
      <c r="BZ21" s="74"/>
      <c r="CA21" s="74"/>
      <c r="CB21" s="74"/>
      <c r="CC21" s="74"/>
      <c r="CD21" s="74"/>
      <c r="CE21" s="74"/>
      <c r="CF21" s="74"/>
      <c r="CG21" s="74"/>
      <c r="CH21" s="74"/>
      <c r="CI21" s="74"/>
      <c r="CJ21" s="74"/>
      <c r="CK21" s="74"/>
      <c r="CL21" s="74"/>
      <c r="CM21" s="74"/>
      <c r="CN21" s="74"/>
      <c r="CO21" s="74"/>
      <c r="CP21" s="74"/>
      <c r="CQ21" s="74"/>
      <c r="CR21" s="74"/>
      <c r="CS21" s="74"/>
    </row>
    <row r="22" spans="1:256">
      <c r="A22" s="107"/>
      <c r="B22" s="287"/>
      <c r="C22" s="284"/>
      <c r="E22" s="74"/>
      <c r="F22" s="567"/>
      <c r="G22" s="74"/>
      <c r="H22" s="74"/>
      <c r="I22" s="74"/>
      <c r="J22" s="74"/>
      <c r="K22" s="74"/>
      <c r="L22" s="74"/>
      <c r="M22" s="74"/>
      <c r="N22" s="2"/>
      <c r="O22" s="142"/>
      <c r="P22" s="142"/>
      <c r="Q22" s="74"/>
      <c r="R22" s="74"/>
      <c r="T22" s="74"/>
      <c r="U22" s="74"/>
      <c r="V22" s="74"/>
      <c r="W22" s="74"/>
      <c r="X22" s="157"/>
      <c r="Y22" s="74"/>
      <c r="Z22" s="74"/>
      <c r="AA22" s="74"/>
      <c r="AB22" s="74"/>
      <c r="AC22" s="74"/>
      <c r="AD22" s="74"/>
      <c r="AE22" s="74"/>
      <c r="AF22" s="74"/>
      <c r="AG22" s="74"/>
      <c r="AH22" s="74"/>
      <c r="AI22" s="74"/>
      <c r="AJ22" s="74"/>
      <c r="AK22" s="74"/>
      <c r="AM22" s="74"/>
      <c r="AN22" s="74"/>
      <c r="AO22" s="74"/>
      <c r="AR22" s="74"/>
      <c r="AS22" s="74"/>
      <c r="AU22" s="74"/>
      <c r="AV22" s="74"/>
      <c r="AW22" s="74"/>
      <c r="AX22" s="74"/>
      <c r="AY22" s="74"/>
      <c r="AZ22" s="74"/>
      <c r="BA22" s="74"/>
      <c r="BB22" s="74"/>
      <c r="BC22" s="74"/>
      <c r="BD22" s="74"/>
      <c r="BE22" s="74"/>
      <c r="BF22" s="74"/>
      <c r="BG22" s="74"/>
      <c r="BH22" s="74"/>
      <c r="BI22" s="74"/>
      <c r="BJ22" s="74"/>
      <c r="BK22" s="74"/>
      <c r="BL22" s="74"/>
      <c r="BM22" s="74"/>
      <c r="BN22" s="74"/>
      <c r="BP22" s="74"/>
      <c r="BQ22" s="74"/>
      <c r="BR22" s="74"/>
      <c r="BS22" s="74"/>
      <c r="BT22" s="74"/>
      <c r="BU22" s="74"/>
      <c r="BV22" s="74"/>
      <c r="BW22" s="74"/>
      <c r="BY22" s="74"/>
      <c r="BZ22" s="74"/>
      <c r="CA22" s="74"/>
      <c r="CB22" s="74"/>
      <c r="CC22" s="74"/>
      <c r="CD22" s="74"/>
      <c r="CE22" s="74"/>
      <c r="CF22" s="74"/>
      <c r="CG22" s="74"/>
      <c r="CH22" s="74"/>
      <c r="CI22" s="74"/>
      <c r="CJ22" s="74"/>
      <c r="CK22" s="74"/>
      <c r="CL22" s="74"/>
      <c r="CM22" s="74"/>
      <c r="CN22" s="74"/>
      <c r="CO22" s="74"/>
      <c r="CP22" s="74"/>
      <c r="CQ22" s="74"/>
      <c r="CR22" s="74"/>
      <c r="CS22" s="74"/>
    </row>
    <row r="23" spans="1:256" ht="15" customHeight="1">
      <c r="A23" s="82" t="s">
        <v>218</v>
      </c>
      <c r="B23" s="284" t="s">
        <v>7</v>
      </c>
      <c r="C23" s="284" t="s">
        <v>121</v>
      </c>
      <c r="D23" s="2">
        <v>1581774.62</v>
      </c>
      <c r="E23" s="74"/>
      <c r="F23" s="74"/>
      <c r="G23" s="74"/>
      <c r="H23" s="74"/>
      <c r="I23" s="74"/>
      <c r="J23" s="74"/>
      <c r="K23" s="568"/>
      <c r="L23" s="74"/>
      <c r="M23" s="2"/>
      <c r="N23" s="142"/>
      <c r="O23" s="74"/>
      <c r="P23" s="142"/>
      <c r="Q23" s="142"/>
      <c r="R23" s="74"/>
      <c r="T23" s="74"/>
      <c r="U23" s="74"/>
      <c r="V23" s="74"/>
      <c r="W23" s="74"/>
      <c r="X23" s="157"/>
      <c r="Y23" s="74"/>
      <c r="Z23" s="74"/>
      <c r="AA23" s="74"/>
      <c r="AB23" s="74"/>
      <c r="AC23" s="74"/>
      <c r="AD23" s="74"/>
      <c r="AE23" s="74"/>
      <c r="AF23" s="74"/>
      <c r="AG23" s="74"/>
      <c r="AH23" s="74"/>
      <c r="AI23" s="74"/>
      <c r="AJ23" s="74"/>
      <c r="AK23" s="74"/>
      <c r="AM23" s="74"/>
      <c r="AN23" s="74"/>
      <c r="AO23" s="74"/>
      <c r="AR23" s="74"/>
      <c r="AS23" s="74"/>
      <c r="AU23" s="74"/>
      <c r="AV23" s="74"/>
      <c r="AW23" s="74"/>
      <c r="AX23" s="74"/>
      <c r="AY23" s="74"/>
      <c r="AZ23" s="74"/>
      <c r="BA23" s="74"/>
      <c r="BB23" s="74"/>
      <c r="BC23" s="74"/>
      <c r="BD23" s="74"/>
      <c r="BE23" s="74"/>
      <c r="BF23" s="74"/>
      <c r="BG23" s="74"/>
      <c r="BH23" s="74"/>
      <c r="BI23" s="74"/>
      <c r="BJ23" s="74"/>
      <c r="BK23" s="74"/>
      <c r="BL23" s="74"/>
      <c r="BM23" s="74"/>
      <c r="BN23" s="74"/>
      <c r="BP23" s="74"/>
      <c r="BQ23" s="74"/>
      <c r="BR23" s="74"/>
      <c r="BS23" s="74"/>
      <c r="BT23" s="74"/>
      <c r="BU23" s="74"/>
      <c r="BV23" s="74"/>
      <c r="BW23" s="74"/>
      <c r="BY23" s="74"/>
      <c r="BZ23" s="74"/>
      <c r="CA23" s="74"/>
      <c r="CB23" s="74"/>
      <c r="CC23" s="74"/>
      <c r="CD23" s="74"/>
      <c r="CE23" s="74"/>
      <c r="CF23" s="74"/>
      <c r="CG23" s="74"/>
      <c r="CH23" s="74"/>
      <c r="CI23" s="74"/>
      <c r="CJ23" s="74"/>
      <c r="CK23" s="74"/>
      <c r="CL23" s="74"/>
      <c r="CM23" s="74"/>
      <c r="CN23" s="74"/>
      <c r="CO23" s="74"/>
      <c r="CP23" s="74"/>
      <c r="CQ23" s="74"/>
      <c r="CR23" s="74"/>
      <c r="CS23" s="74"/>
    </row>
    <row r="24" spans="1:256" ht="15" customHeight="1">
      <c r="A24" s="82" t="s">
        <v>218</v>
      </c>
      <c r="B24" s="284" t="s">
        <v>11</v>
      </c>
      <c r="C24" s="284" t="s">
        <v>122</v>
      </c>
      <c r="E24" s="74"/>
      <c r="F24" s="74"/>
      <c r="G24" s="74"/>
      <c r="H24" s="74">
        <v>43100</v>
      </c>
      <c r="I24" s="74"/>
      <c r="J24" s="74"/>
      <c r="K24" s="568"/>
      <c r="L24" s="74"/>
      <c r="M24" s="2"/>
      <c r="N24" s="142"/>
      <c r="O24" s="74"/>
      <c r="P24" s="142"/>
      <c r="Q24" s="142"/>
      <c r="R24" s="74"/>
      <c r="T24" s="74"/>
      <c r="U24" s="74"/>
      <c r="V24" s="74"/>
      <c r="W24" s="74"/>
      <c r="X24" s="157"/>
      <c r="Y24" s="74"/>
      <c r="Z24" s="74"/>
      <c r="AA24" s="74"/>
      <c r="AB24" s="74"/>
      <c r="AC24" s="74"/>
      <c r="AD24" s="74"/>
      <c r="AE24" s="74"/>
      <c r="AF24" s="74"/>
      <c r="AG24" s="74"/>
      <c r="AH24" s="74"/>
      <c r="AI24" s="74"/>
      <c r="AJ24" s="74"/>
      <c r="AK24" s="74"/>
      <c r="AM24" s="74"/>
      <c r="AN24" s="74"/>
      <c r="AO24" s="74"/>
      <c r="AR24" s="74"/>
      <c r="AS24" s="74"/>
      <c r="AU24" s="74"/>
      <c r="AV24" s="74"/>
      <c r="AW24" s="74"/>
      <c r="AX24" s="74"/>
      <c r="AY24" s="74"/>
      <c r="AZ24" s="74"/>
      <c r="BA24" s="74"/>
      <c r="BB24" s="74"/>
      <c r="BC24" s="74"/>
      <c r="BD24" s="74"/>
      <c r="BE24" s="74"/>
      <c r="BF24" s="74"/>
      <c r="BG24" s="74"/>
      <c r="BH24" s="74"/>
      <c r="BI24" s="74"/>
      <c r="BJ24" s="74"/>
      <c r="BK24" s="74"/>
      <c r="BL24" s="74"/>
      <c r="BM24" s="74"/>
      <c r="BN24" s="74"/>
      <c r="BP24" s="74"/>
      <c r="BQ24" s="74"/>
      <c r="BR24" s="74"/>
      <c r="BS24" s="74"/>
      <c r="BT24" s="74"/>
      <c r="BU24" s="74"/>
      <c r="BV24" s="74"/>
      <c r="BW24" s="74"/>
      <c r="BY24" s="74"/>
      <c r="BZ24" s="74"/>
      <c r="CA24" s="74"/>
      <c r="CB24" s="74"/>
      <c r="CC24" s="74"/>
      <c r="CD24" s="74"/>
      <c r="CE24" s="74"/>
      <c r="CF24" s="74"/>
      <c r="CG24" s="74"/>
      <c r="CH24" s="74"/>
      <c r="CI24" s="74"/>
      <c r="CJ24" s="74"/>
      <c r="CK24" s="74"/>
      <c r="CL24" s="74"/>
      <c r="CM24" s="74"/>
      <c r="CN24" s="74"/>
      <c r="CO24" s="74"/>
      <c r="CP24" s="74"/>
      <c r="CQ24" s="74"/>
      <c r="CR24" s="74"/>
      <c r="CS24" s="74"/>
    </row>
    <row r="25" spans="1:256" ht="15" customHeight="1">
      <c r="A25" s="82" t="s">
        <v>218</v>
      </c>
      <c r="B25" s="284" t="s">
        <v>98</v>
      </c>
      <c r="C25" s="284" t="s">
        <v>127</v>
      </c>
      <c r="E25" s="74"/>
      <c r="F25" s="74"/>
      <c r="G25" s="74"/>
      <c r="H25" s="74"/>
      <c r="I25" s="74"/>
      <c r="J25" s="74"/>
      <c r="K25" s="74"/>
      <c r="L25" s="74"/>
      <c r="M25" s="142"/>
      <c r="N25" s="74"/>
      <c r="O25" s="2"/>
      <c r="P25" s="74"/>
      <c r="Q25" s="142"/>
      <c r="R25" s="74"/>
      <c r="T25" s="74"/>
      <c r="U25" s="74"/>
      <c r="V25" s="74"/>
      <c r="W25" s="74"/>
      <c r="X25" s="157"/>
      <c r="Y25" s="74"/>
      <c r="Z25" s="74"/>
      <c r="AA25" s="74"/>
      <c r="AB25" s="74"/>
      <c r="AC25" s="74"/>
      <c r="AD25" s="74"/>
      <c r="AE25" s="74"/>
      <c r="AF25" s="74"/>
      <c r="AG25" s="74"/>
      <c r="AH25" s="74"/>
      <c r="AI25" s="74"/>
      <c r="AJ25" s="74"/>
      <c r="AK25" s="74"/>
      <c r="AM25" s="74"/>
      <c r="AN25" s="74"/>
      <c r="AO25" s="74"/>
      <c r="AR25" s="74"/>
      <c r="AS25" s="74"/>
      <c r="AU25" s="74"/>
      <c r="AV25" s="74"/>
      <c r="AW25" s="74"/>
      <c r="AX25" s="74"/>
      <c r="AY25" s="74"/>
      <c r="AZ25" s="74"/>
      <c r="BA25" s="74"/>
      <c r="BB25" s="74"/>
      <c r="BC25" s="74"/>
      <c r="BD25" s="74"/>
      <c r="BE25" s="74"/>
      <c r="BF25" s="74"/>
      <c r="BG25" s="74"/>
      <c r="BH25" s="74"/>
      <c r="BI25" s="74"/>
      <c r="BJ25" s="74"/>
      <c r="BK25" s="74"/>
      <c r="BL25" s="74"/>
      <c r="BM25" s="74"/>
      <c r="BN25" s="74"/>
      <c r="BP25" s="74"/>
      <c r="BQ25" s="74"/>
      <c r="BR25" s="74"/>
      <c r="BS25" s="74"/>
      <c r="BT25" s="74"/>
      <c r="BU25" s="74"/>
      <c r="BV25" s="74"/>
      <c r="BW25" s="74"/>
      <c r="BY25" s="74"/>
      <c r="BZ25" s="74"/>
      <c r="CA25" s="74"/>
      <c r="CB25" s="74"/>
      <c r="CC25" s="74"/>
      <c r="CD25" s="74"/>
      <c r="CE25" s="74"/>
      <c r="CF25" s="74"/>
      <c r="CG25" s="74"/>
      <c r="CH25" s="74"/>
      <c r="CI25" s="74"/>
      <c r="CJ25" s="74"/>
      <c r="CK25" s="74"/>
      <c r="CL25" s="74"/>
      <c r="CM25" s="74"/>
      <c r="CN25" s="74"/>
      <c r="CO25" s="74"/>
      <c r="CP25" s="74"/>
      <c r="CQ25" s="74"/>
      <c r="CR25" s="74"/>
      <c r="CS25" s="74"/>
    </row>
    <row r="26" spans="1:256" ht="15" customHeight="1">
      <c r="B26" s="287"/>
      <c r="C26" s="284"/>
      <c r="D26"/>
      <c r="E26" s="74"/>
      <c r="F26" s="74"/>
      <c r="G26" s="74"/>
      <c r="H26" s="74"/>
      <c r="I26" s="74"/>
      <c r="J26" s="74"/>
      <c r="K26" s="74"/>
      <c r="L26" s="74"/>
      <c r="M26" s="74"/>
      <c r="N26" s="74"/>
      <c r="O26" s="142"/>
      <c r="P26" s="2"/>
      <c r="Q26" s="74"/>
      <c r="R26" s="74"/>
      <c r="T26" s="74"/>
      <c r="U26" s="74"/>
      <c r="V26" s="74"/>
      <c r="W26" s="74"/>
      <c r="X26" s="157"/>
      <c r="Y26" s="74"/>
      <c r="Z26" s="74"/>
      <c r="AA26" s="74"/>
      <c r="AB26" s="74"/>
      <c r="AC26" s="74"/>
      <c r="AD26" s="74"/>
      <c r="AE26" s="74"/>
      <c r="AF26" s="74"/>
      <c r="AG26" s="74"/>
      <c r="AH26" s="74"/>
      <c r="AI26" s="74"/>
      <c r="AJ26" s="74"/>
      <c r="AK26" s="74"/>
      <c r="AM26" s="74"/>
      <c r="AN26" s="74"/>
      <c r="AO26" s="74"/>
      <c r="AR26" s="74"/>
      <c r="AS26" s="74"/>
      <c r="AU26" s="74"/>
      <c r="AV26" s="74"/>
      <c r="AW26" s="74"/>
      <c r="AX26" s="74"/>
      <c r="AY26" s="74"/>
      <c r="AZ26" s="74"/>
      <c r="BA26" s="74"/>
      <c r="BB26" s="74"/>
      <c r="BC26" s="74"/>
      <c r="BD26" s="74"/>
      <c r="BE26" s="74"/>
      <c r="BF26" s="74"/>
      <c r="BG26" s="74"/>
      <c r="BH26" s="74"/>
      <c r="BI26" s="74"/>
      <c r="BJ26" s="74"/>
      <c r="BK26" s="74"/>
      <c r="BL26" s="74"/>
      <c r="BM26" s="74"/>
      <c r="BN26" s="74"/>
      <c r="BP26" s="74"/>
      <c r="BQ26" s="74"/>
      <c r="BR26" s="74"/>
      <c r="BS26" s="74"/>
      <c r="BT26" s="74"/>
      <c r="BU26" s="74"/>
      <c r="BV26" s="74"/>
      <c r="BW26" s="74"/>
      <c r="BY26" s="74"/>
      <c r="BZ26" s="74"/>
      <c r="CA26" s="74"/>
      <c r="CB26" s="74"/>
      <c r="CC26" s="74"/>
      <c r="CD26" s="74"/>
      <c r="CE26" s="74"/>
      <c r="CF26" s="74"/>
      <c r="CG26" s="74"/>
      <c r="CH26" s="74"/>
      <c r="CI26" s="74"/>
      <c r="CJ26" s="74"/>
      <c r="CK26" s="74"/>
      <c r="CL26" s="74"/>
      <c r="CM26" s="74"/>
      <c r="CN26" s="74"/>
      <c r="CO26" s="74"/>
      <c r="CP26" s="74"/>
      <c r="CQ26" s="74"/>
      <c r="CR26" s="74"/>
      <c r="CS26" s="74"/>
    </row>
    <row r="27" spans="1:256" ht="15" customHeight="1">
      <c r="C27" s="1" t="s">
        <v>221</v>
      </c>
      <c r="D27"/>
      <c r="E27" s="74"/>
      <c r="F27" s="74"/>
      <c r="G27" s="74"/>
      <c r="H27" s="74"/>
      <c r="I27" s="74"/>
      <c r="J27" s="74"/>
      <c r="K27" s="74"/>
      <c r="L27" s="74"/>
      <c r="M27" s="74"/>
      <c r="N27" s="74"/>
      <c r="O27" s="74"/>
      <c r="P27" s="142"/>
      <c r="Q27" s="2"/>
      <c r="R27" s="74">
        <v>24141.200000000001</v>
      </c>
      <c r="T27" s="74"/>
      <c r="U27" s="74"/>
      <c r="V27" s="74"/>
      <c r="W27" s="74"/>
      <c r="X27" s="157"/>
      <c r="Y27" s="74"/>
      <c r="Z27" s="74"/>
      <c r="AA27" s="74"/>
      <c r="AB27" s="74"/>
      <c r="AC27" s="74"/>
      <c r="AD27" s="74"/>
      <c r="AE27" s="74"/>
      <c r="AF27" s="74"/>
      <c r="AG27" s="74"/>
      <c r="AH27" s="74"/>
      <c r="AI27" s="74"/>
      <c r="AJ27" s="74"/>
      <c r="AK27" s="74"/>
      <c r="AM27" s="74"/>
      <c r="AN27" s="74"/>
      <c r="AO27" s="74"/>
      <c r="AR27" s="74"/>
      <c r="AS27" s="74"/>
      <c r="AU27" s="74"/>
      <c r="AV27" s="74"/>
      <c r="AW27" s="74"/>
      <c r="AX27" s="74"/>
      <c r="AY27" s="74"/>
      <c r="AZ27" s="74"/>
      <c r="BA27" s="74"/>
      <c r="BB27" s="74"/>
      <c r="BC27" s="74"/>
      <c r="BD27" s="74"/>
      <c r="BE27" s="74"/>
      <c r="BF27" s="74"/>
      <c r="BG27" s="74"/>
      <c r="BH27" s="74"/>
      <c r="BI27" s="74"/>
      <c r="BJ27" s="74"/>
      <c r="BK27" s="74"/>
      <c r="BL27" s="74"/>
      <c r="BM27" s="74"/>
      <c r="BN27" s="74"/>
      <c r="BP27" s="74"/>
      <c r="BQ27" s="74"/>
      <c r="BR27" s="74"/>
      <c r="BS27" s="74"/>
      <c r="BT27" s="74"/>
      <c r="BU27" s="74"/>
      <c r="BV27" s="74"/>
      <c r="BW27" s="74"/>
      <c r="BY27" s="74"/>
      <c r="BZ27" s="74"/>
      <c r="CA27" s="74"/>
      <c r="CB27" s="74"/>
      <c r="CC27" s="74"/>
      <c r="CD27" s="74"/>
      <c r="CE27" s="74"/>
      <c r="CF27" s="74"/>
      <c r="CG27" s="74"/>
      <c r="CH27" s="74"/>
      <c r="CI27" s="74"/>
      <c r="CJ27" s="74"/>
      <c r="CK27" s="74"/>
      <c r="CM27" s="74"/>
      <c r="CN27" s="74"/>
      <c r="CO27" s="74"/>
      <c r="CP27" s="74"/>
      <c r="CQ27" s="74"/>
      <c r="CR27" s="74"/>
      <c r="CS27" s="74"/>
    </row>
    <row r="28" spans="1:256">
      <c r="B28" s="235" t="s">
        <v>224</v>
      </c>
      <c r="D28"/>
      <c r="E28" s="74"/>
      <c r="F28" s="74"/>
      <c r="G28" s="74"/>
      <c r="H28" s="74"/>
      <c r="I28" s="74"/>
      <c r="J28" s="74"/>
      <c r="K28" s="74"/>
      <c r="L28" s="74"/>
      <c r="M28" s="74"/>
      <c r="N28" s="74"/>
      <c r="O28" s="74"/>
      <c r="P28" s="74"/>
      <c r="Q28" s="142"/>
      <c r="R28" s="74"/>
      <c r="T28" s="74"/>
      <c r="U28" s="74"/>
      <c r="V28" s="74"/>
      <c r="W28" s="74"/>
      <c r="X28" s="157"/>
      <c r="Y28" s="74"/>
      <c r="Z28" s="74"/>
      <c r="AA28" s="74"/>
      <c r="AB28" s="74"/>
      <c r="AC28" s="74"/>
      <c r="AD28" s="74"/>
      <c r="AE28" s="74"/>
      <c r="AF28" s="74"/>
      <c r="AG28" s="74"/>
      <c r="AH28" s="74"/>
      <c r="AI28" s="74"/>
      <c r="AJ28" s="74"/>
      <c r="AK28" s="74"/>
      <c r="AM28" s="74"/>
      <c r="AN28" s="74"/>
      <c r="AO28" s="74"/>
      <c r="AR28" s="74"/>
      <c r="AS28" s="74"/>
      <c r="AU28" s="74"/>
      <c r="AV28" s="74"/>
      <c r="AW28" s="74"/>
      <c r="AX28" s="74"/>
      <c r="AY28" s="74"/>
      <c r="AZ28" s="74"/>
      <c r="BA28" s="74"/>
      <c r="BB28" s="74"/>
      <c r="BC28" s="74"/>
      <c r="BD28" s="74"/>
      <c r="BE28" s="74"/>
      <c r="BF28" s="74"/>
      <c r="BG28" s="74"/>
      <c r="BH28" s="74"/>
      <c r="BI28" s="74"/>
      <c r="BJ28" s="74"/>
      <c r="BK28" s="74"/>
      <c r="BL28" s="74"/>
      <c r="BM28" s="74"/>
      <c r="BN28" s="74"/>
      <c r="BP28" s="74"/>
      <c r="BQ28" s="74"/>
      <c r="BR28" s="74"/>
      <c r="BS28" s="74"/>
      <c r="BT28" s="74"/>
      <c r="BU28" s="74"/>
      <c r="BV28" s="74"/>
      <c r="BW28" s="74"/>
      <c r="BY28" s="74"/>
      <c r="BZ28" s="74"/>
      <c r="CA28" s="74"/>
      <c r="CB28" s="74"/>
      <c r="CC28" s="74"/>
      <c r="CD28" s="74"/>
      <c r="CE28" s="74"/>
      <c r="CF28" s="74"/>
      <c r="CG28" s="74"/>
      <c r="CH28" s="74"/>
      <c r="CI28" s="74"/>
      <c r="CJ28" s="74"/>
      <c r="CK28" s="74"/>
      <c r="CL28" s="2">
        <v>60725.239999999991</v>
      </c>
      <c r="CN28" s="74"/>
      <c r="CO28" s="74"/>
      <c r="CP28" s="74"/>
      <c r="CQ28" s="74"/>
      <c r="CR28" s="74"/>
      <c r="CS28" s="74"/>
    </row>
    <row r="29" spans="1:256" ht="15" customHeight="1">
      <c r="B29" s="235" t="s">
        <v>225</v>
      </c>
      <c r="D29" s="109"/>
      <c r="E29" s="227"/>
      <c r="F29" s="227"/>
      <c r="G29" s="227"/>
      <c r="H29" s="109"/>
      <c r="I29" s="109"/>
      <c r="J29" s="109"/>
      <c r="K29" s="227"/>
      <c r="L29" s="157"/>
      <c r="M29" s="227"/>
      <c r="N29" s="157"/>
      <c r="O29" s="227"/>
      <c r="P29" s="227"/>
      <c r="Q29" s="227"/>
      <c r="R29" s="227"/>
      <c r="S29" s="227"/>
      <c r="T29" s="227"/>
      <c r="U29" s="227"/>
      <c r="V29" s="227"/>
      <c r="W29" s="227"/>
      <c r="X29" s="227"/>
      <c r="Y29" s="227"/>
      <c r="Z29" s="227"/>
      <c r="AA29" s="157"/>
      <c r="AB29" s="227"/>
      <c r="AC29" s="227"/>
      <c r="AD29" s="157"/>
      <c r="AE29" s="227"/>
      <c r="AF29" s="157"/>
      <c r="AG29" s="227"/>
      <c r="AH29" s="227"/>
      <c r="AI29" s="227"/>
      <c r="AJ29" s="227"/>
      <c r="AK29" s="227"/>
      <c r="AL29" s="157"/>
      <c r="AN29" s="157"/>
      <c r="AO29" s="157"/>
      <c r="AP29" s="227"/>
      <c r="AQ29" s="157"/>
      <c r="AR29" s="227"/>
      <c r="AS29" s="227"/>
      <c r="AT29" s="227"/>
      <c r="AU29" s="227"/>
      <c r="AV29" s="227"/>
      <c r="AW29" s="227"/>
      <c r="AX29" s="227"/>
      <c r="AY29" s="227"/>
      <c r="AZ29" s="227"/>
      <c r="BA29" s="227"/>
      <c r="BB29" s="227"/>
      <c r="BC29" s="227"/>
      <c r="BD29" s="227"/>
      <c r="BE29" s="227"/>
      <c r="BF29" s="157"/>
      <c r="BG29" s="157"/>
      <c r="BH29" s="227"/>
      <c r="BI29" s="227"/>
      <c r="BJ29" s="227"/>
      <c r="BK29" s="227"/>
      <c r="BL29" s="227"/>
      <c r="BM29" s="227"/>
      <c r="BN29" s="227"/>
      <c r="BO29" s="227"/>
      <c r="BP29" s="227"/>
      <c r="BQ29" s="227"/>
      <c r="BR29" s="227"/>
      <c r="BS29" s="227"/>
      <c r="BT29" s="157"/>
      <c r="BU29" s="157"/>
      <c r="BV29" s="227"/>
      <c r="BW29" s="157"/>
      <c r="BX29" s="227"/>
      <c r="BY29" s="227"/>
      <c r="BZ29" s="157"/>
      <c r="CA29" s="227"/>
      <c r="CB29" s="227"/>
      <c r="CC29" s="227"/>
      <c r="CD29" s="227"/>
      <c r="CE29" s="227"/>
      <c r="CF29" s="227"/>
      <c r="CG29" s="109"/>
      <c r="CH29" s="109"/>
      <c r="CI29" s="109"/>
      <c r="CJ29" s="109"/>
      <c r="CK29" s="109"/>
      <c r="CM29" s="2">
        <v>9669.9700000000012</v>
      </c>
      <c r="CN29" s="109"/>
      <c r="CO29" s="109"/>
      <c r="CP29" s="109"/>
      <c r="CQ29" s="109"/>
      <c r="CR29" s="109"/>
      <c r="CS29" s="109"/>
      <c r="CT29" s="109"/>
      <c r="CU29" s="109"/>
      <c r="CV29" s="109"/>
      <c r="CW29" s="109"/>
      <c r="CX29" s="227"/>
      <c r="CY29" s="227"/>
      <c r="CZ29" s="227"/>
      <c r="DA29" s="227"/>
      <c r="DB29" s="227"/>
      <c r="DC29" s="227"/>
      <c r="DD29" s="227"/>
      <c r="DE29" s="227"/>
      <c r="DF29" s="227"/>
      <c r="DG29" s="227"/>
      <c r="DH29" s="227"/>
      <c r="DI29" s="227"/>
      <c r="DJ29" s="227"/>
      <c r="DK29" s="227"/>
      <c r="DL29" s="227"/>
      <c r="DM29" s="227"/>
      <c r="DN29" s="227"/>
      <c r="DO29" s="227"/>
      <c r="DP29" s="227"/>
      <c r="DQ29" s="227"/>
      <c r="DR29" s="227"/>
      <c r="DS29" s="227"/>
      <c r="DT29" s="227"/>
      <c r="DU29" s="227"/>
      <c r="DV29" s="227"/>
      <c r="DW29" s="227"/>
      <c r="DX29" s="227"/>
      <c r="DY29" s="227"/>
      <c r="DZ29" s="227"/>
      <c r="EA29" s="227"/>
      <c r="EB29" s="227"/>
      <c r="EC29" s="227"/>
      <c r="ED29" s="227"/>
      <c r="EE29" s="227"/>
      <c r="EF29" s="227"/>
      <c r="EG29" s="227"/>
      <c r="EH29" s="227"/>
      <c r="EI29" s="227"/>
      <c r="EJ29" s="227"/>
      <c r="EK29" s="227"/>
      <c r="EL29" s="227"/>
      <c r="EM29" s="227"/>
      <c r="EN29" s="227"/>
      <c r="EO29" s="227"/>
      <c r="EP29" s="227"/>
      <c r="EQ29" s="227"/>
      <c r="ER29" s="227"/>
      <c r="ES29" s="227"/>
      <c r="ET29" s="227"/>
      <c r="EU29" s="227"/>
      <c r="EV29" s="227"/>
      <c r="EW29" s="227"/>
      <c r="EX29" s="227"/>
      <c r="EY29" s="227"/>
      <c r="EZ29" s="227"/>
      <c r="FA29" s="227"/>
      <c r="FB29" s="227"/>
      <c r="FC29" s="227"/>
      <c r="FD29" s="227"/>
      <c r="FE29" s="227"/>
      <c r="FF29" s="227"/>
      <c r="FG29" s="227"/>
      <c r="FH29" s="227"/>
      <c r="FI29" s="227"/>
      <c r="FJ29" s="227"/>
      <c r="FK29" s="227"/>
      <c r="FL29" s="227"/>
      <c r="FM29" s="227"/>
      <c r="FN29" s="227"/>
      <c r="FO29" s="227"/>
      <c r="FP29" s="227"/>
      <c r="FQ29" s="227"/>
      <c r="FR29" s="227"/>
      <c r="FS29" s="227"/>
      <c r="FT29" s="227"/>
      <c r="FU29" s="227"/>
      <c r="FV29" s="227"/>
      <c r="FW29" s="227"/>
      <c r="FX29" s="227"/>
      <c r="FY29" s="227"/>
      <c r="FZ29" s="227"/>
      <c r="GA29" s="227"/>
      <c r="GB29" s="227"/>
      <c r="GC29" s="227"/>
      <c r="GD29" s="227"/>
      <c r="GE29" s="227"/>
      <c r="GF29" s="227"/>
      <c r="GG29" s="227"/>
      <c r="GH29" s="227"/>
      <c r="GI29" s="227"/>
      <c r="GJ29" s="227"/>
      <c r="GK29" s="227"/>
      <c r="GL29" s="227"/>
      <c r="GM29" s="227"/>
      <c r="GN29" s="227"/>
      <c r="GO29" s="227"/>
      <c r="GP29" s="227"/>
      <c r="GQ29" s="227"/>
      <c r="GR29" s="227"/>
      <c r="GS29" s="227"/>
      <c r="GT29" s="227"/>
      <c r="GU29" s="227"/>
      <c r="GV29" s="227"/>
      <c r="GW29" s="227"/>
      <c r="GX29" s="227"/>
      <c r="GY29" s="227"/>
      <c r="GZ29" s="227"/>
      <c r="HA29" s="227"/>
      <c r="HB29" s="227"/>
      <c r="HC29" s="227"/>
      <c r="HD29" s="227"/>
      <c r="HE29" s="227"/>
      <c r="HF29" s="227"/>
      <c r="HG29" s="227"/>
      <c r="HH29" s="227"/>
      <c r="HI29" s="227"/>
      <c r="HJ29" s="227"/>
      <c r="HK29" s="227"/>
      <c r="HL29" s="227"/>
      <c r="HM29" s="227"/>
      <c r="HN29" s="227"/>
      <c r="HO29" s="227"/>
      <c r="HP29" s="227"/>
      <c r="HQ29" s="227"/>
      <c r="HR29" s="227"/>
      <c r="HS29" s="227"/>
      <c r="HT29" s="227"/>
      <c r="HU29" s="227"/>
      <c r="HV29" s="227"/>
      <c r="HW29" s="227"/>
      <c r="HX29" s="227"/>
      <c r="HY29" s="227"/>
      <c r="HZ29" s="227"/>
      <c r="IA29" s="227"/>
      <c r="IB29" s="227"/>
      <c r="IC29" s="227"/>
      <c r="ID29" s="227"/>
      <c r="IE29" s="227"/>
      <c r="IF29" s="227"/>
      <c r="IG29" s="227"/>
      <c r="IH29" s="227"/>
      <c r="II29" s="227"/>
      <c r="IJ29" s="227"/>
      <c r="IK29" s="227"/>
      <c r="IL29" s="227"/>
      <c r="IM29" s="227"/>
      <c r="IN29" s="227"/>
      <c r="IO29" s="227"/>
      <c r="IP29" s="227"/>
      <c r="IQ29" s="227"/>
      <c r="IR29" s="227"/>
      <c r="IS29" s="227"/>
      <c r="IT29" s="227"/>
      <c r="IU29" s="227"/>
      <c r="IV29" s="227"/>
    </row>
    <row r="30" spans="1:256" ht="31.95" customHeight="1">
      <c r="B30" s="108"/>
      <c r="C30" s="157"/>
      <c r="E30" s="74"/>
      <c r="F30" s="74"/>
      <c r="G30" s="74"/>
      <c r="H30" s="74"/>
      <c r="I30" s="74"/>
      <c r="J30" s="74"/>
      <c r="K30" s="74"/>
      <c r="L30" s="74"/>
      <c r="M30" s="74"/>
      <c r="N30" s="74"/>
      <c r="O30" s="74"/>
      <c r="P30" s="74"/>
      <c r="Q30" s="74"/>
      <c r="R30" s="74"/>
      <c r="T30" s="74"/>
      <c r="U30" s="74"/>
      <c r="V30" s="74"/>
      <c r="W30" s="74"/>
      <c r="X30" s="157"/>
      <c r="Y30" s="74"/>
      <c r="Z30" s="74"/>
      <c r="AA30" s="74"/>
      <c r="AB30" s="74"/>
      <c r="AC30" s="74"/>
      <c r="AD30" s="74"/>
      <c r="AE30" s="74"/>
      <c r="AF30" s="74"/>
      <c r="AG30" s="74"/>
      <c r="AH30" s="74"/>
      <c r="AI30" s="74"/>
      <c r="AJ30" s="74"/>
      <c r="AK30" s="74"/>
      <c r="AM30" s="74"/>
      <c r="AN30" s="74"/>
      <c r="AO30" s="74"/>
      <c r="AR30" s="74"/>
      <c r="AS30" s="74"/>
      <c r="AU30" s="74"/>
      <c r="AV30" s="74"/>
      <c r="AW30" s="74"/>
      <c r="AX30" s="74"/>
      <c r="AY30" s="74"/>
      <c r="AZ30" s="74"/>
      <c r="BA30" s="74"/>
      <c r="BB30" s="74"/>
      <c r="BC30" s="74"/>
      <c r="BD30" s="74"/>
      <c r="BE30" s="74"/>
      <c r="BF30" s="74"/>
      <c r="BG30" s="74"/>
      <c r="BH30" s="74"/>
      <c r="BI30" s="74"/>
      <c r="BJ30" s="74"/>
      <c r="BK30" s="74"/>
      <c r="BL30" s="74"/>
      <c r="BM30" s="74"/>
      <c r="BN30" s="74"/>
      <c r="BP30" s="74"/>
      <c r="BQ30" s="74"/>
      <c r="BR30" s="74"/>
      <c r="BS30" s="74"/>
      <c r="BT30" s="74"/>
      <c r="BU30" s="74"/>
      <c r="BV30" s="74"/>
      <c r="BW30" s="74"/>
      <c r="BY30" s="74"/>
      <c r="BZ30" s="74"/>
      <c r="CA30" s="74"/>
      <c r="CB30" s="74"/>
      <c r="CC30" s="74"/>
      <c r="CD30" s="74"/>
      <c r="CE30" s="74"/>
      <c r="CF30" s="74"/>
      <c r="CG30" s="74"/>
      <c r="CH30" s="74"/>
      <c r="CI30" s="74"/>
      <c r="CJ30" s="74"/>
      <c r="CK30" s="74"/>
      <c r="CL30" s="74"/>
      <c r="CM30" s="74"/>
      <c r="CN30" s="74"/>
      <c r="CO30" s="74"/>
      <c r="CP30" s="74"/>
      <c r="CQ30" s="74"/>
      <c r="CR30" s="74"/>
      <c r="CS30" s="74"/>
    </row>
    <row r="31" spans="1:256" ht="15" customHeight="1">
      <c r="A31" s="107"/>
      <c r="B31" s="108"/>
      <c r="C31" s="157"/>
      <c r="D31" s="74"/>
      <c r="E31" s="74"/>
      <c r="F31" s="74"/>
      <c r="G31" s="74"/>
      <c r="H31" s="74"/>
      <c r="I31" s="74"/>
      <c r="J31" s="74"/>
      <c r="K31" s="74"/>
      <c r="L31" s="74"/>
      <c r="M31" s="74"/>
      <c r="N31" s="74"/>
      <c r="O31" s="74"/>
      <c r="P31" s="74"/>
      <c r="Q31" s="74"/>
      <c r="R31" s="142"/>
      <c r="T31" s="74"/>
      <c r="U31" s="74"/>
      <c r="V31" s="74"/>
      <c r="W31" s="74"/>
      <c r="X31" s="157"/>
      <c r="Y31" s="74"/>
      <c r="Z31" s="74"/>
      <c r="AA31" s="74"/>
      <c r="AB31" s="74"/>
      <c r="AC31" s="74"/>
      <c r="AD31" s="74"/>
      <c r="AE31" s="74"/>
      <c r="AF31" s="74"/>
      <c r="AG31" s="74"/>
      <c r="AH31" s="74"/>
      <c r="AI31" s="74"/>
      <c r="AJ31" s="74"/>
      <c r="AK31" s="74"/>
      <c r="AM31" s="74"/>
      <c r="AN31" s="74"/>
      <c r="AO31" s="74"/>
      <c r="AR31" s="74"/>
      <c r="AS31" s="74"/>
      <c r="AU31" s="74"/>
      <c r="AV31" s="74"/>
      <c r="AW31" s="74"/>
      <c r="AX31" s="74"/>
      <c r="AY31" s="74"/>
      <c r="AZ31" s="74"/>
      <c r="BA31" s="74"/>
      <c r="BB31" s="74"/>
      <c r="BC31" s="74"/>
      <c r="BD31" s="74"/>
      <c r="BE31" s="74"/>
      <c r="BF31" s="74"/>
      <c r="BG31" s="74"/>
      <c r="BH31" s="74"/>
      <c r="BI31" s="74"/>
      <c r="BJ31" s="74"/>
      <c r="BK31" s="74"/>
      <c r="BL31" s="74"/>
      <c r="BM31" s="74"/>
      <c r="BN31" s="74"/>
      <c r="BP31" s="74"/>
      <c r="BQ31" s="74"/>
      <c r="BR31" s="74"/>
      <c r="BS31" s="74"/>
      <c r="BT31" s="74"/>
      <c r="BU31" s="74"/>
      <c r="BV31" s="74"/>
      <c r="BW31" s="74"/>
      <c r="BY31" s="74"/>
      <c r="BZ31" s="74"/>
      <c r="CA31" s="74"/>
      <c r="CB31" s="74"/>
      <c r="CC31" s="74"/>
      <c r="CD31" s="74"/>
      <c r="CE31" s="74"/>
      <c r="CF31" s="74"/>
      <c r="CG31" s="74"/>
      <c r="CH31" s="74"/>
      <c r="CI31" s="74"/>
      <c r="CJ31" s="74"/>
      <c r="CK31" s="74"/>
      <c r="CL31" s="74"/>
      <c r="CM31" s="74"/>
      <c r="CN31" s="74"/>
      <c r="CO31" s="74"/>
      <c r="CP31" s="74"/>
      <c r="CQ31" s="74"/>
      <c r="CR31" s="74"/>
      <c r="CS31" s="74"/>
    </row>
    <row r="32" spans="1:256" ht="30.6" customHeight="1">
      <c r="B32" s="108"/>
      <c r="C32" s="157"/>
      <c r="D32" s="74"/>
      <c r="E32" s="74"/>
      <c r="F32" s="74"/>
      <c r="G32" s="74"/>
      <c r="H32" s="74"/>
      <c r="I32" s="74"/>
      <c r="J32" s="74"/>
      <c r="K32" s="74"/>
      <c r="L32" s="74"/>
      <c r="M32" s="74"/>
      <c r="N32" s="74"/>
      <c r="O32" s="74"/>
      <c r="P32" s="74"/>
      <c r="Q32" s="74"/>
      <c r="R32" s="74"/>
      <c r="T32" s="74"/>
      <c r="U32" s="74"/>
      <c r="V32" s="74"/>
      <c r="W32" s="74"/>
      <c r="X32" s="157"/>
      <c r="Y32" s="74"/>
      <c r="Z32" s="74"/>
      <c r="AA32" s="74"/>
      <c r="AB32" s="74"/>
      <c r="AC32" s="74"/>
      <c r="AD32" s="74"/>
      <c r="AE32" s="74"/>
      <c r="AF32" s="74"/>
      <c r="AG32" s="74"/>
      <c r="AH32" s="74"/>
      <c r="AI32" s="74"/>
      <c r="AJ32" s="74"/>
      <c r="AK32" s="74"/>
      <c r="AM32" s="74"/>
      <c r="AN32" s="74"/>
      <c r="AO32" s="74"/>
      <c r="AR32" s="74"/>
      <c r="AS32" s="74"/>
      <c r="AU32" s="74"/>
      <c r="AV32" s="74"/>
      <c r="AW32" s="74"/>
      <c r="AX32" s="74"/>
      <c r="AY32" s="74"/>
      <c r="AZ32" s="74"/>
      <c r="BA32" s="74"/>
      <c r="BB32" s="74"/>
      <c r="BC32" s="74"/>
      <c r="BD32" s="74"/>
      <c r="BE32" s="74"/>
      <c r="BF32" s="74"/>
      <c r="BG32" s="74"/>
      <c r="BH32" s="74"/>
      <c r="BI32" s="74"/>
      <c r="BJ32" s="74"/>
      <c r="BK32" s="74"/>
      <c r="BL32" s="74"/>
      <c r="BM32" s="74"/>
      <c r="BN32" s="74"/>
      <c r="BP32" s="74"/>
      <c r="BQ32" s="74"/>
      <c r="BR32" s="74"/>
      <c r="BS32" s="74"/>
      <c r="BT32" s="74"/>
      <c r="BU32" s="74"/>
      <c r="BV32" s="74"/>
      <c r="BW32" s="74"/>
      <c r="BY32" s="74"/>
      <c r="BZ32" s="74"/>
      <c r="CA32" s="74"/>
      <c r="CB32" s="74"/>
      <c r="CC32" s="74"/>
      <c r="CD32" s="74"/>
      <c r="CE32" s="74"/>
      <c r="CF32" s="74"/>
      <c r="CG32" s="74"/>
      <c r="CH32" s="74"/>
      <c r="CI32" s="74"/>
      <c r="CJ32" s="74"/>
      <c r="CK32" s="74"/>
      <c r="CL32" s="74"/>
      <c r="CM32" s="74"/>
      <c r="CN32" s="74"/>
      <c r="CO32" s="74"/>
      <c r="CP32" s="74"/>
      <c r="CQ32" s="74"/>
      <c r="CR32" s="74"/>
      <c r="CS32" s="74"/>
    </row>
    <row r="33" spans="1:97" s="2" customFormat="1" ht="15" customHeight="1">
      <c r="A33" s="82"/>
      <c r="B33" s="108"/>
      <c r="C33" s="109"/>
      <c r="S33" s="157"/>
      <c r="X33" s="157"/>
      <c r="AK33" s="157"/>
      <c r="AL33" s="142"/>
      <c r="AP33" s="188"/>
      <c r="AQ33" s="188"/>
      <c r="AT33" s="188"/>
      <c r="BO33" s="188"/>
      <c r="BX33" s="188"/>
    </row>
    <row r="34" spans="1:97" s="2" customFormat="1" ht="15" customHeight="1">
      <c r="A34" s="82"/>
      <c r="B34" s="108"/>
      <c r="C34" s="109"/>
      <c r="S34" s="157"/>
      <c r="X34" s="157"/>
      <c r="AL34" s="142"/>
      <c r="AM34" s="36"/>
      <c r="AN34" s="36"/>
      <c r="AO34" s="36"/>
      <c r="AP34" s="192"/>
      <c r="AQ34" s="192"/>
      <c r="AR34" s="36"/>
      <c r="AS34" s="36"/>
      <c r="AT34" s="192"/>
      <c r="AU34" s="36"/>
      <c r="AV34" s="36"/>
      <c r="AW34" s="36"/>
      <c r="AX34" s="36"/>
      <c r="AY34" s="36"/>
      <c r="AZ34" s="36"/>
      <c r="BA34" s="36"/>
      <c r="BB34" s="36"/>
      <c r="BC34" s="36"/>
      <c r="BD34" s="36"/>
      <c r="BE34" s="36"/>
      <c r="BF34" s="36"/>
      <c r="BG34" s="36"/>
      <c r="BH34" s="36"/>
      <c r="BI34" s="36"/>
      <c r="BJ34" s="36"/>
      <c r="BK34" s="36"/>
      <c r="BL34" s="36"/>
      <c r="BM34" s="36"/>
      <c r="BN34" s="36"/>
      <c r="BO34" s="192"/>
      <c r="BP34" s="36"/>
      <c r="BQ34" s="36"/>
      <c r="BR34" s="36"/>
      <c r="BS34" s="36"/>
      <c r="BT34" s="36"/>
      <c r="BU34" s="36"/>
      <c r="BV34" s="36"/>
      <c r="BW34" s="36"/>
      <c r="BX34" s="192"/>
      <c r="BY34" s="36"/>
      <c r="BZ34" s="36"/>
      <c r="CA34" s="36"/>
      <c r="CB34" s="36"/>
      <c r="CC34" s="36"/>
      <c r="CD34" s="36"/>
      <c r="CE34" s="36"/>
      <c r="CF34" s="36"/>
      <c r="CG34" s="36"/>
      <c r="CH34" s="36"/>
      <c r="CI34" s="36"/>
      <c r="CJ34" s="36"/>
      <c r="CK34" s="36"/>
      <c r="CL34" s="36"/>
      <c r="CM34" s="36"/>
      <c r="CN34" s="36"/>
      <c r="CO34" s="36"/>
      <c r="CP34" s="36"/>
      <c r="CQ34" s="36"/>
      <c r="CR34" s="36"/>
      <c r="CS34" s="36"/>
    </row>
    <row r="35" spans="1:97" s="2" customFormat="1" ht="18" thickBot="1">
      <c r="A35" s="815" t="s">
        <v>226</v>
      </c>
      <c r="B35" s="815"/>
      <c r="C35" s="815"/>
      <c r="D35" s="8">
        <f t="shared" ref="D35:AI35" si="0">SUM(D7:D34)</f>
        <v>3603233.62</v>
      </c>
      <c r="E35" s="8">
        <f t="shared" si="0"/>
        <v>0</v>
      </c>
      <c r="F35" s="8">
        <f t="shared" si="0"/>
        <v>0</v>
      </c>
      <c r="G35" s="8">
        <f t="shared" si="0"/>
        <v>0</v>
      </c>
      <c r="H35" s="8">
        <f t="shared" si="0"/>
        <v>86200</v>
      </c>
      <c r="I35" s="8">
        <f t="shared" si="0"/>
        <v>0</v>
      </c>
      <c r="J35" s="8">
        <f t="shared" si="0"/>
        <v>0</v>
      </c>
      <c r="K35" s="8">
        <f t="shared" si="0"/>
        <v>0</v>
      </c>
      <c r="L35" s="8">
        <f t="shared" si="0"/>
        <v>0</v>
      </c>
      <c r="M35" s="8">
        <f t="shared" si="0"/>
        <v>387921</v>
      </c>
      <c r="N35" s="8">
        <f t="shared" si="0"/>
        <v>20968</v>
      </c>
      <c r="O35" s="8">
        <f t="shared" si="0"/>
        <v>227301</v>
      </c>
      <c r="P35" s="8">
        <f t="shared" si="0"/>
        <v>125812</v>
      </c>
      <c r="Q35" s="8">
        <f t="shared" si="0"/>
        <v>62906</v>
      </c>
      <c r="R35" s="8">
        <f t="shared" si="0"/>
        <v>24141.200000000001</v>
      </c>
      <c r="S35" s="8">
        <f t="shared" si="0"/>
        <v>0</v>
      </c>
      <c r="T35" s="8">
        <f t="shared" si="0"/>
        <v>0</v>
      </c>
      <c r="U35" s="8">
        <f t="shared" si="0"/>
        <v>0</v>
      </c>
      <c r="V35" s="8">
        <f t="shared" si="0"/>
        <v>0</v>
      </c>
      <c r="W35" s="8">
        <f t="shared" si="0"/>
        <v>14627</v>
      </c>
      <c r="X35" s="245">
        <f t="shared" si="0"/>
        <v>48380</v>
      </c>
      <c r="Y35" s="8">
        <f t="shared" si="0"/>
        <v>0</v>
      </c>
      <c r="Z35" s="8">
        <f t="shared" si="0"/>
        <v>0</v>
      </c>
      <c r="AA35" s="8">
        <f t="shared" si="0"/>
        <v>0</v>
      </c>
      <c r="AB35" s="8">
        <f t="shared" si="0"/>
        <v>0</v>
      </c>
      <c r="AC35" s="8">
        <f t="shared" si="0"/>
        <v>0</v>
      </c>
      <c r="AD35" s="8">
        <f t="shared" si="0"/>
        <v>0</v>
      </c>
      <c r="AE35" s="8">
        <f t="shared" si="0"/>
        <v>0</v>
      </c>
      <c r="AF35" s="8">
        <f t="shared" si="0"/>
        <v>0</v>
      </c>
      <c r="AG35" s="8">
        <f t="shared" si="0"/>
        <v>0</v>
      </c>
      <c r="AH35" s="8">
        <f t="shared" si="0"/>
        <v>0</v>
      </c>
      <c r="AI35" s="8">
        <f t="shared" si="0"/>
        <v>0</v>
      </c>
      <c r="AJ35" s="8">
        <f t="shared" ref="AJ35:BA35" si="1">SUM(AJ7:AJ34)</f>
        <v>0</v>
      </c>
      <c r="AK35" s="8">
        <f t="shared" si="1"/>
        <v>0</v>
      </c>
      <c r="AL35" s="189">
        <f t="shared" si="1"/>
        <v>890199.36</v>
      </c>
      <c r="AM35" s="8">
        <f t="shared" si="1"/>
        <v>0</v>
      </c>
      <c r="AN35" s="8">
        <f t="shared" si="1"/>
        <v>0</v>
      </c>
      <c r="AO35" s="8">
        <f t="shared" si="1"/>
        <v>0</v>
      </c>
      <c r="AP35" s="189">
        <f t="shared" si="1"/>
        <v>0</v>
      </c>
      <c r="AQ35" s="189">
        <f t="shared" si="1"/>
        <v>0</v>
      </c>
      <c r="AR35" s="8">
        <f t="shared" si="1"/>
        <v>0</v>
      </c>
      <c r="AS35" s="8">
        <f t="shared" si="1"/>
        <v>0</v>
      </c>
      <c r="AT35" s="189">
        <f t="shared" si="1"/>
        <v>0</v>
      </c>
      <c r="AU35" s="8">
        <f t="shared" si="1"/>
        <v>0</v>
      </c>
      <c r="AV35" s="8">
        <f t="shared" si="1"/>
        <v>0</v>
      </c>
      <c r="AW35" s="8">
        <f t="shared" si="1"/>
        <v>0</v>
      </c>
      <c r="AX35" s="8">
        <f t="shared" si="1"/>
        <v>0</v>
      </c>
      <c r="AY35" s="8">
        <f t="shared" si="1"/>
        <v>0</v>
      </c>
      <c r="AZ35" s="8">
        <f t="shared" si="1"/>
        <v>0</v>
      </c>
      <c r="BA35" s="8">
        <f t="shared" si="1"/>
        <v>0</v>
      </c>
      <c r="BB35" s="8"/>
      <c r="BC35" s="8">
        <f t="shared" ref="BC35:CS35" si="2">SUM(BC7:BC34)</f>
        <v>0</v>
      </c>
      <c r="BD35" s="8">
        <f t="shared" si="2"/>
        <v>0</v>
      </c>
      <c r="BE35" s="8">
        <f t="shared" si="2"/>
        <v>0</v>
      </c>
      <c r="BF35" s="8">
        <f t="shared" si="2"/>
        <v>0</v>
      </c>
      <c r="BG35" s="8">
        <f t="shared" si="2"/>
        <v>0</v>
      </c>
      <c r="BH35" s="8">
        <f t="shared" si="2"/>
        <v>0</v>
      </c>
      <c r="BI35" s="8">
        <f t="shared" si="2"/>
        <v>0</v>
      </c>
      <c r="BJ35" s="8">
        <f t="shared" si="2"/>
        <v>0</v>
      </c>
      <c r="BK35" s="8">
        <f t="shared" si="2"/>
        <v>0</v>
      </c>
      <c r="BL35" s="8">
        <f t="shared" si="2"/>
        <v>0</v>
      </c>
      <c r="BM35" s="8">
        <f t="shared" si="2"/>
        <v>0</v>
      </c>
      <c r="BN35" s="8">
        <f t="shared" si="2"/>
        <v>0</v>
      </c>
      <c r="BO35" s="189">
        <f t="shared" si="2"/>
        <v>0</v>
      </c>
      <c r="BP35" s="8">
        <f t="shared" si="2"/>
        <v>0</v>
      </c>
      <c r="BQ35" s="8">
        <f t="shared" si="2"/>
        <v>0</v>
      </c>
      <c r="BR35" s="8">
        <f t="shared" si="2"/>
        <v>0</v>
      </c>
      <c r="BS35" s="8">
        <f t="shared" si="2"/>
        <v>0</v>
      </c>
      <c r="BT35" s="8">
        <f t="shared" si="2"/>
        <v>0</v>
      </c>
      <c r="BU35" s="8">
        <f t="shared" si="2"/>
        <v>0</v>
      </c>
      <c r="BV35" s="8">
        <f t="shared" si="2"/>
        <v>0</v>
      </c>
      <c r="BW35" s="8">
        <f t="shared" si="2"/>
        <v>0</v>
      </c>
      <c r="BX35" s="189">
        <f t="shared" si="2"/>
        <v>0</v>
      </c>
      <c r="BY35" s="8">
        <f t="shared" si="2"/>
        <v>0</v>
      </c>
      <c r="BZ35" s="8">
        <f t="shared" si="2"/>
        <v>0</v>
      </c>
      <c r="CA35" s="8">
        <f t="shared" si="2"/>
        <v>0</v>
      </c>
      <c r="CB35" s="8">
        <f t="shared" si="2"/>
        <v>0</v>
      </c>
      <c r="CC35" s="8">
        <f t="shared" si="2"/>
        <v>0</v>
      </c>
      <c r="CD35" s="8">
        <f t="shared" si="2"/>
        <v>0</v>
      </c>
      <c r="CE35" s="8">
        <f t="shared" si="2"/>
        <v>0</v>
      </c>
      <c r="CF35" s="8">
        <f t="shared" si="2"/>
        <v>0</v>
      </c>
      <c r="CG35" s="8">
        <f t="shared" si="2"/>
        <v>0</v>
      </c>
      <c r="CH35" s="8">
        <f t="shared" si="2"/>
        <v>0</v>
      </c>
      <c r="CI35" s="8">
        <f t="shared" si="2"/>
        <v>0</v>
      </c>
      <c r="CJ35" s="8">
        <f t="shared" si="2"/>
        <v>0</v>
      </c>
      <c r="CK35" s="8">
        <f t="shared" si="2"/>
        <v>0</v>
      </c>
      <c r="CL35" s="8">
        <f t="shared" si="2"/>
        <v>60725.239999999991</v>
      </c>
      <c r="CM35" s="8">
        <f t="shared" si="2"/>
        <v>9669.9700000000012</v>
      </c>
      <c r="CN35" s="8">
        <f t="shared" si="2"/>
        <v>0</v>
      </c>
      <c r="CO35" s="8">
        <f t="shared" si="2"/>
        <v>0</v>
      </c>
      <c r="CP35" s="8">
        <f t="shared" si="2"/>
        <v>0</v>
      </c>
      <c r="CQ35" s="8">
        <f t="shared" si="2"/>
        <v>0</v>
      </c>
      <c r="CR35" s="8">
        <f t="shared" si="2"/>
        <v>0</v>
      </c>
      <c r="CS35" s="8">
        <f t="shared" si="2"/>
        <v>0</v>
      </c>
    </row>
    <row r="36" spans="1:97" s="2" customFormat="1" ht="13.8" thickTop="1">
      <c r="A36" s="82"/>
      <c r="B36" s="14"/>
      <c r="C36" s="12"/>
      <c r="S36" s="142"/>
      <c r="X36" s="157"/>
      <c r="AL36" s="142"/>
      <c r="AP36" s="142"/>
      <c r="AQ36" s="142"/>
      <c r="AT36" s="142"/>
      <c r="BO36" s="142"/>
      <c r="BX36" s="142"/>
    </row>
    <row r="37" spans="1:97" s="2" customFormat="1">
      <c r="A37" s="82"/>
      <c r="B37" s="14"/>
      <c r="C37" s="3"/>
      <c r="D37" s="7"/>
      <c r="S37" s="142"/>
      <c r="X37" s="157"/>
      <c r="AL37" s="142"/>
      <c r="AP37" s="142"/>
      <c r="AQ37" s="142"/>
      <c r="AT37" s="142"/>
      <c r="BO37" s="142"/>
      <c r="BX37" s="142"/>
    </row>
    <row r="38" spans="1:97" s="2" customFormat="1">
      <c r="A38" s="82"/>
      <c r="B38" s="14"/>
      <c r="C38" s="1"/>
      <c r="D38" s="7"/>
      <c r="S38" s="142"/>
      <c r="X38" s="157"/>
      <c r="AL38" s="142"/>
      <c r="AP38" s="142"/>
      <c r="AQ38" s="142"/>
      <c r="AT38" s="142"/>
      <c r="BO38" s="142"/>
      <c r="BX38" s="142"/>
    </row>
    <row r="39" spans="1:97" s="2" customFormat="1">
      <c r="A39" s="82"/>
      <c r="B39" s="14"/>
      <c r="C39" s="3"/>
      <c r="D39" s="7"/>
      <c r="S39" s="142"/>
      <c r="X39" s="157"/>
      <c r="AL39" s="142"/>
      <c r="AP39" s="142"/>
      <c r="AQ39" s="142"/>
      <c r="AT39" s="142"/>
      <c r="BO39" s="142"/>
      <c r="BX39" s="142"/>
    </row>
    <row r="40" spans="1:97" s="2" customFormat="1">
      <c r="A40" s="82"/>
      <c r="B40" s="14"/>
      <c r="C40" s="3"/>
      <c r="D40" s="7"/>
      <c r="S40" s="142"/>
      <c r="X40" s="157"/>
      <c r="AL40" s="142"/>
      <c r="AP40" s="142"/>
      <c r="AQ40" s="142"/>
      <c r="AT40" s="142"/>
      <c r="BO40" s="142"/>
      <c r="BX40" s="142"/>
    </row>
    <row r="41" spans="1:97" s="2" customFormat="1">
      <c r="A41" s="82"/>
      <c r="B41" s="14"/>
      <c r="C41" s="3"/>
      <c r="D41" s="7"/>
      <c r="S41" s="142"/>
      <c r="X41" s="157"/>
      <c r="AL41" s="142"/>
      <c r="AP41" s="142"/>
      <c r="AQ41" s="142"/>
      <c r="AT41" s="142"/>
      <c r="BO41" s="142"/>
      <c r="BX41" s="142"/>
    </row>
    <row r="42" spans="1:97" s="2" customFormat="1">
      <c r="A42" s="82"/>
      <c r="B42" s="14"/>
      <c r="C42" s="3"/>
      <c r="D42" s="7"/>
      <c r="S42" s="142"/>
      <c r="X42" s="157"/>
      <c r="AL42" s="142"/>
      <c r="AP42" s="142"/>
      <c r="AQ42" s="142"/>
      <c r="AT42" s="142"/>
      <c r="BO42" s="142"/>
      <c r="BX42" s="142"/>
    </row>
    <row r="43" spans="1:97" s="2" customFormat="1">
      <c r="A43" s="82"/>
      <c r="B43" s="14"/>
      <c r="C43" s="3"/>
      <c r="D43" s="7"/>
      <c r="S43" s="142"/>
      <c r="X43" s="157"/>
      <c r="AL43" s="142"/>
      <c r="AP43" s="188"/>
      <c r="AQ43" s="188"/>
      <c r="AT43" s="188"/>
      <c r="BO43" s="188"/>
      <c r="BX43" s="188"/>
    </row>
    <row r="44" spans="1:97" s="2" customFormat="1">
      <c r="A44" s="82"/>
      <c r="B44" s="14"/>
      <c r="C44" s="3"/>
      <c r="D44" s="7"/>
      <c r="S44" s="188"/>
      <c r="X44" s="157"/>
      <c r="AL44" s="188"/>
      <c r="AP44" s="188"/>
      <c r="AQ44" s="188"/>
      <c r="AT44" s="188"/>
      <c r="BO44" s="188"/>
      <c r="BX44" s="188"/>
    </row>
    <row r="45" spans="1:97" s="2" customFormat="1">
      <c r="A45" s="82"/>
      <c r="B45" s="14"/>
      <c r="C45" s="3"/>
      <c r="D45" s="7"/>
      <c r="S45" s="188"/>
      <c r="X45" s="157"/>
      <c r="AL45" s="188"/>
      <c r="AP45" s="188"/>
      <c r="AQ45" s="188"/>
      <c r="AT45" s="188"/>
      <c r="BO45" s="188"/>
      <c r="BX45" s="188"/>
    </row>
    <row r="46" spans="1:97" s="2" customFormat="1">
      <c r="A46" s="82"/>
      <c r="B46" s="14"/>
      <c r="C46" s="3"/>
      <c r="D46" s="7"/>
      <c r="S46" s="188"/>
      <c r="X46" s="157"/>
      <c r="AL46" s="188"/>
      <c r="AP46" s="142"/>
      <c r="AQ46" s="142"/>
      <c r="AT46" s="142"/>
      <c r="BO46" s="142"/>
      <c r="BX46" s="142"/>
    </row>
    <row r="47" spans="1:97" s="2" customFormat="1">
      <c r="A47" s="82"/>
      <c r="B47" s="14"/>
      <c r="C47" s="3"/>
      <c r="D47" s="7"/>
      <c r="F47" s="3"/>
      <c r="G47" s="3"/>
      <c r="S47" s="142"/>
      <c r="X47" s="157"/>
      <c r="AF47" s="3"/>
      <c r="AG47" s="3"/>
      <c r="AH47" s="3"/>
      <c r="AI47" s="3"/>
      <c r="AJ47" s="3"/>
      <c r="AL47" s="142"/>
      <c r="AP47" s="142"/>
      <c r="AQ47" s="142"/>
      <c r="AT47" s="142"/>
      <c r="BO47" s="142"/>
      <c r="BX47" s="142"/>
    </row>
    <row r="48" spans="1:97" s="2" customFormat="1">
      <c r="A48" s="82"/>
      <c r="B48" s="14"/>
      <c r="C48" s="3"/>
      <c r="D48" s="7"/>
      <c r="F48" s="3"/>
      <c r="G48" s="3"/>
      <c r="S48" s="142"/>
      <c r="X48" s="157"/>
      <c r="AF48" s="3"/>
      <c r="AG48" s="3"/>
      <c r="AH48" s="3"/>
      <c r="AI48" s="3"/>
      <c r="AJ48" s="3"/>
      <c r="AL48" s="142"/>
      <c r="AP48" s="142"/>
      <c r="AQ48" s="142"/>
      <c r="AT48" s="142"/>
      <c r="BO48" s="142"/>
      <c r="BX48" s="142"/>
    </row>
    <row r="49" spans="1:76" s="2" customFormat="1">
      <c r="A49" s="82"/>
      <c r="B49" s="14"/>
      <c r="C49" s="3"/>
      <c r="D49" s="7"/>
      <c r="F49" s="3"/>
      <c r="G49" s="3"/>
      <c r="S49" s="142"/>
      <c r="X49" s="157"/>
      <c r="AF49" s="3"/>
      <c r="AG49" s="3"/>
      <c r="AH49" s="3"/>
      <c r="AI49" s="3"/>
      <c r="AJ49" s="3"/>
      <c r="AL49" s="142"/>
      <c r="AP49" s="142"/>
      <c r="AQ49" s="142"/>
      <c r="AT49" s="142"/>
      <c r="BO49" s="142"/>
      <c r="BX49" s="142"/>
    </row>
    <row r="50" spans="1:76" s="2" customFormat="1">
      <c r="A50" s="82"/>
      <c r="B50" s="14"/>
      <c r="C50" s="3"/>
      <c r="D50" s="7"/>
      <c r="F50" s="3"/>
      <c r="G50" s="3"/>
      <c r="S50" s="142"/>
      <c r="X50" s="157"/>
      <c r="AF50" s="3"/>
      <c r="AG50" s="3"/>
      <c r="AH50" s="3"/>
      <c r="AI50" s="3"/>
      <c r="AJ50" s="3"/>
      <c r="AL50" s="142"/>
      <c r="AP50" s="142"/>
      <c r="AQ50" s="142"/>
      <c r="AT50" s="142"/>
      <c r="BO50" s="142"/>
      <c r="BX50" s="142"/>
    </row>
    <row r="51" spans="1:76" s="2" customFormat="1">
      <c r="A51" s="82"/>
      <c r="B51" s="14"/>
      <c r="C51" s="3"/>
      <c r="D51" s="7"/>
      <c r="F51" s="3"/>
      <c r="G51" s="3"/>
      <c r="S51" s="142"/>
      <c r="X51" s="157"/>
      <c r="AF51" s="3"/>
      <c r="AG51" s="3"/>
      <c r="AH51" s="3"/>
      <c r="AI51" s="3"/>
      <c r="AJ51" s="3"/>
      <c r="AL51" s="142"/>
      <c r="AP51" s="142"/>
      <c r="AQ51" s="142"/>
      <c r="AT51" s="142"/>
      <c r="BO51" s="142"/>
      <c r="BX51" s="142"/>
    </row>
    <row r="52" spans="1:76" s="2" customFormat="1">
      <c r="A52" s="82"/>
      <c r="B52" s="14"/>
      <c r="C52" s="3"/>
      <c r="D52" s="7"/>
      <c r="F52" s="3"/>
      <c r="G52" s="3"/>
      <c r="S52" s="142"/>
      <c r="X52" s="157"/>
      <c r="AF52" s="3"/>
      <c r="AG52" s="3"/>
      <c r="AH52" s="3"/>
      <c r="AI52" s="3"/>
      <c r="AJ52" s="3"/>
      <c r="AL52" s="142"/>
      <c r="AP52" s="142"/>
      <c r="AQ52" s="142"/>
      <c r="AT52" s="142"/>
      <c r="BO52" s="142"/>
      <c r="BX52" s="142"/>
    </row>
    <row r="53" spans="1:76" s="2" customFormat="1">
      <c r="A53" s="82"/>
      <c r="B53" s="14"/>
      <c r="C53" s="3"/>
      <c r="D53" s="7"/>
      <c r="S53" s="142"/>
      <c r="X53" s="157"/>
      <c r="AL53" s="142"/>
      <c r="AP53" s="142"/>
      <c r="AQ53" s="142"/>
      <c r="AT53" s="142"/>
      <c r="BO53" s="142"/>
      <c r="BX53" s="142"/>
    </row>
    <row r="54" spans="1:76" s="2" customFormat="1">
      <c r="A54" s="82"/>
      <c r="B54" s="14"/>
      <c r="C54" s="3"/>
      <c r="D54" s="7"/>
      <c r="S54" s="142"/>
      <c r="X54" s="157"/>
      <c r="AL54" s="142"/>
      <c r="AP54" s="142"/>
      <c r="AQ54" s="142"/>
      <c r="AT54" s="142"/>
      <c r="BO54" s="142"/>
      <c r="BU54" s="109"/>
      <c r="BX54" s="142"/>
    </row>
    <row r="55" spans="1:76">
      <c r="C55" s="3"/>
      <c r="D55" s="246"/>
      <c r="E55" s="109"/>
      <c r="F55" s="2"/>
      <c r="G55" s="2"/>
      <c r="K55" s="2"/>
      <c r="L55" s="2"/>
      <c r="M55" s="2"/>
      <c r="N55" s="2"/>
      <c r="O55" s="2"/>
      <c r="P55" s="2"/>
      <c r="Q55" s="2"/>
      <c r="R55" s="2"/>
      <c r="T55" s="2"/>
      <c r="U55" s="2"/>
      <c r="V55" s="2"/>
      <c r="W55" s="2"/>
      <c r="X55" s="157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</row>
    <row r="56" spans="1:76">
      <c r="X56" s="157"/>
    </row>
    <row r="57" spans="1:76">
      <c r="X57" s="157"/>
    </row>
    <row r="58" spans="1:76">
      <c r="X58" s="157"/>
    </row>
    <row r="59" spans="1:76">
      <c r="X59" s="157"/>
    </row>
    <row r="60" spans="1:76">
      <c r="X60" s="157"/>
    </row>
    <row r="61" spans="1:76">
      <c r="X61" s="157"/>
    </row>
    <row r="62" spans="1:76">
      <c r="X62" s="157"/>
    </row>
    <row r="63" spans="1:76">
      <c r="X63" s="157"/>
    </row>
    <row r="64" spans="1:76">
      <c r="X64" s="157"/>
    </row>
    <row r="65" spans="1:76">
      <c r="X65" s="157"/>
    </row>
    <row r="66" spans="1:76">
      <c r="X66" s="157"/>
    </row>
    <row r="67" spans="1:76">
      <c r="X67" s="157"/>
    </row>
    <row r="68" spans="1:76">
      <c r="X68" s="157"/>
    </row>
    <row r="69" spans="1:76">
      <c r="X69" s="157"/>
    </row>
    <row r="70" spans="1:76" s="2" customFormat="1">
      <c r="A70" s="82"/>
      <c r="B70" s="14"/>
      <c r="C70" s="1"/>
      <c r="E70"/>
      <c r="F70"/>
      <c r="G70"/>
      <c r="K70"/>
      <c r="L70"/>
      <c r="M70"/>
      <c r="N70"/>
      <c r="O70"/>
      <c r="P70"/>
      <c r="Q70"/>
      <c r="R70"/>
      <c r="S70" s="142"/>
      <c r="T70"/>
      <c r="U70"/>
      <c r="V70"/>
      <c r="W70"/>
      <c r="X70" s="157"/>
      <c r="Y70"/>
      <c r="Z70"/>
      <c r="AA70"/>
      <c r="AB70"/>
      <c r="AC70"/>
      <c r="AD70"/>
      <c r="AE70"/>
      <c r="AF70"/>
      <c r="AG70"/>
      <c r="AH70"/>
      <c r="AI70"/>
      <c r="AJ70"/>
      <c r="AK70"/>
      <c r="AL70" s="142"/>
      <c r="AP70" s="142"/>
      <c r="AQ70" s="142"/>
      <c r="AT70" s="142"/>
      <c r="BO70" s="142"/>
      <c r="BX70" s="142"/>
    </row>
    <row r="71" spans="1:76" s="2" customFormat="1">
      <c r="A71" s="82"/>
      <c r="B71" s="14"/>
      <c r="C71" s="3"/>
      <c r="D71" s="7"/>
      <c r="S71" s="142"/>
      <c r="X71" s="157"/>
      <c r="AL71" s="142"/>
      <c r="AP71" s="142"/>
      <c r="AQ71" s="142"/>
      <c r="AT71" s="142"/>
      <c r="BO71" s="142"/>
      <c r="BX71" s="142"/>
    </row>
    <row r="72" spans="1:76" s="2" customFormat="1">
      <c r="A72" s="82"/>
      <c r="B72" s="14"/>
      <c r="C72" s="3"/>
      <c r="D72" s="7"/>
      <c r="S72" s="142"/>
      <c r="X72" s="157"/>
      <c r="AL72" s="142"/>
      <c r="AP72" s="142"/>
      <c r="AQ72" s="142"/>
      <c r="AT72" s="142"/>
      <c r="BO72" s="142"/>
      <c r="BX72" s="142"/>
    </row>
    <row r="73" spans="1:76" s="2" customFormat="1">
      <c r="A73" s="82"/>
      <c r="B73" s="14"/>
      <c r="C73" s="3"/>
      <c r="D73" s="7"/>
      <c r="S73" s="142"/>
      <c r="X73" s="157"/>
      <c r="AL73" s="142"/>
      <c r="AP73" s="142"/>
      <c r="AQ73" s="142"/>
      <c r="AT73" s="142"/>
      <c r="BO73" s="142"/>
      <c r="BX73" s="142"/>
    </row>
    <row r="74" spans="1:76" s="2" customFormat="1">
      <c r="A74" s="82"/>
      <c r="B74" s="14"/>
      <c r="C74" s="3"/>
      <c r="D74" s="7"/>
      <c r="S74" s="142"/>
      <c r="X74" s="157"/>
      <c r="AL74" s="142"/>
      <c r="AP74" s="142"/>
      <c r="AQ74" s="142"/>
      <c r="AT74" s="142"/>
      <c r="BO74" s="142"/>
      <c r="BX74" s="142"/>
    </row>
    <row r="75" spans="1:76" s="2" customFormat="1">
      <c r="A75" s="82"/>
      <c r="B75" s="14"/>
      <c r="C75" s="3"/>
      <c r="D75" s="7"/>
      <c r="S75" s="142"/>
      <c r="X75" s="157"/>
      <c r="AL75" s="142"/>
      <c r="AP75" s="142"/>
      <c r="AQ75" s="142"/>
      <c r="AT75" s="142"/>
      <c r="BO75" s="142"/>
      <c r="BX75" s="142"/>
    </row>
    <row r="76" spans="1:76" s="2" customFormat="1">
      <c r="A76" s="82"/>
      <c r="B76" s="14"/>
      <c r="C76" s="3"/>
      <c r="S76" s="142"/>
      <c r="X76" s="157"/>
      <c r="AL76" s="142"/>
      <c r="AP76" s="142"/>
      <c r="AQ76" s="142"/>
      <c r="AT76" s="142"/>
      <c r="BO76" s="142"/>
      <c r="BX76" s="142"/>
    </row>
    <row r="77" spans="1:76" s="2" customFormat="1">
      <c r="A77" s="82"/>
      <c r="B77" s="14"/>
      <c r="C77" s="3"/>
      <c r="D77" s="12"/>
      <c r="E77" s="3"/>
      <c r="S77" s="142"/>
      <c r="X77" s="157"/>
      <c r="AL77" s="142"/>
      <c r="AP77" s="142"/>
      <c r="AQ77" s="142"/>
      <c r="AT77" s="142"/>
      <c r="BO77" s="142"/>
      <c r="BX77" s="142"/>
    </row>
    <row r="78" spans="1:76" s="2" customFormat="1">
      <c r="A78" s="82"/>
      <c r="B78" s="14"/>
      <c r="C78" s="3"/>
      <c r="D78" s="7"/>
      <c r="S78" s="142"/>
      <c r="X78" s="157"/>
      <c r="AL78" s="142"/>
      <c r="AP78" s="142"/>
      <c r="AQ78" s="142"/>
      <c r="AT78" s="142"/>
      <c r="BO78" s="142"/>
      <c r="BX78" s="142"/>
    </row>
    <row r="79" spans="1:76" s="2" customFormat="1">
      <c r="A79" s="82"/>
      <c r="B79" s="14"/>
      <c r="C79" s="3"/>
      <c r="D79" s="7"/>
      <c r="S79" s="142"/>
      <c r="X79" s="157"/>
      <c r="AL79" s="142"/>
      <c r="AP79" s="142"/>
      <c r="AQ79" s="142"/>
      <c r="AT79" s="142"/>
      <c r="BO79" s="142"/>
      <c r="BX79" s="142"/>
    </row>
    <row r="80" spans="1:76" s="2" customFormat="1">
      <c r="A80" s="82"/>
      <c r="B80" s="14"/>
      <c r="C80" s="3"/>
      <c r="D80" s="7"/>
      <c r="S80" s="142"/>
      <c r="X80" s="157"/>
      <c r="AL80" s="142"/>
      <c r="AP80" s="142"/>
      <c r="AQ80" s="142"/>
      <c r="AT80" s="142"/>
      <c r="BO80" s="142"/>
      <c r="BX80" s="142"/>
    </row>
    <row r="81" spans="1:76" s="2" customFormat="1">
      <c r="A81" s="82"/>
      <c r="B81" s="14"/>
      <c r="C81" s="3"/>
      <c r="S81" s="142"/>
      <c r="X81" s="157"/>
      <c r="AL81" s="142"/>
      <c r="AP81" s="142"/>
      <c r="AQ81" s="142"/>
      <c r="AT81" s="142"/>
      <c r="BO81" s="142"/>
      <c r="BX81" s="142"/>
    </row>
    <row r="82" spans="1:76" s="2" customFormat="1">
      <c r="A82" s="82"/>
      <c r="B82" s="14"/>
      <c r="C82" s="3"/>
      <c r="D82" s="7"/>
      <c r="S82" s="142"/>
      <c r="X82" s="157"/>
      <c r="AL82" s="142"/>
      <c r="AP82" s="142"/>
      <c r="AQ82" s="142"/>
      <c r="AT82" s="142"/>
      <c r="BO82" s="142"/>
      <c r="BX82" s="142"/>
    </row>
    <row r="83" spans="1:76" s="2" customFormat="1">
      <c r="A83" s="82"/>
      <c r="B83" s="14"/>
      <c r="C83" s="3"/>
      <c r="D83" s="7"/>
      <c r="S83" s="142"/>
      <c r="X83" s="157"/>
      <c r="AL83" s="142"/>
      <c r="AP83" s="142"/>
      <c r="AQ83" s="142"/>
      <c r="AT83" s="142"/>
      <c r="BO83" s="142"/>
      <c r="BX83" s="142"/>
    </row>
    <row r="84" spans="1:76" s="2" customFormat="1">
      <c r="A84" s="82"/>
      <c r="B84" s="14"/>
      <c r="C84" s="3"/>
      <c r="D84" s="7"/>
      <c r="S84" s="142"/>
      <c r="X84" s="157"/>
      <c r="AL84" s="142"/>
      <c r="AP84" s="142"/>
      <c r="AQ84" s="142"/>
      <c r="AT84" s="142"/>
      <c r="BO84" s="142"/>
      <c r="BX84" s="142"/>
    </row>
    <row r="85" spans="1:76" s="2" customFormat="1" ht="24" customHeight="1">
      <c r="A85" s="82"/>
      <c r="B85" s="14"/>
      <c r="C85" s="3"/>
      <c r="S85" s="142"/>
      <c r="X85" s="157"/>
      <c r="AL85" s="142"/>
      <c r="AP85" s="142"/>
      <c r="AQ85" s="142"/>
      <c r="AT85" s="142"/>
      <c r="BO85" s="142"/>
      <c r="BX85" s="142"/>
    </row>
    <row r="86" spans="1:76" s="2" customFormat="1">
      <c r="A86" s="82"/>
      <c r="B86" s="14"/>
      <c r="C86" s="3"/>
      <c r="S86" s="142"/>
      <c r="X86" s="157"/>
      <c r="AL86" s="142"/>
      <c r="AP86" s="142"/>
      <c r="AQ86" s="142"/>
      <c r="AT86" s="142"/>
      <c r="BO86" s="142"/>
      <c r="BX86" s="142"/>
    </row>
    <row r="87" spans="1:76" s="2" customFormat="1">
      <c r="A87" s="82"/>
      <c r="B87" s="14"/>
      <c r="C87" s="3"/>
      <c r="S87" s="142"/>
      <c r="X87" s="157"/>
      <c r="AL87" s="142"/>
      <c r="AP87" s="142"/>
      <c r="AQ87" s="142"/>
      <c r="AT87" s="142"/>
      <c r="BO87" s="142"/>
      <c r="BX87" s="142"/>
    </row>
    <row r="88" spans="1:76" s="2" customFormat="1">
      <c r="A88" s="82"/>
      <c r="B88" s="14"/>
      <c r="C88" s="3"/>
      <c r="S88" s="142"/>
      <c r="X88" s="157"/>
      <c r="AL88" s="142"/>
      <c r="AP88" s="142"/>
      <c r="AQ88" s="142"/>
      <c r="AT88" s="142"/>
      <c r="BO88" s="142"/>
      <c r="BX88" s="142"/>
    </row>
    <row r="89" spans="1:76" s="2" customFormat="1">
      <c r="A89" s="82"/>
      <c r="B89" s="14"/>
      <c r="C89" s="3"/>
      <c r="S89" s="142"/>
      <c r="X89" s="157"/>
      <c r="AL89" s="142"/>
      <c r="AP89" s="142"/>
      <c r="AQ89" s="142"/>
      <c r="AT89" s="142"/>
      <c r="BO89" s="142"/>
      <c r="BX89" s="142"/>
    </row>
    <row r="90" spans="1:76" s="2" customFormat="1">
      <c r="A90" s="82"/>
      <c r="B90" s="14"/>
      <c r="C90" s="3"/>
      <c r="S90" s="142"/>
      <c r="X90" s="157"/>
      <c r="AL90" s="142"/>
      <c r="AP90" s="142"/>
      <c r="AQ90" s="142"/>
      <c r="AT90" s="142"/>
      <c r="BO90" s="142"/>
      <c r="BX90" s="142"/>
    </row>
    <row r="91" spans="1:76" s="2" customFormat="1">
      <c r="A91" s="82"/>
      <c r="B91" s="14"/>
      <c r="C91" s="3"/>
      <c r="D91" s="7"/>
      <c r="S91" s="142"/>
      <c r="X91" s="157"/>
      <c r="AL91" s="142"/>
      <c r="AP91" s="142"/>
      <c r="AQ91" s="142"/>
      <c r="AT91" s="142"/>
      <c r="BO91" s="142"/>
      <c r="BX91" s="142"/>
    </row>
    <row r="92" spans="1:76" s="2" customFormat="1">
      <c r="A92" s="82"/>
      <c r="B92" s="14"/>
      <c r="C92" s="3"/>
      <c r="D92" s="7"/>
      <c r="S92" s="142"/>
      <c r="X92" s="157"/>
      <c r="AL92" s="142"/>
      <c r="AP92" s="142"/>
      <c r="AQ92" s="142"/>
      <c r="AT92" s="142"/>
      <c r="BO92" s="142"/>
      <c r="BX92" s="142"/>
    </row>
    <row r="93" spans="1:76" s="2" customFormat="1">
      <c r="A93" s="82"/>
      <c r="B93" s="14"/>
      <c r="C93" s="3"/>
      <c r="D93" s="7"/>
      <c r="S93" s="142"/>
      <c r="X93" s="157"/>
      <c r="AL93" s="142"/>
      <c r="AP93" s="142"/>
      <c r="AQ93" s="142"/>
      <c r="AT93" s="142"/>
      <c r="BO93" s="142"/>
      <c r="BX93" s="142"/>
    </row>
    <row r="94" spans="1:76" s="2" customFormat="1">
      <c r="A94" s="82"/>
      <c r="B94" s="14"/>
      <c r="C94" s="3"/>
      <c r="D94" s="7"/>
      <c r="S94" s="142"/>
      <c r="X94" s="157"/>
      <c r="AL94" s="142"/>
      <c r="AP94" s="142"/>
      <c r="AQ94" s="142"/>
      <c r="AT94" s="142"/>
      <c r="BO94" s="142"/>
      <c r="BX94" s="142"/>
    </row>
    <row r="95" spans="1:76" s="2" customFormat="1">
      <c r="A95" s="82"/>
      <c r="B95" s="14"/>
      <c r="C95" s="3"/>
      <c r="S95" s="142"/>
      <c r="X95" s="157"/>
      <c r="AL95" s="142"/>
      <c r="AP95" s="142"/>
      <c r="AQ95" s="142"/>
      <c r="AT95" s="142"/>
      <c r="BO95" s="142"/>
      <c r="BX95" s="142"/>
    </row>
    <row r="96" spans="1:76" s="2" customFormat="1">
      <c r="A96" s="82"/>
      <c r="B96" s="14"/>
      <c r="C96" s="3"/>
      <c r="S96" s="142"/>
      <c r="X96" s="157"/>
      <c r="AL96" s="142"/>
      <c r="AP96" s="142"/>
      <c r="AQ96" s="142"/>
      <c r="AT96" s="142"/>
      <c r="BO96" s="142"/>
      <c r="BX96" s="142"/>
    </row>
    <row r="97" spans="1:76" s="2" customFormat="1">
      <c r="A97" s="82"/>
      <c r="B97" s="14"/>
      <c r="C97" s="3"/>
      <c r="S97" s="142"/>
      <c r="X97" s="157"/>
      <c r="AL97" s="142"/>
      <c r="AP97" s="142"/>
      <c r="AQ97" s="142"/>
      <c r="AT97" s="142"/>
      <c r="BO97" s="142"/>
      <c r="BX97" s="142"/>
    </row>
    <row r="98" spans="1:76" s="2" customFormat="1">
      <c r="A98" s="82"/>
      <c r="B98" s="14"/>
      <c r="C98" s="3"/>
      <c r="S98" s="142"/>
      <c r="X98" s="157"/>
      <c r="AL98" s="142"/>
      <c r="AP98" s="142"/>
      <c r="AQ98" s="142"/>
      <c r="AT98" s="142"/>
      <c r="BO98" s="142"/>
      <c r="BX98" s="142"/>
    </row>
    <row r="99" spans="1:76" s="2" customFormat="1">
      <c r="A99" s="82"/>
      <c r="B99" s="14"/>
      <c r="C99" s="3"/>
      <c r="S99" s="142"/>
      <c r="X99" s="157"/>
      <c r="AL99" s="142"/>
      <c r="AP99" s="142"/>
      <c r="AQ99" s="142"/>
      <c r="AT99" s="142"/>
      <c r="BO99" s="142"/>
      <c r="BX99" s="142"/>
    </row>
    <row r="100" spans="1:76" s="2" customFormat="1">
      <c r="A100" s="82"/>
      <c r="B100" s="14"/>
      <c r="C100" s="10"/>
      <c r="S100" s="142"/>
      <c r="X100" s="157"/>
      <c r="AL100" s="142"/>
      <c r="AP100" s="142"/>
      <c r="AQ100" s="142"/>
      <c r="AT100" s="142"/>
      <c r="BO100" s="142"/>
      <c r="BX100" s="142"/>
    </row>
    <row r="101" spans="1:76" s="2" customFormat="1">
      <c r="A101" s="82"/>
      <c r="B101" s="14"/>
      <c r="C101" s="3"/>
      <c r="S101" s="142"/>
      <c r="X101" s="157"/>
      <c r="AL101" s="142"/>
      <c r="AP101" s="142"/>
      <c r="AQ101" s="142"/>
      <c r="AT101" s="142"/>
      <c r="BO101" s="142"/>
      <c r="BX101" s="142"/>
    </row>
    <row r="102" spans="1:76" s="2" customFormat="1">
      <c r="A102" s="82"/>
      <c r="B102" s="14"/>
      <c r="C102" s="10"/>
      <c r="S102" s="142"/>
      <c r="X102" s="157"/>
      <c r="AL102" s="142"/>
      <c r="AP102" s="142"/>
      <c r="AQ102" s="142"/>
      <c r="AT102" s="142"/>
      <c r="BO102" s="142"/>
      <c r="BX102" s="142"/>
    </row>
    <row r="103" spans="1:76" s="2" customFormat="1">
      <c r="A103" s="82"/>
      <c r="B103" s="14"/>
      <c r="C103" s="10"/>
      <c r="S103" s="142"/>
      <c r="X103" s="157"/>
      <c r="AL103" s="142"/>
      <c r="AP103" s="142"/>
      <c r="AQ103" s="142"/>
      <c r="AT103" s="142"/>
      <c r="BO103" s="142"/>
      <c r="BX103" s="142"/>
    </row>
    <row r="104" spans="1:76" s="2" customFormat="1">
      <c r="A104" s="82"/>
      <c r="B104" s="14"/>
      <c r="C104" s="3"/>
      <c r="S104" s="142"/>
      <c r="X104" s="157"/>
      <c r="AL104" s="142"/>
      <c r="AP104" s="142"/>
      <c r="AQ104" s="142"/>
      <c r="AT104" s="142"/>
      <c r="BO104" s="142"/>
      <c r="BX104" s="142"/>
    </row>
    <row r="105" spans="1:76" s="2" customFormat="1">
      <c r="A105" s="82"/>
      <c r="B105" s="14"/>
      <c r="C105" s="3"/>
      <c r="S105" s="142"/>
      <c r="X105" s="157"/>
      <c r="AL105" s="142"/>
      <c r="AP105" s="142"/>
      <c r="AQ105" s="142"/>
      <c r="AT105" s="142"/>
      <c r="BO105" s="142"/>
      <c r="BX105" s="142"/>
    </row>
    <row r="106" spans="1:76" s="2" customFormat="1">
      <c r="A106" s="82"/>
      <c r="B106" s="14"/>
      <c r="C106" s="3"/>
      <c r="S106" s="142"/>
      <c r="X106" s="157"/>
      <c r="AL106" s="142"/>
      <c r="AP106" s="142"/>
      <c r="AQ106" s="142"/>
      <c r="AT106" s="142"/>
      <c r="BO106" s="142"/>
      <c r="BX106" s="142"/>
    </row>
    <row r="107" spans="1:76" s="2" customFormat="1">
      <c r="A107" s="82"/>
      <c r="B107" s="14"/>
      <c r="C107" s="3"/>
      <c r="S107" s="142"/>
      <c r="X107" s="157"/>
      <c r="AL107" s="142"/>
      <c r="AP107" s="142"/>
      <c r="AQ107" s="142"/>
      <c r="AT107" s="142"/>
      <c r="BO107" s="142"/>
      <c r="BX107" s="142"/>
    </row>
    <row r="108" spans="1:76" s="2" customFormat="1">
      <c r="A108" s="82"/>
      <c r="B108" s="106"/>
      <c r="C108" s="3"/>
      <c r="D108" s="7"/>
      <c r="S108" s="142"/>
      <c r="X108" s="157"/>
      <c r="AL108" s="142"/>
      <c r="AP108" s="142"/>
      <c r="AQ108" s="142"/>
      <c r="AT108" s="142"/>
      <c r="BO108" s="142"/>
      <c r="BX108" s="142"/>
    </row>
    <row r="109" spans="1:76" s="2" customFormat="1">
      <c r="A109" s="82"/>
      <c r="B109" s="106"/>
      <c r="C109" s="3"/>
      <c r="D109" s="7"/>
      <c r="S109" s="142"/>
      <c r="X109" s="157"/>
      <c r="AL109" s="142"/>
      <c r="AP109" s="142"/>
      <c r="AQ109" s="142"/>
      <c r="AT109" s="142"/>
      <c r="BO109" s="142"/>
      <c r="BX109" s="142"/>
    </row>
    <row r="110" spans="1:76" s="2" customFormat="1">
      <c r="A110" s="82"/>
      <c r="B110" s="14"/>
      <c r="C110" s="3"/>
      <c r="S110" s="142"/>
      <c r="X110" s="157"/>
      <c r="AL110" s="142"/>
      <c r="AP110" s="142"/>
      <c r="AQ110" s="142"/>
      <c r="AT110" s="142"/>
      <c r="BO110" s="142"/>
      <c r="BX110" s="142"/>
    </row>
    <row r="111" spans="1:76" s="2" customFormat="1">
      <c r="A111" s="82"/>
      <c r="B111" s="14"/>
      <c r="C111" s="10"/>
      <c r="S111" s="142"/>
      <c r="X111" s="157"/>
      <c r="AL111" s="142"/>
      <c r="AP111" s="142"/>
      <c r="AQ111" s="142"/>
      <c r="AT111" s="142"/>
      <c r="BO111" s="142"/>
      <c r="BX111" s="142"/>
    </row>
    <row r="112" spans="1:76" s="2" customFormat="1">
      <c r="A112" s="82"/>
      <c r="B112" s="14"/>
      <c r="C112" s="10"/>
      <c r="S112" s="142"/>
      <c r="X112" s="157"/>
      <c r="AL112" s="142"/>
      <c r="AP112" s="142"/>
      <c r="AQ112" s="142"/>
      <c r="AT112" s="142"/>
      <c r="BO112" s="142"/>
      <c r="BX112" s="142"/>
    </row>
    <row r="113" spans="1:76" s="2" customFormat="1">
      <c r="A113" s="82"/>
      <c r="B113" s="14"/>
      <c r="C113" s="10"/>
      <c r="S113" s="142"/>
      <c r="X113" s="157"/>
      <c r="AL113" s="142"/>
      <c r="AP113" s="142"/>
      <c r="AQ113" s="142"/>
      <c r="AT113" s="142"/>
      <c r="BO113" s="142"/>
      <c r="BX113" s="142"/>
    </row>
    <row r="114" spans="1:76" s="2" customFormat="1">
      <c r="A114" s="82"/>
      <c r="B114" s="14"/>
      <c r="C114" s="10"/>
      <c r="S114" s="142"/>
      <c r="X114" s="157"/>
      <c r="AL114" s="142"/>
      <c r="AP114" s="142"/>
      <c r="AQ114" s="142"/>
      <c r="AT114" s="142"/>
      <c r="BO114" s="142"/>
      <c r="BX114" s="142"/>
    </row>
    <row r="115" spans="1:76" s="2" customFormat="1">
      <c r="A115" s="82"/>
      <c r="B115" s="14"/>
      <c r="C115" s="3"/>
      <c r="S115" s="142"/>
      <c r="X115" s="157"/>
      <c r="AL115" s="142"/>
      <c r="AP115" s="142"/>
      <c r="AQ115" s="142"/>
      <c r="AT115" s="142"/>
      <c r="BO115" s="142"/>
      <c r="BX115" s="142"/>
    </row>
    <row r="116" spans="1:76" s="2" customFormat="1">
      <c r="A116" s="82"/>
      <c r="B116" s="14"/>
      <c r="C116" s="3"/>
      <c r="S116" s="142"/>
      <c r="X116" s="157"/>
      <c r="AL116" s="142"/>
      <c r="AP116" s="142"/>
      <c r="AQ116" s="142"/>
      <c r="AT116" s="142"/>
      <c r="BO116" s="142"/>
      <c r="BX116" s="142"/>
    </row>
    <row r="117" spans="1:76" s="2" customFormat="1">
      <c r="A117" s="82"/>
      <c r="B117" s="14"/>
      <c r="C117" s="3"/>
      <c r="S117" s="142"/>
      <c r="X117" s="157"/>
      <c r="AL117" s="142"/>
      <c r="AP117" s="142"/>
      <c r="AQ117" s="142"/>
      <c r="AT117" s="142"/>
      <c r="BO117" s="142"/>
      <c r="BX117" s="142"/>
    </row>
    <row r="118" spans="1:76" s="2" customFormat="1">
      <c r="A118" s="82"/>
      <c r="B118" s="14"/>
      <c r="C118" s="3"/>
      <c r="S118" s="142"/>
      <c r="X118" s="157"/>
      <c r="AL118" s="142"/>
      <c r="AP118" s="142"/>
      <c r="AQ118" s="142"/>
      <c r="AT118" s="142"/>
      <c r="BO118" s="142"/>
      <c r="BX118" s="142"/>
    </row>
    <row r="119" spans="1:76" s="2" customFormat="1">
      <c r="A119" s="82"/>
      <c r="B119" s="14"/>
      <c r="C119" s="3"/>
      <c r="S119" s="142"/>
      <c r="X119" s="157"/>
      <c r="AL119" s="142"/>
      <c r="AP119" s="142"/>
      <c r="AQ119" s="142"/>
      <c r="AT119" s="142"/>
      <c r="BO119" s="142"/>
      <c r="BX119" s="142"/>
    </row>
    <row r="120" spans="1:76" s="2" customFormat="1">
      <c r="A120" s="82"/>
      <c r="B120" s="14"/>
      <c r="C120" s="3"/>
      <c r="S120" s="142"/>
      <c r="X120" s="157"/>
      <c r="AL120" s="142"/>
      <c r="AP120" s="142"/>
      <c r="AQ120" s="142"/>
      <c r="AT120" s="142"/>
      <c r="BO120" s="142"/>
      <c r="BX120" s="142"/>
    </row>
    <row r="121" spans="1:76" s="2" customFormat="1">
      <c r="A121" s="82"/>
      <c r="B121" s="14"/>
      <c r="C121" s="3"/>
      <c r="S121" s="142"/>
      <c r="X121" s="157"/>
      <c r="AL121" s="142"/>
      <c r="AP121" s="142"/>
      <c r="AQ121" s="142"/>
      <c r="AT121" s="142"/>
      <c r="BO121" s="142"/>
      <c r="BX121" s="142"/>
    </row>
    <row r="122" spans="1:76" s="2" customFormat="1">
      <c r="A122" s="82"/>
      <c r="B122" s="14"/>
      <c r="C122" s="3"/>
      <c r="S122" s="142"/>
      <c r="X122" s="157"/>
      <c r="AL122" s="142"/>
      <c r="AP122" s="142"/>
      <c r="AQ122" s="142"/>
      <c r="AT122" s="142"/>
      <c r="BO122" s="142"/>
      <c r="BX122" s="142"/>
    </row>
    <row r="123" spans="1:76" s="2" customFormat="1">
      <c r="A123" s="82"/>
      <c r="B123" s="14"/>
      <c r="C123" s="3"/>
      <c r="S123" s="142"/>
      <c r="X123" s="157"/>
      <c r="AL123" s="142"/>
      <c r="AP123" s="142"/>
      <c r="AQ123" s="142"/>
      <c r="AT123" s="142"/>
      <c r="BO123" s="142"/>
      <c r="BX123" s="142"/>
    </row>
    <row r="124" spans="1:76" s="2" customFormat="1">
      <c r="A124" s="82"/>
      <c r="B124" s="14"/>
      <c r="C124" s="3"/>
      <c r="S124" s="142"/>
      <c r="X124" s="157"/>
      <c r="AL124" s="142"/>
      <c r="AP124" s="142"/>
      <c r="AQ124" s="142"/>
      <c r="AT124" s="142"/>
      <c r="BO124" s="142"/>
      <c r="BX124" s="142"/>
    </row>
    <row r="125" spans="1:76" s="2" customFormat="1">
      <c r="A125" s="82"/>
      <c r="B125" s="14"/>
      <c r="C125" s="3"/>
      <c r="S125" s="142"/>
      <c r="X125" s="157"/>
      <c r="AL125" s="142"/>
      <c r="AP125" s="142"/>
      <c r="AQ125" s="142"/>
      <c r="AT125" s="142"/>
      <c r="BO125" s="142"/>
      <c r="BX125" s="142"/>
    </row>
    <row r="126" spans="1:76" s="2" customFormat="1">
      <c r="A126" s="82"/>
      <c r="B126" s="14"/>
      <c r="C126" s="3"/>
      <c r="S126" s="142"/>
      <c r="X126" s="157"/>
      <c r="AL126" s="142"/>
      <c r="AP126" s="142"/>
      <c r="AQ126" s="142"/>
      <c r="AT126" s="142"/>
      <c r="BO126" s="142"/>
      <c r="BX126" s="142"/>
    </row>
    <row r="127" spans="1:76" s="2" customFormat="1">
      <c r="A127" s="82"/>
      <c r="B127" s="14"/>
      <c r="C127" s="3"/>
      <c r="S127" s="142"/>
      <c r="X127" s="157"/>
      <c r="AL127" s="142"/>
      <c r="AP127" s="142"/>
      <c r="AQ127" s="142"/>
      <c r="AT127" s="142"/>
      <c r="BO127" s="142"/>
      <c r="BX127" s="142"/>
    </row>
    <row r="128" spans="1:76" s="2" customFormat="1">
      <c r="A128" s="82"/>
      <c r="B128" s="14"/>
      <c r="C128" s="3"/>
      <c r="S128" s="142"/>
      <c r="X128" s="157"/>
      <c r="AL128" s="142"/>
      <c r="AP128" s="142"/>
      <c r="AQ128" s="142"/>
      <c r="AT128" s="142"/>
      <c r="BO128" s="142"/>
      <c r="BX128" s="142"/>
    </row>
    <row r="129" spans="1:76" s="2" customFormat="1">
      <c r="A129" s="82"/>
      <c r="B129" s="14"/>
      <c r="C129" s="3"/>
      <c r="S129" s="142"/>
      <c r="X129" s="157"/>
      <c r="AL129" s="142"/>
      <c r="AP129" s="142"/>
      <c r="AQ129" s="142"/>
      <c r="AT129" s="142"/>
      <c r="BO129" s="142"/>
      <c r="BX129" s="142"/>
    </row>
    <row r="130" spans="1:76" s="2" customFormat="1">
      <c r="A130" s="82"/>
      <c r="B130" s="14"/>
      <c r="C130" s="3"/>
      <c r="S130" s="142"/>
      <c r="X130" s="157"/>
      <c r="AL130" s="142"/>
      <c r="AP130" s="142"/>
      <c r="AQ130" s="142"/>
      <c r="AT130" s="142"/>
      <c r="BO130" s="142"/>
      <c r="BX130" s="142"/>
    </row>
    <row r="131" spans="1:76" s="2" customFormat="1">
      <c r="A131" s="82"/>
      <c r="B131" s="14"/>
      <c r="C131" s="3"/>
      <c r="S131" s="142"/>
      <c r="X131" s="157"/>
      <c r="AL131" s="142"/>
      <c r="AP131" s="142"/>
      <c r="AQ131" s="142"/>
      <c r="AT131" s="142"/>
      <c r="BO131" s="142"/>
      <c r="BX131" s="142"/>
    </row>
    <row r="132" spans="1:76" s="2" customFormat="1">
      <c r="A132" s="82"/>
      <c r="B132" s="14"/>
      <c r="C132" s="3"/>
      <c r="S132" s="142"/>
      <c r="X132" s="157"/>
      <c r="AL132" s="142"/>
      <c r="AP132" s="142"/>
      <c r="AQ132" s="142"/>
      <c r="AT132" s="142"/>
      <c r="BO132" s="142"/>
      <c r="BX132" s="142"/>
    </row>
    <row r="133" spans="1:76" s="2" customFormat="1">
      <c r="A133" s="82"/>
      <c r="B133" s="14"/>
      <c r="C133" s="3"/>
      <c r="S133" s="142"/>
      <c r="X133" s="157"/>
      <c r="AL133" s="142"/>
      <c r="AP133" s="142"/>
      <c r="AQ133" s="142"/>
      <c r="AT133" s="142"/>
      <c r="BO133" s="142"/>
      <c r="BX133" s="142"/>
    </row>
    <row r="134" spans="1:76" s="2" customFormat="1">
      <c r="A134" s="82"/>
      <c r="B134" s="14"/>
      <c r="C134" s="3"/>
      <c r="S134" s="142"/>
      <c r="X134" s="157"/>
      <c r="AL134" s="142"/>
      <c r="AP134" s="142"/>
      <c r="AQ134" s="142"/>
      <c r="AT134" s="142"/>
      <c r="BO134" s="142"/>
      <c r="BX134" s="142"/>
    </row>
    <row r="135" spans="1:76" s="2" customFormat="1">
      <c r="A135" s="82"/>
      <c r="B135" s="14"/>
      <c r="C135" s="3"/>
      <c r="S135" s="142"/>
      <c r="X135" s="157"/>
      <c r="AL135" s="142"/>
      <c r="AP135" s="142"/>
      <c r="AQ135" s="142"/>
      <c r="AT135" s="142"/>
      <c r="BO135" s="142"/>
      <c r="BX135" s="142"/>
    </row>
    <row r="136" spans="1:76" s="2" customFormat="1">
      <c r="A136" s="82"/>
      <c r="B136" s="14"/>
      <c r="C136" s="3"/>
      <c r="S136" s="142"/>
      <c r="X136" s="157"/>
      <c r="AL136" s="142"/>
      <c r="AP136" s="142"/>
      <c r="AQ136" s="142"/>
      <c r="AT136" s="142"/>
      <c r="BO136" s="142"/>
      <c r="BX136" s="142"/>
    </row>
    <row r="137" spans="1:76" s="2" customFormat="1">
      <c r="A137" s="82"/>
      <c r="B137" s="14"/>
      <c r="C137" s="3"/>
      <c r="S137" s="142"/>
      <c r="X137" s="157"/>
      <c r="AL137" s="142"/>
      <c r="AP137" s="142"/>
      <c r="AQ137" s="142"/>
      <c r="AT137" s="142"/>
      <c r="BO137" s="142"/>
      <c r="BX137" s="142"/>
    </row>
    <row r="138" spans="1:76" s="2" customFormat="1">
      <c r="A138" s="82"/>
      <c r="B138" s="14"/>
      <c r="C138" s="3"/>
      <c r="S138" s="142"/>
      <c r="X138" s="157"/>
      <c r="AL138" s="142"/>
      <c r="AP138" s="142"/>
      <c r="AQ138" s="142"/>
      <c r="AT138" s="142"/>
      <c r="BO138" s="142"/>
      <c r="BX138" s="142"/>
    </row>
    <row r="139" spans="1:76" s="2" customFormat="1">
      <c r="A139" s="82"/>
      <c r="B139" s="14"/>
      <c r="C139" s="3"/>
      <c r="S139" s="142"/>
      <c r="X139" s="157"/>
      <c r="AL139" s="142"/>
      <c r="AP139" s="142"/>
      <c r="AQ139" s="142"/>
      <c r="AT139" s="142"/>
      <c r="BO139" s="142"/>
      <c r="BX139" s="142"/>
    </row>
    <row r="140" spans="1:76" s="2" customFormat="1">
      <c r="A140" s="82"/>
      <c r="B140" s="14"/>
      <c r="C140" s="3"/>
      <c r="S140" s="142"/>
      <c r="X140" s="157"/>
      <c r="AL140" s="142"/>
      <c r="AP140" s="142"/>
      <c r="AQ140" s="142"/>
      <c r="AT140" s="142"/>
      <c r="BO140" s="142"/>
      <c r="BX140" s="142"/>
    </row>
    <row r="141" spans="1:76" s="2" customFormat="1">
      <c r="A141" s="82"/>
      <c r="B141" s="14"/>
      <c r="C141" s="3"/>
      <c r="S141" s="142"/>
      <c r="X141" s="157"/>
      <c r="AL141" s="142"/>
      <c r="AP141" s="142"/>
      <c r="AQ141" s="142"/>
      <c r="AT141" s="142"/>
      <c r="BO141" s="142"/>
      <c r="BX141" s="142"/>
    </row>
    <row r="142" spans="1:76" s="2" customFormat="1">
      <c r="A142" s="82"/>
      <c r="B142" s="14"/>
      <c r="C142" s="3"/>
      <c r="S142" s="142"/>
      <c r="X142" s="157"/>
      <c r="AL142" s="142"/>
      <c r="AP142" s="142"/>
      <c r="AQ142" s="142"/>
      <c r="AT142" s="142"/>
      <c r="BO142" s="142"/>
      <c r="BX142" s="142"/>
    </row>
    <row r="143" spans="1:76" s="2" customFormat="1">
      <c r="A143" s="82"/>
      <c r="B143" s="14"/>
      <c r="C143" s="3"/>
      <c r="S143" s="142"/>
      <c r="X143" s="157"/>
      <c r="AL143" s="142"/>
      <c r="AP143" s="142"/>
      <c r="AQ143" s="142"/>
      <c r="AT143" s="142"/>
      <c r="BO143" s="142"/>
      <c r="BX143" s="142"/>
    </row>
    <row r="144" spans="1:76" s="2" customFormat="1">
      <c r="A144" s="82"/>
      <c r="B144" s="14"/>
      <c r="C144" s="3"/>
      <c r="S144" s="142"/>
      <c r="X144" s="157"/>
      <c r="AL144" s="142"/>
      <c r="AP144" s="142"/>
      <c r="AQ144" s="142"/>
      <c r="AT144" s="142"/>
      <c r="BO144" s="142"/>
      <c r="BX144" s="142"/>
    </row>
    <row r="145" spans="1:76" s="2" customFormat="1">
      <c r="A145" s="82"/>
      <c r="B145" s="14"/>
      <c r="C145" s="3"/>
      <c r="S145" s="142"/>
      <c r="X145" s="157"/>
      <c r="AL145" s="142"/>
      <c r="AP145" s="142"/>
      <c r="AQ145" s="142"/>
      <c r="AT145" s="142"/>
      <c r="BO145" s="142"/>
      <c r="BX145" s="142"/>
    </row>
    <row r="146" spans="1:76" s="2" customFormat="1">
      <c r="A146" s="82"/>
      <c r="B146" s="14"/>
      <c r="C146" s="3"/>
      <c r="S146" s="142"/>
      <c r="X146" s="157"/>
      <c r="AL146" s="142"/>
      <c r="AP146" s="142"/>
      <c r="AQ146" s="142"/>
      <c r="AT146" s="142"/>
      <c r="BO146" s="142"/>
      <c r="BX146" s="142"/>
    </row>
    <row r="147" spans="1:76" s="2" customFormat="1">
      <c r="A147" s="82"/>
      <c r="B147" s="14"/>
      <c r="C147" s="3"/>
      <c r="S147" s="142"/>
      <c r="X147" s="157"/>
      <c r="AL147" s="142"/>
      <c r="AP147" s="142"/>
      <c r="AQ147" s="142"/>
      <c r="AT147" s="142"/>
      <c r="BO147" s="142"/>
      <c r="BX147" s="142"/>
    </row>
    <row r="148" spans="1:76" s="2" customFormat="1">
      <c r="A148" s="82"/>
      <c r="B148" s="14"/>
      <c r="C148" s="3"/>
      <c r="S148" s="142"/>
      <c r="X148" s="157"/>
      <c r="AL148" s="142"/>
      <c r="AP148" s="142"/>
      <c r="AQ148" s="142"/>
      <c r="AT148" s="142"/>
      <c r="BO148" s="142"/>
      <c r="BX148" s="142"/>
    </row>
    <row r="149" spans="1:76" s="2" customFormat="1">
      <c r="A149" s="82"/>
      <c r="B149" s="14"/>
      <c r="C149" s="3"/>
      <c r="S149" s="142"/>
      <c r="X149" s="157"/>
      <c r="AL149" s="142"/>
      <c r="AP149" s="142"/>
      <c r="AQ149" s="142"/>
      <c r="AT149" s="142"/>
      <c r="BO149" s="142"/>
      <c r="BX149" s="142"/>
    </row>
    <row r="150" spans="1:76" s="2" customFormat="1">
      <c r="A150" s="82"/>
      <c r="B150" s="14"/>
      <c r="C150" s="3"/>
      <c r="S150" s="142"/>
      <c r="X150" s="157"/>
      <c r="AL150" s="142"/>
      <c r="AP150" s="142"/>
      <c r="AQ150" s="142"/>
      <c r="AT150" s="142"/>
      <c r="BO150" s="142"/>
      <c r="BX150" s="142"/>
    </row>
    <row r="151" spans="1:76" s="2" customFormat="1">
      <c r="A151" s="82"/>
      <c r="B151" s="14"/>
      <c r="C151" s="3"/>
      <c r="S151" s="142"/>
      <c r="X151" s="157"/>
      <c r="AL151" s="142"/>
      <c r="AP151" s="142"/>
      <c r="AQ151" s="142"/>
      <c r="AT151" s="142"/>
      <c r="BO151" s="142"/>
      <c r="BX151" s="142"/>
    </row>
    <row r="152" spans="1:76" s="2" customFormat="1">
      <c r="A152" s="82"/>
      <c r="B152" s="14"/>
      <c r="C152" s="3"/>
      <c r="S152" s="142"/>
      <c r="X152" s="157"/>
      <c r="AL152" s="142"/>
      <c r="AP152" s="142"/>
      <c r="AQ152" s="142"/>
      <c r="AT152" s="142"/>
      <c r="BO152" s="142"/>
      <c r="BX152" s="142"/>
    </row>
    <row r="153" spans="1:76" s="2" customFormat="1">
      <c r="A153" s="82"/>
      <c r="B153" s="14"/>
      <c r="C153" s="3"/>
      <c r="S153" s="142"/>
      <c r="X153" s="157"/>
      <c r="AL153" s="142"/>
      <c r="AP153" s="142"/>
      <c r="AQ153" s="142"/>
      <c r="AT153" s="142"/>
      <c r="BO153" s="142"/>
      <c r="BX153" s="142"/>
    </row>
    <row r="154" spans="1:76" s="2" customFormat="1">
      <c r="A154" s="82"/>
      <c r="B154" s="14"/>
      <c r="C154" s="3"/>
      <c r="S154" s="142"/>
      <c r="X154" s="157"/>
      <c r="AL154" s="142"/>
      <c r="AP154" s="142"/>
      <c r="AQ154" s="142"/>
      <c r="AT154" s="142"/>
      <c r="BO154" s="142"/>
      <c r="BX154" s="142"/>
    </row>
    <row r="155" spans="1:76" s="2" customFormat="1">
      <c r="A155" s="82"/>
      <c r="B155" s="14"/>
      <c r="C155" s="3"/>
      <c r="S155" s="142"/>
      <c r="X155" s="157"/>
      <c r="AL155" s="142"/>
      <c r="AP155" s="142"/>
      <c r="AQ155" s="142"/>
      <c r="AT155" s="142"/>
      <c r="BO155" s="142"/>
      <c r="BX155" s="142"/>
    </row>
    <row r="156" spans="1:76" s="2" customFormat="1">
      <c r="A156" s="82"/>
      <c r="B156" s="14"/>
      <c r="C156" s="3"/>
      <c r="S156" s="142"/>
      <c r="X156" s="157"/>
      <c r="AL156" s="142"/>
      <c r="AP156" s="142"/>
      <c r="AQ156" s="142"/>
      <c r="AT156" s="142"/>
      <c r="BO156" s="142"/>
      <c r="BX156" s="142"/>
    </row>
    <row r="157" spans="1:76" s="2" customFormat="1">
      <c r="A157" s="82"/>
      <c r="B157" s="14"/>
      <c r="C157" s="3"/>
      <c r="S157" s="142"/>
      <c r="X157" s="157"/>
      <c r="AL157" s="142"/>
      <c r="AP157" s="142"/>
      <c r="AQ157" s="142"/>
      <c r="AT157" s="142"/>
      <c r="BO157" s="142"/>
      <c r="BX157" s="142"/>
    </row>
    <row r="158" spans="1:76" s="2" customFormat="1">
      <c r="A158" s="82"/>
      <c r="B158" s="14"/>
      <c r="C158" s="3"/>
      <c r="S158" s="142"/>
      <c r="X158" s="157"/>
      <c r="AL158" s="142"/>
      <c r="AP158" s="142"/>
      <c r="AQ158" s="142"/>
      <c r="AT158" s="142"/>
      <c r="BO158" s="142"/>
      <c r="BX158" s="142"/>
    </row>
    <row r="159" spans="1:76" s="2" customFormat="1">
      <c r="A159" s="82"/>
      <c r="B159" s="14"/>
      <c r="C159" s="3"/>
      <c r="S159" s="142"/>
      <c r="X159" s="157"/>
      <c r="AL159" s="142"/>
      <c r="AP159" s="142"/>
      <c r="AQ159" s="142"/>
      <c r="AT159" s="142"/>
      <c r="BO159" s="142"/>
      <c r="BX159" s="142"/>
    </row>
    <row r="160" spans="1:76" s="2" customFormat="1">
      <c r="A160" s="82"/>
      <c r="B160" s="14"/>
      <c r="C160" s="3"/>
      <c r="S160" s="142"/>
      <c r="X160" s="157"/>
      <c r="AL160" s="142"/>
      <c r="AP160" s="142"/>
      <c r="AQ160" s="142"/>
      <c r="AT160" s="142"/>
      <c r="BO160" s="142"/>
      <c r="BX160" s="142"/>
    </row>
    <row r="161" spans="1:76" s="2" customFormat="1">
      <c r="A161" s="82"/>
      <c r="B161" s="14"/>
      <c r="C161" s="3"/>
      <c r="S161" s="142"/>
      <c r="X161" s="157"/>
      <c r="AL161" s="142"/>
      <c r="AP161" s="142"/>
      <c r="AQ161" s="142"/>
      <c r="AT161" s="142"/>
      <c r="BO161" s="142"/>
      <c r="BX161" s="142"/>
    </row>
    <row r="162" spans="1:76" s="2" customFormat="1">
      <c r="A162" s="82"/>
      <c r="B162" s="14"/>
      <c r="C162" s="3"/>
      <c r="S162" s="142"/>
      <c r="X162" s="157"/>
      <c r="AL162" s="142"/>
      <c r="AP162" s="142"/>
      <c r="AQ162" s="142"/>
      <c r="AT162" s="142"/>
      <c r="BO162" s="142"/>
      <c r="BX162" s="142"/>
    </row>
    <row r="163" spans="1:76" s="2" customFormat="1">
      <c r="A163" s="82"/>
      <c r="B163" s="14"/>
      <c r="C163" s="3"/>
      <c r="S163" s="142"/>
      <c r="X163" s="157"/>
      <c r="AL163" s="142"/>
      <c r="AP163" s="142"/>
      <c r="AQ163" s="142"/>
      <c r="AT163" s="142"/>
      <c r="BO163" s="142"/>
      <c r="BX163" s="142"/>
    </row>
    <row r="164" spans="1:76" s="2" customFormat="1">
      <c r="A164" s="82"/>
      <c r="B164" s="14"/>
      <c r="C164" s="3"/>
      <c r="S164" s="142"/>
      <c r="X164" s="157"/>
      <c r="AL164" s="142"/>
      <c r="AP164" s="142"/>
      <c r="AQ164" s="142"/>
      <c r="AT164" s="142"/>
      <c r="BO164" s="142"/>
      <c r="BX164" s="142"/>
    </row>
    <row r="165" spans="1:76" s="2" customFormat="1">
      <c r="A165" s="82"/>
      <c r="B165" s="14"/>
      <c r="C165" s="3"/>
      <c r="S165" s="142"/>
      <c r="X165" s="157"/>
      <c r="AL165" s="142"/>
      <c r="AP165" s="142"/>
      <c r="AQ165" s="142"/>
      <c r="AT165" s="142"/>
      <c r="BO165" s="142"/>
      <c r="BX165" s="142"/>
    </row>
    <row r="166" spans="1:76" s="2" customFormat="1">
      <c r="A166" s="82"/>
      <c r="B166" s="14"/>
      <c r="C166" s="3"/>
      <c r="S166" s="142"/>
      <c r="X166" s="157"/>
      <c r="AL166" s="142"/>
      <c r="AP166" s="142"/>
      <c r="AQ166" s="142"/>
      <c r="AT166" s="142"/>
      <c r="BO166" s="142"/>
      <c r="BX166" s="142"/>
    </row>
    <row r="167" spans="1:76" s="2" customFormat="1">
      <c r="A167" s="82"/>
      <c r="B167" s="14"/>
      <c r="C167" s="3"/>
      <c r="S167" s="142"/>
      <c r="X167" s="157"/>
      <c r="AL167" s="142"/>
      <c r="AP167" s="142"/>
      <c r="AQ167" s="142"/>
      <c r="AT167" s="142"/>
      <c r="BO167" s="142"/>
      <c r="BX167" s="142"/>
    </row>
    <row r="168" spans="1:76" s="2" customFormat="1">
      <c r="A168" s="82"/>
      <c r="B168" s="14"/>
      <c r="C168" s="3"/>
      <c r="S168" s="142"/>
      <c r="X168" s="157"/>
      <c r="AL168" s="142"/>
      <c r="AP168" s="142"/>
      <c r="AQ168" s="142"/>
      <c r="AT168" s="142"/>
      <c r="BO168" s="142"/>
      <c r="BX168" s="142"/>
    </row>
    <row r="169" spans="1:76" s="2" customFormat="1">
      <c r="A169" s="82"/>
      <c r="B169" s="14"/>
      <c r="C169" s="3"/>
      <c r="S169" s="142"/>
      <c r="X169" s="157"/>
      <c r="AL169" s="142"/>
      <c r="AP169" s="142"/>
      <c r="AQ169" s="142"/>
      <c r="AT169" s="142"/>
      <c r="BO169" s="142"/>
      <c r="BX169" s="142"/>
    </row>
    <row r="170" spans="1:76" s="2" customFormat="1">
      <c r="A170" s="82"/>
      <c r="B170" s="14"/>
      <c r="C170" s="3"/>
      <c r="S170" s="142"/>
      <c r="X170" s="157"/>
      <c r="AL170" s="142"/>
      <c r="AP170" s="142"/>
      <c r="AQ170" s="142"/>
      <c r="AT170" s="142"/>
      <c r="BO170" s="142"/>
      <c r="BX170" s="142"/>
    </row>
    <row r="171" spans="1:76" s="2" customFormat="1">
      <c r="A171" s="82"/>
      <c r="B171" s="14"/>
      <c r="C171" s="3"/>
      <c r="S171" s="142"/>
      <c r="X171" s="157"/>
      <c r="AL171" s="142"/>
      <c r="AP171" s="142"/>
      <c r="AQ171" s="142"/>
      <c r="AT171" s="142"/>
      <c r="BO171" s="142"/>
      <c r="BX171" s="142"/>
    </row>
    <row r="172" spans="1:76" s="2" customFormat="1">
      <c r="A172" s="82"/>
      <c r="B172" s="14"/>
      <c r="C172" s="3"/>
      <c r="S172" s="142"/>
      <c r="X172" s="157"/>
      <c r="AL172" s="142"/>
      <c r="AP172" s="142"/>
      <c r="AQ172" s="142"/>
      <c r="AT172" s="142"/>
      <c r="BO172" s="142"/>
      <c r="BX172" s="142"/>
    </row>
    <row r="173" spans="1:76" s="2" customFormat="1">
      <c r="A173" s="82"/>
      <c r="B173" s="14"/>
      <c r="C173" s="3"/>
      <c r="S173" s="142"/>
      <c r="X173" s="157"/>
      <c r="AL173" s="142"/>
      <c r="AP173" s="142"/>
      <c r="AQ173" s="142"/>
      <c r="AT173" s="142"/>
      <c r="BO173" s="142"/>
      <c r="BX173" s="142"/>
    </row>
    <row r="174" spans="1:76" s="2" customFormat="1">
      <c r="A174" s="82"/>
      <c r="B174" s="14"/>
      <c r="C174" s="3"/>
      <c r="S174" s="142"/>
      <c r="X174" s="157"/>
      <c r="AL174" s="142"/>
      <c r="AP174" s="142"/>
      <c r="AQ174" s="142"/>
      <c r="AT174" s="142"/>
      <c r="BO174" s="142"/>
      <c r="BX174" s="142"/>
    </row>
    <row r="175" spans="1:76" s="2" customFormat="1">
      <c r="A175" s="82"/>
      <c r="B175" s="14"/>
      <c r="C175" s="3"/>
      <c r="S175" s="142"/>
      <c r="X175" s="157"/>
      <c r="AL175" s="142"/>
      <c r="AP175" s="142"/>
      <c r="AQ175" s="142"/>
      <c r="AT175" s="142"/>
      <c r="BO175" s="142"/>
      <c r="BX175" s="142"/>
    </row>
    <row r="176" spans="1:76" s="2" customFormat="1">
      <c r="A176" s="82"/>
      <c r="B176" s="14"/>
      <c r="C176" s="3"/>
      <c r="S176" s="142"/>
      <c r="X176" s="157"/>
      <c r="AL176" s="142"/>
      <c r="AP176" s="142"/>
      <c r="AQ176" s="142"/>
      <c r="AT176" s="142"/>
      <c r="BO176" s="142"/>
      <c r="BX176" s="142"/>
    </row>
    <row r="177" spans="1:76" s="2" customFormat="1">
      <c r="A177" s="82"/>
      <c r="B177" s="14"/>
      <c r="C177" s="3"/>
      <c r="S177" s="142"/>
      <c r="X177" s="157"/>
      <c r="AL177" s="142"/>
      <c r="AP177" s="142"/>
      <c r="AQ177" s="142"/>
      <c r="AT177" s="142"/>
      <c r="BO177" s="142"/>
      <c r="BX177" s="142"/>
    </row>
    <row r="178" spans="1:76" s="2" customFormat="1">
      <c r="A178" s="82"/>
      <c r="B178" s="14"/>
      <c r="C178" s="3"/>
      <c r="S178" s="142"/>
      <c r="X178" s="157"/>
      <c r="AL178" s="142"/>
      <c r="AP178" s="142"/>
      <c r="AQ178" s="142"/>
      <c r="AT178" s="142"/>
      <c r="BO178" s="142"/>
      <c r="BX178" s="142"/>
    </row>
    <row r="179" spans="1:76" s="2" customFormat="1">
      <c r="A179" s="82"/>
      <c r="B179" s="14"/>
      <c r="C179" s="3"/>
      <c r="S179" s="142"/>
      <c r="X179" s="157"/>
      <c r="AL179" s="142"/>
      <c r="AP179" s="142"/>
      <c r="AQ179" s="142"/>
      <c r="AT179" s="142"/>
      <c r="BO179" s="142"/>
      <c r="BX179" s="142"/>
    </row>
    <row r="180" spans="1:76" s="2" customFormat="1">
      <c r="A180" s="82"/>
      <c r="B180" s="14"/>
      <c r="C180" s="3"/>
      <c r="S180" s="142"/>
      <c r="X180" s="157"/>
      <c r="AL180" s="142"/>
      <c r="AP180" s="142"/>
      <c r="AQ180" s="142"/>
      <c r="AT180" s="142"/>
      <c r="BO180" s="142"/>
      <c r="BX180" s="142"/>
    </row>
    <row r="181" spans="1:76" s="2" customFormat="1">
      <c r="A181" s="82"/>
      <c r="B181" s="14"/>
      <c r="C181" s="3"/>
      <c r="S181" s="142"/>
      <c r="X181" s="157"/>
      <c r="AL181" s="142"/>
      <c r="AP181" s="142"/>
      <c r="AQ181" s="142"/>
      <c r="AT181" s="142"/>
      <c r="BO181" s="142"/>
      <c r="BX181" s="142"/>
    </row>
    <row r="182" spans="1:76" s="2" customFormat="1">
      <c r="A182" s="82"/>
      <c r="B182" s="14"/>
      <c r="C182" s="3"/>
      <c r="S182" s="142"/>
      <c r="X182" s="157"/>
      <c r="AL182" s="142"/>
      <c r="AP182" s="142"/>
      <c r="AQ182" s="142"/>
      <c r="AT182" s="142"/>
      <c r="BO182" s="142"/>
      <c r="BX182" s="142"/>
    </row>
    <row r="183" spans="1:76" s="2" customFormat="1">
      <c r="A183" s="82"/>
      <c r="B183" s="14"/>
      <c r="C183" s="3"/>
      <c r="S183" s="142"/>
      <c r="X183" s="157"/>
      <c r="AL183" s="142"/>
      <c r="AP183" s="142"/>
      <c r="AQ183" s="142"/>
      <c r="AT183" s="142"/>
      <c r="BO183" s="142"/>
      <c r="BX183" s="142"/>
    </row>
    <row r="184" spans="1:76" s="2" customFormat="1">
      <c r="A184" s="82"/>
      <c r="B184" s="14"/>
      <c r="C184" s="3"/>
      <c r="S184" s="142"/>
      <c r="X184" s="157"/>
      <c r="AL184" s="142"/>
      <c r="AP184" s="142"/>
      <c r="AQ184" s="142"/>
      <c r="AT184" s="142"/>
      <c r="BO184" s="142"/>
      <c r="BX184" s="142"/>
    </row>
    <row r="185" spans="1:76" s="2" customFormat="1">
      <c r="A185" s="82"/>
      <c r="B185" s="14"/>
      <c r="C185" s="3"/>
      <c r="S185" s="142"/>
      <c r="X185" s="157"/>
      <c r="AL185" s="142"/>
      <c r="AP185" s="142"/>
      <c r="AQ185" s="142"/>
      <c r="AT185" s="142"/>
      <c r="BO185" s="142"/>
      <c r="BX185" s="142"/>
    </row>
    <row r="186" spans="1:76" s="2" customFormat="1">
      <c r="A186" s="82"/>
      <c r="B186" s="14"/>
      <c r="C186" s="3"/>
      <c r="S186" s="142"/>
      <c r="X186" s="157"/>
      <c r="AL186" s="142"/>
      <c r="AP186" s="142"/>
      <c r="AQ186" s="142"/>
      <c r="AT186" s="142"/>
      <c r="BO186" s="142"/>
      <c r="BX186" s="142"/>
    </row>
    <row r="187" spans="1:76" s="2" customFormat="1">
      <c r="A187" s="82"/>
      <c r="B187" s="14"/>
      <c r="C187" s="3"/>
      <c r="S187" s="142"/>
      <c r="X187" s="157"/>
      <c r="AL187" s="142"/>
      <c r="AP187" s="142"/>
      <c r="AQ187" s="142"/>
      <c r="AT187" s="142"/>
      <c r="BO187" s="142"/>
      <c r="BX187" s="142"/>
    </row>
    <row r="188" spans="1:76" s="2" customFormat="1">
      <c r="A188" s="82"/>
      <c r="B188" s="14"/>
      <c r="C188" s="3"/>
      <c r="S188" s="142"/>
      <c r="X188" s="157"/>
      <c r="AL188" s="142"/>
      <c r="AP188" s="142"/>
      <c r="AQ188" s="142"/>
      <c r="AT188" s="142"/>
      <c r="BO188" s="142"/>
      <c r="BX188" s="142"/>
    </row>
    <row r="189" spans="1:76" s="2" customFormat="1">
      <c r="A189" s="82"/>
      <c r="B189" s="14"/>
      <c r="C189" s="3"/>
      <c r="S189" s="142"/>
      <c r="X189" s="157"/>
      <c r="AL189" s="142"/>
      <c r="AP189" s="142"/>
      <c r="AQ189" s="142"/>
      <c r="AT189" s="142"/>
      <c r="BO189" s="142"/>
      <c r="BX189" s="142"/>
    </row>
    <row r="190" spans="1:76" s="2" customFormat="1">
      <c r="A190" s="82"/>
      <c r="B190" s="14"/>
      <c r="C190" s="3"/>
      <c r="S190" s="142"/>
      <c r="X190" s="157"/>
      <c r="AL190" s="142"/>
      <c r="AP190" s="142"/>
      <c r="AQ190" s="142"/>
      <c r="AT190" s="142"/>
      <c r="BO190" s="142"/>
      <c r="BX190" s="142"/>
    </row>
    <row r="191" spans="1:76" s="2" customFormat="1">
      <c r="A191" s="82"/>
      <c r="B191" s="14"/>
      <c r="C191" s="3"/>
      <c r="S191" s="142"/>
      <c r="X191" s="157"/>
      <c r="AL191" s="142"/>
      <c r="AP191" s="142"/>
      <c r="AQ191" s="142"/>
      <c r="AT191" s="142"/>
      <c r="BO191" s="142"/>
      <c r="BX191" s="142"/>
    </row>
    <row r="192" spans="1:76" s="2" customFormat="1">
      <c r="A192" s="82"/>
      <c r="B192" s="14"/>
      <c r="C192" s="3"/>
      <c r="S192" s="142"/>
      <c r="X192" s="157"/>
      <c r="AL192" s="142"/>
      <c r="AP192" s="142"/>
      <c r="AQ192" s="142"/>
      <c r="AT192" s="142"/>
      <c r="BO192" s="142"/>
      <c r="BX192" s="142"/>
    </row>
    <row r="193" spans="1:76" s="2" customFormat="1">
      <c r="A193" s="82"/>
      <c r="B193" s="14"/>
      <c r="C193" s="3"/>
      <c r="S193" s="142"/>
      <c r="X193" s="157"/>
      <c r="AL193" s="142"/>
      <c r="AP193" s="142"/>
      <c r="AQ193" s="142"/>
      <c r="AT193" s="142"/>
      <c r="BO193" s="142"/>
      <c r="BX193" s="142"/>
    </row>
    <row r="194" spans="1:76" s="2" customFormat="1">
      <c r="A194" s="82"/>
      <c r="B194" s="14"/>
      <c r="C194" s="3"/>
      <c r="S194" s="142"/>
      <c r="X194" s="157"/>
      <c r="AL194" s="142"/>
      <c r="AP194" s="142"/>
      <c r="AQ194" s="142"/>
      <c r="AT194" s="142"/>
      <c r="BO194" s="142"/>
      <c r="BX194" s="142"/>
    </row>
    <row r="195" spans="1:76" s="2" customFormat="1">
      <c r="A195" s="82"/>
      <c r="B195" s="14"/>
      <c r="C195" s="3"/>
      <c r="S195" s="142"/>
      <c r="X195" s="157"/>
      <c r="AL195" s="142"/>
      <c r="AP195" s="142"/>
      <c r="AQ195" s="142"/>
      <c r="AT195" s="142"/>
      <c r="BO195" s="142"/>
      <c r="BX195" s="142"/>
    </row>
    <row r="196" spans="1:76" s="2" customFormat="1">
      <c r="A196" s="82"/>
      <c r="B196" s="14"/>
      <c r="C196" s="3"/>
      <c r="S196" s="142"/>
      <c r="X196" s="157"/>
      <c r="AL196" s="142"/>
      <c r="AP196" s="142"/>
      <c r="AQ196" s="142"/>
      <c r="AT196" s="142"/>
      <c r="BO196" s="142"/>
      <c r="BX196" s="142"/>
    </row>
    <row r="197" spans="1:76" s="2" customFormat="1">
      <c r="A197" s="82"/>
      <c r="B197" s="14"/>
      <c r="C197" s="3"/>
      <c r="S197" s="142"/>
      <c r="X197" s="157"/>
      <c r="AL197" s="142"/>
      <c r="AP197" s="142"/>
      <c r="AQ197" s="142"/>
      <c r="AT197" s="142"/>
      <c r="BO197" s="142"/>
      <c r="BX197" s="142"/>
    </row>
    <row r="198" spans="1:76" s="2" customFormat="1">
      <c r="A198" s="82"/>
      <c r="B198" s="14"/>
      <c r="C198" s="3"/>
      <c r="S198" s="142"/>
      <c r="X198" s="157"/>
      <c r="AL198" s="142"/>
      <c r="AP198" s="142"/>
      <c r="AQ198" s="142"/>
      <c r="AT198" s="142"/>
      <c r="BO198" s="142"/>
      <c r="BX198" s="142"/>
    </row>
    <row r="199" spans="1:76">
      <c r="X199" s="157"/>
    </row>
    <row r="200" spans="1:76">
      <c r="X200" s="157"/>
    </row>
    <row r="201" spans="1:76">
      <c r="X201" s="157"/>
    </row>
    <row r="202" spans="1:76">
      <c r="X202" s="157"/>
    </row>
    <row r="203" spans="1:76">
      <c r="X203" s="157"/>
    </row>
    <row r="204" spans="1:76">
      <c r="X204" s="157"/>
    </row>
    <row r="205" spans="1:76">
      <c r="X205" s="157"/>
    </row>
    <row r="206" spans="1:76">
      <c r="X206" s="157"/>
    </row>
    <row r="207" spans="1:76">
      <c r="X207" s="157"/>
    </row>
    <row r="208" spans="1:76">
      <c r="X208" s="157"/>
    </row>
    <row r="209" spans="24:24">
      <c r="X209" s="157"/>
    </row>
    <row r="210" spans="24:24">
      <c r="X210" s="157"/>
    </row>
    <row r="211" spans="24:24">
      <c r="X211" s="157"/>
    </row>
    <row r="212" spans="24:24">
      <c r="X212" s="157"/>
    </row>
    <row r="213" spans="24:24">
      <c r="X213" s="157"/>
    </row>
    <row r="214" spans="24:24">
      <c r="X214" s="157"/>
    </row>
    <row r="215" spans="24:24">
      <c r="X215" s="157"/>
    </row>
    <row r="216" spans="24:24">
      <c r="X216" s="157"/>
    </row>
    <row r="217" spans="24:24">
      <c r="X217" s="157"/>
    </row>
    <row r="218" spans="24:24">
      <c r="X218" s="157"/>
    </row>
    <row r="219" spans="24:24">
      <c r="X219" s="157"/>
    </row>
    <row r="220" spans="24:24">
      <c r="X220" s="157"/>
    </row>
    <row r="221" spans="24:24">
      <c r="X221" s="157"/>
    </row>
    <row r="222" spans="24:24">
      <c r="X222" s="157"/>
    </row>
    <row r="223" spans="24:24">
      <c r="X223" s="157"/>
    </row>
    <row r="224" spans="24:24">
      <c r="X224" s="157"/>
    </row>
    <row r="225" spans="24:24">
      <c r="X225" s="157"/>
    </row>
    <row r="226" spans="24:24">
      <c r="X226" s="157"/>
    </row>
    <row r="227" spans="24:24">
      <c r="X227" s="157"/>
    </row>
    <row r="228" spans="24:24">
      <c r="X228" s="157"/>
    </row>
    <row r="229" spans="24:24">
      <c r="X229" s="157"/>
    </row>
    <row r="230" spans="24:24">
      <c r="X230" s="157"/>
    </row>
    <row r="231" spans="24:24">
      <c r="X231" s="157"/>
    </row>
    <row r="232" spans="24:24">
      <c r="X232" s="157"/>
    </row>
    <row r="233" spans="24:24">
      <c r="X233" s="157"/>
    </row>
    <row r="234" spans="24:24">
      <c r="X234" s="157"/>
    </row>
    <row r="235" spans="24:24">
      <c r="X235" s="157"/>
    </row>
    <row r="236" spans="24:24">
      <c r="X236" s="157"/>
    </row>
    <row r="237" spans="24:24">
      <c r="X237" s="157"/>
    </row>
    <row r="238" spans="24:24">
      <c r="X238" s="157"/>
    </row>
    <row r="239" spans="24:24">
      <c r="X239" s="157"/>
    </row>
    <row r="240" spans="24:24">
      <c r="X240" s="157"/>
    </row>
    <row r="241" spans="24:24">
      <c r="X241" s="157"/>
    </row>
    <row r="242" spans="24:24">
      <c r="X242" s="157"/>
    </row>
    <row r="243" spans="24:24">
      <c r="X243" s="157"/>
    </row>
    <row r="244" spans="24:24">
      <c r="X244" s="157"/>
    </row>
    <row r="245" spans="24:24">
      <c r="X245" s="157"/>
    </row>
    <row r="246" spans="24:24">
      <c r="X246" s="157"/>
    </row>
    <row r="247" spans="24:24">
      <c r="X247" s="157"/>
    </row>
    <row r="248" spans="24:24">
      <c r="X248" s="157"/>
    </row>
    <row r="249" spans="24:24">
      <c r="X249" s="157"/>
    </row>
    <row r="250" spans="24:24">
      <c r="X250" s="157"/>
    </row>
    <row r="251" spans="24:24">
      <c r="X251" s="157"/>
    </row>
    <row r="252" spans="24:24">
      <c r="X252" s="157"/>
    </row>
    <row r="253" spans="24:24">
      <c r="X253" s="157"/>
    </row>
    <row r="254" spans="24:24">
      <c r="X254" s="157"/>
    </row>
    <row r="255" spans="24:24">
      <c r="X255" s="157"/>
    </row>
    <row r="256" spans="24:24">
      <c r="X256" s="157"/>
    </row>
    <row r="257" spans="24:24">
      <c r="X257" s="157"/>
    </row>
    <row r="258" spans="24:24">
      <c r="X258" s="157"/>
    </row>
    <row r="259" spans="24:24">
      <c r="X259" s="157"/>
    </row>
    <row r="260" spans="24:24">
      <c r="X260" s="157"/>
    </row>
    <row r="261" spans="24:24">
      <c r="X261" s="157"/>
    </row>
    <row r="262" spans="24:24">
      <c r="X262" s="157"/>
    </row>
    <row r="263" spans="24:24">
      <c r="X263" s="157"/>
    </row>
    <row r="264" spans="24:24">
      <c r="X264" s="157"/>
    </row>
    <row r="265" spans="24:24">
      <c r="X265" s="157"/>
    </row>
    <row r="266" spans="24:24">
      <c r="X266" s="157"/>
    </row>
    <row r="267" spans="24:24">
      <c r="X267" s="157"/>
    </row>
    <row r="268" spans="24:24">
      <c r="X268" s="157"/>
    </row>
    <row r="269" spans="24:24">
      <c r="X269" s="157"/>
    </row>
    <row r="270" spans="24:24">
      <c r="X270" s="157"/>
    </row>
    <row r="271" spans="24:24">
      <c r="X271" s="157"/>
    </row>
    <row r="272" spans="24:24">
      <c r="X272" s="157"/>
    </row>
    <row r="273" spans="24:24">
      <c r="X273" s="157"/>
    </row>
    <row r="274" spans="24:24">
      <c r="X274" s="157"/>
    </row>
    <row r="275" spans="24:24">
      <c r="X275" s="157"/>
    </row>
    <row r="288" spans="24:24">
      <c r="X288" s="157"/>
    </row>
    <row r="289" spans="24:24">
      <c r="X289" s="157"/>
    </row>
    <row r="290" spans="24:24">
      <c r="X290" s="157"/>
    </row>
    <row r="291" spans="24:24">
      <c r="X291" s="157"/>
    </row>
    <row r="292" spans="24:24">
      <c r="X292" s="157"/>
    </row>
    <row r="293" spans="24:24">
      <c r="X293" s="157"/>
    </row>
    <row r="294" spans="24:24">
      <c r="X294" s="157"/>
    </row>
    <row r="295" spans="24:24">
      <c r="X295" s="157"/>
    </row>
    <row r="296" spans="24:24">
      <c r="X296" s="157"/>
    </row>
    <row r="297" spans="24:24">
      <c r="X297" s="157"/>
    </row>
    <row r="298" spans="24:24">
      <c r="X298" s="157"/>
    </row>
    <row r="299" spans="24:24">
      <c r="X299" s="157"/>
    </row>
    <row r="300" spans="24:24">
      <c r="X300" s="157"/>
    </row>
    <row r="301" spans="24:24">
      <c r="X301" s="157"/>
    </row>
    <row r="302" spans="24:24">
      <c r="X302" s="157"/>
    </row>
    <row r="303" spans="24:24">
      <c r="X303" s="157"/>
    </row>
    <row r="304" spans="24:24">
      <c r="X304" s="157"/>
    </row>
    <row r="305" spans="24:24">
      <c r="X305" s="157"/>
    </row>
    <row r="306" spans="24:24">
      <c r="X306" s="157"/>
    </row>
    <row r="307" spans="24:24">
      <c r="X307" s="157"/>
    </row>
    <row r="308" spans="24:24">
      <c r="X308" s="157"/>
    </row>
    <row r="309" spans="24:24">
      <c r="X309" s="157"/>
    </row>
    <row r="310" spans="24:24">
      <c r="X310" s="157"/>
    </row>
    <row r="311" spans="24:24">
      <c r="X311" s="157"/>
    </row>
    <row r="312" spans="24:24">
      <c r="X312" s="157"/>
    </row>
    <row r="313" spans="24:24">
      <c r="X313" s="157"/>
    </row>
    <row r="314" spans="24:24">
      <c r="X314" s="157"/>
    </row>
    <row r="315" spans="24:24">
      <c r="X315" s="157"/>
    </row>
    <row r="316" spans="24:24">
      <c r="X316" s="157"/>
    </row>
    <row r="317" spans="24:24">
      <c r="X317" s="157"/>
    </row>
    <row r="318" spans="24:24">
      <c r="X318" s="157"/>
    </row>
    <row r="319" spans="24:24">
      <c r="X319" s="157"/>
    </row>
    <row r="320" spans="24:24">
      <c r="X320" s="157"/>
    </row>
    <row r="321" spans="24:24">
      <c r="X321" s="157"/>
    </row>
    <row r="322" spans="24:24">
      <c r="X322" s="157"/>
    </row>
    <row r="323" spans="24:24">
      <c r="X323" s="157"/>
    </row>
    <row r="324" spans="24:24">
      <c r="X324" s="157"/>
    </row>
    <row r="325" spans="24:24">
      <c r="X325" s="157"/>
    </row>
    <row r="326" spans="24:24">
      <c r="X326" s="157"/>
    </row>
    <row r="327" spans="24:24">
      <c r="X327" s="157"/>
    </row>
    <row r="328" spans="24:24">
      <c r="X328" s="157"/>
    </row>
    <row r="329" spans="24:24">
      <c r="X329" s="157"/>
    </row>
    <row r="330" spans="24:24">
      <c r="X330" s="157"/>
    </row>
    <row r="331" spans="24:24">
      <c r="X331" s="157"/>
    </row>
    <row r="332" spans="24:24">
      <c r="X332" s="157"/>
    </row>
    <row r="333" spans="24:24">
      <c r="X333" s="157"/>
    </row>
    <row r="334" spans="24:24">
      <c r="X334" s="157"/>
    </row>
    <row r="335" spans="24:24">
      <c r="X335" s="157"/>
    </row>
    <row r="336" spans="24:24">
      <c r="X336" s="157"/>
    </row>
    <row r="337" spans="24:24">
      <c r="X337" s="157"/>
    </row>
    <row r="338" spans="24:24">
      <c r="X338" s="157"/>
    </row>
    <row r="339" spans="24:24">
      <c r="X339" s="157"/>
    </row>
    <row r="340" spans="24:24">
      <c r="X340" s="157"/>
    </row>
    <row r="341" spans="24:24">
      <c r="X341" s="157"/>
    </row>
    <row r="342" spans="24:24">
      <c r="X342" s="157"/>
    </row>
    <row r="343" spans="24:24">
      <c r="X343" s="157"/>
    </row>
    <row r="344" spans="24:24">
      <c r="X344" s="157"/>
    </row>
    <row r="345" spans="24:24">
      <c r="X345" s="157"/>
    </row>
    <row r="346" spans="24:24">
      <c r="X346" s="157"/>
    </row>
    <row r="347" spans="24:24">
      <c r="X347" s="157"/>
    </row>
    <row r="348" spans="24:24">
      <c r="X348" s="157"/>
    </row>
    <row r="349" spans="24:24">
      <c r="X349" s="157"/>
    </row>
    <row r="350" spans="24:24">
      <c r="X350" s="157"/>
    </row>
    <row r="351" spans="24:24">
      <c r="X351" s="157"/>
    </row>
    <row r="352" spans="24:24">
      <c r="X352" s="157"/>
    </row>
    <row r="353" spans="24:24">
      <c r="X353" s="157"/>
    </row>
    <row r="354" spans="24:24">
      <c r="X354" s="157"/>
    </row>
    <row r="355" spans="24:24">
      <c r="X355" s="157"/>
    </row>
    <row r="356" spans="24:24">
      <c r="X356" s="157"/>
    </row>
    <row r="357" spans="24:24">
      <c r="X357" s="157"/>
    </row>
    <row r="358" spans="24:24">
      <c r="X358" s="157"/>
    </row>
    <row r="359" spans="24:24">
      <c r="X359" s="157"/>
    </row>
    <row r="360" spans="24:24">
      <c r="X360" s="157"/>
    </row>
    <row r="361" spans="24:24">
      <c r="X361" s="157"/>
    </row>
    <row r="362" spans="24:24">
      <c r="X362" s="157"/>
    </row>
    <row r="363" spans="24:24">
      <c r="X363" s="157"/>
    </row>
    <row r="364" spans="24:24">
      <c r="X364" s="157"/>
    </row>
    <row r="365" spans="24:24">
      <c r="X365" s="157"/>
    </row>
    <row r="366" spans="24:24">
      <c r="X366" s="157"/>
    </row>
    <row r="367" spans="24:24">
      <c r="X367" s="157"/>
    </row>
    <row r="368" spans="24:24">
      <c r="X368" s="157"/>
    </row>
    <row r="369" spans="24:24">
      <c r="X369" s="157"/>
    </row>
    <row r="370" spans="24:24">
      <c r="X370" s="157"/>
    </row>
    <row r="371" spans="24:24">
      <c r="X371" s="157"/>
    </row>
    <row r="372" spans="24:24">
      <c r="X372" s="157"/>
    </row>
    <row r="373" spans="24:24">
      <c r="X373" s="157"/>
    </row>
    <row r="374" spans="24:24">
      <c r="X374" s="157"/>
    </row>
    <row r="375" spans="24:24">
      <c r="X375" s="157"/>
    </row>
    <row r="376" spans="24:24">
      <c r="X376" s="157"/>
    </row>
    <row r="377" spans="24:24">
      <c r="X377" s="157"/>
    </row>
    <row r="378" spans="24:24">
      <c r="X378" s="157"/>
    </row>
    <row r="379" spans="24:24">
      <c r="X379" s="157"/>
    </row>
    <row r="380" spans="24:24">
      <c r="X380" s="157"/>
    </row>
    <row r="381" spans="24:24">
      <c r="X381" s="157"/>
    </row>
    <row r="382" spans="24:24">
      <c r="X382" s="157"/>
    </row>
    <row r="383" spans="24:24">
      <c r="X383" s="157"/>
    </row>
    <row r="384" spans="24:24">
      <c r="X384" s="157"/>
    </row>
    <row r="385" spans="24:24">
      <c r="X385" s="157"/>
    </row>
    <row r="386" spans="24:24">
      <c r="X386" s="157"/>
    </row>
    <row r="387" spans="24:24">
      <c r="X387" s="157"/>
    </row>
    <row r="388" spans="24:24">
      <c r="X388" s="157"/>
    </row>
    <row r="389" spans="24:24">
      <c r="X389" s="157"/>
    </row>
    <row r="390" spans="24:24">
      <c r="X390" s="157"/>
    </row>
    <row r="391" spans="24:24">
      <c r="X391" s="157"/>
    </row>
    <row r="392" spans="24:24">
      <c r="X392" s="157"/>
    </row>
    <row r="393" spans="24:24">
      <c r="X393" s="157"/>
    </row>
    <row r="394" spans="24:24">
      <c r="X394" s="157"/>
    </row>
    <row r="395" spans="24:24">
      <c r="X395" s="157"/>
    </row>
    <row r="396" spans="24:24">
      <c r="X396" s="157"/>
    </row>
    <row r="397" spans="24:24">
      <c r="X397" s="157"/>
    </row>
    <row r="398" spans="24:24">
      <c r="X398" s="157"/>
    </row>
    <row r="399" spans="24:24">
      <c r="X399" s="157"/>
    </row>
    <row r="400" spans="24:24">
      <c r="X400" s="157"/>
    </row>
    <row r="401" spans="24:24">
      <c r="X401" s="157"/>
    </row>
    <row r="402" spans="24:24">
      <c r="X402" s="157"/>
    </row>
    <row r="403" spans="24:24">
      <c r="X403" s="157"/>
    </row>
    <row r="404" spans="24:24">
      <c r="X404" s="157"/>
    </row>
    <row r="405" spans="24:24">
      <c r="X405" s="157"/>
    </row>
    <row r="406" spans="24:24">
      <c r="X406" s="157"/>
    </row>
    <row r="407" spans="24:24">
      <c r="X407" s="157"/>
    </row>
    <row r="408" spans="24:24">
      <c r="X408" s="157"/>
    </row>
    <row r="409" spans="24:24">
      <c r="X409" s="157"/>
    </row>
    <row r="410" spans="24:24">
      <c r="X410" s="157"/>
    </row>
    <row r="411" spans="24:24">
      <c r="X411" s="157"/>
    </row>
    <row r="412" spans="24:24">
      <c r="X412" s="157"/>
    </row>
    <row r="413" spans="24:24">
      <c r="X413" s="157"/>
    </row>
    <row r="414" spans="24:24">
      <c r="X414" s="157"/>
    </row>
    <row r="415" spans="24:24">
      <c r="X415" s="157"/>
    </row>
    <row r="416" spans="24:24">
      <c r="X416" s="157"/>
    </row>
    <row r="417" spans="24:24">
      <c r="X417" s="157"/>
    </row>
    <row r="418" spans="24:24">
      <c r="X418" s="157"/>
    </row>
    <row r="419" spans="24:24">
      <c r="X419" s="157"/>
    </row>
    <row r="420" spans="24:24">
      <c r="X420" s="157"/>
    </row>
  </sheetData>
  <mergeCells count="1">
    <mergeCell ref="A35:C35"/>
  </mergeCells>
  <phoneticPr fontId="48" type="noConversion"/>
  <printOptions horizontalCentered="1" verticalCentered="1"/>
  <pageMargins left="0.75" right="0.75" top="1" bottom="1" header="0" footer="0"/>
  <pageSetup scale="62" orientation="portrait" horizontalDpi="120" verticalDpi="72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 codeName="Hoja29">
    <tabColor theme="7" tint="0.39997558519241921"/>
  </sheetPr>
  <dimension ref="A1:IV232"/>
  <sheetViews>
    <sheetView zoomScaleNormal="100" workbookViewId="0">
      <pane xSplit="3" ySplit="6" topLeftCell="X17" activePane="bottomRight" state="frozen"/>
      <selection pane="topRight" activeCell="D1" sqref="D1"/>
      <selection pane="bottomLeft" activeCell="A7" sqref="A7"/>
      <selection pane="bottomRight" activeCell="Z29" sqref="Z29"/>
    </sheetView>
  </sheetViews>
  <sheetFormatPr baseColWidth="10" defaultColWidth="11.5546875" defaultRowHeight="13.2"/>
  <cols>
    <col min="1" max="1" width="15.44140625" style="82" customWidth="1"/>
    <col min="2" max="2" width="12.33203125" style="14" customWidth="1"/>
    <col min="3" max="3" width="42.6640625" style="1" customWidth="1"/>
    <col min="4" max="4" width="13.6640625" style="142" customWidth="1"/>
    <col min="5" max="5" width="16.5546875" customWidth="1"/>
    <col min="6" max="6" width="13.6640625" style="142" customWidth="1"/>
    <col min="7" max="7" width="13.6640625" customWidth="1"/>
    <col min="8" max="8" width="12.6640625" style="2" customWidth="1"/>
    <col min="9" max="9" width="16.44140625" style="2" customWidth="1"/>
    <col min="10" max="10" width="11.44140625" style="2" customWidth="1"/>
    <col min="11" max="11" width="13" style="142" customWidth="1"/>
    <col min="12" max="12" width="12.6640625" style="142" customWidth="1"/>
    <col min="13" max="13" width="13.33203125" style="142" customWidth="1"/>
    <col min="14" max="15" width="12.88671875" style="142" bestFit="1" customWidth="1"/>
    <col min="16" max="17" width="12.33203125" bestFit="1" customWidth="1"/>
    <col min="18" max="18" width="12.33203125" customWidth="1"/>
    <col min="19" max="19" width="13.88671875" style="142" bestFit="1" customWidth="1"/>
    <col min="20" max="21" width="11.6640625" customWidth="1"/>
    <col min="22" max="22" width="13.6640625" customWidth="1"/>
    <col min="23" max="23" width="12" style="142" customWidth="1"/>
    <col min="24" max="24" width="13.33203125" customWidth="1"/>
    <col min="25" max="25" width="11.6640625" bestFit="1" customWidth="1"/>
    <col min="26" max="26" width="14.109375" customWidth="1"/>
    <col min="28" max="28" width="13.88671875" customWidth="1"/>
    <col min="29" max="29" width="13.33203125" style="142" bestFit="1" customWidth="1"/>
    <col min="30" max="30" width="13.109375" customWidth="1"/>
    <col min="31" max="31" width="11.6640625" bestFit="1" customWidth="1"/>
    <col min="32" max="34" width="11.6640625" customWidth="1"/>
    <col min="35" max="35" width="14" customWidth="1"/>
    <col min="36" max="36" width="11.6640625" customWidth="1"/>
    <col min="37" max="37" width="13.33203125" style="142" bestFit="1" customWidth="1"/>
    <col min="38" max="38" width="17.88671875" style="142" customWidth="1"/>
    <col min="39" max="39" width="14" bestFit="1" customWidth="1"/>
    <col min="40" max="40" width="13.88671875" style="142" bestFit="1" customWidth="1"/>
    <col min="41" max="42" width="11.6640625" bestFit="1" customWidth="1"/>
    <col min="43" max="43" width="14.6640625" customWidth="1"/>
    <col min="45" max="45" width="13.33203125" bestFit="1" customWidth="1"/>
    <col min="46" max="46" width="13.33203125" customWidth="1"/>
    <col min="47" max="47" width="14.33203125" bestFit="1" customWidth="1"/>
    <col min="48" max="48" width="12.6640625" customWidth="1"/>
    <col min="49" max="49" width="11.5546875" bestFit="1" customWidth="1"/>
    <col min="50" max="50" width="12.33203125" customWidth="1"/>
    <col min="51" max="51" width="11.5546875" bestFit="1" customWidth="1"/>
    <col min="53" max="53" width="11.6640625" bestFit="1" customWidth="1"/>
    <col min="54" max="54" width="11.6640625" customWidth="1"/>
    <col min="55" max="56" width="11.6640625" bestFit="1" customWidth="1"/>
    <col min="58" max="58" width="11.5546875" bestFit="1" customWidth="1"/>
    <col min="59" max="59" width="13.33203125" bestFit="1" customWidth="1"/>
    <col min="60" max="60" width="12.6640625" bestFit="1" customWidth="1"/>
    <col min="61" max="61" width="11.6640625" style="142" bestFit="1" customWidth="1"/>
    <col min="63" max="63" width="12.6640625" customWidth="1"/>
    <col min="65" max="65" width="13.5546875" style="142" customWidth="1"/>
    <col min="69" max="69" width="11.6640625" bestFit="1" customWidth="1"/>
    <col min="71" max="72" width="13.33203125" bestFit="1" customWidth="1"/>
    <col min="73" max="73" width="14.33203125" customWidth="1"/>
    <col min="74" max="74" width="11.6640625" bestFit="1" customWidth="1"/>
    <col min="75" max="75" width="12.33203125" customWidth="1"/>
    <col min="76" max="76" width="15.44140625" customWidth="1"/>
    <col min="77" max="78" width="11.6640625" customWidth="1"/>
    <col min="79" max="79" width="15.44140625" customWidth="1"/>
    <col min="80" max="80" width="14.33203125" bestFit="1" customWidth="1"/>
    <col min="81" max="81" width="13.33203125" bestFit="1" customWidth="1"/>
    <col min="82" max="82" width="11.6640625" bestFit="1" customWidth="1"/>
    <col min="83" max="83" width="13.5546875" style="2" customWidth="1"/>
    <col min="84" max="84" width="13.33203125" style="2" customWidth="1"/>
    <col min="85" max="86" width="14.88671875" style="2" customWidth="1"/>
    <col min="87" max="91" width="13.5546875" style="2" customWidth="1"/>
    <col min="92" max="92" width="11.6640625" style="2" bestFit="1" customWidth="1"/>
    <col min="93" max="95" width="14.33203125" style="2" customWidth="1"/>
    <col min="96" max="96" width="11.44140625" style="2" customWidth="1"/>
    <col min="97" max="97" width="13.44140625" style="2" customWidth="1"/>
    <col min="98" max="98" width="11.44140625" style="2" customWidth="1"/>
    <col min="99" max="99" width="11.6640625" style="2" bestFit="1" customWidth="1"/>
    <col min="100" max="100" width="11.6640625" bestFit="1" customWidth="1"/>
    <col min="101" max="103" width="18.109375" customWidth="1"/>
  </cols>
  <sheetData>
    <row r="1" spans="1:101">
      <c r="A1" s="193" t="s">
        <v>0</v>
      </c>
    </row>
    <row r="2" spans="1:101">
      <c r="A2" s="193" t="s">
        <v>1</v>
      </c>
    </row>
    <row r="3" spans="1:101">
      <c r="A3" s="193" t="s">
        <v>1304</v>
      </c>
      <c r="AM3" s="209"/>
      <c r="CR3" s="2" t="e">
        <f>+#REF!+'CK GASTOS INM MES 1'!CS18+'CK GASTOS INM MES 2'!#REF!</f>
        <v>#REF!</v>
      </c>
    </row>
    <row r="4" spans="1:101">
      <c r="A4" s="193" t="str">
        <f>+'CK GASTOS CLN MES 1'!A4</f>
        <v>INFORME DE EJECUCION PRESUPUESTARIO 2024, EGRESOS</v>
      </c>
      <c r="AM4" s="179"/>
    </row>
    <row r="5" spans="1:101">
      <c r="D5" s="188"/>
      <c r="F5" s="188"/>
      <c r="K5" s="188"/>
      <c r="L5" s="188"/>
      <c r="M5" s="188"/>
      <c r="N5" s="188"/>
      <c r="O5" s="188"/>
      <c r="S5" s="188"/>
      <c r="W5" s="188"/>
      <c r="AC5" s="188"/>
      <c r="AK5" s="188"/>
      <c r="AL5" s="188"/>
      <c r="AN5" s="188"/>
      <c r="BI5" s="188"/>
      <c r="BM5" s="188"/>
      <c r="CE5"/>
      <c r="CL5" s="2">
        <v>200</v>
      </c>
      <c r="CM5" s="2">
        <v>202</v>
      </c>
    </row>
    <row r="6" spans="1:101" s="114" customFormat="1">
      <c r="A6" s="116" t="s">
        <v>4</v>
      </c>
      <c r="B6" s="113" t="s">
        <v>5</v>
      </c>
      <c r="C6" s="113" t="s">
        <v>6</v>
      </c>
      <c r="D6" s="191" t="s">
        <v>7</v>
      </c>
      <c r="E6" s="113" t="s">
        <v>8</v>
      </c>
      <c r="F6" s="191" t="s">
        <v>9</v>
      </c>
      <c r="G6" s="113" t="s">
        <v>10</v>
      </c>
      <c r="H6" s="113" t="s">
        <v>11</v>
      </c>
      <c r="I6" s="113" t="s">
        <v>12</v>
      </c>
      <c r="J6" s="113" t="s">
        <v>13</v>
      </c>
      <c r="K6" s="191" t="s">
        <v>14</v>
      </c>
      <c r="L6" s="191" t="s">
        <v>15</v>
      </c>
      <c r="M6" s="191" t="s">
        <v>16</v>
      </c>
      <c r="N6" s="191" t="s">
        <v>17</v>
      </c>
      <c r="O6" s="191" t="s">
        <v>18</v>
      </c>
      <c r="P6" s="113" t="s">
        <v>19</v>
      </c>
      <c r="Q6" s="113" t="s">
        <v>20</v>
      </c>
      <c r="R6" s="113" t="s">
        <v>21</v>
      </c>
      <c r="S6" s="191" t="s">
        <v>22</v>
      </c>
      <c r="T6" s="113" t="s">
        <v>23</v>
      </c>
      <c r="U6" s="113" t="s">
        <v>25</v>
      </c>
      <c r="V6" s="113" t="s">
        <v>26</v>
      </c>
      <c r="W6" s="191" t="s">
        <v>27</v>
      </c>
      <c r="X6" s="113" t="s">
        <v>28</v>
      </c>
      <c r="Y6" s="113" t="s">
        <v>29</v>
      </c>
      <c r="Z6" s="113" t="s">
        <v>30</v>
      </c>
      <c r="AA6" s="113" t="s">
        <v>31</v>
      </c>
      <c r="AB6" s="113" t="s">
        <v>32</v>
      </c>
      <c r="AC6" s="191" t="s">
        <v>33</v>
      </c>
      <c r="AD6" s="113" t="s">
        <v>34</v>
      </c>
      <c r="AE6" s="113" t="s">
        <v>35</v>
      </c>
      <c r="AF6" s="113" t="s">
        <v>36</v>
      </c>
      <c r="AG6" s="113" t="s">
        <v>37</v>
      </c>
      <c r="AH6" s="113" t="s">
        <v>38</v>
      </c>
      <c r="AI6" s="113" t="s">
        <v>39</v>
      </c>
      <c r="AJ6" s="113" t="s">
        <v>40</v>
      </c>
      <c r="AK6" s="191" t="s">
        <v>41</v>
      </c>
      <c r="AL6" s="191" t="s">
        <v>42</v>
      </c>
      <c r="AM6" s="113" t="s">
        <v>43</v>
      </c>
      <c r="AN6" s="191" t="s">
        <v>44</v>
      </c>
      <c r="AO6" s="113" t="s">
        <v>45</v>
      </c>
      <c r="AP6" s="113" t="s">
        <v>46</v>
      </c>
      <c r="AQ6" s="113" t="s">
        <v>47</v>
      </c>
      <c r="AR6" s="113" t="s">
        <v>48</v>
      </c>
      <c r="AS6" s="113" t="s">
        <v>49</v>
      </c>
      <c r="AT6" s="113" t="s">
        <v>50</v>
      </c>
      <c r="AU6" s="113" t="s">
        <v>51</v>
      </c>
      <c r="AV6" s="113" t="s">
        <v>52</v>
      </c>
      <c r="AW6" s="113" t="s">
        <v>53</v>
      </c>
      <c r="AX6" s="113" t="s">
        <v>54</v>
      </c>
      <c r="AY6" s="113" t="s">
        <v>55</v>
      </c>
      <c r="AZ6" s="113" t="s">
        <v>56</v>
      </c>
      <c r="BA6" s="113" t="s">
        <v>57</v>
      </c>
      <c r="BB6" s="113" t="s">
        <v>58</v>
      </c>
      <c r="BC6" s="113" t="s">
        <v>60</v>
      </c>
      <c r="BD6" s="113" t="s">
        <v>61</v>
      </c>
      <c r="BE6" s="113" t="s">
        <v>62</v>
      </c>
      <c r="BF6" s="113" t="s">
        <v>63</v>
      </c>
      <c r="BG6" s="113" t="s">
        <v>64</v>
      </c>
      <c r="BH6" s="113" t="s">
        <v>65</v>
      </c>
      <c r="BI6" s="191" t="s">
        <v>66</v>
      </c>
      <c r="BJ6" s="113" t="s">
        <v>67</v>
      </c>
      <c r="BK6" s="113" t="s">
        <v>68</v>
      </c>
      <c r="BL6" s="113" t="s">
        <v>69</v>
      </c>
      <c r="BM6" s="191" t="s">
        <v>70</v>
      </c>
      <c r="BN6" s="113" t="s">
        <v>71</v>
      </c>
      <c r="BO6" s="113" t="s">
        <v>72</v>
      </c>
      <c r="BP6" s="113" t="s">
        <v>73</v>
      </c>
      <c r="BQ6" s="113" t="s">
        <v>74</v>
      </c>
      <c r="BR6" s="113" t="s">
        <v>75</v>
      </c>
      <c r="BS6" s="113" t="s">
        <v>76</v>
      </c>
      <c r="BT6" s="113" t="s">
        <v>77</v>
      </c>
      <c r="BU6" s="113" t="s">
        <v>78</v>
      </c>
      <c r="BV6" s="113" t="s">
        <v>79</v>
      </c>
      <c r="BW6" s="113" t="s">
        <v>80</v>
      </c>
      <c r="BX6" s="113" t="s">
        <v>81</v>
      </c>
      <c r="BY6" s="113" t="s">
        <v>82</v>
      </c>
      <c r="BZ6" s="113" t="s">
        <v>83</v>
      </c>
      <c r="CA6" s="113" t="s">
        <v>84</v>
      </c>
      <c r="CB6" s="113" t="s">
        <v>85</v>
      </c>
      <c r="CC6" s="113" t="s">
        <v>86</v>
      </c>
      <c r="CD6" s="113" t="s">
        <v>87</v>
      </c>
      <c r="CE6" s="113" t="s">
        <v>88</v>
      </c>
      <c r="CF6" s="113" t="s">
        <v>89</v>
      </c>
      <c r="CG6" s="113" t="s">
        <v>90</v>
      </c>
      <c r="CH6" s="113" t="s">
        <v>91</v>
      </c>
      <c r="CI6" s="113" t="s">
        <v>92</v>
      </c>
      <c r="CJ6" s="113" t="s">
        <v>93</v>
      </c>
      <c r="CK6" s="113" t="s">
        <v>94</v>
      </c>
      <c r="CL6" s="113" t="s">
        <v>95</v>
      </c>
      <c r="CM6" s="113" t="s">
        <v>95</v>
      </c>
      <c r="CN6" s="113" t="s">
        <v>96</v>
      </c>
      <c r="CO6" s="113" t="s">
        <v>97</v>
      </c>
      <c r="CP6" s="113" t="s">
        <v>98</v>
      </c>
      <c r="CQ6" s="113" t="s">
        <v>228</v>
      </c>
      <c r="CR6" s="113" t="s">
        <v>100</v>
      </c>
      <c r="CS6" s="113" t="s">
        <v>101</v>
      </c>
    </row>
    <row r="7" spans="1:101">
      <c r="A7" s="107"/>
      <c r="B7" s="108"/>
    </row>
    <row r="8" spans="1:101">
      <c r="A8" s="82" t="s">
        <v>243</v>
      </c>
      <c r="B8" s="284" t="s">
        <v>11</v>
      </c>
      <c r="C8" s="284" t="s">
        <v>122</v>
      </c>
      <c r="D8" s="2"/>
      <c r="F8"/>
      <c r="H8" s="307">
        <v>43100</v>
      </c>
      <c r="K8"/>
      <c r="L8" s="2"/>
      <c r="M8"/>
      <c r="N8" s="157"/>
      <c r="O8"/>
      <c r="Q8" s="2"/>
      <c r="R8" s="142"/>
      <c r="S8"/>
      <c r="W8"/>
      <c r="AA8" s="157"/>
      <c r="AC8"/>
      <c r="AD8" s="157"/>
      <c r="AF8" s="157"/>
      <c r="AK8"/>
      <c r="AL8"/>
      <c r="AM8" s="157"/>
      <c r="AN8" s="2"/>
      <c r="AO8" s="157"/>
      <c r="AQ8" s="157"/>
      <c r="BF8" s="157"/>
      <c r="BG8" s="142"/>
      <c r="BI8"/>
      <c r="BM8"/>
      <c r="BT8" s="2"/>
      <c r="BU8" s="157"/>
      <c r="BW8" s="157"/>
      <c r="BZ8" s="157"/>
      <c r="CE8"/>
      <c r="CF8"/>
      <c r="CV8" s="2"/>
      <c r="CW8" s="2"/>
    </row>
    <row r="9" spans="1:101">
      <c r="A9" s="107" t="s">
        <v>1310</v>
      </c>
      <c r="B9" s="656" t="s">
        <v>1311</v>
      </c>
      <c r="C9" s="284" t="s">
        <v>1312</v>
      </c>
      <c r="R9" s="142"/>
    </row>
    <row r="10" spans="1:101">
      <c r="A10" s="287" t="s">
        <v>1313</v>
      </c>
      <c r="B10" s="284" t="s">
        <v>1314</v>
      </c>
      <c r="C10" s="284" t="s">
        <v>1315</v>
      </c>
      <c r="R10" s="142"/>
      <c r="X10" s="142"/>
    </row>
    <row r="11" spans="1:101" ht="13.8">
      <c r="A11" s="107"/>
      <c r="B11" s="535"/>
      <c r="C11" s="534"/>
      <c r="R11" s="142"/>
      <c r="X11" s="142"/>
    </row>
    <row r="12" spans="1:101" ht="15" customHeight="1">
      <c r="A12" s="82" t="s">
        <v>246</v>
      </c>
      <c r="B12" s="284" t="s">
        <v>11</v>
      </c>
      <c r="C12" s="284" t="s">
        <v>122</v>
      </c>
      <c r="E12" s="2"/>
      <c r="F12"/>
      <c r="G12" s="2"/>
      <c r="H12" s="307">
        <v>43100</v>
      </c>
      <c r="J12" s="157"/>
      <c r="K12" s="157"/>
      <c r="L12" s="2"/>
      <c r="M12" s="2"/>
      <c r="O12" s="2"/>
      <c r="P12" s="2"/>
      <c r="Q12" s="142"/>
      <c r="R12" s="2"/>
      <c r="S12" s="2"/>
      <c r="T12" s="2"/>
      <c r="U12" s="2"/>
      <c r="V12" s="2"/>
      <c r="W12" s="2"/>
      <c r="X12" s="2"/>
      <c r="Y12" s="157"/>
      <c r="Z12" s="2"/>
      <c r="AA12" s="157"/>
      <c r="AB12" s="2"/>
      <c r="AC12" s="2"/>
      <c r="AD12" s="2"/>
      <c r="AE12" s="2"/>
      <c r="AF12" s="2"/>
      <c r="AG12" s="2"/>
      <c r="AH12" s="2"/>
      <c r="AI12" s="2"/>
      <c r="AJ12" s="157"/>
      <c r="AK12" s="2"/>
      <c r="AL12" s="2"/>
      <c r="AM12" s="2"/>
      <c r="AN12" s="2"/>
      <c r="AO12" s="157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157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</row>
    <row r="13" spans="1:101" ht="15" customHeight="1">
      <c r="A13" s="235"/>
      <c r="B13" s="284"/>
      <c r="C13" s="284"/>
      <c r="D13" s="239"/>
      <c r="E13" s="74"/>
      <c r="F13" s="157"/>
      <c r="G13" s="74"/>
      <c r="H13" s="74"/>
      <c r="I13" s="74"/>
      <c r="J13" s="74"/>
      <c r="K13" s="157"/>
      <c r="L13" s="157"/>
      <c r="M13" s="157"/>
      <c r="N13" s="157"/>
      <c r="O13" s="157"/>
      <c r="P13" s="74"/>
      <c r="Q13" s="74"/>
      <c r="R13" s="74"/>
      <c r="S13" s="157"/>
      <c r="T13" s="74"/>
      <c r="U13" s="74"/>
      <c r="V13" s="74"/>
      <c r="W13" s="157"/>
      <c r="X13" s="74"/>
      <c r="Y13" s="74"/>
      <c r="Z13" s="74"/>
      <c r="AA13" s="74"/>
      <c r="AB13" s="74"/>
      <c r="AC13" s="157"/>
      <c r="AD13" s="74"/>
      <c r="AE13" s="74"/>
      <c r="AF13" s="74"/>
      <c r="AG13" s="74"/>
      <c r="AH13" s="74"/>
      <c r="AI13" s="74"/>
      <c r="AJ13" s="74"/>
      <c r="AK13" s="157"/>
      <c r="AL13" s="157"/>
      <c r="AM13" s="74"/>
      <c r="AN13" s="157"/>
      <c r="AO13" s="74"/>
      <c r="AP13" s="74"/>
      <c r="AQ13" s="74"/>
      <c r="AR13" s="74"/>
      <c r="AS13" s="156"/>
      <c r="AT13" s="156"/>
      <c r="AU13" s="74"/>
      <c r="AV13" s="74"/>
      <c r="AW13" s="74"/>
      <c r="AX13" s="74"/>
      <c r="AY13" s="74"/>
      <c r="AZ13" s="74"/>
      <c r="BA13" s="74"/>
      <c r="BB13" s="74"/>
      <c r="BC13" s="74"/>
      <c r="BD13" s="74"/>
      <c r="BE13" s="74"/>
      <c r="BF13" s="74"/>
      <c r="BG13" s="74"/>
      <c r="BH13" s="74"/>
      <c r="BI13" s="157"/>
      <c r="BJ13" s="74"/>
      <c r="BK13" s="74"/>
      <c r="BL13" s="74"/>
      <c r="BM13" s="157"/>
      <c r="BN13" s="74"/>
      <c r="BO13" s="74"/>
      <c r="BP13" s="74"/>
      <c r="BQ13" s="74"/>
      <c r="BR13" s="74"/>
      <c r="BS13" s="74"/>
      <c r="BT13" s="74"/>
      <c r="BU13" s="74"/>
      <c r="BV13" s="74"/>
      <c r="BW13" s="74"/>
      <c r="BX13" s="74"/>
      <c r="BY13" s="74"/>
      <c r="BZ13" s="74"/>
      <c r="CA13" s="74"/>
      <c r="CB13" s="74"/>
      <c r="CC13" s="74"/>
      <c r="CD13" s="74"/>
      <c r="CE13" s="74"/>
      <c r="CF13" s="74"/>
      <c r="CG13" s="74"/>
      <c r="CH13" s="74"/>
      <c r="CI13" s="74"/>
      <c r="CJ13" s="74"/>
      <c r="CK13" s="74"/>
      <c r="CL13" s="74"/>
      <c r="CM13" s="74"/>
      <c r="CN13" s="74"/>
      <c r="CO13" s="74"/>
      <c r="CP13" s="74"/>
      <c r="CQ13" s="74"/>
      <c r="CR13" s="74"/>
      <c r="CS13" s="74"/>
    </row>
    <row r="14" spans="1:101" s="309" customFormat="1" ht="15" customHeight="1">
      <c r="A14" s="817" t="s">
        <v>221</v>
      </c>
      <c r="B14" s="817"/>
      <c r="C14" s="817"/>
      <c r="D14" s="308"/>
      <c r="E14" s="659"/>
      <c r="F14" s="660"/>
      <c r="G14" s="659"/>
      <c r="H14" s="661"/>
      <c r="I14" s="659"/>
      <c r="J14" s="659"/>
      <c r="K14" s="660"/>
      <c r="L14" s="660"/>
      <c r="M14" s="660"/>
      <c r="N14" s="660"/>
      <c r="O14" s="660"/>
      <c r="P14" s="659"/>
      <c r="Q14" s="659"/>
      <c r="R14" s="659">
        <v>99841.4</v>
      </c>
      <c r="S14" s="660"/>
      <c r="T14" s="659"/>
      <c r="U14" s="659"/>
      <c r="V14" s="659"/>
      <c r="W14" s="660"/>
      <c r="X14" s="659"/>
      <c r="Y14" s="659"/>
      <c r="Z14" s="659"/>
      <c r="AA14" s="659"/>
      <c r="AB14" s="659"/>
      <c r="AC14" s="660"/>
      <c r="AD14" s="659"/>
      <c r="AE14" s="659"/>
      <c r="AF14" s="659"/>
      <c r="AG14" s="659"/>
      <c r="AH14" s="659"/>
      <c r="AI14" s="659"/>
      <c r="AJ14" s="659"/>
      <c r="AK14" s="660"/>
      <c r="AL14" s="660"/>
      <c r="AM14" s="659"/>
      <c r="AN14" s="660"/>
      <c r="AO14" s="659"/>
      <c r="AP14" s="659"/>
      <c r="AQ14" s="659"/>
      <c r="AR14" s="659"/>
      <c r="AS14" s="659"/>
      <c r="AT14" s="659"/>
      <c r="AU14" s="659"/>
      <c r="AV14" s="659"/>
      <c r="AW14" s="659"/>
      <c r="AX14" s="659"/>
      <c r="AY14" s="659"/>
      <c r="AZ14" s="659"/>
      <c r="BA14" s="659"/>
      <c r="BB14" s="659"/>
      <c r="BC14" s="659"/>
      <c r="BD14" s="659"/>
      <c r="BE14" s="659"/>
      <c r="BF14" s="659"/>
      <c r="BG14" s="659"/>
      <c r="BH14" s="659"/>
      <c r="BI14" s="660"/>
      <c r="BJ14" s="659"/>
      <c r="BK14" s="659"/>
      <c r="BL14" s="659"/>
      <c r="BM14" s="660"/>
      <c r="BN14" s="659"/>
      <c r="BO14" s="659"/>
      <c r="BP14" s="659"/>
      <c r="BQ14" s="659"/>
      <c r="BR14" s="659"/>
      <c r="BS14" s="659"/>
      <c r="BT14" s="659"/>
      <c r="BU14" s="659"/>
      <c r="BV14" s="659"/>
      <c r="BW14" s="659"/>
      <c r="BX14" s="659"/>
      <c r="BY14" s="659"/>
      <c r="BZ14" s="659"/>
      <c r="CA14" s="659"/>
      <c r="CB14" s="659"/>
      <c r="CC14" s="659"/>
      <c r="CD14" s="659"/>
      <c r="CE14" s="659"/>
      <c r="CF14" s="659"/>
      <c r="CG14" s="659"/>
      <c r="CH14" s="659"/>
      <c r="CI14" s="659"/>
      <c r="CJ14" s="659"/>
      <c r="CK14" s="659"/>
      <c r="CL14" s="659"/>
      <c r="CM14" s="659"/>
      <c r="CN14" s="659"/>
      <c r="CO14" s="659"/>
      <c r="CP14" s="659"/>
      <c r="CQ14" s="659"/>
      <c r="CR14" s="659"/>
      <c r="CS14" s="659"/>
      <c r="CT14" s="307"/>
      <c r="CU14" s="307"/>
    </row>
    <row r="15" spans="1:101" ht="15" customHeight="1">
      <c r="A15" s="107" t="s">
        <v>1316</v>
      </c>
      <c r="B15" s="534">
        <v>5035661</v>
      </c>
      <c r="C15" s="534" t="s">
        <v>1306</v>
      </c>
      <c r="D15" s="190"/>
      <c r="E15" s="74"/>
      <c r="G15" s="74"/>
      <c r="H15" s="74"/>
      <c r="I15" s="74"/>
      <c r="J15" s="74"/>
      <c r="P15" s="74"/>
      <c r="Q15" s="74"/>
      <c r="R15" s="74"/>
      <c r="T15" s="74"/>
      <c r="U15" s="74"/>
      <c r="V15" s="74"/>
      <c r="W15" s="142">
        <v>26995</v>
      </c>
      <c r="X15" s="74"/>
      <c r="Y15" s="74"/>
      <c r="Z15" s="74"/>
      <c r="AA15" s="74"/>
      <c r="AB15" s="74"/>
      <c r="AD15" s="74"/>
      <c r="AE15" s="74"/>
      <c r="AF15" s="74"/>
      <c r="AG15" s="74"/>
      <c r="AH15" s="74"/>
      <c r="AI15" s="74"/>
      <c r="AJ15" s="74"/>
      <c r="AM15" s="74"/>
      <c r="AO15" s="74"/>
      <c r="AP15" s="74"/>
      <c r="AQ15" s="74"/>
      <c r="AR15" s="74"/>
      <c r="AS15" s="74"/>
      <c r="AT15" s="74"/>
      <c r="AU15" s="74"/>
      <c r="AV15" s="74"/>
      <c r="AW15" s="74"/>
      <c r="AX15" s="74"/>
      <c r="AY15" s="74"/>
      <c r="AZ15" s="74"/>
      <c r="BA15" s="74"/>
      <c r="BB15" s="74"/>
      <c r="BC15" s="74"/>
      <c r="BD15" s="74"/>
      <c r="BE15" s="74"/>
      <c r="BF15" s="74"/>
      <c r="BG15" s="74"/>
      <c r="BH15" s="74"/>
      <c r="BJ15" s="74"/>
      <c r="BK15" s="74"/>
      <c r="BL15" s="74"/>
      <c r="BN15" s="74"/>
      <c r="BO15" s="74"/>
      <c r="BP15" s="74"/>
      <c r="BQ15" s="74"/>
      <c r="BR15" s="74"/>
      <c r="BS15" s="74"/>
      <c r="BT15" s="74"/>
      <c r="BU15" s="74"/>
      <c r="BV15" s="74"/>
      <c r="BW15" s="74"/>
      <c r="BX15" s="74"/>
      <c r="BY15" s="74"/>
      <c r="BZ15" s="74"/>
      <c r="CA15" s="74"/>
      <c r="CB15" s="74"/>
      <c r="CC15" s="74"/>
      <c r="CD15" s="74"/>
      <c r="CE15" s="74"/>
      <c r="CF15" s="74"/>
      <c r="CG15" s="74"/>
      <c r="CH15" s="74"/>
      <c r="CI15" s="74"/>
      <c r="CJ15" s="74"/>
      <c r="CK15" s="74"/>
      <c r="CL15" s="74"/>
      <c r="CM15" s="74"/>
      <c r="CN15" s="74"/>
      <c r="CO15" s="74"/>
      <c r="CP15" s="74"/>
      <c r="CQ15" s="74"/>
      <c r="CR15" s="74"/>
      <c r="CS15" s="74"/>
    </row>
    <row r="16" spans="1:101" ht="15" customHeight="1">
      <c r="A16" s="107"/>
      <c r="B16" s="284"/>
      <c r="C16" s="284"/>
      <c r="D16" s="190"/>
      <c r="E16" s="76"/>
      <c r="F16" s="190"/>
      <c r="G16" s="76"/>
      <c r="H16" s="76"/>
      <c r="I16" s="76"/>
      <c r="J16" s="74"/>
      <c r="P16" s="74"/>
      <c r="Q16" s="74"/>
      <c r="R16" s="74"/>
      <c r="T16" s="74"/>
      <c r="U16" s="74"/>
      <c r="V16" s="74"/>
      <c r="X16" s="74"/>
      <c r="Y16" s="74"/>
      <c r="Z16" s="74"/>
      <c r="AA16" s="74"/>
      <c r="AB16" s="74"/>
      <c r="AD16" s="74"/>
      <c r="AE16" s="74"/>
      <c r="AF16" s="74"/>
      <c r="AG16" s="74"/>
      <c r="AH16" s="74"/>
      <c r="AI16" s="74"/>
      <c r="AJ16" s="74"/>
      <c r="AM16" s="74"/>
      <c r="AO16" s="74"/>
      <c r="AP16" s="74"/>
      <c r="AQ16" s="74"/>
      <c r="AR16" s="74"/>
      <c r="AS16" s="74"/>
      <c r="AT16" s="74"/>
      <c r="AU16" s="74"/>
      <c r="AV16" s="74"/>
      <c r="AW16" s="74"/>
      <c r="AX16" s="74"/>
      <c r="AY16" s="74"/>
      <c r="AZ16" s="74"/>
      <c r="BA16" s="74"/>
      <c r="BB16" s="74"/>
      <c r="BC16" s="74"/>
      <c r="BD16" s="74"/>
      <c r="BE16" s="74"/>
      <c r="BF16" s="74"/>
      <c r="BG16" s="74"/>
      <c r="BH16" s="74"/>
      <c r="BJ16" s="74"/>
      <c r="BK16" s="74"/>
      <c r="BL16" s="74"/>
      <c r="BN16" s="74"/>
      <c r="BO16" s="74"/>
      <c r="BP16" s="74"/>
      <c r="BQ16" s="74"/>
      <c r="BR16" s="74"/>
      <c r="BS16" s="74"/>
      <c r="BT16" s="74"/>
      <c r="BU16" s="74"/>
      <c r="BV16" s="74"/>
      <c r="BW16" s="74"/>
      <c r="BX16" s="74"/>
      <c r="BY16" s="74"/>
      <c r="BZ16" s="74"/>
      <c r="CA16" s="74"/>
      <c r="CB16" s="74"/>
      <c r="CC16" s="74"/>
      <c r="CD16" s="74"/>
      <c r="CE16" s="74"/>
      <c r="CF16" s="74"/>
      <c r="CG16" s="74"/>
      <c r="CH16" s="74"/>
      <c r="CI16" s="74"/>
      <c r="CJ16" s="74"/>
      <c r="CK16" s="74"/>
      <c r="CL16" s="74"/>
      <c r="CM16" s="74"/>
      <c r="CN16" s="74"/>
      <c r="CO16" s="74"/>
      <c r="CP16" s="74"/>
      <c r="CQ16" s="74"/>
      <c r="CR16" s="74"/>
      <c r="CS16" s="74"/>
    </row>
    <row r="17" spans="1:97" ht="13.8">
      <c r="B17" s="610" t="s">
        <v>130</v>
      </c>
      <c r="C17" s="611" t="s">
        <v>131</v>
      </c>
      <c r="N17" s="142">
        <f>21176-20696</f>
        <v>480</v>
      </c>
    </row>
    <row r="18" spans="1:97" ht="15" customHeight="1">
      <c r="A18" s="107"/>
      <c r="B18" s="610" t="s">
        <v>132</v>
      </c>
      <c r="C18" s="611" t="s">
        <v>133</v>
      </c>
      <c r="E18" s="74"/>
      <c r="G18" s="74"/>
      <c r="H18" s="74"/>
      <c r="I18" s="74"/>
      <c r="J18" s="74"/>
      <c r="M18" s="142">
        <v>391772</v>
      </c>
      <c r="P18" s="74"/>
      <c r="Q18" s="74"/>
      <c r="R18" s="74"/>
      <c r="T18" s="74"/>
      <c r="U18" s="74"/>
      <c r="V18" s="74"/>
      <c r="X18" s="74"/>
      <c r="Y18" s="74"/>
      <c r="Z18" s="74"/>
      <c r="AA18" s="74"/>
      <c r="AB18" s="74"/>
      <c r="AD18" s="74"/>
      <c r="AE18" s="74"/>
      <c r="AF18" s="74"/>
      <c r="AG18" s="74"/>
      <c r="AH18" s="74"/>
      <c r="AI18" s="74"/>
      <c r="AJ18" s="74"/>
      <c r="AM18" s="74"/>
      <c r="AO18" s="74"/>
      <c r="AP18" s="74"/>
      <c r="AQ18" s="74"/>
      <c r="AR18" s="74"/>
      <c r="AS18" s="74"/>
      <c r="AT18" s="74"/>
      <c r="AU18" s="74"/>
      <c r="AV18" s="74"/>
      <c r="AW18" s="74"/>
      <c r="AX18" s="74"/>
      <c r="AY18" s="74"/>
      <c r="AZ18" s="74"/>
      <c r="BA18" s="74"/>
      <c r="BB18" s="74"/>
      <c r="BC18" s="74"/>
      <c r="BD18" s="74"/>
      <c r="BE18" s="74"/>
      <c r="BF18" s="74"/>
      <c r="BG18" s="74"/>
      <c r="BH18" s="74"/>
      <c r="BJ18" s="74"/>
      <c r="BK18" s="74"/>
      <c r="BL18" s="74"/>
      <c r="BN18" s="74"/>
      <c r="BO18" s="74"/>
      <c r="BP18" s="74"/>
      <c r="BQ18" s="74"/>
      <c r="BR18" s="74"/>
      <c r="BS18" s="74"/>
      <c r="BT18" s="74"/>
      <c r="BU18" s="74"/>
      <c r="BV18" s="74"/>
      <c r="BW18" s="74"/>
      <c r="BX18" s="74"/>
      <c r="BY18" s="74"/>
      <c r="BZ18" s="74"/>
      <c r="CA18" s="74"/>
      <c r="CB18" s="74"/>
      <c r="CC18" s="74"/>
      <c r="CD18" s="74"/>
      <c r="CE18" s="74"/>
      <c r="CF18" s="74"/>
      <c r="CG18" s="74"/>
      <c r="CH18" s="74"/>
      <c r="CI18" s="74"/>
      <c r="CJ18" s="74"/>
      <c r="CK18" s="74"/>
      <c r="CL18" s="74"/>
      <c r="CM18" s="74"/>
      <c r="CN18" s="74"/>
      <c r="CO18" s="74"/>
      <c r="CP18" s="74"/>
      <c r="CQ18" s="74"/>
      <c r="CR18" s="74"/>
      <c r="CS18" s="74"/>
    </row>
    <row r="19" spans="1:97" ht="15" customHeight="1">
      <c r="A19" s="107"/>
      <c r="B19" s="610" t="s">
        <v>134</v>
      </c>
      <c r="C19" s="611" t="s">
        <v>135</v>
      </c>
      <c r="E19" s="74"/>
      <c r="G19" s="74"/>
      <c r="H19" s="74"/>
      <c r="I19" s="74"/>
      <c r="J19" s="74"/>
      <c r="O19" s="142">
        <f>229557-224693</f>
        <v>4864</v>
      </c>
      <c r="P19" s="74"/>
      <c r="Q19" s="74"/>
      <c r="R19" s="74"/>
      <c r="T19" s="74"/>
      <c r="U19" s="74"/>
      <c r="V19" s="74"/>
      <c r="X19" s="74"/>
      <c r="Y19" s="74"/>
      <c r="Z19" s="74"/>
      <c r="AA19" s="74"/>
      <c r="AB19" s="74"/>
      <c r="AD19" s="74"/>
      <c r="AE19" s="74"/>
      <c r="AF19" s="74"/>
      <c r="AG19" s="74"/>
      <c r="AH19" s="74"/>
      <c r="AI19" s="74"/>
      <c r="AJ19" s="74"/>
      <c r="AM19" s="74"/>
      <c r="AO19" s="74"/>
      <c r="AP19" s="74"/>
      <c r="AQ19" s="74"/>
      <c r="AR19" s="74"/>
      <c r="AS19" s="74"/>
      <c r="AT19" s="74"/>
      <c r="AU19" s="74"/>
      <c r="AV19" s="74"/>
      <c r="AW19" s="74"/>
      <c r="AX19" s="74"/>
      <c r="AY19" s="74"/>
      <c r="AZ19" s="74"/>
      <c r="BA19" s="74"/>
      <c r="BB19" s="74"/>
      <c r="BC19" s="74"/>
      <c r="BD19" s="74"/>
      <c r="BE19" s="74"/>
      <c r="BF19" s="74"/>
      <c r="BG19" s="74"/>
      <c r="BH19" s="74"/>
      <c r="BJ19" s="74"/>
      <c r="BK19" s="74"/>
      <c r="BL19" s="74"/>
      <c r="BN19" s="74"/>
      <c r="BO19" s="74"/>
      <c r="BP19" s="74"/>
      <c r="BQ19" s="74"/>
      <c r="BR19" s="74"/>
      <c r="BS19" s="74"/>
      <c r="BT19" s="74"/>
      <c r="BU19" s="74"/>
      <c r="BV19" s="74"/>
      <c r="BW19" s="74"/>
      <c r="BX19" s="74"/>
      <c r="BY19" s="74"/>
      <c r="BZ19" s="74"/>
      <c r="CA19" s="74"/>
      <c r="CB19" s="74"/>
      <c r="CC19" s="74"/>
      <c r="CD19" s="74"/>
      <c r="CE19" s="74"/>
      <c r="CF19" s="74"/>
      <c r="CG19" s="74"/>
      <c r="CH19" s="74"/>
      <c r="CI19" s="74"/>
      <c r="CJ19" s="74"/>
      <c r="CK19" s="74"/>
      <c r="CL19" s="74"/>
      <c r="CM19" s="74"/>
      <c r="CN19" s="74"/>
      <c r="CO19" s="74"/>
      <c r="CP19" s="74"/>
      <c r="CQ19" s="74"/>
      <c r="CR19" s="74"/>
      <c r="CS19" s="74"/>
    </row>
    <row r="20" spans="1:97" ht="15" customHeight="1">
      <c r="A20" s="107"/>
      <c r="B20" s="610" t="s">
        <v>136</v>
      </c>
      <c r="C20" s="611" t="s">
        <v>137</v>
      </c>
      <c r="E20" s="74"/>
      <c r="G20" s="74"/>
      <c r="H20" s="74"/>
      <c r="I20" s="74"/>
      <c r="J20" s="74"/>
      <c r="P20" s="74">
        <f>127062-124196</f>
        <v>2866</v>
      </c>
      <c r="Q20" s="74"/>
      <c r="R20" s="74"/>
      <c r="T20" s="74"/>
      <c r="U20" s="74"/>
      <c r="V20" s="74"/>
      <c r="X20" s="74"/>
      <c r="Y20" s="74"/>
      <c r="Z20" s="74"/>
      <c r="AA20" s="74"/>
      <c r="AB20" s="74"/>
      <c r="AD20" s="74"/>
      <c r="AE20" s="74"/>
      <c r="AF20" s="74"/>
      <c r="AG20" s="74"/>
      <c r="AH20" s="74"/>
      <c r="AI20" s="74"/>
      <c r="AJ20" s="74"/>
      <c r="AM20" s="74"/>
      <c r="AO20" s="74"/>
      <c r="AP20" s="74"/>
      <c r="AQ20" s="74"/>
      <c r="AR20" s="74"/>
      <c r="AS20" s="74"/>
      <c r="AT20" s="74"/>
      <c r="AU20" s="74"/>
      <c r="AV20" s="74"/>
      <c r="AW20" s="74"/>
      <c r="AX20" s="74"/>
      <c r="AY20" s="74"/>
      <c r="AZ20" s="74"/>
      <c r="BA20" s="74"/>
      <c r="BB20" s="74"/>
      <c r="BC20" s="74"/>
      <c r="BD20" s="74"/>
      <c r="BE20" s="74"/>
      <c r="BF20" s="74"/>
      <c r="BG20" s="74"/>
      <c r="BH20" s="74"/>
      <c r="BJ20" s="74"/>
      <c r="BK20" s="74"/>
      <c r="BL20" s="74"/>
      <c r="BN20" s="74"/>
      <c r="BO20" s="74"/>
      <c r="BP20" s="74"/>
      <c r="BQ20" s="74"/>
      <c r="BR20" s="74"/>
      <c r="BS20" s="74"/>
      <c r="BT20" s="74"/>
      <c r="BU20" s="74"/>
      <c r="BV20" s="74"/>
      <c r="BW20" s="74"/>
      <c r="BX20" s="74"/>
      <c r="BY20" s="74"/>
      <c r="BZ20" s="74"/>
      <c r="CA20" s="74"/>
      <c r="CB20" s="74"/>
      <c r="CC20" s="74"/>
      <c r="CD20" s="74"/>
      <c r="CE20" s="74"/>
      <c r="CF20" s="74"/>
      <c r="CG20" s="74"/>
      <c r="CH20" s="74"/>
      <c r="CI20" s="74"/>
      <c r="CJ20" s="74"/>
      <c r="CK20" s="74"/>
      <c r="CL20" s="74"/>
      <c r="CM20" s="74"/>
      <c r="CN20" s="74"/>
      <c r="CO20" s="74"/>
      <c r="CP20" s="74"/>
      <c r="CQ20" s="74"/>
      <c r="CR20" s="74"/>
      <c r="CS20" s="74"/>
    </row>
    <row r="21" spans="1:97" ht="15" customHeight="1">
      <c r="A21" s="107"/>
      <c r="B21" s="610" t="s">
        <v>138</v>
      </c>
      <c r="C21" s="611" t="s">
        <v>139</v>
      </c>
      <c r="E21" s="74"/>
      <c r="G21" s="74"/>
      <c r="H21" s="74"/>
      <c r="I21" s="74"/>
      <c r="J21" s="74"/>
      <c r="P21" s="74"/>
      <c r="Q21" s="74">
        <f>63530-62098</f>
        <v>1432</v>
      </c>
      <c r="R21" s="74"/>
      <c r="T21" s="74"/>
      <c r="U21" s="74"/>
      <c r="V21" s="74"/>
      <c r="X21" s="74"/>
      <c r="Y21" s="74"/>
      <c r="Z21" s="74"/>
      <c r="AA21" s="74"/>
      <c r="AB21" s="74"/>
      <c r="AD21" s="74"/>
      <c r="AE21" s="74"/>
      <c r="AF21" s="74"/>
      <c r="AG21" s="74"/>
      <c r="AH21" s="74"/>
      <c r="AI21" s="74"/>
      <c r="AJ21" s="74"/>
      <c r="AM21" s="74"/>
      <c r="AO21" s="74"/>
      <c r="AP21" s="74"/>
      <c r="AQ21" s="74"/>
      <c r="AR21" s="74"/>
      <c r="AS21" s="74"/>
      <c r="AT21" s="74"/>
      <c r="AU21" s="74"/>
      <c r="AV21" s="74"/>
      <c r="AW21" s="74"/>
      <c r="AX21" s="74"/>
      <c r="AY21" s="74"/>
      <c r="AZ21" s="74"/>
      <c r="BA21" s="74"/>
      <c r="BB21" s="74"/>
      <c r="BC21" s="74"/>
      <c r="BD21" s="74"/>
      <c r="BE21" s="74"/>
      <c r="BF21" s="74"/>
      <c r="BG21" s="74"/>
      <c r="BH21" s="74"/>
      <c r="BJ21" s="74"/>
      <c r="BK21" s="74"/>
      <c r="BL21" s="74"/>
      <c r="BN21" s="74"/>
      <c r="BO21" s="74"/>
      <c r="BP21" s="74"/>
      <c r="BQ21" s="74"/>
      <c r="BR21" s="74"/>
      <c r="BS21" s="74"/>
      <c r="BT21" s="74"/>
      <c r="BU21" s="74"/>
      <c r="BV21" s="74"/>
      <c r="BW21" s="74"/>
      <c r="BX21" s="74"/>
      <c r="BY21" s="74"/>
      <c r="BZ21" s="74"/>
      <c r="CA21" s="74"/>
      <c r="CB21" s="74"/>
      <c r="CC21" s="74"/>
      <c r="CD21" s="74"/>
      <c r="CE21" s="74"/>
      <c r="CF21" s="74"/>
      <c r="CG21" s="74"/>
      <c r="CH21" s="74"/>
      <c r="CI21" s="74"/>
      <c r="CJ21" s="74"/>
      <c r="CK21" s="74"/>
      <c r="CL21" s="74"/>
      <c r="CM21" s="74"/>
      <c r="CN21" s="74"/>
      <c r="CO21" s="74"/>
      <c r="CP21" s="74"/>
      <c r="CQ21" s="74"/>
      <c r="CR21" s="74"/>
      <c r="CS21" s="74"/>
    </row>
    <row r="22" spans="1:97" ht="15" customHeight="1">
      <c r="A22" s="107"/>
      <c r="B22" s="187"/>
      <c r="C22" s="533"/>
      <c r="E22" s="74"/>
      <c r="G22" s="74"/>
      <c r="H22" s="74"/>
      <c r="I22" s="74"/>
      <c r="J22" s="74"/>
      <c r="P22" s="74"/>
      <c r="Q22" s="74"/>
      <c r="R22" s="74"/>
      <c r="T22" s="74"/>
      <c r="U22" s="74"/>
      <c r="V22" s="74"/>
      <c r="X22" s="74"/>
      <c r="Y22" s="74"/>
      <c r="Z22" s="74"/>
      <c r="AA22" s="74"/>
      <c r="AB22" s="74"/>
      <c r="AD22" s="74"/>
      <c r="AE22" s="74"/>
      <c r="AF22" s="74"/>
      <c r="AG22" s="74"/>
      <c r="AH22" s="74"/>
      <c r="AI22" s="74"/>
      <c r="AJ22" s="74"/>
      <c r="AM22" s="74"/>
      <c r="AO22" s="74"/>
      <c r="AP22" s="74"/>
      <c r="AQ22" s="74"/>
      <c r="AR22" s="74"/>
      <c r="AS22" s="74"/>
      <c r="AT22" s="74"/>
      <c r="AU22" s="74"/>
      <c r="AV22" s="74"/>
      <c r="AW22" s="74"/>
      <c r="AX22" s="74"/>
      <c r="AY22" s="74"/>
      <c r="AZ22" s="74"/>
      <c r="BA22" s="74"/>
      <c r="BB22" s="74"/>
      <c r="BC22" s="74"/>
      <c r="BD22" s="74"/>
      <c r="BE22" s="74"/>
      <c r="BF22" s="74"/>
      <c r="BG22" s="74"/>
      <c r="BH22" s="74"/>
      <c r="BJ22" s="74"/>
      <c r="BK22" s="74"/>
      <c r="BL22" s="74"/>
      <c r="BN22" s="74"/>
      <c r="BO22" s="74"/>
      <c r="BP22" s="74"/>
      <c r="BQ22" s="74"/>
      <c r="BR22" s="74"/>
      <c r="BS22" s="74"/>
      <c r="BT22" s="74"/>
      <c r="BU22" s="74"/>
      <c r="BV22" s="74"/>
      <c r="BW22" s="74"/>
      <c r="BX22" s="74"/>
      <c r="BY22" s="74"/>
      <c r="BZ22" s="74"/>
      <c r="CA22" s="74"/>
      <c r="CB22" s="74"/>
      <c r="CC22" s="74"/>
      <c r="CD22" s="74"/>
      <c r="CE22" s="74"/>
      <c r="CF22" s="74"/>
      <c r="CG22" s="74"/>
      <c r="CH22" s="74"/>
      <c r="CI22" s="74"/>
      <c r="CJ22" s="74"/>
      <c r="CK22" s="74"/>
      <c r="CL22" s="74"/>
      <c r="CM22" s="74"/>
      <c r="CN22" s="74"/>
      <c r="CO22" s="74"/>
      <c r="CP22" s="74"/>
      <c r="CQ22" s="74"/>
      <c r="CR22" s="74"/>
      <c r="CS22" s="74"/>
    </row>
    <row r="23" spans="1:97" ht="15" customHeight="1">
      <c r="A23" s="107" t="s">
        <v>1317</v>
      </c>
      <c r="B23" s="187"/>
      <c r="C23" s="533" t="s">
        <v>1318</v>
      </c>
      <c r="E23" s="74"/>
      <c r="G23" s="74"/>
      <c r="H23" s="74"/>
      <c r="I23" s="74"/>
      <c r="J23" s="74"/>
      <c r="P23" s="74"/>
      <c r="Q23" s="74"/>
      <c r="R23" s="74"/>
      <c r="T23" s="74"/>
      <c r="U23" s="74"/>
      <c r="V23" s="74"/>
      <c r="X23" s="74"/>
      <c r="Y23" s="74"/>
      <c r="Z23" s="74"/>
      <c r="AA23" s="74"/>
      <c r="AB23" s="74"/>
      <c r="AD23" s="74"/>
      <c r="AE23" s="74"/>
      <c r="AF23" s="74"/>
      <c r="AG23" s="74"/>
      <c r="AH23" s="74"/>
      <c r="AI23" s="74"/>
      <c r="AJ23" s="74"/>
      <c r="AM23" s="74"/>
      <c r="AO23" s="74">
        <v>558066.65</v>
      </c>
      <c r="AP23" s="74">
        <v>894342.53</v>
      </c>
      <c r="AQ23" s="74"/>
      <c r="AR23" s="74"/>
      <c r="AS23" s="74"/>
      <c r="AT23" s="74"/>
      <c r="AU23" s="74"/>
      <c r="AV23" s="74"/>
      <c r="AW23" s="74"/>
      <c r="AX23" s="74"/>
      <c r="AY23" s="74"/>
      <c r="AZ23" s="74"/>
      <c r="BA23" s="74"/>
      <c r="BB23" s="74"/>
      <c r="BC23" s="74"/>
      <c r="BD23" s="74"/>
      <c r="BE23" s="74"/>
      <c r="BF23" s="74"/>
      <c r="BG23" s="74"/>
      <c r="BH23" s="74"/>
      <c r="BJ23" s="74"/>
      <c r="BK23" s="74"/>
      <c r="BL23" s="74"/>
      <c r="BN23" s="74"/>
      <c r="BO23" s="74"/>
      <c r="BP23" s="74"/>
      <c r="BQ23" s="74"/>
      <c r="BR23" s="74"/>
      <c r="BS23" s="74"/>
      <c r="BT23" s="74"/>
      <c r="BU23" s="74"/>
      <c r="BV23" s="74"/>
      <c r="BW23" s="74"/>
      <c r="BX23" s="74"/>
      <c r="BY23" s="74"/>
      <c r="BZ23" s="74"/>
      <c r="CA23" s="74"/>
      <c r="CB23" s="74"/>
      <c r="CC23" s="74"/>
      <c r="CD23" s="74"/>
      <c r="CE23" s="74"/>
      <c r="CF23" s="74"/>
      <c r="CG23" s="74"/>
      <c r="CH23" s="74"/>
      <c r="CI23" s="74"/>
      <c r="CJ23" s="74"/>
      <c r="CK23" s="74"/>
      <c r="CL23" s="74"/>
      <c r="CM23" s="74"/>
      <c r="CN23" s="74"/>
      <c r="CO23" s="74"/>
      <c r="CP23" s="74"/>
      <c r="CQ23" s="74"/>
      <c r="CR23" s="74"/>
      <c r="CS23" s="74"/>
    </row>
    <row r="24" spans="1:97" ht="15" customHeight="1">
      <c r="A24" s="107">
        <v>2196</v>
      </c>
      <c r="B24" s="187"/>
      <c r="C24" s="533" t="s">
        <v>1283</v>
      </c>
      <c r="E24" s="74"/>
      <c r="G24" s="74"/>
      <c r="H24" s="74"/>
      <c r="I24" s="74"/>
      <c r="J24" s="74"/>
      <c r="P24" s="74"/>
      <c r="Q24" s="74"/>
      <c r="R24" s="74"/>
      <c r="T24" s="74"/>
      <c r="U24" s="74"/>
      <c r="V24" s="74"/>
      <c r="X24" s="74"/>
      <c r="Y24" s="74"/>
      <c r="Z24" s="74"/>
      <c r="AA24" s="74"/>
      <c r="AB24" s="74"/>
      <c r="AD24" s="74"/>
      <c r="AE24" s="74"/>
      <c r="AF24" s="74"/>
      <c r="AG24" s="74"/>
      <c r="AH24" s="74"/>
      <c r="AI24" s="74"/>
      <c r="AJ24" s="74"/>
      <c r="AM24" s="74"/>
      <c r="AO24" s="74"/>
      <c r="AP24" s="74"/>
      <c r="AQ24" s="74"/>
      <c r="AR24" s="74"/>
      <c r="AS24" s="74"/>
      <c r="AT24" s="74"/>
      <c r="AU24" s="74"/>
      <c r="AV24" s="74"/>
      <c r="AW24" s="74"/>
      <c r="AX24" s="74"/>
      <c r="AY24" s="74"/>
      <c r="AZ24" s="74"/>
      <c r="BA24" s="74"/>
      <c r="BB24" s="74"/>
      <c r="BC24" s="74"/>
      <c r="BD24" s="74"/>
      <c r="BE24" s="74"/>
      <c r="BF24" s="74"/>
      <c r="BG24" s="74">
        <v>100000</v>
      </c>
      <c r="BH24" s="74"/>
      <c r="BJ24" s="74"/>
      <c r="BK24" s="74"/>
      <c r="BL24" s="74"/>
      <c r="BN24" s="74"/>
      <c r="BO24" s="74"/>
      <c r="BP24" s="74"/>
      <c r="BQ24" s="74"/>
      <c r="BR24" s="74"/>
      <c r="BS24" s="74"/>
      <c r="BT24" s="74"/>
      <c r="BU24" s="74"/>
      <c r="BV24" s="74"/>
      <c r="BW24" s="74"/>
      <c r="BX24" s="74"/>
      <c r="BY24" s="74"/>
      <c r="BZ24" s="74"/>
      <c r="CA24" s="74"/>
      <c r="CB24" s="74"/>
      <c r="CC24" s="74"/>
      <c r="CD24" s="74"/>
      <c r="CE24" s="74"/>
      <c r="CF24" s="74"/>
      <c r="CG24" s="74"/>
      <c r="CH24" s="74"/>
      <c r="CI24" s="74"/>
      <c r="CJ24" s="74"/>
      <c r="CK24" s="74"/>
      <c r="CL24" s="74"/>
      <c r="CM24" s="74"/>
      <c r="CN24" s="74"/>
      <c r="CO24" s="74"/>
      <c r="CP24" s="74"/>
      <c r="CQ24" s="74"/>
      <c r="CR24" s="74"/>
      <c r="CS24" s="74"/>
    </row>
    <row r="25" spans="1:97" ht="15" customHeight="1">
      <c r="A25" s="107"/>
      <c r="B25" s="187"/>
      <c r="C25" s="533"/>
      <c r="E25" s="74"/>
      <c r="G25" s="74"/>
      <c r="H25" s="74"/>
      <c r="I25" s="74"/>
      <c r="J25" s="74"/>
      <c r="P25" s="74"/>
      <c r="Q25" s="74"/>
      <c r="R25" s="74"/>
      <c r="T25" s="74"/>
      <c r="U25" s="74"/>
      <c r="V25" s="74"/>
      <c r="X25" s="74"/>
      <c r="Y25" s="74"/>
      <c r="Z25" s="74"/>
      <c r="AA25" s="74"/>
      <c r="AB25" s="74"/>
      <c r="AD25" s="74"/>
      <c r="AE25" s="74"/>
      <c r="AF25" s="74"/>
      <c r="AG25" s="74"/>
      <c r="AH25" s="74"/>
      <c r="AI25" s="74"/>
      <c r="AJ25" s="74"/>
      <c r="AM25" s="74"/>
      <c r="AO25" s="74"/>
      <c r="AP25" s="74"/>
      <c r="AQ25" s="74"/>
      <c r="AR25" s="74"/>
      <c r="AS25" s="74"/>
      <c r="AT25" s="74"/>
      <c r="AU25" s="74"/>
      <c r="AV25" s="74"/>
      <c r="AW25" s="74"/>
      <c r="AX25" s="74"/>
      <c r="AY25" s="74"/>
      <c r="AZ25" s="74"/>
      <c r="BA25" s="74"/>
      <c r="BB25" s="74"/>
      <c r="BC25" s="74"/>
      <c r="BD25" s="74"/>
      <c r="BE25" s="74"/>
      <c r="BF25" s="74"/>
      <c r="BG25" s="74"/>
      <c r="BH25" s="74"/>
      <c r="BJ25" s="74"/>
      <c r="BK25" s="74"/>
      <c r="BL25" s="74"/>
      <c r="BN25" s="74"/>
      <c r="BO25" s="74"/>
      <c r="BP25" s="74"/>
      <c r="BQ25" s="74"/>
      <c r="BR25" s="74"/>
      <c r="BS25" s="74"/>
      <c r="BT25" s="74"/>
      <c r="BU25" s="74"/>
      <c r="BV25" s="74"/>
      <c r="BW25" s="74"/>
      <c r="BX25" s="74"/>
      <c r="BY25" s="74"/>
      <c r="BZ25" s="74"/>
      <c r="CA25" s="74"/>
      <c r="CB25" s="74"/>
      <c r="CC25" s="74"/>
      <c r="CD25" s="74"/>
      <c r="CE25" s="74"/>
      <c r="CF25" s="74"/>
      <c r="CG25" s="74"/>
      <c r="CH25" s="74"/>
      <c r="CI25" s="74"/>
      <c r="CJ25" s="74"/>
      <c r="CK25" s="74"/>
      <c r="CL25" s="74"/>
      <c r="CM25" s="74"/>
      <c r="CN25" s="74"/>
      <c r="CO25" s="74"/>
      <c r="CP25" s="74"/>
      <c r="CQ25" s="74"/>
      <c r="CR25" s="74"/>
      <c r="CS25" s="74"/>
    </row>
    <row r="26" spans="1:97" ht="15" customHeight="1">
      <c r="A26" s="107"/>
      <c r="B26" s="287"/>
      <c r="C26" s="284" t="s">
        <v>1306</v>
      </c>
      <c r="E26" s="74"/>
      <c r="G26" s="74"/>
      <c r="H26" s="74"/>
      <c r="I26" s="74"/>
      <c r="J26" s="74"/>
      <c r="P26" s="74"/>
      <c r="Q26" s="74"/>
      <c r="R26" s="74"/>
      <c r="T26" s="74"/>
      <c r="U26" s="74"/>
      <c r="V26" s="74"/>
      <c r="W26" s="142">
        <v>12861</v>
      </c>
      <c r="X26" s="74"/>
      <c r="Y26" s="74"/>
      <c r="Z26" s="74"/>
      <c r="AA26" s="74"/>
      <c r="AB26" s="74"/>
      <c r="AD26" s="74"/>
      <c r="AE26" s="74"/>
      <c r="AF26" s="74"/>
      <c r="AG26" s="74"/>
      <c r="AH26" s="74"/>
      <c r="AI26" s="74"/>
      <c r="AJ26" s="74"/>
      <c r="AM26" s="74"/>
      <c r="AO26" s="74"/>
      <c r="AP26" s="74"/>
      <c r="AQ26" s="74"/>
      <c r="AR26" s="74"/>
      <c r="AS26" s="74"/>
      <c r="AT26" s="74"/>
      <c r="AU26" s="74"/>
      <c r="AV26" s="74"/>
      <c r="AW26" s="74"/>
      <c r="AX26" s="74"/>
      <c r="AY26" s="74"/>
      <c r="AZ26" s="74"/>
      <c r="BA26" s="74"/>
      <c r="BB26" s="74"/>
      <c r="BC26" s="74"/>
      <c r="BD26" s="74"/>
      <c r="BE26" s="74"/>
      <c r="BF26" s="74"/>
      <c r="BG26" s="74"/>
      <c r="BH26" s="74"/>
      <c r="BJ26" s="74"/>
      <c r="BK26" s="74"/>
      <c r="BL26" s="74"/>
      <c r="BN26" s="74"/>
      <c r="BO26" s="74"/>
      <c r="BP26" s="74"/>
      <c r="BQ26" s="74"/>
      <c r="BR26" s="74"/>
      <c r="BS26" s="74"/>
      <c r="BT26" s="74"/>
      <c r="BU26" s="74"/>
      <c r="BV26" s="74"/>
      <c r="BW26" s="74"/>
      <c r="BX26" s="74"/>
      <c r="BY26" s="74"/>
      <c r="BZ26" s="74"/>
      <c r="CA26" s="74"/>
      <c r="CB26" s="74"/>
      <c r="CC26" s="74"/>
      <c r="CD26" s="74"/>
      <c r="CE26" s="74"/>
      <c r="CF26" s="74"/>
      <c r="CG26" s="74"/>
      <c r="CH26" s="74"/>
      <c r="CI26" s="74"/>
      <c r="CJ26" s="74"/>
      <c r="CK26" s="74"/>
      <c r="CL26" s="74"/>
      <c r="CM26" s="74"/>
      <c r="CN26" s="74"/>
      <c r="CO26" s="74"/>
      <c r="CP26" s="74"/>
      <c r="CQ26" s="74"/>
      <c r="CR26" s="74"/>
      <c r="CS26" s="74"/>
    </row>
    <row r="27" spans="1:97" ht="15" customHeight="1">
      <c r="A27" s="107"/>
      <c r="B27" s="235"/>
      <c r="C27" s="227" t="s">
        <v>1307</v>
      </c>
      <c r="E27" s="74"/>
      <c r="G27" s="74"/>
      <c r="H27" s="74"/>
      <c r="I27" s="74"/>
      <c r="J27" s="74"/>
      <c r="P27" s="74"/>
      <c r="Q27" s="74"/>
      <c r="R27" s="74"/>
      <c r="T27" s="74"/>
      <c r="U27" s="74"/>
      <c r="V27" s="74"/>
      <c r="X27" s="74">
        <v>270000</v>
      </c>
      <c r="Y27" s="74"/>
      <c r="Z27" s="74"/>
      <c r="AA27" s="74"/>
      <c r="AB27" s="74"/>
      <c r="AD27" s="74"/>
      <c r="AE27" s="74"/>
      <c r="AF27" s="74"/>
      <c r="AG27" s="74"/>
      <c r="AH27" s="74"/>
      <c r="AI27" s="74"/>
      <c r="AJ27" s="74"/>
      <c r="AM27" s="74"/>
      <c r="AO27" s="74"/>
      <c r="AP27" s="74"/>
      <c r="AQ27" s="74"/>
      <c r="AR27" s="74"/>
      <c r="AS27" s="74"/>
      <c r="AT27" s="74"/>
      <c r="AU27" s="74"/>
      <c r="AV27" s="74"/>
      <c r="AW27" s="74"/>
      <c r="AX27" s="74"/>
      <c r="AY27" s="74"/>
      <c r="AZ27" s="74"/>
      <c r="BA27" s="74"/>
      <c r="BB27" s="74"/>
      <c r="BC27" s="74"/>
      <c r="BD27" s="74"/>
      <c r="BE27" s="74"/>
      <c r="BF27" s="74"/>
      <c r="BG27" s="74"/>
      <c r="BH27" s="74"/>
      <c r="BJ27" s="74"/>
      <c r="BK27" s="74"/>
      <c r="BL27" s="74"/>
      <c r="BN27" s="74"/>
      <c r="BO27" s="74"/>
      <c r="BP27" s="74"/>
      <c r="BQ27" s="74"/>
      <c r="BR27" s="74"/>
      <c r="BS27" s="74"/>
      <c r="BT27" s="74"/>
      <c r="BU27" s="74"/>
      <c r="BV27" s="74"/>
      <c r="BW27" s="74"/>
      <c r="BX27" s="74"/>
      <c r="BY27" s="74"/>
      <c r="BZ27" s="74"/>
      <c r="CA27" s="74"/>
      <c r="CB27" s="74"/>
      <c r="CC27" s="74"/>
      <c r="CD27" s="74"/>
      <c r="CE27" s="74"/>
      <c r="CF27" s="74"/>
      <c r="CG27" s="74"/>
      <c r="CH27" s="74"/>
      <c r="CI27" s="74"/>
      <c r="CJ27" s="74"/>
      <c r="CK27" s="74"/>
      <c r="CL27" s="74"/>
      <c r="CM27" s="74"/>
      <c r="CN27" s="74"/>
      <c r="CO27" s="74"/>
      <c r="CP27" s="74"/>
      <c r="CQ27" s="74"/>
      <c r="CR27" s="74"/>
      <c r="CS27" s="74"/>
    </row>
    <row r="28" spans="1:97" ht="15" customHeight="1">
      <c r="A28" s="107"/>
      <c r="B28" s="235"/>
      <c r="C28" s="227"/>
      <c r="E28" s="74"/>
      <c r="G28" s="74"/>
      <c r="H28" s="74"/>
      <c r="I28" s="74"/>
      <c r="J28" s="74"/>
      <c r="P28" s="74"/>
      <c r="Q28" s="74"/>
      <c r="R28" s="74"/>
      <c r="T28" s="74"/>
      <c r="U28" s="74"/>
      <c r="V28" s="74"/>
      <c r="X28" s="74"/>
      <c r="Y28" s="74"/>
      <c r="Z28" s="74"/>
      <c r="AA28" s="74"/>
      <c r="AB28" s="74"/>
      <c r="AD28" s="74"/>
      <c r="AE28" s="74"/>
      <c r="AF28" s="74"/>
      <c r="AG28" s="74"/>
      <c r="AH28" s="74"/>
      <c r="AI28" s="74"/>
      <c r="AJ28" s="74"/>
      <c r="AM28" s="74"/>
      <c r="AO28" s="74"/>
      <c r="AP28" s="74"/>
      <c r="AQ28" s="74"/>
      <c r="AR28" s="74"/>
      <c r="AS28" s="74"/>
      <c r="AT28" s="74"/>
      <c r="AU28" s="74"/>
      <c r="AV28" s="74"/>
      <c r="AW28" s="74"/>
      <c r="AX28" s="74"/>
      <c r="AY28" s="74"/>
      <c r="AZ28" s="74"/>
      <c r="BA28" s="74"/>
      <c r="BB28" s="74"/>
      <c r="BC28" s="74"/>
      <c r="BD28" s="74"/>
      <c r="BE28" s="74"/>
      <c r="BF28" s="74"/>
      <c r="BG28" s="74"/>
      <c r="BH28" s="74"/>
      <c r="BJ28" s="74"/>
      <c r="BK28" s="74"/>
      <c r="BL28" s="74"/>
      <c r="BN28" s="74"/>
      <c r="BO28" s="74"/>
      <c r="BP28" s="74"/>
      <c r="BQ28" s="74"/>
      <c r="BR28" s="74"/>
      <c r="BS28" s="74"/>
      <c r="BT28" s="74"/>
      <c r="BU28" s="74"/>
      <c r="BV28" s="74"/>
      <c r="BW28" s="74"/>
      <c r="BX28" s="74"/>
      <c r="BY28" s="74"/>
      <c r="BZ28" s="74"/>
      <c r="CA28" s="74"/>
      <c r="CB28" s="74"/>
      <c r="CC28" s="74"/>
      <c r="CD28" s="74"/>
      <c r="CE28" s="74"/>
      <c r="CF28" s="74"/>
      <c r="CG28" s="74"/>
      <c r="CH28" s="74"/>
      <c r="CI28" s="74"/>
      <c r="CJ28" s="74"/>
      <c r="CK28" s="74"/>
      <c r="CL28" s="74"/>
      <c r="CM28" s="74"/>
      <c r="CN28" s="74"/>
      <c r="CO28" s="74"/>
      <c r="CP28" s="74"/>
      <c r="CQ28" s="74"/>
      <c r="CR28" s="74"/>
      <c r="CS28" s="74"/>
    </row>
    <row r="29" spans="1:97" ht="15" customHeight="1">
      <c r="A29" s="107"/>
      <c r="B29" s="108"/>
      <c r="C29" s="227"/>
      <c r="E29" s="74"/>
      <c r="G29" s="74"/>
      <c r="H29" s="74"/>
      <c r="I29" s="74"/>
      <c r="J29" s="74"/>
      <c r="P29" s="74"/>
      <c r="Q29" s="74"/>
      <c r="R29" s="74"/>
      <c r="T29" s="74"/>
      <c r="U29" s="74"/>
      <c r="V29" s="74"/>
      <c r="X29" s="74"/>
      <c r="Y29" s="74"/>
      <c r="Z29" s="74"/>
      <c r="AA29" s="74"/>
      <c r="AB29" s="74"/>
      <c r="AD29" s="74"/>
      <c r="AE29" s="74"/>
      <c r="AF29" s="74"/>
      <c r="AG29" s="74"/>
      <c r="AH29" s="74"/>
      <c r="AI29" s="74"/>
      <c r="AJ29" s="74"/>
      <c r="AM29" s="74"/>
      <c r="AO29" s="74"/>
      <c r="AP29" s="74"/>
      <c r="AQ29" s="74"/>
      <c r="AR29" s="74"/>
      <c r="AS29" s="74"/>
      <c r="AT29" s="74"/>
      <c r="AU29" s="74"/>
      <c r="AV29" s="74"/>
      <c r="AW29" s="74"/>
      <c r="AX29" s="74"/>
      <c r="AY29" s="74"/>
      <c r="AZ29" s="74"/>
      <c r="BA29" s="74"/>
      <c r="BB29" s="74"/>
      <c r="BC29" s="74"/>
      <c r="BD29" s="74"/>
      <c r="BE29" s="74"/>
      <c r="BF29" s="74"/>
      <c r="BG29" s="74"/>
      <c r="BH29" s="74"/>
      <c r="BJ29" s="74"/>
      <c r="BK29" s="74"/>
      <c r="BL29" s="74"/>
      <c r="BN29" s="74"/>
      <c r="BO29" s="74"/>
      <c r="BP29" s="74"/>
      <c r="BQ29" s="74"/>
      <c r="BR29" s="74"/>
      <c r="BS29" s="74"/>
      <c r="BT29" s="74"/>
      <c r="BU29" s="74"/>
      <c r="BV29" s="74"/>
      <c r="BW29" s="74"/>
      <c r="BX29" s="74"/>
      <c r="BY29" s="74"/>
      <c r="BZ29" s="74"/>
      <c r="CA29" s="74"/>
      <c r="CB29" s="74"/>
      <c r="CC29" s="74"/>
      <c r="CD29" s="74"/>
      <c r="CE29" s="74"/>
      <c r="CF29" s="74"/>
      <c r="CG29" s="74"/>
      <c r="CH29" s="74"/>
      <c r="CI29" s="74"/>
      <c r="CJ29" s="74"/>
      <c r="CK29" s="74"/>
      <c r="CL29" s="74"/>
      <c r="CM29" s="74"/>
      <c r="CN29" s="74"/>
      <c r="CO29" s="74"/>
      <c r="CP29" s="74"/>
      <c r="CQ29" s="74"/>
      <c r="CR29" s="74"/>
      <c r="CS29" s="74"/>
    </row>
    <row r="30" spans="1:97" ht="15" customHeight="1">
      <c r="A30" s="107"/>
      <c r="B30" s="108"/>
      <c r="C30" s="536"/>
      <c r="E30" s="74"/>
      <c r="G30" s="74"/>
      <c r="H30" s="74"/>
      <c r="I30" s="74"/>
      <c r="J30" s="74"/>
      <c r="P30" s="74"/>
      <c r="Q30" s="74"/>
      <c r="R30" s="74"/>
      <c r="T30" s="74"/>
      <c r="U30" s="74"/>
      <c r="V30" s="74"/>
      <c r="X30" s="74"/>
      <c r="Y30" s="74"/>
      <c r="Z30" s="74"/>
      <c r="AA30" s="74"/>
      <c r="AB30" s="74"/>
      <c r="AD30" s="74"/>
      <c r="AE30" s="74"/>
      <c r="AF30" s="74"/>
      <c r="AG30" s="74"/>
      <c r="AH30" s="74"/>
      <c r="AI30" s="74"/>
      <c r="AJ30" s="74"/>
      <c r="AM30" s="74"/>
      <c r="AO30" s="74"/>
      <c r="AP30" s="74"/>
      <c r="AQ30" s="74"/>
      <c r="AR30" s="74"/>
      <c r="AS30" s="74"/>
      <c r="AT30" s="74"/>
      <c r="AU30" s="74"/>
      <c r="AV30" s="74"/>
      <c r="AW30" s="74"/>
      <c r="AX30" s="74"/>
      <c r="AY30" s="74"/>
      <c r="AZ30" s="74"/>
      <c r="BA30" s="74"/>
      <c r="BB30" s="74"/>
      <c r="BC30" s="74"/>
      <c r="BD30" s="74"/>
      <c r="BE30" s="74"/>
      <c r="BF30" s="74"/>
      <c r="BG30" s="74"/>
      <c r="BH30" s="74"/>
      <c r="BJ30" s="74"/>
      <c r="BK30" s="74"/>
      <c r="BL30" s="74"/>
      <c r="BN30" s="74"/>
      <c r="BO30" s="74"/>
      <c r="BP30" s="74"/>
      <c r="BQ30" s="74"/>
      <c r="BR30" s="74"/>
      <c r="BS30" s="74"/>
      <c r="BT30" s="74"/>
      <c r="BU30" s="74"/>
      <c r="BV30" s="74"/>
      <c r="BW30" s="74"/>
      <c r="BX30" s="74"/>
      <c r="BY30" s="74"/>
      <c r="BZ30" s="74"/>
      <c r="CA30" s="74"/>
      <c r="CB30" s="74"/>
      <c r="CC30" s="74"/>
      <c r="CD30" s="74"/>
      <c r="CE30" s="74"/>
      <c r="CF30" s="74"/>
      <c r="CG30" s="74"/>
      <c r="CH30" s="74"/>
      <c r="CI30" s="74"/>
      <c r="CJ30" s="74"/>
      <c r="CK30" s="74"/>
      <c r="CL30" s="74"/>
      <c r="CM30" s="74"/>
      <c r="CN30" s="74"/>
      <c r="CO30" s="74"/>
      <c r="CP30" s="74"/>
      <c r="CQ30" s="74"/>
      <c r="CR30" s="74"/>
      <c r="CS30" s="74"/>
    </row>
    <row r="31" spans="1:97" ht="15" customHeight="1">
      <c r="A31" s="107"/>
      <c r="C31" s="227"/>
      <c r="E31" s="74"/>
      <c r="G31" s="74"/>
      <c r="H31" s="74"/>
      <c r="I31" s="74"/>
      <c r="J31" s="74"/>
      <c r="P31" s="74"/>
      <c r="Q31" s="74"/>
      <c r="R31" s="74"/>
      <c r="T31" s="74"/>
      <c r="U31" s="74"/>
      <c r="V31" s="74"/>
      <c r="X31" s="74"/>
      <c r="Y31" s="74"/>
      <c r="Z31" s="74"/>
      <c r="AA31" s="74"/>
      <c r="AB31" s="74"/>
      <c r="AD31" s="74"/>
      <c r="AE31" s="74"/>
      <c r="AF31" s="74"/>
      <c r="AG31" s="74"/>
      <c r="AH31" s="74"/>
      <c r="AI31" s="74"/>
      <c r="AJ31" s="74"/>
      <c r="AM31" s="74"/>
      <c r="AO31" s="74"/>
      <c r="AP31" s="74"/>
      <c r="AQ31" s="74"/>
      <c r="AR31" s="74"/>
      <c r="AS31" s="74"/>
      <c r="AT31" s="74"/>
      <c r="AU31" s="74"/>
      <c r="AV31" s="74"/>
      <c r="AW31" s="74"/>
      <c r="AX31" s="74"/>
      <c r="AY31" s="74"/>
      <c r="AZ31" s="74"/>
      <c r="BA31" s="74"/>
      <c r="BB31" s="74"/>
      <c r="BC31" s="74"/>
      <c r="BD31" s="74"/>
      <c r="BE31" s="74"/>
      <c r="BF31" s="74"/>
      <c r="BG31" s="74"/>
      <c r="BH31" s="74"/>
      <c r="BJ31" s="74"/>
      <c r="BK31" s="74"/>
      <c r="BL31" s="74"/>
      <c r="BN31" s="74"/>
      <c r="BO31" s="74"/>
      <c r="BP31" s="74"/>
      <c r="BQ31" s="74"/>
      <c r="BR31" s="74"/>
      <c r="BS31" s="74"/>
      <c r="BT31" s="74"/>
      <c r="BU31" s="74"/>
      <c r="BV31" s="74"/>
      <c r="BW31" s="74"/>
      <c r="BX31" s="74"/>
      <c r="BY31" s="74"/>
      <c r="BZ31" s="74"/>
      <c r="CA31" s="74"/>
      <c r="CB31" s="74"/>
      <c r="CC31" s="74"/>
      <c r="CD31" s="74"/>
      <c r="CE31" s="74"/>
      <c r="CF31" s="74"/>
      <c r="CG31" s="74"/>
      <c r="CH31" s="74"/>
      <c r="CI31" s="74"/>
      <c r="CJ31" s="74"/>
      <c r="CK31" s="74"/>
      <c r="CL31" s="74"/>
      <c r="CM31" s="74"/>
      <c r="CN31" s="74"/>
      <c r="CO31" s="74"/>
      <c r="CP31" s="74"/>
      <c r="CQ31" s="74"/>
      <c r="CR31" s="74"/>
      <c r="CS31" s="74"/>
    </row>
    <row r="32" spans="1:97" ht="15" customHeight="1">
      <c r="A32" s="107"/>
      <c r="B32" s="235"/>
      <c r="C32" s="536"/>
      <c r="E32" s="74"/>
      <c r="G32" s="74"/>
      <c r="H32" s="74"/>
      <c r="I32" s="74"/>
      <c r="J32" s="74"/>
      <c r="P32" s="74"/>
      <c r="Q32" s="74"/>
      <c r="R32" s="74"/>
      <c r="T32" s="74"/>
      <c r="U32" s="74"/>
      <c r="V32" s="74"/>
      <c r="X32" s="74"/>
      <c r="Y32" s="74"/>
      <c r="Z32" s="74"/>
      <c r="AA32" s="74"/>
      <c r="AB32" s="74"/>
      <c r="AD32" s="74"/>
      <c r="AE32" s="74"/>
      <c r="AF32" s="74"/>
      <c r="AG32" s="74"/>
      <c r="AH32" s="74"/>
      <c r="AI32" s="74"/>
      <c r="AJ32" s="74"/>
      <c r="AM32" s="74"/>
      <c r="AO32" s="74"/>
      <c r="AP32" s="74"/>
      <c r="AQ32" s="74"/>
      <c r="AR32" s="74"/>
      <c r="AS32" s="74"/>
      <c r="AT32" s="74"/>
      <c r="AU32" s="74"/>
      <c r="AV32" s="74"/>
      <c r="AW32" s="74"/>
      <c r="AX32" s="74"/>
      <c r="AY32" s="74"/>
      <c r="AZ32" s="74"/>
      <c r="BA32" s="74"/>
      <c r="BB32" s="74"/>
      <c r="BC32" s="74"/>
      <c r="BD32" s="74"/>
      <c r="BE32" s="74"/>
      <c r="BF32" s="74"/>
      <c r="BG32" s="74"/>
      <c r="BH32" s="74"/>
      <c r="BJ32" s="74"/>
      <c r="BK32" s="74"/>
      <c r="BL32" s="74"/>
      <c r="BN32" s="74"/>
      <c r="BO32" s="74"/>
      <c r="BP32" s="74"/>
      <c r="BQ32" s="74"/>
      <c r="BR32" s="74"/>
      <c r="BS32" s="74"/>
      <c r="BT32" s="74"/>
      <c r="BU32" s="74"/>
      <c r="BV32" s="74"/>
      <c r="BW32" s="74"/>
      <c r="BX32" s="74"/>
      <c r="BY32" s="74"/>
      <c r="BZ32" s="74"/>
      <c r="CA32" s="74"/>
      <c r="CB32" s="74"/>
      <c r="CC32" s="74"/>
      <c r="CD32" s="74"/>
      <c r="CE32" s="74"/>
      <c r="CF32" s="74"/>
      <c r="CG32" s="74"/>
      <c r="CH32" s="74"/>
      <c r="CI32" s="74"/>
      <c r="CJ32" s="74"/>
      <c r="CK32" s="74"/>
      <c r="CL32" s="74"/>
      <c r="CM32" s="74"/>
      <c r="CN32" s="74"/>
      <c r="CO32" s="74"/>
      <c r="CP32" s="74"/>
      <c r="CQ32" s="74"/>
      <c r="CR32" s="74"/>
      <c r="CS32" s="74"/>
    </row>
    <row r="33" spans="1:256" ht="15" customHeight="1">
      <c r="A33" s="107"/>
      <c r="B33" s="235"/>
      <c r="C33" s="536"/>
      <c r="E33" s="74"/>
      <c r="G33" s="74"/>
      <c r="H33" s="74"/>
      <c r="I33" s="74"/>
      <c r="J33" s="74"/>
      <c r="P33" s="74"/>
      <c r="Q33" s="74"/>
      <c r="R33" s="74"/>
      <c r="T33" s="74"/>
      <c r="U33" s="74"/>
      <c r="V33" s="74"/>
      <c r="X33" s="74"/>
      <c r="Y33" s="74"/>
      <c r="Z33" s="74"/>
      <c r="AA33" s="74"/>
      <c r="AB33" s="74"/>
      <c r="AD33" s="74"/>
      <c r="AE33" s="74"/>
      <c r="AF33" s="74"/>
      <c r="AG33" s="74"/>
      <c r="AH33" s="74"/>
      <c r="AI33" s="74"/>
      <c r="AJ33" s="74"/>
      <c r="AM33" s="74"/>
      <c r="AO33" s="74"/>
      <c r="AP33" s="74"/>
      <c r="AQ33" s="74"/>
      <c r="AR33" s="74"/>
      <c r="AS33" s="74"/>
      <c r="AT33" s="74"/>
      <c r="AU33" s="74"/>
      <c r="AV33" s="74"/>
      <c r="AW33" s="74"/>
      <c r="AX33" s="74"/>
      <c r="AY33" s="74"/>
      <c r="AZ33" s="74"/>
      <c r="BA33" s="74"/>
      <c r="BB33" s="74"/>
      <c r="BC33" s="74"/>
      <c r="BD33" s="74"/>
      <c r="BE33" s="74"/>
      <c r="BF33" s="74"/>
      <c r="BG33" s="74"/>
      <c r="BH33" s="74"/>
      <c r="BJ33" s="74"/>
      <c r="BK33" s="74"/>
      <c r="BL33" s="74"/>
      <c r="BN33" s="74"/>
      <c r="BO33" s="74"/>
      <c r="BP33" s="74"/>
      <c r="BQ33" s="74"/>
      <c r="BR33" s="74"/>
      <c r="BS33" s="74"/>
      <c r="BT33" s="74"/>
      <c r="BU33" s="74"/>
      <c r="BV33" s="74"/>
      <c r="BW33" s="74"/>
      <c r="BX33" s="74"/>
      <c r="BY33" s="74"/>
      <c r="BZ33" s="74"/>
      <c r="CA33" s="74"/>
      <c r="CB33" s="74"/>
      <c r="CC33" s="74"/>
      <c r="CD33" s="74"/>
      <c r="CE33" s="74"/>
      <c r="CF33" s="74"/>
      <c r="CG33" s="74"/>
      <c r="CH33" s="74"/>
      <c r="CI33" s="74"/>
      <c r="CJ33" s="74"/>
      <c r="CK33" s="74"/>
      <c r="CL33" s="74"/>
      <c r="CM33" s="74"/>
      <c r="CN33" s="74"/>
      <c r="CO33" s="74"/>
      <c r="CP33" s="74"/>
      <c r="CQ33" s="74"/>
      <c r="CR33" s="74"/>
      <c r="CS33" s="74"/>
    </row>
    <row r="34" spans="1:256" ht="15" customHeight="1">
      <c r="A34" s="107"/>
      <c r="B34" s="235"/>
      <c r="C34" s="536"/>
      <c r="E34" s="74"/>
      <c r="G34" s="74"/>
      <c r="H34" s="74"/>
      <c r="I34" s="74"/>
      <c r="J34" s="74"/>
      <c r="P34" s="74"/>
      <c r="Q34" s="74"/>
      <c r="R34" s="74"/>
      <c r="T34" s="74"/>
      <c r="U34" s="74"/>
      <c r="V34" s="74"/>
      <c r="X34" s="74"/>
      <c r="Y34" s="74"/>
      <c r="Z34" s="74"/>
      <c r="AA34" s="74"/>
      <c r="AB34" s="74"/>
      <c r="AD34" s="74"/>
      <c r="AE34" s="74"/>
      <c r="AF34" s="74"/>
      <c r="AG34" s="74"/>
      <c r="AH34" s="74"/>
      <c r="AI34" s="74"/>
      <c r="AJ34" s="74"/>
      <c r="AM34" s="74"/>
      <c r="AO34" s="74"/>
      <c r="AP34" s="74"/>
      <c r="AQ34" s="74"/>
      <c r="AR34" s="74"/>
      <c r="AS34" s="74"/>
      <c r="AT34" s="74"/>
      <c r="AU34" s="74"/>
      <c r="AV34" s="74"/>
      <c r="AW34" s="74"/>
      <c r="AX34" s="74"/>
      <c r="AY34" s="74"/>
      <c r="AZ34" s="74"/>
      <c r="BA34" s="74"/>
      <c r="BB34" s="74"/>
      <c r="BC34" s="74"/>
      <c r="BD34" s="74"/>
      <c r="BE34" s="74"/>
      <c r="BF34" s="74"/>
      <c r="BG34" s="74"/>
      <c r="BH34" s="74"/>
      <c r="BJ34" s="74"/>
      <c r="BK34" s="74"/>
      <c r="BL34" s="74"/>
      <c r="BN34" s="74"/>
      <c r="BO34" s="74"/>
      <c r="BP34" s="74"/>
      <c r="BQ34" s="74"/>
      <c r="BR34" s="74"/>
      <c r="BS34" s="74"/>
      <c r="BT34" s="74"/>
      <c r="BU34" s="74"/>
      <c r="BV34" s="74"/>
      <c r="BW34" s="74"/>
      <c r="BX34" s="74"/>
      <c r="BY34" s="74"/>
      <c r="BZ34" s="74"/>
      <c r="CA34" s="74"/>
      <c r="CB34" s="74"/>
      <c r="CC34" s="74"/>
      <c r="CD34" s="74"/>
      <c r="CE34" s="74"/>
      <c r="CF34" s="74"/>
      <c r="CG34" s="74"/>
      <c r="CH34" s="74"/>
      <c r="CI34" s="74"/>
      <c r="CJ34" s="74"/>
      <c r="CK34" s="74"/>
      <c r="CL34" s="74"/>
      <c r="CM34" s="74"/>
      <c r="CN34" s="74"/>
      <c r="CO34" s="74"/>
      <c r="CP34" s="74"/>
      <c r="CQ34" s="74"/>
      <c r="CR34" s="74"/>
      <c r="CS34" s="74"/>
    </row>
    <row r="35" spans="1:256" ht="15" customHeight="1">
      <c r="A35" s="107"/>
      <c r="B35" s="235"/>
      <c r="C35" s="536"/>
      <c r="E35" s="74"/>
      <c r="G35" s="74"/>
      <c r="H35" s="74"/>
      <c r="I35" s="74"/>
      <c r="J35" s="74"/>
      <c r="P35" s="74"/>
      <c r="Q35" s="74"/>
      <c r="R35" s="74"/>
      <c r="T35" s="74"/>
      <c r="U35" s="74"/>
      <c r="V35" s="74"/>
      <c r="X35" s="74"/>
      <c r="Y35" s="74"/>
      <c r="Z35" s="74"/>
      <c r="AA35" s="74"/>
      <c r="AB35" s="74"/>
      <c r="AD35" s="74"/>
      <c r="AE35" s="74"/>
      <c r="AF35" s="74"/>
      <c r="AG35" s="74"/>
      <c r="AH35" s="74"/>
      <c r="AI35" s="74"/>
      <c r="AJ35" s="74"/>
      <c r="AM35" s="74"/>
      <c r="AO35" s="74"/>
      <c r="AP35" s="74"/>
      <c r="AQ35" s="74"/>
      <c r="AR35" s="74"/>
      <c r="AS35" s="74"/>
      <c r="AT35" s="74"/>
      <c r="AU35" s="74"/>
      <c r="AV35" s="74"/>
      <c r="AW35" s="74"/>
      <c r="AX35" s="74"/>
      <c r="AY35" s="74"/>
      <c r="AZ35" s="74"/>
      <c r="BA35" s="74"/>
      <c r="BB35" s="74"/>
      <c r="BC35" s="74"/>
      <c r="BD35" s="74"/>
      <c r="BE35" s="74"/>
      <c r="BF35" s="74"/>
      <c r="BG35" s="74"/>
      <c r="BH35" s="74"/>
      <c r="BJ35" s="74"/>
      <c r="BK35" s="74"/>
      <c r="BL35" s="74"/>
      <c r="BN35" s="74"/>
      <c r="BO35" s="74"/>
      <c r="BP35" s="74"/>
      <c r="BQ35" s="74"/>
      <c r="BR35" s="74"/>
      <c r="BS35" s="74"/>
      <c r="BT35" s="74"/>
      <c r="BU35" s="74"/>
      <c r="BV35" s="74"/>
      <c r="BW35" s="74"/>
      <c r="BX35" s="74"/>
      <c r="BY35" s="74"/>
      <c r="BZ35" s="74"/>
      <c r="CA35" s="74"/>
      <c r="CB35" s="74"/>
      <c r="CC35" s="74"/>
      <c r="CD35" s="74"/>
      <c r="CE35" s="74"/>
      <c r="CF35" s="74"/>
      <c r="CG35" s="74"/>
      <c r="CH35" s="74"/>
      <c r="CI35" s="74"/>
      <c r="CJ35" s="74"/>
      <c r="CK35" s="74"/>
      <c r="CL35" s="74"/>
      <c r="CM35" s="74"/>
      <c r="CN35" s="74"/>
      <c r="CO35" s="74"/>
      <c r="CP35" s="74"/>
      <c r="CQ35" s="74"/>
      <c r="CR35" s="74"/>
      <c r="CS35" s="74"/>
    </row>
    <row r="36" spans="1:256" ht="15" customHeight="1">
      <c r="A36" s="107"/>
      <c r="B36" s="235"/>
      <c r="C36" s="536"/>
      <c r="E36" s="74"/>
      <c r="G36" s="74"/>
      <c r="H36" s="74"/>
      <c r="I36" s="74"/>
      <c r="J36" s="74"/>
      <c r="P36" s="74"/>
      <c r="Q36" s="74"/>
      <c r="R36" s="74"/>
      <c r="T36" s="74"/>
      <c r="U36" s="74"/>
      <c r="V36" s="74"/>
      <c r="X36" s="74"/>
      <c r="Y36" s="74"/>
      <c r="Z36" s="74"/>
      <c r="AA36" s="74"/>
      <c r="AB36" s="74"/>
      <c r="AD36" s="74"/>
      <c r="AE36" s="74"/>
      <c r="AF36" s="74"/>
      <c r="AG36" s="74"/>
      <c r="AH36" s="74"/>
      <c r="AI36" s="74"/>
      <c r="AJ36" s="74"/>
      <c r="AM36" s="74"/>
      <c r="AO36" s="74"/>
      <c r="AP36" s="74"/>
      <c r="AQ36" s="74"/>
      <c r="AR36" s="74"/>
      <c r="AS36" s="74"/>
      <c r="AT36" s="74"/>
      <c r="AU36" s="74"/>
      <c r="AV36" s="74"/>
      <c r="AW36" s="74"/>
      <c r="AX36" s="74"/>
      <c r="AY36" s="74"/>
      <c r="AZ36" s="74"/>
      <c r="BA36" s="74"/>
      <c r="BB36" s="74"/>
      <c r="BC36" s="74"/>
      <c r="BD36" s="74"/>
      <c r="BE36" s="74"/>
      <c r="BF36" s="74"/>
      <c r="BG36" s="74"/>
      <c r="BH36" s="74"/>
      <c r="BJ36" s="74"/>
      <c r="BK36" s="74"/>
      <c r="BL36" s="74"/>
      <c r="BN36" s="74"/>
      <c r="BO36" s="74"/>
      <c r="BP36" s="74"/>
      <c r="BQ36" s="74"/>
      <c r="BR36" s="74"/>
      <c r="BS36" s="74"/>
      <c r="BT36" s="74"/>
      <c r="BU36" s="74"/>
      <c r="BV36" s="74"/>
      <c r="BW36" s="74"/>
      <c r="BX36" s="74"/>
      <c r="BY36" s="74"/>
      <c r="BZ36" s="74"/>
      <c r="CA36" s="74"/>
      <c r="CB36" s="74"/>
      <c r="CC36" s="74"/>
      <c r="CD36" s="74"/>
      <c r="CE36" s="74"/>
      <c r="CF36" s="74"/>
      <c r="CG36" s="74"/>
      <c r="CH36" s="74"/>
      <c r="CI36" s="74"/>
      <c r="CJ36" s="74"/>
      <c r="CK36" s="74"/>
      <c r="CL36" s="74"/>
      <c r="CM36" s="74"/>
      <c r="CN36" s="74"/>
      <c r="CO36" s="74"/>
      <c r="CP36" s="74"/>
      <c r="CQ36" s="74"/>
      <c r="CR36" s="74"/>
      <c r="CS36" s="74"/>
    </row>
    <row r="37" spans="1:256" ht="15" customHeight="1">
      <c r="A37" s="107"/>
      <c r="B37" s="235"/>
      <c r="C37" s="536"/>
      <c r="E37" s="74"/>
      <c r="G37" s="74"/>
      <c r="H37" s="74"/>
      <c r="I37" s="74"/>
      <c r="J37" s="74"/>
      <c r="P37" s="74"/>
      <c r="Q37" s="74"/>
      <c r="R37" s="74"/>
      <c r="T37" s="74"/>
      <c r="U37" s="74"/>
      <c r="V37" s="74"/>
      <c r="X37" s="74"/>
      <c r="Y37" s="74"/>
      <c r="Z37" s="74"/>
      <c r="AA37" s="74"/>
      <c r="AB37" s="74"/>
      <c r="AD37" s="74"/>
      <c r="AE37" s="74"/>
      <c r="AF37" s="74"/>
      <c r="AG37" s="74"/>
      <c r="AH37" s="74"/>
      <c r="AI37" s="74"/>
      <c r="AJ37" s="74"/>
      <c r="AM37" s="74"/>
      <c r="AO37" s="74"/>
      <c r="AP37" s="74"/>
      <c r="AQ37" s="74"/>
      <c r="AR37" s="74"/>
      <c r="AS37" s="74"/>
      <c r="AT37" s="74"/>
      <c r="AU37" s="74"/>
      <c r="AV37" s="74"/>
      <c r="AW37" s="74"/>
      <c r="AX37" s="74"/>
      <c r="AY37" s="74"/>
      <c r="AZ37" s="74"/>
      <c r="BA37" s="74"/>
      <c r="BB37" s="74"/>
      <c r="BC37" s="74"/>
      <c r="BD37" s="74"/>
      <c r="BE37" s="74"/>
      <c r="BF37" s="74"/>
      <c r="BG37" s="74"/>
      <c r="BH37" s="74"/>
      <c r="BJ37" s="74"/>
      <c r="BK37" s="74"/>
      <c r="BL37" s="74"/>
      <c r="BN37" s="74"/>
      <c r="BO37" s="74"/>
      <c r="BP37" s="74"/>
      <c r="BQ37" s="74"/>
      <c r="BR37" s="74"/>
      <c r="BS37" s="74"/>
      <c r="BT37" s="74"/>
      <c r="BU37" s="74"/>
      <c r="BV37" s="74"/>
      <c r="BW37" s="74"/>
      <c r="BX37" s="74"/>
      <c r="BY37" s="74"/>
      <c r="BZ37" s="74"/>
      <c r="CA37" s="74"/>
      <c r="CB37" s="74"/>
      <c r="CC37" s="74"/>
      <c r="CD37" s="74"/>
      <c r="CE37" s="74"/>
      <c r="CF37" s="74"/>
      <c r="CG37" s="74"/>
      <c r="CH37" s="74"/>
      <c r="CI37" s="74"/>
      <c r="CJ37" s="74"/>
      <c r="CK37" s="74"/>
      <c r="CL37" s="74"/>
      <c r="CM37" s="74"/>
      <c r="CN37" s="74"/>
      <c r="CO37" s="74"/>
      <c r="CP37" s="74"/>
      <c r="CQ37" s="74"/>
      <c r="CR37" s="74"/>
      <c r="CS37" s="74"/>
    </row>
    <row r="38" spans="1:256" ht="15" customHeight="1">
      <c r="A38" s="107"/>
      <c r="B38" s="235"/>
      <c r="C38" s="227"/>
      <c r="E38" s="74"/>
      <c r="G38" s="74"/>
      <c r="H38" s="74"/>
      <c r="I38" s="74"/>
      <c r="J38" s="74"/>
      <c r="P38" s="74"/>
      <c r="Q38" s="74"/>
      <c r="R38" s="74"/>
      <c r="T38" s="74"/>
      <c r="U38" s="74"/>
      <c r="V38" s="74"/>
      <c r="X38" s="74"/>
      <c r="Y38" s="74"/>
      <c r="Z38" s="74"/>
      <c r="AA38" s="74"/>
      <c r="AB38" s="74"/>
      <c r="AD38" s="74"/>
      <c r="AE38" s="74"/>
      <c r="AF38" s="74"/>
      <c r="AG38" s="74"/>
      <c r="AH38" s="74"/>
      <c r="AI38" s="74"/>
      <c r="AJ38" s="74"/>
      <c r="AM38" s="74"/>
      <c r="AO38" s="74"/>
      <c r="AP38" s="74"/>
      <c r="AQ38" s="74"/>
      <c r="AR38" s="74"/>
      <c r="AS38" s="74"/>
      <c r="AT38" s="74"/>
      <c r="AU38" s="74"/>
      <c r="AV38" s="74"/>
      <c r="AW38" s="74"/>
      <c r="AX38" s="74"/>
      <c r="AY38" s="74"/>
      <c r="AZ38" s="74"/>
      <c r="BA38" s="74"/>
      <c r="BB38" s="74"/>
      <c r="BC38" s="74"/>
      <c r="BD38" s="74"/>
      <c r="BE38" s="74"/>
      <c r="BF38" s="74"/>
      <c r="BG38" s="74"/>
      <c r="BH38" s="74"/>
      <c r="BJ38" s="74"/>
      <c r="BK38" s="74"/>
      <c r="BL38" s="74"/>
      <c r="BN38" s="74"/>
      <c r="BO38" s="74"/>
      <c r="BP38" s="74"/>
      <c r="BQ38" s="74"/>
      <c r="BR38" s="74"/>
      <c r="BS38" s="74"/>
      <c r="BT38" s="74"/>
      <c r="BU38" s="74"/>
      <c r="BV38" s="74"/>
      <c r="BW38" s="74"/>
      <c r="BX38" s="74"/>
      <c r="BY38" s="74"/>
      <c r="BZ38" s="74"/>
      <c r="CA38" s="74"/>
      <c r="CB38" s="74"/>
      <c r="CC38" s="74"/>
      <c r="CD38" s="74"/>
      <c r="CE38" s="74"/>
      <c r="CF38" s="74"/>
      <c r="CG38" s="74"/>
      <c r="CH38" s="74"/>
      <c r="CI38" s="74"/>
      <c r="CJ38" s="74"/>
      <c r="CK38" s="74"/>
      <c r="CL38" s="74"/>
      <c r="CM38" s="74"/>
      <c r="CN38" s="74"/>
      <c r="CO38" s="74"/>
      <c r="CP38" s="74"/>
      <c r="CQ38" s="74"/>
      <c r="CR38" s="74"/>
      <c r="CS38" s="74"/>
    </row>
    <row r="39" spans="1:256" ht="15" customHeight="1">
      <c r="A39" s="107"/>
      <c r="B39" s="235"/>
      <c r="C39" s="227"/>
      <c r="E39" s="74"/>
      <c r="G39" s="74"/>
      <c r="H39" s="74"/>
      <c r="I39" s="74"/>
      <c r="J39" s="74"/>
      <c r="P39" s="74"/>
      <c r="Q39" s="74"/>
      <c r="R39" s="74"/>
      <c r="T39" s="74"/>
      <c r="U39" s="74"/>
      <c r="V39" s="74"/>
      <c r="X39" s="74"/>
      <c r="Y39" s="74"/>
      <c r="Z39" s="74"/>
      <c r="AA39" s="74"/>
      <c r="AB39" s="74"/>
      <c r="AD39" s="74"/>
      <c r="AE39" s="74"/>
      <c r="AF39" s="74"/>
      <c r="AG39" s="74"/>
      <c r="AH39" s="74"/>
      <c r="AI39" s="74"/>
      <c r="AJ39" s="74"/>
      <c r="AM39" s="74"/>
      <c r="AO39" s="74"/>
      <c r="AP39" s="74"/>
      <c r="AQ39" s="74"/>
      <c r="AR39" s="74"/>
      <c r="AS39" s="74"/>
      <c r="AT39" s="74"/>
      <c r="AU39" s="74"/>
      <c r="AV39" s="74"/>
      <c r="AW39" s="74"/>
      <c r="AX39" s="74"/>
      <c r="AY39" s="74"/>
      <c r="AZ39" s="74"/>
      <c r="BA39" s="74"/>
      <c r="BB39" s="74"/>
      <c r="BC39" s="74"/>
      <c r="BD39" s="74"/>
      <c r="BE39" s="74"/>
      <c r="BF39" s="74"/>
      <c r="BG39" s="74"/>
      <c r="BH39" s="74"/>
      <c r="BJ39" s="74"/>
      <c r="BK39" s="74"/>
      <c r="BL39" s="74"/>
      <c r="BN39" s="74"/>
      <c r="BO39" s="74"/>
      <c r="BP39" s="74"/>
      <c r="BQ39" s="74"/>
      <c r="BR39" s="74"/>
      <c r="BS39" s="74"/>
      <c r="BT39" s="74"/>
      <c r="BU39" s="74"/>
      <c r="BV39" s="74"/>
      <c r="BW39" s="74"/>
      <c r="BX39" s="74"/>
      <c r="BY39" s="74"/>
      <c r="BZ39" s="74"/>
      <c r="CA39" s="74"/>
      <c r="CB39" s="74"/>
      <c r="CC39" s="74"/>
      <c r="CD39" s="74"/>
      <c r="CE39" s="74"/>
      <c r="CF39" s="74"/>
      <c r="CG39" s="74"/>
      <c r="CH39" s="74"/>
      <c r="CI39" s="74"/>
      <c r="CJ39" s="74"/>
      <c r="CK39" s="74"/>
      <c r="CL39" s="74"/>
      <c r="CM39" s="74"/>
      <c r="CN39" s="74"/>
      <c r="CO39" s="74"/>
      <c r="CP39" s="74"/>
      <c r="CQ39" s="74"/>
      <c r="CR39" s="74"/>
      <c r="CS39" s="74"/>
    </row>
    <row r="40" spans="1:256" ht="12.75" customHeight="1">
      <c r="A40" s="898"/>
      <c r="B40" s="894"/>
      <c r="C40" s="895"/>
      <c r="E40" s="74"/>
      <c r="G40" s="74"/>
      <c r="H40" s="74"/>
      <c r="I40" s="74"/>
      <c r="J40" s="74"/>
      <c r="P40" s="142"/>
      <c r="Q40" s="74"/>
      <c r="R40" s="74"/>
      <c r="T40" s="74"/>
      <c r="U40" s="74"/>
      <c r="V40" s="74"/>
      <c r="X40" s="74"/>
      <c r="Y40" s="74"/>
      <c r="Z40" s="74"/>
      <c r="AA40" s="74"/>
      <c r="AB40" s="74"/>
      <c r="AD40" s="74"/>
      <c r="AE40" s="74"/>
      <c r="AF40" s="74"/>
      <c r="AG40" s="74"/>
      <c r="AH40" s="74"/>
      <c r="AI40" s="74"/>
      <c r="AJ40" s="74"/>
      <c r="AM40" s="74"/>
      <c r="AO40" s="74"/>
      <c r="AP40" s="74"/>
      <c r="AQ40" s="74"/>
      <c r="AR40" s="74"/>
      <c r="AS40" s="74"/>
      <c r="AT40" s="74"/>
      <c r="AU40" s="74"/>
      <c r="AV40" s="74"/>
      <c r="AW40" s="74"/>
      <c r="AX40" s="74"/>
      <c r="AY40" s="74"/>
      <c r="AZ40" s="74"/>
      <c r="BA40" s="74"/>
      <c r="BB40" s="74"/>
      <c r="BC40" s="74"/>
      <c r="BD40" s="74"/>
      <c r="BE40" s="74"/>
      <c r="BF40" s="74"/>
      <c r="BG40" s="74"/>
      <c r="BH40" s="74"/>
      <c r="BJ40" s="74"/>
      <c r="BK40" s="74"/>
      <c r="BL40" s="74"/>
      <c r="BN40" s="74"/>
      <c r="BO40" s="74"/>
      <c r="BP40" s="74"/>
      <c r="BQ40" s="74"/>
      <c r="BR40" s="74"/>
      <c r="BS40" s="74"/>
      <c r="BT40" s="74"/>
      <c r="BU40" s="74"/>
      <c r="BV40" s="74"/>
      <c r="BW40" s="74"/>
      <c r="BX40" s="74"/>
      <c r="BY40" s="74"/>
      <c r="BZ40" s="74"/>
      <c r="CA40" s="74"/>
      <c r="CB40" s="74"/>
      <c r="CC40" s="74"/>
      <c r="CD40" s="74"/>
      <c r="CE40" s="74"/>
      <c r="CF40" s="74"/>
      <c r="CG40" s="74"/>
      <c r="CH40" s="74"/>
      <c r="CI40" s="74"/>
      <c r="CJ40" s="74"/>
      <c r="CK40" s="74"/>
      <c r="CL40" s="74"/>
      <c r="CM40" s="74"/>
      <c r="CN40" s="74"/>
      <c r="CO40" s="74"/>
      <c r="CP40" s="74"/>
      <c r="CQ40" s="74"/>
      <c r="CR40" s="74"/>
      <c r="CS40" s="74"/>
    </row>
    <row r="41" spans="1:256" ht="44.25" customHeight="1">
      <c r="A41" s="898"/>
      <c r="B41" s="894"/>
      <c r="C41" s="895"/>
      <c r="Q41" s="142"/>
      <c r="AM41" s="142"/>
    </row>
    <row r="42" spans="1:256" ht="34.5" customHeight="1">
      <c r="A42" s="898"/>
      <c r="B42" s="896"/>
      <c r="C42" s="896"/>
      <c r="E42" s="74"/>
      <c r="G42" s="74"/>
      <c r="H42" s="74"/>
      <c r="I42" s="74"/>
      <c r="J42" s="74"/>
      <c r="P42" s="74"/>
      <c r="Q42" s="74"/>
      <c r="R42" s="74"/>
      <c r="T42" s="74"/>
      <c r="U42" s="74"/>
      <c r="V42" s="74"/>
      <c r="X42" s="74"/>
      <c r="Y42" s="74"/>
      <c r="Z42" s="74"/>
      <c r="AA42" s="74"/>
      <c r="AB42" s="74"/>
      <c r="AD42" s="74"/>
      <c r="AE42" s="74"/>
      <c r="AF42" s="74"/>
      <c r="AG42" s="74"/>
      <c r="AH42" s="74"/>
      <c r="AI42" s="74"/>
      <c r="AJ42" s="74"/>
      <c r="AM42" s="74"/>
      <c r="AO42" s="74"/>
      <c r="AP42" s="74"/>
      <c r="AQ42" s="74"/>
      <c r="AR42" s="74"/>
      <c r="AS42" s="74"/>
      <c r="AT42" s="74"/>
      <c r="AU42" s="74"/>
      <c r="AV42" s="74"/>
      <c r="AW42" s="74"/>
      <c r="AX42" s="74"/>
      <c r="AY42" s="74"/>
      <c r="AZ42" s="74"/>
      <c r="BA42" s="74"/>
      <c r="BB42" s="74"/>
      <c r="BC42" s="74"/>
      <c r="BD42" s="74"/>
      <c r="BE42" s="74"/>
      <c r="BF42" s="74"/>
      <c r="BG42" s="74"/>
      <c r="BH42" s="74"/>
      <c r="BJ42" s="74"/>
      <c r="BK42" s="74"/>
      <c r="BL42" s="74"/>
      <c r="BN42" s="74"/>
      <c r="BO42" s="74"/>
      <c r="BP42" s="74"/>
      <c r="BQ42" s="74"/>
      <c r="BR42" s="74"/>
      <c r="BS42" s="74"/>
      <c r="BT42" s="74"/>
      <c r="BU42" s="74"/>
      <c r="BV42" s="74"/>
      <c r="BW42" s="74"/>
      <c r="BX42" s="74"/>
      <c r="BY42" s="74"/>
      <c r="BZ42" s="74"/>
      <c r="CA42" s="74"/>
      <c r="CB42" s="74"/>
      <c r="CC42" s="74"/>
      <c r="CD42" s="74"/>
      <c r="CE42" s="74"/>
      <c r="CF42" s="74"/>
      <c r="CG42" s="74"/>
      <c r="CH42" s="74"/>
      <c r="CI42" s="74"/>
      <c r="CJ42" s="74"/>
      <c r="CK42" s="74"/>
      <c r="CL42" s="74"/>
      <c r="CM42" s="74"/>
      <c r="CN42" s="74"/>
      <c r="CO42" s="74"/>
      <c r="CP42" s="74"/>
      <c r="CQ42" s="74"/>
      <c r="CR42" s="74"/>
      <c r="CS42" s="74"/>
    </row>
    <row r="43" spans="1:256" ht="11.25" customHeight="1">
      <c r="A43" s="898"/>
      <c r="B43" s="896"/>
      <c r="C43" s="897"/>
      <c r="E43" s="74"/>
      <c r="G43" s="74"/>
      <c r="H43" s="74"/>
      <c r="I43" s="74"/>
      <c r="J43" s="74"/>
      <c r="P43" s="74"/>
      <c r="Q43" s="74"/>
      <c r="R43" s="74"/>
      <c r="T43" s="74"/>
      <c r="U43" s="74"/>
      <c r="V43" s="74"/>
      <c r="X43" s="74"/>
      <c r="Y43" s="74"/>
      <c r="Z43" s="74"/>
      <c r="AA43" s="74"/>
      <c r="AB43" s="74"/>
      <c r="AD43" s="74"/>
      <c r="AE43" s="74"/>
      <c r="AF43" s="74"/>
      <c r="AG43" s="74"/>
      <c r="AH43" s="74"/>
      <c r="AI43" s="74"/>
      <c r="AJ43" s="74"/>
      <c r="AM43" s="74"/>
      <c r="AO43" s="74"/>
      <c r="AP43" s="74"/>
      <c r="AQ43" s="74"/>
      <c r="AR43" s="74"/>
      <c r="AS43" s="74"/>
      <c r="AT43" s="74"/>
      <c r="AU43" s="74"/>
      <c r="AV43" s="74"/>
      <c r="AW43" s="74"/>
      <c r="AX43" s="74"/>
      <c r="AY43" s="74"/>
      <c r="AZ43" s="74"/>
      <c r="BA43" s="74"/>
      <c r="BB43" s="74"/>
      <c r="BC43" s="74"/>
      <c r="BD43" s="74"/>
      <c r="BE43" s="74"/>
      <c r="BF43" s="74"/>
      <c r="BG43" s="74"/>
      <c r="BH43" s="74"/>
      <c r="BJ43" s="74"/>
      <c r="BK43" s="74"/>
      <c r="BL43" s="74"/>
      <c r="BN43" s="74"/>
      <c r="BO43" s="74"/>
      <c r="BP43" s="74"/>
      <c r="BQ43" s="74"/>
      <c r="BR43" s="74"/>
      <c r="BS43" s="74"/>
      <c r="BT43" s="74"/>
      <c r="BU43" s="74"/>
      <c r="BV43" s="74"/>
      <c r="BW43" s="74"/>
      <c r="BX43" s="74"/>
      <c r="BY43" s="74"/>
      <c r="BZ43" s="74"/>
      <c r="CA43" s="74"/>
      <c r="CB43" s="74"/>
      <c r="CC43" s="74"/>
      <c r="CD43" s="74"/>
      <c r="CE43" s="74"/>
      <c r="CF43" s="74"/>
      <c r="CG43" s="74"/>
      <c r="CH43" s="74"/>
      <c r="CI43" s="74"/>
      <c r="CJ43" s="74"/>
      <c r="CK43" s="74"/>
      <c r="CL43" s="74"/>
      <c r="CM43" s="74"/>
      <c r="CN43" s="74"/>
      <c r="CO43" s="74"/>
      <c r="CP43" s="74"/>
      <c r="CQ43" s="74"/>
      <c r="CR43" s="74"/>
      <c r="CS43" s="74"/>
    </row>
    <row r="44" spans="1:256" ht="15" customHeight="1">
      <c r="A44" s="107"/>
      <c r="B44" s="389"/>
      <c r="C44" s="389"/>
      <c r="E44" s="74"/>
      <c r="G44" s="74"/>
      <c r="H44" s="74"/>
      <c r="I44" s="74"/>
      <c r="J44" s="74"/>
      <c r="L44" s="74"/>
      <c r="M44" s="74"/>
      <c r="N44" s="190"/>
      <c r="O44" s="74"/>
      <c r="P44" s="74"/>
      <c r="Q44" s="74"/>
      <c r="R44" s="74"/>
      <c r="S44" s="74"/>
      <c r="T44" s="74"/>
      <c r="U44" s="74"/>
      <c r="V44" s="74"/>
      <c r="X44" s="74"/>
      <c r="Y44" s="74"/>
      <c r="Z44" s="74"/>
      <c r="AA44" s="74"/>
      <c r="AB44" s="74"/>
      <c r="AD44" s="74"/>
      <c r="AE44" s="74"/>
      <c r="AF44" s="74"/>
      <c r="AG44" s="74"/>
      <c r="AH44" s="74"/>
      <c r="AI44" s="74"/>
      <c r="AJ44" s="74"/>
      <c r="AK44" s="74"/>
      <c r="AL44" s="74"/>
      <c r="AM44" s="74"/>
      <c r="AN44" s="74"/>
      <c r="AO44" s="74"/>
      <c r="AP44" s="74"/>
      <c r="AQ44" s="74"/>
      <c r="AR44" s="74"/>
      <c r="AS44" s="74"/>
      <c r="AT44" s="74"/>
      <c r="AU44" s="74"/>
      <c r="AV44" s="74"/>
      <c r="AW44" s="74"/>
      <c r="AX44" s="74"/>
      <c r="AY44" s="74"/>
      <c r="AZ44" s="74"/>
      <c r="BA44" s="74"/>
      <c r="BB44" s="74"/>
      <c r="BC44" s="74"/>
      <c r="BD44" s="74"/>
      <c r="BE44" s="74"/>
      <c r="BF44" s="74"/>
      <c r="BG44" s="74"/>
      <c r="BH44" s="74"/>
      <c r="BI44" s="74"/>
      <c r="BJ44" s="74"/>
      <c r="BK44" s="74"/>
      <c r="BL44" s="74"/>
      <c r="BN44" s="74"/>
      <c r="BO44" s="74"/>
      <c r="BP44" s="74"/>
      <c r="BQ44" s="74"/>
      <c r="BR44" s="74"/>
      <c r="BS44" s="74"/>
      <c r="BT44" s="74"/>
      <c r="BU44" s="74"/>
      <c r="BV44" s="74"/>
      <c r="BW44" s="74"/>
      <c r="BX44" s="74"/>
      <c r="BY44" s="74"/>
      <c r="BZ44" s="74"/>
      <c r="CA44" s="74"/>
      <c r="CB44" s="74"/>
      <c r="CC44" s="74"/>
      <c r="CD44" s="74"/>
      <c r="CE44" s="74"/>
      <c r="CF44" s="74"/>
      <c r="CG44" s="74"/>
      <c r="CH44" s="74"/>
      <c r="CI44" s="74"/>
      <c r="CJ44" s="74"/>
      <c r="CK44" s="74"/>
      <c r="CL44" s="74"/>
      <c r="CM44" s="74"/>
      <c r="CN44" s="74"/>
      <c r="CO44" s="74"/>
      <c r="CP44" s="74"/>
      <c r="CQ44" s="74"/>
      <c r="CR44" s="74"/>
      <c r="CS44" s="74"/>
    </row>
    <row r="45" spans="1:256">
      <c r="A45" s="107"/>
      <c r="B45" s="389"/>
      <c r="C45" s="389"/>
    </row>
    <row r="46" spans="1:256" ht="15" customHeight="1">
      <c r="A46" s="107"/>
      <c r="B46" s="389"/>
      <c r="C46" s="389"/>
      <c r="E46" s="157"/>
      <c r="F46" s="157"/>
      <c r="G46" s="157"/>
      <c r="H46" s="157"/>
      <c r="I46" s="157"/>
      <c r="J46" s="157"/>
      <c r="K46" s="157"/>
      <c r="L46" s="157"/>
      <c r="M46" s="157"/>
      <c r="N46" s="157"/>
      <c r="O46" s="157"/>
      <c r="P46" s="157"/>
      <c r="Q46" s="157"/>
      <c r="R46" s="157"/>
      <c r="S46" s="157"/>
      <c r="T46" s="157"/>
      <c r="U46" s="157"/>
      <c r="V46" s="157"/>
      <c r="W46" s="157"/>
      <c r="X46" s="157"/>
      <c r="Y46" s="157"/>
      <c r="Z46" s="157"/>
      <c r="AA46" s="157"/>
      <c r="AB46" s="157"/>
      <c r="AC46" s="157"/>
      <c r="AD46" s="157"/>
      <c r="AE46" s="157"/>
      <c r="AF46" s="157"/>
      <c r="AG46" s="157"/>
      <c r="AH46" s="157"/>
      <c r="AI46" s="157"/>
      <c r="AJ46" s="157"/>
      <c r="AK46" s="157"/>
      <c r="AL46" s="157"/>
      <c r="AM46" s="157"/>
      <c r="AN46" s="157"/>
      <c r="AO46" s="157"/>
      <c r="AP46" s="157"/>
      <c r="AQ46" s="157"/>
      <c r="AR46" s="157"/>
      <c r="AS46" s="157"/>
      <c r="AT46" s="157"/>
      <c r="AU46" s="157"/>
      <c r="AV46" s="157"/>
      <c r="AW46" s="157"/>
      <c r="AX46" s="157"/>
      <c r="AY46" s="157"/>
      <c r="AZ46" s="157"/>
      <c r="BA46" s="157"/>
      <c r="BB46" s="157"/>
      <c r="BC46" s="157"/>
      <c r="BD46" s="157"/>
      <c r="BE46" s="157"/>
      <c r="BF46" s="157"/>
      <c r="BG46" s="157"/>
      <c r="BH46" s="157"/>
      <c r="BI46" s="157"/>
      <c r="BJ46" s="157"/>
      <c r="BK46" s="157"/>
      <c r="BL46" s="157"/>
      <c r="BM46" s="157"/>
      <c r="BN46" s="157"/>
      <c r="BO46" s="157"/>
      <c r="BP46" s="157"/>
      <c r="BQ46" s="157"/>
      <c r="BR46" s="157"/>
      <c r="BS46" s="157"/>
      <c r="BT46" s="157"/>
      <c r="BU46" s="157"/>
      <c r="BV46" s="157"/>
      <c r="BW46" s="157"/>
      <c r="BX46" s="157"/>
      <c r="BY46" s="157"/>
      <c r="BZ46" s="157"/>
      <c r="CA46" s="157"/>
      <c r="CB46" s="157"/>
      <c r="CC46" s="157"/>
      <c r="CD46" s="157"/>
      <c r="CE46" s="157"/>
      <c r="CF46" s="157"/>
      <c r="CG46" s="157"/>
      <c r="CH46" s="157"/>
      <c r="CI46" s="157"/>
      <c r="CJ46" s="157"/>
      <c r="CK46" s="157"/>
      <c r="CL46" s="157"/>
      <c r="CM46" s="157"/>
      <c r="CN46" s="157"/>
      <c r="CO46" s="157"/>
      <c r="CP46" s="157"/>
      <c r="CQ46" s="157"/>
      <c r="CR46" s="157"/>
      <c r="CS46" s="157"/>
      <c r="CT46" s="157"/>
      <c r="CU46" s="157"/>
      <c r="CV46" s="157"/>
      <c r="CW46" s="157"/>
      <c r="CX46" s="157"/>
      <c r="CY46" s="157"/>
      <c r="CZ46" s="157"/>
      <c r="DA46" s="157"/>
      <c r="DB46" s="157"/>
      <c r="DC46" s="157"/>
      <c r="DD46" s="157"/>
      <c r="DE46" s="157"/>
      <c r="DF46" s="157"/>
      <c r="DG46" s="157"/>
      <c r="DH46" s="157"/>
      <c r="DI46" s="157"/>
      <c r="DJ46" s="157"/>
      <c r="DK46" s="157"/>
      <c r="DL46" s="157"/>
      <c r="DM46" s="157"/>
      <c r="DN46" s="157"/>
      <c r="DO46" s="157"/>
      <c r="DP46" s="157"/>
      <c r="DQ46" s="157"/>
      <c r="DR46" s="157"/>
      <c r="DS46" s="157"/>
      <c r="DT46" s="157"/>
      <c r="DU46" s="157"/>
      <c r="DV46" s="157"/>
      <c r="DW46" s="157"/>
      <c r="DX46" s="157"/>
      <c r="DY46" s="157"/>
      <c r="DZ46" s="157"/>
      <c r="EA46" s="157"/>
      <c r="EB46" s="157"/>
      <c r="EC46" s="157"/>
      <c r="ED46" s="157"/>
      <c r="EE46" s="157"/>
      <c r="EF46" s="157"/>
      <c r="EG46" s="157"/>
      <c r="EH46" s="157"/>
      <c r="EI46" s="157"/>
      <c r="EJ46" s="157"/>
      <c r="EK46" s="157"/>
      <c r="EL46" s="157"/>
      <c r="EM46" s="157"/>
      <c r="EN46" s="157"/>
      <c r="EO46" s="157"/>
      <c r="EP46" s="157"/>
      <c r="EQ46" s="157"/>
      <c r="ER46" s="157"/>
      <c r="ES46" s="157"/>
      <c r="ET46" s="157"/>
      <c r="EU46" s="157"/>
      <c r="EV46" s="157"/>
      <c r="EW46" s="157"/>
      <c r="EX46" s="157"/>
      <c r="EY46" s="157"/>
      <c r="EZ46" s="157"/>
      <c r="FA46" s="157"/>
      <c r="FB46" s="157"/>
      <c r="FC46" s="157"/>
      <c r="FD46" s="157"/>
      <c r="FE46" s="157"/>
      <c r="FF46" s="157"/>
      <c r="FG46" s="157"/>
      <c r="FH46" s="157"/>
      <c r="FI46" s="157"/>
      <c r="FJ46" s="157"/>
      <c r="FK46" s="157"/>
      <c r="FL46" s="157"/>
      <c r="FM46" s="157"/>
      <c r="FN46" s="157"/>
      <c r="FO46" s="157"/>
      <c r="FP46" s="157"/>
      <c r="FQ46" s="157"/>
      <c r="FR46" s="157"/>
      <c r="FS46" s="157"/>
      <c r="FT46" s="157"/>
      <c r="FU46" s="157"/>
      <c r="FV46" s="157"/>
      <c r="FW46" s="157"/>
      <c r="FX46" s="157"/>
      <c r="FY46" s="157"/>
      <c r="FZ46" s="157"/>
      <c r="GA46" s="157"/>
      <c r="GB46" s="157"/>
      <c r="GC46" s="157"/>
      <c r="GD46" s="157"/>
      <c r="GE46" s="157"/>
      <c r="GF46" s="157"/>
      <c r="GG46" s="157"/>
      <c r="GH46" s="157"/>
      <c r="GI46" s="157"/>
      <c r="GJ46" s="157"/>
      <c r="GK46" s="157"/>
      <c r="GL46" s="157"/>
      <c r="GM46" s="157"/>
      <c r="GN46" s="157"/>
      <c r="GO46" s="157"/>
      <c r="GP46" s="157"/>
      <c r="GQ46" s="157"/>
      <c r="GR46" s="157"/>
      <c r="GS46" s="157"/>
      <c r="GT46" s="157"/>
      <c r="GU46" s="157"/>
      <c r="GV46" s="157"/>
      <c r="GW46" s="157"/>
      <c r="GX46" s="157"/>
      <c r="GY46" s="157"/>
      <c r="GZ46" s="157"/>
      <c r="HA46" s="157"/>
      <c r="HB46" s="157"/>
      <c r="HC46" s="157"/>
      <c r="HD46" s="157"/>
      <c r="HE46" s="157"/>
      <c r="HF46" s="157"/>
      <c r="HG46" s="157"/>
      <c r="HH46" s="157"/>
      <c r="HI46" s="157"/>
      <c r="HJ46" s="157"/>
      <c r="HK46" s="157"/>
      <c r="HL46" s="157"/>
      <c r="HM46" s="157"/>
      <c r="HN46" s="157"/>
      <c r="HO46" s="157"/>
      <c r="HP46" s="157"/>
      <c r="HQ46" s="157"/>
      <c r="HR46" s="157"/>
      <c r="HS46" s="157"/>
      <c r="HT46" s="157"/>
      <c r="HU46" s="157"/>
      <c r="HV46" s="157"/>
      <c r="HW46" s="157"/>
      <c r="HX46" s="157"/>
      <c r="HY46" s="157"/>
      <c r="HZ46" s="157"/>
      <c r="IA46" s="157"/>
      <c r="IB46" s="157"/>
      <c r="IC46" s="157"/>
      <c r="ID46" s="157"/>
      <c r="IE46" s="157"/>
      <c r="IF46" s="157"/>
      <c r="IG46" s="157"/>
      <c r="IH46" s="157"/>
      <c r="II46" s="157"/>
      <c r="IJ46" s="157"/>
      <c r="IK46" s="157"/>
      <c r="IL46" s="157"/>
      <c r="IM46" s="157"/>
      <c r="IN46" s="157"/>
      <c r="IO46" s="157"/>
      <c r="IP46" s="157"/>
      <c r="IQ46" s="157"/>
      <c r="IR46" s="157"/>
      <c r="IS46" s="157"/>
      <c r="IT46" s="157"/>
      <c r="IU46" s="157"/>
      <c r="IV46" s="157"/>
    </row>
    <row r="47" spans="1:256" ht="15" customHeight="1">
      <c r="A47" s="107"/>
      <c r="B47" s="389"/>
      <c r="C47" s="389"/>
      <c r="E47" s="74"/>
      <c r="G47" s="74"/>
      <c r="H47" s="74"/>
      <c r="I47" s="74"/>
      <c r="J47" s="74"/>
      <c r="P47" s="142"/>
      <c r="Q47" s="74"/>
      <c r="R47" s="74"/>
      <c r="T47" s="74"/>
      <c r="U47" s="74"/>
      <c r="V47" s="74"/>
      <c r="X47" s="74"/>
      <c r="Y47" s="74"/>
      <c r="Z47" s="74"/>
      <c r="AA47" s="74"/>
      <c r="AB47" s="74"/>
      <c r="AD47" s="74"/>
      <c r="AE47" s="74"/>
      <c r="AF47" s="74"/>
      <c r="AG47" s="74"/>
      <c r="AH47" s="74"/>
      <c r="AI47" s="74"/>
      <c r="AJ47" s="74"/>
      <c r="AM47" s="74"/>
      <c r="AN47" s="157"/>
      <c r="AO47" s="74"/>
      <c r="AP47" s="74"/>
      <c r="AQ47" s="74"/>
      <c r="AR47" s="74"/>
      <c r="AS47" s="74"/>
      <c r="AT47" s="74"/>
      <c r="AU47" s="74"/>
      <c r="AV47" s="74"/>
      <c r="AW47" s="74"/>
      <c r="AX47" s="74"/>
      <c r="AY47" s="74"/>
      <c r="AZ47" s="74"/>
      <c r="BA47" s="74"/>
      <c r="BB47" s="74"/>
      <c r="BC47" s="74"/>
      <c r="BD47" s="74"/>
      <c r="BE47" s="74"/>
      <c r="BF47" s="74"/>
      <c r="BG47" s="74"/>
      <c r="BH47" s="74"/>
      <c r="BJ47" s="74"/>
      <c r="BK47" s="74"/>
      <c r="BL47" s="74"/>
      <c r="BN47" s="74"/>
      <c r="BO47" s="74"/>
      <c r="BP47" s="74"/>
      <c r="BQ47" s="74"/>
      <c r="BR47" s="74"/>
      <c r="BS47" s="74"/>
      <c r="BT47" s="74"/>
      <c r="BU47" s="74"/>
      <c r="BV47" s="74"/>
      <c r="BW47" s="74"/>
      <c r="BX47" s="74"/>
      <c r="BY47" s="74"/>
      <c r="BZ47" s="74"/>
      <c r="CA47" s="74"/>
      <c r="CB47" s="74"/>
      <c r="CC47" s="74"/>
      <c r="CD47" s="74"/>
      <c r="CE47" s="74"/>
      <c r="CF47" s="74"/>
      <c r="CG47" s="74"/>
      <c r="CH47" s="74"/>
      <c r="CI47" s="74"/>
      <c r="CJ47" s="74"/>
      <c r="CK47" s="74"/>
      <c r="CL47" s="74"/>
      <c r="CM47" s="74"/>
      <c r="CN47" s="74"/>
      <c r="CO47" s="74"/>
      <c r="CP47" s="74"/>
      <c r="CQ47" s="74"/>
      <c r="CR47" s="74"/>
      <c r="CS47" s="74"/>
    </row>
    <row r="48" spans="1:256" ht="15" customHeight="1">
      <c r="A48" s="107"/>
      <c r="B48" s="389"/>
      <c r="C48" s="389"/>
      <c r="E48" s="74"/>
      <c r="G48" s="74"/>
      <c r="H48" s="74"/>
      <c r="I48" s="74"/>
      <c r="J48" s="74"/>
      <c r="P48" s="74"/>
      <c r="Q48" s="142"/>
      <c r="R48" s="74"/>
      <c r="T48" s="74"/>
      <c r="U48" s="74"/>
      <c r="V48" s="74"/>
      <c r="X48" s="74"/>
      <c r="Y48" s="74"/>
      <c r="Z48" s="74"/>
      <c r="AA48" s="74"/>
      <c r="AB48" s="74"/>
      <c r="AD48" s="74"/>
      <c r="AE48" s="74"/>
      <c r="AF48" s="74"/>
      <c r="AG48" s="74"/>
      <c r="AH48" s="74"/>
      <c r="AI48" s="74"/>
      <c r="AJ48" s="74"/>
      <c r="AM48" s="74"/>
      <c r="AO48" s="74"/>
      <c r="AP48" s="74"/>
      <c r="AQ48" s="74"/>
      <c r="AR48" s="74"/>
      <c r="AS48" s="74"/>
      <c r="AT48" s="74"/>
      <c r="AU48" s="74"/>
      <c r="AV48" s="74"/>
      <c r="AW48" s="74"/>
      <c r="AX48" s="74"/>
      <c r="AY48" s="74"/>
      <c r="AZ48" s="74"/>
      <c r="BA48" s="74"/>
      <c r="BB48" s="74"/>
      <c r="BC48" s="74"/>
      <c r="BD48" s="74"/>
      <c r="BE48" s="74"/>
      <c r="BF48" s="74"/>
      <c r="BG48" s="74"/>
      <c r="BH48" s="74"/>
      <c r="BJ48" s="74"/>
      <c r="BK48" s="74"/>
      <c r="BL48" s="74"/>
      <c r="BN48" s="74"/>
      <c r="BO48" s="74"/>
      <c r="BP48" s="74"/>
      <c r="BQ48" s="74"/>
      <c r="BR48" s="74"/>
      <c r="BS48" s="74"/>
      <c r="BT48" s="74"/>
      <c r="BU48" s="74"/>
      <c r="BV48" s="74"/>
      <c r="BW48" s="74"/>
      <c r="BX48" s="74"/>
      <c r="BY48" s="74"/>
      <c r="BZ48" s="74"/>
      <c r="CA48" s="74"/>
      <c r="CB48" s="74"/>
      <c r="CC48" s="74"/>
      <c r="CD48" s="74"/>
      <c r="CE48" s="74"/>
      <c r="CF48" s="74"/>
      <c r="CG48" s="74"/>
      <c r="CH48" s="74"/>
      <c r="CI48" s="74"/>
      <c r="CJ48" s="74"/>
      <c r="CK48" s="74"/>
      <c r="CL48" s="74"/>
      <c r="CM48" s="74"/>
      <c r="CN48" s="74"/>
      <c r="CO48" s="74"/>
      <c r="CP48" s="74"/>
      <c r="CQ48" s="74"/>
      <c r="CR48" s="74"/>
      <c r="CS48" s="74"/>
    </row>
    <row r="49" spans="1:97" ht="15" customHeight="1">
      <c r="A49" s="107"/>
      <c r="B49" s="389"/>
      <c r="C49" s="389"/>
      <c r="E49" s="74"/>
      <c r="G49" s="74"/>
      <c r="H49" s="74"/>
      <c r="I49" s="74"/>
      <c r="J49" s="74"/>
      <c r="P49" s="74"/>
      <c r="Q49" s="74"/>
      <c r="R49" s="74"/>
      <c r="T49" s="74"/>
      <c r="U49" s="74"/>
      <c r="V49" s="74"/>
      <c r="X49" s="74"/>
      <c r="Y49" s="74"/>
      <c r="Z49" s="74"/>
      <c r="AA49" s="74"/>
      <c r="AB49" s="74"/>
      <c r="AD49" s="74"/>
      <c r="AE49" s="74"/>
      <c r="AF49" s="74"/>
      <c r="AG49" s="74"/>
      <c r="AH49" s="74"/>
      <c r="AI49" s="74"/>
      <c r="AJ49" s="74"/>
      <c r="AM49" s="74"/>
      <c r="AO49" s="74"/>
      <c r="AP49" s="74"/>
      <c r="AQ49" s="74"/>
      <c r="AR49" s="74"/>
      <c r="AS49" s="74"/>
      <c r="AT49" s="74"/>
      <c r="AU49" s="74"/>
      <c r="AV49" s="74"/>
      <c r="AW49" s="74"/>
      <c r="AX49" s="74"/>
      <c r="AY49" s="74"/>
      <c r="AZ49" s="74"/>
      <c r="BA49" s="74"/>
      <c r="BB49" s="74"/>
      <c r="BC49" s="74"/>
      <c r="BD49" s="74"/>
      <c r="BE49" s="74"/>
      <c r="BF49" s="74"/>
      <c r="BG49" s="74"/>
      <c r="BH49" s="74"/>
      <c r="BJ49" s="74"/>
      <c r="BK49" s="74"/>
      <c r="BL49" s="74"/>
      <c r="BN49" s="74"/>
      <c r="BO49" s="74"/>
      <c r="BP49" s="74"/>
      <c r="BQ49" s="74"/>
      <c r="BR49" s="74"/>
      <c r="BS49" s="74"/>
      <c r="BT49" s="74"/>
      <c r="BU49" s="74"/>
      <c r="BV49" s="74"/>
      <c r="BW49" s="74"/>
      <c r="BX49" s="74"/>
      <c r="BY49" s="74"/>
      <c r="BZ49" s="74"/>
      <c r="CA49" s="74"/>
      <c r="CB49" s="74"/>
      <c r="CC49" s="74"/>
      <c r="CD49" s="74"/>
      <c r="CE49" s="74"/>
      <c r="CF49" s="74"/>
      <c r="CG49" s="74"/>
      <c r="CH49" s="74"/>
      <c r="CI49" s="74"/>
      <c r="CJ49" s="74"/>
      <c r="CK49" s="74"/>
      <c r="CL49" s="74"/>
      <c r="CM49" s="74"/>
      <c r="CN49" s="74"/>
      <c r="CO49" s="74"/>
      <c r="CP49" s="74"/>
      <c r="CQ49" s="74"/>
      <c r="CR49" s="74"/>
      <c r="CS49" s="74"/>
    </row>
    <row r="50" spans="1:97" ht="15" customHeight="1">
      <c r="A50" s="235"/>
      <c r="B50" s="389"/>
      <c r="C50" s="389"/>
      <c r="E50" s="74"/>
      <c r="G50" s="74"/>
      <c r="H50" s="74"/>
      <c r="I50" s="74"/>
      <c r="J50" s="74"/>
      <c r="P50" s="74"/>
      <c r="Q50" s="74"/>
      <c r="R50" s="74"/>
      <c r="T50" s="74"/>
      <c r="U50" s="74"/>
      <c r="V50" s="74"/>
      <c r="X50" s="74"/>
      <c r="Y50" s="74"/>
      <c r="Z50" s="74"/>
      <c r="AA50" s="74"/>
      <c r="AB50" s="74"/>
      <c r="AD50" s="74"/>
      <c r="AE50" s="74"/>
      <c r="AF50" s="74"/>
      <c r="AG50" s="74"/>
      <c r="AH50" s="74"/>
      <c r="AI50" s="74"/>
      <c r="AJ50" s="74"/>
      <c r="AM50" s="74"/>
      <c r="AO50" s="74"/>
      <c r="AP50" s="74"/>
      <c r="AQ50" s="74"/>
      <c r="AR50" s="74"/>
      <c r="AS50" s="74"/>
      <c r="AT50" s="74"/>
      <c r="AU50" s="74"/>
      <c r="AV50" s="74"/>
      <c r="AW50" s="74"/>
      <c r="AX50" s="74"/>
      <c r="AY50" s="74"/>
      <c r="AZ50" s="74"/>
      <c r="BA50" s="74"/>
      <c r="BB50" s="74"/>
      <c r="BC50" s="74"/>
      <c r="BD50" s="74"/>
      <c r="BE50" s="74"/>
      <c r="BF50" s="74"/>
      <c r="BG50" s="74"/>
      <c r="BH50" s="74"/>
      <c r="BJ50" s="74"/>
      <c r="BK50" s="74"/>
      <c r="BL50" s="74"/>
      <c r="BN50" s="74"/>
      <c r="BO50" s="74"/>
      <c r="BP50" s="74"/>
      <c r="BQ50" s="74"/>
      <c r="BR50" s="74"/>
      <c r="BS50" s="74"/>
      <c r="BT50" s="74"/>
      <c r="BU50" s="74"/>
      <c r="BV50" s="74"/>
      <c r="BW50" s="74"/>
      <c r="BX50" s="74"/>
      <c r="BY50" s="74"/>
      <c r="BZ50" s="74"/>
      <c r="CA50" s="74"/>
      <c r="CB50" s="74"/>
      <c r="CC50" s="74"/>
      <c r="CD50" s="74"/>
      <c r="CE50" s="74"/>
      <c r="CF50" s="74"/>
      <c r="CG50" s="74"/>
      <c r="CH50" s="74"/>
      <c r="CI50" s="74"/>
      <c r="CJ50" s="74"/>
      <c r="CK50" s="74"/>
      <c r="CL50" s="74"/>
      <c r="CM50" s="74"/>
      <c r="CN50" s="74"/>
      <c r="CO50" s="74"/>
      <c r="CP50" s="74"/>
      <c r="CQ50" s="74"/>
      <c r="CR50" s="74"/>
      <c r="CS50" s="74"/>
    </row>
    <row r="51" spans="1:97" ht="15" customHeight="1">
      <c r="A51" s="235"/>
      <c r="B51" s="389"/>
      <c r="C51" s="389"/>
      <c r="E51" s="74"/>
      <c r="G51" s="74"/>
      <c r="H51" s="74"/>
      <c r="I51" s="74"/>
      <c r="J51" s="74"/>
      <c r="P51" s="74"/>
      <c r="Q51" s="74"/>
      <c r="R51" s="74"/>
      <c r="T51" s="74"/>
      <c r="U51" s="74"/>
      <c r="V51" s="74"/>
      <c r="X51" s="74"/>
      <c r="Y51" s="74"/>
      <c r="Z51" s="74"/>
      <c r="AA51" s="74"/>
      <c r="AB51" s="74"/>
      <c r="AD51" s="74"/>
      <c r="AE51" s="74"/>
      <c r="AF51" s="74"/>
      <c r="AG51" s="74"/>
      <c r="AH51" s="74"/>
      <c r="AI51" s="74"/>
      <c r="AJ51" s="74"/>
      <c r="AM51" s="74"/>
      <c r="AO51" s="74"/>
      <c r="AP51" s="74"/>
      <c r="AQ51" s="74"/>
      <c r="AR51" s="74"/>
      <c r="AS51" s="74"/>
      <c r="AT51" s="74"/>
      <c r="AU51" s="74"/>
      <c r="AV51" s="74"/>
      <c r="AW51" s="74"/>
      <c r="AX51" s="74"/>
      <c r="AY51" s="74"/>
      <c r="AZ51" s="74"/>
      <c r="BA51" s="74"/>
      <c r="BB51" s="74"/>
      <c r="BC51" s="74"/>
      <c r="BD51" s="74"/>
      <c r="BE51" s="74"/>
      <c r="BF51" s="74"/>
      <c r="BG51" s="74"/>
      <c r="BH51" s="74"/>
      <c r="BJ51" s="74"/>
      <c r="BK51" s="74"/>
      <c r="BL51" s="74"/>
      <c r="BN51" s="74"/>
      <c r="BO51" s="74"/>
      <c r="BP51" s="74"/>
      <c r="BQ51" s="74"/>
      <c r="BR51" s="74"/>
      <c r="BS51" s="74"/>
      <c r="BT51" s="74"/>
      <c r="BU51" s="74"/>
      <c r="BV51" s="74"/>
      <c r="BW51" s="74"/>
      <c r="BX51" s="74"/>
      <c r="BY51" s="74"/>
      <c r="BZ51" s="74"/>
      <c r="CA51" s="74"/>
      <c r="CB51" s="74"/>
      <c r="CC51" s="74"/>
      <c r="CD51" s="74"/>
      <c r="CE51" s="74"/>
      <c r="CF51" s="74"/>
      <c r="CG51" s="74"/>
      <c r="CH51" s="74"/>
      <c r="CI51" s="74"/>
      <c r="CJ51" s="74"/>
      <c r="CK51" s="74"/>
      <c r="CM51" s="74"/>
      <c r="CN51" s="74"/>
      <c r="CO51" s="74"/>
      <c r="CP51" s="74"/>
      <c r="CQ51" s="74"/>
      <c r="CR51" s="74"/>
      <c r="CS51" s="74"/>
    </row>
    <row r="52" spans="1:97" ht="15" customHeight="1">
      <c r="B52" s="389"/>
      <c r="C52" s="389"/>
      <c r="E52" s="74"/>
      <c r="G52" s="74"/>
      <c r="H52" s="74"/>
      <c r="I52" s="74"/>
      <c r="J52" s="74"/>
      <c r="P52" s="74"/>
      <c r="Q52" s="74"/>
      <c r="R52" s="74"/>
      <c r="T52" s="74"/>
      <c r="U52" s="74"/>
      <c r="V52" s="74"/>
      <c r="X52" s="74"/>
      <c r="Y52" s="74"/>
      <c r="Z52" s="74"/>
      <c r="AA52" s="74"/>
      <c r="AB52" s="74"/>
      <c r="AD52" s="74"/>
      <c r="AE52" s="74"/>
      <c r="AF52" s="74"/>
      <c r="AG52" s="74"/>
      <c r="AH52" s="74"/>
      <c r="AI52" s="74"/>
      <c r="AJ52" s="74"/>
      <c r="AM52" s="74"/>
      <c r="AO52" s="74"/>
      <c r="AP52" s="74"/>
      <c r="AQ52" s="74"/>
      <c r="AR52" s="74"/>
      <c r="AS52" s="74"/>
      <c r="AT52" s="74"/>
      <c r="AU52" s="74"/>
      <c r="AV52" s="74"/>
      <c r="AW52" s="74"/>
      <c r="AX52" s="74"/>
      <c r="AY52" s="74"/>
      <c r="AZ52" s="74"/>
      <c r="BA52" s="74"/>
      <c r="BB52" s="74"/>
      <c r="BC52" s="74"/>
      <c r="BD52" s="74"/>
      <c r="BE52" s="74"/>
      <c r="BF52" s="74"/>
      <c r="BG52" s="74"/>
      <c r="BH52" s="74"/>
      <c r="BJ52" s="74"/>
      <c r="BK52" s="74"/>
      <c r="BL52" s="74"/>
      <c r="BN52" s="74"/>
      <c r="BO52" s="74"/>
      <c r="BP52" s="74"/>
      <c r="BQ52" s="74"/>
      <c r="BR52" s="74"/>
      <c r="BS52" s="74"/>
      <c r="BT52" s="74"/>
      <c r="BU52" s="74"/>
      <c r="BV52" s="74"/>
      <c r="BW52" s="74"/>
      <c r="BX52" s="74"/>
      <c r="BY52" s="74"/>
      <c r="BZ52" s="74"/>
      <c r="CA52" s="74"/>
      <c r="CB52" s="74"/>
      <c r="CC52" s="74"/>
      <c r="CD52" s="74"/>
      <c r="CE52" s="74"/>
      <c r="CF52" s="74"/>
      <c r="CG52" s="74"/>
      <c r="CH52" s="74"/>
      <c r="CI52" s="74"/>
      <c r="CJ52" s="74"/>
      <c r="CK52" s="74"/>
      <c r="CL52" s="74"/>
      <c r="CM52" s="74"/>
      <c r="CN52" s="74"/>
      <c r="CO52" s="74"/>
      <c r="CP52" s="74"/>
      <c r="CQ52" s="74"/>
      <c r="CR52" s="74"/>
      <c r="CS52" s="74"/>
    </row>
    <row r="53" spans="1:97" ht="15" customHeight="1">
      <c r="A53" s="107"/>
      <c r="B53" s="108"/>
      <c r="C53" s="228"/>
      <c r="E53" s="74"/>
      <c r="G53" s="74"/>
      <c r="H53" s="74"/>
      <c r="I53" s="74"/>
      <c r="J53" s="74"/>
      <c r="P53" s="74"/>
      <c r="Q53" s="74"/>
      <c r="R53" s="74"/>
      <c r="T53" s="74"/>
      <c r="U53" s="74"/>
      <c r="V53" s="74"/>
      <c r="X53" s="74"/>
      <c r="Y53" s="74"/>
      <c r="Z53" s="74"/>
      <c r="AA53" s="74"/>
      <c r="AB53" s="74"/>
      <c r="AD53" s="74"/>
      <c r="AE53" s="74"/>
      <c r="AF53" s="74"/>
      <c r="AG53" s="74"/>
      <c r="AH53" s="74"/>
      <c r="AI53" s="74"/>
      <c r="AJ53" s="74"/>
      <c r="AM53" s="74"/>
      <c r="AO53" s="74"/>
      <c r="AP53" s="74"/>
      <c r="AQ53" s="74"/>
      <c r="AR53" s="74"/>
      <c r="AS53" s="74"/>
      <c r="AT53" s="74"/>
      <c r="AU53" s="74"/>
      <c r="AV53" s="74"/>
      <c r="AW53" s="74"/>
      <c r="AX53" s="74"/>
      <c r="AY53" s="74"/>
      <c r="AZ53" s="74"/>
      <c r="BA53" s="74"/>
      <c r="BB53" s="74"/>
      <c r="BC53" s="74"/>
      <c r="BD53" s="74"/>
      <c r="BE53" s="74"/>
      <c r="BF53" s="74"/>
      <c r="BG53" s="74"/>
      <c r="BH53" s="74"/>
      <c r="BJ53" s="74"/>
      <c r="BK53" s="74"/>
      <c r="BL53" s="74"/>
      <c r="BN53" s="74"/>
      <c r="BO53" s="74"/>
      <c r="BP53" s="74"/>
      <c r="BQ53" s="74"/>
      <c r="BR53" s="74"/>
      <c r="BS53" s="74"/>
      <c r="BT53" s="74"/>
      <c r="BU53" s="74"/>
      <c r="BV53" s="74"/>
      <c r="BW53" s="74"/>
      <c r="BX53" s="74"/>
      <c r="BY53" s="74"/>
      <c r="BZ53" s="74"/>
      <c r="CA53" s="74"/>
      <c r="CB53" s="74"/>
      <c r="CC53" s="74"/>
      <c r="CD53" s="74"/>
      <c r="CE53" s="74"/>
      <c r="CF53" s="74"/>
      <c r="CG53" s="74"/>
      <c r="CH53" s="74"/>
      <c r="CI53" s="74"/>
      <c r="CJ53" s="74"/>
      <c r="CK53" s="74"/>
      <c r="CL53" s="74"/>
      <c r="CM53" s="74"/>
      <c r="CN53" s="74"/>
      <c r="CO53" s="74"/>
      <c r="CP53" s="74"/>
      <c r="CQ53" s="74"/>
      <c r="CR53" s="74"/>
      <c r="CS53" s="74"/>
    </row>
    <row r="54" spans="1:97" ht="15" customHeight="1">
      <c r="A54" s="107"/>
      <c r="B54" s="108"/>
      <c r="C54" s="228"/>
      <c r="E54" s="74"/>
      <c r="G54" s="74"/>
      <c r="H54" s="74"/>
      <c r="I54" s="74"/>
      <c r="J54" s="74"/>
      <c r="P54" s="74"/>
      <c r="Q54" s="74"/>
      <c r="R54" s="74"/>
      <c r="T54" s="74"/>
      <c r="U54" s="74"/>
      <c r="V54" s="74"/>
      <c r="X54" s="74"/>
      <c r="Y54" s="74"/>
      <c r="Z54" s="74"/>
      <c r="AA54" s="74"/>
      <c r="AB54" s="74"/>
      <c r="AD54" s="74"/>
      <c r="AE54" s="74"/>
      <c r="AF54" s="74"/>
      <c r="AG54" s="74"/>
      <c r="AH54" s="74"/>
      <c r="AI54" s="74"/>
      <c r="AJ54" s="74"/>
      <c r="AM54" s="74"/>
      <c r="AO54" s="74"/>
      <c r="AP54" s="74"/>
      <c r="AQ54" s="74"/>
      <c r="AR54" s="74"/>
      <c r="AS54" s="74"/>
      <c r="AT54" s="74"/>
      <c r="AU54" s="74"/>
      <c r="AV54" s="74"/>
      <c r="AW54" s="74"/>
      <c r="AX54" s="74"/>
      <c r="AY54" s="74"/>
      <c r="AZ54" s="74"/>
      <c r="BA54" s="74"/>
      <c r="BB54" s="74"/>
      <c r="BC54" s="74"/>
      <c r="BD54" s="74"/>
      <c r="BE54" s="74"/>
      <c r="BF54" s="74"/>
      <c r="BG54" s="74"/>
      <c r="BH54" s="74"/>
      <c r="BJ54" s="74"/>
      <c r="BK54" s="74"/>
      <c r="BL54" s="74"/>
      <c r="BN54" s="74"/>
      <c r="BO54" s="74"/>
      <c r="BP54" s="74"/>
      <c r="BQ54" s="74"/>
      <c r="BR54" s="74"/>
      <c r="BS54" s="74"/>
      <c r="BT54" s="74"/>
      <c r="BU54" s="74"/>
      <c r="BV54" s="74"/>
      <c r="BW54" s="74"/>
      <c r="BX54" s="74"/>
      <c r="BY54" s="74"/>
      <c r="BZ54" s="74"/>
      <c r="CA54" s="74"/>
      <c r="CB54" s="74"/>
      <c r="CC54" s="74"/>
      <c r="CD54" s="74"/>
      <c r="CE54" s="74"/>
      <c r="CF54" s="74"/>
      <c r="CG54" s="74"/>
      <c r="CH54" s="74"/>
      <c r="CI54" s="74"/>
      <c r="CJ54" s="74"/>
      <c r="CK54" s="74"/>
      <c r="CL54" s="74"/>
      <c r="CM54" s="74"/>
      <c r="CN54" s="74"/>
      <c r="CO54" s="74"/>
      <c r="CP54" s="74"/>
      <c r="CQ54" s="74"/>
      <c r="CR54" s="74"/>
      <c r="CS54" s="74"/>
    </row>
    <row r="55" spans="1:97" ht="15" customHeight="1">
      <c r="A55" s="107"/>
      <c r="B55" s="108"/>
      <c r="C55" s="228"/>
      <c r="E55" s="74"/>
      <c r="G55" s="74"/>
      <c r="H55" s="74"/>
      <c r="I55" s="74"/>
      <c r="J55" s="74"/>
      <c r="P55" s="74"/>
      <c r="Q55" s="74"/>
      <c r="R55" s="74"/>
      <c r="T55" s="74"/>
      <c r="U55" s="74"/>
      <c r="V55" s="74"/>
      <c r="X55" s="74"/>
      <c r="Y55" s="74"/>
      <c r="Z55" s="74"/>
      <c r="AA55" s="74"/>
      <c r="AB55" s="74"/>
      <c r="AD55" s="74"/>
      <c r="AE55" s="74"/>
      <c r="AF55" s="74"/>
      <c r="AG55" s="74"/>
      <c r="AH55" s="74"/>
      <c r="AI55" s="74"/>
      <c r="AJ55" s="74"/>
      <c r="AM55" s="74"/>
      <c r="AO55" s="74"/>
      <c r="AP55" s="74"/>
      <c r="AQ55" s="74"/>
      <c r="AR55" s="74"/>
      <c r="AS55" s="74"/>
      <c r="AT55" s="74"/>
      <c r="AU55" s="74"/>
      <c r="AV55" s="74"/>
      <c r="AW55" s="74"/>
      <c r="AX55" s="74"/>
      <c r="AY55" s="74"/>
      <c r="AZ55" s="74"/>
      <c r="BA55" s="74"/>
      <c r="BB55" s="74"/>
      <c r="BC55" s="74"/>
      <c r="BD55" s="74"/>
      <c r="BE55" s="74"/>
      <c r="BF55" s="74"/>
      <c r="BG55" s="74"/>
      <c r="BH55" s="74"/>
      <c r="BJ55" s="74"/>
      <c r="BK55" s="74"/>
      <c r="BL55" s="74"/>
      <c r="BN55" s="74"/>
      <c r="BO55" s="74"/>
      <c r="BP55" s="74"/>
      <c r="BQ55" s="74"/>
      <c r="BR55" s="74"/>
      <c r="BS55" s="74"/>
      <c r="BT55" s="74"/>
      <c r="BU55" s="74"/>
      <c r="BV55" s="74"/>
      <c r="BW55" s="74"/>
      <c r="BX55" s="74"/>
      <c r="BY55" s="74"/>
      <c r="BZ55" s="74"/>
      <c r="CA55" s="74"/>
      <c r="CB55" s="74"/>
      <c r="CC55" s="74"/>
      <c r="CD55" s="74"/>
      <c r="CE55" s="74"/>
      <c r="CF55" s="74"/>
      <c r="CG55" s="74"/>
      <c r="CH55" s="74"/>
      <c r="CI55" s="74"/>
      <c r="CJ55" s="74"/>
      <c r="CK55" s="74"/>
      <c r="CL55" s="74"/>
      <c r="CM55" s="74"/>
      <c r="CN55" s="74"/>
      <c r="CO55" s="74"/>
      <c r="CP55" s="74"/>
      <c r="CQ55" s="74"/>
      <c r="CR55" s="74"/>
      <c r="CS55" s="74"/>
    </row>
    <row r="56" spans="1:97" ht="15" customHeight="1">
      <c r="A56" s="107"/>
      <c r="B56" s="108"/>
      <c r="C56" s="228"/>
      <c r="E56" s="74"/>
      <c r="G56" s="74"/>
      <c r="H56" s="74"/>
      <c r="I56" s="74"/>
      <c r="J56" s="74"/>
      <c r="P56" s="74"/>
      <c r="Q56" s="74"/>
      <c r="R56" s="74"/>
      <c r="T56" s="74"/>
      <c r="U56" s="74"/>
      <c r="V56" s="74"/>
      <c r="X56" s="74"/>
      <c r="Y56" s="74"/>
      <c r="Z56" s="74"/>
      <c r="AA56" s="74"/>
      <c r="AB56" s="74"/>
      <c r="AD56" s="74"/>
      <c r="AE56" s="74"/>
      <c r="AF56" s="74"/>
      <c r="AG56" s="74"/>
      <c r="AH56" s="74"/>
      <c r="AI56" s="74"/>
      <c r="AJ56" s="74"/>
      <c r="AM56" s="74"/>
      <c r="AO56" s="74"/>
      <c r="AP56" s="74"/>
      <c r="AQ56" s="74"/>
      <c r="AR56" s="74"/>
      <c r="AS56" s="74"/>
      <c r="AT56" s="74"/>
      <c r="AU56" s="74"/>
      <c r="AV56" s="74"/>
      <c r="AW56" s="74"/>
      <c r="AX56" s="74"/>
      <c r="AY56" s="74"/>
      <c r="AZ56" s="74"/>
      <c r="BA56" s="74"/>
      <c r="BB56" s="74"/>
      <c r="BC56" s="74"/>
      <c r="BD56" s="74"/>
      <c r="BE56" s="74"/>
      <c r="BF56" s="74"/>
      <c r="BG56" s="74"/>
      <c r="BH56" s="74"/>
      <c r="BJ56" s="74"/>
      <c r="BK56" s="74"/>
      <c r="BL56" s="74"/>
      <c r="BN56" s="74"/>
      <c r="BO56" s="74"/>
      <c r="BP56" s="74"/>
      <c r="BQ56" s="74"/>
      <c r="BR56" s="74"/>
      <c r="BS56" s="74"/>
      <c r="BT56" s="74"/>
      <c r="BU56" s="74"/>
      <c r="BV56" s="74"/>
      <c r="BW56" s="74"/>
      <c r="BX56" s="74"/>
      <c r="BY56" s="74"/>
      <c r="BZ56" s="74"/>
      <c r="CA56" s="74"/>
      <c r="CB56" s="74"/>
      <c r="CC56" s="74"/>
      <c r="CD56" s="74"/>
      <c r="CE56" s="74"/>
      <c r="CF56" s="74"/>
      <c r="CG56" s="74"/>
      <c r="CH56" s="74"/>
      <c r="CI56" s="74"/>
      <c r="CJ56" s="74"/>
      <c r="CK56" s="74"/>
      <c r="CL56" s="74"/>
      <c r="CM56" s="74"/>
      <c r="CN56" s="74"/>
      <c r="CO56" s="74"/>
      <c r="CP56" s="74"/>
      <c r="CQ56" s="74"/>
      <c r="CR56" s="74"/>
      <c r="CS56" s="74"/>
    </row>
    <row r="57" spans="1:97" ht="15" customHeight="1">
      <c r="A57" s="107"/>
      <c r="B57" s="108"/>
      <c r="C57" s="228"/>
      <c r="E57" s="74"/>
      <c r="G57" s="74"/>
      <c r="H57" s="74"/>
      <c r="I57" s="74"/>
      <c r="J57" s="74"/>
      <c r="P57" s="74"/>
      <c r="Q57" s="74"/>
      <c r="R57" s="74"/>
      <c r="T57" s="74"/>
      <c r="U57" s="74"/>
      <c r="V57" s="74"/>
      <c r="X57" s="74"/>
      <c r="Y57" s="74"/>
      <c r="Z57" s="74"/>
      <c r="AA57" s="74"/>
      <c r="AB57" s="74"/>
      <c r="AD57" s="74"/>
      <c r="AE57" s="74"/>
      <c r="AF57" s="74"/>
      <c r="AG57" s="74"/>
      <c r="AH57" s="74"/>
      <c r="AI57" s="74"/>
      <c r="AJ57" s="74"/>
      <c r="AM57" s="74"/>
      <c r="AO57" s="74"/>
      <c r="AP57" s="74"/>
      <c r="AQ57" s="74"/>
      <c r="AR57" s="74"/>
      <c r="AS57" s="74"/>
      <c r="AT57" s="74"/>
      <c r="AU57" s="74"/>
      <c r="AV57" s="74"/>
      <c r="AW57" s="74"/>
      <c r="AX57" s="74"/>
      <c r="AY57" s="74"/>
      <c r="AZ57" s="74"/>
      <c r="BA57" s="74"/>
      <c r="BB57" s="74"/>
      <c r="BC57" s="74"/>
      <c r="BD57" s="74"/>
      <c r="BE57" s="74"/>
      <c r="BF57" s="74"/>
      <c r="BG57" s="74"/>
      <c r="BH57" s="74"/>
      <c r="BJ57" s="74"/>
      <c r="BK57" s="74"/>
      <c r="BL57" s="74"/>
      <c r="BN57" s="74"/>
      <c r="BO57" s="74"/>
      <c r="BP57" s="74"/>
      <c r="BQ57" s="74"/>
      <c r="BR57" s="74"/>
      <c r="BS57" s="74"/>
      <c r="BT57" s="74"/>
      <c r="BU57" s="74"/>
      <c r="BV57" s="74"/>
      <c r="BW57" s="74"/>
      <c r="BX57" s="74"/>
      <c r="BY57" s="74"/>
      <c r="BZ57" s="74"/>
      <c r="CA57" s="74"/>
      <c r="CB57" s="74"/>
      <c r="CC57" s="74"/>
      <c r="CD57" s="74"/>
      <c r="CE57" s="74"/>
      <c r="CF57" s="74"/>
      <c r="CG57" s="74"/>
      <c r="CH57" s="74"/>
      <c r="CI57" s="74"/>
      <c r="CJ57" s="74"/>
      <c r="CK57" s="74"/>
      <c r="CL57" s="74"/>
      <c r="CM57" s="74"/>
      <c r="CN57" s="74"/>
      <c r="CO57" s="74"/>
      <c r="CP57" s="74"/>
      <c r="CQ57" s="74"/>
      <c r="CR57" s="74"/>
      <c r="CS57" s="74"/>
    </row>
    <row r="58" spans="1:97" ht="15" customHeight="1">
      <c r="A58" s="107"/>
      <c r="B58" s="108"/>
      <c r="C58" s="228"/>
      <c r="E58" s="74"/>
      <c r="G58" s="74"/>
      <c r="H58" s="74"/>
      <c r="I58" s="74"/>
      <c r="J58" s="74"/>
      <c r="P58" s="74"/>
      <c r="Q58" s="74"/>
      <c r="R58" s="74"/>
      <c r="T58" s="74"/>
      <c r="U58" s="74"/>
      <c r="V58" s="74"/>
      <c r="X58" s="74"/>
      <c r="Y58" s="74"/>
      <c r="Z58" s="74"/>
      <c r="AA58" s="74"/>
      <c r="AB58" s="74"/>
      <c r="AD58" s="74"/>
      <c r="AE58" s="74"/>
      <c r="AF58" s="74"/>
      <c r="AG58" s="74"/>
      <c r="AH58" s="74"/>
      <c r="AI58" s="74"/>
      <c r="AJ58" s="74"/>
      <c r="AM58" s="74"/>
      <c r="AO58" s="74"/>
      <c r="AP58" s="74"/>
      <c r="AQ58" s="74"/>
      <c r="AR58" s="74"/>
      <c r="AS58" s="74"/>
      <c r="AT58" s="74"/>
      <c r="AU58" s="74"/>
      <c r="AV58" s="74"/>
      <c r="AW58" s="74"/>
      <c r="AX58" s="74"/>
      <c r="AY58" s="74"/>
      <c r="AZ58" s="74"/>
      <c r="BA58" s="74"/>
      <c r="BB58" s="74"/>
      <c r="BC58" s="74"/>
      <c r="BD58" s="74"/>
      <c r="BE58" s="74"/>
      <c r="BF58" s="74"/>
      <c r="BG58" s="74"/>
      <c r="BH58" s="74"/>
      <c r="BJ58" s="74"/>
      <c r="BK58" s="74"/>
      <c r="BL58" s="74"/>
      <c r="BN58" s="74"/>
      <c r="BO58" s="74"/>
      <c r="BP58" s="74"/>
      <c r="BQ58" s="74"/>
      <c r="BR58" s="74"/>
      <c r="BS58" s="74"/>
      <c r="BT58" s="74"/>
      <c r="BU58" s="74"/>
      <c r="BV58" s="74"/>
      <c r="BW58" s="74"/>
      <c r="BX58" s="74"/>
      <c r="BY58" s="74"/>
      <c r="BZ58" s="74"/>
      <c r="CA58" s="74"/>
      <c r="CB58" s="74"/>
      <c r="CC58" s="74"/>
      <c r="CD58" s="74"/>
      <c r="CE58" s="74"/>
      <c r="CF58" s="74"/>
      <c r="CG58" s="74"/>
      <c r="CH58" s="74"/>
      <c r="CI58" s="74"/>
      <c r="CJ58" s="74"/>
      <c r="CK58" s="74"/>
      <c r="CL58" s="74"/>
      <c r="CM58" s="74"/>
      <c r="CN58" s="74"/>
      <c r="CO58" s="74"/>
      <c r="CP58" s="74"/>
      <c r="CQ58" s="74"/>
      <c r="CR58" s="74"/>
      <c r="CS58" s="74"/>
    </row>
    <row r="59" spans="1:97" ht="15" customHeight="1">
      <c r="A59" s="107"/>
      <c r="B59" s="108"/>
      <c r="C59" s="228"/>
      <c r="E59" s="74"/>
      <c r="G59" s="74"/>
      <c r="H59" s="74"/>
      <c r="I59" s="74"/>
      <c r="J59" s="74"/>
      <c r="P59" s="74"/>
      <c r="Q59" s="74"/>
      <c r="R59" s="74"/>
      <c r="T59" s="74"/>
      <c r="U59" s="74"/>
      <c r="V59" s="74"/>
      <c r="X59" s="74"/>
      <c r="Y59" s="74"/>
      <c r="Z59" s="74"/>
      <c r="AA59" s="74"/>
      <c r="AB59" s="74"/>
      <c r="AD59" s="74"/>
      <c r="AE59" s="74"/>
      <c r="AF59" s="74"/>
      <c r="AG59" s="74"/>
      <c r="AH59" s="74"/>
      <c r="AI59" s="74"/>
      <c r="AJ59" s="74"/>
      <c r="AM59" s="74"/>
      <c r="AO59" s="74"/>
      <c r="AP59" s="74"/>
      <c r="AQ59" s="74"/>
      <c r="AR59" s="74"/>
      <c r="AS59" s="74"/>
      <c r="AT59" s="74"/>
      <c r="AU59" s="74"/>
      <c r="AV59" s="74"/>
      <c r="AW59" s="74"/>
      <c r="AX59" s="74"/>
      <c r="AY59" s="74"/>
      <c r="AZ59" s="74"/>
      <c r="BA59" s="74"/>
      <c r="BB59" s="74"/>
      <c r="BC59" s="74"/>
      <c r="BD59" s="74"/>
      <c r="BE59" s="74"/>
      <c r="BF59" s="74"/>
      <c r="BG59" s="74"/>
      <c r="BH59" s="74"/>
      <c r="BJ59" s="74"/>
      <c r="BK59" s="74"/>
      <c r="BL59" s="74"/>
      <c r="BN59" s="74"/>
      <c r="BO59" s="74"/>
      <c r="BP59" s="74"/>
      <c r="BQ59" s="74"/>
      <c r="BR59" s="74"/>
      <c r="BS59" s="156"/>
      <c r="BT59" s="74"/>
      <c r="BU59" s="74"/>
      <c r="BV59" s="74"/>
      <c r="BW59" s="74"/>
      <c r="BX59" s="74"/>
      <c r="BY59" s="74"/>
      <c r="BZ59" s="74"/>
      <c r="CA59" s="74"/>
      <c r="CB59" s="74"/>
      <c r="CC59" s="74"/>
      <c r="CD59" s="74"/>
      <c r="CE59" s="74"/>
      <c r="CF59" s="74"/>
      <c r="CG59" s="74"/>
      <c r="CH59" s="74"/>
      <c r="CI59" s="74"/>
      <c r="CJ59" s="74"/>
      <c r="CK59" s="74"/>
      <c r="CL59" s="74"/>
      <c r="CM59" s="74"/>
      <c r="CN59" s="74"/>
      <c r="CO59" s="74"/>
      <c r="CP59" s="74"/>
      <c r="CQ59" s="74"/>
      <c r="CR59" s="74"/>
      <c r="CS59" s="74"/>
    </row>
    <row r="60" spans="1:97" ht="15" customHeight="1">
      <c r="B60" s="108"/>
      <c r="C60" s="227"/>
      <c r="E60" s="74"/>
      <c r="G60" s="74"/>
      <c r="H60" s="74"/>
      <c r="I60" s="74"/>
      <c r="J60" s="74"/>
      <c r="P60" s="74"/>
      <c r="Q60" s="74"/>
      <c r="R60" s="74"/>
      <c r="T60" s="74"/>
      <c r="U60" s="74"/>
      <c r="V60" s="74"/>
      <c r="X60" s="74"/>
      <c r="Y60" s="74"/>
      <c r="Z60" s="74"/>
      <c r="AA60" s="74"/>
      <c r="AB60" s="74"/>
      <c r="AD60" s="74"/>
      <c r="AE60" s="74"/>
      <c r="AF60" s="74"/>
      <c r="AG60" s="74"/>
      <c r="AH60" s="74"/>
      <c r="AI60" s="74"/>
      <c r="AJ60" s="74"/>
      <c r="AM60" s="74"/>
      <c r="AO60" s="74"/>
      <c r="AP60" s="74"/>
      <c r="AQ60" s="74"/>
      <c r="AR60" s="74"/>
      <c r="AS60" s="74"/>
      <c r="AT60" s="74"/>
      <c r="AU60" s="74"/>
      <c r="AV60" s="74"/>
      <c r="AW60" s="74"/>
      <c r="AX60" s="74"/>
      <c r="AY60" s="74"/>
      <c r="AZ60" s="74"/>
      <c r="BA60" s="74"/>
      <c r="BB60" s="74"/>
      <c r="BC60" s="74"/>
      <c r="BD60" s="74"/>
      <c r="BE60" s="74"/>
      <c r="BF60" s="74"/>
      <c r="BG60" s="74"/>
      <c r="BH60" s="74"/>
      <c r="BJ60" s="74"/>
      <c r="BK60" s="74"/>
      <c r="BL60" s="74"/>
      <c r="BN60" s="74"/>
      <c r="BO60" s="74"/>
      <c r="BP60" s="74"/>
      <c r="BQ60" s="74"/>
      <c r="BR60" s="74"/>
      <c r="BS60" s="74"/>
      <c r="BT60" s="74"/>
      <c r="BU60" s="74"/>
      <c r="BV60" s="74"/>
      <c r="BW60" s="74"/>
      <c r="BX60" s="74"/>
      <c r="BY60" s="74"/>
      <c r="BZ60" s="74"/>
      <c r="CA60" s="74"/>
      <c r="CB60" s="74"/>
      <c r="CC60" s="74"/>
      <c r="CD60" s="74"/>
      <c r="CE60" s="74"/>
      <c r="CF60" s="74"/>
      <c r="CG60" s="74"/>
      <c r="CH60" s="74"/>
      <c r="CI60" s="74"/>
      <c r="CJ60" s="74"/>
      <c r="CK60" s="74"/>
      <c r="CL60" s="74"/>
      <c r="CM60" s="74"/>
      <c r="CN60" s="74"/>
      <c r="CO60" s="74"/>
      <c r="CP60" s="74"/>
      <c r="CQ60" s="74"/>
      <c r="CR60" s="74"/>
      <c r="CS60" s="74"/>
    </row>
    <row r="61" spans="1:97" ht="15" customHeight="1">
      <c r="A61" s="107"/>
      <c r="B61" s="108"/>
      <c r="C61" s="228"/>
      <c r="E61" s="74"/>
      <c r="G61" s="74"/>
      <c r="H61" s="74"/>
      <c r="I61" s="74"/>
      <c r="J61" s="74"/>
      <c r="P61" s="74"/>
      <c r="Q61" s="74"/>
      <c r="R61" s="74"/>
      <c r="T61" s="74"/>
      <c r="U61" s="74"/>
      <c r="V61" s="74"/>
      <c r="X61" s="74"/>
      <c r="Y61" s="74"/>
      <c r="Z61" s="74"/>
      <c r="AA61" s="74"/>
      <c r="AB61" s="74"/>
      <c r="AD61" s="74"/>
      <c r="AE61" s="74"/>
      <c r="AF61" s="74"/>
      <c r="AG61" s="74"/>
      <c r="AH61" s="74"/>
      <c r="AI61" s="74"/>
      <c r="AJ61" s="74"/>
      <c r="AM61" s="74"/>
      <c r="AO61" s="74"/>
      <c r="AP61" s="74"/>
      <c r="AQ61" s="74"/>
      <c r="AR61" s="74"/>
      <c r="AS61" s="156"/>
      <c r="AT61" s="156"/>
      <c r="AU61" s="74"/>
      <c r="AV61" s="74"/>
      <c r="AW61" s="74"/>
      <c r="AX61" s="74"/>
      <c r="AY61" s="74"/>
      <c r="AZ61" s="74"/>
      <c r="BA61" s="74"/>
      <c r="BB61" s="74"/>
      <c r="BC61" s="74"/>
      <c r="BD61" s="74"/>
      <c r="BE61" s="74"/>
      <c r="BF61" s="74"/>
      <c r="BG61" s="74"/>
      <c r="BH61" s="74"/>
      <c r="BJ61" s="74"/>
      <c r="BK61" s="74"/>
      <c r="BL61" s="74"/>
      <c r="BN61" s="74"/>
      <c r="BO61" s="74"/>
      <c r="BP61" s="74"/>
      <c r="BQ61" s="74"/>
      <c r="BR61" s="74"/>
      <c r="BS61" s="74"/>
      <c r="BT61" s="74"/>
      <c r="BU61" s="74"/>
      <c r="BV61" s="74"/>
      <c r="BW61" s="74"/>
      <c r="BX61" s="74"/>
      <c r="BY61" s="74"/>
      <c r="BZ61" s="74"/>
      <c r="CA61" s="74"/>
      <c r="CB61" s="74"/>
      <c r="CC61" s="74"/>
      <c r="CD61" s="74"/>
      <c r="CE61" s="74"/>
      <c r="CF61" s="74"/>
      <c r="CG61" s="74"/>
      <c r="CH61" s="74"/>
      <c r="CI61" s="74"/>
      <c r="CJ61" s="74"/>
      <c r="CK61" s="74"/>
      <c r="CL61" s="74"/>
      <c r="CM61" s="74"/>
      <c r="CN61" s="74"/>
      <c r="CO61" s="74"/>
      <c r="CP61" s="74"/>
      <c r="CQ61" s="74"/>
      <c r="CR61" s="74"/>
      <c r="CS61" s="74"/>
    </row>
    <row r="62" spans="1:97" ht="40.5" customHeight="1">
      <c r="A62" s="107"/>
      <c r="B62" s="535"/>
      <c r="C62" s="228"/>
      <c r="D62" s="190"/>
      <c r="E62" s="74"/>
      <c r="G62" s="74"/>
      <c r="H62" s="74"/>
      <c r="I62" s="74"/>
      <c r="J62" s="74"/>
      <c r="L62" s="74"/>
      <c r="M62" s="74"/>
      <c r="N62" s="74"/>
      <c r="O62" s="74"/>
      <c r="P62" s="74"/>
      <c r="Q62" s="74"/>
      <c r="R62" s="74"/>
      <c r="T62" s="74"/>
      <c r="U62" s="74"/>
      <c r="V62" s="74"/>
      <c r="X62" s="142"/>
      <c r="Y62" s="74"/>
      <c r="Z62" s="74"/>
      <c r="AA62" s="74"/>
      <c r="AB62" s="74"/>
      <c r="AD62" s="74"/>
      <c r="AE62" s="74"/>
      <c r="AF62" s="74"/>
      <c r="AG62" s="74"/>
      <c r="AH62" s="74"/>
      <c r="AI62" s="74"/>
      <c r="AJ62" s="74"/>
      <c r="AK62" s="74"/>
      <c r="AM62" s="74"/>
      <c r="AN62" s="74"/>
      <c r="AO62" s="74"/>
      <c r="AP62" s="74"/>
      <c r="AQ62" s="74"/>
      <c r="AR62" s="74"/>
      <c r="AS62" s="74"/>
      <c r="AT62" s="74"/>
      <c r="AU62" s="74"/>
      <c r="AV62" s="74"/>
      <c r="AW62" s="74"/>
      <c r="AX62" s="74"/>
      <c r="AY62" s="74"/>
      <c r="AZ62" s="74"/>
      <c r="BA62" s="74"/>
      <c r="BB62" s="74"/>
      <c r="BC62" s="74"/>
      <c r="BD62" s="74"/>
      <c r="BE62" s="74"/>
      <c r="BF62" s="74"/>
      <c r="BG62" s="74"/>
      <c r="BH62" s="74"/>
      <c r="BI62" s="74"/>
      <c r="BJ62" s="74"/>
      <c r="BK62" s="74"/>
      <c r="BL62" s="74"/>
      <c r="BN62" s="74"/>
      <c r="BO62" s="142"/>
      <c r="BP62" s="74"/>
      <c r="BQ62" s="74"/>
      <c r="BR62" s="74"/>
      <c r="BS62" s="74"/>
      <c r="BT62" s="74"/>
      <c r="BU62" s="74"/>
      <c r="BV62" s="74"/>
      <c r="BW62" s="74"/>
      <c r="BX62" s="142"/>
      <c r="BY62" s="74"/>
      <c r="BZ62" s="74"/>
      <c r="CA62" s="74"/>
      <c r="CB62" s="74"/>
      <c r="CC62" s="74"/>
      <c r="CD62" s="74"/>
      <c r="CE62" s="74"/>
      <c r="CF62" s="74"/>
      <c r="CG62" s="74"/>
      <c r="CH62" s="74"/>
      <c r="CI62" s="74"/>
      <c r="CJ62" s="74"/>
      <c r="CK62" s="74"/>
      <c r="CL62" s="74"/>
      <c r="CM62" s="74"/>
      <c r="CN62" s="74"/>
      <c r="CO62" s="74"/>
      <c r="CP62" s="74"/>
      <c r="CQ62" s="74"/>
      <c r="CR62" s="74"/>
      <c r="CS62" s="74"/>
    </row>
    <row r="63" spans="1:97">
      <c r="B63" s="108"/>
      <c r="C63" s="227"/>
      <c r="BU63" s="142"/>
    </row>
    <row r="64" spans="1:97" ht="13.5" customHeight="1">
      <c r="A64" s="146"/>
      <c r="B64" s="250"/>
      <c r="C64" s="227"/>
    </row>
    <row r="65" spans="1:103" s="3" customFormat="1" ht="15" customHeight="1">
      <c r="A65" s="107"/>
      <c r="B65" s="108"/>
      <c r="C65" s="228"/>
      <c r="D65" s="181"/>
      <c r="E65" s="75"/>
      <c r="F65" s="181"/>
      <c r="G65" s="75"/>
      <c r="H65" s="75"/>
      <c r="I65" s="75"/>
      <c r="J65" s="75"/>
      <c r="K65" s="181"/>
      <c r="L65" s="181"/>
      <c r="M65" s="181"/>
      <c r="N65" s="181"/>
      <c r="O65" s="181"/>
      <c r="P65" s="75"/>
      <c r="Q65" s="75"/>
      <c r="R65" s="75"/>
      <c r="S65" s="181"/>
      <c r="T65" s="75"/>
      <c r="U65" s="75"/>
      <c r="V65" s="75"/>
      <c r="W65" s="181"/>
      <c r="X65" s="75"/>
      <c r="Y65" s="75"/>
      <c r="Z65" s="75"/>
      <c r="AA65" s="75"/>
      <c r="AB65" s="75"/>
      <c r="AC65" s="181"/>
      <c r="AD65" s="75"/>
      <c r="AE65" s="75"/>
      <c r="AF65" s="75"/>
      <c r="AG65" s="75"/>
      <c r="AH65" s="75"/>
      <c r="AI65" s="75"/>
      <c r="AJ65" s="75"/>
      <c r="AK65" s="181"/>
      <c r="AL65" s="157"/>
      <c r="AM65" s="75"/>
      <c r="AN65" s="181"/>
      <c r="AO65" s="75"/>
      <c r="AP65" s="75"/>
      <c r="AQ65" s="75"/>
      <c r="AR65" s="75"/>
      <c r="AS65" s="75"/>
      <c r="AT65" s="75"/>
      <c r="AU65" s="75"/>
      <c r="AV65" s="75"/>
      <c r="AW65" s="75"/>
      <c r="AX65" s="75"/>
      <c r="AY65" s="75"/>
      <c r="AZ65" s="75"/>
      <c r="BA65" s="75"/>
      <c r="BB65" s="75"/>
      <c r="BC65" s="75"/>
      <c r="BD65" s="75"/>
      <c r="BE65" s="75"/>
      <c r="BF65" s="80"/>
      <c r="BG65" s="75"/>
      <c r="BH65" s="75"/>
      <c r="BI65" s="181"/>
      <c r="BJ65" s="75"/>
      <c r="BK65" s="75"/>
      <c r="BL65" s="75"/>
      <c r="BM65" s="181"/>
      <c r="BN65" s="75"/>
      <c r="BO65" s="75"/>
      <c r="BP65" s="75"/>
      <c r="BQ65" s="75"/>
      <c r="BR65" s="75"/>
      <c r="BS65" s="80"/>
      <c r="BT65" s="75"/>
      <c r="BU65" s="75"/>
      <c r="BV65" s="75"/>
      <c r="BW65" s="75"/>
      <c r="BX65" s="75"/>
      <c r="BY65" s="75"/>
      <c r="BZ65" s="75"/>
      <c r="CA65" s="75"/>
      <c r="CB65" s="75"/>
      <c r="CC65" s="75"/>
      <c r="CD65" s="75"/>
      <c r="CE65" s="75"/>
      <c r="CF65" s="75"/>
      <c r="CG65" s="75"/>
      <c r="CH65" s="75"/>
      <c r="CI65" s="75"/>
      <c r="CJ65" s="75"/>
      <c r="CK65" s="75"/>
      <c r="CL65" s="75"/>
      <c r="CM65" s="75"/>
      <c r="CN65" s="75"/>
      <c r="CO65" s="75"/>
      <c r="CP65" s="75"/>
      <c r="CQ65" s="75"/>
      <c r="CR65" s="75"/>
      <c r="CS65" s="75"/>
    </row>
    <row r="66" spans="1:103" ht="15" customHeight="1">
      <c r="A66" s="107"/>
      <c r="B66" s="108"/>
      <c r="C66" s="228"/>
      <c r="E66" s="74"/>
      <c r="G66" s="74"/>
      <c r="H66" s="74"/>
      <c r="I66" s="74"/>
      <c r="J66" s="74"/>
      <c r="P66" s="74"/>
      <c r="Q66" s="74"/>
      <c r="R66" s="74"/>
      <c r="T66" s="74"/>
      <c r="U66" s="74"/>
      <c r="V66" s="74"/>
      <c r="X66" s="74"/>
      <c r="Y66" s="74"/>
      <c r="Z66" s="74"/>
      <c r="AA66" s="74"/>
      <c r="AB66" s="74"/>
      <c r="AD66" s="74"/>
      <c r="AE66" s="74"/>
      <c r="AF66" s="74"/>
      <c r="AG66" s="74"/>
      <c r="AH66" s="74"/>
      <c r="AI66" s="74"/>
      <c r="AJ66" s="74"/>
      <c r="AL66" s="157"/>
      <c r="AM66" s="74"/>
      <c r="AO66" s="74"/>
      <c r="AP66" s="74"/>
      <c r="AQ66" s="74"/>
      <c r="AR66" s="74"/>
      <c r="AS66" s="74"/>
      <c r="AT66" s="74"/>
      <c r="AU66" s="74"/>
      <c r="AV66" s="74"/>
      <c r="AW66" s="74"/>
      <c r="AX66" s="74"/>
      <c r="AY66" s="74"/>
      <c r="AZ66" s="74"/>
      <c r="BA66" s="74"/>
      <c r="BB66" s="74"/>
      <c r="BC66" s="74"/>
      <c r="BD66" s="74"/>
      <c r="BE66" s="74"/>
      <c r="BF66" s="80"/>
      <c r="BG66" s="74"/>
      <c r="BH66" s="74"/>
      <c r="BJ66" s="74"/>
      <c r="BK66" s="74"/>
      <c r="BL66" s="74"/>
      <c r="BN66" s="74"/>
      <c r="BO66" s="74"/>
      <c r="BP66" s="74"/>
      <c r="BQ66" s="74"/>
      <c r="BR66" s="74"/>
      <c r="BS66" s="80"/>
      <c r="BT66" s="74"/>
      <c r="BU66" s="74"/>
      <c r="BV66" s="74"/>
      <c r="BW66" s="74"/>
      <c r="BX66" s="74"/>
      <c r="BY66" s="74"/>
      <c r="BZ66" s="74"/>
      <c r="CA66" s="74"/>
      <c r="CB66" s="74"/>
      <c r="CC66" s="74"/>
      <c r="CD66" s="74"/>
      <c r="CE66" s="74"/>
      <c r="CF66" s="74"/>
      <c r="CG66" s="74"/>
      <c r="CH66" s="74"/>
      <c r="CI66" s="74"/>
      <c r="CJ66" s="74"/>
      <c r="CK66" s="74"/>
      <c r="CL66" s="74"/>
      <c r="CM66" s="74"/>
      <c r="CN66" s="74"/>
      <c r="CO66" s="74"/>
      <c r="CP66" s="74"/>
      <c r="CQ66" s="74"/>
      <c r="CR66" s="74"/>
      <c r="CS66" s="74"/>
    </row>
    <row r="67" spans="1:103">
      <c r="B67" s="108"/>
      <c r="C67" s="227"/>
    </row>
    <row r="68" spans="1:103">
      <c r="A68" s="107"/>
      <c r="B68" s="108"/>
      <c r="C68" s="228"/>
    </row>
    <row r="69" spans="1:103" s="2" customFormat="1" ht="17.399999999999999">
      <c r="A69" s="815" t="s">
        <v>226</v>
      </c>
      <c r="B69" s="815"/>
      <c r="C69" s="815"/>
      <c r="D69" s="189">
        <f t="shared" ref="D69:AI69" si="0">SUM(D7:D68)</f>
        <v>0</v>
      </c>
      <c r="E69" s="189">
        <f t="shared" si="0"/>
        <v>0</v>
      </c>
      <c r="F69" s="189">
        <f t="shared" si="0"/>
        <v>0</v>
      </c>
      <c r="G69" s="189">
        <f t="shared" si="0"/>
        <v>0</v>
      </c>
      <c r="H69" s="189">
        <f t="shared" si="0"/>
        <v>86200</v>
      </c>
      <c r="I69" s="189">
        <f t="shared" si="0"/>
        <v>0</v>
      </c>
      <c r="J69" s="189">
        <f t="shared" si="0"/>
        <v>0</v>
      </c>
      <c r="K69" s="189">
        <f t="shared" si="0"/>
        <v>0</v>
      </c>
      <c r="L69" s="189">
        <f t="shared" si="0"/>
        <v>0</v>
      </c>
      <c r="M69" s="189">
        <f t="shared" si="0"/>
        <v>391772</v>
      </c>
      <c r="N69" s="189">
        <f t="shared" si="0"/>
        <v>480</v>
      </c>
      <c r="O69" s="189">
        <f t="shared" si="0"/>
        <v>4864</v>
      </c>
      <c r="P69" s="189">
        <f t="shared" si="0"/>
        <v>2866</v>
      </c>
      <c r="Q69" s="189">
        <f t="shared" si="0"/>
        <v>1432</v>
      </c>
      <c r="R69" s="189">
        <f t="shared" si="0"/>
        <v>99841.4</v>
      </c>
      <c r="S69" s="189">
        <f t="shared" si="0"/>
        <v>0</v>
      </c>
      <c r="T69" s="189">
        <f t="shared" si="0"/>
        <v>0</v>
      </c>
      <c r="U69" s="189">
        <f t="shared" si="0"/>
        <v>0</v>
      </c>
      <c r="V69" s="189">
        <f t="shared" si="0"/>
        <v>0</v>
      </c>
      <c r="W69" s="189">
        <f t="shared" si="0"/>
        <v>39856</v>
      </c>
      <c r="X69" s="189">
        <f t="shared" si="0"/>
        <v>270000</v>
      </c>
      <c r="Y69" s="189">
        <f t="shared" si="0"/>
        <v>0</v>
      </c>
      <c r="Z69" s="189">
        <f t="shared" si="0"/>
        <v>0</v>
      </c>
      <c r="AA69" s="189">
        <f t="shared" si="0"/>
        <v>0</v>
      </c>
      <c r="AB69" s="189">
        <f t="shared" si="0"/>
        <v>0</v>
      </c>
      <c r="AC69" s="189">
        <f t="shared" si="0"/>
        <v>0</v>
      </c>
      <c r="AD69" s="189">
        <f t="shared" si="0"/>
        <v>0</v>
      </c>
      <c r="AE69" s="189">
        <f t="shared" si="0"/>
        <v>0</v>
      </c>
      <c r="AF69" s="189">
        <f t="shared" si="0"/>
        <v>0</v>
      </c>
      <c r="AG69" s="189">
        <f t="shared" si="0"/>
        <v>0</v>
      </c>
      <c r="AH69" s="189">
        <f t="shared" si="0"/>
        <v>0</v>
      </c>
      <c r="AI69" s="189">
        <f t="shared" si="0"/>
        <v>0</v>
      </c>
      <c r="AJ69" s="189">
        <f t="shared" ref="AJ69:BO69" si="1">SUM(AJ7:AJ68)</f>
        <v>0</v>
      </c>
      <c r="AK69" s="189">
        <f t="shared" si="1"/>
        <v>0</v>
      </c>
      <c r="AL69" s="189">
        <f t="shared" si="1"/>
        <v>0</v>
      </c>
      <c r="AM69" s="189">
        <f t="shared" si="1"/>
        <v>0</v>
      </c>
      <c r="AN69" s="189">
        <f t="shared" si="1"/>
        <v>0</v>
      </c>
      <c r="AO69" s="189">
        <f t="shared" si="1"/>
        <v>558066.65</v>
      </c>
      <c r="AP69" s="189">
        <f t="shared" si="1"/>
        <v>894342.53</v>
      </c>
      <c r="AQ69" s="189">
        <f t="shared" si="1"/>
        <v>0</v>
      </c>
      <c r="AR69" s="189">
        <f t="shared" si="1"/>
        <v>0</v>
      </c>
      <c r="AS69" s="189">
        <f t="shared" si="1"/>
        <v>0</v>
      </c>
      <c r="AT69" s="189">
        <f t="shared" si="1"/>
        <v>0</v>
      </c>
      <c r="AU69" s="189">
        <f t="shared" si="1"/>
        <v>0</v>
      </c>
      <c r="AV69" s="189">
        <f t="shared" si="1"/>
        <v>0</v>
      </c>
      <c r="AW69" s="189">
        <f t="shared" si="1"/>
        <v>0</v>
      </c>
      <c r="AX69" s="189">
        <f t="shared" si="1"/>
        <v>0</v>
      </c>
      <c r="AY69" s="189">
        <f t="shared" si="1"/>
        <v>0</v>
      </c>
      <c r="AZ69" s="189">
        <f t="shared" si="1"/>
        <v>0</v>
      </c>
      <c r="BA69" s="189">
        <f t="shared" si="1"/>
        <v>0</v>
      </c>
      <c r="BB69" s="189">
        <f t="shared" si="1"/>
        <v>0</v>
      </c>
      <c r="BC69" s="189">
        <f t="shared" si="1"/>
        <v>0</v>
      </c>
      <c r="BD69" s="189">
        <f t="shared" si="1"/>
        <v>0</v>
      </c>
      <c r="BE69" s="189">
        <f t="shared" si="1"/>
        <v>0</v>
      </c>
      <c r="BF69" s="189">
        <f t="shared" si="1"/>
        <v>0</v>
      </c>
      <c r="BG69" s="189">
        <f t="shared" si="1"/>
        <v>100000</v>
      </c>
      <c r="BH69" s="189">
        <f t="shared" si="1"/>
        <v>0</v>
      </c>
      <c r="BI69" s="189">
        <f t="shared" si="1"/>
        <v>0</v>
      </c>
      <c r="BJ69" s="189">
        <f t="shared" si="1"/>
        <v>0</v>
      </c>
      <c r="BK69" s="189">
        <f t="shared" si="1"/>
        <v>0</v>
      </c>
      <c r="BL69" s="189">
        <f t="shared" si="1"/>
        <v>0</v>
      </c>
      <c r="BM69" s="189">
        <f t="shared" si="1"/>
        <v>0</v>
      </c>
      <c r="BN69" s="189">
        <f t="shared" si="1"/>
        <v>0</v>
      </c>
      <c r="BO69" s="189">
        <f t="shared" si="1"/>
        <v>0</v>
      </c>
      <c r="BP69" s="189">
        <f t="shared" ref="BP69:CU69" si="2">SUM(BP7:BP68)</f>
        <v>0</v>
      </c>
      <c r="BQ69" s="189">
        <f t="shared" si="2"/>
        <v>0</v>
      </c>
      <c r="BR69" s="189">
        <f t="shared" si="2"/>
        <v>0</v>
      </c>
      <c r="BS69" s="189">
        <f t="shared" si="2"/>
        <v>0</v>
      </c>
      <c r="BT69" s="189">
        <f t="shared" si="2"/>
        <v>0</v>
      </c>
      <c r="BU69" s="189">
        <f t="shared" si="2"/>
        <v>0</v>
      </c>
      <c r="BV69" s="189">
        <f t="shared" si="2"/>
        <v>0</v>
      </c>
      <c r="BW69" s="189">
        <f t="shared" si="2"/>
        <v>0</v>
      </c>
      <c r="BX69" s="189">
        <f t="shared" si="2"/>
        <v>0</v>
      </c>
      <c r="BY69" s="189">
        <f t="shared" si="2"/>
        <v>0</v>
      </c>
      <c r="BZ69" s="189">
        <f t="shared" si="2"/>
        <v>0</v>
      </c>
      <c r="CA69" s="189">
        <f t="shared" si="2"/>
        <v>0</v>
      </c>
      <c r="CB69" s="189">
        <f t="shared" si="2"/>
        <v>0</v>
      </c>
      <c r="CC69" s="189">
        <f t="shared" si="2"/>
        <v>0</v>
      </c>
      <c r="CD69" s="189">
        <f t="shared" si="2"/>
        <v>0</v>
      </c>
      <c r="CE69" s="189">
        <f t="shared" si="2"/>
        <v>0</v>
      </c>
      <c r="CF69" s="189">
        <f t="shared" si="2"/>
        <v>0</v>
      </c>
      <c r="CG69" s="189">
        <f t="shared" si="2"/>
        <v>0</v>
      </c>
      <c r="CH69" s="189">
        <f t="shared" si="2"/>
        <v>0</v>
      </c>
      <c r="CI69" s="189">
        <f t="shared" si="2"/>
        <v>0</v>
      </c>
      <c r="CJ69" s="189">
        <f t="shared" si="2"/>
        <v>0</v>
      </c>
      <c r="CK69" s="189">
        <f t="shared" si="2"/>
        <v>0</v>
      </c>
      <c r="CL69" s="189">
        <f t="shared" si="2"/>
        <v>0</v>
      </c>
      <c r="CM69" s="189">
        <f t="shared" si="2"/>
        <v>0</v>
      </c>
      <c r="CN69" s="189">
        <f t="shared" si="2"/>
        <v>0</v>
      </c>
      <c r="CO69" s="189">
        <f t="shared" si="2"/>
        <v>0</v>
      </c>
      <c r="CP69" s="189">
        <f t="shared" si="2"/>
        <v>0</v>
      </c>
      <c r="CQ69" s="189">
        <f t="shared" si="2"/>
        <v>0</v>
      </c>
      <c r="CR69" s="189">
        <f t="shared" si="2"/>
        <v>0</v>
      </c>
      <c r="CS69" s="189">
        <f t="shared" si="2"/>
        <v>0</v>
      </c>
      <c r="CT69" s="189">
        <f t="shared" si="2"/>
        <v>0</v>
      </c>
      <c r="CU69" s="189">
        <f t="shared" si="2"/>
        <v>0</v>
      </c>
      <c r="CV69" s="189">
        <f t="shared" ref="CV69:CY69" si="3">SUM(CV7:CV68)</f>
        <v>0</v>
      </c>
      <c r="CW69" s="189">
        <f t="shared" si="3"/>
        <v>0</v>
      </c>
      <c r="CX69" s="189">
        <f t="shared" si="3"/>
        <v>0</v>
      </c>
      <c r="CY69" s="189">
        <f t="shared" si="3"/>
        <v>0</v>
      </c>
    </row>
    <row r="70" spans="1:103" s="2" customFormat="1">
      <c r="A70" s="82"/>
      <c r="B70" s="14"/>
      <c r="C70" s="12"/>
      <c r="D70" s="142"/>
      <c r="F70" s="142"/>
      <c r="K70" s="142"/>
      <c r="L70" s="142"/>
      <c r="M70" s="142"/>
      <c r="N70" s="142"/>
      <c r="O70" s="142"/>
      <c r="S70" s="142"/>
      <c r="W70" s="142"/>
      <c r="AC70" s="142"/>
      <c r="AK70" s="142"/>
      <c r="AL70" s="142"/>
      <c r="AN70" s="142"/>
      <c r="BI70" s="142"/>
      <c r="BM70" s="142"/>
    </row>
    <row r="71" spans="1:103" s="2" customFormat="1">
      <c r="A71" s="82"/>
      <c r="B71" s="14"/>
      <c r="C71" s="3"/>
      <c r="D71" s="190"/>
      <c r="F71" s="142"/>
      <c r="K71" s="142"/>
      <c r="L71" s="142"/>
      <c r="M71" s="142"/>
      <c r="N71" s="142"/>
      <c r="O71" s="142"/>
      <c r="S71" s="142"/>
      <c r="W71" s="142"/>
      <c r="AC71" s="142"/>
      <c r="AK71" s="142"/>
      <c r="AL71" s="142"/>
      <c r="AN71" s="142"/>
      <c r="BI71" s="142"/>
      <c r="BM71" s="142"/>
    </row>
    <row r="72" spans="1:103" s="2" customFormat="1">
      <c r="A72" s="82"/>
      <c r="B72" s="14"/>
      <c r="C72" s="1"/>
      <c r="D72" s="190"/>
      <c r="F72" s="142"/>
      <c r="K72" s="142"/>
      <c r="L72" s="142"/>
      <c r="M72" s="142"/>
      <c r="N72" s="142"/>
      <c r="O72" s="142"/>
      <c r="S72" s="142"/>
      <c r="W72" s="142"/>
      <c r="AC72" s="142"/>
      <c r="AK72" s="142"/>
      <c r="AL72" s="142"/>
      <c r="AN72" s="142"/>
      <c r="BI72" s="142"/>
      <c r="BM72" s="142"/>
    </row>
    <row r="73" spans="1:103" s="2" customFormat="1">
      <c r="A73" s="82"/>
      <c r="B73" s="14"/>
      <c r="C73" s="3"/>
      <c r="D73" s="190"/>
      <c r="F73" s="142"/>
      <c r="K73" s="142"/>
      <c r="L73" s="142"/>
      <c r="M73" s="142"/>
      <c r="N73" s="142"/>
      <c r="O73" s="142"/>
      <c r="S73" s="142"/>
      <c r="W73" s="142"/>
      <c r="AC73" s="142"/>
      <c r="AK73" s="142"/>
      <c r="AL73" s="142"/>
      <c r="AN73" s="142"/>
      <c r="BI73" s="142"/>
      <c r="BM73" s="142"/>
    </row>
    <row r="74" spans="1:103" s="2" customFormat="1">
      <c r="A74" s="82"/>
      <c r="B74" s="14"/>
      <c r="C74" s="3"/>
      <c r="D74" s="190"/>
      <c r="F74" s="142"/>
      <c r="K74" s="142"/>
      <c r="L74" s="142"/>
      <c r="M74" s="142"/>
      <c r="N74" s="142"/>
      <c r="O74" s="142"/>
      <c r="S74" s="142"/>
      <c r="W74" s="142"/>
      <c r="AC74" s="142"/>
      <c r="AK74" s="142"/>
      <c r="AL74" s="142"/>
      <c r="AN74" s="142"/>
      <c r="BI74" s="142"/>
      <c r="BM74" s="142"/>
    </row>
    <row r="75" spans="1:103" s="2" customFormat="1">
      <c r="A75" s="82"/>
      <c r="B75" s="14"/>
      <c r="C75" s="3"/>
      <c r="D75" s="190"/>
      <c r="F75" s="142"/>
      <c r="K75" s="142"/>
      <c r="L75" s="142"/>
      <c r="M75" s="142"/>
      <c r="N75" s="142"/>
      <c r="O75" s="142"/>
      <c r="S75" s="142"/>
      <c r="W75" s="142"/>
      <c r="AC75" s="142"/>
      <c r="AK75" s="142"/>
      <c r="AL75" s="142"/>
      <c r="AN75" s="142"/>
      <c r="BI75" s="142"/>
      <c r="BM75" s="142"/>
    </row>
    <row r="76" spans="1:103" s="2" customFormat="1">
      <c r="A76" s="82"/>
      <c r="B76" s="14"/>
      <c r="C76" s="3"/>
      <c r="D76" s="190"/>
      <c r="F76" s="142"/>
      <c r="K76" s="142"/>
      <c r="L76" s="142"/>
      <c r="M76" s="142"/>
      <c r="N76" s="142"/>
      <c r="O76" s="142"/>
      <c r="S76" s="142"/>
      <c r="W76" s="142"/>
      <c r="AC76" s="142"/>
      <c r="AK76" s="142"/>
      <c r="AL76" s="142"/>
      <c r="AN76" s="142"/>
      <c r="BI76" s="142"/>
      <c r="BM76" s="142"/>
    </row>
    <row r="77" spans="1:103" s="2" customFormat="1">
      <c r="A77" s="82"/>
      <c r="B77" s="14"/>
      <c r="C77" s="3"/>
      <c r="D77" s="190"/>
      <c r="F77" s="142"/>
      <c r="K77" s="142"/>
      <c r="L77" s="142"/>
      <c r="M77" s="142"/>
      <c r="N77" s="142"/>
      <c r="O77" s="142"/>
      <c r="S77" s="142"/>
      <c r="W77" s="142"/>
      <c r="AC77" s="142"/>
      <c r="AK77" s="142"/>
      <c r="AL77" s="142"/>
      <c r="AN77" s="188"/>
      <c r="BI77" s="188"/>
      <c r="BM77" s="188"/>
    </row>
    <row r="78" spans="1:103" s="2" customFormat="1">
      <c r="A78" s="82"/>
      <c r="B78" s="14"/>
      <c r="C78" s="3"/>
      <c r="D78" s="190"/>
      <c r="F78" s="188"/>
      <c r="K78" s="188"/>
      <c r="L78" s="188"/>
      <c r="M78" s="188"/>
      <c r="N78" s="188"/>
      <c r="O78" s="188"/>
      <c r="S78" s="188"/>
      <c r="W78" s="188"/>
      <c r="AC78" s="188"/>
      <c r="AK78" s="188"/>
      <c r="AL78" s="188"/>
      <c r="AN78" s="188"/>
      <c r="BI78" s="188"/>
      <c r="BM78" s="188"/>
    </row>
    <row r="79" spans="1:103" s="2" customFormat="1">
      <c r="A79" s="82"/>
      <c r="B79" s="14"/>
      <c r="C79" s="3"/>
      <c r="D79" s="190"/>
      <c r="F79" s="188"/>
      <c r="K79" s="188"/>
      <c r="L79" s="188"/>
      <c r="M79" s="188"/>
      <c r="N79" s="188"/>
      <c r="O79" s="188"/>
      <c r="S79" s="188"/>
      <c r="W79" s="188"/>
      <c r="AC79" s="188"/>
      <c r="AK79" s="188"/>
      <c r="AL79" s="188"/>
      <c r="AN79" s="188"/>
      <c r="BI79" s="188"/>
      <c r="BM79" s="188"/>
    </row>
    <row r="80" spans="1:103" s="2" customFormat="1">
      <c r="A80" s="82"/>
      <c r="B80" s="14"/>
      <c r="C80" s="3"/>
      <c r="D80" s="190"/>
      <c r="F80" s="188"/>
      <c r="K80" s="188"/>
      <c r="L80" s="188"/>
      <c r="M80" s="188"/>
      <c r="N80" s="188"/>
      <c r="O80" s="188"/>
      <c r="S80" s="188"/>
      <c r="W80" s="188"/>
      <c r="AC80" s="188"/>
      <c r="AK80" s="188"/>
      <c r="AL80" s="188"/>
      <c r="AN80" s="142"/>
      <c r="BI80" s="142"/>
      <c r="BM80" s="142"/>
    </row>
    <row r="81" spans="1:73" s="2" customFormat="1">
      <c r="A81" s="82"/>
      <c r="B81" s="14"/>
      <c r="C81" s="3"/>
      <c r="D81" s="190"/>
      <c r="F81" s="181"/>
      <c r="G81" s="3"/>
      <c r="K81" s="142"/>
      <c r="L81" s="142"/>
      <c r="M81" s="142"/>
      <c r="N81" s="142"/>
      <c r="O81" s="142"/>
      <c r="S81" s="142"/>
      <c r="W81" s="142"/>
      <c r="AC81" s="142"/>
      <c r="AF81" s="3"/>
      <c r="AG81" s="3"/>
      <c r="AH81" s="3"/>
      <c r="AI81" s="3"/>
      <c r="AJ81" s="3"/>
      <c r="AK81" s="142"/>
      <c r="AL81" s="142"/>
      <c r="AN81" s="142"/>
      <c r="BI81" s="142"/>
      <c r="BM81" s="142"/>
    </row>
    <row r="82" spans="1:73" s="2" customFormat="1">
      <c r="A82" s="82"/>
      <c r="B82" s="14"/>
      <c r="C82" s="3"/>
      <c r="D82" s="190"/>
      <c r="F82" s="181"/>
      <c r="G82" s="3"/>
      <c r="K82" s="142"/>
      <c r="L82" s="142"/>
      <c r="M82" s="142"/>
      <c r="N82" s="142"/>
      <c r="O82" s="142"/>
      <c r="S82" s="142"/>
      <c r="W82" s="142"/>
      <c r="AC82" s="142"/>
      <c r="AF82" s="3"/>
      <c r="AG82" s="3"/>
      <c r="AH82" s="3"/>
      <c r="AI82" s="3"/>
      <c r="AJ82" s="3"/>
      <c r="AK82" s="142"/>
      <c r="AL82" s="142"/>
      <c r="AN82" s="142"/>
      <c r="BI82" s="142"/>
      <c r="BM82" s="142"/>
    </row>
    <row r="83" spans="1:73" s="2" customFormat="1">
      <c r="A83" s="82"/>
      <c r="B83" s="14"/>
      <c r="C83" s="3"/>
      <c r="D83" s="190"/>
      <c r="F83" s="181"/>
      <c r="G83" s="3"/>
      <c r="K83" s="142"/>
      <c r="L83" s="142"/>
      <c r="M83" s="142"/>
      <c r="N83" s="142"/>
      <c r="O83" s="142"/>
      <c r="S83" s="142"/>
      <c r="W83" s="142"/>
      <c r="AC83" s="142"/>
      <c r="AF83" s="3"/>
      <c r="AG83" s="3"/>
      <c r="AH83" s="3"/>
      <c r="AI83" s="3"/>
      <c r="AJ83" s="3"/>
      <c r="AK83" s="142"/>
      <c r="AL83" s="142"/>
      <c r="AN83" s="142"/>
      <c r="BI83" s="142"/>
      <c r="BM83" s="142"/>
    </row>
    <row r="84" spans="1:73" s="2" customFormat="1">
      <c r="A84" s="82"/>
      <c r="B84" s="14"/>
      <c r="C84" s="3"/>
      <c r="D84" s="190"/>
      <c r="F84" s="181"/>
      <c r="G84" s="3"/>
      <c r="K84" s="142"/>
      <c r="L84" s="142"/>
      <c r="M84" s="142"/>
      <c r="N84" s="142"/>
      <c r="O84" s="142"/>
      <c r="S84" s="142"/>
      <c r="W84" s="142"/>
      <c r="AC84" s="142"/>
      <c r="AF84" s="3"/>
      <c r="AG84" s="3"/>
      <c r="AH84" s="3"/>
      <c r="AI84" s="3"/>
      <c r="AJ84" s="3"/>
      <c r="AK84" s="142"/>
      <c r="AL84" s="142"/>
      <c r="AN84" s="142"/>
      <c r="BI84" s="142"/>
      <c r="BM84" s="142"/>
    </row>
    <row r="85" spans="1:73" s="2" customFormat="1">
      <c r="A85" s="82"/>
      <c r="B85" s="14"/>
      <c r="C85" s="3"/>
      <c r="D85" s="190"/>
      <c r="F85" s="181"/>
      <c r="G85" s="3"/>
      <c r="K85" s="142"/>
      <c r="L85" s="142"/>
      <c r="M85" s="142"/>
      <c r="N85" s="142"/>
      <c r="O85" s="142"/>
      <c r="S85" s="142"/>
      <c r="W85" s="142"/>
      <c r="AC85" s="142"/>
      <c r="AF85" s="3"/>
      <c r="AG85" s="3"/>
      <c r="AH85" s="3"/>
      <c r="AI85" s="3"/>
      <c r="AJ85" s="3"/>
      <c r="AK85" s="142"/>
      <c r="AL85" s="142"/>
      <c r="AN85" s="142"/>
      <c r="BI85" s="142"/>
      <c r="BM85" s="142"/>
    </row>
    <row r="86" spans="1:73" s="2" customFormat="1">
      <c r="A86" s="82"/>
      <c r="B86" s="14"/>
      <c r="C86" s="3"/>
      <c r="D86" s="190"/>
      <c r="F86" s="181"/>
      <c r="G86" s="3"/>
      <c r="K86" s="142"/>
      <c r="L86" s="142"/>
      <c r="M86" s="142"/>
      <c r="N86" s="142"/>
      <c r="O86" s="142"/>
      <c r="S86" s="142"/>
      <c r="W86" s="142"/>
      <c r="AC86" s="142"/>
      <c r="AF86" s="3"/>
      <c r="AG86" s="3"/>
      <c r="AH86" s="3"/>
      <c r="AI86" s="3"/>
      <c r="AJ86" s="3"/>
      <c r="AK86" s="142"/>
      <c r="AL86" s="142"/>
      <c r="AN86" s="142"/>
      <c r="BI86" s="142"/>
      <c r="BM86" s="142"/>
    </row>
    <row r="87" spans="1:73" s="2" customFormat="1">
      <c r="A87" s="82"/>
      <c r="B87" s="14"/>
      <c r="C87" s="3"/>
      <c r="D87" s="190"/>
      <c r="F87" s="142"/>
      <c r="K87" s="142"/>
      <c r="L87" s="142"/>
      <c r="M87" s="142"/>
      <c r="N87" s="142"/>
      <c r="O87" s="142"/>
      <c r="S87" s="142"/>
      <c r="W87" s="142"/>
      <c r="AC87" s="142"/>
      <c r="AK87" s="142"/>
      <c r="AL87" s="142"/>
      <c r="AN87" s="142"/>
      <c r="BI87" s="142"/>
      <c r="BM87" s="142"/>
    </row>
    <row r="88" spans="1:73" s="2" customFormat="1">
      <c r="A88" s="82"/>
      <c r="B88" s="14"/>
      <c r="C88" s="3"/>
      <c r="D88" s="190"/>
      <c r="F88" s="142"/>
      <c r="K88" s="142"/>
      <c r="L88" s="142"/>
      <c r="M88" s="142"/>
      <c r="N88" s="142"/>
      <c r="O88" s="142"/>
      <c r="S88" s="142"/>
      <c r="W88" s="142"/>
      <c r="AC88" s="142"/>
      <c r="AK88" s="142"/>
      <c r="AL88" s="142"/>
      <c r="AN88" s="142"/>
      <c r="BI88" s="142"/>
      <c r="BM88" s="142"/>
      <c r="BU88" s="109"/>
    </row>
    <row r="89" spans="1:73">
      <c r="C89" s="3"/>
      <c r="D89" s="157"/>
      <c r="E89" s="109"/>
      <c r="G89" s="2"/>
      <c r="P89" s="2"/>
      <c r="Q89" s="2"/>
      <c r="R89" s="2"/>
      <c r="T89" s="2"/>
      <c r="U89" s="2"/>
      <c r="V89" s="2"/>
      <c r="X89" s="2"/>
      <c r="Y89" s="2"/>
      <c r="Z89" s="2"/>
      <c r="AA89" s="2"/>
      <c r="AB89" s="2"/>
      <c r="AD89" s="2"/>
      <c r="AE89" s="2"/>
      <c r="AF89" s="2"/>
      <c r="AG89" s="2"/>
      <c r="AH89" s="2"/>
      <c r="AI89" s="2"/>
      <c r="AJ89" s="2"/>
    </row>
    <row r="90" spans="1:73">
      <c r="X90" s="2"/>
    </row>
    <row r="91" spans="1:73">
      <c r="X91" s="2"/>
    </row>
    <row r="92" spans="1:73">
      <c r="X92" s="2"/>
    </row>
    <row r="93" spans="1:73">
      <c r="X93" s="2"/>
    </row>
    <row r="94" spans="1:73">
      <c r="X94" s="2"/>
    </row>
    <row r="95" spans="1:73">
      <c r="X95" s="2"/>
    </row>
    <row r="96" spans="1:73">
      <c r="X96" s="2"/>
    </row>
    <row r="97" spans="1:65">
      <c r="X97" s="2"/>
    </row>
    <row r="98" spans="1:65">
      <c r="X98" s="2"/>
    </row>
    <row r="99" spans="1:65">
      <c r="X99" s="2"/>
    </row>
    <row r="100" spans="1:65">
      <c r="X100" s="2"/>
    </row>
    <row r="101" spans="1:65">
      <c r="X101" s="2"/>
    </row>
    <row r="102" spans="1:65">
      <c r="X102" s="2"/>
    </row>
    <row r="103" spans="1:65">
      <c r="X103" s="2"/>
    </row>
    <row r="104" spans="1:65" s="2" customFormat="1">
      <c r="A104" s="82"/>
      <c r="B104" s="14"/>
      <c r="C104" s="1"/>
      <c r="D104" s="142"/>
      <c r="E104"/>
      <c r="F104" s="142"/>
      <c r="G104"/>
      <c r="K104" s="142"/>
      <c r="L104" s="142"/>
      <c r="M104" s="142"/>
      <c r="N104" s="142"/>
      <c r="O104" s="142"/>
      <c r="P104"/>
      <c r="Q104"/>
      <c r="R104"/>
      <c r="S104" s="142"/>
      <c r="T104"/>
      <c r="U104"/>
      <c r="V104"/>
      <c r="W104" s="142"/>
      <c r="Y104"/>
      <c r="Z104"/>
      <c r="AA104"/>
      <c r="AB104"/>
      <c r="AC104" s="142"/>
      <c r="AD104"/>
      <c r="AE104"/>
      <c r="AF104"/>
      <c r="AG104"/>
      <c r="AH104"/>
      <c r="AI104"/>
      <c r="AJ104"/>
      <c r="AK104" s="142"/>
      <c r="AL104" s="142"/>
      <c r="AN104" s="142"/>
      <c r="BI104" s="142"/>
      <c r="BM104" s="142"/>
    </row>
    <row r="105" spans="1:65" s="2" customFormat="1">
      <c r="A105" s="82"/>
      <c r="B105" s="14"/>
      <c r="C105" s="3"/>
      <c r="D105" s="190"/>
      <c r="F105" s="142"/>
      <c r="K105" s="142"/>
      <c r="L105" s="142"/>
      <c r="M105" s="142"/>
      <c r="N105" s="142"/>
      <c r="O105" s="142"/>
      <c r="S105" s="142"/>
      <c r="W105" s="142"/>
      <c r="AC105" s="142"/>
      <c r="AK105" s="142"/>
      <c r="AL105" s="142"/>
      <c r="AN105" s="142"/>
      <c r="BI105" s="142"/>
      <c r="BM105" s="142"/>
    </row>
    <row r="106" spans="1:65" s="2" customFormat="1">
      <c r="A106" s="82"/>
      <c r="B106" s="14"/>
      <c r="C106" s="3"/>
      <c r="D106" s="190"/>
      <c r="F106" s="142"/>
      <c r="K106" s="142"/>
      <c r="L106" s="142"/>
      <c r="M106" s="142"/>
      <c r="N106" s="142"/>
      <c r="O106" s="142"/>
      <c r="S106" s="142"/>
      <c r="W106" s="142"/>
      <c r="AC106" s="142"/>
      <c r="AK106" s="142"/>
      <c r="AL106" s="142"/>
      <c r="AN106" s="142"/>
      <c r="BI106" s="142"/>
      <c r="BM106" s="142"/>
    </row>
    <row r="107" spans="1:65" s="2" customFormat="1">
      <c r="A107" s="82"/>
      <c r="B107" s="14"/>
      <c r="C107" s="3"/>
      <c r="D107" s="190"/>
      <c r="F107" s="142"/>
      <c r="K107" s="142"/>
      <c r="L107" s="142"/>
      <c r="M107" s="142"/>
      <c r="N107" s="142"/>
      <c r="O107" s="142"/>
      <c r="S107" s="142"/>
      <c r="W107" s="142"/>
      <c r="AC107" s="142"/>
      <c r="AK107" s="142"/>
      <c r="AL107" s="142"/>
      <c r="AN107" s="142"/>
      <c r="BI107" s="142"/>
      <c r="BM107" s="142"/>
    </row>
    <row r="108" spans="1:65" s="2" customFormat="1">
      <c r="A108" s="82"/>
      <c r="B108" s="14"/>
      <c r="C108" s="3"/>
      <c r="D108" s="190"/>
      <c r="F108" s="142"/>
      <c r="K108" s="142"/>
      <c r="L108" s="142"/>
      <c r="M108" s="142"/>
      <c r="N108" s="142"/>
      <c r="O108" s="142"/>
      <c r="S108" s="142"/>
      <c r="W108" s="142"/>
      <c r="AC108" s="142"/>
      <c r="AK108" s="142"/>
      <c r="AL108" s="142"/>
      <c r="AN108" s="142"/>
      <c r="BI108" s="142"/>
      <c r="BM108" s="142"/>
    </row>
    <row r="109" spans="1:65" s="2" customFormat="1">
      <c r="A109" s="82"/>
      <c r="B109" s="14"/>
      <c r="C109" s="3"/>
      <c r="D109" s="190"/>
      <c r="F109" s="142"/>
      <c r="K109" s="142"/>
      <c r="L109" s="142"/>
      <c r="M109" s="142"/>
      <c r="N109" s="142"/>
      <c r="O109" s="142"/>
      <c r="S109" s="142"/>
      <c r="W109" s="142"/>
      <c r="AC109" s="142"/>
      <c r="AK109" s="142"/>
      <c r="AL109" s="142"/>
      <c r="AN109" s="142"/>
      <c r="BI109" s="142"/>
      <c r="BM109" s="142"/>
    </row>
    <row r="110" spans="1:65" s="2" customFormat="1">
      <c r="A110" s="82"/>
      <c r="B110" s="14"/>
      <c r="C110" s="3"/>
      <c r="D110" s="142"/>
      <c r="F110" s="142"/>
      <c r="K110" s="142"/>
      <c r="L110" s="142"/>
      <c r="M110" s="142"/>
      <c r="N110" s="142"/>
      <c r="O110" s="142"/>
      <c r="S110" s="142"/>
      <c r="W110" s="142"/>
      <c r="AC110" s="142"/>
      <c r="AK110" s="142"/>
      <c r="AL110" s="142"/>
      <c r="AN110" s="142"/>
      <c r="BI110" s="142"/>
      <c r="BM110" s="142"/>
    </row>
    <row r="111" spans="1:65" s="2" customFormat="1">
      <c r="A111" s="82"/>
      <c r="B111" s="14"/>
      <c r="C111" s="3"/>
      <c r="D111" s="216"/>
      <c r="E111" s="3"/>
      <c r="F111" s="142"/>
      <c r="K111" s="142"/>
      <c r="L111" s="142"/>
      <c r="M111" s="142"/>
      <c r="N111" s="142"/>
      <c r="O111" s="142"/>
      <c r="S111" s="142"/>
      <c r="W111" s="142"/>
      <c r="AC111" s="142"/>
      <c r="AK111" s="142"/>
      <c r="AL111" s="142"/>
      <c r="AN111" s="142"/>
      <c r="BI111" s="142"/>
      <c r="BM111" s="142"/>
    </row>
    <row r="112" spans="1:65" s="2" customFormat="1">
      <c r="A112" s="82"/>
      <c r="B112" s="14"/>
      <c r="C112" s="3"/>
      <c r="D112" s="190"/>
      <c r="F112" s="142"/>
      <c r="K112" s="142"/>
      <c r="L112" s="142"/>
      <c r="M112" s="142"/>
      <c r="N112" s="142"/>
      <c r="O112" s="142"/>
      <c r="S112" s="142"/>
      <c r="W112" s="142"/>
      <c r="AC112" s="142"/>
      <c r="AK112" s="142"/>
      <c r="AL112" s="142"/>
      <c r="AN112" s="142"/>
      <c r="BI112" s="142"/>
      <c r="BM112" s="142"/>
    </row>
    <row r="113" spans="1:65" s="2" customFormat="1">
      <c r="A113" s="82"/>
      <c r="B113" s="14"/>
      <c r="C113" s="3"/>
      <c r="D113" s="190"/>
      <c r="F113" s="142"/>
      <c r="K113" s="142"/>
      <c r="L113" s="142"/>
      <c r="M113" s="142"/>
      <c r="N113" s="142"/>
      <c r="O113" s="142"/>
      <c r="S113" s="142"/>
      <c r="W113" s="142"/>
      <c r="AC113" s="142"/>
      <c r="AK113" s="142"/>
      <c r="AL113" s="142"/>
      <c r="AN113" s="142"/>
      <c r="BI113" s="142"/>
      <c r="BM113" s="142"/>
    </row>
    <row r="114" spans="1:65" s="2" customFormat="1">
      <c r="A114" s="82"/>
      <c r="B114" s="14"/>
      <c r="C114" s="3"/>
      <c r="D114" s="190"/>
      <c r="F114" s="142"/>
      <c r="K114" s="142"/>
      <c r="L114" s="142"/>
      <c r="M114" s="142"/>
      <c r="N114" s="142"/>
      <c r="O114" s="142"/>
      <c r="S114" s="142"/>
      <c r="W114" s="142"/>
      <c r="AC114" s="142"/>
      <c r="AK114" s="142"/>
      <c r="AL114" s="142"/>
      <c r="AN114" s="142"/>
      <c r="BI114" s="142"/>
      <c r="BM114" s="142"/>
    </row>
    <row r="115" spans="1:65" s="2" customFormat="1">
      <c r="A115" s="82"/>
      <c r="B115" s="14"/>
      <c r="C115" s="3"/>
      <c r="D115" s="142"/>
      <c r="F115" s="142"/>
      <c r="K115" s="142"/>
      <c r="L115" s="142"/>
      <c r="M115" s="142"/>
      <c r="N115" s="142"/>
      <c r="O115" s="142"/>
      <c r="S115" s="142"/>
      <c r="W115" s="142"/>
      <c r="AC115" s="142"/>
      <c r="AK115" s="142"/>
      <c r="AL115" s="142"/>
      <c r="AN115" s="142"/>
      <c r="BI115" s="142"/>
      <c r="BM115" s="142"/>
    </row>
    <row r="116" spans="1:65" s="2" customFormat="1">
      <c r="A116" s="82"/>
      <c r="B116" s="14"/>
      <c r="C116" s="3"/>
      <c r="D116" s="190"/>
      <c r="F116" s="142"/>
      <c r="K116" s="142"/>
      <c r="L116" s="142"/>
      <c r="M116" s="142"/>
      <c r="N116" s="142"/>
      <c r="O116" s="142"/>
      <c r="S116" s="142"/>
      <c r="W116" s="142"/>
      <c r="AC116" s="142"/>
      <c r="AK116" s="142"/>
      <c r="AL116" s="142"/>
      <c r="AN116" s="142"/>
      <c r="BI116" s="142"/>
      <c r="BM116" s="142"/>
    </row>
    <row r="117" spans="1:65" s="2" customFormat="1">
      <c r="A117" s="82"/>
      <c r="B117" s="14"/>
      <c r="C117" s="3"/>
      <c r="D117" s="190"/>
      <c r="F117" s="142"/>
      <c r="K117" s="142"/>
      <c r="L117" s="142"/>
      <c r="M117" s="142"/>
      <c r="N117" s="142"/>
      <c r="O117" s="142"/>
      <c r="S117" s="142"/>
      <c r="W117" s="142"/>
      <c r="AC117" s="142"/>
      <c r="AK117" s="142"/>
      <c r="AL117" s="142"/>
      <c r="AN117" s="142"/>
      <c r="BI117" s="142"/>
      <c r="BM117" s="142"/>
    </row>
    <row r="118" spans="1:65" s="2" customFormat="1">
      <c r="A118" s="82"/>
      <c r="B118" s="14"/>
      <c r="C118" s="3"/>
      <c r="D118" s="190"/>
      <c r="F118" s="142"/>
      <c r="K118" s="142"/>
      <c r="L118" s="142"/>
      <c r="M118" s="142"/>
      <c r="N118" s="142"/>
      <c r="O118" s="142"/>
      <c r="S118" s="142"/>
      <c r="W118" s="142"/>
      <c r="AC118" s="142"/>
      <c r="AK118" s="142"/>
      <c r="AL118" s="142"/>
      <c r="AN118" s="142"/>
      <c r="BI118" s="142"/>
      <c r="BM118" s="142"/>
    </row>
    <row r="119" spans="1:65" s="2" customFormat="1" ht="24" customHeight="1">
      <c r="A119" s="82"/>
      <c r="B119" s="14"/>
      <c r="C119" s="3"/>
      <c r="D119" s="142"/>
      <c r="F119" s="142"/>
      <c r="K119" s="142"/>
      <c r="L119" s="142"/>
      <c r="M119" s="142"/>
      <c r="N119" s="142"/>
      <c r="O119" s="142"/>
      <c r="S119" s="142"/>
      <c r="W119" s="142"/>
      <c r="AC119" s="142"/>
      <c r="AK119" s="142"/>
      <c r="AL119" s="142"/>
      <c r="AN119" s="142"/>
      <c r="BI119" s="142"/>
      <c r="BM119" s="142"/>
    </row>
    <row r="120" spans="1:65" s="2" customFormat="1">
      <c r="A120" s="82"/>
      <c r="B120" s="14"/>
      <c r="C120" s="3"/>
      <c r="D120" s="142"/>
      <c r="F120" s="142"/>
      <c r="K120" s="142"/>
      <c r="L120" s="142"/>
      <c r="M120" s="142"/>
      <c r="N120" s="142"/>
      <c r="O120" s="142"/>
      <c r="S120" s="142"/>
      <c r="W120" s="142"/>
      <c r="AC120" s="142"/>
      <c r="AK120" s="142"/>
      <c r="AL120" s="142"/>
      <c r="AN120" s="142"/>
      <c r="BI120" s="142"/>
      <c r="BM120" s="142"/>
    </row>
    <row r="121" spans="1:65" s="2" customFormat="1">
      <c r="A121" s="82"/>
      <c r="B121" s="14"/>
      <c r="C121" s="3"/>
      <c r="D121" s="142"/>
      <c r="F121" s="142"/>
      <c r="K121" s="142"/>
      <c r="L121" s="142"/>
      <c r="M121" s="142"/>
      <c r="N121" s="142"/>
      <c r="O121" s="142"/>
      <c r="S121" s="142"/>
      <c r="W121" s="142"/>
      <c r="AC121" s="142"/>
      <c r="AK121" s="142"/>
      <c r="AL121" s="142"/>
      <c r="AN121" s="142"/>
      <c r="BI121" s="142"/>
      <c r="BM121" s="142"/>
    </row>
    <row r="122" spans="1:65" s="2" customFormat="1">
      <c r="A122" s="82"/>
      <c r="B122" s="14"/>
      <c r="C122" s="3"/>
      <c r="D122" s="142"/>
      <c r="F122" s="142"/>
      <c r="K122" s="142"/>
      <c r="L122" s="142"/>
      <c r="M122" s="142"/>
      <c r="N122" s="142"/>
      <c r="O122" s="142"/>
      <c r="S122" s="142"/>
      <c r="W122" s="142"/>
      <c r="AC122" s="142"/>
      <c r="AK122" s="142"/>
      <c r="AL122" s="142"/>
      <c r="AN122" s="142"/>
      <c r="BI122" s="142"/>
      <c r="BM122" s="142"/>
    </row>
    <row r="123" spans="1:65" s="2" customFormat="1">
      <c r="A123" s="82"/>
      <c r="B123" s="14"/>
      <c r="C123" s="3"/>
      <c r="D123" s="142"/>
      <c r="F123" s="142"/>
      <c r="K123" s="142"/>
      <c r="L123" s="142"/>
      <c r="M123" s="142"/>
      <c r="N123" s="142"/>
      <c r="O123" s="142"/>
      <c r="S123" s="142"/>
      <c r="W123" s="142"/>
      <c r="AC123" s="142"/>
      <c r="AK123" s="142"/>
      <c r="AL123" s="142"/>
      <c r="AN123" s="142"/>
      <c r="BI123" s="142"/>
      <c r="BM123" s="142"/>
    </row>
    <row r="124" spans="1:65" s="2" customFormat="1">
      <c r="A124" s="82"/>
      <c r="B124" s="14"/>
      <c r="C124" s="3"/>
      <c r="D124" s="142"/>
      <c r="F124" s="142"/>
      <c r="K124" s="142"/>
      <c r="L124" s="142"/>
      <c r="M124" s="142"/>
      <c r="N124" s="142"/>
      <c r="O124" s="142"/>
      <c r="S124" s="142"/>
      <c r="W124" s="142"/>
      <c r="AC124" s="142"/>
      <c r="AK124" s="142"/>
      <c r="AL124" s="142"/>
      <c r="AN124" s="142"/>
      <c r="BI124" s="142"/>
      <c r="BM124" s="142"/>
    </row>
    <row r="125" spans="1:65" s="2" customFormat="1">
      <c r="A125" s="82"/>
      <c r="B125" s="14"/>
      <c r="C125" s="3"/>
      <c r="D125" s="190"/>
      <c r="F125" s="142"/>
      <c r="K125" s="142"/>
      <c r="L125" s="142"/>
      <c r="M125" s="142"/>
      <c r="N125" s="142"/>
      <c r="O125" s="142"/>
      <c r="S125" s="142"/>
      <c r="W125" s="142"/>
      <c r="AC125" s="142"/>
      <c r="AK125" s="142"/>
      <c r="AL125" s="142"/>
      <c r="AN125" s="142"/>
      <c r="BI125" s="142"/>
      <c r="BM125" s="142"/>
    </row>
    <row r="126" spans="1:65" s="2" customFormat="1">
      <c r="A126" s="82"/>
      <c r="B126" s="14"/>
      <c r="C126" s="3"/>
      <c r="D126" s="190"/>
      <c r="F126" s="142"/>
      <c r="K126" s="142"/>
      <c r="L126" s="142"/>
      <c r="M126" s="142"/>
      <c r="N126" s="142"/>
      <c r="O126" s="142"/>
      <c r="S126" s="142"/>
      <c r="W126" s="142"/>
      <c r="AC126" s="142"/>
      <c r="AK126" s="142"/>
      <c r="AL126" s="142"/>
      <c r="AN126" s="142"/>
      <c r="BI126" s="142"/>
      <c r="BM126" s="142"/>
    </row>
    <row r="127" spans="1:65" s="2" customFormat="1">
      <c r="A127" s="82"/>
      <c r="B127" s="14"/>
      <c r="C127" s="3"/>
      <c r="D127" s="190"/>
      <c r="F127" s="142"/>
      <c r="K127" s="142"/>
      <c r="L127" s="142"/>
      <c r="M127" s="142"/>
      <c r="N127" s="142"/>
      <c r="O127" s="142"/>
      <c r="S127" s="142"/>
      <c r="W127" s="142"/>
      <c r="AC127" s="142"/>
      <c r="AK127" s="142"/>
      <c r="AL127" s="142"/>
      <c r="AN127" s="142"/>
      <c r="BI127" s="142"/>
      <c r="BM127" s="142"/>
    </row>
    <row r="128" spans="1:65" s="2" customFormat="1">
      <c r="A128" s="82"/>
      <c r="B128" s="14"/>
      <c r="C128" s="3"/>
      <c r="D128" s="190"/>
      <c r="F128" s="142"/>
      <c r="K128" s="142"/>
      <c r="L128" s="142"/>
      <c r="M128" s="142"/>
      <c r="N128" s="142"/>
      <c r="O128" s="142"/>
      <c r="S128" s="142"/>
      <c r="W128" s="142"/>
      <c r="AC128" s="142"/>
      <c r="AK128" s="142"/>
      <c r="AL128" s="142"/>
      <c r="AN128" s="142"/>
      <c r="BI128" s="142"/>
      <c r="BM128" s="142"/>
    </row>
    <row r="129" spans="1:65" s="2" customFormat="1">
      <c r="A129" s="82"/>
      <c r="B129" s="14"/>
      <c r="C129" s="3"/>
      <c r="D129" s="142"/>
      <c r="F129" s="142"/>
      <c r="K129" s="142"/>
      <c r="L129" s="142"/>
      <c r="M129" s="142"/>
      <c r="N129" s="142"/>
      <c r="O129" s="142"/>
      <c r="S129" s="142"/>
      <c r="W129" s="142"/>
      <c r="AC129" s="142"/>
      <c r="AK129" s="142"/>
      <c r="AL129" s="142"/>
      <c r="AN129" s="142"/>
      <c r="BI129" s="142"/>
      <c r="BM129" s="142"/>
    </row>
    <row r="130" spans="1:65" s="2" customFormat="1">
      <c r="A130" s="82"/>
      <c r="B130" s="14"/>
      <c r="C130" s="3"/>
      <c r="D130" s="142"/>
      <c r="F130" s="142"/>
      <c r="K130" s="142"/>
      <c r="L130" s="142"/>
      <c r="M130" s="142"/>
      <c r="N130" s="142"/>
      <c r="O130" s="142"/>
      <c r="S130" s="142"/>
      <c r="W130" s="142"/>
      <c r="AC130" s="142"/>
      <c r="AK130" s="142"/>
      <c r="AL130" s="142"/>
      <c r="AN130" s="142"/>
      <c r="BI130" s="142"/>
      <c r="BM130" s="142"/>
    </row>
    <row r="131" spans="1:65" s="2" customFormat="1">
      <c r="A131" s="82"/>
      <c r="B131" s="14"/>
      <c r="C131" s="3"/>
      <c r="D131" s="142"/>
      <c r="F131" s="142"/>
      <c r="K131" s="142"/>
      <c r="L131" s="142"/>
      <c r="M131" s="142"/>
      <c r="N131" s="142"/>
      <c r="O131" s="142"/>
      <c r="S131" s="142"/>
      <c r="W131" s="142"/>
      <c r="AC131" s="142"/>
      <c r="AK131" s="142"/>
      <c r="AL131" s="142"/>
      <c r="AN131" s="142"/>
      <c r="BI131" s="142"/>
      <c r="BM131" s="142"/>
    </row>
    <row r="132" spans="1:65" s="2" customFormat="1">
      <c r="A132" s="82"/>
      <c r="B132" s="14"/>
      <c r="C132" s="3"/>
      <c r="D132" s="142"/>
      <c r="F132" s="142"/>
      <c r="K132" s="142"/>
      <c r="L132" s="142"/>
      <c r="M132" s="142"/>
      <c r="N132" s="142"/>
      <c r="O132" s="142"/>
      <c r="S132" s="142"/>
      <c r="W132" s="142"/>
      <c r="AC132" s="142"/>
      <c r="AK132" s="142"/>
      <c r="AL132" s="142"/>
      <c r="AN132" s="142"/>
      <c r="BI132" s="142"/>
      <c r="BM132" s="142"/>
    </row>
    <row r="133" spans="1:65" s="2" customFormat="1">
      <c r="A133" s="82"/>
      <c r="B133" s="14"/>
      <c r="C133" s="3"/>
      <c r="D133" s="142"/>
      <c r="F133" s="142"/>
      <c r="K133" s="142"/>
      <c r="L133" s="142"/>
      <c r="M133" s="142"/>
      <c r="N133" s="142"/>
      <c r="O133" s="142"/>
      <c r="S133" s="142"/>
      <c r="W133" s="142"/>
      <c r="AC133" s="142"/>
      <c r="AK133" s="142"/>
      <c r="AL133" s="142"/>
      <c r="AN133" s="142"/>
      <c r="BI133" s="142"/>
      <c r="BM133" s="142"/>
    </row>
    <row r="134" spans="1:65" s="2" customFormat="1">
      <c r="A134" s="82"/>
      <c r="B134" s="14"/>
      <c r="C134" s="10"/>
      <c r="D134" s="142"/>
      <c r="F134" s="142"/>
      <c r="K134" s="142"/>
      <c r="L134" s="142"/>
      <c r="M134" s="142"/>
      <c r="N134" s="142"/>
      <c r="O134" s="142"/>
      <c r="S134" s="142"/>
      <c r="W134" s="142"/>
      <c r="AC134" s="142"/>
      <c r="AK134" s="142"/>
      <c r="AL134" s="142"/>
      <c r="AN134" s="142"/>
      <c r="BI134" s="142"/>
      <c r="BM134" s="142"/>
    </row>
    <row r="135" spans="1:65" s="2" customFormat="1">
      <c r="A135" s="82"/>
      <c r="B135" s="14"/>
      <c r="C135" s="3"/>
      <c r="D135" s="142"/>
      <c r="F135" s="142"/>
      <c r="K135" s="142"/>
      <c r="L135" s="142"/>
      <c r="M135" s="142"/>
      <c r="N135" s="142"/>
      <c r="O135" s="142"/>
      <c r="S135" s="142"/>
      <c r="W135" s="142"/>
      <c r="AC135" s="142"/>
      <c r="AK135" s="142"/>
      <c r="AL135" s="142"/>
      <c r="AN135" s="142"/>
      <c r="BI135" s="142"/>
      <c r="BM135" s="142"/>
    </row>
    <row r="136" spans="1:65" s="2" customFormat="1">
      <c r="A136" s="82"/>
      <c r="B136" s="14"/>
      <c r="C136" s="10"/>
      <c r="D136" s="142"/>
      <c r="F136" s="142"/>
      <c r="K136" s="142"/>
      <c r="L136" s="142"/>
      <c r="M136" s="142"/>
      <c r="N136" s="142"/>
      <c r="O136" s="142"/>
      <c r="S136" s="142"/>
      <c r="W136" s="142"/>
      <c r="AC136" s="142"/>
      <c r="AK136" s="142"/>
      <c r="AL136" s="142"/>
      <c r="AN136" s="142"/>
      <c r="BI136" s="142"/>
      <c r="BM136" s="142"/>
    </row>
    <row r="137" spans="1:65" s="2" customFormat="1">
      <c r="A137" s="82"/>
      <c r="B137" s="14"/>
      <c r="C137" s="10"/>
      <c r="D137" s="142"/>
      <c r="F137" s="142"/>
      <c r="K137" s="142"/>
      <c r="L137" s="142"/>
      <c r="M137" s="142"/>
      <c r="N137" s="142"/>
      <c r="O137" s="142"/>
      <c r="S137" s="142"/>
      <c r="W137" s="142"/>
      <c r="AC137" s="142"/>
      <c r="AK137" s="142"/>
      <c r="AL137" s="142"/>
      <c r="AN137" s="142"/>
      <c r="BI137" s="142"/>
      <c r="BM137" s="142"/>
    </row>
    <row r="138" spans="1:65" s="2" customFormat="1">
      <c r="A138" s="82"/>
      <c r="B138" s="14"/>
      <c r="C138" s="3"/>
      <c r="D138" s="142"/>
      <c r="F138" s="142"/>
      <c r="K138" s="142"/>
      <c r="L138" s="142"/>
      <c r="M138" s="142"/>
      <c r="N138" s="142"/>
      <c r="O138" s="142"/>
      <c r="S138" s="142"/>
      <c r="W138" s="142"/>
      <c r="AC138" s="142"/>
      <c r="AK138" s="142"/>
      <c r="AL138" s="142"/>
      <c r="AN138" s="142"/>
      <c r="BI138" s="142"/>
      <c r="BM138" s="142"/>
    </row>
    <row r="139" spans="1:65" s="2" customFormat="1">
      <c r="A139" s="82"/>
      <c r="B139" s="14"/>
      <c r="C139" s="3"/>
      <c r="D139" s="142"/>
      <c r="F139" s="142"/>
      <c r="K139" s="142"/>
      <c r="L139" s="142"/>
      <c r="M139" s="142"/>
      <c r="N139" s="142"/>
      <c r="O139" s="142"/>
      <c r="S139" s="142"/>
      <c r="W139" s="142"/>
      <c r="AC139" s="142"/>
      <c r="AK139" s="142"/>
      <c r="AL139" s="142"/>
      <c r="AN139" s="142"/>
      <c r="BI139" s="142"/>
      <c r="BM139" s="142"/>
    </row>
    <row r="140" spans="1:65" s="2" customFormat="1">
      <c r="A140" s="82"/>
      <c r="B140" s="14"/>
      <c r="C140" s="3"/>
      <c r="D140" s="142"/>
      <c r="F140" s="142"/>
      <c r="K140" s="142"/>
      <c r="L140" s="142"/>
      <c r="M140" s="142"/>
      <c r="N140" s="142"/>
      <c r="O140" s="142"/>
      <c r="S140" s="142"/>
      <c r="W140" s="142"/>
      <c r="AC140" s="142"/>
      <c r="AK140" s="142"/>
      <c r="AL140" s="142"/>
      <c r="AN140" s="142"/>
      <c r="BI140" s="142"/>
      <c r="BM140" s="142"/>
    </row>
    <row r="141" spans="1:65" s="2" customFormat="1">
      <c r="A141" s="82"/>
      <c r="B141" s="14"/>
      <c r="C141" s="3"/>
      <c r="D141" s="142"/>
      <c r="F141" s="142"/>
      <c r="K141" s="142"/>
      <c r="L141" s="142"/>
      <c r="M141" s="142"/>
      <c r="N141" s="142"/>
      <c r="O141" s="142"/>
      <c r="S141" s="142"/>
      <c r="W141" s="142"/>
      <c r="AC141" s="142"/>
      <c r="AK141" s="142"/>
      <c r="AL141" s="142"/>
      <c r="AN141" s="142"/>
      <c r="BI141" s="142"/>
      <c r="BM141" s="142"/>
    </row>
    <row r="142" spans="1:65" s="2" customFormat="1">
      <c r="A142" s="82"/>
      <c r="B142" s="106"/>
      <c r="C142" s="3"/>
      <c r="D142" s="190"/>
      <c r="F142" s="142"/>
      <c r="K142" s="142"/>
      <c r="L142" s="142"/>
      <c r="M142" s="142"/>
      <c r="N142" s="142"/>
      <c r="O142" s="142"/>
      <c r="S142" s="142"/>
      <c r="W142" s="142"/>
      <c r="AC142" s="142"/>
      <c r="AK142" s="142"/>
      <c r="AL142" s="142"/>
      <c r="AN142" s="142"/>
      <c r="BI142" s="142"/>
      <c r="BM142" s="142"/>
    </row>
    <row r="143" spans="1:65" s="2" customFormat="1">
      <c r="A143" s="82"/>
      <c r="B143" s="106"/>
      <c r="C143" s="3"/>
      <c r="D143" s="190"/>
      <c r="F143" s="142"/>
      <c r="K143" s="142"/>
      <c r="L143" s="142"/>
      <c r="M143" s="142"/>
      <c r="N143" s="142"/>
      <c r="O143" s="142"/>
      <c r="S143" s="142"/>
      <c r="W143" s="142"/>
      <c r="AC143" s="142"/>
      <c r="AK143" s="142"/>
      <c r="AL143" s="142"/>
      <c r="AN143" s="142"/>
      <c r="BI143" s="142"/>
      <c r="BM143" s="142"/>
    </row>
    <row r="144" spans="1:65" s="2" customFormat="1">
      <c r="A144" s="82"/>
      <c r="B144" s="14"/>
      <c r="C144" s="3"/>
      <c r="D144" s="142"/>
      <c r="F144" s="142"/>
      <c r="K144" s="142"/>
      <c r="L144" s="142"/>
      <c r="M144" s="142"/>
      <c r="N144" s="142"/>
      <c r="O144" s="142"/>
      <c r="S144" s="142"/>
      <c r="W144" s="142"/>
      <c r="AC144" s="142"/>
      <c r="AK144" s="142"/>
      <c r="AL144" s="142"/>
      <c r="AN144" s="142"/>
      <c r="BI144" s="142"/>
      <c r="BM144" s="142"/>
    </row>
    <row r="145" spans="1:65" s="2" customFormat="1">
      <c r="A145" s="82"/>
      <c r="B145" s="14"/>
      <c r="C145" s="10"/>
      <c r="D145" s="142"/>
      <c r="F145" s="142"/>
      <c r="K145" s="142"/>
      <c r="L145" s="142"/>
      <c r="M145" s="142"/>
      <c r="N145" s="142"/>
      <c r="O145" s="142"/>
      <c r="S145" s="142"/>
      <c r="W145" s="142"/>
      <c r="AC145" s="142"/>
      <c r="AK145" s="142"/>
      <c r="AL145" s="142"/>
      <c r="AN145" s="142"/>
      <c r="BI145" s="142"/>
      <c r="BM145" s="142"/>
    </row>
    <row r="146" spans="1:65" s="2" customFormat="1">
      <c r="A146" s="82"/>
      <c r="B146" s="14"/>
      <c r="C146" s="10"/>
      <c r="D146" s="142"/>
      <c r="F146" s="142"/>
      <c r="K146" s="142"/>
      <c r="L146" s="142"/>
      <c r="M146" s="142"/>
      <c r="N146" s="142"/>
      <c r="O146" s="142"/>
      <c r="S146" s="142"/>
      <c r="W146" s="142"/>
      <c r="AC146" s="142"/>
      <c r="AK146" s="142"/>
      <c r="AL146" s="142"/>
      <c r="AN146" s="142"/>
      <c r="BI146" s="142"/>
      <c r="BM146" s="142"/>
    </row>
    <row r="147" spans="1:65" s="2" customFormat="1">
      <c r="A147" s="82"/>
      <c r="B147" s="14"/>
      <c r="C147" s="10"/>
      <c r="D147" s="142"/>
      <c r="F147" s="142"/>
      <c r="K147" s="142"/>
      <c r="L147" s="142"/>
      <c r="M147" s="142"/>
      <c r="N147" s="142"/>
      <c r="O147" s="142"/>
      <c r="S147" s="142"/>
      <c r="W147" s="142"/>
      <c r="AC147" s="142"/>
      <c r="AK147" s="142"/>
      <c r="AL147" s="142"/>
      <c r="AN147" s="142"/>
      <c r="BI147" s="142"/>
      <c r="BM147" s="142"/>
    </row>
    <row r="148" spans="1:65" s="2" customFormat="1">
      <c r="A148" s="82"/>
      <c r="B148" s="14"/>
      <c r="C148" s="10"/>
      <c r="D148" s="142"/>
      <c r="F148" s="142"/>
      <c r="K148" s="142"/>
      <c r="L148" s="142"/>
      <c r="M148" s="142"/>
      <c r="N148" s="142"/>
      <c r="O148" s="142"/>
      <c r="S148" s="142"/>
      <c r="W148" s="142"/>
      <c r="AC148" s="142"/>
      <c r="AK148" s="142"/>
      <c r="AL148" s="142"/>
      <c r="AN148" s="142"/>
      <c r="BI148" s="142"/>
      <c r="BM148" s="142"/>
    </row>
    <row r="149" spans="1:65" s="2" customFormat="1">
      <c r="A149" s="82"/>
      <c r="B149" s="14"/>
      <c r="C149" s="3"/>
      <c r="D149" s="142"/>
      <c r="F149" s="142"/>
      <c r="K149" s="142"/>
      <c r="L149" s="142"/>
      <c r="M149" s="142"/>
      <c r="N149" s="142"/>
      <c r="O149" s="142"/>
      <c r="S149" s="142"/>
      <c r="W149" s="142"/>
      <c r="AC149" s="142"/>
      <c r="AK149" s="142"/>
      <c r="AL149" s="142"/>
      <c r="AN149" s="142"/>
      <c r="BI149" s="142"/>
      <c r="BM149" s="142"/>
    </row>
    <row r="150" spans="1:65" s="2" customFormat="1">
      <c r="A150" s="82"/>
      <c r="B150" s="14"/>
      <c r="C150" s="3"/>
      <c r="D150" s="142"/>
      <c r="F150" s="142"/>
      <c r="K150" s="142"/>
      <c r="L150" s="142"/>
      <c r="M150" s="142"/>
      <c r="N150" s="142"/>
      <c r="O150" s="142"/>
      <c r="S150" s="142"/>
      <c r="W150" s="142"/>
      <c r="AC150" s="142"/>
      <c r="AK150" s="142"/>
      <c r="AL150" s="142"/>
      <c r="AN150" s="142"/>
      <c r="BI150" s="142"/>
      <c r="BM150" s="142"/>
    </row>
    <row r="151" spans="1:65" s="2" customFormat="1">
      <c r="A151" s="82"/>
      <c r="B151" s="14"/>
      <c r="C151" s="3"/>
      <c r="D151" s="142"/>
      <c r="F151" s="142"/>
      <c r="K151" s="142"/>
      <c r="L151" s="142"/>
      <c r="M151" s="142"/>
      <c r="N151" s="142"/>
      <c r="O151" s="142"/>
      <c r="S151" s="142"/>
      <c r="W151" s="142"/>
      <c r="AC151" s="142"/>
      <c r="AK151" s="142"/>
      <c r="AL151" s="142"/>
      <c r="AN151" s="142"/>
      <c r="BI151" s="142"/>
      <c r="BM151" s="142"/>
    </row>
    <row r="152" spans="1:65" s="2" customFormat="1">
      <c r="A152" s="82"/>
      <c r="B152" s="14"/>
      <c r="C152" s="3"/>
      <c r="D152" s="142"/>
      <c r="F152" s="142"/>
      <c r="K152" s="142"/>
      <c r="L152" s="142"/>
      <c r="M152" s="142"/>
      <c r="N152" s="142"/>
      <c r="O152" s="142"/>
      <c r="S152" s="142"/>
      <c r="W152" s="142"/>
      <c r="AC152" s="142"/>
      <c r="AK152" s="142"/>
      <c r="AL152" s="142"/>
      <c r="AN152" s="142"/>
      <c r="BI152" s="142"/>
      <c r="BM152" s="142"/>
    </row>
    <row r="153" spans="1:65" s="2" customFormat="1">
      <c r="A153" s="82"/>
      <c r="B153" s="14"/>
      <c r="C153" s="3"/>
      <c r="D153" s="142"/>
      <c r="F153" s="142"/>
      <c r="K153" s="142"/>
      <c r="L153" s="142"/>
      <c r="M153" s="142"/>
      <c r="N153" s="142"/>
      <c r="O153" s="142"/>
      <c r="S153" s="142"/>
      <c r="W153" s="142"/>
      <c r="AC153" s="142"/>
      <c r="AK153" s="142"/>
      <c r="AL153" s="142"/>
      <c r="AN153" s="142"/>
      <c r="BI153" s="142"/>
      <c r="BM153" s="142"/>
    </row>
    <row r="154" spans="1:65" s="2" customFormat="1">
      <c r="A154" s="82"/>
      <c r="B154" s="14"/>
      <c r="C154" s="3"/>
      <c r="D154" s="142"/>
      <c r="F154" s="142"/>
      <c r="K154" s="142"/>
      <c r="L154" s="142"/>
      <c r="M154" s="142"/>
      <c r="N154" s="142"/>
      <c r="O154" s="142"/>
      <c r="S154" s="142"/>
      <c r="W154" s="142"/>
      <c r="AC154" s="142"/>
      <c r="AK154" s="142"/>
      <c r="AL154" s="142"/>
      <c r="AN154" s="142"/>
      <c r="BI154" s="142"/>
      <c r="BM154" s="142"/>
    </row>
    <row r="155" spans="1:65" s="2" customFormat="1">
      <c r="A155" s="82"/>
      <c r="B155" s="14"/>
      <c r="C155" s="3"/>
      <c r="D155" s="142"/>
      <c r="F155" s="142"/>
      <c r="K155" s="142"/>
      <c r="L155" s="142"/>
      <c r="M155" s="142"/>
      <c r="N155" s="142"/>
      <c r="O155" s="142"/>
      <c r="S155" s="142"/>
      <c r="W155" s="142"/>
      <c r="AC155" s="142"/>
      <c r="AK155" s="142"/>
      <c r="AL155" s="142"/>
      <c r="AN155" s="142"/>
      <c r="BI155" s="142"/>
      <c r="BM155" s="142"/>
    </row>
    <row r="156" spans="1:65" s="2" customFormat="1">
      <c r="A156" s="82"/>
      <c r="B156" s="14"/>
      <c r="C156" s="3"/>
      <c r="D156" s="142"/>
      <c r="F156" s="142"/>
      <c r="K156" s="142"/>
      <c r="L156" s="142"/>
      <c r="M156" s="142"/>
      <c r="N156" s="142"/>
      <c r="O156" s="142"/>
      <c r="S156" s="142"/>
      <c r="W156" s="142"/>
      <c r="AC156" s="142"/>
      <c r="AK156" s="142"/>
      <c r="AL156" s="142"/>
      <c r="AN156" s="142"/>
      <c r="BI156" s="142"/>
      <c r="BM156" s="142"/>
    </row>
    <row r="157" spans="1:65" s="2" customFormat="1">
      <c r="A157" s="82"/>
      <c r="B157" s="14"/>
      <c r="C157" s="3"/>
      <c r="D157" s="142"/>
      <c r="F157" s="142"/>
      <c r="K157" s="142"/>
      <c r="L157" s="142"/>
      <c r="M157" s="142"/>
      <c r="N157" s="142"/>
      <c r="O157" s="142"/>
      <c r="S157" s="142"/>
      <c r="W157" s="142"/>
      <c r="AC157" s="142"/>
      <c r="AK157" s="142"/>
      <c r="AL157" s="142"/>
      <c r="AN157" s="142"/>
      <c r="BI157" s="142"/>
      <c r="BM157" s="142"/>
    </row>
    <row r="158" spans="1:65" s="2" customFormat="1">
      <c r="A158" s="82"/>
      <c r="B158" s="14"/>
      <c r="C158" s="3"/>
      <c r="D158" s="142"/>
      <c r="F158" s="142"/>
      <c r="K158" s="142"/>
      <c r="L158" s="142"/>
      <c r="M158" s="142"/>
      <c r="N158" s="142"/>
      <c r="O158" s="142"/>
      <c r="S158" s="142"/>
      <c r="W158" s="142"/>
      <c r="AC158" s="142"/>
      <c r="AK158" s="142"/>
      <c r="AL158" s="142"/>
      <c r="AN158" s="142"/>
      <c r="BI158" s="142"/>
      <c r="BM158" s="142"/>
    </row>
    <row r="159" spans="1:65" s="2" customFormat="1">
      <c r="A159" s="82"/>
      <c r="B159" s="14"/>
      <c r="C159" s="3"/>
      <c r="D159" s="142"/>
      <c r="F159" s="142"/>
      <c r="K159" s="142"/>
      <c r="L159" s="142"/>
      <c r="M159" s="142"/>
      <c r="N159" s="142"/>
      <c r="O159" s="142"/>
      <c r="S159" s="142"/>
      <c r="W159" s="142"/>
      <c r="AC159" s="142"/>
      <c r="AK159" s="142"/>
      <c r="AL159" s="142"/>
      <c r="AN159" s="142"/>
      <c r="BI159" s="142"/>
      <c r="BM159" s="142"/>
    </row>
    <row r="160" spans="1:65" s="2" customFormat="1">
      <c r="A160" s="82"/>
      <c r="B160" s="14"/>
      <c r="C160" s="3"/>
      <c r="D160" s="142"/>
      <c r="F160" s="142"/>
      <c r="K160" s="142"/>
      <c r="L160" s="142"/>
      <c r="M160" s="142"/>
      <c r="N160" s="142"/>
      <c r="O160" s="142"/>
      <c r="S160" s="142"/>
      <c r="W160" s="142"/>
      <c r="AC160" s="142"/>
      <c r="AK160" s="142"/>
      <c r="AL160" s="142"/>
      <c r="AN160" s="142"/>
      <c r="BI160" s="142"/>
      <c r="BM160" s="142"/>
    </row>
    <row r="161" spans="1:65" s="2" customFormat="1">
      <c r="A161" s="82"/>
      <c r="B161" s="14"/>
      <c r="C161" s="3"/>
      <c r="D161" s="142"/>
      <c r="F161" s="142"/>
      <c r="K161" s="142"/>
      <c r="L161" s="142"/>
      <c r="M161" s="142"/>
      <c r="N161" s="142"/>
      <c r="O161" s="142"/>
      <c r="S161" s="142"/>
      <c r="W161" s="142"/>
      <c r="AC161" s="142"/>
      <c r="AK161" s="142"/>
      <c r="AL161" s="142"/>
      <c r="AN161" s="142"/>
      <c r="BI161" s="142"/>
      <c r="BM161" s="142"/>
    </row>
    <row r="162" spans="1:65" s="2" customFormat="1">
      <c r="A162" s="82"/>
      <c r="B162" s="14"/>
      <c r="C162" s="3"/>
      <c r="D162" s="142"/>
      <c r="F162" s="142"/>
      <c r="K162" s="142"/>
      <c r="L162" s="142"/>
      <c r="M162" s="142"/>
      <c r="N162" s="142"/>
      <c r="O162" s="142"/>
      <c r="S162" s="142"/>
      <c r="W162" s="142"/>
      <c r="AC162" s="142"/>
      <c r="AK162" s="142"/>
      <c r="AL162" s="142"/>
      <c r="AN162" s="142"/>
      <c r="BI162" s="142"/>
      <c r="BM162" s="142"/>
    </row>
    <row r="163" spans="1:65" s="2" customFormat="1">
      <c r="A163" s="82"/>
      <c r="B163" s="14"/>
      <c r="C163" s="3"/>
      <c r="D163" s="142"/>
      <c r="F163" s="142"/>
      <c r="K163" s="142"/>
      <c r="L163" s="142"/>
      <c r="M163" s="142"/>
      <c r="N163" s="142"/>
      <c r="O163" s="142"/>
      <c r="S163" s="142"/>
      <c r="W163" s="142"/>
      <c r="AC163" s="142"/>
      <c r="AK163" s="142"/>
      <c r="AL163" s="142"/>
      <c r="AN163" s="142"/>
      <c r="BI163" s="142"/>
      <c r="BM163" s="142"/>
    </row>
    <row r="164" spans="1:65" s="2" customFormat="1">
      <c r="A164" s="82"/>
      <c r="B164" s="14"/>
      <c r="C164" s="3"/>
      <c r="D164" s="142"/>
      <c r="F164" s="142"/>
      <c r="K164" s="142"/>
      <c r="L164" s="142"/>
      <c r="M164" s="142"/>
      <c r="N164" s="142"/>
      <c r="O164" s="142"/>
      <c r="S164" s="142"/>
      <c r="W164" s="142"/>
      <c r="AC164" s="142"/>
      <c r="AK164" s="142"/>
      <c r="AL164" s="142"/>
      <c r="AN164" s="142"/>
      <c r="BI164" s="142"/>
      <c r="BM164" s="142"/>
    </row>
    <row r="165" spans="1:65" s="2" customFormat="1">
      <c r="A165" s="82"/>
      <c r="B165" s="14"/>
      <c r="C165" s="3"/>
      <c r="D165" s="142"/>
      <c r="F165" s="142"/>
      <c r="K165" s="142"/>
      <c r="L165" s="142"/>
      <c r="M165" s="142"/>
      <c r="N165" s="142"/>
      <c r="O165" s="142"/>
      <c r="S165" s="142"/>
      <c r="W165" s="142"/>
      <c r="AC165" s="142"/>
      <c r="AK165" s="142"/>
      <c r="AL165" s="142"/>
      <c r="AN165" s="142"/>
      <c r="BI165" s="142"/>
      <c r="BM165" s="142"/>
    </row>
    <row r="166" spans="1:65" s="2" customFormat="1">
      <c r="A166" s="82"/>
      <c r="B166" s="14"/>
      <c r="C166" s="3"/>
      <c r="D166" s="142"/>
      <c r="F166" s="142"/>
      <c r="K166" s="142"/>
      <c r="L166" s="142"/>
      <c r="M166" s="142"/>
      <c r="N166" s="142"/>
      <c r="O166" s="142"/>
      <c r="S166" s="142"/>
      <c r="W166" s="142"/>
      <c r="AC166" s="142"/>
      <c r="AK166" s="142"/>
      <c r="AL166" s="142"/>
      <c r="AN166" s="142"/>
      <c r="BI166" s="142"/>
      <c r="BM166" s="142"/>
    </row>
    <row r="167" spans="1:65" s="2" customFormat="1">
      <c r="A167" s="82"/>
      <c r="B167" s="14"/>
      <c r="C167" s="3"/>
      <c r="D167" s="142"/>
      <c r="F167" s="142"/>
      <c r="K167" s="142"/>
      <c r="L167" s="142"/>
      <c r="M167" s="142"/>
      <c r="N167" s="142"/>
      <c r="O167" s="142"/>
      <c r="S167" s="142"/>
      <c r="W167" s="142"/>
      <c r="AC167" s="142"/>
      <c r="AK167" s="142"/>
      <c r="AL167" s="142"/>
      <c r="AN167" s="142"/>
      <c r="BI167" s="142"/>
      <c r="BM167" s="142"/>
    </row>
    <row r="168" spans="1:65" s="2" customFormat="1">
      <c r="A168" s="82"/>
      <c r="B168" s="14"/>
      <c r="C168" s="3"/>
      <c r="D168" s="142"/>
      <c r="F168" s="142"/>
      <c r="K168" s="142"/>
      <c r="L168" s="142"/>
      <c r="M168" s="142"/>
      <c r="N168" s="142"/>
      <c r="O168" s="142"/>
      <c r="S168" s="142"/>
      <c r="W168" s="142"/>
      <c r="AC168" s="142"/>
      <c r="AK168" s="142"/>
      <c r="AL168" s="142"/>
      <c r="AN168" s="142"/>
      <c r="BI168" s="142"/>
      <c r="BM168" s="142"/>
    </row>
    <row r="169" spans="1:65" s="2" customFormat="1">
      <c r="A169" s="82"/>
      <c r="B169" s="14"/>
      <c r="C169" s="3"/>
      <c r="D169" s="142"/>
      <c r="F169" s="142"/>
      <c r="K169" s="142"/>
      <c r="L169" s="142"/>
      <c r="M169" s="142"/>
      <c r="N169" s="142"/>
      <c r="O169" s="142"/>
      <c r="S169" s="142"/>
      <c r="W169" s="142"/>
      <c r="AC169" s="142"/>
      <c r="AK169" s="142"/>
      <c r="AL169" s="142"/>
      <c r="AN169" s="142"/>
      <c r="BI169" s="142"/>
      <c r="BM169" s="142"/>
    </row>
    <row r="170" spans="1:65" s="2" customFormat="1">
      <c r="A170" s="82"/>
      <c r="B170" s="14"/>
      <c r="C170" s="3"/>
      <c r="D170" s="142"/>
      <c r="F170" s="142"/>
      <c r="K170" s="142"/>
      <c r="L170" s="142"/>
      <c r="M170" s="142"/>
      <c r="N170" s="142"/>
      <c r="O170" s="142"/>
      <c r="S170" s="142"/>
      <c r="W170" s="142"/>
      <c r="AC170" s="142"/>
      <c r="AK170" s="142"/>
      <c r="AL170" s="142"/>
      <c r="AN170" s="142"/>
      <c r="BI170" s="142"/>
      <c r="BM170" s="142"/>
    </row>
    <row r="171" spans="1:65" s="2" customFormat="1">
      <c r="A171" s="82"/>
      <c r="B171" s="14"/>
      <c r="C171" s="3"/>
      <c r="D171" s="142"/>
      <c r="F171" s="142"/>
      <c r="K171" s="142"/>
      <c r="L171" s="142"/>
      <c r="M171" s="142"/>
      <c r="N171" s="142"/>
      <c r="O171" s="142"/>
      <c r="S171" s="142"/>
      <c r="W171" s="142"/>
      <c r="AC171" s="142"/>
      <c r="AK171" s="142"/>
      <c r="AL171" s="142"/>
      <c r="AN171" s="142"/>
      <c r="BI171" s="142"/>
      <c r="BM171" s="142"/>
    </row>
    <row r="172" spans="1:65" s="2" customFormat="1">
      <c r="A172" s="82"/>
      <c r="B172" s="14"/>
      <c r="C172" s="3"/>
      <c r="D172" s="142"/>
      <c r="F172" s="142"/>
      <c r="K172" s="142"/>
      <c r="L172" s="142"/>
      <c r="M172" s="142"/>
      <c r="N172" s="142"/>
      <c r="O172" s="142"/>
      <c r="S172" s="142"/>
      <c r="W172" s="142"/>
      <c r="AC172" s="142"/>
      <c r="AK172" s="142"/>
      <c r="AL172" s="142"/>
      <c r="AN172" s="142"/>
      <c r="BI172" s="142"/>
      <c r="BM172" s="142"/>
    </row>
    <row r="173" spans="1:65" s="2" customFormat="1">
      <c r="A173" s="82"/>
      <c r="B173" s="14"/>
      <c r="C173" s="3"/>
      <c r="D173" s="142"/>
      <c r="F173" s="142"/>
      <c r="K173" s="142"/>
      <c r="L173" s="142"/>
      <c r="M173" s="142"/>
      <c r="N173" s="142"/>
      <c r="O173" s="142"/>
      <c r="S173" s="142"/>
      <c r="W173" s="142"/>
      <c r="AC173" s="142"/>
      <c r="AK173" s="142"/>
      <c r="AL173" s="142"/>
      <c r="AN173" s="142"/>
      <c r="BI173" s="142"/>
      <c r="BM173" s="142"/>
    </row>
    <row r="174" spans="1:65" s="2" customFormat="1">
      <c r="A174" s="82"/>
      <c r="B174" s="14"/>
      <c r="C174" s="3"/>
      <c r="D174" s="142"/>
      <c r="F174" s="142"/>
      <c r="K174" s="142"/>
      <c r="L174" s="142"/>
      <c r="M174" s="142"/>
      <c r="N174" s="142"/>
      <c r="O174" s="142"/>
      <c r="S174" s="142"/>
      <c r="W174" s="142"/>
      <c r="AC174" s="142"/>
      <c r="AK174" s="142"/>
      <c r="AL174" s="142"/>
      <c r="AN174" s="142"/>
      <c r="BI174" s="142"/>
      <c r="BM174" s="142"/>
    </row>
    <row r="175" spans="1:65" s="2" customFormat="1">
      <c r="A175" s="82"/>
      <c r="B175" s="14"/>
      <c r="C175" s="3"/>
      <c r="D175" s="142"/>
      <c r="F175" s="142"/>
      <c r="K175" s="142"/>
      <c r="L175" s="142"/>
      <c r="M175" s="142"/>
      <c r="N175" s="142"/>
      <c r="O175" s="142"/>
      <c r="S175" s="142"/>
      <c r="W175" s="142"/>
      <c r="AC175" s="142"/>
      <c r="AK175" s="142"/>
      <c r="AL175" s="142"/>
      <c r="AN175" s="142"/>
      <c r="BI175" s="142"/>
      <c r="BM175" s="142"/>
    </row>
    <row r="176" spans="1:65" s="2" customFormat="1">
      <c r="A176" s="82"/>
      <c r="B176" s="14"/>
      <c r="C176" s="3"/>
      <c r="D176" s="142"/>
      <c r="F176" s="142"/>
      <c r="K176" s="142"/>
      <c r="L176" s="142"/>
      <c r="M176" s="142"/>
      <c r="N176" s="142"/>
      <c r="O176" s="142"/>
      <c r="S176" s="142"/>
      <c r="W176" s="142"/>
      <c r="AC176" s="142"/>
      <c r="AK176" s="142"/>
      <c r="AL176" s="142"/>
      <c r="AN176" s="142"/>
      <c r="BI176" s="142"/>
      <c r="BM176" s="142"/>
    </row>
    <row r="177" spans="1:65" s="2" customFormat="1">
      <c r="A177" s="82"/>
      <c r="B177" s="14"/>
      <c r="C177" s="3"/>
      <c r="D177" s="142"/>
      <c r="F177" s="142"/>
      <c r="K177" s="142"/>
      <c r="L177" s="142"/>
      <c r="M177" s="142"/>
      <c r="N177" s="142"/>
      <c r="O177" s="142"/>
      <c r="S177" s="142"/>
      <c r="W177" s="142"/>
      <c r="AC177" s="142"/>
      <c r="AK177" s="142"/>
      <c r="AL177" s="142"/>
      <c r="AN177" s="142"/>
      <c r="BI177" s="142"/>
      <c r="BM177" s="142"/>
    </row>
    <row r="178" spans="1:65" s="2" customFormat="1">
      <c r="A178" s="82"/>
      <c r="B178" s="14"/>
      <c r="C178" s="3"/>
      <c r="D178" s="142"/>
      <c r="F178" s="142"/>
      <c r="K178" s="142"/>
      <c r="L178" s="142"/>
      <c r="M178" s="142"/>
      <c r="N178" s="142"/>
      <c r="O178" s="142"/>
      <c r="S178" s="142"/>
      <c r="W178" s="142"/>
      <c r="AC178" s="142"/>
      <c r="AK178" s="142"/>
      <c r="AL178" s="142"/>
      <c r="AN178" s="142"/>
      <c r="BI178" s="142"/>
      <c r="BM178" s="142"/>
    </row>
    <row r="179" spans="1:65" s="2" customFormat="1">
      <c r="A179" s="82"/>
      <c r="B179" s="14"/>
      <c r="C179" s="3"/>
      <c r="D179" s="142"/>
      <c r="F179" s="142"/>
      <c r="K179" s="142"/>
      <c r="L179" s="142"/>
      <c r="M179" s="142"/>
      <c r="N179" s="142"/>
      <c r="O179" s="142"/>
      <c r="S179" s="142"/>
      <c r="W179" s="142"/>
      <c r="AC179" s="142"/>
      <c r="AK179" s="142"/>
      <c r="AL179" s="142"/>
      <c r="AN179" s="142"/>
      <c r="BI179" s="142"/>
      <c r="BM179" s="142"/>
    </row>
    <row r="180" spans="1:65" s="2" customFormat="1">
      <c r="A180" s="82"/>
      <c r="B180" s="14"/>
      <c r="C180" s="3"/>
      <c r="D180" s="142"/>
      <c r="F180" s="142"/>
      <c r="K180" s="142"/>
      <c r="L180" s="142"/>
      <c r="M180" s="142"/>
      <c r="N180" s="142"/>
      <c r="O180" s="142"/>
      <c r="S180" s="142"/>
      <c r="W180" s="142"/>
      <c r="AC180" s="142"/>
      <c r="AK180" s="142"/>
      <c r="AL180" s="142"/>
      <c r="AN180" s="142"/>
      <c r="BI180" s="142"/>
      <c r="BM180" s="142"/>
    </row>
    <row r="181" spans="1:65" s="2" customFormat="1">
      <c r="A181" s="82"/>
      <c r="B181" s="14"/>
      <c r="C181" s="3"/>
      <c r="D181" s="142"/>
      <c r="F181" s="142"/>
      <c r="K181" s="142"/>
      <c r="L181" s="142"/>
      <c r="M181" s="142"/>
      <c r="N181" s="142"/>
      <c r="O181" s="142"/>
      <c r="S181" s="142"/>
      <c r="W181" s="142"/>
      <c r="AC181" s="142"/>
      <c r="AK181" s="142"/>
      <c r="AL181" s="142"/>
      <c r="AN181" s="142"/>
      <c r="BI181" s="142"/>
      <c r="BM181" s="142"/>
    </row>
    <row r="182" spans="1:65" s="2" customFormat="1">
      <c r="A182" s="82"/>
      <c r="B182" s="14"/>
      <c r="C182" s="3"/>
      <c r="D182" s="142"/>
      <c r="F182" s="142"/>
      <c r="K182" s="142"/>
      <c r="L182" s="142"/>
      <c r="M182" s="142"/>
      <c r="N182" s="142"/>
      <c r="O182" s="142"/>
      <c r="S182" s="142"/>
      <c r="W182" s="142"/>
      <c r="AC182" s="142"/>
      <c r="AK182" s="142"/>
      <c r="AL182" s="142"/>
      <c r="AN182" s="142"/>
      <c r="BI182" s="142"/>
      <c r="BM182" s="142"/>
    </row>
    <row r="183" spans="1:65" s="2" customFormat="1">
      <c r="A183" s="82"/>
      <c r="B183" s="14"/>
      <c r="C183" s="3"/>
      <c r="D183" s="142"/>
      <c r="F183" s="142"/>
      <c r="K183" s="142"/>
      <c r="L183" s="142"/>
      <c r="M183" s="142"/>
      <c r="N183" s="142"/>
      <c r="O183" s="142"/>
      <c r="S183" s="142"/>
      <c r="W183" s="142"/>
      <c r="AC183" s="142"/>
      <c r="AK183" s="142"/>
      <c r="AL183" s="142"/>
      <c r="AN183" s="142"/>
      <c r="BI183" s="142"/>
      <c r="BM183" s="142"/>
    </row>
    <row r="184" spans="1:65" s="2" customFormat="1">
      <c r="A184" s="82"/>
      <c r="B184" s="14"/>
      <c r="C184" s="3"/>
      <c r="D184" s="142"/>
      <c r="F184" s="142"/>
      <c r="K184" s="142"/>
      <c r="L184" s="142"/>
      <c r="M184" s="142"/>
      <c r="N184" s="142"/>
      <c r="O184" s="142"/>
      <c r="S184" s="142"/>
      <c r="W184" s="142"/>
      <c r="AC184" s="142"/>
      <c r="AK184" s="142"/>
      <c r="AL184" s="142"/>
      <c r="AN184" s="142"/>
      <c r="BI184" s="142"/>
      <c r="BM184" s="142"/>
    </row>
    <row r="185" spans="1:65" s="2" customFormat="1">
      <c r="A185" s="82"/>
      <c r="B185" s="14"/>
      <c r="C185" s="3"/>
      <c r="D185" s="142"/>
      <c r="F185" s="142"/>
      <c r="K185" s="142"/>
      <c r="L185" s="142"/>
      <c r="M185" s="142"/>
      <c r="N185" s="142"/>
      <c r="O185" s="142"/>
      <c r="S185" s="142"/>
      <c r="W185" s="142"/>
      <c r="AC185" s="142"/>
      <c r="AK185" s="142"/>
      <c r="AL185" s="142"/>
      <c r="AN185" s="142"/>
      <c r="BI185" s="142"/>
      <c r="BM185" s="142"/>
    </row>
    <row r="186" spans="1:65" s="2" customFormat="1">
      <c r="A186" s="82"/>
      <c r="B186" s="14"/>
      <c r="C186" s="3"/>
      <c r="D186" s="142"/>
      <c r="F186" s="142"/>
      <c r="K186" s="142"/>
      <c r="L186" s="142"/>
      <c r="M186" s="142"/>
      <c r="N186" s="142"/>
      <c r="O186" s="142"/>
      <c r="S186" s="142"/>
      <c r="W186" s="142"/>
      <c r="AC186" s="142"/>
      <c r="AK186" s="142"/>
      <c r="AL186" s="142"/>
      <c r="AN186" s="142"/>
      <c r="BI186" s="142"/>
      <c r="BM186" s="142"/>
    </row>
    <row r="187" spans="1:65" s="2" customFormat="1">
      <c r="A187" s="82"/>
      <c r="B187" s="14"/>
      <c r="C187" s="3"/>
      <c r="D187" s="142"/>
      <c r="F187" s="142"/>
      <c r="K187" s="142"/>
      <c r="L187" s="142"/>
      <c r="M187" s="142"/>
      <c r="N187" s="142"/>
      <c r="O187" s="142"/>
      <c r="S187" s="142"/>
      <c r="W187" s="142"/>
      <c r="AC187" s="142"/>
      <c r="AK187" s="142"/>
      <c r="AL187" s="142"/>
      <c r="AN187" s="142"/>
      <c r="BI187" s="142"/>
      <c r="BM187" s="142"/>
    </row>
    <row r="188" spans="1:65" s="2" customFormat="1">
      <c r="A188" s="82"/>
      <c r="B188" s="14"/>
      <c r="C188" s="3"/>
      <c r="D188" s="142"/>
      <c r="F188" s="142"/>
      <c r="K188" s="142"/>
      <c r="L188" s="142"/>
      <c r="M188" s="142"/>
      <c r="N188" s="142"/>
      <c r="O188" s="142"/>
      <c r="S188" s="142"/>
      <c r="W188" s="142"/>
      <c r="AC188" s="142"/>
      <c r="AK188" s="142"/>
      <c r="AL188" s="142"/>
      <c r="AN188" s="142"/>
      <c r="BI188" s="142"/>
      <c r="BM188" s="142"/>
    </row>
    <row r="189" spans="1:65" s="2" customFormat="1">
      <c r="A189" s="82"/>
      <c r="B189" s="14"/>
      <c r="C189" s="3"/>
      <c r="D189" s="142"/>
      <c r="F189" s="142"/>
      <c r="K189" s="142"/>
      <c r="L189" s="142"/>
      <c r="M189" s="142"/>
      <c r="N189" s="142"/>
      <c r="O189" s="142"/>
      <c r="S189" s="142"/>
      <c r="W189" s="142"/>
      <c r="AC189" s="142"/>
      <c r="AK189" s="142"/>
      <c r="AL189" s="142"/>
      <c r="AN189" s="142"/>
      <c r="BI189" s="142"/>
      <c r="BM189" s="142"/>
    </row>
    <row r="190" spans="1:65" s="2" customFormat="1">
      <c r="A190" s="82"/>
      <c r="B190" s="14"/>
      <c r="C190" s="3"/>
      <c r="D190" s="142"/>
      <c r="F190" s="142"/>
      <c r="K190" s="142"/>
      <c r="L190" s="142"/>
      <c r="M190" s="142"/>
      <c r="N190" s="142"/>
      <c r="O190" s="142"/>
      <c r="S190" s="142"/>
      <c r="W190" s="142"/>
      <c r="AC190" s="142"/>
      <c r="AK190" s="142"/>
      <c r="AL190" s="142"/>
      <c r="AN190" s="142"/>
      <c r="BI190" s="142"/>
      <c r="BM190" s="142"/>
    </row>
    <row r="191" spans="1:65" s="2" customFormat="1">
      <c r="A191" s="82"/>
      <c r="B191" s="14"/>
      <c r="C191" s="3"/>
      <c r="D191" s="142"/>
      <c r="F191" s="142"/>
      <c r="K191" s="142"/>
      <c r="L191" s="142"/>
      <c r="M191" s="142"/>
      <c r="N191" s="142"/>
      <c r="O191" s="142"/>
      <c r="S191" s="142"/>
      <c r="W191" s="142"/>
      <c r="AC191" s="142"/>
      <c r="AK191" s="142"/>
      <c r="AL191" s="142"/>
      <c r="AN191" s="142"/>
      <c r="BI191" s="142"/>
      <c r="BM191" s="142"/>
    </row>
    <row r="192" spans="1:65" s="2" customFormat="1">
      <c r="A192" s="82"/>
      <c r="B192" s="14"/>
      <c r="C192" s="3"/>
      <c r="D192" s="142"/>
      <c r="F192" s="142"/>
      <c r="K192" s="142"/>
      <c r="L192" s="142"/>
      <c r="M192" s="142"/>
      <c r="N192" s="142"/>
      <c r="O192" s="142"/>
      <c r="S192" s="142"/>
      <c r="W192" s="142"/>
      <c r="AC192" s="142"/>
      <c r="AK192" s="142"/>
      <c r="AL192" s="142"/>
      <c r="AN192" s="142"/>
      <c r="BI192" s="142"/>
      <c r="BM192" s="142"/>
    </row>
    <row r="193" spans="1:65" s="2" customFormat="1">
      <c r="A193" s="82"/>
      <c r="B193" s="14"/>
      <c r="C193" s="3"/>
      <c r="D193" s="142"/>
      <c r="F193" s="142"/>
      <c r="K193" s="142"/>
      <c r="L193" s="142"/>
      <c r="M193" s="142"/>
      <c r="N193" s="142"/>
      <c r="O193" s="142"/>
      <c r="S193" s="142"/>
      <c r="W193" s="142"/>
      <c r="AC193" s="142"/>
      <c r="AK193" s="142"/>
      <c r="AL193" s="142"/>
      <c r="AN193" s="142"/>
      <c r="BI193" s="142"/>
      <c r="BM193" s="142"/>
    </row>
    <row r="194" spans="1:65" s="2" customFormat="1">
      <c r="A194" s="82"/>
      <c r="B194" s="14"/>
      <c r="C194" s="3"/>
      <c r="D194" s="142"/>
      <c r="F194" s="142"/>
      <c r="K194" s="142"/>
      <c r="L194" s="142"/>
      <c r="M194" s="142"/>
      <c r="N194" s="142"/>
      <c r="O194" s="142"/>
      <c r="S194" s="142"/>
      <c r="W194" s="142"/>
      <c r="AC194" s="142"/>
      <c r="AK194" s="142"/>
      <c r="AL194" s="142"/>
      <c r="AN194" s="142"/>
      <c r="BI194" s="142"/>
      <c r="BM194" s="142"/>
    </row>
    <row r="195" spans="1:65" s="2" customFormat="1">
      <c r="A195" s="82"/>
      <c r="B195" s="14"/>
      <c r="C195" s="3"/>
      <c r="D195" s="142"/>
      <c r="F195" s="142"/>
      <c r="K195" s="142"/>
      <c r="L195" s="142"/>
      <c r="M195" s="142"/>
      <c r="N195" s="142"/>
      <c r="O195" s="142"/>
      <c r="S195" s="142"/>
      <c r="W195" s="142"/>
      <c r="AC195" s="142"/>
      <c r="AK195" s="142"/>
      <c r="AL195" s="142"/>
      <c r="AN195" s="142"/>
      <c r="BI195" s="142"/>
      <c r="BM195" s="142"/>
    </row>
    <row r="196" spans="1:65" s="2" customFormat="1">
      <c r="A196" s="82"/>
      <c r="B196" s="14"/>
      <c r="C196" s="3"/>
      <c r="D196" s="142"/>
      <c r="F196" s="142"/>
      <c r="K196" s="142"/>
      <c r="L196" s="142"/>
      <c r="M196" s="142"/>
      <c r="N196" s="142"/>
      <c r="O196" s="142"/>
      <c r="S196" s="142"/>
      <c r="W196" s="142"/>
      <c r="AC196" s="142"/>
      <c r="AK196" s="142"/>
      <c r="AL196" s="142"/>
      <c r="AN196" s="142"/>
      <c r="BI196" s="142"/>
      <c r="BM196" s="142"/>
    </row>
    <row r="197" spans="1:65" s="2" customFormat="1">
      <c r="A197" s="82"/>
      <c r="B197" s="14"/>
      <c r="C197" s="3"/>
      <c r="D197" s="142"/>
      <c r="F197" s="142"/>
      <c r="K197" s="142"/>
      <c r="L197" s="142"/>
      <c r="M197" s="142"/>
      <c r="N197" s="142"/>
      <c r="O197" s="142"/>
      <c r="S197" s="142"/>
      <c r="W197" s="142"/>
      <c r="AC197" s="142"/>
      <c r="AK197" s="142"/>
      <c r="AL197" s="142"/>
      <c r="AN197" s="142"/>
      <c r="BI197" s="142"/>
      <c r="BM197" s="142"/>
    </row>
    <row r="198" spans="1:65" s="2" customFormat="1">
      <c r="A198" s="82"/>
      <c r="B198" s="14"/>
      <c r="C198" s="3"/>
      <c r="D198" s="142"/>
      <c r="F198" s="142"/>
      <c r="K198" s="142"/>
      <c r="L198" s="142"/>
      <c r="M198" s="142"/>
      <c r="N198" s="142"/>
      <c r="O198" s="142"/>
      <c r="S198" s="142"/>
      <c r="W198" s="142"/>
      <c r="AC198" s="142"/>
      <c r="AK198" s="142"/>
      <c r="AL198" s="142"/>
      <c r="AN198" s="142"/>
      <c r="BI198" s="142"/>
      <c r="BM198" s="142"/>
    </row>
    <row r="199" spans="1:65" s="2" customFormat="1">
      <c r="A199" s="82"/>
      <c r="B199" s="14"/>
      <c r="C199" s="3"/>
      <c r="D199" s="142"/>
      <c r="F199" s="142"/>
      <c r="K199" s="142"/>
      <c r="L199" s="142"/>
      <c r="M199" s="142"/>
      <c r="N199" s="142"/>
      <c r="O199" s="142"/>
      <c r="S199" s="142"/>
      <c r="W199" s="142"/>
      <c r="AC199" s="142"/>
      <c r="AK199" s="142"/>
      <c r="AL199" s="142"/>
      <c r="AN199" s="142"/>
      <c r="BI199" s="142"/>
      <c r="BM199" s="142"/>
    </row>
    <row r="200" spans="1:65" s="2" customFormat="1">
      <c r="A200" s="82"/>
      <c r="B200" s="14"/>
      <c r="C200" s="3"/>
      <c r="D200" s="142"/>
      <c r="F200" s="142"/>
      <c r="K200" s="142"/>
      <c r="L200" s="142"/>
      <c r="M200" s="142"/>
      <c r="N200" s="142"/>
      <c r="O200" s="142"/>
      <c r="S200" s="142"/>
      <c r="W200" s="142"/>
      <c r="AC200" s="142"/>
      <c r="AK200" s="142"/>
      <c r="AL200" s="142"/>
      <c r="AN200" s="142"/>
      <c r="BI200" s="142"/>
      <c r="BM200" s="142"/>
    </row>
    <row r="201" spans="1:65" s="2" customFormat="1">
      <c r="A201" s="82"/>
      <c r="B201" s="14"/>
      <c r="C201" s="3"/>
      <c r="D201" s="142"/>
      <c r="F201" s="142"/>
      <c r="K201" s="142"/>
      <c r="L201" s="142"/>
      <c r="M201" s="142"/>
      <c r="N201" s="142"/>
      <c r="O201" s="142"/>
      <c r="S201" s="142"/>
      <c r="W201" s="142"/>
      <c r="AC201" s="142"/>
      <c r="AK201" s="142"/>
      <c r="AL201" s="142"/>
      <c r="AN201" s="142"/>
      <c r="BI201" s="142"/>
      <c r="BM201" s="142"/>
    </row>
    <row r="202" spans="1:65" s="2" customFormat="1">
      <c r="A202" s="82"/>
      <c r="B202" s="14"/>
      <c r="C202" s="3"/>
      <c r="D202" s="142"/>
      <c r="F202" s="142"/>
      <c r="K202" s="142"/>
      <c r="L202" s="142"/>
      <c r="M202" s="142"/>
      <c r="N202" s="142"/>
      <c r="O202" s="142"/>
      <c r="S202" s="142"/>
      <c r="W202" s="142"/>
      <c r="AC202" s="142"/>
      <c r="AK202" s="142"/>
      <c r="AL202" s="142"/>
      <c r="AN202" s="142"/>
      <c r="BI202" s="142"/>
      <c r="BM202" s="142"/>
    </row>
    <row r="203" spans="1:65" s="2" customFormat="1">
      <c r="A203" s="82"/>
      <c r="B203" s="14"/>
      <c r="C203" s="3"/>
      <c r="D203" s="142"/>
      <c r="F203" s="142"/>
      <c r="K203" s="142"/>
      <c r="L203" s="142"/>
      <c r="M203" s="142"/>
      <c r="N203" s="142"/>
      <c r="O203" s="142"/>
      <c r="S203" s="142"/>
      <c r="W203" s="142"/>
      <c r="AC203" s="142"/>
      <c r="AK203" s="142"/>
      <c r="AL203" s="142"/>
      <c r="AN203" s="142"/>
      <c r="BI203" s="142"/>
      <c r="BM203" s="142"/>
    </row>
    <row r="204" spans="1:65" s="2" customFormat="1">
      <c r="A204" s="82"/>
      <c r="B204" s="14"/>
      <c r="C204" s="3"/>
      <c r="D204" s="142"/>
      <c r="F204" s="142"/>
      <c r="K204" s="142"/>
      <c r="L204" s="142"/>
      <c r="M204" s="142"/>
      <c r="N204" s="142"/>
      <c r="O204" s="142"/>
      <c r="S204" s="142"/>
      <c r="W204" s="142"/>
      <c r="AC204" s="142"/>
      <c r="AK204" s="142"/>
      <c r="AL204" s="142"/>
      <c r="AN204" s="142"/>
      <c r="BI204" s="142"/>
      <c r="BM204" s="142"/>
    </row>
    <row r="205" spans="1:65" s="2" customFormat="1">
      <c r="A205" s="82"/>
      <c r="B205" s="14"/>
      <c r="C205" s="3"/>
      <c r="D205" s="142"/>
      <c r="F205" s="142"/>
      <c r="K205" s="142"/>
      <c r="L205" s="142"/>
      <c r="M205" s="142"/>
      <c r="N205" s="142"/>
      <c r="O205" s="142"/>
      <c r="S205" s="142"/>
      <c r="W205" s="142"/>
      <c r="AC205" s="142"/>
      <c r="AK205" s="142"/>
      <c r="AL205" s="142"/>
      <c r="AN205" s="142"/>
      <c r="BI205" s="142"/>
      <c r="BM205" s="142"/>
    </row>
    <row r="206" spans="1:65" s="2" customFormat="1">
      <c r="A206" s="82"/>
      <c r="B206" s="14"/>
      <c r="C206" s="3"/>
      <c r="D206" s="142"/>
      <c r="F206" s="142"/>
      <c r="K206" s="142"/>
      <c r="L206" s="142"/>
      <c r="M206" s="142"/>
      <c r="N206" s="142"/>
      <c r="O206" s="142"/>
      <c r="S206" s="142"/>
      <c r="W206" s="142"/>
      <c r="AC206" s="142"/>
      <c r="AK206" s="142"/>
      <c r="AL206" s="142"/>
      <c r="AN206" s="142"/>
      <c r="BI206" s="142"/>
      <c r="BM206" s="142"/>
    </row>
    <row r="207" spans="1:65" s="2" customFormat="1">
      <c r="A207" s="82"/>
      <c r="B207" s="14"/>
      <c r="C207" s="3"/>
      <c r="D207" s="142"/>
      <c r="F207" s="142"/>
      <c r="K207" s="142"/>
      <c r="L207" s="142"/>
      <c r="M207" s="142"/>
      <c r="N207" s="142"/>
      <c r="O207" s="142"/>
      <c r="S207" s="142"/>
      <c r="W207" s="142"/>
      <c r="AC207" s="142"/>
      <c r="AK207" s="142"/>
      <c r="AL207" s="142"/>
      <c r="AN207" s="142"/>
      <c r="BI207" s="142"/>
      <c r="BM207" s="142"/>
    </row>
    <row r="208" spans="1:65" s="2" customFormat="1">
      <c r="A208" s="82"/>
      <c r="B208" s="14"/>
      <c r="C208" s="3"/>
      <c r="D208" s="142"/>
      <c r="F208" s="142"/>
      <c r="K208" s="142"/>
      <c r="L208" s="142"/>
      <c r="M208" s="142"/>
      <c r="N208" s="142"/>
      <c r="O208" s="142"/>
      <c r="S208" s="142"/>
      <c r="W208" s="142"/>
      <c r="AC208" s="142"/>
      <c r="AK208" s="142"/>
      <c r="AL208" s="142"/>
      <c r="AN208" s="142"/>
      <c r="BI208" s="142"/>
      <c r="BM208" s="142"/>
    </row>
    <row r="209" spans="1:65" s="2" customFormat="1">
      <c r="A209" s="82"/>
      <c r="B209" s="14"/>
      <c r="C209" s="3"/>
      <c r="D209" s="142"/>
      <c r="F209" s="142"/>
      <c r="K209" s="142"/>
      <c r="L209" s="142"/>
      <c r="M209" s="142"/>
      <c r="N209" s="142"/>
      <c r="O209" s="142"/>
      <c r="S209" s="142"/>
      <c r="W209" s="142"/>
      <c r="AC209" s="142"/>
      <c r="AK209" s="142"/>
      <c r="AL209" s="142"/>
      <c r="AN209" s="142"/>
      <c r="BI209" s="142"/>
      <c r="BM209" s="142"/>
    </row>
    <row r="210" spans="1:65" s="2" customFormat="1">
      <c r="A210" s="82"/>
      <c r="B210" s="14"/>
      <c r="C210" s="3"/>
      <c r="D210" s="142"/>
      <c r="F210" s="142"/>
      <c r="K210" s="142"/>
      <c r="L210" s="142"/>
      <c r="M210" s="142"/>
      <c r="N210" s="142"/>
      <c r="O210" s="142"/>
      <c r="S210" s="142"/>
      <c r="W210" s="142"/>
      <c r="AC210" s="142"/>
      <c r="AK210" s="142"/>
      <c r="AL210" s="142"/>
      <c r="AN210" s="142"/>
      <c r="BI210" s="142"/>
      <c r="BM210" s="142"/>
    </row>
    <row r="211" spans="1:65" s="2" customFormat="1">
      <c r="A211" s="82"/>
      <c r="B211" s="14"/>
      <c r="C211" s="3"/>
      <c r="D211" s="142"/>
      <c r="F211" s="142"/>
      <c r="K211" s="142"/>
      <c r="L211" s="142"/>
      <c r="M211" s="142"/>
      <c r="N211" s="142"/>
      <c r="O211" s="142"/>
      <c r="S211" s="142"/>
      <c r="W211" s="142"/>
      <c r="AC211" s="142"/>
      <c r="AK211" s="142"/>
      <c r="AL211" s="142"/>
      <c r="AN211" s="142"/>
      <c r="BI211" s="142"/>
      <c r="BM211" s="142"/>
    </row>
    <row r="212" spans="1:65" s="2" customFormat="1">
      <c r="A212" s="82"/>
      <c r="B212" s="14"/>
      <c r="C212" s="3"/>
      <c r="D212" s="142"/>
      <c r="F212" s="142"/>
      <c r="K212" s="142"/>
      <c r="L212" s="142"/>
      <c r="M212" s="142"/>
      <c r="N212" s="142"/>
      <c r="O212" s="142"/>
      <c r="S212" s="142"/>
      <c r="W212" s="142"/>
      <c r="AC212" s="142"/>
      <c r="AK212" s="142"/>
      <c r="AL212" s="142"/>
      <c r="AN212" s="142"/>
      <c r="BI212" s="142"/>
      <c r="BM212" s="142"/>
    </row>
    <row r="213" spans="1:65" s="2" customFormat="1">
      <c r="A213" s="82"/>
      <c r="B213" s="14"/>
      <c r="C213" s="3"/>
      <c r="D213" s="142"/>
      <c r="F213" s="142"/>
      <c r="K213" s="142"/>
      <c r="L213" s="142"/>
      <c r="M213" s="142"/>
      <c r="N213" s="142"/>
      <c r="O213" s="142"/>
      <c r="S213" s="142"/>
      <c r="W213" s="142"/>
      <c r="AC213" s="142"/>
      <c r="AK213" s="142"/>
      <c r="AL213" s="142"/>
      <c r="AN213" s="142"/>
      <c r="BI213" s="142"/>
      <c r="BM213" s="142"/>
    </row>
    <row r="214" spans="1:65" s="2" customFormat="1">
      <c r="A214" s="82"/>
      <c r="B214" s="14"/>
      <c r="C214" s="3"/>
      <c r="D214" s="142"/>
      <c r="F214" s="142"/>
      <c r="K214" s="142"/>
      <c r="L214" s="142"/>
      <c r="M214" s="142"/>
      <c r="N214" s="142"/>
      <c r="O214" s="142"/>
      <c r="S214" s="142"/>
      <c r="W214" s="142"/>
      <c r="AC214" s="142"/>
      <c r="AK214" s="142"/>
      <c r="AL214" s="142"/>
      <c r="AN214" s="142"/>
      <c r="BI214" s="142"/>
      <c r="BM214" s="142"/>
    </row>
    <row r="215" spans="1:65" s="2" customFormat="1">
      <c r="A215" s="82"/>
      <c r="B215" s="14"/>
      <c r="C215" s="3"/>
      <c r="D215" s="142"/>
      <c r="F215" s="142"/>
      <c r="K215" s="142"/>
      <c r="L215" s="142"/>
      <c r="M215" s="142"/>
      <c r="N215" s="142"/>
      <c r="O215" s="142"/>
      <c r="S215" s="142"/>
      <c r="W215" s="142"/>
      <c r="AC215" s="142"/>
      <c r="AK215" s="142"/>
      <c r="AL215" s="142"/>
      <c r="AN215" s="142"/>
      <c r="BI215" s="142"/>
      <c r="BM215" s="142"/>
    </row>
    <row r="216" spans="1:65" s="2" customFormat="1">
      <c r="A216" s="82"/>
      <c r="B216" s="14"/>
      <c r="C216" s="3"/>
      <c r="D216" s="142"/>
      <c r="F216" s="142"/>
      <c r="K216" s="142"/>
      <c r="L216" s="142"/>
      <c r="M216" s="142"/>
      <c r="N216" s="142"/>
      <c r="O216" s="142"/>
      <c r="S216" s="142"/>
      <c r="W216" s="142"/>
      <c r="AC216" s="142"/>
      <c r="AK216" s="142"/>
      <c r="AL216" s="142"/>
      <c r="AN216" s="142"/>
      <c r="BI216" s="142"/>
      <c r="BM216" s="142"/>
    </row>
    <row r="217" spans="1:65" s="2" customFormat="1">
      <c r="A217" s="82"/>
      <c r="B217" s="14"/>
      <c r="C217" s="3"/>
      <c r="D217" s="142"/>
      <c r="F217" s="142"/>
      <c r="K217" s="142"/>
      <c r="L217" s="142"/>
      <c r="M217" s="142"/>
      <c r="N217" s="142"/>
      <c r="O217" s="142"/>
      <c r="S217" s="142"/>
      <c r="W217" s="142"/>
      <c r="AC217" s="142"/>
      <c r="AK217" s="142"/>
      <c r="AL217" s="142"/>
      <c r="AN217" s="142"/>
      <c r="BI217" s="142"/>
      <c r="BM217" s="142"/>
    </row>
    <row r="218" spans="1:65" s="2" customFormat="1">
      <c r="A218" s="82"/>
      <c r="B218" s="14"/>
      <c r="C218" s="3"/>
      <c r="D218" s="142"/>
      <c r="F218" s="142"/>
      <c r="K218" s="142"/>
      <c r="L218" s="142"/>
      <c r="M218" s="142"/>
      <c r="N218" s="142"/>
      <c r="O218" s="142"/>
      <c r="S218" s="142"/>
      <c r="W218" s="142"/>
      <c r="AC218" s="142"/>
      <c r="AK218" s="142"/>
      <c r="AL218" s="142"/>
      <c r="AN218" s="142"/>
      <c r="BI218" s="142"/>
      <c r="BM218" s="142"/>
    </row>
    <row r="219" spans="1:65" s="2" customFormat="1">
      <c r="A219" s="82"/>
      <c r="B219" s="14"/>
      <c r="C219" s="3"/>
      <c r="D219" s="142"/>
      <c r="F219" s="142"/>
      <c r="K219" s="142"/>
      <c r="L219" s="142"/>
      <c r="M219" s="142"/>
      <c r="N219" s="142"/>
      <c r="O219" s="142"/>
      <c r="S219" s="142"/>
      <c r="W219" s="142"/>
      <c r="AC219" s="142"/>
      <c r="AK219" s="142"/>
      <c r="AL219" s="142"/>
      <c r="AN219" s="142"/>
      <c r="BI219" s="142"/>
      <c r="BM219" s="142"/>
    </row>
    <row r="220" spans="1:65" s="2" customFormat="1">
      <c r="A220" s="82"/>
      <c r="B220" s="14"/>
      <c r="C220" s="3"/>
      <c r="D220" s="142"/>
      <c r="F220" s="142"/>
      <c r="K220" s="142"/>
      <c r="L220" s="142"/>
      <c r="M220" s="142"/>
      <c r="N220" s="142"/>
      <c r="O220" s="142"/>
      <c r="S220" s="142"/>
      <c r="W220" s="142"/>
      <c r="AC220" s="142"/>
      <c r="AK220" s="142"/>
      <c r="AL220" s="142"/>
      <c r="AN220" s="142"/>
      <c r="BI220" s="142"/>
      <c r="BM220" s="142"/>
    </row>
    <row r="221" spans="1:65" s="2" customFormat="1">
      <c r="A221" s="82"/>
      <c r="B221" s="14"/>
      <c r="C221" s="3"/>
      <c r="D221" s="142"/>
      <c r="F221" s="142"/>
      <c r="K221" s="142"/>
      <c r="L221" s="142"/>
      <c r="M221" s="142"/>
      <c r="N221" s="142"/>
      <c r="O221" s="142"/>
      <c r="S221" s="142"/>
      <c r="W221" s="142"/>
      <c r="AC221" s="142"/>
      <c r="AK221" s="142"/>
      <c r="AL221" s="142"/>
      <c r="AN221" s="142"/>
      <c r="BI221" s="142"/>
      <c r="BM221" s="142"/>
    </row>
    <row r="222" spans="1:65" s="2" customFormat="1">
      <c r="A222" s="82"/>
      <c r="B222" s="14"/>
      <c r="C222" s="3"/>
      <c r="D222" s="142"/>
      <c r="F222" s="142"/>
      <c r="K222" s="142"/>
      <c r="L222" s="142"/>
      <c r="M222" s="142"/>
      <c r="N222" s="142"/>
      <c r="O222" s="142"/>
      <c r="S222" s="142"/>
      <c r="W222" s="142"/>
      <c r="AC222" s="142"/>
      <c r="AK222" s="142"/>
      <c r="AL222" s="142"/>
      <c r="AN222" s="142"/>
      <c r="BI222" s="142"/>
      <c r="BM222" s="142"/>
    </row>
    <row r="223" spans="1:65" s="2" customFormat="1">
      <c r="A223" s="82"/>
      <c r="B223" s="14"/>
      <c r="C223" s="3"/>
      <c r="D223" s="142"/>
      <c r="F223" s="142"/>
      <c r="K223" s="142"/>
      <c r="L223" s="142"/>
      <c r="M223" s="142"/>
      <c r="N223" s="142"/>
      <c r="O223" s="142"/>
      <c r="S223" s="142"/>
      <c r="W223" s="142"/>
      <c r="AC223" s="142"/>
      <c r="AK223" s="142"/>
      <c r="AL223" s="142"/>
      <c r="AN223" s="142"/>
      <c r="BI223" s="142"/>
      <c r="BM223" s="142"/>
    </row>
    <row r="224" spans="1:65" s="2" customFormat="1">
      <c r="A224" s="82"/>
      <c r="B224" s="14"/>
      <c r="C224" s="3"/>
      <c r="D224" s="142"/>
      <c r="F224" s="142"/>
      <c r="K224" s="142"/>
      <c r="L224" s="142"/>
      <c r="M224" s="142"/>
      <c r="N224" s="142"/>
      <c r="O224" s="142"/>
      <c r="S224" s="142"/>
      <c r="W224" s="142"/>
      <c r="AC224" s="142"/>
      <c r="AK224" s="142"/>
      <c r="AL224" s="142"/>
      <c r="AN224" s="142"/>
      <c r="BI224" s="142"/>
      <c r="BM224" s="142"/>
    </row>
    <row r="225" spans="1:65" s="2" customFormat="1">
      <c r="A225" s="82"/>
      <c r="B225" s="14"/>
      <c r="C225" s="3"/>
      <c r="D225" s="142"/>
      <c r="F225" s="142"/>
      <c r="K225" s="142"/>
      <c r="L225" s="142"/>
      <c r="M225" s="142"/>
      <c r="N225" s="142"/>
      <c r="O225" s="142"/>
      <c r="S225" s="142"/>
      <c r="W225" s="142"/>
      <c r="AC225" s="142"/>
      <c r="AK225" s="142"/>
      <c r="AL225" s="142"/>
      <c r="AN225" s="142"/>
      <c r="BI225" s="142"/>
      <c r="BM225" s="142"/>
    </row>
    <row r="226" spans="1:65" s="2" customFormat="1">
      <c r="A226" s="82"/>
      <c r="B226" s="14"/>
      <c r="C226" s="3"/>
      <c r="D226" s="142"/>
      <c r="F226" s="142"/>
      <c r="K226" s="142"/>
      <c r="L226" s="142"/>
      <c r="M226" s="142"/>
      <c r="N226" s="142"/>
      <c r="O226" s="142"/>
      <c r="S226" s="142"/>
      <c r="W226" s="142"/>
      <c r="AC226" s="142"/>
      <c r="AK226" s="142"/>
      <c r="AL226" s="142"/>
      <c r="AN226" s="142"/>
      <c r="BI226" s="142"/>
      <c r="BM226" s="142"/>
    </row>
    <row r="227" spans="1:65" s="2" customFormat="1">
      <c r="A227" s="82"/>
      <c r="B227" s="14"/>
      <c r="C227" s="3"/>
      <c r="D227" s="142"/>
      <c r="F227" s="142"/>
      <c r="K227" s="142"/>
      <c r="L227" s="142"/>
      <c r="M227" s="142"/>
      <c r="N227" s="142"/>
      <c r="O227" s="142"/>
      <c r="S227" s="142"/>
      <c r="W227" s="142"/>
      <c r="AC227" s="142"/>
      <c r="AK227" s="142"/>
      <c r="AL227" s="142"/>
      <c r="AN227" s="142"/>
      <c r="BI227" s="142"/>
      <c r="BM227" s="142"/>
    </row>
    <row r="228" spans="1:65" s="2" customFormat="1">
      <c r="A228" s="82"/>
      <c r="B228" s="14"/>
      <c r="C228" s="3"/>
      <c r="D228" s="142"/>
      <c r="F228" s="142"/>
      <c r="K228" s="142"/>
      <c r="L228" s="142"/>
      <c r="M228" s="142"/>
      <c r="N228" s="142"/>
      <c r="O228" s="142"/>
      <c r="S228" s="142"/>
      <c r="W228" s="142"/>
      <c r="AC228" s="142"/>
      <c r="AK228" s="142"/>
      <c r="AL228" s="142"/>
      <c r="AN228" s="142"/>
      <c r="BI228" s="142"/>
      <c r="BM228" s="142"/>
    </row>
    <row r="229" spans="1:65" s="2" customFormat="1">
      <c r="A229" s="82"/>
      <c r="B229" s="14"/>
      <c r="C229" s="3"/>
      <c r="D229" s="142"/>
      <c r="F229" s="142"/>
      <c r="K229" s="142"/>
      <c r="L229" s="142"/>
      <c r="M229" s="142"/>
      <c r="N229" s="142"/>
      <c r="O229" s="142"/>
      <c r="S229" s="142"/>
      <c r="W229" s="142"/>
      <c r="AC229" s="142"/>
      <c r="AK229" s="142"/>
      <c r="AL229" s="142"/>
      <c r="AN229" s="142"/>
      <c r="BI229" s="142"/>
      <c r="BM229" s="142"/>
    </row>
    <row r="230" spans="1:65" s="2" customFormat="1">
      <c r="A230" s="82"/>
      <c r="B230" s="14"/>
      <c r="C230" s="3"/>
      <c r="D230" s="142"/>
      <c r="F230" s="142"/>
      <c r="K230" s="142"/>
      <c r="L230" s="142"/>
      <c r="M230" s="142"/>
      <c r="N230" s="142"/>
      <c r="O230" s="142"/>
      <c r="S230" s="142"/>
      <c r="W230" s="142"/>
      <c r="AC230" s="142"/>
      <c r="AK230" s="142"/>
      <c r="AL230" s="142"/>
      <c r="AN230" s="142"/>
      <c r="BI230" s="142"/>
      <c r="BM230" s="142"/>
    </row>
    <row r="231" spans="1:65" s="2" customFormat="1">
      <c r="A231" s="82"/>
      <c r="B231" s="14"/>
      <c r="C231" s="3"/>
      <c r="D231" s="142"/>
      <c r="F231" s="142"/>
      <c r="K231" s="142"/>
      <c r="L231" s="142"/>
      <c r="M231" s="142"/>
      <c r="N231" s="142"/>
      <c r="O231" s="142"/>
      <c r="S231" s="142"/>
      <c r="W231" s="142"/>
      <c r="AC231" s="142"/>
      <c r="AK231" s="142"/>
      <c r="AL231" s="142"/>
      <c r="AN231" s="142"/>
      <c r="BI231" s="142"/>
      <c r="BM231" s="142"/>
    </row>
    <row r="232" spans="1:65" s="2" customFormat="1">
      <c r="A232" s="82"/>
      <c r="B232" s="14"/>
      <c r="C232" s="3"/>
      <c r="D232" s="142"/>
      <c r="F232" s="142"/>
      <c r="K232" s="142"/>
      <c r="L232" s="142"/>
      <c r="M232" s="142"/>
      <c r="N232" s="142"/>
      <c r="O232" s="142"/>
      <c r="S232" s="142"/>
      <c r="W232" s="142"/>
      <c r="AC232" s="142"/>
      <c r="AK232" s="142"/>
      <c r="AL232" s="142"/>
      <c r="AN232" s="142"/>
      <c r="BI232" s="142"/>
      <c r="BM232" s="142"/>
    </row>
  </sheetData>
  <mergeCells count="8">
    <mergeCell ref="A14:C14"/>
    <mergeCell ref="A69:C69"/>
    <mergeCell ref="B40:B41"/>
    <mergeCell ref="C40:C41"/>
    <mergeCell ref="B42:B43"/>
    <mergeCell ref="C42:C43"/>
    <mergeCell ref="A40:A41"/>
    <mergeCell ref="A42:A43"/>
  </mergeCells>
  <phoneticPr fontId="48" type="noConversion"/>
  <printOptions horizontalCentered="1" verticalCentered="1"/>
  <pageMargins left="0.75" right="0.75" top="1" bottom="1" header="0" footer="0"/>
  <pageSetup scale="62" orientation="portrait" horizontalDpi="120" verticalDpi="72" r:id="rId1"/>
  <headerFooter alignWithMargins="0"/>
  <legacyDrawing r:id="rId2"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sheetPr codeName="Hoja30">
    <tabColor theme="7" tint="0.39997558519241921"/>
  </sheetPr>
  <dimension ref="A1:IW433"/>
  <sheetViews>
    <sheetView zoomScaleNormal="100" workbookViewId="0">
      <pane xSplit="3" ySplit="6" topLeftCell="G7" activePane="bottomRight" state="frozen"/>
      <selection pane="topRight" activeCell="D1" sqref="D1"/>
      <selection pane="bottomLeft" activeCell="A7" sqref="A7"/>
      <selection pane="bottomRight" activeCell="B18" sqref="B18:C18"/>
    </sheetView>
  </sheetViews>
  <sheetFormatPr baseColWidth="10" defaultColWidth="11.44140625" defaultRowHeight="13.2"/>
  <cols>
    <col min="1" max="1" width="13.6640625" style="82" customWidth="1"/>
    <col min="2" max="2" width="11.5546875" style="14" customWidth="1"/>
    <col min="3" max="3" width="28.44140625" style="1" customWidth="1"/>
    <col min="4" max="4" width="13.6640625" style="2" customWidth="1"/>
    <col min="5" max="5" width="16.5546875" customWidth="1"/>
    <col min="6" max="6" width="13.6640625" style="142" customWidth="1"/>
    <col min="7" max="7" width="13.6640625" customWidth="1"/>
    <col min="8" max="8" width="12.6640625" style="2" customWidth="1"/>
    <col min="9" max="9" width="16.44140625" style="2" customWidth="1"/>
    <col min="10" max="10" width="12.33203125" style="2" bestFit="1" customWidth="1"/>
    <col min="11" max="11" width="13" customWidth="1"/>
    <col min="12" max="12" width="12.6640625" style="142" customWidth="1"/>
    <col min="13" max="13" width="13.33203125" style="142" customWidth="1"/>
    <col min="14" max="14" width="12.88671875" style="142" bestFit="1" customWidth="1"/>
    <col min="15" max="15" width="12.33203125" bestFit="1" customWidth="1"/>
    <col min="16" max="18" width="11.6640625" customWidth="1"/>
    <col min="19" max="19" width="13" style="142" customWidth="1"/>
    <col min="20" max="21" width="11.6640625" customWidth="1"/>
    <col min="22" max="22" width="13.6640625" customWidth="1"/>
    <col min="23" max="23" width="15.109375" style="142" customWidth="1"/>
    <col min="24" max="24" width="13.33203125" style="142" customWidth="1"/>
    <col min="25" max="25" width="11.6640625" bestFit="1" customWidth="1"/>
    <col min="26" max="26" width="14.109375" customWidth="1"/>
    <col min="28" max="28" width="13.88671875" customWidth="1"/>
    <col min="29" max="29" width="13.33203125" bestFit="1" customWidth="1"/>
    <col min="30" max="30" width="13.109375" customWidth="1"/>
    <col min="32" max="32" width="11.6640625" style="142" customWidth="1"/>
    <col min="33" max="34" width="11.6640625" customWidth="1"/>
    <col min="35" max="35" width="14" customWidth="1"/>
    <col min="36" max="36" width="11.6640625" customWidth="1"/>
    <col min="37" max="37" width="13.33203125" bestFit="1" customWidth="1"/>
    <col min="38" max="38" width="14.6640625" style="144" customWidth="1"/>
    <col min="39" max="39" width="11.88671875" bestFit="1" customWidth="1"/>
    <col min="40" max="40" width="13.33203125" bestFit="1" customWidth="1"/>
    <col min="41" max="42" width="11.6640625" bestFit="1" customWidth="1"/>
    <col min="43" max="43" width="14.6640625" customWidth="1"/>
    <col min="45" max="45" width="13.33203125" bestFit="1" customWidth="1"/>
    <col min="46" max="46" width="13.33203125" customWidth="1"/>
    <col min="47" max="47" width="14.33203125" bestFit="1" customWidth="1"/>
    <col min="48" max="48" width="12.6640625" customWidth="1"/>
    <col min="49" max="49" width="11.5546875" bestFit="1" customWidth="1"/>
    <col min="50" max="50" width="12.88671875" bestFit="1" customWidth="1"/>
    <col min="51" max="51" width="11.5546875" bestFit="1" customWidth="1"/>
    <col min="53" max="53" width="12.33203125" bestFit="1" customWidth="1"/>
    <col min="54" max="54" width="11.6640625" customWidth="1"/>
    <col min="55" max="56" width="11.6640625" bestFit="1" customWidth="1"/>
    <col min="58" max="58" width="11.5546875" bestFit="1" customWidth="1"/>
    <col min="59" max="59" width="13.33203125" bestFit="1" customWidth="1"/>
    <col min="60" max="60" width="12.6640625" bestFit="1" customWidth="1"/>
    <col min="61" max="61" width="11.6640625" bestFit="1" customWidth="1"/>
    <col min="63" max="63" width="12.6640625" customWidth="1"/>
    <col min="65" max="65" width="13.5546875" customWidth="1"/>
    <col min="69" max="69" width="11.6640625" bestFit="1" customWidth="1"/>
    <col min="71" max="71" width="12.33203125" style="142" bestFit="1" customWidth="1"/>
    <col min="72" max="72" width="13.33203125" bestFit="1" customWidth="1"/>
    <col min="73" max="73" width="14.33203125" customWidth="1"/>
    <col min="74" max="74" width="11.6640625" bestFit="1" customWidth="1"/>
    <col min="75" max="75" width="12.33203125" customWidth="1"/>
    <col min="76" max="76" width="15.44140625" customWidth="1"/>
    <col min="77" max="78" width="11.6640625" customWidth="1"/>
    <col min="79" max="79" width="15.44140625" customWidth="1"/>
    <col min="80" max="80" width="14.33203125" bestFit="1" customWidth="1"/>
    <col min="81" max="81" width="13.33203125" style="142" bestFit="1" customWidth="1"/>
    <col min="82" max="82" width="11.6640625" bestFit="1" customWidth="1"/>
    <col min="83" max="83" width="13.5546875" style="2" customWidth="1"/>
    <col min="84" max="84" width="13.33203125" style="2" customWidth="1"/>
    <col min="85" max="85" width="13.6640625" style="2" customWidth="1"/>
    <col min="86" max="86" width="14.88671875" style="2" customWidth="1"/>
    <col min="87" max="92" width="13.5546875" style="2" customWidth="1"/>
    <col min="93" max="93" width="12.33203125" style="2" bestFit="1" customWidth="1"/>
    <col min="94" max="94" width="12.33203125" style="2" customWidth="1"/>
    <col min="95" max="95" width="14.33203125" style="2" customWidth="1"/>
    <col min="96" max="96" width="11.44140625" style="2"/>
    <col min="97" max="97" width="13.44140625" style="2" customWidth="1"/>
    <col min="98" max="98" width="11.44140625" style="2"/>
    <col min="99" max="99" width="11.6640625" style="2" bestFit="1" customWidth="1"/>
    <col min="100" max="100" width="11.6640625" bestFit="1" customWidth="1"/>
    <col min="101" max="103" width="18.109375" customWidth="1"/>
  </cols>
  <sheetData>
    <row r="1" spans="1:257">
      <c r="A1" s="115" t="s">
        <v>0</v>
      </c>
      <c r="AL1" s="157"/>
    </row>
    <row r="2" spans="1:257">
      <c r="A2" s="115" t="s">
        <v>1</v>
      </c>
      <c r="AL2" s="157"/>
    </row>
    <row r="3" spans="1:257">
      <c r="A3" s="115" t="s">
        <v>1304</v>
      </c>
      <c r="AL3" s="157"/>
    </row>
    <row r="4" spans="1:257">
      <c r="A4" s="115" t="str">
        <f>+'CK GASTOS CLN MES 2'!A4</f>
        <v>INFORME DE EJECUCION PRESUPUESTARIO 2024, EGRESOS</v>
      </c>
      <c r="AL4" s="157" t="e">
        <f>+#REF!+#REF!</f>
        <v>#REF!</v>
      </c>
      <c r="BP4" s="218" t="e">
        <f>+#REF!+'CK GASTOS CSN MES 3'!BO31+'CK GASTOS CSN MES 3'!BO32</f>
        <v>#REF!</v>
      </c>
      <c r="BQ4" s="74">
        <f>+'CK GASTOS CSN MES 3'!BO31+'CK GASTOS CSN MES 3'!BO32</f>
        <v>0</v>
      </c>
    </row>
    <row r="5" spans="1:257">
      <c r="C5" s="1">
        <v>4916</v>
      </c>
      <c r="F5" s="188"/>
      <c r="L5" s="188"/>
      <c r="M5" s="188"/>
      <c r="N5" s="188"/>
      <c r="S5" s="188"/>
      <c r="W5" s="188"/>
      <c r="X5" s="188"/>
      <c r="AF5" s="188"/>
      <c r="AL5" s="244"/>
      <c r="BS5" s="188"/>
      <c r="CC5" s="188"/>
      <c r="CE5"/>
      <c r="CL5">
        <v>200</v>
      </c>
      <c r="CM5">
        <v>202</v>
      </c>
      <c r="CN5"/>
    </row>
    <row r="6" spans="1:257" s="114" customFormat="1">
      <c r="A6" s="116" t="s">
        <v>4</v>
      </c>
      <c r="B6" s="113" t="s">
        <v>5</v>
      </c>
      <c r="C6" s="113" t="s">
        <v>6</v>
      </c>
      <c r="D6" s="113" t="s">
        <v>7</v>
      </c>
      <c r="E6" s="113" t="s">
        <v>8</v>
      </c>
      <c r="F6" s="191" t="s">
        <v>9</v>
      </c>
      <c r="G6" s="113" t="s">
        <v>10</v>
      </c>
      <c r="H6" s="113" t="s">
        <v>11</v>
      </c>
      <c r="I6" s="113" t="s">
        <v>12</v>
      </c>
      <c r="J6" s="113" t="s">
        <v>13</v>
      </c>
      <c r="K6" s="113" t="s">
        <v>14</v>
      </c>
      <c r="L6" s="191" t="s">
        <v>15</v>
      </c>
      <c r="M6" s="191" t="s">
        <v>16</v>
      </c>
      <c r="N6" s="191" t="s">
        <v>17</v>
      </c>
      <c r="O6" s="113" t="s">
        <v>18</v>
      </c>
      <c r="P6" s="113" t="s">
        <v>19</v>
      </c>
      <c r="Q6" s="191" t="s">
        <v>20</v>
      </c>
      <c r="R6" s="191" t="s">
        <v>21</v>
      </c>
      <c r="S6" s="191" t="s">
        <v>22</v>
      </c>
      <c r="T6" s="113" t="s">
        <v>23</v>
      </c>
      <c r="U6" s="113" t="s">
        <v>25</v>
      </c>
      <c r="V6" s="113" t="s">
        <v>26</v>
      </c>
      <c r="W6" s="191" t="s">
        <v>27</v>
      </c>
      <c r="X6" s="191" t="s">
        <v>28</v>
      </c>
      <c r="Y6" s="113" t="s">
        <v>29</v>
      </c>
      <c r="Z6" s="113" t="s">
        <v>30</v>
      </c>
      <c r="AA6" s="113" t="s">
        <v>31</v>
      </c>
      <c r="AB6" s="113" t="s">
        <v>32</v>
      </c>
      <c r="AC6" s="113" t="s">
        <v>33</v>
      </c>
      <c r="AD6" s="113" t="s">
        <v>34</v>
      </c>
      <c r="AE6" s="113" t="s">
        <v>35</v>
      </c>
      <c r="AF6" s="191" t="s">
        <v>36</v>
      </c>
      <c r="AG6" s="113" t="s">
        <v>37</v>
      </c>
      <c r="AH6" s="113" t="s">
        <v>38</v>
      </c>
      <c r="AI6" s="113" t="s">
        <v>39</v>
      </c>
      <c r="AJ6" s="113" t="s">
        <v>40</v>
      </c>
      <c r="AK6" s="113" t="s">
        <v>41</v>
      </c>
      <c r="AL6" s="191" t="s">
        <v>42</v>
      </c>
      <c r="AM6" s="113" t="s">
        <v>43</v>
      </c>
      <c r="AN6" s="113" t="s">
        <v>44</v>
      </c>
      <c r="AO6" s="113" t="s">
        <v>45</v>
      </c>
      <c r="AP6" s="113" t="s">
        <v>46</v>
      </c>
      <c r="AQ6" s="113" t="s">
        <v>47</v>
      </c>
      <c r="AR6" s="113" t="s">
        <v>48</v>
      </c>
      <c r="AS6" s="113" t="s">
        <v>49</v>
      </c>
      <c r="AT6" s="113" t="s">
        <v>50</v>
      </c>
      <c r="AU6" s="113" t="s">
        <v>51</v>
      </c>
      <c r="AV6" s="113" t="s">
        <v>52</v>
      </c>
      <c r="AW6" s="113" t="s">
        <v>53</v>
      </c>
      <c r="AX6" s="113" t="s">
        <v>54</v>
      </c>
      <c r="AY6" s="113" t="s">
        <v>55</v>
      </c>
      <c r="AZ6" s="113" t="s">
        <v>56</v>
      </c>
      <c r="BA6" s="113" t="s">
        <v>57</v>
      </c>
      <c r="BB6" s="113" t="s">
        <v>58</v>
      </c>
      <c r="BC6" s="113" t="s">
        <v>60</v>
      </c>
      <c r="BD6" s="113" t="s">
        <v>61</v>
      </c>
      <c r="BE6" s="113" t="s">
        <v>62</v>
      </c>
      <c r="BF6" s="113" t="s">
        <v>63</v>
      </c>
      <c r="BG6" s="113" t="s">
        <v>64</v>
      </c>
      <c r="BH6" s="113" t="s">
        <v>65</v>
      </c>
      <c r="BI6" s="113" t="s">
        <v>66</v>
      </c>
      <c r="BJ6" s="113" t="s">
        <v>67</v>
      </c>
      <c r="BK6" s="113" t="s">
        <v>68</v>
      </c>
      <c r="BL6" s="113" t="s">
        <v>69</v>
      </c>
      <c r="BM6" s="113" t="s">
        <v>70</v>
      </c>
      <c r="BN6" s="113" t="s">
        <v>71</v>
      </c>
      <c r="BO6" s="113" t="s">
        <v>72</v>
      </c>
      <c r="BP6" s="113" t="s">
        <v>73</v>
      </c>
      <c r="BQ6" s="113" t="s">
        <v>74</v>
      </c>
      <c r="BR6" s="113" t="s">
        <v>75</v>
      </c>
      <c r="BS6" s="191" t="s">
        <v>76</v>
      </c>
      <c r="BT6" s="113" t="s">
        <v>77</v>
      </c>
      <c r="BU6" s="113" t="s">
        <v>78</v>
      </c>
      <c r="BV6" s="113" t="s">
        <v>79</v>
      </c>
      <c r="BW6" s="113" t="s">
        <v>80</v>
      </c>
      <c r="BX6" s="113" t="s">
        <v>81</v>
      </c>
      <c r="BY6" s="113" t="s">
        <v>82</v>
      </c>
      <c r="BZ6" s="113" t="s">
        <v>83</v>
      </c>
      <c r="CA6" s="113" t="s">
        <v>84</v>
      </c>
      <c r="CB6" s="113" t="s">
        <v>85</v>
      </c>
      <c r="CC6" s="191" t="s">
        <v>86</v>
      </c>
      <c r="CD6" s="113" t="s">
        <v>87</v>
      </c>
      <c r="CE6" s="113" t="s">
        <v>88</v>
      </c>
      <c r="CF6" s="113" t="s">
        <v>89</v>
      </c>
      <c r="CG6" s="113" t="s">
        <v>90</v>
      </c>
      <c r="CH6" s="113" t="s">
        <v>91</v>
      </c>
      <c r="CI6" s="113" t="s">
        <v>92</v>
      </c>
      <c r="CJ6" s="113" t="s">
        <v>93</v>
      </c>
      <c r="CK6" s="113" t="s">
        <v>94</v>
      </c>
      <c r="CL6" s="113" t="s">
        <v>95</v>
      </c>
      <c r="CM6" s="113" t="s">
        <v>95</v>
      </c>
      <c r="CN6" s="113" t="s">
        <v>98</v>
      </c>
      <c r="CO6" s="113" t="s">
        <v>96</v>
      </c>
      <c r="CP6" s="113" t="s">
        <v>228</v>
      </c>
      <c r="CQ6" s="113" t="s">
        <v>97</v>
      </c>
      <c r="CR6" s="113" t="s">
        <v>100</v>
      </c>
      <c r="CS6" s="113" t="s">
        <v>101</v>
      </c>
    </row>
    <row r="7" spans="1:257" s="5" customFormat="1" ht="15" customHeight="1">
      <c r="A7" s="545"/>
      <c r="B7" s="569"/>
      <c r="C7" s="569"/>
      <c r="D7" s="109"/>
      <c r="E7" s="109"/>
      <c r="F7" s="244"/>
      <c r="G7" s="109"/>
      <c r="H7" s="109"/>
      <c r="I7" s="109"/>
      <c r="J7" s="109"/>
      <c r="K7" s="109"/>
      <c r="L7" s="244"/>
      <c r="M7" s="244"/>
      <c r="N7" s="244"/>
      <c r="O7" s="109"/>
      <c r="P7" s="109"/>
      <c r="Q7" s="109"/>
      <c r="R7" s="109"/>
      <c r="S7" s="244"/>
      <c r="T7" s="109"/>
      <c r="U7" s="109"/>
      <c r="V7" s="109"/>
      <c r="W7" s="244"/>
      <c r="X7" s="109"/>
      <c r="Y7" s="109"/>
      <c r="Z7" s="227"/>
      <c r="AA7" s="109"/>
      <c r="AB7" s="109"/>
      <c r="AC7" s="109"/>
      <c r="AD7" s="109"/>
      <c r="AE7" s="227"/>
      <c r="AF7" s="244"/>
      <c r="AG7" s="109"/>
      <c r="AH7" s="109"/>
      <c r="AI7" s="109"/>
      <c r="AJ7" s="109"/>
      <c r="AK7" s="109"/>
      <c r="AL7" s="244"/>
      <c r="AM7" s="109"/>
      <c r="AN7" s="109"/>
      <c r="AO7" s="109"/>
      <c r="AP7" s="109"/>
      <c r="AQ7" s="109"/>
      <c r="AR7" s="109"/>
      <c r="AS7" s="109"/>
      <c r="AT7" s="109"/>
      <c r="AU7" s="109"/>
      <c r="AV7" s="109"/>
      <c r="AW7" s="109"/>
      <c r="AX7" s="109"/>
      <c r="AY7" s="109"/>
      <c r="AZ7" s="109"/>
      <c r="BA7" s="109"/>
      <c r="BB7" s="109"/>
      <c r="BC7" s="109"/>
      <c r="BD7" s="109"/>
      <c r="BE7" s="109"/>
      <c r="BF7" s="109"/>
      <c r="BG7" s="109"/>
      <c r="BH7" s="109"/>
      <c r="BI7" s="109"/>
      <c r="BJ7" s="109"/>
      <c r="BK7" s="109"/>
      <c r="BL7" s="109"/>
      <c r="BM7" s="109"/>
      <c r="BN7" s="109"/>
      <c r="BO7" s="109"/>
      <c r="BP7" s="109"/>
      <c r="BQ7" s="109"/>
      <c r="BR7" s="109"/>
      <c r="BS7" s="244"/>
      <c r="BT7" s="109"/>
      <c r="BU7" s="109"/>
      <c r="BV7" s="109"/>
      <c r="BW7" s="109"/>
      <c r="BX7" s="109"/>
      <c r="BY7" s="109"/>
      <c r="BZ7" s="109"/>
      <c r="CA7" s="109"/>
      <c r="CB7" s="109"/>
      <c r="CC7" s="244"/>
      <c r="CD7" s="109"/>
      <c r="CE7" s="109"/>
      <c r="CF7" s="109"/>
      <c r="CG7" s="109"/>
      <c r="CH7" s="109"/>
      <c r="CI7" s="109"/>
      <c r="CJ7" s="109"/>
      <c r="CK7" s="109"/>
      <c r="CL7" s="109"/>
      <c r="CM7" s="109"/>
      <c r="CN7" s="109"/>
      <c r="CO7" s="109"/>
      <c r="CP7" s="109"/>
      <c r="CQ7" s="109"/>
      <c r="CR7" s="109"/>
      <c r="CS7" s="109"/>
      <c r="CT7" s="109"/>
      <c r="CU7" s="109"/>
      <c r="CV7" s="227"/>
      <c r="CW7" s="227"/>
      <c r="CX7" s="227"/>
      <c r="CY7" s="227"/>
      <c r="CZ7" s="227"/>
      <c r="DA7" s="227"/>
      <c r="DB7" s="227"/>
      <c r="DC7" s="227"/>
      <c r="DD7" s="227"/>
      <c r="DE7" s="227"/>
      <c r="DF7" s="227"/>
      <c r="DG7" s="227"/>
      <c r="DH7" s="227"/>
      <c r="DI7" s="227"/>
      <c r="DJ7" s="227"/>
      <c r="DK7" s="227"/>
      <c r="DL7" s="227"/>
      <c r="DM7" s="227"/>
      <c r="DN7" s="227"/>
      <c r="DO7" s="227"/>
      <c r="DP7" s="227"/>
      <c r="DQ7" s="227"/>
      <c r="DR7" s="227"/>
      <c r="DS7" s="227"/>
      <c r="DT7" s="227"/>
      <c r="DU7" s="227"/>
      <c r="DV7" s="227"/>
      <c r="DW7" s="227"/>
      <c r="DX7" s="227"/>
      <c r="DY7" s="227"/>
      <c r="DZ7" s="227"/>
      <c r="EA7" s="227"/>
      <c r="EB7" s="227"/>
      <c r="EC7" s="227"/>
      <c r="ED7" s="227"/>
      <c r="EE7" s="227"/>
      <c r="EF7" s="227"/>
      <c r="EG7" s="227"/>
      <c r="EH7" s="227"/>
      <c r="EI7" s="227"/>
      <c r="EJ7" s="227"/>
      <c r="EK7" s="227"/>
      <c r="EL7" s="227"/>
      <c r="EM7" s="227"/>
      <c r="EN7" s="227"/>
      <c r="EO7" s="227"/>
      <c r="EP7" s="227"/>
      <c r="EQ7" s="227"/>
      <c r="ER7" s="227"/>
      <c r="ES7" s="227"/>
      <c r="ET7" s="227"/>
      <c r="EU7" s="227"/>
      <c r="EV7" s="227"/>
      <c r="EW7" s="227"/>
      <c r="EX7" s="227"/>
      <c r="EY7" s="227"/>
      <c r="EZ7" s="227"/>
      <c r="FA7" s="227"/>
      <c r="FB7" s="227"/>
      <c r="FC7" s="227"/>
      <c r="FD7" s="227"/>
      <c r="FE7" s="227"/>
      <c r="FF7" s="227"/>
      <c r="FG7" s="227"/>
      <c r="FH7" s="227"/>
      <c r="FI7" s="227"/>
      <c r="FJ7" s="227"/>
      <c r="FK7" s="227"/>
      <c r="FL7" s="227"/>
      <c r="FM7" s="227"/>
      <c r="FN7" s="227"/>
      <c r="FO7" s="227"/>
      <c r="FP7" s="227"/>
      <c r="FQ7" s="227"/>
      <c r="FR7" s="227"/>
      <c r="FS7" s="227"/>
      <c r="FT7" s="227"/>
      <c r="FU7" s="227"/>
      <c r="FV7" s="227"/>
      <c r="FW7" s="227"/>
      <c r="FX7" s="227"/>
      <c r="FY7" s="227"/>
      <c r="FZ7" s="227"/>
      <c r="GA7" s="227"/>
      <c r="GB7" s="227"/>
      <c r="GC7" s="227"/>
      <c r="GD7" s="227"/>
      <c r="GE7" s="227"/>
      <c r="GF7" s="227"/>
      <c r="GG7" s="227"/>
      <c r="GH7" s="227"/>
      <c r="GI7" s="227"/>
      <c r="GJ7" s="227"/>
      <c r="GK7" s="227"/>
      <c r="GL7" s="227"/>
      <c r="GM7" s="227"/>
      <c r="GN7" s="227"/>
      <c r="GO7" s="227"/>
      <c r="GP7" s="227"/>
      <c r="GQ7" s="227"/>
      <c r="GR7" s="227"/>
      <c r="GS7" s="227"/>
      <c r="GT7" s="227"/>
      <c r="GU7" s="227"/>
      <c r="GV7" s="227"/>
      <c r="GW7" s="227"/>
      <c r="GX7" s="227"/>
      <c r="GY7" s="227"/>
      <c r="GZ7" s="227"/>
      <c r="HA7" s="227"/>
      <c r="HB7" s="227"/>
      <c r="HC7" s="227"/>
      <c r="HD7" s="227"/>
      <c r="HE7" s="227"/>
      <c r="HF7" s="227"/>
      <c r="HG7" s="227"/>
      <c r="HH7" s="227"/>
      <c r="HI7" s="227"/>
      <c r="HJ7" s="227"/>
      <c r="HK7" s="227"/>
      <c r="HL7" s="227"/>
      <c r="HM7" s="227"/>
      <c r="HN7" s="227"/>
      <c r="HO7" s="227"/>
      <c r="HP7" s="227"/>
      <c r="HQ7" s="227"/>
      <c r="HR7" s="227"/>
      <c r="HS7" s="227"/>
      <c r="HT7" s="227"/>
      <c r="HU7" s="227"/>
      <c r="HV7" s="227"/>
      <c r="HW7" s="227"/>
      <c r="HX7" s="227"/>
      <c r="HY7" s="227"/>
      <c r="HZ7" s="227"/>
      <c r="IA7" s="227"/>
      <c r="IB7" s="227"/>
      <c r="IC7" s="227"/>
      <c r="ID7" s="227"/>
      <c r="IE7" s="227"/>
      <c r="IF7" s="227"/>
      <c r="IG7" s="227"/>
      <c r="IH7" s="227"/>
      <c r="II7" s="227"/>
      <c r="IJ7" s="227"/>
      <c r="IK7" s="227"/>
      <c r="IL7" s="227"/>
      <c r="IM7" s="227"/>
      <c r="IN7" s="227"/>
      <c r="IO7" s="227"/>
      <c r="IP7" s="227"/>
      <c r="IQ7" s="227"/>
      <c r="IR7" s="227"/>
      <c r="IS7" s="227"/>
      <c r="IT7" s="227"/>
      <c r="IU7" s="227"/>
      <c r="IV7" s="227"/>
      <c r="IW7" s="227"/>
    </row>
    <row r="8" spans="1:257" ht="13.2" customHeight="1">
      <c r="A8" s="235" t="s">
        <v>1028</v>
      </c>
      <c r="B8" s="284"/>
      <c r="C8" s="284"/>
      <c r="D8" s="142"/>
      <c r="E8" s="74"/>
      <c r="F8" s="74"/>
      <c r="G8" s="74"/>
      <c r="H8" s="74"/>
      <c r="I8" s="74"/>
      <c r="J8" s="74"/>
      <c r="K8" s="74"/>
      <c r="L8" s="74"/>
      <c r="O8" s="142"/>
      <c r="P8" s="142"/>
      <c r="Q8" s="74"/>
      <c r="R8" s="74"/>
      <c r="T8" s="142"/>
      <c r="U8" s="142"/>
      <c r="V8" s="74"/>
      <c r="Y8" s="142"/>
      <c r="Z8" s="142"/>
      <c r="AA8" s="157"/>
      <c r="AB8" s="142"/>
      <c r="AC8" s="142"/>
      <c r="AD8" s="157"/>
      <c r="AF8" s="74"/>
      <c r="AG8" s="74"/>
      <c r="AH8" s="74"/>
      <c r="AI8" s="74"/>
      <c r="AJ8" s="74"/>
      <c r="AK8" s="74"/>
      <c r="AL8" s="142"/>
      <c r="AM8" s="157"/>
      <c r="AN8" s="142"/>
      <c r="AO8" s="157"/>
      <c r="AP8" s="74"/>
      <c r="AQ8" s="142"/>
      <c r="AR8" s="142"/>
      <c r="AS8" s="74"/>
      <c r="AT8" s="74"/>
      <c r="AU8" s="142"/>
      <c r="AV8" s="142"/>
      <c r="AW8" s="74"/>
      <c r="AX8" s="142"/>
      <c r="AY8" s="74"/>
      <c r="AZ8" s="74"/>
      <c r="BA8" s="74"/>
      <c r="BB8" s="74"/>
      <c r="BC8" s="74"/>
      <c r="BD8" s="74"/>
      <c r="BE8" s="74"/>
      <c r="BF8" s="74"/>
      <c r="BG8" s="142"/>
      <c r="BH8" s="80"/>
      <c r="BI8" s="142"/>
      <c r="BJ8" s="74"/>
      <c r="BK8" s="142"/>
      <c r="BL8" s="142"/>
      <c r="BM8" s="142"/>
      <c r="BN8" s="142"/>
      <c r="BO8" s="74"/>
      <c r="BP8" s="74"/>
      <c r="BQ8" s="142"/>
      <c r="BR8" s="74"/>
      <c r="BS8" s="74"/>
      <c r="BT8" s="157"/>
      <c r="BU8" s="74"/>
      <c r="BV8" s="142"/>
      <c r="BX8" s="74"/>
      <c r="BY8" s="74"/>
      <c r="BZ8" s="74"/>
      <c r="CA8" s="74"/>
      <c r="CB8" s="74"/>
      <c r="CC8" s="74"/>
      <c r="CD8" s="142"/>
      <c r="CE8" s="142"/>
      <c r="CF8" s="74"/>
      <c r="CG8" s="74"/>
      <c r="CH8" s="74"/>
      <c r="CI8" s="74"/>
      <c r="CJ8" s="74"/>
      <c r="CK8" s="74"/>
      <c r="CL8" s="74" t="s">
        <v>1319</v>
      </c>
      <c r="CM8" s="74"/>
      <c r="CN8" s="74"/>
      <c r="CO8" s="74"/>
      <c r="CP8" s="74"/>
      <c r="CQ8" s="74"/>
      <c r="CR8" s="74"/>
      <c r="CS8" s="74"/>
      <c r="CT8" s="74"/>
      <c r="CU8" s="74"/>
      <c r="CV8" s="2"/>
      <c r="CW8" s="2"/>
    </row>
    <row r="9" spans="1:257" ht="13.2" customHeight="1">
      <c r="A9" s="235" t="s">
        <v>1029</v>
      </c>
      <c r="B9" s="284"/>
      <c r="C9" s="284"/>
      <c r="E9" s="74"/>
      <c r="F9" s="74"/>
      <c r="G9" s="74"/>
      <c r="H9" s="142"/>
      <c r="I9" s="74"/>
      <c r="J9" s="74"/>
      <c r="K9" s="74"/>
      <c r="L9" s="74"/>
      <c r="O9" s="142"/>
      <c r="P9" s="142"/>
      <c r="Q9" s="74"/>
      <c r="R9" s="74"/>
      <c r="T9" s="142"/>
      <c r="U9" s="142"/>
      <c r="V9" s="74"/>
      <c r="X9" s="74"/>
      <c r="Y9" s="142"/>
      <c r="Z9" s="142"/>
      <c r="AA9" s="157"/>
      <c r="AB9" s="142"/>
      <c r="AC9" s="142"/>
      <c r="AD9" s="157"/>
      <c r="AF9" s="74"/>
      <c r="AG9" s="74"/>
      <c r="AH9" s="74"/>
      <c r="AI9" s="74"/>
      <c r="AJ9" s="74"/>
      <c r="AK9" s="74"/>
      <c r="AL9" s="142"/>
      <c r="AM9" s="157"/>
      <c r="AN9" s="142"/>
      <c r="AO9" s="157"/>
      <c r="AP9" s="74"/>
      <c r="AQ9" s="142"/>
      <c r="AR9" s="142"/>
      <c r="AS9" s="74"/>
      <c r="AT9" s="74"/>
      <c r="AU9" s="142"/>
      <c r="AV9" s="142"/>
      <c r="AW9" s="74"/>
      <c r="AX9" s="142"/>
      <c r="AY9" s="74"/>
      <c r="AZ9" s="74"/>
      <c r="BA9" s="74"/>
      <c r="BB9" s="74"/>
      <c r="BC9" s="74"/>
      <c r="BD9" s="74"/>
      <c r="BE9" s="74"/>
      <c r="BF9" s="74"/>
      <c r="BG9" s="142"/>
      <c r="BH9" s="80"/>
      <c r="BI9" s="142"/>
      <c r="BJ9" s="74"/>
      <c r="BK9" s="142"/>
      <c r="BL9" s="142"/>
      <c r="BM9" s="142"/>
      <c r="BN9" s="142"/>
      <c r="BO9" s="74"/>
      <c r="BP9" s="74"/>
      <c r="BQ9" s="142"/>
      <c r="BR9" s="74"/>
      <c r="BS9" s="74"/>
      <c r="BT9" s="157"/>
      <c r="BU9" s="74"/>
      <c r="BV9" s="142"/>
      <c r="BX9" s="74"/>
      <c r="BY9" s="74"/>
      <c r="BZ9" s="74"/>
      <c r="CA9" s="74"/>
      <c r="CB9" s="74"/>
      <c r="CC9" s="74"/>
      <c r="CD9" s="142"/>
      <c r="CE9" s="142"/>
      <c r="CF9" s="74"/>
      <c r="CG9" s="74"/>
      <c r="CH9" s="74"/>
      <c r="CI9" s="74"/>
      <c r="CJ9" s="74"/>
      <c r="CK9" s="74"/>
      <c r="CL9" s="74"/>
      <c r="CM9" s="74" t="s">
        <v>1319</v>
      </c>
      <c r="CN9" s="74"/>
      <c r="CO9" s="74"/>
      <c r="CP9" s="74"/>
      <c r="CQ9" s="74"/>
      <c r="CR9" s="74"/>
      <c r="CS9" s="74"/>
      <c r="CT9" s="74"/>
      <c r="CU9" s="74"/>
      <c r="CV9" s="2"/>
      <c r="CW9" s="2"/>
    </row>
    <row r="10" spans="1:257">
      <c r="A10" s="107"/>
      <c r="B10" s="284"/>
      <c r="C10" s="284"/>
      <c r="AL10" s="157"/>
    </row>
    <row r="11" spans="1:257" ht="14.25" customHeight="1">
      <c r="A11" s="107"/>
      <c r="B11" s="284"/>
      <c r="C11" s="741" t="s">
        <v>1089</v>
      </c>
      <c r="Q11" s="2"/>
      <c r="R11" s="209"/>
      <c r="X11" s="142">
        <v>41160</v>
      </c>
      <c r="AK11" s="80"/>
      <c r="AL11" s="157"/>
      <c r="BI11" s="142"/>
    </row>
    <row r="12" spans="1:257">
      <c r="A12" s="107"/>
      <c r="B12" s="284"/>
      <c r="C12" s="284"/>
      <c r="AL12" s="157"/>
    </row>
    <row r="13" spans="1:257" ht="15" customHeight="1">
      <c r="A13" s="817" t="s">
        <v>221</v>
      </c>
      <c r="B13" s="817"/>
      <c r="C13" s="817"/>
      <c r="D13" s="657"/>
      <c r="E13" s="658"/>
      <c r="F13" s="658"/>
      <c r="G13" s="658"/>
      <c r="H13" s="658"/>
      <c r="I13" s="658"/>
      <c r="J13" s="658"/>
      <c r="K13" s="657"/>
      <c r="L13" s="657"/>
      <c r="M13" s="657"/>
      <c r="N13" s="657"/>
      <c r="O13" s="657"/>
      <c r="P13" s="657"/>
      <c r="Q13" s="657"/>
      <c r="R13" s="658">
        <v>25475.7</v>
      </c>
      <c r="S13" s="657"/>
      <c r="T13" s="658"/>
      <c r="U13" s="658"/>
      <c r="V13" s="658"/>
      <c r="W13" s="658"/>
      <c r="X13" s="658"/>
      <c r="Y13" s="658"/>
      <c r="Z13" s="657"/>
      <c r="AA13" s="657"/>
      <c r="AB13" s="658"/>
      <c r="AC13" s="658"/>
      <c r="AD13" s="657"/>
      <c r="AE13" s="657"/>
      <c r="AF13" s="657"/>
      <c r="AG13" s="657"/>
      <c r="AH13" s="658"/>
      <c r="AI13" s="658"/>
      <c r="AJ13" s="658"/>
      <c r="AK13" s="658"/>
      <c r="AL13" s="657"/>
      <c r="AM13" s="657"/>
      <c r="AN13" s="657"/>
      <c r="AO13" s="657"/>
      <c r="AP13" s="658"/>
      <c r="AQ13" s="658"/>
      <c r="AR13" s="658"/>
      <c r="AS13" s="658"/>
      <c r="AT13" s="657"/>
      <c r="AU13" s="657"/>
      <c r="AV13" s="657"/>
      <c r="AW13" s="658"/>
      <c r="AX13" s="657"/>
      <c r="AY13" s="658"/>
      <c r="AZ13" s="658"/>
      <c r="BA13" s="658"/>
      <c r="BB13" s="658"/>
      <c r="BC13" s="658"/>
      <c r="BD13" s="657"/>
      <c r="BE13" s="657"/>
      <c r="BF13" s="657"/>
      <c r="BG13" s="657"/>
      <c r="BH13" s="658"/>
      <c r="BI13" s="658"/>
      <c r="BJ13" s="658"/>
      <c r="BK13" s="657"/>
      <c r="BL13" s="657"/>
      <c r="BM13" s="657"/>
      <c r="BN13" s="657"/>
      <c r="BO13" s="657"/>
      <c r="BP13" s="658"/>
      <c r="BQ13" s="658"/>
      <c r="BR13" s="658"/>
      <c r="BS13" s="657"/>
      <c r="BT13" s="658"/>
      <c r="BU13" s="658"/>
      <c r="BV13" s="658"/>
      <c r="BW13" s="657"/>
      <c r="BX13" s="657"/>
      <c r="BY13" s="658"/>
      <c r="BZ13" s="657"/>
      <c r="CA13" s="658"/>
      <c r="CB13" s="658"/>
      <c r="CC13" s="658"/>
      <c r="CD13" s="658"/>
      <c r="CE13" s="658"/>
      <c r="CF13" s="658"/>
      <c r="CG13" s="658"/>
      <c r="CH13" s="658"/>
      <c r="CI13" s="658"/>
      <c r="CJ13" s="658"/>
      <c r="CK13" s="658"/>
      <c r="CL13" s="658"/>
      <c r="CM13" s="658"/>
      <c r="CN13" s="658"/>
      <c r="CO13" s="658"/>
      <c r="CP13" s="658"/>
      <c r="CQ13" s="658"/>
      <c r="CR13" s="658"/>
      <c r="CS13" s="658"/>
      <c r="CT13" s="658"/>
      <c r="CU13" s="658"/>
      <c r="CV13" s="658"/>
      <c r="CW13" s="658"/>
      <c r="CX13" s="658"/>
      <c r="CY13" s="658"/>
      <c r="CZ13" s="658"/>
      <c r="DA13" s="658"/>
      <c r="DB13" s="658"/>
      <c r="DC13" s="658"/>
      <c r="DD13" s="658"/>
      <c r="DE13" s="658"/>
    </row>
    <row r="14" spans="1:257" ht="15" customHeight="1">
      <c r="A14" s="739"/>
      <c r="B14" s="742"/>
      <c r="C14" s="675" t="s">
        <v>352</v>
      </c>
      <c r="D14" s="404"/>
      <c r="E14" s="293"/>
      <c r="F14" s="293"/>
      <c r="G14" s="293"/>
      <c r="H14" s="404"/>
      <c r="I14" s="293"/>
      <c r="J14" s="293">
        <v>638818.11</v>
      </c>
      <c r="K14" s="293"/>
      <c r="L14" s="293"/>
      <c r="M14" s="404"/>
      <c r="N14" s="404"/>
      <c r="O14" s="404"/>
      <c r="P14" s="404"/>
      <c r="Q14" s="293"/>
      <c r="R14" s="293"/>
      <c r="S14" s="404"/>
      <c r="T14" s="404"/>
      <c r="U14" s="404"/>
      <c r="V14" s="293"/>
      <c r="W14" s="293"/>
      <c r="X14" s="404"/>
      <c r="Y14" s="404"/>
      <c r="Z14" s="404"/>
      <c r="AA14" s="673"/>
      <c r="AB14" s="404"/>
      <c r="AC14" s="404"/>
      <c r="AD14" s="673"/>
      <c r="AE14" s="293"/>
      <c r="AF14" s="293"/>
      <c r="AG14" s="293"/>
      <c r="AH14" s="293"/>
      <c r="AI14" s="293"/>
      <c r="AJ14" s="293"/>
      <c r="AK14" s="293"/>
      <c r="AL14" s="404"/>
      <c r="AM14" s="673"/>
      <c r="AN14" s="404"/>
      <c r="AO14" s="673"/>
      <c r="AP14" s="293"/>
      <c r="AQ14" s="404"/>
      <c r="AR14" s="404"/>
      <c r="AS14" s="293"/>
      <c r="AT14" s="293"/>
      <c r="AU14" s="404"/>
      <c r="AV14" s="404"/>
      <c r="AW14" s="293"/>
      <c r="AX14" s="404"/>
      <c r="AY14" s="293"/>
      <c r="AZ14" s="293"/>
      <c r="BA14" s="293"/>
      <c r="BB14" s="293"/>
      <c r="BC14" s="293"/>
      <c r="BD14" s="293"/>
      <c r="BE14" s="293"/>
      <c r="BF14" s="293"/>
      <c r="BG14" s="404"/>
      <c r="BH14" s="743"/>
      <c r="BI14" s="404"/>
      <c r="BJ14" s="293"/>
      <c r="BK14" s="404"/>
      <c r="BL14" s="404"/>
      <c r="BM14" s="404"/>
      <c r="BN14" s="404"/>
      <c r="BO14" s="293"/>
      <c r="BP14" s="293"/>
      <c r="BQ14" s="404"/>
      <c r="BR14" s="293"/>
      <c r="BS14" s="293"/>
      <c r="BT14" s="673"/>
      <c r="BU14" s="673"/>
      <c r="BV14" s="404"/>
      <c r="BW14" s="404"/>
      <c r="BX14" s="404"/>
      <c r="BY14" s="293"/>
      <c r="BZ14" s="293"/>
      <c r="CA14" s="293"/>
      <c r="CB14" s="293"/>
      <c r="CC14" s="293"/>
      <c r="CD14" s="404"/>
      <c r="CE14" s="404"/>
      <c r="CF14" s="293"/>
      <c r="CG14" s="293"/>
      <c r="CH14" s="293"/>
      <c r="CI14" s="293"/>
      <c r="CJ14" s="293"/>
      <c r="CK14" s="293"/>
      <c r="CL14" s="293"/>
      <c r="CM14" s="293"/>
      <c r="CN14" s="293"/>
      <c r="CO14" s="293"/>
      <c r="CP14" s="293"/>
      <c r="CQ14" s="293"/>
      <c r="CR14" s="293"/>
      <c r="CS14" s="293"/>
      <c r="CT14" s="293"/>
      <c r="CU14" s="293"/>
      <c r="CV14" s="293"/>
      <c r="CW14" s="293"/>
      <c r="CX14" s="293"/>
      <c r="CY14" s="293"/>
      <c r="CZ14" s="293"/>
      <c r="DA14" s="293"/>
      <c r="DB14" s="242"/>
      <c r="DC14" s="242"/>
      <c r="DD14" s="242"/>
      <c r="DE14" s="242"/>
      <c r="DF14" s="242"/>
      <c r="DG14" s="242"/>
      <c r="DH14" s="242"/>
      <c r="DI14" s="242"/>
      <c r="DJ14" s="242"/>
      <c r="DK14" s="242"/>
      <c r="DL14" s="242"/>
      <c r="DM14" s="242"/>
      <c r="DN14" s="242"/>
      <c r="DO14" s="242"/>
      <c r="DP14" s="242"/>
      <c r="DQ14" s="242"/>
      <c r="DR14" s="242"/>
      <c r="DS14" s="242"/>
      <c r="DT14" s="242"/>
      <c r="DU14" s="242"/>
      <c r="DV14" s="242"/>
      <c r="DW14" s="242"/>
      <c r="DX14" s="242"/>
      <c r="DY14" s="242"/>
      <c r="DZ14" s="242"/>
      <c r="EA14" s="242"/>
      <c r="EB14" s="242"/>
      <c r="EC14" s="242"/>
      <c r="ED14" s="242"/>
      <c r="EE14" s="242"/>
      <c r="EF14" s="242"/>
      <c r="EG14" s="242"/>
      <c r="EH14" s="242"/>
      <c r="EI14" s="242"/>
      <c r="EJ14" s="242"/>
      <c r="EK14" s="242"/>
      <c r="EL14" s="242"/>
      <c r="EM14" s="242"/>
      <c r="EN14" s="242"/>
      <c r="EO14" s="242"/>
      <c r="EP14" s="242"/>
      <c r="EQ14" s="242"/>
      <c r="ER14" s="242"/>
      <c r="ES14" s="242"/>
      <c r="ET14" s="242"/>
      <c r="EU14" s="242"/>
      <c r="EV14" s="242"/>
      <c r="EW14" s="242"/>
      <c r="EX14" s="242"/>
      <c r="EY14" s="242"/>
      <c r="EZ14" s="242"/>
      <c r="FA14" s="242"/>
      <c r="FB14" s="242"/>
      <c r="FC14" s="242"/>
      <c r="FD14" s="242"/>
      <c r="FE14" s="242"/>
      <c r="FF14" s="242"/>
      <c r="FG14" s="242"/>
      <c r="FH14" s="242"/>
      <c r="FI14" s="242"/>
      <c r="FJ14" s="242"/>
      <c r="FK14" s="242"/>
      <c r="FL14" s="242"/>
      <c r="FM14" s="242"/>
      <c r="FN14" s="242"/>
      <c r="FO14" s="242"/>
      <c r="FP14" s="242"/>
      <c r="FQ14" s="242"/>
      <c r="FR14" s="242"/>
      <c r="FS14" s="242"/>
      <c r="FT14" s="242"/>
      <c r="FU14" s="242"/>
      <c r="FV14" s="242"/>
      <c r="FW14" s="242"/>
      <c r="FX14" s="242"/>
      <c r="FY14" s="242"/>
      <c r="FZ14" s="242"/>
      <c r="GA14" s="242"/>
      <c r="GB14" s="242"/>
      <c r="GC14" s="242"/>
      <c r="GD14" s="242"/>
      <c r="GE14" s="242"/>
      <c r="GF14" s="242"/>
      <c r="GG14" s="242"/>
      <c r="GH14" s="242"/>
      <c r="GI14" s="242"/>
      <c r="GJ14" s="242"/>
      <c r="GK14" s="242"/>
      <c r="GL14" s="242"/>
      <c r="GM14" s="242"/>
      <c r="GN14" s="242"/>
      <c r="GO14" s="242"/>
      <c r="GP14" s="242"/>
      <c r="GQ14" s="242"/>
      <c r="GR14" s="242"/>
      <c r="GS14" s="242"/>
      <c r="GT14" s="242"/>
      <c r="GU14" s="242"/>
      <c r="GV14" s="242"/>
      <c r="GW14" s="242"/>
      <c r="GX14" s="242"/>
      <c r="GY14" s="242"/>
      <c r="GZ14" s="242"/>
      <c r="HA14" s="242"/>
      <c r="HB14" s="242"/>
      <c r="HC14" s="242"/>
      <c r="HD14" s="242"/>
      <c r="HE14" s="242"/>
      <c r="HF14" s="242"/>
      <c r="HG14" s="242"/>
      <c r="HH14" s="242"/>
      <c r="HI14" s="242"/>
      <c r="HJ14" s="242"/>
      <c r="HK14" s="242"/>
      <c r="HL14" s="242"/>
      <c r="HM14" s="242"/>
      <c r="HN14" s="242"/>
      <c r="HO14" s="242"/>
      <c r="HP14" s="242"/>
      <c r="HQ14" s="242"/>
      <c r="HR14" s="242"/>
      <c r="HS14" s="242"/>
      <c r="HT14" s="242"/>
      <c r="HU14" s="242"/>
      <c r="HV14" s="242"/>
      <c r="HW14" s="242"/>
      <c r="HX14" s="242"/>
      <c r="HY14" s="242"/>
      <c r="HZ14" s="242"/>
      <c r="IA14" s="242"/>
      <c r="IB14" s="242"/>
      <c r="IC14" s="242"/>
      <c r="ID14" s="242"/>
      <c r="IE14" s="242"/>
      <c r="IF14" s="242"/>
      <c r="IG14" s="242"/>
      <c r="IH14" s="242"/>
      <c r="II14" s="242"/>
      <c r="IJ14" s="242"/>
      <c r="IK14" s="242"/>
      <c r="IL14" s="242"/>
      <c r="IM14" s="242"/>
      <c r="IN14" s="242"/>
      <c r="IO14" s="242"/>
      <c r="IP14" s="242"/>
      <c r="IQ14" s="242"/>
      <c r="IR14" s="242"/>
      <c r="IS14" s="242"/>
      <c r="IT14" s="242"/>
      <c r="IU14" s="242"/>
      <c r="IV14" s="242"/>
    </row>
    <row r="15" spans="1:257" ht="15" customHeight="1">
      <c r="B15" s="235"/>
      <c r="C15" s="107"/>
      <c r="D15" s="300"/>
      <c r="E15" s="209"/>
      <c r="F15" s="209"/>
      <c r="G15" s="209"/>
      <c r="H15" s="209"/>
      <c r="I15" s="209"/>
      <c r="J15" s="209"/>
      <c r="K15" s="209"/>
      <c r="L15" s="209"/>
      <c r="M15" s="300"/>
      <c r="N15" s="300"/>
      <c r="O15" s="300"/>
      <c r="P15" s="300"/>
      <c r="Q15" s="209"/>
      <c r="R15" s="209"/>
      <c r="S15" s="300"/>
      <c r="T15" s="300"/>
      <c r="U15" s="300"/>
      <c r="V15" s="209"/>
      <c r="W15" s="209"/>
      <c r="X15" s="546"/>
      <c r="Y15" s="300"/>
      <c r="Z15" s="300"/>
      <c r="AA15" s="338"/>
      <c r="AB15" s="300"/>
      <c r="AC15" s="300"/>
      <c r="AD15" s="338"/>
      <c r="AE15" s="209"/>
      <c r="AF15" s="209"/>
      <c r="AG15" s="209"/>
      <c r="AH15" s="209"/>
      <c r="AI15" s="209"/>
      <c r="AJ15" s="209"/>
      <c r="AK15" s="209"/>
      <c r="AL15" s="300"/>
      <c r="AM15" s="338"/>
      <c r="AN15" s="300"/>
      <c r="AO15" s="338"/>
      <c r="AP15" s="209"/>
      <c r="AQ15" s="300"/>
      <c r="AR15" s="300"/>
      <c r="AS15" s="209"/>
      <c r="AT15" s="209"/>
      <c r="AU15" s="300"/>
      <c r="AV15" s="300"/>
      <c r="AW15" s="209"/>
      <c r="AX15" s="300"/>
      <c r="AY15" s="209"/>
      <c r="AZ15" s="209"/>
      <c r="BA15" s="209"/>
      <c r="BB15" s="209"/>
      <c r="BC15" s="209"/>
      <c r="BD15" s="209"/>
      <c r="BE15" s="209"/>
      <c r="BF15" s="209"/>
      <c r="BG15" s="546"/>
      <c r="BH15" s="302"/>
      <c r="BI15" s="209"/>
      <c r="BJ15" s="209"/>
      <c r="BK15" s="300"/>
      <c r="BL15" s="300"/>
      <c r="BM15" s="300"/>
      <c r="BN15" s="300"/>
      <c r="BO15" s="209"/>
      <c r="BP15" s="209"/>
      <c r="BQ15" s="300"/>
      <c r="BR15" s="209"/>
      <c r="BS15" s="209"/>
      <c r="BT15" s="338"/>
      <c r="BU15" s="338"/>
      <c r="BV15" s="300"/>
      <c r="BW15" s="300"/>
      <c r="BX15" s="209"/>
      <c r="BY15" s="209"/>
      <c r="BZ15" s="209"/>
      <c r="CA15" s="209"/>
      <c r="CB15" s="209"/>
      <c r="CC15" s="209"/>
      <c r="CD15" s="300"/>
      <c r="CE15" s="300"/>
      <c r="CF15" s="209"/>
      <c r="CG15" s="209"/>
      <c r="CH15" s="209"/>
      <c r="CI15" s="209"/>
      <c r="CJ15" s="209"/>
      <c r="CK15" s="209"/>
      <c r="CL15" s="209"/>
      <c r="CM15" s="209"/>
      <c r="CN15"/>
      <c r="CO15"/>
      <c r="CP15" s="209"/>
      <c r="CQ15" s="209"/>
      <c r="CR15" s="209"/>
      <c r="CS15" s="209"/>
      <c r="CT15" s="209"/>
      <c r="CU15" s="209"/>
      <c r="CV15" s="209"/>
      <c r="CW15" s="209"/>
      <c r="CX15" s="209"/>
      <c r="CY15" s="209"/>
      <c r="CZ15" s="209"/>
      <c r="DA15" s="209"/>
    </row>
    <row r="16" spans="1:257" ht="15" customHeight="1">
      <c r="A16" s="107" t="s">
        <v>1030</v>
      </c>
      <c r="B16" s="284" t="s">
        <v>11</v>
      </c>
      <c r="C16" s="284" t="s">
        <v>122</v>
      </c>
      <c r="D16" s="74"/>
      <c r="E16" s="74"/>
      <c r="G16" s="74"/>
      <c r="H16" s="74">
        <v>166158</v>
      </c>
      <c r="I16" s="74"/>
      <c r="J16" s="74"/>
      <c r="K16" s="74"/>
      <c r="O16" s="74"/>
      <c r="P16" s="74"/>
      <c r="Q16" s="74"/>
      <c r="R16" s="74"/>
      <c r="T16" s="74"/>
      <c r="U16" s="74"/>
      <c r="V16" s="74"/>
      <c r="Y16" s="74"/>
      <c r="Z16" s="74"/>
      <c r="AA16" s="74"/>
      <c r="AB16" s="74"/>
      <c r="AC16" s="74"/>
      <c r="AD16" s="74"/>
      <c r="AE16" s="74"/>
      <c r="AG16" s="74"/>
      <c r="AH16" s="74"/>
      <c r="AI16" s="74"/>
      <c r="AJ16" s="74"/>
      <c r="AK16" s="74"/>
      <c r="AL16" s="157"/>
      <c r="AM16" s="74"/>
      <c r="AN16" s="74"/>
      <c r="AO16" s="74"/>
      <c r="AP16" s="74"/>
      <c r="AQ16" s="74"/>
      <c r="AR16" s="74"/>
      <c r="AS16" s="74"/>
      <c r="AT16" s="74"/>
      <c r="AU16" s="74"/>
      <c r="AV16" s="74"/>
      <c r="AW16" s="74"/>
      <c r="AX16" s="74"/>
      <c r="AY16" s="74"/>
      <c r="AZ16" s="74"/>
      <c r="BA16" s="74"/>
      <c r="BB16" s="74"/>
      <c r="BC16" s="74"/>
      <c r="BD16" s="74"/>
      <c r="BE16" s="74"/>
      <c r="BF16" s="74"/>
      <c r="BG16" s="74"/>
      <c r="BH16" s="74"/>
      <c r="BI16" s="74"/>
      <c r="BJ16" s="74"/>
      <c r="BK16" s="74"/>
      <c r="BL16" s="74"/>
      <c r="BM16" s="74"/>
      <c r="BN16" s="74"/>
      <c r="BO16" s="74"/>
      <c r="BP16" s="74"/>
      <c r="BQ16" s="74"/>
      <c r="BR16" s="74"/>
      <c r="BT16" s="74"/>
      <c r="BU16" s="74"/>
      <c r="BV16" s="74"/>
      <c r="BW16" s="74"/>
      <c r="BX16" s="74"/>
      <c r="BY16" s="74"/>
      <c r="BZ16" s="74"/>
      <c r="CA16" s="74"/>
      <c r="CB16" s="74"/>
      <c r="CD16" s="74"/>
      <c r="CE16" s="74"/>
      <c r="CF16" s="74"/>
      <c r="CG16" s="74"/>
      <c r="CH16" s="74"/>
      <c r="CI16" s="74"/>
      <c r="CJ16" s="74"/>
      <c r="CK16" s="74"/>
      <c r="CL16" s="74"/>
      <c r="CM16" s="74"/>
      <c r="CN16" s="74"/>
      <c r="CO16" s="74"/>
      <c r="CP16" s="74"/>
      <c r="CQ16" s="74"/>
      <c r="CR16" s="74"/>
      <c r="CS16" s="74"/>
    </row>
    <row r="17" spans="1:257" ht="15" customHeight="1">
      <c r="A17" s="554"/>
      <c r="B17" s="235"/>
      <c r="C17" s="533"/>
      <c r="D17" s="74"/>
      <c r="E17" s="74"/>
      <c r="G17" s="74"/>
      <c r="H17" s="74"/>
      <c r="I17" s="74"/>
      <c r="J17" s="74"/>
      <c r="K17" s="74"/>
      <c r="O17" s="74"/>
      <c r="P17" s="74"/>
      <c r="Q17" s="74"/>
      <c r="R17" s="74"/>
      <c r="T17" s="74"/>
      <c r="U17" s="74"/>
      <c r="V17" s="74"/>
      <c r="Y17" s="74"/>
      <c r="Z17" s="74"/>
      <c r="AA17" s="74"/>
      <c r="AB17" s="74"/>
      <c r="AC17" s="74"/>
      <c r="AD17" s="74"/>
      <c r="AE17" s="74"/>
      <c r="AG17" s="74"/>
      <c r="AH17" s="74"/>
      <c r="AI17" s="74"/>
      <c r="AJ17" s="74"/>
      <c r="AK17" s="74"/>
      <c r="AL17" s="157"/>
      <c r="AM17" s="74"/>
      <c r="AN17" s="74"/>
      <c r="AO17" s="74"/>
      <c r="AP17" s="74"/>
      <c r="AQ17" s="74"/>
      <c r="AR17" s="74"/>
      <c r="AS17" s="74"/>
      <c r="AT17" s="74"/>
      <c r="AU17" s="74"/>
      <c r="AV17" s="74"/>
      <c r="AW17" s="74"/>
      <c r="AX17" s="74"/>
      <c r="AY17" s="74"/>
      <c r="AZ17" s="74"/>
      <c r="BA17" s="74"/>
      <c r="BB17" s="74"/>
      <c r="BC17" s="74"/>
      <c r="BD17" s="74"/>
      <c r="BE17" s="74"/>
      <c r="BF17" s="74"/>
      <c r="BG17" s="74"/>
      <c r="BH17" s="74"/>
      <c r="BI17" s="74"/>
      <c r="BJ17" s="74"/>
      <c r="BK17" s="74"/>
      <c r="BL17" s="74"/>
      <c r="BM17" s="74"/>
      <c r="BN17" s="74"/>
      <c r="BO17" s="74"/>
      <c r="BP17" s="74"/>
      <c r="BQ17" s="74"/>
      <c r="BR17" s="74"/>
      <c r="BT17" s="74"/>
      <c r="BU17" s="74"/>
      <c r="BV17" s="74"/>
      <c r="BW17" s="74"/>
      <c r="BX17" s="74"/>
      <c r="BY17" s="74"/>
      <c r="BZ17" s="74"/>
      <c r="CA17" s="74"/>
      <c r="CB17" s="74"/>
      <c r="CD17" s="74"/>
      <c r="CE17" s="74"/>
      <c r="CF17" s="74"/>
      <c r="CG17" s="74"/>
      <c r="CH17" s="74"/>
      <c r="CI17" s="74"/>
      <c r="CJ17" s="74"/>
      <c r="CK17" s="74"/>
      <c r="CL17" s="74"/>
      <c r="CM17" s="74"/>
      <c r="CN17" s="74"/>
      <c r="CO17" s="74"/>
      <c r="CP17" s="74"/>
      <c r="CQ17" s="74"/>
      <c r="CR17" s="74"/>
      <c r="CS17" s="74"/>
    </row>
    <row r="18" spans="1:257" ht="15" customHeight="1">
      <c r="A18" s="554"/>
      <c r="B18" s="284" t="s">
        <v>11</v>
      </c>
      <c r="C18" s="284" t="s">
        <v>122</v>
      </c>
      <c r="D18" s="74"/>
      <c r="E18" s="74"/>
      <c r="G18" s="74"/>
      <c r="H18" s="74"/>
      <c r="I18" s="74"/>
      <c r="J18" s="74"/>
      <c r="K18" s="74"/>
      <c r="O18" s="74"/>
      <c r="P18" s="74"/>
      <c r="Q18" s="74"/>
      <c r="R18" s="74"/>
      <c r="T18" s="74"/>
      <c r="U18" s="74"/>
      <c r="V18" s="74"/>
      <c r="Y18" s="74"/>
      <c r="Z18" s="74"/>
      <c r="AA18" s="74"/>
      <c r="AB18" s="74"/>
      <c r="AC18" s="74"/>
      <c r="AD18" s="74"/>
      <c r="AE18" s="74"/>
      <c r="AG18" s="74"/>
      <c r="AH18" s="74"/>
      <c r="AI18" s="74"/>
      <c r="AJ18" s="74"/>
      <c r="AK18" s="74"/>
      <c r="AL18" s="157"/>
      <c r="AM18" s="74"/>
      <c r="AN18" s="74"/>
      <c r="AO18" s="74"/>
      <c r="AP18" s="74"/>
      <c r="AQ18" s="74"/>
      <c r="AR18" s="74"/>
      <c r="AS18" s="74"/>
      <c r="AT18" s="74"/>
      <c r="AU18" s="74"/>
      <c r="AV18" s="74"/>
      <c r="AW18" s="74"/>
      <c r="AX18" s="74"/>
      <c r="AY18" s="74"/>
      <c r="AZ18" s="74"/>
      <c r="BA18" s="74"/>
      <c r="BB18" s="74"/>
      <c r="BC18" s="74"/>
      <c r="BD18" s="74"/>
      <c r="BE18" s="74"/>
      <c r="BF18" s="74"/>
      <c r="BG18" s="74"/>
      <c r="BH18" s="74"/>
      <c r="BI18" s="74"/>
      <c r="BJ18" s="74"/>
      <c r="BK18" s="74"/>
      <c r="BL18" s="74"/>
      <c r="BM18" s="74"/>
      <c r="BN18" s="74"/>
      <c r="BO18" s="74"/>
      <c r="BP18" s="74"/>
      <c r="BQ18" s="74"/>
      <c r="BR18" s="74"/>
      <c r="BT18" s="74"/>
      <c r="BU18" s="74"/>
      <c r="BV18" s="74"/>
      <c r="BW18" s="74"/>
      <c r="BX18" s="74"/>
      <c r="BY18" s="74"/>
      <c r="BZ18" s="74"/>
      <c r="CA18" s="74"/>
      <c r="CB18" s="74"/>
      <c r="CD18" s="74"/>
      <c r="CE18" s="74"/>
      <c r="CF18" s="74"/>
      <c r="CG18" s="74"/>
      <c r="CH18" s="74"/>
      <c r="CI18" s="74"/>
      <c r="CJ18" s="74"/>
      <c r="CK18" s="74"/>
      <c r="CL18" s="74"/>
      <c r="CM18" s="74"/>
      <c r="CN18" s="74"/>
      <c r="CO18" s="74"/>
      <c r="CP18" s="74"/>
      <c r="CQ18" s="74"/>
      <c r="CR18" s="74"/>
      <c r="CS18" s="74"/>
    </row>
    <row r="19" spans="1:257" ht="15" customHeight="1">
      <c r="A19" s="107"/>
      <c r="B19" s="187"/>
      <c r="C19" s="533" t="s">
        <v>1287</v>
      </c>
      <c r="D19" s="74"/>
      <c r="E19" s="74"/>
      <c r="G19" s="74"/>
      <c r="H19" s="74"/>
      <c r="I19" s="74"/>
      <c r="J19" s="74"/>
      <c r="K19" s="74"/>
      <c r="O19" s="74"/>
      <c r="P19" s="74"/>
      <c r="Q19" s="74"/>
      <c r="R19" s="74"/>
      <c r="T19" s="74"/>
      <c r="U19" s="74"/>
      <c r="V19" s="74"/>
      <c r="Y19" s="74"/>
      <c r="Z19" s="74">
        <v>222291.58</v>
      </c>
      <c r="AA19" s="74"/>
      <c r="AB19" s="74"/>
      <c r="AC19" s="74"/>
      <c r="AD19" s="74"/>
      <c r="AE19" s="74"/>
      <c r="AG19" s="74"/>
      <c r="AH19" s="74"/>
      <c r="AI19" s="74"/>
      <c r="AJ19" s="74"/>
      <c r="AK19" s="74"/>
      <c r="AL19" s="157"/>
      <c r="AM19" s="74"/>
      <c r="AN19" s="74"/>
      <c r="AO19" s="74"/>
      <c r="AP19" s="74"/>
      <c r="AQ19" s="74"/>
      <c r="AR19" s="74"/>
      <c r="AS19" s="74"/>
      <c r="AT19" s="74"/>
      <c r="AU19" s="74"/>
      <c r="AV19" s="74"/>
      <c r="AW19" s="74"/>
      <c r="AX19" s="74"/>
      <c r="AY19" s="74"/>
      <c r="AZ19" s="74"/>
      <c r="BA19" s="74"/>
      <c r="BB19" s="74"/>
      <c r="BC19" s="74"/>
      <c r="BD19" s="74"/>
      <c r="BE19" s="74"/>
      <c r="BF19" s="74"/>
      <c r="BG19" s="74"/>
      <c r="BH19" s="74"/>
      <c r="BI19" s="74"/>
      <c r="BJ19" s="74"/>
      <c r="BK19" s="74"/>
      <c r="BL19" s="74"/>
      <c r="BM19" s="74"/>
      <c r="BN19" s="74"/>
      <c r="BO19" s="74"/>
      <c r="BP19" s="74"/>
      <c r="BQ19" s="74"/>
      <c r="BR19" s="74"/>
      <c r="BT19" s="74"/>
      <c r="BU19" s="74"/>
      <c r="BV19" s="74"/>
      <c r="BW19" s="74"/>
      <c r="BX19" s="74"/>
      <c r="BY19" s="74"/>
      <c r="BZ19" s="74"/>
      <c r="CA19" s="74"/>
      <c r="CB19" s="74"/>
      <c r="CD19" s="74"/>
      <c r="CE19" s="74"/>
      <c r="CF19" s="74"/>
      <c r="CG19" s="74"/>
      <c r="CH19" s="74"/>
      <c r="CI19" s="74"/>
      <c r="CJ19" s="74"/>
      <c r="CK19" s="74"/>
      <c r="CL19" s="74"/>
      <c r="CM19" s="74"/>
      <c r="CN19" s="74"/>
      <c r="CO19" s="74"/>
      <c r="CP19" s="74"/>
      <c r="CQ19" s="74"/>
      <c r="CR19" s="74"/>
      <c r="CS19" s="74"/>
    </row>
    <row r="20" spans="1:257" ht="15" customHeight="1">
      <c r="A20" s="82">
        <v>424</v>
      </c>
      <c r="B20" s="187">
        <v>427</v>
      </c>
      <c r="C20" s="749" t="s">
        <v>393</v>
      </c>
      <c r="E20" s="74"/>
      <c r="G20" s="74"/>
      <c r="H20" s="74"/>
      <c r="I20" s="74"/>
      <c r="J20" s="74"/>
      <c r="K20" s="74"/>
      <c r="O20" s="74"/>
      <c r="P20" s="74"/>
      <c r="Q20" s="74"/>
      <c r="R20" s="74"/>
      <c r="T20" s="74"/>
      <c r="U20" s="74"/>
      <c r="V20" s="74"/>
      <c r="Y20" s="74"/>
      <c r="Z20" s="74"/>
      <c r="AA20" s="74"/>
      <c r="AB20" s="74"/>
      <c r="AC20" s="74"/>
      <c r="AD20" s="74"/>
      <c r="AE20" s="74"/>
      <c r="AG20" s="74"/>
      <c r="AH20" s="74"/>
      <c r="AI20" s="74"/>
      <c r="AJ20" s="74"/>
      <c r="AK20" s="74"/>
      <c r="AL20" s="157">
        <v>299880</v>
      </c>
      <c r="AM20" s="74"/>
      <c r="AN20" s="74"/>
      <c r="AO20" s="74"/>
      <c r="AP20" s="74"/>
      <c r="AQ20" s="74"/>
      <c r="AR20" s="74"/>
      <c r="AS20" s="74"/>
      <c r="AT20" s="74"/>
      <c r="AU20" s="74"/>
      <c r="AV20" s="74"/>
      <c r="AW20" s="74"/>
      <c r="AX20" s="74"/>
      <c r="AY20" s="74"/>
      <c r="AZ20" s="74"/>
      <c r="BA20" s="74"/>
      <c r="BB20" s="74"/>
      <c r="BC20" s="74"/>
      <c r="BD20" s="74"/>
      <c r="BE20" s="74"/>
      <c r="BF20" s="74"/>
      <c r="BG20" s="74"/>
      <c r="BH20" s="74"/>
      <c r="BI20" s="74"/>
      <c r="BJ20" s="74"/>
      <c r="BK20" s="74"/>
      <c r="BL20" s="74"/>
      <c r="BM20" s="74"/>
      <c r="BN20" s="74"/>
      <c r="BO20" s="74"/>
      <c r="BP20" s="74"/>
      <c r="BQ20" s="74"/>
      <c r="BR20" s="74"/>
      <c r="BT20" s="74"/>
      <c r="BU20" s="74"/>
      <c r="BV20" s="74"/>
      <c r="BW20" s="74"/>
      <c r="BX20" s="74"/>
      <c r="BY20" s="74"/>
      <c r="BZ20" s="74"/>
      <c r="CA20" s="74"/>
      <c r="CB20" s="74"/>
      <c r="CD20" s="74"/>
      <c r="CE20" s="74"/>
      <c r="CF20" s="74"/>
      <c r="CG20" s="74"/>
      <c r="CH20" s="74"/>
      <c r="CI20" s="74"/>
      <c r="CJ20" s="74"/>
      <c r="CK20" s="74"/>
      <c r="CL20" s="74"/>
      <c r="CM20" s="74"/>
      <c r="CN20" s="74"/>
      <c r="CO20" s="74"/>
      <c r="CP20" s="74"/>
      <c r="CQ20" s="74"/>
      <c r="CR20" s="74"/>
      <c r="CS20" s="74"/>
    </row>
    <row r="21" spans="1:257" ht="15" customHeight="1">
      <c r="B21" s="187"/>
      <c r="C21" s="533"/>
      <c r="D21" s="74"/>
      <c r="E21" s="74"/>
      <c r="G21" s="74"/>
      <c r="H21" s="74"/>
      <c r="I21" s="74"/>
      <c r="J21" s="74"/>
      <c r="K21" s="74"/>
      <c r="O21" s="74"/>
      <c r="P21" s="74"/>
      <c r="Q21" s="74"/>
      <c r="R21" s="74"/>
      <c r="T21" s="74"/>
      <c r="U21" s="74"/>
      <c r="V21" s="74"/>
      <c r="Y21" s="74"/>
      <c r="Z21" s="74"/>
      <c r="AA21" s="74"/>
      <c r="AB21" s="74"/>
      <c r="AC21" s="74"/>
      <c r="AD21" s="74"/>
      <c r="AE21" s="74"/>
      <c r="AG21" s="74"/>
      <c r="AH21" s="74"/>
      <c r="AI21" s="74"/>
      <c r="AJ21" s="74"/>
      <c r="AK21" s="74"/>
      <c r="AL21" s="157"/>
      <c r="AM21" s="74"/>
      <c r="AN21" s="74"/>
      <c r="AO21" s="74"/>
      <c r="AP21" s="74"/>
      <c r="AQ21" s="74"/>
      <c r="AR21" s="74"/>
      <c r="AS21" s="74"/>
      <c r="AT21" s="74"/>
      <c r="AU21" s="74"/>
      <c r="AV21" s="74"/>
      <c r="AW21" s="74"/>
      <c r="AX21" s="74"/>
      <c r="AY21" s="74"/>
      <c r="AZ21" s="74"/>
      <c r="BA21" s="74"/>
      <c r="BB21" s="74"/>
      <c r="BC21" s="74"/>
      <c r="BD21" s="74"/>
      <c r="BE21" s="74"/>
      <c r="BF21" s="74"/>
      <c r="BG21" s="74"/>
      <c r="BH21" s="74"/>
      <c r="BI21" s="74"/>
      <c r="BJ21" s="74"/>
      <c r="BK21" s="74"/>
      <c r="BL21" s="74"/>
      <c r="BM21" s="74"/>
      <c r="BN21" s="74"/>
      <c r="BO21" s="74"/>
      <c r="BP21" s="74"/>
      <c r="BQ21" s="74"/>
      <c r="BR21" s="74"/>
      <c r="BT21" s="74"/>
      <c r="BU21" s="74"/>
      <c r="BV21" s="74"/>
      <c r="BW21" s="74"/>
      <c r="BX21" s="74"/>
      <c r="BY21" s="74"/>
      <c r="BZ21" s="74"/>
      <c r="CA21" s="74"/>
      <c r="CB21" s="74"/>
      <c r="CD21" s="74"/>
      <c r="CE21" s="74"/>
      <c r="CF21" s="74"/>
      <c r="CG21" s="74"/>
      <c r="CH21" s="74"/>
      <c r="CI21" s="74"/>
      <c r="CJ21" s="74"/>
      <c r="CK21" s="74"/>
      <c r="CL21" s="74"/>
      <c r="CM21" s="74"/>
      <c r="CN21" s="74"/>
      <c r="CO21" s="74"/>
      <c r="CP21" s="74"/>
      <c r="CQ21" s="74"/>
      <c r="CR21" s="74"/>
      <c r="CS21" s="74"/>
    </row>
    <row r="22" spans="1:257" ht="15" customHeight="1">
      <c r="B22" s="187"/>
      <c r="C22" s="533"/>
      <c r="D22" s="76"/>
      <c r="E22" s="76"/>
      <c r="F22" s="190"/>
      <c r="G22" s="76"/>
      <c r="H22" s="76"/>
      <c r="I22" s="76"/>
      <c r="J22" s="74"/>
      <c r="K22" s="74"/>
      <c r="O22" s="74"/>
      <c r="P22" s="74"/>
      <c r="Q22" s="74"/>
      <c r="R22" s="74"/>
      <c r="T22" s="74"/>
      <c r="U22" s="74"/>
      <c r="V22" s="74"/>
      <c r="Y22" s="74"/>
      <c r="Z22" s="74"/>
      <c r="AA22" s="74"/>
      <c r="AB22" s="74"/>
      <c r="AC22" s="74"/>
      <c r="AD22" s="74"/>
      <c r="AE22" s="74"/>
      <c r="AG22" s="74"/>
      <c r="AH22" s="74"/>
      <c r="AI22" s="74"/>
      <c r="AJ22" s="74"/>
      <c r="AK22" s="74"/>
      <c r="AL22" s="157"/>
      <c r="AM22" s="74"/>
      <c r="AN22" s="74"/>
      <c r="AO22" s="74"/>
      <c r="AP22" s="74"/>
      <c r="AQ22" s="74"/>
      <c r="AR22" s="74"/>
      <c r="AS22" s="74"/>
      <c r="AT22" s="74"/>
      <c r="AU22" s="74"/>
      <c r="AV22" s="74"/>
      <c r="AW22" s="74"/>
      <c r="AX22" s="74"/>
      <c r="AY22" s="74"/>
      <c r="AZ22" s="74"/>
      <c r="BA22" s="74"/>
      <c r="BB22" s="74"/>
      <c r="BC22" s="74"/>
      <c r="BD22" s="74"/>
      <c r="BE22" s="74"/>
      <c r="BF22" s="74"/>
      <c r="BG22" s="74"/>
      <c r="BH22" s="74"/>
      <c r="BI22" s="74"/>
      <c r="BJ22" s="74"/>
      <c r="BK22" s="74"/>
      <c r="BL22" s="74"/>
      <c r="BM22" s="74"/>
      <c r="BN22" s="74"/>
      <c r="BO22" s="74"/>
      <c r="BP22" s="74"/>
      <c r="BQ22" s="74"/>
      <c r="BR22" s="74"/>
      <c r="BT22" s="74"/>
      <c r="BU22" s="74"/>
      <c r="BV22" s="74"/>
      <c r="BW22" s="74"/>
      <c r="BX22" s="74"/>
      <c r="BY22" s="74"/>
      <c r="BZ22" s="74"/>
      <c r="CA22" s="74"/>
      <c r="CB22" s="74"/>
      <c r="CD22" s="74"/>
      <c r="CE22" s="74"/>
      <c r="CF22" s="74"/>
      <c r="CG22" s="74"/>
      <c r="CH22" s="74"/>
      <c r="CI22" s="74"/>
      <c r="CJ22" s="74"/>
      <c r="CK22" s="74"/>
      <c r="CL22" s="74"/>
      <c r="CM22" s="74"/>
      <c r="CN22" s="74"/>
      <c r="CO22" s="74"/>
      <c r="CP22" s="74"/>
      <c r="CQ22" s="74"/>
      <c r="CR22" s="74"/>
      <c r="CS22" s="74"/>
    </row>
    <row r="23" spans="1:257" ht="15" customHeight="1">
      <c r="A23" s="107"/>
      <c r="B23" s="187"/>
      <c r="C23" s="533"/>
      <c r="E23" s="74"/>
      <c r="G23" s="74"/>
      <c r="H23" s="74"/>
      <c r="I23" s="74"/>
      <c r="J23" s="74"/>
      <c r="K23" s="74"/>
      <c r="N23" s="74"/>
      <c r="O23" s="74"/>
      <c r="P23" s="74"/>
      <c r="Q23" s="74"/>
      <c r="R23" s="74"/>
      <c r="T23" s="74"/>
      <c r="U23" s="74"/>
      <c r="V23" s="74"/>
      <c r="Y23" s="74"/>
      <c r="Z23" s="156"/>
      <c r="AA23" s="74"/>
      <c r="AB23" s="74"/>
      <c r="AC23" s="74"/>
      <c r="AD23" s="74"/>
      <c r="AE23" s="74"/>
      <c r="AG23" s="74"/>
      <c r="AH23" s="74"/>
      <c r="AI23" s="74"/>
      <c r="AJ23" s="74"/>
      <c r="AK23" s="74"/>
      <c r="AL23" s="157"/>
      <c r="AM23" s="74"/>
      <c r="AN23" s="74"/>
      <c r="AO23" s="74"/>
      <c r="AP23" s="74"/>
      <c r="AQ23" s="74"/>
      <c r="AR23" s="74"/>
      <c r="AS23" s="74"/>
      <c r="AT23" s="74"/>
      <c r="AU23" s="74"/>
      <c r="AV23" s="74"/>
      <c r="AW23" s="74"/>
      <c r="AX23" s="74"/>
      <c r="AY23" s="74"/>
      <c r="AZ23" s="74"/>
      <c r="BA23" s="74"/>
      <c r="BB23" s="74"/>
      <c r="BC23" s="74"/>
      <c r="BD23" s="74"/>
      <c r="BE23" s="74"/>
      <c r="BF23" s="74"/>
      <c r="BG23" s="74"/>
      <c r="BH23" s="74"/>
      <c r="BI23" s="74"/>
      <c r="BJ23" s="74"/>
      <c r="BK23" s="74"/>
      <c r="BL23" s="74"/>
      <c r="BM23" s="74"/>
      <c r="BN23" s="74"/>
      <c r="BO23" s="74"/>
      <c r="BP23" s="74"/>
      <c r="BQ23" s="74"/>
      <c r="BR23" s="74"/>
      <c r="BT23" s="74"/>
      <c r="BU23" s="74"/>
      <c r="BV23" s="74"/>
      <c r="BW23" s="74"/>
      <c r="BX23" s="74"/>
      <c r="BY23" s="74"/>
      <c r="BZ23" s="74"/>
      <c r="CA23" s="74"/>
      <c r="CB23" s="74"/>
      <c r="CD23" s="74"/>
      <c r="CE23" s="74"/>
      <c r="CF23" s="74"/>
      <c r="CG23" s="74"/>
      <c r="CH23" s="74"/>
      <c r="CI23" s="74"/>
      <c r="CJ23" s="74"/>
      <c r="CK23" s="74"/>
      <c r="CL23" s="74"/>
      <c r="CM23" s="74"/>
      <c r="CN23" s="74"/>
      <c r="CO23" s="74"/>
      <c r="CP23" s="74"/>
      <c r="CQ23" s="74"/>
      <c r="CR23" s="74"/>
      <c r="CS23" s="74"/>
    </row>
    <row r="24" spans="1:257" ht="15" customHeight="1">
      <c r="A24" s="107"/>
      <c r="B24" s="570"/>
      <c r="C24" s="284"/>
      <c r="E24" s="74"/>
      <c r="G24" s="74"/>
      <c r="H24" s="74"/>
      <c r="I24" s="74"/>
      <c r="J24" s="74"/>
      <c r="K24" s="74"/>
      <c r="M24" s="74"/>
      <c r="O24" s="74"/>
      <c r="P24" s="74"/>
      <c r="Q24" s="74"/>
      <c r="R24" s="74"/>
      <c r="T24" s="74"/>
      <c r="U24" s="74"/>
      <c r="V24" s="74"/>
      <c r="Y24" s="74"/>
      <c r="Z24" s="74"/>
      <c r="AA24" s="74"/>
      <c r="AB24" s="74"/>
      <c r="AC24" s="74"/>
      <c r="AD24" s="74"/>
      <c r="AE24" s="74"/>
      <c r="AG24" s="74"/>
      <c r="AH24" s="74"/>
      <c r="AI24" s="74"/>
      <c r="AJ24" s="74"/>
      <c r="AK24" s="74"/>
      <c r="AL24" s="157"/>
      <c r="AM24" s="74"/>
      <c r="AN24" s="74"/>
      <c r="AO24" s="74"/>
      <c r="AP24" s="74"/>
      <c r="AQ24" s="74"/>
      <c r="AR24" s="74"/>
      <c r="AS24" s="74"/>
      <c r="AT24" s="74"/>
      <c r="AU24" s="74"/>
      <c r="AV24" s="74"/>
      <c r="AW24" s="74"/>
      <c r="AX24" s="74"/>
      <c r="AY24" s="74"/>
      <c r="AZ24" s="74"/>
      <c r="BA24" s="74"/>
      <c r="BB24" s="74"/>
      <c r="BC24" s="74"/>
      <c r="BD24" s="74"/>
      <c r="BE24" s="74"/>
      <c r="BF24" s="74"/>
      <c r="BG24" s="74"/>
      <c r="BH24" s="74"/>
      <c r="BI24" s="74"/>
      <c r="BJ24" s="74"/>
      <c r="BK24" s="74"/>
      <c r="BL24" s="74"/>
      <c r="BM24" s="74"/>
      <c r="BN24" s="74"/>
      <c r="BO24" s="74"/>
      <c r="BP24" s="74"/>
      <c r="BQ24" s="74"/>
      <c r="BR24" s="74"/>
      <c r="BT24" s="74"/>
      <c r="BU24" s="74"/>
      <c r="BV24" s="74"/>
      <c r="BW24" s="74"/>
      <c r="BX24" s="74"/>
      <c r="BY24" s="74"/>
      <c r="BZ24" s="74"/>
      <c r="CA24" s="74"/>
      <c r="CB24" s="74"/>
      <c r="CD24" s="74"/>
      <c r="CE24" s="74"/>
      <c r="CF24" s="74"/>
      <c r="CG24" s="74"/>
      <c r="CH24" s="74"/>
      <c r="CI24" s="74"/>
      <c r="CJ24" s="74"/>
      <c r="CK24" s="74"/>
      <c r="CL24" s="74"/>
      <c r="CM24" s="74"/>
      <c r="CN24" s="74"/>
      <c r="CO24" s="74"/>
      <c r="CP24" s="74"/>
      <c r="CQ24" s="74"/>
      <c r="CR24" s="74"/>
      <c r="CS24" s="74"/>
    </row>
    <row r="25" spans="1:257" ht="15" customHeight="1">
      <c r="A25" s="107"/>
      <c r="B25" s="570"/>
      <c r="C25" s="282"/>
      <c r="E25" s="74"/>
      <c r="G25" s="74"/>
      <c r="H25" s="74"/>
      <c r="I25" s="74"/>
      <c r="J25" s="74"/>
      <c r="K25" s="74"/>
      <c r="O25" s="74"/>
      <c r="P25" s="74"/>
      <c r="Q25" s="74"/>
      <c r="R25" s="74"/>
      <c r="T25" s="74"/>
      <c r="U25" s="74"/>
      <c r="V25" s="74"/>
      <c r="Y25" s="74"/>
      <c r="Z25" s="74"/>
      <c r="AA25" s="74"/>
      <c r="AB25" s="74"/>
      <c r="AC25" s="74"/>
      <c r="AD25" s="74"/>
      <c r="AE25" s="74"/>
      <c r="AG25" s="74"/>
      <c r="AH25" s="74"/>
      <c r="AI25" s="74"/>
      <c r="AJ25" s="74"/>
      <c r="AK25" s="74"/>
      <c r="AL25" s="157"/>
      <c r="AM25" s="74"/>
      <c r="AN25" s="74"/>
      <c r="AO25" s="74"/>
      <c r="AP25" s="74"/>
      <c r="AQ25" s="74"/>
      <c r="AR25" s="74"/>
      <c r="AS25" s="74"/>
      <c r="AT25" s="74"/>
      <c r="AU25" s="74"/>
      <c r="AV25" s="74"/>
      <c r="AW25" s="74"/>
      <c r="AX25" s="74"/>
      <c r="AY25" s="74"/>
      <c r="AZ25" s="74"/>
      <c r="BA25" s="74"/>
      <c r="BB25" s="74"/>
      <c r="BC25" s="74"/>
      <c r="BD25" s="74"/>
      <c r="BE25" s="74"/>
      <c r="BF25" s="74"/>
      <c r="BG25" s="74"/>
      <c r="BH25" s="74"/>
      <c r="BI25" s="74"/>
      <c r="BJ25" s="74"/>
      <c r="BK25" s="74"/>
      <c r="BL25" s="74"/>
      <c r="BM25" s="74"/>
      <c r="BN25" s="74"/>
      <c r="BO25" s="74"/>
      <c r="BP25" s="74"/>
      <c r="BQ25" s="74"/>
      <c r="BR25" s="74"/>
      <c r="BT25" s="74"/>
      <c r="BU25" s="74"/>
      <c r="BV25" s="74"/>
      <c r="BW25" s="74"/>
      <c r="BX25" s="74"/>
      <c r="BY25" s="74"/>
      <c r="BZ25" s="74"/>
      <c r="CA25" s="74"/>
      <c r="CB25" s="74"/>
      <c r="CD25" s="74"/>
      <c r="CE25" s="74"/>
      <c r="CF25" s="74"/>
      <c r="CG25" s="74"/>
      <c r="CH25" s="74"/>
      <c r="CI25" s="74"/>
      <c r="CJ25" s="74"/>
      <c r="CK25" s="74"/>
      <c r="CL25" s="74"/>
      <c r="CM25" s="74"/>
      <c r="CN25" s="74"/>
      <c r="CO25" s="74"/>
      <c r="CP25" s="74"/>
      <c r="CQ25" s="74"/>
      <c r="CR25" s="74"/>
      <c r="CS25" s="74"/>
    </row>
    <row r="26" spans="1:257" ht="15" customHeight="1">
      <c r="A26" s="107"/>
      <c r="B26" s="552"/>
      <c r="C26" s="284"/>
      <c r="E26" s="74"/>
      <c r="G26" s="74"/>
      <c r="H26" s="74"/>
      <c r="I26" s="74"/>
      <c r="J26" s="74"/>
      <c r="K26" s="74"/>
      <c r="O26" s="74"/>
      <c r="P26" s="74"/>
      <c r="Q26" s="74"/>
      <c r="R26" s="74"/>
      <c r="T26" s="74"/>
      <c r="U26" s="74"/>
      <c r="V26" s="74"/>
      <c r="Y26" s="74"/>
      <c r="Z26" s="74"/>
      <c r="AA26" s="74"/>
      <c r="AB26" s="74"/>
      <c r="AC26" s="74"/>
      <c r="AD26" s="74"/>
      <c r="AE26" s="74"/>
      <c r="AG26" s="74"/>
      <c r="AH26" s="74"/>
      <c r="AI26" s="74"/>
      <c r="AJ26" s="74"/>
      <c r="AK26" s="74"/>
      <c r="AL26" s="157"/>
      <c r="AM26" s="74"/>
      <c r="AN26" s="74"/>
      <c r="AO26" s="74"/>
      <c r="AP26" s="74"/>
      <c r="AQ26" s="74"/>
      <c r="AR26" s="74"/>
      <c r="AS26" s="74"/>
      <c r="AT26" s="74"/>
      <c r="AU26" s="74"/>
      <c r="AV26" s="74"/>
      <c r="AW26" s="74"/>
      <c r="AX26" s="74"/>
      <c r="AY26" s="74"/>
      <c r="AZ26" s="74"/>
      <c r="BA26" s="74"/>
      <c r="BB26" s="74"/>
      <c r="BC26" s="74"/>
      <c r="BD26" s="74"/>
      <c r="BE26" s="74"/>
      <c r="BF26" s="74"/>
      <c r="BG26" s="74"/>
      <c r="BH26" s="74"/>
      <c r="BI26" s="74"/>
      <c r="BJ26" s="74"/>
      <c r="BK26" s="74"/>
      <c r="BL26" s="74"/>
      <c r="BM26" s="74"/>
      <c r="BN26" s="74"/>
      <c r="BO26" s="74"/>
      <c r="BP26" s="74"/>
      <c r="BQ26" s="74"/>
      <c r="BR26" s="74"/>
      <c r="BT26" s="74"/>
      <c r="BU26" s="74"/>
      <c r="BV26" s="74"/>
      <c r="BW26" s="74"/>
      <c r="BX26" s="74"/>
      <c r="BY26" s="74"/>
      <c r="BZ26" s="74"/>
      <c r="CA26" s="74"/>
      <c r="CB26" s="74"/>
      <c r="CD26" s="74"/>
      <c r="CE26" s="74"/>
      <c r="CF26" s="74"/>
      <c r="CG26" s="74"/>
      <c r="CH26" s="74"/>
      <c r="CI26" s="74"/>
      <c r="CJ26" s="74"/>
      <c r="CK26" s="74"/>
      <c r="CL26" s="74"/>
      <c r="CM26" s="74"/>
      <c r="CN26" s="74"/>
      <c r="CO26" s="74"/>
      <c r="CP26" s="74"/>
      <c r="CQ26" s="74"/>
      <c r="CR26" s="74"/>
      <c r="CS26" s="74"/>
    </row>
    <row r="27" spans="1:257" ht="15" customHeight="1">
      <c r="A27" s="107"/>
      <c r="B27" s="899"/>
      <c r="C27" s="534"/>
      <c r="E27" s="74"/>
      <c r="G27" s="74"/>
      <c r="H27" s="74"/>
      <c r="I27" s="74"/>
      <c r="J27" s="74"/>
      <c r="K27" s="74"/>
      <c r="O27" s="74"/>
      <c r="P27" s="74"/>
      <c r="Q27" s="74"/>
      <c r="R27" s="74"/>
      <c r="T27" s="74"/>
      <c r="U27" s="74"/>
      <c r="V27" s="74"/>
      <c r="Y27" s="74"/>
      <c r="Z27" s="74"/>
      <c r="AA27" s="74"/>
      <c r="AB27" s="74"/>
      <c r="AC27" s="74"/>
      <c r="AD27" s="74"/>
      <c r="AE27" s="74"/>
      <c r="AG27" s="74"/>
      <c r="AH27" s="74"/>
      <c r="AI27" s="74"/>
      <c r="AJ27" s="74"/>
      <c r="AK27" s="74"/>
      <c r="AL27" s="157"/>
      <c r="AM27" s="74"/>
      <c r="AN27" s="74"/>
      <c r="AO27" s="74"/>
      <c r="AP27" s="74"/>
      <c r="AQ27" s="74"/>
      <c r="AR27" s="74"/>
      <c r="AS27" s="74"/>
      <c r="AT27" s="74"/>
      <c r="AU27" s="74"/>
      <c r="AV27" s="74"/>
      <c r="AW27" s="74"/>
      <c r="AX27" s="74"/>
      <c r="AY27" s="74"/>
      <c r="AZ27" s="74"/>
      <c r="BA27" s="74"/>
      <c r="BB27" s="74"/>
      <c r="BC27" s="74"/>
      <c r="BD27" s="74"/>
      <c r="BE27" s="74"/>
      <c r="BF27" s="74"/>
      <c r="BG27" s="74"/>
      <c r="BH27" s="74"/>
      <c r="BI27" s="74"/>
      <c r="BJ27" s="74"/>
      <c r="BK27" s="74"/>
      <c r="BL27" s="74"/>
      <c r="BM27" s="74"/>
      <c r="BN27" s="74"/>
      <c r="BO27" s="74"/>
      <c r="BP27" s="74"/>
      <c r="BQ27" s="74"/>
      <c r="BR27" s="74"/>
      <c r="BT27" s="74"/>
      <c r="BU27" s="74"/>
      <c r="BV27" s="74"/>
      <c r="BW27" s="74"/>
      <c r="BX27" s="74"/>
      <c r="BY27" s="74"/>
      <c r="BZ27" s="74"/>
      <c r="CA27" s="74"/>
      <c r="CB27" s="74"/>
      <c r="CD27" s="74"/>
      <c r="CE27" s="74"/>
      <c r="CF27" s="74"/>
      <c r="CG27" s="74"/>
      <c r="CH27" s="74"/>
      <c r="CI27" s="74"/>
      <c r="CJ27" s="74"/>
      <c r="CK27" s="74"/>
      <c r="CL27" s="74"/>
      <c r="CM27" s="74"/>
      <c r="CN27" s="74"/>
      <c r="CO27" s="74"/>
      <c r="CP27" s="74"/>
      <c r="CQ27" s="74"/>
      <c r="CR27" s="74"/>
      <c r="CS27" s="74"/>
    </row>
    <row r="28" spans="1:257" ht="15" customHeight="1">
      <c r="A28" s="107"/>
      <c r="B28" s="899"/>
      <c r="C28" s="534"/>
      <c r="D28" s="74"/>
      <c r="E28" s="74"/>
      <c r="G28" s="74"/>
      <c r="H28" s="74"/>
      <c r="I28" s="74"/>
      <c r="J28" s="74"/>
      <c r="K28" s="74"/>
      <c r="O28" s="74"/>
      <c r="P28" s="74"/>
      <c r="Q28" s="74"/>
      <c r="R28" s="74"/>
      <c r="T28" s="74"/>
      <c r="U28" s="74"/>
      <c r="V28" s="74"/>
      <c r="Y28" s="74"/>
      <c r="Z28" s="74"/>
      <c r="AA28" s="74"/>
      <c r="AB28" s="74"/>
      <c r="AC28" s="74"/>
      <c r="AD28" s="74"/>
      <c r="AE28" s="74"/>
      <c r="AG28" s="74"/>
      <c r="AH28" s="74"/>
      <c r="AI28" s="74"/>
      <c r="AJ28" s="74"/>
      <c r="AK28" s="74"/>
      <c r="AL28" s="157"/>
      <c r="AM28" s="74"/>
      <c r="AN28" s="74"/>
      <c r="AO28" s="74"/>
      <c r="AP28" s="74"/>
      <c r="AQ28" s="74"/>
      <c r="AR28" s="74"/>
      <c r="AS28" s="74"/>
      <c r="AT28" s="74"/>
      <c r="AU28" s="74"/>
      <c r="AV28" s="74"/>
      <c r="AW28" s="74"/>
      <c r="AX28" s="74"/>
      <c r="AY28" s="74"/>
      <c r="AZ28" s="74"/>
      <c r="BA28" s="74"/>
      <c r="BB28" s="74"/>
      <c r="BC28" s="74"/>
      <c r="BD28" s="74"/>
      <c r="BE28" s="74"/>
      <c r="BF28" s="74"/>
      <c r="BG28" s="74"/>
      <c r="BH28" s="74"/>
      <c r="BI28" s="74"/>
      <c r="BJ28" s="74"/>
      <c r="BK28" s="74"/>
      <c r="BL28" s="74"/>
      <c r="BM28" s="74"/>
      <c r="BN28" s="74"/>
      <c r="BO28" s="74"/>
      <c r="BP28" s="74"/>
      <c r="BQ28" s="74"/>
      <c r="BR28" s="74"/>
      <c r="BT28" s="74"/>
      <c r="BU28" s="74"/>
      <c r="BV28" s="74"/>
      <c r="BW28" s="74"/>
      <c r="BX28" s="74"/>
      <c r="BY28" s="74"/>
      <c r="BZ28" s="74"/>
      <c r="CA28" s="74"/>
      <c r="CB28" s="74"/>
      <c r="CD28" s="74"/>
      <c r="CE28" s="74"/>
      <c r="CF28" s="74"/>
      <c r="CG28" s="74"/>
      <c r="CH28" s="74"/>
      <c r="CI28" s="74"/>
      <c r="CJ28" s="74"/>
      <c r="CK28" s="74"/>
      <c r="CL28" s="74"/>
      <c r="CM28" s="74"/>
      <c r="CN28" s="74"/>
      <c r="CO28" s="74"/>
      <c r="CP28" s="74"/>
      <c r="CQ28" s="74"/>
      <c r="CR28" s="74"/>
      <c r="CS28" s="74"/>
    </row>
    <row r="29" spans="1:257" ht="15" customHeight="1">
      <c r="A29" s="107"/>
      <c r="B29" s="108"/>
      <c r="C29" s="284"/>
      <c r="D29" s="74"/>
      <c r="E29" s="74"/>
      <c r="G29" s="74"/>
      <c r="H29" s="74"/>
      <c r="I29" s="74"/>
      <c r="J29" s="74"/>
      <c r="K29" s="74"/>
      <c r="O29" s="74"/>
      <c r="P29" s="74"/>
      <c r="Q29" s="74"/>
      <c r="R29" s="74"/>
      <c r="T29" s="74"/>
      <c r="U29" s="74"/>
      <c r="V29" s="74"/>
      <c r="Y29" s="74"/>
      <c r="Z29" s="74"/>
      <c r="AA29" s="74"/>
      <c r="AB29" s="74"/>
      <c r="AC29" s="74"/>
      <c r="AD29" s="74"/>
      <c r="AE29" s="74"/>
      <c r="AG29" s="74"/>
      <c r="AH29" s="74"/>
      <c r="AI29" s="74"/>
      <c r="AJ29" s="74"/>
      <c r="AK29" s="74"/>
      <c r="AL29" s="157"/>
      <c r="AM29" s="74"/>
      <c r="AN29" s="74"/>
      <c r="AO29" s="74"/>
      <c r="AP29" s="74"/>
      <c r="AQ29" s="74"/>
      <c r="AR29" s="74"/>
      <c r="AS29" s="74"/>
      <c r="AT29" s="74"/>
      <c r="AU29" s="74"/>
      <c r="AV29" s="74"/>
      <c r="AW29" s="74"/>
      <c r="AX29" s="74"/>
      <c r="AY29" s="74"/>
      <c r="AZ29" s="74"/>
      <c r="BA29" s="74"/>
      <c r="BB29" s="74"/>
      <c r="BC29" s="74"/>
      <c r="BD29" s="74"/>
      <c r="BE29" s="74"/>
      <c r="BF29" s="74"/>
      <c r="BG29" s="74"/>
      <c r="BH29" s="74"/>
      <c r="BI29" s="74"/>
      <c r="BJ29" s="74"/>
      <c r="BK29" s="74"/>
      <c r="BL29" s="74"/>
      <c r="BM29" s="74"/>
      <c r="BN29" s="74"/>
      <c r="BO29" s="74"/>
      <c r="BP29" s="74"/>
      <c r="BQ29" s="74"/>
      <c r="BR29" s="74"/>
      <c r="BT29" s="74"/>
      <c r="BU29" s="74"/>
      <c r="BV29" s="74"/>
      <c r="BW29" s="74"/>
      <c r="BX29" s="74"/>
      <c r="BY29" s="74"/>
      <c r="BZ29" s="74"/>
      <c r="CA29" s="74"/>
      <c r="CB29" s="74"/>
      <c r="CD29" s="74"/>
      <c r="CE29" s="74"/>
      <c r="CF29" s="74"/>
      <c r="CG29" s="74"/>
      <c r="CH29" s="74"/>
      <c r="CI29" s="74"/>
      <c r="CJ29" s="74"/>
      <c r="CK29" s="74"/>
      <c r="CL29" s="74"/>
      <c r="CM29" s="74"/>
      <c r="CN29" s="74"/>
      <c r="CO29" s="74"/>
      <c r="CP29" s="74"/>
      <c r="CQ29" s="74"/>
      <c r="CR29" s="74"/>
      <c r="CS29" s="74"/>
    </row>
    <row r="30" spans="1:257" ht="15" customHeight="1">
      <c r="A30" s="107"/>
      <c r="B30" s="108"/>
      <c r="C30" s="284"/>
      <c r="D30" s="74"/>
      <c r="E30" s="74"/>
      <c r="G30" s="74"/>
      <c r="H30" s="74"/>
      <c r="I30" s="74"/>
      <c r="J30" s="74"/>
      <c r="K30" s="74"/>
      <c r="O30" s="74"/>
      <c r="P30" s="74"/>
      <c r="Q30" s="74"/>
      <c r="R30" s="74"/>
      <c r="T30" s="74"/>
      <c r="U30" s="74"/>
      <c r="V30" s="74"/>
      <c r="Y30" s="74"/>
      <c r="Z30" s="74"/>
      <c r="AA30" s="74"/>
      <c r="AB30" s="74"/>
      <c r="AC30" s="74"/>
      <c r="AD30" s="74"/>
      <c r="AE30" s="74"/>
      <c r="AG30" s="74"/>
      <c r="AH30" s="74"/>
      <c r="AI30" s="74"/>
      <c r="AJ30" s="74"/>
      <c r="AK30" s="74"/>
      <c r="AL30" s="157"/>
      <c r="AM30" s="74"/>
      <c r="AN30" s="74"/>
      <c r="AO30" s="74"/>
      <c r="AP30" s="74"/>
      <c r="AQ30" s="74"/>
      <c r="AR30" s="74"/>
      <c r="AS30" s="74"/>
      <c r="AT30" s="74"/>
      <c r="AU30" s="74"/>
      <c r="AV30" s="74"/>
      <c r="AW30" s="74"/>
      <c r="AX30" s="74"/>
      <c r="AY30" s="74"/>
      <c r="AZ30" s="74"/>
      <c r="BA30" s="74"/>
      <c r="BB30" s="74"/>
      <c r="BC30" s="74"/>
      <c r="BD30" s="74"/>
      <c r="BE30" s="74"/>
      <c r="BF30" s="74"/>
      <c r="BG30" s="74"/>
      <c r="BH30" s="74"/>
      <c r="BI30" s="74"/>
      <c r="BJ30" s="74"/>
      <c r="BK30" s="74"/>
      <c r="BL30" s="74"/>
      <c r="BM30" s="74"/>
      <c r="BN30" s="74"/>
      <c r="BO30" s="74"/>
      <c r="BP30" s="74"/>
      <c r="BQ30" s="74"/>
      <c r="BR30" s="74"/>
      <c r="BT30" s="74"/>
      <c r="BU30" s="74"/>
      <c r="BV30" s="74"/>
      <c r="BW30" s="74"/>
      <c r="BX30" s="74"/>
      <c r="BY30" s="74"/>
      <c r="BZ30" s="74"/>
      <c r="CA30" s="74"/>
      <c r="CB30" s="74"/>
      <c r="CD30" s="74"/>
      <c r="CE30" s="74"/>
      <c r="CF30" s="74"/>
      <c r="CG30" s="74"/>
      <c r="CH30" s="74"/>
      <c r="CI30" s="74"/>
      <c r="CJ30" s="74"/>
      <c r="CK30" s="74"/>
      <c r="CL30" s="74"/>
      <c r="CM30" s="74"/>
      <c r="CN30" s="74"/>
      <c r="CO30" s="74"/>
      <c r="CP30" s="74"/>
      <c r="CQ30" s="74"/>
      <c r="CR30" s="74"/>
      <c r="CS30" s="74"/>
    </row>
    <row r="31" spans="1:257" ht="15" customHeight="1">
      <c r="A31" s="107"/>
      <c r="B31" s="389"/>
      <c r="C31" s="389"/>
      <c r="E31" s="315"/>
      <c r="F31" s="315"/>
      <c r="G31" s="356"/>
      <c r="H31" s="315"/>
      <c r="I31" s="315"/>
      <c r="J31" s="315"/>
      <c r="K31" s="315"/>
      <c r="L31" s="315"/>
      <c r="M31" s="356"/>
      <c r="N31" s="315"/>
      <c r="O31" s="315"/>
      <c r="P31" s="315"/>
      <c r="Q31" s="315"/>
      <c r="R31" s="315"/>
      <c r="S31" s="315"/>
      <c r="T31" s="356"/>
      <c r="U31" s="315"/>
      <c r="V31" s="356"/>
      <c r="W31" s="315"/>
      <c r="X31" s="315"/>
      <c r="Y31" s="314"/>
      <c r="Z31" s="356"/>
      <c r="AA31" s="315"/>
      <c r="AB31" s="356"/>
      <c r="AC31" s="315"/>
      <c r="AD31" s="315"/>
      <c r="AE31" s="356"/>
      <c r="AF31" s="356"/>
      <c r="AG31" s="356"/>
      <c r="AH31" s="315"/>
      <c r="AI31" s="315"/>
      <c r="AJ31" s="315"/>
      <c r="AK31" s="315"/>
      <c r="AL31" s="356"/>
      <c r="AM31" s="356"/>
      <c r="AO31" s="315"/>
      <c r="AP31" s="356"/>
      <c r="AQ31" s="315"/>
      <c r="AR31" s="315"/>
      <c r="AS31" s="315"/>
      <c r="AT31" s="315"/>
      <c r="AU31" s="315"/>
      <c r="AV31" s="356"/>
      <c r="AW31" s="315"/>
      <c r="AX31" s="315"/>
      <c r="AY31" s="315"/>
      <c r="AZ31" s="315"/>
      <c r="BA31" s="315"/>
      <c r="BB31" s="315"/>
      <c r="BC31" s="315"/>
      <c r="BD31" s="315"/>
      <c r="BE31" s="315"/>
      <c r="BF31" s="315"/>
      <c r="BG31" s="315"/>
      <c r="BH31" s="315"/>
      <c r="BI31" s="315"/>
      <c r="BJ31" s="315"/>
      <c r="BK31" s="315"/>
      <c r="BL31" s="315"/>
      <c r="BM31" s="315"/>
      <c r="BN31" s="315"/>
      <c r="BO31" s="315"/>
      <c r="BP31" s="315"/>
      <c r="BQ31" s="315"/>
      <c r="BR31" s="315"/>
      <c r="BS31" s="315"/>
      <c r="BT31" s="356"/>
      <c r="BU31" s="315"/>
      <c r="BV31" s="315"/>
      <c r="BW31" s="315"/>
      <c r="BX31" s="315"/>
      <c r="BY31" s="315"/>
      <c r="BZ31" s="315"/>
      <c r="CA31" s="315"/>
      <c r="CB31" s="315"/>
      <c r="CC31" s="315"/>
      <c r="CD31" s="315"/>
      <c r="CE31" s="315"/>
      <c r="CF31" s="377"/>
      <c r="CG31" s="315"/>
      <c r="CH31" s="315"/>
      <c r="CI31" s="315"/>
      <c r="CJ31" s="315"/>
      <c r="CK31" s="315"/>
      <c r="CL31" s="315"/>
      <c r="CM31" s="315"/>
      <c r="CN31" s="315"/>
      <c r="CO31" s="315"/>
      <c r="CP31" s="315"/>
      <c r="CQ31" s="315"/>
      <c r="CR31" s="315"/>
      <c r="CS31" s="315"/>
      <c r="CT31" s="315"/>
      <c r="CU31" s="315"/>
      <c r="CV31" s="315"/>
      <c r="CW31" s="315"/>
      <c r="CX31" s="315"/>
      <c r="CY31" s="315"/>
      <c r="CZ31" s="315"/>
      <c r="DA31" s="315"/>
      <c r="DB31" s="315"/>
      <c r="DC31" s="313"/>
      <c r="DD31" s="313"/>
      <c r="DE31" s="313"/>
      <c r="DF31" s="313"/>
      <c r="DG31" s="313"/>
      <c r="DH31" s="313"/>
      <c r="DI31" s="313"/>
      <c r="DJ31" s="313"/>
      <c r="DK31" s="313"/>
      <c r="DL31" s="313"/>
      <c r="DM31" s="313"/>
      <c r="DN31" s="313"/>
      <c r="DO31" s="313"/>
      <c r="DP31" s="313"/>
      <c r="DQ31" s="313"/>
      <c r="DR31" s="313"/>
      <c r="DS31" s="313"/>
      <c r="DT31" s="313"/>
      <c r="DU31" s="313"/>
      <c r="DV31" s="313"/>
      <c r="DW31" s="313"/>
      <c r="DX31" s="313"/>
      <c r="DY31" s="313"/>
      <c r="DZ31" s="313"/>
      <c r="EA31" s="313"/>
      <c r="EB31" s="313"/>
      <c r="EC31" s="313"/>
      <c r="ED31" s="313"/>
      <c r="EE31" s="313"/>
      <c r="EF31" s="313"/>
      <c r="EG31" s="313"/>
      <c r="EH31" s="313"/>
      <c r="EI31" s="313"/>
      <c r="EJ31" s="313"/>
      <c r="EK31" s="313"/>
      <c r="EL31" s="313"/>
      <c r="EM31" s="313"/>
      <c r="EN31" s="313"/>
      <c r="EO31" s="313"/>
      <c r="EP31" s="313"/>
      <c r="EQ31" s="313"/>
      <c r="ER31" s="313"/>
      <c r="ES31" s="313"/>
      <c r="ET31" s="313"/>
      <c r="EU31" s="313"/>
      <c r="EV31" s="313"/>
      <c r="EW31" s="313"/>
      <c r="EX31" s="313"/>
      <c r="EY31" s="313"/>
      <c r="EZ31" s="313"/>
      <c r="FA31" s="313"/>
      <c r="FB31" s="313"/>
      <c r="FC31" s="313"/>
      <c r="FD31" s="313"/>
      <c r="FE31" s="313"/>
      <c r="FF31" s="313"/>
      <c r="FG31" s="313"/>
      <c r="FH31" s="313"/>
      <c r="FI31" s="313"/>
      <c r="FJ31" s="313"/>
      <c r="FK31" s="313"/>
      <c r="FL31" s="313"/>
      <c r="FM31" s="313"/>
      <c r="FN31" s="313"/>
      <c r="FO31" s="313"/>
      <c r="FP31" s="313"/>
      <c r="FQ31" s="313"/>
      <c r="FR31" s="313"/>
      <c r="FS31" s="313"/>
      <c r="FT31" s="313"/>
      <c r="FU31" s="313"/>
      <c r="FV31" s="313"/>
      <c r="FW31" s="313"/>
      <c r="FX31" s="313"/>
      <c r="FY31" s="313"/>
      <c r="FZ31" s="313"/>
      <c r="GA31" s="313"/>
      <c r="GB31" s="313"/>
      <c r="GC31" s="313"/>
      <c r="GD31" s="313"/>
      <c r="GE31" s="313"/>
      <c r="GF31" s="313"/>
      <c r="GG31" s="313"/>
      <c r="GH31" s="313"/>
      <c r="GI31" s="313"/>
      <c r="GJ31" s="313"/>
      <c r="GK31" s="313"/>
      <c r="GL31" s="313"/>
      <c r="GM31" s="313"/>
      <c r="GN31" s="313"/>
      <c r="GO31" s="313"/>
      <c r="GP31" s="313"/>
      <c r="GQ31" s="313"/>
      <c r="GR31" s="313"/>
      <c r="GS31" s="313"/>
      <c r="GT31" s="313"/>
      <c r="GU31" s="313"/>
      <c r="GV31" s="313"/>
      <c r="GW31" s="313"/>
      <c r="GX31" s="313"/>
      <c r="GY31" s="313"/>
      <c r="GZ31" s="313"/>
      <c r="HA31" s="313"/>
      <c r="HB31" s="313"/>
      <c r="HC31" s="313"/>
      <c r="HD31" s="313"/>
      <c r="HE31" s="313"/>
      <c r="HF31" s="313"/>
      <c r="HG31" s="313"/>
      <c r="HH31" s="313"/>
      <c r="HI31" s="313"/>
      <c r="HJ31" s="313"/>
      <c r="HK31" s="313"/>
      <c r="HL31" s="313"/>
      <c r="HM31" s="313"/>
      <c r="HN31" s="313"/>
      <c r="HO31" s="313"/>
      <c r="HP31" s="313"/>
      <c r="HQ31" s="313"/>
      <c r="HR31" s="313"/>
      <c r="HS31" s="313"/>
      <c r="HT31" s="313"/>
      <c r="HU31" s="313"/>
      <c r="HV31" s="313"/>
      <c r="HW31" s="313"/>
      <c r="HX31" s="313"/>
      <c r="HY31" s="313"/>
      <c r="HZ31" s="313"/>
      <c r="IA31" s="313"/>
      <c r="IB31" s="313"/>
      <c r="IC31" s="313"/>
      <c r="ID31" s="313"/>
      <c r="IE31" s="313"/>
      <c r="IF31" s="313"/>
      <c r="IG31" s="313"/>
      <c r="IH31" s="313"/>
      <c r="II31" s="313"/>
      <c r="IJ31" s="313"/>
      <c r="IK31" s="313"/>
      <c r="IL31" s="313"/>
      <c r="IM31" s="313"/>
      <c r="IN31" s="313"/>
      <c r="IO31" s="313"/>
      <c r="IP31" s="313"/>
      <c r="IQ31" s="313"/>
      <c r="IR31" s="313"/>
      <c r="IS31" s="313"/>
      <c r="IT31" s="313"/>
      <c r="IU31" s="313"/>
      <c r="IV31" s="313"/>
      <c r="IW31" s="313"/>
    </row>
    <row r="32" spans="1:257" ht="15" customHeight="1">
      <c r="A32" s="107"/>
      <c r="B32" s="389"/>
      <c r="C32" s="389"/>
      <c r="E32" s="315"/>
      <c r="F32" s="315"/>
      <c r="G32" s="356"/>
      <c r="H32" s="315"/>
      <c r="I32" s="315"/>
      <c r="J32" s="315"/>
      <c r="K32" s="315"/>
      <c r="L32" s="315"/>
      <c r="M32" s="356"/>
      <c r="N32" s="315"/>
      <c r="O32" s="315"/>
      <c r="P32" s="315"/>
      <c r="Q32" s="315"/>
      <c r="R32" s="315"/>
      <c r="S32" s="315"/>
      <c r="T32" s="356"/>
      <c r="U32" s="315"/>
      <c r="V32" s="356"/>
      <c r="W32" s="315"/>
      <c r="X32" s="315"/>
      <c r="Y32" s="356"/>
      <c r="Z32" s="356"/>
      <c r="AA32" s="315"/>
      <c r="AB32" s="356"/>
      <c r="AC32" s="315"/>
      <c r="AD32" s="315"/>
      <c r="AE32" s="356"/>
      <c r="AF32" s="356"/>
      <c r="AG32" s="356"/>
      <c r="AH32" s="315"/>
      <c r="AI32" s="315"/>
      <c r="AJ32" s="315"/>
      <c r="AK32" s="315"/>
      <c r="AL32" s="356"/>
      <c r="AM32" s="356"/>
      <c r="AO32" s="315"/>
      <c r="AP32" s="356"/>
      <c r="AQ32" s="315"/>
      <c r="AR32" s="315"/>
      <c r="AS32" s="315"/>
      <c r="AT32" s="315"/>
      <c r="AU32" s="315"/>
      <c r="AV32" s="356"/>
      <c r="AW32" s="315"/>
      <c r="AX32" s="315"/>
      <c r="AY32" s="315"/>
      <c r="AZ32" s="315"/>
      <c r="BA32" s="315"/>
      <c r="BB32" s="315"/>
      <c r="BC32" s="315"/>
      <c r="BD32" s="315"/>
      <c r="BE32" s="315"/>
      <c r="BF32" s="315"/>
      <c r="BG32" s="315"/>
      <c r="BH32" s="315"/>
      <c r="BI32" s="315"/>
      <c r="BJ32" s="315"/>
      <c r="BK32" s="315"/>
      <c r="BL32" s="315"/>
      <c r="BM32" s="315"/>
      <c r="BN32" s="315"/>
      <c r="BO32" s="315"/>
      <c r="BP32" s="315"/>
      <c r="BQ32" s="315"/>
      <c r="BR32" s="315"/>
      <c r="BS32" s="315"/>
      <c r="BT32" s="356"/>
      <c r="BU32" s="315"/>
      <c r="BV32" s="315"/>
      <c r="BW32" s="315"/>
      <c r="BX32" s="315"/>
      <c r="BY32" s="315"/>
      <c r="BZ32" s="315"/>
      <c r="CA32" s="315"/>
      <c r="CB32" s="315"/>
      <c r="CC32" s="315"/>
      <c r="CD32" s="315"/>
      <c r="CE32" s="315"/>
      <c r="CF32" s="377"/>
      <c r="CG32" s="315"/>
      <c r="CH32" s="315"/>
      <c r="CI32" s="315"/>
      <c r="CJ32" s="315"/>
      <c r="CK32" s="315"/>
      <c r="CL32" s="315"/>
      <c r="CM32" s="315"/>
      <c r="CN32" s="315"/>
      <c r="CO32" s="315"/>
      <c r="CP32" s="315"/>
      <c r="CQ32" s="315"/>
      <c r="CR32" s="315"/>
      <c r="CS32" s="315"/>
      <c r="CT32" s="315"/>
      <c r="CU32" s="315"/>
      <c r="CV32" s="315"/>
      <c r="CW32" s="315"/>
      <c r="CX32" s="315"/>
      <c r="CY32" s="315"/>
      <c r="CZ32" s="315"/>
      <c r="DA32" s="315"/>
      <c r="DB32" s="315"/>
      <c r="DC32" s="313"/>
      <c r="DD32" s="313"/>
      <c r="DE32" s="313"/>
      <c r="DF32" s="313"/>
      <c r="DG32" s="313"/>
      <c r="DH32" s="313"/>
      <c r="DI32" s="313"/>
      <c r="DJ32" s="313"/>
      <c r="DK32" s="313"/>
      <c r="DL32" s="313"/>
      <c r="DM32" s="313"/>
      <c r="DN32" s="313"/>
      <c r="DO32" s="313"/>
      <c r="DP32" s="313"/>
      <c r="DQ32" s="313"/>
      <c r="DR32" s="313"/>
      <c r="DS32" s="313"/>
      <c r="DT32" s="313"/>
      <c r="DU32" s="313"/>
      <c r="DV32" s="313"/>
      <c r="DW32" s="313"/>
      <c r="DX32" s="313"/>
      <c r="DY32" s="313"/>
      <c r="DZ32" s="313"/>
      <c r="EA32" s="313"/>
      <c r="EB32" s="313"/>
      <c r="EC32" s="313"/>
      <c r="ED32" s="313"/>
      <c r="EE32" s="313"/>
      <c r="EF32" s="313"/>
      <c r="EG32" s="313"/>
      <c r="EH32" s="313"/>
      <c r="EI32" s="313"/>
      <c r="EJ32" s="313"/>
      <c r="EK32" s="313"/>
      <c r="EL32" s="313"/>
      <c r="EM32" s="313"/>
      <c r="EN32" s="313"/>
      <c r="EO32" s="313"/>
      <c r="EP32" s="313"/>
      <c r="EQ32" s="313"/>
      <c r="ER32" s="313"/>
      <c r="ES32" s="313"/>
      <c r="ET32" s="313"/>
      <c r="EU32" s="313"/>
      <c r="EV32" s="313"/>
      <c r="EW32" s="313"/>
      <c r="EX32" s="313"/>
      <c r="EY32" s="313"/>
      <c r="EZ32" s="313"/>
      <c r="FA32" s="313"/>
      <c r="FB32" s="313"/>
      <c r="FC32" s="313"/>
      <c r="FD32" s="313"/>
      <c r="FE32" s="313"/>
      <c r="FF32" s="313"/>
      <c r="FG32" s="313"/>
      <c r="FH32" s="313"/>
      <c r="FI32" s="313"/>
      <c r="FJ32" s="313"/>
      <c r="FK32" s="313"/>
      <c r="FL32" s="313"/>
      <c r="FM32" s="313"/>
      <c r="FN32" s="313"/>
      <c r="FO32" s="313"/>
      <c r="FP32" s="313"/>
      <c r="FQ32" s="313"/>
      <c r="FR32" s="313"/>
      <c r="FS32" s="313"/>
      <c r="FT32" s="313"/>
      <c r="FU32" s="313"/>
      <c r="FV32" s="313"/>
      <c r="FW32" s="313"/>
      <c r="FX32" s="313"/>
      <c r="FY32" s="313"/>
      <c r="FZ32" s="313"/>
      <c r="GA32" s="313"/>
      <c r="GB32" s="313"/>
      <c r="GC32" s="313"/>
      <c r="GD32" s="313"/>
      <c r="GE32" s="313"/>
      <c r="GF32" s="313"/>
      <c r="GG32" s="313"/>
      <c r="GH32" s="313"/>
      <c r="GI32" s="313"/>
      <c r="GJ32" s="313"/>
      <c r="GK32" s="313"/>
      <c r="GL32" s="313"/>
      <c r="GM32" s="313"/>
      <c r="GN32" s="313"/>
      <c r="GO32" s="313"/>
      <c r="GP32" s="313"/>
      <c r="GQ32" s="313"/>
      <c r="GR32" s="313"/>
      <c r="GS32" s="313"/>
      <c r="GT32" s="313"/>
      <c r="GU32" s="313"/>
      <c r="GV32" s="313"/>
      <c r="GW32" s="313"/>
      <c r="GX32" s="313"/>
      <c r="GY32" s="313"/>
      <c r="GZ32" s="313"/>
      <c r="HA32" s="313"/>
      <c r="HB32" s="313"/>
      <c r="HC32" s="313"/>
      <c r="HD32" s="313"/>
      <c r="HE32" s="313"/>
      <c r="HF32" s="313"/>
      <c r="HG32" s="313"/>
      <c r="HH32" s="313"/>
      <c r="HI32" s="313"/>
      <c r="HJ32" s="313"/>
      <c r="HK32" s="313"/>
      <c r="HL32" s="313"/>
      <c r="HM32" s="313"/>
      <c r="HN32" s="313"/>
      <c r="HO32" s="313"/>
      <c r="HP32" s="313"/>
      <c r="HQ32" s="313"/>
      <c r="HR32" s="313"/>
      <c r="HS32" s="313"/>
      <c r="HT32" s="313"/>
      <c r="HU32" s="313"/>
      <c r="HV32" s="313"/>
      <c r="HW32" s="313"/>
      <c r="HX32" s="313"/>
      <c r="HY32" s="313"/>
      <c r="HZ32" s="313"/>
      <c r="IA32" s="313"/>
      <c r="IB32" s="313"/>
      <c r="IC32" s="313"/>
      <c r="ID32" s="313"/>
      <c r="IE32" s="313"/>
      <c r="IF32" s="313"/>
      <c r="IG32" s="313"/>
      <c r="IH32" s="313"/>
      <c r="II32" s="313"/>
      <c r="IJ32" s="313"/>
      <c r="IK32" s="313"/>
      <c r="IL32" s="313"/>
      <c r="IM32" s="313"/>
      <c r="IN32" s="313"/>
      <c r="IO32" s="313"/>
      <c r="IP32" s="313"/>
      <c r="IQ32" s="313"/>
      <c r="IR32" s="313"/>
      <c r="IS32" s="313"/>
      <c r="IT32" s="313"/>
      <c r="IU32" s="313"/>
      <c r="IV32" s="313"/>
      <c r="IW32" s="313"/>
    </row>
    <row r="33" spans="1:257" ht="15" customHeight="1">
      <c r="A33" s="107"/>
      <c r="B33" s="389"/>
      <c r="C33" s="389"/>
      <c r="E33" s="315"/>
      <c r="F33" s="315"/>
      <c r="G33" s="356"/>
      <c r="H33" s="315"/>
      <c r="I33" s="315"/>
      <c r="J33" s="315"/>
      <c r="K33" s="315"/>
      <c r="L33" s="315"/>
      <c r="M33" s="356"/>
      <c r="N33" s="315"/>
      <c r="O33" s="315"/>
      <c r="P33" s="315"/>
      <c r="Q33" s="315"/>
      <c r="R33" s="315"/>
      <c r="S33" s="315"/>
      <c r="T33" s="356"/>
      <c r="U33" s="315"/>
      <c r="V33" s="356"/>
      <c r="W33" s="315"/>
      <c r="X33" s="315"/>
      <c r="Y33" s="356"/>
      <c r="Z33" s="356"/>
      <c r="AA33" s="315"/>
      <c r="AB33" s="315"/>
      <c r="AC33" s="315"/>
      <c r="AD33" s="315"/>
      <c r="AE33" s="356"/>
      <c r="AF33" s="356"/>
      <c r="AG33" s="356"/>
      <c r="AH33" s="315"/>
      <c r="AI33" s="315"/>
      <c r="AJ33" s="315"/>
      <c r="AK33" s="315"/>
      <c r="AL33" s="356"/>
      <c r="AM33" s="356"/>
      <c r="AO33" s="315"/>
      <c r="AP33" s="356"/>
      <c r="AQ33" s="315"/>
      <c r="AR33" s="315"/>
      <c r="AS33" s="315"/>
      <c r="AT33" s="315"/>
      <c r="AU33" s="315"/>
      <c r="AV33" s="356"/>
      <c r="AW33" s="315"/>
      <c r="AX33" s="315"/>
      <c r="AY33" s="315"/>
      <c r="AZ33" s="315"/>
      <c r="BA33" s="315"/>
      <c r="BB33" s="315"/>
      <c r="BC33" s="315"/>
      <c r="BD33" s="315"/>
      <c r="BE33" s="315"/>
      <c r="BF33" s="315"/>
      <c r="BG33" s="315"/>
      <c r="BH33" s="315"/>
      <c r="BI33" s="315"/>
      <c r="BJ33" s="315"/>
      <c r="BK33" s="315"/>
      <c r="BL33" s="315"/>
      <c r="BM33" s="315"/>
      <c r="BN33" s="315"/>
      <c r="BO33" s="315"/>
      <c r="BP33" s="315"/>
      <c r="BQ33" s="315"/>
      <c r="BR33" s="315"/>
      <c r="BS33" s="315"/>
      <c r="BT33" s="356"/>
      <c r="BU33" s="315"/>
      <c r="BV33" s="315"/>
      <c r="BW33" s="315"/>
      <c r="BX33" s="315"/>
      <c r="BY33" s="315"/>
      <c r="BZ33" s="315"/>
      <c r="CA33" s="315"/>
      <c r="CB33" s="315"/>
      <c r="CC33" s="315"/>
      <c r="CD33" s="315"/>
      <c r="CE33" s="315"/>
      <c r="CF33" s="377"/>
      <c r="CG33" s="315"/>
      <c r="CH33" s="315"/>
      <c r="CI33" s="315"/>
      <c r="CJ33" s="315"/>
      <c r="CK33" s="315"/>
      <c r="CL33" s="315"/>
      <c r="CM33" s="315"/>
      <c r="CN33" s="315"/>
      <c r="CO33" s="315"/>
      <c r="CP33" s="315"/>
      <c r="CQ33" s="315"/>
      <c r="CR33" s="315"/>
      <c r="CS33" s="315"/>
      <c r="CT33" s="315"/>
      <c r="CU33" s="315"/>
      <c r="CV33" s="315"/>
      <c r="CW33" s="315"/>
      <c r="CX33" s="315"/>
      <c r="CY33" s="315"/>
      <c r="CZ33" s="315"/>
      <c r="DA33" s="315"/>
      <c r="DB33" s="315"/>
      <c r="DC33" s="313"/>
      <c r="DD33" s="313"/>
      <c r="DE33" s="313"/>
      <c r="DF33" s="313"/>
      <c r="DG33" s="313"/>
      <c r="DH33" s="313"/>
      <c r="DI33" s="313"/>
      <c r="DJ33" s="313"/>
      <c r="DK33" s="313"/>
      <c r="DL33" s="313"/>
      <c r="DM33" s="313"/>
      <c r="DN33" s="313"/>
      <c r="DO33" s="313"/>
      <c r="DP33" s="313"/>
      <c r="DQ33" s="313"/>
      <c r="DR33" s="313"/>
      <c r="DS33" s="313"/>
      <c r="DT33" s="313"/>
      <c r="DU33" s="313"/>
      <c r="DV33" s="313"/>
      <c r="DW33" s="313"/>
      <c r="DX33" s="313"/>
      <c r="DY33" s="313"/>
      <c r="DZ33" s="313"/>
      <c r="EA33" s="313"/>
      <c r="EB33" s="313"/>
      <c r="EC33" s="313"/>
      <c r="ED33" s="313"/>
      <c r="EE33" s="313"/>
      <c r="EF33" s="313"/>
      <c r="EG33" s="313"/>
      <c r="EH33" s="313"/>
      <c r="EI33" s="313"/>
      <c r="EJ33" s="313"/>
      <c r="EK33" s="313"/>
      <c r="EL33" s="313"/>
      <c r="EM33" s="313"/>
      <c r="EN33" s="313"/>
      <c r="EO33" s="313"/>
      <c r="EP33" s="313"/>
      <c r="EQ33" s="313"/>
      <c r="ER33" s="313"/>
      <c r="ES33" s="313"/>
      <c r="ET33" s="313"/>
      <c r="EU33" s="313"/>
      <c r="EV33" s="313"/>
      <c r="EW33" s="313"/>
      <c r="EX33" s="313"/>
      <c r="EY33" s="313"/>
      <c r="EZ33" s="313"/>
      <c r="FA33" s="313"/>
      <c r="FB33" s="313"/>
      <c r="FC33" s="313"/>
      <c r="FD33" s="313"/>
      <c r="FE33" s="313"/>
      <c r="FF33" s="313"/>
      <c r="FG33" s="313"/>
      <c r="FH33" s="313"/>
      <c r="FI33" s="313"/>
      <c r="FJ33" s="313"/>
      <c r="FK33" s="313"/>
      <c r="FL33" s="313"/>
      <c r="FM33" s="313"/>
      <c r="FN33" s="313"/>
      <c r="FO33" s="313"/>
      <c r="FP33" s="313"/>
      <c r="FQ33" s="313"/>
      <c r="FR33" s="313"/>
      <c r="FS33" s="313"/>
      <c r="FT33" s="313"/>
      <c r="FU33" s="313"/>
      <c r="FV33" s="313"/>
      <c r="FW33" s="313"/>
      <c r="FX33" s="313"/>
      <c r="FY33" s="313"/>
      <c r="FZ33" s="313"/>
      <c r="GA33" s="313"/>
      <c r="GB33" s="313"/>
      <c r="GC33" s="313"/>
      <c r="GD33" s="313"/>
      <c r="GE33" s="313"/>
      <c r="GF33" s="313"/>
      <c r="GG33" s="313"/>
      <c r="GH33" s="313"/>
      <c r="GI33" s="313"/>
      <c r="GJ33" s="313"/>
      <c r="GK33" s="313"/>
      <c r="GL33" s="313"/>
      <c r="GM33" s="313"/>
      <c r="GN33" s="313"/>
      <c r="GO33" s="313"/>
      <c r="GP33" s="313"/>
      <c r="GQ33" s="313"/>
      <c r="GR33" s="313"/>
      <c r="GS33" s="313"/>
      <c r="GT33" s="313"/>
      <c r="GU33" s="313"/>
      <c r="GV33" s="313"/>
      <c r="GW33" s="313"/>
      <c r="GX33" s="313"/>
      <c r="GY33" s="313"/>
      <c r="GZ33" s="313"/>
      <c r="HA33" s="313"/>
      <c r="HB33" s="313"/>
      <c r="HC33" s="313"/>
      <c r="HD33" s="313"/>
      <c r="HE33" s="313"/>
      <c r="HF33" s="313"/>
      <c r="HG33" s="313"/>
      <c r="HH33" s="313"/>
      <c r="HI33" s="313"/>
      <c r="HJ33" s="313"/>
      <c r="HK33" s="313"/>
      <c r="HL33" s="313"/>
      <c r="HM33" s="313"/>
      <c r="HN33" s="313"/>
      <c r="HO33" s="313"/>
      <c r="HP33" s="313"/>
      <c r="HQ33" s="313"/>
      <c r="HR33" s="313"/>
      <c r="HS33" s="313"/>
      <c r="HT33" s="313"/>
      <c r="HU33" s="313"/>
      <c r="HV33" s="313"/>
      <c r="HW33" s="313"/>
      <c r="HX33" s="313"/>
      <c r="HY33" s="313"/>
      <c r="HZ33" s="313"/>
      <c r="IA33" s="313"/>
      <c r="IB33" s="313"/>
      <c r="IC33" s="313"/>
      <c r="ID33" s="313"/>
      <c r="IE33" s="313"/>
      <c r="IF33" s="313"/>
      <c r="IG33" s="313"/>
      <c r="IH33" s="313"/>
      <c r="II33" s="313"/>
      <c r="IJ33" s="313"/>
      <c r="IK33" s="313"/>
      <c r="IL33" s="313"/>
      <c r="IM33" s="313"/>
      <c r="IN33" s="313"/>
      <c r="IO33" s="313"/>
      <c r="IP33" s="313"/>
      <c r="IQ33" s="313"/>
      <c r="IR33" s="313"/>
      <c r="IS33" s="313"/>
      <c r="IT33" s="313"/>
      <c r="IU33" s="313"/>
      <c r="IV33" s="313"/>
      <c r="IW33" s="313"/>
    </row>
    <row r="34" spans="1:257" ht="15" customHeight="1">
      <c r="A34" s="107"/>
      <c r="B34" s="389"/>
      <c r="C34" s="389"/>
      <c r="D34" s="74"/>
      <c r="E34" s="74"/>
      <c r="F34" s="157"/>
      <c r="G34" s="74"/>
      <c r="H34" s="74"/>
      <c r="I34" s="74"/>
      <c r="J34" s="74"/>
      <c r="K34" s="74"/>
      <c r="L34" s="157"/>
      <c r="M34" s="157"/>
      <c r="N34" s="157"/>
      <c r="O34" s="74"/>
      <c r="P34" s="74"/>
      <c r="Q34" s="74"/>
      <c r="R34" s="74"/>
      <c r="S34" s="157"/>
      <c r="T34" s="74"/>
      <c r="U34" s="74"/>
      <c r="V34" s="74"/>
      <c r="W34" s="157"/>
      <c r="X34" s="157"/>
      <c r="Y34" s="74"/>
      <c r="Z34" s="74"/>
      <c r="AA34" s="74"/>
      <c r="AB34" s="74"/>
      <c r="AC34" s="74"/>
      <c r="AD34" s="74"/>
      <c r="AE34" s="74"/>
      <c r="AF34" s="157"/>
      <c r="AG34" s="74"/>
      <c r="AH34" s="74"/>
      <c r="AI34" s="74"/>
      <c r="AJ34" s="74"/>
      <c r="AK34" s="74"/>
      <c r="AL34" s="356"/>
      <c r="AM34" s="74"/>
      <c r="AN34" s="74"/>
      <c r="AO34" s="74"/>
      <c r="AP34" s="74"/>
      <c r="AQ34" s="74"/>
      <c r="AR34" s="74"/>
      <c r="AS34" s="74"/>
      <c r="AT34" s="74"/>
      <c r="AU34" s="74"/>
      <c r="AV34" s="74"/>
      <c r="AW34" s="74"/>
      <c r="AX34" s="74"/>
      <c r="AY34" s="74"/>
      <c r="AZ34" s="74"/>
      <c r="BA34" s="74"/>
      <c r="BB34" s="74"/>
      <c r="BC34" s="74"/>
      <c r="BD34" s="74"/>
      <c r="BE34" s="74"/>
      <c r="BF34" s="74"/>
      <c r="BG34" s="74"/>
      <c r="BH34" s="74"/>
      <c r="BI34" s="74"/>
      <c r="BJ34" s="74"/>
      <c r="BK34" s="74"/>
      <c r="BL34" s="74"/>
      <c r="BM34" s="74"/>
      <c r="BN34" s="74"/>
      <c r="BO34" s="74"/>
      <c r="BP34" s="74"/>
      <c r="BQ34" s="74"/>
      <c r="BR34" s="74"/>
      <c r="BS34" s="157"/>
      <c r="BT34" s="74"/>
      <c r="BU34" s="74"/>
      <c r="BV34" s="74"/>
      <c r="BW34" s="74"/>
      <c r="BX34" s="74"/>
      <c r="BY34" s="74"/>
      <c r="BZ34" s="74"/>
      <c r="CA34" s="74"/>
      <c r="CB34" s="74"/>
      <c r="CC34" s="157"/>
      <c r="CD34" s="74"/>
      <c r="CE34" s="74"/>
      <c r="CF34" s="74"/>
      <c r="CG34" s="74"/>
      <c r="CH34" s="74"/>
      <c r="CI34" s="74"/>
      <c r="CJ34" s="74"/>
      <c r="CK34" s="74"/>
      <c r="CL34" s="74"/>
      <c r="CM34" s="74"/>
      <c r="CN34" s="74"/>
      <c r="CO34" s="74"/>
      <c r="CP34" s="74"/>
      <c r="CQ34" s="74"/>
      <c r="CR34" s="74"/>
      <c r="CS34" s="74"/>
    </row>
    <row r="35" spans="1:257" ht="15" customHeight="1">
      <c r="A35" s="107"/>
      <c r="B35" s="389"/>
      <c r="C35" s="389"/>
      <c r="D35" s="74"/>
      <c r="E35" s="74"/>
      <c r="F35" s="157"/>
      <c r="G35" s="74"/>
      <c r="H35" s="74"/>
      <c r="I35" s="74"/>
      <c r="J35" s="74"/>
      <c r="K35" s="74"/>
      <c r="L35" s="157"/>
      <c r="M35" s="157"/>
      <c r="N35" s="157"/>
      <c r="O35" s="74"/>
      <c r="P35" s="74"/>
      <c r="Q35" s="74"/>
      <c r="R35" s="74"/>
      <c r="S35" s="157"/>
      <c r="T35" s="74"/>
      <c r="U35" s="74"/>
      <c r="V35" s="74"/>
      <c r="W35" s="157"/>
      <c r="X35" s="157"/>
      <c r="Y35" s="74"/>
      <c r="Z35" s="74"/>
      <c r="AA35" s="74"/>
      <c r="AB35" s="74"/>
      <c r="AC35" s="74"/>
      <c r="AD35" s="74"/>
      <c r="AE35" s="74"/>
      <c r="AF35" s="157"/>
      <c r="AG35" s="74"/>
      <c r="AH35" s="74"/>
      <c r="AI35" s="74"/>
      <c r="AJ35" s="74"/>
      <c r="AK35" s="74"/>
      <c r="AL35" s="157"/>
      <c r="AM35" s="74"/>
      <c r="AN35" s="74"/>
      <c r="AO35" s="74"/>
      <c r="AP35" s="74"/>
      <c r="AQ35" s="74"/>
      <c r="AR35" s="74"/>
      <c r="AS35" s="74"/>
      <c r="AT35" s="74"/>
      <c r="AU35" s="74"/>
      <c r="AV35" s="74"/>
      <c r="AW35" s="74"/>
      <c r="AX35" s="74"/>
      <c r="AY35" s="74"/>
      <c r="AZ35" s="74"/>
      <c r="BA35" s="74"/>
      <c r="BB35" s="74"/>
      <c r="BC35" s="74"/>
      <c r="BD35" s="74"/>
      <c r="BE35" s="74"/>
      <c r="BF35" s="74"/>
      <c r="BG35" s="74"/>
      <c r="BH35" s="74"/>
      <c r="BI35" s="74"/>
      <c r="BJ35" s="74"/>
      <c r="BK35" s="74"/>
      <c r="BL35" s="74"/>
      <c r="BM35" s="74"/>
      <c r="BN35" s="74"/>
      <c r="BO35" s="74"/>
      <c r="BP35" s="74"/>
      <c r="BQ35" s="74"/>
      <c r="BR35" s="74"/>
      <c r="BS35" s="157"/>
      <c r="BT35" s="74"/>
      <c r="BU35" s="74"/>
      <c r="BV35" s="74"/>
      <c r="BW35" s="74"/>
      <c r="BX35" s="74"/>
      <c r="BY35" s="74"/>
      <c r="BZ35" s="74"/>
      <c r="CA35" s="74"/>
      <c r="CB35" s="74"/>
      <c r="CC35" s="157"/>
      <c r="CD35" s="74"/>
      <c r="CE35" s="74"/>
      <c r="CF35" s="74"/>
      <c r="CG35" s="74"/>
      <c r="CH35" s="74"/>
      <c r="CI35" s="74"/>
      <c r="CJ35" s="74"/>
      <c r="CK35" s="74"/>
      <c r="CL35" s="74"/>
      <c r="CM35" s="74"/>
      <c r="CN35" s="74"/>
      <c r="CO35" s="74"/>
      <c r="CP35" s="74"/>
      <c r="CQ35" s="74"/>
      <c r="CR35" s="74"/>
      <c r="CS35" s="74"/>
    </row>
    <row r="36" spans="1:257" ht="15" customHeight="1">
      <c r="A36" s="107"/>
      <c r="B36" s="389"/>
      <c r="C36" s="389"/>
      <c r="D36" s="74"/>
      <c r="E36" s="74"/>
      <c r="F36" s="157"/>
      <c r="G36" s="74"/>
      <c r="H36" s="74"/>
      <c r="I36" s="74"/>
      <c r="J36" s="74"/>
      <c r="K36" s="74"/>
      <c r="L36" s="157"/>
      <c r="M36" s="157"/>
      <c r="N36" s="157"/>
      <c r="O36" s="74"/>
      <c r="P36" s="74"/>
      <c r="Q36" s="74"/>
      <c r="R36" s="74"/>
      <c r="S36" s="157"/>
      <c r="T36" s="74"/>
      <c r="U36" s="74"/>
      <c r="V36" s="74"/>
      <c r="W36" s="157"/>
      <c r="X36" s="157"/>
      <c r="Y36" s="74"/>
      <c r="Z36" s="74"/>
      <c r="AA36" s="74"/>
      <c r="AB36" s="74"/>
      <c r="AC36" s="74"/>
      <c r="AD36" s="74"/>
      <c r="AE36" s="74"/>
      <c r="AF36" s="157"/>
      <c r="AG36" s="74"/>
      <c r="AH36" s="74"/>
      <c r="AI36" s="74"/>
      <c r="AJ36" s="74"/>
      <c r="AK36" s="74"/>
      <c r="AL36" s="157"/>
      <c r="AM36" s="74"/>
      <c r="AN36" s="74"/>
      <c r="AO36" s="74"/>
      <c r="AP36" s="74"/>
      <c r="AQ36" s="74"/>
      <c r="AR36" s="74"/>
      <c r="AS36" s="74"/>
      <c r="AT36" s="74"/>
      <c r="AU36" s="74"/>
      <c r="AV36" s="74"/>
      <c r="AW36" s="74"/>
      <c r="AX36" s="74"/>
      <c r="AY36" s="74"/>
      <c r="AZ36" s="74"/>
      <c r="BA36" s="74"/>
      <c r="BB36" s="74"/>
      <c r="BC36" s="74"/>
      <c r="BD36" s="74"/>
      <c r="BE36" s="74"/>
      <c r="BF36" s="74"/>
      <c r="BG36" s="74"/>
      <c r="BH36" s="74"/>
      <c r="BI36" s="74"/>
      <c r="BJ36" s="74"/>
      <c r="BK36" s="74"/>
      <c r="BL36" s="74"/>
      <c r="BM36" s="74"/>
      <c r="BN36" s="74"/>
      <c r="BO36" s="74"/>
      <c r="BP36" s="74"/>
      <c r="BQ36" s="74"/>
      <c r="BR36" s="74"/>
      <c r="BS36" s="157"/>
      <c r="BT36" s="74"/>
      <c r="BU36" s="74"/>
      <c r="BV36" s="74"/>
      <c r="BW36" s="74"/>
      <c r="BX36" s="74"/>
      <c r="BY36" s="74"/>
      <c r="BZ36" s="74"/>
      <c r="CA36" s="74"/>
      <c r="CB36" s="74"/>
      <c r="CC36" s="157"/>
      <c r="CD36" s="74"/>
      <c r="CE36" s="74"/>
      <c r="CF36" s="74"/>
      <c r="CG36" s="74"/>
      <c r="CH36" s="74"/>
      <c r="CI36" s="74"/>
      <c r="CJ36" s="74"/>
      <c r="CK36" s="74"/>
      <c r="CL36" s="74"/>
      <c r="CM36" s="74"/>
      <c r="CN36" s="74"/>
      <c r="CO36" s="74"/>
      <c r="CP36" s="74"/>
      <c r="CQ36" s="74"/>
      <c r="CR36" s="74"/>
      <c r="CS36" s="74"/>
    </row>
    <row r="37" spans="1:257" ht="15" customHeight="1">
      <c r="A37" s="107"/>
      <c r="B37" s="108"/>
      <c r="C37" s="228"/>
      <c r="D37" s="74"/>
      <c r="E37" s="74"/>
      <c r="F37" s="157"/>
      <c r="G37" s="74"/>
      <c r="H37" s="74"/>
      <c r="I37" s="74"/>
      <c r="J37" s="74"/>
      <c r="K37" s="74"/>
      <c r="L37" s="157"/>
      <c r="M37" s="157"/>
      <c r="N37" s="157"/>
      <c r="O37" s="74"/>
      <c r="P37" s="74"/>
      <c r="Q37" s="74"/>
      <c r="R37" s="74"/>
      <c r="S37" s="157"/>
      <c r="T37" s="74"/>
      <c r="U37" s="74"/>
      <c r="V37" s="74"/>
      <c r="W37" s="157"/>
      <c r="X37" s="157"/>
      <c r="Y37" s="74"/>
      <c r="Z37" s="74"/>
      <c r="AA37" s="74"/>
      <c r="AB37" s="74"/>
      <c r="AC37" s="74"/>
      <c r="AD37" s="74"/>
      <c r="AE37" s="74"/>
      <c r="AF37" s="157"/>
      <c r="AG37" s="74"/>
      <c r="AH37" s="74"/>
      <c r="AI37" s="74"/>
      <c r="AJ37" s="74"/>
      <c r="AK37" s="74"/>
      <c r="AL37" s="157"/>
      <c r="AM37" s="74"/>
      <c r="AN37" s="74"/>
      <c r="AO37" s="74"/>
      <c r="AP37" s="74"/>
      <c r="AQ37" s="74"/>
      <c r="AR37" s="74"/>
      <c r="AS37" s="74"/>
      <c r="AT37" s="74"/>
      <c r="AU37" s="74"/>
      <c r="AV37" s="74"/>
      <c r="AW37" s="74"/>
      <c r="AX37" s="74"/>
      <c r="AY37" s="74"/>
      <c r="AZ37" s="74"/>
      <c r="BA37" s="74"/>
      <c r="BB37" s="74"/>
      <c r="BC37" s="74"/>
      <c r="BD37" s="74"/>
      <c r="BE37" s="74"/>
      <c r="BF37" s="74"/>
      <c r="BG37" s="74"/>
      <c r="BH37" s="74"/>
      <c r="BI37" s="74"/>
      <c r="BJ37" s="74"/>
      <c r="BK37" s="74"/>
      <c r="BL37" s="74"/>
      <c r="BM37" s="74"/>
      <c r="BN37" s="74"/>
      <c r="BO37" s="74"/>
      <c r="BP37" s="74"/>
      <c r="BQ37" s="74"/>
      <c r="BR37" s="74"/>
      <c r="BS37" s="157"/>
      <c r="BT37" s="74"/>
      <c r="BU37" s="74"/>
      <c r="BV37" s="74"/>
      <c r="BW37" s="74"/>
      <c r="BX37" s="74"/>
      <c r="BY37" s="74"/>
      <c r="BZ37" s="74"/>
      <c r="CA37" s="74"/>
      <c r="CB37" s="74"/>
      <c r="CC37" s="157"/>
      <c r="CD37" s="74"/>
      <c r="CE37" s="74"/>
      <c r="CF37" s="74"/>
      <c r="CG37" s="74"/>
      <c r="CH37" s="74"/>
      <c r="CI37" s="74"/>
      <c r="CJ37" s="74"/>
      <c r="CK37" s="74"/>
      <c r="CL37" s="74"/>
      <c r="CM37" s="74"/>
      <c r="CN37" s="74"/>
      <c r="CO37" s="74"/>
      <c r="CP37" s="74"/>
      <c r="CQ37" s="74"/>
      <c r="CR37" s="74"/>
      <c r="CS37" s="74"/>
    </row>
    <row r="38" spans="1:257" ht="15" customHeight="1">
      <c r="A38" s="898"/>
      <c r="B38" s="898"/>
      <c r="C38" s="898"/>
      <c r="D38" s="74"/>
      <c r="E38" s="74"/>
      <c r="F38" s="157"/>
      <c r="G38" s="74"/>
      <c r="H38" s="74"/>
      <c r="I38" s="74"/>
      <c r="J38" s="74"/>
      <c r="K38" s="74"/>
      <c r="L38" s="157"/>
      <c r="M38" s="157"/>
      <c r="N38" s="157"/>
      <c r="O38" s="74"/>
      <c r="P38" s="74"/>
      <c r="Q38" s="74"/>
      <c r="R38" s="74"/>
      <c r="S38" s="157"/>
      <c r="T38" s="74"/>
      <c r="U38" s="74"/>
      <c r="V38" s="74"/>
      <c r="W38" s="157"/>
      <c r="X38" s="157"/>
      <c r="Y38" s="74"/>
      <c r="Z38" s="74"/>
      <c r="AA38" s="74"/>
      <c r="AB38" s="74"/>
      <c r="AC38" s="74"/>
      <c r="AD38" s="74"/>
      <c r="AE38" s="74"/>
      <c r="AF38" s="157"/>
      <c r="AG38" s="74"/>
      <c r="AH38" s="74"/>
      <c r="AI38" s="74"/>
      <c r="AJ38" s="74"/>
      <c r="AK38" s="74"/>
      <c r="AL38" s="157"/>
      <c r="AM38" s="74"/>
      <c r="AN38" s="74"/>
      <c r="AO38" s="74"/>
      <c r="AP38" s="74"/>
      <c r="AQ38" s="74"/>
      <c r="AR38" s="74"/>
      <c r="AS38" s="74"/>
      <c r="AT38" s="74"/>
      <c r="AU38" s="74"/>
      <c r="AV38" s="74"/>
      <c r="AW38" s="74"/>
      <c r="AX38" s="74"/>
      <c r="AY38" s="74"/>
      <c r="AZ38" s="74"/>
      <c r="BA38" s="74"/>
      <c r="BB38" s="74"/>
      <c r="BC38" s="74"/>
      <c r="BD38" s="74"/>
      <c r="BE38" s="74"/>
      <c r="BF38" s="74"/>
      <c r="BG38" s="74"/>
      <c r="BH38" s="74"/>
      <c r="BI38" s="74"/>
      <c r="BJ38" s="74"/>
      <c r="BK38" s="74"/>
      <c r="BL38" s="74"/>
      <c r="BM38" s="74"/>
      <c r="BN38" s="74"/>
      <c r="BO38" s="74"/>
      <c r="BP38" s="74"/>
      <c r="BQ38" s="74"/>
      <c r="BR38" s="74"/>
      <c r="BS38" s="157"/>
      <c r="BT38" s="74"/>
      <c r="BU38" s="74"/>
      <c r="BV38" s="74"/>
      <c r="BW38" s="74"/>
      <c r="BX38" s="74"/>
      <c r="BY38" s="74"/>
      <c r="BZ38" s="74"/>
      <c r="CA38" s="74"/>
      <c r="CB38" s="74"/>
      <c r="CC38" s="157"/>
      <c r="CD38" s="74"/>
      <c r="CE38" s="74"/>
      <c r="CF38" s="74"/>
      <c r="CG38" s="74"/>
      <c r="CH38" s="74"/>
      <c r="CI38" s="74"/>
      <c r="CJ38" s="74"/>
      <c r="CK38" s="74"/>
      <c r="CL38" s="74"/>
      <c r="CM38" s="74"/>
      <c r="CN38" s="74"/>
      <c r="CO38" s="74"/>
      <c r="CP38" s="74"/>
      <c r="CQ38" s="74"/>
      <c r="CR38" s="74"/>
      <c r="CS38" s="74"/>
    </row>
    <row r="39" spans="1:257" ht="15" customHeight="1">
      <c r="A39" s="107"/>
      <c r="B39" s="108"/>
      <c r="C39" s="571"/>
      <c r="D39" s="74"/>
      <c r="E39" s="74"/>
      <c r="G39" s="74"/>
      <c r="H39" s="74"/>
      <c r="I39" s="74"/>
      <c r="J39" s="74"/>
      <c r="K39" s="74"/>
      <c r="O39" s="74"/>
      <c r="P39" s="74"/>
      <c r="Q39" s="74"/>
      <c r="R39" s="74"/>
      <c r="T39" s="74"/>
      <c r="U39" s="74"/>
      <c r="V39" s="74"/>
      <c r="Y39" s="74"/>
      <c r="Z39" s="74"/>
      <c r="AA39" s="74"/>
      <c r="AB39" s="74"/>
      <c r="AC39" s="74"/>
      <c r="AD39" s="74"/>
      <c r="AE39" s="74"/>
      <c r="AG39" s="74"/>
      <c r="AH39" s="74"/>
      <c r="AI39" s="74"/>
      <c r="AJ39" s="74"/>
      <c r="AK39" s="74"/>
      <c r="AL39" s="157"/>
      <c r="AM39" s="74"/>
      <c r="AN39" s="74"/>
      <c r="AO39" s="74"/>
      <c r="AP39" s="74"/>
      <c r="AQ39" s="74"/>
      <c r="AR39" s="74"/>
      <c r="AS39" s="74"/>
      <c r="AT39" s="74"/>
      <c r="AU39" s="74"/>
      <c r="AV39" s="74"/>
      <c r="AW39" s="74"/>
      <c r="AX39" s="74"/>
      <c r="AY39" s="74"/>
      <c r="AZ39" s="74"/>
      <c r="BA39" s="74"/>
      <c r="BB39" s="74"/>
      <c r="BC39" s="74"/>
      <c r="BD39" s="74"/>
      <c r="BE39" s="74"/>
      <c r="BF39" s="74"/>
      <c r="BG39" s="74"/>
      <c r="BH39" s="74"/>
      <c r="BI39" s="74"/>
      <c r="BJ39" s="74"/>
      <c r="BK39" s="74"/>
      <c r="BL39" s="74"/>
      <c r="BM39" s="74"/>
      <c r="BN39" s="74"/>
      <c r="BO39" s="74"/>
      <c r="BP39" s="74"/>
      <c r="BQ39" s="74"/>
      <c r="BR39" s="74"/>
      <c r="BT39" s="74"/>
      <c r="BU39" s="74"/>
      <c r="BV39" s="74"/>
      <c r="BW39" s="74"/>
      <c r="BX39" s="74"/>
      <c r="BY39" s="74"/>
      <c r="BZ39" s="74"/>
      <c r="CA39" s="74"/>
      <c r="CB39" s="74"/>
      <c r="CD39" s="74"/>
      <c r="CE39" s="74"/>
      <c r="CF39" s="74"/>
      <c r="CG39" s="74"/>
      <c r="CH39" s="74"/>
      <c r="CI39" s="74"/>
      <c r="CJ39" s="74"/>
      <c r="CK39" s="74"/>
      <c r="CL39" s="74"/>
      <c r="CM39" s="74"/>
      <c r="CN39" s="74"/>
      <c r="CO39" s="74"/>
      <c r="CP39" s="74"/>
      <c r="CQ39" s="74"/>
      <c r="CR39" s="74"/>
      <c r="CS39" s="74"/>
    </row>
    <row r="40" spans="1:257" ht="15" customHeight="1">
      <c r="A40" s="107"/>
      <c r="B40" s="108"/>
      <c r="C40" s="228"/>
      <c r="D40" s="74"/>
      <c r="E40" s="74"/>
      <c r="G40" s="74"/>
      <c r="H40" s="74"/>
      <c r="I40" s="74"/>
      <c r="J40" s="74"/>
      <c r="K40" s="74"/>
      <c r="O40" s="74"/>
      <c r="P40" s="74"/>
      <c r="Q40" s="74"/>
      <c r="R40" s="74"/>
      <c r="T40" s="74"/>
      <c r="U40" s="74"/>
      <c r="V40" s="74"/>
      <c r="Y40" s="74"/>
      <c r="Z40" s="74"/>
      <c r="AA40" s="74"/>
      <c r="AB40" s="74"/>
      <c r="AC40" s="74"/>
      <c r="AD40" s="74"/>
      <c r="AE40" s="74"/>
      <c r="AG40" s="74"/>
      <c r="AH40" s="74"/>
      <c r="AI40" s="74"/>
      <c r="AJ40" s="74"/>
      <c r="AK40" s="74"/>
      <c r="AL40" s="157"/>
      <c r="AM40" s="74"/>
      <c r="AN40" s="74"/>
      <c r="AO40" s="74"/>
      <c r="AP40" s="74"/>
      <c r="AQ40" s="74"/>
      <c r="AR40" s="74"/>
      <c r="AS40" s="74"/>
      <c r="AT40" s="74"/>
      <c r="AU40" s="74"/>
      <c r="AV40" s="74"/>
      <c r="AW40" s="74"/>
      <c r="AX40" s="74"/>
      <c r="AY40" s="74"/>
      <c r="AZ40" s="74"/>
      <c r="BA40" s="74"/>
      <c r="BB40" s="74"/>
      <c r="BC40" s="74"/>
      <c r="BD40" s="74"/>
      <c r="BE40" s="74"/>
      <c r="BF40" s="74"/>
      <c r="BG40" s="74"/>
      <c r="BH40" s="74"/>
      <c r="BI40" s="74"/>
      <c r="BJ40" s="74"/>
      <c r="BK40" s="74"/>
      <c r="BL40" s="74"/>
      <c r="BM40" s="74"/>
      <c r="BN40" s="74"/>
      <c r="BO40" s="74"/>
      <c r="BP40" s="74"/>
      <c r="BQ40" s="74"/>
      <c r="BR40" s="74"/>
      <c r="BT40" s="74"/>
      <c r="BU40" s="74"/>
      <c r="BV40" s="74"/>
      <c r="BW40" s="74"/>
      <c r="BX40" s="74"/>
      <c r="BY40" s="74"/>
      <c r="BZ40" s="74"/>
      <c r="CA40" s="74"/>
      <c r="CB40" s="74"/>
      <c r="CD40" s="74"/>
      <c r="CE40" s="74"/>
      <c r="CF40" s="74"/>
      <c r="CG40" s="74"/>
      <c r="CH40" s="74"/>
      <c r="CI40" s="74"/>
      <c r="CJ40" s="74"/>
      <c r="CK40" s="74"/>
      <c r="CL40" s="74"/>
      <c r="CM40" s="74"/>
      <c r="CN40" s="74"/>
      <c r="CO40" s="74"/>
      <c r="CP40" s="74"/>
      <c r="CQ40" s="74"/>
      <c r="CR40" s="74"/>
      <c r="CS40" s="74"/>
    </row>
    <row r="41" spans="1:257" ht="15" customHeight="1">
      <c r="A41" s="107"/>
      <c r="B41" s="108"/>
      <c r="C41" s="228"/>
      <c r="D41" s="74"/>
      <c r="E41" s="74"/>
      <c r="G41" s="74"/>
      <c r="H41" s="74"/>
      <c r="I41" s="74"/>
      <c r="J41" s="74"/>
      <c r="K41" s="74"/>
      <c r="O41" s="74"/>
      <c r="P41" s="74"/>
      <c r="Q41" s="74"/>
      <c r="R41" s="74"/>
      <c r="T41" s="74"/>
      <c r="U41" s="74"/>
      <c r="V41" s="74"/>
      <c r="Y41" s="74"/>
      <c r="Z41" s="74"/>
      <c r="AA41" s="74"/>
      <c r="AB41" s="74"/>
      <c r="AC41" s="74"/>
      <c r="AD41" s="74"/>
      <c r="AE41" s="74"/>
      <c r="AG41" s="74"/>
      <c r="AH41" s="74"/>
      <c r="AI41" s="74"/>
      <c r="AJ41" s="74"/>
      <c r="AK41" s="74"/>
      <c r="AL41" s="157"/>
      <c r="AM41" s="74"/>
      <c r="AN41" s="74"/>
      <c r="AO41" s="74"/>
      <c r="AP41" s="74"/>
      <c r="AQ41" s="74"/>
      <c r="AR41" s="74"/>
      <c r="AS41" s="74"/>
      <c r="AT41" s="74"/>
      <c r="AU41" s="74"/>
      <c r="AV41" s="74"/>
      <c r="AW41" s="74"/>
      <c r="AX41" s="74"/>
      <c r="AY41" s="74"/>
      <c r="AZ41" s="74"/>
      <c r="BA41" s="74"/>
      <c r="BB41" s="74"/>
      <c r="BC41" s="74"/>
      <c r="BD41" s="74"/>
      <c r="BE41" s="74"/>
      <c r="BF41" s="74"/>
      <c r="BG41" s="74"/>
      <c r="BH41" s="74"/>
      <c r="BI41" s="74"/>
      <c r="BJ41" s="74"/>
      <c r="BK41" s="74"/>
      <c r="BL41" s="74"/>
      <c r="BM41" s="74"/>
      <c r="BN41" s="74"/>
      <c r="BO41" s="74"/>
      <c r="BP41" s="74"/>
      <c r="BQ41" s="74"/>
      <c r="BR41" s="74"/>
      <c r="BT41" s="74"/>
      <c r="BU41" s="74"/>
      <c r="BV41" s="74"/>
      <c r="BW41" s="74"/>
      <c r="BX41" s="74"/>
      <c r="BY41" s="74"/>
      <c r="BZ41" s="74"/>
      <c r="CA41" s="74"/>
      <c r="CB41" s="74"/>
      <c r="CD41" s="74"/>
      <c r="CE41" s="74"/>
      <c r="CF41" s="74"/>
      <c r="CG41" s="74"/>
      <c r="CH41" s="74"/>
      <c r="CI41" s="74"/>
      <c r="CJ41" s="74"/>
      <c r="CK41" s="74"/>
      <c r="CL41" s="74"/>
      <c r="CM41" s="74"/>
      <c r="CN41" s="74"/>
      <c r="CO41" s="74"/>
      <c r="CP41" s="74"/>
      <c r="CQ41" s="74"/>
      <c r="CR41" s="74"/>
      <c r="CS41" s="74"/>
    </row>
    <row r="42" spans="1:257" ht="15" customHeight="1">
      <c r="A42" s="107"/>
      <c r="B42" s="108"/>
      <c r="C42" s="228"/>
      <c r="D42" s="74"/>
      <c r="E42" s="74"/>
      <c r="G42" s="74"/>
      <c r="H42" s="74"/>
      <c r="I42" s="74"/>
      <c r="J42" s="74"/>
      <c r="K42" s="74"/>
      <c r="O42" s="74"/>
      <c r="P42" s="74"/>
      <c r="Q42" s="74"/>
      <c r="R42" s="74"/>
      <c r="T42" s="74"/>
      <c r="U42" s="74"/>
      <c r="V42" s="74"/>
      <c r="Y42" s="74"/>
      <c r="Z42" s="74"/>
      <c r="AA42" s="74"/>
      <c r="AB42" s="74"/>
      <c r="AC42" s="74"/>
      <c r="AD42" s="74"/>
      <c r="AE42" s="74"/>
      <c r="AG42" s="74"/>
      <c r="AH42" s="74"/>
      <c r="AI42" s="74"/>
      <c r="AJ42" s="74"/>
      <c r="AK42" s="74"/>
      <c r="AL42" s="157"/>
      <c r="AM42" s="74"/>
      <c r="AN42" s="74"/>
      <c r="AO42" s="74"/>
      <c r="AP42" s="74"/>
      <c r="AQ42" s="74"/>
      <c r="AR42" s="74"/>
      <c r="AS42" s="74"/>
      <c r="AT42" s="74"/>
      <c r="AU42" s="74"/>
      <c r="AV42" s="74"/>
      <c r="AW42" s="74"/>
      <c r="AX42" s="74"/>
      <c r="AY42" s="74"/>
      <c r="AZ42" s="74"/>
      <c r="BA42" s="74"/>
      <c r="BB42" s="74"/>
      <c r="BC42" s="74"/>
      <c r="BD42" s="74"/>
      <c r="BE42" s="74"/>
      <c r="BF42" s="74"/>
      <c r="BG42" s="74"/>
      <c r="BH42" s="74"/>
      <c r="BI42" s="74"/>
      <c r="BJ42" s="74"/>
      <c r="BK42" s="74"/>
      <c r="BL42" s="74"/>
      <c r="BM42" s="74"/>
      <c r="BN42" s="74"/>
      <c r="BO42" s="74"/>
      <c r="BP42" s="74"/>
      <c r="BQ42" s="74"/>
      <c r="BR42" s="74"/>
      <c r="BT42" s="74"/>
      <c r="BU42" s="74"/>
      <c r="BV42" s="74"/>
      <c r="BW42" s="74"/>
      <c r="BX42" s="74"/>
      <c r="BY42" s="74"/>
      <c r="BZ42" s="74"/>
      <c r="CA42" s="74"/>
      <c r="CB42" s="74"/>
      <c r="CD42" s="74"/>
      <c r="CE42" s="74"/>
      <c r="CF42" s="74"/>
      <c r="CG42" s="74"/>
      <c r="CH42" s="74"/>
      <c r="CI42" s="74"/>
      <c r="CJ42" s="74"/>
      <c r="CK42" s="74"/>
      <c r="CL42" s="74"/>
      <c r="CM42" s="74"/>
      <c r="CN42" s="74"/>
      <c r="CO42" s="74"/>
      <c r="CP42" s="74"/>
      <c r="CQ42" s="74"/>
      <c r="CR42" s="74"/>
      <c r="CS42" s="74"/>
    </row>
    <row r="43" spans="1:257" ht="15" customHeight="1">
      <c r="A43" s="107"/>
      <c r="B43" s="108"/>
      <c r="C43" s="227"/>
      <c r="D43" s="74"/>
      <c r="E43" s="74"/>
      <c r="G43" s="74"/>
      <c r="H43" s="74"/>
      <c r="I43" s="74"/>
      <c r="J43" s="74"/>
      <c r="K43" s="74"/>
      <c r="O43" s="74"/>
      <c r="P43" s="74"/>
      <c r="Q43" s="74"/>
      <c r="R43" s="74"/>
      <c r="T43" s="74"/>
      <c r="U43" s="74"/>
      <c r="V43" s="74"/>
      <c r="Y43" s="74"/>
      <c r="Z43" s="74"/>
      <c r="AA43" s="74"/>
      <c r="AB43" s="74"/>
      <c r="AC43" s="74"/>
      <c r="AD43" s="74"/>
      <c r="AE43" s="74"/>
      <c r="AG43" s="74"/>
      <c r="AH43" s="74"/>
      <c r="AI43" s="74"/>
      <c r="AJ43" s="74"/>
      <c r="AK43" s="74"/>
      <c r="AL43" s="157"/>
      <c r="AM43" s="74"/>
      <c r="AN43" s="74"/>
      <c r="AO43" s="74"/>
      <c r="AP43" s="74"/>
      <c r="AQ43" s="74"/>
      <c r="AR43" s="74"/>
      <c r="AS43" s="74"/>
      <c r="AT43" s="74"/>
      <c r="AU43" s="74"/>
      <c r="AV43" s="74"/>
      <c r="AW43" s="74"/>
      <c r="AX43" s="74"/>
      <c r="AY43" s="74"/>
      <c r="AZ43" s="74"/>
      <c r="BA43" s="74"/>
      <c r="BB43" s="74"/>
      <c r="BC43" s="74"/>
      <c r="BD43" s="74"/>
      <c r="BE43" s="74"/>
      <c r="BF43" s="74"/>
      <c r="BG43" s="74"/>
      <c r="BH43" s="74"/>
      <c r="BI43" s="74"/>
      <c r="BJ43" s="74"/>
      <c r="BK43" s="74"/>
      <c r="BL43" s="74"/>
      <c r="BM43" s="74"/>
      <c r="BN43" s="74"/>
      <c r="BO43" s="74"/>
      <c r="BP43" s="74"/>
      <c r="BQ43" s="74"/>
      <c r="BR43" s="74"/>
      <c r="BT43" s="74"/>
      <c r="BU43" s="74"/>
      <c r="BV43" s="74"/>
      <c r="BW43" s="74"/>
      <c r="BX43" s="74"/>
      <c r="BY43" s="74"/>
      <c r="BZ43" s="74"/>
      <c r="CA43" s="74"/>
      <c r="CB43" s="74"/>
      <c r="CD43" s="74"/>
      <c r="CE43" s="74"/>
      <c r="CF43" s="74"/>
      <c r="CG43" s="74"/>
      <c r="CH43" s="74"/>
      <c r="CI43" s="74"/>
      <c r="CJ43" s="74"/>
      <c r="CK43" s="74"/>
      <c r="CL43" s="74"/>
      <c r="CM43" s="74"/>
      <c r="CN43" s="74"/>
      <c r="CO43" s="74"/>
      <c r="CP43" s="74"/>
      <c r="CQ43" s="74"/>
      <c r="CR43" s="74"/>
      <c r="CS43" s="74"/>
    </row>
    <row r="44" spans="1:257" ht="15" customHeight="1">
      <c r="A44" s="107"/>
      <c r="B44" s="108"/>
      <c r="C44" s="228"/>
      <c r="D44" s="74"/>
      <c r="E44" s="74"/>
      <c r="G44" s="74"/>
      <c r="H44" s="74"/>
      <c r="I44" s="74"/>
      <c r="J44" s="74"/>
      <c r="K44" s="74"/>
      <c r="O44" s="74"/>
      <c r="P44" s="74"/>
      <c r="Q44" s="74"/>
      <c r="R44" s="74"/>
      <c r="T44" s="74"/>
      <c r="U44" s="74"/>
      <c r="V44" s="74"/>
      <c r="Y44" s="74"/>
      <c r="Z44" s="74"/>
      <c r="AA44" s="74"/>
      <c r="AB44" s="74"/>
      <c r="AC44" s="74"/>
      <c r="AD44" s="74"/>
      <c r="AE44" s="74"/>
      <c r="AG44" s="74"/>
      <c r="AH44" s="74"/>
      <c r="AI44" s="74"/>
      <c r="AJ44" s="74"/>
      <c r="AK44" s="74"/>
      <c r="AL44" s="157"/>
      <c r="AM44" s="74"/>
      <c r="AN44" s="74"/>
      <c r="AO44" s="74"/>
      <c r="AP44" s="74"/>
      <c r="AQ44" s="74"/>
      <c r="AR44" s="74"/>
      <c r="AS44" s="74"/>
      <c r="AT44" s="74"/>
      <c r="AU44" s="74"/>
      <c r="AV44" s="74"/>
      <c r="AW44" s="74"/>
      <c r="AX44" s="74"/>
      <c r="AY44" s="74"/>
      <c r="AZ44" s="74"/>
      <c r="BA44" s="74"/>
      <c r="BB44" s="74"/>
      <c r="BC44" s="74"/>
      <c r="BD44" s="74"/>
      <c r="BE44" s="74"/>
      <c r="BF44" s="74"/>
      <c r="BG44" s="74"/>
      <c r="BH44" s="74"/>
      <c r="BI44" s="74"/>
      <c r="BJ44" s="74"/>
      <c r="BK44" s="74"/>
      <c r="BL44" s="74"/>
      <c r="BM44" s="74"/>
      <c r="BN44" s="74"/>
      <c r="BO44" s="74"/>
      <c r="BP44" s="74"/>
      <c r="BQ44" s="74"/>
      <c r="BR44" s="74"/>
      <c r="BT44" s="74"/>
      <c r="BU44" s="74"/>
      <c r="BV44" s="74"/>
      <c r="BW44" s="74"/>
      <c r="BX44" s="74"/>
      <c r="BY44" s="74"/>
      <c r="BZ44" s="74"/>
      <c r="CA44" s="74"/>
      <c r="CB44" s="74"/>
      <c r="CD44" s="74"/>
      <c r="CE44" s="74"/>
      <c r="CF44" s="74"/>
      <c r="CG44" s="74"/>
      <c r="CH44" s="74"/>
      <c r="CI44" s="74"/>
      <c r="CJ44" s="74"/>
      <c r="CK44" s="74"/>
      <c r="CL44" s="74"/>
      <c r="CM44" s="74"/>
      <c r="CN44" s="74"/>
      <c r="CO44" s="74"/>
      <c r="CP44" s="74"/>
      <c r="CQ44" s="74"/>
      <c r="CR44" s="74"/>
      <c r="CS44" s="74"/>
    </row>
    <row r="45" spans="1:257" ht="15" customHeight="1">
      <c r="A45" s="107"/>
      <c r="B45" s="108"/>
      <c r="C45" s="228"/>
      <c r="D45" s="74"/>
      <c r="E45" s="74"/>
      <c r="G45" s="74"/>
      <c r="H45" s="74"/>
      <c r="I45" s="74"/>
      <c r="J45" s="74"/>
      <c r="K45" s="74"/>
      <c r="O45" s="74"/>
      <c r="P45" s="74"/>
      <c r="Q45" s="74"/>
      <c r="R45" s="74"/>
      <c r="T45" s="74"/>
      <c r="U45" s="74"/>
      <c r="V45" s="74"/>
      <c r="Y45" s="74"/>
      <c r="Z45" s="74"/>
      <c r="AA45" s="74"/>
      <c r="AB45" s="74"/>
      <c r="AC45" s="74"/>
      <c r="AD45" s="74"/>
      <c r="AE45" s="74"/>
      <c r="AG45" s="74"/>
      <c r="AH45" s="74"/>
      <c r="AI45" s="74"/>
      <c r="AJ45" s="74"/>
      <c r="AK45" s="74"/>
      <c r="AL45" s="157"/>
      <c r="AM45" s="74"/>
      <c r="AN45" s="74"/>
      <c r="AO45" s="74"/>
      <c r="AP45" s="74"/>
      <c r="AQ45" s="74"/>
      <c r="AR45" s="74"/>
      <c r="AS45" s="74"/>
      <c r="AT45" s="74"/>
      <c r="AU45" s="74"/>
      <c r="AV45" s="74"/>
      <c r="AW45" s="74"/>
      <c r="AX45" s="74"/>
      <c r="AY45" s="74"/>
      <c r="AZ45" s="74"/>
      <c r="BA45" s="74"/>
      <c r="BB45" s="74"/>
      <c r="BC45" s="74"/>
      <c r="BD45" s="74"/>
      <c r="BE45" s="74"/>
      <c r="BF45" s="74"/>
      <c r="BG45" s="74"/>
      <c r="BH45" s="74"/>
      <c r="BI45" s="74"/>
      <c r="BJ45" s="74"/>
      <c r="BK45" s="74"/>
      <c r="BL45" s="74"/>
      <c r="BM45" s="74"/>
      <c r="BN45" s="74"/>
      <c r="BO45" s="74"/>
      <c r="BP45" s="74"/>
      <c r="BQ45" s="74"/>
      <c r="BR45" s="74"/>
      <c r="BS45" s="157"/>
      <c r="BT45" s="74"/>
      <c r="BU45" s="74"/>
      <c r="BV45" s="74"/>
      <c r="BW45" s="74"/>
      <c r="BX45" s="74"/>
      <c r="BY45" s="74"/>
      <c r="BZ45" s="74"/>
      <c r="CA45" s="74"/>
      <c r="CB45" s="74"/>
      <c r="CD45" s="74"/>
      <c r="CE45" s="74"/>
      <c r="CF45" s="74"/>
      <c r="CG45" s="74"/>
      <c r="CH45" s="74"/>
      <c r="CI45" s="74"/>
      <c r="CJ45" s="74"/>
      <c r="CK45" s="74"/>
      <c r="CL45" s="74"/>
      <c r="CM45" s="74"/>
      <c r="CN45" s="74"/>
      <c r="CO45" s="74"/>
      <c r="CP45" s="74"/>
      <c r="CQ45" s="74"/>
      <c r="CR45" s="74"/>
      <c r="CS45" s="74"/>
    </row>
    <row r="46" spans="1:257" ht="15" customHeight="1">
      <c r="B46" s="108"/>
      <c r="C46" s="228"/>
      <c r="D46" s="74"/>
      <c r="E46" s="74"/>
      <c r="G46" s="74"/>
      <c r="H46" s="74"/>
      <c r="I46" s="74"/>
      <c r="J46" s="74"/>
      <c r="K46" s="74"/>
      <c r="O46" s="74"/>
      <c r="P46" s="74"/>
      <c r="Q46" s="74"/>
      <c r="R46" s="74"/>
      <c r="T46" s="74"/>
      <c r="U46" s="74"/>
      <c r="V46" s="74"/>
      <c r="Y46" s="74"/>
      <c r="Z46" s="74"/>
      <c r="AA46" s="74"/>
      <c r="AB46" s="74"/>
      <c r="AC46" s="74"/>
      <c r="AD46" s="74"/>
      <c r="AE46" s="74"/>
      <c r="AG46" s="74"/>
      <c r="AH46" s="74"/>
      <c r="AI46" s="74"/>
      <c r="AJ46" s="74"/>
      <c r="AK46" s="74"/>
      <c r="AL46" s="157"/>
      <c r="AM46" s="74"/>
      <c r="AN46" s="74"/>
      <c r="AO46" s="74"/>
      <c r="AP46" s="74"/>
      <c r="AQ46" s="74"/>
      <c r="AR46" s="74"/>
      <c r="AS46" s="74"/>
      <c r="AT46" s="74"/>
      <c r="AU46" s="74"/>
      <c r="AV46" s="74"/>
      <c r="AW46" s="74"/>
      <c r="AX46" s="74"/>
      <c r="AY46" s="74"/>
      <c r="AZ46" s="74"/>
      <c r="BA46" s="74"/>
      <c r="BB46" s="74"/>
      <c r="BC46" s="74"/>
      <c r="BD46" s="74"/>
      <c r="BE46" s="74"/>
      <c r="BF46" s="74"/>
      <c r="BG46" s="74"/>
      <c r="BH46" s="74"/>
      <c r="BI46" s="74"/>
      <c r="BJ46" s="74"/>
      <c r="BK46" s="74"/>
      <c r="BL46" s="74"/>
      <c r="BM46" s="74"/>
      <c r="BN46" s="74"/>
      <c r="BO46" s="74"/>
      <c r="BP46" s="74"/>
      <c r="BQ46" s="74"/>
      <c r="BR46" s="74"/>
      <c r="BT46" s="74"/>
      <c r="BU46" s="74"/>
      <c r="BV46" s="74"/>
      <c r="BW46" s="74"/>
      <c r="BX46" s="74"/>
      <c r="BY46" s="74"/>
      <c r="BZ46" s="74"/>
      <c r="CA46" s="74"/>
      <c r="CB46" s="74"/>
      <c r="CD46" s="74"/>
      <c r="CE46" s="74"/>
      <c r="CF46" s="74"/>
      <c r="CG46" s="74"/>
      <c r="CH46" s="74"/>
      <c r="CI46" s="74"/>
      <c r="CJ46" s="74"/>
      <c r="CK46" s="74"/>
      <c r="CL46" s="74"/>
      <c r="CM46" s="74"/>
      <c r="CN46" s="74"/>
      <c r="CO46" s="74"/>
      <c r="CP46" s="74"/>
      <c r="CQ46" s="74"/>
      <c r="CR46" s="74"/>
      <c r="CS46" s="74"/>
    </row>
    <row r="47" spans="1:257" ht="15" customHeight="1">
      <c r="A47" s="107"/>
      <c r="B47" s="108"/>
      <c r="C47" s="228"/>
      <c r="D47" s="74"/>
      <c r="E47" s="74"/>
      <c r="G47" s="74"/>
      <c r="H47" s="74"/>
      <c r="I47" s="74"/>
      <c r="J47" s="74"/>
      <c r="K47" s="74"/>
      <c r="O47" s="74"/>
      <c r="P47" s="74"/>
      <c r="Q47" s="74"/>
      <c r="R47" s="74"/>
      <c r="T47" s="74"/>
      <c r="U47" s="74"/>
      <c r="V47" s="74"/>
      <c r="Y47" s="74"/>
      <c r="Z47" s="74"/>
      <c r="AA47" s="74"/>
      <c r="AB47" s="74"/>
      <c r="AC47" s="74"/>
      <c r="AD47" s="74"/>
      <c r="AE47" s="74"/>
      <c r="AG47" s="74"/>
      <c r="AH47" s="74"/>
      <c r="AI47" s="74"/>
      <c r="AJ47" s="74"/>
      <c r="AK47" s="74"/>
      <c r="AL47" s="157"/>
      <c r="AM47" s="74"/>
      <c r="AN47" s="74"/>
      <c r="AO47" s="74"/>
      <c r="AP47" s="74"/>
      <c r="AQ47" s="74"/>
      <c r="AR47" s="74"/>
      <c r="AS47" s="156"/>
      <c r="AT47" s="156"/>
      <c r="AU47" s="74"/>
      <c r="AV47" s="74"/>
      <c r="AW47" s="74"/>
      <c r="AX47" s="74"/>
      <c r="AY47" s="74"/>
      <c r="AZ47" s="74"/>
      <c r="BA47" s="74"/>
      <c r="BB47" s="74"/>
      <c r="BC47" s="74"/>
      <c r="BD47" s="74"/>
      <c r="BE47" s="74"/>
      <c r="BF47" s="74"/>
      <c r="BG47" s="74"/>
      <c r="BH47" s="74"/>
      <c r="BI47" s="74"/>
      <c r="BJ47" s="74"/>
      <c r="BK47" s="74"/>
      <c r="BL47" s="74"/>
      <c r="BM47" s="74"/>
      <c r="BN47" s="74"/>
      <c r="BO47" s="74"/>
      <c r="BP47" s="74"/>
      <c r="BQ47" s="74"/>
      <c r="BR47" s="74"/>
      <c r="BT47" s="74"/>
      <c r="BU47" s="74"/>
      <c r="BV47" s="74"/>
      <c r="BW47" s="74"/>
      <c r="BX47" s="74"/>
      <c r="BY47" s="74"/>
      <c r="BZ47" s="74"/>
      <c r="CA47" s="74"/>
      <c r="CB47" s="74"/>
      <c r="CD47" s="74"/>
      <c r="CE47" s="74"/>
      <c r="CF47" s="74"/>
      <c r="CG47" s="74"/>
      <c r="CH47" s="74"/>
      <c r="CI47" s="74"/>
      <c r="CJ47" s="74"/>
      <c r="CK47" s="74"/>
      <c r="CL47" s="74"/>
      <c r="CM47" s="74"/>
      <c r="CN47" s="74"/>
      <c r="CO47" s="74"/>
      <c r="CP47" s="74"/>
      <c r="CQ47" s="74"/>
      <c r="CR47" s="74"/>
      <c r="CS47" s="74"/>
    </row>
    <row r="48" spans="1:257" ht="15" customHeight="1">
      <c r="A48" s="107"/>
      <c r="B48" s="108"/>
      <c r="C48" s="228"/>
      <c r="D48" s="74"/>
      <c r="E48" s="74"/>
      <c r="G48" s="74"/>
      <c r="H48" s="74"/>
      <c r="I48" s="74"/>
      <c r="J48" s="74"/>
      <c r="K48" s="74"/>
      <c r="O48" s="74"/>
      <c r="P48" s="74"/>
      <c r="Q48" s="74"/>
      <c r="R48" s="74"/>
      <c r="T48" s="74"/>
      <c r="U48" s="74"/>
      <c r="V48" s="74"/>
      <c r="Y48" s="74"/>
      <c r="Z48" s="74"/>
      <c r="AA48" s="74"/>
      <c r="AB48" s="74"/>
      <c r="AC48" s="74"/>
      <c r="AD48" s="74"/>
      <c r="AE48" s="74"/>
      <c r="AG48" s="74"/>
      <c r="AH48" s="74"/>
      <c r="AI48" s="74"/>
      <c r="AJ48" s="74"/>
      <c r="AK48" s="74"/>
      <c r="AL48" s="157"/>
      <c r="AM48" s="74"/>
      <c r="AN48" s="74"/>
      <c r="AO48" s="74"/>
      <c r="AP48" s="74"/>
      <c r="AQ48" s="74"/>
      <c r="AR48" s="74"/>
      <c r="AS48" s="74"/>
      <c r="AT48" s="74"/>
      <c r="AU48" s="74"/>
      <c r="AV48" s="74"/>
      <c r="AW48" s="74"/>
      <c r="AX48" s="74"/>
      <c r="AY48" s="74"/>
      <c r="AZ48" s="74"/>
      <c r="BA48" s="74"/>
      <c r="BB48" s="74"/>
      <c r="BC48" s="74"/>
      <c r="BD48" s="74"/>
      <c r="BE48" s="74"/>
      <c r="BF48" s="74"/>
      <c r="BG48" s="156"/>
      <c r="BH48" s="74"/>
      <c r="BI48" s="74"/>
      <c r="BJ48" s="74"/>
      <c r="BK48" s="74"/>
      <c r="BL48" s="74"/>
      <c r="BM48" s="74"/>
      <c r="BN48" s="74"/>
      <c r="BO48" s="74"/>
      <c r="BP48" s="74"/>
      <c r="BQ48" s="74"/>
      <c r="BR48" s="74"/>
      <c r="BT48" s="74"/>
      <c r="BU48" s="74"/>
      <c r="BV48" s="74"/>
      <c r="BW48" s="74"/>
      <c r="BX48" s="74"/>
      <c r="BY48" s="74"/>
      <c r="BZ48" s="74"/>
      <c r="CA48" s="74"/>
      <c r="CB48" s="74"/>
      <c r="CD48" s="74"/>
      <c r="CE48" s="74"/>
      <c r="CF48" s="74"/>
      <c r="CG48" s="74"/>
      <c r="CH48" s="74"/>
      <c r="CI48" s="74"/>
      <c r="CJ48" s="74"/>
      <c r="CK48" s="74"/>
      <c r="CL48" s="74"/>
      <c r="CM48" s="74"/>
      <c r="CN48" s="74"/>
      <c r="CO48" s="74"/>
      <c r="CP48" s="74"/>
      <c r="CQ48" s="74"/>
      <c r="CR48" s="74"/>
      <c r="CS48" s="74"/>
    </row>
    <row r="49" spans="1:97" s="3" customFormat="1" ht="15" customHeight="1">
      <c r="A49" s="107"/>
      <c r="B49" s="108"/>
      <c r="C49" s="228"/>
      <c r="D49" s="75"/>
      <c r="E49" s="75"/>
      <c r="F49" s="181"/>
      <c r="G49" s="75"/>
      <c r="H49" s="75"/>
      <c r="I49" s="75"/>
      <c r="J49" s="75"/>
      <c r="K49" s="75"/>
      <c r="L49" s="181"/>
      <c r="M49" s="181"/>
      <c r="N49" s="181"/>
      <c r="O49" s="75"/>
      <c r="P49" s="75"/>
      <c r="Q49" s="75"/>
      <c r="R49" s="75"/>
      <c r="S49" s="181"/>
      <c r="T49" s="75"/>
      <c r="U49" s="75"/>
      <c r="V49" s="75"/>
      <c r="W49" s="181"/>
      <c r="X49" s="181"/>
      <c r="Y49" s="75"/>
      <c r="Z49" s="75"/>
      <c r="AA49" s="75"/>
      <c r="AB49" s="75"/>
      <c r="AC49" s="75"/>
      <c r="AD49" s="75"/>
      <c r="AE49" s="75"/>
      <c r="AF49" s="181"/>
      <c r="AG49" s="75"/>
      <c r="AH49" s="75"/>
      <c r="AI49" s="75"/>
      <c r="AJ49" s="75"/>
      <c r="AK49" s="75"/>
      <c r="AL49" s="157"/>
      <c r="AM49" s="75"/>
      <c r="AN49" s="75"/>
      <c r="AO49" s="75"/>
      <c r="AP49" s="75"/>
      <c r="AQ49" s="75"/>
      <c r="AR49" s="75"/>
      <c r="AS49" s="75"/>
      <c r="AT49" s="75"/>
      <c r="AU49" s="75"/>
      <c r="AV49" s="75"/>
      <c r="AW49" s="75"/>
      <c r="AX49" s="75"/>
      <c r="AY49" s="75"/>
      <c r="AZ49" s="75"/>
      <c r="BA49" s="75"/>
      <c r="BB49" s="75"/>
      <c r="BC49" s="75"/>
      <c r="BD49" s="75"/>
      <c r="BE49" s="75"/>
      <c r="BF49" s="80"/>
      <c r="BG49" s="75"/>
      <c r="BH49" s="75"/>
      <c r="BI49" s="75"/>
      <c r="BJ49" s="75"/>
      <c r="BK49" s="75"/>
      <c r="BL49" s="75"/>
      <c r="BM49" s="75"/>
      <c r="BN49" s="75"/>
      <c r="BO49" s="75"/>
      <c r="BP49" s="75"/>
      <c r="BQ49" s="75"/>
      <c r="BR49" s="75"/>
      <c r="BS49" s="181"/>
      <c r="BT49" s="75"/>
      <c r="BU49" s="75"/>
      <c r="BV49" s="75"/>
      <c r="BW49" s="75"/>
      <c r="BX49" s="75"/>
      <c r="BY49" s="75"/>
      <c r="BZ49" s="75"/>
      <c r="CA49" s="75"/>
      <c r="CB49" s="75"/>
      <c r="CC49" s="181"/>
      <c r="CD49" s="75"/>
      <c r="CE49" s="75"/>
      <c r="CF49" s="80"/>
      <c r="CG49" s="75"/>
      <c r="CH49" s="75"/>
      <c r="CI49" s="75"/>
      <c r="CJ49" s="75"/>
      <c r="CK49" s="75"/>
      <c r="CL49" s="75"/>
      <c r="CM49" s="75"/>
      <c r="CN49" s="75"/>
      <c r="CO49" s="75"/>
      <c r="CP49" s="75"/>
      <c r="CQ49" s="75"/>
      <c r="CR49" s="75"/>
      <c r="CS49" s="75"/>
    </row>
    <row r="50" spans="1:97" s="3" customFormat="1" ht="15" customHeight="1">
      <c r="A50" s="107"/>
      <c r="B50" s="108"/>
      <c r="C50" s="227"/>
      <c r="D50" s="77"/>
      <c r="E50" s="77"/>
      <c r="F50" s="182"/>
      <c r="G50" s="77"/>
      <c r="H50" s="77"/>
      <c r="I50" s="77"/>
      <c r="J50" s="77"/>
      <c r="K50" s="77"/>
      <c r="L50" s="182"/>
      <c r="M50" s="182"/>
      <c r="N50" s="182"/>
      <c r="O50" s="77"/>
      <c r="P50" s="77"/>
      <c r="Q50" s="77"/>
      <c r="R50" s="77"/>
      <c r="S50" s="182"/>
      <c r="T50" s="77"/>
      <c r="U50" s="77"/>
      <c r="V50" s="77"/>
      <c r="W50" s="182"/>
      <c r="X50" s="182"/>
      <c r="Y50" s="77"/>
      <c r="Z50" s="77"/>
      <c r="AA50" s="77"/>
      <c r="AB50" s="77"/>
      <c r="AC50" s="77"/>
      <c r="AD50" s="80"/>
      <c r="AE50" s="77"/>
      <c r="AF50" s="182"/>
      <c r="AG50" s="77"/>
      <c r="AH50" s="77"/>
      <c r="AI50" s="77"/>
      <c r="AJ50" s="77"/>
      <c r="AK50" s="75"/>
      <c r="AL50" s="157"/>
      <c r="AM50" s="75"/>
      <c r="AN50" s="75"/>
      <c r="AO50" s="75"/>
      <c r="AP50" s="75"/>
      <c r="AQ50" s="75"/>
      <c r="AR50" s="75"/>
      <c r="AS50" s="75"/>
      <c r="AT50" s="75"/>
      <c r="AU50" s="75"/>
      <c r="AV50" s="75"/>
      <c r="AW50" s="75"/>
      <c r="AX50" s="75"/>
      <c r="AY50" s="75"/>
      <c r="AZ50" s="75"/>
      <c r="BA50" s="75"/>
      <c r="BB50" s="75"/>
      <c r="BC50" s="75"/>
      <c r="BD50" s="75"/>
      <c r="BE50" s="75"/>
      <c r="BF50" s="80"/>
      <c r="BG50" s="75"/>
      <c r="BH50" s="75"/>
      <c r="BI50" s="75"/>
      <c r="BJ50" s="75"/>
      <c r="BK50" s="75"/>
      <c r="BL50" s="75"/>
      <c r="BM50" s="75"/>
      <c r="BN50" s="75"/>
      <c r="BO50" s="75"/>
      <c r="BP50" s="75"/>
      <c r="BQ50" s="75"/>
      <c r="BR50" s="75"/>
      <c r="BS50" s="181"/>
      <c r="BT50" s="75"/>
      <c r="BU50" s="75"/>
      <c r="BV50" s="75"/>
      <c r="BW50" s="75"/>
      <c r="BX50" s="75"/>
      <c r="BY50" s="75"/>
      <c r="BZ50" s="75"/>
      <c r="CA50" s="75"/>
      <c r="CB50" s="75"/>
      <c r="CC50" s="181"/>
      <c r="CD50" s="75"/>
      <c r="CE50" s="75"/>
      <c r="CF50" s="75"/>
      <c r="CG50" s="75"/>
      <c r="CH50" s="75"/>
      <c r="CI50" s="75"/>
      <c r="CJ50" s="75"/>
      <c r="CK50" s="75"/>
      <c r="CL50" s="75"/>
      <c r="CM50" s="75"/>
      <c r="CN50" s="75"/>
      <c r="CO50" s="75"/>
      <c r="CP50" s="75"/>
      <c r="CQ50" s="75"/>
      <c r="CR50" s="75"/>
      <c r="CS50" s="75"/>
    </row>
    <row r="51" spans="1:97" s="3" customFormat="1" ht="15" customHeight="1">
      <c r="A51" s="107"/>
      <c r="B51" s="108"/>
      <c r="C51" s="228"/>
      <c r="D51" s="75"/>
      <c r="E51" s="75"/>
      <c r="F51" s="181"/>
      <c r="G51" s="75"/>
      <c r="H51" s="75"/>
      <c r="I51" s="75"/>
      <c r="J51" s="75"/>
      <c r="K51" s="75"/>
      <c r="L51" s="181"/>
      <c r="M51" s="181"/>
      <c r="N51" s="181"/>
      <c r="O51" s="75"/>
      <c r="P51" s="75"/>
      <c r="Q51" s="75"/>
      <c r="R51" s="75"/>
      <c r="S51" s="181"/>
      <c r="T51" s="75"/>
      <c r="U51" s="75"/>
      <c r="V51" s="75"/>
      <c r="W51" s="181"/>
      <c r="X51" s="181"/>
      <c r="Y51" s="75"/>
      <c r="Z51" s="75"/>
      <c r="AA51" s="75"/>
      <c r="AB51" s="75"/>
      <c r="AC51" s="75"/>
      <c r="AD51" s="75"/>
      <c r="AE51" s="75"/>
      <c r="AF51" s="181"/>
      <c r="AG51" s="75"/>
      <c r="AH51" s="75"/>
      <c r="AI51" s="75"/>
      <c r="AJ51" s="75"/>
      <c r="AK51" s="75"/>
      <c r="AL51" s="157"/>
      <c r="AM51" s="75"/>
      <c r="AN51" s="75"/>
      <c r="AO51" s="75"/>
      <c r="AP51" s="75"/>
      <c r="AQ51" s="75"/>
      <c r="AR51" s="75"/>
      <c r="AS51" s="75"/>
      <c r="AT51" s="75"/>
      <c r="AU51" s="75"/>
      <c r="AV51" s="75"/>
      <c r="AW51" s="75"/>
      <c r="AX51" s="75"/>
      <c r="AY51" s="75"/>
      <c r="AZ51" s="75"/>
      <c r="BA51" s="75"/>
      <c r="BB51" s="75"/>
      <c r="BC51" s="75"/>
      <c r="BD51" s="75"/>
      <c r="BE51" s="75"/>
      <c r="BF51" s="80"/>
      <c r="BG51" s="75"/>
      <c r="BH51" s="75"/>
      <c r="BI51" s="75"/>
      <c r="BJ51" s="75"/>
      <c r="BK51" s="75"/>
      <c r="BL51" s="75"/>
      <c r="BM51" s="75"/>
      <c r="BN51" s="75"/>
      <c r="BO51" s="75"/>
      <c r="BP51" s="75"/>
      <c r="BQ51" s="75"/>
      <c r="BR51" s="75"/>
      <c r="BS51" s="157"/>
      <c r="BT51" s="75"/>
      <c r="BU51" s="75"/>
      <c r="BV51" s="75"/>
      <c r="BW51" s="75"/>
      <c r="BX51" s="75"/>
      <c r="BY51" s="75"/>
      <c r="BZ51" s="75"/>
      <c r="CA51" s="75"/>
      <c r="CB51" s="75"/>
      <c r="CC51" s="181"/>
      <c r="CD51" s="75"/>
      <c r="CE51" s="75"/>
      <c r="CF51" s="75"/>
      <c r="CG51" s="75"/>
      <c r="CH51" s="75"/>
      <c r="CI51" s="75"/>
      <c r="CJ51" s="75"/>
      <c r="CK51" s="75"/>
      <c r="CL51" s="75"/>
      <c r="CM51" s="75"/>
      <c r="CN51" s="75"/>
      <c r="CO51" s="75"/>
      <c r="CP51" s="75"/>
      <c r="CQ51" s="75"/>
      <c r="CR51" s="75"/>
      <c r="CS51" s="75"/>
    </row>
    <row r="52" spans="1:97" ht="15" customHeight="1">
      <c r="A52" s="107"/>
      <c r="B52" s="108"/>
      <c r="C52" s="228"/>
      <c r="D52" s="74"/>
      <c r="E52" s="74"/>
      <c r="G52" s="74"/>
      <c r="H52" s="74"/>
      <c r="I52" s="74"/>
      <c r="J52" s="74"/>
      <c r="K52" s="74"/>
      <c r="O52" s="74"/>
      <c r="P52" s="74"/>
      <c r="Q52" s="74"/>
      <c r="R52" s="74"/>
      <c r="T52" s="74"/>
      <c r="U52" s="74"/>
      <c r="V52" s="74"/>
      <c r="Y52" s="74"/>
      <c r="Z52" s="74"/>
      <c r="AA52" s="74"/>
      <c r="AB52" s="74"/>
      <c r="AC52" s="74"/>
      <c r="AD52" s="74"/>
      <c r="AE52" s="74"/>
      <c r="AG52" s="74"/>
      <c r="AH52" s="74"/>
      <c r="AI52" s="74"/>
      <c r="AJ52" s="74"/>
      <c r="AK52" s="74"/>
      <c r="AL52" s="157"/>
      <c r="AM52" s="74"/>
      <c r="AN52" s="74"/>
      <c r="AO52" s="74"/>
      <c r="AP52" s="74"/>
      <c r="AQ52" s="74"/>
      <c r="AR52" s="74"/>
      <c r="AS52" s="74"/>
      <c r="AT52" s="74"/>
      <c r="AU52" s="74"/>
      <c r="AV52" s="74"/>
      <c r="AW52" s="74"/>
      <c r="AX52" s="74"/>
      <c r="AY52" s="74"/>
      <c r="AZ52" s="74"/>
      <c r="BA52" s="74"/>
      <c r="BB52" s="74"/>
      <c r="BC52" s="74"/>
      <c r="BD52" s="74"/>
      <c r="BE52" s="74"/>
      <c r="BF52" s="80"/>
      <c r="BG52" s="74"/>
      <c r="BH52" s="74"/>
      <c r="BI52" s="74"/>
      <c r="BJ52" s="74"/>
      <c r="BK52" s="74"/>
      <c r="BL52" s="74"/>
      <c r="BM52" s="74"/>
      <c r="BN52" s="74"/>
      <c r="BO52" s="74"/>
      <c r="BP52" s="74"/>
      <c r="BQ52" s="74"/>
      <c r="BR52" s="74"/>
      <c r="BS52" s="157"/>
      <c r="BT52" s="74"/>
      <c r="BU52" s="74"/>
      <c r="BV52" s="74"/>
      <c r="BW52" s="74"/>
      <c r="BX52" s="74"/>
      <c r="BY52" s="74"/>
      <c r="BZ52" s="74"/>
      <c r="CA52" s="74"/>
      <c r="CB52" s="74"/>
      <c r="CD52" s="74"/>
      <c r="CE52" s="74"/>
      <c r="CF52" s="74"/>
      <c r="CG52" s="74"/>
      <c r="CH52" s="74"/>
      <c r="CI52" s="74"/>
      <c r="CJ52" s="74"/>
      <c r="CK52" s="74"/>
      <c r="CL52" s="74"/>
      <c r="CM52" s="74"/>
      <c r="CN52" s="74"/>
      <c r="CO52" s="74"/>
      <c r="CP52" s="74"/>
      <c r="CQ52" s="74"/>
      <c r="CR52" s="74"/>
      <c r="CS52" s="74"/>
    </row>
    <row r="53" spans="1:97" ht="15" customHeight="1">
      <c r="B53" s="108"/>
      <c r="C53" s="228"/>
      <c r="D53" s="74"/>
      <c r="E53" s="74"/>
      <c r="G53" s="74"/>
      <c r="H53" s="74"/>
      <c r="I53" s="74"/>
      <c r="J53" s="74"/>
      <c r="K53" s="74"/>
      <c r="O53" s="74"/>
      <c r="P53" s="74"/>
      <c r="Q53" s="74"/>
      <c r="R53" s="74"/>
      <c r="T53" s="74"/>
      <c r="U53" s="74"/>
      <c r="V53" s="74"/>
      <c r="Y53" s="74"/>
      <c r="Z53" s="74"/>
      <c r="AA53" s="74"/>
      <c r="AB53" s="74"/>
      <c r="AC53" s="74"/>
      <c r="AD53" s="74"/>
      <c r="AE53" s="74"/>
      <c r="AG53" s="74"/>
      <c r="AH53" s="74"/>
      <c r="AI53" s="74"/>
      <c r="AJ53" s="74"/>
      <c r="AK53" s="74"/>
      <c r="AL53" s="157"/>
      <c r="AM53" s="74"/>
      <c r="AN53" s="74"/>
      <c r="AO53" s="74"/>
      <c r="AP53" s="74"/>
      <c r="AQ53" s="74"/>
      <c r="AR53" s="74"/>
      <c r="AS53" s="74"/>
      <c r="AT53" s="74"/>
      <c r="AU53" s="74"/>
      <c r="AV53" s="74"/>
      <c r="AW53" s="74"/>
      <c r="AX53" s="74"/>
      <c r="AY53" s="74"/>
      <c r="AZ53" s="74"/>
      <c r="BA53" s="74"/>
      <c r="BB53" s="74"/>
      <c r="BC53" s="74"/>
      <c r="BD53" s="74"/>
      <c r="BE53" s="74"/>
      <c r="BF53" s="80"/>
      <c r="BG53" s="74"/>
      <c r="BH53" s="74"/>
      <c r="BI53" s="74"/>
      <c r="BJ53" s="74"/>
      <c r="BK53" s="74"/>
      <c r="BL53" s="74"/>
      <c r="BM53" s="74"/>
      <c r="BN53" s="74"/>
      <c r="BO53" s="74"/>
      <c r="BP53" s="74"/>
      <c r="BQ53" s="74"/>
      <c r="BR53" s="74"/>
      <c r="BS53" s="157"/>
      <c r="BT53" s="74"/>
      <c r="BU53" s="74"/>
      <c r="BV53" s="74"/>
      <c r="BW53" s="74"/>
      <c r="BX53" s="74"/>
      <c r="BY53" s="74"/>
      <c r="BZ53" s="74"/>
      <c r="CA53" s="74"/>
      <c r="CB53" s="74"/>
      <c r="CD53" s="74"/>
      <c r="CE53" s="74"/>
      <c r="CF53" s="74"/>
      <c r="CG53" s="74"/>
      <c r="CH53" s="74"/>
      <c r="CI53" s="74"/>
      <c r="CJ53" s="74"/>
      <c r="CK53" s="74"/>
      <c r="CL53" s="74"/>
      <c r="CM53" s="74"/>
      <c r="CN53" s="74"/>
      <c r="CO53" s="74"/>
      <c r="CP53" s="74"/>
      <c r="CQ53" s="74"/>
      <c r="CR53" s="74"/>
      <c r="CS53" s="74"/>
    </row>
    <row r="54" spans="1:97" s="3" customFormat="1" ht="15" customHeight="1">
      <c r="A54" s="107"/>
      <c r="B54" s="108"/>
      <c r="C54" s="228"/>
      <c r="D54" s="75"/>
      <c r="E54" s="75"/>
      <c r="F54" s="181"/>
      <c r="G54" s="75"/>
      <c r="H54" s="75"/>
      <c r="I54" s="75"/>
      <c r="J54" s="75"/>
      <c r="K54" s="75"/>
      <c r="L54" s="181"/>
      <c r="M54" s="181"/>
      <c r="N54" s="181"/>
      <c r="O54" s="75"/>
      <c r="P54" s="75"/>
      <c r="Q54" s="75"/>
      <c r="R54" s="75"/>
      <c r="S54" s="181"/>
      <c r="T54" s="75"/>
      <c r="U54" s="75"/>
      <c r="V54" s="75"/>
      <c r="W54" s="181"/>
      <c r="X54" s="181"/>
      <c r="Y54" s="75"/>
      <c r="Z54" s="75"/>
      <c r="AA54" s="75"/>
      <c r="AB54" s="75"/>
      <c r="AC54" s="75"/>
      <c r="AD54" s="80"/>
      <c r="AE54" s="75"/>
      <c r="AF54" s="181"/>
      <c r="AG54" s="75"/>
      <c r="AH54" s="75"/>
      <c r="AI54" s="75"/>
      <c r="AJ54" s="75"/>
      <c r="AK54" s="75"/>
      <c r="AL54" s="157"/>
      <c r="AM54" s="75"/>
      <c r="AN54" s="75"/>
      <c r="AO54" s="75"/>
      <c r="AP54" s="75"/>
      <c r="AQ54" s="75"/>
      <c r="AR54" s="75"/>
      <c r="AS54" s="75"/>
      <c r="AT54" s="75"/>
      <c r="AU54" s="75"/>
      <c r="AV54" s="75"/>
      <c r="AW54" s="75"/>
      <c r="AX54" s="75"/>
      <c r="AY54" s="75"/>
      <c r="AZ54" s="75"/>
      <c r="BA54" s="75"/>
      <c r="BB54" s="75"/>
      <c r="BC54" s="75"/>
      <c r="BD54" s="75"/>
      <c r="BE54" s="75"/>
      <c r="BF54" s="80"/>
      <c r="BG54" s="75"/>
      <c r="BH54" s="75"/>
      <c r="BI54" s="75"/>
      <c r="BJ54" s="75"/>
      <c r="BK54" s="75"/>
      <c r="BL54" s="75"/>
      <c r="BM54" s="75"/>
      <c r="BN54" s="75"/>
      <c r="BO54" s="75"/>
      <c r="BP54" s="75"/>
      <c r="BQ54" s="75"/>
      <c r="BR54" s="75"/>
      <c r="BS54" s="157"/>
      <c r="BT54" s="75"/>
      <c r="BU54" s="75"/>
      <c r="BV54" s="75"/>
      <c r="BW54" s="75"/>
      <c r="BX54" s="75"/>
      <c r="BY54" s="75"/>
      <c r="BZ54" s="75"/>
      <c r="CA54" s="75"/>
      <c r="CB54" s="75"/>
      <c r="CC54" s="181"/>
      <c r="CD54" s="75"/>
      <c r="CE54" s="75"/>
      <c r="CF54" s="75"/>
      <c r="CG54" s="75"/>
      <c r="CH54" s="75"/>
      <c r="CI54" s="75"/>
      <c r="CJ54" s="75"/>
      <c r="CK54" s="75"/>
      <c r="CL54" s="75"/>
      <c r="CM54" s="75"/>
      <c r="CN54" s="75"/>
      <c r="CO54" s="75"/>
      <c r="CP54" s="75"/>
      <c r="CQ54" s="75"/>
      <c r="CR54" s="75"/>
      <c r="CS54" s="75"/>
    </row>
    <row r="55" spans="1:97" s="3" customFormat="1" ht="15" customHeight="1">
      <c r="A55" s="107"/>
      <c r="B55" s="108"/>
      <c r="C55" s="228"/>
      <c r="D55" s="75"/>
      <c r="E55" s="75"/>
      <c r="F55" s="181"/>
      <c r="G55" s="75"/>
      <c r="H55" s="75"/>
      <c r="I55" s="75"/>
      <c r="J55" s="75"/>
      <c r="K55" s="75"/>
      <c r="L55" s="181"/>
      <c r="M55" s="181"/>
      <c r="N55" s="181"/>
      <c r="O55" s="75"/>
      <c r="P55" s="75"/>
      <c r="Q55" s="75"/>
      <c r="R55" s="75"/>
      <c r="S55" s="181"/>
      <c r="T55" s="75"/>
      <c r="U55" s="75"/>
      <c r="V55" s="75"/>
      <c r="W55" s="181"/>
      <c r="X55" s="181"/>
      <c r="Y55" s="75"/>
      <c r="Z55" s="75"/>
      <c r="AA55" s="75"/>
      <c r="AB55" s="75"/>
      <c r="AC55" s="75"/>
      <c r="AD55" s="75"/>
      <c r="AE55" s="75"/>
      <c r="AF55" s="181"/>
      <c r="AG55" s="75"/>
      <c r="AH55" s="75"/>
      <c r="AI55" s="75"/>
      <c r="AJ55" s="75"/>
      <c r="AK55" s="80"/>
      <c r="AL55" s="157"/>
      <c r="AM55" s="75"/>
      <c r="AN55" s="75"/>
      <c r="AO55" s="75"/>
      <c r="AP55" s="75"/>
      <c r="AQ55" s="75"/>
      <c r="AR55" s="75"/>
      <c r="AS55" s="75"/>
      <c r="AT55" s="75"/>
      <c r="AU55" s="75"/>
      <c r="AV55" s="75"/>
      <c r="AW55" s="75"/>
      <c r="AX55" s="75"/>
      <c r="AY55" s="75"/>
      <c r="AZ55" s="80"/>
      <c r="BA55" s="75"/>
      <c r="BB55" s="75"/>
      <c r="BC55" s="75"/>
      <c r="BD55" s="75"/>
      <c r="BE55" s="75"/>
      <c r="BF55" s="80"/>
      <c r="BG55" s="75"/>
      <c r="BH55" s="75"/>
      <c r="BI55" s="75"/>
      <c r="BJ55" s="75"/>
      <c r="BK55" s="75"/>
      <c r="BL55" s="75"/>
      <c r="BM55" s="75"/>
      <c r="BN55" s="75"/>
      <c r="BO55" s="75"/>
      <c r="BP55" s="75"/>
      <c r="BQ55" s="75"/>
      <c r="BR55" s="75"/>
      <c r="BS55" s="157"/>
      <c r="BT55" s="75"/>
      <c r="BU55" s="75"/>
      <c r="BV55" s="75"/>
      <c r="BW55" s="75"/>
      <c r="BX55" s="75"/>
      <c r="BY55" s="75"/>
      <c r="BZ55" s="75"/>
      <c r="CA55" s="75"/>
      <c r="CB55" s="75"/>
      <c r="CC55" s="181"/>
      <c r="CD55" s="75"/>
      <c r="CE55" s="75"/>
      <c r="CF55" s="75"/>
      <c r="CG55" s="75"/>
      <c r="CH55" s="75"/>
      <c r="CI55" s="75"/>
      <c r="CJ55" s="75"/>
      <c r="CK55" s="75"/>
      <c r="CL55" s="75"/>
      <c r="CM55" s="75"/>
      <c r="CN55" s="75"/>
      <c r="CO55" s="75"/>
      <c r="CP55" s="75"/>
      <c r="CQ55" s="75"/>
      <c r="CR55" s="75"/>
      <c r="CS55" s="75"/>
    </row>
    <row r="56" spans="1:97" s="3" customFormat="1" ht="15" customHeight="1">
      <c r="A56" s="107"/>
      <c r="B56" s="108"/>
      <c r="C56" s="109"/>
      <c r="D56" s="75"/>
      <c r="E56" s="75"/>
      <c r="F56" s="181"/>
      <c r="G56" s="75"/>
      <c r="H56" s="75"/>
      <c r="I56" s="75"/>
      <c r="J56" s="75"/>
      <c r="K56" s="75"/>
      <c r="L56" s="181"/>
      <c r="M56" s="181"/>
      <c r="N56" s="181"/>
      <c r="O56" s="75"/>
      <c r="P56" s="75"/>
      <c r="Q56" s="75"/>
      <c r="R56" s="75"/>
      <c r="S56" s="181"/>
      <c r="T56" s="75"/>
      <c r="U56" s="75"/>
      <c r="V56" s="75"/>
      <c r="W56" s="181"/>
      <c r="X56" s="181"/>
      <c r="Y56" s="75"/>
      <c r="Z56" s="75"/>
      <c r="AA56" s="80"/>
      <c r="AB56" s="75"/>
      <c r="AC56" s="75"/>
      <c r="AD56" s="75"/>
      <c r="AE56" s="75"/>
      <c r="AF56" s="181"/>
      <c r="AG56" s="75"/>
      <c r="AH56" s="75"/>
      <c r="AI56" s="75"/>
      <c r="AJ56" s="75"/>
      <c r="AK56" s="75"/>
      <c r="AL56" s="157"/>
      <c r="AM56" s="75"/>
      <c r="AN56" s="75"/>
      <c r="AO56" s="75"/>
      <c r="AP56" s="75"/>
      <c r="AQ56" s="75"/>
      <c r="AR56" s="75"/>
      <c r="AS56" s="75"/>
      <c r="AT56" s="75"/>
      <c r="AU56" s="75"/>
      <c r="AV56" s="75"/>
      <c r="AW56" s="75"/>
      <c r="AX56" s="75"/>
      <c r="AY56" s="75"/>
      <c r="AZ56" s="75"/>
      <c r="BA56" s="75"/>
      <c r="BB56" s="75"/>
      <c r="BC56" s="75"/>
      <c r="BD56" s="75"/>
      <c r="BE56" s="75"/>
      <c r="BF56" s="80"/>
      <c r="BG56" s="75"/>
      <c r="BH56" s="75"/>
      <c r="BI56" s="75"/>
      <c r="BJ56" s="75"/>
      <c r="BK56" s="75"/>
      <c r="BL56" s="75"/>
      <c r="BM56" s="75"/>
      <c r="BN56" s="75"/>
      <c r="BO56" s="75"/>
      <c r="BP56" s="75"/>
      <c r="BQ56" s="75"/>
      <c r="BR56" s="75"/>
      <c r="BS56" s="157"/>
      <c r="BT56" s="75"/>
      <c r="BU56" s="75"/>
      <c r="BV56" s="75"/>
      <c r="BW56" s="75"/>
      <c r="BX56" s="75"/>
      <c r="BY56" s="75"/>
      <c r="BZ56" s="75"/>
      <c r="CA56" s="75"/>
      <c r="CB56" s="75"/>
      <c r="CC56" s="181"/>
      <c r="CD56" s="75"/>
      <c r="CE56" s="75"/>
      <c r="CF56" s="75"/>
      <c r="CG56" s="75"/>
      <c r="CH56" s="75"/>
      <c r="CI56" s="75"/>
      <c r="CJ56" s="75"/>
      <c r="CK56" s="75"/>
      <c r="CL56" s="75"/>
      <c r="CM56" s="75"/>
      <c r="CN56" s="75"/>
      <c r="CO56" s="75"/>
      <c r="CP56" s="75"/>
      <c r="CQ56" s="75"/>
      <c r="CR56" s="75"/>
      <c r="CS56" s="75"/>
    </row>
    <row r="57" spans="1:97" ht="15" customHeight="1">
      <c r="A57" s="107"/>
      <c r="B57" s="108"/>
      <c r="C57" s="228"/>
      <c r="D57" s="74"/>
      <c r="E57" s="74"/>
      <c r="G57" s="74"/>
      <c r="H57" s="74"/>
      <c r="I57" s="74"/>
      <c r="J57" s="74"/>
      <c r="K57" s="74"/>
      <c r="O57" s="74"/>
      <c r="P57" s="74"/>
      <c r="Q57" s="74"/>
      <c r="R57" s="74"/>
      <c r="T57" s="74"/>
      <c r="U57" s="74"/>
      <c r="V57" s="74"/>
      <c r="Y57" s="74"/>
      <c r="Z57" s="74"/>
      <c r="AA57" s="74"/>
      <c r="AB57" s="74"/>
      <c r="AC57" s="74"/>
      <c r="AD57" s="74"/>
      <c r="AE57" s="74"/>
      <c r="AG57" s="74"/>
      <c r="AH57" s="74"/>
      <c r="AI57" s="74"/>
      <c r="AJ57" s="74"/>
      <c r="AK57" s="74"/>
      <c r="AL57" s="157"/>
      <c r="AM57" s="74"/>
      <c r="AN57" s="74"/>
      <c r="AO57" s="74"/>
      <c r="AP57" s="74"/>
      <c r="AQ57" s="74"/>
      <c r="AR57" s="74"/>
      <c r="AS57" s="74"/>
      <c r="AT57" s="74"/>
      <c r="AU57" s="74"/>
      <c r="AV57" s="74"/>
      <c r="AW57" s="74"/>
      <c r="AX57" s="74"/>
      <c r="AY57" s="74"/>
      <c r="AZ57" s="74"/>
      <c r="BA57" s="74"/>
      <c r="BB57" s="74"/>
      <c r="BC57" s="74"/>
      <c r="BD57" s="74"/>
      <c r="BE57" s="74"/>
      <c r="BF57" s="80"/>
      <c r="BG57" s="74"/>
      <c r="BH57" s="74"/>
      <c r="BI57" s="74"/>
      <c r="BJ57" s="74"/>
      <c r="BK57" s="74"/>
      <c r="BL57" s="74"/>
      <c r="BM57" s="74"/>
      <c r="BN57" s="74"/>
      <c r="BO57" s="74"/>
      <c r="BP57" s="74"/>
      <c r="BQ57" s="74"/>
      <c r="BR57" s="74"/>
      <c r="BS57" s="157"/>
      <c r="BT57" s="74"/>
      <c r="BU57" s="74"/>
      <c r="BV57" s="74"/>
      <c r="BW57" s="74"/>
      <c r="BX57" s="74"/>
      <c r="BY57" s="74"/>
      <c r="BZ57" s="74"/>
      <c r="CA57" s="74"/>
      <c r="CB57" s="74"/>
      <c r="CD57" s="74"/>
      <c r="CE57" s="74"/>
      <c r="CF57" s="74"/>
      <c r="CG57" s="74"/>
      <c r="CH57" s="74"/>
      <c r="CI57" s="74"/>
      <c r="CJ57" s="74"/>
      <c r="CK57" s="74"/>
      <c r="CL57" s="74"/>
      <c r="CM57" s="74"/>
      <c r="CN57" s="74"/>
      <c r="CO57" s="74"/>
      <c r="CP57" s="74"/>
      <c r="CQ57" s="74"/>
      <c r="CR57" s="74"/>
      <c r="CS57" s="74"/>
    </row>
    <row r="58" spans="1:97" ht="15" customHeight="1">
      <c r="A58" s="107"/>
      <c r="B58" s="108"/>
      <c r="C58" s="228"/>
      <c r="D58" s="74"/>
      <c r="E58" s="74"/>
      <c r="G58" s="74"/>
      <c r="H58" s="74"/>
      <c r="I58" s="74"/>
      <c r="J58" s="74"/>
      <c r="K58" s="74"/>
      <c r="O58" s="74"/>
      <c r="P58" s="74"/>
      <c r="Q58" s="74"/>
      <c r="R58" s="74"/>
      <c r="T58" s="74"/>
      <c r="U58" s="74"/>
      <c r="V58" s="74"/>
      <c r="Y58" s="74"/>
      <c r="Z58" s="74"/>
      <c r="AA58" s="74"/>
      <c r="AB58" s="74"/>
      <c r="AC58" s="74"/>
      <c r="AD58" s="74"/>
      <c r="AE58" s="74"/>
      <c r="AG58" s="74"/>
      <c r="AH58" s="74"/>
      <c r="AI58" s="74"/>
      <c r="AJ58" s="74"/>
      <c r="AK58" s="74"/>
      <c r="AL58" s="157"/>
      <c r="AM58" s="74"/>
      <c r="AN58" s="74"/>
      <c r="AO58" s="74"/>
      <c r="AP58" s="74"/>
      <c r="AQ58" s="74"/>
      <c r="AR58" s="74"/>
      <c r="AS58" s="74"/>
      <c r="AT58" s="74"/>
      <c r="AU58" s="74"/>
      <c r="AV58" s="74"/>
      <c r="AW58" s="74"/>
      <c r="AX58" s="74"/>
      <c r="AY58" s="74"/>
      <c r="AZ58" s="74"/>
      <c r="BA58" s="74"/>
      <c r="BB58" s="74"/>
      <c r="BC58" s="74"/>
      <c r="BD58" s="74"/>
      <c r="BE58" s="74"/>
      <c r="BF58" s="80"/>
      <c r="BG58" s="74"/>
      <c r="BH58" s="74"/>
      <c r="BI58" s="74"/>
      <c r="BJ58" s="74"/>
      <c r="BK58" s="74"/>
      <c r="BL58" s="74"/>
      <c r="BM58" s="74"/>
      <c r="BN58" s="74"/>
      <c r="BO58" s="74"/>
      <c r="BP58" s="74"/>
      <c r="BQ58" s="74"/>
      <c r="BR58" s="74"/>
      <c r="BS58" s="157"/>
      <c r="BT58" s="74"/>
      <c r="BU58" s="74"/>
      <c r="BV58" s="74"/>
      <c r="BW58" s="74"/>
      <c r="BX58" s="74"/>
      <c r="BY58" s="74"/>
      <c r="BZ58" s="74"/>
      <c r="CA58" s="74"/>
      <c r="CB58" s="74"/>
      <c r="CD58" s="74"/>
      <c r="CE58" s="74"/>
      <c r="CF58" s="74"/>
      <c r="CG58" s="74"/>
      <c r="CH58" s="74"/>
      <c r="CI58" s="74"/>
      <c r="CJ58" s="74"/>
      <c r="CK58" s="74"/>
      <c r="CL58" s="74"/>
      <c r="CM58" s="74"/>
      <c r="CN58" s="74"/>
      <c r="CO58" s="74"/>
      <c r="CP58" s="74"/>
      <c r="CQ58" s="74"/>
      <c r="CR58" s="74"/>
      <c r="CS58" s="74"/>
    </row>
    <row r="59" spans="1:97" ht="15" customHeight="1">
      <c r="A59" s="258"/>
      <c r="B59" s="108"/>
      <c r="C59" s="228"/>
      <c r="D59" s="81"/>
      <c r="E59" s="81"/>
      <c r="F59" s="183"/>
      <c r="G59" s="81"/>
      <c r="H59" s="81"/>
      <c r="I59" s="81"/>
      <c r="J59" s="81"/>
      <c r="K59" s="81"/>
      <c r="L59" s="183"/>
      <c r="M59" s="183"/>
      <c r="N59" s="183"/>
      <c r="O59" s="81"/>
      <c r="P59" s="81"/>
      <c r="Q59" s="81"/>
      <c r="R59" s="81"/>
      <c r="S59" s="183"/>
      <c r="T59" s="81"/>
      <c r="U59" s="81"/>
      <c r="V59" s="81"/>
      <c r="W59" s="183"/>
      <c r="X59" s="183"/>
      <c r="Y59" s="81"/>
      <c r="Z59" s="81"/>
      <c r="AA59" s="81"/>
      <c r="AB59" s="81"/>
      <c r="AC59" s="81"/>
      <c r="AD59" s="81"/>
      <c r="AE59" s="81"/>
      <c r="AF59" s="183"/>
      <c r="AG59" s="81"/>
      <c r="AH59" s="81"/>
      <c r="AI59" s="81"/>
      <c r="AJ59" s="81"/>
      <c r="AK59" s="81"/>
      <c r="AL59" s="157"/>
      <c r="AM59" s="81"/>
      <c r="AN59" s="81"/>
      <c r="AO59" s="81"/>
      <c r="AP59" s="81"/>
      <c r="AQ59" s="81"/>
      <c r="AR59" s="81"/>
      <c r="AS59" s="81"/>
      <c r="AT59" s="81"/>
      <c r="AU59" s="81"/>
      <c r="AV59" s="81"/>
      <c r="AW59" s="81"/>
      <c r="AX59" s="81"/>
      <c r="AY59" s="81"/>
      <c r="AZ59" s="81"/>
      <c r="BA59" s="81"/>
      <c r="BB59" s="81"/>
      <c r="BC59" s="81"/>
      <c r="BD59" s="81"/>
      <c r="BE59" s="81"/>
      <c r="BF59" s="81"/>
      <c r="BG59" s="81"/>
      <c r="BH59" s="81"/>
      <c r="BI59" s="81"/>
      <c r="BJ59" s="81"/>
      <c r="BK59" s="81"/>
      <c r="BL59" s="81"/>
      <c r="BM59" s="81"/>
      <c r="BN59" s="81"/>
      <c r="BO59" s="81"/>
      <c r="BP59" s="81"/>
      <c r="BQ59" s="81"/>
      <c r="BR59" s="81"/>
      <c r="BS59" s="183"/>
      <c r="BT59" s="81"/>
      <c r="BU59" s="2"/>
      <c r="BV59" s="2"/>
      <c r="BW59" s="2"/>
      <c r="BX59" s="2"/>
      <c r="BY59" s="2"/>
      <c r="BZ59" s="2"/>
      <c r="CA59" s="2"/>
      <c r="CB59" s="2"/>
      <c r="CD59" s="2"/>
    </row>
    <row r="60" spans="1:97" ht="15" customHeight="1">
      <c r="B60" s="108"/>
      <c r="C60" s="228"/>
      <c r="D60" s="74"/>
      <c r="E60" s="74"/>
      <c r="G60" s="74"/>
      <c r="H60" s="74"/>
      <c r="I60" s="74"/>
      <c r="J60" s="74"/>
      <c r="K60" s="74"/>
      <c r="O60" s="74"/>
      <c r="P60" s="74"/>
      <c r="Q60" s="74"/>
      <c r="R60" s="74"/>
      <c r="T60" s="74"/>
      <c r="U60" s="74"/>
      <c r="V60" s="74"/>
      <c r="Y60" s="74"/>
      <c r="Z60" s="74"/>
      <c r="AA60" s="74"/>
      <c r="AB60" s="74"/>
      <c r="AC60" s="74"/>
      <c r="AD60" s="74"/>
      <c r="AE60" s="74"/>
      <c r="AG60" s="74"/>
      <c r="AH60" s="74"/>
      <c r="AI60" s="74"/>
      <c r="AJ60" s="74"/>
      <c r="AK60" s="74"/>
      <c r="AL60" s="157"/>
      <c r="AM60" s="74"/>
      <c r="AN60" s="74"/>
      <c r="AO60" s="74"/>
      <c r="AP60" s="74"/>
      <c r="AQ60" s="74"/>
      <c r="AR60" s="74"/>
      <c r="AS60" s="74"/>
      <c r="AT60" s="74"/>
      <c r="AU60" s="74"/>
      <c r="AV60" s="74"/>
      <c r="AW60" s="74"/>
      <c r="AX60" s="74"/>
      <c r="AY60" s="74"/>
      <c r="AZ60" s="74"/>
      <c r="BA60" s="74"/>
      <c r="BB60" s="74"/>
      <c r="BC60" s="74"/>
      <c r="BD60" s="74"/>
      <c r="BE60" s="74"/>
      <c r="BF60" s="80"/>
      <c r="BG60" s="74"/>
      <c r="BH60" s="74"/>
      <c r="BI60" s="74"/>
      <c r="BJ60" s="74"/>
      <c r="BK60" s="74"/>
      <c r="BL60" s="74"/>
      <c r="BM60" s="74"/>
      <c r="BN60" s="74"/>
      <c r="BO60" s="74"/>
      <c r="BP60" s="74"/>
      <c r="BQ60" s="74"/>
      <c r="BR60" s="74"/>
      <c r="BS60" s="157"/>
      <c r="BT60" s="74"/>
      <c r="BU60" s="74"/>
      <c r="BV60" s="74"/>
      <c r="BW60" s="74"/>
      <c r="BX60" s="74"/>
      <c r="BY60" s="74"/>
      <c r="BZ60" s="74"/>
      <c r="CA60" s="74"/>
      <c r="CB60" s="74"/>
      <c r="CD60" s="74"/>
      <c r="CE60" s="74"/>
      <c r="CF60" s="74"/>
      <c r="CG60" s="74"/>
      <c r="CH60" s="74"/>
      <c r="CI60" s="74"/>
      <c r="CJ60" s="74"/>
      <c r="CK60" s="74"/>
      <c r="CL60" s="74"/>
      <c r="CM60" s="74"/>
      <c r="CN60" s="74"/>
      <c r="CO60" s="74"/>
      <c r="CP60" s="74"/>
      <c r="CQ60" s="74"/>
      <c r="CR60" s="74"/>
      <c r="CS60" s="74"/>
    </row>
    <row r="61" spans="1:97" ht="15" customHeight="1">
      <c r="A61" s="107"/>
      <c r="B61" s="108"/>
      <c r="C61" s="109"/>
      <c r="D61" s="74"/>
      <c r="E61" s="74"/>
      <c r="G61" s="74"/>
      <c r="H61" s="74"/>
      <c r="I61" s="74"/>
      <c r="J61" s="74"/>
      <c r="K61" s="74"/>
      <c r="O61" s="74"/>
      <c r="P61" s="74"/>
      <c r="Q61" s="74"/>
      <c r="R61" s="74"/>
      <c r="T61" s="74"/>
      <c r="U61" s="74"/>
      <c r="V61" s="74"/>
      <c r="Y61" s="74"/>
      <c r="Z61" s="74"/>
      <c r="AA61" s="74"/>
      <c r="AB61" s="74"/>
      <c r="AC61" s="74"/>
      <c r="AD61" s="74"/>
      <c r="AE61" s="74"/>
      <c r="AG61" s="74"/>
      <c r="AH61" s="74"/>
      <c r="AI61" s="74"/>
      <c r="AJ61" s="74"/>
      <c r="AK61" s="74"/>
      <c r="AL61" s="157"/>
      <c r="AM61" s="74"/>
      <c r="AN61" s="74"/>
      <c r="AO61" s="74"/>
      <c r="AP61" s="74"/>
      <c r="AQ61" s="74"/>
      <c r="AR61" s="74"/>
      <c r="AS61" s="74"/>
      <c r="AT61" s="74"/>
      <c r="AU61" s="74"/>
      <c r="AV61" s="74"/>
      <c r="AW61" s="74"/>
      <c r="AX61" s="74"/>
      <c r="AY61" s="74"/>
      <c r="AZ61" s="74"/>
      <c r="BA61" s="74"/>
      <c r="BB61" s="74"/>
      <c r="BC61" s="74"/>
      <c r="BD61" s="74"/>
      <c r="BE61" s="74"/>
      <c r="BF61" s="74"/>
      <c r="BG61" s="74"/>
      <c r="BH61" s="74"/>
      <c r="BI61" s="74"/>
      <c r="BJ61" s="74"/>
      <c r="BK61" s="74"/>
      <c r="BL61" s="74"/>
      <c r="BM61" s="74"/>
      <c r="BN61" s="74"/>
      <c r="BO61" s="74"/>
      <c r="BP61" s="74"/>
      <c r="BQ61" s="74"/>
      <c r="BR61" s="74"/>
      <c r="BS61" s="157"/>
      <c r="BT61" s="74"/>
      <c r="BU61" s="74"/>
      <c r="BV61" s="74"/>
      <c r="BW61" s="74"/>
      <c r="BX61" s="74"/>
      <c r="BY61" s="74"/>
      <c r="BZ61" s="74"/>
      <c r="CA61" s="74"/>
      <c r="CB61" s="74"/>
      <c r="CD61" s="74"/>
      <c r="CE61" s="74"/>
      <c r="CF61" s="74"/>
      <c r="CG61" s="74"/>
      <c r="CH61" s="74"/>
      <c r="CI61" s="74"/>
      <c r="CJ61" s="74"/>
      <c r="CK61" s="74"/>
      <c r="CL61" s="74"/>
      <c r="CM61" s="74"/>
      <c r="CN61" s="74"/>
      <c r="CO61" s="74"/>
      <c r="CP61" s="74"/>
      <c r="CQ61" s="74"/>
      <c r="CR61" s="74"/>
      <c r="CS61" s="74"/>
    </row>
    <row r="62" spans="1:97" ht="15" customHeight="1">
      <c r="B62" s="108"/>
      <c r="C62" s="109"/>
      <c r="D62" s="74"/>
      <c r="E62" s="74"/>
      <c r="G62" s="74"/>
      <c r="H62" s="74"/>
      <c r="I62" s="74"/>
      <c r="J62" s="74"/>
      <c r="K62" s="74"/>
      <c r="O62" s="74"/>
      <c r="P62" s="74"/>
      <c r="Q62" s="74"/>
      <c r="R62" s="74"/>
      <c r="T62" s="74"/>
      <c r="U62" s="74"/>
      <c r="V62" s="74"/>
      <c r="Y62" s="74"/>
      <c r="Z62" s="74"/>
      <c r="AA62" s="74"/>
      <c r="AB62" s="74"/>
      <c r="AC62" s="74"/>
      <c r="AD62" s="74"/>
      <c r="AE62" s="74"/>
      <c r="AG62" s="74"/>
      <c r="AH62" s="74"/>
      <c r="AI62" s="74"/>
      <c r="AJ62" s="74"/>
      <c r="AK62" s="74"/>
      <c r="AL62" s="157"/>
      <c r="AM62" s="74"/>
      <c r="AN62" s="74"/>
      <c r="AO62" s="74"/>
      <c r="AP62" s="74"/>
      <c r="AQ62" s="74"/>
      <c r="AR62" s="74"/>
      <c r="AS62" s="74"/>
      <c r="AT62" s="74"/>
      <c r="AU62" s="74"/>
      <c r="AV62" s="74"/>
      <c r="AW62" s="74"/>
      <c r="AX62" s="74"/>
      <c r="AY62" s="74"/>
      <c r="AZ62" s="74"/>
      <c r="BA62" s="74"/>
      <c r="BB62" s="74"/>
      <c r="BC62" s="74"/>
      <c r="BD62" s="74"/>
      <c r="BE62" s="74"/>
      <c r="BF62" s="74"/>
      <c r="BG62" s="74"/>
      <c r="BH62" s="74"/>
      <c r="BI62" s="74"/>
      <c r="BJ62" s="74"/>
      <c r="BK62" s="74"/>
      <c r="BL62" s="74"/>
      <c r="BM62" s="74"/>
      <c r="BN62" s="74"/>
      <c r="BO62" s="74"/>
      <c r="BP62" s="74"/>
      <c r="BQ62" s="74"/>
      <c r="BR62" s="74"/>
      <c r="BS62" s="157"/>
      <c r="BT62" s="74"/>
      <c r="BU62" s="74"/>
      <c r="BV62" s="74"/>
      <c r="BW62" s="74"/>
      <c r="BX62" s="74"/>
      <c r="BY62" s="74"/>
      <c r="BZ62" s="74"/>
      <c r="CA62" s="74"/>
      <c r="CB62" s="74"/>
      <c r="CD62" s="74"/>
      <c r="CE62" s="74"/>
      <c r="CF62" s="74"/>
      <c r="CG62" s="74"/>
      <c r="CH62" s="74"/>
      <c r="CI62" s="74"/>
      <c r="CJ62" s="74"/>
      <c r="CK62" s="74"/>
      <c r="CL62" s="74"/>
      <c r="CM62" s="74"/>
      <c r="CN62" s="74"/>
      <c r="CO62" s="74"/>
      <c r="CP62" s="74"/>
      <c r="CQ62" s="74"/>
      <c r="CR62" s="74"/>
      <c r="CS62" s="74"/>
    </row>
    <row r="63" spans="1:97" ht="15" customHeight="1">
      <c r="A63" s="107"/>
      <c r="B63" s="108"/>
      <c r="C63" s="109"/>
      <c r="D63" s="74"/>
      <c r="E63" s="74"/>
      <c r="G63" s="74"/>
      <c r="H63" s="74"/>
      <c r="I63" s="74"/>
      <c r="J63" s="74"/>
      <c r="K63" s="74"/>
      <c r="O63" s="74"/>
      <c r="P63" s="74"/>
      <c r="Q63" s="74"/>
      <c r="R63" s="74"/>
      <c r="T63" s="74"/>
      <c r="U63" s="74"/>
      <c r="V63" s="74"/>
      <c r="Y63" s="74"/>
      <c r="Z63" s="74"/>
      <c r="AA63" s="74"/>
      <c r="AB63" s="74"/>
      <c r="AC63" s="74"/>
      <c r="AD63" s="74"/>
      <c r="AE63" s="74"/>
      <c r="AG63" s="74"/>
      <c r="AH63" s="74"/>
      <c r="AI63" s="74"/>
      <c r="AJ63" s="74"/>
      <c r="AK63" s="74"/>
      <c r="AL63" s="157"/>
      <c r="AM63" s="74"/>
      <c r="AN63" s="74"/>
      <c r="AO63" s="74"/>
      <c r="AP63" s="74"/>
      <c r="AQ63" s="74"/>
      <c r="AR63" s="74"/>
      <c r="AS63" s="74"/>
      <c r="AT63" s="74"/>
      <c r="AU63" s="74"/>
      <c r="AV63" s="74"/>
      <c r="AW63" s="74"/>
      <c r="AX63" s="74"/>
      <c r="AY63" s="74"/>
      <c r="AZ63" s="74"/>
      <c r="BA63" s="74"/>
      <c r="BB63" s="74"/>
      <c r="BC63" s="74"/>
      <c r="BD63" s="74"/>
      <c r="BE63" s="74"/>
      <c r="BF63" s="74"/>
      <c r="BG63" s="74"/>
      <c r="BH63" s="74"/>
      <c r="BI63" s="74"/>
      <c r="BJ63" s="74"/>
      <c r="BK63" s="74"/>
      <c r="BL63" s="74"/>
      <c r="BM63" s="74"/>
      <c r="BN63" s="74"/>
      <c r="BO63" s="74"/>
      <c r="BP63" s="74"/>
      <c r="BQ63" s="74"/>
      <c r="BR63" s="74"/>
      <c r="BS63" s="157"/>
      <c r="BT63" s="74"/>
      <c r="BU63" s="74"/>
      <c r="BV63" s="74"/>
      <c r="BW63" s="74"/>
      <c r="BX63" s="74"/>
      <c r="BY63" s="74"/>
      <c r="BZ63" s="74"/>
      <c r="CA63" s="74"/>
      <c r="CB63" s="74"/>
      <c r="CD63" s="74"/>
      <c r="CE63" s="74"/>
      <c r="CF63" s="74"/>
      <c r="CG63" s="74"/>
      <c r="CH63" s="74"/>
      <c r="CI63" s="74"/>
      <c r="CJ63" s="74"/>
      <c r="CK63" s="74"/>
      <c r="CL63" s="74"/>
      <c r="CM63" s="74"/>
      <c r="CN63" s="74"/>
      <c r="CO63" s="74"/>
      <c r="CP63" s="74"/>
      <c r="CQ63" s="74"/>
      <c r="CR63" s="74"/>
      <c r="CS63" s="74"/>
    </row>
    <row r="64" spans="1:97" ht="15" customHeight="1">
      <c r="B64" s="108"/>
      <c r="C64" s="109"/>
      <c r="D64" s="74"/>
      <c r="E64" s="74"/>
      <c r="G64" s="74"/>
      <c r="H64" s="74"/>
      <c r="I64" s="74"/>
      <c r="J64" s="74"/>
      <c r="K64" s="74"/>
      <c r="O64" s="74"/>
      <c r="P64" s="74"/>
      <c r="Q64" s="74"/>
      <c r="R64" s="74"/>
      <c r="T64" s="74"/>
      <c r="U64" s="74"/>
      <c r="V64" s="74"/>
      <c r="Y64" s="74"/>
      <c r="Z64" s="74"/>
      <c r="AA64" s="74"/>
      <c r="AB64" s="74"/>
      <c r="AC64" s="74"/>
      <c r="AD64" s="74"/>
      <c r="AE64" s="74"/>
      <c r="AG64" s="74"/>
      <c r="AH64" s="74"/>
      <c r="AI64" s="74"/>
      <c r="AJ64" s="74"/>
      <c r="AK64" s="74"/>
      <c r="AL64" s="157"/>
      <c r="AM64" s="74"/>
      <c r="AN64" s="74"/>
      <c r="AO64" s="74"/>
      <c r="AP64" s="74"/>
      <c r="AQ64" s="74"/>
      <c r="AR64" s="74"/>
      <c r="AS64" s="74"/>
      <c r="AT64" s="74"/>
      <c r="AU64" s="74"/>
      <c r="AV64" s="74"/>
      <c r="AW64" s="74"/>
      <c r="AX64" s="74"/>
      <c r="AY64" s="74"/>
      <c r="AZ64" s="74"/>
      <c r="BA64" s="74"/>
      <c r="BB64" s="74"/>
      <c r="BC64" s="74"/>
      <c r="BD64" s="74"/>
      <c r="BE64" s="74"/>
      <c r="BF64" s="74"/>
      <c r="BG64" s="74"/>
      <c r="BH64" s="74"/>
      <c r="BI64" s="74"/>
      <c r="BJ64" s="74"/>
      <c r="BK64" s="74"/>
      <c r="BL64" s="74"/>
      <c r="BM64" s="74"/>
      <c r="BN64" s="74"/>
      <c r="BO64" s="74"/>
      <c r="BP64" s="74"/>
      <c r="BQ64" s="74"/>
      <c r="BR64" s="74"/>
      <c r="BS64" s="157"/>
      <c r="BT64" s="74"/>
      <c r="BU64" s="74"/>
      <c r="BV64" s="74"/>
      <c r="BW64" s="74"/>
      <c r="BX64" s="74"/>
      <c r="BY64" s="74"/>
      <c r="BZ64" s="74"/>
      <c r="CA64" s="74"/>
      <c r="CB64" s="74"/>
      <c r="CD64" s="74"/>
      <c r="CE64" s="74"/>
      <c r="CF64" s="74"/>
      <c r="CG64" s="74"/>
      <c r="CH64" s="74"/>
      <c r="CI64" s="74"/>
      <c r="CJ64" s="74"/>
      <c r="CK64" s="74"/>
      <c r="CL64" s="74"/>
      <c r="CM64" s="74"/>
      <c r="CN64" s="74"/>
      <c r="CO64" s="74"/>
      <c r="CP64" s="74"/>
      <c r="CQ64" s="74"/>
      <c r="CR64" s="74"/>
      <c r="CS64" s="74"/>
    </row>
    <row r="65" spans="1:97" ht="15" customHeight="1">
      <c r="B65" s="108"/>
      <c r="C65" s="228"/>
      <c r="D65" s="74"/>
      <c r="E65" s="74"/>
      <c r="G65" s="74"/>
      <c r="H65" s="74"/>
      <c r="I65" s="74"/>
      <c r="J65" s="74"/>
      <c r="K65" s="74"/>
      <c r="O65" s="74"/>
      <c r="P65" s="74"/>
      <c r="Q65" s="74"/>
      <c r="R65" s="74"/>
      <c r="T65" s="74"/>
      <c r="U65" s="74"/>
      <c r="V65" s="74"/>
      <c r="Y65" s="74"/>
      <c r="Z65" s="74"/>
      <c r="AA65" s="74"/>
      <c r="AB65" s="74"/>
      <c r="AC65" s="74"/>
      <c r="AD65" s="74"/>
      <c r="AE65" s="74"/>
      <c r="AG65" s="74"/>
      <c r="AH65" s="74"/>
      <c r="AI65" s="74"/>
      <c r="AJ65" s="74"/>
      <c r="AK65" s="74"/>
      <c r="AL65" s="157"/>
      <c r="AM65" s="74"/>
      <c r="AN65" s="74"/>
      <c r="AO65" s="74"/>
      <c r="AP65" s="74"/>
      <c r="AQ65" s="74"/>
      <c r="AR65" s="74"/>
      <c r="AS65" s="74"/>
      <c r="AT65" s="74"/>
      <c r="AU65" s="74"/>
      <c r="AV65" s="74"/>
      <c r="AW65" s="74"/>
      <c r="AX65" s="74"/>
      <c r="AY65" s="74"/>
      <c r="AZ65" s="74"/>
      <c r="BA65" s="74"/>
      <c r="BB65" s="74"/>
      <c r="BC65" s="74"/>
      <c r="BD65" s="74"/>
      <c r="BE65" s="74"/>
      <c r="BF65" s="74"/>
      <c r="BG65" s="74"/>
      <c r="BH65" s="74"/>
      <c r="BI65" s="74"/>
      <c r="BJ65" s="74"/>
      <c r="BK65" s="74"/>
      <c r="BL65" s="74"/>
      <c r="BM65" s="74"/>
      <c r="BN65" s="74"/>
      <c r="BO65" s="74"/>
      <c r="BP65" s="74"/>
      <c r="BQ65" s="74"/>
      <c r="BR65" s="74"/>
      <c r="BS65" s="157"/>
      <c r="BT65" s="74"/>
      <c r="BU65" s="74"/>
      <c r="BV65" s="74"/>
      <c r="BW65" s="74"/>
      <c r="BX65" s="74"/>
      <c r="BY65" s="74"/>
      <c r="BZ65" s="74"/>
      <c r="CA65" s="74"/>
      <c r="CB65" s="74"/>
      <c r="CD65" s="74"/>
      <c r="CE65" s="74"/>
      <c r="CF65" s="74"/>
      <c r="CG65" s="74"/>
      <c r="CH65" s="74"/>
      <c r="CI65" s="74"/>
      <c r="CJ65" s="74"/>
      <c r="CK65" s="74"/>
      <c r="CL65" s="74"/>
      <c r="CM65" s="74"/>
      <c r="CN65" s="74"/>
      <c r="CO65" s="74"/>
      <c r="CP65" s="74"/>
      <c r="CQ65" s="74"/>
      <c r="CR65" s="74"/>
      <c r="CS65" s="74"/>
    </row>
    <row r="66" spans="1:97" s="2" customFormat="1" ht="15" customHeight="1">
      <c r="A66" s="82"/>
      <c r="B66" s="108"/>
      <c r="C66" s="3"/>
      <c r="F66" s="142"/>
      <c r="L66" s="142"/>
      <c r="M66" s="142"/>
      <c r="N66" s="142"/>
      <c r="S66" s="157"/>
      <c r="W66" s="142"/>
      <c r="X66" s="142"/>
      <c r="AF66" s="142"/>
      <c r="AL66" s="157"/>
      <c r="AM66" s="36"/>
      <c r="AN66" s="36"/>
      <c r="AO66" s="36"/>
      <c r="AP66" s="36"/>
      <c r="AQ66" s="36"/>
      <c r="AR66" s="36"/>
      <c r="AS66" s="36"/>
      <c r="AT66" s="36"/>
      <c r="AU66" s="36"/>
      <c r="AV66" s="36"/>
      <c r="AW66" s="36"/>
      <c r="AX66" s="36"/>
      <c r="AY66" s="36"/>
      <c r="AZ66" s="36"/>
      <c r="BA66" s="36"/>
      <c r="BB66" s="36"/>
      <c r="BC66" s="36"/>
      <c r="BD66" s="36"/>
      <c r="BE66" s="36"/>
      <c r="BF66" s="36"/>
      <c r="BG66" s="36"/>
      <c r="BH66" s="36"/>
      <c r="BI66" s="36"/>
      <c r="BJ66" s="36"/>
      <c r="BK66" s="36"/>
      <c r="BL66" s="36"/>
      <c r="BM66" s="36"/>
      <c r="BN66" s="36"/>
      <c r="BO66" s="36"/>
      <c r="BP66" s="36"/>
      <c r="BQ66" s="36"/>
      <c r="BR66" s="36"/>
      <c r="BS66" s="192"/>
      <c r="BT66" s="36"/>
      <c r="BU66" s="36"/>
      <c r="BV66" s="36"/>
      <c r="BW66" s="36"/>
      <c r="BX66" s="36"/>
      <c r="BY66" s="36"/>
      <c r="BZ66" s="36"/>
      <c r="CA66" s="36"/>
      <c r="CB66" s="36"/>
      <c r="CC66" s="192"/>
      <c r="CD66" s="36"/>
      <c r="CE66" s="36"/>
      <c r="CF66" s="36"/>
      <c r="CG66" s="36"/>
      <c r="CH66" s="36"/>
      <c r="CI66" s="36"/>
      <c r="CJ66" s="36"/>
      <c r="CK66" s="36"/>
      <c r="CL66" s="36"/>
      <c r="CM66" s="36"/>
      <c r="CN66" s="36"/>
      <c r="CO66" s="36"/>
      <c r="CP66" s="36"/>
      <c r="CQ66" s="36"/>
      <c r="CR66" s="36"/>
      <c r="CS66" s="36"/>
    </row>
    <row r="67" spans="1:97" s="2" customFormat="1" ht="18" thickBot="1">
      <c r="A67" s="208" t="s">
        <v>226</v>
      </c>
      <c r="B67" s="208"/>
      <c r="C67" s="1"/>
      <c r="D67" s="8">
        <f t="shared" ref="D67:AI67" si="0">SUM(D7:D66)</f>
        <v>0</v>
      </c>
      <c r="E67" s="8">
        <f t="shared" si="0"/>
        <v>0</v>
      </c>
      <c r="F67" s="189">
        <f t="shared" si="0"/>
        <v>0</v>
      </c>
      <c r="G67" s="8">
        <f t="shared" si="0"/>
        <v>0</v>
      </c>
      <c r="H67" s="8">
        <f t="shared" si="0"/>
        <v>166158</v>
      </c>
      <c r="I67" s="8">
        <f t="shared" si="0"/>
        <v>0</v>
      </c>
      <c r="J67" s="8">
        <f t="shared" si="0"/>
        <v>638818.11</v>
      </c>
      <c r="K67" s="8">
        <f t="shared" si="0"/>
        <v>0</v>
      </c>
      <c r="L67" s="189">
        <f t="shared" si="0"/>
        <v>0</v>
      </c>
      <c r="M67" s="189">
        <f t="shared" si="0"/>
        <v>0</v>
      </c>
      <c r="N67" s="189">
        <f t="shared" si="0"/>
        <v>0</v>
      </c>
      <c r="O67" s="8">
        <f t="shared" si="0"/>
        <v>0</v>
      </c>
      <c r="P67" s="8">
        <f t="shared" si="0"/>
        <v>0</v>
      </c>
      <c r="Q67" s="8">
        <f t="shared" si="0"/>
        <v>0</v>
      </c>
      <c r="R67" s="8">
        <f t="shared" si="0"/>
        <v>25475.7</v>
      </c>
      <c r="S67" s="189">
        <f t="shared" si="0"/>
        <v>0</v>
      </c>
      <c r="T67" s="8">
        <f t="shared" si="0"/>
        <v>0</v>
      </c>
      <c r="U67" s="8">
        <f t="shared" si="0"/>
        <v>0</v>
      </c>
      <c r="V67" s="8">
        <f t="shared" si="0"/>
        <v>0</v>
      </c>
      <c r="W67" s="189">
        <f t="shared" si="0"/>
        <v>0</v>
      </c>
      <c r="X67" s="189">
        <f t="shared" si="0"/>
        <v>41160</v>
      </c>
      <c r="Y67" s="8">
        <f t="shared" si="0"/>
        <v>0</v>
      </c>
      <c r="Z67" s="8">
        <f t="shared" si="0"/>
        <v>222291.58</v>
      </c>
      <c r="AA67" s="8">
        <f t="shared" si="0"/>
        <v>0</v>
      </c>
      <c r="AB67" s="8">
        <f t="shared" si="0"/>
        <v>0</v>
      </c>
      <c r="AC67" s="8">
        <f t="shared" si="0"/>
        <v>0</v>
      </c>
      <c r="AD67" s="8">
        <f t="shared" si="0"/>
        <v>0</v>
      </c>
      <c r="AE67" s="8">
        <f t="shared" si="0"/>
        <v>0</v>
      </c>
      <c r="AF67" s="189">
        <f t="shared" si="0"/>
        <v>0</v>
      </c>
      <c r="AG67" s="8">
        <f t="shared" si="0"/>
        <v>0</v>
      </c>
      <c r="AH67" s="8">
        <f t="shared" si="0"/>
        <v>0</v>
      </c>
      <c r="AI67" s="8">
        <f t="shared" si="0"/>
        <v>0</v>
      </c>
      <c r="AJ67" s="8">
        <f t="shared" ref="AJ67:BA67" si="1">SUM(AJ7:AJ66)</f>
        <v>0</v>
      </c>
      <c r="AK67" s="8">
        <f t="shared" si="1"/>
        <v>0</v>
      </c>
      <c r="AL67" s="8">
        <f t="shared" si="1"/>
        <v>299880</v>
      </c>
      <c r="AM67" s="8">
        <f t="shared" si="1"/>
        <v>0</v>
      </c>
      <c r="AN67" s="8">
        <f t="shared" si="1"/>
        <v>0</v>
      </c>
      <c r="AO67" s="8">
        <f t="shared" si="1"/>
        <v>0</v>
      </c>
      <c r="AP67" s="8">
        <f t="shared" si="1"/>
        <v>0</v>
      </c>
      <c r="AQ67" s="8">
        <f t="shared" si="1"/>
        <v>0</v>
      </c>
      <c r="AR67" s="8">
        <f t="shared" si="1"/>
        <v>0</v>
      </c>
      <c r="AS67" s="8">
        <f t="shared" si="1"/>
        <v>0</v>
      </c>
      <c r="AT67" s="8">
        <f t="shared" si="1"/>
        <v>0</v>
      </c>
      <c r="AU67" s="8">
        <f t="shared" si="1"/>
        <v>0</v>
      </c>
      <c r="AV67" s="8">
        <f t="shared" si="1"/>
        <v>0</v>
      </c>
      <c r="AW67" s="8">
        <f t="shared" si="1"/>
        <v>0</v>
      </c>
      <c r="AX67" s="8">
        <f t="shared" si="1"/>
        <v>0</v>
      </c>
      <c r="AY67" s="8">
        <f t="shared" si="1"/>
        <v>0</v>
      </c>
      <c r="AZ67" s="8">
        <f t="shared" si="1"/>
        <v>0</v>
      </c>
      <c r="BA67" s="8">
        <f t="shared" si="1"/>
        <v>0</v>
      </c>
      <c r="BB67" s="8"/>
      <c r="BC67" s="8">
        <f t="shared" ref="BC67:CS67" si="2">SUM(BC7:BC66)</f>
        <v>0</v>
      </c>
      <c r="BD67" s="8">
        <f t="shared" si="2"/>
        <v>0</v>
      </c>
      <c r="BE67" s="8">
        <f t="shared" si="2"/>
        <v>0</v>
      </c>
      <c r="BF67" s="8">
        <f t="shared" si="2"/>
        <v>0</v>
      </c>
      <c r="BG67" s="8">
        <f t="shared" si="2"/>
        <v>0</v>
      </c>
      <c r="BH67" s="8">
        <f t="shared" si="2"/>
        <v>0</v>
      </c>
      <c r="BI67" s="8">
        <f t="shared" si="2"/>
        <v>0</v>
      </c>
      <c r="BJ67" s="8">
        <f t="shared" si="2"/>
        <v>0</v>
      </c>
      <c r="BK67" s="8">
        <f t="shared" si="2"/>
        <v>0</v>
      </c>
      <c r="BL67" s="8">
        <f t="shared" si="2"/>
        <v>0</v>
      </c>
      <c r="BM67" s="8">
        <f t="shared" si="2"/>
        <v>0</v>
      </c>
      <c r="BN67" s="8">
        <f t="shared" si="2"/>
        <v>0</v>
      </c>
      <c r="BO67" s="8">
        <f t="shared" si="2"/>
        <v>0</v>
      </c>
      <c r="BP67" s="8">
        <f t="shared" si="2"/>
        <v>0</v>
      </c>
      <c r="BQ67" s="8">
        <f t="shared" si="2"/>
        <v>0</v>
      </c>
      <c r="BR67" s="8">
        <f t="shared" si="2"/>
        <v>0</v>
      </c>
      <c r="BS67" s="189">
        <f t="shared" si="2"/>
        <v>0</v>
      </c>
      <c r="BT67" s="8">
        <f t="shared" si="2"/>
        <v>0</v>
      </c>
      <c r="BU67" s="8">
        <f t="shared" si="2"/>
        <v>0</v>
      </c>
      <c r="BV67" s="8">
        <f t="shared" si="2"/>
        <v>0</v>
      </c>
      <c r="BW67" s="8">
        <f t="shared" si="2"/>
        <v>0</v>
      </c>
      <c r="BX67" s="8">
        <f t="shared" si="2"/>
        <v>0</v>
      </c>
      <c r="BY67" s="8">
        <f t="shared" si="2"/>
        <v>0</v>
      </c>
      <c r="BZ67" s="8">
        <f t="shared" si="2"/>
        <v>0</v>
      </c>
      <c r="CA67" s="8">
        <f t="shared" si="2"/>
        <v>0</v>
      </c>
      <c r="CB67" s="8">
        <f t="shared" si="2"/>
        <v>0</v>
      </c>
      <c r="CC67" s="189">
        <f t="shared" si="2"/>
        <v>0</v>
      </c>
      <c r="CD67" s="8">
        <f t="shared" si="2"/>
        <v>0</v>
      </c>
      <c r="CE67" s="8">
        <f t="shared" si="2"/>
        <v>0</v>
      </c>
      <c r="CF67" s="8">
        <f t="shared" si="2"/>
        <v>0</v>
      </c>
      <c r="CG67" s="8">
        <f t="shared" si="2"/>
        <v>0</v>
      </c>
      <c r="CH67" s="8">
        <f t="shared" si="2"/>
        <v>0</v>
      </c>
      <c r="CI67" s="8">
        <f t="shared" si="2"/>
        <v>0</v>
      </c>
      <c r="CJ67" s="8">
        <f t="shared" si="2"/>
        <v>0</v>
      </c>
      <c r="CK67" s="8">
        <f t="shared" si="2"/>
        <v>0</v>
      </c>
      <c r="CL67" s="8">
        <f t="shared" si="2"/>
        <v>0</v>
      </c>
      <c r="CM67" s="8">
        <f t="shared" si="2"/>
        <v>0</v>
      </c>
      <c r="CN67" s="8">
        <f t="shared" si="2"/>
        <v>0</v>
      </c>
      <c r="CO67" s="8">
        <f t="shared" si="2"/>
        <v>0</v>
      </c>
      <c r="CP67" s="8">
        <f t="shared" si="2"/>
        <v>0</v>
      </c>
      <c r="CQ67" s="8">
        <f t="shared" si="2"/>
        <v>0</v>
      </c>
      <c r="CR67" s="8">
        <f t="shared" si="2"/>
        <v>0</v>
      </c>
      <c r="CS67" s="8">
        <f t="shared" si="2"/>
        <v>0</v>
      </c>
    </row>
    <row r="68" spans="1:97" s="2" customFormat="1" ht="13.8" thickTop="1">
      <c r="A68" s="82"/>
      <c r="B68" s="14"/>
      <c r="C68" s="3"/>
      <c r="F68" s="142"/>
      <c r="L68" s="142"/>
      <c r="M68" s="142"/>
      <c r="N68" s="142"/>
      <c r="S68" s="142"/>
      <c r="W68" s="142"/>
      <c r="X68" s="142"/>
      <c r="AF68" s="142"/>
      <c r="AL68" s="157"/>
      <c r="BS68" s="142"/>
      <c r="CC68" s="142"/>
    </row>
    <row r="69" spans="1:97" s="2" customFormat="1">
      <c r="A69" s="82"/>
      <c r="B69" s="14"/>
      <c r="C69" s="3"/>
      <c r="D69" s="7"/>
      <c r="F69" s="142"/>
      <c r="L69" s="142"/>
      <c r="M69" s="142"/>
      <c r="N69" s="142"/>
      <c r="S69" s="142"/>
      <c r="W69" s="142"/>
      <c r="X69" s="142"/>
      <c r="AF69" s="142"/>
      <c r="AL69" s="157"/>
      <c r="BS69" s="142"/>
      <c r="CC69" s="142"/>
    </row>
    <row r="70" spans="1:97" s="2" customFormat="1">
      <c r="A70" s="82"/>
      <c r="B70" s="14"/>
      <c r="C70" s="3"/>
      <c r="D70" s="7"/>
      <c r="F70" s="142"/>
      <c r="L70" s="142"/>
      <c r="M70" s="142"/>
      <c r="N70" s="142"/>
      <c r="S70" s="142"/>
      <c r="W70" s="142"/>
      <c r="X70" s="142"/>
      <c r="AF70" s="142"/>
      <c r="AL70" s="157"/>
      <c r="BS70" s="142"/>
      <c r="CC70" s="142"/>
    </row>
    <row r="71" spans="1:97" s="2" customFormat="1">
      <c r="A71" s="82"/>
      <c r="B71" s="14"/>
      <c r="C71" s="3"/>
      <c r="D71" s="7"/>
      <c r="F71" s="142"/>
      <c r="L71" s="142"/>
      <c r="M71" s="142"/>
      <c r="N71" s="142"/>
      <c r="S71" s="142"/>
      <c r="W71" s="142"/>
      <c r="X71" s="142"/>
      <c r="AF71" s="142"/>
      <c r="AL71" s="157"/>
      <c r="BS71" s="142"/>
      <c r="CC71" s="142"/>
    </row>
    <row r="72" spans="1:97" s="2" customFormat="1">
      <c r="A72" s="82"/>
      <c r="B72" s="14"/>
      <c r="C72" s="3"/>
      <c r="D72" s="7"/>
      <c r="F72" s="142"/>
      <c r="L72" s="142"/>
      <c r="M72" s="142"/>
      <c r="N72" s="142"/>
      <c r="S72" s="142"/>
      <c r="W72" s="142"/>
      <c r="X72" s="142"/>
      <c r="AF72" s="142"/>
      <c r="AL72" s="157"/>
      <c r="BS72" s="142"/>
      <c r="CC72" s="142"/>
    </row>
    <row r="73" spans="1:97" s="2" customFormat="1">
      <c r="A73" s="82"/>
      <c r="B73" s="14"/>
      <c r="C73" s="3"/>
      <c r="D73" s="7"/>
      <c r="F73" s="142"/>
      <c r="L73" s="142"/>
      <c r="M73" s="142"/>
      <c r="N73" s="142"/>
      <c r="S73" s="142"/>
      <c r="W73" s="142"/>
      <c r="X73" s="142"/>
      <c r="AF73" s="142"/>
      <c r="AL73" s="157"/>
      <c r="BS73" s="142"/>
      <c r="CC73" s="142"/>
    </row>
    <row r="74" spans="1:97" s="2" customFormat="1">
      <c r="A74" s="82"/>
      <c r="B74" s="14"/>
      <c r="C74" s="3"/>
      <c r="D74" s="7"/>
      <c r="F74" s="142"/>
      <c r="L74" s="142"/>
      <c r="M74" s="142"/>
      <c r="N74" s="142"/>
      <c r="S74" s="142"/>
      <c r="W74" s="142"/>
      <c r="X74" s="142"/>
      <c r="AF74" s="142"/>
      <c r="AL74" s="157"/>
      <c r="BS74" s="142"/>
      <c r="CC74" s="142"/>
    </row>
    <row r="75" spans="1:97" s="2" customFormat="1">
      <c r="A75" s="82"/>
      <c r="B75" s="14"/>
      <c r="C75" s="3"/>
      <c r="D75" s="7"/>
      <c r="F75" s="142"/>
      <c r="L75" s="142"/>
      <c r="M75" s="142"/>
      <c r="N75" s="142"/>
      <c r="S75" s="142"/>
      <c r="W75" s="142"/>
      <c r="X75" s="142"/>
      <c r="AF75" s="142"/>
      <c r="AL75" s="157"/>
      <c r="BS75" s="188"/>
      <c r="CC75" s="188"/>
    </row>
    <row r="76" spans="1:97" s="2" customFormat="1">
      <c r="A76" s="82"/>
      <c r="B76" s="14"/>
      <c r="C76" s="3"/>
      <c r="D76" s="7"/>
      <c r="F76" s="188"/>
      <c r="L76" s="188"/>
      <c r="M76" s="188"/>
      <c r="N76" s="188"/>
      <c r="S76" s="188"/>
      <c r="W76" s="188"/>
      <c r="X76" s="142"/>
      <c r="AF76" s="188"/>
      <c r="AL76" s="244"/>
      <c r="BS76" s="188"/>
      <c r="CC76" s="188"/>
    </row>
    <row r="77" spans="1:97" s="2" customFormat="1">
      <c r="A77" s="82"/>
      <c r="B77" s="14"/>
      <c r="C77" s="3"/>
      <c r="D77" s="7"/>
      <c r="F77" s="188"/>
      <c r="L77" s="188"/>
      <c r="M77" s="188"/>
      <c r="N77" s="188"/>
      <c r="S77" s="188"/>
      <c r="W77" s="188"/>
      <c r="X77" s="142"/>
      <c r="AF77" s="188"/>
      <c r="AL77" s="244"/>
      <c r="BS77" s="188"/>
      <c r="CC77" s="188"/>
    </row>
    <row r="78" spans="1:97" s="2" customFormat="1">
      <c r="A78" s="82"/>
      <c r="B78" s="14"/>
      <c r="C78" s="3"/>
      <c r="D78" s="7"/>
      <c r="F78" s="188"/>
      <c r="L78" s="188"/>
      <c r="M78" s="188"/>
      <c r="N78" s="188"/>
      <c r="S78" s="188"/>
      <c r="W78" s="188"/>
      <c r="X78" s="142"/>
      <c r="AF78" s="188"/>
      <c r="AL78" s="244"/>
      <c r="BS78" s="142"/>
      <c r="CC78" s="142"/>
    </row>
    <row r="79" spans="1:97" s="2" customFormat="1">
      <c r="A79" s="82"/>
      <c r="B79" s="14"/>
      <c r="C79" s="3"/>
      <c r="D79" s="7"/>
      <c r="F79" s="181"/>
      <c r="G79" s="3"/>
      <c r="L79" s="142"/>
      <c r="M79" s="142"/>
      <c r="N79" s="142"/>
      <c r="S79" s="142"/>
      <c r="W79" s="142"/>
      <c r="X79" s="142"/>
      <c r="AF79" s="181"/>
      <c r="AG79" s="3"/>
      <c r="AH79" s="3"/>
      <c r="AI79" s="3"/>
      <c r="AJ79" s="3"/>
      <c r="AL79" s="157"/>
      <c r="BS79" s="142"/>
      <c r="CC79" s="142"/>
    </row>
    <row r="80" spans="1:97" s="2" customFormat="1">
      <c r="A80" s="82"/>
      <c r="B80" s="14"/>
      <c r="C80" s="3"/>
      <c r="D80" s="7"/>
      <c r="F80" s="181"/>
      <c r="G80" s="3"/>
      <c r="L80" s="142"/>
      <c r="M80" s="142"/>
      <c r="N80" s="142"/>
      <c r="S80" s="142"/>
      <c r="W80" s="142"/>
      <c r="X80" s="142"/>
      <c r="AF80" s="181"/>
      <c r="AG80" s="3"/>
      <c r="AH80" s="3"/>
      <c r="AI80" s="3"/>
      <c r="AJ80" s="3"/>
      <c r="AL80" s="157"/>
      <c r="BS80" s="142"/>
      <c r="CC80" s="142"/>
    </row>
    <row r="81" spans="1:81" s="2" customFormat="1">
      <c r="A81" s="82"/>
      <c r="B81" s="14"/>
      <c r="C81" s="3"/>
      <c r="D81" s="7"/>
      <c r="F81" s="181"/>
      <c r="G81" s="3"/>
      <c r="L81" s="142"/>
      <c r="M81" s="142"/>
      <c r="N81" s="142"/>
      <c r="S81" s="142"/>
      <c r="W81" s="142"/>
      <c r="X81" s="142"/>
      <c r="AF81" s="181"/>
      <c r="AG81" s="3"/>
      <c r="AH81" s="3"/>
      <c r="AI81" s="3"/>
      <c r="AJ81" s="3"/>
      <c r="AL81" s="157"/>
      <c r="BS81" s="142"/>
      <c r="CC81" s="142"/>
    </row>
    <row r="82" spans="1:81" s="2" customFormat="1">
      <c r="A82" s="82"/>
      <c r="B82" s="14"/>
      <c r="C82" s="3"/>
      <c r="D82" s="7"/>
      <c r="F82" s="181"/>
      <c r="G82" s="3"/>
      <c r="L82" s="142"/>
      <c r="M82" s="142"/>
      <c r="N82" s="142"/>
      <c r="S82" s="142"/>
      <c r="W82" s="142"/>
      <c r="X82" s="142"/>
      <c r="AF82" s="181"/>
      <c r="AG82" s="3"/>
      <c r="AH82" s="3"/>
      <c r="AI82" s="3"/>
      <c r="AJ82" s="3"/>
      <c r="AL82" s="157"/>
      <c r="BS82" s="142"/>
      <c r="CC82" s="142"/>
    </row>
    <row r="83" spans="1:81" s="2" customFormat="1">
      <c r="A83" s="82"/>
      <c r="B83" s="14"/>
      <c r="C83" s="3"/>
      <c r="D83" s="7"/>
      <c r="F83" s="181"/>
      <c r="G83" s="3"/>
      <c r="L83" s="142"/>
      <c r="M83" s="142"/>
      <c r="N83" s="142"/>
      <c r="S83" s="142"/>
      <c r="W83" s="142"/>
      <c r="X83" s="142"/>
      <c r="AF83" s="181"/>
      <c r="AG83" s="3"/>
      <c r="AH83" s="3"/>
      <c r="AI83" s="3"/>
      <c r="AJ83" s="3"/>
      <c r="AL83" s="157"/>
      <c r="BS83" s="142"/>
      <c r="CC83" s="142"/>
    </row>
    <row r="84" spans="1:81" s="2" customFormat="1">
      <c r="A84" s="82"/>
      <c r="B84" s="14"/>
      <c r="C84" s="3"/>
      <c r="D84" s="7"/>
      <c r="F84" s="181"/>
      <c r="G84" s="3"/>
      <c r="L84" s="142"/>
      <c r="M84" s="142"/>
      <c r="N84" s="142"/>
      <c r="S84" s="142"/>
      <c r="W84" s="142"/>
      <c r="X84" s="142"/>
      <c r="AF84" s="181"/>
      <c r="AG84" s="3"/>
      <c r="AH84" s="3"/>
      <c r="AI84" s="3"/>
      <c r="AJ84" s="3"/>
      <c r="AL84" s="157"/>
      <c r="BS84" s="142"/>
      <c r="CC84" s="142"/>
    </row>
    <row r="85" spans="1:81" s="2" customFormat="1">
      <c r="A85" s="82"/>
      <c r="B85" s="14"/>
      <c r="C85" s="1"/>
      <c r="D85" s="7"/>
      <c r="F85" s="142"/>
      <c r="L85" s="142"/>
      <c r="M85" s="142"/>
      <c r="N85" s="142"/>
      <c r="S85" s="142"/>
      <c r="W85" s="142"/>
      <c r="X85" s="142"/>
      <c r="AF85" s="142"/>
      <c r="AL85" s="157"/>
      <c r="BS85" s="142"/>
      <c r="CC85" s="142"/>
    </row>
    <row r="86" spans="1:81" s="2" customFormat="1">
      <c r="A86" s="82"/>
      <c r="B86" s="14"/>
      <c r="C86" s="1"/>
      <c r="D86" s="7"/>
      <c r="F86" s="142"/>
      <c r="L86" s="142"/>
      <c r="M86" s="142"/>
      <c r="N86" s="142"/>
      <c r="S86" s="142"/>
      <c r="W86" s="142"/>
      <c r="X86" s="142"/>
      <c r="AF86" s="142"/>
      <c r="AL86" s="157"/>
      <c r="BS86" s="142"/>
      <c r="BU86" s="109"/>
      <c r="CC86" s="142"/>
    </row>
    <row r="87" spans="1:81">
      <c r="D87" s="246"/>
      <c r="E87" s="109"/>
      <c r="G87" s="2"/>
      <c r="K87" s="2"/>
      <c r="O87" s="2"/>
      <c r="P87" s="2"/>
      <c r="Q87" s="2"/>
      <c r="R87" s="2"/>
      <c r="T87" s="2"/>
      <c r="U87" s="2"/>
      <c r="V87" s="2"/>
      <c r="Y87" s="2"/>
      <c r="Z87" s="2"/>
      <c r="AA87" s="2"/>
      <c r="AB87" s="2"/>
      <c r="AC87" s="2"/>
      <c r="AD87" s="2"/>
      <c r="AE87" s="2"/>
      <c r="AG87" s="2"/>
      <c r="AH87" s="2"/>
      <c r="AI87" s="2"/>
      <c r="AJ87" s="2"/>
      <c r="AK87" s="2"/>
      <c r="AL87" s="157"/>
    </row>
    <row r="88" spans="1:81">
      <c r="AL88" s="157"/>
    </row>
    <row r="89" spans="1:81">
      <c r="AL89" s="157"/>
    </row>
    <row r="90" spans="1:81">
      <c r="AL90" s="157"/>
    </row>
    <row r="91" spans="1:81">
      <c r="AL91" s="157"/>
    </row>
    <row r="92" spans="1:81">
      <c r="AL92" s="157"/>
    </row>
    <row r="93" spans="1:81">
      <c r="AL93" s="157"/>
    </row>
    <row r="94" spans="1:81">
      <c r="AL94" s="157"/>
    </row>
    <row r="95" spans="1:81">
      <c r="AL95" s="157"/>
    </row>
    <row r="96" spans="1:81">
      <c r="AL96" s="157"/>
    </row>
    <row r="97" spans="1:81">
      <c r="AL97" s="157"/>
    </row>
    <row r="98" spans="1:81">
      <c r="AL98" s="157"/>
    </row>
    <row r="99" spans="1:81">
      <c r="AL99" s="157"/>
    </row>
    <row r="100" spans="1:81">
      <c r="C100" s="3"/>
      <c r="AL100" s="157"/>
    </row>
    <row r="101" spans="1:81">
      <c r="C101" s="3"/>
      <c r="AL101" s="157"/>
    </row>
    <row r="102" spans="1:81" s="2" customFormat="1">
      <c r="A102" s="82"/>
      <c r="B102" s="14"/>
      <c r="C102" s="3"/>
      <c r="E102"/>
      <c r="F102" s="142"/>
      <c r="G102"/>
      <c r="K102"/>
      <c r="L102" s="142"/>
      <c r="M102" s="142"/>
      <c r="N102" s="142"/>
      <c r="O102"/>
      <c r="P102"/>
      <c r="Q102"/>
      <c r="R102"/>
      <c r="S102" s="142"/>
      <c r="T102"/>
      <c r="U102"/>
      <c r="V102"/>
      <c r="W102" s="142"/>
      <c r="X102" s="142"/>
      <c r="Y102"/>
      <c r="Z102"/>
      <c r="AA102"/>
      <c r="AB102"/>
      <c r="AC102"/>
      <c r="AD102"/>
      <c r="AE102"/>
      <c r="AF102" s="142"/>
      <c r="AG102"/>
      <c r="AH102"/>
      <c r="AI102"/>
      <c r="AJ102"/>
      <c r="AK102"/>
      <c r="AL102" s="157"/>
      <c r="BS102" s="142"/>
      <c r="CC102" s="142"/>
    </row>
    <row r="103" spans="1:81" s="2" customFormat="1">
      <c r="A103" s="82"/>
      <c r="B103" s="14"/>
      <c r="C103" s="3"/>
      <c r="D103" s="7"/>
      <c r="F103" s="142"/>
      <c r="L103" s="142"/>
      <c r="M103" s="142"/>
      <c r="N103" s="142"/>
      <c r="S103" s="142"/>
      <c r="W103" s="142"/>
      <c r="X103" s="142"/>
      <c r="AF103" s="142"/>
      <c r="AL103" s="157"/>
      <c r="BS103" s="142"/>
      <c r="CC103" s="142"/>
    </row>
    <row r="104" spans="1:81" s="2" customFormat="1">
      <c r="A104" s="82"/>
      <c r="B104" s="14"/>
      <c r="C104" s="3"/>
      <c r="D104" s="7"/>
      <c r="F104" s="142"/>
      <c r="L104" s="142"/>
      <c r="M104" s="142"/>
      <c r="N104" s="142"/>
      <c r="S104" s="142"/>
      <c r="W104" s="142"/>
      <c r="X104" s="142"/>
      <c r="AF104" s="142"/>
      <c r="AL104" s="157"/>
      <c r="BS104" s="142"/>
      <c r="CC104" s="142"/>
    </row>
    <row r="105" spans="1:81" s="2" customFormat="1">
      <c r="A105" s="82"/>
      <c r="B105" s="14"/>
      <c r="C105" s="3"/>
      <c r="D105" s="7"/>
      <c r="F105" s="142"/>
      <c r="L105" s="142"/>
      <c r="M105" s="142"/>
      <c r="N105" s="142"/>
      <c r="S105" s="142"/>
      <c r="W105" s="142"/>
      <c r="X105" s="142"/>
      <c r="AF105" s="142"/>
      <c r="AL105" s="157"/>
      <c r="BS105" s="142"/>
      <c r="CC105" s="142"/>
    </row>
    <row r="106" spans="1:81" s="2" customFormat="1">
      <c r="A106" s="82"/>
      <c r="B106" s="14"/>
      <c r="C106" s="3"/>
      <c r="D106" s="7"/>
      <c r="F106" s="142"/>
      <c r="L106" s="142"/>
      <c r="M106" s="142"/>
      <c r="N106" s="142"/>
      <c r="S106" s="142"/>
      <c r="W106" s="142"/>
      <c r="X106" s="142"/>
      <c r="AF106" s="142"/>
      <c r="AL106" s="157"/>
      <c r="BS106" s="142"/>
      <c r="CC106" s="142"/>
    </row>
    <row r="107" spans="1:81" s="2" customFormat="1">
      <c r="A107" s="82"/>
      <c r="B107" s="14"/>
      <c r="C107" s="3"/>
      <c r="D107" s="7"/>
      <c r="F107" s="142"/>
      <c r="L107" s="142"/>
      <c r="M107" s="142"/>
      <c r="N107" s="142"/>
      <c r="S107" s="142"/>
      <c r="W107" s="142"/>
      <c r="X107" s="142"/>
      <c r="AF107" s="142"/>
      <c r="AL107" s="157"/>
      <c r="BS107" s="142"/>
      <c r="CC107" s="142"/>
    </row>
    <row r="108" spans="1:81" s="2" customFormat="1">
      <c r="A108" s="82"/>
      <c r="B108" s="14"/>
      <c r="C108" s="3"/>
      <c r="F108" s="142"/>
      <c r="L108" s="142"/>
      <c r="M108" s="142"/>
      <c r="N108" s="142"/>
      <c r="S108" s="142"/>
      <c r="W108" s="142"/>
      <c r="X108" s="142"/>
      <c r="AF108" s="142"/>
      <c r="AL108" s="157"/>
      <c r="BS108" s="142"/>
      <c r="CC108" s="142"/>
    </row>
    <row r="109" spans="1:81" s="2" customFormat="1">
      <c r="A109" s="82"/>
      <c r="B109" s="14"/>
      <c r="C109" s="3"/>
      <c r="D109" s="12"/>
      <c r="E109" s="3"/>
      <c r="F109" s="142"/>
      <c r="L109" s="142"/>
      <c r="M109" s="142"/>
      <c r="N109" s="142"/>
      <c r="S109" s="142"/>
      <c r="W109" s="142"/>
      <c r="X109" s="142"/>
      <c r="AF109" s="142"/>
      <c r="AL109" s="157"/>
      <c r="BS109" s="142"/>
      <c r="CC109" s="142"/>
    </row>
    <row r="110" spans="1:81" s="2" customFormat="1">
      <c r="A110" s="82"/>
      <c r="B110" s="14"/>
      <c r="C110" s="3"/>
      <c r="D110" s="7"/>
      <c r="F110" s="142"/>
      <c r="L110" s="142"/>
      <c r="M110" s="142"/>
      <c r="N110" s="142"/>
      <c r="S110" s="142"/>
      <c r="W110" s="142"/>
      <c r="X110" s="142"/>
      <c r="AF110" s="142"/>
      <c r="AL110" s="157"/>
      <c r="BS110" s="142"/>
      <c r="CC110" s="142"/>
    </row>
    <row r="111" spans="1:81" s="2" customFormat="1">
      <c r="A111" s="82"/>
      <c r="B111" s="14"/>
      <c r="C111" s="3"/>
      <c r="D111" s="7"/>
      <c r="F111" s="142"/>
      <c r="L111" s="142"/>
      <c r="M111" s="142"/>
      <c r="N111" s="142"/>
      <c r="S111" s="142"/>
      <c r="W111" s="142"/>
      <c r="X111" s="142"/>
      <c r="AF111" s="142"/>
      <c r="AL111" s="157"/>
      <c r="BS111" s="142"/>
      <c r="CC111" s="142"/>
    </row>
    <row r="112" spans="1:81" s="2" customFormat="1">
      <c r="A112" s="82"/>
      <c r="B112" s="14"/>
      <c r="C112" s="3"/>
      <c r="D112" s="7"/>
      <c r="F112" s="142"/>
      <c r="L112" s="142"/>
      <c r="M112" s="142"/>
      <c r="N112" s="142"/>
      <c r="S112" s="142"/>
      <c r="W112" s="142"/>
      <c r="X112" s="142"/>
      <c r="AF112" s="142"/>
      <c r="AL112" s="157"/>
      <c r="BS112" s="142"/>
      <c r="CC112" s="142"/>
    </row>
    <row r="113" spans="1:81" s="2" customFormat="1">
      <c r="A113" s="82"/>
      <c r="B113" s="14"/>
      <c r="C113" s="3"/>
      <c r="F113" s="142"/>
      <c r="L113" s="142"/>
      <c r="M113" s="142"/>
      <c r="N113" s="142"/>
      <c r="S113" s="142"/>
      <c r="W113" s="142"/>
      <c r="X113" s="142"/>
      <c r="AF113" s="142"/>
      <c r="AL113" s="157"/>
      <c r="BS113" s="142"/>
      <c r="CC113" s="142"/>
    </row>
    <row r="114" spans="1:81" s="2" customFormat="1">
      <c r="A114" s="82"/>
      <c r="B114" s="14"/>
      <c r="C114" s="3"/>
      <c r="D114" s="7"/>
      <c r="F114" s="142"/>
      <c r="L114" s="142"/>
      <c r="M114" s="142"/>
      <c r="N114" s="142"/>
      <c r="S114" s="142"/>
      <c r="W114" s="142"/>
      <c r="X114" s="142"/>
      <c r="AF114" s="142"/>
      <c r="AL114" s="157"/>
      <c r="BS114" s="142"/>
      <c r="CC114" s="142"/>
    </row>
    <row r="115" spans="1:81" s="2" customFormat="1">
      <c r="A115" s="82"/>
      <c r="B115" s="14"/>
      <c r="C115" s="3"/>
      <c r="D115" s="7"/>
      <c r="F115" s="142"/>
      <c r="L115" s="142"/>
      <c r="M115" s="142"/>
      <c r="N115" s="142"/>
      <c r="S115" s="142"/>
      <c r="W115" s="142"/>
      <c r="X115" s="142"/>
      <c r="AF115" s="142"/>
      <c r="AL115" s="157"/>
      <c r="BS115" s="142"/>
      <c r="CC115" s="142"/>
    </row>
    <row r="116" spans="1:81" s="2" customFormat="1">
      <c r="A116" s="82"/>
      <c r="B116" s="14"/>
      <c r="C116" s="3"/>
      <c r="D116" s="7"/>
      <c r="F116" s="142"/>
      <c r="L116" s="142"/>
      <c r="M116" s="142"/>
      <c r="N116" s="142"/>
      <c r="S116" s="142"/>
      <c r="W116" s="142"/>
      <c r="X116" s="142"/>
      <c r="AF116" s="142"/>
      <c r="AL116" s="157"/>
      <c r="BS116" s="142"/>
      <c r="CC116" s="142"/>
    </row>
    <row r="117" spans="1:81" s="2" customFormat="1" ht="24" customHeight="1">
      <c r="A117" s="82"/>
      <c r="B117" s="14"/>
      <c r="C117" s="3"/>
      <c r="F117" s="142"/>
      <c r="L117" s="142"/>
      <c r="M117" s="142"/>
      <c r="N117" s="142"/>
      <c r="S117" s="142"/>
      <c r="W117" s="142"/>
      <c r="X117" s="142"/>
      <c r="AF117" s="142"/>
      <c r="AL117" s="157"/>
      <c r="BS117" s="142"/>
      <c r="CC117" s="142"/>
    </row>
    <row r="118" spans="1:81" s="2" customFormat="1">
      <c r="A118" s="82"/>
      <c r="B118" s="14"/>
      <c r="C118" s="3"/>
      <c r="F118" s="142"/>
      <c r="L118" s="142"/>
      <c r="M118" s="142"/>
      <c r="N118" s="142"/>
      <c r="S118" s="142"/>
      <c r="W118" s="142"/>
      <c r="X118" s="142"/>
      <c r="AF118" s="142"/>
      <c r="AL118" s="157"/>
      <c r="BS118" s="142"/>
      <c r="CC118" s="142"/>
    </row>
    <row r="119" spans="1:81" s="2" customFormat="1">
      <c r="A119" s="82"/>
      <c r="B119" s="14"/>
      <c r="C119" s="3"/>
      <c r="F119" s="142"/>
      <c r="L119" s="142"/>
      <c r="M119" s="142"/>
      <c r="N119" s="142"/>
      <c r="S119" s="142"/>
      <c r="W119" s="142"/>
      <c r="X119" s="142"/>
      <c r="AF119" s="142"/>
      <c r="AL119" s="157"/>
      <c r="BS119" s="142"/>
      <c r="CC119" s="142"/>
    </row>
    <row r="120" spans="1:81" s="2" customFormat="1">
      <c r="A120" s="82"/>
      <c r="B120" s="14"/>
      <c r="C120" s="3"/>
      <c r="F120" s="142"/>
      <c r="L120" s="142"/>
      <c r="M120" s="142"/>
      <c r="N120" s="142"/>
      <c r="S120" s="142"/>
      <c r="W120" s="142"/>
      <c r="X120" s="142"/>
      <c r="AF120" s="142"/>
      <c r="AL120" s="157"/>
      <c r="BS120" s="142"/>
      <c r="CC120" s="142"/>
    </row>
    <row r="121" spans="1:81" s="2" customFormat="1">
      <c r="A121" s="82"/>
      <c r="B121" s="14"/>
      <c r="C121" s="3"/>
      <c r="F121" s="142"/>
      <c r="L121" s="142"/>
      <c r="M121" s="142"/>
      <c r="N121" s="142"/>
      <c r="S121" s="142"/>
      <c r="W121" s="142"/>
      <c r="X121" s="142"/>
      <c r="AF121" s="142"/>
      <c r="AL121" s="157"/>
      <c r="BS121" s="142"/>
      <c r="CC121" s="142"/>
    </row>
    <row r="122" spans="1:81" s="2" customFormat="1">
      <c r="A122" s="82"/>
      <c r="B122" s="14"/>
      <c r="C122" s="3"/>
      <c r="F122" s="142"/>
      <c r="L122" s="142"/>
      <c r="M122" s="142"/>
      <c r="N122" s="142"/>
      <c r="S122" s="142"/>
      <c r="W122" s="142"/>
      <c r="X122" s="142"/>
      <c r="AF122" s="142"/>
      <c r="AL122" s="157"/>
      <c r="BS122" s="142"/>
      <c r="CC122" s="142"/>
    </row>
    <row r="123" spans="1:81" s="2" customFormat="1">
      <c r="A123" s="82"/>
      <c r="B123" s="14"/>
      <c r="C123" s="3"/>
      <c r="D123" s="7"/>
      <c r="F123" s="142"/>
      <c r="L123" s="142"/>
      <c r="M123" s="142"/>
      <c r="N123" s="142"/>
      <c r="S123" s="142"/>
      <c r="W123" s="142"/>
      <c r="X123" s="142"/>
      <c r="AF123" s="142"/>
      <c r="AL123" s="157"/>
      <c r="BS123" s="142"/>
      <c r="CC123" s="142"/>
    </row>
    <row r="124" spans="1:81" s="2" customFormat="1">
      <c r="A124" s="82"/>
      <c r="B124" s="14"/>
      <c r="C124" s="3"/>
      <c r="D124" s="7"/>
      <c r="F124" s="142"/>
      <c r="L124" s="142"/>
      <c r="M124" s="142"/>
      <c r="N124" s="142"/>
      <c r="S124" s="142"/>
      <c r="W124" s="142"/>
      <c r="X124" s="142"/>
      <c r="AF124" s="142"/>
      <c r="AL124" s="157"/>
      <c r="BS124" s="142"/>
      <c r="CC124" s="142"/>
    </row>
    <row r="125" spans="1:81" s="2" customFormat="1">
      <c r="A125" s="82"/>
      <c r="B125" s="14"/>
      <c r="C125" s="3"/>
      <c r="D125" s="7"/>
      <c r="F125" s="142"/>
      <c r="L125" s="142"/>
      <c r="M125" s="142"/>
      <c r="N125" s="142"/>
      <c r="S125" s="142"/>
      <c r="W125" s="142"/>
      <c r="X125" s="142"/>
      <c r="AF125" s="142"/>
      <c r="AL125" s="157"/>
      <c r="BS125" s="142"/>
      <c r="CC125" s="142"/>
    </row>
    <row r="126" spans="1:81" s="2" customFormat="1">
      <c r="A126" s="82"/>
      <c r="B126" s="14"/>
      <c r="C126" s="3"/>
      <c r="D126" s="7"/>
      <c r="F126" s="142"/>
      <c r="L126" s="142"/>
      <c r="M126" s="142"/>
      <c r="N126" s="142"/>
      <c r="S126" s="142"/>
      <c r="W126" s="142"/>
      <c r="X126" s="142"/>
      <c r="AF126" s="142"/>
      <c r="AL126" s="157"/>
      <c r="BS126" s="142"/>
      <c r="CC126" s="142"/>
    </row>
    <row r="127" spans="1:81" s="2" customFormat="1">
      <c r="A127" s="82"/>
      <c r="B127" s="14"/>
      <c r="C127" s="3"/>
      <c r="F127" s="142"/>
      <c r="L127" s="142"/>
      <c r="M127" s="142"/>
      <c r="N127" s="142"/>
      <c r="S127" s="142"/>
      <c r="W127" s="142"/>
      <c r="X127" s="142"/>
      <c r="AF127" s="142"/>
      <c r="AL127" s="157"/>
      <c r="BS127" s="142"/>
      <c r="CC127" s="142"/>
    </row>
    <row r="128" spans="1:81" s="2" customFormat="1">
      <c r="A128" s="82"/>
      <c r="B128" s="14"/>
      <c r="C128" s="3"/>
      <c r="F128" s="142"/>
      <c r="L128" s="142"/>
      <c r="M128" s="142"/>
      <c r="N128" s="142"/>
      <c r="S128" s="142"/>
      <c r="W128" s="142"/>
      <c r="X128" s="142"/>
      <c r="AF128" s="142"/>
      <c r="AL128" s="157"/>
      <c r="BS128" s="142"/>
      <c r="CC128" s="142"/>
    </row>
    <row r="129" spans="1:81" s="2" customFormat="1">
      <c r="A129" s="82"/>
      <c r="B129" s="14"/>
      <c r="C129" s="10"/>
      <c r="F129" s="142"/>
      <c r="L129" s="142"/>
      <c r="M129" s="142"/>
      <c r="N129" s="142"/>
      <c r="S129" s="142"/>
      <c r="W129" s="142"/>
      <c r="X129" s="142"/>
      <c r="AF129" s="142"/>
      <c r="AL129" s="157"/>
      <c r="BS129" s="142"/>
      <c r="CC129" s="142"/>
    </row>
    <row r="130" spans="1:81" s="2" customFormat="1">
      <c r="A130" s="82"/>
      <c r="B130" s="14"/>
      <c r="C130" s="3"/>
      <c r="F130" s="142"/>
      <c r="L130" s="142"/>
      <c r="M130" s="142"/>
      <c r="N130" s="142"/>
      <c r="S130" s="142"/>
      <c r="W130" s="142"/>
      <c r="X130" s="142"/>
      <c r="AF130" s="142"/>
      <c r="AL130" s="157"/>
      <c r="BS130" s="142"/>
      <c r="CC130" s="142"/>
    </row>
    <row r="131" spans="1:81" s="2" customFormat="1">
      <c r="A131" s="82"/>
      <c r="B131" s="14"/>
      <c r="C131" s="10"/>
      <c r="F131" s="142"/>
      <c r="L131" s="142"/>
      <c r="M131" s="142"/>
      <c r="N131" s="142"/>
      <c r="S131" s="142"/>
      <c r="W131" s="142"/>
      <c r="X131" s="142"/>
      <c r="AF131" s="142"/>
      <c r="AL131" s="157"/>
      <c r="BS131" s="142"/>
      <c r="CC131" s="142"/>
    </row>
    <row r="132" spans="1:81" s="2" customFormat="1">
      <c r="A132" s="82"/>
      <c r="B132" s="14"/>
      <c r="C132" s="10"/>
      <c r="F132" s="142"/>
      <c r="L132" s="142"/>
      <c r="M132" s="142"/>
      <c r="N132" s="142"/>
      <c r="S132" s="142"/>
      <c r="W132" s="142"/>
      <c r="X132" s="142"/>
      <c r="AF132" s="142"/>
      <c r="AL132" s="157"/>
      <c r="BS132" s="142"/>
      <c r="CC132" s="142"/>
    </row>
    <row r="133" spans="1:81" s="2" customFormat="1">
      <c r="A133" s="82"/>
      <c r="B133" s="14"/>
      <c r="C133" s="3"/>
      <c r="F133" s="142"/>
      <c r="L133" s="142"/>
      <c r="M133" s="142"/>
      <c r="N133" s="142"/>
      <c r="S133" s="142"/>
      <c r="W133" s="142"/>
      <c r="X133" s="142"/>
      <c r="AF133" s="142"/>
      <c r="AL133" s="157"/>
      <c r="BS133" s="142"/>
      <c r="CC133" s="142"/>
    </row>
    <row r="134" spans="1:81" s="2" customFormat="1">
      <c r="A134" s="82"/>
      <c r="B134" s="14"/>
      <c r="C134" s="3"/>
      <c r="F134" s="142"/>
      <c r="L134" s="142"/>
      <c r="M134" s="142"/>
      <c r="N134" s="142"/>
      <c r="S134" s="142"/>
      <c r="W134" s="142"/>
      <c r="X134" s="142"/>
      <c r="AF134" s="142"/>
      <c r="AL134" s="157"/>
      <c r="BS134" s="142"/>
      <c r="CC134" s="142"/>
    </row>
    <row r="135" spans="1:81" s="2" customFormat="1">
      <c r="A135" s="82"/>
      <c r="B135" s="14"/>
      <c r="C135" s="3"/>
      <c r="F135" s="142"/>
      <c r="L135" s="142"/>
      <c r="M135" s="142"/>
      <c r="N135" s="142"/>
      <c r="S135" s="142"/>
      <c r="W135" s="142"/>
      <c r="X135" s="142"/>
      <c r="AF135" s="142"/>
      <c r="AL135" s="157"/>
      <c r="BS135" s="142"/>
      <c r="CC135" s="142"/>
    </row>
    <row r="136" spans="1:81" s="2" customFormat="1">
      <c r="A136" s="82"/>
      <c r="B136" s="14"/>
      <c r="C136" s="3"/>
      <c r="F136" s="142"/>
      <c r="L136" s="142"/>
      <c r="M136" s="142"/>
      <c r="N136" s="142"/>
      <c r="S136" s="142"/>
      <c r="W136" s="142"/>
      <c r="X136" s="142"/>
      <c r="AF136" s="142"/>
      <c r="AL136" s="157"/>
      <c r="BS136" s="142"/>
      <c r="CC136" s="142"/>
    </row>
    <row r="137" spans="1:81" s="2" customFormat="1">
      <c r="A137" s="82"/>
      <c r="B137" s="14"/>
      <c r="C137" s="3"/>
      <c r="F137" s="142"/>
      <c r="L137" s="142"/>
      <c r="M137" s="142"/>
      <c r="N137" s="142"/>
      <c r="S137" s="142"/>
      <c r="W137" s="142"/>
      <c r="X137" s="142"/>
      <c r="AF137" s="142"/>
      <c r="AL137" s="157"/>
      <c r="BS137" s="142"/>
      <c r="CC137" s="142"/>
    </row>
    <row r="138" spans="1:81" s="2" customFormat="1">
      <c r="A138" s="82"/>
      <c r="B138" s="14"/>
      <c r="C138" s="3"/>
      <c r="F138" s="142"/>
      <c r="L138" s="142"/>
      <c r="M138" s="142"/>
      <c r="N138" s="142"/>
      <c r="S138" s="142"/>
      <c r="W138" s="142"/>
      <c r="X138" s="142"/>
      <c r="AF138" s="142"/>
      <c r="AL138" s="157"/>
      <c r="BS138" s="142"/>
      <c r="CC138" s="142"/>
    </row>
    <row r="139" spans="1:81" s="2" customFormat="1">
      <c r="A139" s="82"/>
      <c r="B139" s="14"/>
      <c r="C139" s="3"/>
      <c r="F139" s="142"/>
      <c r="L139" s="142"/>
      <c r="M139" s="142"/>
      <c r="N139" s="142"/>
      <c r="S139" s="142"/>
      <c r="W139" s="142"/>
      <c r="X139" s="142"/>
      <c r="AF139" s="142"/>
      <c r="AL139" s="157"/>
      <c r="BS139" s="142"/>
      <c r="CC139" s="142"/>
    </row>
    <row r="140" spans="1:81" s="2" customFormat="1">
      <c r="A140" s="82"/>
      <c r="B140" s="106"/>
      <c r="C140" s="10"/>
      <c r="D140" s="7"/>
      <c r="F140" s="142"/>
      <c r="L140" s="142"/>
      <c r="M140" s="142"/>
      <c r="N140" s="142"/>
      <c r="S140" s="142"/>
      <c r="W140" s="142"/>
      <c r="X140" s="142"/>
      <c r="AF140" s="142"/>
      <c r="AL140" s="157"/>
      <c r="BS140" s="142"/>
      <c r="CC140" s="142"/>
    </row>
    <row r="141" spans="1:81" s="2" customFormat="1">
      <c r="A141" s="82"/>
      <c r="B141" s="106"/>
      <c r="C141" s="10"/>
      <c r="D141" s="7"/>
      <c r="F141" s="142"/>
      <c r="L141" s="142"/>
      <c r="M141" s="142"/>
      <c r="N141" s="142"/>
      <c r="S141" s="142"/>
      <c r="W141" s="142"/>
      <c r="X141" s="142"/>
      <c r="AF141" s="142"/>
      <c r="AL141" s="157"/>
      <c r="BS141" s="142"/>
      <c r="CC141" s="142"/>
    </row>
    <row r="142" spans="1:81" s="2" customFormat="1">
      <c r="A142" s="82"/>
      <c r="B142" s="14"/>
      <c r="C142" s="10"/>
      <c r="F142" s="142"/>
      <c r="L142" s="142"/>
      <c r="M142" s="142"/>
      <c r="N142" s="142"/>
      <c r="S142" s="142"/>
      <c r="W142" s="142"/>
      <c r="X142" s="142"/>
      <c r="AF142" s="142"/>
      <c r="AL142" s="157"/>
      <c r="BS142" s="142"/>
      <c r="CC142" s="142"/>
    </row>
    <row r="143" spans="1:81" s="2" customFormat="1">
      <c r="A143" s="82"/>
      <c r="B143" s="14"/>
      <c r="C143" s="10"/>
      <c r="F143" s="142"/>
      <c r="L143" s="142"/>
      <c r="M143" s="142"/>
      <c r="N143" s="142"/>
      <c r="S143" s="142"/>
      <c r="W143" s="142"/>
      <c r="X143" s="142"/>
      <c r="AF143" s="142"/>
      <c r="AL143" s="157"/>
      <c r="BS143" s="142"/>
      <c r="CC143" s="142"/>
    </row>
    <row r="144" spans="1:81" s="2" customFormat="1">
      <c r="A144" s="82"/>
      <c r="B144" s="14"/>
      <c r="C144" s="3"/>
      <c r="F144" s="142"/>
      <c r="L144" s="142"/>
      <c r="M144" s="142"/>
      <c r="N144" s="142"/>
      <c r="S144" s="142"/>
      <c r="W144" s="142"/>
      <c r="X144" s="142"/>
      <c r="AF144" s="142"/>
      <c r="AL144" s="157"/>
      <c r="BS144" s="142"/>
      <c r="CC144" s="142"/>
    </row>
    <row r="145" spans="1:81" s="2" customFormat="1">
      <c r="A145" s="82"/>
      <c r="B145" s="14"/>
      <c r="C145" s="3"/>
      <c r="F145" s="142"/>
      <c r="L145" s="142"/>
      <c r="M145" s="142"/>
      <c r="N145" s="142"/>
      <c r="S145" s="142"/>
      <c r="W145" s="142"/>
      <c r="X145" s="142"/>
      <c r="AF145" s="142"/>
      <c r="AL145" s="157"/>
      <c r="BS145" s="142"/>
      <c r="CC145" s="142"/>
    </row>
    <row r="146" spans="1:81" s="2" customFormat="1">
      <c r="A146" s="82"/>
      <c r="B146" s="14"/>
      <c r="C146" s="3"/>
      <c r="F146" s="142"/>
      <c r="L146" s="142"/>
      <c r="M146" s="142"/>
      <c r="N146" s="142"/>
      <c r="S146" s="142"/>
      <c r="W146" s="142"/>
      <c r="X146" s="142"/>
      <c r="AF146" s="142"/>
      <c r="AL146" s="157"/>
      <c r="BS146" s="142"/>
      <c r="CC146" s="142"/>
    </row>
    <row r="147" spans="1:81" s="2" customFormat="1">
      <c r="A147" s="82"/>
      <c r="B147" s="14"/>
      <c r="C147" s="3"/>
      <c r="F147" s="142"/>
      <c r="L147" s="142"/>
      <c r="M147" s="142"/>
      <c r="N147" s="142"/>
      <c r="S147" s="142"/>
      <c r="W147" s="142"/>
      <c r="X147" s="142"/>
      <c r="AF147" s="142"/>
      <c r="AL147" s="157"/>
      <c r="BS147" s="142"/>
      <c r="CC147" s="142"/>
    </row>
    <row r="148" spans="1:81" s="2" customFormat="1">
      <c r="A148" s="82"/>
      <c r="B148" s="14"/>
      <c r="C148" s="3"/>
      <c r="F148" s="142"/>
      <c r="L148" s="142"/>
      <c r="M148" s="142"/>
      <c r="N148" s="142"/>
      <c r="S148" s="142"/>
      <c r="W148" s="142"/>
      <c r="X148" s="142"/>
      <c r="AF148" s="142"/>
      <c r="AL148" s="157"/>
      <c r="BS148" s="142"/>
      <c r="CC148" s="142"/>
    </row>
    <row r="149" spans="1:81" s="2" customFormat="1">
      <c r="A149" s="82"/>
      <c r="B149" s="14"/>
      <c r="C149" s="3"/>
      <c r="F149" s="142"/>
      <c r="L149" s="142"/>
      <c r="M149" s="142"/>
      <c r="N149" s="142"/>
      <c r="S149" s="142"/>
      <c r="W149" s="142"/>
      <c r="X149" s="142"/>
      <c r="AF149" s="142"/>
      <c r="AL149" s="157"/>
      <c r="BS149" s="142"/>
      <c r="CC149" s="142"/>
    </row>
    <row r="150" spans="1:81" s="2" customFormat="1">
      <c r="A150" s="82"/>
      <c r="B150" s="14"/>
      <c r="C150" s="3"/>
      <c r="F150" s="142"/>
      <c r="L150" s="142"/>
      <c r="M150" s="142"/>
      <c r="N150" s="142"/>
      <c r="S150" s="142"/>
      <c r="W150" s="142"/>
      <c r="X150" s="142"/>
      <c r="AF150" s="142"/>
      <c r="AL150" s="157"/>
      <c r="BS150" s="142"/>
      <c r="CC150" s="142"/>
    </row>
    <row r="151" spans="1:81" s="2" customFormat="1">
      <c r="A151" s="82"/>
      <c r="B151" s="14"/>
      <c r="C151" s="3"/>
      <c r="F151" s="142"/>
      <c r="L151" s="142"/>
      <c r="M151" s="142"/>
      <c r="N151" s="142"/>
      <c r="S151" s="142"/>
      <c r="W151" s="142"/>
      <c r="X151" s="142"/>
      <c r="AF151" s="142"/>
      <c r="AL151" s="157"/>
      <c r="BS151" s="142"/>
      <c r="CC151" s="142"/>
    </row>
    <row r="152" spans="1:81" s="2" customFormat="1">
      <c r="A152" s="82"/>
      <c r="B152" s="14"/>
      <c r="C152" s="3"/>
      <c r="F152" s="142"/>
      <c r="L152" s="142"/>
      <c r="M152" s="142"/>
      <c r="N152" s="142"/>
      <c r="S152" s="142"/>
      <c r="W152" s="142"/>
      <c r="X152" s="142"/>
      <c r="AF152" s="142"/>
      <c r="AL152" s="157"/>
      <c r="BS152" s="142"/>
      <c r="CC152" s="142"/>
    </row>
    <row r="153" spans="1:81" s="2" customFormat="1">
      <c r="A153" s="82"/>
      <c r="B153" s="14"/>
      <c r="C153" s="3"/>
      <c r="F153" s="142"/>
      <c r="L153" s="142"/>
      <c r="M153" s="142"/>
      <c r="N153" s="142"/>
      <c r="S153" s="142"/>
      <c r="W153" s="142"/>
      <c r="X153" s="142"/>
      <c r="AF153" s="142"/>
      <c r="AL153" s="157"/>
      <c r="BS153" s="142"/>
      <c r="CC153" s="142"/>
    </row>
    <row r="154" spans="1:81" s="2" customFormat="1">
      <c r="A154" s="82"/>
      <c r="B154" s="14"/>
      <c r="C154" s="3"/>
      <c r="F154" s="142"/>
      <c r="L154" s="142"/>
      <c r="M154" s="142"/>
      <c r="N154" s="142"/>
      <c r="S154" s="142"/>
      <c r="W154" s="142"/>
      <c r="X154" s="142"/>
      <c r="AF154" s="142"/>
      <c r="AL154" s="157"/>
      <c r="BS154" s="142"/>
      <c r="CC154" s="142"/>
    </row>
    <row r="155" spans="1:81" s="2" customFormat="1">
      <c r="A155" s="82"/>
      <c r="B155" s="14"/>
      <c r="C155" s="3"/>
      <c r="F155" s="142"/>
      <c r="L155" s="142"/>
      <c r="M155" s="142"/>
      <c r="N155" s="142"/>
      <c r="S155" s="142"/>
      <c r="W155" s="142"/>
      <c r="X155" s="142"/>
      <c r="AF155" s="142"/>
      <c r="AL155" s="157"/>
      <c r="BS155" s="142"/>
      <c r="CC155" s="142"/>
    </row>
    <row r="156" spans="1:81" s="2" customFormat="1">
      <c r="A156" s="82"/>
      <c r="B156" s="14"/>
      <c r="C156" s="3"/>
      <c r="F156" s="142"/>
      <c r="L156" s="142"/>
      <c r="M156" s="142"/>
      <c r="N156" s="142"/>
      <c r="S156" s="142"/>
      <c r="W156" s="142"/>
      <c r="X156" s="142"/>
      <c r="AF156" s="142"/>
      <c r="AL156" s="157"/>
      <c r="BS156" s="142"/>
      <c r="CC156" s="142"/>
    </row>
    <row r="157" spans="1:81" s="2" customFormat="1">
      <c r="A157" s="82"/>
      <c r="B157" s="14"/>
      <c r="C157" s="3"/>
      <c r="F157" s="142"/>
      <c r="L157" s="142"/>
      <c r="M157" s="142"/>
      <c r="N157" s="142"/>
      <c r="S157" s="142"/>
      <c r="W157" s="142"/>
      <c r="X157" s="142"/>
      <c r="AF157" s="142"/>
      <c r="AL157" s="157"/>
      <c r="BS157" s="142"/>
      <c r="CC157" s="142"/>
    </row>
    <row r="158" spans="1:81" s="2" customFormat="1">
      <c r="A158" s="82"/>
      <c r="B158" s="14"/>
      <c r="C158" s="3"/>
      <c r="F158" s="142"/>
      <c r="L158" s="142"/>
      <c r="M158" s="142"/>
      <c r="N158" s="142"/>
      <c r="S158" s="142"/>
      <c r="W158" s="142"/>
      <c r="X158" s="142"/>
      <c r="AF158" s="142"/>
      <c r="AL158" s="157"/>
      <c r="BS158" s="142"/>
      <c r="CC158" s="142"/>
    </row>
    <row r="159" spans="1:81" s="2" customFormat="1">
      <c r="A159" s="82"/>
      <c r="B159" s="14"/>
      <c r="C159" s="3"/>
      <c r="F159" s="142"/>
      <c r="L159" s="142"/>
      <c r="M159" s="142"/>
      <c r="N159" s="142"/>
      <c r="S159" s="142"/>
      <c r="W159" s="142"/>
      <c r="X159" s="142"/>
      <c r="AF159" s="142"/>
      <c r="AL159" s="157"/>
      <c r="BS159" s="142"/>
      <c r="CC159" s="142"/>
    </row>
    <row r="160" spans="1:81" s="2" customFormat="1">
      <c r="A160" s="82"/>
      <c r="B160" s="14"/>
      <c r="C160" s="3"/>
      <c r="F160" s="142"/>
      <c r="L160" s="142"/>
      <c r="M160" s="142"/>
      <c r="N160" s="142"/>
      <c r="S160" s="142"/>
      <c r="W160" s="142"/>
      <c r="X160" s="142"/>
      <c r="AF160" s="142"/>
      <c r="AL160" s="157"/>
      <c r="BS160" s="142"/>
      <c r="CC160" s="142"/>
    </row>
    <row r="161" spans="1:81" s="2" customFormat="1">
      <c r="A161" s="82"/>
      <c r="B161" s="14"/>
      <c r="C161" s="3"/>
      <c r="F161" s="142"/>
      <c r="L161" s="142"/>
      <c r="M161" s="142"/>
      <c r="N161" s="142"/>
      <c r="S161" s="142"/>
      <c r="W161" s="142"/>
      <c r="X161" s="142"/>
      <c r="AF161" s="142"/>
      <c r="AL161" s="157"/>
      <c r="BS161" s="142"/>
      <c r="CC161" s="142"/>
    </row>
    <row r="162" spans="1:81" s="2" customFormat="1">
      <c r="A162" s="82"/>
      <c r="B162" s="14"/>
      <c r="C162" s="3"/>
      <c r="F162" s="142"/>
      <c r="L162" s="142"/>
      <c r="M162" s="142"/>
      <c r="N162" s="142"/>
      <c r="S162" s="142"/>
      <c r="W162" s="142"/>
      <c r="X162" s="142"/>
      <c r="AF162" s="142"/>
      <c r="AL162" s="157"/>
      <c r="BS162" s="142"/>
      <c r="CC162" s="142"/>
    </row>
    <row r="163" spans="1:81" s="2" customFormat="1">
      <c r="A163" s="82"/>
      <c r="B163" s="14"/>
      <c r="C163" s="3"/>
      <c r="F163" s="142"/>
      <c r="L163" s="142"/>
      <c r="M163" s="142"/>
      <c r="N163" s="142"/>
      <c r="S163" s="142"/>
      <c r="W163" s="142"/>
      <c r="X163" s="142"/>
      <c r="AF163" s="142"/>
      <c r="AL163" s="157"/>
      <c r="BS163" s="142"/>
      <c r="CC163" s="142"/>
    </row>
    <row r="164" spans="1:81" s="2" customFormat="1">
      <c r="A164" s="82"/>
      <c r="B164" s="14"/>
      <c r="C164" s="3"/>
      <c r="F164" s="142"/>
      <c r="L164" s="142"/>
      <c r="M164" s="142"/>
      <c r="N164" s="142"/>
      <c r="S164" s="142"/>
      <c r="W164" s="142"/>
      <c r="X164" s="142"/>
      <c r="AF164" s="142"/>
      <c r="AL164" s="157"/>
      <c r="BS164" s="142"/>
      <c r="CC164" s="142"/>
    </row>
    <row r="165" spans="1:81" s="2" customFormat="1">
      <c r="A165" s="82"/>
      <c r="B165" s="14"/>
      <c r="C165" s="3"/>
      <c r="F165" s="142"/>
      <c r="L165" s="142"/>
      <c r="M165" s="142"/>
      <c r="N165" s="142"/>
      <c r="S165" s="142"/>
      <c r="W165" s="142"/>
      <c r="X165" s="142"/>
      <c r="AF165" s="142"/>
      <c r="AL165" s="157"/>
      <c r="BS165" s="142"/>
      <c r="CC165" s="142"/>
    </row>
    <row r="166" spans="1:81" s="2" customFormat="1">
      <c r="A166" s="82"/>
      <c r="B166" s="14"/>
      <c r="C166" s="3"/>
      <c r="F166" s="142"/>
      <c r="L166" s="142"/>
      <c r="M166" s="142"/>
      <c r="N166" s="142"/>
      <c r="S166" s="142"/>
      <c r="W166" s="142"/>
      <c r="X166" s="142"/>
      <c r="AF166" s="142"/>
      <c r="AL166" s="157"/>
      <c r="BS166" s="142"/>
      <c r="CC166" s="142"/>
    </row>
    <row r="167" spans="1:81" s="2" customFormat="1">
      <c r="A167" s="82"/>
      <c r="B167" s="14"/>
      <c r="C167" s="3"/>
      <c r="F167" s="142"/>
      <c r="L167" s="142"/>
      <c r="M167" s="142"/>
      <c r="N167" s="142"/>
      <c r="S167" s="142"/>
      <c r="W167" s="142"/>
      <c r="X167" s="142"/>
      <c r="AF167" s="142"/>
      <c r="AL167" s="157"/>
      <c r="BS167" s="142"/>
      <c r="CC167" s="142"/>
    </row>
    <row r="168" spans="1:81" s="2" customFormat="1">
      <c r="A168" s="82"/>
      <c r="B168" s="14"/>
      <c r="C168" s="3"/>
      <c r="F168" s="142"/>
      <c r="L168" s="142"/>
      <c r="M168" s="142"/>
      <c r="N168" s="142"/>
      <c r="S168" s="142"/>
      <c r="W168" s="142"/>
      <c r="X168" s="142"/>
      <c r="AF168" s="142"/>
      <c r="AL168" s="157"/>
      <c r="BS168" s="142"/>
      <c r="CC168" s="142"/>
    </row>
    <row r="169" spans="1:81" s="2" customFormat="1">
      <c r="A169" s="82"/>
      <c r="B169" s="14"/>
      <c r="C169" s="3"/>
      <c r="F169" s="142"/>
      <c r="L169" s="142"/>
      <c r="M169" s="142"/>
      <c r="N169" s="142"/>
      <c r="S169" s="142"/>
      <c r="W169" s="142"/>
      <c r="X169" s="142"/>
      <c r="AF169" s="142"/>
      <c r="AL169" s="157"/>
      <c r="BS169" s="142"/>
      <c r="CC169" s="142"/>
    </row>
    <row r="170" spans="1:81" s="2" customFormat="1">
      <c r="A170" s="82"/>
      <c r="B170" s="14"/>
      <c r="C170" s="3"/>
      <c r="F170" s="142"/>
      <c r="L170" s="142"/>
      <c r="M170" s="142"/>
      <c r="N170" s="142"/>
      <c r="S170" s="142"/>
      <c r="W170" s="142"/>
      <c r="X170" s="142"/>
      <c r="AF170" s="142"/>
      <c r="AL170" s="157"/>
      <c r="BS170" s="142"/>
      <c r="CC170" s="142"/>
    </row>
    <row r="171" spans="1:81" s="2" customFormat="1">
      <c r="A171" s="82"/>
      <c r="B171" s="14"/>
      <c r="C171" s="3"/>
      <c r="F171" s="142"/>
      <c r="L171" s="142"/>
      <c r="M171" s="142"/>
      <c r="N171" s="142"/>
      <c r="S171" s="142"/>
      <c r="W171" s="142"/>
      <c r="X171" s="142"/>
      <c r="AF171" s="142"/>
      <c r="AL171" s="157"/>
      <c r="BS171" s="142"/>
      <c r="CC171" s="142"/>
    </row>
    <row r="172" spans="1:81" s="2" customFormat="1">
      <c r="A172" s="82"/>
      <c r="B172" s="14"/>
      <c r="C172" s="3"/>
      <c r="F172" s="142"/>
      <c r="L172" s="142"/>
      <c r="M172" s="142"/>
      <c r="N172" s="142"/>
      <c r="S172" s="142"/>
      <c r="W172" s="142"/>
      <c r="X172" s="142"/>
      <c r="AF172" s="142"/>
      <c r="AL172" s="157"/>
      <c r="BS172" s="142"/>
      <c r="CC172" s="142"/>
    </row>
    <row r="173" spans="1:81" s="2" customFormat="1">
      <c r="A173" s="82"/>
      <c r="B173" s="14"/>
      <c r="C173" s="3"/>
      <c r="F173" s="142"/>
      <c r="L173" s="142"/>
      <c r="M173" s="142"/>
      <c r="N173" s="142"/>
      <c r="S173" s="142"/>
      <c r="W173" s="142"/>
      <c r="X173" s="142"/>
      <c r="AF173" s="142"/>
      <c r="AL173" s="157"/>
      <c r="BS173" s="142"/>
      <c r="CC173" s="142"/>
    </row>
    <row r="174" spans="1:81" s="2" customFormat="1">
      <c r="A174" s="82"/>
      <c r="B174" s="14"/>
      <c r="C174" s="3"/>
      <c r="F174" s="142"/>
      <c r="L174" s="142"/>
      <c r="M174" s="142"/>
      <c r="N174" s="142"/>
      <c r="S174" s="142"/>
      <c r="W174" s="142"/>
      <c r="X174" s="142"/>
      <c r="AF174" s="142"/>
      <c r="AL174" s="157"/>
      <c r="BS174" s="142"/>
      <c r="CC174" s="142"/>
    </row>
    <row r="175" spans="1:81" s="2" customFormat="1">
      <c r="A175" s="82"/>
      <c r="B175" s="14"/>
      <c r="C175" s="3"/>
      <c r="F175" s="142"/>
      <c r="L175" s="142"/>
      <c r="M175" s="142"/>
      <c r="N175" s="142"/>
      <c r="S175" s="142"/>
      <c r="W175" s="142"/>
      <c r="X175" s="142"/>
      <c r="AF175" s="142"/>
      <c r="AL175" s="157"/>
      <c r="BS175" s="142"/>
      <c r="CC175" s="142"/>
    </row>
    <row r="176" spans="1:81" s="2" customFormat="1">
      <c r="A176" s="82"/>
      <c r="B176" s="14"/>
      <c r="C176" s="3"/>
      <c r="F176" s="142"/>
      <c r="L176" s="142"/>
      <c r="M176" s="142"/>
      <c r="N176" s="142"/>
      <c r="S176" s="142"/>
      <c r="W176" s="142"/>
      <c r="X176" s="142"/>
      <c r="AF176" s="142"/>
      <c r="AL176" s="157"/>
      <c r="BS176" s="142"/>
      <c r="CC176" s="142"/>
    </row>
    <row r="177" spans="1:81" s="2" customFormat="1">
      <c r="A177" s="82"/>
      <c r="B177" s="14"/>
      <c r="C177" s="3"/>
      <c r="F177" s="142"/>
      <c r="L177" s="142"/>
      <c r="M177" s="142"/>
      <c r="N177" s="142"/>
      <c r="S177" s="142"/>
      <c r="W177" s="142"/>
      <c r="X177" s="142"/>
      <c r="AF177" s="142"/>
      <c r="AL177" s="157"/>
      <c r="BS177" s="142"/>
      <c r="CC177" s="142"/>
    </row>
    <row r="178" spans="1:81" s="2" customFormat="1">
      <c r="A178" s="82"/>
      <c r="B178" s="14"/>
      <c r="C178" s="3"/>
      <c r="F178" s="142"/>
      <c r="L178" s="142"/>
      <c r="M178" s="142"/>
      <c r="N178" s="142"/>
      <c r="S178" s="142"/>
      <c r="W178" s="142"/>
      <c r="X178" s="142"/>
      <c r="AF178" s="142"/>
      <c r="AL178" s="157"/>
      <c r="BS178" s="142"/>
      <c r="CC178" s="142"/>
    </row>
    <row r="179" spans="1:81" s="2" customFormat="1">
      <c r="A179" s="82"/>
      <c r="B179" s="14"/>
      <c r="C179" s="3"/>
      <c r="F179" s="142"/>
      <c r="L179" s="142"/>
      <c r="M179" s="142"/>
      <c r="N179" s="142"/>
      <c r="S179" s="142"/>
      <c r="W179" s="142"/>
      <c r="X179" s="142"/>
      <c r="AF179" s="142"/>
      <c r="AL179" s="157"/>
      <c r="BS179" s="142"/>
      <c r="CC179" s="142"/>
    </row>
    <row r="180" spans="1:81" s="2" customFormat="1">
      <c r="A180" s="82"/>
      <c r="B180" s="14"/>
      <c r="C180" s="3"/>
      <c r="F180" s="142"/>
      <c r="L180" s="142"/>
      <c r="M180" s="142"/>
      <c r="N180" s="142"/>
      <c r="S180" s="142"/>
      <c r="W180" s="142"/>
      <c r="X180" s="142"/>
      <c r="AF180" s="142"/>
      <c r="AL180" s="157"/>
      <c r="BS180" s="142"/>
      <c r="CC180" s="142"/>
    </row>
    <row r="181" spans="1:81" s="2" customFormat="1">
      <c r="A181" s="82"/>
      <c r="B181" s="14"/>
      <c r="C181" s="3"/>
      <c r="F181" s="142"/>
      <c r="L181" s="142"/>
      <c r="M181" s="142"/>
      <c r="N181" s="142"/>
      <c r="S181" s="142"/>
      <c r="W181" s="142"/>
      <c r="X181" s="142"/>
      <c r="AF181" s="142"/>
      <c r="AL181" s="157"/>
      <c r="BS181" s="142"/>
      <c r="CC181" s="142"/>
    </row>
    <row r="182" spans="1:81" s="2" customFormat="1">
      <c r="A182" s="82"/>
      <c r="B182" s="14"/>
      <c r="C182" s="3"/>
      <c r="F182" s="142"/>
      <c r="L182" s="142"/>
      <c r="M182" s="142"/>
      <c r="N182" s="142"/>
      <c r="S182" s="142"/>
      <c r="W182" s="142"/>
      <c r="X182" s="142"/>
      <c r="AF182" s="142"/>
      <c r="AL182" s="157"/>
      <c r="BS182" s="142"/>
      <c r="CC182" s="142"/>
    </row>
    <row r="183" spans="1:81" s="2" customFormat="1">
      <c r="A183" s="82"/>
      <c r="B183" s="14"/>
      <c r="C183" s="3"/>
      <c r="F183" s="142"/>
      <c r="L183" s="142"/>
      <c r="M183" s="142"/>
      <c r="N183" s="142"/>
      <c r="S183" s="142"/>
      <c r="W183" s="142"/>
      <c r="X183" s="142"/>
      <c r="AF183" s="142"/>
      <c r="AL183" s="157"/>
      <c r="BS183" s="142"/>
      <c r="CC183" s="142"/>
    </row>
    <row r="184" spans="1:81" s="2" customFormat="1">
      <c r="A184" s="82"/>
      <c r="B184" s="14"/>
      <c r="C184" s="3"/>
      <c r="F184" s="142"/>
      <c r="L184" s="142"/>
      <c r="M184" s="142"/>
      <c r="N184" s="142"/>
      <c r="S184" s="142"/>
      <c r="W184" s="142"/>
      <c r="X184" s="142"/>
      <c r="AF184" s="142"/>
      <c r="AL184" s="157"/>
      <c r="BS184" s="142"/>
      <c r="CC184" s="142"/>
    </row>
    <row r="185" spans="1:81" s="2" customFormat="1">
      <c r="A185" s="82"/>
      <c r="B185" s="14"/>
      <c r="C185" s="3"/>
      <c r="F185" s="142"/>
      <c r="L185" s="142"/>
      <c r="M185" s="142"/>
      <c r="N185" s="142"/>
      <c r="S185" s="142"/>
      <c r="W185" s="142"/>
      <c r="X185" s="142"/>
      <c r="AF185" s="142"/>
      <c r="AL185" s="157"/>
      <c r="BS185" s="142"/>
      <c r="CC185" s="142"/>
    </row>
    <row r="186" spans="1:81" s="2" customFormat="1">
      <c r="A186" s="82"/>
      <c r="B186" s="14"/>
      <c r="C186" s="3"/>
      <c r="F186" s="142"/>
      <c r="L186" s="142"/>
      <c r="M186" s="142"/>
      <c r="N186" s="142"/>
      <c r="S186" s="142"/>
      <c r="W186" s="142"/>
      <c r="X186" s="142"/>
      <c r="AF186" s="142"/>
      <c r="AL186" s="157"/>
      <c r="BS186" s="142"/>
      <c r="CC186" s="142"/>
    </row>
    <row r="187" spans="1:81" s="2" customFormat="1">
      <c r="A187" s="82"/>
      <c r="B187" s="14"/>
      <c r="C187" s="3"/>
      <c r="F187" s="142"/>
      <c r="L187" s="142"/>
      <c r="M187" s="142"/>
      <c r="N187" s="142"/>
      <c r="S187" s="142"/>
      <c r="W187" s="142"/>
      <c r="X187" s="142"/>
      <c r="AF187" s="142"/>
      <c r="AL187" s="157"/>
      <c r="BS187" s="142"/>
      <c r="CC187" s="142"/>
    </row>
    <row r="188" spans="1:81" s="2" customFormat="1">
      <c r="A188" s="82"/>
      <c r="B188" s="14"/>
      <c r="C188" s="3"/>
      <c r="F188" s="142"/>
      <c r="L188" s="142"/>
      <c r="M188" s="142"/>
      <c r="N188" s="142"/>
      <c r="S188" s="142"/>
      <c r="W188" s="142"/>
      <c r="X188" s="142"/>
      <c r="AF188" s="142"/>
      <c r="AL188" s="157"/>
      <c r="BS188" s="142"/>
      <c r="CC188" s="142"/>
    </row>
    <row r="189" spans="1:81" s="2" customFormat="1">
      <c r="A189" s="82"/>
      <c r="B189" s="14"/>
      <c r="C189" s="3"/>
      <c r="F189" s="142"/>
      <c r="L189" s="142"/>
      <c r="M189" s="142"/>
      <c r="N189" s="142"/>
      <c r="S189" s="142"/>
      <c r="W189" s="142"/>
      <c r="X189" s="142"/>
      <c r="AF189" s="142"/>
      <c r="AL189" s="157"/>
      <c r="BS189" s="142"/>
      <c r="CC189" s="142"/>
    </row>
    <row r="190" spans="1:81" s="2" customFormat="1">
      <c r="A190" s="82"/>
      <c r="B190" s="14"/>
      <c r="C190" s="3"/>
      <c r="F190" s="142"/>
      <c r="L190" s="142"/>
      <c r="M190" s="142"/>
      <c r="N190" s="142"/>
      <c r="S190" s="142"/>
      <c r="W190" s="142"/>
      <c r="X190" s="142"/>
      <c r="AF190" s="142"/>
      <c r="AL190" s="157"/>
      <c r="BS190" s="142"/>
      <c r="CC190" s="142"/>
    </row>
    <row r="191" spans="1:81" s="2" customFormat="1">
      <c r="A191" s="82"/>
      <c r="B191" s="14"/>
      <c r="C191" s="3"/>
      <c r="F191" s="142"/>
      <c r="L191" s="142"/>
      <c r="M191" s="142"/>
      <c r="N191" s="142"/>
      <c r="S191" s="142"/>
      <c r="W191" s="142"/>
      <c r="X191" s="142"/>
      <c r="AF191" s="142"/>
      <c r="AL191" s="157"/>
      <c r="BS191" s="142"/>
      <c r="CC191" s="142"/>
    </row>
    <row r="192" spans="1:81" s="2" customFormat="1">
      <c r="A192" s="82"/>
      <c r="B192" s="14"/>
      <c r="C192" s="3"/>
      <c r="F192" s="142"/>
      <c r="L192" s="142"/>
      <c r="M192" s="142"/>
      <c r="N192" s="142"/>
      <c r="S192" s="142"/>
      <c r="W192" s="142"/>
      <c r="X192" s="142"/>
      <c r="AF192" s="142"/>
      <c r="AL192" s="157"/>
      <c r="BS192" s="142"/>
      <c r="CC192" s="142"/>
    </row>
    <row r="193" spans="1:81" s="2" customFormat="1">
      <c r="A193" s="82"/>
      <c r="B193" s="14"/>
      <c r="C193" s="3"/>
      <c r="F193" s="142"/>
      <c r="L193" s="142"/>
      <c r="M193" s="142"/>
      <c r="N193" s="142"/>
      <c r="S193" s="142"/>
      <c r="W193" s="142"/>
      <c r="X193" s="142"/>
      <c r="AF193" s="142"/>
      <c r="AL193" s="157"/>
      <c r="BS193" s="142"/>
      <c r="CC193" s="142"/>
    </row>
    <row r="194" spans="1:81" s="2" customFormat="1">
      <c r="A194" s="82"/>
      <c r="B194" s="14"/>
      <c r="C194" s="3"/>
      <c r="F194" s="142"/>
      <c r="L194" s="142"/>
      <c r="M194" s="142"/>
      <c r="N194" s="142"/>
      <c r="S194" s="142"/>
      <c r="W194" s="142"/>
      <c r="X194" s="142"/>
      <c r="AF194" s="142"/>
      <c r="AL194" s="157"/>
      <c r="BS194" s="142"/>
      <c r="CC194" s="142"/>
    </row>
    <row r="195" spans="1:81" s="2" customFormat="1">
      <c r="A195" s="82"/>
      <c r="B195" s="14"/>
      <c r="C195" s="3"/>
      <c r="F195" s="142"/>
      <c r="L195" s="142"/>
      <c r="M195" s="142"/>
      <c r="N195" s="142"/>
      <c r="S195" s="142"/>
      <c r="W195" s="142"/>
      <c r="X195" s="142"/>
      <c r="AF195" s="142"/>
      <c r="AL195" s="157"/>
      <c r="BS195" s="142"/>
      <c r="CC195" s="142"/>
    </row>
    <row r="196" spans="1:81" s="2" customFormat="1">
      <c r="A196" s="82"/>
      <c r="B196" s="14"/>
      <c r="C196" s="3"/>
      <c r="F196" s="142"/>
      <c r="L196" s="142"/>
      <c r="M196" s="142"/>
      <c r="N196" s="142"/>
      <c r="S196" s="142"/>
      <c r="W196" s="142"/>
      <c r="X196" s="142"/>
      <c r="AF196" s="142"/>
      <c r="AL196" s="157"/>
      <c r="BS196" s="142"/>
      <c r="CC196" s="142"/>
    </row>
    <row r="197" spans="1:81" s="2" customFormat="1">
      <c r="A197" s="82"/>
      <c r="B197" s="14"/>
      <c r="C197" s="3"/>
      <c r="F197" s="142"/>
      <c r="L197" s="142"/>
      <c r="M197" s="142"/>
      <c r="N197" s="142"/>
      <c r="S197" s="142"/>
      <c r="W197" s="142"/>
      <c r="X197" s="142"/>
      <c r="AF197" s="142"/>
      <c r="AL197" s="157"/>
      <c r="BS197" s="142"/>
      <c r="CC197" s="142"/>
    </row>
    <row r="198" spans="1:81" s="2" customFormat="1">
      <c r="A198" s="82"/>
      <c r="B198" s="14"/>
      <c r="C198" s="3"/>
      <c r="F198" s="142"/>
      <c r="L198" s="142"/>
      <c r="M198" s="142"/>
      <c r="N198" s="142"/>
      <c r="S198" s="142"/>
      <c r="W198" s="142"/>
      <c r="X198" s="142"/>
      <c r="AF198" s="142"/>
      <c r="AL198" s="157"/>
      <c r="BS198" s="142"/>
      <c r="CC198" s="142"/>
    </row>
    <row r="199" spans="1:81" s="2" customFormat="1">
      <c r="A199" s="82"/>
      <c r="B199" s="14"/>
      <c r="C199" s="3"/>
      <c r="F199" s="142"/>
      <c r="L199" s="142"/>
      <c r="M199" s="142"/>
      <c r="N199" s="142"/>
      <c r="S199" s="142"/>
      <c r="W199" s="142"/>
      <c r="X199" s="142"/>
      <c r="AF199" s="142"/>
      <c r="AL199" s="157"/>
      <c r="BS199" s="142"/>
      <c r="CC199" s="142"/>
    </row>
    <row r="200" spans="1:81" s="2" customFormat="1">
      <c r="A200" s="82"/>
      <c r="B200" s="14"/>
      <c r="C200" s="3"/>
      <c r="F200" s="142"/>
      <c r="L200" s="142"/>
      <c r="M200" s="142"/>
      <c r="N200" s="142"/>
      <c r="S200" s="142"/>
      <c r="W200" s="142"/>
      <c r="X200" s="142"/>
      <c r="AF200" s="142"/>
      <c r="AL200" s="157"/>
      <c r="BS200" s="142"/>
      <c r="CC200" s="142"/>
    </row>
    <row r="201" spans="1:81" s="2" customFormat="1">
      <c r="A201" s="82"/>
      <c r="B201" s="14"/>
      <c r="C201" s="3"/>
      <c r="F201" s="142"/>
      <c r="L201" s="142"/>
      <c r="M201" s="142"/>
      <c r="N201" s="142"/>
      <c r="S201" s="142"/>
      <c r="W201" s="142"/>
      <c r="X201" s="142"/>
      <c r="AF201" s="142"/>
      <c r="AL201" s="157"/>
      <c r="BS201" s="142"/>
      <c r="CC201" s="142"/>
    </row>
    <row r="202" spans="1:81" s="2" customFormat="1">
      <c r="A202" s="82"/>
      <c r="B202" s="14"/>
      <c r="C202" s="3"/>
      <c r="F202" s="142"/>
      <c r="L202" s="142"/>
      <c r="M202" s="142"/>
      <c r="N202" s="142"/>
      <c r="S202" s="142"/>
      <c r="W202" s="142"/>
      <c r="X202" s="142"/>
      <c r="AF202" s="142"/>
      <c r="AL202" s="157"/>
      <c r="BS202" s="142"/>
      <c r="CC202" s="142"/>
    </row>
    <row r="203" spans="1:81" s="2" customFormat="1">
      <c r="A203" s="82"/>
      <c r="B203" s="14"/>
      <c r="C203" s="3"/>
      <c r="F203" s="142"/>
      <c r="L203" s="142"/>
      <c r="M203" s="142"/>
      <c r="N203" s="142"/>
      <c r="S203" s="142"/>
      <c r="W203" s="142"/>
      <c r="X203" s="142"/>
      <c r="AF203" s="142"/>
      <c r="AL203" s="157"/>
      <c r="BS203" s="142"/>
      <c r="CC203" s="142"/>
    </row>
    <row r="204" spans="1:81" s="2" customFormat="1">
      <c r="A204" s="82"/>
      <c r="B204" s="14"/>
      <c r="C204" s="3"/>
      <c r="F204" s="142"/>
      <c r="L204" s="142"/>
      <c r="M204" s="142"/>
      <c r="N204" s="142"/>
      <c r="S204" s="142"/>
      <c r="W204" s="142"/>
      <c r="X204" s="142"/>
      <c r="AF204" s="142"/>
      <c r="AL204" s="157"/>
      <c r="BS204" s="142"/>
      <c r="CC204" s="142"/>
    </row>
    <row r="205" spans="1:81" s="2" customFormat="1">
      <c r="A205" s="82"/>
      <c r="B205" s="14"/>
      <c r="C205" s="3"/>
      <c r="F205" s="142"/>
      <c r="L205" s="142"/>
      <c r="M205" s="142"/>
      <c r="N205" s="142"/>
      <c r="S205" s="142"/>
      <c r="W205" s="142"/>
      <c r="X205" s="142"/>
      <c r="AF205" s="142"/>
      <c r="AL205" s="157"/>
      <c r="BS205" s="142"/>
      <c r="CC205" s="142"/>
    </row>
    <row r="206" spans="1:81" s="2" customFormat="1">
      <c r="A206" s="82"/>
      <c r="B206" s="14"/>
      <c r="C206" s="3"/>
      <c r="F206" s="142"/>
      <c r="L206" s="142"/>
      <c r="M206" s="142"/>
      <c r="N206" s="142"/>
      <c r="S206" s="142"/>
      <c r="W206" s="142"/>
      <c r="X206" s="142"/>
      <c r="AF206" s="142"/>
      <c r="AL206" s="157"/>
      <c r="BS206" s="142"/>
      <c r="CC206" s="142"/>
    </row>
    <row r="207" spans="1:81" s="2" customFormat="1">
      <c r="A207" s="82"/>
      <c r="B207" s="14"/>
      <c r="C207" s="3"/>
      <c r="F207" s="142"/>
      <c r="L207" s="142"/>
      <c r="M207" s="142"/>
      <c r="N207" s="142"/>
      <c r="S207" s="142"/>
      <c r="W207" s="142"/>
      <c r="X207" s="142"/>
      <c r="AF207" s="142"/>
      <c r="AL207" s="157"/>
      <c r="BS207" s="142"/>
      <c r="CC207" s="142"/>
    </row>
    <row r="208" spans="1:81" s="2" customFormat="1">
      <c r="A208" s="82"/>
      <c r="B208" s="14"/>
      <c r="C208" s="3"/>
      <c r="F208" s="142"/>
      <c r="L208" s="142"/>
      <c r="M208" s="142"/>
      <c r="N208" s="142"/>
      <c r="S208" s="142"/>
      <c r="W208" s="142"/>
      <c r="X208" s="142"/>
      <c r="AF208" s="142"/>
      <c r="AL208" s="157"/>
      <c r="BS208" s="142"/>
      <c r="CC208" s="142"/>
    </row>
    <row r="209" spans="1:81" s="2" customFormat="1">
      <c r="A209" s="82"/>
      <c r="B209" s="14"/>
      <c r="C209" s="3"/>
      <c r="F209" s="142"/>
      <c r="L209" s="142"/>
      <c r="M209" s="142"/>
      <c r="N209" s="142"/>
      <c r="S209" s="142"/>
      <c r="W209" s="142"/>
      <c r="X209" s="142"/>
      <c r="AF209" s="142"/>
      <c r="AL209" s="157"/>
      <c r="BS209" s="142"/>
      <c r="CC209" s="142"/>
    </row>
    <row r="210" spans="1:81" s="2" customFormat="1">
      <c r="A210" s="82"/>
      <c r="B210" s="14"/>
      <c r="C210" s="3"/>
      <c r="F210" s="142"/>
      <c r="L210" s="142"/>
      <c r="M210" s="142"/>
      <c r="N210" s="142"/>
      <c r="S210" s="142"/>
      <c r="W210" s="142"/>
      <c r="X210" s="142"/>
      <c r="AF210" s="142"/>
      <c r="AL210" s="157"/>
      <c r="BS210" s="142"/>
      <c r="CC210" s="142"/>
    </row>
    <row r="211" spans="1:81" s="2" customFormat="1">
      <c r="A211" s="82"/>
      <c r="B211" s="14"/>
      <c r="C211" s="3"/>
      <c r="F211" s="142"/>
      <c r="L211" s="142"/>
      <c r="M211" s="142"/>
      <c r="N211" s="142"/>
      <c r="S211" s="142"/>
      <c r="W211" s="142"/>
      <c r="X211" s="142"/>
      <c r="AF211" s="142"/>
      <c r="AL211" s="157"/>
      <c r="BS211" s="142"/>
      <c r="CC211" s="142"/>
    </row>
    <row r="212" spans="1:81" s="2" customFormat="1">
      <c r="A212" s="82"/>
      <c r="B212" s="14"/>
      <c r="C212" s="3"/>
      <c r="F212" s="142"/>
      <c r="L212" s="142"/>
      <c r="M212" s="142"/>
      <c r="N212" s="142"/>
      <c r="S212" s="142"/>
      <c r="W212" s="142"/>
      <c r="X212" s="142"/>
      <c r="AF212" s="142"/>
      <c r="AL212" s="157"/>
      <c r="BS212" s="142"/>
      <c r="CC212" s="142"/>
    </row>
    <row r="213" spans="1:81" s="2" customFormat="1">
      <c r="A213" s="82"/>
      <c r="B213" s="14"/>
      <c r="C213" s="3"/>
      <c r="F213" s="142"/>
      <c r="L213" s="142"/>
      <c r="M213" s="142"/>
      <c r="N213" s="142"/>
      <c r="S213" s="142"/>
      <c r="W213" s="142"/>
      <c r="X213" s="142"/>
      <c r="AF213" s="142"/>
      <c r="AL213" s="157"/>
      <c r="BS213" s="142"/>
      <c r="CC213" s="142"/>
    </row>
    <row r="214" spans="1:81" s="2" customFormat="1">
      <c r="A214" s="82"/>
      <c r="B214" s="14"/>
      <c r="C214" s="3"/>
      <c r="F214" s="142"/>
      <c r="L214" s="142"/>
      <c r="M214" s="142"/>
      <c r="N214" s="142"/>
      <c r="S214" s="142"/>
      <c r="W214" s="142"/>
      <c r="X214" s="142"/>
      <c r="AF214" s="142"/>
      <c r="AL214" s="157"/>
      <c r="BS214" s="142"/>
      <c r="CC214" s="142"/>
    </row>
    <row r="215" spans="1:81" s="2" customFormat="1">
      <c r="A215" s="82"/>
      <c r="B215" s="14"/>
      <c r="C215" s="3"/>
      <c r="F215" s="142"/>
      <c r="L215" s="142"/>
      <c r="M215" s="142"/>
      <c r="N215" s="142"/>
      <c r="S215" s="142"/>
      <c r="W215" s="142"/>
      <c r="X215" s="142"/>
      <c r="AF215" s="142"/>
      <c r="AL215" s="157"/>
      <c r="BS215" s="142"/>
      <c r="CC215" s="142"/>
    </row>
    <row r="216" spans="1:81" s="2" customFormat="1">
      <c r="A216" s="82"/>
      <c r="B216" s="14"/>
      <c r="C216" s="3"/>
      <c r="F216" s="142"/>
      <c r="L216" s="142"/>
      <c r="M216" s="142"/>
      <c r="N216" s="142"/>
      <c r="S216" s="142"/>
      <c r="W216" s="142"/>
      <c r="X216" s="142"/>
      <c r="AF216" s="142"/>
      <c r="AL216" s="157"/>
      <c r="BS216" s="142"/>
      <c r="CC216" s="142"/>
    </row>
    <row r="217" spans="1:81" s="2" customFormat="1">
      <c r="A217" s="82"/>
      <c r="B217" s="14"/>
      <c r="C217" s="3"/>
      <c r="F217" s="142"/>
      <c r="L217" s="142"/>
      <c r="M217" s="142"/>
      <c r="N217" s="142"/>
      <c r="S217" s="142"/>
      <c r="W217" s="142"/>
      <c r="X217" s="142"/>
      <c r="AF217" s="142"/>
      <c r="AL217" s="157"/>
      <c r="BS217" s="142"/>
      <c r="CC217" s="142"/>
    </row>
    <row r="218" spans="1:81" s="2" customFormat="1">
      <c r="A218" s="82"/>
      <c r="B218" s="14"/>
      <c r="C218" s="3"/>
      <c r="F218" s="142"/>
      <c r="L218" s="142"/>
      <c r="M218" s="142"/>
      <c r="N218" s="142"/>
      <c r="S218" s="142"/>
      <c r="W218" s="142"/>
      <c r="X218" s="142"/>
      <c r="AF218" s="142"/>
      <c r="AL218" s="157"/>
      <c r="BS218" s="142"/>
      <c r="CC218" s="142"/>
    </row>
    <row r="219" spans="1:81" s="2" customFormat="1">
      <c r="A219" s="82"/>
      <c r="B219" s="14"/>
      <c r="C219" s="3"/>
      <c r="F219" s="142"/>
      <c r="L219" s="142"/>
      <c r="M219" s="142"/>
      <c r="N219" s="142"/>
      <c r="S219" s="142"/>
      <c r="W219" s="142"/>
      <c r="X219" s="142"/>
      <c r="AF219" s="142"/>
      <c r="AL219" s="157"/>
      <c r="BS219" s="142"/>
      <c r="CC219" s="142"/>
    </row>
    <row r="220" spans="1:81" s="2" customFormat="1">
      <c r="A220" s="82"/>
      <c r="B220" s="14"/>
      <c r="C220" s="3"/>
      <c r="F220" s="142"/>
      <c r="L220" s="142"/>
      <c r="M220" s="142"/>
      <c r="N220" s="142"/>
      <c r="S220" s="142"/>
      <c r="W220" s="142"/>
      <c r="X220" s="142"/>
      <c r="AF220" s="142"/>
      <c r="AL220" s="157"/>
      <c r="BS220" s="142"/>
      <c r="CC220" s="142"/>
    </row>
    <row r="221" spans="1:81" s="2" customFormat="1">
      <c r="A221" s="82"/>
      <c r="B221" s="14"/>
      <c r="C221" s="3"/>
      <c r="F221" s="142"/>
      <c r="L221" s="142"/>
      <c r="M221" s="142"/>
      <c r="N221" s="142"/>
      <c r="S221" s="142"/>
      <c r="W221" s="142"/>
      <c r="X221" s="142"/>
      <c r="AF221" s="142"/>
      <c r="AL221" s="157"/>
      <c r="BS221" s="142"/>
      <c r="CC221" s="142"/>
    </row>
    <row r="222" spans="1:81" s="2" customFormat="1">
      <c r="A222" s="82"/>
      <c r="B222" s="14"/>
      <c r="C222" s="3"/>
      <c r="F222" s="142"/>
      <c r="L222" s="142"/>
      <c r="M222" s="142"/>
      <c r="N222" s="142"/>
      <c r="S222" s="142"/>
      <c r="W222" s="142"/>
      <c r="X222" s="142"/>
      <c r="AF222" s="142"/>
      <c r="AL222" s="157"/>
      <c r="BS222" s="142"/>
      <c r="CC222" s="142"/>
    </row>
    <row r="223" spans="1:81" s="2" customFormat="1">
      <c r="A223" s="82"/>
      <c r="B223" s="14"/>
      <c r="C223" s="3"/>
      <c r="F223" s="142"/>
      <c r="L223" s="142"/>
      <c r="M223" s="142"/>
      <c r="N223" s="142"/>
      <c r="S223" s="142"/>
      <c r="W223" s="142"/>
      <c r="X223" s="142"/>
      <c r="AF223" s="142"/>
      <c r="AL223" s="157"/>
      <c r="BS223" s="142"/>
      <c r="CC223" s="142"/>
    </row>
    <row r="224" spans="1:81" s="2" customFormat="1">
      <c r="A224" s="82"/>
      <c r="B224" s="14"/>
      <c r="C224" s="3"/>
      <c r="F224" s="142"/>
      <c r="L224" s="142"/>
      <c r="M224" s="142"/>
      <c r="N224" s="142"/>
      <c r="S224" s="142"/>
      <c r="W224" s="142"/>
      <c r="X224" s="142"/>
      <c r="AF224" s="142"/>
      <c r="AL224" s="157"/>
      <c r="BS224" s="142"/>
      <c r="CC224" s="142"/>
    </row>
    <row r="225" spans="1:81" s="2" customFormat="1">
      <c r="A225" s="82"/>
      <c r="B225" s="14"/>
      <c r="C225" s="3"/>
      <c r="F225" s="142"/>
      <c r="L225" s="142"/>
      <c r="M225" s="142"/>
      <c r="N225" s="142"/>
      <c r="S225" s="142"/>
      <c r="W225" s="142"/>
      <c r="X225" s="142"/>
      <c r="AF225" s="142"/>
      <c r="AL225" s="157"/>
      <c r="BS225" s="142"/>
      <c r="CC225" s="142"/>
    </row>
    <row r="226" spans="1:81" s="2" customFormat="1">
      <c r="A226" s="82"/>
      <c r="B226" s="14"/>
      <c r="C226" s="3"/>
      <c r="F226" s="142"/>
      <c r="L226" s="142"/>
      <c r="M226" s="142"/>
      <c r="N226" s="142"/>
      <c r="S226" s="142"/>
      <c r="W226" s="142"/>
      <c r="X226" s="142"/>
      <c r="AF226" s="142"/>
      <c r="AL226" s="157"/>
      <c r="BS226" s="142"/>
      <c r="CC226" s="142"/>
    </row>
    <row r="227" spans="1:81" s="2" customFormat="1">
      <c r="A227" s="82"/>
      <c r="B227" s="14"/>
      <c r="C227" s="3"/>
      <c r="F227" s="142"/>
      <c r="L227" s="142"/>
      <c r="M227" s="142"/>
      <c r="N227" s="142"/>
      <c r="S227" s="142"/>
      <c r="W227" s="142"/>
      <c r="X227" s="142"/>
      <c r="AF227" s="142"/>
      <c r="AL227" s="157"/>
      <c r="BS227" s="142"/>
      <c r="CC227" s="142"/>
    </row>
    <row r="228" spans="1:81" s="2" customFormat="1">
      <c r="A228" s="82"/>
      <c r="B228" s="14"/>
      <c r="C228" s="1"/>
      <c r="F228" s="142"/>
      <c r="L228" s="142"/>
      <c r="M228" s="142"/>
      <c r="N228" s="142"/>
      <c r="S228" s="142"/>
      <c r="W228" s="142"/>
      <c r="X228" s="142"/>
      <c r="AF228" s="142"/>
      <c r="AL228" s="157"/>
      <c r="BS228" s="142"/>
      <c r="CC228" s="142"/>
    </row>
    <row r="229" spans="1:81" s="2" customFormat="1">
      <c r="A229" s="82"/>
      <c r="B229" s="14"/>
      <c r="C229" s="1"/>
      <c r="F229" s="142"/>
      <c r="L229" s="142"/>
      <c r="M229" s="142"/>
      <c r="N229" s="142"/>
      <c r="S229" s="142"/>
      <c r="W229" s="142"/>
      <c r="X229" s="142"/>
      <c r="AF229" s="142"/>
      <c r="AL229" s="157"/>
      <c r="BS229" s="142"/>
      <c r="CC229" s="142"/>
    </row>
    <row r="230" spans="1:81" s="2" customFormat="1">
      <c r="A230" s="82"/>
      <c r="B230" s="14"/>
      <c r="C230" s="1"/>
      <c r="F230" s="142"/>
      <c r="L230" s="142"/>
      <c r="M230" s="142"/>
      <c r="N230" s="142"/>
      <c r="S230" s="142"/>
      <c r="W230" s="142"/>
      <c r="X230" s="142"/>
      <c r="AF230" s="142"/>
      <c r="AL230" s="157"/>
      <c r="BS230" s="142"/>
      <c r="CC230" s="142"/>
    </row>
    <row r="231" spans="1:81">
      <c r="AL231" s="157"/>
    </row>
    <row r="232" spans="1:81">
      <c r="AL232" s="157"/>
    </row>
    <row r="233" spans="1:81">
      <c r="AL233" s="157"/>
    </row>
    <row r="234" spans="1:81">
      <c r="AL234" s="157"/>
    </row>
    <row r="235" spans="1:81">
      <c r="AL235" s="157"/>
    </row>
    <row r="236" spans="1:81">
      <c r="AL236" s="157"/>
    </row>
    <row r="237" spans="1:81">
      <c r="AL237" s="157"/>
    </row>
    <row r="238" spans="1:81">
      <c r="AL238" s="157"/>
    </row>
    <row r="239" spans="1:81">
      <c r="AL239" s="157"/>
    </row>
    <row r="240" spans="1:81">
      <c r="AL240" s="157"/>
    </row>
    <row r="241" spans="38:38">
      <c r="AL241" s="157"/>
    </row>
    <row r="242" spans="38:38">
      <c r="AL242" s="157"/>
    </row>
    <row r="243" spans="38:38">
      <c r="AL243" s="157"/>
    </row>
    <row r="244" spans="38:38">
      <c r="AL244" s="157"/>
    </row>
    <row r="245" spans="38:38">
      <c r="AL245" s="157"/>
    </row>
    <row r="246" spans="38:38">
      <c r="AL246" s="157"/>
    </row>
    <row r="247" spans="38:38">
      <c r="AL247" s="157"/>
    </row>
    <row r="248" spans="38:38">
      <c r="AL248" s="157"/>
    </row>
    <row r="249" spans="38:38">
      <c r="AL249" s="157"/>
    </row>
    <row r="250" spans="38:38">
      <c r="AL250" s="157"/>
    </row>
    <row r="251" spans="38:38">
      <c r="AL251" s="157"/>
    </row>
    <row r="252" spans="38:38">
      <c r="AL252" s="157"/>
    </row>
    <row r="253" spans="38:38">
      <c r="AL253" s="157"/>
    </row>
    <row r="254" spans="38:38">
      <c r="AL254" s="157"/>
    </row>
    <row r="255" spans="38:38">
      <c r="AL255" s="157"/>
    </row>
    <row r="256" spans="38:38">
      <c r="AL256" s="157"/>
    </row>
    <row r="257" spans="38:38">
      <c r="AL257" s="157"/>
    </row>
    <row r="258" spans="38:38">
      <c r="AL258" s="157"/>
    </row>
    <row r="259" spans="38:38">
      <c r="AL259" s="157"/>
    </row>
    <row r="260" spans="38:38">
      <c r="AL260" s="157"/>
    </row>
    <row r="261" spans="38:38">
      <c r="AL261" s="157"/>
    </row>
    <row r="262" spans="38:38">
      <c r="AL262" s="157"/>
    </row>
    <row r="263" spans="38:38">
      <c r="AL263" s="157"/>
    </row>
    <row r="264" spans="38:38">
      <c r="AL264" s="157"/>
    </row>
    <row r="265" spans="38:38">
      <c r="AL265" s="157"/>
    </row>
    <row r="266" spans="38:38">
      <c r="AL266" s="157"/>
    </row>
    <row r="267" spans="38:38">
      <c r="AL267" s="157"/>
    </row>
    <row r="268" spans="38:38">
      <c r="AL268" s="157"/>
    </row>
    <row r="269" spans="38:38">
      <c r="AL269" s="157"/>
    </row>
    <row r="270" spans="38:38">
      <c r="AL270" s="157"/>
    </row>
    <row r="271" spans="38:38">
      <c r="AL271" s="157"/>
    </row>
    <row r="272" spans="38:38">
      <c r="AL272" s="157"/>
    </row>
    <row r="273" spans="38:38">
      <c r="AL273" s="157"/>
    </row>
    <row r="274" spans="38:38">
      <c r="AL274" s="157"/>
    </row>
    <row r="275" spans="38:38">
      <c r="AL275" s="157"/>
    </row>
    <row r="276" spans="38:38">
      <c r="AL276" s="157"/>
    </row>
    <row r="277" spans="38:38">
      <c r="AL277" s="157"/>
    </row>
    <row r="278" spans="38:38">
      <c r="AL278" s="157"/>
    </row>
    <row r="279" spans="38:38">
      <c r="AL279" s="157"/>
    </row>
    <row r="280" spans="38:38">
      <c r="AL280" s="157"/>
    </row>
    <row r="281" spans="38:38">
      <c r="AL281" s="157"/>
    </row>
    <row r="282" spans="38:38">
      <c r="AL282" s="157"/>
    </row>
    <row r="283" spans="38:38">
      <c r="AL283" s="157"/>
    </row>
    <row r="284" spans="38:38">
      <c r="AL284" s="157"/>
    </row>
    <row r="285" spans="38:38">
      <c r="AL285" s="157"/>
    </row>
    <row r="286" spans="38:38">
      <c r="AL286" s="157"/>
    </row>
    <row r="287" spans="38:38">
      <c r="AL287" s="157"/>
    </row>
    <row r="288" spans="38:38">
      <c r="AL288" s="157"/>
    </row>
    <row r="291" spans="38:38">
      <c r="AL291" s="157"/>
    </row>
    <row r="292" spans="38:38">
      <c r="AL292" s="157"/>
    </row>
    <row r="293" spans="38:38">
      <c r="AL293" s="157"/>
    </row>
    <row r="294" spans="38:38">
      <c r="AL294" s="157"/>
    </row>
    <row r="295" spans="38:38">
      <c r="AL295" s="157"/>
    </row>
    <row r="296" spans="38:38">
      <c r="AL296" s="157"/>
    </row>
    <row r="297" spans="38:38">
      <c r="AL297" s="157"/>
    </row>
    <row r="298" spans="38:38">
      <c r="AL298" s="157"/>
    </row>
    <row r="299" spans="38:38">
      <c r="AL299" s="157"/>
    </row>
    <row r="300" spans="38:38">
      <c r="AL300" s="157"/>
    </row>
    <row r="301" spans="38:38">
      <c r="AL301" s="157"/>
    </row>
    <row r="302" spans="38:38">
      <c r="AL302" s="157"/>
    </row>
    <row r="303" spans="38:38">
      <c r="AL303" s="157"/>
    </row>
    <row r="304" spans="38:38">
      <c r="AL304" s="157"/>
    </row>
    <row r="305" spans="38:38">
      <c r="AL305" s="157"/>
    </row>
    <row r="306" spans="38:38">
      <c r="AL306" s="157"/>
    </row>
    <row r="307" spans="38:38">
      <c r="AL307" s="157"/>
    </row>
    <row r="308" spans="38:38">
      <c r="AL308" s="157"/>
    </row>
    <row r="309" spans="38:38">
      <c r="AL309" s="157"/>
    </row>
    <row r="310" spans="38:38">
      <c r="AL310" s="157"/>
    </row>
    <row r="311" spans="38:38">
      <c r="AL311" s="157"/>
    </row>
    <row r="312" spans="38:38">
      <c r="AL312" s="157"/>
    </row>
    <row r="313" spans="38:38">
      <c r="AL313" s="157"/>
    </row>
    <row r="314" spans="38:38">
      <c r="AL314" s="157"/>
    </row>
    <row r="315" spans="38:38">
      <c r="AL315" s="157"/>
    </row>
    <row r="316" spans="38:38">
      <c r="AL316" s="157"/>
    </row>
    <row r="317" spans="38:38">
      <c r="AL317" s="157"/>
    </row>
    <row r="318" spans="38:38">
      <c r="AL318" s="157"/>
    </row>
    <row r="319" spans="38:38">
      <c r="AL319" s="157"/>
    </row>
    <row r="320" spans="38:38">
      <c r="AL320" s="157"/>
    </row>
    <row r="321" spans="38:38">
      <c r="AL321" s="157"/>
    </row>
    <row r="322" spans="38:38">
      <c r="AL322" s="157"/>
    </row>
    <row r="323" spans="38:38">
      <c r="AL323" s="157"/>
    </row>
    <row r="324" spans="38:38">
      <c r="AL324" s="157"/>
    </row>
    <row r="325" spans="38:38">
      <c r="AL325" s="157"/>
    </row>
    <row r="326" spans="38:38">
      <c r="AL326" s="157"/>
    </row>
    <row r="327" spans="38:38">
      <c r="AL327" s="157"/>
    </row>
    <row r="328" spans="38:38">
      <c r="AL328" s="157"/>
    </row>
    <row r="329" spans="38:38">
      <c r="AL329" s="157"/>
    </row>
    <row r="330" spans="38:38">
      <c r="AL330" s="157"/>
    </row>
    <row r="331" spans="38:38">
      <c r="AL331" s="157"/>
    </row>
    <row r="332" spans="38:38">
      <c r="AL332" s="157"/>
    </row>
    <row r="333" spans="38:38">
      <c r="AL333" s="157"/>
    </row>
    <row r="334" spans="38:38">
      <c r="AL334" s="157"/>
    </row>
    <row r="335" spans="38:38">
      <c r="AL335" s="157"/>
    </row>
    <row r="336" spans="38:38">
      <c r="AL336" s="157"/>
    </row>
    <row r="337" spans="38:38">
      <c r="AL337" s="157"/>
    </row>
    <row r="338" spans="38:38">
      <c r="AL338" s="157"/>
    </row>
    <row r="339" spans="38:38">
      <c r="AL339" s="157"/>
    </row>
    <row r="340" spans="38:38">
      <c r="AL340" s="157"/>
    </row>
    <row r="341" spans="38:38">
      <c r="AL341" s="157"/>
    </row>
    <row r="342" spans="38:38">
      <c r="AL342" s="157"/>
    </row>
    <row r="343" spans="38:38">
      <c r="AL343" s="157"/>
    </row>
    <row r="344" spans="38:38">
      <c r="AL344" s="157"/>
    </row>
    <row r="345" spans="38:38">
      <c r="AL345" s="157"/>
    </row>
    <row r="346" spans="38:38">
      <c r="AL346" s="157"/>
    </row>
    <row r="347" spans="38:38">
      <c r="AL347" s="157"/>
    </row>
    <row r="348" spans="38:38">
      <c r="AL348" s="157"/>
    </row>
    <row r="349" spans="38:38">
      <c r="AL349" s="157"/>
    </row>
    <row r="350" spans="38:38">
      <c r="AL350" s="157"/>
    </row>
    <row r="351" spans="38:38">
      <c r="AL351" s="157"/>
    </row>
    <row r="352" spans="38:38">
      <c r="AL352" s="157"/>
    </row>
    <row r="353" spans="38:38">
      <c r="AL353" s="157"/>
    </row>
    <row r="354" spans="38:38">
      <c r="AL354" s="157"/>
    </row>
    <row r="355" spans="38:38">
      <c r="AL355" s="157"/>
    </row>
    <row r="356" spans="38:38">
      <c r="AL356" s="157"/>
    </row>
    <row r="357" spans="38:38">
      <c r="AL357" s="157"/>
    </row>
    <row r="358" spans="38:38">
      <c r="AL358" s="157"/>
    </row>
    <row r="359" spans="38:38">
      <c r="AL359" s="157"/>
    </row>
    <row r="360" spans="38:38">
      <c r="AL360" s="157"/>
    </row>
    <row r="361" spans="38:38">
      <c r="AL361" s="157"/>
    </row>
    <row r="362" spans="38:38">
      <c r="AL362" s="157"/>
    </row>
    <row r="363" spans="38:38">
      <c r="AL363" s="157"/>
    </row>
    <row r="364" spans="38:38">
      <c r="AL364" s="157"/>
    </row>
    <row r="365" spans="38:38">
      <c r="AL365" s="157"/>
    </row>
    <row r="366" spans="38:38">
      <c r="AL366" s="157"/>
    </row>
    <row r="367" spans="38:38">
      <c r="AL367" s="157"/>
    </row>
    <row r="368" spans="38:38">
      <c r="AL368" s="157"/>
    </row>
    <row r="369" spans="38:38">
      <c r="AL369" s="157"/>
    </row>
    <row r="370" spans="38:38">
      <c r="AL370" s="157"/>
    </row>
    <row r="371" spans="38:38">
      <c r="AL371" s="157"/>
    </row>
    <row r="372" spans="38:38">
      <c r="AL372" s="157"/>
    </row>
    <row r="373" spans="38:38">
      <c r="AL373" s="157"/>
    </row>
    <row r="374" spans="38:38">
      <c r="AL374" s="157"/>
    </row>
    <row r="375" spans="38:38">
      <c r="AL375" s="157"/>
    </row>
    <row r="376" spans="38:38">
      <c r="AL376" s="157"/>
    </row>
    <row r="377" spans="38:38">
      <c r="AL377" s="157"/>
    </row>
    <row r="378" spans="38:38">
      <c r="AL378" s="157"/>
    </row>
    <row r="379" spans="38:38">
      <c r="AL379" s="157"/>
    </row>
    <row r="380" spans="38:38">
      <c r="AL380" s="157"/>
    </row>
    <row r="381" spans="38:38">
      <c r="AL381" s="157"/>
    </row>
    <row r="382" spans="38:38">
      <c r="AL382" s="157"/>
    </row>
    <row r="383" spans="38:38">
      <c r="AL383" s="157"/>
    </row>
    <row r="384" spans="38:38">
      <c r="AL384" s="157"/>
    </row>
    <row r="385" spans="38:38">
      <c r="AL385" s="157"/>
    </row>
    <row r="386" spans="38:38">
      <c r="AL386" s="157"/>
    </row>
    <row r="387" spans="38:38">
      <c r="AL387" s="157"/>
    </row>
    <row r="388" spans="38:38">
      <c r="AL388" s="157"/>
    </row>
    <row r="389" spans="38:38">
      <c r="AL389" s="157"/>
    </row>
    <row r="390" spans="38:38">
      <c r="AL390" s="157"/>
    </row>
    <row r="391" spans="38:38">
      <c r="AL391" s="157"/>
    </row>
    <row r="392" spans="38:38">
      <c r="AL392" s="157"/>
    </row>
    <row r="393" spans="38:38">
      <c r="AL393" s="157"/>
    </row>
    <row r="394" spans="38:38">
      <c r="AL394" s="157"/>
    </row>
    <row r="395" spans="38:38">
      <c r="AL395" s="157"/>
    </row>
    <row r="396" spans="38:38">
      <c r="AL396" s="157"/>
    </row>
    <row r="397" spans="38:38">
      <c r="AL397" s="157"/>
    </row>
    <row r="398" spans="38:38">
      <c r="AL398" s="157"/>
    </row>
    <row r="399" spans="38:38">
      <c r="AL399" s="157"/>
    </row>
    <row r="400" spans="38:38">
      <c r="AL400" s="157"/>
    </row>
    <row r="401" spans="38:38">
      <c r="AL401" s="157"/>
    </row>
    <row r="402" spans="38:38">
      <c r="AL402" s="157"/>
    </row>
    <row r="403" spans="38:38">
      <c r="AL403" s="157"/>
    </row>
    <row r="404" spans="38:38">
      <c r="AL404" s="157"/>
    </row>
    <row r="405" spans="38:38">
      <c r="AL405" s="157"/>
    </row>
    <row r="406" spans="38:38">
      <c r="AL406" s="157"/>
    </row>
    <row r="407" spans="38:38">
      <c r="AL407" s="157"/>
    </row>
    <row r="408" spans="38:38">
      <c r="AL408" s="157"/>
    </row>
    <row r="409" spans="38:38">
      <c r="AL409" s="157"/>
    </row>
    <row r="410" spans="38:38">
      <c r="AL410" s="157"/>
    </row>
    <row r="411" spans="38:38">
      <c r="AL411" s="157"/>
    </row>
    <row r="412" spans="38:38">
      <c r="AL412" s="157"/>
    </row>
    <row r="413" spans="38:38">
      <c r="AL413" s="157"/>
    </row>
    <row r="414" spans="38:38">
      <c r="AL414" s="157"/>
    </row>
    <row r="415" spans="38:38">
      <c r="AL415" s="157"/>
    </row>
    <row r="416" spans="38:38">
      <c r="AL416" s="157"/>
    </row>
    <row r="417" spans="38:38">
      <c r="AL417" s="157"/>
    </row>
    <row r="418" spans="38:38">
      <c r="AL418" s="157"/>
    </row>
    <row r="419" spans="38:38">
      <c r="AL419" s="157"/>
    </row>
    <row r="420" spans="38:38">
      <c r="AL420" s="157"/>
    </row>
    <row r="421" spans="38:38">
      <c r="AL421" s="157"/>
    </row>
    <row r="422" spans="38:38">
      <c r="AL422" s="157"/>
    </row>
    <row r="423" spans="38:38">
      <c r="AL423" s="157"/>
    </row>
    <row r="424" spans="38:38">
      <c r="AL424" s="157"/>
    </row>
    <row r="425" spans="38:38">
      <c r="AL425" s="157"/>
    </row>
    <row r="426" spans="38:38">
      <c r="AL426" s="157"/>
    </row>
    <row r="427" spans="38:38">
      <c r="AL427" s="157"/>
    </row>
    <row r="428" spans="38:38">
      <c r="AL428" s="157"/>
    </row>
    <row r="429" spans="38:38">
      <c r="AL429" s="157"/>
    </row>
    <row r="430" spans="38:38">
      <c r="AL430" s="157"/>
    </row>
    <row r="431" spans="38:38">
      <c r="AL431" s="157"/>
    </row>
    <row r="432" spans="38:38">
      <c r="AL432" s="157"/>
    </row>
    <row r="433" spans="38:38">
      <c r="AL433" s="157"/>
    </row>
  </sheetData>
  <mergeCells count="3">
    <mergeCell ref="B27:B28"/>
    <mergeCell ref="A38:C38"/>
    <mergeCell ref="A13:C13"/>
  </mergeCells>
  <phoneticPr fontId="48" type="noConversion"/>
  <printOptions horizontalCentered="1" verticalCentered="1"/>
  <pageMargins left="0.75" right="0.75" top="1" bottom="1" header="0" footer="0"/>
  <pageSetup scale="62" orientation="portrait" horizontalDpi="120" verticalDpi="72" r:id="rId1"/>
  <headerFooter alignWithMargins="0"/>
  <legacyDrawing r:id="rId2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sheetPr codeName="Hoja31">
    <tabColor theme="7" tint="0.39997558519241921"/>
  </sheetPr>
  <dimension ref="A1:CR209"/>
  <sheetViews>
    <sheetView zoomScaleNormal="100" workbookViewId="0">
      <pane xSplit="3" ySplit="6" topLeftCell="Y7" activePane="bottomRight" state="frozen"/>
      <selection pane="topRight" activeCell="D1" sqref="D1"/>
      <selection pane="bottomLeft" activeCell="A7" sqref="A7"/>
      <selection pane="bottomRight" activeCell="B33" sqref="B33"/>
    </sheetView>
  </sheetViews>
  <sheetFormatPr baseColWidth="10" defaultColWidth="11.5546875" defaultRowHeight="13.2"/>
  <cols>
    <col min="1" max="1" width="15.44140625" style="281" customWidth="1"/>
    <col min="2" max="2" width="11.6640625" style="408" customWidth="1"/>
    <col min="3" max="3" width="37.5546875" style="371" customWidth="1"/>
    <col min="4" max="4" width="13.6640625" style="283" customWidth="1"/>
    <col min="5" max="5" width="16.5546875" style="284" customWidth="1"/>
    <col min="6" max="7" width="13.6640625" style="284" customWidth="1"/>
    <col min="8" max="8" width="12.6640625" style="283" customWidth="1"/>
    <col min="9" max="9" width="16.44140625" style="283" customWidth="1"/>
    <col min="10" max="10" width="11.44140625" style="283" customWidth="1"/>
    <col min="11" max="11" width="13" style="284" customWidth="1"/>
    <col min="12" max="12" width="12.6640625" style="284" customWidth="1"/>
    <col min="13" max="13" width="13.33203125" style="284" customWidth="1"/>
    <col min="14" max="14" width="11.6640625" style="284" customWidth="1"/>
    <col min="15" max="15" width="11.5546875" style="284"/>
    <col min="16" max="17" width="11.6640625" style="284" customWidth="1"/>
    <col min="18" max="18" width="13.88671875" style="282" bestFit="1" customWidth="1"/>
    <col min="19" max="22" width="11.6640625" style="284" customWidth="1"/>
    <col min="23" max="23" width="11.5546875" style="284"/>
    <col min="24" max="24" width="13.33203125" style="284" customWidth="1"/>
    <col min="25" max="25" width="11.5546875" style="284" bestFit="1" customWidth="1"/>
    <col min="26" max="26" width="12.33203125" style="284" bestFit="1" customWidth="1"/>
    <col min="27" max="27" width="11.5546875" style="284"/>
    <col min="28" max="28" width="13.88671875" style="284" customWidth="1"/>
    <col min="29" max="29" width="13.33203125" style="284" bestFit="1" customWidth="1"/>
    <col min="30" max="30" width="13.109375" style="284" customWidth="1"/>
    <col min="31" max="31" width="11.6640625" style="284" bestFit="1" customWidth="1"/>
    <col min="32" max="35" width="11.6640625" style="284" customWidth="1"/>
    <col min="36" max="36" width="13.88671875" style="282" bestFit="1" customWidth="1"/>
    <col min="37" max="37" width="14.88671875" style="282" bestFit="1" customWidth="1"/>
    <col min="38" max="38" width="13.88671875" style="284" bestFit="1" customWidth="1"/>
    <col min="39" max="39" width="13.33203125" style="284" bestFit="1" customWidth="1"/>
    <col min="40" max="40" width="11.5546875" style="284"/>
    <col min="41" max="41" width="12.33203125" style="284" bestFit="1" customWidth="1"/>
    <col min="42" max="42" width="12.88671875" style="284" bestFit="1" customWidth="1"/>
    <col min="43" max="43" width="11.5546875" style="284"/>
    <col min="44" max="44" width="13.33203125" style="284" bestFit="1" customWidth="1"/>
    <col min="45" max="45" width="13.33203125" style="282" customWidth="1"/>
    <col min="46" max="46" width="12.6640625" style="284" bestFit="1" customWidth="1"/>
    <col min="47" max="47" width="12.6640625" style="284" customWidth="1"/>
    <col min="48" max="48" width="11.5546875" style="284" bestFit="1" customWidth="1"/>
    <col min="49" max="49" width="12.33203125" style="284" customWidth="1"/>
    <col min="50" max="50" width="11.5546875" style="284" bestFit="1" customWidth="1"/>
    <col min="51" max="51" width="11.5546875" style="284"/>
    <col min="52" max="52" width="12.33203125" style="284" bestFit="1" customWidth="1"/>
    <col min="53" max="54" width="11.5546875" style="284"/>
    <col min="55" max="55" width="11.6640625" style="284" bestFit="1" customWidth="1"/>
    <col min="56" max="56" width="11.5546875" style="284"/>
    <col min="57" max="57" width="11.5546875" style="284" bestFit="1" customWidth="1"/>
    <col min="58" max="58" width="13" style="284" bestFit="1" customWidth="1"/>
    <col min="59" max="59" width="12.6640625" style="284" bestFit="1" customWidth="1"/>
    <col min="60" max="61" width="11.5546875" style="284"/>
    <col min="62" max="62" width="14.109375" style="284" customWidth="1"/>
    <col min="63" max="63" width="11.5546875" style="284"/>
    <col min="64" max="64" width="13.5546875" style="284" customWidth="1"/>
    <col min="65" max="67" width="11.5546875" style="284"/>
    <col min="68" max="68" width="11.6640625" style="284" bestFit="1" customWidth="1"/>
    <col min="69" max="69" width="11.5546875" style="284"/>
    <col min="70" max="70" width="12.88671875" style="282" bestFit="1" customWidth="1"/>
    <col min="71" max="71" width="12.33203125" style="284" bestFit="1" customWidth="1"/>
    <col min="72" max="72" width="14.33203125" style="284" customWidth="1"/>
    <col min="73" max="73" width="11.6640625" style="284" bestFit="1" customWidth="1"/>
    <col min="74" max="74" width="12.33203125" style="284" customWidth="1"/>
    <col min="75" max="75" width="15.44140625" style="284" customWidth="1"/>
    <col min="76" max="76" width="11.6640625" style="284" customWidth="1"/>
    <col min="77" max="77" width="13.33203125" style="284" bestFit="1" customWidth="1"/>
    <col min="78" max="78" width="13.109375" style="284" customWidth="1"/>
    <col min="79" max="79" width="12.33203125" style="284" bestFit="1" customWidth="1"/>
    <col min="80" max="80" width="13.33203125" style="284" bestFit="1" customWidth="1"/>
    <col min="81" max="81" width="12.33203125" style="284" bestFit="1" customWidth="1"/>
    <col min="82" max="82" width="13.5546875" style="283" customWidth="1"/>
    <col min="83" max="83" width="13.33203125" style="283" customWidth="1"/>
    <col min="84" max="85" width="14.88671875" style="283" customWidth="1"/>
    <col min="86" max="88" width="13.5546875" style="283" customWidth="1"/>
    <col min="89" max="89" width="13.6640625" style="283" bestFit="1" customWidth="1"/>
    <col min="90" max="90" width="12.33203125" style="283" bestFit="1" customWidth="1"/>
    <col min="91" max="91" width="11.44140625" style="283" customWidth="1"/>
    <col min="92" max="92" width="13.44140625" style="283" customWidth="1"/>
    <col min="93" max="93" width="11.44140625" style="283" customWidth="1"/>
    <col min="94" max="94" width="11.6640625" style="283" bestFit="1" customWidth="1"/>
    <col min="95" max="95" width="11.6640625" style="284" bestFit="1" customWidth="1"/>
    <col min="96" max="98" width="18.109375" style="284" customWidth="1"/>
    <col min="99" max="16384" width="11.5546875" style="284"/>
  </cols>
  <sheetData>
    <row r="1" spans="1:94">
      <c r="A1" s="407" t="s">
        <v>0</v>
      </c>
    </row>
    <row r="2" spans="1:94">
      <c r="A2" s="407" t="s">
        <v>1</v>
      </c>
      <c r="AD2" s="282">
        <v>300000</v>
      </c>
      <c r="CK2" s="283">
        <v>670000000</v>
      </c>
    </row>
    <row r="3" spans="1:94">
      <c r="A3" s="407" t="s">
        <v>2</v>
      </c>
      <c r="AD3" s="282">
        <v>3600000</v>
      </c>
      <c r="AJ3" s="282">
        <f>5000*663.01</f>
        <v>3315050</v>
      </c>
      <c r="AL3" s="355">
        <f>+AK8-AK10</f>
        <v>6694285</v>
      </c>
      <c r="CK3" s="283" t="s">
        <v>1320</v>
      </c>
    </row>
    <row r="4" spans="1:94">
      <c r="A4" s="407" t="str">
        <f>+'CK GASTOS CLN MES 2'!A4</f>
        <v>INFORME DE EJECUCION PRESUPUESTARIO 2024, EGRESOS</v>
      </c>
      <c r="CK4" s="283" t="s">
        <v>1321</v>
      </c>
    </row>
    <row r="5" spans="1:94">
      <c r="R5" s="335"/>
      <c r="AI5" s="409"/>
      <c r="AL5" s="409"/>
      <c r="AS5" s="335"/>
      <c r="BR5" s="335"/>
      <c r="CD5" s="284"/>
      <c r="CK5" s="283" t="s">
        <v>1322</v>
      </c>
    </row>
    <row r="6" spans="1:94" s="288" customFormat="1">
      <c r="A6" s="410" t="s">
        <v>4</v>
      </c>
      <c r="B6" s="411" t="s">
        <v>432</v>
      </c>
      <c r="C6" s="411" t="s">
        <v>6</v>
      </c>
      <c r="D6" s="411" t="s">
        <v>7</v>
      </c>
      <c r="E6" s="411" t="s">
        <v>8</v>
      </c>
      <c r="F6" s="411" t="s">
        <v>9</v>
      </c>
      <c r="G6" s="411" t="s">
        <v>10</v>
      </c>
      <c r="H6" s="411" t="s">
        <v>11</v>
      </c>
      <c r="I6" s="411" t="s">
        <v>12</v>
      </c>
      <c r="J6" s="411" t="s">
        <v>13</v>
      </c>
      <c r="K6" s="411" t="s">
        <v>14</v>
      </c>
      <c r="L6" s="411" t="s">
        <v>15</v>
      </c>
      <c r="M6" s="411" t="s">
        <v>16</v>
      </c>
      <c r="N6" s="411" t="s">
        <v>17</v>
      </c>
      <c r="O6" s="411" t="s">
        <v>18</v>
      </c>
      <c r="P6" s="411" t="s">
        <v>19</v>
      </c>
      <c r="Q6" s="411" t="s">
        <v>20</v>
      </c>
      <c r="R6" s="318" t="s">
        <v>22</v>
      </c>
      <c r="S6" s="411" t="s">
        <v>23</v>
      </c>
      <c r="T6" s="411" t="s">
        <v>24</v>
      </c>
      <c r="U6" s="411" t="s">
        <v>25</v>
      </c>
      <c r="V6" s="411" t="s">
        <v>26</v>
      </c>
      <c r="W6" s="411" t="s">
        <v>27</v>
      </c>
      <c r="X6" s="411" t="s">
        <v>28</v>
      </c>
      <c r="Y6" s="411" t="s">
        <v>29</v>
      </c>
      <c r="Z6" s="411" t="s">
        <v>30</v>
      </c>
      <c r="AA6" s="411" t="s">
        <v>31</v>
      </c>
      <c r="AB6" s="411" t="s">
        <v>32</v>
      </c>
      <c r="AC6" s="411" t="s">
        <v>33</v>
      </c>
      <c r="AD6" s="411" t="s">
        <v>34</v>
      </c>
      <c r="AE6" s="411" t="s">
        <v>35</v>
      </c>
      <c r="AF6" s="411" t="s">
        <v>36</v>
      </c>
      <c r="AG6" s="411" t="s">
        <v>38</v>
      </c>
      <c r="AH6" s="411" t="s">
        <v>39</v>
      </c>
      <c r="AI6" s="411" t="s">
        <v>40</v>
      </c>
      <c r="AJ6" s="318" t="s">
        <v>41</v>
      </c>
      <c r="AK6" s="318" t="s">
        <v>42</v>
      </c>
      <c r="AL6" s="411" t="s">
        <v>43</v>
      </c>
      <c r="AM6" s="411" t="s">
        <v>44</v>
      </c>
      <c r="AN6" s="411" t="s">
        <v>45</v>
      </c>
      <c r="AO6" s="411" t="s">
        <v>46</v>
      </c>
      <c r="AP6" s="411" t="s">
        <v>47</v>
      </c>
      <c r="AQ6" s="411" t="s">
        <v>48</v>
      </c>
      <c r="AR6" s="411" t="s">
        <v>49</v>
      </c>
      <c r="AS6" s="318" t="s">
        <v>50</v>
      </c>
      <c r="AT6" s="411" t="s">
        <v>51</v>
      </c>
      <c r="AU6" s="411" t="s">
        <v>52</v>
      </c>
      <c r="AV6" s="411" t="s">
        <v>53</v>
      </c>
      <c r="AW6" s="411" t="s">
        <v>54</v>
      </c>
      <c r="AX6" s="411" t="s">
        <v>55</v>
      </c>
      <c r="AY6" s="411" t="s">
        <v>56</v>
      </c>
      <c r="AZ6" s="411" t="s">
        <v>57</v>
      </c>
      <c r="BA6" s="411" t="s">
        <v>58</v>
      </c>
      <c r="BB6" s="411" t="s">
        <v>60</v>
      </c>
      <c r="BC6" s="411" t="s">
        <v>61</v>
      </c>
      <c r="BD6" s="411" t="s">
        <v>62</v>
      </c>
      <c r="BE6" s="411" t="s">
        <v>63</v>
      </c>
      <c r="BF6" s="411" t="s">
        <v>64</v>
      </c>
      <c r="BG6" s="411" t="s">
        <v>65</v>
      </c>
      <c r="BH6" s="411" t="s">
        <v>66</v>
      </c>
      <c r="BI6" s="411" t="s">
        <v>67</v>
      </c>
      <c r="BJ6" s="411" t="s">
        <v>68</v>
      </c>
      <c r="BK6" s="411" t="s">
        <v>69</v>
      </c>
      <c r="BL6" s="411" t="s">
        <v>70</v>
      </c>
      <c r="BM6" s="411" t="s">
        <v>71</v>
      </c>
      <c r="BN6" s="411" t="s">
        <v>72</v>
      </c>
      <c r="BO6" s="411" t="s">
        <v>73</v>
      </c>
      <c r="BP6" s="411" t="s">
        <v>74</v>
      </c>
      <c r="BQ6" s="411" t="s">
        <v>75</v>
      </c>
      <c r="BR6" s="318" t="s">
        <v>76</v>
      </c>
      <c r="BS6" s="411" t="s">
        <v>77</v>
      </c>
      <c r="BT6" s="411" t="s">
        <v>78</v>
      </c>
      <c r="BU6" s="411" t="s">
        <v>79</v>
      </c>
      <c r="BV6" s="411" t="s">
        <v>80</v>
      </c>
      <c r="BW6" s="411" t="s">
        <v>81</v>
      </c>
      <c r="BX6" s="411" t="s">
        <v>82</v>
      </c>
      <c r="BY6" s="411" t="s">
        <v>83</v>
      </c>
      <c r="BZ6" s="411" t="s">
        <v>84</v>
      </c>
      <c r="CA6" s="411" t="s">
        <v>85</v>
      </c>
      <c r="CB6" s="411" t="s">
        <v>86</v>
      </c>
      <c r="CC6" s="411" t="s">
        <v>87</v>
      </c>
      <c r="CD6" s="411" t="s">
        <v>88</v>
      </c>
      <c r="CE6" s="411" t="s">
        <v>89</v>
      </c>
      <c r="CF6" s="411" t="s">
        <v>90</v>
      </c>
      <c r="CG6" s="411" t="s">
        <v>91</v>
      </c>
      <c r="CH6" s="411" t="s">
        <v>92</v>
      </c>
      <c r="CI6" s="411" t="s">
        <v>93</v>
      </c>
      <c r="CJ6" s="411" t="s">
        <v>94</v>
      </c>
      <c r="CK6" s="411" t="s">
        <v>96</v>
      </c>
      <c r="CL6" s="411" t="s">
        <v>97</v>
      </c>
      <c r="CM6" s="411" t="s">
        <v>100</v>
      </c>
      <c r="CN6" s="411" t="s">
        <v>101</v>
      </c>
    </row>
    <row r="7" spans="1:94">
      <c r="A7" s="323"/>
      <c r="B7" s="324"/>
      <c r="C7" s="282"/>
      <c r="AP7" s="282"/>
    </row>
    <row r="8" spans="1:94">
      <c r="A8" s="281">
        <v>45320</v>
      </c>
      <c r="B8" s="288" t="s">
        <v>1323</v>
      </c>
      <c r="C8" s="289" t="s">
        <v>1324</v>
      </c>
      <c r="AK8" s="282">
        <v>6694285</v>
      </c>
      <c r="AP8" s="282"/>
      <c r="BF8" s="282"/>
    </row>
    <row r="9" spans="1:94">
      <c r="B9" s="288"/>
      <c r="C9" s="289"/>
      <c r="AK9" s="506">
        <v>-637638.65</v>
      </c>
      <c r="AP9" s="282"/>
      <c r="BF9" s="282"/>
    </row>
    <row r="10" spans="1:94" s="428" customFormat="1">
      <c r="A10" s="279">
        <v>45322</v>
      </c>
      <c r="B10" s="277" t="s">
        <v>1325</v>
      </c>
      <c r="C10" s="428" t="s">
        <v>1326</v>
      </c>
      <c r="D10" s="278"/>
      <c r="H10" s="278"/>
      <c r="I10" s="278"/>
      <c r="J10" s="278"/>
      <c r="R10" s="194"/>
      <c r="AJ10" s="194"/>
      <c r="AK10" s="194">
        <f>5385380-5385380</f>
        <v>0</v>
      </c>
      <c r="AP10" s="194"/>
      <c r="AS10" s="194"/>
      <c r="BF10" s="194"/>
      <c r="BR10" s="194"/>
      <c r="CD10" s="278"/>
      <c r="CE10" s="278"/>
      <c r="CF10" s="278"/>
      <c r="CG10" s="278"/>
      <c r="CH10" s="278"/>
      <c r="CI10" s="278"/>
      <c r="CJ10" s="278"/>
      <c r="CK10" s="278"/>
      <c r="CL10" s="278"/>
      <c r="CM10" s="278"/>
      <c r="CN10" s="278"/>
      <c r="CO10" s="278"/>
      <c r="CP10" s="278"/>
    </row>
    <row r="11" spans="1:94" ht="16.2" customHeight="1">
      <c r="A11" s="281">
        <v>45329</v>
      </c>
      <c r="B11" s="288" t="s">
        <v>1327</v>
      </c>
      <c r="C11" s="289" t="s">
        <v>1328</v>
      </c>
      <c r="AK11" s="282">
        <v>2410800</v>
      </c>
      <c r="AP11" s="282"/>
      <c r="BF11" s="282"/>
    </row>
    <row r="12" spans="1:94" ht="16.2" customHeight="1">
      <c r="B12" s="288"/>
      <c r="C12" s="289"/>
      <c r="AK12" s="506">
        <v>-235943.36</v>
      </c>
      <c r="AP12" s="282"/>
      <c r="BF12" s="282"/>
    </row>
    <row r="13" spans="1:94">
      <c r="A13" s="281">
        <v>45331</v>
      </c>
      <c r="B13" s="288" t="s">
        <v>453</v>
      </c>
      <c r="C13" s="289" t="s">
        <v>454</v>
      </c>
      <c r="Z13" s="282">
        <v>900000</v>
      </c>
      <c r="BF13" s="282"/>
    </row>
    <row r="14" spans="1:94">
      <c r="A14" s="281">
        <v>45370</v>
      </c>
      <c r="B14" s="288" t="s">
        <v>546</v>
      </c>
      <c r="C14" s="284" t="s">
        <v>547</v>
      </c>
      <c r="AP14" s="284">
        <v>350000</v>
      </c>
      <c r="BF14" s="282"/>
      <c r="BS14" s="282"/>
    </row>
    <row r="15" spans="1:94" ht="15">
      <c r="A15" s="878" t="s">
        <v>554</v>
      </c>
      <c r="B15" s="879"/>
      <c r="C15" s="879"/>
      <c r="BF15" s="282"/>
    </row>
    <row r="16" spans="1:94" s="476" customFormat="1">
      <c r="A16" s="462">
        <v>45397</v>
      </c>
      <c r="B16" s="463" t="s">
        <v>1329</v>
      </c>
      <c r="C16" s="466" t="s">
        <v>1330</v>
      </c>
      <c r="D16" s="475"/>
      <c r="H16" s="475"/>
      <c r="I16" s="475"/>
      <c r="J16" s="475"/>
      <c r="R16" s="473"/>
      <c r="AJ16" s="473"/>
      <c r="AK16" s="467">
        <v>1300000</v>
      </c>
      <c r="AS16" s="473"/>
      <c r="BF16" s="473"/>
      <c r="BR16" s="473"/>
      <c r="CD16" s="475"/>
      <c r="CE16" s="475"/>
      <c r="CF16" s="475"/>
      <c r="CG16" s="475"/>
      <c r="CH16" s="475"/>
      <c r="CI16" s="475"/>
      <c r="CJ16" s="475"/>
      <c r="CK16" s="475"/>
      <c r="CL16" s="475"/>
      <c r="CM16" s="475"/>
      <c r="CN16" s="475"/>
      <c r="CO16" s="475"/>
      <c r="CP16" s="475"/>
    </row>
    <row r="17" spans="1:96" s="476" customFormat="1">
      <c r="A17" s="462"/>
      <c r="B17" s="463"/>
      <c r="C17" s="466" t="s">
        <v>1331</v>
      </c>
      <c r="D17" s="475"/>
      <c r="H17" s="475"/>
      <c r="I17" s="475"/>
      <c r="J17" s="475"/>
      <c r="R17" s="473"/>
      <c r="AJ17" s="473"/>
      <c r="AK17" s="633">
        <v>-0.02</v>
      </c>
      <c r="AS17" s="473"/>
      <c r="BF17" s="473"/>
      <c r="BR17" s="473"/>
      <c r="CD17" s="475"/>
      <c r="CE17" s="475"/>
      <c r="CF17" s="475"/>
      <c r="CG17" s="475"/>
      <c r="CH17" s="475"/>
      <c r="CI17" s="475"/>
      <c r="CJ17" s="475"/>
      <c r="CK17" s="475"/>
      <c r="CL17" s="475"/>
      <c r="CM17" s="475"/>
      <c r="CN17" s="475"/>
      <c r="CO17" s="475"/>
      <c r="CP17" s="475"/>
    </row>
    <row r="18" spans="1:96" s="476" customFormat="1">
      <c r="A18" s="471">
        <v>45397</v>
      </c>
      <c r="B18" s="463" t="s">
        <v>1332</v>
      </c>
      <c r="C18" s="466" t="s">
        <v>1333</v>
      </c>
      <c r="D18" s="475"/>
      <c r="H18" s="475"/>
      <c r="I18" s="475"/>
      <c r="J18" s="475"/>
      <c r="R18" s="473"/>
      <c r="AJ18" s="473"/>
      <c r="AK18" s="467">
        <v>7400000</v>
      </c>
      <c r="AS18" s="473"/>
      <c r="BF18" s="473"/>
      <c r="BR18" s="473"/>
      <c r="CD18" s="475"/>
      <c r="CE18" s="475"/>
      <c r="CF18" s="475"/>
      <c r="CG18" s="475"/>
      <c r="CH18" s="475"/>
      <c r="CI18" s="475"/>
      <c r="CJ18" s="475"/>
      <c r="CK18" s="475"/>
      <c r="CL18" s="475"/>
      <c r="CM18" s="475"/>
      <c r="CN18" s="475"/>
      <c r="CO18" s="475"/>
      <c r="CP18" s="475"/>
    </row>
    <row r="19" spans="1:96" s="476" customFormat="1">
      <c r="A19" s="471"/>
      <c r="B19" s="463"/>
      <c r="C19" s="466" t="s">
        <v>1334</v>
      </c>
      <c r="D19" s="475"/>
      <c r="H19" s="475"/>
      <c r="I19" s="475"/>
      <c r="J19" s="475"/>
      <c r="R19" s="473"/>
      <c r="AJ19" s="473"/>
      <c r="AK19" s="633">
        <v>-0.64</v>
      </c>
      <c r="AS19" s="473"/>
      <c r="BF19" s="473"/>
      <c r="BR19" s="473"/>
      <c r="CD19" s="475"/>
      <c r="CE19" s="475"/>
      <c r="CF19" s="475"/>
      <c r="CG19" s="475"/>
      <c r="CH19" s="475"/>
      <c r="CI19" s="475"/>
      <c r="CJ19" s="475"/>
      <c r="CK19" s="475"/>
      <c r="CL19" s="475"/>
      <c r="CM19" s="475"/>
      <c r="CN19" s="475"/>
      <c r="CO19" s="475"/>
      <c r="CP19" s="475"/>
    </row>
    <row r="20" spans="1:96" s="476" customFormat="1" ht="15" customHeight="1">
      <c r="A20" s="471">
        <v>45397</v>
      </c>
      <c r="B20" s="463" t="s">
        <v>1335</v>
      </c>
      <c r="C20" s="466" t="s">
        <v>1336</v>
      </c>
      <c r="D20" s="480"/>
      <c r="E20" s="480"/>
      <c r="F20" s="480"/>
      <c r="G20" s="480"/>
      <c r="H20" s="480"/>
      <c r="I20" s="480"/>
      <c r="J20" s="480"/>
      <c r="K20" s="480"/>
      <c r="L20" s="480"/>
      <c r="M20" s="473"/>
      <c r="N20" s="473"/>
      <c r="O20" s="480"/>
      <c r="P20" s="480"/>
      <c r="Q20" s="480"/>
      <c r="R20" s="473"/>
      <c r="S20" s="480"/>
      <c r="T20" s="480"/>
      <c r="U20" s="480"/>
      <c r="V20" s="480"/>
      <c r="W20" s="473"/>
      <c r="X20" s="473"/>
      <c r="Y20" s="480"/>
      <c r="Z20" s="480"/>
      <c r="AA20" s="480"/>
      <c r="AB20" s="480"/>
      <c r="AC20" s="480"/>
      <c r="AD20" s="480"/>
      <c r="AE20" s="480"/>
      <c r="AF20" s="473"/>
      <c r="AG20" s="480"/>
      <c r="AH20" s="480"/>
      <c r="AI20" s="480"/>
      <c r="AJ20" s="473"/>
      <c r="AK20" s="467">
        <v>2152700</v>
      </c>
      <c r="AL20" s="480"/>
      <c r="AM20" s="480"/>
      <c r="AN20" s="480"/>
      <c r="AO20" s="480"/>
      <c r="AP20" s="480"/>
      <c r="AQ20" s="480"/>
      <c r="AR20" s="480"/>
      <c r="AS20" s="473"/>
      <c r="AT20" s="480"/>
      <c r="AU20" s="480"/>
      <c r="AV20" s="480"/>
      <c r="AW20" s="480"/>
      <c r="AX20" s="480"/>
      <c r="AY20" s="480"/>
      <c r="AZ20" s="480"/>
      <c r="BA20" s="480"/>
      <c r="BB20" s="480"/>
      <c r="BC20" s="480"/>
      <c r="BD20" s="480"/>
      <c r="BE20" s="480"/>
      <c r="BF20" s="480"/>
      <c r="BG20" s="480"/>
      <c r="BH20" s="480"/>
      <c r="BI20" s="480"/>
      <c r="BJ20" s="480"/>
      <c r="BK20" s="480"/>
      <c r="BL20" s="480"/>
      <c r="BM20" s="480"/>
      <c r="BN20" s="480"/>
      <c r="BO20" s="480"/>
      <c r="BP20" s="480"/>
      <c r="BQ20" s="480"/>
      <c r="BR20" s="480"/>
      <c r="BS20" s="473"/>
      <c r="BT20" s="480"/>
      <c r="BU20" s="480"/>
      <c r="BV20" s="480"/>
      <c r="BW20" s="480"/>
      <c r="BX20" s="480"/>
      <c r="BY20" s="480"/>
      <c r="BZ20" s="480"/>
      <c r="CA20" s="480"/>
      <c r="CB20" s="480"/>
      <c r="CC20" s="473"/>
      <c r="CD20" s="480"/>
      <c r="CE20" s="480"/>
      <c r="CF20" s="480"/>
      <c r="CG20" s="480"/>
      <c r="CH20" s="480"/>
      <c r="CI20" s="480"/>
      <c r="CJ20" s="480"/>
      <c r="CK20" s="480"/>
      <c r="CL20" s="480"/>
      <c r="CM20" s="480"/>
      <c r="CN20" s="480"/>
      <c r="CO20" s="480"/>
      <c r="CP20" s="480"/>
      <c r="CQ20" s="475"/>
      <c r="CR20" s="475"/>
    </row>
    <row r="21" spans="1:96" s="476" customFormat="1" ht="15" customHeight="1">
      <c r="A21" s="471"/>
      <c r="B21" s="463"/>
      <c r="C21" s="466" t="s">
        <v>1337</v>
      </c>
      <c r="D21" s="480"/>
      <c r="E21" s="480"/>
      <c r="F21" s="480"/>
      <c r="G21" s="480"/>
      <c r="H21" s="480"/>
      <c r="I21" s="480"/>
      <c r="J21" s="480"/>
      <c r="K21" s="480"/>
      <c r="L21" s="480"/>
      <c r="M21" s="473"/>
      <c r="N21" s="473"/>
      <c r="O21" s="480"/>
      <c r="P21" s="480"/>
      <c r="Q21" s="480"/>
      <c r="R21" s="473"/>
      <c r="S21" s="480"/>
      <c r="T21" s="480"/>
      <c r="U21" s="480"/>
      <c r="V21" s="480"/>
      <c r="W21" s="473"/>
      <c r="X21" s="473"/>
      <c r="Y21" s="480"/>
      <c r="Z21" s="480"/>
      <c r="AA21" s="480"/>
      <c r="AB21" s="480"/>
      <c r="AC21" s="480"/>
      <c r="AD21" s="480"/>
      <c r="AE21" s="480"/>
      <c r="AF21" s="473"/>
      <c r="AG21" s="480"/>
      <c r="AH21" s="480"/>
      <c r="AI21" s="480"/>
      <c r="AJ21" s="473"/>
      <c r="AK21" s="633">
        <f>-142156.36-1.64</f>
        <v>-142158</v>
      </c>
      <c r="AL21" s="480"/>
      <c r="AM21" s="480"/>
      <c r="AN21" s="480"/>
      <c r="AO21" s="480"/>
      <c r="AP21" s="480"/>
      <c r="AQ21" s="480"/>
      <c r="AR21" s="480"/>
      <c r="AS21" s="473"/>
      <c r="AT21" s="480"/>
      <c r="AU21" s="480"/>
      <c r="AV21" s="480"/>
      <c r="AW21" s="480"/>
      <c r="AX21" s="480"/>
      <c r="AY21" s="480"/>
      <c r="AZ21" s="480"/>
      <c r="BA21" s="480"/>
      <c r="BB21" s="480"/>
      <c r="BC21" s="480"/>
      <c r="BD21" s="480"/>
      <c r="BE21" s="480"/>
      <c r="BF21" s="480"/>
      <c r="BG21" s="480"/>
      <c r="BH21" s="480"/>
      <c r="BI21" s="480"/>
      <c r="BJ21" s="480"/>
      <c r="BK21" s="480"/>
      <c r="BL21" s="480"/>
      <c r="BM21" s="480"/>
      <c r="BN21" s="480"/>
      <c r="BO21" s="480"/>
      <c r="BP21" s="480"/>
      <c r="BQ21" s="480"/>
      <c r="BR21" s="480"/>
      <c r="BS21" s="473"/>
      <c r="BT21" s="480"/>
      <c r="BU21" s="480"/>
      <c r="BV21" s="480"/>
      <c r="BW21" s="480"/>
      <c r="BX21" s="480"/>
      <c r="BY21" s="480"/>
      <c r="BZ21" s="480"/>
      <c r="CA21" s="480"/>
      <c r="CB21" s="480"/>
      <c r="CC21" s="473"/>
      <c r="CD21" s="480"/>
      <c r="CE21" s="480"/>
      <c r="CF21" s="480"/>
      <c r="CG21" s="480"/>
      <c r="CH21" s="480"/>
      <c r="CI21" s="480"/>
      <c r="CJ21" s="480"/>
      <c r="CK21" s="480"/>
      <c r="CL21" s="480"/>
      <c r="CM21" s="480"/>
      <c r="CN21" s="480"/>
      <c r="CO21" s="480"/>
      <c r="CP21" s="480"/>
      <c r="CQ21" s="475"/>
      <c r="CR21" s="475"/>
    </row>
    <row r="22" spans="1:96" s="476" customFormat="1" ht="15" customHeight="1">
      <c r="A22" s="471">
        <v>45397</v>
      </c>
      <c r="B22" s="463" t="s">
        <v>1338</v>
      </c>
      <c r="C22" s="466" t="s">
        <v>1339</v>
      </c>
      <c r="D22" s="480"/>
      <c r="E22" s="480"/>
      <c r="F22" s="480"/>
      <c r="G22" s="480"/>
      <c r="H22" s="480"/>
      <c r="I22" s="480"/>
      <c r="J22" s="480"/>
      <c r="K22" s="480"/>
      <c r="L22" s="480"/>
      <c r="M22" s="473"/>
      <c r="N22" s="473"/>
      <c r="O22" s="480"/>
      <c r="P22" s="480"/>
      <c r="Q22" s="480"/>
      <c r="R22" s="473"/>
      <c r="S22" s="480"/>
      <c r="T22" s="480"/>
      <c r="U22" s="480"/>
      <c r="V22" s="480"/>
      <c r="W22" s="473"/>
      <c r="X22" s="473"/>
      <c r="Y22" s="480"/>
      <c r="Z22" s="480"/>
      <c r="AA22" s="480"/>
      <c r="AB22" s="480"/>
      <c r="AC22" s="480"/>
      <c r="AD22" s="480"/>
      <c r="AE22" s="480"/>
      <c r="AF22" s="473"/>
      <c r="AG22" s="480"/>
      <c r="AH22" s="480"/>
      <c r="AI22" s="480"/>
      <c r="AJ22" s="473"/>
      <c r="AK22" s="467">
        <v>1500000</v>
      </c>
      <c r="AL22" s="480"/>
      <c r="AM22" s="480"/>
      <c r="AN22" s="480"/>
      <c r="AO22" s="480"/>
      <c r="AP22" s="480"/>
      <c r="AQ22" s="480"/>
      <c r="AR22" s="480"/>
      <c r="AS22" s="473"/>
      <c r="AT22" s="480"/>
      <c r="AU22" s="480"/>
      <c r="AV22" s="480"/>
      <c r="AW22" s="480"/>
      <c r="AX22" s="480"/>
      <c r="AY22" s="480"/>
      <c r="AZ22" s="480"/>
      <c r="BA22" s="480"/>
      <c r="BB22" s="480"/>
      <c r="BC22" s="480"/>
      <c r="BD22" s="480"/>
      <c r="BE22" s="480"/>
      <c r="BF22" s="480"/>
      <c r="BG22" s="480"/>
      <c r="BH22" s="480"/>
      <c r="BI22" s="480"/>
      <c r="BJ22" s="480"/>
      <c r="BK22" s="480"/>
      <c r="BL22" s="480"/>
      <c r="BM22" s="480"/>
      <c r="BN22" s="480"/>
      <c r="BO22" s="480"/>
      <c r="BP22" s="480"/>
      <c r="BQ22" s="480"/>
      <c r="BR22" s="480"/>
      <c r="BS22" s="473"/>
      <c r="BT22" s="480"/>
      <c r="BU22" s="480"/>
      <c r="BV22" s="480"/>
      <c r="BW22" s="480"/>
      <c r="BX22" s="480"/>
      <c r="BY22" s="480"/>
      <c r="BZ22" s="480"/>
      <c r="CA22" s="480"/>
      <c r="CB22" s="480"/>
      <c r="CC22" s="473"/>
      <c r="CD22" s="480"/>
      <c r="CE22" s="480"/>
      <c r="CF22" s="480"/>
      <c r="CG22" s="480"/>
      <c r="CH22" s="480"/>
      <c r="CI22" s="480"/>
      <c r="CJ22" s="480"/>
      <c r="CK22" s="480"/>
      <c r="CL22" s="480"/>
      <c r="CM22" s="480"/>
      <c r="CN22" s="480"/>
      <c r="CO22" s="480"/>
      <c r="CP22" s="480"/>
      <c r="CQ22" s="475"/>
      <c r="CR22" s="475"/>
    </row>
    <row r="23" spans="1:96" s="476" customFormat="1" ht="15" customHeight="1">
      <c r="A23" s="471"/>
      <c r="B23" s="463"/>
      <c r="C23" s="466" t="s">
        <v>1340</v>
      </c>
      <c r="D23" s="480"/>
      <c r="E23" s="480"/>
      <c r="F23" s="480"/>
      <c r="G23" s="480"/>
      <c r="H23" s="480"/>
      <c r="I23" s="480"/>
      <c r="J23" s="480"/>
      <c r="K23" s="480"/>
      <c r="L23" s="480"/>
      <c r="M23" s="473"/>
      <c r="N23" s="473"/>
      <c r="O23" s="480"/>
      <c r="P23" s="480"/>
      <c r="Q23" s="480"/>
      <c r="R23" s="473"/>
      <c r="S23" s="480"/>
      <c r="T23" s="480"/>
      <c r="U23" s="480"/>
      <c r="V23" s="480"/>
      <c r="W23" s="473"/>
      <c r="X23" s="473"/>
      <c r="Y23" s="480"/>
      <c r="Z23" s="480"/>
      <c r="AA23" s="480"/>
      <c r="AB23" s="480"/>
      <c r="AC23" s="480"/>
      <c r="AD23" s="480"/>
      <c r="AE23" s="480"/>
      <c r="AF23" s="473"/>
      <c r="AG23" s="480"/>
      <c r="AH23" s="480"/>
      <c r="AI23" s="480"/>
      <c r="AJ23" s="473"/>
      <c r="AK23" s="633">
        <v>-0.14000000000000001</v>
      </c>
      <c r="AL23" s="480"/>
      <c r="AM23" s="480"/>
      <c r="AN23" s="480"/>
      <c r="AO23" s="480"/>
      <c r="AP23" s="480"/>
      <c r="AQ23" s="480"/>
      <c r="AR23" s="480"/>
      <c r="AS23" s="473"/>
      <c r="AT23" s="480"/>
      <c r="AU23" s="480"/>
      <c r="AV23" s="480"/>
      <c r="AW23" s="480"/>
      <c r="AX23" s="480"/>
      <c r="AY23" s="480"/>
      <c r="AZ23" s="480"/>
      <c r="BA23" s="480"/>
      <c r="BB23" s="480"/>
      <c r="BC23" s="480"/>
      <c r="BD23" s="480"/>
      <c r="BE23" s="480"/>
      <c r="BF23" s="480"/>
      <c r="BG23" s="480"/>
      <c r="BH23" s="480"/>
      <c r="BI23" s="480"/>
      <c r="BJ23" s="480"/>
      <c r="BK23" s="480"/>
      <c r="BL23" s="480"/>
      <c r="BM23" s="480"/>
      <c r="BN23" s="480"/>
      <c r="BO23" s="480"/>
      <c r="BP23" s="480"/>
      <c r="BQ23" s="480"/>
      <c r="BR23" s="480"/>
      <c r="BS23" s="473"/>
      <c r="BT23" s="480"/>
      <c r="BU23" s="480"/>
      <c r="BV23" s="480"/>
      <c r="BW23" s="480"/>
      <c r="BX23" s="480"/>
      <c r="BY23" s="480"/>
      <c r="BZ23" s="480"/>
      <c r="CA23" s="480"/>
      <c r="CB23" s="480"/>
      <c r="CC23" s="473"/>
      <c r="CD23" s="480"/>
      <c r="CE23" s="480"/>
      <c r="CF23" s="480"/>
      <c r="CG23" s="480"/>
      <c r="CH23" s="480"/>
      <c r="CI23" s="480"/>
      <c r="CJ23" s="480"/>
      <c r="CK23" s="480"/>
      <c r="CL23" s="480"/>
      <c r="CM23" s="480"/>
      <c r="CN23" s="480"/>
      <c r="CO23" s="480"/>
      <c r="CP23" s="480"/>
      <c r="CQ23" s="475"/>
      <c r="CR23" s="475"/>
    </row>
    <row r="24" spans="1:96" ht="14.4" customHeight="1">
      <c r="A24" s="281">
        <v>45397</v>
      </c>
      <c r="B24" s="288" t="s">
        <v>1341</v>
      </c>
      <c r="C24" s="313" t="s">
        <v>1342</v>
      </c>
      <c r="D24" s="412"/>
      <c r="E24" s="412"/>
      <c r="F24" s="412"/>
      <c r="G24" s="412"/>
      <c r="H24" s="412"/>
      <c r="I24" s="412"/>
      <c r="J24" s="412"/>
      <c r="K24" s="412"/>
      <c r="L24" s="412"/>
      <c r="M24" s="282"/>
      <c r="N24" s="282"/>
      <c r="O24" s="412"/>
      <c r="P24" s="412"/>
      <c r="Q24" s="412"/>
      <c r="S24" s="412"/>
      <c r="T24" s="412"/>
      <c r="U24" s="412"/>
      <c r="V24" s="412"/>
      <c r="W24" s="282"/>
      <c r="X24" s="282"/>
      <c r="Y24" s="412"/>
      <c r="Z24" s="412"/>
      <c r="AA24" s="412"/>
      <c r="AB24" s="412"/>
      <c r="AC24" s="412"/>
      <c r="AD24" s="412"/>
      <c r="AE24" s="412"/>
      <c r="AF24" s="282"/>
      <c r="AG24" s="412"/>
      <c r="AH24" s="412"/>
      <c r="AI24" s="412"/>
      <c r="AK24" s="282">
        <v>3750000</v>
      </c>
      <c r="AL24" s="412"/>
      <c r="AM24" s="412"/>
      <c r="AN24" s="412"/>
      <c r="AO24" s="412"/>
      <c r="AP24" s="412"/>
      <c r="AQ24" s="412"/>
      <c r="AR24" s="412"/>
      <c r="AT24" s="412"/>
      <c r="AU24" s="412"/>
      <c r="AV24" s="412"/>
      <c r="AW24" s="412"/>
      <c r="AX24" s="412"/>
      <c r="AY24" s="412"/>
      <c r="AZ24" s="412"/>
      <c r="BA24" s="412"/>
      <c r="BB24" s="412"/>
      <c r="BC24" s="412"/>
      <c r="BD24" s="412"/>
      <c r="BE24" s="412"/>
      <c r="BF24" s="412"/>
      <c r="BG24" s="412"/>
      <c r="BH24" s="412"/>
      <c r="BI24" s="412"/>
      <c r="BJ24" s="412"/>
      <c r="BK24" s="412"/>
      <c r="BL24" s="412"/>
      <c r="BM24" s="412"/>
      <c r="BN24" s="412"/>
      <c r="BO24" s="412"/>
      <c r="BP24" s="412"/>
      <c r="BQ24" s="412"/>
      <c r="BR24" s="412"/>
      <c r="BS24" s="282"/>
      <c r="BT24" s="412"/>
      <c r="BU24" s="412"/>
      <c r="BV24" s="412"/>
      <c r="BW24" s="412"/>
      <c r="BX24" s="412"/>
      <c r="BY24" s="412"/>
      <c r="BZ24" s="412"/>
      <c r="CA24" s="412"/>
      <c r="CB24" s="412"/>
      <c r="CC24" s="282"/>
      <c r="CD24" s="412"/>
      <c r="CE24" s="412"/>
      <c r="CF24" s="412"/>
      <c r="CG24" s="412"/>
      <c r="CH24" s="412"/>
      <c r="CI24" s="412"/>
      <c r="CJ24" s="412"/>
      <c r="CK24" s="412"/>
      <c r="CL24" s="412"/>
      <c r="CM24" s="412"/>
      <c r="CN24" s="412"/>
      <c r="CO24" s="412"/>
      <c r="CP24" s="412"/>
      <c r="CQ24" s="283"/>
      <c r="CR24" s="283"/>
    </row>
    <row r="25" spans="1:96">
      <c r="A25" s="316">
        <v>45453</v>
      </c>
      <c r="B25" s="288" t="s">
        <v>609</v>
      </c>
      <c r="C25" s="289" t="s">
        <v>610</v>
      </c>
      <c r="AC25" s="282"/>
      <c r="AM25" s="282"/>
      <c r="AR25" s="282"/>
      <c r="BR25" s="282">
        <v>100000</v>
      </c>
    </row>
    <row r="26" spans="1:96">
      <c r="A26" s="316"/>
      <c r="B26" s="288"/>
      <c r="C26" s="289" t="s">
        <v>1343</v>
      </c>
      <c r="AC26" s="282"/>
      <c r="AM26" s="282"/>
      <c r="AR26" s="282"/>
      <c r="BR26" s="282">
        <v>-82597.5</v>
      </c>
    </row>
    <row r="27" spans="1:96" ht="15" customHeight="1">
      <c r="A27" s="281">
        <v>45461</v>
      </c>
      <c r="B27" s="288" t="s">
        <v>625</v>
      </c>
      <c r="C27" s="413" t="s">
        <v>626</v>
      </c>
      <c r="D27" s="412"/>
      <c r="E27" s="412"/>
      <c r="F27" s="412"/>
      <c r="G27" s="412"/>
      <c r="H27" s="412"/>
      <c r="I27" s="412"/>
      <c r="J27" s="412"/>
      <c r="K27" s="412"/>
      <c r="L27" s="412"/>
      <c r="M27" s="412"/>
      <c r="N27" s="412"/>
      <c r="O27" s="412"/>
      <c r="P27" s="412"/>
      <c r="Q27" s="412"/>
      <c r="S27" s="412"/>
      <c r="T27" s="412"/>
      <c r="U27" s="412"/>
      <c r="V27" s="412"/>
      <c r="W27" s="412"/>
      <c r="X27" s="412"/>
      <c r="Y27" s="412"/>
      <c r="Z27" s="412"/>
      <c r="AA27" s="412"/>
      <c r="AB27" s="412"/>
      <c r="AC27" s="412"/>
      <c r="AD27" s="412"/>
      <c r="AE27" s="412"/>
      <c r="AF27" s="412"/>
      <c r="AG27" s="412"/>
      <c r="AH27" s="412"/>
      <c r="AI27" s="412"/>
      <c r="AK27" s="282">
        <v>12304715</v>
      </c>
      <c r="AL27" s="412"/>
      <c r="AM27" s="282"/>
      <c r="AN27" s="412"/>
      <c r="AO27" s="412"/>
      <c r="AP27" s="412"/>
      <c r="AQ27" s="412"/>
      <c r="AR27" s="412"/>
      <c r="AT27" s="412"/>
      <c r="AU27" s="412"/>
      <c r="AV27" s="412"/>
      <c r="AW27" s="412"/>
      <c r="AX27" s="412"/>
      <c r="AY27" s="412"/>
      <c r="AZ27" s="412"/>
      <c r="BA27" s="412"/>
      <c r="BB27" s="412"/>
      <c r="BC27" s="412"/>
      <c r="BD27" s="412"/>
      <c r="BE27" s="412"/>
      <c r="BF27" s="412"/>
      <c r="BG27" s="412"/>
      <c r="BH27" s="412"/>
      <c r="BI27" s="412"/>
      <c r="BJ27" s="412"/>
      <c r="BK27" s="412"/>
      <c r="BL27" s="412"/>
      <c r="BM27" s="412"/>
      <c r="BN27" s="412"/>
      <c r="BO27" s="412"/>
      <c r="BP27" s="412"/>
      <c r="BQ27" s="412"/>
      <c r="BS27" s="412"/>
      <c r="BT27" s="412"/>
      <c r="BU27" s="412"/>
      <c r="BV27" s="412"/>
      <c r="BW27" s="412"/>
      <c r="BX27" s="412"/>
      <c r="BY27" s="412"/>
      <c r="BZ27" s="412"/>
      <c r="CA27" s="412"/>
      <c r="CB27" s="412"/>
      <c r="CC27" s="412"/>
      <c r="CD27" s="412"/>
      <c r="CE27" s="412"/>
      <c r="CF27" s="412"/>
      <c r="CG27" s="412"/>
      <c r="CH27" s="412"/>
      <c r="CI27" s="412"/>
      <c r="CJ27" s="412"/>
      <c r="CK27" s="412"/>
      <c r="CL27" s="412"/>
      <c r="CM27" s="412"/>
      <c r="CN27" s="412"/>
    </row>
    <row r="28" spans="1:96">
      <c r="A28" s="281">
        <v>45532</v>
      </c>
      <c r="B28" s="288" t="s">
        <v>1293</v>
      </c>
      <c r="C28" s="289" t="s">
        <v>1344</v>
      </c>
      <c r="AM28" s="282"/>
      <c r="BF28" s="282">
        <v>100000</v>
      </c>
    </row>
    <row r="29" spans="1:96" ht="15" customHeight="1">
      <c r="A29" s="281">
        <v>45607</v>
      </c>
      <c r="B29" s="288" t="s">
        <v>444</v>
      </c>
      <c r="C29" s="289" t="s">
        <v>445</v>
      </c>
      <c r="D29" s="412"/>
      <c r="E29" s="412"/>
      <c r="F29" s="412"/>
      <c r="G29" s="412"/>
      <c r="H29" s="412"/>
      <c r="I29" s="412"/>
      <c r="J29" s="412"/>
      <c r="K29" s="412"/>
      <c r="L29" s="412"/>
      <c r="M29" s="412"/>
      <c r="N29" s="412"/>
      <c r="O29" s="412"/>
      <c r="P29" s="412"/>
      <c r="Q29" s="412"/>
      <c r="S29" s="412"/>
      <c r="T29" s="412"/>
      <c r="U29" s="412"/>
      <c r="V29" s="412"/>
      <c r="W29" s="412"/>
      <c r="X29" s="412"/>
      <c r="Y29" s="412"/>
      <c r="Z29" s="412"/>
      <c r="AA29" s="412"/>
      <c r="AB29" s="412"/>
      <c r="AC29" s="412"/>
      <c r="AD29" s="412"/>
      <c r="AE29" s="412"/>
      <c r="AF29" s="412"/>
      <c r="AG29" s="412"/>
      <c r="AH29" s="412"/>
      <c r="AI29" s="412"/>
      <c r="AK29" s="282">
        <v>106668.7</v>
      </c>
      <c r="AL29" s="412"/>
      <c r="AM29" s="282"/>
      <c r="AN29" s="412"/>
      <c r="AO29" s="412"/>
      <c r="AP29" s="412"/>
      <c r="AQ29" s="412"/>
      <c r="AR29" s="412"/>
      <c r="AT29" s="412"/>
      <c r="AU29" s="412"/>
      <c r="AV29" s="412"/>
      <c r="AW29" s="412"/>
      <c r="AX29" s="412"/>
      <c r="AY29" s="412"/>
      <c r="AZ29" s="412"/>
      <c r="BA29" s="412"/>
      <c r="BB29" s="412"/>
      <c r="BC29" s="412"/>
      <c r="BD29" s="412"/>
      <c r="BE29" s="412"/>
      <c r="BF29" s="412"/>
      <c r="BG29" s="412"/>
      <c r="BH29" s="412"/>
      <c r="BI29" s="412"/>
      <c r="BJ29" s="412"/>
      <c r="BK29" s="412"/>
      <c r="BL29" s="412"/>
      <c r="BM29" s="412"/>
      <c r="BN29" s="412"/>
      <c r="BO29" s="412"/>
      <c r="BP29" s="412"/>
      <c r="BQ29" s="412"/>
      <c r="BS29" s="412"/>
      <c r="BT29" s="412"/>
      <c r="BU29" s="412"/>
      <c r="BV29" s="412"/>
      <c r="BW29" s="412"/>
      <c r="BX29" s="412"/>
      <c r="BY29" s="412"/>
      <c r="BZ29" s="412"/>
      <c r="CA29" s="412"/>
      <c r="CB29" s="412"/>
      <c r="CC29" s="412"/>
      <c r="CD29" s="412"/>
      <c r="CE29" s="412"/>
      <c r="CF29" s="412"/>
      <c r="CG29" s="412"/>
      <c r="CH29" s="412"/>
      <c r="CI29" s="412"/>
      <c r="CJ29" s="412"/>
      <c r="CK29" s="412"/>
      <c r="CL29" s="412"/>
      <c r="CM29" s="412"/>
      <c r="CN29" s="412"/>
    </row>
    <row r="30" spans="1:96" ht="15" customHeight="1">
      <c r="A30" s="281">
        <v>45610</v>
      </c>
      <c r="B30" s="287">
        <v>168</v>
      </c>
      <c r="C30" s="289" t="s">
        <v>1345</v>
      </c>
      <c r="D30" s="412"/>
      <c r="E30" s="412"/>
      <c r="F30" s="412"/>
      <c r="G30" s="412"/>
      <c r="H30" s="412"/>
      <c r="I30" s="412"/>
      <c r="J30" s="412"/>
      <c r="K30" s="412"/>
      <c r="L30" s="412"/>
      <c r="M30" s="412"/>
      <c r="N30" s="412"/>
      <c r="O30" s="412"/>
      <c r="P30" s="412"/>
      <c r="Q30" s="412"/>
      <c r="R30" s="412"/>
      <c r="S30" s="412"/>
      <c r="T30" s="412"/>
      <c r="U30" s="412"/>
      <c r="V30" s="412"/>
      <c r="W30" s="412"/>
      <c r="X30" s="412"/>
      <c r="Y30" s="282"/>
      <c r="Z30" s="282"/>
      <c r="AA30" s="412"/>
      <c r="AB30" s="412"/>
      <c r="AC30" s="282"/>
      <c r="AD30" s="412"/>
      <c r="AE30" s="282"/>
      <c r="AF30" s="412"/>
      <c r="AG30" s="412"/>
      <c r="AH30" s="412"/>
      <c r="AI30" s="412"/>
      <c r="AJ30" s="412"/>
      <c r="AL30" s="282"/>
      <c r="AM30" s="412"/>
      <c r="AN30" s="282">
        <v>865209</v>
      </c>
      <c r="AO30" s="412"/>
      <c r="AP30" s="282"/>
      <c r="AQ30" s="412"/>
      <c r="AR30" s="412"/>
      <c r="AS30" s="412"/>
      <c r="AT30" s="282"/>
      <c r="AU30" s="282"/>
      <c r="AV30" s="412"/>
      <c r="AW30" s="282"/>
      <c r="AX30" s="412"/>
      <c r="AY30" s="412"/>
      <c r="AZ30" s="282"/>
      <c r="BA30" s="412"/>
      <c r="BB30" s="412"/>
      <c r="BC30" s="412"/>
      <c r="BD30" s="412"/>
      <c r="BE30" s="282"/>
      <c r="BF30" s="282"/>
      <c r="BG30" s="412"/>
      <c r="BH30" s="412"/>
      <c r="BI30" s="412"/>
      <c r="BJ30" s="412"/>
      <c r="BK30" s="412"/>
      <c r="BL30" s="412"/>
      <c r="BM30" s="412"/>
      <c r="BN30" s="412"/>
      <c r="BO30" s="412"/>
      <c r="BP30" s="412"/>
      <c r="BQ30" s="412"/>
      <c r="BR30" s="412"/>
      <c r="BS30" s="282"/>
      <c r="BT30" s="282"/>
      <c r="BU30" s="412"/>
      <c r="BV30" s="412"/>
      <c r="BW30" s="412"/>
      <c r="BX30" s="412"/>
      <c r="BY30" s="412"/>
      <c r="BZ30" s="412"/>
      <c r="CA30" s="412"/>
      <c r="CB30" s="412"/>
      <c r="CC30" s="412"/>
      <c r="CD30" s="412"/>
      <c r="CE30" s="412"/>
      <c r="CF30" s="412"/>
      <c r="CG30" s="412"/>
      <c r="CH30" s="412"/>
      <c r="CI30" s="412"/>
      <c r="CJ30" s="412"/>
      <c r="CK30" s="412"/>
      <c r="CL30" s="412"/>
      <c r="CM30" s="412"/>
      <c r="CN30" s="412"/>
      <c r="CO30" s="412"/>
      <c r="CP30" s="412"/>
      <c r="CQ30" s="283"/>
      <c r="CR30" s="283"/>
    </row>
    <row r="31" spans="1:96" ht="15" customHeight="1">
      <c r="A31" s="281">
        <v>45610</v>
      </c>
      <c r="B31" s="288" t="s">
        <v>1346</v>
      </c>
      <c r="C31" s="289" t="s">
        <v>1347</v>
      </c>
      <c r="D31" s="412"/>
      <c r="E31" s="412"/>
      <c r="F31" s="412"/>
      <c r="G31" s="412"/>
      <c r="H31" s="412"/>
      <c r="I31" s="412"/>
      <c r="J31" s="412"/>
      <c r="K31" s="412"/>
      <c r="L31" s="412"/>
      <c r="M31" s="412"/>
      <c r="N31" s="412"/>
      <c r="O31" s="412"/>
      <c r="P31" s="412"/>
      <c r="Q31" s="412"/>
      <c r="S31" s="412"/>
      <c r="T31" s="412"/>
      <c r="U31" s="412"/>
      <c r="V31" s="412"/>
      <c r="W31" s="412"/>
      <c r="X31" s="412"/>
      <c r="Y31" s="412"/>
      <c r="Z31" s="412"/>
      <c r="AA31" s="412"/>
      <c r="AB31" s="282"/>
      <c r="AC31" s="412"/>
      <c r="AD31" s="412"/>
      <c r="AE31" s="412"/>
      <c r="AF31" s="412"/>
      <c r="AG31" s="412"/>
      <c r="AH31" s="412"/>
      <c r="AI31" s="412"/>
      <c r="AM31" s="282"/>
      <c r="AN31" s="282"/>
      <c r="AO31" s="412">
        <v>1134791</v>
      </c>
      <c r="AP31" s="282"/>
      <c r="AQ31" s="412"/>
      <c r="AR31" s="412"/>
      <c r="AT31" s="412"/>
      <c r="AU31" s="412"/>
      <c r="AV31" s="412"/>
      <c r="AW31" s="412"/>
      <c r="AX31" s="412"/>
      <c r="AY31" s="412"/>
      <c r="AZ31" s="412"/>
      <c r="BA31" s="412"/>
      <c r="BB31" s="412"/>
      <c r="BC31" s="412"/>
      <c r="BD31" s="412"/>
      <c r="BE31" s="412"/>
      <c r="BF31" s="412"/>
      <c r="BG31" s="412"/>
      <c r="BH31" s="412"/>
      <c r="BI31" s="412"/>
      <c r="BJ31" s="412"/>
      <c r="BK31" s="412"/>
      <c r="BL31" s="412"/>
      <c r="BM31" s="412"/>
      <c r="BN31" s="412"/>
      <c r="BO31" s="412"/>
      <c r="BP31" s="412"/>
      <c r="BQ31" s="282"/>
      <c r="BR31" s="412"/>
      <c r="BS31" s="282"/>
      <c r="BT31" s="412"/>
      <c r="BU31" s="412"/>
      <c r="BV31" s="412"/>
      <c r="BW31" s="412"/>
      <c r="BX31" s="412"/>
      <c r="BY31" s="412"/>
      <c r="BZ31" s="412"/>
      <c r="CA31" s="412"/>
      <c r="CB31" s="412"/>
      <c r="CC31" s="412"/>
      <c r="CD31" s="412"/>
      <c r="CE31" s="412"/>
      <c r="CF31" s="412"/>
      <c r="CG31" s="412"/>
      <c r="CH31" s="412"/>
      <c r="CI31" s="412"/>
      <c r="CJ31" s="412"/>
      <c r="CK31" s="412"/>
      <c r="CL31" s="412"/>
      <c r="CM31" s="412"/>
      <c r="CN31" s="412"/>
      <c r="CO31" s="412"/>
      <c r="CP31" s="412"/>
      <c r="CQ31" s="283"/>
      <c r="CR31" s="283"/>
    </row>
    <row r="32" spans="1:96" ht="15" customHeight="1">
      <c r="A32" s="281">
        <v>45635</v>
      </c>
      <c r="B32" s="288" t="s">
        <v>1348</v>
      </c>
      <c r="C32" s="289" t="s">
        <v>1349</v>
      </c>
      <c r="D32" s="412"/>
      <c r="E32" s="412"/>
      <c r="F32" s="412"/>
      <c r="G32" s="412"/>
      <c r="H32" s="412"/>
      <c r="I32" s="412"/>
      <c r="J32" s="412"/>
      <c r="K32" s="412"/>
      <c r="L32" s="412"/>
      <c r="M32" s="412"/>
      <c r="N32" s="412"/>
      <c r="O32" s="412"/>
      <c r="P32" s="412"/>
      <c r="Q32" s="412"/>
      <c r="S32" s="412"/>
      <c r="T32" s="412"/>
      <c r="U32" s="412"/>
      <c r="V32" s="412"/>
      <c r="W32" s="412"/>
      <c r="X32" s="412"/>
      <c r="Y32" s="412"/>
      <c r="Z32" s="412"/>
      <c r="AA32" s="412"/>
      <c r="AB32" s="412"/>
      <c r="AC32" s="412"/>
      <c r="AD32" s="412"/>
      <c r="AE32" s="412"/>
      <c r="AF32" s="412"/>
      <c r="AG32" s="412"/>
      <c r="AH32" s="412"/>
      <c r="AI32" s="412"/>
      <c r="AK32" s="282">
        <v>300000</v>
      </c>
      <c r="AL32" s="412"/>
      <c r="AM32" s="282"/>
      <c r="AN32" s="412"/>
      <c r="AO32" s="412"/>
      <c r="AP32" s="321"/>
      <c r="AQ32" s="412"/>
      <c r="AR32" s="412"/>
      <c r="AT32" s="412"/>
      <c r="AU32" s="412"/>
      <c r="AV32" s="412"/>
      <c r="AW32" s="412"/>
      <c r="AX32" s="412"/>
      <c r="AY32" s="412"/>
      <c r="AZ32" s="412"/>
      <c r="BA32" s="412"/>
      <c r="BB32" s="412"/>
      <c r="BC32" s="412"/>
      <c r="BD32" s="412"/>
      <c r="BE32" s="412"/>
      <c r="BF32" s="412"/>
      <c r="BG32" s="412"/>
      <c r="BH32" s="412"/>
      <c r="BI32" s="412"/>
      <c r="BJ32" s="412"/>
      <c r="BK32" s="412"/>
      <c r="BL32" s="412"/>
      <c r="BM32" s="412"/>
      <c r="BN32" s="412"/>
      <c r="BO32" s="412"/>
      <c r="BP32" s="412"/>
      <c r="BQ32" s="412"/>
      <c r="BS32" s="412"/>
      <c r="BT32" s="412"/>
      <c r="BU32" s="412"/>
      <c r="BV32" s="412"/>
      <c r="BW32" s="412"/>
      <c r="BX32" s="412"/>
      <c r="BY32" s="412"/>
      <c r="BZ32" s="412"/>
      <c r="CA32" s="412"/>
      <c r="CB32" s="412"/>
      <c r="CC32" s="412"/>
      <c r="CD32" s="412"/>
      <c r="CE32" s="412"/>
      <c r="CF32" s="412"/>
      <c r="CG32" s="412"/>
      <c r="CH32" s="412"/>
      <c r="CI32" s="412"/>
      <c r="CJ32" s="412"/>
      <c r="CK32" s="412"/>
      <c r="CL32" s="412"/>
      <c r="CM32" s="412"/>
      <c r="CN32" s="412"/>
    </row>
    <row r="33" spans="1:95" ht="15" customHeight="1">
      <c r="B33" s="288"/>
      <c r="C33" s="289"/>
      <c r="D33" s="412"/>
      <c r="E33" s="412"/>
      <c r="F33" s="412"/>
      <c r="G33" s="412"/>
      <c r="H33" s="412"/>
      <c r="I33" s="412"/>
      <c r="J33" s="412"/>
      <c r="K33" s="412"/>
      <c r="L33" s="412"/>
      <c r="M33" s="412"/>
      <c r="N33" s="412"/>
      <c r="O33" s="412"/>
      <c r="P33" s="412"/>
      <c r="Q33" s="412"/>
      <c r="S33" s="412"/>
      <c r="T33" s="412"/>
      <c r="U33" s="412"/>
      <c r="V33" s="412"/>
      <c r="W33" s="412"/>
      <c r="X33" s="412"/>
      <c r="Y33" s="412"/>
      <c r="Z33" s="412"/>
      <c r="AA33" s="412"/>
      <c r="AB33" s="412"/>
      <c r="AC33" s="412"/>
      <c r="AD33" s="412"/>
      <c r="AE33" s="412"/>
      <c r="AF33" s="412"/>
      <c r="AG33" s="412"/>
      <c r="AH33" s="412"/>
      <c r="AI33" s="412"/>
      <c r="AL33" s="412"/>
      <c r="AM33" s="282"/>
      <c r="AN33" s="412"/>
      <c r="AO33" s="412"/>
      <c r="AP33" s="321"/>
      <c r="AQ33" s="412"/>
      <c r="AR33" s="412"/>
      <c r="AT33" s="412"/>
      <c r="AU33" s="412"/>
      <c r="AV33" s="412"/>
      <c r="AW33" s="412"/>
      <c r="AX33" s="412"/>
      <c r="AY33" s="412"/>
      <c r="AZ33" s="412"/>
      <c r="BA33" s="412"/>
      <c r="BB33" s="412"/>
      <c r="BC33" s="412"/>
      <c r="BD33" s="412"/>
      <c r="BE33" s="412"/>
      <c r="BF33" s="412"/>
      <c r="BG33" s="412"/>
      <c r="BH33" s="412"/>
      <c r="BI33" s="412"/>
      <c r="BJ33" s="412"/>
      <c r="BK33" s="412"/>
      <c r="BL33" s="412"/>
      <c r="BM33" s="412"/>
      <c r="BN33" s="412"/>
      <c r="BO33" s="412"/>
      <c r="BP33" s="412"/>
      <c r="BQ33" s="412"/>
      <c r="BS33" s="412"/>
      <c r="BT33" s="412"/>
      <c r="BU33" s="412"/>
      <c r="BV33" s="412"/>
      <c r="BW33" s="412"/>
      <c r="BX33" s="412"/>
      <c r="BY33" s="412"/>
      <c r="BZ33" s="412"/>
      <c r="CA33" s="412"/>
      <c r="CB33" s="412"/>
      <c r="CC33" s="412"/>
      <c r="CD33" s="412"/>
      <c r="CE33" s="412"/>
      <c r="CF33" s="412"/>
      <c r="CG33" s="412"/>
      <c r="CH33" s="412"/>
      <c r="CI33" s="412"/>
      <c r="CJ33" s="412"/>
      <c r="CK33" s="412"/>
      <c r="CL33" s="412"/>
      <c r="CM33" s="412"/>
      <c r="CN33" s="412"/>
    </row>
    <row r="34" spans="1:95">
      <c r="B34" s="288"/>
      <c r="C34" s="289"/>
    </row>
    <row r="35" spans="1:95" ht="15" customHeight="1">
      <c r="B35" s="288"/>
      <c r="C35" s="289"/>
      <c r="D35" s="414"/>
      <c r="E35" s="412"/>
      <c r="F35" s="412"/>
      <c r="G35" s="412"/>
      <c r="H35" s="412"/>
      <c r="I35" s="412"/>
      <c r="J35" s="412"/>
      <c r="K35" s="412"/>
      <c r="L35" s="282"/>
      <c r="M35" s="282"/>
      <c r="N35" s="282"/>
      <c r="O35" s="282"/>
      <c r="P35" s="412"/>
      <c r="Q35" s="412"/>
      <c r="S35" s="412"/>
      <c r="T35" s="412"/>
      <c r="U35" s="412"/>
      <c r="V35" s="412"/>
      <c r="W35" s="412"/>
      <c r="X35" s="412"/>
      <c r="Y35" s="412"/>
      <c r="Z35" s="412"/>
      <c r="AA35" s="412"/>
      <c r="AB35" s="412"/>
      <c r="AC35" s="412"/>
      <c r="AD35" s="412"/>
      <c r="AE35" s="412"/>
      <c r="AF35" s="412"/>
      <c r="AG35" s="412"/>
      <c r="AH35" s="412"/>
      <c r="AI35" s="412"/>
      <c r="AL35" s="412"/>
      <c r="AM35" s="412"/>
      <c r="AN35" s="282"/>
      <c r="AO35" s="412"/>
      <c r="AP35" s="412"/>
      <c r="AQ35" s="412"/>
      <c r="AR35" s="412"/>
      <c r="AT35" s="412"/>
      <c r="AU35" s="412"/>
      <c r="AV35" s="412"/>
      <c r="AW35" s="412"/>
      <c r="AX35" s="412"/>
      <c r="AY35" s="412"/>
      <c r="AZ35" s="412"/>
      <c r="BA35" s="412"/>
      <c r="BB35" s="412"/>
      <c r="BC35" s="412"/>
      <c r="BD35" s="412"/>
      <c r="BE35" s="412"/>
      <c r="BF35" s="412"/>
      <c r="BG35" s="412"/>
      <c r="BH35" s="412"/>
      <c r="BI35" s="412"/>
      <c r="BJ35" s="412"/>
      <c r="BK35" s="412"/>
      <c r="BL35" s="412"/>
      <c r="BM35" s="412"/>
      <c r="BN35" s="412"/>
      <c r="BO35" s="412"/>
      <c r="BP35" s="412"/>
      <c r="BQ35" s="412"/>
      <c r="BR35" s="412"/>
      <c r="BS35" s="412"/>
      <c r="BT35" s="412"/>
      <c r="BU35" s="412"/>
      <c r="BV35" s="412"/>
      <c r="BW35" s="412"/>
      <c r="BX35" s="412"/>
      <c r="BY35" s="412"/>
      <c r="BZ35" s="412"/>
      <c r="CA35" s="412"/>
      <c r="CB35" s="412"/>
      <c r="CC35" s="412"/>
      <c r="CD35" s="412"/>
      <c r="CE35" s="412"/>
      <c r="CF35" s="412"/>
      <c r="CG35" s="412"/>
      <c r="CH35" s="412"/>
      <c r="CI35" s="412"/>
      <c r="CJ35" s="412"/>
      <c r="CK35" s="412"/>
      <c r="CL35" s="412"/>
      <c r="CM35" s="412"/>
      <c r="CN35" s="412"/>
      <c r="CO35" s="412"/>
      <c r="CQ35" s="283"/>
    </row>
    <row r="36" spans="1:95">
      <c r="B36" s="288"/>
      <c r="C36" s="289"/>
    </row>
    <row r="37" spans="1:95" ht="15" customHeight="1">
      <c r="B37" s="288"/>
      <c r="C37" s="289"/>
      <c r="E37" s="283"/>
      <c r="F37" s="283"/>
      <c r="G37" s="283"/>
      <c r="K37" s="283"/>
      <c r="L37" s="283"/>
      <c r="M37" s="282"/>
      <c r="N37" s="282"/>
      <c r="O37" s="283"/>
      <c r="P37" s="283"/>
      <c r="Q37" s="283"/>
      <c r="S37" s="283"/>
      <c r="T37" s="283"/>
      <c r="U37" s="283"/>
      <c r="V37" s="283"/>
      <c r="W37" s="282"/>
      <c r="X37" s="283"/>
      <c r="Y37" s="283"/>
      <c r="Z37" s="283"/>
      <c r="AA37" s="283"/>
      <c r="AB37" s="283"/>
      <c r="AC37" s="283"/>
      <c r="AD37" s="283"/>
      <c r="AE37" s="283"/>
      <c r="AF37" s="282"/>
      <c r="AG37" s="283"/>
      <c r="AH37" s="283"/>
      <c r="AI37" s="283"/>
      <c r="AL37" s="283"/>
      <c r="AM37" s="283"/>
      <c r="AN37" s="283"/>
      <c r="AO37" s="283"/>
      <c r="AP37" s="283"/>
      <c r="AQ37" s="283"/>
      <c r="AR37" s="283"/>
      <c r="AT37" s="283"/>
      <c r="AU37" s="283"/>
      <c r="AV37" s="283"/>
      <c r="AW37" s="283"/>
      <c r="AX37" s="283"/>
      <c r="AY37" s="283"/>
      <c r="AZ37" s="283"/>
      <c r="BA37" s="283"/>
      <c r="BB37" s="283"/>
      <c r="BC37" s="283"/>
      <c r="BD37" s="283"/>
      <c r="BE37" s="283"/>
      <c r="BF37" s="283"/>
      <c r="BG37" s="283"/>
      <c r="BH37" s="283"/>
      <c r="BI37" s="283"/>
      <c r="BJ37" s="283"/>
      <c r="BK37" s="283"/>
      <c r="BL37" s="283"/>
      <c r="BM37" s="283"/>
      <c r="BN37" s="283"/>
      <c r="BO37" s="283"/>
      <c r="BP37" s="283"/>
      <c r="BQ37" s="283"/>
      <c r="BR37" s="283"/>
      <c r="BS37" s="282"/>
      <c r="BT37" s="283"/>
      <c r="BU37" s="283"/>
      <c r="BV37" s="283"/>
      <c r="BW37" s="283"/>
      <c r="BX37" s="283"/>
      <c r="BY37" s="283"/>
      <c r="BZ37" s="283"/>
      <c r="CA37" s="283"/>
      <c r="CB37" s="283"/>
      <c r="CC37" s="283"/>
      <c r="CQ37" s="283"/>
    </row>
    <row r="38" spans="1:95" ht="15" customHeight="1">
      <c r="B38" s="288"/>
      <c r="C38" s="289"/>
      <c r="D38" s="412"/>
      <c r="E38" s="412"/>
      <c r="F38" s="412"/>
      <c r="G38" s="412"/>
      <c r="H38" s="412"/>
      <c r="I38" s="412"/>
      <c r="J38" s="412"/>
      <c r="K38" s="412"/>
      <c r="L38" s="412"/>
      <c r="M38" s="412"/>
      <c r="N38" s="412"/>
      <c r="O38" s="412"/>
      <c r="P38" s="412"/>
      <c r="Q38" s="412"/>
      <c r="S38" s="412"/>
      <c r="T38" s="412"/>
      <c r="U38" s="412"/>
      <c r="V38" s="412"/>
      <c r="W38" s="412"/>
      <c r="X38" s="412"/>
      <c r="Y38" s="412"/>
      <c r="Z38" s="412"/>
      <c r="AA38" s="412"/>
      <c r="AB38" s="412"/>
      <c r="AC38" s="412"/>
      <c r="AD38" s="412"/>
      <c r="AE38" s="412"/>
      <c r="AF38" s="412"/>
      <c r="AG38" s="412"/>
      <c r="AH38" s="412"/>
      <c r="AI38" s="412"/>
      <c r="AL38" s="412"/>
      <c r="AM38" s="412"/>
      <c r="AN38" s="412"/>
      <c r="AO38" s="412"/>
      <c r="AP38" s="412"/>
      <c r="AQ38" s="412"/>
      <c r="AR38" s="412"/>
      <c r="AT38" s="412"/>
      <c r="AU38" s="412"/>
      <c r="AV38" s="412"/>
      <c r="AW38" s="412"/>
      <c r="AX38" s="412"/>
      <c r="AY38" s="282"/>
      <c r="AZ38" s="412"/>
      <c r="BA38" s="412"/>
      <c r="BB38" s="412"/>
      <c r="BC38" s="412"/>
      <c r="BD38" s="412"/>
      <c r="BE38" s="412"/>
      <c r="BF38" s="412"/>
      <c r="BG38" s="412"/>
      <c r="BH38" s="412"/>
      <c r="BI38" s="412"/>
      <c r="BJ38" s="412"/>
      <c r="BK38" s="412"/>
      <c r="BL38" s="412"/>
      <c r="BM38" s="412"/>
      <c r="BN38" s="412"/>
      <c r="BO38" s="412"/>
      <c r="BP38" s="412"/>
      <c r="BQ38" s="412"/>
      <c r="BS38" s="412"/>
      <c r="BT38" s="412"/>
      <c r="BU38" s="412"/>
      <c r="BV38" s="412"/>
      <c r="BW38" s="412"/>
      <c r="BX38" s="412"/>
      <c r="BY38" s="412"/>
      <c r="BZ38" s="412"/>
      <c r="CA38" s="412"/>
      <c r="CB38" s="412"/>
      <c r="CC38" s="412"/>
      <c r="CD38" s="412"/>
      <c r="CE38" s="412"/>
      <c r="CF38" s="412"/>
      <c r="CG38" s="412"/>
      <c r="CH38" s="412"/>
      <c r="CI38" s="412"/>
      <c r="CJ38" s="412"/>
      <c r="CK38" s="412"/>
      <c r="CL38" s="412"/>
      <c r="CM38" s="412"/>
      <c r="CN38" s="412"/>
    </row>
    <row r="39" spans="1:95" ht="15" customHeight="1">
      <c r="B39" s="288"/>
      <c r="C39" s="289"/>
      <c r="D39" s="412"/>
      <c r="E39" s="412"/>
      <c r="F39" s="412"/>
      <c r="G39" s="412"/>
      <c r="H39" s="412"/>
      <c r="I39" s="412"/>
      <c r="J39" s="412"/>
      <c r="K39" s="412"/>
      <c r="L39" s="412"/>
      <c r="M39" s="412"/>
      <c r="N39" s="412"/>
      <c r="O39" s="412"/>
      <c r="P39" s="412"/>
      <c r="Q39" s="412"/>
      <c r="S39" s="412"/>
      <c r="T39" s="412"/>
      <c r="U39" s="412"/>
      <c r="V39" s="412"/>
      <c r="W39" s="412"/>
      <c r="X39" s="412"/>
      <c r="Y39" s="412"/>
      <c r="Z39" s="412"/>
      <c r="AA39" s="412"/>
      <c r="AB39" s="412"/>
      <c r="AC39" s="412"/>
      <c r="AD39" s="412"/>
      <c r="AE39" s="412"/>
      <c r="AF39" s="412"/>
      <c r="AG39" s="412"/>
      <c r="AH39" s="412"/>
      <c r="AI39" s="412"/>
      <c r="AL39" s="412"/>
      <c r="AM39" s="412"/>
      <c r="AN39" s="412"/>
      <c r="AO39" s="412"/>
      <c r="AP39" s="412"/>
      <c r="AQ39" s="412"/>
      <c r="AR39" s="412"/>
      <c r="AT39" s="412"/>
      <c r="AU39" s="412"/>
      <c r="AV39" s="412"/>
      <c r="AW39" s="412"/>
      <c r="AX39" s="412"/>
      <c r="AY39" s="282"/>
      <c r="AZ39" s="412"/>
      <c r="BA39" s="412"/>
      <c r="BB39" s="412"/>
      <c r="BC39" s="412"/>
      <c r="BD39" s="412"/>
      <c r="BE39" s="412"/>
      <c r="BF39" s="412"/>
      <c r="BG39" s="412"/>
      <c r="BH39" s="412"/>
      <c r="BI39" s="412"/>
      <c r="BJ39" s="412"/>
      <c r="BK39" s="412"/>
      <c r="BL39" s="412"/>
      <c r="BM39" s="412"/>
      <c r="BN39" s="412"/>
      <c r="BO39" s="412"/>
      <c r="BP39" s="412"/>
      <c r="BQ39" s="412"/>
      <c r="BS39" s="412"/>
      <c r="BT39" s="412"/>
      <c r="BU39" s="412"/>
      <c r="BV39" s="412"/>
      <c r="BW39" s="412"/>
      <c r="BX39" s="412"/>
      <c r="BY39" s="412"/>
      <c r="BZ39" s="412"/>
      <c r="CA39" s="412"/>
      <c r="CB39" s="412"/>
      <c r="CC39" s="412"/>
      <c r="CD39" s="412"/>
      <c r="CE39" s="412"/>
      <c r="CF39" s="412"/>
      <c r="CG39" s="412"/>
      <c r="CH39" s="412"/>
      <c r="CI39" s="412"/>
      <c r="CJ39" s="412"/>
      <c r="CK39" s="412"/>
      <c r="CL39" s="412"/>
      <c r="CM39" s="412"/>
      <c r="CN39" s="412"/>
    </row>
    <row r="40" spans="1:95" ht="15" customHeight="1">
      <c r="B40" s="288"/>
      <c r="C40" s="289"/>
      <c r="D40" s="412"/>
      <c r="E40" s="412"/>
      <c r="F40" s="412"/>
      <c r="G40" s="412"/>
      <c r="H40" s="412"/>
      <c r="I40" s="412"/>
      <c r="J40" s="412"/>
      <c r="K40" s="412"/>
      <c r="L40" s="412"/>
      <c r="M40" s="412"/>
      <c r="N40" s="412"/>
      <c r="O40" s="412"/>
      <c r="P40" s="412"/>
      <c r="Q40" s="412"/>
      <c r="S40" s="412"/>
      <c r="T40" s="412"/>
      <c r="U40" s="412"/>
      <c r="V40" s="412"/>
      <c r="W40" s="412"/>
      <c r="X40" s="412"/>
      <c r="Y40" s="412"/>
      <c r="Z40" s="412"/>
      <c r="AA40" s="412"/>
      <c r="AB40" s="412"/>
      <c r="AC40" s="412"/>
      <c r="AD40" s="412"/>
      <c r="AE40" s="412"/>
      <c r="AF40" s="412"/>
      <c r="AG40" s="412"/>
      <c r="AH40" s="412"/>
      <c r="AI40" s="412"/>
      <c r="AL40" s="412"/>
      <c r="AM40" s="412"/>
      <c r="AN40" s="412"/>
      <c r="AO40" s="412"/>
      <c r="AP40" s="412"/>
      <c r="AQ40" s="412"/>
      <c r="AR40" s="412"/>
      <c r="AT40" s="412"/>
      <c r="AU40" s="412"/>
      <c r="AV40" s="412"/>
      <c r="AW40" s="412"/>
      <c r="AX40" s="412"/>
      <c r="AY40" s="282"/>
      <c r="AZ40" s="412"/>
      <c r="BA40" s="412"/>
      <c r="BB40" s="412"/>
      <c r="BC40" s="412"/>
      <c r="BD40" s="412"/>
      <c r="BE40" s="412"/>
      <c r="BF40" s="412"/>
      <c r="BG40" s="412"/>
      <c r="BH40" s="412"/>
      <c r="BI40" s="412"/>
      <c r="BJ40" s="412"/>
      <c r="BK40" s="412"/>
      <c r="BL40" s="412"/>
      <c r="BM40" s="412"/>
      <c r="BN40" s="412"/>
      <c r="BO40" s="412"/>
      <c r="BP40" s="412"/>
      <c r="BQ40" s="412"/>
      <c r="BS40" s="412"/>
      <c r="BT40" s="412"/>
      <c r="BU40" s="412"/>
      <c r="BV40" s="412"/>
      <c r="BW40" s="412"/>
      <c r="BX40" s="412"/>
      <c r="BY40" s="412"/>
      <c r="BZ40" s="412"/>
      <c r="CA40" s="412"/>
      <c r="CB40" s="412"/>
      <c r="CC40" s="412"/>
      <c r="CD40" s="412"/>
      <c r="CE40" s="412"/>
      <c r="CF40" s="412"/>
      <c r="CG40" s="412"/>
      <c r="CH40" s="412"/>
      <c r="CI40" s="412"/>
      <c r="CJ40" s="412"/>
      <c r="CK40" s="412"/>
      <c r="CL40" s="412"/>
      <c r="CM40" s="412"/>
      <c r="CN40" s="412"/>
    </row>
    <row r="41" spans="1:95" s="416" customFormat="1" ht="15" customHeight="1">
      <c r="A41" s="316"/>
      <c r="B41" s="288"/>
      <c r="C41" s="289"/>
      <c r="D41" s="415"/>
      <c r="E41" s="415"/>
      <c r="F41" s="415"/>
      <c r="G41" s="415"/>
      <c r="H41" s="415"/>
      <c r="I41" s="415"/>
      <c r="J41" s="415"/>
      <c r="K41" s="415"/>
      <c r="L41" s="415"/>
      <c r="M41" s="415"/>
      <c r="N41" s="415"/>
      <c r="O41" s="415"/>
      <c r="P41" s="415"/>
      <c r="Q41" s="415"/>
      <c r="R41" s="299"/>
      <c r="S41" s="415"/>
      <c r="T41" s="415"/>
      <c r="U41" s="415"/>
      <c r="V41" s="415"/>
      <c r="W41" s="415"/>
      <c r="X41" s="415"/>
      <c r="Y41" s="415"/>
      <c r="Z41" s="415"/>
      <c r="AA41" s="415"/>
      <c r="AB41" s="415"/>
      <c r="AC41" s="415"/>
      <c r="AD41" s="412"/>
      <c r="AE41" s="415"/>
      <c r="AF41" s="415"/>
      <c r="AG41" s="415"/>
      <c r="AH41" s="415"/>
      <c r="AI41" s="415"/>
      <c r="AJ41" s="299"/>
      <c r="AK41" s="282"/>
      <c r="AL41" s="412"/>
      <c r="AM41" s="412"/>
      <c r="AN41" s="415"/>
      <c r="AO41" s="415"/>
      <c r="AP41" s="415"/>
      <c r="AQ41" s="415"/>
      <c r="AR41" s="415"/>
      <c r="AS41" s="299"/>
      <c r="AT41" s="415"/>
      <c r="AU41" s="415"/>
      <c r="AV41" s="415"/>
      <c r="AW41" s="415"/>
      <c r="AX41" s="415"/>
      <c r="AY41" s="299"/>
      <c r="AZ41" s="415"/>
      <c r="BA41" s="415"/>
      <c r="BB41" s="415"/>
      <c r="BC41" s="415"/>
      <c r="BD41" s="415"/>
      <c r="BE41" s="412"/>
      <c r="BF41" s="415"/>
      <c r="BG41" s="415"/>
      <c r="BH41" s="415"/>
      <c r="BI41" s="415"/>
      <c r="BJ41" s="415"/>
      <c r="BK41" s="415"/>
      <c r="BL41" s="415"/>
      <c r="BM41" s="415"/>
      <c r="BN41" s="415"/>
      <c r="BO41" s="415"/>
      <c r="BP41" s="415"/>
      <c r="BQ41" s="415"/>
      <c r="BR41" s="299"/>
      <c r="BS41" s="415"/>
      <c r="BT41" s="415"/>
      <c r="BU41" s="415"/>
      <c r="BV41" s="415"/>
      <c r="BW41" s="415"/>
      <c r="BX41" s="415"/>
      <c r="BY41" s="415"/>
      <c r="BZ41" s="415"/>
      <c r="CA41" s="415"/>
      <c r="CB41" s="412"/>
      <c r="CC41" s="415"/>
      <c r="CD41" s="415"/>
      <c r="CE41" s="415"/>
      <c r="CF41" s="415"/>
      <c r="CG41" s="415"/>
      <c r="CH41" s="415"/>
      <c r="CI41" s="415"/>
      <c r="CJ41" s="415"/>
      <c r="CK41" s="415"/>
      <c r="CL41" s="415"/>
      <c r="CM41" s="412"/>
      <c r="CN41" s="415"/>
    </row>
    <row r="42" spans="1:95" s="416" customFormat="1" ht="15" customHeight="1">
      <c r="A42" s="316"/>
      <c r="B42" s="288"/>
      <c r="C42" s="289"/>
      <c r="D42" s="415"/>
      <c r="E42" s="415"/>
      <c r="F42" s="415"/>
      <c r="G42" s="415"/>
      <c r="H42" s="415"/>
      <c r="I42" s="415"/>
      <c r="J42" s="415"/>
      <c r="K42" s="415"/>
      <c r="L42" s="415"/>
      <c r="M42" s="415"/>
      <c r="N42" s="415"/>
      <c r="O42" s="415"/>
      <c r="P42" s="415"/>
      <c r="Q42" s="415"/>
      <c r="R42" s="299"/>
      <c r="S42" s="415"/>
      <c r="T42" s="415"/>
      <c r="U42" s="415"/>
      <c r="V42" s="415"/>
      <c r="W42" s="415"/>
      <c r="X42" s="415"/>
      <c r="Y42" s="415"/>
      <c r="Z42" s="415"/>
      <c r="AA42" s="415"/>
      <c r="AB42" s="415"/>
      <c r="AC42" s="415"/>
      <c r="AD42" s="412"/>
      <c r="AE42" s="415"/>
      <c r="AF42" s="415"/>
      <c r="AG42" s="415"/>
      <c r="AH42" s="415"/>
      <c r="AI42" s="415"/>
      <c r="AJ42" s="299"/>
      <c r="AK42" s="282"/>
      <c r="AL42" s="412"/>
      <c r="AM42" s="412"/>
      <c r="AN42" s="415"/>
      <c r="AO42" s="415"/>
      <c r="AP42" s="415"/>
      <c r="AQ42" s="415"/>
      <c r="AR42" s="415"/>
      <c r="AS42" s="299"/>
      <c r="AT42" s="415"/>
      <c r="AU42" s="415"/>
      <c r="AV42" s="415"/>
      <c r="AW42" s="415"/>
      <c r="AX42" s="415"/>
      <c r="AY42" s="299"/>
      <c r="AZ42" s="415"/>
      <c r="BA42" s="415"/>
      <c r="BB42" s="415"/>
      <c r="BC42" s="415"/>
      <c r="BD42" s="415"/>
      <c r="BE42" s="412"/>
      <c r="BF42" s="415"/>
      <c r="BG42" s="415"/>
      <c r="BH42" s="415"/>
      <c r="BI42" s="415"/>
      <c r="BJ42" s="415"/>
      <c r="BK42" s="415"/>
      <c r="BL42" s="415"/>
      <c r="BM42" s="415"/>
      <c r="BN42" s="415"/>
      <c r="BO42" s="415"/>
      <c r="BP42" s="415"/>
      <c r="BQ42" s="415"/>
      <c r="BR42" s="299"/>
      <c r="BS42" s="415"/>
      <c r="BT42" s="415"/>
      <c r="BU42" s="415"/>
      <c r="BV42" s="415"/>
      <c r="BW42" s="415"/>
      <c r="BX42" s="415"/>
      <c r="BY42" s="415"/>
      <c r="BZ42" s="415"/>
      <c r="CA42" s="415"/>
      <c r="CB42" s="412"/>
      <c r="CC42" s="415"/>
      <c r="CD42" s="415"/>
      <c r="CE42" s="415"/>
      <c r="CF42" s="415"/>
      <c r="CG42" s="415"/>
      <c r="CH42" s="415"/>
      <c r="CI42" s="415"/>
      <c r="CJ42" s="415"/>
      <c r="CK42" s="415"/>
      <c r="CL42" s="415"/>
      <c r="CM42" s="412"/>
      <c r="CN42" s="415"/>
    </row>
    <row r="43" spans="1:95" s="283" customFormat="1" ht="15" customHeight="1">
      <c r="A43" s="281"/>
      <c r="B43" s="288"/>
      <c r="R43" s="282"/>
      <c r="AJ43" s="282"/>
      <c r="AK43" s="282"/>
      <c r="AL43" s="421"/>
      <c r="AM43" s="421"/>
      <c r="AN43" s="421"/>
      <c r="AO43" s="421"/>
      <c r="AP43" s="421"/>
      <c r="AQ43" s="421"/>
      <c r="AR43" s="421"/>
      <c r="AS43" s="405"/>
      <c r="AT43" s="421"/>
      <c r="AU43" s="421"/>
      <c r="AV43" s="421"/>
      <c r="AW43" s="421"/>
      <c r="AX43" s="421"/>
      <c r="AY43" s="421"/>
      <c r="AZ43" s="421"/>
      <c r="BA43" s="421"/>
      <c r="BB43" s="421"/>
      <c r="BC43" s="421"/>
      <c r="BD43" s="421"/>
      <c r="BE43" s="421"/>
      <c r="BF43" s="421"/>
      <c r="BG43" s="421"/>
      <c r="BH43" s="421"/>
      <c r="BI43" s="421"/>
      <c r="BJ43" s="421"/>
      <c r="BK43" s="421"/>
      <c r="BL43" s="421"/>
      <c r="BM43" s="421"/>
      <c r="BN43" s="421"/>
      <c r="BO43" s="421"/>
      <c r="BP43" s="421"/>
      <c r="BQ43" s="421"/>
      <c r="BR43" s="405"/>
      <c r="BS43" s="421"/>
      <c r="BT43" s="421"/>
      <c r="BU43" s="421"/>
      <c r="BV43" s="421"/>
      <c r="BW43" s="421"/>
      <c r="BX43" s="421"/>
      <c r="BY43" s="421"/>
      <c r="BZ43" s="421"/>
      <c r="CA43" s="421"/>
      <c r="CB43" s="421"/>
      <c r="CC43" s="421"/>
      <c r="CD43" s="421"/>
      <c r="CE43" s="421"/>
      <c r="CF43" s="421"/>
      <c r="CG43" s="421"/>
      <c r="CH43" s="421"/>
      <c r="CI43" s="421"/>
      <c r="CJ43" s="421"/>
      <c r="CK43" s="421"/>
      <c r="CL43" s="421"/>
      <c r="CM43" s="421"/>
      <c r="CN43" s="421"/>
    </row>
    <row r="44" spans="1:95" s="283" customFormat="1" ht="18" thickBot="1">
      <c r="A44" s="876" t="s">
        <v>840</v>
      </c>
      <c r="B44" s="876"/>
      <c r="C44" s="876"/>
      <c r="D44" s="423">
        <f t="shared" ref="D44:AI44" si="0">SUM(D7:D43)</f>
        <v>0</v>
      </c>
      <c r="E44" s="423">
        <f t="shared" si="0"/>
        <v>0</v>
      </c>
      <c r="F44" s="423">
        <f t="shared" si="0"/>
        <v>0</v>
      </c>
      <c r="G44" s="423">
        <f t="shared" si="0"/>
        <v>0</v>
      </c>
      <c r="H44" s="423">
        <f t="shared" si="0"/>
        <v>0</v>
      </c>
      <c r="I44" s="423">
        <f t="shared" si="0"/>
        <v>0</v>
      </c>
      <c r="J44" s="423">
        <f t="shared" si="0"/>
        <v>0</v>
      </c>
      <c r="K44" s="423">
        <f t="shared" si="0"/>
        <v>0</v>
      </c>
      <c r="L44" s="423">
        <f t="shared" si="0"/>
        <v>0</v>
      </c>
      <c r="M44" s="423">
        <f t="shared" si="0"/>
        <v>0</v>
      </c>
      <c r="N44" s="423">
        <f t="shared" si="0"/>
        <v>0</v>
      </c>
      <c r="O44" s="423">
        <f t="shared" si="0"/>
        <v>0</v>
      </c>
      <c r="P44" s="423">
        <f t="shared" si="0"/>
        <v>0</v>
      </c>
      <c r="Q44" s="423">
        <f t="shared" si="0"/>
        <v>0</v>
      </c>
      <c r="R44" s="406">
        <f t="shared" si="0"/>
        <v>0</v>
      </c>
      <c r="S44" s="423">
        <f t="shared" si="0"/>
        <v>0</v>
      </c>
      <c r="T44" s="423">
        <f t="shared" si="0"/>
        <v>0</v>
      </c>
      <c r="U44" s="423">
        <f t="shared" si="0"/>
        <v>0</v>
      </c>
      <c r="V44" s="423">
        <f t="shared" si="0"/>
        <v>0</v>
      </c>
      <c r="W44" s="423">
        <f t="shared" si="0"/>
        <v>0</v>
      </c>
      <c r="X44" s="423">
        <f t="shared" si="0"/>
        <v>0</v>
      </c>
      <c r="Y44" s="423">
        <f t="shared" si="0"/>
        <v>0</v>
      </c>
      <c r="Z44" s="423">
        <f t="shared" si="0"/>
        <v>900000</v>
      </c>
      <c r="AA44" s="423">
        <f t="shared" si="0"/>
        <v>0</v>
      </c>
      <c r="AB44" s="423">
        <f t="shared" si="0"/>
        <v>0</v>
      </c>
      <c r="AC44" s="423">
        <f t="shared" si="0"/>
        <v>0</v>
      </c>
      <c r="AD44" s="423">
        <f t="shared" si="0"/>
        <v>0</v>
      </c>
      <c r="AE44" s="423">
        <f t="shared" si="0"/>
        <v>0</v>
      </c>
      <c r="AF44" s="423">
        <f t="shared" si="0"/>
        <v>0</v>
      </c>
      <c r="AG44" s="423">
        <f t="shared" si="0"/>
        <v>0</v>
      </c>
      <c r="AH44" s="423">
        <f t="shared" si="0"/>
        <v>0</v>
      </c>
      <c r="AI44" s="423">
        <f t="shared" si="0"/>
        <v>0</v>
      </c>
      <c r="AJ44" s="406">
        <f t="shared" ref="AJ44:AZ44" si="1">SUM(AJ7:AJ43)</f>
        <v>0</v>
      </c>
      <c r="AK44" s="406">
        <f t="shared" si="1"/>
        <v>36903427.890000001</v>
      </c>
      <c r="AL44" s="423">
        <f t="shared" si="1"/>
        <v>0</v>
      </c>
      <c r="AM44" s="423">
        <f t="shared" si="1"/>
        <v>0</v>
      </c>
      <c r="AN44" s="423">
        <f t="shared" si="1"/>
        <v>865209</v>
      </c>
      <c r="AO44" s="423">
        <f t="shared" si="1"/>
        <v>1134791</v>
      </c>
      <c r="AP44" s="423">
        <f t="shared" si="1"/>
        <v>350000</v>
      </c>
      <c r="AQ44" s="423">
        <f t="shared" si="1"/>
        <v>0</v>
      </c>
      <c r="AR44" s="423">
        <f t="shared" si="1"/>
        <v>0</v>
      </c>
      <c r="AS44" s="406">
        <f t="shared" si="1"/>
        <v>0</v>
      </c>
      <c r="AT44" s="423">
        <f t="shared" si="1"/>
        <v>0</v>
      </c>
      <c r="AU44" s="423">
        <f t="shared" si="1"/>
        <v>0</v>
      </c>
      <c r="AV44" s="423">
        <f t="shared" si="1"/>
        <v>0</v>
      </c>
      <c r="AW44" s="423">
        <f t="shared" si="1"/>
        <v>0</v>
      </c>
      <c r="AX44" s="423">
        <f t="shared" si="1"/>
        <v>0</v>
      </c>
      <c r="AY44" s="423">
        <f t="shared" si="1"/>
        <v>0</v>
      </c>
      <c r="AZ44" s="423">
        <f t="shared" si="1"/>
        <v>0</v>
      </c>
      <c r="BA44" s="423"/>
      <c r="BB44" s="423">
        <f t="shared" ref="BB44:CN44" si="2">SUM(BB7:BB43)</f>
        <v>0</v>
      </c>
      <c r="BC44" s="423">
        <f t="shared" si="2"/>
        <v>0</v>
      </c>
      <c r="BD44" s="423">
        <f t="shared" si="2"/>
        <v>0</v>
      </c>
      <c r="BE44" s="423">
        <f t="shared" si="2"/>
        <v>0</v>
      </c>
      <c r="BF44" s="423">
        <f t="shared" si="2"/>
        <v>100000</v>
      </c>
      <c r="BG44" s="423">
        <f t="shared" si="2"/>
        <v>0</v>
      </c>
      <c r="BH44" s="423">
        <f t="shared" si="2"/>
        <v>0</v>
      </c>
      <c r="BI44" s="423">
        <f t="shared" si="2"/>
        <v>0</v>
      </c>
      <c r="BJ44" s="423">
        <f t="shared" si="2"/>
        <v>0</v>
      </c>
      <c r="BK44" s="423">
        <f t="shared" si="2"/>
        <v>0</v>
      </c>
      <c r="BL44" s="423">
        <f t="shared" si="2"/>
        <v>0</v>
      </c>
      <c r="BM44" s="423">
        <f t="shared" si="2"/>
        <v>0</v>
      </c>
      <c r="BN44" s="423">
        <f t="shared" si="2"/>
        <v>0</v>
      </c>
      <c r="BO44" s="423">
        <f t="shared" si="2"/>
        <v>0</v>
      </c>
      <c r="BP44" s="423">
        <f t="shared" si="2"/>
        <v>0</v>
      </c>
      <c r="BQ44" s="423">
        <f t="shared" si="2"/>
        <v>0</v>
      </c>
      <c r="BR44" s="406">
        <f t="shared" si="2"/>
        <v>17402.5</v>
      </c>
      <c r="BS44" s="423">
        <f t="shared" si="2"/>
        <v>0</v>
      </c>
      <c r="BT44" s="423">
        <f t="shared" si="2"/>
        <v>0</v>
      </c>
      <c r="BU44" s="423">
        <f t="shared" si="2"/>
        <v>0</v>
      </c>
      <c r="BV44" s="423">
        <f t="shared" si="2"/>
        <v>0</v>
      </c>
      <c r="BW44" s="423">
        <f t="shared" si="2"/>
        <v>0</v>
      </c>
      <c r="BX44" s="423">
        <f t="shared" si="2"/>
        <v>0</v>
      </c>
      <c r="BY44" s="423">
        <f t="shared" si="2"/>
        <v>0</v>
      </c>
      <c r="BZ44" s="423">
        <f t="shared" si="2"/>
        <v>0</v>
      </c>
      <c r="CA44" s="423">
        <f t="shared" si="2"/>
        <v>0</v>
      </c>
      <c r="CB44" s="423">
        <f t="shared" si="2"/>
        <v>0</v>
      </c>
      <c r="CC44" s="423">
        <f t="shared" si="2"/>
        <v>0</v>
      </c>
      <c r="CD44" s="423">
        <f t="shared" si="2"/>
        <v>0</v>
      </c>
      <c r="CE44" s="423">
        <f t="shared" si="2"/>
        <v>0</v>
      </c>
      <c r="CF44" s="423">
        <f t="shared" si="2"/>
        <v>0</v>
      </c>
      <c r="CG44" s="423">
        <f t="shared" si="2"/>
        <v>0</v>
      </c>
      <c r="CH44" s="423">
        <f t="shared" si="2"/>
        <v>0</v>
      </c>
      <c r="CI44" s="423">
        <f t="shared" si="2"/>
        <v>0</v>
      </c>
      <c r="CJ44" s="423">
        <f t="shared" si="2"/>
        <v>0</v>
      </c>
      <c r="CK44" s="423">
        <f t="shared" si="2"/>
        <v>0</v>
      </c>
      <c r="CL44" s="423">
        <f t="shared" si="2"/>
        <v>0</v>
      </c>
      <c r="CM44" s="423">
        <f t="shared" si="2"/>
        <v>0</v>
      </c>
      <c r="CN44" s="423">
        <f t="shared" si="2"/>
        <v>0</v>
      </c>
    </row>
    <row r="45" spans="1:95" s="283" customFormat="1">
      <c r="A45" s="281"/>
      <c r="B45" s="408"/>
      <c r="C45" s="424"/>
      <c r="R45" s="282"/>
      <c r="AJ45" s="282"/>
      <c r="AK45" s="282"/>
      <c r="AS45" s="282"/>
      <c r="BR45" s="282"/>
    </row>
    <row r="46" spans="1:95" s="283" customFormat="1">
      <c r="A46" s="281"/>
      <c r="B46" s="408"/>
      <c r="C46" s="416"/>
      <c r="D46" s="420"/>
      <c r="R46" s="282"/>
      <c r="AJ46" s="282"/>
      <c r="AK46" s="282"/>
      <c r="AS46" s="282"/>
      <c r="BR46" s="282"/>
    </row>
    <row r="47" spans="1:95" s="705" customFormat="1" ht="15" customHeight="1">
      <c r="A47" s="697">
        <v>45524</v>
      </c>
      <c r="B47" s="680" t="s">
        <v>844</v>
      </c>
      <c r="C47" s="681" t="s">
        <v>845</v>
      </c>
      <c r="D47" s="688">
        <v>478083</v>
      </c>
      <c r="E47" s="688"/>
      <c r="F47" s="688"/>
      <c r="G47" s="688"/>
      <c r="H47" s="688"/>
      <c r="I47" s="688"/>
      <c r="J47" s="688">
        <v>43142</v>
      </c>
      <c r="K47" s="708">
        <v>24746.979999999981</v>
      </c>
      <c r="L47" s="688"/>
      <c r="M47" s="688"/>
      <c r="N47" s="688"/>
      <c r="O47" s="688"/>
      <c r="P47" s="688"/>
      <c r="Q47" s="688"/>
      <c r="R47" s="693"/>
      <c r="S47" s="688"/>
      <c r="T47" s="688"/>
      <c r="U47" s="688"/>
      <c r="V47" s="688"/>
      <c r="W47" s="688"/>
      <c r="X47" s="688"/>
      <c r="Y47" s="688"/>
      <c r="Z47" s="688"/>
      <c r="AA47" s="688"/>
      <c r="AB47" s="688"/>
      <c r="AC47" s="688"/>
      <c r="AD47" s="688"/>
      <c r="AE47" s="688"/>
      <c r="AF47" s="688"/>
      <c r="AG47" s="688"/>
      <c r="AH47" s="688"/>
      <c r="AI47" s="688"/>
      <c r="AJ47" s="693"/>
      <c r="AK47" s="693"/>
      <c r="AL47" s="693"/>
      <c r="AM47" s="693"/>
      <c r="AN47" s="688"/>
      <c r="AO47" s="688"/>
      <c r="AP47" s="688"/>
      <c r="AQ47" s="688"/>
      <c r="AR47" s="688"/>
      <c r="AS47" s="693"/>
      <c r="AT47" s="688"/>
      <c r="AU47" s="688"/>
      <c r="AV47" s="688"/>
      <c r="AW47" s="688"/>
      <c r="AX47" s="688"/>
      <c r="AY47" s="688"/>
      <c r="AZ47" s="688"/>
      <c r="BA47" s="688"/>
      <c r="BB47" s="688"/>
      <c r="BC47" s="688"/>
      <c r="BD47" s="688"/>
      <c r="BE47" s="688"/>
      <c r="BF47" s="688"/>
      <c r="BG47" s="688"/>
      <c r="BH47" s="688"/>
      <c r="BI47" s="688"/>
      <c r="BJ47" s="688"/>
      <c r="BK47" s="688"/>
      <c r="BL47" s="688"/>
      <c r="BM47" s="688"/>
      <c r="BN47" s="688"/>
      <c r="BO47" s="688"/>
      <c r="BP47" s="688"/>
      <c r="BQ47" s="688"/>
      <c r="BR47" s="693"/>
      <c r="BS47" s="688"/>
      <c r="BT47" s="688"/>
      <c r="BU47" s="688"/>
      <c r="BV47" s="688"/>
      <c r="BW47" s="688"/>
      <c r="BX47" s="688"/>
      <c r="BY47" s="688"/>
      <c r="BZ47" s="688"/>
      <c r="CA47" s="688"/>
      <c r="CB47" s="688"/>
      <c r="CC47" s="688"/>
      <c r="CD47" s="688"/>
      <c r="CE47" s="688"/>
      <c r="CF47" s="688"/>
      <c r="CG47" s="688"/>
      <c r="CH47" s="688"/>
      <c r="CI47" s="688"/>
      <c r="CJ47" s="688"/>
      <c r="CK47" s="688"/>
      <c r="CL47" s="688"/>
      <c r="CM47" s="688"/>
      <c r="CN47" s="688"/>
      <c r="CO47" s="684"/>
      <c r="CP47" s="684"/>
    </row>
    <row r="48" spans="1:95" s="705" customFormat="1">
      <c r="A48" s="679"/>
      <c r="B48" s="680"/>
      <c r="C48" s="709" t="s">
        <v>846</v>
      </c>
      <c r="D48" s="689">
        <v>20386207.000000004</v>
      </c>
      <c r="H48" s="684"/>
      <c r="I48" s="684"/>
      <c r="J48" s="684">
        <v>7309.89</v>
      </c>
      <c r="K48" s="684">
        <v>1303354.02</v>
      </c>
      <c r="R48" s="693"/>
      <c r="AJ48" s="693"/>
      <c r="AK48" s="689"/>
      <c r="AM48" s="693"/>
      <c r="AS48" s="693"/>
      <c r="BR48" s="693"/>
      <c r="CD48" s="684"/>
      <c r="CE48" s="684"/>
      <c r="CF48" s="684"/>
      <c r="CG48" s="684"/>
      <c r="CH48" s="684"/>
      <c r="CI48" s="684"/>
      <c r="CJ48" s="684"/>
      <c r="CK48" s="684"/>
      <c r="CL48" s="684"/>
      <c r="CM48" s="684"/>
      <c r="CN48" s="684"/>
      <c r="CO48" s="684"/>
      <c r="CP48" s="684"/>
    </row>
    <row r="49" spans="1:70" s="283" customFormat="1">
      <c r="A49" s="281"/>
      <c r="B49" s="408"/>
      <c r="C49" s="371"/>
      <c r="D49" s="420"/>
      <c r="R49" s="282"/>
      <c r="AJ49" s="282"/>
      <c r="AK49" s="282"/>
      <c r="AS49" s="282"/>
      <c r="BR49" s="282"/>
    </row>
    <row r="50" spans="1:70" s="283" customFormat="1">
      <c r="A50" s="281"/>
      <c r="B50" s="408"/>
      <c r="C50" s="416"/>
      <c r="D50" s="420"/>
      <c r="R50" s="282"/>
      <c r="AJ50" s="282"/>
      <c r="AK50" s="282"/>
      <c r="AS50" s="282"/>
      <c r="BR50" s="282"/>
    </row>
    <row r="51" spans="1:70" s="283" customFormat="1">
      <c r="A51" s="281"/>
      <c r="B51" s="408"/>
      <c r="C51" s="416"/>
      <c r="D51" s="420"/>
      <c r="R51" s="282"/>
      <c r="AJ51" s="282"/>
      <c r="AK51" s="282"/>
      <c r="AS51" s="282"/>
      <c r="BR51" s="282"/>
    </row>
    <row r="52" spans="1:70" s="283" customFormat="1">
      <c r="A52" s="281"/>
      <c r="B52" s="408"/>
      <c r="C52" s="416"/>
      <c r="D52" s="420"/>
      <c r="R52" s="282"/>
      <c r="AJ52" s="282"/>
      <c r="AK52" s="282"/>
      <c r="AS52" s="282"/>
      <c r="BR52" s="282"/>
    </row>
    <row r="53" spans="1:70" s="283" customFormat="1">
      <c r="A53" s="281"/>
      <c r="B53" s="408"/>
      <c r="C53" s="416"/>
      <c r="D53" s="420"/>
      <c r="R53" s="282"/>
      <c r="AJ53" s="282"/>
      <c r="AK53" s="282"/>
      <c r="AS53" s="282"/>
      <c r="BR53" s="282"/>
    </row>
    <row r="54" spans="1:70" s="283" customFormat="1">
      <c r="A54" s="281"/>
      <c r="B54" s="408"/>
      <c r="C54" s="416"/>
      <c r="D54" s="420"/>
      <c r="R54" s="282"/>
      <c r="AJ54" s="282"/>
      <c r="AK54" s="282"/>
      <c r="AS54" s="335"/>
      <c r="BR54" s="335"/>
    </row>
    <row r="55" spans="1:70" s="283" customFormat="1">
      <c r="A55" s="281"/>
      <c r="B55" s="408"/>
      <c r="C55" s="416"/>
      <c r="D55" s="420"/>
      <c r="R55" s="335"/>
      <c r="AJ55" s="335"/>
      <c r="AK55" s="335"/>
      <c r="AS55" s="335"/>
      <c r="BR55" s="335"/>
    </row>
    <row r="56" spans="1:70" s="283" customFormat="1">
      <c r="A56" s="281"/>
      <c r="B56" s="408"/>
      <c r="C56" s="416"/>
      <c r="D56" s="420"/>
      <c r="R56" s="335"/>
      <c r="AJ56" s="335"/>
      <c r="AK56" s="335"/>
      <c r="AS56" s="335"/>
      <c r="BR56" s="335"/>
    </row>
    <row r="57" spans="1:70" s="283" customFormat="1">
      <c r="A57" s="281"/>
      <c r="B57" s="408"/>
      <c r="C57" s="416"/>
      <c r="D57" s="420"/>
      <c r="R57" s="335"/>
      <c r="AJ57" s="335"/>
      <c r="AK57" s="335"/>
      <c r="AS57" s="282"/>
      <c r="BR57" s="282"/>
    </row>
    <row r="58" spans="1:70" s="283" customFormat="1">
      <c r="A58" s="281"/>
      <c r="B58" s="408"/>
      <c r="C58" s="416"/>
      <c r="D58" s="420"/>
      <c r="F58" s="416"/>
      <c r="G58" s="416"/>
      <c r="R58" s="282"/>
      <c r="AF58" s="416"/>
      <c r="AG58" s="416"/>
      <c r="AH58" s="416"/>
      <c r="AI58" s="416"/>
      <c r="AJ58" s="282"/>
      <c r="AK58" s="282"/>
      <c r="AS58" s="282"/>
      <c r="BR58" s="282"/>
    </row>
    <row r="59" spans="1:70" s="283" customFormat="1">
      <c r="A59" s="281"/>
      <c r="B59" s="408"/>
      <c r="C59" s="416"/>
      <c r="D59" s="420"/>
      <c r="F59" s="416"/>
      <c r="G59" s="416"/>
      <c r="R59" s="282"/>
      <c r="AF59" s="416"/>
      <c r="AG59" s="416"/>
      <c r="AH59" s="416"/>
      <c r="AI59" s="416"/>
      <c r="AJ59" s="282"/>
      <c r="AK59" s="282"/>
      <c r="AS59" s="282"/>
      <c r="BR59" s="282"/>
    </row>
    <row r="60" spans="1:70" s="283" customFormat="1">
      <c r="A60" s="281"/>
      <c r="B60" s="408"/>
      <c r="C60" s="416"/>
      <c r="D60" s="420"/>
      <c r="F60" s="416"/>
      <c r="G60" s="416"/>
      <c r="R60" s="282"/>
      <c r="AF60" s="416"/>
      <c r="AG60" s="416"/>
      <c r="AH60" s="416"/>
      <c r="AI60" s="416"/>
      <c r="AJ60" s="282"/>
      <c r="AK60" s="282"/>
      <c r="AS60" s="282"/>
      <c r="BR60" s="282"/>
    </row>
    <row r="61" spans="1:70" s="283" customFormat="1">
      <c r="A61" s="281"/>
      <c r="B61" s="408"/>
      <c r="C61" s="416"/>
      <c r="D61" s="420"/>
      <c r="F61" s="416"/>
      <c r="G61" s="416"/>
      <c r="R61" s="282"/>
      <c r="AF61" s="416"/>
      <c r="AG61" s="416"/>
      <c r="AH61" s="416"/>
      <c r="AI61" s="416"/>
      <c r="AJ61" s="282"/>
      <c r="AK61" s="282"/>
      <c r="AS61" s="282"/>
      <c r="BR61" s="282"/>
    </row>
    <row r="62" spans="1:70" s="283" customFormat="1">
      <c r="A62" s="281"/>
      <c r="B62" s="408"/>
      <c r="C62" s="416"/>
      <c r="D62" s="420"/>
      <c r="F62" s="416"/>
      <c r="G62" s="416"/>
      <c r="R62" s="282"/>
      <c r="AF62" s="416"/>
      <c r="AG62" s="416"/>
      <c r="AH62" s="416"/>
      <c r="AI62" s="416"/>
      <c r="AJ62" s="282"/>
      <c r="AK62" s="282"/>
      <c r="AS62" s="282"/>
      <c r="BR62" s="282"/>
    </row>
    <row r="63" spans="1:70" s="283" customFormat="1">
      <c r="A63" s="281"/>
      <c r="B63" s="408"/>
      <c r="C63" s="416"/>
      <c r="D63" s="420"/>
      <c r="F63" s="416"/>
      <c r="G63" s="416"/>
      <c r="R63" s="282"/>
      <c r="AF63" s="416"/>
      <c r="AG63" s="416"/>
      <c r="AH63" s="416"/>
      <c r="AI63" s="416"/>
      <c r="AJ63" s="282"/>
      <c r="AK63" s="282"/>
      <c r="AS63" s="282"/>
      <c r="BR63" s="282"/>
    </row>
    <row r="64" spans="1:70" s="283" customFormat="1">
      <c r="A64" s="281"/>
      <c r="B64" s="408"/>
      <c r="C64" s="416"/>
      <c r="D64" s="420"/>
      <c r="R64" s="282"/>
      <c r="AJ64" s="282"/>
      <c r="AK64" s="282"/>
      <c r="AS64" s="282"/>
      <c r="BR64" s="282"/>
    </row>
    <row r="65" spans="1:70" s="283" customFormat="1">
      <c r="A65" s="281"/>
      <c r="B65" s="408"/>
      <c r="C65" s="416"/>
      <c r="D65" s="420"/>
      <c r="R65" s="282"/>
      <c r="AJ65" s="282"/>
      <c r="AK65" s="282"/>
      <c r="AS65" s="282"/>
      <c r="BR65" s="282"/>
    </row>
    <row r="66" spans="1:70">
      <c r="C66" s="416"/>
      <c r="D66" s="425"/>
      <c r="E66" s="283"/>
      <c r="F66" s="283"/>
      <c r="G66" s="283"/>
      <c r="K66" s="283"/>
      <c r="L66" s="283"/>
      <c r="M66" s="283"/>
      <c r="N66" s="283"/>
      <c r="O66" s="283"/>
      <c r="P66" s="283"/>
      <c r="Q66" s="283"/>
      <c r="S66" s="283"/>
      <c r="T66" s="283"/>
      <c r="U66" s="283"/>
      <c r="V66" s="283"/>
      <c r="W66" s="283"/>
      <c r="X66" s="283"/>
      <c r="Y66" s="283"/>
      <c r="Z66" s="283"/>
      <c r="AA66" s="283"/>
      <c r="AB66" s="283"/>
      <c r="AC66" s="283"/>
      <c r="AD66" s="283"/>
      <c r="AE66" s="283"/>
      <c r="AF66" s="283"/>
      <c r="AG66" s="283"/>
      <c r="AH66" s="283"/>
      <c r="AI66" s="283"/>
    </row>
    <row r="67" spans="1:70">
      <c r="X67" s="283"/>
    </row>
    <row r="68" spans="1:70">
      <c r="X68" s="283"/>
    </row>
    <row r="69" spans="1:70">
      <c r="X69" s="283"/>
    </row>
    <row r="70" spans="1:70">
      <c r="X70" s="283"/>
    </row>
    <row r="71" spans="1:70">
      <c r="X71" s="283"/>
    </row>
    <row r="72" spans="1:70">
      <c r="X72" s="283"/>
    </row>
    <row r="73" spans="1:70">
      <c r="X73" s="283"/>
    </row>
    <row r="74" spans="1:70">
      <c r="X74" s="283"/>
    </row>
    <row r="75" spans="1:70">
      <c r="X75" s="283"/>
    </row>
    <row r="76" spans="1:70">
      <c r="X76" s="283"/>
    </row>
    <row r="77" spans="1:70">
      <c r="X77" s="283"/>
    </row>
    <row r="78" spans="1:70">
      <c r="X78" s="283"/>
    </row>
    <row r="79" spans="1:70">
      <c r="X79" s="283"/>
    </row>
    <row r="80" spans="1:70">
      <c r="X80" s="283"/>
    </row>
    <row r="81" spans="1:70" s="283" customFormat="1">
      <c r="A81" s="281"/>
      <c r="B81" s="408"/>
      <c r="C81" s="371"/>
      <c r="E81" s="284"/>
      <c r="F81" s="284"/>
      <c r="G81" s="284"/>
      <c r="K81" s="284"/>
      <c r="L81" s="284"/>
      <c r="M81" s="284"/>
      <c r="N81" s="284"/>
      <c r="O81" s="284"/>
      <c r="P81" s="284"/>
      <c r="Q81" s="284"/>
      <c r="R81" s="282"/>
      <c r="S81" s="284"/>
      <c r="T81" s="284"/>
      <c r="U81" s="284"/>
      <c r="V81" s="284"/>
      <c r="W81" s="284"/>
      <c r="Y81" s="284"/>
      <c r="Z81" s="284"/>
      <c r="AA81" s="284"/>
      <c r="AB81" s="284"/>
      <c r="AC81" s="284"/>
      <c r="AD81" s="284"/>
      <c r="AE81" s="284"/>
      <c r="AF81" s="284"/>
      <c r="AG81" s="284"/>
      <c r="AH81" s="284"/>
      <c r="AI81" s="284"/>
      <c r="AJ81" s="282"/>
      <c r="AK81" s="282"/>
      <c r="AS81" s="282"/>
      <c r="BR81" s="282"/>
    </row>
    <row r="82" spans="1:70" s="283" customFormat="1">
      <c r="A82" s="281"/>
      <c r="B82" s="408"/>
      <c r="C82" s="416"/>
      <c r="D82" s="420"/>
      <c r="R82" s="282"/>
      <c r="AJ82" s="282"/>
      <c r="AK82" s="282"/>
      <c r="AS82" s="282"/>
      <c r="BR82" s="282"/>
    </row>
    <row r="83" spans="1:70" s="283" customFormat="1">
      <c r="A83" s="281"/>
      <c r="B83" s="408"/>
      <c r="C83" s="416"/>
      <c r="D83" s="420"/>
      <c r="R83" s="282"/>
      <c r="AJ83" s="282"/>
      <c r="AK83" s="282"/>
      <c r="AS83" s="282"/>
      <c r="BR83" s="282"/>
    </row>
    <row r="84" spans="1:70" s="283" customFormat="1">
      <c r="A84" s="281"/>
      <c r="B84" s="408"/>
      <c r="C84" s="416"/>
      <c r="D84" s="420"/>
      <c r="R84" s="282"/>
      <c r="AJ84" s="282"/>
      <c r="AK84" s="282"/>
      <c r="AS84" s="282"/>
      <c r="BR84" s="282"/>
    </row>
    <row r="85" spans="1:70" s="283" customFormat="1">
      <c r="A85" s="281"/>
      <c r="B85" s="408"/>
      <c r="C85" s="416"/>
      <c r="D85" s="420"/>
      <c r="R85" s="282"/>
      <c r="AJ85" s="282"/>
      <c r="AK85" s="282"/>
      <c r="AS85" s="282"/>
      <c r="BR85" s="282"/>
    </row>
    <row r="86" spans="1:70" s="283" customFormat="1">
      <c r="A86" s="281"/>
      <c r="B86" s="408"/>
      <c r="C86" s="416"/>
      <c r="D86" s="420"/>
      <c r="R86" s="282"/>
      <c r="AJ86" s="282"/>
      <c r="AK86" s="282"/>
      <c r="AS86" s="282"/>
      <c r="BR86" s="282"/>
    </row>
    <row r="87" spans="1:70" s="283" customFormat="1">
      <c r="A87" s="281"/>
      <c r="B87" s="408"/>
      <c r="C87" s="416"/>
      <c r="R87" s="282"/>
      <c r="AJ87" s="282"/>
      <c r="AK87" s="282"/>
      <c r="AS87" s="282"/>
      <c r="BR87" s="282"/>
    </row>
    <row r="88" spans="1:70" s="283" customFormat="1">
      <c r="A88" s="281"/>
      <c r="B88" s="408"/>
      <c r="C88" s="416"/>
      <c r="D88" s="424"/>
      <c r="E88" s="416"/>
      <c r="R88" s="282"/>
      <c r="AJ88" s="282"/>
      <c r="AK88" s="282"/>
      <c r="AS88" s="282"/>
      <c r="BR88" s="282"/>
    </row>
    <row r="89" spans="1:70" s="283" customFormat="1">
      <c r="A89" s="281"/>
      <c r="B89" s="408"/>
      <c r="C89" s="416"/>
      <c r="D89" s="420"/>
      <c r="R89" s="282"/>
      <c r="AJ89" s="282"/>
      <c r="AK89" s="282"/>
      <c r="AS89" s="282"/>
      <c r="BR89" s="282"/>
    </row>
    <row r="90" spans="1:70" s="283" customFormat="1">
      <c r="A90" s="281"/>
      <c r="B90" s="408"/>
      <c r="C90" s="416"/>
      <c r="D90" s="420"/>
      <c r="R90" s="282"/>
      <c r="AJ90" s="282"/>
      <c r="AK90" s="282"/>
      <c r="AS90" s="282"/>
      <c r="BR90" s="282"/>
    </row>
    <row r="91" spans="1:70" s="283" customFormat="1">
      <c r="A91" s="281"/>
      <c r="B91" s="408"/>
      <c r="C91" s="416"/>
      <c r="D91" s="420"/>
      <c r="R91" s="282"/>
      <c r="AJ91" s="282"/>
      <c r="AK91" s="282"/>
      <c r="AS91" s="282"/>
      <c r="BR91" s="282"/>
    </row>
    <row r="92" spans="1:70" s="283" customFormat="1">
      <c r="A92" s="281"/>
      <c r="B92" s="408"/>
      <c r="C92" s="416"/>
      <c r="R92" s="282"/>
      <c r="AJ92" s="282"/>
      <c r="AK92" s="282"/>
      <c r="AS92" s="282"/>
      <c r="BR92" s="282"/>
    </row>
    <row r="93" spans="1:70" s="283" customFormat="1">
      <c r="A93" s="281"/>
      <c r="B93" s="408"/>
      <c r="C93" s="416"/>
      <c r="D93" s="420"/>
      <c r="R93" s="282"/>
      <c r="AJ93" s="282"/>
      <c r="AK93" s="282"/>
      <c r="AS93" s="282"/>
      <c r="BR93" s="282"/>
    </row>
    <row r="94" spans="1:70" s="283" customFormat="1">
      <c r="A94" s="281"/>
      <c r="B94" s="408"/>
      <c r="C94" s="416"/>
      <c r="D94" s="420"/>
      <c r="R94" s="282"/>
      <c r="AJ94" s="282"/>
      <c r="AK94" s="282"/>
      <c r="AS94" s="282"/>
      <c r="BR94" s="282"/>
    </row>
    <row r="95" spans="1:70" s="283" customFormat="1">
      <c r="A95" s="281"/>
      <c r="B95" s="408"/>
      <c r="C95" s="416"/>
      <c r="D95" s="420"/>
      <c r="R95" s="282"/>
      <c r="AJ95" s="282"/>
      <c r="AK95" s="282"/>
      <c r="AS95" s="282"/>
      <c r="BR95" s="282"/>
    </row>
    <row r="96" spans="1:70" s="283" customFormat="1" ht="24" customHeight="1">
      <c r="A96" s="281"/>
      <c r="B96" s="408"/>
      <c r="C96" s="416"/>
      <c r="R96" s="282"/>
      <c r="AJ96" s="282"/>
      <c r="AK96" s="282"/>
      <c r="AS96" s="282"/>
      <c r="BR96" s="282"/>
    </row>
    <row r="97" spans="1:70" s="283" customFormat="1">
      <c r="A97" s="281"/>
      <c r="B97" s="408"/>
      <c r="C97" s="416"/>
      <c r="R97" s="282"/>
      <c r="AJ97" s="282"/>
      <c r="AK97" s="282"/>
      <c r="AS97" s="282"/>
      <c r="BR97" s="282"/>
    </row>
    <row r="98" spans="1:70" s="283" customFormat="1">
      <c r="A98" s="281"/>
      <c r="B98" s="408"/>
      <c r="C98" s="416"/>
      <c r="R98" s="282"/>
      <c r="AJ98" s="282"/>
      <c r="AK98" s="282"/>
      <c r="AS98" s="282"/>
      <c r="BR98" s="282"/>
    </row>
    <row r="99" spans="1:70" s="283" customFormat="1">
      <c r="A99" s="281"/>
      <c r="B99" s="408"/>
      <c r="C99" s="416"/>
      <c r="R99" s="282"/>
      <c r="AJ99" s="282"/>
      <c r="AK99" s="282"/>
      <c r="AS99" s="282"/>
      <c r="BR99" s="282"/>
    </row>
    <row r="100" spans="1:70" s="283" customFormat="1">
      <c r="A100" s="281"/>
      <c r="B100" s="408"/>
      <c r="C100" s="416"/>
      <c r="R100" s="282"/>
      <c r="AJ100" s="282"/>
      <c r="AK100" s="282"/>
      <c r="AS100" s="282"/>
      <c r="BR100" s="282"/>
    </row>
    <row r="101" spans="1:70" s="283" customFormat="1">
      <c r="A101" s="281"/>
      <c r="B101" s="408"/>
      <c r="C101" s="416"/>
      <c r="R101" s="282"/>
      <c r="AJ101" s="282"/>
      <c r="AK101" s="282"/>
      <c r="AS101" s="282"/>
      <c r="BR101" s="282"/>
    </row>
    <row r="102" spans="1:70" s="283" customFormat="1">
      <c r="A102" s="281"/>
      <c r="B102" s="408"/>
      <c r="C102" s="416"/>
      <c r="D102" s="420"/>
      <c r="R102" s="282"/>
      <c r="AJ102" s="282"/>
      <c r="AK102" s="282"/>
      <c r="AS102" s="282"/>
      <c r="BR102" s="282"/>
    </row>
    <row r="103" spans="1:70" s="283" customFormat="1">
      <c r="A103" s="281"/>
      <c r="B103" s="408"/>
      <c r="C103" s="416"/>
      <c r="D103" s="420"/>
      <c r="R103" s="282"/>
      <c r="AJ103" s="282"/>
      <c r="AK103" s="282"/>
      <c r="AS103" s="282"/>
      <c r="BR103" s="282"/>
    </row>
    <row r="104" spans="1:70" s="283" customFormat="1">
      <c r="A104" s="281"/>
      <c r="B104" s="408"/>
      <c r="C104" s="416"/>
      <c r="D104" s="420"/>
      <c r="R104" s="282"/>
      <c r="AJ104" s="282"/>
      <c r="AK104" s="282"/>
      <c r="AS104" s="282"/>
      <c r="BR104" s="282"/>
    </row>
    <row r="105" spans="1:70" s="283" customFormat="1">
      <c r="A105" s="281"/>
      <c r="B105" s="408"/>
      <c r="C105" s="416"/>
      <c r="D105" s="420"/>
      <c r="R105" s="282"/>
      <c r="AJ105" s="282"/>
      <c r="AK105" s="282"/>
      <c r="AS105" s="282"/>
      <c r="BR105" s="282"/>
    </row>
    <row r="106" spans="1:70" s="283" customFormat="1">
      <c r="A106" s="281"/>
      <c r="B106" s="408"/>
      <c r="C106" s="416"/>
      <c r="R106" s="282"/>
      <c r="AJ106" s="282"/>
      <c r="AK106" s="282"/>
      <c r="AS106" s="282"/>
      <c r="BR106" s="282"/>
    </row>
    <row r="107" spans="1:70" s="283" customFormat="1">
      <c r="A107" s="281"/>
      <c r="B107" s="408"/>
      <c r="C107" s="416"/>
      <c r="R107" s="282"/>
      <c r="AJ107" s="282"/>
      <c r="AK107" s="282"/>
      <c r="AS107" s="282"/>
      <c r="BR107" s="282"/>
    </row>
    <row r="108" spans="1:70" s="283" customFormat="1">
      <c r="A108" s="281"/>
      <c r="B108" s="408"/>
      <c r="C108" s="416"/>
      <c r="R108" s="282"/>
      <c r="AJ108" s="282"/>
      <c r="AK108" s="282"/>
      <c r="AS108" s="282"/>
      <c r="BR108" s="282"/>
    </row>
    <row r="109" spans="1:70" s="283" customFormat="1">
      <c r="A109" s="281"/>
      <c r="B109" s="408"/>
      <c r="C109" s="416"/>
      <c r="R109" s="282"/>
      <c r="AJ109" s="282"/>
      <c r="AK109" s="282"/>
      <c r="AS109" s="282"/>
      <c r="BR109" s="282"/>
    </row>
    <row r="110" spans="1:70" s="283" customFormat="1">
      <c r="A110" s="281"/>
      <c r="B110" s="408"/>
      <c r="C110" s="416"/>
      <c r="R110" s="282"/>
      <c r="AJ110" s="282"/>
      <c r="AK110" s="282"/>
      <c r="AS110" s="282"/>
      <c r="BR110" s="282"/>
    </row>
    <row r="111" spans="1:70" s="283" customFormat="1">
      <c r="A111" s="281"/>
      <c r="B111" s="408"/>
      <c r="C111" s="426"/>
      <c r="R111" s="282"/>
      <c r="AJ111" s="282"/>
      <c r="AK111" s="282"/>
      <c r="AS111" s="282"/>
      <c r="BR111" s="282"/>
    </row>
    <row r="112" spans="1:70" s="283" customFormat="1">
      <c r="A112" s="281"/>
      <c r="B112" s="408"/>
      <c r="C112" s="416"/>
      <c r="R112" s="282"/>
      <c r="AJ112" s="282"/>
      <c r="AK112" s="282"/>
      <c r="AS112" s="282"/>
      <c r="BR112" s="282"/>
    </row>
    <row r="113" spans="1:70" s="283" customFormat="1">
      <c r="A113" s="281"/>
      <c r="B113" s="408"/>
      <c r="C113" s="426"/>
      <c r="R113" s="282"/>
      <c r="AJ113" s="282"/>
      <c r="AK113" s="282"/>
      <c r="AS113" s="282"/>
      <c r="BR113" s="282"/>
    </row>
    <row r="114" spans="1:70" s="283" customFormat="1">
      <c r="A114" s="281"/>
      <c r="B114" s="408"/>
      <c r="C114" s="426"/>
      <c r="R114" s="282"/>
      <c r="AJ114" s="282"/>
      <c r="AK114" s="282"/>
      <c r="AS114" s="282"/>
      <c r="BR114" s="282"/>
    </row>
    <row r="115" spans="1:70" s="283" customFormat="1">
      <c r="A115" s="281"/>
      <c r="B115" s="408"/>
      <c r="C115" s="416"/>
      <c r="R115" s="282"/>
      <c r="AJ115" s="282"/>
      <c r="AK115" s="282"/>
      <c r="AS115" s="282"/>
      <c r="BR115" s="282"/>
    </row>
    <row r="116" spans="1:70" s="283" customFormat="1">
      <c r="A116" s="281"/>
      <c r="B116" s="408"/>
      <c r="C116" s="416"/>
      <c r="R116" s="282"/>
      <c r="AJ116" s="282"/>
      <c r="AK116" s="282"/>
      <c r="AS116" s="282"/>
      <c r="BR116" s="282"/>
    </row>
    <row r="117" spans="1:70" s="283" customFormat="1">
      <c r="A117" s="281"/>
      <c r="B117" s="408"/>
      <c r="C117" s="416"/>
      <c r="R117" s="282"/>
      <c r="AJ117" s="282"/>
      <c r="AK117" s="282"/>
      <c r="AS117" s="282"/>
      <c r="BR117" s="282"/>
    </row>
    <row r="118" spans="1:70" s="283" customFormat="1">
      <c r="A118" s="281"/>
      <c r="B118" s="408"/>
      <c r="C118" s="416"/>
      <c r="R118" s="282"/>
      <c r="AJ118" s="282"/>
      <c r="AK118" s="282"/>
      <c r="AS118" s="282"/>
      <c r="BR118" s="282"/>
    </row>
    <row r="119" spans="1:70" s="283" customFormat="1">
      <c r="A119" s="281"/>
      <c r="B119" s="427"/>
      <c r="C119" s="416"/>
      <c r="D119" s="420"/>
      <c r="R119" s="282"/>
      <c r="AJ119" s="282"/>
      <c r="AK119" s="282"/>
      <c r="AS119" s="282"/>
      <c r="BR119" s="282"/>
    </row>
    <row r="120" spans="1:70" s="283" customFormat="1">
      <c r="A120" s="281"/>
      <c r="B120" s="427"/>
      <c r="C120" s="416"/>
      <c r="D120" s="420"/>
      <c r="R120" s="282"/>
      <c r="AJ120" s="282"/>
      <c r="AK120" s="282"/>
      <c r="AS120" s="282"/>
      <c r="BR120" s="282"/>
    </row>
    <row r="121" spans="1:70" s="283" customFormat="1">
      <c r="A121" s="281"/>
      <c r="B121" s="408"/>
      <c r="C121" s="416"/>
      <c r="R121" s="282"/>
      <c r="AJ121" s="282"/>
      <c r="AK121" s="282"/>
      <c r="AS121" s="282"/>
      <c r="BR121" s="282"/>
    </row>
    <row r="122" spans="1:70" s="283" customFormat="1">
      <c r="A122" s="281"/>
      <c r="B122" s="408"/>
      <c r="C122" s="426"/>
      <c r="R122" s="282"/>
      <c r="AJ122" s="282"/>
      <c r="AK122" s="282"/>
      <c r="AS122" s="282"/>
      <c r="BR122" s="282"/>
    </row>
    <row r="123" spans="1:70" s="283" customFormat="1">
      <c r="A123" s="281"/>
      <c r="B123" s="408"/>
      <c r="C123" s="426"/>
      <c r="R123" s="282"/>
      <c r="AJ123" s="282"/>
      <c r="AK123" s="282"/>
      <c r="AS123" s="282"/>
      <c r="BR123" s="282"/>
    </row>
    <row r="124" spans="1:70" s="283" customFormat="1">
      <c r="A124" s="281"/>
      <c r="B124" s="408"/>
      <c r="C124" s="426"/>
      <c r="R124" s="282"/>
      <c r="AJ124" s="282"/>
      <c r="AK124" s="282"/>
      <c r="AS124" s="282"/>
      <c r="BR124" s="282"/>
    </row>
    <row r="125" spans="1:70" s="283" customFormat="1">
      <c r="A125" s="281"/>
      <c r="B125" s="408"/>
      <c r="C125" s="426"/>
      <c r="R125" s="282"/>
      <c r="AJ125" s="282"/>
      <c r="AK125" s="282"/>
      <c r="AS125" s="282"/>
      <c r="BR125" s="282"/>
    </row>
    <row r="126" spans="1:70" s="283" customFormat="1">
      <c r="A126" s="281"/>
      <c r="B126" s="408"/>
      <c r="C126" s="416"/>
      <c r="R126" s="282"/>
      <c r="AJ126" s="282"/>
      <c r="AK126" s="282"/>
      <c r="AS126" s="282"/>
      <c r="BR126" s="282"/>
    </row>
    <row r="127" spans="1:70" s="283" customFormat="1">
      <c r="A127" s="281"/>
      <c r="B127" s="408"/>
      <c r="C127" s="416"/>
      <c r="R127" s="282"/>
      <c r="AJ127" s="282"/>
      <c r="AK127" s="282"/>
      <c r="AS127" s="282"/>
      <c r="BR127" s="282"/>
    </row>
    <row r="128" spans="1:70" s="283" customFormat="1">
      <c r="A128" s="281"/>
      <c r="B128" s="408"/>
      <c r="C128" s="416"/>
      <c r="R128" s="282"/>
      <c r="AJ128" s="282"/>
      <c r="AK128" s="282"/>
      <c r="AS128" s="282"/>
      <c r="BR128" s="282"/>
    </row>
    <row r="129" spans="1:70" s="283" customFormat="1">
      <c r="A129" s="281"/>
      <c r="B129" s="408"/>
      <c r="C129" s="416"/>
      <c r="R129" s="282"/>
      <c r="AJ129" s="282"/>
      <c r="AK129" s="282"/>
      <c r="AS129" s="282"/>
      <c r="BR129" s="282"/>
    </row>
    <row r="130" spans="1:70" s="283" customFormat="1">
      <c r="A130" s="281"/>
      <c r="B130" s="408"/>
      <c r="C130" s="416"/>
      <c r="R130" s="282"/>
      <c r="AJ130" s="282"/>
      <c r="AK130" s="282"/>
      <c r="AS130" s="282"/>
      <c r="BR130" s="282"/>
    </row>
    <row r="131" spans="1:70" s="283" customFormat="1">
      <c r="A131" s="281"/>
      <c r="B131" s="408"/>
      <c r="C131" s="416"/>
      <c r="R131" s="282"/>
      <c r="AJ131" s="282"/>
      <c r="AK131" s="282"/>
      <c r="AS131" s="282"/>
      <c r="BR131" s="282"/>
    </row>
    <row r="132" spans="1:70" s="283" customFormat="1">
      <c r="A132" s="281"/>
      <c r="B132" s="408"/>
      <c r="C132" s="416"/>
      <c r="R132" s="282"/>
      <c r="AJ132" s="282"/>
      <c r="AK132" s="282"/>
      <c r="AS132" s="282"/>
      <c r="BR132" s="282"/>
    </row>
    <row r="133" spans="1:70" s="283" customFormat="1">
      <c r="A133" s="281"/>
      <c r="B133" s="408"/>
      <c r="C133" s="416"/>
      <c r="R133" s="282"/>
      <c r="AJ133" s="282"/>
      <c r="AK133" s="282"/>
      <c r="AS133" s="282"/>
      <c r="BR133" s="282"/>
    </row>
    <row r="134" spans="1:70" s="283" customFormat="1">
      <c r="A134" s="281"/>
      <c r="B134" s="408"/>
      <c r="C134" s="416"/>
      <c r="R134" s="282"/>
      <c r="AJ134" s="282"/>
      <c r="AK134" s="282"/>
      <c r="AS134" s="282"/>
      <c r="BR134" s="282"/>
    </row>
    <row r="135" spans="1:70" s="283" customFormat="1">
      <c r="A135" s="281"/>
      <c r="B135" s="408"/>
      <c r="C135" s="416"/>
      <c r="R135" s="282"/>
      <c r="AJ135" s="282"/>
      <c r="AK135" s="282"/>
      <c r="AS135" s="282"/>
      <c r="BR135" s="282"/>
    </row>
    <row r="136" spans="1:70" s="283" customFormat="1">
      <c r="A136" s="281"/>
      <c r="B136" s="408"/>
      <c r="C136" s="416"/>
      <c r="R136" s="282"/>
      <c r="AJ136" s="282"/>
      <c r="AK136" s="282"/>
      <c r="AS136" s="282"/>
      <c r="BR136" s="282"/>
    </row>
    <row r="137" spans="1:70" s="283" customFormat="1">
      <c r="A137" s="281"/>
      <c r="B137" s="408"/>
      <c r="C137" s="416"/>
      <c r="R137" s="282"/>
      <c r="AJ137" s="282"/>
      <c r="AK137" s="282"/>
      <c r="AS137" s="282"/>
      <c r="BR137" s="282"/>
    </row>
    <row r="138" spans="1:70" s="283" customFormat="1">
      <c r="A138" s="281"/>
      <c r="B138" s="408"/>
      <c r="C138" s="416"/>
      <c r="R138" s="282"/>
      <c r="AJ138" s="282"/>
      <c r="AK138" s="282"/>
      <c r="AS138" s="282"/>
      <c r="BR138" s="282"/>
    </row>
    <row r="139" spans="1:70" s="283" customFormat="1">
      <c r="A139" s="281"/>
      <c r="B139" s="408"/>
      <c r="C139" s="416"/>
      <c r="R139" s="282"/>
      <c r="AJ139" s="282"/>
      <c r="AK139" s="282"/>
      <c r="AS139" s="282"/>
      <c r="BR139" s="282"/>
    </row>
    <row r="140" spans="1:70" s="283" customFormat="1">
      <c r="A140" s="281"/>
      <c r="B140" s="408"/>
      <c r="C140" s="416"/>
      <c r="R140" s="282"/>
      <c r="AJ140" s="282"/>
      <c r="AK140" s="282"/>
      <c r="AS140" s="282"/>
      <c r="BR140" s="282"/>
    </row>
    <row r="141" spans="1:70" s="283" customFormat="1">
      <c r="A141" s="281"/>
      <c r="B141" s="408"/>
      <c r="C141" s="416"/>
      <c r="R141" s="282"/>
      <c r="AJ141" s="282"/>
      <c r="AK141" s="282"/>
      <c r="AS141" s="282"/>
      <c r="BR141" s="282"/>
    </row>
    <row r="142" spans="1:70" s="283" customFormat="1">
      <c r="A142" s="281"/>
      <c r="B142" s="408"/>
      <c r="C142" s="416"/>
      <c r="R142" s="282"/>
      <c r="AJ142" s="282"/>
      <c r="AK142" s="282"/>
      <c r="AS142" s="282"/>
      <c r="BR142" s="282"/>
    </row>
    <row r="143" spans="1:70" s="283" customFormat="1">
      <c r="A143" s="281"/>
      <c r="B143" s="408"/>
      <c r="C143" s="416"/>
      <c r="R143" s="282"/>
      <c r="AJ143" s="282"/>
      <c r="AK143" s="282"/>
      <c r="AS143" s="282"/>
      <c r="BR143" s="282"/>
    </row>
    <row r="144" spans="1:70" s="283" customFormat="1">
      <c r="A144" s="281"/>
      <c r="B144" s="408"/>
      <c r="C144" s="416"/>
      <c r="R144" s="282"/>
      <c r="AJ144" s="282"/>
      <c r="AK144" s="282"/>
      <c r="AS144" s="282"/>
      <c r="BR144" s="282"/>
    </row>
    <row r="145" spans="1:70" s="283" customFormat="1">
      <c r="A145" s="281"/>
      <c r="B145" s="408"/>
      <c r="C145" s="416"/>
      <c r="R145" s="282"/>
      <c r="AJ145" s="282"/>
      <c r="AK145" s="282"/>
      <c r="AS145" s="282"/>
      <c r="BR145" s="282"/>
    </row>
    <row r="146" spans="1:70" s="283" customFormat="1">
      <c r="A146" s="281"/>
      <c r="B146" s="408"/>
      <c r="C146" s="416"/>
      <c r="R146" s="282"/>
      <c r="AJ146" s="282"/>
      <c r="AK146" s="282"/>
      <c r="AS146" s="282"/>
      <c r="BR146" s="282"/>
    </row>
    <row r="147" spans="1:70" s="283" customFormat="1">
      <c r="A147" s="281"/>
      <c r="B147" s="408"/>
      <c r="C147" s="416"/>
      <c r="R147" s="282"/>
      <c r="AJ147" s="282"/>
      <c r="AK147" s="282"/>
      <c r="AS147" s="282"/>
      <c r="BR147" s="282"/>
    </row>
    <row r="148" spans="1:70" s="283" customFormat="1">
      <c r="A148" s="281"/>
      <c r="B148" s="408"/>
      <c r="C148" s="416"/>
      <c r="R148" s="282"/>
      <c r="AJ148" s="282"/>
      <c r="AK148" s="282"/>
      <c r="AS148" s="282"/>
      <c r="BR148" s="282"/>
    </row>
    <row r="149" spans="1:70" s="283" customFormat="1">
      <c r="A149" s="281"/>
      <c r="B149" s="408"/>
      <c r="C149" s="416"/>
      <c r="R149" s="282"/>
      <c r="AJ149" s="282"/>
      <c r="AK149" s="282"/>
      <c r="AS149" s="282"/>
      <c r="BR149" s="282"/>
    </row>
    <row r="150" spans="1:70" s="283" customFormat="1">
      <c r="A150" s="281"/>
      <c r="B150" s="408"/>
      <c r="C150" s="416"/>
      <c r="R150" s="282"/>
      <c r="AJ150" s="282"/>
      <c r="AK150" s="282"/>
      <c r="AS150" s="282"/>
      <c r="BR150" s="282"/>
    </row>
    <row r="151" spans="1:70" s="283" customFormat="1">
      <c r="A151" s="281"/>
      <c r="B151" s="408"/>
      <c r="C151" s="416"/>
      <c r="R151" s="282"/>
      <c r="AJ151" s="282"/>
      <c r="AK151" s="282"/>
      <c r="AS151" s="282"/>
      <c r="BR151" s="282"/>
    </row>
    <row r="152" spans="1:70" s="283" customFormat="1">
      <c r="A152" s="281"/>
      <c r="B152" s="408"/>
      <c r="C152" s="416"/>
      <c r="R152" s="282"/>
      <c r="AJ152" s="282"/>
      <c r="AK152" s="282"/>
      <c r="AS152" s="282"/>
      <c r="BR152" s="282"/>
    </row>
    <row r="153" spans="1:70" s="283" customFormat="1">
      <c r="A153" s="281"/>
      <c r="B153" s="408"/>
      <c r="C153" s="416"/>
      <c r="R153" s="282"/>
      <c r="AJ153" s="282"/>
      <c r="AK153" s="282"/>
      <c r="AS153" s="282"/>
      <c r="BR153" s="282"/>
    </row>
    <row r="154" spans="1:70" s="283" customFormat="1">
      <c r="A154" s="281"/>
      <c r="B154" s="408"/>
      <c r="C154" s="416"/>
      <c r="R154" s="282"/>
      <c r="AJ154" s="282"/>
      <c r="AK154" s="282"/>
      <c r="AS154" s="282"/>
      <c r="BR154" s="282"/>
    </row>
    <row r="155" spans="1:70" s="283" customFormat="1">
      <c r="A155" s="281"/>
      <c r="B155" s="408"/>
      <c r="C155" s="416"/>
      <c r="R155" s="282"/>
      <c r="AJ155" s="282"/>
      <c r="AK155" s="282"/>
      <c r="AS155" s="282"/>
      <c r="BR155" s="282"/>
    </row>
    <row r="156" spans="1:70" s="283" customFormat="1">
      <c r="A156" s="281"/>
      <c r="B156" s="408"/>
      <c r="C156" s="416"/>
      <c r="R156" s="282"/>
      <c r="AJ156" s="282"/>
      <c r="AK156" s="282"/>
      <c r="AS156" s="282"/>
      <c r="BR156" s="282"/>
    </row>
    <row r="157" spans="1:70" s="283" customFormat="1">
      <c r="A157" s="281"/>
      <c r="B157" s="408"/>
      <c r="C157" s="416"/>
      <c r="R157" s="282"/>
      <c r="AJ157" s="282"/>
      <c r="AK157" s="282"/>
      <c r="AS157" s="282"/>
      <c r="BR157" s="282"/>
    </row>
    <row r="158" spans="1:70" s="283" customFormat="1">
      <c r="A158" s="281"/>
      <c r="B158" s="408"/>
      <c r="C158" s="416"/>
      <c r="R158" s="282"/>
      <c r="AJ158" s="282"/>
      <c r="AK158" s="282"/>
      <c r="AS158" s="282"/>
      <c r="BR158" s="282"/>
    </row>
    <row r="159" spans="1:70" s="283" customFormat="1">
      <c r="A159" s="281"/>
      <c r="B159" s="408"/>
      <c r="C159" s="416"/>
      <c r="R159" s="282"/>
      <c r="AJ159" s="282"/>
      <c r="AK159" s="282"/>
      <c r="AS159" s="282"/>
      <c r="BR159" s="282"/>
    </row>
    <row r="160" spans="1:70" s="283" customFormat="1">
      <c r="A160" s="281"/>
      <c r="B160" s="408"/>
      <c r="C160" s="416"/>
      <c r="R160" s="282"/>
      <c r="AJ160" s="282"/>
      <c r="AK160" s="282"/>
      <c r="AS160" s="282"/>
      <c r="BR160" s="282"/>
    </row>
    <row r="161" spans="1:70" s="283" customFormat="1">
      <c r="A161" s="281"/>
      <c r="B161" s="408"/>
      <c r="C161" s="416"/>
      <c r="R161" s="282"/>
      <c r="AJ161" s="282"/>
      <c r="AK161" s="282"/>
      <c r="AS161" s="282"/>
      <c r="BR161" s="282"/>
    </row>
    <row r="162" spans="1:70" s="283" customFormat="1">
      <c r="A162" s="281"/>
      <c r="B162" s="408"/>
      <c r="C162" s="416"/>
      <c r="R162" s="282"/>
      <c r="AJ162" s="282"/>
      <c r="AK162" s="282"/>
      <c r="AS162" s="282"/>
      <c r="BR162" s="282"/>
    </row>
    <row r="163" spans="1:70" s="283" customFormat="1">
      <c r="A163" s="281"/>
      <c r="B163" s="408"/>
      <c r="C163" s="416"/>
      <c r="R163" s="282"/>
      <c r="AJ163" s="282"/>
      <c r="AK163" s="282"/>
      <c r="AS163" s="282"/>
      <c r="BR163" s="282"/>
    </row>
    <row r="164" spans="1:70" s="283" customFormat="1">
      <c r="A164" s="281"/>
      <c r="B164" s="408"/>
      <c r="C164" s="416"/>
      <c r="R164" s="282"/>
      <c r="AJ164" s="282"/>
      <c r="AK164" s="282"/>
      <c r="AS164" s="282"/>
      <c r="BR164" s="282"/>
    </row>
    <row r="165" spans="1:70" s="283" customFormat="1">
      <c r="A165" s="281"/>
      <c r="B165" s="408"/>
      <c r="C165" s="416"/>
      <c r="R165" s="282"/>
      <c r="AJ165" s="282"/>
      <c r="AK165" s="282"/>
      <c r="AS165" s="282"/>
      <c r="BR165" s="282"/>
    </row>
    <row r="166" spans="1:70" s="283" customFormat="1">
      <c r="A166" s="281"/>
      <c r="B166" s="408"/>
      <c r="C166" s="416"/>
      <c r="R166" s="282"/>
      <c r="AJ166" s="282"/>
      <c r="AK166" s="282"/>
      <c r="AS166" s="282"/>
      <c r="BR166" s="282"/>
    </row>
    <row r="167" spans="1:70" s="283" customFormat="1">
      <c r="A167" s="281"/>
      <c r="B167" s="408"/>
      <c r="C167" s="416"/>
      <c r="R167" s="282"/>
      <c r="AJ167" s="282"/>
      <c r="AK167" s="282"/>
      <c r="AS167" s="282"/>
      <c r="BR167" s="282"/>
    </row>
    <row r="168" spans="1:70" s="283" customFormat="1">
      <c r="A168" s="281"/>
      <c r="B168" s="408"/>
      <c r="C168" s="416"/>
      <c r="R168" s="282"/>
      <c r="AJ168" s="282"/>
      <c r="AK168" s="282"/>
      <c r="AS168" s="282"/>
      <c r="BR168" s="282"/>
    </row>
    <row r="169" spans="1:70" s="283" customFormat="1">
      <c r="A169" s="281"/>
      <c r="B169" s="408"/>
      <c r="C169" s="416"/>
      <c r="R169" s="282"/>
      <c r="AJ169" s="282"/>
      <c r="AK169" s="282"/>
      <c r="AS169" s="282"/>
      <c r="BR169" s="282"/>
    </row>
    <row r="170" spans="1:70" s="283" customFormat="1">
      <c r="A170" s="281"/>
      <c r="B170" s="408"/>
      <c r="C170" s="416"/>
      <c r="R170" s="282"/>
      <c r="AJ170" s="282"/>
      <c r="AK170" s="282"/>
      <c r="AS170" s="282"/>
      <c r="BR170" s="282"/>
    </row>
    <row r="171" spans="1:70" s="283" customFormat="1">
      <c r="A171" s="281"/>
      <c r="B171" s="408"/>
      <c r="C171" s="416"/>
      <c r="R171" s="282"/>
      <c r="AJ171" s="282"/>
      <c r="AK171" s="282"/>
      <c r="AS171" s="282"/>
      <c r="BR171" s="282"/>
    </row>
    <row r="172" spans="1:70" s="283" customFormat="1">
      <c r="A172" s="281"/>
      <c r="B172" s="408"/>
      <c r="C172" s="416"/>
      <c r="R172" s="282"/>
      <c r="AJ172" s="282"/>
      <c r="AK172" s="282"/>
      <c r="AS172" s="282"/>
      <c r="BR172" s="282"/>
    </row>
    <row r="173" spans="1:70" s="283" customFormat="1">
      <c r="A173" s="281"/>
      <c r="B173" s="408"/>
      <c r="C173" s="416"/>
      <c r="R173" s="282"/>
      <c r="AJ173" s="282"/>
      <c r="AK173" s="282"/>
      <c r="AS173" s="282"/>
      <c r="BR173" s="282"/>
    </row>
    <row r="174" spans="1:70" s="283" customFormat="1">
      <c r="A174" s="281"/>
      <c r="B174" s="408"/>
      <c r="C174" s="416"/>
      <c r="R174" s="282"/>
      <c r="AJ174" s="282"/>
      <c r="AK174" s="282"/>
      <c r="AS174" s="282"/>
      <c r="BR174" s="282"/>
    </row>
    <row r="175" spans="1:70" s="283" customFormat="1">
      <c r="A175" s="281"/>
      <c r="B175" s="408"/>
      <c r="C175" s="416"/>
      <c r="R175" s="282"/>
      <c r="AJ175" s="282"/>
      <c r="AK175" s="282"/>
      <c r="AS175" s="282"/>
      <c r="BR175" s="282"/>
    </row>
    <row r="176" spans="1:70" s="283" customFormat="1">
      <c r="A176" s="281"/>
      <c r="B176" s="408"/>
      <c r="C176" s="416"/>
      <c r="R176" s="282"/>
      <c r="AJ176" s="282"/>
      <c r="AK176" s="282"/>
      <c r="AS176" s="282"/>
      <c r="BR176" s="282"/>
    </row>
    <row r="177" spans="1:70" s="283" customFormat="1">
      <c r="A177" s="281"/>
      <c r="B177" s="408"/>
      <c r="C177" s="416"/>
      <c r="R177" s="282"/>
      <c r="AJ177" s="282"/>
      <c r="AK177" s="282"/>
      <c r="AS177" s="282"/>
      <c r="BR177" s="282"/>
    </row>
    <row r="178" spans="1:70" s="283" customFormat="1">
      <c r="A178" s="281"/>
      <c r="B178" s="408"/>
      <c r="C178" s="416"/>
      <c r="R178" s="282"/>
      <c r="AJ178" s="282"/>
      <c r="AK178" s="282"/>
      <c r="AS178" s="282"/>
      <c r="BR178" s="282"/>
    </row>
    <row r="179" spans="1:70" s="283" customFormat="1">
      <c r="A179" s="281"/>
      <c r="B179" s="408"/>
      <c r="C179" s="416"/>
      <c r="R179" s="282"/>
      <c r="AJ179" s="282"/>
      <c r="AK179" s="282"/>
      <c r="AS179" s="282"/>
      <c r="BR179" s="282"/>
    </row>
    <row r="180" spans="1:70" s="283" customFormat="1">
      <c r="A180" s="281"/>
      <c r="B180" s="408"/>
      <c r="C180" s="416"/>
      <c r="R180" s="282"/>
      <c r="AJ180" s="282"/>
      <c r="AK180" s="282"/>
      <c r="AS180" s="282"/>
      <c r="BR180" s="282"/>
    </row>
    <row r="181" spans="1:70" s="283" customFormat="1">
      <c r="A181" s="281"/>
      <c r="B181" s="408"/>
      <c r="C181" s="416"/>
      <c r="R181" s="282"/>
      <c r="AJ181" s="282"/>
      <c r="AK181" s="282"/>
      <c r="AS181" s="282"/>
      <c r="BR181" s="282"/>
    </row>
    <row r="182" spans="1:70" s="283" customFormat="1">
      <c r="A182" s="281"/>
      <c r="B182" s="408"/>
      <c r="C182" s="416"/>
      <c r="R182" s="282"/>
      <c r="AJ182" s="282"/>
      <c r="AK182" s="282"/>
      <c r="AS182" s="282"/>
      <c r="BR182" s="282"/>
    </row>
    <row r="183" spans="1:70" s="283" customFormat="1">
      <c r="A183" s="281"/>
      <c r="B183" s="408"/>
      <c r="C183" s="416"/>
      <c r="R183" s="282"/>
      <c r="AJ183" s="282"/>
      <c r="AK183" s="282"/>
      <c r="AS183" s="282"/>
      <c r="BR183" s="282"/>
    </row>
    <row r="184" spans="1:70" s="283" customFormat="1">
      <c r="A184" s="281"/>
      <c r="B184" s="408"/>
      <c r="C184" s="416"/>
      <c r="R184" s="282"/>
      <c r="AJ184" s="282"/>
      <c r="AK184" s="282"/>
      <c r="AS184" s="282"/>
      <c r="BR184" s="282"/>
    </row>
    <row r="185" spans="1:70" s="283" customFormat="1">
      <c r="A185" s="281"/>
      <c r="B185" s="408"/>
      <c r="C185" s="416"/>
      <c r="R185" s="282"/>
      <c r="AJ185" s="282"/>
      <c r="AK185" s="282"/>
      <c r="AS185" s="282"/>
      <c r="BR185" s="282"/>
    </row>
    <row r="186" spans="1:70" s="283" customFormat="1">
      <c r="A186" s="281"/>
      <c r="B186" s="408"/>
      <c r="C186" s="416"/>
      <c r="R186" s="282"/>
      <c r="AJ186" s="282"/>
      <c r="AK186" s="282"/>
      <c r="AS186" s="282"/>
      <c r="BR186" s="282"/>
    </row>
    <row r="187" spans="1:70" s="283" customFormat="1">
      <c r="A187" s="281"/>
      <c r="B187" s="408"/>
      <c r="C187" s="416"/>
      <c r="R187" s="282"/>
      <c r="AJ187" s="282"/>
      <c r="AK187" s="282"/>
      <c r="AS187" s="282"/>
      <c r="BR187" s="282"/>
    </row>
    <row r="188" spans="1:70" s="283" customFormat="1">
      <c r="A188" s="281"/>
      <c r="B188" s="408"/>
      <c r="C188" s="416"/>
      <c r="R188" s="282"/>
      <c r="AJ188" s="282"/>
      <c r="AK188" s="282"/>
      <c r="AS188" s="282"/>
      <c r="BR188" s="282"/>
    </row>
    <row r="189" spans="1:70" s="283" customFormat="1">
      <c r="A189" s="281"/>
      <c r="B189" s="408"/>
      <c r="C189" s="416"/>
      <c r="R189" s="282"/>
      <c r="AJ189" s="282"/>
      <c r="AK189" s="282"/>
      <c r="AS189" s="282"/>
      <c r="BR189" s="282"/>
    </row>
    <row r="190" spans="1:70" s="283" customFormat="1">
      <c r="A190" s="281"/>
      <c r="B190" s="408"/>
      <c r="C190" s="416"/>
      <c r="R190" s="282"/>
      <c r="AJ190" s="282"/>
      <c r="AK190" s="282"/>
      <c r="AS190" s="282"/>
      <c r="BR190" s="282"/>
    </row>
    <row r="191" spans="1:70" s="283" customFormat="1">
      <c r="A191" s="281"/>
      <c r="B191" s="408"/>
      <c r="C191" s="416"/>
      <c r="R191" s="282"/>
      <c r="AJ191" s="282"/>
      <c r="AK191" s="282"/>
      <c r="AS191" s="282"/>
      <c r="BR191" s="282"/>
    </row>
    <row r="192" spans="1:70" s="283" customFormat="1">
      <c r="A192" s="281"/>
      <c r="B192" s="408"/>
      <c r="C192" s="416"/>
      <c r="R192" s="282"/>
      <c r="AJ192" s="282"/>
      <c r="AK192" s="282"/>
      <c r="AS192" s="282"/>
      <c r="BR192" s="282"/>
    </row>
    <row r="193" spans="1:70" s="283" customFormat="1">
      <c r="A193" s="281"/>
      <c r="B193" s="408"/>
      <c r="C193" s="416"/>
      <c r="R193" s="282"/>
      <c r="AJ193" s="282"/>
      <c r="AK193" s="282"/>
      <c r="AS193" s="282"/>
      <c r="BR193" s="282"/>
    </row>
    <row r="194" spans="1:70" s="283" customFormat="1">
      <c r="A194" s="281"/>
      <c r="B194" s="408"/>
      <c r="C194" s="416"/>
      <c r="R194" s="282"/>
      <c r="AJ194" s="282"/>
      <c r="AK194" s="282"/>
      <c r="AS194" s="282"/>
      <c r="BR194" s="282"/>
    </row>
    <row r="195" spans="1:70" s="283" customFormat="1">
      <c r="A195" s="281"/>
      <c r="B195" s="408"/>
      <c r="C195" s="416"/>
      <c r="R195" s="282"/>
      <c r="AJ195" s="282"/>
      <c r="AK195" s="282"/>
      <c r="AS195" s="282"/>
      <c r="BR195" s="282"/>
    </row>
    <row r="196" spans="1:70" s="283" customFormat="1">
      <c r="A196" s="281"/>
      <c r="B196" s="408"/>
      <c r="C196" s="416"/>
      <c r="R196" s="282"/>
      <c r="AJ196" s="282"/>
      <c r="AK196" s="282"/>
      <c r="AS196" s="282"/>
      <c r="BR196" s="282"/>
    </row>
    <row r="197" spans="1:70" s="283" customFormat="1">
      <c r="A197" s="281"/>
      <c r="B197" s="408"/>
      <c r="C197" s="416"/>
      <c r="R197" s="282"/>
      <c r="AJ197" s="282"/>
      <c r="AK197" s="282"/>
      <c r="AS197" s="282"/>
      <c r="BR197" s="282"/>
    </row>
    <row r="198" spans="1:70" s="283" customFormat="1">
      <c r="A198" s="281"/>
      <c r="B198" s="408"/>
      <c r="C198" s="416"/>
      <c r="R198" s="282"/>
      <c r="AJ198" s="282"/>
      <c r="AK198" s="282"/>
      <c r="AS198" s="282"/>
      <c r="BR198" s="282"/>
    </row>
    <row r="199" spans="1:70" s="283" customFormat="1">
      <c r="A199" s="281"/>
      <c r="B199" s="408"/>
      <c r="C199" s="416"/>
      <c r="R199" s="282"/>
      <c r="AJ199" s="282"/>
      <c r="AK199" s="282"/>
      <c r="AS199" s="282"/>
      <c r="BR199" s="282"/>
    </row>
    <row r="200" spans="1:70" s="283" customFormat="1">
      <c r="A200" s="281"/>
      <c r="B200" s="408"/>
      <c r="C200" s="416"/>
      <c r="R200" s="282"/>
      <c r="AJ200" s="282"/>
      <c r="AK200" s="282"/>
      <c r="AS200" s="282"/>
      <c r="BR200" s="282"/>
    </row>
    <row r="201" spans="1:70" s="283" customFormat="1">
      <c r="A201" s="281"/>
      <c r="B201" s="408"/>
      <c r="C201" s="416"/>
      <c r="R201" s="282"/>
      <c r="AJ201" s="282"/>
      <c r="AK201" s="282"/>
      <c r="AS201" s="282"/>
      <c r="BR201" s="282"/>
    </row>
    <row r="202" spans="1:70" s="283" customFormat="1">
      <c r="A202" s="281"/>
      <c r="B202" s="408"/>
      <c r="C202" s="416"/>
      <c r="R202" s="282"/>
      <c r="AJ202" s="282"/>
      <c r="AK202" s="282"/>
      <c r="AS202" s="282"/>
      <c r="BR202" s="282"/>
    </row>
    <row r="203" spans="1:70" s="283" customFormat="1">
      <c r="A203" s="281"/>
      <c r="B203" s="408"/>
      <c r="C203" s="416"/>
      <c r="R203" s="282"/>
      <c r="AJ203" s="282"/>
      <c r="AK203" s="282"/>
      <c r="AS203" s="282"/>
      <c r="BR203" s="282"/>
    </row>
    <row r="204" spans="1:70" s="283" customFormat="1">
      <c r="A204" s="281"/>
      <c r="B204" s="408"/>
      <c r="C204" s="416"/>
      <c r="R204" s="282"/>
      <c r="AJ204" s="282"/>
      <c r="AK204" s="282"/>
      <c r="AS204" s="282"/>
      <c r="BR204" s="282"/>
    </row>
    <row r="205" spans="1:70" s="283" customFormat="1">
      <c r="A205" s="281"/>
      <c r="B205" s="408"/>
      <c r="C205" s="416"/>
      <c r="R205" s="282"/>
      <c r="AJ205" s="282"/>
      <c r="AK205" s="282"/>
      <c r="AS205" s="282"/>
      <c r="BR205" s="282"/>
    </row>
    <row r="206" spans="1:70" s="283" customFormat="1">
      <c r="A206" s="281"/>
      <c r="B206" s="408"/>
      <c r="C206" s="416"/>
      <c r="R206" s="282"/>
      <c r="AJ206" s="282"/>
      <c r="AK206" s="282"/>
      <c r="AS206" s="282"/>
      <c r="BR206" s="282"/>
    </row>
    <row r="207" spans="1:70" s="283" customFormat="1">
      <c r="A207" s="281"/>
      <c r="B207" s="408"/>
      <c r="C207" s="416"/>
      <c r="R207" s="282"/>
      <c r="AJ207" s="282"/>
      <c r="AK207" s="282"/>
      <c r="AS207" s="282"/>
      <c r="BR207" s="282"/>
    </row>
    <row r="208" spans="1:70" s="283" customFormat="1">
      <c r="A208" s="281"/>
      <c r="B208" s="408"/>
      <c r="C208" s="416"/>
      <c r="R208" s="282"/>
      <c r="AJ208" s="282"/>
      <c r="AK208" s="282"/>
      <c r="AS208" s="282"/>
      <c r="BR208" s="282"/>
    </row>
    <row r="209" spans="1:70" s="283" customFormat="1">
      <c r="A209" s="281"/>
      <c r="B209" s="408"/>
      <c r="C209" s="416"/>
      <c r="R209" s="282"/>
      <c r="AJ209" s="282"/>
      <c r="AK209" s="282"/>
      <c r="AS209" s="282"/>
      <c r="BR209" s="282"/>
    </row>
  </sheetData>
  <mergeCells count="2">
    <mergeCell ref="A44:C44"/>
    <mergeCell ref="A15:C15"/>
  </mergeCells>
  <phoneticPr fontId="0" type="noConversion"/>
  <conditionalFormatting sqref="D48">
    <cfRule type="cellIs" dxfId="6" priority="2" stopIfTrue="1" operator="lessThan">
      <formula>0</formula>
    </cfRule>
  </conditionalFormatting>
  <conditionalFormatting sqref="J48:K48">
    <cfRule type="cellIs" dxfId="5" priority="5" stopIfTrue="1" operator="lessThan">
      <formula>0</formula>
    </cfRule>
  </conditionalFormatting>
  <conditionalFormatting sqref="AK48">
    <cfRule type="cellIs" dxfId="4" priority="1" stopIfTrue="1" operator="lessThan">
      <formula>0</formula>
    </cfRule>
  </conditionalFormatting>
  <printOptions horizontalCentered="1" verticalCentered="1"/>
  <pageMargins left="0.75" right="0.75" top="1" bottom="1" header="0" footer="0"/>
  <pageSetup scale="62" orientation="portrait" horizontalDpi="120" verticalDpi="72" r:id="rId1"/>
  <headerFooter alignWithMargins="0"/>
  <legacyDrawing r:id="rId2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sheetPr codeName="Hoja32">
    <tabColor theme="7" tint="0.39997558519241921"/>
  </sheetPr>
  <dimension ref="A1:CC428"/>
  <sheetViews>
    <sheetView zoomScaleNormal="100" workbookViewId="0">
      <pane xSplit="2" ySplit="8" topLeftCell="C9" activePane="bottomRight" state="frozen"/>
      <selection pane="topRight" activeCell="B1" sqref="B1"/>
      <selection pane="bottomLeft" activeCell="A4" sqref="A4"/>
      <selection pane="bottomRight" activeCell="H1" sqref="H1:J1048576"/>
    </sheetView>
  </sheetViews>
  <sheetFormatPr baseColWidth="10" defaultColWidth="9.109375" defaultRowHeight="13.2"/>
  <cols>
    <col min="1" max="1" width="12.5546875" style="227" customWidth="1"/>
    <col min="2" max="2" width="37.44140625" style="227" customWidth="1"/>
    <col min="3" max="3" width="15.109375" style="227" customWidth="1"/>
    <col min="4" max="4" width="16" style="227" hidden="1" customWidth="1"/>
    <col min="5" max="5" width="16.88671875" style="227" bestFit="1" customWidth="1"/>
    <col min="6" max="6" width="14.88671875" style="227" bestFit="1" customWidth="1"/>
    <col min="7" max="7" width="12.77734375" style="227" bestFit="1" customWidth="1"/>
    <col min="8" max="8" width="11.6640625" style="227" hidden="1" customWidth="1"/>
    <col min="9" max="9" width="12" style="227" hidden="1" customWidth="1"/>
    <col min="10" max="10" width="11.6640625" style="227" hidden="1" customWidth="1"/>
    <col min="11" max="11" width="11.6640625" style="227" customWidth="1"/>
    <col min="12" max="12" width="12.6640625" style="227" bestFit="1" customWidth="1"/>
    <col min="13" max="13" width="16.109375" style="227" hidden="1" customWidth="1"/>
    <col min="14" max="14" width="15" style="227" bestFit="1" customWidth="1"/>
    <col min="15" max="15" width="16.33203125" style="227" hidden="1" customWidth="1"/>
    <col min="16" max="16" width="16.6640625" style="753" hidden="1" customWidth="1"/>
    <col min="17" max="17" width="15" style="753" bestFit="1" customWidth="1"/>
    <col min="18" max="19" width="13.5546875" style="227" hidden="1" customWidth="1"/>
    <col min="20" max="20" width="13.33203125" style="227" hidden="1" customWidth="1"/>
    <col min="21" max="21" width="12.6640625" style="227" hidden="1" customWidth="1"/>
    <col min="22" max="22" width="16.33203125" style="227" hidden="1" customWidth="1"/>
    <col min="23" max="44" width="14.88671875" style="227" hidden="1" customWidth="1"/>
    <col min="45" max="45" width="16.5546875" style="227" hidden="1" customWidth="1"/>
    <col min="46" max="46" width="13.88671875" style="227" hidden="1" customWidth="1"/>
    <col min="47" max="47" width="14.33203125" style="227" hidden="1" customWidth="1"/>
    <col min="48" max="50" width="9.109375" style="227" hidden="1" customWidth="1"/>
    <col min="51" max="51" width="15.33203125" style="227" hidden="1" customWidth="1"/>
    <col min="52" max="52" width="15.88671875" style="227" hidden="1" customWidth="1"/>
    <col min="53" max="53" width="13.33203125" style="109" hidden="1" customWidth="1"/>
    <col min="54" max="54" width="12.6640625" style="227" hidden="1" customWidth="1"/>
    <col min="55" max="58" width="13.33203125" style="227" hidden="1" customWidth="1"/>
    <col min="59" max="59" width="14.6640625" style="227" hidden="1" customWidth="1"/>
    <col min="60" max="60" width="11.44140625" style="227" hidden="1" customWidth="1"/>
    <col min="61" max="256" width="11.44140625" style="227" customWidth="1"/>
    <col min="257" max="16384" width="9.109375" style="227"/>
  </cols>
  <sheetData>
    <row r="1" spans="1:75" ht="17.399999999999999" hidden="1">
      <c r="A1" s="900" t="s">
        <v>848</v>
      </c>
      <c r="B1" s="900"/>
      <c r="C1" s="109"/>
      <c r="F1" s="109"/>
      <c r="H1" s="806"/>
      <c r="I1" s="109"/>
      <c r="L1" s="109"/>
      <c r="N1" s="157"/>
      <c r="O1" s="252"/>
      <c r="R1" s="1" t="s">
        <v>1034</v>
      </c>
      <c r="AS1" s="829" t="s">
        <v>865</v>
      </c>
      <c r="AT1" s="830"/>
      <c r="AU1" s="830"/>
      <c r="AV1" s="830"/>
      <c r="AW1" s="830"/>
      <c r="AX1" s="830"/>
      <c r="AY1" s="830"/>
      <c r="AZ1" s="830"/>
      <c r="BA1" s="830"/>
      <c r="BB1" s="830"/>
      <c r="BC1" s="830"/>
      <c r="BD1" s="830"/>
      <c r="BE1" s="830"/>
      <c r="BF1" s="830"/>
      <c r="BG1" s="830"/>
      <c r="BH1" s="830"/>
      <c r="BI1" s="830"/>
      <c r="BJ1" s="830"/>
      <c r="BK1" s="830"/>
      <c r="BL1" s="830"/>
      <c r="BM1" s="830"/>
      <c r="BN1" s="830"/>
      <c r="BO1" s="830"/>
      <c r="BP1" s="830"/>
      <c r="BQ1" s="831"/>
    </row>
    <row r="2" spans="1:75" hidden="1">
      <c r="A2" s="901" t="str">
        <f>+'OSN PD'!A2</f>
        <v>PRESUPUESTO ORDINARIO 2024</v>
      </c>
      <c r="B2" s="901"/>
      <c r="C2" s="754"/>
      <c r="F2" s="109"/>
      <c r="H2" s="157"/>
      <c r="I2" s="157"/>
      <c r="J2" s="157"/>
      <c r="M2" s="157"/>
      <c r="N2" s="246"/>
      <c r="O2" s="157"/>
      <c r="R2" s="1" t="s">
        <v>1035</v>
      </c>
    </row>
    <row r="3" spans="1:75" hidden="1">
      <c r="A3" s="900" t="s">
        <v>850</v>
      </c>
      <c r="B3" s="900"/>
      <c r="C3" s="754"/>
      <c r="G3" s="157"/>
      <c r="H3" s="109"/>
      <c r="I3" s="109"/>
      <c r="J3" s="157"/>
      <c r="M3" s="109"/>
    </row>
    <row r="4" spans="1:75" hidden="1">
      <c r="A4" s="900" t="s">
        <v>1350</v>
      </c>
      <c r="B4" s="900"/>
      <c r="C4" s="754"/>
      <c r="H4" s="109"/>
      <c r="I4" s="109"/>
      <c r="J4" s="109"/>
      <c r="K4" s="157"/>
      <c r="N4" s="792"/>
      <c r="O4" s="157"/>
    </row>
    <row r="5" spans="1:75" ht="18" hidden="1" customHeight="1">
      <c r="A5" s="210"/>
      <c r="C5" s="754"/>
      <c r="F5" s="109"/>
      <c r="H5" s="109"/>
      <c r="I5" s="109"/>
      <c r="J5" s="109"/>
      <c r="L5" s="157"/>
      <c r="O5" s="157"/>
    </row>
    <row r="6" spans="1:75" ht="13.8" hidden="1">
      <c r="B6" s="109"/>
      <c r="C6" s="109"/>
      <c r="H6" s="109"/>
      <c r="I6" s="792"/>
      <c r="R6" s="788"/>
    </row>
    <row r="7" spans="1:75" s="1" customFormat="1" ht="26.25" customHeight="1">
      <c r="A7" s="842"/>
      <c r="B7" s="842"/>
      <c r="C7" s="826" t="str">
        <f>+'OSN PD'!C7:F7</f>
        <v>P  R  E  S  U  P  U  E  S  T  O     2  0 2 4</v>
      </c>
      <c r="D7" s="826"/>
      <c r="E7" s="826"/>
      <c r="F7" s="826"/>
      <c r="G7" s="834" t="s">
        <v>1351</v>
      </c>
      <c r="H7" s="838" t="str">
        <f>+'OSN PD'!H7:H8</f>
        <v>OCTUBRE</v>
      </c>
      <c r="I7" s="838" t="str">
        <f>+'OSN PD'!I7:I8</f>
        <v>NOVIEMBRE</v>
      </c>
      <c r="J7" s="838" t="str">
        <f>+'OSN PD'!J7:J8</f>
        <v>DICIEMBRE</v>
      </c>
      <c r="K7" s="834" t="s">
        <v>858</v>
      </c>
      <c r="L7" s="834" t="s">
        <v>859</v>
      </c>
      <c r="M7" s="834" t="s">
        <v>860</v>
      </c>
      <c r="N7" s="834" t="s">
        <v>861</v>
      </c>
      <c r="O7" s="832" t="s">
        <v>862</v>
      </c>
      <c r="P7" s="832" t="s">
        <v>863</v>
      </c>
      <c r="Q7" s="832" t="s">
        <v>864</v>
      </c>
      <c r="AT7" s="828" t="s">
        <v>1038</v>
      </c>
      <c r="AU7" s="828"/>
      <c r="AV7" s="828"/>
      <c r="AW7" s="828"/>
      <c r="AX7" s="828"/>
      <c r="AY7" s="828"/>
      <c r="AZ7" s="827" t="s">
        <v>1039</v>
      </c>
      <c r="BA7" s="827"/>
      <c r="BB7" s="827"/>
      <c r="BC7" s="827"/>
      <c r="BD7" s="827"/>
      <c r="BE7" s="827"/>
      <c r="BF7" s="827"/>
      <c r="BG7" s="827"/>
    </row>
    <row r="8" spans="1:75" s="1" customFormat="1" ht="53.25" customHeight="1">
      <c r="A8" s="841" t="s">
        <v>868</v>
      </c>
      <c r="B8" s="841"/>
      <c r="C8" s="763" t="s">
        <v>869</v>
      </c>
      <c r="D8" s="764" t="s">
        <v>870</v>
      </c>
      <c r="E8" s="761" t="s">
        <v>1041</v>
      </c>
      <c r="F8" s="763" t="s">
        <v>872</v>
      </c>
      <c r="G8" s="835"/>
      <c r="H8" s="839"/>
      <c r="I8" s="839"/>
      <c r="J8" s="839"/>
      <c r="K8" s="835"/>
      <c r="L8" s="835"/>
      <c r="M8" s="835"/>
      <c r="N8" s="835"/>
      <c r="O8" s="883"/>
      <c r="P8" s="883"/>
      <c r="Q8" s="883"/>
      <c r="R8" s="765" t="s">
        <v>873</v>
      </c>
      <c r="S8" s="761" t="s">
        <v>1042</v>
      </c>
      <c r="T8" s="761" t="s">
        <v>1043</v>
      </c>
      <c r="U8" s="766" t="s">
        <v>876</v>
      </c>
      <c r="V8" s="761" t="s">
        <v>1302</v>
      </c>
      <c r="W8" s="761" t="s">
        <v>878</v>
      </c>
      <c r="X8" s="761" t="s">
        <v>1045</v>
      </c>
      <c r="Y8" s="761" t="s">
        <v>880</v>
      </c>
      <c r="Z8" s="761" t="s">
        <v>881</v>
      </c>
      <c r="AA8" s="761" t="s">
        <v>1046</v>
      </c>
      <c r="AB8" s="761" t="s">
        <v>883</v>
      </c>
      <c r="AC8" s="761" t="s">
        <v>1047</v>
      </c>
      <c r="AD8" s="761" t="s">
        <v>885</v>
      </c>
      <c r="AE8" s="761" t="s">
        <v>886</v>
      </c>
      <c r="AF8" s="761" t="s">
        <v>887</v>
      </c>
      <c r="AG8" s="761" t="s">
        <v>888</v>
      </c>
      <c r="AH8" s="761" t="s">
        <v>889</v>
      </c>
      <c r="AI8" s="761" t="s">
        <v>890</v>
      </c>
      <c r="AJ8" s="761" t="s">
        <v>891</v>
      </c>
      <c r="AK8" s="761" t="s">
        <v>892</v>
      </c>
      <c r="AL8" s="761" t="s">
        <v>893</v>
      </c>
      <c r="AM8" s="761" t="s">
        <v>894</v>
      </c>
      <c r="AN8" s="761" t="s">
        <v>895</v>
      </c>
      <c r="AO8" s="761" t="s">
        <v>896</v>
      </c>
      <c r="AP8" s="761" t="s">
        <v>897</v>
      </c>
      <c r="AQ8" s="761" t="s">
        <v>898</v>
      </c>
      <c r="AR8" s="761" t="s">
        <v>1048</v>
      </c>
      <c r="AS8" s="761" t="s">
        <v>900</v>
      </c>
      <c r="AT8" s="761" t="s">
        <v>1077</v>
      </c>
      <c r="AU8" s="761" t="s">
        <v>1050</v>
      </c>
      <c r="AV8" s="761" t="s">
        <v>1051</v>
      </c>
      <c r="AW8" s="761" t="s">
        <v>1052</v>
      </c>
      <c r="AX8" s="761" t="s">
        <v>1053</v>
      </c>
      <c r="AY8" s="761" t="s">
        <v>1054</v>
      </c>
      <c r="AZ8" s="768" t="s">
        <v>1256</v>
      </c>
      <c r="BA8" s="768" t="s">
        <v>1056</v>
      </c>
      <c r="BB8" s="761" t="s">
        <v>909</v>
      </c>
      <c r="BC8" s="761" t="s">
        <v>1058</v>
      </c>
      <c r="BD8" s="761" t="s">
        <v>1059</v>
      </c>
      <c r="BE8" s="768" t="s">
        <v>1060</v>
      </c>
      <c r="BF8" s="768" t="s">
        <v>1061</v>
      </c>
      <c r="BG8" s="761" t="s">
        <v>1040</v>
      </c>
    </row>
    <row r="9" spans="1:75" s="1" customFormat="1" ht="12.75" customHeight="1">
      <c r="A9" s="762"/>
      <c r="B9" s="762"/>
      <c r="C9" s="770"/>
      <c r="D9" s="92"/>
      <c r="E9" s="92"/>
      <c r="F9" s="770"/>
      <c r="G9" s="109"/>
      <c r="H9" s="771"/>
      <c r="I9" s="771"/>
      <c r="J9" s="771"/>
      <c r="K9" s="92"/>
      <c r="L9" s="92"/>
      <c r="M9" s="92"/>
      <c r="N9" s="92"/>
      <c r="O9" s="92"/>
      <c r="P9" s="772"/>
      <c r="Q9" s="772"/>
      <c r="R9" s="92"/>
      <c r="S9" s="92"/>
      <c r="T9" s="92"/>
      <c r="U9" s="92"/>
      <c r="V9" s="92"/>
      <c r="W9" s="92"/>
      <c r="X9" s="92"/>
      <c r="Y9" s="92"/>
      <c r="Z9" s="92"/>
      <c r="AA9" s="92"/>
      <c r="AB9" s="92"/>
      <c r="AC9" s="92"/>
      <c r="AD9" s="92"/>
      <c r="AE9" s="92"/>
      <c r="AF9" s="761"/>
      <c r="AG9" s="92"/>
      <c r="AH9" s="92"/>
      <c r="AI9" s="761"/>
      <c r="AJ9" s="761"/>
      <c r="AK9" s="807"/>
      <c r="AL9" s="807"/>
      <c r="AM9" s="807"/>
      <c r="AN9" s="807"/>
      <c r="AO9" s="807"/>
      <c r="AP9" s="807"/>
      <c r="AQ9" s="807"/>
      <c r="AR9" s="807"/>
      <c r="AS9" s="92"/>
      <c r="AT9" s="92"/>
      <c r="AU9" s="92"/>
      <c r="AV9" s="92"/>
      <c r="AW9" s="92"/>
      <c r="AX9" s="92"/>
      <c r="AY9" s="92"/>
      <c r="AZ9" s="92"/>
      <c r="BA9" s="770"/>
      <c r="BB9" s="761" t="s">
        <v>1058</v>
      </c>
      <c r="BC9" s="92"/>
      <c r="BD9" s="92"/>
      <c r="BE9" s="92"/>
      <c r="BF9" s="92"/>
      <c r="BG9" s="92"/>
    </row>
    <row r="10" spans="1:75">
      <c r="A10" s="774">
        <v>0</v>
      </c>
      <c r="B10" s="789" t="s">
        <v>915</v>
      </c>
      <c r="C10" s="771">
        <f>SUM(C12:C26)</f>
        <v>28364065</v>
      </c>
      <c r="D10" s="771">
        <f t="shared" ref="D10:Q10" si="0">SUM(D12:D26)</f>
        <v>0</v>
      </c>
      <c r="E10" s="771">
        <f t="shared" si="0"/>
        <v>620299</v>
      </c>
      <c r="F10" s="771">
        <f t="shared" si="0"/>
        <v>28984364</v>
      </c>
      <c r="G10" s="771">
        <v>22389639.040000003</v>
      </c>
      <c r="H10" s="771">
        <f t="shared" si="0"/>
        <v>4538482.82</v>
      </c>
      <c r="I10" s="771">
        <f t="shared" si="0"/>
        <v>587455.4</v>
      </c>
      <c r="J10" s="771">
        <f t="shared" si="0"/>
        <v>830451.80999999994</v>
      </c>
      <c r="K10" s="771">
        <f t="shared" si="0"/>
        <v>5956390.0300000003</v>
      </c>
      <c r="L10" s="771">
        <f t="shared" si="0"/>
        <v>28346029.070000004</v>
      </c>
      <c r="M10" s="771">
        <f t="shared" si="0"/>
        <v>0</v>
      </c>
      <c r="N10" s="771">
        <f t="shared" si="0"/>
        <v>0</v>
      </c>
      <c r="O10" s="771">
        <f t="shared" si="0"/>
        <v>638334.92999999633</v>
      </c>
      <c r="P10" s="771">
        <f t="shared" si="0"/>
        <v>28984364</v>
      </c>
      <c r="Q10" s="771">
        <f t="shared" si="0"/>
        <v>638334.92999999633</v>
      </c>
      <c r="R10" s="771">
        <f t="shared" ref="R10:Y10" si="1">SUM(R12:R25)</f>
        <v>2643680</v>
      </c>
      <c r="S10" s="771">
        <f t="shared" si="1"/>
        <v>0</v>
      </c>
      <c r="T10" s="771">
        <f t="shared" si="1"/>
        <v>0</v>
      </c>
      <c r="U10" s="771">
        <f t="shared" si="1"/>
        <v>0</v>
      </c>
      <c r="V10" s="771">
        <f t="shared" si="1"/>
        <v>0</v>
      </c>
      <c r="W10" s="771">
        <f t="shared" si="1"/>
        <v>-2023381</v>
      </c>
      <c r="X10" s="771">
        <f t="shared" si="1"/>
        <v>0</v>
      </c>
      <c r="Y10" s="771">
        <f t="shared" si="1"/>
        <v>0</v>
      </c>
      <c r="Z10" s="771">
        <f t="shared" ref="Z10:AR10" si="2">SUM(Z12:Z25)</f>
        <v>0</v>
      </c>
      <c r="AA10" s="771">
        <f t="shared" si="2"/>
        <v>0</v>
      </c>
      <c r="AB10" s="771">
        <f t="shared" si="2"/>
        <v>0</v>
      </c>
      <c r="AC10" s="771">
        <f>SUM(AC12:AC25)</f>
        <v>0</v>
      </c>
      <c r="AD10" s="771">
        <f t="shared" si="2"/>
        <v>0</v>
      </c>
      <c r="AE10" s="771">
        <f t="shared" si="2"/>
        <v>0</v>
      </c>
      <c r="AF10" s="771">
        <f t="shared" si="2"/>
        <v>0</v>
      </c>
      <c r="AG10" s="771">
        <f t="shared" si="2"/>
        <v>0</v>
      </c>
      <c r="AH10" s="771">
        <f t="shared" si="2"/>
        <v>0</v>
      </c>
      <c r="AI10" s="771">
        <f t="shared" si="2"/>
        <v>0</v>
      </c>
      <c r="AJ10" s="771">
        <f t="shared" si="2"/>
        <v>0</v>
      </c>
      <c r="AK10" s="771">
        <f t="shared" si="2"/>
        <v>0</v>
      </c>
      <c r="AL10" s="771">
        <f>SUM(AL12:AL25)</f>
        <v>0</v>
      </c>
      <c r="AM10" s="771">
        <f t="shared" si="2"/>
        <v>0</v>
      </c>
      <c r="AN10" s="771">
        <f t="shared" si="2"/>
        <v>0</v>
      </c>
      <c r="AO10" s="771">
        <f t="shared" si="2"/>
        <v>0</v>
      </c>
      <c r="AP10" s="771">
        <f t="shared" si="2"/>
        <v>0</v>
      </c>
      <c r="AQ10" s="771">
        <f t="shared" si="2"/>
        <v>0</v>
      </c>
      <c r="AR10" s="771">
        <f t="shared" si="2"/>
        <v>0</v>
      </c>
      <c r="AS10" s="771">
        <f t="shared" ref="AS10:BF10" si="3">SUM(AS12:AS25)</f>
        <v>620299</v>
      </c>
      <c r="AT10" s="771">
        <f t="shared" si="3"/>
        <v>0</v>
      </c>
      <c r="AU10" s="771">
        <f t="shared" si="3"/>
        <v>0</v>
      </c>
      <c r="AV10" s="771">
        <f t="shared" si="3"/>
        <v>0</v>
      </c>
      <c r="AW10" s="771">
        <f t="shared" si="3"/>
        <v>0</v>
      </c>
      <c r="AX10" s="771">
        <f t="shared" si="3"/>
        <v>0</v>
      </c>
      <c r="AY10" s="771">
        <f t="shared" si="3"/>
        <v>0</v>
      </c>
      <c r="AZ10" s="771">
        <f t="shared" si="3"/>
        <v>0</v>
      </c>
      <c r="BA10" s="771">
        <f t="shared" si="3"/>
        <v>0</v>
      </c>
      <c r="BB10" s="771">
        <f t="shared" si="3"/>
        <v>0</v>
      </c>
      <c r="BC10" s="771">
        <f t="shared" si="3"/>
        <v>0</v>
      </c>
      <c r="BD10" s="771">
        <f t="shared" si="3"/>
        <v>0</v>
      </c>
      <c r="BE10" s="771">
        <f t="shared" si="3"/>
        <v>0</v>
      </c>
      <c r="BF10" s="771">
        <f t="shared" si="3"/>
        <v>0</v>
      </c>
      <c r="BG10" s="771">
        <f>SUM(BG12:BG25)</f>
        <v>0</v>
      </c>
    </row>
    <row r="11" spans="1:75" s="1" customFormat="1">
      <c r="A11" s="210"/>
      <c r="C11" s="109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109"/>
      <c r="AG11" s="3"/>
      <c r="AH11" s="109"/>
      <c r="AI11" s="109"/>
      <c r="AJ11" s="109"/>
      <c r="AK11" s="109"/>
      <c r="AL11" s="109"/>
      <c r="AM11" s="109"/>
      <c r="AN11" s="109"/>
      <c r="AO11" s="109"/>
      <c r="AP11" s="109"/>
      <c r="AQ11" s="109"/>
      <c r="AR11" s="109"/>
      <c r="AS11" s="3"/>
      <c r="AT11" s="3"/>
      <c r="AU11" s="3"/>
      <c r="AV11" s="3"/>
      <c r="AW11" s="3"/>
      <c r="AX11" s="3"/>
      <c r="AY11" s="3"/>
      <c r="AZ11" s="3"/>
      <c r="BA11" s="3"/>
      <c r="BB11" s="109"/>
      <c r="BC11" s="3"/>
      <c r="BD11" s="3"/>
      <c r="BE11" s="3"/>
      <c r="BF11" s="3"/>
      <c r="BG11" s="3"/>
    </row>
    <row r="12" spans="1:75" ht="12" customHeight="1">
      <c r="A12" s="229" t="s">
        <v>7</v>
      </c>
      <c r="B12" s="227" t="s">
        <v>121</v>
      </c>
      <c r="C12" s="109">
        <v>16332461</v>
      </c>
      <c r="D12" s="109">
        <f t="shared" ref="D12:D25" si="4">+BG12</f>
        <v>0</v>
      </c>
      <c r="E12" s="109">
        <f>+AS12+AY12</f>
        <v>4531829</v>
      </c>
      <c r="F12" s="109">
        <f t="shared" ref="F12:F25" si="5">+C12+D12+E12</f>
        <v>20864290</v>
      </c>
      <c r="G12" s="109">
        <v>16782973.380000003</v>
      </c>
      <c r="H12" s="109">
        <f>'CK GASTOS CLN MES 1'!D35</f>
        <v>3603233.62</v>
      </c>
      <c r="I12" s="109">
        <f>'CK GASTOS CLN MES 2'!D69</f>
        <v>0</v>
      </c>
      <c r="J12" s="109">
        <f>+'CK GASTOS CLN MES 3'!D67</f>
        <v>0</v>
      </c>
      <c r="K12" s="109">
        <f t="shared" ref="K12:K25" si="6">SUM(H12:J12)</f>
        <v>3603233.62</v>
      </c>
      <c r="L12" s="109">
        <f t="shared" ref="L12:L25" si="7">+K12+G12</f>
        <v>20386207.000000004</v>
      </c>
      <c r="M12" s="109">
        <f>+'Cert.CLN'!D44</f>
        <v>0</v>
      </c>
      <c r="N12" s="109">
        <f t="shared" ref="N12:N25" si="8">IF(M12&gt;0,(L12-M12),0)</f>
        <v>0</v>
      </c>
      <c r="O12" s="753">
        <f t="shared" ref="O12:O25" si="9">F12-L12</f>
        <v>478082.99999999627</v>
      </c>
      <c r="P12" s="753">
        <f t="shared" ref="P12:P25" si="10">+F12-M12</f>
        <v>20864290</v>
      </c>
      <c r="Q12" s="753">
        <f>IF(N12&gt;0,(F12-L12-N12),(F12-L12+N12))</f>
        <v>478082.99999999627</v>
      </c>
      <c r="R12" s="109">
        <v>4644329</v>
      </c>
      <c r="S12" s="109"/>
      <c r="T12" s="109">
        <v>-112500</v>
      </c>
      <c r="U12" s="109"/>
      <c r="V12" s="109"/>
      <c r="W12" s="109"/>
      <c r="X12" s="109"/>
      <c r="Y12" s="109"/>
      <c r="Z12" s="109"/>
      <c r="AA12" s="109"/>
      <c r="AB12" s="109"/>
      <c r="AC12" s="109"/>
      <c r="AD12" s="109"/>
      <c r="AE12" s="109"/>
      <c r="AF12" s="109"/>
      <c r="AG12" s="109"/>
      <c r="AH12" s="109"/>
      <c r="AI12" s="109"/>
      <c r="AJ12" s="109"/>
      <c r="AK12" s="109"/>
      <c r="AL12" s="109"/>
      <c r="AM12" s="109"/>
      <c r="AN12" s="109"/>
      <c r="AO12" s="109"/>
      <c r="AP12" s="109"/>
      <c r="AQ12" s="109"/>
      <c r="AR12" s="109"/>
      <c r="AS12" s="109">
        <f>SUM(R12:AR12)</f>
        <v>4531829</v>
      </c>
      <c r="AT12" s="109">
        <v>0</v>
      </c>
      <c r="AU12" s="109"/>
      <c r="AV12" s="109"/>
      <c r="AW12" s="109"/>
      <c r="AX12" s="109"/>
      <c r="AY12" s="109">
        <f t="shared" ref="AY12:AY25" si="11">+AT12+AU12+AV12+AW12+AX12</f>
        <v>0</v>
      </c>
      <c r="AZ12" s="109"/>
      <c r="BB12" s="109"/>
      <c r="BG12" s="109">
        <f>SUM(AZ12:BF12)</f>
        <v>0</v>
      </c>
    </row>
    <row r="13" spans="1:75" ht="12" customHeight="1">
      <c r="A13" s="229" t="s">
        <v>8</v>
      </c>
      <c r="B13" s="227" t="s">
        <v>129</v>
      </c>
      <c r="C13" s="109"/>
      <c r="D13" s="109">
        <f t="shared" si="4"/>
        <v>0</v>
      </c>
      <c r="E13" s="109">
        <f t="shared" ref="E13:E25" si="12">+AS13+AY13</f>
        <v>0</v>
      </c>
      <c r="F13" s="109">
        <f t="shared" si="5"/>
        <v>0</v>
      </c>
      <c r="G13" s="109">
        <v>0</v>
      </c>
      <c r="H13" s="109">
        <f>'CK GASTOS CLN MES 1'!E35</f>
        <v>0</v>
      </c>
      <c r="I13" s="109">
        <f>'CK GASTOS CLN MES 2'!E69</f>
        <v>0</v>
      </c>
      <c r="J13" s="109">
        <f>'CK GASTOS CLN MES 3'!E67</f>
        <v>0</v>
      </c>
      <c r="K13" s="109">
        <f t="shared" si="6"/>
        <v>0</v>
      </c>
      <c r="L13" s="109">
        <f t="shared" si="7"/>
        <v>0</v>
      </c>
      <c r="M13" s="109">
        <f>+'Cert.CLN'!E44</f>
        <v>0</v>
      </c>
      <c r="N13" s="109">
        <f t="shared" si="8"/>
        <v>0</v>
      </c>
      <c r="O13" s="753">
        <f t="shared" si="9"/>
        <v>0</v>
      </c>
      <c r="P13" s="753">
        <f t="shared" si="10"/>
        <v>0</v>
      </c>
      <c r="Q13" s="753">
        <f t="shared" ref="Q13:Q25" si="13">IF(N13&gt;0,(F13-L13-N13),(F13-L13+N13))</f>
        <v>0</v>
      </c>
      <c r="R13" s="109"/>
      <c r="S13" s="109"/>
      <c r="T13" s="109"/>
      <c r="U13" s="109"/>
      <c r="V13" s="109"/>
      <c r="W13" s="109"/>
      <c r="X13" s="109"/>
      <c r="Y13" s="109"/>
      <c r="Z13" s="109"/>
      <c r="AA13" s="109"/>
      <c r="AB13" s="109"/>
      <c r="AC13" s="109"/>
      <c r="AD13" s="109"/>
      <c r="AE13" s="109"/>
      <c r="AF13" s="109"/>
      <c r="AG13" s="109"/>
      <c r="AH13" s="109"/>
      <c r="AI13" s="109"/>
      <c r="AJ13" s="109"/>
      <c r="AK13" s="109"/>
      <c r="AL13" s="109"/>
      <c r="AM13" s="109"/>
      <c r="AN13" s="109"/>
      <c r="AO13" s="109"/>
      <c r="AP13" s="109"/>
      <c r="AQ13" s="109"/>
      <c r="AR13" s="109"/>
      <c r="AS13" s="109">
        <f>SUM(R13:AR13)</f>
        <v>0</v>
      </c>
      <c r="AT13" s="109">
        <v>0</v>
      </c>
      <c r="AU13" s="109"/>
      <c r="AV13" s="109"/>
      <c r="AW13" s="109"/>
      <c r="AX13" s="109"/>
      <c r="AY13" s="109">
        <f t="shared" si="11"/>
        <v>0</v>
      </c>
      <c r="AZ13" s="109"/>
      <c r="BB13" s="109"/>
      <c r="BG13" s="109">
        <f t="shared" ref="BG13:BG24" si="14">SUM(AZ13:BD13)</f>
        <v>0</v>
      </c>
    </row>
    <row r="14" spans="1:75">
      <c r="A14" s="229" t="s">
        <v>9</v>
      </c>
      <c r="B14" s="227" t="s">
        <v>125</v>
      </c>
      <c r="C14" s="109"/>
      <c r="D14" s="109">
        <f t="shared" si="4"/>
        <v>0</v>
      </c>
      <c r="E14" s="109">
        <f t="shared" si="12"/>
        <v>0</v>
      </c>
      <c r="F14" s="109">
        <f t="shared" si="5"/>
        <v>0</v>
      </c>
      <c r="G14" s="109">
        <v>0</v>
      </c>
      <c r="H14" s="109">
        <f>'CK GASTOS CLN MES 1'!F35</f>
        <v>0</v>
      </c>
      <c r="I14" s="109">
        <f>'CK GASTOS CLN MES 2'!F69</f>
        <v>0</v>
      </c>
      <c r="J14" s="109">
        <f>'CK GASTOS CLN MES 3'!F67</f>
        <v>0</v>
      </c>
      <c r="K14" s="109">
        <f t="shared" si="6"/>
        <v>0</v>
      </c>
      <c r="L14" s="109">
        <f t="shared" si="7"/>
        <v>0</v>
      </c>
      <c r="M14" s="109">
        <f>+'Cert.CLN'!F44</f>
        <v>0</v>
      </c>
      <c r="N14" s="109">
        <f t="shared" si="8"/>
        <v>0</v>
      </c>
      <c r="O14" s="753">
        <f t="shared" si="9"/>
        <v>0</v>
      </c>
      <c r="P14" s="753">
        <f t="shared" si="10"/>
        <v>0</v>
      </c>
      <c r="Q14" s="753">
        <f t="shared" si="13"/>
        <v>0</v>
      </c>
      <c r="S14" s="109"/>
      <c r="T14" s="109"/>
      <c r="U14" s="109"/>
      <c r="V14" s="109"/>
      <c r="W14" s="109"/>
      <c r="X14" s="109"/>
      <c r="Y14" s="109"/>
      <c r="Z14" s="109"/>
      <c r="AA14" s="109"/>
      <c r="AB14" s="109"/>
      <c r="AC14" s="109"/>
      <c r="AD14" s="109"/>
      <c r="AE14" s="753"/>
      <c r="AF14" s="753"/>
      <c r="AG14" s="753"/>
      <c r="AH14" s="109"/>
      <c r="AI14" s="109"/>
      <c r="AJ14" s="109"/>
      <c r="AK14" s="109"/>
      <c r="AL14" s="109"/>
      <c r="AM14" s="109"/>
      <c r="AN14" s="109"/>
      <c r="AO14" s="109"/>
      <c r="AP14" s="109"/>
      <c r="AQ14" s="109"/>
      <c r="AR14" s="109"/>
      <c r="AS14" s="109">
        <f>SUM(R14:AR14)</f>
        <v>0</v>
      </c>
      <c r="AT14" s="109">
        <v>0</v>
      </c>
      <c r="AU14" s="109"/>
      <c r="AV14" s="109"/>
      <c r="AW14" s="109"/>
      <c r="AX14" s="109"/>
      <c r="AY14" s="109">
        <f t="shared" si="11"/>
        <v>0</v>
      </c>
      <c r="AZ14" s="109"/>
      <c r="BB14" s="109"/>
      <c r="BC14" s="109"/>
      <c r="BD14" s="109"/>
      <c r="BE14" s="109"/>
      <c r="BF14" s="109"/>
      <c r="BG14" s="109">
        <f t="shared" si="14"/>
        <v>0</v>
      </c>
      <c r="BH14" s="109"/>
      <c r="BI14" s="109"/>
      <c r="BJ14" s="109"/>
      <c r="BK14" s="109"/>
      <c r="BL14" s="109"/>
      <c r="BM14" s="109"/>
      <c r="BN14" s="109"/>
      <c r="BO14" s="109"/>
      <c r="BP14" s="109"/>
      <c r="BQ14" s="109"/>
      <c r="BR14" s="109"/>
      <c r="BW14" s="109"/>
    </row>
    <row r="15" spans="1:75">
      <c r="A15" s="229" t="s">
        <v>10</v>
      </c>
      <c r="B15" s="227" t="s">
        <v>916</v>
      </c>
      <c r="C15" s="109"/>
      <c r="D15" s="109">
        <f t="shared" si="4"/>
        <v>0</v>
      </c>
      <c r="E15" s="109">
        <f t="shared" si="12"/>
        <v>0</v>
      </c>
      <c r="F15" s="109">
        <f t="shared" si="5"/>
        <v>0</v>
      </c>
      <c r="G15" s="109">
        <v>0</v>
      </c>
      <c r="H15" s="109">
        <f>'CK GASTOS CLN MES 1'!G35</f>
        <v>0</v>
      </c>
      <c r="I15" s="109">
        <f>'CK GASTOS CLN MES 2'!G69</f>
        <v>0</v>
      </c>
      <c r="J15" s="109">
        <f>'CK GASTOS CLN MES 3'!G67</f>
        <v>0</v>
      </c>
      <c r="K15" s="109">
        <f t="shared" si="6"/>
        <v>0</v>
      </c>
      <c r="L15" s="109">
        <f t="shared" si="7"/>
        <v>0</v>
      </c>
      <c r="M15" s="109">
        <f>+'Cert.CLN'!G44</f>
        <v>0</v>
      </c>
      <c r="N15" s="109">
        <f t="shared" si="8"/>
        <v>0</v>
      </c>
      <c r="O15" s="753">
        <f t="shared" si="9"/>
        <v>0</v>
      </c>
      <c r="P15" s="753">
        <f t="shared" si="10"/>
        <v>0</v>
      </c>
      <c r="Q15" s="753">
        <f t="shared" si="13"/>
        <v>0</v>
      </c>
      <c r="R15" s="109"/>
      <c r="S15" s="109"/>
      <c r="T15" s="109"/>
      <c r="U15" s="109"/>
      <c r="V15" s="109"/>
      <c r="W15" s="109"/>
      <c r="X15" s="109"/>
      <c r="Y15" s="109"/>
      <c r="Z15" s="109"/>
      <c r="AA15" s="109"/>
      <c r="AB15" s="109"/>
      <c r="AC15" s="109"/>
      <c r="AD15" s="109"/>
      <c r="AE15" s="109"/>
      <c r="AF15" s="109"/>
      <c r="AG15" s="109"/>
      <c r="AH15" s="109"/>
      <c r="AI15" s="109"/>
      <c r="AJ15" s="109"/>
      <c r="AK15" s="109"/>
      <c r="AL15" s="109"/>
      <c r="AM15" s="109"/>
      <c r="AN15" s="109"/>
      <c r="AO15" s="109"/>
      <c r="AP15" s="109"/>
      <c r="AQ15" s="109"/>
      <c r="AR15" s="109"/>
      <c r="AS15" s="109">
        <f t="shared" ref="AS15:AS25" si="15">SUM(R15:AR15)</f>
        <v>0</v>
      </c>
      <c r="AT15" s="109">
        <v>0</v>
      </c>
      <c r="AU15" s="109"/>
      <c r="AV15" s="109"/>
      <c r="AW15" s="109"/>
      <c r="AX15" s="109"/>
      <c r="AY15" s="109">
        <f t="shared" si="11"/>
        <v>0</v>
      </c>
      <c r="AZ15" s="109"/>
      <c r="BB15" s="109"/>
      <c r="BG15" s="109">
        <f t="shared" si="14"/>
        <v>0</v>
      </c>
    </row>
    <row r="16" spans="1:75">
      <c r="A16" s="229" t="s">
        <v>11</v>
      </c>
      <c r="B16" s="227" t="s">
        <v>917</v>
      </c>
      <c r="C16" s="109">
        <v>2800000</v>
      </c>
      <c r="D16" s="109">
        <f t="shared" si="4"/>
        <v>0</v>
      </c>
      <c r="E16" s="109">
        <f t="shared" si="12"/>
        <v>-1563845</v>
      </c>
      <c r="F16" s="109">
        <f t="shared" si="5"/>
        <v>1236155</v>
      </c>
      <c r="G16" s="109">
        <v>897597</v>
      </c>
      <c r="H16" s="109">
        <f>'CK GASTOS CLN MES 1'!H35</f>
        <v>86200</v>
      </c>
      <c r="I16" s="109">
        <f>'CK GASTOS CLN MES 2'!H69</f>
        <v>86200</v>
      </c>
      <c r="J16" s="109">
        <f>'CK GASTOS CLN MES 3'!H67</f>
        <v>166158</v>
      </c>
      <c r="K16" s="109">
        <f t="shared" si="6"/>
        <v>338558</v>
      </c>
      <c r="L16" s="109">
        <f t="shared" si="7"/>
        <v>1236155</v>
      </c>
      <c r="M16" s="109">
        <f>+'Cert.CLN'!H44</f>
        <v>0</v>
      </c>
      <c r="N16" s="109">
        <f t="shared" si="8"/>
        <v>0</v>
      </c>
      <c r="O16" s="753">
        <f t="shared" si="9"/>
        <v>0</v>
      </c>
      <c r="P16" s="753">
        <f t="shared" si="10"/>
        <v>1236155</v>
      </c>
      <c r="Q16" s="753">
        <f t="shared" si="13"/>
        <v>0</v>
      </c>
      <c r="R16" s="109">
        <v>-915750</v>
      </c>
      <c r="S16" s="109"/>
      <c r="T16" s="109"/>
      <c r="U16" s="109"/>
      <c r="V16" s="109"/>
      <c r="W16" s="109">
        <v>-648095</v>
      </c>
      <c r="X16" s="109"/>
      <c r="Y16" s="109"/>
      <c r="Z16" s="109"/>
      <c r="AA16" s="109"/>
      <c r="AB16" s="109"/>
      <c r="AC16" s="109"/>
      <c r="AD16" s="109"/>
      <c r="AE16" s="109"/>
      <c r="AF16" s="109"/>
      <c r="AG16" s="109"/>
      <c r="AH16" s="109"/>
      <c r="AI16" s="109"/>
      <c r="AJ16" s="109"/>
      <c r="AK16" s="109"/>
      <c r="AL16" s="109"/>
      <c r="AM16" s="109"/>
      <c r="AN16" s="109"/>
      <c r="AO16" s="109"/>
      <c r="AP16" s="109"/>
      <c r="AQ16" s="109"/>
      <c r="AR16" s="109"/>
      <c r="AS16" s="109">
        <f t="shared" si="15"/>
        <v>-1563845</v>
      </c>
      <c r="AT16" s="109">
        <v>0</v>
      </c>
      <c r="AU16" s="109">
        <v>0</v>
      </c>
      <c r="AV16" s="109"/>
      <c r="AW16" s="109"/>
      <c r="AX16" s="109"/>
      <c r="AY16" s="109">
        <f t="shared" si="11"/>
        <v>0</v>
      </c>
      <c r="AZ16" s="109">
        <v>0</v>
      </c>
      <c r="BB16" s="109"/>
      <c r="BG16" s="109">
        <f t="shared" si="14"/>
        <v>0</v>
      </c>
    </row>
    <row r="17" spans="1:81">
      <c r="A17" s="229" t="s">
        <v>12</v>
      </c>
      <c r="B17" s="227" t="s">
        <v>918</v>
      </c>
      <c r="C17" s="109"/>
      <c r="D17" s="109">
        <f t="shared" si="4"/>
        <v>0</v>
      </c>
      <c r="E17" s="109">
        <f t="shared" si="12"/>
        <v>0</v>
      </c>
      <c r="F17" s="109">
        <f t="shared" si="5"/>
        <v>0</v>
      </c>
      <c r="G17" s="109">
        <v>0</v>
      </c>
      <c r="H17" s="109">
        <f>'CK GASTOS CLN MES 1'!I35</f>
        <v>0</v>
      </c>
      <c r="I17" s="109">
        <f>'CK GASTOS CLN MES 2'!I69</f>
        <v>0</v>
      </c>
      <c r="J17" s="109">
        <f>'CK GASTOS CLN MES 3'!I67</f>
        <v>0</v>
      </c>
      <c r="K17" s="109">
        <f t="shared" si="6"/>
        <v>0</v>
      </c>
      <c r="L17" s="109">
        <f t="shared" si="7"/>
        <v>0</v>
      </c>
      <c r="M17" s="109">
        <f>+'Cert.CLN'!I44</f>
        <v>0</v>
      </c>
      <c r="N17" s="109">
        <f t="shared" si="8"/>
        <v>0</v>
      </c>
      <c r="O17" s="753">
        <f t="shared" si="9"/>
        <v>0</v>
      </c>
      <c r="P17" s="753">
        <f t="shared" si="10"/>
        <v>0</v>
      </c>
      <c r="Q17" s="753">
        <f t="shared" si="13"/>
        <v>0</v>
      </c>
      <c r="R17" s="109"/>
      <c r="S17" s="109"/>
      <c r="T17" s="109"/>
      <c r="U17" s="109"/>
      <c r="V17" s="109"/>
      <c r="W17" s="109"/>
      <c r="X17" s="109"/>
      <c r="Y17" s="109"/>
      <c r="Z17" s="109"/>
      <c r="AA17" s="109"/>
      <c r="AB17" s="109"/>
      <c r="AC17" s="109"/>
      <c r="AD17" s="109"/>
      <c r="AE17" s="109"/>
      <c r="AF17" s="109"/>
      <c r="AG17" s="109"/>
      <c r="AH17" s="109"/>
      <c r="AI17" s="109"/>
      <c r="AJ17" s="109"/>
      <c r="AK17" s="109"/>
      <c r="AL17" s="109"/>
      <c r="AM17" s="109"/>
      <c r="AN17" s="109"/>
      <c r="AO17" s="109"/>
      <c r="AP17" s="109"/>
      <c r="AQ17" s="109"/>
      <c r="AR17" s="109"/>
      <c r="AS17" s="109">
        <f t="shared" si="15"/>
        <v>0</v>
      </c>
      <c r="AT17" s="109">
        <v>0</v>
      </c>
      <c r="AU17" s="109">
        <v>0</v>
      </c>
      <c r="AV17" s="109"/>
      <c r="AW17" s="109"/>
      <c r="AX17" s="109"/>
      <c r="AY17" s="109">
        <f t="shared" si="11"/>
        <v>0</v>
      </c>
      <c r="AZ17" s="109">
        <v>0</v>
      </c>
      <c r="BB17" s="109"/>
      <c r="BG17" s="109">
        <f t="shared" si="14"/>
        <v>0</v>
      </c>
    </row>
    <row r="18" spans="1:81">
      <c r="A18" s="229" t="s">
        <v>13</v>
      </c>
      <c r="B18" s="227" t="s">
        <v>919</v>
      </c>
      <c r="C18" s="109">
        <v>1350000</v>
      </c>
      <c r="D18" s="109">
        <f t="shared" si="4"/>
        <v>0</v>
      </c>
      <c r="E18" s="109">
        <f t="shared" si="12"/>
        <v>-660730</v>
      </c>
      <c r="F18" s="109">
        <f t="shared" si="5"/>
        <v>689270</v>
      </c>
      <c r="G18" s="109">
        <v>7309.89</v>
      </c>
      <c r="H18" s="109">
        <f>'CK GASTOS CLN MES 1'!J35</f>
        <v>0</v>
      </c>
      <c r="I18" s="109">
        <f>'CK GASTOS CLN MES 2'!J69</f>
        <v>0</v>
      </c>
      <c r="J18" s="109">
        <f>'CK GASTOS CLN MES 3'!J67</f>
        <v>638818.11</v>
      </c>
      <c r="K18" s="109">
        <f t="shared" si="6"/>
        <v>638818.11</v>
      </c>
      <c r="L18" s="109">
        <f t="shared" si="7"/>
        <v>646128</v>
      </c>
      <c r="M18" s="109">
        <f>+'Cert.CLN'!J44</f>
        <v>0</v>
      </c>
      <c r="N18" s="109">
        <f t="shared" si="8"/>
        <v>0</v>
      </c>
      <c r="O18" s="753">
        <f t="shared" si="9"/>
        <v>43142</v>
      </c>
      <c r="P18" s="753">
        <f t="shared" si="10"/>
        <v>689270</v>
      </c>
      <c r="Q18" s="753">
        <f t="shared" si="13"/>
        <v>43142</v>
      </c>
      <c r="R18" s="109"/>
      <c r="S18" s="109"/>
      <c r="T18" s="109"/>
      <c r="U18" s="109"/>
      <c r="V18" s="109"/>
      <c r="W18" s="109">
        <v>-660730</v>
      </c>
      <c r="X18" s="109"/>
      <c r="Y18" s="109"/>
      <c r="Z18" s="109"/>
      <c r="AA18" s="109"/>
      <c r="AB18" s="109"/>
      <c r="AC18" s="109"/>
      <c r="AD18" s="109"/>
      <c r="AE18" s="109"/>
      <c r="AF18" s="109"/>
      <c r="AG18" s="109"/>
      <c r="AH18" s="109"/>
      <c r="AI18" s="109"/>
      <c r="AJ18" s="109"/>
      <c r="AK18" s="109"/>
      <c r="AL18" s="109"/>
      <c r="AM18" s="109"/>
      <c r="AN18" s="109"/>
      <c r="AO18" s="109"/>
      <c r="AP18" s="109"/>
      <c r="AQ18" s="109"/>
      <c r="AR18" s="109"/>
      <c r="AS18" s="109">
        <f t="shared" si="15"/>
        <v>-660730</v>
      </c>
      <c r="AT18" s="109">
        <v>0</v>
      </c>
      <c r="AU18" s="109">
        <v>0</v>
      </c>
      <c r="AV18" s="109"/>
      <c r="AW18" s="109"/>
      <c r="AX18" s="109"/>
      <c r="AY18" s="109">
        <f t="shared" si="11"/>
        <v>0</v>
      </c>
      <c r="AZ18" s="109">
        <v>0</v>
      </c>
      <c r="BB18" s="109"/>
      <c r="BC18" s="109"/>
      <c r="BD18" s="109"/>
      <c r="BE18" s="109"/>
      <c r="BF18" s="109"/>
      <c r="BG18" s="109">
        <f t="shared" si="14"/>
        <v>0</v>
      </c>
    </row>
    <row r="19" spans="1:81">
      <c r="A19" s="229" t="s">
        <v>14</v>
      </c>
      <c r="B19" s="227" t="s">
        <v>920</v>
      </c>
      <c r="C19" s="109">
        <v>2300500</v>
      </c>
      <c r="D19" s="109">
        <f t="shared" si="4"/>
        <v>0</v>
      </c>
      <c r="E19" s="109">
        <f t="shared" si="12"/>
        <v>-972399</v>
      </c>
      <c r="F19" s="109">
        <f t="shared" si="5"/>
        <v>1328101</v>
      </c>
      <c r="G19" s="109">
        <v>1303354.02</v>
      </c>
      <c r="H19" s="109">
        <f>'CK GASTOS CLN MES 1'!K35</f>
        <v>0</v>
      </c>
      <c r="I19" s="109">
        <f>'CK GASTOS CLN MES 2'!K69</f>
        <v>0</v>
      </c>
      <c r="J19" s="109">
        <f>'CK GASTOS CLN MES 3'!K67</f>
        <v>0</v>
      </c>
      <c r="K19" s="109">
        <f t="shared" si="6"/>
        <v>0</v>
      </c>
      <c r="L19" s="109">
        <f t="shared" si="7"/>
        <v>1303354.02</v>
      </c>
      <c r="M19" s="109">
        <f>+'Cert.CLN'!K44</f>
        <v>0</v>
      </c>
      <c r="N19" s="109">
        <f t="shared" si="8"/>
        <v>0</v>
      </c>
      <c r="O19" s="753">
        <f>F19-L19</f>
        <v>24746.979999999981</v>
      </c>
      <c r="P19" s="753">
        <f t="shared" si="10"/>
        <v>1328101</v>
      </c>
      <c r="Q19" s="753">
        <f t="shared" si="13"/>
        <v>24746.979999999981</v>
      </c>
      <c r="R19" s="109">
        <v>-1084899</v>
      </c>
      <c r="S19" s="109"/>
      <c r="T19" s="109">
        <v>112500</v>
      </c>
      <c r="U19" s="109"/>
      <c r="V19" s="109"/>
      <c r="W19" s="109"/>
      <c r="X19" s="109"/>
      <c r="Y19" s="109"/>
      <c r="Z19" s="109"/>
      <c r="AA19" s="109"/>
      <c r="AB19" s="109"/>
      <c r="AC19" s="109"/>
      <c r="AD19" s="109"/>
      <c r="AE19" s="109"/>
      <c r="AF19" s="109"/>
      <c r="AG19" s="109"/>
      <c r="AH19" s="109"/>
      <c r="AI19" s="109"/>
      <c r="AJ19" s="109"/>
      <c r="AK19" s="109"/>
      <c r="AL19" s="109"/>
      <c r="AM19" s="109"/>
      <c r="AN19" s="109"/>
      <c r="AO19" s="109"/>
      <c r="AP19" s="109"/>
      <c r="AQ19" s="109"/>
      <c r="AR19" s="109"/>
      <c r="AS19" s="109">
        <f t="shared" si="15"/>
        <v>-972399</v>
      </c>
      <c r="AT19" s="109">
        <v>0</v>
      </c>
      <c r="AU19" s="3">
        <v>0</v>
      </c>
      <c r="AV19" s="109"/>
      <c r="AW19" s="109"/>
      <c r="AX19" s="109"/>
      <c r="AY19" s="109">
        <f t="shared" si="11"/>
        <v>0</v>
      </c>
      <c r="AZ19" s="3">
        <v>0</v>
      </c>
      <c r="BB19" s="109"/>
      <c r="BC19" s="109"/>
      <c r="BD19" s="109"/>
      <c r="BE19" s="109"/>
      <c r="BF19" s="109"/>
      <c r="BG19" s="109">
        <f t="shared" si="14"/>
        <v>0</v>
      </c>
    </row>
    <row r="20" spans="1:81">
      <c r="A20" s="229" t="s">
        <v>15</v>
      </c>
      <c r="B20" s="227" t="s">
        <v>123</v>
      </c>
      <c r="C20" s="109"/>
      <c r="D20" s="109">
        <f t="shared" si="4"/>
        <v>0</v>
      </c>
      <c r="E20" s="109">
        <f t="shared" si="12"/>
        <v>0</v>
      </c>
      <c r="F20" s="109">
        <f t="shared" si="5"/>
        <v>0</v>
      </c>
      <c r="G20" s="109">
        <v>0</v>
      </c>
      <c r="H20" s="109">
        <f>'CK GASTOS CLN MES 1'!L35</f>
        <v>0</v>
      </c>
      <c r="I20" s="109">
        <f>'CK GASTOS CLN MES 2'!L69</f>
        <v>0</v>
      </c>
      <c r="J20" s="109">
        <f>'CK GASTOS CLN MES 3'!L67</f>
        <v>0</v>
      </c>
      <c r="K20" s="109">
        <f t="shared" si="6"/>
        <v>0</v>
      </c>
      <c r="L20" s="109">
        <f t="shared" si="7"/>
        <v>0</v>
      </c>
      <c r="M20" s="109">
        <f>+'Cert.CLN'!L44</f>
        <v>0</v>
      </c>
      <c r="N20" s="109">
        <f t="shared" si="8"/>
        <v>0</v>
      </c>
      <c r="O20" s="753">
        <f t="shared" si="9"/>
        <v>0</v>
      </c>
      <c r="P20" s="753">
        <f t="shared" si="10"/>
        <v>0</v>
      </c>
      <c r="Q20" s="753">
        <f t="shared" si="13"/>
        <v>0</v>
      </c>
      <c r="R20" s="109"/>
      <c r="S20" s="109"/>
      <c r="T20" s="109"/>
      <c r="U20" s="109"/>
      <c r="V20" s="109"/>
      <c r="W20" s="109"/>
      <c r="X20" s="109"/>
      <c r="Y20" s="109"/>
      <c r="Z20" s="109"/>
      <c r="AA20" s="109"/>
      <c r="AB20" s="109"/>
      <c r="AC20" s="109"/>
      <c r="AD20" s="109"/>
      <c r="AE20" s="109"/>
      <c r="AF20" s="109"/>
      <c r="AG20" s="109"/>
      <c r="AH20" s="109"/>
      <c r="AI20" s="109"/>
      <c r="AJ20" s="109"/>
      <c r="AK20" s="109"/>
      <c r="AL20" s="109"/>
      <c r="AM20" s="109"/>
      <c r="AN20" s="109"/>
      <c r="AO20" s="109"/>
      <c r="AP20" s="109"/>
      <c r="AQ20" s="109"/>
      <c r="AR20" s="109"/>
      <c r="AS20" s="109">
        <f t="shared" si="15"/>
        <v>0</v>
      </c>
      <c r="AT20" s="109">
        <v>0</v>
      </c>
      <c r="AU20" s="109">
        <v>0</v>
      </c>
      <c r="AV20" s="109"/>
      <c r="AW20" s="109"/>
      <c r="AX20" s="109"/>
      <c r="AY20" s="109">
        <f t="shared" si="11"/>
        <v>0</v>
      </c>
      <c r="AZ20" s="109">
        <v>0</v>
      </c>
      <c r="BB20" s="109"/>
      <c r="BC20" s="109"/>
      <c r="BD20" s="109"/>
      <c r="BE20" s="109"/>
      <c r="BF20" s="109"/>
      <c r="BG20" s="109">
        <f t="shared" si="14"/>
        <v>0</v>
      </c>
    </row>
    <row r="21" spans="1:81">
      <c r="A21" s="229" t="s">
        <v>16</v>
      </c>
      <c r="B21" s="227" t="s">
        <v>921</v>
      </c>
      <c r="C21" s="109">
        <v>2972151</v>
      </c>
      <c r="D21" s="109">
        <f t="shared" si="4"/>
        <v>0</v>
      </c>
      <c r="E21" s="109">
        <f t="shared" si="12"/>
        <v>-714556</v>
      </c>
      <c r="F21" s="109">
        <f t="shared" si="5"/>
        <v>2257595</v>
      </c>
      <c r="G21" s="109">
        <v>1477902</v>
      </c>
      <c r="H21" s="109">
        <f>'CK GASTOS CLN MES 1'!M35</f>
        <v>387921</v>
      </c>
      <c r="I21" s="109">
        <f>'CK GASTOS CLN MES 2'!M69</f>
        <v>391772</v>
      </c>
      <c r="J21" s="109">
        <f>'CK GASTOS CLN MES 3'!M67</f>
        <v>0</v>
      </c>
      <c r="K21" s="109">
        <f t="shared" si="6"/>
        <v>779693</v>
      </c>
      <c r="L21" s="109">
        <f t="shared" si="7"/>
        <v>2257595</v>
      </c>
      <c r="M21" s="109">
        <f>+'Cert.CLN'!M44</f>
        <v>0</v>
      </c>
      <c r="N21" s="109">
        <f t="shared" si="8"/>
        <v>0</v>
      </c>
      <c r="O21" s="753">
        <f t="shared" si="9"/>
        <v>0</v>
      </c>
      <c r="P21" s="753">
        <f t="shared" si="10"/>
        <v>2257595</v>
      </c>
      <c r="Q21" s="753">
        <f t="shared" si="13"/>
        <v>0</v>
      </c>
      <c r="R21" s="109"/>
      <c r="S21" s="109"/>
      <c r="T21" s="109"/>
      <c r="U21" s="109"/>
      <c r="V21" s="109"/>
      <c r="W21" s="109">
        <v>-714556</v>
      </c>
      <c r="X21" s="109"/>
      <c r="Y21" s="109"/>
      <c r="Z21" s="109"/>
      <c r="AA21" s="109"/>
      <c r="AB21" s="109"/>
      <c r="AC21" s="109"/>
      <c r="AD21" s="109"/>
      <c r="AE21" s="109"/>
      <c r="AF21" s="109"/>
      <c r="AG21" s="109"/>
      <c r="AH21" s="109"/>
      <c r="AI21" s="109"/>
      <c r="AJ21" s="109"/>
      <c r="AK21" s="109"/>
      <c r="AL21" s="109"/>
      <c r="AM21" s="109"/>
      <c r="AN21" s="109"/>
      <c r="AO21" s="109"/>
      <c r="AP21" s="109"/>
      <c r="AQ21" s="109"/>
      <c r="AR21" s="109"/>
      <c r="AS21" s="109">
        <f t="shared" si="15"/>
        <v>-714556</v>
      </c>
      <c r="AT21" s="109">
        <v>0</v>
      </c>
      <c r="AU21" s="109">
        <v>0</v>
      </c>
      <c r="AV21" s="109"/>
      <c r="AW21" s="109"/>
      <c r="AX21" s="109"/>
      <c r="AY21" s="109">
        <f t="shared" si="11"/>
        <v>0</v>
      </c>
      <c r="AZ21" s="109">
        <v>0</v>
      </c>
      <c r="BB21" s="109"/>
      <c r="BC21" s="109"/>
      <c r="BD21" s="109"/>
      <c r="BE21" s="109"/>
      <c r="BF21" s="109"/>
      <c r="BG21" s="109">
        <f t="shared" si="14"/>
        <v>0</v>
      </c>
    </row>
    <row r="22" spans="1:81">
      <c r="A22" s="229" t="s">
        <v>17</v>
      </c>
      <c r="B22" s="227" t="s">
        <v>922</v>
      </c>
      <c r="C22" s="109">
        <v>101198</v>
      </c>
      <c r="D22" s="109">
        <f t="shared" si="4"/>
        <v>0</v>
      </c>
      <c r="E22" s="109">
        <f t="shared" si="12"/>
        <v>0</v>
      </c>
      <c r="F22" s="109">
        <f t="shared" si="5"/>
        <v>101198</v>
      </c>
      <c r="G22" s="109">
        <v>79750</v>
      </c>
      <c r="H22" s="109">
        <f>'CK GASTOS CLN MES 1'!N35</f>
        <v>20968</v>
      </c>
      <c r="I22" s="109">
        <f>'CK GASTOS CLN MES 2'!N69</f>
        <v>480</v>
      </c>
      <c r="J22" s="109">
        <f>'CK GASTOS CLN MES 3'!N67</f>
        <v>0</v>
      </c>
      <c r="K22" s="109">
        <f t="shared" si="6"/>
        <v>21448</v>
      </c>
      <c r="L22" s="109">
        <f t="shared" si="7"/>
        <v>101198</v>
      </c>
      <c r="M22" s="109">
        <f>+'Cert.CLN'!N44</f>
        <v>0</v>
      </c>
      <c r="N22" s="109">
        <f t="shared" si="8"/>
        <v>0</v>
      </c>
      <c r="O22" s="753">
        <f t="shared" si="9"/>
        <v>0</v>
      </c>
      <c r="P22" s="753">
        <f t="shared" si="10"/>
        <v>101198</v>
      </c>
      <c r="Q22" s="753">
        <f t="shared" si="13"/>
        <v>0</v>
      </c>
      <c r="R22" s="109"/>
      <c r="S22" s="109"/>
      <c r="T22" s="109"/>
      <c r="U22" s="109"/>
      <c r="V22" s="109"/>
      <c r="W22" s="109"/>
      <c r="X22" s="109"/>
      <c r="Y22" s="109"/>
      <c r="Z22" s="109"/>
      <c r="AA22" s="109"/>
      <c r="AB22" s="109"/>
      <c r="AC22" s="109"/>
      <c r="AD22" s="109"/>
      <c r="AE22" s="109"/>
      <c r="AF22" s="109"/>
      <c r="AG22" s="109"/>
      <c r="AH22" s="109"/>
      <c r="AI22" s="109"/>
      <c r="AJ22" s="109"/>
      <c r="AK22" s="109"/>
      <c r="AL22" s="109"/>
      <c r="AM22" s="109"/>
      <c r="AN22" s="109"/>
      <c r="AO22" s="109"/>
      <c r="AP22" s="109"/>
      <c r="AQ22" s="109"/>
      <c r="AR22" s="109"/>
      <c r="AS22" s="109">
        <f t="shared" si="15"/>
        <v>0</v>
      </c>
      <c r="AT22" s="109">
        <v>0</v>
      </c>
      <c r="AU22" s="109"/>
      <c r="AV22" s="109"/>
      <c r="AW22" s="109"/>
      <c r="AX22" s="109"/>
      <c r="AY22" s="109">
        <f t="shared" si="11"/>
        <v>0</v>
      </c>
      <c r="AZ22" s="109"/>
      <c r="BB22" s="109"/>
      <c r="BC22" s="109"/>
      <c r="BD22" s="109"/>
      <c r="BE22" s="109"/>
      <c r="BF22" s="109"/>
      <c r="BG22" s="109">
        <f t="shared" si="14"/>
        <v>0</v>
      </c>
    </row>
    <row r="23" spans="1:81">
      <c r="A23" s="229" t="s">
        <v>18</v>
      </c>
      <c r="B23" s="227" t="s">
        <v>923</v>
      </c>
      <c r="C23" s="109">
        <v>1096979</v>
      </c>
      <c r="D23" s="109">
        <f t="shared" si="4"/>
        <v>0</v>
      </c>
      <c r="E23" s="109">
        <f t="shared" si="12"/>
        <v>0</v>
      </c>
      <c r="F23" s="109">
        <f t="shared" si="5"/>
        <v>1096979</v>
      </c>
      <c r="G23" s="109">
        <v>864814</v>
      </c>
      <c r="H23" s="109">
        <f>'CK GASTOS CLN MES 1'!O35</f>
        <v>227301</v>
      </c>
      <c r="I23" s="109">
        <f>'CK GASTOS CLN MES 2'!O69</f>
        <v>4864</v>
      </c>
      <c r="J23" s="109">
        <f>'CK GASTOS CLN MES 3'!O67</f>
        <v>0</v>
      </c>
      <c r="K23" s="109">
        <f t="shared" si="6"/>
        <v>232165</v>
      </c>
      <c r="L23" s="109">
        <f t="shared" si="7"/>
        <v>1096979</v>
      </c>
      <c r="M23" s="109">
        <f>+'Cert.CLN'!O44</f>
        <v>0</v>
      </c>
      <c r="N23" s="109">
        <f t="shared" si="8"/>
        <v>0</v>
      </c>
      <c r="O23" s="753">
        <f t="shared" si="9"/>
        <v>0</v>
      </c>
      <c r="P23" s="753">
        <f t="shared" si="10"/>
        <v>1096979</v>
      </c>
      <c r="Q23" s="753">
        <f t="shared" si="13"/>
        <v>0</v>
      </c>
      <c r="R23" s="109"/>
      <c r="S23" s="109"/>
      <c r="T23" s="109"/>
      <c r="U23" s="109"/>
      <c r="V23" s="109"/>
      <c r="W23" s="109"/>
      <c r="X23" s="109"/>
      <c r="Y23" s="109"/>
      <c r="Z23" s="109"/>
      <c r="AA23" s="109"/>
      <c r="AB23" s="109"/>
      <c r="AC23" s="109"/>
      <c r="AD23" s="109"/>
      <c r="AE23" s="109"/>
      <c r="AF23" s="109"/>
      <c r="AG23" s="109"/>
      <c r="AH23" s="109"/>
      <c r="AI23" s="109"/>
      <c r="AJ23" s="109"/>
      <c r="AK23" s="109"/>
      <c r="AL23" s="109"/>
      <c r="AM23" s="109"/>
      <c r="AN23" s="109"/>
      <c r="AO23" s="109"/>
      <c r="AP23" s="109"/>
      <c r="AQ23" s="109"/>
      <c r="AR23" s="109"/>
      <c r="AS23" s="109">
        <f t="shared" si="15"/>
        <v>0</v>
      </c>
      <c r="AT23" s="109">
        <v>0</v>
      </c>
      <c r="AU23" s="109"/>
      <c r="AV23" s="109"/>
      <c r="AW23" s="109"/>
      <c r="AX23" s="109"/>
      <c r="AY23" s="109">
        <f t="shared" si="11"/>
        <v>0</v>
      </c>
      <c r="AZ23" s="109"/>
      <c r="BB23" s="109"/>
      <c r="BC23" s="109"/>
      <c r="BD23" s="109"/>
      <c r="BE23" s="109"/>
      <c r="BF23" s="109"/>
      <c r="BG23" s="109">
        <f t="shared" si="14"/>
        <v>0</v>
      </c>
    </row>
    <row r="24" spans="1:81" s="1" customFormat="1">
      <c r="A24" s="229" t="s">
        <v>19</v>
      </c>
      <c r="B24" s="227" t="s">
        <v>924</v>
      </c>
      <c r="C24" s="109">
        <v>607184</v>
      </c>
      <c r="D24" s="109">
        <f t="shared" si="4"/>
        <v>0</v>
      </c>
      <c r="E24" s="109">
        <f t="shared" si="12"/>
        <v>0</v>
      </c>
      <c r="F24" s="109">
        <f t="shared" si="5"/>
        <v>607184</v>
      </c>
      <c r="G24" s="109">
        <v>478506</v>
      </c>
      <c r="H24" s="109">
        <f>'CK GASTOS CLN MES 1'!P35</f>
        <v>125812</v>
      </c>
      <c r="I24" s="109">
        <f>'CK GASTOS CLN MES 2'!P69</f>
        <v>2866</v>
      </c>
      <c r="J24" s="109">
        <f>'CK GASTOS CLN MES 3'!P67</f>
        <v>0</v>
      </c>
      <c r="K24" s="109">
        <f t="shared" si="6"/>
        <v>128678</v>
      </c>
      <c r="L24" s="109">
        <f t="shared" si="7"/>
        <v>607184</v>
      </c>
      <c r="M24" s="109">
        <f>+'Cert.CLN'!P44</f>
        <v>0</v>
      </c>
      <c r="N24" s="109">
        <f t="shared" si="8"/>
        <v>0</v>
      </c>
      <c r="O24" s="753">
        <f t="shared" si="9"/>
        <v>0</v>
      </c>
      <c r="P24" s="753">
        <f t="shared" si="10"/>
        <v>607184</v>
      </c>
      <c r="Q24" s="753">
        <f t="shared" si="13"/>
        <v>0</v>
      </c>
      <c r="R24" s="109"/>
      <c r="S24" s="109"/>
      <c r="T24" s="109"/>
      <c r="U24" s="109"/>
      <c r="V24" s="109"/>
      <c r="W24" s="109"/>
      <c r="X24" s="109"/>
      <c r="Y24" s="109"/>
      <c r="Z24" s="109"/>
      <c r="AA24" s="109"/>
      <c r="AB24" s="109"/>
      <c r="AC24" s="109"/>
      <c r="AD24" s="109"/>
      <c r="AE24" s="109"/>
      <c r="AF24" s="109"/>
      <c r="AG24" s="109"/>
      <c r="AH24" s="109"/>
      <c r="AI24" s="109"/>
      <c r="AJ24" s="109"/>
      <c r="AK24" s="109"/>
      <c r="AL24" s="109"/>
      <c r="AM24" s="109"/>
      <c r="AN24" s="109"/>
      <c r="AO24" s="109"/>
      <c r="AP24" s="109"/>
      <c r="AQ24" s="109"/>
      <c r="AR24" s="109"/>
      <c r="AS24" s="109">
        <f t="shared" si="15"/>
        <v>0</v>
      </c>
      <c r="AT24" s="109">
        <v>0</v>
      </c>
      <c r="AU24" s="109"/>
      <c r="AV24" s="109"/>
      <c r="AW24" s="109"/>
      <c r="AX24" s="109"/>
      <c r="AY24" s="109">
        <f t="shared" si="11"/>
        <v>0</v>
      </c>
      <c r="AZ24" s="109"/>
      <c r="BA24" s="109"/>
      <c r="BB24" s="109"/>
      <c r="BC24" s="109"/>
      <c r="BD24" s="109"/>
      <c r="BE24" s="109"/>
      <c r="BF24" s="109"/>
      <c r="BG24" s="109">
        <f t="shared" si="14"/>
        <v>0</v>
      </c>
      <c r="BH24" s="227"/>
      <c r="BI24" s="227"/>
      <c r="BJ24" s="227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</row>
    <row r="25" spans="1:81">
      <c r="A25" s="229" t="s">
        <v>20</v>
      </c>
      <c r="B25" s="227" t="s">
        <v>925</v>
      </c>
      <c r="C25" s="109">
        <v>303592</v>
      </c>
      <c r="D25" s="109">
        <f t="shared" si="4"/>
        <v>0</v>
      </c>
      <c r="E25" s="109">
        <f t="shared" si="12"/>
        <v>0</v>
      </c>
      <c r="F25" s="109">
        <f t="shared" si="5"/>
        <v>303592</v>
      </c>
      <c r="G25" s="109">
        <v>239254</v>
      </c>
      <c r="H25" s="109">
        <f>'CK GASTOS CLN MES 1'!Q35</f>
        <v>62906</v>
      </c>
      <c r="I25" s="109">
        <f>'CK GASTOS CLN MES 2'!Q69</f>
        <v>1432</v>
      </c>
      <c r="J25" s="109">
        <f>'CK GASTOS CLN MES 3'!Q67</f>
        <v>0</v>
      </c>
      <c r="K25" s="109">
        <f t="shared" si="6"/>
        <v>64338</v>
      </c>
      <c r="L25" s="109">
        <f t="shared" si="7"/>
        <v>303592</v>
      </c>
      <c r="M25" s="109">
        <f>+'Cert.CLN'!Q44</f>
        <v>0</v>
      </c>
      <c r="N25" s="109">
        <f t="shared" si="8"/>
        <v>0</v>
      </c>
      <c r="O25" s="753">
        <f t="shared" si="9"/>
        <v>0</v>
      </c>
      <c r="P25" s="753">
        <f t="shared" si="10"/>
        <v>303592</v>
      </c>
      <c r="Q25" s="753">
        <f t="shared" si="13"/>
        <v>0</v>
      </c>
      <c r="R25" s="109"/>
      <c r="S25" s="109"/>
      <c r="T25" s="109"/>
      <c r="U25" s="109"/>
      <c r="V25" s="109"/>
      <c r="W25" s="109"/>
      <c r="X25" s="109"/>
      <c r="Y25" s="109"/>
      <c r="Z25" s="109"/>
      <c r="AA25" s="109"/>
      <c r="AB25" s="109"/>
      <c r="AC25" s="109"/>
      <c r="AD25" s="109"/>
      <c r="AE25" s="109"/>
      <c r="AF25" s="109"/>
      <c r="AG25" s="109"/>
      <c r="AH25" s="109"/>
      <c r="AI25" s="109"/>
      <c r="AJ25" s="109"/>
      <c r="AK25" s="109"/>
      <c r="AL25" s="109"/>
      <c r="AM25" s="109"/>
      <c r="AN25" s="109"/>
      <c r="AO25" s="109"/>
      <c r="AP25" s="109"/>
      <c r="AQ25" s="109"/>
      <c r="AR25" s="109"/>
      <c r="AS25" s="109">
        <f t="shared" si="15"/>
        <v>0</v>
      </c>
      <c r="AT25" s="109">
        <v>0</v>
      </c>
      <c r="AU25" s="109"/>
      <c r="AV25" s="109"/>
      <c r="AW25" s="109"/>
      <c r="AX25" s="109"/>
      <c r="AY25" s="109">
        <f t="shared" si="11"/>
        <v>0</v>
      </c>
      <c r="AZ25" s="109"/>
      <c r="BB25" s="109"/>
      <c r="BC25" s="109"/>
      <c r="BD25" s="109"/>
      <c r="BE25" s="109"/>
      <c r="BF25" s="109"/>
      <c r="BG25" s="109">
        <f>SUM(AZ25:BF25)</f>
        <v>0</v>
      </c>
    </row>
    <row r="26" spans="1:81">
      <c r="A26" s="229" t="s">
        <v>21</v>
      </c>
      <c r="B26" s="227" t="s">
        <v>926</v>
      </c>
      <c r="C26" s="109">
        <v>500000</v>
      </c>
      <c r="D26" s="109">
        <f>+BG26</f>
        <v>0</v>
      </c>
      <c r="E26" s="109">
        <f>+AS26+AY26</f>
        <v>0</v>
      </c>
      <c r="F26" s="109">
        <f>+C26+D26+E26</f>
        <v>500000</v>
      </c>
      <c r="G26" s="109">
        <v>258178.74999999997</v>
      </c>
      <c r="H26" s="109">
        <f>+'CK GASTOS CLN MES 1'!R35</f>
        <v>24141.200000000001</v>
      </c>
      <c r="I26" s="109">
        <f>+'CK GASTOS CLN MES 2'!R69</f>
        <v>99841.4</v>
      </c>
      <c r="J26" s="109">
        <f>+'CK GASTOS CLN MES 3'!R67</f>
        <v>25475.7</v>
      </c>
      <c r="K26" s="109">
        <f>SUM(H26:J26)</f>
        <v>149458.29999999999</v>
      </c>
      <c r="L26" s="109">
        <f>+K26+G26</f>
        <v>407637.04999999993</v>
      </c>
      <c r="M26" s="109">
        <v>0</v>
      </c>
      <c r="N26" s="109">
        <f>IF(M26&gt;0,(L26-M26),0)</f>
        <v>0</v>
      </c>
      <c r="O26" s="753">
        <f>F26-L26</f>
        <v>92362.95000000007</v>
      </c>
      <c r="P26" s="753">
        <f>+F26-M26</f>
        <v>500000</v>
      </c>
      <c r="Q26" s="753">
        <f>IF(N26&gt;0,(F26-L26-N26),(F26-L26+N26))</f>
        <v>92362.95000000007</v>
      </c>
      <c r="R26" s="109"/>
      <c r="S26" s="109"/>
      <c r="T26" s="109"/>
      <c r="U26" s="109"/>
      <c r="V26" s="109"/>
      <c r="W26" s="109"/>
      <c r="X26" s="109"/>
      <c r="Y26" s="109"/>
      <c r="Z26" s="109"/>
      <c r="AA26" s="109"/>
      <c r="AB26" s="109"/>
      <c r="AC26" s="109"/>
      <c r="AD26" s="109"/>
      <c r="AE26" s="109"/>
      <c r="AF26" s="109"/>
      <c r="AG26" s="109"/>
      <c r="AH26" s="109"/>
      <c r="AI26" s="109"/>
      <c r="AJ26" s="109"/>
      <c r="AK26" s="109"/>
      <c r="AL26" s="109"/>
      <c r="AM26" s="109"/>
      <c r="AN26" s="109"/>
      <c r="AO26" s="109"/>
      <c r="AP26" s="109"/>
      <c r="AQ26" s="109"/>
      <c r="AR26" s="109"/>
      <c r="AS26" s="109"/>
      <c r="AT26" s="109">
        <v>0</v>
      </c>
      <c r="AU26" s="109"/>
      <c r="AV26" s="109"/>
      <c r="AW26" s="109"/>
      <c r="AX26" s="109"/>
      <c r="AY26" s="109"/>
      <c r="AZ26" s="109"/>
      <c r="BB26" s="109"/>
      <c r="BC26" s="109"/>
      <c r="BD26" s="109"/>
      <c r="BE26" s="109"/>
      <c r="BF26" s="109"/>
      <c r="BG26" s="109"/>
    </row>
    <row r="27" spans="1:81">
      <c r="A27" s="229"/>
      <c r="C27" s="109"/>
      <c r="D27" s="3"/>
      <c r="E27" s="3"/>
      <c r="F27" s="109"/>
      <c r="G27" s="109"/>
      <c r="H27" s="109"/>
      <c r="J27" s="109"/>
      <c r="M27" s="109"/>
      <c r="N27" s="109"/>
      <c r="O27" s="109"/>
      <c r="P27" s="805"/>
      <c r="Q27" s="109"/>
      <c r="R27" s="109"/>
      <c r="S27" s="109"/>
      <c r="T27" s="109"/>
      <c r="U27" s="109"/>
      <c r="V27" s="109"/>
      <c r="W27" s="109"/>
      <c r="X27" s="109"/>
      <c r="Y27" s="109"/>
      <c r="Z27" s="109"/>
      <c r="AA27" s="109"/>
      <c r="AB27" s="109"/>
      <c r="AC27" s="109"/>
      <c r="AD27" s="109"/>
      <c r="AE27" s="109"/>
      <c r="AF27" s="109"/>
      <c r="AG27" s="109"/>
      <c r="AH27" s="109"/>
      <c r="AI27" s="109"/>
      <c r="AJ27" s="109"/>
      <c r="AK27" s="109"/>
      <c r="AL27" s="109"/>
      <c r="AM27" s="109"/>
      <c r="AN27" s="109"/>
      <c r="AO27" s="109"/>
      <c r="AP27" s="109"/>
      <c r="AQ27" s="109"/>
      <c r="AR27" s="109"/>
      <c r="AS27" s="109"/>
      <c r="AT27" s="109">
        <v>0</v>
      </c>
      <c r="AU27" s="109"/>
      <c r="AV27" s="109"/>
      <c r="AW27" s="109"/>
      <c r="AX27" s="109"/>
      <c r="AY27" s="109"/>
      <c r="AZ27" s="109"/>
      <c r="BB27" s="109"/>
      <c r="BC27" s="109"/>
      <c r="BD27" s="109"/>
      <c r="BE27" s="109"/>
      <c r="BF27" s="109"/>
      <c r="BG27" s="3"/>
    </row>
    <row r="28" spans="1:81">
      <c r="A28" s="774" t="s">
        <v>927</v>
      </c>
      <c r="B28" s="207" t="s">
        <v>928</v>
      </c>
      <c r="C28" s="771">
        <f>SUM(C30:C69)</f>
        <v>40112500</v>
      </c>
      <c r="D28" s="771">
        <f>SUM(D30:D69)</f>
        <v>0</v>
      </c>
      <c r="E28" s="771">
        <f>SUM(E30:E69)</f>
        <v>2000000</v>
      </c>
      <c r="F28" s="771">
        <f>SUM(F30:F69)</f>
        <v>42112500</v>
      </c>
      <c r="G28" s="771">
        <v>37014061.050000004</v>
      </c>
      <c r="H28" s="771">
        <f>SUM(H29:H68)</f>
        <v>953206.36</v>
      </c>
      <c r="I28" s="771">
        <f>SUM(I29:I68)</f>
        <v>1762265.1800000002</v>
      </c>
      <c r="J28" s="771">
        <f>SUM(J29:J68)</f>
        <v>563331.57999999996</v>
      </c>
      <c r="K28" s="771">
        <f>SUM(K29:K68)</f>
        <v>3278803.12</v>
      </c>
      <c r="L28" s="771">
        <f>SUM(L29:L68)</f>
        <v>40292864.170000002</v>
      </c>
      <c r="M28" s="771">
        <f t="shared" ref="M28:BG28" si="16">SUM(M30:M69)</f>
        <v>40153427.890000001</v>
      </c>
      <c r="N28" s="771">
        <f t="shared" si="16"/>
        <v>-753962.94999999786</v>
      </c>
      <c r="O28" s="771">
        <f t="shared" si="16"/>
        <v>1819635.8299999975</v>
      </c>
      <c r="P28" s="771">
        <f t="shared" si="16"/>
        <v>1959072.1099999994</v>
      </c>
      <c r="Q28" s="794">
        <f t="shared" si="16"/>
        <v>1065672.8799999994</v>
      </c>
      <c r="R28" s="771">
        <f>SUM(R30:R69)</f>
        <v>0</v>
      </c>
      <c r="S28" s="771">
        <f t="shared" si="16"/>
        <v>0</v>
      </c>
      <c r="T28" s="771">
        <f>SUM(T30:T69)</f>
        <v>0</v>
      </c>
      <c r="U28" s="771">
        <f t="shared" si="16"/>
        <v>2000000</v>
      </c>
      <c r="V28" s="771">
        <f t="shared" si="16"/>
        <v>0</v>
      </c>
      <c r="W28" s="771">
        <f>SUM(W30:W69)</f>
        <v>0</v>
      </c>
      <c r="X28" s="771">
        <f t="shared" si="16"/>
        <v>0</v>
      </c>
      <c r="Y28" s="771">
        <f t="shared" si="16"/>
        <v>0</v>
      </c>
      <c r="Z28" s="771">
        <f t="shared" si="16"/>
        <v>0</v>
      </c>
      <c r="AA28" s="771">
        <f t="shared" ref="AA28:AF28" si="17">SUM(AA30:AA69)</f>
        <v>0</v>
      </c>
      <c r="AB28" s="771">
        <f t="shared" si="17"/>
        <v>0</v>
      </c>
      <c r="AC28" s="771">
        <f t="shared" si="17"/>
        <v>0</v>
      </c>
      <c r="AD28" s="771">
        <f t="shared" si="17"/>
        <v>0</v>
      </c>
      <c r="AE28" s="771">
        <f t="shared" si="17"/>
        <v>0</v>
      </c>
      <c r="AF28" s="771">
        <f t="shared" si="17"/>
        <v>0</v>
      </c>
      <c r="AG28" s="771">
        <f t="shared" si="16"/>
        <v>0</v>
      </c>
      <c r="AH28" s="771">
        <f t="shared" si="16"/>
        <v>0</v>
      </c>
      <c r="AI28" s="771">
        <f t="shared" si="16"/>
        <v>0</v>
      </c>
      <c r="AJ28" s="771">
        <f t="shared" si="16"/>
        <v>0</v>
      </c>
      <c r="AK28" s="771">
        <f t="shared" si="16"/>
        <v>0</v>
      </c>
      <c r="AL28" s="771">
        <f t="shared" si="16"/>
        <v>0</v>
      </c>
      <c r="AM28" s="771">
        <f t="shared" si="16"/>
        <v>0</v>
      </c>
      <c r="AN28" s="771">
        <f t="shared" si="16"/>
        <v>0</v>
      </c>
      <c r="AO28" s="771">
        <f t="shared" si="16"/>
        <v>0</v>
      </c>
      <c r="AP28" s="771">
        <f t="shared" si="16"/>
        <v>0</v>
      </c>
      <c r="AQ28" s="771">
        <f t="shared" si="16"/>
        <v>0</v>
      </c>
      <c r="AR28" s="771">
        <f t="shared" si="16"/>
        <v>0</v>
      </c>
      <c r="AS28" s="771">
        <f t="shared" si="16"/>
        <v>2000000</v>
      </c>
      <c r="AT28" s="109">
        <v>0</v>
      </c>
      <c r="AU28" s="771">
        <f t="shared" si="16"/>
        <v>0</v>
      </c>
      <c r="AV28" s="771">
        <f t="shared" si="16"/>
        <v>0</v>
      </c>
      <c r="AW28" s="771">
        <f t="shared" si="16"/>
        <v>0</v>
      </c>
      <c r="AX28" s="771">
        <f t="shared" si="16"/>
        <v>0</v>
      </c>
      <c r="AY28" s="771">
        <f t="shared" si="16"/>
        <v>0</v>
      </c>
      <c r="AZ28" s="771">
        <f t="shared" si="16"/>
        <v>0</v>
      </c>
      <c r="BA28" s="771">
        <f t="shared" si="16"/>
        <v>0</v>
      </c>
      <c r="BB28" s="771">
        <f t="shared" si="16"/>
        <v>0</v>
      </c>
      <c r="BC28" s="771">
        <f t="shared" si="16"/>
        <v>0</v>
      </c>
      <c r="BD28" s="771">
        <f t="shared" si="16"/>
        <v>0</v>
      </c>
      <c r="BE28" s="771">
        <f t="shared" si="16"/>
        <v>0</v>
      </c>
      <c r="BF28" s="771">
        <f t="shared" si="16"/>
        <v>0</v>
      </c>
      <c r="BG28" s="771">
        <f t="shared" si="16"/>
        <v>0</v>
      </c>
    </row>
    <row r="29" spans="1:81">
      <c r="A29" s="229"/>
      <c r="C29" s="109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109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109">
        <v>0</v>
      </c>
      <c r="AU29" s="3"/>
      <c r="AV29" s="3"/>
      <c r="AW29" s="3"/>
      <c r="AX29" s="3"/>
      <c r="AY29" s="3"/>
      <c r="AZ29" s="3"/>
      <c r="BA29" s="3"/>
      <c r="BB29" s="109"/>
      <c r="BC29" s="3"/>
      <c r="BD29" s="3"/>
      <c r="BE29" s="3"/>
      <c r="BF29" s="3"/>
      <c r="BG29" s="3"/>
      <c r="BH29" s="3"/>
      <c r="BI29" s="3"/>
      <c r="BJ29" s="3"/>
    </row>
    <row r="30" spans="1:81">
      <c r="A30" s="229" t="s">
        <v>22</v>
      </c>
      <c r="B30" s="227" t="s">
        <v>929</v>
      </c>
      <c r="C30" s="109"/>
      <c r="D30" s="109">
        <f t="shared" ref="D30:D69" si="18">+BG30</f>
        <v>0</v>
      </c>
      <c r="E30" s="109">
        <f t="shared" ref="E30:E69" si="19">+AS30+AY30</f>
        <v>0</v>
      </c>
      <c r="F30" s="109">
        <f t="shared" ref="F30:F69" si="20">+C30+D30+E30</f>
        <v>0</v>
      </c>
      <c r="G30" s="109">
        <v>0</v>
      </c>
      <c r="H30" s="109">
        <f>'CK GASTOS CLN MES 1'!S$35</f>
        <v>0</v>
      </c>
      <c r="I30" s="109">
        <f>'CK GASTOS CLN MES 2'!S$69</f>
        <v>0</v>
      </c>
      <c r="J30" s="109">
        <f>'CK GASTOS CLN MES 3'!S$67</f>
        <v>0</v>
      </c>
      <c r="K30" s="109">
        <f>SUM(H30:J30)</f>
        <v>0</v>
      </c>
      <c r="L30" s="109">
        <f t="shared" ref="L30:L69" si="21">+K30+G30</f>
        <v>0</v>
      </c>
      <c r="M30" s="109">
        <f>+'Cert.CLN'!R44</f>
        <v>0</v>
      </c>
      <c r="N30" s="109">
        <f t="shared" ref="N30:N69" si="22">IF(M30&gt;0,(L30-M30),0)</f>
        <v>0</v>
      </c>
      <c r="O30" s="753">
        <f t="shared" ref="O30:O69" si="23">F30-L30</f>
        <v>0</v>
      </c>
      <c r="P30" s="753">
        <f t="shared" ref="P30:P69" si="24">+F30-M30</f>
        <v>0</v>
      </c>
      <c r="Q30" s="753">
        <f t="shared" ref="Q30:Q69" si="25">IF(N30&gt;0,(F30-L30-N30),(F30-L30+N30))</f>
        <v>0</v>
      </c>
      <c r="R30" s="109"/>
      <c r="S30" s="109"/>
      <c r="T30" s="109"/>
      <c r="U30" s="109"/>
      <c r="V30" s="109"/>
      <c r="W30" s="109"/>
      <c r="X30" s="109"/>
      <c r="Y30" s="109"/>
      <c r="Z30" s="109"/>
      <c r="AA30" s="109"/>
      <c r="AB30" s="109"/>
      <c r="AC30" s="109"/>
      <c r="AD30" s="109"/>
      <c r="AE30" s="109"/>
      <c r="AF30" s="109"/>
      <c r="AG30" s="109"/>
      <c r="AH30" s="109"/>
      <c r="AI30" s="109"/>
      <c r="AJ30" s="109"/>
      <c r="AK30" s="109"/>
      <c r="AL30" s="109"/>
      <c r="AM30" s="109"/>
      <c r="AN30" s="109"/>
      <c r="AO30" s="109"/>
      <c r="AP30" s="109"/>
      <c r="AQ30" s="109"/>
      <c r="AR30" s="109"/>
      <c r="AS30" s="109">
        <f t="shared" ref="AS30:AS69" si="26">SUM(R30:AR30)</f>
        <v>0</v>
      </c>
      <c r="AT30" s="109">
        <v>0</v>
      </c>
      <c r="AU30" s="109"/>
      <c r="AV30" s="109"/>
      <c r="AW30" s="109"/>
      <c r="AX30" s="109"/>
      <c r="AY30" s="109">
        <f t="shared" ref="AY30:AY69" si="27">+AT30+AU30+AV30+AW30+AX30</f>
        <v>0</v>
      </c>
      <c r="AZ30" s="109"/>
      <c r="BB30" s="109"/>
      <c r="BC30" s="109"/>
      <c r="BD30" s="109"/>
      <c r="BE30" s="109"/>
      <c r="BF30" s="109"/>
      <c r="BG30" s="109">
        <f t="shared" ref="BG30:BG49" si="28">SUM(AZ30:BD30)</f>
        <v>0</v>
      </c>
    </row>
    <row r="31" spans="1:81">
      <c r="A31" s="229" t="s">
        <v>23</v>
      </c>
      <c r="B31" s="227" t="s">
        <v>930</v>
      </c>
      <c r="C31" s="109"/>
      <c r="D31" s="109">
        <f t="shared" si="18"/>
        <v>0</v>
      </c>
      <c r="E31" s="109">
        <f t="shared" si="19"/>
        <v>0</v>
      </c>
      <c r="F31" s="109">
        <f t="shared" si="20"/>
        <v>0</v>
      </c>
      <c r="G31" s="109">
        <v>0</v>
      </c>
      <c r="H31" s="109">
        <f>'CK GASTOS CLN MES 1'!T$35</f>
        <v>0</v>
      </c>
      <c r="I31" s="109">
        <f>'CK GASTOS CLN MES 2'!T$69</f>
        <v>0</v>
      </c>
      <c r="J31" s="109">
        <f>'CK GASTOS CLN MES 3'!T$67</f>
        <v>0</v>
      </c>
      <c r="K31" s="109">
        <f t="shared" ref="K31:K69" si="29">SUM(H31:J31)</f>
        <v>0</v>
      </c>
      <c r="L31" s="109">
        <f t="shared" si="21"/>
        <v>0</v>
      </c>
      <c r="M31" s="109">
        <f>+'Cert.CLN'!S44</f>
        <v>0</v>
      </c>
      <c r="N31" s="109">
        <f t="shared" si="22"/>
        <v>0</v>
      </c>
      <c r="O31" s="753">
        <f t="shared" si="23"/>
        <v>0</v>
      </c>
      <c r="P31" s="753">
        <f t="shared" si="24"/>
        <v>0</v>
      </c>
      <c r="Q31" s="753">
        <f t="shared" si="25"/>
        <v>0</v>
      </c>
      <c r="R31" s="109"/>
      <c r="S31" s="109"/>
      <c r="T31" s="109"/>
      <c r="U31" s="109"/>
      <c r="V31" s="109"/>
      <c r="W31" s="109"/>
      <c r="X31" s="109"/>
      <c r="Y31" s="109"/>
      <c r="Z31" s="109"/>
      <c r="AA31" s="109"/>
      <c r="AB31" s="109"/>
      <c r="AC31" s="109"/>
      <c r="AD31" s="109"/>
      <c r="AE31" s="109"/>
      <c r="AF31" s="109"/>
      <c r="AG31" s="109"/>
      <c r="AH31" s="109"/>
      <c r="AI31" s="109"/>
      <c r="AJ31" s="109"/>
      <c r="AK31" s="109"/>
      <c r="AL31" s="109"/>
      <c r="AM31" s="109"/>
      <c r="AN31" s="109"/>
      <c r="AO31" s="109"/>
      <c r="AP31" s="109"/>
      <c r="AQ31" s="109"/>
      <c r="AR31" s="109"/>
      <c r="AS31" s="109">
        <f t="shared" si="26"/>
        <v>0</v>
      </c>
      <c r="AT31" s="109">
        <v>0</v>
      </c>
      <c r="AU31" s="109"/>
      <c r="AV31" s="109"/>
      <c r="AW31" s="109"/>
      <c r="AX31" s="109"/>
      <c r="AY31" s="109">
        <f t="shared" si="27"/>
        <v>0</v>
      </c>
      <c r="AZ31" s="109"/>
      <c r="BB31" s="109"/>
      <c r="BC31" s="109"/>
      <c r="BD31" s="109"/>
      <c r="BE31" s="109"/>
      <c r="BF31" s="109"/>
      <c r="BG31" s="109">
        <f t="shared" si="28"/>
        <v>0</v>
      </c>
    </row>
    <row r="32" spans="1:81">
      <c r="A32" s="229" t="s">
        <v>24</v>
      </c>
      <c r="B32" s="227" t="s">
        <v>931</v>
      </c>
      <c r="C32" s="109"/>
      <c r="D32" s="109">
        <f t="shared" si="18"/>
        <v>0</v>
      </c>
      <c r="E32" s="109">
        <f t="shared" si="19"/>
        <v>0</v>
      </c>
      <c r="F32" s="109">
        <f t="shared" si="20"/>
        <v>0</v>
      </c>
      <c r="G32" s="109">
        <v>0</v>
      </c>
      <c r="H32" s="157"/>
      <c r="I32" s="109"/>
      <c r="J32" s="109"/>
      <c r="K32" s="109">
        <f t="shared" si="29"/>
        <v>0</v>
      </c>
      <c r="L32" s="109">
        <f t="shared" si="21"/>
        <v>0</v>
      </c>
      <c r="M32" s="109">
        <f>+'Cert.CLN'!T44</f>
        <v>0</v>
      </c>
      <c r="N32" s="109">
        <f t="shared" si="22"/>
        <v>0</v>
      </c>
      <c r="O32" s="753">
        <f t="shared" si="23"/>
        <v>0</v>
      </c>
      <c r="P32" s="753">
        <f t="shared" si="24"/>
        <v>0</v>
      </c>
      <c r="Q32" s="753">
        <f t="shared" si="25"/>
        <v>0</v>
      </c>
      <c r="R32" s="109"/>
      <c r="S32" s="109"/>
      <c r="T32" s="109"/>
      <c r="U32" s="109"/>
      <c r="V32" s="109"/>
      <c r="W32" s="109"/>
      <c r="X32" s="109"/>
      <c r="Y32" s="109"/>
      <c r="Z32" s="109"/>
      <c r="AA32" s="109"/>
      <c r="AB32" s="109"/>
      <c r="AC32" s="109"/>
      <c r="AD32" s="109"/>
      <c r="AE32" s="109"/>
      <c r="AF32" s="109"/>
      <c r="AG32" s="109"/>
      <c r="AH32" s="109"/>
      <c r="AI32" s="109"/>
      <c r="AJ32" s="109"/>
      <c r="AK32" s="109"/>
      <c r="AL32" s="109"/>
      <c r="AM32" s="109"/>
      <c r="AN32" s="109"/>
      <c r="AO32" s="109"/>
      <c r="AP32" s="109"/>
      <c r="AQ32" s="109"/>
      <c r="AR32" s="109"/>
      <c r="AS32" s="109">
        <f t="shared" si="26"/>
        <v>0</v>
      </c>
      <c r="AT32" s="109">
        <v>0</v>
      </c>
      <c r="AU32" s="109"/>
      <c r="AV32" s="109"/>
      <c r="AW32" s="109"/>
      <c r="AX32" s="109"/>
      <c r="AY32" s="109"/>
      <c r="AZ32" s="109"/>
      <c r="BB32" s="109"/>
      <c r="BC32" s="109"/>
      <c r="BD32" s="109"/>
      <c r="BE32" s="109"/>
      <c r="BF32" s="109"/>
      <c r="BG32" s="109"/>
    </row>
    <row r="33" spans="1:59">
      <c r="A33" s="229" t="s">
        <v>25</v>
      </c>
      <c r="B33" s="227" t="s">
        <v>932</v>
      </c>
      <c r="C33" s="109"/>
      <c r="D33" s="109">
        <f t="shared" si="18"/>
        <v>0</v>
      </c>
      <c r="E33" s="109">
        <f t="shared" si="19"/>
        <v>0</v>
      </c>
      <c r="F33" s="109">
        <f t="shared" si="20"/>
        <v>0</v>
      </c>
      <c r="G33" s="109">
        <v>0</v>
      </c>
      <c r="H33" s="157">
        <f>'CK GASTOS CLN MES 1'!U$35</f>
        <v>0</v>
      </c>
      <c r="I33" s="109">
        <f>'CK GASTOS CLN MES 2'!U$69</f>
        <v>0</v>
      </c>
      <c r="J33" s="109">
        <f>'CK GASTOS CLN MES 3'!U$67</f>
        <v>0</v>
      </c>
      <c r="K33" s="109">
        <f t="shared" si="29"/>
        <v>0</v>
      </c>
      <c r="L33" s="109">
        <f t="shared" si="21"/>
        <v>0</v>
      </c>
      <c r="M33" s="109">
        <f>+'Cert.CLN'!U44</f>
        <v>0</v>
      </c>
      <c r="N33" s="109">
        <f t="shared" si="22"/>
        <v>0</v>
      </c>
      <c r="O33" s="753">
        <f t="shared" si="23"/>
        <v>0</v>
      </c>
      <c r="P33" s="753">
        <f t="shared" si="24"/>
        <v>0</v>
      </c>
      <c r="Q33" s="753">
        <f t="shared" si="25"/>
        <v>0</v>
      </c>
      <c r="R33" s="109"/>
      <c r="S33" s="109"/>
      <c r="T33" s="109"/>
      <c r="U33" s="109"/>
      <c r="V33" s="109"/>
      <c r="W33" s="109"/>
      <c r="X33" s="109"/>
      <c r="Y33" s="109"/>
      <c r="Z33" s="109"/>
      <c r="AA33" s="109"/>
      <c r="AB33" s="109"/>
      <c r="AC33" s="109"/>
      <c r="AD33" s="109"/>
      <c r="AE33" s="109"/>
      <c r="AF33" s="109"/>
      <c r="AG33" s="109"/>
      <c r="AH33" s="109"/>
      <c r="AI33" s="109"/>
      <c r="AJ33" s="109"/>
      <c r="AK33" s="109"/>
      <c r="AL33" s="109"/>
      <c r="AM33" s="109"/>
      <c r="AN33" s="109"/>
      <c r="AO33" s="109"/>
      <c r="AP33" s="109"/>
      <c r="AQ33" s="109"/>
      <c r="AR33" s="109"/>
      <c r="AS33" s="109">
        <f t="shared" si="26"/>
        <v>0</v>
      </c>
      <c r="AT33" s="109">
        <v>0</v>
      </c>
      <c r="AU33" s="109"/>
      <c r="AV33" s="109"/>
      <c r="AW33" s="109"/>
      <c r="AX33" s="109"/>
      <c r="AY33" s="109">
        <f t="shared" si="27"/>
        <v>0</v>
      </c>
      <c r="AZ33" s="109"/>
      <c r="BB33" s="109"/>
      <c r="BC33" s="109"/>
      <c r="BD33" s="109"/>
      <c r="BE33" s="109"/>
      <c r="BF33" s="109"/>
      <c r="BG33" s="109">
        <f t="shared" si="28"/>
        <v>0</v>
      </c>
    </row>
    <row r="34" spans="1:59">
      <c r="A34" s="229" t="s">
        <v>26</v>
      </c>
      <c r="B34" s="227" t="s">
        <v>933</v>
      </c>
      <c r="C34" s="109"/>
      <c r="D34" s="109">
        <f t="shared" si="18"/>
        <v>0</v>
      </c>
      <c r="E34" s="109">
        <f t="shared" si="19"/>
        <v>0</v>
      </c>
      <c r="F34" s="109">
        <f t="shared" si="20"/>
        <v>0</v>
      </c>
      <c r="G34" s="109">
        <v>0</v>
      </c>
      <c r="H34" s="157">
        <f>'CK GASTOS CLN MES 1'!V$35</f>
        <v>0</v>
      </c>
      <c r="I34" s="109">
        <f>'CK GASTOS CLN MES 2'!V$69</f>
        <v>0</v>
      </c>
      <c r="J34" s="109">
        <f>'CK GASTOS CLN MES 3'!V$67</f>
        <v>0</v>
      </c>
      <c r="K34" s="109">
        <f t="shared" si="29"/>
        <v>0</v>
      </c>
      <c r="L34" s="109">
        <f t="shared" si="21"/>
        <v>0</v>
      </c>
      <c r="M34" s="109">
        <f>+'Cert.CLN'!V44</f>
        <v>0</v>
      </c>
      <c r="N34" s="109">
        <f t="shared" si="22"/>
        <v>0</v>
      </c>
      <c r="O34" s="753">
        <f t="shared" si="23"/>
        <v>0</v>
      </c>
      <c r="P34" s="753">
        <f t="shared" si="24"/>
        <v>0</v>
      </c>
      <c r="Q34" s="753">
        <f t="shared" si="25"/>
        <v>0</v>
      </c>
      <c r="R34" s="109"/>
      <c r="S34" s="109"/>
      <c r="T34" s="109"/>
      <c r="U34" s="109"/>
      <c r="V34" s="109"/>
      <c r="W34" s="109"/>
      <c r="X34" s="109"/>
      <c r="Y34" s="109"/>
      <c r="Z34" s="109"/>
      <c r="AA34" s="109"/>
      <c r="AB34" s="109"/>
      <c r="AC34" s="109"/>
      <c r="AD34" s="109"/>
      <c r="AE34" s="109"/>
      <c r="AF34" s="109"/>
      <c r="AG34" s="109"/>
      <c r="AH34" s="109"/>
      <c r="AI34" s="109"/>
      <c r="AJ34" s="109"/>
      <c r="AK34" s="109"/>
      <c r="AL34" s="109"/>
      <c r="AM34" s="109"/>
      <c r="AN34" s="109"/>
      <c r="AO34" s="109"/>
      <c r="AP34" s="109"/>
      <c r="AQ34" s="109"/>
      <c r="AR34" s="109"/>
      <c r="AS34" s="109">
        <f t="shared" si="26"/>
        <v>0</v>
      </c>
      <c r="AT34" s="109">
        <v>0</v>
      </c>
      <c r="AU34" s="109"/>
      <c r="AV34" s="109"/>
      <c r="AW34" s="109"/>
      <c r="AX34" s="109"/>
      <c r="AY34" s="109">
        <f t="shared" si="27"/>
        <v>0</v>
      </c>
      <c r="AZ34" s="109"/>
      <c r="BB34" s="109"/>
      <c r="BC34" s="109"/>
      <c r="BD34" s="109"/>
      <c r="BE34" s="109"/>
      <c r="BF34" s="109"/>
      <c r="BG34" s="109">
        <f t="shared" si="28"/>
        <v>0</v>
      </c>
    </row>
    <row r="35" spans="1:59">
      <c r="A35" s="229" t="s">
        <v>27</v>
      </c>
      <c r="B35" s="227" t="s">
        <v>934</v>
      </c>
      <c r="C35" s="109">
        <v>350000</v>
      </c>
      <c r="D35" s="109">
        <f t="shared" si="18"/>
        <v>0</v>
      </c>
      <c r="E35" s="109">
        <f t="shared" si="19"/>
        <v>0</v>
      </c>
      <c r="F35" s="109">
        <f t="shared" si="20"/>
        <v>350000</v>
      </c>
      <c r="G35" s="109">
        <v>90466.23</v>
      </c>
      <c r="H35" s="157">
        <f>'CK GASTOS CLN MES 1'!W$35</f>
        <v>14627</v>
      </c>
      <c r="I35" s="109">
        <f>'CK GASTOS CLN MES 2'!W$69</f>
        <v>39856</v>
      </c>
      <c r="J35" s="109">
        <f>'CK GASTOS CLN MES 3'!W$67</f>
        <v>0</v>
      </c>
      <c r="K35" s="109">
        <f t="shared" si="29"/>
        <v>54483</v>
      </c>
      <c r="L35" s="109">
        <f t="shared" si="21"/>
        <v>144949.22999999998</v>
      </c>
      <c r="M35" s="109">
        <f>+'Cert.CLN'!W44</f>
        <v>0</v>
      </c>
      <c r="N35" s="109">
        <f t="shared" si="22"/>
        <v>0</v>
      </c>
      <c r="O35" s="753">
        <f t="shared" si="23"/>
        <v>205050.77000000002</v>
      </c>
      <c r="P35" s="753">
        <f t="shared" si="24"/>
        <v>350000</v>
      </c>
      <c r="Q35" s="753">
        <f t="shared" si="25"/>
        <v>205050.77000000002</v>
      </c>
      <c r="R35" s="109"/>
      <c r="S35" s="109"/>
      <c r="T35" s="109"/>
      <c r="U35" s="109"/>
      <c r="V35" s="109"/>
      <c r="W35" s="109"/>
      <c r="X35" s="109"/>
      <c r="Y35" s="109"/>
      <c r="Z35" s="109"/>
      <c r="AA35" s="109"/>
      <c r="AB35" s="109"/>
      <c r="AC35" s="109"/>
      <c r="AD35" s="109"/>
      <c r="AE35" s="109"/>
      <c r="AF35" s="109"/>
      <c r="AG35" s="109"/>
      <c r="AH35" s="109"/>
      <c r="AI35" s="109"/>
      <c r="AJ35" s="109"/>
      <c r="AK35" s="109"/>
      <c r="AL35" s="109"/>
      <c r="AM35" s="109"/>
      <c r="AN35" s="109"/>
      <c r="AO35" s="109"/>
      <c r="AP35" s="109"/>
      <c r="AQ35" s="109"/>
      <c r="AR35" s="109"/>
      <c r="AS35" s="109">
        <f t="shared" si="26"/>
        <v>0</v>
      </c>
      <c r="AT35" s="109">
        <v>0</v>
      </c>
      <c r="AU35" s="109"/>
      <c r="AV35" s="109"/>
      <c r="AW35" s="109"/>
      <c r="AX35" s="109"/>
      <c r="AY35" s="109">
        <f t="shared" si="27"/>
        <v>0</v>
      </c>
      <c r="AZ35" s="109"/>
      <c r="BB35" s="109"/>
      <c r="BC35" s="109"/>
      <c r="BD35" s="109"/>
      <c r="BE35" s="109"/>
      <c r="BF35" s="109"/>
      <c r="BG35" s="109">
        <f t="shared" si="28"/>
        <v>0</v>
      </c>
    </row>
    <row r="36" spans="1:59">
      <c r="A36" s="229" t="s">
        <v>28</v>
      </c>
      <c r="B36" s="227" t="s">
        <v>935</v>
      </c>
      <c r="C36" s="109">
        <v>1000000</v>
      </c>
      <c r="D36" s="109">
        <f t="shared" si="18"/>
        <v>0</v>
      </c>
      <c r="E36" s="109">
        <f t="shared" si="19"/>
        <v>0</v>
      </c>
      <c r="F36" s="109">
        <f t="shared" si="20"/>
        <v>1000000</v>
      </c>
      <c r="G36" s="109">
        <v>388910</v>
      </c>
      <c r="H36" s="157">
        <f>'CK GASTOS CLN MES 1'!X$35</f>
        <v>48380</v>
      </c>
      <c r="I36" s="109">
        <f>'CK GASTOS CLN MES 2'!X$69</f>
        <v>270000</v>
      </c>
      <c r="J36" s="109">
        <f>'CK GASTOS CLN MES 3'!X$67</f>
        <v>41160</v>
      </c>
      <c r="K36" s="109">
        <f t="shared" si="29"/>
        <v>359540</v>
      </c>
      <c r="L36" s="109">
        <f t="shared" si="21"/>
        <v>748450</v>
      </c>
      <c r="M36" s="109">
        <f>+'Cert.CLN'!X44</f>
        <v>0</v>
      </c>
      <c r="N36" s="109">
        <f t="shared" si="22"/>
        <v>0</v>
      </c>
      <c r="O36" s="753">
        <f t="shared" si="23"/>
        <v>251550</v>
      </c>
      <c r="P36" s="753">
        <f t="shared" si="24"/>
        <v>1000000</v>
      </c>
      <c r="Q36" s="753">
        <f t="shared" si="25"/>
        <v>251550</v>
      </c>
      <c r="R36" s="109"/>
      <c r="S36" s="109"/>
      <c r="T36" s="109"/>
      <c r="U36" s="109"/>
      <c r="V36" s="109"/>
      <c r="W36" s="109"/>
      <c r="X36" s="109"/>
      <c r="Y36" s="109"/>
      <c r="Z36" s="109"/>
      <c r="AA36" s="109"/>
      <c r="AB36" s="109"/>
      <c r="AC36" s="109"/>
      <c r="AD36" s="109"/>
      <c r="AE36" s="109"/>
      <c r="AF36" s="109"/>
      <c r="AG36" s="109"/>
      <c r="AH36" s="109"/>
      <c r="AI36" s="109"/>
      <c r="AJ36" s="109"/>
      <c r="AK36" s="109"/>
      <c r="AL36" s="109"/>
      <c r="AM36" s="109"/>
      <c r="AN36" s="109"/>
      <c r="AO36" s="109"/>
      <c r="AP36" s="109"/>
      <c r="AQ36" s="109"/>
      <c r="AR36" s="109"/>
      <c r="AS36" s="109">
        <f t="shared" si="26"/>
        <v>0</v>
      </c>
      <c r="AT36" s="109">
        <v>0</v>
      </c>
      <c r="AU36" s="109"/>
      <c r="AV36" s="109"/>
      <c r="AW36" s="109"/>
      <c r="AX36" s="109"/>
      <c r="AY36" s="109">
        <f t="shared" si="27"/>
        <v>0</v>
      </c>
      <c r="AZ36" s="109"/>
      <c r="BB36" s="109"/>
      <c r="BC36" s="109"/>
      <c r="BD36" s="109"/>
      <c r="BE36" s="109"/>
      <c r="BF36" s="109"/>
      <c r="BG36" s="109">
        <f t="shared" si="28"/>
        <v>0</v>
      </c>
    </row>
    <row r="37" spans="1:59">
      <c r="A37" s="229" t="s">
        <v>29</v>
      </c>
      <c r="B37" s="227" t="s">
        <v>936</v>
      </c>
      <c r="C37" s="109"/>
      <c r="D37" s="109">
        <f t="shared" si="18"/>
        <v>0</v>
      </c>
      <c r="E37" s="109">
        <f t="shared" si="19"/>
        <v>0</v>
      </c>
      <c r="F37" s="109">
        <f t="shared" si="20"/>
        <v>0</v>
      </c>
      <c r="G37" s="109">
        <v>0</v>
      </c>
      <c r="H37" s="157">
        <f>'CK GASTOS CLN MES 1'!Y$35</f>
        <v>0</v>
      </c>
      <c r="I37" s="109">
        <f>'CK GASTOS CLN MES 2'!Y$69</f>
        <v>0</v>
      </c>
      <c r="J37" s="109">
        <f>'CK GASTOS CLN MES 3'!Y$67</f>
        <v>0</v>
      </c>
      <c r="K37" s="109">
        <f t="shared" si="29"/>
        <v>0</v>
      </c>
      <c r="L37" s="109">
        <f t="shared" si="21"/>
        <v>0</v>
      </c>
      <c r="M37" s="109">
        <f>+'Cert.CLN'!Y44</f>
        <v>0</v>
      </c>
      <c r="N37" s="109">
        <f t="shared" si="22"/>
        <v>0</v>
      </c>
      <c r="O37" s="753">
        <f t="shared" si="23"/>
        <v>0</v>
      </c>
      <c r="P37" s="753">
        <f t="shared" si="24"/>
        <v>0</v>
      </c>
      <c r="Q37" s="753">
        <f t="shared" si="25"/>
        <v>0</v>
      </c>
      <c r="R37" s="109"/>
      <c r="S37" s="109"/>
      <c r="T37" s="109"/>
      <c r="U37" s="109"/>
      <c r="V37" s="109"/>
      <c r="W37" s="109"/>
      <c r="X37" s="109"/>
      <c r="Y37" s="109"/>
      <c r="Z37" s="109"/>
      <c r="AA37" s="109"/>
      <c r="AB37" s="109"/>
      <c r="AC37" s="109"/>
      <c r="AD37" s="109"/>
      <c r="AE37" s="109"/>
      <c r="AF37" s="109"/>
      <c r="AG37" s="109"/>
      <c r="AH37" s="109"/>
      <c r="AI37" s="109"/>
      <c r="AJ37" s="109"/>
      <c r="AK37" s="109"/>
      <c r="AL37" s="109"/>
      <c r="AM37" s="109"/>
      <c r="AN37" s="109"/>
      <c r="AO37" s="109"/>
      <c r="AP37" s="109"/>
      <c r="AQ37" s="109"/>
      <c r="AR37" s="109"/>
      <c r="AS37" s="109">
        <f t="shared" si="26"/>
        <v>0</v>
      </c>
      <c r="AT37" s="109">
        <v>0</v>
      </c>
      <c r="AU37" s="109"/>
      <c r="AV37" s="109"/>
      <c r="AW37" s="109"/>
      <c r="AX37" s="109"/>
      <c r="AY37" s="109">
        <f t="shared" si="27"/>
        <v>0</v>
      </c>
      <c r="AZ37" s="109"/>
      <c r="BB37" s="109"/>
      <c r="BC37" s="109"/>
      <c r="BD37" s="109"/>
      <c r="BE37" s="109"/>
      <c r="BF37" s="109"/>
      <c r="BG37" s="109">
        <f t="shared" si="28"/>
        <v>0</v>
      </c>
    </row>
    <row r="38" spans="1:59">
      <c r="A38" s="229" t="s">
        <v>30</v>
      </c>
      <c r="B38" s="227" t="s">
        <v>383</v>
      </c>
      <c r="C38" s="109">
        <v>900000</v>
      </c>
      <c r="D38" s="109">
        <f t="shared" si="18"/>
        <v>0</v>
      </c>
      <c r="E38" s="109">
        <f t="shared" si="19"/>
        <v>0</v>
      </c>
      <c r="F38" s="109">
        <f t="shared" si="20"/>
        <v>900000</v>
      </c>
      <c r="G38" s="109">
        <v>578123.80000000005</v>
      </c>
      <c r="H38" s="157">
        <f>'CK GASTOS CLN MES 1'!Z$35</f>
        <v>0</v>
      </c>
      <c r="I38" s="109">
        <f>'CK GASTOS CLN MES 2'!Z$69</f>
        <v>0</v>
      </c>
      <c r="J38" s="109">
        <f>'CK GASTOS CLN MES 3'!Z$67</f>
        <v>222291.58</v>
      </c>
      <c r="K38" s="109">
        <f t="shared" si="29"/>
        <v>222291.58</v>
      </c>
      <c r="L38" s="109">
        <f t="shared" si="21"/>
        <v>800415.38</v>
      </c>
      <c r="M38" s="109">
        <f>+'Cert.CLN'!Z44</f>
        <v>900000</v>
      </c>
      <c r="N38" s="109">
        <f t="shared" si="22"/>
        <v>-99584.62</v>
      </c>
      <c r="O38" s="753">
        <f t="shared" si="23"/>
        <v>99584.62</v>
      </c>
      <c r="P38" s="753">
        <f t="shared" si="24"/>
        <v>0</v>
      </c>
      <c r="Q38" s="753">
        <f t="shared" si="25"/>
        <v>0</v>
      </c>
      <c r="R38" s="109"/>
      <c r="S38" s="109"/>
      <c r="T38" s="109"/>
      <c r="U38" s="109"/>
      <c r="V38" s="109"/>
      <c r="W38" s="109"/>
      <c r="X38" s="109"/>
      <c r="Y38" s="109"/>
      <c r="Z38" s="109"/>
      <c r="AA38" s="109"/>
      <c r="AB38" s="109"/>
      <c r="AC38" s="109"/>
      <c r="AD38" s="109"/>
      <c r="AE38" s="109"/>
      <c r="AF38" s="109"/>
      <c r="AG38" s="109"/>
      <c r="AH38" s="109"/>
      <c r="AI38" s="109"/>
      <c r="AJ38" s="109"/>
      <c r="AK38" s="109"/>
      <c r="AL38" s="109"/>
      <c r="AM38" s="109"/>
      <c r="AN38" s="109"/>
      <c r="AO38" s="109"/>
      <c r="AP38" s="109"/>
      <c r="AQ38" s="109"/>
      <c r="AR38" s="109"/>
      <c r="AS38" s="109">
        <f t="shared" si="26"/>
        <v>0</v>
      </c>
      <c r="AT38" s="109">
        <v>0</v>
      </c>
      <c r="AU38" s="109"/>
      <c r="AV38" s="109"/>
      <c r="AW38" s="109"/>
      <c r="AX38" s="109"/>
      <c r="AY38" s="109">
        <f t="shared" si="27"/>
        <v>0</v>
      </c>
      <c r="AZ38" s="109"/>
      <c r="BB38" s="109"/>
      <c r="BC38" s="109"/>
      <c r="BD38" s="109"/>
      <c r="BE38" s="109"/>
      <c r="BF38" s="109"/>
      <c r="BG38" s="109">
        <f t="shared" si="28"/>
        <v>0</v>
      </c>
    </row>
    <row r="39" spans="1:59">
      <c r="A39" s="229" t="s">
        <v>31</v>
      </c>
      <c r="B39" s="227" t="s">
        <v>937</v>
      </c>
      <c r="C39" s="109"/>
      <c r="D39" s="109">
        <f t="shared" si="18"/>
        <v>0</v>
      </c>
      <c r="E39" s="109">
        <f t="shared" si="19"/>
        <v>0</v>
      </c>
      <c r="F39" s="109">
        <f t="shared" si="20"/>
        <v>0</v>
      </c>
      <c r="G39" s="109">
        <v>0</v>
      </c>
      <c r="H39" s="157">
        <f>'CK GASTOS CLN MES 1'!AA$35</f>
        <v>0</v>
      </c>
      <c r="I39" s="109">
        <f>'CK GASTOS CLN MES 2'!AA$69</f>
        <v>0</v>
      </c>
      <c r="J39" s="109">
        <f>'CK GASTOS CLN MES 3'!AA$67</f>
        <v>0</v>
      </c>
      <c r="K39" s="109">
        <f t="shared" si="29"/>
        <v>0</v>
      </c>
      <c r="L39" s="109">
        <f t="shared" si="21"/>
        <v>0</v>
      </c>
      <c r="M39" s="109">
        <f>+'Cert.CLN'!AA44</f>
        <v>0</v>
      </c>
      <c r="N39" s="109">
        <f t="shared" si="22"/>
        <v>0</v>
      </c>
      <c r="O39" s="753">
        <f t="shared" si="23"/>
        <v>0</v>
      </c>
      <c r="P39" s="753">
        <f t="shared" si="24"/>
        <v>0</v>
      </c>
      <c r="Q39" s="753">
        <f t="shared" si="25"/>
        <v>0</v>
      </c>
      <c r="R39" s="109"/>
      <c r="S39" s="109"/>
      <c r="T39" s="109"/>
      <c r="U39" s="109"/>
      <c r="V39" s="109"/>
      <c r="W39" s="109"/>
      <c r="X39" s="109"/>
      <c r="Y39" s="109"/>
      <c r="Z39" s="109"/>
      <c r="AA39" s="109"/>
      <c r="AB39" s="109"/>
      <c r="AC39" s="109"/>
      <c r="AD39" s="109"/>
      <c r="AE39" s="109"/>
      <c r="AF39" s="109"/>
      <c r="AG39" s="109"/>
      <c r="AH39" s="109"/>
      <c r="AI39" s="109"/>
      <c r="AJ39" s="109"/>
      <c r="AK39" s="109"/>
      <c r="AL39" s="109"/>
      <c r="AM39" s="109"/>
      <c r="AN39" s="109"/>
      <c r="AO39" s="109"/>
      <c r="AP39" s="109"/>
      <c r="AQ39" s="109"/>
      <c r="AR39" s="109"/>
      <c r="AS39" s="109">
        <f t="shared" si="26"/>
        <v>0</v>
      </c>
      <c r="AT39" s="109">
        <v>0</v>
      </c>
      <c r="AU39" s="109"/>
      <c r="AV39" s="109"/>
      <c r="AW39" s="109"/>
      <c r="AX39" s="109"/>
      <c r="AY39" s="109">
        <f t="shared" si="27"/>
        <v>0</v>
      </c>
      <c r="AZ39" s="109"/>
      <c r="BB39" s="109"/>
      <c r="BC39" s="109"/>
      <c r="BD39" s="109"/>
      <c r="BE39" s="109"/>
      <c r="BF39" s="109"/>
      <c r="BG39" s="109">
        <f t="shared" si="28"/>
        <v>0</v>
      </c>
    </row>
    <row r="40" spans="1:59">
      <c r="A40" s="229" t="s">
        <v>32</v>
      </c>
      <c r="B40" s="227" t="s">
        <v>938</v>
      </c>
      <c r="C40" s="109"/>
      <c r="D40" s="109">
        <f t="shared" si="18"/>
        <v>0</v>
      </c>
      <c r="E40" s="109">
        <f t="shared" si="19"/>
        <v>0</v>
      </c>
      <c r="F40" s="109">
        <f t="shared" si="20"/>
        <v>0</v>
      </c>
      <c r="G40" s="109">
        <v>0</v>
      </c>
      <c r="H40" s="157">
        <f>'CK GASTOS CLN MES 1'!AB$35</f>
        <v>0</v>
      </c>
      <c r="I40" s="109">
        <f>'CK GASTOS CLN MES 2'!AB$69</f>
        <v>0</v>
      </c>
      <c r="J40" s="109">
        <f>'CK GASTOS CLN MES 3'!AB$67</f>
        <v>0</v>
      </c>
      <c r="K40" s="109">
        <f t="shared" si="29"/>
        <v>0</v>
      </c>
      <c r="L40" s="109">
        <f t="shared" si="21"/>
        <v>0</v>
      </c>
      <c r="M40" s="109">
        <f>+'Cert.CLN'!AB44</f>
        <v>0</v>
      </c>
      <c r="N40" s="109">
        <f t="shared" si="22"/>
        <v>0</v>
      </c>
      <c r="O40" s="753">
        <f t="shared" si="23"/>
        <v>0</v>
      </c>
      <c r="P40" s="753">
        <f t="shared" si="24"/>
        <v>0</v>
      </c>
      <c r="Q40" s="753">
        <f t="shared" si="25"/>
        <v>0</v>
      </c>
      <c r="R40" s="109"/>
      <c r="S40" s="109"/>
      <c r="T40" s="109"/>
      <c r="U40" s="109"/>
      <c r="V40" s="109"/>
      <c r="W40" s="109"/>
      <c r="X40" s="109"/>
      <c r="Y40" s="109"/>
      <c r="Z40" s="109"/>
      <c r="AA40" s="109"/>
      <c r="AB40" s="109"/>
      <c r="AC40" s="109"/>
      <c r="AD40" s="109"/>
      <c r="AE40" s="109"/>
      <c r="AF40" s="109"/>
      <c r="AG40" s="109"/>
      <c r="AH40" s="109"/>
      <c r="AI40" s="109"/>
      <c r="AJ40" s="109"/>
      <c r="AK40" s="109"/>
      <c r="AL40" s="109"/>
      <c r="AM40" s="109"/>
      <c r="AN40" s="109"/>
      <c r="AO40" s="109"/>
      <c r="AP40" s="109"/>
      <c r="AQ40" s="109"/>
      <c r="AR40" s="109"/>
      <c r="AS40" s="109">
        <f t="shared" si="26"/>
        <v>0</v>
      </c>
      <c r="AT40" s="109">
        <v>0</v>
      </c>
      <c r="AU40" s="109"/>
      <c r="AV40" s="109"/>
      <c r="AW40" s="109"/>
      <c r="AX40" s="109"/>
      <c r="AY40" s="109">
        <f t="shared" si="27"/>
        <v>0</v>
      </c>
      <c r="AZ40" s="109"/>
      <c r="BB40" s="109"/>
      <c r="BC40" s="109"/>
      <c r="BD40" s="109"/>
      <c r="BE40" s="109"/>
      <c r="BF40" s="109"/>
      <c r="BG40" s="109">
        <f t="shared" si="28"/>
        <v>0</v>
      </c>
    </row>
    <row r="41" spans="1:59">
      <c r="A41" s="229" t="s">
        <v>33</v>
      </c>
      <c r="B41" s="227" t="s">
        <v>939</v>
      </c>
      <c r="C41" s="109"/>
      <c r="D41" s="109">
        <f t="shared" si="18"/>
        <v>0</v>
      </c>
      <c r="E41" s="109">
        <f t="shared" si="19"/>
        <v>0</v>
      </c>
      <c r="F41" s="109">
        <f t="shared" si="20"/>
        <v>0</v>
      </c>
      <c r="G41" s="109">
        <v>0</v>
      </c>
      <c r="H41" s="157">
        <f>'CK GASTOS CLN MES 1'!AC$35</f>
        <v>0</v>
      </c>
      <c r="I41" s="109">
        <f>'CK GASTOS CLN MES 2'!AC$69</f>
        <v>0</v>
      </c>
      <c r="J41" s="109">
        <f>'CK GASTOS CLN MES 3'!AC$67</f>
        <v>0</v>
      </c>
      <c r="K41" s="109">
        <f t="shared" si="29"/>
        <v>0</v>
      </c>
      <c r="L41" s="109">
        <f t="shared" si="21"/>
        <v>0</v>
      </c>
      <c r="M41" s="109">
        <f>+'Cert.CLN'!AC44</f>
        <v>0</v>
      </c>
      <c r="N41" s="109">
        <f t="shared" si="22"/>
        <v>0</v>
      </c>
      <c r="O41" s="753">
        <f t="shared" si="23"/>
        <v>0</v>
      </c>
      <c r="P41" s="753">
        <f t="shared" si="24"/>
        <v>0</v>
      </c>
      <c r="Q41" s="753">
        <f t="shared" si="25"/>
        <v>0</v>
      </c>
      <c r="R41" s="109"/>
      <c r="S41" s="109"/>
      <c r="T41" s="109"/>
      <c r="U41" s="109"/>
      <c r="V41" s="109"/>
      <c r="W41" s="109"/>
      <c r="X41" s="109"/>
      <c r="Y41" s="109"/>
      <c r="Z41" s="109"/>
      <c r="AA41" s="109"/>
      <c r="AB41" s="109"/>
      <c r="AC41" s="109"/>
      <c r="AD41" s="109"/>
      <c r="AE41" s="109"/>
      <c r="AF41" s="109"/>
      <c r="AG41" s="109"/>
      <c r="AH41" s="109"/>
      <c r="AI41" s="109"/>
      <c r="AJ41" s="109"/>
      <c r="AK41" s="109"/>
      <c r="AL41" s="109"/>
      <c r="AM41" s="109"/>
      <c r="AN41" s="109"/>
      <c r="AO41" s="109"/>
      <c r="AP41" s="109"/>
      <c r="AQ41" s="109"/>
      <c r="AR41" s="109"/>
      <c r="AS41" s="109">
        <f t="shared" si="26"/>
        <v>0</v>
      </c>
      <c r="AT41" s="109">
        <v>0</v>
      </c>
      <c r="AU41" s="109"/>
      <c r="AV41" s="109"/>
      <c r="AW41" s="109"/>
      <c r="AX41" s="109"/>
      <c r="AY41" s="109">
        <f t="shared" si="27"/>
        <v>0</v>
      </c>
      <c r="AZ41" s="109"/>
      <c r="BB41" s="109"/>
      <c r="BC41" s="109"/>
      <c r="BD41" s="109"/>
      <c r="BE41" s="109"/>
      <c r="BF41" s="109"/>
      <c r="BG41" s="109">
        <f t="shared" si="28"/>
        <v>0</v>
      </c>
    </row>
    <row r="42" spans="1:59">
      <c r="A42" s="229" t="s">
        <v>34</v>
      </c>
      <c r="B42" s="227" t="s">
        <v>940</v>
      </c>
      <c r="C42" s="109"/>
      <c r="D42" s="109">
        <f t="shared" si="18"/>
        <v>0</v>
      </c>
      <c r="E42" s="109">
        <f t="shared" si="19"/>
        <v>0</v>
      </c>
      <c r="F42" s="109">
        <f t="shared" si="20"/>
        <v>0</v>
      </c>
      <c r="G42" s="109">
        <v>0</v>
      </c>
      <c r="H42" s="157">
        <f>'CK GASTOS CLN MES 1'!AD$35</f>
        <v>0</v>
      </c>
      <c r="I42" s="109">
        <f>'CK GASTOS CLN MES 2'!AD$69</f>
        <v>0</v>
      </c>
      <c r="J42" s="109">
        <f>'CK GASTOS CLN MES 3'!AD$67</f>
        <v>0</v>
      </c>
      <c r="K42" s="109">
        <f t="shared" si="29"/>
        <v>0</v>
      </c>
      <c r="L42" s="109">
        <f t="shared" si="21"/>
        <v>0</v>
      </c>
      <c r="M42" s="109">
        <f>+'Cert.CLN'!AD44</f>
        <v>0</v>
      </c>
      <c r="N42" s="109">
        <f t="shared" si="22"/>
        <v>0</v>
      </c>
      <c r="O42" s="753">
        <f t="shared" si="23"/>
        <v>0</v>
      </c>
      <c r="P42" s="753">
        <f t="shared" si="24"/>
        <v>0</v>
      </c>
      <c r="Q42" s="753">
        <f t="shared" si="25"/>
        <v>0</v>
      </c>
      <c r="R42" s="109"/>
      <c r="S42" s="109"/>
      <c r="T42" s="109"/>
      <c r="U42" s="109"/>
      <c r="V42" s="109"/>
      <c r="W42" s="109"/>
      <c r="X42" s="109"/>
      <c r="Y42" s="109"/>
      <c r="Z42" s="109"/>
      <c r="AA42" s="109"/>
      <c r="AB42" s="109"/>
      <c r="AC42" s="109"/>
      <c r="AD42" s="109"/>
      <c r="AE42" s="109"/>
      <c r="AF42" s="109"/>
      <c r="AG42" s="109"/>
      <c r="AH42" s="109"/>
      <c r="AI42" s="109"/>
      <c r="AJ42" s="109"/>
      <c r="AK42" s="109"/>
      <c r="AL42" s="109"/>
      <c r="AM42" s="109"/>
      <c r="AN42" s="109"/>
      <c r="AO42" s="109"/>
      <c r="AP42" s="109"/>
      <c r="AQ42" s="109"/>
      <c r="AR42" s="109"/>
      <c r="AS42" s="109">
        <f t="shared" si="26"/>
        <v>0</v>
      </c>
      <c r="AT42" s="109">
        <v>0</v>
      </c>
      <c r="AU42" s="109"/>
      <c r="AV42" s="109"/>
      <c r="AW42" s="109"/>
      <c r="AX42" s="109"/>
      <c r="AY42" s="109">
        <f t="shared" si="27"/>
        <v>0</v>
      </c>
      <c r="AZ42" s="109"/>
      <c r="BB42" s="109"/>
      <c r="BC42" s="109"/>
      <c r="BD42" s="109"/>
      <c r="BE42" s="109"/>
      <c r="BF42" s="109"/>
      <c r="BG42" s="109">
        <f t="shared" si="28"/>
        <v>0</v>
      </c>
    </row>
    <row r="43" spans="1:59">
      <c r="A43" s="229" t="s">
        <v>35</v>
      </c>
      <c r="B43" s="227" t="s">
        <v>941</v>
      </c>
      <c r="C43" s="109"/>
      <c r="D43" s="109">
        <f t="shared" si="18"/>
        <v>0</v>
      </c>
      <c r="E43" s="109">
        <f t="shared" si="19"/>
        <v>0</v>
      </c>
      <c r="F43" s="109">
        <f t="shared" si="20"/>
        <v>0</v>
      </c>
      <c r="G43" s="109">
        <v>0</v>
      </c>
      <c r="H43" s="157">
        <f>'CK GASTOS CLN MES 1'!AE$35</f>
        <v>0</v>
      </c>
      <c r="I43" s="109">
        <f>'CK GASTOS CLN MES 2'!AE$69</f>
        <v>0</v>
      </c>
      <c r="J43" s="109">
        <f>'CK GASTOS CLN MES 3'!AE$67</f>
        <v>0</v>
      </c>
      <c r="K43" s="109">
        <f t="shared" si="29"/>
        <v>0</v>
      </c>
      <c r="L43" s="109">
        <f t="shared" si="21"/>
        <v>0</v>
      </c>
      <c r="M43" s="109">
        <f>+'Cert.CLN'!AE44</f>
        <v>0</v>
      </c>
      <c r="N43" s="109">
        <f t="shared" si="22"/>
        <v>0</v>
      </c>
      <c r="O43" s="753">
        <f t="shared" si="23"/>
        <v>0</v>
      </c>
      <c r="P43" s="753">
        <f t="shared" si="24"/>
        <v>0</v>
      </c>
      <c r="Q43" s="753">
        <f t="shared" si="25"/>
        <v>0</v>
      </c>
      <c r="R43" s="109"/>
      <c r="S43" s="109"/>
      <c r="T43" s="109"/>
      <c r="U43" s="109"/>
      <c r="V43" s="109"/>
      <c r="W43" s="109"/>
      <c r="X43" s="109"/>
      <c r="Y43" s="109"/>
      <c r="Z43" s="109"/>
      <c r="AA43" s="109"/>
      <c r="AB43" s="109"/>
      <c r="AC43" s="109"/>
      <c r="AD43" s="109"/>
      <c r="AE43" s="109"/>
      <c r="AF43" s="109"/>
      <c r="AG43" s="109"/>
      <c r="AH43" s="109"/>
      <c r="AI43" s="109"/>
      <c r="AJ43" s="109"/>
      <c r="AK43" s="109"/>
      <c r="AL43" s="109"/>
      <c r="AM43" s="109"/>
      <c r="AN43" s="109"/>
      <c r="AO43" s="109"/>
      <c r="AP43" s="109"/>
      <c r="AQ43" s="109"/>
      <c r="AR43" s="109"/>
      <c r="AS43" s="109">
        <f t="shared" si="26"/>
        <v>0</v>
      </c>
      <c r="AT43" s="109">
        <v>0</v>
      </c>
      <c r="AU43" s="109"/>
      <c r="AV43" s="109"/>
      <c r="AW43" s="109"/>
      <c r="AX43" s="109"/>
      <c r="AY43" s="109">
        <f t="shared" si="27"/>
        <v>0</v>
      </c>
      <c r="AZ43" s="109"/>
      <c r="BB43" s="109"/>
      <c r="BC43" s="109"/>
      <c r="BD43" s="109"/>
      <c r="BE43" s="109"/>
      <c r="BF43" s="109"/>
      <c r="BG43" s="109">
        <f t="shared" si="28"/>
        <v>0</v>
      </c>
    </row>
    <row r="44" spans="1:59">
      <c r="A44" s="229" t="s">
        <v>36</v>
      </c>
      <c r="B44" s="227" t="s">
        <v>942</v>
      </c>
      <c r="C44" s="109"/>
      <c r="D44" s="109">
        <f t="shared" si="18"/>
        <v>0</v>
      </c>
      <c r="E44" s="109">
        <f t="shared" si="19"/>
        <v>0</v>
      </c>
      <c r="F44" s="109">
        <f t="shared" si="20"/>
        <v>0</v>
      </c>
      <c r="G44" s="109">
        <v>0</v>
      </c>
      <c r="H44" s="157">
        <f>'CK GASTOS CLN MES 1'!AF$35</f>
        <v>0</v>
      </c>
      <c r="I44" s="109">
        <f>'CK GASTOS CLN MES 2'!AF$69</f>
        <v>0</v>
      </c>
      <c r="J44" s="109">
        <f>'CK GASTOS CLN MES 3'!AF$67</f>
        <v>0</v>
      </c>
      <c r="K44" s="109">
        <f t="shared" si="29"/>
        <v>0</v>
      </c>
      <c r="L44" s="109">
        <f t="shared" si="21"/>
        <v>0</v>
      </c>
      <c r="M44" s="109">
        <f>+'Cert.CLN'!AF44</f>
        <v>0</v>
      </c>
      <c r="N44" s="109">
        <f t="shared" si="22"/>
        <v>0</v>
      </c>
      <c r="O44" s="753">
        <f t="shared" si="23"/>
        <v>0</v>
      </c>
      <c r="P44" s="753">
        <f t="shared" si="24"/>
        <v>0</v>
      </c>
      <c r="Q44" s="753">
        <f t="shared" si="25"/>
        <v>0</v>
      </c>
      <c r="R44" s="109"/>
      <c r="S44" s="109"/>
      <c r="T44" s="109"/>
      <c r="U44" s="109"/>
      <c r="V44" s="109"/>
      <c r="W44" s="109"/>
      <c r="X44" s="109"/>
      <c r="Y44" s="109"/>
      <c r="Z44" s="109"/>
      <c r="AA44" s="109"/>
      <c r="AB44" s="109"/>
      <c r="AC44" s="109"/>
      <c r="AD44" s="109"/>
      <c r="AE44" s="109"/>
      <c r="AF44" s="109"/>
      <c r="AG44" s="109"/>
      <c r="AH44" s="109"/>
      <c r="AI44" s="109"/>
      <c r="AJ44" s="109"/>
      <c r="AK44" s="109"/>
      <c r="AL44" s="109"/>
      <c r="AM44" s="109"/>
      <c r="AN44" s="109"/>
      <c r="AO44" s="109"/>
      <c r="AP44" s="109"/>
      <c r="AQ44" s="109"/>
      <c r="AR44" s="109"/>
      <c r="AS44" s="109">
        <f t="shared" si="26"/>
        <v>0</v>
      </c>
      <c r="AT44" s="109">
        <v>0</v>
      </c>
      <c r="AU44" s="109"/>
      <c r="AV44" s="109"/>
      <c r="AW44" s="109"/>
      <c r="AX44" s="109"/>
      <c r="AY44" s="109">
        <f t="shared" si="27"/>
        <v>0</v>
      </c>
      <c r="AZ44" s="109"/>
      <c r="BB44" s="109"/>
      <c r="BC44" s="109"/>
      <c r="BD44" s="109"/>
      <c r="BE44" s="109"/>
      <c r="BF44" s="109"/>
      <c r="BG44" s="109">
        <f t="shared" si="28"/>
        <v>0</v>
      </c>
    </row>
    <row r="45" spans="1:59">
      <c r="A45" s="229" t="s">
        <v>37</v>
      </c>
      <c r="B45" s="227" t="s">
        <v>943</v>
      </c>
      <c r="C45" s="109"/>
      <c r="D45" s="109">
        <f>+BG45</f>
        <v>0</v>
      </c>
      <c r="E45" s="109">
        <f>+AS45+AY45</f>
        <v>0</v>
      </c>
      <c r="F45" s="109">
        <f t="shared" si="20"/>
        <v>0</v>
      </c>
      <c r="G45" s="109">
        <v>0</v>
      </c>
      <c r="H45" s="157">
        <f>'CK GASTOS CLN MES 1'!AG$35</f>
        <v>0</v>
      </c>
      <c r="I45" s="109">
        <f>'CK GASTOS CLN MES 2'!AG$69</f>
        <v>0</v>
      </c>
      <c r="J45" s="109">
        <f>'CK GASTOS CLN MES 3'!AG$67</f>
        <v>0</v>
      </c>
      <c r="K45" s="109">
        <f t="shared" si="29"/>
        <v>0</v>
      </c>
      <c r="L45" s="109">
        <f t="shared" si="21"/>
        <v>0</v>
      </c>
      <c r="M45" s="109">
        <f>+'Cert.CLN'!AF45</f>
        <v>0</v>
      </c>
      <c r="N45" s="109">
        <f t="shared" si="22"/>
        <v>0</v>
      </c>
      <c r="O45" s="753">
        <f t="shared" si="23"/>
        <v>0</v>
      </c>
      <c r="P45" s="753">
        <f t="shared" si="24"/>
        <v>0</v>
      </c>
      <c r="Q45" s="753">
        <f t="shared" si="25"/>
        <v>0</v>
      </c>
      <c r="R45" s="109"/>
      <c r="S45" s="109"/>
      <c r="T45" s="109"/>
      <c r="U45" s="109"/>
      <c r="V45" s="109"/>
      <c r="W45" s="109"/>
      <c r="X45" s="109"/>
      <c r="Y45" s="109"/>
      <c r="Z45" s="109"/>
      <c r="AA45" s="109"/>
      <c r="AB45" s="109"/>
      <c r="AC45" s="109"/>
      <c r="AD45" s="109"/>
      <c r="AE45" s="109"/>
      <c r="AF45" s="109"/>
      <c r="AG45" s="109"/>
      <c r="AH45" s="109"/>
      <c r="AI45" s="109"/>
      <c r="AJ45" s="109"/>
      <c r="AK45" s="109"/>
      <c r="AL45" s="109"/>
      <c r="AM45" s="109"/>
      <c r="AN45" s="109"/>
      <c r="AO45" s="109"/>
      <c r="AP45" s="109"/>
      <c r="AQ45" s="109"/>
      <c r="AR45" s="109"/>
      <c r="AS45" s="109">
        <f t="shared" si="26"/>
        <v>0</v>
      </c>
      <c r="AT45" s="109">
        <v>0</v>
      </c>
      <c r="AU45" s="109"/>
      <c r="AV45" s="109"/>
      <c r="AW45" s="109"/>
      <c r="AX45" s="109"/>
      <c r="AY45" s="109">
        <f t="shared" si="27"/>
        <v>0</v>
      </c>
      <c r="AZ45" s="109"/>
      <c r="BB45" s="109"/>
      <c r="BC45" s="109"/>
      <c r="BD45" s="109"/>
      <c r="BE45" s="109"/>
      <c r="BF45" s="109"/>
      <c r="BG45" s="109">
        <f t="shared" si="28"/>
        <v>0</v>
      </c>
    </row>
    <row r="46" spans="1:59">
      <c r="A46" s="229" t="s">
        <v>38</v>
      </c>
      <c r="B46" s="227" t="s">
        <v>944</v>
      </c>
      <c r="C46" s="109"/>
      <c r="D46" s="109">
        <f t="shared" si="18"/>
        <v>0</v>
      </c>
      <c r="E46" s="109">
        <f t="shared" si="19"/>
        <v>0</v>
      </c>
      <c r="F46" s="109">
        <f t="shared" si="20"/>
        <v>0</v>
      </c>
      <c r="G46" s="109">
        <v>0</v>
      </c>
      <c r="H46" s="109">
        <f>'CK GASTOS CLN MES 1'!AH$35</f>
        <v>0</v>
      </c>
      <c r="I46" s="109">
        <f>'CK GASTOS CLN MES 2'!AH$69</f>
        <v>0</v>
      </c>
      <c r="J46" s="109">
        <f>'CK GASTOS CLN MES 3'!AH$67</f>
        <v>0</v>
      </c>
      <c r="K46" s="109">
        <f t="shared" si="29"/>
        <v>0</v>
      </c>
      <c r="L46" s="109">
        <f t="shared" si="21"/>
        <v>0</v>
      </c>
      <c r="M46" s="109">
        <f>+'Cert.CLN'!AG44</f>
        <v>0</v>
      </c>
      <c r="N46" s="109">
        <f t="shared" si="22"/>
        <v>0</v>
      </c>
      <c r="O46" s="753">
        <f t="shared" si="23"/>
        <v>0</v>
      </c>
      <c r="P46" s="753">
        <f t="shared" si="24"/>
        <v>0</v>
      </c>
      <c r="Q46" s="753">
        <f t="shared" si="25"/>
        <v>0</v>
      </c>
      <c r="R46" s="109"/>
      <c r="S46" s="109"/>
      <c r="T46" s="109"/>
      <c r="U46" s="109"/>
      <c r="V46" s="109"/>
      <c r="W46" s="109"/>
      <c r="X46" s="109"/>
      <c r="Y46" s="109"/>
      <c r="Z46" s="109"/>
      <c r="AA46" s="109"/>
      <c r="AB46" s="109"/>
      <c r="AC46" s="109"/>
      <c r="AD46" s="109"/>
      <c r="AE46" s="109"/>
      <c r="AF46" s="109"/>
      <c r="AG46" s="109"/>
      <c r="AH46" s="109"/>
      <c r="AI46" s="109"/>
      <c r="AJ46" s="109"/>
      <c r="AK46" s="109"/>
      <c r="AL46" s="109"/>
      <c r="AM46" s="109"/>
      <c r="AN46" s="109"/>
      <c r="AO46" s="109"/>
      <c r="AP46" s="109"/>
      <c r="AQ46" s="109"/>
      <c r="AR46" s="109"/>
      <c r="AS46" s="109">
        <f t="shared" si="26"/>
        <v>0</v>
      </c>
      <c r="AT46" s="109">
        <v>0</v>
      </c>
      <c r="AU46" s="109"/>
      <c r="AV46" s="109"/>
      <c r="AW46" s="109"/>
      <c r="AX46" s="109"/>
      <c r="AY46" s="109">
        <f t="shared" si="27"/>
        <v>0</v>
      </c>
      <c r="AZ46" s="109"/>
      <c r="BB46" s="109"/>
      <c r="BC46" s="109"/>
      <c r="BD46" s="109"/>
      <c r="BE46" s="109"/>
      <c r="BF46" s="109"/>
      <c r="BG46" s="109">
        <f t="shared" si="28"/>
        <v>0</v>
      </c>
    </row>
    <row r="47" spans="1:59">
      <c r="A47" s="229" t="s">
        <v>39</v>
      </c>
      <c r="B47" s="227" t="s">
        <v>945</v>
      </c>
      <c r="C47" s="109"/>
      <c r="D47" s="109">
        <f t="shared" si="18"/>
        <v>0</v>
      </c>
      <c r="E47" s="109">
        <f t="shared" si="19"/>
        <v>0</v>
      </c>
      <c r="F47" s="109">
        <f t="shared" si="20"/>
        <v>0</v>
      </c>
      <c r="G47" s="109">
        <v>0</v>
      </c>
      <c r="H47" s="109">
        <f>'CK GASTOS CLN MES 1'!AI$35</f>
        <v>0</v>
      </c>
      <c r="I47" s="109">
        <f>'CK GASTOS CLN MES 2'!AI$69</f>
        <v>0</v>
      </c>
      <c r="J47" s="109">
        <f>'CK GASTOS CLN MES 3'!AI$67</f>
        <v>0</v>
      </c>
      <c r="K47" s="109">
        <f t="shared" si="29"/>
        <v>0</v>
      </c>
      <c r="L47" s="109">
        <f t="shared" si="21"/>
        <v>0</v>
      </c>
      <c r="M47" s="109">
        <f>+'Cert.CLN'!AH44</f>
        <v>0</v>
      </c>
      <c r="N47" s="109">
        <f t="shared" si="22"/>
        <v>0</v>
      </c>
      <c r="O47" s="753">
        <f t="shared" si="23"/>
        <v>0</v>
      </c>
      <c r="P47" s="753">
        <f t="shared" si="24"/>
        <v>0</v>
      </c>
      <c r="Q47" s="753">
        <f t="shared" si="25"/>
        <v>0</v>
      </c>
      <c r="R47" s="109"/>
      <c r="S47" s="109"/>
      <c r="T47" s="109"/>
      <c r="U47" s="109"/>
      <c r="V47" s="109"/>
      <c r="W47" s="109"/>
      <c r="X47" s="109"/>
      <c r="Y47" s="109"/>
      <c r="Z47" s="109"/>
      <c r="AA47" s="109"/>
      <c r="AB47" s="109"/>
      <c r="AC47" s="109"/>
      <c r="AD47" s="109"/>
      <c r="AE47" s="109"/>
      <c r="AF47" s="109"/>
      <c r="AG47" s="109"/>
      <c r="AH47" s="109"/>
      <c r="AI47" s="109"/>
      <c r="AJ47" s="109"/>
      <c r="AK47" s="109"/>
      <c r="AL47" s="109"/>
      <c r="AM47" s="109"/>
      <c r="AN47" s="109"/>
      <c r="AO47" s="109"/>
      <c r="AP47" s="109"/>
      <c r="AQ47" s="109"/>
      <c r="AR47" s="109"/>
      <c r="AS47" s="109">
        <f t="shared" si="26"/>
        <v>0</v>
      </c>
      <c r="AT47" s="109">
        <v>0</v>
      </c>
      <c r="AU47" s="109"/>
      <c r="AV47" s="109"/>
      <c r="AW47" s="109"/>
      <c r="AX47" s="109"/>
      <c r="AY47" s="109">
        <f t="shared" si="27"/>
        <v>0</v>
      </c>
      <c r="AZ47" s="109"/>
      <c r="BB47" s="109"/>
      <c r="BC47" s="109"/>
      <c r="BD47" s="109"/>
      <c r="BE47" s="109"/>
      <c r="BF47" s="109"/>
      <c r="BG47" s="109">
        <f t="shared" si="28"/>
        <v>0</v>
      </c>
    </row>
    <row r="48" spans="1:59">
      <c r="A48" s="229" t="s">
        <v>40</v>
      </c>
      <c r="B48" s="227" t="s">
        <v>946</v>
      </c>
      <c r="C48" s="109"/>
      <c r="D48" s="109">
        <f t="shared" si="18"/>
        <v>0</v>
      </c>
      <c r="E48" s="109">
        <f t="shared" si="19"/>
        <v>0</v>
      </c>
      <c r="F48" s="109">
        <f t="shared" si="20"/>
        <v>0</v>
      </c>
      <c r="G48" s="109">
        <v>0</v>
      </c>
      <c r="H48" s="109">
        <f>'CK GASTOS CLN MES 1'!AJ$35</f>
        <v>0</v>
      </c>
      <c r="I48" s="109">
        <f>'CK GASTOS CLN MES 2'!AJ$69</f>
        <v>0</v>
      </c>
      <c r="J48" s="109">
        <f>'CK GASTOS CLN MES 3'!AJ$67</f>
        <v>0</v>
      </c>
      <c r="K48" s="109">
        <f t="shared" si="29"/>
        <v>0</v>
      </c>
      <c r="L48" s="109">
        <f t="shared" si="21"/>
        <v>0</v>
      </c>
      <c r="M48" s="109">
        <f>+'Cert.CLN'!AI44</f>
        <v>0</v>
      </c>
      <c r="N48" s="109">
        <f t="shared" si="22"/>
        <v>0</v>
      </c>
      <c r="O48" s="753">
        <f t="shared" si="23"/>
        <v>0</v>
      </c>
      <c r="P48" s="753">
        <f t="shared" si="24"/>
        <v>0</v>
      </c>
      <c r="Q48" s="753">
        <f t="shared" si="25"/>
        <v>0</v>
      </c>
      <c r="R48" s="109"/>
      <c r="S48" s="109"/>
      <c r="T48" s="109"/>
      <c r="U48" s="109"/>
      <c r="V48" s="109"/>
      <c r="W48" s="109"/>
      <c r="X48" s="109"/>
      <c r="Y48" s="109"/>
      <c r="Z48" s="109"/>
      <c r="AA48" s="109"/>
      <c r="AB48" s="109"/>
      <c r="AC48" s="109"/>
      <c r="AD48" s="109"/>
      <c r="AE48" s="109"/>
      <c r="AF48" s="109"/>
      <c r="AG48" s="109"/>
      <c r="AH48" s="109"/>
      <c r="AI48" s="109"/>
      <c r="AJ48" s="109"/>
      <c r="AK48" s="109"/>
      <c r="AL48" s="109"/>
      <c r="AM48" s="109"/>
      <c r="AN48" s="109"/>
      <c r="AO48" s="109"/>
      <c r="AP48" s="109"/>
      <c r="AQ48" s="109"/>
      <c r="AR48" s="109"/>
      <c r="AS48" s="109">
        <f t="shared" si="26"/>
        <v>0</v>
      </c>
      <c r="AT48" s="109">
        <v>0</v>
      </c>
      <c r="AU48" s="109"/>
      <c r="AV48" s="109"/>
      <c r="AW48" s="109"/>
      <c r="AX48" s="109"/>
      <c r="AY48" s="109">
        <f t="shared" si="27"/>
        <v>0</v>
      </c>
      <c r="AZ48" s="109"/>
      <c r="BB48" s="109"/>
      <c r="BC48" s="109"/>
      <c r="BD48" s="109"/>
      <c r="BE48" s="109"/>
      <c r="BF48" s="109"/>
      <c r="BG48" s="109">
        <f t="shared" si="28"/>
        <v>0</v>
      </c>
    </row>
    <row r="49" spans="1:62">
      <c r="A49" s="229" t="s">
        <v>41</v>
      </c>
      <c r="B49" s="227" t="s">
        <v>947</v>
      </c>
      <c r="C49" s="109"/>
      <c r="D49" s="109">
        <f t="shared" si="18"/>
        <v>0</v>
      </c>
      <c r="E49" s="109">
        <f t="shared" si="19"/>
        <v>0</v>
      </c>
      <c r="F49" s="109">
        <f t="shared" si="20"/>
        <v>0</v>
      </c>
      <c r="G49" s="109">
        <v>0</v>
      </c>
      <c r="H49" s="109">
        <f>'CK GASTOS CLN MES 1'!AK$35</f>
        <v>0</v>
      </c>
      <c r="I49" s="109">
        <f>'CK GASTOS CLN MES 2'!AK$69</f>
        <v>0</v>
      </c>
      <c r="J49" s="109">
        <f>'CK GASTOS CLN MES 3'!AK$67</f>
        <v>0</v>
      </c>
      <c r="K49" s="109">
        <f t="shared" si="29"/>
        <v>0</v>
      </c>
      <c r="L49" s="109">
        <f t="shared" si="21"/>
        <v>0</v>
      </c>
      <c r="M49" s="109">
        <f>+'Cert.CLN'!AJ44</f>
        <v>0</v>
      </c>
      <c r="N49" s="109">
        <f t="shared" si="22"/>
        <v>0</v>
      </c>
      <c r="O49" s="753">
        <f t="shared" si="23"/>
        <v>0</v>
      </c>
      <c r="P49" s="753">
        <f t="shared" si="24"/>
        <v>0</v>
      </c>
      <c r="Q49" s="753">
        <f t="shared" si="25"/>
        <v>0</v>
      </c>
      <c r="R49" s="109"/>
      <c r="S49" s="109"/>
      <c r="T49" s="109"/>
      <c r="U49" s="109"/>
      <c r="V49" s="109"/>
      <c r="W49" s="109"/>
      <c r="X49" s="109"/>
      <c r="Y49" s="109"/>
      <c r="Z49" s="109"/>
      <c r="AA49" s="109"/>
      <c r="AB49" s="109"/>
      <c r="AC49" s="109"/>
      <c r="AD49" s="109"/>
      <c r="AE49" s="109"/>
      <c r="AF49" s="109"/>
      <c r="AG49" s="109"/>
      <c r="AH49" s="109"/>
      <c r="AI49" s="109"/>
      <c r="AJ49" s="109"/>
      <c r="AK49" s="109"/>
      <c r="AL49" s="109"/>
      <c r="AM49" s="109"/>
      <c r="AN49" s="109"/>
      <c r="AO49" s="109"/>
      <c r="AP49" s="109"/>
      <c r="AQ49" s="109"/>
      <c r="AR49" s="109"/>
      <c r="AS49" s="109">
        <f t="shared" si="26"/>
        <v>0</v>
      </c>
      <c r="AT49" s="109">
        <v>0</v>
      </c>
      <c r="AU49" s="109"/>
      <c r="AV49" s="109"/>
      <c r="AW49" s="109"/>
      <c r="AX49" s="109"/>
      <c r="AY49" s="109">
        <f t="shared" si="27"/>
        <v>0</v>
      </c>
      <c r="AZ49" s="109"/>
      <c r="BB49" s="109"/>
      <c r="BC49" s="109"/>
      <c r="BD49" s="109"/>
      <c r="BE49" s="109"/>
      <c r="BF49" s="109"/>
      <c r="BG49" s="109">
        <f t="shared" si="28"/>
        <v>0</v>
      </c>
    </row>
    <row r="50" spans="1:62">
      <c r="A50" s="229" t="s">
        <v>42</v>
      </c>
      <c r="B50" s="227" t="s">
        <v>393</v>
      </c>
      <c r="C50" s="109">
        <v>37512500</v>
      </c>
      <c r="D50" s="109">
        <f t="shared" si="18"/>
        <v>0</v>
      </c>
      <c r="E50" s="109">
        <f t="shared" si="19"/>
        <v>0</v>
      </c>
      <c r="F50" s="109">
        <f t="shared" si="20"/>
        <v>37512500</v>
      </c>
      <c r="G50" s="109">
        <v>35606561.020000003</v>
      </c>
      <c r="H50" s="109">
        <f>'CK GASTOS CLN MES 1'!AL$35</f>
        <v>890199.36</v>
      </c>
      <c r="I50" s="109">
        <f>'CK GASTOS CLN MES 2'!AL$69</f>
        <v>0</v>
      </c>
      <c r="J50" s="109">
        <f>'CK GASTOS CLN MES 3'!AL$67</f>
        <v>299880</v>
      </c>
      <c r="K50" s="109">
        <f t="shared" si="29"/>
        <v>1190079.3599999999</v>
      </c>
      <c r="L50" s="109">
        <f t="shared" si="21"/>
        <v>36796640.380000003</v>
      </c>
      <c r="M50" s="109">
        <f>+'Cert.CLN'!AK44</f>
        <v>36903427.890000001</v>
      </c>
      <c r="N50" s="109">
        <f>IF(M50&gt;0,(L50-M50),0)</f>
        <v>-106787.50999999791</v>
      </c>
      <c r="O50" s="753">
        <f t="shared" si="23"/>
        <v>715859.61999999732</v>
      </c>
      <c r="P50" s="753">
        <f t="shared" si="24"/>
        <v>609072.1099999994</v>
      </c>
      <c r="Q50" s="753">
        <f t="shared" si="25"/>
        <v>609072.1099999994</v>
      </c>
      <c r="R50" s="109"/>
      <c r="S50" s="109"/>
      <c r="T50" s="109"/>
      <c r="U50" s="109"/>
      <c r="V50" s="109"/>
      <c r="W50" s="109"/>
      <c r="X50" s="109"/>
      <c r="Y50" s="109"/>
      <c r="Z50" s="109"/>
      <c r="AA50" s="109"/>
      <c r="AB50" s="109"/>
      <c r="AC50" s="109"/>
      <c r="AD50" s="109"/>
      <c r="AE50" s="109"/>
      <c r="AF50" s="109"/>
      <c r="AG50" s="109"/>
      <c r="AH50" s="109"/>
      <c r="AI50" s="109"/>
      <c r="AJ50" s="109"/>
      <c r="AK50" s="109"/>
      <c r="AL50" s="109"/>
      <c r="AM50" s="109"/>
      <c r="AN50" s="109"/>
      <c r="AO50" s="109"/>
      <c r="AP50" s="109"/>
      <c r="AQ50" s="109"/>
      <c r="AR50" s="109"/>
      <c r="AS50" s="109">
        <f t="shared" si="26"/>
        <v>0</v>
      </c>
      <c r="AT50" s="109">
        <v>0</v>
      </c>
      <c r="AU50" s="109"/>
      <c r="AV50" s="109"/>
      <c r="AW50" s="109"/>
      <c r="AX50" s="109"/>
      <c r="AY50" s="109">
        <f t="shared" si="27"/>
        <v>0</v>
      </c>
      <c r="AZ50" s="109"/>
      <c r="BB50" s="109"/>
      <c r="BC50" s="109"/>
      <c r="BD50" s="109"/>
      <c r="BE50" s="109"/>
      <c r="BF50" s="109"/>
      <c r="BG50" s="109">
        <f>SUM(AZ50:BE50)</f>
        <v>0</v>
      </c>
    </row>
    <row r="51" spans="1:62">
      <c r="A51" s="229" t="s">
        <v>43</v>
      </c>
      <c r="B51" s="227" t="s">
        <v>408</v>
      </c>
      <c r="C51" s="109"/>
      <c r="D51" s="109">
        <f t="shared" si="18"/>
        <v>0</v>
      </c>
      <c r="E51" s="109">
        <f t="shared" si="19"/>
        <v>0</v>
      </c>
      <c r="F51" s="109">
        <f t="shared" si="20"/>
        <v>0</v>
      </c>
      <c r="G51" s="109">
        <v>0</v>
      </c>
      <c r="H51" s="109">
        <f>'CK GASTOS CLN MES 1'!AM$35</f>
        <v>0</v>
      </c>
      <c r="I51" s="109">
        <f>'CK GASTOS CLN MES 2'!AM$69</f>
        <v>0</v>
      </c>
      <c r="J51" s="109">
        <f>'CK GASTOS CLN MES 3'!AM$67</f>
        <v>0</v>
      </c>
      <c r="K51" s="109">
        <f t="shared" si="29"/>
        <v>0</v>
      </c>
      <c r="L51" s="109">
        <f t="shared" si="21"/>
        <v>0</v>
      </c>
      <c r="M51" s="109">
        <f>+'Cert.CLN'!AL44</f>
        <v>0</v>
      </c>
      <c r="N51" s="109">
        <f t="shared" si="22"/>
        <v>0</v>
      </c>
      <c r="O51" s="753">
        <f t="shared" si="23"/>
        <v>0</v>
      </c>
      <c r="P51" s="753">
        <f t="shared" si="24"/>
        <v>0</v>
      </c>
      <c r="Q51" s="753">
        <f t="shared" si="25"/>
        <v>0</v>
      </c>
      <c r="R51" s="109"/>
      <c r="S51" s="109"/>
      <c r="T51" s="109"/>
      <c r="U51" s="109"/>
      <c r="V51" s="109"/>
      <c r="W51" s="109"/>
      <c r="X51" s="109"/>
      <c r="Y51" s="109"/>
      <c r="Z51" s="109"/>
      <c r="AA51" s="109"/>
      <c r="AB51" s="109"/>
      <c r="AC51" s="109"/>
      <c r="AD51" s="109"/>
      <c r="AE51" s="109"/>
      <c r="AF51" s="109"/>
      <c r="AG51" s="109"/>
      <c r="AH51" s="109"/>
      <c r="AI51" s="109"/>
      <c r="AJ51" s="109"/>
      <c r="AK51" s="109"/>
      <c r="AL51" s="109"/>
      <c r="AM51" s="109"/>
      <c r="AN51" s="109"/>
      <c r="AO51" s="109"/>
      <c r="AP51" s="109"/>
      <c r="AQ51" s="109"/>
      <c r="AR51" s="109"/>
      <c r="AS51" s="109">
        <f t="shared" si="26"/>
        <v>0</v>
      </c>
      <c r="AT51" s="109">
        <v>0</v>
      </c>
      <c r="AU51" s="109"/>
      <c r="AV51" s="109"/>
      <c r="AW51" s="109"/>
      <c r="AX51" s="109"/>
      <c r="AY51" s="109">
        <f t="shared" si="27"/>
        <v>0</v>
      </c>
      <c r="AZ51" s="109"/>
      <c r="BB51" s="109"/>
      <c r="BC51" s="109"/>
      <c r="BD51" s="109"/>
      <c r="BE51" s="109"/>
      <c r="BF51" s="109"/>
      <c r="BG51" s="109">
        <f t="shared" ref="BG51:BG69" si="30">SUM(AZ51:BD51)</f>
        <v>0</v>
      </c>
    </row>
    <row r="52" spans="1:62">
      <c r="A52" s="229" t="s">
        <v>44</v>
      </c>
      <c r="B52" s="227" t="s">
        <v>385</v>
      </c>
      <c r="C52" s="109"/>
      <c r="D52" s="109">
        <f t="shared" si="18"/>
        <v>0</v>
      </c>
      <c r="E52" s="109">
        <f t="shared" si="19"/>
        <v>0</v>
      </c>
      <c r="F52" s="109">
        <f t="shared" si="20"/>
        <v>0</v>
      </c>
      <c r="G52" s="109"/>
      <c r="H52" s="109">
        <f>'CK GASTOS CLN MES 1'!AN$35</f>
        <v>0</v>
      </c>
      <c r="I52" s="109">
        <f>'CK GASTOS CLN MES 2'!AN$69</f>
        <v>0</v>
      </c>
      <c r="J52" s="109">
        <f>'CK GASTOS CLN MES 3'!AN$67</f>
        <v>0</v>
      </c>
      <c r="K52" s="109">
        <f t="shared" si="29"/>
        <v>0</v>
      </c>
      <c r="L52" s="109"/>
      <c r="M52" s="109">
        <f>+'Cert.CLN'!AM44</f>
        <v>0</v>
      </c>
      <c r="N52" s="109">
        <f t="shared" si="22"/>
        <v>0</v>
      </c>
      <c r="O52" s="753">
        <f t="shared" si="23"/>
        <v>0</v>
      </c>
      <c r="P52" s="753">
        <f t="shared" si="24"/>
        <v>0</v>
      </c>
      <c r="Q52" s="753">
        <f t="shared" si="25"/>
        <v>0</v>
      </c>
      <c r="R52" s="109"/>
      <c r="S52" s="109"/>
      <c r="T52" s="109"/>
      <c r="U52" s="109"/>
      <c r="V52" s="109"/>
      <c r="W52" s="109"/>
      <c r="X52" s="109"/>
      <c r="Y52" s="109"/>
      <c r="Z52" s="109"/>
      <c r="AA52" s="109"/>
      <c r="AB52" s="109"/>
      <c r="AC52" s="109"/>
      <c r="AD52" s="109"/>
      <c r="AE52" s="109"/>
      <c r="AF52" s="109"/>
      <c r="AG52" s="109"/>
      <c r="AH52" s="109"/>
      <c r="AI52" s="109"/>
      <c r="AJ52" s="109"/>
      <c r="AK52" s="109"/>
      <c r="AL52" s="109"/>
      <c r="AM52" s="109"/>
      <c r="AN52" s="109"/>
      <c r="AO52" s="109"/>
      <c r="AP52" s="109"/>
      <c r="AQ52" s="109"/>
      <c r="AR52" s="109"/>
      <c r="AS52" s="109">
        <f t="shared" si="26"/>
        <v>0</v>
      </c>
      <c r="AT52" s="109">
        <v>0</v>
      </c>
      <c r="AU52" s="109"/>
      <c r="AV52" s="109"/>
      <c r="AW52" s="109"/>
      <c r="AX52" s="109"/>
      <c r="AY52" s="109">
        <f t="shared" si="27"/>
        <v>0</v>
      </c>
      <c r="AZ52" s="109"/>
      <c r="BB52" s="109"/>
      <c r="BC52" s="109"/>
      <c r="BD52" s="109"/>
      <c r="BE52" s="109"/>
      <c r="BF52" s="109"/>
      <c r="BG52" s="109">
        <f t="shared" si="30"/>
        <v>0</v>
      </c>
    </row>
    <row r="53" spans="1:62">
      <c r="A53" s="229" t="s">
        <v>45</v>
      </c>
      <c r="B53" s="778" t="s">
        <v>948</v>
      </c>
      <c r="C53" s="109"/>
      <c r="D53" s="109">
        <f t="shared" si="18"/>
        <v>0</v>
      </c>
      <c r="E53" s="109">
        <f t="shared" si="19"/>
        <v>865209</v>
      </c>
      <c r="F53" s="109">
        <f t="shared" si="20"/>
        <v>865209</v>
      </c>
      <c r="G53" s="109">
        <v>0</v>
      </c>
      <c r="H53" s="109">
        <f>'CK GASTOS CLN MES 1'!AO$35</f>
        <v>0</v>
      </c>
      <c r="I53" s="109">
        <f>'CK GASTOS CLN MES 2'!AO$69</f>
        <v>558066.65</v>
      </c>
      <c r="J53" s="109">
        <f>'CK GASTOS CLN MES 3'!AO$67</f>
        <v>0</v>
      </c>
      <c r="K53" s="109">
        <f t="shared" si="29"/>
        <v>558066.65</v>
      </c>
      <c r="L53" s="109">
        <f t="shared" si="21"/>
        <v>558066.65</v>
      </c>
      <c r="M53" s="109">
        <f>+'Cert.CLN'!AN44</f>
        <v>865209</v>
      </c>
      <c r="N53" s="109">
        <f t="shared" si="22"/>
        <v>-307142.34999999998</v>
      </c>
      <c r="O53" s="753">
        <f t="shared" si="23"/>
        <v>307142.34999999998</v>
      </c>
      <c r="P53" s="753">
        <f t="shared" si="24"/>
        <v>0</v>
      </c>
      <c r="Q53" s="753">
        <f t="shared" si="25"/>
        <v>0</v>
      </c>
      <c r="R53" s="109"/>
      <c r="S53" s="109"/>
      <c r="T53" s="109"/>
      <c r="U53" s="109">
        <v>865209</v>
      </c>
      <c r="W53" s="109"/>
      <c r="X53" s="109"/>
      <c r="Y53" s="109"/>
      <c r="Z53" s="109"/>
      <c r="AA53" s="109"/>
      <c r="AB53" s="109"/>
      <c r="AC53" s="109"/>
      <c r="AD53" s="109"/>
      <c r="AE53" s="109"/>
      <c r="AF53" s="109"/>
      <c r="AG53" s="109"/>
      <c r="AH53" s="109"/>
      <c r="AI53" s="109"/>
      <c r="AJ53" s="109"/>
      <c r="AK53" s="109"/>
      <c r="AL53" s="109"/>
      <c r="AM53" s="109"/>
      <c r="AN53" s="109"/>
      <c r="AO53" s="109"/>
      <c r="AP53" s="109"/>
      <c r="AQ53" s="109"/>
      <c r="AR53" s="109"/>
      <c r="AS53" s="109">
        <f t="shared" si="26"/>
        <v>865209</v>
      </c>
      <c r="AT53" s="109">
        <v>0</v>
      </c>
      <c r="AU53" s="109"/>
      <c r="AV53" s="109"/>
      <c r="AW53" s="109"/>
      <c r="AX53" s="109"/>
      <c r="AY53" s="109">
        <f t="shared" si="27"/>
        <v>0</v>
      </c>
      <c r="AZ53" s="109"/>
      <c r="BB53" s="109"/>
      <c r="BC53" s="109"/>
      <c r="BD53" s="109"/>
      <c r="BE53" s="109"/>
      <c r="BF53" s="109"/>
      <c r="BG53" s="109">
        <f t="shared" si="30"/>
        <v>0</v>
      </c>
    </row>
    <row r="54" spans="1:62">
      <c r="A54" s="229" t="s">
        <v>46</v>
      </c>
      <c r="B54" s="227" t="s">
        <v>949</v>
      </c>
      <c r="C54" s="109"/>
      <c r="D54" s="109">
        <f t="shared" si="18"/>
        <v>0</v>
      </c>
      <c r="E54" s="109">
        <f t="shared" si="19"/>
        <v>1134791</v>
      </c>
      <c r="F54" s="109">
        <f t="shared" si="20"/>
        <v>1134791</v>
      </c>
      <c r="G54" s="109">
        <v>0</v>
      </c>
      <c r="H54" s="109">
        <f>'CK GASTOS CLN MES 1'!AP$35</f>
        <v>0</v>
      </c>
      <c r="I54" s="109">
        <f>'CK GASTOS CLN MES 2'!AP$69</f>
        <v>894342.53</v>
      </c>
      <c r="J54" s="109">
        <f>'CK GASTOS CLN MES 3'!AP$67</f>
        <v>0</v>
      </c>
      <c r="K54" s="109">
        <f t="shared" si="29"/>
        <v>894342.53</v>
      </c>
      <c r="L54" s="109">
        <f t="shared" si="21"/>
        <v>894342.53</v>
      </c>
      <c r="M54" s="109">
        <f>+'Cert.CLN'!AO44</f>
        <v>1134791</v>
      </c>
      <c r="N54" s="109">
        <f t="shared" si="22"/>
        <v>-240448.46999999997</v>
      </c>
      <c r="O54" s="753">
        <f t="shared" si="23"/>
        <v>240448.46999999997</v>
      </c>
      <c r="P54" s="753">
        <f t="shared" si="24"/>
        <v>0</v>
      </c>
      <c r="Q54" s="753">
        <f t="shared" si="25"/>
        <v>0</v>
      </c>
      <c r="R54" s="109"/>
      <c r="S54" s="109"/>
      <c r="T54" s="109"/>
      <c r="U54" s="109">
        <v>1134791</v>
      </c>
      <c r="V54" s="109"/>
      <c r="W54" s="109"/>
      <c r="X54" s="109"/>
      <c r="Y54" s="109"/>
      <c r="Z54" s="109"/>
      <c r="AA54" s="109"/>
      <c r="AB54" s="109"/>
      <c r="AC54" s="109"/>
      <c r="AD54" s="109"/>
      <c r="AE54" s="109"/>
      <c r="AF54" s="109"/>
      <c r="AG54" s="109"/>
      <c r="AH54" s="109"/>
      <c r="AI54" s="109"/>
      <c r="AJ54" s="109"/>
      <c r="AK54" s="109"/>
      <c r="AL54" s="109"/>
      <c r="AM54" s="109"/>
      <c r="AN54" s="109"/>
      <c r="AO54" s="109"/>
      <c r="AP54" s="109"/>
      <c r="AQ54" s="109"/>
      <c r="AR54" s="109"/>
      <c r="AS54" s="109">
        <f t="shared" si="26"/>
        <v>1134791</v>
      </c>
      <c r="AT54" s="109">
        <v>0</v>
      </c>
      <c r="AU54" s="109"/>
      <c r="AV54" s="109"/>
      <c r="AW54" s="109"/>
      <c r="AX54" s="109"/>
      <c r="AY54" s="109">
        <f t="shared" si="27"/>
        <v>0</v>
      </c>
      <c r="AZ54" s="109"/>
      <c r="BB54" s="109"/>
      <c r="BC54" s="109"/>
      <c r="BD54" s="109"/>
      <c r="BE54" s="109"/>
      <c r="BF54" s="109"/>
      <c r="BG54" s="109">
        <f t="shared" si="30"/>
        <v>0</v>
      </c>
    </row>
    <row r="55" spans="1:62">
      <c r="A55" s="229" t="s">
        <v>47</v>
      </c>
      <c r="B55" s="227" t="s">
        <v>950</v>
      </c>
      <c r="C55" s="109">
        <v>350000</v>
      </c>
      <c r="D55" s="109">
        <f t="shared" si="18"/>
        <v>0</v>
      </c>
      <c r="E55" s="109">
        <f t="shared" si="19"/>
        <v>0</v>
      </c>
      <c r="F55" s="109">
        <f t="shared" si="20"/>
        <v>350000</v>
      </c>
      <c r="G55" s="109">
        <v>350000</v>
      </c>
      <c r="H55" s="109">
        <f>'CK GASTOS CLN MES 1'!AQ$35</f>
        <v>0</v>
      </c>
      <c r="I55" s="109">
        <f>'CK GASTOS CLN MES 2'!AQ$69</f>
        <v>0</v>
      </c>
      <c r="J55" s="109">
        <f>'CK GASTOS CLN MES 3'!AQ$67</f>
        <v>0</v>
      </c>
      <c r="K55" s="109">
        <f t="shared" si="29"/>
        <v>0</v>
      </c>
      <c r="L55" s="109">
        <f t="shared" si="21"/>
        <v>350000</v>
      </c>
      <c r="M55" s="109">
        <f>+'Cert.CLN'!AP44</f>
        <v>350000</v>
      </c>
      <c r="N55" s="109">
        <f t="shared" si="22"/>
        <v>0</v>
      </c>
      <c r="O55" s="753">
        <f t="shared" si="23"/>
        <v>0</v>
      </c>
      <c r="P55" s="753">
        <f t="shared" si="24"/>
        <v>0</v>
      </c>
      <c r="Q55" s="753">
        <f t="shared" si="25"/>
        <v>0</v>
      </c>
      <c r="R55" s="109"/>
      <c r="S55" s="109"/>
      <c r="T55" s="109"/>
      <c r="U55" s="109"/>
      <c r="V55" s="109"/>
      <c r="W55" s="109"/>
      <c r="X55" s="109"/>
      <c r="Y55" s="109"/>
      <c r="Z55" s="109"/>
      <c r="AA55" s="109"/>
      <c r="AB55" s="109"/>
      <c r="AC55" s="109"/>
      <c r="AD55" s="109"/>
      <c r="AE55" s="109"/>
      <c r="AF55" s="109"/>
      <c r="AG55" s="109"/>
      <c r="AH55" s="109"/>
      <c r="AI55" s="109"/>
      <c r="AJ55" s="109"/>
      <c r="AK55" s="109"/>
      <c r="AL55" s="109"/>
      <c r="AM55" s="109"/>
      <c r="AN55" s="109"/>
      <c r="AO55" s="109"/>
      <c r="AP55" s="109"/>
      <c r="AQ55" s="109"/>
      <c r="AR55" s="109"/>
      <c r="AS55" s="109">
        <f t="shared" si="26"/>
        <v>0</v>
      </c>
      <c r="AT55" s="109">
        <v>0</v>
      </c>
      <c r="AU55" s="109"/>
      <c r="AV55" s="109"/>
      <c r="AW55" s="109"/>
      <c r="AX55" s="109"/>
      <c r="AY55" s="109">
        <f t="shared" si="27"/>
        <v>0</v>
      </c>
      <c r="AZ55" s="109"/>
      <c r="BB55" s="109"/>
      <c r="BC55" s="109"/>
      <c r="BD55" s="109"/>
      <c r="BE55" s="109"/>
      <c r="BF55" s="109"/>
      <c r="BG55" s="109">
        <f t="shared" si="30"/>
        <v>0</v>
      </c>
    </row>
    <row r="56" spans="1:62" ht="18" customHeight="1">
      <c r="A56" s="229" t="s">
        <v>48</v>
      </c>
      <c r="B56" s="227" t="s">
        <v>951</v>
      </c>
      <c r="C56" s="109"/>
      <c r="D56" s="109">
        <f t="shared" si="18"/>
        <v>0</v>
      </c>
      <c r="E56" s="109">
        <f t="shared" si="19"/>
        <v>0</v>
      </c>
      <c r="F56" s="109">
        <f t="shared" si="20"/>
        <v>0</v>
      </c>
      <c r="G56" s="109">
        <v>0</v>
      </c>
      <c r="H56" s="109">
        <f>'CK GASTOS CLN MES 1'!AR$35</f>
        <v>0</v>
      </c>
      <c r="I56" s="109">
        <f>'CK GASTOS CLN MES 2'!AR$69</f>
        <v>0</v>
      </c>
      <c r="J56" s="109">
        <f>'CK GASTOS CLN MES 3'!AR$67</f>
        <v>0</v>
      </c>
      <c r="K56" s="109">
        <f t="shared" si="29"/>
        <v>0</v>
      </c>
      <c r="L56" s="109">
        <f t="shared" si="21"/>
        <v>0</v>
      </c>
      <c r="M56" s="109">
        <f>+'Cert.CLN'!AQ44</f>
        <v>0</v>
      </c>
      <c r="N56" s="109">
        <f t="shared" si="22"/>
        <v>0</v>
      </c>
      <c r="O56" s="753">
        <f t="shared" si="23"/>
        <v>0</v>
      </c>
      <c r="P56" s="753">
        <f t="shared" si="24"/>
        <v>0</v>
      </c>
      <c r="Q56" s="753">
        <f t="shared" si="25"/>
        <v>0</v>
      </c>
      <c r="R56" s="109"/>
      <c r="S56" s="109"/>
      <c r="T56" s="109"/>
      <c r="U56" s="109"/>
      <c r="V56" s="109"/>
      <c r="W56" s="109"/>
      <c r="X56" s="109"/>
      <c r="Y56" s="109"/>
      <c r="Z56" s="109"/>
      <c r="AA56" s="109"/>
      <c r="AB56" s="109"/>
      <c r="AC56" s="109"/>
      <c r="AD56" s="109"/>
      <c r="AE56" s="109"/>
      <c r="AF56" s="109"/>
      <c r="AG56" s="109"/>
      <c r="AH56" s="109"/>
      <c r="AI56" s="109"/>
      <c r="AJ56" s="109"/>
      <c r="AK56" s="109"/>
      <c r="AL56" s="109"/>
      <c r="AM56" s="109"/>
      <c r="AN56" s="109"/>
      <c r="AO56" s="109"/>
      <c r="AP56" s="109"/>
      <c r="AQ56" s="109"/>
      <c r="AR56" s="109"/>
      <c r="AS56" s="109">
        <f t="shared" si="26"/>
        <v>0</v>
      </c>
      <c r="AT56" s="109">
        <v>0</v>
      </c>
      <c r="AU56" s="109"/>
      <c r="AV56" s="109"/>
      <c r="AW56" s="109"/>
      <c r="AX56" s="109"/>
      <c r="AY56" s="109">
        <f t="shared" si="27"/>
        <v>0</v>
      </c>
      <c r="AZ56" s="109"/>
      <c r="BB56" s="109"/>
      <c r="BC56" s="109"/>
      <c r="BD56" s="109"/>
      <c r="BE56" s="109"/>
      <c r="BF56" s="109"/>
      <c r="BG56" s="109">
        <f t="shared" si="30"/>
        <v>0</v>
      </c>
    </row>
    <row r="57" spans="1:62" ht="14.25" customHeight="1">
      <c r="A57" s="229" t="s">
        <v>49</v>
      </c>
      <c r="B57" s="227" t="s">
        <v>952</v>
      </c>
      <c r="C57" s="109"/>
      <c r="D57" s="109">
        <f t="shared" si="18"/>
        <v>0</v>
      </c>
      <c r="E57" s="109">
        <f t="shared" si="19"/>
        <v>0</v>
      </c>
      <c r="F57" s="109">
        <f t="shared" si="20"/>
        <v>0</v>
      </c>
      <c r="G57" s="109">
        <v>0</v>
      </c>
      <c r="H57" s="109">
        <f>'CK GASTOS CLN MES 1'!AS$35</f>
        <v>0</v>
      </c>
      <c r="I57" s="109">
        <f>'CK GASTOS CLN MES 2'!AS$69</f>
        <v>0</v>
      </c>
      <c r="J57" s="109">
        <f>'CK GASTOS CLN MES 3'!AS$67</f>
        <v>0</v>
      </c>
      <c r="K57" s="109">
        <f t="shared" si="29"/>
        <v>0</v>
      </c>
      <c r="L57" s="109">
        <f t="shared" si="21"/>
        <v>0</v>
      </c>
      <c r="M57" s="109">
        <f>+'Cert.CLN'!AR44</f>
        <v>0</v>
      </c>
      <c r="N57" s="109">
        <f t="shared" si="22"/>
        <v>0</v>
      </c>
      <c r="O57" s="753">
        <f t="shared" si="23"/>
        <v>0</v>
      </c>
      <c r="P57" s="753">
        <f t="shared" si="24"/>
        <v>0</v>
      </c>
      <c r="Q57" s="753">
        <f t="shared" si="25"/>
        <v>0</v>
      </c>
      <c r="R57" s="109"/>
      <c r="S57" s="109"/>
      <c r="T57" s="109"/>
      <c r="U57" s="109"/>
      <c r="V57" s="109"/>
      <c r="W57" s="109"/>
      <c r="X57" s="109"/>
      <c r="Y57" s="109"/>
      <c r="Z57" s="109"/>
      <c r="AA57" s="109"/>
      <c r="AB57" s="109"/>
      <c r="AC57" s="109"/>
      <c r="AD57" s="109"/>
      <c r="AE57" s="109"/>
      <c r="AF57" s="109"/>
      <c r="AG57" s="109"/>
      <c r="AH57" s="109"/>
      <c r="AI57" s="109"/>
      <c r="AJ57" s="109"/>
      <c r="AK57" s="109"/>
      <c r="AL57" s="109"/>
      <c r="AM57" s="109"/>
      <c r="AN57" s="109"/>
      <c r="AO57" s="109"/>
      <c r="AP57" s="109"/>
      <c r="AQ57" s="109"/>
      <c r="AR57" s="109"/>
      <c r="AS57" s="109">
        <f t="shared" si="26"/>
        <v>0</v>
      </c>
      <c r="AT57" s="109">
        <v>0</v>
      </c>
      <c r="AU57" s="109"/>
      <c r="AV57" s="109"/>
      <c r="AW57" s="109"/>
      <c r="AX57" s="109"/>
      <c r="AY57" s="109">
        <f t="shared" si="27"/>
        <v>0</v>
      </c>
      <c r="AZ57" s="109"/>
      <c r="BB57" s="109"/>
      <c r="BC57" s="109"/>
      <c r="BD57" s="109"/>
      <c r="BE57" s="109"/>
      <c r="BF57" s="109"/>
      <c r="BG57" s="109">
        <f t="shared" si="30"/>
        <v>0</v>
      </c>
    </row>
    <row r="58" spans="1:62" ht="14.25" customHeight="1">
      <c r="A58" s="808" t="s">
        <v>50</v>
      </c>
      <c r="B58" s="779" t="s">
        <v>953</v>
      </c>
      <c r="C58" s="109"/>
      <c r="D58" s="109">
        <f t="shared" si="18"/>
        <v>0</v>
      </c>
      <c r="E58" s="109">
        <f t="shared" si="19"/>
        <v>0</v>
      </c>
      <c r="F58" s="109">
        <f t="shared" si="20"/>
        <v>0</v>
      </c>
      <c r="G58" s="109">
        <v>0</v>
      </c>
      <c r="H58" s="109">
        <f>+'CK GASTOS CLN MES 1'!AT35</f>
        <v>0</v>
      </c>
      <c r="I58" s="109">
        <f>+'CK GASTOS CLN MES 2'!AT69</f>
        <v>0</v>
      </c>
      <c r="J58" s="109">
        <f>+'CK GASTOS CLN MES 3'!AT67</f>
        <v>0</v>
      </c>
      <c r="K58" s="109">
        <f t="shared" si="29"/>
        <v>0</v>
      </c>
      <c r="L58" s="109">
        <f t="shared" si="21"/>
        <v>0</v>
      </c>
      <c r="M58" s="109">
        <f>+'Cert.CLN'!AS44</f>
        <v>0</v>
      </c>
      <c r="N58" s="109">
        <f t="shared" si="22"/>
        <v>0</v>
      </c>
      <c r="O58" s="753">
        <f t="shared" si="23"/>
        <v>0</v>
      </c>
      <c r="P58" s="753">
        <f t="shared" si="24"/>
        <v>0</v>
      </c>
      <c r="Q58" s="753">
        <f t="shared" si="25"/>
        <v>0</v>
      </c>
      <c r="R58" s="109"/>
      <c r="S58" s="109"/>
      <c r="T58" s="109"/>
      <c r="U58" s="109"/>
      <c r="V58" s="109"/>
      <c r="W58" s="109"/>
      <c r="X58" s="109"/>
      <c r="Y58" s="109"/>
      <c r="Z58" s="109"/>
      <c r="AA58" s="109"/>
      <c r="AB58" s="109"/>
      <c r="AC58" s="109"/>
      <c r="AD58" s="109"/>
      <c r="AE58" s="109"/>
      <c r="AF58" s="109"/>
      <c r="AG58" s="109"/>
      <c r="AH58" s="109"/>
      <c r="AI58" s="109"/>
      <c r="AJ58" s="109"/>
      <c r="AK58" s="109"/>
      <c r="AL58" s="109"/>
      <c r="AM58" s="109"/>
      <c r="AN58" s="109"/>
      <c r="AO58" s="109"/>
      <c r="AP58" s="109"/>
      <c r="AQ58" s="109"/>
      <c r="AR58" s="109"/>
      <c r="AS58" s="109">
        <f t="shared" si="26"/>
        <v>0</v>
      </c>
      <c r="AT58" s="109">
        <v>0</v>
      </c>
      <c r="AU58" s="109"/>
      <c r="AV58" s="109"/>
      <c r="AW58" s="109"/>
      <c r="AX58" s="109"/>
      <c r="AY58" s="109"/>
      <c r="AZ58" s="109"/>
      <c r="BB58" s="109"/>
      <c r="BC58" s="109"/>
      <c r="BD58" s="109"/>
      <c r="BE58" s="109"/>
      <c r="BF58" s="109"/>
      <c r="BG58" s="109">
        <f t="shared" si="30"/>
        <v>0</v>
      </c>
    </row>
    <row r="59" spans="1:62">
      <c r="A59" s="229" t="s">
        <v>51</v>
      </c>
      <c r="B59" s="227" t="s">
        <v>954</v>
      </c>
      <c r="C59" s="109"/>
      <c r="D59" s="109">
        <f t="shared" si="18"/>
        <v>0</v>
      </c>
      <c r="E59" s="109">
        <f t="shared" si="19"/>
        <v>0</v>
      </c>
      <c r="F59" s="109">
        <f t="shared" si="20"/>
        <v>0</v>
      </c>
      <c r="G59" s="109">
        <v>0</v>
      </c>
      <c r="H59" s="109">
        <f>'CK GASTOS CLN MES 1'!AU$35</f>
        <v>0</v>
      </c>
      <c r="I59" s="109">
        <f>'CK GASTOS CLN MES 2'!AU$69</f>
        <v>0</v>
      </c>
      <c r="J59" s="109">
        <f>'CK GASTOS CLN MES 3'!AU$67</f>
        <v>0</v>
      </c>
      <c r="K59" s="109">
        <f t="shared" si="29"/>
        <v>0</v>
      </c>
      <c r="L59" s="109">
        <f t="shared" si="21"/>
        <v>0</v>
      </c>
      <c r="M59" s="109">
        <f>+'Cert.CLN'!AT44</f>
        <v>0</v>
      </c>
      <c r="N59" s="109">
        <f t="shared" si="22"/>
        <v>0</v>
      </c>
      <c r="O59" s="753">
        <f t="shared" si="23"/>
        <v>0</v>
      </c>
      <c r="P59" s="753">
        <f t="shared" si="24"/>
        <v>0</v>
      </c>
      <c r="Q59" s="753">
        <f t="shared" si="25"/>
        <v>0</v>
      </c>
      <c r="R59" s="109"/>
      <c r="S59" s="109"/>
      <c r="T59" s="109"/>
      <c r="U59" s="109"/>
      <c r="V59" s="109"/>
      <c r="W59" s="109"/>
      <c r="X59" s="109"/>
      <c r="Y59" s="109"/>
      <c r="Z59" s="109"/>
      <c r="AA59" s="109"/>
      <c r="AB59" s="109"/>
      <c r="AC59" s="109"/>
      <c r="AD59" s="109"/>
      <c r="AE59" s="109"/>
      <c r="AF59" s="109"/>
      <c r="AG59" s="109"/>
      <c r="AH59" s="109"/>
      <c r="AI59" s="109"/>
      <c r="AJ59" s="109"/>
      <c r="AK59" s="109"/>
      <c r="AL59" s="109"/>
      <c r="AM59" s="109"/>
      <c r="AN59" s="109"/>
      <c r="AO59" s="109"/>
      <c r="AP59" s="109"/>
      <c r="AQ59" s="109"/>
      <c r="AR59" s="109"/>
      <c r="AS59" s="109">
        <f t="shared" si="26"/>
        <v>0</v>
      </c>
      <c r="AT59" s="109">
        <v>0</v>
      </c>
      <c r="AU59" s="109"/>
      <c r="AV59" s="109"/>
      <c r="AW59" s="109"/>
      <c r="AX59" s="109"/>
      <c r="AY59" s="109">
        <f t="shared" si="27"/>
        <v>0</v>
      </c>
      <c r="AZ59" s="109"/>
      <c r="BB59" s="109"/>
      <c r="BC59" s="109"/>
      <c r="BD59" s="109"/>
      <c r="BE59" s="109"/>
      <c r="BF59" s="109"/>
      <c r="BG59" s="109">
        <f t="shared" si="30"/>
        <v>0</v>
      </c>
    </row>
    <row r="60" spans="1:62">
      <c r="A60" s="229" t="s">
        <v>52</v>
      </c>
      <c r="B60" s="227" t="s">
        <v>955</v>
      </c>
      <c r="C60" s="109"/>
      <c r="D60" s="109">
        <f t="shared" si="18"/>
        <v>0</v>
      </c>
      <c r="E60" s="109">
        <f t="shared" si="19"/>
        <v>0</v>
      </c>
      <c r="F60" s="109">
        <f t="shared" si="20"/>
        <v>0</v>
      </c>
      <c r="G60" s="109">
        <v>0</v>
      </c>
      <c r="H60" s="109">
        <f>'CK GASTOS CLN MES 1'!AV$35</f>
        <v>0</v>
      </c>
      <c r="I60" s="109">
        <f>'CK GASTOS CLN MES 2'!AV$69</f>
        <v>0</v>
      </c>
      <c r="J60" s="109">
        <f>'CK GASTOS CLN MES 3'!AV$67</f>
        <v>0</v>
      </c>
      <c r="K60" s="109">
        <f t="shared" si="29"/>
        <v>0</v>
      </c>
      <c r="L60" s="109">
        <f t="shared" si="21"/>
        <v>0</v>
      </c>
      <c r="M60" s="109">
        <f>+'Cert.CLN'!AU44</f>
        <v>0</v>
      </c>
      <c r="N60" s="109">
        <f t="shared" si="22"/>
        <v>0</v>
      </c>
      <c r="O60" s="753">
        <f t="shared" si="23"/>
        <v>0</v>
      </c>
      <c r="P60" s="753">
        <f t="shared" si="24"/>
        <v>0</v>
      </c>
      <c r="Q60" s="753">
        <f t="shared" si="25"/>
        <v>0</v>
      </c>
      <c r="R60" s="109"/>
      <c r="S60" s="109"/>
      <c r="T60" s="109"/>
      <c r="U60" s="109"/>
      <c r="V60" s="109"/>
      <c r="W60" s="109"/>
      <c r="X60" s="109"/>
      <c r="Y60" s="109"/>
      <c r="Z60" s="109"/>
      <c r="AA60" s="109"/>
      <c r="AB60" s="109"/>
      <c r="AC60" s="109"/>
      <c r="AD60" s="109"/>
      <c r="AE60" s="109"/>
      <c r="AF60" s="109"/>
      <c r="AG60" s="109"/>
      <c r="AH60" s="109"/>
      <c r="AI60" s="109"/>
      <c r="AJ60" s="109"/>
      <c r="AK60" s="109"/>
      <c r="AL60" s="109"/>
      <c r="AM60" s="109"/>
      <c r="AN60" s="109"/>
      <c r="AO60" s="109"/>
      <c r="AP60" s="109"/>
      <c r="AQ60" s="109"/>
      <c r="AR60" s="109"/>
      <c r="AS60" s="109">
        <f t="shared" si="26"/>
        <v>0</v>
      </c>
      <c r="AT60" s="109">
        <v>0</v>
      </c>
      <c r="AU60" s="109"/>
      <c r="AV60" s="109"/>
      <c r="AW60" s="109"/>
      <c r="AX60" s="109"/>
      <c r="AY60" s="109">
        <f t="shared" si="27"/>
        <v>0</v>
      </c>
      <c r="AZ60" s="109"/>
      <c r="BB60" s="109"/>
      <c r="BC60" s="109"/>
      <c r="BD60" s="109"/>
      <c r="BE60" s="109"/>
      <c r="BF60" s="109"/>
      <c r="BG60" s="109">
        <f t="shared" si="30"/>
        <v>0</v>
      </c>
    </row>
    <row r="61" spans="1:62">
      <c r="A61" s="229" t="s">
        <v>53</v>
      </c>
      <c r="B61" s="227" t="s">
        <v>391</v>
      </c>
      <c r="C61" s="109"/>
      <c r="D61" s="109">
        <f t="shared" si="18"/>
        <v>0</v>
      </c>
      <c r="E61" s="109">
        <f t="shared" si="19"/>
        <v>0</v>
      </c>
      <c r="F61" s="109">
        <f t="shared" si="20"/>
        <v>0</v>
      </c>
      <c r="G61" s="109">
        <v>0</v>
      </c>
      <c r="H61" s="109">
        <f>'CK GASTOS CLN MES 1'!AW$35</f>
        <v>0</v>
      </c>
      <c r="I61" s="109">
        <f>'CK GASTOS CLN MES 2'!AW$69</f>
        <v>0</v>
      </c>
      <c r="J61" s="109">
        <f>'CK GASTOS CLN MES 3'!AW$67</f>
        <v>0</v>
      </c>
      <c r="K61" s="109">
        <f t="shared" si="29"/>
        <v>0</v>
      </c>
      <c r="L61" s="109">
        <f t="shared" si="21"/>
        <v>0</v>
      </c>
      <c r="M61" s="109">
        <f>+'Cert.CLN'!AV44</f>
        <v>0</v>
      </c>
      <c r="N61" s="109">
        <f t="shared" si="22"/>
        <v>0</v>
      </c>
      <c r="O61" s="753">
        <f t="shared" si="23"/>
        <v>0</v>
      </c>
      <c r="P61" s="753">
        <f t="shared" si="24"/>
        <v>0</v>
      </c>
      <c r="Q61" s="753">
        <f t="shared" si="25"/>
        <v>0</v>
      </c>
      <c r="R61" s="109"/>
      <c r="S61" s="109"/>
      <c r="T61" s="109"/>
      <c r="U61" s="109"/>
      <c r="V61" s="109"/>
      <c r="W61" s="109"/>
      <c r="X61" s="109"/>
      <c r="Y61" s="109"/>
      <c r="Z61" s="109"/>
      <c r="AA61" s="109"/>
      <c r="AB61" s="109"/>
      <c r="AC61" s="109"/>
      <c r="AD61" s="109"/>
      <c r="AE61" s="109"/>
      <c r="AF61" s="109"/>
      <c r="AG61" s="109"/>
      <c r="AH61" s="109"/>
      <c r="AI61" s="109"/>
      <c r="AJ61" s="109"/>
      <c r="AK61" s="109"/>
      <c r="AL61" s="109"/>
      <c r="AM61" s="109"/>
      <c r="AN61" s="109"/>
      <c r="AO61" s="109"/>
      <c r="AP61" s="109"/>
      <c r="AQ61" s="109"/>
      <c r="AR61" s="109"/>
      <c r="AS61" s="109">
        <f t="shared" si="26"/>
        <v>0</v>
      </c>
      <c r="AT61" s="109">
        <v>0</v>
      </c>
      <c r="AU61" s="109"/>
      <c r="AV61" s="109"/>
      <c r="AW61" s="109"/>
      <c r="AX61" s="109"/>
      <c r="AY61" s="109">
        <f t="shared" si="27"/>
        <v>0</v>
      </c>
      <c r="AZ61" s="109"/>
      <c r="BB61" s="109"/>
      <c r="BC61" s="109"/>
      <c r="BD61" s="109"/>
      <c r="BE61" s="109"/>
      <c r="BF61" s="109"/>
      <c r="BG61" s="109">
        <f t="shared" si="30"/>
        <v>0</v>
      </c>
    </row>
    <row r="62" spans="1:62">
      <c r="A62" s="229" t="s">
        <v>54</v>
      </c>
      <c r="B62" s="227" t="s">
        <v>956</v>
      </c>
      <c r="C62" s="109"/>
      <c r="D62" s="109">
        <f t="shared" si="18"/>
        <v>0</v>
      </c>
      <c r="E62" s="109">
        <f t="shared" si="19"/>
        <v>0</v>
      </c>
      <c r="F62" s="109">
        <f t="shared" si="20"/>
        <v>0</v>
      </c>
      <c r="G62" s="109">
        <v>0</v>
      </c>
      <c r="H62" s="109">
        <f>'CK GASTOS CLN MES 1'!AX$35</f>
        <v>0</v>
      </c>
      <c r="I62" s="109">
        <f>'CK GASTOS CLN MES 2'!AX$69</f>
        <v>0</v>
      </c>
      <c r="J62" s="109">
        <f>'CK GASTOS CLN MES 3'!AX$67</f>
        <v>0</v>
      </c>
      <c r="K62" s="109">
        <f t="shared" si="29"/>
        <v>0</v>
      </c>
      <c r="L62" s="109">
        <f t="shared" si="21"/>
        <v>0</v>
      </c>
      <c r="M62" s="109">
        <f>+'Cert.CLN'!AW44</f>
        <v>0</v>
      </c>
      <c r="N62" s="109">
        <f t="shared" si="22"/>
        <v>0</v>
      </c>
      <c r="O62" s="753">
        <f t="shared" si="23"/>
        <v>0</v>
      </c>
      <c r="P62" s="753">
        <f t="shared" si="24"/>
        <v>0</v>
      </c>
      <c r="Q62" s="753">
        <f t="shared" si="25"/>
        <v>0</v>
      </c>
      <c r="R62" s="109"/>
      <c r="S62" s="109"/>
      <c r="T62" s="109"/>
      <c r="U62" s="109"/>
      <c r="V62" s="109"/>
      <c r="W62" s="109"/>
      <c r="X62" s="109"/>
      <c r="Y62" s="109"/>
      <c r="Z62" s="109"/>
      <c r="AA62" s="109"/>
      <c r="AB62" s="109"/>
      <c r="AC62" s="109"/>
      <c r="AD62" s="109"/>
      <c r="AE62" s="109"/>
      <c r="AF62" s="109"/>
      <c r="AG62" s="109"/>
      <c r="AH62" s="109"/>
      <c r="AI62" s="109"/>
      <c r="AJ62" s="109"/>
      <c r="AK62" s="109"/>
      <c r="AL62" s="109"/>
      <c r="AM62" s="109"/>
      <c r="AN62" s="109"/>
      <c r="AO62" s="109"/>
      <c r="AP62" s="109"/>
      <c r="AQ62" s="109"/>
      <c r="AR62" s="109"/>
      <c r="AS62" s="109">
        <f t="shared" si="26"/>
        <v>0</v>
      </c>
      <c r="AT62" s="109">
        <v>0</v>
      </c>
      <c r="AU62" s="109"/>
      <c r="AV62" s="109"/>
      <c r="AW62" s="109"/>
      <c r="AX62" s="109"/>
      <c r="AY62" s="109">
        <f t="shared" si="27"/>
        <v>0</v>
      </c>
      <c r="AZ62" s="109"/>
      <c r="BB62" s="109"/>
      <c r="BC62" s="109"/>
      <c r="BD62" s="109"/>
      <c r="BE62" s="109"/>
      <c r="BF62" s="109"/>
      <c r="BG62" s="109">
        <f t="shared" si="30"/>
        <v>0</v>
      </c>
    </row>
    <row r="63" spans="1:62" s="1" customFormat="1">
      <c r="A63" s="229" t="s">
        <v>55</v>
      </c>
      <c r="B63" s="227" t="s">
        <v>389</v>
      </c>
      <c r="C63" s="109"/>
      <c r="D63" s="109">
        <f t="shared" si="18"/>
        <v>0</v>
      </c>
      <c r="E63" s="109">
        <f t="shared" si="19"/>
        <v>0</v>
      </c>
      <c r="F63" s="109">
        <f t="shared" si="20"/>
        <v>0</v>
      </c>
      <c r="G63" s="109">
        <v>0</v>
      </c>
      <c r="H63" s="109">
        <f>'CK GASTOS CLN MES 1'!AY$35</f>
        <v>0</v>
      </c>
      <c r="I63" s="109">
        <f>'CK GASTOS CLN MES 2'!AY$69</f>
        <v>0</v>
      </c>
      <c r="J63" s="109">
        <f>'CK GASTOS CLN MES 3'!AY$67</f>
        <v>0</v>
      </c>
      <c r="K63" s="109">
        <f t="shared" si="29"/>
        <v>0</v>
      </c>
      <c r="L63" s="109">
        <f t="shared" si="21"/>
        <v>0</v>
      </c>
      <c r="M63" s="109">
        <f>+'Cert.CLN'!AX44</f>
        <v>0</v>
      </c>
      <c r="N63" s="109">
        <f t="shared" si="22"/>
        <v>0</v>
      </c>
      <c r="O63" s="753">
        <f t="shared" si="23"/>
        <v>0</v>
      </c>
      <c r="P63" s="753">
        <f t="shared" si="24"/>
        <v>0</v>
      </c>
      <c r="Q63" s="753">
        <f t="shared" si="25"/>
        <v>0</v>
      </c>
      <c r="R63" s="109"/>
      <c r="S63" s="109"/>
      <c r="T63" s="109"/>
      <c r="U63" s="109"/>
      <c r="V63" s="109"/>
      <c r="W63" s="109"/>
      <c r="X63" s="109"/>
      <c r="Y63" s="109"/>
      <c r="Z63" s="109"/>
      <c r="AA63" s="109"/>
      <c r="AB63" s="109"/>
      <c r="AC63" s="109"/>
      <c r="AD63" s="109"/>
      <c r="AE63" s="109"/>
      <c r="AF63" s="109"/>
      <c r="AG63" s="109"/>
      <c r="AH63" s="109"/>
      <c r="AI63" s="109"/>
      <c r="AJ63" s="109"/>
      <c r="AK63" s="109"/>
      <c r="AL63" s="109"/>
      <c r="AM63" s="109"/>
      <c r="AN63" s="109"/>
      <c r="AO63" s="109"/>
      <c r="AP63" s="109"/>
      <c r="AQ63" s="109"/>
      <c r="AR63" s="109"/>
      <c r="AS63" s="109">
        <f t="shared" si="26"/>
        <v>0</v>
      </c>
      <c r="AT63" s="109">
        <v>0</v>
      </c>
      <c r="AU63" s="109"/>
      <c r="AV63" s="109"/>
      <c r="AW63" s="109"/>
      <c r="AX63" s="109"/>
      <c r="AY63" s="109">
        <f t="shared" si="27"/>
        <v>0</v>
      </c>
      <c r="AZ63" s="109"/>
      <c r="BA63" s="109"/>
      <c r="BB63" s="109"/>
      <c r="BC63" s="109"/>
      <c r="BD63" s="109"/>
      <c r="BE63" s="109"/>
      <c r="BF63" s="109"/>
      <c r="BG63" s="109">
        <f t="shared" si="30"/>
        <v>0</v>
      </c>
      <c r="BH63" s="227"/>
      <c r="BI63" s="227"/>
      <c r="BJ63" s="227"/>
    </row>
    <row r="64" spans="1:62" ht="22.5" customHeight="1">
      <c r="A64" s="229" t="s">
        <v>957</v>
      </c>
      <c r="B64" s="227" t="s">
        <v>958</v>
      </c>
      <c r="C64" s="109"/>
      <c r="D64" s="109">
        <f t="shared" si="18"/>
        <v>0</v>
      </c>
      <c r="E64" s="109">
        <f t="shared" si="19"/>
        <v>0</v>
      </c>
      <c r="F64" s="109">
        <f t="shared" si="20"/>
        <v>0</v>
      </c>
      <c r="G64" s="109">
        <v>0</v>
      </c>
      <c r="H64" s="109">
        <f>'CK GASTOS CLN MES 1'!AZ$35</f>
        <v>0</v>
      </c>
      <c r="I64" s="109">
        <f>'CK GASTOS CLN MES 2'!AZ$69</f>
        <v>0</v>
      </c>
      <c r="J64" s="109">
        <f>'CK GASTOS CLN MES 3'!AZ$67</f>
        <v>0</v>
      </c>
      <c r="K64" s="109">
        <f t="shared" si="29"/>
        <v>0</v>
      </c>
      <c r="L64" s="109">
        <f t="shared" si="21"/>
        <v>0</v>
      </c>
      <c r="M64" s="109">
        <f>+'Cert.CLN'!AY44</f>
        <v>0</v>
      </c>
      <c r="N64" s="109">
        <f t="shared" si="22"/>
        <v>0</v>
      </c>
      <c r="O64" s="753">
        <f t="shared" si="23"/>
        <v>0</v>
      </c>
      <c r="P64" s="753">
        <f t="shared" si="24"/>
        <v>0</v>
      </c>
      <c r="Q64" s="753">
        <f t="shared" si="25"/>
        <v>0</v>
      </c>
      <c r="R64" s="109"/>
      <c r="S64" s="109"/>
      <c r="T64" s="109"/>
      <c r="U64" s="109"/>
      <c r="V64" s="109"/>
      <c r="W64" s="109"/>
      <c r="X64" s="109"/>
      <c r="Y64" s="109"/>
      <c r="Z64" s="109"/>
      <c r="AA64" s="109"/>
      <c r="AB64" s="109"/>
      <c r="AC64" s="109"/>
      <c r="AD64" s="109"/>
      <c r="AE64" s="109"/>
      <c r="AF64" s="109"/>
      <c r="AG64" s="109"/>
      <c r="AH64" s="109"/>
      <c r="AI64" s="109"/>
      <c r="AJ64" s="109"/>
      <c r="AK64" s="109"/>
      <c r="AL64" s="109"/>
      <c r="AM64" s="109"/>
      <c r="AN64" s="109"/>
      <c r="AO64" s="109"/>
      <c r="AP64" s="109"/>
      <c r="AQ64" s="109"/>
      <c r="AR64" s="109"/>
      <c r="AS64" s="109">
        <f t="shared" si="26"/>
        <v>0</v>
      </c>
      <c r="AT64" s="109">
        <v>0</v>
      </c>
      <c r="AU64" s="109"/>
      <c r="AV64" s="109"/>
      <c r="AW64" s="109"/>
      <c r="AX64" s="109"/>
      <c r="AY64" s="109">
        <f t="shared" si="27"/>
        <v>0</v>
      </c>
      <c r="AZ64" s="109"/>
      <c r="BB64" s="109"/>
      <c r="BC64" s="109"/>
      <c r="BD64" s="109"/>
      <c r="BE64" s="109"/>
      <c r="BF64" s="109"/>
      <c r="BG64" s="109">
        <f t="shared" si="30"/>
        <v>0</v>
      </c>
    </row>
    <row r="65" spans="1:59" ht="22.5" customHeight="1">
      <c r="A65" s="229" t="s">
        <v>57</v>
      </c>
      <c r="B65" s="778" t="s">
        <v>959</v>
      </c>
      <c r="C65" s="109"/>
      <c r="D65" s="109">
        <f t="shared" si="18"/>
        <v>0</v>
      </c>
      <c r="E65" s="109">
        <f t="shared" si="19"/>
        <v>0</v>
      </c>
      <c r="F65" s="109">
        <f t="shared" si="20"/>
        <v>0</v>
      </c>
      <c r="G65" s="109">
        <v>0</v>
      </c>
      <c r="H65" s="109">
        <f>'CK GASTOS CLN MES 1'!BA$35</f>
        <v>0</v>
      </c>
      <c r="I65" s="109">
        <f>'CK GASTOS CLN MES 2'!BA$69</f>
        <v>0</v>
      </c>
      <c r="J65" s="109">
        <f>'CK GASTOS CLN MES 3'!BA$67</f>
        <v>0</v>
      </c>
      <c r="K65" s="109">
        <f t="shared" si="29"/>
        <v>0</v>
      </c>
      <c r="L65" s="109">
        <f t="shared" si="21"/>
        <v>0</v>
      </c>
      <c r="M65" s="109">
        <f>+'Cert.CLN'!AZ44</f>
        <v>0</v>
      </c>
      <c r="N65" s="109">
        <f t="shared" si="22"/>
        <v>0</v>
      </c>
      <c r="O65" s="753">
        <f t="shared" si="23"/>
        <v>0</v>
      </c>
      <c r="P65" s="753">
        <f t="shared" si="24"/>
        <v>0</v>
      </c>
      <c r="Q65" s="753">
        <f t="shared" si="25"/>
        <v>0</v>
      </c>
      <c r="R65" s="109"/>
      <c r="S65" s="109"/>
      <c r="T65" s="109"/>
      <c r="U65" s="109"/>
      <c r="V65" s="109"/>
      <c r="W65" s="109"/>
      <c r="X65" s="109"/>
      <c r="Y65" s="109"/>
      <c r="Z65" s="109"/>
      <c r="AA65" s="109"/>
      <c r="AB65" s="109"/>
      <c r="AC65" s="109"/>
      <c r="AD65" s="109"/>
      <c r="AE65" s="109"/>
      <c r="AF65" s="109"/>
      <c r="AG65" s="109"/>
      <c r="AH65" s="109"/>
      <c r="AI65" s="109"/>
      <c r="AJ65" s="109"/>
      <c r="AK65" s="109"/>
      <c r="AL65" s="109"/>
      <c r="AM65" s="109"/>
      <c r="AN65" s="109"/>
      <c r="AO65" s="109"/>
      <c r="AP65" s="109"/>
      <c r="AQ65" s="109"/>
      <c r="AR65" s="109"/>
      <c r="AS65" s="109">
        <f t="shared" si="26"/>
        <v>0</v>
      </c>
      <c r="AT65" s="109">
        <v>0</v>
      </c>
      <c r="AU65" s="109"/>
      <c r="AV65" s="109"/>
      <c r="AW65" s="109"/>
      <c r="AX65" s="109"/>
      <c r="AY65" s="109">
        <f t="shared" si="27"/>
        <v>0</v>
      </c>
      <c r="AZ65" s="109"/>
      <c r="BB65" s="109"/>
      <c r="BC65" s="109"/>
      <c r="BD65" s="109"/>
      <c r="BE65" s="109"/>
      <c r="BF65" s="109"/>
      <c r="BG65" s="109">
        <f t="shared" si="30"/>
        <v>0</v>
      </c>
    </row>
    <row r="66" spans="1:59" ht="13.5" customHeight="1">
      <c r="A66" s="229" t="s">
        <v>58</v>
      </c>
      <c r="B66" s="778" t="s">
        <v>1063</v>
      </c>
      <c r="C66" s="109"/>
      <c r="D66" s="109">
        <f t="shared" si="18"/>
        <v>0</v>
      </c>
      <c r="E66" s="109">
        <f t="shared" si="19"/>
        <v>0</v>
      </c>
      <c r="F66" s="109">
        <f t="shared" si="20"/>
        <v>0</v>
      </c>
      <c r="G66" s="109">
        <v>0</v>
      </c>
      <c r="H66" s="109">
        <f>'CK GASTOS CLN MES 1'!BB$35</f>
        <v>0</v>
      </c>
      <c r="I66" s="109">
        <f>'CK GASTOS CLN MES 2'!BB$69</f>
        <v>0</v>
      </c>
      <c r="J66" s="109">
        <f>'CK GASTOS CLN MES 3'!BB$67</f>
        <v>0</v>
      </c>
      <c r="K66" s="109">
        <f t="shared" si="29"/>
        <v>0</v>
      </c>
      <c r="L66" s="109">
        <f t="shared" si="21"/>
        <v>0</v>
      </c>
      <c r="M66" s="109">
        <f>+'Cert.CLN'!BA45</f>
        <v>0</v>
      </c>
      <c r="N66" s="109">
        <f t="shared" si="22"/>
        <v>0</v>
      </c>
      <c r="O66" s="753">
        <f t="shared" si="23"/>
        <v>0</v>
      </c>
      <c r="P66" s="753">
        <f t="shared" si="24"/>
        <v>0</v>
      </c>
      <c r="Q66" s="753">
        <f t="shared" si="25"/>
        <v>0</v>
      </c>
      <c r="R66" s="109"/>
      <c r="S66" s="109"/>
      <c r="T66" s="109"/>
      <c r="U66" s="109"/>
      <c r="V66" s="109"/>
      <c r="W66" s="109"/>
      <c r="X66" s="109"/>
      <c r="Y66" s="109"/>
      <c r="Z66" s="109"/>
      <c r="AA66" s="109"/>
      <c r="AB66" s="109"/>
      <c r="AC66" s="109"/>
      <c r="AD66" s="109"/>
      <c r="AE66" s="109"/>
      <c r="AF66" s="109"/>
      <c r="AG66" s="109"/>
      <c r="AH66" s="109"/>
      <c r="AI66" s="109"/>
      <c r="AJ66" s="109"/>
      <c r="AK66" s="109"/>
      <c r="AL66" s="109"/>
      <c r="AM66" s="109"/>
      <c r="AN66" s="109"/>
      <c r="AO66" s="109"/>
      <c r="AP66" s="109"/>
      <c r="AQ66" s="109"/>
      <c r="AR66" s="109"/>
      <c r="AS66" s="109">
        <f t="shared" si="26"/>
        <v>0</v>
      </c>
      <c r="AT66" s="109">
        <v>0</v>
      </c>
      <c r="AU66" s="109"/>
      <c r="AV66" s="109"/>
      <c r="AW66" s="109"/>
      <c r="AX66" s="109"/>
      <c r="AY66" s="109"/>
      <c r="AZ66" s="109"/>
      <c r="BB66" s="109"/>
      <c r="BC66" s="109"/>
      <c r="BD66" s="109"/>
      <c r="BE66" s="109"/>
      <c r="BF66" s="109"/>
      <c r="BG66" s="109">
        <f t="shared" si="30"/>
        <v>0</v>
      </c>
    </row>
    <row r="67" spans="1:59" ht="13.5" customHeight="1">
      <c r="A67" s="229" t="s">
        <v>59</v>
      </c>
      <c r="B67" s="778" t="s">
        <v>961</v>
      </c>
      <c r="C67" s="109"/>
      <c r="D67" s="109">
        <f t="shared" si="18"/>
        <v>0</v>
      </c>
      <c r="E67" s="109">
        <f t="shared" si="19"/>
        <v>0</v>
      </c>
      <c r="F67" s="109">
        <f t="shared" si="20"/>
        <v>0</v>
      </c>
      <c r="G67" s="109"/>
      <c r="H67" s="109"/>
      <c r="I67" s="109"/>
      <c r="J67" s="109"/>
      <c r="K67" s="109"/>
      <c r="L67" s="109"/>
      <c r="M67" s="109"/>
      <c r="N67" s="109"/>
      <c r="O67" s="753"/>
      <c r="Q67" s="753">
        <f t="shared" si="25"/>
        <v>0</v>
      </c>
      <c r="R67" s="109"/>
      <c r="S67" s="109"/>
      <c r="T67" s="109"/>
      <c r="U67" s="109"/>
      <c r="V67" s="109"/>
      <c r="W67" s="109"/>
      <c r="X67" s="109"/>
      <c r="Y67" s="109"/>
      <c r="Z67" s="109"/>
      <c r="AA67" s="109"/>
      <c r="AB67" s="109"/>
      <c r="AC67" s="109"/>
      <c r="AD67" s="109"/>
      <c r="AE67" s="109"/>
      <c r="AF67" s="109"/>
      <c r="AG67" s="109"/>
      <c r="AH67" s="109"/>
      <c r="AI67" s="109"/>
      <c r="AJ67" s="109"/>
      <c r="AK67" s="109"/>
      <c r="AL67" s="109"/>
      <c r="AM67" s="109"/>
      <c r="AN67" s="109"/>
      <c r="AO67" s="109"/>
      <c r="AP67" s="109"/>
      <c r="AQ67" s="109"/>
      <c r="AR67" s="109"/>
      <c r="AS67" s="109"/>
      <c r="AT67" s="109">
        <v>0</v>
      </c>
      <c r="AU67" s="109"/>
      <c r="AV67" s="109"/>
      <c r="AW67" s="109"/>
      <c r="AX67" s="109"/>
      <c r="AY67" s="109"/>
      <c r="AZ67" s="109"/>
      <c r="BB67" s="109"/>
      <c r="BC67" s="109"/>
      <c r="BD67" s="109"/>
      <c r="BE67" s="109"/>
      <c r="BF67" s="109"/>
      <c r="BG67" s="109"/>
    </row>
    <row r="68" spans="1:59" ht="13.5" customHeight="1">
      <c r="A68" s="229" t="s">
        <v>60</v>
      </c>
      <c r="B68" s="778" t="s">
        <v>962</v>
      </c>
      <c r="C68" s="109"/>
      <c r="D68" s="109">
        <f t="shared" si="18"/>
        <v>0</v>
      </c>
      <c r="E68" s="109">
        <f t="shared" si="19"/>
        <v>0</v>
      </c>
      <c r="F68" s="109">
        <f t="shared" si="20"/>
        <v>0</v>
      </c>
      <c r="G68" s="109">
        <v>0</v>
      </c>
      <c r="H68" s="109">
        <f>'CK GASTOS CLN MES 1'!BC$35</f>
        <v>0</v>
      </c>
      <c r="I68" s="109">
        <f>'CK GASTOS CLN MES 2'!BC$69</f>
        <v>0</v>
      </c>
      <c r="J68" s="109">
        <f>'CK GASTOS CLN MES 3'!BC$67</f>
        <v>0</v>
      </c>
      <c r="K68" s="109">
        <f t="shared" si="29"/>
        <v>0</v>
      </c>
      <c r="L68" s="109">
        <f t="shared" si="21"/>
        <v>0</v>
      </c>
      <c r="M68" s="109">
        <f>+'Cert.CLN'!BB44</f>
        <v>0</v>
      </c>
      <c r="N68" s="109">
        <f t="shared" si="22"/>
        <v>0</v>
      </c>
      <c r="O68" s="753">
        <f t="shared" si="23"/>
        <v>0</v>
      </c>
      <c r="P68" s="753">
        <f t="shared" si="24"/>
        <v>0</v>
      </c>
      <c r="Q68" s="753">
        <f t="shared" si="25"/>
        <v>0</v>
      </c>
      <c r="R68" s="109"/>
      <c r="S68" s="109"/>
      <c r="T68" s="109"/>
      <c r="U68" s="109"/>
      <c r="V68" s="109"/>
      <c r="W68" s="109"/>
      <c r="X68" s="109"/>
      <c r="Y68" s="109"/>
      <c r="Z68" s="109"/>
      <c r="AA68" s="109"/>
      <c r="AB68" s="109"/>
      <c r="AC68" s="109"/>
      <c r="AD68" s="109"/>
      <c r="AE68" s="109"/>
      <c r="AF68" s="109"/>
      <c r="AG68" s="109"/>
      <c r="AH68" s="109"/>
      <c r="AI68" s="109"/>
      <c r="AJ68" s="109"/>
      <c r="AK68" s="109"/>
      <c r="AL68" s="109"/>
      <c r="AM68" s="109"/>
      <c r="AN68" s="109"/>
      <c r="AO68" s="109"/>
      <c r="AP68" s="109"/>
      <c r="AQ68" s="109"/>
      <c r="AR68" s="109"/>
      <c r="AS68" s="109">
        <f t="shared" si="26"/>
        <v>0</v>
      </c>
      <c r="AT68" s="109">
        <v>0</v>
      </c>
      <c r="AU68" s="109"/>
      <c r="AV68" s="109"/>
      <c r="AW68" s="109"/>
      <c r="AX68" s="109"/>
      <c r="AY68" s="109">
        <f t="shared" si="27"/>
        <v>0</v>
      </c>
      <c r="AZ68" s="109"/>
      <c r="BB68" s="109"/>
      <c r="BC68" s="109"/>
      <c r="BD68" s="109"/>
      <c r="BE68" s="109"/>
      <c r="BF68" s="109"/>
      <c r="BG68" s="109">
        <f t="shared" si="30"/>
        <v>0</v>
      </c>
    </row>
    <row r="69" spans="1:59">
      <c r="A69" s="229" t="s">
        <v>61</v>
      </c>
      <c r="B69" s="227" t="s">
        <v>963</v>
      </c>
      <c r="C69" s="109"/>
      <c r="D69" s="109">
        <f t="shared" si="18"/>
        <v>0</v>
      </c>
      <c r="E69" s="109">
        <f t="shared" si="19"/>
        <v>0</v>
      </c>
      <c r="F69" s="109">
        <f t="shared" si="20"/>
        <v>0</v>
      </c>
      <c r="G69" s="109">
        <v>0</v>
      </c>
      <c r="H69" s="109">
        <f>'CK GASTOS CLN MES 1'!BD$35</f>
        <v>0</v>
      </c>
      <c r="I69" s="109">
        <f>'CK GASTOS CLN MES 2'!BD$69</f>
        <v>0</v>
      </c>
      <c r="J69" s="109">
        <f>'CK GASTOS CLN MES 3'!BD$67</f>
        <v>0</v>
      </c>
      <c r="K69" s="109">
        <f t="shared" si="29"/>
        <v>0</v>
      </c>
      <c r="L69" s="109">
        <f t="shared" si="21"/>
        <v>0</v>
      </c>
      <c r="M69" s="109">
        <f>+'Cert.CLN'!BC44</f>
        <v>0</v>
      </c>
      <c r="N69" s="109">
        <f t="shared" si="22"/>
        <v>0</v>
      </c>
      <c r="O69" s="753">
        <f t="shared" si="23"/>
        <v>0</v>
      </c>
      <c r="P69" s="753">
        <f t="shared" si="24"/>
        <v>0</v>
      </c>
      <c r="Q69" s="753">
        <f t="shared" si="25"/>
        <v>0</v>
      </c>
      <c r="R69" s="109"/>
      <c r="S69" s="109"/>
      <c r="T69" s="109"/>
      <c r="U69" s="109"/>
      <c r="V69" s="109"/>
      <c r="W69" s="109"/>
      <c r="X69" s="109"/>
      <c r="Y69" s="109"/>
      <c r="Z69" s="109"/>
      <c r="AA69" s="109"/>
      <c r="AB69" s="109"/>
      <c r="AC69" s="109"/>
      <c r="AD69" s="109"/>
      <c r="AE69" s="109"/>
      <c r="AF69" s="109"/>
      <c r="AG69" s="109"/>
      <c r="AH69" s="109"/>
      <c r="AI69" s="109"/>
      <c r="AJ69" s="109"/>
      <c r="AK69" s="109"/>
      <c r="AL69" s="109"/>
      <c r="AM69" s="109"/>
      <c r="AN69" s="109"/>
      <c r="AO69" s="109"/>
      <c r="AP69" s="109"/>
      <c r="AQ69" s="109"/>
      <c r="AR69" s="109"/>
      <c r="AS69" s="109">
        <f t="shared" si="26"/>
        <v>0</v>
      </c>
      <c r="AT69" s="109">
        <v>0</v>
      </c>
      <c r="AU69" s="109"/>
      <c r="AV69" s="109"/>
      <c r="AW69" s="109"/>
      <c r="AX69" s="109"/>
      <c r="AY69" s="109">
        <f t="shared" si="27"/>
        <v>0</v>
      </c>
      <c r="AZ69" s="109"/>
      <c r="BB69" s="109"/>
      <c r="BC69" s="109"/>
      <c r="BD69" s="109"/>
      <c r="BE69" s="109"/>
      <c r="BF69" s="109"/>
      <c r="BG69" s="109">
        <f t="shared" si="30"/>
        <v>0</v>
      </c>
    </row>
    <row r="70" spans="1:59">
      <c r="A70" s="229"/>
      <c r="C70" s="109"/>
      <c r="D70" s="109"/>
      <c r="E70" s="109"/>
      <c r="F70" s="109"/>
      <c r="G70" s="109"/>
      <c r="M70" s="109"/>
      <c r="N70" s="109"/>
      <c r="O70" s="109"/>
      <c r="P70" s="805"/>
      <c r="Q70" s="109"/>
      <c r="R70" s="109"/>
      <c r="S70" s="109"/>
      <c r="T70" s="109"/>
      <c r="U70" s="109"/>
      <c r="V70" s="109"/>
      <c r="W70" s="109"/>
      <c r="X70" s="109"/>
      <c r="Y70" s="109"/>
      <c r="Z70" s="109"/>
      <c r="AA70" s="109"/>
      <c r="AB70" s="109"/>
      <c r="AC70" s="109"/>
      <c r="AD70" s="109"/>
      <c r="AE70" s="109"/>
      <c r="AF70" s="109"/>
      <c r="AG70" s="109"/>
      <c r="AH70" s="109"/>
      <c r="AI70" s="109"/>
      <c r="AJ70" s="109"/>
      <c r="AK70" s="109"/>
      <c r="AL70" s="109"/>
      <c r="AM70" s="109"/>
      <c r="AN70" s="109"/>
      <c r="AO70" s="109"/>
      <c r="AP70" s="109"/>
      <c r="AQ70" s="109"/>
      <c r="AR70" s="109"/>
      <c r="AS70" s="109"/>
      <c r="AT70" s="109">
        <v>0</v>
      </c>
      <c r="AU70" s="109"/>
      <c r="AV70" s="109"/>
      <c r="AW70" s="109"/>
      <c r="AX70" s="109"/>
      <c r="AY70" s="109"/>
      <c r="AZ70" s="109"/>
      <c r="BB70" s="109"/>
      <c r="BC70" s="109"/>
      <c r="BD70" s="109"/>
      <c r="BE70" s="109"/>
      <c r="BF70" s="109"/>
      <c r="BG70" s="3"/>
    </row>
    <row r="71" spans="1:59">
      <c r="A71" s="774" t="s">
        <v>964</v>
      </c>
      <c r="B71" s="207" t="s">
        <v>965</v>
      </c>
      <c r="C71" s="771">
        <f>SUM(C73:C92)</f>
        <v>200000</v>
      </c>
      <c r="D71" s="771">
        <f>SUM(D73:D92)</f>
        <v>0</v>
      </c>
      <c r="E71" s="771">
        <f>SUM(E73:E92)</f>
        <v>0</v>
      </c>
      <c r="F71" s="771">
        <f t="shared" ref="F71:BG71" si="31">SUM(F73:F92)</f>
        <v>200000</v>
      </c>
      <c r="G71" s="771">
        <v>17402.5</v>
      </c>
      <c r="H71" s="771">
        <f>SUM(H73:H92)</f>
        <v>0</v>
      </c>
      <c r="I71" s="771">
        <f t="shared" ref="I71:L71" si="32">SUM(I73:I92)</f>
        <v>100000</v>
      </c>
      <c r="J71" s="771">
        <f t="shared" si="32"/>
        <v>0</v>
      </c>
      <c r="K71" s="771">
        <f t="shared" si="32"/>
        <v>100000</v>
      </c>
      <c r="L71" s="771">
        <f t="shared" si="32"/>
        <v>117402.5</v>
      </c>
      <c r="M71" s="771">
        <f t="shared" si="31"/>
        <v>117402.5</v>
      </c>
      <c r="N71" s="771">
        <f t="shared" si="31"/>
        <v>0</v>
      </c>
      <c r="O71" s="771">
        <f t="shared" si="31"/>
        <v>82597.5</v>
      </c>
      <c r="P71" s="771">
        <f t="shared" si="31"/>
        <v>82597.5</v>
      </c>
      <c r="Q71" s="794">
        <f t="shared" si="31"/>
        <v>82597.5</v>
      </c>
      <c r="R71" s="771">
        <f t="shared" si="31"/>
        <v>0</v>
      </c>
      <c r="S71" s="771">
        <f>SUM(S73:S92)</f>
        <v>0</v>
      </c>
      <c r="T71" s="771">
        <f t="shared" si="31"/>
        <v>0</v>
      </c>
      <c r="U71" s="771">
        <f t="shared" si="31"/>
        <v>0</v>
      </c>
      <c r="V71" s="771">
        <f t="shared" si="31"/>
        <v>0</v>
      </c>
      <c r="W71" s="771">
        <f t="shared" si="31"/>
        <v>0</v>
      </c>
      <c r="X71" s="771">
        <f t="shared" si="31"/>
        <v>0</v>
      </c>
      <c r="Y71" s="771">
        <f t="shared" si="31"/>
        <v>0</v>
      </c>
      <c r="Z71" s="771">
        <f>SUM(Z73:Z92)</f>
        <v>0</v>
      </c>
      <c r="AA71" s="771">
        <f t="shared" si="31"/>
        <v>0</v>
      </c>
      <c r="AB71" s="771">
        <f t="shared" si="31"/>
        <v>0</v>
      </c>
      <c r="AC71" s="771">
        <f t="shared" si="31"/>
        <v>0</v>
      </c>
      <c r="AD71" s="771">
        <f t="shared" si="31"/>
        <v>0</v>
      </c>
      <c r="AE71" s="771">
        <f t="shared" si="31"/>
        <v>0</v>
      </c>
      <c r="AF71" s="771">
        <f t="shared" si="31"/>
        <v>0</v>
      </c>
      <c r="AG71" s="771">
        <f t="shared" si="31"/>
        <v>0</v>
      </c>
      <c r="AH71" s="771">
        <f t="shared" si="31"/>
        <v>0</v>
      </c>
      <c r="AI71" s="771">
        <f t="shared" si="31"/>
        <v>0</v>
      </c>
      <c r="AJ71" s="771">
        <f t="shared" si="31"/>
        <v>0</v>
      </c>
      <c r="AK71" s="771">
        <f t="shared" si="31"/>
        <v>0</v>
      </c>
      <c r="AL71" s="771">
        <f t="shared" si="31"/>
        <v>0</v>
      </c>
      <c r="AM71" s="771">
        <f t="shared" si="31"/>
        <v>0</v>
      </c>
      <c r="AN71" s="771">
        <f t="shared" si="31"/>
        <v>0</v>
      </c>
      <c r="AO71" s="771">
        <f t="shared" si="31"/>
        <v>0</v>
      </c>
      <c r="AP71" s="771">
        <f t="shared" si="31"/>
        <v>0</v>
      </c>
      <c r="AQ71" s="771">
        <f t="shared" si="31"/>
        <v>0</v>
      </c>
      <c r="AR71" s="771">
        <f t="shared" si="31"/>
        <v>0</v>
      </c>
      <c r="AS71" s="771">
        <f t="shared" si="31"/>
        <v>0</v>
      </c>
      <c r="AT71" s="109">
        <v>0</v>
      </c>
      <c r="AU71" s="771">
        <f t="shared" si="31"/>
        <v>0</v>
      </c>
      <c r="AV71" s="771">
        <f t="shared" si="31"/>
        <v>0</v>
      </c>
      <c r="AW71" s="771">
        <f t="shared" si="31"/>
        <v>0</v>
      </c>
      <c r="AX71" s="771">
        <f t="shared" si="31"/>
        <v>0</v>
      </c>
      <c r="AY71" s="771">
        <f t="shared" si="31"/>
        <v>0</v>
      </c>
      <c r="AZ71" s="771">
        <f t="shared" si="31"/>
        <v>0</v>
      </c>
      <c r="BA71" s="771">
        <f t="shared" si="31"/>
        <v>0</v>
      </c>
      <c r="BB71" s="771">
        <f t="shared" si="31"/>
        <v>0</v>
      </c>
      <c r="BC71" s="771">
        <f t="shared" si="31"/>
        <v>0</v>
      </c>
      <c r="BD71" s="771">
        <f t="shared" si="31"/>
        <v>0</v>
      </c>
      <c r="BE71" s="771">
        <f t="shared" si="31"/>
        <v>0</v>
      </c>
      <c r="BF71" s="771">
        <f t="shared" si="31"/>
        <v>0</v>
      </c>
      <c r="BG71" s="771">
        <f t="shared" si="31"/>
        <v>0</v>
      </c>
    </row>
    <row r="72" spans="1:59">
      <c r="A72" s="229"/>
      <c r="C72" s="109"/>
      <c r="D72" s="109"/>
      <c r="E72" s="109"/>
      <c r="F72" s="109"/>
      <c r="G72" s="109"/>
      <c r="H72" s="109"/>
      <c r="I72" s="109"/>
      <c r="J72" s="109"/>
      <c r="K72" s="109"/>
      <c r="L72" s="109"/>
      <c r="M72" s="109"/>
      <c r="N72" s="109"/>
      <c r="O72" s="109"/>
      <c r="Q72" s="109"/>
      <c r="R72" s="109"/>
      <c r="S72" s="109"/>
      <c r="T72" s="109"/>
      <c r="U72" s="109"/>
      <c r="V72" s="109"/>
      <c r="W72" s="109"/>
      <c r="X72" s="109"/>
      <c r="Y72" s="109"/>
      <c r="Z72" s="109"/>
      <c r="AA72" s="109"/>
      <c r="AB72" s="109"/>
      <c r="AC72" s="109"/>
      <c r="AD72" s="109"/>
      <c r="AE72" s="109"/>
      <c r="AF72" s="109"/>
      <c r="AG72" s="109"/>
      <c r="AH72" s="109"/>
      <c r="AI72" s="109"/>
      <c r="AJ72" s="109"/>
      <c r="AK72" s="109"/>
      <c r="AL72" s="109"/>
      <c r="AM72" s="109"/>
      <c r="AN72" s="109"/>
      <c r="AO72" s="109"/>
      <c r="AP72" s="109"/>
      <c r="AQ72" s="109"/>
      <c r="AR72" s="109"/>
      <c r="AS72" s="109"/>
      <c r="AT72" s="109">
        <v>0</v>
      </c>
      <c r="AU72" s="109"/>
      <c r="AV72" s="109"/>
      <c r="AW72" s="109"/>
      <c r="AX72" s="109"/>
      <c r="AY72" s="109"/>
      <c r="AZ72" s="109"/>
      <c r="BB72" s="109"/>
      <c r="BC72" s="109"/>
      <c r="BD72" s="109"/>
      <c r="BE72" s="109"/>
      <c r="BF72" s="109"/>
      <c r="BG72" s="3"/>
    </row>
    <row r="73" spans="1:59">
      <c r="A73" s="229" t="s">
        <v>62</v>
      </c>
      <c r="B73" s="227" t="s">
        <v>966</v>
      </c>
      <c r="C73" s="109"/>
      <c r="D73" s="109">
        <f t="shared" ref="D73:D92" si="33">+BG73</f>
        <v>0</v>
      </c>
      <c r="E73" s="109">
        <f t="shared" ref="E73:E92" si="34">+AS73+AY73</f>
        <v>0</v>
      </c>
      <c r="F73" s="109">
        <f t="shared" ref="F73:F92" si="35">+C73+D73+E73</f>
        <v>0</v>
      </c>
      <c r="G73" s="109">
        <v>0</v>
      </c>
      <c r="H73" s="109">
        <f>'CK GASTOS CLN MES 1'!BE$35</f>
        <v>0</v>
      </c>
      <c r="I73" s="109">
        <f>'CK GASTOS CLN MES 2'!BE$69</f>
        <v>0</v>
      </c>
      <c r="J73" s="109">
        <f>'CK GASTOS CLN MES 3'!BE$67</f>
        <v>0</v>
      </c>
      <c r="K73" s="109">
        <f t="shared" ref="K73:K92" si="36">SUM(H73:J73)</f>
        <v>0</v>
      </c>
      <c r="L73" s="109">
        <f t="shared" ref="L73:L92" si="37">+K73+G73</f>
        <v>0</v>
      </c>
      <c r="M73" s="109">
        <f>+'Cert.CLN'!BD44</f>
        <v>0</v>
      </c>
      <c r="N73" s="109">
        <f t="shared" ref="N73:N92" si="38">IF(M73&gt;0,(L73-M73),0)</f>
        <v>0</v>
      </c>
      <c r="O73" s="753">
        <f t="shared" ref="O73:O92" si="39">F73-L73</f>
        <v>0</v>
      </c>
      <c r="P73" s="753">
        <f t="shared" ref="P73:P92" si="40">+F73-M73</f>
        <v>0</v>
      </c>
      <c r="Q73" s="753">
        <f t="shared" ref="Q73:Q92" si="41">IF(N73&gt;0,(F73-L73-N73),(F73-L73+N73))</f>
        <v>0</v>
      </c>
      <c r="R73" s="109"/>
      <c r="S73" s="109"/>
      <c r="T73" s="109"/>
      <c r="U73" s="109"/>
      <c r="V73" s="109"/>
      <c r="W73" s="109"/>
      <c r="X73" s="109"/>
      <c r="Y73" s="109"/>
      <c r="Z73" s="109"/>
      <c r="AA73" s="109"/>
      <c r="AB73" s="109"/>
      <c r="AC73" s="109"/>
      <c r="AD73" s="109"/>
      <c r="AE73" s="109"/>
      <c r="AF73" s="109"/>
      <c r="AG73" s="109"/>
      <c r="AH73" s="109"/>
      <c r="AI73" s="109"/>
      <c r="AJ73" s="109"/>
      <c r="AK73" s="109"/>
      <c r="AL73" s="109"/>
      <c r="AM73" s="109"/>
      <c r="AN73" s="109"/>
      <c r="AO73" s="109"/>
      <c r="AP73" s="109"/>
      <c r="AQ73" s="109"/>
      <c r="AR73" s="109"/>
      <c r="AS73" s="109">
        <f t="shared" ref="AS73:AS92" si="42">SUM(R73:AR73)</f>
        <v>0</v>
      </c>
      <c r="AT73" s="109">
        <v>0</v>
      </c>
      <c r="AU73" s="109"/>
      <c r="AV73" s="109"/>
      <c r="AW73" s="109"/>
      <c r="AX73" s="109"/>
      <c r="AY73" s="109">
        <f t="shared" ref="AY73:AY92" si="43">+AT73+AU73+AV73+AW73+AX73</f>
        <v>0</v>
      </c>
      <c r="AZ73" s="109"/>
      <c r="BB73" s="109"/>
      <c r="BC73" s="109"/>
      <c r="BD73" s="109"/>
      <c r="BE73" s="109"/>
      <c r="BF73" s="109"/>
      <c r="BG73" s="109">
        <f t="shared" ref="BG73:BG92" si="44">SUM(AZ73:BD73)</f>
        <v>0</v>
      </c>
    </row>
    <row r="74" spans="1:59">
      <c r="A74" s="229" t="s">
        <v>63</v>
      </c>
      <c r="B74" s="227" t="s">
        <v>967</v>
      </c>
      <c r="C74" s="109"/>
      <c r="D74" s="109">
        <f t="shared" si="33"/>
        <v>0</v>
      </c>
      <c r="E74" s="109">
        <f t="shared" si="34"/>
        <v>0</v>
      </c>
      <c r="F74" s="109">
        <f t="shared" si="35"/>
        <v>0</v>
      </c>
      <c r="G74" s="109">
        <v>0</v>
      </c>
      <c r="H74" s="109">
        <f>'CK GASTOS CLN MES 1'!BF$35</f>
        <v>0</v>
      </c>
      <c r="I74" s="109">
        <f>'CK GASTOS CLN MES 2'!BF$69</f>
        <v>0</v>
      </c>
      <c r="J74" s="109">
        <f>'CK GASTOS CLN MES 3'!BF$67</f>
        <v>0</v>
      </c>
      <c r="K74" s="109">
        <f t="shared" si="36"/>
        <v>0</v>
      </c>
      <c r="L74" s="109">
        <f t="shared" si="37"/>
        <v>0</v>
      </c>
      <c r="M74" s="109">
        <f>+'Cert.CLN'!BE44</f>
        <v>0</v>
      </c>
      <c r="N74" s="109">
        <f t="shared" si="38"/>
        <v>0</v>
      </c>
      <c r="O74" s="753">
        <f t="shared" si="39"/>
        <v>0</v>
      </c>
      <c r="P74" s="753">
        <f t="shared" si="40"/>
        <v>0</v>
      </c>
      <c r="Q74" s="753">
        <f t="shared" si="41"/>
        <v>0</v>
      </c>
      <c r="R74" s="109"/>
      <c r="S74" s="109"/>
      <c r="T74" s="109"/>
      <c r="U74" s="109"/>
      <c r="V74" s="109"/>
      <c r="W74" s="109"/>
      <c r="X74" s="109"/>
      <c r="Y74" s="109"/>
      <c r="Z74" s="109"/>
      <c r="AA74" s="109"/>
      <c r="AB74" s="109"/>
      <c r="AC74" s="109"/>
      <c r="AD74" s="109"/>
      <c r="AE74" s="109"/>
      <c r="AF74" s="109"/>
      <c r="AG74" s="109"/>
      <c r="AH74" s="109"/>
      <c r="AI74" s="109"/>
      <c r="AJ74" s="109"/>
      <c r="AK74" s="109"/>
      <c r="AL74" s="109"/>
      <c r="AM74" s="109"/>
      <c r="AN74" s="109"/>
      <c r="AO74" s="109"/>
      <c r="AP74" s="109"/>
      <c r="AQ74" s="109"/>
      <c r="AR74" s="109"/>
      <c r="AS74" s="109">
        <f t="shared" si="42"/>
        <v>0</v>
      </c>
      <c r="AT74" s="109">
        <v>0</v>
      </c>
      <c r="AU74" s="109"/>
      <c r="AV74" s="109"/>
      <c r="AW74" s="109"/>
      <c r="AX74" s="109"/>
      <c r="AY74" s="109">
        <f t="shared" si="43"/>
        <v>0</v>
      </c>
      <c r="AZ74" s="109"/>
      <c r="BB74" s="109"/>
      <c r="BC74" s="109"/>
      <c r="BD74" s="109"/>
      <c r="BE74" s="109"/>
      <c r="BF74" s="109"/>
      <c r="BG74" s="109">
        <f t="shared" si="44"/>
        <v>0</v>
      </c>
    </row>
    <row r="75" spans="1:59">
      <c r="A75" s="229" t="s">
        <v>64</v>
      </c>
      <c r="B75" s="227" t="s">
        <v>968</v>
      </c>
      <c r="C75" s="109">
        <v>100000</v>
      </c>
      <c r="D75" s="109">
        <f t="shared" si="33"/>
        <v>0</v>
      </c>
      <c r="E75" s="109">
        <f t="shared" si="34"/>
        <v>0</v>
      </c>
      <c r="F75" s="109">
        <f t="shared" si="35"/>
        <v>100000</v>
      </c>
      <c r="G75" s="109">
        <v>0</v>
      </c>
      <c r="H75" s="109">
        <f>'CK GASTOS CLN MES 1'!BG$35</f>
        <v>0</v>
      </c>
      <c r="I75" s="109">
        <f>'CK GASTOS CLN MES 2'!BG$69</f>
        <v>100000</v>
      </c>
      <c r="J75" s="109">
        <f>'CK GASTOS CLN MES 3'!BG$67</f>
        <v>0</v>
      </c>
      <c r="K75" s="109">
        <f t="shared" si="36"/>
        <v>100000</v>
      </c>
      <c r="L75" s="109">
        <f t="shared" si="37"/>
        <v>100000</v>
      </c>
      <c r="M75" s="109">
        <f>+'Cert.CLN'!BF44</f>
        <v>100000</v>
      </c>
      <c r="N75" s="109">
        <f t="shared" si="38"/>
        <v>0</v>
      </c>
      <c r="O75" s="753">
        <f t="shared" si="39"/>
        <v>0</v>
      </c>
      <c r="P75" s="753">
        <f t="shared" si="40"/>
        <v>0</v>
      </c>
      <c r="Q75" s="753">
        <f t="shared" si="41"/>
        <v>0</v>
      </c>
      <c r="R75" s="109"/>
      <c r="S75" s="109"/>
      <c r="T75" s="109"/>
      <c r="U75" s="109"/>
      <c r="V75" s="109"/>
      <c r="W75" s="109"/>
      <c r="X75" s="109"/>
      <c r="Y75" s="109"/>
      <c r="Z75" s="109"/>
      <c r="AA75" s="109"/>
      <c r="AB75" s="109"/>
      <c r="AC75" s="109"/>
      <c r="AD75" s="109"/>
      <c r="AE75" s="109"/>
      <c r="AF75" s="109"/>
      <c r="AG75" s="109"/>
      <c r="AH75" s="109"/>
      <c r="AI75" s="109"/>
      <c r="AJ75" s="109"/>
      <c r="AK75" s="109"/>
      <c r="AL75" s="109"/>
      <c r="AM75" s="109"/>
      <c r="AN75" s="109"/>
      <c r="AO75" s="109"/>
      <c r="AP75" s="109"/>
      <c r="AQ75" s="109"/>
      <c r="AR75" s="109"/>
      <c r="AS75" s="109">
        <f t="shared" si="42"/>
        <v>0</v>
      </c>
      <c r="AT75" s="109">
        <v>0</v>
      </c>
      <c r="AU75" s="109"/>
      <c r="AV75" s="109"/>
      <c r="AW75" s="109"/>
      <c r="AX75" s="109"/>
      <c r="AY75" s="109">
        <f t="shared" si="43"/>
        <v>0</v>
      </c>
      <c r="AZ75" s="109"/>
      <c r="BB75" s="109"/>
      <c r="BC75" s="109"/>
      <c r="BD75" s="109"/>
      <c r="BE75" s="109"/>
      <c r="BF75" s="109"/>
      <c r="BG75" s="109">
        <f t="shared" si="44"/>
        <v>0</v>
      </c>
    </row>
    <row r="76" spans="1:59">
      <c r="A76" s="229" t="s">
        <v>65</v>
      </c>
      <c r="B76" s="227" t="s">
        <v>969</v>
      </c>
      <c r="C76" s="109"/>
      <c r="D76" s="109">
        <f t="shared" si="33"/>
        <v>0</v>
      </c>
      <c r="E76" s="109">
        <f t="shared" si="34"/>
        <v>0</v>
      </c>
      <c r="F76" s="109">
        <f t="shared" si="35"/>
        <v>0</v>
      </c>
      <c r="G76" s="109">
        <v>0</v>
      </c>
      <c r="H76" s="109">
        <f>'CK GASTOS CLN MES 1'!BH$35</f>
        <v>0</v>
      </c>
      <c r="I76" s="109">
        <f>'CK GASTOS CLN MES 2'!BH$69</f>
        <v>0</v>
      </c>
      <c r="J76" s="109">
        <f>'CK GASTOS CLN MES 3'!BH$67</f>
        <v>0</v>
      </c>
      <c r="K76" s="109">
        <f t="shared" si="36"/>
        <v>0</v>
      </c>
      <c r="L76" s="109">
        <f t="shared" si="37"/>
        <v>0</v>
      </c>
      <c r="M76" s="109">
        <f>+'Cert.CLN'!BG44</f>
        <v>0</v>
      </c>
      <c r="N76" s="109">
        <f t="shared" si="38"/>
        <v>0</v>
      </c>
      <c r="O76" s="753">
        <f t="shared" si="39"/>
        <v>0</v>
      </c>
      <c r="P76" s="753">
        <f t="shared" si="40"/>
        <v>0</v>
      </c>
      <c r="Q76" s="753">
        <f t="shared" si="41"/>
        <v>0</v>
      </c>
      <c r="R76" s="109"/>
      <c r="S76" s="109"/>
      <c r="T76" s="109"/>
      <c r="U76" s="109"/>
      <c r="V76" s="109"/>
      <c r="W76" s="109"/>
      <c r="X76" s="109"/>
      <c r="Y76" s="109"/>
      <c r="Z76" s="109"/>
      <c r="AA76" s="109"/>
      <c r="AB76" s="109"/>
      <c r="AC76" s="109"/>
      <c r="AD76" s="109"/>
      <c r="AE76" s="109"/>
      <c r="AF76" s="109"/>
      <c r="AG76" s="109"/>
      <c r="AH76" s="109"/>
      <c r="AI76" s="109"/>
      <c r="AJ76" s="109"/>
      <c r="AK76" s="109"/>
      <c r="AL76" s="109"/>
      <c r="AM76" s="109"/>
      <c r="AN76" s="109"/>
      <c r="AO76" s="109"/>
      <c r="AP76" s="109"/>
      <c r="AQ76" s="109"/>
      <c r="AR76" s="109"/>
      <c r="AS76" s="109">
        <f t="shared" si="42"/>
        <v>0</v>
      </c>
      <c r="AT76" s="109">
        <v>0</v>
      </c>
      <c r="AU76" s="109"/>
      <c r="AV76" s="109"/>
      <c r="AW76" s="109"/>
      <c r="AX76" s="109"/>
      <c r="AY76" s="109">
        <f t="shared" si="43"/>
        <v>0</v>
      </c>
      <c r="AZ76" s="109"/>
      <c r="BB76" s="109"/>
      <c r="BC76" s="109"/>
      <c r="BD76" s="109"/>
      <c r="BE76" s="109"/>
      <c r="BF76" s="109"/>
      <c r="BG76" s="109">
        <f t="shared" si="44"/>
        <v>0</v>
      </c>
    </row>
    <row r="77" spans="1:59">
      <c r="A77" s="229" t="s">
        <v>66</v>
      </c>
      <c r="B77" s="227" t="s">
        <v>970</v>
      </c>
      <c r="C77" s="109"/>
      <c r="D77" s="109">
        <f t="shared" si="33"/>
        <v>0</v>
      </c>
      <c r="E77" s="109">
        <f t="shared" si="34"/>
        <v>0</v>
      </c>
      <c r="F77" s="109">
        <f t="shared" si="35"/>
        <v>0</v>
      </c>
      <c r="G77" s="109">
        <v>0</v>
      </c>
      <c r="H77" s="109">
        <f>'CK GASTOS CLN MES 1'!BI$35</f>
        <v>0</v>
      </c>
      <c r="I77" s="109">
        <f>'CK GASTOS CLN MES 2'!BI$69</f>
        <v>0</v>
      </c>
      <c r="J77" s="109">
        <f>'CK GASTOS CLN MES 3'!BI$67</f>
        <v>0</v>
      </c>
      <c r="K77" s="109">
        <f t="shared" si="36"/>
        <v>0</v>
      </c>
      <c r="L77" s="109">
        <f t="shared" si="37"/>
        <v>0</v>
      </c>
      <c r="M77" s="109">
        <f>+'Cert.CLN'!BH44</f>
        <v>0</v>
      </c>
      <c r="N77" s="109">
        <f t="shared" si="38"/>
        <v>0</v>
      </c>
      <c r="O77" s="753">
        <f t="shared" si="39"/>
        <v>0</v>
      </c>
      <c r="P77" s="753">
        <f t="shared" si="40"/>
        <v>0</v>
      </c>
      <c r="Q77" s="753">
        <f t="shared" si="41"/>
        <v>0</v>
      </c>
      <c r="R77" s="109"/>
      <c r="S77" s="109"/>
      <c r="T77" s="109"/>
      <c r="U77" s="109"/>
      <c r="V77" s="109"/>
      <c r="W77" s="109"/>
      <c r="X77" s="109"/>
      <c r="Y77" s="109"/>
      <c r="Z77" s="109"/>
      <c r="AA77" s="109"/>
      <c r="AB77" s="109"/>
      <c r="AC77" s="109"/>
      <c r="AD77" s="109"/>
      <c r="AE77" s="109"/>
      <c r="AF77" s="109"/>
      <c r="AG77" s="109"/>
      <c r="AH77" s="109"/>
      <c r="AI77" s="109"/>
      <c r="AJ77" s="109"/>
      <c r="AK77" s="109"/>
      <c r="AL77" s="109"/>
      <c r="AM77" s="109"/>
      <c r="AN77" s="109"/>
      <c r="AO77" s="109"/>
      <c r="AP77" s="109"/>
      <c r="AQ77" s="109"/>
      <c r="AR77" s="109"/>
      <c r="AS77" s="109">
        <f t="shared" si="42"/>
        <v>0</v>
      </c>
      <c r="AT77" s="109">
        <v>0</v>
      </c>
      <c r="AU77" s="109"/>
      <c r="AV77" s="109"/>
      <c r="AW77" s="109"/>
      <c r="AX77" s="109"/>
      <c r="AY77" s="109">
        <f t="shared" si="43"/>
        <v>0</v>
      </c>
      <c r="AZ77" s="109"/>
      <c r="BB77" s="109"/>
      <c r="BC77" s="109"/>
      <c r="BD77" s="109"/>
      <c r="BE77" s="109"/>
      <c r="BF77" s="109"/>
      <c r="BG77" s="109">
        <f t="shared" si="44"/>
        <v>0</v>
      </c>
    </row>
    <row r="78" spans="1:59">
      <c r="A78" s="229" t="s">
        <v>67</v>
      </c>
      <c r="B78" s="227" t="s">
        <v>971</v>
      </c>
      <c r="C78" s="109"/>
      <c r="D78" s="109">
        <f t="shared" si="33"/>
        <v>0</v>
      </c>
      <c r="E78" s="109">
        <f t="shared" si="34"/>
        <v>0</v>
      </c>
      <c r="F78" s="109">
        <f t="shared" si="35"/>
        <v>0</v>
      </c>
      <c r="G78" s="109">
        <v>0</v>
      </c>
      <c r="H78" s="109">
        <f>'CK GASTOS CLN MES 1'!BJ$35</f>
        <v>0</v>
      </c>
      <c r="I78" s="109">
        <f>'CK GASTOS CLN MES 2'!BJ$69</f>
        <v>0</v>
      </c>
      <c r="J78" s="109">
        <f>'CK GASTOS CLN MES 3'!BJ$67</f>
        <v>0</v>
      </c>
      <c r="K78" s="109">
        <f t="shared" si="36"/>
        <v>0</v>
      </c>
      <c r="L78" s="109">
        <f t="shared" si="37"/>
        <v>0</v>
      </c>
      <c r="M78" s="109">
        <f>+'Cert.CLN'!BI44</f>
        <v>0</v>
      </c>
      <c r="N78" s="109">
        <f t="shared" si="38"/>
        <v>0</v>
      </c>
      <c r="O78" s="753">
        <f t="shared" si="39"/>
        <v>0</v>
      </c>
      <c r="P78" s="753">
        <f t="shared" si="40"/>
        <v>0</v>
      </c>
      <c r="Q78" s="753">
        <f t="shared" si="41"/>
        <v>0</v>
      </c>
      <c r="R78" s="109"/>
      <c r="S78" s="109"/>
      <c r="T78" s="109"/>
      <c r="U78" s="109"/>
      <c r="V78" s="109"/>
      <c r="W78" s="109"/>
      <c r="X78" s="109"/>
      <c r="Y78" s="109"/>
      <c r="Z78" s="109"/>
      <c r="AA78" s="109"/>
      <c r="AB78" s="109"/>
      <c r="AC78" s="109"/>
      <c r="AD78" s="109"/>
      <c r="AE78" s="109"/>
      <c r="AF78" s="109"/>
      <c r="AG78" s="109"/>
      <c r="AH78" s="109"/>
      <c r="AI78" s="109"/>
      <c r="AJ78" s="109"/>
      <c r="AK78" s="109"/>
      <c r="AL78" s="109"/>
      <c r="AM78" s="109"/>
      <c r="AN78" s="109"/>
      <c r="AO78" s="109"/>
      <c r="AP78" s="109"/>
      <c r="AQ78" s="109"/>
      <c r="AR78" s="109"/>
      <c r="AS78" s="109">
        <f t="shared" si="42"/>
        <v>0</v>
      </c>
      <c r="AT78" s="109">
        <v>0</v>
      </c>
      <c r="AU78" s="109"/>
      <c r="AV78" s="109"/>
      <c r="AW78" s="109"/>
      <c r="AX78" s="109"/>
      <c r="AY78" s="109">
        <f t="shared" si="43"/>
        <v>0</v>
      </c>
      <c r="AZ78" s="109"/>
      <c r="BB78" s="109"/>
      <c r="BC78" s="109"/>
      <c r="BD78" s="109"/>
      <c r="BE78" s="109"/>
      <c r="BF78" s="109"/>
      <c r="BG78" s="109">
        <f t="shared" si="44"/>
        <v>0</v>
      </c>
    </row>
    <row r="79" spans="1:59">
      <c r="A79" s="229" t="s">
        <v>68</v>
      </c>
      <c r="B79" s="227" t="s">
        <v>972</v>
      </c>
      <c r="C79" s="109"/>
      <c r="D79" s="109">
        <f t="shared" si="33"/>
        <v>0</v>
      </c>
      <c r="E79" s="109">
        <f t="shared" si="34"/>
        <v>0</v>
      </c>
      <c r="F79" s="109">
        <f t="shared" si="35"/>
        <v>0</v>
      </c>
      <c r="G79" s="109">
        <v>0</v>
      </c>
      <c r="H79" s="109">
        <f>'CK GASTOS CLN MES 1'!BK$35</f>
        <v>0</v>
      </c>
      <c r="I79" s="109">
        <f>'CK GASTOS CLN MES 2'!BK$69</f>
        <v>0</v>
      </c>
      <c r="J79" s="109">
        <f>'CK GASTOS CLN MES 3'!BK$67</f>
        <v>0</v>
      </c>
      <c r="K79" s="109">
        <f t="shared" si="36"/>
        <v>0</v>
      </c>
      <c r="L79" s="109">
        <f t="shared" si="37"/>
        <v>0</v>
      </c>
      <c r="M79" s="109">
        <f>+'Cert.CLN'!BJ44</f>
        <v>0</v>
      </c>
      <c r="N79" s="109">
        <f t="shared" si="38"/>
        <v>0</v>
      </c>
      <c r="O79" s="753">
        <f t="shared" si="39"/>
        <v>0</v>
      </c>
      <c r="P79" s="753">
        <f t="shared" si="40"/>
        <v>0</v>
      </c>
      <c r="Q79" s="753">
        <f t="shared" si="41"/>
        <v>0</v>
      </c>
      <c r="R79" s="109"/>
      <c r="S79" s="109"/>
      <c r="T79" s="109"/>
      <c r="U79" s="109"/>
      <c r="V79" s="109"/>
      <c r="W79" s="109"/>
      <c r="X79" s="109"/>
      <c r="Y79" s="109"/>
      <c r="Z79" s="109"/>
      <c r="AA79" s="109"/>
      <c r="AB79" s="109"/>
      <c r="AC79" s="109"/>
      <c r="AD79" s="109"/>
      <c r="AE79" s="109"/>
      <c r="AF79" s="109"/>
      <c r="AG79" s="109"/>
      <c r="AH79" s="109"/>
      <c r="AI79" s="109"/>
      <c r="AJ79" s="109"/>
      <c r="AK79" s="109"/>
      <c r="AL79" s="109"/>
      <c r="AM79" s="109"/>
      <c r="AN79" s="109"/>
      <c r="AO79" s="109"/>
      <c r="AP79" s="109"/>
      <c r="AQ79" s="109"/>
      <c r="AR79" s="109"/>
      <c r="AS79" s="109">
        <f t="shared" si="42"/>
        <v>0</v>
      </c>
      <c r="AT79" s="109">
        <v>0</v>
      </c>
      <c r="AU79" s="109"/>
      <c r="AV79" s="109"/>
      <c r="AW79" s="109"/>
      <c r="AX79" s="109"/>
      <c r="AY79" s="109">
        <f t="shared" si="43"/>
        <v>0</v>
      </c>
      <c r="AZ79" s="109"/>
      <c r="BB79" s="109"/>
      <c r="BC79" s="109"/>
      <c r="BD79" s="109"/>
      <c r="BE79" s="109"/>
      <c r="BF79" s="109"/>
      <c r="BG79" s="109">
        <f t="shared" si="44"/>
        <v>0</v>
      </c>
    </row>
    <row r="80" spans="1:59">
      <c r="A80" s="229" t="s">
        <v>69</v>
      </c>
      <c r="B80" s="227" t="s">
        <v>973</v>
      </c>
      <c r="C80" s="109"/>
      <c r="D80" s="109">
        <f t="shared" si="33"/>
        <v>0</v>
      </c>
      <c r="E80" s="109">
        <f t="shared" si="34"/>
        <v>0</v>
      </c>
      <c r="F80" s="109">
        <f t="shared" si="35"/>
        <v>0</v>
      </c>
      <c r="G80" s="109">
        <v>0</v>
      </c>
      <c r="H80" s="109">
        <f>'CK GASTOS CLN MES 1'!BL$35</f>
        <v>0</v>
      </c>
      <c r="I80" s="109">
        <f>'CK GASTOS CLN MES 2'!BL$69</f>
        <v>0</v>
      </c>
      <c r="J80" s="109">
        <f>'CK GASTOS CLN MES 3'!BL$67</f>
        <v>0</v>
      </c>
      <c r="K80" s="109">
        <f t="shared" si="36"/>
        <v>0</v>
      </c>
      <c r="L80" s="109">
        <f t="shared" si="37"/>
        <v>0</v>
      </c>
      <c r="M80" s="109">
        <f>+'Cert.CLN'!BK44</f>
        <v>0</v>
      </c>
      <c r="N80" s="109">
        <f t="shared" si="38"/>
        <v>0</v>
      </c>
      <c r="O80" s="753">
        <f t="shared" si="39"/>
        <v>0</v>
      </c>
      <c r="P80" s="753">
        <f t="shared" si="40"/>
        <v>0</v>
      </c>
      <c r="Q80" s="753">
        <f t="shared" si="41"/>
        <v>0</v>
      </c>
      <c r="R80" s="109"/>
      <c r="S80" s="109"/>
      <c r="T80" s="109"/>
      <c r="U80" s="109"/>
      <c r="V80" s="109"/>
      <c r="W80" s="109"/>
      <c r="X80" s="109"/>
      <c r="Y80" s="109"/>
      <c r="Z80" s="109"/>
      <c r="AA80" s="109"/>
      <c r="AB80" s="109"/>
      <c r="AC80" s="109"/>
      <c r="AD80" s="109"/>
      <c r="AE80" s="109"/>
      <c r="AF80" s="109"/>
      <c r="AG80" s="109"/>
      <c r="AH80" s="109"/>
      <c r="AI80" s="109"/>
      <c r="AJ80" s="109"/>
      <c r="AK80" s="109"/>
      <c r="AL80" s="109"/>
      <c r="AM80" s="109"/>
      <c r="AN80" s="109"/>
      <c r="AO80" s="109"/>
      <c r="AP80" s="109"/>
      <c r="AQ80" s="109"/>
      <c r="AR80" s="109"/>
      <c r="AS80" s="109">
        <f t="shared" si="42"/>
        <v>0</v>
      </c>
      <c r="AT80" s="109">
        <v>0</v>
      </c>
      <c r="AU80" s="109"/>
      <c r="AV80" s="109"/>
      <c r="AW80" s="109"/>
      <c r="AX80" s="109"/>
      <c r="AY80" s="109">
        <f t="shared" si="43"/>
        <v>0</v>
      </c>
      <c r="AZ80" s="109"/>
      <c r="BB80" s="109"/>
      <c r="BC80" s="109"/>
      <c r="BD80" s="109"/>
      <c r="BE80" s="109"/>
      <c r="BF80" s="109"/>
      <c r="BG80" s="109">
        <f t="shared" si="44"/>
        <v>0</v>
      </c>
    </row>
    <row r="81" spans="1:62">
      <c r="A81" s="229" t="s">
        <v>70</v>
      </c>
      <c r="B81" s="227" t="s">
        <v>974</v>
      </c>
      <c r="C81" s="109"/>
      <c r="D81" s="109">
        <f t="shared" si="33"/>
        <v>0</v>
      </c>
      <c r="E81" s="109">
        <f t="shared" si="34"/>
        <v>0</v>
      </c>
      <c r="F81" s="109">
        <f t="shared" si="35"/>
        <v>0</v>
      </c>
      <c r="G81" s="109">
        <v>0</v>
      </c>
      <c r="H81" s="109">
        <f>'CK GASTOS CLN MES 1'!BM$35</f>
        <v>0</v>
      </c>
      <c r="I81" s="109">
        <f>'CK GASTOS CLN MES 2'!BM$69</f>
        <v>0</v>
      </c>
      <c r="J81" s="109">
        <f>'CK GASTOS CLN MES 3'!BM$67</f>
        <v>0</v>
      </c>
      <c r="K81" s="109">
        <f t="shared" si="36"/>
        <v>0</v>
      </c>
      <c r="L81" s="109">
        <f t="shared" si="37"/>
        <v>0</v>
      </c>
      <c r="M81" s="109">
        <f>+'Cert.CLN'!BL44</f>
        <v>0</v>
      </c>
      <c r="N81" s="109">
        <f t="shared" si="38"/>
        <v>0</v>
      </c>
      <c r="O81" s="753">
        <f t="shared" si="39"/>
        <v>0</v>
      </c>
      <c r="P81" s="753">
        <f t="shared" si="40"/>
        <v>0</v>
      </c>
      <c r="Q81" s="753">
        <f t="shared" si="41"/>
        <v>0</v>
      </c>
      <c r="R81" s="109"/>
      <c r="S81" s="109"/>
      <c r="T81" s="109"/>
      <c r="U81" s="109"/>
      <c r="V81" s="109"/>
      <c r="W81" s="109"/>
      <c r="X81" s="109"/>
      <c r="Y81" s="109"/>
      <c r="Z81" s="109"/>
      <c r="AA81" s="109"/>
      <c r="AB81" s="109"/>
      <c r="AC81" s="109"/>
      <c r="AD81" s="109"/>
      <c r="AE81" s="109"/>
      <c r="AF81" s="109"/>
      <c r="AG81" s="109"/>
      <c r="AH81" s="109"/>
      <c r="AI81" s="109"/>
      <c r="AJ81" s="109"/>
      <c r="AK81" s="109"/>
      <c r="AL81" s="109"/>
      <c r="AM81" s="109"/>
      <c r="AN81" s="109"/>
      <c r="AO81" s="109"/>
      <c r="AP81" s="109"/>
      <c r="AQ81" s="109"/>
      <c r="AR81" s="109"/>
      <c r="AS81" s="109">
        <f t="shared" si="42"/>
        <v>0</v>
      </c>
      <c r="AT81" s="109">
        <v>0</v>
      </c>
      <c r="AU81" s="109"/>
      <c r="AV81" s="109"/>
      <c r="AW81" s="109"/>
      <c r="AX81" s="109"/>
      <c r="AY81" s="109">
        <f t="shared" si="43"/>
        <v>0</v>
      </c>
      <c r="AZ81" s="109"/>
      <c r="BB81" s="109"/>
      <c r="BC81" s="109"/>
      <c r="BD81" s="109"/>
      <c r="BE81" s="109"/>
      <c r="BF81" s="109"/>
      <c r="BG81" s="109">
        <f t="shared" si="44"/>
        <v>0</v>
      </c>
    </row>
    <row r="82" spans="1:62">
      <c r="A82" s="229" t="s">
        <v>71</v>
      </c>
      <c r="B82" s="227" t="s">
        <v>975</v>
      </c>
      <c r="C82" s="109"/>
      <c r="D82" s="109">
        <f t="shared" si="33"/>
        <v>0</v>
      </c>
      <c r="E82" s="109">
        <f t="shared" si="34"/>
        <v>0</v>
      </c>
      <c r="F82" s="109">
        <f t="shared" si="35"/>
        <v>0</v>
      </c>
      <c r="G82" s="109">
        <v>0</v>
      </c>
      <c r="H82" s="109">
        <f>'CK GASTOS CLN MES 1'!BN$35</f>
        <v>0</v>
      </c>
      <c r="I82" s="109">
        <f>'CK GASTOS CLN MES 2'!BN$69</f>
        <v>0</v>
      </c>
      <c r="J82" s="109">
        <f>'CK GASTOS CLN MES 3'!BN$67</f>
        <v>0</v>
      </c>
      <c r="K82" s="109">
        <f t="shared" si="36"/>
        <v>0</v>
      </c>
      <c r="L82" s="109">
        <f t="shared" si="37"/>
        <v>0</v>
      </c>
      <c r="M82" s="109">
        <f>+'Cert.CLN'!BM44</f>
        <v>0</v>
      </c>
      <c r="N82" s="109">
        <f t="shared" si="38"/>
        <v>0</v>
      </c>
      <c r="O82" s="753">
        <f t="shared" si="39"/>
        <v>0</v>
      </c>
      <c r="P82" s="753">
        <f t="shared" si="40"/>
        <v>0</v>
      </c>
      <c r="Q82" s="753">
        <f t="shared" si="41"/>
        <v>0</v>
      </c>
      <c r="R82" s="109"/>
      <c r="S82" s="109"/>
      <c r="T82" s="109"/>
      <c r="U82" s="109"/>
      <c r="V82" s="109"/>
      <c r="W82" s="109"/>
      <c r="X82" s="109"/>
      <c r="Y82" s="109"/>
      <c r="Z82" s="109"/>
      <c r="AA82" s="109"/>
      <c r="AB82" s="109"/>
      <c r="AC82" s="109"/>
      <c r="AD82" s="109"/>
      <c r="AE82" s="109"/>
      <c r="AF82" s="109"/>
      <c r="AG82" s="109"/>
      <c r="AH82" s="109"/>
      <c r="AI82" s="109"/>
      <c r="AJ82" s="109"/>
      <c r="AK82" s="109"/>
      <c r="AL82" s="109"/>
      <c r="AM82" s="109"/>
      <c r="AN82" s="109"/>
      <c r="AO82" s="109"/>
      <c r="AP82" s="109"/>
      <c r="AQ82" s="109"/>
      <c r="AR82" s="109"/>
      <c r="AS82" s="109">
        <f>SUM(R82:AR82)</f>
        <v>0</v>
      </c>
      <c r="AT82" s="109">
        <v>0</v>
      </c>
      <c r="AU82" s="109"/>
      <c r="AV82" s="109"/>
      <c r="AW82" s="109"/>
      <c r="AX82" s="109"/>
      <c r="AY82" s="109">
        <f t="shared" si="43"/>
        <v>0</v>
      </c>
      <c r="AZ82" s="109"/>
      <c r="BB82" s="109"/>
      <c r="BC82" s="109"/>
      <c r="BD82" s="109"/>
      <c r="BE82" s="109"/>
      <c r="BF82" s="109"/>
      <c r="BG82" s="109">
        <f t="shared" si="44"/>
        <v>0</v>
      </c>
    </row>
    <row r="83" spans="1:62">
      <c r="A83" s="229" t="s">
        <v>72</v>
      </c>
      <c r="B83" s="227" t="s">
        <v>976</v>
      </c>
      <c r="C83" s="109"/>
      <c r="D83" s="109">
        <f t="shared" si="33"/>
        <v>0</v>
      </c>
      <c r="E83" s="109">
        <f t="shared" si="34"/>
        <v>0</v>
      </c>
      <c r="F83" s="109">
        <f t="shared" si="35"/>
        <v>0</v>
      </c>
      <c r="G83" s="109">
        <v>0</v>
      </c>
      <c r="H83" s="109">
        <f>'CK GASTOS CLN MES 1'!BO$35</f>
        <v>0</v>
      </c>
      <c r="I83" s="109">
        <f>'CK GASTOS CLN MES 2'!BO$69</f>
        <v>0</v>
      </c>
      <c r="J83" s="109">
        <f>'CK GASTOS CLN MES 3'!BO$67</f>
        <v>0</v>
      </c>
      <c r="K83" s="109">
        <f t="shared" si="36"/>
        <v>0</v>
      </c>
      <c r="L83" s="109">
        <f t="shared" si="37"/>
        <v>0</v>
      </c>
      <c r="M83" s="109">
        <f>+'Cert.CLN'!BN44</f>
        <v>0</v>
      </c>
      <c r="N83" s="109">
        <f t="shared" si="38"/>
        <v>0</v>
      </c>
      <c r="O83" s="753">
        <f t="shared" si="39"/>
        <v>0</v>
      </c>
      <c r="P83" s="753">
        <f t="shared" si="40"/>
        <v>0</v>
      </c>
      <c r="Q83" s="753">
        <f t="shared" si="41"/>
        <v>0</v>
      </c>
      <c r="R83" s="109"/>
      <c r="S83" s="109"/>
      <c r="T83" s="109"/>
      <c r="U83" s="109"/>
      <c r="V83" s="109"/>
      <c r="W83" s="109"/>
      <c r="X83" s="109"/>
      <c r="Y83" s="109"/>
      <c r="Z83" s="109"/>
      <c r="AA83" s="109"/>
      <c r="AB83" s="109"/>
      <c r="AC83" s="109"/>
      <c r="AD83" s="109"/>
      <c r="AE83" s="109"/>
      <c r="AF83" s="109"/>
      <c r="AG83" s="109"/>
      <c r="AH83" s="109"/>
      <c r="AI83" s="109"/>
      <c r="AJ83" s="109"/>
      <c r="AK83" s="109"/>
      <c r="AL83" s="109"/>
      <c r="AM83" s="109"/>
      <c r="AN83" s="109"/>
      <c r="AO83" s="109"/>
      <c r="AP83" s="109"/>
      <c r="AQ83" s="109"/>
      <c r="AR83" s="109"/>
      <c r="AS83" s="109">
        <f t="shared" si="42"/>
        <v>0</v>
      </c>
      <c r="AT83" s="109">
        <v>0</v>
      </c>
      <c r="AU83" s="109"/>
      <c r="AV83" s="109"/>
      <c r="AW83" s="109"/>
      <c r="AX83" s="109"/>
      <c r="AY83" s="109">
        <f t="shared" si="43"/>
        <v>0</v>
      </c>
      <c r="AZ83" s="109"/>
      <c r="BB83" s="109"/>
      <c r="BC83" s="109"/>
      <c r="BD83" s="109"/>
      <c r="BE83" s="109"/>
      <c r="BF83" s="109"/>
      <c r="BG83" s="109">
        <f t="shared" si="44"/>
        <v>0</v>
      </c>
    </row>
    <row r="84" spans="1:62">
      <c r="A84" s="229" t="s">
        <v>73</v>
      </c>
      <c r="B84" s="227" t="s">
        <v>977</v>
      </c>
      <c r="C84" s="109"/>
      <c r="D84" s="109">
        <f t="shared" si="33"/>
        <v>0</v>
      </c>
      <c r="E84" s="109">
        <f t="shared" si="34"/>
        <v>0</v>
      </c>
      <c r="F84" s="109">
        <f t="shared" si="35"/>
        <v>0</v>
      </c>
      <c r="G84" s="109">
        <v>0</v>
      </c>
      <c r="H84" s="109">
        <f>'CK GASTOS CLN MES 1'!BP$35</f>
        <v>0</v>
      </c>
      <c r="I84" s="109">
        <f>'CK GASTOS CLN MES 2'!BP$69</f>
        <v>0</v>
      </c>
      <c r="J84" s="109">
        <f>'CK GASTOS CLN MES 3'!BP$67</f>
        <v>0</v>
      </c>
      <c r="K84" s="109">
        <f t="shared" si="36"/>
        <v>0</v>
      </c>
      <c r="L84" s="109">
        <f t="shared" si="37"/>
        <v>0</v>
      </c>
      <c r="M84" s="109">
        <f>+'Cert.CLN'!BO44</f>
        <v>0</v>
      </c>
      <c r="N84" s="109">
        <f t="shared" si="38"/>
        <v>0</v>
      </c>
      <c r="O84" s="753">
        <f t="shared" si="39"/>
        <v>0</v>
      </c>
      <c r="P84" s="753">
        <f t="shared" si="40"/>
        <v>0</v>
      </c>
      <c r="Q84" s="753">
        <f t="shared" si="41"/>
        <v>0</v>
      </c>
      <c r="R84" s="109"/>
      <c r="S84" s="109"/>
      <c r="T84" s="109"/>
      <c r="U84" s="109"/>
      <c r="V84" s="109"/>
      <c r="W84" s="109"/>
      <c r="X84" s="109"/>
      <c r="Y84" s="109"/>
      <c r="Z84" s="109"/>
      <c r="AA84" s="109"/>
      <c r="AB84" s="109"/>
      <c r="AC84" s="109"/>
      <c r="AD84" s="109"/>
      <c r="AE84" s="109"/>
      <c r="AF84" s="109"/>
      <c r="AG84" s="109"/>
      <c r="AH84" s="109"/>
      <c r="AI84" s="109"/>
      <c r="AJ84" s="109"/>
      <c r="AK84" s="109"/>
      <c r="AL84" s="109"/>
      <c r="AM84" s="109"/>
      <c r="AN84" s="109"/>
      <c r="AO84" s="109"/>
      <c r="AP84" s="109"/>
      <c r="AQ84" s="109"/>
      <c r="AR84" s="109"/>
      <c r="AS84" s="109">
        <f t="shared" si="42"/>
        <v>0</v>
      </c>
      <c r="AT84" s="109">
        <v>0</v>
      </c>
      <c r="AU84" s="109"/>
      <c r="AV84" s="109"/>
      <c r="AW84" s="109"/>
      <c r="AX84" s="109"/>
      <c r="AY84" s="109">
        <f t="shared" si="43"/>
        <v>0</v>
      </c>
      <c r="AZ84" s="109"/>
      <c r="BB84" s="109"/>
      <c r="BC84" s="109"/>
      <c r="BD84" s="109"/>
      <c r="BE84" s="109"/>
      <c r="BF84" s="109"/>
      <c r="BG84" s="109">
        <f t="shared" si="44"/>
        <v>0</v>
      </c>
    </row>
    <row r="85" spans="1:62">
      <c r="A85" s="229" t="s">
        <v>74</v>
      </c>
      <c r="B85" s="227" t="s">
        <v>978</v>
      </c>
      <c r="C85" s="109"/>
      <c r="D85" s="109">
        <f t="shared" si="33"/>
        <v>0</v>
      </c>
      <c r="E85" s="109">
        <f t="shared" si="34"/>
        <v>0</v>
      </c>
      <c r="F85" s="109">
        <f t="shared" si="35"/>
        <v>0</v>
      </c>
      <c r="G85" s="109">
        <v>0</v>
      </c>
      <c r="H85" s="109">
        <f>'CK GASTOS CLN MES 1'!BQ$35</f>
        <v>0</v>
      </c>
      <c r="I85" s="109">
        <f>'CK GASTOS CLN MES 2'!BQ$69</f>
        <v>0</v>
      </c>
      <c r="J85" s="109">
        <f>'CK GASTOS CLN MES 3'!BQ$67</f>
        <v>0</v>
      </c>
      <c r="K85" s="109">
        <f t="shared" si="36"/>
        <v>0</v>
      </c>
      <c r="L85" s="109">
        <f t="shared" si="37"/>
        <v>0</v>
      </c>
      <c r="M85" s="109">
        <f>+'Cert.CLN'!BP44</f>
        <v>0</v>
      </c>
      <c r="N85" s="109">
        <f t="shared" si="38"/>
        <v>0</v>
      </c>
      <c r="O85" s="753">
        <f t="shared" si="39"/>
        <v>0</v>
      </c>
      <c r="P85" s="753">
        <f t="shared" si="40"/>
        <v>0</v>
      </c>
      <c r="Q85" s="753">
        <f t="shared" si="41"/>
        <v>0</v>
      </c>
      <c r="R85" s="109"/>
      <c r="S85" s="109"/>
      <c r="T85" s="109"/>
      <c r="U85" s="109"/>
      <c r="V85" s="109"/>
      <c r="W85" s="109"/>
      <c r="X85" s="109"/>
      <c r="Y85" s="109"/>
      <c r="Z85" s="109"/>
      <c r="AA85" s="109"/>
      <c r="AB85" s="109"/>
      <c r="AC85" s="109"/>
      <c r="AD85" s="109"/>
      <c r="AE85" s="109"/>
      <c r="AF85" s="109"/>
      <c r="AG85" s="109"/>
      <c r="AH85" s="109"/>
      <c r="AI85" s="109"/>
      <c r="AJ85" s="109"/>
      <c r="AK85" s="109"/>
      <c r="AL85" s="109"/>
      <c r="AM85" s="109"/>
      <c r="AN85" s="109"/>
      <c r="AO85" s="109"/>
      <c r="AP85" s="109"/>
      <c r="AQ85" s="109"/>
      <c r="AR85" s="109"/>
      <c r="AS85" s="109">
        <f>SUM(R85:AR85)</f>
        <v>0</v>
      </c>
      <c r="AT85" s="109">
        <v>0</v>
      </c>
      <c r="AU85" s="109"/>
      <c r="AV85" s="109"/>
      <c r="AW85" s="109"/>
      <c r="AX85" s="109"/>
      <c r="AY85" s="109">
        <f t="shared" si="43"/>
        <v>0</v>
      </c>
      <c r="AZ85" s="109"/>
      <c r="BB85" s="109"/>
      <c r="BC85" s="109"/>
      <c r="BD85" s="109"/>
      <c r="BE85" s="109"/>
      <c r="BF85" s="109"/>
      <c r="BG85" s="109">
        <f t="shared" si="44"/>
        <v>0</v>
      </c>
    </row>
    <row r="86" spans="1:62">
      <c r="A86" s="229" t="s">
        <v>75</v>
      </c>
      <c r="B86" s="227" t="s">
        <v>979</v>
      </c>
      <c r="C86" s="109"/>
      <c r="D86" s="109">
        <f t="shared" si="33"/>
        <v>0</v>
      </c>
      <c r="E86" s="109">
        <f t="shared" si="34"/>
        <v>0</v>
      </c>
      <c r="F86" s="109">
        <f t="shared" si="35"/>
        <v>0</v>
      </c>
      <c r="G86" s="109">
        <v>0</v>
      </c>
      <c r="H86" s="109">
        <f>'CK GASTOS CLN MES 1'!BR$35</f>
        <v>0</v>
      </c>
      <c r="I86" s="109">
        <f>'CK GASTOS CLN MES 2'!BR$69</f>
        <v>0</v>
      </c>
      <c r="J86" s="109">
        <f>'CK GASTOS CLN MES 3'!BR$67</f>
        <v>0</v>
      </c>
      <c r="K86" s="109">
        <f t="shared" si="36"/>
        <v>0</v>
      </c>
      <c r="L86" s="109">
        <f t="shared" si="37"/>
        <v>0</v>
      </c>
      <c r="M86" s="109">
        <f>+'Cert.CLN'!BQ44</f>
        <v>0</v>
      </c>
      <c r="N86" s="109">
        <f t="shared" si="38"/>
        <v>0</v>
      </c>
      <c r="O86" s="753">
        <f t="shared" si="39"/>
        <v>0</v>
      </c>
      <c r="P86" s="753">
        <f t="shared" si="40"/>
        <v>0</v>
      </c>
      <c r="Q86" s="753">
        <f t="shared" si="41"/>
        <v>0</v>
      </c>
      <c r="R86" s="109"/>
      <c r="S86" s="109"/>
      <c r="T86" s="109"/>
      <c r="U86" s="109"/>
      <c r="V86" s="109"/>
      <c r="W86" s="109"/>
      <c r="X86" s="109"/>
      <c r="Y86" s="109"/>
      <c r="Z86" s="109"/>
      <c r="AA86" s="109"/>
      <c r="AB86" s="109"/>
      <c r="AC86" s="109"/>
      <c r="AD86" s="109"/>
      <c r="AE86" s="109"/>
      <c r="AF86" s="109"/>
      <c r="AG86" s="109"/>
      <c r="AH86" s="109"/>
      <c r="AI86" s="109"/>
      <c r="AJ86" s="109"/>
      <c r="AK86" s="109"/>
      <c r="AL86" s="109"/>
      <c r="AM86" s="109"/>
      <c r="AN86" s="109"/>
      <c r="AO86" s="109"/>
      <c r="AP86" s="109"/>
      <c r="AQ86" s="109"/>
      <c r="AR86" s="109"/>
      <c r="AS86" s="109">
        <f t="shared" si="42"/>
        <v>0</v>
      </c>
      <c r="AT86" s="109">
        <v>0</v>
      </c>
      <c r="AU86" s="109"/>
      <c r="AV86" s="109"/>
      <c r="AW86" s="109"/>
      <c r="AX86" s="109"/>
      <c r="AY86" s="109">
        <f t="shared" si="43"/>
        <v>0</v>
      </c>
      <c r="AZ86" s="109"/>
      <c r="BB86" s="109"/>
      <c r="BC86" s="109"/>
      <c r="BD86" s="109"/>
      <c r="BE86" s="109"/>
      <c r="BF86" s="109"/>
      <c r="BG86" s="109">
        <f t="shared" si="44"/>
        <v>0</v>
      </c>
    </row>
    <row r="87" spans="1:62">
      <c r="A87" s="229" t="s">
        <v>76</v>
      </c>
      <c r="B87" s="227" t="s">
        <v>980</v>
      </c>
      <c r="C87" s="109">
        <v>100000</v>
      </c>
      <c r="D87" s="109">
        <f t="shared" si="33"/>
        <v>0</v>
      </c>
      <c r="E87" s="109">
        <f t="shared" si="34"/>
        <v>0</v>
      </c>
      <c r="F87" s="109">
        <f t="shared" si="35"/>
        <v>100000</v>
      </c>
      <c r="G87" s="109">
        <v>17402.5</v>
      </c>
      <c r="H87" s="109">
        <f>'CK GASTOS CLN MES 1'!BS$35</f>
        <v>0</v>
      </c>
      <c r="I87" s="109">
        <f>'CK GASTOS CLN MES 2'!BS$69</f>
        <v>0</v>
      </c>
      <c r="J87" s="109">
        <f>'CK GASTOS CLN MES 3'!BS$67</f>
        <v>0</v>
      </c>
      <c r="K87" s="109">
        <f t="shared" si="36"/>
        <v>0</v>
      </c>
      <c r="L87" s="109">
        <f t="shared" si="37"/>
        <v>17402.5</v>
      </c>
      <c r="M87" s="109">
        <f>+'Cert.CLN'!BR44</f>
        <v>17402.5</v>
      </c>
      <c r="N87" s="109">
        <f t="shared" si="38"/>
        <v>0</v>
      </c>
      <c r="O87" s="753">
        <f t="shared" si="39"/>
        <v>82597.5</v>
      </c>
      <c r="P87" s="753">
        <f t="shared" si="40"/>
        <v>82597.5</v>
      </c>
      <c r="Q87" s="753">
        <f t="shared" si="41"/>
        <v>82597.5</v>
      </c>
      <c r="R87" s="109"/>
      <c r="S87" s="109"/>
      <c r="T87" s="109"/>
      <c r="U87" s="109"/>
      <c r="V87" s="109"/>
      <c r="W87" s="109"/>
      <c r="X87" s="109"/>
      <c r="Y87" s="109"/>
      <c r="Z87" s="109"/>
      <c r="AA87" s="109"/>
      <c r="AB87" s="109"/>
      <c r="AC87" s="109"/>
      <c r="AD87" s="109"/>
      <c r="AE87" s="109"/>
      <c r="AF87" s="109"/>
      <c r="AG87" s="109"/>
      <c r="AH87" s="109"/>
      <c r="AI87" s="109"/>
      <c r="AJ87" s="109"/>
      <c r="AK87" s="109"/>
      <c r="AL87" s="109"/>
      <c r="AM87" s="109"/>
      <c r="AN87" s="109"/>
      <c r="AO87" s="109"/>
      <c r="AP87" s="109"/>
      <c r="AQ87" s="109"/>
      <c r="AR87" s="109"/>
      <c r="AS87" s="109">
        <f t="shared" si="42"/>
        <v>0</v>
      </c>
      <c r="AT87" s="109">
        <v>0</v>
      </c>
      <c r="AU87" s="109"/>
      <c r="AV87" s="109"/>
      <c r="AW87" s="109"/>
      <c r="AX87" s="109"/>
      <c r="AY87" s="109">
        <f t="shared" si="43"/>
        <v>0</v>
      </c>
      <c r="AZ87" s="109"/>
      <c r="BB87" s="109"/>
      <c r="BC87" s="109"/>
      <c r="BD87" s="109"/>
      <c r="BE87" s="109"/>
      <c r="BF87" s="109"/>
      <c r="BG87" s="109">
        <f t="shared" si="44"/>
        <v>0</v>
      </c>
    </row>
    <row r="88" spans="1:62">
      <c r="A88" s="229" t="s">
        <v>77</v>
      </c>
      <c r="B88" s="227" t="s">
        <v>981</v>
      </c>
      <c r="C88" s="109"/>
      <c r="D88" s="109">
        <f t="shared" si="33"/>
        <v>0</v>
      </c>
      <c r="E88" s="109">
        <f t="shared" si="34"/>
        <v>0</v>
      </c>
      <c r="F88" s="109">
        <f t="shared" si="35"/>
        <v>0</v>
      </c>
      <c r="G88" s="109">
        <v>0</v>
      </c>
      <c r="H88" s="109">
        <f>'CK GASTOS CLN MES 1'!BT$35</f>
        <v>0</v>
      </c>
      <c r="I88" s="109">
        <f>'CK GASTOS CLN MES 2'!BT$69</f>
        <v>0</v>
      </c>
      <c r="J88" s="109">
        <f>'CK GASTOS CLN MES 3'!BT$67</f>
        <v>0</v>
      </c>
      <c r="K88" s="109">
        <f t="shared" si="36"/>
        <v>0</v>
      </c>
      <c r="L88" s="109">
        <f t="shared" si="37"/>
        <v>0</v>
      </c>
      <c r="M88" s="109">
        <f>+'Cert.CLN'!BS44</f>
        <v>0</v>
      </c>
      <c r="N88" s="109">
        <f t="shared" si="38"/>
        <v>0</v>
      </c>
      <c r="O88" s="753">
        <f t="shared" si="39"/>
        <v>0</v>
      </c>
      <c r="P88" s="753">
        <f t="shared" si="40"/>
        <v>0</v>
      </c>
      <c r="Q88" s="753">
        <f t="shared" si="41"/>
        <v>0</v>
      </c>
      <c r="R88" s="109"/>
      <c r="S88" s="109"/>
      <c r="T88" s="109"/>
      <c r="U88" s="109"/>
      <c r="V88" s="109"/>
      <c r="W88" s="109"/>
      <c r="X88" s="109"/>
      <c r="Y88" s="109"/>
      <c r="Z88" s="109"/>
      <c r="AA88" s="109"/>
      <c r="AB88" s="109"/>
      <c r="AC88" s="109"/>
      <c r="AD88" s="109"/>
      <c r="AE88" s="109"/>
      <c r="AF88" s="109"/>
      <c r="AG88" s="109"/>
      <c r="AH88" s="109"/>
      <c r="AI88" s="109"/>
      <c r="AJ88" s="109"/>
      <c r="AK88" s="109"/>
      <c r="AL88" s="109"/>
      <c r="AM88" s="109"/>
      <c r="AN88" s="109"/>
      <c r="AO88" s="109"/>
      <c r="AP88" s="109"/>
      <c r="AQ88" s="109"/>
      <c r="AR88" s="109"/>
      <c r="AS88" s="109">
        <f t="shared" si="42"/>
        <v>0</v>
      </c>
      <c r="AT88" s="109">
        <v>0</v>
      </c>
      <c r="AU88" s="109"/>
      <c r="AV88" s="109"/>
      <c r="AW88" s="109"/>
      <c r="AX88" s="109"/>
      <c r="AY88" s="109">
        <f t="shared" si="43"/>
        <v>0</v>
      </c>
      <c r="AZ88" s="109"/>
      <c r="BB88" s="109"/>
      <c r="BC88" s="109"/>
      <c r="BD88" s="109"/>
      <c r="BE88" s="109"/>
      <c r="BF88" s="109"/>
      <c r="BG88" s="109">
        <f t="shared" si="44"/>
        <v>0</v>
      </c>
    </row>
    <row r="89" spans="1:62">
      <c r="A89" s="229" t="s">
        <v>78</v>
      </c>
      <c r="B89" s="227" t="s">
        <v>982</v>
      </c>
      <c r="C89" s="109"/>
      <c r="D89" s="109">
        <f t="shared" si="33"/>
        <v>0</v>
      </c>
      <c r="E89" s="109">
        <f t="shared" si="34"/>
        <v>0</v>
      </c>
      <c r="F89" s="109">
        <f t="shared" si="35"/>
        <v>0</v>
      </c>
      <c r="G89" s="109">
        <v>0</v>
      </c>
      <c r="H89" s="109">
        <f>'CK GASTOS CLN MES 1'!BU$35</f>
        <v>0</v>
      </c>
      <c r="I89" s="109">
        <f>'CK GASTOS CLN MES 2'!BU$69</f>
        <v>0</v>
      </c>
      <c r="J89" s="109">
        <f>'CK GASTOS CLN MES 3'!BU$67</f>
        <v>0</v>
      </c>
      <c r="K89" s="109">
        <f t="shared" si="36"/>
        <v>0</v>
      </c>
      <c r="L89" s="109">
        <f t="shared" si="37"/>
        <v>0</v>
      </c>
      <c r="M89" s="109">
        <f>+'Cert.CLN'!BT44</f>
        <v>0</v>
      </c>
      <c r="N89" s="109">
        <f t="shared" si="38"/>
        <v>0</v>
      </c>
      <c r="O89" s="753">
        <f t="shared" si="39"/>
        <v>0</v>
      </c>
      <c r="P89" s="753">
        <f t="shared" si="40"/>
        <v>0</v>
      </c>
      <c r="Q89" s="753">
        <f t="shared" si="41"/>
        <v>0</v>
      </c>
      <c r="R89" s="109"/>
      <c r="S89" s="109"/>
      <c r="T89" s="109"/>
      <c r="U89" s="109"/>
      <c r="V89" s="109"/>
      <c r="W89" s="109"/>
      <c r="X89" s="109"/>
      <c r="Y89" s="109"/>
      <c r="Z89" s="109"/>
      <c r="AA89" s="109"/>
      <c r="AB89" s="109"/>
      <c r="AC89" s="109"/>
      <c r="AD89" s="109"/>
      <c r="AE89" s="109"/>
      <c r="AF89" s="109"/>
      <c r="AG89" s="109"/>
      <c r="AH89" s="109"/>
      <c r="AI89" s="109"/>
      <c r="AJ89" s="109"/>
      <c r="AK89" s="109"/>
      <c r="AL89" s="109"/>
      <c r="AM89" s="109"/>
      <c r="AN89" s="109"/>
      <c r="AO89" s="109"/>
      <c r="AP89" s="109"/>
      <c r="AQ89" s="109"/>
      <c r="AR89" s="109"/>
      <c r="AS89" s="109">
        <f t="shared" si="42"/>
        <v>0</v>
      </c>
      <c r="AT89" s="109">
        <v>0</v>
      </c>
      <c r="AU89" s="109"/>
      <c r="AV89" s="109"/>
      <c r="AW89" s="109"/>
      <c r="AX89" s="109"/>
      <c r="AY89" s="109">
        <f t="shared" si="43"/>
        <v>0</v>
      </c>
      <c r="AZ89" s="109"/>
      <c r="BB89" s="109"/>
      <c r="BC89" s="109"/>
      <c r="BD89" s="109"/>
      <c r="BE89" s="109"/>
      <c r="BF89" s="109"/>
      <c r="BG89" s="109">
        <f t="shared" si="44"/>
        <v>0</v>
      </c>
    </row>
    <row r="90" spans="1:62">
      <c r="A90" s="229" t="s">
        <v>79</v>
      </c>
      <c r="B90" s="227" t="s">
        <v>983</v>
      </c>
      <c r="C90" s="109"/>
      <c r="D90" s="109">
        <f t="shared" si="33"/>
        <v>0</v>
      </c>
      <c r="E90" s="109">
        <f t="shared" si="34"/>
        <v>0</v>
      </c>
      <c r="F90" s="109">
        <f t="shared" si="35"/>
        <v>0</v>
      </c>
      <c r="G90" s="109">
        <v>0</v>
      </c>
      <c r="H90" s="109">
        <f>'CK GASTOS CLN MES 1'!BV$35</f>
        <v>0</v>
      </c>
      <c r="I90" s="109">
        <f>'CK GASTOS CLN MES 2'!BV$69</f>
        <v>0</v>
      </c>
      <c r="J90" s="109">
        <f>'CK GASTOS CLN MES 3'!BV$67</f>
        <v>0</v>
      </c>
      <c r="K90" s="109">
        <f t="shared" si="36"/>
        <v>0</v>
      </c>
      <c r="L90" s="109">
        <f t="shared" si="37"/>
        <v>0</v>
      </c>
      <c r="M90" s="109">
        <f>+'Cert.CLN'!BU44</f>
        <v>0</v>
      </c>
      <c r="N90" s="109">
        <f t="shared" si="38"/>
        <v>0</v>
      </c>
      <c r="O90" s="753">
        <f t="shared" si="39"/>
        <v>0</v>
      </c>
      <c r="P90" s="753">
        <f t="shared" si="40"/>
        <v>0</v>
      </c>
      <c r="Q90" s="753">
        <f t="shared" si="41"/>
        <v>0</v>
      </c>
      <c r="R90" s="109"/>
      <c r="S90" s="109"/>
      <c r="T90" s="109"/>
      <c r="U90" s="109"/>
      <c r="V90" s="109"/>
      <c r="W90" s="109"/>
      <c r="X90" s="109"/>
      <c r="Y90" s="109"/>
      <c r="Z90" s="109"/>
      <c r="AA90" s="109"/>
      <c r="AB90" s="109"/>
      <c r="AC90" s="109"/>
      <c r="AD90" s="109"/>
      <c r="AE90" s="109"/>
      <c r="AF90" s="109"/>
      <c r="AG90" s="109"/>
      <c r="AH90" s="109"/>
      <c r="AI90" s="109"/>
      <c r="AJ90" s="109"/>
      <c r="AK90" s="109"/>
      <c r="AL90" s="109"/>
      <c r="AM90" s="109"/>
      <c r="AN90" s="109"/>
      <c r="AO90" s="109"/>
      <c r="AP90" s="109"/>
      <c r="AQ90" s="109"/>
      <c r="AR90" s="109"/>
      <c r="AS90" s="109">
        <f t="shared" si="42"/>
        <v>0</v>
      </c>
      <c r="AT90" s="109">
        <v>0</v>
      </c>
      <c r="AU90" s="109"/>
      <c r="AV90" s="109"/>
      <c r="AW90" s="109"/>
      <c r="AX90" s="109"/>
      <c r="AY90" s="109">
        <f t="shared" si="43"/>
        <v>0</v>
      </c>
      <c r="AZ90" s="109"/>
      <c r="BB90" s="109"/>
      <c r="BC90" s="109"/>
      <c r="BD90" s="109"/>
      <c r="BE90" s="109"/>
      <c r="BF90" s="109"/>
      <c r="BG90" s="109">
        <f t="shared" si="44"/>
        <v>0</v>
      </c>
    </row>
    <row r="91" spans="1:62">
      <c r="A91" s="229" t="s">
        <v>80</v>
      </c>
      <c r="B91" s="227" t="s">
        <v>984</v>
      </c>
      <c r="C91" s="109"/>
      <c r="D91" s="109">
        <f t="shared" si="33"/>
        <v>0</v>
      </c>
      <c r="E91" s="109">
        <f t="shared" si="34"/>
        <v>0</v>
      </c>
      <c r="F91" s="109">
        <f t="shared" si="35"/>
        <v>0</v>
      </c>
      <c r="G91" s="109">
        <v>0</v>
      </c>
      <c r="H91" s="109">
        <f>'CK GASTOS CLN MES 1'!BW$35</f>
        <v>0</v>
      </c>
      <c r="I91" s="109">
        <f>'CK GASTOS CLN MES 2'!BW$69</f>
        <v>0</v>
      </c>
      <c r="J91" s="109">
        <f>'CK GASTOS CLN MES 3'!BW$67</f>
        <v>0</v>
      </c>
      <c r="K91" s="109">
        <f t="shared" si="36"/>
        <v>0</v>
      </c>
      <c r="L91" s="109">
        <f t="shared" si="37"/>
        <v>0</v>
      </c>
      <c r="M91" s="109">
        <f>+'Cert.CLN'!BV44</f>
        <v>0</v>
      </c>
      <c r="N91" s="109">
        <f t="shared" si="38"/>
        <v>0</v>
      </c>
      <c r="O91" s="753">
        <f t="shared" si="39"/>
        <v>0</v>
      </c>
      <c r="P91" s="753">
        <f t="shared" si="40"/>
        <v>0</v>
      </c>
      <c r="Q91" s="753">
        <f t="shared" si="41"/>
        <v>0</v>
      </c>
      <c r="R91" s="109"/>
      <c r="S91" s="109"/>
      <c r="T91" s="109"/>
      <c r="U91" s="109"/>
      <c r="V91" s="109"/>
      <c r="W91" s="109"/>
      <c r="X91" s="109"/>
      <c r="Y91" s="109"/>
      <c r="Z91" s="109"/>
      <c r="AA91" s="109"/>
      <c r="AB91" s="109"/>
      <c r="AC91" s="109"/>
      <c r="AD91" s="109"/>
      <c r="AE91" s="109"/>
      <c r="AF91" s="109"/>
      <c r="AG91" s="109"/>
      <c r="AH91" s="109"/>
      <c r="AI91" s="109"/>
      <c r="AJ91" s="109"/>
      <c r="AK91" s="109"/>
      <c r="AL91" s="109"/>
      <c r="AM91" s="109"/>
      <c r="AN91" s="109"/>
      <c r="AO91" s="109"/>
      <c r="AP91" s="109"/>
      <c r="AQ91" s="109"/>
      <c r="AR91" s="109"/>
      <c r="AS91" s="109">
        <f t="shared" si="42"/>
        <v>0</v>
      </c>
      <c r="AT91" s="109">
        <v>0</v>
      </c>
      <c r="AU91" s="109"/>
      <c r="AV91" s="109"/>
      <c r="AW91" s="109"/>
      <c r="AX91" s="109"/>
      <c r="AY91" s="109">
        <f t="shared" si="43"/>
        <v>0</v>
      </c>
      <c r="AZ91" s="109"/>
      <c r="BB91" s="109"/>
      <c r="BC91" s="109"/>
      <c r="BD91" s="109"/>
      <c r="BE91" s="109"/>
      <c r="BF91" s="109"/>
      <c r="BG91" s="109">
        <f t="shared" si="44"/>
        <v>0</v>
      </c>
    </row>
    <row r="92" spans="1:62" s="1" customFormat="1">
      <c r="A92" s="229" t="s">
        <v>81</v>
      </c>
      <c r="B92" s="227" t="s">
        <v>985</v>
      </c>
      <c r="C92" s="109"/>
      <c r="D92" s="109">
        <f t="shared" si="33"/>
        <v>0</v>
      </c>
      <c r="E92" s="109">
        <f t="shared" si="34"/>
        <v>0</v>
      </c>
      <c r="F92" s="109">
        <f t="shared" si="35"/>
        <v>0</v>
      </c>
      <c r="G92" s="109">
        <v>0</v>
      </c>
      <c r="H92" s="109">
        <f>'CK GASTOS CLN MES 1'!BX$35</f>
        <v>0</v>
      </c>
      <c r="I92" s="109">
        <f>'CK GASTOS CLN MES 2'!BX$69</f>
        <v>0</v>
      </c>
      <c r="J92" s="109">
        <f>'CK GASTOS CLN MES 3'!BX$67</f>
        <v>0</v>
      </c>
      <c r="K92" s="109">
        <f t="shared" si="36"/>
        <v>0</v>
      </c>
      <c r="L92" s="109">
        <f t="shared" si="37"/>
        <v>0</v>
      </c>
      <c r="M92" s="109">
        <f>+'Cert.CLN'!BW44</f>
        <v>0</v>
      </c>
      <c r="N92" s="109">
        <f t="shared" si="38"/>
        <v>0</v>
      </c>
      <c r="O92" s="753">
        <f t="shared" si="39"/>
        <v>0</v>
      </c>
      <c r="P92" s="753">
        <f t="shared" si="40"/>
        <v>0</v>
      </c>
      <c r="Q92" s="753">
        <f t="shared" si="41"/>
        <v>0</v>
      </c>
      <c r="R92" s="109"/>
      <c r="S92" s="109"/>
      <c r="T92" s="109"/>
      <c r="U92" s="109"/>
      <c r="V92" s="109"/>
      <c r="W92" s="109"/>
      <c r="X92" s="109"/>
      <c r="Y92" s="109"/>
      <c r="Z92" s="109"/>
      <c r="AA92" s="109"/>
      <c r="AB92" s="109"/>
      <c r="AC92" s="109"/>
      <c r="AD92" s="109"/>
      <c r="AE92" s="109"/>
      <c r="AF92" s="109"/>
      <c r="AG92" s="109"/>
      <c r="AH92" s="109"/>
      <c r="AI92" s="109"/>
      <c r="AJ92" s="109"/>
      <c r="AK92" s="109"/>
      <c r="AL92" s="109"/>
      <c r="AM92" s="109"/>
      <c r="AN92" s="109"/>
      <c r="AO92" s="109"/>
      <c r="AP92" s="109"/>
      <c r="AQ92" s="109"/>
      <c r="AR92" s="109"/>
      <c r="AS92" s="109">
        <f t="shared" si="42"/>
        <v>0</v>
      </c>
      <c r="AT92" s="109">
        <v>0</v>
      </c>
      <c r="AU92" s="109"/>
      <c r="AV92" s="109"/>
      <c r="AW92" s="109"/>
      <c r="AX92" s="109"/>
      <c r="AY92" s="109">
        <f t="shared" si="43"/>
        <v>0</v>
      </c>
      <c r="AZ92" s="109"/>
      <c r="BA92" s="109"/>
      <c r="BB92" s="109"/>
      <c r="BC92" s="109"/>
      <c r="BD92" s="109"/>
      <c r="BE92" s="109"/>
      <c r="BF92" s="109"/>
      <c r="BG92" s="109">
        <f t="shared" si="44"/>
        <v>0</v>
      </c>
      <c r="BH92" s="227"/>
      <c r="BI92" s="227"/>
      <c r="BJ92" s="227"/>
    </row>
    <row r="93" spans="1:62">
      <c r="A93" s="229"/>
      <c r="C93" s="109"/>
      <c r="D93" s="109"/>
      <c r="E93" s="109"/>
      <c r="F93" s="109"/>
      <c r="G93" s="109"/>
      <c r="H93" s="109"/>
      <c r="I93" s="109"/>
      <c r="J93" s="109"/>
      <c r="K93" s="109"/>
      <c r="L93" s="109"/>
      <c r="M93" s="109"/>
      <c r="N93" s="109"/>
      <c r="O93" s="109"/>
      <c r="Q93" s="109"/>
      <c r="R93" s="109"/>
      <c r="S93" s="109"/>
      <c r="T93" s="109"/>
      <c r="U93" s="109"/>
      <c r="V93" s="109"/>
      <c r="W93" s="109"/>
      <c r="X93" s="109"/>
      <c r="Y93" s="109"/>
      <c r="Z93" s="109"/>
      <c r="AA93" s="109"/>
      <c r="AB93" s="109"/>
      <c r="AC93" s="109"/>
      <c r="AD93" s="109"/>
      <c r="AE93" s="109"/>
      <c r="AF93" s="109"/>
      <c r="AG93" s="109"/>
      <c r="AH93" s="109"/>
      <c r="AI93" s="109"/>
      <c r="AJ93" s="109"/>
      <c r="AK93" s="109"/>
      <c r="AL93" s="109"/>
      <c r="AM93" s="109"/>
      <c r="AN93" s="109"/>
      <c r="AO93" s="109"/>
      <c r="AP93" s="109"/>
      <c r="AQ93" s="109"/>
      <c r="AR93" s="109"/>
      <c r="AS93" s="109"/>
      <c r="AT93" s="109">
        <v>0</v>
      </c>
      <c r="AU93" s="109"/>
      <c r="AV93" s="109"/>
      <c r="AW93" s="109"/>
      <c r="AX93" s="109"/>
      <c r="AY93" s="109"/>
      <c r="AZ93" s="109"/>
      <c r="BB93" s="109"/>
      <c r="BC93" s="109"/>
      <c r="BD93" s="109"/>
      <c r="BE93" s="109"/>
      <c r="BF93" s="109"/>
      <c r="BG93" s="3"/>
    </row>
    <row r="94" spans="1:62">
      <c r="A94" s="774">
        <v>3</v>
      </c>
      <c r="B94" s="207" t="s">
        <v>986</v>
      </c>
      <c r="C94" s="771">
        <f t="shared" ref="C94:BG94" si="45">SUM(C96:C96)</f>
        <v>0</v>
      </c>
      <c r="D94" s="771">
        <f t="shared" si="45"/>
        <v>0</v>
      </c>
      <c r="E94" s="771">
        <f t="shared" si="45"/>
        <v>0</v>
      </c>
      <c r="F94" s="771">
        <f t="shared" si="45"/>
        <v>0</v>
      </c>
      <c r="G94" s="771">
        <v>0</v>
      </c>
      <c r="H94" s="771">
        <f t="shared" ref="H94:L94" si="46">SUM(H96:H96)</f>
        <v>0</v>
      </c>
      <c r="I94" s="771">
        <f t="shared" si="46"/>
        <v>0</v>
      </c>
      <c r="J94" s="771">
        <f t="shared" si="46"/>
        <v>0</v>
      </c>
      <c r="K94" s="771">
        <f t="shared" si="46"/>
        <v>0</v>
      </c>
      <c r="L94" s="771">
        <f t="shared" si="46"/>
        <v>0</v>
      </c>
      <c r="M94" s="771">
        <f t="shared" si="45"/>
        <v>0</v>
      </c>
      <c r="N94" s="771">
        <f t="shared" si="45"/>
        <v>0</v>
      </c>
      <c r="O94" s="771">
        <f t="shared" si="45"/>
        <v>0</v>
      </c>
      <c r="P94" s="771">
        <f t="shared" si="45"/>
        <v>0</v>
      </c>
      <c r="Q94" s="794">
        <f t="shared" si="45"/>
        <v>0</v>
      </c>
      <c r="R94" s="771">
        <f t="shared" si="45"/>
        <v>0</v>
      </c>
      <c r="S94" s="771">
        <f t="shared" si="45"/>
        <v>0</v>
      </c>
      <c r="T94" s="771">
        <f t="shared" si="45"/>
        <v>0</v>
      </c>
      <c r="U94" s="771">
        <f t="shared" si="45"/>
        <v>0</v>
      </c>
      <c r="V94" s="771">
        <f t="shared" si="45"/>
        <v>0</v>
      </c>
      <c r="W94" s="771">
        <f t="shared" si="45"/>
        <v>0</v>
      </c>
      <c r="X94" s="771">
        <f t="shared" si="45"/>
        <v>0</v>
      </c>
      <c r="Y94" s="771">
        <f t="shared" si="45"/>
        <v>0</v>
      </c>
      <c r="Z94" s="771">
        <f t="shared" si="45"/>
        <v>0</v>
      </c>
      <c r="AA94" s="771">
        <f t="shared" si="45"/>
        <v>0</v>
      </c>
      <c r="AB94" s="771">
        <f t="shared" si="45"/>
        <v>0</v>
      </c>
      <c r="AC94" s="771">
        <f t="shared" si="45"/>
        <v>0</v>
      </c>
      <c r="AD94" s="771">
        <f t="shared" si="45"/>
        <v>0</v>
      </c>
      <c r="AE94" s="771">
        <f t="shared" si="45"/>
        <v>0</v>
      </c>
      <c r="AF94" s="771">
        <f t="shared" si="45"/>
        <v>0</v>
      </c>
      <c r="AG94" s="771">
        <f t="shared" si="45"/>
        <v>0</v>
      </c>
      <c r="AH94" s="771">
        <f t="shared" si="45"/>
        <v>0</v>
      </c>
      <c r="AI94" s="771">
        <f t="shared" si="45"/>
        <v>0</v>
      </c>
      <c r="AJ94" s="771">
        <f t="shared" si="45"/>
        <v>0</v>
      </c>
      <c r="AK94" s="771">
        <f t="shared" si="45"/>
        <v>0</v>
      </c>
      <c r="AL94" s="771">
        <f t="shared" si="45"/>
        <v>0</v>
      </c>
      <c r="AM94" s="771">
        <f t="shared" si="45"/>
        <v>0</v>
      </c>
      <c r="AN94" s="771"/>
      <c r="AO94" s="771"/>
      <c r="AP94" s="771"/>
      <c r="AQ94" s="771"/>
      <c r="AR94" s="771"/>
      <c r="AS94" s="771">
        <f t="shared" si="45"/>
        <v>0</v>
      </c>
      <c r="AT94" s="109">
        <v>0</v>
      </c>
      <c r="AU94" s="771">
        <f t="shared" si="45"/>
        <v>0</v>
      </c>
      <c r="AV94" s="771">
        <f t="shared" si="45"/>
        <v>0</v>
      </c>
      <c r="AW94" s="771">
        <f t="shared" si="45"/>
        <v>0</v>
      </c>
      <c r="AX94" s="771">
        <f t="shared" si="45"/>
        <v>0</v>
      </c>
      <c r="AY94" s="771">
        <f t="shared" si="45"/>
        <v>0</v>
      </c>
      <c r="AZ94" s="771">
        <f t="shared" si="45"/>
        <v>0</v>
      </c>
      <c r="BA94" s="771">
        <f t="shared" si="45"/>
        <v>0</v>
      </c>
      <c r="BB94" s="771">
        <f t="shared" si="45"/>
        <v>0</v>
      </c>
      <c r="BC94" s="771">
        <f t="shared" si="45"/>
        <v>0</v>
      </c>
      <c r="BD94" s="771">
        <f t="shared" si="45"/>
        <v>0</v>
      </c>
      <c r="BE94" s="771">
        <f t="shared" si="45"/>
        <v>0</v>
      </c>
      <c r="BF94" s="771">
        <f t="shared" si="45"/>
        <v>0</v>
      </c>
      <c r="BG94" s="771">
        <f t="shared" si="45"/>
        <v>0</v>
      </c>
    </row>
    <row r="95" spans="1:62">
      <c r="A95" s="229"/>
      <c r="B95" s="109"/>
      <c r="C95" s="109"/>
      <c r="D95" s="109"/>
      <c r="E95" s="109"/>
      <c r="F95" s="109"/>
      <c r="G95" s="109"/>
      <c r="H95" s="109"/>
      <c r="I95" s="109"/>
      <c r="J95" s="109"/>
      <c r="K95" s="109"/>
      <c r="L95" s="109"/>
      <c r="M95" s="109"/>
      <c r="N95" s="109"/>
      <c r="O95" s="109"/>
      <c r="Q95" s="109"/>
      <c r="R95" s="109"/>
      <c r="S95" s="109"/>
      <c r="T95" s="109"/>
      <c r="U95" s="109"/>
      <c r="V95" s="109"/>
      <c r="W95" s="109"/>
      <c r="X95" s="109"/>
      <c r="Y95" s="109"/>
      <c r="Z95" s="109"/>
      <c r="AA95" s="109"/>
      <c r="AB95" s="109"/>
      <c r="AC95" s="109"/>
      <c r="AD95" s="109"/>
      <c r="AE95" s="109"/>
      <c r="AF95" s="109"/>
      <c r="AG95" s="109"/>
      <c r="AH95" s="109"/>
      <c r="AI95" s="109"/>
      <c r="AJ95" s="109"/>
      <c r="AK95" s="109"/>
      <c r="AL95" s="109"/>
      <c r="AM95" s="109"/>
      <c r="AN95" s="109"/>
      <c r="AO95" s="109"/>
      <c r="AP95" s="109"/>
      <c r="AQ95" s="109"/>
      <c r="AR95" s="109"/>
      <c r="AS95" s="109"/>
      <c r="AT95" s="109">
        <v>0</v>
      </c>
      <c r="AU95" s="109"/>
      <c r="AV95" s="109"/>
      <c r="AW95" s="109"/>
      <c r="AX95" s="109"/>
      <c r="AY95" s="109"/>
      <c r="AZ95" s="109"/>
      <c r="BB95" s="109"/>
      <c r="BC95" s="109"/>
      <c r="BD95" s="109"/>
      <c r="BE95" s="109"/>
      <c r="BF95" s="109"/>
      <c r="BG95" s="3"/>
    </row>
    <row r="96" spans="1:62">
      <c r="A96" s="229" t="s">
        <v>82</v>
      </c>
      <c r="B96" s="227" t="s">
        <v>987</v>
      </c>
      <c r="C96" s="109">
        <v>0</v>
      </c>
      <c r="D96" s="109">
        <f>+BG96</f>
        <v>0</v>
      </c>
      <c r="E96" s="109">
        <f>+AS96+AY96</f>
        <v>0</v>
      </c>
      <c r="F96" s="109">
        <f>+C96+D96+E96</f>
        <v>0</v>
      </c>
      <c r="G96" s="109">
        <v>0</v>
      </c>
      <c r="H96" s="109">
        <f>'CK GASTOS CLN MES 1'!BY35</f>
        <v>0</v>
      </c>
      <c r="I96" s="109">
        <f>'CK GASTOS CLN MES 2'!BY$69</f>
        <v>0</v>
      </c>
      <c r="J96" s="109">
        <f>'CK GASTOS CLN MES 3'!BY$67</f>
        <v>0</v>
      </c>
      <c r="K96" s="109">
        <f>SUM(H96:J96)</f>
        <v>0</v>
      </c>
      <c r="L96" s="109">
        <f>+K96+G96</f>
        <v>0</v>
      </c>
      <c r="M96" s="109">
        <f>+'Cert.CLN'!BX44</f>
        <v>0</v>
      </c>
      <c r="N96" s="109">
        <f>IF(M96&gt;0,(L96-M96),0)</f>
        <v>0</v>
      </c>
      <c r="O96" s="753">
        <f>F96-L96</f>
        <v>0</v>
      </c>
      <c r="P96" s="753">
        <f>+F96-M96</f>
        <v>0</v>
      </c>
      <c r="Q96" s="753">
        <f>IF(N96&gt;0,(F96-L96-N96),(F96-L96+N96))</f>
        <v>0</v>
      </c>
      <c r="R96" s="3"/>
      <c r="S96" s="3"/>
      <c r="T96" s="3"/>
      <c r="U96" s="3"/>
      <c r="V96" s="109"/>
      <c r="W96" s="109"/>
      <c r="X96" s="109"/>
      <c r="Y96" s="109"/>
      <c r="Z96" s="109"/>
      <c r="AA96" s="109"/>
      <c r="AB96" s="109"/>
      <c r="AC96" s="109"/>
      <c r="AD96" s="109"/>
      <c r="AE96" s="109"/>
      <c r="AF96" s="109"/>
      <c r="AG96" s="109"/>
      <c r="AH96" s="109"/>
      <c r="AI96" s="109"/>
      <c r="AJ96" s="109"/>
      <c r="AK96" s="109"/>
      <c r="AL96" s="109"/>
      <c r="AM96" s="109"/>
      <c r="AN96" s="109"/>
      <c r="AO96" s="109"/>
      <c r="AP96" s="109"/>
      <c r="AQ96" s="109"/>
      <c r="AR96" s="109"/>
      <c r="AS96" s="109">
        <f>SUM(R96:AG96)</f>
        <v>0</v>
      </c>
      <c r="AT96" s="109">
        <v>0</v>
      </c>
      <c r="AU96" s="3"/>
      <c r="AV96" s="3"/>
      <c r="AW96" s="3"/>
      <c r="AX96" s="3"/>
      <c r="AY96" s="109">
        <f>+AT96+AU96+AV96+AW96+AX96</f>
        <v>0</v>
      </c>
      <c r="AZ96" s="3"/>
      <c r="BA96" s="3"/>
      <c r="BB96" s="3"/>
      <c r="BC96" s="3"/>
      <c r="BD96" s="3"/>
      <c r="BE96" s="3"/>
      <c r="BF96" s="3"/>
      <c r="BG96" s="109">
        <f>SUM(AZ96:BB96)</f>
        <v>0</v>
      </c>
      <c r="BH96" s="1"/>
      <c r="BI96" s="1"/>
      <c r="BJ96" s="1"/>
    </row>
    <row r="97" spans="1:62">
      <c r="A97" s="229"/>
      <c r="C97" s="109"/>
      <c r="D97" s="109"/>
      <c r="E97" s="109"/>
      <c r="F97" s="109"/>
      <c r="G97" s="109"/>
      <c r="H97" s="109"/>
      <c r="I97" s="109"/>
      <c r="J97" s="109"/>
      <c r="K97" s="109"/>
      <c r="L97" s="109"/>
      <c r="M97" s="109"/>
      <c r="N97" s="109"/>
      <c r="O97" s="109"/>
      <c r="Q97" s="109"/>
      <c r="R97" s="109"/>
      <c r="S97" s="109"/>
      <c r="T97" s="109"/>
      <c r="U97" s="109"/>
      <c r="V97" s="109"/>
      <c r="W97" s="109"/>
      <c r="X97" s="109"/>
      <c r="Y97" s="109"/>
      <c r="Z97" s="109"/>
      <c r="AA97" s="109"/>
      <c r="AB97" s="109"/>
      <c r="AC97" s="109"/>
      <c r="AD97" s="109"/>
      <c r="AE97" s="109"/>
      <c r="AF97" s="109"/>
      <c r="AG97" s="109"/>
      <c r="AH97" s="109"/>
      <c r="AI97" s="109"/>
      <c r="AJ97" s="109"/>
      <c r="AK97" s="109"/>
      <c r="AL97" s="109"/>
      <c r="AM97" s="109"/>
      <c r="AN97" s="109"/>
      <c r="AO97" s="109"/>
      <c r="AP97" s="109"/>
      <c r="AQ97" s="109"/>
      <c r="AR97" s="109"/>
      <c r="AS97" s="109"/>
      <c r="AT97" s="109">
        <v>0</v>
      </c>
      <c r="AU97" s="109"/>
      <c r="AV97" s="109"/>
      <c r="AW97" s="109"/>
      <c r="AX97" s="109"/>
      <c r="AY97" s="109"/>
      <c r="AZ97" s="109"/>
      <c r="BB97" s="109"/>
      <c r="BC97" s="109"/>
      <c r="BD97" s="109"/>
      <c r="BE97" s="109"/>
      <c r="BF97" s="109"/>
      <c r="BG97" s="3"/>
    </row>
    <row r="98" spans="1:62">
      <c r="A98" s="774">
        <v>5</v>
      </c>
      <c r="B98" s="207" t="s">
        <v>988</v>
      </c>
      <c r="C98" s="771">
        <f>SUM(C100:C110)</f>
        <v>0</v>
      </c>
      <c r="D98" s="771">
        <f>SUM(D100:D110)</f>
        <v>0</v>
      </c>
      <c r="E98" s="771">
        <f>SUM(E100:E110)</f>
        <v>0</v>
      </c>
      <c r="F98" s="771">
        <f>SUM(F100:F110)</f>
        <v>0</v>
      </c>
      <c r="G98" s="771">
        <v>0</v>
      </c>
      <c r="H98" s="771">
        <f t="shared" ref="H98:L98" si="47">SUM(H100:H110)</f>
        <v>0</v>
      </c>
      <c r="I98" s="771">
        <f t="shared" si="47"/>
        <v>0</v>
      </c>
      <c r="J98" s="771">
        <f t="shared" si="47"/>
        <v>0</v>
      </c>
      <c r="K98" s="771">
        <f t="shared" si="47"/>
        <v>0</v>
      </c>
      <c r="L98" s="771">
        <f t="shared" si="47"/>
        <v>0</v>
      </c>
      <c r="M98" s="771">
        <f>SUM(M100:M110)</f>
        <v>0</v>
      </c>
      <c r="N98" s="771">
        <f>SUM(N100:N110)</f>
        <v>0</v>
      </c>
      <c r="O98" s="771">
        <f>SUM(O100:O110)</f>
        <v>0</v>
      </c>
      <c r="P98" s="771">
        <f>SUM(P100:P109)</f>
        <v>0</v>
      </c>
      <c r="Q98" s="794">
        <f>SUM(Q100:Q110)</f>
        <v>0</v>
      </c>
      <c r="R98" s="771">
        <f>SUM(R101:R109)</f>
        <v>0</v>
      </c>
      <c r="S98" s="771">
        <f>SUM(S101:S109)</f>
        <v>0</v>
      </c>
      <c r="T98" s="771">
        <f>SUM(T101:T109)</f>
        <v>0</v>
      </c>
      <c r="U98" s="771">
        <f>SUM(U100:U109)</f>
        <v>0</v>
      </c>
      <c r="V98" s="771">
        <f>SUM(V100:V110)</f>
        <v>0</v>
      </c>
      <c r="W98" s="771">
        <f>SUM(W100:W109)</f>
        <v>0</v>
      </c>
      <c r="X98" s="771">
        <f>SUM(X101:X109)</f>
        <v>0</v>
      </c>
      <c r="Y98" s="771">
        <f>SUM(Y101:Y109)</f>
        <v>0</v>
      </c>
      <c r="Z98" s="771">
        <f>SUM(Z100:Z110)</f>
        <v>0</v>
      </c>
      <c r="AA98" s="771">
        <f>SUM(AA101:AA109)</f>
        <v>0</v>
      </c>
      <c r="AB98" s="771">
        <f>SUM(AB101:AB109)</f>
        <v>0</v>
      </c>
      <c r="AC98" s="771">
        <f>SUM(AC101:AC109)</f>
        <v>0</v>
      </c>
      <c r="AD98" s="771">
        <f>SUM(AD100:AD109)</f>
        <v>0</v>
      </c>
      <c r="AE98" s="771">
        <f>SUM(AE100:AE109)</f>
        <v>0</v>
      </c>
      <c r="AF98" s="771">
        <f>SUM(AF100:AF109)</f>
        <v>0</v>
      </c>
      <c r="AG98" s="771">
        <f t="shared" ref="AG98:AS98" si="48">SUM(AG100:AG110)</f>
        <v>0</v>
      </c>
      <c r="AH98" s="771">
        <f t="shared" si="48"/>
        <v>0</v>
      </c>
      <c r="AI98" s="771">
        <f t="shared" si="48"/>
        <v>0</v>
      </c>
      <c r="AJ98" s="771">
        <f t="shared" si="48"/>
        <v>0</v>
      </c>
      <c r="AK98" s="771">
        <f t="shared" si="48"/>
        <v>0</v>
      </c>
      <c r="AL98" s="771">
        <f t="shared" si="48"/>
        <v>0</v>
      </c>
      <c r="AM98" s="771">
        <f t="shared" si="48"/>
        <v>0</v>
      </c>
      <c r="AN98" s="771">
        <f t="shared" si="48"/>
        <v>0</v>
      </c>
      <c r="AO98" s="771">
        <f t="shared" si="48"/>
        <v>0</v>
      </c>
      <c r="AP98" s="771">
        <f t="shared" si="48"/>
        <v>0</v>
      </c>
      <c r="AQ98" s="771">
        <f t="shared" si="48"/>
        <v>0</v>
      </c>
      <c r="AR98" s="771">
        <f t="shared" si="48"/>
        <v>0</v>
      </c>
      <c r="AS98" s="771">
        <f t="shared" si="48"/>
        <v>0</v>
      </c>
      <c r="AT98" s="109">
        <v>0</v>
      </c>
      <c r="AU98" s="771">
        <f t="shared" ref="AU98:BC98" si="49">SUM(AU101:AU109)</f>
        <v>0</v>
      </c>
      <c r="AV98" s="771">
        <f t="shared" si="49"/>
        <v>0</v>
      </c>
      <c r="AW98" s="771">
        <f t="shared" si="49"/>
        <v>0</v>
      </c>
      <c r="AX98" s="771">
        <f t="shared" si="49"/>
        <v>0</v>
      </c>
      <c r="AY98" s="771">
        <f t="shared" si="49"/>
        <v>0</v>
      </c>
      <c r="AZ98" s="771">
        <f t="shared" si="49"/>
        <v>0</v>
      </c>
      <c r="BA98" s="771">
        <f t="shared" si="49"/>
        <v>0</v>
      </c>
      <c r="BB98" s="771">
        <f t="shared" si="49"/>
        <v>0</v>
      </c>
      <c r="BC98" s="771">
        <f t="shared" si="49"/>
        <v>0</v>
      </c>
      <c r="BD98" s="771">
        <f>SUM(BD100:BD109)</f>
        <v>0</v>
      </c>
      <c r="BE98" s="771">
        <f>SUM(BE100:BE109)</f>
        <v>0</v>
      </c>
      <c r="BF98" s="771">
        <f>SUM(BF100:BF109)</f>
        <v>0</v>
      </c>
      <c r="BG98" s="771">
        <f>SUM(BG101:BG109)</f>
        <v>0</v>
      </c>
    </row>
    <row r="99" spans="1:62">
      <c r="A99" s="291"/>
      <c r="B99" s="1"/>
      <c r="C99" s="3"/>
      <c r="D99" s="3"/>
      <c r="E99" s="3"/>
      <c r="F99" s="3"/>
      <c r="G99" s="3"/>
      <c r="H99" s="109"/>
      <c r="I99" s="109"/>
      <c r="J99" s="109"/>
      <c r="K99" s="109"/>
      <c r="L99" s="109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109">
        <v>0</v>
      </c>
      <c r="AU99" s="3"/>
      <c r="AV99" s="3"/>
      <c r="AW99" s="3"/>
      <c r="AX99" s="3"/>
      <c r="AY99" s="3"/>
      <c r="AZ99" s="3"/>
      <c r="BA99" s="3"/>
      <c r="BB99" s="3"/>
      <c r="BC99" s="3"/>
      <c r="BD99" s="3"/>
      <c r="BE99" s="3"/>
      <c r="BF99" s="3"/>
      <c r="BG99" s="3"/>
    </row>
    <row r="100" spans="1:62" s="1" customFormat="1">
      <c r="A100" s="229" t="s">
        <v>83</v>
      </c>
      <c r="B100" s="227" t="s">
        <v>989</v>
      </c>
      <c r="C100" s="109"/>
      <c r="D100" s="109">
        <f t="shared" ref="D100:D110" si="50">+BG100</f>
        <v>0</v>
      </c>
      <c r="E100" s="109">
        <f t="shared" ref="E100:E110" si="51">+AS100+AY100</f>
        <v>0</v>
      </c>
      <c r="F100" s="109">
        <f t="shared" ref="F100:F110" si="52">+C100+D100+E100</f>
        <v>0</v>
      </c>
      <c r="G100" s="109">
        <v>0</v>
      </c>
      <c r="H100" s="109">
        <f>'CK GASTOS CLN MES 1'!BZ35</f>
        <v>0</v>
      </c>
      <c r="I100" s="109">
        <f>'CK GASTOS CLN MES 2'!BZ69</f>
        <v>0</v>
      </c>
      <c r="J100" s="109">
        <f>'CK GASTOS CLN MES 3'!BZ67</f>
        <v>0</v>
      </c>
      <c r="K100" s="109">
        <f t="shared" ref="K100:K110" si="53">SUM(H100:J100)</f>
        <v>0</v>
      </c>
      <c r="L100" s="109">
        <f t="shared" ref="L100:L110" si="54">+K100+G100</f>
        <v>0</v>
      </c>
      <c r="M100" s="109">
        <f>+'Cert.CLN'!BY44</f>
        <v>0</v>
      </c>
      <c r="N100" s="109">
        <f t="shared" ref="N100:N110" si="55">IF(M100&gt;0,(L100-M100),0)</f>
        <v>0</v>
      </c>
      <c r="O100" s="753">
        <f t="shared" ref="O100:O110" si="56">F100-L100</f>
        <v>0</v>
      </c>
      <c r="P100" s="753">
        <f t="shared" ref="P100:P110" si="57">+F100-M100</f>
        <v>0</v>
      </c>
      <c r="Q100" s="753">
        <f t="shared" ref="Q100:Q110" si="58">IF(N100&gt;0,(F100-L100-N100),(F100-L100+N100))</f>
        <v>0</v>
      </c>
      <c r="R100" s="109"/>
      <c r="S100" s="109"/>
      <c r="T100" s="109"/>
      <c r="U100" s="109"/>
      <c r="V100" s="109"/>
      <c r="W100" s="109"/>
      <c r="X100" s="109"/>
      <c r="Y100" s="109"/>
      <c r="Z100" s="109"/>
      <c r="AA100" s="109"/>
      <c r="AB100" s="109"/>
      <c r="AC100" s="109"/>
      <c r="AD100" s="109"/>
      <c r="AE100" s="109"/>
      <c r="AF100" s="109"/>
      <c r="AG100" s="109"/>
      <c r="AH100" s="109"/>
      <c r="AI100" s="109"/>
      <c r="AJ100" s="109"/>
      <c r="AK100" s="109"/>
      <c r="AL100" s="109"/>
      <c r="AM100" s="109"/>
      <c r="AN100" s="109"/>
      <c r="AO100" s="109"/>
      <c r="AP100" s="109"/>
      <c r="AQ100" s="109"/>
      <c r="AR100" s="109"/>
      <c r="AS100" s="109">
        <f t="shared" ref="AS100:AS110" si="59">SUM(R100:AR100)</f>
        <v>0</v>
      </c>
      <c r="AT100" s="109">
        <v>0</v>
      </c>
      <c r="AU100" s="109"/>
      <c r="AV100" s="109"/>
      <c r="AW100" s="109"/>
      <c r="AX100" s="109"/>
      <c r="AY100" s="109">
        <f t="shared" ref="AY100:AY110" si="60">+AT100+AU100+AV100+AW100+AX100</f>
        <v>0</v>
      </c>
      <c r="AZ100" s="109"/>
      <c r="BA100" s="109"/>
      <c r="BB100" s="109"/>
      <c r="BC100" s="109"/>
      <c r="BD100" s="109"/>
      <c r="BE100" s="109"/>
      <c r="BF100" s="109"/>
      <c r="BG100" s="109">
        <f t="shared" ref="BG100:BG110" si="61">SUM(AZ100:BD100)</f>
        <v>0</v>
      </c>
      <c r="BH100" s="227"/>
      <c r="BI100" s="227"/>
      <c r="BJ100" s="227"/>
    </row>
    <row r="101" spans="1:62" s="1" customFormat="1">
      <c r="A101" s="229" t="s">
        <v>84</v>
      </c>
      <c r="B101" s="227" t="s">
        <v>990</v>
      </c>
      <c r="C101" s="109"/>
      <c r="D101" s="109">
        <f t="shared" si="50"/>
        <v>0</v>
      </c>
      <c r="E101" s="109">
        <f t="shared" si="51"/>
        <v>0</v>
      </c>
      <c r="F101" s="109">
        <f t="shared" si="52"/>
        <v>0</v>
      </c>
      <c r="G101" s="109">
        <v>0</v>
      </c>
      <c r="H101" s="109">
        <f>'CK GASTOS CLN MES 1'!CA35</f>
        <v>0</v>
      </c>
      <c r="I101" s="109">
        <f>'CK GASTOS CLN MES 2'!CA69</f>
        <v>0</v>
      </c>
      <c r="J101" s="109">
        <f>'CK GASTOS CLN MES 3'!CA67</f>
        <v>0</v>
      </c>
      <c r="K101" s="109">
        <f t="shared" si="53"/>
        <v>0</v>
      </c>
      <c r="L101" s="109">
        <f t="shared" si="54"/>
        <v>0</v>
      </c>
      <c r="M101" s="109">
        <f>+'Cert.CLN'!BZ44</f>
        <v>0</v>
      </c>
      <c r="N101" s="109">
        <f t="shared" si="55"/>
        <v>0</v>
      </c>
      <c r="O101" s="753">
        <f t="shared" si="56"/>
        <v>0</v>
      </c>
      <c r="P101" s="753">
        <f t="shared" si="57"/>
        <v>0</v>
      </c>
      <c r="Q101" s="753">
        <f t="shared" si="58"/>
        <v>0</v>
      </c>
      <c r="R101" s="109"/>
      <c r="S101" s="109"/>
      <c r="T101" s="109"/>
      <c r="U101" s="109"/>
      <c r="V101" s="109"/>
      <c r="W101" s="109"/>
      <c r="X101" s="109"/>
      <c r="Y101" s="109"/>
      <c r="Z101" s="109"/>
      <c r="AA101" s="109"/>
      <c r="AB101" s="109"/>
      <c r="AC101" s="109"/>
      <c r="AD101" s="109"/>
      <c r="AE101" s="109"/>
      <c r="AF101" s="109"/>
      <c r="AG101" s="109"/>
      <c r="AH101" s="109"/>
      <c r="AI101" s="109"/>
      <c r="AJ101" s="109"/>
      <c r="AK101" s="109"/>
      <c r="AL101" s="109"/>
      <c r="AM101" s="109"/>
      <c r="AN101" s="109"/>
      <c r="AO101" s="109"/>
      <c r="AP101" s="109"/>
      <c r="AQ101" s="109"/>
      <c r="AR101" s="109"/>
      <c r="AS101" s="109">
        <f t="shared" si="59"/>
        <v>0</v>
      </c>
      <c r="AT101" s="109">
        <v>0</v>
      </c>
      <c r="AU101" s="109"/>
      <c r="AV101" s="109"/>
      <c r="AW101" s="109"/>
      <c r="AX101" s="109"/>
      <c r="AY101" s="109">
        <f t="shared" si="60"/>
        <v>0</v>
      </c>
      <c r="AZ101" s="109"/>
      <c r="BA101" s="109"/>
      <c r="BB101" s="109"/>
      <c r="BC101" s="109"/>
      <c r="BD101" s="109"/>
      <c r="BE101" s="109"/>
      <c r="BF101" s="109"/>
      <c r="BG101" s="109">
        <f t="shared" si="61"/>
        <v>0</v>
      </c>
      <c r="BH101" s="227"/>
      <c r="BI101" s="227"/>
      <c r="BJ101" s="227"/>
    </row>
    <row r="102" spans="1:62">
      <c r="A102" s="229" t="s">
        <v>85</v>
      </c>
      <c r="B102" s="227" t="s">
        <v>991</v>
      </c>
      <c r="C102" s="109"/>
      <c r="D102" s="109">
        <f t="shared" si="50"/>
        <v>0</v>
      </c>
      <c r="E102" s="109">
        <f t="shared" si="51"/>
        <v>0</v>
      </c>
      <c r="F102" s="109">
        <f t="shared" si="52"/>
        <v>0</v>
      </c>
      <c r="G102" s="109">
        <v>0</v>
      </c>
      <c r="H102" s="109">
        <f>'CK GASTOS CLN MES 1'!CB35</f>
        <v>0</v>
      </c>
      <c r="I102" s="109">
        <f>'CK GASTOS CLN MES 2'!CB69</f>
        <v>0</v>
      </c>
      <c r="J102" s="109">
        <f>'CK GASTOS CLN MES 3'!CB67</f>
        <v>0</v>
      </c>
      <c r="K102" s="109">
        <f t="shared" si="53"/>
        <v>0</v>
      </c>
      <c r="L102" s="109">
        <f t="shared" si="54"/>
        <v>0</v>
      </c>
      <c r="M102" s="109">
        <f>+'Cert.CLN'!CA44</f>
        <v>0</v>
      </c>
      <c r="N102" s="109">
        <f t="shared" si="55"/>
        <v>0</v>
      </c>
      <c r="O102" s="753">
        <f t="shared" si="56"/>
        <v>0</v>
      </c>
      <c r="P102" s="753">
        <f t="shared" si="57"/>
        <v>0</v>
      </c>
      <c r="Q102" s="753">
        <f t="shared" si="58"/>
        <v>0</v>
      </c>
      <c r="R102" s="109"/>
      <c r="S102" s="109"/>
      <c r="T102" s="109"/>
      <c r="U102" s="109"/>
      <c r="V102" s="109"/>
      <c r="W102" s="109"/>
      <c r="X102" s="109"/>
      <c r="Y102" s="109"/>
      <c r="Z102" s="109"/>
      <c r="AA102" s="109"/>
      <c r="AB102" s="109"/>
      <c r="AC102" s="109"/>
      <c r="AD102" s="109"/>
      <c r="AE102" s="109"/>
      <c r="AF102" s="109"/>
      <c r="AG102" s="109"/>
      <c r="AH102" s="109"/>
      <c r="AI102" s="109"/>
      <c r="AJ102" s="109"/>
      <c r="AK102" s="109"/>
      <c r="AL102" s="109"/>
      <c r="AM102" s="109"/>
      <c r="AN102" s="109"/>
      <c r="AO102" s="109"/>
      <c r="AP102" s="109"/>
      <c r="AQ102" s="109"/>
      <c r="AR102" s="109"/>
      <c r="AS102" s="109">
        <f t="shared" si="59"/>
        <v>0</v>
      </c>
      <c r="AT102" s="109">
        <v>0</v>
      </c>
      <c r="AU102" s="109"/>
      <c r="AV102" s="109"/>
      <c r="AW102" s="109"/>
      <c r="AX102" s="109"/>
      <c r="AY102" s="109">
        <f t="shared" si="60"/>
        <v>0</v>
      </c>
      <c r="AZ102" s="109"/>
      <c r="BB102" s="109"/>
      <c r="BC102" s="109"/>
      <c r="BD102" s="109"/>
      <c r="BE102" s="109"/>
      <c r="BF102" s="109"/>
      <c r="BG102" s="109">
        <f t="shared" si="61"/>
        <v>0</v>
      </c>
    </row>
    <row r="103" spans="1:62" s="1" customFormat="1" ht="13.5" customHeight="1">
      <c r="A103" s="229" t="s">
        <v>86</v>
      </c>
      <c r="B103" s="227" t="s">
        <v>992</v>
      </c>
      <c r="C103" s="109"/>
      <c r="D103" s="109">
        <f t="shared" si="50"/>
        <v>0</v>
      </c>
      <c r="E103" s="109">
        <f t="shared" si="51"/>
        <v>0</v>
      </c>
      <c r="F103" s="109">
        <f t="shared" si="52"/>
        <v>0</v>
      </c>
      <c r="G103" s="109">
        <v>0</v>
      </c>
      <c r="H103" s="109">
        <f>'CK GASTOS CLN MES 1'!CC35</f>
        <v>0</v>
      </c>
      <c r="I103" s="109">
        <f>'CK GASTOS CLN MES 2'!CC69</f>
        <v>0</v>
      </c>
      <c r="J103" s="109">
        <f>'CK GASTOS CLN MES 3'!CC67</f>
        <v>0</v>
      </c>
      <c r="K103" s="109">
        <f t="shared" si="53"/>
        <v>0</v>
      </c>
      <c r="L103" s="109">
        <f t="shared" si="54"/>
        <v>0</v>
      </c>
      <c r="M103" s="109">
        <f>+'Cert.CLN'!CB44</f>
        <v>0</v>
      </c>
      <c r="N103" s="109">
        <f t="shared" si="55"/>
        <v>0</v>
      </c>
      <c r="O103" s="753">
        <f t="shared" si="56"/>
        <v>0</v>
      </c>
      <c r="P103" s="753">
        <f t="shared" si="57"/>
        <v>0</v>
      </c>
      <c r="Q103" s="753">
        <f t="shared" si="58"/>
        <v>0</v>
      </c>
      <c r="R103" s="109"/>
      <c r="S103" s="109"/>
      <c r="T103" s="109"/>
      <c r="U103" s="109"/>
      <c r="V103" s="109"/>
      <c r="W103" s="109"/>
      <c r="X103" s="109"/>
      <c r="Y103" s="109"/>
      <c r="Z103" s="109"/>
      <c r="AA103" s="109"/>
      <c r="AB103" s="109"/>
      <c r="AC103" s="109"/>
      <c r="AD103" s="109"/>
      <c r="AE103" s="109"/>
      <c r="AF103" s="109"/>
      <c r="AG103" s="109"/>
      <c r="AH103" s="109"/>
      <c r="AI103" s="109"/>
      <c r="AJ103" s="109"/>
      <c r="AK103" s="109"/>
      <c r="AL103" s="109"/>
      <c r="AM103" s="109"/>
      <c r="AN103" s="109"/>
      <c r="AO103" s="109"/>
      <c r="AP103" s="109"/>
      <c r="AQ103" s="109"/>
      <c r="AR103" s="109"/>
      <c r="AS103" s="109">
        <f t="shared" si="59"/>
        <v>0</v>
      </c>
      <c r="AT103" s="109">
        <v>0</v>
      </c>
      <c r="AU103" s="109"/>
      <c r="AV103" s="109"/>
      <c r="AW103" s="109"/>
      <c r="AX103" s="109"/>
      <c r="AY103" s="109">
        <f t="shared" si="60"/>
        <v>0</v>
      </c>
      <c r="AZ103" s="109"/>
      <c r="BA103" s="109"/>
      <c r="BB103" s="109"/>
      <c r="BC103" s="109"/>
      <c r="BD103" s="109"/>
      <c r="BE103" s="109"/>
      <c r="BF103" s="109"/>
      <c r="BG103" s="109">
        <f t="shared" si="61"/>
        <v>0</v>
      </c>
      <c r="BH103" s="227"/>
      <c r="BI103" s="227"/>
      <c r="BJ103" s="227"/>
    </row>
    <row r="104" spans="1:62">
      <c r="A104" s="229" t="s">
        <v>87</v>
      </c>
      <c r="B104" s="227" t="s">
        <v>993</v>
      </c>
      <c r="C104" s="109"/>
      <c r="D104" s="109">
        <f t="shared" si="50"/>
        <v>0</v>
      </c>
      <c r="E104" s="109">
        <f t="shared" si="51"/>
        <v>0</v>
      </c>
      <c r="F104" s="109">
        <f t="shared" si="52"/>
        <v>0</v>
      </c>
      <c r="G104" s="109">
        <v>0</v>
      </c>
      <c r="H104" s="109">
        <f>'CK GASTOS CLN MES 1'!CD$35</f>
        <v>0</v>
      </c>
      <c r="I104" s="109">
        <f>'CK GASTOS CLN MES 2'!CD$69</f>
        <v>0</v>
      </c>
      <c r="J104" s="109">
        <f>'CK GASTOS CLN MES 3'!CD$67</f>
        <v>0</v>
      </c>
      <c r="K104" s="109">
        <f t="shared" si="53"/>
        <v>0</v>
      </c>
      <c r="L104" s="109">
        <f t="shared" si="54"/>
        <v>0</v>
      </c>
      <c r="M104" s="109">
        <f>+'Cert.CLN'!CC44</f>
        <v>0</v>
      </c>
      <c r="N104" s="109">
        <f t="shared" si="55"/>
        <v>0</v>
      </c>
      <c r="O104" s="753">
        <f t="shared" si="56"/>
        <v>0</v>
      </c>
      <c r="P104" s="753">
        <f t="shared" si="57"/>
        <v>0</v>
      </c>
      <c r="Q104" s="753">
        <f t="shared" si="58"/>
        <v>0</v>
      </c>
      <c r="R104" s="3"/>
      <c r="S104" s="3"/>
      <c r="T104" s="109"/>
      <c r="U104" s="109"/>
      <c r="V104" s="109"/>
      <c r="W104" s="3"/>
      <c r="X104" s="3"/>
      <c r="Y104" s="3"/>
      <c r="Z104" s="3"/>
      <c r="AA104" s="3"/>
      <c r="AB104" s="3"/>
      <c r="AC104" s="3"/>
      <c r="AD104" s="109"/>
      <c r="AE104" s="109"/>
      <c r="AF104" s="109"/>
      <c r="AG104" s="109"/>
      <c r="AH104" s="109"/>
      <c r="AI104" s="109"/>
      <c r="AJ104" s="109"/>
      <c r="AK104" s="109"/>
      <c r="AL104" s="109"/>
      <c r="AM104" s="109"/>
      <c r="AN104" s="109"/>
      <c r="AO104" s="109"/>
      <c r="AP104" s="109"/>
      <c r="AQ104" s="109"/>
      <c r="AR104" s="109"/>
      <c r="AS104" s="109">
        <f t="shared" si="59"/>
        <v>0</v>
      </c>
      <c r="AT104" s="109">
        <v>0</v>
      </c>
      <c r="AU104" s="3"/>
      <c r="AV104" s="3"/>
      <c r="AW104" s="3"/>
      <c r="AX104" s="3"/>
      <c r="AY104" s="109">
        <f t="shared" si="60"/>
        <v>0</v>
      </c>
      <c r="AZ104" s="3"/>
      <c r="BB104" s="3"/>
      <c r="BC104" s="3"/>
      <c r="BD104" s="3"/>
      <c r="BE104" s="3"/>
      <c r="BF104" s="3"/>
      <c r="BG104" s="109">
        <f t="shared" si="61"/>
        <v>0</v>
      </c>
      <c r="BH104" s="1"/>
      <c r="BI104" s="1"/>
      <c r="BJ104" s="1"/>
    </row>
    <row r="105" spans="1:62">
      <c r="A105" s="229" t="s">
        <v>88</v>
      </c>
      <c r="B105" s="227" t="s">
        <v>994</v>
      </c>
      <c r="C105" s="109"/>
      <c r="D105" s="109">
        <f t="shared" si="50"/>
        <v>0</v>
      </c>
      <c r="E105" s="109">
        <f t="shared" si="51"/>
        <v>0</v>
      </c>
      <c r="F105" s="109">
        <f t="shared" si="52"/>
        <v>0</v>
      </c>
      <c r="G105" s="109">
        <v>0</v>
      </c>
      <c r="H105" s="109">
        <f>'CK GASTOS CLN MES 1'!CE$35</f>
        <v>0</v>
      </c>
      <c r="I105" s="109">
        <f>'CK GASTOS CLN MES 2'!CE$69</f>
        <v>0</v>
      </c>
      <c r="J105" s="109">
        <f>'CK GASTOS CLN MES 3'!CE$67</f>
        <v>0</v>
      </c>
      <c r="K105" s="109">
        <f t="shared" si="53"/>
        <v>0</v>
      </c>
      <c r="L105" s="109">
        <f t="shared" si="54"/>
        <v>0</v>
      </c>
      <c r="M105" s="109">
        <f>+'Cert.CLN'!CD44</f>
        <v>0</v>
      </c>
      <c r="N105" s="109">
        <f t="shared" si="55"/>
        <v>0</v>
      </c>
      <c r="O105" s="753">
        <f t="shared" si="56"/>
        <v>0</v>
      </c>
      <c r="P105" s="753">
        <f t="shared" si="57"/>
        <v>0</v>
      </c>
      <c r="Q105" s="753">
        <f t="shared" si="58"/>
        <v>0</v>
      </c>
      <c r="R105" s="109"/>
      <c r="S105" s="109"/>
      <c r="T105" s="109"/>
      <c r="U105" s="109"/>
      <c r="V105" s="109"/>
      <c r="W105" s="109"/>
      <c r="X105" s="109"/>
      <c r="Y105" s="109"/>
      <c r="Z105" s="109"/>
      <c r="AA105" s="109"/>
      <c r="AB105" s="109"/>
      <c r="AC105" s="109"/>
      <c r="AD105" s="109"/>
      <c r="AE105" s="109"/>
      <c r="AF105" s="109"/>
      <c r="AG105" s="109"/>
      <c r="AH105" s="109"/>
      <c r="AI105" s="109"/>
      <c r="AJ105" s="109"/>
      <c r="AK105" s="109"/>
      <c r="AL105" s="109"/>
      <c r="AM105" s="109"/>
      <c r="AN105" s="109"/>
      <c r="AO105" s="109"/>
      <c r="AP105" s="109"/>
      <c r="AQ105" s="109"/>
      <c r="AR105" s="109"/>
      <c r="AS105" s="109">
        <f t="shared" si="59"/>
        <v>0</v>
      </c>
      <c r="AT105" s="109">
        <v>0</v>
      </c>
      <c r="AU105" s="109"/>
      <c r="AV105" s="109"/>
      <c r="AW105" s="109"/>
      <c r="AX105" s="109"/>
      <c r="AY105" s="109">
        <f t="shared" si="60"/>
        <v>0</v>
      </c>
      <c r="AZ105" s="3"/>
      <c r="BA105" s="3"/>
      <c r="BB105" s="3"/>
      <c r="BC105" s="3"/>
      <c r="BD105" s="3"/>
      <c r="BE105" s="3"/>
      <c r="BF105" s="3"/>
      <c r="BG105" s="109">
        <f t="shared" si="61"/>
        <v>0</v>
      </c>
      <c r="BH105" s="1"/>
      <c r="BI105" s="1"/>
      <c r="BJ105" s="1"/>
    </row>
    <row r="106" spans="1:62">
      <c r="A106" s="229" t="s">
        <v>89</v>
      </c>
      <c r="B106" s="778" t="s">
        <v>995</v>
      </c>
      <c r="C106" s="109"/>
      <c r="D106" s="109">
        <f t="shared" si="50"/>
        <v>0</v>
      </c>
      <c r="E106" s="109">
        <f t="shared" si="51"/>
        <v>0</v>
      </c>
      <c r="F106" s="109">
        <f t="shared" si="52"/>
        <v>0</v>
      </c>
      <c r="G106" s="109">
        <v>0</v>
      </c>
      <c r="H106" s="109">
        <f>'CK GASTOS CLN MES 1'!CF$35</f>
        <v>0</v>
      </c>
      <c r="I106" s="109">
        <f>'CK GASTOS CLN MES 2'!CF$69</f>
        <v>0</v>
      </c>
      <c r="J106" s="109">
        <f>'CK GASTOS CLN MES 3'!CF$67</f>
        <v>0</v>
      </c>
      <c r="K106" s="109">
        <f t="shared" si="53"/>
        <v>0</v>
      </c>
      <c r="L106" s="109">
        <f t="shared" si="54"/>
        <v>0</v>
      </c>
      <c r="M106" s="109">
        <f>+'Cert.CLN'!CE44</f>
        <v>0</v>
      </c>
      <c r="N106" s="109">
        <f t="shared" si="55"/>
        <v>0</v>
      </c>
      <c r="O106" s="753">
        <f t="shared" si="56"/>
        <v>0</v>
      </c>
      <c r="P106" s="753">
        <f t="shared" si="57"/>
        <v>0</v>
      </c>
      <c r="Q106" s="753">
        <f t="shared" si="58"/>
        <v>0</v>
      </c>
      <c r="R106" s="109"/>
      <c r="S106" s="109"/>
      <c r="T106" s="109"/>
      <c r="U106" s="109"/>
      <c r="V106" s="109"/>
      <c r="W106" s="109"/>
      <c r="X106" s="109"/>
      <c r="Y106" s="109"/>
      <c r="Z106" s="109"/>
      <c r="AA106" s="109"/>
      <c r="AB106" s="109"/>
      <c r="AC106" s="109"/>
      <c r="AD106" s="109"/>
      <c r="AE106" s="109"/>
      <c r="AF106" s="109"/>
      <c r="AG106" s="109"/>
      <c r="AH106" s="109"/>
      <c r="AI106" s="109"/>
      <c r="AJ106" s="109"/>
      <c r="AK106" s="109"/>
      <c r="AL106" s="109"/>
      <c r="AM106" s="109"/>
      <c r="AN106" s="109"/>
      <c r="AO106" s="109"/>
      <c r="AP106" s="109"/>
      <c r="AQ106" s="109"/>
      <c r="AR106" s="109"/>
      <c r="AS106" s="109">
        <f t="shared" si="59"/>
        <v>0</v>
      </c>
      <c r="AT106" s="109">
        <v>0</v>
      </c>
      <c r="AU106" s="109"/>
      <c r="AV106" s="109"/>
      <c r="AW106" s="109"/>
      <c r="AX106" s="109"/>
      <c r="AY106" s="109">
        <f t="shared" si="60"/>
        <v>0</v>
      </c>
      <c r="AZ106" s="109"/>
      <c r="BB106" s="109"/>
      <c r="BC106" s="109"/>
      <c r="BD106" s="109"/>
      <c r="BE106" s="109"/>
      <c r="BF106" s="109"/>
      <c r="BG106" s="109">
        <f t="shared" si="61"/>
        <v>0</v>
      </c>
    </row>
    <row r="107" spans="1:62">
      <c r="A107" s="229" t="s">
        <v>90</v>
      </c>
      <c r="B107" s="227" t="s">
        <v>996</v>
      </c>
      <c r="C107" s="109">
        <v>0</v>
      </c>
      <c r="D107" s="109">
        <f t="shared" si="50"/>
        <v>0</v>
      </c>
      <c r="E107" s="109">
        <f t="shared" si="51"/>
        <v>0</v>
      </c>
      <c r="F107" s="109">
        <f t="shared" si="52"/>
        <v>0</v>
      </c>
      <c r="G107" s="109">
        <v>0</v>
      </c>
      <c r="H107" s="109">
        <f>'CK GASTOS CLN MES 1'!CG$35</f>
        <v>0</v>
      </c>
      <c r="I107" s="109">
        <f>'CK GASTOS CLN MES 2'!CG$69</f>
        <v>0</v>
      </c>
      <c r="J107" s="109">
        <f>'CK GASTOS CLN MES 3'!CG$67</f>
        <v>0</v>
      </c>
      <c r="K107" s="109">
        <f t="shared" si="53"/>
        <v>0</v>
      </c>
      <c r="L107" s="109">
        <f t="shared" si="54"/>
        <v>0</v>
      </c>
      <c r="M107" s="109">
        <f>+'Cert.CLN'!CF44</f>
        <v>0</v>
      </c>
      <c r="N107" s="109">
        <f t="shared" si="55"/>
        <v>0</v>
      </c>
      <c r="O107" s="753">
        <f t="shared" si="56"/>
        <v>0</v>
      </c>
      <c r="P107" s="753">
        <f t="shared" si="57"/>
        <v>0</v>
      </c>
      <c r="Q107" s="753">
        <f t="shared" si="58"/>
        <v>0</v>
      </c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109">
        <f t="shared" si="59"/>
        <v>0</v>
      </c>
      <c r="AT107" s="109">
        <v>0</v>
      </c>
      <c r="AU107" s="3"/>
      <c r="AV107" s="3"/>
      <c r="AW107" s="3"/>
      <c r="AX107" s="3"/>
      <c r="AY107" s="109">
        <f t="shared" si="60"/>
        <v>0</v>
      </c>
      <c r="AZ107" s="109"/>
      <c r="BA107" s="3"/>
      <c r="BB107" s="3"/>
      <c r="BC107" s="3"/>
      <c r="BD107" s="3"/>
      <c r="BE107" s="3"/>
      <c r="BF107" s="3"/>
      <c r="BG107" s="109">
        <f t="shared" si="61"/>
        <v>0</v>
      </c>
      <c r="BH107" s="1"/>
      <c r="BI107" s="1"/>
      <c r="BJ107" s="1"/>
    </row>
    <row r="108" spans="1:62">
      <c r="A108" s="229" t="s">
        <v>91</v>
      </c>
      <c r="B108" s="227" t="s">
        <v>997</v>
      </c>
      <c r="C108" s="109"/>
      <c r="D108" s="109">
        <f t="shared" si="50"/>
        <v>0</v>
      </c>
      <c r="E108" s="109">
        <f t="shared" si="51"/>
        <v>0</v>
      </c>
      <c r="F108" s="109">
        <f t="shared" si="52"/>
        <v>0</v>
      </c>
      <c r="G108" s="109">
        <v>0</v>
      </c>
      <c r="H108" s="109">
        <f>'CK GASTOS CLN MES 1'!CH$35</f>
        <v>0</v>
      </c>
      <c r="I108" s="109">
        <f>'CK GASTOS CLN MES 2'!CH$69</f>
        <v>0</v>
      </c>
      <c r="J108" s="109">
        <f>'CK GASTOS CLN MES 3'!CH$67</f>
        <v>0</v>
      </c>
      <c r="K108" s="109">
        <f t="shared" si="53"/>
        <v>0</v>
      </c>
      <c r="L108" s="109">
        <f t="shared" si="54"/>
        <v>0</v>
      </c>
      <c r="M108" s="109">
        <f>+'Cert.CLN'!CG44</f>
        <v>0</v>
      </c>
      <c r="N108" s="109">
        <f t="shared" si="55"/>
        <v>0</v>
      </c>
      <c r="O108" s="753">
        <f t="shared" si="56"/>
        <v>0</v>
      </c>
      <c r="P108" s="753">
        <f t="shared" si="57"/>
        <v>0</v>
      </c>
      <c r="Q108" s="753">
        <f t="shared" si="58"/>
        <v>0</v>
      </c>
      <c r="R108" s="3"/>
      <c r="S108" s="109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109">
        <f t="shared" si="59"/>
        <v>0</v>
      </c>
      <c r="AT108" s="109">
        <v>0</v>
      </c>
      <c r="AU108" s="3"/>
      <c r="AV108" s="3"/>
      <c r="AW108" s="3"/>
      <c r="AX108" s="3"/>
      <c r="AY108" s="109">
        <f t="shared" si="60"/>
        <v>0</v>
      </c>
      <c r="AZ108" s="109"/>
      <c r="BA108" s="3"/>
      <c r="BB108" s="3"/>
      <c r="BC108" s="3"/>
      <c r="BD108" s="3"/>
      <c r="BE108" s="3"/>
      <c r="BF108" s="3"/>
      <c r="BG108" s="109">
        <f t="shared" si="61"/>
        <v>0</v>
      </c>
      <c r="BH108" s="1"/>
      <c r="BI108" s="1"/>
      <c r="BJ108" s="1"/>
    </row>
    <row r="109" spans="1:62">
      <c r="A109" s="229" t="s">
        <v>92</v>
      </c>
      <c r="B109" s="227" t="s">
        <v>998</v>
      </c>
      <c r="C109" s="109"/>
      <c r="D109" s="109">
        <f t="shared" si="50"/>
        <v>0</v>
      </c>
      <c r="E109" s="109">
        <f t="shared" si="51"/>
        <v>0</v>
      </c>
      <c r="F109" s="109">
        <f t="shared" si="52"/>
        <v>0</v>
      </c>
      <c r="G109" s="109">
        <v>0</v>
      </c>
      <c r="H109" s="109">
        <f>'CK GASTOS CLN MES 1'!CI$35</f>
        <v>0</v>
      </c>
      <c r="I109" s="109">
        <f>'CK GASTOS CLN MES 2'!CI$69</f>
        <v>0</v>
      </c>
      <c r="J109" s="109">
        <f>'CK GASTOS CLN MES 3'!CI$67</f>
        <v>0</v>
      </c>
      <c r="K109" s="109">
        <f t="shared" si="53"/>
        <v>0</v>
      </c>
      <c r="L109" s="109">
        <f t="shared" si="54"/>
        <v>0</v>
      </c>
      <c r="M109" s="109">
        <f>+'Cert.CLN'!CH44</f>
        <v>0</v>
      </c>
      <c r="N109" s="109">
        <f t="shared" si="55"/>
        <v>0</v>
      </c>
      <c r="O109" s="753">
        <f t="shared" si="56"/>
        <v>0</v>
      </c>
      <c r="P109" s="753">
        <f t="shared" si="57"/>
        <v>0</v>
      </c>
      <c r="Q109" s="753">
        <f t="shared" si="58"/>
        <v>0</v>
      </c>
      <c r="R109" s="109"/>
      <c r="S109" s="109"/>
      <c r="T109" s="109"/>
      <c r="U109" s="109"/>
      <c r="V109" s="109"/>
      <c r="W109" s="109"/>
      <c r="X109" s="109"/>
      <c r="Y109" s="109"/>
      <c r="Z109" s="109"/>
      <c r="AA109" s="109"/>
      <c r="AB109" s="109"/>
      <c r="AC109" s="109"/>
      <c r="AD109" s="109"/>
      <c r="AE109" s="109"/>
      <c r="AF109" s="109"/>
      <c r="AG109" s="109"/>
      <c r="AH109" s="109"/>
      <c r="AI109" s="109"/>
      <c r="AJ109" s="109"/>
      <c r="AK109" s="109"/>
      <c r="AL109" s="109"/>
      <c r="AM109" s="109"/>
      <c r="AN109" s="109"/>
      <c r="AO109" s="109"/>
      <c r="AP109" s="109"/>
      <c r="AQ109" s="109"/>
      <c r="AR109" s="109"/>
      <c r="AS109" s="109">
        <f>SUM(R109:AR109)</f>
        <v>0</v>
      </c>
      <c r="AT109" s="109">
        <v>0</v>
      </c>
      <c r="AU109" s="109"/>
      <c r="AV109" s="109"/>
      <c r="AW109" s="109"/>
      <c r="AX109" s="109"/>
      <c r="AY109" s="109">
        <f t="shared" si="60"/>
        <v>0</v>
      </c>
      <c r="AZ109" s="109"/>
      <c r="BB109" s="109"/>
      <c r="BC109" s="109"/>
      <c r="BD109" s="109"/>
      <c r="BE109" s="109"/>
      <c r="BF109" s="109"/>
      <c r="BG109" s="109">
        <f t="shared" si="61"/>
        <v>0</v>
      </c>
    </row>
    <row r="110" spans="1:62">
      <c r="A110" s="229" t="s">
        <v>93</v>
      </c>
      <c r="B110" s="227" t="s">
        <v>999</v>
      </c>
      <c r="C110" s="109"/>
      <c r="D110" s="109">
        <f t="shared" si="50"/>
        <v>0</v>
      </c>
      <c r="E110" s="109">
        <f t="shared" si="51"/>
        <v>0</v>
      </c>
      <c r="F110" s="109">
        <f t="shared" si="52"/>
        <v>0</v>
      </c>
      <c r="G110" s="109">
        <v>0</v>
      </c>
      <c r="H110" s="109">
        <f>'CK GASTOS CLN MES 1'!CJ$35</f>
        <v>0</v>
      </c>
      <c r="I110" s="109">
        <f>'CK GASTOS CLN MES 2'!CJ$69</f>
        <v>0</v>
      </c>
      <c r="J110" s="109">
        <f>'CK GASTOS CLN MES 3'!CJ$67</f>
        <v>0</v>
      </c>
      <c r="K110" s="109">
        <f t="shared" si="53"/>
        <v>0</v>
      </c>
      <c r="L110" s="109">
        <f t="shared" si="54"/>
        <v>0</v>
      </c>
      <c r="M110" s="109">
        <f>+'Cert.CLN'!CI44</f>
        <v>0</v>
      </c>
      <c r="N110" s="109">
        <f t="shared" si="55"/>
        <v>0</v>
      </c>
      <c r="O110" s="753">
        <f t="shared" si="56"/>
        <v>0</v>
      </c>
      <c r="P110" s="753">
        <f t="shared" si="57"/>
        <v>0</v>
      </c>
      <c r="Q110" s="753">
        <f t="shared" si="58"/>
        <v>0</v>
      </c>
      <c r="R110" s="109"/>
      <c r="S110" s="109"/>
      <c r="T110" s="109"/>
      <c r="U110" s="109"/>
      <c r="V110" s="109"/>
      <c r="W110" s="109"/>
      <c r="X110" s="109"/>
      <c r="Y110" s="109"/>
      <c r="Z110" s="109"/>
      <c r="AA110" s="109"/>
      <c r="AB110" s="109"/>
      <c r="AC110" s="109"/>
      <c r="AD110" s="109"/>
      <c r="AE110" s="109"/>
      <c r="AF110" s="109"/>
      <c r="AG110" s="109"/>
      <c r="AH110" s="109"/>
      <c r="AI110" s="109"/>
      <c r="AJ110" s="109"/>
      <c r="AK110" s="109"/>
      <c r="AL110" s="109"/>
      <c r="AM110" s="109"/>
      <c r="AN110" s="109"/>
      <c r="AO110" s="109"/>
      <c r="AP110" s="109"/>
      <c r="AQ110" s="109"/>
      <c r="AR110" s="109"/>
      <c r="AS110" s="109">
        <f t="shared" si="59"/>
        <v>0</v>
      </c>
      <c r="AT110" s="109">
        <v>0</v>
      </c>
      <c r="AU110" s="109"/>
      <c r="AV110" s="109"/>
      <c r="AW110" s="109"/>
      <c r="AX110" s="109"/>
      <c r="AY110" s="109">
        <f t="shared" si="60"/>
        <v>0</v>
      </c>
      <c r="AZ110" s="109"/>
      <c r="BB110" s="109"/>
      <c r="BC110" s="109"/>
      <c r="BD110" s="109"/>
      <c r="BE110" s="109"/>
      <c r="BF110" s="109"/>
      <c r="BG110" s="109">
        <f t="shared" si="61"/>
        <v>0</v>
      </c>
    </row>
    <row r="111" spans="1:62">
      <c r="A111" s="229"/>
      <c r="C111" s="109"/>
      <c r="D111" s="109"/>
      <c r="E111" s="109"/>
      <c r="F111" s="109"/>
      <c r="G111" s="109"/>
      <c r="H111" s="109"/>
      <c r="I111" s="109"/>
      <c r="J111" s="109"/>
      <c r="K111" s="109"/>
      <c r="L111" s="109"/>
      <c r="M111" s="109"/>
      <c r="N111" s="109"/>
      <c r="O111" s="109"/>
      <c r="Q111" s="109"/>
      <c r="R111" s="109"/>
      <c r="S111" s="109"/>
      <c r="T111" s="109"/>
      <c r="U111" s="109"/>
      <c r="V111" s="109"/>
      <c r="W111" s="109"/>
      <c r="X111" s="109"/>
      <c r="Y111" s="109"/>
      <c r="Z111" s="109"/>
      <c r="AA111" s="109"/>
      <c r="AB111" s="109"/>
      <c r="AC111" s="109"/>
      <c r="AD111" s="109"/>
      <c r="AE111" s="109"/>
      <c r="AF111" s="109"/>
      <c r="AG111" s="109"/>
      <c r="AH111" s="109"/>
      <c r="AI111" s="109"/>
      <c r="AJ111" s="109"/>
      <c r="AK111" s="109"/>
      <c r="AL111" s="109"/>
      <c r="AM111" s="109"/>
      <c r="AN111" s="109"/>
      <c r="AO111" s="109"/>
      <c r="AP111" s="109"/>
      <c r="AQ111" s="109"/>
      <c r="AR111" s="109"/>
      <c r="AS111" s="109"/>
      <c r="AT111" s="109">
        <v>0</v>
      </c>
      <c r="AU111" s="109"/>
      <c r="AV111" s="109"/>
      <c r="AW111" s="109"/>
      <c r="AX111" s="109"/>
      <c r="AY111" s="109"/>
      <c r="AZ111" s="109"/>
      <c r="BB111" s="109"/>
      <c r="BC111" s="109"/>
      <c r="BD111" s="109"/>
      <c r="BE111" s="109"/>
      <c r="BF111" s="109"/>
      <c r="BG111" s="3"/>
    </row>
    <row r="112" spans="1:62" ht="13.5" customHeight="1">
      <c r="A112" s="774" t="s">
        <v>1000</v>
      </c>
      <c r="B112" s="207" t="s">
        <v>1001</v>
      </c>
      <c r="C112" s="771">
        <f>SUM(C114:C123)</f>
        <v>768359</v>
      </c>
      <c r="D112" s="771">
        <f>SUM(D114:D123)</f>
        <v>0</v>
      </c>
      <c r="E112" s="771">
        <f t="shared" ref="E112:Q112" si="62">SUM(E114:E123)</f>
        <v>0</v>
      </c>
      <c r="F112" s="771">
        <f>SUM(F114:F123)</f>
        <v>768359</v>
      </c>
      <c r="G112" s="771">
        <v>297963.79000000004</v>
      </c>
      <c r="H112" s="771">
        <f t="shared" si="62"/>
        <v>70395.209999999992</v>
      </c>
      <c r="I112" s="771">
        <f t="shared" si="62"/>
        <v>0</v>
      </c>
      <c r="J112" s="771">
        <f t="shared" si="62"/>
        <v>0</v>
      </c>
      <c r="K112" s="771">
        <f t="shared" si="62"/>
        <v>70395.209999999992</v>
      </c>
      <c r="L112" s="771">
        <f t="shared" si="62"/>
        <v>368359</v>
      </c>
      <c r="M112" s="771">
        <f t="shared" si="62"/>
        <v>0</v>
      </c>
      <c r="N112" s="771">
        <f t="shared" si="62"/>
        <v>0</v>
      </c>
      <c r="O112" s="771">
        <f t="shared" si="62"/>
        <v>400000</v>
      </c>
      <c r="P112" s="771">
        <f t="shared" si="62"/>
        <v>768359</v>
      </c>
      <c r="Q112" s="794">
        <f t="shared" si="62"/>
        <v>400000</v>
      </c>
      <c r="R112" s="771">
        <f t="shared" ref="R112:BG112" si="63">SUM(R114:R120)</f>
        <v>0</v>
      </c>
      <c r="S112" s="771">
        <f>SUM(S114:S123)</f>
        <v>0</v>
      </c>
      <c r="T112" s="771">
        <f t="shared" si="63"/>
        <v>0</v>
      </c>
      <c r="U112" s="771">
        <f t="shared" si="63"/>
        <v>0</v>
      </c>
      <c r="V112" s="771">
        <f t="shared" si="63"/>
        <v>0</v>
      </c>
      <c r="W112" s="771">
        <f t="shared" si="63"/>
        <v>0</v>
      </c>
      <c r="X112" s="771">
        <f t="shared" si="63"/>
        <v>0</v>
      </c>
      <c r="Y112" s="771">
        <f t="shared" si="63"/>
        <v>0</v>
      </c>
      <c r="Z112" s="771">
        <f t="shared" si="63"/>
        <v>0</v>
      </c>
      <c r="AA112" s="771">
        <f>SUM(AA114:AA123)</f>
        <v>0</v>
      </c>
      <c r="AB112" s="771">
        <f t="shared" si="63"/>
        <v>0</v>
      </c>
      <c r="AC112" s="771">
        <f t="shared" si="63"/>
        <v>0</v>
      </c>
      <c r="AD112" s="771">
        <f t="shared" si="63"/>
        <v>0</v>
      </c>
      <c r="AE112" s="771">
        <f>SUM(AE114:AE123)</f>
        <v>0</v>
      </c>
      <c r="AF112" s="771">
        <f t="shared" si="63"/>
        <v>0</v>
      </c>
      <c r="AG112" s="771">
        <f t="shared" si="63"/>
        <v>0</v>
      </c>
      <c r="AH112" s="771">
        <f t="shared" si="63"/>
        <v>0</v>
      </c>
      <c r="AI112" s="771">
        <f t="shared" si="63"/>
        <v>0</v>
      </c>
      <c r="AJ112" s="771">
        <f t="shared" si="63"/>
        <v>0</v>
      </c>
      <c r="AK112" s="771">
        <f t="shared" si="63"/>
        <v>0</v>
      </c>
      <c r="AL112" s="771">
        <f t="shared" si="63"/>
        <v>0</v>
      </c>
      <c r="AM112" s="771">
        <f t="shared" si="63"/>
        <v>0</v>
      </c>
      <c r="AN112" s="771">
        <f t="shared" si="63"/>
        <v>0</v>
      </c>
      <c r="AO112" s="771">
        <f t="shared" si="63"/>
        <v>0</v>
      </c>
      <c r="AP112" s="771">
        <f t="shared" si="63"/>
        <v>0</v>
      </c>
      <c r="AQ112" s="771">
        <f t="shared" si="63"/>
        <v>0</v>
      </c>
      <c r="AR112" s="771">
        <f t="shared" si="63"/>
        <v>0</v>
      </c>
      <c r="AS112" s="771">
        <f>SUM(AS114:AS123)</f>
        <v>0</v>
      </c>
      <c r="AT112" s="109">
        <v>0</v>
      </c>
      <c r="AU112" s="771">
        <f t="shared" si="63"/>
        <v>0</v>
      </c>
      <c r="AV112" s="771">
        <f t="shared" si="63"/>
        <v>0</v>
      </c>
      <c r="AW112" s="771">
        <f t="shared" si="63"/>
        <v>0</v>
      </c>
      <c r="AX112" s="771">
        <f t="shared" si="63"/>
        <v>0</v>
      </c>
      <c r="AY112" s="771">
        <f t="shared" si="63"/>
        <v>0</v>
      </c>
      <c r="AZ112" s="771">
        <f t="shared" si="63"/>
        <v>0</v>
      </c>
      <c r="BA112" s="771">
        <f t="shared" si="63"/>
        <v>0</v>
      </c>
      <c r="BB112" s="771">
        <f t="shared" si="63"/>
        <v>0</v>
      </c>
      <c r="BC112" s="771">
        <f t="shared" si="63"/>
        <v>0</v>
      </c>
      <c r="BD112" s="771">
        <f t="shared" si="63"/>
        <v>0</v>
      </c>
      <c r="BE112" s="771">
        <f t="shared" si="63"/>
        <v>0</v>
      </c>
      <c r="BF112" s="771">
        <f t="shared" si="63"/>
        <v>0</v>
      </c>
      <c r="BG112" s="771">
        <f t="shared" si="63"/>
        <v>0</v>
      </c>
    </row>
    <row r="113" spans="1:62" ht="13.5" customHeight="1">
      <c r="A113" s="291"/>
      <c r="B113" s="1"/>
      <c r="C113" s="3"/>
      <c r="D113" s="3"/>
      <c r="E113" s="3"/>
      <c r="F113" s="3"/>
      <c r="G113" s="3"/>
      <c r="H113" s="109"/>
      <c r="I113" s="109"/>
      <c r="J113" s="109"/>
      <c r="K113" s="109"/>
      <c r="L113" s="109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109">
        <v>0</v>
      </c>
      <c r="AU113" s="3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</row>
    <row r="114" spans="1:62" ht="12.75" customHeight="1">
      <c r="A114" s="229" t="s">
        <v>94</v>
      </c>
      <c r="B114" s="778" t="s">
        <v>1002</v>
      </c>
      <c r="C114" s="109"/>
      <c r="D114" s="109">
        <f t="shared" ref="D114:D123" si="64">+BG114</f>
        <v>0</v>
      </c>
      <c r="E114" s="109">
        <f t="shared" ref="E114:E123" si="65">+AS114+AY114</f>
        <v>0</v>
      </c>
      <c r="F114" s="109">
        <f t="shared" ref="F114:F123" si="66">+C114+D114+E114</f>
        <v>0</v>
      </c>
      <c r="G114" s="109">
        <v>0</v>
      </c>
      <c r="H114" s="109">
        <f>'CK GASTOS CLN MES 1'!CK$35</f>
        <v>0</v>
      </c>
      <c r="I114" s="109">
        <f>'CK GASTOS CLN MES 2'!CK$69</f>
        <v>0</v>
      </c>
      <c r="J114" s="109">
        <f>'CK GASTOS CLN MES 3'!CK$67</f>
        <v>0</v>
      </c>
      <c r="K114" s="109">
        <f t="shared" ref="K114:K123" si="67">SUM(H114:J114)</f>
        <v>0</v>
      </c>
      <c r="L114" s="109">
        <f t="shared" ref="L114:L123" si="68">+K114+G114</f>
        <v>0</v>
      </c>
      <c r="M114" s="109">
        <f>+'Cert.CLN'!CJ44</f>
        <v>0</v>
      </c>
      <c r="N114" s="109">
        <f t="shared" ref="N114:N119" si="69">IF(M114&gt;0,(L114-M114),0)</f>
        <v>0</v>
      </c>
      <c r="O114" s="753">
        <f t="shared" ref="O114:O123" si="70">F114-L114</f>
        <v>0</v>
      </c>
      <c r="P114" s="753">
        <f t="shared" ref="P114:P123" si="71">+F114-M114</f>
        <v>0</v>
      </c>
      <c r="Q114" s="753">
        <f t="shared" ref="Q114:Q123" si="72">IF(N114&gt;0,(F114-L114-N114),(F114-L114+N114))</f>
        <v>0</v>
      </c>
      <c r="R114" s="109"/>
      <c r="S114" s="109"/>
      <c r="T114" s="109"/>
      <c r="U114" s="109"/>
      <c r="V114" s="109"/>
      <c r="W114" s="109"/>
      <c r="X114" s="109"/>
      <c r="Y114" s="109"/>
      <c r="Z114" s="109"/>
      <c r="AA114" s="109"/>
      <c r="AB114" s="109"/>
      <c r="AC114" s="109"/>
      <c r="AD114" s="109"/>
      <c r="AE114" s="109"/>
      <c r="AF114" s="109"/>
      <c r="AG114" s="109"/>
      <c r="AH114" s="109"/>
      <c r="AI114" s="109"/>
      <c r="AJ114" s="109"/>
      <c r="AK114" s="109"/>
      <c r="AL114" s="109"/>
      <c r="AM114" s="109"/>
      <c r="AN114" s="109"/>
      <c r="AO114" s="109"/>
      <c r="AP114" s="109"/>
      <c r="AQ114" s="109"/>
      <c r="AR114" s="109"/>
      <c r="AS114" s="109">
        <f t="shared" ref="AS114:AS123" si="73">SUM(R114:AR114)</f>
        <v>0</v>
      </c>
      <c r="AT114" s="109">
        <v>0</v>
      </c>
      <c r="AU114" s="109"/>
      <c r="AV114" s="109"/>
      <c r="AW114" s="109"/>
      <c r="AX114" s="109"/>
      <c r="AY114" s="109">
        <f>+AT114+AU114+AV114+AW114+AX114</f>
        <v>0</v>
      </c>
      <c r="AZ114" s="109"/>
      <c r="BB114" s="109"/>
      <c r="BC114" s="109"/>
      <c r="BD114" s="109"/>
      <c r="BE114" s="109"/>
      <c r="BF114" s="109"/>
      <c r="BG114" s="109">
        <f t="shared" ref="BG114:BG123" si="74">SUM(AZ114:BD114)</f>
        <v>0</v>
      </c>
    </row>
    <row r="115" spans="1:62" ht="12.75" customHeight="1">
      <c r="A115" s="229" t="s">
        <v>1021</v>
      </c>
      <c r="B115" s="778" t="s">
        <v>1004</v>
      </c>
      <c r="C115" s="109">
        <v>317760</v>
      </c>
      <c r="D115" s="109">
        <f t="shared" si="64"/>
        <v>0</v>
      </c>
      <c r="E115" s="109">
        <f>+AS115+AY115</f>
        <v>0</v>
      </c>
      <c r="F115" s="109">
        <f>+C115+D115+E115</f>
        <v>317760</v>
      </c>
      <c r="G115" s="109">
        <v>257034.76</v>
      </c>
      <c r="H115" s="109">
        <f>+'CK GASTOS CLN MES 1'!CL35</f>
        <v>60725.239999999991</v>
      </c>
      <c r="I115" s="109">
        <f>+'CK GASTOS CLN MES 2'!CL69</f>
        <v>0</v>
      </c>
      <c r="J115" s="109">
        <f>+'CK GASTOS CLN MES 3'!CL67</f>
        <v>0</v>
      </c>
      <c r="K115" s="109">
        <f t="shared" si="67"/>
        <v>60725.239999999991</v>
      </c>
      <c r="L115" s="109">
        <f>+K115+G115</f>
        <v>317760</v>
      </c>
      <c r="M115" s="109">
        <f>+'Cert.CLN'!CJ45</f>
        <v>0</v>
      </c>
      <c r="N115" s="109">
        <f t="shared" si="69"/>
        <v>0</v>
      </c>
      <c r="O115" s="753">
        <f>F115-L115</f>
        <v>0</v>
      </c>
      <c r="P115" s="753">
        <f>+F115-M115</f>
        <v>317760</v>
      </c>
      <c r="Q115" s="753">
        <f>IF(N115&gt;0,(F115-L115-N115),(F115-L115+N115))</f>
        <v>0</v>
      </c>
      <c r="R115" s="109"/>
      <c r="S115" s="109"/>
      <c r="T115" s="109"/>
      <c r="U115" s="109"/>
      <c r="V115" s="109"/>
      <c r="W115" s="109"/>
      <c r="X115" s="109"/>
      <c r="Y115" s="109"/>
      <c r="Z115" s="109"/>
      <c r="AA115" s="109"/>
      <c r="AB115" s="109"/>
      <c r="AC115" s="109"/>
      <c r="AD115" s="109"/>
      <c r="AE115" s="109"/>
      <c r="AF115" s="109"/>
      <c r="AG115" s="109"/>
      <c r="AH115" s="109"/>
      <c r="AI115" s="109"/>
      <c r="AJ115" s="109"/>
      <c r="AK115" s="109"/>
      <c r="AL115" s="109"/>
      <c r="AM115" s="109"/>
      <c r="AN115" s="109"/>
      <c r="AO115" s="109"/>
      <c r="AP115" s="109"/>
      <c r="AQ115" s="109"/>
      <c r="AR115" s="109"/>
      <c r="AS115" s="109"/>
      <c r="AT115" s="109">
        <v>0</v>
      </c>
      <c r="AU115" s="109"/>
      <c r="AV115" s="109"/>
      <c r="AW115" s="109"/>
      <c r="AX115" s="109"/>
      <c r="AY115" s="109"/>
      <c r="AZ115" s="109"/>
      <c r="BB115" s="109"/>
      <c r="BC115" s="109"/>
      <c r="BD115" s="109"/>
      <c r="BE115" s="109"/>
      <c r="BF115" s="109"/>
      <c r="BG115" s="109"/>
    </row>
    <row r="116" spans="1:62" ht="12.75" customHeight="1">
      <c r="A116" s="229" t="s">
        <v>1022</v>
      </c>
      <c r="B116" s="778" t="s">
        <v>1004</v>
      </c>
      <c r="C116" s="109">
        <v>50599</v>
      </c>
      <c r="D116" s="109">
        <f t="shared" si="64"/>
        <v>0</v>
      </c>
      <c r="E116" s="109">
        <f>+AS116+AY116</f>
        <v>0</v>
      </c>
      <c r="F116" s="109">
        <f>+C116+D116+E116</f>
        <v>50599</v>
      </c>
      <c r="G116" s="109">
        <v>40929.03</v>
      </c>
      <c r="H116" s="109">
        <f>+'CK GASTOS CLN MES 1'!CM35</f>
        <v>9669.9700000000012</v>
      </c>
      <c r="I116" s="109">
        <f>+'CK GASTOS CLN MES 2'!CM69</f>
        <v>0</v>
      </c>
      <c r="J116" s="109">
        <f>+'CK GASTOS CLN MES 3'!CM67</f>
        <v>0</v>
      </c>
      <c r="K116" s="109">
        <f t="shared" si="67"/>
        <v>9669.9700000000012</v>
      </c>
      <c r="L116" s="109">
        <f>+K116+G116</f>
        <v>50599</v>
      </c>
      <c r="M116" s="109">
        <f>+'Cert.CLN'!CJ46</f>
        <v>0</v>
      </c>
      <c r="N116" s="109">
        <f t="shared" si="69"/>
        <v>0</v>
      </c>
      <c r="O116" s="753">
        <f>F116-L116</f>
        <v>0</v>
      </c>
      <c r="P116" s="753">
        <f>+F116-M116</f>
        <v>50599</v>
      </c>
      <c r="Q116" s="753">
        <f>IF(N116&gt;0,(F116-L116-N116),(F116-L116+N116))</f>
        <v>0</v>
      </c>
      <c r="R116" s="109"/>
      <c r="S116" s="109"/>
      <c r="T116" s="109"/>
      <c r="U116" s="109"/>
      <c r="V116" s="109"/>
      <c r="W116" s="109"/>
      <c r="X116" s="109"/>
      <c r="Y116" s="109"/>
      <c r="Z116" s="109"/>
      <c r="AA116" s="109"/>
      <c r="AB116" s="109"/>
      <c r="AC116" s="109"/>
      <c r="AD116" s="109"/>
      <c r="AE116" s="109"/>
      <c r="AF116" s="109"/>
      <c r="AG116" s="109"/>
      <c r="AH116" s="109"/>
      <c r="AI116" s="109"/>
      <c r="AJ116" s="109"/>
      <c r="AK116" s="109"/>
      <c r="AL116" s="109"/>
      <c r="AM116" s="109"/>
      <c r="AN116" s="109"/>
      <c r="AO116" s="109"/>
      <c r="AP116" s="109"/>
      <c r="AQ116" s="109"/>
      <c r="AR116" s="109"/>
      <c r="AS116" s="109"/>
      <c r="AT116" s="109">
        <v>0</v>
      </c>
      <c r="AU116" s="109"/>
      <c r="AV116" s="109"/>
      <c r="AW116" s="109"/>
      <c r="AX116" s="109"/>
      <c r="AY116" s="109"/>
      <c r="AZ116" s="109"/>
      <c r="BB116" s="109"/>
      <c r="BC116" s="109"/>
      <c r="BD116" s="109"/>
      <c r="BE116" s="109"/>
      <c r="BF116" s="109"/>
      <c r="BG116" s="109"/>
    </row>
    <row r="117" spans="1:62" ht="12.75" customHeight="1">
      <c r="A117" s="795" t="s">
        <v>1006</v>
      </c>
      <c r="B117" s="795" t="s">
        <v>1007</v>
      </c>
      <c r="C117" s="109"/>
      <c r="D117" s="109">
        <f t="shared" si="64"/>
        <v>0</v>
      </c>
      <c r="E117" s="109">
        <f>+AS117+AY117</f>
        <v>0</v>
      </c>
      <c r="F117" s="109">
        <f>+C117+D117+E117</f>
        <v>0</v>
      </c>
      <c r="G117" s="109">
        <v>0</v>
      </c>
      <c r="H117" s="109"/>
      <c r="I117" s="109"/>
      <c r="J117" s="109"/>
      <c r="K117" s="109">
        <f t="shared" si="67"/>
        <v>0</v>
      </c>
      <c r="L117" s="109">
        <f>+K117+G117</f>
        <v>0</v>
      </c>
      <c r="M117" s="109">
        <f>+'Cert.CLN'!CJ49</f>
        <v>0</v>
      </c>
      <c r="N117" s="109">
        <f t="shared" si="69"/>
        <v>0</v>
      </c>
      <c r="O117" s="753">
        <f>F117-L117</f>
        <v>0</v>
      </c>
      <c r="P117" s="753">
        <f>+F117-M117</f>
        <v>0</v>
      </c>
      <c r="Q117" s="753">
        <f>IF(N117&gt;0,(F117-L117-N117),(F117-L117+N117))</f>
        <v>0</v>
      </c>
      <c r="R117" s="109"/>
      <c r="S117" s="109"/>
      <c r="T117" s="109"/>
      <c r="U117" s="109"/>
      <c r="V117" s="109"/>
      <c r="W117" s="109"/>
      <c r="X117" s="109"/>
      <c r="Y117" s="109"/>
      <c r="Z117" s="109"/>
      <c r="AA117" s="109"/>
      <c r="AB117" s="109"/>
      <c r="AC117" s="109"/>
      <c r="AD117" s="109"/>
      <c r="AE117" s="109"/>
      <c r="AF117" s="109"/>
      <c r="AG117" s="109"/>
      <c r="AH117" s="109"/>
      <c r="AI117" s="109"/>
      <c r="AJ117" s="109"/>
      <c r="AK117" s="109"/>
      <c r="AL117" s="109"/>
      <c r="AM117" s="109"/>
      <c r="AN117" s="109"/>
      <c r="AO117" s="109"/>
      <c r="AP117" s="109"/>
      <c r="AQ117" s="109"/>
      <c r="AR117" s="109"/>
      <c r="AS117" s="109"/>
      <c r="AT117" s="109">
        <v>0</v>
      </c>
      <c r="AU117" s="109"/>
      <c r="AV117" s="109"/>
      <c r="AW117" s="109"/>
      <c r="AX117" s="109"/>
      <c r="AY117" s="109"/>
      <c r="AZ117" s="109"/>
      <c r="BB117" s="109"/>
      <c r="BC117" s="109"/>
      <c r="BD117" s="109"/>
      <c r="BE117" s="109"/>
      <c r="BF117" s="109"/>
      <c r="BG117" s="109"/>
    </row>
    <row r="118" spans="1:62" s="1" customFormat="1">
      <c r="A118" s="229" t="s">
        <v>96</v>
      </c>
      <c r="B118" s="227" t="s">
        <v>1008</v>
      </c>
      <c r="C118" s="109"/>
      <c r="D118" s="109">
        <f t="shared" si="64"/>
        <v>0</v>
      </c>
      <c r="E118" s="109">
        <f>+AS118+AY118</f>
        <v>0</v>
      </c>
      <c r="F118" s="109">
        <f>+C118+D118+E118</f>
        <v>0</v>
      </c>
      <c r="G118" s="109">
        <v>0</v>
      </c>
      <c r="H118" s="109">
        <f>'CK GASTOS CLN MES 1'!CN$35</f>
        <v>0</v>
      </c>
      <c r="I118" s="109">
        <f>'CK GASTOS CLN MES 2'!CN$69</f>
        <v>0</v>
      </c>
      <c r="J118" s="109">
        <f>'CK GASTOS CLN MES 3'!CO$67</f>
        <v>0</v>
      </c>
      <c r="K118" s="109">
        <f t="shared" si="67"/>
        <v>0</v>
      </c>
      <c r="L118" s="109">
        <f>+K118+G118</f>
        <v>0</v>
      </c>
      <c r="M118" s="109">
        <f>+'Cert.CLN'!CJ50</f>
        <v>0</v>
      </c>
      <c r="N118" s="109">
        <f t="shared" si="69"/>
        <v>0</v>
      </c>
      <c r="O118" s="753">
        <f>F118-L118</f>
        <v>0</v>
      </c>
      <c r="P118" s="753">
        <f>+F118-M118</f>
        <v>0</v>
      </c>
      <c r="Q118" s="753">
        <f>IF(N118&gt;0,(F118-L118-N118),(F118-L118+N118))</f>
        <v>0</v>
      </c>
      <c r="R118" s="109"/>
      <c r="S118" s="109"/>
      <c r="T118" s="109"/>
      <c r="U118" s="109"/>
      <c r="V118" s="109"/>
      <c r="W118" s="109"/>
      <c r="X118" s="109"/>
      <c r="Y118" s="109"/>
      <c r="Z118" s="109"/>
      <c r="AA118" s="109"/>
      <c r="AB118" s="109"/>
      <c r="AC118" s="109"/>
      <c r="AD118" s="109"/>
      <c r="AE118" s="109"/>
      <c r="AF118" s="109"/>
      <c r="AG118" s="109"/>
      <c r="AH118" s="109"/>
      <c r="AI118" s="109"/>
      <c r="AJ118" s="109"/>
      <c r="AK118" s="109"/>
      <c r="AL118" s="109"/>
      <c r="AM118" s="109"/>
      <c r="AN118" s="109"/>
      <c r="AO118" s="109"/>
      <c r="AP118" s="109"/>
      <c r="AQ118" s="109"/>
      <c r="AR118" s="109"/>
      <c r="AS118" s="109">
        <f t="shared" si="73"/>
        <v>0</v>
      </c>
      <c r="AT118" s="109">
        <v>0</v>
      </c>
      <c r="AU118" s="109"/>
      <c r="AV118" s="109"/>
      <c r="AW118" s="109"/>
      <c r="AX118" s="109"/>
      <c r="AY118" s="109">
        <f>+AT118+AU118+AV118+AW118+AX118</f>
        <v>0</v>
      </c>
      <c r="AZ118" s="109"/>
      <c r="BA118" s="109"/>
      <c r="BB118" s="109"/>
      <c r="BC118" s="109"/>
      <c r="BD118" s="109"/>
      <c r="BE118" s="109"/>
      <c r="BF118" s="109"/>
      <c r="BG118" s="109">
        <f t="shared" si="74"/>
        <v>0</v>
      </c>
      <c r="BH118" s="227"/>
      <c r="BI118" s="227"/>
      <c r="BJ118" s="227"/>
    </row>
    <row r="119" spans="1:62" s="1" customFormat="1">
      <c r="A119" s="229" t="s">
        <v>97</v>
      </c>
      <c r="B119" s="227" t="s">
        <v>1009</v>
      </c>
      <c r="C119" s="109"/>
      <c r="D119" s="109">
        <f t="shared" si="64"/>
        <v>0</v>
      </c>
      <c r="E119" s="109">
        <f t="shared" si="65"/>
        <v>0</v>
      </c>
      <c r="F119" s="109">
        <f t="shared" si="66"/>
        <v>0</v>
      </c>
      <c r="G119" s="109">
        <v>0</v>
      </c>
      <c r="I119" s="109">
        <f>+'CK GASTOS CLN MES 2'!CO69</f>
        <v>0</v>
      </c>
      <c r="J119" s="109">
        <f>'CK GASTOS CLN MES 3'!CQ$67</f>
        <v>0</v>
      </c>
      <c r="K119" s="109">
        <f>SUM(H119:J119)</f>
        <v>0</v>
      </c>
      <c r="L119" s="109">
        <f>+K119+G119</f>
        <v>0</v>
      </c>
      <c r="M119" s="109">
        <f>+'Cert.CLN'!CJ51</f>
        <v>0</v>
      </c>
      <c r="N119" s="109">
        <f t="shared" si="69"/>
        <v>0</v>
      </c>
      <c r="O119" s="753">
        <f>F119-L119</f>
        <v>0</v>
      </c>
      <c r="P119" s="753">
        <f>+F119-M119</f>
        <v>0</v>
      </c>
      <c r="Q119" s="753">
        <f>IF(N119&gt;0,(F119-L119-N119),(F119-L119+N119))</f>
        <v>0</v>
      </c>
      <c r="R119" s="109"/>
      <c r="S119" s="109"/>
      <c r="T119" s="109"/>
      <c r="U119" s="109"/>
      <c r="V119" s="109"/>
      <c r="W119" s="109"/>
      <c r="X119" s="109"/>
      <c r="Y119" s="109"/>
      <c r="Z119" s="109"/>
      <c r="AA119" s="109"/>
      <c r="AB119" s="109"/>
      <c r="AC119" s="109"/>
      <c r="AD119" s="109"/>
      <c r="AE119" s="109"/>
      <c r="AF119" s="109"/>
      <c r="AG119" s="109"/>
      <c r="AH119" s="109"/>
      <c r="AI119" s="109"/>
      <c r="AJ119" s="109"/>
      <c r="AK119" s="109"/>
      <c r="AL119" s="109"/>
      <c r="AM119" s="109"/>
      <c r="AN119" s="109"/>
      <c r="AO119" s="109"/>
      <c r="AP119" s="109"/>
      <c r="AQ119" s="109"/>
      <c r="AR119" s="109"/>
      <c r="AS119" s="109">
        <f t="shared" si="73"/>
        <v>0</v>
      </c>
      <c r="AT119" s="109">
        <v>0</v>
      </c>
      <c r="AU119" s="109"/>
      <c r="AV119" s="109"/>
      <c r="AW119" s="109"/>
      <c r="AX119" s="109"/>
      <c r="AY119" s="109"/>
      <c r="AZ119" s="109"/>
      <c r="BA119" s="109"/>
      <c r="BB119" s="109"/>
      <c r="BC119" s="109"/>
      <c r="BD119" s="109"/>
      <c r="BE119" s="109"/>
      <c r="BF119" s="109"/>
      <c r="BG119" s="109">
        <f t="shared" si="74"/>
        <v>0</v>
      </c>
      <c r="BH119" s="227"/>
      <c r="BI119" s="227"/>
      <c r="BJ119" s="227"/>
    </row>
    <row r="120" spans="1:62">
      <c r="A120" s="229" t="s">
        <v>98</v>
      </c>
      <c r="B120" s="227" t="s">
        <v>127</v>
      </c>
      <c r="C120" s="109">
        <v>400000</v>
      </c>
      <c r="D120" s="109">
        <f t="shared" si="64"/>
        <v>0</v>
      </c>
      <c r="E120" s="109">
        <f t="shared" si="65"/>
        <v>0</v>
      </c>
      <c r="F120" s="109">
        <f t="shared" si="66"/>
        <v>400000</v>
      </c>
      <c r="G120" s="109">
        <v>0</v>
      </c>
      <c r="H120" s="109">
        <f>+'CK GASTOS CLN MES 1'!CP35</f>
        <v>0</v>
      </c>
      <c r="I120" s="109">
        <f>+'CK GASTOS CLN MES 2'!CP69</f>
        <v>0</v>
      </c>
      <c r="J120" s="109">
        <f>+'CK GASTOS CLN MES 3'!CN67</f>
        <v>0</v>
      </c>
      <c r="K120" s="109">
        <f t="shared" si="67"/>
        <v>0</v>
      </c>
      <c r="L120" s="109">
        <f t="shared" si="68"/>
        <v>0</v>
      </c>
      <c r="M120" s="109">
        <f>+'Cert.CLN'!CC59</f>
        <v>0</v>
      </c>
      <c r="N120" s="109">
        <f>IF(M120&gt;0,(L120-M120),0)</f>
        <v>0</v>
      </c>
      <c r="O120" s="753">
        <f t="shared" si="70"/>
        <v>400000</v>
      </c>
      <c r="P120" s="753">
        <f t="shared" si="71"/>
        <v>400000</v>
      </c>
      <c r="Q120" s="753">
        <f t="shared" si="72"/>
        <v>400000</v>
      </c>
      <c r="R120" s="109"/>
      <c r="S120" s="109"/>
      <c r="T120" s="109"/>
      <c r="U120" s="109"/>
      <c r="V120" s="109"/>
      <c r="W120" s="109"/>
      <c r="X120" s="109"/>
      <c r="Y120" s="109"/>
      <c r="Z120" s="109"/>
      <c r="AA120" s="109"/>
      <c r="AB120" s="109"/>
      <c r="AC120" s="109"/>
      <c r="AD120" s="109"/>
      <c r="AE120" s="109"/>
      <c r="AF120" s="109"/>
      <c r="AG120" s="109"/>
      <c r="AH120" s="109"/>
      <c r="AI120" s="109"/>
      <c r="AJ120" s="109"/>
      <c r="AK120" s="109"/>
      <c r="AL120" s="109"/>
      <c r="AM120" s="109"/>
      <c r="AN120" s="109"/>
      <c r="AO120" s="109"/>
      <c r="AP120" s="109"/>
      <c r="AQ120" s="109"/>
      <c r="AR120" s="109"/>
      <c r="AS120" s="109">
        <f t="shared" si="73"/>
        <v>0</v>
      </c>
      <c r="AT120" s="109">
        <v>0</v>
      </c>
      <c r="AU120" s="109"/>
      <c r="AV120" s="109"/>
      <c r="AW120" s="109"/>
      <c r="AX120" s="109"/>
      <c r="AY120" s="109">
        <f>+AT120+AU120+AV120+AW120+AX120</f>
        <v>0</v>
      </c>
      <c r="AZ120" s="109"/>
      <c r="BB120" s="109"/>
      <c r="BC120" s="109"/>
      <c r="BD120" s="109"/>
      <c r="BE120" s="109"/>
      <c r="BF120" s="109"/>
      <c r="BG120" s="109">
        <f t="shared" si="74"/>
        <v>0</v>
      </c>
    </row>
    <row r="121" spans="1:62">
      <c r="A121" s="229" t="s">
        <v>99</v>
      </c>
      <c r="B121" s="227" t="s">
        <v>1010</v>
      </c>
      <c r="C121" s="109"/>
      <c r="D121" s="109">
        <f t="shared" si="64"/>
        <v>0</v>
      </c>
      <c r="E121" s="109">
        <f t="shared" si="65"/>
        <v>0</v>
      </c>
      <c r="F121" s="109">
        <f t="shared" si="66"/>
        <v>0</v>
      </c>
      <c r="G121" s="109">
        <v>0</v>
      </c>
      <c r="H121" s="109">
        <f>+'CK GASTOS CLN MES 1'!CQ35</f>
        <v>0</v>
      </c>
      <c r="I121" s="109">
        <f>+'CK GASTOS CLN MES 2'!CQ69</f>
        <v>0</v>
      </c>
      <c r="J121" s="109">
        <f>+'CK GASTOS CLN MES 3'!CP67</f>
        <v>0</v>
      </c>
      <c r="K121" s="109">
        <f>SUM(H121:J121)</f>
        <v>0</v>
      </c>
      <c r="L121" s="109">
        <f t="shared" si="68"/>
        <v>0</v>
      </c>
      <c r="M121" s="109">
        <f>+'Cert.CLN'!CC60</f>
        <v>0</v>
      </c>
      <c r="N121" s="109">
        <f>IF(M121&gt;0,(L121-M121),0)</f>
        <v>0</v>
      </c>
      <c r="O121" s="753">
        <f t="shared" si="70"/>
        <v>0</v>
      </c>
      <c r="P121" s="753">
        <f t="shared" si="71"/>
        <v>0</v>
      </c>
      <c r="Q121" s="753">
        <f t="shared" si="72"/>
        <v>0</v>
      </c>
      <c r="R121" s="109"/>
      <c r="S121" s="109"/>
      <c r="T121" s="109"/>
      <c r="U121" s="109"/>
      <c r="V121" s="109"/>
      <c r="W121" s="109"/>
      <c r="X121" s="109"/>
      <c r="Y121" s="109"/>
      <c r="Z121" s="109"/>
      <c r="AA121" s="109"/>
      <c r="AB121" s="109"/>
      <c r="AC121" s="109"/>
      <c r="AD121" s="109"/>
      <c r="AE121" s="109"/>
      <c r="AF121" s="109"/>
      <c r="AG121" s="109"/>
      <c r="AH121" s="109"/>
      <c r="AI121" s="109"/>
      <c r="AJ121" s="109"/>
      <c r="AK121" s="109"/>
      <c r="AL121" s="109"/>
      <c r="AM121" s="109"/>
      <c r="AN121" s="109"/>
      <c r="AO121" s="109"/>
      <c r="AP121" s="109"/>
      <c r="AQ121" s="109"/>
      <c r="AR121" s="109"/>
      <c r="AS121" s="109">
        <f t="shared" si="73"/>
        <v>0</v>
      </c>
      <c r="AT121" s="109">
        <v>0</v>
      </c>
      <c r="AU121" s="109"/>
      <c r="AV121" s="109"/>
      <c r="AW121" s="109"/>
      <c r="AX121" s="109"/>
      <c r="AY121" s="109"/>
      <c r="AZ121" s="109"/>
      <c r="BB121" s="109"/>
      <c r="BC121" s="109"/>
      <c r="BD121" s="109"/>
      <c r="BE121" s="109"/>
      <c r="BF121" s="109"/>
      <c r="BG121" s="109"/>
    </row>
    <row r="122" spans="1:62">
      <c r="A122" s="229" t="s">
        <v>433</v>
      </c>
      <c r="B122" s="227" t="s">
        <v>1257</v>
      </c>
      <c r="C122" s="109"/>
      <c r="D122" s="109">
        <f t="shared" si="64"/>
        <v>0</v>
      </c>
      <c r="E122" s="109">
        <f t="shared" si="65"/>
        <v>0</v>
      </c>
      <c r="F122" s="109">
        <f t="shared" si="66"/>
        <v>0</v>
      </c>
      <c r="G122" s="109">
        <v>0</v>
      </c>
      <c r="H122" s="109"/>
      <c r="I122" s="109"/>
      <c r="J122" s="109"/>
      <c r="K122" s="109">
        <f t="shared" si="67"/>
        <v>0</v>
      </c>
      <c r="L122" s="109">
        <f t="shared" si="68"/>
        <v>0</v>
      </c>
      <c r="M122" s="109">
        <f>+'Cert.CLN'!CC61</f>
        <v>0</v>
      </c>
      <c r="N122" s="109">
        <f>IF(M122&gt;0,(L122-M122),0)</f>
        <v>0</v>
      </c>
      <c r="O122" s="753">
        <f t="shared" si="70"/>
        <v>0</v>
      </c>
      <c r="P122" s="753">
        <f t="shared" si="71"/>
        <v>0</v>
      </c>
      <c r="Q122" s="753">
        <f t="shared" si="72"/>
        <v>0</v>
      </c>
      <c r="R122" s="109"/>
      <c r="S122" s="109"/>
      <c r="T122" s="109"/>
      <c r="U122" s="109"/>
      <c r="V122" s="109"/>
      <c r="W122" s="109"/>
      <c r="X122" s="109"/>
      <c r="Y122" s="109"/>
      <c r="Z122" s="109"/>
      <c r="AA122" s="109"/>
      <c r="AB122" s="109"/>
      <c r="AC122" s="109"/>
      <c r="AD122" s="109"/>
      <c r="AE122" s="109"/>
      <c r="AF122" s="109"/>
      <c r="AG122" s="109"/>
      <c r="AH122" s="109"/>
      <c r="AI122" s="109"/>
      <c r="AJ122" s="109"/>
      <c r="AK122" s="109"/>
      <c r="AL122" s="109"/>
      <c r="AM122" s="109"/>
      <c r="AN122" s="109"/>
      <c r="AO122" s="109"/>
      <c r="AP122" s="109"/>
      <c r="AQ122" s="109"/>
      <c r="AR122" s="109"/>
      <c r="AS122" s="109">
        <f t="shared" si="73"/>
        <v>0</v>
      </c>
      <c r="AT122" s="109">
        <v>0</v>
      </c>
      <c r="AU122" s="109"/>
      <c r="AV122" s="109"/>
      <c r="AW122" s="109"/>
      <c r="AX122" s="109"/>
      <c r="AY122" s="109"/>
      <c r="AZ122" s="109"/>
      <c r="BB122" s="109"/>
      <c r="BC122" s="109"/>
      <c r="BD122" s="109"/>
      <c r="BE122" s="109"/>
      <c r="BF122" s="109"/>
      <c r="BG122" s="109">
        <f t="shared" si="74"/>
        <v>0</v>
      </c>
    </row>
    <row r="123" spans="1:62">
      <c r="A123" s="229" t="s">
        <v>100</v>
      </c>
      <c r="B123" s="227" t="s">
        <v>1012</v>
      </c>
      <c r="C123" s="109"/>
      <c r="D123" s="109">
        <f t="shared" si="64"/>
        <v>0</v>
      </c>
      <c r="E123" s="109">
        <f t="shared" si="65"/>
        <v>0</v>
      </c>
      <c r="F123" s="109">
        <f t="shared" si="66"/>
        <v>0</v>
      </c>
      <c r="G123" s="109">
        <v>0</v>
      </c>
      <c r="H123" s="109">
        <f>'CK GASTOS CLN MES 1'!CR$35</f>
        <v>0</v>
      </c>
      <c r="I123" s="109">
        <f>'CK GASTOS CLN MES 2'!CR$69</f>
        <v>0</v>
      </c>
      <c r="J123" s="109">
        <f>'CK GASTOS CLN MES 3'!CR$67</f>
        <v>0</v>
      </c>
      <c r="K123" s="109">
        <f t="shared" si="67"/>
        <v>0</v>
      </c>
      <c r="L123" s="109">
        <f t="shared" si="68"/>
        <v>0</v>
      </c>
      <c r="M123" s="109">
        <f>+'Cert.CLN'!CM44</f>
        <v>0</v>
      </c>
      <c r="N123" s="109">
        <f>IF(M123&gt;0,(L123-M123),0)</f>
        <v>0</v>
      </c>
      <c r="O123" s="753">
        <f t="shared" si="70"/>
        <v>0</v>
      </c>
      <c r="P123" s="753">
        <f t="shared" si="71"/>
        <v>0</v>
      </c>
      <c r="Q123" s="753">
        <f t="shared" si="72"/>
        <v>0</v>
      </c>
      <c r="R123" s="109"/>
      <c r="S123" s="109"/>
      <c r="T123" s="109"/>
      <c r="U123" s="109"/>
      <c r="V123" s="109"/>
      <c r="W123" s="109"/>
      <c r="X123" s="109"/>
      <c r="Y123" s="109"/>
      <c r="Z123" s="109"/>
      <c r="AA123" s="109"/>
      <c r="AB123" s="109"/>
      <c r="AC123" s="109"/>
      <c r="AD123" s="109"/>
      <c r="AE123" s="109"/>
      <c r="AF123" s="109"/>
      <c r="AG123" s="109"/>
      <c r="AH123" s="109"/>
      <c r="AI123" s="109"/>
      <c r="AJ123" s="109"/>
      <c r="AK123" s="109"/>
      <c r="AL123" s="109"/>
      <c r="AM123" s="109"/>
      <c r="AN123" s="109"/>
      <c r="AO123" s="109"/>
      <c r="AP123" s="109"/>
      <c r="AQ123" s="109"/>
      <c r="AR123" s="109"/>
      <c r="AS123" s="109">
        <f t="shared" si="73"/>
        <v>0</v>
      </c>
      <c r="AT123" s="109">
        <v>0</v>
      </c>
      <c r="AU123" s="109"/>
      <c r="AV123" s="109"/>
      <c r="AW123" s="109"/>
      <c r="AX123" s="109"/>
      <c r="AY123" s="109">
        <f>+AT123+AU123+AV123+AW123+AX123</f>
        <v>0</v>
      </c>
      <c r="AZ123" s="109"/>
      <c r="BB123" s="109"/>
      <c r="BC123" s="109"/>
      <c r="BD123" s="109"/>
      <c r="BE123" s="109"/>
      <c r="BF123" s="109"/>
      <c r="BG123" s="109">
        <f t="shared" si="74"/>
        <v>0</v>
      </c>
    </row>
    <row r="124" spans="1:62">
      <c r="A124" s="229"/>
      <c r="C124" s="109"/>
      <c r="D124" s="109"/>
      <c r="E124" s="109"/>
      <c r="F124" s="109"/>
      <c r="G124" s="109"/>
      <c r="H124" s="109"/>
      <c r="I124" s="109"/>
      <c r="J124" s="109"/>
      <c r="K124" s="109"/>
      <c r="L124" s="109"/>
      <c r="M124" s="109"/>
      <c r="N124" s="109"/>
      <c r="O124" s="753"/>
      <c r="R124" s="109"/>
      <c r="S124" s="109"/>
      <c r="T124" s="109"/>
      <c r="U124" s="109"/>
      <c r="V124" s="109"/>
      <c r="W124" s="109"/>
      <c r="X124" s="109"/>
      <c r="Y124" s="109"/>
      <c r="Z124" s="109"/>
      <c r="AA124" s="109"/>
      <c r="AB124" s="109"/>
      <c r="AC124" s="109"/>
      <c r="AD124" s="109"/>
      <c r="AE124" s="109"/>
      <c r="AF124" s="109"/>
      <c r="AG124" s="109"/>
      <c r="AH124" s="109"/>
      <c r="AI124" s="109"/>
      <c r="AJ124" s="109"/>
      <c r="AK124" s="109"/>
      <c r="AL124" s="109"/>
      <c r="AM124" s="109"/>
      <c r="AN124" s="109"/>
      <c r="AO124" s="109"/>
      <c r="AP124" s="109"/>
      <c r="AQ124" s="109"/>
      <c r="AR124" s="109"/>
      <c r="AS124" s="109"/>
      <c r="AT124" s="109">
        <v>0</v>
      </c>
      <c r="AU124" s="109"/>
      <c r="AV124" s="109"/>
      <c r="AW124" s="109"/>
      <c r="AX124" s="109"/>
      <c r="AY124" s="109"/>
      <c r="AZ124" s="109"/>
      <c r="BB124" s="109"/>
      <c r="BC124" s="109"/>
      <c r="BD124" s="109"/>
      <c r="BE124" s="109"/>
      <c r="BF124" s="109"/>
      <c r="BG124" s="109"/>
    </row>
    <row r="125" spans="1:62" s="1" customFormat="1">
      <c r="A125" s="200">
        <v>7</v>
      </c>
      <c r="B125" s="201" t="s">
        <v>1013</v>
      </c>
      <c r="C125" s="781">
        <f t="shared" ref="C125:Q125" si="75">+C127</f>
        <v>0</v>
      </c>
      <c r="D125" s="782">
        <f t="shared" si="75"/>
        <v>0</v>
      </c>
      <c r="E125" s="782">
        <f t="shared" si="75"/>
        <v>0</v>
      </c>
      <c r="F125" s="782">
        <f t="shared" si="75"/>
        <v>0</v>
      </c>
      <c r="G125" s="782">
        <v>0</v>
      </c>
      <c r="H125" s="782">
        <f t="shared" si="75"/>
        <v>0</v>
      </c>
      <c r="I125" s="782">
        <f t="shared" si="75"/>
        <v>0</v>
      </c>
      <c r="J125" s="782">
        <f t="shared" si="75"/>
        <v>0</v>
      </c>
      <c r="K125" s="782">
        <f t="shared" si="75"/>
        <v>0</v>
      </c>
      <c r="L125" s="782">
        <f t="shared" si="75"/>
        <v>0</v>
      </c>
      <c r="M125" s="782">
        <f t="shared" si="75"/>
        <v>0</v>
      </c>
      <c r="N125" s="782">
        <f t="shared" si="75"/>
        <v>0</v>
      </c>
      <c r="O125" s="782">
        <f t="shared" si="75"/>
        <v>0</v>
      </c>
      <c r="P125" s="784">
        <f t="shared" si="75"/>
        <v>0</v>
      </c>
      <c r="Q125" s="782">
        <f t="shared" si="75"/>
        <v>0</v>
      </c>
      <c r="R125" s="782"/>
      <c r="S125" s="782"/>
      <c r="T125" s="782"/>
      <c r="U125" s="782"/>
      <c r="V125" s="782"/>
      <c r="W125" s="782"/>
      <c r="X125" s="782"/>
      <c r="Y125" s="782"/>
      <c r="Z125" s="782"/>
      <c r="AA125" s="782">
        <f>+AA127</f>
        <v>0</v>
      </c>
      <c r="AB125" s="782">
        <f>+AB127</f>
        <v>0</v>
      </c>
      <c r="AC125" s="782"/>
      <c r="AD125" s="782"/>
      <c r="AE125" s="782"/>
      <c r="AF125" s="782"/>
      <c r="AG125" s="782"/>
      <c r="AH125" s="782"/>
      <c r="AI125" s="782"/>
      <c r="AJ125" s="782"/>
      <c r="AK125" s="782"/>
      <c r="AL125" s="782"/>
      <c r="AM125" s="782"/>
      <c r="AN125" s="782"/>
      <c r="AO125" s="782"/>
      <c r="AP125" s="782"/>
      <c r="AQ125" s="782"/>
      <c r="AR125" s="782"/>
      <c r="AS125" s="782">
        <f>+AS127</f>
        <v>0</v>
      </c>
      <c r="AT125" s="109">
        <v>0</v>
      </c>
      <c r="AU125" s="782"/>
      <c r="AV125" s="782"/>
      <c r="AW125" s="782"/>
      <c r="AX125" s="782"/>
      <c r="AY125" s="782"/>
      <c r="AZ125" s="782"/>
      <c r="BA125" s="782"/>
      <c r="BB125" s="782"/>
      <c r="BC125" s="782"/>
      <c r="BD125" s="782"/>
      <c r="BE125" s="782"/>
      <c r="BF125" s="782"/>
      <c r="BG125" s="785"/>
      <c r="BH125" s="227"/>
      <c r="BI125" s="227"/>
      <c r="BJ125" s="227"/>
    </row>
    <row r="126" spans="1:62" s="1" customFormat="1">
      <c r="A126" s="253"/>
      <c r="B126" s="254"/>
      <c r="C126" s="109"/>
      <c r="D126" s="109"/>
      <c r="E126" s="109"/>
      <c r="F126" s="109"/>
      <c r="G126" s="109"/>
      <c r="H126" s="109"/>
      <c r="I126" s="109"/>
      <c r="J126" s="109"/>
      <c r="K126" s="109"/>
      <c r="L126" s="109"/>
      <c r="M126" s="109"/>
      <c r="N126" s="109"/>
      <c r="O126" s="109"/>
      <c r="P126" s="753"/>
      <c r="Q126" s="109"/>
      <c r="R126" s="109"/>
      <c r="S126" s="109"/>
      <c r="T126" s="109"/>
      <c r="U126" s="109"/>
      <c r="V126" s="109"/>
      <c r="W126" s="109"/>
      <c r="X126" s="109"/>
      <c r="Y126" s="109"/>
      <c r="Z126" s="109"/>
      <c r="AA126" s="109"/>
      <c r="AB126" s="109"/>
      <c r="AC126" s="109"/>
      <c r="AD126" s="109"/>
      <c r="AE126" s="109"/>
      <c r="AF126" s="109"/>
      <c r="AG126" s="109"/>
      <c r="AH126" s="109"/>
      <c r="AI126" s="109"/>
      <c r="AJ126" s="109"/>
      <c r="AK126" s="109"/>
      <c r="AL126" s="109"/>
      <c r="AM126" s="109"/>
      <c r="AN126" s="109"/>
      <c r="AO126" s="109"/>
      <c r="AP126" s="109"/>
      <c r="AQ126" s="109"/>
      <c r="AR126" s="109"/>
      <c r="AS126" s="109"/>
      <c r="AT126" s="109">
        <v>0</v>
      </c>
      <c r="AU126" s="109"/>
      <c r="AV126" s="109"/>
      <c r="AW126" s="109"/>
      <c r="AX126" s="109"/>
      <c r="AY126" s="109"/>
      <c r="AZ126" s="109"/>
      <c r="BA126" s="109"/>
      <c r="BB126" s="109"/>
      <c r="BC126" s="109"/>
      <c r="BD126" s="109"/>
      <c r="BE126" s="109"/>
      <c r="BF126" s="109"/>
      <c r="BG126" s="3"/>
      <c r="BH126" s="227"/>
      <c r="BI126" s="227"/>
      <c r="BJ126" s="227"/>
    </row>
    <row r="127" spans="1:62" s="1" customFormat="1" ht="26.4">
      <c r="A127" s="253" t="s">
        <v>1014</v>
      </c>
      <c r="B127" s="255" t="s">
        <v>1015</v>
      </c>
      <c r="C127" s="109">
        <v>0</v>
      </c>
      <c r="D127" s="109">
        <f>+BG127</f>
        <v>0</v>
      </c>
      <c r="E127" s="109">
        <f>+AS127</f>
        <v>0</v>
      </c>
      <c r="F127" s="109">
        <f>+AT127+AZ127</f>
        <v>0</v>
      </c>
      <c r="G127" s="109">
        <v>0</v>
      </c>
      <c r="H127" s="109">
        <v>0</v>
      </c>
      <c r="I127" s="109">
        <v>0</v>
      </c>
      <c r="J127" s="109">
        <v>0</v>
      </c>
      <c r="K127" s="109">
        <v>0</v>
      </c>
      <c r="L127" s="109">
        <v>0</v>
      </c>
      <c r="M127" s="109">
        <f>+L127+H127</f>
        <v>0</v>
      </c>
      <c r="N127" s="109">
        <f>IF(M127&gt;0,(L127-M127),0)</f>
        <v>0</v>
      </c>
      <c r="O127" s="109">
        <f>IF(N127&gt;0,(M127-N127),0)</f>
        <v>0</v>
      </c>
      <c r="P127" s="753">
        <f>+F127-M127</f>
        <v>0</v>
      </c>
      <c r="Q127" s="753">
        <f>IF(N127&gt;0,(F127-L127-N127),(F127-L127+N127))</f>
        <v>0</v>
      </c>
      <c r="R127" s="109"/>
      <c r="S127" s="109"/>
      <c r="T127" s="109"/>
      <c r="U127" s="109"/>
      <c r="V127" s="109"/>
      <c r="W127" s="109"/>
      <c r="X127" s="109"/>
      <c r="Y127" s="109"/>
      <c r="Z127" s="109"/>
      <c r="AA127" s="109"/>
      <c r="AB127" s="109"/>
      <c r="AC127" s="109"/>
      <c r="AD127" s="109"/>
      <c r="AE127" s="109"/>
      <c r="AF127" s="109"/>
      <c r="AG127" s="109"/>
      <c r="AH127" s="109"/>
      <c r="AI127" s="109"/>
      <c r="AJ127" s="109"/>
      <c r="AK127" s="109"/>
      <c r="AL127" s="109"/>
      <c r="AM127" s="109"/>
      <c r="AN127" s="109"/>
      <c r="AO127" s="109"/>
      <c r="AP127" s="109"/>
      <c r="AQ127" s="109"/>
      <c r="AR127" s="109"/>
      <c r="AS127" s="109">
        <f>SUM(R127:AI127)</f>
        <v>0</v>
      </c>
      <c r="AT127" s="109">
        <v>0</v>
      </c>
      <c r="AU127" s="109"/>
      <c r="AV127" s="109"/>
      <c r="AW127" s="109"/>
      <c r="AX127" s="109"/>
      <c r="AY127" s="109"/>
      <c r="AZ127" s="109"/>
      <c r="BA127" s="109"/>
      <c r="BB127" s="109"/>
      <c r="BC127" s="109"/>
      <c r="BD127" s="109"/>
      <c r="BE127" s="109"/>
      <c r="BF127" s="109"/>
      <c r="BG127" s="3"/>
      <c r="BH127" s="227"/>
      <c r="BI127" s="227"/>
      <c r="BJ127" s="227"/>
    </row>
    <row r="128" spans="1:62">
      <c r="A128" s="229"/>
      <c r="C128" s="109"/>
      <c r="D128" s="109"/>
      <c r="E128" s="109"/>
      <c r="F128" s="109"/>
      <c r="G128" s="109"/>
      <c r="H128" s="109"/>
      <c r="I128" s="109"/>
      <c r="J128" s="109"/>
      <c r="K128" s="109"/>
      <c r="L128" s="109"/>
      <c r="M128" s="109"/>
      <c r="N128" s="109"/>
      <c r="O128" s="753"/>
      <c r="R128" s="109"/>
      <c r="S128" s="109"/>
      <c r="T128" s="109"/>
      <c r="U128" s="109"/>
      <c r="V128" s="109"/>
      <c r="W128" s="109"/>
      <c r="X128" s="109"/>
      <c r="Y128" s="109"/>
      <c r="Z128" s="109"/>
      <c r="AA128" s="109"/>
      <c r="AB128" s="109"/>
      <c r="AC128" s="109"/>
      <c r="AD128" s="109"/>
      <c r="AE128" s="109"/>
      <c r="AF128" s="109"/>
      <c r="AG128" s="109"/>
      <c r="AH128" s="109"/>
      <c r="AI128" s="109"/>
      <c r="AJ128" s="109"/>
      <c r="AK128" s="109"/>
      <c r="AL128" s="109"/>
      <c r="AM128" s="109"/>
      <c r="AN128" s="109"/>
      <c r="AO128" s="109"/>
      <c r="AP128" s="109"/>
      <c r="AQ128" s="109"/>
      <c r="AR128" s="109"/>
      <c r="AS128" s="109"/>
      <c r="AT128" s="109">
        <v>0</v>
      </c>
      <c r="AU128" s="109"/>
      <c r="AV128" s="109"/>
      <c r="AW128" s="109"/>
      <c r="AX128" s="109"/>
      <c r="AY128" s="109"/>
      <c r="AZ128" s="109"/>
      <c r="BB128" s="109"/>
      <c r="BC128" s="109"/>
      <c r="BD128" s="109"/>
      <c r="BE128" s="109"/>
      <c r="BF128" s="109"/>
      <c r="BG128" s="109"/>
    </row>
    <row r="129" spans="1:62" s="1" customFormat="1">
      <c r="C129" s="109"/>
      <c r="D129" s="109"/>
      <c r="E129" s="109"/>
      <c r="F129" s="109"/>
      <c r="G129" s="109"/>
      <c r="H129" s="3"/>
      <c r="I129" s="3"/>
      <c r="J129" s="3"/>
      <c r="K129" s="3"/>
      <c r="L129" s="3"/>
      <c r="M129" s="109"/>
      <c r="N129" s="109"/>
      <c r="O129" s="109"/>
      <c r="P129" s="753"/>
      <c r="Q129" s="109"/>
      <c r="R129" s="109"/>
      <c r="S129" s="109"/>
      <c r="T129" s="109"/>
      <c r="U129" s="109"/>
      <c r="V129" s="109"/>
      <c r="W129" s="109"/>
      <c r="X129" s="109"/>
      <c r="Y129" s="109"/>
      <c r="Z129" s="109"/>
      <c r="AA129" s="109"/>
      <c r="AB129" s="109"/>
      <c r="AC129" s="109"/>
      <c r="AD129" s="109"/>
      <c r="AE129" s="109"/>
      <c r="AF129" s="109"/>
      <c r="AG129" s="109"/>
      <c r="AH129" s="109"/>
      <c r="AI129" s="109"/>
      <c r="AJ129" s="109"/>
      <c r="AK129" s="109"/>
      <c r="AL129" s="109"/>
      <c r="AM129" s="109"/>
      <c r="AN129" s="109"/>
      <c r="AO129" s="109"/>
      <c r="AP129" s="109"/>
      <c r="AQ129" s="109"/>
      <c r="AR129" s="109"/>
      <c r="AS129" s="109"/>
      <c r="AT129" s="109">
        <v>0</v>
      </c>
      <c r="AU129" s="109"/>
      <c r="AV129" s="109"/>
      <c r="AW129" s="109"/>
      <c r="AX129" s="109"/>
      <c r="AY129" s="109"/>
      <c r="AZ129" s="109"/>
      <c r="BA129" s="109"/>
      <c r="BB129" s="109"/>
      <c r="BC129" s="109"/>
      <c r="BD129" s="109"/>
      <c r="BE129" s="109"/>
      <c r="BF129" s="109"/>
      <c r="BG129" s="3"/>
      <c r="BH129" s="227"/>
      <c r="BI129" s="227"/>
      <c r="BJ129" s="227"/>
    </row>
    <row r="130" spans="1:62">
      <c r="A130" s="774" t="s">
        <v>1016</v>
      </c>
      <c r="B130" s="207" t="s">
        <v>1017</v>
      </c>
      <c r="C130" s="771">
        <f t="shared" ref="C130:BG130" si="76">SUM(C132)</f>
        <v>0</v>
      </c>
      <c r="D130" s="771">
        <f t="shared" si="76"/>
        <v>0</v>
      </c>
      <c r="E130" s="771">
        <f t="shared" si="76"/>
        <v>0</v>
      </c>
      <c r="F130" s="771">
        <f t="shared" si="76"/>
        <v>0</v>
      </c>
      <c r="G130" s="771">
        <v>0</v>
      </c>
      <c r="H130" s="771">
        <f t="shared" ref="H130:L130" si="77">SUM(H132)</f>
        <v>0</v>
      </c>
      <c r="I130" s="771">
        <f t="shared" si="77"/>
        <v>0</v>
      </c>
      <c r="J130" s="771">
        <f t="shared" si="77"/>
        <v>0</v>
      </c>
      <c r="K130" s="771">
        <f t="shared" si="77"/>
        <v>0</v>
      </c>
      <c r="L130" s="771">
        <f t="shared" si="77"/>
        <v>0</v>
      </c>
      <c r="M130" s="771">
        <f t="shared" si="76"/>
        <v>0</v>
      </c>
      <c r="N130" s="771">
        <f t="shared" si="76"/>
        <v>0</v>
      </c>
      <c r="O130" s="771">
        <f t="shared" si="76"/>
        <v>0</v>
      </c>
      <c r="P130" s="771">
        <f t="shared" si="76"/>
        <v>0</v>
      </c>
      <c r="Q130" s="794">
        <f t="shared" si="76"/>
        <v>0</v>
      </c>
      <c r="R130" s="771">
        <f t="shared" si="76"/>
        <v>0</v>
      </c>
      <c r="S130" s="771">
        <f t="shared" si="76"/>
        <v>0</v>
      </c>
      <c r="T130" s="771">
        <f t="shared" si="76"/>
        <v>0</v>
      </c>
      <c r="U130" s="771">
        <f t="shared" si="76"/>
        <v>0</v>
      </c>
      <c r="V130" s="771">
        <f t="shared" si="76"/>
        <v>0</v>
      </c>
      <c r="W130" s="771">
        <f>SUM(W132)</f>
        <v>0</v>
      </c>
      <c r="X130" s="771">
        <f t="shared" si="76"/>
        <v>0</v>
      </c>
      <c r="Y130" s="771">
        <f t="shared" si="76"/>
        <v>0</v>
      </c>
      <c r="Z130" s="771">
        <f t="shared" si="76"/>
        <v>0</v>
      </c>
      <c r="AA130" s="771">
        <f t="shared" si="76"/>
        <v>0</v>
      </c>
      <c r="AB130" s="771">
        <f t="shared" si="76"/>
        <v>0</v>
      </c>
      <c r="AC130" s="771">
        <f t="shared" si="76"/>
        <v>0</v>
      </c>
      <c r="AD130" s="771">
        <f t="shared" si="76"/>
        <v>0</v>
      </c>
      <c r="AE130" s="771">
        <f t="shared" si="76"/>
        <v>0</v>
      </c>
      <c r="AF130" s="771">
        <f t="shared" si="76"/>
        <v>0</v>
      </c>
      <c r="AG130" s="771">
        <f t="shared" si="76"/>
        <v>0</v>
      </c>
      <c r="AH130" s="771">
        <f t="shared" si="76"/>
        <v>0</v>
      </c>
      <c r="AI130" s="771">
        <f t="shared" si="76"/>
        <v>0</v>
      </c>
      <c r="AJ130" s="771">
        <f t="shared" si="76"/>
        <v>0</v>
      </c>
      <c r="AK130" s="771">
        <f t="shared" si="76"/>
        <v>0</v>
      </c>
      <c r="AL130" s="771">
        <f t="shared" si="76"/>
        <v>0</v>
      </c>
      <c r="AM130" s="771">
        <f t="shared" si="76"/>
        <v>0</v>
      </c>
      <c r="AN130" s="771">
        <f t="shared" si="76"/>
        <v>0</v>
      </c>
      <c r="AO130" s="771">
        <f t="shared" si="76"/>
        <v>0</v>
      </c>
      <c r="AP130" s="771">
        <f t="shared" si="76"/>
        <v>0</v>
      </c>
      <c r="AQ130" s="771">
        <f t="shared" si="76"/>
        <v>0</v>
      </c>
      <c r="AR130" s="771">
        <f t="shared" si="76"/>
        <v>0</v>
      </c>
      <c r="AS130" s="771">
        <f t="shared" si="76"/>
        <v>0</v>
      </c>
      <c r="AT130" s="109">
        <v>0</v>
      </c>
      <c r="AU130" s="771">
        <f t="shared" si="76"/>
        <v>0</v>
      </c>
      <c r="AV130" s="771">
        <f t="shared" si="76"/>
        <v>0</v>
      </c>
      <c r="AW130" s="771">
        <f t="shared" si="76"/>
        <v>0</v>
      </c>
      <c r="AX130" s="771">
        <f t="shared" si="76"/>
        <v>0</v>
      </c>
      <c r="AY130" s="771">
        <f t="shared" si="76"/>
        <v>0</v>
      </c>
      <c r="AZ130" s="771">
        <f t="shared" si="76"/>
        <v>0</v>
      </c>
      <c r="BA130" s="771">
        <f t="shared" si="76"/>
        <v>0</v>
      </c>
      <c r="BB130" s="771">
        <f t="shared" si="76"/>
        <v>0</v>
      </c>
      <c r="BC130" s="771">
        <f t="shared" si="76"/>
        <v>0</v>
      </c>
      <c r="BD130" s="771">
        <f t="shared" si="76"/>
        <v>0</v>
      </c>
      <c r="BE130" s="771">
        <f t="shared" si="76"/>
        <v>0</v>
      </c>
      <c r="BF130" s="771">
        <f t="shared" si="76"/>
        <v>0</v>
      </c>
      <c r="BG130" s="771">
        <f t="shared" si="76"/>
        <v>0</v>
      </c>
    </row>
    <row r="131" spans="1:62">
      <c r="A131" s="229"/>
      <c r="C131" s="109"/>
      <c r="D131" s="3"/>
      <c r="E131" s="3"/>
      <c r="F131" s="3"/>
      <c r="G131" s="3"/>
      <c r="H131" s="109"/>
      <c r="I131" s="109"/>
      <c r="J131" s="109"/>
      <c r="K131" s="109"/>
      <c r="L131" s="109"/>
      <c r="M131" s="3"/>
      <c r="N131" s="3"/>
      <c r="O131" s="3"/>
      <c r="P131" s="6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109">
        <v>0</v>
      </c>
      <c r="AU131" s="3"/>
      <c r="AV131" s="3"/>
      <c r="AW131" s="3"/>
      <c r="AX131" s="3"/>
      <c r="AY131" s="3"/>
      <c r="AZ131" s="3"/>
      <c r="BA131" s="3"/>
      <c r="BB131" s="3"/>
      <c r="BC131" s="3"/>
      <c r="BD131" s="3"/>
      <c r="BE131" s="3"/>
      <c r="BF131" s="3"/>
      <c r="BG131" s="3"/>
      <c r="BH131" s="1"/>
      <c r="BI131" s="1"/>
      <c r="BJ131" s="1"/>
    </row>
    <row r="132" spans="1:62" s="1" customFormat="1">
      <c r="A132" s="229" t="s">
        <v>101</v>
      </c>
      <c r="B132" s="227" t="s">
        <v>1018</v>
      </c>
      <c r="C132" s="109">
        <v>0</v>
      </c>
      <c r="D132" s="109">
        <f>+BG132</f>
        <v>0</v>
      </c>
      <c r="E132" s="109">
        <f>+AS132+AY132</f>
        <v>0</v>
      </c>
      <c r="F132" s="109">
        <f>+C132+D132+E132</f>
        <v>0</v>
      </c>
      <c r="G132" s="109">
        <v>0</v>
      </c>
      <c r="H132" s="109">
        <f>'CK GASTOS CLN MES 1'!CS35</f>
        <v>0</v>
      </c>
      <c r="I132" s="109">
        <f>'CK GASTOS CLN MES 2'!CS69</f>
        <v>0</v>
      </c>
      <c r="J132" s="109">
        <f>'CK GASTOS CLN MES 3'!CS67</f>
        <v>0</v>
      </c>
      <c r="K132" s="109">
        <f>SUM(H132:J132)</f>
        <v>0</v>
      </c>
      <c r="L132" s="109">
        <f>+K132+G132</f>
        <v>0</v>
      </c>
      <c r="M132" s="109">
        <f>+'Cert.CLN'!CN44</f>
        <v>0</v>
      </c>
      <c r="N132" s="109">
        <f>IF(M132&gt;0,(L132-M132),0)</f>
        <v>0</v>
      </c>
      <c r="O132" s="753">
        <f>F132-L132</f>
        <v>0</v>
      </c>
      <c r="P132" s="753">
        <f>+F132-M132</f>
        <v>0</v>
      </c>
      <c r="Q132" s="753">
        <f>IF(N132&gt;0,(F132-L132-N132),(F132-L132+N132))</f>
        <v>0</v>
      </c>
      <c r="R132" s="109"/>
      <c r="S132" s="109"/>
      <c r="T132" s="109"/>
      <c r="U132" s="109"/>
      <c r="V132" s="109"/>
      <c r="W132" s="109"/>
      <c r="X132" s="109"/>
      <c r="Y132" s="109"/>
      <c r="Z132" s="109"/>
      <c r="AA132" s="109"/>
      <c r="AB132" s="109"/>
      <c r="AC132" s="109"/>
      <c r="AD132" s="109"/>
      <c r="AE132" s="109"/>
      <c r="AF132" s="109"/>
      <c r="AG132" s="109"/>
      <c r="AH132" s="109"/>
      <c r="AI132" s="109"/>
      <c r="AJ132" s="109"/>
      <c r="AK132" s="109"/>
      <c r="AL132" s="109"/>
      <c r="AM132" s="109"/>
      <c r="AN132" s="109"/>
      <c r="AO132" s="109"/>
      <c r="AP132" s="109"/>
      <c r="AQ132" s="109"/>
      <c r="AR132" s="109"/>
      <c r="AS132" s="109">
        <f>SUM(R132:AR132)</f>
        <v>0</v>
      </c>
      <c r="AT132" s="109">
        <v>0</v>
      </c>
      <c r="AU132" s="109"/>
      <c r="AV132" s="109"/>
      <c r="AW132" s="109"/>
      <c r="AX132" s="109"/>
      <c r="AY132" s="109">
        <f>+AT132+AU132+AV132+AW132+AX132</f>
        <v>0</v>
      </c>
      <c r="AZ132" s="109"/>
      <c r="BA132" s="109"/>
      <c r="BB132" s="109"/>
      <c r="BC132" s="109"/>
      <c r="BD132" s="109"/>
      <c r="BE132" s="109"/>
      <c r="BF132" s="109"/>
      <c r="BG132" s="109">
        <f>SUM(AZ132:BC132)</f>
        <v>0</v>
      </c>
      <c r="BH132" s="227"/>
      <c r="BI132" s="227"/>
      <c r="BJ132" s="227"/>
    </row>
    <row r="133" spans="1:62">
      <c r="A133" s="229"/>
      <c r="C133" s="109"/>
      <c r="D133" s="3"/>
      <c r="E133" s="3"/>
      <c r="F133" s="3"/>
      <c r="G133" s="3"/>
      <c r="K133" s="109"/>
      <c r="L133" s="109"/>
      <c r="M133" s="3"/>
      <c r="N133" s="3"/>
      <c r="O133" s="3"/>
      <c r="P133" s="6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109">
        <v>0</v>
      </c>
      <c r="AU133" s="3"/>
      <c r="AV133" s="3"/>
      <c r="AW133" s="3"/>
      <c r="AX133" s="3"/>
      <c r="AY133" s="3"/>
      <c r="AZ133" s="3"/>
      <c r="BA133" s="3"/>
      <c r="BB133" s="3"/>
      <c r="BC133" s="3"/>
      <c r="BD133" s="3"/>
      <c r="BE133" s="3"/>
      <c r="BF133" s="3"/>
      <c r="BG133" s="3"/>
      <c r="BH133" s="1"/>
      <c r="BI133" s="1"/>
      <c r="BJ133" s="1"/>
    </row>
    <row r="134" spans="1:62">
      <c r="A134" s="207" t="s">
        <v>1019</v>
      </c>
      <c r="B134" s="207"/>
      <c r="C134" s="771">
        <f t="shared" ref="C134:Z134" si="78">C130+C112+C98+C94+C71+C28+C10</f>
        <v>69444924</v>
      </c>
      <c r="D134" s="771">
        <f t="shared" si="78"/>
        <v>0</v>
      </c>
      <c r="E134" s="771">
        <f t="shared" si="78"/>
        <v>2620299</v>
      </c>
      <c r="F134" s="771">
        <f>F130+F112+F98+F94+F71+F28+F10</f>
        <v>72065223</v>
      </c>
      <c r="G134" s="771">
        <v>59719066.38000001</v>
      </c>
      <c r="H134" s="771">
        <f t="shared" ref="H134:L134" si="79">H130+H112+H98+H94+H71+H28+H10</f>
        <v>5562084.3900000006</v>
      </c>
      <c r="I134" s="771">
        <f t="shared" si="79"/>
        <v>2449720.58</v>
      </c>
      <c r="J134" s="771">
        <f t="shared" si="79"/>
        <v>1393783.39</v>
      </c>
      <c r="K134" s="771">
        <f t="shared" si="79"/>
        <v>9405588.3599999994</v>
      </c>
      <c r="L134" s="771">
        <f t="shared" si="79"/>
        <v>69124654.74000001</v>
      </c>
      <c r="M134" s="771">
        <f t="shared" si="78"/>
        <v>40270830.390000001</v>
      </c>
      <c r="N134" s="771">
        <f t="shared" si="78"/>
        <v>-753962.94999999786</v>
      </c>
      <c r="O134" s="771">
        <f t="shared" si="78"/>
        <v>2940568.2599999937</v>
      </c>
      <c r="P134" s="771">
        <f t="shared" si="78"/>
        <v>31794392.609999999</v>
      </c>
      <c r="Q134" s="794">
        <f t="shared" si="78"/>
        <v>2186605.3099999959</v>
      </c>
      <c r="R134" s="771">
        <f t="shared" si="78"/>
        <v>2643680</v>
      </c>
      <c r="S134" s="771">
        <f t="shared" si="78"/>
        <v>0</v>
      </c>
      <c r="T134" s="771">
        <f>T130+T112+T98+T94+T71+T28+T10</f>
        <v>0</v>
      </c>
      <c r="U134" s="771">
        <f t="shared" si="78"/>
        <v>2000000</v>
      </c>
      <c r="V134" s="771">
        <f t="shared" si="78"/>
        <v>0</v>
      </c>
      <c r="W134" s="771">
        <f>W130+W112+W98+W94+W71+W28+W10</f>
        <v>-2023381</v>
      </c>
      <c r="X134" s="771">
        <f t="shared" si="78"/>
        <v>0</v>
      </c>
      <c r="Y134" s="771">
        <f t="shared" si="78"/>
        <v>0</v>
      </c>
      <c r="Z134" s="771">
        <f t="shared" si="78"/>
        <v>0</v>
      </c>
      <c r="AA134" s="771">
        <f>AA130+AA112+AA98+AA94+AA71+AA28+AA10</f>
        <v>0</v>
      </c>
      <c r="AB134" s="771">
        <f>AB130+AB112+AB98+AB94+AB71+AB28+AB10</f>
        <v>0</v>
      </c>
      <c r="AC134" s="771">
        <f>AC130+AC112+AC98+AC94+AC71+AC28+AC10</f>
        <v>0</v>
      </c>
      <c r="AD134" s="771">
        <f t="shared" ref="AD134:AS134" si="80">AD130+AD112+AD98+AD94+AD71+AD28+AD10</f>
        <v>0</v>
      </c>
      <c r="AE134" s="771">
        <f t="shared" si="80"/>
        <v>0</v>
      </c>
      <c r="AF134" s="771">
        <f t="shared" si="80"/>
        <v>0</v>
      </c>
      <c r="AG134" s="771">
        <f t="shared" si="80"/>
        <v>0</v>
      </c>
      <c r="AH134" s="771">
        <f t="shared" si="80"/>
        <v>0</v>
      </c>
      <c r="AI134" s="771">
        <f t="shared" si="80"/>
        <v>0</v>
      </c>
      <c r="AJ134" s="771">
        <f t="shared" si="80"/>
        <v>0</v>
      </c>
      <c r="AK134" s="771">
        <f t="shared" si="80"/>
        <v>0</v>
      </c>
      <c r="AL134" s="771">
        <f t="shared" si="80"/>
        <v>0</v>
      </c>
      <c r="AM134" s="771">
        <f t="shared" si="80"/>
        <v>0</v>
      </c>
      <c r="AN134" s="771">
        <f t="shared" si="80"/>
        <v>0</v>
      </c>
      <c r="AO134" s="771">
        <f t="shared" si="80"/>
        <v>0</v>
      </c>
      <c r="AP134" s="771">
        <f t="shared" si="80"/>
        <v>0</v>
      </c>
      <c r="AQ134" s="771">
        <f t="shared" si="80"/>
        <v>0</v>
      </c>
      <c r="AR134" s="771">
        <f t="shared" si="80"/>
        <v>0</v>
      </c>
      <c r="AS134" s="771">
        <f t="shared" si="80"/>
        <v>2620299</v>
      </c>
      <c r="AT134" s="771">
        <f t="shared" ref="AT134:BG134" si="81">AT130+AT112+AT98+AT94+AT71+AT28+AT10</f>
        <v>0</v>
      </c>
      <c r="AU134" s="771">
        <f t="shared" si="81"/>
        <v>0</v>
      </c>
      <c r="AV134" s="771">
        <f t="shared" si="81"/>
        <v>0</v>
      </c>
      <c r="AW134" s="771">
        <f t="shared" si="81"/>
        <v>0</v>
      </c>
      <c r="AX134" s="771">
        <f t="shared" si="81"/>
        <v>0</v>
      </c>
      <c r="AY134" s="771">
        <f t="shared" si="81"/>
        <v>0</v>
      </c>
      <c r="AZ134" s="771">
        <f t="shared" si="81"/>
        <v>0</v>
      </c>
      <c r="BA134" s="771">
        <f t="shared" si="81"/>
        <v>0</v>
      </c>
      <c r="BB134" s="771">
        <f t="shared" si="81"/>
        <v>0</v>
      </c>
      <c r="BC134" s="771">
        <f t="shared" si="81"/>
        <v>0</v>
      </c>
      <c r="BD134" s="771">
        <f t="shared" si="81"/>
        <v>0</v>
      </c>
      <c r="BE134" s="771">
        <f t="shared" si="81"/>
        <v>0</v>
      </c>
      <c r="BF134" s="771">
        <f t="shared" si="81"/>
        <v>0</v>
      </c>
      <c r="BG134" s="771">
        <f t="shared" si="81"/>
        <v>0</v>
      </c>
    </row>
    <row r="135" spans="1:62">
      <c r="D135" s="3"/>
      <c r="E135" s="3"/>
      <c r="F135" s="109"/>
      <c r="G135" s="109"/>
      <c r="H135" s="109"/>
      <c r="I135" s="109"/>
      <c r="J135" s="109"/>
      <c r="K135" s="109"/>
      <c r="L135" s="109"/>
      <c r="M135" s="109"/>
      <c r="N135" s="109"/>
      <c r="O135" s="109"/>
      <c r="R135" s="109"/>
      <c r="S135" s="109"/>
      <c r="T135" s="109"/>
      <c r="U135" s="109"/>
      <c r="V135" s="109"/>
      <c r="W135" s="109"/>
      <c r="X135" s="109"/>
      <c r="Y135" s="109"/>
      <c r="Z135" s="109"/>
      <c r="AA135" s="109"/>
      <c r="AB135" s="109"/>
      <c r="AC135" s="109"/>
      <c r="AD135" s="109"/>
      <c r="AE135" s="109"/>
      <c r="AF135" s="109"/>
      <c r="AG135" s="109"/>
      <c r="AH135" s="109"/>
      <c r="AI135" s="109"/>
      <c r="AJ135" s="109"/>
      <c r="AK135" s="109"/>
      <c r="AL135" s="109"/>
      <c r="AM135" s="109"/>
      <c r="AN135" s="109"/>
      <c r="AO135" s="109"/>
      <c r="AP135" s="109"/>
      <c r="AQ135" s="109"/>
      <c r="AR135" s="109"/>
      <c r="AS135" s="109"/>
      <c r="AT135" s="109"/>
      <c r="AU135" s="109"/>
      <c r="AV135" s="109"/>
      <c r="AW135" s="109"/>
      <c r="AX135" s="109"/>
      <c r="AY135" s="109"/>
      <c r="AZ135" s="109"/>
      <c r="BB135" s="109"/>
      <c r="BC135" s="109"/>
      <c r="BD135" s="109"/>
      <c r="BE135" s="109"/>
      <c r="BF135" s="109"/>
      <c r="BG135" s="3"/>
    </row>
    <row r="136" spans="1:62">
      <c r="C136" s="157"/>
      <c r="D136" s="3"/>
      <c r="E136" s="3"/>
      <c r="F136" s="3"/>
      <c r="G136" s="3"/>
      <c r="H136" s="3"/>
      <c r="I136" s="3"/>
      <c r="J136" s="3"/>
      <c r="K136" s="3"/>
      <c r="M136" s="3"/>
      <c r="N136" s="3"/>
      <c r="O136" s="3"/>
      <c r="P136" s="6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3"/>
      <c r="AW136" s="3"/>
      <c r="AX136" s="3"/>
      <c r="AY136" s="3"/>
      <c r="AZ136" s="3"/>
      <c r="BA136" s="3"/>
      <c r="BB136" s="3"/>
      <c r="BC136" s="3"/>
      <c r="BD136" s="3"/>
      <c r="BE136" s="3"/>
      <c r="BF136" s="3"/>
      <c r="BG136" s="3"/>
      <c r="BH136" s="1"/>
      <c r="BI136" s="1"/>
      <c r="BJ136" s="1"/>
    </row>
    <row r="137" spans="1:62">
      <c r="D137" s="3"/>
      <c r="E137" s="3"/>
      <c r="F137" s="109"/>
      <c r="G137" s="109"/>
      <c r="H137" s="109"/>
      <c r="I137" s="109"/>
      <c r="J137" s="109"/>
      <c r="K137" s="109"/>
      <c r="M137" s="109"/>
      <c r="N137" s="109"/>
      <c r="O137" s="109"/>
      <c r="R137" s="109"/>
      <c r="S137" s="109"/>
      <c r="T137" s="109"/>
      <c r="U137" s="109"/>
      <c r="V137" s="109"/>
      <c r="W137" s="109"/>
      <c r="X137" s="109"/>
      <c r="Y137" s="109"/>
      <c r="Z137" s="109"/>
      <c r="AA137" s="109"/>
      <c r="AB137" s="109"/>
      <c r="AC137" s="109"/>
      <c r="AD137" s="109"/>
      <c r="AE137" s="109"/>
      <c r="AF137" s="109"/>
      <c r="AG137" s="109"/>
      <c r="AH137" s="109"/>
      <c r="AI137" s="109"/>
      <c r="AJ137" s="109"/>
      <c r="AK137" s="109"/>
      <c r="AL137" s="109"/>
      <c r="AM137" s="109"/>
      <c r="AN137" s="109"/>
      <c r="AO137" s="109"/>
      <c r="AP137" s="109"/>
      <c r="AQ137" s="109"/>
      <c r="AR137" s="109"/>
      <c r="AS137" s="109"/>
      <c r="AT137" s="109"/>
      <c r="AU137" s="109"/>
      <c r="AV137" s="109"/>
      <c r="AW137" s="109"/>
      <c r="AX137" s="109"/>
      <c r="AY137" s="109"/>
      <c r="AZ137" s="109"/>
      <c r="BB137" s="109"/>
      <c r="BC137" s="109"/>
      <c r="BD137" s="109"/>
      <c r="BE137" s="109"/>
      <c r="BF137" s="109"/>
      <c r="BG137" s="3"/>
    </row>
    <row r="138" spans="1:62">
      <c r="D138" s="3"/>
      <c r="E138" s="3"/>
      <c r="F138" s="109"/>
      <c r="G138" s="109"/>
      <c r="H138" s="109"/>
      <c r="I138" s="109"/>
      <c r="J138" s="109"/>
      <c r="K138" s="109"/>
      <c r="L138" s="109"/>
      <c r="M138" s="109"/>
      <c r="N138" s="109"/>
      <c r="O138" s="109"/>
      <c r="R138" s="109"/>
      <c r="S138" s="109"/>
      <c r="T138" s="109"/>
      <c r="U138" s="109"/>
      <c r="V138" s="109"/>
      <c r="W138" s="109"/>
      <c r="X138" s="109"/>
      <c r="Y138" s="109"/>
      <c r="Z138" s="109"/>
      <c r="AA138" s="109"/>
      <c r="AB138" s="109"/>
      <c r="AC138" s="109"/>
      <c r="AD138" s="109"/>
      <c r="AE138" s="109"/>
      <c r="AF138" s="109"/>
      <c r="AG138" s="109"/>
      <c r="AH138" s="109"/>
      <c r="AI138" s="109"/>
      <c r="AJ138" s="109"/>
      <c r="AK138" s="109"/>
      <c r="AL138" s="109"/>
      <c r="AM138" s="109"/>
      <c r="AN138" s="109"/>
      <c r="AO138" s="109"/>
      <c r="AP138" s="109"/>
      <c r="AQ138" s="109"/>
      <c r="AR138" s="109"/>
      <c r="AS138" s="109"/>
      <c r="AT138" s="109"/>
      <c r="AU138" s="109"/>
      <c r="AV138" s="109"/>
      <c r="AW138" s="109"/>
      <c r="AX138" s="109"/>
      <c r="AY138" s="109"/>
      <c r="AZ138" s="109"/>
      <c r="BB138" s="109"/>
      <c r="BC138" s="109"/>
      <c r="BD138" s="109"/>
      <c r="BE138" s="109"/>
      <c r="BF138" s="109"/>
      <c r="BG138" s="3"/>
    </row>
    <row r="139" spans="1:62"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10"/>
      <c r="Q139" s="10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3"/>
      <c r="AW139" s="3"/>
      <c r="AX139" s="3"/>
      <c r="AY139" s="3"/>
      <c r="AZ139" s="3"/>
      <c r="BA139" s="3"/>
      <c r="BB139" s="3"/>
      <c r="BC139" s="3"/>
      <c r="BD139" s="3"/>
      <c r="BE139" s="3"/>
      <c r="BF139" s="3"/>
      <c r="BG139" s="3"/>
      <c r="BH139" s="1"/>
      <c r="BI139" s="1"/>
      <c r="BJ139" s="1"/>
    </row>
    <row r="140" spans="1:62">
      <c r="F140" s="753"/>
      <c r="M140" s="109"/>
      <c r="AZ140" s="109"/>
      <c r="BB140" s="109"/>
      <c r="BC140" s="109"/>
      <c r="BD140" s="109"/>
      <c r="BE140" s="109"/>
      <c r="BF140" s="109"/>
    </row>
    <row r="141" spans="1:62">
      <c r="F141" s="753"/>
      <c r="L141" s="109"/>
      <c r="R141" s="3"/>
      <c r="AZ141" s="109"/>
      <c r="BB141" s="109"/>
      <c r="BC141" s="109"/>
      <c r="BD141" s="109"/>
      <c r="BE141" s="109"/>
      <c r="BF141" s="109"/>
    </row>
    <row r="142" spans="1:62">
      <c r="F142" s="753"/>
      <c r="N142" s="109"/>
      <c r="AZ142" s="109"/>
      <c r="BB142" s="109"/>
      <c r="BC142" s="109"/>
      <c r="BD142" s="109"/>
      <c r="BE142" s="109"/>
      <c r="BF142" s="109"/>
    </row>
    <row r="143" spans="1:62">
      <c r="F143" s="753"/>
      <c r="L143" s="109"/>
      <c r="N143" s="109"/>
      <c r="R143" s="109"/>
      <c r="AZ143" s="109"/>
      <c r="BB143" s="109"/>
      <c r="BC143" s="109"/>
      <c r="BD143" s="109"/>
      <c r="BE143" s="109"/>
      <c r="BF143" s="109"/>
    </row>
    <row r="144" spans="1:62">
      <c r="AZ144" s="109"/>
      <c r="BB144" s="109"/>
      <c r="BC144" s="109"/>
      <c r="BD144" s="109"/>
      <c r="BE144" s="109"/>
      <c r="BF144" s="109"/>
    </row>
    <row r="145" spans="6:58">
      <c r="AZ145" s="109"/>
      <c r="BB145" s="109"/>
      <c r="BC145" s="109"/>
      <c r="BD145" s="109"/>
      <c r="BE145" s="109"/>
      <c r="BF145" s="109"/>
    </row>
    <row r="146" spans="6:58">
      <c r="AZ146" s="109"/>
      <c r="BB146" s="109"/>
      <c r="BC146" s="109"/>
      <c r="BD146" s="109"/>
      <c r="BE146" s="109"/>
      <c r="BF146" s="109"/>
    </row>
    <row r="147" spans="6:58">
      <c r="AZ147" s="109"/>
      <c r="BB147" s="109"/>
      <c r="BC147" s="109"/>
      <c r="BD147" s="109"/>
      <c r="BE147" s="109"/>
      <c r="BF147" s="109"/>
    </row>
    <row r="148" spans="6:58">
      <c r="P148" s="809"/>
      <c r="AZ148" s="109"/>
      <c r="BB148" s="109"/>
      <c r="BC148" s="109"/>
      <c r="BD148" s="109"/>
      <c r="BE148" s="109"/>
      <c r="BF148" s="109"/>
    </row>
    <row r="149" spans="6:58">
      <c r="P149" s="809"/>
      <c r="AZ149" s="109"/>
      <c r="BB149" s="109"/>
      <c r="BC149" s="109"/>
      <c r="BD149" s="109"/>
      <c r="BE149" s="109"/>
      <c r="BF149" s="109"/>
    </row>
    <row r="150" spans="6:58">
      <c r="P150" s="809"/>
      <c r="AZ150" s="109"/>
      <c r="BB150" s="109"/>
      <c r="BC150" s="109"/>
      <c r="BD150" s="109"/>
      <c r="BE150" s="109"/>
      <c r="BF150" s="109"/>
    </row>
    <row r="151" spans="6:58">
      <c r="AZ151" s="109"/>
      <c r="BB151" s="109"/>
      <c r="BC151" s="109"/>
      <c r="BD151" s="109"/>
      <c r="BE151" s="109"/>
      <c r="BF151" s="109"/>
    </row>
    <row r="152" spans="6:58">
      <c r="AZ152" s="109"/>
      <c r="BB152" s="109"/>
      <c r="BC152" s="109"/>
      <c r="BD152" s="109"/>
      <c r="BE152" s="109"/>
      <c r="BF152" s="109"/>
    </row>
    <row r="153" spans="6:58">
      <c r="F153" s="109"/>
      <c r="AZ153" s="109"/>
      <c r="BB153" s="109"/>
      <c r="BC153" s="109"/>
      <c r="BD153" s="109"/>
      <c r="BE153" s="109"/>
      <c r="BF153" s="109"/>
    </row>
    <row r="154" spans="6:58">
      <c r="AZ154" s="109"/>
      <c r="BB154" s="109"/>
      <c r="BC154" s="109"/>
      <c r="BD154" s="109"/>
      <c r="BE154" s="109"/>
      <c r="BF154" s="109"/>
    </row>
    <row r="155" spans="6:58">
      <c r="AZ155" s="109"/>
      <c r="BB155" s="109"/>
      <c r="BC155" s="109"/>
      <c r="BD155" s="109"/>
      <c r="BE155" s="109"/>
      <c r="BF155" s="109"/>
    </row>
    <row r="156" spans="6:58">
      <c r="AZ156" s="109"/>
      <c r="BB156" s="109"/>
      <c r="BC156" s="109"/>
      <c r="BD156" s="109"/>
      <c r="BE156" s="109"/>
      <c r="BF156" s="109"/>
    </row>
    <row r="157" spans="6:58">
      <c r="AZ157" s="109"/>
      <c r="BB157" s="109"/>
      <c r="BC157" s="109"/>
      <c r="BD157" s="109"/>
      <c r="BE157" s="109"/>
      <c r="BF157" s="109"/>
    </row>
    <row r="158" spans="6:58">
      <c r="AZ158" s="109"/>
      <c r="BB158" s="109"/>
      <c r="BC158" s="109"/>
      <c r="BD158" s="109"/>
      <c r="BE158" s="109"/>
      <c r="BF158" s="109"/>
    </row>
    <row r="159" spans="6:58">
      <c r="AZ159" s="109"/>
      <c r="BB159" s="109"/>
      <c r="BC159" s="109"/>
      <c r="BD159" s="109"/>
      <c r="BE159" s="109"/>
      <c r="BF159" s="109"/>
    </row>
    <row r="160" spans="6:58">
      <c r="AZ160" s="109"/>
      <c r="BB160" s="109"/>
      <c r="BC160" s="109"/>
      <c r="BD160" s="109"/>
      <c r="BE160" s="109"/>
      <c r="BF160" s="109"/>
    </row>
    <row r="161" spans="52:58">
      <c r="AZ161" s="109"/>
      <c r="BB161" s="109"/>
      <c r="BC161" s="109"/>
      <c r="BD161" s="109"/>
      <c r="BE161" s="109"/>
      <c r="BF161" s="109"/>
    </row>
    <row r="162" spans="52:58">
      <c r="AZ162" s="109"/>
      <c r="BB162" s="109"/>
      <c r="BC162" s="109"/>
      <c r="BD162" s="109"/>
      <c r="BE162" s="109"/>
      <c r="BF162" s="109"/>
    </row>
    <row r="163" spans="52:58">
      <c r="AZ163" s="109"/>
      <c r="BB163" s="109"/>
      <c r="BC163" s="109"/>
      <c r="BD163" s="109"/>
      <c r="BE163" s="109"/>
      <c r="BF163" s="109"/>
    </row>
    <row r="164" spans="52:58">
      <c r="AZ164" s="109"/>
      <c r="BB164" s="109"/>
      <c r="BC164" s="109"/>
      <c r="BD164" s="109"/>
      <c r="BE164" s="109"/>
      <c r="BF164" s="109"/>
    </row>
    <row r="165" spans="52:58">
      <c r="AZ165" s="109"/>
      <c r="BB165" s="109"/>
      <c r="BC165" s="109"/>
      <c r="BD165" s="109"/>
      <c r="BE165" s="109"/>
      <c r="BF165" s="109"/>
    </row>
    <row r="166" spans="52:58">
      <c r="AZ166" s="109"/>
      <c r="BB166" s="109"/>
      <c r="BC166" s="109"/>
      <c r="BD166" s="109"/>
      <c r="BE166" s="109"/>
      <c r="BF166" s="109"/>
    </row>
    <row r="167" spans="52:58">
      <c r="AZ167" s="109"/>
      <c r="BB167" s="109"/>
      <c r="BC167" s="109"/>
      <c r="BD167" s="109"/>
      <c r="BE167" s="109"/>
      <c r="BF167" s="109"/>
    </row>
    <row r="168" spans="52:58">
      <c r="AZ168" s="109"/>
      <c r="BB168" s="109"/>
      <c r="BC168" s="109"/>
      <c r="BD168" s="109"/>
      <c r="BE168" s="109"/>
      <c r="BF168" s="109"/>
    </row>
    <row r="169" spans="52:58">
      <c r="AZ169" s="109"/>
      <c r="BB169" s="109"/>
      <c r="BC169" s="109"/>
      <c r="BD169" s="109"/>
      <c r="BE169" s="109"/>
      <c r="BF169" s="109"/>
    </row>
    <row r="170" spans="52:58">
      <c r="AZ170" s="109"/>
      <c r="BB170" s="109"/>
      <c r="BC170" s="109"/>
      <c r="BD170" s="109"/>
      <c r="BE170" s="109"/>
      <c r="BF170" s="109"/>
    </row>
    <row r="171" spans="52:58">
      <c r="AZ171" s="109"/>
      <c r="BB171" s="109"/>
      <c r="BC171" s="109"/>
      <c r="BD171" s="109"/>
      <c r="BE171" s="109"/>
      <c r="BF171" s="109"/>
    </row>
    <row r="172" spans="52:58">
      <c r="AZ172" s="109"/>
      <c r="BB172" s="109"/>
      <c r="BC172" s="109"/>
      <c r="BD172" s="109"/>
      <c r="BE172" s="109"/>
      <c r="BF172" s="109"/>
    </row>
    <row r="173" spans="52:58">
      <c r="AZ173" s="109"/>
      <c r="BB173" s="109"/>
      <c r="BC173" s="109"/>
      <c r="BD173" s="109"/>
      <c r="BE173" s="109"/>
      <c r="BF173" s="109"/>
    </row>
    <row r="174" spans="52:58">
      <c r="AZ174" s="109"/>
      <c r="BB174" s="109"/>
      <c r="BC174" s="109"/>
      <c r="BD174" s="109"/>
      <c r="BE174" s="109"/>
      <c r="BF174" s="109"/>
    </row>
    <row r="175" spans="52:58">
      <c r="AZ175" s="109"/>
      <c r="BB175" s="109"/>
      <c r="BC175" s="109"/>
      <c r="BD175" s="109"/>
      <c r="BE175" s="109"/>
      <c r="BF175" s="109"/>
    </row>
    <row r="176" spans="52:58">
      <c r="AZ176" s="109"/>
      <c r="BB176" s="109"/>
      <c r="BC176" s="109"/>
      <c r="BD176" s="109"/>
      <c r="BE176" s="109"/>
      <c r="BF176" s="109"/>
    </row>
    <row r="177" spans="52:58">
      <c r="AZ177" s="109"/>
      <c r="BB177" s="109"/>
      <c r="BC177" s="109"/>
      <c r="BD177" s="109"/>
      <c r="BE177" s="109"/>
      <c r="BF177" s="109"/>
    </row>
    <row r="178" spans="52:58">
      <c r="AZ178" s="109"/>
      <c r="BB178" s="109"/>
      <c r="BC178" s="109"/>
      <c r="BD178" s="109"/>
      <c r="BE178" s="109"/>
      <c r="BF178" s="109"/>
    </row>
    <row r="179" spans="52:58">
      <c r="AZ179" s="109"/>
      <c r="BB179" s="109"/>
      <c r="BC179" s="109"/>
      <c r="BD179" s="109"/>
      <c r="BE179" s="109"/>
      <c r="BF179" s="109"/>
    </row>
    <row r="180" spans="52:58">
      <c r="AZ180" s="109"/>
    </row>
    <row r="181" spans="52:58">
      <c r="AZ181" s="109"/>
    </row>
    <row r="182" spans="52:58">
      <c r="AZ182" s="109"/>
    </row>
    <row r="183" spans="52:58">
      <c r="AZ183" s="109"/>
    </row>
    <row r="184" spans="52:58">
      <c r="AZ184" s="109"/>
    </row>
    <row r="185" spans="52:58">
      <c r="AZ185" s="109"/>
    </row>
    <row r="186" spans="52:58">
      <c r="AZ186" s="109"/>
    </row>
    <row r="187" spans="52:58">
      <c r="AZ187" s="109"/>
    </row>
    <row r="188" spans="52:58">
      <c r="AZ188" s="109"/>
    </row>
    <row r="189" spans="52:58">
      <c r="AZ189" s="109"/>
    </row>
    <row r="190" spans="52:58">
      <c r="AZ190" s="109"/>
    </row>
    <row r="191" spans="52:58">
      <c r="AZ191" s="109"/>
    </row>
    <row r="192" spans="52:58">
      <c r="AZ192" s="109"/>
    </row>
    <row r="193" spans="52:52">
      <c r="AZ193" s="109"/>
    </row>
    <row r="194" spans="52:52">
      <c r="AZ194" s="109"/>
    </row>
    <row r="195" spans="52:52">
      <c r="AZ195" s="109"/>
    </row>
    <row r="196" spans="52:52">
      <c r="AZ196" s="109"/>
    </row>
    <row r="197" spans="52:52">
      <c r="AZ197" s="109"/>
    </row>
    <row r="198" spans="52:52">
      <c r="AZ198" s="109"/>
    </row>
    <row r="199" spans="52:52">
      <c r="AZ199" s="109"/>
    </row>
    <row r="200" spans="52:52">
      <c r="AZ200" s="109"/>
    </row>
    <row r="201" spans="52:52">
      <c r="AZ201" s="109"/>
    </row>
    <row r="202" spans="52:52">
      <c r="AZ202" s="109"/>
    </row>
    <row r="203" spans="52:52">
      <c r="AZ203" s="109"/>
    </row>
    <row r="204" spans="52:52">
      <c r="AZ204" s="109"/>
    </row>
    <row r="205" spans="52:52">
      <c r="AZ205" s="109"/>
    </row>
    <row r="206" spans="52:52">
      <c r="AZ206" s="109"/>
    </row>
    <row r="207" spans="52:52">
      <c r="AZ207" s="109"/>
    </row>
    <row r="208" spans="52:52">
      <c r="AZ208" s="109"/>
    </row>
    <row r="209" spans="52:52">
      <c r="AZ209" s="109"/>
    </row>
    <row r="210" spans="52:52">
      <c r="AZ210" s="109"/>
    </row>
    <row r="211" spans="52:52">
      <c r="AZ211" s="109"/>
    </row>
    <row r="212" spans="52:52">
      <c r="AZ212" s="109"/>
    </row>
    <row r="213" spans="52:52">
      <c r="AZ213" s="109"/>
    </row>
    <row r="214" spans="52:52">
      <c r="AZ214" s="109"/>
    </row>
    <row r="215" spans="52:52">
      <c r="AZ215" s="109"/>
    </row>
    <row r="216" spans="52:52">
      <c r="AZ216" s="109"/>
    </row>
    <row r="217" spans="52:52">
      <c r="AZ217" s="109"/>
    </row>
    <row r="218" spans="52:52">
      <c r="AZ218" s="109"/>
    </row>
    <row r="219" spans="52:52">
      <c r="AZ219" s="109"/>
    </row>
    <row r="220" spans="52:52">
      <c r="AZ220" s="109"/>
    </row>
    <row r="221" spans="52:52">
      <c r="AZ221" s="109"/>
    </row>
    <row r="222" spans="52:52">
      <c r="AZ222" s="109"/>
    </row>
    <row r="223" spans="52:52">
      <c r="AZ223" s="109"/>
    </row>
    <row r="224" spans="52:52">
      <c r="AZ224" s="109"/>
    </row>
    <row r="225" spans="52:52">
      <c r="AZ225" s="109"/>
    </row>
    <row r="226" spans="52:52">
      <c r="AZ226" s="109"/>
    </row>
    <row r="227" spans="52:52">
      <c r="AZ227" s="109"/>
    </row>
    <row r="228" spans="52:52">
      <c r="AZ228" s="109"/>
    </row>
    <row r="229" spans="52:52">
      <c r="AZ229" s="109"/>
    </row>
    <row r="230" spans="52:52">
      <c r="AZ230" s="109"/>
    </row>
    <row r="231" spans="52:52">
      <c r="AZ231" s="109"/>
    </row>
    <row r="232" spans="52:52">
      <c r="AZ232" s="109"/>
    </row>
    <row r="233" spans="52:52">
      <c r="AZ233" s="109"/>
    </row>
    <row r="234" spans="52:52">
      <c r="AZ234" s="109"/>
    </row>
    <row r="235" spans="52:52">
      <c r="AZ235" s="109"/>
    </row>
    <row r="236" spans="52:52">
      <c r="AZ236" s="109"/>
    </row>
    <row r="237" spans="52:52">
      <c r="AZ237" s="109"/>
    </row>
    <row r="238" spans="52:52">
      <c r="AZ238" s="109"/>
    </row>
    <row r="239" spans="52:52">
      <c r="AZ239" s="109"/>
    </row>
    <row r="240" spans="52:52">
      <c r="AZ240" s="109"/>
    </row>
    <row r="241" spans="52:52">
      <c r="AZ241" s="109"/>
    </row>
    <row r="242" spans="52:52">
      <c r="AZ242" s="109"/>
    </row>
    <row r="243" spans="52:52">
      <c r="AZ243" s="109"/>
    </row>
    <row r="244" spans="52:52">
      <c r="AZ244" s="109"/>
    </row>
    <row r="245" spans="52:52">
      <c r="AZ245" s="109"/>
    </row>
    <row r="246" spans="52:52">
      <c r="AZ246" s="109"/>
    </row>
    <row r="247" spans="52:52">
      <c r="AZ247" s="109"/>
    </row>
    <row r="248" spans="52:52">
      <c r="AZ248" s="109"/>
    </row>
    <row r="249" spans="52:52">
      <c r="AZ249" s="109"/>
    </row>
    <row r="250" spans="52:52">
      <c r="AZ250" s="109"/>
    </row>
    <row r="251" spans="52:52">
      <c r="AZ251" s="109"/>
    </row>
    <row r="252" spans="52:52">
      <c r="AZ252" s="109"/>
    </row>
    <row r="253" spans="52:52">
      <c r="AZ253" s="109"/>
    </row>
    <row r="254" spans="52:52">
      <c r="AZ254" s="109"/>
    </row>
    <row r="255" spans="52:52">
      <c r="AZ255" s="109"/>
    </row>
    <row r="256" spans="52:52">
      <c r="AZ256" s="109"/>
    </row>
    <row r="257" spans="52:52">
      <c r="AZ257" s="109"/>
    </row>
    <row r="258" spans="52:52">
      <c r="AZ258" s="109"/>
    </row>
    <row r="259" spans="52:52">
      <c r="AZ259" s="109"/>
    </row>
    <row r="260" spans="52:52">
      <c r="AZ260" s="109"/>
    </row>
    <row r="261" spans="52:52">
      <c r="AZ261" s="109"/>
    </row>
    <row r="262" spans="52:52">
      <c r="AZ262" s="109"/>
    </row>
    <row r="263" spans="52:52">
      <c r="AZ263" s="109"/>
    </row>
    <row r="264" spans="52:52">
      <c r="AZ264" s="109"/>
    </row>
    <row r="265" spans="52:52">
      <c r="AZ265" s="109"/>
    </row>
    <row r="266" spans="52:52">
      <c r="AZ266" s="109"/>
    </row>
    <row r="267" spans="52:52">
      <c r="AZ267" s="109"/>
    </row>
    <row r="268" spans="52:52">
      <c r="AZ268" s="109"/>
    </row>
    <row r="269" spans="52:52">
      <c r="AZ269" s="109"/>
    </row>
    <row r="270" spans="52:52">
      <c r="AZ270" s="109"/>
    </row>
    <row r="271" spans="52:52">
      <c r="AZ271" s="109"/>
    </row>
    <row r="272" spans="52:52">
      <c r="AZ272" s="109"/>
    </row>
    <row r="273" spans="52:52">
      <c r="AZ273" s="109"/>
    </row>
    <row r="274" spans="52:52">
      <c r="AZ274" s="109"/>
    </row>
    <row r="275" spans="52:52">
      <c r="AZ275" s="109"/>
    </row>
    <row r="276" spans="52:52">
      <c r="AZ276" s="109"/>
    </row>
    <row r="277" spans="52:52">
      <c r="AZ277" s="109"/>
    </row>
    <row r="278" spans="52:52">
      <c r="AZ278" s="109"/>
    </row>
    <row r="279" spans="52:52">
      <c r="AZ279" s="109"/>
    </row>
    <row r="280" spans="52:52">
      <c r="AZ280" s="109"/>
    </row>
    <row r="281" spans="52:52">
      <c r="AZ281" s="109"/>
    </row>
    <row r="282" spans="52:52">
      <c r="AZ282" s="109"/>
    </row>
    <row r="283" spans="52:52">
      <c r="AZ283" s="109"/>
    </row>
    <row r="284" spans="52:52">
      <c r="AZ284" s="109"/>
    </row>
    <row r="285" spans="52:52">
      <c r="AZ285" s="109"/>
    </row>
    <row r="286" spans="52:52">
      <c r="AZ286" s="109"/>
    </row>
    <row r="287" spans="52:52">
      <c r="AZ287" s="109"/>
    </row>
    <row r="288" spans="52:52">
      <c r="AZ288" s="109"/>
    </row>
    <row r="289" spans="52:52">
      <c r="AZ289" s="109"/>
    </row>
    <row r="290" spans="52:52">
      <c r="AZ290" s="109"/>
    </row>
    <row r="291" spans="52:52">
      <c r="AZ291" s="109"/>
    </row>
    <row r="292" spans="52:52">
      <c r="AZ292" s="109"/>
    </row>
    <row r="293" spans="52:52">
      <c r="AZ293" s="109"/>
    </row>
    <row r="294" spans="52:52">
      <c r="AZ294" s="109"/>
    </row>
    <row r="295" spans="52:52">
      <c r="AZ295" s="109"/>
    </row>
    <row r="296" spans="52:52">
      <c r="AZ296" s="109"/>
    </row>
    <row r="297" spans="52:52">
      <c r="AZ297" s="109"/>
    </row>
    <row r="298" spans="52:52">
      <c r="AZ298" s="109"/>
    </row>
    <row r="299" spans="52:52">
      <c r="AZ299" s="109"/>
    </row>
    <row r="300" spans="52:52">
      <c r="AZ300" s="109"/>
    </row>
    <row r="301" spans="52:52">
      <c r="AZ301" s="109"/>
    </row>
    <row r="302" spans="52:52">
      <c r="AZ302" s="109"/>
    </row>
    <row r="303" spans="52:52">
      <c r="AZ303" s="109"/>
    </row>
    <row r="304" spans="52:52">
      <c r="AZ304" s="109"/>
    </row>
    <row r="305" spans="52:52">
      <c r="AZ305" s="109"/>
    </row>
    <row r="306" spans="52:52">
      <c r="AZ306" s="109"/>
    </row>
    <row r="307" spans="52:52">
      <c r="AZ307" s="109"/>
    </row>
    <row r="308" spans="52:52">
      <c r="AZ308" s="109"/>
    </row>
    <row r="309" spans="52:52">
      <c r="AZ309" s="109"/>
    </row>
    <row r="310" spans="52:52">
      <c r="AZ310" s="109"/>
    </row>
    <row r="311" spans="52:52">
      <c r="AZ311" s="109"/>
    </row>
    <row r="312" spans="52:52">
      <c r="AZ312" s="109"/>
    </row>
    <row r="313" spans="52:52">
      <c r="AZ313" s="109"/>
    </row>
    <row r="314" spans="52:52">
      <c r="AZ314" s="109"/>
    </row>
    <row r="315" spans="52:52">
      <c r="AZ315" s="109"/>
    </row>
    <row r="316" spans="52:52">
      <c r="AZ316" s="109"/>
    </row>
    <row r="317" spans="52:52">
      <c r="AZ317" s="109"/>
    </row>
    <row r="318" spans="52:52">
      <c r="AZ318" s="109"/>
    </row>
    <row r="319" spans="52:52">
      <c r="AZ319" s="109"/>
    </row>
    <row r="320" spans="52:52">
      <c r="AZ320" s="109"/>
    </row>
    <row r="321" spans="52:52">
      <c r="AZ321" s="109"/>
    </row>
    <row r="322" spans="52:52">
      <c r="AZ322" s="109"/>
    </row>
    <row r="323" spans="52:52">
      <c r="AZ323" s="109"/>
    </row>
    <row r="324" spans="52:52">
      <c r="AZ324" s="109"/>
    </row>
    <row r="325" spans="52:52">
      <c r="AZ325" s="109"/>
    </row>
    <row r="326" spans="52:52">
      <c r="AZ326" s="109"/>
    </row>
    <row r="327" spans="52:52">
      <c r="AZ327" s="109"/>
    </row>
    <row r="328" spans="52:52">
      <c r="AZ328" s="109"/>
    </row>
    <row r="329" spans="52:52">
      <c r="AZ329" s="109"/>
    </row>
    <row r="330" spans="52:52">
      <c r="AZ330" s="109"/>
    </row>
    <row r="331" spans="52:52">
      <c r="AZ331" s="109"/>
    </row>
    <row r="332" spans="52:52">
      <c r="AZ332" s="109"/>
    </row>
    <row r="333" spans="52:52">
      <c r="AZ333" s="109"/>
    </row>
    <row r="334" spans="52:52">
      <c r="AZ334" s="109"/>
    </row>
    <row r="335" spans="52:52">
      <c r="AZ335" s="109"/>
    </row>
    <row r="336" spans="52:52">
      <c r="AZ336" s="109"/>
    </row>
    <row r="337" spans="52:52">
      <c r="AZ337" s="109"/>
    </row>
    <row r="338" spans="52:52">
      <c r="AZ338" s="109"/>
    </row>
    <row r="339" spans="52:52">
      <c r="AZ339" s="109"/>
    </row>
    <row r="340" spans="52:52">
      <c r="AZ340" s="109"/>
    </row>
    <row r="341" spans="52:52">
      <c r="AZ341" s="109"/>
    </row>
    <row r="342" spans="52:52">
      <c r="AZ342" s="109"/>
    </row>
    <row r="343" spans="52:52">
      <c r="AZ343" s="109"/>
    </row>
    <row r="344" spans="52:52">
      <c r="AZ344" s="109"/>
    </row>
    <row r="345" spans="52:52">
      <c r="AZ345" s="109"/>
    </row>
    <row r="346" spans="52:52">
      <c r="AZ346" s="109"/>
    </row>
    <row r="347" spans="52:52">
      <c r="AZ347" s="109"/>
    </row>
    <row r="348" spans="52:52">
      <c r="AZ348" s="109"/>
    </row>
    <row r="349" spans="52:52">
      <c r="AZ349" s="109"/>
    </row>
    <row r="350" spans="52:52">
      <c r="AZ350" s="109"/>
    </row>
    <row r="351" spans="52:52">
      <c r="AZ351" s="109"/>
    </row>
    <row r="352" spans="52:52">
      <c r="AZ352" s="109"/>
    </row>
    <row r="353" spans="52:52">
      <c r="AZ353" s="109"/>
    </row>
    <row r="354" spans="52:52">
      <c r="AZ354" s="109"/>
    </row>
    <row r="355" spans="52:52">
      <c r="AZ355" s="109"/>
    </row>
    <row r="356" spans="52:52">
      <c r="AZ356" s="109"/>
    </row>
    <row r="357" spans="52:52">
      <c r="AZ357" s="109"/>
    </row>
    <row r="358" spans="52:52">
      <c r="AZ358" s="109"/>
    </row>
    <row r="359" spans="52:52">
      <c r="AZ359" s="109"/>
    </row>
    <row r="360" spans="52:52">
      <c r="AZ360" s="109"/>
    </row>
    <row r="361" spans="52:52">
      <c r="AZ361" s="109"/>
    </row>
    <row r="362" spans="52:52">
      <c r="AZ362" s="109"/>
    </row>
    <row r="363" spans="52:52">
      <c r="AZ363" s="109"/>
    </row>
    <row r="364" spans="52:52">
      <c r="AZ364" s="109"/>
    </row>
    <row r="365" spans="52:52">
      <c r="AZ365" s="109"/>
    </row>
    <row r="366" spans="52:52">
      <c r="AZ366" s="109"/>
    </row>
    <row r="367" spans="52:52">
      <c r="AZ367" s="109"/>
    </row>
    <row r="368" spans="52:52">
      <c r="AZ368" s="109"/>
    </row>
    <row r="369" spans="52:52">
      <c r="AZ369" s="109"/>
    </row>
    <row r="370" spans="52:52">
      <c r="AZ370" s="109"/>
    </row>
    <row r="371" spans="52:52">
      <c r="AZ371" s="109"/>
    </row>
    <row r="372" spans="52:52">
      <c r="AZ372" s="109"/>
    </row>
    <row r="373" spans="52:52">
      <c r="AZ373" s="109"/>
    </row>
    <row r="374" spans="52:52">
      <c r="AZ374" s="109"/>
    </row>
    <row r="375" spans="52:52">
      <c r="AZ375" s="109"/>
    </row>
    <row r="376" spans="52:52">
      <c r="AZ376" s="109"/>
    </row>
    <row r="377" spans="52:52">
      <c r="AZ377" s="109"/>
    </row>
    <row r="378" spans="52:52">
      <c r="AZ378" s="109"/>
    </row>
    <row r="379" spans="52:52">
      <c r="AZ379" s="109"/>
    </row>
    <row r="380" spans="52:52">
      <c r="AZ380" s="109"/>
    </row>
    <row r="381" spans="52:52">
      <c r="AZ381" s="109"/>
    </row>
    <row r="382" spans="52:52">
      <c r="AZ382" s="109"/>
    </row>
    <row r="383" spans="52:52">
      <c r="AZ383" s="109"/>
    </row>
    <row r="384" spans="52:52">
      <c r="AZ384" s="109"/>
    </row>
    <row r="385" spans="52:52">
      <c r="AZ385" s="109"/>
    </row>
    <row r="386" spans="52:52">
      <c r="AZ386" s="109"/>
    </row>
    <row r="387" spans="52:52">
      <c r="AZ387" s="109"/>
    </row>
    <row r="388" spans="52:52">
      <c r="AZ388" s="109"/>
    </row>
    <row r="389" spans="52:52">
      <c r="AZ389" s="109"/>
    </row>
    <row r="390" spans="52:52">
      <c r="AZ390" s="109"/>
    </row>
    <row r="391" spans="52:52">
      <c r="AZ391" s="109"/>
    </row>
    <row r="392" spans="52:52">
      <c r="AZ392" s="109"/>
    </row>
    <row r="393" spans="52:52">
      <c r="AZ393" s="109"/>
    </row>
    <row r="394" spans="52:52">
      <c r="AZ394" s="109"/>
    </row>
    <row r="395" spans="52:52">
      <c r="AZ395" s="109"/>
    </row>
    <row r="396" spans="52:52">
      <c r="AZ396" s="109"/>
    </row>
    <row r="397" spans="52:52">
      <c r="AZ397" s="109"/>
    </row>
    <row r="398" spans="52:52">
      <c r="AZ398" s="109"/>
    </row>
    <row r="399" spans="52:52">
      <c r="AZ399" s="109"/>
    </row>
    <row r="400" spans="52:52">
      <c r="AZ400" s="109"/>
    </row>
    <row r="401" spans="52:52">
      <c r="AZ401" s="109"/>
    </row>
    <row r="402" spans="52:52">
      <c r="AZ402" s="109"/>
    </row>
    <row r="403" spans="52:52">
      <c r="AZ403" s="109"/>
    </row>
    <row r="404" spans="52:52">
      <c r="AZ404" s="109"/>
    </row>
    <row r="405" spans="52:52">
      <c r="AZ405" s="109"/>
    </row>
    <row r="406" spans="52:52">
      <c r="AZ406" s="109"/>
    </row>
    <row r="407" spans="52:52">
      <c r="AZ407" s="109"/>
    </row>
    <row r="408" spans="52:52">
      <c r="AZ408" s="109"/>
    </row>
    <row r="409" spans="52:52">
      <c r="AZ409" s="109"/>
    </row>
    <row r="410" spans="52:52">
      <c r="AZ410" s="109"/>
    </row>
    <row r="411" spans="52:52">
      <c r="AZ411" s="109"/>
    </row>
    <row r="412" spans="52:52">
      <c r="AZ412" s="109"/>
    </row>
    <row r="413" spans="52:52">
      <c r="AZ413" s="109"/>
    </row>
    <row r="414" spans="52:52">
      <c r="AZ414" s="109"/>
    </row>
    <row r="415" spans="52:52">
      <c r="AZ415" s="109"/>
    </row>
    <row r="416" spans="52:52">
      <c r="AZ416" s="109"/>
    </row>
    <row r="417" spans="52:52">
      <c r="AZ417" s="109"/>
    </row>
    <row r="418" spans="52:52">
      <c r="AZ418" s="109"/>
    </row>
    <row r="419" spans="52:52">
      <c r="AZ419" s="109"/>
    </row>
    <row r="420" spans="52:52">
      <c r="AZ420" s="109"/>
    </row>
    <row r="421" spans="52:52">
      <c r="AZ421" s="109"/>
    </row>
    <row r="422" spans="52:52">
      <c r="AZ422" s="109"/>
    </row>
    <row r="423" spans="52:52">
      <c r="AZ423" s="109"/>
    </row>
    <row r="424" spans="52:52">
      <c r="AZ424" s="109"/>
    </row>
    <row r="425" spans="52:52">
      <c r="AZ425" s="109"/>
    </row>
    <row r="426" spans="52:52">
      <c r="AZ426" s="109"/>
    </row>
    <row r="427" spans="52:52">
      <c r="AZ427" s="109"/>
    </row>
    <row r="428" spans="52:52">
      <c r="AZ428" s="109"/>
    </row>
  </sheetData>
  <mergeCells count="21">
    <mergeCell ref="A1:B1"/>
    <mergeCell ref="A2:B2"/>
    <mergeCell ref="A3:B3"/>
    <mergeCell ref="A4:B4"/>
    <mergeCell ref="AS1:BQ1"/>
    <mergeCell ref="P7:P8"/>
    <mergeCell ref="N7:N8"/>
    <mergeCell ref="O7:O8"/>
    <mergeCell ref="Q7:Q8"/>
    <mergeCell ref="AZ7:BG7"/>
    <mergeCell ref="AT7:AY7"/>
    <mergeCell ref="A7:B7"/>
    <mergeCell ref="A8:B8"/>
    <mergeCell ref="H7:H8"/>
    <mergeCell ref="I7:I8"/>
    <mergeCell ref="M7:M8"/>
    <mergeCell ref="C7:F7"/>
    <mergeCell ref="K7:K8"/>
    <mergeCell ref="L7:L8"/>
    <mergeCell ref="G7:G8"/>
    <mergeCell ref="J7:J8"/>
  </mergeCells>
  <phoneticPr fontId="0" type="noConversion"/>
  <conditionalFormatting sqref="L1">
    <cfRule type="cellIs" dxfId="3" priority="4" stopIfTrue="1" operator="lessThan">
      <formula>0</formula>
    </cfRule>
  </conditionalFormatting>
  <conditionalFormatting sqref="L11:L26 L28:L69 L71:L124 L128:L134">
    <cfRule type="cellIs" dxfId="2" priority="5" stopIfTrue="1" operator="lessThan">
      <formula>0</formula>
    </cfRule>
  </conditionalFormatting>
  <conditionalFormatting sqref="M125:M127">
    <cfRule type="cellIs" dxfId="1" priority="2" stopIfTrue="1" operator="lessThan">
      <formula>0</formula>
    </cfRule>
  </conditionalFormatting>
  <conditionalFormatting sqref="AB14">
    <cfRule type="cellIs" dxfId="0" priority="1" stopIfTrue="1" operator="lessThan">
      <formula>0</formula>
    </cfRule>
  </conditionalFormatting>
  <printOptions horizontalCentered="1"/>
  <pageMargins left="0" right="0" top="0" bottom="0" header="0" footer="0"/>
  <pageSetup scale="65" fitToHeight="10" orientation="portrait" r:id="rId1"/>
  <headerFooter alignWithMargins="0"/>
  <rowBreaks count="2" manualBreakCount="2">
    <brk id="58" max="20" man="1"/>
    <brk id="134" max="12" man="1"/>
  </rowBreaks>
  <colBreaks count="1" manualBreakCount="1">
    <brk id="17" max="119" man="1"/>
  </colBreaks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sheetPr codeName="Hoja33">
    <tabColor rgb="FF08C408"/>
  </sheetPr>
  <dimension ref="A1:CA358"/>
  <sheetViews>
    <sheetView zoomScaleNormal="100" workbookViewId="0">
      <pane xSplit="2" ySplit="11" topLeftCell="C12" activePane="bottomRight" state="frozen"/>
      <selection pane="topRight" activeCell="C1" sqref="C1"/>
      <selection pane="bottomLeft" activeCell="A12" sqref="A12"/>
      <selection pane="bottomRight" activeCell="B102" sqref="B102"/>
    </sheetView>
  </sheetViews>
  <sheetFormatPr baseColWidth="10" defaultColWidth="8.88671875" defaultRowHeight="13.2"/>
  <cols>
    <col min="1" max="1" width="8.44140625" customWidth="1"/>
    <col min="2" max="2" width="35.5546875" customWidth="1"/>
    <col min="3" max="3" width="15.109375" customWidth="1"/>
    <col min="4" max="4" width="16.109375" customWidth="1"/>
    <col min="5" max="5" width="19" customWidth="1"/>
    <col min="6" max="12" width="19.88671875" customWidth="1"/>
    <col min="13" max="14" width="16.33203125" customWidth="1"/>
    <col min="15" max="15" width="18.109375" customWidth="1"/>
    <col min="16" max="17" width="16.6640625" style="13" customWidth="1"/>
    <col min="18" max="18" width="13.5546875" customWidth="1"/>
    <col min="19" max="19" width="14.33203125" customWidth="1"/>
    <col min="20" max="20" width="16.109375" customWidth="1"/>
    <col min="21" max="21" width="13.5546875" customWidth="1"/>
    <col min="22" max="22" width="13.44140625" customWidth="1"/>
    <col min="23" max="32" width="14.88671875" customWidth="1"/>
    <col min="33" max="42" width="15.33203125" customWidth="1"/>
    <col min="43" max="43" width="16.5546875" customWidth="1"/>
    <col min="44" max="44" width="13.88671875" hidden="1" customWidth="1"/>
    <col min="45" max="48" width="11.44140625" hidden="1" customWidth="1"/>
    <col min="49" max="49" width="15.33203125" hidden="1" customWidth="1"/>
    <col min="50" max="50" width="15.88671875" customWidth="1"/>
    <col min="51" max="51" width="12.6640625" style="2" customWidth="1"/>
    <col min="52" max="56" width="12.6640625" customWidth="1"/>
    <col min="57" max="57" width="14.6640625" customWidth="1"/>
    <col min="58" max="256" width="11.44140625" customWidth="1"/>
  </cols>
  <sheetData>
    <row r="1" spans="1:57">
      <c r="A1" s="18" t="s">
        <v>848</v>
      </c>
      <c r="B1" s="17"/>
      <c r="C1" s="19"/>
      <c r="R1" s="1" t="s">
        <v>1034</v>
      </c>
    </row>
    <row r="2" spans="1:57">
      <c r="A2" s="16" t="str">
        <f>+'OSN PD'!A2</f>
        <v>PRESUPUESTO ORDINARIO 2024</v>
      </c>
      <c r="B2" s="17"/>
      <c r="C2" s="31"/>
      <c r="D2" s="2"/>
      <c r="E2" s="2"/>
      <c r="R2" s="1" t="s">
        <v>1035</v>
      </c>
    </row>
    <row r="3" spans="1:57">
      <c r="A3" s="18" t="s">
        <v>850</v>
      </c>
      <c r="B3" s="17"/>
      <c r="C3" s="31"/>
      <c r="D3" s="2"/>
      <c r="E3" s="2"/>
      <c r="R3" s="227"/>
    </row>
    <row r="4" spans="1:57">
      <c r="A4" s="18" t="s">
        <v>1352</v>
      </c>
      <c r="B4" s="17"/>
      <c r="C4" s="31"/>
      <c r="D4" s="2"/>
    </row>
    <row r="5" spans="1:57" ht="18" customHeight="1">
      <c r="A5" s="18"/>
      <c r="B5" s="17"/>
      <c r="C5" s="31"/>
      <c r="D5" s="2"/>
      <c r="E5" s="2"/>
      <c r="F5" s="215"/>
      <c r="H5" s="2"/>
    </row>
    <row r="6" spans="1:57">
      <c r="B6" s="19"/>
      <c r="C6" s="109"/>
      <c r="D6" s="2"/>
    </row>
    <row r="7" spans="1:57" s="1" customFormat="1" ht="26.25" customHeight="1">
      <c r="A7" s="868"/>
      <c r="B7" s="868"/>
      <c r="C7" s="870" t="str">
        <f>+'OSN PD'!C7:F7</f>
        <v>P  R  E  S  U  P  U  E  S  T  O     2  0 2 4</v>
      </c>
      <c r="D7" s="870"/>
      <c r="E7" s="870"/>
      <c r="F7" s="870"/>
      <c r="G7" s="847" t="s">
        <v>1351</v>
      </c>
      <c r="H7" s="853" t="str">
        <f>+'OSN PD'!H7:H8</f>
        <v>OCTUBRE</v>
      </c>
      <c r="I7" s="853" t="str">
        <f>+'OSN PD'!I7:I8</f>
        <v>NOVIEMBRE</v>
      </c>
      <c r="J7" s="853" t="str">
        <f>+'OSN PD'!J7:J8</f>
        <v>DICIEMBRE</v>
      </c>
      <c r="K7" s="847" t="s">
        <v>858</v>
      </c>
      <c r="L7" s="847" t="s">
        <v>859</v>
      </c>
      <c r="M7" s="845" t="s">
        <v>860</v>
      </c>
      <c r="N7" s="860" t="s">
        <v>861</v>
      </c>
      <c r="O7" s="862" t="s">
        <v>862</v>
      </c>
      <c r="P7" s="903" t="s">
        <v>863</v>
      </c>
      <c r="Q7" s="864" t="s">
        <v>864</v>
      </c>
      <c r="R7" s="857" t="s">
        <v>865</v>
      </c>
      <c r="S7" s="858"/>
      <c r="T7" s="858"/>
      <c r="U7" s="858"/>
      <c r="V7" s="858"/>
      <c r="W7" s="858"/>
      <c r="X7" s="858"/>
      <c r="Y7" s="858"/>
      <c r="Z7" s="858"/>
      <c r="AA7" s="858"/>
      <c r="AB7" s="858"/>
      <c r="AC7" s="858"/>
      <c r="AD7" s="858"/>
      <c r="AE7" s="858"/>
      <c r="AF7" s="858"/>
      <c r="AG7" s="858"/>
      <c r="AH7" s="858"/>
      <c r="AI7" s="858"/>
      <c r="AJ7" s="858"/>
      <c r="AK7" s="858"/>
      <c r="AL7" s="858"/>
      <c r="AM7" s="858"/>
      <c r="AN7" s="858"/>
      <c r="AO7" s="858"/>
      <c r="AP7" s="858"/>
      <c r="AQ7" s="859"/>
      <c r="AR7" s="856" t="s">
        <v>1038</v>
      </c>
      <c r="AS7" s="856"/>
      <c r="AT7" s="856"/>
      <c r="AU7" s="856"/>
      <c r="AV7" s="856"/>
      <c r="AW7" s="856"/>
      <c r="AX7" s="855" t="s">
        <v>1039</v>
      </c>
      <c r="AY7" s="855"/>
      <c r="AZ7" s="855"/>
      <c r="BA7" s="855"/>
      <c r="BB7" s="855"/>
      <c r="BC7" s="855"/>
      <c r="BD7" s="855"/>
      <c r="BE7" s="855"/>
    </row>
    <row r="8" spans="1:57" s="1" customFormat="1" ht="53.25" customHeight="1">
      <c r="A8" s="869" t="s">
        <v>868</v>
      </c>
      <c r="B8" s="869"/>
      <c r="C8" s="40" t="s">
        <v>869</v>
      </c>
      <c r="D8" s="173" t="s">
        <v>1265</v>
      </c>
      <c r="E8" s="41" t="s">
        <v>1041</v>
      </c>
      <c r="F8" s="40" t="s">
        <v>872</v>
      </c>
      <c r="G8" s="848"/>
      <c r="H8" s="854"/>
      <c r="I8" s="854"/>
      <c r="J8" s="854"/>
      <c r="K8" s="848"/>
      <c r="L8" s="848"/>
      <c r="M8" s="846"/>
      <c r="N8" s="861"/>
      <c r="O8" s="902"/>
      <c r="P8" s="904"/>
      <c r="Q8" s="905"/>
      <c r="R8" s="69" t="s">
        <v>1072</v>
      </c>
      <c r="S8" s="69" t="s">
        <v>1042</v>
      </c>
      <c r="T8" s="69" t="s">
        <v>1073</v>
      </c>
      <c r="U8" s="69" t="s">
        <v>1074</v>
      </c>
      <c r="V8" s="69" t="s">
        <v>1075</v>
      </c>
      <c r="W8" s="69" t="s">
        <v>1076</v>
      </c>
      <c r="X8" s="69" t="s">
        <v>1045</v>
      </c>
      <c r="Y8" s="69" t="s">
        <v>880</v>
      </c>
      <c r="Z8" s="69" t="s">
        <v>881</v>
      </c>
      <c r="AA8" s="69" t="s">
        <v>1047</v>
      </c>
      <c r="AB8" s="69" t="s">
        <v>885</v>
      </c>
      <c r="AC8" s="69" t="s">
        <v>886</v>
      </c>
      <c r="AD8" s="69" t="s">
        <v>887</v>
      </c>
      <c r="AE8" s="69" t="s">
        <v>888</v>
      </c>
      <c r="AF8" s="69" t="s">
        <v>889</v>
      </c>
      <c r="AG8" s="69" t="s">
        <v>890</v>
      </c>
      <c r="AH8" s="69" t="s">
        <v>891</v>
      </c>
      <c r="AI8" s="69" t="s">
        <v>892</v>
      </c>
      <c r="AJ8" s="69" t="s">
        <v>893</v>
      </c>
      <c r="AK8" s="69" t="s">
        <v>894</v>
      </c>
      <c r="AL8" s="69" t="s">
        <v>895</v>
      </c>
      <c r="AM8" s="69" t="s">
        <v>896</v>
      </c>
      <c r="AN8" s="69" t="s">
        <v>897</v>
      </c>
      <c r="AO8" s="69" t="s">
        <v>898</v>
      </c>
      <c r="AP8" s="69" t="s">
        <v>1048</v>
      </c>
      <c r="AQ8" s="69" t="s">
        <v>900</v>
      </c>
      <c r="AR8" s="70" t="s">
        <v>1077</v>
      </c>
      <c r="AS8" s="70" t="s">
        <v>1050</v>
      </c>
      <c r="AT8" s="70" t="s">
        <v>1051</v>
      </c>
      <c r="AU8" s="70" t="s">
        <v>1052</v>
      </c>
      <c r="AV8" s="70" t="s">
        <v>1053</v>
      </c>
      <c r="AW8" s="70" t="s">
        <v>1054</v>
      </c>
      <c r="AX8" s="62" t="s">
        <v>1055</v>
      </c>
      <c r="AY8" s="71" t="s">
        <v>1056</v>
      </c>
      <c r="AZ8" s="62" t="s">
        <v>1079</v>
      </c>
      <c r="BA8" s="62" t="s">
        <v>1058</v>
      </c>
      <c r="BB8" s="62" t="s">
        <v>1059</v>
      </c>
      <c r="BC8" s="62" t="s">
        <v>1060</v>
      </c>
      <c r="BD8" s="62" t="s">
        <v>1061</v>
      </c>
      <c r="BE8" s="62" t="s">
        <v>1040</v>
      </c>
    </row>
    <row r="9" spans="1:57" s="1" customFormat="1" ht="12.75" customHeight="1">
      <c r="A9" s="37"/>
      <c r="B9" s="37"/>
      <c r="C9" s="42"/>
      <c r="D9" s="42"/>
      <c r="E9" s="42"/>
      <c r="F9" s="42"/>
      <c r="G9" s="46"/>
      <c r="H9" s="46"/>
      <c r="I9" s="46"/>
      <c r="J9" s="46"/>
      <c r="K9" s="46"/>
      <c r="L9" s="46"/>
      <c r="M9" s="50"/>
      <c r="N9" s="50"/>
      <c r="O9" s="50"/>
      <c r="P9" s="38"/>
      <c r="Q9" s="38"/>
      <c r="R9" s="54"/>
      <c r="S9" s="54"/>
      <c r="T9" s="54"/>
      <c r="U9" s="54"/>
      <c r="V9" s="54"/>
      <c r="W9" s="54"/>
      <c r="X9" s="54"/>
      <c r="Y9" s="54"/>
      <c r="Z9" s="54"/>
      <c r="AA9" s="54"/>
      <c r="AB9" s="54"/>
      <c r="AC9" s="54"/>
      <c r="AD9" s="54"/>
      <c r="AE9" s="54"/>
      <c r="AF9" s="54"/>
      <c r="AG9" s="54"/>
      <c r="AH9" s="54"/>
      <c r="AI9" s="54"/>
      <c r="AJ9" s="54"/>
      <c r="AK9" s="54"/>
      <c r="AL9" s="54"/>
      <c r="AM9" s="54"/>
      <c r="AN9" s="54"/>
      <c r="AO9" s="54"/>
      <c r="AP9" s="54"/>
      <c r="AQ9" s="54"/>
      <c r="AR9" s="58"/>
      <c r="AS9" s="58"/>
      <c r="AT9" s="58"/>
      <c r="AU9" s="58"/>
      <c r="AV9" s="58"/>
      <c r="AW9" s="58"/>
      <c r="AX9" s="63"/>
      <c r="AY9" s="64"/>
      <c r="AZ9" s="63"/>
      <c r="BA9" s="63"/>
      <c r="BB9" s="63"/>
      <c r="BC9" s="63"/>
      <c r="BD9" s="63"/>
      <c r="BE9" s="63"/>
    </row>
    <row r="10" spans="1:57">
      <c r="A10" s="20">
        <v>0</v>
      </c>
      <c r="B10" s="21" t="s">
        <v>915</v>
      </c>
      <c r="C10" s="43">
        <f>SUM(C12:C26)</f>
        <v>403607580</v>
      </c>
      <c r="D10" s="43">
        <f t="shared" ref="D10:BE10" si="0">SUM(D12:D26)</f>
        <v>0</v>
      </c>
      <c r="E10" s="43">
        <f t="shared" si="0"/>
        <v>-20957594.899999999</v>
      </c>
      <c r="F10" s="43">
        <f t="shared" si="0"/>
        <v>382649985.10000002</v>
      </c>
      <c r="G10" s="43">
        <f t="shared" si="0"/>
        <v>261875032.60999998</v>
      </c>
      <c r="H10" s="43">
        <f t="shared" si="0"/>
        <v>27468811.150000002</v>
      </c>
      <c r="I10" s="43">
        <f t="shared" si="0"/>
        <v>26564339.5</v>
      </c>
      <c r="J10" s="43">
        <f t="shared" si="0"/>
        <v>48003508.679999992</v>
      </c>
      <c r="K10" s="43">
        <f t="shared" si="0"/>
        <v>102036659.33</v>
      </c>
      <c r="L10" s="43">
        <f t="shared" si="0"/>
        <v>363911691.94</v>
      </c>
      <c r="M10" s="43">
        <f t="shared" si="0"/>
        <v>0</v>
      </c>
      <c r="N10" s="43">
        <f t="shared" si="0"/>
        <v>0</v>
      </c>
      <c r="O10" s="43">
        <f>SUM(O12:O26)</f>
        <v>18738293.159999982</v>
      </c>
      <c r="P10" s="43">
        <f t="shared" si="0"/>
        <v>382649985.10000002</v>
      </c>
      <c r="Q10" s="43">
        <f t="shared" si="0"/>
        <v>18738293.159999989</v>
      </c>
      <c r="R10" s="43">
        <f t="shared" si="0"/>
        <v>2161220</v>
      </c>
      <c r="S10" s="43">
        <f t="shared" si="0"/>
        <v>0</v>
      </c>
      <c r="T10" s="43">
        <f t="shared" si="0"/>
        <v>0</v>
      </c>
      <c r="U10" s="43">
        <f t="shared" si="0"/>
        <v>0</v>
      </c>
      <c r="V10" s="43">
        <f t="shared" si="0"/>
        <v>-10000000</v>
      </c>
      <c r="W10" s="43">
        <f t="shared" si="0"/>
        <v>-13118814.9</v>
      </c>
      <c r="X10" s="43">
        <f t="shared" si="0"/>
        <v>0</v>
      </c>
      <c r="Y10" s="43">
        <f t="shared" si="0"/>
        <v>0</v>
      </c>
      <c r="Z10" s="43">
        <f t="shared" si="0"/>
        <v>0</v>
      </c>
      <c r="AA10" s="43">
        <f t="shared" si="0"/>
        <v>0</v>
      </c>
      <c r="AB10" s="43">
        <f t="shared" si="0"/>
        <v>0</v>
      </c>
      <c r="AC10" s="43">
        <f t="shared" si="0"/>
        <v>0</v>
      </c>
      <c r="AD10" s="43">
        <f t="shared" si="0"/>
        <v>0</v>
      </c>
      <c r="AE10" s="43">
        <f t="shared" si="0"/>
        <v>0</v>
      </c>
      <c r="AF10" s="43">
        <f t="shared" si="0"/>
        <v>0</v>
      </c>
      <c r="AG10" s="43">
        <f t="shared" si="0"/>
        <v>0</v>
      </c>
      <c r="AH10" s="43">
        <f t="shared" si="0"/>
        <v>0</v>
      </c>
      <c r="AI10" s="43">
        <f t="shared" si="0"/>
        <v>0</v>
      </c>
      <c r="AJ10" s="43">
        <f t="shared" si="0"/>
        <v>0</v>
      </c>
      <c r="AK10" s="43">
        <f t="shared" si="0"/>
        <v>0</v>
      </c>
      <c r="AL10" s="43">
        <f t="shared" si="0"/>
        <v>0</v>
      </c>
      <c r="AM10" s="43">
        <f t="shared" si="0"/>
        <v>0</v>
      </c>
      <c r="AN10" s="43">
        <f t="shared" si="0"/>
        <v>0</v>
      </c>
      <c r="AO10" s="43">
        <f t="shared" si="0"/>
        <v>0</v>
      </c>
      <c r="AP10" s="43">
        <f t="shared" si="0"/>
        <v>0</v>
      </c>
      <c r="AQ10" s="43">
        <f t="shared" si="0"/>
        <v>-20957594.899999999</v>
      </c>
      <c r="AR10" s="43">
        <f t="shared" si="0"/>
        <v>0</v>
      </c>
      <c r="AS10" s="43">
        <f t="shared" si="0"/>
        <v>0</v>
      </c>
      <c r="AT10" s="43">
        <f t="shared" si="0"/>
        <v>0</v>
      </c>
      <c r="AU10" s="43" t="e">
        <f t="shared" si="0"/>
        <v>#REF!</v>
      </c>
      <c r="AV10" s="43" t="e">
        <f t="shared" si="0"/>
        <v>#REF!</v>
      </c>
      <c r="AW10" s="43" t="e">
        <f t="shared" si="0"/>
        <v>#REF!</v>
      </c>
      <c r="AX10" s="43">
        <f t="shared" si="0"/>
        <v>0</v>
      </c>
      <c r="AY10" s="43">
        <f t="shared" si="0"/>
        <v>0</v>
      </c>
      <c r="AZ10" s="43">
        <f t="shared" si="0"/>
        <v>0</v>
      </c>
      <c r="BA10" s="43">
        <f t="shared" si="0"/>
        <v>0</v>
      </c>
      <c r="BB10" s="43">
        <f t="shared" si="0"/>
        <v>0</v>
      </c>
      <c r="BC10" s="43">
        <f t="shared" si="0"/>
        <v>0</v>
      </c>
      <c r="BD10" s="43">
        <f t="shared" si="0"/>
        <v>0</v>
      </c>
      <c r="BE10" s="43">
        <f t="shared" si="0"/>
        <v>0</v>
      </c>
    </row>
    <row r="11" spans="1:57" s="1" customFormat="1">
      <c r="A11" s="22"/>
      <c r="B11" s="23"/>
      <c r="C11" s="44"/>
      <c r="D11" s="45"/>
      <c r="E11" s="45"/>
      <c r="F11" s="45"/>
      <c r="G11" s="48"/>
      <c r="H11" s="48"/>
      <c r="I11" s="48"/>
      <c r="J11" s="48"/>
      <c r="K11" s="48"/>
      <c r="L11" s="48"/>
      <c r="M11" s="52"/>
      <c r="N11" s="52"/>
      <c r="O11" s="52"/>
      <c r="P11" s="3"/>
      <c r="Q11" s="45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60"/>
      <c r="AS11" s="60"/>
      <c r="AT11" s="60"/>
      <c r="AU11" s="60"/>
      <c r="AV11" s="60"/>
      <c r="AW11" s="60"/>
      <c r="AX11" s="66"/>
      <c r="AY11" s="66"/>
      <c r="AZ11" s="66"/>
      <c r="BA11" s="66"/>
      <c r="BB11" s="66"/>
      <c r="BC11" s="66"/>
      <c r="BD11" s="66"/>
      <c r="BE11" s="66"/>
    </row>
    <row r="12" spans="1:57" ht="12" customHeight="1">
      <c r="A12" s="24" t="s">
        <v>7</v>
      </c>
      <c r="B12" s="25" t="s">
        <v>121</v>
      </c>
      <c r="C12" s="44">
        <f>+'OSN AC'!C12</f>
        <v>156849063</v>
      </c>
      <c r="D12" s="44">
        <v>0</v>
      </c>
      <c r="E12" s="44">
        <f>+AQ12</f>
        <v>24791324</v>
      </c>
      <c r="F12" s="44">
        <f t="shared" ref="F12:F24" si="1">+C12+D12+E12</f>
        <v>181640387</v>
      </c>
      <c r="G12" s="53">
        <f>+'OSN AC'!G12</f>
        <v>127493019.69999999</v>
      </c>
      <c r="H12" s="53">
        <f>+'OSN AC'!H12</f>
        <v>14897756</v>
      </c>
      <c r="I12" s="53">
        <f>+'OSN AC'!I12</f>
        <v>15833991</v>
      </c>
      <c r="J12" s="53">
        <f>+'OSN AC'!J12</f>
        <v>20253623.290000003</v>
      </c>
      <c r="K12" s="49">
        <f>SUM(H12:J12)</f>
        <v>50985370.290000007</v>
      </c>
      <c r="L12" s="49">
        <f>K12+G12</f>
        <v>178478389.99000001</v>
      </c>
      <c r="M12" s="53">
        <f>+'OSN AC'!M12</f>
        <v>0</v>
      </c>
      <c r="N12" s="53">
        <f>+'OSN AC'!N12</f>
        <v>0</v>
      </c>
      <c r="O12" s="251">
        <f>F12-L12</f>
        <v>3161997.0099999905</v>
      </c>
      <c r="P12" s="13">
        <f t="shared" ref="P12:P25" si="2">+F12-M12</f>
        <v>181640387</v>
      </c>
      <c r="Q12" s="199">
        <f t="shared" ref="Q12:Q25" si="3">IF(N12&gt;0,(F12-L12-N12),(F12-L12+N12))</f>
        <v>3161997.0099999905</v>
      </c>
      <c r="R12" s="57">
        <f>+'OSN AC'!R12</f>
        <v>31588824</v>
      </c>
      <c r="S12" s="57">
        <f>+'OSN AC'!S12</f>
        <v>0</v>
      </c>
      <c r="T12" s="57">
        <f>+'OSN AC'!T12</f>
        <v>-697500</v>
      </c>
      <c r="U12" s="57">
        <f>+'OSN AC'!U12</f>
        <v>0</v>
      </c>
      <c r="V12" s="57">
        <f>+'OSN AC'!V12</f>
        <v>0</v>
      </c>
      <c r="W12" s="57">
        <f>+'OSN AC'!W12</f>
        <v>-6100000</v>
      </c>
      <c r="X12" s="57">
        <f>+'OSN AC'!X12</f>
        <v>0</v>
      </c>
      <c r="Y12" s="57">
        <f>+'OSN AC'!Y12</f>
        <v>0</v>
      </c>
      <c r="Z12" s="57">
        <f>+'OSN AC'!Z12</f>
        <v>0</v>
      </c>
      <c r="AA12" s="57">
        <v>0</v>
      </c>
      <c r="AB12" s="57">
        <v>0</v>
      </c>
      <c r="AC12" s="57">
        <v>0</v>
      </c>
      <c r="AD12" s="57">
        <v>0</v>
      </c>
      <c r="AE12" s="57">
        <v>0</v>
      </c>
      <c r="AF12" s="57">
        <v>0</v>
      </c>
      <c r="AG12" s="57">
        <v>0</v>
      </c>
      <c r="AH12" s="57">
        <v>0</v>
      </c>
      <c r="AI12" s="57">
        <v>0</v>
      </c>
      <c r="AJ12" s="57">
        <v>0</v>
      </c>
      <c r="AK12" s="57">
        <v>0</v>
      </c>
      <c r="AL12" s="57"/>
      <c r="AM12" s="57"/>
      <c r="AN12" s="57"/>
      <c r="AO12" s="57"/>
      <c r="AP12" s="57"/>
      <c r="AQ12" s="57">
        <f>SUM(R12:AP12)</f>
        <v>24791324</v>
      </c>
      <c r="AR12" s="61">
        <v>0</v>
      </c>
      <c r="AS12" s="61">
        <v>0</v>
      </c>
      <c r="AT12" s="61">
        <v>0</v>
      </c>
      <c r="AU12" s="61" t="e">
        <v>#REF!</v>
      </c>
      <c r="AV12" s="61" t="e">
        <v>#REF!</v>
      </c>
      <c r="AW12" s="61" t="e">
        <f t="shared" ref="AW12:AW25" si="4">+AR12+AS12+AT12+AU12+AV12</f>
        <v>#REF!</v>
      </c>
      <c r="AX12" s="109">
        <f>+'OSN AC'!AZ12</f>
        <v>0</v>
      </c>
      <c r="AY12" s="109">
        <f>+'OSN AC'!BA12</f>
        <v>0</v>
      </c>
      <c r="AZ12" s="109">
        <f>+'OSN AC'!BB12</f>
        <v>0</v>
      </c>
      <c r="BA12" s="109">
        <f>+'OSN AC'!BC12</f>
        <v>0</v>
      </c>
      <c r="BB12" s="109">
        <f>+'OSN AC'!BD12</f>
        <v>0</v>
      </c>
      <c r="BC12" s="109">
        <f>+'OSN AC'!BE12</f>
        <v>0</v>
      </c>
      <c r="BD12" s="109">
        <f>+'OSN AC'!BF12</f>
        <v>0</v>
      </c>
      <c r="BE12" s="67">
        <f t="shared" ref="BE12:BE24" si="5">SUM(AX12:AZ12)</f>
        <v>0</v>
      </c>
    </row>
    <row r="13" spans="1:57" ht="12" customHeight="1">
      <c r="A13" s="24" t="s">
        <v>8</v>
      </c>
      <c r="B13" s="25" t="s">
        <v>129</v>
      </c>
      <c r="C13" s="44">
        <f>+'OSN AC'!C13</f>
        <v>31000000</v>
      </c>
      <c r="D13" s="44">
        <v>0</v>
      </c>
      <c r="E13" s="44">
        <f t="shared" ref="E13:E24" si="6">+AQ13</f>
        <v>-10000000</v>
      </c>
      <c r="F13" s="44">
        <f t="shared" si="1"/>
        <v>21000000</v>
      </c>
      <c r="G13" s="53">
        <f>+'OSN AC'!G13</f>
        <v>7586550</v>
      </c>
      <c r="H13" s="53">
        <f>+'OSN AC'!H13</f>
        <v>842950</v>
      </c>
      <c r="I13" s="53">
        <f>+'OSN AC'!I13</f>
        <v>842950</v>
      </c>
      <c r="J13" s="53">
        <f>+'OSN AC'!J13</f>
        <v>842950</v>
      </c>
      <c r="K13" s="49">
        <f t="shared" ref="K13:K25" si="7">SUM(H13:J13)</f>
        <v>2528850</v>
      </c>
      <c r="L13" s="49">
        <f t="shared" ref="L13:L25" si="8">K13+G13</f>
        <v>10115400</v>
      </c>
      <c r="M13" s="53">
        <f>+'OSN AC'!M13</f>
        <v>0</v>
      </c>
      <c r="N13" s="53">
        <f>+'OSN AC'!N13</f>
        <v>0</v>
      </c>
      <c r="O13" s="251">
        <f t="shared" ref="O13:O25" si="9">F13-L13</f>
        <v>10884600</v>
      </c>
      <c r="P13" s="13">
        <f t="shared" si="2"/>
        <v>21000000</v>
      </c>
      <c r="Q13" s="199">
        <f t="shared" si="3"/>
        <v>10884600</v>
      </c>
      <c r="R13" s="57">
        <f>+'OSN AC'!R13</f>
        <v>0</v>
      </c>
      <c r="S13" s="57">
        <f>+'OSN AC'!S13</f>
        <v>0</v>
      </c>
      <c r="T13" s="57">
        <f>+'OSN AC'!T13</f>
        <v>0</v>
      </c>
      <c r="U13" s="57">
        <f>+'OSN AC'!U13</f>
        <v>0</v>
      </c>
      <c r="V13" s="57">
        <f>+'OSN AC'!V13</f>
        <v>-10000000</v>
      </c>
      <c r="W13" s="57">
        <f>+'OSN AC'!W13</f>
        <v>0</v>
      </c>
      <c r="X13" s="57">
        <f>+'OSN AC'!X13</f>
        <v>0</v>
      </c>
      <c r="Y13" s="57">
        <f>+'OSN AC'!Y13</f>
        <v>0</v>
      </c>
      <c r="Z13" s="57">
        <f>+'OSN AC'!Z13</f>
        <v>0</v>
      </c>
      <c r="AA13" s="57">
        <v>0</v>
      </c>
      <c r="AB13" s="57">
        <v>0</v>
      </c>
      <c r="AC13" s="57">
        <v>0</v>
      </c>
      <c r="AD13" s="57">
        <v>0</v>
      </c>
      <c r="AE13" s="57">
        <v>0</v>
      </c>
      <c r="AF13" s="57">
        <v>0</v>
      </c>
      <c r="AG13" s="57">
        <v>0</v>
      </c>
      <c r="AH13" s="57">
        <v>0</v>
      </c>
      <c r="AI13" s="57">
        <v>0</v>
      </c>
      <c r="AJ13" s="57">
        <v>0</v>
      </c>
      <c r="AK13" s="57">
        <v>0</v>
      </c>
      <c r="AL13" s="57"/>
      <c r="AM13" s="57"/>
      <c r="AN13" s="57"/>
      <c r="AO13" s="57"/>
      <c r="AP13" s="57"/>
      <c r="AQ13" s="57">
        <f t="shared" ref="AQ13:AQ25" si="10">SUM(R13:AP13)</f>
        <v>-10000000</v>
      </c>
      <c r="AR13" s="61">
        <v>0</v>
      </c>
      <c r="AS13" s="61">
        <v>0</v>
      </c>
      <c r="AT13" s="61">
        <v>0</v>
      </c>
      <c r="AU13" s="61" t="e">
        <v>#REF!</v>
      </c>
      <c r="AV13" s="61" t="e">
        <v>#REF!</v>
      </c>
      <c r="AW13" s="61" t="e">
        <f t="shared" si="4"/>
        <v>#REF!</v>
      </c>
      <c r="AX13" s="109">
        <f>+'OSN AC'!AZ13</f>
        <v>0</v>
      </c>
      <c r="AY13" s="109">
        <f>+'OSN AC'!BA13</f>
        <v>0</v>
      </c>
      <c r="AZ13" s="109">
        <f>+'OSN AC'!BB13</f>
        <v>0</v>
      </c>
      <c r="BA13" s="109">
        <f>+'OSN AC'!BC13</f>
        <v>0</v>
      </c>
      <c r="BB13" s="109">
        <f>+'OSN AC'!BD13</f>
        <v>0</v>
      </c>
      <c r="BC13" s="109">
        <f>+'OSN AC'!BE13</f>
        <v>0</v>
      </c>
      <c r="BD13" s="109">
        <f>+'OSN AC'!BF13</f>
        <v>0</v>
      </c>
      <c r="BE13" s="67">
        <f t="shared" si="5"/>
        <v>0</v>
      </c>
    </row>
    <row r="14" spans="1:57">
      <c r="A14" s="24" t="s">
        <v>9</v>
      </c>
      <c r="B14" s="25" t="s">
        <v>125</v>
      </c>
      <c r="C14" s="44">
        <f>+'OSN AC'!C14</f>
        <v>3500000</v>
      </c>
      <c r="D14" s="44">
        <v>0</v>
      </c>
      <c r="E14" s="44">
        <f t="shared" si="6"/>
        <v>0</v>
      </c>
      <c r="F14" s="44">
        <f t="shared" si="1"/>
        <v>3500000</v>
      </c>
      <c r="G14" s="53">
        <f>+'OSN AC'!G14</f>
        <v>2985393.8</v>
      </c>
      <c r="H14" s="53">
        <f>+'OSN AC'!H14</f>
        <v>302973.05</v>
      </c>
      <c r="I14" s="53">
        <f>+'OSN AC'!I14</f>
        <v>67816.45</v>
      </c>
      <c r="J14" s="53">
        <f>+'OSN AC'!J14</f>
        <v>143740.54999999999</v>
      </c>
      <c r="K14" s="49">
        <f t="shared" si="7"/>
        <v>514530.05</v>
      </c>
      <c r="L14" s="49">
        <f t="shared" si="8"/>
        <v>3499923.8499999996</v>
      </c>
      <c r="M14" s="53">
        <f>+'OSN AC'!M14</f>
        <v>0</v>
      </c>
      <c r="N14" s="53">
        <f>+'OSN AC'!N14</f>
        <v>0</v>
      </c>
      <c r="O14" s="251">
        <f t="shared" si="9"/>
        <v>76.150000000372529</v>
      </c>
      <c r="P14" s="13">
        <f t="shared" si="2"/>
        <v>3500000</v>
      </c>
      <c r="Q14" s="199">
        <f t="shared" si="3"/>
        <v>76.150000000372529</v>
      </c>
      <c r="R14" s="57">
        <f>+'OSN AC'!R14</f>
        <v>0</v>
      </c>
      <c r="S14" s="57">
        <f>+'OSN AC'!S14</f>
        <v>0</v>
      </c>
      <c r="T14" s="57">
        <f>+'OSN AC'!T14</f>
        <v>0</v>
      </c>
      <c r="U14" s="57">
        <f>+'OSN AC'!U14</f>
        <v>0</v>
      </c>
      <c r="V14" s="57">
        <f>+'OSN AC'!V14</f>
        <v>0</v>
      </c>
      <c r="W14" s="57">
        <f>+'OSN AC'!W14</f>
        <v>0</v>
      </c>
      <c r="X14" s="57">
        <f>+'OSN AC'!X14</f>
        <v>0</v>
      </c>
      <c r="Y14" s="57">
        <f>+'OSN AC'!Y14</f>
        <v>0</v>
      </c>
      <c r="Z14" s="57">
        <f>+'OSN AC'!Z14</f>
        <v>0</v>
      </c>
      <c r="AA14" s="57">
        <v>0</v>
      </c>
      <c r="AB14" s="57">
        <v>0</v>
      </c>
      <c r="AC14" s="57">
        <v>0</v>
      </c>
      <c r="AD14" s="57">
        <v>0</v>
      </c>
      <c r="AE14" s="57">
        <v>0</v>
      </c>
      <c r="AF14" s="57">
        <v>0</v>
      </c>
      <c r="AG14" s="57">
        <v>0</v>
      </c>
      <c r="AH14" s="57">
        <v>0</v>
      </c>
      <c r="AI14" s="57">
        <v>0</v>
      </c>
      <c r="AJ14" s="57">
        <v>0</v>
      </c>
      <c r="AK14" s="57"/>
      <c r="AL14" s="57"/>
      <c r="AM14" s="57"/>
      <c r="AN14" s="57"/>
      <c r="AO14" s="57"/>
      <c r="AP14" s="57"/>
      <c r="AQ14" s="57">
        <f t="shared" si="10"/>
        <v>0</v>
      </c>
      <c r="AR14" s="61">
        <v>0</v>
      </c>
      <c r="AS14" s="61">
        <v>0</v>
      </c>
      <c r="AT14" s="61"/>
      <c r="AU14" s="61" t="e">
        <v>#REF!</v>
      </c>
      <c r="AV14" s="61" t="e">
        <v>#REF!</v>
      </c>
      <c r="AW14" s="61" t="e">
        <f t="shared" si="4"/>
        <v>#REF!</v>
      </c>
      <c r="AX14" s="109">
        <f>+'OSN AC'!AZ14</f>
        <v>0</v>
      </c>
      <c r="AY14" s="109">
        <f>+'OSN AC'!BA14</f>
        <v>0</v>
      </c>
      <c r="AZ14" s="109">
        <f>+'OSN AC'!BB14</f>
        <v>0</v>
      </c>
      <c r="BA14" s="109">
        <f>+'OSN AC'!BC14</f>
        <v>0</v>
      </c>
      <c r="BB14" s="109">
        <f>+'OSN AC'!BD14</f>
        <v>0</v>
      </c>
      <c r="BC14" s="109">
        <f>+'OSN AC'!BE14</f>
        <v>0</v>
      </c>
      <c r="BD14" s="109">
        <f>+'OSN AC'!BF14</f>
        <v>0</v>
      </c>
      <c r="BE14" s="67">
        <f t="shared" si="5"/>
        <v>0</v>
      </c>
    </row>
    <row r="15" spans="1:57">
      <c r="A15" s="24" t="s">
        <v>10</v>
      </c>
      <c r="B15" s="25" t="s">
        <v>916</v>
      </c>
      <c r="C15" s="44">
        <f>+'OSN AC'!C15</f>
        <v>0</v>
      </c>
      <c r="D15" s="44">
        <v>0</v>
      </c>
      <c r="E15" s="44">
        <f t="shared" si="6"/>
        <v>0</v>
      </c>
      <c r="F15" s="44">
        <f t="shared" si="1"/>
        <v>0</v>
      </c>
      <c r="G15" s="53">
        <f>+'OSN AC'!G15</f>
        <v>0</v>
      </c>
      <c r="H15" s="53">
        <f>+'OSN AC'!H15</f>
        <v>0</v>
      </c>
      <c r="I15" s="53">
        <f>+'OSN AC'!I15</f>
        <v>0</v>
      </c>
      <c r="J15" s="53">
        <f>+'OSN AC'!J15</f>
        <v>0</v>
      </c>
      <c r="K15" s="49">
        <f t="shared" si="7"/>
        <v>0</v>
      </c>
      <c r="L15" s="49">
        <f t="shared" si="8"/>
        <v>0</v>
      </c>
      <c r="M15" s="53">
        <f>+'OSN AC'!M15</f>
        <v>0</v>
      </c>
      <c r="N15" s="53">
        <f>+'OSN AC'!N15</f>
        <v>0</v>
      </c>
      <c r="O15" s="251">
        <f t="shared" si="9"/>
        <v>0</v>
      </c>
      <c r="P15" s="13">
        <f t="shared" si="2"/>
        <v>0</v>
      </c>
      <c r="Q15" s="199">
        <f t="shared" si="3"/>
        <v>0</v>
      </c>
      <c r="R15" s="57">
        <f>+'OSN AC'!R15</f>
        <v>0</v>
      </c>
      <c r="S15" s="57">
        <f>+'OSN AC'!S15</f>
        <v>0</v>
      </c>
      <c r="T15" s="57">
        <f>+'OSN AC'!T15</f>
        <v>0</v>
      </c>
      <c r="U15" s="57">
        <f>+'OSN AC'!U15</f>
        <v>0</v>
      </c>
      <c r="V15" s="57">
        <f>+'OSN AC'!V15</f>
        <v>0</v>
      </c>
      <c r="W15" s="57">
        <f>+'OSN AC'!W15</f>
        <v>0</v>
      </c>
      <c r="X15" s="57">
        <f>+'OSN AC'!X15</f>
        <v>0</v>
      </c>
      <c r="Y15" s="57">
        <f>+'OSN AC'!Y15</f>
        <v>0</v>
      </c>
      <c r="Z15" s="57">
        <f>+'OSN AC'!Z15</f>
        <v>0</v>
      </c>
      <c r="AA15" s="57">
        <v>0</v>
      </c>
      <c r="AB15" s="57">
        <v>0</v>
      </c>
      <c r="AC15" s="57">
        <v>0</v>
      </c>
      <c r="AD15" s="57">
        <v>0</v>
      </c>
      <c r="AE15" s="57">
        <v>0</v>
      </c>
      <c r="AF15" s="57">
        <v>0</v>
      </c>
      <c r="AG15" s="57">
        <v>0</v>
      </c>
      <c r="AH15" s="57">
        <v>0</v>
      </c>
      <c r="AI15" s="57">
        <v>0</v>
      </c>
      <c r="AJ15" s="57">
        <v>0</v>
      </c>
      <c r="AK15" s="57">
        <v>0</v>
      </c>
      <c r="AL15" s="57"/>
      <c r="AM15" s="57"/>
      <c r="AN15" s="57"/>
      <c r="AO15" s="57"/>
      <c r="AP15" s="57"/>
      <c r="AQ15" s="57">
        <f t="shared" si="10"/>
        <v>0</v>
      </c>
      <c r="AR15" s="61">
        <v>0</v>
      </c>
      <c r="AS15" s="61">
        <v>0</v>
      </c>
      <c r="AT15" s="61">
        <v>0</v>
      </c>
      <c r="AU15" s="61" t="e">
        <v>#REF!</v>
      </c>
      <c r="AV15" s="61" t="e">
        <v>#REF!</v>
      </c>
      <c r="AW15" s="61" t="e">
        <f t="shared" si="4"/>
        <v>#REF!</v>
      </c>
      <c r="AX15" s="109">
        <f>+'OSN AC'!AZ15</f>
        <v>0</v>
      </c>
      <c r="AY15" s="109">
        <f>+'OSN AC'!BA15</f>
        <v>0</v>
      </c>
      <c r="AZ15" s="109">
        <f>+'OSN AC'!BB15</f>
        <v>0</v>
      </c>
      <c r="BA15" s="109">
        <f>+'OSN AC'!BC15</f>
        <v>0</v>
      </c>
      <c r="BB15" s="109">
        <f>+'OSN AC'!BD15</f>
        <v>0</v>
      </c>
      <c r="BC15" s="109">
        <f>+'OSN AC'!BE15</f>
        <v>0</v>
      </c>
      <c r="BD15" s="109">
        <f>+'OSN AC'!BF15</f>
        <v>0</v>
      </c>
      <c r="BE15" s="67">
        <f t="shared" si="5"/>
        <v>0</v>
      </c>
    </row>
    <row r="16" spans="1:57">
      <c r="A16" s="24" t="s">
        <v>11</v>
      </c>
      <c r="B16" s="25" t="s">
        <v>917</v>
      </c>
      <c r="C16" s="44">
        <f>+'OSN AC'!C16</f>
        <v>49800000</v>
      </c>
      <c r="D16" s="44">
        <v>0</v>
      </c>
      <c r="E16" s="44">
        <f t="shared" si="6"/>
        <v>-14716081</v>
      </c>
      <c r="F16" s="44">
        <f t="shared" si="1"/>
        <v>35083919</v>
      </c>
      <c r="G16" s="53">
        <f>+'OSN AC'!G16</f>
        <v>23883080.299999997</v>
      </c>
      <c r="H16" s="53">
        <f>+'OSN AC'!H16</f>
        <v>2909769.8</v>
      </c>
      <c r="I16" s="53">
        <f>+'OSN AC'!I16</f>
        <v>2903212</v>
      </c>
      <c r="J16" s="53">
        <f>+'OSN AC'!J16</f>
        <v>5387856.9000000004</v>
      </c>
      <c r="K16" s="49">
        <f t="shared" si="7"/>
        <v>11200838.699999999</v>
      </c>
      <c r="L16" s="49">
        <f t="shared" si="8"/>
        <v>35083919</v>
      </c>
      <c r="M16" s="53">
        <f>+'OSN AC'!M16</f>
        <v>0</v>
      </c>
      <c r="N16" s="53">
        <f>+'OSN AC'!N16</f>
        <v>0</v>
      </c>
      <c r="O16" s="251">
        <f t="shared" si="9"/>
        <v>0</v>
      </c>
      <c r="P16" s="13">
        <f t="shared" si="2"/>
        <v>35083919</v>
      </c>
      <c r="Q16" s="199">
        <f t="shared" si="3"/>
        <v>0</v>
      </c>
      <c r="R16" s="57">
        <f>+'OSN AC'!R16</f>
        <v>-12616081</v>
      </c>
      <c r="S16" s="57">
        <f>+'OSN AC'!S16</f>
        <v>0</v>
      </c>
      <c r="T16" s="57">
        <f>+'OSN AC'!T16</f>
        <v>0</v>
      </c>
      <c r="U16" s="57">
        <f>+'OSN AC'!U16</f>
        <v>0</v>
      </c>
      <c r="V16" s="57">
        <f>+'OSN AC'!V16</f>
        <v>0</v>
      </c>
      <c r="W16" s="57">
        <f>+'OSN AC'!W16</f>
        <v>-2100000</v>
      </c>
      <c r="X16" s="57">
        <f>+'OSN AC'!X16</f>
        <v>0</v>
      </c>
      <c r="Y16" s="57">
        <f>+'OSN AC'!Y16</f>
        <v>0</v>
      </c>
      <c r="Z16" s="57">
        <f>+'OSN AC'!Z16</f>
        <v>0</v>
      </c>
      <c r="AA16" s="57">
        <v>0</v>
      </c>
      <c r="AB16" s="57">
        <v>0</v>
      </c>
      <c r="AC16" s="57">
        <v>0</v>
      </c>
      <c r="AD16" s="57">
        <v>0</v>
      </c>
      <c r="AE16" s="57">
        <v>0</v>
      </c>
      <c r="AF16" s="57" t="s">
        <v>1353</v>
      </c>
      <c r="AG16" s="57">
        <v>0</v>
      </c>
      <c r="AH16" s="57">
        <v>0</v>
      </c>
      <c r="AI16" s="57">
        <v>0</v>
      </c>
      <c r="AJ16" s="57">
        <v>0</v>
      </c>
      <c r="AK16" s="57">
        <v>0</v>
      </c>
      <c r="AL16" s="57"/>
      <c r="AM16" s="57"/>
      <c r="AN16" s="57"/>
      <c r="AO16" s="57"/>
      <c r="AP16" s="57"/>
      <c r="AQ16" s="57">
        <f t="shared" si="10"/>
        <v>-14716081</v>
      </c>
      <c r="AR16" s="61">
        <v>0</v>
      </c>
      <c r="AS16" s="61">
        <v>0</v>
      </c>
      <c r="AT16" s="61">
        <v>0</v>
      </c>
      <c r="AU16" s="61" t="e">
        <v>#REF!</v>
      </c>
      <c r="AV16" s="61" t="e">
        <v>#REF!</v>
      </c>
      <c r="AW16" s="61" t="e">
        <f t="shared" si="4"/>
        <v>#REF!</v>
      </c>
      <c r="AX16" s="109">
        <f>+'OSN AC'!AZ16</f>
        <v>0</v>
      </c>
      <c r="AY16" s="109">
        <f>+'OSN AC'!BA16</f>
        <v>0</v>
      </c>
      <c r="AZ16" s="109">
        <f>+'OSN AC'!BB16</f>
        <v>0</v>
      </c>
      <c r="BA16" s="109">
        <f>+'OSN AC'!BC16</f>
        <v>0</v>
      </c>
      <c r="BB16" s="109">
        <f>+'OSN AC'!BD16</f>
        <v>0</v>
      </c>
      <c r="BC16" s="109">
        <f>+'OSN AC'!BE16</f>
        <v>0</v>
      </c>
      <c r="BD16" s="109">
        <f>+'OSN AC'!BF16</f>
        <v>0</v>
      </c>
      <c r="BE16" s="67">
        <f t="shared" si="5"/>
        <v>0</v>
      </c>
    </row>
    <row r="17" spans="1:79">
      <c r="A17" s="24" t="s">
        <v>12</v>
      </c>
      <c r="B17" s="25" t="s">
        <v>918</v>
      </c>
      <c r="C17" s="44">
        <f>+'OSN AC'!C17</f>
        <v>51144170</v>
      </c>
      <c r="D17" s="44">
        <v>0</v>
      </c>
      <c r="E17" s="44">
        <f t="shared" si="6"/>
        <v>-16600500</v>
      </c>
      <c r="F17" s="44">
        <f t="shared" si="1"/>
        <v>34543670</v>
      </c>
      <c r="G17" s="53">
        <f>+'OSN AC'!G17</f>
        <v>28912599.469999999</v>
      </c>
      <c r="H17" s="53">
        <f>+'OSN AC'!H17</f>
        <v>3344522.5</v>
      </c>
      <c r="I17" s="53">
        <f>+'OSN AC'!I17</f>
        <v>1633236.25</v>
      </c>
      <c r="J17" s="53">
        <f>+'OSN AC'!J17</f>
        <v>623188.74</v>
      </c>
      <c r="K17" s="49">
        <f t="shared" si="7"/>
        <v>5600947.4900000002</v>
      </c>
      <c r="L17" s="49">
        <f t="shared" si="8"/>
        <v>34513546.960000001</v>
      </c>
      <c r="M17" s="53">
        <f>+'OSN AC'!M17</f>
        <v>0</v>
      </c>
      <c r="N17" s="53">
        <f>+'OSN AC'!N17</f>
        <v>0</v>
      </c>
      <c r="O17" s="251">
        <f t="shared" si="9"/>
        <v>30123.039999999106</v>
      </c>
      <c r="P17" s="13">
        <f t="shared" si="2"/>
        <v>34543670</v>
      </c>
      <c r="Q17" s="199">
        <f t="shared" si="3"/>
        <v>30123.039999999106</v>
      </c>
      <c r="R17" s="57">
        <f>+'OSN AC'!R17</f>
        <v>-15200500</v>
      </c>
      <c r="S17" s="57">
        <f>+'OSN AC'!S17</f>
        <v>0</v>
      </c>
      <c r="T17" s="57">
        <f>+'OSN AC'!T17</f>
        <v>0</v>
      </c>
      <c r="U17" s="57">
        <f>+'OSN AC'!U17</f>
        <v>0</v>
      </c>
      <c r="V17" s="57">
        <f>+'OSN AC'!V17</f>
        <v>0</v>
      </c>
      <c r="W17" s="57">
        <f>+'OSN AC'!W17</f>
        <v>-1400000</v>
      </c>
      <c r="X17" s="57">
        <f>+'OSN AC'!X17</f>
        <v>0</v>
      </c>
      <c r="Y17" s="57">
        <f>+'OSN AC'!Y17</f>
        <v>0</v>
      </c>
      <c r="Z17" s="57">
        <f>+'OSN AC'!Z17</f>
        <v>0</v>
      </c>
      <c r="AA17" s="57">
        <v>0</v>
      </c>
      <c r="AB17" s="57">
        <v>0</v>
      </c>
      <c r="AC17" s="57">
        <v>0</v>
      </c>
      <c r="AD17" s="57">
        <v>0</v>
      </c>
      <c r="AE17" s="57">
        <v>0</v>
      </c>
      <c r="AF17" s="57">
        <v>0</v>
      </c>
      <c r="AG17" s="57">
        <v>0</v>
      </c>
      <c r="AH17" s="57">
        <v>0</v>
      </c>
      <c r="AI17" s="57">
        <v>0</v>
      </c>
      <c r="AJ17" s="57">
        <v>0</v>
      </c>
      <c r="AK17" s="57">
        <v>0</v>
      </c>
      <c r="AL17" s="57"/>
      <c r="AM17" s="57"/>
      <c r="AN17" s="57"/>
      <c r="AO17" s="57"/>
      <c r="AP17" s="57"/>
      <c r="AQ17" s="57">
        <f t="shared" si="10"/>
        <v>-16600500</v>
      </c>
      <c r="AR17" s="61">
        <v>0</v>
      </c>
      <c r="AS17" s="61">
        <v>0</v>
      </c>
      <c r="AT17" s="61">
        <v>0</v>
      </c>
      <c r="AU17" s="61" t="e">
        <v>#REF!</v>
      </c>
      <c r="AV17" s="61" t="e">
        <v>#REF!</v>
      </c>
      <c r="AW17" s="61" t="e">
        <f t="shared" si="4"/>
        <v>#REF!</v>
      </c>
      <c r="AX17" s="109">
        <f>+'OSN AC'!AZ17</f>
        <v>0</v>
      </c>
      <c r="AY17" s="109">
        <f>+'OSN AC'!BA17</f>
        <v>0</v>
      </c>
      <c r="AZ17" s="109">
        <f>+'OSN AC'!BB17</f>
        <v>0</v>
      </c>
      <c r="BA17" s="109">
        <f>+'OSN AC'!BC17</f>
        <v>0</v>
      </c>
      <c r="BB17" s="109">
        <f>+'OSN AC'!BD17</f>
        <v>0</v>
      </c>
      <c r="BC17" s="109">
        <f>+'OSN AC'!BE17</f>
        <v>0</v>
      </c>
      <c r="BD17" s="109">
        <f>+'OSN AC'!BF17</f>
        <v>0</v>
      </c>
      <c r="BE17" s="67">
        <f t="shared" si="5"/>
        <v>0</v>
      </c>
    </row>
    <row r="18" spans="1:79">
      <c r="A18" s="24" t="s">
        <v>13</v>
      </c>
      <c r="B18" s="25" t="s">
        <v>919</v>
      </c>
      <c r="C18" s="44">
        <f>+'OSN AC'!C18</f>
        <v>19000000</v>
      </c>
      <c r="D18" s="44">
        <v>0</v>
      </c>
      <c r="E18" s="44">
        <f t="shared" si="6"/>
        <v>-736345</v>
      </c>
      <c r="F18" s="44">
        <f t="shared" si="1"/>
        <v>18263655</v>
      </c>
      <c r="G18" s="53">
        <f>+'OSN AC'!G18</f>
        <v>82449.350000000006</v>
      </c>
      <c r="H18" s="53">
        <f>+'OSN AC'!H18</f>
        <v>0</v>
      </c>
      <c r="I18" s="53">
        <f>+'OSN AC'!I18</f>
        <v>0</v>
      </c>
      <c r="J18" s="53">
        <f>+'OSN AC'!J18</f>
        <v>18168549.649999999</v>
      </c>
      <c r="K18" s="49">
        <f t="shared" si="7"/>
        <v>18168549.649999999</v>
      </c>
      <c r="L18" s="49">
        <f t="shared" si="8"/>
        <v>18250999</v>
      </c>
      <c r="M18" s="53">
        <f>+'OSN AC'!M18</f>
        <v>0</v>
      </c>
      <c r="N18" s="53">
        <f>+'OSN AC'!N18</f>
        <v>0</v>
      </c>
      <c r="O18" s="251">
        <f t="shared" si="9"/>
        <v>12656</v>
      </c>
      <c r="P18" s="13">
        <f t="shared" si="2"/>
        <v>18263655</v>
      </c>
      <c r="Q18" s="199">
        <f t="shared" si="3"/>
        <v>12656</v>
      </c>
      <c r="R18" s="57">
        <f>+'OSN AC'!R18</f>
        <v>0</v>
      </c>
      <c r="S18" s="57">
        <f>+'OSN AC'!S18</f>
        <v>0</v>
      </c>
      <c r="T18" s="57">
        <f>+'OSN AC'!T18</f>
        <v>0</v>
      </c>
      <c r="U18" s="57">
        <f>+'OSN AC'!U18</f>
        <v>0</v>
      </c>
      <c r="V18" s="57">
        <f>+'OSN AC'!V18</f>
        <v>0</v>
      </c>
      <c r="W18" s="57">
        <f>+'OSN AC'!W18</f>
        <v>-736345</v>
      </c>
      <c r="X18" s="57">
        <f>+'OSN AC'!X18</f>
        <v>0</v>
      </c>
      <c r="Y18" s="57">
        <f>+'OSN AC'!Y18</f>
        <v>0</v>
      </c>
      <c r="Z18" s="57">
        <f>+'OSN AC'!Z18</f>
        <v>0</v>
      </c>
      <c r="AA18" s="57">
        <v>0</v>
      </c>
      <c r="AB18" s="57">
        <v>0</v>
      </c>
      <c r="AC18" s="57">
        <v>0</v>
      </c>
      <c r="AD18" s="57">
        <v>0</v>
      </c>
      <c r="AE18" s="57">
        <v>0</v>
      </c>
      <c r="AF18" s="57">
        <v>0</v>
      </c>
      <c r="AG18" s="57">
        <v>0</v>
      </c>
      <c r="AH18" s="57">
        <v>0</v>
      </c>
      <c r="AI18" s="57">
        <v>0</v>
      </c>
      <c r="AJ18" s="57">
        <v>0</v>
      </c>
      <c r="AK18" s="57">
        <v>0</v>
      </c>
      <c r="AL18" s="57"/>
      <c r="AM18" s="57"/>
      <c r="AN18" s="57"/>
      <c r="AO18" s="57"/>
      <c r="AP18" s="57"/>
      <c r="AQ18" s="57">
        <f t="shared" si="10"/>
        <v>-736345</v>
      </c>
      <c r="AR18" s="61">
        <v>0</v>
      </c>
      <c r="AS18" s="61">
        <v>0</v>
      </c>
      <c r="AT18" s="61">
        <v>0</v>
      </c>
      <c r="AU18" s="61" t="e">
        <v>#REF!</v>
      </c>
      <c r="AV18" s="61">
        <v>0</v>
      </c>
      <c r="AW18" s="61" t="e">
        <f t="shared" si="4"/>
        <v>#REF!</v>
      </c>
      <c r="AX18" s="109">
        <f>+'OSN AC'!AZ18</f>
        <v>0</v>
      </c>
      <c r="AY18" s="109">
        <f>+'OSN AC'!BA18</f>
        <v>0</v>
      </c>
      <c r="AZ18" s="109">
        <f>+'OSN AC'!BB18</f>
        <v>0</v>
      </c>
      <c r="BA18" s="109">
        <f>+'OSN AC'!BC18</f>
        <v>0</v>
      </c>
      <c r="BB18" s="109">
        <f>+'OSN AC'!BD18</f>
        <v>0</v>
      </c>
      <c r="BC18" s="109">
        <f>+'OSN AC'!BE18</f>
        <v>0</v>
      </c>
      <c r="BD18" s="109">
        <f>+'OSN AC'!BF18</f>
        <v>0</v>
      </c>
      <c r="BE18" s="67">
        <f t="shared" si="5"/>
        <v>0</v>
      </c>
    </row>
    <row r="19" spans="1:79">
      <c r="A19" s="24" t="s">
        <v>14</v>
      </c>
      <c r="B19" s="25" t="s">
        <v>920</v>
      </c>
      <c r="C19" s="44">
        <f>+'OSN AC'!C19</f>
        <v>18500000</v>
      </c>
      <c r="D19" s="44">
        <v>0</v>
      </c>
      <c r="E19" s="44">
        <f t="shared" si="6"/>
        <v>-913523</v>
      </c>
      <c r="F19" s="44">
        <f t="shared" si="1"/>
        <v>17586477</v>
      </c>
      <c r="G19" s="53">
        <f>+'OSN AC'!G19</f>
        <v>17515853.340000004</v>
      </c>
      <c r="H19" s="53">
        <f>+'OSN AC'!H19</f>
        <v>0</v>
      </c>
      <c r="I19" s="53">
        <f>+'OSN AC'!I19</f>
        <v>0</v>
      </c>
      <c r="J19" s="53">
        <f>+'OSN AC'!J19</f>
        <v>0</v>
      </c>
      <c r="K19" s="49">
        <f t="shared" si="7"/>
        <v>0</v>
      </c>
      <c r="L19" s="49">
        <f t="shared" si="8"/>
        <v>17515853.340000004</v>
      </c>
      <c r="M19" s="53">
        <f>+'OSN AC'!M19</f>
        <v>0</v>
      </c>
      <c r="N19" s="53">
        <f>+'OSN AC'!N19</f>
        <v>0</v>
      </c>
      <c r="O19" s="251">
        <f t="shared" si="9"/>
        <v>70623.659999996424</v>
      </c>
      <c r="P19" s="13">
        <f t="shared" si="2"/>
        <v>17586477</v>
      </c>
      <c r="Q19" s="199">
        <f t="shared" si="3"/>
        <v>70623.659999996424</v>
      </c>
      <c r="R19" s="57">
        <f>+'OSN AC'!R19</f>
        <v>-1611023</v>
      </c>
      <c r="S19" s="57">
        <f>+'OSN AC'!S19</f>
        <v>0</v>
      </c>
      <c r="T19" s="57">
        <f>+'OSN AC'!T19</f>
        <v>697500</v>
      </c>
      <c r="U19" s="57">
        <f>+'OSN AC'!U19</f>
        <v>0</v>
      </c>
      <c r="V19" s="57">
        <f>+'OSN AC'!V19</f>
        <v>0</v>
      </c>
      <c r="W19" s="57">
        <f>+'OSN AC'!W19</f>
        <v>0</v>
      </c>
      <c r="X19" s="57">
        <f>+'OSN AC'!X19</f>
        <v>0</v>
      </c>
      <c r="Y19" s="57">
        <f>+'OSN AC'!Y19</f>
        <v>0</v>
      </c>
      <c r="Z19" s="57">
        <f>+'OSN AC'!Z19</f>
        <v>0</v>
      </c>
      <c r="AA19" s="57">
        <v>0</v>
      </c>
      <c r="AB19" s="57">
        <v>0</v>
      </c>
      <c r="AC19" s="57">
        <v>0</v>
      </c>
      <c r="AD19" s="57">
        <v>0</v>
      </c>
      <c r="AE19" s="57">
        <v>0</v>
      </c>
      <c r="AF19" s="57">
        <v>0</v>
      </c>
      <c r="AG19" s="57">
        <v>0</v>
      </c>
      <c r="AH19" s="57">
        <v>0</v>
      </c>
      <c r="AI19" s="57">
        <v>0</v>
      </c>
      <c r="AJ19" s="57">
        <v>0</v>
      </c>
      <c r="AK19" s="57">
        <v>0</v>
      </c>
      <c r="AL19" s="57"/>
      <c r="AM19" s="57"/>
      <c r="AN19" s="57"/>
      <c r="AO19" s="57"/>
      <c r="AP19" s="57"/>
      <c r="AQ19" s="57">
        <f t="shared" si="10"/>
        <v>-913523</v>
      </c>
      <c r="AR19" s="61">
        <v>0</v>
      </c>
      <c r="AS19" s="61">
        <v>0</v>
      </c>
      <c r="AT19" s="61">
        <v>0</v>
      </c>
      <c r="AU19" s="61" t="e">
        <v>#REF!</v>
      </c>
      <c r="AV19" s="61">
        <v>0</v>
      </c>
      <c r="AW19" s="61" t="e">
        <f t="shared" si="4"/>
        <v>#REF!</v>
      </c>
      <c r="AX19" s="109">
        <f>+'OSN AC'!AZ19</f>
        <v>0</v>
      </c>
      <c r="AY19" s="109">
        <f>+'OSN AC'!BA19</f>
        <v>0</v>
      </c>
      <c r="AZ19" s="109">
        <f>+'OSN AC'!BB19</f>
        <v>0</v>
      </c>
      <c r="BA19" s="109">
        <f>+'OSN AC'!BC19</f>
        <v>0</v>
      </c>
      <c r="BB19" s="109">
        <f>+'OSN AC'!BD19</f>
        <v>0</v>
      </c>
      <c r="BC19" s="109">
        <f>+'OSN AC'!BE19</f>
        <v>0</v>
      </c>
      <c r="BD19" s="109">
        <f>+'OSN AC'!BF19</f>
        <v>0</v>
      </c>
      <c r="BE19" s="67">
        <f t="shared" si="5"/>
        <v>0</v>
      </c>
    </row>
    <row r="20" spans="1:79">
      <c r="A20" s="24" t="s">
        <v>15</v>
      </c>
      <c r="B20" s="25" t="s">
        <v>123</v>
      </c>
      <c r="C20" s="44">
        <f>+'OSN AC'!C20</f>
        <v>6700000</v>
      </c>
      <c r="D20" s="44">
        <v>0</v>
      </c>
      <c r="E20" s="44">
        <f t="shared" si="6"/>
        <v>-321000</v>
      </c>
      <c r="F20" s="44">
        <f t="shared" si="1"/>
        <v>6379000</v>
      </c>
      <c r="G20" s="53">
        <f>+'OSN AC'!G20</f>
        <v>4984537.4499999993</v>
      </c>
      <c r="H20" s="53">
        <f>+'OSN AC'!H20</f>
        <v>628484.5</v>
      </c>
      <c r="I20" s="53">
        <f>+'OSN AC'!I20</f>
        <v>628484.5</v>
      </c>
      <c r="J20" s="53">
        <f>+'OSN AC'!J20</f>
        <v>137493.54999999999</v>
      </c>
      <c r="K20" s="49">
        <f t="shared" si="7"/>
        <v>1394462.55</v>
      </c>
      <c r="L20" s="49">
        <f t="shared" si="8"/>
        <v>6378999.9999999991</v>
      </c>
      <c r="M20" s="53">
        <f>+'OSN AC'!M20</f>
        <v>0</v>
      </c>
      <c r="N20" s="53">
        <f>+'OSN AC'!N20</f>
        <v>0</v>
      </c>
      <c r="O20" s="251">
        <f t="shared" si="9"/>
        <v>0</v>
      </c>
      <c r="P20" s="13">
        <f t="shared" si="2"/>
        <v>6379000</v>
      </c>
      <c r="Q20" s="199">
        <f t="shared" si="3"/>
        <v>9.3132257461547852E-10</v>
      </c>
      <c r="R20" s="57">
        <f>+'OSN AC'!R20</f>
        <v>0</v>
      </c>
      <c r="S20" s="57">
        <f>+'OSN AC'!S20</f>
        <v>0</v>
      </c>
      <c r="T20" s="57">
        <f>+'OSN AC'!T20</f>
        <v>0</v>
      </c>
      <c r="U20" s="57">
        <f>+'OSN AC'!U20</f>
        <v>0</v>
      </c>
      <c r="V20" s="57">
        <f>+'OSN AC'!V20</f>
        <v>0</v>
      </c>
      <c r="W20" s="57">
        <f>+'OSN AC'!W20</f>
        <v>-321000</v>
      </c>
      <c r="X20" s="57">
        <f>+'OSN AC'!X20</f>
        <v>0</v>
      </c>
      <c r="Y20" s="57">
        <f>+'OSN AC'!Y20</f>
        <v>0</v>
      </c>
      <c r="Z20" s="57">
        <f>+'OSN AC'!Z20</f>
        <v>0</v>
      </c>
      <c r="AA20" s="57">
        <v>0</v>
      </c>
      <c r="AB20" s="57">
        <v>0</v>
      </c>
      <c r="AC20" s="57">
        <v>0</v>
      </c>
      <c r="AD20" s="57">
        <v>0</v>
      </c>
      <c r="AE20" s="57">
        <v>0</v>
      </c>
      <c r="AF20" s="57">
        <v>0</v>
      </c>
      <c r="AG20" s="57">
        <v>0</v>
      </c>
      <c r="AH20" s="57">
        <v>0</v>
      </c>
      <c r="AI20" s="57">
        <v>0</v>
      </c>
      <c r="AJ20" s="57">
        <v>0</v>
      </c>
      <c r="AK20" s="57">
        <v>0</v>
      </c>
      <c r="AL20" s="57"/>
      <c r="AM20" s="57"/>
      <c r="AN20" s="57"/>
      <c r="AO20" s="57"/>
      <c r="AP20" s="57"/>
      <c r="AQ20" s="57">
        <f t="shared" si="10"/>
        <v>-321000</v>
      </c>
      <c r="AR20" s="61">
        <v>0</v>
      </c>
      <c r="AS20" s="61">
        <v>0</v>
      </c>
      <c r="AT20" s="61">
        <v>0</v>
      </c>
      <c r="AU20" s="61">
        <v>0</v>
      </c>
      <c r="AV20" s="61">
        <v>0</v>
      </c>
      <c r="AW20" s="61">
        <f t="shared" si="4"/>
        <v>0</v>
      </c>
      <c r="AX20" s="109">
        <f>+'OSN AC'!AZ20</f>
        <v>0</v>
      </c>
      <c r="AY20" s="109">
        <f>+'OSN AC'!BA20</f>
        <v>0</v>
      </c>
      <c r="AZ20" s="109">
        <f>+'OSN AC'!BB20</f>
        <v>0</v>
      </c>
      <c r="BA20" s="109">
        <f>+'OSN AC'!BC20</f>
        <v>0</v>
      </c>
      <c r="BB20" s="109">
        <f>+'OSN AC'!BD20</f>
        <v>0</v>
      </c>
      <c r="BC20" s="109">
        <f>+'OSN AC'!BE20</f>
        <v>0</v>
      </c>
      <c r="BD20" s="109">
        <f>+'OSN AC'!BF20</f>
        <v>0</v>
      </c>
      <c r="BE20" s="67">
        <f t="shared" si="5"/>
        <v>0</v>
      </c>
    </row>
    <row r="21" spans="1:79">
      <c r="A21" s="24" t="s">
        <v>16</v>
      </c>
      <c r="B21" s="25" t="s">
        <v>921</v>
      </c>
      <c r="C21" s="44">
        <f>+'OSN AC'!C21</f>
        <v>31097392</v>
      </c>
      <c r="D21" s="44">
        <v>0</v>
      </c>
      <c r="E21" s="44">
        <f t="shared" si="6"/>
        <v>-713207.9</v>
      </c>
      <c r="F21" s="44">
        <f t="shared" si="1"/>
        <v>30384184.100000001</v>
      </c>
      <c r="G21" s="53">
        <f>+'OSN AC'!G21</f>
        <v>26245221.100000001</v>
      </c>
      <c r="H21" s="53">
        <f>+'OSN AC'!H21</f>
        <v>2042339</v>
      </c>
      <c r="I21" s="53">
        <f>+'OSN AC'!I21</f>
        <v>2096624</v>
      </c>
      <c r="J21" s="53">
        <f>+'OSN AC'!J21</f>
        <v>0</v>
      </c>
      <c r="K21" s="49">
        <f t="shared" si="7"/>
        <v>4138963</v>
      </c>
      <c r="L21" s="49">
        <f t="shared" si="8"/>
        <v>30384184.100000001</v>
      </c>
      <c r="M21" s="53">
        <f>+'OSN AC'!M21</f>
        <v>0</v>
      </c>
      <c r="N21" s="53">
        <f>+'OSN AC'!N21</f>
        <v>0</v>
      </c>
      <c r="O21" s="251">
        <f t="shared" si="9"/>
        <v>0</v>
      </c>
      <c r="P21" s="13">
        <f t="shared" si="2"/>
        <v>30384184.100000001</v>
      </c>
      <c r="Q21" s="199">
        <f t="shared" si="3"/>
        <v>0</v>
      </c>
      <c r="R21" s="57">
        <f>+'OSN AC'!R21</f>
        <v>0</v>
      </c>
      <c r="S21" s="57">
        <f>+'OSN AC'!S21</f>
        <v>0</v>
      </c>
      <c r="T21" s="57">
        <f>+'OSN AC'!T21</f>
        <v>0</v>
      </c>
      <c r="U21" s="57">
        <f>+'OSN AC'!U21</f>
        <v>0</v>
      </c>
      <c r="V21" s="57">
        <f>+'OSN AC'!V21</f>
        <v>0</v>
      </c>
      <c r="W21" s="57">
        <f>+'OSN AC'!W21</f>
        <v>-713207.9</v>
      </c>
      <c r="X21" s="57">
        <f>+'OSN AC'!X21</f>
        <v>0</v>
      </c>
      <c r="Y21" s="57">
        <f>+'OSN AC'!Y21</f>
        <v>0</v>
      </c>
      <c r="Z21" s="57">
        <f>+'OSN AC'!Z21</f>
        <v>0</v>
      </c>
      <c r="AA21" s="57">
        <v>0</v>
      </c>
      <c r="AB21" s="57">
        <v>0</v>
      </c>
      <c r="AC21" s="57">
        <v>0</v>
      </c>
      <c r="AD21" s="57">
        <v>0</v>
      </c>
      <c r="AE21" s="57">
        <v>0</v>
      </c>
      <c r="AF21" s="57">
        <v>0</v>
      </c>
      <c r="AG21" s="57">
        <v>0</v>
      </c>
      <c r="AH21" s="57">
        <v>0</v>
      </c>
      <c r="AI21" s="57">
        <v>0</v>
      </c>
      <c r="AJ21" s="57">
        <v>0</v>
      </c>
      <c r="AK21" s="57">
        <v>0</v>
      </c>
      <c r="AL21" s="57"/>
      <c r="AM21" s="57"/>
      <c r="AN21" s="57"/>
      <c r="AO21" s="57"/>
      <c r="AP21" s="57"/>
      <c r="AQ21" s="57">
        <f t="shared" si="10"/>
        <v>-713207.9</v>
      </c>
      <c r="AR21" s="61">
        <v>0</v>
      </c>
      <c r="AS21" s="61">
        <v>0</v>
      </c>
      <c r="AT21" s="61">
        <v>0</v>
      </c>
      <c r="AU21" s="61" t="e">
        <v>#REF!</v>
      </c>
      <c r="AV21" s="61">
        <v>0</v>
      </c>
      <c r="AW21" s="61" t="e">
        <f t="shared" si="4"/>
        <v>#REF!</v>
      </c>
      <c r="AX21" s="109">
        <f>+'OSN AC'!AZ21</f>
        <v>0</v>
      </c>
      <c r="AY21" s="109">
        <f>+'OSN AC'!BA21</f>
        <v>0</v>
      </c>
      <c r="AZ21" s="109">
        <f>+'OSN AC'!BB21</f>
        <v>0</v>
      </c>
      <c r="BA21" s="109">
        <f>+'OSN AC'!BC21</f>
        <v>0</v>
      </c>
      <c r="BB21" s="109">
        <f>+'OSN AC'!BD21</f>
        <v>0</v>
      </c>
      <c r="BC21" s="109">
        <f>+'OSN AC'!BE21</f>
        <v>0</v>
      </c>
      <c r="BD21" s="109">
        <f>+'OSN AC'!BF21</f>
        <v>0</v>
      </c>
      <c r="BE21" s="67">
        <f t="shared" si="5"/>
        <v>0</v>
      </c>
    </row>
    <row r="22" spans="1:79">
      <c r="A22" s="24" t="s">
        <v>17</v>
      </c>
      <c r="B22" s="25" t="s">
        <v>922</v>
      </c>
      <c r="C22" s="44">
        <f>+'OSN AC'!C22</f>
        <v>1632292</v>
      </c>
      <c r="D22" s="44">
        <v>0</v>
      </c>
      <c r="E22" s="44">
        <f t="shared" si="6"/>
        <v>-146683</v>
      </c>
      <c r="F22" s="44">
        <f t="shared" si="1"/>
        <v>1485609</v>
      </c>
      <c r="G22" s="53">
        <f>+'OSN AC'!G22</f>
        <v>987426.09</v>
      </c>
      <c r="H22" s="53">
        <f>+'OSN AC'!H22</f>
        <v>110396</v>
      </c>
      <c r="I22" s="53">
        <f>+'OSN AC'!I22</f>
        <v>113331</v>
      </c>
      <c r="J22" s="53">
        <f>+'OSN AC'!J22</f>
        <v>117375</v>
      </c>
      <c r="K22" s="49">
        <f t="shared" si="7"/>
        <v>341102</v>
      </c>
      <c r="L22" s="49">
        <f t="shared" si="8"/>
        <v>1328528.0899999999</v>
      </c>
      <c r="M22" s="53">
        <f>+'OSN AC'!M22</f>
        <v>0</v>
      </c>
      <c r="N22" s="53">
        <f>+'OSN AC'!N22</f>
        <v>0</v>
      </c>
      <c r="O22" s="251">
        <f t="shared" si="9"/>
        <v>157080.91000000015</v>
      </c>
      <c r="P22" s="13">
        <f t="shared" si="2"/>
        <v>1485609</v>
      </c>
      <c r="Q22" s="199">
        <f t="shared" si="3"/>
        <v>157080.91000000015</v>
      </c>
      <c r="R22" s="57">
        <f>+'OSN AC'!R22</f>
        <v>0</v>
      </c>
      <c r="S22" s="57">
        <f>+'OSN AC'!S22</f>
        <v>0</v>
      </c>
      <c r="T22" s="57">
        <f>+'OSN AC'!T22</f>
        <v>0</v>
      </c>
      <c r="U22" s="57">
        <f>+'OSN AC'!U22</f>
        <v>0</v>
      </c>
      <c r="V22" s="57">
        <f>+'OSN AC'!V22</f>
        <v>0</v>
      </c>
      <c r="W22" s="57">
        <f>+'OSN AC'!W22</f>
        <v>-146683</v>
      </c>
      <c r="X22" s="57">
        <f>+'OSN AC'!X22</f>
        <v>0</v>
      </c>
      <c r="Y22" s="57">
        <f>+'OSN AC'!Y22</f>
        <v>0</v>
      </c>
      <c r="Z22" s="57">
        <f>+'OSN AC'!Z22</f>
        <v>0</v>
      </c>
      <c r="AA22" s="57">
        <v>0</v>
      </c>
      <c r="AB22" s="57">
        <v>0</v>
      </c>
      <c r="AC22" s="57">
        <v>0</v>
      </c>
      <c r="AD22" s="57">
        <v>0</v>
      </c>
      <c r="AE22" s="57">
        <v>0</v>
      </c>
      <c r="AF22" s="57">
        <v>0</v>
      </c>
      <c r="AG22" s="57">
        <v>0</v>
      </c>
      <c r="AH22" s="57">
        <v>0</v>
      </c>
      <c r="AI22" s="57">
        <v>0</v>
      </c>
      <c r="AJ22" s="57">
        <v>0</v>
      </c>
      <c r="AK22" s="57">
        <v>0</v>
      </c>
      <c r="AL22" s="57"/>
      <c r="AM22" s="57"/>
      <c r="AN22" s="57"/>
      <c r="AO22" s="57"/>
      <c r="AP22" s="57"/>
      <c r="AQ22" s="57">
        <f t="shared" si="10"/>
        <v>-146683</v>
      </c>
      <c r="AR22" s="61">
        <v>0</v>
      </c>
      <c r="AS22" s="61">
        <v>0</v>
      </c>
      <c r="AT22" s="61">
        <v>0</v>
      </c>
      <c r="AU22" s="61" t="e">
        <v>#REF!</v>
      </c>
      <c r="AV22" s="61">
        <v>0</v>
      </c>
      <c r="AW22" s="61" t="e">
        <f t="shared" si="4"/>
        <v>#REF!</v>
      </c>
      <c r="AX22" s="109">
        <f>+'OSN AC'!AZ22</f>
        <v>0</v>
      </c>
      <c r="AY22" s="109">
        <f>+'OSN AC'!BA22</f>
        <v>0</v>
      </c>
      <c r="AZ22" s="109">
        <f>+'OSN AC'!BB22</f>
        <v>0</v>
      </c>
      <c r="BA22" s="109">
        <f>+'OSN AC'!BC22</f>
        <v>0</v>
      </c>
      <c r="BB22" s="109">
        <f>+'OSN AC'!BD22</f>
        <v>0</v>
      </c>
      <c r="BC22" s="109">
        <f>+'OSN AC'!BE22</f>
        <v>0</v>
      </c>
      <c r="BD22" s="109">
        <f>+'OSN AC'!BF22</f>
        <v>0</v>
      </c>
      <c r="BE22" s="67">
        <f t="shared" si="5"/>
        <v>0</v>
      </c>
    </row>
    <row r="23" spans="1:79">
      <c r="A23" s="24" t="s">
        <v>18</v>
      </c>
      <c r="B23" s="25" t="s">
        <v>923</v>
      </c>
      <c r="C23" s="44">
        <f>+'OSN AC'!C23</f>
        <v>17694039</v>
      </c>
      <c r="D23" s="44">
        <v>0</v>
      </c>
      <c r="E23" s="44">
        <f t="shared" si="6"/>
        <v>-654355</v>
      </c>
      <c r="F23" s="44">
        <f t="shared" si="1"/>
        <v>17039684</v>
      </c>
      <c r="G23" s="53">
        <f>+'OSN AC'!G23</f>
        <v>10707613.48</v>
      </c>
      <c r="H23" s="53">
        <f>+'OSN AC'!H23</f>
        <v>1196701</v>
      </c>
      <c r="I23" s="53">
        <f>+'OSN AC'!I23</f>
        <v>1228509</v>
      </c>
      <c r="J23" s="53">
        <f>+'OSN AC'!J23</f>
        <v>1272351</v>
      </c>
      <c r="K23" s="49">
        <f t="shared" si="7"/>
        <v>3697561</v>
      </c>
      <c r="L23" s="49">
        <f t="shared" si="8"/>
        <v>14405174.48</v>
      </c>
      <c r="M23" s="53">
        <f>+'OSN AC'!M23</f>
        <v>0</v>
      </c>
      <c r="N23" s="53">
        <f>+'OSN AC'!N23</f>
        <v>0</v>
      </c>
      <c r="O23" s="251">
        <f t="shared" si="9"/>
        <v>2634509.5199999996</v>
      </c>
      <c r="P23" s="13">
        <f t="shared" si="2"/>
        <v>17039684</v>
      </c>
      <c r="Q23" s="199">
        <f t="shared" si="3"/>
        <v>2634509.5199999996</v>
      </c>
      <c r="R23" s="57">
        <f>+'OSN AC'!R23</f>
        <v>0</v>
      </c>
      <c r="S23" s="57">
        <f>+'OSN AC'!S23</f>
        <v>0</v>
      </c>
      <c r="T23" s="57">
        <f>+'OSN AC'!T23</f>
        <v>0</v>
      </c>
      <c r="U23" s="57">
        <f>+'OSN AC'!U23</f>
        <v>0</v>
      </c>
      <c r="V23" s="57">
        <f>+'OSN AC'!V23</f>
        <v>0</v>
      </c>
      <c r="W23" s="57">
        <f>+'OSN AC'!W23</f>
        <v>-654355</v>
      </c>
      <c r="X23" s="57">
        <f>+'OSN AC'!X23</f>
        <v>0</v>
      </c>
      <c r="Y23" s="57">
        <f>+'OSN AC'!Y23</f>
        <v>0</v>
      </c>
      <c r="Z23" s="57">
        <f>+'OSN AC'!Z23</f>
        <v>0</v>
      </c>
      <c r="AA23" s="57">
        <v>0</v>
      </c>
      <c r="AB23" s="57">
        <v>0</v>
      </c>
      <c r="AC23" s="57">
        <v>0</v>
      </c>
      <c r="AD23" s="57">
        <v>0</v>
      </c>
      <c r="AE23" s="57">
        <v>0</v>
      </c>
      <c r="AF23" s="57">
        <v>0</v>
      </c>
      <c r="AG23" s="57">
        <v>0</v>
      </c>
      <c r="AH23" s="57">
        <v>0</v>
      </c>
      <c r="AI23" s="57">
        <v>0</v>
      </c>
      <c r="AJ23" s="57">
        <v>0</v>
      </c>
      <c r="AK23" s="57">
        <v>0</v>
      </c>
      <c r="AL23" s="57"/>
      <c r="AM23" s="57"/>
      <c r="AN23" s="57"/>
      <c r="AO23" s="57"/>
      <c r="AP23" s="57"/>
      <c r="AQ23" s="57">
        <f t="shared" si="10"/>
        <v>-654355</v>
      </c>
      <c r="AR23" s="61">
        <v>0</v>
      </c>
      <c r="AS23" s="61">
        <v>0</v>
      </c>
      <c r="AT23" s="61">
        <v>0</v>
      </c>
      <c r="AU23" s="61" t="e">
        <v>#REF!</v>
      </c>
      <c r="AV23" s="61">
        <v>0</v>
      </c>
      <c r="AW23" s="61" t="e">
        <f t="shared" si="4"/>
        <v>#REF!</v>
      </c>
      <c r="AX23" s="109">
        <f>+'OSN AC'!AZ23</f>
        <v>0</v>
      </c>
      <c r="AY23" s="109">
        <f>+'OSN AC'!BA23</f>
        <v>0</v>
      </c>
      <c r="AZ23" s="109">
        <f>+'OSN AC'!BB23</f>
        <v>0</v>
      </c>
      <c r="BA23" s="109">
        <f>+'OSN AC'!BC23</f>
        <v>0</v>
      </c>
      <c r="BB23" s="109">
        <f>+'OSN AC'!BD23</f>
        <v>0</v>
      </c>
      <c r="BC23" s="109">
        <f>+'OSN AC'!BE23</f>
        <v>0</v>
      </c>
      <c r="BD23" s="109">
        <f>+'OSN AC'!BF23</f>
        <v>0</v>
      </c>
      <c r="BE23" s="67">
        <f t="shared" si="5"/>
        <v>0</v>
      </c>
    </row>
    <row r="24" spans="1:79" s="1" customFormat="1">
      <c r="A24" s="24" t="s">
        <v>19</v>
      </c>
      <c r="B24" s="25" t="s">
        <v>924</v>
      </c>
      <c r="C24" s="44">
        <f>+'OSN AC'!C24</f>
        <v>9793749</v>
      </c>
      <c r="D24" s="44">
        <v>0</v>
      </c>
      <c r="E24" s="44">
        <f t="shared" si="6"/>
        <v>-372149</v>
      </c>
      <c r="F24" s="44">
        <f t="shared" si="1"/>
        <v>9421600</v>
      </c>
      <c r="G24" s="53">
        <f>+'OSN AC'!G24</f>
        <v>5924564.8899999997</v>
      </c>
      <c r="H24" s="53">
        <f>+'OSN AC'!H24</f>
        <v>662381</v>
      </c>
      <c r="I24" s="53">
        <f>+'OSN AC'!I24</f>
        <v>679987</v>
      </c>
      <c r="J24" s="53">
        <f>+'OSN AC'!J24</f>
        <v>704253</v>
      </c>
      <c r="K24" s="49">
        <f t="shared" si="7"/>
        <v>2046621</v>
      </c>
      <c r="L24" s="49">
        <f t="shared" si="8"/>
        <v>7971185.8899999997</v>
      </c>
      <c r="M24" s="53">
        <f>+'OSN AC'!M24</f>
        <v>0</v>
      </c>
      <c r="N24" s="53">
        <f>+'OSN AC'!N24</f>
        <v>0</v>
      </c>
      <c r="O24" s="251">
        <f t="shared" si="9"/>
        <v>1450414.1100000003</v>
      </c>
      <c r="P24" s="13">
        <f t="shared" si="2"/>
        <v>9421600</v>
      </c>
      <c r="Q24" s="199">
        <f t="shared" si="3"/>
        <v>1450414.1100000003</v>
      </c>
      <c r="R24" s="57">
        <f>+'OSN AC'!R24</f>
        <v>0</v>
      </c>
      <c r="S24" s="57">
        <f>+'OSN AC'!S24</f>
        <v>0</v>
      </c>
      <c r="T24" s="57">
        <f>+'OSN AC'!T24</f>
        <v>0</v>
      </c>
      <c r="U24" s="57">
        <f>+'OSN AC'!U24</f>
        <v>0</v>
      </c>
      <c r="V24" s="57">
        <f>+'OSN AC'!V24</f>
        <v>0</v>
      </c>
      <c r="W24" s="57">
        <f>+'OSN AC'!W24</f>
        <v>-372149</v>
      </c>
      <c r="X24" s="57">
        <f>+'OSN AC'!X24</f>
        <v>0</v>
      </c>
      <c r="Y24" s="57">
        <f>+'OSN AC'!Y24</f>
        <v>0</v>
      </c>
      <c r="Z24" s="57">
        <f>+'OSN AC'!Z24</f>
        <v>0</v>
      </c>
      <c r="AA24" s="57">
        <v>0</v>
      </c>
      <c r="AB24" s="57">
        <v>0</v>
      </c>
      <c r="AC24" s="57">
        <v>0</v>
      </c>
      <c r="AD24" s="57">
        <v>0</v>
      </c>
      <c r="AE24" s="57">
        <v>0</v>
      </c>
      <c r="AF24" s="57">
        <v>0</v>
      </c>
      <c r="AG24" s="57">
        <v>0</v>
      </c>
      <c r="AH24" s="57">
        <v>0</v>
      </c>
      <c r="AI24" s="57">
        <v>0</v>
      </c>
      <c r="AJ24" s="57">
        <v>0</v>
      </c>
      <c r="AK24" s="57">
        <v>0</v>
      </c>
      <c r="AL24" s="57"/>
      <c r="AM24" s="57"/>
      <c r="AN24" s="57"/>
      <c r="AO24" s="57"/>
      <c r="AP24" s="57"/>
      <c r="AQ24" s="57">
        <f t="shared" si="10"/>
        <v>-372149</v>
      </c>
      <c r="AR24" s="61">
        <v>0</v>
      </c>
      <c r="AS24" s="61">
        <v>0</v>
      </c>
      <c r="AT24" s="61">
        <v>0</v>
      </c>
      <c r="AU24" s="61">
        <v>0</v>
      </c>
      <c r="AV24" s="61">
        <v>0</v>
      </c>
      <c r="AW24" s="61">
        <f t="shared" si="4"/>
        <v>0</v>
      </c>
      <c r="AX24" s="109">
        <f>+'OSN AC'!AZ24</f>
        <v>0</v>
      </c>
      <c r="AY24" s="109">
        <f>+'OSN AC'!BA24</f>
        <v>0</v>
      </c>
      <c r="AZ24" s="109">
        <f>+'OSN AC'!BB24</f>
        <v>0</v>
      </c>
      <c r="BA24" s="109">
        <f>+'OSN AC'!BC24</f>
        <v>0</v>
      </c>
      <c r="BB24" s="109">
        <f>+'OSN AC'!BD24</f>
        <v>0</v>
      </c>
      <c r="BC24" s="109">
        <f>+'OSN AC'!BE24</f>
        <v>0</v>
      </c>
      <c r="BD24" s="109">
        <f>+'OSN AC'!BF24</f>
        <v>0</v>
      </c>
      <c r="BE24" s="67">
        <f t="shared" si="5"/>
        <v>0</v>
      </c>
      <c r="BF24"/>
      <c r="BG24"/>
      <c r="BH24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</row>
    <row r="25" spans="1:79">
      <c r="A25" s="24" t="s">
        <v>20</v>
      </c>
      <c r="B25" s="25" t="s">
        <v>925</v>
      </c>
      <c r="C25" s="44">
        <f>+'OSN AC'!C25</f>
        <v>4896875</v>
      </c>
      <c r="D25" s="44">
        <f>+'OSN AC'!D25</f>
        <v>0</v>
      </c>
      <c r="E25" s="44">
        <f>+'OSN AC'!E25</f>
        <v>-575075</v>
      </c>
      <c r="F25" s="44">
        <f>+'OSN AC'!F25</f>
        <v>4321800</v>
      </c>
      <c r="G25" s="53">
        <f>+'OSN AC'!G25</f>
        <v>2962276.24</v>
      </c>
      <c r="H25" s="53">
        <f>+'OSN AC'!H25</f>
        <v>331191</v>
      </c>
      <c r="I25" s="53">
        <f>+'OSN AC'!I25</f>
        <v>339993</v>
      </c>
      <c r="J25" s="53">
        <f>+'OSN AC'!J25</f>
        <v>352127</v>
      </c>
      <c r="K25" s="49">
        <f t="shared" si="7"/>
        <v>1023311</v>
      </c>
      <c r="L25" s="49">
        <f t="shared" si="8"/>
        <v>3985587.24</v>
      </c>
      <c r="M25" s="53">
        <f>+'OSN AC'!M25</f>
        <v>0</v>
      </c>
      <c r="N25" s="53">
        <f>+'OSN AC'!N25</f>
        <v>0</v>
      </c>
      <c r="O25" s="251">
        <f t="shared" si="9"/>
        <v>336212.75999999978</v>
      </c>
      <c r="P25" s="13">
        <f t="shared" si="2"/>
        <v>4321800</v>
      </c>
      <c r="Q25" s="199">
        <f t="shared" si="3"/>
        <v>336212.75999999978</v>
      </c>
      <c r="R25" s="57">
        <f>+'OSN AC'!R25</f>
        <v>0</v>
      </c>
      <c r="S25" s="57">
        <f>+'OSN AC'!S25</f>
        <v>0</v>
      </c>
      <c r="T25" s="57">
        <f>+'OSN AC'!T25</f>
        <v>0</v>
      </c>
      <c r="U25" s="57">
        <f>+'OSN AC'!U25</f>
        <v>0</v>
      </c>
      <c r="V25" s="57">
        <f>+'OSN AC'!V25</f>
        <v>0</v>
      </c>
      <c r="W25" s="57">
        <f>+'OSN AC'!W25</f>
        <v>-575075</v>
      </c>
      <c r="X25" s="57">
        <f>+'OSN AC'!X25</f>
        <v>0</v>
      </c>
      <c r="Y25" s="57">
        <f>+'OSN AC'!Y25</f>
        <v>0</v>
      </c>
      <c r="Z25" s="57">
        <f>+'OSN AC'!Z25</f>
        <v>0</v>
      </c>
      <c r="AA25" s="57">
        <v>0</v>
      </c>
      <c r="AB25" s="57">
        <v>0</v>
      </c>
      <c r="AC25" s="57">
        <v>0</v>
      </c>
      <c r="AD25" s="57">
        <v>0</v>
      </c>
      <c r="AE25" s="57">
        <v>0</v>
      </c>
      <c r="AF25" s="57">
        <v>0</v>
      </c>
      <c r="AG25" s="57">
        <v>0</v>
      </c>
      <c r="AH25" s="57">
        <v>0</v>
      </c>
      <c r="AI25" s="57">
        <v>0</v>
      </c>
      <c r="AJ25" s="57">
        <v>0</v>
      </c>
      <c r="AK25" s="57">
        <v>0</v>
      </c>
      <c r="AL25" s="57"/>
      <c r="AM25" s="57"/>
      <c r="AN25" s="57"/>
      <c r="AO25" s="57"/>
      <c r="AP25" s="57"/>
      <c r="AQ25" s="57">
        <f t="shared" si="10"/>
        <v>-575075</v>
      </c>
      <c r="AR25" s="61">
        <v>0</v>
      </c>
      <c r="AS25" s="61">
        <v>0</v>
      </c>
      <c r="AT25" s="61">
        <v>0</v>
      </c>
      <c r="AU25" s="61" t="e">
        <v>#REF!</v>
      </c>
      <c r="AV25" s="61">
        <v>0</v>
      </c>
      <c r="AW25" s="61" t="e">
        <f t="shared" si="4"/>
        <v>#REF!</v>
      </c>
      <c r="AX25" s="109">
        <f>+'OSN AC'!AZ25</f>
        <v>0</v>
      </c>
      <c r="AY25" s="109">
        <f>+'OSN AC'!BA25</f>
        <v>0</v>
      </c>
      <c r="AZ25" s="109">
        <f>+'OSN AC'!BB25</f>
        <v>0</v>
      </c>
      <c r="BA25" s="109">
        <f>+'OSN AC'!BC25</f>
        <v>0</v>
      </c>
      <c r="BB25" s="109">
        <f>+'OSN AC'!BD25</f>
        <v>0</v>
      </c>
      <c r="BC25" s="109">
        <f>+'OSN AC'!BE25</f>
        <v>0</v>
      </c>
      <c r="BD25" s="109">
        <f>+'OSN AC'!BF25</f>
        <v>0</v>
      </c>
      <c r="BE25" s="67">
        <f>SUM(AX25:AZ25)</f>
        <v>0</v>
      </c>
    </row>
    <row r="26" spans="1:79">
      <c r="A26" s="186" t="s">
        <v>21</v>
      </c>
      <c r="B26" s="25" t="s">
        <v>926</v>
      </c>
      <c r="C26" s="44">
        <f>+'OSN AC'!C26</f>
        <v>2000000</v>
      </c>
      <c r="D26" s="44">
        <f>+'OSN AC'!D26</f>
        <v>0</v>
      </c>
      <c r="E26" s="44">
        <f>+'OSN AC'!E26</f>
        <v>0</v>
      </c>
      <c r="F26" s="44">
        <f>+'OSN AC'!F26</f>
        <v>2000000</v>
      </c>
      <c r="G26" s="53">
        <f>+'OSN AC'!G26</f>
        <v>1604447.4</v>
      </c>
      <c r="H26" s="53">
        <f>+'OSN AC'!H26</f>
        <v>199347.3</v>
      </c>
      <c r="I26" s="53">
        <f>+'OSN AC'!I26</f>
        <v>196205.3</v>
      </c>
      <c r="J26" s="53">
        <f>+'OSN AC'!J26</f>
        <v>0</v>
      </c>
      <c r="K26" s="49">
        <f>SUM(H26:J26)</f>
        <v>395552.6</v>
      </c>
      <c r="L26" s="49">
        <f>K26+G26</f>
        <v>2000000</v>
      </c>
      <c r="M26" s="53">
        <f>+'OSN AC'!M26</f>
        <v>0</v>
      </c>
      <c r="N26" s="53">
        <f>+'OSN AC'!N26</f>
        <v>0</v>
      </c>
      <c r="O26" s="251">
        <f>F26-L26</f>
        <v>0</v>
      </c>
      <c r="P26" s="13">
        <f>+F26-M26</f>
        <v>2000000</v>
      </c>
      <c r="Q26" s="199">
        <f>IF(N26&gt;0,(F26-L26-N26),(F26-L26+N26))</f>
        <v>0</v>
      </c>
      <c r="R26" s="57">
        <f>+'OSN AC'!R26</f>
        <v>0</v>
      </c>
      <c r="S26" s="57">
        <f>+'OSN AC'!S26</f>
        <v>0</v>
      </c>
      <c r="T26" s="57">
        <f>+'OSN AC'!T26</f>
        <v>0</v>
      </c>
      <c r="U26" s="57">
        <f>+'OSN AC'!U26</f>
        <v>0</v>
      </c>
      <c r="V26" s="57">
        <f>+'OSN AC'!V26</f>
        <v>0</v>
      </c>
      <c r="W26" s="57">
        <f>+'OSN AC'!W26</f>
        <v>0</v>
      </c>
      <c r="X26" s="57">
        <f>+'OSN AC'!X26</f>
        <v>0</v>
      </c>
      <c r="Y26" s="57">
        <f>+'OSN AC'!Y26</f>
        <v>0</v>
      </c>
      <c r="Z26" s="57"/>
      <c r="AA26" s="57"/>
      <c r="AB26" s="57"/>
      <c r="AC26" s="57"/>
      <c r="AD26" s="57"/>
      <c r="AE26" s="57"/>
      <c r="AF26" s="57"/>
      <c r="AG26" s="57"/>
      <c r="AH26" s="57"/>
      <c r="AI26" s="57"/>
      <c r="AJ26" s="57"/>
      <c r="AK26" s="57"/>
      <c r="AL26" s="57"/>
      <c r="AM26" s="57"/>
      <c r="AN26" s="57"/>
      <c r="AO26" s="57"/>
      <c r="AP26" s="57"/>
      <c r="AQ26" s="57"/>
      <c r="AR26" s="61"/>
      <c r="AS26" s="61"/>
      <c r="AT26" s="61"/>
      <c r="AU26" s="61"/>
      <c r="AV26" s="61"/>
      <c r="AW26" s="61"/>
      <c r="AX26" s="109"/>
      <c r="AY26" s="109"/>
      <c r="AZ26" s="109"/>
      <c r="BA26" s="109"/>
      <c r="BB26" s="109"/>
      <c r="BC26" s="109"/>
      <c r="BD26" s="109"/>
      <c r="BE26" s="67"/>
    </row>
    <row r="27" spans="1:79">
      <c r="A27" s="24"/>
      <c r="B27" s="25"/>
      <c r="C27" s="44"/>
      <c r="D27" s="45"/>
      <c r="E27" s="45"/>
      <c r="F27" s="44"/>
      <c r="G27" s="49"/>
      <c r="H27" s="49"/>
      <c r="I27" s="49"/>
      <c r="J27" s="49"/>
      <c r="K27" s="49"/>
      <c r="L27" s="49"/>
      <c r="M27" s="53"/>
      <c r="N27" s="53"/>
      <c r="O27" s="53"/>
      <c r="P27" s="11"/>
      <c r="Q27" s="44"/>
      <c r="R27" s="57"/>
      <c r="S27" s="57"/>
      <c r="T27" s="57"/>
      <c r="U27" s="57"/>
      <c r="V27" s="57"/>
      <c r="W27" s="57"/>
      <c r="X27" s="57"/>
      <c r="Y27" s="57"/>
      <c r="Z27" s="57"/>
      <c r="AA27" s="57"/>
      <c r="AB27" s="57"/>
      <c r="AC27" s="57"/>
      <c r="AD27" s="57"/>
      <c r="AE27" s="57"/>
      <c r="AF27" s="57"/>
      <c r="AG27" s="57"/>
      <c r="AH27" s="57"/>
      <c r="AI27" s="57"/>
      <c r="AJ27" s="57"/>
      <c r="AK27" s="57"/>
      <c r="AL27" s="57"/>
      <c r="AM27" s="57"/>
      <c r="AN27" s="57"/>
      <c r="AO27" s="57"/>
      <c r="AP27" s="57"/>
      <c r="AQ27" s="57"/>
      <c r="AR27" s="61"/>
      <c r="AS27" s="61"/>
      <c r="AT27" s="61"/>
      <c r="AU27" s="61"/>
      <c r="AV27" s="61"/>
      <c r="AW27" s="61"/>
      <c r="AX27" s="67"/>
      <c r="AY27" s="67"/>
      <c r="AZ27" s="67"/>
      <c r="BA27" s="67"/>
      <c r="BB27" s="67"/>
      <c r="BC27" s="67"/>
      <c r="BD27" s="67"/>
      <c r="BE27" s="66"/>
    </row>
    <row r="28" spans="1:79">
      <c r="A28" s="20" t="s">
        <v>927</v>
      </c>
      <c r="B28" s="26" t="s">
        <v>928</v>
      </c>
      <c r="C28" s="43">
        <f>SUM(C30:C69)</f>
        <v>0</v>
      </c>
      <c r="D28" s="43">
        <f t="shared" ref="D28:BE28" si="11">SUM(D30:D69)</f>
        <v>0</v>
      </c>
      <c r="E28" s="43">
        <f>SUM(E30:E69)</f>
        <v>0</v>
      </c>
      <c r="F28" s="43">
        <f>SUM(F30:F69)</f>
        <v>0</v>
      </c>
      <c r="G28" s="47">
        <f t="shared" si="11"/>
        <v>0</v>
      </c>
      <c r="H28" s="47">
        <f t="shared" si="11"/>
        <v>0</v>
      </c>
      <c r="I28" s="47">
        <f t="shared" si="11"/>
        <v>0</v>
      </c>
      <c r="J28" s="47">
        <f t="shared" si="11"/>
        <v>0</v>
      </c>
      <c r="K28" s="47">
        <f t="shared" si="11"/>
        <v>0</v>
      </c>
      <c r="L28" s="47">
        <f t="shared" si="11"/>
        <v>0</v>
      </c>
      <c r="M28" s="51">
        <f t="shared" si="11"/>
        <v>0</v>
      </c>
      <c r="N28" s="51">
        <f t="shared" si="11"/>
        <v>0</v>
      </c>
      <c r="O28" s="51">
        <f t="shared" si="11"/>
        <v>0</v>
      </c>
      <c r="P28" s="33">
        <f t="shared" si="11"/>
        <v>0</v>
      </c>
      <c r="Q28" s="275">
        <f t="shared" si="11"/>
        <v>0</v>
      </c>
      <c r="R28" s="55">
        <f>SUM(R30:R69)</f>
        <v>0</v>
      </c>
      <c r="S28" s="55">
        <f t="shared" si="11"/>
        <v>0</v>
      </c>
      <c r="T28" s="55">
        <f t="shared" si="11"/>
        <v>0</v>
      </c>
      <c r="U28" s="55">
        <f>SUM(U30:U69)</f>
        <v>0</v>
      </c>
      <c r="V28" s="55">
        <f t="shared" si="11"/>
        <v>0</v>
      </c>
      <c r="W28" s="55">
        <f t="shared" si="11"/>
        <v>0</v>
      </c>
      <c r="X28" s="55">
        <f t="shared" si="11"/>
        <v>0</v>
      </c>
      <c r="Y28" s="55">
        <f t="shared" si="11"/>
        <v>0</v>
      </c>
      <c r="Z28" s="55">
        <f t="shared" si="11"/>
        <v>0</v>
      </c>
      <c r="AA28" s="55">
        <f t="shared" si="11"/>
        <v>0</v>
      </c>
      <c r="AB28" s="55">
        <f t="shared" si="11"/>
        <v>0</v>
      </c>
      <c r="AC28" s="55">
        <f>SUM(AC30:AC69)</f>
        <v>0</v>
      </c>
      <c r="AD28" s="55">
        <f t="shared" si="11"/>
        <v>0</v>
      </c>
      <c r="AE28" s="55">
        <f t="shared" si="11"/>
        <v>0</v>
      </c>
      <c r="AF28" s="55">
        <f t="shared" si="11"/>
        <v>0</v>
      </c>
      <c r="AG28" s="55">
        <f t="shared" si="11"/>
        <v>0</v>
      </c>
      <c r="AH28" s="55">
        <f>SUM(AH30:AH45)</f>
        <v>0</v>
      </c>
      <c r="AI28" s="55">
        <f>SUM(AI30:AI45)</f>
        <v>0</v>
      </c>
      <c r="AJ28" s="55">
        <f>SUM(AJ30:AJ45)</f>
        <v>0</v>
      </c>
      <c r="AK28" s="55">
        <f>SUM(AK30:AK45)</f>
        <v>0</v>
      </c>
      <c r="AL28" s="55"/>
      <c r="AM28" s="55"/>
      <c r="AN28" s="55"/>
      <c r="AO28" s="55"/>
      <c r="AP28" s="55"/>
      <c r="AQ28" s="55">
        <f t="shared" si="11"/>
        <v>0</v>
      </c>
      <c r="AR28" s="59">
        <f t="shared" si="11"/>
        <v>0</v>
      </c>
      <c r="AS28" s="59">
        <f t="shared" si="11"/>
        <v>0</v>
      </c>
      <c r="AT28" s="59">
        <f t="shared" si="11"/>
        <v>0</v>
      </c>
      <c r="AU28" s="59" t="e">
        <f t="shared" si="11"/>
        <v>#REF!</v>
      </c>
      <c r="AV28" s="59">
        <f t="shared" si="11"/>
        <v>0</v>
      </c>
      <c r="AW28" s="59" t="e">
        <f t="shared" si="11"/>
        <v>#REF!</v>
      </c>
      <c r="AX28" s="65">
        <f t="shared" si="11"/>
        <v>0</v>
      </c>
      <c r="AY28" s="65">
        <f t="shared" si="11"/>
        <v>0</v>
      </c>
      <c r="AZ28" s="65">
        <f t="shared" si="11"/>
        <v>0</v>
      </c>
      <c r="BA28" s="65"/>
      <c r="BB28" s="65"/>
      <c r="BC28" s="65"/>
      <c r="BD28" s="65"/>
      <c r="BE28" s="65">
        <f t="shared" si="11"/>
        <v>0</v>
      </c>
    </row>
    <row r="29" spans="1:79">
      <c r="A29" s="24"/>
      <c r="B29" s="25"/>
      <c r="C29" s="44"/>
      <c r="D29" s="45"/>
      <c r="E29" s="45"/>
      <c r="F29" s="45"/>
      <c r="G29" s="48"/>
      <c r="H29" s="48"/>
      <c r="I29" s="48"/>
      <c r="J29" s="48"/>
      <c r="K29" s="48"/>
      <c r="L29" s="48"/>
      <c r="M29" s="52"/>
      <c r="N29" s="52"/>
      <c r="O29" s="52"/>
      <c r="P29" s="3"/>
      <c r="Q29" s="45"/>
      <c r="R29" s="56"/>
      <c r="S29" s="56"/>
      <c r="T29" s="56"/>
      <c r="U29" s="56"/>
      <c r="V29" s="56"/>
      <c r="W29" s="56"/>
      <c r="X29" s="56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/>
      <c r="AQ29" s="56"/>
      <c r="AR29" s="60"/>
      <c r="AS29" s="60"/>
      <c r="AT29" s="60"/>
      <c r="AU29" s="60"/>
      <c r="AV29" s="60"/>
      <c r="AW29" s="60"/>
      <c r="AX29" s="66"/>
      <c r="AY29" s="66"/>
      <c r="AZ29" s="66"/>
      <c r="BA29" s="66"/>
      <c r="BB29" s="66"/>
      <c r="BC29" s="66"/>
      <c r="BD29" s="66"/>
      <c r="BE29" s="66"/>
      <c r="BF29" s="3"/>
      <c r="BG29" s="3"/>
      <c r="BH29" s="3"/>
    </row>
    <row r="30" spans="1:79">
      <c r="A30" s="24" t="s">
        <v>22</v>
      </c>
      <c r="B30" s="25" t="s">
        <v>929</v>
      </c>
      <c r="C30" s="44">
        <f>+'OSN AC'!C30</f>
        <v>0</v>
      </c>
      <c r="D30" s="44">
        <v>0</v>
      </c>
      <c r="E30" s="44">
        <v>0</v>
      </c>
      <c r="F30" s="44">
        <f t="shared" ref="F30:F69" si="12">+C30+D30+E30</f>
        <v>0</v>
      </c>
      <c r="G30" s="53">
        <f>+'OSN AC'!G30</f>
        <v>0</v>
      </c>
      <c r="H30" s="53">
        <f>+'OSN AC'!H30</f>
        <v>0</v>
      </c>
      <c r="I30" s="53">
        <f>+'OSN AC'!I30</f>
        <v>0</v>
      </c>
      <c r="J30" s="53">
        <f>+'OSN AC'!J30</f>
        <v>0</v>
      </c>
      <c r="K30" s="49">
        <f t="shared" ref="K30:K69" si="13">SUM(H30:J30)</f>
        <v>0</v>
      </c>
      <c r="L30" s="49">
        <f t="shared" ref="L30:L69" si="14">K30+G30</f>
        <v>0</v>
      </c>
      <c r="M30" s="53">
        <f>+'OSN AC'!M30</f>
        <v>0</v>
      </c>
      <c r="N30" s="53">
        <v>0</v>
      </c>
      <c r="O30" s="251">
        <f t="shared" ref="O30:O69" si="15">F30-L30</f>
        <v>0</v>
      </c>
      <c r="P30" s="13">
        <f t="shared" ref="P30:P69" si="16">+F30-M30</f>
        <v>0</v>
      </c>
      <c r="Q30" s="199">
        <f t="shared" ref="Q30:Q69" si="17">IF(N30&gt;0,(F30-L30-N30),(F30-L30+N30))</f>
        <v>0</v>
      </c>
      <c r="R30" s="57">
        <v>0</v>
      </c>
      <c r="S30" s="57">
        <v>0</v>
      </c>
      <c r="T30" s="57">
        <v>0</v>
      </c>
      <c r="U30" s="57">
        <v>0</v>
      </c>
      <c r="V30" s="57">
        <v>0</v>
      </c>
      <c r="W30" s="57">
        <v>0</v>
      </c>
      <c r="X30" s="57">
        <v>0</v>
      </c>
      <c r="Y30" s="57">
        <v>0</v>
      </c>
      <c r="Z30" s="57">
        <v>0</v>
      </c>
      <c r="AA30" s="57">
        <v>0</v>
      </c>
      <c r="AB30" s="57">
        <v>0</v>
      </c>
      <c r="AC30" s="57">
        <v>0</v>
      </c>
      <c r="AD30" s="57">
        <v>0</v>
      </c>
      <c r="AE30" s="57">
        <v>0</v>
      </c>
      <c r="AF30" s="57"/>
      <c r="AG30" s="57">
        <v>0</v>
      </c>
      <c r="AH30" s="57"/>
      <c r="AI30" s="57"/>
      <c r="AJ30" s="57"/>
      <c r="AK30" s="57"/>
      <c r="AL30" s="57"/>
      <c r="AM30" s="57"/>
      <c r="AN30" s="57"/>
      <c r="AO30" s="57"/>
      <c r="AP30" s="57"/>
      <c r="AQ30" s="57">
        <f t="shared" ref="AQ30:AQ69" si="18">SUM(R30:AH30)</f>
        <v>0</v>
      </c>
      <c r="AR30" s="61">
        <v>0</v>
      </c>
      <c r="AS30" s="61">
        <v>0</v>
      </c>
      <c r="AT30" s="61">
        <v>0</v>
      </c>
      <c r="AU30" s="61" t="e">
        <v>#REF!</v>
      </c>
      <c r="AV30" s="61">
        <v>0</v>
      </c>
      <c r="AW30" s="61" t="e">
        <f t="shared" ref="AW30:AW69" si="19">+AR30+AS30+AT30+AU30+AV30</f>
        <v>#REF!</v>
      </c>
      <c r="AX30" s="109">
        <f>+'OSN AC'!AZ30</f>
        <v>0</v>
      </c>
      <c r="AY30" s="109">
        <f>+'OSN AC'!BA30</f>
        <v>0</v>
      </c>
      <c r="AZ30" s="109">
        <f>+'OSN AC'!BB30</f>
        <v>0</v>
      </c>
      <c r="BA30" s="109">
        <f>+'OSN AC'!BC30</f>
        <v>0</v>
      </c>
      <c r="BB30" s="109">
        <f>+'OSN AC'!BD30</f>
        <v>0</v>
      </c>
      <c r="BC30" s="109">
        <f>+'OSN AC'!BE30</f>
        <v>0</v>
      </c>
      <c r="BD30" s="109">
        <f>+'OSN AC'!BF30</f>
        <v>0</v>
      </c>
      <c r="BE30" s="67">
        <f t="shared" ref="BE30:BE69" si="20">SUM(AX30:AZ30)</f>
        <v>0</v>
      </c>
    </row>
    <row r="31" spans="1:79">
      <c r="A31" s="24" t="s">
        <v>23</v>
      </c>
      <c r="B31" s="25" t="s">
        <v>930</v>
      </c>
      <c r="C31" s="44">
        <f>+'OSN AC'!C31</f>
        <v>0</v>
      </c>
      <c r="D31" s="44">
        <v>0</v>
      </c>
      <c r="E31" s="44">
        <v>0</v>
      </c>
      <c r="F31" s="44">
        <f t="shared" si="12"/>
        <v>0</v>
      </c>
      <c r="G31" s="53">
        <f>+'OSN AC'!G31</f>
        <v>0</v>
      </c>
      <c r="H31" s="53">
        <f>+'OSN AC'!H31</f>
        <v>0</v>
      </c>
      <c r="I31" s="53">
        <f>+'OSN AC'!I31</f>
        <v>0</v>
      </c>
      <c r="J31" s="53">
        <f>+'OSN AC'!J31</f>
        <v>0</v>
      </c>
      <c r="K31" s="49">
        <f t="shared" si="13"/>
        <v>0</v>
      </c>
      <c r="L31" s="49">
        <f t="shared" si="14"/>
        <v>0</v>
      </c>
      <c r="M31" s="53">
        <f>+'OSN AC'!M31</f>
        <v>0</v>
      </c>
      <c r="N31" s="53">
        <v>0</v>
      </c>
      <c r="O31" s="251">
        <f t="shared" si="15"/>
        <v>0</v>
      </c>
      <c r="P31" s="13">
        <f t="shared" si="16"/>
        <v>0</v>
      </c>
      <c r="Q31" s="199">
        <f t="shared" si="17"/>
        <v>0</v>
      </c>
      <c r="R31" s="57">
        <v>0</v>
      </c>
      <c r="S31" s="57">
        <v>0</v>
      </c>
      <c r="T31" s="57">
        <v>0</v>
      </c>
      <c r="U31" s="57">
        <v>0</v>
      </c>
      <c r="V31" s="57">
        <v>0</v>
      </c>
      <c r="W31" s="57">
        <v>0</v>
      </c>
      <c r="X31" s="57">
        <v>0</v>
      </c>
      <c r="Y31" s="57">
        <v>0</v>
      </c>
      <c r="Z31" s="57">
        <v>0</v>
      </c>
      <c r="AA31" s="57">
        <v>0</v>
      </c>
      <c r="AB31" s="57">
        <v>0</v>
      </c>
      <c r="AC31" s="57">
        <v>0</v>
      </c>
      <c r="AD31" s="57">
        <v>0</v>
      </c>
      <c r="AE31" s="57">
        <v>0</v>
      </c>
      <c r="AF31" s="57"/>
      <c r="AG31" s="57">
        <v>0</v>
      </c>
      <c r="AH31" s="57"/>
      <c r="AI31" s="57"/>
      <c r="AJ31" s="57"/>
      <c r="AK31" s="57"/>
      <c r="AL31" s="57"/>
      <c r="AM31" s="57"/>
      <c r="AN31" s="57"/>
      <c r="AO31" s="57"/>
      <c r="AP31" s="57"/>
      <c r="AQ31" s="57">
        <f t="shared" si="18"/>
        <v>0</v>
      </c>
      <c r="AR31" s="61">
        <v>0</v>
      </c>
      <c r="AS31" s="61">
        <v>0</v>
      </c>
      <c r="AT31" s="61">
        <v>0</v>
      </c>
      <c r="AU31" s="61" t="e">
        <v>#REF!</v>
      </c>
      <c r="AV31" s="61">
        <v>0</v>
      </c>
      <c r="AW31" s="61" t="e">
        <f t="shared" si="19"/>
        <v>#REF!</v>
      </c>
      <c r="AX31" s="109">
        <f>+'OSN AC'!AZ31</f>
        <v>0</v>
      </c>
      <c r="AY31" s="109">
        <f>+'OSN AC'!BA31</f>
        <v>0</v>
      </c>
      <c r="AZ31" s="109">
        <f>+'OSN AC'!BB31</f>
        <v>0</v>
      </c>
      <c r="BA31" s="109">
        <f>+'OSN AC'!BC31</f>
        <v>0</v>
      </c>
      <c r="BB31" s="109">
        <f>+'OSN AC'!BD31</f>
        <v>0</v>
      </c>
      <c r="BC31" s="109">
        <f>+'OSN AC'!BE31</f>
        <v>0</v>
      </c>
      <c r="BD31" s="109">
        <f>+'OSN AC'!BF31</f>
        <v>0</v>
      </c>
      <c r="BE31" s="67">
        <f t="shared" si="20"/>
        <v>0</v>
      </c>
    </row>
    <row r="32" spans="1:79">
      <c r="A32" s="24" t="s">
        <v>24</v>
      </c>
      <c r="B32" s="25" t="s">
        <v>931</v>
      </c>
      <c r="C32" s="44">
        <f>+'OSN AC'!C32</f>
        <v>0</v>
      </c>
      <c r="D32" s="44">
        <v>0</v>
      </c>
      <c r="E32" s="44">
        <v>0</v>
      </c>
      <c r="F32" s="44">
        <f t="shared" si="12"/>
        <v>0</v>
      </c>
      <c r="G32" s="53">
        <f>+'OSN AC'!G32</f>
        <v>0</v>
      </c>
      <c r="H32" s="53">
        <f>+'OSN AC'!H32</f>
        <v>0</v>
      </c>
      <c r="I32" s="53">
        <f>+'OSN AC'!I32</f>
        <v>0</v>
      </c>
      <c r="J32" s="53">
        <f>+'OSN AC'!J32</f>
        <v>0</v>
      </c>
      <c r="K32" s="49">
        <f>SUM(H32:J32)</f>
        <v>0</v>
      </c>
      <c r="L32" s="49">
        <f>K32+G32</f>
        <v>0</v>
      </c>
      <c r="M32" s="53">
        <f>+'OSN AC'!M32</f>
        <v>0</v>
      </c>
      <c r="N32" s="53">
        <v>0</v>
      </c>
      <c r="O32" s="251">
        <f>F32-L32</f>
        <v>0</v>
      </c>
      <c r="P32" s="13">
        <f>+F32-M32</f>
        <v>0</v>
      </c>
      <c r="Q32" s="199">
        <f>IF(N32&gt;0,(F32-L32-N32),(F32-L32+N32))</f>
        <v>0</v>
      </c>
      <c r="R32" s="57">
        <v>0</v>
      </c>
      <c r="S32" s="57">
        <v>0</v>
      </c>
      <c r="T32" s="57">
        <v>0</v>
      </c>
      <c r="U32" s="57">
        <v>0</v>
      </c>
      <c r="V32" s="57">
        <v>0</v>
      </c>
      <c r="W32" s="57">
        <v>0</v>
      </c>
      <c r="X32" s="57">
        <v>0</v>
      </c>
      <c r="Y32" s="57">
        <v>0</v>
      </c>
      <c r="Z32" s="57">
        <v>0</v>
      </c>
      <c r="AA32" s="57">
        <v>0</v>
      </c>
      <c r="AB32" s="57">
        <v>0</v>
      </c>
      <c r="AC32" s="57">
        <v>0</v>
      </c>
      <c r="AD32" s="57">
        <v>0</v>
      </c>
      <c r="AE32" s="57">
        <v>0</v>
      </c>
      <c r="AF32" s="57"/>
      <c r="AG32" s="57">
        <v>0</v>
      </c>
      <c r="AH32" s="57"/>
      <c r="AI32" s="57"/>
      <c r="AJ32" s="57"/>
      <c r="AK32" s="57"/>
      <c r="AL32" s="57"/>
      <c r="AM32" s="57"/>
      <c r="AN32" s="57"/>
      <c r="AO32" s="57"/>
      <c r="AP32" s="57"/>
      <c r="AQ32" s="57"/>
      <c r="AR32" s="61"/>
      <c r="AS32" s="61"/>
      <c r="AT32" s="61"/>
      <c r="AU32" s="61"/>
      <c r="AV32" s="61"/>
      <c r="AW32" s="61"/>
      <c r="AX32" s="109">
        <f>+'OSN AC'!AZ32</f>
        <v>0</v>
      </c>
      <c r="AY32" s="109">
        <f>+'OSN AC'!BA32</f>
        <v>0</v>
      </c>
      <c r="AZ32" s="109">
        <f>+'OSN AC'!BB32</f>
        <v>0</v>
      </c>
      <c r="BA32" s="109">
        <f>+'OSN AC'!BC32</f>
        <v>0</v>
      </c>
      <c r="BB32" s="109">
        <f>+'OSN AC'!BD32</f>
        <v>0</v>
      </c>
      <c r="BC32" s="109">
        <f>+'OSN AC'!BE32</f>
        <v>0</v>
      </c>
      <c r="BD32" s="109">
        <f>+'OSN AC'!BF32</f>
        <v>0</v>
      </c>
      <c r="BE32" s="67"/>
    </row>
    <row r="33" spans="1:57">
      <c r="A33" s="24" t="s">
        <v>25</v>
      </c>
      <c r="B33" s="25" t="s">
        <v>932</v>
      </c>
      <c r="C33" s="44">
        <f>+'OSN AC'!C33</f>
        <v>0</v>
      </c>
      <c r="D33" s="44">
        <v>0</v>
      </c>
      <c r="E33" s="44">
        <v>0</v>
      </c>
      <c r="F33" s="44">
        <f t="shared" si="12"/>
        <v>0</v>
      </c>
      <c r="G33" s="53">
        <f>+'OSN AC'!G33</f>
        <v>0</v>
      </c>
      <c r="H33" s="53">
        <f>+'OSN AC'!H33</f>
        <v>0</v>
      </c>
      <c r="I33" s="53">
        <f>+'OSN AC'!I33</f>
        <v>0</v>
      </c>
      <c r="J33" s="53">
        <f>+'OSN AC'!J33</f>
        <v>0</v>
      </c>
      <c r="K33" s="49">
        <f t="shared" si="13"/>
        <v>0</v>
      </c>
      <c r="L33" s="49">
        <f t="shared" si="14"/>
        <v>0</v>
      </c>
      <c r="M33" s="53">
        <f>+'OSN AC'!M33</f>
        <v>0</v>
      </c>
      <c r="N33" s="53">
        <v>0</v>
      </c>
      <c r="O33" s="251">
        <f t="shared" si="15"/>
        <v>0</v>
      </c>
      <c r="P33" s="13">
        <f t="shared" si="16"/>
        <v>0</v>
      </c>
      <c r="Q33" s="199">
        <f t="shared" si="17"/>
        <v>0</v>
      </c>
      <c r="R33" s="57">
        <v>0</v>
      </c>
      <c r="S33" s="57">
        <v>0</v>
      </c>
      <c r="T33" s="57">
        <v>0</v>
      </c>
      <c r="U33" s="57">
        <v>0</v>
      </c>
      <c r="V33" s="57">
        <v>0</v>
      </c>
      <c r="W33" s="57">
        <v>0</v>
      </c>
      <c r="X33" s="57">
        <v>0</v>
      </c>
      <c r="Y33" s="57">
        <v>0</v>
      </c>
      <c r="Z33" s="57">
        <v>0</v>
      </c>
      <c r="AA33" s="57">
        <v>0</v>
      </c>
      <c r="AB33" s="57">
        <v>0</v>
      </c>
      <c r="AC33" s="57">
        <v>0</v>
      </c>
      <c r="AD33" s="57">
        <v>0</v>
      </c>
      <c r="AE33" s="57">
        <v>0</v>
      </c>
      <c r="AF33" s="57"/>
      <c r="AG33" s="57">
        <v>0</v>
      </c>
      <c r="AH33" s="57"/>
      <c r="AI33" s="57"/>
      <c r="AJ33" s="57"/>
      <c r="AK33" s="57"/>
      <c r="AL33" s="57"/>
      <c r="AM33" s="57"/>
      <c r="AN33" s="57"/>
      <c r="AO33" s="57"/>
      <c r="AP33" s="57"/>
      <c r="AQ33" s="57">
        <f t="shared" si="18"/>
        <v>0</v>
      </c>
      <c r="AR33" s="61">
        <v>0</v>
      </c>
      <c r="AS33" s="61">
        <v>0</v>
      </c>
      <c r="AT33" s="61">
        <v>0</v>
      </c>
      <c r="AU33" s="61" t="e">
        <v>#REF!</v>
      </c>
      <c r="AV33" s="61">
        <v>0</v>
      </c>
      <c r="AW33" s="61" t="e">
        <f t="shared" si="19"/>
        <v>#REF!</v>
      </c>
      <c r="AX33" s="109">
        <f>+'OSN AC'!AZ33</f>
        <v>0</v>
      </c>
      <c r="AY33" s="109">
        <f>+'OSN AC'!BA33</f>
        <v>0</v>
      </c>
      <c r="AZ33" s="109">
        <f>+'OSN AC'!BB33</f>
        <v>0</v>
      </c>
      <c r="BA33" s="109">
        <f>+'OSN AC'!BC33</f>
        <v>0</v>
      </c>
      <c r="BB33" s="109">
        <f>+'OSN AC'!BD33</f>
        <v>0</v>
      </c>
      <c r="BC33" s="109">
        <f>+'OSN AC'!BE33</f>
        <v>0</v>
      </c>
      <c r="BD33" s="109">
        <f>+'OSN AC'!BF33</f>
        <v>0</v>
      </c>
      <c r="BE33" s="67">
        <f t="shared" si="20"/>
        <v>0</v>
      </c>
    </row>
    <row r="34" spans="1:57">
      <c r="A34" s="24" t="s">
        <v>26</v>
      </c>
      <c r="B34" s="25" t="s">
        <v>933</v>
      </c>
      <c r="C34" s="44">
        <f>+'OSN AC'!C34</f>
        <v>0</v>
      </c>
      <c r="D34" s="44">
        <v>0</v>
      </c>
      <c r="E34" s="44">
        <v>0</v>
      </c>
      <c r="F34" s="44">
        <f t="shared" si="12"/>
        <v>0</v>
      </c>
      <c r="G34" s="53">
        <f>+'OSN AC'!G34</f>
        <v>0</v>
      </c>
      <c r="H34" s="53">
        <f>+'OSN AC'!H34</f>
        <v>0</v>
      </c>
      <c r="I34" s="53">
        <f>+'OSN AC'!I34</f>
        <v>0</v>
      </c>
      <c r="J34" s="53">
        <f>+'OSN AC'!J34</f>
        <v>0</v>
      </c>
      <c r="K34" s="49">
        <f t="shared" si="13"/>
        <v>0</v>
      </c>
      <c r="L34" s="49">
        <f t="shared" si="14"/>
        <v>0</v>
      </c>
      <c r="M34" s="53">
        <f>+'OSN AC'!M34</f>
        <v>0</v>
      </c>
      <c r="N34" s="53">
        <v>0</v>
      </c>
      <c r="O34" s="251">
        <f t="shared" si="15"/>
        <v>0</v>
      </c>
      <c r="P34" s="13">
        <f t="shared" si="16"/>
        <v>0</v>
      </c>
      <c r="Q34" s="199">
        <f t="shared" si="17"/>
        <v>0</v>
      </c>
      <c r="R34" s="57">
        <v>0</v>
      </c>
      <c r="S34" s="57">
        <v>0</v>
      </c>
      <c r="T34" s="57">
        <v>0</v>
      </c>
      <c r="U34" s="57">
        <v>0</v>
      </c>
      <c r="V34" s="57">
        <v>0</v>
      </c>
      <c r="W34" s="57">
        <v>0</v>
      </c>
      <c r="X34" s="57">
        <v>0</v>
      </c>
      <c r="Y34" s="57">
        <v>0</v>
      </c>
      <c r="Z34" s="57">
        <v>0</v>
      </c>
      <c r="AA34" s="57">
        <v>0</v>
      </c>
      <c r="AB34" s="57">
        <v>0</v>
      </c>
      <c r="AC34" s="57">
        <v>0</v>
      </c>
      <c r="AD34" s="57">
        <v>0</v>
      </c>
      <c r="AE34" s="57">
        <v>0</v>
      </c>
      <c r="AF34" s="57"/>
      <c r="AG34" s="57">
        <v>0</v>
      </c>
      <c r="AH34" s="57"/>
      <c r="AI34" s="57"/>
      <c r="AJ34" s="57"/>
      <c r="AK34" s="57"/>
      <c r="AL34" s="57"/>
      <c r="AM34" s="57"/>
      <c r="AN34" s="57"/>
      <c r="AO34" s="57"/>
      <c r="AP34" s="57"/>
      <c r="AQ34" s="57">
        <f t="shared" si="18"/>
        <v>0</v>
      </c>
      <c r="AR34" s="61">
        <v>0</v>
      </c>
      <c r="AS34" s="61">
        <v>0</v>
      </c>
      <c r="AT34" s="61">
        <v>0</v>
      </c>
      <c r="AU34" s="61" t="e">
        <v>#REF!</v>
      </c>
      <c r="AV34" s="61">
        <v>0</v>
      </c>
      <c r="AW34" s="61" t="e">
        <f t="shared" si="19"/>
        <v>#REF!</v>
      </c>
      <c r="AX34" s="109">
        <f>+'OSN AC'!AZ34</f>
        <v>0</v>
      </c>
      <c r="AY34" s="109">
        <f>+'OSN AC'!BA34</f>
        <v>0</v>
      </c>
      <c r="AZ34" s="109">
        <f>+'OSN AC'!BB34</f>
        <v>0</v>
      </c>
      <c r="BA34" s="109">
        <f>+'OSN AC'!BC34</f>
        <v>0</v>
      </c>
      <c r="BB34" s="109">
        <f>+'OSN AC'!BD34</f>
        <v>0</v>
      </c>
      <c r="BC34" s="109">
        <f>+'OSN AC'!BE34</f>
        <v>0</v>
      </c>
      <c r="BD34" s="109">
        <f>+'OSN AC'!BF34</f>
        <v>0</v>
      </c>
      <c r="BE34" s="67">
        <f t="shared" si="20"/>
        <v>0</v>
      </c>
    </row>
    <row r="35" spans="1:57">
      <c r="A35" s="24" t="s">
        <v>27</v>
      </c>
      <c r="B35" s="25" t="s">
        <v>934</v>
      </c>
      <c r="C35" s="44">
        <f>+'OSN AC'!C35</f>
        <v>0</v>
      </c>
      <c r="D35" s="44">
        <v>0</v>
      </c>
      <c r="E35" s="44">
        <v>0</v>
      </c>
      <c r="F35" s="44">
        <f t="shared" si="12"/>
        <v>0</v>
      </c>
      <c r="G35" s="53">
        <f>+'OSN AC'!G35</f>
        <v>0</v>
      </c>
      <c r="H35" s="53">
        <f>+'OSN AC'!H35</f>
        <v>0</v>
      </c>
      <c r="I35" s="53">
        <f>+'OSN AC'!I35</f>
        <v>0</v>
      </c>
      <c r="J35" s="53">
        <f>+'OSN AC'!J35</f>
        <v>0</v>
      </c>
      <c r="K35" s="49">
        <f t="shared" si="13"/>
        <v>0</v>
      </c>
      <c r="L35" s="49">
        <f t="shared" si="14"/>
        <v>0</v>
      </c>
      <c r="M35" s="53">
        <f>+'OSN AC'!M35</f>
        <v>0</v>
      </c>
      <c r="N35" s="53">
        <v>0</v>
      </c>
      <c r="O35" s="251">
        <f t="shared" si="15"/>
        <v>0</v>
      </c>
      <c r="P35" s="13">
        <f t="shared" si="16"/>
        <v>0</v>
      </c>
      <c r="Q35" s="199">
        <f t="shared" si="17"/>
        <v>0</v>
      </c>
      <c r="R35" s="57">
        <v>0</v>
      </c>
      <c r="S35" s="57">
        <v>0</v>
      </c>
      <c r="T35" s="57">
        <v>0</v>
      </c>
      <c r="U35" s="57">
        <v>0</v>
      </c>
      <c r="V35" s="57">
        <v>0</v>
      </c>
      <c r="W35" s="57">
        <v>0</v>
      </c>
      <c r="X35" s="57">
        <v>0</v>
      </c>
      <c r="Y35" s="57">
        <v>0</v>
      </c>
      <c r="Z35" s="57">
        <v>0</v>
      </c>
      <c r="AA35" s="57">
        <v>0</v>
      </c>
      <c r="AB35" s="57">
        <v>0</v>
      </c>
      <c r="AC35" s="57">
        <v>0</v>
      </c>
      <c r="AD35" s="57">
        <v>0</v>
      </c>
      <c r="AE35" s="57">
        <v>0</v>
      </c>
      <c r="AF35" s="57"/>
      <c r="AG35" s="57">
        <v>0</v>
      </c>
      <c r="AH35" s="57"/>
      <c r="AI35" s="57"/>
      <c r="AJ35" s="57"/>
      <c r="AK35" s="57"/>
      <c r="AL35" s="57"/>
      <c r="AM35" s="57"/>
      <c r="AN35" s="57"/>
      <c r="AO35" s="57"/>
      <c r="AP35" s="57"/>
      <c r="AQ35" s="57">
        <f t="shared" si="18"/>
        <v>0</v>
      </c>
      <c r="AR35" s="61">
        <v>0</v>
      </c>
      <c r="AS35" s="61">
        <v>0</v>
      </c>
      <c r="AT35" s="61">
        <v>0</v>
      </c>
      <c r="AU35" s="61" t="e">
        <v>#REF!</v>
      </c>
      <c r="AV35" s="61">
        <v>0</v>
      </c>
      <c r="AW35" s="61" t="e">
        <f t="shared" si="19"/>
        <v>#REF!</v>
      </c>
      <c r="AX35" s="109">
        <f>+'OSN AC'!AZ35</f>
        <v>0</v>
      </c>
      <c r="AY35" s="109">
        <f>+'OSN AC'!BA35</f>
        <v>0</v>
      </c>
      <c r="AZ35" s="109">
        <f>+'OSN AC'!BB35</f>
        <v>0</v>
      </c>
      <c r="BA35" s="109">
        <f>+'OSN AC'!BC35</f>
        <v>0</v>
      </c>
      <c r="BB35" s="109">
        <f>+'OSN AC'!BD35</f>
        <v>0</v>
      </c>
      <c r="BC35" s="109">
        <f>+'OSN AC'!BE35</f>
        <v>0</v>
      </c>
      <c r="BD35" s="109">
        <f>+'OSN AC'!BF35</f>
        <v>0</v>
      </c>
      <c r="BE35" s="67">
        <f t="shared" si="20"/>
        <v>0</v>
      </c>
    </row>
    <row r="36" spans="1:57">
      <c r="A36" s="24" t="s">
        <v>28</v>
      </c>
      <c r="B36" s="25" t="s">
        <v>935</v>
      </c>
      <c r="C36" s="44">
        <f>+'OSN AC'!C36</f>
        <v>0</v>
      </c>
      <c r="D36" s="44">
        <v>0</v>
      </c>
      <c r="E36" s="44">
        <v>0</v>
      </c>
      <c r="F36" s="44">
        <f t="shared" si="12"/>
        <v>0</v>
      </c>
      <c r="G36" s="53">
        <f>+'OSN AC'!G36</f>
        <v>0</v>
      </c>
      <c r="H36" s="53">
        <f>+'OSN AC'!H36</f>
        <v>0</v>
      </c>
      <c r="I36" s="53">
        <f>+'OSN AC'!I36</f>
        <v>0</v>
      </c>
      <c r="J36" s="53">
        <f>+'OSN AC'!J36</f>
        <v>0</v>
      </c>
      <c r="K36" s="49">
        <f t="shared" si="13"/>
        <v>0</v>
      </c>
      <c r="L36" s="49">
        <f t="shared" si="14"/>
        <v>0</v>
      </c>
      <c r="M36" s="53">
        <f>+'OSN AC'!M36</f>
        <v>0</v>
      </c>
      <c r="N36" s="53">
        <v>0</v>
      </c>
      <c r="O36" s="251">
        <f t="shared" si="15"/>
        <v>0</v>
      </c>
      <c r="P36" s="13">
        <f t="shared" si="16"/>
        <v>0</v>
      </c>
      <c r="Q36" s="199">
        <f t="shared" si="17"/>
        <v>0</v>
      </c>
      <c r="R36" s="57">
        <v>0</v>
      </c>
      <c r="S36" s="57">
        <v>0</v>
      </c>
      <c r="T36" s="57">
        <v>0</v>
      </c>
      <c r="U36" s="57">
        <v>0</v>
      </c>
      <c r="V36" s="57">
        <v>0</v>
      </c>
      <c r="W36" s="57">
        <v>0</v>
      </c>
      <c r="X36" s="57">
        <v>0</v>
      </c>
      <c r="Y36" s="57">
        <v>0</v>
      </c>
      <c r="Z36" s="57">
        <v>0</v>
      </c>
      <c r="AA36" s="57">
        <v>0</v>
      </c>
      <c r="AB36" s="57">
        <v>0</v>
      </c>
      <c r="AC36" s="57">
        <v>0</v>
      </c>
      <c r="AD36" s="57">
        <v>0</v>
      </c>
      <c r="AE36" s="57">
        <v>0</v>
      </c>
      <c r="AF36" s="57"/>
      <c r="AG36" s="57">
        <v>0</v>
      </c>
      <c r="AH36" s="57"/>
      <c r="AI36" s="57"/>
      <c r="AJ36" s="57"/>
      <c r="AK36" s="57"/>
      <c r="AL36" s="57"/>
      <c r="AM36" s="57"/>
      <c r="AN36" s="57"/>
      <c r="AO36" s="57"/>
      <c r="AP36" s="57"/>
      <c r="AQ36" s="57">
        <f t="shared" si="18"/>
        <v>0</v>
      </c>
      <c r="AR36" s="61">
        <v>0</v>
      </c>
      <c r="AS36" s="61">
        <v>0</v>
      </c>
      <c r="AT36" s="61">
        <v>0</v>
      </c>
      <c r="AU36" s="61" t="e">
        <v>#REF!</v>
      </c>
      <c r="AV36" s="61">
        <v>0</v>
      </c>
      <c r="AW36" s="61" t="e">
        <f t="shared" si="19"/>
        <v>#REF!</v>
      </c>
      <c r="AX36" s="109">
        <f>+'OSN AC'!AZ36</f>
        <v>0</v>
      </c>
      <c r="AY36" s="109">
        <f>+'OSN AC'!BA36</f>
        <v>0</v>
      </c>
      <c r="AZ36" s="109">
        <f>+'OSN AC'!BB36</f>
        <v>0</v>
      </c>
      <c r="BA36" s="109">
        <f>+'OSN AC'!BC36</f>
        <v>0</v>
      </c>
      <c r="BB36" s="109">
        <f>+'OSN AC'!BD36</f>
        <v>0</v>
      </c>
      <c r="BC36" s="109">
        <f>+'OSN AC'!BE36</f>
        <v>0</v>
      </c>
      <c r="BD36" s="109">
        <f>+'OSN AC'!BF36</f>
        <v>0</v>
      </c>
      <c r="BE36" s="67">
        <f t="shared" si="20"/>
        <v>0</v>
      </c>
    </row>
    <row r="37" spans="1:57">
      <c r="A37" s="24" t="s">
        <v>29</v>
      </c>
      <c r="B37" s="25" t="s">
        <v>936</v>
      </c>
      <c r="C37" s="44">
        <f>+'OSN AC'!C37</f>
        <v>0</v>
      </c>
      <c r="D37" s="44">
        <v>0</v>
      </c>
      <c r="E37" s="44">
        <v>0</v>
      </c>
      <c r="F37" s="44">
        <f t="shared" si="12"/>
        <v>0</v>
      </c>
      <c r="G37" s="53">
        <f>+'OSN AC'!G37</f>
        <v>0</v>
      </c>
      <c r="H37" s="53">
        <f>+'OSN AC'!H37</f>
        <v>0</v>
      </c>
      <c r="I37" s="53">
        <f>+'OSN AC'!I37</f>
        <v>0</v>
      </c>
      <c r="J37" s="53">
        <f>+'OSN AC'!J37</f>
        <v>0</v>
      </c>
      <c r="K37" s="49">
        <f t="shared" si="13"/>
        <v>0</v>
      </c>
      <c r="L37" s="49">
        <f t="shared" si="14"/>
        <v>0</v>
      </c>
      <c r="M37" s="53">
        <f>+'OSN AC'!M37</f>
        <v>0</v>
      </c>
      <c r="N37" s="53">
        <v>0</v>
      </c>
      <c r="O37" s="251">
        <f t="shared" si="15"/>
        <v>0</v>
      </c>
      <c r="P37" s="13">
        <f t="shared" si="16"/>
        <v>0</v>
      </c>
      <c r="Q37" s="199">
        <f t="shared" si="17"/>
        <v>0</v>
      </c>
      <c r="R37" s="57">
        <v>0</v>
      </c>
      <c r="S37" s="57">
        <v>0</v>
      </c>
      <c r="T37" s="57">
        <v>0</v>
      </c>
      <c r="U37" s="57">
        <v>0</v>
      </c>
      <c r="V37" s="57">
        <v>0</v>
      </c>
      <c r="W37" s="57">
        <v>0</v>
      </c>
      <c r="X37" s="57">
        <v>0</v>
      </c>
      <c r="Y37" s="57">
        <v>0</v>
      </c>
      <c r="Z37" s="57">
        <v>0</v>
      </c>
      <c r="AA37" s="57">
        <v>0</v>
      </c>
      <c r="AB37" s="57">
        <v>0</v>
      </c>
      <c r="AC37" s="57">
        <v>0</v>
      </c>
      <c r="AD37" s="57">
        <v>0</v>
      </c>
      <c r="AE37" s="57">
        <v>0</v>
      </c>
      <c r="AF37" s="57"/>
      <c r="AG37" s="57">
        <v>0</v>
      </c>
      <c r="AH37" s="57"/>
      <c r="AI37" s="57"/>
      <c r="AJ37" s="57"/>
      <c r="AK37" s="57"/>
      <c r="AL37" s="57"/>
      <c r="AM37" s="57"/>
      <c r="AN37" s="57"/>
      <c r="AO37" s="57"/>
      <c r="AP37" s="57"/>
      <c r="AQ37" s="57">
        <f t="shared" si="18"/>
        <v>0</v>
      </c>
      <c r="AR37" s="61">
        <v>0</v>
      </c>
      <c r="AS37" s="61">
        <v>0</v>
      </c>
      <c r="AT37" s="61">
        <v>0</v>
      </c>
      <c r="AU37" s="61" t="e">
        <v>#REF!</v>
      </c>
      <c r="AV37" s="61">
        <v>0</v>
      </c>
      <c r="AW37" s="61" t="e">
        <f t="shared" si="19"/>
        <v>#REF!</v>
      </c>
      <c r="AX37" s="109">
        <f>+'OSN AC'!AZ37</f>
        <v>0</v>
      </c>
      <c r="AY37" s="109">
        <f>+'OSN AC'!BA37</f>
        <v>0</v>
      </c>
      <c r="AZ37" s="109">
        <f>+'OSN AC'!BB37</f>
        <v>0</v>
      </c>
      <c r="BA37" s="109">
        <f>+'OSN AC'!BC37</f>
        <v>0</v>
      </c>
      <c r="BB37" s="109">
        <f>+'OSN AC'!BD37</f>
        <v>0</v>
      </c>
      <c r="BC37" s="109">
        <f>+'OSN AC'!BE37</f>
        <v>0</v>
      </c>
      <c r="BD37" s="109">
        <f>+'OSN AC'!BF37</f>
        <v>0</v>
      </c>
      <c r="BE37" s="67">
        <f t="shared" si="20"/>
        <v>0</v>
      </c>
    </row>
    <row r="38" spans="1:57">
      <c r="A38" s="24" t="s">
        <v>30</v>
      </c>
      <c r="B38" s="25" t="s">
        <v>383</v>
      </c>
      <c r="C38" s="44">
        <f>+'OSN AC'!C38</f>
        <v>0</v>
      </c>
      <c r="D38" s="44">
        <v>0</v>
      </c>
      <c r="E38" s="44">
        <v>0</v>
      </c>
      <c r="F38" s="44">
        <f t="shared" si="12"/>
        <v>0</v>
      </c>
      <c r="G38" s="53">
        <f>+'OSN AC'!G38</f>
        <v>0</v>
      </c>
      <c r="H38" s="53">
        <f>+'OSN AC'!H38</f>
        <v>0</v>
      </c>
      <c r="I38" s="53">
        <f>+'OSN AC'!I38</f>
        <v>0</v>
      </c>
      <c r="J38" s="53">
        <f>+'OSN AC'!J38</f>
        <v>0</v>
      </c>
      <c r="K38" s="49">
        <f t="shared" si="13"/>
        <v>0</v>
      </c>
      <c r="L38" s="49">
        <f t="shared" si="14"/>
        <v>0</v>
      </c>
      <c r="M38" s="53">
        <f>+'OSN AC'!M38</f>
        <v>0</v>
      </c>
      <c r="N38" s="53">
        <v>0</v>
      </c>
      <c r="O38" s="251">
        <f t="shared" si="15"/>
        <v>0</v>
      </c>
      <c r="P38" s="13">
        <f t="shared" si="16"/>
        <v>0</v>
      </c>
      <c r="Q38" s="199">
        <f t="shared" si="17"/>
        <v>0</v>
      </c>
      <c r="R38" s="57">
        <v>0</v>
      </c>
      <c r="S38" s="57">
        <v>0</v>
      </c>
      <c r="T38" s="57">
        <v>0</v>
      </c>
      <c r="U38" s="57">
        <v>0</v>
      </c>
      <c r="V38" s="57">
        <v>0</v>
      </c>
      <c r="W38" s="57">
        <v>0</v>
      </c>
      <c r="X38" s="57">
        <v>0</v>
      </c>
      <c r="Y38" s="57">
        <v>0</v>
      </c>
      <c r="Z38" s="57">
        <v>0</v>
      </c>
      <c r="AA38" s="57">
        <v>0</v>
      </c>
      <c r="AB38" s="57">
        <v>0</v>
      </c>
      <c r="AC38" s="57">
        <v>0</v>
      </c>
      <c r="AD38" s="57">
        <v>0</v>
      </c>
      <c r="AE38" s="57">
        <v>0</v>
      </c>
      <c r="AF38" s="57"/>
      <c r="AG38" s="57">
        <v>0</v>
      </c>
      <c r="AH38" s="57"/>
      <c r="AI38" s="57"/>
      <c r="AJ38" s="57"/>
      <c r="AK38" s="57"/>
      <c r="AL38" s="57"/>
      <c r="AM38" s="57"/>
      <c r="AN38" s="57"/>
      <c r="AO38" s="57"/>
      <c r="AP38" s="57"/>
      <c r="AQ38" s="57">
        <f t="shared" si="18"/>
        <v>0</v>
      </c>
      <c r="AR38" s="61">
        <v>0</v>
      </c>
      <c r="AS38" s="61">
        <v>0</v>
      </c>
      <c r="AT38" s="61">
        <v>0</v>
      </c>
      <c r="AU38" s="61" t="e">
        <v>#REF!</v>
      </c>
      <c r="AV38" s="61">
        <v>0</v>
      </c>
      <c r="AW38" s="61" t="e">
        <f t="shared" si="19"/>
        <v>#REF!</v>
      </c>
      <c r="AX38" s="109">
        <f>+'OSN AC'!AZ38</f>
        <v>0</v>
      </c>
      <c r="AY38" s="109">
        <f>+'OSN AC'!BA38</f>
        <v>0</v>
      </c>
      <c r="AZ38" s="109">
        <f>+'OSN AC'!BB38</f>
        <v>0</v>
      </c>
      <c r="BA38" s="109">
        <f>+'OSN AC'!BC38</f>
        <v>0</v>
      </c>
      <c r="BB38" s="109">
        <f>+'OSN AC'!BD38</f>
        <v>0</v>
      </c>
      <c r="BC38" s="109">
        <f>+'OSN AC'!BE38</f>
        <v>0</v>
      </c>
      <c r="BD38" s="109">
        <f>+'OSN AC'!BF38</f>
        <v>0</v>
      </c>
      <c r="BE38" s="67">
        <f t="shared" si="20"/>
        <v>0</v>
      </c>
    </row>
    <row r="39" spans="1:57">
      <c r="A39" s="24" t="s">
        <v>31</v>
      </c>
      <c r="B39" s="25" t="s">
        <v>937</v>
      </c>
      <c r="C39" s="44">
        <f>+'OSN AC'!C39</f>
        <v>0</v>
      </c>
      <c r="D39" s="44">
        <v>0</v>
      </c>
      <c r="E39" s="44">
        <v>0</v>
      </c>
      <c r="F39" s="44">
        <f t="shared" si="12"/>
        <v>0</v>
      </c>
      <c r="G39" s="53">
        <f>+'OSN AC'!G39</f>
        <v>0</v>
      </c>
      <c r="H39" s="53">
        <f>+'OSN AC'!H39</f>
        <v>0</v>
      </c>
      <c r="I39" s="53">
        <f>+'OSN AC'!I39</f>
        <v>0</v>
      </c>
      <c r="J39" s="53">
        <f>+'OSN AC'!J39</f>
        <v>0</v>
      </c>
      <c r="K39" s="49">
        <f t="shared" si="13"/>
        <v>0</v>
      </c>
      <c r="L39" s="49">
        <f t="shared" si="14"/>
        <v>0</v>
      </c>
      <c r="M39" s="53">
        <f>+'OSN AC'!M39</f>
        <v>0</v>
      </c>
      <c r="N39" s="53">
        <v>0</v>
      </c>
      <c r="O39" s="251">
        <f t="shared" si="15"/>
        <v>0</v>
      </c>
      <c r="P39" s="13">
        <f t="shared" si="16"/>
        <v>0</v>
      </c>
      <c r="Q39" s="199">
        <f t="shared" si="17"/>
        <v>0</v>
      </c>
      <c r="R39" s="57">
        <v>0</v>
      </c>
      <c r="S39" s="57">
        <v>0</v>
      </c>
      <c r="T39" s="57">
        <v>0</v>
      </c>
      <c r="U39" s="57">
        <v>0</v>
      </c>
      <c r="V39" s="57">
        <v>0</v>
      </c>
      <c r="W39" s="57">
        <v>0</v>
      </c>
      <c r="X39" s="57">
        <v>0</v>
      </c>
      <c r="Y39" s="57">
        <v>0</v>
      </c>
      <c r="Z39" s="57">
        <v>0</v>
      </c>
      <c r="AA39" s="57">
        <v>0</v>
      </c>
      <c r="AB39" s="57">
        <v>0</v>
      </c>
      <c r="AC39" s="57">
        <v>0</v>
      </c>
      <c r="AD39" s="57">
        <v>0</v>
      </c>
      <c r="AE39" s="57">
        <v>0</v>
      </c>
      <c r="AF39" s="57"/>
      <c r="AG39" s="57">
        <v>0</v>
      </c>
      <c r="AH39" s="57"/>
      <c r="AI39" s="57"/>
      <c r="AJ39" s="57"/>
      <c r="AK39" s="57"/>
      <c r="AL39" s="57"/>
      <c r="AM39" s="57"/>
      <c r="AN39" s="57"/>
      <c r="AO39" s="57"/>
      <c r="AP39" s="57"/>
      <c r="AQ39" s="57">
        <f t="shared" si="18"/>
        <v>0</v>
      </c>
      <c r="AR39" s="61">
        <v>0</v>
      </c>
      <c r="AS39" s="61">
        <v>0</v>
      </c>
      <c r="AT39" s="61">
        <v>0</v>
      </c>
      <c r="AU39" s="61" t="e">
        <v>#REF!</v>
      </c>
      <c r="AV39" s="61">
        <v>0</v>
      </c>
      <c r="AW39" s="61" t="e">
        <f t="shared" si="19"/>
        <v>#REF!</v>
      </c>
      <c r="AX39" s="109">
        <f>+'OSN AC'!AZ39</f>
        <v>0</v>
      </c>
      <c r="AY39" s="109">
        <f>+'OSN AC'!BA39</f>
        <v>0</v>
      </c>
      <c r="AZ39" s="109">
        <f>+'OSN AC'!BB39</f>
        <v>0</v>
      </c>
      <c r="BA39" s="109">
        <f>+'OSN AC'!BC39</f>
        <v>0</v>
      </c>
      <c r="BB39" s="109">
        <f>+'OSN AC'!BD39</f>
        <v>0</v>
      </c>
      <c r="BC39" s="109">
        <f>+'OSN AC'!BE39</f>
        <v>0</v>
      </c>
      <c r="BD39" s="109">
        <f>+'OSN AC'!BF39</f>
        <v>0</v>
      </c>
      <c r="BE39" s="67">
        <f t="shared" si="20"/>
        <v>0</v>
      </c>
    </row>
    <row r="40" spans="1:57">
      <c r="A40" s="24" t="s">
        <v>32</v>
      </c>
      <c r="B40" s="25" t="s">
        <v>938</v>
      </c>
      <c r="C40" s="44">
        <f>+'OSN AC'!C40</f>
        <v>0</v>
      </c>
      <c r="D40" s="44">
        <v>0</v>
      </c>
      <c r="E40" s="44">
        <v>0</v>
      </c>
      <c r="F40" s="44">
        <f t="shared" si="12"/>
        <v>0</v>
      </c>
      <c r="G40" s="53">
        <f>+'OSN AC'!G40</f>
        <v>0</v>
      </c>
      <c r="H40" s="53">
        <f>+'OSN AC'!H40</f>
        <v>0</v>
      </c>
      <c r="I40" s="53">
        <f>+'OSN AC'!I40</f>
        <v>0</v>
      </c>
      <c r="J40" s="53">
        <f>+'OSN AC'!J40</f>
        <v>0</v>
      </c>
      <c r="K40" s="49">
        <f t="shared" si="13"/>
        <v>0</v>
      </c>
      <c r="L40" s="49">
        <f t="shared" si="14"/>
        <v>0</v>
      </c>
      <c r="M40" s="53">
        <f>+'OSN AC'!M40</f>
        <v>0</v>
      </c>
      <c r="N40" s="53">
        <v>0</v>
      </c>
      <c r="O40" s="251">
        <f t="shared" si="15"/>
        <v>0</v>
      </c>
      <c r="P40" s="13">
        <f t="shared" si="16"/>
        <v>0</v>
      </c>
      <c r="Q40" s="199">
        <f t="shared" si="17"/>
        <v>0</v>
      </c>
      <c r="R40" s="57">
        <v>0</v>
      </c>
      <c r="S40" s="57">
        <v>0</v>
      </c>
      <c r="T40" s="57">
        <v>0</v>
      </c>
      <c r="U40" s="57">
        <v>0</v>
      </c>
      <c r="V40" s="57">
        <v>0</v>
      </c>
      <c r="W40" s="57">
        <v>0</v>
      </c>
      <c r="X40" s="57">
        <v>0</v>
      </c>
      <c r="Y40" s="57">
        <v>0</v>
      </c>
      <c r="Z40" s="57">
        <v>0</v>
      </c>
      <c r="AA40" s="57">
        <v>0</v>
      </c>
      <c r="AB40" s="57">
        <v>0</v>
      </c>
      <c r="AC40" s="57">
        <v>0</v>
      </c>
      <c r="AD40" s="57">
        <v>0</v>
      </c>
      <c r="AE40" s="57">
        <v>0</v>
      </c>
      <c r="AF40" s="57"/>
      <c r="AG40" s="57">
        <v>0</v>
      </c>
      <c r="AH40" s="57"/>
      <c r="AI40" s="57"/>
      <c r="AJ40" s="57"/>
      <c r="AK40" s="57"/>
      <c r="AL40" s="57"/>
      <c r="AM40" s="57"/>
      <c r="AN40" s="57"/>
      <c r="AO40" s="57"/>
      <c r="AP40" s="57"/>
      <c r="AQ40" s="57">
        <f t="shared" si="18"/>
        <v>0</v>
      </c>
      <c r="AR40" s="61">
        <v>0</v>
      </c>
      <c r="AS40" s="61">
        <v>0</v>
      </c>
      <c r="AT40" s="61">
        <v>0</v>
      </c>
      <c r="AU40" s="61" t="e">
        <v>#REF!</v>
      </c>
      <c r="AV40" s="61">
        <v>0</v>
      </c>
      <c r="AW40" s="61" t="e">
        <f t="shared" si="19"/>
        <v>#REF!</v>
      </c>
      <c r="AX40" s="109">
        <f>+'OSN AC'!AZ40</f>
        <v>0</v>
      </c>
      <c r="AY40" s="109">
        <f>+'OSN AC'!BA40</f>
        <v>0</v>
      </c>
      <c r="AZ40" s="109">
        <f>+'OSN AC'!BB40</f>
        <v>0</v>
      </c>
      <c r="BA40" s="109">
        <f>+'OSN AC'!BC40</f>
        <v>0</v>
      </c>
      <c r="BB40" s="109">
        <f>+'OSN AC'!BD40</f>
        <v>0</v>
      </c>
      <c r="BC40" s="109">
        <f>+'OSN AC'!BE40</f>
        <v>0</v>
      </c>
      <c r="BD40" s="109">
        <f>+'OSN AC'!BF40</f>
        <v>0</v>
      </c>
      <c r="BE40" s="67">
        <f t="shared" si="20"/>
        <v>0</v>
      </c>
    </row>
    <row r="41" spans="1:57">
      <c r="A41" s="24" t="s">
        <v>33</v>
      </c>
      <c r="B41" s="25" t="s">
        <v>939</v>
      </c>
      <c r="C41" s="44">
        <f>+'OSN AC'!C41</f>
        <v>0</v>
      </c>
      <c r="D41" s="44">
        <v>0</v>
      </c>
      <c r="E41" s="44">
        <v>0</v>
      </c>
      <c r="F41" s="44">
        <f t="shared" si="12"/>
        <v>0</v>
      </c>
      <c r="G41" s="53">
        <f>+'OSN AC'!G41</f>
        <v>0</v>
      </c>
      <c r="H41" s="53">
        <f>+'OSN AC'!H41</f>
        <v>0</v>
      </c>
      <c r="I41" s="53">
        <f>+'OSN AC'!I41</f>
        <v>0</v>
      </c>
      <c r="J41" s="53">
        <f>+'OSN AC'!J41</f>
        <v>0</v>
      </c>
      <c r="K41" s="49">
        <f t="shared" si="13"/>
        <v>0</v>
      </c>
      <c r="L41" s="49">
        <f t="shared" si="14"/>
        <v>0</v>
      </c>
      <c r="M41" s="53">
        <f>+'OSN AC'!M41</f>
        <v>0</v>
      </c>
      <c r="N41" s="53">
        <v>0</v>
      </c>
      <c r="O41" s="251">
        <f t="shared" si="15"/>
        <v>0</v>
      </c>
      <c r="P41" s="13">
        <f t="shared" si="16"/>
        <v>0</v>
      </c>
      <c r="Q41" s="199">
        <f t="shared" si="17"/>
        <v>0</v>
      </c>
      <c r="R41" s="57">
        <v>0</v>
      </c>
      <c r="S41" s="57">
        <v>0</v>
      </c>
      <c r="T41" s="57">
        <v>0</v>
      </c>
      <c r="U41" s="57">
        <v>0</v>
      </c>
      <c r="V41" s="57">
        <v>0</v>
      </c>
      <c r="W41" s="57">
        <v>0</v>
      </c>
      <c r="X41" s="57">
        <v>0</v>
      </c>
      <c r="Y41" s="57">
        <v>0</v>
      </c>
      <c r="Z41" s="57">
        <v>0</v>
      </c>
      <c r="AA41" s="57">
        <v>0</v>
      </c>
      <c r="AB41" s="57">
        <v>0</v>
      </c>
      <c r="AC41" s="57">
        <v>0</v>
      </c>
      <c r="AD41" s="57">
        <v>0</v>
      </c>
      <c r="AE41" s="57">
        <v>0</v>
      </c>
      <c r="AF41" s="57"/>
      <c r="AG41" s="57">
        <v>0</v>
      </c>
      <c r="AH41" s="57"/>
      <c r="AI41" s="57"/>
      <c r="AJ41" s="57"/>
      <c r="AK41" s="57"/>
      <c r="AL41" s="57"/>
      <c r="AM41" s="57"/>
      <c r="AN41" s="57"/>
      <c r="AO41" s="57"/>
      <c r="AP41" s="57"/>
      <c r="AQ41" s="57">
        <f t="shared" si="18"/>
        <v>0</v>
      </c>
      <c r="AR41" s="61">
        <v>0</v>
      </c>
      <c r="AS41" s="61">
        <v>0</v>
      </c>
      <c r="AT41" s="61">
        <v>0</v>
      </c>
      <c r="AU41" s="61" t="e">
        <v>#REF!</v>
      </c>
      <c r="AV41" s="61">
        <v>0</v>
      </c>
      <c r="AW41" s="61" t="e">
        <f t="shared" si="19"/>
        <v>#REF!</v>
      </c>
      <c r="AX41" s="109">
        <f>+'OSN AC'!AZ41</f>
        <v>0</v>
      </c>
      <c r="AY41" s="109">
        <f>+'OSN AC'!BA41</f>
        <v>0</v>
      </c>
      <c r="AZ41" s="109">
        <f>+'OSN AC'!BB41</f>
        <v>0</v>
      </c>
      <c r="BA41" s="109">
        <f>+'OSN AC'!BC41</f>
        <v>0</v>
      </c>
      <c r="BB41" s="109">
        <f>+'OSN AC'!BD41</f>
        <v>0</v>
      </c>
      <c r="BC41" s="109">
        <f>+'OSN AC'!BE41</f>
        <v>0</v>
      </c>
      <c r="BD41" s="109">
        <f>+'OSN AC'!BF41</f>
        <v>0</v>
      </c>
      <c r="BE41" s="67">
        <f t="shared" si="20"/>
        <v>0</v>
      </c>
    </row>
    <row r="42" spans="1:57">
      <c r="A42" s="24" t="s">
        <v>34</v>
      </c>
      <c r="B42" s="25" t="s">
        <v>940</v>
      </c>
      <c r="C42" s="44">
        <f>+'OSN AC'!C42</f>
        <v>0</v>
      </c>
      <c r="D42" s="44">
        <v>0</v>
      </c>
      <c r="E42" s="44">
        <v>0</v>
      </c>
      <c r="F42" s="44">
        <f t="shared" si="12"/>
        <v>0</v>
      </c>
      <c r="G42" s="53">
        <f>+'OSN AC'!G42</f>
        <v>0</v>
      </c>
      <c r="H42" s="53">
        <f>+'OSN AC'!H42</f>
        <v>0</v>
      </c>
      <c r="I42" s="53">
        <f>+'OSN AC'!I42</f>
        <v>0</v>
      </c>
      <c r="J42" s="53">
        <f>+'OSN AC'!J42</f>
        <v>0</v>
      </c>
      <c r="K42" s="49">
        <f t="shared" si="13"/>
        <v>0</v>
      </c>
      <c r="L42" s="49">
        <f t="shared" si="14"/>
        <v>0</v>
      </c>
      <c r="M42" s="53">
        <f>+'OSN AC'!M42</f>
        <v>0</v>
      </c>
      <c r="N42" s="53">
        <v>0</v>
      </c>
      <c r="O42" s="251">
        <f t="shared" si="15"/>
        <v>0</v>
      </c>
      <c r="P42" s="13">
        <f t="shared" si="16"/>
        <v>0</v>
      </c>
      <c r="Q42" s="199">
        <f t="shared" si="17"/>
        <v>0</v>
      </c>
      <c r="R42" s="57">
        <v>0</v>
      </c>
      <c r="S42" s="57">
        <v>0</v>
      </c>
      <c r="T42" s="57">
        <v>0</v>
      </c>
      <c r="U42" s="57">
        <v>0</v>
      </c>
      <c r="V42" s="57">
        <v>0</v>
      </c>
      <c r="W42" s="57">
        <v>0</v>
      </c>
      <c r="X42" s="57">
        <v>0</v>
      </c>
      <c r="Y42" s="57">
        <v>0</v>
      </c>
      <c r="Z42" s="57">
        <v>0</v>
      </c>
      <c r="AA42" s="57">
        <v>0</v>
      </c>
      <c r="AB42" s="57">
        <v>0</v>
      </c>
      <c r="AC42" s="57">
        <v>0</v>
      </c>
      <c r="AD42" s="57">
        <v>0</v>
      </c>
      <c r="AE42" s="57">
        <v>0</v>
      </c>
      <c r="AF42" s="57"/>
      <c r="AG42" s="57">
        <v>0</v>
      </c>
      <c r="AH42" s="57"/>
      <c r="AI42" s="57"/>
      <c r="AJ42" s="57"/>
      <c r="AK42" s="57"/>
      <c r="AL42" s="57"/>
      <c r="AM42" s="57"/>
      <c r="AN42" s="57"/>
      <c r="AO42" s="57"/>
      <c r="AP42" s="57"/>
      <c r="AQ42" s="57">
        <f t="shared" si="18"/>
        <v>0</v>
      </c>
      <c r="AR42" s="61">
        <v>0</v>
      </c>
      <c r="AS42" s="61">
        <v>0</v>
      </c>
      <c r="AT42" s="61">
        <v>0</v>
      </c>
      <c r="AU42" s="61" t="e">
        <v>#REF!</v>
      </c>
      <c r="AV42" s="61">
        <v>0</v>
      </c>
      <c r="AW42" s="61" t="e">
        <f t="shared" si="19"/>
        <v>#REF!</v>
      </c>
      <c r="AX42" s="109">
        <f>+'OSN AC'!AZ42</f>
        <v>0</v>
      </c>
      <c r="AY42" s="109">
        <f>+'OSN AC'!BA42</f>
        <v>0</v>
      </c>
      <c r="AZ42" s="109">
        <f>+'OSN AC'!BB42</f>
        <v>0</v>
      </c>
      <c r="BA42" s="109">
        <f>+'OSN AC'!BC42</f>
        <v>0</v>
      </c>
      <c r="BB42" s="109">
        <f>+'OSN AC'!BD42</f>
        <v>0</v>
      </c>
      <c r="BC42" s="109">
        <f>+'OSN AC'!BE42</f>
        <v>0</v>
      </c>
      <c r="BD42" s="109">
        <f>+'OSN AC'!BF42</f>
        <v>0</v>
      </c>
      <c r="BE42" s="67">
        <f t="shared" si="20"/>
        <v>0</v>
      </c>
    </row>
    <row r="43" spans="1:57">
      <c r="A43" s="24" t="s">
        <v>35</v>
      </c>
      <c r="B43" s="25" t="s">
        <v>941</v>
      </c>
      <c r="C43" s="44">
        <f>+'OSN AC'!C43</f>
        <v>0</v>
      </c>
      <c r="D43" s="44">
        <v>0</v>
      </c>
      <c r="E43" s="44">
        <v>0</v>
      </c>
      <c r="F43" s="44">
        <f t="shared" si="12"/>
        <v>0</v>
      </c>
      <c r="G43" s="53">
        <f>+'OSN AC'!G43</f>
        <v>0</v>
      </c>
      <c r="H43" s="53">
        <f>+'OSN AC'!H43</f>
        <v>0</v>
      </c>
      <c r="I43" s="53">
        <f>+'OSN AC'!I43</f>
        <v>0</v>
      </c>
      <c r="J43" s="53">
        <f>+'OSN AC'!J43</f>
        <v>0</v>
      </c>
      <c r="K43" s="49">
        <f t="shared" si="13"/>
        <v>0</v>
      </c>
      <c r="L43" s="49">
        <f t="shared" si="14"/>
        <v>0</v>
      </c>
      <c r="M43" s="53">
        <f>+'OSN AC'!M43</f>
        <v>0</v>
      </c>
      <c r="N43" s="53">
        <v>0</v>
      </c>
      <c r="O43" s="251">
        <f t="shared" si="15"/>
        <v>0</v>
      </c>
      <c r="P43" s="13">
        <f t="shared" si="16"/>
        <v>0</v>
      </c>
      <c r="Q43" s="199">
        <f t="shared" si="17"/>
        <v>0</v>
      </c>
      <c r="R43" s="57">
        <v>0</v>
      </c>
      <c r="S43" s="57">
        <v>0</v>
      </c>
      <c r="T43" s="57">
        <v>0</v>
      </c>
      <c r="U43" s="57">
        <v>0</v>
      </c>
      <c r="V43" s="57">
        <v>0</v>
      </c>
      <c r="W43" s="57">
        <v>0</v>
      </c>
      <c r="X43" s="57">
        <v>0</v>
      </c>
      <c r="Y43" s="57">
        <v>0</v>
      </c>
      <c r="Z43" s="57">
        <v>0</v>
      </c>
      <c r="AA43" s="57">
        <v>0</v>
      </c>
      <c r="AB43" s="57">
        <v>0</v>
      </c>
      <c r="AC43" s="57">
        <v>0</v>
      </c>
      <c r="AD43" s="57">
        <v>0</v>
      </c>
      <c r="AE43" s="57">
        <v>0</v>
      </c>
      <c r="AF43" s="57"/>
      <c r="AG43" s="57">
        <v>0</v>
      </c>
      <c r="AH43" s="57"/>
      <c r="AI43" s="57"/>
      <c r="AJ43" s="57"/>
      <c r="AK43" s="57"/>
      <c r="AL43" s="57"/>
      <c r="AM43" s="57"/>
      <c r="AN43" s="57"/>
      <c r="AO43" s="57"/>
      <c r="AP43" s="57"/>
      <c r="AQ43" s="57">
        <f t="shared" si="18"/>
        <v>0</v>
      </c>
      <c r="AR43" s="61">
        <v>0</v>
      </c>
      <c r="AS43" s="61">
        <v>0</v>
      </c>
      <c r="AT43" s="61">
        <v>0</v>
      </c>
      <c r="AU43" s="61" t="e">
        <v>#REF!</v>
      </c>
      <c r="AV43" s="61">
        <v>0</v>
      </c>
      <c r="AW43" s="61" t="e">
        <f t="shared" si="19"/>
        <v>#REF!</v>
      </c>
      <c r="AX43" s="109">
        <f>+'OSN AC'!AZ43</f>
        <v>0</v>
      </c>
      <c r="AY43" s="109">
        <f>+'OSN AC'!BA43</f>
        <v>0</v>
      </c>
      <c r="AZ43" s="109">
        <f>+'OSN AC'!BB43</f>
        <v>0</v>
      </c>
      <c r="BA43" s="109">
        <f>+'OSN AC'!BC43</f>
        <v>0</v>
      </c>
      <c r="BB43" s="109">
        <f>+'OSN AC'!BD43</f>
        <v>0</v>
      </c>
      <c r="BC43" s="109">
        <f>+'OSN AC'!BE43</f>
        <v>0</v>
      </c>
      <c r="BD43" s="109">
        <f>+'OSN AC'!BF43</f>
        <v>0</v>
      </c>
      <c r="BE43" s="67">
        <f t="shared" si="20"/>
        <v>0</v>
      </c>
    </row>
    <row r="44" spans="1:57">
      <c r="A44" s="24" t="s">
        <v>36</v>
      </c>
      <c r="B44" s="25" t="s">
        <v>942</v>
      </c>
      <c r="C44" s="44">
        <f>+'OSN AC'!C44</f>
        <v>0</v>
      </c>
      <c r="D44" s="44">
        <v>0</v>
      </c>
      <c r="E44" s="44">
        <v>0</v>
      </c>
      <c r="F44" s="44">
        <f t="shared" si="12"/>
        <v>0</v>
      </c>
      <c r="G44" s="53">
        <f>+'OSN AC'!G44</f>
        <v>0</v>
      </c>
      <c r="H44" s="53">
        <f>+'OSN AC'!H44</f>
        <v>0</v>
      </c>
      <c r="I44" s="53">
        <f>+'OSN AC'!I44</f>
        <v>0</v>
      </c>
      <c r="J44" s="53">
        <f>+'OSN AC'!J44</f>
        <v>0</v>
      </c>
      <c r="K44" s="49">
        <f t="shared" si="13"/>
        <v>0</v>
      </c>
      <c r="L44" s="49">
        <f t="shared" si="14"/>
        <v>0</v>
      </c>
      <c r="M44" s="53">
        <f>+'OSN AC'!M44</f>
        <v>0</v>
      </c>
      <c r="N44" s="53">
        <v>0</v>
      </c>
      <c r="O44" s="251">
        <f t="shared" si="15"/>
        <v>0</v>
      </c>
      <c r="P44" s="13">
        <f t="shared" si="16"/>
        <v>0</v>
      </c>
      <c r="Q44" s="199">
        <f t="shared" si="17"/>
        <v>0</v>
      </c>
      <c r="R44" s="57">
        <v>0</v>
      </c>
      <c r="S44" s="57">
        <v>0</v>
      </c>
      <c r="T44" s="57">
        <v>0</v>
      </c>
      <c r="U44" s="57">
        <v>0</v>
      </c>
      <c r="V44" s="57">
        <v>0</v>
      </c>
      <c r="W44" s="57">
        <v>0</v>
      </c>
      <c r="X44" s="57">
        <v>0</v>
      </c>
      <c r="Y44" s="57">
        <v>0</v>
      </c>
      <c r="Z44" s="57">
        <v>0</v>
      </c>
      <c r="AA44" s="57">
        <v>0</v>
      </c>
      <c r="AB44" s="57">
        <v>0</v>
      </c>
      <c r="AC44" s="57">
        <v>0</v>
      </c>
      <c r="AD44" s="57">
        <v>0</v>
      </c>
      <c r="AE44" s="57">
        <v>0</v>
      </c>
      <c r="AF44" s="57"/>
      <c r="AG44" s="57">
        <v>0</v>
      </c>
      <c r="AH44" s="57"/>
      <c r="AI44" s="57"/>
      <c r="AJ44" s="57"/>
      <c r="AK44" s="57"/>
      <c r="AL44" s="57"/>
      <c r="AM44" s="57"/>
      <c r="AN44" s="57"/>
      <c r="AO44" s="57"/>
      <c r="AP44" s="57"/>
      <c r="AQ44" s="57">
        <f t="shared" si="18"/>
        <v>0</v>
      </c>
      <c r="AR44" s="61">
        <v>0</v>
      </c>
      <c r="AS44" s="61">
        <v>0</v>
      </c>
      <c r="AT44" s="61">
        <v>0</v>
      </c>
      <c r="AU44" s="61" t="e">
        <v>#REF!</v>
      </c>
      <c r="AV44" s="61">
        <v>0</v>
      </c>
      <c r="AW44" s="61" t="e">
        <f t="shared" si="19"/>
        <v>#REF!</v>
      </c>
      <c r="AX44" s="109">
        <f>+'OSN AC'!AZ44</f>
        <v>0</v>
      </c>
      <c r="AY44" s="109">
        <f>+'OSN AC'!BA44</f>
        <v>0</v>
      </c>
      <c r="AZ44" s="109">
        <f>+'OSN AC'!BB44</f>
        <v>0</v>
      </c>
      <c r="BA44" s="109">
        <f>+'OSN AC'!BC44</f>
        <v>0</v>
      </c>
      <c r="BB44" s="109">
        <f>+'OSN AC'!BD44</f>
        <v>0</v>
      </c>
      <c r="BC44" s="109">
        <f>+'OSN AC'!BE44</f>
        <v>0</v>
      </c>
      <c r="BD44" s="109">
        <f>+'OSN AC'!BF44</f>
        <v>0</v>
      </c>
      <c r="BE44" s="67">
        <f t="shared" si="20"/>
        <v>0</v>
      </c>
    </row>
    <row r="45" spans="1:57">
      <c r="A45" s="24" t="s">
        <v>37</v>
      </c>
      <c r="B45" s="25" t="s">
        <v>943</v>
      </c>
      <c r="C45" s="44">
        <f>+'OSN AC'!C45</f>
        <v>0</v>
      </c>
      <c r="D45" s="44">
        <v>0</v>
      </c>
      <c r="E45" s="44">
        <v>0</v>
      </c>
      <c r="F45" s="44">
        <f t="shared" si="12"/>
        <v>0</v>
      </c>
      <c r="G45" s="53">
        <f>+'OSN AC'!G45</f>
        <v>0</v>
      </c>
      <c r="H45" s="53">
        <f>+'OSN AC'!H45</f>
        <v>0</v>
      </c>
      <c r="I45" s="53">
        <f>+'OSN AC'!I45</f>
        <v>0</v>
      </c>
      <c r="J45" s="53">
        <f>+'OSN AC'!J45</f>
        <v>0</v>
      </c>
      <c r="K45" s="49">
        <f t="shared" si="13"/>
        <v>0</v>
      </c>
      <c r="L45" s="49">
        <f t="shared" si="14"/>
        <v>0</v>
      </c>
      <c r="M45" s="53">
        <f>+'OSN AC'!M45</f>
        <v>0</v>
      </c>
      <c r="N45" s="53">
        <v>0</v>
      </c>
      <c r="O45" s="251">
        <f t="shared" si="15"/>
        <v>0</v>
      </c>
      <c r="P45" s="13">
        <f t="shared" si="16"/>
        <v>0</v>
      </c>
      <c r="Q45" s="199">
        <f t="shared" si="17"/>
        <v>0</v>
      </c>
      <c r="R45" s="57">
        <v>0</v>
      </c>
      <c r="S45" s="57">
        <v>0</v>
      </c>
      <c r="T45" s="57">
        <v>0</v>
      </c>
      <c r="U45" s="57">
        <v>0</v>
      </c>
      <c r="V45" s="57">
        <v>0</v>
      </c>
      <c r="W45" s="57">
        <v>0</v>
      </c>
      <c r="X45" s="57">
        <v>0</v>
      </c>
      <c r="Y45" s="57">
        <v>0</v>
      </c>
      <c r="Z45" s="57">
        <v>0</v>
      </c>
      <c r="AA45" s="57">
        <v>0</v>
      </c>
      <c r="AB45" s="57">
        <v>0</v>
      </c>
      <c r="AC45" s="57">
        <v>0</v>
      </c>
      <c r="AD45" s="57">
        <v>0</v>
      </c>
      <c r="AE45" s="57">
        <v>0</v>
      </c>
      <c r="AF45" s="57"/>
      <c r="AG45" s="57">
        <v>0</v>
      </c>
      <c r="AH45" s="57"/>
      <c r="AI45" s="57"/>
      <c r="AJ45" s="57"/>
      <c r="AK45" s="57"/>
      <c r="AL45" s="57"/>
      <c r="AM45" s="57"/>
      <c r="AN45" s="57"/>
      <c r="AO45" s="57"/>
      <c r="AP45" s="57"/>
      <c r="AQ45" s="57">
        <f t="shared" si="18"/>
        <v>0</v>
      </c>
      <c r="AR45" s="61">
        <v>0</v>
      </c>
      <c r="AS45" s="61">
        <v>0</v>
      </c>
      <c r="AT45" s="61">
        <v>0</v>
      </c>
      <c r="AU45" s="61" t="e">
        <v>#REF!</v>
      </c>
      <c r="AV45" s="61">
        <v>0</v>
      </c>
      <c r="AW45" s="61" t="e">
        <f t="shared" si="19"/>
        <v>#REF!</v>
      </c>
      <c r="AX45" s="109">
        <f>+'OSN AC'!AZ45</f>
        <v>0</v>
      </c>
      <c r="AY45" s="109">
        <f>+'OSN AC'!BA45</f>
        <v>0</v>
      </c>
      <c r="AZ45" s="109">
        <f>+'OSN AC'!BB45</f>
        <v>0</v>
      </c>
      <c r="BA45" s="109">
        <f>+'OSN AC'!BC45</f>
        <v>0</v>
      </c>
      <c r="BB45" s="109">
        <f>+'OSN AC'!BD45</f>
        <v>0</v>
      </c>
      <c r="BC45" s="109">
        <f>+'OSN AC'!BE45</f>
        <v>0</v>
      </c>
      <c r="BD45" s="109">
        <f>+'OSN AC'!BF45</f>
        <v>0</v>
      </c>
      <c r="BE45" s="67">
        <f t="shared" si="20"/>
        <v>0</v>
      </c>
    </row>
    <row r="46" spans="1:57">
      <c r="A46" s="24" t="s">
        <v>38</v>
      </c>
      <c r="B46" s="25" t="s">
        <v>944</v>
      </c>
      <c r="C46" s="44">
        <f>+'OSN AC'!C46</f>
        <v>0</v>
      </c>
      <c r="D46" s="44">
        <v>0</v>
      </c>
      <c r="E46" s="44">
        <v>0</v>
      </c>
      <c r="F46" s="44">
        <f t="shared" si="12"/>
        <v>0</v>
      </c>
      <c r="G46" s="53">
        <f>+'OSN AC'!G46</f>
        <v>0</v>
      </c>
      <c r="H46" s="53">
        <f>+'OSN AC'!H46</f>
        <v>0</v>
      </c>
      <c r="I46" s="53">
        <f>+'OSN AC'!I46</f>
        <v>0</v>
      </c>
      <c r="J46" s="53">
        <f>+'OSN AC'!J46</f>
        <v>0</v>
      </c>
      <c r="K46" s="49">
        <f t="shared" si="13"/>
        <v>0</v>
      </c>
      <c r="L46" s="49">
        <f t="shared" si="14"/>
        <v>0</v>
      </c>
      <c r="M46" s="53">
        <f>+'OSN AC'!M46</f>
        <v>0</v>
      </c>
      <c r="N46" s="53">
        <v>0</v>
      </c>
      <c r="O46" s="251">
        <f t="shared" si="15"/>
        <v>0</v>
      </c>
      <c r="P46" s="13">
        <f t="shared" si="16"/>
        <v>0</v>
      </c>
      <c r="Q46" s="199">
        <f t="shared" si="17"/>
        <v>0</v>
      </c>
      <c r="R46" s="57">
        <v>0</v>
      </c>
      <c r="S46" s="57">
        <v>0</v>
      </c>
      <c r="T46" s="57">
        <v>0</v>
      </c>
      <c r="U46" s="57">
        <v>0</v>
      </c>
      <c r="V46" s="57">
        <v>0</v>
      </c>
      <c r="W46" s="57">
        <v>0</v>
      </c>
      <c r="X46" s="57">
        <v>0</v>
      </c>
      <c r="Y46" s="57">
        <v>0</v>
      </c>
      <c r="Z46" s="57">
        <v>0</v>
      </c>
      <c r="AA46" s="57">
        <v>0</v>
      </c>
      <c r="AB46" s="57">
        <v>0</v>
      </c>
      <c r="AC46" s="57">
        <v>0</v>
      </c>
      <c r="AD46" s="57">
        <v>0</v>
      </c>
      <c r="AE46" s="57">
        <v>0</v>
      </c>
      <c r="AF46" s="57"/>
      <c r="AG46" s="57">
        <v>0</v>
      </c>
      <c r="AH46" s="57"/>
      <c r="AI46" s="57"/>
      <c r="AJ46" s="57"/>
      <c r="AK46" s="57"/>
      <c r="AL46" s="57"/>
      <c r="AM46" s="57"/>
      <c r="AN46" s="57"/>
      <c r="AO46" s="57"/>
      <c r="AP46" s="57"/>
      <c r="AQ46" s="57">
        <f t="shared" si="18"/>
        <v>0</v>
      </c>
      <c r="AR46" s="61">
        <v>0</v>
      </c>
      <c r="AS46" s="61">
        <v>0</v>
      </c>
      <c r="AT46" s="61">
        <v>0</v>
      </c>
      <c r="AU46" s="61" t="e">
        <v>#REF!</v>
      </c>
      <c r="AV46" s="61">
        <v>0</v>
      </c>
      <c r="AW46" s="61" t="e">
        <f t="shared" si="19"/>
        <v>#REF!</v>
      </c>
      <c r="AX46" s="109">
        <f>+'OSN AC'!AZ46</f>
        <v>0</v>
      </c>
      <c r="AY46" s="109">
        <f>+'OSN AC'!BA46</f>
        <v>0</v>
      </c>
      <c r="AZ46" s="109">
        <f>+'OSN AC'!BB46</f>
        <v>0</v>
      </c>
      <c r="BA46" s="109">
        <f>+'OSN AC'!BC46</f>
        <v>0</v>
      </c>
      <c r="BB46" s="109">
        <f>+'OSN AC'!BD46</f>
        <v>0</v>
      </c>
      <c r="BC46" s="109">
        <f>+'OSN AC'!BE46</f>
        <v>0</v>
      </c>
      <c r="BD46" s="109">
        <f>+'OSN AC'!BF46</f>
        <v>0</v>
      </c>
      <c r="BE46" s="67">
        <f t="shared" si="20"/>
        <v>0</v>
      </c>
    </row>
    <row r="47" spans="1:57">
      <c r="A47" s="24" t="s">
        <v>39</v>
      </c>
      <c r="B47" s="25" t="s">
        <v>945</v>
      </c>
      <c r="C47" s="44">
        <f>+'OSN AC'!C47</f>
        <v>0</v>
      </c>
      <c r="D47" s="44">
        <v>0</v>
      </c>
      <c r="E47" s="44">
        <v>0</v>
      </c>
      <c r="F47" s="44">
        <f t="shared" si="12"/>
        <v>0</v>
      </c>
      <c r="G47" s="53">
        <f>+'OSN AC'!G47</f>
        <v>0</v>
      </c>
      <c r="H47" s="53">
        <f>+'OSN AC'!H47</f>
        <v>0</v>
      </c>
      <c r="I47" s="53">
        <f>+'OSN AC'!I47</f>
        <v>0</v>
      </c>
      <c r="J47" s="53">
        <f>+'OSN AC'!J47</f>
        <v>0</v>
      </c>
      <c r="K47" s="49">
        <f t="shared" si="13"/>
        <v>0</v>
      </c>
      <c r="L47" s="49">
        <f t="shared" si="14"/>
        <v>0</v>
      </c>
      <c r="M47" s="53">
        <f>+'OSN AC'!M47</f>
        <v>0</v>
      </c>
      <c r="N47" s="53">
        <v>0</v>
      </c>
      <c r="O47" s="251">
        <f t="shared" si="15"/>
        <v>0</v>
      </c>
      <c r="P47" s="13">
        <f t="shared" si="16"/>
        <v>0</v>
      </c>
      <c r="Q47" s="199">
        <f t="shared" si="17"/>
        <v>0</v>
      </c>
      <c r="R47" s="57">
        <v>0</v>
      </c>
      <c r="S47" s="57">
        <v>0</v>
      </c>
      <c r="T47" s="57">
        <v>0</v>
      </c>
      <c r="U47" s="57">
        <v>0</v>
      </c>
      <c r="V47" s="57">
        <v>0</v>
      </c>
      <c r="W47" s="57">
        <v>0</v>
      </c>
      <c r="X47" s="57">
        <v>0</v>
      </c>
      <c r="Y47" s="57">
        <v>0</v>
      </c>
      <c r="Z47" s="57">
        <v>0</v>
      </c>
      <c r="AA47" s="57">
        <v>0</v>
      </c>
      <c r="AB47" s="57">
        <v>0</v>
      </c>
      <c r="AC47" s="57">
        <v>0</v>
      </c>
      <c r="AD47" s="57">
        <v>0</v>
      </c>
      <c r="AE47" s="57">
        <v>0</v>
      </c>
      <c r="AF47" s="57"/>
      <c r="AG47" s="57">
        <v>0</v>
      </c>
      <c r="AH47" s="57"/>
      <c r="AI47" s="57"/>
      <c r="AJ47" s="57"/>
      <c r="AK47" s="57"/>
      <c r="AL47" s="57"/>
      <c r="AM47" s="57"/>
      <c r="AN47" s="57"/>
      <c r="AO47" s="57"/>
      <c r="AP47" s="57"/>
      <c r="AQ47" s="57">
        <f t="shared" si="18"/>
        <v>0</v>
      </c>
      <c r="AR47" s="61">
        <v>0</v>
      </c>
      <c r="AS47" s="61">
        <v>0</v>
      </c>
      <c r="AT47" s="61">
        <v>0</v>
      </c>
      <c r="AU47" s="61" t="e">
        <v>#REF!</v>
      </c>
      <c r="AV47" s="61">
        <v>0</v>
      </c>
      <c r="AW47" s="61" t="e">
        <f t="shared" si="19"/>
        <v>#REF!</v>
      </c>
      <c r="AX47" s="109">
        <f>+'OSN AC'!AZ47</f>
        <v>0</v>
      </c>
      <c r="AY47" s="109">
        <f>+'OSN AC'!BA47</f>
        <v>0</v>
      </c>
      <c r="AZ47" s="109">
        <f>+'OSN AC'!BB47</f>
        <v>0</v>
      </c>
      <c r="BA47" s="109">
        <f>+'OSN AC'!BC47</f>
        <v>0</v>
      </c>
      <c r="BB47" s="109">
        <f>+'OSN AC'!BD47</f>
        <v>0</v>
      </c>
      <c r="BC47" s="109">
        <f>+'OSN AC'!BE47</f>
        <v>0</v>
      </c>
      <c r="BD47" s="109">
        <f>+'OSN AC'!BF47</f>
        <v>0</v>
      </c>
      <c r="BE47" s="67">
        <f t="shared" si="20"/>
        <v>0</v>
      </c>
    </row>
    <row r="48" spans="1:57">
      <c r="A48" s="24" t="s">
        <v>40</v>
      </c>
      <c r="B48" s="25" t="s">
        <v>946</v>
      </c>
      <c r="C48" s="44">
        <f>+'OSN AC'!C48</f>
        <v>0</v>
      </c>
      <c r="D48" s="44">
        <v>0</v>
      </c>
      <c r="E48" s="44">
        <v>0</v>
      </c>
      <c r="F48" s="44">
        <f t="shared" si="12"/>
        <v>0</v>
      </c>
      <c r="G48" s="53">
        <f>+'OSN AC'!G48</f>
        <v>0</v>
      </c>
      <c r="H48" s="53">
        <f>+'OSN AC'!H48</f>
        <v>0</v>
      </c>
      <c r="I48" s="53">
        <f>+'OSN AC'!I48</f>
        <v>0</v>
      </c>
      <c r="J48" s="53">
        <f>+'OSN AC'!J48</f>
        <v>0</v>
      </c>
      <c r="K48" s="49">
        <f t="shared" si="13"/>
        <v>0</v>
      </c>
      <c r="L48" s="49">
        <f t="shared" si="14"/>
        <v>0</v>
      </c>
      <c r="M48" s="53">
        <f>+'OSN AC'!M48</f>
        <v>0</v>
      </c>
      <c r="N48" s="53">
        <v>0</v>
      </c>
      <c r="O48" s="251">
        <f t="shared" si="15"/>
        <v>0</v>
      </c>
      <c r="P48" s="13">
        <f t="shared" si="16"/>
        <v>0</v>
      </c>
      <c r="Q48" s="199">
        <f t="shared" si="17"/>
        <v>0</v>
      </c>
      <c r="R48" s="57">
        <v>0</v>
      </c>
      <c r="S48" s="57">
        <v>0</v>
      </c>
      <c r="T48" s="57">
        <v>0</v>
      </c>
      <c r="U48" s="57">
        <v>0</v>
      </c>
      <c r="V48" s="57">
        <v>0</v>
      </c>
      <c r="W48" s="57">
        <v>0</v>
      </c>
      <c r="X48" s="57">
        <v>0</v>
      </c>
      <c r="Y48" s="57">
        <v>0</v>
      </c>
      <c r="Z48" s="57">
        <v>0</v>
      </c>
      <c r="AA48" s="57">
        <v>0</v>
      </c>
      <c r="AB48" s="57">
        <v>0</v>
      </c>
      <c r="AC48" s="57">
        <v>0</v>
      </c>
      <c r="AD48" s="57">
        <v>0</v>
      </c>
      <c r="AE48" s="57">
        <v>0</v>
      </c>
      <c r="AF48" s="57"/>
      <c r="AG48" s="57">
        <v>0</v>
      </c>
      <c r="AH48" s="57"/>
      <c r="AI48" s="57"/>
      <c r="AJ48" s="57"/>
      <c r="AK48" s="57"/>
      <c r="AL48" s="57"/>
      <c r="AM48" s="57"/>
      <c r="AN48" s="57"/>
      <c r="AO48" s="57"/>
      <c r="AP48" s="57"/>
      <c r="AQ48" s="57">
        <f t="shared" si="18"/>
        <v>0</v>
      </c>
      <c r="AR48" s="61">
        <v>0</v>
      </c>
      <c r="AS48" s="61">
        <v>0</v>
      </c>
      <c r="AT48" s="61">
        <v>0</v>
      </c>
      <c r="AU48" s="61" t="e">
        <v>#REF!</v>
      </c>
      <c r="AV48" s="61">
        <v>0</v>
      </c>
      <c r="AW48" s="61" t="e">
        <f t="shared" si="19"/>
        <v>#REF!</v>
      </c>
      <c r="AX48" s="109">
        <f>+'OSN AC'!AZ48</f>
        <v>0</v>
      </c>
      <c r="AY48" s="109">
        <f>+'OSN AC'!BA48</f>
        <v>0</v>
      </c>
      <c r="AZ48" s="109">
        <f>+'OSN AC'!BB48</f>
        <v>0</v>
      </c>
      <c r="BA48" s="109">
        <f>+'OSN AC'!BC48</f>
        <v>0</v>
      </c>
      <c r="BB48" s="109">
        <f>+'OSN AC'!BD48</f>
        <v>0</v>
      </c>
      <c r="BC48" s="109">
        <f>+'OSN AC'!BE48</f>
        <v>0</v>
      </c>
      <c r="BD48" s="109">
        <f>+'OSN AC'!BF48</f>
        <v>0</v>
      </c>
      <c r="BE48" s="67">
        <f t="shared" si="20"/>
        <v>0</v>
      </c>
    </row>
    <row r="49" spans="1:60">
      <c r="A49" s="24" t="s">
        <v>41</v>
      </c>
      <c r="B49" s="25" t="s">
        <v>947</v>
      </c>
      <c r="C49" s="44">
        <f>+'OSN AC'!C49</f>
        <v>0</v>
      </c>
      <c r="D49" s="44">
        <v>0</v>
      </c>
      <c r="E49" s="44">
        <v>0</v>
      </c>
      <c r="F49" s="44">
        <f t="shared" si="12"/>
        <v>0</v>
      </c>
      <c r="G49" s="53">
        <f>+'OSN AC'!G49</f>
        <v>0</v>
      </c>
      <c r="H49" s="53">
        <f>+'OSN AC'!H49</f>
        <v>0</v>
      </c>
      <c r="I49" s="53">
        <f>+'OSN AC'!I49</f>
        <v>0</v>
      </c>
      <c r="J49" s="53">
        <f>+'OSN AC'!J49</f>
        <v>0</v>
      </c>
      <c r="K49" s="49">
        <f t="shared" si="13"/>
        <v>0</v>
      </c>
      <c r="L49" s="49">
        <f t="shared" si="14"/>
        <v>0</v>
      </c>
      <c r="M49" s="53">
        <f>+'OSN AC'!M49</f>
        <v>0</v>
      </c>
      <c r="N49" s="53">
        <v>0</v>
      </c>
      <c r="O49" s="251">
        <f t="shared" si="15"/>
        <v>0</v>
      </c>
      <c r="P49" s="13">
        <f t="shared" si="16"/>
        <v>0</v>
      </c>
      <c r="Q49" s="199">
        <f t="shared" si="17"/>
        <v>0</v>
      </c>
      <c r="R49" s="57">
        <v>0</v>
      </c>
      <c r="S49" s="57">
        <v>0</v>
      </c>
      <c r="T49" s="57">
        <v>0</v>
      </c>
      <c r="U49" s="57">
        <v>0</v>
      </c>
      <c r="V49" s="57">
        <v>0</v>
      </c>
      <c r="W49" s="57">
        <v>0</v>
      </c>
      <c r="X49" s="57">
        <v>0</v>
      </c>
      <c r="Y49" s="57">
        <v>0</v>
      </c>
      <c r="Z49" s="57">
        <v>0</v>
      </c>
      <c r="AA49" s="57">
        <v>0</v>
      </c>
      <c r="AB49" s="57">
        <v>0</v>
      </c>
      <c r="AC49" s="57">
        <v>0</v>
      </c>
      <c r="AD49" s="57">
        <v>0</v>
      </c>
      <c r="AE49" s="57">
        <v>0</v>
      </c>
      <c r="AF49" s="57"/>
      <c r="AG49" s="57">
        <v>0</v>
      </c>
      <c r="AH49" s="57"/>
      <c r="AI49" s="57"/>
      <c r="AJ49" s="57"/>
      <c r="AK49" s="57"/>
      <c r="AL49" s="57"/>
      <c r="AM49" s="57"/>
      <c r="AN49" s="57"/>
      <c r="AO49" s="57"/>
      <c r="AP49" s="57"/>
      <c r="AQ49" s="57">
        <f t="shared" si="18"/>
        <v>0</v>
      </c>
      <c r="AR49" s="61">
        <v>0</v>
      </c>
      <c r="AS49" s="61">
        <v>0</v>
      </c>
      <c r="AT49" s="61">
        <v>0</v>
      </c>
      <c r="AU49" s="61" t="e">
        <v>#REF!</v>
      </c>
      <c r="AV49" s="61">
        <v>0</v>
      </c>
      <c r="AW49" s="61" t="e">
        <f t="shared" si="19"/>
        <v>#REF!</v>
      </c>
      <c r="AX49" s="109">
        <f>+'OSN AC'!AZ49</f>
        <v>0</v>
      </c>
      <c r="AY49" s="109">
        <f>+'OSN AC'!BA49</f>
        <v>0</v>
      </c>
      <c r="AZ49" s="109">
        <f>+'OSN AC'!BB49</f>
        <v>0</v>
      </c>
      <c r="BA49" s="109">
        <f>+'OSN AC'!BC49</f>
        <v>0</v>
      </c>
      <c r="BB49" s="109">
        <f>+'OSN AC'!BD49</f>
        <v>0</v>
      </c>
      <c r="BC49" s="109">
        <f>+'OSN AC'!BE49</f>
        <v>0</v>
      </c>
      <c r="BD49" s="109">
        <f>+'OSN AC'!BF49</f>
        <v>0</v>
      </c>
      <c r="BE49" s="67">
        <f t="shared" si="20"/>
        <v>0</v>
      </c>
    </row>
    <row r="50" spans="1:60">
      <c r="A50" s="24" t="s">
        <v>42</v>
      </c>
      <c r="B50" s="25" t="s">
        <v>393</v>
      </c>
      <c r="C50" s="44">
        <f>+'OSN AC'!C50</f>
        <v>0</v>
      </c>
      <c r="D50" s="44">
        <v>0</v>
      </c>
      <c r="E50" s="44">
        <v>0</v>
      </c>
      <c r="F50" s="44">
        <f t="shared" si="12"/>
        <v>0</v>
      </c>
      <c r="G50" s="53">
        <f>+'OSN AC'!G50</f>
        <v>0</v>
      </c>
      <c r="H50" s="53">
        <f>+'OSN AC'!H50</f>
        <v>0</v>
      </c>
      <c r="I50" s="53">
        <f>+'OSN AC'!I50</f>
        <v>0</v>
      </c>
      <c r="J50" s="53">
        <f>+'OSN AC'!J50</f>
        <v>0</v>
      </c>
      <c r="K50" s="49">
        <f t="shared" si="13"/>
        <v>0</v>
      </c>
      <c r="L50" s="49">
        <f t="shared" si="14"/>
        <v>0</v>
      </c>
      <c r="M50" s="53">
        <f>+'OSN AC'!M50</f>
        <v>0</v>
      </c>
      <c r="N50" s="53">
        <v>0</v>
      </c>
      <c r="O50" s="251">
        <f t="shared" si="15"/>
        <v>0</v>
      </c>
      <c r="P50" s="13">
        <f t="shared" si="16"/>
        <v>0</v>
      </c>
      <c r="Q50" s="199">
        <f t="shared" si="17"/>
        <v>0</v>
      </c>
      <c r="R50" s="57">
        <v>0</v>
      </c>
      <c r="S50" s="57">
        <v>0</v>
      </c>
      <c r="T50" s="57">
        <v>0</v>
      </c>
      <c r="U50" s="57">
        <v>0</v>
      </c>
      <c r="V50" s="57">
        <v>0</v>
      </c>
      <c r="W50" s="57">
        <v>0</v>
      </c>
      <c r="X50" s="57">
        <v>0</v>
      </c>
      <c r="Y50" s="57">
        <v>0</v>
      </c>
      <c r="Z50" s="57">
        <v>0</v>
      </c>
      <c r="AA50" s="57">
        <v>0</v>
      </c>
      <c r="AB50" s="57">
        <v>0</v>
      </c>
      <c r="AC50" s="57">
        <v>0</v>
      </c>
      <c r="AD50" s="57">
        <v>0</v>
      </c>
      <c r="AE50" s="57">
        <v>0</v>
      </c>
      <c r="AF50" s="57"/>
      <c r="AG50" s="57">
        <v>0</v>
      </c>
      <c r="AH50" s="57"/>
      <c r="AI50" s="57"/>
      <c r="AJ50" s="57"/>
      <c r="AK50" s="57"/>
      <c r="AL50" s="57"/>
      <c r="AM50" s="57"/>
      <c r="AN50" s="57"/>
      <c r="AO50" s="57"/>
      <c r="AP50" s="57"/>
      <c r="AQ50" s="57">
        <f t="shared" si="18"/>
        <v>0</v>
      </c>
      <c r="AR50" s="61">
        <v>0</v>
      </c>
      <c r="AS50" s="61">
        <v>0</v>
      </c>
      <c r="AT50" s="61">
        <v>0</v>
      </c>
      <c r="AU50" s="61" t="e">
        <v>#REF!</v>
      </c>
      <c r="AV50" s="61">
        <v>0</v>
      </c>
      <c r="AW50" s="61" t="e">
        <f t="shared" si="19"/>
        <v>#REF!</v>
      </c>
      <c r="AX50" s="109">
        <f>+'OSN AC'!AZ50</f>
        <v>0</v>
      </c>
      <c r="AY50" s="109">
        <f>+'OSN AC'!BA50</f>
        <v>0</v>
      </c>
      <c r="AZ50" s="109">
        <f>+'OSN AC'!BB50</f>
        <v>0</v>
      </c>
      <c r="BA50" s="109">
        <f>+'OSN AC'!BC50</f>
        <v>0</v>
      </c>
      <c r="BB50" s="109">
        <f>+'OSN AC'!BD50</f>
        <v>0</v>
      </c>
      <c r="BC50" s="109">
        <f>+'OSN AC'!BE50</f>
        <v>0</v>
      </c>
      <c r="BD50" s="109">
        <f>+'OSN AC'!BF50</f>
        <v>0</v>
      </c>
      <c r="BE50" s="67">
        <f t="shared" si="20"/>
        <v>0</v>
      </c>
    </row>
    <row r="51" spans="1:60">
      <c r="A51" s="24" t="s">
        <v>43</v>
      </c>
      <c r="B51" s="25" t="s">
        <v>408</v>
      </c>
      <c r="C51" s="44">
        <f>+'OSN AC'!C51</f>
        <v>0</v>
      </c>
      <c r="D51" s="44">
        <v>0</v>
      </c>
      <c r="E51" s="44">
        <v>0</v>
      </c>
      <c r="F51" s="44">
        <f t="shared" si="12"/>
        <v>0</v>
      </c>
      <c r="G51" s="53">
        <f>+'OSN AC'!G51</f>
        <v>0</v>
      </c>
      <c r="H51" s="53">
        <f>+'OSN AC'!H51</f>
        <v>0</v>
      </c>
      <c r="I51" s="53">
        <f>+'OSN AC'!I51</f>
        <v>0</v>
      </c>
      <c r="J51" s="53">
        <f>+'OSN AC'!J51</f>
        <v>0</v>
      </c>
      <c r="K51" s="49">
        <f t="shared" si="13"/>
        <v>0</v>
      </c>
      <c r="L51" s="49">
        <f t="shared" si="14"/>
        <v>0</v>
      </c>
      <c r="M51" s="53">
        <f>+'OSN AC'!M51</f>
        <v>0</v>
      </c>
      <c r="N51" s="53">
        <v>0</v>
      </c>
      <c r="O51" s="251">
        <f t="shared" si="15"/>
        <v>0</v>
      </c>
      <c r="P51" s="13">
        <f t="shared" si="16"/>
        <v>0</v>
      </c>
      <c r="Q51" s="199">
        <f t="shared" si="17"/>
        <v>0</v>
      </c>
      <c r="R51" s="57">
        <v>0</v>
      </c>
      <c r="S51" s="57">
        <v>0</v>
      </c>
      <c r="T51" s="57">
        <v>0</v>
      </c>
      <c r="U51" s="57">
        <v>0</v>
      </c>
      <c r="V51" s="57">
        <v>0</v>
      </c>
      <c r="W51" s="57">
        <v>0</v>
      </c>
      <c r="X51" s="57">
        <v>0</v>
      </c>
      <c r="Y51" s="57">
        <v>0</v>
      </c>
      <c r="Z51" s="57">
        <v>0</v>
      </c>
      <c r="AA51" s="57">
        <v>0</v>
      </c>
      <c r="AB51" s="57">
        <v>0</v>
      </c>
      <c r="AC51" s="57">
        <v>0</v>
      </c>
      <c r="AD51" s="57">
        <v>0</v>
      </c>
      <c r="AE51" s="57">
        <v>0</v>
      </c>
      <c r="AF51" s="57"/>
      <c r="AG51" s="57">
        <v>0</v>
      </c>
      <c r="AH51" s="57"/>
      <c r="AI51" s="57"/>
      <c r="AJ51" s="57"/>
      <c r="AK51" s="57"/>
      <c r="AL51" s="57"/>
      <c r="AM51" s="57"/>
      <c r="AN51" s="57"/>
      <c r="AO51" s="57"/>
      <c r="AP51" s="57"/>
      <c r="AQ51" s="57">
        <f t="shared" si="18"/>
        <v>0</v>
      </c>
      <c r="AR51" s="61">
        <v>0</v>
      </c>
      <c r="AS51" s="61">
        <v>0</v>
      </c>
      <c r="AT51" s="61">
        <v>0</v>
      </c>
      <c r="AU51" s="61" t="e">
        <v>#REF!</v>
      </c>
      <c r="AV51" s="61">
        <v>0</v>
      </c>
      <c r="AW51" s="61" t="e">
        <f t="shared" si="19"/>
        <v>#REF!</v>
      </c>
      <c r="AX51" s="109">
        <f>+'OSN AC'!AZ51</f>
        <v>0</v>
      </c>
      <c r="AY51" s="109">
        <f>+'OSN AC'!BA51</f>
        <v>0</v>
      </c>
      <c r="AZ51" s="109">
        <f>+'OSN AC'!BB51</f>
        <v>0</v>
      </c>
      <c r="BA51" s="109">
        <f>+'OSN AC'!BC51</f>
        <v>0</v>
      </c>
      <c r="BB51" s="109">
        <f>+'OSN AC'!BD51</f>
        <v>0</v>
      </c>
      <c r="BC51" s="109">
        <f>+'OSN AC'!BE51</f>
        <v>0</v>
      </c>
      <c r="BD51" s="109">
        <f>+'OSN AC'!BF51</f>
        <v>0</v>
      </c>
      <c r="BE51" s="67">
        <f t="shared" si="20"/>
        <v>0</v>
      </c>
    </row>
    <row r="52" spans="1:60">
      <c r="A52" s="24" t="s">
        <v>44</v>
      </c>
      <c r="B52" s="25" t="s">
        <v>385</v>
      </c>
      <c r="C52" s="44">
        <f>+'OSN AC'!C52</f>
        <v>0</v>
      </c>
      <c r="D52" s="44">
        <v>0</v>
      </c>
      <c r="E52" s="44">
        <v>0</v>
      </c>
      <c r="F52" s="44">
        <f t="shared" si="12"/>
        <v>0</v>
      </c>
      <c r="G52" s="53">
        <f>+'OSN AC'!G52</f>
        <v>0</v>
      </c>
      <c r="H52" s="53">
        <f>+'OSN AC'!H52</f>
        <v>0</v>
      </c>
      <c r="I52" s="53">
        <f>+'OSN AC'!I52</f>
        <v>0</v>
      </c>
      <c r="J52" s="53">
        <f>+'OSN AC'!J52</f>
        <v>0</v>
      </c>
      <c r="K52" s="49">
        <f t="shared" si="13"/>
        <v>0</v>
      </c>
      <c r="L52" s="49">
        <f t="shared" si="14"/>
        <v>0</v>
      </c>
      <c r="M52" s="53">
        <f>+'OSN AC'!M52</f>
        <v>0</v>
      </c>
      <c r="N52" s="53">
        <v>0</v>
      </c>
      <c r="O52" s="251">
        <f t="shared" si="15"/>
        <v>0</v>
      </c>
      <c r="P52" s="13">
        <f t="shared" si="16"/>
        <v>0</v>
      </c>
      <c r="Q52" s="199">
        <f t="shared" si="17"/>
        <v>0</v>
      </c>
      <c r="R52" s="57">
        <v>0</v>
      </c>
      <c r="S52" s="57">
        <v>0</v>
      </c>
      <c r="T52" s="57">
        <v>0</v>
      </c>
      <c r="U52" s="57">
        <v>0</v>
      </c>
      <c r="V52" s="57">
        <v>0</v>
      </c>
      <c r="W52" s="57">
        <v>0</v>
      </c>
      <c r="X52" s="57">
        <v>0</v>
      </c>
      <c r="Y52" s="57">
        <v>0</v>
      </c>
      <c r="Z52" s="57">
        <v>0</v>
      </c>
      <c r="AA52" s="57">
        <v>0</v>
      </c>
      <c r="AB52" s="57">
        <v>0</v>
      </c>
      <c r="AC52" s="57">
        <v>0</v>
      </c>
      <c r="AD52" s="57">
        <v>0</v>
      </c>
      <c r="AE52" s="57">
        <v>0</v>
      </c>
      <c r="AF52" s="57"/>
      <c r="AG52" s="57">
        <v>0</v>
      </c>
      <c r="AH52" s="57"/>
      <c r="AI52" s="57"/>
      <c r="AJ52" s="57"/>
      <c r="AK52" s="57"/>
      <c r="AL52" s="57"/>
      <c r="AM52" s="57"/>
      <c r="AN52" s="57"/>
      <c r="AO52" s="57"/>
      <c r="AP52" s="57"/>
      <c r="AQ52" s="57">
        <f t="shared" si="18"/>
        <v>0</v>
      </c>
      <c r="AR52" s="61">
        <v>0</v>
      </c>
      <c r="AS52" s="61">
        <v>0</v>
      </c>
      <c r="AT52" s="61">
        <v>0</v>
      </c>
      <c r="AU52" s="61" t="e">
        <v>#REF!</v>
      </c>
      <c r="AV52" s="61">
        <v>0</v>
      </c>
      <c r="AW52" s="61" t="e">
        <f t="shared" si="19"/>
        <v>#REF!</v>
      </c>
      <c r="AX52" s="109">
        <f>+'OSN AC'!AZ52</f>
        <v>0</v>
      </c>
      <c r="AY52" s="109">
        <f>+'OSN AC'!BA52</f>
        <v>0</v>
      </c>
      <c r="AZ52" s="109">
        <f>+'OSN AC'!BB52</f>
        <v>0</v>
      </c>
      <c r="BA52" s="109">
        <f>+'OSN AC'!BC52</f>
        <v>0</v>
      </c>
      <c r="BB52" s="109">
        <f>+'OSN AC'!BD52</f>
        <v>0</v>
      </c>
      <c r="BC52" s="109">
        <f>+'OSN AC'!BE52</f>
        <v>0</v>
      </c>
      <c r="BD52" s="109">
        <f>+'OSN AC'!BF52</f>
        <v>0</v>
      </c>
      <c r="BE52" s="67">
        <f t="shared" si="20"/>
        <v>0</v>
      </c>
    </row>
    <row r="53" spans="1:60">
      <c r="A53" s="24" t="s">
        <v>45</v>
      </c>
      <c r="B53" s="27" t="s">
        <v>948</v>
      </c>
      <c r="C53" s="44">
        <f>+'OSN AC'!C53</f>
        <v>0</v>
      </c>
      <c r="D53" s="44">
        <v>0</v>
      </c>
      <c r="E53" s="44">
        <v>0</v>
      </c>
      <c r="F53" s="44">
        <f t="shared" si="12"/>
        <v>0</v>
      </c>
      <c r="G53" s="53">
        <f>+'OSN AC'!G53</f>
        <v>0</v>
      </c>
      <c r="H53" s="53">
        <f>+'OSN AC'!H53</f>
        <v>0</v>
      </c>
      <c r="I53" s="53">
        <f>+'OSN AC'!I53</f>
        <v>0</v>
      </c>
      <c r="J53" s="53">
        <f>+'OSN AC'!J53</f>
        <v>0</v>
      </c>
      <c r="K53" s="49">
        <f t="shared" si="13"/>
        <v>0</v>
      </c>
      <c r="L53" s="49">
        <f t="shared" si="14"/>
        <v>0</v>
      </c>
      <c r="M53" s="53">
        <f>+'OSN AC'!M53</f>
        <v>0</v>
      </c>
      <c r="N53" s="53">
        <v>0</v>
      </c>
      <c r="O53" s="251">
        <f t="shared" si="15"/>
        <v>0</v>
      </c>
      <c r="P53" s="13">
        <f t="shared" si="16"/>
        <v>0</v>
      </c>
      <c r="Q53" s="199">
        <f t="shared" si="17"/>
        <v>0</v>
      </c>
      <c r="R53" s="57">
        <v>0</v>
      </c>
      <c r="S53" s="57">
        <v>0</v>
      </c>
      <c r="T53" s="57">
        <v>0</v>
      </c>
      <c r="U53" s="57">
        <v>0</v>
      </c>
      <c r="V53" s="57">
        <v>0</v>
      </c>
      <c r="W53" s="57">
        <v>0</v>
      </c>
      <c r="X53" s="57">
        <v>0</v>
      </c>
      <c r="Y53" s="57">
        <v>0</v>
      </c>
      <c r="Z53" s="57">
        <v>0</v>
      </c>
      <c r="AA53" s="57">
        <v>0</v>
      </c>
      <c r="AB53" s="57">
        <v>0</v>
      </c>
      <c r="AC53" s="57">
        <v>0</v>
      </c>
      <c r="AD53" s="57">
        <v>0</v>
      </c>
      <c r="AE53" s="57">
        <v>0</v>
      </c>
      <c r="AF53" s="57"/>
      <c r="AG53" s="57">
        <v>0</v>
      </c>
      <c r="AH53" s="57"/>
      <c r="AI53" s="57"/>
      <c r="AJ53" s="57"/>
      <c r="AK53" s="57"/>
      <c r="AL53" s="57"/>
      <c r="AM53" s="57"/>
      <c r="AN53" s="57"/>
      <c r="AO53" s="57"/>
      <c r="AP53" s="57"/>
      <c r="AQ53" s="57">
        <f t="shared" si="18"/>
        <v>0</v>
      </c>
      <c r="AR53" s="61">
        <v>0</v>
      </c>
      <c r="AS53" s="61">
        <v>0</v>
      </c>
      <c r="AT53" s="61">
        <v>0</v>
      </c>
      <c r="AU53" s="61" t="e">
        <v>#REF!</v>
      </c>
      <c r="AV53" s="61">
        <v>0</v>
      </c>
      <c r="AW53" s="61" t="e">
        <f t="shared" si="19"/>
        <v>#REF!</v>
      </c>
      <c r="AX53" s="109">
        <f>+'OSN AC'!AZ53</f>
        <v>0</v>
      </c>
      <c r="AY53" s="109">
        <f>+'OSN AC'!BA53</f>
        <v>0</v>
      </c>
      <c r="AZ53" s="109">
        <f>+'OSN AC'!BB53</f>
        <v>0</v>
      </c>
      <c r="BA53" s="109">
        <f>+'OSN AC'!BC53</f>
        <v>0</v>
      </c>
      <c r="BB53" s="109">
        <f>+'OSN AC'!BD53</f>
        <v>0</v>
      </c>
      <c r="BC53" s="109">
        <f>+'OSN AC'!BE53</f>
        <v>0</v>
      </c>
      <c r="BD53" s="109">
        <f>+'OSN AC'!BF53</f>
        <v>0</v>
      </c>
      <c r="BE53" s="67">
        <f t="shared" si="20"/>
        <v>0</v>
      </c>
    </row>
    <row r="54" spans="1:60">
      <c r="A54" s="24" t="s">
        <v>46</v>
      </c>
      <c r="B54" s="25" t="s">
        <v>949</v>
      </c>
      <c r="C54" s="44">
        <f>+'OSN AC'!C54</f>
        <v>0</v>
      </c>
      <c r="D54" s="44">
        <v>0</v>
      </c>
      <c r="E54" s="44">
        <v>0</v>
      </c>
      <c r="F54" s="44">
        <f t="shared" si="12"/>
        <v>0</v>
      </c>
      <c r="G54" s="53">
        <f>+'OSN AC'!G54</f>
        <v>0</v>
      </c>
      <c r="H54" s="53">
        <f>+'OSN AC'!H54</f>
        <v>0</v>
      </c>
      <c r="I54" s="53">
        <f>+'OSN AC'!I54</f>
        <v>0</v>
      </c>
      <c r="J54" s="53">
        <f>+'OSN AC'!J54</f>
        <v>0</v>
      </c>
      <c r="K54" s="49">
        <f t="shared" si="13"/>
        <v>0</v>
      </c>
      <c r="L54" s="49">
        <f t="shared" si="14"/>
        <v>0</v>
      </c>
      <c r="M54" s="53">
        <f>+'OSN AC'!M54</f>
        <v>0</v>
      </c>
      <c r="N54" s="53">
        <v>0</v>
      </c>
      <c r="O54" s="251">
        <f t="shared" si="15"/>
        <v>0</v>
      </c>
      <c r="P54" s="13">
        <f t="shared" si="16"/>
        <v>0</v>
      </c>
      <c r="Q54" s="199">
        <f t="shared" si="17"/>
        <v>0</v>
      </c>
      <c r="R54" s="57">
        <v>0</v>
      </c>
      <c r="S54" s="57">
        <v>0</v>
      </c>
      <c r="T54" s="57">
        <v>0</v>
      </c>
      <c r="U54" s="57">
        <v>0</v>
      </c>
      <c r="V54" s="57">
        <v>0</v>
      </c>
      <c r="W54" s="57">
        <v>0</v>
      </c>
      <c r="X54" s="57">
        <v>0</v>
      </c>
      <c r="Y54" s="57">
        <v>0</v>
      </c>
      <c r="Z54" s="57">
        <v>0</v>
      </c>
      <c r="AA54" s="57">
        <v>0</v>
      </c>
      <c r="AB54" s="57">
        <v>0</v>
      </c>
      <c r="AC54" s="57">
        <v>0</v>
      </c>
      <c r="AD54" s="57">
        <v>0</v>
      </c>
      <c r="AE54" s="57">
        <v>0</v>
      </c>
      <c r="AF54" s="57"/>
      <c r="AG54" s="57">
        <v>0</v>
      </c>
      <c r="AH54" s="57"/>
      <c r="AI54" s="57"/>
      <c r="AJ54" s="57"/>
      <c r="AK54" s="57"/>
      <c r="AL54" s="57"/>
      <c r="AM54" s="57"/>
      <c r="AN54" s="57"/>
      <c r="AO54" s="57"/>
      <c r="AP54" s="57"/>
      <c r="AQ54" s="57">
        <f t="shared" si="18"/>
        <v>0</v>
      </c>
      <c r="AR54" s="61">
        <v>0</v>
      </c>
      <c r="AS54" s="61">
        <v>0</v>
      </c>
      <c r="AT54" s="61">
        <v>0</v>
      </c>
      <c r="AU54" s="61" t="e">
        <v>#REF!</v>
      </c>
      <c r="AV54" s="61">
        <v>0</v>
      </c>
      <c r="AW54" s="61" t="e">
        <f t="shared" si="19"/>
        <v>#REF!</v>
      </c>
      <c r="AX54" s="109">
        <f>+'OSN AC'!AZ54</f>
        <v>0</v>
      </c>
      <c r="AY54" s="109">
        <f>+'OSN AC'!BA54</f>
        <v>0</v>
      </c>
      <c r="AZ54" s="109">
        <f>+'OSN AC'!BB54</f>
        <v>0</v>
      </c>
      <c r="BA54" s="109">
        <f>+'OSN AC'!BC54</f>
        <v>0</v>
      </c>
      <c r="BB54" s="109">
        <f>+'OSN AC'!BD54</f>
        <v>0</v>
      </c>
      <c r="BC54" s="109">
        <f>+'OSN AC'!BE54</f>
        <v>0</v>
      </c>
      <c r="BD54" s="109">
        <f>+'OSN AC'!BF54</f>
        <v>0</v>
      </c>
      <c r="BE54" s="67">
        <f t="shared" si="20"/>
        <v>0</v>
      </c>
    </row>
    <row r="55" spans="1:60">
      <c r="A55" s="24" t="s">
        <v>47</v>
      </c>
      <c r="B55" s="25" t="s">
        <v>950</v>
      </c>
      <c r="C55" s="44">
        <f>+'OSN AC'!C55</f>
        <v>0</v>
      </c>
      <c r="D55" s="44">
        <v>0</v>
      </c>
      <c r="E55" s="44">
        <v>0</v>
      </c>
      <c r="F55" s="44">
        <f t="shared" si="12"/>
        <v>0</v>
      </c>
      <c r="G55" s="53">
        <f>+'OSN AC'!G55</f>
        <v>0</v>
      </c>
      <c r="H55" s="53">
        <f>+'OSN AC'!H55</f>
        <v>0</v>
      </c>
      <c r="I55" s="53">
        <f>+'OSN AC'!I55</f>
        <v>0</v>
      </c>
      <c r="J55" s="53">
        <f>+'OSN AC'!J55</f>
        <v>0</v>
      </c>
      <c r="K55" s="49">
        <f t="shared" si="13"/>
        <v>0</v>
      </c>
      <c r="L55" s="49">
        <f t="shared" si="14"/>
        <v>0</v>
      </c>
      <c r="M55" s="53">
        <f>+'OSN AC'!M55</f>
        <v>0</v>
      </c>
      <c r="N55" s="53">
        <v>0</v>
      </c>
      <c r="O55" s="251">
        <f t="shared" si="15"/>
        <v>0</v>
      </c>
      <c r="P55" s="13">
        <f t="shared" si="16"/>
        <v>0</v>
      </c>
      <c r="Q55" s="199">
        <f t="shared" si="17"/>
        <v>0</v>
      </c>
      <c r="R55" s="57">
        <v>0</v>
      </c>
      <c r="S55" s="57">
        <v>0</v>
      </c>
      <c r="T55" s="57">
        <v>0</v>
      </c>
      <c r="U55" s="57">
        <v>0</v>
      </c>
      <c r="V55" s="57">
        <v>0</v>
      </c>
      <c r="W55" s="57">
        <v>0</v>
      </c>
      <c r="X55" s="57">
        <v>0</v>
      </c>
      <c r="Y55" s="57">
        <v>0</v>
      </c>
      <c r="Z55" s="57">
        <v>0</v>
      </c>
      <c r="AA55" s="57">
        <v>0</v>
      </c>
      <c r="AB55" s="57">
        <v>0</v>
      </c>
      <c r="AC55" s="57">
        <v>0</v>
      </c>
      <c r="AD55" s="57">
        <v>0</v>
      </c>
      <c r="AE55" s="57">
        <v>0</v>
      </c>
      <c r="AF55" s="57"/>
      <c r="AG55" s="57">
        <v>0</v>
      </c>
      <c r="AH55" s="57"/>
      <c r="AI55" s="57"/>
      <c r="AJ55" s="57"/>
      <c r="AK55" s="57"/>
      <c r="AL55" s="57"/>
      <c r="AM55" s="57"/>
      <c r="AN55" s="57"/>
      <c r="AO55" s="57"/>
      <c r="AP55" s="57"/>
      <c r="AQ55" s="57">
        <f t="shared" si="18"/>
        <v>0</v>
      </c>
      <c r="AR55" s="61">
        <v>0</v>
      </c>
      <c r="AS55" s="61">
        <v>0</v>
      </c>
      <c r="AT55" s="61">
        <v>0</v>
      </c>
      <c r="AU55" s="61" t="e">
        <v>#REF!</v>
      </c>
      <c r="AV55" s="61">
        <v>0</v>
      </c>
      <c r="AW55" s="61" t="e">
        <f t="shared" si="19"/>
        <v>#REF!</v>
      </c>
      <c r="AX55" s="109">
        <f>+'OSN AC'!AZ55</f>
        <v>0</v>
      </c>
      <c r="AY55" s="109">
        <f>+'OSN AC'!BA55</f>
        <v>0</v>
      </c>
      <c r="AZ55" s="109">
        <f>+'OSN AC'!BB55</f>
        <v>0</v>
      </c>
      <c r="BA55" s="109">
        <f>+'OSN AC'!BC55</f>
        <v>0</v>
      </c>
      <c r="BB55" s="109">
        <f>+'OSN AC'!BD55</f>
        <v>0</v>
      </c>
      <c r="BC55" s="109">
        <f>+'OSN AC'!BE55</f>
        <v>0</v>
      </c>
      <c r="BD55" s="109">
        <f>+'OSN AC'!BF55</f>
        <v>0</v>
      </c>
      <c r="BE55" s="67">
        <f t="shared" si="20"/>
        <v>0</v>
      </c>
    </row>
    <row r="56" spans="1:60">
      <c r="A56" s="24" t="s">
        <v>48</v>
      </c>
      <c r="B56" s="25" t="s">
        <v>951</v>
      </c>
      <c r="C56" s="44">
        <f>+'OSN AC'!C56</f>
        <v>0</v>
      </c>
      <c r="D56" s="44">
        <v>0</v>
      </c>
      <c r="E56" s="44">
        <v>0</v>
      </c>
      <c r="F56" s="44">
        <f t="shared" si="12"/>
        <v>0</v>
      </c>
      <c r="G56" s="53">
        <f>+'OSN AC'!G56</f>
        <v>0</v>
      </c>
      <c r="H56" s="53">
        <f>+'OSN AC'!H56</f>
        <v>0</v>
      </c>
      <c r="I56" s="53">
        <f>+'OSN AC'!I56</f>
        <v>0</v>
      </c>
      <c r="J56" s="53">
        <f>+'OSN AC'!J56</f>
        <v>0</v>
      </c>
      <c r="K56" s="49">
        <f t="shared" si="13"/>
        <v>0</v>
      </c>
      <c r="L56" s="49">
        <f t="shared" si="14"/>
        <v>0</v>
      </c>
      <c r="M56" s="53">
        <f>+'OSN AC'!M56</f>
        <v>0</v>
      </c>
      <c r="N56" s="53">
        <v>0</v>
      </c>
      <c r="O56" s="251">
        <f t="shared" si="15"/>
        <v>0</v>
      </c>
      <c r="P56" s="13">
        <f t="shared" si="16"/>
        <v>0</v>
      </c>
      <c r="Q56" s="199">
        <f t="shared" si="17"/>
        <v>0</v>
      </c>
      <c r="R56" s="57">
        <v>0</v>
      </c>
      <c r="S56" s="57">
        <v>0</v>
      </c>
      <c r="T56" s="57">
        <v>0</v>
      </c>
      <c r="U56" s="57">
        <v>0</v>
      </c>
      <c r="V56" s="57">
        <v>0</v>
      </c>
      <c r="W56" s="57">
        <v>0</v>
      </c>
      <c r="X56" s="57">
        <v>0</v>
      </c>
      <c r="Y56" s="57">
        <v>0</v>
      </c>
      <c r="Z56" s="57">
        <v>0</v>
      </c>
      <c r="AA56" s="57">
        <v>0</v>
      </c>
      <c r="AB56" s="57">
        <v>0</v>
      </c>
      <c r="AC56" s="57">
        <v>0</v>
      </c>
      <c r="AD56" s="57">
        <v>0</v>
      </c>
      <c r="AE56" s="57">
        <v>0</v>
      </c>
      <c r="AF56" s="57"/>
      <c r="AG56" s="57">
        <v>0</v>
      </c>
      <c r="AH56" s="57"/>
      <c r="AI56" s="57"/>
      <c r="AJ56" s="57"/>
      <c r="AK56" s="57"/>
      <c r="AL56" s="57"/>
      <c r="AM56" s="57"/>
      <c r="AN56" s="57"/>
      <c r="AO56" s="57"/>
      <c r="AP56" s="57"/>
      <c r="AQ56" s="57">
        <f t="shared" si="18"/>
        <v>0</v>
      </c>
      <c r="AR56" s="61">
        <v>0</v>
      </c>
      <c r="AS56" s="61">
        <v>0</v>
      </c>
      <c r="AT56" s="61">
        <v>0</v>
      </c>
      <c r="AU56" s="61" t="e">
        <v>#REF!</v>
      </c>
      <c r="AV56" s="61">
        <v>0</v>
      </c>
      <c r="AW56" s="61" t="e">
        <f t="shared" si="19"/>
        <v>#REF!</v>
      </c>
      <c r="AX56" s="109">
        <f>+'OSN AC'!AZ56</f>
        <v>0</v>
      </c>
      <c r="AY56" s="109">
        <f>+'OSN AC'!BA56</f>
        <v>0</v>
      </c>
      <c r="AZ56" s="109">
        <f>+'OSN AC'!BB56</f>
        <v>0</v>
      </c>
      <c r="BA56" s="109">
        <f>+'OSN AC'!BC56</f>
        <v>0</v>
      </c>
      <c r="BB56" s="109">
        <f>+'OSN AC'!BD56</f>
        <v>0</v>
      </c>
      <c r="BC56" s="109">
        <f>+'OSN AC'!BE56</f>
        <v>0</v>
      </c>
      <c r="BD56" s="109">
        <f>+'OSN AC'!BF56</f>
        <v>0</v>
      </c>
      <c r="BE56" s="67">
        <f t="shared" si="20"/>
        <v>0</v>
      </c>
    </row>
    <row r="57" spans="1:60" ht="14.25" customHeight="1">
      <c r="A57" s="24" t="s">
        <v>49</v>
      </c>
      <c r="B57" s="25" t="s">
        <v>952</v>
      </c>
      <c r="C57" s="44">
        <f>+'OSN AC'!C57</f>
        <v>0</v>
      </c>
      <c r="D57" s="44">
        <v>0</v>
      </c>
      <c r="E57" s="44">
        <v>0</v>
      </c>
      <c r="F57" s="44">
        <f t="shared" si="12"/>
        <v>0</v>
      </c>
      <c r="G57" s="53">
        <f>+'OSN AC'!G57</f>
        <v>0</v>
      </c>
      <c r="H57" s="53">
        <f>+'OSN AC'!H57</f>
        <v>0</v>
      </c>
      <c r="I57" s="53">
        <f>+'OSN AC'!I57</f>
        <v>0</v>
      </c>
      <c r="J57" s="53">
        <f>+'OSN AC'!J57</f>
        <v>0</v>
      </c>
      <c r="K57" s="49">
        <f t="shared" si="13"/>
        <v>0</v>
      </c>
      <c r="L57" s="49">
        <f t="shared" si="14"/>
        <v>0</v>
      </c>
      <c r="M57" s="53">
        <f>+'OSN AC'!M57</f>
        <v>0</v>
      </c>
      <c r="N57" s="53">
        <v>0</v>
      </c>
      <c r="O57" s="251">
        <f t="shared" si="15"/>
        <v>0</v>
      </c>
      <c r="P57" s="13">
        <f t="shared" si="16"/>
        <v>0</v>
      </c>
      <c r="Q57" s="199">
        <f t="shared" si="17"/>
        <v>0</v>
      </c>
      <c r="R57" s="57">
        <v>0</v>
      </c>
      <c r="S57" s="57">
        <v>0</v>
      </c>
      <c r="T57" s="57">
        <v>0</v>
      </c>
      <c r="U57" s="57">
        <v>0</v>
      </c>
      <c r="V57" s="57">
        <v>0</v>
      </c>
      <c r="W57" s="57">
        <v>0</v>
      </c>
      <c r="X57" s="57">
        <v>0</v>
      </c>
      <c r="Y57" s="57">
        <v>0</v>
      </c>
      <c r="Z57" s="57">
        <v>0</v>
      </c>
      <c r="AA57" s="57">
        <v>0</v>
      </c>
      <c r="AB57" s="57">
        <v>0</v>
      </c>
      <c r="AC57" s="57">
        <v>0</v>
      </c>
      <c r="AD57" s="57">
        <v>0</v>
      </c>
      <c r="AE57" s="57">
        <v>0</v>
      </c>
      <c r="AF57" s="57"/>
      <c r="AG57" s="57">
        <v>0</v>
      </c>
      <c r="AH57" s="57"/>
      <c r="AI57" s="57"/>
      <c r="AJ57" s="57"/>
      <c r="AK57" s="57"/>
      <c r="AL57" s="57"/>
      <c r="AM57" s="57"/>
      <c r="AN57" s="57"/>
      <c r="AO57" s="57"/>
      <c r="AP57" s="57"/>
      <c r="AQ57" s="57">
        <f t="shared" si="18"/>
        <v>0</v>
      </c>
      <c r="AR57" s="61">
        <v>0</v>
      </c>
      <c r="AS57" s="61">
        <v>0</v>
      </c>
      <c r="AT57" s="61">
        <v>0</v>
      </c>
      <c r="AU57" s="61" t="e">
        <v>#REF!</v>
      </c>
      <c r="AV57" s="61">
        <v>0</v>
      </c>
      <c r="AW57" s="61" t="e">
        <f t="shared" si="19"/>
        <v>#REF!</v>
      </c>
      <c r="AX57" s="109">
        <f>+'OSN AC'!AZ57</f>
        <v>0</v>
      </c>
      <c r="AY57" s="109">
        <f>+'OSN AC'!BA57</f>
        <v>0</v>
      </c>
      <c r="AZ57" s="109">
        <f>+'OSN AC'!BB57</f>
        <v>0</v>
      </c>
      <c r="BA57" s="109">
        <f>+'OSN AC'!BC57</f>
        <v>0</v>
      </c>
      <c r="BB57" s="109">
        <f>+'OSN AC'!BD57</f>
        <v>0</v>
      </c>
      <c r="BC57" s="109">
        <f>+'OSN AC'!BE57</f>
        <v>0</v>
      </c>
      <c r="BD57" s="109">
        <f>+'OSN AC'!BF57</f>
        <v>0</v>
      </c>
      <c r="BE57" s="67">
        <f t="shared" si="20"/>
        <v>0</v>
      </c>
    </row>
    <row r="58" spans="1:60" ht="14.25" customHeight="1">
      <c r="A58" s="195" t="s">
        <v>50</v>
      </c>
      <c r="B58" s="196" t="s">
        <v>953</v>
      </c>
      <c r="C58" s="44">
        <f>+'OSN AC'!C58</f>
        <v>0</v>
      </c>
      <c r="D58" s="44">
        <v>0</v>
      </c>
      <c r="E58" s="44">
        <v>0</v>
      </c>
      <c r="F58" s="44">
        <f t="shared" si="12"/>
        <v>0</v>
      </c>
      <c r="G58" s="53">
        <f>+'OSN AC'!G58</f>
        <v>0</v>
      </c>
      <c r="H58" s="53">
        <f>+'OSN AC'!H58</f>
        <v>0</v>
      </c>
      <c r="I58" s="53">
        <f>+'OSN AC'!I58</f>
        <v>0</v>
      </c>
      <c r="J58" s="53">
        <f>+'OSN AC'!J58</f>
        <v>0</v>
      </c>
      <c r="K58" s="49">
        <f t="shared" si="13"/>
        <v>0</v>
      </c>
      <c r="L58" s="49">
        <f t="shared" si="14"/>
        <v>0</v>
      </c>
      <c r="M58" s="53">
        <f>+'OSN AC'!M58</f>
        <v>0</v>
      </c>
      <c r="N58" s="53">
        <v>0</v>
      </c>
      <c r="O58" s="251"/>
      <c r="Q58" s="199">
        <f t="shared" si="17"/>
        <v>0</v>
      </c>
      <c r="R58" s="57"/>
      <c r="S58" s="57"/>
      <c r="T58" s="57"/>
      <c r="U58" s="57"/>
      <c r="V58" s="57"/>
      <c r="W58" s="57"/>
      <c r="X58" s="57"/>
      <c r="Y58" s="57"/>
      <c r="Z58" s="57"/>
      <c r="AA58" s="57"/>
      <c r="AB58" s="57"/>
      <c r="AC58" s="57"/>
      <c r="AD58" s="57"/>
      <c r="AE58" s="57"/>
      <c r="AF58" s="57"/>
      <c r="AG58" s="57"/>
      <c r="AH58" s="57"/>
      <c r="AI58" s="57"/>
      <c r="AJ58" s="57"/>
      <c r="AK58" s="57"/>
      <c r="AL58" s="57"/>
      <c r="AM58" s="57"/>
      <c r="AN58" s="57"/>
      <c r="AO58" s="57"/>
      <c r="AP58" s="57"/>
      <c r="AQ58" s="57"/>
      <c r="AR58" s="61"/>
      <c r="AS58" s="61"/>
      <c r="AT58" s="61"/>
      <c r="AU58" s="61"/>
      <c r="AV58" s="61"/>
      <c r="AW58" s="61"/>
      <c r="AX58" s="109">
        <f>+'OSN AC'!AZ58</f>
        <v>0</v>
      </c>
      <c r="AY58" s="109">
        <f>+'OSN AC'!BA58</f>
        <v>0</v>
      </c>
      <c r="AZ58" s="109">
        <f>+'OSN AC'!BB58</f>
        <v>0</v>
      </c>
      <c r="BA58" s="109">
        <f>+'OSN AC'!BC58</f>
        <v>0</v>
      </c>
      <c r="BB58" s="109">
        <f>+'OSN AC'!BD58</f>
        <v>0</v>
      </c>
      <c r="BC58" s="109">
        <f>+'OSN AC'!BE58</f>
        <v>0</v>
      </c>
      <c r="BD58" s="109">
        <f>+'OSN AC'!BF58</f>
        <v>0</v>
      </c>
      <c r="BE58" s="67"/>
    </row>
    <row r="59" spans="1:60">
      <c r="A59" s="24" t="s">
        <v>51</v>
      </c>
      <c r="B59" s="25" t="s">
        <v>954</v>
      </c>
      <c r="C59" s="44">
        <f>+'OSN AC'!C59</f>
        <v>0</v>
      </c>
      <c r="D59" s="44">
        <v>0</v>
      </c>
      <c r="E59" s="44">
        <v>0</v>
      </c>
      <c r="F59" s="44">
        <f t="shared" si="12"/>
        <v>0</v>
      </c>
      <c r="G59" s="53">
        <f>+'OSN AC'!G59</f>
        <v>0</v>
      </c>
      <c r="H59" s="53">
        <f>+'OSN AC'!H59</f>
        <v>0</v>
      </c>
      <c r="I59" s="53">
        <f>+'OSN AC'!I59</f>
        <v>0</v>
      </c>
      <c r="J59" s="53">
        <f>+'OSN AC'!J59</f>
        <v>0</v>
      </c>
      <c r="K59" s="49">
        <f t="shared" si="13"/>
        <v>0</v>
      </c>
      <c r="L59" s="49">
        <f t="shared" si="14"/>
        <v>0</v>
      </c>
      <c r="M59" s="53">
        <f>+'OSN AC'!M59</f>
        <v>0</v>
      </c>
      <c r="N59" s="53">
        <v>0</v>
      </c>
      <c r="O59" s="251">
        <f t="shared" si="15"/>
        <v>0</v>
      </c>
      <c r="P59" s="13">
        <f t="shared" si="16"/>
        <v>0</v>
      </c>
      <c r="Q59" s="199">
        <f t="shared" si="17"/>
        <v>0</v>
      </c>
      <c r="R59" s="57">
        <v>0</v>
      </c>
      <c r="S59" s="57">
        <v>0</v>
      </c>
      <c r="T59" s="57">
        <v>0</v>
      </c>
      <c r="U59" s="57">
        <v>0</v>
      </c>
      <c r="V59" s="57">
        <v>0</v>
      </c>
      <c r="W59" s="57">
        <v>0</v>
      </c>
      <c r="X59" s="57">
        <v>0</v>
      </c>
      <c r="Y59" s="57">
        <v>0</v>
      </c>
      <c r="Z59" s="57">
        <v>0</v>
      </c>
      <c r="AA59" s="57">
        <v>0</v>
      </c>
      <c r="AB59" s="57">
        <v>0</v>
      </c>
      <c r="AC59" s="57">
        <v>0</v>
      </c>
      <c r="AD59" s="57">
        <v>0</v>
      </c>
      <c r="AE59" s="57">
        <v>0</v>
      </c>
      <c r="AF59" s="57"/>
      <c r="AG59" s="57">
        <v>0</v>
      </c>
      <c r="AH59" s="57"/>
      <c r="AI59" s="57"/>
      <c r="AJ59" s="57"/>
      <c r="AK59" s="57"/>
      <c r="AL59" s="57"/>
      <c r="AM59" s="57"/>
      <c r="AN59" s="57"/>
      <c r="AO59" s="57"/>
      <c r="AP59" s="57"/>
      <c r="AQ59" s="57">
        <f t="shared" si="18"/>
        <v>0</v>
      </c>
      <c r="AR59" s="61">
        <v>0</v>
      </c>
      <c r="AS59" s="61">
        <v>0</v>
      </c>
      <c r="AT59" s="61">
        <v>0</v>
      </c>
      <c r="AU59" s="61" t="e">
        <v>#REF!</v>
      </c>
      <c r="AV59" s="61">
        <v>0</v>
      </c>
      <c r="AW59" s="61" t="e">
        <f t="shared" si="19"/>
        <v>#REF!</v>
      </c>
      <c r="AX59" s="109">
        <f>+'OSN AC'!AZ59</f>
        <v>0</v>
      </c>
      <c r="AY59" s="109">
        <f>+'OSN AC'!BA59</f>
        <v>0</v>
      </c>
      <c r="AZ59" s="109">
        <f>+'OSN AC'!BB59</f>
        <v>0</v>
      </c>
      <c r="BA59" s="109">
        <f>+'OSN AC'!BC59</f>
        <v>0</v>
      </c>
      <c r="BB59" s="109">
        <f>+'OSN AC'!BD59</f>
        <v>0</v>
      </c>
      <c r="BC59" s="109">
        <f>+'OSN AC'!BE59</f>
        <v>0</v>
      </c>
      <c r="BD59" s="109">
        <f>+'OSN AC'!BF59</f>
        <v>0</v>
      </c>
      <c r="BE59" s="67">
        <f t="shared" si="20"/>
        <v>0</v>
      </c>
    </row>
    <row r="60" spans="1:60">
      <c r="A60" s="24" t="s">
        <v>52</v>
      </c>
      <c r="B60" s="25" t="s">
        <v>955</v>
      </c>
      <c r="C60" s="44">
        <f>+'OSN AC'!C60</f>
        <v>0</v>
      </c>
      <c r="D60" s="44">
        <v>0</v>
      </c>
      <c r="E60" s="44">
        <v>0</v>
      </c>
      <c r="F60" s="44">
        <f t="shared" si="12"/>
        <v>0</v>
      </c>
      <c r="G60" s="53">
        <f>+'OSN AC'!G60</f>
        <v>0</v>
      </c>
      <c r="H60" s="53">
        <f>+'OSN AC'!H60</f>
        <v>0</v>
      </c>
      <c r="I60" s="53">
        <f>+'OSN AC'!I60</f>
        <v>0</v>
      </c>
      <c r="J60" s="53">
        <f>+'OSN AC'!J60</f>
        <v>0</v>
      </c>
      <c r="K60" s="49">
        <f t="shared" si="13"/>
        <v>0</v>
      </c>
      <c r="L60" s="49">
        <f t="shared" si="14"/>
        <v>0</v>
      </c>
      <c r="M60" s="53">
        <f>+'OSN AC'!M60</f>
        <v>0</v>
      </c>
      <c r="N60" s="53">
        <v>0</v>
      </c>
      <c r="O60" s="251">
        <f t="shared" si="15"/>
        <v>0</v>
      </c>
      <c r="P60" s="13">
        <f t="shared" si="16"/>
        <v>0</v>
      </c>
      <c r="Q60" s="199">
        <f t="shared" si="17"/>
        <v>0</v>
      </c>
      <c r="R60" s="57">
        <v>0</v>
      </c>
      <c r="S60" s="57">
        <v>0</v>
      </c>
      <c r="T60" s="57">
        <v>0</v>
      </c>
      <c r="U60" s="57">
        <v>0</v>
      </c>
      <c r="V60" s="57">
        <v>0</v>
      </c>
      <c r="W60" s="57">
        <v>0</v>
      </c>
      <c r="X60" s="57">
        <v>0</v>
      </c>
      <c r="Y60" s="57">
        <v>0</v>
      </c>
      <c r="Z60" s="57">
        <v>0</v>
      </c>
      <c r="AA60" s="57">
        <v>0</v>
      </c>
      <c r="AB60" s="57">
        <v>0</v>
      </c>
      <c r="AC60" s="57">
        <v>0</v>
      </c>
      <c r="AD60" s="57">
        <v>0</v>
      </c>
      <c r="AE60" s="57">
        <v>0</v>
      </c>
      <c r="AF60" s="57"/>
      <c r="AG60" s="57">
        <v>0</v>
      </c>
      <c r="AH60" s="57"/>
      <c r="AI60" s="57"/>
      <c r="AJ60" s="57"/>
      <c r="AK60" s="57"/>
      <c r="AL60" s="57"/>
      <c r="AM60" s="57"/>
      <c r="AN60" s="57"/>
      <c r="AO60" s="57"/>
      <c r="AP60" s="57"/>
      <c r="AQ60" s="57">
        <f t="shared" si="18"/>
        <v>0</v>
      </c>
      <c r="AR60" s="61">
        <v>0</v>
      </c>
      <c r="AS60" s="61">
        <v>0</v>
      </c>
      <c r="AT60" s="61">
        <v>0</v>
      </c>
      <c r="AU60" s="61" t="e">
        <v>#REF!</v>
      </c>
      <c r="AV60" s="61">
        <v>0</v>
      </c>
      <c r="AW60" s="61" t="e">
        <f t="shared" si="19"/>
        <v>#REF!</v>
      </c>
      <c r="AX60" s="109">
        <f>+'OSN AC'!AZ60</f>
        <v>0</v>
      </c>
      <c r="AY60" s="109">
        <f>+'OSN AC'!BA60</f>
        <v>0</v>
      </c>
      <c r="AZ60" s="109">
        <f>+'OSN AC'!BB60</f>
        <v>0</v>
      </c>
      <c r="BA60" s="109">
        <f>+'OSN AC'!BC60</f>
        <v>0</v>
      </c>
      <c r="BB60" s="109">
        <f>+'OSN AC'!BD60</f>
        <v>0</v>
      </c>
      <c r="BC60" s="109">
        <f>+'OSN AC'!BE60</f>
        <v>0</v>
      </c>
      <c r="BD60" s="109">
        <f>+'OSN AC'!BF60</f>
        <v>0</v>
      </c>
      <c r="BE60" s="67">
        <f t="shared" si="20"/>
        <v>0</v>
      </c>
    </row>
    <row r="61" spans="1:60">
      <c r="A61" s="24" t="s">
        <v>53</v>
      </c>
      <c r="B61" s="25" t="s">
        <v>391</v>
      </c>
      <c r="C61" s="44">
        <f>+'OSN AC'!C61</f>
        <v>0</v>
      </c>
      <c r="D61" s="44">
        <v>0</v>
      </c>
      <c r="E61" s="44">
        <v>0</v>
      </c>
      <c r="F61" s="44">
        <f t="shared" si="12"/>
        <v>0</v>
      </c>
      <c r="G61" s="53">
        <f>+'OSN AC'!G61</f>
        <v>0</v>
      </c>
      <c r="H61" s="53">
        <f>+'OSN AC'!H61</f>
        <v>0</v>
      </c>
      <c r="I61" s="53">
        <f>+'OSN AC'!I61</f>
        <v>0</v>
      </c>
      <c r="J61" s="53">
        <f>+'OSN AC'!J61</f>
        <v>0</v>
      </c>
      <c r="K61" s="49">
        <f t="shared" si="13"/>
        <v>0</v>
      </c>
      <c r="L61" s="49">
        <f t="shared" si="14"/>
        <v>0</v>
      </c>
      <c r="M61" s="53">
        <f>+'OSN AC'!M61</f>
        <v>0</v>
      </c>
      <c r="N61" s="53">
        <v>0</v>
      </c>
      <c r="O61" s="251">
        <f t="shared" si="15"/>
        <v>0</v>
      </c>
      <c r="P61" s="13">
        <f t="shared" si="16"/>
        <v>0</v>
      </c>
      <c r="Q61" s="199">
        <f t="shared" si="17"/>
        <v>0</v>
      </c>
      <c r="R61" s="57">
        <v>0</v>
      </c>
      <c r="S61" s="57">
        <v>0</v>
      </c>
      <c r="T61" s="57">
        <v>0</v>
      </c>
      <c r="U61" s="57">
        <v>0</v>
      </c>
      <c r="V61" s="57">
        <v>0</v>
      </c>
      <c r="W61" s="57">
        <v>0</v>
      </c>
      <c r="X61" s="57">
        <v>0</v>
      </c>
      <c r="Y61" s="57">
        <v>0</v>
      </c>
      <c r="Z61" s="57">
        <v>0</v>
      </c>
      <c r="AA61" s="57">
        <v>0</v>
      </c>
      <c r="AB61" s="57">
        <v>0</v>
      </c>
      <c r="AC61" s="57">
        <v>0</v>
      </c>
      <c r="AD61" s="57">
        <v>0</v>
      </c>
      <c r="AE61" s="57">
        <v>0</v>
      </c>
      <c r="AF61" s="57"/>
      <c r="AG61" s="57">
        <v>0</v>
      </c>
      <c r="AH61" s="57"/>
      <c r="AI61" s="57"/>
      <c r="AJ61" s="57"/>
      <c r="AK61" s="57"/>
      <c r="AL61" s="57"/>
      <c r="AM61" s="57"/>
      <c r="AN61" s="57"/>
      <c r="AO61" s="57"/>
      <c r="AP61" s="57"/>
      <c r="AQ61" s="57">
        <f t="shared" si="18"/>
        <v>0</v>
      </c>
      <c r="AR61" s="61">
        <v>0</v>
      </c>
      <c r="AS61" s="61">
        <v>0</v>
      </c>
      <c r="AT61" s="61">
        <v>0</v>
      </c>
      <c r="AU61" s="61" t="e">
        <v>#REF!</v>
      </c>
      <c r="AV61" s="61">
        <v>0</v>
      </c>
      <c r="AW61" s="61" t="e">
        <f t="shared" si="19"/>
        <v>#REF!</v>
      </c>
      <c r="AX61" s="109">
        <f>+'OSN AC'!AZ61</f>
        <v>0</v>
      </c>
      <c r="AY61" s="109">
        <f>+'OSN AC'!BA61</f>
        <v>0</v>
      </c>
      <c r="AZ61" s="109">
        <f>+'OSN AC'!BB61</f>
        <v>0</v>
      </c>
      <c r="BA61" s="109">
        <f>+'OSN AC'!BC61</f>
        <v>0</v>
      </c>
      <c r="BB61" s="109">
        <f>+'OSN AC'!BD61</f>
        <v>0</v>
      </c>
      <c r="BC61" s="109">
        <f>+'OSN AC'!BE61</f>
        <v>0</v>
      </c>
      <c r="BD61" s="109">
        <f>+'OSN AC'!BF61</f>
        <v>0</v>
      </c>
      <c r="BE61" s="67">
        <f t="shared" si="20"/>
        <v>0</v>
      </c>
    </row>
    <row r="62" spans="1:60">
      <c r="A62" s="24" t="s">
        <v>54</v>
      </c>
      <c r="B62" s="25" t="s">
        <v>956</v>
      </c>
      <c r="C62" s="44">
        <f>+'OSN AC'!C62</f>
        <v>0</v>
      </c>
      <c r="D62" s="44">
        <v>0</v>
      </c>
      <c r="E62" s="44">
        <v>0</v>
      </c>
      <c r="F62" s="44">
        <f t="shared" si="12"/>
        <v>0</v>
      </c>
      <c r="G62" s="53">
        <f>+'OSN AC'!G62</f>
        <v>0</v>
      </c>
      <c r="H62" s="53">
        <f>+'OSN AC'!H62</f>
        <v>0</v>
      </c>
      <c r="I62" s="53">
        <f>+'OSN AC'!I62</f>
        <v>0</v>
      </c>
      <c r="J62" s="53">
        <f>+'OSN AC'!J62</f>
        <v>0</v>
      </c>
      <c r="K62" s="49">
        <f t="shared" si="13"/>
        <v>0</v>
      </c>
      <c r="L62" s="49">
        <f t="shared" si="14"/>
        <v>0</v>
      </c>
      <c r="M62" s="53">
        <f>+'OSN AC'!M62</f>
        <v>0</v>
      </c>
      <c r="N62" s="53">
        <v>0</v>
      </c>
      <c r="O62" s="251">
        <f t="shared" si="15"/>
        <v>0</v>
      </c>
      <c r="P62" s="13">
        <f t="shared" si="16"/>
        <v>0</v>
      </c>
      <c r="Q62" s="199">
        <f t="shared" si="17"/>
        <v>0</v>
      </c>
      <c r="R62" s="57">
        <v>0</v>
      </c>
      <c r="S62" s="57">
        <v>0</v>
      </c>
      <c r="T62" s="57">
        <v>0</v>
      </c>
      <c r="U62" s="57">
        <v>0</v>
      </c>
      <c r="V62" s="57">
        <v>0</v>
      </c>
      <c r="W62" s="57">
        <v>0</v>
      </c>
      <c r="X62" s="57">
        <v>0</v>
      </c>
      <c r="Y62" s="57">
        <v>0</v>
      </c>
      <c r="Z62" s="57">
        <v>0</v>
      </c>
      <c r="AA62" s="57">
        <v>0</v>
      </c>
      <c r="AB62" s="57">
        <v>0</v>
      </c>
      <c r="AC62" s="57">
        <v>0</v>
      </c>
      <c r="AD62" s="57">
        <v>0</v>
      </c>
      <c r="AE62" s="57">
        <v>0</v>
      </c>
      <c r="AF62" s="57"/>
      <c r="AG62" s="57">
        <v>0</v>
      </c>
      <c r="AH62" s="57"/>
      <c r="AI62" s="57"/>
      <c r="AJ62" s="57"/>
      <c r="AK62" s="57"/>
      <c r="AL62" s="57"/>
      <c r="AM62" s="57"/>
      <c r="AN62" s="57"/>
      <c r="AO62" s="57"/>
      <c r="AP62" s="57"/>
      <c r="AQ62" s="57">
        <f t="shared" si="18"/>
        <v>0</v>
      </c>
      <c r="AR62" s="61">
        <v>0</v>
      </c>
      <c r="AS62" s="61">
        <v>0</v>
      </c>
      <c r="AT62" s="61">
        <v>0</v>
      </c>
      <c r="AU62" s="61" t="e">
        <v>#REF!</v>
      </c>
      <c r="AV62" s="61">
        <v>0</v>
      </c>
      <c r="AW62" s="61" t="e">
        <f t="shared" si="19"/>
        <v>#REF!</v>
      </c>
      <c r="AX62" s="109">
        <f>+'OSN AC'!AZ62</f>
        <v>0</v>
      </c>
      <c r="AY62" s="109">
        <f>+'OSN AC'!BA62</f>
        <v>0</v>
      </c>
      <c r="AZ62" s="109">
        <f>+'OSN AC'!BB62</f>
        <v>0</v>
      </c>
      <c r="BA62" s="109">
        <f>+'OSN AC'!BC62</f>
        <v>0</v>
      </c>
      <c r="BB62" s="109">
        <f>+'OSN AC'!BD62</f>
        <v>0</v>
      </c>
      <c r="BC62" s="109">
        <f>+'OSN AC'!BE62</f>
        <v>0</v>
      </c>
      <c r="BD62" s="109">
        <f>+'OSN AC'!BF62</f>
        <v>0</v>
      </c>
      <c r="BE62" s="67">
        <f t="shared" si="20"/>
        <v>0</v>
      </c>
    </row>
    <row r="63" spans="1:60" s="1" customFormat="1">
      <c r="A63" s="24" t="s">
        <v>55</v>
      </c>
      <c r="B63" s="25" t="s">
        <v>389</v>
      </c>
      <c r="C63" s="44">
        <f>+'OSN AC'!C63</f>
        <v>0</v>
      </c>
      <c r="D63" s="44">
        <v>0</v>
      </c>
      <c r="E63" s="44">
        <v>0</v>
      </c>
      <c r="F63" s="44">
        <f t="shared" si="12"/>
        <v>0</v>
      </c>
      <c r="G63" s="53">
        <f>+'OSN AC'!G63</f>
        <v>0</v>
      </c>
      <c r="H63" s="53">
        <f>+'OSN AC'!H63</f>
        <v>0</v>
      </c>
      <c r="I63" s="53">
        <f>+'OSN AC'!I63</f>
        <v>0</v>
      </c>
      <c r="J63" s="53">
        <f>+'OSN AC'!J63</f>
        <v>0</v>
      </c>
      <c r="K63" s="49">
        <f t="shared" si="13"/>
        <v>0</v>
      </c>
      <c r="L63" s="49">
        <f t="shared" si="14"/>
        <v>0</v>
      </c>
      <c r="M63" s="53">
        <f>+'OSN AC'!M63</f>
        <v>0</v>
      </c>
      <c r="N63" s="53">
        <v>0</v>
      </c>
      <c r="O63" s="251">
        <f t="shared" si="15"/>
        <v>0</v>
      </c>
      <c r="P63" s="13">
        <f t="shared" si="16"/>
        <v>0</v>
      </c>
      <c r="Q63" s="199">
        <f t="shared" si="17"/>
        <v>0</v>
      </c>
      <c r="R63" s="57">
        <v>0</v>
      </c>
      <c r="S63" s="57">
        <v>0</v>
      </c>
      <c r="T63" s="57">
        <v>0</v>
      </c>
      <c r="U63" s="57">
        <v>0</v>
      </c>
      <c r="V63" s="57">
        <v>0</v>
      </c>
      <c r="W63" s="57">
        <v>0</v>
      </c>
      <c r="X63" s="57">
        <v>0</v>
      </c>
      <c r="Y63" s="57">
        <v>0</v>
      </c>
      <c r="Z63" s="57">
        <v>0</v>
      </c>
      <c r="AA63" s="57">
        <v>0</v>
      </c>
      <c r="AB63" s="57">
        <v>0</v>
      </c>
      <c r="AC63" s="57">
        <v>0</v>
      </c>
      <c r="AD63" s="57">
        <v>0</v>
      </c>
      <c r="AE63" s="57">
        <v>0</v>
      </c>
      <c r="AF63" s="57"/>
      <c r="AG63" s="57">
        <v>0</v>
      </c>
      <c r="AH63" s="57"/>
      <c r="AI63" s="57"/>
      <c r="AJ63" s="57"/>
      <c r="AK63" s="57"/>
      <c r="AL63" s="57"/>
      <c r="AM63" s="57"/>
      <c r="AN63" s="57"/>
      <c r="AO63" s="57"/>
      <c r="AP63" s="57"/>
      <c r="AQ63" s="57">
        <f t="shared" si="18"/>
        <v>0</v>
      </c>
      <c r="AR63" s="61">
        <v>0</v>
      </c>
      <c r="AS63" s="61">
        <v>0</v>
      </c>
      <c r="AT63" s="61">
        <v>0</v>
      </c>
      <c r="AU63" s="61">
        <v>0</v>
      </c>
      <c r="AV63" s="61">
        <v>0</v>
      </c>
      <c r="AW63" s="61">
        <f t="shared" si="19"/>
        <v>0</v>
      </c>
      <c r="AX63" s="109">
        <f>+'OSN AC'!AZ63</f>
        <v>0</v>
      </c>
      <c r="AY63" s="109">
        <f>+'OSN AC'!BA63</f>
        <v>0</v>
      </c>
      <c r="AZ63" s="109">
        <f>+'OSN AC'!BB63</f>
        <v>0</v>
      </c>
      <c r="BA63" s="109">
        <f>+'OSN AC'!BC63</f>
        <v>0</v>
      </c>
      <c r="BB63" s="109">
        <f>+'OSN AC'!BD63</f>
        <v>0</v>
      </c>
      <c r="BC63" s="109">
        <f>+'OSN AC'!BE63</f>
        <v>0</v>
      </c>
      <c r="BD63" s="109">
        <f>+'OSN AC'!BF63</f>
        <v>0</v>
      </c>
      <c r="BE63" s="67">
        <f t="shared" si="20"/>
        <v>0</v>
      </c>
      <c r="BF63"/>
      <c r="BG63"/>
      <c r="BH63"/>
    </row>
    <row r="64" spans="1:60" ht="13.5" customHeight="1">
      <c r="A64" s="24" t="s">
        <v>957</v>
      </c>
      <c r="B64" s="111" t="s">
        <v>958</v>
      </c>
      <c r="C64" s="44">
        <f>+'OSN AC'!C64</f>
        <v>0</v>
      </c>
      <c r="D64" s="44">
        <v>0</v>
      </c>
      <c r="E64" s="44">
        <v>0</v>
      </c>
      <c r="F64" s="44">
        <f t="shared" si="12"/>
        <v>0</v>
      </c>
      <c r="G64" s="53">
        <f>+'OSN AC'!G64</f>
        <v>0</v>
      </c>
      <c r="H64" s="53">
        <f>+'OSN AC'!H64</f>
        <v>0</v>
      </c>
      <c r="I64" s="53">
        <f>+'OSN AC'!I64</f>
        <v>0</v>
      </c>
      <c r="J64" s="53">
        <f>+'OSN AC'!J64</f>
        <v>0</v>
      </c>
      <c r="K64" s="49">
        <f t="shared" si="13"/>
        <v>0</v>
      </c>
      <c r="L64" s="49">
        <f t="shared" si="14"/>
        <v>0</v>
      </c>
      <c r="M64" s="53">
        <f>+'OSN AC'!M64</f>
        <v>0</v>
      </c>
      <c r="N64" s="53">
        <v>0</v>
      </c>
      <c r="O64" s="251">
        <f t="shared" si="15"/>
        <v>0</v>
      </c>
      <c r="P64" s="13">
        <f t="shared" si="16"/>
        <v>0</v>
      </c>
      <c r="Q64" s="199">
        <f t="shared" si="17"/>
        <v>0</v>
      </c>
      <c r="R64" s="57">
        <v>0</v>
      </c>
      <c r="S64" s="57">
        <v>0</v>
      </c>
      <c r="T64" s="57">
        <v>0</v>
      </c>
      <c r="U64" s="57">
        <v>0</v>
      </c>
      <c r="V64" s="57">
        <v>0</v>
      </c>
      <c r="W64" s="57">
        <v>0</v>
      </c>
      <c r="X64" s="57">
        <v>0</v>
      </c>
      <c r="Y64" s="57">
        <v>0</v>
      </c>
      <c r="Z64" s="57">
        <v>0</v>
      </c>
      <c r="AA64" s="57">
        <v>0</v>
      </c>
      <c r="AB64" s="57">
        <v>0</v>
      </c>
      <c r="AC64" s="57">
        <v>0</v>
      </c>
      <c r="AD64" s="57">
        <v>0</v>
      </c>
      <c r="AE64" s="57">
        <v>0</v>
      </c>
      <c r="AF64" s="57"/>
      <c r="AG64" s="57">
        <v>0</v>
      </c>
      <c r="AH64" s="57"/>
      <c r="AI64" s="57"/>
      <c r="AJ64" s="57"/>
      <c r="AK64" s="57"/>
      <c r="AL64" s="57"/>
      <c r="AM64" s="57"/>
      <c r="AN64" s="57"/>
      <c r="AO64" s="57"/>
      <c r="AP64" s="57"/>
      <c r="AQ64" s="57">
        <f t="shared" si="18"/>
        <v>0</v>
      </c>
      <c r="AR64" s="61">
        <v>0</v>
      </c>
      <c r="AS64" s="61">
        <v>0</v>
      </c>
      <c r="AT64" s="61">
        <v>0</v>
      </c>
      <c r="AU64" s="61" t="e">
        <v>#REF!</v>
      </c>
      <c r="AV64" s="61">
        <v>0</v>
      </c>
      <c r="AW64" s="61" t="e">
        <f t="shared" si="19"/>
        <v>#REF!</v>
      </c>
      <c r="AX64" s="109">
        <f>+'OSN AC'!AZ64</f>
        <v>0</v>
      </c>
      <c r="AY64" s="109">
        <f>+'OSN AC'!BA64</f>
        <v>0</v>
      </c>
      <c r="AZ64" s="109">
        <f>+'OSN AC'!BB64</f>
        <v>0</v>
      </c>
      <c r="BA64" s="109">
        <f>+'OSN AC'!BC64</f>
        <v>0</v>
      </c>
      <c r="BB64" s="109">
        <f>+'OSN AC'!BD64</f>
        <v>0</v>
      </c>
      <c r="BC64" s="109">
        <f>+'OSN AC'!BE64</f>
        <v>0</v>
      </c>
      <c r="BD64" s="109">
        <f>+'OSN AC'!BF64</f>
        <v>0</v>
      </c>
      <c r="BE64" s="67">
        <f t="shared" si="20"/>
        <v>0</v>
      </c>
    </row>
    <row r="65" spans="1:57" ht="13.5" customHeight="1">
      <c r="A65" s="24" t="s">
        <v>57</v>
      </c>
      <c r="B65" s="27" t="s">
        <v>959</v>
      </c>
      <c r="C65" s="44">
        <f>+'OSN AC'!C65</f>
        <v>0</v>
      </c>
      <c r="D65" s="44">
        <v>0</v>
      </c>
      <c r="E65" s="44">
        <v>0</v>
      </c>
      <c r="F65" s="44">
        <f t="shared" si="12"/>
        <v>0</v>
      </c>
      <c r="G65" s="53">
        <f>+'OSN AC'!G65</f>
        <v>0</v>
      </c>
      <c r="H65" s="53">
        <f>+'OSN AC'!H65</f>
        <v>0</v>
      </c>
      <c r="I65" s="53">
        <f>+'OSN AC'!I65</f>
        <v>0</v>
      </c>
      <c r="J65" s="53">
        <f>+'OSN AC'!J65</f>
        <v>0</v>
      </c>
      <c r="K65" s="49">
        <f t="shared" si="13"/>
        <v>0</v>
      </c>
      <c r="L65" s="49">
        <f t="shared" si="14"/>
        <v>0</v>
      </c>
      <c r="M65" s="53">
        <f>+'OSN AC'!M65</f>
        <v>0</v>
      </c>
      <c r="N65" s="53">
        <v>0</v>
      </c>
      <c r="O65" s="251">
        <f t="shared" si="15"/>
        <v>0</v>
      </c>
      <c r="P65" s="13">
        <f t="shared" si="16"/>
        <v>0</v>
      </c>
      <c r="Q65" s="199">
        <f t="shared" si="17"/>
        <v>0</v>
      </c>
      <c r="R65" s="57">
        <v>0</v>
      </c>
      <c r="S65" s="57">
        <v>0</v>
      </c>
      <c r="T65" s="57">
        <v>0</v>
      </c>
      <c r="U65" s="57">
        <v>0</v>
      </c>
      <c r="V65" s="57">
        <v>0</v>
      </c>
      <c r="W65" s="57">
        <v>0</v>
      </c>
      <c r="X65" s="57">
        <v>0</v>
      </c>
      <c r="Y65" s="57">
        <v>0</v>
      </c>
      <c r="Z65" s="57">
        <v>0</v>
      </c>
      <c r="AA65" s="57">
        <v>0</v>
      </c>
      <c r="AB65" s="57">
        <v>0</v>
      </c>
      <c r="AC65" s="57">
        <v>0</v>
      </c>
      <c r="AD65" s="57">
        <v>0</v>
      </c>
      <c r="AE65" s="57">
        <v>0</v>
      </c>
      <c r="AF65" s="57"/>
      <c r="AG65" s="57">
        <v>0</v>
      </c>
      <c r="AH65" s="57"/>
      <c r="AI65" s="57"/>
      <c r="AJ65" s="57"/>
      <c r="AK65" s="57"/>
      <c r="AL65" s="57"/>
      <c r="AM65" s="57"/>
      <c r="AN65" s="57"/>
      <c r="AO65" s="57"/>
      <c r="AP65" s="57"/>
      <c r="AQ65" s="57">
        <f t="shared" si="18"/>
        <v>0</v>
      </c>
      <c r="AR65" s="61">
        <v>0</v>
      </c>
      <c r="AS65" s="61">
        <v>0</v>
      </c>
      <c r="AT65" s="61">
        <v>0</v>
      </c>
      <c r="AU65" s="61" t="e">
        <v>#REF!</v>
      </c>
      <c r="AV65" s="61">
        <v>0</v>
      </c>
      <c r="AW65" s="61" t="e">
        <f t="shared" si="19"/>
        <v>#REF!</v>
      </c>
      <c r="AX65" s="109">
        <f>+'OSN AC'!AZ65</f>
        <v>0</v>
      </c>
      <c r="AY65" s="109">
        <f>+'OSN AC'!BA65</f>
        <v>0</v>
      </c>
      <c r="AZ65" s="109">
        <f>+'OSN AC'!BB65</f>
        <v>0</v>
      </c>
      <c r="BA65" s="109">
        <f>+'OSN AC'!BC65</f>
        <v>0</v>
      </c>
      <c r="BB65" s="109">
        <f>+'OSN AC'!BD65</f>
        <v>0</v>
      </c>
      <c r="BC65" s="109">
        <f>+'OSN AC'!BE65</f>
        <v>0</v>
      </c>
      <c r="BD65" s="109">
        <f>+'OSN AC'!BF65</f>
        <v>0</v>
      </c>
      <c r="BE65" s="67">
        <f t="shared" si="20"/>
        <v>0</v>
      </c>
    </row>
    <row r="66" spans="1:57" ht="13.5" customHeight="1">
      <c r="A66" s="24" t="s">
        <v>58</v>
      </c>
      <c r="B66" s="27" t="s">
        <v>1063</v>
      </c>
      <c r="C66" s="44">
        <f>+'OSN AC'!C66</f>
        <v>0</v>
      </c>
      <c r="D66" s="44">
        <v>0</v>
      </c>
      <c r="E66" s="44">
        <v>0</v>
      </c>
      <c r="F66" s="44">
        <f t="shared" si="12"/>
        <v>0</v>
      </c>
      <c r="G66" s="53">
        <f>+'OSN AC'!G66</f>
        <v>0</v>
      </c>
      <c r="H66" s="53">
        <f>+'OSN AC'!H66</f>
        <v>0</v>
      </c>
      <c r="I66" s="53">
        <f>+'OSN AC'!I66</f>
        <v>0</v>
      </c>
      <c r="J66" s="53">
        <f>+'OSN AC'!J66</f>
        <v>0</v>
      </c>
      <c r="K66" s="49">
        <f t="shared" si="13"/>
        <v>0</v>
      </c>
      <c r="L66" s="49">
        <f t="shared" si="14"/>
        <v>0</v>
      </c>
      <c r="M66" s="53">
        <f>+'OSN AC'!M66</f>
        <v>0</v>
      </c>
      <c r="N66" s="53">
        <v>0</v>
      </c>
      <c r="O66" s="251">
        <f>F66-L66</f>
        <v>0</v>
      </c>
      <c r="P66" s="13">
        <f>+F66-M66</f>
        <v>0</v>
      </c>
      <c r="Q66" s="199">
        <f>IF(N66&gt;0,(F66-L66-N66),(F66-L66+N66))</f>
        <v>0</v>
      </c>
      <c r="R66" s="57">
        <v>0</v>
      </c>
      <c r="S66" s="57">
        <v>0</v>
      </c>
      <c r="T66" s="57">
        <v>0</v>
      </c>
      <c r="U66" s="57">
        <v>0</v>
      </c>
      <c r="V66" s="57">
        <v>0</v>
      </c>
      <c r="W66" s="57">
        <v>0</v>
      </c>
      <c r="X66" s="57">
        <v>0</v>
      </c>
      <c r="Y66" s="57">
        <v>0</v>
      </c>
      <c r="Z66" s="57">
        <v>0</v>
      </c>
      <c r="AA66" s="57">
        <v>0</v>
      </c>
      <c r="AB66" s="57">
        <v>0</v>
      </c>
      <c r="AC66" s="57">
        <v>0</v>
      </c>
      <c r="AD66" s="57">
        <v>0</v>
      </c>
      <c r="AE66" s="57">
        <v>0</v>
      </c>
      <c r="AF66" s="57"/>
      <c r="AG66" s="57">
        <v>0</v>
      </c>
      <c r="AH66" s="57"/>
      <c r="AI66" s="57"/>
      <c r="AJ66" s="57"/>
      <c r="AK66" s="57"/>
      <c r="AL66" s="57"/>
      <c r="AM66" s="57"/>
      <c r="AN66" s="57"/>
      <c r="AO66" s="57"/>
      <c r="AP66" s="57"/>
      <c r="AQ66" s="57"/>
      <c r="AR66" s="61"/>
      <c r="AS66" s="61"/>
      <c r="AT66" s="61"/>
      <c r="AU66" s="61"/>
      <c r="AV66" s="61"/>
      <c r="AW66" s="61"/>
      <c r="AX66" s="109">
        <f>+'OSN AC'!AZ66</f>
        <v>0</v>
      </c>
      <c r="AY66" s="109">
        <f>+'OSN AC'!BA66</f>
        <v>0</v>
      </c>
      <c r="AZ66" s="109">
        <f>+'OSN AC'!BB66</f>
        <v>0</v>
      </c>
      <c r="BA66" s="109">
        <f>+'OSN AC'!BC66</f>
        <v>0</v>
      </c>
      <c r="BB66" s="109">
        <f>+'OSN AC'!BD66</f>
        <v>0</v>
      </c>
      <c r="BC66" s="109">
        <f>+'OSN AC'!BE66</f>
        <v>0</v>
      </c>
      <c r="BD66" s="109">
        <f>+'OSN AC'!BF66</f>
        <v>0</v>
      </c>
      <c r="BE66" s="67"/>
    </row>
    <row r="67" spans="1:57" ht="13.5" customHeight="1">
      <c r="A67" s="24" t="s">
        <v>59</v>
      </c>
      <c r="B67" s="27" t="s">
        <v>961</v>
      </c>
      <c r="C67" s="44">
        <f>+'OSN AC'!C67</f>
        <v>0</v>
      </c>
      <c r="D67" s="44">
        <v>0</v>
      </c>
      <c r="E67" s="44">
        <v>0</v>
      </c>
      <c r="F67" s="44">
        <f t="shared" si="12"/>
        <v>0</v>
      </c>
      <c r="G67" s="53">
        <f>+'OSN AC'!G67</f>
        <v>0</v>
      </c>
      <c r="H67" s="53">
        <f>+'OSN AC'!H67</f>
        <v>0</v>
      </c>
      <c r="I67" s="53">
        <f>+'OSN AC'!I67</f>
        <v>0</v>
      </c>
      <c r="J67" s="53">
        <f>+'OSN AC'!J67</f>
        <v>0</v>
      </c>
      <c r="K67" s="49">
        <f t="shared" si="13"/>
        <v>0</v>
      </c>
      <c r="L67" s="49">
        <f t="shared" si="14"/>
        <v>0</v>
      </c>
      <c r="M67" s="53">
        <f>+'OSN AC'!M67</f>
        <v>0</v>
      </c>
      <c r="N67" s="53">
        <v>0</v>
      </c>
      <c r="O67" s="251">
        <f>F67-L67</f>
        <v>0</v>
      </c>
      <c r="P67" s="13">
        <f>+F67-M67</f>
        <v>0</v>
      </c>
      <c r="Q67" s="199">
        <f>IF(N67&gt;0,(F67-L67-N67),(F67-L67+N67))</f>
        <v>0</v>
      </c>
      <c r="R67" s="57"/>
      <c r="S67" s="57"/>
      <c r="T67" s="57"/>
      <c r="U67" s="57"/>
      <c r="V67" s="57"/>
      <c r="W67" s="57"/>
      <c r="X67" s="57"/>
      <c r="Y67" s="57"/>
      <c r="Z67" s="57"/>
      <c r="AA67" s="57"/>
      <c r="AB67" s="57"/>
      <c r="AC67" s="57"/>
      <c r="AD67" s="57"/>
      <c r="AE67" s="57"/>
      <c r="AF67" s="57"/>
      <c r="AG67" s="57"/>
      <c r="AH67" s="57"/>
      <c r="AI67" s="57"/>
      <c r="AJ67" s="57"/>
      <c r="AK67" s="57"/>
      <c r="AL67" s="57"/>
      <c r="AM67" s="57"/>
      <c r="AN67" s="57"/>
      <c r="AO67" s="57"/>
      <c r="AP67" s="57"/>
      <c r="AQ67" s="57"/>
      <c r="AR67" s="61"/>
      <c r="AS67" s="61"/>
      <c r="AT67" s="61"/>
      <c r="AU67" s="61"/>
      <c r="AV67" s="61"/>
      <c r="AW67" s="61"/>
      <c r="AX67" s="109">
        <f>+'OSN AC'!AZ67</f>
        <v>0</v>
      </c>
      <c r="AY67" s="109">
        <f>+'OSN AC'!BA67</f>
        <v>0</v>
      </c>
      <c r="AZ67" s="109">
        <f>+'OSN AC'!BB67</f>
        <v>0</v>
      </c>
      <c r="BA67" s="109">
        <f>+'OSN AC'!BC67</f>
        <v>0</v>
      </c>
      <c r="BB67" s="109">
        <f>+'OSN AC'!BD67</f>
        <v>0</v>
      </c>
      <c r="BC67" s="109">
        <f>+'OSN AC'!BE67</f>
        <v>0</v>
      </c>
      <c r="BD67" s="109">
        <f>+'OSN AC'!BF67</f>
        <v>0</v>
      </c>
      <c r="BE67" s="67"/>
    </row>
    <row r="68" spans="1:57" ht="13.5" customHeight="1">
      <c r="A68" s="24" t="s">
        <v>60</v>
      </c>
      <c r="B68" s="27" t="s">
        <v>962</v>
      </c>
      <c r="C68" s="44">
        <f>+'OSN AC'!C68</f>
        <v>0</v>
      </c>
      <c r="D68" s="44">
        <v>0</v>
      </c>
      <c r="E68" s="44">
        <v>0</v>
      </c>
      <c r="F68" s="44">
        <f t="shared" si="12"/>
        <v>0</v>
      </c>
      <c r="G68" s="53">
        <f>+'OSN AC'!G68</f>
        <v>0</v>
      </c>
      <c r="H68" s="53">
        <f>+'OSN AC'!H68</f>
        <v>0</v>
      </c>
      <c r="I68" s="53">
        <f>+'OSN AC'!I68</f>
        <v>0</v>
      </c>
      <c r="J68" s="53">
        <f>+'OSN AC'!J68</f>
        <v>0</v>
      </c>
      <c r="K68" s="49">
        <f t="shared" si="13"/>
        <v>0</v>
      </c>
      <c r="L68" s="49">
        <f t="shared" si="14"/>
        <v>0</v>
      </c>
      <c r="M68" s="53">
        <f>+'OSN AC'!M68</f>
        <v>0</v>
      </c>
      <c r="N68" s="53">
        <v>0</v>
      </c>
      <c r="O68" s="251">
        <f t="shared" si="15"/>
        <v>0</v>
      </c>
      <c r="P68" s="13">
        <f t="shared" si="16"/>
        <v>0</v>
      </c>
      <c r="Q68" s="199">
        <f t="shared" si="17"/>
        <v>0</v>
      </c>
      <c r="R68" s="57">
        <v>0</v>
      </c>
      <c r="S68" s="57">
        <v>0</v>
      </c>
      <c r="T68" s="57">
        <v>0</v>
      </c>
      <c r="U68" s="57">
        <v>0</v>
      </c>
      <c r="V68" s="57">
        <v>0</v>
      </c>
      <c r="W68" s="57">
        <v>0</v>
      </c>
      <c r="X68" s="57">
        <v>0</v>
      </c>
      <c r="Y68" s="57">
        <v>0</v>
      </c>
      <c r="Z68" s="57">
        <v>0</v>
      </c>
      <c r="AA68" s="57">
        <v>0</v>
      </c>
      <c r="AB68" s="57">
        <v>0</v>
      </c>
      <c r="AC68" s="57">
        <v>0</v>
      </c>
      <c r="AD68" s="57">
        <v>0</v>
      </c>
      <c r="AE68" s="57">
        <v>0</v>
      </c>
      <c r="AF68" s="57"/>
      <c r="AG68" s="57">
        <v>0</v>
      </c>
      <c r="AH68" s="57"/>
      <c r="AI68" s="57"/>
      <c r="AJ68" s="57"/>
      <c r="AK68" s="57"/>
      <c r="AL68" s="57"/>
      <c r="AM68" s="57"/>
      <c r="AN68" s="57"/>
      <c r="AO68" s="57"/>
      <c r="AP68" s="57"/>
      <c r="AQ68" s="57">
        <f t="shared" si="18"/>
        <v>0</v>
      </c>
      <c r="AR68" s="61">
        <v>0</v>
      </c>
      <c r="AS68" s="61">
        <v>0</v>
      </c>
      <c r="AT68" s="61">
        <v>0</v>
      </c>
      <c r="AU68" s="61" t="e">
        <v>#REF!</v>
      </c>
      <c r="AV68" s="61">
        <v>0</v>
      </c>
      <c r="AW68" s="61" t="e">
        <f t="shared" si="19"/>
        <v>#REF!</v>
      </c>
      <c r="AX68" s="109">
        <f>+'OSN AC'!AZ68</f>
        <v>0</v>
      </c>
      <c r="AY68" s="109">
        <f>+'OSN AC'!BA68</f>
        <v>0</v>
      </c>
      <c r="AZ68" s="109">
        <f>+'OSN AC'!BB68</f>
        <v>0</v>
      </c>
      <c r="BA68" s="109">
        <f>+'OSN AC'!BC68</f>
        <v>0</v>
      </c>
      <c r="BB68" s="109">
        <f>+'OSN AC'!BD68</f>
        <v>0</v>
      </c>
      <c r="BC68" s="109">
        <f>+'OSN AC'!BE68</f>
        <v>0</v>
      </c>
      <c r="BD68" s="109">
        <f>+'OSN AC'!BF68</f>
        <v>0</v>
      </c>
      <c r="BE68" s="67">
        <f t="shared" si="20"/>
        <v>0</v>
      </c>
    </row>
    <row r="69" spans="1:57">
      <c r="A69" s="24" t="s">
        <v>61</v>
      </c>
      <c r="B69" s="25" t="s">
        <v>963</v>
      </c>
      <c r="C69" s="44">
        <f>+'OSN AC'!C69</f>
        <v>0</v>
      </c>
      <c r="D69" s="44">
        <v>0</v>
      </c>
      <c r="E69" s="44">
        <v>0</v>
      </c>
      <c r="F69" s="44">
        <f t="shared" si="12"/>
        <v>0</v>
      </c>
      <c r="G69" s="53">
        <f>+'OSN AC'!G69</f>
        <v>0</v>
      </c>
      <c r="H69" s="53">
        <v>0</v>
      </c>
      <c r="I69" s="53">
        <v>0</v>
      </c>
      <c r="J69" s="53">
        <v>0</v>
      </c>
      <c r="K69" s="49">
        <f t="shared" si="13"/>
        <v>0</v>
      </c>
      <c r="L69" s="49">
        <f t="shared" si="14"/>
        <v>0</v>
      </c>
      <c r="M69" s="53">
        <f>+'OSN AC'!M69</f>
        <v>0</v>
      </c>
      <c r="N69" s="53">
        <v>0</v>
      </c>
      <c r="O69" s="251">
        <f t="shared" si="15"/>
        <v>0</v>
      </c>
      <c r="P69" s="13">
        <f t="shared" si="16"/>
        <v>0</v>
      </c>
      <c r="Q69" s="199">
        <f t="shared" si="17"/>
        <v>0</v>
      </c>
      <c r="R69" s="57">
        <v>0</v>
      </c>
      <c r="S69" s="57">
        <v>0</v>
      </c>
      <c r="T69" s="57">
        <v>0</v>
      </c>
      <c r="U69" s="57">
        <v>0</v>
      </c>
      <c r="V69" s="57">
        <v>0</v>
      </c>
      <c r="W69" s="57">
        <v>0</v>
      </c>
      <c r="X69" s="57">
        <v>0</v>
      </c>
      <c r="Y69" s="57">
        <v>0</v>
      </c>
      <c r="Z69" s="57">
        <v>0</v>
      </c>
      <c r="AA69" s="57">
        <v>0</v>
      </c>
      <c r="AB69" s="57">
        <v>0</v>
      </c>
      <c r="AC69" s="57">
        <v>0</v>
      </c>
      <c r="AD69" s="57">
        <v>0</v>
      </c>
      <c r="AE69" s="57">
        <v>0</v>
      </c>
      <c r="AF69" s="57"/>
      <c r="AG69" s="57">
        <v>0</v>
      </c>
      <c r="AH69" s="57"/>
      <c r="AI69" s="57"/>
      <c r="AJ69" s="57"/>
      <c r="AK69" s="57"/>
      <c r="AL69" s="57"/>
      <c r="AM69" s="57"/>
      <c r="AN69" s="57"/>
      <c r="AO69" s="57"/>
      <c r="AP69" s="57"/>
      <c r="AQ69" s="57">
        <f t="shared" si="18"/>
        <v>0</v>
      </c>
      <c r="AR69" s="61">
        <v>0</v>
      </c>
      <c r="AS69" s="61">
        <v>0</v>
      </c>
      <c r="AT69" s="61">
        <v>0</v>
      </c>
      <c r="AU69" s="61" t="e">
        <v>#REF!</v>
      </c>
      <c r="AV69" s="61">
        <v>0</v>
      </c>
      <c r="AW69" s="61" t="e">
        <f t="shared" si="19"/>
        <v>#REF!</v>
      </c>
      <c r="AX69" s="109">
        <f>+'OSN AC'!AZ69</f>
        <v>0</v>
      </c>
      <c r="AY69" s="109">
        <f>+'OSN AC'!BA69</f>
        <v>0</v>
      </c>
      <c r="AZ69" s="109">
        <f>+'OSN AC'!BB69</f>
        <v>0</v>
      </c>
      <c r="BA69" s="109">
        <f>+'OSN AC'!BC69</f>
        <v>0</v>
      </c>
      <c r="BB69" s="109">
        <f>+'OSN AC'!BD69</f>
        <v>0</v>
      </c>
      <c r="BC69" s="109">
        <f>+'OSN AC'!BE69</f>
        <v>0</v>
      </c>
      <c r="BD69" s="109">
        <f>+'OSN AC'!BF69</f>
        <v>0</v>
      </c>
      <c r="BE69" s="67">
        <f t="shared" si="20"/>
        <v>0</v>
      </c>
    </row>
    <row r="70" spans="1:57">
      <c r="A70" s="24"/>
      <c r="B70" s="25"/>
      <c r="C70" s="44"/>
      <c r="D70" s="44"/>
      <c r="E70" s="44"/>
      <c r="F70" s="44"/>
      <c r="G70" s="49"/>
      <c r="H70" s="49"/>
      <c r="I70" s="49"/>
      <c r="J70" s="49"/>
      <c r="K70" s="49"/>
      <c r="L70" s="49"/>
      <c r="M70" s="53"/>
      <c r="N70" s="53"/>
      <c r="O70" s="53"/>
      <c r="P70" s="11"/>
      <c r="Q70" s="44"/>
      <c r="R70" s="57"/>
      <c r="S70" s="57"/>
      <c r="T70" s="57"/>
      <c r="U70" s="57"/>
      <c r="V70" s="57"/>
      <c r="W70" s="57"/>
      <c r="X70" s="57"/>
      <c r="Y70" s="57"/>
      <c r="Z70" s="57"/>
      <c r="AA70" s="57"/>
      <c r="AB70" s="57"/>
      <c r="AC70" s="57"/>
      <c r="AD70" s="57"/>
      <c r="AE70" s="57"/>
      <c r="AF70" s="57"/>
      <c r="AG70" s="57"/>
      <c r="AH70" s="57"/>
      <c r="AI70" s="57"/>
      <c r="AJ70" s="57"/>
      <c r="AK70" s="57"/>
      <c r="AL70" s="57"/>
      <c r="AM70" s="57"/>
      <c r="AN70" s="57"/>
      <c r="AO70" s="57"/>
      <c r="AP70" s="57"/>
      <c r="AQ70" s="57">
        <f>SUM(R70:AG70)</f>
        <v>0</v>
      </c>
      <c r="AR70" s="61"/>
      <c r="AS70" s="61"/>
      <c r="AT70" s="61"/>
      <c r="AU70" s="61"/>
      <c r="AV70" s="61"/>
      <c r="AW70" s="61"/>
      <c r="AX70" s="67"/>
      <c r="AY70" s="67"/>
      <c r="AZ70" s="67"/>
      <c r="BA70" s="67"/>
      <c r="BB70" s="67"/>
      <c r="BC70" s="67"/>
      <c r="BD70" s="67"/>
      <c r="BE70" s="66"/>
    </row>
    <row r="71" spans="1:57">
      <c r="A71" s="20" t="s">
        <v>964</v>
      </c>
      <c r="B71" s="26" t="s">
        <v>965</v>
      </c>
      <c r="C71" s="43">
        <f>SUM(C73:C92)</f>
        <v>0</v>
      </c>
      <c r="D71" s="43">
        <f t="shared" ref="D71:BE71" si="21">SUM(D73:D92)</f>
        <v>0</v>
      </c>
      <c r="E71" s="43">
        <f>SUM(E73:E92)</f>
        <v>0</v>
      </c>
      <c r="F71" s="43">
        <f t="shared" si="21"/>
        <v>0</v>
      </c>
      <c r="G71" s="47">
        <f t="shared" si="21"/>
        <v>0</v>
      </c>
      <c r="H71" s="47">
        <f t="shared" si="21"/>
        <v>0</v>
      </c>
      <c r="I71" s="47">
        <f t="shared" si="21"/>
        <v>0</v>
      </c>
      <c r="J71" s="47">
        <f t="shared" si="21"/>
        <v>0</v>
      </c>
      <c r="K71" s="47">
        <f t="shared" si="21"/>
        <v>0</v>
      </c>
      <c r="L71" s="47">
        <f t="shared" si="21"/>
        <v>0</v>
      </c>
      <c r="M71" s="51">
        <f t="shared" si="21"/>
        <v>0</v>
      </c>
      <c r="N71" s="51">
        <f t="shared" si="21"/>
        <v>0</v>
      </c>
      <c r="O71" s="51">
        <f t="shared" si="21"/>
        <v>0</v>
      </c>
      <c r="P71" s="33">
        <f t="shared" si="21"/>
        <v>0</v>
      </c>
      <c r="Q71" s="275">
        <f t="shared" si="21"/>
        <v>0</v>
      </c>
      <c r="R71" s="55">
        <f t="shared" si="21"/>
        <v>0</v>
      </c>
      <c r="S71" s="55">
        <f t="shared" si="21"/>
        <v>0</v>
      </c>
      <c r="T71" s="55">
        <f t="shared" si="21"/>
        <v>0</v>
      </c>
      <c r="U71" s="55">
        <f t="shared" si="21"/>
        <v>0</v>
      </c>
      <c r="V71" s="55">
        <f t="shared" si="21"/>
        <v>0</v>
      </c>
      <c r="W71" s="55">
        <f t="shared" si="21"/>
        <v>0</v>
      </c>
      <c r="X71" s="55">
        <f t="shared" si="21"/>
        <v>0</v>
      </c>
      <c r="Y71" s="55">
        <f t="shared" si="21"/>
        <v>0</v>
      </c>
      <c r="Z71" s="55">
        <f t="shared" si="21"/>
        <v>0</v>
      </c>
      <c r="AA71" s="55">
        <f t="shared" si="21"/>
        <v>0</v>
      </c>
      <c r="AB71" s="55">
        <f t="shared" si="21"/>
        <v>0</v>
      </c>
      <c r="AC71" s="55">
        <f>SUM(AC73:AC92)</f>
        <v>0</v>
      </c>
      <c r="AD71" s="55">
        <f t="shared" si="21"/>
        <v>0</v>
      </c>
      <c r="AE71" s="55">
        <f t="shared" si="21"/>
        <v>0</v>
      </c>
      <c r="AF71" s="55">
        <f t="shared" si="21"/>
        <v>0</v>
      </c>
      <c r="AG71" s="55">
        <f t="shared" si="21"/>
        <v>0</v>
      </c>
      <c r="AH71" s="55">
        <f t="shared" si="21"/>
        <v>0</v>
      </c>
      <c r="AI71" s="55">
        <f t="shared" si="21"/>
        <v>0</v>
      </c>
      <c r="AJ71" s="55">
        <f t="shared" si="21"/>
        <v>0</v>
      </c>
      <c r="AK71" s="55">
        <f t="shared" si="21"/>
        <v>0</v>
      </c>
      <c r="AL71" s="55"/>
      <c r="AM71" s="55"/>
      <c r="AN71" s="55"/>
      <c r="AO71" s="55"/>
      <c r="AP71" s="55"/>
      <c r="AQ71" s="55">
        <f t="shared" si="21"/>
        <v>0</v>
      </c>
      <c r="AR71" s="59">
        <f t="shared" si="21"/>
        <v>0</v>
      </c>
      <c r="AS71" s="59">
        <f t="shared" si="21"/>
        <v>0</v>
      </c>
      <c r="AT71" s="59">
        <f t="shared" si="21"/>
        <v>0</v>
      </c>
      <c r="AU71" s="59" t="e">
        <f t="shared" si="21"/>
        <v>#REF!</v>
      </c>
      <c r="AV71" s="59">
        <f t="shared" si="21"/>
        <v>0</v>
      </c>
      <c r="AW71" s="59" t="e">
        <f t="shared" si="21"/>
        <v>#REF!</v>
      </c>
      <c r="AX71" s="65">
        <f t="shared" si="21"/>
        <v>0</v>
      </c>
      <c r="AY71" s="65">
        <f t="shared" si="21"/>
        <v>0</v>
      </c>
      <c r="AZ71" s="65">
        <f t="shared" si="21"/>
        <v>0</v>
      </c>
      <c r="BA71" s="65"/>
      <c r="BB71" s="65"/>
      <c r="BC71" s="65"/>
      <c r="BD71" s="65"/>
      <c r="BE71" s="65">
        <f t="shared" si="21"/>
        <v>0</v>
      </c>
    </row>
    <row r="72" spans="1:57">
      <c r="A72" s="24"/>
      <c r="B72" s="25"/>
      <c r="C72" s="44"/>
      <c r="D72" s="44"/>
      <c r="E72" s="44"/>
      <c r="F72" s="44"/>
      <c r="G72" s="49"/>
      <c r="H72" s="49"/>
      <c r="I72" s="49"/>
      <c r="J72" s="49"/>
      <c r="K72" s="49"/>
      <c r="L72" s="49"/>
      <c r="M72" s="53"/>
      <c r="N72" s="53"/>
      <c r="O72" s="53"/>
      <c r="Q72" s="44"/>
      <c r="R72" s="57"/>
      <c r="S72" s="57"/>
      <c r="T72" s="57"/>
      <c r="U72" s="57"/>
      <c r="V72" s="57"/>
      <c r="W72" s="57"/>
      <c r="X72" s="57"/>
      <c r="Y72" s="57"/>
      <c r="Z72" s="57"/>
      <c r="AA72" s="57"/>
      <c r="AB72" s="57"/>
      <c r="AC72" s="57"/>
      <c r="AD72" s="57"/>
      <c r="AE72" s="57"/>
      <c r="AF72" s="57"/>
      <c r="AG72" s="57"/>
      <c r="AH72" s="57"/>
      <c r="AI72" s="57"/>
      <c r="AJ72" s="57"/>
      <c r="AK72" s="57"/>
      <c r="AL72" s="57"/>
      <c r="AM72" s="57"/>
      <c r="AN72" s="57"/>
      <c r="AO72" s="57"/>
      <c r="AP72" s="57"/>
      <c r="AQ72" s="57"/>
      <c r="AR72" s="61"/>
      <c r="AS72" s="61"/>
      <c r="AT72" s="61"/>
      <c r="AU72" s="61"/>
      <c r="AV72" s="61"/>
      <c r="AW72" s="61"/>
      <c r="AX72" s="67"/>
      <c r="AY72" s="67"/>
      <c r="AZ72" s="67"/>
      <c r="BA72" s="67"/>
      <c r="BB72" s="67"/>
      <c r="BC72" s="67"/>
      <c r="BD72" s="67"/>
      <c r="BE72" s="66"/>
    </row>
    <row r="73" spans="1:57">
      <c r="A73" s="24" t="s">
        <v>62</v>
      </c>
      <c r="B73" s="25" t="s">
        <v>966</v>
      </c>
      <c r="C73" s="44">
        <f>+'OSN AC'!C73</f>
        <v>0</v>
      </c>
      <c r="D73" s="44">
        <v>0</v>
      </c>
      <c r="E73" s="44">
        <v>0</v>
      </c>
      <c r="F73" s="44">
        <f t="shared" ref="F73:F92" si="22">+C73+D73+E73</f>
        <v>0</v>
      </c>
      <c r="G73" s="53">
        <f>+'OSN AC'!G73</f>
        <v>0</v>
      </c>
      <c r="H73" s="53">
        <f>+'OSN AC'!H73</f>
        <v>0</v>
      </c>
      <c r="I73" s="53">
        <f>+'OSN AC'!I73</f>
        <v>0</v>
      </c>
      <c r="J73" s="53">
        <f>+'OSN AC'!J73</f>
        <v>0</v>
      </c>
      <c r="K73" s="49">
        <f t="shared" ref="K73:K92" si="23">SUM(H73:J73)</f>
        <v>0</v>
      </c>
      <c r="L73" s="49">
        <f t="shared" ref="L73:L92" si="24">K73+G73</f>
        <v>0</v>
      </c>
      <c r="M73" s="53">
        <f>+'OSN AC'!M73</f>
        <v>0</v>
      </c>
      <c r="N73" s="53">
        <v>0</v>
      </c>
      <c r="O73" s="251">
        <f t="shared" ref="O73:O92" si="25">F73-L73</f>
        <v>0</v>
      </c>
      <c r="P73" s="13">
        <f t="shared" ref="P73:P92" si="26">+F73-M73</f>
        <v>0</v>
      </c>
      <c r="Q73" s="199">
        <f t="shared" ref="Q73:Q92" si="27">IF(N73&gt;0,(F73-L73-N73),(F73-L73+N73))</f>
        <v>0</v>
      </c>
      <c r="R73" s="57">
        <v>0</v>
      </c>
      <c r="S73" s="57">
        <v>0</v>
      </c>
      <c r="T73" s="57">
        <v>0</v>
      </c>
      <c r="U73" s="57">
        <v>0</v>
      </c>
      <c r="V73" s="57">
        <v>0</v>
      </c>
      <c r="W73" s="57">
        <v>0</v>
      </c>
      <c r="X73" s="57">
        <v>0</v>
      </c>
      <c r="Y73" s="57">
        <v>0</v>
      </c>
      <c r="Z73" s="57">
        <v>0</v>
      </c>
      <c r="AA73" s="57">
        <v>0</v>
      </c>
      <c r="AB73" s="57">
        <v>0</v>
      </c>
      <c r="AC73" s="57">
        <v>0</v>
      </c>
      <c r="AD73" s="57">
        <v>0</v>
      </c>
      <c r="AE73" s="57">
        <v>0</v>
      </c>
      <c r="AF73" s="57"/>
      <c r="AG73" s="57">
        <v>0</v>
      </c>
      <c r="AH73" s="57"/>
      <c r="AI73" s="57"/>
      <c r="AJ73" s="57"/>
      <c r="AK73" s="57"/>
      <c r="AL73" s="57"/>
      <c r="AM73" s="57"/>
      <c r="AN73" s="57"/>
      <c r="AO73" s="57"/>
      <c r="AP73" s="57"/>
      <c r="AQ73" s="57">
        <f t="shared" ref="AQ73:AQ92" si="28">SUM(R73:AH73)</f>
        <v>0</v>
      </c>
      <c r="AR73" s="61">
        <v>0</v>
      </c>
      <c r="AS73" s="61">
        <v>0</v>
      </c>
      <c r="AT73" s="61">
        <v>0</v>
      </c>
      <c r="AU73" s="61" t="e">
        <v>#REF!</v>
      </c>
      <c r="AV73" s="61">
        <v>0</v>
      </c>
      <c r="AW73" s="61" t="e">
        <f t="shared" ref="AW73:AW92" si="29">+AR73+AS73+AT73+AU73+AV73</f>
        <v>#REF!</v>
      </c>
      <c r="AX73" s="109">
        <f>+'OSN AC'!AZ73</f>
        <v>0</v>
      </c>
      <c r="AY73" s="109">
        <f>+'OSN AC'!BA73</f>
        <v>0</v>
      </c>
      <c r="AZ73" s="109">
        <f>+'OSN AC'!BB73</f>
        <v>0</v>
      </c>
      <c r="BA73" s="109">
        <f>+'OSN AC'!BC73</f>
        <v>0</v>
      </c>
      <c r="BB73" s="109">
        <f>+'OSN AC'!BD73</f>
        <v>0</v>
      </c>
      <c r="BC73" s="109">
        <f>+'OSN AC'!BE73</f>
        <v>0</v>
      </c>
      <c r="BD73" s="109">
        <f>+'OSN AC'!BF73</f>
        <v>0</v>
      </c>
      <c r="BE73" s="67">
        <f>SUM(AX73:AZ73)</f>
        <v>0</v>
      </c>
    </row>
    <row r="74" spans="1:57">
      <c r="A74" s="24" t="s">
        <v>63</v>
      </c>
      <c r="B74" s="25" t="s">
        <v>967</v>
      </c>
      <c r="C74" s="44">
        <f>+'OSN AC'!C74</f>
        <v>0</v>
      </c>
      <c r="D74" s="44">
        <v>0</v>
      </c>
      <c r="E74" s="44">
        <v>0</v>
      </c>
      <c r="F74" s="44">
        <f t="shared" si="22"/>
        <v>0</v>
      </c>
      <c r="G74" s="53">
        <f>+'OSN AC'!G74</f>
        <v>0</v>
      </c>
      <c r="H74" s="53">
        <f>+'OSN AC'!H74</f>
        <v>0</v>
      </c>
      <c r="I74" s="53">
        <f>+'OSN AC'!I74</f>
        <v>0</v>
      </c>
      <c r="J74" s="53">
        <f>+'OSN AC'!J74</f>
        <v>0</v>
      </c>
      <c r="K74" s="49">
        <f t="shared" si="23"/>
        <v>0</v>
      </c>
      <c r="L74" s="49">
        <f t="shared" si="24"/>
        <v>0</v>
      </c>
      <c r="M74" s="53">
        <f>+'OSN AC'!M74</f>
        <v>0</v>
      </c>
      <c r="N74" s="53">
        <v>0</v>
      </c>
      <c r="O74" s="251">
        <f t="shared" si="25"/>
        <v>0</v>
      </c>
      <c r="P74" s="13">
        <f t="shared" si="26"/>
        <v>0</v>
      </c>
      <c r="Q74" s="199">
        <f t="shared" si="27"/>
        <v>0</v>
      </c>
      <c r="R74" s="57">
        <v>0</v>
      </c>
      <c r="S74" s="57">
        <v>0</v>
      </c>
      <c r="T74" s="57">
        <v>0</v>
      </c>
      <c r="U74" s="57">
        <v>0</v>
      </c>
      <c r="V74" s="57">
        <v>0</v>
      </c>
      <c r="W74" s="57">
        <v>0</v>
      </c>
      <c r="X74" s="57">
        <v>0</v>
      </c>
      <c r="Y74" s="57">
        <v>0</v>
      </c>
      <c r="Z74" s="57">
        <v>0</v>
      </c>
      <c r="AA74" s="57">
        <v>0</v>
      </c>
      <c r="AB74" s="57">
        <v>0</v>
      </c>
      <c r="AC74" s="57">
        <v>0</v>
      </c>
      <c r="AD74" s="57">
        <v>0</v>
      </c>
      <c r="AE74" s="57">
        <v>0</v>
      </c>
      <c r="AF74" s="57"/>
      <c r="AG74" s="57">
        <v>0</v>
      </c>
      <c r="AH74" s="57"/>
      <c r="AI74" s="57"/>
      <c r="AJ74" s="57"/>
      <c r="AK74" s="57"/>
      <c r="AL74" s="57"/>
      <c r="AM74" s="57"/>
      <c r="AN74" s="57"/>
      <c r="AO74" s="57"/>
      <c r="AP74" s="57"/>
      <c r="AQ74" s="57">
        <f t="shared" si="28"/>
        <v>0</v>
      </c>
      <c r="AR74" s="61">
        <v>0</v>
      </c>
      <c r="AS74" s="61">
        <v>0</v>
      </c>
      <c r="AT74" s="61">
        <v>0</v>
      </c>
      <c r="AU74" s="61" t="e">
        <v>#REF!</v>
      </c>
      <c r="AV74" s="61">
        <v>0</v>
      </c>
      <c r="AW74" s="61" t="e">
        <f t="shared" si="29"/>
        <v>#REF!</v>
      </c>
      <c r="AX74" s="109">
        <f>+'OSN AC'!AZ74</f>
        <v>0</v>
      </c>
      <c r="AY74" s="109">
        <f>+'OSN AC'!BA74</f>
        <v>0</v>
      </c>
      <c r="AZ74" s="109">
        <f>+'OSN AC'!BB74</f>
        <v>0</v>
      </c>
      <c r="BA74" s="109">
        <f>+'OSN AC'!BC74</f>
        <v>0</v>
      </c>
      <c r="BB74" s="109">
        <f>+'OSN AC'!BD74</f>
        <v>0</v>
      </c>
      <c r="BC74" s="109">
        <f>+'OSN AC'!BE74</f>
        <v>0</v>
      </c>
      <c r="BD74" s="109">
        <f>+'OSN AC'!BF74</f>
        <v>0</v>
      </c>
      <c r="BE74" s="67">
        <f t="shared" ref="BE74:BE92" si="30">SUM(AX74:AZ74)</f>
        <v>0</v>
      </c>
    </row>
    <row r="75" spans="1:57">
      <c r="A75" s="24" t="s">
        <v>64</v>
      </c>
      <c r="B75" s="25" t="s">
        <v>968</v>
      </c>
      <c r="C75" s="44">
        <f>+'OSN AC'!C75</f>
        <v>0</v>
      </c>
      <c r="D75" s="44">
        <v>0</v>
      </c>
      <c r="E75" s="44">
        <v>0</v>
      </c>
      <c r="F75" s="44">
        <f t="shared" si="22"/>
        <v>0</v>
      </c>
      <c r="G75" s="53">
        <f>+'OSN AC'!G75</f>
        <v>0</v>
      </c>
      <c r="H75" s="53">
        <f>+'OSN AC'!H75</f>
        <v>0</v>
      </c>
      <c r="I75" s="53">
        <f>+'OSN AC'!I75</f>
        <v>0</v>
      </c>
      <c r="J75" s="53">
        <f>+'OSN AC'!J75</f>
        <v>0</v>
      </c>
      <c r="K75" s="49">
        <f t="shared" si="23"/>
        <v>0</v>
      </c>
      <c r="L75" s="49">
        <f t="shared" si="24"/>
        <v>0</v>
      </c>
      <c r="M75" s="53">
        <f>+'OSN AC'!M75</f>
        <v>0</v>
      </c>
      <c r="N75" s="53">
        <v>0</v>
      </c>
      <c r="O75" s="251">
        <f t="shared" si="25"/>
        <v>0</v>
      </c>
      <c r="P75" s="13">
        <f t="shared" si="26"/>
        <v>0</v>
      </c>
      <c r="Q75" s="199">
        <f t="shared" si="27"/>
        <v>0</v>
      </c>
      <c r="R75" s="57">
        <v>0</v>
      </c>
      <c r="S75" s="57">
        <v>0</v>
      </c>
      <c r="T75" s="57">
        <v>0</v>
      </c>
      <c r="U75" s="57">
        <v>0</v>
      </c>
      <c r="V75" s="57">
        <v>0</v>
      </c>
      <c r="W75" s="57">
        <v>0</v>
      </c>
      <c r="X75" s="57">
        <v>0</v>
      </c>
      <c r="Y75" s="57">
        <v>0</v>
      </c>
      <c r="Z75" s="57">
        <v>0</v>
      </c>
      <c r="AA75" s="57">
        <v>0</v>
      </c>
      <c r="AB75" s="57">
        <v>0</v>
      </c>
      <c r="AC75" s="57">
        <v>0</v>
      </c>
      <c r="AD75" s="57">
        <v>0</v>
      </c>
      <c r="AE75" s="57">
        <v>0</v>
      </c>
      <c r="AF75" s="57"/>
      <c r="AG75" s="57">
        <v>0</v>
      </c>
      <c r="AH75" s="57"/>
      <c r="AI75" s="57"/>
      <c r="AJ75" s="57"/>
      <c r="AK75" s="57"/>
      <c r="AL75" s="57"/>
      <c r="AM75" s="57"/>
      <c r="AN75" s="57"/>
      <c r="AO75" s="57"/>
      <c r="AP75" s="57"/>
      <c r="AQ75" s="57">
        <f t="shared" si="28"/>
        <v>0</v>
      </c>
      <c r="AR75" s="61">
        <v>0</v>
      </c>
      <c r="AS75" s="61">
        <v>0</v>
      </c>
      <c r="AT75" s="61">
        <v>0</v>
      </c>
      <c r="AU75" s="61" t="e">
        <v>#REF!</v>
      </c>
      <c r="AV75" s="61">
        <v>0</v>
      </c>
      <c r="AW75" s="61" t="e">
        <f t="shared" si="29"/>
        <v>#REF!</v>
      </c>
      <c r="AX75" s="109">
        <f>+'OSN AC'!AZ75</f>
        <v>0</v>
      </c>
      <c r="AY75" s="109">
        <f>+'OSN AC'!BA75</f>
        <v>0</v>
      </c>
      <c r="AZ75" s="109">
        <f>+'OSN AC'!BB75</f>
        <v>0</v>
      </c>
      <c r="BA75" s="109">
        <f>+'OSN AC'!BC75</f>
        <v>0</v>
      </c>
      <c r="BB75" s="109">
        <f>+'OSN AC'!BD75</f>
        <v>0</v>
      </c>
      <c r="BC75" s="109">
        <f>+'OSN AC'!BE75</f>
        <v>0</v>
      </c>
      <c r="BD75" s="109">
        <f>+'OSN AC'!BF75</f>
        <v>0</v>
      </c>
      <c r="BE75" s="67">
        <f t="shared" si="30"/>
        <v>0</v>
      </c>
    </row>
    <row r="76" spans="1:57">
      <c r="A76" s="24" t="s">
        <v>65</v>
      </c>
      <c r="B76" s="25" t="s">
        <v>969</v>
      </c>
      <c r="C76" s="44">
        <f>+'OSN AC'!C76</f>
        <v>0</v>
      </c>
      <c r="D76" s="44">
        <v>0</v>
      </c>
      <c r="E76" s="44">
        <v>0</v>
      </c>
      <c r="F76" s="44">
        <f t="shared" si="22"/>
        <v>0</v>
      </c>
      <c r="G76" s="53">
        <f>+'OSN AC'!G76</f>
        <v>0</v>
      </c>
      <c r="H76" s="53">
        <f>+'OSN AC'!H76</f>
        <v>0</v>
      </c>
      <c r="I76" s="53">
        <f>+'OSN AC'!I76</f>
        <v>0</v>
      </c>
      <c r="J76" s="53">
        <f>+'OSN AC'!J76</f>
        <v>0</v>
      </c>
      <c r="K76" s="49">
        <f t="shared" si="23"/>
        <v>0</v>
      </c>
      <c r="L76" s="49">
        <f t="shared" si="24"/>
        <v>0</v>
      </c>
      <c r="M76" s="53">
        <f>+'OSN AC'!M76</f>
        <v>0</v>
      </c>
      <c r="N76" s="53">
        <v>0</v>
      </c>
      <c r="O76" s="251">
        <f t="shared" si="25"/>
        <v>0</v>
      </c>
      <c r="P76" s="13">
        <f t="shared" si="26"/>
        <v>0</v>
      </c>
      <c r="Q76" s="199">
        <f t="shared" si="27"/>
        <v>0</v>
      </c>
      <c r="R76" s="57">
        <v>0</v>
      </c>
      <c r="S76" s="57">
        <v>0</v>
      </c>
      <c r="T76" s="57">
        <v>0</v>
      </c>
      <c r="U76" s="57">
        <v>0</v>
      </c>
      <c r="V76" s="57">
        <v>0</v>
      </c>
      <c r="W76" s="57">
        <v>0</v>
      </c>
      <c r="X76" s="57">
        <v>0</v>
      </c>
      <c r="Y76" s="57">
        <v>0</v>
      </c>
      <c r="Z76" s="57">
        <v>0</v>
      </c>
      <c r="AA76" s="57">
        <v>0</v>
      </c>
      <c r="AB76" s="57">
        <v>0</v>
      </c>
      <c r="AC76" s="57">
        <v>0</v>
      </c>
      <c r="AD76" s="57">
        <v>0</v>
      </c>
      <c r="AE76" s="57">
        <v>0</v>
      </c>
      <c r="AF76" s="57"/>
      <c r="AG76" s="57">
        <v>0</v>
      </c>
      <c r="AH76" s="57"/>
      <c r="AI76" s="57"/>
      <c r="AJ76" s="57"/>
      <c r="AK76" s="57"/>
      <c r="AL76" s="57"/>
      <c r="AM76" s="57"/>
      <c r="AN76" s="57"/>
      <c r="AO76" s="57"/>
      <c r="AP76" s="57"/>
      <c r="AQ76" s="57">
        <f t="shared" si="28"/>
        <v>0</v>
      </c>
      <c r="AR76" s="61">
        <v>0</v>
      </c>
      <c r="AS76" s="61">
        <v>0</v>
      </c>
      <c r="AT76" s="61">
        <v>0</v>
      </c>
      <c r="AU76" s="61" t="e">
        <v>#REF!</v>
      </c>
      <c r="AV76" s="61">
        <v>0</v>
      </c>
      <c r="AW76" s="61" t="e">
        <f t="shared" si="29"/>
        <v>#REF!</v>
      </c>
      <c r="AX76" s="109">
        <f>+'OSN AC'!AZ76</f>
        <v>0</v>
      </c>
      <c r="AY76" s="109">
        <f>+'OSN AC'!BA76</f>
        <v>0</v>
      </c>
      <c r="AZ76" s="109">
        <f>+'OSN AC'!BB76</f>
        <v>0</v>
      </c>
      <c r="BA76" s="109">
        <f>+'OSN AC'!BC76</f>
        <v>0</v>
      </c>
      <c r="BB76" s="109">
        <f>+'OSN AC'!BD76</f>
        <v>0</v>
      </c>
      <c r="BC76" s="109">
        <f>+'OSN AC'!BE76</f>
        <v>0</v>
      </c>
      <c r="BD76" s="109">
        <f>+'OSN AC'!BF76</f>
        <v>0</v>
      </c>
      <c r="BE76" s="67">
        <f t="shared" si="30"/>
        <v>0</v>
      </c>
    </row>
    <row r="77" spans="1:57">
      <c r="A77" s="24" t="s">
        <v>66</v>
      </c>
      <c r="B77" s="25" t="s">
        <v>970</v>
      </c>
      <c r="C77" s="44">
        <f>+'OSN AC'!C77</f>
        <v>0</v>
      </c>
      <c r="D77" s="44">
        <v>0</v>
      </c>
      <c r="E77" s="44">
        <v>0</v>
      </c>
      <c r="F77" s="44">
        <f t="shared" si="22"/>
        <v>0</v>
      </c>
      <c r="G77" s="53">
        <f>+'OSN AC'!G77</f>
        <v>0</v>
      </c>
      <c r="H77" s="53">
        <f>+'OSN AC'!H77</f>
        <v>0</v>
      </c>
      <c r="I77" s="53">
        <f>+'OSN AC'!I77</f>
        <v>0</v>
      </c>
      <c r="J77" s="53">
        <f>+'OSN AC'!J77</f>
        <v>0</v>
      </c>
      <c r="K77" s="49">
        <f t="shared" si="23"/>
        <v>0</v>
      </c>
      <c r="L77" s="49">
        <f t="shared" si="24"/>
        <v>0</v>
      </c>
      <c r="M77" s="53">
        <f>+'OSN AC'!M77</f>
        <v>0</v>
      </c>
      <c r="N77" s="53">
        <v>0</v>
      </c>
      <c r="O77" s="251">
        <f t="shared" si="25"/>
        <v>0</v>
      </c>
      <c r="P77" s="13">
        <f t="shared" si="26"/>
        <v>0</v>
      </c>
      <c r="Q77" s="199">
        <f t="shared" si="27"/>
        <v>0</v>
      </c>
      <c r="R77" s="57">
        <v>0</v>
      </c>
      <c r="S77" s="57">
        <v>0</v>
      </c>
      <c r="T77" s="57">
        <v>0</v>
      </c>
      <c r="U77" s="57">
        <v>0</v>
      </c>
      <c r="V77" s="57">
        <v>0</v>
      </c>
      <c r="W77" s="57">
        <v>0</v>
      </c>
      <c r="X77" s="57">
        <v>0</v>
      </c>
      <c r="Y77" s="57">
        <v>0</v>
      </c>
      <c r="Z77" s="57">
        <v>0</v>
      </c>
      <c r="AA77" s="57">
        <v>0</v>
      </c>
      <c r="AB77" s="57">
        <v>0</v>
      </c>
      <c r="AC77" s="57">
        <v>0</v>
      </c>
      <c r="AD77" s="57">
        <v>0</v>
      </c>
      <c r="AE77" s="57">
        <v>0</v>
      </c>
      <c r="AF77" s="57"/>
      <c r="AG77" s="57">
        <v>0</v>
      </c>
      <c r="AH77" s="57"/>
      <c r="AI77" s="57"/>
      <c r="AJ77" s="57"/>
      <c r="AK77" s="57"/>
      <c r="AL77" s="57"/>
      <c r="AM77" s="57"/>
      <c r="AN77" s="57"/>
      <c r="AO77" s="57"/>
      <c r="AP77" s="57"/>
      <c r="AQ77" s="57">
        <f t="shared" si="28"/>
        <v>0</v>
      </c>
      <c r="AR77" s="61">
        <v>0</v>
      </c>
      <c r="AS77" s="61">
        <v>0</v>
      </c>
      <c r="AT77" s="61">
        <v>0</v>
      </c>
      <c r="AU77" s="61" t="e">
        <v>#REF!</v>
      </c>
      <c r="AV77" s="61">
        <v>0</v>
      </c>
      <c r="AW77" s="61" t="e">
        <f t="shared" si="29"/>
        <v>#REF!</v>
      </c>
      <c r="AX77" s="109">
        <f>+'OSN AC'!AZ77</f>
        <v>0</v>
      </c>
      <c r="AY77" s="109">
        <f>+'OSN AC'!BA77</f>
        <v>0</v>
      </c>
      <c r="AZ77" s="109">
        <f>+'OSN AC'!BB77</f>
        <v>0</v>
      </c>
      <c r="BA77" s="109">
        <f>+'OSN AC'!BC77</f>
        <v>0</v>
      </c>
      <c r="BB77" s="109">
        <f>+'OSN AC'!BD77</f>
        <v>0</v>
      </c>
      <c r="BC77" s="109">
        <f>+'OSN AC'!BE77</f>
        <v>0</v>
      </c>
      <c r="BD77" s="109">
        <f>+'OSN AC'!BF77</f>
        <v>0</v>
      </c>
      <c r="BE77" s="67">
        <f t="shared" si="30"/>
        <v>0</v>
      </c>
    </row>
    <row r="78" spans="1:57">
      <c r="A78" s="24" t="s">
        <v>67</v>
      </c>
      <c r="B78" s="25" t="s">
        <v>971</v>
      </c>
      <c r="C78" s="44">
        <f>+'OSN AC'!C78</f>
        <v>0</v>
      </c>
      <c r="D78" s="44">
        <v>0</v>
      </c>
      <c r="E78" s="44">
        <v>0</v>
      </c>
      <c r="F78" s="44">
        <f t="shared" si="22"/>
        <v>0</v>
      </c>
      <c r="G78" s="53">
        <f>+'OSN AC'!G78</f>
        <v>0</v>
      </c>
      <c r="H78" s="53">
        <f>+'OSN AC'!H78</f>
        <v>0</v>
      </c>
      <c r="I78" s="53">
        <f>+'OSN AC'!I78</f>
        <v>0</v>
      </c>
      <c r="J78" s="53">
        <f>+'OSN AC'!J78</f>
        <v>0</v>
      </c>
      <c r="K78" s="49">
        <f t="shared" si="23"/>
        <v>0</v>
      </c>
      <c r="L78" s="49">
        <f t="shared" si="24"/>
        <v>0</v>
      </c>
      <c r="M78" s="53">
        <f>+'OSN AC'!M78</f>
        <v>0</v>
      </c>
      <c r="N78" s="53">
        <v>0</v>
      </c>
      <c r="O78" s="251">
        <f t="shared" si="25"/>
        <v>0</v>
      </c>
      <c r="P78" s="13">
        <f t="shared" si="26"/>
        <v>0</v>
      </c>
      <c r="Q78" s="199">
        <f t="shared" si="27"/>
        <v>0</v>
      </c>
      <c r="R78" s="57">
        <v>0</v>
      </c>
      <c r="S78" s="57">
        <v>0</v>
      </c>
      <c r="T78" s="57">
        <v>0</v>
      </c>
      <c r="U78" s="57">
        <v>0</v>
      </c>
      <c r="V78" s="57">
        <v>0</v>
      </c>
      <c r="W78" s="57">
        <v>0</v>
      </c>
      <c r="X78" s="57">
        <v>0</v>
      </c>
      <c r="Y78" s="57">
        <v>0</v>
      </c>
      <c r="Z78" s="57">
        <v>0</v>
      </c>
      <c r="AA78" s="57">
        <v>0</v>
      </c>
      <c r="AB78" s="57">
        <v>0</v>
      </c>
      <c r="AC78" s="57">
        <v>0</v>
      </c>
      <c r="AD78" s="57">
        <v>0</v>
      </c>
      <c r="AE78" s="57">
        <v>0</v>
      </c>
      <c r="AF78" s="57"/>
      <c r="AG78" s="57">
        <v>0</v>
      </c>
      <c r="AH78" s="57"/>
      <c r="AI78" s="57"/>
      <c r="AJ78" s="57"/>
      <c r="AK78" s="57"/>
      <c r="AL78" s="57"/>
      <c r="AM78" s="57"/>
      <c r="AN78" s="57"/>
      <c r="AO78" s="57"/>
      <c r="AP78" s="57"/>
      <c r="AQ78" s="57">
        <f t="shared" si="28"/>
        <v>0</v>
      </c>
      <c r="AR78" s="61">
        <v>0</v>
      </c>
      <c r="AS78" s="61">
        <v>0</v>
      </c>
      <c r="AT78" s="61">
        <v>0</v>
      </c>
      <c r="AU78" s="61" t="e">
        <v>#REF!</v>
      </c>
      <c r="AV78" s="61">
        <v>0</v>
      </c>
      <c r="AW78" s="61" t="e">
        <f t="shared" si="29"/>
        <v>#REF!</v>
      </c>
      <c r="AX78" s="109">
        <f>+'OSN AC'!AZ78</f>
        <v>0</v>
      </c>
      <c r="AY78" s="109">
        <f>+'OSN AC'!BA78</f>
        <v>0</v>
      </c>
      <c r="AZ78" s="109">
        <f>+'OSN AC'!BB78</f>
        <v>0</v>
      </c>
      <c r="BA78" s="109">
        <f>+'OSN AC'!BC78</f>
        <v>0</v>
      </c>
      <c r="BB78" s="109">
        <f>+'OSN AC'!BD78</f>
        <v>0</v>
      </c>
      <c r="BC78" s="109">
        <f>+'OSN AC'!BE78</f>
        <v>0</v>
      </c>
      <c r="BD78" s="109">
        <f>+'OSN AC'!BF78</f>
        <v>0</v>
      </c>
      <c r="BE78" s="67">
        <f t="shared" si="30"/>
        <v>0</v>
      </c>
    </row>
    <row r="79" spans="1:57">
      <c r="A79" s="24" t="s">
        <v>68</v>
      </c>
      <c r="B79" s="25" t="s">
        <v>972</v>
      </c>
      <c r="C79" s="44">
        <f>+'OSN AC'!C79</f>
        <v>0</v>
      </c>
      <c r="D79" s="44">
        <v>0</v>
      </c>
      <c r="E79" s="44">
        <v>0</v>
      </c>
      <c r="F79" s="44">
        <f t="shared" si="22"/>
        <v>0</v>
      </c>
      <c r="G79" s="53">
        <f>+'OSN AC'!G79</f>
        <v>0</v>
      </c>
      <c r="H79" s="53">
        <f>+'OSN AC'!H79</f>
        <v>0</v>
      </c>
      <c r="I79" s="53">
        <f>+'OSN AC'!I79</f>
        <v>0</v>
      </c>
      <c r="J79" s="53">
        <f>+'OSN AC'!J79</f>
        <v>0</v>
      </c>
      <c r="K79" s="49">
        <f t="shared" si="23"/>
        <v>0</v>
      </c>
      <c r="L79" s="49">
        <f t="shared" si="24"/>
        <v>0</v>
      </c>
      <c r="M79" s="53">
        <f>+'OSN AC'!M79</f>
        <v>0</v>
      </c>
      <c r="N79" s="53">
        <v>0</v>
      </c>
      <c r="O79" s="251">
        <f t="shared" si="25"/>
        <v>0</v>
      </c>
      <c r="P79" s="13">
        <f t="shared" si="26"/>
        <v>0</v>
      </c>
      <c r="Q79" s="199">
        <f t="shared" si="27"/>
        <v>0</v>
      </c>
      <c r="R79" s="57">
        <v>0</v>
      </c>
      <c r="S79" s="57">
        <v>0</v>
      </c>
      <c r="T79" s="57">
        <v>0</v>
      </c>
      <c r="U79" s="57">
        <v>0</v>
      </c>
      <c r="V79" s="57">
        <v>0</v>
      </c>
      <c r="W79" s="57">
        <v>0</v>
      </c>
      <c r="X79" s="57">
        <v>0</v>
      </c>
      <c r="Y79" s="57">
        <v>0</v>
      </c>
      <c r="Z79" s="57">
        <v>0</v>
      </c>
      <c r="AA79" s="57">
        <v>0</v>
      </c>
      <c r="AB79" s="57">
        <v>0</v>
      </c>
      <c r="AC79" s="57">
        <v>0</v>
      </c>
      <c r="AD79" s="57">
        <v>0</v>
      </c>
      <c r="AE79" s="57">
        <v>0</v>
      </c>
      <c r="AF79" s="57"/>
      <c r="AG79" s="57">
        <v>0</v>
      </c>
      <c r="AH79" s="57"/>
      <c r="AI79" s="57"/>
      <c r="AJ79" s="57"/>
      <c r="AK79" s="57"/>
      <c r="AL79" s="57"/>
      <c r="AM79" s="57"/>
      <c r="AN79" s="57"/>
      <c r="AO79" s="57"/>
      <c r="AP79" s="57"/>
      <c r="AQ79" s="57">
        <f t="shared" si="28"/>
        <v>0</v>
      </c>
      <c r="AR79" s="61">
        <v>0</v>
      </c>
      <c r="AS79" s="61">
        <v>0</v>
      </c>
      <c r="AT79" s="61">
        <v>0</v>
      </c>
      <c r="AU79" s="61" t="e">
        <v>#REF!</v>
      </c>
      <c r="AV79" s="61">
        <v>0</v>
      </c>
      <c r="AW79" s="61" t="e">
        <f t="shared" si="29"/>
        <v>#REF!</v>
      </c>
      <c r="AX79" s="109">
        <f>+'OSN AC'!AZ79</f>
        <v>0</v>
      </c>
      <c r="AY79" s="109">
        <f>+'OSN AC'!BA79</f>
        <v>0</v>
      </c>
      <c r="AZ79" s="109">
        <f>+'OSN AC'!BB79</f>
        <v>0</v>
      </c>
      <c r="BA79" s="109">
        <f>+'OSN AC'!BC79</f>
        <v>0</v>
      </c>
      <c r="BB79" s="109">
        <f>+'OSN AC'!BD79</f>
        <v>0</v>
      </c>
      <c r="BC79" s="109">
        <f>+'OSN AC'!BE79</f>
        <v>0</v>
      </c>
      <c r="BD79" s="109">
        <f>+'OSN AC'!BF79</f>
        <v>0</v>
      </c>
      <c r="BE79" s="67">
        <f t="shared" si="30"/>
        <v>0</v>
      </c>
    </row>
    <row r="80" spans="1:57">
      <c r="A80" s="24" t="s">
        <v>69</v>
      </c>
      <c r="B80" s="25" t="s">
        <v>973</v>
      </c>
      <c r="C80" s="44">
        <f>+'OSN AC'!C80</f>
        <v>0</v>
      </c>
      <c r="D80" s="44">
        <v>0</v>
      </c>
      <c r="E80" s="44">
        <v>0</v>
      </c>
      <c r="F80" s="44">
        <f t="shared" si="22"/>
        <v>0</v>
      </c>
      <c r="G80" s="53">
        <f>+'OSN AC'!G80</f>
        <v>0</v>
      </c>
      <c r="H80" s="53">
        <f>+'OSN AC'!H80</f>
        <v>0</v>
      </c>
      <c r="I80" s="53">
        <f>+'OSN AC'!I80</f>
        <v>0</v>
      </c>
      <c r="J80" s="53">
        <f>+'OSN AC'!J80</f>
        <v>0</v>
      </c>
      <c r="K80" s="49">
        <f t="shared" si="23"/>
        <v>0</v>
      </c>
      <c r="L80" s="49">
        <f t="shared" si="24"/>
        <v>0</v>
      </c>
      <c r="M80" s="53">
        <f>+'OSN AC'!M80</f>
        <v>0</v>
      </c>
      <c r="N80" s="53">
        <v>0</v>
      </c>
      <c r="O80" s="251">
        <f t="shared" si="25"/>
        <v>0</v>
      </c>
      <c r="P80" s="13">
        <f t="shared" si="26"/>
        <v>0</v>
      </c>
      <c r="Q80" s="199">
        <f t="shared" si="27"/>
        <v>0</v>
      </c>
      <c r="R80" s="57">
        <v>0</v>
      </c>
      <c r="S80" s="57">
        <v>0</v>
      </c>
      <c r="T80" s="57">
        <v>0</v>
      </c>
      <c r="U80" s="57">
        <v>0</v>
      </c>
      <c r="V80" s="57">
        <v>0</v>
      </c>
      <c r="W80" s="57">
        <v>0</v>
      </c>
      <c r="X80" s="57">
        <v>0</v>
      </c>
      <c r="Y80" s="57">
        <v>0</v>
      </c>
      <c r="Z80" s="57">
        <v>0</v>
      </c>
      <c r="AA80" s="57">
        <v>0</v>
      </c>
      <c r="AB80" s="57">
        <v>0</v>
      </c>
      <c r="AC80" s="57">
        <v>0</v>
      </c>
      <c r="AD80" s="57">
        <v>0</v>
      </c>
      <c r="AE80" s="57">
        <v>0</v>
      </c>
      <c r="AF80" s="57"/>
      <c r="AG80" s="57">
        <v>0</v>
      </c>
      <c r="AH80" s="57"/>
      <c r="AI80" s="57"/>
      <c r="AJ80" s="57"/>
      <c r="AK80" s="57"/>
      <c r="AL80" s="57"/>
      <c r="AM80" s="57"/>
      <c r="AN80" s="57"/>
      <c r="AO80" s="57"/>
      <c r="AP80" s="57"/>
      <c r="AQ80" s="57">
        <f t="shared" si="28"/>
        <v>0</v>
      </c>
      <c r="AR80" s="61">
        <v>0</v>
      </c>
      <c r="AS80" s="61">
        <v>0</v>
      </c>
      <c r="AT80" s="61">
        <v>0</v>
      </c>
      <c r="AU80" s="61" t="e">
        <v>#REF!</v>
      </c>
      <c r="AV80" s="61">
        <v>0</v>
      </c>
      <c r="AW80" s="61" t="e">
        <f t="shared" si="29"/>
        <v>#REF!</v>
      </c>
      <c r="AX80" s="109">
        <f>+'OSN AC'!AZ80</f>
        <v>0</v>
      </c>
      <c r="AY80" s="109">
        <f>+'OSN AC'!BA80</f>
        <v>0</v>
      </c>
      <c r="AZ80" s="109">
        <f>+'OSN AC'!BB80</f>
        <v>0</v>
      </c>
      <c r="BA80" s="109">
        <f>+'OSN AC'!BC80</f>
        <v>0</v>
      </c>
      <c r="BB80" s="109">
        <f>+'OSN AC'!BD80</f>
        <v>0</v>
      </c>
      <c r="BC80" s="109">
        <f>+'OSN AC'!BE80</f>
        <v>0</v>
      </c>
      <c r="BD80" s="109">
        <f>+'OSN AC'!BF80</f>
        <v>0</v>
      </c>
      <c r="BE80" s="67">
        <f t="shared" si="30"/>
        <v>0</v>
      </c>
    </row>
    <row r="81" spans="1:60">
      <c r="A81" s="24" t="s">
        <v>70</v>
      </c>
      <c r="B81" s="25" t="s">
        <v>974</v>
      </c>
      <c r="C81" s="44">
        <f>+'OSN AC'!C81</f>
        <v>0</v>
      </c>
      <c r="D81" s="44">
        <v>0</v>
      </c>
      <c r="E81" s="44">
        <v>0</v>
      </c>
      <c r="F81" s="44">
        <f t="shared" si="22"/>
        <v>0</v>
      </c>
      <c r="G81" s="53">
        <f>+'OSN AC'!G81</f>
        <v>0</v>
      </c>
      <c r="H81" s="53">
        <f>+'OSN AC'!H81</f>
        <v>0</v>
      </c>
      <c r="I81" s="53">
        <f>+'OSN AC'!I81</f>
        <v>0</v>
      </c>
      <c r="J81" s="53">
        <f>+'OSN AC'!J81</f>
        <v>0</v>
      </c>
      <c r="K81" s="49">
        <f t="shared" si="23"/>
        <v>0</v>
      </c>
      <c r="L81" s="49">
        <f t="shared" si="24"/>
        <v>0</v>
      </c>
      <c r="M81" s="53">
        <f>+'OSN AC'!M81</f>
        <v>0</v>
      </c>
      <c r="N81" s="53">
        <v>0</v>
      </c>
      <c r="O81" s="251">
        <f t="shared" si="25"/>
        <v>0</v>
      </c>
      <c r="P81" s="13">
        <f t="shared" si="26"/>
        <v>0</v>
      </c>
      <c r="Q81" s="199">
        <f t="shared" si="27"/>
        <v>0</v>
      </c>
      <c r="R81" s="57">
        <v>0</v>
      </c>
      <c r="S81" s="57">
        <v>0</v>
      </c>
      <c r="T81" s="57">
        <v>0</v>
      </c>
      <c r="U81" s="57">
        <v>0</v>
      </c>
      <c r="V81" s="57">
        <v>0</v>
      </c>
      <c r="W81" s="57">
        <v>0</v>
      </c>
      <c r="X81" s="57">
        <v>0</v>
      </c>
      <c r="Y81" s="57">
        <v>0</v>
      </c>
      <c r="Z81" s="57">
        <v>0</v>
      </c>
      <c r="AA81" s="57">
        <v>0</v>
      </c>
      <c r="AB81" s="57">
        <v>0</v>
      </c>
      <c r="AC81" s="57">
        <v>0</v>
      </c>
      <c r="AD81" s="57">
        <v>0</v>
      </c>
      <c r="AE81" s="57">
        <v>0</v>
      </c>
      <c r="AF81" s="57"/>
      <c r="AG81" s="57">
        <v>0</v>
      </c>
      <c r="AH81" s="57"/>
      <c r="AI81" s="57"/>
      <c r="AJ81" s="57"/>
      <c r="AK81" s="57"/>
      <c r="AL81" s="57"/>
      <c r="AM81" s="57"/>
      <c r="AN81" s="57"/>
      <c r="AO81" s="57"/>
      <c r="AP81" s="57"/>
      <c r="AQ81" s="57">
        <f t="shared" si="28"/>
        <v>0</v>
      </c>
      <c r="AR81" s="61">
        <v>0</v>
      </c>
      <c r="AS81" s="61">
        <v>0</v>
      </c>
      <c r="AT81" s="61">
        <v>0</v>
      </c>
      <c r="AU81" s="61" t="e">
        <v>#REF!</v>
      </c>
      <c r="AV81" s="61">
        <v>0</v>
      </c>
      <c r="AW81" s="61" t="e">
        <f t="shared" si="29"/>
        <v>#REF!</v>
      </c>
      <c r="AX81" s="109">
        <f>+'OSN AC'!AZ81</f>
        <v>0</v>
      </c>
      <c r="AY81" s="109">
        <f>+'OSN AC'!BA81</f>
        <v>0</v>
      </c>
      <c r="AZ81" s="109">
        <f>+'OSN AC'!BB81</f>
        <v>0</v>
      </c>
      <c r="BA81" s="109">
        <f>+'OSN AC'!BC81</f>
        <v>0</v>
      </c>
      <c r="BB81" s="109">
        <f>+'OSN AC'!BD81</f>
        <v>0</v>
      </c>
      <c r="BC81" s="109">
        <f>+'OSN AC'!BE81</f>
        <v>0</v>
      </c>
      <c r="BD81" s="109">
        <f>+'OSN AC'!BF81</f>
        <v>0</v>
      </c>
      <c r="BE81" s="67">
        <f t="shared" si="30"/>
        <v>0</v>
      </c>
    </row>
    <row r="82" spans="1:60">
      <c r="A82" s="24" t="s">
        <v>71</v>
      </c>
      <c r="B82" s="25" t="s">
        <v>975</v>
      </c>
      <c r="C82" s="44">
        <f>+'OSN AC'!C82</f>
        <v>0</v>
      </c>
      <c r="D82" s="44">
        <v>0</v>
      </c>
      <c r="E82" s="44">
        <v>0</v>
      </c>
      <c r="F82" s="44">
        <f t="shared" si="22"/>
        <v>0</v>
      </c>
      <c r="G82" s="53">
        <f>+'OSN AC'!G82</f>
        <v>0</v>
      </c>
      <c r="H82" s="53">
        <f>+'OSN AC'!H82</f>
        <v>0</v>
      </c>
      <c r="I82" s="53">
        <f>+'OSN AC'!I82</f>
        <v>0</v>
      </c>
      <c r="J82" s="53">
        <f>+'OSN AC'!J82</f>
        <v>0</v>
      </c>
      <c r="K82" s="49">
        <f t="shared" si="23"/>
        <v>0</v>
      </c>
      <c r="L82" s="49">
        <f t="shared" si="24"/>
        <v>0</v>
      </c>
      <c r="M82" s="53">
        <f>+'OSN AC'!M82</f>
        <v>0</v>
      </c>
      <c r="N82" s="53">
        <v>0</v>
      </c>
      <c r="O82" s="251">
        <f t="shared" si="25"/>
        <v>0</v>
      </c>
      <c r="P82" s="13">
        <f t="shared" si="26"/>
        <v>0</v>
      </c>
      <c r="Q82" s="199">
        <f t="shared" si="27"/>
        <v>0</v>
      </c>
      <c r="R82" s="57">
        <v>0</v>
      </c>
      <c r="S82" s="57">
        <v>0</v>
      </c>
      <c r="T82" s="57"/>
      <c r="U82" s="57">
        <v>0</v>
      </c>
      <c r="V82" s="57">
        <v>0</v>
      </c>
      <c r="W82" s="57">
        <v>0</v>
      </c>
      <c r="X82" s="57">
        <v>0</v>
      </c>
      <c r="Y82" s="57">
        <v>0</v>
      </c>
      <c r="Z82" s="57">
        <v>0</v>
      </c>
      <c r="AA82" s="57">
        <v>0</v>
      </c>
      <c r="AB82" s="57">
        <v>0</v>
      </c>
      <c r="AC82" s="57">
        <v>0</v>
      </c>
      <c r="AD82" s="57">
        <v>0</v>
      </c>
      <c r="AE82" s="57">
        <v>0</v>
      </c>
      <c r="AF82" s="57"/>
      <c r="AG82" s="57">
        <v>0</v>
      </c>
      <c r="AH82" s="57"/>
      <c r="AI82" s="57"/>
      <c r="AJ82" s="57"/>
      <c r="AK82" s="57"/>
      <c r="AL82" s="57"/>
      <c r="AM82" s="57"/>
      <c r="AN82" s="57"/>
      <c r="AO82" s="57"/>
      <c r="AP82" s="57"/>
      <c r="AQ82" s="57">
        <f t="shared" si="28"/>
        <v>0</v>
      </c>
      <c r="AR82" s="61">
        <v>0</v>
      </c>
      <c r="AS82" s="61">
        <v>0</v>
      </c>
      <c r="AT82" s="61">
        <v>0</v>
      </c>
      <c r="AU82" s="61" t="e">
        <v>#REF!</v>
      </c>
      <c r="AV82" s="61">
        <v>0</v>
      </c>
      <c r="AW82" s="61" t="e">
        <f t="shared" si="29"/>
        <v>#REF!</v>
      </c>
      <c r="AX82" s="109">
        <f>+'OSN AC'!AZ82</f>
        <v>0</v>
      </c>
      <c r="AY82" s="109">
        <f>+'OSN AC'!BA82</f>
        <v>0</v>
      </c>
      <c r="AZ82" s="109">
        <f>+'OSN AC'!BB82</f>
        <v>0</v>
      </c>
      <c r="BA82" s="109">
        <f>+'OSN AC'!BC82</f>
        <v>0</v>
      </c>
      <c r="BB82" s="109">
        <f>+'OSN AC'!BD82</f>
        <v>0</v>
      </c>
      <c r="BC82" s="109">
        <f>+'OSN AC'!BE82</f>
        <v>0</v>
      </c>
      <c r="BD82" s="109">
        <f>+'OSN AC'!BF82</f>
        <v>0</v>
      </c>
      <c r="BE82" s="67">
        <f t="shared" si="30"/>
        <v>0</v>
      </c>
    </row>
    <row r="83" spans="1:60">
      <c r="A83" s="24" t="s">
        <v>72</v>
      </c>
      <c r="B83" s="25" t="s">
        <v>976</v>
      </c>
      <c r="C83" s="44">
        <f>+'OSN AC'!C83</f>
        <v>0</v>
      </c>
      <c r="D83" s="44">
        <v>0</v>
      </c>
      <c r="E83" s="44">
        <v>0</v>
      </c>
      <c r="F83" s="44">
        <f t="shared" si="22"/>
        <v>0</v>
      </c>
      <c r="G83" s="53">
        <f>+'OSN AC'!G83</f>
        <v>0</v>
      </c>
      <c r="H83" s="53">
        <f>+'OSN AC'!H83</f>
        <v>0</v>
      </c>
      <c r="I83" s="53">
        <f>+'OSN AC'!I83</f>
        <v>0</v>
      </c>
      <c r="J83" s="53">
        <f>+'OSN AC'!J83</f>
        <v>0</v>
      </c>
      <c r="K83" s="49">
        <f t="shared" si="23"/>
        <v>0</v>
      </c>
      <c r="L83" s="49">
        <f t="shared" si="24"/>
        <v>0</v>
      </c>
      <c r="M83" s="53">
        <f>+'OSN AC'!M83</f>
        <v>0</v>
      </c>
      <c r="N83" s="53">
        <v>0</v>
      </c>
      <c r="O83" s="251">
        <f t="shared" si="25"/>
        <v>0</v>
      </c>
      <c r="P83" s="13">
        <f t="shared" si="26"/>
        <v>0</v>
      </c>
      <c r="Q83" s="199">
        <f t="shared" si="27"/>
        <v>0</v>
      </c>
      <c r="R83" s="57">
        <v>0</v>
      </c>
      <c r="S83" s="57">
        <v>0</v>
      </c>
      <c r="T83" s="57">
        <v>0</v>
      </c>
      <c r="U83" s="57">
        <v>0</v>
      </c>
      <c r="V83" s="57">
        <v>0</v>
      </c>
      <c r="W83" s="57">
        <v>0</v>
      </c>
      <c r="X83" s="57">
        <v>0</v>
      </c>
      <c r="Y83" s="57">
        <v>0</v>
      </c>
      <c r="Z83" s="57">
        <v>0</v>
      </c>
      <c r="AA83" s="57">
        <v>0</v>
      </c>
      <c r="AB83" s="57">
        <v>0</v>
      </c>
      <c r="AC83" s="57">
        <v>0</v>
      </c>
      <c r="AD83" s="57">
        <v>0</v>
      </c>
      <c r="AE83" s="57">
        <v>0</v>
      </c>
      <c r="AF83" s="57"/>
      <c r="AG83" s="57">
        <v>0</v>
      </c>
      <c r="AH83" s="57"/>
      <c r="AI83" s="57"/>
      <c r="AJ83" s="57"/>
      <c r="AK83" s="57"/>
      <c r="AL83" s="57"/>
      <c r="AM83" s="57"/>
      <c r="AN83" s="57"/>
      <c r="AO83" s="57"/>
      <c r="AP83" s="57"/>
      <c r="AQ83" s="57">
        <f t="shared" si="28"/>
        <v>0</v>
      </c>
      <c r="AR83" s="61">
        <v>0</v>
      </c>
      <c r="AS83" s="61">
        <v>0</v>
      </c>
      <c r="AT83" s="61">
        <v>0</v>
      </c>
      <c r="AU83" s="61" t="e">
        <v>#REF!</v>
      </c>
      <c r="AV83" s="61">
        <v>0</v>
      </c>
      <c r="AW83" s="61" t="e">
        <f t="shared" si="29"/>
        <v>#REF!</v>
      </c>
      <c r="AX83" s="109">
        <f>+'OSN AC'!AZ83</f>
        <v>0</v>
      </c>
      <c r="AY83" s="109">
        <f>+'OSN AC'!BA83</f>
        <v>0</v>
      </c>
      <c r="AZ83" s="109">
        <f>+'OSN AC'!BB83</f>
        <v>0</v>
      </c>
      <c r="BA83" s="109">
        <f>+'OSN AC'!BC83</f>
        <v>0</v>
      </c>
      <c r="BB83" s="109">
        <f>+'OSN AC'!BD83</f>
        <v>0</v>
      </c>
      <c r="BC83" s="109">
        <f>+'OSN AC'!BE83</f>
        <v>0</v>
      </c>
      <c r="BD83" s="109">
        <f>+'OSN AC'!BF83</f>
        <v>0</v>
      </c>
      <c r="BE83" s="67">
        <f t="shared" si="30"/>
        <v>0</v>
      </c>
    </row>
    <row r="84" spans="1:60">
      <c r="A84" s="24" t="s">
        <v>73</v>
      </c>
      <c r="B84" s="25" t="s">
        <v>977</v>
      </c>
      <c r="C84" s="44">
        <f>+'OSN AC'!C84</f>
        <v>0</v>
      </c>
      <c r="D84" s="44">
        <v>0</v>
      </c>
      <c r="E84" s="44">
        <v>0</v>
      </c>
      <c r="F84" s="44">
        <f t="shared" si="22"/>
        <v>0</v>
      </c>
      <c r="G84" s="53">
        <f>+'OSN AC'!G84</f>
        <v>0</v>
      </c>
      <c r="H84" s="53">
        <f>+'OSN AC'!H84</f>
        <v>0</v>
      </c>
      <c r="I84" s="53">
        <f>+'OSN AC'!I84</f>
        <v>0</v>
      </c>
      <c r="J84" s="53">
        <f>+'OSN AC'!J84</f>
        <v>0</v>
      </c>
      <c r="K84" s="49">
        <f t="shared" si="23"/>
        <v>0</v>
      </c>
      <c r="L84" s="49">
        <f t="shared" si="24"/>
        <v>0</v>
      </c>
      <c r="M84" s="53">
        <f>+'OSN AC'!M84</f>
        <v>0</v>
      </c>
      <c r="N84" s="53">
        <v>0</v>
      </c>
      <c r="O84" s="251">
        <f t="shared" si="25"/>
        <v>0</v>
      </c>
      <c r="P84" s="13">
        <f t="shared" si="26"/>
        <v>0</v>
      </c>
      <c r="Q84" s="199">
        <f t="shared" si="27"/>
        <v>0</v>
      </c>
      <c r="R84" s="57">
        <v>0</v>
      </c>
      <c r="S84" s="57">
        <v>0</v>
      </c>
      <c r="T84" s="57">
        <v>0</v>
      </c>
      <c r="U84" s="57">
        <v>0</v>
      </c>
      <c r="V84" s="57">
        <v>0</v>
      </c>
      <c r="W84" s="57">
        <v>0</v>
      </c>
      <c r="X84" s="57">
        <v>0</v>
      </c>
      <c r="Y84" s="57">
        <v>0</v>
      </c>
      <c r="Z84" s="57">
        <v>0</v>
      </c>
      <c r="AA84" s="57">
        <v>0</v>
      </c>
      <c r="AB84" s="57">
        <v>0</v>
      </c>
      <c r="AC84" s="57">
        <v>0</v>
      </c>
      <c r="AD84" s="57">
        <v>0</v>
      </c>
      <c r="AE84" s="57">
        <v>0</v>
      </c>
      <c r="AF84" s="57"/>
      <c r="AG84" s="57">
        <v>0</v>
      </c>
      <c r="AH84" s="57"/>
      <c r="AI84" s="57"/>
      <c r="AJ84" s="57"/>
      <c r="AK84" s="57"/>
      <c r="AL84" s="57"/>
      <c r="AM84" s="57"/>
      <c r="AN84" s="57"/>
      <c r="AO84" s="57"/>
      <c r="AP84" s="57"/>
      <c r="AQ84" s="57">
        <f t="shared" si="28"/>
        <v>0</v>
      </c>
      <c r="AR84" s="61">
        <v>0</v>
      </c>
      <c r="AS84" s="61">
        <v>0</v>
      </c>
      <c r="AT84" s="61">
        <v>0</v>
      </c>
      <c r="AU84" s="61" t="e">
        <v>#REF!</v>
      </c>
      <c r="AV84" s="61">
        <v>0</v>
      </c>
      <c r="AW84" s="61" t="e">
        <f t="shared" si="29"/>
        <v>#REF!</v>
      </c>
      <c r="AX84" s="109">
        <f>+'OSN AC'!AZ84</f>
        <v>0</v>
      </c>
      <c r="AY84" s="109">
        <f>+'OSN AC'!BA84</f>
        <v>0</v>
      </c>
      <c r="AZ84" s="109">
        <f>+'OSN AC'!BB84</f>
        <v>0</v>
      </c>
      <c r="BA84" s="109">
        <f>+'OSN AC'!BC84</f>
        <v>0</v>
      </c>
      <c r="BB84" s="109">
        <f>+'OSN AC'!BD84</f>
        <v>0</v>
      </c>
      <c r="BC84" s="109">
        <f>+'OSN AC'!BE84</f>
        <v>0</v>
      </c>
      <c r="BD84" s="109">
        <f>+'OSN AC'!BF84</f>
        <v>0</v>
      </c>
      <c r="BE84" s="67">
        <f t="shared" si="30"/>
        <v>0</v>
      </c>
    </row>
    <row r="85" spans="1:60">
      <c r="A85" s="24" t="s">
        <v>74</v>
      </c>
      <c r="B85" s="25" t="s">
        <v>978</v>
      </c>
      <c r="C85" s="44">
        <f>+'OSN AC'!C85</f>
        <v>0</v>
      </c>
      <c r="D85" s="44">
        <v>0</v>
      </c>
      <c r="E85" s="44">
        <v>0</v>
      </c>
      <c r="F85" s="44">
        <f t="shared" si="22"/>
        <v>0</v>
      </c>
      <c r="G85" s="53">
        <f>+'OSN AC'!G85</f>
        <v>0</v>
      </c>
      <c r="H85" s="53">
        <f>+'OSN AC'!H85</f>
        <v>0</v>
      </c>
      <c r="I85" s="53">
        <f>+'OSN AC'!I85</f>
        <v>0</v>
      </c>
      <c r="J85" s="53">
        <f>+'OSN AC'!J85</f>
        <v>0</v>
      </c>
      <c r="K85" s="49">
        <f t="shared" si="23"/>
        <v>0</v>
      </c>
      <c r="L85" s="49">
        <f t="shared" si="24"/>
        <v>0</v>
      </c>
      <c r="M85" s="53">
        <f>+'OSN AC'!M85</f>
        <v>0</v>
      </c>
      <c r="N85" s="53">
        <v>0</v>
      </c>
      <c r="O85" s="251">
        <f t="shared" si="25"/>
        <v>0</v>
      </c>
      <c r="P85" s="13">
        <f t="shared" si="26"/>
        <v>0</v>
      </c>
      <c r="Q85" s="199">
        <f t="shared" si="27"/>
        <v>0</v>
      </c>
      <c r="R85" s="57">
        <v>0</v>
      </c>
      <c r="S85" s="57">
        <v>0</v>
      </c>
      <c r="T85" s="57">
        <v>0</v>
      </c>
      <c r="U85" s="57">
        <v>0</v>
      </c>
      <c r="V85" s="57">
        <v>0</v>
      </c>
      <c r="W85" s="57">
        <v>0</v>
      </c>
      <c r="X85" s="57">
        <v>0</v>
      </c>
      <c r="Y85" s="57">
        <v>0</v>
      </c>
      <c r="Z85" s="57">
        <v>0</v>
      </c>
      <c r="AA85" s="57">
        <v>0</v>
      </c>
      <c r="AB85" s="57">
        <v>0</v>
      </c>
      <c r="AC85" s="57">
        <v>0</v>
      </c>
      <c r="AD85" s="57">
        <v>0</v>
      </c>
      <c r="AE85" s="57">
        <v>0</v>
      </c>
      <c r="AF85" s="57"/>
      <c r="AG85" s="57">
        <v>0</v>
      </c>
      <c r="AH85" s="57"/>
      <c r="AI85" s="57"/>
      <c r="AJ85" s="57"/>
      <c r="AK85" s="57"/>
      <c r="AL85" s="57"/>
      <c r="AM85" s="57"/>
      <c r="AN85" s="57"/>
      <c r="AO85" s="57"/>
      <c r="AP85" s="57"/>
      <c r="AQ85" s="57">
        <f t="shared" si="28"/>
        <v>0</v>
      </c>
      <c r="AR85" s="61">
        <v>0</v>
      </c>
      <c r="AS85" s="61">
        <v>0</v>
      </c>
      <c r="AT85" s="61">
        <v>0</v>
      </c>
      <c r="AU85" s="61" t="e">
        <v>#REF!</v>
      </c>
      <c r="AV85" s="61">
        <v>0</v>
      </c>
      <c r="AW85" s="61" t="e">
        <f t="shared" si="29"/>
        <v>#REF!</v>
      </c>
      <c r="AX85" s="109">
        <f>+'OSN AC'!AZ85</f>
        <v>0</v>
      </c>
      <c r="AY85" s="109">
        <f>+'OSN AC'!BA85</f>
        <v>0</v>
      </c>
      <c r="AZ85" s="109">
        <f>+'OSN AC'!BB85</f>
        <v>0</v>
      </c>
      <c r="BA85" s="109">
        <f>+'OSN AC'!BC85</f>
        <v>0</v>
      </c>
      <c r="BB85" s="109">
        <f>+'OSN AC'!BD85</f>
        <v>0</v>
      </c>
      <c r="BC85" s="109">
        <f>+'OSN AC'!BE85</f>
        <v>0</v>
      </c>
      <c r="BD85" s="109">
        <f>+'OSN AC'!BF85</f>
        <v>0</v>
      </c>
      <c r="BE85" s="67">
        <f t="shared" si="30"/>
        <v>0</v>
      </c>
    </row>
    <row r="86" spans="1:60">
      <c r="A86" s="24" t="s">
        <v>75</v>
      </c>
      <c r="B86" s="25" t="s">
        <v>979</v>
      </c>
      <c r="C86" s="44">
        <f>+'OSN AC'!C86</f>
        <v>0</v>
      </c>
      <c r="D86" s="44">
        <v>0</v>
      </c>
      <c r="E86" s="44">
        <v>0</v>
      </c>
      <c r="F86" s="44">
        <f t="shared" si="22"/>
        <v>0</v>
      </c>
      <c r="G86" s="53">
        <f>+'OSN AC'!G86</f>
        <v>0</v>
      </c>
      <c r="H86" s="53">
        <f>+'OSN AC'!H86</f>
        <v>0</v>
      </c>
      <c r="I86" s="53">
        <f>+'OSN AC'!I86</f>
        <v>0</v>
      </c>
      <c r="J86" s="53">
        <f>+'OSN AC'!J86</f>
        <v>0</v>
      </c>
      <c r="K86" s="49">
        <f t="shared" si="23"/>
        <v>0</v>
      </c>
      <c r="L86" s="49">
        <f t="shared" si="24"/>
        <v>0</v>
      </c>
      <c r="M86" s="53">
        <f>+'OSN AC'!M86</f>
        <v>0</v>
      </c>
      <c r="N86" s="53">
        <v>0</v>
      </c>
      <c r="O86" s="251">
        <f t="shared" si="25"/>
        <v>0</v>
      </c>
      <c r="P86" s="13">
        <f t="shared" si="26"/>
        <v>0</v>
      </c>
      <c r="Q86" s="199">
        <f t="shared" si="27"/>
        <v>0</v>
      </c>
      <c r="R86" s="57">
        <v>0</v>
      </c>
      <c r="S86" s="57">
        <v>0</v>
      </c>
      <c r="T86" s="57">
        <v>0</v>
      </c>
      <c r="U86" s="57">
        <v>0</v>
      </c>
      <c r="V86" s="57">
        <v>0</v>
      </c>
      <c r="W86" s="57">
        <v>0</v>
      </c>
      <c r="X86" s="57">
        <v>0</v>
      </c>
      <c r="Y86" s="57">
        <v>0</v>
      </c>
      <c r="Z86" s="57">
        <v>0</v>
      </c>
      <c r="AA86" s="57">
        <v>0</v>
      </c>
      <c r="AB86" s="57">
        <v>0</v>
      </c>
      <c r="AC86" s="57">
        <v>0</v>
      </c>
      <c r="AD86" s="57">
        <v>0</v>
      </c>
      <c r="AE86" s="57">
        <v>0</v>
      </c>
      <c r="AF86" s="57"/>
      <c r="AG86" s="57">
        <v>0</v>
      </c>
      <c r="AH86" s="57"/>
      <c r="AI86" s="57"/>
      <c r="AJ86" s="57"/>
      <c r="AK86" s="57"/>
      <c r="AL86" s="57"/>
      <c r="AM86" s="57"/>
      <c r="AN86" s="57"/>
      <c r="AO86" s="57"/>
      <c r="AP86" s="57"/>
      <c r="AQ86" s="57">
        <f t="shared" si="28"/>
        <v>0</v>
      </c>
      <c r="AR86" s="61">
        <v>0</v>
      </c>
      <c r="AS86" s="61">
        <v>0</v>
      </c>
      <c r="AT86" s="61">
        <v>0</v>
      </c>
      <c r="AU86" s="61" t="e">
        <v>#REF!</v>
      </c>
      <c r="AV86" s="61">
        <v>0</v>
      </c>
      <c r="AW86" s="61" t="e">
        <f t="shared" si="29"/>
        <v>#REF!</v>
      </c>
      <c r="AX86" s="109">
        <f>+'OSN AC'!AZ86</f>
        <v>0</v>
      </c>
      <c r="AY86" s="109">
        <f>+'OSN AC'!BA86</f>
        <v>0</v>
      </c>
      <c r="AZ86" s="109">
        <f>+'OSN AC'!BB86</f>
        <v>0</v>
      </c>
      <c r="BA86" s="109">
        <f>+'OSN AC'!BC86</f>
        <v>0</v>
      </c>
      <c r="BB86" s="109">
        <f>+'OSN AC'!BD86</f>
        <v>0</v>
      </c>
      <c r="BC86" s="109">
        <f>+'OSN AC'!BE86</f>
        <v>0</v>
      </c>
      <c r="BD86" s="109">
        <f>+'OSN AC'!BF86</f>
        <v>0</v>
      </c>
      <c r="BE86" s="67">
        <f t="shared" si="30"/>
        <v>0</v>
      </c>
    </row>
    <row r="87" spans="1:60">
      <c r="A87" s="24" t="s">
        <v>76</v>
      </c>
      <c r="B87" s="25" t="s">
        <v>980</v>
      </c>
      <c r="C87" s="44">
        <f>+'OSN AC'!C87</f>
        <v>0</v>
      </c>
      <c r="D87" s="44">
        <v>0</v>
      </c>
      <c r="E87" s="44">
        <v>0</v>
      </c>
      <c r="F87" s="44">
        <f t="shared" si="22"/>
        <v>0</v>
      </c>
      <c r="G87" s="53">
        <f>+'OSN AC'!G87</f>
        <v>0</v>
      </c>
      <c r="H87" s="53">
        <f>+'OSN AC'!H87</f>
        <v>0</v>
      </c>
      <c r="I87" s="53">
        <f>+'OSN AC'!I87</f>
        <v>0</v>
      </c>
      <c r="J87" s="53">
        <f>+'OSN AC'!J87</f>
        <v>0</v>
      </c>
      <c r="K87" s="49">
        <f t="shared" si="23"/>
        <v>0</v>
      </c>
      <c r="L87" s="49">
        <f t="shared" si="24"/>
        <v>0</v>
      </c>
      <c r="M87" s="53">
        <f>+'OSN AC'!M87</f>
        <v>0</v>
      </c>
      <c r="N87" s="53">
        <v>0</v>
      </c>
      <c r="O87" s="251">
        <f t="shared" si="25"/>
        <v>0</v>
      </c>
      <c r="P87" s="13">
        <f t="shared" si="26"/>
        <v>0</v>
      </c>
      <c r="Q87" s="199">
        <f t="shared" si="27"/>
        <v>0</v>
      </c>
      <c r="R87" s="57">
        <v>0</v>
      </c>
      <c r="S87" s="57">
        <v>0</v>
      </c>
      <c r="T87" s="57">
        <v>0</v>
      </c>
      <c r="U87" s="57">
        <v>0</v>
      </c>
      <c r="V87" s="57">
        <v>0</v>
      </c>
      <c r="W87" s="57">
        <v>0</v>
      </c>
      <c r="X87" s="57">
        <v>0</v>
      </c>
      <c r="Y87" s="57">
        <v>0</v>
      </c>
      <c r="Z87" s="57">
        <v>0</v>
      </c>
      <c r="AA87" s="57">
        <v>0</v>
      </c>
      <c r="AB87" s="57">
        <v>0</v>
      </c>
      <c r="AC87" s="57">
        <v>0</v>
      </c>
      <c r="AD87" s="57">
        <v>0</v>
      </c>
      <c r="AE87" s="57">
        <v>0</v>
      </c>
      <c r="AF87" s="57"/>
      <c r="AG87" s="57">
        <v>0</v>
      </c>
      <c r="AH87" s="57"/>
      <c r="AI87" s="57"/>
      <c r="AJ87" s="57"/>
      <c r="AK87" s="57"/>
      <c r="AL87" s="57"/>
      <c r="AM87" s="57"/>
      <c r="AN87" s="57"/>
      <c r="AO87" s="57"/>
      <c r="AP87" s="57"/>
      <c r="AQ87" s="57">
        <f t="shared" si="28"/>
        <v>0</v>
      </c>
      <c r="AR87" s="61">
        <v>0</v>
      </c>
      <c r="AS87" s="61">
        <v>0</v>
      </c>
      <c r="AT87" s="61">
        <v>0</v>
      </c>
      <c r="AU87" s="61" t="e">
        <v>#REF!</v>
      </c>
      <c r="AV87" s="61">
        <v>0</v>
      </c>
      <c r="AW87" s="61" t="e">
        <f t="shared" si="29"/>
        <v>#REF!</v>
      </c>
      <c r="AX87" s="109">
        <f>+'OSN AC'!AZ87</f>
        <v>0</v>
      </c>
      <c r="AY87" s="109">
        <f>+'OSN AC'!BA87</f>
        <v>0</v>
      </c>
      <c r="AZ87" s="109">
        <f>+'OSN AC'!BB87</f>
        <v>0</v>
      </c>
      <c r="BA87" s="109">
        <f>+'OSN AC'!BC87</f>
        <v>0</v>
      </c>
      <c r="BB87" s="109">
        <f>+'OSN AC'!BD87</f>
        <v>0</v>
      </c>
      <c r="BC87" s="109">
        <f>+'OSN AC'!BE87</f>
        <v>0</v>
      </c>
      <c r="BD87" s="109">
        <f>+'OSN AC'!BF87</f>
        <v>0</v>
      </c>
      <c r="BE87" s="67">
        <f t="shared" si="30"/>
        <v>0</v>
      </c>
    </row>
    <row r="88" spans="1:60">
      <c r="A88" s="24" t="s">
        <v>77</v>
      </c>
      <c r="B88" s="25" t="s">
        <v>981</v>
      </c>
      <c r="C88" s="44">
        <f>+'OSN AC'!C88</f>
        <v>0</v>
      </c>
      <c r="D88" s="44">
        <v>0</v>
      </c>
      <c r="E88" s="44">
        <v>0</v>
      </c>
      <c r="F88" s="44">
        <f t="shared" si="22"/>
        <v>0</v>
      </c>
      <c r="G88" s="53">
        <f>+'OSN AC'!G88</f>
        <v>0</v>
      </c>
      <c r="H88" s="53">
        <f>+'OSN AC'!H88</f>
        <v>0</v>
      </c>
      <c r="I88" s="53">
        <f>+'OSN AC'!I88</f>
        <v>0</v>
      </c>
      <c r="J88" s="53">
        <f>+'OSN AC'!J88</f>
        <v>0</v>
      </c>
      <c r="K88" s="49">
        <f t="shared" si="23"/>
        <v>0</v>
      </c>
      <c r="L88" s="49">
        <f t="shared" si="24"/>
        <v>0</v>
      </c>
      <c r="M88" s="53">
        <f>+'OSN AC'!M88</f>
        <v>0</v>
      </c>
      <c r="N88" s="53">
        <v>0</v>
      </c>
      <c r="O88" s="251">
        <f t="shared" si="25"/>
        <v>0</v>
      </c>
      <c r="P88" s="13">
        <f t="shared" si="26"/>
        <v>0</v>
      </c>
      <c r="Q88" s="199">
        <f t="shared" si="27"/>
        <v>0</v>
      </c>
      <c r="R88" s="57">
        <v>0</v>
      </c>
      <c r="S88" s="57">
        <v>0</v>
      </c>
      <c r="T88" s="57">
        <v>0</v>
      </c>
      <c r="U88" s="57">
        <v>0</v>
      </c>
      <c r="V88" s="57">
        <v>0</v>
      </c>
      <c r="W88" s="57">
        <v>0</v>
      </c>
      <c r="X88" s="57">
        <v>0</v>
      </c>
      <c r="Y88" s="57">
        <v>0</v>
      </c>
      <c r="Z88" s="57">
        <v>0</v>
      </c>
      <c r="AA88" s="57">
        <v>0</v>
      </c>
      <c r="AB88" s="57">
        <v>0</v>
      </c>
      <c r="AC88" s="57">
        <v>0</v>
      </c>
      <c r="AD88" s="57">
        <v>0</v>
      </c>
      <c r="AE88" s="57">
        <v>0</v>
      </c>
      <c r="AF88" s="57"/>
      <c r="AG88" s="57">
        <v>0</v>
      </c>
      <c r="AH88" s="57"/>
      <c r="AI88" s="57"/>
      <c r="AJ88" s="57"/>
      <c r="AK88" s="57"/>
      <c r="AL88" s="57"/>
      <c r="AM88" s="57"/>
      <c r="AN88" s="57"/>
      <c r="AO88" s="57"/>
      <c r="AP88" s="57"/>
      <c r="AQ88" s="57">
        <f t="shared" si="28"/>
        <v>0</v>
      </c>
      <c r="AR88" s="61">
        <v>0</v>
      </c>
      <c r="AS88" s="61">
        <v>0</v>
      </c>
      <c r="AT88" s="61">
        <v>0</v>
      </c>
      <c r="AU88" s="61" t="e">
        <v>#REF!</v>
      </c>
      <c r="AV88" s="61">
        <v>0</v>
      </c>
      <c r="AW88" s="61" t="e">
        <f t="shared" si="29"/>
        <v>#REF!</v>
      </c>
      <c r="AX88" s="109">
        <f>+'OSN AC'!AZ88</f>
        <v>0</v>
      </c>
      <c r="AY88" s="109">
        <f>+'OSN AC'!BA88</f>
        <v>0</v>
      </c>
      <c r="AZ88" s="109">
        <f>+'OSN AC'!BB88</f>
        <v>0</v>
      </c>
      <c r="BA88" s="109">
        <f>+'OSN AC'!BC88</f>
        <v>0</v>
      </c>
      <c r="BB88" s="109">
        <f>+'OSN AC'!BD88</f>
        <v>0</v>
      </c>
      <c r="BC88" s="109">
        <f>+'OSN AC'!BE88</f>
        <v>0</v>
      </c>
      <c r="BD88" s="109">
        <f>+'OSN AC'!BF88</f>
        <v>0</v>
      </c>
      <c r="BE88" s="67">
        <f t="shared" si="30"/>
        <v>0</v>
      </c>
    </row>
    <row r="89" spans="1:60">
      <c r="A89" s="24" t="s">
        <v>78</v>
      </c>
      <c r="B89" s="25" t="s">
        <v>982</v>
      </c>
      <c r="C89" s="44">
        <f>+'OSN AC'!C89</f>
        <v>0</v>
      </c>
      <c r="D89" s="44">
        <v>0</v>
      </c>
      <c r="E89" s="44">
        <v>0</v>
      </c>
      <c r="F89" s="44">
        <f t="shared" si="22"/>
        <v>0</v>
      </c>
      <c r="G89" s="53">
        <f>+'OSN AC'!G89</f>
        <v>0</v>
      </c>
      <c r="H89" s="53">
        <f>+'OSN AC'!H89</f>
        <v>0</v>
      </c>
      <c r="I89" s="53">
        <f>+'OSN AC'!I89</f>
        <v>0</v>
      </c>
      <c r="J89" s="53">
        <f>+'OSN AC'!J89</f>
        <v>0</v>
      </c>
      <c r="K89" s="49">
        <f t="shared" si="23"/>
        <v>0</v>
      </c>
      <c r="L89" s="49">
        <f t="shared" si="24"/>
        <v>0</v>
      </c>
      <c r="M89" s="53">
        <f>+'OSN AC'!M89</f>
        <v>0</v>
      </c>
      <c r="N89" s="53">
        <v>0</v>
      </c>
      <c r="O89" s="251">
        <f t="shared" si="25"/>
        <v>0</v>
      </c>
      <c r="P89" s="13">
        <f t="shared" si="26"/>
        <v>0</v>
      </c>
      <c r="Q89" s="199">
        <f t="shared" si="27"/>
        <v>0</v>
      </c>
      <c r="R89" s="57">
        <v>0</v>
      </c>
      <c r="S89" s="57">
        <v>0</v>
      </c>
      <c r="T89" s="57">
        <v>0</v>
      </c>
      <c r="U89" s="57">
        <v>0</v>
      </c>
      <c r="V89" s="57">
        <v>0</v>
      </c>
      <c r="W89" s="57">
        <v>0</v>
      </c>
      <c r="X89" s="57">
        <v>0</v>
      </c>
      <c r="Y89" s="57">
        <v>0</v>
      </c>
      <c r="Z89" s="57">
        <v>0</v>
      </c>
      <c r="AA89" s="57">
        <v>0</v>
      </c>
      <c r="AB89" s="57">
        <v>0</v>
      </c>
      <c r="AC89" s="57">
        <v>0</v>
      </c>
      <c r="AD89" s="57">
        <v>0</v>
      </c>
      <c r="AE89" s="57">
        <v>0</v>
      </c>
      <c r="AF89" s="57"/>
      <c r="AG89" s="57">
        <v>0</v>
      </c>
      <c r="AH89" s="57"/>
      <c r="AI89" s="57"/>
      <c r="AJ89" s="57"/>
      <c r="AK89" s="57"/>
      <c r="AL89" s="57"/>
      <c r="AM89" s="57"/>
      <c r="AN89" s="57"/>
      <c r="AO89" s="57"/>
      <c r="AP89" s="57"/>
      <c r="AQ89" s="57">
        <f t="shared" si="28"/>
        <v>0</v>
      </c>
      <c r="AR89" s="61">
        <v>0</v>
      </c>
      <c r="AS89" s="61">
        <v>0</v>
      </c>
      <c r="AT89" s="61">
        <v>0</v>
      </c>
      <c r="AU89" s="61" t="e">
        <v>#REF!</v>
      </c>
      <c r="AV89" s="61">
        <v>0</v>
      </c>
      <c r="AW89" s="61" t="e">
        <f t="shared" si="29"/>
        <v>#REF!</v>
      </c>
      <c r="AX89" s="109">
        <f>+'OSN AC'!AZ89</f>
        <v>0</v>
      </c>
      <c r="AY89" s="109">
        <f>+'OSN AC'!BA89</f>
        <v>0</v>
      </c>
      <c r="AZ89" s="109">
        <f>+'OSN AC'!BB89</f>
        <v>0</v>
      </c>
      <c r="BA89" s="109">
        <f>+'OSN AC'!BC89</f>
        <v>0</v>
      </c>
      <c r="BB89" s="109">
        <f>+'OSN AC'!BD89</f>
        <v>0</v>
      </c>
      <c r="BC89" s="109">
        <f>+'OSN AC'!BE89</f>
        <v>0</v>
      </c>
      <c r="BD89" s="109">
        <f>+'OSN AC'!BF89</f>
        <v>0</v>
      </c>
      <c r="BE89" s="67">
        <f t="shared" si="30"/>
        <v>0</v>
      </c>
    </row>
    <row r="90" spans="1:60">
      <c r="A90" s="24" t="s">
        <v>79</v>
      </c>
      <c r="B90" s="25" t="s">
        <v>983</v>
      </c>
      <c r="C90" s="44">
        <f>+'OSN AC'!C90</f>
        <v>0</v>
      </c>
      <c r="D90" s="44">
        <v>0</v>
      </c>
      <c r="E90" s="44">
        <v>0</v>
      </c>
      <c r="F90" s="44">
        <f t="shared" si="22"/>
        <v>0</v>
      </c>
      <c r="G90" s="53">
        <f>+'OSN AC'!G90</f>
        <v>0</v>
      </c>
      <c r="H90" s="53">
        <f>+'OSN AC'!H90</f>
        <v>0</v>
      </c>
      <c r="I90" s="53">
        <f>+'OSN AC'!I90</f>
        <v>0</v>
      </c>
      <c r="J90" s="53">
        <f>+'OSN AC'!J90</f>
        <v>0</v>
      </c>
      <c r="K90" s="49">
        <f t="shared" si="23"/>
        <v>0</v>
      </c>
      <c r="L90" s="49">
        <f t="shared" si="24"/>
        <v>0</v>
      </c>
      <c r="M90" s="53">
        <f>+'OSN AC'!M90</f>
        <v>0</v>
      </c>
      <c r="N90" s="53">
        <v>0</v>
      </c>
      <c r="O90" s="251">
        <f t="shared" si="25"/>
        <v>0</v>
      </c>
      <c r="P90" s="13">
        <f t="shared" si="26"/>
        <v>0</v>
      </c>
      <c r="Q90" s="199">
        <f t="shared" si="27"/>
        <v>0</v>
      </c>
      <c r="R90" s="57">
        <v>0</v>
      </c>
      <c r="S90" s="57">
        <v>0</v>
      </c>
      <c r="T90" s="57">
        <v>0</v>
      </c>
      <c r="U90" s="57">
        <v>0</v>
      </c>
      <c r="V90" s="57">
        <v>0</v>
      </c>
      <c r="W90" s="57">
        <v>0</v>
      </c>
      <c r="X90" s="57">
        <v>0</v>
      </c>
      <c r="Y90" s="57">
        <v>0</v>
      </c>
      <c r="Z90" s="57">
        <v>0</v>
      </c>
      <c r="AA90" s="57">
        <v>0</v>
      </c>
      <c r="AB90" s="57">
        <v>0</v>
      </c>
      <c r="AC90" s="57">
        <v>0</v>
      </c>
      <c r="AD90" s="57">
        <v>0</v>
      </c>
      <c r="AE90" s="57">
        <v>0</v>
      </c>
      <c r="AF90" s="57"/>
      <c r="AG90" s="57">
        <v>0</v>
      </c>
      <c r="AH90" s="57"/>
      <c r="AI90" s="57"/>
      <c r="AJ90" s="57"/>
      <c r="AK90" s="57"/>
      <c r="AL90" s="57"/>
      <c r="AM90" s="57"/>
      <c r="AN90" s="57"/>
      <c r="AO90" s="57"/>
      <c r="AP90" s="57"/>
      <c r="AQ90" s="57">
        <f t="shared" si="28"/>
        <v>0</v>
      </c>
      <c r="AR90" s="61">
        <v>0</v>
      </c>
      <c r="AS90" s="61">
        <v>0</v>
      </c>
      <c r="AT90" s="61">
        <v>0</v>
      </c>
      <c r="AU90" s="61" t="e">
        <v>#REF!</v>
      </c>
      <c r="AV90" s="61">
        <v>0</v>
      </c>
      <c r="AW90" s="61" t="e">
        <f t="shared" si="29"/>
        <v>#REF!</v>
      </c>
      <c r="AX90" s="109">
        <f>+'OSN AC'!AZ90</f>
        <v>0</v>
      </c>
      <c r="AY90" s="109">
        <f>+'OSN AC'!BA90</f>
        <v>0</v>
      </c>
      <c r="AZ90" s="109">
        <f>+'OSN AC'!BB90</f>
        <v>0</v>
      </c>
      <c r="BA90" s="109">
        <f>+'OSN AC'!BC90</f>
        <v>0</v>
      </c>
      <c r="BB90" s="109">
        <f>+'OSN AC'!BD90</f>
        <v>0</v>
      </c>
      <c r="BC90" s="109">
        <f>+'OSN AC'!BE90</f>
        <v>0</v>
      </c>
      <c r="BD90" s="109">
        <f>+'OSN AC'!BF90</f>
        <v>0</v>
      </c>
      <c r="BE90" s="67">
        <f t="shared" si="30"/>
        <v>0</v>
      </c>
    </row>
    <row r="91" spans="1:60">
      <c r="A91" s="24" t="s">
        <v>80</v>
      </c>
      <c r="B91" s="25" t="s">
        <v>984</v>
      </c>
      <c r="C91" s="44">
        <f>+'OSN AC'!C91</f>
        <v>0</v>
      </c>
      <c r="D91" s="44">
        <v>0</v>
      </c>
      <c r="E91" s="44">
        <v>0</v>
      </c>
      <c r="F91" s="44">
        <f t="shared" si="22"/>
        <v>0</v>
      </c>
      <c r="G91" s="53">
        <f>+'OSN AC'!G91</f>
        <v>0</v>
      </c>
      <c r="H91" s="53">
        <f>+'OSN AC'!H91</f>
        <v>0</v>
      </c>
      <c r="I91" s="53">
        <f>+'OSN AC'!I91</f>
        <v>0</v>
      </c>
      <c r="J91" s="53">
        <f>+'OSN AC'!J91</f>
        <v>0</v>
      </c>
      <c r="K91" s="49">
        <f t="shared" si="23"/>
        <v>0</v>
      </c>
      <c r="L91" s="49">
        <f t="shared" si="24"/>
        <v>0</v>
      </c>
      <c r="M91" s="53">
        <f>+'OSN AC'!M91</f>
        <v>0</v>
      </c>
      <c r="N91" s="53">
        <v>0</v>
      </c>
      <c r="O91" s="251">
        <f t="shared" si="25"/>
        <v>0</v>
      </c>
      <c r="P91" s="13">
        <f t="shared" si="26"/>
        <v>0</v>
      </c>
      <c r="Q91" s="199">
        <f t="shared" si="27"/>
        <v>0</v>
      </c>
      <c r="R91" s="57">
        <v>0</v>
      </c>
      <c r="S91" s="57">
        <v>0</v>
      </c>
      <c r="T91" s="57">
        <v>0</v>
      </c>
      <c r="U91" s="57">
        <v>0</v>
      </c>
      <c r="V91" s="57">
        <v>0</v>
      </c>
      <c r="W91" s="57">
        <v>0</v>
      </c>
      <c r="X91" s="57">
        <v>0</v>
      </c>
      <c r="Y91" s="57">
        <v>0</v>
      </c>
      <c r="Z91" s="57">
        <v>0</v>
      </c>
      <c r="AA91" s="57">
        <v>0</v>
      </c>
      <c r="AB91" s="57">
        <v>0</v>
      </c>
      <c r="AC91" s="57">
        <v>0</v>
      </c>
      <c r="AD91" s="57">
        <v>0</v>
      </c>
      <c r="AE91" s="57">
        <v>0</v>
      </c>
      <c r="AF91" s="57"/>
      <c r="AG91" s="57">
        <v>0</v>
      </c>
      <c r="AH91" s="57"/>
      <c r="AI91" s="57"/>
      <c r="AJ91" s="57"/>
      <c r="AK91" s="57"/>
      <c r="AL91" s="57"/>
      <c r="AM91" s="57"/>
      <c r="AN91" s="57"/>
      <c r="AO91" s="57"/>
      <c r="AP91" s="57"/>
      <c r="AQ91" s="57">
        <f t="shared" si="28"/>
        <v>0</v>
      </c>
      <c r="AR91" s="61">
        <v>0</v>
      </c>
      <c r="AS91" s="61">
        <v>0</v>
      </c>
      <c r="AT91" s="61">
        <v>0</v>
      </c>
      <c r="AU91" s="61" t="e">
        <v>#REF!</v>
      </c>
      <c r="AV91" s="61">
        <v>0</v>
      </c>
      <c r="AW91" s="61" t="e">
        <f t="shared" si="29"/>
        <v>#REF!</v>
      </c>
      <c r="AX91" s="109">
        <f>+'OSN AC'!AZ91</f>
        <v>0</v>
      </c>
      <c r="AY91" s="109">
        <f>+'OSN AC'!BA91</f>
        <v>0</v>
      </c>
      <c r="AZ91" s="109">
        <f>+'OSN AC'!BB91</f>
        <v>0</v>
      </c>
      <c r="BA91" s="109">
        <f>+'OSN AC'!BC91</f>
        <v>0</v>
      </c>
      <c r="BB91" s="109">
        <f>+'OSN AC'!BD91</f>
        <v>0</v>
      </c>
      <c r="BC91" s="109">
        <f>+'OSN AC'!BE91</f>
        <v>0</v>
      </c>
      <c r="BD91" s="109">
        <f>+'OSN AC'!BF91</f>
        <v>0</v>
      </c>
      <c r="BE91" s="67">
        <f t="shared" si="30"/>
        <v>0</v>
      </c>
    </row>
    <row r="92" spans="1:60" s="1" customFormat="1">
      <c r="A92" s="24" t="s">
        <v>81</v>
      </c>
      <c r="B92" s="25" t="s">
        <v>985</v>
      </c>
      <c r="C92" s="44">
        <f>+'OSN AC'!C92</f>
        <v>0</v>
      </c>
      <c r="D92" s="44">
        <v>0</v>
      </c>
      <c r="E92" s="44">
        <v>0</v>
      </c>
      <c r="F92" s="44">
        <f t="shared" si="22"/>
        <v>0</v>
      </c>
      <c r="G92" s="53">
        <f>+'OSN AC'!G92</f>
        <v>0</v>
      </c>
      <c r="H92" s="53">
        <f>+'OSN AC'!H92</f>
        <v>0</v>
      </c>
      <c r="I92" s="53">
        <f>+'OSN AC'!I92</f>
        <v>0</v>
      </c>
      <c r="J92" s="53">
        <f>+'OSN AC'!J92</f>
        <v>0</v>
      </c>
      <c r="K92" s="49">
        <f t="shared" si="23"/>
        <v>0</v>
      </c>
      <c r="L92" s="49">
        <f t="shared" si="24"/>
        <v>0</v>
      </c>
      <c r="M92" s="53">
        <f>+'OSN AC'!M92</f>
        <v>0</v>
      </c>
      <c r="N92" s="53">
        <v>0</v>
      </c>
      <c r="O92" s="251">
        <f t="shared" si="25"/>
        <v>0</v>
      </c>
      <c r="P92" s="13">
        <f t="shared" si="26"/>
        <v>0</v>
      </c>
      <c r="Q92" s="199">
        <f t="shared" si="27"/>
        <v>0</v>
      </c>
      <c r="R92" s="57">
        <v>0</v>
      </c>
      <c r="S92" s="57">
        <v>0</v>
      </c>
      <c r="T92" s="57">
        <v>0</v>
      </c>
      <c r="U92" s="57">
        <v>0</v>
      </c>
      <c r="V92" s="57">
        <v>0</v>
      </c>
      <c r="W92" s="57">
        <v>0</v>
      </c>
      <c r="X92" s="57">
        <v>0</v>
      </c>
      <c r="Y92" s="57">
        <v>0</v>
      </c>
      <c r="Z92" s="57">
        <v>0</v>
      </c>
      <c r="AA92" s="57">
        <v>0</v>
      </c>
      <c r="AB92" s="57">
        <v>0</v>
      </c>
      <c r="AC92" s="57">
        <v>0</v>
      </c>
      <c r="AD92" s="57">
        <v>0</v>
      </c>
      <c r="AE92" s="57">
        <v>0</v>
      </c>
      <c r="AF92" s="57"/>
      <c r="AG92" s="57">
        <v>0</v>
      </c>
      <c r="AH92" s="57"/>
      <c r="AI92" s="57"/>
      <c r="AJ92" s="57"/>
      <c r="AK92" s="57"/>
      <c r="AL92" s="57"/>
      <c r="AM92" s="57"/>
      <c r="AN92" s="57"/>
      <c r="AO92" s="57"/>
      <c r="AP92" s="57"/>
      <c r="AQ92" s="57">
        <f t="shared" si="28"/>
        <v>0</v>
      </c>
      <c r="AR92" s="61">
        <v>0</v>
      </c>
      <c r="AS92" s="61">
        <v>0</v>
      </c>
      <c r="AT92" s="61">
        <v>0</v>
      </c>
      <c r="AU92" s="61">
        <v>0</v>
      </c>
      <c r="AV92" s="61">
        <v>0</v>
      </c>
      <c r="AW92" s="61">
        <f t="shared" si="29"/>
        <v>0</v>
      </c>
      <c r="AX92" s="109">
        <f>+'OSN AC'!AZ92</f>
        <v>0</v>
      </c>
      <c r="AY92" s="109">
        <f>+'OSN AC'!BA92</f>
        <v>0</v>
      </c>
      <c r="AZ92" s="109">
        <f>+'OSN AC'!BB92</f>
        <v>0</v>
      </c>
      <c r="BA92" s="109">
        <f>+'OSN AC'!BC92</f>
        <v>0</v>
      </c>
      <c r="BB92" s="109">
        <f>+'OSN AC'!BD92</f>
        <v>0</v>
      </c>
      <c r="BC92" s="109">
        <f>+'OSN AC'!BE92</f>
        <v>0</v>
      </c>
      <c r="BD92" s="109">
        <f>+'OSN AC'!BF92</f>
        <v>0</v>
      </c>
      <c r="BE92" s="67">
        <f t="shared" si="30"/>
        <v>0</v>
      </c>
      <c r="BF92"/>
      <c r="BG92"/>
      <c r="BH92"/>
    </row>
    <row r="93" spans="1:60">
      <c r="A93" s="24"/>
      <c r="B93" s="25"/>
      <c r="C93" s="44"/>
      <c r="D93" s="44"/>
      <c r="E93" s="44"/>
      <c r="F93" s="44"/>
      <c r="G93" s="49"/>
      <c r="H93" s="49"/>
      <c r="I93" s="49"/>
      <c r="J93" s="49"/>
      <c r="K93" s="49"/>
      <c r="L93" s="49"/>
      <c r="M93" s="53"/>
      <c r="N93" s="53"/>
      <c r="O93" s="53"/>
      <c r="Q93" s="44"/>
      <c r="R93" s="57"/>
      <c r="S93" s="57"/>
      <c r="T93" s="57"/>
      <c r="U93" s="57"/>
      <c r="V93" s="57"/>
      <c r="W93" s="57"/>
      <c r="X93" s="57"/>
      <c r="Y93" s="57"/>
      <c r="Z93" s="57"/>
      <c r="AA93" s="57"/>
      <c r="AB93" s="57"/>
      <c r="AC93" s="57"/>
      <c r="AD93" s="57"/>
      <c r="AE93" s="57"/>
      <c r="AF93" s="57"/>
      <c r="AG93" s="57"/>
      <c r="AH93" s="57"/>
      <c r="AI93" s="57"/>
      <c r="AJ93" s="57"/>
      <c r="AK93" s="57"/>
      <c r="AL93" s="57"/>
      <c r="AM93" s="57"/>
      <c r="AN93" s="57"/>
      <c r="AO93" s="57"/>
      <c r="AP93" s="57"/>
      <c r="AQ93" s="57"/>
      <c r="AR93" s="61"/>
      <c r="AS93" s="61"/>
      <c r="AT93" s="61"/>
      <c r="AU93" s="61"/>
      <c r="AV93" s="61"/>
      <c r="AW93" s="61"/>
      <c r="AX93" s="67"/>
      <c r="AY93" s="67"/>
      <c r="AZ93" s="67"/>
      <c r="BA93" s="67"/>
      <c r="BB93" s="67"/>
      <c r="BC93" s="67"/>
      <c r="BD93" s="67"/>
      <c r="BE93" s="66"/>
    </row>
    <row r="94" spans="1:60" hidden="1">
      <c r="A94" s="20">
        <v>3</v>
      </c>
      <c r="B94" s="26" t="s">
        <v>986</v>
      </c>
      <c r="C94" s="43">
        <f t="shared" ref="C94:BE94" si="31">SUM(C96:C96)</f>
        <v>0</v>
      </c>
      <c r="D94" s="43">
        <f t="shared" si="31"/>
        <v>0</v>
      </c>
      <c r="E94" s="43">
        <f t="shared" si="31"/>
        <v>0</v>
      </c>
      <c r="F94" s="43">
        <f t="shared" si="31"/>
        <v>0</v>
      </c>
      <c r="G94" s="47">
        <f t="shared" si="31"/>
        <v>0</v>
      </c>
      <c r="H94" s="47">
        <f t="shared" si="31"/>
        <v>0</v>
      </c>
      <c r="I94" s="47">
        <f t="shared" si="31"/>
        <v>0</v>
      </c>
      <c r="J94" s="47">
        <f t="shared" si="31"/>
        <v>0</v>
      </c>
      <c r="K94" s="47">
        <f t="shared" si="31"/>
        <v>0</v>
      </c>
      <c r="L94" s="47">
        <f t="shared" si="31"/>
        <v>0</v>
      </c>
      <c r="M94" s="51">
        <f t="shared" si="31"/>
        <v>0</v>
      </c>
      <c r="N94" s="51">
        <f t="shared" si="31"/>
        <v>0</v>
      </c>
      <c r="O94" s="51">
        <f t="shared" si="31"/>
        <v>0</v>
      </c>
      <c r="P94" s="33">
        <f t="shared" si="31"/>
        <v>0</v>
      </c>
      <c r="Q94" s="275">
        <f t="shared" si="31"/>
        <v>0</v>
      </c>
      <c r="R94" s="55">
        <f t="shared" si="31"/>
        <v>0</v>
      </c>
      <c r="S94" s="55">
        <f t="shared" si="31"/>
        <v>0</v>
      </c>
      <c r="T94" s="55">
        <f t="shared" si="31"/>
        <v>0</v>
      </c>
      <c r="U94" s="55">
        <f t="shared" si="31"/>
        <v>0</v>
      </c>
      <c r="V94" s="55">
        <f t="shared" si="31"/>
        <v>0</v>
      </c>
      <c r="W94" s="55">
        <f t="shared" si="31"/>
        <v>0</v>
      </c>
      <c r="X94" s="55">
        <f t="shared" si="31"/>
        <v>0</v>
      </c>
      <c r="Y94" s="55">
        <f t="shared" si="31"/>
        <v>0</v>
      </c>
      <c r="Z94" s="55">
        <f t="shared" si="31"/>
        <v>0</v>
      </c>
      <c r="AA94" s="55">
        <f t="shared" si="31"/>
        <v>0</v>
      </c>
      <c r="AB94" s="55">
        <f t="shared" si="31"/>
        <v>0</v>
      </c>
      <c r="AC94" s="55">
        <f>SUM(AC96:AC96)</f>
        <v>0</v>
      </c>
      <c r="AD94" s="55">
        <f t="shared" si="31"/>
        <v>0</v>
      </c>
      <c r="AE94" s="55">
        <f t="shared" si="31"/>
        <v>0</v>
      </c>
      <c r="AF94" s="55">
        <f t="shared" si="31"/>
        <v>0</v>
      </c>
      <c r="AG94" s="55">
        <f t="shared" si="31"/>
        <v>0</v>
      </c>
      <c r="AH94" s="55">
        <f t="shared" si="31"/>
        <v>0</v>
      </c>
      <c r="AI94" s="55">
        <f t="shared" si="31"/>
        <v>0</v>
      </c>
      <c r="AJ94" s="55"/>
      <c r="AK94" s="55"/>
      <c r="AL94" s="55"/>
      <c r="AM94" s="55"/>
      <c r="AN94" s="55"/>
      <c r="AO94" s="55"/>
      <c r="AP94" s="55"/>
      <c r="AQ94" s="55">
        <f t="shared" si="31"/>
        <v>0</v>
      </c>
      <c r="AR94" s="59">
        <f t="shared" si="31"/>
        <v>0</v>
      </c>
      <c r="AS94" s="59">
        <f t="shared" si="31"/>
        <v>0</v>
      </c>
      <c r="AT94" s="59">
        <f t="shared" si="31"/>
        <v>0</v>
      </c>
      <c r="AU94" s="59">
        <f t="shared" si="31"/>
        <v>0</v>
      </c>
      <c r="AV94" s="59">
        <f t="shared" si="31"/>
        <v>0</v>
      </c>
      <c r="AW94" s="59">
        <f t="shared" si="31"/>
        <v>0</v>
      </c>
      <c r="AX94" s="65">
        <f t="shared" si="31"/>
        <v>0</v>
      </c>
      <c r="AY94" s="65">
        <f t="shared" si="31"/>
        <v>0</v>
      </c>
      <c r="AZ94" s="65">
        <f t="shared" si="31"/>
        <v>0</v>
      </c>
      <c r="BA94" s="65"/>
      <c r="BB94" s="65"/>
      <c r="BC94" s="65"/>
      <c r="BD94" s="65"/>
      <c r="BE94" s="65">
        <f t="shared" si="31"/>
        <v>0</v>
      </c>
    </row>
    <row r="95" spans="1:60" hidden="1">
      <c r="A95" s="24"/>
      <c r="B95" s="28"/>
      <c r="C95" s="44"/>
      <c r="D95" s="44"/>
      <c r="E95" s="44"/>
      <c r="F95" s="44"/>
      <c r="G95" s="49"/>
      <c r="H95" s="49"/>
      <c r="I95" s="49"/>
      <c r="J95" s="49"/>
      <c r="K95" s="49"/>
      <c r="L95" s="49"/>
      <c r="M95" s="53"/>
      <c r="N95" s="53"/>
      <c r="O95" s="53"/>
      <c r="P95" s="15"/>
      <c r="Q95" s="44"/>
      <c r="R95" s="57"/>
      <c r="S95" s="57"/>
      <c r="T95" s="57"/>
      <c r="U95" s="57"/>
      <c r="V95" s="57"/>
      <c r="W95" s="57"/>
      <c r="X95" s="57"/>
      <c r="Y95" s="57"/>
      <c r="Z95" s="57"/>
      <c r="AA95" s="57"/>
      <c r="AB95" s="57"/>
      <c r="AC95" s="57"/>
      <c r="AD95" s="57"/>
      <c r="AE95" s="57"/>
      <c r="AF95" s="57"/>
      <c r="AG95" s="57"/>
      <c r="AH95" s="57"/>
      <c r="AI95" s="57"/>
      <c r="AJ95" s="57"/>
      <c r="AK95" s="57"/>
      <c r="AL95" s="57"/>
      <c r="AM95" s="57"/>
      <c r="AN95" s="57"/>
      <c r="AO95" s="57"/>
      <c r="AP95" s="57"/>
      <c r="AQ95" s="57"/>
      <c r="AR95" s="61"/>
      <c r="AS95" s="61"/>
      <c r="AT95" s="61"/>
      <c r="AU95" s="61"/>
      <c r="AV95" s="61"/>
      <c r="AW95" s="61"/>
      <c r="AX95" s="67"/>
      <c r="AY95" s="67"/>
      <c r="AZ95" s="67"/>
      <c r="BA95" s="67"/>
      <c r="BB95" s="67"/>
      <c r="BC95" s="67"/>
      <c r="BD95" s="67"/>
      <c r="BE95" s="66"/>
    </row>
    <row r="96" spans="1:60" hidden="1">
      <c r="A96" s="24" t="s">
        <v>82</v>
      </c>
      <c r="B96" s="25" t="s">
        <v>987</v>
      </c>
      <c r="C96" s="44">
        <f>+'OSN AC'!C96</f>
        <v>0</v>
      </c>
      <c r="D96" s="44">
        <v>0</v>
      </c>
      <c r="E96" s="44">
        <v>0</v>
      </c>
      <c r="F96" s="44">
        <f>+C96+D96+E96</f>
        <v>0</v>
      </c>
      <c r="G96" s="53">
        <v>0</v>
      </c>
      <c r="H96" s="53">
        <v>0</v>
      </c>
      <c r="I96" s="53">
        <v>0</v>
      </c>
      <c r="J96" s="53">
        <v>0</v>
      </c>
      <c r="K96" s="49">
        <f>SUM(H96:J96)</f>
        <v>0</v>
      </c>
      <c r="L96" s="49">
        <f>K96+G96</f>
        <v>0</v>
      </c>
      <c r="M96" s="53">
        <v>0</v>
      </c>
      <c r="N96" s="53">
        <v>0</v>
      </c>
      <c r="O96" s="251">
        <f>F96-L96</f>
        <v>0</v>
      </c>
      <c r="P96" s="13">
        <f>+F96-M96</f>
        <v>0</v>
      </c>
      <c r="Q96" s="199">
        <f>IF(N96&gt;0,(F96-L96-N96),(F96-L96+N96))</f>
        <v>0</v>
      </c>
      <c r="R96" s="57">
        <v>0</v>
      </c>
      <c r="S96" s="57">
        <v>0</v>
      </c>
      <c r="T96" s="57">
        <v>0</v>
      </c>
      <c r="U96" s="57">
        <v>0</v>
      </c>
      <c r="V96" s="57">
        <v>0</v>
      </c>
      <c r="W96" s="57">
        <v>0</v>
      </c>
      <c r="X96" s="57">
        <v>0</v>
      </c>
      <c r="Y96" s="57">
        <v>0</v>
      </c>
      <c r="Z96" s="57">
        <v>0</v>
      </c>
      <c r="AA96" s="57">
        <v>0</v>
      </c>
      <c r="AB96" s="57">
        <v>0</v>
      </c>
      <c r="AC96" s="57">
        <v>0</v>
      </c>
      <c r="AD96" s="57">
        <v>0</v>
      </c>
      <c r="AE96" s="57">
        <v>0</v>
      </c>
      <c r="AF96" s="57"/>
      <c r="AG96" s="57">
        <v>0</v>
      </c>
      <c r="AH96" s="57"/>
      <c r="AI96" s="57"/>
      <c r="AJ96" s="57"/>
      <c r="AK96" s="57"/>
      <c r="AL96" s="57"/>
      <c r="AM96" s="57"/>
      <c r="AN96" s="57"/>
      <c r="AO96" s="57"/>
      <c r="AP96" s="57"/>
      <c r="AQ96" s="57">
        <f>SUM(R96:AG96)</f>
        <v>0</v>
      </c>
      <c r="AR96" s="61">
        <v>0</v>
      </c>
      <c r="AS96" s="61">
        <v>0</v>
      </c>
      <c r="AT96" s="61">
        <v>0</v>
      </c>
      <c r="AU96" s="61">
        <v>0</v>
      </c>
      <c r="AV96" s="61">
        <v>0</v>
      </c>
      <c r="AW96" s="61">
        <f>+AR96+AS96+AT96+AU96+AV96</f>
        <v>0</v>
      </c>
      <c r="AX96" s="109">
        <v>0</v>
      </c>
      <c r="AY96" s="109">
        <v>0</v>
      </c>
      <c r="AZ96" s="109">
        <v>0</v>
      </c>
      <c r="BA96" s="109"/>
      <c r="BB96" s="109"/>
      <c r="BC96" s="109"/>
      <c r="BD96" s="109"/>
      <c r="BE96" s="67">
        <f>SUM(AX96:AZ96)</f>
        <v>0</v>
      </c>
      <c r="BF96" s="1"/>
      <c r="BG96" s="1"/>
      <c r="BH96" s="1"/>
    </row>
    <row r="97" spans="1:60" hidden="1">
      <c r="A97" s="24"/>
      <c r="B97" s="25"/>
      <c r="C97" s="44"/>
      <c r="D97" s="44"/>
      <c r="E97" s="44"/>
      <c r="F97" s="44"/>
      <c r="G97" s="49"/>
      <c r="H97" s="49"/>
      <c r="I97" s="49"/>
      <c r="J97" s="49"/>
      <c r="K97" s="49"/>
      <c r="L97" s="49"/>
      <c r="M97" s="53"/>
      <c r="N97" s="53"/>
      <c r="O97" s="53"/>
      <c r="Q97" s="44"/>
      <c r="R97" s="57"/>
      <c r="S97" s="57"/>
      <c r="T97" s="57"/>
      <c r="U97" s="57"/>
      <c r="V97" s="57"/>
      <c r="W97" s="57"/>
      <c r="X97" s="57"/>
      <c r="Y97" s="57"/>
      <c r="Z97" s="57"/>
      <c r="AA97" s="57"/>
      <c r="AB97" s="57"/>
      <c r="AC97" s="57"/>
      <c r="AD97" s="57"/>
      <c r="AE97" s="57"/>
      <c r="AF97" s="57"/>
      <c r="AG97" s="57"/>
      <c r="AH97" s="57"/>
      <c r="AI97" s="57"/>
      <c r="AJ97" s="57"/>
      <c r="AK97" s="57"/>
      <c r="AL97" s="57"/>
      <c r="AM97" s="57"/>
      <c r="AN97" s="57"/>
      <c r="AO97" s="57"/>
      <c r="AP97" s="57"/>
      <c r="AQ97" s="57"/>
      <c r="AR97" s="61"/>
      <c r="AS97" s="61"/>
      <c r="AT97" s="61"/>
      <c r="AU97" s="61"/>
      <c r="AV97" s="61"/>
      <c r="AW97" s="61"/>
      <c r="AX97" s="67"/>
      <c r="AY97" s="67"/>
      <c r="AZ97" s="67"/>
      <c r="BA97" s="67"/>
      <c r="BB97" s="67"/>
      <c r="BC97" s="67"/>
      <c r="BD97" s="67"/>
      <c r="BE97" s="66"/>
    </row>
    <row r="98" spans="1:60">
      <c r="A98" s="20">
        <v>5</v>
      </c>
      <c r="B98" s="26" t="s">
        <v>988</v>
      </c>
      <c r="C98" s="43">
        <f>SUM(C100:C110)</f>
        <v>0</v>
      </c>
      <c r="D98" s="43">
        <f>SUM(D100:D110)</f>
        <v>0</v>
      </c>
      <c r="E98" s="43">
        <f>SUM(E100:E110)</f>
        <v>0</v>
      </c>
      <c r="F98" s="43">
        <f>SUM(F100:F110)</f>
        <v>0</v>
      </c>
      <c r="G98" s="43">
        <f t="shared" ref="G98:P98" si="32">SUM(G100:G110)</f>
        <v>0</v>
      </c>
      <c r="H98" s="43">
        <f t="shared" si="32"/>
        <v>0</v>
      </c>
      <c r="I98" s="43">
        <f t="shared" si="32"/>
        <v>0</v>
      </c>
      <c r="J98" s="43">
        <f t="shared" si="32"/>
        <v>0</v>
      </c>
      <c r="K98" s="43">
        <f t="shared" si="32"/>
        <v>0</v>
      </c>
      <c r="L98" s="43">
        <f t="shared" si="32"/>
        <v>0</v>
      </c>
      <c r="M98" s="43">
        <f t="shared" si="32"/>
        <v>0</v>
      </c>
      <c r="N98" s="43">
        <f t="shared" si="32"/>
        <v>0</v>
      </c>
      <c r="O98" s="43">
        <f t="shared" si="32"/>
        <v>0</v>
      </c>
      <c r="P98" s="43">
        <f t="shared" si="32"/>
        <v>0</v>
      </c>
      <c r="Q98" s="275">
        <f>SUM(Q100:Q110)</f>
        <v>0</v>
      </c>
      <c r="R98" s="43">
        <f>SUM(R100:R110)</f>
        <v>0</v>
      </c>
      <c r="S98" s="43">
        <f t="shared" ref="S98:AI98" si="33">SUM(S100:S110)</f>
        <v>0</v>
      </c>
      <c r="T98" s="43">
        <f>SUM(T100:T110)</f>
        <v>0</v>
      </c>
      <c r="U98" s="43">
        <f t="shared" si="33"/>
        <v>0</v>
      </c>
      <c r="V98" s="43">
        <f t="shared" si="33"/>
        <v>0</v>
      </c>
      <c r="W98" s="43">
        <f t="shared" si="33"/>
        <v>0</v>
      </c>
      <c r="X98" s="43">
        <f t="shared" si="33"/>
        <v>0</v>
      </c>
      <c r="Y98" s="43">
        <f t="shared" si="33"/>
        <v>0</v>
      </c>
      <c r="Z98" s="43">
        <f t="shared" si="33"/>
        <v>0</v>
      </c>
      <c r="AA98" s="43">
        <f t="shared" si="33"/>
        <v>0</v>
      </c>
      <c r="AB98" s="43">
        <f t="shared" si="33"/>
        <v>0</v>
      </c>
      <c r="AC98" s="43">
        <f>SUM(AC100:AC110)</f>
        <v>0</v>
      </c>
      <c r="AD98" s="43">
        <f t="shared" si="33"/>
        <v>0</v>
      </c>
      <c r="AE98" s="43">
        <f t="shared" si="33"/>
        <v>0</v>
      </c>
      <c r="AF98" s="43">
        <f t="shared" si="33"/>
        <v>0</v>
      </c>
      <c r="AG98" s="43">
        <f t="shared" si="33"/>
        <v>0</v>
      </c>
      <c r="AH98" s="43">
        <f t="shared" si="33"/>
        <v>0</v>
      </c>
      <c r="AI98" s="43">
        <f t="shared" si="33"/>
        <v>0</v>
      </c>
      <c r="AJ98" s="43"/>
      <c r="AK98" s="43"/>
      <c r="AL98" s="43"/>
      <c r="AM98" s="43"/>
      <c r="AN98" s="43"/>
      <c r="AO98" s="43"/>
      <c r="AP98" s="43"/>
      <c r="AQ98" s="43">
        <f>SUM(AQ100:AQ110)</f>
        <v>0</v>
      </c>
      <c r="AR98" s="43">
        <f t="shared" ref="AR98:BE98" si="34">SUM(AR101:AR110)</f>
        <v>0</v>
      </c>
      <c r="AS98" s="43">
        <f t="shared" si="34"/>
        <v>0</v>
      </c>
      <c r="AT98" s="43">
        <f t="shared" si="34"/>
        <v>0</v>
      </c>
      <c r="AU98" s="43" t="e">
        <f t="shared" si="34"/>
        <v>#REF!</v>
      </c>
      <c r="AV98" s="43">
        <f t="shared" si="34"/>
        <v>0</v>
      </c>
      <c r="AW98" s="43" t="e">
        <f t="shared" si="34"/>
        <v>#REF!</v>
      </c>
      <c r="AX98" s="43">
        <f t="shared" si="34"/>
        <v>0</v>
      </c>
      <c r="AY98" s="43">
        <f t="shared" si="34"/>
        <v>0</v>
      </c>
      <c r="AZ98" s="43">
        <f t="shared" si="34"/>
        <v>0</v>
      </c>
      <c r="BA98" s="43"/>
      <c r="BB98" s="43"/>
      <c r="BC98" s="43"/>
      <c r="BD98" s="43"/>
      <c r="BE98" s="43">
        <f t="shared" si="34"/>
        <v>0</v>
      </c>
    </row>
    <row r="99" spans="1:60">
      <c r="A99" s="29"/>
      <c r="B99" s="23"/>
      <c r="C99" s="45"/>
      <c r="D99" s="45"/>
      <c r="E99" s="45"/>
      <c r="F99" s="45"/>
      <c r="G99" s="48"/>
      <c r="H99" s="48"/>
      <c r="I99" s="48"/>
      <c r="J99" s="48"/>
      <c r="K99" s="48"/>
      <c r="L99" s="48"/>
      <c r="M99" s="52"/>
      <c r="N99" s="52"/>
      <c r="O99" s="52"/>
      <c r="P99" s="105"/>
      <c r="Q99" s="45"/>
      <c r="R99" s="56"/>
      <c r="S99" s="56"/>
      <c r="T99" s="56"/>
      <c r="U99" s="56"/>
      <c r="V99" s="56"/>
      <c r="W99" s="56"/>
      <c r="X99" s="56"/>
      <c r="Y99" s="56"/>
      <c r="Z99" s="56"/>
      <c r="AA99" s="56"/>
      <c r="AB99" s="56"/>
      <c r="AC99" s="56"/>
      <c r="AD99" s="56"/>
      <c r="AE99" s="56"/>
      <c r="AF99" s="56"/>
      <c r="AG99" s="56"/>
      <c r="AH99" s="56"/>
      <c r="AI99" s="56"/>
      <c r="AJ99" s="56"/>
      <c r="AK99" s="56"/>
      <c r="AL99" s="56"/>
      <c r="AM99" s="56"/>
      <c r="AN99" s="56"/>
      <c r="AO99" s="56"/>
      <c r="AP99" s="56"/>
      <c r="AQ99" s="56"/>
      <c r="AR99" s="60"/>
      <c r="AS99" s="60"/>
      <c r="AT99" s="60"/>
      <c r="AU99" s="60"/>
      <c r="AV99" s="60"/>
      <c r="AW99" s="60"/>
      <c r="AX99" s="66"/>
      <c r="AY99" s="66"/>
      <c r="AZ99" s="66"/>
      <c r="BA99" s="66"/>
      <c r="BB99" s="66"/>
      <c r="BC99" s="66"/>
      <c r="BD99" s="66"/>
      <c r="BE99" s="66"/>
    </row>
    <row r="100" spans="1:60" s="1" customFormat="1">
      <c r="A100" s="24" t="s">
        <v>83</v>
      </c>
      <c r="B100" s="25" t="s">
        <v>989</v>
      </c>
      <c r="C100" s="44">
        <f>+'OSN AC'!C100</f>
        <v>0</v>
      </c>
      <c r="D100" s="44">
        <v>0</v>
      </c>
      <c r="E100" s="44">
        <f>+AQ100</f>
        <v>0</v>
      </c>
      <c r="F100" s="44">
        <f t="shared" ref="F100:F110" si="35">+C100+D100+E100</f>
        <v>0</v>
      </c>
      <c r="G100" s="53">
        <f>+'OSN AC'!G100</f>
        <v>0</v>
      </c>
      <c r="H100" s="53">
        <f>+'OSN AC'!H100</f>
        <v>0</v>
      </c>
      <c r="I100" s="53">
        <f>+'OSN AC'!I100</f>
        <v>0</v>
      </c>
      <c r="J100" s="53">
        <f>+'OSN AC'!J100</f>
        <v>0</v>
      </c>
      <c r="K100" s="49">
        <f t="shared" ref="K100:K110" si="36">SUM(H100:J100)</f>
        <v>0</v>
      </c>
      <c r="L100" s="49">
        <f t="shared" ref="L100:L110" si="37">K100+G100</f>
        <v>0</v>
      </c>
      <c r="M100" s="53">
        <f>+'OSN AC'!M100</f>
        <v>0</v>
      </c>
      <c r="N100" s="53">
        <v>0</v>
      </c>
      <c r="O100" s="251">
        <f t="shared" ref="O100:O110" si="38">F100-L100</f>
        <v>0</v>
      </c>
      <c r="P100" s="13">
        <f t="shared" ref="P100:P110" si="39">+F100-M100</f>
        <v>0</v>
      </c>
      <c r="Q100" s="199">
        <f t="shared" ref="Q100:Q110" si="40">IF(N100&gt;0,(F100-L100-N100),(F100-L100+N100))</f>
        <v>0</v>
      </c>
      <c r="R100" s="57">
        <v>0</v>
      </c>
      <c r="S100" s="57">
        <v>0</v>
      </c>
      <c r="T100" s="57">
        <v>0</v>
      </c>
      <c r="U100" s="57">
        <v>0</v>
      </c>
      <c r="V100" s="57">
        <v>0</v>
      </c>
      <c r="W100" s="57">
        <v>0</v>
      </c>
      <c r="X100" s="57">
        <v>0</v>
      </c>
      <c r="Y100" s="57">
        <f>+'OSN AC'!Y100</f>
        <v>0</v>
      </c>
      <c r="Z100" s="57">
        <v>0</v>
      </c>
      <c r="AA100" s="57">
        <v>0</v>
      </c>
      <c r="AB100" s="57">
        <v>0</v>
      </c>
      <c r="AC100" s="57">
        <v>0</v>
      </c>
      <c r="AD100" s="57">
        <v>0</v>
      </c>
      <c r="AE100" s="57">
        <v>0</v>
      </c>
      <c r="AF100" s="57"/>
      <c r="AG100" s="57">
        <v>0</v>
      </c>
      <c r="AH100" s="57"/>
      <c r="AI100" s="57"/>
      <c r="AJ100" s="57"/>
      <c r="AK100" s="57"/>
      <c r="AL100" s="57"/>
      <c r="AM100" s="57"/>
      <c r="AN100" s="57"/>
      <c r="AO100" s="57"/>
      <c r="AP100" s="57"/>
      <c r="AQ100" s="57">
        <f t="shared" ref="AQ100:AQ110" si="41">SUM(R100:AH100)</f>
        <v>0</v>
      </c>
      <c r="AR100" s="61">
        <v>0</v>
      </c>
      <c r="AS100" s="61">
        <v>0</v>
      </c>
      <c r="AT100" s="61">
        <v>0</v>
      </c>
      <c r="AU100" s="61">
        <v>0</v>
      </c>
      <c r="AV100" s="61">
        <v>0</v>
      </c>
      <c r="AW100" s="61">
        <f t="shared" ref="AW100:AW110" si="42">+AR100+AS100+AT100+AU100+AV100</f>
        <v>0</v>
      </c>
      <c r="AX100" s="109">
        <f>+'OSN AC'!AZ100</f>
        <v>0</v>
      </c>
      <c r="AY100" s="109">
        <f>+'OSN AC'!BA100</f>
        <v>0</v>
      </c>
      <c r="AZ100" s="109">
        <f>+'OSN AC'!BB100</f>
        <v>0</v>
      </c>
      <c r="BA100" s="109">
        <f>+'OSN AC'!BC100</f>
        <v>0</v>
      </c>
      <c r="BB100" s="109">
        <f>+'OSN AC'!BD100</f>
        <v>0</v>
      </c>
      <c r="BC100" s="109">
        <f>+'OSN AC'!BE100</f>
        <v>0</v>
      </c>
      <c r="BD100" s="109">
        <f>+'OSN AC'!BF100</f>
        <v>0</v>
      </c>
      <c r="BE100" s="67">
        <f t="shared" ref="BE100:BE110" si="43">SUM(AX100:AZ100)</f>
        <v>0</v>
      </c>
      <c r="BF100"/>
      <c r="BG100"/>
      <c r="BH100"/>
    </row>
    <row r="101" spans="1:60" s="1" customFormat="1">
      <c r="A101" s="24" t="s">
        <v>84</v>
      </c>
      <c r="B101" s="25" t="s">
        <v>990</v>
      </c>
      <c r="C101" s="44">
        <f>+'OSN AC'!C101</f>
        <v>0</v>
      </c>
      <c r="D101" s="44">
        <v>0</v>
      </c>
      <c r="E101" s="44">
        <v>0</v>
      </c>
      <c r="F101" s="44">
        <f t="shared" si="35"/>
        <v>0</v>
      </c>
      <c r="G101" s="53">
        <f>+'OSN AC'!G101</f>
        <v>0</v>
      </c>
      <c r="H101" s="53">
        <f>+'OSN AC'!H101</f>
        <v>0</v>
      </c>
      <c r="I101" s="53">
        <f>+'OSN AC'!I101</f>
        <v>0</v>
      </c>
      <c r="J101" s="53">
        <f>+'OSN AC'!J101</f>
        <v>0</v>
      </c>
      <c r="K101" s="49">
        <f t="shared" si="36"/>
        <v>0</v>
      </c>
      <c r="L101" s="49">
        <f t="shared" si="37"/>
        <v>0</v>
      </c>
      <c r="M101" s="53">
        <f>+'OSN AC'!M101</f>
        <v>0</v>
      </c>
      <c r="N101" s="53">
        <v>0</v>
      </c>
      <c r="O101" s="251">
        <f t="shared" si="38"/>
        <v>0</v>
      </c>
      <c r="P101" s="13">
        <f t="shared" si="39"/>
        <v>0</v>
      </c>
      <c r="Q101" s="199">
        <f t="shared" si="40"/>
        <v>0</v>
      </c>
      <c r="R101" s="57">
        <v>0</v>
      </c>
      <c r="S101" s="57">
        <v>0</v>
      </c>
      <c r="T101" s="57">
        <v>0</v>
      </c>
      <c r="U101" s="57">
        <v>0</v>
      </c>
      <c r="V101" s="57">
        <v>0</v>
      </c>
      <c r="W101" s="57">
        <v>0</v>
      </c>
      <c r="X101" s="57">
        <v>0</v>
      </c>
      <c r="Y101" s="57">
        <f>+'OSN AC'!Y101</f>
        <v>0</v>
      </c>
      <c r="Z101" s="57">
        <v>0</v>
      </c>
      <c r="AA101" s="57">
        <v>0</v>
      </c>
      <c r="AB101" s="57">
        <v>0</v>
      </c>
      <c r="AC101" s="57">
        <v>0</v>
      </c>
      <c r="AD101" s="57">
        <v>0</v>
      </c>
      <c r="AE101" s="57">
        <v>0</v>
      </c>
      <c r="AF101" s="57"/>
      <c r="AG101" s="57">
        <v>0</v>
      </c>
      <c r="AH101" s="61"/>
      <c r="AI101" s="61"/>
      <c r="AJ101" s="61"/>
      <c r="AK101" s="61"/>
      <c r="AL101" s="61"/>
      <c r="AM101" s="61"/>
      <c r="AN101" s="61"/>
      <c r="AO101" s="61"/>
      <c r="AP101" s="61"/>
      <c r="AQ101" s="57">
        <f t="shared" si="41"/>
        <v>0</v>
      </c>
      <c r="AR101" s="61">
        <v>0</v>
      </c>
      <c r="AS101" s="61">
        <v>0</v>
      </c>
      <c r="AT101" s="61">
        <v>0</v>
      </c>
      <c r="AU101" s="61">
        <v>0</v>
      </c>
      <c r="AV101" s="61">
        <v>0</v>
      </c>
      <c r="AW101" s="61">
        <f t="shared" si="42"/>
        <v>0</v>
      </c>
      <c r="AX101" s="109">
        <f>+'OSN AC'!AZ101</f>
        <v>0</v>
      </c>
      <c r="AY101" s="109">
        <f>+'OSN AC'!BA101</f>
        <v>0</v>
      </c>
      <c r="AZ101" s="109">
        <f>+'OSN AC'!BB101</f>
        <v>0</v>
      </c>
      <c r="BA101" s="109">
        <f>+'OSN AC'!BC101</f>
        <v>0</v>
      </c>
      <c r="BB101" s="109">
        <f>+'OSN AC'!BD101</f>
        <v>0</v>
      </c>
      <c r="BC101" s="109">
        <f>+'OSN AC'!BE101</f>
        <v>0</v>
      </c>
      <c r="BD101" s="109">
        <f>+'OSN AC'!BF101</f>
        <v>0</v>
      </c>
      <c r="BE101" s="67">
        <f t="shared" si="43"/>
        <v>0</v>
      </c>
      <c r="BF101"/>
      <c r="BG101"/>
      <c r="BH101"/>
    </row>
    <row r="102" spans="1:60">
      <c r="A102" s="24" t="s">
        <v>85</v>
      </c>
      <c r="B102" s="25" t="s">
        <v>991</v>
      </c>
      <c r="C102" s="44">
        <f>+'OSN AC'!C102</f>
        <v>0</v>
      </c>
      <c r="D102" s="44">
        <v>0</v>
      </c>
      <c r="E102" s="44">
        <v>0</v>
      </c>
      <c r="F102" s="44">
        <f t="shared" si="35"/>
        <v>0</v>
      </c>
      <c r="G102" s="53">
        <f>+'OSN AC'!G102</f>
        <v>0</v>
      </c>
      <c r="H102" s="53">
        <f>+'OSN AC'!H102</f>
        <v>0</v>
      </c>
      <c r="I102" s="53">
        <f>+'OSN AC'!I102</f>
        <v>0</v>
      </c>
      <c r="J102" s="53">
        <f>+'OSN AC'!J102</f>
        <v>0</v>
      </c>
      <c r="K102" s="49">
        <f t="shared" si="36"/>
        <v>0</v>
      </c>
      <c r="L102" s="49">
        <f t="shared" si="37"/>
        <v>0</v>
      </c>
      <c r="M102" s="53">
        <f>+'OSN AC'!M102</f>
        <v>0</v>
      </c>
      <c r="N102" s="53">
        <v>0</v>
      </c>
      <c r="O102" s="251">
        <f t="shared" si="38"/>
        <v>0</v>
      </c>
      <c r="P102" s="13">
        <f t="shared" si="39"/>
        <v>0</v>
      </c>
      <c r="Q102" s="199">
        <f t="shared" si="40"/>
        <v>0</v>
      </c>
      <c r="R102" s="57">
        <v>0</v>
      </c>
      <c r="S102" s="57">
        <v>0</v>
      </c>
      <c r="T102" s="57">
        <v>0</v>
      </c>
      <c r="U102" s="57">
        <v>0</v>
      </c>
      <c r="V102" s="57">
        <v>0</v>
      </c>
      <c r="W102" s="57">
        <v>0</v>
      </c>
      <c r="X102" s="57">
        <v>0</v>
      </c>
      <c r="Y102" s="57">
        <f>+'OSN AC'!Y102</f>
        <v>0</v>
      </c>
      <c r="Z102" s="57">
        <v>0</v>
      </c>
      <c r="AA102" s="57">
        <v>0</v>
      </c>
      <c r="AB102" s="57">
        <v>0</v>
      </c>
      <c r="AC102" s="57">
        <v>0</v>
      </c>
      <c r="AD102" s="57">
        <v>0</v>
      </c>
      <c r="AE102" s="57">
        <v>0</v>
      </c>
      <c r="AF102" s="57"/>
      <c r="AG102" s="57">
        <v>0</v>
      </c>
      <c r="AH102" s="61"/>
      <c r="AI102" s="61"/>
      <c r="AJ102" s="61"/>
      <c r="AK102" s="61"/>
      <c r="AL102" s="61"/>
      <c r="AM102" s="61"/>
      <c r="AN102" s="61"/>
      <c r="AO102" s="61"/>
      <c r="AP102" s="61"/>
      <c r="AQ102" s="57">
        <f t="shared" si="41"/>
        <v>0</v>
      </c>
      <c r="AR102" s="61">
        <v>0</v>
      </c>
      <c r="AS102" s="61">
        <v>0</v>
      </c>
      <c r="AT102" s="61">
        <v>0</v>
      </c>
      <c r="AU102" s="61" t="e">
        <v>#REF!</v>
      </c>
      <c r="AV102" s="61">
        <v>0</v>
      </c>
      <c r="AW102" s="61" t="e">
        <f t="shared" si="42"/>
        <v>#REF!</v>
      </c>
      <c r="AX102" s="109">
        <f>+'OSN AC'!AZ102</f>
        <v>0</v>
      </c>
      <c r="AY102" s="109">
        <f>+'OSN AC'!BA102</f>
        <v>0</v>
      </c>
      <c r="AZ102" s="109">
        <f>+'OSN AC'!BB102</f>
        <v>0</v>
      </c>
      <c r="BA102" s="109">
        <f>+'OSN AC'!BC102</f>
        <v>0</v>
      </c>
      <c r="BB102" s="109">
        <f>+'OSN AC'!BD102</f>
        <v>0</v>
      </c>
      <c r="BC102" s="109">
        <f>+'OSN AC'!BE102</f>
        <v>0</v>
      </c>
      <c r="BD102" s="109">
        <f>+'OSN AC'!BF102</f>
        <v>0</v>
      </c>
      <c r="BE102" s="67">
        <f t="shared" si="43"/>
        <v>0</v>
      </c>
    </row>
    <row r="103" spans="1:60" s="1" customFormat="1" ht="13.5" customHeight="1">
      <c r="A103" s="24" t="s">
        <v>86</v>
      </c>
      <c r="B103" s="25" t="s">
        <v>992</v>
      </c>
      <c r="C103" s="44">
        <f>+'OSN AC'!C103</f>
        <v>0</v>
      </c>
      <c r="D103" s="44">
        <v>0</v>
      </c>
      <c r="E103" s="44">
        <v>0</v>
      </c>
      <c r="F103" s="44">
        <f t="shared" si="35"/>
        <v>0</v>
      </c>
      <c r="G103" s="53">
        <f>+'OSN AC'!G103</f>
        <v>0</v>
      </c>
      <c r="H103" s="53">
        <f>+'OSN AC'!H103</f>
        <v>0</v>
      </c>
      <c r="I103" s="53">
        <f>+'OSN AC'!I103</f>
        <v>0</v>
      </c>
      <c r="J103" s="53">
        <f>+'OSN AC'!J103</f>
        <v>0</v>
      </c>
      <c r="K103" s="49">
        <f t="shared" si="36"/>
        <v>0</v>
      </c>
      <c r="L103" s="49">
        <f t="shared" si="37"/>
        <v>0</v>
      </c>
      <c r="M103" s="53">
        <f>+'OSN AC'!M103</f>
        <v>0</v>
      </c>
      <c r="N103" s="53">
        <v>0</v>
      </c>
      <c r="O103" s="251">
        <f t="shared" si="38"/>
        <v>0</v>
      </c>
      <c r="P103" s="13">
        <f t="shared" si="39"/>
        <v>0</v>
      </c>
      <c r="Q103" s="199">
        <f t="shared" si="40"/>
        <v>0</v>
      </c>
      <c r="R103" s="57">
        <v>0</v>
      </c>
      <c r="S103" s="57">
        <v>0</v>
      </c>
      <c r="T103" s="57">
        <v>0</v>
      </c>
      <c r="U103" s="57">
        <v>0</v>
      </c>
      <c r="V103" s="57">
        <v>0</v>
      </c>
      <c r="W103" s="57">
        <v>0</v>
      </c>
      <c r="X103" s="57">
        <v>0</v>
      </c>
      <c r="Y103" s="57">
        <f>+'OSN AC'!Y103</f>
        <v>0</v>
      </c>
      <c r="Z103" s="57">
        <v>0</v>
      </c>
      <c r="AA103" s="57">
        <v>0</v>
      </c>
      <c r="AB103" s="57">
        <v>0</v>
      </c>
      <c r="AC103" s="57">
        <v>0</v>
      </c>
      <c r="AD103" s="57">
        <v>0</v>
      </c>
      <c r="AE103" s="57">
        <v>0</v>
      </c>
      <c r="AF103" s="57"/>
      <c r="AG103" s="57">
        <v>0</v>
      </c>
      <c r="AH103" s="61"/>
      <c r="AI103" s="61"/>
      <c r="AJ103" s="61"/>
      <c r="AK103" s="61"/>
      <c r="AL103" s="61"/>
      <c r="AM103" s="61"/>
      <c r="AN103" s="61"/>
      <c r="AO103" s="61"/>
      <c r="AP103" s="61"/>
      <c r="AQ103" s="57">
        <f t="shared" si="41"/>
        <v>0</v>
      </c>
      <c r="AR103" s="61">
        <v>0</v>
      </c>
      <c r="AS103" s="61">
        <v>0</v>
      </c>
      <c r="AT103" s="61">
        <v>0</v>
      </c>
      <c r="AU103" s="61">
        <v>0</v>
      </c>
      <c r="AV103" s="61">
        <v>0</v>
      </c>
      <c r="AW103" s="61">
        <f t="shared" si="42"/>
        <v>0</v>
      </c>
      <c r="AX103" s="109">
        <f>+'OSN AC'!AZ103</f>
        <v>0</v>
      </c>
      <c r="AY103" s="109">
        <f>+'OSN AC'!BA103</f>
        <v>0</v>
      </c>
      <c r="AZ103" s="109">
        <f>+'OSN AC'!BB103</f>
        <v>0</v>
      </c>
      <c r="BA103" s="109">
        <f>+'OSN AC'!BC103</f>
        <v>0</v>
      </c>
      <c r="BB103" s="109">
        <f>+'OSN AC'!BD103</f>
        <v>0</v>
      </c>
      <c r="BC103" s="109">
        <f>+'OSN AC'!BE103</f>
        <v>0</v>
      </c>
      <c r="BD103" s="109">
        <f>+'OSN AC'!BF103</f>
        <v>0</v>
      </c>
      <c r="BE103" s="67">
        <f t="shared" si="43"/>
        <v>0</v>
      </c>
      <c r="BF103"/>
      <c r="BG103"/>
      <c r="BH103"/>
    </row>
    <row r="104" spans="1:60">
      <c r="A104" s="24" t="s">
        <v>87</v>
      </c>
      <c r="B104" s="25" t="s">
        <v>993</v>
      </c>
      <c r="C104" s="44">
        <f>+'OSN AC'!C104</f>
        <v>0</v>
      </c>
      <c r="D104" s="44">
        <v>0</v>
      </c>
      <c r="E104" s="44">
        <v>0</v>
      </c>
      <c r="F104" s="44">
        <f t="shared" si="35"/>
        <v>0</v>
      </c>
      <c r="G104" s="53">
        <f>+'OSN AC'!G104</f>
        <v>0</v>
      </c>
      <c r="H104" s="53">
        <f>+'OSN AC'!H104</f>
        <v>0</v>
      </c>
      <c r="I104" s="53">
        <f>+'OSN AC'!I104</f>
        <v>0</v>
      </c>
      <c r="J104" s="53">
        <f>+'OSN AC'!J104</f>
        <v>0</v>
      </c>
      <c r="K104" s="49">
        <f t="shared" si="36"/>
        <v>0</v>
      </c>
      <c r="L104" s="49">
        <f t="shared" si="37"/>
        <v>0</v>
      </c>
      <c r="M104" s="53">
        <f>+'OSN AC'!M104</f>
        <v>0</v>
      </c>
      <c r="N104" s="53">
        <v>0</v>
      </c>
      <c r="O104" s="251">
        <f t="shared" si="38"/>
        <v>0</v>
      </c>
      <c r="P104" s="13">
        <f t="shared" si="39"/>
        <v>0</v>
      </c>
      <c r="Q104" s="199">
        <f t="shared" si="40"/>
        <v>0</v>
      </c>
      <c r="R104" s="57">
        <v>0</v>
      </c>
      <c r="S104" s="57">
        <v>0</v>
      </c>
      <c r="T104" s="57">
        <v>0</v>
      </c>
      <c r="U104" s="57">
        <v>0</v>
      </c>
      <c r="V104" s="57">
        <v>0</v>
      </c>
      <c r="W104" s="57">
        <v>0</v>
      </c>
      <c r="X104" s="57">
        <v>0</v>
      </c>
      <c r="Y104" s="57">
        <f>+'OSN AC'!Y104</f>
        <v>0</v>
      </c>
      <c r="Z104" s="57">
        <v>0</v>
      </c>
      <c r="AA104" s="57">
        <v>0</v>
      </c>
      <c r="AB104" s="57">
        <v>0</v>
      </c>
      <c r="AC104" s="57">
        <v>0</v>
      </c>
      <c r="AD104" s="57">
        <v>0</v>
      </c>
      <c r="AE104" s="57">
        <v>0</v>
      </c>
      <c r="AF104" s="57"/>
      <c r="AG104" s="57">
        <v>0</v>
      </c>
      <c r="AH104" s="61"/>
      <c r="AI104" s="61"/>
      <c r="AJ104" s="61"/>
      <c r="AK104" s="61"/>
      <c r="AL104" s="61"/>
      <c r="AM104" s="61"/>
      <c r="AN104" s="61"/>
      <c r="AO104" s="61"/>
      <c r="AP104" s="61"/>
      <c r="AQ104" s="57">
        <f t="shared" si="41"/>
        <v>0</v>
      </c>
      <c r="AR104" s="61">
        <v>0</v>
      </c>
      <c r="AS104" s="61">
        <v>0</v>
      </c>
      <c r="AT104" s="61">
        <v>0</v>
      </c>
      <c r="AU104" s="61" t="e">
        <v>#REF!</v>
      </c>
      <c r="AV104" s="61">
        <v>0</v>
      </c>
      <c r="AW104" s="61" t="e">
        <f t="shared" si="42"/>
        <v>#REF!</v>
      </c>
      <c r="AX104" s="109">
        <f>+'OSN AC'!AZ104</f>
        <v>0</v>
      </c>
      <c r="AY104" s="109">
        <f>+'OSN AC'!BA104</f>
        <v>0</v>
      </c>
      <c r="AZ104" s="109">
        <f>+'OSN AC'!BB104</f>
        <v>0</v>
      </c>
      <c r="BA104" s="109">
        <f>+'OSN AC'!BC104</f>
        <v>0</v>
      </c>
      <c r="BB104" s="109">
        <f>+'OSN AC'!BD104</f>
        <v>0</v>
      </c>
      <c r="BC104" s="109">
        <f>+'OSN AC'!BE104</f>
        <v>0</v>
      </c>
      <c r="BD104" s="109">
        <f>+'OSN AC'!BF104</f>
        <v>0</v>
      </c>
      <c r="BE104" s="67">
        <f t="shared" si="43"/>
        <v>0</v>
      </c>
      <c r="BF104" s="1"/>
      <c r="BG104" s="1"/>
      <c r="BH104" s="1"/>
    </row>
    <row r="105" spans="1:60">
      <c r="A105" s="24" t="s">
        <v>88</v>
      </c>
      <c r="B105" s="25" t="s">
        <v>994</v>
      </c>
      <c r="C105" s="44">
        <f>+'OSN AC'!C105</f>
        <v>0</v>
      </c>
      <c r="D105" s="44">
        <v>0</v>
      </c>
      <c r="E105" s="44">
        <v>0</v>
      </c>
      <c r="F105" s="44">
        <f t="shared" si="35"/>
        <v>0</v>
      </c>
      <c r="G105" s="53">
        <f>+'OSN AC'!G105</f>
        <v>0</v>
      </c>
      <c r="H105" s="53">
        <f>+'OSN AC'!H105</f>
        <v>0</v>
      </c>
      <c r="I105" s="53">
        <f>+'OSN AC'!I105</f>
        <v>0</v>
      </c>
      <c r="J105" s="53">
        <f>+'OSN AC'!J105</f>
        <v>0</v>
      </c>
      <c r="K105" s="49">
        <f t="shared" si="36"/>
        <v>0</v>
      </c>
      <c r="L105" s="49">
        <f t="shared" si="37"/>
        <v>0</v>
      </c>
      <c r="M105" s="53">
        <f>+'OSN AC'!M105</f>
        <v>0</v>
      </c>
      <c r="N105" s="53">
        <v>0</v>
      </c>
      <c r="O105" s="251">
        <f t="shared" si="38"/>
        <v>0</v>
      </c>
      <c r="P105" s="13">
        <f t="shared" si="39"/>
        <v>0</v>
      </c>
      <c r="Q105" s="199">
        <f t="shared" si="40"/>
        <v>0</v>
      </c>
      <c r="R105" s="57">
        <v>0</v>
      </c>
      <c r="S105" s="57">
        <v>0</v>
      </c>
      <c r="T105" s="57">
        <v>0</v>
      </c>
      <c r="U105" s="57">
        <v>0</v>
      </c>
      <c r="V105" s="57">
        <v>0</v>
      </c>
      <c r="W105" s="57">
        <v>0</v>
      </c>
      <c r="X105" s="57">
        <v>0</v>
      </c>
      <c r="Y105" s="57">
        <f>+'OSN AC'!Y105</f>
        <v>0</v>
      </c>
      <c r="Z105" s="57">
        <v>0</v>
      </c>
      <c r="AA105" s="57">
        <v>0</v>
      </c>
      <c r="AB105" s="57">
        <v>0</v>
      </c>
      <c r="AC105" s="57">
        <v>0</v>
      </c>
      <c r="AD105" s="57">
        <v>0</v>
      </c>
      <c r="AE105" s="57">
        <v>0</v>
      </c>
      <c r="AF105" s="57"/>
      <c r="AG105" s="57">
        <v>0</v>
      </c>
      <c r="AH105" s="61"/>
      <c r="AI105" s="61"/>
      <c r="AJ105" s="61"/>
      <c r="AK105" s="61"/>
      <c r="AL105" s="61"/>
      <c r="AM105" s="61"/>
      <c r="AN105" s="61"/>
      <c r="AO105" s="61"/>
      <c r="AP105" s="61"/>
      <c r="AQ105" s="57">
        <f t="shared" si="41"/>
        <v>0</v>
      </c>
      <c r="AR105" s="61">
        <v>0</v>
      </c>
      <c r="AS105" s="61">
        <v>0</v>
      </c>
      <c r="AT105" s="61">
        <v>0</v>
      </c>
      <c r="AU105" s="61">
        <v>0</v>
      </c>
      <c r="AV105" s="61">
        <v>0</v>
      </c>
      <c r="AW105" s="61">
        <f t="shared" si="42"/>
        <v>0</v>
      </c>
      <c r="AX105" s="109">
        <f>+'OSN AC'!AZ105</f>
        <v>0</v>
      </c>
      <c r="AY105" s="109">
        <f>+'OSN AC'!BA105</f>
        <v>0</v>
      </c>
      <c r="AZ105" s="109">
        <f>+'OSN AC'!BB105</f>
        <v>0</v>
      </c>
      <c r="BA105" s="109">
        <f>+'OSN AC'!BC105</f>
        <v>0</v>
      </c>
      <c r="BB105" s="109">
        <f>+'OSN AC'!BD105</f>
        <v>0</v>
      </c>
      <c r="BC105" s="109">
        <f>+'OSN AC'!BE105</f>
        <v>0</v>
      </c>
      <c r="BD105" s="109">
        <f>+'OSN AC'!BF105</f>
        <v>0</v>
      </c>
      <c r="BE105" s="67">
        <f t="shared" si="43"/>
        <v>0</v>
      </c>
      <c r="BF105" s="1"/>
      <c r="BG105" s="1"/>
      <c r="BH105" s="1"/>
    </row>
    <row r="106" spans="1:60">
      <c r="A106" s="24" t="s">
        <v>89</v>
      </c>
      <c r="B106" s="27" t="s">
        <v>995</v>
      </c>
      <c r="C106" s="44">
        <f>+'OSN AC'!C106</f>
        <v>0</v>
      </c>
      <c r="D106" s="44">
        <v>0</v>
      </c>
      <c r="E106" s="44">
        <v>0</v>
      </c>
      <c r="F106" s="44">
        <f t="shared" si="35"/>
        <v>0</v>
      </c>
      <c r="G106" s="53">
        <f>+'OSN AC'!G106</f>
        <v>0</v>
      </c>
      <c r="H106" s="53">
        <f>+'OSN AC'!H106</f>
        <v>0</v>
      </c>
      <c r="I106" s="53">
        <f>+'OSN AC'!I106</f>
        <v>0</v>
      </c>
      <c r="J106" s="53">
        <f>+'OSN AC'!J106</f>
        <v>0</v>
      </c>
      <c r="K106" s="49">
        <f t="shared" si="36"/>
        <v>0</v>
      </c>
      <c r="L106" s="49">
        <f t="shared" si="37"/>
        <v>0</v>
      </c>
      <c r="M106" s="53">
        <f>+'OSN AC'!M106</f>
        <v>0</v>
      </c>
      <c r="N106" s="53">
        <v>0</v>
      </c>
      <c r="O106" s="251">
        <f t="shared" si="38"/>
        <v>0</v>
      </c>
      <c r="P106" s="13">
        <f t="shared" si="39"/>
        <v>0</v>
      </c>
      <c r="Q106" s="199">
        <f t="shared" si="40"/>
        <v>0</v>
      </c>
      <c r="R106" s="57">
        <v>0</v>
      </c>
      <c r="S106" s="57">
        <v>0</v>
      </c>
      <c r="T106" s="57">
        <v>0</v>
      </c>
      <c r="U106" s="57">
        <v>0</v>
      </c>
      <c r="V106" s="57">
        <v>0</v>
      </c>
      <c r="W106" s="57">
        <v>0</v>
      </c>
      <c r="X106" s="57">
        <v>0</v>
      </c>
      <c r="Y106" s="57">
        <f>+'OSN AC'!Y106</f>
        <v>0</v>
      </c>
      <c r="Z106" s="57">
        <v>0</v>
      </c>
      <c r="AA106" s="57">
        <v>0</v>
      </c>
      <c r="AB106" s="57">
        <v>0</v>
      </c>
      <c r="AC106" s="57">
        <v>0</v>
      </c>
      <c r="AD106" s="57">
        <v>0</v>
      </c>
      <c r="AE106" s="57">
        <v>0</v>
      </c>
      <c r="AF106" s="57"/>
      <c r="AG106" s="57">
        <v>0</v>
      </c>
      <c r="AH106" s="57"/>
      <c r="AI106" s="57"/>
      <c r="AJ106" s="57"/>
      <c r="AK106" s="57"/>
      <c r="AL106" s="57"/>
      <c r="AM106" s="57"/>
      <c r="AN106" s="57"/>
      <c r="AO106" s="57"/>
      <c r="AP106" s="57"/>
      <c r="AQ106" s="57">
        <f t="shared" si="41"/>
        <v>0</v>
      </c>
      <c r="AR106" s="61">
        <v>0</v>
      </c>
      <c r="AS106" s="61">
        <v>0</v>
      </c>
      <c r="AT106" s="61">
        <v>0</v>
      </c>
      <c r="AU106" s="61" t="e">
        <v>#REF!</v>
      </c>
      <c r="AV106" s="61">
        <v>0</v>
      </c>
      <c r="AW106" s="61" t="e">
        <f t="shared" si="42"/>
        <v>#REF!</v>
      </c>
      <c r="AX106" s="109">
        <f>+'OSN AC'!AZ106</f>
        <v>0</v>
      </c>
      <c r="AY106" s="109">
        <f>+'OSN AC'!BA106</f>
        <v>0</v>
      </c>
      <c r="AZ106" s="109">
        <f>+'OSN AC'!BB106</f>
        <v>0</v>
      </c>
      <c r="BA106" s="109">
        <f>+'OSN AC'!BC106</f>
        <v>0</v>
      </c>
      <c r="BB106" s="109">
        <f>+'OSN AC'!BD106</f>
        <v>0</v>
      </c>
      <c r="BC106" s="109">
        <f>+'OSN AC'!BE106</f>
        <v>0</v>
      </c>
      <c r="BD106" s="109">
        <f>+'OSN AC'!BF106</f>
        <v>0</v>
      </c>
      <c r="BE106" s="67">
        <f t="shared" si="43"/>
        <v>0</v>
      </c>
    </row>
    <row r="107" spans="1:60">
      <c r="A107" s="24" t="s">
        <v>90</v>
      </c>
      <c r="B107" s="25" t="s">
        <v>996</v>
      </c>
      <c r="C107" s="44">
        <f>+'OSN AC'!C107</f>
        <v>0</v>
      </c>
      <c r="D107" s="44">
        <v>0</v>
      </c>
      <c r="E107" s="44">
        <v>0</v>
      </c>
      <c r="F107" s="44">
        <f t="shared" si="35"/>
        <v>0</v>
      </c>
      <c r="G107" s="53">
        <f>+'OSN AC'!G107</f>
        <v>0</v>
      </c>
      <c r="H107" s="53">
        <f>+'OSN AC'!H107</f>
        <v>0</v>
      </c>
      <c r="I107" s="53">
        <f>+'OSN AC'!I107</f>
        <v>0</v>
      </c>
      <c r="J107" s="53">
        <f>+'OSN AC'!J107</f>
        <v>0</v>
      </c>
      <c r="K107" s="49">
        <f t="shared" si="36"/>
        <v>0</v>
      </c>
      <c r="L107" s="49">
        <f t="shared" si="37"/>
        <v>0</v>
      </c>
      <c r="M107" s="53">
        <f>+'OSN AC'!M107</f>
        <v>0</v>
      </c>
      <c r="N107" s="53">
        <v>0</v>
      </c>
      <c r="O107" s="251">
        <f t="shared" si="38"/>
        <v>0</v>
      </c>
      <c r="P107" s="13">
        <f t="shared" si="39"/>
        <v>0</v>
      </c>
      <c r="Q107" s="199">
        <f t="shared" si="40"/>
        <v>0</v>
      </c>
      <c r="R107" s="57">
        <v>0</v>
      </c>
      <c r="S107" s="57">
        <v>0</v>
      </c>
      <c r="T107" s="57">
        <v>0</v>
      </c>
      <c r="U107" s="57">
        <v>0</v>
      </c>
      <c r="V107" s="57">
        <v>0</v>
      </c>
      <c r="W107" s="57">
        <v>0</v>
      </c>
      <c r="X107" s="57">
        <v>0</v>
      </c>
      <c r="Y107" s="57">
        <f>+'OSN AC'!Y107</f>
        <v>0</v>
      </c>
      <c r="Z107" s="57">
        <v>0</v>
      </c>
      <c r="AA107" s="57">
        <v>0</v>
      </c>
      <c r="AB107" s="57">
        <v>0</v>
      </c>
      <c r="AC107" s="57">
        <v>0</v>
      </c>
      <c r="AD107" s="57"/>
      <c r="AE107" s="57">
        <v>0</v>
      </c>
      <c r="AF107" s="57"/>
      <c r="AG107" s="57">
        <v>0</v>
      </c>
      <c r="AH107" s="56"/>
      <c r="AI107" s="56"/>
      <c r="AJ107" s="56"/>
      <c r="AK107" s="56"/>
      <c r="AL107" s="56"/>
      <c r="AM107" s="56"/>
      <c r="AN107" s="56"/>
      <c r="AO107" s="56"/>
      <c r="AP107" s="56"/>
      <c r="AQ107" s="57">
        <f t="shared" si="41"/>
        <v>0</v>
      </c>
      <c r="AR107" s="61">
        <v>0</v>
      </c>
      <c r="AS107" s="61">
        <v>0</v>
      </c>
      <c r="AT107" s="61">
        <v>0</v>
      </c>
      <c r="AU107" s="61">
        <v>0</v>
      </c>
      <c r="AV107" s="61">
        <v>0</v>
      </c>
      <c r="AW107" s="61">
        <f t="shared" si="42"/>
        <v>0</v>
      </c>
      <c r="AX107" s="109">
        <f>+'OSN AC'!AZ107</f>
        <v>0</v>
      </c>
      <c r="AY107" s="109">
        <f>+'OSN AC'!BA107</f>
        <v>0</v>
      </c>
      <c r="AZ107" s="109">
        <f>+'OSN AC'!BB107</f>
        <v>0</v>
      </c>
      <c r="BA107" s="109">
        <f>+'OSN AC'!BC107</f>
        <v>0</v>
      </c>
      <c r="BB107" s="109">
        <f>+'OSN AC'!BD107</f>
        <v>0</v>
      </c>
      <c r="BC107" s="109">
        <f>+'OSN AC'!BE107</f>
        <v>0</v>
      </c>
      <c r="BD107" s="109">
        <f>+'OSN AC'!BF107</f>
        <v>0</v>
      </c>
      <c r="BE107" s="67">
        <f t="shared" si="43"/>
        <v>0</v>
      </c>
      <c r="BF107" s="1"/>
      <c r="BG107" s="1"/>
      <c r="BH107" s="1"/>
    </row>
    <row r="108" spans="1:60">
      <c r="A108" s="24" t="s">
        <v>91</v>
      </c>
      <c r="B108" s="25" t="s">
        <v>997</v>
      </c>
      <c r="C108" s="44">
        <f>+'OSN AC'!C108</f>
        <v>0</v>
      </c>
      <c r="D108" s="44">
        <v>0</v>
      </c>
      <c r="E108" s="44">
        <v>0</v>
      </c>
      <c r="F108" s="44">
        <f t="shared" si="35"/>
        <v>0</v>
      </c>
      <c r="G108" s="53">
        <f>+'OSN AC'!G108</f>
        <v>0</v>
      </c>
      <c r="H108" s="53">
        <f>+'OSN AC'!H108</f>
        <v>0</v>
      </c>
      <c r="I108" s="53">
        <f>+'OSN AC'!I108</f>
        <v>0</v>
      </c>
      <c r="J108" s="53">
        <f>+'OSN AC'!J108</f>
        <v>0</v>
      </c>
      <c r="K108" s="49">
        <f t="shared" si="36"/>
        <v>0</v>
      </c>
      <c r="L108" s="49">
        <f t="shared" si="37"/>
        <v>0</v>
      </c>
      <c r="M108" s="53">
        <f>+'OSN AC'!M108</f>
        <v>0</v>
      </c>
      <c r="N108" s="53">
        <v>0</v>
      </c>
      <c r="O108" s="251">
        <f t="shared" si="38"/>
        <v>0</v>
      </c>
      <c r="P108" s="13">
        <f t="shared" si="39"/>
        <v>0</v>
      </c>
      <c r="Q108" s="199">
        <f t="shared" si="40"/>
        <v>0</v>
      </c>
      <c r="R108" s="57">
        <v>0</v>
      </c>
      <c r="S108" s="57">
        <v>0</v>
      </c>
      <c r="T108" s="57">
        <v>0</v>
      </c>
      <c r="U108" s="57">
        <v>0</v>
      </c>
      <c r="V108" s="57">
        <v>0</v>
      </c>
      <c r="W108" s="57">
        <v>0</v>
      </c>
      <c r="X108" s="57">
        <v>0</v>
      </c>
      <c r="Y108" s="57">
        <f>+'OSN AC'!Y108</f>
        <v>0</v>
      </c>
      <c r="Z108" s="57">
        <v>0</v>
      </c>
      <c r="AA108" s="57">
        <v>0</v>
      </c>
      <c r="AB108" s="57">
        <v>0</v>
      </c>
      <c r="AC108" s="57">
        <v>0</v>
      </c>
      <c r="AD108" s="57">
        <v>0</v>
      </c>
      <c r="AE108" s="57">
        <v>0</v>
      </c>
      <c r="AF108" s="57"/>
      <c r="AG108" s="57">
        <v>0</v>
      </c>
      <c r="AH108" s="56"/>
      <c r="AI108" s="56"/>
      <c r="AJ108" s="56"/>
      <c r="AK108" s="56"/>
      <c r="AL108" s="56"/>
      <c r="AM108" s="56"/>
      <c r="AN108" s="56"/>
      <c r="AO108" s="56"/>
      <c r="AP108" s="56"/>
      <c r="AQ108" s="57">
        <f t="shared" si="41"/>
        <v>0</v>
      </c>
      <c r="AR108" s="61">
        <v>0</v>
      </c>
      <c r="AS108" s="61">
        <v>0</v>
      </c>
      <c r="AT108" s="61">
        <v>0</v>
      </c>
      <c r="AU108" s="61">
        <v>0</v>
      </c>
      <c r="AV108" s="61">
        <v>0</v>
      </c>
      <c r="AW108" s="61">
        <f t="shared" si="42"/>
        <v>0</v>
      </c>
      <c r="AX108" s="109">
        <f>+'OSN AC'!AZ108</f>
        <v>0</v>
      </c>
      <c r="AY108" s="109">
        <f>+'OSN AC'!BA108</f>
        <v>0</v>
      </c>
      <c r="AZ108" s="109">
        <f>+'OSN AC'!BB108</f>
        <v>0</v>
      </c>
      <c r="BA108" s="109">
        <f>+'OSN AC'!BC108</f>
        <v>0</v>
      </c>
      <c r="BB108" s="109">
        <f>+'OSN AC'!BD108</f>
        <v>0</v>
      </c>
      <c r="BC108" s="109">
        <f>+'OSN AC'!BE108</f>
        <v>0</v>
      </c>
      <c r="BD108" s="109">
        <f>+'OSN AC'!BF108</f>
        <v>0</v>
      </c>
      <c r="BE108" s="67">
        <f t="shared" si="43"/>
        <v>0</v>
      </c>
      <c r="BF108" s="1"/>
      <c r="BG108" s="1"/>
      <c r="BH108" s="1"/>
    </row>
    <row r="109" spans="1:60">
      <c r="A109" s="24" t="s">
        <v>92</v>
      </c>
      <c r="B109" s="25" t="s">
        <v>998</v>
      </c>
      <c r="C109" s="44">
        <f>+'OSN AC'!C109</f>
        <v>0</v>
      </c>
      <c r="D109" s="44">
        <v>0</v>
      </c>
      <c r="E109" s="44">
        <v>0</v>
      </c>
      <c r="F109" s="44">
        <f t="shared" si="35"/>
        <v>0</v>
      </c>
      <c r="G109" s="53">
        <f>+'OSN AC'!G109</f>
        <v>0</v>
      </c>
      <c r="H109" s="53">
        <f>+'OSN AC'!H109</f>
        <v>0</v>
      </c>
      <c r="I109" s="53">
        <f>+'OSN AC'!I109</f>
        <v>0</v>
      </c>
      <c r="J109" s="53">
        <f>+'OSN AC'!J109</f>
        <v>0</v>
      </c>
      <c r="K109" s="49">
        <f t="shared" si="36"/>
        <v>0</v>
      </c>
      <c r="L109" s="49">
        <f t="shared" si="37"/>
        <v>0</v>
      </c>
      <c r="M109" s="53">
        <f>+'OSN AC'!M109</f>
        <v>0</v>
      </c>
      <c r="N109" s="53">
        <v>0</v>
      </c>
      <c r="O109" s="251">
        <f t="shared" si="38"/>
        <v>0</v>
      </c>
      <c r="P109" s="13">
        <f t="shared" si="39"/>
        <v>0</v>
      </c>
      <c r="Q109" s="199">
        <f t="shared" si="40"/>
        <v>0</v>
      </c>
      <c r="R109" s="57">
        <v>0</v>
      </c>
      <c r="S109" s="57">
        <v>0</v>
      </c>
      <c r="T109" s="57">
        <v>0</v>
      </c>
      <c r="U109" s="57">
        <v>0</v>
      </c>
      <c r="V109" s="57">
        <v>0</v>
      </c>
      <c r="W109" s="57">
        <v>0</v>
      </c>
      <c r="X109" s="57">
        <v>0</v>
      </c>
      <c r="Y109" s="57">
        <f>+'OSN AC'!Y109</f>
        <v>0</v>
      </c>
      <c r="Z109" s="57">
        <v>0</v>
      </c>
      <c r="AA109" s="57">
        <v>0</v>
      </c>
      <c r="AB109" s="57">
        <v>0</v>
      </c>
      <c r="AC109" s="57">
        <v>0</v>
      </c>
      <c r="AD109" s="57">
        <v>0</v>
      </c>
      <c r="AE109" s="57">
        <v>0</v>
      </c>
      <c r="AF109" s="57"/>
      <c r="AG109" s="57">
        <v>0</v>
      </c>
      <c r="AH109" s="57"/>
      <c r="AI109" s="57"/>
      <c r="AJ109" s="57"/>
      <c r="AK109" s="57"/>
      <c r="AL109" s="57"/>
      <c r="AM109" s="57"/>
      <c r="AN109" s="57"/>
      <c r="AO109" s="57"/>
      <c r="AP109" s="57"/>
      <c r="AQ109" s="57">
        <f t="shared" si="41"/>
        <v>0</v>
      </c>
      <c r="AR109" s="61">
        <v>0</v>
      </c>
      <c r="AS109" s="61">
        <v>0</v>
      </c>
      <c r="AT109" s="61">
        <v>0</v>
      </c>
      <c r="AU109" s="61" t="e">
        <v>#REF!</v>
      </c>
      <c r="AV109" s="61">
        <v>0</v>
      </c>
      <c r="AW109" s="61" t="e">
        <f t="shared" si="42"/>
        <v>#REF!</v>
      </c>
      <c r="AX109" s="109">
        <f>+'OSN AC'!AZ109</f>
        <v>0</v>
      </c>
      <c r="AY109" s="109">
        <f>+'OSN AC'!BA109</f>
        <v>0</v>
      </c>
      <c r="AZ109" s="109">
        <f>+'OSN AC'!BB109</f>
        <v>0</v>
      </c>
      <c r="BA109" s="109">
        <f>+'OSN AC'!BC109</f>
        <v>0</v>
      </c>
      <c r="BB109" s="109">
        <f>+'OSN AC'!BD109</f>
        <v>0</v>
      </c>
      <c r="BC109" s="109">
        <f>+'OSN AC'!BE109</f>
        <v>0</v>
      </c>
      <c r="BD109" s="109">
        <f>+'OSN AC'!BF109</f>
        <v>0</v>
      </c>
      <c r="BE109" s="67">
        <f t="shared" si="43"/>
        <v>0</v>
      </c>
    </row>
    <row r="110" spans="1:60">
      <c r="A110" s="24" t="s">
        <v>93</v>
      </c>
      <c r="B110" s="25" t="s">
        <v>999</v>
      </c>
      <c r="C110" s="44">
        <f>+'OSN AC'!C110</f>
        <v>0</v>
      </c>
      <c r="D110" s="44">
        <v>0</v>
      </c>
      <c r="E110" s="44">
        <v>0</v>
      </c>
      <c r="F110" s="44">
        <f t="shared" si="35"/>
        <v>0</v>
      </c>
      <c r="G110" s="53">
        <f>+'OSN AC'!G110</f>
        <v>0</v>
      </c>
      <c r="H110" s="53">
        <f>+'OSN AC'!H110</f>
        <v>0</v>
      </c>
      <c r="I110" s="53">
        <f>+'OSN AC'!I110</f>
        <v>0</v>
      </c>
      <c r="J110" s="53">
        <f>+'OSN AC'!J110</f>
        <v>0</v>
      </c>
      <c r="K110" s="49">
        <f t="shared" si="36"/>
        <v>0</v>
      </c>
      <c r="L110" s="49">
        <f t="shared" si="37"/>
        <v>0</v>
      </c>
      <c r="M110" s="53">
        <f>+'OSN AC'!M110</f>
        <v>0</v>
      </c>
      <c r="N110" s="53">
        <v>0</v>
      </c>
      <c r="O110" s="251">
        <f t="shared" si="38"/>
        <v>0</v>
      </c>
      <c r="P110" s="13">
        <f t="shared" si="39"/>
        <v>0</v>
      </c>
      <c r="Q110" s="199">
        <f t="shared" si="40"/>
        <v>0</v>
      </c>
      <c r="R110" s="57">
        <v>0</v>
      </c>
      <c r="S110" s="57">
        <v>0</v>
      </c>
      <c r="T110" s="57">
        <v>0</v>
      </c>
      <c r="U110" s="57">
        <v>0</v>
      </c>
      <c r="V110" s="57">
        <v>0</v>
      </c>
      <c r="W110" s="57">
        <v>0</v>
      </c>
      <c r="X110" s="57">
        <v>0</v>
      </c>
      <c r="Y110" s="57">
        <f>+'OSN AC'!Y110</f>
        <v>0</v>
      </c>
      <c r="Z110" s="57">
        <v>0</v>
      </c>
      <c r="AA110" s="57">
        <v>0</v>
      </c>
      <c r="AB110" s="57">
        <v>0</v>
      </c>
      <c r="AC110" s="57">
        <v>0</v>
      </c>
      <c r="AD110" s="57">
        <v>0</v>
      </c>
      <c r="AE110" s="57">
        <v>0</v>
      </c>
      <c r="AF110" s="57"/>
      <c r="AG110" s="57">
        <v>0</v>
      </c>
      <c r="AH110" s="57"/>
      <c r="AI110" s="57"/>
      <c r="AJ110" s="57"/>
      <c r="AK110" s="57"/>
      <c r="AL110" s="57"/>
      <c r="AM110" s="57"/>
      <c r="AN110" s="57"/>
      <c r="AO110" s="57"/>
      <c r="AP110" s="57"/>
      <c r="AQ110" s="57">
        <f t="shared" si="41"/>
        <v>0</v>
      </c>
      <c r="AR110" s="61">
        <v>0</v>
      </c>
      <c r="AS110" s="61">
        <v>0</v>
      </c>
      <c r="AT110" s="61">
        <v>0</v>
      </c>
      <c r="AU110" s="61" t="e">
        <v>#REF!</v>
      </c>
      <c r="AV110" s="61">
        <v>0</v>
      </c>
      <c r="AW110" s="61" t="e">
        <f t="shared" si="42"/>
        <v>#REF!</v>
      </c>
      <c r="AX110" s="109">
        <f>+'OSN AC'!AZ110</f>
        <v>0</v>
      </c>
      <c r="AY110" s="109">
        <f>+'OSN AC'!BA110</f>
        <v>0</v>
      </c>
      <c r="AZ110" s="109">
        <f>+'OSN AC'!BB110</f>
        <v>0</v>
      </c>
      <c r="BA110" s="109">
        <f>+'OSN AC'!BC110</f>
        <v>0</v>
      </c>
      <c r="BB110" s="109">
        <f>+'OSN AC'!BD110</f>
        <v>0</v>
      </c>
      <c r="BC110" s="109">
        <f>+'OSN AC'!BE110</f>
        <v>0</v>
      </c>
      <c r="BD110" s="109">
        <f>+'OSN AC'!BF110</f>
        <v>0</v>
      </c>
      <c r="BE110" s="67">
        <f t="shared" si="43"/>
        <v>0</v>
      </c>
    </row>
    <row r="111" spans="1:60">
      <c r="A111" s="24"/>
      <c r="B111" s="25"/>
      <c r="C111" s="44"/>
      <c r="D111" s="44"/>
      <c r="E111" s="44"/>
      <c r="F111" s="44"/>
      <c r="G111" s="49"/>
      <c r="H111" s="49"/>
      <c r="I111" s="49"/>
      <c r="J111" s="49"/>
      <c r="K111" s="49"/>
      <c r="L111" s="49"/>
      <c r="M111" s="53"/>
      <c r="N111" s="53"/>
      <c r="O111" s="53"/>
      <c r="Q111" s="44"/>
      <c r="R111" s="57"/>
      <c r="S111" s="57"/>
      <c r="T111" s="57"/>
      <c r="U111" s="57"/>
      <c r="V111" s="57"/>
      <c r="W111" s="57"/>
      <c r="X111" s="57"/>
      <c r="Y111" s="57"/>
      <c r="Z111" s="57"/>
      <c r="AA111" s="57"/>
      <c r="AB111" s="57"/>
      <c r="AC111" s="57"/>
      <c r="AD111" s="57"/>
      <c r="AE111" s="57"/>
      <c r="AF111" s="57"/>
      <c r="AG111" s="57"/>
      <c r="AH111" s="57"/>
      <c r="AI111" s="57"/>
      <c r="AJ111" s="57"/>
      <c r="AK111" s="57"/>
      <c r="AL111" s="57"/>
      <c r="AM111" s="57"/>
      <c r="AN111" s="57"/>
      <c r="AO111" s="57"/>
      <c r="AP111" s="57"/>
      <c r="AQ111" s="57"/>
      <c r="AR111" s="61"/>
      <c r="AS111" s="61"/>
      <c r="AT111" s="61"/>
      <c r="AU111" s="61"/>
      <c r="AV111" s="61"/>
      <c r="AW111" s="61"/>
      <c r="AX111" s="67"/>
      <c r="AY111" s="67"/>
      <c r="AZ111" s="67"/>
      <c r="BA111" s="67"/>
      <c r="BB111" s="67"/>
      <c r="BC111" s="67"/>
      <c r="BD111" s="67"/>
      <c r="BE111" s="66"/>
    </row>
    <row r="112" spans="1:60" ht="13.5" customHeight="1">
      <c r="A112" s="20" t="s">
        <v>1000</v>
      </c>
      <c r="B112" s="26" t="s">
        <v>1001</v>
      </c>
      <c r="C112" s="43">
        <f>SUM(C114:C123)</f>
        <v>6241542</v>
      </c>
      <c r="D112" s="43">
        <f t="shared" ref="D112:T112" si="44">SUM(D114:D123)</f>
        <v>0</v>
      </c>
      <c r="E112" s="43">
        <f t="shared" si="44"/>
        <v>0</v>
      </c>
      <c r="F112" s="43">
        <f t="shared" si="44"/>
        <v>6241542</v>
      </c>
      <c r="G112" s="43">
        <f>SUM(G114:G123)</f>
        <v>701844.04</v>
      </c>
      <c r="H112" s="43">
        <f t="shared" si="44"/>
        <v>412524.97000000003</v>
      </c>
      <c r="I112" s="43">
        <f t="shared" si="44"/>
        <v>412524.97000000003</v>
      </c>
      <c r="J112" s="43">
        <f t="shared" si="44"/>
        <v>427247</v>
      </c>
      <c r="K112" s="43">
        <f t="shared" si="44"/>
        <v>0</v>
      </c>
      <c r="L112" s="43">
        <f t="shared" si="44"/>
        <v>300000</v>
      </c>
      <c r="M112" s="43">
        <f t="shared" si="44"/>
        <v>0</v>
      </c>
      <c r="N112" s="43">
        <f t="shared" si="44"/>
        <v>0</v>
      </c>
      <c r="O112" s="43">
        <f t="shared" si="44"/>
        <v>0</v>
      </c>
      <c r="P112" s="43">
        <f>SUM(P114:P123)</f>
        <v>0</v>
      </c>
      <c r="Q112" s="275">
        <f>SUM(Q114:Q123)</f>
        <v>0</v>
      </c>
      <c r="R112" s="43">
        <f t="shared" si="44"/>
        <v>0</v>
      </c>
      <c r="S112" s="43">
        <f t="shared" si="44"/>
        <v>0</v>
      </c>
      <c r="T112" s="43">
        <f t="shared" si="44"/>
        <v>0</v>
      </c>
      <c r="U112" s="43">
        <f t="shared" ref="U112:AB112" si="45">SUM(U114:U122)</f>
        <v>0</v>
      </c>
      <c r="V112" s="43">
        <f t="shared" si="45"/>
        <v>0</v>
      </c>
      <c r="W112" s="43">
        <f t="shared" si="45"/>
        <v>0</v>
      </c>
      <c r="X112" s="43">
        <f t="shared" si="45"/>
        <v>0</v>
      </c>
      <c r="Y112" s="43">
        <f t="shared" si="45"/>
        <v>0</v>
      </c>
      <c r="Z112" s="43">
        <f t="shared" si="45"/>
        <v>0</v>
      </c>
      <c r="AA112" s="43">
        <f t="shared" si="45"/>
        <v>0</v>
      </c>
      <c r="AB112" s="43">
        <f t="shared" si="45"/>
        <v>0</v>
      </c>
      <c r="AC112" s="43">
        <f>SUM(AC114:AC123)</f>
        <v>0</v>
      </c>
      <c r="AD112" s="43">
        <f>SUM(AD114:AD123)</f>
        <v>0</v>
      </c>
      <c r="AE112" s="43">
        <f>SUM(AE114:AE123)</f>
        <v>0</v>
      </c>
      <c r="AF112" s="43">
        <f>SUM(AF114:AF123)</f>
        <v>0</v>
      </c>
      <c r="AG112" s="43">
        <f>SUM(AG114:AG123)</f>
        <v>0</v>
      </c>
      <c r="AH112" s="55">
        <f>SUM(AH114:AH121)</f>
        <v>0</v>
      </c>
      <c r="AI112" s="55">
        <f>SUM(AI114:AI121)</f>
        <v>0</v>
      </c>
      <c r="AJ112" s="55"/>
      <c r="AK112" s="55"/>
      <c r="AL112" s="55"/>
      <c r="AM112" s="55"/>
      <c r="AN112" s="55"/>
      <c r="AO112" s="55"/>
      <c r="AP112" s="55"/>
      <c r="AQ112" s="43">
        <f>SUM(AQ114:AQ123)</f>
        <v>0</v>
      </c>
      <c r="AR112" s="43">
        <f t="shared" ref="AR112:BE112" si="46">SUM(AR114:AR122)</f>
        <v>0</v>
      </c>
      <c r="AS112" s="43">
        <f t="shared" si="46"/>
        <v>0</v>
      </c>
      <c r="AT112" s="43">
        <f t="shared" si="46"/>
        <v>0</v>
      </c>
      <c r="AU112" s="43" t="e">
        <f t="shared" si="46"/>
        <v>#REF!</v>
      </c>
      <c r="AV112" s="43">
        <f t="shared" si="46"/>
        <v>0</v>
      </c>
      <c r="AW112" s="43" t="e">
        <f t="shared" si="46"/>
        <v>#REF!</v>
      </c>
      <c r="AX112" s="43">
        <f t="shared" si="46"/>
        <v>0</v>
      </c>
      <c r="AY112" s="43">
        <f t="shared" si="46"/>
        <v>0</v>
      </c>
      <c r="AZ112" s="43">
        <f t="shared" si="46"/>
        <v>0</v>
      </c>
      <c r="BA112" s="43"/>
      <c r="BB112" s="43"/>
      <c r="BC112" s="43"/>
      <c r="BD112" s="43"/>
      <c r="BE112" s="43">
        <f t="shared" si="46"/>
        <v>0</v>
      </c>
    </row>
    <row r="113" spans="1:62" ht="13.5" customHeight="1">
      <c r="A113" s="29"/>
      <c r="B113" s="23"/>
      <c r="C113" s="45"/>
      <c r="D113" s="45"/>
      <c r="E113" s="45"/>
      <c r="F113" s="45"/>
      <c r="G113" s="48"/>
      <c r="H113" s="48"/>
      <c r="I113" s="48"/>
      <c r="J113" s="48"/>
      <c r="K113" s="48"/>
      <c r="L113" s="48"/>
      <c r="M113" s="52"/>
      <c r="N113" s="52"/>
      <c r="O113" s="52"/>
      <c r="P113" s="39"/>
      <c r="Q113" s="45"/>
      <c r="R113" s="56"/>
      <c r="S113" s="56"/>
      <c r="T113" s="56"/>
      <c r="U113" s="56"/>
      <c r="V113" s="56"/>
      <c r="W113" s="56"/>
      <c r="X113" s="56"/>
      <c r="Y113" s="56"/>
      <c r="Z113" s="56"/>
      <c r="AA113" s="56"/>
      <c r="AB113" s="56"/>
      <c r="AC113" s="56"/>
      <c r="AD113" s="56"/>
      <c r="AE113" s="56"/>
      <c r="AF113" s="56"/>
      <c r="AG113" s="56"/>
      <c r="AH113" s="56"/>
      <c r="AI113" s="56"/>
      <c r="AJ113" s="56"/>
      <c r="AK113" s="56"/>
      <c r="AL113" s="56"/>
      <c r="AM113" s="56"/>
      <c r="AN113" s="56"/>
      <c r="AO113" s="56"/>
      <c r="AP113" s="56"/>
      <c r="AQ113" s="56"/>
      <c r="AR113" s="60"/>
      <c r="AS113" s="60"/>
      <c r="AT113" s="60"/>
      <c r="AU113" s="60"/>
      <c r="AV113" s="60"/>
      <c r="AW113" s="60"/>
      <c r="AX113" s="66"/>
      <c r="AY113" s="66"/>
      <c r="AZ113" s="66"/>
      <c r="BA113" s="66"/>
      <c r="BB113" s="66"/>
      <c r="BC113" s="66"/>
      <c r="BD113" s="66"/>
      <c r="BE113" s="66"/>
    </row>
    <row r="114" spans="1:62" ht="12.75" customHeight="1">
      <c r="A114" s="24" t="s">
        <v>94</v>
      </c>
      <c r="B114" s="27" t="s">
        <v>1002</v>
      </c>
      <c r="C114" s="44">
        <f>+'OSN AC'!C114</f>
        <v>0</v>
      </c>
      <c r="D114" s="44">
        <v>0</v>
      </c>
      <c r="E114" s="44">
        <f t="shared" ref="E114:E123" si="47">+AQ114</f>
        <v>0</v>
      </c>
      <c r="F114" s="44">
        <f t="shared" ref="F114:F123" si="48">+C114+D114+E114</f>
        <v>0</v>
      </c>
      <c r="G114" s="53">
        <f>+'OSN AC'!G114</f>
        <v>0</v>
      </c>
      <c r="H114" s="53">
        <f>+'OSN AC'!H114</f>
        <v>0</v>
      </c>
      <c r="I114" s="53">
        <f>+'OSN AC'!I114</f>
        <v>0</v>
      </c>
      <c r="J114" s="53">
        <f>+'OSN AC'!J114</f>
        <v>0</v>
      </c>
      <c r="K114" s="49">
        <f t="shared" ref="K114:K123" si="49">SUM(H114:J114)</f>
        <v>0</v>
      </c>
      <c r="L114" s="49">
        <f t="shared" ref="L114:L123" si="50">K114+G114</f>
        <v>0</v>
      </c>
      <c r="M114" s="53">
        <f>+'OSN AC'!M114</f>
        <v>0</v>
      </c>
      <c r="N114" s="53">
        <f>+'OSN AC'!N114</f>
        <v>0</v>
      </c>
      <c r="O114" s="251">
        <f t="shared" ref="O114:O123" si="51">F114-L114</f>
        <v>0</v>
      </c>
      <c r="P114" s="13">
        <f t="shared" ref="P114:P123" si="52">+F114-M114</f>
        <v>0</v>
      </c>
      <c r="Q114" s="199">
        <f t="shared" ref="Q114:Q123" si="53">IF(N114&gt;0,(F114-L114-N114),(F114-L114+N114))</f>
        <v>0</v>
      </c>
      <c r="R114" s="57">
        <f>+'OSN AC'!R114</f>
        <v>0</v>
      </c>
      <c r="S114" s="57">
        <f>+'OSN AC'!S114</f>
        <v>0</v>
      </c>
      <c r="T114" s="57">
        <f>+'OSN AC'!T114</f>
        <v>0</v>
      </c>
      <c r="U114" s="57">
        <f>+'OSN AC'!U114</f>
        <v>0</v>
      </c>
      <c r="V114" s="57">
        <f>+'OSN AC'!V114</f>
        <v>0</v>
      </c>
      <c r="W114" s="57">
        <f>+'OSN AC'!W114</f>
        <v>0</v>
      </c>
      <c r="X114" s="57">
        <f>+'OSN AC'!X114</f>
        <v>0</v>
      </c>
      <c r="Y114" s="57">
        <f>+'OSN AC'!Y114</f>
        <v>0</v>
      </c>
      <c r="Z114" s="57">
        <v>0</v>
      </c>
      <c r="AA114" s="57">
        <v>0</v>
      </c>
      <c r="AB114" s="57">
        <v>0</v>
      </c>
      <c r="AC114" s="57">
        <v>0</v>
      </c>
      <c r="AD114" s="57">
        <v>0</v>
      </c>
      <c r="AE114" s="57">
        <v>0</v>
      </c>
      <c r="AF114" s="57">
        <v>0</v>
      </c>
      <c r="AG114" s="57">
        <v>0</v>
      </c>
      <c r="AH114" s="57"/>
      <c r="AI114" s="57"/>
      <c r="AJ114" s="57"/>
      <c r="AK114" s="57"/>
      <c r="AL114" s="57"/>
      <c r="AM114" s="57"/>
      <c r="AN114" s="57"/>
      <c r="AO114" s="57"/>
      <c r="AP114" s="57"/>
      <c r="AQ114" s="57">
        <f t="shared" ref="AQ114:AQ123" si="54">SUM(R114:AH114)</f>
        <v>0</v>
      </c>
      <c r="AR114" s="61">
        <v>0</v>
      </c>
      <c r="AS114" s="61">
        <v>0</v>
      </c>
      <c r="AT114" s="61">
        <v>0</v>
      </c>
      <c r="AU114" s="61">
        <v>0</v>
      </c>
      <c r="AV114" s="61">
        <v>0</v>
      </c>
      <c r="AW114" s="61">
        <f t="shared" ref="AW114:AW123" si="55">+AR114+AS114+AT114+AU114+AV114</f>
        <v>0</v>
      </c>
      <c r="AX114" s="109">
        <f>+'OSN AC'!AZ114</f>
        <v>0</v>
      </c>
      <c r="AY114" s="109">
        <f>+'OSN AC'!BA114</f>
        <v>0</v>
      </c>
      <c r="AZ114" s="109">
        <f>+'OSN AC'!BB114</f>
        <v>0</v>
      </c>
      <c r="BA114" s="109">
        <f>+'OSN AC'!BC114</f>
        <v>0</v>
      </c>
      <c r="BB114" s="109">
        <f>+'OSN AC'!BD114</f>
        <v>0</v>
      </c>
      <c r="BC114" s="109">
        <f>+'OSN AC'!BE114</f>
        <v>0</v>
      </c>
      <c r="BD114" s="109">
        <f>+'OSN AC'!BF114</f>
        <v>0</v>
      </c>
      <c r="BE114" s="67">
        <f t="shared" ref="BE114:BE123" si="56">SUM(AX114:AZ114)</f>
        <v>0</v>
      </c>
    </row>
    <row r="115" spans="1:62" ht="12.75" customHeight="1">
      <c r="A115" s="24" t="s">
        <v>1021</v>
      </c>
      <c r="B115" s="27" t="s">
        <v>1004</v>
      </c>
      <c r="C115" s="44">
        <f>+'OSN AC'!C115</f>
        <v>5125396</v>
      </c>
      <c r="D115" s="44">
        <v>0</v>
      </c>
      <c r="E115" s="44">
        <f>+AQ115</f>
        <v>0</v>
      </c>
      <c r="F115" s="44">
        <f>+C115+D115+E115</f>
        <v>5125396</v>
      </c>
      <c r="G115" s="53">
        <f>+'OSN AC'!H115</f>
        <v>346645.68</v>
      </c>
      <c r="H115" s="53">
        <f>+'OSN AC'!I115</f>
        <v>355859.45</v>
      </c>
      <c r="I115" s="53">
        <f>+'OSN AC'!I115</f>
        <v>355859.45</v>
      </c>
      <c r="J115" s="53">
        <f>+'OSN AC'!J115</f>
        <v>368559.22</v>
      </c>
      <c r="K115" s="49"/>
      <c r="L115" s="49"/>
      <c r="M115" s="53"/>
      <c r="N115" s="53"/>
      <c r="O115" s="251"/>
      <c r="Q115" s="199"/>
      <c r="R115" s="57"/>
      <c r="S115" s="57"/>
      <c r="T115" s="57"/>
      <c r="U115" s="57"/>
      <c r="V115" s="57"/>
      <c r="W115" s="57"/>
      <c r="X115" s="57"/>
      <c r="Y115" s="57"/>
      <c r="Z115" s="57"/>
      <c r="AA115" s="57"/>
      <c r="AB115" s="57"/>
      <c r="AC115" s="57"/>
      <c r="AD115" s="57"/>
      <c r="AE115" s="57"/>
      <c r="AF115" s="57"/>
      <c r="AG115" s="57"/>
      <c r="AH115" s="57"/>
      <c r="AI115" s="57"/>
      <c r="AJ115" s="57"/>
      <c r="AK115" s="57"/>
      <c r="AL115" s="57"/>
      <c r="AM115" s="57"/>
      <c r="AN115" s="57"/>
      <c r="AO115" s="57"/>
      <c r="AP115" s="57"/>
      <c r="AQ115" s="57"/>
      <c r="AR115" s="61"/>
      <c r="AS115" s="61"/>
      <c r="AT115" s="61"/>
      <c r="AU115" s="61"/>
      <c r="AV115" s="61"/>
      <c r="AW115" s="61"/>
      <c r="AX115" s="109"/>
      <c r="AY115" s="109"/>
      <c r="AZ115" s="109"/>
      <c r="BA115" s="109"/>
      <c r="BB115" s="109"/>
      <c r="BC115" s="109"/>
      <c r="BD115" s="109"/>
      <c r="BE115" s="67"/>
    </row>
    <row r="116" spans="1:62" ht="12.75" customHeight="1">
      <c r="A116" s="24" t="s">
        <v>1022</v>
      </c>
      <c r="B116" s="27" t="s">
        <v>1004</v>
      </c>
      <c r="C116" s="44">
        <f>+'OSN AC'!C116</f>
        <v>816146</v>
      </c>
      <c r="D116" s="44">
        <v>0</v>
      </c>
      <c r="E116" s="44">
        <f>+AQ116</f>
        <v>0</v>
      </c>
      <c r="F116" s="44">
        <f>+C116+D116+E116</f>
        <v>816146</v>
      </c>
      <c r="G116" s="53">
        <f>+'OSN AC'!H116</f>
        <v>55198.36</v>
      </c>
      <c r="H116" s="53">
        <f>+'OSN AC'!I116</f>
        <v>56665.52</v>
      </c>
      <c r="I116" s="53">
        <f>+'OSN AC'!I116</f>
        <v>56665.52</v>
      </c>
      <c r="J116" s="53">
        <f>+'OSN AC'!J116</f>
        <v>58687.78</v>
      </c>
      <c r="K116" s="49"/>
      <c r="L116" s="49"/>
      <c r="M116" s="53"/>
      <c r="N116" s="53"/>
      <c r="O116" s="251"/>
      <c r="Q116" s="199"/>
      <c r="R116" s="57"/>
      <c r="S116" s="57"/>
      <c r="T116" s="57"/>
      <c r="U116" s="57"/>
      <c r="V116" s="57"/>
      <c r="W116" s="57"/>
      <c r="X116" s="57"/>
      <c r="Y116" s="57"/>
      <c r="Z116" s="57"/>
      <c r="AA116" s="57"/>
      <c r="AB116" s="57"/>
      <c r="AC116" s="57"/>
      <c r="AD116" s="57"/>
      <c r="AE116" s="57"/>
      <c r="AF116" s="57"/>
      <c r="AG116" s="57"/>
      <c r="AH116" s="57"/>
      <c r="AI116" s="57"/>
      <c r="AJ116" s="57"/>
      <c r="AK116" s="57"/>
      <c r="AL116" s="57"/>
      <c r="AM116" s="57"/>
      <c r="AN116" s="57"/>
      <c r="AO116" s="57"/>
      <c r="AP116" s="57"/>
      <c r="AQ116" s="57"/>
      <c r="AR116" s="61"/>
      <c r="AS116" s="61"/>
      <c r="AT116" s="61"/>
      <c r="AU116" s="61"/>
      <c r="AV116" s="61"/>
      <c r="AW116" s="61"/>
      <c r="AX116" s="109"/>
      <c r="AY116" s="109"/>
      <c r="AZ116" s="109"/>
      <c r="BA116" s="109"/>
      <c r="BB116" s="109"/>
      <c r="BC116" s="109"/>
      <c r="BD116" s="109"/>
      <c r="BE116" s="67"/>
    </row>
    <row r="117" spans="1:62" ht="12.75" customHeight="1">
      <c r="A117" s="186" t="s">
        <v>1006</v>
      </c>
      <c r="B117" s="184" t="s">
        <v>1007</v>
      </c>
      <c r="C117" s="44">
        <f>+'OSN AC'!C117</f>
        <v>0</v>
      </c>
      <c r="D117" s="44">
        <f>+'OSN AC'!D117</f>
        <v>0</v>
      </c>
      <c r="E117" s="44">
        <f>+'OSN AC'!E117</f>
        <v>0</v>
      </c>
      <c r="F117" s="44">
        <f>+C117+D117+E117</f>
        <v>0</v>
      </c>
      <c r="G117" s="53">
        <f>+'OSN AC'!G117</f>
        <v>0</v>
      </c>
      <c r="H117" s="53">
        <f>+'OSN AC'!H117</f>
        <v>0</v>
      </c>
      <c r="I117" s="53">
        <f>+'OSN AC'!I117</f>
        <v>0</v>
      </c>
      <c r="J117" s="53">
        <f>+'OSN AC'!J117</f>
        <v>0</v>
      </c>
      <c r="K117" s="49"/>
      <c r="L117" s="49">
        <f t="shared" si="50"/>
        <v>0</v>
      </c>
      <c r="M117" s="53"/>
      <c r="N117" s="53"/>
      <c r="O117" s="251"/>
      <c r="Q117" s="199">
        <f t="shared" si="53"/>
        <v>0</v>
      </c>
      <c r="R117" s="57"/>
      <c r="S117" s="57"/>
      <c r="T117" s="57"/>
      <c r="U117" s="57"/>
      <c r="V117" s="57"/>
      <c r="W117" s="57"/>
      <c r="X117" s="57"/>
      <c r="Y117" s="57"/>
      <c r="Z117" s="57"/>
      <c r="AA117" s="57"/>
      <c r="AB117" s="57"/>
      <c r="AC117" s="57"/>
      <c r="AD117" s="57"/>
      <c r="AE117" s="57"/>
      <c r="AF117" s="57"/>
      <c r="AG117" s="57"/>
      <c r="AH117" s="57"/>
      <c r="AI117" s="57"/>
      <c r="AJ117" s="57"/>
      <c r="AK117" s="57"/>
      <c r="AL117" s="57"/>
      <c r="AM117" s="57"/>
      <c r="AN117" s="57"/>
      <c r="AO117" s="57"/>
      <c r="AP117" s="57"/>
      <c r="AQ117" s="57"/>
      <c r="AR117" s="61"/>
      <c r="AS117" s="61"/>
      <c r="AT117" s="61"/>
      <c r="AU117" s="61"/>
      <c r="AV117" s="61"/>
      <c r="AW117" s="61"/>
      <c r="AX117" s="109"/>
      <c r="AY117" s="109"/>
      <c r="AZ117" s="109"/>
      <c r="BA117" s="109"/>
      <c r="BB117" s="109"/>
      <c r="BC117" s="109"/>
      <c r="BD117" s="109"/>
      <c r="BE117" s="67"/>
    </row>
    <row r="118" spans="1:62" s="1" customFormat="1">
      <c r="A118" s="24" t="s">
        <v>96</v>
      </c>
      <c r="B118" s="25" t="s">
        <v>1008</v>
      </c>
      <c r="C118" s="44">
        <f>+'OSN AC'!C118</f>
        <v>0</v>
      </c>
      <c r="D118" s="44">
        <v>0</v>
      </c>
      <c r="E118" s="44">
        <f t="shared" si="47"/>
        <v>0</v>
      </c>
      <c r="F118" s="44">
        <f t="shared" si="48"/>
        <v>0</v>
      </c>
      <c r="G118" s="53">
        <f>+'OSN AC'!G118</f>
        <v>0</v>
      </c>
      <c r="H118" s="53">
        <f>+'OSN AC'!H118</f>
        <v>0</v>
      </c>
      <c r="I118" s="53">
        <f>+'OSN AC'!I118</f>
        <v>0</v>
      </c>
      <c r="J118" s="53">
        <f>+'OSN AC'!J118</f>
        <v>0</v>
      </c>
      <c r="K118" s="49">
        <f t="shared" si="49"/>
        <v>0</v>
      </c>
      <c r="L118" s="49">
        <f t="shared" si="50"/>
        <v>0</v>
      </c>
      <c r="M118" s="53">
        <f>+'OSN AC'!M118</f>
        <v>0</v>
      </c>
      <c r="N118" s="53">
        <f>+'OSN AC'!N118</f>
        <v>0</v>
      </c>
      <c r="O118" s="251">
        <f t="shared" si="51"/>
        <v>0</v>
      </c>
      <c r="P118" s="13">
        <f t="shared" si="52"/>
        <v>0</v>
      </c>
      <c r="Q118" s="199">
        <f t="shared" si="53"/>
        <v>0</v>
      </c>
      <c r="R118" s="57">
        <f>+'OSN AC'!R118</f>
        <v>0</v>
      </c>
      <c r="S118" s="57">
        <f>+'OSN AC'!S118</f>
        <v>0</v>
      </c>
      <c r="T118" s="57">
        <f>+'OSN AC'!T118</f>
        <v>0</v>
      </c>
      <c r="U118" s="57">
        <f>+'OSN AC'!U118</f>
        <v>0</v>
      </c>
      <c r="V118" s="57">
        <f>+'OSN AC'!V118</f>
        <v>0</v>
      </c>
      <c r="W118" s="57">
        <f>+'OSN AC'!W118</f>
        <v>0</v>
      </c>
      <c r="X118" s="57">
        <f>+'OSN AC'!X118</f>
        <v>0</v>
      </c>
      <c r="Y118" s="57">
        <f>+'OSN AC'!Y118</f>
        <v>0</v>
      </c>
      <c r="Z118" s="57">
        <v>0</v>
      </c>
      <c r="AA118" s="57">
        <v>0</v>
      </c>
      <c r="AB118" s="57">
        <v>0</v>
      </c>
      <c r="AC118" s="57">
        <v>0</v>
      </c>
      <c r="AD118" s="57">
        <v>0</v>
      </c>
      <c r="AE118" s="57">
        <v>0</v>
      </c>
      <c r="AF118" s="57">
        <v>0</v>
      </c>
      <c r="AG118" s="57">
        <v>0</v>
      </c>
      <c r="AH118" s="61"/>
      <c r="AI118" s="61"/>
      <c r="AJ118" s="61"/>
      <c r="AK118" s="61"/>
      <c r="AL118" s="61"/>
      <c r="AM118" s="61"/>
      <c r="AN118" s="61"/>
      <c r="AO118" s="61"/>
      <c r="AP118" s="61"/>
      <c r="AQ118" s="57">
        <f>SUM(R118:AH118)</f>
        <v>0</v>
      </c>
      <c r="AR118" s="61">
        <v>0</v>
      </c>
      <c r="AS118" s="61">
        <v>0</v>
      </c>
      <c r="AT118" s="61">
        <v>0</v>
      </c>
      <c r="AU118" s="61">
        <v>0</v>
      </c>
      <c r="AV118" s="61">
        <v>0</v>
      </c>
      <c r="AW118" s="61">
        <f t="shared" si="55"/>
        <v>0</v>
      </c>
      <c r="AX118" s="109">
        <f>+'OSN AC'!AZ118</f>
        <v>0</v>
      </c>
      <c r="AY118" s="109">
        <f>+'OSN AC'!BA118</f>
        <v>0</v>
      </c>
      <c r="AZ118" s="109">
        <f>+'OSN AC'!BB118</f>
        <v>0</v>
      </c>
      <c r="BA118" s="109">
        <f>+'OSN AC'!BC118</f>
        <v>0</v>
      </c>
      <c r="BB118" s="109">
        <f>+'OSN AC'!BD118</f>
        <v>0</v>
      </c>
      <c r="BC118" s="109">
        <f>+'OSN AC'!BE118</f>
        <v>0</v>
      </c>
      <c r="BD118" s="109">
        <f>+'OSN AC'!BF118</f>
        <v>0</v>
      </c>
      <c r="BE118" s="67">
        <f t="shared" si="56"/>
        <v>0</v>
      </c>
      <c r="BF118"/>
      <c r="BG118"/>
      <c r="BH118"/>
    </row>
    <row r="119" spans="1:62">
      <c r="A119" s="24" t="s">
        <v>97</v>
      </c>
      <c r="B119" s="25" t="s">
        <v>1009</v>
      </c>
      <c r="C119" s="44">
        <f>+'OSN AC'!C119</f>
        <v>0</v>
      </c>
      <c r="D119" s="44">
        <v>0</v>
      </c>
      <c r="E119" s="44">
        <f t="shared" si="47"/>
        <v>0</v>
      </c>
      <c r="F119" s="44">
        <f t="shared" si="48"/>
        <v>0</v>
      </c>
      <c r="G119" s="53">
        <f>+'OSN AC'!G119</f>
        <v>0</v>
      </c>
      <c r="H119" s="53">
        <f>+'OSN AC'!H119</f>
        <v>0</v>
      </c>
      <c r="I119" s="53">
        <f>+'OSN AC'!I119</f>
        <v>0</v>
      </c>
      <c r="J119" s="53">
        <f>+'OSN AC'!J119</f>
        <v>0</v>
      </c>
      <c r="K119" s="49">
        <f t="shared" si="49"/>
        <v>0</v>
      </c>
      <c r="L119" s="49">
        <f t="shared" si="50"/>
        <v>0</v>
      </c>
      <c r="M119" s="53">
        <f>+'OSN AC'!M119</f>
        <v>0</v>
      </c>
      <c r="N119" s="53">
        <f>+'OSN AC'!N119</f>
        <v>0</v>
      </c>
      <c r="O119" s="251">
        <f t="shared" si="51"/>
        <v>0</v>
      </c>
      <c r="P119" s="13">
        <f t="shared" si="52"/>
        <v>0</v>
      </c>
      <c r="Q119" s="199">
        <f t="shared" si="53"/>
        <v>0</v>
      </c>
      <c r="R119" s="57">
        <f>+'OSN AC'!R119</f>
        <v>0</v>
      </c>
      <c r="S119" s="57">
        <f>+'OSN AC'!S119</f>
        <v>0</v>
      </c>
      <c r="T119" s="57">
        <f>+'OSN AC'!T119</f>
        <v>0</v>
      </c>
      <c r="U119" s="57">
        <f>+'OSN AC'!U119</f>
        <v>0</v>
      </c>
      <c r="V119" s="57">
        <f>+'OSN AC'!V119</f>
        <v>0</v>
      </c>
      <c r="W119" s="57">
        <f>+'OSN AC'!W119</f>
        <v>0</v>
      </c>
      <c r="X119" s="57">
        <f>+'OSN AC'!X119</f>
        <v>0</v>
      </c>
      <c r="Y119" s="57">
        <f>+'OSN AC'!Y119</f>
        <v>0</v>
      </c>
      <c r="Z119" s="57">
        <v>0</v>
      </c>
      <c r="AA119" s="57">
        <v>0</v>
      </c>
      <c r="AB119" s="57">
        <v>0</v>
      </c>
      <c r="AC119" s="57">
        <v>0</v>
      </c>
      <c r="AD119" s="57">
        <v>0</v>
      </c>
      <c r="AE119" s="57">
        <v>0</v>
      </c>
      <c r="AF119" s="57">
        <v>0</v>
      </c>
      <c r="AG119" s="57">
        <v>0</v>
      </c>
      <c r="AH119" s="61"/>
      <c r="AI119" s="61"/>
      <c r="AJ119" s="61"/>
      <c r="AK119" s="61"/>
      <c r="AL119" s="61"/>
      <c r="AM119" s="61"/>
      <c r="AN119" s="61"/>
      <c r="AO119" s="61"/>
      <c r="AP119" s="61"/>
      <c r="AQ119" s="57">
        <f t="shared" si="54"/>
        <v>0</v>
      </c>
      <c r="AR119" s="61">
        <v>0</v>
      </c>
      <c r="AS119" s="61">
        <v>0</v>
      </c>
      <c r="AT119" s="61">
        <v>0</v>
      </c>
      <c r="AU119" s="61">
        <v>0</v>
      </c>
      <c r="AV119" s="61">
        <v>0</v>
      </c>
      <c r="AW119" s="61">
        <f t="shared" si="55"/>
        <v>0</v>
      </c>
      <c r="AX119" s="109">
        <f>+'OSN AC'!AZ119</f>
        <v>0</v>
      </c>
      <c r="AY119" s="109">
        <f>+'OSN AC'!BA119</f>
        <v>0</v>
      </c>
      <c r="AZ119" s="109">
        <f>+'OSN AC'!BB119</f>
        <v>0</v>
      </c>
      <c r="BA119" s="109">
        <f>+'OSN AC'!BC119</f>
        <v>0</v>
      </c>
      <c r="BB119" s="109">
        <f>+'OSN AC'!BD119</f>
        <v>0</v>
      </c>
      <c r="BC119" s="109">
        <f>+'OSN AC'!BE119</f>
        <v>0</v>
      </c>
      <c r="BD119" s="109">
        <f>+'OSN AC'!BF119</f>
        <v>0</v>
      </c>
      <c r="BE119" s="67">
        <f t="shared" si="56"/>
        <v>0</v>
      </c>
    </row>
    <row r="120" spans="1:62">
      <c r="A120" s="24" t="s">
        <v>98</v>
      </c>
      <c r="B120" s="25" t="s">
        <v>127</v>
      </c>
      <c r="C120" s="44">
        <f>+'OSN AC'!C120</f>
        <v>300000</v>
      </c>
      <c r="D120" s="44">
        <v>0</v>
      </c>
      <c r="E120" s="44">
        <f t="shared" si="47"/>
        <v>0</v>
      </c>
      <c r="F120" s="44">
        <f t="shared" si="48"/>
        <v>300000</v>
      </c>
      <c r="G120" s="53">
        <f>+'OSN AC'!G120</f>
        <v>300000</v>
      </c>
      <c r="H120" s="53">
        <f>+'OSN AC'!H120</f>
        <v>0</v>
      </c>
      <c r="I120" s="53">
        <f>+'OSN AC'!I120</f>
        <v>0</v>
      </c>
      <c r="J120" s="53">
        <f>+'OSN AC'!J120</f>
        <v>0</v>
      </c>
      <c r="K120" s="49">
        <f t="shared" si="49"/>
        <v>0</v>
      </c>
      <c r="L120" s="49">
        <f t="shared" si="50"/>
        <v>300000</v>
      </c>
      <c r="M120" s="53">
        <f>+'OSN AC'!M120</f>
        <v>0</v>
      </c>
      <c r="N120" s="53">
        <f>+'OSN AC'!N120</f>
        <v>0</v>
      </c>
      <c r="O120" s="251"/>
      <c r="Q120" s="199">
        <f t="shared" si="53"/>
        <v>0</v>
      </c>
      <c r="R120" s="57">
        <f>+'OSN AC'!R120</f>
        <v>0</v>
      </c>
      <c r="S120" s="57">
        <f>+'OSN AC'!S120</f>
        <v>0</v>
      </c>
      <c r="T120" s="57">
        <f>+'OSN AC'!T120</f>
        <v>0</v>
      </c>
      <c r="U120" s="57">
        <f>+'OSN AC'!U120</f>
        <v>0</v>
      </c>
      <c r="V120" s="57">
        <f>+'OSN AC'!V120</f>
        <v>0</v>
      </c>
      <c r="W120" s="57">
        <f>+'OSN AC'!W120</f>
        <v>0</v>
      </c>
      <c r="X120" s="57">
        <f>+'OSN AC'!X120</f>
        <v>0</v>
      </c>
      <c r="Y120" s="57">
        <f>+'OSN AC'!Y120</f>
        <v>0</v>
      </c>
      <c r="Z120" s="57">
        <v>0</v>
      </c>
      <c r="AA120" s="57">
        <v>0</v>
      </c>
      <c r="AB120" s="57">
        <v>0</v>
      </c>
      <c r="AC120" s="57">
        <v>0</v>
      </c>
      <c r="AD120" s="57">
        <v>0</v>
      </c>
      <c r="AE120" s="57">
        <v>0</v>
      </c>
      <c r="AF120" s="57">
        <v>0</v>
      </c>
      <c r="AG120" s="57">
        <v>0</v>
      </c>
      <c r="AH120" s="61"/>
      <c r="AI120" s="61"/>
      <c r="AJ120" s="61"/>
      <c r="AK120" s="61"/>
      <c r="AL120" s="61"/>
      <c r="AM120" s="61"/>
      <c r="AN120" s="61"/>
      <c r="AO120" s="61"/>
      <c r="AP120" s="61"/>
      <c r="AQ120" s="57"/>
      <c r="AR120" s="61"/>
      <c r="AS120" s="61"/>
      <c r="AT120" s="61"/>
      <c r="AU120" s="61"/>
      <c r="AV120" s="61"/>
      <c r="AW120" s="61"/>
      <c r="AX120" s="109">
        <f>+'OSN AC'!AZ120</f>
        <v>0</v>
      </c>
      <c r="AY120" s="109">
        <f>+'OSN AC'!BA120</f>
        <v>0</v>
      </c>
      <c r="AZ120" s="109">
        <f>+'OSN AC'!BB120</f>
        <v>0</v>
      </c>
      <c r="BA120" s="109">
        <f>+'OSN AC'!BC120</f>
        <v>0</v>
      </c>
      <c r="BB120" s="109">
        <f>+'OSN AC'!BD120</f>
        <v>0</v>
      </c>
      <c r="BC120" s="109">
        <f>+'OSN AC'!BE120</f>
        <v>0</v>
      </c>
      <c r="BD120" s="109">
        <f>+'OSN AC'!BF120</f>
        <v>0</v>
      </c>
      <c r="BE120" s="67"/>
    </row>
    <row r="121" spans="1:62">
      <c r="A121" s="24" t="s">
        <v>99</v>
      </c>
      <c r="B121" s="25" t="s">
        <v>1010</v>
      </c>
      <c r="C121" s="44">
        <f>+'OSN AC'!C121</f>
        <v>0</v>
      </c>
      <c r="D121" s="44">
        <v>0</v>
      </c>
      <c r="E121" s="44">
        <f t="shared" si="47"/>
        <v>0</v>
      </c>
      <c r="F121" s="44">
        <f t="shared" si="48"/>
        <v>0</v>
      </c>
      <c r="G121" s="53">
        <f>+'OSN AC'!G121</f>
        <v>0</v>
      </c>
      <c r="H121" s="53">
        <f>+'OSN AC'!H121</f>
        <v>0</v>
      </c>
      <c r="I121" s="53">
        <f>+'OSN AC'!I121</f>
        <v>0</v>
      </c>
      <c r="J121" s="53">
        <f>+'OSN AC'!J121</f>
        <v>0</v>
      </c>
      <c r="K121" s="49">
        <f t="shared" si="49"/>
        <v>0</v>
      </c>
      <c r="L121" s="49">
        <f t="shared" si="50"/>
        <v>0</v>
      </c>
      <c r="M121" s="53">
        <f>+'OSN AC'!M121</f>
        <v>0</v>
      </c>
      <c r="N121" s="53">
        <f>+'OSN AC'!N121</f>
        <v>0</v>
      </c>
      <c r="O121" s="251">
        <f t="shared" si="51"/>
        <v>0</v>
      </c>
      <c r="P121" s="13">
        <f t="shared" si="52"/>
        <v>0</v>
      </c>
      <c r="Q121" s="199">
        <f t="shared" si="53"/>
        <v>0</v>
      </c>
      <c r="R121" s="57">
        <f>+'OSN AC'!R121</f>
        <v>0</v>
      </c>
      <c r="S121" s="57">
        <f>+'OSN AC'!S121</f>
        <v>0</v>
      </c>
      <c r="T121" s="57">
        <f>+'OSN AC'!T121</f>
        <v>0</v>
      </c>
      <c r="U121" s="57">
        <f>+'OSN AC'!U121</f>
        <v>0</v>
      </c>
      <c r="V121" s="57">
        <f>+'OSN AC'!V121</f>
        <v>0</v>
      </c>
      <c r="W121" s="57">
        <f>+'OSN AC'!W121</f>
        <v>0</v>
      </c>
      <c r="X121" s="57">
        <f>+'OSN AC'!X121</f>
        <v>0</v>
      </c>
      <c r="Y121" s="57">
        <f>+'OSN AC'!Y121</f>
        <v>0</v>
      </c>
      <c r="Z121" s="57">
        <v>0</v>
      </c>
      <c r="AA121" s="57">
        <v>0</v>
      </c>
      <c r="AB121" s="57">
        <v>0</v>
      </c>
      <c r="AC121" s="57">
        <v>0</v>
      </c>
      <c r="AD121" s="57">
        <v>0</v>
      </c>
      <c r="AE121" s="57">
        <v>0</v>
      </c>
      <c r="AF121" s="57">
        <v>0</v>
      </c>
      <c r="AG121" s="57">
        <v>0</v>
      </c>
      <c r="AH121" s="57"/>
      <c r="AI121" s="57"/>
      <c r="AJ121" s="57"/>
      <c r="AK121" s="57"/>
      <c r="AL121" s="57"/>
      <c r="AM121" s="57"/>
      <c r="AN121" s="57"/>
      <c r="AO121" s="57"/>
      <c r="AP121" s="57"/>
      <c r="AQ121" s="57">
        <f t="shared" si="54"/>
        <v>0</v>
      </c>
      <c r="AR121" s="61">
        <v>0</v>
      </c>
      <c r="AS121" s="61">
        <v>0</v>
      </c>
      <c r="AT121" s="61">
        <v>0</v>
      </c>
      <c r="AU121" s="61" t="e">
        <v>#REF!</v>
      </c>
      <c r="AV121" s="61">
        <v>0</v>
      </c>
      <c r="AW121" s="61" t="e">
        <f t="shared" si="55"/>
        <v>#REF!</v>
      </c>
      <c r="AX121" s="109">
        <f>+'OSN AC'!AZ121</f>
        <v>0</v>
      </c>
      <c r="AY121" s="109">
        <f>+'OSN AC'!BA121</f>
        <v>0</v>
      </c>
      <c r="AZ121" s="109">
        <f>+'OSN AC'!BB121</f>
        <v>0</v>
      </c>
      <c r="BA121" s="109">
        <f>+'OSN AC'!BC121</f>
        <v>0</v>
      </c>
      <c r="BB121" s="109">
        <f>+'OSN AC'!BD121</f>
        <v>0</v>
      </c>
      <c r="BC121" s="109">
        <f>+'OSN AC'!BE121</f>
        <v>0</v>
      </c>
      <c r="BD121" s="109">
        <f>+'OSN AC'!BF121</f>
        <v>0</v>
      </c>
      <c r="BE121" s="67">
        <f t="shared" si="56"/>
        <v>0</v>
      </c>
    </row>
    <row r="122" spans="1:62">
      <c r="A122" s="24" t="s">
        <v>433</v>
      </c>
      <c r="B122" s="25" t="s">
        <v>1257</v>
      </c>
      <c r="C122" s="44">
        <f>+'OSN AC'!C122</f>
        <v>0</v>
      </c>
      <c r="D122" s="44">
        <v>0</v>
      </c>
      <c r="E122" s="44">
        <f t="shared" si="47"/>
        <v>0</v>
      </c>
      <c r="F122" s="44">
        <f t="shared" si="48"/>
        <v>0</v>
      </c>
      <c r="G122" s="53">
        <f>+'OSN AC'!G122</f>
        <v>0</v>
      </c>
      <c r="H122" s="53">
        <f>+'OSN AC'!H122</f>
        <v>0</v>
      </c>
      <c r="I122" s="53">
        <f>+'OSN AC'!I122</f>
        <v>0</v>
      </c>
      <c r="J122" s="53">
        <f>+'OSN AC'!J122</f>
        <v>0</v>
      </c>
      <c r="K122" s="49">
        <f t="shared" si="49"/>
        <v>0</v>
      </c>
      <c r="L122" s="49">
        <f t="shared" si="50"/>
        <v>0</v>
      </c>
      <c r="M122" s="53">
        <f>+'OSN AC'!M122</f>
        <v>0</v>
      </c>
      <c r="N122" s="53">
        <f>+'OSN AC'!N122</f>
        <v>0</v>
      </c>
      <c r="O122" s="251">
        <f t="shared" si="51"/>
        <v>0</v>
      </c>
      <c r="P122" s="13">
        <f t="shared" si="52"/>
        <v>0</v>
      </c>
      <c r="Q122" s="199">
        <f t="shared" si="53"/>
        <v>0</v>
      </c>
      <c r="R122" s="57">
        <f>+'OSN AC'!R122</f>
        <v>0</v>
      </c>
      <c r="S122" s="57">
        <f>+'OSN AC'!S122</f>
        <v>0</v>
      </c>
      <c r="T122" s="57">
        <f>+'OSN AC'!T122</f>
        <v>0</v>
      </c>
      <c r="U122" s="57">
        <f>+'OSN AC'!U122</f>
        <v>0</v>
      </c>
      <c r="V122" s="57">
        <f>+'OSN AC'!V122</f>
        <v>0</v>
      </c>
      <c r="W122" s="57">
        <f>+'OSN AC'!W122</f>
        <v>0</v>
      </c>
      <c r="X122" s="57">
        <f>+'OSN AC'!X122</f>
        <v>0</v>
      </c>
      <c r="Y122" s="57">
        <f>+'OSN AC'!Y122</f>
        <v>0</v>
      </c>
      <c r="Z122" s="57">
        <v>0</v>
      </c>
      <c r="AA122" s="57">
        <v>0</v>
      </c>
      <c r="AB122" s="57">
        <v>0</v>
      </c>
      <c r="AC122" s="57">
        <v>0</v>
      </c>
      <c r="AD122" s="57">
        <v>0</v>
      </c>
      <c r="AE122" s="57">
        <v>0</v>
      </c>
      <c r="AF122" s="57">
        <v>0</v>
      </c>
      <c r="AG122" s="57">
        <v>0</v>
      </c>
      <c r="AH122" s="57"/>
      <c r="AI122" s="57"/>
      <c r="AJ122" s="57"/>
      <c r="AK122" s="57"/>
      <c r="AL122" s="57"/>
      <c r="AM122" s="57"/>
      <c r="AN122" s="57"/>
      <c r="AO122" s="57"/>
      <c r="AP122" s="57"/>
      <c r="AQ122" s="57">
        <f t="shared" si="54"/>
        <v>0</v>
      </c>
      <c r="AR122" s="61">
        <v>0</v>
      </c>
      <c r="AS122" s="61">
        <v>0</v>
      </c>
      <c r="AT122" s="61">
        <v>0</v>
      </c>
      <c r="AU122" s="61" t="e">
        <v>#REF!</v>
      </c>
      <c r="AV122" s="61">
        <v>0</v>
      </c>
      <c r="AW122" s="61" t="e">
        <f t="shared" si="55"/>
        <v>#REF!</v>
      </c>
      <c r="AX122" s="109">
        <f>+'OSN AC'!AZ122</f>
        <v>0</v>
      </c>
      <c r="AY122" s="109">
        <f>+'OSN AC'!BA122</f>
        <v>0</v>
      </c>
      <c r="AZ122" s="109">
        <f>+'OSN AC'!BB122</f>
        <v>0</v>
      </c>
      <c r="BA122" s="109">
        <f>+'OSN AC'!BC122</f>
        <v>0</v>
      </c>
      <c r="BB122" s="109">
        <f>+'OSN AC'!BD122</f>
        <v>0</v>
      </c>
      <c r="BC122" s="109">
        <f>+'OSN AC'!BE122</f>
        <v>0</v>
      </c>
      <c r="BD122" s="109">
        <f>+'OSN AC'!BF122</f>
        <v>0</v>
      </c>
      <c r="BE122" s="67">
        <f t="shared" si="56"/>
        <v>0</v>
      </c>
    </row>
    <row r="123" spans="1:62" s="1" customFormat="1">
      <c r="A123" s="24" t="s">
        <v>100</v>
      </c>
      <c r="B123" s="25" t="s">
        <v>1012</v>
      </c>
      <c r="C123" s="44">
        <f>+'OSN AC'!C123</f>
        <v>0</v>
      </c>
      <c r="D123" s="44">
        <v>0</v>
      </c>
      <c r="E123" s="44">
        <f t="shared" si="47"/>
        <v>0</v>
      </c>
      <c r="F123" s="44">
        <f t="shared" si="48"/>
        <v>0</v>
      </c>
      <c r="G123" s="53">
        <f>+'OSN AC'!G123</f>
        <v>0</v>
      </c>
      <c r="H123" s="53">
        <f>+'OSN AC'!H123</f>
        <v>0</v>
      </c>
      <c r="I123" s="53">
        <f>+'OSN AC'!I123</f>
        <v>0</v>
      </c>
      <c r="J123" s="53">
        <f>+'OSN AC'!J123</f>
        <v>0</v>
      </c>
      <c r="K123" s="49">
        <f t="shared" si="49"/>
        <v>0</v>
      </c>
      <c r="L123" s="49">
        <f t="shared" si="50"/>
        <v>0</v>
      </c>
      <c r="M123" s="53">
        <f>+'OSN AC'!M123</f>
        <v>0</v>
      </c>
      <c r="N123" s="53">
        <f>+'OSN AC'!N123</f>
        <v>0</v>
      </c>
      <c r="O123" s="251">
        <f t="shared" si="51"/>
        <v>0</v>
      </c>
      <c r="P123" s="13">
        <f t="shared" si="52"/>
        <v>0</v>
      </c>
      <c r="Q123" s="199">
        <f t="shared" si="53"/>
        <v>0</v>
      </c>
      <c r="R123" s="57">
        <f>+'OSN AC'!R123</f>
        <v>0</v>
      </c>
      <c r="S123" s="57">
        <f>+'OSN AC'!S123</f>
        <v>0</v>
      </c>
      <c r="T123" s="57">
        <f>+'OSN AC'!T123</f>
        <v>0</v>
      </c>
      <c r="U123" s="57">
        <f>+'OSN AC'!U123</f>
        <v>0</v>
      </c>
      <c r="V123" s="57">
        <f>+'OSN AC'!V123</f>
        <v>0</v>
      </c>
      <c r="W123" s="57">
        <f>+'OSN AC'!W123</f>
        <v>0</v>
      </c>
      <c r="X123" s="57">
        <f>+'OSN AC'!X123</f>
        <v>0</v>
      </c>
      <c r="Y123" s="57">
        <f>+'OSN AC'!Y123</f>
        <v>0</v>
      </c>
      <c r="Z123" s="57">
        <v>0</v>
      </c>
      <c r="AA123" s="57">
        <v>0</v>
      </c>
      <c r="AB123" s="57">
        <v>0</v>
      </c>
      <c r="AC123" s="57">
        <v>0</v>
      </c>
      <c r="AD123" s="57">
        <v>0</v>
      </c>
      <c r="AE123" s="57">
        <v>0</v>
      </c>
      <c r="AF123" s="57">
        <v>0</v>
      </c>
      <c r="AG123" s="57">
        <v>0</v>
      </c>
      <c r="AH123" s="57"/>
      <c r="AI123" s="57"/>
      <c r="AJ123" s="57"/>
      <c r="AK123" s="57"/>
      <c r="AL123" s="57"/>
      <c r="AM123" s="57"/>
      <c r="AN123" s="57"/>
      <c r="AO123" s="57"/>
      <c r="AP123" s="57"/>
      <c r="AQ123" s="57">
        <f t="shared" si="54"/>
        <v>0</v>
      </c>
      <c r="AR123" s="61">
        <v>0</v>
      </c>
      <c r="AS123" s="61">
        <v>0</v>
      </c>
      <c r="AT123" s="61">
        <v>0</v>
      </c>
      <c r="AU123" s="61" t="e">
        <v>#REF!</v>
      </c>
      <c r="AV123" s="61">
        <v>0</v>
      </c>
      <c r="AW123" s="61" t="e">
        <f t="shared" si="55"/>
        <v>#REF!</v>
      </c>
      <c r="AX123" s="109">
        <f>+'OSN AC'!AZ123</f>
        <v>0</v>
      </c>
      <c r="AY123" s="109">
        <f>+'OSN AC'!BA123</f>
        <v>0</v>
      </c>
      <c r="AZ123" s="109">
        <f>+'OSN AC'!BB123</f>
        <v>0</v>
      </c>
      <c r="BA123" s="109">
        <f>+'OSN AC'!BC123</f>
        <v>0</v>
      </c>
      <c r="BB123" s="109">
        <f>+'OSN AC'!BD123</f>
        <v>0</v>
      </c>
      <c r="BC123" s="109">
        <f>+'OSN AC'!BE123</f>
        <v>0</v>
      </c>
      <c r="BD123" s="109">
        <f>+'OSN AC'!BF123</f>
        <v>0</v>
      </c>
      <c r="BE123" s="67">
        <f t="shared" si="56"/>
        <v>0</v>
      </c>
      <c r="BF123"/>
      <c r="BG123"/>
      <c r="BH123"/>
    </row>
    <row r="124" spans="1:62" s="1" customFormat="1">
      <c r="A124" s="24"/>
      <c r="B124" s="25"/>
      <c r="C124" s="44"/>
      <c r="D124" s="44"/>
      <c r="E124" s="44"/>
      <c r="F124" s="44"/>
      <c r="G124" s="53"/>
      <c r="H124" s="53"/>
      <c r="I124" s="53"/>
      <c r="J124" s="53"/>
      <c r="K124" s="49"/>
      <c r="L124" s="49"/>
      <c r="M124" s="53"/>
      <c r="N124" s="53"/>
      <c r="O124" s="251"/>
      <c r="P124" s="13"/>
      <c r="Q124" s="199"/>
      <c r="R124" s="57"/>
      <c r="S124" s="57"/>
      <c r="T124" s="57"/>
      <c r="U124" s="57"/>
      <c r="V124" s="57"/>
      <c r="W124" s="57"/>
      <c r="X124" s="57"/>
      <c r="Y124" s="57"/>
      <c r="Z124" s="57"/>
      <c r="AA124" s="57"/>
      <c r="AB124" s="57"/>
      <c r="AC124" s="57"/>
      <c r="AD124" s="57"/>
      <c r="AE124" s="57"/>
      <c r="AF124" s="57"/>
      <c r="AG124" s="57"/>
      <c r="AH124" s="57"/>
      <c r="AI124" s="57"/>
      <c r="AJ124" s="57"/>
      <c r="AK124" s="57"/>
      <c r="AL124" s="57"/>
      <c r="AM124" s="57"/>
      <c r="AN124" s="57"/>
      <c r="AO124" s="57"/>
      <c r="AP124" s="57"/>
      <c r="AQ124" s="57"/>
      <c r="AR124" s="61"/>
      <c r="AS124" s="61"/>
      <c r="AT124" s="61"/>
      <c r="AU124" s="61"/>
      <c r="AV124" s="61"/>
      <c r="AW124" s="61"/>
      <c r="AX124" s="109"/>
      <c r="AY124" s="109"/>
      <c r="AZ124" s="109"/>
      <c r="BA124" s="109"/>
      <c r="BB124" s="109"/>
      <c r="BC124" s="109"/>
      <c r="BD124" s="109"/>
      <c r="BE124" s="67"/>
      <c r="BF124"/>
      <c r="BG124"/>
      <c r="BH124"/>
    </row>
    <row r="125" spans="1:62" s="207" customFormat="1">
      <c r="A125" s="200">
        <v>7</v>
      </c>
      <c r="B125" s="201" t="s">
        <v>1013</v>
      </c>
      <c r="C125" s="202">
        <f t="shared" ref="C125:Q125" si="57">+C127</f>
        <v>0</v>
      </c>
      <c r="D125" s="202">
        <f t="shared" si="57"/>
        <v>0</v>
      </c>
      <c r="E125" s="202">
        <f t="shared" si="57"/>
        <v>0</v>
      </c>
      <c r="F125" s="43">
        <f t="shared" si="57"/>
        <v>0</v>
      </c>
      <c r="G125" s="203">
        <f t="shared" si="57"/>
        <v>0</v>
      </c>
      <c r="H125" s="203">
        <f t="shared" si="57"/>
        <v>0</v>
      </c>
      <c r="I125" s="203">
        <f t="shared" si="57"/>
        <v>0</v>
      </c>
      <c r="J125" s="203">
        <f t="shared" si="57"/>
        <v>0</v>
      </c>
      <c r="K125" s="203">
        <f t="shared" si="57"/>
        <v>0</v>
      </c>
      <c r="L125" s="203">
        <f t="shared" si="57"/>
        <v>0</v>
      </c>
      <c r="M125" s="203">
        <f t="shared" si="57"/>
        <v>0</v>
      </c>
      <c r="N125" s="203">
        <f t="shared" si="57"/>
        <v>0</v>
      </c>
      <c r="O125" s="203">
        <f t="shared" si="57"/>
        <v>0</v>
      </c>
      <c r="P125" s="203">
        <f t="shared" si="57"/>
        <v>0</v>
      </c>
      <c r="Q125" s="203">
        <f t="shared" si="57"/>
        <v>0</v>
      </c>
      <c r="R125" s="204"/>
      <c r="S125" s="204"/>
      <c r="T125" s="204"/>
      <c r="U125" s="204"/>
      <c r="V125" s="204"/>
      <c r="W125" s="204"/>
      <c r="X125" s="204"/>
      <c r="Y125" s="204"/>
      <c r="Z125" s="204"/>
      <c r="AA125" s="204"/>
      <c r="AB125" s="204"/>
      <c r="AC125" s="204"/>
      <c r="AD125" s="204"/>
      <c r="AE125" s="204"/>
      <c r="AF125" s="204"/>
      <c r="AG125" s="204"/>
      <c r="AH125" s="204"/>
      <c r="AI125" s="204"/>
      <c r="AJ125" s="204"/>
      <c r="AK125" s="204"/>
      <c r="AL125" s="204"/>
      <c r="AM125" s="204"/>
      <c r="AN125" s="204"/>
      <c r="AO125" s="204"/>
      <c r="AP125" s="204"/>
      <c r="AQ125" s="204"/>
      <c r="AR125" s="204"/>
      <c r="AS125" s="204"/>
      <c r="AT125" s="205"/>
      <c r="AU125" s="205"/>
      <c r="AV125" s="205"/>
      <c r="AW125" s="205"/>
      <c r="AX125" s="205"/>
      <c r="AY125" s="205"/>
      <c r="AZ125" s="206"/>
      <c r="BA125" s="206"/>
      <c r="BB125" s="206"/>
      <c r="BC125" s="206"/>
      <c r="BD125" s="206"/>
      <c r="BE125" s="206"/>
      <c r="BF125" s="206"/>
      <c r="BG125" s="65"/>
      <c r="BH125" s="185"/>
      <c r="BI125" s="185"/>
      <c r="BJ125" s="185"/>
    </row>
    <row r="126" spans="1:62" s="1" customFormat="1">
      <c r="A126" s="253"/>
      <c r="B126" s="254"/>
      <c r="C126" s="44"/>
      <c r="D126" s="44"/>
      <c r="E126" s="44"/>
      <c r="F126" s="44"/>
      <c r="G126" s="49"/>
      <c r="H126" s="49"/>
      <c r="I126" s="49"/>
      <c r="J126" s="49"/>
      <c r="K126" s="49"/>
      <c r="L126" s="49"/>
      <c r="M126" s="53"/>
      <c r="N126" s="53"/>
      <c r="O126" s="53"/>
      <c r="P126" s="13"/>
      <c r="Q126" s="44"/>
      <c r="R126" s="57"/>
      <c r="S126" s="57"/>
      <c r="T126" s="57"/>
      <c r="U126" s="57"/>
      <c r="V126" s="57"/>
      <c r="W126" s="57"/>
      <c r="X126" s="57"/>
      <c r="Y126" s="57"/>
      <c r="Z126" s="57"/>
      <c r="AA126" s="57"/>
      <c r="AB126" s="57"/>
      <c r="AC126" s="57"/>
      <c r="AD126" s="57"/>
      <c r="AE126" s="57"/>
      <c r="AF126" s="57"/>
      <c r="AG126" s="57"/>
      <c r="AH126" s="57"/>
      <c r="AI126" s="57"/>
      <c r="AJ126" s="57"/>
      <c r="AK126" s="57"/>
      <c r="AL126" s="57"/>
      <c r="AM126" s="57"/>
      <c r="AN126" s="57"/>
      <c r="AO126" s="57"/>
      <c r="AP126" s="57"/>
      <c r="AQ126" s="57"/>
      <c r="AR126" s="57"/>
      <c r="AS126" s="57"/>
      <c r="AT126" s="61"/>
      <c r="AU126" s="61"/>
      <c r="AV126" s="61"/>
      <c r="AW126" s="61"/>
      <c r="AX126" s="61"/>
      <c r="AY126" s="61"/>
      <c r="AZ126" s="67"/>
      <c r="BA126" s="67"/>
      <c r="BB126" s="67"/>
      <c r="BC126" s="67"/>
      <c r="BD126" s="67"/>
      <c r="BE126" s="67"/>
      <c r="BF126" s="67"/>
      <c r="BG126" s="66"/>
      <c r="BH126"/>
      <c r="BI126"/>
      <c r="BJ126"/>
    </row>
    <row r="127" spans="1:62" s="1" customFormat="1" ht="26.4">
      <c r="A127" s="253" t="s">
        <v>1014</v>
      </c>
      <c r="B127" s="255" t="s">
        <v>1015</v>
      </c>
      <c r="C127" s="44">
        <f>+'OSN AC'!C127</f>
        <v>0</v>
      </c>
      <c r="D127" s="44">
        <f>+BG127</f>
        <v>0</v>
      </c>
      <c r="E127" s="44">
        <f>+AS127</f>
        <v>0</v>
      </c>
      <c r="F127" s="44">
        <f>+C127+D127+E127</f>
        <v>0</v>
      </c>
      <c r="G127" s="53">
        <f>+'OSN AC'!G127</f>
        <v>0</v>
      </c>
      <c r="H127" s="53">
        <f>+'OSN AC'!H127</f>
        <v>0</v>
      </c>
      <c r="I127" s="53">
        <f>+'OSN AC'!I127</f>
        <v>0</v>
      </c>
      <c r="J127" s="53">
        <f>+'OSN AC'!J127</f>
        <v>0</v>
      </c>
      <c r="K127" s="53">
        <f>+'OSN AC'!K127</f>
        <v>0</v>
      </c>
      <c r="L127" s="49">
        <f>K127+G127</f>
        <v>0</v>
      </c>
      <c r="M127" s="53">
        <f>+'OSN AC'!M127</f>
        <v>0</v>
      </c>
      <c r="N127" s="53">
        <f>+'OSN AC'!N127</f>
        <v>0</v>
      </c>
      <c r="O127" s="251">
        <f>F127-L127</f>
        <v>0</v>
      </c>
      <c r="P127" s="13">
        <f>+F127-M127</f>
        <v>0</v>
      </c>
      <c r="Q127" s="199">
        <f>IF(N127&gt;0,(F127-L127-N127),(F127-L127+N127))</f>
        <v>0</v>
      </c>
      <c r="R127" s="57"/>
      <c r="S127" s="57"/>
      <c r="T127" s="57"/>
      <c r="U127" s="57"/>
      <c r="V127" s="57"/>
      <c r="W127" s="57"/>
      <c r="X127" s="57"/>
      <c r="Y127" s="57"/>
      <c r="Z127" s="57"/>
      <c r="AA127" s="57"/>
      <c r="AB127" s="57"/>
      <c r="AC127" s="57"/>
      <c r="AD127" s="57"/>
      <c r="AE127" s="57"/>
      <c r="AF127" s="57"/>
      <c r="AG127" s="57"/>
      <c r="AH127" s="57"/>
      <c r="AI127" s="57"/>
      <c r="AJ127" s="57"/>
      <c r="AK127" s="57"/>
      <c r="AL127" s="57"/>
      <c r="AM127" s="57"/>
      <c r="AN127" s="57"/>
      <c r="AO127" s="57"/>
      <c r="AP127" s="57"/>
      <c r="AQ127" s="57"/>
      <c r="AR127" s="57"/>
      <c r="AS127" s="57"/>
      <c r="AT127" s="61"/>
      <c r="AU127" s="61"/>
      <c r="AV127" s="61"/>
      <c r="AW127" s="61"/>
      <c r="AX127" s="61"/>
      <c r="AY127" s="61"/>
      <c r="AZ127" s="67"/>
      <c r="BA127" s="67"/>
      <c r="BB127" s="67"/>
      <c r="BC127" s="67"/>
      <c r="BD127" s="67"/>
      <c r="BE127" s="67"/>
      <c r="BF127" s="67"/>
      <c r="BG127" s="66"/>
      <c r="BH127"/>
      <c r="BI127"/>
      <c r="BJ127"/>
    </row>
    <row r="128" spans="1:62" s="1" customFormat="1">
      <c r="C128" s="44"/>
      <c r="D128" s="44"/>
      <c r="E128" s="44"/>
      <c r="F128" s="44"/>
      <c r="G128" s="49"/>
      <c r="H128" s="49"/>
      <c r="I128" s="49"/>
      <c r="J128" s="53"/>
      <c r="K128" s="49"/>
      <c r="L128" s="49"/>
      <c r="M128" s="53"/>
      <c r="N128" s="53"/>
      <c r="O128" s="53"/>
      <c r="P128" s="13"/>
      <c r="Q128" s="44"/>
      <c r="R128" s="57"/>
      <c r="S128" s="57"/>
      <c r="T128" s="57"/>
      <c r="U128" s="57"/>
      <c r="V128" s="57"/>
      <c r="W128" s="57"/>
      <c r="X128" s="57"/>
      <c r="Y128" s="57"/>
      <c r="Z128" s="57"/>
      <c r="AA128" s="57"/>
      <c r="AB128" s="57"/>
      <c r="AC128" s="57"/>
      <c r="AD128" s="57"/>
      <c r="AE128" s="57"/>
      <c r="AF128" s="57"/>
      <c r="AG128" s="57"/>
      <c r="AH128" s="57"/>
      <c r="AI128" s="57"/>
      <c r="AJ128" s="57"/>
      <c r="AK128" s="57"/>
      <c r="AL128" s="57"/>
      <c r="AM128" s="57"/>
      <c r="AN128" s="57"/>
      <c r="AO128" s="57"/>
      <c r="AP128" s="57"/>
      <c r="AQ128" s="57"/>
      <c r="AR128" s="61"/>
      <c r="AS128" s="61"/>
      <c r="AT128" s="61"/>
      <c r="AU128" s="61"/>
      <c r="AV128" s="61"/>
      <c r="AW128" s="61"/>
      <c r="AX128" s="67"/>
      <c r="AY128" s="67"/>
      <c r="AZ128" s="67"/>
      <c r="BA128" s="67"/>
      <c r="BB128" s="67"/>
      <c r="BC128" s="67"/>
      <c r="BD128" s="67"/>
      <c r="BE128" s="66"/>
      <c r="BF128"/>
      <c r="BG128"/>
      <c r="BH128"/>
    </row>
    <row r="129" spans="1:60">
      <c r="A129" s="20" t="s">
        <v>1016</v>
      </c>
      <c r="B129" s="26" t="s">
        <v>1017</v>
      </c>
      <c r="C129" s="43">
        <f t="shared" ref="C129:BE129" si="58">SUM(C131)</f>
        <v>0</v>
      </c>
      <c r="D129" s="43">
        <f t="shared" si="58"/>
        <v>0</v>
      </c>
      <c r="E129" s="43">
        <f>SUM(E131)</f>
        <v>0</v>
      </c>
      <c r="F129" s="43">
        <f>SUM(F131)</f>
        <v>0</v>
      </c>
      <c r="G129" s="47">
        <f t="shared" si="58"/>
        <v>0</v>
      </c>
      <c r="H129" s="47">
        <f t="shared" si="58"/>
        <v>0</v>
      </c>
      <c r="I129" s="47">
        <f t="shared" si="58"/>
        <v>0</v>
      </c>
      <c r="J129" s="47">
        <f t="shared" si="58"/>
        <v>0</v>
      </c>
      <c r="K129" s="47">
        <f t="shared" si="58"/>
        <v>0</v>
      </c>
      <c r="L129" s="47">
        <f t="shared" si="58"/>
        <v>0</v>
      </c>
      <c r="M129" s="51">
        <f t="shared" si="58"/>
        <v>0</v>
      </c>
      <c r="N129" s="51">
        <f t="shared" si="58"/>
        <v>0</v>
      </c>
      <c r="O129" s="51">
        <f t="shared" si="58"/>
        <v>0</v>
      </c>
      <c r="P129" s="33">
        <f t="shared" si="58"/>
        <v>0</v>
      </c>
      <c r="Q129" s="275">
        <f t="shared" si="58"/>
        <v>0</v>
      </c>
      <c r="R129" s="55">
        <f t="shared" si="58"/>
        <v>0</v>
      </c>
      <c r="S129" s="55">
        <f t="shared" si="58"/>
        <v>0</v>
      </c>
      <c r="T129" s="55">
        <f t="shared" si="58"/>
        <v>0</v>
      </c>
      <c r="U129" s="55">
        <f t="shared" si="58"/>
        <v>0</v>
      </c>
      <c r="V129" s="55">
        <f t="shared" si="58"/>
        <v>0</v>
      </c>
      <c r="W129" s="55">
        <f t="shared" si="58"/>
        <v>0</v>
      </c>
      <c r="X129" s="55">
        <f t="shared" si="58"/>
        <v>0</v>
      </c>
      <c r="Y129" s="55">
        <f t="shared" si="58"/>
        <v>0</v>
      </c>
      <c r="Z129" s="55">
        <f t="shared" si="58"/>
        <v>0</v>
      </c>
      <c r="AA129" s="55">
        <f t="shared" si="58"/>
        <v>0</v>
      </c>
      <c r="AB129" s="55">
        <f t="shared" si="58"/>
        <v>0</v>
      </c>
      <c r="AC129" s="55">
        <f>SUM(AC131)</f>
        <v>0</v>
      </c>
      <c r="AD129" s="55">
        <f t="shared" si="58"/>
        <v>0</v>
      </c>
      <c r="AE129" s="55">
        <f t="shared" si="58"/>
        <v>0</v>
      </c>
      <c r="AF129" s="55">
        <f>SUM(AF131)</f>
        <v>0</v>
      </c>
      <c r="AG129" s="55">
        <f t="shared" si="58"/>
        <v>0</v>
      </c>
      <c r="AH129" s="55">
        <f t="shared" si="58"/>
        <v>0</v>
      </c>
      <c r="AI129" s="55">
        <f t="shared" si="58"/>
        <v>0</v>
      </c>
      <c r="AJ129" s="55"/>
      <c r="AK129" s="55"/>
      <c r="AL129" s="55"/>
      <c r="AM129" s="55"/>
      <c r="AN129" s="55"/>
      <c r="AO129" s="55"/>
      <c r="AP129" s="55"/>
      <c r="AQ129" s="55">
        <f t="shared" si="58"/>
        <v>0</v>
      </c>
      <c r="AR129" s="59">
        <f t="shared" si="58"/>
        <v>0</v>
      </c>
      <c r="AS129" s="59">
        <f t="shared" si="58"/>
        <v>0</v>
      </c>
      <c r="AT129" s="59">
        <f t="shared" si="58"/>
        <v>0</v>
      </c>
      <c r="AU129" s="59">
        <f t="shared" si="58"/>
        <v>0</v>
      </c>
      <c r="AV129" s="59">
        <f t="shared" si="58"/>
        <v>0</v>
      </c>
      <c r="AW129" s="59">
        <f t="shared" si="58"/>
        <v>0</v>
      </c>
      <c r="AX129" s="65">
        <f t="shared" si="58"/>
        <v>0</v>
      </c>
      <c r="AY129" s="65">
        <f t="shared" si="58"/>
        <v>0</v>
      </c>
      <c r="AZ129" s="65">
        <f t="shared" si="58"/>
        <v>0</v>
      </c>
      <c r="BA129" s="65"/>
      <c r="BB129" s="65"/>
      <c r="BC129" s="65"/>
      <c r="BD129" s="65"/>
      <c r="BE129" s="65">
        <f t="shared" si="58"/>
        <v>0</v>
      </c>
    </row>
    <row r="130" spans="1:60">
      <c r="A130" s="24"/>
      <c r="B130" s="25"/>
      <c r="C130" s="44"/>
      <c r="D130" s="45"/>
      <c r="E130" s="45"/>
      <c r="F130" s="45"/>
      <c r="G130" s="48"/>
      <c r="H130" s="48"/>
      <c r="I130" s="48"/>
      <c r="J130" s="48"/>
      <c r="K130" s="48"/>
      <c r="L130" s="48"/>
      <c r="M130" s="52"/>
      <c r="N130" s="52"/>
      <c r="O130" s="52"/>
      <c r="P130" s="6"/>
      <c r="Q130" s="45"/>
      <c r="R130" s="56"/>
      <c r="S130" s="56"/>
      <c r="T130" s="56"/>
      <c r="U130" s="56"/>
      <c r="V130" s="56"/>
      <c r="W130" s="56"/>
      <c r="X130" s="56"/>
      <c r="Y130" s="56"/>
      <c r="Z130" s="56"/>
      <c r="AA130" s="56"/>
      <c r="AB130" s="56"/>
      <c r="AC130" s="56"/>
      <c r="AD130" s="56"/>
      <c r="AE130" s="56"/>
      <c r="AF130" s="56"/>
      <c r="AG130" s="56"/>
      <c r="AH130" s="56"/>
      <c r="AI130" s="56"/>
      <c r="AJ130" s="56"/>
      <c r="AK130" s="56"/>
      <c r="AL130" s="56"/>
      <c r="AM130" s="56"/>
      <c r="AN130" s="56"/>
      <c r="AO130" s="56"/>
      <c r="AP130" s="56"/>
      <c r="AQ130" s="56"/>
      <c r="AR130" s="60"/>
      <c r="AS130" s="60"/>
      <c r="AT130" s="60"/>
      <c r="AU130" s="60"/>
      <c r="AV130" s="60"/>
      <c r="AW130" s="60"/>
      <c r="AX130" s="66"/>
      <c r="AY130" s="66"/>
      <c r="AZ130" s="66"/>
      <c r="BA130" s="66"/>
      <c r="BB130" s="66"/>
      <c r="BC130" s="66"/>
      <c r="BD130" s="66"/>
      <c r="BE130" s="66"/>
      <c r="BF130" s="1"/>
      <c r="BG130" s="1"/>
      <c r="BH130" s="1"/>
    </row>
    <row r="131" spans="1:60" s="1" customFormat="1">
      <c r="A131" s="24" t="s">
        <v>101</v>
      </c>
      <c r="B131" s="25" t="s">
        <v>1018</v>
      </c>
      <c r="C131" s="44">
        <f>+'OSN AC'!C131</f>
        <v>0</v>
      </c>
      <c r="D131" s="44">
        <f>+BE131</f>
        <v>0</v>
      </c>
      <c r="E131" s="44">
        <f>+AQ131</f>
        <v>0</v>
      </c>
      <c r="F131" s="44">
        <f>+C131+D131+E131</f>
        <v>0</v>
      </c>
      <c r="G131" s="53">
        <v>0</v>
      </c>
      <c r="H131" s="53">
        <v>0</v>
      </c>
      <c r="I131" s="53">
        <v>0</v>
      </c>
      <c r="J131" s="53">
        <v>0</v>
      </c>
      <c r="K131" s="49">
        <f>SUM(H131:J131)</f>
        <v>0</v>
      </c>
      <c r="L131" s="49">
        <f>K131+G131</f>
        <v>0</v>
      </c>
      <c r="M131" s="53">
        <v>0</v>
      </c>
      <c r="N131" s="53">
        <v>0</v>
      </c>
      <c r="O131" s="251">
        <f>F132-L132</f>
        <v>0</v>
      </c>
      <c r="P131" s="13">
        <f>F132-M132</f>
        <v>0</v>
      </c>
      <c r="Q131" s="199">
        <f>IF(N131&gt;0,(F132-L132-N131),(F132-L132+N131))</f>
        <v>0</v>
      </c>
      <c r="R131" s="57">
        <v>0</v>
      </c>
      <c r="S131" s="57">
        <v>0</v>
      </c>
      <c r="T131" s="57">
        <v>0</v>
      </c>
      <c r="U131" s="57">
        <v>0</v>
      </c>
      <c r="V131" s="57">
        <v>0</v>
      </c>
      <c r="W131" s="57">
        <f>+'OSN AC'!W131</f>
        <v>0</v>
      </c>
      <c r="X131" s="57">
        <f>+'OSN AC'!X131</f>
        <v>0</v>
      </c>
      <c r="Y131" s="57">
        <f>+'OSN AC'!Y131</f>
        <v>0</v>
      </c>
      <c r="Z131" s="57">
        <f>+'OSN AC'!Z131</f>
        <v>0</v>
      </c>
      <c r="AA131" s="57">
        <v>0</v>
      </c>
      <c r="AB131" s="57">
        <v>0</v>
      </c>
      <c r="AC131" s="57">
        <v>0</v>
      </c>
      <c r="AD131" s="57">
        <v>0</v>
      </c>
      <c r="AE131" s="57">
        <v>0</v>
      </c>
      <c r="AF131" s="57">
        <v>0</v>
      </c>
      <c r="AG131" s="57">
        <v>0</v>
      </c>
      <c r="AH131" s="57"/>
      <c r="AI131" s="57"/>
      <c r="AJ131" s="57"/>
      <c r="AK131" s="57"/>
      <c r="AL131" s="57"/>
      <c r="AM131" s="57"/>
      <c r="AN131" s="57"/>
      <c r="AO131" s="57"/>
      <c r="AP131" s="57"/>
      <c r="AQ131" s="57">
        <f>SUM(R131:AH131)</f>
        <v>0</v>
      </c>
      <c r="AR131" s="61">
        <v>0</v>
      </c>
      <c r="AS131" s="61">
        <v>0</v>
      </c>
      <c r="AT131" s="61">
        <v>0</v>
      </c>
      <c r="AU131" s="61">
        <v>0</v>
      </c>
      <c r="AV131" s="61">
        <v>0</v>
      </c>
      <c r="AW131" s="61">
        <f>+AR131+AS131+AT131+AU131+AV131</f>
        <v>0</v>
      </c>
      <c r="AX131" s="109">
        <v>0</v>
      </c>
      <c r="AY131" s="109">
        <f>+'OSN AC'!AU131</f>
        <v>0</v>
      </c>
      <c r="AZ131" s="109">
        <v>0</v>
      </c>
      <c r="BA131" s="109" t="e">
        <v>#REF!</v>
      </c>
      <c r="BB131" s="109" t="e">
        <v>#REF!</v>
      </c>
      <c r="BC131" s="109" t="e">
        <v>#REF!</v>
      </c>
      <c r="BD131" s="109" t="e">
        <v>#REF!</v>
      </c>
      <c r="BE131" s="67">
        <f>SUM(AX131:AZ131)</f>
        <v>0</v>
      </c>
      <c r="BF131"/>
      <c r="BG131"/>
      <c r="BH131"/>
    </row>
    <row r="132" spans="1:60">
      <c r="A132" s="24"/>
      <c r="B132" s="25"/>
      <c r="C132" s="44"/>
      <c r="D132" s="45"/>
      <c r="E132" s="45"/>
      <c r="F132" s="45"/>
      <c r="G132" s="48"/>
      <c r="H132" s="48"/>
      <c r="I132" s="48"/>
      <c r="J132" s="48"/>
      <c r="K132" s="48"/>
      <c r="L132" s="48"/>
      <c r="M132" s="52"/>
      <c r="N132" s="52"/>
      <c r="O132" s="52"/>
      <c r="P132" s="6"/>
      <c r="Q132" s="45"/>
      <c r="R132" s="56"/>
      <c r="S132" s="56"/>
      <c r="T132" s="56"/>
      <c r="U132" s="56"/>
      <c r="V132" s="56"/>
      <c r="W132" s="56"/>
      <c r="X132" s="56"/>
      <c r="Y132" s="56"/>
      <c r="Z132" s="56"/>
      <c r="AA132" s="56"/>
      <c r="AB132" s="56"/>
      <c r="AC132" s="56"/>
      <c r="AD132" s="56"/>
      <c r="AE132" s="56"/>
      <c r="AF132" s="56"/>
      <c r="AG132" s="56"/>
      <c r="AH132" s="56"/>
      <c r="AI132" s="56"/>
      <c r="AJ132" s="56"/>
      <c r="AK132" s="56"/>
      <c r="AL132" s="56"/>
      <c r="AM132" s="56"/>
      <c r="AN132" s="56"/>
      <c r="AO132" s="56"/>
      <c r="AP132" s="56"/>
      <c r="AQ132" s="56"/>
      <c r="AR132" s="60"/>
      <c r="AS132" s="60"/>
      <c r="AT132" s="60"/>
      <c r="AU132" s="60"/>
      <c r="AV132" s="60"/>
      <c r="AW132" s="60"/>
      <c r="AX132" s="66"/>
      <c r="AY132" s="66"/>
      <c r="AZ132" s="66"/>
      <c r="BA132" s="66"/>
      <c r="BB132" s="66"/>
      <c r="BC132" s="66"/>
      <c r="BD132" s="66"/>
      <c r="BE132" s="66"/>
      <c r="BF132" s="1"/>
      <c r="BG132" s="1"/>
      <c r="BH132" s="1"/>
    </row>
    <row r="133" spans="1:60">
      <c r="A133" s="30" t="s">
        <v>1019</v>
      </c>
      <c r="B133" s="30"/>
      <c r="C133" s="43">
        <f>C129+C112+C98+C94+C71+C28+C10</f>
        <v>409849122</v>
      </c>
      <c r="D133" s="43">
        <f t="shared" ref="D133:BE133" si="59">D129+D112+D98+D94+D71+D28+D10</f>
        <v>0</v>
      </c>
      <c r="E133" s="43">
        <f>E129+E112+E98+E94+E71+E28+E10</f>
        <v>-20957594.899999999</v>
      </c>
      <c r="F133" s="43">
        <f>F129+F112+F98+F94+F71+F28+F10</f>
        <v>388891527.10000002</v>
      </c>
      <c r="G133" s="47">
        <f t="shared" si="59"/>
        <v>262576876.64999998</v>
      </c>
      <c r="H133" s="47">
        <f t="shared" si="59"/>
        <v>27881336.120000001</v>
      </c>
      <c r="I133" s="47">
        <f t="shared" si="59"/>
        <v>26976864.469999999</v>
      </c>
      <c r="J133" s="47">
        <f t="shared" si="59"/>
        <v>48430755.679999992</v>
      </c>
      <c r="K133" s="47">
        <f t="shared" si="59"/>
        <v>102036659.33</v>
      </c>
      <c r="L133" s="47">
        <f>L129+L112+L98+L94+L71+L28+L10</f>
        <v>364211691.94</v>
      </c>
      <c r="M133" s="51">
        <f t="shared" si="59"/>
        <v>0</v>
      </c>
      <c r="N133" s="51">
        <f t="shared" si="59"/>
        <v>0</v>
      </c>
      <c r="O133" s="51">
        <f t="shared" si="59"/>
        <v>18738293.159999982</v>
      </c>
      <c r="P133" s="33">
        <f t="shared" si="59"/>
        <v>382649985.10000002</v>
      </c>
      <c r="Q133" s="275">
        <f t="shared" si="59"/>
        <v>18738293.159999989</v>
      </c>
      <c r="R133" s="55">
        <f>R129+R112+R98+R94+R71+R28+R10</f>
        <v>2161220</v>
      </c>
      <c r="S133" s="55">
        <f t="shared" si="59"/>
        <v>0</v>
      </c>
      <c r="T133" s="55">
        <f t="shared" si="59"/>
        <v>0</v>
      </c>
      <c r="U133" s="55">
        <f t="shared" si="59"/>
        <v>0</v>
      </c>
      <c r="V133" s="55">
        <f t="shared" si="59"/>
        <v>-10000000</v>
      </c>
      <c r="W133" s="55">
        <f t="shared" si="59"/>
        <v>-13118814.9</v>
      </c>
      <c r="X133" s="55">
        <f t="shared" si="59"/>
        <v>0</v>
      </c>
      <c r="Y133" s="55">
        <f t="shared" si="59"/>
        <v>0</v>
      </c>
      <c r="Z133" s="55">
        <f t="shared" si="59"/>
        <v>0</v>
      </c>
      <c r="AA133" s="55">
        <f t="shared" si="59"/>
        <v>0</v>
      </c>
      <c r="AB133" s="55">
        <f t="shared" si="59"/>
        <v>0</v>
      </c>
      <c r="AC133" s="55">
        <f>AC129+AC112+AC98+AC94+AC71+AC28+AC10</f>
        <v>0</v>
      </c>
      <c r="AD133" s="55">
        <f t="shared" si="59"/>
        <v>0</v>
      </c>
      <c r="AE133" s="55">
        <f t="shared" si="59"/>
        <v>0</v>
      </c>
      <c r="AF133" s="55">
        <f t="shared" si="59"/>
        <v>0</v>
      </c>
      <c r="AG133" s="55">
        <f t="shared" si="59"/>
        <v>0</v>
      </c>
      <c r="AH133" s="55">
        <f t="shared" si="59"/>
        <v>0</v>
      </c>
      <c r="AI133" s="55">
        <f t="shared" si="59"/>
        <v>0</v>
      </c>
      <c r="AJ133" s="55"/>
      <c r="AK133" s="55"/>
      <c r="AL133" s="55"/>
      <c r="AM133" s="55"/>
      <c r="AN133" s="55"/>
      <c r="AO133" s="55"/>
      <c r="AP133" s="55"/>
      <c r="AQ133" s="55">
        <f t="shared" si="59"/>
        <v>-20957594.899999999</v>
      </c>
      <c r="AR133" s="59">
        <f t="shared" si="59"/>
        <v>0</v>
      </c>
      <c r="AS133" s="59">
        <f t="shared" si="59"/>
        <v>0</v>
      </c>
      <c r="AT133" s="59">
        <f t="shared" si="59"/>
        <v>0</v>
      </c>
      <c r="AU133" s="59" t="e">
        <f t="shared" si="59"/>
        <v>#REF!</v>
      </c>
      <c r="AV133" s="59" t="e">
        <f t="shared" si="59"/>
        <v>#REF!</v>
      </c>
      <c r="AW133" s="59" t="e">
        <f t="shared" si="59"/>
        <v>#REF!</v>
      </c>
      <c r="AX133" s="65">
        <f t="shared" si="59"/>
        <v>0</v>
      </c>
      <c r="AY133" s="65">
        <f t="shared" si="59"/>
        <v>0</v>
      </c>
      <c r="AZ133" s="65">
        <f t="shared" si="59"/>
        <v>0</v>
      </c>
      <c r="BA133" s="65">
        <f t="shared" si="59"/>
        <v>0</v>
      </c>
      <c r="BB133" s="65">
        <f t="shared" si="59"/>
        <v>0</v>
      </c>
      <c r="BC133" s="65">
        <f t="shared" si="59"/>
        <v>0</v>
      </c>
      <c r="BD133" s="65">
        <f t="shared" si="59"/>
        <v>0</v>
      </c>
      <c r="BE133" s="65">
        <f t="shared" si="59"/>
        <v>0</v>
      </c>
    </row>
    <row r="134" spans="1:60">
      <c r="D134" s="3"/>
      <c r="E134" s="3"/>
      <c r="F134" s="2"/>
      <c r="G134" s="2"/>
      <c r="H134" s="2"/>
      <c r="I134" s="2"/>
      <c r="J134" s="2"/>
      <c r="K134" s="2"/>
      <c r="L134" s="2">
        <f>+'OSN AC'!L133</f>
        <v>368886913.54000002</v>
      </c>
      <c r="M134" s="2"/>
      <c r="N134" s="2"/>
      <c r="O134" s="2"/>
      <c r="P134" s="15"/>
      <c r="Q134" s="15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Z134" s="2"/>
      <c r="BA134" s="2"/>
      <c r="BB134" s="2"/>
      <c r="BC134" s="2"/>
      <c r="BD134" s="2"/>
      <c r="BE134" s="3"/>
    </row>
    <row r="135" spans="1:60">
      <c r="AX135" s="2"/>
    </row>
    <row r="136" spans="1:60">
      <c r="A136" s="24"/>
      <c r="B136" s="25"/>
      <c r="F136" s="2"/>
      <c r="H136" s="2"/>
      <c r="AX136" s="2"/>
    </row>
    <row r="137" spans="1:60">
      <c r="L137" s="2"/>
      <c r="AX137" s="2"/>
    </row>
    <row r="138" spans="1:60">
      <c r="H138" s="142"/>
      <c r="AX138" s="2"/>
    </row>
    <row r="139" spans="1:60">
      <c r="H139" s="214"/>
      <c r="AX139" s="2"/>
    </row>
    <row r="140" spans="1:60">
      <c r="AX140" s="2"/>
    </row>
    <row r="141" spans="1:60">
      <c r="AX141" s="2"/>
    </row>
    <row r="142" spans="1:60">
      <c r="AX142" s="2"/>
    </row>
    <row r="143" spans="1:60">
      <c r="AX143" s="2"/>
    </row>
    <row r="144" spans="1:60">
      <c r="AX144" s="2"/>
    </row>
    <row r="145" spans="50:50">
      <c r="AX145" s="2"/>
    </row>
    <row r="146" spans="50:50">
      <c r="AX146" s="2"/>
    </row>
    <row r="147" spans="50:50">
      <c r="AX147" s="2"/>
    </row>
    <row r="148" spans="50:50">
      <c r="AX148" s="2"/>
    </row>
    <row r="149" spans="50:50">
      <c r="AX149" s="2"/>
    </row>
    <row r="150" spans="50:50">
      <c r="AX150" s="2"/>
    </row>
    <row r="151" spans="50:50">
      <c r="AX151" s="2"/>
    </row>
    <row r="152" spans="50:50">
      <c r="AX152" s="2"/>
    </row>
    <row r="153" spans="50:50">
      <c r="AX153" s="2"/>
    </row>
    <row r="154" spans="50:50">
      <c r="AX154" s="2"/>
    </row>
    <row r="155" spans="50:50">
      <c r="AX155" s="2"/>
    </row>
    <row r="156" spans="50:50">
      <c r="AX156" s="2"/>
    </row>
    <row r="157" spans="50:50">
      <c r="AX157" s="2"/>
    </row>
    <row r="158" spans="50:50">
      <c r="AX158" s="2"/>
    </row>
    <row r="159" spans="50:50">
      <c r="AX159" s="2"/>
    </row>
    <row r="160" spans="50:50">
      <c r="AX160" s="2"/>
    </row>
    <row r="161" spans="50:50">
      <c r="AX161" s="2"/>
    </row>
    <row r="162" spans="50:50">
      <c r="AX162" s="2"/>
    </row>
    <row r="163" spans="50:50">
      <c r="AX163" s="2"/>
    </row>
    <row r="164" spans="50:50">
      <c r="AX164" s="2"/>
    </row>
    <row r="165" spans="50:50">
      <c r="AX165" s="2"/>
    </row>
    <row r="166" spans="50:50">
      <c r="AX166" s="2"/>
    </row>
    <row r="167" spans="50:50">
      <c r="AX167" s="2"/>
    </row>
    <row r="168" spans="50:50">
      <c r="AX168" s="2"/>
    </row>
    <row r="169" spans="50:50">
      <c r="AX169" s="2"/>
    </row>
    <row r="170" spans="50:50">
      <c r="AX170" s="2"/>
    </row>
    <row r="171" spans="50:50">
      <c r="AX171" s="2"/>
    </row>
    <row r="172" spans="50:50">
      <c r="AX172" s="2"/>
    </row>
    <row r="173" spans="50:50">
      <c r="AX173" s="2"/>
    </row>
    <row r="174" spans="50:50">
      <c r="AX174" s="2"/>
    </row>
    <row r="175" spans="50:50">
      <c r="AX175" s="2"/>
    </row>
    <row r="176" spans="50:50">
      <c r="AX176" s="2"/>
    </row>
    <row r="177" spans="50:50">
      <c r="AX177" s="2"/>
    </row>
    <row r="178" spans="50:50">
      <c r="AX178" s="2"/>
    </row>
    <row r="179" spans="50:50">
      <c r="AX179" s="2"/>
    </row>
    <row r="180" spans="50:50">
      <c r="AX180" s="2"/>
    </row>
    <row r="181" spans="50:50">
      <c r="AX181" s="2"/>
    </row>
    <row r="182" spans="50:50">
      <c r="AX182" s="2"/>
    </row>
    <row r="183" spans="50:50">
      <c r="AX183" s="2"/>
    </row>
    <row r="184" spans="50:50">
      <c r="AX184" s="2"/>
    </row>
    <row r="185" spans="50:50">
      <c r="AX185" s="2"/>
    </row>
    <row r="186" spans="50:50">
      <c r="AX186" s="2"/>
    </row>
    <row r="187" spans="50:50">
      <c r="AX187" s="2"/>
    </row>
    <row r="188" spans="50:50">
      <c r="AX188" s="2"/>
    </row>
    <row r="189" spans="50:50">
      <c r="AX189" s="2"/>
    </row>
    <row r="190" spans="50:50">
      <c r="AX190" s="2"/>
    </row>
    <row r="191" spans="50:50">
      <c r="AX191" s="2"/>
    </row>
    <row r="192" spans="50:50">
      <c r="AX192" s="2"/>
    </row>
    <row r="193" spans="50:50">
      <c r="AX193" s="2"/>
    </row>
    <row r="194" spans="50:50">
      <c r="AX194" s="2"/>
    </row>
    <row r="195" spans="50:50">
      <c r="AX195" s="2"/>
    </row>
    <row r="196" spans="50:50">
      <c r="AX196" s="2"/>
    </row>
    <row r="197" spans="50:50">
      <c r="AX197" s="2"/>
    </row>
    <row r="198" spans="50:50">
      <c r="AX198" s="2"/>
    </row>
    <row r="199" spans="50:50">
      <c r="AX199" s="2"/>
    </row>
    <row r="200" spans="50:50">
      <c r="AX200" s="2"/>
    </row>
    <row r="201" spans="50:50">
      <c r="AX201" s="2"/>
    </row>
    <row r="202" spans="50:50">
      <c r="AX202" s="2"/>
    </row>
    <row r="203" spans="50:50">
      <c r="AX203" s="2"/>
    </row>
    <row r="204" spans="50:50">
      <c r="AX204" s="2"/>
    </row>
    <row r="205" spans="50:50">
      <c r="AX205" s="2"/>
    </row>
    <row r="206" spans="50:50">
      <c r="AX206" s="2"/>
    </row>
    <row r="207" spans="50:50">
      <c r="AX207" s="2"/>
    </row>
    <row r="208" spans="50:50">
      <c r="AX208" s="2"/>
    </row>
    <row r="209" spans="50:50">
      <c r="AX209" s="2"/>
    </row>
    <row r="210" spans="50:50">
      <c r="AX210" s="2"/>
    </row>
    <row r="211" spans="50:50">
      <c r="AX211" s="2"/>
    </row>
    <row r="212" spans="50:50">
      <c r="AX212" s="2"/>
    </row>
    <row r="213" spans="50:50">
      <c r="AX213" s="2"/>
    </row>
    <row r="214" spans="50:50">
      <c r="AX214" s="2"/>
    </row>
    <row r="215" spans="50:50">
      <c r="AX215" s="2"/>
    </row>
    <row r="216" spans="50:50">
      <c r="AX216" s="2"/>
    </row>
    <row r="217" spans="50:50">
      <c r="AX217" s="2"/>
    </row>
    <row r="218" spans="50:50">
      <c r="AX218" s="2"/>
    </row>
    <row r="219" spans="50:50">
      <c r="AX219" s="2"/>
    </row>
    <row r="220" spans="50:50">
      <c r="AX220" s="2"/>
    </row>
    <row r="221" spans="50:50">
      <c r="AX221" s="2"/>
    </row>
    <row r="222" spans="50:50">
      <c r="AX222" s="2"/>
    </row>
    <row r="223" spans="50:50">
      <c r="AX223" s="2"/>
    </row>
    <row r="224" spans="50:50">
      <c r="AX224" s="2"/>
    </row>
    <row r="225" spans="50:50">
      <c r="AX225" s="2"/>
    </row>
    <row r="226" spans="50:50">
      <c r="AX226" s="2"/>
    </row>
    <row r="227" spans="50:50">
      <c r="AX227" s="2"/>
    </row>
    <row r="228" spans="50:50">
      <c r="AX228" s="2"/>
    </row>
    <row r="229" spans="50:50">
      <c r="AX229" s="2"/>
    </row>
    <row r="230" spans="50:50">
      <c r="AX230" s="2"/>
    </row>
    <row r="231" spans="50:50">
      <c r="AX231" s="2"/>
    </row>
    <row r="232" spans="50:50">
      <c r="AX232" s="2"/>
    </row>
    <row r="233" spans="50:50">
      <c r="AX233" s="2"/>
    </row>
    <row r="234" spans="50:50">
      <c r="AX234" s="2"/>
    </row>
    <row r="235" spans="50:50">
      <c r="AX235" s="2"/>
    </row>
    <row r="236" spans="50:50">
      <c r="AX236" s="2"/>
    </row>
    <row r="237" spans="50:50">
      <c r="AX237" s="2"/>
    </row>
    <row r="238" spans="50:50">
      <c r="AX238" s="2"/>
    </row>
    <row r="239" spans="50:50">
      <c r="AX239" s="2"/>
    </row>
    <row r="240" spans="50:50">
      <c r="AX240" s="2"/>
    </row>
    <row r="241" spans="50:50">
      <c r="AX241" s="2"/>
    </row>
    <row r="242" spans="50:50">
      <c r="AX242" s="2"/>
    </row>
    <row r="243" spans="50:50">
      <c r="AX243" s="2"/>
    </row>
    <row r="244" spans="50:50">
      <c r="AX244" s="2"/>
    </row>
    <row r="245" spans="50:50">
      <c r="AX245" s="2"/>
    </row>
    <row r="246" spans="50:50">
      <c r="AX246" s="2"/>
    </row>
    <row r="247" spans="50:50">
      <c r="AX247" s="2"/>
    </row>
    <row r="248" spans="50:50">
      <c r="AX248" s="2"/>
    </row>
    <row r="249" spans="50:50">
      <c r="AX249" s="2"/>
    </row>
    <row r="250" spans="50:50">
      <c r="AX250" s="2"/>
    </row>
    <row r="251" spans="50:50">
      <c r="AX251" s="2"/>
    </row>
    <row r="252" spans="50:50">
      <c r="AX252" s="2"/>
    </row>
    <row r="253" spans="50:50">
      <c r="AX253" s="2"/>
    </row>
    <row r="254" spans="50:50">
      <c r="AX254" s="2"/>
    </row>
    <row r="255" spans="50:50">
      <c r="AX255" s="2"/>
    </row>
    <row r="256" spans="50:50">
      <c r="AX256" s="2"/>
    </row>
    <row r="257" spans="50:50">
      <c r="AX257" s="2"/>
    </row>
    <row r="258" spans="50:50">
      <c r="AX258" s="2"/>
    </row>
    <row r="259" spans="50:50">
      <c r="AX259" s="2"/>
    </row>
    <row r="260" spans="50:50">
      <c r="AX260" s="2"/>
    </row>
    <row r="261" spans="50:50">
      <c r="AX261" s="2"/>
    </row>
    <row r="262" spans="50:50">
      <c r="AX262" s="2"/>
    </row>
    <row r="263" spans="50:50">
      <c r="AX263" s="2"/>
    </row>
    <row r="264" spans="50:50">
      <c r="AX264" s="2"/>
    </row>
    <row r="265" spans="50:50">
      <c r="AX265" s="2"/>
    </row>
    <row r="266" spans="50:50">
      <c r="AX266" s="2"/>
    </row>
    <row r="267" spans="50:50">
      <c r="AX267" s="2"/>
    </row>
    <row r="268" spans="50:50">
      <c r="AX268" s="2"/>
    </row>
    <row r="269" spans="50:50">
      <c r="AX269" s="2"/>
    </row>
    <row r="270" spans="50:50">
      <c r="AX270" s="2"/>
    </row>
    <row r="271" spans="50:50">
      <c r="AX271" s="2"/>
    </row>
    <row r="272" spans="50:50">
      <c r="AX272" s="2"/>
    </row>
    <row r="273" spans="50:50">
      <c r="AX273" s="2"/>
    </row>
    <row r="274" spans="50:50">
      <c r="AX274" s="2"/>
    </row>
    <row r="275" spans="50:50">
      <c r="AX275" s="2"/>
    </row>
    <row r="276" spans="50:50">
      <c r="AX276" s="2"/>
    </row>
    <row r="277" spans="50:50">
      <c r="AX277" s="2"/>
    </row>
    <row r="278" spans="50:50">
      <c r="AX278" s="2"/>
    </row>
    <row r="279" spans="50:50">
      <c r="AX279" s="2"/>
    </row>
    <row r="280" spans="50:50">
      <c r="AX280" s="2"/>
    </row>
    <row r="281" spans="50:50">
      <c r="AX281" s="2"/>
    </row>
    <row r="282" spans="50:50">
      <c r="AX282" s="2"/>
    </row>
    <row r="283" spans="50:50">
      <c r="AX283" s="2"/>
    </row>
    <row r="284" spans="50:50">
      <c r="AX284" s="2"/>
    </row>
    <row r="285" spans="50:50">
      <c r="AX285" s="2"/>
    </row>
    <row r="286" spans="50:50">
      <c r="AX286" s="2"/>
    </row>
    <row r="287" spans="50:50">
      <c r="AX287" s="2"/>
    </row>
    <row r="288" spans="50:50">
      <c r="AX288" s="2"/>
    </row>
    <row r="289" spans="50:50">
      <c r="AX289" s="2"/>
    </row>
    <row r="290" spans="50:50">
      <c r="AX290" s="2"/>
    </row>
    <row r="291" spans="50:50">
      <c r="AX291" s="2"/>
    </row>
    <row r="292" spans="50:50">
      <c r="AX292" s="2"/>
    </row>
    <row r="293" spans="50:50">
      <c r="AX293" s="2"/>
    </row>
    <row r="294" spans="50:50">
      <c r="AX294" s="2"/>
    </row>
    <row r="295" spans="50:50">
      <c r="AX295" s="2"/>
    </row>
    <row r="296" spans="50:50">
      <c r="AX296" s="2"/>
    </row>
    <row r="297" spans="50:50">
      <c r="AX297" s="2"/>
    </row>
    <row r="298" spans="50:50">
      <c r="AX298" s="2"/>
    </row>
    <row r="299" spans="50:50">
      <c r="AX299" s="2"/>
    </row>
    <row r="300" spans="50:50">
      <c r="AX300" s="2"/>
    </row>
    <row r="301" spans="50:50">
      <c r="AX301" s="2"/>
    </row>
    <row r="302" spans="50:50">
      <c r="AX302" s="2"/>
    </row>
    <row r="303" spans="50:50">
      <c r="AX303" s="2"/>
    </row>
    <row r="304" spans="50:50">
      <c r="AX304" s="2"/>
    </row>
    <row r="305" spans="50:50">
      <c r="AX305" s="2"/>
    </row>
    <row r="306" spans="50:50">
      <c r="AX306" s="2"/>
    </row>
    <row r="307" spans="50:50">
      <c r="AX307" s="2"/>
    </row>
    <row r="308" spans="50:50">
      <c r="AX308" s="2"/>
    </row>
    <row r="309" spans="50:50">
      <c r="AX309" s="2"/>
    </row>
    <row r="310" spans="50:50">
      <c r="AX310" s="2"/>
    </row>
    <row r="311" spans="50:50">
      <c r="AX311" s="2"/>
    </row>
    <row r="312" spans="50:50">
      <c r="AX312" s="2"/>
    </row>
    <row r="313" spans="50:50">
      <c r="AX313" s="2"/>
    </row>
    <row r="314" spans="50:50">
      <c r="AX314" s="2"/>
    </row>
    <row r="315" spans="50:50">
      <c r="AX315" s="2"/>
    </row>
    <row r="316" spans="50:50">
      <c r="AX316" s="2"/>
    </row>
    <row r="317" spans="50:50">
      <c r="AX317" s="2"/>
    </row>
    <row r="318" spans="50:50">
      <c r="AX318" s="2"/>
    </row>
    <row r="319" spans="50:50">
      <c r="AX319" s="2"/>
    </row>
    <row r="320" spans="50:50">
      <c r="AX320" s="2"/>
    </row>
    <row r="321" spans="50:50">
      <c r="AX321" s="2"/>
    </row>
    <row r="322" spans="50:50">
      <c r="AX322" s="2"/>
    </row>
    <row r="323" spans="50:50">
      <c r="AX323" s="2"/>
    </row>
    <row r="324" spans="50:50">
      <c r="AX324" s="2"/>
    </row>
    <row r="325" spans="50:50">
      <c r="AX325" s="2"/>
    </row>
    <row r="326" spans="50:50">
      <c r="AX326" s="2"/>
    </row>
    <row r="327" spans="50:50">
      <c r="AX327" s="2"/>
    </row>
    <row r="328" spans="50:50">
      <c r="AX328" s="2"/>
    </row>
    <row r="329" spans="50:50">
      <c r="AX329" s="2"/>
    </row>
    <row r="330" spans="50:50">
      <c r="AX330" s="2"/>
    </row>
    <row r="331" spans="50:50">
      <c r="AX331" s="2"/>
    </row>
    <row r="332" spans="50:50">
      <c r="AX332" s="2"/>
    </row>
    <row r="333" spans="50:50">
      <c r="AX333" s="2"/>
    </row>
    <row r="334" spans="50:50">
      <c r="AX334" s="2"/>
    </row>
    <row r="335" spans="50:50">
      <c r="AX335" s="2"/>
    </row>
    <row r="336" spans="50:50">
      <c r="AX336" s="2"/>
    </row>
    <row r="337" spans="50:50">
      <c r="AX337" s="2"/>
    </row>
    <row r="338" spans="50:50">
      <c r="AX338" s="2"/>
    </row>
    <row r="339" spans="50:50">
      <c r="AX339" s="2"/>
    </row>
    <row r="340" spans="50:50">
      <c r="AX340" s="2"/>
    </row>
    <row r="341" spans="50:50">
      <c r="AX341" s="2"/>
    </row>
    <row r="342" spans="50:50">
      <c r="AX342" s="2"/>
    </row>
    <row r="343" spans="50:50">
      <c r="AX343" s="2"/>
    </row>
    <row r="344" spans="50:50">
      <c r="AX344" s="2"/>
    </row>
    <row r="345" spans="50:50">
      <c r="AX345" s="2"/>
    </row>
    <row r="346" spans="50:50">
      <c r="AX346" s="2"/>
    </row>
    <row r="347" spans="50:50">
      <c r="AX347" s="2"/>
    </row>
    <row r="348" spans="50:50">
      <c r="AX348" s="2"/>
    </row>
    <row r="349" spans="50:50">
      <c r="AX349" s="2"/>
    </row>
    <row r="350" spans="50:50">
      <c r="AX350" s="2"/>
    </row>
    <row r="351" spans="50:50">
      <c r="AX351" s="2"/>
    </row>
    <row r="352" spans="50:50">
      <c r="AX352" s="2"/>
    </row>
    <row r="353" spans="50:50">
      <c r="AX353" s="2"/>
    </row>
    <row r="354" spans="50:50">
      <c r="AX354" s="2"/>
    </row>
    <row r="355" spans="50:50">
      <c r="AX355" s="2"/>
    </row>
    <row r="356" spans="50:50">
      <c r="AX356" s="2"/>
    </row>
    <row r="357" spans="50:50">
      <c r="AX357" s="2"/>
    </row>
    <row r="358" spans="50:50">
      <c r="AX358" s="2"/>
    </row>
  </sheetData>
  <mergeCells count="17">
    <mergeCell ref="I7:I8"/>
    <mergeCell ref="J7:J8"/>
    <mergeCell ref="AX7:BE7"/>
    <mergeCell ref="R7:AQ7"/>
    <mergeCell ref="AR7:AW7"/>
    <mergeCell ref="A8:B8"/>
    <mergeCell ref="N7:N8"/>
    <mergeCell ref="O7:O8"/>
    <mergeCell ref="P7:P8"/>
    <mergeCell ref="Q7:Q8"/>
    <mergeCell ref="A7:B7"/>
    <mergeCell ref="C7:F7"/>
    <mergeCell ref="L7:L8"/>
    <mergeCell ref="M7:M8"/>
    <mergeCell ref="H7:H8"/>
    <mergeCell ref="G7:G8"/>
    <mergeCell ref="K7:K8"/>
  </mergeCells>
  <phoneticPr fontId="48" type="noConversion"/>
  <printOptions horizontalCentered="1"/>
  <pageMargins left="0" right="0" top="0" bottom="0" header="0" footer="0"/>
  <pageSetup scale="54" orientation="landscape" horizontalDpi="4294967295" verticalDpi="4294967295" r:id="rId1"/>
  <headerFooter alignWithMargins="0"/>
  <rowBreaks count="2" manualBreakCount="2">
    <brk id="70" max="43" man="1"/>
    <brk id="133" max="12" man="1"/>
  </rowBreaks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sheetPr codeName="Hoja34">
    <tabColor rgb="FF00FFCC"/>
  </sheetPr>
  <dimension ref="A1:CC417"/>
  <sheetViews>
    <sheetView view="pageBreakPreview" topLeftCell="A76" zoomScaleNormal="100" zoomScaleSheetLayoutView="100" workbookViewId="0">
      <pane xSplit="2" topLeftCell="M1" activePane="topRight" state="frozen"/>
      <selection pane="topRight" activeCell="A87" sqref="A87:B87"/>
    </sheetView>
  </sheetViews>
  <sheetFormatPr baseColWidth="10" defaultColWidth="8.88671875" defaultRowHeight="13.2"/>
  <cols>
    <col min="1" max="1" width="9.6640625" customWidth="1"/>
    <col min="2" max="2" width="35.5546875" customWidth="1"/>
    <col min="3" max="4" width="16.33203125" customWidth="1"/>
    <col min="5" max="5" width="16.44140625" customWidth="1"/>
    <col min="6" max="6" width="17.44140625" customWidth="1"/>
    <col min="7" max="12" width="19.88671875" customWidth="1"/>
    <col min="13" max="14" width="16.33203125" customWidth="1"/>
    <col min="15" max="15" width="18.109375" customWidth="1"/>
    <col min="16" max="17" width="16.6640625" style="13" customWidth="1"/>
    <col min="18" max="18" width="16.44140625" customWidth="1"/>
    <col min="19" max="19" width="14.33203125" customWidth="1"/>
    <col min="20" max="20" width="16.88671875" customWidth="1"/>
    <col min="21" max="21" width="14.33203125" customWidth="1"/>
    <col min="22" max="22" width="13.44140625" customWidth="1"/>
    <col min="23" max="23" width="15.44140625" customWidth="1"/>
    <col min="24" max="24" width="14.88671875" customWidth="1"/>
    <col min="25" max="26" width="16.6640625" customWidth="1"/>
    <col min="27" max="44" width="15" customWidth="1"/>
    <col min="45" max="45" width="15.88671875" bestFit="1" customWidth="1"/>
    <col min="46" max="46" width="14.6640625" customWidth="1"/>
    <col min="47" max="50" width="9.5546875" customWidth="1"/>
    <col min="51" max="51" width="14.6640625" customWidth="1"/>
    <col min="52" max="52" width="15.44140625" customWidth="1"/>
    <col min="53" max="53" width="15.44140625" style="2" customWidth="1"/>
    <col min="54" max="54" width="13.5546875" customWidth="1"/>
    <col min="55" max="55" width="16.33203125" customWidth="1"/>
    <col min="56" max="56" width="13.5546875" customWidth="1"/>
    <col min="57" max="57" width="14.33203125" customWidth="1"/>
    <col min="58" max="58" width="13.5546875" customWidth="1"/>
    <col min="59" max="59" width="16.33203125" customWidth="1"/>
    <col min="60" max="256" width="11.44140625" customWidth="1"/>
  </cols>
  <sheetData>
    <row r="1" spans="1:59">
      <c r="A1" s="18" t="s">
        <v>848</v>
      </c>
      <c r="B1" s="17"/>
      <c r="C1" s="19"/>
      <c r="R1" s="1" t="s">
        <v>1034</v>
      </c>
    </row>
    <row r="2" spans="1:59">
      <c r="A2" s="16" t="str">
        <f>+'OSN PD'!A2</f>
        <v>PRESUPUESTO ORDINARIO 2024</v>
      </c>
      <c r="B2" s="17"/>
      <c r="C2" s="31"/>
      <c r="D2" s="2"/>
      <c r="E2" s="2"/>
      <c r="R2" s="1" t="s">
        <v>1035</v>
      </c>
    </row>
    <row r="3" spans="1:59">
      <c r="A3" s="18" t="s">
        <v>850</v>
      </c>
      <c r="B3" s="17"/>
      <c r="C3" s="31"/>
      <c r="D3" s="2"/>
      <c r="E3" s="2"/>
    </row>
    <row r="4" spans="1:59">
      <c r="A4" s="18" t="s">
        <v>1354</v>
      </c>
      <c r="B4" s="17"/>
      <c r="C4" s="31"/>
      <c r="D4" s="2"/>
    </row>
    <row r="5" spans="1:59" ht="18" customHeight="1">
      <c r="A5" s="18"/>
      <c r="B5" s="17"/>
      <c r="C5" s="31"/>
      <c r="D5" s="2"/>
      <c r="F5" s="215"/>
    </row>
    <row r="6" spans="1:59">
      <c r="B6" s="19"/>
      <c r="C6" s="109"/>
      <c r="D6" s="2"/>
    </row>
    <row r="7" spans="1:59" s="1" customFormat="1" ht="26.25" customHeight="1">
      <c r="A7" s="868"/>
      <c r="B7" s="868"/>
      <c r="C7" s="870" t="str">
        <f>+'OSN PD'!C7:F7</f>
        <v>P  R  E  S  U  P  U  E  S  T  O     2  0 2 4</v>
      </c>
      <c r="D7" s="870"/>
      <c r="E7" s="870"/>
      <c r="F7" s="870"/>
      <c r="G7" s="847" t="s">
        <v>1351</v>
      </c>
      <c r="H7" s="853" t="str">
        <f>+'OSN PD'!H7:H8</f>
        <v>OCTUBRE</v>
      </c>
      <c r="I7" s="853" t="str">
        <f>+'OSN PD'!I7:I8</f>
        <v>NOVIEMBRE</v>
      </c>
      <c r="J7" s="853" t="str">
        <f>+'OSN PD'!J7:J8</f>
        <v>DICIEMBRE</v>
      </c>
      <c r="K7" s="847" t="s">
        <v>858</v>
      </c>
      <c r="L7" s="847" t="s">
        <v>859</v>
      </c>
      <c r="M7" s="845" t="s">
        <v>860</v>
      </c>
      <c r="N7" s="860" t="s">
        <v>861</v>
      </c>
      <c r="O7" s="862" t="s">
        <v>862</v>
      </c>
      <c r="P7" s="903" t="s">
        <v>863</v>
      </c>
      <c r="Q7" s="864" t="s">
        <v>864</v>
      </c>
      <c r="R7" s="857" t="s">
        <v>865</v>
      </c>
      <c r="S7" s="858"/>
      <c r="T7" s="858"/>
      <c r="U7" s="858"/>
      <c r="V7" s="858"/>
      <c r="W7" s="858"/>
      <c r="X7" s="858"/>
      <c r="Y7" s="858"/>
      <c r="Z7" s="858"/>
      <c r="AA7" s="858"/>
      <c r="AB7" s="858"/>
      <c r="AC7" s="858"/>
      <c r="AD7" s="858"/>
      <c r="AE7" s="858"/>
      <c r="AF7" s="858"/>
      <c r="AG7" s="858"/>
      <c r="AH7" s="858"/>
      <c r="AI7" s="858"/>
      <c r="AJ7" s="858"/>
      <c r="AK7" s="858"/>
      <c r="AL7" s="858"/>
      <c r="AM7" s="858"/>
      <c r="AN7" s="858"/>
      <c r="AO7" s="858"/>
      <c r="AP7" s="858"/>
      <c r="AQ7" s="858"/>
      <c r="AR7" s="858"/>
      <c r="AS7" s="859"/>
      <c r="AT7" s="856" t="s">
        <v>1038</v>
      </c>
      <c r="AU7" s="856"/>
      <c r="AV7" s="856"/>
      <c r="AW7" s="856"/>
      <c r="AX7" s="856"/>
      <c r="AY7" s="856"/>
      <c r="AZ7" s="855" t="s">
        <v>1039</v>
      </c>
      <c r="BA7" s="855"/>
      <c r="BB7" s="855"/>
      <c r="BC7" s="855"/>
      <c r="BD7" s="855"/>
      <c r="BE7" s="855"/>
      <c r="BF7" s="855"/>
      <c r="BG7" s="855"/>
    </row>
    <row r="8" spans="1:59" s="1" customFormat="1" ht="53.25" customHeight="1">
      <c r="A8" s="869" t="s">
        <v>868</v>
      </c>
      <c r="B8" s="869"/>
      <c r="C8" s="40" t="s">
        <v>869</v>
      </c>
      <c r="D8" s="174" t="s">
        <v>870</v>
      </c>
      <c r="E8" s="41" t="s">
        <v>1041</v>
      </c>
      <c r="F8" s="40" t="s">
        <v>872</v>
      </c>
      <c r="G8" s="848"/>
      <c r="H8" s="854"/>
      <c r="I8" s="854"/>
      <c r="J8" s="854"/>
      <c r="K8" s="848"/>
      <c r="L8" s="848"/>
      <c r="M8" s="846"/>
      <c r="N8" s="861"/>
      <c r="O8" s="902"/>
      <c r="P8" s="904"/>
      <c r="Q8" s="905"/>
      <c r="R8" s="69" t="s">
        <v>1072</v>
      </c>
      <c r="S8" s="69" t="s">
        <v>1042</v>
      </c>
      <c r="T8" s="69" t="s">
        <v>1073</v>
      </c>
      <c r="U8" s="69" t="s">
        <v>1074</v>
      </c>
      <c r="V8" s="69" t="s">
        <v>1075</v>
      </c>
      <c r="W8" s="69" t="s">
        <v>1076</v>
      </c>
      <c r="X8" s="69" t="s">
        <v>1045</v>
      </c>
      <c r="Y8" s="69" t="s">
        <v>880</v>
      </c>
      <c r="Z8" s="69" t="s">
        <v>881</v>
      </c>
      <c r="AA8" s="69" t="s">
        <v>1046</v>
      </c>
      <c r="AB8" s="69" t="s">
        <v>883</v>
      </c>
      <c r="AC8" s="69" t="s">
        <v>1047</v>
      </c>
      <c r="AD8" s="69" t="s">
        <v>885</v>
      </c>
      <c r="AE8" s="69" t="s">
        <v>886</v>
      </c>
      <c r="AF8" s="69" t="s">
        <v>887</v>
      </c>
      <c r="AG8" s="69" t="s">
        <v>888</v>
      </c>
      <c r="AH8" s="69" t="s">
        <v>889</v>
      </c>
      <c r="AI8" s="69" t="s">
        <v>890</v>
      </c>
      <c r="AJ8" s="69" t="s">
        <v>891</v>
      </c>
      <c r="AK8" s="69" t="s">
        <v>892</v>
      </c>
      <c r="AL8" s="69" t="s">
        <v>893</v>
      </c>
      <c r="AM8" s="69" t="s">
        <v>894</v>
      </c>
      <c r="AN8" s="69" t="s">
        <v>895</v>
      </c>
      <c r="AO8" s="69" t="s">
        <v>896</v>
      </c>
      <c r="AP8" s="69" t="s">
        <v>897</v>
      </c>
      <c r="AQ8" s="69" t="s">
        <v>898</v>
      </c>
      <c r="AR8" s="69" t="s">
        <v>1048</v>
      </c>
      <c r="AS8" s="69" t="s">
        <v>900</v>
      </c>
      <c r="AT8" s="70" t="s">
        <v>1077</v>
      </c>
      <c r="AU8" s="70" t="s">
        <v>1050</v>
      </c>
      <c r="AV8" s="70" t="s">
        <v>1051</v>
      </c>
      <c r="AW8" s="70" t="s">
        <v>1052</v>
      </c>
      <c r="AX8" s="70" t="s">
        <v>1053</v>
      </c>
      <c r="AY8" s="70" t="s">
        <v>1054</v>
      </c>
      <c r="AZ8" s="62" t="s">
        <v>1055</v>
      </c>
      <c r="BA8" s="71" t="s">
        <v>1056</v>
      </c>
      <c r="BB8" s="62" t="s">
        <v>1079</v>
      </c>
      <c r="BC8" s="62" t="s">
        <v>1058</v>
      </c>
      <c r="BD8" s="62" t="s">
        <v>1059</v>
      </c>
      <c r="BE8" s="62" t="s">
        <v>1060</v>
      </c>
      <c r="BF8" s="62" t="s">
        <v>1061</v>
      </c>
      <c r="BG8" s="62" t="s">
        <v>1040</v>
      </c>
    </row>
    <row r="9" spans="1:59" s="1" customFormat="1" ht="12.75" customHeight="1">
      <c r="A9" s="37"/>
      <c r="B9" s="37"/>
      <c r="C9" s="42"/>
      <c r="D9" s="42"/>
      <c r="E9" s="42"/>
      <c r="F9" s="44"/>
      <c r="G9" s="46"/>
      <c r="H9" s="46"/>
      <c r="I9" s="46"/>
      <c r="J9" s="46"/>
      <c r="K9" s="46"/>
      <c r="L9" s="46"/>
      <c r="M9" s="50"/>
      <c r="N9" s="50"/>
      <c r="O9" s="50"/>
      <c r="P9" s="38"/>
      <c r="Q9" s="38"/>
      <c r="R9" s="54"/>
      <c r="S9" s="54"/>
      <c r="T9" s="54"/>
      <c r="U9" s="54"/>
      <c r="V9" s="54"/>
      <c r="W9" s="54"/>
      <c r="X9" s="54"/>
      <c r="Y9" s="54"/>
      <c r="Z9" s="54"/>
      <c r="AA9" s="54"/>
      <c r="AB9" s="54"/>
      <c r="AC9" s="54"/>
      <c r="AD9" s="54"/>
      <c r="AE9" s="54"/>
      <c r="AF9" s="54"/>
      <c r="AG9" s="54"/>
      <c r="AH9" s="54"/>
      <c r="AI9" s="54"/>
      <c r="AJ9" s="54"/>
      <c r="AK9" s="54"/>
      <c r="AL9" s="54"/>
      <c r="AM9" s="54"/>
      <c r="AN9" s="54"/>
      <c r="AO9" s="54"/>
      <c r="AP9" s="54"/>
      <c r="AQ9" s="54"/>
      <c r="AR9" s="54"/>
      <c r="AS9" s="54"/>
      <c r="AT9" s="58"/>
      <c r="AU9" s="58"/>
      <c r="AV9" s="58"/>
      <c r="AW9" s="58"/>
      <c r="AX9" s="58"/>
      <c r="AY9" s="58"/>
      <c r="AZ9" s="63"/>
      <c r="BA9" s="64"/>
      <c r="BB9" s="63"/>
      <c r="BC9" s="63"/>
      <c r="BD9" s="63"/>
      <c r="BE9" s="63"/>
      <c r="BF9" s="63"/>
      <c r="BG9" s="63"/>
    </row>
    <row r="10" spans="1:59">
      <c r="A10" s="20">
        <v>0</v>
      </c>
      <c r="B10" s="21" t="s">
        <v>915</v>
      </c>
      <c r="C10" s="43">
        <f>SUM(C12:C25)</f>
        <v>1454592484</v>
      </c>
      <c r="D10" s="43">
        <f>SUM(D12:D25)</f>
        <v>0</v>
      </c>
      <c r="E10" s="43">
        <f>SUM(E12:E25)</f>
        <v>-139312900.09999999</v>
      </c>
      <c r="F10" s="43">
        <f>SUM(F12:F25)</f>
        <v>1315279583.9000001</v>
      </c>
      <c r="G10" s="47">
        <f t="shared" ref="G10:BG10" si="0">SUM(G12:G25)</f>
        <v>859131052.64999998</v>
      </c>
      <c r="H10" s="47">
        <f t="shared" si="0"/>
        <v>94265122.800000012</v>
      </c>
      <c r="I10" s="47">
        <f t="shared" si="0"/>
        <v>97791534.149999991</v>
      </c>
      <c r="J10" s="47">
        <f t="shared" si="0"/>
        <v>172278831.42000002</v>
      </c>
      <c r="K10" s="47">
        <f t="shared" si="0"/>
        <v>364335488.37</v>
      </c>
      <c r="L10" s="47">
        <f t="shared" si="0"/>
        <v>1223466541.02</v>
      </c>
      <c r="M10" s="51">
        <f t="shared" si="0"/>
        <v>0</v>
      </c>
      <c r="N10" s="51">
        <f t="shared" si="0"/>
        <v>0</v>
      </c>
      <c r="O10" s="51">
        <f t="shared" si="0"/>
        <v>91813042.879999965</v>
      </c>
      <c r="P10" s="33">
        <f t="shared" si="0"/>
        <v>1315279583.9000001</v>
      </c>
      <c r="Q10" s="275">
        <f t="shared" si="0"/>
        <v>91813042.879999965</v>
      </c>
      <c r="R10" s="55">
        <f t="shared" si="0"/>
        <v>-4310328</v>
      </c>
      <c r="S10" s="55">
        <f t="shared" si="0"/>
        <v>0</v>
      </c>
      <c r="T10" s="55">
        <f>SUM(T12:T25)</f>
        <v>0</v>
      </c>
      <c r="U10" s="55">
        <f t="shared" si="0"/>
        <v>0</v>
      </c>
      <c r="V10" s="55">
        <f t="shared" si="0"/>
        <v>-30960000</v>
      </c>
      <c r="W10" s="55">
        <f t="shared" si="0"/>
        <v>-85447428.099999994</v>
      </c>
      <c r="X10" s="55">
        <f>SUM(X12:X25)</f>
        <v>-18595144</v>
      </c>
      <c r="Y10" s="55">
        <f t="shared" si="0"/>
        <v>0</v>
      </c>
      <c r="Z10" s="55">
        <f t="shared" si="0"/>
        <v>0</v>
      </c>
      <c r="AA10" s="55">
        <f t="shared" si="0"/>
        <v>0</v>
      </c>
      <c r="AB10" s="55">
        <f t="shared" si="0"/>
        <v>0</v>
      </c>
      <c r="AC10" s="55">
        <f t="shared" si="0"/>
        <v>0</v>
      </c>
      <c r="AD10" s="55">
        <f t="shared" si="0"/>
        <v>0</v>
      </c>
      <c r="AE10" s="55">
        <f t="shared" si="0"/>
        <v>0</v>
      </c>
      <c r="AF10" s="55">
        <f t="shared" si="0"/>
        <v>0</v>
      </c>
      <c r="AG10" s="55">
        <f t="shared" si="0"/>
        <v>0</v>
      </c>
      <c r="AH10" s="55">
        <f t="shared" si="0"/>
        <v>0</v>
      </c>
      <c r="AI10" s="55">
        <f t="shared" si="0"/>
        <v>0</v>
      </c>
      <c r="AJ10" s="55">
        <f t="shared" si="0"/>
        <v>0</v>
      </c>
      <c r="AK10" s="55">
        <f t="shared" si="0"/>
        <v>0</v>
      </c>
      <c r="AL10" s="55">
        <f t="shared" si="0"/>
        <v>0</v>
      </c>
      <c r="AM10" s="55">
        <f t="shared" si="0"/>
        <v>0</v>
      </c>
      <c r="AN10" s="55">
        <f t="shared" si="0"/>
        <v>0</v>
      </c>
      <c r="AO10" s="55">
        <f t="shared" si="0"/>
        <v>0</v>
      </c>
      <c r="AP10" s="55">
        <f t="shared" si="0"/>
        <v>0</v>
      </c>
      <c r="AQ10" s="55">
        <f t="shared" si="0"/>
        <v>0</v>
      </c>
      <c r="AR10" s="55">
        <f t="shared" si="0"/>
        <v>0</v>
      </c>
      <c r="AS10" s="55">
        <f t="shared" si="0"/>
        <v>-139312900.09999999</v>
      </c>
      <c r="AT10" s="59">
        <f t="shared" si="0"/>
        <v>0</v>
      </c>
      <c r="AU10" s="59">
        <f t="shared" si="0"/>
        <v>0</v>
      </c>
      <c r="AV10" s="59">
        <f t="shared" si="0"/>
        <v>0</v>
      </c>
      <c r="AW10" s="59">
        <f t="shared" si="0"/>
        <v>0</v>
      </c>
      <c r="AX10" s="59">
        <f t="shared" si="0"/>
        <v>0</v>
      </c>
      <c r="AY10" s="59">
        <f t="shared" si="0"/>
        <v>0</v>
      </c>
      <c r="AZ10" s="65">
        <f t="shared" si="0"/>
        <v>0</v>
      </c>
      <c r="BA10" s="65">
        <f t="shared" si="0"/>
        <v>0</v>
      </c>
      <c r="BB10" s="65">
        <f t="shared" si="0"/>
        <v>0</v>
      </c>
      <c r="BC10" s="65">
        <f t="shared" si="0"/>
        <v>0</v>
      </c>
      <c r="BD10" s="65">
        <f t="shared" si="0"/>
        <v>0</v>
      </c>
      <c r="BE10" s="65">
        <f t="shared" si="0"/>
        <v>0</v>
      </c>
      <c r="BF10" s="65">
        <f t="shared" si="0"/>
        <v>0</v>
      </c>
      <c r="BG10" s="65">
        <f t="shared" si="0"/>
        <v>0</v>
      </c>
    </row>
    <row r="11" spans="1:59" s="1" customFormat="1">
      <c r="A11" s="22"/>
      <c r="B11" s="23"/>
      <c r="C11" s="44"/>
      <c r="D11" s="45"/>
      <c r="E11" s="45"/>
      <c r="F11" s="45"/>
      <c r="G11" s="48"/>
      <c r="H11" s="48"/>
      <c r="I11" s="48"/>
      <c r="J11" s="48"/>
      <c r="K11" s="48"/>
      <c r="L11" s="48"/>
      <c r="M11" s="52"/>
      <c r="N11" s="52"/>
      <c r="O11" s="52"/>
      <c r="P11" s="3"/>
      <c r="Q11" s="45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60"/>
      <c r="AU11" s="60"/>
      <c r="AV11" s="60"/>
      <c r="AW11" s="60"/>
      <c r="AX11" s="60"/>
      <c r="AY11" s="60"/>
      <c r="AZ11" s="66"/>
      <c r="BA11" s="66"/>
      <c r="BB11" s="66"/>
      <c r="BC11" s="66"/>
      <c r="BD11" s="66"/>
      <c r="BE11" s="66"/>
      <c r="BF11" s="66"/>
      <c r="BG11" s="66"/>
    </row>
    <row r="12" spans="1:59" ht="12" customHeight="1">
      <c r="A12" s="24" t="s">
        <v>7</v>
      </c>
      <c r="B12" s="25" t="s">
        <v>121</v>
      </c>
      <c r="C12" s="44">
        <f>+'OSN PD'!C12+CSN!C12+CLN!C12</f>
        <v>633713737</v>
      </c>
      <c r="D12" s="44">
        <f>+BG12</f>
        <v>0</v>
      </c>
      <c r="E12" s="44">
        <f>+'OSN PD'!E12+CSN!E12+CLN!E12</f>
        <v>-12751859</v>
      </c>
      <c r="F12" s="44">
        <f t="shared" ref="F12:F25" si="1">+C12+D12+E12</f>
        <v>620961878</v>
      </c>
      <c r="G12" s="53">
        <f>+'OSN PD'!G12+CSN!G12+CLN!G12</f>
        <v>407603039.89000005</v>
      </c>
      <c r="H12" s="53">
        <f>+'OSN PD'!H12+CSN!H12+CLN!H12</f>
        <v>49988106.699999996</v>
      </c>
      <c r="I12" s="53">
        <f>+'OSN PD'!I12+CSN!I12+CLN!I12</f>
        <v>51693008.600000001</v>
      </c>
      <c r="J12" s="53">
        <f>+'OSN PD'!J12+CSN!J12+CLN!J12</f>
        <v>56096082.490000002</v>
      </c>
      <c r="K12" s="49">
        <f>SUM(H12:J12)</f>
        <v>157777197.78999999</v>
      </c>
      <c r="L12" s="49">
        <f>K12+G12</f>
        <v>565380237.68000007</v>
      </c>
      <c r="M12" s="53">
        <f>+'OSN PD'!M12+CSN!M12+CLN!M12</f>
        <v>0</v>
      </c>
      <c r="N12" s="53">
        <f>+'OSN PD'!N12+CSN!N12+CLN!N12</f>
        <v>0</v>
      </c>
      <c r="O12" s="251">
        <f t="shared" ref="O12:O25" si="2">F12-L12</f>
        <v>55581640.319999933</v>
      </c>
      <c r="P12" s="13">
        <f t="shared" ref="P12:P25" si="3">+F12-M12</f>
        <v>620961878</v>
      </c>
      <c r="Q12" s="199">
        <f t="shared" ref="Q12:Q25" si="4">IF(N12&gt;0,(F12-L12-N12),(F12-L12+N12))</f>
        <v>55581640.319999933</v>
      </c>
      <c r="R12" s="57">
        <f>+'OSN PD'!R12+CSN!R12+CLN!R12</f>
        <v>56072476</v>
      </c>
      <c r="S12" s="57">
        <f>+'OSN PD'!S12+CSN!S12+CLN!S12</f>
        <v>0</v>
      </c>
      <c r="T12" s="57">
        <f>+'OSN PD'!T12+CSN!T12+CLN!T12</f>
        <v>-2677500</v>
      </c>
      <c r="U12" s="57">
        <f>+'OSN PD'!U12+CSN!U12+CLN!U12</f>
        <v>0</v>
      </c>
      <c r="V12" s="57">
        <f>+'OSN PD'!V12+CSN!V12+CLN!V12</f>
        <v>-2000000</v>
      </c>
      <c r="W12" s="57">
        <f>+'OSN PD'!W12+CSN!W12+CLN!W12</f>
        <v>-48608150</v>
      </c>
      <c r="X12" s="57">
        <f>+'OSN PD'!X12+CSN!X12+CLN!X12</f>
        <v>-15538685</v>
      </c>
      <c r="Y12" s="57">
        <f>+'OSN PD'!Y12+CSN!Y12+CLN!Y12</f>
        <v>0</v>
      </c>
      <c r="Z12" s="57">
        <f>+'OSN PD'!Z12+CSN!Z12+CLN!Z12</f>
        <v>0</v>
      </c>
      <c r="AA12" s="57">
        <f>+'OSN PD'!AA12+CSN!AA12+CLN!AA12</f>
        <v>0</v>
      </c>
      <c r="AB12" s="57">
        <f>+'OSN PD'!AB12+CSN!AB12+CLN!AB12</f>
        <v>0</v>
      </c>
      <c r="AC12" s="57">
        <f>+'OSN PD'!AC12+CSN!AC12+CLN!AC12</f>
        <v>0</v>
      </c>
      <c r="AD12" s="57">
        <f>+'OSN PD'!AD12+CSN!AD12+CLN!AD12</f>
        <v>0</v>
      </c>
      <c r="AE12" s="57">
        <f>+'OSN PD'!AE12+CSN!AE12+CLN!AE12</f>
        <v>0</v>
      </c>
      <c r="AF12" s="57">
        <f>+'OSN PD'!AF12+CSN!AF12+CLN!AF12</f>
        <v>0</v>
      </c>
      <c r="AG12" s="57">
        <f>+'OSN PD'!AG12+CSN!AG12+CLN!AG12</f>
        <v>0</v>
      </c>
      <c r="AH12" s="57">
        <f>+'OSN PD'!AH12+CSN!AH12+CLN!AH12</f>
        <v>0</v>
      </c>
      <c r="AI12" s="57">
        <f>+'OSN PD'!AI12+CSN!AI12+CLN!AI12</f>
        <v>0</v>
      </c>
      <c r="AJ12" s="57">
        <f>+'OSN PD'!AJ12+CSN!AJ12+CLN!AJ12</f>
        <v>0</v>
      </c>
      <c r="AK12" s="57">
        <f>+'OSN PD'!AK12+CSN!AK12+CLN!AK12</f>
        <v>0</v>
      </c>
      <c r="AL12" s="57">
        <f>+'OSN PD'!AL12+CSN!AL12+CLN!AL12</f>
        <v>0</v>
      </c>
      <c r="AM12" s="57">
        <f>+'OSN PD'!AM12+CSN!AM12+CLN!AM12</f>
        <v>0</v>
      </c>
      <c r="AN12" s="57">
        <f>+'OSN PD'!AN12+CSN!AN12+CLN!AN12</f>
        <v>0</v>
      </c>
      <c r="AO12" s="57">
        <f>+'OSN PD'!AO12+CSN!AO12+CLN!AO12</f>
        <v>0</v>
      </c>
      <c r="AP12" s="57">
        <f>+'OSN PD'!AP12+CSN!AP12+CLN!AP12</f>
        <v>0</v>
      </c>
      <c r="AQ12" s="57">
        <f>+'OSN PD'!AQ12+CSN!AQ12+CLN!AQ12</f>
        <v>0</v>
      </c>
      <c r="AR12" s="57">
        <f>+'OSN PD'!AR12+CSN!AR12+CLN!AR12</f>
        <v>0</v>
      </c>
      <c r="AS12" s="57">
        <f>SUM(R12:AR12)</f>
        <v>-12751859</v>
      </c>
      <c r="AT12" s="61">
        <v>0</v>
      </c>
      <c r="AU12" s="61">
        <v>0</v>
      </c>
      <c r="AV12" s="61">
        <v>0</v>
      </c>
      <c r="AW12" s="61">
        <v>0</v>
      </c>
      <c r="AX12" s="61">
        <v>0</v>
      </c>
      <c r="AY12" s="61">
        <f>+AT12+AU12+AV12+AW12+AX12</f>
        <v>0</v>
      </c>
      <c r="AZ12" s="109">
        <f>+'OSN PD'!AZ12+CSN!AZ12+CLN!AZ12</f>
        <v>0</v>
      </c>
      <c r="BA12" s="109">
        <f>+'OSN PD'!BA12+CSN!BA12+CLN!BA12</f>
        <v>0</v>
      </c>
      <c r="BB12" s="109">
        <f>+'OSN PD'!BB12+CSN!BB12+CLN!BB12</f>
        <v>0</v>
      </c>
      <c r="BC12" s="109">
        <f>+'OSN PD'!BC12+CSN!BC12+CLN!BC12</f>
        <v>0</v>
      </c>
      <c r="BD12" s="109">
        <f>+'OSN PD'!BD12+CSN!BD12+CLN!BD12</f>
        <v>0</v>
      </c>
      <c r="BE12" s="109">
        <f>+'OSN PD'!BE12+CSN!BE12+CLN!BE12</f>
        <v>0</v>
      </c>
      <c r="BF12" s="109">
        <f>+'OSN PD'!BF12+CSN!BF12+CLN!BF12</f>
        <v>0</v>
      </c>
      <c r="BG12" s="67">
        <f>SUM(AZ12:BF12)</f>
        <v>0</v>
      </c>
    </row>
    <row r="13" spans="1:59" ht="12" customHeight="1">
      <c r="A13" s="24" t="s">
        <v>8</v>
      </c>
      <c r="B13" s="25" t="s">
        <v>129</v>
      </c>
      <c r="C13" s="44">
        <f>+'OSN PD'!C13+CSN!C13+CLN!C13</f>
        <v>0</v>
      </c>
      <c r="D13" s="44">
        <f t="shared" ref="D13:D25" si="5">+BG13</f>
        <v>0</v>
      </c>
      <c r="E13" s="44">
        <f>+'OSN PD'!E13+CSN!E13+CLN!E13</f>
        <v>0</v>
      </c>
      <c r="F13" s="44">
        <f>+C13+D13+E13</f>
        <v>0</v>
      </c>
      <c r="G13" s="53">
        <f>+'OSN PD'!G13+CSN!G13+CLN!G13</f>
        <v>0</v>
      </c>
      <c r="H13" s="53">
        <f>+'OSN PD'!H13+CSN!H13+CLN!H13</f>
        <v>0</v>
      </c>
      <c r="I13" s="53">
        <f>+'OSN PD'!I13+CSN!I13+CLN!I13</f>
        <v>0</v>
      </c>
      <c r="J13" s="53">
        <f>+'OSN PD'!J13+CSN!J13+CLN!J13</f>
        <v>0</v>
      </c>
      <c r="K13" s="49">
        <f t="shared" ref="K13:K25" si="6">SUM(H13:J13)</f>
        <v>0</v>
      </c>
      <c r="L13" s="49">
        <f t="shared" ref="L13:L25" si="7">K13+G13</f>
        <v>0</v>
      </c>
      <c r="M13" s="53">
        <f>+'OSN PD'!M13+CSN!M13+CLN!M13</f>
        <v>0</v>
      </c>
      <c r="N13" s="53">
        <f>+'OSN PD'!N13+CSN!N13+CLN!N13</f>
        <v>0</v>
      </c>
      <c r="O13" s="251">
        <f t="shared" si="2"/>
        <v>0</v>
      </c>
      <c r="P13" s="13">
        <f t="shared" si="3"/>
        <v>0</v>
      </c>
      <c r="Q13" s="199">
        <f t="shared" si="4"/>
        <v>0</v>
      </c>
      <c r="R13" s="57">
        <f>+'OSN PD'!R13+CSN!R13+CLN!R13</f>
        <v>0</v>
      </c>
      <c r="S13" s="57">
        <f>+'OSN PD'!S13+CSN!S13+CLN!S13</f>
        <v>0</v>
      </c>
      <c r="T13" s="57">
        <f>+'OSN PD'!T13+CSN!T13+CLN!T13</f>
        <v>0</v>
      </c>
      <c r="U13" s="57">
        <f>+'OSN PD'!U13+CSN!U13+CLN!U13</f>
        <v>0</v>
      </c>
      <c r="V13" s="57">
        <f>+'OSN PD'!V13+CSN!V13+CLN!V13</f>
        <v>0</v>
      </c>
      <c r="W13" s="57">
        <f>+'OSN PD'!W13+CSN!W13+CLN!W13</f>
        <v>0</v>
      </c>
      <c r="X13" s="57">
        <f>+'OSN PD'!X13+CSN!X13+CLN!X13</f>
        <v>0</v>
      </c>
      <c r="Y13" s="57">
        <f>+'OSN PD'!Y13+CSN!Y13+CLN!Y13</f>
        <v>0</v>
      </c>
      <c r="Z13" s="57">
        <f>+'OSN PD'!Z13+CSN!Z13+CLN!Z13</f>
        <v>0</v>
      </c>
      <c r="AA13" s="57">
        <f>+'OSN PD'!AA13+CSN!AA13+CLN!AA13</f>
        <v>0</v>
      </c>
      <c r="AB13" s="57">
        <f>+'OSN PD'!AB13+CSN!AB13+CLN!AB13</f>
        <v>0</v>
      </c>
      <c r="AC13" s="57">
        <f>+'OSN PD'!AC13+CSN!AC13+CLN!AC13</f>
        <v>0</v>
      </c>
      <c r="AD13" s="57">
        <f>+'OSN PD'!AD13+CSN!AD13+CLN!AD13</f>
        <v>0</v>
      </c>
      <c r="AE13" s="57">
        <f>+'OSN PD'!AE13+CSN!AE13+CLN!AE13</f>
        <v>0</v>
      </c>
      <c r="AF13" s="57">
        <f>+'OSN PD'!AF13+CSN!AF13+CLN!AF13</f>
        <v>0</v>
      </c>
      <c r="AG13" s="57">
        <f>+'OSN PD'!AG13+CSN!AG13+CLN!AG13</f>
        <v>0</v>
      </c>
      <c r="AH13" s="57">
        <f>+'OSN PD'!AH13+CSN!AH13+CLN!AH13</f>
        <v>0</v>
      </c>
      <c r="AI13" s="57">
        <f>+'OSN PD'!AI13+CSN!AI13+CLN!AI13</f>
        <v>0</v>
      </c>
      <c r="AJ13" s="57">
        <f>+'OSN PD'!AJ13+CSN!AJ13+CLN!AJ13</f>
        <v>0</v>
      </c>
      <c r="AK13" s="57">
        <f>+'OSN PD'!AK13+CSN!AK13+CLN!AK13</f>
        <v>0</v>
      </c>
      <c r="AL13" s="57">
        <f>+'OSN PD'!AL13+CSN!AL13+CLN!AL13</f>
        <v>0</v>
      </c>
      <c r="AM13" s="57">
        <f>+'OSN PD'!AM13+CSN!AM13+CLN!AM13</f>
        <v>0</v>
      </c>
      <c r="AN13" s="57">
        <f>+'OSN PD'!AN13+CSN!AN13+CLN!AN13</f>
        <v>0</v>
      </c>
      <c r="AO13" s="57">
        <f>+'OSN PD'!AO13+CSN!AO13+CLN!AO13</f>
        <v>0</v>
      </c>
      <c r="AP13" s="57">
        <f>+'OSN PD'!AP13+CSN!AP13+CLN!AP13</f>
        <v>0</v>
      </c>
      <c r="AQ13" s="57">
        <f>+'OSN PD'!AQ13+CSN!AQ13+CLN!AQ13</f>
        <v>0</v>
      </c>
      <c r="AR13" s="57">
        <f>+'OSN PD'!AR13+CSN!AR13+CLN!AR13</f>
        <v>0</v>
      </c>
      <c r="AS13" s="57">
        <f t="shared" ref="AS13:AS25" si="8">SUM(R13:AR13)</f>
        <v>0</v>
      </c>
      <c r="AT13" s="61">
        <v>0</v>
      </c>
      <c r="AU13" s="61">
        <v>0</v>
      </c>
      <c r="AV13" s="61">
        <v>0</v>
      </c>
      <c r="AW13" s="61">
        <v>0</v>
      </c>
      <c r="AX13" s="61">
        <v>0</v>
      </c>
      <c r="AY13" s="61">
        <f t="shared" ref="AY13:AY25" si="9">+AT13+AU13+AV13+AW13+AX13</f>
        <v>0</v>
      </c>
      <c r="AZ13" s="109">
        <f>+'OSN PD'!AZ13+CSN!AZ13+CLN!AZ13</f>
        <v>0</v>
      </c>
      <c r="BA13" s="109">
        <f>+'OSN PD'!BA13+CSN!BA13+CLN!BA13</f>
        <v>0</v>
      </c>
      <c r="BB13" s="109">
        <f>+'OSN PD'!BB13+CSN!BB13+CLN!BB13</f>
        <v>0</v>
      </c>
      <c r="BC13" s="109">
        <f>+'OSN PD'!BC13+CSN!BC13+CLN!BC13</f>
        <v>0</v>
      </c>
      <c r="BD13" s="109">
        <f>+'OSN PD'!BD13+CSN!BD13+CLN!BD13</f>
        <v>0</v>
      </c>
      <c r="BE13" s="109">
        <f>+'OSN PD'!BE13+CSN!BE13+CLN!BE13</f>
        <v>0</v>
      </c>
      <c r="BF13" s="109">
        <f>+'OSN PD'!BF13+CSN!BF13+CLN!BF13</f>
        <v>0</v>
      </c>
      <c r="BG13" s="67">
        <f t="shared" ref="BG13:BG24" si="10">SUM(AZ13:BF13)</f>
        <v>0</v>
      </c>
    </row>
    <row r="14" spans="1:59">
      <c r="A14" s="24" t="s">
        <v>9</v>
      </c>
      <c r="B14" s="25" t="s">
        <v>125</v>
      </c>
      <c r="C14" s="44">
        <f>+'OSN PD'!C14+CSN!C14+CLN!C14</f>
        <v>0</v>
      </c>
      <c r="D14" s="44">
        <f t="shared" si="5"/>
        <v>0</v>
      </c>
      <c r="E14" s="44">
        <f>+'OSN PD'!E14+CSN!E14+CLN!E14</f>
        <v>0</v>
      </c>
      <c r="F14" s="44">
        <f t="shared" si="1"/>
        <v>0</v>
      </c>
      <c r="G14" s="53">
        <f>+'OSN PD'!G14+CSN!G14+CLN!G14</f>
        <v>0</v>
      </c>
      <c r="H14" s="53">
        <f>+'OSN PD'!H14+CSN!H14+CLN!H14</f>
        <v>0</v>
      </c>
      <c r="I14" s="53">
        <f>+'OSN PD'!I14+CSN!I14+CLN!I14</f>
        <v>0</v>
      </c>
      <c r="J14" s="53">
        <f>+'OSN PD'!J14+CSN!J14+CLN!J14</f>
        <v>0</v>
      </c>
      <c r="K14" s="49">
        <f t="shared" si="6"/>
        <v>0</v>
      </c>
      <c r="L14" s="49">
        <f t="shared" si="7"/>
        <v>0</v>
      </c>
      <c r="M14" s="53">
        <f>+'OSN PD'!M14+CSN!M14+CLN!M14</f>
        <v>0</v>
      </c>
      <c r="N14" s="53">
        <f>+'OSN PD'!N14+CSN!N14+CLN!N14</f>
        <v>0</v>
      </c>
      <c r="O14" s="251">
        <f t="shared" si="2"/>
        <v>0</v>
      </c>
      <c r="P14" s="13">
        <f t="shared" si="3"/>
        <v>0</v>
      </c>
      <c r="Q14" s="199">
        <f t="shared" si="4"/>
        <v>0</v>
      </c>
      <c r="R14" s="57">
        <f>+'OSN PD'!R14+CSN!R14+CLN!R14</f>
        <v>0</v>
      </c>
      <c r="S14" s="57">
        <f>+'OSN PD'!S14+CSN!S14+CLN!S14</f>
        <v>0</v>
      </c>
      <c r="T14" s="57">
        <f>+'OSN PD'!T14+CSN!T14+CLN!T14</f>
        <v>0</v>
      </c>
      <c r="U14" s="57">
        <f>+'OSN PD'!U14+CSN!U14+CLN!U14</f>
        <v>0</v>
      </c>
      <c r="V14" s="57">
        <f>+'OSN PD'!V14+CSN!V14+CLN!V14</f>
        <v>0</v>
      </c>
      <c r="W14" s="57">
        <f>+'OSN PD'!W14+CSN!W14+CLN!W14</f>
        <v>0</v>
      </c>
      <c r="X14" s="57">
        <f>+'OSN PD'!X14+CSN!X14+CLN!X14</f>
        <v>0</v>
      </c>
      <c r="Y14" s="57">
        <f>+'OSN PD'!Y14+CSN!Y14+CLN!Y14</f>
        <v>0</v>
      </c>
      <c r="Z14" s="57">
        <f>+'OSN PD'!Z14+CSN!Z14+CLN!Z14</f>
        <v>0</v>
      </c>
      <c r="AA14" s="57">
        <f>+'OSN PD'!AA14+CSN!AA14+CLN!AA14</f>
        <v>0</v>
      </c>
      <c r="AB14" s="57">
        <f>+'OSN PD'!AB14+CSN!AB14+CLN!AB14</f>
        <v>0</v>
      </c>
      <c r="AC14" s="57">
        <f>+'OSN PD'!AC14+CSN!AC14+CLN!AC14</f>
        <v>0</v>
      </c>
      <c r="AD14" s="57">
        <f>+'OSN PD'!AD14+CSN!AD14+CLN!AD14</f>
        <v>0</v>
      </c>
      <c r="AE14" s="57">
        <f>+'OSN PD'!AE14+CSN!AE14+CLN!AE14</f>
        <v>0</v>
      </c>
      <c r="AF14" s="57">
        <f>+'OSN PD'!AF14+CSN!AF14+CLN!AF14</f>
        <v>0</v>
      </c>
      <c r="AG14" s="57">
        <f>+'OSN PD'!AG14+CSN!AG14+CLN!AG14</f>
        <v>0</v>
      </c>
      <c r="AH14" s="57">
        <f>+'OSN PD'!AH14+CSN!AH14+CLN!AH14</f>
        <v>0</v>
      </c>
      <c r="AI14" s="57">
        <f>+'OSN PD'!AI14+CSN!AI14+CLN!AI14</f>
        <v>0</v>
      </c>
      <c r="AJ14" s="57">
        <f>+'OSN PD'!AJ14+CSN!AJ14+CLN!AJ14</f>
        <v>0</v>
      </c>
      <c r="AK14" s="57">
        <f>+'OSN PD'!AK14+CSN!AK14+CLN!AK14</f>
        <v>0</v>
      </c>
      <c r="AL14" s="57">
        <f>+'OSN PD'!AL14+CSN!AL14+CLN!AL14</f>
        <v>0</v>
      </c>
      <c r="AM14" s="57">
        <f>+'OSN PD'!AM14+CSN!AM14+CLN!AM14</f>
        <v>0</v>
      </c>
      <c r="AN14" s="57">
        <f>+'OSN PD'!AN14+CSN!AN14+CLN!AN14</f>
        <v>0</v>
      </c>
      <c r="AO14" s="57">
        <f>+'OSN PD'!AO14+CSN!AO14+CLN!AO14</f>
        <v>0</v>
      </c>
      <c r="AP14" s="57">
        <f>+'OSN PD'!AP14+CSN!AP14+CLN!AP14</f>
        <v>0</v>
      </c>
      <c r="AQ14" s="57">
        <f>+'OSN PD'!AQ14+CSN!AQ14+CLN!AQ14</f>
        <v>0</v>
      </c>
      <c r="AR14" s="57">
        <f>+'OSN PD'!AR14+CSN!AR14+CLN!AR14</f>
        <v>0</v>
      </c>
      <c r="AS14" s="57">
        <f t="shared" si="8"/>
        <v>0</v>
      </c>
      <c r="AT14" s="61">
        <v>0</v>
      </c>
      <c r="AU14" s="61">
        <v>0</v>
      </c>
      <c r="AV14" s="61">
        <v>0</v>
      </c>
      <c r="AW14" s="61">
        <v>0</v>
      </c>
      <c r="AX14" s="61">
        <v>0</v>
      </c>
      <c r="AY14" s="61">
        <f t="shared" si="9"/>
        <v>0</v>
      </c>
      <c r="AZ14" s="109">
        <f>+'OSN PD'!AZ14+CSN!AZ14+CLN!AZ14</f>
        <v>0</v>
      </c>
      <c r="BA14" s="109">
        <f>+'OSN PD'!BA14+CSN!BA14+CLN!BA14</f>
        <v>0</v>
      </c>
      <c r="BB14" s="109">
        <f>+'OSN PD'!BB14+CSN!BB14+CLN!BB14</f>
        <v>0</v>
      </c>
      <c r="BC14" s="109">
        <f>+'OSN PD'!BC14+CSN!BC14+CLN!BC14</f>
        <v>0</v>
      </c>
      <c r="BD14" s="109">
        <f>+'OSN PD'!BD14+CSN!BD14+CLN!BD14</f>
        <v>0</v>
      </c>
      <c r="BE14" s="109">
        <f>+'OSN PD'!BE14+CSN!BE14+CLN!BE14</f>
        <v>0</v>
      </c>
      <c r="BF14" s="109">
        <f>+'OSN PD'!BF14+CSN!BF14+CLN!BF14</f>
        <v>0</v>
      </c>
      <c r="BG14" s="67">
        <f t="shared" si="10"/>
        <v>0</v>
      </c>
    </row>
    <row r="15" spans="1:59">
      <c r="A15" s="24" t="s">
        <v>10</v>
      </c>
      <c r="B15" s="25" t="s">
        <v>916</v>
      </c>
      <c r="C15" s="44">
        <f>+'OSN PD'!C15+CSN!C15+CLN!C15</f>
        <v>0</v>
      </c>
      <c r="D15" s="44">
        <f t="shared" si="5"/>
        <v>0</v>
      </c>
      <c r="E15" s="44">
        <f>+'OSN PD'!E15+CSN!E15+CLN!E15</f>
        <v>0</v>
      </c>
      <c r="F15" s="44">
        <f t="shared" si="1"/>
        <v>0</v>
      </c>
      <c r="G15" s="53">
        <f>+'OSN PD'!G15+CSN!G15+CLN!G15</f>
        <v>0</v>
      </c>
      <c r="H15" s="53">
        <f>+'OSN PD'!H15+CSN!H15+CLN!H15</f>
        <v>0</v>
      </c>
      <c r="I15" s="53">
        <f>+'OSN PD'!I15+CSN!I15+CLN!I15</f>
        <v>0</v>
      </c>
      <c r="J15" s="53">
        <f>+'OSN PD'!J15+CSN!J15+CLN!J15</f>
        <v>0</v>
      </c>
      <c r="K15" s="49">
        <f t="shared" si="6"/>
        <v>0</v>
      </c>
      <c r="L15" s="49">
        <f t="shared" si="7"/>
        <v>0</v>
      </c>
      <c r="M15" s="53">
        <f>+'OSN PD'!M15+CSN!M15+CLN!M15</f>
        <v>0</v>
      </c>
      <c r="N15" s="53">
        <f>+'OSN PD'!N15+CSN!N15+CLN!N15</f>
        <v>0</v>
      </c>
      <c r="O15" s="251">
        <f t="shared" si="2"/>
        <v>0</v>
      </c>
      <c r="P15" s="13">
        <f t="shared" si="3"/>
        <v>0</v>
      </c>
      <c r="Q15" s="199">
        <f t="shared" si="4"/>
        <v>0</v>
      </c>
      <c r="R15" s="57">
        <f>+'OSN PD'!R15+CSN!R15+CLN!R15</f>
        <v>0</v>
      </c>
      <c r="S15" s="57">
        <f>+'OSN PD'!S15+CSN!S15+CLN!S15</f>
        <v>0</v>
      </c>
      <c r="T15" s="57">
        <f>+'OSN PD'!T15+CSN!T15+CLN!T15</f>
        <v>0</v>
      </c>
      <c r="U15" s="57">
        <f>+'OSN PD'!U15+CSN!U15+CLN!U15</f>
        <v>0</v>
      </c>
      <c r="V15" s="57">
        <f>+'OSN PD'!V15+CSN!V15+CLN!V15</f>
        <v>0</v>
      </c>
      <c r="W15" s="57">
        <f>+'OSN PD'!W15+CSN!W15+CLN!W15</f>
        <v>0</v>
      </c>
      <c r="X15" s="57">
        <f>+'OSN PD'!X15+CSN!X15+CLN!X15</f>
        <v>0</v>
      </c>
      <c r="Y15" s="57">
        <f>+'OSN PD'!Y15+CSN!Y15+CLN!Y15</f>
        <v>0</v>
      </c>
      <c r="Z15" s="57">
        <f>+'OSN PD'!Z15+CSN!Z15+CLN!Z15</f>
        <v>0</v>
      </c>
      <c r="AA15" s="57">
        <f>+'OSN PD'!AA15+CSN!AA15+CLN!AA15</f>
        <v>0</v>
      </c>
      <c r="AB15" s="57">
        <f>+'OSN PD'!AB15+CSN!AB15+CLN!AB15</f>
        <v>0</v>
      </c>
      <c r="AC15" s="57">
        <f>+'OSN PD'!AC15+CSN!AC15+CLN!AC15</f>
        <v>0</v>
      </c>
      <c r="AD15" s="57">
        <f>+'OSN PD'!AD15+CSN!AD15+CLN!AD15</f>
        <v>0</v>
      </c>
      <c r="AE15" s="57">
        <f>+'OSN PD'!AE15+CSN!AE15+CLN!AE15</f>
        <v>0</v>
      </c>
      <c r="AF15" s="57">
        <f>+'OSN PD'!AF15+CSN!AF15+CLN!AF15</f>
        <v>0</v>
      </c>
      <c r="AG15" s="57">
        <f>+'OSN PD'!AG15+CSN!AG15+CLN!AG15</f>
        <v>0</v>
      </c>
      <c r="AH15" s="57">
        <f>+'OSN PD'!AH15+CSN!AH15+CLN!AH15</f>
        <v>0</v>
      </c>
      <c r="AI15" s="57">
        <f>+'OSN PD'!AI15+CSN!AI15+CLN!AI15</f>
        <v>0</v>
      </c>
      <c r="AJ15" s="57">
        <f>+'OSN PD'!AJ15+CSN!AJ15+CLN!AJ15</f>
        <v>0</v>
      </c>
      <c r="AK15" s="57">
        <f>+'OSN PD'!AK15+CSN!AK15+CLN!AK15</f>
        <v>0</v>
      </c>
      <c r="AL15" s="57">
        <f>+'OSN PD'!AL15+CSN!AL15+CLN!AL15</f>
        <v>0</v>
      </c>
      <c r="AM15" s="57">
        <f>+'OSN PD'!AM15+CSN!AM15+CLN!AM15</f>
        <v>0</v>
      </c>
      <c r="AN15" s="57">
        <f>+'OSN PD'!AN15+CSN!AN15+CLN!AN15</f>
        <v>0</v>
      </c>
      <c r="AO15" s="57">
        <f>+'OSN PD'!AO15+CSN!AO15+CLN!AO15</f>
        <v>0</v>
      </c>
      <c r="AP15" s="57">
        <f>+'OSN PD'!AP15+CSN!AP15+CLN!AP15</f>
        <v>0</v>
      </c>
      <c r="AQ15" s="57">
        <f>+'OSN PD'!AQ15+CSN!AQ15+CLN!AQ15</f>
        <v>0</v>
      </c>
      <c r="AR15" s="57">
        <f>+'OSN PD'!AR15+CSN!AR15+CLN!AR15</f>
        <v>0</v>
      </c>
      <c r="AS15" s="57">
        <f t="shared" si="8"/>
        <v>0</v>
      </c>
      <c r="AT15" s="61">
        <v>0</v>
      </c>
      <c r="AU15" s="61">
        <v>0</v>
      </c>
      <c r="AV15" s="61">
        <v>0</v>
      </c>
      <c r="AW15" s="61">
        <v>0</v>
      </c>
      <c r="AX15" s="61">
        <v>0</v>
      </c>
      <c r="AY15" s="61">
        <f t="shared" si="9"/>
        <v>0</v>
      </c>
      <c r="AZ15" s="109">
        <f>+'OSN PD'!AZ15+CSN!AZ15+CLN!AZ15</f>
        <v>0</v>
      </c>
      <c r="BA15" s="109">
        <f>+'OSN PD'!BA15+CSN!BA15+CLN!BA15</f>
        <v>0</v>
      </c>
      <c r="BB15" s="109">
        <f>+'OSN PD'!BB15+CSN!BB15+CLN!BB15</f>
        <v>0</v>
      </c>
      <c r="BC15" s="109">
        <f>+'OSN PD'!BC15+CSN!BC15+CLN!BC15</f>
        <v>0</v>
      </c>
      <c r="BD15" s="109">
        <f>+'OSN PD'!BD15+CSN!BD15+CLN!BD15</f>
        <v>0</v>
      </c>
      <c r="BE15" s="109">
        <f>+'OSN PD'!BE15+CSN!BE15+CLN!BE15</f>
        <v>0</v>
      </c>
      <c r="BF15" s="109">
        <f>+'OSN PD'!BF15+CSN!BF15+CLN!BF15</f>
        <v>0</v>
      </c>
      <c r="BG15" s="67">
        <f t="shared" si="10"/>
        <v>0</v>
      </c>
    </row>
    <row r="16" spans="1:59">
      <c r="A16" s="24" t="s">
        <v>11</v>
      </c>
      <c r="B16" s="25" t="s">
        <v>917</v>
      </c>
      <c r="C16" s="44">
        <f>+'OSN PD'!C16+CSN!C16+CLN!C16</f>
        <v>244200000</v>
      </c>
      <c r="D16" s="44">
        <f t="shared" si="5"/>
        <v>0</v>
      </c>
      <c r="E16" s="44">
        <f>+'OSN PD'!E16+CSN!E16+CLN!E16</f>
        <v>-63171371</v>
      </c>
      <c r="F16" s="44">
        <f t="shared" si="1"/>
        <v>181028629</v>
      </c>
      <c r="G16" s="53">
        <f>+'OSN PD'!G16+CSN!G16+CLN!G16</f>
        <v>140288531.69999999</v>
      </c>
      <c r="H16" s="53">
        <f>+'OSN PD'!H16+CSN!H16+CLN!H16</f>
        <v>16209784.300000001</v>
      </c>
      <c r="I16" s="53">
        <f>+'OSN PD'!I16+CSN!I16+CLN!I16</f>
        <v>15657348.449999999</v>
      </c>
      <c r="J16" s="53">
        <f>+'OSN PD'!J16+CSN!J16+CLN!J16</f>
        <v>8871746.6999999993</v>
      </c>
      <c r="K16" s="49">
        <f t="shared" si="6"/>
        <v>40738879.450000003</v>
      </c>
      <c r="L16" s="49">
        <f t="shared" si="7"/>
        <v>181027411.14999998</v>
      </c>
      <c r="M16" s="53">
        <f>+'OSN PD'!M16+CSN!M16+CLN!M16</f>
        <v>0</v>
      </c>
      <c r="N16" s="53">
        <f>+'OSN PD'!N16+CSN!N16+CLN!N16</f>
        <v>0</v>
      </c>
      <c r="O16" s="251">
        <f t="shared" si="2"/>
        <v>1217.8500000238419</v>
      </c>
      <c r="P16" s="13">
        <f t="shared" si="3"/>
        <v>181028629</v>
      </c>
      <c r="Q16" s="199">
        <f t="shared" si="4"/>
        <v>1217.8500000238419</v>
      </c>
      <c r="R16" s="57">
        <f>+'OSN PD'!R16+CSN!R16+CLN!R16</f>
        <v>-37553469</v>
      </c>
      <c r="S16" s="57">
        <f>+'OSN PD'!S16+CSN!S16+CLN!S16</f>
        <v>0</v>
      </c>
      <c r="T16" s="57">
        <f>+'OSN PD'!T16+CSN!T16+CLN!T16</f>
        <v>0</v>
      </c>
      <c r="U16" s="57">
        <f>+'OSN PD'!U16+CSN!U16+CLN!U16</f>
        <v>0</v>
      </c>
      <c r="V16" s="57">
        <f>+'OSN PD'!V16+CSN!V16+CLN!V16</f>
        <v>-15000000</v>
      </c>
      <c r="W16" s="57">
        <f>+'OSN PD'!W16+CSN!W16+CLN!W16</f>
        <v>-10617902</v>
      </c>
      <c r="X16" s="57">
        <f>+'OSN PD'!X16+CSN!X16+CLN!X16</f>
        <v>0</v>
      </c>
      <c r="Y16" s="57">
        <f>+'OSN PD'!Y16+CSN!Y16+CLN!Y16</f>
        <v>0</v>
      </c>
      <c r="Z16" s="57">
        <f>+'OSN PD'!Z16+CSN!Z16+CLN!Z16</f>
        <v>0</v>
      </c>
      <c r="AA16" s="57">
        <f>+'OSN PD'!AA16+CSN!AA16+CLN!AA16</f>
        <v>0</v>
      </c>
      <c r="AB16" s="57">
        <f>+'OSN PD'!AB16+CSN!AB16+CLN!AB16</f>
        <v>0</v>
      </c>
      <c r="AC16" s="57">
        <f>+'OSN PD'!AC16+CSN!AC16+CLN!AC16</f>
        <v>0</v>
      </c>
      <c r="AD16" s="57">
        <f>+'OSN PD'!AD16+CSN!AD16+CLN!AD16</f>
        <v>0</v>
      </c>
      <c r="AE16" s="57">
        <f>+'OSN PD'!AE16+CSN!AE16+CLN!AE16</f>
        <v>0</v>
      </c>
      <c r="AF16" s="57">
        <f>+'OSN PD'!AF16+CSN!AF16+CLN!AF16</f>
        <v>0</v>
      </c>
      <c r="AG16" s="57">
        <f>+'OSN PD'!AG16+CSN!AG16+CLN!AG16</f>
        <v>0</v>
      </c>
      <c r="AH16" s="57">
        <f>+'OSN PD'!AH16+CSN!AH16+CLN!AH16</f>
        <v>0</v>
      </c>
      <c r="AI16" s="57">
        <f>+'OSN PD'!AI16+CSN!AI16+CLN!AI16</f>
        <v>0</v>
      </c>
      <c r="AJ16" s="57">
        <f>+'OSN PD'!AJ16+CSN!AJ16+CLN!AJ16</f>
        <v>0</v>
      </c>
      <c r="AK16" s="57">
        <f>+'OSN PD'!AK16+CSN!AK16+CLN!AK16</f>
        <v>0</v>
      </c>
      <c r="AL16" s="57">
        <f>+'OSN PD'!AL16+CSN!AL16+CLN!AL16</f>
        <v>0</v>
      </c>
      <c r="AM16" s="57">
        <f>+'OSN PD'!AM16+CSN!AM16+CLN!AM16</f>
        <v>0</v>
      </c>
      <c r="AN16" s="57">
        <f>+'OSN PD'!AN16+CSN!AN16+CLN!AN16</f>
        <v>0</v>
      </c>
      <c r="AO16" s="57">
        <f>+'OSN PD'!AO16+CSN!AO16+CLN!AO16</f>
        <v>0</v>
      </c>
      <c r="AP16" s="57">
        <f>+'OSN PD'!AP16+CSN!AP16+CLN!AP16</f>
        <v>0</v>
      </c>
      <c r="AQ16" s="57">
        <f>+'OSN PD'!AQ16+CSN!AQ16+CLN!AQ16</f>
        <v>0</v>
      </c>
      <c r="AR16" s="57">
        <f>+'OSN PD'!AR16+CSN!AR16+CLN!AR16</f>
        <v>0</v>
      </c>
      <c r="AS16" s="57">
        <f t="shared" si="8"/>
        <v>-63171371</v>
      </c>
      <c r="AT16" s="61">
        <v>0</v>
      </c>
      <c r="AU16" s="61">
        <v>0</v>
      </c>
      <c r="AV16" s="61">
        <v>0</v>
      </c>
      <c r="AW16" s="61">
        <v>0</v>
      </c>
      <c r="AX16" s="61">
        <v>0</v>
      </c>
      <c r="AY16" s="61">
        <f t="shared" si="9"/>
        <v>0</v>
      </c>
      <c r="AZ16" s="109">
        <f>+'OSN PD'!AZ16+CSN!AZ16+CLN!AZ16</f>
        <v>0</v>
      </c>
      <c r="BA16" s="109">
        <f>+'OSN PD'!BA16+CSN!BA16+CLN!BA16</f>
        <v>0</v>
      </c>
      <c r="BB16" s="109">
        <f>+'OSN PD'!BB16+CSN!BB16+CLN!BB16</f>
        <v>0</v>
      </c>
      <c r="BC16" s="109">
        <f>+'OSN PD'!BC16+CSN!BC16+CLN!BC16</f>
        <v>0</v>
      </c>
      <c r="BD16" s="109">
        <f>+'OSN PD'!BD16+CSN!BD16+CLN!BD16</f>
        <v>0</v>
      </c>
      <c r="BE16" s="109">
        <f>+'OSN PD'!BE16+CSN!BE16+CLN!BE16</f>
        <v>0</v>
      </c>
      <c r="BF16" s="109">
        <f>+'OSN PD'!BF16+CSN!BF16+CLN!BF16</f>
        <v>0</v>
      </c>
      <c r="BG16" s="67">
        <f t="shared" si="10"/>
        <v>0</v>
      </c>
    </row>
    <row r="17" spans="1:81">
      <c r="A17" s="24" t="s">
        <v>12</v>
      </c>
      <c r="B17" s="25" t="s">
        <v>918</v>
      </c>
      <c r="C17" s="44">
        <f>+'OSN PD'!C17+CSN!C17+CLN!C17</f>
        <v>60192330</v>
      </c>
      <c r="D17" s="44">
        <f t="shared" si="5"/>
        <v>0</v>
      </c>
      <c r="E17" s="44">
        <f>+'OSN PD'!E17+CSN!E17+CLN!E17</f>
        <v>-12839535</v>
      </c>
      <c r="F17" s="44">
        <f t="shared" si="1"/>
        <v>47352795</v>
      </c>
      <c r="G17" s="53">
        <f>+'OSN PD'!G17+CSN!G17+CLN!G17</f>
        <v>36042560.089999996</v>
      </c>
      <c r="H17" s="53">
        <f>+'OSN PD'!H17+CSN!H17+CLN!H17</f>
        <v>3802146.15</v>
      </c>
      <c r="I17" s="53">
        <f>+'OSN PD'!I17+CSN!I17+CLN!I17</f>
        <v>5466157.25</v>
      </c>
      <c r="J17" s="53">
        <f>+'OSN PD'!J17+CSN!J17+CLN!J17</f>
        <v>2041931.26</v>
      </c>
      <c r="K17" s="49">
        <f t="shared" si="6"/>
        <v>11310234.66</v>
      </c>
      <c r="L17" s="49">
        <f t="shared" si="7"/>
        <v>47352794.75</v>
      </c>
      <c r="M17" s="53">
        <f>+'OSN PD'!M17+CSN!M17+CLN!M17</f>
        <v>0</v>
      </c>
      <c r="N17" s="53">
        <f>+'OSN PD'!N17+CSN!N17+CLN!N17</f>
        <v>0</v>
      </c>
      <c r="O17" s="251">
        <f t="shared" si="2"/>
        <v>0.25</v>
      </c>
      <c r="P17" s="13">
        <f t="shared" si="3"/>
        <v>47352795</v>
      </c>
      <c r="Q17" s="199">
        <f t="shared" si="4"/>
        <v>0.25</v>
      </c>
      <c r="R17" s="57">
        <f>+'OSN PD'!R17+CSN!R17+CLN!R17</f>
        <v>-8669680</v>
      </c>
      <c r="S17" s="57">
        <f>+'OSN PD'!S17+CSN!S17+CLN!S17</f>
        <v>0</v>
      </c>
      <c r="T17" s="57">
        <f>+'OSN PD'!T17+CSN!T17+CLN!T17</f>
        <v>0</v>
      </c>
      <c r="U17" s="57">
        <f>+'OSN PD'!U17+CSN!U17+CLN!U17</f>
        <v>0</v>
      </c>
      <c r="V17" s="57">
        <f>+'OSN PD'!V17+CSN!V17+CLN!V17</f>
        <v>-1000000</v>
      </c>
      <c r="W17" s="57">
        <f>+'OSN PD'!W17+CSN!W17+CLN!W17</f>
        <v>-3169855</v>
      </c>
      <c r="X17" s="57">
        <f>+'OSN PD'!X17+CSN!X17+CLN!X17</f>
        <v>0</v>
      </c>
      <c r="Y17" s="57">
        <f>+'OSN PD'!Y17+CSN!Y17+CLN!Y17</f>
        <v>0</v>
      </c>
      <c r="Z17" s="57">
        <f>+'OSN PD'!Z17+CSN!Z17+CLN!Z17</f>
        <v>0</v>
      </c>
      <c r="AA17" s="57">
        <f>+'OSN PD'!AA17+CSN!AA17+CLN!AA17</f>
        <v>0</v>
      </c>
      <c r="AB17" s="57">
        <f>+'OSN PD'!AB17+CSN!AB17+CLN!AB17</f>
        <v>0</v>
      </c>
      <c r="AC17" s="57">
        <f>+'OSN PD'!AC17+CSN!AC17+CLN!AC17</f>
        <v>0</v>
      </c>
      <c r="AD17" s="57">
        <f>+'OSN PD'!AD17+CSN!AD17+CLN!AD17</f>
        <v>0</v>
      </c>
      <c r="AE17" s="57">
        <f>+'OSN PD'!AE17+CSN!AE17+CLN!AE17</f>
        <v>0</v>
      </c>
      <c r="AF17" s="57">
        <f>+'OSN PD'!AF17+CSN!AF17+CLN!AF17</f>
        <v>0</v>
      </c>
      <c r="AG17" s="57">
        <f>+'OSN PD'!AG17+CSN!AG17+CLN!AG17</f>
        <v>0</v>
      </c>
      <c r="AH17" s="57">
        <f>+'OSN PD'!AH17+CSN!AH17+CLN!AH17</f>
        <v>0</v>
      </c>
      <c r="AI17" s="57">
        <f>+'OSN PD'!AI17+CSN!AI17+CLN!AI17</f>
        <v>0</v>
      </c>
      <c r="AJ17" s="57">
        <f>+'OSN PD'!AJ17+CSN!AJ17+CLN!AJ17</f>
        <v>0</v>
      </c>
      <c r="AK17" s="57">
        <f>+'OSN PD'!AK17+CSN!AK17+CLN!AK17</f>
        <v>0</v>
      </c>
      <c r="AL17" s="57">
        <f>+'OSN PD'!AL17+CSN!AL17+CLN!AL17</f>
        <v>0</v>
      </c>
      <c r="AM17" s="57">
        <f>+'OSN PD'!AM17+CSN!AM17+CLN!AM17</f>
        <v>0</v>
      </c>
      <c r="AN17" s="57">
        <f>+'OSN PD'!AN17+CSN!AN17+CLN!AN17</f>
        <v>0</v>
      </c>
      <c r="AO17" s="57">
        <f>+'OSN PD'!AO17+CSN!AO17+CLN!AO17</f>
        <v>0</v>
      </c>
      <c r="AP17" s="57">
        <f>+'OSN PD'!AP17+CSN!AP17+CLN!AP17</f>
        <v>0</v>
      </c>
      <c r="AQ17" s="57">
        <f>+'OSN PD'!AQ17+CSN!AQ17+CLN!AQ17</f>
        <v>0</v>
      </c>
      <c r="AR17" s="57">
        <f>+'OSN PD'!AR17+CSN!AR17+CLN!AR17</f>
        <v>0</v>
      </c>
      <c r="AS17" s="57">
        <f t="shared" si="8"/>
        <v>-12839535</v>
      </c>
      <c r="AT17" s="61">
        <v>0</v>
      </c>
      <c r="AU17" s="61">
        <v>0</v>
      </c>
      <c r="AV17" s="61">
        <v>0</v>
      </c>
      <c r="AW17" s="61">
        <v>0</v>
      </c>
      <c r="AX17" s="61">
        <v>0</v>
      </c>
      <c r="AY17" s="61">
        <f t="shared" si="9"/>
        <v>0</v>
      </c>
      <c r="AZ17" s="109">
        <f>+'OSN PD'!AZ17+CSN!AZ17+CLN!AZ17</f>
        <v>0</v>
      </c>
      <c r="BA17" s="109">
        <f>+'OSN PD'!BA17+CSN!BA17+CLN!BA17</f>
        <v>0</v>
      </c>
      <c r="BB17" s="109">
        <f>+'OSN PD'!BB17+CSN!BB17+CLN!BB17</f>
        <v>0</v>
      </c>
      <c r="BC17" s="109">
        <f>+'OSN PD'!BC17+CSN!BC17+CLN!BC17</f>
        <v>0</v>
      </c>
      <c r="BD17" s="109">
        <f>+'OSN PD'!BD17+CSN!BD17+CLN!BD17</f>
        <v>0</v>
      </c>
      <c r="BE17" s="109">
        <f>+'OSN PD'!BE17+CSN!BE17+CLN!BE17</f>
        <v>0</v>
      </c>
      <c r="BF17" s="109">
        <f>+'OSN PD'!BF17+CSN!BF17+CLN!BF17</f>
        <v>0</v>
      </c>
      <c r="BG17" s="67">
        <f t="shared" si="10"/>
        <v>0</v>
      </c>
    </row>
    <row r="18" spans="1:81">
      <c r="A18" s="24" t="s">
        <v>13</v>
      </c>
      <c r="B18" s="25" t="s">
        <v>919</v>
      </c>
      <c r="C18" s="44">
        <f>+'OSN PD'!C18+CSN!C18+CLN!C18</f>
        <v>103176152</v>
      </c>
      <c r="D18" s="44">
        <f t="shared" si="5"/>
        <v>0</v>
      </c>
      <c r="E18" s="44">
        <f>+'OSN PD'!E18+CSN!E18+CLN!E18</f>
        <v>-8753312</v>
      </c>
      <c r="F18" s="44">
        <f t="shared" si="1"/>
        <v>94422840</v>
      </c>
      <c r="G18" s="53">
        <f>+'OSN PD'!G18+CSN!G18+CLN!G18</f>
        <v>5076044.24</v>
      </c>
      <c r="H18" s="53">
        <f>+'OSN PD'!H18+CSN!H18+CLN!H18</f>
        <v>0</v>
      </c>
      <c r="I18" s="53">
        <f>+'OSN PD'!I18+CSN!I18+CLN!I18</f>
        <v>0</v>
      </c>
      <c r="J18" s="53">
        <f>+'OSN PD'!J18+CSN!J18+CLN!J18</f>
        <v>78447889.320000008</v>
      </c>
      <c r="K18" s="49">
        <f t="shared" si="6"/>
        <v>78447889.320000008</v>
      </c>
      <c r="L18" s="49">
        <f t="shared" si="7"/>
        <v>83523933.560000002</v>
      </c>
      <c r="M18" s="53">
        <f>+'OSN PD'!M18+CSN!M18+CLN!M18</f>
        <v>0</v>
      </c>
      <c r="N18" s="53">
        <f>+'OSN PD'!N18+CSN!N18+CLN!N18</f>
        <v>0</v>
      </c>
      <c r="O18" s="251">
        <f t="shared" si="2"/>
        <v>10898906.439999998</v>
      </c>
      <c r="P18" s="13">
        <f t="shared" si="3"/>
        <v>94422840</v>
      </c>
      <c r="Q18" s="199">
        <f t="shared" si="4"/>
        <v>10898906.439999998</v>
      </c>
      <c r="R18" s="57">
        <f>+'OSN PD'!R18+CSN!R18+CLN!R18</f>
        <v>0</v>
      </c>
      <c r="S18" s="57">
        <f>+'OSN PD'!S18+CSN!S18+CLN!S18</f>
        <v>0</v>
      </c>
      <c r="T18" s="57">
        <f>+'OSN PD'!T18+CSN!T18+CLN!T18</f>
        <v>0</v>
      </c>
      <c r="U18" s="57">
        <f>+'OSN PD'!U18+CSN!U18+CLN!U18</f>
        <v>0</v>
      </c>
      <c r="V18" s="57">
        <f>+'OSN PD'!V18+CSN!V18+CLN!V18</f>
        <v>-2665600</v>
      </c>
      <c r="W18" s="57">
        <f>+'OSN PD'!W18+CSN!W18+CLN!W18</f>
        <v>-6087712</v>
      </c>
      <c r="X18" s="57">
        <f>+'OSN PD'!X18+CSN!X18+CLN!X18</f>
        <v>0</v>
      </c>
      <c r="Y18" s="57">
        <f>+'OSN PD'!Y18+CSN!Y18+CLN!Y18</f>
        <v>0</v>
      </c>
      <c r="Z18" s="57">
        <f>+'OSN PD'!Z18+CSN!Z18+CLN!Z18</f>
        <v>0</v>
      </c>
      <c r="AA18" s="57">
        <f>+'OSN PD'!AA18+CSN!AA18+CLN!AA18</f>
        <v>0</v>
      </c>
      <c r="AB18" s="57">
        <f>+'OSN PD'!AB18+CSN!AB18+CLN!AB18</f>
        <v>0</v>
      </c>
      <c r="AC18" s="57">
        <f>+'OSN PD'!AC18+CSN!AC18+CLN!AC18</f>
        <v>0</v>
      </c>
      <c r="AD18" s="57">
        <f>+'OSN PD'!AD18+CSN!AD18+CLN!AD18</f>
        <v>0</v>
      </c>
      <c r="AE18" s="57">
        <f>+'OSN PD'!AE18+CSN!AE18+CLN!AE18</f>
        <v>0</v>
      </c>
      <c r="AF18" s="57">
        <f>+'OSN PD'!AF18+CSN!AF18+CLN!AF18</f>
        <v>0</v>
      </c>
      <c r="AG18" s="57">
        <f>+'OSN PD'!AG18+CSN!AG18+CLN!AG18</f>
        <v>0</v>
      </c>
      <c r="AH18" s="57">
        <f>+'OSN PD'!AH18+CSN!AH18+CLN!AH18</f>
        <v>0</v>
      </c>
      <c r="AI18" s="57">
        <f>+'OSN PD'!AI18+CSN!AI18+CLN!AI18</f>
        <v>0</v>
      </c>
      <c r="AJ18" s="57">
        <f>+'OSN PD'!AJ18+CSN!AJ18+CLN!AJ18</f>
        <v>0</v>
      </c>
      <c r="AK18" s="57">
        <f>+'OSN PD'!AK18+CSN!AK18+CLN!AK18</f>
        <v>0</v>
      </c>
      <c r="AL18" s="57">
        <f>+'OSN PD'!AL18+CSN!AL18+CLN!AL18</f>
        <v>0</v>
      </c>
      <c r="AM18" s="57">
        <f>+'OSN PD'!AM18+CSN!AM18+CLN!AM18</f>
        <v>0</v>
      </c>
      <c r="AN18" s="57">
        <f>+'OSN PD'!AN18+CSN!AN18+CLN!AN18</f>
        <v>0</v>
      </c>
      <c r="AO18" s="57">
        <f>+'OSN PD'!AO18+CSN!AO18+CLN!AO18</f>
        <v>0</v>
      </c>
      <c r="AP18" s="57">
        <f>+'OSN PD'!AP18+CSN!AP18+CLN!AP18</f>
        <v>0</v>
      </c>
      <c r="AQ18" s="57">
        <f>+'OSN PD'!AQ18+CSN!AQ18+CLN!AQ18</f>
        <v>0</v>
      </c>
      <c r="AR18" s="57">
        <f>+'OSN PD'!AR18+CSN!AR18+CLN!AR18</f>
        <v>0</v>
      </c>
      <c r="AS18" s="57">
        <f t="shared" si="8"/>
        <v>-8753312</v>
      </c>
      <c r="AT18" s="61">
        <v>0</v>
      </c>
      <c r="AU18" s="61">
        <v>0</v>
      </c>
      <c r="AV18" s="61">
        <v>0</v>
      </c>
      <c r="AW18" s="61">
        <v>0</v>
      </c>
      <c r="AX18" s="61">
        <v>0</v>
      </c>
      <c r="AY18" s="61">
        <f t="shared" si="9"/>
        <v>0</v>
      </c>
      <c r="AZ18" s="109">
        <f>+'OSN PD'!AZ18+CSN!AZ18+CLN!AZ18</f>
        <v>0</v>
      </c>
      <c r="BA18" s="109">
        <f>+'OSN PD'!BA18+CSN!BA18+CLN!BA18</f>
        <v>0</v>
      </c>
      <c r="BB18" s="109">
        <f>+'OSN PD'!BB18+CSN!BB18+CLN!BB18</f>
        <v>0</v>
      </c>
      <c r="BC18" s="109">
        <f>+'OSN PD'!BC18+CSN!BC18+CLN!BC18</f>
        <v>0</v>
      </c>
      <c r="BD18" s="109">
        <f>+'OSN PD'!BD18+CSN!BD18+CLN!BD18</f>
        <v>0</v>
      </c>
      <c r="BE18" s="109">
        <f>+'OSN PD'!BE18+CSN!BE18+CLN!BE18</f>
        <v>0</v>
      </c>
      <c r="BF18" s="109">
        <f>+'OSN PD'!BF18+CSN!BF18+CLN!BF18</f>
        <v>0</v>
      </c>
      <c r="BG18" s="67">
        <f t="shared" si="10"/>
        <v>0</v>
      </c>
    </row>
    <row r="19" spans="1:81">
      <c r="A19" s="24" t="s">
        <v>14</v>
      </c>
      <c r="B19" s="25" t="s">
        <v>920</v>
      </c>
      <c r="C19" s="44">
        <f>+'OSN PD'!C19+CSN!C19+CLN!C19</f>
        <v>76560964</v>
      </c>
      <c r="D19" s="44">
        <f t="shared" si="5"/>
        <v>0</v>
      </c>
      <c r="E19" s="44">
        <f>+'OSN PD'!E19+CSN!E19+CLN!E19</f>
        <v>-5232991</v>
      </c>
      <c r="F19" s="44">
        <f t="shared" si="1"/>
        <v>71327973</v>
      </c>
      <c r="G19" s="53">
        <f>+'OSN PD'!G19+CSN!G19+CLN!G19</f>
        <v>70260547.679999992</v>
      </c>
      <c r="H19" s="53">
        <f>+'OSN PD'!H19+CSN!H19+CLN!H19</f>
        <v>0</v>
      </c>
      <c r="I19" s="53">
        <f>+'OSN PD'!I19+CSN!I19+CLN!I19</f>
        <v>0</v>
      </c>
      <c r="J19" s="53">
        <f>+'OSN PD'!J19+CSN!J19+CLN!J19</f>
        <v>0</v>
      </c>
      <c r="K19" s="49">
        <f t="shared" si="6"/>
        <v>0</v>
      </c>
      <c r="L19" s="49">
        <f t="shared" si="7"/>
        <v>70260547.679999992</v>
      </c>
      <c r="M19" s="53">
        <f>+'OSN PD'!M19+CSN!M19+CLN!M19</f>
        <v>0</v>
      </c>
      <c r="N19" s="53">
        <f>+'OSN PD'!N19+CSN!N19+CLN!N19</f>
        <v>0</v>
      </c>
      <c r="O19" s="251">
        <f t="shared" si="2"/>
        <v>1067425.3200000077</v>
      </c>
      <c r="P19" s="13">
        <f t="shared" si="3"/>
        <v>71327973</v>
      </c>
      <c r="Q19" s="199">
        <f t="shared" si="4"/>
        <v>1067425.3200000077</v>
      </c>
      <c r="R19" s="57">
        <f>+'OSN PD'!R19+CSN!R19+CLN!R19</f>
        <v>-7910491</v>
      </c>
      <c r="S19" s="57">
        <f>+'OSN PD'!S19+CSN!S19+CLN!S19</f>
        <v>0</v>
      </c>
      <c r="T19" s="57">
        <f>+'OSN PD'!T19+CSN!T19+CLN!T19</f>
        <v>2677500</v>
      </c>
      <c r="U19" s="57">
        <f>+'OSN PD'!U19+CSN!U19+CLN!U19</f>
        <v>0</v>
      </c>
      <c r="V19" s="57">
        <f>+'OSN PD'!V19+CSN!V19+CLN!V19</f>
        <v>0</v>
      </c>
      <c r="W19" s="57">
        <f>+'OSN PD'!W19+CSN!W19+CLN!W19</f>
        <v>0</v>
      </c>
      <c r="X19" s="57">
        <f>+'OSN PD'!X19+CSN!X19+CLN!X19</f>
        <v>0</v>
      </c>
      <c r="Y19" s="57">
        <f>+'OSN PD'!Y19+CSN!Y19+CLN!Y19</f>
        <v>0</v>
      </c>
      <c r="Z19" s="57">
        <f>+'OSN PD'!Z19+CSN!Z19+CLN!Z19</f>
        <v>0</v>
      </c>
      <c r="AA19" s="57">
        <f>+'OSN PD'!AA19+CSN!AA19+CLN!AA19</f>
        <v>0</v>
      </c>
      <c r="AB19" s="57">
        <f>+'OSN PD'!AB19+CSN!AB19+CLN!AB19</f>
        <v>0</v>
      </c>
      <c r="AC19" s="57">
        <f>+'OSN PD'!AC19+CSN!AC19+CLN!AC19</f>
        <v>0</v>
      </c>
      <c r="AD19" s="57">
        <f>+'OSN PD'!AD19+CSN!AD19+CLN!AD19</f>
        <v>0</v>
      </c>
      <c r="AE19" s="57">
        <f>+'OSN PD'!AE19+CSN!AE19+CLN!AE19</f>
        <v>0</v>
      </c>
      <c r="AF19" s="57">
        <f>+'OSN PD'!AF19+CSN!AF19+CLN!AF19</f>
        <v>0</v>
      </c>
      <c r="AG19" s="57">
        <f>+'OSN PD'!AG19+CSN!AG19+CLN!AG19</f>
        <v>0</v>
      </c>
      <c r="AH19" s="57">
        <f>+'OSN PD'!AH19+CSN!AH19+CLN!AH19</f>
        <v>0</v>
      </c>
      <c r="AI19" s="57">
        <f>+'OSN PD'!AI19+CSN!AI19+CLN!AI19</f>
        <v>0</v>
      </c>
      <c r="AJ19" s="57">
        <f>+'OSN PD'!AJ19+CSN!AJ19+CLN!AJ19</f>
        <v>0</v>
      </c>
      <c r="AK19" s="57">
        <f>+'OSN PD'!AK19+CSN!AK19+CLN!AK19</f>
        <v>0</v>
      </c>
      <c r="AL19" s="57">
        <f>+'OSN PD'!AL19+CSN!AL19+CLN!AL19</f>
        <v>0</v>
      </c>
      <c r="AM19" s="57">
        <f>+'OSN PD'!AM19+CSN!AM19+CLN!AM19</f>
        <v>0</v>
      </c>
      <c r="AN19" s="57">
        <f>+'OSN PD'!AN19+CSN!AN19+CLN!AN19</f>
        <v>0</v>
      </c>
      <c r="AO19" s="57">
        <f>+'OSN PD'!AO19+CSN!AO19+CLN!AO19</f>
        <v>0</v>
      </c>
      <c r="AP19" s="57">
        <f>+'OSN PD'!AP19+CSN!AP19+CLN!AP19</f>
        <v>0</v>
      </c>
      <c r="AQ19" s="57">
        <f>+'OSN PD'!AQ19+CSN!AQ19+CLN!AQ19</f>
        <v>0</v>
      </c>
      <c r="AR19" s="57">
        <f>+'OSN PD'!AR19+CSN!AR19+CLN!AR19</f>
        <v>0</v>
      </c>
      <c r="AS19" s="57">
        <f t="shared" si="8"/>
        <v>-5232991</v>
      </c>
      <c r="AT19" s="61">
        <v>0</v>
      </c>
      <c r="AU19" s="61">
        <v>0</v>
      </c>
      <c r="AV19" s="61">
        <v>0</v>
      </c>
      <c r="AW19" s="61">
        <v>0</v>
      </c>
      <c r="AX19" s="61">
        <v>0</v>
      </c>
      <c r="AY19" s="61">
        <f t="shared" si="9"/>
        <v>0</v>
      </c>
      <c r="AZ19" s="109">
        <f>+'OSN PD'!AZ19+CSN!AZ19+CLN!AZ19</f>
        <v>0</v>
      </c>
      <c r="BA19" s="109">
        <f>+'OSN PD'!BA19+CSN!BA19+CLN!BA19</f>
        <v>0</v>
      </c>
      <c r="BB19" s="109">
        <f>+'OSN PD'!BB19+CSN!BB19+CLN!BB19</f>
        <v>0</v>
      </c>
      <c r="BC19" s="109">
        <f>+'OSN PD'!BC19+CSN!BC19+CLN!BC19</f>
        <v>0</v>
      </c>
      <c r="BD19" s="109">
        <f>+'OSN PD'!BD19+CSN!BD19+CLN!BD19</f>
        <v>0</v>
      </c>
      <c r="BE19" s="109">
        <f>+'OSN PD'!BE19+CSN!BE19+CLN!BE19</f>
        <v>0</v>
      </c>
      <c r="BF19" s="109">
        <f>+'OSN PD'!BF19+CSN!BF19+CLN!BF19</f>
        <v>0</v>
      </c>
      <c r="BG19" s="67">
        <f t="shared" si="10"/>
        <v>0</v>
      </c>
    </row>
    <row r="20" spans="1:81">
      <c r="A20" s="24" t="s">
        <v>15</v>
      </c>
      <c r="B20" s="25" t="s">
        <v>123</v>
      </c>
      <c r="C20" s="44">
        <f>+'OSN PD'!C20+CSN!C20+CLN!C20</f>
        <v>95600000</v>
      </c>
      <c r="D20" s="44">
        <f t="shared" si="5"/>
        <v>0</v>
      </c>
      <c r="E20" s="44">
        <f>+'OSN PD'!E20+CSN!E20+CLN!E20</f>
        <v>-11751110</v>
      </c>
      <c r="F20" s="44">
        <f t="shared" si="1"/>
        <v>83848890</v>
      </c>
      <c r="G20" s="53">
        <f>+'OSN PD'!G20+CSN!G20+CLN!G20</f>
        <v>62606602.849999994</v>
      </c>
      <c r="H20" s="53">
        <f>+'OSN PD'!H20+CSN!H20+CLN!H20</f>
        <v>6914579.6500000004</v>
      </c>
      <c r="I20" s="53">
        <f>+'OSN PD'!I20+CSN!I20+CLN!I20</f>
        <v>6855746.8499999996</v>
      </c>
      <c r="J20" s="53">
        <f>+'OSN PD'!J20+CSN!J20+CLN!J20</f>
        <v>6075772.6500000004</v>
      </c>
      <c r="K20" s="49">
        <f t="shared" si="6"/>
        <v>19846099.149999999</v>
      </c>
      <c r="L20" s="49">
        <f t="shared" si="7"/>
        <v>82452702</v>
      </c>
      <c r="M20" s="53">
        <f>+'OSN PD'!M20+CSN!M20+CLN!M20</f>
        <v>0</v>
      </c>
      <c r="N20" s="53">
        <f>+'OSN PD'!N20+CSN!N20+CLN!N20</f>
        <v>0</v>
      </c>
      <c r="O20" s="251">
        <f t="shared" si="2"/>
        <v>1396188</v>
      </c>
      <c r="P20" s="13">
        <f t="shared" si="3"/>
        <v>83848890</v>
      </c>
      <c r="Q20" s="199">
        <f t="shared" si="4"/>
        <v>1396188</v>
      </c>
      <c r="R20" s="57">
        <f>+'OSN PD'!R20+CSN!R20+CLN!R20</f>
        <v>-6249164</v>
      </c>
      <c r="S20" s="57">
        <f>+'OSN PD'!S20+CSN!S20+CLN!S20</f>
        <v>0</v>
      </c>
      <c r="T20" s="57">
        <f>+'OSN PD'!T20+CSN!T20+CLN!T20</f>
        <v>0</v>
      </c>
      <c r="U20" s="57">
        <f>+'OSN PD'!U20+CSN!U20+CLN!U20</f>
        <v>0</v>
      </c>
      <c r="V20" s="57">
        <f>+'OSN PD'!V20+CSN!V20+CLN!V20</f>
        <v>-4000000</v>
      </c>
      <c r="W20" s="57">
        <f>+'OSN PD'!W20+CSN!W20+CLN!W20</f>
        <v>-1501946</v>
      </c>
      <c r="X20" s="57">
        <f>+'OSN PD'!X20+CSN!X20+CLN!X20</f>
        <v>0</v>
      </c>
      <c r="Y20" s="57">
        <f>+'OSN PD'!Y20+CSN!Y20+CLN!Y20</f>
        <v>0</v>
      </c>
      <c r="Z20" s="57">
        <f>+'OSN PD'!Z20+CSN!Z20+CLN!Z20</f>
        <v>0</v>
      </c>
      <c r="AA20" s="57">
        <f>+'OSN PD'!AA20+CSN!AA20+CLN!AA20</f>
        <v>0</v>
      </c>
      <c r="AB20" s="57">
        <f>+'OSN PD'!AB20+CSN!AB20+CLN!AB20</f>
        <v>0</v>
      </c>
      <c r="AC20" s="57">
        <f>+'OSN PD'!AC20+CSN!AC20+CLN!AC20</f>
        <v>0</v>
      </c>
      <c r="AD20" s="57">
        <f>+'OSN PD'!AD20+CSN!AD20+CLN!AD20</f>
        <v>0</v>
      </c>
      <c r="AE20" s="57">
        <f>+'OSN PD'!AE20+CSN!AE20+CLN!AE20</f>
        <v>0</v>
      </c>
      <c r="AF20" s="57">
        <f>+'OSN PD'!AF20+CSN!AF20+CLN!AF20</f>
        <v>0</v>
      </c>
      <c r="AG20" s="57">
        <f>+'OSN PD'!AG20+CSN!AG20+CLN!AG20</f>
        <v>0</v>
      </c>
      <c r="AH20" s="57">
        <f>+'OSN PD'!AH20+CSN!AH20+CLN!AH20</f>
        <v>0</v>
      </c>
      <c r="AI20" s="57">
        <f>+'OSN PD'!AI20+CSN!AI20+CLN!AI20</f>
        <v>0</v>
      </c>
      <c r="AJ20" s="57">
        <f>+'OSN PD'!AJ20+CSN!AJ20+CLN!AJ20</f>
        <v>0</v>
      </c>
      <c r="AK20" s="57">
        <f>+'OSN PD'!AK20+CSN!AK20+CLN!AK20</f>
        <v>0</v>
      </c>
      <c r="AL20" s="57">
        <f>+'OSN PD'!AL20+CSN!AL20+CLN!AL20</f>
        <v>0</v>
      </c>
      <c r="AM20" s="57">
        <f>+'OSN PD'!AM20+CSN!AM20+CLN!AM20</f>
        <v>0</v>
      </c>
      <c r="AN20" s="57">
        <f>+'OSN PD'!AN20+CSN!AN20+CLN!AN20</f>
        <v>0</v>
      </c>
      <c r="AO20" s="57">
        <f>+'OSN PD'!AO20+CSN!AO20+CLN!AO20</f>
        <v>0</v>
      </c>
      <c r="AP20" s="57">
        <f>+'OSN PD'!AP20+CSN!AP20+CLN!AP20</f>
        <v>0</v>
      </c>
      <c r="AQ20" s="57">
        <f>+'OSN PD'!AQ20+CSN!AQ20+CLN!AQ20</f>
        <v>0</v>
      </c>
      <c r="AR20" s="57">
        <f>+'OSN PD'!AR20+CSN!AR20+CLN!AR20</f>
        <v>0</v>
      </c>
      <c r="AS20" s="57">
        <f t="shared" si="8"/>
        <v>-11751110</v>
      </c>
      <c r="AT20" s="61">
        <v>0</v>
      </c>
      <c r="AU20" s="61">
        <v>0</v>
      </c>
      <c r="AV20" s="61">
        <v>0</v>
      </c>
      <c r="AW20" s="61">
        <v>0</v>
      </c>
      <c r="AX20" s="61">
        <v>0</v>
      </c>
      <c r="AY20" s="61">
        <f t="shared" si="9"/>
        <v>0</v>
      </c>
      <c r="AZ20" s="109">
        <f>+'OSN PD'!AZ20+CSN!AZ20+CLN!AZ20</f>
        <v>0</v>
      </c>
      <c r="BA20" s="109">
        <f>+'OSN PD'!BA20+CSN!BA20+CLN!BA20</f>
        <v>0</v>
      </c>
      <c r="BB20" s="109">
        <f>+'OSN PD'!BB20+CSN!BB20+CLN!BB20</f>
        <v>0</v>
      </c>
      <c r="BC20" s="109">
        <f>+'OSN PD'!BC20+CSN!BC20+CLN!BC20</f>
        <v>0</v>
      </c>
      <c r="BD20" s="109">
        <f>+'OSN PD'!BD20+CSN!BD20+CLN!BD20</f>
        <v>0</v>
      </c>
      <c r="BE20" s="109">
        <f>+'OSN PD'!BE20+CSN!BE20+CLN!BE20</f>
        <v>0</v>
      </c>
      <c r="BF20" s="109">
        <f>+'OSN PD'!BF20+CSN!BF20+CLN!BF20</f>
        <v>0</v>
      </c>
      <c r="BG20" s="67">
        <f t="shared" si="10"/>
        <v>0</v>
      </c>
    </row>
    <row r="21" spans="1:81">
      <c r="A21" s="24" t="s">
        <v>16</v>
      </c>
      <c r="B21" s="25" t="s">
        <v>921</v>
      </c>
      <c r="C21" s="44">
        <f>+'OSN PD'!C21+CSN!C21+CLN!C21</f>
        <v>125953829</v>
      </c>
      <c r="D21" s="44">
        <f t="shared" si="5"/>
        <v>0</v>
      </c>
      <c r="E21" s="44">
        <f>+'OSN PD'!E21+CSN!E21+CLN!E21</f>
        <v>-12967980.1</v>
      </c>
      <c r="F21" s="44">
        <f t="shared" si="1"/>
        <v>112985848.90000001</v>
      </c>
      <c r="G21" s="53">
        <f>+'OSN PD'!G21+CSN!G21+CLN!G21</f>
        <v>66108362.899999999</v>
      </c>
      <c r="H21" s="53">
        <f>+'OSN PD'!H21+CSN!H21+CLN!H21</f>
        <v>9749592</v>
      </c>
      <c r="I21" s="53">
        <f>+'OSN PD'!I21+CSN!I21+CLN!I21</f>
        <v>10088694</v>
      </c>
      <c r="J21" s="53">
        <f>+'OSN PD'!J21+CSN!J21+CLN!J21</f>
        <v>12457228</v>
      </c>
      <c r="K21" s="49">
        <f t="shared" si="6"/>
        <v>32295514</v>
      </c>
      <c r="L21" s="49">
        <f t="shared" si="7"/>
        <v>98403876.900000006</v>
      </c>
      <c r="M21" s="53">
        <f>+'OSN PD'!M21+CSN!M21+CLN!M21</f>
        <v>0</v>
      </c>
      <c r="N21" s="53">
        <f>+'OSN PD'!N21+CSN!N21+CLN!N21</f>
        <v>0</v>
      </c>
      <c r="O21" s="251">
        <f t="shared" si="2"/>
        <v>14581972</v>
      </c>
      <c r="P21" s="13">
        <f t="shared" si="3"/>
        <v>112985848.90000001</v>
      </c>
      <c r="Q21" s="199">
        <f t="shared" si="4"/>
        <v>14581972</v>
      </c>
      <c r="R21" s="57">
        <f>+'OSN PD'!R21+CSN!R21+CLN!R21</f>
        <v>0</v>
      </c>
      <c r="S21" s="57">
        <f>+'OSN PD'!S21+CSN!S21+CLN!S21</f>
        <v>0</v>
      </c>
      <c r="T21" s="57">
        <f>+'OSN PD'!T21+CSN!T21+CLN!T21</f>
        <v>0</v>
      </c>
      <c r="U21" s="57">
        <f>+'OSN PD'!U21+CSN!U21+CLN!U21</f>
        <v>0</v>
      </c>
      <c r="V21" s="57">
        <f>+'OSN PD'!V21+CSN!V21+CLN!V21</f>
        <v>-2960000</v>
      </c>
      <c r="W21" s="57">
        <f>+'OSN PD'!W21+CSN!W21+CLN!W21</f>
        <v>-8570652.0999999996</v>
      </c>
      <c r="X21" s="57">
        <f>+'OSN PD'!X21+CSN!X21+CLN!X21</f>
        <v>-1437328</v>
      </c>
      <c r="Y21" s="57">
        <f>+'OSN PD'!Y21+CSN!Y21+CLN!Y21</f>
        <v>0</v>
      </c>
      <c r="Z21" s="57">
        <f>+'OSN PD'!Z21+CSN!Z21+CLN!Z21</f>
        <v>0</v>
      </c>
      <c r="AA21" s="57">
        <f>+'OSN PD'!AA21+CSN!AA21+CLN!AA21</f>
        <v>0</v>
      </c>
      <c r="AB21" s="57">
        <f>+'OSN PD'!AB21+CSN!AB21+CLN!AB21</f>
        <v>0</v>
      </c>
      <c r="AC21" s="57">
        <f>+'OSN PD'!AC21+CSN!AC21+CLN!AC21</f>
        <v>0</v>
      </c>
      <c r="AD21" s="57">
        <f>+'OSN PD'!AD21+CSN!AD21+CLN!AD21</f>
        <v>0</v>
      </c>
      <c r="AE21" s="57">
        <f>+'OSN PD'!AE21+CSN!AE21+CLN!AE21</f>
        <v>0</v>
      </c>
      <c r="AF21" s="57">
        <f>+'OSN PD'!AF21+CSN!AF21+CLN!AF21</f>
        <v>0</v>
      </c>
      <c r="AG21" s="57">
        <f>+'OSN PD'!AG21+CSN!AG21+CLN!AG21</f>
        <v>0</v>
      </c>
      <c r="AH21" s="57">
        <f>+'OSN PD'!AH21+CSN!AH21+CLN!AH21</f>
        <v>0</v>
      </c>
      <c r="AI21" s="57">
        <f>+'OSN PD'!AI21+CSN!AI21+CLN!AI21</f>
        <v>0</v>
      </c>
      <c r="AJ21" s="57">
        <f>+'OSN PD'!AJ21+CSN!AJ21+CLN!AJ21</f>
        <v>0</v>
      </c>
      <c r="AK21" s="57">
        <f>+'OSN PD'!AK21+CSN!AK21+CLN!AK21</f>
        <v>0</v>
      </c>
      <c r="AL21" s="57">
        <f>+'OSN PD'!AL21+CSN!AL21+CLN!AL21</f>
        <v>0</v>
      </c>
      <c r="AM21" s="57">
        <f>+'OSN PD'!AM21+CSN!AM21+CLN!AM21</f>
        <v>0</v>
      </c>
      <c r="AN21" s="57">
        <f>+'OSN PD'!AN21+CSN!AN21+CLN!AN21</f>
        <v>0</v>
      </c>
      <c r="AO21" s="57">
        <f>+'OSN PD'!AO21+CSN!AO21+CLN!AO21</f>
        <v>0</v>
      </c>
      <c r="AP21" s="57">
        <f>+'OSN PD'!AP21+CSN!AP21+CLN!AP21</f>
        <v>0</v>
      </c>
      <c r="AQ21" s="57">
        <f>+'OSN PD'!AQ21+CSN!AQ21+CLN!AQ21</f>
        <v>0</v>
      </c>
      <c r="AR21" s="57">
        <f>+'OSN PD'!AR21+CSN!AR21+CLN!AR21</f>
        <v>0</v>
      </c>
      <c r="AS21" s="57">
        <f t="shared" si="8"/>
        <v>-12967980.1</v>
      </c>
      <c r="AT21" s="61">
        <v>0</v>
      </c>
      <c r="AU21" s="61">
        <v>0</v>
      </c>
      <c r="AV21" s="61">
        <v>0</v>
      </c>
      <c r="AW21" s="61">
        <v>0</v>
      </c>
      <c r="AX21" s="61">
        <v>0</v>
      </c>
      <c r="AY21" s="61">
        <f t="shared" si="9"/>
        <v>0</v>
      </c>
      <c r="AZ21" s="109">
        <f>+'OSN PD'!AZ21+CSN!AZ21+CLN!AZ21</f>
        <v>0</v>
      </c>
      <c r="BA21" s="109">
        <f>+'OSN PD'!BA21+CSN!BA21+CLN!BA21</f>
        <v>0</v>
      </c>
      <c r="BB21" s="109">
        <f>+'OSN PD'!BB21+CSN!BB21+CLN!BB21</f>
        <v>0</v>
      </c>
      <c r="BC21" s="109">
        <f>+'OSN PD'!BC21+CSN!BC21+CLN!BC21</f>
        <v>0</v>
      </c>
      <c r="BD21" s="109">
        <f>+'OSN PD'!BD21+CSN!BD21+CLN!BD21</f>
        <v>0</v>
      </c>
      <c r="BE21" s="109">
        <f>+'OSN PD'!BE21+CSN!BE21+CLN!BE21</f>
        <v>0</v>
      </c>
      <c r="BF21" s="109">
        <f>+'OSN PD'!BF21+CSN!BF21+CLN!BF21</f>
        <v>0</v>
      </c>
      <c r="BG21" s="67">
        <f t="shared" si="10"/>
        <v>0</v>
      </c>
    </row>
    <row r="22" spans="1:81">
      <c r="A22" s="24" t="s">
        <v>17</v>
      </c>
      <c r="B22" s="25" t="s">
        <v>922</v>
      </c>
      <c r="C22" s="44">
        <f>+'OSN PD'!C22+CSN!C22+CLN!C22</f>
        <v>5964122</v>
      </c>
      <c r="D22" s="44">
        <f t="shared" si="5"/>
        <v>0</v>
      </c>
      <c r="E22" s="44">
        <f>+'OSN PD'!E22+CSN!E22+CLN!E22</f>
        <v>-592840</v>
      </c>
      <c r="F22" s="44">
        <f t="shared" si="1"/>
        <v>5371282</v>
      </c>
      <c r="G22" s="53">
        <f>+'OSN PD'!G22+CSN!G22+CLN!G22</f>
        <v>3413303.91</v>
      </c>
      <c r="H22" s="53">
        <f>+'OSN PD'!H22+CSN!H22+CLN!H22</f>
        <v>364725</v>
      </c>
      <c r="I22" s="53">
        <f>+'OSN PD'!I22+CSN!I22+CLN!I22</f>
        <v>397863</v>
      </c>
      <c r="J22" s="53">
        <f>+'OSN PD'!J22+CSN!J22+CLN!J22</f>
        <v>555492</v>
      </c>
      <c r="K22" s="49">
        <f t="shared" si="6"/>
        <v>1318080</v>
      </c>
      <c r="L22" s="49">
        <f t="shared" si="7"/>
        <v>4731383.91</v>
      </c>
      <c r="M22" s="53">
        <f>+'OSN PD'!M22+CSN!M22+CLN!M22</f>
        <v>0</v>
      </c>
      <c r="N22" s="53">
        <f>+'OSN PD'!N22+CSN!N22+CLN!N22</f>
        <v>0</v>
      </c>
      <c r="O22" s="251">
        <f t="shared" si="2"/>
        <v>639898.08999999985</v>
      </c>
      <c r="P22" s="13">
        <f t="shared" si="3"/>
        <v>5371282</v>
      </c>
      <c r="Q22" s="199">
        <f t="shared" si="4"/>
        <v>639898.08999999985</v>
      </c>
      <c r="R22" s="57">
        <f>+'OSN PD'!R22+CSN!R22+CLN!R22</f>
        <v>0</v>
      </c>
      <c r="S22" s="57">
        <f>+'OSN PD'!S22+CSN!S22+CLN!S22</f>
        <v>0</v>
      </c>
      <c r="T22" s="57">
        <f>+'OSN PD'!T22+CSN!T22+CLN!T22</f>
        <v>0</v>
      </c>
      <c r="U22" s="57">
        <f>+'OSN PD'!U22+CSN!U22+CLN!U22</f>
        <v>0</v>
      </c>
      <c r="V22" s="57">
        <f>+'OSN PD'!V22+CSN!V22+CLN!V22</f>
        <v>-160000</v>
      </c>
      <c r="W22" s="57">
        <f>+'OSN PD'!W22+CSN!W22+CLN!W22</f>
        <v>-355147</v>
      </c>
      <c r="X22" s="57">
        <f>+'OSN PD'!X22+CSN!X22+CLN!X22</f>
        <v>-77693</v>
      </c>
      <c r="Y22" s="57">
        <f>+'OSN PD'!Y22+CSN!Y22+CLN!Y22</f>
        <v>0</v>
      </c>
      <c r="Z22" s="57">
        <f>+'OSN PD'!Z22+CSN!Z22+CLN!Z22</f>
        <v>0</v>
      </c>
      <c r="AA22" s="57">
        <f>+'OSN PD'!AA22+CSN!AA22+CLN!AA22</f>
        <v>0</v>
      </c>
      <c r="AB22" s="57">
        <f>+'OSN PD'!AB22+CSN!AB22+CLN!AB22</f>
        <v>0</v>
      </c>
      <c r="AC22" s="57">
        <f>+'OSN PD'!AC22+CSN!AC22+CLN!AC22</f>
        <v>0</v>
      </c>
      <c r="AD22" s="57">
        <f>+'OSN PD'!AD22+CSN!AD22+CLN!AD22</f>
        <v>0</v>
      </c>
      <c r="AE22" s="57">
        <f>+'OSN PD'!AE22+CSN!AE22+CLN!AE22</f>
        <v>0</v>
      </c>
      <c r="AF22" s="57">
        <f>+'OSN PD'!AF22+CSN!AF22+CLN!AF22</f>
        <v>0</v>
      </c>
      <c r="AG22" s="57">
        <f>+'OSN PD'!AG22+CSN!AG22+CLN!AG22</f>
        <v>0</v>
      </c>
      <c r="AH22" s="57">
        <f>+'OSN PD'!AH22+CSN!AH22+CLN!AH22</f>
        <v>0</v>
      </c>
      <c r="AI22" s="57">
        <f>+'OSN PD'!AI22+CSN!AI22+CLN!AI22</f>
        <v>0</v>
      </c>
      <c r="AJ22" s="57">
        <f>+'OSN PD'!AJ22+CSN!AJ22+CLN!AJ22</f>
        <v>0</v>
      </c>
      <c r="AK22" s="57">
        <f>+'OSN PD'!AK22+CSN!AK22+CLN!AK22</f>
        <v>0</v>
      </c>
      <c r="AL22" s="57">
        <f>+'OSN PD'!AL22+CSN!AL22+CLN!AL22</f>
        <v>0</v>
      </c>
      <c r="AM22" s="57">
        <f>+'OSN PD'!AM22+CSN!AM22+CLN!AM22</f>
        <v>0</v>
      </c>
      <c r="AN22" s="57">
        <f>+'OSN PD'!AN22+CSN!AN22+CLN!AN22</f>
        <v>0</v>
      </c>
      <c r="AO22" s="57">
        <f>+'OSN PD'!AO22+CSN!AO22+CLN!AO22</f>
        <v>0</v>
      </c>
      <c r="AP22" s="57">
        <f>+'OSN PD'!AP22+CSN!AP22+CLN!AP22</f>
        <v>0</v>
      </c>
      <c r="AQ22" s="57">
        <f>+'OSN PD'!AQ22+CSN!AQ22+CLN!AQ22</f>
        <v>0</v>
      </c>
      <c r="AR22" s="57">
        <f>+'OSN PD'!AR22+CSN!AR22+CLN!AR22</f>
        <v>0</v>
      </c>
      <c r="AS22" s="57">
        <f t="shared" si="8"/>
        <v>-592840</v>
      </c>
      <c r="AT22" s="61">
        <v>0</v>
      </c>
      <c r="AU22" s="61">
        <v>0</v>
      </c>
      <c r="AV22" s="61">
        <v>0</v>
      </c>
      <c r="AW22" s="61">
        <v>0</v>
      </c>
      <c r="AX22" s="61">
        <v>0</v>
      </c>
      <c r="AY22" s="61">
        <f t="shared" si="9"/>
        <v>0</v>
      </c>
      <c r="AZ22" s="109">
        <f>+'OSN PD'!AZ22+CSN!AZ22+CLN!AZ22</f>
        <v>0</v>
      </c>
      <c r="BA22" s="109">
        <f>+'OSN PD'!BA22+CSN!BA22+CLN!BA22</f>
        <v>0</v>
      </c>
      <c r="BB22" s="109">
        <f>+'OSN PD'!BB22+CSN!BB22+CLN!BB22</f>
        <v>0</v>
      </c>
      <c r="BC22" s="109">
        <f>+'OSN PD'!BC22+CSN!BC22+CLN!BC22</f>
        <v>0</v>
      </c>
      <c r="BD22" s="109">
        <f>+'OSN PD'!BD22+CSN!BD22+CLN!BD22</f>
        <v>0</v>
      </c>
      <c r="BE22" s="109">
        <f>+'OSN PD'!BE22+CSN!BE22+CLN!BE22</f>
        <v>0</v>
      </c>
      <c r="BF22" s="109">
        <f>+'OSN PD'!BF22+CSN!BF22+CLN!BF22</f>
        <v>0</v>
      </c>
      <c r="BG22" s="67">
        <f t="shared" si="10"/>
        <v>0</v>
      </c>
    </row>
    <row r="23" spans="1:81">
      <c r="A23" s="24" t="s">
        <v>18</v>
      </c>
      <c r="B23" s="25" t="s">
        <v>923</v>
      </c>
      <c r="C23" s="44">
        <f>+'OSN PD'!C23+CSN!C23+CLN!C23</f>
        <v>59680839</v>
      </c>
      <c r="D23" s="44">
        <f t="shared" si="5"/>
        <v>0</v>
      </c>
      <c r="E23" s="44">
        <f>+'OSN PD'!E23+CSN!E23+CLN!E23</f>
        <v>-6362382</v>
      </c>
      <c r="F23" s="44">
        <f t="shared" si="1"/>
        <v>53318457</v>
      </c>
      <c r="G23" s="53">
        <f>+'OSN PD'!G23+CSN!G23+CLN!G23</f>
        <v>37012274.519999996</v>
      </c>
      <c r="H23" s="53">
        <f>+'OSN PD'!H23+CSN!H23+CLN!H23</f>
        <v>3953642</v>
      </c>
      <c r="I23" s="53">
        <f>+'OSN PD'!I23+CSN!I23+CLN!I23</f>
        <v>4170294</v>
      </c>
      <c r="J23" s="53">
        <f>+'OSN PD'!J23+CSN!J23+CLN!J23</f>
        <v>4224917</v>
      </c>
      <c r="K23" s="49">
        <f t="shared" si="6"/>
        <v>12348853</v>
      </c>
      <c r="L23" s="49">
        <f t="shared" si="7"/>
        <v>49361127.519999996</v>
      </c>
      <c r="M23" s="53">
        <f>+'OSN PD'!M23+CSN!M23+CLN!M23</f>
        <v>0</v>
      </c>
      <c r="N23" s="53">
        <f>+'OSN PD'!N23+CSN!N23+CLN!N23</f>
        <v>0</v>
      </c>
      <c r="O23" s="251">
        <f t="shared" si="2"/>
        <v>3957329.4800000042</v>
      </c>
      <c r="P23" s="13">
        <f t="shared" si="3"/>
        <v>53318457</v>
      </c>
      <c r="Q23" s="199">
        <f t="shared" si="4"/>
        <v>3957329.4800000042</v>
      </c>
      <c r="R23" s="57">
        <f>+'OSN PD'!R23+CSN!R23+CLN!R23</f>
        <v>0</v>
      </c>
      <c r="S23" s="57">
        <f>+'OSN PD'!S23+CSN!S23+CLN!S23</f>
        <v>0</v>
      </c>
      <c r="T23" s="57">
        <f>+'OSN PD'!T23+CSN!T23+CLN!T23</f>
        <v>0</v>
      </c>
      <c r="U23" s="57">
        <f>+'OSN PD'!U23+CSN!U23+CLN!U23</f>
        <v>0</v>
      </c>
      <c r="V23" s="57">
        <f>+'OSN PD'!V23+CSN!V23+CLN!V23</f>
        <v>-1734400</v>
      </c>
      <c r="W23" s="57">
        <f>+'OSN PD'!W23+CSN!W23+CLN!W23</f>
        <v>-3785785</v>
      </c>
      <c r="X23" s="57">
        <f>+'OSN PD'!X23+CSN!X23+CLN!X23</f>
        <v>-842197</v>
      </c>
      <c r="Y23" s="57">
        <f>+'OSN PD'!Y23+CSN!Y23+CLN!Y23</f>
        <v>0</v>
      </c>
      <c r="Z23" s="57">
        <f>+'OSN PD'!Z23+CSN!Z23+CLN!Z23</f>
        <v>0</v>
      </c>
      <c r="AA23" s="57">
        <f>+'OSN PD'!AA23+CSN!AA23+CLN!AA23</f>
        <v>0</v>
      </c>
      <c r="AB23" s="57">
        <f>+'OSN PD'!AB23+CSN!AB23+CLN!AB23</f>
        <v>0</v>
      </c>
      <c r="AC23" s="57">
        <f>+'OSN PD'!AC23+CSN!AC23+CLN!AC23</f>
        <v>0</v>
      </c>
      <c r="AD23" s="57">
        <f>+'OSN PD'!AD23+CSN!AD23+CLN!AD23</f>
        <v>0</v>
      </c>
      <c r="AE23" s="57">
        <f>+'OSN PD'!AE23+CSN!AE23+CLN!AE23</f>
        <v>0</v>
      </c>
      <c r="AF23" s="57">
        <f>+'OSN PD'!AF23+CSN!AF23+CLN!AF23</f>
        <v>0</v>
      </c>
      <c r="AG23" s="57">
        <f>+'OSN PD'!AG23+CSN!AG23+CLN!AG23</f>
        <v>0</v>
      </c>
      <c r="AH23" s="57">
        <f>+'OSN PD'!AH23+CSN!AH23+CLN!AH23</f>
        <v>0</v>
      </c>
      <c r="AI23" s="57">
        <f>+'OSN PD'!AI23+CSN!AI23+CLN!AI23</f>
        <v>0</v>
      </c>
      <c r="AJ23" s="57">
        <f>+'OSN PD'!AJ23+CSN!AJ23+CLN!AJ23</f>
        <v>0</v>
      </c>
      <c r="AK23" s="57">
        <f>+'OSN PD'!AK23+CSN!AK23+CLN!AK23</f>
        <v>0</v>
      </c>
      <c r="AL23" s="57">
        <f>+'OSN PD'!AL23+CSN!AL23+CLN!AL23</f>
        <v>0</v>
      </c>
      <c r="AM23" s="57">
        <f>+'OSN PD'!AM23+CSN!AM23+CLN!AM23</f>
        <v>0</v>
      </c>
      <c r="AN23" s="57">
        <f>+'OSN PD'!AN23+CSN!AN23+CLN!AN23</f>
        <v>0</v>
      </c>
      <c r="AO23" s="57">
        <f>+'OSN PD'!AO23+CSN!AO23+CLN!AO23</f>
        <v>0</v>
      </c>
      <c r="AP23" s="57">
        <f>+'OSN PD'!AP23+CSN!AP23+CLN!AP23</f>
        <v>0</v>
      </c>
      <c r="AQ23" s="57">
        <f>+'OSN PD'!AQ23+CSN!AQ23+CLN!AQ23</f>
        <v>0</v>
      </c>
      <c r="AR23" s="57">
        <f>+'OSN PD'!AR23+CSN!AR23+CLN!AR23</f>
        <v>0</v>
      </c>
      <c r="AS23" s="57">
        <f t="shared" si="8"/>
        <v>-6362382</v>
      </c>
      <c r="AT23" s="61">
        <v>0</v>
      </c>
      <c r="AU23" s="61">
        <v>0</v>
      </c>
      <c r="AV23" s="61">
        <v>0</v>
      </c>
      <c r="AW23" s="61">
        <v>0</v>
      </c>
      <c r="AX23" s="61">
        <v>0</v>
      </c>
      <c r="AY23" s="61">
        <f t="shared" si="9"/>
        <v>0</v>
      </c>
      <c r="AZ23" s="109">
        <f>+'OSN PD'!AZ23+CSN!AZ23+CLN!AZ23</f>
        <v>0</v>
      </c>
      <c r="BA23" s="109">
        <f>+'OSN PD'!BA23+CSN!BA23+CLN!BA23</f>
        <v>0</v>
      </c>
      <c r="BB23" s="109">
        <f>+'OSN PD'!BB23+CSN!BB23+CLN!BB23</f>
        <v>0</v>
      </c>
      <c r="BC23" s="109">
        <f>+'OSN PD'!BC23+CSN!BC23+CLN!BC23</f>
        <v>0</v>
      </c>
      <c r="BD23" s="109">
        <f>+'OSN PD'!BD23+CSN!BD23+CLN!BD23</f>
        <v>0</v>
      </c>
      <c r="BE23" s="109">
        <f>+'OSN PD'!BE23+CSN!BE23+CLN!BE23</f>
        <v>0</v>
      </c>
      <c r="BF23" s="109">
        <f>+'OSN PD'!BF23+CSN!BF23+CLN!BF23</f>
        <v>0</v>
      </c>
      <c r="BG23" s="67">
        <f t="shared" si="10"/>
        <v>0</v>
      </c>
    </row>
    <row r="24" spans="1:81" s="1" customFormat="1">
      <c r="A24" s="24" t="s">
        <v>19</v>
      </c>
      <c r="B24" s="25" t="s">
        <v>924</v>
      </c>
      <c r="C24" s="44">
        <f>+'OSN PD'!C24+CSN!C24+CLN!C24</f>
        <v>33033674</v>
      </c>
      <c r="D24" s="44">
        <f t="shared" si="5"/>
        <v>0</v>
      </c>
      <c r="E24" s="44">
        <f>+'OSN PD'!E24+CSN!E24+CLN!E24</f>
        <v>-3273694</v>
      </c>
      <c r="F24" s="44">
        <f t="shared" si="1"/>
        <v>29759980</v>
      </c>
      <c r="G24" s="53">
        <f>+'OSN PD'!G24+CSN!G24+CLN!G24</f>
        <v>20479869.109999999</v>
      </c>
      <c r="H24" s="53">
        <f>+'OSN PD'!H24+CSN!H24+CLN!H24</f>
        <v>2188365</v>
      </c>
      <c r="I24" s="53">
        <f>+'OSN PD'!I24+CSN!I24+CLN!I24</f>
        <v>2308284</v>
      </c>
      <c r="J24" s="53">
        <f>+'OSN PD'!J24+CSN!J24+CLN!J24</f>
        <v>2338513</v>
      </c>
      <c r="K24" s="49">
        <f t="shared" si="6"/>
        <v>6835162</v>
      </c>
      <c r="L24" s="49">
        <f t="shared" si="7"/>
        <v>27315031.109999999</v>
      </c>
      <c r="M24" s="53">
        <f>+'OSN PD'!M24+CSN!M24+CLN!M24</f>
        <v>0</v>
      </c>
      <c r="N24" s="53">
        <f>+'OSN PD'!N24+CSN!N24+CLN!N24</f>
        <v>0</v>
      </c>
      <c r="O24" s="251">
        <f t="shared" si="2"/>
        <v>2444948.8900000006</v>
      </c>
      <c r="P24" s="13">
        <f t="shared" si="3"/>
        <v>29759980</v>
      </c>
      <c r="Q24" s="199">
        <f t="shared" si="4"/>
        <v>2444948.8900000006</v>
      </c>
      <c r="R24" s="57">
        <f>+'OSN PD'!R24+CSN!R24+CLN!R24</f>
        <v>0</v>
      </c>
      <c r="S24" s="57">
        <f>+'OSN PD'!S24+CSN!S24+CLN!S24</f>
        <v>0</v>
      </c>
      <c r="T24" s="57">
        <f>+'OSN PD'!T24+CSN!T24+CLN!T24</f>
        <v>0</v>
      </c>
      <c r="U24" s="57">
        <f>+'OSN PD'!U24+CSN!U24+CLN!U24</f>
        <v>0</v>
      </c>
      <c r="V24" s="57">
        <f>+'OSN PD'!V24+CSN!V24+CLN!V24</f>
        <v>-960000</v>
      </c>
      <c r="W24" s="57">
        <f>+'OSN PD'!W24+CSN!W24+CLN!W24</f>
        <v>-1847533</v>
      </c>
      <c r="X24" s="57">
        <f>+'OSN PD'!X24+CSN!X24+CLN!X24</f>
        <v>-466161</v>
      </c>
      <c r="Y24" s="57">
        <f>+'OSN PD'!Y24+CSN!Y24+CLN!Y24</f>
        <v>0</v>
      </c>
      <c r="Z24" s="57">
        <f>+'OSN PD'!Z24+CSN!Z23+CLN!Z24</f>
        <v>0</v>
      </c>
      <c r="AA24" s="57">
        <f>+'OSN PD'!AA24+CSN!AA24+CLN!AA24</f>
        <v>0</v>
      </c>
      <c r="AB24" s="57">
        <f>+'OSN PD'!AB24+CSN!AB24+CLN!AB24</f>
        <v>0</v>
      </c>
      <c r="AC24" s="57">
        <f>+'OSN PD'!AC24+CSN!AC24+CLN!AC24</f>
        <v>0</v>
      </c>
      <c r="AD24" s="57">
        <f>+'OSN PD'!AD24+CSN!AD24+CLN!AD24</f>
        <v>0</v>
      </c>
      <c r="AE24" s="57">
        <f>+'OSN PD'!AE24+CSN!AE24+CLN!AE24</f>
        <v>0</v>
      </c>
      <c r="AF24" s="57">
        <f>+'OSN PD'!AF24+CSN!AF24+CLN!AF24</f>
        <v>0</v>
      </c>
      <c r="AG24" s="57">
        <f>+'OSN PD'!AG24+CSN!AG24+CLN!AG24</f>
        <v>0</v>
      </c>
      <c r="AH24" s="57">
        <f>+'OSN PD'!AH24+CSN!AH24+CLN!AH24</f>
        <v>0</v>
      </c>
      <c r="AI24" s="57">
        <f>+'OSN PD'!AI24+CSN!AI24+CLN!AI24</f>
        <v>0</v>
      </c>
      <c r="AJ24" s="57">
        <f>+'OSN PD'!AJ24+CSN!AJ24+CLN!AJ24</f>
        <v>0</v>
      </c>
      <c r="AK24" s="57">
        <f>+'OSN PD'!AK24+CSN!AK24+CLN!AK24</f>
        <v>0</v>
      </c>
      <c r="AL24" s="57">
        <f>+'OSN PD'!AL24+CSN!AL24+CLN!AL24</f>
        <v>0</v>
      </c>
      <c r="AM24" s="57">
        <f>+'OSN PD'!AM24+CSN!AM24+CLN!AM24</f>
        <v>0</v>
      </c>
      <c r="AN24" s="57">
        <f>+'OSN PD'!AN24+CSN!AN24+CLN!AN24</f>
        <v>0</v>
      </c>
      <c r="AO24" s="57">
        <f>+'OSN PD'!AO24+CSN!AO24+CLN!AO24</f>
        <v>0</v>
      </c>
      <c r="AP24" s="57">
        <f>+'OSN PD'!AP24+CSN!AP24+CLN!AP24</f>
        <v>0</v>
      </c>
      <c r="AQ24" s="57">
        <f>+'OSN PD'!AQ24+CSN!AQ24+CLN!AQ24</f>
        <v>0</v>
      </c>
      <c r="AR24" s="57">
        <f>+'OSN PD'!AR24+CSN!AR24+CLN!AR24</f>
        <v>0</v>
      </c>
      <c r="AS24" s="57">
        <f t="shared" si="8"/>
        <v>-3273694</v>
      </c>
      <c r="AT24" s="61">
        <v>0</v>
      </c>
      <c r="AU24" s="61">
        <v>0</v>
      </c>
      <c r="AV24" s="61">
        <v>0</v>
      </c>
      <c r="AW24" s="61">
        <v>0</v>
      </c>
      <c r="AX24" s="61">
        <v>0</v>
      </c>
      <c r="AY24" s="61">
        <f t="shared" si="9"/>
        <v>0</v>
      </c>
      <c r="AZ24" s="109">
        <f>+'OSN PD'!AZ24+CSN!AZ24+CLN!AZ24</f>
        <v>0</v>
      </c>
      <c r="BA24" s="109">
        <f>+'OSN PD'!BA24+CSN!BA24+CLN!BA24</f>
        <v>0</v>
      </c>
      <c r="BB24" s="109">
        <f>+'OSN PD'!BB24+CSN!BB24+CLN!BB24</f>
        <v>0</v>
      </c>
      <c r="BC24" s="109">
        <f>+'OSN PD'!BC24+CSN!BC24+CLN!BC24</f>
        <v>0</v>
      </c>
      <c r="BD24" s="109">
        <f>+'OSN PD'!BD24+CSN!BD24+CLN!BD24</f>
        <v>0</v>
      </c>
      <c r="BE24" s="109">
        <f>+'OSN PD'!BE24+CSN!BE24+CLN!BE24</f>
        <v>0</v>
      </c>
      <c r="BF24" s="109">
        <f>+'OSN PD'!BF24+CSN!BF24+CLN!BF24</f>
        <v>0</v>
      </c>
      <c r="BG24" s="67">
        <f t="shared" si="10"/>
        <v>0</v>
      </c>
      <c r="BH24"/>
      <c r="BI24"/>
      <c r="BJ24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</row>
    <row r="25" spans="1:81">
      <c r="A25" s="24" t="s">
        <v>20</v>
      </c>
      <c r="B25" s="25" t="s">
        <v>925</v>
      </c>
      <c r="C25" s="44">
        <f>+'OSN PD'!C25+CSN!C25+CLN!C25</f>
        <v>16516837</v>
      </c>
      <c r="D25" s="44">
        <f t="shared" si="5"/>
        <v>0</v>
      </c>
      <c r="E25" s="44">
        <f>+'OSN PD'!E25+CSN!E25+CLN!E25</f>
        <v>-1615826</v>
      </c>
      <c r="F25" s="44">
        <f t="shared" si="1"/>
        <v>14901011</v>
      </c>
      <c r="G25" s="53">
        <f>+'OSN PD'!G25+CSN!G25+CLN!G25</f>
        <v>10239915.76</v>
      </c>
      <c r="H25" s="53">
        <f>+'OSN PD'!H25+CSN!H25+CLN!H25</f>
        <v>1094182</v>
      </c>
      <c r="I25" s="53">
        <f>+'OSN PD'!I25+CSN!I25+CLN!I25</f>
        <v>1154138</v>
      </c>
      <c r="J25" s="53">
        <f>+'OSN PD'!J25+CSN!J25+CLN!J25</f>
        <v>1169259</v>
      </c>
      <c r="K25" s="49">
        <f t="shared" si="6"/>
        <v>3417579</v>
      </c>
      <c r="L25" s="49">
        <f t="shared" si="7"/>
        <v>13657494.76</v>
      </c>
      <c r="M25" s="53">
        <f>+'OSN PD'!M25+CSN!M25+CLN!M25</f>
        <v>0</v>
      </c>
      <c r="N25" s="53">
        <f>+'OSN PD'!N25+CSN!N25+CLN!N25</f>
        <v>0</v>
      </c>
      <c r="O25" s="251">
        <f t="shared" si="2"/>
        <v>1243516.2400000002</v>
      </c>
      <c r="P25" s="13">
        <f t="shared" si="3"/>
        <v>14901011</v>
      </c>
      <c r="Q25" s="199">
        <f t="shared" si="4"/>
        <v>1243516.2400000002</v>
      </c>
      <c r="R25" s="57">
        <f>+'OSN PD'!R25+CSN!R25+CLN!R25</f>
        <v>0</v>
      </c>
      <c r="S25" s="57">
        <f>+'OSN PD'!S25+CSN!S25+CLN!S25</f>
        <v>0</v>
      </c>
      <c r="T25" s="57">
        <f>+'OSN PD'!T25+CSN!T25+CLN!T25</f>
        <v>0</v>
      </c>
      <c r="U25" s="57">
        <f>+'OSN PD'!U25+CSN!U25+CLN!U25</f>
        <v>0</v>
      </c>
      <c r="V25" s="57">
        <f>+'OSN PD'!V25+CSN!V25+CLN!V25</f>
        <v>-480000</v>
      </c>
      <c r="W25" s="57">
        <f>+'OSN PD'!W25+CSN!W25+CLN!W25</f>
        <v>-902746</v>
      </c>
      <c r="X25" s="57">
        <f>+'OSN PD'!X25+CSN!X25+CLN!X25</f>
        <v>-233080</v>
      </c>
      <c r="Y25" s="57">
        <f>+'OSN PD'!Y25+CSN!Y25+CLN!Y25</f>
        <v>0</v>
      </c>
      <c r="Z25" s="57">
        <f>+'OSN PD'!Z25+CSN!Z25+CLN!Z25</f>
        <v>0</v>
      </c>
      <c r="AA25" s="57">
        <f>+'OSN PD'!AA25+CSN!AA25+CLN!AA25</f>
        <v>0</v>
      </c>
      <c r="AB25" s="57">
        <f>+'OSN PD'!AB25+CSN!AB25+CLN!AB25</f>
        <v>0</v>
      </c>
      <c r="AC25" s="57">
        <f>+'OSN PD'!AC25+CSN!AC25+CLN!AC25</f>
        <v>0</v>
      </c>
      <c r="AD25" s="57">
        <f>+'OSN PD'!AD25+CSN!AD25+CLN!AD25</f>
        <v>0</v>
      </c>
      <c r="AE25" s="57">
        <f>+'OSN PD'!AE25+CSN!AE25+CLN!AE25</f>
        <v>0</v>
      </c>
      <c r="AF25" s="57">
        <f>+'OSN PD'!AF25+CSN!AF25+CLN!AF25</f>
        <v>0</v>
      </c>
      <c r="AG25" s="57">
        <f>+'OSN PD'!AG25+CSN!AG25+CLN!AG25</f>
        <v>0</v>
      </c>
      <c r="AH25" s="57">
        <f>+'OSN PD'!AH25+CSN!AH25+CLN!AH25</f>
        <v>0</v>
      </c>
      <c r="AI25" s="57">
        <f>+'OSN PD'!AI25+CSN!AI25+CLN!AI25</f>
        <v>0</v>
      </c>
      <c r="AJ25" s="57">
        <f>+'OSN PD'!AJ25+CSN!AJ25+CLN!AJ25</f>
        <v>0</v>
      </c>
      <c r="AK25" s="57">
        <f>+'OSN PD'!AK25+CSN!AK25+CLN!AK25</f>
        <v>0</v>
      </c>
      <c r="AL25" s="57">
        <f>+'OSN PD'!AL25+CSN!AL25+CLN!AL25</f>
        <v>0</v>
      </c>
      <c r="AM25" s="57">
        <f>+'OSN PD'!AM25+CSN!AM25+CLN!AM25</f>
        <v>0</v>
      </c>
      <c r="AN25" s="57">
        <f>+'OSN PD'!AN25+CSN!AN25+CLN!AN25</f>
        <v>0</v>
      </c>
      <c r="AO25" s="57">
        <f>+'OSN PD'!AO25+CSN!AO25+CLN!AO25</f>
        <v>0</v>
      </c>
      <c r="AP25" s="57">
        <f>+'OSN PD'!AP25+CSN!AP25+CLN!AP25</f>
        <v>0</v>
      </c>
      <c r="AQ25" s="57">
        <f>+'OSN PD'!AQ25+CSN!AQ25+CLN!AQ25</f>
        <v>0</v>
      </c>
      <c r="AR25" s="57">
        <f>+'OSN PD'!AR25+CSN!AR25+CLN!AR25</f>
        <v>0</v>
      </c>
      <c r="AS25" s="57">
        <f t="shared" si="8"/>
        <v>-1615826</v>
      </c>
      <c r="AT25" s="61">
        <v>0</v>
      </c>
      <c r="AU25" s="61">
        <v>0</v>
      </c>
      <c r="AV25" s="61">
        <v>0</v>
      </c>
      <c r="AW25" s="61">
        <v>0</v>
      </c>
      <c r="AX25" s="61">
        <v>0</v>
      </c>
      <c r="AY25" s="61">
        <f t="shared" si="9"/>
        <v>0</v>
      </c>
      <c r="AZ25" s="109">
        <f>+'OSN PD'!AZ25+CSN!AZ25+CLN!AZ25</f>
        <v>0</v>
      </c>
      <c r="BA25" s="109">
        <f>+'OSN PD'!BA25+CSN!BA25+CLN!BA25</f>
        <v>0</v>
      </c>
      <c r="BB25" s="109">
        <f>+'OSN PD'!BB25+CSN!BB25+CLN!BB25</f>
        <v>0</v>
      </c>
      <c r="BC25" s="109">
        <f>+'OSN PD'!BC25+CSN!BC25+CLN!BC25</f>
        <v>0</v>
      </c>
      <c r="BD25" s="109">
        <f>+'OSN PD'!BD25+CSN!BD25+CLN!BD25</f>
        <v>0</v>
      </c>
      <c r="BE25" s="109">
        <f>+'OSN PD'!BE25+CSN!BE25+CLN!BE25</f>
        <v>0</v>
      </c>
      <c r="BF25" s="109">
        <f>+'OSN PD'!BF25+CSN!BF25+CLN!BF25</f>
        <v>0</v>
      </c>
      <c r="BG25" s="67">
        <f>SUM(AZ25:BF25)</f>
        <v>0</v>
      </c>
    </row>
    <row r="26" spans="1:81">
      <c r="A26" s="186" t="s">
        <v>21</v>
      </c>
      <c r="B26" s="25" t="s">
        <v>926</v>
      </c>
      <c r="C26" s="44"/>
      <c r="D26" s="44"/>
      <c r="E26" s="44"/>
      <c r="F26" s="44"/>
      <c r="G26" s="53"/>
      <c r="H26" s="53"/>
      <c r="I26" s="53">
        <f>+'OSN PD'!I26+CSN!I26+CLN!I26</f>
        <v>272449.69</v>
      </c>
      <c r="J26" s="53">
        <f>+'OSN PD'!J26+CSN!J26+CLN!J26</f>
        <v>483731.62</v>
      </c>
      <c r="K26" s="49">
        <f>SUM(H26:J26)</f>
        <v>756181.31</v>
      </c>
      <c r="L26" s="49">
        <f>K26+G26</f>
        <v>756181.31</v>
      </c>
      <c r="M26" s="53"/>
      <c r="N26" s="53"/>
      <c r="O26" s="251"/>
      <c r="Q26" s="199"/>
      <c r="R26" s="57"/>
      <c r="S26" s="57"/>
      <c r="T26" s="57"/>
      <c r="U26" s="57"/>
      <c r="V26" s="57"/>
      <c r="W26" s="57"/>
      <c r="X26" s="57"/>
      <c r="Y26" s="57"/>
      <c r="Z26" s="57"/>
      <c r="AA26" s="57"/>
      <c r="AB26" s="57"/>
      <c r="AC26" s="57"/>
      <c r="AD26" s="57"/>
      <c r="AE26" s="57"/>
      <c r="AF26" s="57"/>
      <c r="AG26" s="57"/>
      <c r="AH26" s="57"/>
      <c r="AI26" s="57"/>
      <c r="AJ26" s="57"/>
      <c r="AK26" s="57"/>
      <c r="AL26" s="57"/>
      <c r="AM26" s="57"/>
      <c r="AN26" s="57"/>
      <c r="AO26" s="57"/>
      <c r="AP26" s="57"/>
      <c r="AQ26" s="57"/>
      <c r="AR26" s="57"/>
      <c r="AS26" s="57"/>
      <c r="AT26" s="61"/>
      <c r="AU26" s="61"/>
      <c r="AV26" s="61"/>
      <c r="AW26" s="61"/>
      <c r="AX26" s="61"/>
      <c r="AY26" s="61"/>
      <c r="AZ26" s="109"/>
      <c r="BA26" s="109"/>
      <c r="BB26" s="109"/>
      <c r="BC26" s="109"/>
      <c r="BD26" s="109"/>
      <c r="BE26" s="109"/>
      <c r="BF26" s="109"/>
      <c r="BG26" s="67"/>
    </row>
    <row r="27" spans="1:81">
      <c r="A27" s="24"/>
      <c r="B27" s="25"/>
      <c r="C27" s="44"/>
      <c r="D27" s="45"/>
      <c r="E27" s="45"/>
      <c r="F27" s="44"/>
      <c r="G27" s="49"/>
      <c r="H27" s="49"/>
      <c r="I27" s="49"/>
      <c r="J27" s="49"/>
      <c r="K27" s="49"/>
      <c r="L27" s="49"/>
      <c r="M27" s="53"/>
      <c r="N27" s="53"/>
      <c r="O27" s="53"/>
      <c r="P27" s="11"/>
      <c r="Q27" s="44"/>
      <c r="R27" s="57"/>
      <c r="S27" s="57"/>
      <c r="T27" s="57"/>
      <c r="U27" s="57"/>
      <c r="V27" s="57"/>
      <c r="W27" s="57"/>
      <c r="X27" s="57"/>
      <c r="Y27" s="57"/>
      <c r="Z27" s="57"/>
      <c r="AA27" s="57"/>
      <c r="AB27" s="57"/>
      <c r="AC27" s="57"/>
      <c r="AD27" s="57"/>
      <c r="AE27" s="57"/>
      <c r="AF27" s="57"/>
      <c r="AG27" s="57"/>
      <c r="AH27" s="57"/>
      <c r="AI27" s="57"/>
      <c r="AJ27" s="57"/>
      <c r="AK27" s="57"/>
      <c r="AL27" s="57"/>
      <c r="AM27" s="57"/>
      <c r="AN27" s="57"/>
      <c r="AO27" s="57"/>
      <c r="AP27" s="57"/>
      <c r="AQ27" s="57"/>
      <c r="AR27" s="57"/>
      <c r="AS27" s="57"/>
      <c r="AT27" s="61"/>
      <c r="AU27" s="61"/>
      <c r="AV27" s="61"/>
      <c r="AW27" s="61"/>
      <c r="AX27" s="61"/>
      <c r="AY27" s="61"/>
      <c r="AZ27" s="67"/>
      <c r="BA27" s="67"/>
      <c r="BB27" s="67"/>
      <c r="BC27" s="67"/>
      <c r="BD27" s="67"/>
      <c r="BE27" s="67"/>
      <c r="BF27" s="67"/>
      <c r="BG27" s="66"/>
    </row>
    <row r="28" spans="1:81">
      <c r="A28" s="20" t="s">
        <v>927</v>
      </c>
      <c r="B28" s="26" t="s">
        <v>928</v>
      </c>
      <c r="C28" s="43">
        <f>SUM(C30:C69)</f>
        <v>247525926</v>
      </c>
      <c r="D28" s="43">
        <f>SUM(D30:D69)</f>
        <v>0</v>
      </c>
      <c r="E28" s="43">
        <f>SUM(E30:E69)</f>
        <v>18095359</v>
      </c>
      <c r="F28" s="43">
        <f>SUM(F30:F69)</f>
        <v>265621285</v>
      </c>
      <c r="G28" s="47">
        <f t="shared" ref="G28:BG28" si="11">SUM(G30:G69)</f>
        <v>198097125.06999999</v>
      </c>
      <c r="H28" s="47">
        <f t="shared" si="11"/>
        <v>18270861.109999999</v>
      </c>
      <c r="I28" s="47">
        <f t="shared" si="11"/>
        <v>17977047.91</v>
      </c>
      <c r="J28" s="47">
        <f t="shared" si="11"/>
        <v>16824989.800000001</v>
      </c>
      <c r="K28" s="47">
        <f t="shared" si="11"/>
        <v>53072898.82</v>
      </c>
      <c r="L28" s="47">
        <f t="shared" si="11"/>
        <v>251170023.88999999</v>
      </c>
      <c r="M28" s="51">
        <f t="shared" si="11"/>
        <v>247888057.15000001</v>
      </c>
      <c r="N28" s="51">
        <f t="shared" si="11"/>
        <v>-6911001.1299999943</v>
      </c>
      <c r="O28" s="51">
        <f t="shared" si="11"/>
        <v>14451261.110000007</v>
      </c>
      <c r="P28" s="33">
        <f t="shared" si="11"/>
        <v>17733227.850000005</v>
      </c>
      <c r="Q28" s="275">
        <f t="shared" si="11"/>
        <v>7540259.9800000116</v>
      </c>
      <c r="R28" s="55">
        <f>SUM(R30:R69)</f>
        <v>0</v>
      </c>
      <c r="S28" s="55">
        <f>SUM(S30:S69)</f>
        <v>-177630</v>
      </c>
      <c r="T28" s="55">
        <f t="shared" si="11"/>
        <v>11323000</v>
      </c>
      <c r="U28" s="55" t="e">
        <f>SUM(U30:U69)</f>
        <v>#REF!</v>
      </c>
      <c r="V28" s="55">
        <f>SUM(V30:V69)</f>
        <v>0</v>
      </c>
      <c r="W28" s="55">
        <f t="shared" si="11"/>
        <v>5000000</v>
      </c>
      <c r="X28" s="55">
        <f t="shared" si="11"/>
        <v>0</v>
      </c>
      <c r="Y28" s="55">
        <f t="shared" si="11"/>
        <v>0</v>
      </c>
      <c r="Z28" s="55">
        <f t="shared" si="11"/>
        <v>0</v>
      </c>
      <c r="AA28" s="55">
        <f t="shared" si="11"/>
        <v>0</v>
      </c>
      <c r="AB28" s="55">
        <f t="shared" si="11"/>
        <v>0</v>
      </c>
      <c r="AC28" s="55">
        <f>SUM(AC30:AC69)</f>
        <v>0</v>
      </c>
      <c r="AD28" s="55">
        <f t="shared" si="11"/>
        <v>0</v>
      </c>
      <c r="AE28" s="55">
        <f t="shared" si="11"/>
        <v>0</v>
      </c>
      <c r="AF28" s="55">
        <f t="shared" si="11"/>
        <v>0</v>
      </c>
      <c r="AG28" s="55">
        <f t="shared" si="11"/>
        <v>0</v>
      </c>
      <c r="AH28" s="55">
        <f t="shared" si="11"/>
        <v>0</v>
      </c>
      <c r="AI28" s="55">
        <f t="shared" si="11"/>
        <v>0</v>
      </c>
      <c r="AJ28" s="55">
        <f t="shared" si="11"/>
        <v>0</v>
      </c>
      <c r="AK28" s="55">
        <f t="shared" si="11"/>
        <v>0</v>
      </c>
      <c r="AL28" s="55">
        <f t="shared" si="11"/>
        <v>0</v>
      </c>
      <c r="AM28" s="55">
        <f t="shared" si="11"/>
        <v>0</v>
      </c>
      <c r="AN28" s="55">
        <f t="shared" si="11"/>
        <v>0</v>
      </c>
      <c r="AO28" s="55">
        <f t="shared" si="11"/>
        <v>0</v>
      </c>
      <c r="AP28" s="55">
        <f t="shared" si="11"/>
        <v>0</v>
      </c>
      <c r="AQ28" s="55">
        <f t="shared" si="11"/>
        <v>0</v>
      </c>
      <c r="AR28" s="55">
        <f t="shared" si="11"/>
        <v>0</v>
      </c>
      <c r="AS28" s="55" t="e">
        <f t="shared" si="11"/>
        <v>#REF!</v>
      </c>
      <c r="AT28" s="59">
        <f t="shared" si="11"/>
        <v>0</v>
      </c>
      <c r="AU28" s="59">
        <f t="shared" si="11"/>
        <v>0</v>
      </c>
      <c r="AV28" s="59">
        <f t="shared" si="11"/>
        <v>0</v>
      </c>
      <c r="AW28" s="59">
        <f t="shared" si="11"/>
        <v>0</v>
      </c>
      <c r="AX28" s="59">
        <f t="shared" si="11"/>
        <v>0</v>
      </c>
      <c r="AY28" s="59">
        <f t="shared" si="11"/>
        <v>0</v>
      </c>
      <c r="AZ28" s="65">
        <f t="shared" si="11"/>
        <v>0</v>
      </c>
      <c r="BA28" s="65">
        <f t="shared" si="11"/>
        <v>0</v>
      </c>
      <c r="BB28" s="65">
        <f t="shared" si="11"/>
        <v>0</v>
      </c>
      <c r="BC28" s="65">
        <f t="shared" si="11"/>
        <v>0</v>
      </c>
      <c r="BD28" s="65">
        <f t="shared" si="11"/>
        <v>0</v>
      </c>
      <c r="BE28" s="65">
        <f t="shared" si="11"/>
        <v>0</v>
      </c>
      <c r="BF28" s="65">
        <f t="shared" si="11"/>
        <v>0</v>
      </c>
      <c r="BG28" s="65">
        <f t="shared" si="11"/>
        <v>0</v>
      </c>
    </row>
    <row r="29" spans="1:81">
      <c r="A29" s="24"/>
      <c r="B29" s="25"/>
      <c r="C29" s="44"/>
      <c r="D29" s="45"/>
      <c r="E29" s="45"/>
      <c r="F29" s="45"/>
      <c r="G29" s="48"/>
      <c r="H29" s="48"/>
      <c r="I29" s="48"/>
      <c r="J29" s="48"/>
      <c r="K29" s="48"/>
      <c r="L29" s="48"/>
      <c r="M29" s="52"/>
      <c r="N29" s="52"/>
      <c r="O29" s="52"/>
      <c r="P29" s="3"/>
      <c r="Q29" s="45"/>
      <c r="R29" s="56"/>
      <c r="S29" s="56"/>
      <c r="T29" s="56"/>
      <c r="U29" s="56"/>
      <c r="V29" s="56"/>
      <c r="W29" s="56"/>
      <c r="X29" s="56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/>
      <c r="AQ29" s="56"/>
      <c r="AR29" s="56"/>
      <c r="AS29" s="56"/>
      <c r="AT29" s="60"/>
      <c r="AU29" s="60"/>
      <c r="AV29" s="60"/>
      <c r="AW29" s="60"/>
      <c r="AX29" s="60"/>
      <c r="AY29" s="60"/>
      <c r="AZ29" s="66"/>
      <c r="BA29" s="66"/>
      <c r="BB29" s="66"/>
      <c r="BC29" s="66"/>
      <c r="BD29" s="66"/>
      <c r="BE29" s="66"/>
      <c r="BF29" s="66"/>
      <c r="BG29" s="66"/>
      <c r="BH29" s="3"/>
      <c r="BI29" s="3"/>
      <c r="BJ29" s="3"/>
    </row>
    <row r="30" spans="1:81">
      <c r="A30" s="24" t="s">
        <v>22</v>
      </c>
      <c r="B30" s="25" t="s">
        <v>929</v>
      </c>
      <c r="C30" s="44">
        <f>+'OSN PD'!C30+CSN!C30+CLN!C30</f>
        <v>0</v>
      </c>
      <c r="D30" s="44">
        <f t="shared" ref="D30:D70" si="12">+BG30</f>
        <v>0</v>
      </c>
      <c r="E30" s="44">
        <f>+'OSN PD'!E30+CSN!E30+CLN!E30</f>
        <v>0</v>
      </c>
      <c r="F30" s="44">
        <f t="shared" ref="F30:F69" si="13">+C30+D30+E30</f>
        <v>0</v>
      </c>
      <c r="G30" s="53">
        <f>+'OSN PD'!G30+CSN!G30+CLN!G30</f>
        <v>0</v>
      </c>
      <c r="H30" s="53">
        <f>+'OSN PD'!H30+CSN!H30+CLN!H30</f>
        <v>0</v>
      </c>
      <c r="I30" s="53">
        <f>+'OSN PD'!I30+CSN!I30+CLN!I30</f>
        <v>0</v>
      </c>
      <c r="J30" s="53">
        <f>+'OSN PD'!J30+CSN!J30+CLN!J30</f>
        <v>0</v>
      </c>
      <c r="K30" s="49">
        <f t="shared" ref="K30:K69" si="14">SUM(H30:J30)</f>
        <v>0</v>
      </c>
      <c r="L30" s="49">
        <f t="shared" ref="L30:L69" si="15">K30+G30</f>
        <v>0</v>
      </c>
      <c r="M30" s="53">
        <f>+'OSN PD'!M30+CSN!M30+CLN!M30</f>
        <v>0</v>
      </c>
      <c r="N30" s="53">
        <f>+'OSN PD'!N30+CSN!N30+CLN!N30</f>
        <v>0</v>
      </c>
      <c r="O30" s="251">
        <f t="shared" ref="O30:O69" si="16">F30-L30</f>
        <v>0</v>
      </c>
      <c r="P30" s="13">
        <f t="shared" ref="P30:P69" si="17">+F30-M30</f>
        <v>0</v>
      </c>
      <c r="Q30" s="199">
        <f t="shared" ref="Q30:Q69" si="18">IF(N30&gt;0,(F30-L30-N30),(F30-L30+N30))</f>
        <v>0</v>
      </c>
      <c r="R30" s="57">
        <f>+'OSN PD'!R30+CSN!R30+CLN!R30</f>
        <v>0</v>
      </c>
      <c r="S30" s="57">
        <f>+'OSN PD'!S30+CSN!S30+CLN!S30</f>
        <v>0</v>
      </c>
      <c r="T30" s="57">
        <f>+'OSN PD'!T30+CSN!T30+CLN!T30</f>
        <v>0</v>
      </c>
      <c r="U30" s="57">
        <f>+'OSN PD'!U30+CSN!U30+CLN!U30</f>
        <v>0</v>
      </c>
      <c r="V30" s="57">
        <f>+'OSN PD'!V30+CSN!V30+CLN!V30</f>
        <v>0</v>
      </c>
      <c r="W30" s="57">
        <f>+'OSN PD'!W30+CSN!W30+CLN!W30</f>
        <v>0</v>
      </c>
      <c r="X30" s="57">
        <f>+'OSN PD'!X30+CSN!X30+CLN!X30</f>
        <v>0</v>
      </c>
      <c r="Y30" s="57">
        <f>+'OSN PD'!Y30+CSN!Y30+CLN!Y30</f>
        <v>0</v>
      </c>
      <c r="Z30" s="57">
        <f>+'OSN PD'!Z30+CSN!Z30+CLN!Z30</f>
        <v>0</v>
      </c>
      <c r="AA30" s="57">
        <f>+'OSN PD'!AA30+CSN!AA30+CLN!AA30</f>
        <v>0</v>
      </c>
      <c r="AB30" s="57">
        <f>+'OSN PD'!AB30+CSN!AB30+CLN!AB30</f>
        <v>0</v>
      </c>
      <c r="AC30" s="57">
        <f>+'OSN PD'!AC30+CSN!AC30+CLN!AC30</f>
        <v>0</v>
      </c>
      <c r="AD30" s="57">
        <f>+'OSN PD'!AD30+CSN!AD30+CLN!AD30</f>
        <v>0</v>
      </c>
      <c r="AE30" s="57">
        <f>+'OSN PD'!AE30+CSN!AE30+CLN!AE30</f>
        <v>0</v>
      </c>
      <c r="AF30" s="57">
        <f>+'OSN PD'!AF30+CSN!AF30+CLN!AF30</f>
        <v>0</v>
      </c>
      <c r="AG30" s="57">
        <f>+'OSN PD'!AG30+CSN!AG30+CLN!AG30</f>
        <v>0</v>
      </c>
      <c r="AH30" s="57">
        <f>+'OSN PD'!AH30+CSN!AH30+CLN!AH30</f>
        <v>0</v>
      </c>
      <c r="AI30" s="57">
        <f>+'OSN PD'!AI30+CSN!AI30+CLN!AI30</f>
        <v>0</v>
      </c>
      <c r="AJ30" s="57">
        <f>+'OSN PD'!AJ30+CSN!AJ30+CLN!AJ30</f>
        <v>0</v>
      </c>
      <c r="AK30" s="57">
        <f>+'OSN PD'!AK30+CSN!AK30+CLN!AK30</f>
        <v>0</v>
      </c>
      <c r="AL30" s="57">
        <f>+'OSN PD'!AL30+CSN!AL30+CLN!AL30</f>
        <v>0</v>
      </c>
      <c r="AM30" s="57">
        <f>+'OSN PD'!AM30+CSN!AM30+CLN!AM30</f>
        <v>0</v>
      </c>
      <c r="AN30" s="57">
        <f>+'OSN PD'!AN30+CSN!AN30+CLN!AN30</f>
        <v>0</v>
      </c>
      <c r="AO30" s="57">
        <f>+'OSN PD'!AO30+CSN!AO30+CLN!AO30</f>
        <v>0</v>
      </c>
      <c r="AP30" s="57">
        <f>+'OSN PD'!AP30+CSN!AP30+CLN!AP30</f>
        <v>0</v>
      </c>
      <c r="AQ30" s="57">
        <f>+'OSN PD'!AQ30+CSN!AQ30+CLN!AQ30</f>
        <v>0</v>
      </c>
      <c r="AR30" s="57">
        <f>+'OSN PD'!AR30+CSN!AR30+CLN!AR30</f>
        <v>0</v>
      </c>
      <c r="AS30" s="57">
        <f t="shared" ref="AS30:AS69" si="19">SUM(R30:AR30)</f>
        <v>0</v>
      </c>
      <c r="AT30" s="61">
        <v>0</v>
      </c>
      <c r="AU30" s="61">
        <v>0</v>
      </c>
      <c r="AV30" s="61">
        <v>0</v>
      </c>
      <c r="AW30" s="61">
        <v>0</v>
      </c>
      <c r="AX30" s="61">
        <v>0</v>
      </c>
      <c r="AY30" s="61">
        <f t="shared" ref="AY30:AY69" si="20">+AT30+AU30+AV30+AW30+AX30</f>
        <v>0</v>
      </c>
      <c r="AZ30" s="109">
        <f>+'OSN PD'!AZ30+CSN!AZ30+CLN!AZ30</f>
        <v>0</v>
      </c>
      <c r="BA30" s="109">
        <f>+'OSN PD'!BA30+CSN!BA30+CLN!BA30</f>
        <v>0</v>
      </c>
      <c r="BB30" s="109">
        <f>+'OSN PD'!BB30+CSN!BB30+CLN!BB30</f>
        <v>0</v>
      </c>
      <c r="BC30" s="109">
        <f>+'OSN PD'!BC30+CSN!BC30+CLN!BC30</f>
        <v>0</v>
      </c>
      <c r="BD30" s="109">
        <f>+'OSN PD'!BD30+CSN!BD30+CLN!BD30</f>
        <v>0</v>
      </c>
      <c r="BE30" s="109">
        <f>+'OSN PD'!BE30+CSN!BE30+CLN!BE30</f>
        <v>0</v>
      </c>
      <c r="BF30" s="109">
        <f>+'OSN PD'!BF30+CSN!BF30+CLN!BF30</f>
        <v>0</v>
      </c>
      <c r="BG30" s="67">
        <f t="shared" ref="BG30:BG49" si="21">SUM(AZ30:BF30)</f>
        <v>0</v>
      </c>
    </row>
    <row r="31" spans="1:81">
      <c r="A31" s="24" t="s">
        <v>23</v>
      </c>
      <c r="B31" s="25" t="s">
        <v>930</v>
      </c>
      <c r="C31" s="44">
        <f>+'OSN PD'!C31+CSN!C31+CLN!C31</f>
        <v>0</v>
      </c>
      <c r="D31" s="44">
        <f t="shared" si="12"/>
        <v>0</v>
      </c>
      <c r="E31" s="44">
        <f>+'OSN PD'!E31+CSN!E31+CLN!E31</f>
        <v>0</v>
      </c>
      <c r="F31" s="44">
        <f t="shared" si="13"/>
        <v>0</v>
      </c>
      <c r="G31" s="53">
        <f>+'OSN PD'!G31+CSN!G31+CLN!G31</f>
        <v>0</v>
      </c>
      <c r="H31" s="53">
        <f>+'OSN PD'!H31+CSN!H31+CLN!H31</f>
        <v>0</v>
      </c>
      <c r="I31" s="53">
        <f>+'OSN PD'!I31+CSN!I31+CLN!I31</f>
        <v>0</v>
      </c>
      <c r="J31" s="53">
        <f>+'OSN PD'!J31+CSN!J31+CLN!J31</f>
        <v>0</v>
      </c>
      <c r="K31" s="49">
        <f t="shared" si="14"/>
        <v>0</v>
      </c>
      <c r="L31" s="49">
        <f t="shared" si="15"/>
        <v>0</v>
      </c>
      <c r="M31" s="53">
        <f>+'OSN PD'!M31+CSN!M31+CLN!M31</f>
        <v>0</v>
      </c>
      <c r="N31" s="53">
        <f>+'OSN PD'!N31+CSN!N31+CLN!N31</f>
        <v>0</v>
      </c>
      <c r="O31" s="251">
        <f t="shared" si="16"/>
        <v>0</v>
      </c>
      <c r="P31" s="13">
        <f t="shared" si="17"/>
        <v>0</v>
      </c>
      <c r="Q31" s="199">
        <f t="shared" si="18"/>
        <v>0</v>
      </c>
      <c r="R31" s="57">
        <f>+'OSN PD'!R31+CSN!R31+CLN!R31</f>
        <v>0</v>
      </c>
      <c r="S31" s="57">
        <f>+'OSN PD'!S31+CSN!S31+CLN!S31</f>
        <v>0</v>
      </c>
      <c r="T31" s="57">
        <f>+'OSN PD'!T31+CSN!T31+CLN!T31</f>
        <v>0</v>
      </c>
      <c r="U31" s="57">
        <f>+'OSN PD'!U31+CSN!U31+CLN!U31</f>
        <v>0</v>
      </c>
      <c r="V31" s="57">
        <f>+'OSN PD'!V31+CSN!V31+CLN!V31</f>
        <v>0</v>
      </c>
      <c r="W31" s="57">
        <f>+'OSN PD'!W31+CSN!W31+CLN!W31</f>
        <v>0</v>
      </c>
      <c r="X31" s="57">
        <f>+'OSN PD'!X31+CSN!X31+CLN!X31</f>
        <v>0</v>
      </c>
      <c r="Y31" s="57">
        <f>+'OSN PD'!Y31+CSN!Y31+CLN!Y31</f>
        <v>0</v>
      </c>
      <c r="Z31" s="57">
        <f>+'OSN PD'!Z31+CSN!Z31+CLN!Z31</f>
        <v>0</v>
      </c>
      <c r="AA31" s="57">
        <f>+'OSN PD'!AA31+CSN!AA31+CLN!AA31</f>
        <v>0</v>
      </c>
      <c r="AB31" s="57">
        <f>+'OSN PD'!AB31+CSN!AB31+CLN!AB31</f>
        <v>0</v>
      </c>
      <c r="AC31" s="57">
        <f>+'OSN PD'!AC31+CSN!AC31+CLN!AC31</f>
        <v>0</v>
      </c>
      <c r="AD31" s="57">
        <f>+'OSN PD'!AD31+CSN!AD31+CLN!AD31</f>
        <v>0</v>
      </c>
      <c r="AE31" s="57">
        <f>+'OSN PD'!AE31+CSN!AE31+CLN!AE31</f>
        <v>0</v>
      </c>
      <c r="AF31" s="57">
        <f>+'OSN PD'!AF31+CSN!AF31+CLN!AF31</f>
        <v>0</v>
      </c>
      <c r="AG31" s="57">
        <f>+'OSN PD'!AG31+CSN!AG31+CLN!AG31</f>
        <v>0</v>
      </c>
      <c r="AH31" s="57">
        <f>+'OSN PD'!AH31+CSN!AH31+CLN!AH31</f>
        <v>0</v>
      </c>
      <c r="AI31" s="57">
        <f>+'OSN PD'!AI31+CSN!AI31+CLN!AI31</f>
        <v>0</v>
      </c>
      <c r="AJ31" s="57">
        <f>+'OSN PD'!AJ31+CSN!AJ31+CLN!AJ31</f>
        <v>0</v>
      </c>
      <c r="AK31" s="57">
        <f>+'OSN PD'!AK31+CSN!AK31+CLN!AK31</f>
        <v>0</v>
      </c>
      <c r="AL31" s="57">
        <f>+'OSN PD'!AL31+CSN!AL31+CLN!AL31</f>
        <v>0</v>
      </c>
      <c r="AM31" s="57">
        <f>+'OSN PD'!AM31+CSN!AM31+CLN!AM31</f>
        <v>0</v>
      </c>
      <c r="AN31" s="57">
        <f>+'OSN PD'!AN31+CSN!AN31+CLN!AN31</f>
        <v>0</v>
      </c>
      <c r="AO31" s="57">
        <f>+'OSN PD'!AO31+CSN!AO31+CLN!AO31</f>
        <v>0</v>
      </c>
      <c r="AP31" s="57">
        <f>+'OSN PD'!AP31+CSN!AP31+CLN!AP31</f>
        <v>0</v>
      </c>
      <c r="AQ31" s="57">
        <f>+'OSN PD'!AQ31+CSN!AQ31+CLN!AQ31</f>
        <v>0</v>
      </c>
      <c r="AR31" s="57">
        <f>+'OSN PD'!AR31+CSN!AR31+CLN!AR31</f>
        <v>0</v>
      </c>
      <c r="AS31" s="57">
        <f t="shared" si="19"/>
        <v>0</v>
      </c>
      <c r="AT31" s="61">
        <v>0</v>
      </c>
      <c r="AU31" s="61">
        <v>0</v>
      </c>
      <c r="AV31" s="61">
        <v>0</v>
      </c>
      <c r="AW31" s="61">
        <v>0</v>
      </c>
      <c r="AX31" s="61">
        <v>0</v>
      </c>
      <c r="AY31" s="61">
        <f t="shared" si="20"/>
        <v>0</v>
      </c>
      <c r="AZ31" s="109">
        <f>+'OSN PD'!AZ31+CSN!AZ31+CLN!AZ31</f>
        <v>0</v>
      </c>
      <c r="BA31" s="109">
        <f>+'OSN PD'!BA31+CSN!BA31+CLN!BA31</f>
        <v>0</v>
      </c>
      <c r="BB31" s="109">
        <f>+'OSN PD'!BB31+CSN!BB31+CLN!BB31</f>
        <v>0</v>
      </c>
      <c r="BC31" s="109">
        <f>+'OSN PD'!BC31+CSN!BC31+CLN!BC31</f>
        <v>0</v>
      </c>
      <c r="BD31" s="109">
        <f>+'OSN PD'!BD31+CSN!BD31+CLN!BD31</f>
        <v>0</v>
      </c>
      <c r="BE31" s="109">
        <f>+'OSN PD'!BE31+CSN!BE31+CLN!BE31</f>
        <v>0</v>
      </c>
      <c r="BF31" s="109">
        <f>+'OSN PD'!BF31+CSN!BF31+CLN!BF31</f>
        <v>0</v>
      </c>
      <c r="BG31" s="67">
        <f t="shared" si="21"/>
        <v>0</v>
      </c>
    </row>
    <row r="32" spans="1:81">
      <c r="A32" s="24" t="s">
        <v>24</v>
      </c>
      <c r="B32" s="25" t="s">
        <v>931</v>
      </c>
      <c r="C32" s="44">
        <f>+'OSN PD'!C32+CSN!C32+CLN!C32</f>
        <v>0</v>
      </c>
      <c r="D32" s="44">
        <f t="shared" si="12"/>
        <v>0</v>
      </c>
      <c r="E32" s="44">
        <f>+'OSN PD'!E32+CSN!E32+CLN!E32</f>
        <v>0</v>
      </c>
      <c r="F32" s="44">
        <f t="shared" si="13"/>
        <v>0</v>
      </c>
      <c r="G32" s="53">
        <f>+'OSN PD'!G32+CSN!G32+CLN!G32</f>
        <v>0</v>
      </c>
      <c r="H32" s="53">
        <f>+'OSN PD'!H32+CSN!H32+CLN!H32</f>
        <v>0</v>
      </c>
      <c r="I32" s="53">
        <f>+'OSN PD'!I32+CSN!I32+CLN!I32</f>
        <v>0</v>
      </c>
      <c r="J32" s="53">
        <f>+'OSN PD'!J32+CSN!J32+CLN!J32</f>
        <v>0</v>
      </c>
      <c r="K32" s="49">
        <f>SUM(H32:J32)</f>
        <v>0</v>
      </c>
      <c r="L32" s="49">
        <f>K32+G32</f>
        <v>0</v>
      </c>
      <c r="M32" s="53">
        <f>+'OSN PD'!M32+CSN!M32+CLN!M32</f>
        <v>0</v>
      </c>
      <c r="N32" s="53">
        <f>+'OSN PD'!N32+CSN!N32+CLN!N32</f>
        <v>0</v>
      </c>
      <c r="O32" s="251">
        <f>F32-L32</f>
        <v>0</v>
      </c>
      <c r="P32" s="13">
        <f>+F32-M32</f>
        <v>0</v>
      </c>
      <c r="Q32" s="199">
        <f>IF(N32&gt;0,(F32-L32-N32),(F32-L32+N32))</f>
        <v>0</v>
      </c>
      <c r="R32" s="57">
        <f>+'OSN PD'!R32+CSN!R32+CLN!R32</f>
        <v>0</v>
      </c>
      <c r="S32" s="57">
        <f>+'OSN PD'!S32+CSN!S32+CLN!S32</f>
        <v>0</v>
      </c>
      <c r="T32" s="57">
        <f>+'OSN PD'!T32+CSN!T32+CLN!T32</f>
        <v>0</v>
      </c>
      <c r="U32" s="57">
        <f>+'OSN PD'!U32+CSN!U32+CLN!U32</f>
        <v>0</v>
      </c>
      <c r="V32" s="57">
        <f>+'OSN PD'!V32+CSN!V32+CLN!V32</f>
        <v>0</v>
      </c>
      <c r="W32" s="57">
        <f>+'OSN PD'!W32+CSN!W32+CLN!W32</f>
        <v>0</v>
      </c>
      <c r="X32" s="57">
        <f>+'OSN PD'!X32+CSN!X32+CLN!X32</f>
        <v>0</v>
      </c>
      <c r="Y32" s="57">
        <f>+'OSN PD'!Y32+CSN!Y32+CLN!Y32</f>
        <v>0</v>
      </c>
      <c r="Z32" s="57">
        <f>+'OSN PD'!Z32+CSN!Z32+CLN!Z32</f>
        <v>0</v>
      </c>
      <c r="AA32" s="57">
        <f>+'OSN PD'!AA32+CSN!AA32+CLN!AA32</f>
        <v>0</v>
      </c>
      <c r="AB32" s="57">
        <f>+'OSN PD'!AB32+CSN!AB32+CLN!AB32</f>
        <v>0</v>
      </c>
      <c r="AC32" s="57">
        <f>+'OSN PD'!AC32+CSN!AC32+CLN!AC32</f>
        <v>0</v>
      </c>
      <c r="AD32" s="57">
        <f>+'OSN PD'!AD32+CSN!AD32+CLN!AD32</f>
        <v>0</v>
      </c>
      <c r="AE32" s="57">
        <f>+'OSN PD'!AE32+CSN!AE32+CLN!AE32</f>
        <v>0</v>
      </c>
      <c r="AF32" s="57">
        <f>+'OSN PD'!AF32+CSN!AF32+CLN!AF32</f>
        <v>0</v>
      </c>
      <c r="AG32" s="57">
        <f>+'OSN PD'!AG32+CSN!AG32+CLN!AG32</f>
        <v>0</v>
      </c>
      <c r="AH32" s="57">
        <f>+'OSN PD'!AH32+CSN!AH32+CLN!AH32</f>
        <v>0</v>
      </c>
      <c r="AI32" s="57">
        <f>+'OSN PD'!AI32+CSN!AI32+CLN!AI32</f>
        <v>0</v>
      </c>
      <c r="AJ32" s="57">
        <f>+'OSN PD'!AJ32+CSN!AJ32+CLN!AJ32</f>
        <v>0</v>
      </c>
      <c r="AK32" s="57">
        <f>+'OSN PD'!AK32+CSN!AK32+CLN!AK32</f>
        <v>0</v>
      </c>
      <c r="AL32" s="57">
        <f>+'OSN PD'!AL32+CSN!AL32+CLN!AL32</f>
        <v>0</v>
      </c>
      <c r="AM32" s="57">
        <f>+'OSN PD'!AM32+CSN!AM32+CLN!AM32</f>
        <v>0</v>
      </c>
      <c r="AN32" s="57">
        <f>+'OSN PD'!AN32+CSN!AN32+CLN!AN32</f>
        <v>0</v>
      </c>
      <c r="AO32" s="57">
        <f>+'OSN PD'!AO32+CSN!AO32+CLN!AO32</f>
        <v>0</v>
      </c>
      <c r="AP32" s="57">
        <f>+'OSN PD'!AP32+CSN!AP32+CLN!AP32</f>
        <v>0</v>
      </c>
      <c r="AQ32" s="57">
        <f>+'OSN PD'!AQ32+CSN!AQ32+CLN!AQ32</f>
        <v>0</v>
      </c>
      <c r="AR32" s="57">
        <f>+'OSN PD'!AR32+CSN!AR32+CLN!AR32</f>
        <v>0</v>
      </c>
      <c r="AS32" s="57">
        <f t="shared" si="19"/>
        <v>0</v>
      </c>
      <c r="AT32" s="61"/>
      <c r="AU32" s="61"/>
      <c r="AV32" s="61"/>
      <c r="AW32" s="61"/>
      <c r="AX32" s="61"/>
      <c r="AY32" s="61"/>
      <c r="AZ32" s="109"/>
      <c r="BA32" s="109"/>
      <c r="BB32" s="109"/>
      <c r="BC32" s="109"/>
      <c r="BD32" s="109"/>
      <c r="BE32" s="109"/>
      <c r="BF32" s="109"/>
      <c r="BG32" s="67"/>
    </row>
    <row r="33" spans="1:59">
      <c r="A33" s="24" t="s">
        <v>25</v>
      </c>
      <c r="B33" s="25" t="s">
        <v>932</v>
      </c>
      <c r="C33" s="44">
        <f>+'OSN PD'!C33+CSN!C33+CLN!C33</f>
        <v>0</v>
      </c>
      <c r="D33" s="44">
        <f t="shared" si="12"/>
        <v>0</v>
      </c>
      <c r="E33" s="44">
        <f>+'OSN PD'!E33+CSN!E33+CLN!E33</f>
        <v>0</v>
      </c>
      <c r="F33" s="44">
        <f t="shared" si="13"/>
        <v>0</v>
      </c>
      <c r="G33" s="53">
        <f>+'OSN PD'!G33+CSN!G33+CLN!G33</f>
        <v>0</v>
      </c>
      <c r="H33" s="53">
        <f>+'OSN PD'!H33+CSN!H33+CLN!H33</f>
        <v>0</v>
      </c>
      <c r="I33" s="53">
        <f>+'OSN PD'!I33+CSN!I33+CLN!I33</f>
        <v>0</v>
      </c>
      <c r="J33" s="53">
        <f>+'OSN PD'!J33+CSN!J33+CLN!J33</f>
        <v>0</v>
      </c>
      <c r="K33" s="49">
        <f t="shared" si="14"/>
        <v>0</v>
      </c>
      <c r="L33" s="49">
        <f t="shared" si="15"/>
        <v>0</v>
      </c>
      <c r="M33" s="53">
        <f>+'OSN PD'!M33+CSN!M33+CLN!M33</f>
        <v>0</v>
      </c>
      <c r="N33" s="53">
        <f>+'OSN PD'!N33+CSN!N33+CLN!N33</f>
        <v>0</v>
      </c>
      <c r="O33" s="251">
        <f t="shared" si="16"/>
        <v>0</v>
      </c>
      <c r="P33" s="13">
        <f t="shared" si="17"/>
        <v>0</v>
      </c>
      <c r="Q33" s="199">
        <f t="shared" si="18"/>
        <v>0</v>
      </c>
      <c r="R33" s="57">
        <f>+'OSN PD'!R33+CSN!R33+CLN!R33</f>
        <v>0</v>
      </c>
      <c r="S33" s="57">
        <f>+'OSN PD'!S33+CSN!S33+CLN!S33</f>
        <v>0</v>
      </c>
      <c r="T33" s="57">
        <f>+'OSN PD'!T33+CSN!T33+CLN!T33</f>
        <v>0</v>
      </c>
      <c r="U33" s="57">
        <f>+'OSN PD'!U33+CSN!U33+CLN!U33</f>
        <v>0</v>
      </c>
      <c r="V33" s="57">
        <f>+'OSN PD'!V33+CSN!V33+CLN!V33</f>
        <v>0</v>
      </c>
      <c r="W33" s="57">
        <f>+'OSN PD'!W33+CSN!W33+CLN!W33</f>
        <v>0</v>
      </c>
      <c r="X33" s="57">
        <f>+'OSN PD'!X33+CSN!X33+CLN!X33</f>
        <v>0</v>
      </c>
      <c r="Y33" s="57">
        <f>+'OSN PD'!Y33+CSN!Y33+CLN!Y33</f>
        <v>0</v>
      </c>
      <c r="Z33" s="57">
        <f>+'OSN PD'!Z33+CSN!Z33+CLN!Z33</f>
        <v>0</v>
      </c>
      <c r="AA33" s="57">
        <f>+'OSN PD'!AA33+CSN!AA33+CLN!AA33</f>
        <v>0</v>
      </c>
      <c r="AB33" s="57">
        <f>+'OSN PD'!AB33+CSN!AB33+CLN!AB33</f>
        <v>0</v>
      </c>
      <c r="AC33" s="57">
        <f>+'OSN PD'!AC33+CSN!AC33+CLN!AC33</f>
        <v>0</v>
      </c>
      <c r="AD33" s="57">
        <f>+'OSN PD'!AD33+CSN!AD33+CLN!AD33</f>
        <v>0</v>
      </c>
      <c r="AE33" s="57">
        <f>+'OSN PD'!AE33+CSN!AE33+CLN!AE33</f>
        <v>0</v>
      </c>
      <c r="AF33" s="57">
        <f>+'OSN PD'!AF33+CSN!AF33+CLN!AF33</f>
        <v>0</v>
      </c>
      <c r="AG33" s="57">
        <f>+'OSN PD'!AG33+CSN!AG33+CLN!AG33</f>
        <v>0</v>
      </c>
      <c r="AH33" s="57">
        <f>+'OSN PD'!AH33+CSN!AH33+CLN!AH33</f>
        <v>0</v>
      </c>
      <c r="AI33" s="57">
        <f>+'OSN PD'!AI33+CSN!AI33+CLN!AI33</f>
        <v>0</v>
      </c>
      <c r="AJ33" s="57">
        <f>+'OSN PD'!AJ33+CSN!AJ33+CLN!AJ33</f>
        <v>0</v>
      </c>
      <c r="AK33" s="57">
        <f>+'OSN PD'!AK33+CSN!AK33+CLN!AK33</f>
        <v>0</v>
      </c>
      <c r="AL33" s="57">
        <f>+'OSN PD'!AL33+CSN!AL33+CLN!AL33</f>
        <v>0</v>
      </c>
      <c r="AM33" s="57">
        <f>+'OSN PD'!AM33+CSN!AM33+CLN!AM33</f>
        <v>0</v>
      </c>
      <c r="AN33" s="57">
        <f>+'OSN PD'!AN33+CSN!AN33+CLN!AN33</f>
        <v>0</v>
      </c>
      <c r="AO33" s="57">
        <f>+'OSN PD'!AO33+CSN!AO33+CLN!AO33</f>
        <v>0</v>
      </c>
      <c r="AP33" s="57">
        <f>+'OSN PD'!AP33+CSN!AP33+CLN!AP33</f>
        <v>0</v>
      </c>
      <c r="AQ33" s="57">
        <f>+'OSN PD'!AQ33+CSN!AQ33+CLN!AQ33</f>
        <v>0</v>
      </c>
      <c r="AR33" s="57">
        <f>+'OSN PD'!AR33+CSN!AR33+CLN!AR33</f>
        <v>0</v>
      </c>
      <c r="AS33" s="57">
        <f t="shared" si="19"/>
        <v>0</v>
      </c>
      <c r="AT33" s="61">
        <v>0</v>
      </c>
      <c r="AU33" s="61">
        <v>0</v>
      </c>
      <c r="AV33" s="61">
        <v>0</v>
      </c>
      <c r="AW33" s="61">
        <v>0</v>
      </c>
      <c r="AX33" s="61">
        <v>0</v>
      </c>
      <c r="AY33" s="61">
        <f t="shared" si="20"/>
        <v>0</v>
      </c>
      <c r="AZ33" s="109">
        <f>+'OSN PD'!AZ33+CSN!AZ33+CLN!AZ33</f>
        <v>0</v>
      </c>
      <c r="BA33" s="109">
        <f>+'OSN PD'!BA33+CSN!BA33+CLN!BA33</f>
        <v>0</v>
      </c>
      <c r="BB33" s="109">
        <f>+'OSN PD'!BB33+CSN!BB33+CLN!BB33</f>
        <v>0</v>
      </c>
      <c r="BC33" s="109">
        <f>+'OSN PD'!BC33+CSN!BC33+CLN!BC33</f>
        <v>0</v>
      </c>
      <c r="BD33" s="109">
        <f>+'OSN PD'!BD33+CSN!BD33+CLN!BD33</f>
        <v>0</v>
      </c>
      <c r="BE33" s="109">
        <f>+'OSN PD'!BE33+CSN!BE33+CLN!BE33</f>
        <v>0</v>
      </c>
      <c r="BF33" s="109">
        <f>+'OSN PD'!BF33+CSN!BF33+CLN!BF33</f>
        <v>0</v>
      </c>
      <c r="BG33" s="67">
        <f t="shared" si="21"/>
        <v>0</v>
      </c>
    </row>
    <row r="34" spans="1:59">
      <c r="A34" s="24" t="s">
        <v>26</v>
      </c>
      <c r="B34" s="25" t="s">
        <v>933</v>
      </c>
      <c r="C34" s="44">
        <f>+'OSN PD'!C34+CSN!C34+CLN!C34</f>
        <v>0</v>
      </c>
      <c r="D34" s="44">
        <f t="shared" si="12"/>
        <v>0</v>
      </c>
      <c r="E34" s="44">
        <f>+'OSN PD'!E34+CSN!E34+CLN!E34</f>
        <v>3435954</v>
      </c>
      <c r="F34" s="44">
        <f t="shared" si="13"/>
        <v>3435954</v>
      </c>
      <c r="G34" s="53">
        <f>+'OSN PD'!G34+CSN!G34+CLN!G34</f>
        <v>3435954</v>
      </c>
      <c r="H34" s="53">
        <f>+'OSN PD'!H34+CSN!H34+CLN!H34</f>
        <v>0</v>
      </c>
      <c r="I34" s="53">
        <f>+'OSN PD'!I34+CSN!I34+CLN!I34</f>
        <v>0</v>
      </c>
      <c r="J34" s="53">
        <f>+'OSN PD'!J34+CSN!J34+CLN!J34</f>
        <v>0</v>
      </c>
      <c r="K34" s="49">
        <f t="shared" si="14"/>
        <v>0</v>
      </c>
      <c r="L34" s="49">
        <f t="shared" si="15"/>
        <v>3435954</v>
      </c>
      <c r="M34" s="53">
        <f>+'OSN PD'!M34+CSN!M34+CLN!M34</f>
        <v>3435954</v>
      </c>
      <c r="N34" s="53">
        <f>+'OSN PD'!N34+CSN!N34+CLN!N34</f>
        <v>0</v>
      </c>
      <c r="O34" s="251">
        <f t="shared" si="16"/>
        <v>0</v>
      </c>
      <c r="P34" s="13">
        <f t="shared" si="17"/>
        <v>0</v>
      </c>
      <c r="Q34" s="199">
        <f t="shared" si="18"/>
        <v>0</v>
      </c>
      <c r="R34" s="57">
        <f>+'OSN PD'!R34+CSN!R34+CLN!R34</f>
        <v>0</v>
      </c>
      <c r="S34" s="57">
        <f>+'OSN PD'!S34+CSN!S34+CLN!S34</f>
        <v>3435965</v>
      </c>
      <c r="T34" s="57">
        <f>+'OSN PD'!T34+CSN!T34+CLN!T34</f>
        <v>0</v>
      </c>
      <c r="U34" s="57">
        <f>+'OSN PD'!U34+CSN!U34+CLN!U34</f>
        <v>-11</v>
      </c>
      <c r="V34" s="57">
        <f>+'OSN PD'!V34+CSN!V34+CLN!V34</f>
        <v>0</v>
      </c>
      <c r="W34" s="57">
        <f>+'OSN PD'!W34+CSN!W34+CLN!W34</f>
        <v>0</v>
      </c>
      <c r="X34" s="57">
        <f>+'OSN PD'!X34+CSN!X34+CLN!X34</f>
        <v>0</v>
      </c>
      <c r="Y34" s="57">
        <f>+'OSN PD'!Y34+CSN!Y34+CLN!Y34</f>
        <v>0</v>
      </c>
      <c r="Z34" s="57">
        <f>+'OSN PD'!Z34+CSN!Z34+CLN!Z34</f>
        <v>0</v>
      </c>
      <c r="AA34" s="57">
        <f>+'OSN PD'!AA34+CSN!AA34+CLN!AA34</f>
        <v>0</v>
      </c>
      <c r="AB34" s="57">
        <f>+'OSN PD'!AB34+CSN!AB34+CLN!AB34</f>
        <v>0</v>
      </c>
      <c r="AC34" s="57">
        <f>+'OSN PD'!AC34+CSN!AC34+CLN!AC34</f>
        <v>0</v>
      </c>
      <c r="AD34" s="57">
        <f>+'OSN PD'!AD34+CSN!AD34+CLN!AD34</f>
        <v>0</v>
      </c>
      <c r="AE34" s="57">
        <f>+'OSN PD'!AE34+CSN!AE34+CLN!AE34</f>
        <v>0</v>
      </c>
      <c r="AF34" s="57">
        <f>+'OSN PD'!AF34+CSN!AF34+CLN!AF34</f>
        <v>0</v>
      </c>
      <c r="AG34" s="57">
        <f>+'OSN PD'!AG34+CSN!AG34+CLN!AG34</f>
        <v>0</v>
      </c>
      <c r="AH34" s="57">
        <f>+'OSN PD'!AH34+CSN!AH34+CLN!AH34</f>
        <v>0</v>
      </c>
      <c r="AI34" s="57">
        <f>+'OSN PD'!AI34+CSN!AI34+CLN!AI34</f>
        <v>0</v>
      </c>
      <c r="AJ34" s="57">
        <f>+'OSN PD'!AJ34+CSN!AJ34+CLN!AJ34</f>
        <v>0</v>
      </c>
      <c r="AK34" s="57">
        <f>+'OSN PD'!AK34+CSN!AK34+CLN!AK34</f>
        <v>0</v>
      </c>
      <c r="AL34" s="57">
        <f>+'OSN PD'!AL34+CSN!AL34+CLN!AL34</f>
        <v>0</v>
      </c>
      <c r="AM34" s="57">
        <f>+'OSN PD'!AM34+CSN!AM34+CLN!AM34</f>
        <v>0</v>
      </c>
      <c r="AN34" s="57">
        <f>+'OSN PD'!AN34+CSN!AN34+CLN!AN34</f>
        <v>0</v>
      </c>
      <c r="AO34" s="57">
        <f>+'OSN PD'!AO34+CSN!AO34+CLN!AO34</f>
        <v>0</v>
      </c>
      <c r="AP34" s="57">
        <f>+'OSN PD'!AP34+CSN!AP34+CLN!AP34</f>
        <v>0</v>
      </c>
      <c r="AQ34" s="57">
        <f>+'OSN PD'!AQ34+CSN!AQ34+CLN!AQ34</f>
        <v>0</v>
      </c>
      <c r="AR34" s="57">
        <f>+'OSN PD'!AR34+CSN!AR34+CLN!AR34</f>
        <v>0</v>
      </c>
      <c r="AS34" s="57">
        <f t="shared" si="19"/>
        <v>3435954</v>
      </c>
      <c r="AT34" s="61">
        <v>0</v>
      </c>
      <c r="AU34" s="61">
        <v>0</v>
      </c>
      <c r="AV34" s="61">
        <v>0</v>
      </c>
      <c r="AW34" s="61">
        <v>0</v>
      </c>
      <c r="AX34" s="61">
        <v>0</v>
      </c>
      <c r="AY34" s="61">
        <f t="shared" si="20"/>
        <v>0</v>
      </c>
      <c r="AZ34" s="109">
        <f>+'OSN PD'!AZ34+CSN!AZ34+CLN!AZ34</f>
        <v>0</v>
      </c>
      <c r="BA34" s="109">
        <f>+'OSN PD'!BA34+CSN!BA34+CLN!BA34</f>
        <v>0</v>
      </c>
      <c r="BB34" s="109">
        <f>+'OSN PD'!BB34+CSN!BB34+CLN!BB34</f>
        <v>0</v>
      </c>
      <c r="BC34" s="109">
        <f>+'OSN PD'!BC34+CSN!BC34+CLN!BC34</f>
        <v>0</v>
      </c>
      <c r="BD34" s="109">
        <f>+'OSN PD'!BD34+CSN!BD34+CLN!BD34</f>
        <v>0</v>
      </c>
      <c r="BE34" s="109">
        <f>+'OSN PD'!BE34+CSN!BE34+CLN!BE34</f>
        <v>0</v>
      </c>
      <c r="BF34" s="109">
        <f>+'OSN PD'!BF34+CSN!BF34+CLN!BF34</f>
        <v>0</v>
      </c>
      <c r="BG34" s="67">
        <f t="shared" si="21"/>
        <v>0</v>
      </c>
    </row>
    <row r="35" spans="1:59">
      <c r="A35" s="24" t="s">
        <v>27</v>
      </c>
      <c r="B35" s="25" t="s">
        <v>934</v>
      </c>
      <c r="C35" s="44">
        <f>+'OSN PD'!C35+CSN!C35+CLN!C35</f>
        <v>6950020</v>
      </c>
      <c r="D35" s="44">
        <f t="shared" si="12"/>
        <v>0</v>
      </c>
      <c r="E35" s="44">
        <f>+'OSN PD'!E35+CSN!E35+CLN!E35</f>
        <v>0</v>
      </c>
      <c r="F35" s="44">
        <f t="shared" si="13"/>
        <v>6950020</v>
      </c>
      <c r="G35" s="53">
        <f>+'OSN PD'!G35+CSN!G35+CLN!G35</f>
        <v>5458813.8700000001</v>
      </c>
      <c r="H35" s="53">
        <f>+'OSN PD'!H35+CSN!H35+CLN!H35</f>
        <v>772307</v>
      </c>
      <c r="I35" s="53">
        <f>+'OSN PD'!I35+CSN!I35+CLN!I35</f>
        <v>224536</v>
      </c>
      <c r="J35" s="53">
        <f>+'OSN PD'!J35+CSN!J35+CLN!J35</f>
        <v>12861</v>
      </c>
      <c r="K35" s="49">
        <f t="shared" si="14"/>
        <v>1009704</v>
      </c>
      <c r="L35" s="49">
        <f t="shared" si="15"/>
        <v>6468517.8700000001</v>
      </c>
      <c r="M35" s="53">
        <f>+'OSN PD'!M35+CSN!M35+CLN!M35</f>
        <v>0</v>
      </c>
      <c r="N35" s="53">
        <f>+'OSN PD'!N35+CSN!N35+CLN!N35</f>
        <v>0</v>
      </c>
      <c r="O35" s="251">
        <f t="shared" si="16"/>
        <v>481502.12999999989</v>
      </c>
      <c r="P35" s="13">
        <f t="shared" si="17"/>
        <v>6950020</v>
      </c>
      <c r="Q35" s="199">
        <f t="shared" si="18"/>
        <v>481502.12999999989</v>
      </c>
      <c r="R35" s="57">
        <f>+'OSN PD'!R35+CSN!R35+CLN!R35</f>
        <v>0</v>
      </c>
      <c r="S35" s="57">
        <f>+'OSN PD'!S35+CSN!S35+CLN!S35</f>
        <v>0</v>
      </c>
      <c r="T35" s="57">
        <f>+'OSN PD'!T35+CSN!T35+CLN!T35</f>
        <v>0</v>
      </c>
      <c r="U35" s="57" t="e">
        <f>+'OSN PD'!#REF!+CSN!U35+CLN!U35</f>
        <v>#REF!</v>
      </c>
      <c r="V35" s="57">
        <f>+'OSN PD'!V35+CSN!V35+CLN!V35</f>
        <v>0</v>
      </c>
      <c r="W35" s="57">
        <f>+'OSN PD'!W35+CSN!W35+CLN!W35</f>
        <v>0</v>
      </c>
      <c r="X35" s="57">
        <f>+'OSN PD'!X35+CSN!X35+CLN!X35</f>
        <v>0</v>
      </c>
      <c r="Y35" s="57">
        <f>+'OSN PD'!Y35+CSN!Y35+CLN!Y35</f>
        <v>0</v>
      </c>
      <c r="Z35" s="57">
        <f>+'OSN PD'!Z35+CSN!Z35+CLN!Z35</f>
        <v>0</v>
      </c>
      <c r="AA35" s="57">
        <f>+'OSN PD'!AA35+CSN!AA35+CLN!AA35</f>
        <v>0</v>
      </c>
      <c r="AB35" s="57">
        <f>+'OSN PD'!AB35+CSN!AB35+CLN!AB35</f>
        <v>0</v>
      </c>
      <c r="AC35" s="57">
        <f>+'OSN PD'!AC35+CSN!AC35+CLN!AC35</f>
        <v>0</v>
      </c>
      <c r="AD35" s="57">
        <f>+'OSN PD'!AD35+CSN!AD35+CLN!AD35</f>
        <v>0</v>
      </c>
      <c r="AE35" s="57">
        <f>+'OSN PD'!AE35+CSN!AE35+CLN!AE35</f>
        <v>0</v>
      </c>
      <c r="AF35" s="57">
        <f>+'OSN PD'!AF35+CSN!AF35+CLN!AF35</f>
        <v>0</v>
      </c>
      <c r="AG35" s="57">
        <f>+'OSN PD'!AG35+CSN!AG35+CLN!AG35</f>
        <v>0</v>
      </c>
      <c r="AH35" s="57">
        <f>+'OSN PD'!AH35+CSN!AH35+CLN!AH35</f>
        <v>0</v>
      </c>
      <c r="AI35" s="57">
        <f>+'OSN PD'!AI35+CSN!AI35+CLN!AI35</f>
        <v>0</v>
      </c>
      <c r="AJ35" s="57">
        <f>+'OSN PD'!AJ35+CSN!AJ35+CLN!AJ35</f>
        <v>0</v>
      </c>
      <c r="AK35" s="57">
        <f>+'OSN PD'!AK35+CSN!AK35+CLN!AK35</f>
        <v>0</v>
      </c>
      <c r="AL35" s="57">
        <f>+'OSN PD'!AL35+CSN!AL35+CLN!AL35</f>
        <v>0</v>
      </c>
      <c r="AM35" s="57">
        <f>+'OSN PD'!AM35+CSN!AM35+CLN!AM35</f>
        <v>0</v>
      </c>
      <c r="AN35" s="57">
        <f>+'OSN PD'!AN35+CSN!AN35+CLN!AN35</f>
        <v>0</v>
      </c>
      <c r="AO35" s="57">
        <f>+'OSN PD'!AO35+CSN!AO35+CLN!AO35</f>
        <v>0</v>
      </c>
      <c r="AP35" s="57">
        <f>+'OSN PD'!AP35+CSN!AP35+CLN!AP35</f>
        <v>0</v>
      </c>
      <c r="AQ35" s="57">
        <f>+'OSN PD'!AQ35+CSN!AQ35+CLN!AQ35</f>
        <v>0</v>
      </c>
      <c r="AR35" s="57">
        <f>+'OSN PD'!AR35+CSN!AR35+CLN!AR35</f>
        <v>0</v>
      </c>
      <c r="AS35" s="57" t="e">
        <f t="shared" si="19"/>
        <v>#REF!</v>
      </c>
      <c r="AT35" s="61">
        <v>0</v>
      </c>
      <c r="AU35" s="61">
        <v>0</v>
      </c>
      <c r="AV35" s="61">
        <v>0</v>
      </c>
      <c r="AW35" s="61">
        <v>0</v>
      </c>
      <c r="AX35" s="61">
        <v>0</v>
      </c>
      <c r="AY35" s="61">
        <f t="shared" si="20"/>
        <v>0</v>
      </c>
      <c r="AZ35" s="109">
        <f>+'OSN PD'!AZ35+CSN!AZ35+CLN!AZ35</f>
        <v>0</v>
      </c>
      <c r="BA35" s="109">
        <f>+'OSN PD'!BA35+CSN!BA35+CLN!BA35</f>
        <v>0</v>
      </c>
      <c r="BB35" s="109">
        <f>+'OSN PD'!BB35+CSN!BB35+CLN!BB35</f>
        <v>0</v>
      </c>
      <c r="BC35" s="109">
        <f>+'OSN PD'!BC35+CSN!BC35+CLN!BC35</f>
        <v>0</v>
      </c>
      <c r="BD35" s="109">
        <f>+'OSN PD'!BD35+CSN!BD35+CLN!BD35</f>
        <v>0</v>
      </c>
      <c r="BE35" s="109">
        <f>+'OSN PD'!BE35+CSN!BE35+CLN!BE35</f>
        <v>0</v>
      </c>
      <c r="BF35" s="109">
        <f>+'OSN PD'!BF35+CSN!BF35+CLN!BF35</f>
        <v>0</v>
      </c>
      <c r="BG35" s="67">
        <f t="shared" si="21"/>
        <v>0</v>
      </c>
    </row>
    <row r="36" spans="1:59">
      <c r="A36" s="24" t="s">
        <v>28</v>
      </c>
      <c r="B36" s="25" t="s">
        <v>935</v>
      </c>
      <c r="C36" s="44">
        <f>+'OSN PD'!C36+CSN!C36+CLN!C36</f>
        <v>6236000</v>
      </c>
      <c r="D36" s="44">
        <f t="shared" si="12"/>
        <v>0</v>
      </c>
      <c r="E36" s="44">
        <f>+'OSN PD'!E36+CSN!E36+CLN!E36</f>
        <v>-2260000</v>
      </c>
      <c r="F36" s="44">
        <f t="shared" si="13"/>
        <v>3976000</v>
      </c>
      <c r="G36" s="53">
        <f>+'OSN PD'!G36+CSN!G36+CLN!G36</f>
        <v>3364910</v>
      </c>
      <c r="H36" s="53">
        <f>+'OSN PD'!H36+CSN!H36+CLN!H36</f>
        <v>48380</v>
      </c>
      <c r="I36" s="53">
        <f>+'OSN PD'!I36+CSN!I36+CLN!I36</f>
        <v>270000</v>
      </c>
      <c r="J36" s="53">
        <f>+'OSN PD'!J36+CSN!J36+CLN!J36</f>
        <v>41160</v>
      </c>
      <c r="K36" s="49">
        <f t="shared" si="14"/>
        <v>359540</v>
      </c>
      <c r="L36" s="49">
        <f t="shared" si="15"/>
        <v>3724450</v>
      </c>
      <c r="M36" s="53">
        <f>+'OSN PD'!M36+CSN!M36+CLN!M36</f>
        <v>0</v>
      </c>
      <c r="N36" s="53">
        <f>+'OSN PD'!N36+CSN!N36+CLN!N36</f>
        <v>0</v>
      </c>
      <c r="O36" s="251">
        <f t="shared" si="16"/>
        <v>251550</v>
      </c>
      <c r="P36" s="13">
        <f t="shared" si="17"/>
        <v>3976000</v>
      </c>
      <c r="Q36" s="199">
        <f t="shared" si="18"/>
        <v>251550</v>
      </c>
      <c r="R36" s="57">
        <f>+'OSN PD'!R36+CSN!R36+CLN!R36</f>
        <v>0</v>
      </c>
      <c r="S36" s="57">
        <f>+'OSN PD'!S36+CSN!S36+CLN!S36</f>
        <v>-2260000</v>
      </c>
      <c r="T36" s="57">
        <f>+'OSN PD'!T36+CSN!T36+CLN!T36</f>
        <v>0</v>
      </c>
      <c r="U36" s="57">
        <f>+'OSN PD'!U36+CSN!U36+CLN!U36</f>
        <v>0</v>
      </c>
      <c r="V36" s="57">
        <f>+'OSN PD'!V36+CSN!V36+CLN!V36</f>
        <v>0</v>
      </c>
      <c r="W36" s="57">
        <f>+'OSN PD'!W36+CSN!W36+CLN!W36</f>
        <v>0</v>
      </c>
      <c r="X36" s="57">
        <f>+'OSN PD'!X36+CSN!X36+CLN!X36</f>
        <v>0</v>
      </c>
      <c r="Y36" s="57">
        <f>+'OSN PD'!Y36+CSN!Y36+CLN!Y36</f>
        <v>0</v>
      </c>
      <c r="Z36" s="57">
        <f>+'OSN PD'!Z36+CSN!Z36+CLN!Z36</f>
        <v>0</v>
      </c>
      <c r="AA36" s="57">
        <f>+'OSN PD'!AA36+CSN!AA36+CLN!AA36</f>
        <v>0</v>
      </c>
      <c r="AB36" s="57">
        <f>+'OSN PD'!AB36+CSN!AB36+CLN!AB36</f>
        <v>0</v>
      </c>
      <c r="AC36" s="57">
        <f>+'OSN PD'!AC36+CSN!AC36+CLN!AC36</f>
        <v>0</v>
      </c>
      <c r="AD36" s="57">
        <f>+'OSN PD'!AD36+CSN!AD36+CLN!AD36</f>
        <v>0</v>
      </c>
      <c r="AE36" s="57">
        <f>+'OSN PD'!AE36+CSN!AE36+CLN!AE36</f>
        <v>0</v>
      </c>
      <c r="AF36" s="57">
        <f>+'OSN PD'!AF36+CSN!AF36+CLN!AF36</f>
        <v>0</v>
      </c>
      <c r="AG36" s="57">
        <f>+'OSN PD'!AG36+CSN!AG36+CLN!AG36</f>
        <v>0</v>
      </c>
      <c r="AH36" s="57">
        <f>+'OSN PD'!AH36+CSN!AH36+CLN!AH36</f>
        <v>0</v>
      </c>
      <c r="AI36" s="57">
        <f>+'OSN PD'!AI36+CSN!AI36+CLN!AI36</f>
        <v>0</v>
      </c>
      <c r="AJ36" s="57">
        <f>+'OSN PD'!AJ36+CSN!AJ36+CLN!AJ36</f>
        <v>0</v>
      </c>
      <c r="AK36" s="57">
        <f>+'OSN PD'!AK36+CSN!AK36+CLN!AK36</f>
        <v>0</v>
      </c>
      <c r="AL36" s="57">
        <f>+'OSN PD'!AL36+CSN!AL36+CLN!AL36</f>
        <v>0</v>
      </c>
      <c r="AM36" s="57">
        <f>+'OSN PD'!AM36+CSN!AM36+CLN!AM36</f>
        <v>0</v>
      </c>
      <c r="AN36" s="57">
        <f>+'OSN PD'!AN36+CSN!AN36+CLN!AN36</f>
        <v>0</v>
      </c>
      <c r="AO36" s="57">
        <f>+'OSN PD'!AO36+CSN!AO36+CLN!AO36</f>
        <v>0</v>
      </c>
      <c r="AP36" s="57">
        <f>+'OSN PD'!AP36+CSN!AP36+CLN!AP36</f>
        <v>0</v>
      </c>
      <c r="AQ36" s="57">
        <f>+'OSN PD'!AQ36+CSN!AQ36+CLN!AQ36</f>
        <v>0</v>
      </c>
      <c r="AR36" s="57">
        <f>+'OSN PD'!AR36+CSN!AR36+CLN!AR36</f>
        <v>0</v>
      </c>
      <c r="AS36" s="57">
        <f t="shared" si="19"/>
        <v>-2260000</v>
      </c>
      <c r="AT36" s="61">
        <v>0</v>
      </c>
      <c r="AU36" s="61">
        <v>0</v>
      </c>
      <c r="AV36" s="61">
        <v>0</v>
      </c>
      <c r="AW36" s="61">
        <v>0</v>
      </c>
      <c r="AX36" s="61">
        <v>0</v>
      </c>
      <c r="AY36" s="61">
        <f t="shared" si="20"/>
        <v>0</v>
      </c>
      <c r="AZ36" s="109">
        <f>+'OSN PD'!AZ36+CSN!AZ36+CLN!AZ36</f>
        <v>0</v>
      </c>
      <c r="BA36" s="109">
        <f>+'OSN PD'!BA36+CSN!BA36+CLN!BA36</f>
        <v>0</v>
      </c>
      <c r="BB36" s="109">
        <f>+'OSN PD'!BB36+CSN!BB36+CLN!BB36</f>
        <v>0</v>
      </c>
      <c r="BC36" s="109">
        <f>+'OSN PD'!BC36+CSN!BC36+CLN!BC36</f>
        <v>0</v>
      </c>
      <c r="BD36" s="109">
        <f>+'OSN PD'!BD36+CSN!BD36+CLN!BD36</f>
        <v>0</v>
      </c>
      <c r="BE36" s="109">
        <f>+'OSN PD'!BE36+CSN!BE36+CLN!BE36</f>
        <v>0</v>
      </c>
      <c r="BF36" s="109">
        <f>+'OSN PD'!BF36+CSN!BF36+CLN!BF36</f>
        <v>0</v>
      </c>
      <c r="BG36" s="67">
        <f t="shared" si="21"/>
        <v>0</v>
      </c>
    </row>
    <row r="37" spans="1:59">
      <c r="A37" s="24" t="s">
        <v>29</v>
      </c>
      <c r="B37" s="25" t="s">
        <v>936</v>
      </c>
      <c r="C37" s="44">
        <f>+'OSN PD'!C37+CSN!C37+CLN!C37</f>
        <v>480000</v>
      </c>
      <c r="D37" s="44">
        <f t="shared" si="12"/>
        <v>0</v>
      </c>
      <c r="E37" s="44">
        <f>+'OSN PD'!E37+CSN!E37+CLN!E37</f>
        <v>-280000</v>
      </c>
      <c r="F37" s="44">
        <f t="shared" si="13"/>
        <v>200000</v>
      </c>
      <c r="G37" s="53">
        <f>+'OSN PD'!G37+CSN!G37+CLN!G37</f>
        <v>157965</v>
      </c>
      <c r="H37" s="53">
        <f>+'OSN PD'!H37+CSN!H37+CLN!H37</f>
        <v>0</v>
      </c>
      <c r="I37" s="53">
        <f>+'OSN PD'!I37+CSN!I37+CLN!I37</f>
        <v>0</v>
      </c>
      <c r="J37" s="53">
        <f>+'OSN PD'!J37+CSN!J37+CLN!J37</f>
        <v>0</v>
      </c>
      <c r="K37" s="49">
        <f t="shared" si="14"/>
        <v>0</v>
      </c>
      <c r="L37" s="49">
        <f t="shared" si="15"/>
        <v>157965</v>
      </c>
      <c r="M37" s="53">
        <f>+'OSN PD'!M37+CSN!M37+CLN!M37</f>
        <v>157965</v>
      </c>
      <c r="N37" s="53">
        <f>+'OSN PD'!N37+CSN!N37+CLN!N37</f>
        <v>0</v>
      </c>
      <c r="O37" s="251">
        <f t="shared" si="16"/>
        <v>42035</v>
      </c>
      <c r="P37" s="13">
        <f t="shared" si="17"/>
        <v>42035</v>
      </c>
      <c r="Q37" s="199">
        <f t="shared" si="18"/>
        <v>42035</v>
      </c>
      <c r="R37" s="57">
        <f>+'OSN PD'!R37+CSN!R37+CLN!R37</f>
        <v>0</v>
      </c>
      <c r="S37" s="57">
        <f>+'OSN PD'!S37+CSN!S37+CLN!S37</f>
        <v>-280000</v>
      </c>
      <c r="T37" s="57">
        <f>+'OSN PD'!T37+CSN!T37+CLN!T37</f>
        <v>0</v>
      </c>
      <c r="U37" s="57">
        <f>+'OSN PD'!U37+CSN!U37+CLN!U37</f>
        <v>0</v>
      </c>
      <c r="V37" s="57">
        <f>+'OSN PD'!V37+CSN!V37+CLN!V37</f>
        <v>0</v>
      </c>
      <c r="W37" s="57">
        <f>+'OSN PD'!W37+CSN!W37+CLN!W37</f>
        <v>0</v>
      </c>
      <c r="X37" s="57">
        <f>+'OSN PD'!X37+CSN!X37+CLN!X37</f>
        <v>0</v>
      </c>
      <c r="Y37" s="57">
        <f>+'OSN PD'!Y37+CSN!Y37+CLN!Y37</f>
        <v>0</v>
      </c>
      <c r="Z37" s="57">
        <f>+'OSN PD'!Z37+CSN!Z37+CLN!Z37</f>
        <v>0</v>
      </c>
      <c r="AA37" s="57">
        <f>+'OSN PD'!AA37+CSN!AA37+CLN!AA37</f>
        <v>0</v>
      </c>
      <c r="AB37" s="57">
        <f>+'OSN PD'!AB37+CSN!AB37+CLN!AB37</f>
        <v>0</v>
      </c>
      <c r="AC37" s="57">
        <f>+'OSN PD'!AC37+CSN!AC37+CLN!AC37</f>
        <v>0</v>
      </c>
      <c r="AD37" s="57">
        <f>+'OSN PD'!AD37+CSN!AD37+CLN!AD37</f>
        <v>0</v>
      </c>
      <c r="AE37" s="57">
        <f>+'OSN PD'!AE37+CSN!AE37+CLN!AE37</f>
        <v>0</v>
      </c>
      <c r="AF37" s="57">
        <f>+'OSN PD'!AF37+CSN!AF37+CLN!AF37</f>
        <v>0</v>
      </c>
      <c r="AG37" s="57">
        <f>+'OSN PD'!AG37+CSN!AG37+CLN!AG37</f>
        <v>0</v>
      </c>
      <c r="AH37" s="57">
        <f>+'OSN PD'!AH37+CSN!AH37+CLN!AH37</f>
        <v>0</v>
      </c>
      <c r="AI37" s="57">
        <f>+'OSN PD'!AI37+CSN!AI37+CLN!AI37</f>
        <v>0</v>
      </c>
      <c r="AJ37" s="57">
        <f>+'OSN PD'!AJ37+CSN!AJ37+CLN!AJ37</f>
        <v>0</v>
      </c>
      <c r="AK37" s="57">
        <f>+'OSN PD'!AK37+CSN!AK37+CLN!AK37</f>
        <v>0</v>
      </c>
      <c r="AL37" s="57">
        <f>+'OSN PD'!AL37+CSN!AL37+CLN!AL37</f>
        <v>0</v>
      </c>
      <c r="AM37" s="57">
        <f>+'OSN PD'!AM37+CSN!AM37+CLN!AM37</f>
        <v>0</v>
      </c>
      <c r="AN37" s="57">
        <f>+'OSN PD'!AN37+CSN!AN37+CLN!AN37</f>
        <v>0</v>
      </c>
      <c r="AO37" s="57">
        <f>+'OSN PD'!AO37+CSN!AO37+CLN!AO37</f>
        <v>0</v>
      </c>
      <c r="AP37" s="57">
        <f>+'OSN PD'!AP37+CSN!AP37+CLN!AP37</f>
        <v>0</v>
      </c>
      <c r="AQ37" s="57">
        <f>+'OSN PD'!AQ37+CSN!AQ37+CLN!AQ37</f>
        <v>0</v>
      </c>
      <c r="AR37" s="57">
        <f>+'OSN PD'!AR37+CSN!AR37+CLN!AR37</f>
        <v>0</v>
      </c>
      <c r="AS37" s="57">
        <f t="shared" si="19"/>
        <v>-280000</v>
      </c>
      <c r="AT37" s="61">
        <v>0</v>
      </c>
      <c r="AU37" s="61">
        <v>0</v>
      </c>
      <c r="AV37" s="61">
        <v>0</v>
      </c>
      <c r="AW37" s="61">
        <v>0</v>
      </c>
      <c r="AX37" s="61">
        <v>0</v>
      </c>
      <c r="AY37" s="61">
        <f t="shared" si="20"/>
        <v>0</v>
      </c>
      <c r="AZ37" s="109">
        <f>+'OSN PD'!AZ37+CSN!AZ37+CLN!AZ37</f>
        <v>0</v>
      </c>
      <c r="BA37" s="109">
        <f>+'OSN PD'!BA37+CSN!BA37+CLN!BA37</f>
        <v>0</v>
      </c>
      <c r="BB37" s="109">
        <f>+'OSN PD'!BB37+CSN!BB37+CLN!BB37</f>
        <v>0</v>
      </c>
      <c r="BC37" s="109">
        <f>+'OSN PD'!BC37+CSN!BC37+CLN!BC37</f>
        <v>0</v>
      </c>
      <c r="BD37" s="109">
        <f>+'OSN PD'!BD37+CSN!BD37+CLN!BD37</f>
        <v>0</v>
      </c>
      <c r="BE37" s="109">
        <f>+'OSN PD'!BE37+CSN!BE37+CLN!BE37</f>
        <v>0</v>
      </c>
      <c r="BF37" s="109">
        <f>+'OSN PD'!BF37+CSN!BF37+CLN!BF37</f>
        <v>0</v>
      </c>
      <c r="BG37" s="67">
        <f t="shared" si="21"/>
        <v>0</v>
      </c>
    </row>
    <row r="38" spans="1:59">
      <c r="A38" s="24" t="s">
        <v>30</v>
      </c>
      <c r="B38" s="25" t="s">
        <v>383</v>
      </c>
      <c r="C38" s="44">
        <f>+'OSN PD'!C38+CSN!C38+CLN!C38</f>
        <v>14237320</v>
      </c>
      <c r="D38" s="44">
        <f t="shared" si="12"/>
        <v>0</v>
      </c>
      <c r="E38" s="44">
        <f>+'OSN PD'!E38+CSN!E38+CLN!E38</f>
        <v>-4336275</v>
      </c>
      <c r="F38" s="44">
        <f t="shared" si="13"/>
        <v>9901045</v>
      </c>
      <c r="G38" s="53">
        <f>+'OSN PD'!G38+CSN!G38+CLN!G38</f>
        <v>7893242.4099999992</v>
      </c>
      <c r="H38" s="53">
        <f>+'OSN PD'!H38+CSN!H38+CLN!H38</f>
        <v>887805.26</v>
      </c>
      <c r="I38" s="53">
        <f>+'OSN PD'!I38+CSN!I38+CLN!I38</f>
        <v>0</v>
      </c>
      <c r="J38" s="53">
        <f>+'OSN PD'!J38+CSN!J38+CLN!J38</f>
        <v>867345.70999999985</v>
      </c>
      <c r="K38" s="49">
        <f t="shared" si="14"/>
        <v>1755150.9699999997</v>
      </c>
      <c r="L38" s="49">
        <f t="shared" si="15"/>
        <v>9648393.379999999</v>
      </c>
      <c r="M38" s="53">
        <f>+'OSN PD'!M38+CSN!M38+CLN!M38</f>
        <v>9901035</v>
      </c>
      <c r="N38" s="53">
        <f>+'OSN PD'!N38+CSN!N38+CLN!N38</f>
        <v>-252641.62</v>
      </c>
      <c r="O38" s="251">
        <f t="shared" si="16"/>
        <v>252651.62000000104</v>
      </c>
      <c r="P38" s="13">
        <f t="shared" si="17"/>
        <v>10</v>
      </c>
      <c r="Q38" s="199">
        <f t="shared" si="18"/>
        <v>10.000000001047738</v>
      </c>
      <c r="R38" s="57">
        <f>+'OSN PD'!R38+CSN!R38+CLN!R38</f>
        <v>0</v>
      </c>
      <c r="S38" s="57">
        <f>+'OSN PD'!S38+CSN!S38+CLN!S38</f>
        <v>-3313595</v>
      </c>
      <c r="T38" s="57">
        <f>+'OSN PD'!T38+CSN!T38+CLN!T38</f>
        <v>0</v>
      </c>
      <c r="U38" s="57" t="e">
        <f>+'OSN PD'!#REF!+CSN!U38+CLN!U38</f>
        <v>#REF!</v>
      </c>
      <c r="V38" s="57">
        <f>+'OSN PD'!V38+CSN!V38+CLN!V38</f>
        <v>0</v>
      </c>
      <c r="W38" s="57">
        <f>+'OSN PD'!W38+CSN!W38+CLN!W38</f>
        <v>0</v>
      </c>
      <c r="X38" s="57">
        <f>+'OSN PD'!X38+CSN!X38+CLN!X38</f>
        <v>0</v>
      </c>
      <c r="Y38" s="57">
        <f>+'OSN PD'!Y38+CSN!Y38+CLN!Y38</f>
        <v>0</v>
      </c>
      <c r="Z38" s="57">
        <f>+'OSN PD'!Z38+CSN!Z38+CLN!Z38</f>
        <v>0</v>
      </c>
      <c r="AA38" s="57">
        <f>+'OSN PD'!AA38+CSN!AA38+CLN!AA38</f>
        <v>0</v>
      </c>
      <c r="AB38" s="57">
        <f>+'OSN PD'!AB38+CSN!AB38+CLN!AB38</f>
        <v>0</v>
      </c>
      <c r="AC38" s="57">
        <f>+'OSN PD'!AC38+CSN!AC38+CLN!AC38</f>
        <v>0</v>
      </c>
      <c r="AD38" s="57">
        <f>+'OSN PD'!AD38+CSN!AD38+CLN!AD38</f>
        <v>0</v>
      </c>
      <c r="AE38" s="57">
        <f>+'OSN PD'!AE38+CSN!AE38+CLN!AE38</f>
        <v>0</v>
      </c>
      <c r="AF38" s="57">
        <f>+'OSN PD'!AF38+CSN!AF38+CLN!AF38</f>
        <v>0</v>
      </c>
      <c r="AG38" s="57">
        <f>+'OSN PD'!AG38+CSN!AG38+CLN!AG38</f>
        <v>0</v>
      </c>
      <c r="AH38" s="57">
        <f>+'OSN PD'!AH38+CSN!AH38+CLN!AH38</f>
        <v>0</v>
      </c>
      <c r="AI38" s="57">
        <f>+'OSN PD'!AI38+CSN!AI38+CLN!AI38</f>
        <v>0</v>
      </c>
      <c r="AJ38" s="57">
        <f>+'OSN PD'!AJ38+CSN!AJ38+CLN!AJ38</f>
        <v>0</v>
      </c>
      <c r="AK38" s="57">
        <f>+'OSN PD'!AK38+CSN!AK38+CLN!AK38</f>
        <v>0</v>
      </c>
      <c r="AL38" s="57">
        <f>+'OSN PD'!AL38+CSN!AL38+CLN!AL38</f>
        <v>0</v>
      </c>
      <c r="AM38" s="57">
        <f>+'OSN PD'!AM38+CSN!AM38+CLN!AM38</f>
        <v>0</v>
      </c>
      <c r="AN38" s="57">
        <f>+'OSN PD'!AN38+CSN!AN38+CLN!AN38</f>
        <v>0</v>
      </c>
      <c r="AO38" s="57">
        <f>+'OSN PD'!AO38+CSN!AO38+CLN!AO38</f>
        <v>0</v>
      </c>
      <c r="AP38" s="57">
        <f>+'OSN PD'!AP38+CSN!AP38+CLN!AP38</f>
        <v>0</v>
      </c>
      <c r="AQ38" s="57">
        <f>+'OSN PD'!AQ38+CSN!AQ38+CLN!AQ38</f>
        <v>0</v>
      </c>
      <c r="AR38" s="57">
        <f>+'OSN PD'!AR38+CSN!AR38+CLN!AR38</f>
        <v>0</v>
      </c>
      <c r="AS38" s="57" t="e">
        <f t="shared" si="19"/>
        <v>#REF!</v>
      </c>
      <c r="AT38" s="61">
        <v>0</v>
      </c>
      <c r="AU38" s="61">
        <v>0</v>
      </c>
      <c r="AV38" s="61">
        <v>0</v>
      </c>
      <c r="AW38" s="61">
        <v>0</v>
      </c>
      <c r="AX38" s="61">
        <v>0</v>
      </c>
      <c r="AY38" s="61">
        <f t="shared" si="20"/>
        <v>0</v>
      </c>
      <c r="AZ38" s="109">
        <f>+'OSN PD'!AZ38+CSN!AZ38+CLN!AZ38</f>
        <v>0</v>
      </c>
      <c r="BA38" s="109">
        <f>+'OSN PD'!BA38+CSN!BA38+CLN!BA38</f>
        <v>0</v>
      </c>
      <c r="BB38" s="109">
        <f>+'OSN PD'!BB38+CSN!BB38+CLN!BB38</f>
        <v>0</v>
      </c>
      <c r="BC38" s="109">
        <f>+'OSN PD'!BC38+CSN!BC38+CLN!BC38</f>
        <v>0</v>
      </c>
      <c r="BD38" s="109">
        <f>+'OSN PD'!BD38+CSN!BD38+CLN!BD38</f>
        <v>0</v>
      </c>
      <c r="BE38" s="109">
        <f>+'OSN PD'!BE38+CSN!BE38+CLN!BE38</f>
        <v>0</v>
      </c>
      <c r="BF38" s="109">
        <f>+'OSN PD'!BF38+CSN!BF38+CLN!BF38</f>
        <v>0</v>
      </c>
      <c r="BG38" s="67">
        <f t="shared" si="21"/>
        <v>0</v>
      </c>
    </row>
    <row r="39" spans="1:59">
      <c r="A39" s="24" t="s">
        <v>31</v>
      </c>
      <c r="B39" s="25" t="s">
        <v>937</v>
      </c>
      <c r="C39" s="44">
        <f>+'OSN PD'!C39+CSN!C39+CLN!C39</f>
        <v>500000</v>
      </c>
      <c r="D39" s="44">
        <f t="shared" si="12"/>
        <v>0</v>
      </c>
      <c r="E39" s="44">
        <f>+'OSN PD'!E39+CSN!E39+CLN!E39</f>
        <v>-300000</v>
      </c>
      <c r="F39" s="44">
        <f t="shared" si="13"/>
        <v>200000</v>
      </c>
      <c r="G39" s="53">
        <f>+'OSN PD'!G39+CSN!G39+CLN!G39</f>
        <v>0</v>
      </c>
      <c r="H39" s="53">
        <f>+'OSN PD'!H39+CSN!H39+CLN!H39</f>
        <v>0</v>
      </c>
      <c r="I39" s="53">
        <f>+'OSN PD'!I39+CSN!I39+CLN!I39</f>
        <v>0</v>
      </c>
      <c r="J39" s="53">
        <f>+'OSN PD'!J39+CSN!J39+CLN!J39</f>
        <v>0</v>
      </c>
      <c r="K39" s="49">
        <f t="shared" si="14"/>
        <v>0</v>
      </c>
      <c r="L39" s="49">
        <f t="shared" si="15"/>
        <v>0</v>
      </c>
      <c r="M39" s="53">
        <f>+'OSN PD'!M39+CSN!M39+CLN!M39</f>
        <v>200000</v>
      </c>
      <c r="N39" s="53">
        <f>+'OSN PD'!N39+CSN!N39+CLN!N39</f>
        <v>-200000</v>
      </c>
      <c r="O39" s="251">
        <f t="shared" si="16"/>
        <v>200000</v>
      </c>
      <c r="P39" s="13">
        <f t="shared" si="17"/>
        <v>0</v>
      </c>
      <c r="Q39" s="199">
        <f t="shared" si="18"/>
        <v>0</v>
      </c>
      <c r="R39" s="57">
        <f>+'OSN PD'!R39+CSN!R39+CLN!R39</f>
        <v>0</v>
      </c>
      <c r="S39" s="57">
        <f>+'OSN PD'!S39+CSN!S39+CLN!S39</f>
        <v>-300000</v>
      </c>
      <c r="T39" s="57">
        <f>+'OSN PD'!T39+CSN!T39+CLN!T39</f>
        <v>0</v>
      </c>
      <c r="U39" s="57">
        <f>+'OSN PD'!U39+CSN!U39+CLN!U39</f>
        <v>0</v>
      </c>
      <c r="V39" s="57">
        <f>+'OSN PD'!V39+CSN!V39+CLN!V39</f>
        <v>0</v>
      </c>
      <c r="W39" s="57">
        <f>+'OSN PD'!W39+CSN!W39+CLN!W39</f>
        <v>0</v>
      </c>
      <c r="X39" s="57">
        <f>+'OSN PD'!X39+CSN!X39+CLN!X39</f>
        <v>0</v>
      </c>
      <c r="Y39" s="57">
        <f>+'OSN PD'!Y39+CSN!Y39+CLN!Y39</f>
        <v>0</v>
      </c>
      <c r="Z39" s="57">
        <f>+'OSN PD'!Z39+CSN!Z39+CLN!Z39</f>
        <v>0</v>
      </c>
      <c r="AA39" s="57">
        <f>+'OSN PD'!AA39+CSN!AA39+CLN!AA39</f>
        <v>0</v>
      </c>
      <c r="AB39" s="57">
        <f>+'OSN PD'!AB39+CSN!AB39+CLN!AB39</f>
        <v>0</v>
      </c>
      <c r="AC39" s="57">
        <f>+'OSN PD'!AC39+CSN!AC39+CLN!AC39</f>
        <v>0</v>
      </c>
      <c r="AD39" s="57">
        <f>+'OSN PD'!AD39+CSN!AD39+CLN!AD39</f>
        <v>0</v>
      </c>
      <c r="AE39" s="57">
        <f>+'OSN PD'!AE39+CSN!AE39+CLN!AE39</f>
        <v>0</v>
      </c>
      <c r="AF39" s="57">
        <f>+'OSN PD'!AF39+CSN!AF39+CLN!AF39</f>
        <v>0</v>
      </c>
      <c r="AG39" s="57">
        <f>+'OSN PD'!AG39+CSN!AG39+CLN!AG39</f>
        <v>0</v>
      </c>
      <c r="AH39" s="57">
        <f>+'OSN PD'!AH39+CSN!AH39+CLN!AH39</f>
        <v>0</v>
      </c>
      <c r="AI39" s="57">
        <f>+'OSN PD'!AI39+CSN!AI39+CLN!AI39</f>
        <v>0</v>
      </c>
      <c r="AJ39" s="57">
        <f>+'OSN PD'!AJ39+CSN!AJ39+CLN!AJ39</f>
        <v>0</v>
      </c>
      <c r="AK39" s="57">
        <f>+'OSN PD'!AK39+CSN!AK39+CLN!AK39</f>
        <v>0</v>
      </c>
      <c r="AL39" s="57">
        <f>+'OSN PD'!AL39+CSN!AL39+CLN!AL39</f>
        <v>0</v>
      </c>
      <c r="AM39" s="57">
        <f>+'OSN PD'!AM39+CSN!AM39+CLN!AM39</f>
        <v>0</v>
      </c>
      <c r="AN39" s="57">
        <f>+'OSN PD'!AN39+CSN!AN39+CLN!AN39</f>
        <v>0</v>
      </c>
      <c r="AO39" s="57">
        <f>+'OSN PD'!AO39+CSN!AO39+CLN!AO39</f>
        <v>0</v>
      </c>
      <c r="AP39" s="57">
        <f>+'OSN PD'!AP39+CSN!AP39+CLN!AP39</f>
        <v>0</v>
      </c>
      <c r="AQ39" s="57">
        <f>+'OSN PD'!AQ39+CSN!AQ39+CLN!AQ39</f>
        <v>0</v>
      </c>
      <c r="AR39" s="57">
        <f>+'OSN PD'!AR39+CSN!AR39+CLN!AR39</f>
        <v>0</v>
      </c>
      <c r="AS39" s="57">
        <f t="shared" si="19"/>
        <v>-300000</v>
      </c>
      <c r="AT39" s="61">
        <v>0</v>
      </c>
      <c r="AU39" s="61">
        <v>0</v>
      </c>
      <c r="AV39" s="61">
        <v>0</v>
      </c>
      <c r="AW39" s="61">
        <v>0</v>
      </c>
      <c r="AX39" s="61">
        <v>0</v>
      </c>
      <c r="AY39" s="61">
        <f t="shared" si="20"/>
        <v>0</v>
      </c>
      <c r="AZ39" s="109">
        <f>+'OSN PD'!AZ39+CSN!AZ39+CLN!AZ39</f>
        <v>0</v>
      </c>
      <c r="BA39" s="109">
        <f>+'OSN PD'!BA39+CSN!BA39+CLN!BA39</f>
        <v>0</v>
      </c>
      <c r="BB39" s="109">
        <f>+'OSN PD'!BB39+CSN!BB39+CLN!BB39</f>
        <v>0</v>
      </c>
      <c r="BC39" s="109">
        <f>+'OSN PD'!BC39+CSN!BC39+CLN!BC39</f>
        <v>0</v>
      </c>
      <c r="BD39" s="109">
        <f>+'OSN PD'!BD39+CSN!BD39+CLN!BD39</f>
        <v>0</v>
      </c>
      <c r="BE39" s="109">
        <f>+'OSN PD'!BE39+CSN!BE39+CLN!BE39</f>
        <v>0</v>
      </c>
      <c r="BF39" s="109">
        <f>+'OSN PD'!BF39+CSN!BF39+CLN!BF39</f>
        <v>0</v>
      </c>
      <c r="BG39" s="67">
        <f t="shared" si="21"/>
        <v>0</v>
      </c>
    </row>
    <row r="40" spans="1:59">
      <c r="A40" s="24" t="s">
        <v>32</v>
      </c>
      <c r="B40" s="25" t="s">
        <v>938</v>
      </c>
      <c r="C40" s="44">
        <f>+'OSN PD'!C40+CSN!C40+CLN!C40</f>
        <v>700000</v>
      </c>
      <c r="D40" s="44">
        <f t="shared" si="12"/>
        <v>0</v>
      </c>
      <c r="E40" s="44">
        <f>+'OSN PD'!E40+CSN!E40+CLN!E40</f>
        <v>0</v>
      </c>
      <c r="F40" s="44">
        <f t="shared" si="13"/>
        <v>700000</v>
      </c>
      <c r="G40" s="53">
        <f>+'OSN PD'!G40+CSN!G40+CLN!G40</f>
        <v>697904.08</v>
      </c>
      <c r="H40" s="53">
        <f>+'OSN PD'!H40+CSN!H40+CLN!H40</f>
        <v>0</v>
      </c>
      <c r="I40" s="53">
        <f>+'OSN PD'!I40+CSN!I40+CLN!I40</f>
        <v>0</v>
      </c>
      <c r="J40" s="53">
        <f>+'OSN PD'!J40+CSN!J40+CLN!J40</f>
        <v>0</v>
      </c>
      <c r="K40" s="49">
        <f t="shared" si="14"/>
        <v>0</v>
      </c>
      <c r="L40" s="49">
        <f t="shared" si="15"/>
        <v>697904.08</v>
      </c>
      <c r="M40" s="53">
        <f>+'OSN PD'!M40+CSN!M40+CLN!M40</f>
        <v>697904.08</v>
      </c>
      <c r="N40" s="53">
        <f>+'OSN PD'!N40+CSN!N40+CLN!N40</f>
        <v>0</v>
      </c>
      <c r="O40" s="251">
        <f t="shared" si="16"/>
        <v>2095.9200000000419</v>
      </c>
      <c r="P40" s="13">
        <f t="shared" si="17"/>
        <v>2095.9200000000419</v>
      </c>
      <c r="Q40" s="199">
        <f t="shared" si="18"/>
        <v>2095.9200000000419</v>
      </c>
      <c r="R40" s="57">
        <f>+'OSN PD'!R40+CSN!R40+CLN!R40</f>
        <v>0</v>
      </c>
      <c r="S40" s="57">
        <f>+'OSN PD'!S40+CSN!S40+CLN!S40</f>
        <v>0</v>
      </c>
      <c r="T40" s="57">
        <f>+'OSN PD'!T40+CSN!T40+CLN!T40</f>
        <v>0</v>
      </c>
      <c r="U40" s="57">
        <f>+'OSN PD'!U40+CSN!U40+CLN!U40</f>
        <v>0</v>
      </c>
      <c r="V40" s="57">
        <f>+'OSN PD'!V40+CSN!V40+CLN!V40</f>
        <v>0</v>
      </c>
      <c r="W40" s="57">
        <f>+'OSN PD'!W40+CSN!W40+CLN!W40</f>
        <v>0</v>
      </c>
      <c r="X40" s="57">
        <f>+'OSN PD'!X40+CSN!X40+CLN!X40</f>
        <v>0</v>
      </c>
      <c r="Y40" s="57">
        <f>+'OSN PD'!Y40+CSN!Y40+CLN!Y40</f>
        <v>0</v>
      </c>
      <c r="Z40" s="57">
        <f>+'OSN PD'!Z40+CSN!Z40+CLN!Z40</f>
        <v>0</v>
      </c>
      <c r="AA40" s="57">
        <f>+'OSN PD'!AA40+CSN!AA40+CLN!AA40</f>
        <v>0</v>
      </c>
      <c r="AB40" s="57">
        <f>+'OSN PD'!AB40+CSN!AB40+CLN!AB40</f>
        <v>0</v>
      </c>
      <c r="AC40" s="57">
        <f>+'OSN PD'!AC40+CSN!AC40+CLN!AC40</f>
        <v>0</v>
      </c>
      <c r="AD40" s="57">
        <f>+'OSN PD'!AD40+CSN!AD40+CLN!AD40</f>
        <v>0</v>
      </c>
      <c r="AE40" s="57">
        <f>+'OSN PD'!AE40+CSN!AE40+CLN!AE40</f>
        <v>0</v>
      </c>
      <c r="AF40" s="57">
        <f>+'OSN PD'!AF40+CSN!AF40+CLN!AF40</f>
        <v>0</v>
      </c>
      <c r="AG40" s="57">
        <f>+'OSN PD'!AG40+CSN!AG40+CLN!AG40</f>
        <v>0</v>
      </c>
      <c r="AH40" s="57">
        <f>+'OSN PD'!AH40+CSN!AH40+CLN!AH40</f>
        <v>0</v>
      </c>
      <c r="AI40" s="57">
        <f>+'OSN PD'!AI40+CSN!AI40+CLN!AI40</f>
        <v>0</v>
      </c>
      <c r="AJ40" s="57">
        <f>+'OSN PD'!AJ40+CSN!AJ40+CLN!AJ40</f>
        <v>0</v>
      </c>
      <c r="AK40" s="57">
        <f>+'OSN PD'!AK40+CSN!AK40+CLN!AK40</f>
        <v>0</v>
      </c>
      <c r="AL40" s="57">
        <f>+'OSN PD'!AL40+CSN!AL40+CLN!AL40</f>
        <v>0</v>
      </c>
      <c r="AM40" s="57">
        <f>+'OSN PD'!AM40+CSN!AM40+CLN!AM40</f>
        <v>0</v>
      </c>
      <c r="AN40" s="57">
        <f>+'OSN PD'!AN40+CSN!AN40+CLN!AN40</f>
        <v>0</v>
      </c>
      <c r="AO40" s="57">
        <f>+'OSN PD'!AO40+CSN!AO40+CLN!AO40</f>
        <v>0</v>
      </c>
      <c r="AP40" s="57">
        <f>+'OSN PD'!AP40+CSN!AP40+CLN!AP40</f>
        <v>0</v>
      </c>
      <c r="AQ40" s="57">
        <f>+'OSN PD'!AQ40+CSN!AQ40+CLN!AQ40</f>
        <v>0</v>
      </c>
      <c r="AR40" s="57">
        <f>+'OSN PD'!AR40+CSN!AR40+CLN!AR40</f>
        <v>0</v>
      </c>
      <c r="AS40" s="57">
        <f t="shared" si="19"/>
        <v>0</v>
      </c>
      <c r="AT40" s="61">
        <v>0</v>
      </c>
      <c r="AU40" s="61">
        <v>0</v>
      </c>
      <c r="AV40" s="61">
        <v>0</v>
      </c>
      <c r="AW40" s="61">
        <v>0</v>
      </c>
      <c r="AX40" s="61">
        <v>0</v>
      </c>
      <c r="AY40" s="61">
        <f t="shared" si="20"/>
        <v>0</v>
      </c>
      <c r="AZ40" s="109">
        <f>+'OSN PD'!AZ40+CSN!AZ40+CLN!AZ40</f>
        <v>0</v>
      </c>
      <c r="BA40" s="109">
        <f>+'OSN PD'!BA40+CSN!BA40+CLN!BA40</f>
        <v>0</v>
      </c>
      <c r="BB40" s="109">
        <f>+'OSN PD'!BB40+CSN!BB40+CLN!BB40</f>
        <v>0</v>
      </c>
      <c r="BC40" s="109">
        <f>+'OSN PD'!BC40+CSN!BC40+CLN!BC40</f>
        <v>0</v>
      </c>
      <c r="BD40" s="109">
        <f>+'OSN PD'!BD40+CSN!BD40+CLN!BD40</f>
        <v>0</v>
      </c>
      <c r="BE40" s="109">
        <f>+'OSN PD'!BE40+CSN!BE40+CLN!BE40</f>
        <v>0</v>
      </c>
      <c r="BF40" s="109">
        <f>+'OSN PD'!BF40+CSN!BF40+CLN!BF40</f>
        <v>0</v>
      </c>
      <c r="BG40" s="67">
        <f t="shared" si="21"/>
        <v>0</v>
      </c>
    </row>
    <row r="41" spans="1:59">
      <c r="A41" s="24" t="s">
        <v>33</v>
      </c>
      <c r="B41" s="25" t="s">
        <v>939</v>
      </c>
      <c r="C41" s="44">
        <f>+'OSN PD'!C41+CSN!C41+CLN!C41</f>
        <v>350000</v>
      </c>
      <c r="D41" s="44">
        <f t="shared" si="12"/>
        <v>0</v>
      </c>
      <c r="E41" s="44">
        <f>+'OSN PD'!E41+CSN!E41+CLN!E41</f>
        <v>0</v>
      </c>
      <c r="F41" s="44">
        <f t="shared" si="13"/>
        <v>350000</v>
      </c>
      <c r="G41" s="53">
        <f>+'OSN PD'!G41+CSN!G41+CLN!G41</f>
        <v>315667.23</v>
      </c>
      <c r="H41" s="53">
        <f>+'OSN PD'!H41+CSN!H41+CLN!H41</f>
        <v>0</v>
      </c>
      <c r="I41" s="53">
        <f>+'OSN PD'!I41+CSN!I41+CLN!I41</f>
        <v>0</v>
      </c>
      <c r="J41" s="53">
        <f>+'OSN PD'!J41+CSN!J41+CLN!J41</f>
        <v>3399.04</v>
      </c>
      <c r="K41" s="49">
        <f t="shared" si="14"/>
        <v>3399.04</v>
      </c>
      <c r="L41" s="49">
        <f t="shared" si="15"/>
        <v>319066.26999999996</v>
      </c>
      <c r="M41" s="53">
        <f>+'OSN PD'!M41+CSN!M41+CLN!M41</f>
        <v>319066.27</v>
      </c>
      <c r="N41" s="53">
        <f>+'OSN PD'!N41+CSN!N41+CLN!N41</f>
        <v>0</v>
      </c>
      <c r="O41" s="251">
        <f t="shared" si="16"/>
        <v>30933.73000000004</v>
      </c>
      <c r="P41" s="13">
        <f t="shared" si="17"/>
        <v>30933.729999999981</v>
      </c>
      <c r="Q41" s="199">
        <f t="shared" si="18"/>
        <v>30933.73000000004</v>
      </c>
      <c r="R41" s="57">
        <f>+'OSN PD'!R41+CSN!R41+CLN!R41</f>
        <v>0</v>
      </c>
      <c r="S41" s="57">
        <f>+'OSN PD'!S41+CSN!S41+CLN!S41</f>
        <v>0</v>
      </c>
      <c r="T41" s="57">
        <f>+'OSN PD'!T41+CSN!T41+CLN!T41</f>
        <v>0</v>
      </c>
      <c r="U41" s="57">
        <f>+'OSN PD'!U41+CSN!U41+CLN!U41</f>
        <v>0</v>
      </c>
      <c r="V41" s="57">
        <f>+'OSN PD'!V41+CSN!V41+CLN!V41</f>
        <v>0</v>
      </c>
      <c r="W41" s="57">
        <f>+'OSN PD'!W41+CSN!W41+CLN!W41</f>
        <v>0</v>
      </c>
      <c r="X41" s="57">
        <f>+'OSN PD'!X41+CSN!X41+CLN!X41</f>
        <v>0</v>
      </c>
      <c r="Y41" s="57">
        <f>+'OSN PD'!Y41+CSN!Y41+CLN!Y41</f>
        <v>0</v>
      </c>
      <c r="Z41" s="57">
        <f>+'OSN PD'!Z41+CSN!Z41+CLN!Z41</f>
        <v>0</v>
      </c>
      <c r="AA41" s="57">
        <f>+'OSN PD'!AA41+CSN!AA41+CLN!AA41</f>
        <v>0</v>
      </c>
      <c r="AB41" s="57">
        <f>+'OSN PD'!AB41+CSN!AB41+CLN!AB41</f>
        <v>0</v>
      </c>
      <c r="AC41" s="57">
        <f>+'OSN PD'!AC41+CSN!AC41+CLN!AC41</f>
        <v>0</v>
      </c>
      <c r="AD41" s="57">
        <f>+'OSN PD'!AD41+CSN!AD41+CLN!AD41</f>
        <v>0</v>
      </c>
      <c r="AE41" s="57">
        <f>+'OSN PD'!AE41+CSN!AE41+CLN!AE41</f>
        <v>0</v>
      </c>
      <c r="AF41" s="57">
        <f>+'OSN PD'!AF41+CSN!AF41+CLN!AF41</f>
        <v>0</v>
      </c>
      <c r="AG41" s="57">
        <f>+'OSN PD'!AG41+CSN!AG41+CLN!AG41</f>
        <v>0</v>
      </c>
      <c r="AH41" s="57">
        <f>+'OSN PD'!AH41+CSN!AH41+CLN!AH41</f>
        <v>0</v>
      </c>
      <c r="AI41" s="57">
        <f>+'OSN PD'!AI41+CSN!AI41+CLN!AI41</f>
        <v>0</v>
      </c>
      <c r="AJ41" s="57">
        <f>+'OSN PD'!AJ41+CSN!AJ41+CLN!AJ41</f>
        <v>0</v>
      </c>
      <c r="AK41" s="57">
        <f>+'OSN PD'!AK41+CSN!AK41+CLN!AK41</f>
        <v>0</v>
      </c>
      <c r="AL41" s="57">
        <f>+'OSN PD'!AL41+CSN!AL41+CLN!AL41</f>
        <v>0</v>
      </c>
      <c r="AM41" s="57">
        <f>+'OSN PD'!AM41+CSN!AM41+CLN!AM41</f>
        <v>0</v>
      </c>
      <c r="AN41" s="57">
        <f>+'OSN PD'!AN41+CSN!AN41+CLN!AN41</f>
        <v>0</v>
      </c>
      <c r="AO41" s="57">
        <f>+'OSN PD'!AO41+CSN!AO41+CLN!AO41</f>
        <v>0</v>
      </c>
      <c r="AP41" s="57">
        <f>+'OSN PD'!AP41+CSN!AP41+CLN!AP41</f>
        <v>0</v>
      </c>
      <c r="AQ41" s="57">
        <f>+'OSN PD'!AQ41+CSN!AQ41+CLN!AQ41</f>
        <v>0</v>
      </c>
      <c r="AR41" s="57">
        <f>+'OSN PD'!AR41+CSN!AR41+CLN!AR41</f>
        <v>0</v>
      </c>
      <c r="AS41" s="57">
        <f t="shared" si="19"/>
        <v>0</v>
      </c>
      <c r="AT41" s="61">
        <v>0</v>
      </c>
      <c r="AU41" s="61">
        <v>0</v>
      </c>
      <c r="AV41" s="61">
        <v>0</v>
      </c>
      <c r="AW41" s="61">
        <v>0</v>
      </c>
      <c r="AX41" s="61">
        <v>0</v>
      </c>
      <c r="AY41" s="61">
        <f t="shared" si="20"/>
        <v>0</v>
      </c>
      <c r="AZ41" s="109">
        <f>+'OSN PD'!AZ41+CSN!AZ41+CLN!AZ41</f>
        <v>0</v>
      </c>
      <c r="BA41" s="109">
        <f>+'OSN PD'!BA41+CSN!BA41+CLN!BA41</f>
        <v>0</v>
      </c>
      <c r="BB41" s="109">
        <f>+'OSN PD'!BB41+CSN!BB41+CLN!BB41</f>
        <v>0</v>
      </c>
      <c r="BC41" s="109">
        <f>+'OSN PD'!BC41+CSN!BC41+CLN!BC41</f>
        <v>0</v>
      </c>
      <c r="BD41" s="109">
        <f>+'OSN PD'!BD41+CSN!BD41+CLN!BD41</f>
        <v>0</v>
      </c>
      <c r="BE41" s="109">
        <f>+'OSN PD'!BE41+CSN!BE41+CLN!BE41</f>
        <v>0</v>
      </c>
      <c r="BF41" s="109">
        <f>+'OSN PD'!BF41+CSN!BF41+CLN!BF41</f>
        <v>0</v>
      </c>
      <c r="BG41" s="67">
        <f t="shared" si="21"/>
        <v>0</v>
      </c>
    </row>
    <row r="42" spans="1:59">
      <c r="A42" s="24" t="s">
        <v>34</v>
      </c>
      <c r="B42" s="25" t="s">
        <v>940</v>
      </c>
      <c r="C42" s="44">
        <f>+'OSN PD'!C42+CSN!C42+CLN!C42</f>
        <v>7000000</v>
      </c>
      <c r="D42" s="44">
        <f t="shared" si="12"/>
        <v>0</v>
      </c>
      <c r="E42" s="44">
        <f>+'OSN PD'!E42+CSN!E42+CLN!E42</f>
        <v>1680000</v>
      </c>
      <c r="F42" s="44">
        <f t="shared" si="13"/>
        <v>8680000</v>
      </c>
      <c r="G42" s="53">
        <f>+'OSN PD'!G42+CSN!G42+CLN!G42</f>
        <v>6785989</v>
      </c>
      <c r="H42" s="53">
        <f>+'OSN PD'!H42+CSN!H42+CLN!H42</f>
        <v>732918</v>
      </c>
      <c r="I42" s="53">
        <f>+'OSN PD'!I42+CSN!I42+CLN!I42</f>
        <v>748512</v>
      </c>
      <c r="J42" s="53">
        <f>+'OSN PD'!J42+CSN!J42+CLN!J42</f>
        <v>0</v>
      </c>
      <c r="K42" s="49">
        <f t="shared" si="14"/>
        <v>1481430</v>
      </c>
      <c r="L42" s="49">
        <f t="shared" si="15"/>
        <v>8267419</v>
      </c>
      <c r="M42" s="53">
        <f>+'OSN PD'!M42+CSN!M42+CLN!M42</f>
        <v>8680000</v>
      </c>
      <c r="N42" s="53">
        <f>+'OSN PD'!N42+CSN!N42+CLN!N42</f>
        <v>-412581</v>
      </c>
      <c r="O42" s="251">
        <f t="shared" si="16"/>
        <v>412581</v>
      </c>
      <c r="P42" s="13">
        <f t="shared" si="17"/>
        <v>0</v>
      </c>
      <c r="Q42" s="199">
        <f t="shared" si="18"/>
        <v>0</v>
      </c>
      <c r="R42" s="57">
        <f>+'OSN PD'!R42+CSN!R42+CLN!R42</f>
        <v>0</v>
      </c>
      <c r="S42" s="57">
        <f>+'OSN PD'!S42+CSN!S42+CLN!S42</f>
        <v>1680000</v>
      </c>
      <c r="T42" s="57">
        <f>+'OSN PD'!T42+CSN!T42+CLN!T42</f>
        <v>0</v>
      </c>
      <c r="U42" s="57">
        <f>+'OSN PD'!U42+CSN!U42+CLN!U42</f>
        <v>0</v>
      </c>
      <c r="V42" s="57">
        <f>+'OSN PD'!V42+CSN!V42+CLN!V42</f>
        <v>0</v>
      </c>
      <c r="W42" s="57">
        <f>+'OSN PD'!W42+CSN!W42+CLN!W42</f>
        <v>0</v>
      </c>
      <c r="X42" s="57">
        <f>+'OSN PD'!X42+CSN!X42+CLN!X42</f>
        <v>0</v>
      </c>
      <c r="Y42" s="57">
        <f>+'OSN PD'!Y42+CSN!Y42+CLN!Y42</f>
        <v>0</v>
      </c>
      <c r="Z42" s="57">
        <f>+'OSN PD'!Z42+CSN!Z42+CLN!Z42</f>
        <v>0</v>
      </c>
      <c r="AA42" s="57">
        <f>+'OSN PD'!AA42+CSN!AA42+CLN!AA42</f>
        <v>0</v>
      </c>
      <c r="AB42" s="57">
        <f>+'OSN PD'!AB42+CSN!AB42+CLN!AB42</f>
        <v>0</v>
      </c>
      <c r="AC42" s="57">
        <f>+'OSN PD'!AC42+CSN!AC42+CLN!AC42</f>
        <v>0</v>
      </c>
      <c r="AD42" s="57">
        <f>+'OSN PD'!AD42+CSN!AD42+CLN!AD42</f>
        <v>0</v>
      </c>
      <c r="AE42" s="57">
        <f>+'OSN PD'!AE42+CSN!AE42+CLN!AE42</f>
        <v>0</v>
      </c>
      <c r="AF42" s="57">
        <f>+'OSN PD'!AF42+CSN!AF42+CLN!AF42</f>
        <v>0</v>
      </c>
      <c r="AG42" s="57">
        <f>+'OSN PD'!AG42+CSN!AG42+CLN!AG42</f>
        <v>0</v>
      </c>
      <c r="AH42" s="57">
        <f>+'OSN PD'!AH42+CSN!AH42+CLN!AH42</f>
        <v>0</v>
      </c>
      <c r="AI42" s="57">
        <f>+'OSN PD'!AI42+CSN!AI42+CLN!AI42</f>
        <v>0</v>
      </c>
      <c r="AJ42" s="57">
        <f>+'OSN PD'!AJ42+CSN!AJ42+CLN!AJ42</f>
        <v>0</v>
      </c>
      <c r="AK42" s="57">
        <f>+'OSN PD'!AK42+CSN!AK42+CLN!AK42</f>
        <v>0</v>
      </c>
      <c r="AL42" s="57">
        <f>+'OSN PD'!AL42+CSN!AL42+CLN!AL42</f>
        <v>0</v>
      </c>
      <c r="AM42" s="57">
        <f>+'OSN PD'!AM42+CSN!AM42+CLN!AM42</f>
        <v>0</v>
      </c>
      <c r="AN42" s="57">
        <f>+'OSN PD'!AN42+CSN!AN42+CLN!AN42</f>
        <v>0</v>
      </c>
      <c r="AO42" s="57">
        <f>+'OSN PD'!AO42+CSN!AO42+CLN!AO42</f>
        <v>0</v>
      </c>
      <c r="AP42" s="57">
        <f>+'OSN PD'!AP42+CSN!AP42+CLN!AP42</f>
        <v>0</v>
      </c>
      <c r="AQ42" s="57">
        <f>+'OSN PD'!AQ42+CSN!AQ42+CLN!AQ42</f>
        <v>0</v>
      </c>
      <c r="AR42" s="57">
        <f>+'OSN PD'!AR42+CSN!AR42+CLN!AR42</f>
        <v>0</v>
      </c>
      <c r="AS42" s="57">
        <f t="shared" si="19"/>
        <v>1680000</v>
      </c>
      <c r="AT42" s="61">
        <v>0</v>
      </c>
      <c r="AU42" s="61">
        <v>0</v>
      </c>
      <c r="AV42" s="61">
        <v>0</v>
      </c>
      <c r="AW42" s="61">
        <v>0</v>
      </c>
      <c r="AX42" s="61">
        <v>0</v>
      </c>
      <c r="AY42" s="61">
        <f t="shared" si="20"/>
        <v>0</v>
      </c>
      <c r="AZ42" s="109">
        <f>+'OSN PD'!AZ42+CSN!AZ42+CLN!AZ42</f>
        <v>0</v>
      </c>
      <c r="BA42" s="109">
        <f>+'OSN PD'!BA42+CSN!BA42+CLN!BA42</f>
        <v>0</v>
      </c>
      <c r="BB42" s="109">
        <f>+'OSN PD'!BB42+CSN!BB42+CLN!BB42</f>
        <v>0</v>
      </c>
      <c r="BC42" s="109">
        <f>+'OSN PD'!BC42+CSN!BC42+CLN!BC42</f>
        <v>0</v>
      </c>
      <c r="BD42" s="109">
        <f>+'OSN PD'!BD42+CSN!BD42+CLN!BD42</f>
        <v>0</v>
      </c>
      <c r="BE42" s="109">
        <f>+'OSN PD'!BE42+CSN!BE42+CLN!BE42</f>
        <v>0</v>
      </c>
      <c r="BF42" s="109">
        <f>+'OSN PD'!BF42+CSN!BF42+CLN!BF42</f>
        <v>0</v>
      </c>
      <c r="BG42" s="67">
        <f t="shared" si="21"/>
        <v>0</v>
      </c>
    </row>
    <row r="43" spans="1:59">
      <c r="A43" s="24" t="s">
        <v>35</v>
      </c>
      <c r="B43" s="25" t="s">
        <v>941</v>
      </c>
      <c r="C43" s="44">
        <f>+'OSN PD'!C43+CSN!C43+CLN!C43</f>
        <v>0</v>
      </c>
      <c r="D43" s="44">
        <f t="shared" si="12"/>
        <v>0</v>
      </c>
      <c r="E43" s="44">
        <f>+'OSN PD'!E43+CSN!E43+CLN!E43</f>
        <v>0</v>
      </c>
      <c r="F43" s="44">
        <f t="shared" si="13"/>
        <v>0</v>
      </c>
      <c r="G43" s="53">
        <f>+'OSN PD'!G43+CSN!G43+CLN!G43</f>
        <v>0</v>
      </c>
      <c r="H43" s="53">
        <f>+'OSN PD'!H43+CSN!H43+CLN!H43</f>
        <v>0</v>
      </c>
      <c r="I43" s="53">
        <f>+'OSN PD'!I43+CSN!I43+CLN!I43</f>
        <v>0</v>
      </c>
      <c r="J43" s="53">
        <f>+'OSN PD'!J43+CSN!J43+CLN!J43</f>
        <v>0</v>
      </c>
      <c r="K43" s="49">
        <f t="shared" si="14"/>
        <v>0</v>
      </c>
      <c r="L43" s="49">
        <f t="shared" si="15"/>
        <v>0</v>
      </c>
      <c r="M43" s="53">
        <f>+'OSN PD'!M43+CSN!M43+CLN!M43</f>
        <v>0</v>
      </c>
      <c r="N43" s="53">
        <f>+'OSN PD'!N43+CSN!N43+CLN!N43</f>
        <v>0</v>
      </c>
      <c r="O43" s="251">
        <f t="shared" si="16"/>
        <v>0</v>
      </c>
      <c r="P43" s="13">
        <f t="shared" si="17"/>
        <v>0</v>
      </c>
      <c r="Q43" s="199">
        <f t="shared" si="18"/>
        <v>0</v>
      </c>
      <c r="R43" s="57">
        <f>+'OSN PD'!R43+CSN!R43+CLN!R43</f>
        <v>0</v>
      </c>
      <c r="S43" s="57">
        <f>+'OSN PD'!S43+CSN!S43+CLN!S43</f>
        <v>0</v>
      </c>
      <c r="T43" s="57">
        <f>+'OSN PD'!T43+CSN!T43+CLN!T43</f>
        <v>0</v>
      </c>
      <c r="U43" s="57">
        <f>+'OSN PD'!U43+CSN!U43+CLN!U43</f>
        <v>0</v>
      </c>
      <c r="V43" s="57">
        <f>+'OSN PD'!V43+CSN!V43+CLN!V43</f>
        <v>0</v>
      </c>
      <c r="W43" s="57">
        <f>+'OSN PD'!W43+CSN!W43+CLN!W43</f>
        <v>0</v>
      </c>
      <c r="X43" s="57">
        <f>+'OSN PD'!X43+CSN!X43+CLN!X43</f>
        <v>0</v>
      </c>
      <c r="Y43" s="57">
        <f>+'OSN PD'!Y43+CSN!Y43+CLN!Y43</f>
        <v>0</v>
      </c>
      <c r="Z43" s="57">
        <f>+'OSN PD'!Z43+CSN!Z43+CLN!Z43</f>
        <v>0</v>
      </c>
      <c r="AA43" s="57">
        <f>+'OSN PD'!AA43+CSN!AA43+CLN!AA43</f>
        <v>0</v>
      </c>
      <c r="AB43" s="57">
        <f>+'OSN PD'!AB43+CSN!AB43+CLN!AB43</f>
        <v>0</v>
      </c>
      <c r="AC43" s="57">
        <f>+'OSN PD'!AC43+CSN!AC43+CLN!AC43</f>
        <v>0</v>
      </c>
      <c r="AD43" s="57">
        <f>+'OSN PD'!AD43+CSN!AD43+CLN!AD43</f>
        <v>0</v>
      </c>
      <c r="AE43" s="57">
        <f>+'OSN PD'!AE43+CSN!AE43+CLN!AE43</f>
        <v>0</v>
      </c>
      <c r="AF43" s="57">
        <f>+'OSN PD'!AF43+CSN!AF43+CLN!AF43</f>
        <v>0</v>
      </c>
      <c r="AG43" s="57">
        <f>+'OSN PD'!AG43+CSN!AG43+CLN!AG43</f>
        <v>0</v>
      </c>
      <c r="AH43" s="57">
        <f>+'OSN PD'!AH43+CSN!AH43+CLN!AH43</f>
        <v>0</v>
      </c>
      <c r="AI43" s="57">
        <f>+'OSN PD'!AI43+CSN!AI43+CLN!AI43</f>
        <v>0</v>
      </c>
      <c r="AJ43" s="57">
        <f>+'OSN PD'!AJ43+CSN!AJ43+CLN!AJ43</f>
        <v>0</v>
      </c>
      <c r="AK43" s="57">
        <f>+'OSN PD'!AK43+CSN!AK43+CLN!AK43</f>
        <v>0</v>
      </c>
      <c r="AL43" s="57">
        <f>+'OSN PD'!AL43+CSN!AL43+CLN!AL43</f>
        <v>0</v>
      </c>
      <c r="AM43" s="57">
        <f>+'OSN PD'!AM43+CSN!AM43+CLN!AM43</f>
        <v>0</v>
      </c>
      <c r="AN43" s="57">
        <f>+'OSN PD'!AN43+CSN!AN43+CLN!AN43</f>
        <v>0</v>
      </c>
      <c r="AO43" s="57">
        <f>+'OSN PD'!AO43+CSN!AO43+CLN!AO43</f>
        <v>0</v>
      </c>
      <c r="AP43" s="57">
        <f>+'OSN PD'!AP43+CSN!AP43+CLN!AP43</f>
        <v>0</v>
      </c>
      <c r="AQ43" s="57">
        <f>+'OSN PD'!AQ43+CSN!AQ43+CLN!AQ43</f>
        <v>0</v>
      </c>
      <c r="AR43" s="57">
        <f>+'OSN PD'!AR43+CSN!AR43+CLN!AR43</f>
        <v>0</v>
      </c>
      <c r="AS43" s="57">
        <f t="shared" si="19"/>
        <v>0</v>
      </c>
      <c r="AT43" s="61">
        <v>0</v>
      </c>
      <c r="AU43" s="61">
        <v>0</v>
      </c>
      <c r="AV43" s="61">
        <v>0</v>
      </c>
      <c r="AW43" s="61">
        <v>0</v>
      </c>
      <c r="AX43" s="61">
        <v>0</v>
      </c>
      <c r="AY43" s="61">
        <f t="shared" si="20"/>
        <v>0</v>
      </c>
      <c r="AZ43" s="109">
        <f>+'OSN PD'!AZ43+CSN!AZ43+CLN!AZ43</f>
        <v>0</v>
      </c>
      <c r="BA43" s="109">
        <f>+'OSN PD'!BA43+CSN!BA43+CLN!BA43</f>
        <v>0</v>
      </c>
      <c r="BB43" s="109">
        <f>+'OSN PD'!BB43+CSN!BB43+CLN!BB43</f>
        <v>0</v>
      </c>
      <c r="BC43" s="109">
        <f>+'OSN PD'!BC43+CSN!BC43+CLN!BC43</f>
        <v>0</v>
      </c>
      <c r="BD43" s="109">
        <f>+'OSN PD'!BD43+CSN!BD43+CLN!BD43</f>
        <v>0</v>
      </c>
      <c r="BE43" s="109">
        <f>+'OSN PD'!BE43+CSN!BE43+CLN!BE43</f>
        <v>0</v>
      </c>
      <c r="BF43" s="109">
        <f>+'OSN PD'!BF43+CSN!BF43+CLN!BF43</f>
        <v>0</v>
      </c>
      <c r="BG43" s="67">
        <f t="shared" si="21"/>
        <v>0</v>
      </c>
    </row>
    <row r="44" spans="1:59">
      <c r="A44" s="24" t="s">
        <v>36</v>
      </c>
      <c r="B44" s="25" t="s">
        <v>942</v>
      </c>
      <c r="C44" s="44">
        <f>+'OSN PD'!C44+CSN!C44+CLN!C44</f>
        <v>5470086</v>
      </c>
      <c r="D44" s="44">
        <f t="shared" si="12"/>
        <v>0</v>
      </c>
      <c r="E44" s="44">
        <f>+'OSN PD'!E44+CSN!E44+CLN!E44</f>
        <v>-50000</v>
      </c>
      <c r="F44" s="44">
        <f t="shared" si="13"/>
        <v>5420086</v>
      </c>
      <c r="G44" s="53">
        <f>+'OSN PD'!G44+CSN!G44+CLN!G44</f>
        <v>3749135.68</v>
      </c>
      <c r="H44" s="53">
        <f>+'OSN PD'!H44+CSN!H44+CLN!H44</f>
        <v>417586.56</v>
      </c>
      <c r="I44" s="53">
        <f>+'OSN PD'!I44+CSN!I44+CLN!I44</f>
        <v>397958.22</v>
      </c>
      <c r="J44" s="53">
        <f>+'OSN PD'!J44+CSN!J44+CLN!J44</f>
        <v>395652.38</v>
      </c>
      <c r="K44" s="49">
        <f t="shared" si="14"/>
        <v>1211197.1600000001</v>
      </c>
      <c r="L44" s="49">
        <f t="shared" si="15"/>
        <v>4960332.84</v>
      </c>
      <c r="M44" s="53">
        <f>+'OSN PD'!M44+CSN!M44+CLN!M44</f>
        <v>5401477.7800000003</v>
      </c>
      <c r="N44" s="53">
        <f>+'OSN PD'!N44+CSN!N44+CLN!N44</f>
        <v>-441144.94000000041</v>
      </c>
      <c r="O44" s="251">
        <f t="shared" si="16"/>
        <v>459753.16000000015</v>
      </c>
      <c r="P44" s="13">
        <f t="shared" si="17"/>
        <v>18608.219999999739</v>
      </c>
      <c r="Q44" s="199">
        <f t="shared" si="18"/>
        <v>18608.219999999739</v>
      </c>
      <c r="R44" s="57">
        <f>+'OSN PD'!R44+CSN!R44+CLN!R44</f>
        <v>0</v>
      </c>
      <c r="S44" s="57">
        <f>+'OSN PD'!S44+CSN!S44+CLN!S44</f>
        <v>0</v>
      </c>
      <c r="T44" s="57">
        <f>+'OSN PD'!T44+CSN!T44+CLN!T44</f>
        <v>-50000</v>
      </c>
      <c r="U44" s="57">
        <f>+'OSN PD'!U44+CSN!U44+CLN!U44</f>
        <v>0</v>
      </c>
      <c r="V44" s="57">
        <f>+'OSN PD'!V44+CSN!V44+CLN!V44</f>
        <v>0</v>
      </c>
      <c r="W44" s="57">
        <f>+'OSN PD'!W44+CSN!W44+CLN!W44</f>
        <v>0</v>
      </c>
      <c r="X44" s="57">
        <f>+'OSN PD'!X44+CSN!X44+CLN!X44</f>
        <v>0</v>
      </c>
      <c r="Y44" s="57">
        <f>+'OSN PD'!Y44+CSN!Y44+CLN!Y44</f>
        <v>0</v>
      </c>
      <c r="Z44" s="57">
        <f>+'OSN PD'!Z44+CSN!Z44+CLN!Z44</f>
        <v>0</v>
      </c>
      <c r="AA44" s="57">
        <f>+'OSN PD'!AA44+CSN!AA44+CLN!AA44</f>
        <v>0</v>
      </c>
      <c r="AB44" s="57">
        <f>+'OSN PD'!AB44+CSN!AB44+CLN!AB44</f>
        <v>0</v>
      </c>
      <c r="AC44" s="57">
        <f>+'OSN PD'!AC44+CSN!AC44+CLN!AC44</f>
        <v>0</v>
      </c>
      <c r="AD44" s="57">
        <f>+'OSN PD'!AD44+CSN!AD44+CLN!AD44</f>
        <v>0</v>
      </c>
      <c r="AE44" s="57">
        <f>+'OSN PD'!AE44+CSN!AE44+CLN!AE44</f>
        <v>0</v>
      </c>
      <c r="AF44" s="57">
        <f>+'OSN PD'!AF44+CSN!AF44+CLN!AF44</f>
        <v>0</v>
      </c>
      <c r="AG44" s="57">
        <f>+'OSN PD'!AG44+CSN!AG44+CLN!AG44</f>
        <v>0</v>
      </c>
      <c r="AH44" s="57">
        <f>+'OSN PD'!AH44+CSN!AH44+CLN!AH44</f>
        <v>0</v>
      </c>
      <c r="AI44" s="57">
        <f>+'OSN PD'!AI44+CSN!AI44+CLN!AI44</f>
        <v>0</v>
      </c>
      <c r="AJ44" s="57">
        <f>+'OSN PD'!AJ44+CSN!AJ44+CLN!AJ44</f>
        <v>0</v>
      </c>
      <c r="AK44" s="57">
        <f>+'OSN PD'!AK44+CSN!AK44+CLN!AK44</f>
        <v>0</v>
      </c>
      <c r="AL44" s="57">
        <f>+'OSN PD'!AL44+CSN!AL44+CLN!AL44</f>
        <v>0</v>
      </c>
      <c r="AM44" s="57">
        <f>+'OSN PD'!AM44+CSN!AM44+CLN!AM44</f>
        <v>0</v>
      </c>
      <c r="AN44" s="57">
        <f>+'OSN PD'!AN44+CSN!AN44+CLN!AN44</f>
        <v>0</v>
      </c>
      <c r="AO44" s="57">
        <f>+'OSN PD'!AO44+CSN!AO44+CLN!AO44</f>
        <v>0</v>
      </c>
      <c r="AP44" s="57">
        <f>+'OSN PD'!AP44+CSN!AP44+CLN!AP44</f>
        <v>0</v>
      </c>
      <c r="AQ44" s="57">
        <f>+'OSN PD'!AQ44+CSN!AQ44+CLN!AQ44</f>
        <v>0</v>
      </c>
      <c r="AR44" s="57">
        <f>+'OSN PD'!AR44+CSN!AR44+CLN!AR44</f>
        <v>0</v>
      </c>
      <c r="AS44" s="57">
        <f t="shared" si="19"/>
        <v>-50000</v>
      </c>
      <c r="AT44" s="61">
        <v>0</v>
      </c>
      <c r="AU44" s="61">
        <v>0</v>
      </c>
      <c r="AV44" s="61">
        <v>0</v>
      </c>
      <c r="AW44" s="61">
        <v>0</v>
      </c>
      <c r="AX44" s="61">
        <v>0</v>
      </c>
      <c r="AY44" s="61">
        <f t="shared" si="20"/>
        <v>0</v>
      </c>
      <c r="AZ44" s="109">
        <f>+'OSN PD'!AZ44+CSN!AZ44+CLN!AZ44</f>
        <v>0</v>
      </c>
      <c r="BA44" s="109">
        <f>+'OSN PD'!BA44+CSN!BA44+CLN!BA44</f>
        <v>0</v>
      </c>
      <c r="BB44" s="109">
        <f>+'OSN PD'!BB44+CSN!BB44+CLN!BB44</f>
        <v>0</v>
      </c>
      <c r="BC44" s="109">
        <f>+'OSN PD'!BC44+CSN!BC44+CLN!BC44</f>
        <v>0</v>
      </c>
      <c r="BD44" s="109">
        <f>+'OSN PD'!BD44+CSN!BD44+CLN!BD44</f>
        <v>0</v>
      </c>
      <c r="BE44" s="109">
        <f>+'OSN PD'!BE44+CSN!BE44+CLN!BE44</f>
        <v>0</v>
      </c>
      <c r="BF44" s="109">
        <f>+'OSN PD'!BF44+CSN!BF44+CLN!BF44</f>
        <v>0</v>
      </c>
      <c r="BG44" s="67">
        <f t="shared" si="21"/>
        <v>0</v>
      </c>
    </row>
    <row r="45" spans="1:59">
      <c r="A45" s="24" t="s">
        <v>37</v>
      </c>
      <c r="B45" s="25" t="s">
        <v>943</v>
      </c>
      <c r="C45" s="44">
        <f>+'OSN PD'!C45+CSN!C45+CLN!C45</f>
        <v>0</v>
      </c>
      <c r="D45" s="44">
        <f t="shared" si="12"/>
        <v>0</v>
      </c>
      <c r="E45" s="44">
        <f>+'OSN PD'!E45+CSN!E45+CLN!E45</f>
        <v>0</v>
      </c>
      <c r="F45" s="44">
        <f t="shared" si="13"/>
        <v>0</v>
      </c>
      <c r="G45" s="53">
        <f>+'OSN PD'!G45+CSN!G45+CLN!G45</f>
        <v>0</v>
      </c>
      <c r="H45" s="53">
        <f>+'OSN PD'!H45+CSN!H45+CLN!H45</f>
        <v>0</v>
      </c>
      <c r="I45" s="53">
        <f>+'OSN PD'!I45+CSN!I45+CLN!I45</f>
        <v>0</v>
      </c>
      <c r="J45" s="53">
        <f>+'OSN PD'!J45+CSN!J45+CLN!J45</f>
        <v>0</v>
      </c>
      <c r="K45" s="49">
        <f t="shared" si="14"/>
        <v>0</v>
      </c>
      <c r="L45" s="49">
        <f t="shared" si="15"/>
        <v>0</v>
      </c>
      <c r="M45" s="53">
        <f>+'OSN PD'!M45+CSN!M45+CLN!M45</f>
        <v>0</v>
      </c>
      <c r="N45" s="53">
        <f>+'OSN PD'!N45+CSN!N45+CLN!N45</f>
        <v>0</v>
      </c>
      <c r="O45" s="251">
        <f t="shared" si="16"/>
        <v>0</v>
      </c>
      <c r="P45" s="13">
        <f t="shared" si="17"/>
        <v>0</v>
      </c>
      <c r="Q45" s="199">
        <f t="shared" si="18"/>
        <v>0</v>
      </c>
      <c r="R45" s="57">
        <f>+'OSN PD'!R45+CSN!R45+CLN!R45</f>
        <v>0</v>
      </c>
      <c r="S45" s="57">
        <f>+'OSN PD'!S45+CSN!S45+CLN!S45</f>
        <v>0</v>
      </c>
      <c r="T45" s="57">
        <f>+'OSN PD'!T45+CSN!T45+CLN!T45</f>
        <v>0</v>
      </c>
      <c r="U45" s="57">
        <f>+'OSN PD'!U45+CSN!U45+CLN!U45</f>
        <v>0</v>
      </c>
      <c r="V45" s="57">
        <f>+'OSN PD'!V45+CSN!V45+CLN!V45</f>
        <v>0</v>
      </c>
      <c r="W45" s="57">
        <f>+'OSN PD'!W45+CSN!W45+CLN!W45</f>
        <v>0</v>
      </c>
      <c r="X45" s="57">
        <f>+'OSN PD'!X45+CSN!X45+CLN!X45</f>
        <v>0</v>
      </c>
      <c r="Y45" s="57">
        <f>+'OSN PD'!Y45+CSN!Y45+CLN!Y45</f>
        <v>0</v>
      </c>
      <c r="Z45" s="57">
        <f>+'OSN PD'!Z45+CSN!Z45+CLN!Z45</f>
        <v>0</v>
      </c>
      <c r="AA45" s="57">
        <f>+'OSN PD'!AA45+CSN!AA45+CLN!AA45</f>
        <v>0</v>
      </c>
      <c r="AB45" s="57">
        <f>+'OSN PD'!AB45+CSN!AB45+CLN!AB45</f>
        <v>0</v>
      </c>
      <c r="AC45" s="57">
        <f>+'OSN PD'!AC45+CSN!AC45+CLN!AC45</f>
        <v>0</v>
      </c>
      <c r="AD45" s="57">
        <f>+'OSN PD'!AD45+CSN!AD45+CLN!AD45</f>
        <v>0</v>
      </c>
      <c r="AE45" s="57">
        <f>+'OSN PD'!AE45+CSN!AE45+CLN!AE45</f>
        <v>0</v>
      </c>
      <c r="AF45" s="57">
        <f>+'OSN PD'!AF45+CSN!AF45+CLN!AF45</f>
        <v>0</v>
      </c>
      <c r="AG45" s="57">
        <f>+'OSN PD'!AG45+CSN!AG45+CLN!AG45</f>
        <v>0</v>
      </c>
      <c r="AH45" s="57">
        <f>+'OSN PD'!AH45+CSN!AH45+CLN!AH45</f>
        <v>0</v>
      </c>
      <c r="AI45" s="57">
        <f>+'OSN PD'!AI45+CSN!AI45+CLN!AI45</f>
        <v>0</v>
      </c>
      <c r="AJ45" s="57">
        <f>+'OSN PD'!AJ45+CSN!AJ45+CLN!AJ45</f>
        <v>0</v>
      </c>
      <c r="AK45" s="57">
        <f>+'OSN PD'!AK45+CSN!AK45+CLN!AK45</f>
        <v>0</v>
      </c>
      <c r="AL45" s="57">
        <f>+'OSN PD'!AL45+CSN!AL45+CLN!AL45</f>
        <v>0</v>
      </c>
      <c r="AM45" s="57">
        <f>+'OSN PD'!AM45+CSN!AM45+CLN!AM45</f>
        <v>0</v>
      </c>
      <c r="AN45" s="57">
        <f>+'OSN PD'!AN45+CSN!AN45+CLN!AN45</f>
        <v>0</v>
      </c>
      <c r="AO45" s="57">
        <f>+'OSN PD'!AO45+CSN!AO45+CLN!AO45</f>
        <v>0</v>
      </c>
      <c r="AP45" s="57">
        <f>+'OSN PD'!AP45+CSN!AP45+CLN!AP45</f>
        <v>0</v>
      </c>
      <c r="AQ45" s="57">
        <f>+'OSN PD'!AQ45+CSN!AQ45+CLN!AQ45</f>
        <v>0</v>
      </c>
      <c r="AR45" s="57">
        <f>+'OSN PD'!AR45+CSN!AR45+CLN!AR45</f>
        <v>0</v>
      </c>
      <c r="AS45" s="57">
        <f t="shared" si="19"/>
        <v>0</v>
      </c>
      <c r="AT45" s="61">
        <v>0</v>
      </c>
      <c r="AU45" s="61">
        <v>0</v>
      </c>
      <c r="AV45" s="61">
        <v>0</v>
      </c>
      <c r="AW45" s="61">
        <v>0</v>
      </c>
      <c r="AX45" s="61">
        <v>0</v>
      </c>
      <c r="AY45" s="61">
        <f t="shared" si="20"/>
        <v>0</v>
      </c>
      <c r="AZ45" s="109">
        <f>+'OSN PD'!AZ45+CSN!AZ45+CLN!AZ45</f>
        <v>0</v>
      </c>
      <c r="BA45" s="109">
        <f>+'OSN PD'!BA45+CSN!BA45+CLN!BA45</f>
        <v>0</v>
      </c>
      <c r="BB45" s="109">
        <f>+'OSN PD'!BB45+CSN!BB45+CLN!BB45</f>
        <v>0</v>
      </c>
      <c r="BC45" s="109">
        <f>+'OSN PD'!BC45+CSN!BC45+CLN!BC45</f>
        <v>0</v>
      </c>
      <c r="BD45" s="109">
        <f>+'OSN PD'!BD45+CSN!BD45+CLN!BD45</f>
        <v>0</v>
      </c>
      <c r="BE45" s="109">
        <f>+'OSN PD'!BE45+CSN!BE45+CLN!BE45</f>
        <v>0</v>
      </c>
      <c r="BF45" s="109">
        <f>+'OSN PD'!BF45+CSN!BF45+CLN!BF45</f>
        <v>0</v>
      </c>
      <c r="BG45" s="67">
        <f t="shared" si="21"/>
        <v>0</v>
      </c>
    </row>
    <row r="46" spans="1:59">
      <c r="A46" s="24" t="s">
        <v>38</v>
      </c>
      <c r="B46" s="25" t="s">
        <v>944</v>
      </c>
      <c r="C46" s="44">
        <f>+'OSN PD'!C46+CSN!C46+CLN!C46</f>
        <v>0</v>
      </c>
      <c r="D46" s="44">
        <f t="shared" si="12"/>
        <v>0</v>
      </c>
      <c r="E46" s="44">
        <f>+'OSN PD'!E46+CSN!E46+CLN!E46</f>
        <v>1463000</v>
      </c>
      <c r="F46" s="44">
        <f t="shared" si="13"/>
        <v>1463000</v>
      </c>
      <c r="G46" s="53">
        <f>+'OSN PD'!G46+CSN!G46+CLN!G46</f>
        <v>0</v>
      </c>
      <c r="H46" s="53">
        <f>+'OSN PD'!H46+CSN!H46+CLN!H46</f>
        <v>0</v>
      </c>
      <c r="I46" s="53">
        <f>+'OSN PD'!I46+CSN!I46+CLN!I46</f>
        <v>0</v>
      </c>
      <c r="J46" s="53">
        <f>+'OSN PD'!J46+CSN!J46+CLN!J46</f>
        <v>1462500</v>
      </c>
      <c r="K46" s="49">
        <f t="shared" si="14"/>
        <v>1462500</v>
      </c>
      <c r="L46" s="49">
        <f t="shared" si="15"/>
        <v>1462500</v>
      </c>
      <c r="M46" s="53">
        <f>+'OSN PD'!M46+CSN!M46+CLN!M46</f>
        <v>1463000</v>
      </c>
      <c r="N46" s="53">
        <f>+'OSN PD'!N46+CSN!N46+CLN!N46</f>
        <v>-500</v>
      </c>
      <c r="O46" s="251">
        <f t="shared" si="16"/>
        <v>500</v>
      </c>
      <c r="P46" s="13">
        <f t="shared" si="17"/>
        <v>0</v>
      </c>
      <c r="Q46" s="199">
        <f t="shared" si="18"/>
        <v>0</v>
      </c>
      <c r="R46" s="57">
        <f>+'OSN PD'!R46+CSN!R46+CLN!R46</f>
        <v>0</v>
      </c>
      <c r="S46" s="57">
        <f>+'OSN PD'!S46+CSN!S46+CLN!S46</f>
        <v>0</v>
      </c>
      <c r="T46" s="57">
        <f>+'OSN PD'!T46+CSN!T46+CLN!T46</f>
        <v>1463000</v>
      </c>
      <c r="U46" s="57">
        <f>+'OSN PD'!U46+CSN!U46+CLN!U46</f>
        <v>0</v>
      </c>
      <c r="V46" s="57">
        <f>+'OSN PD'!V46+CSN!V46+CLN!V46</f>
        <v>0</v>
      </c>
      <c r="W46" s="57">
        <f>+'OSN PD'!W46+CSN!W46+CLN!W46</f>
        <v>0</v>
      </c>
      <c r="X46" s="57">
        <f>+'OSN PD'!X46+CSN!X46+CLN!X46</f>
        <v>0</v>
      </c>
      <c r="Y46" s="57">
        <f>+'OSN PD'!Y46+CSN!Y46+CLN!Y46</f>
        <v>0</v>
      </c>
      <c r="Z46" s="57">
        <f>+'OSN PD'!Z46+CSN!Z46+CLN!Z46</f>
        <v>0</v>
      </c>
      <c r="AA46" s="57">
        <f>+'OSN PD'!AA46+CSN!AA46+CLN!AA46</f>
        <v>0</v>
      </c>
      <c r="AB46" s="57">
        <f>+'OSN PD'!AB46+CSN!AB46+CLN!AB46</f>
        <v>0</v>
      </c>
      <c r="AC46" s="57">
        <f>+'OSN PD'!AC46+CSN!AC46+CLN!AC46</f>
        <v>0</v>
      </c>
      <c r="AD46" s="57">
        <f>+'OSN PD'!AD46+CSN!AD46+CLN!AD46</f>
        <v>0</v>
      </c>
      <c r="AE46" s="57">
        <f>+'OSN PD'!AE46+CSN!AE46+CLN!AE46</f>
        <v>0</v>
      </c>
      <c r="AF46" s="57">
        <f>+'OSN PD'!AF46+CSN!AF46+CLN!AF46</f>
        <v>0</v>
      </c>
      <c r="AG46" s="57">
        <f>+'OSN PD'!AG46+CSN!AG46+CLN!AG46</f>
        <v>0</v>
      </c>
      <c r="AH46" s="57">
        <f>+'OSN PD'!AH46+CSN!AH46+CLN!AH46</f>
        <v>0</v>
      </c>
      <c r="AI46" s="57">
        <f>+'OSN PD'!AI46+CSN!AI46+CLN!AI46</f>
        <v>0</v>
      </c>
      <c r="AJ46" s="57">
        <f>+'OSN PD'!AJ46+CSN!AJ46+CLN!AJ46</f>
        <v>0</v>
      </c>
      <c r="AK46" s="57">
        <f>+'OSN PD'!AK46+CSN!AK46+CLN!AK46</f>
        <v>0</v>
      </c>
      <c r="AL46" s="57">
        <f>+'OSN PD'!AL46+CSN!AL46+CLN!AL46</f>
        <v>0</v>
      </c>
      <c r="AM46" s="57">
        <f>+'OSN PD'!AM46+CSN!AM46+CLN!AM46</f>
        <v>0</v>
      </c>
      <c r="AN46" s="57">
        <f>+'OSN PD'!AN46+CSN!AN46+CLN!AN46</f>
        <v>0</v>
      </c>
      <c r="AO46" s="57">
        <f>+'OSN PD'!AO46+CSN!AO46+CLN!AO46</f>
        <v>0</v>
      </c>
      <c r="AP46" s="57">
        <f>+'OSN PD'!AP46+CSN!AP46+CLN!AP46</f>
        <v>0</v>
      </c>
      <c r="AQ46" s="57">
        <f>+'OSN PD'!AQ46+CSN!AQ46+CLN!AQ46</f>
        <v>0</v>
      </c>
      <c r="AR46" s="57">
        <f>+'OSN PD'!AR46+CSN!AR46+CLN!AR46</f>
        <v>0</v>
      </c>
      <c r="AS46" s="57">
        <f t="shared" si="19"/>
        <v>1463000</v>
      </c>
      <c r="AT46" s="61">
        <v>0</v>
      </c>
      <c r="AU46" s="61">
        <v>0</v>
      </c>
      <c r="AV46" s="61">
        <v>0</v>
      </c>
      <c r="AW46" s="61">
        <v>0</v>
      </c>
      <c r="AX46" s="61">
        <v>0</v>
      </c>
      <c r="AY46" s="61">
        <f t="shared" si="20"/>
        <v>0</v>
      </c>
      <c r="AZ46" s="109">
        <f>+'OSN PD'!AZ46+CSN!AZ46+CLN!AZ46</f>
        <v>0</v>
      </c>
      <c r="BA46" s="109">
        <f>+'OSN PD'!BA46+CSN!BA46+CLN!BA46</f>
        <v>0</v>
      </c>
      <c r="BB46" s="109">
        <f>+'OSN PD'!BB46+CSN!BB46+CLN!BB46</f>
        <v>0</v>
      </c>
      <c r="BC46" s="109">
        <f>+'OSN PD'!BC46+CSN!BC46+CLN!BC46</f>
        <v>0</v>
      </c>
      <c r="BD46" s="109">
        <f>+'OSN PD'!BD46+CSN!BD46+CLN!BD46</f>
        <v>0</v>
      </c>
      <c r="BE46" s="109">
        <f>+'OSN PD'!BE46+CSN!BE46+CLN!BE46</f>
        <v>0</v>
      </c>
      <c r="BF46" s="109">
        <f>+'OSN PD'!BF46+CSN!BF46+CLN!BF46</f>
        <v>0</v>
      </c>
      <c r="BG46" s="67">
        <f t="shared" si="21"/>
        <v>0</v>
      </c>
    </row>
    <row r="47" spans="1:59">
      <c r="A47" s="24" t="s">
        <v>39</v>
      </c>
      <c r="B47" s="25" t="s">
        <v>945</v>
      </c>
      <c r="C47" s="44">
        <f>+'OSN PD'!C47+CSN!C47+CLN!C47</f>
        <v>0</v>
      </c>
      <c r="D47" s="44">
        <f t="shared" si="12"/>
        <v>0</v>
      </c>
      <c r="E47" s="44">
        <f>+'OSN PD'!E47+CSN!E47+CLN!E47</f>
        <v>0</v>
      </c>
      <c r="F47" s="44">
        <f t="shared" si="13"/>
        <v>0</v>
      </c>
      <c r="G47" s="53">
        <f>+'OSN PD'!G47+CSN!G47+CLN!G47</f>
        <v>0</v>
      </c>
      <c r="H47" s="53">
        <f>+'OSN PD'!H47+CSN!H47+CLN!H47</f>
        <v>0</v>
      </c>
      <c r="I47" s="53">
        <f>+'OSN PD'!I47+CSN!I47+CLN!I47</f>
        <v>0</v>
      </c>
      <c r="J47" s="53">
        <f>+'OSN PD'!J47+CSN!J47+CLN!J47</f>
        <v>0</v>
      </c>
      <c r="K47" s="49">
        <f t="shared" si="14"/>
        <v>0</v>
      </c>
      <c r="L47" s="49">
        <f t="shared" si="15"/>
        <v>0</v>
      </c>
      <c r="M47" s="53">
        <f>+'OSN PD'!M47+CSN!M47+CLN!M47</f>
        <v>0</v>
      </c>
      <c r="N47" s="53">
        <f>+'OSN PD'!N47+CSN!N47+CLN!N47</f>
        <v>0</v>
      </c>
      <c r="O47" s="251">
        <f t="shared" si="16"/>
        <v>0</v>
      </c>
      <c r="P47" s="13">
        <f t="shared" si="17"/>
        <v>0</v>
      </c>
      <c r="Q47" s="199">
        <f t="shared" si="18"/>
        <v>0</v>
      </c>
      <c r="R47" s="57">
        <f>+'OSN PD'!R47+CSN!R47+CLN!R47</f>
        <v>0</v>
      </c>
      <c r="S47" s="57">
        <f>+'OSN PD'!S47+CSN!S47+CLN!S47</f>
        <v>0</v>
      </c>
      <c r="T47" s="57">
        <f>+'OSN PD'!T47+CSN!T47+CLN!T47</f>
        <v>0</v>
      </c>
      <c r="U47" s="57">
        <f>+'OSN PD'!U47+CSN!U47+CLN!U47</f>
        <v>0</v>
      </c>
      <c r="V47" s="57">
        <f>+'OSN PD'!V47+CSN!V47+CLN!V47</f>
        <v>0</v>
      </c>
      <c r="W47" s="57">
        <f>+'OSN PD'!W47+CSN!W47+CLN!W47</f>
        <v>0</v>
      </c>
      <c r="X47" s="57">
        <f>+'OSN PD'!X47+CSN!X47+CLN!X47</f>
        <v>0</v>
      </c>
      <c r="Y47" s="57">
        <f>+'OSN PD'!Y47+CSN!Y47+CLN!Y47</f>
        <v>0</v>
      </c>
      <c r="Z47" s="57">
        <f>+'OSN PD'!Z47+CSN!Z47+CLN!Z47</f>
        <v>0</v>
      </c>
      <c r="AA47" s="57">
        <f>+'OSN PD'!AA47+CSN!AA47+CLN!AA47</f>
        <v>0</v>
      </c>
      <c r="AB47" s="57">
        <f>+'OSN PD'!AB47+CSN!AB47+CLN!AB47</f>
        <v>0</v>
      </c>
      <c r="AC47" s="57">
        <f>+'OSN PD'!AC47+CSN!AC47+CLN!AC47</f>
        <v>0</v>
      </c>
      <c r="AD47" s="57">
        <f>+'OSN PD'!AD47+CSN!AD47+CLN!AD47</f>
        <v>0</v>
      </c>
      <c r="AE47" s="57">
        <f>+'OSN PD'!AE47+CSN!AE47+CLN!AE47</f>
        <v>0</v>
      </c>
      <c r="AF47" s="57">
        <f>+'OSN PD'!AF47+CSN!AF47+CLN!AF47</f>
        <v>0</v>
      </c>
      <c r="AG47" s="57">
        <f>+'OSN PD'!AG47+CSN!AG47+CLN!AG47</f>
        <v>0</v>
      </c>
      <c r="AH47" s="57">
        <f>+'OSN PD'!AH47+CSN!AH47+CLN!AH47</f>
        <v>0</v>
      </c>
      <c r="AI47" s="57">
        <f>+'OSN PD'!AI47+CSN!AI47+CLN!AI47</f>
        <v>0</v>
      </c>
      <c r="AJ47" s="57">
        <f>+'OSN PD'!AJ47+CSN!AJ47+CLN!AJ47</f>
        <v>0</v>
      </c>
      <c r="AK47" s="57">
        <f>+'OSN PD'!AK47+CSN!AK47+CLN!AK47</f>
        <v>0</v>
      </c>
      <c r="AL47" s="57">
        <f>+'OSN PD'!AL47+CSN!AL47+CLN!AL47</f>
        <v>0</v>
      </c>
      <c r="AM47" s="57">
        <f>+'OSN PD'!AM47+CSN!AM47+CLN!AM47</f>
        <v>0</v>
      </c>
      <c r="AN47" s="57">
        <f>+'OSN PD'!AN47+CSN!AN47+CLN!AN47</f>
        <v>0</v>
      </c>
      <c r="AO47" s="57">
        <f>+'OSN PD'!AO47+CSN!AO47+CLN!AO47</f>
        <v>0</v>
      </c>
      <c r="AP47" s="57">
        <f>+'OSN PD'!AP47+CSN!AP47+CLN!AP47</f>
        <v>0</v>
      </c>
      <c r="AQ47" s="57">
        <f>+'OSN PD'!AQ47+CSN!AQ47+CLN!AQ47</f>
        <v>0</v>
      </c>
      <c r="AR47" s="57">
        <f>+'OSN PD'!AR47+CSN!AR47+CLN!AR47</f>
        <v>0</v>
      </c>
      <c r="AS47" s="57">
        <f t="shared" si="19"/>
        <v>0</v>
      </c>
      <c r="AT47" s="61">
        <v>0</v>
      </c>
      <c r="AU47" s="61">
        <v>0</v>
      </c>
      <c r="AV47" s="61">
        <v>0</v>
      </c>
      <c r="AW47" s="61">
        <v>0</v>
      </c>
      <c r="AX47" s="61">
        <v>0</v>
      </c>
      <c r="AY47" s="61">
        <f t="shared" si="20"/>
        <v>0</v>
      </c>
      <c r="AZ47" s="109">
        <f>+'OSN PD'!AZ47+CSN!AZ47+CLN!AZ47</f>
        <v>0</v>
      </c>
      <c r="BA47" s="109">
        <f>+'OSN PD'!BA47+CSN!BA47+CLN!BA47</f>
        <v>0</v>
      </c>
      <c r="BB47" s="109">
        <f>+'OSN PD'!BB47+CSN!BB47+CLN!BB47</f>
        <v>0</v>
      </c>
      <c r="BC47" s="109">
        <f>+'OSN PD'!BC47+CSN!BC47+CLN!BC47</f>
        <v>0</v>
      </c>
      <c r="BD47" s="109">
        <f>+'OSN PD'!BD47+CSN!BD47+CLN!BD47</f>
        <v>0</v>
      </c>
      <c r="BE47" s="109">
        <f>+'OSN PD'!BE47+CSN!BE47+CLN!BE47</f>
        <v>0</v>
      </c>
      <c r="BF47" s="109">
        <f>+'OSN PD'!BF47+CSN!BF47+CLN!BF47</f>
        <v>0</v>
      </c>
      <c r="BG47" s="67">
        <f t="shared" si="21"/>
        <v>0</v>
      </c>
    </row>
    <row r="48" spans="1:59">
      <c r="A48" s="24" t="s">
        <v>40</v>
      </c>
      <c r="B48" s="25" t="s">
        <v>946</v>
      </c>
      <c r="C48" s="44">
        <f>+'OSN PD'!C48+CSN!C48+CLN!C48</f>
        <v>0</v>
      </c>
      <c r="D48" s="44">
        <f t="shared" si="12"/>
        <v>0</v>
      </c>
      <c r="E48" s="44">
        <f>+'OSN PD'!E48+CSN!E48+CLN!E48</f>
        <v>0</v>
      </c>
      <c r="F48" s="44">
        <f t="shared" si="13"/>
        <v>0</v>
      </c>
      <c r="G48" s="53">
        <f>+'OSN PD'!G48+CSN!G48+CLN!G48</f>
        <v>0</v>
      </c>
      <c r="H48" s="53">
        <f>+'OSN PD'!H48+CSN!H48+CLN!H48</f>
        <v>0</v>
      </c>
      <c r="I48" s="53">
        <f>+'OSN PD'!I48+CSN!I48+CLN!I48</f>
        <v>0</v>
      </c>
      <c r="J48" s="53">
        <f>+'OSN PD'!J48+CSN!J48+CLN!J48</f>
        <v>0</v>
      </c>
      <c r="K48" s="49">
        <f t="shared" si="14"/>
        <v>0</v>
      </c>
      <c r="L48" s="49">
        <f t="shared" si="15"/>
        <v>0</v>
      </c>
      <c r="M48" s="53">
        <f>+'OSN PD'!M48+CSN!M48+CLN!M48</f>
        <v>0</v>
      </c>
      <c r="N48" s="53">
        <f>+'OSN PD'!N48+CSN!N48+CLN!N48</f>
        <v>0</v>
      </c>
      <c r="O48" s="251">
        <f t="shared" si="16"/>
        <v>0</v>
      </c>
      <c r="P48" s="13">
        <f t="shared" si="17"/>
        <v>0</v>
      </c>
      <c r="Q48" s="199">
        <f t="shared" si="18"/>
        <v>0</v>
      </c>
      <c r="R48" s="57">
        <f>+'OSN PD'!R48+CSN!R48+CLN!R48</f>
        <v>0</v>
      </c>
      <c r="S48" s="57">
        <f>+'OSN PD'!S48+CSN!S48+CLN!S48</f>
        <v>0</v>
      </c>
      <c r="T48" s="57">
        <f>+'OSN PD'!T48+CSN!T48+CLN!T48</f>
        <v>0</v>
      </c>
      <c r="U48" s="57">
        <f>+'OSN PD'!U48+CSN!U48+CLN!U48</f>
        <v>0</v>
      </c>
      <c r="V48" s="57">
        <f>+'OSN PD'!V48+CSN!V48+CLN!V48</f>
        <v>0</v>
      </c>
      <c r="W48" s="57">
        <f>+'OSN PD'!W48+CSN!W48+CLN!W48</f>
        <v>0</v>
      </c>
      <c r="X48" s="57">
        <f>+'OSN PD'!X48+CSN!X48+CLN!X48</f>
        <v>0</v>
      </c>
      <c r="Y48" s="57">
        <f>+'OSN PD'!Y48+CSN!Y48+CLN!Y48</f>
        <v>0</v>
      </c>
      <c r="Z48" s="57">
        <f>+'OSN PD'!Z48+CSN!Z48+CLN!Z48</f>
        <v>0</v>
      </c>
      <c r="AA48" s="57">
        <f>+'OSN PD'!AA48+CSN!AA48+CLN!AA48</f>
        <v>0</v>
      </c>
      <c r="AB48" s="57">
        <f>+'OSN PD'!AB48+CSN!AB48+CLN!AB48</f>
        <v>0</v>
      </c>
      <c r="AC48" s="57">
        <f>+'OSN PD'!AC48+CSN!AC48+CLN!AC48</f>
        <v>0</v>
      </c>
      <c r="AD48" s="57">
        <f>+'OSN PD'!AD48+CSN!AD48+CLN!AD48</f>
        <v>0</v>
      </c>
      <c r="AE48" s="57">
        <f>+'OSN PD'!AE48+CSN!AE48+CLN!AE48</f>
        <v>0</v>
      </c>
      <c r="AF48" s="57">
        <f>+'OSN PD'!AF48+CSN!AF48+CLN!AF48</f>
        <v>0</v>
      </c>
      <c r="AG48" s="57">
        <f>+'OSN PD'!AG48+CSN!AG48+CLN!AG48</f>
        <v>0</v>
      </c>
      <c r="AH48" s="57">
        <f>+'OSN PD'!AH48+CSN!AH48+CLN!AH48</f>
        <v>0</v>
      </c>
      <c r="AI48" s="57">
        <f>+'OSN PD'!AI48+CSN!AI48+CLN!AI48</f>
        <v>0</v>
      </c>
      <c r="AJ48" s="57">
        <f>+'OSN PD'!AJ48+CSN!AJ48+CLN!AJ48</f>
        <v>0</v>
      </c>
      <c r="AK48" s="57">
        <f>+'OSN PD'!AK48+CSN!AK48+CLN!AK48</f>
        <v>0</v>
      </c>
      <c r="AL48" s="57">
        <f>+'OSN PD'!AL48+CSN!AL48+CLN!AL48</f>
        <v>0</v>
      </c>
      <c r="AM48" s="57">
        <f>+'OSN PD'!AM48+CSN!AM48+CLN!AM48</f>
        <v>0</v>
      </c>
      <c r="AN48" s="57">
        <f>+'OSN PD'!AN48+CSN!AN48+CLN!AN48</f>
        <v>0</v>
      </c>
      <c r="AO48" s="57">
        <f>+'OSN PD'!AO48+CSN!AO48+CLN!AO48</f>
        <v>0</v>
      </c>
      <c r="AP48" s="57">
        <f>+'OSN PD'!AP48+CSN!AP48+CLN!AP48</f>
        <v>0</v>
      </c>
      <c r="AQ48" s="57">
        <f>+'OSN PD'!AQ48+CSN!AQ48+CLN!AQ48</f>
        <v>0</v>
      </c>
      <c r="AR48" s="57">
        <f>+'OSN PD'!AR48+CSN!AR48+CLN!AR48</f>
        <v>0</v>
      </c>
      <c r="AS48" s="57">
        <f t="shared" si="19"/>
        <v>0</v>
      </c>
      <c r="AT48" s="61">
        <v>0</v>
      </c>
      <c r="AU48" s="61">
        <v>0</v>
      </c>
      <c r="AV48" s="61">
        <v>0</v>
      </c>
      <c r="AW48" s="61">
        <v>0</v>
      </c>
      <c r="AX48" s="61">
        <v>0</v>
      </c>
      <c r="AY48" s="61">
        <f t="shared" si="20"/>
        <v>0</v>
      </c>
      <c r="AZ48" s="109">
        <f>+'OSN PD'!AZ48+CSN!AZ48+CLN!AZ48</f>
        <v>0</v>
      </c>
      <c r="BA48" s="109">
        <f>+'OSN PD'!BA48+CSN!BA48+CLN!BA48</f>
        <v>0</v>
      </c>
      <c r="BB48" s="109">
        <f>+'OSN PD'!BB48+CSN!BB48+CLN!BB48</f>
        <v>0</v>
      </c>
      <c r="BC48" s="109">
        <f>+'OSN PD'!BC48+CSN!BC48+CLN!BC48</f>
        <v>0</v>
      </c>
      <c r="BD48" s="109">
        <f>+'OSN PD'!BD48+CSN!BD48+CLN!BD48</f>
        <v>0</v>
      </c>
      <c r="BE48" s="109">
        <f>+'OSN PD'!BE48+CSN!BE48+CLN!BE48</f>
        <v>0</v>
      </c>
      <c r="BF48" s="109">
        <f>+'OSN PD'!BF48+CSN!BF48+CLN!BF48</f>
        <v>0</v>
      </c>
      <c r="BG48" s="67">
        <f t="shared" si="21"/>
        <v>0</v>
      </c>
    </row>
    <row r="49" spans="1:62">
      <c r="A49" s="24" t="s">
        <v>41</v>
      </c>
      <c r="B49" s="25" t="s">
        <v>947</v>
      </c>
      <c r="C49" s="44">
        <f>+'OSN PD'!C49+CSN!C49+CLN!C49</f>
        <v>10000000</v>
      </c>
      <c r="D49" s="44">
        <f t="shared" si="12"/>
        <v>0</v>
      </c>
      <c r="E49" s="44">
        <f>+'OSN PD'!E49+CSN!E49+CLN!E49</f>
        <v>1022680</v>
      </c>
      <c r="F49" s="44">
        <f t="shared" si="13"/>
        <v>11022680</v>
      </c>
      <c r="G49" s="53">
        <f>+'OSN PD'!G49+CSN!G49+CLN!G49</f>
        <v>10000000</v>
      </c>
      <c r="H49" s="53">
        <f>+'OSN PD'!H49+CSN!H49+CLN!H49</f>
        <v>0</v>
      </c>
      <c r="I49" s="53">
        <f>+'OSN PD'!I49+CSN!I49+CLN!I49</f>
        <v>0</v>
      </c>
      <c r="J49" s="53">
        <f>+'OSN PD'!J49+CSN!J49+CLN!J49</f>
        <v>0</v>
      </c>
      <c r="K49" s="49">
        <f t="shared" si="14"/>
        <v>0</v>
      </c>
      <c r="L49" s="49">
        <f t="shared" si="15"/>
        <v>10000000</v>
      </c>
      <c r="M49" s="53">
        <f>+'OSN PD'!M49+CSN!M49+CLN!M49</f>
        <v>10000000</v>
      </c>
      <c r="N49" s="53">
        <f>+'OSN PD'!N49+CSN!N49+CLN!N49</f>
        <v>0</v>
      </c>
      <c r="O49" s="251">
        <f t="shared" si="16"/>
        <v>1022680</v>
      </c>
      <c r="P49" s="13">
        <f t="shared" si="17"/>
        <v>1022680</v>
      </c>
      <c r="Q49" s="199">
        <f t="shared" si="18"/>
        <v>1022680</v>
      </c>
      <c r="R49" s="57">
        <f>+'OSN PD'!R49+CSN!R49+CLN!R49</f>
        <v>0</v>
      </c>
      <c r="S49" s="57">
        <f>+'OSN PD'!S49+CSN!S49+CLN!S49</f>
        <v>0</v>
      </c>
      <c r="T49" s="57">
        <f>+'OSN PD'!T49+CSN!T49+CLN!T49</f>
        <v>0</v>
      </c>
      <c r="U49" s="57">
        <f>+'OSN PD'!U49+CSN!U49+CLN!U49</f>
        <v>1022680</v>
      </c>
      <c r="V49" s="57">
        <f>+'OSN PD'!V49+CSN!V49+CLN!V49</f>
        <v>0</v>
      </c>
      <c r="W49" s="57">
        <f>+'OSN PD'!W49+CSN!W49+CLN!W49</f>
        <v>0</v>
      </c>
      <c r="X49" s="57">
        <f>+'OSN PD'!X49+CSN!X49+CLN!X49</f>
        <v>0</v>
      </c>
      <c r="Y49" s="57">
        <f>+'OSN PD'!Y49+CSN!Y49+CLN!Y49</f>
        <v>0</v>
      </c>
      <c r="Z49" s="57">
        <f>+'OSN PD'!Z49+CSN!Z49+CLN!Z49</f>
        <v>0</v>
      </c>
      <c r="AA49" s="57">
        <f>+'OSN PD'!AA49+CSN!AA49+CLN!AA49</f>
        <v>0</v>
      </c>
      <c r="AB49" s="57">
        <f>+'OSN PD'!AB49+CSN!AB49+CLN!AB49</f>
        <v>0</v>
      </c>
      <c r="AC49" s="57">
        <f>+'OSN PD'!AC49+CSN!AC49+CLN!AC49</f>
        <v>0</v>
      </c>
      <c r="AD49" s="57">
        <f>+'OSN PD'!AD49+CSN!AD49+CLN!AD49</f>
        <v>0</v>
      </c>
      <c r="AE49" s="57">
        <f>+'OSN PD'!AE49+CSN!AE49+CLN!AE49</f>
        <v>0</v>
      </c>
      <c r="AF49" s="57">
        <f>+'OSN PD'!AF49+CSN!AF49+CLN!AF49</f>
        <v>0</v>
      </c>
      <c r="AG49" s="57">
        <f>+'OSN PD'!AG49+CSN!AG49+CLN!AG49</f>
        <v>0</v>
      </c>
      <c r="AH49" s="57">
        <f>+'OSN PD'!AH49+CSN!AH49+CLN!AH49</f>
        <v>0</v>
      </c>
      <c r="AI49" s="57">
        <f>+'OSN PD'!AI49+CSN!AI49+CLN!AI49</f>
        <v>0</v>
      </c>
      <c r="AJ49" s="57">
        <f>+'OSN PD'!AJ49+CSN!AJ49+CLN!AJ49</f>
        <v>0</v>
      </c>
      <c r="AK49" s="57">
        <f>+'OSN PD'!AK49+CSN!AK49+CLN!AK49</f>
        <v>0</v>
      </c>
      <c r="AL49" s="57">
        <f>+'OSN PD'!AL49+CSN!AL49+CLN!AL49</f>
        <v>0</v>
      </c>
      <c r="AM49" s="57">
        <f>+'OSN PD'!AM49+CSN!AM49+CLN!AM49</f>
        <v>0</v>
      </c>
      <c r="AN49" s="57">
        <f>+'OSN PD'!AN49+CSN!AN49+CLN!AN49</f>
        <v>0</v>
      </c>
      <c r="AO49" s="57">
        <f>+'OSN PD'!AO49+CSN!AO49+CLN!AO49</f>
        <v>0</v>
      </c>
      <c r="AP49" s="57">
        <f>+'OSN PD'!AP49+CSN!AP49+CLN!AP49</f>
        <v>0</v>
      </c>
      <c r="AQ49" s="57">
        <f>+'OSN PD'!AQ49+CSN!AQ49+CLN!AQ49</f>
        <v>0</v>
      </c>
      <c r="AR49" s="57">
        <f>+'OSN PD'!AR49+CSN!AR49+CLN!AR49</f>
        <v>0</v>
      </c>
      <c r="AS49" s="57">
        <f>SUM(R49:AR49)</f>
        <v>1022680</v>
      </c>
      <c r="AT49" s="61">
        <v>0</v>
      </c>
      <c r="AU49" s="61">
        <v>0</v>
      </c>
      <c r="AV49" s="61">
        <v>0</v>
      </c>
      <c r="AW49" s="61">
        <v>0</v>
      </c>
      <c r="AX49" s="61">
        <v>0</v>
      </c>
      <c r="AY49" s="61">
        <f t="shared" si="20"/>
        <v>0</v>
      </c>
      <c r="AZ49" s="109">
        <f>+'OSN PD'!AZ49+CSN!AZ49+CLN!AZ49</f>
        <v>0</v>
      </c>
      <c r="BA49" s="109">
        <f>+'OSN PD'!BA49+CSN!BA49+CLN!BA49</f>
        <v>0</v>
      </c>
      <c r="BB49" s="109">
        <f>+'OSN PD'!BB49+CSN!BB49+CLN!BB49</f>
        <v>0</v>
      </c>
      <c r="BC49" s="109">
        <f>+'OSN PD'!BC49+CSN!BC49+CLN!BC49</f>
        <v>0</v>
      </c>
      <c r="BD49" s="109">
        <f>+'OSN PD'!BD49+CSN!BD49+CLN!BD49</f>
        <v>0</v>
      </c>
      <c r="BE49" s="109">
        <f>+'OSN PD'!BE49+CSN!BE49+CLN!BE49</f>
        <v>0</v>
      </c>
      <c r="BF49" s="109">
        <f>+'OSN PD'!BF49+CSN!BF49+CLN!BF49</f>
        <v>0</v>
      </c>
      <c r="BG49" s="67">
        <f t="shared" si="21"/>
        <v>0</v>
      </c>
    </row>
    <row r="50" spans="1:62">
      <c r="A50" s="24" t="s">
        <v>42</v>
      </c>
      <c r="B50" s="25" t="s">
        <v>393</v>
      </c>
      <c r="C50" s="44">
        <f>+'OSN PD'!C50+CSN!C50+CLN!C50</f>
        <v>135012500</v>
      </c>
      <c r="D50" s="44">
        <f t="shared" si="12"/>
        <v>0</v>
      </c>
      <c r="E50" s="44">
        <f>+'OSN PD'!E50+CSN!E50+CLN!E50</f>
        <v>15000000</v>
      </c>
      <c r="F50" s="44">
        <f t="shared" si="13"/>
        <v>150012500</v>
      </c>
      <c r="G50" s="53">
        <f>+'OSN PD'!G50+CSN!G50+CLN!G50</f>
        <v>112458168.81999999</v>
      </c>
      <c r="H50" s="53">
        <f>+'OSN PD'!H50+CSN!H50+CLN!H50</f>
        <v>11407887.289999999</v>
      </c>
      <c r="I50" s="53">
        <f>+'OSN PD'!I50+CSN!I50+CLN!I50</f>
        <v>9323880.6699999981</v>
      </c>
      <c r="J50" s="53">
        <f>+'OSN PD'!J50+CSN!J50+CLN!J50</f>
        <v>9046372.2599999998</v>
      </c>
      <c r="K50" s="49">
        <f t="shared" si="14"/>
        <v>29778140.219999999</v>
      </c>
      <c r="L50" s="49">
        <f t="shared" si="15"/>
        <v>142236309.03999999</v>
      </c>
      <c r="M50" s="53">
        <f>+'OSN PD'!M50+CSN!M50+CLN!M50</f>
        <v>144543104.44</v>
      </c>
      <c r="N50" s="53">
        <f>+'OSN PD'!N50+CSN!N50+CLN!N50</f>
        <v>-2306795.3999999985</v>
      </c>
      <c r="O50" s="251">
        <f t="shared" si="16"/>
        <v>7776190.9600000083</v>
      </c>
      <c r="P50" s="13">
        <f t="shared" si="17"/>
        <v>5469395.5600000024</v>
      </c>
      <c r="Q50" s="199">
        <f t="shared" si="18"/>
        <v>5469395.5600000098</v>
      </c>
      <c r="R50" s="57">
        <f>+'OSN PD'!R50+CSN!R50+CLN!R50</f>
        <v>0</v>
      </c>
      <c r="S50" s="57">
        <f>+'OSN PD'!S50+CSN!S50+CLN!S50</f>
        <v>0</v>
      </c>
      <c r="T50" s="57">
        <f>+'OSN PD'!T50+CSN!T50+CLN!T50</f>
        <v>10000000</v>
      </c>
      <c r="U50" s="57">
        <f>+'OSN PD'!U50+CSN!U50+CLN!U50</f>
        <v>0</v>
      </c>
      <c r="V50" s="57">
        <f>+'OSN PD'!V50+CSN!V50+CLN!V50</f>
        <v>0</v>
      </c>
      <c r="W50" s="57">
        <f>+'OSN PD'!W50+CSN!W50+CLN!W50</f>
        <v>5000000</v>
      </c>
      <c r="X50" s="57">
        <f>+'OSN PD'!X50+CSN!X50+CLN!X50</f>
        <v>0</v>
      </c>
      <c r="Y50" s="57">
        <f>+'OSN PD'!Y50+CSN!Y50+CLN!Y50</f>
        <v>0</v>
      </c>
      <c r="Z50" s="57">
        <f>+'OSN PD'!Z50+CSN!Z50+CLN!Z50</f>
        <v>0</v>
      </c>
      <c r="AA50" s="57">
        <f>+'OSN PD'!AA50+CSN!AA50+CLN!AA50</f>
        <v>0</v>
      </c>
      <c r="AB50" s="57">
        <f>+'OSN PD'!AB50+CSN!AB50+CLN!AB50</f>
        <v>0</v>
      </c>
      <c r="AC50" s="57">
        <f>+'OSN PD'!AC50+CSN!AC50+CLN!AC50</f>
        <v>0</v>
      </c>
      <c r="AD50" s="57">
        <f>+'OSN PD'!AD50+CSN!AD50+CLN!AD50</f>
        <v>0</v>
      </c>
      <c r="AE50" s="57">
        <f>+'OSN PD'!AE50+CSN!AE50+CLN!AE50</f>
        <v>0</v>
      </c>
      <c r="AF50" s="57">
        <f>+'OSN PD'!AF50+CSN!AF50+CLN!AF50</f>
        <v>0</v>
      </c>
      <c r="AG50" s="57">
        <f>+'OSN PD'!AG50+CSN!AG50+CLN!AG50</f>
        <v>0</v>
      </c>
      <c r="AH50" s="57">
        <f>+'OSN PD'!AH50+CSN!AH50+CLN!AH50</f>
        <v>0</v>
      </c>
      <c r="AI50" s="57">
        <f>+'OSN PD'!AI50+CSN!AI50+CLN!AI50</f>
        <v>0</v>
      </c>
      <c r="AJ50" s="57">
        <f>+'OSN PD'!AJ50+CSN!AJ50+CLN!AJ50</f>
        <v>0</v>
      </c>
      <c r="AK50" s="57">
        <f>+'OSN PD'!AK50+CSN!AK50+CLN!AK50</f>
        <v>0</v>
      </c>
      <c r="AL50" s="57">
        <f>+'OSN PD'!AL50+CSN!AL50+CLN!AL50</f>
        <v>0</v>
      </c>
      <c r="AM50" s="57">
        <f>+'OSN PD'!AM50+CSN!AM50+CLN!AM50</f>
        <v>0</v>
      </c>
      <c r="AN50" s="57">
        <f>+'OSN PD'!AN50+CSN!AN50+CLN!AN50</f>
        <v>0</v>
      </c>
      <c r="AO50" s="57">
        <f>+'OSN PD'!AO50+CSN!AO50+CLN!AO50</f>
        <v>0</v>
      </c>
      <c r="AP50" s="57">
        <f>+'OSN PD'!AP50+CSN!AP50+CLN!AP50</f>
        <v>0</v>
      </c>
      <c r="AQ50" s="57">
        <f>+'OSN PD'!AQ50+CSN!AQ50+CLN!AQ50</f>
        <v>0</v>
      </c>
      <c r="AR50" s="57">
        <f>+'OSN PD'!AR50+CSN!AR50+CLN!AR50</f>
        <v>0</v>
      </c>
      <c r="AS50" s="57">
        <f t="shared" si="19"/>
        <v>15000000</v>
      </c>
      <c r="AT50" s="61">
        <v>0</v>
      </c>
      <c r="AU50" s="61">
        <v>0</v>
      </c>
      <c r="AV50" s="61">
        <v>0</v>
      </c>
      <c r="AW50" s="61">
        <v>0</v>
      </c>
      <c r="AX50" s="61">
        <v>0</v>
      </c>
      <c r="AY50" s="61">
        <f t="shared" si="20"/>
        <v>0</v>
      </c>
      <c r="AZ50" s="109">
        <f>+'OSN PD'!AZ50+CSN!AZ50+CLN!AZ50</f>
        <v>0</v>
      </c>
      <c r="BA50" s="109">
        <f>+'OSN PD'!BA50+CSN!BA50+CLN!BA50</f>
        <v>0</v>
      </c>
      <c r="BB50" s="109">
        <f>+'OSN PD'!BB50+CSN!BB50+CLN!BB50</f>
        <v>0</v>
      </c>
      <c r="BC50" s="109">
        <f>+'OSN PD'!BC50+CSN!BC50+CLN!BC50</f>
        <v>0</v>
      </c>
      <c r="BD50" s="109">
        <f>+'OSN PD'!BD50+CSN!BD50+CLN!BD50</f>
        <v>0</v>
      </c>
      <c r="BE50" s="109">
        <f>+'OSN PD'!BE50+CSN!BE50+CLN!BE50</f>
        <v>0</v>
      </c>
      <c r="BF50" s="109">
        <f>+'OSN PD'!BF50+CSN!BF50+CLN!BF50</f>
        <v>0</v>
      </c>
      <c r="BG50" s="67">
        <f>SUM(AZ50:BF50)</f>
        <v>0</v>
      </c>
    </row>
    <row r="51" spans="1:62">
      <c r="A51" s="24" t="s">
        <v>43</v>
      </c>
      <c r="B51" s="25" t="s">
        <v>408</v>
      </c>
      <c r="C51" s="44">
        <f>+'OSN PD'!C51+CSN!C51+CLN!C51</f>
        <v>10350000</v>
      </c>
      <c r="D51" s="44">
        <f t="shared" si="12"/>
        <v>0</v>
      </c>
      <c r="E51" s="44">
        <f>+'OSN PD'!E51+CSN!E51+CLN!E51</f>
        <v>0</v>
      </c>
      <c r="F51" s="44">
        <f t="shared" si="13"/>
        <v>10350000</v>
      </c>
      <c r="G51" s="53">
        <f>+'OSN PD'!G51+CSN!G51+CLN!G51</f>
        <v>5559870</v>
      </c>
      <c r="H51" s="53">
        <f>+'OSN PD'!H51+CSN!H51+CLN!H51</f>
        <v>564315</v>
      </c>
      <c r="I51" s="53">
        <f>+'OSN PD'!I51+CSN!I51+CLN!I51</f>
        <v>2034000</v>
      </c>
      <c r="J51" s="53">
        <f>+'OSN PD'!J51+CSN!J51+CLN!J51</f>
        <v>2191815</v>
      </c>
      <c r="K51" s="49">
        <f t="shared" si="14"/>
        <v>4790130</v>
      </c>
      <c r="L51" s="49">
        <f t="shared" si="15"/>
        <v>10350000</v>
      </c>
      <c r="M51" s="53">
        <f>+'OSN PD'!M51+CSN!M51+CLN!M51</f>
        <v>10350000</v>
      </c>
      <c r="N51" s="53">
        <f>+'OSN PD'!N51+CSN!N51+CLN!N51</f>
        <v>0</v>
      </c>
      <c r="O51" s="251">
        <f t="shared" si="16"/>
        <v>0</v>
      </c>
      <c r="P51" s="13">
        <f t="shared" si="17"/>
        <v>0</v>
      </c>
      <c r="Q51" s="199">
        <f t="shared" si="18"/>
        <v>0</v>
      </c>
      <c r="R51" s="57">
        <f>+'OSN PD'!R51+CSN!R51+CLN!R51</f>
        <v>0</v>
      </c>
      <c r="S51" s="57">
        <f>+'OSN PD'!S51+CSN!S51+CLN!S51</f>
        <v>0</v>
      </c>
      <c r="T51" s="57">
        <f>+'OSN PD'!T51+CSN!T51+CLN!T51</f>
        <v>0</v>
      </c>
      <c r="U51" s="57">
        <f>+'OSN PD'!U51+CSN!U51+CLN!U51</f>
        <v>0</v>
      </c>
      <c r="V51" s="57">
        <f>+'OSN PD'!V51+CSN!V51+CLN!V51</f>
        <v>0</v>
      </c>
      <c r="W51" s="57">
        <f>+'OSN PD'!W51+CSN!W51+CLN!W51</f>
        <v>0</v>
      </c>
      <c r="X51" s="57">
        <f>+'OSN PD'!X51+CSN!X51+CLN!X51</f>
        <v>0</v>
      </c>
      <c r="Y51" s="57">
        <f>+'OSN PD'!Y51+CSN!Y51+CLN!Y51</f>
        <v>0</v>
      </c>
      <c r="Z51" s="57">
        <f>+'OSN PD'!Z51+CSN!Z51+CLN!Z51</f>
        <v>0</v>
      </c>
      <c r="AA51" s="57">
        <f>+'OSN PD'!AA51+CSN!AA51+CLN!AA51</f>
        <v>0</v>
      </c>
      <c r="AB51" s="57">
        <f>+'OSN PD'!AB51+CSN!AB51+CLN!AB51</f>
        <v>0</v>
      </c>
      <c r="AC51" s="57">
        <f>+'OSN PD'!AC51+CSN!AC51+CLN!AC51</f>
        <v>0</v>
      </c>
      <c r="AD51" s="57">
        <f>+'OSN PD'!AD51+CSN!AD51+CLN!AD51</f>
        <v>0</v>
      </c>
      <c r="AE51" s="57">
        <f>+'OSN PD'!AE51+CSN!AE51+CLN!AE51</f>
        <v>0</v>
      </c>
      <c r="AF51" s="57">
        <f>+'OSN PD'!AF51+CSN!AF51+CLN!AF51</f>
        <v>0</v>
      </c>
      <c r="AG51" s="57">
        <f>+'OSN PD'!AG51+CSN!AG51+CLN!AG51</f>
        <v>0</v>
      </c>
      <c r="AH51" s="57">
        <f>+'OSN PD'!AH51+CSN!AH51+CLN!AH51</f>
        <v>0</v>
      </c>
      <c r="AI51" s="57">
        <f>+'OSN PD'!AI51+CSN!AI51+CLN!AI51</f>
        <v>0</v>
      </c>
      <c r="AJ51" s="57">
        <f>+'OSN PD'!AJ51+CSN!AJ51+CLN!AJ51</f>
        <v>0</v>
      </c>
      <c r="AK51" s="57">
        <f>+'OSN PD'!AK51+CSN!AK51+CLN!AK51</f>
        <v>0</v>
      </c>
      <c r="AL51" s="57">
        <f>+'OSN PD'!AL51+CSN!AL51+CLN!AL51</f>
        <v>0</v>
      </c>
      <c r="AM51" s="57">
        <f>+'OSN PD'!AM51+CSN!AM51+CLN!AM51</f>
        <v>0</v>
      </c>
      <c r="AN51" s="57">
        <f>+'OSN PD'!AN51+CSN!AN51+CLN!AN51</f>
        <v>0</v>
      </c>
      <c r="AO51" s="57">
        <f>+'OSN PD'!AO51+CSN!AO51+CLN!AO51</f>
        <v>0</v>
      </c>
      <c r="AP51" s="57">
        <f>+'OSN PD'!AP51+CSN!AP51+CLN!AP51</f>
        <v>0</v>
      </c>
      <c r="AQ51" s="57">
        <f>+'OSN PD'!AQ51+CSN!AQ51+CLN!AQ51</f>
        <v>0</v>
      </c>
      <c r="AR51" s="57">
        <f>+'OSN PD'!AR51+CSN!AR51+CLN!AR51</f>
        <v>0</v>
      </c>
      <c r="AS51" s="57">
        <f t="shared" si="19"/>
        <v>0</v>
      </c>
      <c r="AT51" s="61">
        <v>0</v>
      </c>
      <c r="AU51" s="61">
        <v>0</v>
      </c>
      <c r="AV51" s="61">
        <v>0</v>
      </c>
      <c r="AW51" s="61">
        <v>0</v>
      </c>
      <c r="AX51" s="61">
        <v>0</v>
      </c>
      <c r="AY51" s="61">
        <f t="shared" si="20"/>
        <v>0</v>
      </c>
      <c r="AZ51" s="109">
        <f>+'OSN PD'!AZ51+CSN!AZ51+CLN!AZ51</f>
        <v>0</v>
      </c>
      <c r="BA51" s="109">
        <f>+'OSN PD'!BA51+CSN!BA51+CLN!BA51</f>
        <v>0</v>
      </c>
      <c r="BB51" s="109">
        <f>+'OSN PD'!BB51+CSN!BB51+CLN!BB51</f>
        <v>0</v>
      </c>
      <c r="BC51" s="109">
        <f>+'OSN PD'!BC51+CSN!BC51+CLN!BC51</f>
        <v>0</v>
      </c>
      <c r="BD51" s="109">
        <f>+'OSN PD'!BD51+CSN!BD51+CLN!BD51</f>
        <v>0</v>
      </c>
      <c r="BE51" s="109">
        <f>+'OSN PD'!BE51+CSN!BE51+CLN!BE51</f>
        <v>0</v>
      </c>
      <c r="BF51" s="109">
        <f>+'OSN PD'!BF51+CSN!BF51+CLN!BF51</f>
        <v>0</v>
      </c>
      <c r="BG51" s="67">
        <f t="shared" ref="BG51:BG69" si="22">SUM(AZ51:BF51)</f>
        <v>0</v>
      </c>
    </row>
    <row r="52" spans="1:62">
      <c r="A52" s="24" t="s">
        <v>44</v>
      </c>
      <c r="B52" s="25" t="s">
        <v>385</v>
      </c>
      <c r="C52" s="44">
        <f>+'OSN PD'!C52+CSN!C52+CLN!C52</f>
        <v>24500000</v>
      </c>
      <c r="D52" s="44">
        <f t="shared" si="12"/>
        <v>0</v>
      </c>
      <c r="E52" s="44">
        <f>+'OSN PD'!E52+CSN!E52+CLN!E52</f>
        <v>0</v>
      </c>
      <c r="F52" s="44">
        <f t="shared" si="13"/>
        <v>24500000</v>
      </c>
      <c r="G52" s="53">
        <f>+'OSN PD'!G52+CSN!G52+CLN!G52</f>
        <v>19636143.740000002</v>
      </c>
      <c r="H52" s="53">
        <f>+'OSN PD'!H52+CSN!H52+CLN!H52</f>
        <v>1427158.8599999999</v>
      </c>
      <c r="I52" s="53">
        <f>+'OSN PD'!I52+CSN!I52+CLN!I52</f>
        <v>730173.1</v>
      </c>
      <c r="J52" s="53">
        <f>+'OSN PD'!J52+CSN!J52+CLN!J52</f>
        <v>781732.47</v>
      </c>
      <c r="K52" s="49">
        <f t="shared" si="14"/>
        <v>2939064.4299999997</v>
      </c>
      <c r="L52" s="49">
        <f t="shared" si="15"/>
        <v>22575208.170000002</v>
      </c>
      <c r="M52" s="53">
        <f>+'OSN PD'!M52+CSN!M52+CLN!M52</f>
        <v>24434901.149999999</v>
      </c>
      <c r="N52" s="53">
        <f>+'OSN PD'!N52+CSN!N52+CLN!N52</f>
        <v>-1859692.9799999967</v>
      </c>
      <c r="O52" s="251">
        <f t="shared" si="16"/>
        <v>1924791.8299999982</v>
      </c>
      <c r="P52" s="13">
        <f t="shared" si="17"/>
        <v>65098.85000000149</v>
      </c>
      <c r="Q52" s="199">
        <f t="shared" si="18"/>
        <v>65098.85000000149</v>
      </c>
      <c r="R52" s="57">
        <f>+'OSN PD'!R52+CSN!R52+CLN!R52</f>
        <v>0</v>
      </c>
      <c r="S52" s="57">
        <f>+'OSN PD'!S52+CSN!S52+CLN!S52</f>
        <v>0</v>
      </c>
      <c r="T52" s="57">
        <f>+'OSN PD'!T52+CSN!T52+CLN!T52</f>
        <v>0</v>
      </c>
      <c r="U52" s="57">
        <f>+'OSN PD'!U52+CSN!U52+CLN!U52</f>
        <v>0</v>
      </c>
      <c r="V52" s="57">
        <f>+'OSN PD'!V52+CSN!V52+CLN!V52</f>
        <v>0</v>
      </c>
      <c r="W52" s="57">
        <f>+'OSN PD'!W52+CSN!W52+CLN!W52</f>
        <v>0</v>
      </c>
      <c r="X52" s="57">
        <f>+'OSN PD'!X52+CSN!X52+CLN!X52</f>
        <v>0</v>
      </c>
      <c r="Y52" s="57">
        <f>+'OSN PD'!Y52+CSN!Y52+CLN!Y52</f>
        <v>0</v>
      </c>
      <c r="Z52" s="57">
        <f>+'OSN PD'!Z52+CSN!Z52+CLN!Z52</f>
        <v>0</v>
      </c>
      <c r="AA52" s="57">
        <f>+'OSN PD'!AA52+CSN!AA52+CLN!AA52</f>
        <v>0</v>
      </c>
      <c r="AB52" s="57">
        <f>+'OSN PD'!AB52+CSN!AB52+CLN!AB52</f>
        <v>0</v>
      </c>
      <c r="AC52" s="57">
        <f>+'OSN PD'!AC52+CSN!AC52+CLN!AC52</f>
        <v>0</v>
      </c>
      <c r="AD52" s="57">
        <f>+'OSN PD'!AD52+CSN!AD52+CLN!AD52</f>
        <v>0</v>
      </c>
      <c r="AE52" s="57">
        <f>+'OSN PD'!AE52+CSN!AE52+CLN!AE52</f>
        <v>0</v>
      </c>
      <c r="AF52" s="57">
        <f>+'OSN PD'!AF52+CSN!AF52+CLN!AF52</f>
        <v>0</v>
      </c>
      <c r="AG52" s="57">
        <f>+'OSN PD'!AG52+CSN!AG52+CLN!AG52</f>
        <v>0</v>
      </c>
      <c r="AH52" s="57">
        <f>+'OSN PD'!AH52+CSN!AH52+CLN!AH52</f>
        <v>0</v>
      </c>
      <c r="AI52" s="57">
        <f>+'OSN PD'!AI52+CSN!AI52+CLN!AI52</f>
        <v>0</v>
      </c>
      <c r="AJ52" s="57">
        <f>+'OSN PD'!AJ52+CSN!AJ52+CLN!AJ52</f>
        <v>0</v>
      </c>
      <c r="AK52" s="57">
        <f>+'OSN PD'!AK52+CSN!AK52+CLN!AK52</f>
        <v>0</v>
      </c>
      <c r="AL52" s="57">
        <f>+'OSN PD'!AL52+CSN!AL52+CLN!AL52</f>
        <v>0</v>
      </c>
      <c r="AM52" s="57">
        <f>+'OSN PD'!AM52+CSN!AM52+CLN!AM52</f>
        <v>0</v>
      </c>
      <c r="AN52" s="57">
        <f>+'OSN PD'!AN52+CSN!AN52+CLN!AN52</f>
        <v>0</v>
      </c>
      <c r="AO52" s="57">
        <f>+'OSN PD'!AO52+CSN!AO52+CLN!AO52</f>
        <v>0</v>
      </c>
      <c r="AP52" s="57">
        <f>+'OSN PD'!AP52+CSN!AP52+CLN!AP52</f>
        <v>0</v>
      </c>
      <c r="AQ52" s="57">
        <f>+'OSN PD'!AQ52+CSN!AQ52+CLN!AQ52</f>
        <v>0</v>
      </c>
      <c r="AR52" s="57">
        <f>+'OSN PD'!AR52+CSN!AR52+CLN!AR52</f>
        <v>0</v>
      </c>
      <c r="AS52" s="57">
        <f t="shared" si="19"/>
        <v>0</v>
      </c>
      <c r="AT52" s="61">
        <v>0</v>
      </c>
      <c r="AU52" s="61">
        <v>0</v>
      </c>
      <c r="AV52" s="61">
        <v>0</v>
      </c>
      <c r="AW52" s="61">
        <v>0</v>
      </c>
      <c r="AX52" s="61">
        <v>0</v>
      </c>
      <c r="AY52" s="61">
        <f t="shared" si="20"/>
        <v>0</v>
      </c>
      <c r="AZ52" s="109">
        <f>+'OSN PD'!AZ52+CSN!AZ52+CLN!AZ52</f>
        <v>0</v>
      </c>
      <c r="BA52" s="109">
        <f>+'OSN PD'!BA52+CSN!BA52+CLN!BA52</f>
        <v>0</v>
      </c>
      <c r="BB52" s="109">
        <f>+'OSN PD'!BB52+CSN!BB52+CLN!BB52</f>
        <v>0</v>
      </c>
      <c r="BC52" s="109">
        <f>+'OSN PD'!BC52+CSN!BC52+CLN!BC52</f>
        <v>0</v>
      </c>
      <c r="BD52" s="109">
        <f>+'OSN PD'!BD52+CSN!BD52+CLN!BD52</f>
        <v>0</v>
      </c>
      <c r="BE52" s="109">
        <f>+'OSN PD'!BE52+CSN!BE52+CLN!BE52</f>
        <v>0</v>
      </c>
      <c r="BF52" s="109">
        <f>+'OSN PD'!BF52+CSN!BF52+CLN!BF52</f>
        <v>0</v>
      </c>
      <c r="BG52" s="67">
        <f t="shared" si="22"/>
        <v>0</v>
      </c>
    </row>
    <row r="53" spans="1:62">
      <c r="A53" s="24" t="s">
        <v>45</v>
      </c>
      <c r="B53" s="27" t="s">
        <v>948</v>
      </c>
      <c r="C53" s="44">
        <f>+'OSN PD'!C53+CSN!C53+CLN!C53</f>
        <v>0</v>
      </c>
      <c r="D53" s="44">
        <f t="shared" si="12"/>
        <v>0</v>
      </c>
      <c r="E53" s="44">
        <f>+'OSN PD'!E53+CSN!E53+CLN!E53</f>
        <v>865209</v>
      </c>
      <c r="F53" s="44">
        <f t="shared" si="13"/>
        <v>865209</v>
      </c>
      <c r="G53" s="53">
        <f>+'OSN PD'!G53+CSN!G53+CLN!G53</f>
        <v>0</v>
      </c>
      <c r="H53" s="53">
        <f>+'OSN PD'!H53+CSN!H53+CLN!H53</f>
        <v>0</v>
      </c>
      <c r="I53" s="53">
        <f>+'OSN PD'!I53+CSN!I53+CLN!I53</f>
        <v>558066.65</v>
      </c>
      <c r="J53" s="53">
        <f>+'OSN PD'!J53+CSN!J53+CLN!J53</f>
        <v>0</v>
      </c>
      <c r="K53" s="49">
        <f t="shared" si="14"/>
        <v>558066.65</v>
      </c>
      <c r="L53" s="49">
        <f t="shared" si="15"/>
        <v>558066.65</v>
      </c>
      <c r="M53" s="53">
        <f>+'OSN PD'!M53+CSN!M53+CLN!M53</f>
        <v>865209</v>
      </c>
      <c r="N53" s="53">
        <f>+'OSN PD'!N53+CSN!N53+CLN!N53</f>
        <v>-307142.34999999998</v>
      </c>
      <c r="O53" s="251">
        <f t="shared" si="16"/>
        <v>307142.34999999998</v>
      </c>
      <c r="P53" s="13">
        <f t="shared" si="17"/>
        <v>0</v>
      </c>
      <c r="Q53" s="199">
        <f t="shared" si="18"/>
        <v>0</v>
      </c>
      <c r="R53" s="57">
        <f>+'OSN PD'!R53+CSN!R53+CLN!R53</f>
        <v>0</v>
      </c>
      <c r="S53" s="57">
        <f>+'OSN PD'!S53+CSN!S53+CLN!S53</f>
        <v>0</v>
      </c>
      <c r="T53" s="57">
        <f>+'OSN PD'!T53+CSN!T53+CLN!T53</f>
        <v>0</v>
      </c>
      <c r="U53" s="57">
        <f>+'OSN PD'!U53+CSN!U53+CLN!U53</f>
        <v>865209</v>
      </c>
      <c r="V53" s="57">
        <f>+'OSN PD'!V53+CSN!V53+CLN!V53</f>
        <v>0</v>
      </c>
      <c r="W53" s="57">
        <f>+'OSN PD'!W53+CSN!W53+CLN!W53</f>
        <v>0</v>
      </c>
      <c r="X53" s="57">
        <f>+'OSN PD'!X53+CSN!X53+CLN!X53</f>
        <v>0</v>
      </c>
      <c r="Y53" s="57">
        <f>+'OSN PD'!Y53+CSN!Y53+CLN!Y53</f>
        <v>0</v>
      </c>
      <c r="Z53" s="57">
        <f>+'OSN PD'!Z53+CSN!Z53+CLN!Z53</f>
        <v>0</v>
      </c>
      <c r="AA53" s="57">
        <f>+'OSN PD'!AA53+CSN!AA53+CLN!AA53</f>
        <v>0</v>
      </c>
      <c r="AB53" s="57">
        <f>+'OSN PD'!AB53+CSN!AB53+CLN!AB53</f>
        <v>0</v>
      </c>
      <c r="AC53" s="57">
        <f>+'OSN PD'!AC53+CSN!AC53+CLN!AC53</f>
        <v>0</v>
      </c>
      <c r="AD53" s="57">
        <f>+'OSN PD'!AD53+CSN!AD53+CLN!AD53</f>
        <v>0</v>
      </c>
      <c r="AE53" s="57">
        <f>+'OSN PD'!AE53+CSN!AE53+CLN!AE53</f>
        <v>0</v>
      </c>
      <c r="AF53" s="57">
        <f>+'OSN PD'!AF53+CSN!AF53+CLN!AF53</f>
        <v>0</v>
      </c>
      <c r="AG53" s="57">
        <f>+'OSN PD'!AG53+CSN!AG53+CLN!AG53</f>
        <v>0</v>
      </c>
      <c r="AH53" s="57">
        <f>+'OSN PD'!AH53+CSN!AH53+CLN!AH53</f>
        <v>0</v>
      </c>
      <c r="AI53" s="57">
        <f>+'OSN PD'!AI53+CSN!AI53+CLN!AI53</f>
        <v>0</v>
      </c>
      <c r="AJ53" s="57">
        <f>+'OSN PD'!AJ53+CSN!AJ53+CLN!AJ53</f>
        <v>0</v>
      </c>
      <c r="AK53" s="57">
        <f>+'OSN PD'!AK53+CSN!AK53+CLN!AK53</f>
        <v>0</v>
      </c>
      <c r="AL53" s="57">
        <f>+'OSN PD'!AL53+CSN!AL53+CLN!AL53</f>
        <v>0</v>
      </c>
      <c r="AM53" s="57">
        <f>+'OSN PD'!AM53+CSN!AM53+CLN!AM53</f>
        <v>0</v>
      </c>
      <c r="AN53" s="57">
        <f>+'OSN PD'!AN53+CSN!AN53+CLN!AN53</f>
        <v>0</v>
      </c>
      <c r="AO53" s="57">
        <f>+'OSN PD'!AO53+CSN!AO53+CLN!AO53</f>
        <v>0</v>
      </c>
      <c r="AP53" s="57">
        <f>+'OSN PD'!AP53+CSN!AP53+CLN!AP53</f>
        <v>0</v>
      </c>
      <c r="AQ53" s="57">
        <f>+'OSN PD'!AQ53+CSN!AQ53+CLN!AQ53</f>
        <v>0</v>
      </c>
      <c r="AR53" s="57">
        <f>+'OSN PD'!AR53+CSN!AR53+CLN!AR53</f>
        <v>0</v>
      </c>
      <c r="AS53" s="57">
        <f t="shared" si="19"/>
        <v>865209</v>
      </c>
      <c r="AT53" s="61">
        <v>0</v>
      </c>
      <c r="AU53" s="61">
        <v>0</v>
      </c>
      <c r="AV53" s="61">
        <v>0</v>
      </c>
      <c r="AW53" s="61">
        <v>0</v>
      </c>
      <c r="AX53" s="61">
        <v>0</v>
      </c>
      <c r="AY53" s="61">
        <f t="shared" si="20"/>
        <v>0</v>
      </c>
      <c r="AZ53" s="109">
        <f>+'OSN PD'!AZ53+CSN!AZ53+CLN!AZ53</f>
        <v>0</v>
      </c>
      <c r="BA53" s="109">
        <f>+'OSN PD'!BA53+CSN!BA53+CLN!BA53</f>
        <v>0</v>
      </c>
      <c r="BB53" s="109">
        <f>+'OSN PD'!BB53+CSN!BB53+CLN!BB53</f>
        <v>0</v>
      </c>
      <c r="BC53" s="109">
        <f>+'OSN PD'!BC53+CSN!BC53+CLN!BC53</f>
        <v>0</v>
      </c>
      <c r="BD53" s="109">
        <f>+'OSN PD'!BD53+CSN!BD53+CLN!BD53</f>
        <v>0</v>
      </c>
      <c r="BE53" s="109">
        <f>+'OSN PD'!BE53+CSN!BE53+CLN!BE53</f>
        <v>0</v>
      </c>
      <c r="BF53" s="109">
        <f>+'OSN PD'!BF53+CSN!BF53+CLN!BF53</f>
        <v>0</v>
      </c>
      <c r="BG53" s="67">
        <f t="shared" si="22"/>
        <v>0</v>
      </c>
    </row>
    <row r="54" spans="1:62">
      <c r="A54" s="24" t="s">
        <v>46</v>
      </c>
      <c r="B54" s="25" t="s">
        <v>949</v>
      </c>
      <c r="C54" s="44">
        <f>+'OSN PD'!C54+CSN!C54+CLN!C54</f>
        <v>0</v>
      </c>
      <c r="D54" s="44">
        <f t="shared" si="12"/>
        <v>0</v>
      </c>
      <c r="E54" s="44">
        <f>+'OSN PD'!E54+CSN!E54+CLN!E54</f>
        <v>1134791</v>
      </c>
      <c r="F54" s="44">
        <f t="shared" si="13"/>
        <v>1134791</v>
      </c>
      <c r="G54" s="53">
        <f>+'OSN PD'!G54+CSN!G54+CLN!G54</f>
        <v>0</v>
      </c>
      <c r="H54" s="53">
        <f>+'OSN PD'!H54+CSN!H54+CLN!H54</f>
        <v>0</v>
      </c>
      <c r="I54" s="53">
        <f>+'OSN PD'!I54+CSN!I54+CLN!I54</f>
        <v>894342.53</v>
      </c>
      <c r="J54" s="53">
        <f>+'OSN PD'!J54+CSN!J54+CLN!J54</f>
        <v>0</v>
      </c>
      <c r="K54" s="49">
        <f t="shared" si="14"/>
        <v>894342.53</v>
      </c>
      <c r="L54" s="49">
        <f t="shared" si="15"/>
        <v>894342.53</v>
      </c>
      <c r="M54" s="53">
        <f>+'OSN PD'!M54+CSN!M54+CLN!M54</f>
        <v>1134791</v>
      </c>
      <c r="N54" s="53">
        <f>+'OSN PD'!N54+CSN!N54+CLN!N54</f>
        <v>-240448.46999999997</v>
      </c>
      <c r="O54" s="251">
        <f t="shared" si="16"/>
        <v>240448.46999999997</v>
      </c>
      <c r="P54" s="13">
        <f t="shared" si="17"/>
        <v>0</v>
      </c>
      <c r="Q54" s="199">
        <f t="shared" si="18"/>
        <v>0</v>
      </c>
      <c r="R54" s="57">
        <f>+'OSN PD'!R54+CSN!R54+CLN!R54</f>
        <v>0</v>
      </c>
      <c r="S54" s="57">
        <f>+'OSN PD'!S54+CSN!S54+CLN!S54</f>
        <v>0</v>
      </c>
      <c r="T54" s="57">
        <f>+'OSN PD'!T54+CSN!T54+CLN!T54</f>
        <v>0</v>
      </c>
      <c r="U54" s="57">
        <f>+'OSN PD'!U54+CSN!U54+CLN!U54</f>
        <v>1134791</v>
      </c>
      <c r="V54" s="57">
        <f>+'OSN PD'!V54+CSN!V54+CLN!V54</f>
        <v>0</v>
      </c>
      <c r="W54" s="57">
        <f>+'OSN PD'!W54+CSN!W54+CLN!W54</f>
        <v>0</v>
      </c>
      <c r="X54" s="57">
        <f>+'OSN PD'!X54+CSN!X54+CLN!X54</f>
        <v>0</v>
      </c>
      <c r="Y54" s="57">
        <f>+'OSN PD'!Y54+CSN!Y54+CLN!Y54</f>
        <v>0</v>
      </c>
      <c r="Z54" s="57">
        <f>+'OSN PD'!Z54+CSN!Z54+CLN!Z54</f>
        <v>0</v>
      </c>
      <c r="AA54" s="57">
        <f>+'OSN PD'!AA54+CSN!AA54+CLN!AA54</f>
        <v>0</v>
      </c>
      <c r="AB54" s="57">
        <f>+'OSN PD'!AB54+CSN!AB54+CLN!AB54</f>
        <v>0</v>
      </c>
      <c r="AC54" s="57">
        <f>+'OSN PD'!AC54+CSN!AC54+CLN!AC54</f>
        <v>0</v>
      </c>
      <c r="AD54" s="57">
        <f>+'OSN PD'!AD54+CSN!AD54+CLN!AD54</f>
        <v>0</v>
      </c>
      <c r="AE54" s="57">
        <f>+'OSN PD'!AE54+CSN!AE54+CLN!AE54</f>
        <v>0</v>
      </c>
      <c r="AF54" s="57">
        <f>+'OSN PD'!AF54+CSN!AF54+CLN!AF54</f>
        <v>0</v>
      </c>
      <c r="AG54" s="57">
        <f>+'OSN PD'!AG54+CSN!AG54+CLN!AG54</f>
        <v>0</v>
      </c>
      <c r="AH54" s="57">
        <f>+'OSN PD'!AH54+CSN!AH54+CLN!AH54</f>
        <v>0</v>
      </c>
      <c r="AI54" s="57">
        <f>+'OSN PD'!AI54+CSN!AI54+CLN!AI54</f>
        <v>0</v>
      </c>
      <c r="AJ54" s="57">
        <f>+'OSN PD'!AJ54+CSN!AJ54+CLN!AJ54</f>
        <v>0</v>
      </c>
      <c r="AK54" s="57">
        <f>+'OSN PD'!AK54+CSN!AK54+CLN!AK54</f>
        <v>0</v>
      </c>
      <c r="AL54" s="57">
        <f>+'OSN PD'!AL54+CSN!AL54+CLN!AL54</f>
        <v>0</v>
      </c>
      <c r="AM54" s="57">
        <f>+'OSN PD'!AM54+CSN!AM54+CLN!AM54</f>
        <v>0</v>
      </c>
      <c r="AN54" s="57">
        <f>+'OSN PD'!AN54+CSN!AN54+CLN!AN54</f>
        <v>0</v>
      </c>
      <c r="AO54" s="57">
        <f>+'OSN PD'!AO54+CSN!AO54+CLN!AO54</f>
        <v>0</v>
      </c>
      <c r="AP54" s="57">
        <f>+'OSN PD'!AP54+CSN!AP54+CLN!AP54</f>
        <v>0</v>
      </c>
      <c r="AQ54" s="57">
        <f>+'OSN PD'!AQ54+CSN!AQ54+CLN!AQ54</f>
        <v>0</v>
      </c>
      <c r="AR54" s="57">
        <f>+'OSN PD'!AR54+CSN!AR54+CLN!AR54</f>
        <v>0</v>
      </c>
      <c r="AS54" s="57">
        <f t="shared" si="19"/>
        <v>1134791</v>
      </c>
      <c r="AT54" s="61">
        <v>0</v>
      </c>
      <c r="AU54" s="61">
        <v>0</v>
      </c>
      <c r="AV54" s="61">
        <v>0</v>
      </c>
      <c r="AW54" s="61">
        <v>0</v>
      </c>
      <c r="AX54" s="61">
        <v>0</v>
      </c>
      <c r="AY54" s="61">
        <f t="shared" si="20"/>
        <v>0</v>
      </c>
      <c r="AZ54" s="109">
        <f>+'OSN PD'!AZ54+CSN!AZ54+CLN!AZ54</f>
        <v>0</v>
      </c>
      <c r="BA54" s="109">
        <f>+'OSN PD'!BA54+CSN!BA54+CLN!BA54</f>
        <v>0</v>
      </c>
      <c r="BB54" s="109">
        <f>+'OSN PD'!BB54+CSN!BB54+CLN!BB54</f>
        <v>0</v>
      </c>
      <c r="BC54" s="109">
        <f>+'OSN PD'!BC54+CSN!BC54+CLN!BC54</f>
        <v>0</v>
      </c>
      <c r="BD54" s="109">
        <f>+'OSN PD'!BD54+CSN!BD54+CLN!BD54</f>
        <v>0</v>
      </c>
      <c r="BE54" s="109">
        <f>+'OSN PD'!BE54+CSN!BE54+CLN!BE54</f>
        <v>0</v>
      </c>
      <c r="BF54" s="109">
        <f>+'OSN PD'!BF54+CSN!BF54+CLN!BF54</f>
        <v>0</v>
      </c>
      <c r="BG54" s="67">
        <f t="shared" si="22"/>
        <v>0</v>
      </c>
    </row>
    <row r="55" spans="1:62">
      <c r="A55" s="24" t="s">
        <v>47</v>
      </c>
      <c r="B55" s="25" t="s">
        <v>950</v>
      </c>
      <c r="C55" s="44">
        <f>+'OSN PD'!C55+CSN!C55+CLN!C55</f>
        <v>7850000</v>
      </c>
      <c r="D55" s="44">
        <f t="shared" si="12"/>
        <v>0</v>
      </c>
      <c r="E55" s="44">
        <f>+'OSN PD'!E55+CSN!E55+CLN!E55</f>
        <v>-727000</v>
      </c>
      <c r="F55" s="44">
        <f t="shared" si="13"/>
        <v>7123000</v>
      </c>
      <c r="G55" s="53">
        <f>+'OSN PD'!G55+CSN!G55+CLN!G55</f>
        <v>5768736.9000000004</v>
      </c>
      <c r="H55" s="53">
        <f>+'OSN PD'!H55+CSN!H55+CLN!H55</f>
        <v>446259</v>
      </c>
      <c r="I55" s="53">
        <f>+'OSN PD'!I55+CSN!I55+CLN!I55</f>
        <v>187793.25</v>
      </c>
      <c r="J55" s="53">
        <f>+'OSN PD'!J55+CSN!J55+CLN!J55</f>
        <v>100297</v>
      </c>
      <c r="K55" s="49">
        <f t="shared" si="14"/>
        <v>734349.25</v>
      </c>
      <c r="L55" s="49">
        <f t="shared" si="15"/>
        <v>6503086.1500000004</v>
      </c>
      <c r="M55" s="53">
        <f>+'OSN PD'!M55+CSN!M55+CLN!M55</f>
        <v>7123000</v>
      </c>
      <c r="N55" s="53">
        <f>+'OSN PD'!N55+CSN!N55+CLN!N55</f>
        <v>-619913.84999999963</v>
      </c>
      <c r="O55" s="251">
        <f t="shared" si="16"/>
        <v>619913.84999999963</v>
      </c>
      <c r="P55" s="13">
        <f t="shared" si="17"/>
        <v>0</v>
      </c>
      <c r="Q55" s="199">
        <f t="shared" si="18"/>
        <v>0</v>
      </c>
      <c r="R55" s="57">
        <f>+'OSN PD'!R55+CSN!R55+CLN!R55</f>
        <v>0</v>
      </c>
      <c r="S55" s="57">
        <f>+'OSN PD'!S55+CSN!S55+CLN!S55</f>
        <v>-727000</v>
      </c>
      <c r="T55" s="57">
        <f>+'OSN PD'!T55+CSN!T55+CLN!T55</f>
        <v>0</v>
      </c>
      <c r="U55" s="57">
        <f>+'OSN PD'!U55+CSN!U55+CLN!U55</f>
        <v>0</v>
      </c>
      <c r="V55" s="57">
        <f>+'OSN PD'!V55+CSN!V55+CLN!V55</f>
        <v>0</v>
      </c>
      <c r="W55" s="57">
        <f>+'OSN PD'!W55+CSN!W55+CLN!W55</f>
        <v>0</v>
      </c>
      <c r="X55" s="57">
        <f>+'OSN PD'!X55+CSN!X55+CLN!X55</f>
        <v>0</v>
      </c>
      <c r="Y55" s="57">
        <f>+'OSN PD'!Y55+CSN!Y55+CLN!Y55</f>
        <v>0</v>
      </c>
      <c r="Z55" s="57">
        <f>+'OSN PD'!Z55+CSN!Z55+CLN!Z55</f>
        <v>0</v>
      </c>
      <c r="AA55" s="57">
        <f>+'OSN PD'!AA55+CSN!AA55+CLN!AA55</f>
        <v>0</v>
      </c>
      <c r="AB55" s="57">
        <f>+'OSN PD'!AB55+CSN!AB55+CLN!AB55</f>
        <v>0</v>
      </c>
      <c r="AC55" s="57">
        <f>+'OSN PD'!AC55+CSN!AC55+CLN!AC55</f>
        <v>0</v>
      </c>
      <c r="AD55" s="57">
        <f>+'OSN PD'!AD55+CSN!AD55+CLN!AD55</f>
        <v>0</v>
      </c>
      <c r="AE55" s="57">
        <f>+'OSN PD'!AE55+CSN!AE55+CLN!AE55</f>
        <v>0</v>
      </c>
      <c r="AF55" s="57">
        <f>+'OSN PD'!AF55+CSN!AF55+CLN!AF55</f>
        <v>0</v>
      </c>
      <c r="AG55" s="57">
        <f>+'OSN PD'!AG55+CSN!AG55+CLN!AG55</f>
        <v>0</v>
      </c>
      <c r="AH55" s="57">
        <f>+'OSN PD'!AH55+CSN!AH55+CLN!AH55</f>
        <v>0</v>
      </c>
      <c r="AI55" s="57">
        <f>+'OSN PD'!AI55+CSN!AI55+CLN!AI55</f>
        <v>0</v>
      </c>
      <c r="AJ55" s="57">
        <f>+'OSN PD'!AJ55+CSN!AJ55+CLN!AJ55</f>
        <v>0</v>
      </c>
      <c r="AK55" s="57">
        <f>+'OSN PD'!AK55+CSN!AK55+CLN!AK55</f>
        <v>0</v>
      </c>
      <c r="AL55" s="57">
        <f>+'OSN PD'!AL55+CSN!AL55+CLN!AL55</f>
        <v>0</v>
      </c>
      <c r="AM55" s="57">
        <f>+'OSN PD'!AM55+CSN!AM55+CLN!AM55</f>
        <v>0</v>
      </c>
      <c r="AN55" s="57">
        <f>+'OSN PD'!AN55+CSN!AN55+CLN!AN55</f>
        <v>0</v>
      </c>
      <c r="AO55" s="57">
        <f>+'OSN PD'!AO55+CSN!AO55+CLN!AO55</f>
        <v>0</v>
      </c>
      <c r="AP55" s="57">
        <f>+'OSN PD'!AP55+CSN!AP55+CLN!AP55</f>
        <v>0</v>
      </c>
      <c r="AQ55" s="57">
        <f>+'OSN PD'!AQ55+CSN!AQ55+CLN!AQ55</f>
        <v>0</v>
      </c>
      <c r="AR55" s="57">
        <f>+'OSN PD'!AR55+CSN!AR55+CLN!AR55</f>
        <v>0</v>
      </c>
      <c r="AS55" s="57">
        <f t="shared" si="19"/>
        <v>-727000</v>
      </c>
      <c r="AT55" s="61">
        <v>0</v>
      </c>
      <c r="AU55" s="61">
        <v>0</v>
      </c>
      <c r="AV55" s="61">
        <v>0</v>
      </c>
      <c r="AW55" s="61">
        <v>0</v>
      </c>
      <c r="AX55" s="61">
        <v>0</v>
      </c>
      <c r="AY55" s="61">
        <f t="shared" si="20"/>
        <v>0</v>
      </c>
      <c r="AZ55" s="109">
        <f>+'OSN PD'!AZ55+CSN!AZ55+CLN!AZ55</f>
        <v>0</v>
      </c>
      <c r="BA55" s="109">
        <f>+'OSN PD'!BA55+CSN!BA55+CLN!BA55</f>
        <v>0</v>
      </c>
      <c r="BB55" s="109">
        <f>+'OSN PD'!BB55+CSN!BB55+CLN!BB55</f>
        <v>0</v>
      </c>
      <c r="BC55" s="109">
        <f>+'OSN PD'!BC55+CSN!BC55+CLN!BC55</f>
        <v>0</v>
      </c>
      <c r="BD55" s="109">
        <f>+'OSN PD'!BD55+CSN!BD55+CLN!BD55</f>
        <v>0</v>
      </c>
      <c r="BE55" s="109">
        <f>+'OSN PD'!BE55+CSN!BE55+CLN!BE55</f>
        <v>0</v>
      </c>
      <c r="BF55" s="109">
        <f>+'OSN PD'!BF55+CSN!BF55+CLN!BF55</f>
        <v>0</v>
      </c>
      <c r="BG55" s="67">
        <f t="shared" si="22"/>
        <v>0</v>
      </c>
    </row>
    <row r="56" spans="1:62">
      <c r="A56" s="24" t="s">
        <v>48</v>
      </c>
      <c r="B56" s="25" t="s">
        <v>951</v>
      </c>
      <c r="C56" s="44">
        <f>+'OSN PD'!C56+CSN!C56+CLN!C56</f>
        <v>1050000</v>
      </c>
      <c r="D56" s="44">
        <f t="shared" si="12"/>
        <v>0</v>
      </c>
      <c r="E56" s="44">
        <f>+'OSN PD'!E56+CSN!E56+CLN!E56</f>
        <v>-50000</v>
      </c>
      <c r="F56" s="44">
        <f t="shared" si="13"/>
        <v>1000000</v>
      </c>
      <c r="G56" s="53">
        <f>+'OSN PD'!G56+CSN!G56+CLN!G56</f>
        <v>0</v>
      </c>
      <c r="H56" s="53">
        <f>+'OSN PD'!H56+CSN!H56+CLN!H56</f>
        <v>0</v>
      </c>
      <c r="I56" s="53">
        <f>+'OSN PD'!I56+CSN!I56+CLN!I56</f>
        <v>1000000</v>
      </c>
      <c r="J56" s="53">
        <f>+'OSN PD'!J56+CSN!J56+CLN!J56</f>
        <v>0</v>
      </c>
      <c r="K56" s="49">
        <f t="shared" si="14"/>
        <v>1000000</v>
      </c>
      <c r="L56" s="49">
        <f t="shared" si="15"/>
        <v>1000000</v>
      </c>
      <c r="M56" s="53">
        <f>+'OSN PD'!M56+CSN!M56+CLN!M56</f>
        <v>1000000</v>
      </c>
      <c r="N56" s="53">
        <f>+'OSN PD'!N56+CSN!N56+CLN!N56</f>
        <v>0</v>
      </c>
      <c r="O56" s="251">
        <f t="shared" si="16"/>
        <v>0</v>
      </c>
      <c r="P56" s="13">
        <f t="shared" si="17"/>
        <v>0</v>
      </c>
      <c r="Q56" s="199">
        <f t="shared" si="18"/>
        <v>0</v>
      </c>
      <c r="R56" s="57">
        <f>+'OSN PD'!R56+CSN!R56+CLN!R56</f>
        <v>0</v>
      </c>
      <c r="S56" s="57">
        <f>+'OSN PD'!S56+CSN!S56+CLN!S56</f>
        <v>0</v>
      </c>
      <c r="T56" s="57">
        <f>+'OSN PD'!T56+CSN!T56+CLN!T56</f>
        <v>-50000</v>
      </c>
      <c r="U56" s="57">
        <f>+'OSN PD'!U56+CSN!U56+CLN!U56</f>
        <v>0</v>
      </c>
      <c r="V56" s="57">
        <f>+'OSN PD'!V56+CSN!V56+CLN!V56</f>
        <v>0</v>
      </c>
      <c r="W56" s="57">
        <f>+'OSN PD'!W56+CSN!W56+CLN!W56</f>
        <v>0</v>
      </c>
      <c r="X56" s="57">
        <f>+'OSN PD'!X56+CSN!X56+CLN!X56</f>
        <v>0</v>
      </c>
      <c r="Y56" s="57">
        <f>+'OSN PD'!Y56+CSN!Y56+CLN!Y56</f>
        <v>0</v>
      </c>
      <c r="Z56" s="57">
        <f>+'OSN PD'!Z56+CSN!Z56+CLN!Z56</f>
        <v>0</v>
      </c>
      <c r="AA56" s="57">
        <f>+'OSN PD'!AA56+CSN!AA56+CLN!AA56</f>
        <v>0</v>
      </c>
      <c r="AB56" s="57">
        <f>+'OSN PD'!AB56+CSN!AB56+CLN!AB56</f>
        <v>0</v>
      </c>
      <c r="AC56" s="57">
        <f>+'OSN PD'!AC56+CSN!AC56+CLN!AC56</f>
        <v>0</v>
      </c>
      <c r="AD56" s="57">
        <f>+'OSN PD'!AD56+CSN!AD56+CLN!AD56</f>
        <v>0</v>
      </c>
      <c r="AE56" s="57">
        <f>+'OSN PD'!AE56+CSN!AE56+CLN!AE56</f>
        <v>0</v>
      </c>
      <c r="AF56" s="57">
        <f>+'OSN PD'!AF56+CSN!AF56+CLN!AF56</f>
        <v>0</v>
      </c>
      <c r="AG56" s="57">
        <f>+'OSN PD'!AG56+CSN!AG56+CLN!AG56</f>
        <v>0</v>
      </c>
      <c r="AH56" s="57">
        <f>+'OSN PD'!AH56+CSN!AH56+CLN!AH56</f>
        <v>0</v>
      </c>
      <c r="AI56" s="57">
        <f>+'OSN PD'!AI56+CSN!AI56+CLN!AI56</f>
        <v>0</v>
      </c>
      <c r="AJ56" s="57">
        <f>+'OSN PD'!AJ56+CSN!AJ56+CLN!AJ56</f>
        <v>0</v>
      </c>
      <c r="AK56" s="57">
        <f>+'OSN PD'!AK56+CSN!AK56+CLN!AK56</f>
        <v>0</v>
      </c>
      <c r="AL56" s="57">
        <f>+'OSN PD'!AL56+CSN!AL56+CLN!AL56</f>
        <v>0</v>
      </c>
      <c r="AM56" s="57">
        <f>+'OSN PD'!AM56+CSN!AM56+CLN!AM56</f>
        <v>0</v>
      </c>
      <c r="AN56" s="57">
        <f>+'OSN PD'!AN56+CSN!AN56+CLN!AN56</f>
        <v>0</v>
      </c>
      <c r="AO56" s="57">
        <f>+'OSN PD'!AO56+CSN!AO56+CLN!AO56</f>
        <v>0</v>
      </c>
      <c r="AP56" s="57">
        <f>+'OSN PD'!AP56+CSN!AP56+CLN!AP56</f>
        <v>0</v>
      </c>
      <c r="AQ56" s="57">
        <f>+'OSN PD'!AQ56+CSN!AQ56+CLN!AQ56</f>
        <v>0</v>
      </c>
      <c r="AR56" s="57">
        <f>+'OSN PD'!AR56+CSN!AR56+CLN!AR56</f>
        <v>0</v>
      </c>
      <c r="AS56" s="57">
        <f t="shared" si="19"/>
        <v>-50000</v>
      </c>
      <c r="AT56" s="61">
        <v>0</v>
      </c>
      <c r="AU56" s="61">
        <v>0</v>
      </c>
      <c r="AV56" s="61">
        <v>0</v>
      </c>
      <c r="AW56" s="61">
        <v>0</v>
      </c>
      <c r="AX56" s="61">
        <v>0</v>
      </c>
      <c r="AY56" s="61">
        <f t="shared" si="20"/>
        <v>0</v>
      </c>
      <c r="AZ56" s="109">
        <f>+'OSN PD'!AZ56+CSN!AZ56+CLN!AZ56</f>
        <v>0</v>
      </c>
      <c r="BA56" s="109">
        <f>+'OSN PD'!BA56+CSN!BA56+CLN!BA56</f>
        <v>0</v>
      </c>
      <c r="BB56" s="109">
        <f>+'OSN PD'!BB56+CSN!BB56+CLN!BB56</f>
        <v>0</v>
      </c>
      <c r="BC56" s="109">
        <f>+'OSN PD'!BC56+CSN!BC56+CLN!BC56</f>
        <v>0</v>
      </c>
      <c r="BD56" s="109">
        <f>+'OSN PD'!BD56+CSN!BD56+CLN!BD56</f>
        <v>0</v>
      </c>
      <c r="BE56" s="109">
        <f>+'OSN PD'!BE56+CSN!BE56+CLN!BE56</f>
        <v>0</v>
      </c>
      <c r="BF56" s="109">
        <f>+'OSN PD'!BF56+CSN!BF56+CLN!BF56</f>
        <v>0</v>
      </c>
      <c r="BG56" s="67">
        <f t="shared" si="22"/>
        <v>0</v>
      </c>
    </row>
    <row r="57" spans="1:62" ht="14.25" customHeight="1">
      <c r="A57" s="24" t="s">
        <v>49</v>
      </c>
      <c r="B57" s="25" t="s">
        <v>952</v>
      </c>
      <c r="C57" s="44">
        <f>+'OSN PD'!C57+CSN!C57+CLN!C57</f>
        <v>0</v>
      </c>
      <c r="D57" s="44">
        <f t="shared" si="12"/>
        <v>0</v>
      </c>
      <c r="E57" s="44">
        <f>+'OSN PD'!E57+CSN!E57+CLN!E57</f>
        <v>0</v>
      </c>
      <c r="F57" s="44">
        <f t="shared" si="13"/>
        <v>0</v>
      </c>
      <c r="G57" s="53">
        <f>+'OSN PD'!G57+CSN!G57+CLN!G57</f>
        <v>0</v>
      </c>
      <c r="H57" s="53">
        <f>+'OSN PD'!H57+CSN!H57+CLN!H57</f>
        <v>0</v>
      </c>
      <c r="I57" s="53">
        <f>+'OSN PD'!I57+CSN!I57+CLN!I57</f>
        <v>0</v>
      </c>
      <c r="J57" s="53">
        <f>+'OSN PD'!J57+CSN!J57+CLN!J57</f>
        <v>0</v>
      </c>
      <c r="K57" s="49">
        <f t="shared" si="14"/>
        <v>0</v>
      </c>
      <c r="L57" s="49">
        <f t="shared" si="15"/>
        <v>0</v>
      </c>
      <c r="M57" s="53">
        <f>+'OSN PD'!M57+CSN!M57+CLN!M57</f>
        <v>0</v>
      </c>
      <c r="N57" s="53">
        <f>+'OSN PD'!N57+CSN!N57+CLN!N57</f>
        <v>0</v>
      </c>
      <c r="O57" s="251">
        <f t="shared" si="16"/>
        <v>0</v>
      </c>
      <c r="P57" s="13">
        <f t="shared" si="17"/>
        <v>0</v>
      </c>
      <c r="Q57" s="199">
        <f t="shared" si="18"/>
        <v>0</v>
      </c>
      <c r="R57" s="57">
        <f>+'OSN PD'!R57+CSN!R57+CLN!R57</f>
        <v>0</v>
      </c>
      <c r="S57" s="57">
        <f>+'OSN PD'!S57+CSN!S57+CLN!S57</f>
        <v>0</v>
      </c>
      <c r="T57" s="57">
        <f>+'OSN PD'!T57+CSN!T57+CLN!T57</f>
        <v>0</v>
      </c>
      <c r="U57" s="57">
        <f>+'OSN PD'!U57+CSN!U57+CLN!U57</f>
        <v>0</v>
      </c>
      <c r="V57" s="57">
        <f>+'OSN PD'!V57+CSN!V57+CLN!V57</f>
        <v>0</v>
      </c>
      <c r="W57" s="57">
        <f>+'OSN PD'!W57+CSN!W57+CLN!W57</f>
        <v>0</v>
      </c>
      <c r="X57" s="57">
        <f>+'OSN PD'!X57+CSN!X57+CLN!X57</f>
        <v>0</v>
      </c>
      <c r="Y57" s="57">
        <f>+'OSN PD'!Y57+CSN!Y57+CLN!Y57</f>
        <v>0</v>
      </c>
      <c r="Z57" s="57">
        <f>+'OSN PD'!Z57+CSN!Z57+CLN!Z57</f>
        <v>0</v>
      </c>
      <c r="AA57" s="57">
        <f>+'OSN PD'!AA57+CSN!AA57+CLN!AA57</f>
        <v>0</v>
      </c>
      <c r="AB57" s="57">
        <f>+'OSN PD'!AB57+CSN!AB57+CLN!AB57</f>
        <v>0</v>
      </c>
      <c r="AC57" s="57">
        <f>+'OSN PD'!AC57+CSN!AC57+CLN!AC57</f>
        <v>0</v>
      </c>
      <c r="AD57" s="57">
        <f>+'OSN PD'!AD57+CSN!AD57+CLN!AD57</f>
        <v>0</v>
      </c>
      <c r="AE57" s="57">
        <f>+'OSN PD'!AE57+CSN!AE57+CLN!AE57</f>
        <v>0</v>
      </c>
      <c r="AF57" s="57">
        <f>+'OSN PD'!AF57+CSN!AF57+CLN!AF57</f>
        <v>0</v>
      </c>
      <c r="AG57" s="57">
        <f>+'OSN PD'!AG57+CSN!AG57+CLN!AG57</f>
        <v>0</v>
      </c>
      <c r="AH57" s="57">
        <f>+'OSN PD'!AH57+CSN!AH57+CLN!AH57</f>
        <v>0</v>
      </c>
      <c r="AI57" s="57">
        <f>+'OSN PD'!AI57+CSN!AI57+CLN!AI57</f>
        <v>0</v>
      </c>
      <c r="AJ57" s="57">
        <f>+'OSN PD'!AJ57+CSN!AJ57+CLN!AJ57</f>
        <v>0</v>
      </c>
      <c r="AK57" s="57">
        <f>+'OSN PD'!AK57+CSN!AK57+CLN!AK57</f>
        <v>0</v>
      </c>
      <c r="AL57" s="57">
        <f>+'OSN PD'!AL57+CSN!AL57+CLN!AL57</f>
        <v>0</v>
      </c>
      <c r="AM57" s="57">
        <f>+'OSN PD'!AM57+CSN!AM57+CLN!AM57</f>
        <v>0</v>
      </c>
      <c r="AN57" s="57">
        <f>+'OSN PD'!AN57+CSN!AN57+CLN!AN57</f>
        <v>0</v>
      </c>
      <c r="AO57" s="57">
        <f>+'OSN PD'!AO57+CSN!AO57+CLN!AO57</f>
        <v>0</v>
      </c>
      <c r="AP57" s="57">
        <f>+'OSN PD'!AP57+CSN!AP57+CLN!AP57</f>
        <v>0</v>
      </c>
      <c r="AQ57" s="57">
        <f>+'OSN PD'!AQ57+CSN!AQ57+CLN!AQ57</f>
        <v>0</v>
      </c>
      <c r="AR57" s="57">
        <f>+'OSN PD'!AR57+CSN!AR57+CLN!AR57</f>
        <v>0</v>
      </c>
      <c r="AS57" s="57">
        <f t="shared" si="19"/>
        <v>0</v>
      </c>
      <c r="AT57" s="61">
        <v>0</v>
      </c>
      <c r="AU57" s="61">
        <v>0</v>
      </c>
      <c r="AV57" s="61">
        <v>0</v>
      </c>
      <c r="AW57" s="61">
        <v>0</v>
      </c>
      <c r="AX57" s="61">
        <v>0</v>
      </c>
      <c r="AY57" s="61">
        <f t="shared" si="20"/>
        <v>0</v>
      </c>
      <c r="AZ57" s="109">
        <f>+'OSN PD'!AZ57+CSN!AZ57+CLN!AZ57</f>
        <v>0</v>
      </c>
      <c r="BA57" s="109">
        <f>+'OSN PD'!BA57+CSN!BA57+CLN!BA57</f>
        <v>0</v>
      </c>
      <c r="BB57" s="109">
        <f>+'OSN PD'!BB57+CSN!BB57+CLN!BB57</f>
        <v>0</v>
      </c>
      <c r="BC57" s="109">
        <f>+'OSN PD'!BC57+CSN!BC57+CLN!BC57</f>
        <v>0</v>
      </c>
      <c r="BD57" s="109">
        <f>+'OSN PD'!BD57+CSN!BD57+CLN!BD57</f>
        <v>0</v>
      </c>
      <c r="BE57" s="109">
        <f>+'OSN PD'!BE57+CSN!BE57+CLN!BE57</f>
        <v>0</v>
      </c>
      <c r="BF57" s="109">
        <f>+'OSN PD'!BF57+CSN!BF57+CLN!BF57</f>
        <v>0</v>
      </c>
      <c r="BG57" s="67">
        <f t="shared" si="22"/>
        <v>0</v>
      </c>
    </row>
    <row r="58" spans="1:62" ht="14.25" customHeight="1">
      <c r="A58" s="195" t="s">
        <v>50</v>
      </c>
      <c r="B58" s="196" t="s">
        <v>953</v>
      </c>
      <c r="C58" s="44">
        <f>+'OSN PD'!C58+CSN!C58+CLN!C58</f>
        <v>50000</v>
      </c>
      <c r="D58" s="44">
        <f t="shared" si="12"/>
        <v>0</v>
      </c>
      <c r="E58" s="44">
        <f>+'OSN PD'!E58+CSN!E58+CLN!E58</f>
        <v>-50000</v>
      </c>
      <c r="F58" s="44">
        <f t="shared" si="13"/>
        <v>0</v>
      </c>
      <c r="G58" s="53">
        <f>+'OSN PD'!G58+CSN!G58+CLN!G58</f>
        <v>0</v>
      </c>
      <c r="H58" s="53">
        <f>+'OSN PD'!H58+CSN!H58+CLN!H58</f>
        <v>0</v>
      </c>
      <c r="I58" s="53">
        <f>+'OSN PD'!I58+CSN!I58+CLN!I58</f>
        <v>0</v>
      </c>
      <c r="J58" s="53">
        <f>+'OSN PD'!J58+CSN!J58+CLN!J58</f>
        <v>0</v>
      </c>
      <c r="K58" s="49">
        <f t="shared" si="14"/>
        <v>0</v>
      </c>
      <c r="L58" s="49">
        <f t="shared" si="15"/>
        <v>0</v>
      </c>
      <c r="M58" s="53">
        <f>+'OSN PD'!M58+CSN!M58+CLN!M58</f>
        <v>0</v>
      </c>
      <c r="N58" s="53">
        <f>+'OSN PD'!N58+CSN!N58+CLN!N58</f>
        <v>0</v>
      </c>
      <c r="O58" s="251">
        <f t="shared" si="16"/>
        <v>0</v>
      </c>
      <c r="P58" s="13">
        <f t="shared" si="17"/>
        <v>0</v>
      </c>
      <c r="Q58" s="199">
        <f t="shared" si="18"/>
        <v>0</v>
      </c>
      <c r="R58" s="57">
        <f>+'OSN PD'!R58+CSN!R58+CLN!R58</f>
        <v>0</v>
      </c>
      <c r="S58" s="57">
        <f>+'OSN PD'!S58+CSN!S58+CLN!S58</f>
        <v>0</v>
      </c>
      <c r="T58" s="57"/>
      <c r="U58" s="57">
        <f>+'OSN PD'!U58+CSN!U58+CLN!U58</f>
        <v>0</v>
      </c>
      <c r="V58" s="57">
        <f>+'OSN PD'!V58+CSN!V58+CLN!V58</f>
        <v>0</v>
      </c>
      <c r="W58" s="57">
        <f>+'OSN PD'!W58+CSN!W58+CLN!W58</f>
        <v>0</v>
      </c>
      <c r="X58" s="57"/>
      <c r="Y58" s="57">
        <f>+'OSN PD'!Y58+CSN!Y58+CLN!Y58</f>
        <v>0</v>
      </c>
      <c r="Z58" s="57">
        <f>+'OSN PD'!Z58+CSN!Z58+CLN!Z58</f>
        <v>0</v>
      </c>
      <c r="AA58" s="57">
        <f>+'OSN PD'!AA58+CSN!AA58+CLN!AA58</f>
        <v>0</v>
      </c>
      <c r="AB58" s="57">
        <f>+'OSN PD'!AB58+CSN!AB58+CLN!AB58</f>
        <v>0</v>
      </c>
      <c r="AC58" s="57">
        <f>+'OSN PD'!AC58+CSN!AC58+CLN!AC58</f>
        <v>0</v>
      </c>
      <c r="AD58" s="57">
        <f>+'OSN PD'!AD58+CSN!AD58+CLN!AD58</f>
        <v>0</v>
      </c>
      <c r="AE58" s="57">
        <f>+'OSN PD'!AE58+CSN!AE58+CLN!AE58</f>
        <v>0</v>
      </c>
      <c r="AF58" s="57"/>
      <c r="AG58" s="57"/>
      <c r="AH58" s="57"/>
      <c r="AI58" s="57"/>
      <c r="AJ58" s="57"/>
      <c r="AK58" s="57"/>
      <c r="AL58" s="57"/>
      <c r="AM58" s="57"/>
      <c r="AN58" s="57"/>
      <c r="AO58" s="57"/>
      <c r="AP58" s="57"/>
      <c r="AQ58" s="57"/>
      <c r="AR58" s="57"/>
      <c r="AS58" s="57">
        <f t="shared" si="19"/>
        <v>0</v>
      </c>
      <c r="AT58" s="61"/>
      <c r="AU58" s="61"/>
      <c r="AV58" s="61"/>
      <c r="AW58" s="61"/>
      <c r="AX58" s="61"/>
      <c r="AY58" s="61"/>
      <c r="AZ58" s="109"/>
      <c r="BA58" s="109"/>
      <c r="BB58" s="109"/>
      <c r="BC58" s="109"/>
      <c r="BD58" s="109"/>
      <c r="BE58" s="109"/>
      <c r="BF58" s="109"/>
      <c r="BG58" s="67"/>
    </row>
    <row r="59" spans="1:62">
      <c r="A59" s="24" t="s">
        <v>51</v>
      </c>
      <c r="B59" s="25" t="s">
        <v>954</v>
      </c>
      <c r="C59" s="44">
        <f>+'OSN PD'!C59+CSN!C59+CLN!C59</f>
        <v>10500000</v>
      </c>
      <c r="D59" s="44">
        <f t="shared" si="12"/>
        <v>0</v>
      </c>
      <c r="E59" s="44">
        <f>+'OSN PD'!E59+CSN!E59+CLN!E59</f>
        <v>0</v>
      </c>
      <c r="F59" s="44">
        <f t="shared" si="13"/>
        <v>10500000</v>
      </c>
      <c r="G59" s="53">
        <f>+'OSN PD'!G59+CSN!G59+CLN!G59</f>
        <v>8534204.1899999995</v>
      </c>
      <c r="H59" s="53">
        <f>+'OSN PD'!H59+CSN!H59+CLN!H59</f>
        <v>635471.66999999993</v>
      </c>
      <c r="I59" s="53">
        <f>+'OSN PD'!I59+CSN!I59+CLN!I59</f>
        <v>415925.55</v>
      </c>
      <c r="J59" s="53">
        <f>+'OSN PD'!J59+CSN!J59+CLN!J59</f>
        <v>807950</v>
      </c>
      <c r="K59" s="49">
        <f t="shared" si="14"/>
        <v>1859347.22</v>
      </c>
      <c r="L59" s="49">
        <f t="shared" si="15"/>
        <v>10393551.41</v>
      </c>
      <c r="M59" s="53">
        <f>+'OSN PD'!M59+CSN!M59+CLN!M59</f>
        <v>10393551.41</v>
      </c>
      <c r="N59" s="53">
        <f>+'OSN PD'!N59+CSN!N59+CLN!N59</f>
        <v>0</v>
      </c>
      <c r="O59" s="251">
        <f t="shared" si="16"/>
        <v>106448.58999999985</v>
      </c>
      <c r="P59" s="13">
        <f t="shared" si="17"/>
        <v>106448.58999999985</v>
      </c>
      <c r="Q59" s="199">
        <f t="shared" si="18"/>
        <v>106448.58999999985</v>
      </c>
      <c r="R59" s="57">
        <f>+'OSN PD'!R59+CSN!R59+CLN!R59</f>
        <v>0</v>
      </c>
      <c r="S59" s="57">
        <f>+'OSN PD'!S59+CSN!S59+CLN!S59</f>
        <v>0</v>
      </c>
      <c r="T59" s="57">
        <f>+'OSN PD'!T59+CSN!T59+CLN!T59</f>
        <v>0</v>
      </c>
      <c r="U59" s="57">
        <f>+'OSN PD'!U59+CSN!U59+CLN!U59</f>
        <v>0</v>
      </c>
      <c r="V59" s="57">
        <f>+'OSN PD'!V59+CSN!V59+CLN!V59</f>
        <v>0</v>
      </c>
      <c r="W59" s="57">
        <f>+'OSN PD'!W59+CSN!W59+CLN!W59</f>
        <v>0</v>
      </c>
      <c r="X59" s="57">
        <f>+'OSN PD'!X59+CSN!X59+CLN!X59</f>
        <v>0</v>
      </c>
      <c r="Y59" s="57">
        <f>+'OSN PD'!Y59+CSN!Y59+CLN!Y59</f>
        <v>0</v>
      </c>
      <c r="Z59" s="57">
        <f>+'OSN PD'!Z59+CSN!Z59+CLN!Z59</f>
        <v>0</v>
      </c>
      <c r="AA59" s="57">
        <f>+'OSN PD'!AA59+CSN!AA59+CLN!AA59</f>
        <v>0</v>
      </c>
      <c r="AB59" s="57">
        <f>+'OSN PD'!AB59+CSN!AB59+CLN!AB59</f>
        <v>0</v>
      </c>
      <c r="AC59" s="57">
        <f>+'OSN PD'!AC59+CSN!AC59+CLN!AC59</f>
        <v>0</v>
      </c>
      <c r="AD59" s="57">
        <f>+'OSN PD'!AD59+CSN!AD59+CLN!AD59</f>
        <v>0</v>
      </c>
      <c r="AE59" s="57">
        <f>+'OSN PD'!AE59+CSN!AE59+CLN!AE59</f>
        <v>0</v>
      </c>
      <c r="AF59" s="57">
        <f>+'OSN PD'!AF59+CSN!AF59+CLN!AF59</f>
        <v>0</v>
      </c>
      <c r="AG59" s="57">
        <f>+'OSN PD'!AG59+CSN!AG59+CLN!AG59</f>
        <v>0</v>
      </c>
      <c r="AH59" s="57">
        <f>+'OSN PD'!AH59+CSN!AH59+CLN!AH59</f>
        <v>0</v>
      </c>
      <c r="AI59" s="57">
        <f>+'OSN PD'!AI59+CSN!AI59+CLN!AI59</f>
        <v>0</v>
      </c>
      <c r="AJ59" s="57">
        <f>+'OSN PD'!AJ59+CSN!AJ59+CLN!AJ59</f>
        <v>0</v>
      </c>
      <c r="AK59" s="57">
        <f>+'OSN PD'!AK59+CSN!AK59+CLN!AK59</f>
        <v>0</v>
      </c>
      <c r="AL59" s="57">
        <f>+'OSN PD'!AL59+CSN!AL59+CLN!AL59</f>
        <v>0</v>
      </c>
      <c r="AM59" s="57">
        <f>+'OSN PD'!AM59+CSN!AM59+CLN!AM59</f>
        <v>0</v>
      </c>
      <c r="AN59" s="57">
        <f>+'OSN PD'!AN59+CSN!AN59+CLN!AN59</f>
        <v>0</v>
      </c>
      <c r="AO59" s="57">
        <f>+'OSN PD'!AO59+CSN!AO59+CLN!AO59</f>
        <v>0</v>
      </c>
      <c r="AP59" s="57">
        <f>+'OSN PD'!AP59+CSN!AP59+CLN!AP59</f>
        <v>0</v>
      </c>
      <c r="AQ59" s="57">
        <f>+'OSN PD'!AQ59+CSN!AQ59+CLN!AQ59</f>
        <v>0</v>
      </c>
      <c r="AR59" s="57">
        <f>+'OSN PD'!AR59+CSN!AR59+CLN!AR59</f>
        <v>0</v>
      </c>
      <c r="AS59" s="57">
        <f t="shared" si="19"/>
        <v>0</v>
      </c>
      <c r="AT59" s="61">
        <v>0</v>
      </c>
      <c r="AU59" s="61">
        <v>0</v>
      </c>
      <c r="AV59" s="61">
        <v>0</v>
      </c>
      <c r="AW59" s="61">
        <v>0</v>
      </c>
      <c r="AX59" s="61">
        <v>0</v>
      </c>
      <c r="AY59" s="61">
        <f t="shared" si="20"/>
        <v>0</v>
      </c>
      <c r="AZ59" s="109">
        <f>+'OSN PD'!AZ59+CSN!AZ59+CLN!AZ59</f>
        <v>0</v>
      </c>
      <c r="BA59" s="109">
        <f>+'OSN PD'!BA59+CSN!BA59+CLN!BA59</f>
        <v>0</v>
      </c>
      <c r="BB59" s="109">
        <f>+'OSN PD'!BB59+CSN!BB59+CLN!BB59</f>
        <v>0</v>
      </c>
      <c r="BC59" s="109">
        <f>+'OSN PD'!BC59+CSN!BC59+CLN!BC59</f>
        <v>0</v>
      </c>
      <c r="BD59" s="109">
        <f>+'OSN PD'!BD59+CSN!BD59+CLN!BD59</f>
        <v>0</v>
      </c>
      <c r="BE59" s="109">
        <f>+'OSN PD'!BE59+CSN!BE59+CLN!BE59</f>
        <v>0</v>
      </c>
      <c r="BF59" s="109">
        <f>+'OSN PD'!BF59+CSN!BF59+CLN!BF59</f>
        <v>0</v>
      </c>
      <c r="BG59" s="67">
        <f t="shared" si="22"/>
        <v>0</v>
      </c>
    </row>
    <row r="60" spans="1:62">
      <c r="A60" s="24" t="s">
        <v>52</v>
      </c>
      <c r="B60" s="25" t="s">
        <v>955</v>
      </c>
      <c r="C60" s="44">
        <f>+'OSN PD'!C60+CSN!C60+CLN!C60</f>
        <v>0</v>
      </c>
      <c r="D60" s="44">
        <f t="shared" si="12"/>
        <v>0</v>
      </c>
      <c r="E60" s="44">
        <f>+'OSN PD'!E60+CSN!E60+CLN!E60</f>
        <v>0</v>
      </c>
      <c r="F60" s="44">
        <f t="shared" si="13"/>
        <v>0</v>
      </c>
      <c r="G60" s="53">
        <f>+'OSN PD'!G60+CSN!G60+CLN!G60</f>
        <v>0</v>
      </c>
      <c r="H60" s="53">
        <f>+'OSN PD'!H60+CSN!H60+CLN!H60</f>
        <v>0</v>
      </c>
      <c r="I60" s="53">
        <f>+'OSN PD'!I60+CSN!I60+CLN!I60</f>
        <v>0</v>
      </c>
      <c r="J60" s="53">
        <f>+'OSN PD'!J60+CSN!J60+CLN!J60</f>
        <v>0</v>
      </c>
      <c r="K60" s="49">
        <f t="shared" si="14"/>
        <v>0</v>
      </c>
      <c r="L60" s="49">
        <f t="shared" si="15"/>
        <v>0</v>
      </c>
      <c r="M60" s="53">
        <f>+'OSN PD'!M60+CSN!M60+CLN!M60</f>
        <v>0</v>
      </c>
      <c r="N60" s="53">
        <f>+'OSN PD'!N60+CSN!N60+CLN!N60</f>
        <v>0</v>
      </c>
      <c r="O60" s="251">
        <f t="shared" si="16"/>
        <v>0</v>
      </c>
      <c r="P60" s="13">
        <f t="shared" si="17"/>
        <v>0</v>
      </c>
      <c r="Q60" s="199">
        <f t="shared" si="18"/>
        <v>0</v>
      </c>
      <c r="R60" s="57">
        <f>+'OSN PD'!R60+CSN!R60+CLN!R60</f>
        <v>0</v>
      </c>
      <c r="S60" s="57">
        <f>+'OSN PD'!S60+CSN!S60+CLN!S60</f>
        <v>0</v>
      </c>
      <c r="T60" s="57">
        <f>+'OSN PD'!T60+CSN!T60+CLN!T60</f>
        <v>0</v>
      </c>
      <c r="U60" s="57">
        <f>+'OSN PD'!U60+CSN!U60+CLN!U60</f>
        <v>0</v>
      </c>
      <c r="V60" s="57">
        <f>+'OSN PD'!V60+CSN!V60+CLN!V60</f>
        <v>0</v>
      </c>
      <c r="W60" s="57">
        <f>+'OSN PD'!W60+CSN!W60+CLN!W60</f>
        <v>0</v>
      </c>
      <c r="X60" s="57">
        <f>+'OSN PD'!X60+CSN!X60+CLN!X60</f>
        <v>0</v>
      </c>
      <c r="Y60" s="57">
        <f>+'OSN PD'!Y60+CSN!Y60+CLN!Y60</f>
        <v>0</v>
      </c>
      <c r="Z60" s="57">
        <f>+'OSN PD'!Z60+CSN!Z60+CLN!Z60</f>
        <v>0</v>
      </c>
      <c r="AA60" s="57">
        <f>+'OSN PD'!AA60+CSN!AA60+CLN!AA60</f>
        <v>0</v>
      </c>
      <c r="AB60" s="57">
        <f>+'OSN PD'!AB60+CSN!AB60+CLN!AB60</f>
        <v>0</v>
      </c>
      <c r="AC60" s="57">
        <f>+'OSN PD'!AC60+CSN!AC60+CLN!AC60</f>
        <v>0</v>
      </c>
      <c r="AD60" s="57">
        <f>+'OSN PD'!AD60+CSN!AD60+CLN!AD60</f>
        <v>0</v>
      </c>
      <c r="AE60" s="57">
        <f>+'OSN PD'!AE60+CSN!AE60+CLN!AE60</f>
        <v>0</v>
      </c>
      <c r="AF60" s="57">
        <f>+'OSN PD'!AF60+CSN!AF60+CLN!AF60</f>
        <v>0</v>
      </c>
      <c r="AG60" s="57">
        <f>+'OSN PD'!AG60+CSN!AG60+CLN!AG60</f>
        <v>0</v>
      </c>
      <c r="AH60" s="57">
        <f>+'OSN PD'!AH60+CSN!AH60+CLN!AH60</f>
        <v>0</v>
      </c>
      <c r="AI60" s="57">
        <f>+'OSN PD'!AI60+CSN!AI60+CLN!AI60</f>
        <v>0</v>
      </c>
      <c r="AJ60" s="57">
        <f>+'OSN PD'!AJ60+CSN!AJ60+CLN!AJ60</f>
        <v>0</v>
      </c>
      <c r="AK60" s="57">
        <f>+'OSN PD'!AK60+CSN!AK60+CLN!AK60</f>
        <v>0</v>
      </c>
      <c r="AL60" s="57">
        <f>+'OSN PD'!AL60+CSN!AL60+CLN!AL60</f>
        <v>0</v>
      </c>
      <c r="AM60" s="57">
        <f>+'OSN PD'!AM60+CSN!AM60+CLN!AM60</f>
        <v>0</v>
      </c>
      <c r="AN60" s="57">
        <f>+'OSN PD'!AN60+CSN!AN60+CLN!AN60</f>
        <v>0</v>
      </c>
      <c r="AO60" s="57">
        <f>+'OSN PD'!AO60+CSN!AO60+CLN!AO60</f>
        <v>0</v>
      </c>
      <c r="AP60" s="57">
        <f>+'OSN PD'!AP60+CSN!AP60+CLN!AP60</f>
        <v>0</v>
      </c>
      <c r="AQ60" s="57">
        <f>+'OSN PD'!AQ60+CSN!AQ60+CLN!AQ60</f>
        <v>0</v>
      </c>
      <c r="AR60" s="57">
        <f>+'OSN PD'!AR60+CSN!AR60+CLN!AR60</f>
        <v>0</v>
      </c>
      <c r="AS60" s="57">
        <f t="shared" si="19"/>
        <v>0</v>
      </c>
      <c r="AT60" s="61">
        <v>0</v>
      </c>
      <c r="AU60" s="61">
        <v>0</v>
      </c>
      <c r="AV60" s="61">
        <v>0</v>
      </c>
      <c r="AW60" s="61">
        <v>0</v>
      </c>
      <c r="AX60" s="61">
        <v>0</v>
      </c>
      <c r="AY60" s="61">
        <f t="shared" si="20"/>
        <v>0</v>
      </c>
      <c r="AZ60" s="109">
        <f>+'OSN PD'!AZ60+CSN!AZ60+CLN!AZ60</f>
        <v>0</v>
      </c>
      <c r="BA60" s="109">
        <f>+'OSN PD'!BA60+CSN!BA60+CLN!BA60</f>
        <v>0</v>
      </c>
      <c r="BB60" s="109">
        <f>+'OSN PD'!BB60+CSN!BB60+CLN!BB60</f>
        <v>0</v>
      </c>
      <c r="BC60" s="109">
        <f>+'OSN PD'!BC60+CSN!BC60+CLN!BC60</f>
        <v>0</v>
      </c>
      <c r="BD60" s="109">
        <f>+'OSN PD'!BD60+CSN!BD60+CLN!BD60</f>
        <v>0</v>
      </c>
      <c r="BE60" s="109">
        <f>+'OSN PD'!BE60+CSN!BE60+CLN!BE60</f>
        <v>0</v>
      </c>
      <c r="BF60" s="109">
        <f>+'OSN PD'!BF60+CSN!BF60+CLN!BF60</f>
        <v>0</v>
      </c>
      <c r="BG60" s="67">
        <f t="shared" si="22"/>
        <v>0</v>
      </c>
    </row>
    <row r="61" spans="1:62">
      <c r="A61" s="24" t="s">
        <v>53</v>
      </c>
      <c r="B61" s="25" t="s">
        <v>391</v>
      </c>
      <c r="C61" s="44">
        <f>+'OSN PD'!C61+CSN!C61+CLN!C61</f>
        <v>3000000</v>
      </c>
      <c r="D61" s="44">
        <f t="shared" si="12"/>
        <v>0</v>
      </c>
      <c r="E61" s="44">
        <f>+'OSN PD'!E61+CSN!E61+CLN!E61</f>
        <v>450000</v>
      </c>
      <c r="F61" s="44">
        <f t="shared" si="13"/>
        <v>3450000</v>
      </c>
      <c r="G61" s="53">
        <f>+'OSN PD'!G61+CSN!G61+CLN!G61</f>
        <v>2795364.49</v>
      </c>
      <c r="H61" s="53">
        <f>+'OSN PD'!H61+CSN!H61+CLN!H61</f>
        <v>171031.88</v>
      </c>
      <c r="I61" s="53">
        <f>+'OSN PD'!I61+CSN!I61+CLN!I61</f>
        <v>259393.76</v>
      </c>
      <c r="J61" s="53">
        <f>+'OSN PD'!J61+CSN!J61+CLN!J61</f>
        <v>213715.77</v>
      </c>
      <c r="K61" s="49">
        <f t="shared" si="14"/>
        <v>644141.41</v>
      </c>
      <c r="L61" s="49">
        <f t="shared" si="15"/>
        <v>3439505.9000000004</v>
      </c>
      <c r="M61" s="53">
        <f>+'OSN PD'!M61+CSN!M61+CLN!M61</f>
        <v>3450000</v>
      </c>
      <c r="N61" s="53">
        <f>+'OSN PD'!N61+CSN!N61+CLN!N61</f>
        <v>-10494.099999999627</v>
      </c>
      <c r="O61" s="251">
        <f t="shared" si="16"/>
        <v>10494.099999999627</v>
      </c>
      <c r="P61" s="13">
        <f t="shared" si="17"/>
        <v>0</v>
      </c>
      <c r="Q61" s="199">
        <f t="shared" si="18"/>
        <v>0</v>
      </c>
      <c r="R61" s="57">
        <f>+'OSN PD'!R61+CSN!R61+CLN!R61</f>
        <v>0</v>
      </c>
      <c r="S61" s="57">
        <f>+'OSN PD'!S61+CSN!S61+CLN!S61</f>
        <v>0</v>
      </c>
      <c r="T61" s="57">
        <f>+'OSN PD'!T61+CSN!T61+CLN!T61</f>
        <v>450000</v>
      </c>
      <c r="U61" s="57">
        <f>+'OSN PD'!U61+CSN!U61+CLN!U61</f>
        <v>0</v>
      </c>
      <c r="V61" s="57">
        <f>+'OSN PD'!V61+CSN!V61+CLN!V61</f>
        <v>0</v>
      </c>
      <c r="W61" s="57">
        <f>+'OSN PD'!W61+CSN!W61+CLN!W61</f>
        <v>0</v>
      </c>
      <c r="X61" s="57">
        <f>+'OSN PD'!X61+CSN!X61+CLN!X61</f>
        <v>0</v>
      </c>
      <c r="Y61" s="57">
        <f>+'OSN PD'!Y61+CSN!Y61+CLN!Y61</f>
        <v>0</v>
      </c>
      <c r="Z61" s="57">
        <f>+'OSN PD'!Z61+CSN!Z61+CLN!Z61</f>
        <v>0</v>
      </c>
      <c r="AA61" s="57">
        <f>+'OSN PD'!AA61+CSN!AA61+CLN!AA61</f>
        <v>0</v>
      </c>
      <c r="AB61" s="57">
        <f>+'OSN PD'!AB61+CSN!AB61+CLN!AB61</f>
        <v>0</v>
      </c>
      <c r="AC61" s="57">
        <f>+'OSN PD'!AC61+CSN!AC61+CLN!AC61</f>
        <v>0</v>
      </c>
      <c r="AD61" s="57">
        <f>+'OSN PD'!AD61+CSN!AD61+CLN!AD61</f>
        <v>0</v>
      </c>
      <c r="AE61" s="57">
        <f>+'OSN PD'!AE61+CSN!AE61+CLN!AE61</f>
        <v>0</v>
      </c>
      <c r="AF61" s="57">
        <f>+'OSN PD'!AF61+CSN!AF61+CLN!AF61</f>
        <v>0</v>
      </c>
      <c r="AG61" s="57">
        <f>+'OSN PD'!AG61+CSN!AG61+CLN!AG61</f>
        <v>0</v>
      </c>
      <c r="AH61" s="57">
        <f>+'OSN PD'!AH61+CSN!AH61+CLN!AH61</f>
        <v>0</v>
      </c>
      <c r="AI61" s="57">
        <f>+'OSN PD'!AI61+CSN!AI61+CLN!AI61</f>
        <v>0</v>
      </c>
      <c r="AJ61" s="57">
        <f>+'OSN PD'!AJ61+CSN!AJ61+CLN!AJ61</f>
        <v>0</v>
      </c>
      <c r="AK61" s="57">
        <f>+'OSN PD'!AK61+CSN!AK61+CLN!AK61</f>
        <v>0</v>
      </c>
      <c r="AL61" s="57">
        <f>+'OSN PD'!AL61+CSN!AL61+CLN!AL61</f>
        <v>0</v>
      </c>
      <c r="AM61" s="57">
        <f>+'OSN PD'!AM61+CSN!AM61+CLN!AM61</f>
        <v>0</v>
      </c>
      <c r="AN61" s="57">
        <f>+'OSN PD'!AN61+CSN!AN61+CLN!AN61</f>
        <v>0</v>
      </c>
      <c r="AO61" s="57">
        <f>+'OSN PD'!AO61+CSN!AO61+CLN!AO61</f>
        <v>0</v>
      </c>
      <c r="AP61" s="57">
        <f>+'OSN PD'!AP61+CSN!AP61+CLN!AP61</f>
        <v>0</v>
      </c>
      <c r="AQ61" s="57">
        <f>+'OSN PD'!AQ61+CSN!AQ61+CLN!AQ61</f>
        <v>0</v>
      </c>
      <c r="AR61" s="57">
        <f>+'OSN PD'!AR61+CSN!AR61+CLN!AR61</f>
        <v>0</v>
      </c>
      <c r="AS61" s="57">
        <f t="shared" si="19"/>
        <v>450000</v>
      </c>
      <c r="AT61" s="61">
        <v>0</v>
      </c>
      <c r="AU61" s="61">
        <v>0</v>
      </c>
      <c r="AV61" s="61">
        <v>0</v>
      </c>
      <c r="AW61" s="61">
        <v>0</v>
      </c>
      <c r="AX61" s="61">
        <v>0</v>
      </c>
      <c r="AY61" s="61">
        <f t="shared" si="20"/>
        <v>0</v>
      </c>
      <c r="AZ61" s="109">
        <f>+'OSN PD'!AZ61+CSN!AZ61+CLN!AZ61</f>
        <v>0</v>
      </c>
      <c r="BA61" s="109">
        <f>+'OSN PD'!BA61+CSN!BA61+CLN!BA61</f>
        <v>0</v>
      </c>
      <c r="BB61" s="109">
        <f>+'OSN PD'!BB61+CSN!BB61+CLN!BB61</f>
        <v>0</v>
      </c>
      <c r="BC61" s="109">
        <f>+'OSN PD'!BC61+CSN!BC61+CLN!BC61</f>
        <v>0</v>
      </c>
      <c r="BD61" s="109">
        <f>+'OSN PD'!BD61+CSN!BD61+CLN!BD61</f>
        <v>0</v>
      </c>
      <c r="BE61" s="109">
        <f>+'OSN PD'!BE61+CSN!BE61+CLN!BE61</f>
        <v>0</v>
      </c>
      <c r="BF61" s="109">
        <f>+'OSN PD'!BF61+CSN!BF61+CLN!BF61</f>
        <v>0</v>
      </c>
      <c r="BG61" s="67">
        <f t="shared" si="22"/>
        <v>0</v>
      </c>
    </row>
    <row r="62" spans="1:62">
      <c r="A62" s="24" t="s">
        <v>54</v>
      </c>
      <c r="B62" s="25" t="s">
        <v>956</v>
      </c>
      <c r="C62" s="44">
        <f>+'OSN PD'!C62+CSN!C62+CLN!C62</f>
        <v>0</v>
      </c>
      <c r="D62" s="44">
        <f t="shared" si="12"/>
        <v>0</v>
      </c>
      <c r="E62" s="44">
        <f>+'OSN PD'!E62+CSN!E62+CLN!E62</f>
        <v>0</v>
      </c>
      <c r="F62" s="44">
        <f t="shared" si="13"/>
        <v>0</v>
      </c>
      <c r="G62" s="53">
        <f>+'OSN PD'!G62+CSN!G62+CLN!G62</f>
        <v>0</v>
      </c>
      <c r="H62" s="53">
        <f>+'OSN PD'!H62+CSN!H62+CLN!H62</f>
        <v>0</v>
      </c>
      <c r="I62" s="53">
        <f>+'OSN PD'!I62+CSN!I62+CLN!I62</f>
        <v>0</v>
      </c>
      <c r="J62" s="53">
        <f>+'OSN PD'!J62+CSN!J62+CLN!J62</f>
        <v>0</v>
      </c>
      <c r="K62" s="49">
        <f t="shared" si="14"/>
        <v>0</v>
      </c>
      <c r="L62" s="49">
        <f t="shared" si="15"/>
        <v>0</v>
      </c>
      <c r="M62" s="53">
        <f>+'OSN PD'!M62+CSN!M62+CLN!M62</f>
        <v>0</v>
      </c>
      <c r="N62" s="53">
        <f>+'OSN PD'!N62+CSN!N62+CLN!N62</f>
        <v>0</v>
      </c>
      <c r="O62" s="251">
        <f t="shared" si="16"/>
        <v>0</v>
      </c>
      <c r="P62" s="13">
        <f t="shared" si="17"/>
        <v>0</v>
      </c>
      <c r="Q62" s="199">
        <f t="shared" si="18"/>
        <v>0</v>
      </c>
      <c r="R62" s="57">
        <f>+'OSN PD'!R62+CSN!R62+CLN!R62</f>
        <v>0</v>
      </c>
      <c r="S62" s="57">
        <f>+'OSN PD'!S62+CSN!S62+CLN!S62</f>
        <v>0</v>
      </c>
      <c r="T62" s="57">
        <f>+'OSN PD'!T62+CSN!T62+CLN!T62</f>
        <v>0</v>
      </c>
      <c r="U62" s="57">
        <f>+'OSN PD'!U62+CSN!U62+CLN!U62</f>
        <v>0</v>
      </c>
      <c r="V62" s="57">
        <f>+'OSN PD'!V62+CSN!V62+CLN!V62</f>
        <v>0</v>
      </c>
      <c r="W62" s="57">
        <f>+'OSN PD'!W62+CSN!W62+CLN!W62</f>
        <v>0</v>
      </c>
      <c r="X62" s="57">
        <f>+'OSN PD'!X62+CSN!X62+CLN!X62</f>
        <v>0</v>
      </c>
      <c r="Y62" s="57">
        <f>+'OSN PD'!Y62+CSN!Y62+CLN!Y62</f>
        <v>0</v>
      </c>
      <c r="Z62" s="57">
        <f>+'OSN PD'!Z62+CSN!Z62+CLN!Z62</f>
        <v>0</v>
      </c>
      <c r="AA62" s="57">
        <f>+'OSN PD'!AA62+CSN!AA62+CLN!AA62</f>
        <v>0</v>
      </c>
      <c r="AB62" s="57">
        <f>+'OSN PD'!AB62+CSN!AB62+CLN!AB62</f>
        <v>0</v>
      </c>
      <c r="AC62" s="57">
        <f>+'OSN PD'!AC62+CSN!AC62+CLN!AC62</f>
        <v>0</v>
      </c>
      <c r="AD62" s="57">
        <f>+'OSN PD'!AD62+CSN!AD62+CLN!AD62</f>
        <v>0</v>
      </c>
      <c r="AE62" s="57">
        <f>+'OSN PD'!AE62+CSN!AE62+CLN!AE62</f>
        <v>0</v>
      </c>
      <c r="AF62" s="57">
        <f>+'OSN PD'!AF62+CSN!AF62+CLN!AF62</f>
        <v>0</v>
      </c>
      <c r="AG62" s="57">
        <f>+'OSN PD'!AG62+CSN!AG62+CLN!AG62</f>
        <v>0</v>
      </c>
      <c r="AH62" s="57">
        <f>+'OSN PD'!AH62+CSN!AH62+CLN!AH62</f>
        <v>0</v>
      </c>
      <c r="AI62" s="57">
        <f>+'OSN PD'!AI62+CSN!AI62+CLN!AI62</f>
        <v>0</v>
      </c>
      <c r="AJ62" s="57">
        <f>+'OSN PD'!AJ62+CSN!AJ62+CLN!AJ62</f>
        <v>0</v>
      </c>
      <c r="AK62" s="57">
        <f>+'OSN PD'!AK62+CSN!AK62+CLN!AK62</f>
        <v>0</v>
      </c>
      <c r="AL62" s="57">
        <f>+'OSN PD'!AL62+CSN!AL62+CLN!AL62</f>
        <v>0</v>
      </c>
      <c r="AM62" s="57">
        <f>+'OSN PD'!AM62+CSN!AM62+CLN!AM62</f>
        <v>0</v>
      </c>
      <c r="AN62" s="57">
        <f>+'OSN PD'!AN62+CSN!AN62+CLN!AN62</f>
        <v>0</v>
      </c>
      <c r="AO62" s="57">
        <f>+'OSN PD'!AO62+CSN!AO62+CLN!AO62</f>
        <v>0</v>
      </c>
      <c r="AP62" s="57">
        <f>+'OSN PD'!AP62+CSN!AP62+CLN!AP62</f>
        <v>0</v>
      </c>
      <c r="AQ62" s="57">
        <f>+'OSN PD'!AQ62+CSN!AQ62+CLN!AQ62</f>
        <v>0</v>
      </c>
      <c r="AR62" s="57">
        <f>+'OSN PD'!AR62+CSN!AR62+CLN!AR62</f>
        <v>0</v>
      </c>
      <c r="AS62" s="57">
        <f t="shared" si="19"/>
        <v>0</v>
      </c>
      <c r="AT62" s="61">
        <v>0</v>
      </c>
      <c r="AU62" s="61">
        <v>0</v>
      </c>
      <c r="AV62" s="61">
        <v>0</v>
      </c>
      <c r="AW62" s="61">
        <v>0</v>
      </c>
      <c r="AX62" s="61">
        <v>0</v>
      </c>
      <c r="AY62" s="61">
        <f t="shared" si="20"/>
        <v>0</v>
      </c>
      <c r="AZ62" s="109">
        <f>+'OSN PD'!AZ62+CSN!AZ62+CLN!AZ62</f>
        <v>0</v>
      </c>
      <c r="BA62" s="109">
        <f>+'OSN PD'!BA62+CSN!BA62+CLN!BA62</f>
        <v>0</v>
      </c>
      <c r="BB62" s="109">
        <f>+'OSN PD'!BB62+CSN!BB62+CLN!BB62</f>
        <v>0</v>
      </c>
      <c r="BC62" s="109">
        <f>+'OSN PD'!BC62+CSN!BC62+CLN!BC62</f>
        <v>0</v>
      </c>
      <c r="BD62" s="109">
        <f>+'OSN PD'!BD62+CSN!BD62+CLN!BD62</f>
        <v>0</v>
      </c>
      <c r="BE62" s="109">
        <f>+'OSN PD'!BE62+CSN!BE62+CLN!BE62</f>
        <v>0</v>
      </c>
      <c r="BF62" s="109">
        <f>+'OSN PD'!BF62+CSN!BF62+CLN!BF62</f>
        <v>0</v>
      </c>
      <c r="BG62" s="67">
        <f t="shared" si="22"/>
        <v>0</v>
      </c>
    </row>
    <row r="63" spans="1:62" s="1" customFormat="1">
      <c r="A63" s="24" t="s">
        <v>55</v>
      </c>
      <c r="B63" s="25" t="s">
        <v>389</v>
      </c>
      <c r="C63" s="44">
        <f>+'OSN PD'!C63+CSN!C63+CLN!C63</f>
        <v>1700000</v>
      </c>
      <c r="D63" s="44">
        <f t="shared" si="12"/>
        <v>0</v>
      </c>
      <c r="E63" s="44">
        <f>+'OSN PD'!E63+CSN!E63+CLN!E63</f>
        <v>100000</v>
      </c>
      <c r="F63" s="44">
        <f t="shared" si="13"/>
        <v>1800000</v>
      </c>
      <c r="G63" s="53">
        <f>+'OSN PD'!G63+CSN!G63+CLN!G63</f>
        <v>782739.66</v>
      </c>
      <c r="H63" s="53">
        <f>+'OSN PD'!H63+CSN!H63+CLN!H63</f>
        <v>252413.63999999998</v>
      </c>
      <c r="I63" s="53">
        <f>+'OSN PD'!I63+CSN!I63+CLN!I63</f>
        <v>92095.31</v>
      </c>
      <c r="J63" s="53">
        <f>+'OSN PD'!J63+CSN!J63+CLN!J63</f>
        <v>621500</v>
      </c>
      <c r="K63" s="49">
        <f t="shared" si="14"/>
        <v>966008.95</v>
      </c>
      <c r="L63" s="49">
        <f t="shared" si="15"/>
        <v>1748748.6099999999</v>
      </c>
      <c r="M63" s="53">
        <f>+'OSN PD'!M63+CSN!M63+CLN!M63</f>
        <v>1750098.02</v>
      </c>
      <c r="N63" s="53">
        <f>+'OSN PD'!N63+CSN!N63+CLN!N63</f>
        <v>-1349.410000000149</v>
      </c>
      <c r="O63" s="251">
        <f t="shared" si="16"/>
        <v>51251.39000000013</v>
      </c>
      <c r="P63" s="13">
        <f t="shared" si="17"/>
        <v>49901.979999999981</v>
      </c>
      <c r="Q63" s="199">
        <f t="shared" si="18"/>
        <v>49901.979999999981</v>
      </c>
      <c r="R63" s="57">
        <f>+'OSN PD'!R63+CSN!R63+CLN!R63</f>
        <v>0</v>
      </c>
      <c r="S63" s="57">
        <f>+'OSN PD'!S63+CSN!S63+CLN!S63</f>
        <v>0</v>
      </c>
      <c r="T63" s="57">
        <f>+'OSN PD'!T63+CSN!T63+CLN!T63</f>
        <v>100000</v>
      </c>
      <c r="U63" s="57">
        <f>+'OSN PD'!U63+CSN!U63+CLN!U63</f>
        <v>0</v>
      </c>
      <c r="V63" s="57">
        <f>+'OSN PD'!V63+CSN!V63+CLN!V63</f>
        <v>0</v>
      </c>
      <c r="W63" s="57">
        <f>+'OSN PD'!W63+CSN!W63+CLN!W63</f>
        <v>0</v>
      </c>
      <c r="X63" s="57">
        <f>+'OSN PD'!X63+CSN!X63+CLN!X63</f>
        <v>0</v>
      </c>
      <c r="Y63" s="57">
        <f>+'OSN PD'!Y63+CSN!Y63+CLN!Y63</f>
        <v>0</v>
      </c>
      <c r="Z63" s="57">
        <f>+'OSN PD'!Z63+CSN!Z63+CLN!Z63</f>
        <v>0</v>
      </c>
      <c r="AA63" s="57">
        <f>+'OSN PD'!AA63+CSN!AA63+CLN!AA63</f>
        <v>0</v>
      </c>
      <c r="AB63" s="57">
        <f>+'OSN PD'!AB63+CSN!AB63+CLN!AB63</f>
        <v>0</v>
      </c>
      <c r="AC63" s="57">
        <f>+'OSN PD'!AC63+CSN!AC63+CLN!AC63</f>
        <v>0</v>
      </c>
      <c r="AD63" s="57">
        <f>+'OSN PD'!AD63+CSN!AD63+CLN!AD63</f>
        <v>0</v>
      </c>
      <c r="AE63" s="57">
        <f>+'OSN PD'!AE63+CSN!AE63+CLN!AE63</f>
        <v>0</v>
      </c>
      <c r="AF63" s="57">
        <f>+'OSN PD'!AF63+CSN!AF63+CLN!AF63</f>
        <v>0</v>
      </c>
      <c r="AG63" s="57">
        <f>+'OSN PD'!AG63+CSN!AG63+CLN!AG63</f>
        <v>0</v>
      </c>
      <c r="AH63" s="57">
        <f>+'OSN PD'!AH63+CSN!AH63+CLN!AH63</f>
        <v>0</v>
      </c>
      <c r="AI63" s="57">
        <f>+'OSN PD'!AI63+CSN!AI63+CLN!AI63</f>
        <v>0</v>
      </c>
      <c r="AJ63" s="57">
        <f>+'OSN PD'!AJ63+CSN!AJ63+CLN!AJ63</f>
        <v>0</v>
      </c>
      <c r="AK63" s="57">
        <f>+'OSN PD'!AK63+CSN!AK63+CLN!AK63</f>
        <v>0</v>
      </c>
      <c r="AL63" s="57">
        <f>+'OSN PD'!AL63+CSN!AL63+CLN!AL63</f>
        <v>0</v>
      </c>
      <c r="AM63" s="57">
        <f>+'OSN PD'!AM63+CSN!AM63+CLN!AM63</f>
        <v>0</v>
      </c>
      <c r="AN63" s="57">
        <f>+'OSN PD'!AN63+CSN!AN63+CLN!AN63</f>
        <v>0</v>
      </c>
      <c r="AO63" s="57">
        <f>+'OSN PD'!AO63+CSN!AO63+CLN!AO63</f>
        <v>0</v>
      </c>
      <c r="AP63" s="57">
        <f>+'OSN PD'!AP63+CSN!AP63+CLN!AP63</f>
        <v>0</v>
      </c>
      <c r="AQ63" s="57">
        <f>+'OSN PD'!AQ63+CSN!AQ63+CLN!AQ63</f>
        <v>0</v>
      </c>
      <c r="AR63" s="57">
        <f>+'OSN PD'!AR63+CSN!AR63+CLN!AR63</f>
        <v>0</v>
      </c>
      <c r="AS63" s="57">
        <f t="shared" si="19"/>
        <v>100000</v>
      </c>
      <c r="AT63" s="61">
        <v>0</v>
      </c>
      <c r="AU63" s="61">
        <v>0</v>
      </c>
      <c r="AV63" s="61">
        <v>0</v>
      </c>
      <c r="AW63" s="61">
        <v>0</v>
      </c>
      <c r="AX63" s="61">
        <v>0</v>
      </c>
      <c r="AY63" s="61">
        <f t="shared" si="20"/>
        <v>0</v>
      </c>
      <c r="AZ63" s="109">
        <f>+'OSN PD'!AZ63+CSN!AZ63+CLN!AZ63</f>
        <v>0</v>
      </c>
      <c r="BA63" s="109">
        <f>+'OSN PD'!BA63+CSN!BA63+CLN!BA63</f>
        <v>0</v>
      </c>
      <c r="BB63" s="109">
        <f>+'OSN PD'!BB63+CSN!BB63+CLN!BB63</f>
        <v>0</v>
      </c>
      <c r="BC63" s="109">
        <f>+'OSN PD'!BC63+CSN!BC63+CLN!BC63</f>
        <v>0</v>
      </c>
      <c r="BD63" s="109">
        <f>+'OSN PD'!BD63+CSN!BD63+CLN!BD63</f>
        <v>0</v>
      </c>
      <c r="BE63" s="109">
        <f>+'OSN PD'!BE63+CSN!BE63+CLN!BE63</f>
        <v>0</v>
      </c>
      <c r="BF63" s="109">
        <f>+'OSN PD'!BF63+CSN!BF63+CLN!BF63</f>
        <v>0</v>
      </c>
      <c r="BG63" s="67">
        <f t="shared" si="22"/>
        <v>0</v>
      </c>
      <c r="BH63"/>
      <c r="BI63"/>
      <c r="BJ63"/>
    </row>
    <row r="64" spans="1:62" ht="13.5" customHeight="1">
      <c r="A64" s="24" t="s">
        <v>957</v>
      </c>
      <c r="B64" s="111" t="s">
        <v>958</v>
      </c>
      <c r="C64" s="44">
        <f>+'OSN PD'!C64+CSN!C64+CLN!C64</f>
        <v>500000</v>
      </c>
      <c r="D64" s="44">
        <f t="shared" si="12"/>
        <v>0</v>
      </c>
      <c r="E64" s="44">
        <f>+'OSN PD'!E64+CSN!E64+CLN!E64</f>
        <v>-450000</v>
      </c>
      <c r="F64" s="44">
        <f t="shared" si="13"/>
        <v>50000</v>
      </c>
      <c r="G64" s="53">
        <f>+'OSN PD'!G64+CSN!G64+CLN!G64</f>
        <v>39490</v>
      </c>
      <c r="H64" s="53">
        <f>+'OSN PD'!H64+CSN!H64+CLN!H64</f>
        <v>0</v>
      </c>
      <c r="I64" s="53">
        <f>+'OSN PD'!I64+CSN!I64+CLN!I64</f>
        <v>10499.96</v>
      </c>
      <c r="J64" s="53">
        <f>+'OSN PD'!J64+CSN!J64+CLN!J64</f>
        <v>0</v>
      </c>
      <c r="K64" s="49">
        <f t="shared" si="14"/>
        <v>10499.96</v>
      </c>
      <c r="L64" s="49">
        <f t="shared" si="15"/>
        <v>49989.96</v>
      </c>
      <c r="M64" s="53">
        <f>+'OSN PD'!M64+CSN!M64+CLN!M64</f>
        <v>50000</v>
      </c>
      <c r="N64" s="53">
        <f>+'OSN PD'!N64+CSN!N64+CLN!N64</f>
        <v>-10.040000000000873</v>
      </c>
      <c r="O64" s="251">
        <f t="shared" si="16"/>
        <v>10.040000000000873</v>
      </c>
      <c r="P64" s="13">
        <f t="shared" si="17"/>
        <v>0</v>
      </c>
      <c r="Q64" s="199">
        <f t="shared" si="18"/>
        <v>0</v>
      </c>
      <c r="R64" s="57">
        <f>+'OSN PD'!R64+CSN!R64+CLN!R64</f>
        <v>0</v>
      </c>
      <c r="S64" s="57">
        <f>+'OSN PD'!S64+CSN!S64+CLN!S64</f>
        <v>0</v>
      </c>
      <c r="T64" s="57">
        <f>+'OSN PD'!T64+CSN!T64+CLN!T64</f>
        <v>-450000</v>
      </c>
      <c r="U64" s="57">
        <f>+'OSN PD'!U64+CSN!U64+CLN!U64</f>
        <v>0</v>
      </c>
      <c r="V64" s="57">
        <f>+'OSN PD'!V64+CSN!V64+CLN!V64</f>
        <v>0</v>
      </c>
      <c r="W64" s="57">
        <f>+'OSN PD'!W64+CSN!W64+CLN!W64</f>
        <v>0</v>
      </c>
      <c r="X64" s="57">
        <f>+'OSN PD'!X64+CSN!X64+CLN!X64</f>
        <v>0</v>
      </c>
      <c r="Y64" s="57">
        <f>+'OSN PD'!Y64+CSN!Y64+CLN!Y64</f>
        <v>0</v>
      </c>
      <c r="Z64" s="57">
        <f>+'OSN PD'!Z64+CSN!Z64+CLN!Z64</f>
        <v>0</v>
      </c>
      <c r="AA64" s="57">
        <f>+'OSN PD'!AA64+CSN!AA64+CLN!AA64</f>
        <v>0</v>
      </c>
      <c r="AB64" s="57">
        <f>+'OSN PD'!AB64+CSN!AB64+CLN!AB64</f>
        <v>0</v>
      </c>
      <c r="AC64" s="57">
        <f>+'OSN PD'!AC64+CSN!AC64+CLN!AC64</f>
        <v>0</v>
      </c>
      <c r="AD64" s="57">
        <f>+'OSN PD'!AD64+CSN!AD64+CLN!AD64</f>
        <v>0</v>
      </c>
      <c r="AE64" s="57">
        <f>+'OSN PD'!AE64+CSN!AE64+CLN!AE64</f>
        <v>0</v>
      </c>
      <c r="AF64" s="57">
        <f>+'OSN PD'!AF64+CSN!AF64+CLN!AF64</f>
        <v>0</v>
      </c>
      <c r="AG64" s="57">
        <f>+'OSN PD'!AG64+CSN!AG64+CLN!AG64</f>
        <v>0</v>
      </c>
      <c r="AH64" s="57">
        <f>+'OSN PD'!AH64+CSN!AH64+CLN!AH64</f>
        <v>0</v>
      </c>
      <c r="AI64" s="57">
        <f>+'OSN PD'!AI64+CSN!AI64+CLN!AI64</f>
        <v>0</v>
      </c>
      <c r="AJ64" s="57">
        <f>+'OSN PD'!AJ64+CSN!AJ64+CLN!AJ64</f>
        <v>0</v>
      </c>
      <c r="AK64" s="57">
        <f>+'OSN PD'!AK64+CSN!AK64+CLN!AK64</f>
        <v>0</v>
      </c>
      <c r="AL64" s="57">
        <f>+'OSN PD'!AL64+CSN!AL64+CLN!AL64</f>
        <v>0</v>
      </c>
      <c r="AM64" s="57">
        <f>+'OSN PD'!AM64+CSN!AM64+CLN!AM64</f>
        <v>0</v>
      </c>
      <c r="AN64" s="57">
        <f>+'OSN PD'!AN64+CSN!AN64+CLN!AN64</f>
        <v>0</v>
      </c>
      <c r="AO64" s="57">
        <f>+'OSN PD'!AO64+CSN!AO64+CLN!AO64</f>
        <v>0</v>
      </c>
      <c r="AP64" s="57">
        <f>+'OSN PD'!AP64+CSN!AP64+CLN!AP64</f>
        <v>0</v>
      </c>
      <c r="AQ64" s="57">
        <f>+'OSN PD'!AQ64+CSN!AQ64+CLN!AQ64</f>
        <v>0</v>
      </c>
      <c r="AR64" s="57">
        <f>+'OSN PD'!AR64+CSN!AR64+CLN!AR64</f>
        <v>0</v>
      </c>
      <c r="AS64" s="57">
        <f t="shared" si="19"/>
        <v>-450000</v>
      </c>
      <c r="AT64" s="61">
        <v>0</v>
      </c>
      <c r="AU64" s="61">
        <v>0</v>
      </c>
      <c r="AV64" s="61">
        <v>0</v>
      </c>
      <c r="AW64" s="61">
        <v>0</v>
      </c>
      <c r="AX64" s="61">
        <v>0</v>
      </c>
      <c r="AY64" s="61">
        <f t="shared" si="20"/>
        <v>0</v>
      </c>
      <c r="AZ64" s="109">
        <f>+'OSN PD'!AZ64+CSN!AZ64+CLN!AZ64</f>
        <v>0</v>
      </c>
      <c r="BA64" s="109">
        <f>+'OSN PD'!BA64+CSN!BA64+CLN!BA64</f>
        <v>0</v>
      </c>
      <c r="BB64" s="109">
        <f>+'OSN PD'!BB64+CSN!BB64+CLN!BB64</f>
        <v>0</v>
      </c>
      <c r="BC64" s="109">
        <f>+'OSN PD'!BC64+CSN!BC64+CLN!BC64</f>
        <v>0</v>
      </c>
      <c r="BD64" s="109">
        <f>+'OSN PD'!BD64+CSN!BD64+CLN!BD64</f>
        <v>0</v>
      </c>
      <c r="BE64" s="109">
        <f>+'OSN PD'!BE64+CSN!BE64+CLN!BE64</f>
        <v>0</v>
      </c>
      <c r="BF64" s="109">
        <f>+'OSN PD'!BF64+CSN!BF64+CLN!BF64</f>
        <v>0</v>
      </c>
      <c r="BG64" s="67">
        <f t="shared" si="22"/>
        <v>0</v>
      </c>
    </row>
    <row r="65" spans="1:59" ht="13.5" customHeight="1">
      <c r="A65" s="24" t="s">
        <v>57</v>
      </c>
      <c r="B65" s="27" t="s">
        <v>959</v>
      </c>
      <c r="C65" s="44">
        <f>+'OSN PD'!C65+CSN!C65+CLN!C65</f>
        <v>500000</v>
      </c>
      <c r="D65" s="44">
        <f t="shared" si="12"/>
        <v>0</v>
      </c>
      <c r="E65" s="44">
        <f>+'OSN PD'!E65+CSN!E65+CLN!E65</f>
        <v>1587000</v>
      </c>
      <c r="F65" s="44">
        <f t="shared" si="13"/>
        <v>2087000</v>
      </c>
      <c r="G65" s="53">
        <f>+'OSN PD'!G65+CSN!G65+CLN!G65</f>
        <v>367250</v>
      </c>
      <c r="H65" s="53">
        <f>+'OSN PD'!H65+CSN!H65+CLN!H65</f>
        <v>499400</v>
      </c>
      <c r="I65" s="53">
        <f>+'OSN PD'!I65+CSN!I65+CLN!I65</f>
        <v>776640</v>
      </c>
      <c r="J65" s="53">
        <f>+'OSN PD'!J65+CSN!J65+CLN!J65</f>
        <v>193689.16999999998</v>
      </c>
      <c r="K65" s="49">
        <f t="shared" si="14"/>
        <v>1469729.17</v>
      </c>
      <c r="L65" s="49">
        <f t="shared" si="15"/>
        <v>1836979.17</v>
      </c>
      <c r="M65" s="53">
        <f>+'OSN PD'!M65+CSN!M65+CLN!M65</f>
        <v>2087000</v>
      </c>
      <c r="N65" s="53">
        <f>+'OSN PD'!N65+CSN!N65+CLN!N65</f>
        <v>-250020.83000000007</v>
      </c>
      <c r="O65" s="251">
        <f t="shared" si="16"/>
        <v>250020.83000000007</v>
      </c>
      <c r="P65" s="13">
        <f t="shared" si="17"/>
        <v>0</v>
      </c>
      <c r="Q65" s="199">
        <f t="shared" si="18"/>
        <v>0</v>
      </c>
      <c r="R65" s="57">
        <f>+'OSN PD'!R65+CSN!R65+CLN!R65</f>
        <v>0</v>
      </c>
      <c r="S65" s="57">
        <f>+'OSN PD'!S65+CSN!S65+CLN!S65</f>
        <v>1587000</v>
      </c>
      <c r="T65" s="57">
        <f>+'OSN PD'!T65+CSN!T65+CLN!T65</f>
        <v>0</v>
      </c>
      <c r="U65" s="57">
        <f>+'OSN PD'!U65+CSN!U65+CLN!U65</f>
        <v>0</v>
      </c>
      <c r="V65" s="57">
        <f>+'OSN PD'!V65+CSN!V65+CLN!V65</f>
        <v>0</v>
      </c>
      <c r="W65" s="57">
        <f>+'OSN PD'!W65+CSN!W65+CLN!W65</f>
        <v>0</v>
      </c>
      <c r="X65" s="57">
        <f>+'OSN PD'!X65+CSN!X65+CLN!X65</f>
        <v>0</v>
      </c>
      <c r="Y65" s="57">
        <f>+'OSN PD'!Y65+CSN!Y65+CLN!Y65</f>
        <v>0</v>
      </c>
      <c r="Z65" s="57">
        <f>+'OSN PD'!Z65+CSN!Z65+CLN!Z65</f>
        <v>0</v>
      </c>
      <c r="AA65" s="57">
        <f>+'OSN PD'!AA65+CSN!AA65+CLN!AA65</f>
        <v>0</v>
      </c>
      <c r="AB65" s="57">
        <f>+'OSN PD'!AB65+CSN!AB65+CLN!AB65</f>
        <v>0</v>
      </c>
      <c r="AC65" s="57">
        <f>+'OSN PD'!AC65+CSN!AC65+CLN!AC65</f>
        <v>0</v>
      </c>
      <c r="AD65" s="57">
        <f>+'OSN PD'!AD65+CSN!AD65+CLN!AD65</f>
        <v>0</v>
      </c>
      <c r="AE65" s="57">
        <f>+'OSN PD'!AE65+CSN!AE65+CLN!AE65</f>
        <v>0</v>
      </c>
      <c r="AF65" s="57">
        <f>+'OSN PD'!AF65+CSN!AF65+CLN!AF65</f>
        <v>0</v>
      </c>
      <c r="AG65" s="57">
        <f>+'OSN PD'!AG65+CSN!AG65+CLN!AG65</f>
        <v>0</v>
      </c>
      <c r="AH65" s="57">
        <f>+'OSN PD'!AH65+CSN!AH65+CLN!AH65</f>
        <v>0</v>
      </c>
      <c r="AI65" s="57">
        <f>+'OSN PD'!AI65+CSN!AI65+CLN!AI65</f>
        <v>0</v>
      </c>
      <c r="AJ65" s="57">
        <f>+'OSN PD'!AJ65+CSN!AJ65+CLN!AJ65</f>
        <v>0</v>
      </c>
      <c r="AK65" s="57">
        <f>+'OSN PD'!AK65+CSN!AK65+CLN!AK65</f>
        <v>0</v>
      </c>
      <c r="AL65" s="57">
        <f>+'OSN PD'!AL65+CSN!AL65+CLN!AL65</f>
        <v>0</v>
      </c>
      <c r="AM65" s="57">
        <f>+'OSN PD'!AM65+CSN!AM65+CLN!AM65</f>
        <v>0</v>
      </c>
      <c r="AN65" s="57">
        <f>+'OSN PD'!AN65+CSN!AN65+CLN!AN65</f>
        <v>0</v>
      </c>
      <c r="AO65" s="57">
        <f>+'OSN PD'!AO65+CSN!AO65+CLN!AO65</f>
        <v>0</v>
      </c>
      <c r="AP65" s="57">
        <f>+'OSN PD'!AP65+CSN!AP65+CLN!AP65</f>
        <v>0</v>
      </c>
      <c r="AQ65" s="57">
        <f>+'OSN PD'!AQ65+CSN!AQ65+CLN!AQ65</f>
        <v>0</v>
      </c>
      <c r="AR65" s="57">
        <f>+'OSN PD'!AR65+CSN!AR65+CLN!AR65</f>
        <v>0</v>
      </c>
      <c r="AS65" s="57">
        <f t="shared" si="19"/>
        <v>1587000</v>
      </c>
      <c r="AT65" s="61">
        <v>0</v>
      </c>
      <c r="AU65" s="61">
        <v>0</v>
      </c>
      <c r="AV65" s="61">
        <v>0</v>
      </c>
      <c r="AW65" s="61">
        <v>0</v>
      </c>
      <c r="AX65" s="61">
        <v>0</v>
      </c>
      <c r="AY65" s="61">
        <f t="shared" si="20"/>
        <v>0</v>
      </c>
      <c r="AZ65" s="109">
        <f>+'OSN PD'!AZ65+CSN!AZ65+CLN!AZ65</f>
        <v>0</v>
      </c>
      <c r="BA65" s="109">
        <f>+'OSN PD'!BA65+CSN!BA65+CLN!BA65</f>
        <v>0</v>
      </c>
      <c r="BB65" s="109">
        <f>+'OSN PD'!BB65+CSN!BB65+CLN!BB65</f>
        <v>0</v>
      </c>
      <c r="BC65" s="109">
        <f>+'OSN PD'!BC65+CSN!BC65+CLN!BC65</f>
        <v>0</v>
      </c>
      <c r="BD65" s="109">
        <f>+'OSN PD'!BD65+CSN!BD65+CLN!BD65</f>
        <v>0</v>
      </c>
      <c r="BE65" s="109">
        <f>+'OSN PD'!BE65+CSN!BE65+CLN!BE65</f>
        <v>0</v>
      </c>
      <c r="BF65" s="109">
        <f>+'OSN PD'!BF65+CSN!BF65+CLN!BF65</f>
        <v>0</v>
      </c>
      <c r="BG65" s="67">
        <f t="shared" si="22"/>
        <v>0</v>
      </c>
    </row>
    <row r="66" spans="1:59" ht="13.5" customHeight="1">
      <c r="A66" s="24" t="s">
        <v>58</v>
      </c>
      <c r="B66" s="27" t="s">
        <v>1063</v>
      </c>
      <c r="C66" s="44">
        <f>+'OSN PD'!C66+CSN!C66+CLN!C66</f>
        <v>0</v>
      </c>
      <c r="D66" s="44">
        <f>+BG66</f>
        <v>0</v>
      </c>
      <c r="E66" s="44">
        <f>+'OSN PD'!E66+CSN!E66+CLN!E66</f>
        <v>0</v>
      </c>
      <c r="F66" s="44">
        <f t="shared" si="13"/>
        <v>0</v>
      </c>
      <c r="G66" s="53">
        <f>+'OSN PD'!G66+CSN!G66+CLN!G66</f>
        <v>0</v>
      </c>
      <c r="H66" s="53">
        <f>+'OSN PD'!H66+CSN!H66+CLN!H66</f>
        <v>0</v>
      </c>
      <c r="I66" s="53">
        <f>+'OSN PD'!I66+CSN!I66+CLN!I66</f>
        <v>0</v>
      </c>
      <c r="J66" s="53">
        <f>+'OSN PD'!J66+CSN!J66+CLN!J66</f>
        <v>0</v>
      </c>
      <c r="K66" s="49">
        <f>SUM(H66:J66)</f>
        <v>0</v>
      </c>
      <c r="L66" s="49">
        <f>K66+G66</f>
        <v>0</v>
      </c>
      <c r="M66" s="53">
        <f>+'OSN PD'!M66+CSN!M66+CLN!M66</f>
        <v>0</v>
      </c>
      <c r="N66" s="53">
        <f>+'OSN PD'!N66+CSN!N66+CLN!N66</f>
        <v>0</v>
      </c>
      <c r="O66" s="251">
        <f>F66-L66</f>
        <v>0</v>
      </c>
      <c r="P66" s="13">
        <f>+F66-M66</f>
        <v>0</v>
      </c>
      <c r="Q66" s="199">
        <f>IF(N66&gt;0,(F66-L66-N66),(F66-L66+N66))</f>
        <v>0</v>
      </c>
      <c r="R66" s="57">
        <f>+'OSN PD'!R66+CSN!R66+CLN!R66</f>
        <v>0</v>
      </c>
      <c r="S66" s="57">
        <f>+'OSN PD'!S66+CSN!S66+CLN!S66</f>
        <v>0</v>
      </c>
      <c r="T66" s="57">
        <f>+'OSN PD'!T66+CSN!T66+CLN!T66</f>
        <v>0</v>
      </c>
      <c r="U66" s="57">
        <f>+'OSN PD'!U66+CSN!U66+CLN!U66</f>
        <v>0</v>
      </c>
      <c r="V66" s="57">
        <f>+'OSN PD'!V66+CSN!V66+CLN!V66</f>
        <v>0</v>
      </c>
      <c r="W66" s="57">
        <f>+'OSN PD'!W66+CSN!W66+CLN!W66</f>
        <v>0</v>
      </c>
      <c r="X66" s="57">
        <f>+'OSN PD'!X66+CSN!X66+CLN!X66</f>
        <v>0</v>
      </c>
      <c r="Y66" s="57">
        <f>+'OSN PD'!Y66+CSN!Y66+CLN!Y66</f>
        <v>0</v>
      </c>
      <c r="Z66" s="57">
        <f>+'OSN PD'!Z66+CSN!Z66+CLN!Z66</f>
        <v>0</v>
      </c>
      <c r="AA66" s="57">
        <f>+'OSN PD'!AA66+CSN!AA66+CLN!AA66</f>
        <v>0</v>
      </c>
      <c r="AB66" s="57">
        <f>+'OSN PD'!AB66+CSN!AB66+CLN!AB66</f>
        <v>0</v>
      </c>
      <c r="AC66" s="57">
        <f>+'OSN PD'!AC66+CSN!AC66+CLN!AC66</f>
        <v>0</v>
      </c>
      <c r="AD66" s="57">
        <f>+'OSN PD'!AD66+CSN!AD66+CLN!AD66</f>
        <v>0</v>
      </c>
      <c r="AE66" s="57">
        <f>+'OSN PD'!AE66+CSN!AE66+CLN!AE66</f>
        <v>0</v>
      </c>
      <c r="AF66" s="57">
        <f>+'OSN PD'!AF66+CSN!AF66+CLN!AF66</f>
        <v>0</v>
      </c>
      <c r="AG66" s="57">
        <f>+'OSN PD'!AG66+CSN!AG66+CLN!AG66</f>
        <v>0</v>
      </c>
      <c r="AH66" s="57">
        <f>+'OSN PD'!AH66+CSN!AH66+CLN!AH66</f>
        <v>0</v>
      </c>
      <c r="AI66" s="57">
        <f>+'OSN PD'!AI66+CSN!AI66+CLN!AI66</f>
        <v>0</v>
      </c>
      <c r="AJ66" s="57">
        <f>+'OSN PD'!AJ66+CSN!AJ66+CLN!AJ66</f>
        <v>0</v>
      </c>
      <c r="AK66" s="57">
        <f>+'OSN PD'!AK66+CSN!AK66+CLN!AK66</f>
        <v>0</v>
      </c>
      <c r="AL66" s="57">
        <f>+'OSN PD'!AL66+CSN!AL66+CLN!AL66</f>
        <v>0</v>
      </c>
      <c r="AM66" s="57">
        <f>+'OSN PD'!AM66+CSN!AM66+CLN!AM66</f>
        <v>0</v>
      </c>
      <c r="AN66" s="57">
        <f>+'OSN PD'!AN66+CSN!AN66+CLN!AN66</f>
        <v>0</v>
      </c>
      <c r="AO66" s="57">
        <f>+'OSN PD'!AO66+CSN!AO66+CLN!AO66</f>
        <v>0</v>
      </c>
      <c r="AP66" s="57">
        <f>+'OSN PD'!AP66+CSN!AP66+CLN!AP66</f>
        <v>0</v>
      </c>
      <c r="AQ66" s="57">
        <f>+'OSN PD'!AQ66+CSN!AQ66+CLN!AQ66</f>
        <v>0</v>
      </c>
      <c r="AR66" s="57">
        <f>+'OSN PD'!AR66+CSN!AR66+CLN!AR66</f>
        <v>0</v>
      </c>
      <c r="AS66" s="57">
        <f t="shared" si="19"/>
        <v>0</v>
      </c>
      <c r="AT66" s="61"/>
      <c r="AU66" s="61"/>
      <c r="AV66" s="61"/>
      <c r="AW66" s="61"/>
      <c r="AX66" s="61"/>
      <c r="AY66" s="61"/>
      <c r="AZ66" s="109">
        <f>+'OSN PD'!AZ66+CSN!AZ66+CLN!AZ66</f>
        <v>0</v>
      </c>
      <c r="BA66" s="109">
        <f>+'OSN PD'!BA66+CSN!BA66+CLN!BA66</f>
        <v>0</v>
      </c>
      <c r="BB66" s="109">
        <f>+'OSN PD'!BB66+CSN!BB66+CLN!BB66</f>
        <v>0</v>
      </c>
      <c r="BC66" s="109">
        <f>+'OSN PD'!BC66+CSN!BC66+CLN!BC66</f>
        <v>0</v>
      </c>
      <c r="BD66" s="109">
        <f>+'OSN PD'!BD66+CSN!BD66+CLN!BD66</f>
        <v>0</v>
      </c>
      <c r="BE66" s="109">
        <f>+'OSN PD'!BE66+CSN!BE66+CLN!BE66</f>
        <v>0</v>
      </c>
      <c r="BF66" s="109">
        <f>+'OSN PD'!BF66+CSN!BF66+CLN!BF66</f>
        <v>0</v>
      </c>
      <c r="BG66" s="67">
        <f t="shared" si="22"/>
        <v>0</v>
      </c>
    </row>
    <row r="67" spans="1:59" ht="13.5" customHeight="1">
      <c r="A67" s="24" t="s">
        <v>59</v>
      </c>
      <c r="B67" s="27" t="s">
        <v>961</v>
      </c>
      <c r="C67" s="44">
        <f>+'OSN PD'!C67+CSN!C67+CLN!C67</f>
        <v>200000</v>
      </c>
      <c r="D67" s="44">
        <f>+BG67</f>
        <v>0</v>
      </c>
      <c r="E67" s="44">
        <f>+'OSN PD'!E67+CSN!E67+CLN!E67</f>
        <v>0</v>
      </c>
      <c r="F67" s="44">
        <f t="shared" si="13"/>
        <v>200000</v>
      </c>
      <c r="G67" s="53">
        <f>+'OSN PD'!G67+CSN!G67+CLN!G67</f>
        <v>144110</v>
      </c>
      <c r="H67" s="53">
        <f>+'OSN PD'!H67+CSN!H67+CLN!H67</f>
        <v>0</v>
      </c>
      <c r="I67" s="53">
        <f>+'OSN PD'!I67+CSN!I67+CLN!I67</f>
        <v>53230.91</v>
      </c>
      <c r="J67" s="53">
        <f>+'OSN PD'!J67+CSN!J67+CLN!J67</f>
        <v>0</v>
      </c>
      <c r="K67" s="49">
        <f>SUM(H67:J67)</f>
        <v>53230.91</v>
      </c>
      <c r="L67" s="49">
        <f>K67+G67</f>
        <v>197340.91</v>
      </c>
      <c r="M67" s="53">
        <f>+'OSN PD'!M67+CSN!M67+CLN!M67</f>
        <v>200000</v>
      </c>
      <c r="N67" s="53">
        <f>+'OSN PD'!N67+CSN!N67+CLN!N67</f>
        <v>-2659.0899999999965</v>
      </c>
      <c r="O67" s="251">
        <f>F67-L67</f>
        <v>2659.0899999999965</v>
      </c>
      <c r="P67" s="13">
        <f>+F67-M67</f>
        <v>0</v>
      </c>
      <c r="Q67" s="199">
        <f>IF(N67&gt;0,(F67-L67-N67),(F67-L67+N67))</f>
        <v>0</v>
      </c>
      <c r="R67" s="57">
        <f>+'OSN PD'!R67+CSN!R67+CLN!R67</f>
        <v>0</v>
      </c>
      <c r="S67" s="57">
        <f>+'OSN PD'!S67+CSN!S67+CLN!S67</f>
        <v>0</v>
      </c>
      <c r="T67" s="57">
        <f>+'OSN PD'!T67+CSN!T67+CLN!T67</f>
        <v>0</v>
      </c>
      <c r="U67" s="57">
        <f>+'OSN PD'!U67+CSN!U67+CLN!U67</f>
        <v>0</v>
      </c>
      <c r="V67" s="57">
        <f>+'OSN PD'!V67+CSN!V67+CLN!V67</f>
        <v>0</v>
      </c>
      <c r="W67" s="57">
        <f>+'OSN PD'!W67+CSN!W67+CLN!W67</f>
        <v>0</v>
      </c>
      <c r="X67" s="57">
        <f>+'OSN PD'!X67+CSN!X67+CLN!X67</f>
        <v>0</v>
      </c>
      <c r="Y67" s="57">
        <f>+'OSN PD'!Y67+CSN!Y67+CLN!Y67</f>
        <v>0</v>
      </c>
      <c r="Z67" s="57">
        <f>+'OSN PD'!Z67+CSN!Z67+CLN!Z67</f>
        <v>0</v>
      </c>
      <c r="AA67" s="57">
        <f>+'OSN PD'!AA67+CSN!AA67+CLN!AA67</f>
        <v>0</v>
      </c>
      <c r="AB67" s="57">
        <f>+'OSN PD'!AB67+CSN!AB67+CLN!AB67</f>
        <v>0</v>
      </c>
      <c r="AC67" s="57">
        <f>+'OSN PD'!AC67+CSN!AC67+CLN!AC67</f>
        <v>0</v>
      </c>
      <c r="AD67" s="57">
        <f>+'OSN PD'!AD67+CSN!AD67+CLN!AD67</f>
        <v>0</v>
      </c>
      <c r="AE67" s="57">
        <f>+'OSN PD'!AE67+CSN!AE67+CLN!AE67</f>
        <v>0</v>
      </c>
      <c r="AF67" s="57">
        <f>+'OSN PD'!AF67+CSN!AF67+CLN!AF67</f>
        <v>0</v>
      </c>
      <c r="AG67" s="57">
        <f>+'OSN PD'!AG67+CSN!AG67+CLN!AG67</f>
        <v>0</v>
      </c>
      <c r="AH67" s="57">
        <f>+'OSN PD'!AH67+CSN!AH67+CLN!AH67</f>
        <v>0</v>
      </c>
      <c r="AI67" s="57">
        <f>+'OSN PD'!AI67+CSN!AI67+CLN!AI67</f>
        <v>0</v>
      </c>
      <c r="AJ67" s="57">
        <f>+'OSN PD'!AJ67+CSN!AJ67+CLN!AJ67</f>
        <v>0</v>
      </c>
      <c r="AK67" s="57">
        <f>+'OSN PD'!AK67+CSN!AK67+CLN!AK67</f>
        <v>0</v>
      </c>
      <c r="AL67" s="57">
        <f>+'OSN PD'!AL67+CSN!AL67+CLN!AL67</f>
        <v>0</v>
      </c>
      <c r="AM67" s="57">
        <f>+'OSN PD'!AM67+CSN!AM67+CLN!AM67</f>
        <v>0</v>
      </c>
      <c r="AN67" s="57">
        <f>+'OSN PD'!AN67+CSN!AN67+CLN!AN67</f>
        <v>0</v>
      </c>
      <c r="AO67" s="57">
        <f>+'OSN PD'!AO67+CSN!AO67+CLN!AO67</f>
        <v>0</v>
      </c>
      <c r="AP67" s="57">
        <f>+'OSN PD'!AP67+CSN!AP67+CLN!AP67</f>
        <v>0</v>
      </c>
      <c r="AQ67" s="57">
        <f>+'OSN PD'!AQ67+CSN!AQ67+CLN!AQ67</f>
        <v>0</v>
      </c>
      <c r="AR67" s="57">
        <f>+'OSN PD'!AR67+CSN!AR67+CLN!AR67</f>
        <v>0</v>
      </c>
      <c r="AS67" s="57">
        <f t="shared" si="19"/>
        <v>0</v>
      </c>
      <c r="AT67" s="61"/>
      <c r="AU67" s="61"/>
      <c r="AV67" s="61"/>
      <c r="AW67" s="61"/>
      <c r="AX67" s="61"/>
      <c r="AY67" s="61"/>
      <c r="AZ67" s="109"/>
      <c r="BA67" s="109"/>
      <c r="BB67" s="109"/>
      <c r="BC67" s="109"/>
      <c r="BD67" s="109"/>
      <c r="BE67" s="109"/>
      <c r="BF67" s="109"/>
      <c r="BG67" s="67"/>
    </row>
    <row r="68" spans="1:59" ht="13.5" customHeight="1">
      <c r="A68" s="24" t="s">
        <v>60</v>
      </c>
      <c r="B68" s="27" t="s">
        <v>962</v>
      </c>
      <c r="C68" s="44">
        <f>+'OSN PD'!C68+CSN!C68+CLN!C68</f>
        <v>0</v>
      </c>
      <c r="D68" s="44">
        <f t="shared" si="12"/>
        <v>0</v>
      </c>
      <c r="E68" s="44">
        <f>+'OSN PD'!E68+CSN!E68+CLN!E68</f>
        <v>0</v>
      </c>
      <c r="F68" s="44">
        <f t="shared" si="13"/>
        <v>0</v>
      </c>
      <c r="G68" s="53">
        <f>+'OSN PD'!G68+CSN!G68+CLN!G68</f>
        <v>0</v>
      </c>
      <c r="H68" s="53">
        <f>+'OSN PD'!H68+CSN!H68+CLN!H68</f>
        <v>0</v>
      </c>
      <c r="I68" s="53">
        <f>+'OSN PD'!I68+CSN!I68+CLN!I68</f>
        <v>0</v>
      </c>
      <c r="J68" s="53">
        <f>+'OSN PD'!J68+CSN!J68+CLN!J68</f>
        <v>0</v>
      </c>
      <c r="K68" s="49">
        <f t="shared" si="14"/>
        <v>0</v>
      </c>
      <c r="L68" s="49">
        <f t="shared" si="15"/>
        <v>0</v>
      </c>
      <c r="M68" s="53">
        <f>+'OSN PD'!M68+CSN!M68+CLN!M68</f>
        <v>0</v>
      </c>
      <c r="N68" s="53">
        <f>+'OSN PD'!N68+CSN!N68+CLN!N68</f>
        <v>0</v>
      </c>
      <c r="O68" s="251">
        <f t="shared" si="16"/>
        <v>0</v>
      </c>
      <c r="P68" s="13">
        <f t="shared" si="17"/>
        <v>0</v>
      </c>
      <c r="Q68" s="199">
        <f t="shared" si="18"/>
        <v>0</v>
      </c>
      <c r="R68" s="57">
        <f>+'OSN PD'!R68+CSN!R68+CLN!R68</f>
        <v>0</v>
      </c>
      <c r="S68" s="57">
        <f>+'OSN PD'!S68+CSN!S68+CLN!S68</f>
        <v>0</v>
      </c>
      <c r="T68" s="57">
        <f>+'OSN PD'!T68+CSN!T68+CLN!T68</f>
        <v>0</v>
      </c>
      <c r="U68" s="57">
        <f>+'OSN PD'!U68+CSN!U68+CLN!U68</f>
        <v>0</v>
      </c>
      <c r="V68" s="57">
        <f>+'OSN PD'!V68+CSN!V68+CLN!V68</f>
        <v>0</v>
      </c>
      <c r="W68" s="57">
        <f>+'OSN PD'!W68+CSN!W68+CLN!W68</f>
        <v>0</v>
      </c>
      <c r="X68" s="57">
        <f>+'OSN PD'!X68+CSN!X68+CLN!X68</f>
        <v>0</v>
      </c>
      <c r="Y68" s="57">
        <f>+'OSN PD'!Y68+CSN!Y68+CLN!Y68</f>
        <v>0</v>
      </c>
      <c r="Z68" s="57">
        <f>+'OSN PD'!Z68+CSN!Z68+CLN!Z68</f>
        <v>0</v>
      </c>
      <c r="AA68" s="57">
        <f>+'OSN PD'!AA68+CSN!AA68+CLN!AA68</f>
        <v>0</v>
      </c>
      <c r="AB68" s="57">
        <f>+'OSN PD'!AB68+CSN!AB68+CLN!AB68</f>
        <v>0</v>
      </c>
      <c r="AC68" s="57">
        <f>+'OSN PD'!AC68+CSN!AC68+CLN!AC68</f>
        <v>0</v>
      </c>
      <c r="AD68" s="57">
        <f>+'OSN PD'!AD68+CSN!AD68+CLN!AD68</f>
        <v>0</v>
      </c>
      <c r="AE68" s="57">
        <f>+'OSN PD'!AE68+CSN!AE68+CLN!AE68</f>
        <v>0</v>
      </c>
      <c r="AF68" s="57">
        <f>+'OSN PD'!AF68+CSN!AF68+CLN!AF68</f>
        <v>0</v>
      </c>
      <c r="AG68" s="57">
        <f>+'OSN PD'!AG68+CSN!AG68+CLN!AG68</f>
        <v>0</v>
      </c>
      <c r="AH68" s="57">
        <f>+'OSN PD'!AH68+CSN!AH68+CLN!AH68</f>
        <v>0</v>
      </c>
      <c r="AI68" s="57">
        <f>+'OSN PD'!AI68+CSN!AI68+CLN!AI68</f>
        <v>0</v>
      </c>
      <c r="AJ68" s="57">
        <f>+'OSN PD'!AJ68+CSN!AJ68+CLN!AJ68</f>
        <v>0</v>
      </c>
      <c r="AK68" s="57">
        <f>+'OSN PD'!AK68+CSN!AK68+CLN!AK68</f>
        <v>0</v>
      </c>
      <c r="AL68" s="57">
        <f>+'OSN PD'!AL68+CSN!AL68+CLN!AL68</f>
        <v>0</v>
      </c>
      <c r="AM68" s="57">
        <f>+'OSN PD'!AM68+CSN!AM68+CLN!AM68</f>
        <v>0</v>
      </c>
      <c r="AN68" s="57">
        <f>+'OSN PD'!AN68+CSN!AN68+CLN!AN68</f>
        <v>0</v>
      </c>
      <c r="AO68" s="57">
        <f>+'OSN PD'!AO68+CSN!AO68+CLN!AO68</f>
        <v>0</v>
      </c>
      <c r="AP68" s="57">
        <f>+'OSN PD'!AP68+CSN!AP68+CLN!AP68</f>
        <v>0</v>
      </c>
      <c r="AQ68" s="57">
        <f>+'OSN PD'!AQ68+CSN!AQ68+CLN!AQ68</f>
        <v>0</v>
      </c>
      <c r="AR68" s="57">
        <f>+'OSN PD'!AR68+CSN!AR68+CLN!AR68</f>
        <v>0</v>
      </c>
      <c r="AS68" s="57">
        <f t="shared" si="19"/>
        <v>0</v>
      </c>
      <c r="AT68" s="61">
        <v>0</v>
      </c>
      <c r="AU68" s="61">
        <v>0</v>
      </c>
      <c r="AV68" s="61">
        <v>0</v>
      </c>
      <c r="AW68" s="61">
        <v>0</v>
      </c>
      <c r="AX68" s="61">
        <v>0</v>
      </c>
      <c r="AY68" s="61">
        <f t="shared" si="20"/>
        <v>0</v>
      </c>
      <c r="AZ68" s="109">
        <f>+'OSN PD'!AZ68+CSN!AZ68+CLN!AZ68</f>
        <v>0</v>
      </c>
      <c r="BA68" s="109">
        <f>+'OSN PD'!BA68+CSN!BA68+CLN!BA68</f>
        <v>0</v>
      </c>
      <c r="BB68" s="109">
        <f>+'OSN PD'!BB68+CSN!BB68+CLN!BB68</f>
        <v>0</v>
      </c>
      <c r="BC68" s="109">
        <f>+'OSN PD'!BC68+CSN!BC68+CLN!BC68</f>
        <v>0</v>
      </c>
      <c r="BD68" s="109">
        <f>+'OSN PD'!BD68+CSN!BD68+CLN!BD68</f>
        <v>0</v>
      </c>
      <c r="BE68" s="109">
        <f>+'OSN PD'!BE68+CSN!BE68+CLN!BE68</f>
        <v>0</v>
      </c>
      <c r="BF68" s="109">
        <f>+'OSN PD'!BF68+CSN!BF68+CLN!BF68</f>
        <v>0</v>
      </c>
      <c r="BG68" s="67">
        <f t="shared" si="22"/>
        <v>0</v>
      </c>
    </row>
    <row r="69" spans="1:59">
      <c r="A69" s="24" t="s">
        <v>61</v>
      </c>
      <c r="B69" s="25" t="s">
        <v>963</v>
      </c>
      <c r="C69" s="44">
        <f>+'OSN PD'!C69+CSN!C69+CLN!C69</f>
        <v>390000</v>
      </c>
      <c r="D69" s="44">
        <f t="shared" si="12"/>
        <v>0</v>
      </c>
      <c r="E69" s="44">
        <f>+'OSN PD'!E69+CSN!E69+CLN!E69</f>
        <v>-140000</v>
      </c>
      <c r="F69" s="44">
        <f t="shared" si="13"/>
        <v>250000</v>
      </c>
      <c r="G69" s="53">
        <f>+'OSN PD'!G69+CSN!G69+CLN!G69</f>
        <v>151466</v>
      </c>
      <c r="H69" s="53">
        <f>+'OSN PD'!H69+CSN!H69+CLN!H69</f>
        <v>7926.95</v>
      </c>
      <c r="I69" s="53">
        <f>+'OSN PD'!I69+CSN!I69+CLN!I69</f>
        <v>0</v>
      </c>
      <c r="J69" s="53">
        <f>+'OSN PD'!J69+CSN!J69+CLN!J69</f>
        <v>85000</v>
      </c>
      <c r="K69" s="49">
        <f t="shared" si="14"/>
        <v>92926.95</v>
      </c>
      <c r="L69" s="49">
        <f t="shared" si="15"/>
        <v>244392.95</v>
      </c>
      <c r="M69" s="53">
        <f>+'OSN PD'!M69+CSN!M69+CLN!M69</f>
        <v>250000</v>
      </c>
      <c r="N69" s="53">
        <f>+'OSN PD'!N69+CSN!N69+CLN!N69</f>
        <v>-5607.0499999999884</v>
      </c>
      <c r="O69" s="251">
        <f t="shared" si="16"/>
        <v>5607.0499999999884</v>
      </c>
      <c r="P69" s="13">
        <f t="shared" si="17"/>
        <v>0</v>
      </c>
      <c r="Q69" s="199">
        <f t="shared" si="18"/>
        <v>0</v>
      </c>
      <c r="R69" s="57">
        <f>+'OSN PD'!R69+CSN!R69+CLN!R69</f>
        <v>0</v>
      </c>
      <c r="S69" s="57">
        <f>+'OSN PD'!S69+CSN!S69+CLN!S69</f>
        <v>0</v>
      </c>
      <c r="T69" s="57">
        <f>+'OSN PD'!T69+CSN!T69+CLN!T69</f>
        <v>-140000</v>
      </c>
      <c r="U69" s="57">
        <f>+'OSN PD'!U69+CSN!U69+CLN!U69</f>
        <v>0</v>
      </c>
      <c r="V69" s="57">
        <f>+'OSN PD'!V69+CSN!V69+CLN!V69</f>
        <v>0</v>
      </c>
      <c r="W69" s="57">
        <f>+'OSN PD'!W69+CSN!W69+CLN!W69</f>
        <v>0</v>
      </c>
      <c r="X69" s="57">
        <f>+'OSN PD'!X69+CSN!X69+CLN!X69</f>
        <v>0</v>
      </c>
      <c r="Y69" s="57">
        <f>+'OSN PD'!Y69+CSN!Y69+CLN!Y69</f>
        <v>0</v>
      </c>
      <c r="Z69" s="57">
        <f>+'OSN PD'!Z69+CSN!Z69+CLN!Z69</f>
        <v>0</v>
      </c>
      <c r="AA69" s="57">
        <f>+'OSN PD'!AA69+CSN!AA69+CLN!AA69</f>
        <v>0</v>
      </c>
      <c r="AB69" s="57">
        <f>+'OSN PD'!AB69+CSN!AB69+CLN!AB69</f>
        <v>0</v>
      </c>
      <c r="AC69" s="57">
        <f>+'OSN PD'!AC69+CSN!AC69+CLN!AC69</f>
        <v>0</v>
      </c>
      <c r="AD69" s="57">
        <f>+'OSN PD'!AD69+CSN!AD69+CLN!AD69</f>
        <v>0</v>
      </c>
      <c r="AE69" s="57">
        <f>+'OSN PD'!AE69+CSN!AE69+CLN!AE69</f>
        <v>0</v>
      </c>
      <c r="AF69" s="57">
        <f>+'OSN PD'!AF69+CSN!AF69+CLN!AF69</f>
        <v>0</v>
      </c>
      <c r="AG69" s="57">
        <f>+'OSN PD'!AG69+CSN!AG69+CLN!AG69</f>
        <v>0</v>
      </c>
      <c r="AH69" s="57">
        <f>+'OSN PD'!AH69+CSN!AH69+CLN!AH69</f>
        <v>0</v>
      </c>
      <c r="AI69" s="57">
        <f>+'OSN PD'!AI69+CSN!AI69+CLN!AI69</f>
        <v>0</v>
      </c>
      <c r="AJ69" s="57">
        <f>+'OSN PD'!AJ69+CSN!AJ69+CLN!AJ69</f>
        <v>0</v>
      </c>
      <c r="AK69" s="57">
        <f>+'OSN PD'!AK69+CSN!AK69+CLN!AK69</f>
        <v>0</v>
      </c>
      <c r="AL69" s="57">
        <f>+'OSN PD'!AL69+CSN!AL69+CLN!AL69</f>
        <v>0</v>
      </c>
      <c r="AM69" s="57">
        <f>+'OSN PD'!AM69+CSN!AM69+CLN!AM69</f>
        <v>0</v>
      </c>
      <c r="AN69" s="57">
        <f>+'OSN PD'!AN69+CSN!AN69+CLN!AN69</f>
        <v>0</v>
      </c>
      <c r="AO69" s="57">
        <f>+'OSN PD'!AO69+CSN!AO69+CLN!AO69</f>
        <v>0</v>
      </c>
      <c r="AP69" s="57">
        <f>+'OSN PD'!AP69+CSN!AP69+CLN!AP69</f>
        <v>0</v>
      </c>
      <c r="AQ69" s="57">
        <f>+'OSN PD'!AQ69+CSN!AQ69+CLN!AQ69</f>
        <v>0</v>
      </c>
      <c r="AR69" s="57">
        <f>+'OSN PD'!AR69+CSN!AR69+CLN!AR69</f>
        <v>0</v>
      </c>
      <c r="AS69" s="57">
        <f t="shared" si="19"/>
        <v>-140000</v>
      </c>
      <c r="AT69" s="61">
        <v>0</v>
      </c>
      <c r="AU69" s="61">
        <v>0</v>
      </c>
      <c r="AV69" s="61">
        <v>0</v>
      </c>
      <c r="AW69" s="61">
        <v>0</v>
      </c>
      <c r="AX69" s="61">
        <v>0</v>
      </c>
      <c r="AY69" s="61">
        <f t="shared" si="20"/>
        <v>0</v>
      </c>
      <c r="AZ69" s="109">
        <f>+'OSN PD'!AZ69+CSN!AZ69+CLN!AZ69</f>
        <v>0</v>
      </c>
      <c r="BA69" s="109">
        <f>+'OSN PD'!BA69+CSN!BA69+CLN!BA69</f>
        <v>0</v>
      </c>
      <c r="BB69" s="109">
        <f>+'OSN PD'!BB69+CSN!BB69+CLN!BB69</f>
        <v>0</v>
      </c>
      <c r="BC69" s="109">
        <f>+'OSN PD'!BC69+CSN!BC69+CLN!BC69</f>
        <v>0</v>
      </c>
      <c r="BD69" s="109">
        <f>+'OSN PD'!BD69+CSN!BD69+CLN!BD69</f>
        <v>0</v>
      </c>
      <c r="BE69" s="109">
        <f>+'OSN PD'!BE69+CSN!BE69+CLN!BE69</f>
        <v>0</v>
      </c>
      <c r="BF69" s="109">
        <f>+'OSN PD'!BF69+CSN!BF69+CLN!BF69</f>
        <v>0</v>
      </c>
      <c r="BG69" s="67">
        <f t="shared" si="22"/>
        <v>0</v>
      </c>
    </row>
    <row r="70" spans="1:59">
      <c r="A70" s="24"/>
      <c r="B70" s="25"/>
      <c r="C70" s="44"/>
      <c r="D70" s="44">
        <f t="shared" si="12"/>
        <v>0</v>
      </c>
      <c r="E70" s="44"/>
      <c r="F70" s="44"/>
      <c r="G70" s="49"/>
      <c r="H70" s="49"/>
      <c r="I70" s="49"/>
      <c r="J70" s="49"/>
      <c r="K70" s="49"/>
      <c r="L70" s="49"/>
      <c r="M70" s="53"/>
      <c r="N70" s="53"/>
      <c r="O70" s="53"/>
      <c r="P70" s="11"/>
      <c r="Q70" s="44"/>
      <c r="R70" s="57"/>
      <c r="S70" s="57"/>
      <c r="T70" s="57"/>
      <c r="U70" s="57"/>
      <c r="V70" s="57"/>
      <c r="W70" s="57"/>
      <c r="X70" s="57"/>
      <c r="Y70" s="57"/>
      <c r="Z70" s="57"/>
      <c r="AA70" s="57"/>
      <c r="AB70" s="57"/>
      <c r="AC70" s="57"/>
      <c r="AD70" s="57"/>
      <c r="AE70" s="57"/>
      <c r="AF70" s="57"/>
      <c r="AG70" s="57"/>
      <c r="AH70" s="57"/>
      <c r="AI70" s="57"/>
      <c r="AJ70" s="57"/>
      <c r="AK70" s="57"/>
      <c r="AL70" s="57"/>
      <c r="AM70" s="57"/>
      <c r="AN70" s="57"/>
      <c r="AO70" s="57"/>
      <c r="AP70" s="57"/>
      <c r="AQ70" s="57"/>
      <c r="AR70" s="57"/>
      <c r="AS70" s="57">
        <f>SUM(R70:AG70)</f>
        <v>0</v>
      </c>
      <c r="AT70" s="61"/>
      <c r="AU70" s="61"/>
      <c r="AV70" s="61"/>
      <c r="AW70" s="61"/>
      <c r="AX70" s="61"/>
      <c r="AY70" s="61"/>
      <c r="AZ70" s="67"/>
      <c r="BA70" s="67"/>
      <c r="BB70" s="67"/>
      <c r="BC70" s="67"/>
      <c r="BD70" s="67"/>
      <c r="BE70" s="67"/>
      <c r="BF70" s="67"/>
      <c r="BG70" s="66"/>
    </row>
    <row r="71" spans="1:59">
      <c r="A71" s="20" t="s">
        <v>964</v>
      </c>
      <c r="B71" s="26" t="s">
        <v>965</v>
      </c>
      <c r="C71" s="43">
        <f>SUM(C73:C92)</f>
        <v>7085863</v>
      </c>
      <c r="D71" s="43">
        <f>SUM(D73:D92)</f>
        <v>0</v>
      </c>
      <c r="E71" s="43">
        <f>SUM(E73:E92)</f>
        <v>0</v>
      </c>
      <c r="F71" s="43">
        <f t="shared" ref="F71:BG71" si="23">SUM(F73:F92)</f>
        <v>7085863</v>
      </c>
      <c r="G71" s="47">
        <f t="shared" si="23"/>
        <v>3260388.9699999997</v>
      </c>
      <c r="H71" s="47">
        <f t="shared" si="23"/>
        <v>1512971.41</v>
      </c>
      <c r="I71" s="47">
        <f t="shared" si="23"/>
        <v>517675.86</v>
      </c>
      <c r="J71" s="47">
        <f t="shared" si="23"/>
        <v>323792.15999999997</v>
      </c>
      <c r="K71" s="47">
        <f>SUM(K73:K92)</f>
        <v>2354439.4300000002</v>
      </c>
      <c r="L71" s="47">
        <f t="shared" si="23"/>
        <v>5614828.4000000004</v>
      </c>
      <c r="M71" s="51">
        <f t="shared" si="23"/>
        <v>6798928.6600000001</v>
      </c>
      <c r="N71" s="51">
        <f t="shared" si="23"/>
        <v>-1204100.26</v>
      </c>
      <c r="O71" s="51">
        <f t="shared" si="23"/>
        <v>1471034.6</v>
      </c>
      <c r="P71" s="33">
        <f t="shared" si="23"/>
        <v>286934.34000000003</v>
      </c>
      <c r="Q71" s="275">
        <f t="shared" si="23"/>
        <v>266934.33999999973</v>
      </c>
      <c r="R71" s="55">
        <f t="shared" si="23"/>
        <v>0</v>
      </c>
      <c r="S71" s="55">
        <f>SUM(S73:S92)</f>
        <v>0</v>
      </c>
      <c r="T71" s="55">
        <f t="shared" si="23"/>
        <v>0</v>
      </c>
      <c r="U71" s="55">
        <f>SUM(U73:U92)</f>
        <v>0</v>
      </c>
      <c r="V71" s="55">
        <f t="shared" si="23"/>
        <v>0</v>
      </c>
      <c r="W71" s="55">
        <f t="shared" si="23"/>
        <v>0</v>
      </c>
      <c r="X71" s="55">
        <f t="shared" si="23"/>
        <v>0</v>
      </c>
      <c r="Y71" s="55">
        <f t="shared" si="23"/>
        <v>0</v>
      </c>
      <c r="Z71" s="55">
        <f t="shared" si="23"/>
        <v>0</v>
      </c>
      <c r="AA71" s="55">
        <f t="shared" si="23"/>
        <v>0</v>
      </c>
      <c r="AB71" s="55">
        <f t="shared" si="23"/>
        <v>0</v>
      </c>
      <c r="AC71" s="55">
        <f>SUM(AC73:AC92)</f>
        <v>0</v>
      </c>
      <c r="AD71" s="55">
        <f t="shared" si="23"/>
        <v>0</v>
      </c>
      <c r="AE71" s="55">
        <f>SUM(AE73:AE92)</f>
        <v>0</v>
      </c>
      <c r="AF71" s="55">
        <f t="shared" si="23"/>
        <v>0</v>
      </c>
      <c r="AG71" s="55">
        <f t="shared" si="23"/>
        <v>0</v>
      </c>
      <c r="AH71" s="55">
        <f t="shared" si="23"/>
        <v>0</v>
      </c>
      <c r="AI71" s="55">
        <f t="shared" si="23"/>
        <v>0</v>
      </c>
      <c r="AJ71" s="55">
        <f t="shared" si="23"/>
        <v>0</v>
      </c>
      <c r="AK71" s="55">
        <f t="shared" si="23"/>
        <v>0</v>
      </c>
      <c r="AL71" s="55">
        <f t="shared" si="23"/>
        <v>0</v>
      </c>
      <c r="AM71" s="55">
        <f t="shared" si="23"/>
        <v>0</v>
      </c>
      <c r="AN71" s="55">
        <f t="shared" si="23"/>
        <v>0</v>
      </c>
      <c r="AO71" s="55">
        <f t="shared" si="23"/>
        <v>0</v>
      </c>
      <c r="AP71" s="55">
        <f t="shared" si="23"/>
        <v>0</v>
      </c>
      <c r="AQ71" s="55">
        <f t="shared" si="23"/>
        <v>0</v>
      </c>
      <c r="AR71" s="55">
        <f t="shared" si="23"/>
        <v>0</v>
      </c>
      <c r="AS71" s="55">
        <f t="shared" si="23"/>
        <v>0</v>
      </c>
      <c r="AT71" s="59">
        <f t="shared" si="23"/>
        <v>0</v>
      </c>
      <c r="AU71" s="59">
        <f t="shared" si="23"/>
        <v>0</v>
      </c>
      <c r="AV71" s="59">
        <f t="shared" si="23"/>
        <v>0</v>
      </c>
      <c r="AW71" s="59">
        <f t="shared" si="23"/>
        <v>0</v>
      </c>
      <c r="AX71" s="59">
        <f t="shared" si="23"/>
        <v>0</v>
      </c>
      <c r="AY71" s="59">
        <f t="shared" si="23"/>
        <v>0</v>
      </c>
      <c r="AZ71" s="65">
        <f t="shared" si="23"/>
        <v>0</v>
      </c>
      <c r="BA71" s="65">
        <f t="shared" si="23"/>
        <v>0</v>
      </c>
      <c r="BB71" s="65">
        <f t="shared" si="23"/>
        <v>0</v>
      </c>
      <c r="BC71" s="65">
        <f t="shared" si="23"/>
        <v>0</v>
      </c>
      <c r="BD71" s="65">
        <f t="shared" si="23"/>
        <v>0</v>
      </c>
      <c r="BE71" s="65">
        <f t="shared" si="23"/>
        <v>0</v>
      </c>
      <c r="BF71" s="65">
        <f t="shared" si="23"/>
        <v>0</v>
      </c>
      <c r="BG71" s="65">
        <f t="shared" si="23"/>
        <v>0</v>
      </c>
    </row>
    <row r="72" spans="1:59">
      <c r="A72" s="24"/>
      <c r="B72" s="25"/>
      <c r="C72" s="44"/>
      <c r="D72" s="44"/>
      <c r="E72" s="44"/>
      <c r="F72" s="44"/>
      <c r="G72" s="49"/>
      <c r="H72" s="49"/>
      <c r="I72" s="49"/>
      <c r="J72" s="49"/>
      <c r="K72" s="49"/>
      <c r="L72" s="49"/>
      <c r="M72" s="53"/>
      <c r="N72" s="53"/>
      <c r="O72" s="53"/>
      <c r="Q72" s="44"/>
      <c r="R72" s="57"/>
      <c r="S72" s="57"/>
      <c r="T72" s="57"/>
      <c r="U72" s="57"/>
      <c r="V72" s="57"/>
      <c r="W72" s="57"/>
      <c r="X72" s="57"/>
      <c r="Y72" s="57"/>
      <c r="Z72" s="57"/>
      <c r="AA72" s="57"/>
      <c r="AB72" s="57"/>
      <c r="AC72" s="57"/>
      <c r="AD72" s="57"/>
      <c r="AE72" s="57"/>
      <c r="AF72" s="57"/>
      <c r="AG72" s="57"/>
      <c r="AH72" s="57"/>
      <c r="AI72" s="57"/>
      <c r="AJ72" s="57"/>
      <c r="AK72" s="57"/>
      <c r="AL72" s="57"/>
      <c r="AM72" s="57"/>
      <c r="AN72" s="57"/>
      <c r="AO72" s="57"/>
      <c r="AP72" s="57"/>
      <c r="AQ72" s="57"/>
      <c r="AR72" s="57"/>
      <c r="AS72" s="57"/>
      <c r="AT72" s="61"/>
      <c r="AU72" s="61"/>
      <c r="AV72" s="61"/>
      <c r="AW72" s="61"/>
      <c r="AX72" s="61"/>
      <c r="AY72" s="61"/>
      <c r="AZ72" s="67"/>
      <c r="BA72" s="67"/>
      <c r="BB72" s="67"/>
      <c r="BC72" s="67"/>
      <c r="BD72" s="67"/>
      <c r="BE72" s="67"/>
      <c r="BF72" s="67"/>
      <c r="BG72" s="66"/>
    </row>
    <row r="73" spans="1:59">
      <c r="A73" s="24" t="s">
        <v>62</v>
      </c>
      <c r="B73" s="25" t="s">
        <v>966</v>
      </c>
      <c r="C73" s="44">
        <f>+'OSN PD'!C73+CSN!C73+CLN!C73</f>
        <v>3500000</v>
      </c>
      <c r="D73" s="44">
        <f t="shared" ref="D73:D92" si="24">+BG73</f>
        <v>0</v>
      </c>
      <c r="E73" s="44">
        <f>+'OSN PD'!E73+CSN!E73+CLN!E73</f>
        <v>-600000</v>
      </c>
      <c r="F73" s="44">
        <f t="shared" ref="F73:F92" si="25">+C73+D73+E73</f>
        <v>2900000</v>
      </c>
      <c r="G73" s="53">
        <f>+'OSN PD'!G73+CSN!G73+CLN!G73</f>
        <v>1258015</v>
      </c>
      <c r="H73" s="53">
        <f>+'OSN PD'!H73+CSN!H73+CLN!H73</f>
        <v>215500</v>
      </c>
      <c r="I73" s="53">
        <f>+'OSN PD'!I73+CSN!I73+CLN!I73</f>
        <v>265669</v>
      </c>
      <c r="J73" s="53">
        <f>+'OSN PD'!J73+CSN!J73+CLN!J73</f>
        <v>125000</v>
      </c>
      <c r="K73" s="49">
        <f t="shared" ref="K73:K92" si="26">SUM(H73:J73)</f>
        <v>606169</v>
      </c>
      <c r="L73" s="49">
        <f t="shared" ref="L73:L92" si="27">K73+G73</f>
        <v>1864184</v>
      </c>
      <c r="M73" s="53">
        <f>+'OSN PD'!M73+CSN!M73+CLN!M73</f>
        <v>2900000</v>
      </c>
      <c r="N73" s="53">
        <f>+'OSN PD'!N73+CSN!N73+CLN!N73</f>
        <v>-1035816</v>
      </c>
      <c r="O73" s="251">
        <f t="shared" ref="O73:O92" si="28">F73-L73</f>
        <v>1035816</v>
      </c>
      <c r="P73" s="13">
        <f t="shared" ref="P73:P92" si="29">+F73-M73</f>
        <v>0</v>
      </c>
      <c r="Q73" s="199">
        <f t="shared" ref="Q73:Q92" si="30">IF(N73&gt;0,(F73-L73-N73),(F73-L73+N73))</f>
        <v>0</v>
      </c>
      <c r="R73" s="57">
        <f>+'OSN PD'!R73+CSN!R73+CLN!R73</f>
        <v>0</v>
      </c>
      <c r="S73" s="57">
        <f>+'OSN PD'!S73+CSN!S73+CLN!S73</f>
        <v>-600000</v>
      </c>
      <c r="T73" s="57">
        <f>+'OSN PD'!T73+CSN!T73+CLN!T73</f>
        <v>0</v>
      </c>
      <c r="U73" s="57">
        <f>+'OSN PD'!U73+CSN!U73+CLN!U73</f>
        <v>0</v>
      </c>
      <c r="V73" s="57">
        <f>+'OSN PD'!V73+CSN!V73+CLN!V73</f>
        <v>0</v>
      </c>
      <c r="W73" s="57">
        <f>+'OSN PD'!W73+CSN!W73+CLN!W73</f>
        <v>0</v>
      </c>
      <c r="X73" s="57">
        <f>+'OSN PD'!X73+CSN!X73+CLN!X73</f>
        <v>0</v>
      </c>
      <c r="Y73" s="57">
        <f>+'OSN PD'!Y73+CSN!Y73+CLN!Y73</f>
        <v>0</v>
      </c>
      <c r="Z73" s="57">
        <f>+'OSN PD'!Z73+CSN!Z73+CLN!Z73</f>
        <v>0</v>
      </c>
      <c r="AA73" s="57">
        <f>+'OSN PD'!AA73+CSN!AA73+CLN!AA73</f>
        <v>0</v>
      </c>
      <c r="AB73" s="57">
        <f>+'OSN PD'!AB73+CSN!AB73+CLN!AB73</f>
        <v>0</v>
      </c>
      <c r="AC73" s="57">
        <f>+'OSN PD'!AC73+CSN!AC73+CLN!AC73</f>
        <v>0</v>
      </c>
      <c r="AD73" s="57">
        <f>+'OSN PD'!AD73+CSN!AD73+CLN!AD73</f>
        <v>0</v>
      </c>
      <c r="AE73" s="57">
        <f>+'OSN PD'!AE73+CSN!AE73+CLN!AE73</f>
        <v>0</v>
      </c>
      <c r="AF73" s="57">
        <f>+'OSN PD'!AF73+CSN!AF73+CLN!AF73</f>
        <v>0</v>
      </c>
      <c r="AG73" s="57">
        <f>+'OSN PD'!AG73+CSN!AG73+CLN!AG73</f>
        <v>0</v>
      </c>
      <c r="AH73" s="57">
        <f>+'OSN PD'!AH73+CSN!AH73+CLN!AH73</f>
        <v>0</v>
      </c>
      <c r="AI73" s="57">
        <f>+'OSN PD'!AI73+CSN!AI73+CLN!AI73</f>
        <v>0</v>
      </c>
      <c r="AJ73" s="57">
        <f>+'OSN PD'!AJ73+CSN!AJ73+CLN!AJ73</f>
        <v>0</v>
      </c>
      <c r="AK73" s="57">
        <f>+'OSN PD'!AK73+CSN!AK73+CLN!AK73</f>
        <v>0</v>
      </c>
      <c r="AL73" s="57">
        <f>+'OSN PD'!AL73+CSN!AL73+CLN!AL73</f>
        <v>0</v>
      </c>
      <c r="AM73" s="57">
        <f>+'OSN PD'!AM73+CSN!AM73+CLN!AM73</f>
        <v>0</v>
      </c>
      <c r="AN73" s="57">
        <f>+'OSN PD'!AN73+CSN!AN73+CLN!AN73</f>
        <v>0</v>
      </c>
      <c r="AO73" s="57">
        <f>+'OSN PD'!AO73+CSN!AO73+CLN!AO73</f>
        <v>0</v>
      </c>
      <c r="AP73" s="57">
        <f>+'OSN PD'!AP73+CSN!AP73+CLN!AP73</f>
        <v>0</v>
      </c>
      <c r="AQ73" s="57">
        <f>+'OSN PD'!AQ73+CSN!AQ73+CLN!AQ73</f>
        <v>0</v>
      </c>
      <c r="AR73" s="57">
        <f>+'OSN PD'!AR73+CSN!AR73+CLN!AR73</f>
        <v>0</v>
      </c>
      <c r="AS73" s="57">
        <f t="shared" ref="AS73:AS92" si="31">SUM(R73:AR73)</f>
        <v>-600000</v>
      </c>
      <c r="AT73" s="61">
        <v>0</v>
      </c>
      <c r="AU73" s="61">
        <v>0</v>
      </c>
      <c r="AV73" s="61">
        <v>0</v>
      </c>
      <c r="AW73" s="61">
        <v>0</v>
      </c>
      <c r="AX73" s="61">
        <v>0</v>
      </c>
      <c r="AY73" s="61">
        <f t="shared" ref="AY73:AY92" si="32">+AT73+AU73+AV73+AW73+AX73</f>
        <v>0</v>
      </c>
      <c r="AZ73" s="109">
        <f>+'OSN PD'!AZ73+CSN!AZ73+CLN!AZ73</f>
        <v>0</v>
      </c>
      <c r="BA73" s="109">
        <f>+'OSN PD'!BA73+CSN!BA73+CLN!BA73</f>
        <v>0</v>
      </c>
      <c r="BB73" s="109">
        <f>+'OSN PD'!BB73+CSN!BB73+CLN!BB73</f>
        <v>0</v>
      </c>
      <c r="BC73" s="109">
        <f>+'OSN PD'!BC73+CSN!BC73+CLN!BC73</f>
        <v>0</v>
      </c>
      <c r="BD73" s="109">
        <f>+'OSN PD'!BD73+CSN!BD73+CLN!BD73</f>
        <v>0</v>
      </c>
      <c r="BE73" s="109">
        <f>+'OSN PD'!BE73+CSN!BE73+CLN!BE73</f>
        <v>0</v>
      </c>
      <c r="BF73" s="109">
        <f>+'OSN PD'!BF73+CSN!BF73+CLN!BF73</f>
        <v>0</v>
      </c>
      <c r="BG73" s="67">
        <f>SUM(AZ73:BF73)</f>
        <v>0</v>
      </c>
    </row>
    <row r="74" spans="1:59">
      <c r="A74" s="24" t="s">
        <v>63</v>
      </c>
      <c r="B74" s="25" t="s">
        <v>967</v>
      </c>
      <c r="C74" s="44">
        <f>+'OSN PD'!C74+CSN!C74+CLN!C74</f>
        <v>20000</v>
      </c>
      <c r="D74" s="44">
        <f t="shared" si="24"/>
        <v>0</v>
      </c>
      <c r="E74" s="44">
        <f>+'OSN PD'!E74+CSN!E74+CLN!E74</f>
        <v>0</v>
      </c>
      <c r="F74" s="44">
        <f t="shared" si="25"/>
        <v>20000</v>
      </c>
      <c r="G74" s="53">
        <f>+'OSN PD'!G74+CSN!G74+CLN!G74</f>
        <v>0</v>
      </c>
      <c r="H74" s="53">
        <f>+'OSN PD'!H74+CSN!H74+CLN!H74</f>
        <v>0</v>
      </c>
      <c r="I74" s="53">
        <f>+'OSN PD'!I74+CSN!I74+CLN!I74</f>
        <v>19878.810000000001</v>
      </c>
      <c r="J74" s="53">
        <f>+'OSN PD'!J74+CSN!J74+CLN!J74</f>
        <v>0</v>
      </c>
      <c r="K74" s="49">
        <f t="shared" si="26"/>
        <v>19878.810000000001</v>
      </c>
      <c r="L74" s="49">
        <f t="shared" si="27"/>
        <v>19878.810000000001</v>
      </c>
      <c r="M74" s="53">
        <f>+'OSN PD'!M74+CSN!M74+CLN!M74</f>
        <v>20000</v>
      </c>
      <c r="N74" s="53">
        <f>+'OSN PD'!N74+CSN!N74+CLN!N74</f>
        <v>-121.18999999999869</v>
      </c>
      <c r="O74" s="251">
        <f t="shared" si="28"/>
        <v>121.18999999999869</v>
      </c>
      <c r="P74" s="13">
        <f t="shared" si="29"/>
        <v>0</v>
      </c>
      <c r="Q74" s="199">
        <f t="shared" si="30"/>
        <v>0</v>
      </c>
      <c r="R74" s="57">
        <f>+'OSN PD'!R74+CSN!R74+CLN!R74</f>
        <v>0</v>
      </c>
      <c r="S74" s="57">
        <f>+'OSN PD'!S74+CSN!S74+CLN!S74</f>
        <v>0</v>
      </c>
      <c r="T74" s="57">
        <f>+'OSN PD'!T74+CSN!T74+CLN!T74</f>
        <v>0</v>
      </c>
      <c r="U74" s="57">
        <f>+'OSN PD'!U74+CSN!U74+CLN!U74</f>
        <v>0</v>
      </c>
      <c r="V74" s="57">
        <f>+'OSN PD'!V74+CSN!V74+CLN!V74</f>
        <v>0</v>
      </c>
      <c r="W74" s="57">
        <f>+'OSN PD'!W74+CSN!W74+CLN!W74</f>
        <v>0</v>
      </c>
      <c r="X74" s="57">
        <f>+'OSN PD'!X74+CSN!X74+CLN!X74</f>
        <v>0</v>
      </c>
      <c r="Y74" s="57">
        <f>+'OSN PD'!Y74+CSN!Y74+CLN!Y74</f>
        <v>0</v>
      </c>
      <c r="Z74" s="57">
        <f>+'OSN PD'!Z74+CSN!Z74+CLN!Z74</f>
        <v>0</v>
      </c>
      <c r="AA74" s="57">
        <f>+'OSN PD'!AA74+CSN!AA74+CLN!AA74</f>
        <v>0</v>
      </c>
      <c r="AB74" s="57">
        <f>+'OSN PD'!AB74+CSN!AB74+CLN!AB74</f>
        <v>0</v>
      </c>
      <c r="AC74" s="57">
        <f>+'OSN PD'!AC74+CSN!AC74+CLN!AC74</f>
        <v>0</v>
      </c>
      <c r="AD74" s="57">
        <f>+'OSN PD'!AD74+CSN!AD74+CLN!AD74</f>
        <v>0</v>
      </c>
      <c r="AE74" s="57">
        <f>+'OSN PD'!AE74+CSN!AE74+CLN!AE74</f>
        <v>0</v>
      </c>
      <c r="AF74" s="57">
        <f>+'OSN PD'!AF74+CSN!AF74+CLN!AF74</f>
        <v>0</v>
      </c>
      <c r="AG74" s="57">
        <f>+'OSN PD'!AG74+CSN!AG74+CLN!AG74</f>
        <v>0</v>
      </c>
      <c r="AH74" s="57">
        <f>+'OSN PD'!AH74+CSN!AH74+CLN!AH74</f>
        <v>0</v>
      </c>
      <c r="AI74" s="57">
        <f>+'OSN PD'!AI74+CSN!AI74+CLN!AI74</f>
        <v>0</v>
      </c>
      <c r="AJ74" s="57">
        <f>+'OSN PD'!AJ74+CSN!AJ74+CLN!AJ74</f>
        <v>0</v>
      </c>
      <c r="AK74" s="57">
        <f>+'OSN PD'!AK74+CSN!AK74+CLN!AK74</f>
        <v>0</v>
      </c>
      <c r="AL74" s="57">
        <f>+'OSN PD'!AL74+CSN!AL74+CLN!AL74</f>
        <v>0</v>
      </c>
      <c r="AM74" s="57">
        <f>+'OSN PD'!AM74+CSN!AM74+CLN!AM74</f>
        <v>0</v>
      </c>
      <c r="AN74" s="57">
        <f>+'OSN PD'!AN74+CSN!AN74+CLN!AN74</f>
        <v>0</v>
      </c>
      <c r="AO74" s="57">
        <f>+'OSN PD'!AO74+CSN!AO74+CLN!AO74</f>
        <v>0</v>
      </c>
      <c r="AP74" s="57">
        <f>+'OSN PD'!AP74+CSN!AP74+CLN!AP74</f>
        <v>0</v>
      </c>
      <c r="AQ74" s="57">
        <f>+'OSN PD'!AQ74+CSN!AQ74+CLN!AQ74</f>
        <v>0</v>
      </c>
      <c r="AR74" s="57">
        <f>+'OSN PD'!AR74+CSN!AR74+CLN!AR74</f>
        <v>0</v>
      </c>
      <c r="AS74" s="57">
        <f t="shared" si="31"/>
        <v>0</v>
      </c>
      <c r="AT74" s="61">
        <v>0</v>
      </c>
      <c r="AU74" s="61">
        <v>0</v>
      </c>
      <c r="AV74" s="61">
        <v>0</v>
      </c>
      <c r="AW74" s="61">
        <v>0</v>
      </c>
      <c r="AX74" s="61">
        <v>0</v>
      </c>
      <c r="AY74" s="61">
        <f t="shared" si="32"/>
        <v>0</v>
      </c>
      <c r="AZ74" s="109">
        <f>+'OSN PD'!AZ74+CSN!AZ74+CLN!AZ74</f>
        <v>0</v>
      </c>
      <c r="BA74" s="109">
        <f>+'OSN PD'!BA74+CSN!BA74+CLN!BA74</f>
        <v>0</v>
      </c>
      <c r="BB74" s="109">
        <f>+'OSN PD'!BB74+CSN!BB74+CLN!BB74</f>
        <v>0</v>
      </c>
      <c r="BC74" s="109">
        <f>+'OSN PD'!BC74+CSN!BC74+CLN!BC74</f>
        <v>0</v>
      </c>
      <c r="BD74" s="109">
        <f>+'OSN PD'!BD74+CSN!BD74+CLN!BD74</f>
        <v>0</v>
      </c>
      <c r="BE74" s="109">
        <f>+'OSN PD'!BE74+CSN!BE74+CLN!BE74</f>
        <v>0</v>
      </c>
      <c r="BF74" s="109">
        <f>+'OSN PD'!BF74+CSN!BF74+CLN!BF74</f>
        <v>0</v>
      </c>
      <c r="BG74" s="67">
        <f>SUM(AZ74:BF74)</f>
        <v>0</v>
      </c>
    </row>
    <row r="75" spans="1:59">
      <c r="A75" s="24" t="s">
        <v>64</v>
      </c>
      <c r="B75" s="25" t="s">
        <v>968</v>
      </c>
      <c r="C75" s="44">
        <f>+'OSN PD'!C75+CSN!C75+CLN!C75</f>
        <v>600000</v>
      </c>
      <c r="D75" s="44">
        <f t="shared" si="24"/>
        <v>0</v>
      </c>
      <c r="E75" s="44">
        <f>+'OSN PD'!E75+CSN!E75+CLN!E75</f>
        <v>0</v>
      </c>
      <c r="F75" s="44">
        <f t="shared" si="25"/>
        <v>600000</v>
      </c>
      <c r="G75" s="53">
        <f>+'OSN PD'!G75+CSN!G75+CLN!G75</f>
        <v>472506.21000000008</v>
      </c>
      <c r="H75" s="53">
        <f>+'OSN PD'!H75+CSN!H75+CLN!H75</f>
        <v>0</v>
      </c>
      <c r="I75" s="53">
        <f>+'OSN PD'!I75+CSN!I75+CLN!I75</f>
        <v>109610</v>
      </c>
      <c r="J75" s="53">
        <f>+'OSN PD'!J75+CSN!J75+CLN!J75</f>
        <v>0</v>
      </c>
      <c r="K75" s="49">
        <f t="shared" si="26"/>
        <v>109610</v>
      </c>
      <c r="L75" s="49">
        <f t="shared" si="27"/>
        <v>582116.21000000008</v>
      </c>
      <c r="M75" s="53">
        <f>+'OSN PD'!M75+CSN!M75+CLN!M75</f>
        <v>582116.21</v>
      </c>
      <c r="N75" s="53">
        <f>+'OSN PD'!N75+CSN!N75+CLN!N75</f>
        <v>1.1641532182693481E-10</v>
      </c>
      <c r="O75" s="251">
        <f t="shared" si="28"/>
        <v>17883.789999999921</v>
      </c>
      <c r="P75" s="13">
        <f t="shared" si="29"/>
        <v>17883.790000000037</v>
      </c>
      <c r="Q75" s="199">
        <f t="shared" si="30"/>
        <v>17883.789999999804</v>
      </c>
      <c r="R75" s="57">
        <f>+'OSN PD'!R75+CSN!R75+CLN!R75</f>
        <v>0</v>
      </c>
      <c r="S75" s="57">
        <f>+'OSN PD'!S75+CSN!S75+CLN!S75</f>
        <v>0</v>
      </c>
      <c r="T75" s="57">
        <f>+'OSN PD'!T75+CSN!T75+CLN!T75</f>
        <v>0</v>
      </c>
      <c r="U75" s="57">
        <f>+'OSN PD'!U75+CSN!U75+CLN!U75</f>
        <v>0</v>
      </c>
      <c r="V75" s="57">
        <f>+'OSN PD'!V75+CSN!V75+CLN!V75</f>
        <v>0</v>
      </c>
      <c r="W75" s="57">
        <f>+'OSN PD'!W75+CSN!W75+CLN!W75</f>
        <v>0</v>
      </c>
      <c r="X75" s="57">
        <f>+'OSN PD'!X75+CSN!X75+CLN!X75</f>
        <v>0</v>
      </c>
      <c r="Y75" s="57">
        <f>+'OSN PD'!Y75+CSN!Y75+CLN!Y75</f>
        <v>0</v>
      </c>
      <c r="Z75" s="57">
        <f>+'OSN PD'!Z75+CSN!Z75+CLN!Z75</f>
        <v>0</v>
      </c>
      <c r="AA75" s="57">
        <f>+'OSN PD'!AA75+CSN!AA75+CLN!AA75</f>
        <v>0</v>
      </c>
      <c r="AB75" s="57">
        <f>+'OSN PD'!AB75+CSN!AB75+CLN!AB75</f>
        <v>0</v>
      </c>
      <c r="AC75" s="57">
        <f>+'OSN PD'!AC75+CSN!AC75+CLN!AC75</f>
        <v>0</v>
      </c>
      <c r="AD75" s="57">
        <f>+'OSN PD'!AD75+CSN!AD75+CLN!AD75</f>
        <v>0</v>
      </c>
      <c r="AE75" s="57">
        <f>+'OSN PD'!AE75+CSN!AE75+CLN!AE75</f>
        <v>0</v>
      </c>
      <c r="AF75" s="57">
        <f>+'OSN PD'!AF75+CSN!AF75+CLN!AF75</f>
        <v>0</v>
      </c>
      <c r="AG75" s="57">
        <f>+'OSN PD'!AG75+CSN!AG75+CLN!AG75</f>
        <v>0</v>
      </c>
      <c r="AH75" s="57">
        <f>+'OSN PD'!AH75+CSN!AH75+CLN!AH75</f>
        <v>0</v>
      </c>
      <c r="AI75" s="57">
        <f>+'OSN PD'!AI75+CSN!AI75+CLN!AI75</f>
        <v>0</v>
      </c>
      <c r="AJ75" s="57">
        <f>+'OSN PD'!AJ75+CSN!AJ75+CLN!AJ75</f>
        <v>0</v>
      </c>
      <c r="AK75" s="57">
        <f>+'OSN PD'!AK75+CSN!AK75+CLN!AK75</f>
        <v>0</v>
      </c>
      <c r="AL75" s="57">
        <f>+'OSN PD'!AL75+CSN!AL75+CLN!AL75</f>
        <v>0</v>
      </c>
      <c r="AM75" s="57">
        <f>+'OSN PD'!AM75+CSN!AM75+CLN!AM75</f>
        <v>0</v>
      </c>
      <c r="AN75" s="57">
        <f>+'OSN PD'!AN75+CSN!AN75+CLN!AN75</f>
        <v>0</v>
      </c>
      <c r="AO75" s="57">
        <f>+'OSN PD'!AO75+CSN!AO75+CLN!AO75</f>
        <v>0</v>
      </c>
      <c r="AP75" s="57">
        <f>+'OSN PD'!AP75+CSN!AP75+CLN!AP75</f>
        <v>0</v>
      </c>
      <c r="AQ75" s="57">
        <f>+'OSN PD'!AQ75+CSN!AQ75+CLN!AQ75</f>
        <v>0</v>
      </c>
      <c r="AR75" s="57">
        <f>+'OSN PD'!AR75+CSN!AR75+CLN!AR75</f>
        <v>0</v>
      </c>
      <c r="AS75" s="57">
        <f t="shared" si="31"/>
        <v>0</v>
      </c>
      <c r="AT75" s="61">
        <v>0</v>
      </c>
      <c r="AU75" s="61">
        <v>0</v>
      </c>
      <c r="AV75" s="61">
        <v>0</v>
      </c>
      <c r="AW75" s="61">
        <v>0</v>
      </c>
      <c r="AX75" s="61">
        <v>0</v>
      </c>
      <c r="AY75" s="61">
        <f t="shared" si="32"/>
        <v>0</v>
      </c>
      <c r="AZ75" s="109">
        <f>+'OSN PD'!AZ75+CSN!AZ75+CLN!AZ75</f>
        <v>0</v>
      </c>
      <c r="BA75" s="109">
        <f>+'OSN PD'!BA75+CSN!BA75+CLN!BA75</f>
        <v>0</v>
      </c>
      <c r="BB75" s="109">
        <f>+'OSN PD'!BB75+CSN!BB75+CLN!BB75</f>
        <v>0</v>
      </c>
      <c r="BC75" s="109">
        <f>+'OSN PD'!BC75+CSN!BC75+CLN!BC75</f>
        <v>0</v>
      </c>
      <c r="BD75" s="109">
        <f>+'OSN PD'!BD75+CSN!BD75+CLN!BD75</f>
        <v>0</v>
      </c>
      <c r="BE75" s="109">
        <f>+'OSN PD'!BE75+CSN!BE75+CLN!BE75</f>
        <v>0</v>
      </c>
      <c r="BF75" s="109">
        <f>+'OSN PD'!BF75+CSN!BF75+CLN!BF75</f>
        <v>0</v>
      </c>
      <c r="BG75" s="67">
        <f>SUM(AZ75:BF75)</f>
        <v>0</v>
      </c>
    </row>
    <row r="76" spans="1:59">
      <c r="A76" s="24" t="s">
        <v>65</v>
      </c>
      <c r="B76" s="25" t="s">
        <v>969</v>
      </c>
      <c r="C76" s="44">
        <f>+'OSN PD'!C76+CSN!C76+CLN!C76</f>
        <v>20000</v>
      </c>
      <c r="D76" s="44">
        <f t="shared" si="24"/>
        <v>0</v>
      </c>
      <c r="E76" s="44">
        <f>+'OSN PD'!E76+CSN!E76+CLN!E76</f>
        <v>0</v>
      </c>
      <c r="F76" s="44">
        <f t="shared" si="25"/>
        <v>20000</v>
      </c>
      <c r="G76" s="53">
        <f>+'OSN PD'!G76+CSN!G76+CLN!G76</f>
        <v>20000</v>
      </c>
      <c r="H76" s="53">
        <f>+'OSN PD'!H76+CSN!H76+CLN!H76</f>
        <v>0</v>
      </c>
      <c r="I76" s="53">
        <f>+'OSN PD'!I76+CSN!I76+CLN!I76</f>
        <v>0</v>
      </c>
      <c r="J76" s="53">
        <f>+'OSN PD'!J76+CSN!J76+CLN!J76</f>
        <v>0</v>
      </c>
      <c r="K76" s="49">
        <f t="shared" si="26"/>
        <v>0</v>
      </c>
      <c r="L76" s="49">
        <f t="shared" si="27"/>
        <v>20000</v>
      </c>
      <c r="M76" s="53">
        <f>+'OSN PD'!M76+CSN!M76+CLN!M76</f>
        <v>0</v>
      </c>
      <c r="N76" s="53">
        <f>+'OSN PD'!N76+CSN!N76+CLN!N76</f>
        <v>0</v>
      </c>
      <c r="O76" s="251">
        <f t="shared" si="28"/>
        <v>0</v>
      </c>
      <c r="P76" s="13">
        <f t="shared" si="29"/>
        <v>20000</v>
      </c>
      <c r="Q76" s="199">
        <f t="shared" si="30"/>
        <v>0</v>
      </c>
      <c r="R76" s="57">
        <f>+'OSN PD'!R76+CSN!R76+CLN!R76</f>
        <v>0</v>
      </c>
      <c r="S76" s="57">
        <f>+'OSN PD'!S76+CSN!S76+CLN!S76</f>
        <v>0</v>
      </c>
      <c r="T76" s="57">
        <f>+'OSN PD'!T76+CSN!T76+CLN!T76</f>
        <v>0</v>
      </c>
      <c r="U76" s="57">
        <f>+'OSN PD'!U76+CSN!U76+CLN!U76</f>
        <v>0</v>
      </c>
      <c r="V76" s="57">
        <f>+'OSN PD'!V76+CSN!V76+CLN!V76</f>
        <v>0</v>
      </c>
      <c r="W76" s="57">
        <f>+'OSN PD'!W76+CSN!W76+CLN!W76</f>
        <v>0</v>
      </c>
      <c r="X76" s="57">
        <f>+'OSN PD'!X76+CSN!X76+CLN!X76</f>
        <v>0</v>
      </c>
      <c r="Y76" s="57">
        <f>+'OSN PD'!Y76+CSN!Y76+CLN!Y76</f>
        <v>0</v>
      </c>
      <c r="Z76" s="57">
        <f>+'OSN PD'!Z76+CSN!Z76+CLN!Z76</f>
        <v>0</v>
      </c>
      <c r="AA76" s="57">
        <f>+'OSN PD'!AA76+CSN!AA76+CLN!AA76</f>
        <v>0</v>
      </c>
      <c r="AB76" s="57">
        <f>+'OSN PD'!AB76+CSN!AB76+CLN!AB76</f>
        <v>0</v>
      </c>
      <c r="AC76" s="57">
        <f>+'OSN PD'!AC76+CSN!AC76+CLN!AC76</f>
        <v>0</v>
      </c>
      <c r="AD76" s="57">
        <f>+'OSN PD'!AD76+CSN!AD76+CLN!AD76</f>
        <v>0</v>
      </c>
      <c r="AE76" s="57">
        <f>+'OSN PD'!AE76+CSN!AE76+CLN!AE76</f>
        <v>0</v>
      </c>
      <c r="AF76" s="57">
        <f>+'OSN PD'!AF76+CSN!AF76+CLN!AF76</f>
        <v>0</v>
      </c>
      <c r="AG76" s="57">
        <f>+'OSN PD'!AG76+CSN!AG76+CLN!AG76</f>
        <v>0</v>
      </c>
      <c r="AH76" s="57">
        <f>+'OSN PD'!AH76+CSN!AH76+CLN!AH76</f>
        <v>0</v>
      </c>
      <c r="AI76" s="57">
        <f>+'OSN PD'!AI76+CSN!AI76+CLN!AI76</f>
        <v>0</v>
      </c>
      <c r="AJ76" s="57">
        <f>+'OSN PD'!AJ76+CSN!AJ76+CLN!AJ76</f>
        <v>0</v>
      </c>
      <c r="AK76" s="57">
        <f>+'OSN PD'!AK76+CSN!AK76+CLN!AK76</f>
        <v>0</v>
      </c>
      <c r="AL76" s="57">
        <f>+'OSN PD'!AL76+CSN!AL76+CLN!AL76</f>
        <v>0</v>
      </c>
      <c r="AM76" s="57">
        <f>+'OSN PD'!AM76+CSN!AM76+CLN!AM76</f>
        <v>0</v>
      </c>
      <c r="AN76" s="57">
        <f>+'OSN PD'!AN76+CSN!AN76+CLN!AN76</f>
        <v>0</v>
      </c>
      <c r="AO76" s="57">
        <f>+'OSN PD'!AO76+CSN!AO76+CLN!AO76</f>
        <v>0</v>
      </c>
      <c r="AP76" s="57">
        <f>+'OSN PD'!AP76+CSN!AP76+CLN!AP76</f>
        <v>0</v>
      </c>
      <c r="AQ76" s="57">
        <f>+'OSN PD'!AQ76+CSN!AQ76+CLN!AQ76</f>
        <v>0</v>
      </c>
      <c r="AR76" s="57">
        <f>+'OSN PD'!AR76+CSN!AR76+CLN!AR76</f>
        <v>0</v>
      </c>
      <c r="AS76" s="57">
        <f t="shared" si="31"/>
        <v>0</v>
      </c>
      <c r="AT76" s="61">
        <v>0</v>
      </c>
      <c r="AU76" s="61">
        <v>0</v>
      </c>
      <c r="AV76" s="61">
        <v>0</v>
      </c>
      <c r="AW76" s="61">
        <v>0</v>
      </c>
      <c r="AX76" s="61">
        <v>0</v>
      </c>
      <c r="AY76" s="61">
        <f t="shared" si="32"/>
        <v>0</v>
      </c>
      <c r="AZ76" s="109">
        <f>+'OSN PD'!AZ76+CSN!AZ76+CLN!AZ76</f>
        <v>0</v>
      </c>
      <c r="BA76" s="109">
        <f>+'OSN PD'!BA76+CSN!BA76+CLN!BA76</f>
        <v>0</v>
      </c>
      <c r="BB76" s="109">
        <f>+'OSN PD'!BB76+CSN!BB76+CLN!BB76</f>
        <v>0</v>
      </c>
      <c r="BC76" s="109">
        <f>+'OSN PD'!BC76+CSN!BC76+CLN!BC76</f>
        <v>0</v>
      </c>
      <c r="BD76" s="109">
        <f>+'OSN PD'!BD76+CSN!BD76+CLN!BD76</f>
        <v>0</v>
      </c>
      <c r="BE76" s="109">
        <f>+'OSN PD'!BE76+CSN!BE76+CLN!BE76</f>
        <v>0</v>
      </c>
      <c r="BF76" s="109">
        <f>+'OSN PD'!BF76+CSN!BF76+CLN!BF76</f>
        <v>0</v>
      </c>
      <c r="BG76" s="67">
        <f t="shared" ref="BG76:BG92" si="33">SUM(AZ76:BF76)</f>
        <v>0</v>
      </c>
    </row>
    <row r="77" spans="1:59">
      <c r="A77" s="24" t="s">
        <v>66</v>
      </c>
      <c r="B77" s="25" t="s">
        <v>970</v>
      </c>
      <c r="C77" s="44">
        <f>+'OSN PD'!C77+CSN!C77+CLN!C77</f>
        <v>118863</v>
      </c>
      <c r="D77" s="44">
        <f t="shared" si="24"/>
        <v>0</v>
      </c>
      <c r="E77" s="44">
        <f>+'OSN PD'!E77+CSN!E77+CLN!E77</f>
        <v>111814</v>
      </c>
      <c r="F77" s="44">
        <f t="shared" si="25"/>
        <v>230677</v>
      </c>
      <c r="G77" s="53">
        <f>+'OSN PD'!G77+CSN!G77+CLN!G77</f>
        <v>161518.75</v>
      </c>
      <c r="H77" s="53">
        <f>+'OSN PD'!H77+CSN!H77+CLN!H77</f>
        <v>0</v>
      </c>
      <c r="I77" s="53">
        <f>+'OSN PD'!I77+CSN!I77+CLN!I77</f>
        <v>0</v>
      </c>
      <c r="J77" s="53">
        <f>+'OSN PD'!J77+CSN!J77+CLN!J77</f>
        <v>22462.5</v>
      </c>
      <c r="K77" s="49">
        <f t="shared" si="26"/>
        <v>22462.5</v>
      </c>
      <c r="L77" s="49">
        <f t="shared" si="27"/>
        <v>183981.25</v>
      </c>
      <c r="M77" s="53">
        <f>+'OSN PD'!M77+CSN!M77+CLN!M77</f>
        <v>183981.25</v>
      </c>
      <c r="N77" s="53">
        <f>+'OSN PD'!N77+CSN!N77+CLN!N77</f>
        <v>0</v>
      </c>
      <c r="O77" s="251">
        <f t="shared" si="28"/>
        <v>46695.75</v>
      </c>
      <c r="P77" s="13">
        <f t="shared" si="29"/>
        <v>46695.75</v>
      </c>
      <c r="Q77" s="199">
        <f t="shared" si="30"/>
        <v>46695.75</v>
      </c>
      <c r="R77" s="57">
        <f>+'OSN PD'!R77+CSN!R77+CLN!R77</f>
        <v>0</v>
      </c>
      <c r="S77" s="57">
        <f>+'OSN PD'!S77+CSN!S77+CLN!S77</f>
        <v>180000</v>
      </c>
      <c r="T77" s="57">
        <f>+'OSN PD'!T77+CSN!T77+CLN!T77</f>
        <v>0</v>
      </c>
      <c r="U77" s="57">
        <f>+'OSN PD'!U77+CSN!U77+CLN!U77</f>
        <v>-68186</v>
      </c>
      <c r="V77" s="57">
        <f>+'OSN PD'!V77+CSN!V77+CLN!V77</f>
        <v>0</v>
      </c>
      <c r="W77" s="57">
        <f>+'OSN PD'!W77+CSN!W77+CLN!W77</f>
        <v>0</v>
      </c>
      <c r="X77" s="57">
        <f>+'OSN PD'!X77+CSN!X77+CLN!X77</f>
        <v>0</v>
      </c>
      <c r="Y77" s="57">
        <f>+'OSN PD'!Y77+CSN!Y77+CLN!Y77</f>
        <v>0</v>
      </c>
      <c r="Z77" s="57">
        <f>+'OSN PD'!Z77+CSN!Z77+CLN!Z77</f>
        <v>0</v>
      </c>
      <c r="AA77" s="57">
        <f>+'OSN PD'!AA77+CSN!AA77+CLN!AA77</f>
        <v>0</v>
      </c>
      <c r="AB77" s="57">
        <f>+'OSN PD'!AB77+CSN!AB77+CLN!AB77</f>
        <v>0</v>
      </c>
      <c r="AC77" s="57">
        <f>+'OSN PD'!AC77+CSN!AC77+CLN!AC77</f>
        <v>0</v>
      </c>
      <c r="AD77" s="57">
        <f>+'OSN PD'!AD77+CSN!AD77+CLN!AD77</f>
        <v>0</v>
      </c>
      <c r="AE77" s="57">
        <f>+'OSN PD'!AE77+CSN!AE77+CLN!AE77</f>
        <v>0</v>
      </c>
      <c r="AF77" s="57">
        <f>+'OSN PD'!AF77+CSN!AF77+CLN!AF77</f>
        <v>0</v>
      </c>
      <c r="AG77" s="57">
        <f>+'OSN PD'!AG77+CSN!AG77+CLN!AG77</f>
        <v>0</v>
      </c>
      <c r="AH77" s="57">
        <f>+'OSN PD'!AH77+CSN!AH77+CLN!AH77</f>
        <v>0</v>
      </c>
      <c r="AI77" s="57">
        <f>+'OSN PD'!AI77+CSN!AI77+CLN!AI77</f>
        <v>0</v>
      </c>
      <c r="AJ77" s="57">
        <f>+'OSN PD'!AJ77+CSN!AJ77+CLN!AJ77</f>
        <v>0</v>
      </c>
      <c r="AK77" s="57">
        <f>+'OSN PD'!AK77+CSN!AK77+CLN!AK77</f>
        <v>0</v>
      </c>
      <c r="AL77" s="57">
        <f>+'OSN PD'!AL77+CSN!AL77+CLN!AL77</f>
        <v>0</v>
      </c>
      <c r="AM77" s="57">
        <f>+'OSN PD'!AM77+CSN!AM77+CLN!AM77</f>
        <v>0</v>
      </c>
      <c r="AN77" s="57">
        <f>+'OSN PD'!AN77+CSN!AN77+CLN!AN77</f>
        <v>0</v>
      </c>
      <c r="AO77" s="57">
        <f>+'OSN PD'!AO77+CSN!AO77+CLN!AO77</f>
        <v>0</v>
      </c>
      <c r="AP77" s="57">
        <f>+'OSN PD'!AP77+CSN!AP77+CLN!AP77</f>
        <v>0</v>
      </c>
      <c r="AQ77" s="57">
        <f>+'OSN PD'!AQ77+CSN!AQ77+CLN!AQ77</f>
        <v>0</v>
      </c>
      <c r="AR77" s="57">
        <f>+'OSN PD'!AR77+CSN!AR77+CLN!AR77</f>
        <v>0</v>
      </c>
      <c r="AS77" s="57">
        <f t="shared" si="31"/>
        <v>111814</v>
      </c>
      <c r="AT77" s="61">
        <v>0</v>
      </c>
      <c r="AU77" s="61">
        <v>0</v>
      </c>
      <c r="AV77" s="61">
        <v>0</v>
      </c>
      <c r="AW77" s="61">
        <v>0</v>
      </c>
      <c r="AX77" s="61">
        <v>0</v>
      </c>
      <c r="AY77" s="61">
        <f t="shared" si="32"/>
        <v>0</v>
      </c>
      <c r="AZ77" s="109">
        <f>+'OSN PD'!AZ77+CSN!AZ77+CLN!AZ77</f>
        <v>0</v>
      </c>
      <c r="BA77" s="109">
        <f>+'OSN PD'!BA77+CSN!BA77+CLN!BA77</f>
        <v>0</v>
      </c>
      <c r="BB77" s="109">
        <f>+'OSN PD'!BB77+CSN!BB77+CLN!BB77</f>
        <v>0</v>
      </c>
      <c r="BC77" s="109">
        <f>+'OSN PD'!BC77+CSN!BC77+CLN!BC77</f>
        <v>0</v>
      </c>
      <c r="BD77" s="109">
        <f>+'OSN PD'!BD77+CSN!BD77+CLN!BD77</f>
        <v>0</v>
      </c>
      <c r="BE77" s="109">
        <f>+'OSN PD'!BE77+CSN!BE77+CLN!BE77</f>
        <v>0</v>
      </c>
      <c r="BF77" s="109">
        <f>+'OSN PD'!BF77+CSN!BF77+CLN!BF77</f>
        <v>0</v>
      </c>
      <c r="BG77" s="67">
        <f t="shared" si="33"/>
        <v>0</v>
      </c>
    </row>
    <row r="78" spans="1:59">
      <c r="A78" s="24" t="s">
        <v>67</v>
      </c>
      <c r="B78" s="25" t="s">
        <v>971</v>
      </c>
      <c r="C78" s="44">
        <f>+'OSN PD'!C78+CSN!C78+CLN!C78</f>
        <v>12000</v>
      </c>
      <c r="D78" s="44">
        <f t="shared" si="24"/>
        <v>0</v>
      </c>
      <c r="E78" s="44">
        <f>+'OSN PD'!E78+CSN!E78+CLN!E78</f>
        <v>0</v>
      </c>
      <c r="F78" s="44">
        <f t="shared" si="25"/>
        <v>12000</v>
      </c>
      <c r="G78" s="53">
        <f>+'OSN PD'!G78+CSN!G78+CLN!G78</f>
        <v>9160</v>
      </c>
      <c r="H78" s="53">
        <f>+'OSN PD'!H78+CSN!H78+CLN!H78</f>
        <v>2840</v>
      </c>
      <c r="I78" s="53">
        <f>+'OSN PD'!I78+CSN!I78+CLN!I78</f>
        <v>0</v>
      </c>
      <c r="J78" s="53">
        <f>+'OSN PD'!J78+CSN!J78+CLN!J78</f>
        <v>0</v>
      </c>
      <c r="K78" s="49">
        <f t="shared" si="26"/>
        <v>2840</v>
      </c>
      <c r="L78" s="49">
        <f t="shared" si="27"/>
        <v>12000</v>
      </c>
      <c r="M78" s="53">
        <f>+'OSN PD'!M78+CSN!M78+CLN!M78</f>
        <v>12000</v>
      </c>
      <c r="N78" s="53">
        <f>+'OSN PD'!N78+CSN!N78+CLN!N78</f>
        <v>0</v>
      </c>
      <c r="O78" s="251">
        <f t="shared" si="28"/>
        <v>0</v>
      </c>
      <c r="P78" s="13">
        <f t="shared" si="29"/>
        <v>0</v>
      </c>
      <c r="Q78" s="199">
        <f t="shared" si="30"/>
        <v>0</v>
      </c>
      <c r="R78" s="57">
        <f>+'OSN PD'!R78+CSN!R78+CLN!R78</f>
        <v>0</v>
      </c>
      <c r="S78" s="57">
        <f>+'OSN PD'!S78+CSN!S78+CLN!S78</f>
        <v>0</v>
      </c>
      <c r="T78" s="57">
        <f>+'OSN PD'!T78+CSN!T78+CLN!T78</f>
        <v>0</v>
      </c>
      <c r="U78" s="57">
        <f>+'OSN PD'!U78+CSN!U78+CLN!U78</f>
        <v>0</v>
      </c>
      <c r="V78" s="57">
        <f>+'OSN PD'!V78+CSN!V78+CLN!V78</f>
        <v>0</v>
      </c>
      <c r="W78" s="57">
        <f>+'OSN PD'!W78+CSN!W78+CLN!W78</f>
        <v>0</v>
      </c>
      <c r="X78" s="57">
        <f>+'OSN PD'!X78+CSN!X78+CLN!X78</f>
        <v>0</v>
      </c>
      <c r="Y78" s="57">
        <f>+'OSN PD'!Y78+CSN!Y78+CLN!Y78</f>
        <v>0</v>
      </c>
      <c r="Z78" s="57">
        <f>+'OSN PD'!Z78+CSN!Z78+CLN!Z78</f>
        <v>0</v>
      </c>
      <c r="AA78" s="57">
        <f>+'OSN PD'!AA78+CSN!AA78+CLN!AA78</f>
        <v>0</v>
      </c>
      <c r="AB78" s="57">
        <f>+'OSN PD'!AB78+CSN!AB78+CLN!AB78</f>
        <v>0</v>
      </c>
      <c r="AC78" s="57">
        <f>+'OSN PD'!AC78+CSN!AC78+CLN!AC78</f>
        <v>0</v>
      </c>
      <c r="AD78" s="57">
        <f>+'OSN PD'!AD78+CSN!AD78+CLN!AD78</f>
        <v>0</v>
      </c>
      <c r="AE78" s="57">
        <f>+'OSN PD'!AE78+CSN!AE78+CLN!AE78</f>
        <v>0</v>
      </c>
      <c r="AF78" s="57">
        <f>+'OSN PD'!AF78+CSN!AF78+CLN!AF78</f>
        <v>0</v>
      </c>
      <c r="AG78" s="57">
        <f>+'OSN PD'!AG78+CSN!AG78+CLN!AG78</f>
        <v>0</v>
      </c>
      <c r="AH78" s="57">
        <f>+'OSN PD'!AH78+CSN!AH78+CLN!AH78</f>
        <v>0</v>
      </c>
      <c r="AI78" s="57">
        <f>+'OSN PD'!AI78+CSN!AI78+CLN!AI78</f>
        <v>0</v>
      </c>
      <c r="AJ78" s="57">
        <f>+'OSN PD'!AJ78+CSN!AJ78+CLN!AJ78</f>
        <v>0</v>
      </c>
      <c r="AK78" s="57">
        <f>+'OSN PD'!AK78+CSN!AK78+CLN!AK78</f>
        <v>0</v>
      </c>
      <c r="AL78" s="57">
        <f>+'OSN PD'!AL78+CSN!AL78+CLN!AL78</f>
        <v>0</v>
      </c>
      <c r="AM78" s="57">
        <f>+'OSN PD'!AM78+CSN!AM78+CLN!AM78</f>
        <v>0</v>
      </c>
      <c r="AN78" s="57">
        <f>+'OSN PD'!AN78+CSN!AN78+CLN!AN78</f>
        <v>0</v>
      </c>
      <c r="AO78" s="57">
        <f>+'OSN PD'!AO78+CSN!AO78+CLN!AO78</f>
        <v>0</v>
      </c>
      <c r="AP78" s="57">
        <f>+'OSN PD'!AP78+CSN!AP78+CLN!AP78</f>
        <v>0</v>
      </c>
      <c r="AQ78" s="57">
        <f>+'OSN PD'!AQ78+CSN!AQ78+CLN!AQ78</f>
        <v>0</v>
      </c>
      <c r="AR78" s="57">
        <f>+'OSN PD'!AR78+CSN!AR78+CLN!AR78</f>
        <v>0</v>
      </c>
      <c r="AS78" s="57">
        <f t="shared" si="31"/>
        <v>0</v>
      </c>
      <c r="AT78" s="61">
        <v>0</v>
      </c>
      <c r="AU78" s="61">
        <v>0</v>
      </c>
      <c r="AV78" s="61">
        <v>0</v>
      </c>
      <c r="AW78" s="61">
        <v>0</v>
      </c>
      <c r="AX78" s="61">
        <v>0</v>
      </c>
      <c r="AY78" s="61">
        <f t="shared" si="32"/>
        <v>0</v>
      </c>
      <c r="AZ78" s="109">
        <f>+'OSN PD'!AZ78+CSN!AZ78+CLN!AZ78</f>
        <v>0</v>
      </c>
      <c r="BA78" s="109">
        <f>+'OSN PD'!BA78+CSN!BA78+CLN!BA78</f>
        <v>0</v>
      </c>
      <c r="BB78" s="109">
        <f>+'OSN PD'!BB78+CSN!BB78+CLN!BB78</f>
        <v>0</v>
      </c>
      <c r="BC78" s="109">
        <f>+'OSN PD'!BC78+CSN!BC78+CLN!BC78</f>
        <v>0</v>
      </c>
      <c r="BD78" s="109">
        <f>+'OSN PD'!BD78+CSN!BD78+CLN!BD78</f>
        <v>0</v>
      </c>
      <c r="BE78" s="109">
        <f>+'OSN PD'!BE78+CSN!BE78+CLN!BE78</f>
        <v>0</v>
      </c>
      <c r="BF78" s="109">
        <f>+'OSN PD'!BF78+CSN!BF78+CLN!BF78</f>
        <v>0</v>
      </c>
      <c r="BG78" s="67">
        <f t="shared" si="33"/>
        <v>0</v>
      </c>
    </row>
    <row r="79" spans="1:59">
      <c r="A79" s="24" t="s">
        <v>68</v>
      </c>
      <c r="B79" s="25" t="s">
        <v>972</v>
      </c>
      <c r="C79" s="44">
        <f>+'OSN PD'!C79+CSN!C79+CLN!C79</f>
        <v>20000</v>
      </c>
      <c r="D79" s="44">
        <f t="shared" si="24"/>
        <v>0</v>
      </c>
      <c r="E79" s="44">
        <f>+'OSN PD'!E79+CSN!E79+CLN!E79</f>
        <v>0</v>
      </c>
      <c r="F79" s="44">
        <f t="shared" si="25"/>
        <v>20000</v>
      </c>
      <c r="G79" s="53">
        <f>+'OSN PD'!G79+CSN!G79+CLN!G79</f>
        <v>5700</v>
      </c>
      <c r="H79" s="53">
        <f>+'OSN PD'!H79+CSN!H79+CLN!H79</f>
        <v>14300</v>
      </c>
      <c r="I79" s="53">
        <f>+'OSN PD'!I79+CSN!I79+CLN!I79</f>
        <v>0</v>
      </c>
      <c r="J79" s="53">
        <f>+'OSN PD'!J79+CSN!J79+CLN!J79</f>
        <v>0</v>
      </c>
      <c r="K79" s="49">
        <f t="shared" si="26"/>
        <v>14300</v>
      </c>
      <c r="L79" s="49">
        <f t="shared" si="27"/>
        <v>20000</v>
      </c>
      <c r="M79" s="53">
        <f>+'OSN PD'!M79+CSN!M79+CLN!M79</f>
        <v>20000</v>
      </c>
      <c r="N79" s="53">
        <f>+'OSN PD'!N79+CSN!N79+CLN!N79</f>
        <v>0</v>
      </c>
      <c r="O79" s="251">
        <f t="shared" si="28"/>
        <v>0</v>
      </c>
      <c r="P79" s="13">
        <f t="shared" si="29"/>
        <v>0</v>
      </c>
      <c r="Q79" s="199">
        <f t="shared" si="30"/>
        <v>0</v>
      </c>
      <c r="R79" s="57">
        <f>+'OSN PD'!R79+CSN!R79+CLN!R79</f>
        <v>0</v>
      </c>
      <c r="S79" s="57">
        <f>+'OSN PD'!S79+CSN!S79+CLN!S79</f>
        <v>0</v>
      </c>
      <c r="T79" s="57">
        <f>+'OSN PD'!T79+CSN!T79+CLN!T79</f>
        <v>0</v>
      </c>
      <c r="U79" s="57">
        <f>+'OSN PD'!U79+CSN!U79+CLN!U79</f>
        <v>0</v>
      </c>
      <c r="V79" s="57">
        <f>+'OSN PD'!V79+CSN!V79+CLN!V79</f>
        <v>0</v>
      </c>
      <c r="W79" s="57">
        <f>+'OSN PD'!W79+CSN!W79+CLN!W79</f>
        <v>0</v>
      </c>
      <c r="X79" s="57">
        <f>+'OSN PD'!X79+CSN!X79+CLN!X79</f>
        <v>0</v>
      </c>
      <c r="Y79" s="57">
        <f>+'OSN PD'!Y79+CSN!Y79+CLN!Y79</f>
        <v>0</v>
      </c>
      <c r="Z79" s="57">
        <f>+'OSN PD'!Z79+CSN!Z79+CLN!Z79</f>
        <v>0</v>
      </c>
      <c r="AA79" s="57">
        <f>+'OSN PD'!AA79+CSN!AA79+CLN!AA79</f>
        <v>0</v>
      </c>
      <c r="AB79" s="57">
        <f>+'OSN PD'!AB79+CSN!AB79+CLN!AB79</f>
        <v>0</v>
      </c>
      <c r="AC79" s="57">
        <f>+'OSN PD'!AC79+CSN!AC79+CLN!AC79</f>
        <v>0</v>
      </c>
      <c r="AD79" s="57">
        <f>+'OSN PD'!AD79+CSN!AD79+CLN!AD79</f>
        <v>0</v>
      </c>
      <c r="AE79" s="57">
        <f>+'OSN PD'!AE79+CSN!AE79+CLN!AE79</f>
        <v>0</v>
      </c>
      <c r="AF79" s="57">
        <f>+'OSN PD'!AF79+CSN!AF79+CLN!AF79</f>
        <v>0</v>
      </c>
      <c r="AG79" s="57">
        <f>+'OSN PD'!AG79+CSN!AG79+CLN!AG79</f>
        <v>0</v>
      </c>
      <c r="AH79" s="57">
        <f>+'OSN PD'!AH79+CSN!AH79+CLN!AH79</f>
        <v>0</v>
      </c>
      <c r="AI79" s="57">
        <f>+'OSN PD'!AI79+CSN!AI79+CLN!AI79</f>
        <v>0</v>
      </c>
      <c r="AJ79" s="57">
        <f>+'OSN PD'!AJ79+CSN!AJ79+CLN!AJ79</f>
        <v>0</v>
      </c>
      <c r="AK79" s="57">
        <f>+'OSN PD'!AK79+CSN!AK79+CLN!AK79</f>
        <v>0</v>
      </c>
      <c r="AL79" s="57">
        <f>+'OSN PD'!AL79+CSN!AL79+CLN!AL79</f>
        <v>0</v>
      </c>
      <c r="AM79" s="57">
        <f>+'OSN PD'!AM79+CSN!AM79+CLN!AM79</f>
        <v>0</v>
      </c>
      <c r="AN79" s="57">
        <f>+'OSN PD'!AN79+CSN!AN79+CLN!AN79</f>
        <v>0</v>
      </c>
      <c r="AO79" s="57">
        <f>+'OSN PD'!AO79+CSN!AO79+CLN!AO79</f>
        <v>0</v>
      </c>
      <c r="AP79" s="57">
        <f>+'OSN PD'!AP79+CSN!AP79+CLN!AP79</f>
        <v>0</v>
      </c>
      <c r="AQ79" s="57">
        <f>+'OSN PD'!AQ79+CSN!AQ79+CLN!AQ79</f>
        <v>0</v>
      </c>
      <c r="AR79" s="57">
        <f>+'OSN PD'!AR79+CSN!AR79+CLN!AR79</f>
        <v>0</v>
      </c>
      <c r="AS79" s="57">
        <f t="shared" si="31"/>
        <v>0</v>
      </c>
      <c r="AT79" s="61">
        <v>0</v>
      </c>
      <c r="AU79" s="61">
        <v>0</v>
      </c>
      <c r="AV79" s="61">
        <v>0</v>
      </c>
      <c r="AW79" s="61">
        <v>0</v>
      </c>
      <c r="AX79" s="61">
        <v>0</v>
      </c>
      <c r="AY79" s="61">
        <f t="shared" si="32"/>
        <v>0</v>
      </c>
      <c r="AZ79" s="109">
        <f>+'OSN PD'!AZ79+CSN!AZ79+CLN!AZ79</f>
        <v>0</v>
      </c>
      <c r="BA79" s="109">
        <f>+'OSN PD'!BA79+CSN!BA79+CLN!BA79</f>
        <v>0</v>
      </c>
      <c r="BB79" s="109">
        <f>+'OSN PD'!BB79+CSN!BB79+CLN!BB79</f>
        <v>0</v>
      </c>
      <c r="BC79" s="109">
        <f>+'OSN PD'!BC79+CSN!BC79+CLN!BC79</f>
        <v>0</v>
      </c>
      <c r="BD79" s="109">
        <f>+'OSN PD'!BD79+CSN!BD79+CLN!BD79</f>
        <v>0</v>
      </c>
      <c r="BE79" s="109">
        <f>+'OSN PD'!BE79+CSN!BE79+CLN!BE79</f>
        <v>0</v>
      </c>
      <c r="BF79" s="109">
        <f>+'OSN PD'!BF79+CSN!BF79+CLN!BF79</f>
        <v>0</v>
      </c>
      <c r="BG79" s="67">
        <f t="shared" si="33"/>
        <v>0</v>
      </c>
    </row>
    <row r="80" spans="1:59">
      <c r="A80" s="24" t="s">
        <v>69</v>
      </c>
      <c r="B80" s="25" t="s">
        <v>973</v>
      </c>
      <c r="C80" s="44">
        <f>+'OSN PD'!C80+CSN!C80+CLN!C80</f>
        <v>50000</v>
      </c>
      <c r="D80" s="44">
        <f t="shared" si="24"/>
        <v>0</v>
      </c>
      <c r="E80" s="44">
        <f>+'OSN PD'!E80+CSN!E80+CLN!E80</f>
        <v>0</v>
      </c>
      <c r="F80" s="44">
        <f t="shared" si="25"/>
        <v>50000</v>
      </c>
      <c r="G80" s="53">
        <f>+'OSN PD'!G80+CSN!G80+CLN!G80</f>
        <v>43605.87</v>
      </c>
      <c r="H80" s="53">
        <f>+'OSN PD'!H80+CSN!H80+CLN!H80</f>
        <v>0</v>
      </c>
      <c r="I80" s="53">
        <f>+'OSN PD'!I80+CSN!I80+CLN!I80</f>
        <v>6394.13</v>
      </c>
      <c r="J80" s="53">
        <f>+'OSN PD'!J80+CSN!J80+CLN!J80</f>
        <v>0</v>
      </c>
      <c r="K80" s="49">
        <f t="shared" si="26"/>
        <v>6394.13</v>
      </c>
      <c r="L80" s="49">
        <f t="shared" si="27"/>
        <v>50000</v>
      </c>
      <c r="M80" s="53">
        <f>+'OSN PD'!M80+CSN!M80+CLN!M80</f>
        <v>50000</v>
      </c>
      <c r="N80" s="53">
        <f>+'OSN PD'!N80+CSN!N80+CLN!N80</f>
        <v>0</v>
      </c>
      <c r="O80" s="251">
        <f t="shared" si="28"/>
        <v>0</v>
      </c>
      <c r="P80" s="13">
        <f t="shared" si="29"/>
        <v>0</v>
      </c>
      <c r="Q80" s="199">
        <f t="shared" si="30"/>
        <v>0</v>
      </c>
      <c r="R80" s="57">
        <f>+'OSN PD'!R80+CSN!R80+CLN!R80</f>
        <v>0</v>
      </c>
      <c r="S80" s="57">
        <f>+'OSN PD'!S80+CSN!S80+CLN!S80</f>
        <v>0</v>
      </c>
      <c r="T80" s="57">
        <f>+'OSN PD'!T80+CSN!T80+CLN!T80</f>
        <v>0</v>
      </c>
      <c r="U80" s="57">
        <f>+'OSN PD'!U80+CSN!U80+CLN!U80</f>
        <v>0</v>
      </c>
      <c r="V80" s="57">
        <f>+'OSN PD'!V80+CSN!V80+CLN!V80</f>
        <v>0</v>
      </c>
      <c r="W80" s="57">
        <f>+'OSN PD'!W80+CSN!W80+CLN!W80</f>
        <v>0</v>
      </c>
      <c r="X80" s="57">
        <f>+'OSN PD'!X80+CSN!X80+CLN!X80</f>
        <v>0</v>
      </c>
      <c r="Y80" s="57">
        <f>+'OSN PD'!Y80+CSN!Y80+CLN!Y80</f>
        <v>0</v>
      </c>
      <c r="Z80" s="57">
        <f>+'OSN PD'!Z80+CSN!Z80+CLN!Z80</f>
        <v>0</v>
      </c>
      <c r="AA80" s="57">
        <f>+'OSN PD'!AA80+CSN!AA80+CLN!AA80</f>
        <v>0</v>
      </c>
      <c r="AB80" s="57">
        <f>+'OSN PD'!AB80+CSN!AB80+CLN!AB80</f>
        <v>0</v>
      </c>
      <c r="AC80" s="57">
        <f>+'OSN PD'!AC80+CSN!AC80+CLN!AC80</f>
        <v>0</v>
      </c>
      <c r="AD80" s="57">
        <f>+'OSN PD'!AD80+CSN!AD80+CLN!AD80</f>
        <v>0</v>
      </c>
      <c r="AE80" s="57">
        <f>+'OSN PD'!AE80+CSN!AE80+CLN!AE80</f>
        <v>0</v>
      </c>
      <c r="AF80" s="57">
        <f>+'OSN PD'!AF80+CSN!AF80+CLN!AF80</f>
        <v>0</v>
      </c>
      <c r="AG80" s="57">
        <f>+'OSN PD'!AG80+CSN!AG80+CLN!AG80</f>
        <v>0</v>
      </c>
      <c r="AH80" s="57">
        <f>+'OSN PD'!AH80+CSN!AH80+CLN!AH80</f>
        <v>0</v>
      </c>
      <c r="AI80" s="57">
        <f>+'OSN PD'!AI80+CSN!AI80+CLN!AI80</f>
        <v>0</v>
      </c>
      <c r="AJ80" s="57">
        <f>+'OSN PD'!AJ80+CSN!AJ80+CLN!AJ80</f>
        <v>0</v>
      </c>
      <c r="AK80" s="57">
        <f>+'OSN PD'!AK80+CSN!AK80+CLN!AK80</f>
        <v>0</v>
      </c>
      <c r="AL80" s="57">
        <f>+'OSN PD'!AL80+CSN!AL80+CLN!AL80</f>
        <v>0</v>
      </c>
      <c r="AM80" s="57">
        <f>+'OSN PD'!AM80+CSN!AM80+CLN!AM80</f>
        <v>0</v>
      </c>
      <c r="AN80" s="57">
        <f>+'OSN PD'!AN80+CSN!AN80+CLN!AN80</f>
        <v>0</v>
      </c>
      <c r="AO80" s="57">
        <f>+'OSN PD'!AO80+CSN!AO80+CLN!AO80</f>
        <v>0</v>
      </c>
      <c r="AP80" s="57">
        <f>+'OSN PD'!AP80+CSN!AP80+CLN!AP80</f>
        <v>0</v>
      </c>
      <c r="AQ80" s="57">
        <f>+'OSN PD'!AQ80+CSN!AQ80+CLN!AQ80</f>
        <v>0</v>
      </c>
      <c r="AR80" s="57">
        <f>+'OSN PD'!AR80+CSN!AR80+CLN!AR80</f>
        <v>0</v>
      </c>
      <c r="AS80" s="57">
        <f t="shared" si="31"/>
        <v>0</v>
      </c>
      <c r="AT80" s="61">
        <v>0</v>
      </c>
      <c r="AU80" s="61">
        <v>0</v>
      </c>
      <c r="AV80" s="61">
        <v>0</v>
      </c>
      <c r="AW80" s="61">
        <v>0</v>
      </c>
      <c r="AX80" s="61">
        <v>0</v>
      </c>
      <c r="AY80" s="61">
        <f t="shared" si="32"/>
        <v>0</v>
      </c>
      <c r="AZ80" s="109">
        <f>+'OSN PD'!AZ80+CSN!AZ80+CLN!AZ80</f>
        <v>0</v>
      </c>
      <c r="BA80" s="109">
        <f>+'OSN PD'!BA80+CSN!BA80+CLN!BA80</f>
        <v>0</v>
      </c>
      <c r="BB80" s="109">
        <f>+'OSN PD'!BB80+CSN!BB80+CLN!BB80</f>
        <v>0</v>
      </c>
      <c r="BC80" s="109">
        <f>+'OSN PD'!BC80+CSN!BC80+CLN!BC80</f>
        <v>0</v>
      </c>
      <c r="BD80" s="109">
        <f>+'OSN PD'!BD80+CSN!BD80+CLN!BD80</f>
        <v>0</v>
      </c>
      <c r="BE80" s="109">
        <f>+'OSN PD'!BE80+CSN!BE80+CLN!BE80</f>
        <v>0</v>
      </c>
      <c r="BF80" s="109">
        <f>+'OSN PD'!BF80+CSN!BF80+CLN!BF80</f>
        <v>0</v>
      </c>
      <c r="BG80" s="67">
        <f t="shared" si="33"/>
        <v>0</v>
      </c>
    </row>
    <row r="81" spans="1:62">
      <c r="A81" s="24" t="s">
        <v>70</v>
      </c>
      <c r="B81" s="25" t="s">
        <v>974</v>
      </c>
      <c r="C81" s="44">
        <f>+'OSN PD'!C81+CSN!C81+CLN!C81</f>
        <v>70000</v>
      </c>
      <c r="D81" s="44">
        <f t="shared" si="24"/>
        <v>0</v>
      </c>
      <c r="E81" s="44">
        <f>+'OSN PD'!E81+CSN!E81+CLN!E81</f>
        <v>0</v>
      </c>
      <c r="F81" s="44">
        <f t="shared" si="25"/>
        <v>70000</v>
      </c>
      <c r="G81" s="53">
        <f>+'OSN PD'!G81+CSN!G81+CLN!G81</f>
        <v>60000</v>
      </c>
      <c r="H81" s="53">
        <f>+'OSN PD'!H81+CSN!H81+CLN!H81</f>
        <v>10000</v>
      </c>
      <c r="I81" s="53">
        <f>+'OSN PD'!I81+CSN!I81+CLN!I81</f>
        <v>0</v>
      </c>
      <c r="J81" s="53">
        <f>+'OSN PD'!J81+CSN!J81+CLN!J81</f>
        <v>0</v>
      </c>
      <c r="K81" s="49">
        <f t="shared" si="26"/>
        <v>10000</v>
      </c>
      <c r="L81" s="49">
        <f t="shared" si="27"/>
        <v>70000</v>
      </c>
      <c r="M81" s="53">
        <f>+'OSN PD'!M81+CSN!M81+CLN!M81</f>
        <v>70000</v>
      </c>
      <c r="N81" s="53">
        <f>+'OSN PD'!N81+CSN!N81+CLN!N81</f>
        <v>0</v>
      </c>
      <c r="O81" s="251">
        <f t="shared" si="28"/>
        <v>0</v>
      </c>
      <c r="P81" s="13">
        <f t="shared" si="29"/>
        <v>0</v>
      </c>
      <c r="Q81" s="199">
        <f t="shared" si="30"/>
        <v>0</v>
      </c>
      <c r="R81" s="57">
        <f>+'OSN PD'!R81+CSN!R81+CLN!R81</f>
        <v>0</v>
      </c>
      <c r="S81" s="57">
        <f>+'OSN PD'!S81+CSN!S81+CLN!S81</f>
        <v>0</v>
      </c>
      <c r="T81" s="57">
        <f>+'OSN PD'!T81+CSN!T81+CLN!T81</f>
        <v>0</v>
      </c>
      <c r="U81" s="57">
        <f>+'OSN PD'!U81+CSN!U81+CLN!U81</f>
        <v>0</v>
      </c>
      <c r="V81" s="57">
        <f>+'OSN PD'!V81+CSN!V81+CLN!V81</f>
        <v>0</v>
      </c>
      <c r="W81" s="57">
        <f>+'OSN PD'!W81+CSN!W81+CLN!W81</f>
        <v>0</v>
      </c>
      <c r="X81" s="57">
        <f>+'OSN PD'!X81+CSN!X81+CLN!X81</f>
        <v>0</v>
      </c>
      <c r="Y81" s="57">
        <f>+'OSN PD'!Y81+CSN!Y81+CLN!Y81</f>
        <v>0</v>
      </c>
      <c r="Z81" s="57">
        <f>+'OSN PD'!Z81+CSN!Z81+CLN!Z81</f>
        <v>0</v>
      </c>
      <c r="AA81" s="57">
        <f>+'OSN PD'!AA81+CSN!AA81+CLN!AA81</f>
        <v>0</v>
      </c>
      <c r="AB81" s="57">
        <f>+'OSN PD'!AB81+CSN!AB81+CLN!AB81</f>
        <v>0</v>
      </c>
      <c r="AC81" s="57">
        <f>+'OSN PD'!AC81+CSN!AC81+CLN!AC81</f>
        <v>0</v>
      </c>
      <c r="AD81" s="57">
        <f>+'OSN PD'!AD81+CSN!AD81+CLN!AD81</f>
        <v>0</v>
      </c>
      <c r="AE81" s="57">
        <f>+'OSN PD'!AE81+CSN!AE81+CLN!AE81</f>
        <v>0</v>
      </c>
      <c r="AF81" s="57">
        <f>+'OSN PD'!AF81+CSN!AF81+CLN!AF81</f>
        <v>0</v>
      </c>
      <c r="AG81" s="57">
        <f>+'OSN PD'!AG81+CSN!AG81+CLN!AG81</f>
        <v>0</v>
      </c>
      <c r="AH81" s="57">
        <f>+'OSN PD'!AH81+CSN!AH81+CLN!AH81</f>
        <v>0</v>
      </c>
      <c r="AI81" s="57">
        <f>+'OSN PD'!AI81+CSN!AI81+CLN!AI81</f>
        <v>0</v>
      </c>
      <c r="AJ81" s="57">
        <f>+'OSN PD'!AJ81+CSN!AJ81+CLN!AJ81</f>
        <v>0</v>
      </c>
      <c r="AK81" s="57">
        <f>+'OSN PD'!AK81+CSN!AK81+CLN!AK81</f>
        <v>0</v>
      </c>
      <c r="AL81" s="57">
        <f>+'OSN PD'!AL81+CSN!AL81+CLN!AL81</f>
        <v>0</v>
      </c>
      <c r="AM81" s="57">
        <f>+'OSN PD'!AM81+CSN!AM81+CLN!AM81</f>
        <v>0</v>
      </c>
      <c r="AN81" s="57">
        <f>+'OSN PD'!AN81+CSN!AN81+CLN!AN81</f>
        <v>0</v>
      </c>
      <c r="AO81" s="57">
        <f>+'OSN PD'!AO81+CSN!AO81+CLN!AO81</f>
        <v>0</v>
      </c>
      <c r="AP81" s="57">
        <f>+'OSN PD'!AP81+CSN!AP81+CLN!AP81</f>
        <v>0</v>
      </c>
      <c r="AQ81" s="57">
        <f>+'OSN PD'!AQ81+CSN!AQ81+CLN!AQ81</f>
        <v>0</v>
      </c>
      <c r="AR81" s="57">
        <f>+'OSN PD'!AR81+CSN!AR81+CLN!AR81</f>
        <v>0</v>
      </c>
      <c r="AS81" s="57">
        <f t="shared" si="31"/>
        <v>0</v>
      </c>
      <c r="AT81" s="61">
        <v>0</v>
      </c>
      <c r="AU81" s="61">
        <v>0</v>
      </c>
      <c r="AV81" s="61">
        <v>0</v>
      </c>
      <c r="AW81" s="61">
        <v>0</v>
      </c>
      <c r="AX81" s="61">
        <v>0</v>
      </c>
      <c r="AY81" s="61">
        <f t="shared" si="32"/>
        <v>0</v>
      </c>
      <c r="AZ81" s="109">
        <f>+'OSN PD'!AZ81+CSN!AZ81+CLN!AZ81</f>
        <v>0</v>
      </c>
      <c r="BA81" s="109">
        <f>+'OSN PD'!BA81+CSN!BA81+CLN!BA81</f>
        <v>0</v>
      </c>
      <c r="BB81" s="109">
        <f>+'OSN PD'!BB81+CSN!BB81+CLN!BB81</f>
        <v>0</v>
      </c>
      <c r="BC81" s="109">
        <f>+'OSN PD'!BC81+CSN!BC81+CLN!BC81</f>
        <v>0</v>
      </c>
      <c r="BD81" s="109">
        <f>+'OSN PD'!BD81+CSN!BD81+CLN!BD81</f>
        <v>0</v>
      </c>
      <c r="BE81" s="109">
        <f>+'OSN PD'!BE81+CSN!BE81+CLN!BE81</f>
        <v>0</v>
      </c>
      <c r="BF81" s="109">
        <f>+'OSN PD'!BF81+CSN!BF81+CLN!BF81</f>
        <v>0</v>
      </c>
      <c r="BG81" s="67">
        <f t="shared" si="33"/>
        <v>0</v>
      </c>
    </row>
    <row r="82" spans="1:62">
      <c r="A82" s="24" t="s">
        <v>71</v>
      </c>
      <c r="B82" s="25" t="s">
        <v>975</v>
      </c>
      <c r="C82" s="44">
        <f>+'OSN PD'!C82+CSN!C82+CLN!C82</f>
        <v>70000</v>
      </c>
      <c r="D82" s="44">
        <f t="shared" si="24"/>
        <v>0</v>
      </c>
      <c r="E82" s="44">
        <f>+'OSN PD'!E82+CSN!E82+CLN!E82</f>
        <v>0</v>
      </c>
      <c r="F82" s="44">
        <f t="shared" si="25"/>
        <v>70000</v>
      </c>
      <c r="G82" s="53">
        <f>+'OSN PD'!G82+CSN!G82+CLN!G82</f>
        <v>68900</v>
      </c>
      <c r="H82" s="53">
        <f>+'OSN PD'!H82+CSN!H82+CLN!H82</f>
        <v>940</v>
      </c>
      <c r="I82" s="53">
        <f>+'OSN PD'!I82+CSN!I82+CLN!I82</f>
        <v>0</v>
      </c>
      <c r="J82" s="53">
        <f>+'OSN PD'!J82+CSN!J82+CLN!J82</f>
        <v>0</v>
      </c>
      <c r="K82" s="49">
        <f t="shared" si="26"/>
        <v>940</v>
      </c>
      <c r="L82" s="49">
        <f t="shared" si="27"/>
        <v>69840</v>
      </c>
      <c r="M82" s="53">
        <f>+'OSN PD'!M82+CSN!M82+CLN!M82</f>
        <v>69840</v>
      </c>
      <c r="N82" s="53">
        <f>+'OSN PD'!N82+CSN!N82+CLN!N82</f>
        <v>0</v>
      </c>
      <c r="O82" s="251">
        <f t="shared" si="28"/>
        <v>160</v>
      </c>
      <c r="P82" s="13">
        <f t="shared" si="29"/>
        <v>160</v>
      </c>
      <c r="Q82" s="199">
        <f t="shared" si="30"/>
        <v>160</v>
      </c>
      <c r="R82" s="57">
        <f>+'OSN PD'!R82+CSN!R82+CLN!R82</f>
        <v>0</v>
      </c>
      <c r="S82" s="57">
        <f>+'OSN PD'!S82+CSN!S82+CLN!S82</f>
        <v>0</v>
      </c>
      <c r="T82" s="57">
        <f>+'OSN PD'!T82+CSN!T82+CLN!T82</f>
        <v>0</v>
      </c>
      <c r="U82" s="57">
        <f>+'OSN PD'!U82+CSN!U82+CLN!U82</f>
        <v>0</v>
      </c>
      <c r="V82" s="57">
        <f>+'OSN PD'!V82+CSN!V82+CLN!V82</f>
        <v>0</v>
      </c>
      <c r="W82" s="57">
        <f>+'OSN PD'!W82+CSN!W82+CLN!W82</f>
        <v>0</v>
      </c>
      <c r="X82" s="57">
        <f>+'OSN PD'!X82+CSN!X82+CLN!X82</f>
        <v>0</v>
      </c>
      <c r="Y82" s="57">
        <f>+'OSN PD'!Y82+CSN!Y82+CLN!Y82</f>
        <v>0</v>
      </c>
      <c r="Z82" s="57">
        <f>+'OSN PD'!Z82+CSN!Z82+CLN!Z82</f>
        <v>0</v>
      </c>
      <c r="AA82" s="57">
        <f>+'OSN PD'!AA82+CSN!AA82+CLN!AA82</f>
        <v>0</v>
      </c>
      <c r="AB82" s="57">
        <f>+'OSN PD'!AB82+CSN!AB82+CLN!AB82</f>
        <v>0</v>
      </c>
      <c r="AC82" s="57">
        <f>+'OSN PD'!AC82+CSN!AC82+CLN!AC82</f>
        <v>0</v>
      </c>
      <c r="AD82" s="57">
        <f>+'OSN PD'!AD82+CSN!AD82+CLN!AD82</f>
        <v>0</v>
      </c>
      <c r="AE82" s="57">
        <f>+'OSN PD'!AE82+CSN!AE82+CLN!AE82</f>
        <v>0</v>
      </c>
      <c r="AF82" s="57">
        <f>+'OSN PD'!AF82+CSN!AF82+CLN!AF82</f>
        <v>0</v>
      </c>
      <c r="AG82" s="57">
        <f>+'OSN PD'!AG82+CSN!AG82+CLN!AG82</f>
        <v>0</v>
      </c>
      <c r="AH82" s="57">
        <f>+'OSN PD'!AH82+CSN!AH82+CLN!AH82</f>
        <v>0</v>
      </c>
      <c r="AI82" s="57">
        <f>+'OSN PD'!AI82+CSN!AI82+CLN!AI82</f>
        <v>0</v>
      </c>
      <c r="AJ82" s="57">
        <f>+'OSN PD'!AJ82+CSN!AJ82+CLN!AJ82</f>
        <v>0</v>
      </c>
      <c r="AK82" s="57">
        <f>+'OSN PD'!AK82+CSN!AK82+CLN!AK82</f>
        <v>0</v>
      </c>
      <c r="AL82" s="57">
        <f>+'OSN PD'!AL82+CSN!AL82+CLN!AL82</f>
        <v>0</v>
      </c>
      <c r="AM82" s="57">
        <f>+'OSN PD'!AM82+CSN!AM82+CLN!AM82</f>
        <v>0</v>
      </c>
      <c r="AN82" s="57">
        <f>+'OSN PD'!AN82+CSN!AN82+CLN!AN82</f>
        <v>0</v>
      </c>
      <c r="AO82" s="57">
        <f>+'OSN PD'!AO82+CSN!AO82+CLN!AO82</f>
        <v>0</v>
      </c>
      <c r="AP82" s="57">
        <f>+'OSN PD'!AP82+CSN!AP82+CLN!AP82</f>
        <v>0</v>
      </c>
      <c r="AQ82" s="57">
        <f>+'OSN PD'!AQ82+CSN!AQ82+CLN!AQ82</f>
        <v>0</v>
      </c>
      <c r="AR82" s="57">
        <f>+'OSN PD'!AR82+CSN!AR82+CLN!AR82</f>
        <v>0</v>
      </c>
      <c r="AS82" s="57">
        <f t="shared" si="31"/>
        <v>0</v>
      </c>
      <c r="AT82" s="61">
        <v>0</v>
      </c>
      <c r="AU82" s="61">
        <v>0</v>
      </c>
      <c r="AV82" s="61">
        <v>0</v>
      </c>
      <c r="AW82" s="61">
        <v>0</v>
      </c>
      <c r="AX82" s="61">
        <v>0</v>
      </c>
      <c r="AY82" s="61">
        <f t="shared" si="32"/>
        <v>0</v>
      </c>
      <c r="AZ82" s="109">
        <f>+'OSN PD'!AZ82+CSN!AZ82+CLN!AZ82</f>
        <v>0</v>
      </c>
      <c r="BA82" s="109">
        <f>+'OSN PD'!BA82+CSN!BA82+CLN!BA82</f>
        <v>0</v>
      </c>
      <c r="BB82" s="109">
        <f>+'OSN PD'!BB82+CSN!BB82+CLN!BB82</f>
        <v>0</v>
      </c>
      <c r="BC82" s="109">
        <f>+'OSN PD'!BC82+CSN!BC82+CLN!BC82</f>
        <v>0</v>
      </c>
      <c r="BD82" s="109">
        <f>+'OSN PD'!BD82+CSN!BD82+CLN!BD82</f>
        <v>0</v>
      </c>
      <c r="BE82" s="109">
        <f>+'OSN PD'!BE82+CSN!BE82+CLN!BE82</f>
        <v>0</v>
      </c>
      <c r="BF82" s="109">
        <f>+'OSN PD'!BF82+CSN!BF82+CLN!BF82</f>
        <v>0</v>
      </c>
      <c r="BG82" s="67">
        <f t="shared" si="33"/>
        <v>0</v>
      </c>
    </row>
    <row r="83" spans="1:62">
      <c r="A83" s="24" t="s">
        <v>72</v>
      </c>
      <c r="B83" s="25" t="s">
        <v>976</v>
      </c>
      <c r="C83" s="44">
        <f>+'OSN PD'!C83+CSN!C83+CLN!C83</f>
        <v>225000</v>
      </c>
      <c r="D83" s="44">
        <f t="shared" si="24"/>
        <v>0</v>
      </c>
      <c r="E83" s="44">
        <f>+'OSN PD'!E83+CSN!E83+CLN!E83</f>
        <v>0</v>
      </c>
      <c r="F83" s="44">
        <f t="shared" si="25"/>
        <v>225000</v>
      </c>
      <c r="G83" s="53">
        <f>+'OSN PD'!G83+CSN!G83+CLN!G83</f>
        <v>225000</v>
      </c>
      <c r="H83" s="53">
        <f>+'OSN PD'!H83+CSN!H83+CLN!H83</f>
        <v>0</v>
      </c>
      <c r="I83" s="53">
        <f>+'OSN PD'!I83+CSN!I83+CLN!I83</f>
        <v>0</v>
      </c>
      <c r="J83" s="53">
        <f>+'OSN PD'!J83+CSN!J83+CLN!J83</f>
        <v>0</v>
      </c>
      <c r="K83" s="49">
        <f t="shared" si="26"/>
        <v>0</v>
      </c>
      <c r="L83" s="49">
        <f t="shared" si="27"/>
        <v>225000</v>
      </c>
      <c r="M83" s="53">
        <f>+'OSN PD'!M83+CSN!M83+CLN!M83</f>
        <v>225000</v>
      </c>
      <c r="N83" s="53">
        <f>+'OSN PD'!N83+CSN!N83+CLN!N83</f>
        <v>0</v>
      </c>
      <c r="O83" s="251">
        <f t="shared" si="28"/>
        <v>0</v>
      </c>
      <c r="P83" s="13">
        <f t="shared" si="29"/>
        <v>0</v>
      </c>
      <c r="Q83" s="199">
        <f t="shared" si="30"/>
        <v>0</v>
      </c>
      <c r="R83" s="57">
        <f>+'OSN PD'!R83+CSN!R83+CLN!R83</f>
        <v>0</v>
      </c>
      <c r="S83" s="57">
        <f>+'OSN PD'!S83+CSN!S83+CLN!S83</f>
        <v>0</v>
      </c>
      <c r="T83" s="57">
        <f>+'OSN PD'!T83+CSN!T83+CLN!T83</f>
        <v>0</v>
      </c>
      <c r="U83" s="57">
        <f>+'OSN PD'!U83+CSN!U83+CLN!U83</f>
        <v>0</v>
      </c>
      <c r="V83" s="57">
        <f>+'OSN PD'!V83+CSN!V83+CLN!V83</f>
        <v>0</v>
      </c>
      <c r="W83" s="57">
        <f>+'OSN PD'!W83+CSN!W83+CLN!W83</f>
        <v>0</v>
      </c>
      <c r="X83" s="57">
        <f>+'OSN PD'!X83+CSN!X83+CLN!X83</f>
        <v>0</v>
      </c>
      <c r="Y83" s="57">
        <f>+'OSN PD'!Y83+CSN!Y83+CLN!Y83</f>
        <v>0</v>
      </c>
      <c r="Z83" s="57">
        <f>+'OSN PD'!Z83+CSN!Z83+CLN!Z83</f>
        <v>0</v>
      </c>
      <c r="AA83" s="57">
        <f>+'OSN PD'!AA83+CSN!AA83+CLN!AA83</f>
        <v>0</v>
      </c>
      <c r="AB83" s="57">
        <f>+'OSN PD'!AB83+CSN!AB83+CLN!AB83</f>
        <v>0</v>
      </c>
      <c r="AC83" s="57">
        <f>+'OSN PD'!AC83+CSN!AC83+CLN!AC83</f>
        <v>0</v>
      </c>
      <c r="AD83" s="57">
        <f>+'OSN PD'!AD83+CSN!AD83+CLN!AD83</f>
        <v>0</v>
      </c>
      <c r="AE83" s="57">
        <f>+'OSN PD'!AE83+CSN!AE83+CLN!AE83</f>
        <v>0</v>
      </c>
      <c r="AF83" s="57">
        <f>+'OSN PD'!AF83+CSN!AF83+CLN!AF83</f>
        <v>0</v>
      </c>
      <c r="AG83" s="57">
        <f>+'OSN PD'!AG83+CSN!AG83+CLN!AG83</f>
        <v>0</v>
      </c>
      <c r="AH83" s="57">
        <f>+'OSN PD'!AH83+CSN!AH83+CLN!AH83</f>
        <v>0</v>
      </c>
      <c r="AI83" s="57">
        <f>+'OSN PD'!AI83+CSN!AI83+CLN!AI83</f>
        <v>0</v>
      </c>
      <c r="AJ83" s="57">
        <f>+'OSN PD'!AJ83+CSN!AJ83+CLN!AJ83</f>
        <v>0</v>
      </c>
      <c r="AK83" s="57">
        <f>+'OSN PD'!AK83+CSN!AK83+CLN!AK83</f>
        <v>0</v>
      </c>
      <c r="AL83" s="57">
        <f>+'OSN PD'!AL83+CSN!AL83+CLN!AL83</f>
        <v>0</v>
      </c>
      <c r="AM83" s="57">
        <f>+'OSN PD'!AM83+CSN!AM83+CLN!AM83</f>
        <v>0</v>
      </c>
      <c r="AN83" s="57">
        <f>+'OSN PD'!AN83+CSN!AN83+CLN!AN83</f>
        <v>0</v>
      </c>
      <c r="AO83" s="57">
        <f>+'OSN PD'!AO83+CSN!AO83+CLN!AO83</f>
        <v>0</v>
      </c>
      <c r="AP83" s="57">
        <f>+'OSN PD'!AP83+CSN!AP83+CLN!AP83</f>
        <v>0</v>
      </c>
      <c r="AQ83" s="57">
        <f>+'OSN PD'!AQ83+CSN!AQ83+CLN!AQ83</f>
        <v>0</v>
      </c>
      <c r="AR83" s="57">
        <f>+'OSN PD'!AR83+CSN!AR83+CLN!AR83</f>
        <v>0</v>
      </c>
      <c r="AS83" s="57">
        <f t="shared" si="31"/>
        <v>0</v>
      </c>
      <c r="AT83" s="61">
        <v>0</v>
      </c>
      <c r="AU83" s="61">
        <v>0</v>
      </c>
      <c r="AV83" s="61">
        <v>0</v>
      </c>
      <c r="AW83" s="61">
        <v>0</v>
      </c>
      <c r="AX83" s="61">
        <v>0</v>
      </c>
      <c r="AY83" s="61">
        <f t="shared" si="32"/>
        <v>0</v>
      </c>
      <c r="AZ83" s="109">
        <f>+'OSN PD'!AZ83+CSN!AZ83+CLN!AZ83</f>
        <v>0</v>
      </c>
      <c r="BA83" s="109">
        <f>+'OSN PD'!BA83+CSN!BA83+CLN!BA83</f>
        <v>0</v>
      </c>
      <c r="BB83" s="109">
        <f>+'OSN PD'!BB83+CSN!BB83+CLN!BB83</f>
        <v>0</v>
      </c>
      <c r="BC83" s="109">
        <f>+'OSN PD'!BC83+CSN!BC83+CLN!BC83</f>
        <v>0</v>
      </c>
      <c r="BD83" s="109">
        <f>+'OSN PD'!BD83+CSN!BD83+CLN!BD83</f>
        <v>0</v>
      </c>
      <c r="BE83" s="109">
        <f>+'OSN PD'!BE83+CSN!BE83+CLN!BE83</f>
        <v>0</v>
      </c>
      <c r="BF83" s="109">
        <f>+'OSN PD'!BF83+CSN!BF83+CLN!BF83</f>
        <v>0</v>
      </c>
      <c r="BG83" s="67">
        <f t="shared" si="33"/>
        <v>0</v>
      </c>
    </row>
    <row r="84" spans="1:62">
      <c r="A84" s="24" t="s">
        <v>73</v>
      </c>
      <c r="B84" s="25" t="s">
        <v>977</v>
      </c>
      <c r="C84" s="44">
        <f>+'OSN PD'!C84+CSN!C84+CLN!C84</f>
        <v>130000</v>
      </c>
      <c r="D84" s="44">
        <f t="shared" si="24"/>
        <v>0</v>
      </c>
      <c r="E84" s="44">
        <f>+'OSN PD'!E84+CSN!E84+CLN!E84</f>
        <v>0</v>
      </c>
      <c r="F84" s="44">
        <f t="shared" si="25"/>
        <v>130000</v>
      </c>
      <c r="G84" s="53">
        <f>+'OSN PD'!G84+CSN!G84+CLN!G84</f>
        <v>52100</v>
      </c>
      <c r="H84" s="53">
        <f>+'OSN PD'!H84+CSN!H84+CLN!H84</f>
        <v>64000</v>
      </c>
      <c r="I84" s="53">
        <f>+'OSN PD'!I84+CSN!I84+CLN!I84</f>
        <v>13899.99</v>
      </c>
      <c r="J84" s="53">
        <f>+'OSN PD'!J84+CSN!J84+CLN!J84</f>
        <v>0</v>
      </c>
      <c r="K84" s="49">
        <f t="shared" si="26"/>
        <v>77899.990000000005</v>
      </c>
      <c r="L84" s="49">
        <f t="shared" si="27"/>
        <v>129999.99</v>
      </c>
      <c r="M84" s="53">
        <f>+'OSN PD'!M84+CSN!M84+CLN!M84</f>
        <v>130000</v>
      </c>
      <c r="N84" s="53">
        <f>+'OSN PD'!N84+CSN!N84+CLN!N84</f>
        <v>-9.9999999947613105E-3</v>
      </c>
      <c r="O84" s="251">
        <f t="shared" si="28"/>
        <v>9.9999999947613105E-3</v>
      </c>
      <c r="P84" s="13">
        <f t="shared" si="29"/>
        <v>0</v>
      </c>
      <c r="Q84" s="199">
        <f t="shared" si="30"/>
        <v>0</v>
      </c>
      <c r="R84" s="57">
        <f>+'OSN PD'!R84+CSN!R84+CLN!R84</f>
        <v>0</v>
      </c>
      <c r="S84" s="57">
        <f>+'OSN PD'!S84+CSN!S84+CLN!S84</f>
        <v>0</v>
      </c>
      <c r="T84" s="57">
        <f>+'OSN PD'!T84+CSN!T84+CLN!T84</f>
        <v>0</v>
      </c>
      <c r="U84" s="57">
        <f>+'OSN PD'!U84+CSN!U84+CLN!U84</f>
        <v>0</v>
      </c>
      <c r="V84" s="57">
        <f>+'OSN PD'!V84+CSN!V84+CLN!V84</f>
        <v>0</v>
      </c>
      <c r="W84" s="57">
        <f>+'OSN PD'!W84+CSN!W84+CLN!W84</f>
        <v>0</v>
      </c>
      <c r="X84" s="57">
        <f>+'OSN PD'!X84+CSN!X84+CLN!X84</f>
        <v>0</v>
      </c>
      <c r="Y84" s="57">
        <f>+'OSN PD'!Y84+CSN!Y84+CLN!Y84</f>
        <v>0</v>
      </c>
      <c r="Z84" s="57">
        <f>+'OSN PD'!Z84+CSN!Z84+CLN!Z84</f>
        <v>0</v>
      </c>
      <c r="AA84" s="57">
        <f>+'OSN PD'!AA84+CSN!AA84+CLN!AA84</f>
        <v>0</v>
      </c>
      <c r="AB84" s="57">
        <f>+'OSN PD'!AB84+CSN!AB84+CLN!AB84</f>
        <v>0</v>
      </c>
      <c r="AC84" s="57">
        <f>+'OSN PD'!AC84+CSN!AC84+CLN!AC84</f>
        <v>0</v>
      </c>
      <c r="AD84" s="57">
        <f>+'OSN PD'!AD84+CSN!AD84+CLN!AD84</f>
        <v>0</v>
      </c>
      <c r="AE84" s="57">
        <f>+'OSN PD'!AE84+CSN!AE84+CLN!AE84</f>
        <v>0</v>
      </c>
      <c r="AF84" s="57">
        <f>+'OSN PD'!AF84+CSN!AF84+CLN!AF84</f>
        <v>0</v>
      </c>
      <c r="AG84" s="57">
        <f>+'OSN PD'!AG84+CSN!AG84+CLN!AG84</f>
        <v>0</v>
      </c>
      <c r="AH84" s="57">
        <f>+'OSN PD'!AH84+CSN!AH84+CLN!AH84</f>
        <v>0</v>
      </c>
      <c r="AI84" s="57">
        <f>+'OSN PD'!AI84+CSN!AI84+CLN!AI84</f>
        <v>0</v>
      </c>
      <c r="AJ84" s="57">
        <f>+'OSN PD'!AJ84+CSN!AJ84+CLN!AJ84</f>
        <v>0</v>
      </c>
      <c r="AK84" s="57">
        <f>+'OSN PD'!AK84+CSN!AK84+CLN!AK84</f>
        <v>0</v>
      </c>
      <c r="AL84" s="57">
        <f>+'OSN PD'!AL84+CSN!AL84+CLN!AL84</f>
        <v>0</v>
      </c>
      <c r="AM84" s="57">
        <f>+'OSN PD'!AM84+CSN!AM84+CLN!AM84</f>
        <v>0</v>
      </c>
      <c r="AN84" s="57">
        <f>+'OSN PD'!AN84+CSN!AN84+CLN!AN84</f>
        <v>0</v>
      </c>
      <c r="AO84" s="57">
        <f>+'OSN PD'!AO84+CSN!AO84+CLN!AO84</f>
        <v>0</v>
      </c>
      <c r="AP84" s="57">
        <f>+'OSN PD'!AP84+CSN!AP84+CLN!AP84</f>
        <v>0</v>
      </c>
      <c r="AQ84" s="57">
        <f>+'OSN PD'!AQ84+CSN!AQ84+CLN!AQ84</f>
        <v>0</v>
      </c>
      <c r="AR84" s="57">
        <f>+'OSN PD'!AR84+CSN!AR84+CLN!AR84</f>
        <v>0</v>
      </c>
      <c r="AS84" s="57">
        <f t="shared" si="31"/>
        <v>0</v>
      </c>
      <c r="AT84" s="61">
        <v>0</v>
      </c>
      <c r="AU84" s="61">
        <v>0</v>
      </c>
      <c r="AV84" s="61">
        <v>0</v>
      </c>
      <c r="AW84" s="61">
        <v>0</v>
      </c>
      <c r="AX84" s="61">
        <v>0</v>
      </c>
      <c r="AY84" s="61">
        <f t="shared" si="32"/>
        <v>0</v>
      </c>
      <c r="AZ84" s="109">
        <f>+'OSN PD'!AZ84+CSN!AZ84+CLN!AZ84</f>
        <v>0</v>
      </c>
      <c r="BA84" s="109">
        <f>+'OSN PD'!BA84+CSN!BA84+CLN!BA84</f>
        <v>0</v>
      </c>
      <c r="BB84" s="109">
        <f>+'OSN PD'!BB84+CSN!BB84+CLN!BB84</f>
        <v>0</v>
      </c>
      <c r="BC84" s="109">
        <f>+'OSN PD'!BC84+CSN!BC84+CLN!BC84</f>
        <v>0</v>
      </c>
      <c r="BD84" s="109">
        <f>+'OSN PD'!BD84+CSN!BD84+CLN!BD84</f>
        <v>0</v>
      </c>
      <c r="BE84" s="109">
        <f>+'OSN PD'!BE84+CSN!BE84+CLN!BE84</f>
        <v>0</v>
      </c>
      <c r="BF84" s="109">
        <f>+'OSN PD'!BF84+CSN!BF84+CLN!BF84</f>
        <v>0</v>
      </c>
      <c r="BG84" s="67">
        <f t="shared" si="33"/>
        <v>0</v>
      </c>
    </row>
    <row r="85" spans="1:62">
      <c r="A85" s="24" t="s">
        <v>74</v>
      </c>
      <c r="B85" s="25" t="s">
        <v>978</v>
      </c>
      <c r="C85" s="44">
        <f>+'OSN PD'!C85+CSN!C85+CLN!C85</f>
        <v>500000</v>
      </c>
      <c r="D85" s="44">
        <f t="shared" si="24"/>
        <v>0</v>
      </c>
      <c r="E85" s="44">
        <f>+'OSN PD'!E85+CSN!E85+CLN!E85</f>
        <v>740000</v>
      </c>
      <c r="F85" s="44">
        <f t="shared" si="25"/>
        <v>1240000</v>
      </c>
      <c r="G85" s="53">
        <f>+'OSN PD'!G85+CSN!G85+CLN!G85</f>
        <v>320138.26</v>
      </c>
      <c r="H85" s="53">
        <f>+'OSN PD'!H85+CSN!H85+CLN!H85</f>
        <v>919861</v>
      </c>
      <c r="I85" s="53">
        <f>+'OSN PD'!I85+CSN!I85+CLN!I85</f>
        <v>0</v>
      </c>
      <c r="J85" s="53">
        <f>+'OSN PD'!J85+CSN!J85+CLN!J85</f>
        <v>0</v>
      </c>
      <c r="K85" s="49">
        <f t="shared" si="26"/>
        <v>919861</v>
      </c>
      <c r="L85" s="49">
        <f t="shared" si="27"/>
        <v>1239999.26</v>
      </c>
      <c r="M85" s="53">
        <f>+'OSN PD'!M85+CSN!M85+CLN!M85</f>
        <v>1239999.26</v>
      </c>
      <c r="N85" s="53">
        <f>+'OSN PD'!N85+CSN!N85+CLN!N85</f>
        <v>0</v>
      </c>
      <c r="O85" s="251">
        <f t="shared" si="28"/>
        <v>0.73999999999068677</v>
      </c>
      <c r="P85" s="13">
        <f t="shared" si="29"/>
        <v>0.73999999999068677</v>
      </c>
      <c r="Q85" s="199">
        <f t="shared" si="30"/>
        <v>0.73999999999068677</v>
      </c>
      <c r="R85" s="57">
        <f>+'OSN PD'!R85+CSN!R85+CLN!R85</f>
        <v>0</v>
      </c>
      <c r="S85" s="57">
        <f>+'OSN PD'!S85+CSN!S85+CLN!S85</f>
        <v>740000</v>
      </c>
      <c r="T85" s="57">
        <f>+'OSN PD'!T85+CSN!T85+CLN!T85</f>
        <v>0</v>
      </c>
      <c r="U85" s="57">
        <f>+'OSN PD'!U85+CSN!U85+CLN!U85</f>
        <v>0</v>
      </c>
      <c r="V85" s="57">
        <f>+'OSN PD'!V85+CSN!V85+CLN!V85</f>
        <v>0</v>
      </c>
      <c r="W85" s="57">
        <f>+'OSN PD'!W85+CSN!W85+CLN!W85</f>
        <v>0</v>
      </c>
      <c r="X85" s="57">
        <f>+'OSN PD'!X85+CSN!X85+CLN!X85</f>
        <v>0</v>
      </c>
      <c r="Y85" s="57">
        <f>+'OSN PD'!Y85+CSN!Y85+CLN!Y85</f>
        <v>0</v>
      </c>
      <c r="Z85" s="57">
        <f>+'OSN PD'!Z85+CSN!Z85+CLN!Z85</f>
        <v>0</v>
      </c>
      <c r="AA85" s="57">
        <f>+'OSN PD'!AA85+CSN!AA85+CLN!AA85</f>
        <v>0</v>
      </c>
      <c r="AB85" s="57">
        <f>+'OSN PD'!AB85+CSN!AB85+CLN!AB85</f>
        <v>0</v>
      </c>
      <c r="AC85" s="57">
        <f>+'OSN PD'!AC85+CSN!AC85+CLN!AC85</f>
        <v>0</v>
      </c>
      <c r="AD85" s="57">
        <f>+'OSN PD'!AD85+CSN!AD85+CLN!AD85</f>
        <v>0</v>
      </c>
      <c r="AE85" s="57">
        <f>+'OSN PD'!AE85+CSN!AE85+CLN!AE85</f>
        <v>0</v>
      </c>
      <c r="AF85" s="57">
        <f>+'OSN PD'!AF85+CSN!AF85+CLN!AF85</f>
        <v>0</v>
      </c>
      <c r="AG85" s="57">
        <f>+'OSN PD'!AG85+CSN!AG85+CLN!AG85</f>
        <v>0</v>
      </c>
      <c r="AH85" s="57">
        <f>+'OSN PD'!AH85+CSN!AH85+CLN!AH85</f>
        <v>0</v>
      </c>
      <c r="AI85" s="57">
        <f>+'OSN PD'!AI85+CSN!AI85+CLN!AI85</f>
        <v>0</v>
      </c>
      <c r="AJ85" s="57">
        <f>+'OSN PD'!AJ85+CSN!AJ85+CLN!AJ85</f>
        <v>0</v>
      </c>
      <c r="AK85" s="57">
        <f>+'OSN PD'!AK85+CSN!AK85+CLN!AK85</f>
        <v>0</v>
      </c>
      <c r="AL85" s="57">
        <f>+'OSN PD'!AL85+CSN!AL85+CLN!AL85</f>
        <v>0</v>
      </c>
      <c r="AM85" s="57">
        <f>+'OSN PD'!AM85+CSN!AM85+CLN!AM85</f>
        <v>0</v>
      </c>
      <c r="AN85" s="57">
        <f>+'OSN PD'!AN85+CSN!AN85+CLN!AN85</f>
        <v>0</v>
      </c>
      <c r="AO85" s="57">
        <f>+'OSN PD'!AO85+CSN!AO85+CLN!AO85</f>
        <v>0</v>
      </c>
      <c r="AP85" s="57">
        <f>+'OSN PD'!AP85+CSN!AP85+CLN!AP85</f>
        <v>0</v>
      </c>
      <c r="AQ85" s="57">
        <f>+'OSN PD'!AQ85+CSN!AQ85+CLN!AQ85</f>
        <v>0</v>
      </c>
      <c r="AR85" s="57">
        <f>+'OSN PD'!AR85+CSN!AR85+CLN!AR85</f>
        <v>0</v>
      </c>
      <c r="AS85" s="57">
        <f t="shared" si="31"/>
        <v>740000</v>
      </c>
      <c r="AT85" s="61">
        <v>0</v>
      </c>
      <c r="AU85" s="61">
        <v>0</v>
      </c>
      <c r="AV85" s="61">
        <v>0</v>
      </c>
      <c r="AW85" s="61">
        <v>0</v>
      </c>
      <c r="AX85" s="61">
        <v>0</v>
      </c>
      <c r="AY85" s="61">
        <f t="shared" si="32"/>
        <v>0</v>
      </c>
      <c r="AZ85" s="109">
        <f>+'OSN PD'!AZ85+CSN!AZ85+CLN!AZ85</f>
        <v>0</v>
      </c>
      <c r="BA85" s="109">
        <f>+'OSN PD'!BA85+CSN!BA85+CLN!BA85</f>
        <v>0</v>
      </c>
      <c r="BB85" s="109">
        <f>+'OSN PD'!BB85+CSN!BB85+CLN!BB85</f>
        <v>0</v>
      </c>
      <c r="BC85" s="109">
        <f>+'OSN PD'!BC85+CSN!BC85+CLN!BC85</f>
        <v>0</v>
      </c>
      <c r="BD85" s="109">
        <f>+'OSN PD'!BD85+CSN!BD85+CLN!BD85</f>
        <v>0</v>
      </c>
      <c r="BE85" s="109">
        <f>+'OSN PD'!BE85+CSN!BE85+CLN!BE85</f>
        <v>0</v>
      </c>
      <c r="BF85" s="109">
        <f>+'OSN PD'!BF85+CSN!BF85+CLN!BF85</f>
        <v>0</v>
      </c>
      <c r="BG85" s="67">
        <f t="shared" si="33"/>
        <v>0</v>
      </c>
    </row>
    <row r="86" spans="1:62">
      <c r="A86" s="24" t="s">
        <v>75</v>
      </c>
      <c r="B86" s="25" t="s">
        <v>979</v>
      </c>
      <c r="C86" s="44">
        <f>+'OSN PD'!C86+CSN!C86+CLN!C86</f>
        <v>600000</v>
      </c>
      <c r="D86" s="44">
        <f t="shared" si="24"/>
        <v>0</v>
      </c>
      <c r="E86" s="44">
        <f>+'OSN PD'!E86+CSN!E86+CLN!E86</f>
        <v>-200000</v>
      </c>
      <c r="F86" s="44">
        <f t="shared" si="25"/>
        <v>400000</v>
      </c>
      <c r="G86" s="53">
        <f>+'OSN PD'!G86+CSN!G86+CLN!G86</f>
        <v>92580.489999999991</v>
      </c>
      <c r="H86" s="53">
        <f>+'OSN PD'!H86+CSN!H86+CLN!H86</f>
        <v>1800</v>
      </c>
      <c r="I86" s="53">
        <f>+'OSN PD'!I86+CSN!I86+CLN!I86</f>
        <v>34037.93</v>
      </c>
      <c r="J86" s="53">
        <f>+'OSN PD'!J86+CSN!J86+CLN!J86</f>
        <v>98330</v>
      </c>
      <c r="K86" s="49">
        <f t="shared" si="26"/>
        <v>134167.93</v>
      </c>
      <c r="L86" s="49">
        <f t="shared" si="27"/>
        <v>226748.41999999998</v>
      </c>
      <c r="M86" s="53">
        <f>+'OSN PD'!M86+CSN!M86+CLN!M86</f>
        <v>393911.4</v>
      </c>
      <c r="N86" s="53">
        <f>+'OSN PD'!N86+CSN!N86+CLN!N86</f>
        <v>-167162.98000000004</v>
      </c>
      <c r="O86" s="251">
        <f t="shared" si="28"/>
        <v>173251.58000000002</v>
      </c>
      <c r="P86" s="13">
        <f t="shared" si="29"/>
        <v>6088.5999999999767</v>
      </c>
      <c r="Q86" s="199">
        <f t="shared" si="30"/>
        <v>6088.5999999999767</v>
      </c>
      <c r="R86" s="57">
        <f>+'OSN PD'!R86+CSN!R86+CLN!R86</f>
        <v>0</v>
      </c>
      <c r="S86" s="57">
        <f>+'OSN PD'!S86+CSN!S86+CLN!S86</f>
        <v>-200000</v>
      </c>
      <c r="T86" s="57">
        <f>+'OSN PD'!T86+CSN!T86+CLN!T86</f>
        <v>0</v>
      </c>
      <c r="U86" s="57">
        <f>+'OSN PD'!U86+CSN!U86+CLN!U86</f>
        <v>0</v>
      </c>
      <c r="V86" s="57">
        <f>+'OSN PD'!V86+CSN!V86+CLN!V86</f>
        <v>0</v>
      </c>
      <c r="W86" s="57">
        <f>+'OSN PD'!W86+CSN!W86+CLN!W86</f>
        <v>0</v>
      </c>
      <c r="X86" s="57">
        <f>+'OSN PD'!X86+CSN!X86+CLN!X86</f>
        <v>0</v>
      </c>
      <c r="Y86" s="57">
        <f>+'OSN PD'!Y86+CSN!Y86+CLN!Y86</f>
        <v>0</v>
      </c>
      <c r="Z86" s="57">
        <f>+'OSN PD'!Z86+CSN!Z86+CLN!Z86</f>
        <v>0</v>
      </c>
      <c r="AA86" s="57">
        <f>+'OSN PD'!AA86+CSN!AA86+CLN!AA86</f>
        <v>0</v>
      </c>
      <c r="AB86" s="57">
        <f>+'OSN PD'!AB86+CSN!AB86+CLN!AB86</f>
        <v>0</v>
      </c>
      <c r="AC86" s="57">
        <f>+'OSN PD'!AC86+CSN!AC86+CLN!AC86</f>
        <v>0</v>
      </c>
      <c r="AD86" s="57">
        <f>+'OSN PD'!AD86+CSN!AD86+CLN!AD86</f>
        <v>0</v>
      </c>
      <c r="AE86" s="57">
        <f>+'OSN PD'!AE86+CSN!AE86+CLN!AE86</f>
        <v>0</v>
      </c>
      <c r="AF86" s="57">
        <f>+'OSN PD'!AF86+CSN!AF86+CLN!AF86</f>
        <v>0</v>
      </c>
      <c r="AG86" s="57">
        <f>+'OSN PD'!AG86+CSN!AG86+CLN!AG86</f>
        <v>0</v>
      </c>
      <c r="AH86" s="57">
        <f>+'OSN PD'!AH86+CSN!AH86+CLN!AH86</f>
        <v>0</v>
      </c>
      <c r="AI86" s="57">
        <f>+'OSN PD'!AI86+CSN!AI86+CLN!AI86</f>
        <v>0</v>
      </c>
      <c r="AJ86" s="57">
        <f>+'OSN PD'!AJ86+CSN!AJ86+CLN!AJ86</f>
        <v>0</v>
      </c>
      <c r="AK86" s="57">
        <f>+'OSN PD'!AK86+CSN!AK86+CLN!AK86</f>
        <v>0</v>
      </c>
      <c r="AL86" s="57">
        <f>+'OSN PD'!AL86+CSN!AL86+CLN!AL86</f>
        <v>0</v>
      </c>
      <c r="AM86" s="57">
        <f>+'OSN PD'!AM86+CSN!AM86+CLN!AM86</f>
        <v>0</v>
      </c>
      <c r="AN86" s="57">
        <f>+'OSN PD'!AN86+CSN!AN86+CLN!AN86</f>
        <v>0</v>
      </c>
      <c r="AO86" s="57">
        <f>+'OSN PD'!AO86+CSN!AO86+CLN!AO86</f>
        <v>0</v>
      </c>
      <c r="AP86" s="57">
        <f>+'OSN PD'!AP86+CSN!AP86+CLN!AP86</f>
        <v>0</v>
      </c>
      <c r="AQ86" s="57">
        <f>+'OSN PD'!AQ86+CSN!AQ86+CLN!AQ86</f>
        <v>0</v>
      </c>
      <c r="AR86" s="57">
        <f>+'OSN PD'!AR86+CSN!AR86+CLN!AR86</f>
        <v>0</v>
      </c>
      <c r="AS86" s="57">
        <f t="shared" si="31"/>
        <v>-200000</v>
      </c>
      <c r="AT86" s="61">
        <v>0</v>
      </c>
      <c r="AU86" s="61">
        <v>0</v>
      </c>
      <c r="AV86" s="61">
        <v>0</v>
      </c>
      <c r="AW86" s="61">
        <v>0</v>
      </c>
      <c r="AX86" s="61">
        <v>0</v>
      </c>
      <c r="AY86" s="61">
        <f t="shared" si="32"/>
        <v>0</v>
      </c>
      <c r="AZ86" s="109">
        <f>+'OSN PD'!AZ86+CSN!AZ86+CLN!AZ86</f>
        <v>0</v>
      </c>
      <c r="BA86" s="109">
        <f>+'OSN PD'!BA86+CSN!BA86+CLN!BA86</f>
        <v>0</v>
      </c>
      <c r="BB86" s="109">
        <f>+'OSN PD'!BB86+CSN!BB86+CLN!BB86</f>
        <v>0</v>
      </c>
      <c r="BC86" s="109">
        <f>+'OSN PD'!BC86+CSN!BC86+CLN!BC86</f>
        <v>0</v>
      </c>
      <c r="BD86" s="109">
        <f>+'OSN PD'!BD86+CSN!BD86+CLN!BD86</f>
        <v>0</v>
      </c>
      <c r="BE86" s="109">
        <f>+'OSN PD'!BE86+CSN!BE86+CLN!BE86</f>
        <v>0</v>
      </c>
      <c r="BF86" s="109">
        <f>+'OSN PD'!BF86+CSN!BF86+CLN!BF86</f>
        <v>0</v>
      </c>
      <c r="BG86" s="67">
        <f t="shared" si="33"/>
        <v>0</v>
      </c>
    </row>
    <row r="87" spans="1:62">
      <c r="A87" s="24" t="s">
        <v>76</v>
      </c>
      <c r="B87" s="25" t="s">
        <v>980</v>
      </c>
      <c r="C87" s="44">
        <f>+'OSN PD'!C87+CSN!C87+CLN!C87</f>
        <v>700000</v>
      </c>
      <c r="D87" s="44">
        <f t="shared" si="24"/>
        <v>0</v>
      </c>
      <c r="E87" s="44">
        <f>+'OSN PD'!E87+CSN!E87+CLN!E87</f>
        <v>-120000</v>
      </c>
      <c r="F87" s="44">
        <f t="shared" si="25"/>
        <v>580000</v>
      </c>
      <c r="G87" s="53">
        <f>+'OSN PD'!G87+CSN!G87+CLN!G87</f>
        <v>333682.67000000004</v>
      </c>
      <c r="H87" s="53">
        <f>+'OSN PD'!H87+CSN!H87+CLN!H87</f>
        <v>0</v>
      </c>
      <c r="I87" s="53">
        <f>+'OSN PD'!I87+CSN!I87+CLN!I87</f>
        <v>0</v>
      </c>
      <c r="J87" s="53">
        <f>+'OSN PD'!J87+CSN!J87+CLN!J87</f>
        <v>71300.070000000007</v>
      </c>
      <c r="K87" s="49">
        <f t="shared" si="26"/>
        <v>71300.070000000007</v>
      </c>
      <c r="L87" s="49">
        <f t="shared" si="27"/>
        <v>404982.74000000005</v>
      </c>
      <c r="M87" s="53">
        <f>+'OSN PD'!M87+CSN!M87+CLN!M87</f>
        <v>404982.74</v>
      </c>
      <c r="N87" s="53">
        <f>+'OSN PD'!N87+CSN!N87+CLN!N87</f>
        <v>0</v>
      </c>
      <c r="O87" s="251">
        <f t="shared" si="28"/>
        <v>175017.25999999995</v>
      </c>
      <c r="P87" s="13">
        <f t="shared" si="29"/>
        <v>175017.26</v>
      </c>
      <c r="Q87" s="199">
        <f t="shared" si="30"/>
        <v>175017.25999999995</v>
      </c>
      <c r="R87" s="57">
        <f>+'OSN PD'!R87+CSN!R87+CLN!R87</f>
        <v>0</v>
      </c>
      <c r="S87" s="57">
        <f>+'OSN PD'!S87+CSN!S87+CLN!S87</f>
        <v>-120000</v>
      </c>
      <c r="T87" s="57">
        <f>+'OSN PD'!T87+CSN!T87+CLN!T87</f>
        <v>0</v>
      </c>
      <c r="U87" s="57">
        <f>+'OSN PD'!U87+CSN!U87+CLN!U87</f>
        <v>0</v>
      </c>
      <c r="V87" s="57">
        <f>+'OSN PD'!V87+CSN!V87+CLN!V87</f>
        <v>0</v>
      </c>
      <c r="W87" s="57">
        <f>+'OSN PD'!W87+CSN!W87+CLN!W87</f>
        <v>0</v>
      </c>
      <c r="X87" s="57">
        <f>+'OSN PD'!X87+CSN!X87+CLN!X87</f>
        <v>0</v>
      </c>
      <c r="Y87" s="57">
        <f>+'OSN PD'!Y87+CSN!Y87+CLN!Y87</f>
        <v>0</v>
      </c>
      <c r="Z87" s="57">
        <f>+'OSN PD'!Z87+CSN!Z87+CLN!Z87</f>
        <v>0</v>
      </c>
      <c r="AA87" s="57">
        <f>+'OSN PD'!AA87+CSN!AA87+CLN!AA87</f>
        <v>0</v>
      </c>
      <c r="AB87" s="57">
        <f>+'OSN PD'!AB87+CSN!AB87+CLN!AB87</f>
        <v>0</v>
      </c>
      <c r="AC87" s="57">
        <f>+'OSN PD'!AC87+CSN!AC87+CLN!AC87</f>
        <v>0</v>
      </c>
      <c r="AD87" s="57">
        <f>+'OSN PD'!AD87+CSN!AD87+CLN!AD87</f>
        <v>0</v>
      </c>
      <c r="AE87" s="57">
        <f>+'OSN PD'!AE87+CSN!AE87+CLN!AE87</f>
        <v>0</v>
      </c>
      <c r="AF87" s="57">
        <f>+'OSN PD'!AF87+CSN!AF87+CLN!AF87</f>
        <v>0</v>
      </c>
      <c r="AG87" s="57">
        <f>+'OSN PD'!AG87+CSN!AG87+CLN!AG87</f>
        <v>0</v>
      </c>
      <c r="AH87" s="57">
        <f>+'OSN PD'!AH87+CSN!AH87+CLN!AH87</f>
        <v>0</v>
      </c>
      <c r="AI87" s="57">
        <f>+'OSN PD'!AI87+CSN!AI87+CLN!AI87</f>
        <v>0</v>
      </c>
      <c r="AJ87" s="57">
        <f>+'OSN PD'!AJ87+CSN!AJ87+CLN!AJ87</f>
        <v>0</v>
      </c>
      <c r="AK87" s="57">
        <f>+'OSN PD'!AK87+CSN!AK87+CLN!AK87</f>
        <v>0</v>
      </c>
      <c r="AL87" s="57">
        <f>+'OSN PD'!AL87+CSN!AL87+CLN!AL87</f>
        <v>0</v>
      </c>
      <c r="AM87" s="57">
        <f>+'OSN PD'!AM87+CSN!AM87+CLN!AM87</f>
        <v>0</v>
      </c>
      <c r="AN87" s="57">
        <f>+'OSN PD'!AN87+CSN!AN87+CLN!AN87</f>
        <v>0</v>
      </c>
      <c r="AO87" s="57">
        <f>+'OSN PD'!AO87+CSN!AO87+CLN!AO87</f>
        <v>0</v>
      </c>
      <c r="AP87" s="57">
        <f>+'OSN PD'!AP87+CSN!AP87+CLN!AP87</f>
        <v>0</v>
      </c>
      <c r="AQ87" s="57">
        <f>+'OSN PD'!AQ87+CSN!AQ87+CLN!AQ87</f>
        <v>0</v>
      </c>
      <c r="AR87" s="57">
        <f>+'OSN PD'!AR87+CSN!AR87+CLN!AR87</f>
        <v>0</v>
      </c>
      <c r="AS87" s="57">
        <f t="shared" si="31"/>
        <v>-120000</v>
      </c>
      <c r="AT87" s="61">
        <v>0</v>
      </c>
      <c r="AU87" s="61">
        <v>0</v>
      </c>
      <c r="AV87" s="61">
        <v>0</v>
      </c>
      <c r="AW87" s="61">
        <v>0</v>
      </c>
      <c r="AX87" s="61">
        <v>0</v>
      </c>
      <c r="AY87" s="61">
        <f t="shared" si="32"/>
        <v>0</v>
      </c>
      <c r="AZ87" s="109">
        <f>+'OSN PD'!AZ87+CSN!AZ87+CLN!AZ87</f>
        <v>0</v>
      </c>
      <c r="BA87" s="109">
        <f>+'OSN PD'!BA87+CSN!BA87+CLN!BA87</f>
        <v>0</v>
      </c>
      <c r="BB87" s="109">
        <f>+'OSN PD'!BB87+CSN!BB87+CLN!BB87</f>
        <v>0</v>
      </c>
      <c r="BC87" s="109">
        <f>+'OSN PD'!BC87+CSN!BC87+CLN!BC87</f>
        <v>0</v>
      </c>
      <c r="BD87" s="109">
        <f>+'OSN PD'!BD87+CSN!BD87+CLN!BD87</f>
        <v>0</v>
      </c>
      <c r="BE87" s="109">
        <f>+'OSN PD'!BE87+CSN!BE87+CLN!BE87</f>
        <v>0</v>
      </c>
      <c r="BF87" s="109">
        <f>+'OSN PD'!BF87+CSN!BF87+CLN!BF87</f>
        <v>0</v>
      </c>
      <c r="BG87" s="67">
        <f t="shared" si="33"/>
        <v>0</v>
      </c>
    </row>
    <row r="88" spans="1:62">
      <c r="A88" s="24" t="s">
        <v>77</v>
      </c>
      <c r="B88" s="25" t="s">
        <v>981</v>
      </c>
      <c r="C88" s="44">
        <f>+'OSN PD'!C88+CSN!C88+CLN!C88</f>
        <v>300000</v>
      </c>
      <c r="D88" s="44">
        <f t="shared" si="24"/>
        <v>0</v>
      </c>
      <c r="E88" s="44">
        <f>+'OSN PD'!E88+CSN!E88+CLN!E88</f>
        <v>0</v>
      </c>
      <c r="F88" s="44">
        <f t="shared" si="25"/>
        <v>300000</v>
      </c>
      <c r="G88" s="53">
        <f>+'OSN PD'!G88+CSN!G88+CLN!G88</f>
        <v>21469.93</v>
      </c>
      <c r="H88" s="53">
        <f>+'OSN PD'!H88+CSN!H88+CLN!H88</f>
        <v>273530.40000000002</v>
      </c>
      <c r="I88" s="53">
        <f>+'OSN PD'!I88+CSN!I88+CLN!I88</f>
        <v>0</v>
      </c>
      <c r="J88" s="53">
        <f>+'OSN PD'!J88+CSN!J88+CLN!J88</f>
        <v>4999.6000000000004</v>
      </c>
      <c r="K88" s="49">
        <f t="shared" si="26"/>
        <v>278530</v>
      </c>
      <c r="L88" s="49">
        <f t="shared" si="27"/>
        <v>299999.93</v>
      </c>
      <c r="M88" s="53">
        <f>+'OSN PD'!M88+CSN!M88+CLN!M88</f>
        <v>300000</v>
      </c>
      <c r="N88" s="53">
        <f>+'OSN PD'!N88+CSN!N88+CLN!N88</f>
        <v>-7.0000000006984919E-2</v>
      </c>
      <c r="O88" s="251">
        <f t="shared" si="28"/>
        <v>7.0000000006984919E-2</v>
      </c>
      <c r="P88" s="13">
        <f t="shared" si="29"/>
        <v>0</v>
      </c>
      <c r="Q88" s="199">
        <f t="shared" si="30"/>
        <v>0</v>
      </c>
      <c r="R88" s="57">
        <f>+'OSN PD'!R88+CSN!R88+CLN!R88</f>
        <v>0</v>
      </c>
      <c r="S88" s="57">
        <f>+'OSN PD'!S88+CSN!S88+CLN!S88</f>
        <v>0</v>
      </c>
      <c r="T88" s="57">
        <f>+'OSN PD'!T88+CSN!T88+CLN!T88</f>
        <v>0</v>
      </c>
      <c r="U88" s="57">
        <f>+'OSN PD'!U88+CSN!U88+CLN!U88</f>
        <v>0</v>
      </c>
      <c r="V88" s="57">
        <f>+'OSN PD'!V88+CSN!V88+CLN!V88</f>
        <v>0</v>
      </c>
      <c r="W88" s="57">
        <f>+'OSN PD'!W88+CSN!W88+CLN!W88</f>
        <v>0</v>
      </c>
      <c r="X88" s="57">
        <f>+'OSN PD'!X88+CSN!X88+CLN!X88</f>
        <v>0</v>
      </c>
      <c r="Y88" s="57">
        <f>+'OSN PD'!Y88+CSN!Y88+CLN!Y88</f>
        <v>0</v>
      </c>
      <c r="Z88" s="57">
        <f>+'OSN PD'!Z88+CSN!Z88+CLN!Z88</f>
        <v>0</v>
      </c>
      <c r="AA88" s="57">
        <f>+'OSN PD'!AA88+CSN!AA88+CLN!AA88</f>
        <v>0</v>
      </c>
      <c r="AB88" s="57">
        <f>+'OSN PD'!AB88+CSN!AB88+CLN!AB88</f>
        <v>0</v>
      </c>
      <c r="AC88" s="57">
        <f>+'OSN PD'!AC88+CSN!AC88+CLN!AC88</f>
        <v>0</v>
      </c>
      <c r="AD88" s="57">
        <f>+'OSN PD'!AD88+CSN!AD88+CLN!AD88</f>
        <v>0</v>
      </c>
      <c r="AE88" s="57">
        <f>+'OSN PD'!AE88+CSN!AE88+CLN!AE88</f>
        <v>0</v>
      </c>
      <c r="AF88" s="57">
        <f>+'OSN PD'!AF88+CSN!AF88+CLN!AF88</f>
        <v>0</v>
      </c>
      <c r="AG88" s="57">
        <f>+'OSN PD'!AG88+CSN!AG88+CLN!AG88</f>
        <v>0</v>
      </c>
      <c r="AH88" s="57">
        <f>+'OSN PD'!AH88+CSN!AH88+CLN!AH88</f>
        <v>0</v>
      </c>
      <c r="AI88" s="57">
        <f>+'OSN PD'!AI88+CSN!AI88+CLN!AI88</f>
        <v>0</v>
      </c>
      <c r="AJ88" s="57">
        <f>+'OSN PD'!AJ88+CSN!AJ88+CLN!AJ88</f>
        <v>0</v>
      </c>
      <c r="AK88" s="57">
        <f>+'OSN PD'!AK88+CSN!AK88+CLN!AK88</f>
        <v>0</v>
      </c>
      <c r="AL88" s="57">
        <f>+'OSN PD'!AL88+CSN!AL88+CLN!AL88</f>
        <v>0</v>
      </c>
      <c r="AM88" s="57">
        <f>+'OSN PD'!AM88+CSN!AM88+CLN!AM88</f>
        <v>0</v>
      </c>
      <c r="AN88" s="57">
        <f>+'OSN PD'!AN88+CSN!AN88+CLN!AN88</f>
        <v>0</v>
      </c>
      <c r="AO88" s="57">
        <f>+'OSN PD'!AO88+CSN!AO88+CLN!AO88</f>
        <v>0</v>
      </c>
      <c r="AP88" s="57">
        <f>+'OSN PD'!AP88+CSN!AP88+CLN!AP88</f>
        <v>0</v>
      </c>
      <c r="AQ88" s="57">
        <f>+'OSN PD'!AQ88+CSN!AQ88+CLN!AQ88</f>
        <v>0</v>
      </c>
      <c r="AR88" s="57">
        <f>+'OSN PD'!AR88+CSN!AR88+CLN!AR88</f>
        <v>0</v>
      </c>
      <c r="AS88" s="57">
        <f t="shared" si="31"/>
        <v>0</v>
      </c>
      <c r="AT88" s="61">
        <v>0</v>
      </c>
      <c r="AU88" s="61">
        <v>0</v>
      </c>
      <c r="AV88" s="61">
        <v>0</v>
      </c>
      <c r="AW88" s="61">
        <v>0</v>
      </c>
      <c r="AX88" s="61">
        <v>0</v>
      </c>
      <c r="AY88" s="61">
        <f t="shared" si="32"/>
        <v>0</v>
      </c>
      <c r="AZ88" s="109">
        <f>+'OSN PD'!AZ88+CSN!AZ88+CLN!AZ88</f>
        <v>0</v>
      </c>
      <c r="BA88" s="109">
        <f>+'OSN PD'!BA88+CSN!BA88+CLN!BA88</f>
        <v>0</v>
      </c>
      <c r="BB88" s="109">
        <f>+'OSN PD'!BB88+CSN!BB88+CLN!BB88</f>
        <v>0</v>
      </c>
      <c r="BC88" s="109">
        <f>+'OSN PD'!BC88+CSN!BC88+CLN!BC88</f>
        <v>0</v>
      </c>
      <c r="BD88" s="109">
        <f>+'OSN PD'!BD88+CSN!BD88+CLN!BD88</f>
        <v>0</v>
      </c>
      <c r="BE88" s="109">
        <f>+'OSN PD'!BE88+CSN!BE88+CLN!BE88</f>
        <v>0</v>
      </c>
      <c r="BF88" s="109">
        <f>+'OSN PD'!BF88+CSN!BF88+CLN!BF88</f>
        <v>0</v>
      </c>
      <c r="BG88" s="67">
        <f t="shared" si="33"/>
        <v>0</v>
      </c>
    </row>
    <row r="89" spans="1:62">
      <c r="A89" s="24" t="s">
        <v>78</v>
      </c>
      <c r="B89" s="25" t="s">
        <v>982</v>
      </c>
      <c r="C89" s="44">
        <f>+'OSN PD'!C89+CSN!C89+CLN!C89</f>
        <v>0</v>
      </c>
      <c r="D89" s="44">
        <f t="shared" si="24"/>
        <v>0</v>
      </c>
      <c r="E89" s="44">
        <f>+'OSN PD'!E89+CSN!E89+CLN!E89</f>
        <v>68186</v>
      </c>
      <c r="F89" s="44">
        <f t="shared" si="25"/>
        <v>68186</v>
      </c>
      <c r="G89" s="53">
        <f>+'OSN PD'!G89+CSN!G89+CLN!G89</f>
        <v>0</v>
      </c>
      <c r="H89" s="53">
        <f>+'OSN PD'!H89+CSN!H89+CLN!H89</f>
        <v>0</v>
      </c>
      <c r="I89" s="53">
        <f>+'OSN PD'!I89+CSN!I89+CLN!I89</f>
        <v>68186</v>
      </c>
      <c r="J89" s="53">
        <f>+'OSN PD'!J89+CSN!J89+CLN!J89</f>
        <v>0</v>
      </c>
      <c r="K89" s="49">
        <f t="shared" si="26"/>
        <v>68186</v>
      </c>
      <c r="L89" s="49">
        <f t="shared" si="27"/>
        <v>68186</v>
      </c>
      <c r="M89" s="53">
        <f>+'OSN PD'!M89+CSN!M89+CLN!M89</f>
        <v>68186</v>
      </c>
      <c r="N89" s="53">
        <f>+'OSN PD'!N89+CSN!N89+CLN!N89</f>
        <v>0</v>
      </c>
      <c r="O89" s="251">
        <f t="shared" si="28"/>
        <v>0</v>
      </c>
      <c r="P89" s="13">
        <f t="shared" si="29"/>
        <v>0</v>
      </c>
      <c r="Q89" s="199">
        <f t="shared" si="30"/>
        <v>0</v>
      </c>
      <c r="R89" s="57">
        <f>+'OSN PD'!R89+CSN!R89+CLN!R89</f>
        <v>0</v>
      </c>
      <c r="S89" s="57">
        <f>+'OSN PD'!S89+CSN!S89+CLN!S89</f>
        <v>0</v>
      </c>
      <c r="T89" s="57">
        <f>+'OSN PD'!T89+CSN!T89+CLN!T89</f>
        <v>0</v>
      </c>
      <c r="U89" s="57">
        <f>+'OSN PD'!U89+CSN!U89+CLN!U89</f>
        <v>68186</v>
      </c>
      <c r="V89" s="57">
        <f>+'OSN PD'!V89+CSN!V89+CLN!V89</f>
        <v>0</v>
      </c>
      <c r="W89" s="57">
        <f>+'OSN PD'!W89+CSN!W89+CLN!W89</f>
        <v>0</v>
      </c>
      <c r="X89" s="57">
        <f>+'OSN PD'!X89+CSN!X89+CLN!X89</f>
        <v>0</v>
      </c>
      <c r="Y89" s="57">
        <f>+'OSN PD'!Y89+CSN!Y89+CLN!Y89</f>
        <v>0</v>
      </c>
      <c r="Z89" s="57">
        <f>+'OSN PD'!Z89+CSN!Z89+CLN!Z89</f>
        <v>0</v>
      </c>
      <c r="AA89" s="57">
        <f>+'OSN PD'!AA89+CSN!AA89+CLN!AA89</f>
        <v>0</v>
      </c>
      <c r="AB89" s="57">
        <f>+'OSN PD'!AB89+CSN!AB89+CLN!AB89</f>
        <v>0</v>
      </c>
      <c r="AC89" s="57">
        <f>+'OSN PD'!AC89+CSN!AC89+CLN!AC89</f>
        <v>0</v>
      </c>
      <c r="AD89" s="57">
        <f>+'OSN PD'!AD89+CSN!AD89+CLN!AD89</f>
        <v>0</v>
      </c>
      <c r="AE89" s="57">
        <f>+'OSN PD'!AE89+CSN!AE89+CLN!AE89</f>
        <v>0</v>
      </c>
      <c r="AF89" s="57">
        <f>+'OSN PD'!AF89+CSN!AF89+CLN!AF89</f>
        <v>0</v>
      </c>
      <c r="AG89" s="57">
        <f>+'OSN PD'!AG89+CSN!AG89+CLN!AG89</f>
        <v>0</v>
      </c>
      <c r="AH89" s="57">
        <f>+'OSN PD'!AH89+CSN!AH89+CLN!AH89</f>
        <v>0</v>
      </c>
      <c r="AI89" s="57">
        <f>+'OSN PD'!AI89+CSN!AI89+CLN!AI89</f>
        <v>0</v>
      </c>
      <c r="AJ89" s="57">
        <f>+'OSN PD'!AJ89+CSN!AJ89+CLN!AJ89</f>
        <v>0</v>
      </c>
      <c r="AK89" s="57">
        <f>+'OSN PD'!AK89+CSN!AK89+CLN!AK89</f>
        <v>0</v>
      </c>
      <c r="AL89" s="57">
        <f>+'OSN PD'!AL89+CSN!AL89+CLN!AL89</f>
        <v>0</v>
      </c>
      <c r="AM89" s="57">
        <f>+'OSN PD'!AM89+CSN!AM89+CLN!AM89</f>
        <v>0</v>
      </c>
      <c r="AN89" s="57">
        <f>+'OSN PD'!AN89+CSN!AN89+CLN!AN89</f>
        <v>0</v>
      </c>
      <c r="AO89" s="57">
        <f>+'OSN PD'!AO89+CSN!AO89+CLN!AO89</f>
        <v>0</v>
      </c>
      <c r="AP89" s="57">
        <f>+'OSN PD'!AP89+CSN!AP89+CLN!AP89</f>
        <v>0</v>
      </c>
      <c r="AQ89" s="57">
        <f>+'OSN PD'!AQ89+CSN!AQ89+CLN!AQ89</f>
        <v>0</v>
      </c>
      <c r="AR89" s="57">
        <f>+'OSN PD'!AR89+CSN!AR89+CLN!AR89</f>
        <v>0</v>
      </c>
      <c r="AS89" s="57">
        <f t="shared" si="31"/>
        <v>68186</v>
      </c>
      <c r="AT89" s="61">
        <v>0</v>
      </c>
      <c r="AU89" s="61">
        <v>0</v>
      </c>
      <c r="AV89" s="61">
        <v>0</v>
      </c>
      <c r="AW89" s="61">
        <v>0</v>
      </c>
      <c r="AX89" s="61">
        <v>0</v>
      </c>
      <c r="AY89" s="61">
        <f t="shared" si="32"/>
        <v>0</v>
      </c>
      <c r="AZ89" s="109">
        <f>+'OSN PD'!AZ89+CSN!AZ89+CLN!AZ89</f>
        <v>0</v>
      </c>
      <c r="BA89" s="109">
        <f>+'OSN PD'!BA89+CSN!BA89+CLN!BA89</f>
        <v>0</v>
      </c>
      <c r="BB89" s="109">
        <f>+'OSN PD'!BB89+CSN!BB89+CLN!BB89</f>
        <v>0</v>
      </c>
      <c r="BC89" s="109">
        <f>+'OSN PD'!BC89+CSN!BC89+CLN!BC89</f>
        <v>0</v>
      </c>
      <c r="BD89" s="109">
        <f>+'OSN PD'!BD89+CSN!BD89+CLN!BD89</f>
        <v>0</v>
      </c>
      <c r="BE89" s="109">
        <f>+'OSN PD'!BE89+CSN!BE89+CLN!BE89</f>
        <v>0</v>
      </c>
      <c r="BF89" s="109">
        <f>+'OSN PD'!BF89+CSN!BF89+CLN!BF89</f>
        <v>0</v>
      </c>
      <c r="BG89" s="67">
        <f t="shared" si="33"/>
        <v>0</v>
      </c>
    </row>
    <row r="90" spans="1:62">
      <c r="A90" s="24" t="s">
        <v>79</v>
      </c>
      <c r="B90" s="25" t="s">
        <v>983</v>
      </c>
      <c r="C90" s="44">
        <f>+'OSN PD'!C90+CSN!C90+CLN!C90</f>
        <v>100000</v>
      </c>
      <c r="D90" s="44">
        <f t="shared" si="24"/>
        <v>0</v>
      </c>
      <c r="E90" s="44">
        <f>+'OSN PD'!E90+CSN!E90+CLN!E90</f>
        <v>0</v>
      </c>
      <c r="F90" s="44">
        <f t="shared" si="25"/>
        <v>100000</v>
      </c>
      <c r="G90" s="53">
        <f>+'OSN PD'!G90+CSN!G90+CLN!G90</f>
        <v>69733.78</v>
      </c>
      <c r="H90" s="53">
        <f>+'OSN PD'!H90+CSN!H90+CLN!H90</f>
        <v>10200.01</v>
      </c>
      <c r="I90" s="53">
        <f>+'OSN PD'!I90+CSN!I90+CLN!I90</f>
        <v>0</v>
      </c>
      <c r="J90" s="53">
        <f>+'OSN PD'!J90+CSN!J90+CLN!J90</f>
        <v>0</v>
      </c>
      <c r="K90" s="49">
        <f t="shared" si="26"/>
        <v>10200.01</v>
      </c>
      <c r="L90" s="49">
        <f t="shared" si="27"/>
        <v>79933.789999999994</v>
      </c>
      <c r="M90" s="53">
        <f>+'OSN PD'!M90+CSN!M90+CLN!M90</f>
        <v>79933.789999999994</v>
      </c>
      <c r="N90" s="53">
        <f>+'OSN PD'!N90+CSN!N90+CLN!N90</f>
        <v>0</v>
      </c>
      <c r="O90" s="251">
        <f t="shared" si="28"/>
        <v>20066.210000000006</v>
      </c>
      <c r="P90" s="13">
        <f t="shared" si="29"/>
        <v>20066.210000000006</v>
      </c>
      <c r="Q90" s="199">
        <f t="shared" si="30"/>
        <v>20066.210000000006</v>
      </c>
      <c r="R90" s="57">
        <f>+'OSN PD'!R90+CSN!R90+CLN!R90</f>
        <v>0</v>
      </c>
      <c r="S90" s="57">
        <f>+'OSN PD'!S90+CSN!S90+CLN!S90</f>
        <v>0</v>
      </c>
      <c r="T90" s="57">
        <f>+'OSN PD'!T90+CSN!T90+CLN!T90</f>
        <v>0</v>
      </c>
      <c r="U90" s="57">
        <f>+'OSN PD'!U90+CSN!U90+CLN!U90</f>
        <v>0</v>
      </c>
      <c r="V90" s="57">
        <f>+'OSN PD'!V90+CSN!V90+CLN!V90</f>
        <v>0</v>
      </c>
      <c r="W90" s="57">
        <f>+'OSN PD'!W90+CSN!W90+CLN!W90</f>
        <v>0</v>
      </c>
      <c r="X90" s="57">
        <f>+'OSN PD'!X90+CSN!X90+CLN!X90</f>
        <v>0</v>
      </c>
      <c r="Y90" s="57">
        <f>+'OSN PD'!Y90+CSN!Y90+CLN!Y90</f>
        <v>0</v>
      </c>
      <c r="Z90" s="57">
        <f>+'OSN PD'!Z90+CSN!Z90+CLN!Z90</f>
        <v>0</v>
      </c>
      <c r="AA90" s="57">
        <f>+'OSN PD'!AA90+CSN!AA90+CLN!AA90</f>
        <v>0</v>
      </c>
      <c r="AB90" s="57">
        <f>+'OSN PD'!AB90+CSN!AB90+CLN!AB90</f>
        <v>0</v>
      </c>
      <c r="AC90" s="57">
        <f>+'OSN PD'!AC90+CSN!AC90+CLN!AC90</f>
        <v>0</v>
      </c>
      <c r="AD90" s="57">
        <f>+'OSN PD'!AD90+CSN!AD90+CLN!AD90</f>
        <v>0</v>
      </c>
      <c r="AE90" s="57">
        <f>+'OSN PD'!AE90+CSN!AE90+CLN!AE90</f>
        <v>0</v>
      </c>
      <c r="AF90" s="57">
        <f>+'OSN PD'!AF90+CSN!AF90+CLN!AF90</f>
        <v>0</v>
      </c>
      <c r="AG90" s="57">
        <f>+'OSN PD'!AG90+CSN!AG90+CLN!AG90</f>
        <v>0</v>
      </c>
      <c r="AH90" s="57">
        <f>+'OSN PD'!AH90+CSN!AH90+CLN!AH90</f>
        <v>0</v>
      </c>
      <c r="AI90" s="57">
        <f>+'OSN PD'!AI90+CSN!AI90+CLN!AI90</f>
        <v>0</v>
      </c>
      <c r="AJ90" s="57">
        <f>+'OSN PD'!AJ90+CSN!AJ90+CLN!AJ90</f>
        <v>0</v>
      </c>
      <c r="AK90" s="57">
        <f>+'OSN PD'!AK90+CSN!AK90+CLN!AK90</f>
        <v>0</v>
      </c>
      <c r="AL90" s="57">
        <f>+'OSN PD'!AL90+CSN!AL90+CLN!AL90</f>
        <v>0</v>
      </c>
      <c r="AM90" s="57">
        <f>+'OSN PD'!AM90+CSN!AM90+CLN!AM90</f>
        <v>0</v>
      </c>
      <c r="AN90" s="57">
        <f>+'OSN PD'!AN90+CSN!AN90+CLN!AN90</f>
        <v>0</v>
      </c>
      <c r="AO90" s="57">
        <f>+'OSN PD'!AO90+CSN!AO90+CLN!AO90</f>
        <v>0</v>
      </c>
      <c r="AP90" s="57">
        <f>+'OSN PD'!AP90+CSN!AP90+CLN!AP90</f>
        <v>0</v>
      </c>
      <c r="AQ90" s="57">
        <f>+'OSN PD'!AQ90+CSN!AQ90+CLN!AQ90</f>
        <v>0</v>
      </c>
      <c r="AR90" s="57">
        <f>+'OSN PD'!AR90+CSN!AR90+CLN!AR90</f>
        <v>0</v>
      </c>
      <c r="AS90" s="57">
        <f t="shared" si="31"/>
        <v>0</v>
      </c>
      <c r="AT90" s="61">
        <v>0</v>
      </c>
      <c r="AU90" s="61">
        <v>0</v>
      </c>
      <c r="AV90" s="61">
        <v>0</v>
      </c>
      <c r="AW90" s="61">
        <v>0</v>
      </c>
      <c r="AX90" s="61">
        <v>0</v>
      </c>
      <c r="AY90" s="61">
        <f t="shared" si="32"/>
        <v>0</v>
      </c>
      <c r="AZ90" s="109">
        <f>+'OSN PD'!AZ90+CSN!AZ90+CLN!AZ90</f>
        <v>0</v>
      </c>
      <c r="BA90" s="109">
        <f>+'OSN PD'!BA90+CSN!BA90+CLN!BA90</f>
        <v>0</v>
      </c>
      <c r="BB90" s="109">
        <f>+'OSN PD'!BB90+CSN!BB90+CLN!BB90</f>
        <v>0</v>
      </c>
      <c r="BC90" s="109">
        <f>+'OSN PD'!BC90+CSN!BC90+CLN!BC90</f>
        <v>0</v>
      </c>
      <c r="BD90" s="109">
        <f>+'OSN PD'!BD90+CSN!BD90+CLN!BD90</f>
        <v>0</v>
      </c>
      <c r="BE90" s="109">
        <f>+'OSN PD'!BE90+CSN!BE90+CLN!BE90</f>
        <v>0</v>
      </c>
      <c r="BF90" s="109">
        <f>+'OSN PD'!BF90+CSN!BF90+CLN!BF90</f>
        <v>0</v>
      </c>
      <c r="BG90" s="67">
        <f t="shared" si="33"/>
        <v>0</v>
      </c>
    </row>
    <row r="91" spans="1:62">
      <c r="A91" s="24" t="s">
        <v>80</v>
      </c>
      <c r="B91" s="25" t="s">
        <v>984</v>
      </c>
      <c r="C91" s="44">
        <f>+'OSN PD'!C91+CSN!C91+CLN!C91</f>
        <v>0</v>
      </c>
      <c r="D91" s="44">
        <f t="shared" si="24"/>
        <v>0</v>
      </c>
      <c r="E91" s="44">
        <f>+'OSN PD'!E91+CSN!E91+CLN!E91</f>
        <v>0</v>
      </c>
      <c r="F91" s="44">
        <f t="shared" si="25"/>
        <v>0</v>
      </c>
      <c r="G91" s="53">
        <f>+'OSN PD'!G91+CSN!G91+CLN!G91</f>
        <v>0</v>
      </c>
      <c r="H91" s="53">
        <f>+'OSN PD'!H91+CSN!H91+CLN!H91</f>
        <v>0</v>
      </c>
      <c r="I91" s="53">
        <f>+'OSN PD'!I91+CSN!I91+CLN!I91</f>
        <v>0</v>
      </c>
      <c r="J91" s="53">
        <f>+'OSN PD'!J91+CSN!J91+CLN!J91</f>
        <v>0</v>
      </c>
      <c r="K91" s="49">
        <f t="shared" si="26"/>
        <v>0</v>
      </c>
      <c r="L91" s="49">
        <f t="shared" si="27"/>
        <v>0</v>
      </c>
      <c r="M91" s="53">
        <f>+'OSN PD'!M91+CSN!M91+CLN!M91</f>
        <v>0</v>
      </c>
      <c r="N91" s="53">
        <f>+'OSN PD'!N91+CSN!N91+CLN!N91</f>
        <v>0</v>
      </c>
      <c r="O91" s="251">
        <f t="shared" si="28"/>
        <v>0</v>
      </c>
      <c r="P91" s="13">
        <f t="shared" si="29"/>
        <v>0</v>
      </c>
      <c r="Q91" s="199">
        <f t="shared" si="30"/>
        <v>0</v>
      </c>
      <c r="R91" s="57">
        <f>+'OSN PD'!R91+CSN!R91+CLN!R91</f>
        <v>0</v>
      </c>
      <c r="S91" s="57">
        <f>+'OSN PD'!S91+CSN!S91+CLN!S91</f>
        <v>0</v>
      </c>
      <c r="T91" s="57">
        <f>+'OSN PD'!T91+CSN!T91+CLN!T91</f>
        <v>0</v>
      </c>
      <c r="U91" s="57">
        <f>+'OSN PD'!U91+CSN!U91+CLN!U91</f>
        <v>0</v>
      </c>
      <c r="V91" s="57">
        <f>+'OSN PD'!V91+CSN!V91+CLN!V91</f>
        <v>0</v>
      </c>
      <c r="W91" s="57">
        <f>+'OSN PD'!W91+CSN!W91+CLN!W91</f>
        <v>0</v>
      </c>
      <c r="X91" s="57">
        <f>+'OSN PD'!X91+CSN!X91+CLN!X91</f>
        <v>0</v>
      </c>
      <c r="Y91" s="57">
        <f>+'OSN PD'!Y91+CSN!Y91+CLN!Y91</f>
        <v>0</v>
      </c>
      <c r="Z91" s="57">
        <f>+'OSN PD'!Z91+CSN!Z91+CLN!Z91</f>
        <v>0</v>
      </c>
      <c r="AA91" s="57">
        <f>+'OSN PD'!AA91+CSN!AA91+CLN!AA91</f>
        <v>0</v>
      </c>
      <c r="AB91" s="57">
        <f>+'OSN PD'!AB91+CSN!AB91+CLN!AB91</f>
        <v>0</v>
      </c>
      <c r="AC91" s="57">
        <f>+'OSN PD'!AC91+CSN!AC91+CLN!AC91</f>
        <v>0</v>
      </c>
      <c r="AD91" s="57">
        <f>+'OSN PD'!AD91+CSN!AD91+CLN!AD91</f>
        <v>0</v>
      </c>
      <c r="AE91" s="57">
        <f>+'OSN PD'!AE91+CSN!AE91+CLN!AE91</f>
        <v>0</v>
      </c>
      <c r="AF91" s="57">
        <f>+'OSN PD'!AF91+CSN!AF91+CLN!AF91</f>
        <v>0</v>
      </c>
      <c r="AG91" s="57">
        <f>+'OSN PD'!AG91+CSN!AG91+CLN!AG91</f>
        <v>0</v>
      </c>
      <c r="AH91" s="57">
        <f>+'OSN PD'!AH91+CSN!AH91+CLN!AH91</f>
        <v>0</v>
      </c>
      <c r="AI91" s="57">
        <f>+'OSN PD'!AI91+CSN!AI91+CLN!AI91</f>
        <v>0</v>
      </c>
      <c r="AJ91" s="57">
        <f>+'OSN PD'!AJ91+CSN!AJ91+CLN!AJ91</f>
        <v>0</v>
      </c>
      <c r="AK91" s="57">
        <f>+'OSN PD'!AK91+CSN!AK91+CLN!AK91</f>
        <v>0</v>
      </c>
      <c r="AL91" s="57">
        <f>+'OSN PD'!AL91+CSN!AL91+CLN!AL91</f>
        <v>0</v>
      </c>
      <c r="AM91" s="57">
        <f>+'OSN PD'!AM91+CSN!AM91+CLN!AM91</f>
        <v>0</v>
      </c>
      <c r="AN91" s="57">
        <f>+'OSN PD'!AN91+CSN!AN91+CLN!AN91</f>
        <v>0</v>
      </c>
      <c r="AO91" s="57">
        <f>+'OSN PD'!AO91+CSN!AO91+CLN!AO91</f>
        <v>0</v>
      </c>
      <c r="AP91" s="57">
        <f>+'OSN PD'!AP91+CSN!AP91+CLN!AP91</f>
        <v>0</v>
      </c>
      <c r="AQ91" s="57">
        <f>+'OSN PD'!AQ91+CSN!AQ91+CLN!AQ91</f>
        <v>0</v>
      </c>
      <c r="AR91" s="57">
        <f>+'OSN PD'!AR91+CSN!AR91+CLN!AR91</f>
        <v>0</v>
      </c>
      <c r="AS91" s="57">
        <f t="shared" si="31"/>
        <v>0</v>
      </c>
      <c r="AT91" s="61">
        <v>0</v>
      </c>
      <c r="AU91" s="61">
        <v>0</v>
      </c>
      <c r="AV91" s="61">
        <v>0</v>
      </c>
      <c r="AW91" s="61">
        <v>0</v>
      </c>
      <c r="AX91" s="61">
        <v>0</v>
      </c>
      <c r="AY91" s="61">
        <f t="shared" si="32"/>
        <v>0</v>
      </c>
      <c r="AZ91" s="109">
        <f>+'OSN PD'!AZ91+CSN!AZ91+CLN!AZ91</f>
        <v>0</v>
      </c>
      <c r="BA91" s="109">
        <f>+'OSN PD'!BA91+CSN!BA91+CLN!BA91</f>
        <v>0</v>
      </c>
      <c r="BB91" s="109">
        <f>+'OSN PD'!BB91+CSN!BB91+CLN!BB91</f>
        <v>0</v>
      </c>
      <c r="BC91" s="109">
        <f>+'OSN PD'!BC91+CSN!BC91+CLN!BC91</f>
        <v>0</v>
      </c>
      <c r="BD91" s="109">
        <f>+'OSN PD'!BD91+CSN!BD91+CLN!BD91</f>
        <v>0</v>
      </c>
      <c r="BE91" s="109">
        <f>+'OSN PD'!BE91+CSN!BE91+CLN!BE91</f>
        <v>0</v>
      </c>
      <c r="BF91" s="109">
        <f>+'OSN PD'!BF91+CSN!BF91+CLN!BF91</f>
        <v>0</v>
      </c>
      <c r="BG91" s="67">
        <f t="shared" si="33"/>
        <v>0</v>
      </c>
    </row>
    <row r="92" spans="1:62" s="1" customFormat="1">
      <c r="A92" s="24" t="s">
        <v>81</v>
      </c>
      <c r="B92" s="25" t="s">
        <v>985</v>
      </c>
      <c r="C92" s="44">
        <f>+'OSN PD'!C92+CSN!C92+CLN!C92</f>
        <v>50000</v>
      </c>
      <c r="D92" s="44">
        <f t="shared" si="24"/>
        <v>0</v>
      </c>
      <c r="E92" s="44">
        <f>+'OSN PD'!E92+CSN!E92+CLN!E92</f>
        <v>0</v>
      </c>
      <c r="F92" s="44">
        <f t="shared" si="25"/>
        <v>50000</v>
      </c>
      <c r="G92" s="53">
        <f>+'OSN PD'!G92+CSN!G92+CLN!G92</f>
        <v>46278.009999999995</v>
      </c>
      <c r="H92" s="53">
        <f>+'OSN PD'!H92+CSN!H92+CLN!H92</f>
        <v>0</v>
      </c>
      <c r="I92" s="53">
        <f>+'OSN PD'!I92+CSN!I92+CLN!I92</f>
        <v>0</v>
      </c>
      <c r="J92" s="53">
        <f>+'OSN PD'!J92+CSN!J92+CLN!J92</f>
        <v>1699.99</v>
      </c>
      <c r="K92" s="49">
        <f t="shared" si="26"/>
        <v>1699.99</v>
      </c>
      <c r="L92" s="49">
        <f t="shared" si="27"/>
        <v>47977.999999999993</v>
      </c>
      <c r="M92" s="53">
        <f>+'OSN PD'!M92+CSN!M92+CLN!M92</f>
        <v>48978.01</v>
      </c>
      <c r="N92" s="53">
        <f>+'OSN PD'!N92+CSN!N92+CLN!N92</f>
        <v>-1000.0100000000093</v>
      </c>
      <c r="O92" s="251">
        <f t="shared" si="28"/>
        <v>2022.0000000000073</v>
      </c>
      <c r="P92" s="13">
        <f t="shared" si="29"/>
        <v>1021.989999999998</v>
      </c>
      <c r="Q92" s="199">
        <f t="shared" si="30"/>
        <v>1021.989999999998</v>
      </c>
      <c r="R92" s="57">
        <f>+'OSN PD'!R92+CSN!R92+CLN!R92</f>
        <v>0</v>
      </c>
      <c r="S92" s="57">
        <f>+'OSN PD'!S92+CSN!S92+CLN!S92</f>
        <v>0</v>
      </c>
      <c r="T92" s="57">
        <f>+'OSN PD'!T92+CSN!T92+CLN!T92</f>
        <v>0</v>
      </c>
      <c r="U92" s="57">
        <f>+'OSN PD'!U92+CSN!U92+CLN!U92</f>
        <v>0</v>
      </c>
      <c r="V92" s="57">
        <f>+'OSN PD'!V92+CSN!V92+CLN!V92</f>
        <v>0</v>
      </c>
      <c r="W92" s="57">
        <f>+'OSN PD'!W92+CSN!W92+CLN!W92</f>
        <v>0</v>
      </c>
      <c r="X92" s="57">
        <f>+'OSN PD'!X92+CSN!X92+CLN!X92</f>
        <v>0</v>
      </c>
      <c r="Y92" s="57">
        <f>+'OSN PD'!Y92+CSN!Y92+CLN!Y92</f>
        <v>0</v>
      </c>
      <c r="Z92" s="57">
        <f>+'OSN PD'!Z92+CSN!Z92+CLN!Z92</f>
        <v>0</v>
      </c>
      <c r="AA92" s="57">
        <f>+'OSN PD'!AA92+CSN!AA92+CLN!AA92</f>
        <v>0</v>
      </c>
      <c r="AB92" s="57">
        <f>+'OSN PD'!AB92+CSN!AB92+CLN!AB92</f>
        <v>0</v>
      </c>
      <c r="AC92" s="57">
        <f>+'OSN PD'!AC92+CSN!AC92+CLN!AC92</f>
        <v>0</v>
      </c>
      <c r="AD92" s="57">
        <f>+'OSN PD'!AD92+CSN!AD92+CLN!AD92</f>
        <v>0</v>
      </c>
      <c r="AE92" s="57">
        <f>+'OSN PD'!AE92+CSN!AE92+CLN!AE92</f>
        <v>0</v>
      </c>
      <c r="AF92" s="57">
        <f>+'OSN PD'!AF92+CSN!AF92+CLN!AF92</f>
        <v>0</v>
      </c>
      <c r="AG92" s="57">
        <f>+'OSN PD'!AG92+CSN!AG92+CLN!AG92</f>
        <v>0</v>
      </c>
      <c r="AH92" s="57">
        <f>+'OSN PD'!AH92+CSN!AH92+CLN!AH92</f>
        <v>0</v>
      </c>
      <c r="AI92" s="57">
        <f>+'OSN PD'!AI92+CSN!AI92+CLN!AI92</f>
        <v>0</v>
      </c>
      <c r="AJ92" s="57">
        <f>+'OSN PD'!AJ92+CSN!AJ92+CLN!AJ92</f>
        <v>0</v>
      </c>
      <c r="AK92" s="57">
        <f>+'OSN PD'!AK92+CSN!AK92+CLN!AK92</f>
        <v>0</v>
      </c>
      <c r="AL92" s="57">
        <f>+'OSN PD'!AL92+CSN!AL92+CLN!AL92</f>
        <v>0</v>
      </c>
      <c r="AM92" s="57">
        <f>+'OSN PD'!AM92+CSN!AM92+CLN!AM92</f>
        <v>0</v>
      </c>
      <c r="AN92" s="57">
        <f>+'OSN PD'!AN92+CSN!AN92+CLN!AN92</f>
        <v>0</v>
      </c>
      <c r="AO92" s="57">
        <f>+'OSN PD'!AO92+CSN!AO92+CLN!AO92</f>
        <v>0</v>
      </c>
      <c r="AP92" s="57">
        <f>+'OSN PD'!AP92+CSN!AP92+CLN!AP92</f>
        <v>0</v>
      </c>
      <c r="AQ92" s="57">
        <f>+'OSN PD'!AQ92+CSN!AQ92+CLN!AQ92</f>
        <v>0</v>
      </c>
      <c r="AR92" s="57">
        <f>+'OSN PD'!AR92+CSN!AR92+CLN!AR92</f>
        <v>0</v>
      </c>
      <c r="AS92" s="57">
        <f t="shared" si="31"/>
        <v>0</v>
      </c>
      <c r="AT92" s="61">
        <v>0</v>
      </c>
      <c r="AU92" s="61">
        <v>0</v>
      </c>
      <c r="AV92" s="61">
        <v>0</v>
      </c>
      <c r="AW92" s="61">
        <v>0</v>
      </c>
      <c r="AX92" s="61">
        <v>0</v>
      </c>
      <c r="AY92" s="61">
        <f t="shared" si="32"/>
        <v>0</v>
      </c>
      <c r="AZ92" s="109">
        <f>+'OSN PD'!AZ92+CSN!AZ92+CLN!AZ92</f>
        <v>0</v>
      </c>
      <c r="BA92" s="109">
        <f>+'OSN PD'!BA92+CSN!BA92+CLN!BA92</f>
        <v>0</v>
      </c>
      <c r="BB92" s="109">
        <f>+'OSN PD'!BB92+CSN!BB92+CLN!BB92</f>
        <v>0</v>
      </c>
      <c r="BC92" s="109">
        <f>+'OSN PD'!BC92+CSN!BC92+CLN!BC92</f>
        <v>0</v>
      </c>
      <c r="BD92" s="109">
        <f>+'OSN PD'!BD92+CSN!BD92+CLN!BD92</f>
        <v>0</v>
      </c>
      <c r="BE92" s="109">
        <f>+'OSN PD'!BE92+CSN!BE92+CLN!BE92</f>
        <v>0</v>
      </c>
      <c r="BF92" s="109">
        <f>+'OSN PD'!BF92+CSN!BF92+CLN!BF92</f>
        <v>0</v>
      </c>
      <c r="BG92" s="67">
        <f t="shared" si="33"/>
        <v>0</v>
      </c>
      <c r="BH92"/>
      <c r="BI92"/>
      <c r="BJ92"/>
    </row>
    <row r="93" spans="1:62">
      <c r="A93" s="24"/>
      <c r="B93" s="25"/>
      <c r="C93" s="44"/>
      <c r="D93" s="44"/>
      <c r="E93" s="44"/>
      <c r="F93" s="44"/>
      <c r="G93" s="49"/>
      <c r="H93" s="49"/>
      <c r="I93" s="49"/>
      <c r="J93" s="49"/>
      <c r="K93" s="49"/>
      <c r="L93" s="49"/>
      <c r="M93" s="53"/>
      <c r="N93" s="53"/>
      <c r="O93" s="53"/>
      <c r="Q93" s="44"/>
      <c r="R93" s="57"/>
      <c r="S93" s="57"/>
      <c r="T93" s="57"/>
      <c r="U93" s="57"/>
      <c r="V93" s="57"/>
      <c r="W93" s="57"/>
      <c r="X93" s="57"/>
      <c r="Y93" s="57"/>
      <c r="Z93" s="57"/>
      <c r="AA93" s="57"/>
      <c r="AB93" s="57"/>
      <c r="AC93" s="57"/>
      <c r="AD93" s="57"/>
      <c r="AE93" s="57"/>
      <c r="AF93" s="57"/>
      <c r="AG93" s="57"/>
      <c r="AH93" s="57"/>
      <c r="AI93" s="57"/>
      <c r="AJ93" s="57"/>
      <c r="AK93" s="57"/>
      <c r="AL93" s="57"/>
      <c r="AM93" s="57"/>
      <c r="AN93" s="57"/>
      <c r="AO93" s="57"/>
      <c r="AP93" s="57"/>
      <c r="AQ93" s="57"/>
      <c r="AR93" s="57"/>
      <c r="AS93" s="57"/>
      <c r="AT93" s="61"/>
      <c r="AU93" s="61"/>
      <c r="AV93" s="61"/>
      <c r="AW93" s="61"/>
      <c r="AX93" s="61"/>
      <c r="AY93" s="61"/>
      <c r="AZ93" s="67"/>
      <c r="BA93" s="67"/>
      <c r="BB93" s="67"/>
      <c r="BC93" s="67"/>
      <c r="BD93" s="67"/>
      <c r="BE93" s="67"/>
      <c r="BF93" s="67"/>
      <c r="BG93" s="66"/>
    </row>
    <row r="94" spans="1:62">
      <c r="A94" s="20">
        <v>3</v>
      </c>
      <c r="B94" s="26" t="s">
        <v>986</v>
      </c>
      <c r="C94" s="43">
        <f t="shared" ref="C94:BG94" si="34">SUM(C96:C96)</f>
        <v>0</v>
      </c>
      <c r="D94" s="43">
        <f t="shared" si="34"/>
        <v>0</v>
      </c>
      <c r="E94" s="43">
        <f t="shared" si="34"/>
        <v>0</v>
      </c>
      <c r="F94" s="43">
        <f t="shared" si="34"/>
        <v>0</v>
      </c>
      <c r="G94" s="47">
        <f t="shared" si="34"/>
        <v>0</v>
      </c>
      <c r="H94" s="47">
        <f t="shared" si="34"/>
        <v>0</v>
      </c>
      <c r="I94" s="47">
        <f t="shared" si="34"/>
        <v>0</v>
      </c>
      <c r="J94" s="47">
        <f t="shared" si="34"/>
        <v>0</v>
      </c>
      <c r="K94" s="47">
        <f t="shared" si="34"/>
        <v>0</v>
      </c>
      <c r="L94" s="47">
        <f t="shared" si="34"/>
        <v>0</v>
      </c>
      <c r="M94" s="51">
        <f t="shared" si="34"/>
        <v>0</v>
      </c>
      <c r="N94" s="51">
        <f t="shared" si="34"/>
        <v>0</v>
      </c>
      <c r="O94" s="51">
        <f t="shared" si="34"/>
        <v>0</v>
      </c>
      <c r="P94" s="33">
        <f t="shared" si="34"/>
        <v>0</v>
      </c>
      <c r="Q94" s="275">
        <f t="shared" si="34"/>
        <v>0</v>
      </c>
      <c r="R94" s="55">
        <f t="shared" si="34"/>
        <v>0</v>
      </c>
      <c r="S94" s="55">
        <f t="shared" si="34"/>
        <v>0</v>
      </c>
      <c r="T94" s="55">
        <f t="shared" si="34"/>
        <v>0</v>
      </c>
      <c r="U94" s="55">
        <f t="shared" si="34"/>
        <v>0</v>
      </c>
      <c r="V94" s="55">
        <f t="shared" si="34"/>
        <v>0</v>
      </c>
      <c r="W94" s="55">
        <f t="shared" si="34"/>
        <v>0</v>
      </c>
      <c r="X94" s="55">
        <f t="shared" si="34"/>
        <v>0</v>
      </c>
      <c r="Y94" s="55">
        <f t="shared" si="34"/>
        <v>0</v>
      </c>
      <c r="Z94" s="55">
        <f t="shared" si="34"/>
        <v>0</v>
      </c>
      <c r="AA94" s="55">
        <f t="shared" si="34"/>
        <v>0</v>
      </c>
      <c r="AB94" s="55">
        <f t="shared" si="34"/>
        <v>0</v>
      </c>
      <c r="AC94" s="55">
        <f>SUM(AC96:AC96)</f>
        <v>0</v>
      </c>
      <c r="AD94" s="55">
        <f t="shared" si="34"/>
        <v>0</v>
      </c>
      <c r="AE94" s="55">
        <f t="shared" si="34"/>
        <v>0</v>
      </c>
      <c r="AF94" s="55">
        <f t="shared" si="34"/>
        <v>0</v>
      </c>
      <c r="AG94" s="55">
        <f t="shared" si="34"/>
        <v>0</v>
      </c>
      <c r="AH94" s="55">
        <f t="shared" si="34"/>
        <v>0</v>
      </c>
      <c r="AI94" s="55">
        <f t="shared" si="34"/>
        <v>0</v>
      </c>
      <c r="AJ94" s="55">
        <f t="shared" si="34"/>
        <v>0</v>
      </c>
      <c r="AK94" s="55">
        <f t="shared" si="34"/>
        <v>0</v>
      </c>
      <c r="AL94" s="55">
        <f t="shared" si="34"/>
        <v>0</v>
      </c>
      <c r="AM94" s="55">
        <f t="shared" si="34"/>
        <v>0</v>
      </c>
      <c r="AN94" s="55">
        <f t="shared" si="34"/>
        <v>0</v>
      </c>
      <c r="AO94" s="55">
        <f t="shared" si="34"/>
        <v>0</v>
      </c>
      <c r="AP94" s="55">
        <f t="shared" si="34"/>
        <v>0</v>
      </c>
      <c r="AQ94" s="55">
        <f t="shared" si="34"/>
        <v>0</v>
      </c>
      <c r="AR94" s="55">
        <f t="shared" si="34"/>
        <v>0</v>
      </c>
      <c r="AS94" s="55">
        <f t="shared" si="34"/>
        <v>0</v>
      </c>
      <c r="AT94" s="59">
        <f t="shared" si="34"/>
        <v>0</v>
      </c>
      <c r="AU94" s="59">
        <f t="shared" si="34"/>
        <v>0</v>
      </c>
      <c r="AV94" s="59">
        <f t="shared" si="34"/>
        <v>0</v>
      </c>
      <c r="AW94" s="59">
        <f t="shared" si="34"/>
        <v>0</v>
      </c>
      <c r="AX94" s="59">
        <f t="shared" si="34"/>
        <v>0</v>
      </c>
      <c r="AY94" s="59">
        <f t="shared" si="34"/>
        <v>0</v>
      </c>
      <c r="AZ94" s="65">
        <f t="shared" si="34"/>
        <v>0</v>
      </c>
      <c r="BA94" s="65">
        <f t="shared" si="34"/>
        <v>0</v>
      </c>
      <c r="BB94" s="65">
        <f t="shared" si="34"/>
        <v>0</v>
      </c>
      <c r="BC94" s="65">
        <f t="shared" si="34"/>
        <v>0</v>
      </c>
      <c r="BD94" s="65">
        <f t="shared" si="34"/>
        <v>0</v>
      </c>
      <c r="BE94" s="65">
        <f t="shared" si="34"/>
        <v>0</v>
      </c>
      <c r="BF94" s="65">
        <f t="shared" si="34"/>
        <v>0</v>
      </c>
      <c r="BG94" s="65">
        <f t="shared" si="34"/>
        <v>0</v>
      </c>
    </row>
    <row r="95" spans="1:62">
      <c r="A95" s="24"/>
      <c r="B95" s="28"/>
      <c r="C95" s="44"/>
      <c r="D95" s="44"/>
      <c r="E95" s="44"/>
      <c r="F95" s="44"/>
      <c r="G95" s="49"/>
      <c r="H95" s="49"/>
      <c r="I95" s="49"/>
      <c r="J95" s="49"/>
      <c r="K95" s="49"/>
      <c r="L95" s="49"/>
      <c r="M95" s="53"/>
      <c r="N95" s="53"/>
      <c r="O95" s="53"/>
      <c r="P95" s="15"/>
      <c r="Q95" s="44"/>
      <c r="R95" s="57"/>
      <c r="S95" s="57"/>
      <c r="T95" s="57"/>
      <c r="U95" s="57"/>
      <c r="V95" s="57"/>
      <c r="W95" s="57"/>
      <c r="X95" s="57"/>
      <c r="Y95" s="57"/>
      <c r="Z95" s="57"/>
      <c r="AA95" s="57"/>
      <c r="AB95" s="57"/>
      <c r="AC95" s="57"/>
      <c r="AD95" s="57"/>
      <c r="AE95" s="57"/>
      <c r="AF95" s="57"/>
      <c r="AG95" s="57"/>
      <c r="AH95" s="57"/>
      <c r="AI95" s="57"/>
      <c r="AJ95" s="57"/>
      <c r="AK95" s="57"/>
      <c r="AL95" s="57"/>
      <c r="AM95" s="57"/>
      <c r="AN95" s="57"/>
      <c r="AO95" s="57"/>
      <c r="AP95" s="57"/>
      <c r="AQ95" s="57"/>
      <c r="AR95" s="57"/>
      <c r="AS95" s="57"/>
      <c r="AT95" s="61"/>
      <c r="AU95" s="61"/>
      <c r="AV95" s="61"/>
      <c r="AW95" s="61"/>
      <c r="AX95" s="61"/>
      <c r="AY95" s="61"/>
      <c r="AZ95" s="67"/>
      <c r="BA95" s="67"/>
      <c r="BB95" s="67"/>
      <c r="BC95" s="67"/>
      <c r="BD95" s="67"/>
      <c r="BE95" s="67"/>
      <c r="BF95" s="67"/>
      <c r="BG95" s="66"/>
    </row>
    <row r="96" spans="1:62">
      <c r="A96" s="24" t="s">
        <v>82</v>
      </c>
      <c r="B96" s="25" t="s">
        <v>987</v>
      </c>
      <c r="C96" s="44">
        <v>0</v>
      </c>
      <c r="D96" s="44"/>
      <c r="E96" s="44">
        <v>0</v>
      </c>
      <c r="F96" s="44">
        <f>+C96+D96+E96</f>
        <v>0</v>
      </c>
      <c r="G96" s="53">
        <v>0</v>
      </c>
      <c r="H96" s="53">
        <v>0</v>
      </c>
      <c r="I96" s="53">
        <v>0</v>
      </c>
      <c r="J96" s="53">
        <v>0</v>
      </c>
      <c r="K96" s="49">
        <f>SUM(H96:J96)</f>
        <v>0</v>
      </c>
      <c r="L96" s="49">
        <f>K96+G96</f>
        <v>0</v>
      </c>
      <c r="M96" s="53">
        <f>+'OSN PD'!M96+CSN!M96+CLN!M96</f>
        <v>0</v>
      </c>
      <c r="N96" s="53">
        <v>0</v>
      </c>
      <c r="O96" s="251">
        <f>F96-L96</f>
        <v>0</v>
      </c>
      <c r="P96" s="13">
        <f>+F96-M96</f>
        <v>0</v>
      </c>
      <c r="Q96" s="199">
        <f>IF(N96&gt;0,(F96-L96-N96),(F96-L96+N96))</f>
        <v>0</v>
      </c>
      <c r="R96" s="57">
        <f>+'OSN PD'!R96+CSN!R96+CLN!R96</f>
        <v>0</v>
      </c>
      <c r="S96" s="57">
        <f>+'OSN PD'!S96+CSN!S96+CLN!S96</f>
        <v>0</v>
      </c>
      <c r="T96" s="57">
        <f>+'OSN PD'!T96+CSN!T96+CLN!T96</f>
        <v>0</v>
      </c>
      <c r="U96" s="57">
        <f>+'OSN PD'!U96+CSN!U96+CLN!U96</f>
        <v>0</v>
      </c>
      <c r="V96" s="57">
        <f>+'OSN PD'!V96+CSN!V96+CLN!V96</f>
        <v>0</v>
      </c>
      <c r="W96" s="57">
        <f>+'OSN PD'!W96+CSN!W96+CLN!W96</f>
        <v>0</v>
      </c>
      <c r="X96" s="57">
        <f>+'OSN PD'!X96+CSN!X96+CLN!X96</f>
        <v>0</v>
      </c>
      <c r="Y96" s="57">
        <f>+'OSN PD'!Y96+CSN!Y96+CLN!Y96</f>
        <v>0</v>
      </c>
      <c r="Z96" s="57">
        <f>+'OSN PD'!Z96+CSN!Z96+CLN!Z96</f>
        <v>0</v>
      </c>
      <c r="AA96" s="57">
        <f>+'OSN PD'!AA96+CSN!AA96+CLN!AA96</f>
        <v>0</v>
      </c>
      <c r="AB96" s="57">
        <f>+'OSN PD'!AB96+CSN!AB96+CLN!AB96</f>
        <v>0</v>
      </c>
      <c r="AC96" s="57">
        <f>+'OSN PD'!AC96+CSN!AC96+CLN!AC96</f>
        <v>0</v>
      </c>
      <c r="AD96" s="57">
        <f>+'OSN PD'!AD96+CSN!AD96+CLN!AD96</f>
        <v>0</v>
      </c>
      <c r="AE96" s="57">
        <f>+'OSN PD'!AE96+CSN!AE96+CLN!AE96</f>
        <v>0</v>
      </c>
      <c r="AF96" s="57">
        <f>+'OSN PD'!AF96+CSN!AF96+CLN!AF96</f>
        <v>0</v>
      </c>
      <c r="AG96" s="57">
        <f>+'OSN PD'!AG96+CSN!AG96+CLN!AG96</f>
        <v>0</v>
      </c>
      <c r="AH96" s="57">
        <f>+'OSN PD'!AH96+CSN!AH96+CLN!AH96</f>
        <v>0</v>
      </c>
      <c r="AI96" s="57">
        <f>+'OSN PD'!AI96+CSN!AI96+CLN!AI96</f>
        <v>0</v>
      </c>
      <c r="AJ96" s="57">
        <f>+'OSN PD'!AJ96+CSN!AJ96+CLN!AJ96</f>
        <v>0</v>
      </c>
      <c r="AK96" s="57">
        <f>+'OSN PD'!AK96+CSN!AK96+CLN!AK96</f>
        <v>0</v>
      </c>
      <c r="AL96" s="57">
        <f>+'OSN PD'!AL96+CSN!AL96+CLN!AL96</f>
        <v>0</v>
      </c>
      <c r="AM96" s="57">
        <f>+'OSN PD'!AM96+CSN!AM96+CLN!AM96</f>
        <v>0</v>
      </c>
      <c r="AN96" s="57">
        <f>+'OSN PD'!AN96+CSN!AN96+CLN!AN96</f>
        <v>0</v>
      </c>
      <c r="AO96" s="57">
        <f>+'OSN PD'!AO96+CSN!AO96+CLN!AO96</f>
        <v>0</v>
      </c>
      <c r="AP96" s="57">
        <f>+'OSN PD'!AP96+CSN!AP96+CLN!AP96</f>
        <v>0</v>
      </c>
      <c r="AQ96" s="57">
        <f>+'OSN PD'!AQ96+CSN!AQ96+CLN!AQ96</f>
        <v>0</v>
      </c>
      <c r="AR96" s="57">
        <f>+'OSN PD'!AR96+CSN!AR96+CLN!AR96</f>
        <v>0</v>
      </c>
      <c r="AS96" s="57">
        <f>SUM(R96:AG96)</f>
        <v>0</v>
      </c>
      <c r="AT96" s="61">
        <v>0</v>
      </c>
      <c r="AU96" s="61">
        <v>0</v>
      </c>
      <c r="AV96" s="61">
        <v>0</v>
      </c>
      <c r="AW96" s="61">
        <v>0</v>
      </c>
      <c r="AX96" s="61">
        <v>0</v>
      </c>
      <c r="AY96" s="61">
        <f>+AT96+AU96+AV96+AW96+AX96</f>
        <v>0</v>
      </c>
      <c r="AZ96" s="109">
        <f>+'OSN PD'!AZ96+CSN!AZ96+CLN!AZ96</f>
        <v>0</v>
      </c>
      <c r="BA96" s="109">
        <f>+'OSN PD'!BA96+CSN!BA96+CLN!BA96</f>
        <v>0</v>
      </c>
      <c r="BB96" s="109">
        <f>+'OSN PD'!BB96+CSN!BB96+CLN!BB96</f>
        <v>0</v>
      </c>
      <c r="BC96" s="109">
        <f>+'OSN PD'!BC96+CSN!BC96+CLN!BC96</f>
        <v>0</v>
      </c>
      <c r="BD96" s="109">
        <f>+'OSN PD'!BD96+CSN!BD96+CLN!BD96</f>
        <v>0</v>
      </c>
      <c r="BE96" s="109">
        <f>+'OSN PD'!BE96+CSN!BE96+CLN!BE96</f>
        <v>0</v>
      </c>
      <c r="BF96" s="109">
        <f>+'OSN PD'!BF96+CSN!BF96+CLN!BF96</f>
        <v>0</v>
      </c>
      <c r="BG96" s="67">
        <f>SUM(AZ96:BB96)</f>
        <v>0</v>
      </c>
      <c r="BH96" s="1"/>
      <c r="BI96" s="1"/>
      <c r="BJ96" s="1"/>
    </row>
    <row r="97" spans="1:62">
      <c r="A97" s="24"/>
      <c r="B97" s="25"/>
      <c r="C97" s="44"/>
      <c r="D97" s="44"/>
      <c r="E97" s="44"/>
      <c r="F97" s="44"/>
      <c r="G97" s="49"/>
      <c r="H97" s="49"/>
      <c r="I97" s="49"/>
      <c r="J97" s="49"/>
      <c r="K97" s="49"/>
      <c r="L97" s="49"/>
      <c r="M97" s="53"/>
      <c r="N97" s="53"/>
      <c r="O97" s="53"/>
      <c r="Q97" s="44"/>
      <c r="R97" s="57"/>
      <c r="S97" s="57"/>
      <c r="T97" s="57"/>
      <c r="U97" s="57"/>
      <c r="V97" s="57"/>
      <c r="W97" s="57"/>
      <c r="X97" s="57"/>
      <c r="Y97" s="57"/>
      <c r="Z97" s="57"/>
      <c r="AA97" s="57"/>
      <c r="AB97" s="57"/>
      <c r="AC97" s="57"/>
      <c r="AD97" s="57"/>
      <c r="AE97" s="57"/>
      <c r="AF97" s="57"/>
      <c r="AG97" s="57"/>
      <c r="AH97" s="57"/>
      <c r="AI97" s="57"/>
      <c r="AJ97" s="57"/>
      <c r="AK97" s="57"/>
      <c r="AL97" s="57"/>
      <c r="AM97" s="57"/>
      <c r="AN97" s="57"/>
      <c r="AO97" s="57"/>
      <c r="AP97" s="57"/>
      <c r="AQ97" s="57"/>
      <c r="AR97" s="57"/>
      <c r="AS97" s="57"/>
      <c r="AT97" s="61"/>
      <c r="AU97" s="61"/>
      <c r="AV97" s="61"/>
      <c r="AW97" s="61"/>
      <c r="AX97" s="61"/>
      <c r="AY97" s="61"/>
      <c r="AZ97" s="67"/>
      <c r="BA97" s="67"/>
      <c r="BB97" s="67"/>
      <c r="BC97" s="67"/>
      <c r="BD97" s="67"/>
      <c r="BE97" s="67"/>
      <c r="BF97" s="67"/>
      <c r="BG97" s="66"/>
    </row>
    <row r="98" spans="1:62">
      <c r="A98" s="20">
        <v>5</v>
      </c>
      <c r="B98" s="26" t="s">
        <v>988</v>
      </c>
      <c r="C98" s="43">
        <f>SUM(C100:C110)</f>
        <v>8500000</v>
      </c>
      <c r="D98" s="43">
        <f>SUM(D100:D110)</f>
        <v>0</v>
      </c>
      <c r="E98" s="43">
        <f>SUM(E100:E110)</f>
        <v>61000000</v>
      </c>
      <c r="F98" s="43">
        <f>SUM(F100:F110)</f>
        <v>69500000</v>
      </c>
      <c r="G98" s="43">
        <f t="shared" ref="G98:P98" si="35">SUM(G100:G110)</f>
        <v>3792295.79</v>
      </c>
      <c r="H98" s="43">
        <f t="shared" si="35"/>
        <v>2262098.63</v>
      </c>
      <c r="I98" s="43">
        <f t="shared" si="35"/>
        <v>1189040.3500000001</v>
      </c>
      <c r="J98" s="43">
        <f t="shared" si="35"/>
        <v>0</v>
      </c>
      <c r="K98" s="43">
        <f t="shared" si="35"/>
        <v>3451138.98</v>
      </c>
      <c r="L98" s="43">
        <f t="shared" si="35"/>
        <v>7243434.7700000005</v>
      </c>
      <c r="M98" s="43">
        <f t="shared" si="35"/>
        <v>7243434.7700000005</v>
      </c>
      <c r="N98" s="43">
        <f t="shared" si="35"/>
        <v>0</v>
      </c>
      <c r="O98" s="43">
        <f t="shared" si="35"/>
        <v>62256565.229999997</v>
      </c>
      <c r="P98" s="43">
        <f t="shared" si="35"/>
        <v>62256565.229999997</v>
      </c>
      <c r="Q98" s="275">
        <f>SUM(Q100:Q110)</f>
        <v>62256565.229999997</v>
      </c>
      <c r="R98" s="43">
        <f>SUM(R100:R110)</f>
        <v>0</v>
      </c>
      <c r="S98" s="43">
        <f>SUM(S100:S110)</f>
        <v>-1000000</v>
      </c>
      <c r="T98" s="43">
        <f>SUM(T100:T110)</f>
        <v>0</v>
      </c>
      <c r="U98" s="43">
        <f>SUM(U100:U110)</f>
        <v>0</v>
      </c>
      <c r="V98" s="43">
        <f t="shared" ref="V98:AR98" si="36">SUM(V100:V110)</f>
        <v>0</v>
      </c>
      <c r="W98" s="43">
        <f t="shared" si="36"/>
        <v>62000000</v>
      </c>
      <c r="X98" s="43">
        <f t="shared" si="36"/>
        <v>0</v>
      </c>
      <c r="Y98" s="43">
        <f t="shared" si="36"/>
        <v>0</v>
      </c>
      <c r="Z98" s="43">
        <f t="shared" si="36"/>
        <v>0</v>
      </c>
      <c r="AA98" s="43">
        <f t="shared" si="36"/>
        <v>0</v>
      </c>
      <c r="AB98" s="43">
        <f t="shared" si="36"/>
        <v>0</v>
      </c>
      <c r="AC98" s="43">
        <f>SUM(AC100:AC110)</f>
        <v>0</v>
      </c>
      <c r="AD98" s="43">
        <f t="shared" si="36"/>
        <v>0</v>
      </c>
      <c r="AE98" s="43">
        <f t="shared" si="36"/>
        <v>0</v>
      </c>
      <c r="AF98" s="43">
        <f t="shared" si="36"/>
        <v>0</v>
      </c>
      <c r="AG98" s="43">
        <f t="shared" si="36"/>
        <v>0</v>
      </c>
      <c r="AH98" s="43">
        <f t="shared" si="36"/>
        <v>0</v>
      </c>
      <c r="AI98" s="43">
        <f t="shared" si="36"/>
        <v>0</v>
      </c>
      <c r="AJ98" s="43">
        <f t="shared" si="36"/>
        <v>0</v>
      </c>
      <c r="AK98" s="43">
        <f t="shared" si="36"/>
        <v>0</v>
      </c>
      <c r="AL98" s="43">
        <f t="shared" si="36"/>
        <v>0</v>
      </c>
      <c r="AM98" s="43">
        <f t="shared" si="36"/>
        <v>0</v>
      </c>
      <c r="AN98" s="43">
        <f t="shared" si="36"/>
        <v>0</v>
      </c>
      <c r="AO98" s="43">
        <f t="shared" si="36"/>
        <v>0</v>
      </c>
      <c r="AP98" s="43">
        <f t="shared" si="36"/>
        <v>0</v>
      </c>
      <c r="AQ98" s="43">
        <f t="shared" si="36"/>
        <v>0</v>
      </c>
      <c r="AR98" s="43">
        <f t="shared" si="36"/>
        <v>0</v>
      </c>
      <c r="AS98" s="43">
        <f>SUM(AS100:AS110)</f>
        <v>61000000</v>
      </c>
      <c r="AT98" s="43">
        <f t="shared" ref="AT98:BG98" si="37">SUM(AT101:AT110)</f>
        <v>0</v>
      </c>
      <c r="AU98" s="43">
        <f t="shared" si="37"/>
        <v>0</v>
      </c>
      <c r="AV98" s="43">
        <f t="shared" si="37"/>
        <v>0</v>
      </c>
      <c r="AW98" s="43">
        <f t="shared" si="37"/>
        <v>0</v>
      </c>
      <c r="AX98" s="43">
        <f t="shared" si="37"/>
        <v>0</v>
      </c>
      <c r="AY98" s="43">
        <f t="shared" si="37"/>
        <v>0</v>
      </c>
      <c r="AZ98" s="43">
        <f t="shared" si="37"/>
        <v>0</v>
      </c>
      <c r="BA98" s="43">
        <f t="shared" si="37"/>
        <v>0</v>
      </c>
      <c r="BB98" s="43">
        <f t="shared" si="37"/>
        <v>0</v>
      </c>
      <c r="BC98" s="43">
        <f t="shared" si="37"/>
        <v>0</v>
      </c>
      <c r="BD98" s="43">
        <f t="shared" si="37"/>
        <v>0</v>
      </c>
      <c r="BE98" s="43">
        <f t="shared" si="37"/>
        <v>0</v>
      </c>
      <c r="BF98" s="43">
        <f t="shared" si="37"/>
        <v>0</v>
      </c>
      <c r="BG98" s="43">
        <f t="shared" si="37"/>
        <v>0</v>
      </c>
    </row>
    <row r="99" spans="1:62">
      <c r="A99" s="29"/>
      <c r="B99" s="23"/>
      <c r="C99" s="45"/>
      <c r="D99" s="45"/>
      <c r="E99" s="45"/>
      <c r="F99" s="45"/>
      <c r="G99" s="48"/>
      <c r="H99" s="48"/>
      <c r="I99" s="48"/>
      <c r="J99" s="48"/>
      <c r="K99" s="48"/>
      <c r="L99" s="48"/>
      <c r="M99" s="52"/>
      <c r="N99" s="52"/>
      <c r="O99" s="52"/>
      <c r="P99" s="105"/>
      <c r="Q99" s="45"/>
      <c r="R99" s="56"/>
      <c r="S99" s="56"/>
      <c r="T99" s="56"/>
      <c r="U99" s="56"/>
      <c r="V99" s="56"/>
      <c r="W99" s="56"/>
      <c r="X99" s="56"/>
      <c r="Y99" s="56"/>
      <c r="Z99" s="56"/>
      <c r="AA99" s="56"/>
      <c r="AB99" s="56"/>
      <c r="AC99" s="56"/>
      <c r="AD99" s="56"/>
      <c r="AE99" s="56"/>
      <c r="AF99" s="56"/>
      <c r="AG99" s="56"/>
      <c r="AH99" s="56"/>
      <c r="AI99" s="56"/>
      <c r="AJ99" s="56"/>
      <c r="AK99" s="56"/>
      <c r="AL99" s="56"/>
      <c r="AM99" s="56"/>
      <c r="AN99" s="56"/>
      <c r="AO99" s="56"/>
      <c r="AP99" s="56"/>
      <c r="AQ99" s="56"/>
      <c r="AR99" s="56"/>
      <c r="AS99" s="56"/>
      <c r="AT99" s="60"/>
      <c r="AU99" s="60"/>
      <c r="AV99" s="60"/>
      <c r="AW99" s="60"/>
      <c r="AX99" s="60"/>
      <c r="AY99" s="60"/>
      <c r="AZ99" s="66"/>
      <c r="BA99" s="66"/>
      <c r="BB99" s="66"/>
      <c r="BC99" s="66"/>
      <c r="BD99" s="66"/>
      <c r="BE99" s="66"/>
      <c r="BF99" s="66"/>
      <c r="BG99" s="66"/>
    </row>
    <row r="100" spans="1:62" s="1" customFormat="1">
      <c r="A100" s="24" t="s">
        <v>83</v>
      </c>
      <c r="B100" s="25" t="s">
        <v>989</v>
      </c>
      <c r="C100" s="44">
        <f>+'OSN PD'!C100+CSN!C100+CLN!C100</f>
        <v>0</v>
      </c>
      <c r="D100" s="44">
        <f t="shared" ref="D100:D110" si="38">+BG100</f>
        <v>0</v>
      </c>
      <c r="E100" s="44">
        <f>+'OSN PD'!E100+CSN!E100+CLN!E100</f>
        <v>0</v>
      </c>
      <c r="F100" s="44">
        <f t="shared" ref="F100:F110" si="39">+C100+D100+E100</f>
        <v>0</v>
      </c>
      <c r="G100" s="53">
        <f>+'OSN PD'!G100+CSN!G100+CLN!G100</f>
        <v>0</v>
      </c>
      <c r="H100" s="53">
        <f>+'OSN PD'!H100+CSN!H100+CLN!H100</f>
        <v>0</v>
      </c>
      <c r="I100" s="53">
        <f>+'OSN PD'!I100+CSN!I100+CLN!I100</f>
        <v>0</v>
      </c>
      <c r="J100" s="53">
        <f>+'OSN PD'!J100+CSN!J100+CLN!J100</f>
        <v>0</v>
      </c>
      <c r="K100" s="49">
        <f t="shared" ref="K100:K110" si="40">SUM(H100:J100)</f>
        <v>0</v>
      </c>
      <c r="L100" s="49">
        <f t="shared" ref="L100:L110" si="41">K100+G100</f>
        <v>0</v>
      </c>
      <c r="M100" s="53">
        <f>+'OSN PD'!M100+CSN!M100+CLN!M100</f>
        <v>0</v>
      </c>
      <c r="N100" s="53">
        <f>+'OSN PD'!N100+CSN!N100+CLN!N100</f>
        <v>0</v>
      </c>
      <c r="O100" s="251">
        <f t="shared" ref="O100:O110" si="42">F100-L100</f>
        <v>0</v>
      </c>
      <c r="P100" s="13">
        <f t="shared" ref="P100:P110" si="43">+F100-M100</f>
        <v>0</v>
      </c>
      <c r="Q100" s="199">
        <f t="shared" ref="Q100:Q110" si="44">IF(N100&gt;0,(F100-L100-N100),(F100-L100+N100))</f>
        <v>0</v>
      </c>
      <c r="R100" s="57">
        <f>+'OSN PD'!R100+CSN!R100+CLN!R100</f>
        <v>0</v>
      </c>
      <c r="S100" s="57">
        <f>+'OSN PD'!S100+CSN!S100+CLN!S100</f>
        <v>0</v>
      </c>
      <c r="T100" s="57">
        <f>+'OSN PD'!T100+CSN!T100+CLN!T100</f>
        <v>0</v>
      </c>
      <c r="U100" s="57">
        <f>+'OSN PD'!U100+CSN!U100+CLN!U100</f>
        <v>0</v>
      </c>
      <c r="V100" s="57">
        <f>+'OSN PD'!V100+CSN!V100+CLN!V100</f>
        <v>0</v>
      </c>
      <c r="W100" s="57">
        <f>+'OSN PD'!W100+CSN!W100+CLN!W100</f>
        <v>0</v>
      </c>
      <c r="X100" s="57">
        <f>+'OSN PD'!X100+CSN!X100+CLN!X100</f>
        <v>0</v>
      </c>
      <c r="Y100" s="57">
        <f>+'OSN PD'!Y100+CSN!Y100+CLN!Y100</f>
        <v>0</v>
      </c>
      <c r="Z100" s="57">
        <f>+'OSN PD'!Z100+CSN!Z100+CLN!Z100</f>
        <v>0</v>
      </c>
      <c r="AA100" s="57">
        <f>+'OSN PD'!AA100+CSN!AA100+CLN!AA100</f>
        <v>0</v>
      </c>
      <c r="AB100" s="57">
        <f>+'OSN PD'!AB100+CSN!AB100+CLN!AB100</f>
        <v>0</v>
      </c>
      <c r="AC100" s="57">
        <f>+'OSN PD'!AC100+CSN!AC100+CLN!AC100</f>
        <v>0</v>
      </c>
      <c r="AD100" s="57">
        <f>+'OSN PD'!AD100+CSN!AD100+CLN!AD100</f>
        <v>0</v>
      </c>
      <c r="AE100" s="57">
        <f>+'OSN PD'!AE100+CSN!AE100+CLN!AE100</f>
        <v>0</v>
      </c>
      <c r="AF100" s="57">
        <f>+'OSN PD'!AF100+CSN!AF100+CLN!AF100</f>
        <v>0</v>
      </c>
      <c r="AG100" s="57">
        <f>+'OSN PD'!AG100+CSN!AG100+CLN!AG100</f>
        <v>0</v>
      </c>
      <c r="AH100" s="57">
        <f>+'OSN PD'!AH100+CSN!AH100+CLN!AH100</f>
        <v>0</v>
      </c>
      <c r="AI100" s="57">
        <f>+'OSN PD'!AI100+CSN!AI100+CLN!AI100</f>
        <v>0</v>
      </c>
      <c r="AJ100" s="57">
        <f>+'OSN PD'!AJ100+CSN!AJ100+CLN!AJ100</f>
        <v>0</v>
      </c>
      <c r="AK100" s="57">
        <f>+'OSN PD'!AK100+CSN!AK100+CLN!AK100</f>
        <v>0</v>
      </c>
      <c r="AL100" s="57">
        <f>+'OSN PD'!AL100+CSN!AL100+CLN!AL100</f>
        <v>0</v>
      </c>
      <c r="AM100" s="57">
        <f>+'OSN PD'!AM100+CSN!AM100+CLN!AM100</f>
        <v>0</v>
      </c>
      <c r="AN100" s="57">
        <f>+'OSN PD'!AN100+CSN!AN100+CLN!AN100</f>
        <v>0</v>
      </c>
      <c r="AO100" s="57">
        <f>+'OSN PD'!AO100+CSN!AO100+CLN!AO100</f>
        <v>0</v>
      </c>
      <c r="AP100" s="57">
        <f>+'OSN PD'!AP100+CSN!AP100+CLN!AP100</f>
        <v>0</v>
      </c>
      <c r="AQ100" s="57">
        <f>+'OSN PD'!AQ100+CSN!AQ100+CLN!AQ100</f>
        <v>0</v>
      </c>
      <c r="AR100" s="57">
        <f>+'OSN PD'!AR100+CSN!AR100+CLN!AR100</f>
        <v>0</v>
      </c>
      <c r="AS100" s="57">
        <f t="shared" ref="AS100:AS110" si="45">SUM(R100:AR100)</f>
        <v>0</v>
      </c>
      <c r="AT100" s="61">
        <v>0</v>
      </c>
      <c r="AU100" s="61">
        <v>0</v>
      </c>
      <c r="AV100" s="61">
        <v>0</v>
      </c>
      <c r="AW100" s="61">
        <v>0</v>
      </c>
      <c r="AX100" s="61">
        <v>0</v>
      </c>
      <c r="AY100" s="61">
        <f t="shared" ref="AY100:AY110" si="46">+AT100+AU100+AV100+AW100+AX100</f>
        <v>0</v>
      </c>
      <c r="AZ100" s="109">
        <f>+'OSN PD'!AZ100+CSN!AZ100+CLN!AZ100</f>
        <v>0</v>
      </c>
      <c r="BA100" s="109">
        <f>+'OSN PD'!BA100+CSN!BA100+CLN!BA100</f>
        <v>0</v>
      </c>
      <c r="BB100" s="109">
        <f>+'OSN PD'!BB100+CSN!BB100+CLN!BB100</f>
        <v>0</v>
      </c>
      <c r="BC100" s="109">
        <f>+'OSN PD'!BC100+CSN!BC100+CLN!BC100</f>
        <v>0</v>
      </c>
      <c r="BD100" s="109">
        <f>+'OSN PD'!BD100+CSN!BD100+CLN!BD100</f>
        <v>0</v>
      </c>
      <c r="BE100" s="109">
        <f>+'OSN PD'!BE100+CSN!BE100+CLN!BE100</f>
        <v>0</v>
      </c>
      <c r="BF100" s="109">
        <f>+'OSN PD'!BF100+CSN!BF100+CLN!BF100</f>
        <v>0</v>
      </c>
      <c r="BG100" s="67">
        <f>SUM(AZ100:BF100)</f>
        <v>0</v>
      </c>
      <c r="BH100"/>
      <c r="BI100"/>
      <c r="BJ100"/>
    </row>
    <row r="101" spans="1:62" s="1" customFormat="1">
      <c r="A101" s="24" t="s">
        <v>84</v>
      </c>
      <c r="B101" s="25" t="s">
        <v>990</v>
      </c>
      <c r="C101" s="44">
        <f>+'OSN PD'!C101+CSN!C101+CLN!C101</f>
        <v>0</v>
      </c>
      <c r="D101" s="44">
        <f t="shared" si="38"/>
        <v>0</v>
      </c>
      <c r="E101" s="44">
        <f>+'OSN PD'!E101+CSN!E101+CLN!E101</f>
        <v>62000000</v>
      </c>
      <c r="F101" s="44">
        <f t="shared" si="39"/>
        <v>62000000</v>
      </c>
      <c r="G101" s="53">
        <f>+'OSN PD'!G101+CSN!G101+CLN!G101</f>
        <v>0</v>
      </c>
      <c r="H101" s="53">
        <f>+'OSN PD'!H101+CSN!H101+CLN!H101</f>
        <v>0</v>
      </c>
      <c r="I101" s="53">
        <f>+'OSN PD'!I101+CSN!I101+CLN!I101</f>
        <v>0</v>
      </c>
      <c r="J101" s="53">
        <f>+'OSN PD'!J101+CSN!J101+CLN!J101</f>
        <v>0</v>
      </c>
      <c r="K101" s="49">
        <f t="shared" si="40"/>
        <v>0</v>
      </c>
      <c r="L101" s="49">
        <f t="shared" si="41"/>
        <v>0</v>
      </c>
      <c r="M101" s="53">
        <f>+'OSN PD'!M101+CSN!M101+CLN!M101</f>
        <v>0</v>
      </c>
      <c r="N101" s="53">
        <f>+'OSN PD'!N101+CSN!N101+CLN!N101</f>
        <v>0</v>
      </c>
      <c r="O101" s="251">
        <f t="shared" si="42"/>
        <v>62000000</v>
      </c>
      <c r="P101" s="13">
        <f t="shared" si="43"/>
        <v>62000000</v>
      </c>
      <c r="Q101" s="199">
        <f t="shared" si="44"/>
        <v>62000000</v>
      </c>
      <c r="R101" s="57">
        <f>+'OSN PD'!R101+CSN!R101+CLN!R101</f>
        <v>0</v>
      </c>
      <c r="S101" s="57">
        <f>+'OSN PD'!S101+CSN!S101+CLN!S101</f>
        <v>0</v>
      </c>
      <c r="T101" s="57">
        <f>+'OSN PD'!T101+CSN!T101+CLN!T101</f>
        <v>0</v>
      </c>
      <c r="U101" s="57">
        <f>+'OSN PD'!U101+CSN!U101+CLN!U101</f>
        <v>0</v>
      </c>
      <c r="V101" s="57">
        <f>+'OSN PD'!V101+CSN!V101+CLN!V101</f>
        <v>0</v>
      </c>
      <c r="W101" s="57">
        <f>+'OSN PD'!W101+CSN!W101+CLN!W101</f>
        <v>62000000</v>
      </c>
      <c r="X101" s="57">
        <f>+'OSN PD'!X101+CSN!X101+CLN!X101</f>
        <v>0</v>
      </c>
      <c r="Y101" s="57">
        <f>+'OSN PD'!Y101+CSN!Y101+CLN!Y101</f>
        <v>0</v>
      </c>
      <c r="Z101" s="57">
        <f>+'OSN PD'!Z101+CSN!Z101+CLN!Z101</f>
        <v>0</v>
      </c>
      <c r="AA101" s="57">
        <f>+'OSN PD'!AA101+CSN!AA101+CLN!AA101</f>
        <v>0</v>
      </c>
      <c r="AB101" s="57">
        <f>+'OSN PD'!AB101+CSN!AB101+CLN!AB101</f>
        <v>0</v>
      </c>
      <c r="AC101" s="57">
        <f>+'OSN PD'!AC101+CSN!AC101+CLN!AC101</f>
        <v>0</v>
      </c>
      <c r="AD101" s="57">
        <f>+'OSN PD'!AD101+CSN!AD101+CLN!AD101</f>
        <v>0</v>
      </c>
      <c r="AE101" s="57">
        <f>+'OSN PD'!AE101+CSN!AE101+CLN!AE101</f>
        <v>0</v>
      </c>
      <c r="AF101" s="57">
        <f>+'OSN PD'!AF101+CSN!AF101+CLN!AF101</f>
        <v>0</v>
      </c>
      <c r="AG101" s="57">
        <f>+'OSN PD'!AG101+CSN!AG101+CLN!AG101</f>
        <v>0</v>
      </c>
      <c r="AH101" s="57">
        <f>+'OSN PD'!AH101+CSN!AH101+CLN!AH101</f>
        <v>0</v>
      </c>
      <c r="AI101" s="57">
        <f>+'OSN PD'!AI101+CSN!AI101+CLN!AI101</f>
        <v>0</v>
      </c>
      <c r="AJ101" s="57">
        <f>+'OSN PD'!AJ101+CSN!AJ101+CLN!AJ101</f>
        <v>0</v>
      </c>
      <c r="AK101" s="57">
        <f>+'OSN PD'!AK101+CSN!AK101+CLN!AK101</f>
        <v>0</v>
      </c>
      <c r="AL101" s="57">
        <f>+'OSN PD'!AL101+CSN!AL101+CLN!AL101</f>
        <v>0</v>
      </c>
      <c r="AM101" s="57">
        <f>+'OSN PD'!AM101+CSN!AM101+CLN!AM101</f>
        <v>0</v>
      </c>
      <c r="AN101" s="57">
        <f>+'OSN PD'!AN101+CSN!AN101+CLN!AN101</f>
        <v>0</v>
      </c>
      <c r="AO101" s="57">
        <f>+'OSN PD'!AO101+CSN!AO101+CLN!AO101</f>
        <v>0</v>
      </c>
      <c r="AP101" s="57">
        <f>+'OSN PD'!AP101+CSN!AP101+CLN!AP101</f>
        <v>0</v>
      </c>
      <c r="AQ101" s="57">
        <f>+'OSN PD'!AQ101+CSN!AQ101+CLN!AQ101</f>
        <v>0</v>
      </c>
      <c r="AR101" s="57">
        <f>+'OSN PD'!AR101+CSN!AR101+CLN!AR101</f>
        <v>0</v>
      </c>
      <c r="AS101" s="57">
        <f t="shared" si="45"/>
        <v>62000000</v>
      </c>
      <c r="AT101" s="61">
        <v>0</v>
      </c>
      <c r="AU101" s="61">
        <v>0</v>
      </c>
      <c r="AV101" s="61">
        <v>0</v>
      </c>
      <c r="AW101" s="61">
        <v>0</v>
      </c>
      <c r="AX101" s="61">
        <v>0</v>
      </c>
      <c r="AY101" s="61">
        <f t="shared" si="46"/>
        <v>0</v>
      </c>
      <c r="AZ101" s="109">
        <f>+'OSN PD'!AZ101+CSN!AZ101+CLN!AZ101</f>
        <v>0</v>
      </c>
      <c r="BA101" s="109">
        <f>+'OSN PD'!BA101+CSN!BA101+CLN!BA101</f>
        <v>0</v>
      </c>
      <c r="BB101" s="109">
        <f>+'OSN PD'!BB101+CSN!BB101+CLN!BB101</f>
        <v>0</v>
      </c>
      <c r="BC101" s="109">
        <f>+'OSN PD'!BC101+CSN!BC101+CLN!BC101</f>
        <v>0</v>
      </c>
      <c r="BD101" s="109">
        <f>+'OSN PD'!BD101+CSN!BD101+CLN!BD101</f>
        <v>0</v>
      </c>
      <c r="BE101" s="109">
        <f>+'OSN PD'!BE101+CSN!BE101+CLN!BE101</f>
        <v>0</v>
      </c>
      <c r="BF101" s="109">
        <f>+'OSN PD'!BF101+CSN!BF101+CLN!BF101</f>
        <v>0</v>
      </c>
      <c r="BG101" s="67">
        <f>SUM(AZ101:BF101)</f>
        <v>0</v>
      </c>
      <c r="BH101"/>
      <c r="BI101"/>
      <c r="BJ101"/>
    </row>
    <row r="102" spans="1:62">
      <c r="A102" s="24" t="s">
        <v>85</v>
      </c>
      <c r="B102" s="25" t="s">
        <v>991</v>
      </c>
      <c r="C102" s="44">
        <f>+'OSN PD'!C102+CSN!C102+CLN!C102</f>
        <v>0</v>
      </c>
      <c r="D102" s="44">
        <f t="shared" si="38"/>
        <v>0</v>
      </c>
      <c r="E102" s="44">
        <f>+'OSN PD'!E102+CSN!E102+CLN!E102</f>
        <v>0</v>
      </c>
      <c r="F102" s="44">
        <f t="shared" si="39"/>
        <v>0</v>
      </c>
      <c r="G102" s="53">
        <f>+'OSN PD'!G102+CSN!G102+CLN!G102</f>
        <v>0</v>
      </c>
      <c r="H102" s="53">
        <f>+'OSN PD'!H102+CSN!H102+CLN!H102</f>
        <v>0</v>
      </c>
      <c r="I102" s="53">
        <f>+'OSN PD'!I102+CSN!I102+CLN!I102</f>
        <v>0</v>
      </c>
      <c r="J102" s="53">
        <f>+'OSN PD'!J102+CSN!J102+CLN!J102</f>
        <v>0</v>
      </c>
      <c r="K102" s="49">
        <f t="shared" si="40"/>
        <v>0</v>
      </c>
      <c r="L102" s="49">
        <f t="shared" si="41"/>
        <v>0</v>
      </c>
      <c r="M102" s="53">
        <f>+'OSN PD'!M102+CSN!M102+CLN!M102</f>
        <v>0</v>
      </c>
      <c r="N102" s="53">
        <f>+'OSN PD'!N102+CSN!N102+CLN!N102</f>
        <v>0</v>
      </c>
      <c r="O102" s="251">
        <f t="shared" si="42"/>
        <v>0</v>
      </c>
      <c r="P102" s="13">
        <f t="shared" si="43"/>
        <v>0</v>
      </c>
      <c r="Q102" s="199">
        <f t="shared" si="44"/>
        <v>0</v>
      </c>
      <c r="R102" s="57">
        <f>+'OSN PD'!R102+CSN!R102+CLN!R102</f>
        <v>0</v>
      </c>
      <c r="S102" s="57">
        <f>+'OSN PD'!S102+CSN!S102+CLN!S102</f>
        <v>0</v>
      </c>
      <c r="T102" s="57">
        <f>+'OSN PD'!T102+CSN!T102+CLN!T102</f>
        <v>0</v>
      </c>
      <c r="U102" s="57">
        <f>+'OSN PD'!U102+CSN!U102+CLN!U102</f>
        <v>0</v>
      </c>
      <c r="V102" s="57">
        <f>+'OSN PD'!V102+CSN!V102+CLN!V102</f>
        <v>0</v>
      </c>
      <c r="W102" s="57">
        <f>+'OSN PD'!W102+CSN!W102+CLN!W102</f>
        <v>0</v>
      </c>
      <c r="X102" s="57">
        <f>+'OSN PD'!X102+CSN!X102+CLN!X102</f>
        <v>0</v>
      </c>
      <c r="Y102" s="57">
        <f>+'OSN PD'!Y102+CSN!Y102+CLN!Y102</f>
        <v>0</v>
      </c>
      <c r="Z102" s="57">
        <f>+'OSN PD'!Z102+CSN!Z102+CLN!Z102</f>
        <v>0</v>
      </c>
      <c r="AA102" s="57">
        <f>+'OSN PD'!AA102+CSN!AA102+CLN!AA102</f>
        <v>0</v>
      </c>
      <c r="AB102" s="57">
        <f>+'OSN PD'!AB102+CSN!AB102+CLN!AB102</f>
        <v>0</v>
      </c>
      <c r="AC102" s="57">
        <f>+'OSN PD'!AC102+CSN!AC102+CLN!AC102</f>
        <v>0</v>
      </c>
      <c r="AD102" s="57">
        <f>+'OSN PD'!AD102+CSN!AD102+CLN!AD102</f>
        <v>0</v>
      </c>
      <c r="AE102" s="57">
        <f>+'OSN PD'!AE102+CSN!AE102+CLN!AE102</f>
        <v>0</v>
      </c>
      <c r="AF102" s="57">
        <f>+'OSN PD'!AF102+CSN!AF102+CLN!AF102</f>
        <v>0</v>
      </c>
      <c r="AG102" s="57">
        <f>+'OSN PD'!AG102+CSN!AG102+CLN!AG102</f>
        <v>0</v>
      </c>
      <c r="AH102" s="57">
        <f>+'OSN PD'!AH102+CSN!AH102+CLN!AH102</f>
        <v>0</v>
      </c>
      <c r="AI102" s="57">
        <f>+'OSN PD'!AI102+CSN!AI102+CLN!AI102</f>
        <v>0</v>
      </c>
      <c r="AJ102" s="57">
        <f>+'OSN PD'!AJ102+CSN!AJ102+CLN!AJ102</f>
        <v>0</v>
      </c>
      <c r="AK102" s="57">
        <f>+'OSN PD'!AK102+CSN!AK102+CLN!AK102</f>
        <v>0</v>
      </c>
      <c r="AL102" s="57">
        <f>+'OSN PD'!AL102+CSN!AL102+CLN!AL102</f>
        <v>0</v>
      </c>
      <c r="AM102" s="57">
        <f>+'OSN PD'!AM102+CSN!AM102+CLN!AM102</f>
        <v>0</v>
      </c>
      <c r="AN102" s="57">
        <f>+'OSN PD'!AN102+CSN!AN102+CLN!AN102</f>
        <v>0</v>
      </c>
      <c r="AO102" s="57">
        <f>+'OSN PD'!AO102+CSN!AO102+CLN!AO102</f>
        <v>0</v>
      </c>
      <c r="AP102" s="57">
        <f>+'OSN PD'!AP102+CSN!AP102+CLN!AP102</f>
        <v>0</v>
      </c>
      <c r="AQ102" s="57">
        <f>+'OSN PD'!AQ102+CSN!AQ102+CLN!AQ102</f>
        <v>0</v>
      </c>
      <c r="AR102" s="57">
        <f>+'OSN PD'!AR102+CSN!AR102+CLN!AR102</f>
        <v>0</v>
      </c>
      <c r="AS102" s="57">
        <f t="shared" si="45"/>
        <v>0</v>
      </c>
      <c r="AT102" s="61">
        <v>0</v>
      </c>
      <c r="AU102" s="61">
        <v>0</v>
      </c>
      <c r="AV102" s="61">
        <v>0</v>
      </c>
      <c r="AW102" s="61">
        <v>0</v>
      </c>
      <c r="AX102" s="61">
        <v>0</v>
      </c>
      <c r="AY102" s="61">
        <f t="shared" si="46"/>
        <v>0</v>
      </c>
      <c r="AZ102" s="109">
        <f>+'OSN PD'!AZ102+CSN!AZ102+CLN!AZ102</f>
        <v>0</v>
      </c>
      <c r="BA102" s="109">
        <f>+'OSN PD'!BA102+CSN!BA102+CLN!BA102</f>
        <v>0</v>
      </c>
      <c r="BB102" s="109">
        <f>+'OSN PD'!BB102+CSN!BB102+CLN!BB102</f>
        <v>0</v>
      </c>
      <c r="BC102" s="109">
        <f>+'OSN PD'!BC102+CSN!BC102+CLN!BC102</f>
        <v>0</v>
      </c>
      <c r="BD102" s="109">
        <f>+'OSN PD'!BD102+CSN!BD102+CLN!BD102</f>
        <v>0</v>
      </c>
      <c r="BE102" s="109">
        <f>+'OSN PD'!BE102+CSN!BE102+CLN!BE102</f>
        <v>0</v>
      </c>
      <c r="BF102" s="109">
        <f>+'OSN PD'!BF102+CSN!BF102+CLN!BF102</f>
        <v>0</v>
      </c>
      <c r="BG102" s="67">
        <f>SUM(AZ102:BF102)</f>
        <v>0</v>
      </c>
    </row>
    <row r="103" spans="1:62" s="1" customFormat="1" ht="13.5" customHeight="1">
      <c r="A103" s="24" t="s">
        <v>86</v>
      </c>
      <c r="B103" s="25" t="s">
        <v>992</v>
      </c>
      <c r="C103" s="44">
        <f>+'OSN PD'!C103+CSN!C103+CLN!C103</f>
        <v>1500000</v>
      </c>
      <c r="D103" s="44">
        <f t="shared" si="38"/>
        <v>0</v>
      </c>
      <c r="E103" s="44">
        <f>+'OSN PD'!E103+CSN!E103+CLN!E103</f>
        <v>0</v>
      </c>
      <c r="F103" s="44">
        <f t="shared" si="39"/>
        <v>1500000</v>
      </c>
      <c r="G103" s="53">
        <f>+'OSN PD'!G103+CSN!G103+CLN!G103</f>
        <v>1420402.04</v>
      </c>
      <c r="H103" s="53">
        <f>+'OSN PD'!H103+CSN!H103+CLN!H103</f>
        <v>0</v>
      </c>
      <c r="I103" s="53">
        <f>+'OSN PD'!I103+CSN!I103+CLN!I103</f>
        <v>63521.03</v>
      </c>
      <c r="J103" s="53">
        <f>+'OSN PD'!J103+CSN!J103+CLN!J103</f>
        <v>0</v>
      </c>
      <c r="K103" s="49">
        <f t="shared" si="40"/>
        <v>63521.03</v>
      </c>
      <c r="L103" s="49">
        <f t="shared" si="41"/>
        <v>1483923.07</v>
      </c>
      <c r="M103" s="53">
        <f>+'OSN PD'!M103+CSN!M103+CLN!M103</f>
        <v>1483923.07</v>
      </c>
      <c r="N103" s="53">
        <f>+'OSN PD'!N103+CSN!N103+CLN!N103</f>
        <v>0</v>
      </c>
      <c r="O103" s="251">
        <f t="shared" si="42"/>
        <v>16076.929999999935</v>
      </c>
      <c r="P103" s="13">
        <f t="shared" si="43"/>
        <v>16076.929999999935</v>
      </c>
      <c r="Q103" s="199">
        <f t="shared" si="44"/>
        <v>16076.929999999935</v>
      </c>
      <c r="R103" s="57">
        <f>+'OSN PD'!R103+CSN!R103+CLN!R103</f>
        <v>0</v>
      </c>
      <c r="S103" s="57">
        <f>+'OSN PD'!S103+CSN!S103+CLN!S103</f>
        <v>0</v>
      </c>
      <c r="T103" s="57">
        <f>+'OSN PD'!T103+CSN!T103+CLN!T103</f>
        <v>0</v>
      </c>
      <c r="U103" s="57">
        <f>+'OSN PD'!U103+CSN!U103+CLN!U103</f>
        <v>0</v>
      </c>
      <c r="V103" s="57">
        <f>+'OSN PD'!V103+CSN!V103+CLN!V103</f>
        <v>0</v>
      </c>
      <c r="W103" s="57">
        <f>+'OSN PD'!W103+CSN!W103+CLN!W103</f>
        <v>0</v>
      </c>
      <c r="X103" s="57">
        <f>+'OSN PD'!X103+CSN!X103+CLN!X103</f>
        <v>0</v>
      </c>
      <c r="Y103" s="57">
        <f>+'OSN PD'!Y103+CSN!Y103+CLN!Y103</f>
        <v>0</v>
      </c>
      <c r="Z103" s="57">
        <f>+'OSN PD'!Z103+CSN!Z103+CLN!Z103</f>
        <v>0</v>
      </c>
      <c r="AA103" s="57">
        <f>+'OSN PD'!AA103+CSN!AA103+CLN!AA103</f>
        <v>0</v>
      </c>
      <c r="AB103" s="57">
        <f>+'OSN PD'!AB103+CSN!AB103+CLN!AB103</f>
        <v>0</v>
      </c>
      <c r="AC103" s="57">
        <f>+'OSN PD'!AC103+CSN!AC103+CLN!AC103</f>
        <v>0</v>
      </c>
      <c r="AD103" s="57">
        <f>+'OSN PD'!AD103+CSN!AD103+CLN!AD103</f>
        <v>0</v>
      </c>
      <c r="AE103" s="57">
        <f>+'OSN PD'!AE103+CSN!AE103+CLN!AE103</f>
        <v>0</v>
      </c>
      <c r="AF103" s="57">
        <f>+'OSN PD'!AF103+CSN!AF103+CLN!AF103</f>
        <v>0</v>
      </c>
      <c r="AG103" s="57">
        <f>+'OSN PD'!AG103+CSN!AG103+CLN!AG103</f>
        <v>0</v>
      </c>
      <c r="AH103" s="57">
        <f>+'OSN PD'!AH103+CSN!AH103+CLN!AH103</f>
        <v>0</v>
      </c>
      <c r="AI103" s="57">
        <f>+'OSN PD'!AI103+CSN!AI103+CLN!AI103</f>
        <v>0</v>
      </c>
      <c r="AJ103" s="57">
        <f>+'OSN PD'!AJ103+CSN!AJ103+CLN!AJ103</f>
        <v>0</v>
      </c>
      <c r="AK103" s="57">
        <f>+'OSN PD'!AK103+CSN!AK103+CLN!AK103</f>
        <v>0</v>
      </c>
      <c r="AL103" s="57">
        <f>+'OSN PD'!AL103+CSN!AL103+CLN!AL103</f>
        <v>0</v>
      </c>
      <c r="AM103" s="57">
        <f>+'OSN PD'!AM103+CSN!AM103+CLN!AM103</f>
        <v>0</v>
      </c>
      <c r="AN103" s="57">
        <f>+'OSN PD'!AN103+CSN!AN103+CLN!AN103</f>
        <v>0</v>
      </c>
      <c r="AO103" s="57">
        <f>+'OSN PD'!AO103+CSN!AO103+CLN!AO103</f>
        <v>0</v>
      </c>
      <c r="AP103" s="57">
        <f>+'OSN PD'!AP103+CSN!AP103+CLN!AP103</f>
        <v>0</v>
      </c>
      <c r="AQ103" s="57">
        <f>+'OSN PD'!AQ103+CSN!AQ103+CLN!AQ103</f>
        <v>0</v>
      </c>
      <c r="AR103" s="57">
        <f>+'OSN PD'!AR103+CSN!AR103+CLN!AR103</f>
        <v>0</v>
      </c>
      <c r="AS103" s="57">
        <f t="shared" si="45"/>
        <v>0</v>
      </c>
      <c r="AT103" s="61">
        <v>0</v>
      </c>
      <c r="AU103" s="61">
        <v>0</v>
      </c>
      <c r="AV103" s="61">
        <v>0</v>
      </c>
      <c r="AW103" s="61">
        <v>0</v>
      </c>
      <c r="AX103" s="61">
        <v>0</v>
      </c>
      <c r="AY103" s="61">
        <f t="shared" si="46"/>
        <v>0</v>
      </c>
      <c r="AZ103" s="109">
        <f>+'OSN PD'!AZ103+CSN!AZ103+CLN!AZ103</f>
        <v>0</v>
      </c>
      <c r="BA103" s="109">
        <f>+'OSN PD'!BA103+CSN!BA103+CLN!BA103</f>
        <v>0</v>
      </c>
      <c r="BB103" s="109">
        <f>+'OSN PD'!BB103+CSN!BB103+CLN!BB103</f>
        <v>0</v>
      </c>
      <c r="BC103" s="109">
        <f>+'OSN PD'!BC103+CSN!BC103+CLN!BC103</f>
        <v>0</v>
      </c>
      <c r="BD103" s="109">
        <f>+'OSN PD'!BD103+CSN!BD103+CLN!BD103</f>
        <v>0</v>
      </c>
      <c r="BE103" s="109">
        <f>+'OSN PD'!BE103+CSN!BE103+CLN!BE103</f>
        <v>0</v>
      </c>
      <c r="BF103" s="109">
        <f>+'OSN PD'!BF103+CSN!BF103+CLN!BF103</f>
        <v>0</v>
      </c>
      <c r="BG103" s="67">
        <f>SUM(AZ103:BF103)</f>
        <v>0</v>
      </c>
      <c r="BH103"/>
      <c r="BI103"/>
      <c r="BJ103"/>
    </row>
    <row r="104" spans="1:62">
      <c r="A104" s="24" t="s">
        <v>87</v>
      </c>
      <c r="B104" s="25" t="s">
        <v>993</v>
      </c>
      <c r="C104" s="44">
        <f>+'OSN PD'!C104+CSN!C104+CLN!C104</f>
        <v>5000000</v>
      </c>
      <c r="D104" s="44">
        <f t="shared" si="38"/>
        <v>0</v>
      </c>
      <c r="E104" s="44">
        <f>+'OSN PD'!E104+CSN!E104+CLN!E104</f>
        <v>-1000000</v>
      </c>
      <c r="F104" s="44">
        <f t="shared" si="39"/>
        <v>4000000</v>
      </c>
      <c r="G104" s="53">
        <f>+'OSN PD'!G104+CSN!G104+CLN!G104</f>
        <v>533383.75</v>
      </c>
      <c r="H104" s="53">
        <f>+'OSN PD'!H104+CSN!H104+CLN!H104</f>
        <v>2262098.63</v>
      </c>
      <c r="I104" s="53">
        <f>+'OSN PD'!I104+CSN!I104+CLN!I104</f>
        <v>1125519.32</v>
      </c>
      <c r="J104" s="53">
        <f>+'OSN PD'!J104+CSN!J104+CLN!J104</f>
        <v>0</v>
      </c>
      <c r="K104" s="49">
        <f t="shared" si="40"/>
        <v>3387617.95</v>
      </c>
      <c r="L104" s="49">
        <f t="shared" si="41"/>
        <v>3921001.7</v>
      </c>
      <c r="M104" s="53">
        <f>+'OSN PD'!M104+CSN!M104+CLN!M104</f>
        <v>3921001.7</v>
      </c>
      <c r="N104" s="53">
        <f>+'OSN PD'!N104+CSN!N104+CLN!N104</f>
        <v>0</v>
      </c>
      <c r="O104" s="251">
        <f t="shared" si="42"/>
        <v>78998.299999999814</v>
      </c>
      <c r="P104" s="13">
        <f t="shared" si="43"/>
        <v>78998.299999999814</v>
      </c>
      <c r="Q104" s="199">
        <f t="shared" si="44"/>
        <v>78998.299999999814</v>
      </c>
      <c r="R104" s="57">
        <f>+'OSN PD'!R104+CSN!R104+CLN!R104</f>
        <v>0</v>
      </c>
      <c r="S104" s="57">
        <f>+'OSN PD'!S104+CSN!S104+CLN!S104</f>
        <v>-1000000</v>
      </c>
      <c r="T104" s="57">
        <f>+'OSN PD'!T104+CSN!T104+CLN!T104</f>
        <v>0</v>
      </c>
      <c r="U104" s="57">
        <f>+'OSN PD'!U104+CSN!U104+CLN!U104</f>
        <v>0</v>
      </c>
      <c r="V104" s="57">
        <f>+'OSN PD'!V104+CSN!V104+CLN!V104</f>
        <v>0</v>
      </c>
      <c r="W104" s="57">
        <f>+'OSN PD'!W104+CSN!W104+CLN!W104</f>
        <v>0</v>
      </c>
      <c r="X104" s="57">
        <f>+'OSN PD'!X104+CSN!X104+CLN!X104</f>
        <v>0</v>
      </c>
      <c r="Y104" s="57">
        <f>+'OSN PD'!Y104+CSN!Y104+CLN!Y104</f>
        <v>0</v>
      </c>
      <c r="Z104" s="57">
        <f>+'OSN PD'!Z104+CSN!Z104+CLN!Z104</f>
        <v>0</v>
      </c>
      <c r="AA104" s="57">
        <f>+'OSN PD'!AA104+CSN!AA104+CLN!AA104</f>
        <v>0</v>
      </c>
      <c r="AB104" s="57">
        <f>+'OSN PD'!AB104+CSN!AB104+CLN!AB104</f>
        <v>0</v>
      </c>
      <c r="AC104" s="57">
        <f>+'OSN PD'!AC104+CSN!AC104+CLN!AC104</f>
        <v>0</v>
      </c>
      <c r="AD104" s="57">
        <f>+'OSN PD'!AD104+CSN!AD104+CLN!AD104</f>
        <v>0</v>
      </c>
      <c r="AE104" s="57">
        <f>+'OSN PD'!AE104+CSN!AE104+CLN!AE104</f>
        <v>0</v>
      </c>
      <c r="AF104" s="57">
        <f>+'OSN PD'!AF104+CSN!AF104+CLN!AF104</f>
        <v>0</v>
      </c>
      <c r="AG104" s="57">
        <f>+'OSN PD'!AG104+CSN!AG104+CLN!AG104</f>
        <v>0</v>
      </c>
      <c r="AH104" s="57">
        <f>+'OSN PD'!AH104+CSN!AH104+CLN!AH104</f>
        <v>0</v>
      </c>
      <c r="AI104" s="57">
        <f>+'OSN PD'!AI104+CSN!AI104+CLN!AI104</f>
        <v>0</v>
      </c>
      <c r="AJ104" s="57">
        <f>+'OSN PD'!AJ104+CSN!AJ104+CLN!AJ104</f>
        <v>0</v>
      </c>
      <c r="AK104" s="57">
        <f>+'OSN PD'!AK104+CSN!AK104+CLN!AK104</f>
        <v>0</v>
      </c>
      <c r="AL104" s="57">
        <f>+'OSN PD'!AL104+CSN!AL104+CLN!AL104</f>
        <v>0</v>
      </c>
      <c r="AM104" s="57">
        <f>+'OSN PD'!AM104+CSN!AM104+CLN!AM104</f>
        <v>0</v>
      </c>
      <c r="AN104" s="57">
        <f>+'OSN PD'!AN104+CSN!AN104+CLN!AN104</f>
        <v>0</v>
      </c>
      <c r="AO104" s="57">
        <f>+'OSN PD'!AO104+CSN!AO104+CLN!AO104</f>
        <v>0</v>
      </c>
      <c r="AP104" s="57">
        <f>+'OSN PD'!AP104+CSN!AP104+CLN!AP104</f>
        <v>0</v>
      </c>
      <c r="AQ104" s="57">
        <f>+'OSN PD'!AQ104+CSN!AQ104+CLN!AQ104</f>
        <v>0</v>
      </c>
      <c r="AR104" s="57">
        <f>+'OSN PD'!AR104+CSN!AR104+CLN!AR104</f>
        <v>0</v>
      </c>
      <c r="AS104" s="57">
        <f t="shared" si="45"/>
        <v>-1000000</v>
      </c>
      <c r="AT104" s="61">
        <v>0</v>
      </c>
      <c r="AU104" s="61">
        <v>0</v>
      </c>
      <c r="AV104" s="61">
        <v>0</v>
      </c>
      <c r="AW104" s="61">
        <v>0</v>
      </c>
      <c r="AX104" s="61">
        <v>0</v>
      </c>
      <c r="AY104" s="61">
        <f t="shared" si="46"/>
        <v>0</v>
      </c>
      <c r="AZ104" s="109">
        <f>+'OSN PD'!AZ104+CSN!AZ104+CLN!AZ104</f>
        <v>0</v>
      </c>
      <c r="BA104" s="109">
        <f>+'OSN PD'!BA104+CSN!BA104+CLN!BA104</f>
        <v>0</v>
      </c>
      <c r="BB104" s="109">
        <f>+'OSN PD'!BB104+CSN!BB104+CLN!BB104</f>
        <v>0</v>
      </c>
      <c r="BC104" s="109">
        <f>+'OSN PD'!BC104+CSN!BC104+CLN!BC104</f>
        <v>0</v>
      </c>
      <c r="BD104" s="109">
        <f>+'OSN PD'!BD104+CSN!BD104+CLN!BD104</f>
        <v>0</v>
      </c>
      <c r="BE104" s="109">
        <f>+'OSN PD'!BE104+CSN!BE104+CLN!BE104</f>
        <v>0</v>
      </c>
      <c r="BF104" s="109">
        <f>+'OSN PD'!BF104+CSN!BF104+CLN!BF104</f>
        <v>0</v>
      </c>
      <c r="BG104" s="67">
        <f t="shared" ref="BG104:BG110" si="47">SUM(AZ104:BF104)</f>
        <v>0</v>
      </c>
      <c r="BH104" s="1"/>
      <c r="BI104" s="1"/>
      <c r="BJ104" s="1"/>
    </row>
    <row r="105" spans="1:62">
      <c r="A105" s="24" t="s">
        <v>88</v>
      </c>
      <c r="B105" s="25" t="s">
        <v>994</v>
      </c>
      <c r="C105" s="44">
        <f>+'OSN PD'!C105+CSN!C105+CLN!C105</f>
        <v>0</v>
      </c>
      <c r="D105" s="44">
        <f t="shared" si="38"/>
        <v>0</v>
      </c>
      <c r="E105" s="44">
        <f>+'OSN PD'!E105+CSN!E105+CLN!E105</f>
        <v>0</v>
      </c>
      <c r="F105" s="44">
        <f t="shared" si="39"/>
        <v>0</v>
      </c>
      <c r="G105" s="53">
        <f>+'OSN PD'!G105+CSN!G105+CLN!G105</f>
        <v>0</v>
      </c>
      <c r="H105" s="53">
        <f>+'OSN PD'!H105+CSN!H105+CLN!H105</f>
        <v>0</v>
      </c>
      <c r="I105" s="53">
        <f>+'OSN PD'!I105+CSN!I105+CLN!I105</f>
        <v>0</v>
      </c>
      <c r="J105" s="53">
        <f>+'OSN PD'!J105+CSN!J105+CLN!J105</f>
        <v>0</v>
      </c>
      <c r="K105" s="49">
        <f t="shared" si="40"/>
        <v>0</v>
      </c>
      <c r="L105" s="49">
        <f t="shared" si="41"/>
        <v>0</v>
      </c>
      <c r="M105" s="53">
        <f>+'OSN PD'!M105+CSN!M105+CLN!M105</f>
        <v>0</v>
      </c>
      <c r="N105" s="53">
        <f>+'OSN PD'!N105+CSN!N105+CLN!N105</f>
        <v>0</v>
      </c>
      <c r="O105" s="251">
        <f t="shared" si="42"/>
        <v>0</v>
      </c>
      <c r="P105" s="13">
        <f t="shared" si="43"/>
        <v>0</v>
      </c>
      <c r="Q105" s="199">
        <f t="shared" si="44"/>
        <v>0</v>
      </c>
      <c r="R105" s="57">
        <f>+'OSN PD'!R105+CSN!R105+CLN!R105</f>
        <v>0</v>
      </c>
      <c r="S105" s="57">
        <f>+'OSN PD'!S105+CSN!S105+CLN!S105</f>
        <v>0</v>
      </c>
      <c r="T105" s="57">
        <f>+'OSN PD'!T105+CSN!T105+CLN!T105</f>
        <v>0</v>
      </c>
      <c r="U105" s="57">
        <f>+'OSN PD'!U105+CSN!U105+CLN!U105</f>
        <v>0</v>
      </c>
      <c r="V105" s="57">
        <f>+'OSN PD'!V105+CSN!V105+CLN!V105</f>
        <v>0</v>
      </c>
      <c r="W105" s="57">
        <f>+'OSN PD'!W105+CSN!W105+CLN!W105</f>
        <v>0</v>
      </c>
      <c r="X105" s="57">
        <f>+'OSN PD'!X105+CSN!X105+CLN!X105</f>
        <v>0</v>
      </c>
      <c r="Y105" s="57">
        <f>+'OSN PD'!Y105+CSN!Y105+CLN!Y105</f>
        <v>0</v>
      </c>
      <c r="Z105" s="57">
        <f>+'OSN PD'!Z105+CSN!Z105+CLN!Z105</f>
        <v>0</v>
      </c>
      <c r="AA105" s="57">
        <f>+'OSN PD'!AA105+CSN!AA105+CLN!AA105</f>
        <v>0</v>
      </c>
      <c r="AB105" s="57">
        <f>+'OSN PD'!AB105+CSN!AB105+CLN!AB105</f>
        <v>0</v>
      </c>
      <c r="AC105" s="57">
        <f>+'OSN PD'!AC105+CSN!AC105+CLN!AC105</f>
        <v>0</v>
      </c>
      <c r="AD105" s="57">
        <f>+'OSN PD'!AD105+CSN!AD105+CLN!AD105</f>
        <v>0</v>
      </c>
      <c r="AE105" s="57">
        <f>+'OSN PD'!AE105+CSN!AE105+CLN!AE105</f>
        <v>0</v>
      </c>
      <c r="AF105" s="57">
        <f>+'OSN PD'!AF105+CSN!AF105+CLN!AF105</f>
        <v>0</v>
      </c>
      <c r="AG105" s="57">
        <f>+'OSN PD'!AG105+CSN!AG105+CLN!AG105</f>
        <v>0</v>
      </c>
      <c r="AH105" s="57">
        <f>+'OSN PD'!AH105+CSN!AH105+CLN!AH105</f>
        <v>0</v>
      </c>
      <c r="AI105" s="57">
        <f>+'OSN PD'!AI105+CSN!AI105+CLN!AI105</f>
        <v>0</v>
      </c>
      <c r="AJ105" s="57">
        <f>+'OSN PD'!AJ105+CSN!AJ105+CLN!AJ105</f>
        <v>0</v>
      </c>
      <c r="AK105" s="57">
        <f>+'OSN PD'!AK105+CSN!AK105+CLN!AK105</f>
        <v>0</v>
      </c>
      <c r="AL105" s="57">
        <f>+'OSN PD'!AL105+CSN!AL105+CLN!AL105</f>
        <v>0</v>
      </c>
      <c r="AM105" s="57">
        <f>+'OSN PD'!AM105+CSN!AM105+CLN!AM105</f>
        <v>0</v>
      </c>
      <c r="AN105" s="57">
        <f>+'OSN PD'!AN105+CSN!AN105+CLN!AN105</f>
        <v>0</v>
      </c>
      <c r="AO105" s="57">
        <f>+'OSN PD'!AO105+CSN!AO105+CLN!AO105</f>
        <v>0</v>
      </c>
      <c r="AP105" s="57">
        <f>+'OSN PD'!AP105+CSN!AP105+CLN!AP105</f>
        <v>0</v>
      </c>
      <c r="AQ105" s="57">
        <f>+'OSN PD'!AQ105+CSN!AQ105+CLN!AQ105</f>
        <v>0</v>
      </c>
      <c r="AR105" s="57">
        <f>+'OSN PD'!AR105+CSN!AR105+CLN!AR105</f>
        <v>0</v>
      </c>
      <c r="AS105" s="57">
        <f t="shared" si="45"/>
        <v>0</v>
      </c>
      <c r="AT105" s="61">
        <v>0</v>
      </c>
      <c r="AU105" s="61">
        <v>0</v>
      </c>
      <c r="AV105" s="61">
        <v>0</v>
      </c>
      <c r="AW105" s="61">
        <v>0</v>
      </c>
      <c r="AX105" s="61">
        <v>0</v>
      </c>
      <c r="AY105" s="61">
        <f t="shared" si="46"/>
        <v>0</v>
      </c>
      <c r="AZ105" s="109">
        <f>+'OSN PD'!AZ105+CSN!AZ105+CLN!AZ105</f>
        <v>0</v>
      </c>
      <c r="BA105" s="109">
        <f>+'OSN PD'!BA105+CSN!BA105+CLN!BA105</f>
        <v>0</v>
      </c>
      <c r="BB105" s="109">
        <f>+'OSN PD'!BB105+CSN!BB105+CLN!BB105</f>
        <v>0</v>
      </c>
      <c r="BC105" s="109">
        <f>+'OSN PD'!BC105+CSN!BC105+CLN!BC105</f>
        <v>0</v>
      </c>
      <c r="BD105" s="109">
        <f>+'OSN PD'!BD105+CSN!BD105+CLN!BD105</f>
        <v>0</v>
      </c>
      <c r="BE105" s="109">
        <f>+'OSN PD'!BE105+CSN!BE105+CLN!BE105</f>
        <v>0</v>
      </c>
      <c r="BF105" s="109">
        <f>+'OSN PD'!BF105+CSN!BF105+CLN!BF105</f>
        <v>0</v>
      </c>
      <c r="BG105" s="67">
        <f t="shared" si="47"/>
        <v>0</v>
      </c>
      <c r="BH105" s="1"/>
      <c r="BI105" s="1"/>
      <c r="BJ105" s="1"/>
    </row>
    <row r="106" spans="1:62">
      <c r="A106" s="24" t="s">
        <v>89</v>
      </c>
      <c r="B106" s="27" t="s">
        <v>995</v>
      </c>
      <c r="C106" s="44">
        <f>+'OSN PD'!C106+CSN!C106+CLN!C106</f>
        <v>2000000</v>
      </c>
      <c r="D106" s="44">
        <f t="shared" si="38"/>
        <v>0</v>
      </c>
      <c r="E106" s="44">
        <f>+'OSN PD'!E106+CSN!E106+CLN!E106</f>
        <v>0</v>
      </c>
      <c r="F106" s="44">
        <f t="shared" si="39"/>
        <v>2000000</v>
      </c>
      <c r="G106" s="53">
        <f>+'OSN PD'!G106+CSN!G106+CLN!G106</f>
        <v>1838510</v>
      </c>
      <c r="H106" s="53">
        <f>+'OSN PD'!H106+CSN!H106+CLN!H106</f>
        <v>0</v>
      </c>
      <c r="I106" s="53">
        <f>+'OSN PD'!I106+CSN!I106+CLN!I106</f>
        <v>0</v>
      </c>
      <c r="J106" s="53">
        <f>+'OSN PD'!J106+CSN!J106+CLN!J106</f>
        <v>0</v>
      </c>
      <c r="K106" s="49">
        <f t="shared" si="40"/>
        <v>0</v>
      </c>
      <c r="L106" s="49">
        <f t="shared" si="41"/>
        <v>1838510</v>
      </c>
      <c r="M106" s="53">
        <f>+'OSN PD'!M106+CSN!M106+CLN!M106</f>
        <v>1838510</v>
      </c>
      <c r="N106" s="53">
        <f>+'OSN PD'!N106+CSN!N106+CLN!N106</f>
        <v>0</v>
      </c>
      <c r="O106" s="251">
        <f t="shared" si="42"/>
        <v>161490</v>
      </c>
      <c r="P106" s="13">
        <f t="shared" si="43"/>
        <v>161490</v>
      </c>
      <c r="Q106" s="199">
        <f t="shared" si="44"/>
        <v>161490</v>
      </c>
      <c r="R106" s="57">
        <f>+'OSN PD'!R106+CSN!R106+CLN!R106</f>
        <v>0</v>
      </c>
      <c r="S106" s="57">
        <f>+'OSN PD'!S106+CSN!S106+CLN!S106</f>
        <v>0</v>
      </c>
      <c r="T106" s="57">
        <f>+'OSN PD'!T106+CSN!T106+CLN!T106</f>
        <v>0</v>
      </c>
      <c r="U106" s="57">
        <f>+'OSN PD'!U106+CSN!U106+CLN!U106</f>
        <v>0</v>
      </c>
      <c r="V106" s="57">
        <f>+'OSN PD'!V106+CSN!V106+CLN!V106</f>
        <v>0</v>
      </c>
      <c r="W106" s="57">
        <f>+'OSN PD'!W106+CSN!W106+CLN!W106</f>
        <v>0</v>
      </c>
      <c r="X106" s="57">
        <f>+'OSN PD'!X106+CSN!X106+CLN!X106</f>
        <v>0</v>
      </c>
      <c r="Y106" s="57">
        <f>+'OSN PD'!Y106+CSN!Y106+CLN!Y106</f>
        <v>0</v>
      </c>
      <c r="Z106" s="57">
        <f>+'OSN PD'!Z106+CSN!Z106+CLN!Z106</f>
        <v>0</v>
      </c>
      <c r="AA106" s="57">
        <f>+'OSN PD'!AA106+CSN!AA106+CLN!AA106</f>
        <v>0</v>
      </c>
      <c r="AB106" s="57">
        <f>+'OSN PD'!AB106+CSN!AB106+CLN!AB106</f>
        <v>0</v>
      </c>
      <c r="AC106" s="57">
        <f>+'OSN PD'!AC106+CSN!AC106+CLN!AC106</f>
        <v>0</v>
      </c>
      <c r="AD106" s="57">
        <f>+'OSN PD'!AD106+CSN!AD106+CLN!AD106</f>
        <v>0</v>
      </c>
      <c r="AE106" s="57">
        <f>+'OSN PD'!AE106+CSN!AE106+CLN!AE106</f>
        <v>0</v>
      </c>
      <c r="AF106" s="57">
        <f>+'OSN PD'!AF106+CSN!AF106+CLN!AF106</f>
        <v>0</v>
      </c>
      <c r="AG106" s="57">
        <f>+'OSN PD'!AG106+CSN!AG106+CLN!AG106</f>
        <v>0</v>
      </c>
      <c r="AH106" s="57">
        <f>+'OSN PD'!AH106+CSN!AH106+CLN!AH106</f>
        <v>0</v>
      </c>
      <c r="AI106" s="57">
        <f>+'OSN PD'!AI106+CSN!AI106+CLN!AI106</f>
        <v>0</v>
      </c>
      <c r="AJ106" s="57">
        <f>+'OSN PD'!AJ106+CSN!AJ106+CLN!AJ106</f>
        <v>0</v>
      </c>
      <c r="AK106" s="57">
        <f>+'OSN PD'!AK106+CSN!AK106+CLN!AK106</f>
        <v>0</v>
      </c>
      <c r="AL106" s="57">
        <f>+'OSN PD'!AL106+CSN!AL106+CLN!AL106</f>
        <v>0</v>
      </c>
      <c r="AM106" s="57">
        <f>+'OSN PD'!AM106+CSN!AM106+CLN!AM106</f>
        <v>0</v>
      </c>
      <c r="AN106" s="57">
        <f>+'OSN PD'!AN106+CSN!AN106+CLN!AN106</f>
        <v>0</v>
      </c>
      <c r="AO106" s="57">
        <f>+'OSN PD'!AO106+CSN!AO106+CLN!AO106</f>
        <v>0</v>
      </c>
      <c r="AP106" s="57">
        <f>+'OSN PD'!AP106+CSN!AP106+CLN!AP106</f>
        <v>0</v>
      </c>
      <c r="AQ106" s="57">
        <f>+'OSN PD'!AQ106+CSN!AQ106+CLN!AQ106</f>
        <v>0</v>
      </c>
      <c r="AR106" s="57">
        <f>+'OSN PD'!AR106+CSN!AR106+CLN!AR106</f>
        <v>0</v>
      </c>
      <c r="AS106" s="57">
        <f t="shared" si="45"/>
        <v>0</v>
      </c>
      <c r="AT106" s="61">
        <v>0</v>
      </c>
      <c r="AU106" s="61">
        <v>0</v>
      </c>
      <c r="AV106" s="61">
        <v>0</v>
      </c>
      <c r="AW106" s="61">
        <v>0</v>
      </c>
      <c r="AX106" s="61">
        <v>0</v>
      </c>
      <c r="AY106" s="61">
        <f t="shared" si="46"/>
        <v>0</v>
      </c>
      <c r="AZ106" s="109">
        <f>+'OSN PD'!AZ106+CSN!AZ106+CLN!AZ106</f>
        <v>0</v>
      </c>
      <c r="BA106" s="109">
        <f>+'OSN PD'!BA106+CSN!BA106+CLN!BA106</f>
        <v>0</v>
      </c>
      <c r="BB106" s="109">
        <f>+'OSN PD'!BB106+CSN!BB106+CLN!BB106</f>
        <v>0</v>
      </c>
      <c r="BC106" s="109">
        <f>+'OSN PD'!BC106+CSN!BC106+CLN!BC106</f>
        <v>0</v>
      </c>
      <c r="BD106" s="109">
        <f>+'OSN PD'!BD106+CSN!BD106+CLN!BD106</f>
        <v>0</v>
      </c>
      <c r="BE106" s="109">
        <f>+'OSN PD'!BE106+CSN!BE106+CLN!BE106</f>
        <v>0</v>
      </c>
      <c r="BF106" s="109">
        <f>+'OSN PD'!BF106+CSN!BF106+CLN!BF106</f>
        <v>0</v>
      </c>
      <c r="BG106" s="67">
        <f t="shared" si="47"/>
        <v>0</v>
      </c>
    </row>
    <row r="107" spans="1:62">
      <c r="A107" s="24" t="s">
        <v>90</v>
      </c>
      <c r="B107" s="25" t="s">
        <v>996</v>
      </c>
      <c r="C107" s="44">
        <f>+'OSN PD'!C107+CSN!C107+CLN!C107</f>
        <v>0</v>
      </c>
      <c r="D107" s="44">
        <f t="shared" si="38"/>
        <v>0</v>
      </c>
      <c r="E107" s="44">
        <f>+'OSN PD'!E107+CSN!E107+CLN!E107</f>
        <v>0</v>
      </c>
      <c r="F107" s="44">
        <f t="shared" si="39"/>
        <v>0</v>
      </c>
      <c r="G107" s="53">
        <f>+'OSN PD'!G107+CSN!G107+CLN!G107</f>
        <v>0</v>
      </c>
      <c r="H107" s="53">
        <f>+'OSN PD'!H107+CSN!H107+CLN!H107</f>
        <v>0</v>
      </c>
      <c r="I107" s="53">
        <f>+'OSN PD'!I107+CSN!I107+CLN!I107</f>
        <v>0</v>
      </c>
      <c r="J107" s="53">
        <f>+'OSN PD'!J107+CSN!J107+CLN!J107</f>
        <v>0</v>
      </c>
      <c r="K107" s="49">
        <f t="shared" si="40"/>
        <v>0</v>
      </c>
      <c r="L107" s="49">
        <f t="shared" si="41"/>
        <v>0</v>
      </c>
      <c r="M107" s="53">
        <f>+'OSN PD'!M107+CSN!M107+CLN!M107</f>
        <v>0</v>
      </c>
      <c r="N107" s="53">
        <f>+'OSN PD'!N107+CSN!N107+CLN!N107</f>
        <v>0</v>
      </c>
      <c r="O107" s="251">
        <f t="shared" si="42"/>
        <v>0</v>
      </c>
      <c r="P107" s="13">
        <f t="shared" si="43"/>
        <v>0</v>
      </c>
      <c r="Q107" s="199">
        <f t="shared" si="44"/>
        <v>0</v>
      </c>
      <c r="R107" s="57">
        <f>+'OSN PD'!R107+CSN!R107+CLN!R107</f>
        <v>0</v>
      </c>
      <c r="S107" s="57">
        <f>+'OSN PD'!S107+CSN!S107+CLN!S107</f>
        <v>0</v>
      </c>
      <c r="T107" s="57">
        <f>+'OSN PD'!T107+CSN!T107+CLN!T107</f>
        <v>0</v>
      </c>
      <c r="U107" s="57">
        <f>+'OSN PD'!U107+CSN!U107+CLN!U107</f>
        <v>0</v>
      </c>
      <c r="V107" s="57">
        <f>+'OSN PD'!V107+CSN!V107+CLN!V107</f>
        <v>0</v>
      </c>
      <c r="W107" s="57">
        <f>+'OSN PD'!W107+CSN!W107+CLN!W107</f>
        <v>0</v>
      </c>
      <c r="X107" s="57">
        <f>+'OSN PD'!X107+CSN!X107+CLN!X107</f>
        <v>0</v>
      </c>
      <c r="Y107" s="57">
        <f>+'OSN PD'!Y107+CSN!Y107+CLN!Y107</f>
        <v>0</v>
      </c>
      <c r="Z107" s="57">
        <f>+'OSN PD'!Z107+CSN!Z107+CLN!Z107</f>
        <v>0</v>
      </c>
      <c r="AA107" s="57">
        <f>+'OSN PD'!AA107+CSN!AA107+CLN!AA107</f>
        <v>0</v>
      </c>
      <c r="AB107" s="57">
        <f>+'OSN PD'!AB107+CSN!AB107+CLN!AB107</f>
        <v>0</v>
      </c>
      <c r="AC107" s="57">
        <f>+'OSN PD'!AC107+CSN!AC107+CLN!AC107</f>
        <v>0</v>
      </c>
      <c r="AD107" s="57">
        <f>+'OSN PD'!AD107+CSN!AD107+CLN!AD107</f>
        <v>0</v>
      </c>
      <c r="AE107" s="57">
        <f>+'OSN PD'!AE107+CSN!AE107+CLN!AE107</f>
        <v>0</v>
      </c>
      <c r="AF107" s="57">
        <f>+'OSN PD'!AF107+CSN!AF107+CLN!AF107</f>
        <v>0</v>
      </c>
      <c r="AG107" s="57">
        <f>+'OSN PD'!AG107+CSN!AG107+CLN!AG107</f>
        <v>0</v>
      </c>
      <c r="AH107" s="57">
        <f>+'OSN PD'!AH107+CSN!AH107+CLN!AH107</f>
        <v>0</v>
      </c>
      <c r="AI107" s="57">
        <f>+'OSN PD'!AI107+CSN!AI107+CLN!AI107</f>
        <v>0</v>
      </c>
      <c r="AJ107" s="57">
        <f>+'OSN PD'!AJ107+CSN!AJ107+CLN!AJ107</f>
        <v>0</v>
      </c>
      <c r="AK107" s="57">
        <f>+'OSN PD'!AK107+CSN!AK107+CLN!AK107</f>
        <v>0</v>
      </c>
      <c r="AL107" s="57">
        <f>+'OSN PD'!AL107+CSN!AL107+CLN!AL107</f>
        <v>0</v>
      </c>
      <c r="AM107" s="57">
        <f>+'OSN PD'!AM107+CSN!AM107+CLN!AM107</f>
        <v>0</v>
      </c>
      <c r="AN107" s="57">
        <f>+'OSN PD'!AN107+CSN!AN107+CLN!AN107</f>
        <v>0</v>
      </c>
      <c r="AO107" s="57">
        <f>+'OSN PD'!AO107+CSN!AO107+CLN!AO107</f>
        <v>0</v>
      </c>
      <c r="AP107" s="57">
        <f>+'OSN PD'!AP107+CSN!AP107+CLN!AP107</f>
        <v>0</v>
      </c>
      <c r="AQ107" s="57">
        <f>+'OSN PD'!AQ107+CSN!AQ107+CLN!AQ107</f>
        <v>0</v>
      </c>
      <c r="AR107" s="57">
        <f>+'OSN PD'!AR107+CSN!AR107+CLN!AR107</f>
        <v>0</v>
      </c>
      <c r="AS107" s="57">
        <f t="shared" si="45"/>
        <v>0</v>
      </c>
      <c r="AT107" s="61">
        <v>0</v>
      </c>
      <c r="AU107" s="61">
        <v>0</v>
      </c>
      <c r="AV107" s="61">
        <v>0</v>
      </c>
      <c r="AW107" s="61">
        <v>0</v>
      </c>
      <c r="AX107" s="61">
        <v>0</v>
      </c>
      <c r="AY107" s="61">
        <f t="shared" si="46"/>
        <v>0</v>
      </c>
      <c r="AZ107" s="109">
        <f>+'OSN PD'!AZ107+CSN!AZ107+CLN!AZ107</f>
        <v>0</v>
      </c>
      <c r="BA107" s="109">
        <f>+'OSN PD'!BA107+CSN!BA107+CLN!BA107</f>
        <v>0</v>
      </c>
      <c r="BB107" s="109">
        <f>+'OSN PD'!BB107+CSN!BB107+CLN!BB107</f>
        <v>0</v>
      </c>
      <c r="BC107" s="109">
        <f>+'OSN PD'!BC107+CSN!BC107+CLN!BC107</f>
        <v>0</v>
      </c>
      <c r="BD107" s="109">
        <f>+'OSN PD'!BD107+CSN!BD107+CLN!BD107</f>
        <v>0</v>
      </c>
      <c r="BE107" s="109">
        <f>+'OSN PD'!BE107+CSN!BE107+CLN!BE107</f>
        <v>0</v>
      </c>
      <c r="BF107" s="109">
        <f>+'OSN PD'!BF107+CSN!BF107+CLN!BF107</f>
        <v>0</v>
      </c>
      <c r="BG107" s="67">
        <f t="shared" si="47"/>
        <v>0</v>
      </c>
      <c r="BH107" s="1"/>
      <c r="BI107" s="1"/>
      <c r="BJ107" s="1"/>
    </row>
    <row r="108" spans="1:62">
      <c r="A108" s="24" t="s">
        <v>91</v>
      </c>
      <c r="B108" s="25" t="s">
        <v>997</v>
      </c>
      <c r="C108" s="44">
        <f>+'OSN PD'!C108+CSN!C108+CLN!C108</f>
        <v>0</v>
      </c>
      <c r="D108" s="44">
        <f t="shared" si="38"/>
        <v>0</v>
      </c>
      <c r="E108" s="44">
        <f>+'OSN PD'!E108+CSN!E108+CLN!E108</f>
        <v>0</v>
      </c>
      <c r="F108" s="44">
        <f t="shared" si="39"/>
        <v>0</v>
      </c>
      <c r="G108" s="53">
        <f>+'OSN PD'!G108+CSN!G108+CLN!G108</f>
        <v>0</v>
      </c>
      <c r="H108" s="53">
        <f>+'OSN PD'!H108+CSN!H108+CLN!H108</f>
        <v>0</v>
      </c>
      <c r="I108" s="53">
        <f>+'OSN PD'!I108+CSN!I108+CLN!I108</f>
        <v>0</v>
      </c>
      <c r="J108" s="53">
        <f>+'OSN PD'!J108+CSN!J108+CLN!J108</f>
        <v>0</v>
      </c>
      <c r="K108" s="49">
        <f t="shared" si="40"/>
        <v>0</v>
      </c>
      <c r="L108" s="49">
        <f t="shared" si="41"/>
        <v>0</v>
      </c>
      <c r="M108" s="53">
        <f>+'OSN PD'!M108+CSN!M108+CLN!M108</f>
        <v>0</v>
      </c>
      <c r="N108" s="53">
        <f>+'OSN PD'!N108+CSN!N108+CLN!N108</f>
        <v>0</v>
      </c>
      <c r="O108" s="251">
        <f t="shared" si="42"/>
        <v>0</v>
      </c>
      <c r="P108" s="13">
        <f t="shared" si="43"/>
        <v>0</v>
      </c>
      <c r="Q108" s="199">
        <f t="shared" si="44"/>
        <v>0</v>
      </c>
      <c r="R108" s="57">
        <f>+'OSN PD'!R108+CSN!R108+CLN!R108</f>
        <v>0</v>
      </c>
      <c r="S108" s="57">
        <f>+'OSN PD'!S108+CSN!S108+CLN!S108</f>
        <v>0</v>
      </c>
      <c r="T108" s="57">
        <f>+'OSN PD'!T108+CSN!T108+CLN!T108</f>
        <v>0</v>
      </c>
      <c r="U108" s="57">
        <f>+'OSN PD'!U108+CSN!U108+CLN!U108</f>
        <v>0</v>
      </c>
      <c r="V108" s="57">
        <f>+'OSN PD'!V108+CSN!V108+CLN!V108</f>
        <v>0</v>
      </c>
      <c r="W108" s="57">
        <f>+'OSN PD'!W108+CSN!W108+CLN!W108</f>
        <v>0</v>
      </c>
      <c r="X108" s="57">
        <f>+'OSN PD'!X108+CSN!X108+CLN!X108</f>
        <v>0</v>
      </c>
      <c r="Y108" s="57">
        <f>+'OSN PD'!Y108+CSN!Y108+CLN!Y108</f>
        <v>0</v>
      </c>
      <c r="Z108" s="57">
        <f>+'OSN PD'!Z108+CSN!Z108+CLN!Z108</f>
        <v>0</v>
      </c>
      <c r="AA108" s="57">
        <f>+'OSN PD'!AA108+CSN!AA108+CLN!AA108</f>
        <v>0</v>
      </c>
      <c r="AB108" s="57">
        <f>+'OSN PD'!AB108+CSN!AB108+CLN!AB108</f>
        <v>0</v>
      </c>
      <c r="AC108" s="57">
        <f>+'OSN PD'!AC108+CSN!AC108+CLN!AC108</f>
        <v>0</v>
      </c>
      <c r="AD108" s="57">
        <f>+'OSN PD'!AD108+CSN!AD108+CLN!AD108</f>
        <v>0</v>
      </c>
      <c r="AE108" s="57">
        <f>+'OSN PD'!AE108+CSN!AE108+CLN!AE108</f>
        <v>0</v>
      </c>
      <c r="AF108" s="57">
        <f>+'OSN PD'!AF108+CSN!AF108+CLN!AF108</f>
        <v>0</v>
      </c>
      <c r="AG108" s="57">
        <f>+'OSN PD'!AG108+CSN!AG108+CLN!AG108</f>
        <v>0</v>
      </c>
      <c r="AH108" s="57">
        <f>+'OSN PD'!AH108+CSN!AH108+CLN!AH108</f>
        <v>0</v>
      </c>
      <c r="AI108" s="57">
        <f>+'OSN PD'!AI108+CSN!AI108+CLN!AI108</f>
        <v>0</v>
      </c>
      <c r="AJ108" s="57">
        <f>+'OSN PD'!AJ108+CSN!AJ108+CLN!AJ108</f>
        <v>0</v>
      </c>
      <c r="AK108" s="57">
        <f>+'OSN PD'!AK108+CSN!AK108+CLN!AK108</f>
        <v>0</v>
      </c>
      <c r="AL108" s="57">
        <f>+'OSN PD'!AL108+CSN!AL108+CLN!AL108</f>
        <v>0</v>
      </c>
      <c r="AM108" s="57">
        <f>+'OSN PD'!AM108+CSN!AM108+CLN!AM108</f>
        <v>0</v>
      </c>
      <c r="AN108" s="57">
        <f>+'OSN PD'!AN108+CSN!AN108+CLN!AN108</f>
        <v>0</v>
      </c>
      <c r="AO108" s="57">
        <f>+'OSN PD'!AO108+CSN!AO108+CLN!AO108</f>
        <v>0</v>
      </c>
      <c r="AP108" s="57">
        <f>+'OSN PD'!AP108+CSN!AP108+CLN!AP108</f>
        <v>0</v>
      </c>
      <c r="AQ108" s="57">
        <f>+'OSN PD'!AQ108+CSN!AQ108+CLN!AQ108</f>
        <v>0</v>
      </c>
      <c r="AR108" s="57">
        <f>+'OSN PD'!AR108+CSN!AR108+CLN!AR108</f>
        <v>0</v>
      </c>
      <c r="AS108" s="57">
        <f t="shared" si="45"/>
        <v>0</v>
      </c>
      <c r="AT108" s="61">
        <v>0</v>
      </c>
      <c r="AU108" s="61">
        <v>0</v>
      </c>
      <c r="AV108" s="61">
        <v>0</v>
      </c>
      <c r="AW108" s="61">
        <v>0</v>
      </c>
      <c r="AX108" s="61">
        <v>0</v>
      </c>
      <c r="AY108" s="61">
        <f t="shared" si="46"/>
        <v>0</v>
      </c>
      <c r="AZ108" s="109">
        <f>+'OSN PD'!AZ108+CSN!AZ108+CLN!AZ108</f>
        <v>0</v>
      </c>
      <c r="BA108" s="109">
        <f>+'OSN PD'!BA108+CSN!BA108+CLN!BA108</f>
        <v>0</v>
      </c>
      <c r="BB108" s="109">
        <f>+'OSN PD'!BB108+CSN!BB108+CLN!BB108</f>
        <v>0</v>
      </c>
      <c r="BC108" s="109">
        <f>+'OSN PD'!BC108+CSN!BC108+CLN!BC108</f>
        <v>0</v>
      </c>
      <c r="BD108" s="109">
        <f>+'OSN PD'!BD108+CSN!BD108+CLN!BD108</f>
        <v>0</v>
      </c>
      <c r="BE108" s="109">
        <f>+'OSN PD'!BE108+CSN!BE108+CLN!BE108</f>
        <v>0</v>
      </c>
      <c r="BF108" s="109">
        <f>+'OSN PD'!BF108+CSN!BF108+CLN!BF108</f>
        <v>0</v>
      </c>
      <c r="BG108" s="67">
        <f t="shared" si="47"/>
        <v>0</v>
      </c>
      <c r="BH108" s="1"/>
      <c r="BI108" s="1"/>
      <c r="BJ108" s="1"/>
    </row>
    <row r="109" spans="1:62">
      <c r="A109" s="24" t="s">
        <v>92</v>
      </c>
      <c r="B109" s="25" t="s">
        <v>998</v>
      </c>
      <c r="C109" s="44">
        <f>+'OSN PD'!C109+CSN!C109+CLN!C109</f>
        <v>0</v>
      </c>
      <c r="D109" s="44">
        <f t="shared" si="38"/>
        <v>0</v>
      </c>
      <c r="E109" s="44">
        <f>+'OSN PD'!E109+CSN!E109+CLN!E109</f>
        <v>0</v>
      </c>
      <c r="F109" s="44">
        <f t="shared" si="39"/>
        <v>0</v>
      </c>
      <c r="G109" s="53">
        <f>+'OSN PD'!G109+CSN!G109+CLN!G109</f>
        <v>0</v>
      </c>
      <c r="H109" s="53">
        <f>+'OSN PD'!H109+CSN!H109+CLN!H109</f>
        <v>0</v>
      </c>
      <c r="I109" s="53">
        <f>+'OSN PD'!I109+CSN!I109+CLN!I109</f>
        <v>0</v>
      </c>
      <c r="J109" s="53">
        <f>+'OSN PD'!J109+CSN!J109+CLN!J109</f>
        <v>0</v>
      </c>
      <c r="K109" s="49">
        <f t="shared" si="40"/>
        <v>0</v>
      </c>
      <c r="L109" s="49">
        <f t="shared" si="41"/>
        <v>0</v>
      </c>
      <c r="M109" s="53">
        <f>+'OSN PD'!M109+CSN!M109+CLN!M109</f>
        <v>0</v>
      </c>
      <c r="N109" s="53">
        <f>+'OSN PD'!N109+CSN!N109+CLN!N109</f>
        <v>0</v>
      </c>
      <c r="O109" s="251">
        <f t="shared" si="42"/>
        <v>0</v>
      </c>
      <c r="P109" s="13">
        <f t="shared" si="43"/>
        <v>0</v>
      </c>
      <c r="Q109" s="199">
        <f t="shared" si="44"/>
        <v>0</v>
      </c>
      <c r="R109" s="57">
        <f>+'OSN PD'!R109+CSN!R109+CLN!R109</f>
        <v>0</v>
      </c>
      <c r="S109" s="57">
        <f>+'OSN PD'!S109+CSN!S109+CLN!S109</f>
        <v>0</v>
      </c>
      <c r="T109" s="57">
        <f>+'OSN PD'!T109+CSN!T109+CLN!T109</f>
        <v>0</v>
      </c>
      <c r="U109" s="57">
        <f>+'OSN PD'!U109+CSN!U109+CLN!U109</f>
        <v>0</v>
      </c>
      <c r="V109" s="57">
        <f>+'OSN PD'!V109+CSN!V109+CLN!V109</f>
        <v>0</v>
      </c>
      <c r="W109" s="57">
        <f>+'OSN PD'!W109+CSN!W109+CLN!W109</f>
        <v>0</v>
      </c>
      <c r="X109" s="57">
        <f>+'OSN PD'!X109+CSN!X109+CLN!X109</f>
        <v>0</v>
      </c>
      <c r="Y109" s="57">
        <f>+'OSN PD'!Y109+CSN!Y109+CLN!Y109</f>
        <v>0</v>
      </c>
      <c r="Z109" s="57">
        <f>+'OSN PD'!Z109+CSN!Z109+CLN!Z109</f>
        <v>0</v>
      </c>
      <c r="AA109" s="57">
        <f>+'OSN PD'!AA109+CSN!AA109+CLN!AA109</f>
        <v>0</v>
      </c>
      <c r="AB109" s="57">
        <f>+'OSN PD'!AB109+CSN!AB109+CLN!AB109</f>
        <v>0</v>
      </c>
      <c r="AC109" s="57">
        <f>+'OSN PD'!AC109+CSN!AC109+CLN!AC109</f>
        <v>0</v>
      </c>
      <c r="AD109" s="57">
        <f>+'OSN PD'!AD109+CSN!AD109+CLN!AD109</f>
        <v>0</v>
      </c>
      <c r="AE109" s="57">
        <f>+'OSN PD'!AE109+CSN!AE109+CLN!AE109</f>
        <v>0</v>
      </c>
      <c r="AF109" s="57">
        <f>+'OSN PD'!AF109+CSN!AF109+CLN!AF109</f>
        <v>0</v>
      </c>
      <c r="AG109" s="57">
        <f>+'OSN PD'!AG109+CSN!AG109+CLN!AG109</f>
        <v>0</v>
      </c>
      <c r="AH109" s="57">
        <f>+'OSN PD'!AH109+CSN!AH109+CLN!AH109</f>
        <v>0</v>
      </c>
      <c r="AI109" s="57">
        <f>+'OSN PD'!AI109+CSN!AI109+CLN!AI109</f>
        <v>0</v>
      </c>
      <c r="AJ109" s="57">
        <f>+'OSN PD'!AJ109+CSN!AJ109+CLN!AJ109</f>
        <v>0</v>
      </c>
      <c r="AK109" s="57">
        <f>+'OSN PD'!AK109+CSN!AK109+CLN!AK109</f>
        <v>0</v>
      </c>
      <c r="AL109" s="57">
        <f>+'OSN PD'!AL109+CSN!AL109+CLN!AL109</f>
        <v>0</v>
      </c>
      <c r="AM109" s="57">
        <f>+'OSN PD'!AM109+CSN!AM109+CLN!AM109</f>
        <v>0</v>
      </c>
      <c r="AN109" s="57">
        <f>+'OSN PD'!AN109+CSN!AN109+CLN!AN109</f>
        <v>0</v>
      </c>
      <c r="AO109" s="57">
        <f>+'OSN PD'!AO109+CSN!AO109+CLN!AO109</f>
        <v>0</v>
      </c>
      <c r="AP109" s="57">
        <f>+'OSN PD'!AP109+CSN!AP109+CLN!AP109</f>
        <v>0</v>
      </c>
      <c r="AQ109" s="57">
        <f>+'OSN PD'!AQ109+CSN!AQ109+CLN!AQ109</f>
        <v>0</v>
      </c>
      <c r="AR109" s="57">
        <f>+'OSN PD'!AR109+CSN!AR109+CLN!AR109</f>
        <v>0</v>
      </c>
      <c r="AS109" s="57">
        <f t="shared" si="45"/>
        <v>0</v>
      </c>
      <c r="AT109" s="61">
        <v>0</v>
      </c>
      <c r="AU109" s="61">
        <v>0</v>
      </c>
      <c r="AV109" s="61">
        <v>0</v>
      </c>
      <c r="AW109" s="61">
        <v>0</v>
      </c>
      <c r="AX109" s="61">
        <v>0</v>
      </c>
      <c r="AY109" s="61">
        <f t="shared" si="46"/>
        <v>0</v>
      </c>
      <c r="AZ109" s="109">
        <f>+'OSN PD'!AZ109+CSN!AZ109+CLN!AZ109</f>
        <v>0</v>
      </c>
      <c r="BA109" s="109">
        <f>+'OSN PD'!BA109+CSN!BA109+CLN!BA109</f>
        <v>0</v>
      </c>
      <c r="BB109" s="109">
        <f>+'OSN PD'!BB109+CSN!BB109+CLN!BB109</f>
        <v>0</v>
      </c>
      <c r="BC109" s="109">
        <f>+'OSN PD'!BC109+CSN!BC109+CLN!BC109</f>
        <v>0</v>
      </c>
      <c r="BD109" s="109">
        <f>+'OSN PD'!BD109+CSN!BD109+CLN!BD109</f>
        <v>0</v>
      </c>
      <c r="BE109" s="109">
        <f>+'OSN PD'!BE109+CSN!BE109+CLN!BE109</f>
        <v>0</v>
      </c>
      <c r="BF109" s="109">
        <f>+'OSN PD'!BF109+CSN!BF109+CLN!BF109</f>
        <v>0</v>
      </c>
      <c r="BG109" s="67">
        <f t="shared" si="47"/>
        <v>0</v>
      </c>
    </row>
    <row r="110" spans="1:62">
      <c r="A110" s="24" t="s">
        <v>93</v>
      </c>
      <c r="B110" s="25" t="s">
        <v>999</v>
      </c>
      <c r="C110" s="44">
        <f>+'OSN PD'!C110+CSN!C110+CLN!C110</f>
        <v>0</v>
      </c>
      <c r="D110" s="44">
        <f t="shared" si="38"/>
        <v>0</v>
      </c>
      <c r="E110" s="44">
        <f>+'OSN PD'!E110+CSN!E110+CLN!E110</f>
        <v>0</v>
      </c>
      <c r="F110" s="44">
        <f t="shared" si="39"/>
        <v>0</v>
      </c>
      <c r="G110" s="53">
        <f>+'OSN PD'!G110+CSN!G110+CLN!G110</f>
        <v>0</v>
      </c>
      <c r="H110" s="53">
        <f>+'OSN PD'!H110+CSN!H110+CLN!H110</f>
        <v>0</v>
      </c>
      <c r="I110" s="53">
        <f>+'OSN PD'!I110+CSN!I110+CLN!I110</f>
        <v>0</v>
      </c>
      <c r="J110" s="53">
        <f>+'OSN PD'!J110+CSN!J110+CLN!J110</f>
        <v>0</v>
      </c>
      <c r="K110" s="49">
        <f t="shared" si="40"/>
        <v>0</v>
      </c>
      <c r="L110" s="49">
        <f t="shared" si="41"/>
        <v>0</v>
      </c>
      <c r="M110" s="53">
        <f>+'OSN PD'!M110+CSN!M110+CLN!M110</f>
        <v>0</v>
      </c>
      <c r="N110" s="53">
        <f>+'OSN PD'!N110+CSN!N110+CLN!N110</f>
        <v>0</v>
      </c>
      <c r="O110" s="251">
        <f t="shared" si="42"/>
        <v>0</v>
      </c>
      <c r="P110" s="13">
        <f t="shared" si="43"/>
        <v>0</v>
      </c>
      <c r="Q110" s="199">
        <f t="shared" si="44"/>
        <v>0</v>
      </c>
      <c r="R110" s="57">
        <f>+'OSN PD'!R110+CSN!R110+CLN!R110</f>
        <v>0</v>
      </c>
      <c r="S110" s="57">
        <f>+'OSN PD'!S110+CSN!S110+CLN!S110</f>
        <v>0</v>
      </c>
      <c r="T110" s="57">
        <f>+'OSN PD'!T110+CSN!T110+CLN!T110</f>
        <v>0</v>
      </c>
      <c r="U110" s="57">
        <f>+'OSN PD'!U110+CSN!U110+CLN!U110</f>
        <v>0</v>
      </c>
      <c r="V110" s="57">
        <f>+'OSN PD'!V110+CSN!V110+CLN!V110</f>
        <v>0</v>
      </c>
      <c r="W110" s="57">
        <f>+'OSN PD'!W110+CSN!W110+CLN!W110</f>
        <v>0</v>
      </c>
      <c r="X110" s="57">
        <f>+'OSN PD'!X110+CSN!X110+CLN!X110</f>
        <v>0</v>
      </c>
      <c r="Y110" s="57">
        <f>+'OSN PD'!Y110+CSN!Y110+CLN!Y110</f>
        <v>0</v>
      </c>
      <c r="Z110" s="57">
        <f>+'OSN PD'!Z110+CSN!Z110+CLN!Z110</f>
        <v>0</v>
      </c>
      <c r="AA110" s="57">
        <f>+'OSN PD'!AA110+CSN!AA110+CLN!AA110</f>
        <v>0</v>
      </c>
      <c r="AB110" s="57">
        <f>+'OSN PD'!AB110+CSN!AB110+CLN!AB110</f>
        <v>0</v>
      </c>
      <c r="AC110" s="57">
        <f>+'OSN PD'!AC110+CSN!AC110+CLN!AC110</f>
        <v>0</v>
      </c>
      <c r="AD110" s="57">
        <f>+'OSN PD'!AD110+CSN!AD110+CLN!AD110</f>
        <v>0</v>
      </c>
      <c r="AE110" s="57">
        <f>+'OSN PD'!AE110+CSN!AE110+CLN!AE110</f>
        <v>0</v>
      </c>
      <c r="AF110" s="57">
        <f>+'OSN PD'!AF110+CSN!AF110+CLN!AF110</f>
        <v>0</v>
      </c>
      <c r="AG110" s="57">
        <f>+'OSN PD'!AG110+CSN!AG110+CLN!AG110</f>
        <v>0</v>
      </c>
      <c r="AH110" s="57">
        <f>+'OSN PD'!AH110+CSN!AH110+CLN!AH110</f>
        <v>0</v>
      </c>
      <c r="AI110" s="57">
        <f>+'OSN PD'!AI110+CSN!AI110+CLN!AI110</f>
        <v>0</v>
      </c>
      <c r="AJ110" s="57">
        <f>+'OSN PD'!AJ110+CSN!AJ110+CLN!AJ110</f>
        <v>0</v>
      </c>
      <c r="AK110" s="57">
        <f>+'OSN PD'!AK110+CSN!AK110+CLN!AK110</f>
        <v>0</v>
      </c>
      <c r="AL110" s="57">
        <f>+'OSN PD'!AL110+CSN!AL110+CLN!AL110</f>
        <v>0</v>
      </c>
      <c r="AM110" s="57">
        <f>+'OSN PD'!AM110+CSN!AM110+CLN!AM110</f>
        <v>0</v>
      </c>
      <c r="AN110" s="57">
        <f>+'OSN PD'!AN110+CSN!AN110+CLN!AN110</f>
        <v>0</v>
      </c>
      <c r="AO110" s="57">
        <f>+'OSN PD'!AO110+CSN!AO110+CLN!AO110</f>
        <v>0</v>
      </c>
      <c r="AP110" s="57">
        <f>+'OSN PD'!AP110+CSN!AP110+CLN!AP110</f>
        <v>0</v>
      </c>
      <c r="AQ110" s="57">
        <f>+'OSN PD'!AQ110+CSN!AQ110+CLN!AQ110</f>
        <v>0</v>
      </c>
      <c r="AR110" s="57">
        <f>+'OSN PD'!AR110+CSN!AR110+CLN!AR110</f>
        <v>0</v>
      </c>
      <c r="AS110" s="57">
        <f t="shared" si="45"/>
        <v>0</v>
      </c>
      <c r="AT110" s="61">
        <v>0</v>
      </c>
      <c r="AU110" s="61">
        <v>0</v>
      </c>
      <c r="AV110" s="61">
        <v>0</v>
      </c>
      <c r="AW110" s="61">
        <v>0</v>
      </c>
      <c r="AX110" s="61">
        <v>0</v>
      </c>
      <c r="AY110" s="61">
        <f t="shared" si="46"/>
        <v>0</v>
      </c>
      <c r="AZ110" s="109">
        <f>+'OSN PD'!AZ110+CSN!AZ110+CLN!AZ110</f>
        <v>0</v>
      </c>
      <c r="BA110" s="109">
        <f>+'OSN PD'!BA110+CSN!BA110+CLN!BA110</f>
        <v>0</v>
      </c>
      <c r="BB110" s="109">
        <f>+'OSN PD'!BB110+CSN!BB110+CLN!BB110</f>
        <v>0</v>
      </c>
      <c r="BC110" s="109">
        <f>+'OSN PD'!BC110+CSN!BC110+CLN!BC110</f>
        <v>0</v>
      </c>
      <c r="BD110" s="109">
        <f>+'OSN PD'!BD110+CSN!BD110+CLN!BD110</f>
        <v>0</v>
      </c>
      <c r="BE110" s="109">
        <f>+'OSN PD'!BE110+CSN!BE110+CLN!BE110</f>
        <v>0</v>
      </c>
      <c r="BF110" s="109">
        <f>+'OSN PD'!BF110+CSN!BF110+CLN!BF110</f>
        <v>0</v>
      </c>
      <c r="BG110" s="67">
        <f t="shared" si="47"/>
        <v>0</v>
      </c>
    </row>
    <row r="111" spans="1:62">
      <c r="A111" s="24"/>
      <c r="B111" s="25"/>
      <c r="C111" s="44"/>
      <c r="D111" s="44"/>
      <c r="E111" s="44"/>
      <c r="F111" s="44"/>
      <c r="G111" s="49"/>
      <c r="H111" s="49"/>
      <c r="I111" s="49"/>
      <c r="J111" s="49"/>
      <c r="K111" s="49"/>
      <c r="L111" s="49"/>
      <c r="M111" s="53"/>
      <c r="N111" s="53"/>
      <c r="O111" s="53"/>
      <c r="Q111" s="44"/>
      <c r="R111" s="57"/>
      <c r="S111" s="57"/>
      <c r="T111" s="57"/>
      <c r="U111" s="57"/>
      <c r="V111" s="57"/>
      <c r="W111" s="57"/>
      <c r="X111" s="57"/>
      <c r="Y111" s="57"/>
      <c r="Z111" s="57"/>
      <c r="AA111" s="57"/>
      <c r="AB111" s="57"/>
      <c r="AC111" s="57"/>
      <c r="AD111" s="57"/>
      <c r="AE111" s="57"/>
      <c r="AF111" s="57"/>
      <c r="AG111" s="57"/>
      <c r="AH111" s="57"/>
      <c r="AI111" s="57"/>
      <c r="AJ111" s="57"/>
      <c r="AK111" s="57"/>
      <c r="AL111" s="57"/>
      <c r="AM111" s="57"/>
      <c r="AN111" s="57"/>
      <c r="AO111" s="57"/>
      <c r="AP111" s="57"/>
      <c r="AQ111" s="57"/>
      <c r="AR111" s="57"/>
      <c r="AS111" s="57"/>
      <c r="AT111" s="61"/>
      <c r="AU111" s="61"/>
      <c r="AV111" s="61"/>
      <c r="AW111" s="61"/>
      <c r="AX111" s="61"/>
      <c r="AY111" s="61"/>
      <c r="AZ111" s="67"/>
      <c r="BA111" s="67"/>
      <c r="BB111" s="67"/>
      <c r="BC111" s="67"/>
      <c r="BD111" s="67"/>
      <c r="BE111" s="67"/>
      <c r="BF111" s="67"/>
      <c r="BG111" s="66"/>
    </row>
    <row r="112" spans="1:62" ht="13.5" customHeight="1">
      <c r="A112" s="20" t="s">
        <v>1000</v>
      </c>
      <c r="B112" s="26" t="s">
        <v>1001</v>
      </c>
      <c r="C112" s="43">
        <f>SUM(C114:C123)</f>
        <v>97200000</v>
      </c>
      <c r="D112" s="43" t="e">
        <f>SUM(D114:D123)</f>
        <v>#REF!</v>
      </c>
      <c r="E112" s="43">
        <f t="shared" ref="E112:T112" si="48">SUM(E114:E123)</f>
        <v>-9600000</v>
      </c>
      <c r="F112" s="43" t="e">
        <f t="shared" si="48"/>
        <v>#REF!</v>
      </c>
      <c r="G112" s="43">
        <f>SUM(G114:G123)</f>
        <v>70719381.409999996</v>
      </c>
      <c r="H112" s="43">
        <f>SUM(H114:H123)</f>
        <v>562616.79999999993</v>
      </c>
      <c r="I112" s="43" t="e">
        <f>SUM(I114:I123)</f>
        <v>#REF!</v>
      </c>
      <c r="J112" s="43">
        <f>SUM(J114:J123)</f>
        <v>1667788.28</v>
      </c>
      <c r="K112" s="43" t="e">
        <f>SUM(K114:K123)</f>
        <v>#REF!</v>
      </c>
      <c r="L112" s="43" t="e">
        <f t="shared" si="48"/>
        <v>#REF!</v>
      </c>
      <c r="M112" s="43">
        <f t="shared" si="48"/>
        <v>64922131.660000004</v>
      </c>
      <c r="N112" s="43">
        <f t="shared" si="48"/>
        <v>0</v>
      </c>
      <c r="O112" s="43" t="e">
        <f t="shared" si="48"/>
        <v>#REF!</v>
      </c>
      <c r="P112" s="43" t="e">
        <f>SUM(P114:P123)</f>
        <v>#REF!</v>
      </c>
      <c r="Q112" s="275" t="e">
        <f>SUM(Q114:Q123)</f>
        <v>#REF!</v>
      </c>
      <c r="R112" s="43">
        <f t="shared" si="48"/>
        <v>0</v>
      </c>
      <c r="S112" s="43">
        <f>SUM(S114:S123)</f>
        <v>0</v>
      </c>
      <c r="T112" s="43">
        <f t="shared" si="48"/>
        <v>0</v>
      </c>
      <c r="U112" s="43">
        <f>SUM(U114:U123)</f>
        <v>0</v>
      </c>
      <c r="V112" s="43">
        <f t="shared" ref="V112:AB112" si="49">SUM(V114:V122)</f>
        <v>-9600000</v>
      </c>
      <c r="W112" s="43">
        <f t="shared" si="49"/>
        <v>0</v>
      </c>
      <c r="X112" s="43">
        <f t="shared" si="49"/>
        <v>0</v>
      </c>
      <c r="Y112" s="43">
        <f t="shared" si="49"/>
        <v>0</v>
      </c>
      <c r="Z112" s="43">
        <f t="shared" si="49"/>
        <v>0</v>
      </c>
      <c r="AA112" s="43">
        <f t="shared" si="49"/>
        <v>0</v>
      </c>
      <c r="AB112" s="43">
        <f t="shared" si="49"/>
        <v>0</v>
      </c>
      <c r="AC112" s="43">
        <f t="shared" ref="AC112:AS112" si="50">SUM(AC114:AC123)</f>
        <v>0</v>
      </c>
      <c r="AD112" s="43">
        <f t="shared" si="50"/>
        <v>0</v>
      </c>
      <c r="AE112" s="43">
        <f>SUM(AE114:AE123)</f>
        <v>0</v>
      </c>
      <c r="AF112" s="43">
        <f t="shared" si="50"/>
        <v>0</v>
      </c>
      <c r="AG112" s="43">
        <f t="shared" si="50"/>
        <v>0</v>
      </c>
      <c r="AH112" s="43">
        <f t="shared" si="50"/>
        <v>0</v>
      </c>
      <c r="AI112" s="43">
        <f t="shared" si="50"/>
        <v>0</v>
      </c>
      <c r="AJ112" s="43">
        <f t="shared" si="50"/>
        <v>0</v>
      </c>
      <c r="AK112" s="43">
        <f t="shared" si="50"/>
        <v>0</v>
      </c>
      <c r="AL112" s="43">
        <f t="shared" si="50"/>
        <v>0</v>
      </c>
      <c r="AM112" s="43">
        <f t="shared" si="50"/>
        <v>0</v>
      </c>
      <c r="AN112" s="43">
        <f t="shared" si="50"/>
        <v>0</v>
      </c>
      <c r="AO112" s="43">
        <f t="shared" si="50"/>
        <v>0</v>
      </c>
      <c r="AP112" s="43">
        <f t="shared" si="50"/>
        <v>0</v>
      </c>
      <c r="AQ112" s="43">
        <f t="shared" si="50"/>
        <v>0</v>
      </c>
      <c r="AR112" s="43">
        <f t="shared" si="50"/>
        <v>0</v>
      </c>
      <c r="AS112" s="43">
        <f t="shared" si="50"/>
        <v>-9600000</v>
      </c>
      <c r="AT112" s="43">
        <f t="shared" ref="AT112:BG112" si="51">SUM(AT114:AT122)</f>
        <v>0</v>
      </c>
      <c r="AU112" s="43">
        <f t="shared" si="51"/>
        <v>0</v>
      </c>
      <c r="AV112" s="43">
        <f t="shared" si="51"/>
        <v>0</v>
      </c>
      <c r="AW112" s="43">
        <f t="shared" si="51"/>
        <v>0</v>
      </c>
      <c r="AX112" s="43">
        <f t="shared" si="51"/>
        <v>0</v>
      </c>
      <c r="AY112" s="43">
        <f t="shared" si="51"/>
        <v>0</v>
      </c>
      <c r="AZ112" s="43">
        <f t="shared" si="51"/>
        <v>0</v>
      </c>
      <c r="BA112" s="43">
        <f t="shared" si="51"/>
        <v>0</v>
      </c>
      <c r="BB112" s="43">
        <f t="shared" si="51"/>
        <v>0</v>
      </c>
      <c r="BC112" s="43">
        <f t="shared" si="51"/>
        <v>0</v>
      </c>
      <c r="BD112" s="43">
        <f t="shared" si="51"/>
        <v>0</v>
      </c>
      <c r="BE112" s="43">
        <f t="shared" si="51"/>
        <v>0</v>
      </c>
      <c r="BF112" s="43">
        <f t="shared" si="51"/>
        <v>0</v>
      </c>
      <c r="BG112" s="43">
        <f t="shared" si="51"/>
        <v>0</v>
      </c>
    </row>
    <row r="113" spans="1:62" ht="13.5" customHeight="1">
      <c r="A113" s="29"/>
      <c r="B113" s="23"/>
      <c r="C113" s="45"/>
      <c r="D113" s="45"/>
      <c r="E113" s="45"/>
      <c r="F113" s="45"/>
      <c r="G113" s="48"/>
      <c r="H113" s="48"/>
      <c r="I113" s="48"/>
      <c r="J113" s="48"/>
      <c r="K113" s="48"/>
      <c r="L113" s="48"/>
      <c r="M113" s="52"/>
      <c r="N113" s="52"/>
      <c r="O113" s="52"/>
      <c r="P113" s="39"/>
      <c r="Q113" s="45"/>
      <c r="R113" s="56"/>
      <c r="S113" s="56"/>
      <c r="T113" s="56"/>
      <c r="U113" s="56"/>
      <c r="V113" s="56"/>
      <c r="W113" s="56"/>
      <c r="X113" s="56"/>
      <c r="Y113" s="56"/>
      <c r="Z113" s="56"/>
      <c r="AA113" s="56"/>
      <c r="AB113" s="56"/>
      <c r="AC113" s="56"/>
      <c r="AD113" s="56"/>
      <c r="AE113" s="56"/>
      <c r="AF113" s="56"/>
      <c r="AG113" s="56"/>
      <c r="AH113" s="56"/>
      <c r="AI113" s="56"/>
      <c r="AJ113" s="56"/>
      <c r="AK113" s="56"/>
      <c r="AL113" s="56"/>
      <c r="AM113" s="56"/>
      <c r="AN113" s="56"/>
      <c r="AO113" s="56"/>
      <c r="AP113" s="56"/>
      <c r="AQ113" s="56"/>
      <c r="AR113" s="56"/>
      <c r="AS113" s="56"/>
      <c r="AT113" s="60"/>
      <c r="AU113" s="60"/>
      <c r="AV113" s="60"/>
      <c r="AW113" s="60"/>
      <c r="AX113" s="60"/>
      <c r="AY113" s="60"/>
      <c r="AZ113" s="66"/>
      <c r="BA113" s="66"/>
      <c r="BB113" s="66"/>
      <c r="BC113" s="66"/>
      <c r="BD113" s="66"/>
      <c r="BE113" s="66"/>
      <c r="BF113" s="66"/>
      <c r="BG113" s="66"/>
    </row>
    <row r="114" spans="1:62" ht="12.75" customHeight="1">
      <c r="A114" s="24" t="s">
        <v>94</v>
      </c>
      <c r="B114" s="27" t="s">
        <v>1002</v>
      </c>
      <c r="C114" s="44">
        <f>+'OSN PD'!C114+CSN!C114+CLN!C114</f>
        <v>0</v>
      </c>
      <c r="D114" s="44" t="e">
        <f>+'OSN PD'!#REF!+CSN!D114+CLN!D114</f>
        <v>#REF!</v>
      </c>
      <c r="E114" s="44">
        <f>+'OSN PD'!D114+CSN!E114+CLN!E114</f>
        <v>0</v>
      </c>
      <c r="F114" s="44" t="e">
        <f t="shared" ref="F114:F123" si="52">+C114+D114+E114</f>
        <v>#REF!</v>
      </c>
      <c r="G114" s="53">
        <f>+'OSN PD'!G114+CSN!G114+CLN!G114</f>
        <v>0</v>
      </c>
      <c r="H114" s="53">
        <f>+'OSN PD'!H114+CSN!H114+CLN!H114</f>
        <v>0</v>
      </c>
      <c r="I114" s="53">
        <f>+'OSN PD'!I114+CSN!I114+CLN!I114</f>
        <v>0</v>
      </c>
      <c r="J114" s="53">
        <f>+'OSN PD'!J114+CSN!J114+CLN!J114</f>
        <v>0</v>
      </c>
      <c r="K114" s="49">
        <f t="shared" ref="K114:K123" si="53">SUM(H114:J114)</f>
        <v>0</v>
      </c>
      <c r="L114" s="49">
        <f t="shared" ref="L114:L123" si="54">K114+G114</f>
        <v>0</v>
      </c>
      <c r="M114" s="53">
        <f>+'OSN PD'!M114+CSN!M114+CLN!M114</f>
        <v>0</v>
      </c>
      <c r="N114" s="53">
        <f>+'OSN PD'!N114+CSN!N114+CLN!N114</f>
        <v>0</v>
      </c>
      <c r="O114" s="251" t="e">
        <f t="shared" ref="O114:O123" si="55">F114-L114</f>
        <v>#REF!</v>
      </c>
      <c r="P114" s="13" t="e">
        <f t="shared" ref="P114:P123" si="56">+F114-M114</f>
        <v>#REF!</v>
      </c>
      <c r="Q114" s="199" t="e">
        <f t="shared" ref="Q114:Q123" si="57">IF(N114&gt;0,(F114-L114-N114),(F114-L114+N114))</f>
        <v>#REF!</v>
      </c>
      <c r="R114" s="57">
        <f>+'OSN PD'!R114+CSN!R114+CLN!R114</f>
        <v>0</v>
      </c>
      <c r="S114" s="57">
        <f>+'OSN PD'!S114+CSN!S114+CLN!S114</f>
        <v>0</v>
      </c>
      <c r="T114" s="57">
        <f>+'OSN PD'!T114+CSN!T114+CLN!T114</f>
        <v>0</v>
      </c>
      <c r="U114" s="57">
        <f>+'OSN PD'!U114+CSN!U114+CLN!U114</f>
        <v>0</v>
      </c>
      <c r="V114" s="57">
        <f>+'OSN PD'!V114+CSN!V114+CLN!V114</f>
        <v>0</v>
      </c>
      <c r="W114" s="57">
        <f>+'OSN PD'!W114+CSN!W114+CLN!W114</f>
        <v>0</v>
      </c>
      <c r="X114" s="57">
        <f>+'OSN PD'!X114+CSN!X114+CLN!X114</f>
        <v>0</v>
      </c>
      <c r="Y114" s="57">
        <f>+'OSN PD'!Y114+CSN!Y114+CLN!Y114</f>
        <v>0</v>
      </c>
      <c r="Z114" s="57">
        <f>+'OSN PD'!Z114+CSN!Z114+CLN!Z114</f>
        <v>0</v>
      </c>
      <c r="AA114" s="57">
        <f>+'OSN PD'!AA114+CSN!AA114+CLN!AA114</f>
        <v>0</v>
      </c>
      <c r="AB114" s="57">
        <f>+'OSN PD'!AB114+CSN!AB114+CLN!AB114</f>
        <v>0</v>
      </c>
      <c r="AC114" s="57">
        <f>+'OSN PD'!AC114+CSN!AC114+CLN!AC114</f>
        <v>0</v>
      </c>
      <c r="AD114" s="57">
        <f>+'OSN PD'!AD114+CSN!AD114+CLN!AD114</f>
        <v>0</v>
      </c>
      <c r="AE114" s="57">
        <f>+'OSN PD'!AE114+CSN!AE114+CLN!AE114</f>
        <v>0</v>
      </c>
      <c r="AF114" s="57">
        <f>+'OSN PD'!AF114+CSN!AF114+CLN!AF114</f>
        <v>0</v>
      </c>
      <c r="AG114" s="57">
        <f>+'OSN PD'!AG114+CSN!AG114+CLN!AG114</f>
        <v>0</v>
      </c>
      <c r="AH114" s="57">
        <f>+'OSN PD'!AH114+CSN!AH114+CLN!AH114</f>
        <v>0</v>
      </c>
      <c r="AI114" s="57">
        <f>+'OSN PD'!AI114+CSN!AI114+CLN!AI114</f>
        <v>0</v>
      </c>
      <c r="AJ114" s="57">
        <f>+'OSN PD'!AJ114+CSN!AJ114+CLN!AJ114</f>
        <v>0</v>
      </c>
      <c r="AK114" s="57">
        <f>+'OSN PD'!AK114+CSN!AK114+CLN!AK114</f>
        <v>0</v>
      </c>
      <c r="AL114" s="57">
        <f>+'OSN PD'!AL114+CSN!AL114+CLN!AL114</f>
        <v>0</v>
      </c>
      <c r="AM114" s="57">
        <f>+'OSN PD'!AM114+CSN!AM114+CLN!AM114</f>
        <v>0</v>
      </c>
      <c r="AN114" s="57">
        <f>+'OSN PD'!AN114+CSN!AN114+CLN!AN114</f>
        <v>0</v>
      </c>
      <c r="AO114" s="57">
        <f>+'OSN PD'!AO114+CSN!AO114+CLN!AO114</f>
        <v>0</v>
      </c>
      <c r="AP114" s="57">
        <f>+'OSN PD'!AP114+CSN!AP114+CLN!AP114</f>
        <v>0</v>
      </c>
      <c r="AQ114" s="57">
        <f>+'OSN PD'!AQ114+CSN!AQ114+CLN!AQ114</f>
        <v>0</v>
      </c>
      <c r="AR114" s="57">
        <f>+'OSN PD'!AR114+CSN!AR114+CLN!AR114</f>
        <v>0</v>
      </c>
      <c r="AS114" s="57">
        <f t="shared" ref="AS114:AS123" si="58">SUM(R114:AR114)</f>
        <v>0</v>
      </c>
      <c r="AT114" s="61">
        <v>0</v>
      </c>
      <c r="AU114" s="61">
        <v>0</v>
      </c>
      <c r="AV114" s="61">
        <v>0</v>
      </c>
      <c r="AW114" s="61">
        <v>0</v>
      </c>
      <c r="AX114" s="61">
        <v>0</v>
      </c>
      <c r="AY114" s="61">
        <f t="shared" ref="AY114:AY123" si="59">+AT114+AU114+AV114+AW114+AX114</f>
        <v>0</v>
      </c>
      <c r="AZ114" s="109">
        <f>+'OSN PD'!AZ114+CSN!AZ114+CLN!AZ114</f>
        <v>0</v>
      </c>
      <c r="BA114" s="109">
        <f>+'OSN PD'!BA114+CSN!BA114+CLN!BA114</f>
        <v>0</v>
      </c>
      <c r="BB114" s="109">
        <f>+'OSN PD'!BB114+CSN!BB114+CLN!BB114</f>
        <v>0</v>
      </c>
      <c r="BC114" s="109">
        <f>+'OSN PD'!BC114+CSN!BC114+CLN!BC114</f>
        <v>0</v>
      </c>
      <c r="BD114" s="109">
        <f>+'OSN PD'!BD114+CSN!BD114+CLN!BD114</f>
        <v>0</v>
      </c>
      <c r="BE114" s="109">
        <f>+'OSN PD'!BE114+CSN!BE114+CLN!BE114</f>
        <v>0</v>
      </c>
      <c r="BF114" s="109">
        <f>+'OSN PD'!BF114+CSN!BF114+CLN!BF114</f>
        <v>0</v>
      </c>
      <c r="BG114" s="67">
        <f>SUM(AZ114:BF114)</f>
        <v>0</v>
      </c>
    </row>
    <row r="115" spans="1:62" ht="12.75" customHeight="1">
      <c r="A115" s="24" t="s">
        <v>1021</v>
      </c>
      <c r="B115" s="27" t="s">
        <v>1004</v>
      </c>
      <c r="C115" s="44"/>
      <c r="D115" s="44"/>
      <c r="E115" s="44"/>
      <c r="F115" s="44"/>
      <c r="G115" s="53"/>
      <c r="H115" s="53"/>
      <c r="I115" s="53" t="e">
        <f>+'OSN PD'!#REF!+CSN!I115+CLN!I115</f>
        <v>#REF!</v>
      </c>
      <c r="J115" s="53">
        <f>+'OSN PD'!J115+CSN!J115+CLN!J115</f>
        <v>1223822.71</v>
      </c>
      <c r="K115" s="49" t="e">
        <f>SUM(H115:J115)</f>
        <v>#REF!</v>
      </c>
      <c r="L115" s="49" t="e">
        <f>K115+G115</f>
        <v>#REF!</v>
      </c>
      <c r="M115" s="53"/>
      <c r="N115" s="53"/>
      <c r="O115" s="251"/>
      <c r="Q115" s="199"/>
      <c r="R115" s="57"/>
      <c r="S115" s="57"/>
      <c r="T115" s="57"/>
      <c r="U115" s="57"/>
      <c r="V115" s="57"/>
      <c r="W115" s="57"/>
      <c r="X115" s="57"/>
      <c r="Y115" s="57"/>
      <c r="Z115" s="57"/>
      <c r="AA115" s="57"/>
      <c r="AB115" s="57"/>
      <c r="AC115" s="57"/>
      <c r="AD115" s="57"/>
      <c r="AE115" s="57"/>
      <c r="AF115" s="57"/>
      <c r="AG115" s="57"/>
      <c r="AH115" s="57"/>
      <c r="AI115" s="57"/>
      <c r="AJ115" s="57"/>
      <c r="AK115" s="57"/>
      <c r="AL115" s="57"/>
      <c r="AM115" s="57"/>
      <c r="AN115" s="57"/>
      <c r="AO115" s="57"/>
      <c r="AP115" s="57"/>
      <c r="AQ115" s="57"/>
      <c r="AR115" s="57"/>
      <c r="AS115" s="57"/>
      <c r="AT115" s="61"/>
      <c r="AU115" s="61"/>
      <c r="AV115" s="61"/>
      <c r="AW115" s="61"/>
      <c r="AX115" s="61"/>
      <c r="AY115" s="61"/>
      <c r="AZ115" s="109"/>
      <c r="BA115" s="109"/>
      <c r="BB115" s="109"/>
      <c r="BC115" s="109"/>
      <c r="BD115" s="109"/>
      <c r="BE115" s="109"/>
      <c r="BF115" s="109"/>
      <c r="BG115" s="67"/>
    </row>
    <row r="116" spans="1:62" ht="12.75" customHeight="1">
      <c r="A116" s="24" t="s">
        <v>1022</v>
      </c>
      <c r="B116" s="27" t="s">
        <v>1004</v>
      </c>
      <c r="C116" s="44"/>
      <c r="D116" s="44"/>
      <c r="E116" s="44"/>
      <c r="F116" s="44"/>
      <c r="G116" s="53"/>
      <c r="H116" s="53"/>
      <c r="I116" s="53">
        <f>+'OSN PD'!I115+CSN!I116+CLN!I116</f>
        <v>1190218.45</v>
      </c>
      <c r="J116" s="53">
        <f>+'OSN PD'!J116+CSN!J116+CLN!J116</f>
        <v>194876.22</v>
      </c>
      <c r="K116" s="49">
        <f>SUM(H116:J116)</f>
        <v>1385094.67</v>
      </c>
      <c r="L116" s="49">
        <f>K116+G116</f>
        <v>1385094.67</v>
      </c>
      <c r="M116" s="53"/>
      <c r="N116" s="53"/>
      <c r="O116" s="251"/>
      <c r="Q116" s="199"/>
      <c r="R116" s="57"/>
      <c r="S116" s="57"/>
      <c r="T116" s="57"/>
      <c r="U116" s="57"/>
      <c r="V116" s="57"/>
      <c r="W116" s="57"/>
      <c r="X116" s="57"/>
      <c r="Y116" s="57"/>
      <c r="Z116" s="57"/>
      <c r="AA116" s="57"/>
      <c r="AB116" s="57"/>
      <c r="AC116" s="57"/>
      <c r="AD116" s="57"/>
      <c r="AE116" s="57"/>
      <c r="AF116" s="57"/>
      <c r="AG116" s="57"/>
      <c r="AH116" s="57"/>
      <c r="AI116" s="57"/>
      <c r="AJ116" s="57"/>
      <c r="AK116" s="57"/>
      <c r="AL116" s="57"/>
      <c r="AM116" s="57"/>
      <c r="AN116" s="57"/>
      <c r="AO116" s="57"/>
      <c r="AP116" s="57"/>
      <c r="AQ116" s="57"/>
      <c r="AR116" s="57"/>
      <c r="AS116" s="57"/>
      <c r="AT116" s="61"/>
      <c r="AU116" s="61"/>
      <c r="AV116" s="61"/>
      <c r="AW116" s="61"/>
      <c r="AX116" s="61"/>
      <c r="AY116" s="61"/>
      <c r="AZ116" s="109"/>
      <c r="BA116" s="109"/>
      <c r="BB116" s="109"/>
      <c r="BC116" s="109"/>
      <c r="BD116" s="109"/>
      <c r="BE116" s="109"/>
      <c r="BF116" s="109"/>
      <c r="BG116" s="67"/>
    </row>
    <row r="117" spans="1:62" ht="12.75" customHeight="1">
      <c r="A117" s="24" t="s">
        <v>1006</v>
      </c>
      <c r="B117" s="184" t="s">
        <v>1007</v>
      </c>
      <c r="C117" s="44">
        <f>+'OSN PD'!C117+CSN!C117+CLN!C117</f>
        <v>0</v>
      </c>
      <c r="D117" s="44" t="e">
        <f>+'OSN PD'!#REF!+CSN!D117+CLN!D117</f>
        <v>#REF!</v>
      </c>
      <c r="E117" s="44">
        <f>+'OSN PD'!D117+CSN!E117+CLN!E117</f>
        <v>0</v>
      </c>
      <c r="F117" s="44" t="e">
        <f t="shared" si="52"/>
        <v>#REF!</v>
      </c>
      <c r="G117" s="53"/>
      <c r="H117" s="53"/>
      <c r="I117" s="53">
        <f>+'OSN PD'!I117+CSN!I117+CLN!I117</f>
        <v>0</v>
      </c>
      <c r="J117" s="53">
        <f>+'OSN PD'!J117+CSN!J117+CLN!J117</f>
        <v>0</v>
      </c>
      <c r="K117" s="49">
        <f>SUM(H117:J117)</f>
        <v>0</v>
      </c>
      <c r="L117" s="49">
        <f>K117+G117</f>
        <v>0</v>
      </c>
      <c r="M117" s="53"/>
      <c r="N117" s="53"/>
      <c r="O117" s="251"/>
      <c r="Q117" s="199" t="e">
        <f t="shared" si="57"/>
        <v>#REF!</v>
      </c>
      <c r="R117" s="57"/>
      <c r="S117" s="57"/>
      <c r="T117" s="57"/>
      <c r="U117" s="57"/>
      <c r="V117" s="57"/>
      <c r="W117" s="57"/>
      <c r="X117" s="57"/>
      <c r="Y117" s="57"/>
      <c r="Z117" s="57"/>
      <c r="AA117" s="57"/>
      <c r="AB117" s="57"/>
      <c r="AC117" s="57"/>
      <c r="AD117" s="57"/>
      <c r="AE117" s="57"/>
      <c r="AF117" s="57"/>
      <c r="AG117" s="57"/>
      <c r="AH117" s="57"/>
      <c r="AI117" s="57"/>
      <c r="AJ117" s="57"/>
      <c r="AK117" s="57"/>
      <c r="AL117" s="57"/>
      <c r="AM117" s="57"/>
      <c r="AN117" s="57"/>
      <c r="AO117" s="57"/>
      <c r="AP117" s="57"/>
      <c r="AQ117" s="57"/>
      <c r="AR117" s="57"/>
      <c r="AS117" s="57"/>
      <c r="AT117" s="61"/>
      <c r="AU117" s="61"/>
      <c r="AV117" s="61"/>
      <c r="AW117" s="61"/>
      <c r="AX117" s="61"/>
      <c r="AY117" s="61"/>
      <c r="AZ117" s="109"/>
      <c r="BA117" s="109"/>
      <c r="BB117" s="109"/>
      <c r="BC117" s="109"/>
      <c r="BD117" s="109"/>
      <c r="BE117" s="109"/>
      <c r="BF117" s="109"/>
      <c r="BG117" s="67"/>
    </row>
    <row r="118" spans="1:62" s="1" customFormat="1">
      <c r="A118" s="24" t="s">
        <v>96</v>
      </c>
      <c r="B118" s="25" t="s">
        <v>1008</v>
      </c>
      <c r="C118" s="44">
        <f>+'OSN PD'!C118+CSN!C118+CLN!C118</f>
        <v>0</v>
      </c>
      <c r="D118" s="44">
        <f t="shared" ref="D118:D123" si="60">+BG118</f>
        <v>0</v>
      </c>
      <c r="E118" s="44">
        <f>+'OSN PD'!E118+CSN!E118+CLN!E118</f>
        <v>0</v>
      </c>
      <c r="F118" s="44">
        <f t="shared" si="52"/>
        <v>0</v>
      </c>
      <c r="G118" s="53">
        <f>+'OSN PD'!G118+CSN!G118+CLN!G118</f>
        <v>0</v>
      </c>
      <c r="H118" s="53">
        <f>+'OSN PD'!H118+CSN!H118+CLN!H118</f>
        <v>0</v>
      </c>
      <c r="I118" s="53">
        <f>+'OSN PD'!I118+CSN!I118+CLN!I118</f>
        <v>0</v>
      </c>
      <c r="J118" s="53">
        <f>+'OSN PD'!J118+CSN!J118+CLN!J118</f>
        <v>0</v>
      </c>
      <c r="K118" s="49">
        <f t="shared" si="53"/>
        <v>0</v>
      </c>
      <c r="L118" s="49">
        <f t="shared" si="54"/>
        <v>0</v>
      </c>
      <c r="M118" s="53">
        <f>+'OSN PD'!M118+CSN!M118+CLN!M118</f>
        <v>0</v>
      </c>
      <c r="N118" s="53">
        <f>+'OSN PD'!N118+CSN!N118+CLN!N118</f>
        <v>0</v>
      </c>
      <c r="O118" s="251">
        <f t="shared" si="55"/>
        <v>0</v>
      </c>
      <c r="P118" s="13">
        <f t="shared" si="56"/>
        <v>0</v>
      </c>
      <c r="Q118" s="199">
        <f t="shared" si="57"/>
        <v>0</v>
      </c>
      <c r="R118" s="57">
        <f>+'OSN PD'!R118+CSN!R118+CLN!R118</f>
        <v>0</v>
      </c>
      <c r="S118" s="57">
        <f>+'OSN PD'!S118+CSN!S118+CLN!S118</f>
        <v>0</v>
      </c>
      <c r="T118" s="57">
        <f>+'OSN PD'!T118+CSN!T118+CLN!T118</f>
        <v>0</v>
      </c>
      <c r="U118" s="57">
        <f>+'OSN PD'!U118+CSN!U118+CLN!U118</f>
        <v>0</v>
      </c>
      <c r="V118" s="57">
        <f>+'OSN PD'!V118+CSN!V118+CLN!V118</f>
        <v>0</v>
      </c>
      <c r="W118" s="57">
        <f>+'OSN PD'!W118+CSN!W118+CLN!W118</f>
        <v>0</v>
      </c>
      <c r="X118" s="57">
        <f>+'OSN PD'!X118+CSN!X118+CLN!X118</f>
        <v>0</v>
      </c>
      <c r="Y118" s="57">
        <f>+'OSN PD'!Y118+CSN!Y118+CLN!Y118</f>
        <v>0</v>
      </c>
      <c r="Z118" s="57">
        <f>+'OSN PD'!Z118+CSN!Z118+CLN!Z118</f>
        <v>0</v>
      </c>
      <c r="AA118" s="57">
        <f>+'OSN PD'!AA118+CSN!AA118+CLN!AA118</f>
        <v>0</v>
      </c>
      <c r="AB118" s="57">
        <f>+'OSN PD'!AB118+CSN!AB118+CLN!AB118</f>
        <v>0</v>
      </c>
      <c r="AC118" s="57">
        <f>+'OSN PD'!AC118+CSN!AC118+CLN!AC118</f>
        <v>0</v>
      </c>
      <c r="AD118" s="57">
        <f>+'OSN PD'!AD118+CSN!AD118+CLN!AD118</f>
        <v>0</v>
      </c>
      <c r="AE118" s="57">
        <f>+'OSN PD'!AE118+CSN!AE118+CLN!AE118</f>
        <v>0</v>
      </c>
      <c r="AF118" s="57">
        <f>+'OSN PD'!AF118+CSN!AF118+CLN!AF118</f>
        <v>0</v>
      </c>
      <c r="AG118" s="57">
        <f>+'OSN PD'!AG118+CSN!AG118+CLN!AG118</f>
        <v>0</v>
      </c>
      <c r="AH118" s="57">
        <f>+'OSN PD'!AH118+CSN!AH118+CLN!AH118</f>
        <v>0</v>
      </c>
      <c r="AI118" s="57">
        <f>+'OSN PD'!AI118+CSN!AI118+CLN!AI118</f>
        <v>0</v>
      </c>
      <c r="AJ118" s="57">
        <f>+'OSN PD'!AJ118+CSN!AJ118+CLN!AJ118</f>
        <v>0</v>
      </c>
      <c r="AK118" s="57">
        <f>+'OSN PD'!AK118+CSN!AK118+CLN!AK118</f>
        <v>0</v>
      </c>
      <c r="AL118" s="57">
        <f>+'OSN PD'!AL118+CSN!AL118+CLN!AL118</f>
        <v>0</v>
      </c>
      <c r="AM118" s="57">
        <f>+'OSN PD'!AM118+CSN!AM118+CLN!AM118</f>
        <v>0</v>
      </c>
      <c r="AN118" s="57">
        <f>+'OSN PD'!AN118+CSN!AN118+CLN!AN118</f>
        <v>0</v>
      </c>
      <c r="AO118" s="57">
        <f>+'OSN PD'!AO118+CSN!AO118+CLN!AO118</f>
        <v>0</v>
      </c>
      <c r="AP118" s="57">
        <f>+'OSN PD'!AP118+CSN!AP118+CLN!AP118</f>
        <v>0</v>
      </c>
      <c r="AQ118" s="57">
        <f>+'OSN PD'!AQ118+CSN!AQ118+CLN!AQ118</f>
        <v>0</v>
      </c>
      <c r="AR118" s="57">
        <f>+'OSN PD'!AR118+CSN!AR118+CLN!AR118</f>
        <v>0</v>
      </c>
      <c r="AS118" s="57">
        <f t="shared" si="58"/>
        <v>0</v>
      </c>
      <c r="AT118" s="61">
        <v>0</v>
      </c>
      <c r="AU118" s="61">
        <v>0</v>
      </c>
      <c r="AV118" s="61">
        <v>0</v>
      </c>
      <c r="AW118" s="61">
        <v>0</v>
      </c>
      <c r="AX118" s="61">
        <v>0</v>
      </c>
      <c r="AY118" s="61">
        <f t="shared" si="59"/>
        <v>0</v>
      </c>
      <c r="AZ118" s="109">
        <f>+'OSN PD'!AZ118+CSN!AZ118+CLN!AZ118</f>
        <v>0</v>
      </c>
      <c r="BA118" s="109">
        <f>+'OSN PD'!BA118+CSN!BA118+CLN!BA118</f>
        <v>0</v>
      </c>
      <c r="BB118" s="109">
        <f>+'OSN PD'!BB118+CSN!BB118+CLN!BB118</f>
        <v>0</v>
      </c>
      <c r="BC118" s="109">
        <f>+'OSN PD'!BC118+CSN!BC118+CLN!BC118</f>
        <v>0</v>
      </c>
      <c r="BD118" s="109">
        <f>+'OSN PD'!BD118+CSN!BD118+CLN!BD118</f>
        <v>0</v>
      </c>
      <c r="BE118" s="109">
        <f>+'OSN PD'!BE118+CSN!BE118+CLN!BE118</f>
        <v>0</v>
      </c>
      <c r="BF118" s="109">
        <f>+'OSN PD'!BF118+CSN!BF118+CLN!BF118</f>
        <v>0</v>
      </c>
      <c r="BG118" s="67">
        <f t="shared" ref="BG118:BG123" si="61">SUM(AZ118:BF118)</f>
        <v>0</v>
      </c>
      <c r="BH118"/>
      <c r="BI118"/>
      <c r="BJ118"/>
    </row>
    <row r="119" spans="1:62">
      <c r="A119" s="24" t="s">
        <v>97</v>
      </c>
      <c r="B119" s="25" t="s">
        <v>1009</v>
      </c>
      <c r="C119" s="44">
        <f>+'OSN PD'!C119+CSN!C119+CLN!C119</f>
        <v>79900000</v>
      </c>
      <c r="D119" s="44">
        <f t="shared" si="60"/>
        <v>0</v>
      </c>
      <c r="E119" s="44">
        <f>+'OSN PD'!E119+CSN!E119+CLN!E119</f>
        <v>-9600000</v>
      </c>
      <c r="F119" s="44">
        <f t="shared" si="52"/>
        <v>70300000</v>
      </c>
      <c r="G119" s="53">
        <f>+'OSN PD'!G119+CSN!G119+CLN!G119</f>
        <v>64922131.660000004</v>
      </c>
      <c r="H119" s="53">
        <f>+'OSN PD'!H119+CSN!H119+CLN!H119</f>
        <v>0</v>
      </c>
      <c r="I119" s="53">
        <f>+'OSN PD'!I119+CSN!I119+CLN!I119</f>
        <v>0</v>
      </c>
      <c r="J119" s="53">
        <f>+'OSN PD'!J119+CSN!J119+CLN!J119</f>
        <v>0</v>
      </c>
      <c r="K119" s="49">
        <f t="shared" si="53"/>
        <v>0</v>
      </c>
      <c r="L119" s="49">
        <f t="shared" si="54"/>
        <v>64922131.660000004</v>
      </c>
      <c r="M119" s="53">
        <f>+'OSN PD'!M119+CSN!M119+CLN!M119</f>
        <v>64922131.660000004</v>
      </c>
      <c r="N119" s="53">
        <f>+'OSN PD'!N119+CSN!N119+CLN!N119</f>
        <v>0</v>
      </c>
      <c r="O119" s="251">
        <f t="shared" si="55"/>
        <v>5377868.3399999961</v>
      </c>
      <c r="P119" s="13">
        <f t="shared" si="56"/>
        <v>5377868.3399999961</v>
      </c>
      <c r="Q119" s="199">
        <f t="shared" si="57"/>
        <v>5377868.3399999961</v>
      </c>
      <c r="R119" s="57">
        <f>+'OSN PD'!R119+CSN!R119+CLN!R119</f>
        <v>0</v>
      </c>
      <c r="S119" s="57">
        <f>+'OSN PD'!S119+CSN!S119+CLN!S119</f>
        <v>0</v>
      </c>
      <c r="T119" s="57">
        <f>+'OSN PD'!T119+CSN!T119+CLN!T119</f>
        <v>0</v>
      </c>
      <c r="U119" s="57">
        <f>+'OSN PD'!U119+CSN!U119+CLN!U119</f>
        <v>0</v>
      </c>
      <c r="V119" s="57">
        <f>+'OSN PD'!V119+CSN!V119+CLN!V119</f>
        <v>-9600000</v>
      </c>
      <c r="W119" s="57">
        <f>+'OSN PD'!W119+CSN!W119+CLN!W119</f>
        <v>0</v>
      </c>
      <c r="X119" s="57">
        <f>+'OSN PD'!X119+CSN!X119+CLN!X119</f>
        <v>0</v>
      </c>
      <c r="Y119" s="57">
        <f>+'OSN PD'!Y119+CSN!Y119+CLN!Y119</f>
        <v>0</v>
      </c>
      <c r="Z119" s="57">
        <f>+'OSN PD'!Z119+CSN!Z119+CLN!Z119</f>
        <v>0</v>
      </c>
      <c r="AA119" s="57">
        <f>+'OSN PD'!AA119+CSN!AA119+CLN!AA119</f>
        <v>0</v>
      </c>
      <c r="AB119" s="57">
        <f>+'OSN PD'!AB119+CSN!AB119+CLN!AB119</f>
        <v>0</v>
      </c>
      <c r="AC119" s="57">
        <f>+'OSN PD'!AC119+CSN!AC119+CLN!AC119</f>
        <v>0</v>
      </c>
      <c r="AD119" s="57">
        <f>+'OSN PD'!AD119+CSN!AD119+CLN!AD119</f>
        <v>0</v>
      </c>
      <c r="AE119" s="57">
        <f>+'OSN PD'!AE119+CSN!AE119+CLN!AE119</f>
        <v>0</v>
      </c>
      <c r="AF119" s="57">
        <f>+'OSN PD'!AF119+CSN!AF119+CLN!AF119</f>
        <v>0</v>
      </c>
      <c r="AG119" s="57">
        <f>+'OSN PD'!AG119+CSN!AG119+CLN!AG119</f>
        <v>0</v>
      </c>
      <c r="AH119" s="57">
        <f>+'OSN PD'!AH119+CSN!AH119+CLN!AH119</f>
        <v>0</v>
      </c>
      <c r="AI119" s="57">
        <f>+'OSN PD'!AI119+CSN!AI119+CLN!AI119</f>
        <v>0</v>
      </c>
      <c r="AJ119" s="57">
        <f>+'OSN PD'!AJ119+CSN!AJ119+CLN!AJ119</f>
        <v>0</v>
      </c>
      <c r="AK119" s="57">
        <f>+'OSN PD'!AK119+CSN!AK119+CLN!AK119</f>
        <v>0</v>
      </c>
      <c r="AL119" s="57">
        <f>+'OSN PD'!AL119+CSN!AL119+CLN!AL119</f>
        <v>0</v>
      </c>
      <c r="AM119" s="57">
        <f>+'OSN PD'!AM119+CSN!AM119+CLN!AM119</f>
        <v>0</v>
      </c>
      <c r="AN119" s="57">
        <f>+'OSN PD'!AN119+CSN!AN119+CLN!AN119</f>
        <v>0</v>
      </c>
      <c r="AO119" s="57">
        <f>+'OSN PD'!AO119+CSN!AO119+CLN!AO119</f>
        <v>0</v>
      </c>
      <c r="AP119" s="57">
        <f>+'OSN PD'!AP119+CSN!AP119+CLN!AP119</f>
        <v>0</v>
      </c>
      <c r="AQ119" s="57">
        <f>+'OSN PD'!AQ119+CSN!AQ119+CLN!AQ119</f>
        <v>0</v>
      </c>
      <c r="AR119" s="57">
        <f>+'OSN PD'!AR119+CSN!AR119+CLN!AR119</f>
        <v>0</v>
      </c>
      <c r="AS119" s="57">
        <f t="shared" si="58"/>
        <v>-9600000</v>
      </c>
      <c r="AT119" s="61">
        <v>0</v>
      </c>
      <c r="AU119" s="61">
        <v>0</v>
      </c>
      <c r="AV119" s="61">
        <v>0</v>
      </c>
      <c r="AW119" s="61">
        <v>0</v>
      </c>
      <c r="AX119" s="61">
        <v>0</v>
      </c>
      <c r="AY119" s="61">
        <f t="shared" si="59"/>
        <v>0</v>
      </c>
      <c r="AZ119" s="109">
        <f>+'OSN PD'!AZ119+CSN!AZ119+CLN!AZ119</f>
        <v>0</v>
      </c>
      <c r="BA119" s="109">
        <f>+'OSN PD'!BA119+CSN!BA119+CLN!BA119</f>
        <v>0</v>
      </c>
      <c r="BB119" s="109">
        <f>+'OSN PD'!BB119+CSN!BB119+CLN!BB119</f>
        <v>0</v>
      </c>
      <c r="BC119" s="109">
        <f>+'OSN PD'!BC119+CSN!BC119+CLN!BC119</f>
        <v>0</v>
      </c>
      <c r="BD119" s="109">
        <f>+'OSN PD'!BD119+CSN!BD119+CLN!BD119</f>
        <v>0</v>
      </c>
      <c r="BE119" s="109">
        <f>+'OSN PD'!BE119+CSN!BE119+CLN!BE119</f>
        <v>0</v>
      </c>
      <c r="BF119" s="109">
        <f>+'OSN PD'!BF119+CSN!BF119+CLN!BF119</f>
        <v>0</v>
      </c>
      <c r="BG119" s="67">
        <f t="shared" si="61"/>
        <v>0</v>
      </c>
    </row>
    <row r="120" spans="1:62">
      <c r="A120" s="24" t="s">
        <v>98</v>
      </c>
      <c r="B120" s="25" t="s">
        <v>127</v>
      </c>
      <c r="C120" s="44">
        <f>+'OSN PD'!C120+CSN!C120+CLN!C120</f>
        <v>17300000</v>
      </c>
      <c r="D120" s="44">
        <f t="shared" si="60"/>
        <v>0</v>
      </c>
      <c r="E120" s="44">
        <f>+'OSN PD'!E120+CSN!E120+CLN!E120</f>
        <v>0</v>
      </c>
      <c r="F120" s="44">
        <f t="shared" si="52"/>
        <v>17300000</v>
      </c>
      <c r="G120" s="53">
        <f>+'OSN PD'!G120+CSN!G120+CLN!G120</f>
        <v>5797249.75</v>
      </c>
      <c r="H120" s="53">
        <f>+'OSN PD'!H120+CSN!H120+CLN!H120</f>
        <v>562616.79999999993</v>
      </c>
      <c r="I120" s="53">
        <f>+'OSN PD'!I120+CSN!I120+CLN!I120</f>
        <v>452310.3</v>
      </c>
      <c r="J120" s="53">
        <f>+'OSN PD'!J120+CSN!J120+CLN!J120</f>
        <v>249089.35</v>
      </c>
      <c r="K120" s="49">
        <f t="shared" si="53"/>
        <v>1264016.45</v>
      </c>
      <c r="L120" s="49">
        <f t="shared" si="54"/>
        <v>7061266.2000000002</v>
      </c>
      <c r="M120" s="53">
        <f>+'OSN PD'!M120+CSN!M120+CLN!M120</f>
        <v>0</v>
      </c>
      <c r="N120" s="53">
        <f>+'OSN PD'!N120+CSN!N120+CLN!N120</f>
        <v>0</v>
      </c>
      <c r="O120" s="251">
        <f t="shared" si="55"/>
        <v>10238733.800000001</v>
      </c>
      <c r="P120" s="13">
        <f t="shared" si="56"/>
        <v>17300000</v>
      </c>
      <c r="Q120" s="199">
        <f t="shared" si="57"/>
        <v>10238733.800000001</v>
      </c>
      <c r="R120" s="57">
        <f>+'OSN PD'!R120+CSN!R120+CLN!R120</f>
        <v>0</v>
      </c>
      <c r="S120" s="57">
        <f>+'OSN PD'!S120+CSN!S120+CLN!S120</f>
        <v>0</v>
      </c>
      <c r="T120" s="57">
        <f>+'OSN PD'!T120+CSN!T120+CLN!T120</f>
        <v>0</v>
      </c>
      <c r="U120" s="57">
        <f>+'OSN PD'!U120+CSN!U120+CLN!U120</f>
        <v>0</v>
      </c>
      <c r="V120" s="57">
        <f>+'OSN PD'!V120+CSN!V120+CLN!V120</f>
        <v>0</v>
      </c>
      <c r="W120" s="57">
        <f>+'OSN PD'!W120+CSN!W120+CLN!W120</f>
        <v>0</v>
      </c>
      <c r="X120" s="57">
        <f>+'OSN PD'!X120+CSN!X120+CLN!X120</f>
        <v>0</v>
      </c>
      <c r="Y120" s="57">
        <f>+'OSN PD'!Y120+CSN!Y120+CLN!Y120</f>
        <v>0</v>
      </c>
      <c r="Z120" s="57">
        <f>+'OSN PD'!Z120+CSN!Z120+CLN!Z120</f>
        <v>0</v>
      </c>
      <c r="AA120" s="57">
        <f>+'OSN PD'!AA120+CSN!AA120+CLN!AA120</f>
        <v>0</v>
      </c>
      <c r="AB120" s="57">
        <f>+'OSN PD'!AB120+CSN!AB120+CLN!AB120</f>
        <v>0</v>
      </c>
      <c r="AC120" s="57">
        <f>+'OSN PD'!AC120+CSN!AC120+CLN!AC120</f>
        <v>0</v>
      </c>
      <c r="AD120" s="57">
        <f>+'OSN PD'!AD120+CSN!AD120+CLN!AD120</f>
        <v>0</v>
      </c>
      <c r="AE120" s="57">
        <f>+'OSN PD'!AE120+CSN!AE120+CLN!AE120</f>
        <v>0</v>
      </c>
      <c r="AF120" s="57">
        <f>+'OSN PD'!AF120+CSN!AF120+CLN!AF120</f>
        <v>0</v>
      </c>
      <c r="AG120" s="57">
        <f>+'OSN PD'!AG120+CSN!AG120+CLN!AG120</f>
        <v>0</v>
      </c>
      <c r="AH120" s="57">
        <f>+'OSN PD'!AH120+CSN!AH120+CLN!AH120</f>
        <v>0</v>
      </c>
      <c r="AI120" s="57">
        <f>+'OSN PD'!AI120+CSN!AI120+CLN!AI120</f>
        <v>0</v>
      </c>
      <c r="AJ120" s="57">
        <f>+'OSN PD'!AJ120+CSN!AJ120+CLN!AJ120</f>
        <v>0</v>
      </c>
      <c r="AK120" s="57">
        <f>+'OSN PD'!AK120+CSN!AK120+CLN!AK120</f>
        <v>0</v>
      </c>
      <c r="AL120" s="57">
        <f>+'OSN PD'!AL120+CSN!AL120+CLN!AL120</f>
        <v>0</v>
      </c>
      <c r="AM120" s="57">
        <f>+'OSN PD'!AM120+CSN!AM120+CLN!AM120</f>
        <v>0</v>
      </c>
      <c r="AN120" s="57">
        <f>+'OSN PD'!AN120+CSN!AN120+CLN!AN120</f>
        <v>0</v>
      </c>
      <c r="AO120" s="57">
        <f>+'OSN PD'!AO120+CSN!AO120+CLN!AO120</f>
        <v>0</v>
      </c>
      <c r="AP120" s="57">
        <f>+'OSN PD'!AP120+CSN!AP120+CLN!AP120</f>
        <v>0</v>
      </c>
      <c r="AQ120" s="57">
        <f>+'OSN PD'!AQ120+CSN!AQ120+CLN!AQ120</f>
        <v>0</v>
      </c>
      <c r="AR120" s="57">
        <f>+'OSN PD'!AR120+CSN!AR120+CLN!AR120</f>
        <v>0</v>
      </c>
      <c r="AS120" s="57">
        <f t="shared" si="58"/>
        <v>0</v>
      </c>
      <c r="AT120" s="61">
        <v>0</v>
      </c>
      <c r="AU120" s="61">
        <v>0</v>
      </c>
      <c r="AV120" s="61">
        <v>0</v>
      </c>
      <c r="AW120" s="61">
        <v>0</v>
      </c>
      <c r="AX120" s="61">
        <v>0</v>
      </c>
      <c r="AY120" s="61">
        <f t="shared" si="59"/>
        <v>0</v>
      </c>
      <c r="AZ120" s="109">
        <f>+'OSN PD'!AZ120+CSN!AZ120+CLN!AZ120</f>
        <v>0</v>
      </c>
      <c r="BA120" s="109">
        <f>+'OSN PD'!BA120+CSN!BA120+CLN!BA120</f>
        <v>0</v>
      </c>
      <c r="BB120" s="109">
        <f>+'OSN PD'!BB120+CSN!BB120+CLN!BB120</f>
        <v>0</v>
      </c>
      <c r="BC120" s="109">
        <f>+'OSN PD'!BC120+CSN!BC120+CLN!BC120</f>
        <v>0</v>
      </c>
      <c r="BD120" s="109">
        <f>+'OSN PD'!BD120+CSN!BD120+CLN!BD120</f>
        <v>0</v>
      </c>
      <c r="BE120" s="109">
        <f>+'OSN PD'!BE120+CSN!BE120+CLN!BE120</f>
        <v>0</v>
      </c>
      <c r="BF120" s="109">
        <f>+'OSN PD'!BF120+CSN!BF120+CLN!BF120</f>
        <v>0</v>
      </c>
      <c r="BG120" s="67">
        <f t="shared" si="61"/>
        <v>0</v>
      </c>
    </row>
    <row r="121" spans="1:62">
      <c r="A121" s="24" t="s">
        <v>99</v>
      </c>
      <c r="B121" s="25" t="s">
        <v>1010</v>
      </c>
      <c r="C121" s="44">
        <f>+'OSN PD'!C121+CSN!C121+CLN!C121</f>
        <v>0</v>
      </c>
      <c r="D121" s="44">
        <f t="shared" si="60"/>
        <v>0</v>
      </c>
      <c r="E121" s="44">
        <f>+'OSN PD'!E121+CSN!E121+CLN!E121</f>
        <v>0</v>
      </c>
      <c r="F121" s="44">
        <f t="shared" si="52"/>
        <v>0</v>
      </c>
      <c r="G121" s="53">
        <f>+'OSN PD'!G121+CSN!G121+CLN!G121</f>
        <v>0</v>
      </c>
      <c r="H121" s="53">
        <f>+'OSN PD'!H121+CSN!H121+CLN!H121</f>
        <v>0</v>
      </c>
      <c r="I121" s="53">
        <f>+'OSN PD'!I121+CSN!I121+CLN!I121</f>
        <v>0</v>
      </c>
      <c r="J121" s="53">
        <f>+'OSN PD'!J121+CSN!J121+CLN!J121</f>
        <v>0</v>
      </c>
      <c r="K121" s="49">
        <f t="shared" si="53"/>
        <v>0</v>
      </c>
      <c r="L121" s="49">
        <f t="shared" si="54"/>
        <v>0</v>
      </c>
      <c r="M121" s="53"/>
      <c r="N121" s="53">
        <f>+'OSN PD'!N121+CSN!N121+CLN!N121</f>
        <v>0</v>
      </c>
      <c r="O121" s="251">
        <f t="shared" si="55"/>
        <v>0</v>
      </c>
      <c r="P121" s="13">
        <f t="shared" si="56"/>
        <v>0</v>
      </c>
      <c r="Q121" s="199">
        <f t="shared" si="57"/>
        <v>0</v>
      </c>
      <c r="R121" s="57">
        <f>+'OSN PD'!R121+CSN!R121+CLN!R121</f>
        <v>0</v>
      </c>
      <c r="S121" s="57">
        <f>+'OSN PD'!S121+CSN!S121+CLN!S121</f>
        <v>0</v>
      </c>
      <c r="T121" s="57">
        <f>+'OSN PD'!T121+CSN!T121+CLN!T121</f>
        <v>0</v>
      </c>
      <c r="U121" s="57">
        <f>+'OSN PD'!U121+CSN!U121+CLN!U121</f>
        <v>0</v>
      </c>
      <c r="V121" s="57">
        <f>+'OSN PD'!V121+CSN!V121+CLN!V121</f>
        <v>0</v>
      </c>
      <c r="W121" s="57">
        <f>+'OSN PD'!W121+CSN!W121+CLN!W121</f>
        <v>0</v>
      </c>
      <c r="X121" s="57">
        <f>+'OSN PD'!X121+CSN!X121+CLN!X121</f>
        <v>0</v>
      </c>
      <c r="Y121" s="57">
        <f>+'OSN PD'!Y121+CSN!Y121+CLN!Y121</f>
        <v>0</v>
      </c>
      <c r="Z121" s="57">
        <f>+'OSN PD'!Z121+CSN!Z121+CLN!Z121</f>
        <v>0</v>
      </c>
      <c r="AA121" s="57">
        <f>+'OSN PD'!AA121+CSN!AA121+CLN!AA121</f>
        <v>0</v>
      </c>
      <c r="AB121" s="57">
        <f>+'OSN PD'!AB121+CSN!AB121+CLN!AB121</f>
        <v>0</v>
      </c>
      <c r="AC121" s="57">
        <f>+'OSN PD'!AC121+CSN!AC121+CLN!AC121</f>
        <v>0</v>
      </c>
      <c r="AD121" s="57">
        <f>+'OSN PD'!AD121+CSN!AD121+CLN!AD121</f>
        <v>0</v>
      </c>
      <c r="AE121" s="57">
        <f>+'OSN PD'!AE121+CSN!AE121+CLN!AE121</f>
        <v>0</v>
      </c>
      <c r="AF121" s="57">
        <f>+'OSN PD'!AF121+CSN!AF121+CLN!AF121</f>
        <v>0</v>
      </c>
      <c r="AG121" s="57">
        <f>+'OSN PD'!AG121+CSN!AG121+CLN!AG121</f>
        <v>0</v>
      </c>
      <c r="AH121" s="57">
        <f>+'OSN PD'!AH121+CSN!AH121+CLN!AH121</f>
        <v>0</v>
      </c>
      <c r="AI121" s="57">
        <f>+'OSN PD'!AI121+CSN!AI121+CLN!AI121</f>
        <v>0</v>
      </c>
      <c r="AJ121" s="57">
        <f>+'OSN PD'!AJ121+CSN!AJ121+CLN!AJ121</f>
        <v>0</v>
      </c>
      <c r="AK121" s="57">
        <f>+'OSN PD'!AK121+CSN!AK121+CLN!AK121</f>
        <v>0</v>
      </c>
      <c r="AL121" s="57">
        <f>+'OSN PD'!AL121+CSN!AL121+CLN!AL121</f>
        <v>0</v>
      </c>
      <c r="AM121" s="57">
        <f>+'OSN PD'!AM121+CSN!AM121+CLN!AM121</f>
        <v>0</v>
      </c>
      <c r="AN121" s="57">
        <f>+'OSN PD'!AN121+CSN!AN121+CLN!AN121</f>
        <v>0</v>
      </c>
      <c r="AO121" s="57">
        <f>+'OSN PD'!AO121+CSN!AO121+CLN!AO121</f>
        <v>0</v>
      </c>
      <c r="AP121" s="57">
        <f>+'OSN PD'!AP121+CSN!AP121+CLN!AP121</f>
        <v>0</v>
      </c>
      <c r="AQ121" s="57">
        <f>+'OSN PD'!AQ121+CSN!AQ121+CLN!AQ121</f>
        <v>0</v>
      </c>
      <c r="AR121" s="57">
        <f>+'OSN PD'!AR121+CSN!AR121+CLN!AR121</f>
        <v>0</v>
      </c>
      <c r="AS121" s="57">
        <f t="shared" si="58"/>
        <v>0</v>
      </c>
      <c r="AT121" s="61"/>
      <c r="AU121" s="61"/>
      <c r="AV121" s="61"/>
      <c r="AW121" s="61"/>
      <c r="AX121" s="61"/>
      <c r="AY121" s="61"/>
      <c r="AZ121" s="109">
        <f>+'OSN PD'!AZ121+CSN!AZ121+CLN!AZ121</f>
        <v>0</v>
      </c>
      <c r="BA121" s="109">
        <f>+'OSN PD'!BA121+CSN!BA121+CLN!BA121</f>
        <v>0</v>
      </c>
      <c r="BB121" s="109">
        <f>+'OSN PD'!BB121+CSN!BB121+CLN!BB121</f>
        <v>0</v>
      </c>
      <c r="BC121" s="109">
        <f>+'OSN PD'!BC121+CSN!BC121+CLN!BC121</f>
        <v>0</v>
      </c>
      <c r="BD121" s="109">
        <f>+'OSN PD'!BD121+CSN!BD121+CLN!BD121</f>
        <v>0</v>
      </c>
      <c r="BE121" s="109">
        <f>+'OSN PD'!BE121+CSN!BE121+CLN!BE121</f>
        <v>0</v>
      </c>
      <c r="BF121" s="109">
        <f>+'OSN PD'!BF121+CSN!BF121+CLN!BF121</f>
        <v>0</v>
      </c>
      <c r="BG121" s="67">
        <f t="shared" si="61"/>
        <v>0</v>
      </c>
    </row>
    <row r="122" spans="1:62">
      <c r="A122" s="24" t="s">
        <v>433</v>
      </c>
      <c r="B122" s="25" t="s">
        <v>1257</v>
      </c>
      <c r="C122" s="44">
        <f>+'OSN PD'!C122+CSN!C122+CLN!C122</f>
        <v>0</v>
      </c>
      <c r="D122" s="44">
        <f t="shared" si="60"/>
        <v>0</v>
      </c>
      <c r="E122" s="44">
        <f>+'OSN PD'!E122+CSN!E122+CLN!E122</f>
        <v>0</v>
      </c>
      <c r="F122" s="44">
        <f t="shared" si="52"/>
        <v>0</v>
      </c>
      <c r="G122" s="53">
        <f>+'OSN PD'!G122+CSN!G122+CLN!G122</f>
        <v>0</v>
      </c>
      <c r="H122" s="53">
        <f>+'OSN PD'!H122+CSN!H122+CLN!H122</f>
        <v>0</v>
      </c>
      <c r="I122" s="53">
        <f>+'OSN PD'!I122+CSN!I122+CLN!I122</f>
        <v>0</v>
      </c>
      <c r="J122" s="53">
        <f>+'OSN PD'!J122+CSN!J122+CLN!J122</f>
        <v>0</v>
      </c>
      <c r="K122" s="49">
        <f t="shared" si="53"/>
        <v>0</v>
      </c>
      <c r="L122" s="49">
        <f t="shared" si="54"/>
        <v>0</v>
      </c>
      <c r="M122" s="53">
        <f>+'OSN PD'!M122+CSN!M122+CLN!M122</f>
        <v>0</v>
      </c>
      <c r="N122" s="53">
        <f>+'OSN PD'!N122+CSN!N122+CLN!N122</f>
        <v>0</v>
      </c>
      <c r="O122" s="251">
        <f t="shared" si="55"/>
        <v>0</v>
      </c>
      <c r="P122" s="13">
        <f t="shared" si="56"/>
        <v>0</v>
      </c>
      <c r="Q122" s="199">
        <f t="shared" si="57"/>
        <v>0</v>
      </c>
      <c r="R122" s="57">
        <f>+'OSN PD'!R122+CSN!R122+CLN!R122</f>
        <v>0</v>
      </c>
      <c r="S122" s="57">
        <f>+'OSN PD'!S122+CSN!S122+CLN!S122</f>
        <v>0</v>
      </c>
      <c r="T122" s="57">
        <f>+'OSN PD'!T122+CSN!T122+CLN!T122</f>
        <v>0</v>
      </c>
      <c r="U122" s="57">
        <f>+'OSN PD'!U122+CSN!U122+CLN!U122</f>
        <v>0</v>
      </c>
      <c r="V122" s="57">
        <f>+'OSN PD'!V122+CSN!V122+CLN!V122</f>
        <v>0</v>
      </c>
      <c r="W122" s="57">
        <f>+'OSN PD'!W122+CSN!W122+CLN!W122</f>
        <v>0</v>
      </c>
      <c r="X122" s="57">
        <f>+'OSN PD'!X122+CSN!X122+CLN!X122</f>
        <v>0</v>
      </c>
      <c r="Y122" s="57">
        <f>+'OSN PD'!Y122+CSN!Y122+CLN!Y122</f>
        <v>0</v>
      </c>
      <c r="Z122" s="57">
        <f>+'OSN PD'!Z122+CSN!Z122+CLN!Z122</f>
        <v>0</v>
      </c>
      <c r="AA122" s="57">
        <f>+'OSN PD'!AA122+CSN!AA122+CLN!AA122</f>
        <v>0</v>
      </c>
      <c r="AB122" s="57">
        <f>+'OSN PD'!AB122+CSN!AB122+CLN!AB122</f>
        <v>0</v>
      </c>
      <c r="AC122" s="57">
        <f>+'OSN PD'!AC122+CSN!AC122+CLN!AC122</f>
        <v>0</v>
      </c>
      <c r="AD122" s="57">
        <f>+'OSN PD'!AD122+CSN!AD122+CLN!AD122</f>
        <v>0</v>
      </c>
      <c r="AE122" s="57">
        <f>+'OSN PD'!AE122+CSN!AE122+CLN!AE122</f>
        <v>0</v>
      </c>
      <c r="AF122" s="57">
        <f>+'OSN PD'!AF122+CSN!AF122+CLN!AF122</f>
        <v>0</v>
      </c>
      <c r="AG122" s="57">
        <f>+'OSN PD'!AG122+CSN!AG122+CLN!AG122</f>
        <v>0</v>
      </c>
      <c r="AH122" s="57">
        <f>+'OSN PD'!AH122+CSN!AH122+CLN!AH122</f>
        <v>0</v>
      </c>
      <c r="AI122" s="57">
        <f>+'OSN PD'!AI122+CSN!AI122+CLN!AI122</f>
        <v>0</v>
      </c>
      <c r="AJ122" s="57">
        <f>+'OSN PD'!AJ122+CSN!AJ122+CLN!AJ122</f>
        <v>0</v>
      </c>
      <c r="AK122" s="57">
        <f>+'OSN PD'!AK122+CSN!AK122+CLN!AK122</f>
        <v>0</v>
      </c>
      <c r="AL122" s="57">
        <f>+'OSN PD'!AL122+CSN!AL122+CLN!AL122</f>
        <v>0</v>
      </c>
      <c r="AM122" s="57">
        <f>+'OSN PD'!AM122+CSN!AM122+CLN!AM122</f>
        <v>0</v>
      </c>
      <c r="AN122" s="57">
        <f>+'OSN PD'!AN122+CSN!AN122+CLN!AN122</f>
        <v>0</v>
      </c>
      <c r="AO122" s="57">
        <f>+'OSN PD'!AO122+CSN!AO122+CLN!AO122</f>
        <v>0</v>
      </c>
      <c r="AP122" s="57">
        <f>+'OSN PD'!AP122+CSN!AP122+CLN!AP122</f>
        <v>0</v>
      </c>
      <c r="AQ122" s="57">
        <f>+'OSN PD'!AQ122+CSN!AQ122+CLN!AQ122</f>
        <v>0</v>
      </c>
      <c r="AR122" s="57">
        <f>+'OSN PD'!AR122+CSN!AR122+CLN!AR122</f>
        <v>0</v>
      </c>
      <c r="AS122" s="57">
        <f t="shared" si="58"/>
        <v>0</v>
      </c>
      <c r="AT122" s="61">
        <v>0</v>
      </c>
      <c r="AU122" s="61">
        <v>0</v>
      </c>
      <c r="AV122" s="61">
        <v>0</v>
      </c>
      <c r="AW122" s="61">
        <v>0</v>
      </c>
      <c r="AX122" s="61">
        <v>0</v>
      </c>
      <c r="AY122" s="61">
        <f t="shared" si="59"/>
        <v>0</v>
      </c>
      <c r="AZ122" s="109">
        <f>+'OSN PD'!AZ122+CSN!AZ122+CLN!AZ122</f>
        <v>0</v>
      </c>
      <c r="BA122" s="109">
        <f>+'OSN PD'!BA122+CSN!BA122+CLN!BA122</f>
        <v>0</v>
      </c>
      <c r="BB122" s="109">
        <f>+'OSN PD'!BB122+CSN!BB122+CLN!BB122</f>
        <v>0</v>
      </c>
      <c r="BC122" s="109">
        <f>+'OSN PD'!BC122+CSN!BC122+CLN!BC122</f>
        <v>0</v>
      </c>
      <c r="BD122" s="109">
        <f>+'OSN PD'!BD122+CSN!BD122+CLN!BD122</f>
        <v>0</v>
      </c>
      <c r="BE122" s="109">
        <f>+'OSN PD'!BE122+CSN!BE122+CLN!BE122</f>
        <v>0</v>
      </c>
      <c r="BF122" s="109">
        <f>+'OSN PD'!BF122+CSN!BF122+CLN!BF122</f>
        <v>0</v>
      </c>
      <c r="BG122" s="67">
        <f t="shared" si="61"/>
        <v>0</v>
      </c>
    </row>
    <row r="123" spans="1:62" s="1" customFormat="1">
      <c r="A123" s="24" t="s">
        <v>100</v>
      </c>
      <c r="B123" s="25" t="s">
        <v>1012</v>
      </c>
      <c r="C123" s="44">
        <f>+'OSN PD'!C123+CSN!C123+CLN!C123</f>
        <v>0</v>
      </c>
      <c r="D123" s="44">
        <f t="shared" si="60"/>
        <v>0</v>
      </c>
      <c r="E123" s="44">
        <f>+'OSN PD'!E123+CSN!E123+CLN!E123</f>
        <v>0</v>
      </c>
      <c r="F123" s="44">
        <f t="shared" si="52"/>
        <v>0</v>
      </c>
      <c r="G123" s="53">
        <f>+'OSN PD'!G123+CSN!G123+CLN!G123</f>
        <v>0</v>
      </c>
      <c r="H123" s="53">
        <f>+'OSN PD'!H123+CSN!H123+CLN!H123</f>
        <v>0</v>
      </c>
      <c r="I123" s="53">
        <f>+'OSN PD'!I123+CSN!I123+CLN!I123</f>
        <v>0</v>
      </c>
      <c r="J123" s="53">
        <f>+'OSN PD'!J123+CSN!J123+CLN!J123</f>
        <v>0</v>
      </c>
      <c r="K123" s="49">
        <f t="shared" si="53"/>
        <v>0</v>
      </c>
      <c r="L123" s="49">
        <f t="shared" si="54"/>
        <v>0</v>
      </c>
      <c r="M123" s="53">
        <f>+'OSN PD'!M123+CSN!M123+CLN!M123</f>
        <v>0</v>
      </c>
      <c r="N123" s="53">
        <f>+'OSN PD'!N123+CSN!N123+CLN!N123</f>
        <v>0</v>
      </c>
      <c r="O123" s="251">
        <f t="shared" si="55"/>
        <v>0</v>
      </c>
      <c r="P123" s="13">
        <f t="shared" si="56"/>
        <v>0</v>
      </c>
      <c r="Q123" s="199">
        <f t="shared" si="57"/>
        <v>0</v>
      </c>
      <c r="R123" s="57">
        <f>+'OSN PD'!R123+CSN!R123+CLN!R123</f>
        <v>0</v>
      </c>
      <c r="S123" s="57">
        <f>+'OSN PD'!S123+CSN!S123+CLN!S123</f>
        <v>0</v>
      </c>
      <c r="T123" s="57">
        <f>+'OSN PD'!T123+CSN!T123+CLN!T123</f>
        <v>0</v>
      </c>
      <c r="U123" s="57">
        <f>+'OSN PD'!U123+CSN!U123+CLN!U123</f>
        <v>0</v>
      </c>
      <c r="V123" s="57">
        <f>+'OSN PD'!V123+CSN!V123+CLN!V123</f>
        <v>0</v>
      </c>
      <c r="W123" s="57">
        <f>+'OSN PD'!W123+CSN!W123+CLN!W123</f>
        <v>0</v>
      </c>
      <c r="X123" s="57">
        <f>+'OSN PD'!X123+CSN!X123+CLN!X123</f>
        <v>0</v>
      </c>
      <c r="Y123" s="57">
        <f>+'OSN PD'!Y123+CSN!Y123+CLN!Y123</f>
        <v>0</v>
      </c>
      <c r="Z123" s="57">
        <f>+'OSN PD'!Z123+CSN!Z123+CLN!Z123</f>
        <v>0</v>
      </c>
      <c r="AA123" s="57">
        <f>+'OSN PD'!AA123+CSN!AA123+CLN!AA123</f>
        <v>0</v>
      </c>
      <c r="AB123" s="57">
        <f>+'OSN PD'!AB123+CSN!AB123+CLN!AB123</f>
        <v>0</v>
      </c>
      <c r="AC123" s="57">
        <f>+'OSN PD'!AC123+CSN!AC123+CLN!AC123</f>
        <v>0</v>
      </c>
      <c r="AD123" s="57">
        <f>+'OSN PD'!AD123+CSN!AD123+CLN!AD123</f>
        <v>0</v>
      </c>
      <c r="AE123" s="57">
        <f>+'OSN PD'!AE123+CSN!AE123+CLN!AE123</f>
        <v>0</v>
      </c>
      <c r="AF123" s="57">
        <f>+'OSN PD'!AF123+CSN!AF123+CLN!AF123</f>
        <v>0</v>
      </c>
      <c r="AG123" s="57">
        <f>+'OSN PD'!AG123+CSN!AG123+CLN!AG123</f>
        <v>0</v>
      </c>
      <c r="AH123" s="57">
        <f>+'OSN PD'!AH123+CSN!AH123+CLN!AH123</f>
        <v>0</v>
      </c>
      <c r="AI123" s="57">
        <f>+'OSN PD'!AI123+CSN!AI123+CLN!AI123</f>
        <v>0</v>
      </c>
      <c r="AJ123" s="57">
        <f>+'OSN PD'!AJ123+CSN!AJ123+CLN!AJ123</f>
        <v>0</v>
      </c>
      <c r="AK123" s="57">
        <f>+'OSN PD'!AK123+CSN!AK123+CLN!AK123</f>
        <v>0</v>
      </c>
      <c r="AL123" s="57">
        <f>+'OSN PD'!AL123+CSN!AL123+CLN!AL123</f>
        <v>0</v>
      </c>
      <c r="AM123" s="57">
        <f>+'OSN PD'!AM123+CSN!AM123+CLN!AM123</f>
        <v>0</v>
      </c>
      <c r="AN123" s="57">
        <f>+'OSN PD'!AN123+CSN!AN123+CLN!AN123</f>
        <v>0</v>
      </c>
      <c r="AO123" s="57">
        <f>+'OSN PD'!AO123+CSN!AO123+CLN!AO123</f>
        <v>0</v>
      </c>
      <c r="AP123" s="57">
        <f>+'OSN PD'!AP123+CSN!AP123+CLN!AP123</f>
        <v>0</v>
      </c>
      <c r="AQ123" s="57">
        <f>+'OSN PD'!AQ123+CSN!AQ123+CLN!AQ123</f>
        <v>0</v>
      </c>
      <c r="AR123" s="57">
        <f>+'OSN PD'!AR123+CSN!AR123+CLN!AR123</f>
        <v>0</v>
      </c>
      <c r="AS123" s="57">
        <f t="shared" si="58"/>
        <v>0</v>
      </c>
      <c r="AT123" s="61">
        <v>0</v>
      </c>
      <c r="AU123" s="61">
        <v>0</v>
      </c>
      <c r="AV123" s="61">
        <v>0</v>
      </c>
      <c r="AW123" s="61">
        <v>0</v>
      </c>
      <c r="AX123" s="61">
        <v>0</v>
      </c>
      <c r="AY123" s="61">
        <f t="shared" si="59"/>
        <v>0</v>
      </c>
      <c r="AZ123" s="109">
        <f>+'OSN PD'!AZ123+CSN!AZ123+CLN!AZ123</f>
        <v>0</v>
      </c>
      <c r="BA123" s="109">
        <f>+'OSN PD'!BA123+CSN!BA123+CLN!BA123</f>
        <v>0</v>
      </c>
      <c r="BB123" s="109">
        <f>+'OSN PD'!BB123+CSN!BB123+CLN!BB123</f>
        <v>0</v>
      </c>
      <c r="BC123" s="109">
        <f>+'OSN PD'!BC123+CSN!BC123+CLN!BC123</f>
        <v>0</v>
      </c>
      <c r="BD123" s="109">
        <f>+'OSN PD'!BD123+CSN!BD123+CLN!BD123</f>
        <v>0</v>
      </c>
      <c r="BE123" s="109">
        <f>+'OSN PD'!BE123+CSN!BE123+CLN!BE123</f>
        <v>0</v>
      </c>
      <c r="BF123" s="109">
        <f>+'OSN PD'!BF123+CSN!BF123+CLN!BF123</f>
        <v>0</v>
      </c>
      <c r="BG123" s="67">
        <f t="shared" si="61"/>
        <v>0</v>
      </c>
      <c r="BH123"/>
      <c r="BI123"/>
      <c r="BJ123"/>
    </row>
    <row r="124" spans="1:62" s="1" customFormat="1">
      <c r="A124" s="24"/>
      <c r="B124" s="25"/>
      <c r="C124" s="44"/>
      <c r="D124" s="44"/>
      <c r="E124" s="44"/>
      <c r="F124" s="44"/>
      <c r="G124" s="53"/>
      <c r="H124" s="53"/>
      <c r="I124" s="53"/>
      <c r="J124" s="53"/>
      <c r="K124" s="49"/>
      <c r="L124" s="49"/>
      <c r="M124" s="53"/>
      <c r="N124" s="53"/>
      <c r="O124" s="251"/>
      <c r="P124" s="13"/>
      <c r="Q124" s="199"/>
      <c r="R124" s="57"/>
      <c r="S124" s="57"/>
      <c r="T124" s="57"/>
      <c r="U124" s="57"/>
      <c r="V124" s="57"/>
      <c r="W124" s="57"/>
      <c r="X124" s="57"/>
      <c r="Y124" s="57"/>
      <c r="Z124" s="57"/>
      <c r="AA124" s="57"/>
      <c r="AB124" s="57"/>
      <c r="AC124" s="57"/>
      <c r="AD124" s="57"/>
      <c r="AE124" s="57"/>
      <c r="AF124" s="57"/>
      <c r="AG124" s="57"/>
      <c r="AH124" s="57"/>
      <c r="AI124" s="57"/>
      <c r="AJ124" s="57"/>
      <c r="AK124" s="57"/>
      <c r="AL124" s="57"/>
      <c r="AM124" s="57"/>
      <c r="AN124" s="57"/>
      <c r="AO124" s="57"/>
      <c r="AP124" s="57"/>
      <c r="AQ124" s="57"/>
      <c r="AR124" s="57"/>
      <c r="AS124" s="57"/>
      <c r="AT124" s="61"/>
      <c r="AU124" s="61"/>
      <c r="AV124" s="61"/>
      <c r="AW124" s="61"/>
      <c r="AX124" s="61"/>
      <c r="AY124" s="61"/>
      <c r="AZ124" s="109"/>
      <c r="BA124" s="109"/>
      <c r="BB124" s="109"/>
      <c r="BC124" s="109"/>
      <c r="BD124" s="109"/>
      <c r="BE124" s="109"/>
      <c r="BF124" s="109"/>
      <c r="BG124" s="67"/>
      <c r="BH124"/>
      <c r="BI124"/>
      <c r="BJ124"/>
    </row>
    <row r="125" spans="1:62" s="207" customFormat="1">
      <c r="A125" s="200">
        <v>7</v>
      </c>
      <c r="B125" s="201" t="s">
        <v>1013</v>
      </c>
      <c r="C125" s="43">
        <f t="shared" ref="C125:Q125" si="62">+C127</f>
        <v>0</v>
      </c>
      <c r="D125" s="43">
        <f t="shared" si="62"/>
        <v>0</v>
      </c>
      <c r="E125" s="43">
        <f t="shared" si="62"/>
        <v>0</v>
      </c>
      <c r="F125" s="43">
        <f t="shared" si="62"/>
        <v>0</v>
      </c>
      <c r="G125" s="47">
        <f t="shared" si="62"/>
        <v>0</v>
      </c>
      <c r="H125" s="47">
        <f t="shared" si="62"/>
        <v>0</v>
      </c>
      <c r="I125" s="47">
        <f t="shared" si="62"/>
        <v>0</v>
      </c>
      <c r="J125" s="47">
        <f t="shared" si="62"/>
        <v>0</v>
      </c>
      <c r="K125" s="47">
        <f t="shared" si="62"/>
        <v>0</v>
      </c>
      <c r="L125" s="47">
        <f t="shared" si="62"/>
        <v>0</v>
      </c>
      <c r="M125" s="47">
        <f t="shared" si="62"/>
        <v>0</v>
      </c>
      <c r="N125" s="47">
        <f t="shared" si="62"/>
        <v>0</v>
      </c>
      <c r="O125" s="47">
        <f t="shared" si="62"/>
        <v>0</v>
      </c>
      <c r="P125" s="47">
        <f t="shared" si="62"/>
        <v>0</v>
      </c>
      <c r="Q125" s="47">
        <f t="shared" si="62"/>
        <v>0</v>
      </c>
      <c r="R125" s="47">
        <f t="shared" ref="R125:AS125" si="63">+R127</f>
        <v>0</v>
      </c>
      <c r="S125" s="47">
        <f t="shared" si="63"/>
        <v>0</v>
      </c>
      <c r="T125" s="47">
        <f t="shared" si="63"/>
        <v>0</v>
      </c>
      <c r="U125" s="47">
        <f t="shared" si="63"/>
        <v>0</v>
      </c>
      <c r="V125" s="47">
        <f t="shared" si="63"/>
        <v>0</v>
      </c>
      <c r="W125" s="47">
        <f t="shared" si="63"/>
        <v>0</v>
      </c>
      <c r="X125" s="47">
        <f t="shared" si="63"/>
        <v>0</v>
      </c>
      <c r="Y125" s="47">
        <f t="shared" si="63"/>
        <v>0</v>
      </c>
      <c r="Z125" s="47">
        <f t="shared" si="63"/>
        <v>0</v>
      </c>
      <c r="AA125" s="47">
        <f t="shared" si="63"/>
        <v>0</v>
      </c>
      <c r="AB125" s="47">
        <f t="shared" si="63"/>
        <v>0</v>
      </c>
      <c r="AC125" s="47">
        <f t="shared" si="63"/>
        <v>0</v>
      </c>
      <c r="AD125" s="47">
        <f t="shared" si="63"/>
        <v>0</v>
      </c>
      <c r="AE125" s="47">
        <f t="shared" si="63"/>
        <v>0</v>
      </c>
      <c r="AF125" s="47">
        <f t="shared" si="63"/>
        <v>0</v>
      </c>
      <c r="AG125" s="47">
        <f t="shared" si="63"/>
        <v>0</v>
      </c>
      <c r="AH125" s="47">
        <f t="shared" si="63"/>
        <v>0</v>
      </c>
      <c r="AI125" s="47">
        <f t="shared" si="63"/>
        <v>0</v>
      </c>
      <c r="AJ125" s="47">
        <f t="shared" si="63"/>
        <v>0</v>
      </c>
      <c r="AK125" s="47">
        <f t="shared" si="63"/>
        <v>0</v>
      </c>
      <c r="AL125" s="47">
        <f t="shared" si="63"/>
        <v>0</v>
      </c>
      <c r="AM125" s="47">
        <f t="shared" si="63"/>
        <v>0</v>
      </c>
      <c r="AN125" s="47">
        <f t="shared" si="63"/>
        <v>0</v>
      </c>
      <c r="AO125" s="47">
        <f t="shared" si="63"/>
        <v>0</v>
      </c>
      <c r="AP125" s="47">
        <f t="shared" si="63"/>
        <v>0</v>
      </c>
      <c r="AQ125" s="47">
        <f t="shared" si="63"/>
        <v>0</v>
      </c>
      <c r="AR125" s="47">
        <f t="shared" si="63"/>
        <v>0</v>
      </c>
      <c r="AS125" s="47">
        <f t="shared" si="63"/>
        <v>0</v>
      </c>
      <c r="AT125" s="59"/>
      <c r="AU125" s="59"/>
      <c r="AV125" s="59"/>
      <c r="AW125" s="59"/>
      <c r="AX125" s="59"/>
      <c r="AY125" s="59"/>
      <c r="AZ125" s="65"/>
      <c r="BA125" s="65"/>
      <c r="BB125" s="65"/>
      <c r="BC125" s="65"/>
      <c r="BD125" s="65"/>
      <c r="BE125" s="65"/>
      <c r="BF125" s="65"/>
      <c r="BG125" s="65"/>
    </row>
    <row r="126" spans="1:62" s="1" customFormat="1">
      <c r="A126" s="253"/>
      <c r="B126" s="254"/>
      <c r="C126" s="44"/>
      <c r="D126" s="44"/>
      <c r="E126" s="44"/>
      <c r="F126" s="44"/>
      <c r="G126" s="49"/>
      <c r="H126" s="49"/>
      <c r="I126" s="49"/>
      <c r="J126" s="49"/>
      <c r="K126" s="49"/>
      <c r="L126" s="49"/>
      <c r="M126" s="53"/>
      <c r="N126" s="53"/>
      <c r="O126" s="53"/>
      <c r="P126" s="13"/>
      <c r="Q126" s="44"/>
      <c r="R126" s="57"/>
      <c r="S126" s="57"/>
      <c r="T126" s="57"/>
      <c r="U126" s="57"/>
      <c r="V126" s="57"/>
      <c r="W126" s="57"/>
      <c r="X126" s="57"/>
      <c r="Y126" s="57"/>
      <c r="Z126" s="57"/>
      <c r="AA126" s="57"/>
      <c r="AB126" s="57"/>
      <c r="AC126" s="57"/>
      <c r="AD126" s="57"/>
      <c r="AE126" s="57"/>
      <c r="AF126" s="57"/>
      <c r="AG126" s="57"/>
      <c r="AH126" s="57"/>
      <c r="AI126" s="57"/>
      <c r="AJ126" s="57"/>
      <c r="AK126" s="57"/>
      <c r="AL126" s="57"/>
      <c r="AM126" s="57"/>
      <c r="AN126" s="57"/>
      <c r="AO126" s="57"/>
      <c r="AP126" s="57"/>
      <c r="AQ126" s="57"/>
      <c r="AR126" s="57"/>
      <c r="AS126" s="57"/>
      <c r="AT126" s="61"/>
      <c r="AU126" s="61"/>
      <c r="AV126" s="61"/>
      <c r="AW126" s="61"/>
      <c r="AX126" s="61"/>
      <c r="AY126" s="61"/>
      <c r="AZ126" s="67"/>
      <c r="BA126" s="67"/>
      <c r="BB126" s="67"/>
      <c r="BC126" s="67"/>
      <c r="BD126" s="67"/>
      <c r="BE126" s="67"/>
      <c r="BF126" s="67"/>
      <c r="BG126" s="66"/>
      <c r="BH126"/>
      <c r="BI126"/>
      <c r="BJ126"/>
    </row>
    <row r="127" spans="1:62" s="1" customFormat="1" ht="26.4">
      <c r="A127" s="253" t="s">
        <v>1014</v>
      </c>
      <c r="B127" s="255" t="s">
        <v>1015</v>
      </c>
      <c r="C127" s="44">
        <f>+'OSN PD'!C127+CSN!C127+CLN!C127</f>
        <v>0</v>
      </c>
      <c r="D127" s="44">
        <f>+BG127</f>
        <v>0</v>
      </c>
      <c r="E127" s="44">
        <f>+'OSN PD'!E127+CSN!E127+CLN!E127</f>
        <v>0</v>
      </c>
      <c r="F127" s="44">
        <f>+C127+D127+E127</f>
        <v>0</v>
      </c>
      <c r="G127" s="53">
        <f>+'OSN PD'!G127+CSN!G127+CLN!G127</f>
        <v>0</v>
      </c>
      <c r="H127" s="53">
        <f>+'OSN PD'!H127+CSN!H127+CLN!H127</f>
        <v>0</v>
      </c>
      <c r="I127" s="53">
        <f>+'OSN PD'!I127+CSN!I127+CLN!I127</f>
        <v>0</v>
      </c>
      <c r="J127" s="53">
        <f>+'OSN PD'!J127+CSN!J127+CLN!J127</f>
        <v>0</v>
      </c>
      <c r="K127" s="49">
        <f>SUM(H127:J127)</f>
        <v>0</v>
      </c>
      <c r="L127" s="49">
        <f>K127+G127</f>
        <v>0</v>
      </c>
      <c r="M127" s="53">
        <f>+'OSN PD'!M127+CSN!M127+CLN!M127</f>
        <v>0</v>
      </c>
      <c r="N127" s="53">
        <f>+'OSN PD'!N127+CSN!N127+CLN!N127</f>
        <v>0</v>
      </c>
      <c r="O127" s="251">
        <f>F127-L127</f>
        <v>0</v>
      </c>
      <c r="P127" s="13">
        <f>+F127-M127</f>
        <v>0</v>
      </c>
      <c r="Q127" s="199">
        <f>IF(N127&gt;0,(F127-L127-N127),(F127-L127+N127))</f>
        <v>0</v>
      </c>
      <c r="R127" s="57">
        <f>+'OSN PD'!R127+CSN!R127+CLN!R127</f>
        <v>0</v>
      </c>
      <c r="S127" s="57">
        <f>+'OSN PD'!S127+CSN!S127+CLN!S127</f>
        <v>0</v>
      </c>
      <c r="T127" s="57">
        <f>+'OSN PD'!T127+CSN!T127+CLN!T127</f>
        <v>0</v>
      </c>
      <c r="U127" s="57">
        <f>+'OSN PD'!U127+CSN!U127+CLN!U127</f>
        <v>0</v>
      </c>
      <c r="V127" s="57">
        <f>+'OSN PD'!V127+CSN!V127+CLN!V127</f>
        <v>0</v>
      </c>
      <c r="W127" s="57">
        <f>+'OSN PD'!W127+CSN!W127+CLN!W127</f>
        <v>0</v>
      </c>
      <c r="X127" s="57">
        <f>+'OSN PD'!X127+CSN!X127+CLN!X127</f>
        <v>0</v>
      </c>
      <c r="Y127" s="57">
        <f>+'OSN PD'!Y127+CSN!Y127+CLN!Y127</f>
        <v>0</v>
      </c>
      <c r="Z127" s="57">
        <f>+'OSN PD'!Z127+CSN!Z127+CLN!Z127</f>
        <v>0</v>
      </c>
      <c r="AA127" s="57">
        <f>+'OSN PD'!AA127+CSN!AA127+CLN!AA127</f>
        <v>0</v>
      </c>
      <c r="AB127" s="57">
        <f>+'OSN PD'!AB127+CSN!AB127+CLN!AB127</f>
        <v>0</v>
      </c>
      <c r="AC127" s="57">
        <f>+'OSN PD'!AC127+CSN!AC127+CLN!AC127</f>
        <v>0</v>
      </c>
      <c r="AD127" s="57">
        <f>+'OSN PD'!AD127+CSN!AD127+CLN!AD127</f>
        <v>0</v>
      </c>
      <c r="AE127" s="57">
        <f>+'OSN PD'!AE127+CSN!AE127+CLN!AE127</f>
        <v>0</v>
      </c>
      <c r="AF127" s="57">
        <f>+'OSN PD'!AF127+CSN!AF127+CLN!AF127</f>
        <v>0</v>
      </c>
      <c r="AG127" s="57">
        <f>+'OSN PD'!AG127+CSN!AG127+CLN!AG127</f>
        <v>0</v>
      </c>
      <c r="AH127" s="57">
        <f>+'OSN PD'!AH127+CSN!AH127+CLN!AH127</f>
        <v>0</v>
      </c>
      <c r="AI127" s="57">
        <f>+'OSN PD'!AI127+CSN!AI127+CLN!AI127</f>
        <v>0</v>
      </c>
      <c r="AJ127" s="57">
        <f>+'OSN PD'!AJ127+CSN!AJ127+CLN!AJ127</f>
        <v>0</v>
      </c>
      <c r="AK127" s="57">
        <f>+'OSN PD'!AK127+CSN!AK127+CLN!AK127</f>
        <v>0</v>
      </c>
      <c r="AL127" s="57">
        <f>+'OSN PD'!AL127+CSN!AL127+CLN!AL127</f>
        <v>0</v>
      </c>
      <c r="AM127" s="57">
        <f>+'OSN PD'!AM127+CSN!AM127+CLN!AM127</f>
        <v>0</v>
      </c>
      <c r="AN127" s="57">
        <f>+'OSN PD'!AN127+CSN!AN127+CLN!AN127</f>
        <v>0</v>
      </c>
      <c r="AO127" s="57">
        <f>+'OSN PD'!AO127+CSN!AO127+CLN!AO127</f>
        <v>0</v>
      </c>
      <c r="AP127" s="57">
        <f>+'OSN PD'!AP127+CSN!AP127+CLN!AP127</f>
        <v>0</v>
      </c>
      <c r="AQ127" s="57">
        <f>+'OSN PD'!AQ127+CSN!AQ127+CLN!AQ127</f>
        <v>0</v>
      </c>
      <c r="AR127" s="57">
        <f>+'OSN PD'!AR127+CSN!AR127+CLN!AR127</f>
        <v>0</v>
      </c>
      <c r="AS127" s="57">
        <f>SUM(R127:AR127)</f>
        <v>0</v>
      </c>
      <c r="AT127" s="61"/>
      <c r="AU127" s="61"/>
      <c r="AV127" s="61"/>
      <c r="AW127" s="61"/>
      <c r="AX127" s="61"/>
      <c r="AY127" s="61"/>
      <c r="AZ127" s="67"/>
      <c r="BA127" s="67"/>
      <c r="BB127" s="67"/>
      <c r="BC127" s="67"/>
      <c r="BD127" s="67"/>
      <c r="BE127" s="67"/>
      <c r="BF127" s="67"/>
      <c r="BG127" s="66"/>
      <c r="BH127"/>
      <c r="BI127"/>
      <c r="BJ127"/>
    </row>
    <row r="128" spans="1:62" s="1" customFormat="1">
      <c r="C128" s="44"/>
      <c r="D128" s="44"/>
      <c r="E128" s="44"/>
      <c r="F128" s="44"/>
      <c r="G128" s="49"/>
      <c r="H128" s="49"/>
      <c r="I128" s="53"/>
      <c r="J128" s="53"/>
      <c r="K128" s="49"/>
      <c r="L128" s="49"/>
      <c r="M128" s="53"/>
      <c r="N128" s="53"/>
      <c r="O128" s="53"/>
      <c r="P128" s="13"/>
      <c r="Q128" s="44"/>
      <c r="R128" s="57"/>
      <c r="S128" s="57"/>
      <c r="T128" s="57"/>
      <c r="U128" s="57"/>
      <c r="V128" s="57"/>
      <c r="W128" s="57"/>
      <c r="X128" s="57"/>
      <c r="Y128" s="57"/>
      <c r="Z128" s="57"/>
      <c r="AA128" s="57"/>
      <c r="AB128" s="57"/>
      <c r="AC128" s="57"/>
      <c r="AD128" s="57"/>
      <c r="AE128" s="57"/>
      <c r="AF128" s="57"/>
      <c r="AG128" s="57"/>
      <c r="AH128" s="57"/>
      <c r="AI128" s="57"/>
      <c r="AJ128" s="57"/>
      <c r="AK128" s="57"/>
      <c r="AL128" s="57"/>
      <c r="AM128" s="57"/>
      <c r="AN128" s="57"/>
      <c r="AO128" s="57"/>
      <c r="AP128" s="57"/>
      <c r="AQ128" s="57"/>
      <c r="AR128" s="57"/>
      <c r="AS128" s="57"/>
      <c r="AT128" s="61"/>
      <c r="AU128" s="61"/>
      <c r="AV128" s="61"/>
      <c r="AW128" s="61"/>
      <c r="AX128" s="61"/>
      <c r="AY128" s="61"/>
      <c r="AZ128" s="67"/>
      <c r="BA128" s="67"/>
      <c r="BB128" s="67"/>
      <c r="BC128" s="67"/>
      <c r="BD128" s="67"/>
      <c r="BE128" s="67"/>
      <c r="BF128" s="67"/>
      <c r="BG128" s="66"/>
      <c r="BH128"/>
      <c r="BI128"/>
      <c r="BJ128"/>
    </row>
    <row r="129" spans="1:62">
      <c r="A129" s="20" t="s">
        <v>1016</v>
      </c>
      <c r="B129" s="26" t="s">
        <v>1017</v>
      </c>
      <c r="C129" s="43">
        <f t="shared" ref="C129:BG129" si="64">SUM(C131)</f>
        <v>0</v>
      </c>
      <c r="D129" s="43">
        <f t="shared" si="64"/>
        <v>0</v>
      </c>
      <c r="E129" s="43">
        <f>SUM(E131)</f>
        <v>0</v>
      </c>
      <c r="F129" s="43">
        <f>SUM(F131)</f>
        <v>0</v>
      </c>
      <c r="G129" s="47">
        <f t="shared" si="64"/>
        <v>0</v>
      </c>
      <c r="H129" s="47">
        <f t="shared" si="64"/>
        <v>0</v>
      </c>
      <c r="I129" s="47">
        <f t="shared" si="64"/>
        <v>0</v>
      </c>
      <c r="J129" s="47">
        <f t="shared" si="64"/>
        <v>0</v>
      </c>
      <c r="K129" s="47">
        <f t="shared" si="64"/>
        <v>0</v>
      </c>
      <c r="L129" s="47">
        <f t="shared" si="64"/>
        <v>0</v>
      </c>
      <c r="M129" s="51">
        <f t="shared" si="64"/>
        <v>0</v>
      </c>
      <c r="N129" s="51">
        <f t="shared" si="64"/>
        <v>0</v>
      </c>
      <c r="O129" s="51">
        <f t="shared" si="64"/>
        <v>0</v>
      </c>
      <c r="P129" s="33">
        <f t="shared" si="64"/>
        <v>0</v>
      </c>
      <c r="Q129" s="275">
        <f t="shared" si="64"/>
        <v>0</v>
      </c>
      <c r="R129" s="55">
        <f t="shared" si="64"/>
        <v>0</v>
      </c>
      <c r="S129" s="55">
        <f t="shared" si="64"/>
        <v>0</v>
      </c>
      <c r="T129" s="55">
        <f t="shared" si="64"/>
        <v>0</v>
      </c>
      <c r="U129" s="55">
        <f t="shared" si="64"/>
        <v>0</v>
      </c>
      <c r="V129" s="55">
        <f t="shared" si="64"/>
        <v>0</v>
      </c>
      <c r="W129" s="55">
        <f t="shared" si="64"/>
        <v>0</v>
      </c>
      <c r="X129" s="55">
        <f t="shared" si="64"/>
        <v>0</v>
      </c>
      <c r="Y129" s="55">
        <f t="shared" si="64"/>
        <v>0</v>
      </c>
      <c r="Z129" s="55">
        <f t="shared" si="64"/>
        <v>0</v>
      </c>
      <c r="AA129" s="55">
        <f t="shared" si="64"/>
        <v>0</v>
      </c>
      <c r="AB129" s="55">
        <f t="shared" si="64"/>
        <v>0</v>
      </c>
      <c r="AC129" s="55">
        <f>SUM(AC131)</f>
        <v>0</v>
      </c>
      <c r="AD129" s="55">
        <f t="shared" si="64"/>
        <v>0</v>
      </c>
      <c r="AE129" s="55">
        <f t="shared" si="64"/>
        <v>0</v>
      </c>
      <c r="AF129" s="55">
        <f t="shared" si="64"/>
        <v>0</v>
      </c>
      <c r="AG129" s="55">
        <f t="shared" si="64"/>
        <v>0</v>
      </c>
      <c r="AH129" s="55">
        <f t="shared" si="64"/>
        <v>0</v>
      </c>
      <c r="AI129" s="55">
        <f t="shared" si="64"/>
        <v>0</v>
      </c>
      <c r="AJ129" s="55">
        <f t="shared" si="64"/>
        <v>0</v>
      </c>
      <c r="AK129" s="55">
        <f t="shared" si="64"/>
        <v>0</v>
      </c>
      <c r="AL129" s="55">
        <f t="shared" si="64"/>
        <v>0</v>
      </c>
      <c r="AM129" s="55">
        <f t="shared" si="64"/>
        <v>0</v>
      </c>
      <c r="AN129" s="55">
        <f t="shared" si="64"/>
        <v>0</v>
      </c>
      <c r="AO129" s="55">
        <f t="shared" si="64"/>
        <v>0</v>
      </c>
      <c r="AP129" s="55">
        <f t="shared" si="64"/>
        <v>0</v>
      </c>
      <c r="AQ129" s="55">
        <f t="shared" si="64"/>
        <v>0</v>
      </c>
      <c r="AR129" s="55">
        <f t="shared" si="64"/>
        <v>0</v>
      </c>
      <c r="AS129" s="55">
        <f t="shared" si="64"/>
        <v>0</v>
      </c>
      <c r="AT129" s="59">
        <f t="shared" si="64"/>
        <v>0</v>
      </c>
      <c r="AU129" s="59">
        <f t="shared" si="64"/>
        <v>0</v>
      </c>
      <c r="AV129" s="59">
        <f t="shared" si="64"/>
        <v>0</v>
      </c>
      <c r="AW129" s="59">
        <f t="shared" si="64"/>
        <v>0</v>
      </c>
      <c r="AX129" s="59">
        <f t="shared" si="64"/>
        <v>0</v>
      </c>
      <c r="AY129" s="59">
        <f t="shared" si="64"/>
        <v>0</v>
      </c>
      <c r="AZ129" s="65">
        <f t="shared" si="64"/>
        <v>0</v>
      </c>
      <c r="BA129" s="65">
        <f t="shared" si="64"/>
        <v>0</v>
      </c>
      <c r="BB129" s="65">
        <f t="shared" si="64"/>
        <v>0</v>
      </c>
      <c r="BC129" s="65">
        <f t="shared" si="64"/>
        <v>0</v>
      </c>
      <c r="BD129" s="65">
        <f t="shared" si="64"/>
        <v>0</v>
      </c>
      <c r="BE129" s="65">
        <f t="shared" si="64"/>
        <v>0</v>
      </c>
      <c r="BF129" s="65">
        <f t="shared" si="64"/>
        <v>0</v>
      </c>
      <c r="BG129" s="65">
        <f t="shared" si="64"/>
        <v>0</v>
      </c>
    </row>
    <row r="130" spans="1:62">
      <c r="A130" s="24"/>
      <c r="B130" s="25"/>
      <c r="C130" s="44"/>
      <c r="D130" s="45"/>
      <c r="E130" s="45"/>
      <c r="F130" s="45"/>
      <c r="G130" s="48"/>
      <c r="H130" s="48"/>
      <c r="I130" s="48"/>
      <c r="J130" s="48"/>
      <c r="K130" s="48"/>
      <c r="L130" s="48"/>
      <c r="M130" s="52"/>
      <c r="N130" s="52"/>
      <c r="O130" s="52"/>
      <c r="P130" s="6"/>
      <c r="Q130" s="45"/>
      <c r="R130" s="56"/>
      <c r="S130" s="56"/>
      <c r="T130" s="56"/>
      <c r="U130" s="56"/>
      <c r="V130" s="56"/>
      <c r="W130" s="56"/>
      <c r="X130" s="56"/>
      <c r="Y130" s="56"/>
      <c r="Z130" s="56"/>
      <c r="AA130" s="56"/>
      <c r="AB130" s="56"/>
      <c r="AC130" s="56"/>
      <c r="AD130" s="56"/>
      <c r="AE130" s="56"/>
      <c r="AF130" s="56"/>
      <c r="AG130" s="56"/>
      <c r="AH130" s="56"/>
      <c r="AI130" s="56"/>
      <c r="AJ130" s="56"/>
      <c r="AK130" s="56"/>
      <c r="AL130" s="56"/>
      <c r="AM130" s="56"/>
      <c r="AN130" s="56"/>
      <c r="AO130" s="56"/>
      <c r="AP130" s="56"/>
      <c r="AQ130" s="56"/>
      <c r="AR130" s="56"/>
      <c r="AS130" s="56"/>
      <c r="AT130" s="60"/>
      <c r="AU130" s="60"/>
      <c r="AV130" s="60"/>
      <c r="AW130" s="60"/>
      <c r="AX130" s="60"/>
      <c r="AY130" s="60"/>
      <c r="AZ130" s="66"/>
      <c r="BA130" s="66"/>
      <c r="BB130" s="66"/>
      <c r="BC130" s="66"/>
      <c r="BD130" s="66"/>
      <c r="BE130" s="66"/>
      <c r="BF130" s="66"/>
      <c r="BG130" s="66"/>
      <c r="BH130" s="1"/>
      <c r="BI130" s="1"/>
      <c r="BJ130" s="1"/>
    </row>
    <row r="131" spans="1:62" s="1" customFormat="1">
      <c r="A131" s="24" t="s">
        <v>101</v>
      </c>
      <c r="B131" s="25" t="s">
        <v>1018</v>
      </c>
      <c r="C131" s="44">
        <f>+'OSN PD'!C131+CSN!C131+CLN!C132</f>
        <v>0</v>
      </c>
      <c r="D131" s="44">
        <f>+BG131</f>
        <v>0</v>
      </c>
      <c r="E131" s="44">
        <f>+'OSN PD'!E131+CSN!E131+CLN!E132</f>
        <v>0</v>
      </c>
      <c r="F131" s="44">
        <f>+C131+D131+E131</f>
        <v>0</v>
      </c>
      <c r="G131" s="53">
        <f>+'OSN PD'!G131+CSN!G131+CLN!G132</f>
        <v>0</v>
      </c>
      <c r="H131" s="53">
        <f>+'OSN PD'!H131+CSN!H131+CLN!H132</f>
        <v>0</v>
      </c>
      <c r="I131" s="53">
        <f>+'OSN PD'!I131+CSN!I131+CLN!I132</f>
        <v>0</v>
      </c>
      <c r="J131" s="53">
        <f>+'OSN PD'!J131+CSN!J131+CLN!J132</f>
        <v>0</v>
      </c>
      <c r="K131" s="49">
        <f>SUM(H131:J131)</f>
        <v>0</v>
      </c>
      <c r="L131" s="49">
        <f>K131+G131</f>
        <v>0</v>
      </c>
      <c r="M131" s="53">
        <f>+'OSN PD'!M131+CSN!M131+CLN!M132</f>
        <v>0</v>
      </c>
      <c r="N131" s="53">
        <f>+'OSN PD'!M131+CSN!M131+CLN!M132</f>
        <v>0</v>
      </c>
      <c r="O131" s="251">
        <f>F131-L131</f>
        <v>0</v>
      </c>
      <c r="P131" s="13">
        <f>+F131-M131</f>
        <v>0</v>
      </c>
      <c r="Q131" s="199">
        <f>IF(N131&gt;0,(F131-L131-N131),(F131-L131+N131))</f>
        <v>0</v>
      </c>
      <c r="R131" s="57">
        <f>+'OSN PD'!R131+CSN!R131+CLN!R132</f>
        <v>0</v>
      </c>
      <c r="S131" s="57">
        <f>+'OSN PD'!S131+CSN!S131+CLN!S132</f>
        <v>0</v>
      </c>
      <c r="T131" s="57">
        <f>+'OSN PD'!T131+CSN!T131+CLN!T132</f>
        <v>0</v>
      </c>
      <c r="U131" s="57">
        <f>+'OSN PD'!U131+CSN!U131+CLN!U132</f>
        <v>0</v>
      </c>
      <c r="V131" s="57">
        <f>+'OSN PD'!V131+CSN!V131+CLN!V132</f>
        <v>0</v>
      </c>
      <c r="W131" s="57">
        <f>+'OSN PD'!W131+CSN!W131+CLN!W132</f>
        <v>0</v>
      </c>
      <c r="X131" s="57">
        <f>+'OSN PD'!X131+CSN!X131+CLN!X132</f>
        <v>0</v>
      </c>
      <c r="Y131" s="57">
        <f>+'OSN PD'!Y131+CSN!Y131+CLN!Y132</f>
        <v>0</v>
      </c>
      <c r="Z131" s="57">
        <f>+'OSN PD'!Z131+CSN!Z131+CLN!Z132</f>
        <v>0</v>
      </c>
      <c r="AA131" s="57">
        <f>+'OSN PD'!AA131+CSN!AA131+CLN!AA132</f>
        <v>0</v>
      </c>
      <c r="AB131" s="57">
        <f>+'OSN PD'!AB131+CSN!AB131+CLN!AB132</f>
        <v>0</v>
      </c>
      <c r="AC131" s="57">
        <f>+'OSN PD'!AC131+CSN!AC131+CLN!AC132</f>
        <v>0</v>
      </c>
      <c r="AD131" s="57">
        <f>+'OSN PD'!AD131+CSN!AD131+CLN!AD132</f>
        <v>0</v>
      </c>
      <c r="AE131" s="57">
        <f>+'OSN PD'!AE131+CSN!AE131+CLN!AE132</f>
        <v>0</v>
      </c>
      <c r="AF131" s="57">
        <f>+'OSN PD'!AF131+CSN!AF131+CLN!AF132</f>
        <v>0</v>
      </c>
      <c r="AG131" s="57">
        <f>+'OSN PD'!AG131+CSN!AG131+CLN!AG132</f>
        <v>0</v>
      </c>
      <c r="AH131" s="57">
        <f>+'OSN PD'!AH131+CSN!AH131+CLN!AH132</f>
        <v>0</v>
      </c>
      <c r="AI131" s="57">
        <f>+'OSN PD'!AI131+CSN!AI131+CLN!AI132</f>
        <v>0</v>
      </c>
      <c r="AJ131" s="57">
        <f>+'OSN PD'!AJ131+CSN!AJ131+CLN!AJ132</f>
        <v>0</v>
      </c>
      <c r="AK131" s="57">
        <f>+'OSN PD'!AK131+CSN!AK131+CLN!AK132</f>
        <v>0</v>
      </c>
      <c r="AL131" s="57">
        <f>+'OSN PD'!AL131+CSN!AL131+CLN!AL132</f>
        <v>0</v>
      </c>
      <c r="AM131" s="57">
        <f>+'OSN PD'!AM131+CSN!AM131+CLN!AM132</f>
        <v>0</v>
      </c>
      <c r="AN131" s="57">
        <f>+'OSN PD'!AN131+CSN!AN131+CLN!AN132</f>
        <v>0</v>
      </c>
      <c r="AO131" s="57">
        <f>+'OSN PD'!AO131+CSN!AO131+CLN!AO132</f>
        <v>0</v>
      </c>
      <c r="AP131" s="57">
        <f>+'OSN PD'!AP131+CSN!AP131+CLN!AP132</f>
        <v>0</v>
      </c>
      <c r="AQ131" s="57">
        <f>+'OSN PD'!AQ131+CSN!AQ131+CLN!AQ132</f>
        <v>0</v>
      </c>
      <c r="AR131" s="57">
        <f>+'OSN PD'!AR131+CSN!AR131+CLN!AR132</f>
        <v>0</v>
      </c>
      <c r="AS131" s="57">
        <f>SUM(R131:AR131)</f>
        <v>0</v>
      </c>
      <c r="AT131" s="61">
        <v>0</v>
      </c>
      <c r="AU131" s="61">
        <v>0</v>
      </c>
      <c r="AV131" s="61">
        <v>0</v>
      </c>
      <c r="AW131" s="61">
        <v>0</v>
      </c>
      <c r="AX131" s="61">
        <v>0</v>
      </c>
      <c r="AY131" s="61">
        <f>+AT131+AU131+AV131+AW131+AX131</f>
        <v>0</v>
      </c>
      <c r="AZ131" s="109">
        <f>+'OSN PD'!AZ131+CSN!AZ131+CLN!AZ132</f>
        <v>0</v>
      </c>
      <c r="BA131" s="109">
        <f>+'OSN PD'!BA131+CSN!BA131+CLN!BA132</f>
        <v>0</v>
      </c>
      <c r="BB131" s="109">
        <f>+'OSN PD'!BB131+CSN!BB131+CLN!BB132</f>
        <v>0</v>
      </c>
      <c r="BC131" s="109">
        <f>+'OSN PD'!BC131+CSN!BC131+CLN!BC132</f>
        <v>0</v>
      </c>
      <c r="BD131" s="109">
        <f>+'OSN PD'!BD131+CSN!BD131+CLN!BD132</f>
        <v>0</v>
      </c>
      <c r="BE131" s="109">
        <f>+'OSN PD'!BE131+CSN!BE131+CLN!BE132</f>
        <v>0</v>
      </c>
      <c r="BF131" s="109">
        <f>+'OSN PD'!BF131+CSN!BF131+CLN!BF132</f>
        <v>0</v>
      </c>
      <c r="BG131" s="67">
        <f>SUM(AZ131:BF131)</f>
        <v>0</v>
      </c>
      <c r="BH131"/>
      <c r="BI131"/>
      <c r="BJ131"/>
    </row>
    <row r="132" spans="1:62">
      <c r="A132" s="24"/>
      <c r="B132" s="25"/>
      <c r="C132" s="44"/>
      <c r="D132" s="45"/>
      <c r="E132" s="45"/>
      <c r="F132" s="45"/>
      <c r="G132" s="48"/>
      <c r="H132" s="48"/>
      <c r="I132" s="48"/>
      <c r="J132" s="48"/>
      <c r="K132" s="48"/>
      <c r="L132" s="48"/>
      <c r="M132" s="52"/>
      <c r="N132" s="52"/>
      <c r="O132" s="52"/>
      <c r="P132" s="6"/>
      <c r="Q132" s="45"/>
      <c r="R132" s="56"/>
      <c r="S132" s="56"/>
      <c r="T132" s="56"/>
      <c r="U132" s="56"/>
      <c r="V132" s="56"/>
      <c r="W132" s="56"/>
      <c r="X132" s="56"/>
      <c r="Y132" s="56"/>
      <c r="Z132" s="56"/>
      <c r="AA132" s="56"/>
      <c r="AB132" s="56"/>
      <c r="AC132" s="56"/>
      <c r="AD132" s="56"/>
      <c r="AE132" s="56"/>
      <c r="AF132" s="56"/>
      <c r="AG132" s="56"/>
      <c r="AH132" s="56"/>
      <c r="AI132" s="56"/>
      <c r="AJ132" s="56"/>
      <c r="AK132" s="56"/>
      <c r="AL132" s="56"/>
      <c r="AM132" s="56"/>
      <c r="AN132" s="56"/>
      <c r="AO132" s="56"/>
      <c r="AP132" s="56"/>
      <c r="AQ132" s="56"/>
      <c r="AR132" s="56"/>
      <c r="AS132" s="56"/>
      <c r="AT132" s="60"/>
      <c r="AU132" s="60"/>
      <c r="AV132" s="60"/>
      <c r="AW132" s="60"/>
      <c r="AX132" s="60"/>
      <c r="AY132" s="60"/>
      <c r="AZ132" s="66"/>
      <c r="BA132" s="66"/>
      <c r="BB132" s="66"/>
      <c r="BC132" s="66"/>
      <c r="BD132" s="66"/>
      <c r="BE132" s="66"/>
      <c r="BF132" s="66"/>
      <c r="BG132" s="66"/>
      <c r="BH132" s="1"/>
      <c r="BI132" s="1"/>
      <c r="BJ132" s="1"/>
    </row>
    <row r="133" spans="1:62">
      <c r="A133" s="30" t="s">
        <v>1019</v>
      </c>
      <c r="B133" s="30"/>
      <c r="C133" s="43">
        <f>C129+C112+C98+C94+C71+C28+C10+C125</f>
        <v>1814904273</v>
      </c>
      <c r="D133" s="43" t="e">
        <f>D129+D112+D98+D94+D71+D28+D10+D125</f>
        <v>#REF!</v>
      </c>
      <c r="E133" s="43">
        <f>E129+E112+E98+E94+E71+E28+E10+E125</f>
        <v>-69817541.099999994</v>
      </c>
      <c r="F133" s="43" t="e">
        <f>F129+F112+F98+F94+F71+F28+F10+F125</f>
        <v>#REF!</v>
      </c>
      <c r="G133" s="43">
        <f t="shared" ref="G133:Q133" si="65">G129+G112+G98+G94+G71+G28+G10+G125</f>
        <v>1135000243.8899999</v>
      </c>
      <c r="H133" s="43">
        <f t="shared" si="65"/>
        <v>116873670.75000001</v>
      </c>
      <c r="I133" s="43" t="e">
        <f t="shared" si="65"/>
        <v>#REF!</v>
      </c>
      <c r="J133" s="43">
        <f>J129+J112+J98+J94+J71+J28+J10+J125</f>
        <v>191095401.66000003</v>
      </c>
      <c r="K133" s="43" t="e">
        <f t="shared" si="65"/>
        <v>#REF!</v>
      </c>
      <c r="L133" s="43" t="e">
        <f t="shared" si="65"/>
        <v>#REF!</v>
      </c>
      <c r="M133" s="43">
        <f t="shared" si="65"/>
        <v>326852552.24000001</v>
      </c>
      <c r="N133" s="43">
        <f t="shared" si="65"/>
        <v>-8115101.3899999941</v>
      </c>
      <c r="O133" s="43" t="e">
        <f t="shared" si="65"/>
        <v>#REF!</v>
      </c>
      <c r="P133" s="43" t="e">
        <f t="shared" si="65"/>
        <v>#REF!</v>
      </c>
      <c r="Q133" s="43" t="e">
        <f t="shared" si="65"/>
        <v>#REF!</v>
      </c>
      <c r="R133" s="55">
        <f>R129+R112+R98+R94+R71+R28+R10</f>
        <v>-4310328</v>
      </c>
      <c r="S133" s="55">
        <f>S129+S112+S98+S94+S71+S28+S10</f>
        <v>-1177630</v>
      </c>
      <c r="T133" s="55">
        <f t="shared" ref="T133:BG133" si="66">T129+T112+T98+T94+T71+T28+T10</f>
        <v>11323000</v>
      </c>
      <c r="U133" s="55" t="e">
        <f t="shared" si="66"/>
        <v>#REF!</v>
      </c>
      <c r="V133" s="55">
        <f t="shared" si="66"/>
        <v>-40560000</v>
      </c>
      <c r="W133" s="55">
        <f t="shared" si="66"/>
        <v>-18447428.099999994</v>
      </c>
      <c r="X133" s="55">
        <f t="shared" si="66"/>
        <v>-18595144</v>
      </c>
      <c r="Y133" s="55">
        <f t="shared" si="66"/>
        <v>0</v>
      </c>
      <c r="Z133" s="55">
        <f t="shared" si="66"/>
        <v>0</v>
      </c>
      <c r="AA133" s="55">
        <f t="shared" si="66"/>
        <v>0</v>
      </c>
      <c r="AB133" s="55">
        <f t="shared" si="66"/>
        <v>0</v>
      </c>
      <c r="AC133" s="55">
        <f>AC129+AC112+AC98+AC94+AC71+AC28+AC10</f>
        <v>0</v>
      </c>
      <c r="AD133" s="55">
        <f>AD129+AD112+AD98+AD94+AD71+AD28+AD10</f>
        <v>0</v>
      </c>
      <c r="AE133" s="55">
        <f>AE129+AE112+AE98+AE94+AE71+AE28+AE10</f>
        <v>0</v>
      </c>
      <c r="AF133" s="55">
        <f t="shared" si="66"/>
        <v>0</v>
      </c>
      <c r="AG133" s="55">
        <f t="shared" si="66"/>
        <v>0</v>
      </c>
      <c r="AH133" s="55">
        <f t="shared" si="66"/>
        <v>0</v>
      </c>
      <c r="AI133" s="55">
        <f t="shared" si="66"/>
        <v>0</v>
      </c>
      <c r="AJ133" s="55">
        <f t="shared" si="66"/>
        <v>0</v>
      </c>
      <c r="AK133" s="55">
        <f t="shared" si="66"/>
        <v>0</v>
      </c>
      <c r="AL133" s="55">
        <f t="shared" si="66"/>
        <v>0</v>
      </c>
      <c r="AM133" s="55">
        <f t="shared" si="66"/>
        <v>0</v>
      </c>
      <c r="AN133" s="55">
        <f t="shared" si="66"/>
        <v>0</v>
      </c>
      <c r="AO133" s="55">
        <f t="shared" si="66"/>
        <v>0</v>
      </c>
      <c r="AP133" s="55">
        <f t="shared" si="66"/>
        <v>0</v>
      </c>
      <c r="AQ133" s="55">
        <f t="shared" si="66"/>
        <v>0</v>
      </c>
      <c r="AR133" s="55">
        <f t="shared" si="66"/>
        <v>0</v>
      </c>
      <c r="AS133" s="55" t="e">
        <f t="shared" si="66"/>
        <v>#REF!</v>
      </c>
      <c r="AT133" s="59">
        <f t="shared" si="66"/>
        <v>0</v>
      </c>
      <c r="AU133" s="59">
        <f t="shared" si="66"/>
        <v>0</v>
      </c>
      <c r="AV133" s="59">
        <f t="shared" si="66"/>
        <v>0</v>
      </c>
      <c r="AW133" s="59">
        <f t="shared" si="66"/>
        <v>0</v>
      </c>
      <c r="AX133" s="59">
        <f t="shared" si="66"/>
        <v>0</v>
      </c>
      <c r="AY133" s="59">
        <f t="shared" si="66"/>
        <v>0</v>
      </c>
      <c r="AZ133" s="65">
        <f t="shared" si="66"/>
        <v>0</v>
      </c>
      <c r="BA133" s="65">
        <f t="shared" si="66"/>
        <v>0</v>
      </c>
      <c r="BB133" s="65">
        <f t="shared" si="66"/>
        <v>0</v>
      </c>
      <c r="BC133" s="65">
        <f t="shared" si="66"/>
        <v>0</v>
      </c>
      <c r="BD133" s="65">
        <f t="shared" si="66"/>
        <v>0</v>
      </c>
      <c r="BE133" s="65">
        <f t="shared" si="66"/>
        <v>0</v>
      </c>
      <c r="BF133" s="65">
        <f t="shared" si="66"/>
        <v>0</v>
      </c>
      <c r="BG133" s="65">
        <f t="shared" si="66"/>
        <v>0</v>
      </c>
    </row>
    <row r="134" spans="1:62">
      <c r="D134" s="3"/>
      <c r="E134" s="3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15"/>
      <c r="Q134" s="15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B134" s="2"/>
      <c r="BC134" s="2"/>
      <c r="BD134" s="2"/>
      <c r="BE134" s="2"/>
      <c r="BF134" s="2"/>
      <c r="BG134" s="3"/>
    </row>
    <row r="135" spans="1:62">
      <c r="C135" s="2"/>
      <c r="D135" s="2"/>
      <c r="F135" s="2"/>
      <c r="L135" s="35"/>
      <c r="AZ135" s="2"/>
      <c r="BB135" s="2"/>
      <c r="BC135" s="2"/>
      <c r="BD135" s="2"/>
      <c r="BE135" s="2"/>
      <c r="BF135" s="2"/>
    </row>
    <row r="136" spans="1:62">
      <c r="AC136" s="2"/>
      <c r="AE136" s="2"/>
      <c r="AZ136" s="2"/>
      <c r="BB136" s="2"/>
      <c r="BC136" s="2"/>
      <c r="BD136" s="2"/>
      <c r="BE136" s="2"/>
      <c r="BF136" s="2"/>
    </row>
    <row r="137" spans="1:62">
      <c r="F137" s="2"/>
      <c r="H137" s="157"/>
      <c r="AZ137" s="2"/>
      <c r="BB137" s="2"/>
      <c r="BC137" s="2"/>
      <c r="BD137" s="2"/>
      <c r="BE137" s="2"/>
      <c r="BF137" s="2"/>
    </row>
    <row r="138" spans="1:62">
      <c r="F138" s="2"/>
      <c r="AZ138" s="2"/>
      <c r="BB138" s="2"/>
      <c r="BC138" s="2"/>
      <c r="BD138" s="2"/>
      <c r="BE138" s="2"/>
      <c r="BF138" s="2"/>
    </row>
    <row r="139" spans="1:62">
      <c r="AZ139" s="2"/>
      <c r="BB139" s="2"/>
      <c r="BC139" s="2"/>
      <c r="BD139" s="2"/>
      <c r="BE139" s="2"/>
      <c r="BF139" s="2"/>
    </row>
    <row r="140" spans="1:62">
      <c r="F140" s="2"/>
      <c r="AZ140" s="2"/>
      <c r="BB140" s="2"/>
      <c r="BC140" s="2"/>
      <c r="BD140" s="2"/>
      <c r="BE140" s="2"/>
      <c r="BF140" s="2"/>
    </row>
    <row r="141" spans="1:62">
      <c r="AZ141" s="2"/>
      <c r="BB141" s="2"/>
      <c r="BC141" s="2"/>
      <c r="BD141" s="2"/>
      <c r="BE141" s="2"/>
      <c r="BF141" s="2"/>
    </row>
    <row r="142" spans="1:62">
      <c r="AZ142" s="2"/>
      <c r="BB142" s="2"/>
      <c r="BC142" s="2"/>
      <c r="BD142" s="2"/>
      <c r="BE142" s="2"/>
      <c r="BF142" s="2"/>
    </row>
    <row r="143" spans="1:62">
      <c r="AZ143" s="2"/>
      <c r="BB143" s="2"/>
      <c r="BC143" s="2"/>
      <c r="BD143" s="2"/>
      <c r="BE143" s="2"/>
      <c r="BF143" s="2"/>
    </row>
    <row r="144" spans="1:62">
      <c r="AZ144" s="2"/>
      <c r="BB144" s="2"/>
      <c r="BC144" s="2"/>
      <c r="BD144" s="2"/>
      <c r="BE144" s="2"/>
      <c r="BF144" s="2"/>
    </row>
    <row r="145" spans="17:58">
      <c r="AZ145" s="2"/>
      <c r="BB145" s="2"/>
      <c r="BC145" s="2"/>
      <c r="BD145" s="2"/>
      <c r="BE145" s="2"/>
      <c r="BF145" s="2"/>
    </row>
    <row r="146" spans="17:58">
      <c r="AZ146" s="2"/>
      <c r="BB146" s="2"/>
      <c r="BC146" s="2"/>
      <c r="BD146" s="2"/>
      <c r="BE146" s="2"/>
      <c r="BF146" s="2"/>
    </row>
    <row r="147" spans="17:58">
      <c r="AZ147" s="2"/>
      <c r="BB147" s="2"/>
      <c r="BC147" s="2"/>
      <c r="BD147" s="2"/>
      <c r="BE147" s="2"/>
      <c r="BF147" s="2"/>
    </row>
    <row r="148" spans="17:58">
      <c r="AZ148" s="2"/>
      <c r="BB148" s="2"/>
      <c r="BC148" s="2"/>
      <c r="BD148" s="2"/>
      <c r="BE148" s="2"/>
      <c r="BF148" s="2"/>
    </row>
    <row r="149" spans="17:58">
      <c r="AZ149" s="2"/>
      <c r="BB149" s="2"/>
      <c r="BC149" s="2"/>
      <c r="BD149" s="2"/>
      <c r="BE149" s="2"/>
      <c r="BF149" s="2"/>
    </row>
    <row r="150" spans="17:58">
      <c r="AZ150" s="2"/>
      <c r="BB150" s="2"/>
      <c r="BC150" s="2"/>
      <c r="BD150" s="2"/>
      <c r="BE150" s="2"/>
      <c r="BF150" s="2"/>
    </row>
    <row r="151" spans="17:58">
      <c r="AZ151" s="2"/>
      <c r="BB151" s="2"/>
      <c r="BC151" s="2"/>
      <c r="BD151" s="2"/>
      <c r="BE151" s="2"/>
      <c r="BF151" s="2"/>
    </row>
    <row r="152" spans="17:58">
      <c r="AZ152" s="2"/>
      <c r="BB152" s="2"/>
      <c r="BC152" s="2"/>
      <c r="BD152" s="2"/>
      <c r="BE152" s="2"/>
      <c r="BF152" s="2"/>
    </row>
    <row r="153" spans="17:58">
      <c r="AZ153" s="2"/>
      <c r="BB153" s="2"/>
      <c r="BC153" s="2"/>
      <c r="BD153" s="2"/>
      <c r="BE153" s="2"/>
      <c r="BF153" s="2"/>
    </row>
    <row r="154" spans="17:58">
      <c r="AZ154" s="2"/>
      <c r="BB154" s="2"/>
      <c r="BC154" s="2"/>
      <c r="BD154" s="2"/>
      <c r="BE154" s="2"/>
      <c r="BF154" s="2"/>
    </row>
    <row r="155" spans="17:58">
      <c r="AZ155" s="2"/>
      <c r="BB155" s="2"/>
      <c r="BC155" s="2"/>
      <c r="BD155" s="2"/>
      <c r="BE155" s="2"/>
      <c r="BF155" s="2"/>
    </row>
    <row r="156" spans="17:58">
      <c r="AZ156" s="2"/>
      <c r="BB156" s="2"/>
      <c r="BC156" s="2"/>
      <c r="BD156" s="2"/>
      <c r="BE156" s="2"/>
      <c r="BF156" s="2"/>
    </row>
    <row r="157" spans="17:58">
      <c r="Q157" s="13">
        <f>5000-1500</f>
        <v>3500</v>
      </c>
      <c r="AZ157" s="2"/>
      <c r="BB157" s="2"/>
      <c r="BC157" s="2"/>
      <c r="BD157" s="2"/>
      <c r="BE157" s="2"/>
      <c r="BF157" s="2"/>
    </row>
    <row r="158" spans="17:58">
      <c r="AZ158" s="2"/>
      <c r="BB158" s="2"/>
      <c r="BC158" s="2"/>
      <c r="BD158" s="2"/>
      <c r="BE158" s="2"/>
      <c r="BF158" s="2"/>
    </row>
    <row r="159" spans="17:58">
      <c r="AZ159" s="2"/>
      <c r="BB159" s="2"/>
      <c r="BC159" s="2"/>
      <c r="BD159" s="2"/>
      <c r="BE159" s="2"/>
      <c r="BF159" s="2"/>
    </row>
    <row r="160" spans="17:58">
      <c r="AZ160" s="2"/>
      <c r="BB160" s="2"/>
      <c r="BC160" s="2"/>
      <c r="BD160" s="2"/>
      <c r="BE160" s="2"/>
      <c r="BF160" s="2"/>
    </row>
    <row r="161" spans="52:58">
      <c r="AZ161" s="2"/>
      <c r="BB161" s="2"/>
      <c r="BC161" s="2"/>
      <c r="BD161" s="2"/>
      <c r="BE161" s="2"/>
      <c r="BF161" s="2"/>
    </row>
    <row r="162" spans="52:58">
      <c r="AZ162" s="2"/>
      <c r="BB162" s="2"/>
      <c r="BC162" s="2"/>
      <c r="BD162" s="2"/>
      <c r="BE162" s="2"/>
      <c r="BF162" s="2"/>
    </row>
    <row r="163" spans="52:58">
      <c r="AZ163" s="2"/>
      <c r="BB163" s="2"/>
      <c r="BC163" s="2"/>
      <c r="BD163" s="2"/>
      <c r="BE163" s="2"/>
      <c r="BF163" s="2"/>
    </row>
    <row r="164" spans="52:58">
      <c r="AZ164" s="2"/>
      <c r="BB164" s="2"/>
      <c r="BC164" s="2"/>
      <c r="BD164" s="2"/>
      <c r="BE164" s="2"/>
      <c r="BF164" s="2"/>
    </row>
    <row r="165" spans="52:58">
      <c r="AZ165" s="2"/>
      <c r="BB165" s="2"/>
      <c r="BC165" s="2"/>
      <c r="BD165" s="2"/>
      <c r="BE165" s="2"/>
      <c r="BF165" s="2"/>
    </row>
    <row r="166" spans="52:58">
      <c r="AZ166" s="2"/>
      <c r="BB166" s="2"/>
      <c r="BC166" s="2"/>
      <c r="BD166" s="2"/>
      <c r="BE166" s="2"/>
      <c r="BF166" s="2"/>
    </row>
    <row r="167" spans="52:58">
      <c r="AZ167" s="2"/>
      <c r="BB167" s="2"/>
      <c r="BC167" s="2"/>
      <c r="BD167" s="2"/>
      <c r="BE167" s="2"/>
      <c r="BF167" s="2"/>
    </row>
    <row r="168" spans="52:58">
      <c r="AZ168" s="2"/>
      <c r="BB168" s="2"/>
      <c r="BC168" s="2"/>
      <c r="BD168" s="2"/>
      <c r="BE168" s="2"/>
      <c r="BF168" s="2"/>
    </row>
    <row r="169" spans="52:58">
      <c r="AZ169" s="2"/>
    </row>
    <row r="170" spans="52:58">
      <c r="AZ170" s="2"/>
    </row>
    <row r="171" spans="52:58">
      <c r="AZ171" s="2"/>
    </row>
    <row r="172" spans="52:58">
      <c r="AZ172" s="2"/>
    </row>
    <row r="173" spans="52:58">
      <c r="AZ173" s="2"/>
    </row>
    <row r="174" spans="52:58">
      <c r="AZ174" s="2"/>
    </row>
    <row r="175" spans="52:58">
      <c r="AZ175" s="2"/>
    </row>
    <row r="176" spans="52:58">
      <c r="AZ176" s="2"/>
    </row>
    <row r="177" spans="52:52">
      <c r="AZ177" s="2"/>
    </row>
    <row r="178" spans="52:52">
      <c r="AZ178" s="2"/>
    </row>
    <row r="179" spans="52:52">
      <c r="AZ179" s="2"/>
    </row>
    <row r="180" spans="52:52">
      <c r="AZ180" s="2"/>
    </row>
    <row r="181" spans="52:52">
      <c r="AZ181" s="2"/>
    </row>
    <row r="182" spans="52:52">
      <c r="AZ182" s="2"/>
    </row>
    <row r="183" spans="52:52">
      <c r="AZ183" s="2"/>
    </row>
    <row r="184" spans="52:52">
      <c r="AZ184" s="2"/>
    </row>
    <row r="185" spans="52:52">
      <c r="AZ185" s="2"/>
    </row>
    <row r="186" spans="52:52">
      <c r="AZ186" s="2"/>
    </row>
    <row r="187" spans="52:52">
      <c r="AZ187" s="2"/>
    </row>
    <row r="188" spans="52:52">
      <c r="AZ188" s="2"/>
    </row>
    <row r="189" spans="52:52">
      <c r="AZ189" s="2"/>
    </row>
    <row r="190" spans="52:52">
      <c r="AZ190" s="2"/>
    </row>
    <row r="191" spans="52:52">
      <c r="AZ191" s="2"/>
    </row>
    <row r="192" spans="52:52">
      <c r="AZ192" s="2"/>
    </row>
    <row r="193" spans="52:52">
      <c r="AZ193" s="2"/>
    </row>
    <row r="194" spans="52:52">
      <c r="AZ194" s="2"/>
    </row>
    <row r="195" spans="52:52">
      <c r="AZ195" s="2"/>
    </row>
    <row r="196" spans="52:52">
      <c r="AZ196" s="2"/>
    </row>
    <row r="197" spans="52:52">
      <c r="AZ197" s="2"/>
    </row>
    <row r="198" spans="52:52">
      <c r="AZ198" s="2"/>
    </row>
    <row r="199" spans="52:52">
      <c r="AZ199" s="2"/>
    </row>
    <row r="200" spans="52:52">
      <c r="AZ200" s="2"/>
    </row>
    <row r="201" spans="52:52">
      <c r="AZ201" s="2"/>
    </row>
    <row r="202" spans="52:52">
      <c r="AZ202" s="2"/>
    </row>
    <row r="203" spans="52:52">
      <c r="AZ203" s="2"/>
    </row>
    <row r="204" spans="52:52">
      <c r="AZ204" s="2"/>
    </row>
    <row r="205" spans="52:52">
      <c r="AZ205" s="2"/>
    </row>
    <row r="206" spans="52:52">
      <c r="AZ206" s="2"/>
    </row>
    <row r="207" spans="52:52">
      <c r="AZ207" s="2"/>
    </row>
    <row r="208" spans="52:52">
      <c r="AZ208" s="2"/>
    </row>
    <row r="209" spans="52:52">
      <c r="AZ209" s="2"/>
    </row>
    <row r="210" spans="52:52">
      <c r="AZ210" s="2"/>
    </row>
    <row r="211" spans="52:52">
      <c r="AZ211" s="2"/>
    </row>
    <row r="212" spans="52:52">
      <c r="AZ212" s="2"/>
    </row>
    <row r="213" spans="52:52">
      <c r="AZ213" s="2"/>
    </row>
    <row r="214" spans="52:52">
      <c r="AZ214" s="2"/>
    </row>
    <row r="215" spans="52:52">
      <c r="AZ215" s="2"/>
    </row>
    <row r="216" spans="52:52">
      <c r="AZ216" s="2"/>
    </row>
    <row r="217" spans="52:52">
      <c r="AZ217" s="2"/>
    </row>
    <row r="218" spans="52:52">
      <c r="AZ218" s="2"/>
    </row>
    <row r="219" spans="52:52">
      <c r="AZ219" s="2"/>
    </row>
    <row r="220" spans="52:52">
      <c r="AZ220" s="2"/>
    </row>
    <row r="221" spans="52:52">
      <c r="AZ221" s="2"/>
    </row>
    <row r="222" spans="52:52">
      <c r="AZ222" s="2"/>
    </row>
    <row r="223" spans="52:52">
      <c r="AZ223" s="2"/>
    </row>
    <row r="224" spans="52:52">
      <c r="AZ224" s="2"/>
    </row>
    <row r="225" spans="52:52">
      <c r="AZ225" s="2"/>
    </row>
    <row r="226" spans="52:52">
      <c r="AZ226" s="2"/>
    </row>
    <row r="227" spans="52:52">
      <c r="AZ227" s="2"/>
    </row>
    <row r="228" spans="52:52">
      <c r="AZ228" s="2"/>
    </row>
    <row r="229" spans="52:52">
      <c r="AZ229" s="2"/>
    </row>
    <row r="230" spans="52:52">
      <c r="AZ230" s="2"/>
    </row>
    <row r="231" spans="52:52">
      <c r="AZ231" s="2"/>
    </row>
    <row r="232" spans="52:52">
      <c r="AZ232" s="2"/>
    </row>
    <row r="233" spans="52:52">
      <c r="AZ233" s="2"/>
    </row>
    <row r="234" spans="52:52">
      <c r="AZ234" s="2"/>
    </row>
    <row r="235" spans="52:52">
      <c r="AZ235" s="2"/>
    </row>
    <row r="236" spans="52:52">
      <c r="AZ236" s="2"/>
    </row>
    <row r="237" spans="52:52">
      <c r="AZ237" s="2"/>
    </row>
    <row r="238" spans="52:52">
      <c r="AZ238" s="2"/>
    </row>
    <row r="239" spans="52:52">
      <c r="AZ239" s="2"/>
    </row>
    <row r="240" spans="52:52">
      <c r="AZ240" s="2"/>
    </row>
    <row r="241" spans="52:52">
      <c r="AZ241" s="2"/>
    </row>
    <row r="242" spans="52:52">
      <c r="AZ242" s="2"/>
    </row>
    <row r="243" spans="52:52">
      <c r="AZ243" s="2"/>
    </row>
    <row r="244" spans="52:52">
      <c r="AZ244" s="2"/>
    </row>
    <row r="245" spans="52:52">
      <c r="AZ245" s="2"/>
    </row>
    <row r="246" spans="52:52">
      <c r="AZ246" s="2"/>
    </row>
    <row r="247" spans="52:52">
      <c r="AZ247" s="2"/>
    </row>
    <row r="248" spans="52:52">
      <c r="AZ248" s="2"/>
    </row>
    <row r="249" spans="52:52">
      <c r="AZ249" s="2"/>
    </row>
    <row r="250" spans="52:52">
      <c r="AZ250" s="2"/>
    </row>
    <row r="251" spans="52:52">
      <c r="AZ251" s="2"/>
    </row>
    <row r="252" spans="52:52">
      <c r="AZ252" s="2"/>
    </row>
    <row r="253" spans="52:52">
      <c r="AZ253" s="2"/>
    </row>
    <row r="254" spans="52:52">
      <c r="AZ254" s="2"/>
    </row>
    <row r="255" spans="52:52">
      <c r="AZ255" s="2"/>
    </row>
    <row r="256" spans="52:52">
      <c r="AZ256" s="2"/>
    </row>
    <row r="257" spans="52:52">
      <c r="AZ257" s="2"/>
    </row>
    <row r="258" spans="52:52">
      <c r="AZ258" s="2"/>
    </row>
    <row r="259" spans="52:52">
      <c r="AZ259" s="2"/>
    </row>
    <row r="260" spans="52:52">
      <c r="AZ260" s="2"/>
    </row>
    <row r="261" spans="52:52">
      <c r="AZ261" s="2"/>
    </row>
    <row r="262" spans="52:52">
      <c r="AZ262" s="2"/>
    </row>
    <row r="263" spans="52:52">
      <c r="AZ263" s="2"/>
    </row>
    <row r="264" spans="52:52">
      <c r="AZ264" s="2"/>
    </row>
    <row r="265" spans="52:52">
      <c r="AZ265" s="2"/>
    </row>
    <row r="266" spans="52:52">
      <c r="AZ266" s="2"/>
    </row>
    <row r="267" spans="52:52">
      <c r="AZ267" s="2"/>
    </row>
    <row r="268" spans="52:52">
      <c r="AZ268" s="2"/>
    </row>
    <row r="269" spans="52:52">
      <c r="AZ269" s="2"/>
    </row>
    <row r="270" spans="52:52">
      <c r="AZ270" s="2"/>
    </row>
    <row r="271" spans="52:52">
      <c r="AZ271" s="2"/>
    </row>
    <row r="272" spans="52:52">
      <c r="AZ272" s="2"/>
    </row>
    <row r="273" spans="52:52">
      <c r="AZ273" s="2"/>
    </row>
    <row r="274" spans="52:52">
      <c r="AZ274" s="2"/>
    </row>
    <row r="275" spans="52:52">
      <c r="AZ275" s="2"/>
    </row>
    <row r="276" spans="52:52">
      <c r="AZ276" s="2"/>
    </row>
    <row r="277" spans="52:52">
      <c r="AZ277" s="2"/>
    </row>
    <row r="278" spans="52:52">
      <c r="AZ278" s="2"/>
    </row>
    <row r="279" spans="52:52">
      <c r="AZ279" s="2"/>
    </row>
    <row r="280" spans="52:52">
      <c r="AZ280" s="2"/>
    </row>
    <row r="281" spans="52:52">
      <c r="AZ281" s="2"/>
    </row>
    <row r="282" spans="52:52">
      <c r="AZ282" s="2"/>
    </row>
    <row r="283" spans="52:52">
      <c r="AZ283" s="2"/>
    </row>
    <row r="284" spans="52:52">
      <c r="AZ284" s="2"/>
    </row>
    <row r="285" spans="52:52">
      <c r="AZ285" s="2"/>
    </row>
    <row r="286" spans="52:52">
      <c r="AZ286" s="2"/>
    </row>
    <row r="287" spans="52:52">
      <c r="AZ287" s="2"/>
    </row>
    <row r="288" spans="52:52">
      <c r="AZ288" s="2"/>
    </row>
    <row r="289" spans="52:52">
      <c r="AZ289" s="2"/>
    </row>
    <row r="290" spans="52:52">
      <c r="AZ290" s="2"/>
    </row>
    <row r="291" spans="52:52">
      <c r="AZ291" s="2"/>
    </row>
    <row r="292" spans="52:52">
      <c r="AZ292" s="2"/>
    </row>
    <row r="293" spans="52:52">
      <c r="AZ293" s="2"/>
    </row>
    <row r="294" spans="52:52">
      <c r="AZ294" s="2"/>
    </row>
    <row r="295" spans="52:52">
      <c r="AZ295" s="2"/>
    </row>
    <row r="296" spans="52:52">
      <c r="AZ296" s="2"/>
    </row>
    <row r="297" spans="52:52">
      <c r="AZ297" s="2"/>
    </row>
    <row r="298" spans="52:52">
      <c r="AZ298" s="2"/>
    </row>
    <row r="299" spans="52:52">
      <c r="AZ299" s="2"/>
    </row>
    <row r="300" spans="52:52">
      <c r="AZ300" s="2"/>
    </row>
    <row r="301" spans="52:52">
      <c r="AZ301" s="2"/>
    </row>
    <row r="302" spans="52:52">
      <c r="AZ302" s="2"/>
    </row>
    <row r="303" spans="52:52">
      <c r="AZ303" s="2"/>
    </row>
    <row r="304" spans="52:52">
      <c r="AZ304" s="2"/>
    </row>
    <row r="305" spans="52:52">
      <c r="AZ305" s="2"/>
    </row>
    <row r="306" spans="52:52">
      <c r="AZ306" s="2"/>
    </row>
    <row r="307" spans="52:52">
      <c r="AZ307" s="2"/>
    </row>
    <row r="308" spans="52:52">
      <c r="AZ308" s="2"/>
    </row>
    <row r="309" spans="52:52">
      <c r="AZ309" s="2"/>
    </row>
    <row r="310" spans="52:52">
      <c r="AZ310" s="2"/>
    </row>
    <row r="311" spans="52:52">
      <c r="AZ311" s="2"/>
    </row>
    <row r="312" spans="52:52">
      <c r="AZ312" s="2"/>
    </row>
    <row r="313" spans="52:52">
      <c r="AZ313" s="2"/>
    </row>
    <row r="314" spans="52:52">
      <c r="AZ314" s="2"/>
    </row>
    <row r="315" spans="52:52">
      <c r="AZ315" s="2"/>
    </row>
    <row r="316" spans="52:52">
      <c r="AZ316" s="2"/>
    </row>
    <row r="317" spans="52:52">
      <c r="AZ317" s="2"/>
    </row>
    <row r="318" spans="52:52">
      <c r="AZ318" s="2"/>
    </row>
    <row r="319" spans="52:52">
      <c r="AZ319" s="2"/>
    </row>
    <row r="320" spans="52:52">
      <c r="AZ320" s="2"/>
    </row>
    <row r="321" spans="52:52">
      <c r="AZ321" s="2"/>
    </row>
    <row r="322" spans="52:52">
      <c r="AZ322" s="2"/>
    </row>
    <row r="323" spans="52:52">
      <c r="AZ323" s="2"/>
    </row>
    <row r="324" spans="52:52">
      <c r="AZ324" s="2"/>
    </row>
    <row r="325" spans="52:52">
      <c r="AZ325" s="2"/>
    </row>
    <row r="326" spans="52:52">
      <c r="AZ326" s="2"/>
    </row>
    <row r="327" spans="52:52">
      <c r="AZ327" s="2"/>
    </row>
    <row r="328" spans="52:52">
      <c r="AZ328" s="2"/>
    </row>
    <row r="329" spans="52:52">
      <c r="AZ329" s="2"/>
    </row>
    <row r="330" spans="52:52">
      <c r="AZ330" s="2"/>
    </row>
    <row r="331" spans="52:52">
      <c r="AZ331" s="2"/>
    </row>
    <row r="332" spans="52:52">
      <c r="AZ332" s="2"/>
    </row>
    <row r="333" spans="52:52">
      <c r="AZ333" s="2"/>
    </row>
    <row r="334" spans="52:52">
      <c r="AZ334" s="2"/>
    </row>
    <row r="335" spans="52:52">
      <c r="AZ335" s="2"/>
    </row>
    <row r="336" spans="52:52">
      <c r="AZ336" s="2"/>
    </row>
    <row r="337" spans="52:52">
      <c r="AZ337" s="2"/>
    </row>
    <row r="338" spans="52:52">
      <c r="AZ338" s="2"/>
    </row>
    <row r="339" spans="52:52">
      <c r="AZ339" s="2"/>
    </row>
    <row r="340" spans="52:52">
      <c r="AZ340" s="2"/>
    </row>
    <row r="341" spans="52:52">
      <c r="AZ341" s="2"/>
    </row>
    <row r="342" spans="52:52">
      <c r="AZ342" s="2"/>
    </row>
    <row r="343" spans="52:52">
      <c r="AZ343" s="2"/>
    </row>
    <row r="344" spans="52:52">
      <c r="AZ344" s="2"/>
    </row>
    <row r="345" spans="52:52">
      <c r="AZ345" s="2"/>
    </row>
    <row r="346" spans="52:52">
      <c r="AZ346" s="2"/>
    </row>
    <row r="347" spans="52:52">
      <c r="AZ347" s="2"/>
    </row>
    <row r="348" spans="52:52">
      <c r="AZ348" s="2"/>
    </row>
    <row r="349" spans="52:52">
      <c r="AZ349" s="2"/>
    </row>
    <row r="350" spans="52:52">
      <c r="AZ350" s="2"/>
    </row>
    <row r="351" spans="52:52">
      <c r="AZ351" s="2"/>
    </row>
    <row r="352" spans="52:52">
      <c r="AZ352" s="2"/>
    </row>
    <row r="353" spans="52:52">
      <c r="AZ353" s="2"/>
    </row>
    <row r="354" spans="52:52">
      <c r="AZ354" s="2"/>
    </row>
    <row r="355" spans="52:52">
      <c r="AZ355" s="2"/>
    </row>
    <row r="356" spans="52:52">
      <c r="AZ356" s="2"/>
    </row>
    <row r="357" spans="52:52">
      <c r="AZ357" s="2"/>
    </row>
    <row r="358" spans="52:52">
      <c r="AZ358" s="2"/>
    </row>
    <row r="359" spans="52:52">
      <c r="AZ359" s="2"/>
    </row>
    <row r="360" spans="52:52">
      <c r="AZ360" s="2"/>
    </row>
    <row r="361" spans="52:52">
      <c r="AZ361" s="2"/>
    </row>
    <row r="362" spans="52:52">
      <c r="AZ362" s="2"/>
    </row>
    <row r="363" spans="52:52">
      <c r="AZ363" s="2"/>
    </row>
    <row r="364" spans="52:52">
      <c r="AZ364" s="2"/>
    </row>
    <row r="365" spans="52:52">
      <c r="AZ365" s="2"/>
    </row>
    <row r="366" spans="52:52">
      <c r="AZ366" s="2"/>
    </row>
    <row r="367" spans="52:52">
      <c r="AZ367" s="2"/>
    </row>
    <row r="368" spans="52:52">
      <c r="AZ368" s="2"/>
    </row>
    <row r="369" spans="52:52">
      <c r="AZ369" s="2"/>
    </row>
    <row r="370" spans="52:52">
      <c r="AZ370" s="2"/>
    </row>
    <row r="371" spans="52:52">
      <c r="AZ371" s="2"/>
    </row>
    <row r="372" spans="52:52">
      <c r="AZ372" s="2"/>
    </row>
    <row r="373" spans="52:52">
      <c r="AZ373" s="2"/>
    </row>
    <row r="374" spans="52:52">
      <c r="AZ374" s="2"/>
    </row>
    <row r="375" spans="52:52">
      <c r="AZ375" s="2"/>
    </row>
    <row r="376" spans="52:52">
      <c r="AZ376" s="2"/>
    </row>
    <row r="377" spans="52:52">
      <c r="AZ377" s="2"/>
    </row>
    <row r="378" spans="52:52">
      <c r="AZ378" s="2"/>
    </row>
    <row r="379" spans="52:52">
      <c r="AZ379" s="2"/>
    </row>
    <row r="380" spans="52:52">
      <c r="AZ380" s="2"/>
    </row>
    <row r="381" spans="52:52">
      <c r="AZ381" s="2"/>
    </row>
    <row r="382" spans="52:52">
      <c r="AZ382" s="2"/>
    </row>
    <row r="383" spans="52:52">
      <c r="AZ383" s="2"/>
    </row>
    <row r="384" spans="52:52">
      <c r="AZ384" s="2"/>
    </row>
    <row r="385" spans="52:52">
      <c r="AZ385" s="2"/>
    </row>
    <row r="386" spans="52:52">
      <c r="AZ386" s="2"/>
    </row>
    <row r="387" spans="52:52">
      <c r="AZ387" s="2"/>
    </row>
    <row r="388" spans="52:52">
      <c r="AZ388" s="2"/>
    </row>
    <row r="389" spans="52:52">
      <c r="AZ389" s="2"/>
    </row>
    <row r="390" spans="52:52">
      <c r="AZ390" s="2"/>
    </row>
    <row r="391" spans="52:52">
      <c r="AZ391" s="2"/>
    </row>
    <row r="392" spans="52:52">
      <c r="AZ392" s="2"/>
    </row>
    <row r="393" spans="52:52">
      <c r="AZ393" s="2"/>
    </row>
    <row r="394" spans="52:52">
      <c r="AZ394" s="2"/>
    </row>
    <row r="395" spans="52:52">
      <c r="AZ395" s="2"/>
    </row>
    <row r="396" spans="52:52">
      <c r="AZ396" s="2"/>
    </row>
    <row r="397" spans="52:52">
      <c r="AZ397" s="2"/>
    </row>
    <row r="398" spans="52:52">
      <c r="AZ398" s="2"/>
    </row>
    <row r="399" spans="52:52">
      <c r="AZ399" s="2"/>
    </row>
    <row r="400" spans="52:52">
      <c r="AZ400" s="2"/>
    </row>
    <row r="401" spans="52:52">
      <c r="AZ401" s="2"/>
    </row>
    <row r="402" spans="52:52">
      <c r="AZ402" s="2"/>
    </row>
    <row r="403" spans="52:52">
      <c r="AZ403" s="2"/>
    </row>
    <row r="404" spans="52:52">
      <c r="AZ404" s="2"/>
    </row>
    <row r="405" spans="52:52">
      <c r="AZ405" s="2"/>
    </row>
    <row r="406" spans="52:52">
      <c r="AZ406" s="2"/>
    </row>
    <row r="407" spans="52:52">
      <c r="AZ407" s="2"/>
    </row>
    <row r="408" spans="52:52">
      <c r="AZ408" s="2"/>
    </row>
    <row r="409" spans="52:52">
      <c r="AZ409" s="2"/>
    </row>
    <row r="410" spans="52:52">
      <c r="AZ410" s="2"/>
    </row>
    <row r="411" spans="52:52">
      <c r="AZ411" s="2"/>
    </row>
    <row r="412" spans="52:52">
      <c r="AZ412" s="2"/>
    </row>
    <row r="413" spans="52:52">
      <c r="AZ413" s="2"/>
    </row>
    <row r="414" spans="52:52">
      <c r="AZ414" s="2"/>
    </row>
    <row r="415" spans="52:52">
      <c r="AZ415" s="2"/>
    </row>
    <row r="416" spans="52:52">
      <c r="AZ416" s="2"/>
    </row>
    <row r="417" spans="52:52">
      <c r="AZ417" s="2"/>
    </row>
  </sheetData>
  <mergeCells count="17">
    <mergeCell ref="G7:G8"/>
    <mergeCell ref="K7:K8"/>
    <mergeCell ref="AZ7:BG7"/>
    <mergeCell ref="R7:AS7"/>
    <mergeCell ref="AT7:AY7"/>
    <mergeCell ref="A8:B8"/>
    <mergeCell ref="N7:N8"/>
    <mergeCell ref="O7:O8"/>
    <mergeCell ref="P7:P8"/>
    <mergeCell ref="Q7:Q8"/>
    <mergeCell ref="H7:H8"/>
    <mergeCell ref="I7:I8"/>
    <mergeCell ref="J7:J8"/>
    <mergeCell ref="A7:B7"/>
    <mergeCell ref="C7:F7"/>
    <mergeCell ref="L7:L8"/>
    <mergeCell ref="M7:M8"/>
  </mergeCells>
  <phoneticPr fontId="48" type="noConversion"/>
  <printOptions horizontalCentered="1" verticalCentered="1"/>
  <pageMargins left="0" right="0" top="0" bottom="0" header="0" footer="0"/>
  <pageSetup scale="56" fitToHeight="10" orientation="landscape" r:id="rId1"/>
  <headerFooter alignWithMargins="0"/>
  <rowBreaks count="1" manualBreakCount="1">
    <brk id="69" max="62" man="1"/>
  </rowBreaks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sheetPr codeName="Hoja35">
    <tabColor rgb="FFFF66CC"/>
  </sheetPr>
  <dimension ref="A1:CC417"/>
  <sheetViews>
    <sheetView view="pageBreakPreview" topLeftCell="M1" zoomScale="90" zoomScaleNormal="100" zoomScaleSheetLayoutView="90" workbookViewId="0">
      <pane xSplit="19896" activePane="topRight"/>
      <selection activeCell="U31" sqref="U31"/>
      <selection pane="topRight" activeCell="AX40" sqref="AX40"/>
    </sheetView>
  </sheetViews>
  <sheetFormatPr baseColWidth="10" defaultColWidth="8.88671875" defaultRowHeight="13.2"/>
  <cols>
    <col min="1" max="1" width="9.6640625" customWidth="1"/>
    <col min="2" max="2" width="35.5546875" customWidth="1"/>
    <col min="3" max="3" width="15.109375" customWidth="1"/>
    <col min="4" max="4" width="16.5546875" customWidth="1"/>
    <col min="5" max="5" width="17.88671875" customWidth="1"/>
    <col min="6" max="6" width="19.88671875" customWidth="1"/>
    <col min="7" max="7" width="18.6640625" customWidth="1"/>
    <col min="8" max="12" width="19.88671875" customWidth="1"/>
    <col min="13" max="14" width="16.33203125" customWidth="1"/>
    <col min="15" max="15" width="18.33203125" customWidth="1"/>
    <col min="16" max="17" width="16.6640625" style="13" customWidth="1"/>
    <col min="18" max="18" width="16" customWidth="1"/>
    <col min="19" max="19" width="14.44140625" customWidth="1"/>
    <col min="20" max="20" width="13.88671875" customWidth="1"/>
    <col min="21" max="21" width="13.5546875" customWidth="1"/>
    <col min="22" max="22" width="13.44140625" customWidth="1"/>
    <col min="23" max="32" width="14.88671875" customWidth="1"/>
    <col min="33" max="44" width="15.33203125" customWidth="1"/>
    <col min="45" max="45" width="16.5546875" customWidth="1"/>
    <col min="46" max="46" width="13.88671875" customWidth="1"/>
    <col min="47" max="50" width="11" customWidth="1"/>
    <col min="51" max="51" width="15.33203125" customWidth="1"/>
    <col min="52" max="52" width="15.88671875" customWidth="1"/>
    <col min="53" max="53" width="14.33203125" style="2" bestFit="1" customWidth="1"/>
    <col min="54" max="58" width="14.33203125" customWidth="1"/>
    <col min="59" max="59" width="14.6640625" customWidth="1"/>
    <col min="60" max="60" width="13.44140625" customWidth="1"/>
    <col min="61" max="256" width="11.44140625" customWidth="1"/>
  </cols>
  <sheetData>
    <row r="1" spans="1:59">
      <c r="A1" s="18" t="s">
        <v>848</v>
      </c>
      <c r="B1" s="17"/>
      <c r="C1" s="19"/>
      <c r="R1" s="1"/>
    </row>
    <row r="2" spans="1:59">
      <c r="A2" s="16" t="str">
        <f>+'OSN PD'!A2</f>
        <v>PRESUPUESTO ORDINARIO 2024</v>
      </c>
      <c r="B2" s="17"/>
      <c r="C2" s="31"/>
      <c r="D2" s="2"/>
      <c r="E2" s="2"/>
      <c r="R2" s="1"/>
    </row>
    <row r="3" spans="1:59">
      <c r="A3" s="18" t="s">
        <v>850</v>
      </c>
      <c r="B3" s="17"/>
      <c r="C3" s="31"/>
      <c r="D3" s="2"/>
      <c r="E3" s="2"/>
    </row>
    <row r="4" spans="1:59">
      <c r="A4" s="18" t="s">
        <v>1355</v>
      </c>
      <c r="B4" s="17"/>
      <c r="C4" s="31"/>
      <c r="D4" s="2"/>
    </row>
    <row r="5" spans="1:59" ht="18" customHeight="1">
      <c r="A5" s="18"/>
      <c r="B5" s="17"/>
      <c r="C5" s="31"/>
      <c r="D5" s="2"/>
      <c r="F5" s="215"/>
    </row>
    <row r="6" spans="1:59">
      <c r="B6" s="19"/>
      <c r="C6" s="109"/>
      <c r="D6" s="2"/>
    </row>
    <row r="7" spans="1:59" s="1" customFormat="1" ht="26.25" customHeight="1">
      <c r="A7" s="868"/>
      <c r="B7" s="868"/>
      <c r="C7" s="870" t="str">
        <f>+'OSN PD'!C7:F7</f>
        <v>P  R  E  S  U  P  U  E  S  T  O     2  0 2 4</v>
      </c>
      <c r="D7" s="870"/>
      <c r="E7" s="870"/>
      <c r="F7" s="870"/>
      <c r="G7" s="847" t="s">
        <v>854</v>
      </c>
      <c r="H7" s="853" t="str">
        <f>+' INM'!I7:I8</f>
        <v>OCTUBRE</v>
      </c>
      <c r="I7" s="853" t="str">
        <f>+' INM'!J7:J8</f>
        <v>NOVIEMBRE</v>
      </c>
      <c r="J7" s="853" t="str">
        <f>+' INM'!K7:K8</f>
        <v>DICIEMBRE</v>
      </c>
      <c r="K7" s="847" t="s">
        <v>858</v>
      </c>
      <c r="L7" s="847" t="s">
        <v>859</v>
      </c>
      <c r="M7" s="845" t="s">
        <v>860</v>
      </c>
      <c r="N7" s="860" t="s">
        <v>861</v>
      </c>
      <c r="O7" s="862" t="s">
        <v>862</v>
      </c>
      <c r="P7" s="903" t="s">
        <v>863</v>
      </c>
      <c r="Q7" s="864" t="s">
        <v>864</v>
      </c>
      <c r="R7" s="857" t="s">
        <v>865</v>
      </c>
      <c r="S7" s="858"/>
      <c r="T7" s="858"/>
      <c r="U7" s="858"/>
      <c r="V7" s="858"/>
      <c r="W7" s="858"/>
      <c r="X7" s="858"/>
      <c r="Y7" s="858"/>
      <c r="Z7" s="858"/>
      <c r="AA7" s="858"/>
      <c r="AB7" s="858"/>
      <c r="AC7" s="858"/>
      <c r="AD7" s="858"/>
      <c r="AE7" s="858"/>
      <c r="AF7" s="858"/>
      <c r="AG7" s="858"/>
      <c r="AH7" s="858"/>
      <c r="AI7" s="858"/>
      <c r="AJ7" s="858"/>
      <c r="AK7" s="858"/>
      <c r="AL7" s="858"/>
      <c r="AM7" s="858"/>
      <c r="AN7" s="858"/>
      <c r="AO7" s="858"/>
      <c r="AP7" s="858"/>
      <c r="AQ7" s="858"/>
      <c r="AR7" s="858"/>
      <c r="AS7" s="859"/>
      <c r="AT7" s="856" t="s">
        <v>1038</v>
      </c>
      <c r="AU7" s="856"/>
      <c r="AV7" s="856"/>
      <c r="AW7" s="856"/>
      <c r="AX7" s="856"/>
      <c r="AY7" s="856"/>
      <c r="AZ7" s="855" t="s">
        <v>1039</v>
      </c>
      <c r="BA7" s="855"/>
      <c r="BB7" s="855"/>
      <c r="BC7" s="855"/>
      <c r="BD7" s="855"/>
      <c r="BE7" s="855"/>
      <c r="BF7" s="855"/>
      <c r="BG7" s="855"/>
    </row>
    <row r="8" spans="1:59" s="1" customFormat="1" ht="53.25" customHeight="1">
      <c r="A8" s="869" t="s">
        <v>868</v>
      </c>
      <c r="B8" s="869"/>
      <c r="C8" s="40" t="s">
        <v>869</v>
      </c>
      <c r="D8" s="173" t="s">
        <v>1265</v>
      </c>
      <c r="E8" s="41" t="s">
        <v>1041</v>
      </c>
      <c r="F8" s="40" t="s">
        <v>872</v>
      </c>
      <c r="G8" s="848"/>
      <c r="H8" s="854"/>
      <c r="I8" s="854"/>
      <c r="J8" s="854"/>
      <c r="K8" s="848"/>
      <c r="L8" s="848"/>
      <c r="M8" s="846"/>
      <c r="N8" s="861"/>
      <c r="O8" s="902"/>
      <c r="P8" s="904"/>
      <c r="Q8" s="905"/>
      <c r="R8" s="69" t="s">
        <v>1072</v>
      </c>
      <c r="S8" s="69" t="s">
        <v>1042</v>
      </c>
      <c r="T8" s="69" t="s">
        <v>1073</v>
      </c>
      <c r="U8" s="69" t="s">
        <v>1074</v>
      </c>
      <c r="V8" s="69" t="s">
        <v>1075</v>
      </c>
      <c r="W8" s="69" t="s">
        <v>1076</v>
      </c>
      <c r="X8" s="69" t="s">
        <v>1045</v>
      </c>
      <c r="Y8" s="69" t="s">
        <v>880</v>
      </c>
      <c r="Z8" s="69" t="s">
        <v>881</v>
      </c>
      <c r="AA8" s="69" t="s">
        <v>1046</v>
      </c>
      <c r="AB8" s="69" t="s">
        <v>883</v>
      </c>
      <c r="AC8" s="69" t="s">
        <v>1047</v>
      </c>
      <c r="AD8" s="69" t="s">
        <v>885</v>
      </c>
      <c r="AE8" s="69" t="s">
        <v>886</v>
      </c>
      <c r="AF8" s="69" t="s">
        <v>887</v>
      </c>
      <c r="AG8" s="69" t="s">
        <v>888</v>
      </c>
      <c r="AH8" s="69" t="s">
        <v>889</v>
      </c>
      <c r="AI8" s="69" t="s">
        <v>890</v>
      </c>
      <c r="AJ8" s="69" t="s">
        <v>891</v>
      </c>
      <c r="AK8" s="175" t="s">
        <v>892</v>
      </c>
      <c r="AL8" s="69" t="s">
        <v>893</v>
      </c>
      <c r="AM8" s="176" t="s">
        <v>894</v>
      </c>
      <c r="AN8" s="69" t="s">
        <v>895</v>
      </c>
      <c r="AO8" s="69" t="s">
        <v>896</v>
      </c>
      <c r="AP8" s="69" t="s">
        <v>897</v>
      </c>
      <c r="AQ8" s="69" t="s">
        <v>898</v>
      </c>
      <c r="AR8" s="69" t="s">
        <v>1048</v>
      </c>
      <c r="AS8" s="69" t="s">
        <v>900</v>
      </c>
      <c r="AT8" s="70" t="s">
        <v>1077</v>
      </c>
      <c r="AU8" s="70" t="s">
        <v>1050</v>
      </c>
      <c r="AV8" s="70" t="s">
        <v>1051</v>
      </c>
      <c r="AW8" s="70" t="s">
        <v>1052</v>
      </c>
      <c r="AX8" s="70" t="s">
        <v>1053</v>
      </c>
      <c r="AY8" s="70" t="s">
        <v>1054</v>
      </c>
      <c r="AZ8" s="62" t="s">
        <v>1055</v>
      </c>
      <c r="BA8" s="71" t="s">
        <v>1056</v>
      </c>
      <c r="BB8" s="62" t="s">
        <v>1079</v>
      </c>
      <c r="BC8" s="62" t="s">
        <v>1058</v>
      </c>
      <c r="BD8" s="62" t="s">
        <v>1059</v>
      </c>
      <c r="BE8" s="62" t="s">
        <v>1060</v>
      </c>
      <c r="BF8" s="62" t="s">
        <v>1061</v>
      </c>
      <c r="BG8" s="62" t="s">
        <v>1040</v>
      </c>
    </row>
    <row r="9" spans="1:59" s="1" customFormat="1" ht="12.75" customHeight="1">
      <c r="A9" s="37"/>
      <c r="B9" s="37"/>
      <c r="C9" s="42"/>
      <c r="D9" s="42"/>
      <c r="E9" s="42"/>
      <c r="F9" s="42"/>
      <c r="G9" s="46"/>
      <c r="H9" s="46"/>
      <c r="I9" s="46"/>
      <c r="J9" s="46"/>
      <c r="K9" s="46"/>
      <c r="L9" s="46"/>
      <c r="M9" s="50"/>
      <c r="N9" s="50"/>
      <c r="O9" s="50"/>
      <c r="P9" s="38"/>
      <c r="Q9" s="38"/>
      <c r="R9" s="54"/>
      <c r="S9" s="54"/>
      <c r="T9" s="54"/>
      <c r="U9" s="54"/>
      <c r="V9" s="54"/>
      <c r="W9" s="54"/>
      <c r="X9" s="54"/>
      <c r="Y9" s="54"/>
      <c r="Z9" s="54"/>
      <c r="AA9" s="54"/>
      <c r="AB9" s="54"/>
      <c r="AC9" s="54"/>
      <c r="AD9" s="54"/>
      <c r="AE9" s="54"/>
      <c r="AF9" s="54"/>
      <c r="AG9" s="54"/>
      <c r="AH9" s="54"/>
      <c r="AI9" s="54"/>
      <c r="AJ9" s="54"/>
      <c r="AK9" s="54"/>
      <c r="AL9" s="54"/>
      <c r="AM9" s="54"/>
      <c r="AN9" s="54"/>
      <c r="AO9" s="54"/>
      <c r="AP9" s="54"/>
      <c r="AQ9" s="54"/>
      <c r="AR9" s="54"/>
      <c r="AS9" s="54"/>
      <c r="AT9" s="58"/>
      <c r="AU9" s="58"/>
      <c r="AV9" s="58"/>
      <c r="AW9" s="58"/>
      <c r="AX9" s="58"/>
      <c r="AY9" s="58"/>
      <c r="AZ9" s="63"/>
      <c r="BA9" s="64"/>
      <c r="BB9" s="63"/>
      <c r="BC9" s="63"/>
      <c r="BD9" s="63"/>
      <c r="BE9" s="63"/>
      <c r="BF9" s="63"/>
      <c r="BG9" s="63"/>
    </row>
    <row r="10" spans="1:59">
      <c r="A10" s="20">
        <v>0</v>
      </c>
      <c r="B10" s="21" t="s">
        <v>915</v>
      </c>
      <c r="C10" s="43">
        <f>SUM(C12:C25)</f>
        <v>524034368</v>
      </c>
      <c r="D10" s="43">
        <f t="shared" ref="D10:BG10" si="0">SUM(D12:D25)</f>
        <v>0</v>
      </c>
      <c r="E10" s="43">
        <f>SUM(E12:E25)</f>
        <v>-27753197</v>
      </c>
      <c r="F10" s="43">
        <f>SUM(F12:F25)</f>
        <v>496281171</v>
      </c>
      <c r="G10" s="47">
        <f t="shared" si="0"/>
        <v>342192686.24000001</v>
      </c>
      <c r="H10" s="47">
        <f t="shared" si="0"/>
        <v>34980073.349999994</v>
      </c>
      <c r="I10" s="47">
        <f t="shared" si="0"/>
        <v>36305759.75</v>
      </c>
      <c r="J10" s="47">
        <f t="shared" si="0"/>
        <v>70289285.080000013</v>
      </c>
      <c r="K10" s="47">
        <f t="shared" si="0"/>
        <v>141575118.18000001</v>
      </c>
      <c r="L10" s="47">
        <f t="shared" si="0"/>
        <v>483767804.41999996</v>
      </c>
      <c r="M10" s="51">
        <f t="shared" si="0"/>
        <v>699741.45</v>
      </c>
      <c r="N10" s="51">
        <f t="shared" si="0"/>
        <v>1.1641532182693481E-10</v>
      </c>
      <c r="O10" s="51">
        <f t="shared" si="0"/>
        <v>12513366.580000028</v>
      </c>
      <c r="P10" s="33">
        <f t="shared" si="0"/>
        <v>495581429.55000001</v>
      </c>
      <c r="Q10" s="275">
        <f t="shared" si="0"/>
        <v>12513366.580000028</v>
      </c>
      <c r="R10" s="55">
        <f t="shared" si="0"/>
        <v>2149108</v>
      </c>
      <c r="S10" s="55">
        <f t="shared" si="0"/>
        <v>0</v>
      </c>
      <c r="T10" s="55">
        <f>SUM(T12:T25)</f>
        <v>0</v>
      </c>
      <c r="U10" s="55">
        <f t="shared" si="0"/>
        <v>0</v>
      </c>
      <c r="V10" s="55">
        <f t="shared" si="0"/>
        <v>0</v>
      </c>
      <c r="W10" s="55">
        <f t="shared" si="0"/>
        <v>-29902305</v>
      </c>
      <c r="X10" s="55">
        <f>SUM(X12:X25)</f>
        <v>0</v>
      </c>
      <c r="Y10" s="55">
        <f t="shared" si="0"/>
        <v>0</v>
      </c>
      <c r="Z10" s="55">
        <f t="shared" si="0"/>
        <v>0</v>
      </c>
      <c r="AA10" s="55">
        <f t="shared" si="0"/>
        <v>0</v>
      </c>
      <c r="AB10" s="55">
        <f t="shared" si="0"/>
        <v>0</v>
      </c>
      <c r="AC10" s="55">
        <f>SUM(AC12:AC25)</f>
        <v>0</v>
      </c>
      <c r="AD10" s="55">
        <f t="shared" si="0"/>
        <v>0</v>
      </c>
      <c r="AE10" s="55">
        <f t="shared" si="0"/>
        <v>0</v>
      </c>
      <c r="AF10" s="55">
        <f t="shared" si="0"/>
        <v>0</v>
      </c>
      <c r="AG10" s="55">
        <f t="shared" si="0"/>
        <v>0</v>
      </c>
      <c r="AH10" s="55">
        <f t="shared" si="0"/>
        <v>0</v>
      </c>
      <c r="AI10" s="55">
        <f t="shared" si="0"/>
        <v>0</v>
      </c>
      <c r="AJ10" s="55">
        <f t="shared" ref="AJ10:AR10" si="1">SUM(AJ12:AJ25)</f>
        <v>0</v>
      </c>
      <c r="AK10" s="55">
        <f t="shared" si="1"/>
        <v>0</v>
      </c>
      <c r="AL10" s="55">
        <f t="shared" si="1"/>
        <v>0</v>
      </c>
      <c r="AM10" s="55">
        <f t="shared" si="1"/>
        <v>0</v>
      </c>
      <c r="AN10" s="55">
        <f t="shared" si="1"/>
        <v>0</v>
      </c>
      <c r="AO10" s="55">
        <f t="shared" si="1"/>
        <v>0</v>
      </c>
      <c r="AP10" s="55">
        <f t="shared" si="1"/>
        <v>0</v>
      </c>
      <c r="AQ10" s="55">
        <f t="shared" si="1"/>
        <v>0</v>
      </c>
      <c r="AR10" s="55">
        <f t="shared" si="1"/>
        <v>0</v>
      </c>
      <c r="AS10" s="55">
        <f t="shared" si="0"/>
        <v>-27753197</v>
      </c>
      <c r="AT10" s="59">
        <f t="shared" si="0"/>
        <v>0</v>
      </c>
      <c r="AU10" s="59">
        <f t="shared" si="0"/>
        <v>0</v>
      </c>
      <c r="AV10" s="59">
        <f t="shared" si="0"/>
        <v>0</v>
      </c>
      <c r="AW10" s="59">
        <f t="shared" si="0"/>
        <v>0</v>
      </c>
      <c r="AX10" s="59">
        <f t="shared" si="0"/>
        <v>0</v>
      </c>
      <c r="AY10" s="59">
        <f t="shared" si="0"/>
        <v>0</v>
      </c>
      <c r="AZ10" s="65">
        <f t="shared" si="0"/>
        <v>0</v>
      </c>
      <c r="BA10" s="65">
        <f t="shared" si="0"/>
        <v>0</v>
      </c>
      <c r="BB10" s="65">
        <f t="shared" si="0"/>
        <v>0</v>
      </c>
      <c r="BC10" s="65">
        <f t="shared" si="0"/>
        <v>0</v>
      </c>
      <c r="BD10" s="65">
        <f t="shared" si="0"/>
        <v>0</v>
      </c>
      <c r="BE10" s="65">
        <f t="shared" si="0"/>
        <v>0</v>
      </c>
      <c r="BF10" s="65">
        <f t="shared" si="0"/>
        <v>0</v>
      </c>
      <c r="BG10" s="65">
        <f t="shared" si="0"/>
        <v>0</v>
      </c>
    </row>
    <row r="11" spans="1:59" s="1" customFormat="1">
      <c r="A11" s="22"/>
      <c r="B11" s="23"/>
      <c r="C11" s="44"/>
      <c r="D11" s="45"/>
      <c r="E11" s="45"/>
      <c r="F11" s="45"/>
      <c r="G11" s="48"/>
      <c r="H11" s="48"/>
      <c r="I11" s="48"/>
      <c r="J11" s="48"/>
      <c r="K11" s="48"/>
      <c r="L11" s="48"/>
      <c r="M11" s="52"/>
      <c r="N11" s="52"/>
      <c r="O11" s="52"/>
      <c r="P11" s="3"/>
      <c r="Q11" s="45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60"/>
      <c r="AU11" s="60"/>
      <c r="AV11" s="60"/>
      <c r="AW11" s="60"/>
      <c r="AX11" s="60"/>
      <c r="AY11" s="60"/>
      <c r="AZ11" s="66"/>
      <c r="BA11" s="66"/>
      <c r="BB11" s="66"/>
      <c r="BC11" s="66"/>
      <c r="BD11" s="66"/>
      <c r="BE11" s="66"/>
      <c r="BF11" s="66"/>
      <c r="BG11" s="66"/>
    </row>
    <row r="12" spans="1:59" ht="12" customHeight="1">
      <c r="A12" s="24" t="s">
        <v>7</v>
      </c>
      <c r="B12" s="25" t="s">
        <v>121</v>
      </c>
      <c r="C12" s="44">
        <f>+' INM'!C12</f>
        <v>286574513</v>
      </c>
      <c r="D12" s="44">
        <f>+BG12</f>
        <v>0</v>
      </c>
      <c r="E12" s="44">
        <f>+AS12</f>
        <v>2718551</v>
      </c>
      <c r="F12" s="44">
        <f t="shared" ref="F12:F25" si="2">+C12+D12+E12</f>
        <v>289293064</v>
      </c>
      <c r="G12" s="53">
        <f>+' INM'!H12</f>
        <v>206840503.55000001</v>
      </c>
      <c r="H12" s="53">
        <f>+' INM'!I12</f>
        <v>24783149.5</v>
      </c>
      <c r="I12" s="53">
        <f>+' INM'!J12</f>
        <v>25891587.050000001</v>
      </c>
      <c r="J12" s="53">
        <f>+' INM'!K12</f>
        <v>25859199.300000001</v>
      </c>
      <c r="K12" s="49">
        <f>SUM(H12:J12)</f>
        <v>76533935.849999994</v>
      </c>
      <c r="L12" s="49">
        <f>K12+G12</f>
        <v>283374439.39999998</v>
      </c>
      <c r="M12" s="53">
        <f>+' INM'!N12</f>
        <v>0</v>
      </c>
      <c r="N12" s="53">
        <f>+' INM'!O12</f>
        <v>0</v>
      </c>
      <c r="O12" s="251">
        <f>F12-L12</f>
        <v>5918624.6000000238</v>
      </c>
      <c r="P12" s="13">
        <f t="shared" ref="P12:P25" si="3">+F12-M12</f>
        <v>289293064</v>
      </c>
      <c r="Q12" s="199">
        <f>+' INM'!R12</f>
        <v>5918624.6000000238</v>
      </c>
      <c r="R12" s="57">
        <f>+' INM'!S12</f>
        <v>22912551</v>
      </c>
      <c r="S12" s="57">
        <f>+' INM'!T12</f>
        <v>0</v>
      </c>
      <c r="T12" s="57">
        <f>+' INM'!U12</f>
        <v>-1125000</v>
      </c>
      <c r="U12" s="57">
        <f>+' INM'!V12</f>
        <v>0</v>
      </c>
      <c r="V12" s="57">
        <f>+' INM'!W12</f>
        <v>0</v>
      </c>
      <c r="W12" s="57">
        <f>+' INM'!X12</f>
        <v>-19069000</v>
      </c>
      <c r="X12" s="57">
        <f>+' INM'!Y12</f>
        <v>0</v>
      </c>
      <c r="Y12" s="57">
        <f>+' INM'!Z12</f>
        <v>0</v>
      </c>
      <c r="Z12" s="57">
        <f>+' INM'!AA12</f>
        <v>0</v>
      </c>
      <c r="AA12" s="57">
        <f>+' INM'!AB12</f>
        <v>0</v>
      </c>
      <c r="AB12" s="57">
        <f>+' INM'!AC12</f>
        <v>0</v>
      </c>
      <c r="AC12" s="57">
        <f>+' INM'!AD12</f>
        <v>0</v>
      </c>
      <c r="AD12" s="57">
        <f>+' INM'!AE12</f>
        <v>0</v>
      </c>
      <c r="AE12" s="57">
        <f>+' INM'!AF12</f>
        <v>0</v>
      </c>
      <c r="AF12" s="57">
        <f>+' INM'!AG12</f>
        <v>0</v>
      </c>
      <c r="AG12" s="57">
        <f>+' INM'!AH12</f>
        <v>0</v>
      </c>
      <c r="AH12" s="57">
        <f>+' INM'!AI12</f>
        <v>0</v>
      </c>
      <c r="AI12" s="57">
        <f>+' INM'!AJ12</f>
        <v>0</v>
      </c>
      <c r="AJ12" s="57">
        <f>+' INM'!AK12</f>
        <v>0</v>
      </c>
      <c r="AK12" s="57">
        <f>+' INM'!AL12</f>
        <v>0</v>
      </c>
      <c r="AL12" s="57">
        <f>+' INM'!AM12</f>
        <v>0</v>
      </c>
      <c r="AM12" s="57">
        <f>+' INM'!AN12</f>
        <v>0</v>
      </c>
      <c r="AN12" s="57">
        <f>+' INM'!AO12</f>
        <v>0</v>
      </c>
      <c r="AO12" s="57">
        <f>+' INM'!AP12</f>
        <v>0</v>
      </c>
      <c r="AP12" s="57">
        <f>+' INM'!AQ12</f>
        <v>0</v>
      </c>
      <c r="AQ12" s="57">
        <f>+' INM'!AR12</f>
        <v>0</v>
      </c>
      <c r="AR12" s="57">
        <f>+' INM'!AS12</f>
        <v>0</v>
      </c>
      <c r="AS12" s="57">
        <f>SUM(R12:AR12)</f>
        <v>2718551</v>
      </c>
      <c r="AT12" s="61">
        <f>+' INM'!AU12</f>
        <v>0</v>
      </c>
      <c r="AU12" s="61">
        <f>+' INM'!AV12</f>
        <v>0</v>
      </c>
      <c r="AV12" s="61">
        <f>+' INM'!AW12</f>
        <v>0</v>
      </c>
      <c r="AW12" s="61">
        <f>+' INM'!AX12</f>
        <v>0</v>
      </c>
      <c r="AX12" s="61">
        <f>+' INM'!AY12</f>
        <v>0</v>
      </c>
      <c r="AY12" s="61">
        <f>+AT12+AU12+AV12+AW12+AX12</f>
        <v>0</v>
      </c>
      <c r="AZ12" s="109">
        <f>+' INM'!BA12</f>
        <v>0</v>
      </c>
      <c r="BA12" s="109">
        <f>+' INM'!BB12</f>
        <v>0</v>
      </c>
      <c r="BB12" s="109">
        <f>+' INM'!BC12</f>
        <v>0</v>
      </c>
      <c r="BC12" s="109">
        <f>+' INM'!BD12</f>
        <v>0</v>
      </c>
      <c r="BD12" s="109">
        <f>+' INM'!BE12</f>
        <v>0</v>
      </c>
      <c r="BE12" s="109">
        <f>+' INM'!BF12</f>
        <v>0</v>
      </c>
      <c r="BF12" s="109">
        <f>+' INM'!BG12</f>
        <v>0</v>
      </c>
      <c r="BG12" s="67">
        <f>SUM(AZ12:BF12)</f>
        <v>0</v>
      </c>
    </row>
    <row r="13" spans="1:59" ht="12" customHeight="1">
      <c r="A13" s="24" t="s">
        <v>8</v>
      </c>
      <c r="B13" s="25" t="s">
        <v>129</v>
      </c>
      <c r="C13" s="44">
        <f>+' INM'!C13</f>
        <v>1000000</v>
      </c>
      <c r="D13" s="44">
        <f t="shared" ref="D13:D25" si="4">+BG13</f>
        <v>0</v>
      </c>
      <c r="E13" s="44">
        <f t="shared" ref="E13:E25" si="5">+AS13</f>
        <v>0</v>
      </c>
      <c r="F13" s="44">
        <f t="shared" si="2"/>
        <v>1000000</v>
      </c>
      <c r="G13" s="53">
        <f>+' INM'!H13</f>
        <v>0</v>
      </c>
      <c r="H13" s="53">
        <f>+' INM'!I13</f>
        <v>0</v>
      </c>
      <c r="I13" s="53">
        <f>+' INM'!J13</f>
        <v>0</v>
      </c>
      <c r="J13" s="53">
        <f>+' INM'!K13</f>
        <v>0</v>
      </c>
      <c r="K13" s="49">
        <f t="shared" ref="K13:K25" si="6">SUM(H13:J13)</f>
        <v>0</v>
      </c>
      <c r="L13" s="49">
        <f t="shared" ref="L13:L25" si="7">K13+G13</f>
        <v>0</v>
      </c>
      <c r="M13" s="53">
        <f>+' INM'!N13</f>
        <v>0</v>
      </c>
      <c r="N13" s="53">
        <f>+' INM'!O13</f>
        <v>0</v>
      </c>
      <c r="O13" s="251">
        <f t="shared" ref="O13:O25" si="8">F13-L13</f>
        <v>1000000</v>
      </c>
      <c r="P13" s="13">
        <f t="shared" si="3"/>
        <v>1000000</v>
      </c>
      <c r="Q13" s="199">
        <f>+' INM'!R13</f>
        <v>1000000</v>
      </c>
      <c r="R13" s="57">
        <f>+' INM'!S13</f>
        <v>0</v>
      </c>
      <c r="S13" s="57">
        <f>+' INM'!T13</f>
        <v>0</v>
      </c>
      <c r="T13" s="57">
        <f>+' INM'!U13</f>
        <v>0</v>
      </c>
      <c r="U13" s="57">
        <f>+' INM'!V13</f>
        <v>0</v>
      </c>
      <c r="V13" s="57">
        <f>+' INM'!W13</f>
        <v>0</v>
      </c>
      <c r="W13" s="57">
        <f>+' INM'!X13</f>
        <v>0</v>
      </c>
      <c r="X13" s="57">
        <f>+' INM'!Y13</f>
        <v>0</v>
      </c>
      <c r="Y13" s="57">
        <f>+' INM'!Z13</f>
        <v>0</v>
      </c>
      <c r="Z13" s="57">
        <f>+' INM'!AA13</f>
        <v>0</v>
      </c>
      <c r="AA13" s="57">
        <f>+' INM'!AB13</f>
        <v>0</v>
      </c>
      <c r="AB13" s="57">
        <f>+' INM'!AC13</f>
        <v>0</v>
      </c>
      <c r="AC13" s="57">
        <f>+' INM'!AD13</f>
        <v>0</v>
      </c>
      <c r="AD13" s="57">
        <f>+' INM'!AE13</f>
        <v>0</v>
      </c>
      <c r="AE13" s="57">
        <f>+' INM'!AF13</f>
        <v>0</v>
      </c>
      <c r="AF13" s="57">
        <f>+' INM'!AG13</f>
        <v>0</v>
      </c>
      <c r="AG13" s="57">
        <f>+' INM'!AH13</f>
        <v>0</v>
      </c>
      <c r="AH13" s="57">
        <f>+' INM'!AI13</f>
        <v>0</v>
      </c>
      <c r="AI13" s="57">
        <f>+' INM'!AJ13</f>
        <v>0</v>
      </c>
      <c r="AJ13" s="57">
        <f>+' INM'!AK13</f>
        <v>0</v>
      </c>
      <c r="AK13" s="57">
        <f>+' INM'!AL13</f>
        <v>0</v>
      </c>
      <c r="AL13" s="57">
        <f>+' INM'!AM13</f>
        <v>0</v>
      </c>
      <c r="AM13" s="57">
        <f>+' INM'!AN13</f>
        <v>0</v>
      </c>
      <c r="AN13" s="57">
        <f>+' INM'!AO13</f>
        <v>0</v>
      </c>
      <c r="AO13" s="57">
        <f>+' INM'!AP13</f>
        <v>0</v>
      </c>
      <c r="AP13" s="57">
        <f>+' INM'!AQ13</f>
        <v>0</v>
      </c>
      <c r="AQ13" s="57">
        <f>+' INM'!AR13</f>
        <v>0</v>
      </c>
      <c r="AR13" s="57">
        <f>+' INM'!AS13</f>
        <v>0</v>
      </c>
      <c r="AS13" s="57">
        <f t="shared" ref="AS13:AS25" si="9">SUM(R13:AR13)</f>
        <v>0</v>
      </c>
      <c r="AT13" s="61">
        <f>+' INM'!AU13</f>
        <v>0</v>
      </c>
      <c r="AU13" s="61">
        <f>+' INM'!AV13</f>
        <v>0</v>
      </c>
      <c r="AV13" s="61">
        <f>+' INM'!AW13</f>
        <v>0</v>
      </c>
      <c r="AW13" s="61">
        <f>+' INM'!AX13</f>
        <v>0</v>
      </c>
      <c r="AX13" s="61">
        <f>+' INM'!AY13</f>
        <v>0</v>
      </c>
      <c r="AY13" s="61">
        <f t="shared" ref="AY13:AY25" si="10">+AT13+AU13+AV13+AW13+AX13</f>
        <v>0</v>
      </c>
      <c r="AZ13" s="109">
        <f>+' INM'!BA13</f>
        <v>0</v>
      </c>
      <c r="BA13" s="109">
        <f>+' INM'!BB13</f>
        <v>0</v>
      </c>
      <c r="BB13" s="109">
        <f>+' INM'!BC13</f>
        <v>0</v>
      </c>
      <c r="BC13" s="109">
        <f>+' INM'!BD13</f>
        <v>0</v>
      </c>
      <c r="BD13" s="109">
        <f>+' INM'!BE13</f>
        <v>0</v>
      </c>
      <c r="BE13" s="109">
        <f>+' INM'!BF13</f>
        <v>0</v>
      </c>
      <c r="BF13" s="109">
        <f>+' INM'!BG13</f>
        <v>0</v>
      </c>
      <c r="BG13" s="67">
        <f>SUM(AZ13:BF13)</f>
        <v>0</v>
      </c>
    </row>
    <row r="14" spans="1:59">
      <c r="A14" s="24" t="s">
        <v>9</v>
      </c>
      <c r="B14" s="25" t="s">
        <v>125</v>
      </c>
      <c r="C14" s="44">
        <f>+' INM'!C14</f>
        <v>700000</v>
      </c>
      <c r="D14" s="44">
        <f t="shared" si="4"/>
        <v>0</v>
      </c>
      <c r="E14" s="44">
        <f t="shared" si="5"/>
        <v>0</v>
      </c>
      <c r="F14" s="44">
        <f t="shared" si="2"/>
        <v>700000</v>
      </c>
      <c r="G14" s="53">
        <f>+' INM'!H14</f>
        <v>699741.45000000007</v>
      </c>
      <c r="H14" s="53">
        <f>+' INM'!I14</f>
        <v>0</v>
      </c>
      <c r="I14" s="53">
        <f>+' INM'!J14</f>
        <v>0</v>
      </c>
      <c r="J14" s="53">
        <f>+' INM'!K14</f>
        <v>0</v>
      </c>
      <c r="K14" s="49">
        <f t="shared" si="6"/>
        <v>0</v>
      </c>
      <c r="L14" s="49">
        <f t="shared" si="7"/>
        <v>699741.45000000007</v>
      </c>
      <c r="M14" s="53">
        <f>+' INM'!N14</f>
        <v>699741.45</v>
      </c>
      <c r="N14" s="53">
        <f>+' INM'!O14</f>
        <v>1.1641532182693481E-10</v>
      </c>
      <c r="O14" s="251">
        <f t="shared" si="8"/>
        <v>258.54999999993015</v>
      </c>
      <c r="P14" s="13">
        <f t="shared" si="3"/>
        <v>258.55000000004657</v>
      </c>
      <c r="Q14" s="199">
        <f>+' INM'!R14</f>
        <v>258.54999999981374</v>
      </c>
      <c r="R14" s="57">
        <f>+' INM'!S14</f>
        <v>0</v>
      </c>
      <c r="S14" s="57">
        <f>+' INM'!T14</f>
        <v>0</v>
      </c>
      <c r="T14" s="57">
        <f>+' INM'!U14</f>
        <v>0</v>
      </c>
      <c r="U14" s="57">
        <f>+' INM'!V14</f>
        <v>0</v>
      </c>
      <c r="V14" s="57">
        <f>+' INM'!W14</f>
        <v>0</v>
      </c>
      <c r="W14" s="57">
        <f>+' INM'!X14</f>
        <v>0</v>
      </c>
      <c r="X14" s="57">
        <f>+' INM'!Y14</f>
        <v>0</v>
      </c>
      <c r="Y14" s="57">
        <f>+' INM'!Z14</f>
        <v>0</v>
      </c>
      <c r="Z14" s="57">
        <f>+' INM'!AA14</f>
        <v>0</v>
      </c>
      <c r="AA14" s="57">
        <f>+' INM'!AB14</f>
        <v>0</v>
      </c>
      <c r="AB14" s="57">
        <f>+' INM'!AC14</f>
        <v>0</v>
      </c>
      <c r="AC14" s="57">
        <f>+' INM'!AD14</f>
        <v>0</v>
      </c>
      <c r="AD14" s="57">
        <f>+' INM'!AE14</f>
        <v>0</v>
      </c>
      <c r="AE14" s="57">
        <f>+' INM'!AF14</f>
        <v>0</v>
      </c>
      <c r="AF14" s="57">
        <f>+' INM'!AG14</f>
        <v>0</v>
      </c>
      <c r="AG14" s="57">
        <f>+' INM'!AH14</f>
        <v>0</v>
      </c>
      <c r="AH14" s="57">
        <f>+' INM'!AI14</f>
        <v>0</v>
      </c>
      <c r="AI14" s="57">
        <f>+' INM'!AJ14</f>
        <v>0</v>
      </c>
      <c r="AJ14" s="57">
        <f>+' INM'!AK14</f>
        <v>0</v>
      </c>
      <c r="AK14" s="57">
        <f>+' INM'!AL14</f>
        <v>0</v>
      </c>
      <c r="AL14" s="57">
        <f>+' INM'!AM14</f>
        <v>0</v>
      </c>
      <c r="AM14" s="57">
        <f>+' INM'!AN14</f>
        <v>0</v>
      </c>
      <c r="AN14" s="57">
        <f>+' INM'!AO14</f>
        <v>0</v>
      </c>
      <c r="AO14" s="57">
        <f>+' INM'!AP14</f>
        <v>0</v>
      </c>
      <c r="AP14" s="57">
        <f>+' INM'!AQ14</f>
        <v>0</v>
      </c>
      <c r="AQ14" s="57">
        <f>+' INM'!AR14</f>
        <v>0</v>
      </c>
      <c r="AR14" s="57">
        <f>+' INM'!AS14</f>
        <v>0</v>
      </c>
      <c r="AS14" s="57">
        <f t="shared" si="9"/>
        <v>0</v>
      </c>
      <c r="AT14" s="61">
        <f>+' INM'!AU14</f>
        <v>0</v>
      </c>
      <c r="AU14" s="61">
        <f>+' INM'!AV14</f>
        <v>0</v>
      </c>
      <c r="AV14" s="61">
        <f>+' INM'!AW14</f>
        <v>0</v>
      </c>
      <c r="AW14" s="61">
        <f>+' INM'!AX14</f>
        <v>0</v>
      </c>
      <c r="AX14" s="61">
        <f>+' INM'!AY14</f>
        <v>0</v>
      </c>
      <c r="AY14" s="61">
        <f t="shared" si="10"/>
        <v>0</v>
      </c>
      <c r="AZ14" s="109">
        <f>+' INM'!BA14</f>
        <v>0</v>
      </c>
      <c r="BA14" s="109">
        <f>+' INM'!BB14</f>
        <v>0</v>
      </c>
      <c r="BB14" s="109">
        <f>+' INM'!BC14</f>
        <v>0</v>
      </c>
      <c r="BC14" s="109">
        <f>+' INM'!BD14</f>
        <v>0</v>
      </c>
      <c r="BD14" s="109">
        <f>+' INM'!BE14</f>
        <v>0</v>
      </c>
      <c r="BE14" s="109">
        <f>+' INM'!BF14</f>
        <v>0</v>
      </c>
      <c r="BF14" s="109">
        <f>+' INM'!BG14</f>
        <v>0</v>
      </c>
      <c r="BG14" s="67">
        <f>SUM(AZ14:BF14)</f>
        <v>0</v>
      </c>
    </row>
    <row r="15" spans="1:59">
      <c r="A15" s="24" t="s">
        <v>10</v>
      </c>
      <c r="B15" s="25" t="s">
        <v>916</v>
      </c>
      <c r="C15" s="44">
        <f>+' INM'!C15</f>
        <v>0</v>
      </c>
      <c r="D15" s="44">
        <f t="shared" si="4"/>
        <v>0</v>
      </c>
      <c r="E15" s="44">
        <f t="shared" si="5"/>
        <v>0</v>
      </c>
      <c r="F15" s="44">
        <f t="shared" si="2"/>
        <v>0</v>
      </c>
      <c r="G15" s="53">
        <f>+' INM'!H15</f>
        <v>0</v>
      </c>
      <c r="H15" s="53">
        <f>+' INM'!I15</f>
        <v>0</v>
      </c>
      <c r="I15" s="53">
        <f>+' INM'!J15</f>
        <v>0</v>
      </c>
      <c r="J15" s="53">
        <f>+' INM'!K15</f>
        <v>0</v>
      </c>
      <c r="K15" s="49">
        <f t="shared" si="6"/>
        <v>0</v>
      </c>
      <c r="L15" s="49">
        <f t="shared" si="7"/>
        <v>0</v>
      </c>
      <c r="M15" s="53">
        <f>+' INM'!N15</f>
        <v>0</v>
      </c>
      <c r="N15" s="53">
        <f>+' INM'!O15</f>
        <v>0</v>
      </c>
      <c r="O15" s="251">
        <f t="shared" si="8"/>
        <v>0</v>
      </c>
      <c r="P15" s="13">
        <f t="shared" si="3"/>
        <v>0</v>
      </c>
      <c r="Q15" s="199">
        <f>+' INM'!R15</f>
        <v>0</v>
      </c>
      <c r="R15" s="57">
        <f>+' INM'!S15</f>
        <v>0</v>
      </c>
      <c r="S15" s="57">
        <f>+' INM'!T15</f>
        <v>0</v>
      </c>
      <c r="T15" s="57">
        <f>+' INM'!U15</f>
        <v>0</v>
      </c>
      <c r="U15" s="57">
        <f>+' INM'!V15</f>
        <v>0</v>
      </c>
      <c r="V15" s="57">
        <f>+' INM'!W15</f>
        <v>0</v>
      </c>
      <c r="W15" s="57">
        <f>+' INM'!X15</f>
        <v>0</v>
      </c>
      <c r="X15" s="57">
        <f>+' INM'!Y15</f>
        <v>0</v>
      </c>
      <c r="Y15" s="57">
        <f>+' INM'!Z15</f>
        <v>0</v>
      </c>
      <c r="Z15" s="57">
        <f>+' INM'!AA15</f>
        <v>0</v>
      </c>
      <c r="AA15" s="57">
        <f>+' INM'!AB15</f>
        <v>0</v>
      </c>
      <c r="AB15" s="57">
        <f>+' INM'!AC15</f>
        <v>0</v>
      </c>
      <c r="AC15" s="57">
        <f>+' INM'!AD15</f>
        <v>0</v>
      </c>
      <c r="AD15" s="57">
        <f>+' INM'!AE15</f>
        <v>0</v>
      </c>
      <c r="AE15" s="57">
        <f>+' INM'!AF15</f>
        <v>0</v>
      </c>
      <c r="AF15" s="57">
        <f>+' INM'!AG15</f>
        <v>0</v>
      </c>
      <c r="AG15" s="57">
        <f>+' INM'!AH15</f>
        <v>0</v>
      </c>
      <c r="AH15" s="57">
        <f>+' INM'!AI15</f>
        <v>0</v>
      </c>
      <c r="AI15" s="57">
        <f>+' INM'!AJ15</f>
        <v>0</v>
      </c>
      <c r="AJ15" s="57">
        <f>+' INM'!AK15</f>
        <v>0</v>
      </c>
      <c r="AK15" s="57">
        <f>+' INM'!AL15</f>
        <v>0</v>
      </c>
      <c r="AL15" s="57">
        <f>+' INM'!AM15</f>
        <v>0</v>
      </c>
      <c r="AM15" s="57">
        <f>+' INM'!AN15</f>
        <v>0</v>
      </c>
      <c r="AN15" s="57">
        <f>+' INM'!AO15</f>
        <v>0</v>
      </c>
      <c r="AO15" s="57">
        <f>+' INM'!AP15</f>
        <v>0</v>
      </c>
      <c r="AP15" s="57">
        <f>+' INM'!AQ15</f>
        <v>0</v>
      </c>
      <c r="AQ15" s="57">
        <f>+' INM'!AR15</f>
        <v>0</v>
      </c>
      <c r="AR15" s="57">
        <f>+' INM'!AS15</f>
        <v>0</v>
      </c>
      <c r="AS15" s="57">
        <f t="shared" si="9"/>
        <v>0</v>
      </c>
      <c r="AT15" s="61">
        <f>+' INM'!AU15</f>
        <v>0</v>
      </c>
      <c r="AU15" s="61">
        <f>+' INM'!AV15</f>
        <v>0</v>
      </c>
      <c r="AV15" s="61">
        <f>+' INM'!AW15</f>
        <v>0</v>
      </c>
      <c r="AW15" s="61">
        <f>+' INM'!AX15</f>
        <v>0</v>
      </c>
      <c r="AX15" s="61">
        <f>+' INM'!AY15</f>
        <v>0</v>
      </c>
      <c r="AY15" s="61">
        <f t="shared" si="10"/>
        <v>0</v>
      </c>
      <c r="AZ15" s="109">
        <f>+' INM'!BA15</f>
        <v>0</v>
      </c>
      <c r="BA15" s="109">
        <f>+' INM'!BB15</f>
        <v>0</v>
      </c>
      <c r="BB15" s="109">
        <f>+' INM'!BC15</f>
        <v>0</v>
      </c>
      <c r="BC15" s="109">
        <f>+' INM'!BD15</f>
        <v>0</v>
      </c>
      <c r="BD15" s="109">
        <f>+' INM'!BE15</f>
        <v>0</v>
      </c>
      <c r="BE15" s="109">
        <f>+' INM'!BF15</f>
        <v>0</v>
      </c>
      <c r="BF15" s="109">
        <f>+' INM'!BG15</f>
        <v>0</v>
      </c>
      <c r="BG15" s="67">
        <f t="shared" ref="BG15:BG25" si="11">SUM(AZ15:BF15)</f>
        <v>0</v>
      </c>
    </row>
    <row r="16" spans="1:59">
      <c r="A16" s="24" t="s">
        <v>11</v>
      </c>
      <c r="B16" s="25" t="s">
        <v>917</v>
      </c>
      <c r="C16" s="44">
        <f>+' INM'!C16</f>
        <v>100500000</v>
      </c>
      <c r="D16" s="44">
        <f t="shared" si="4"/>
        <v>0</v>
      </c>
      <c r="E16" s="44">
        <f t="shared" si="5"/>
        <v>-16763157</v>
      </c>
      <c r="F16" s="44">
        <f t="shared" si="2"/>
        <v>83736843</v>
      </c>
      <c r="G16" s="53">
        <f>+' INM'!H16</f>
        <v>58952840.150000006</v>
      </c>
      <c r="H16" s="53">
        <f>+' INM'!I16</f>
        <v>6632155.4500000002</v>
      </c>
      <c r="I16" s="53">
        <f>+' INM'!J16</f>
        <v>6883439.3000000007</v>
      </c>
      <c r="J16" s="53">
        <f>+' INM'!K16</f>
        <v>11268408.100000001</v>
      </c>
      <c r="K16" s="49">
        <f t="shared" si="6"/>
        <v>24784002.850000001</v>
      </c>
      <c r="L16" s="49">
        <f t="shared" si="7"/>
        <v>83736843</v>
      </c>
      <c r="M16" s="53">
        <f>+' INM'!N16</f>
        <v>0</v>
      </c>
      <c r="N16" s="53">
        <f>+' INM'!O16</f>
        <v>0</v>
      </c>
      <c r="O16" s="251">
        <f t="shared" si="8"/>
        <v>0</v>
      </c>
      <c r="P16" s="13">
        <f t="shared" si="3"/>
        <v>83736843</v>
      </c>
      <c r="Q16" s="199">
        <f>+' INM'!R16</f>
        <v>0</v>
      </c>
      <c r="R16" s="57">
        <f>+' INM'!S16</f>
        <v>-9284957</v>
      </c>
      <c r="S16" s="57">
        <f>+' INM'!T16</f>
        <v>0</v>
      </c>
      <c r="T16" s="57">
        <f>+' INM'!U16</f>
        <v>0</v>
      </c>
      <c r="U16" s="57">
        <f>+' INM'!V16</f>
        <v>0</v>
      </c>
      <c r="V16" s="57">
        <f>+' INM'!W16</f>
        <v>0</v>
      </c>
      <c r="W16" s="57">
        <f>+' INM'!X16</f>
        <v>-7478200</v>
      </c>
      <c r="X16" s="57">
        <f>+' INM'!Y16</f>
        <v>0</v>
      </c>
      <c r="Y16" s="57">
        <f>+' INM'!Z16</f>
        <v>0</v>
      </c>
      <c r="Z16" s="57">
        <f>+' INM'!AA16</f>
        <v>0</v>
      </c>
      <c r="AA16" s="57">
        <f>+' INM'!AB16</f>
        <v>0</v>
      </c>
      <c r="AB16" s="57">
        <f>+' INM'!AC16</f>
        <v>0</v>
      </c>
      <c r="AC16" s="57">
        <f>+' INM'!AD16</f>
        <v>0</v>
      </c>
      <c r="AD16" s="57">
        <f>+' INM'!AE16</f>
        <v>0</v>
      </c>
      <c r="AE16" s="57">
        <f>+' INM'!AF16</f>
        <v>0</v>
      </c>
      <c r="AF16" s="57">
        <f>+' INM'!AG16</f>
        <v>0</v>
      </c>
      <c r="AG16" s="57">
        <f>+' INM'!AH16</f>
        <v>0</v>
      </c>
      <c r="AH16" s="57">
        <f>+' INM'!AI16</f>
        <v>0</v>
      </c>
      <c r="AI16" s="57">
        <f>+' INM'!AJ16</f>
        <v>0</v>
      </c>
      <c r="AJ16" s="57">
        <f>+' INM'!AK16</f>
        <v>0</v>
      </c>
      <c r="AK16" s="57">
        <f>+' INM'!AL16</f>
        <v>0</v>
      </c>
      <c r="AL16" s="57">
        <f>+' INM'!AM16</f>
        <v>0</v>
      </c>
      <c r="AM16" s="57">
        <f>+' INM'!AN16</f>
        <v>0</v>
      </c>
      <c r="AN16" s="57">
        <f>+' INM'!AO16</f>
        <v>0</v>
      </c>
      <c r="AO16" s="57">
        <f>+' INM'!AP16</f>
        <v>0</v>
      </c>
      <c r="AP16" s="57">
        <f>+' INM'!AQ16</f>
        <v>0</v>
      </c>
      <c r="AQ16" s="57">
        <f>+' INM'!AR16</f>
        <v>0</v>
      </c>
      <c r="AR16" s="57">
        <f>+' INM'!AS16</f>
        <v>0</v>
      </c>
      <c r="AS16" s="57">
        <f t="shared" si="9"/>
        <v>-16763157</v>
      </c>
      <c r="AT16" s="61">
        <f>+' INM'!AU16</f>
        <v>0</v>
      </c>
      <c r="AU16" s="61">
        <f>+' INM'!AV16</f>
        <v>0</v>
      </c>
      <c r="AV16" s="61">
        <f>+' INM'!AW16</f>
        <v>0</v>
      </c>
      <c r="AW16" s="61">
        <f>+' INM'!AX16</f>
        <v>0</v>
      </c>
      <c r="AX16" s="61">
        <f>+' INM'!AY16</f>
        <v>0</v>
      </c>
      <c r="AY16" s="61">
        <f t="shared" si="10"/>
        <v>0</v>
      </c>
      <c r="AZ16" s="109">
        <f>+' INM'!BA16</f>
        <v>0</v>
      </c>
      <c r="BA16" s="109">
        <f>+' INM'!BB16</f>
        <v>0</v>
      </c>
      <c r="BB16" s="109">
        <f>+' INM'!BC16</f>
        <v>0</v>
      </c>
      <c r="BC16" s="109">
        <f>+' INM'!BD16</f>
        <v>0</v>
      </c>
      <c r="BD16" s="109">
        <f>+' INM'!BE16</f>
        <v>0</v>
      </c>
      <c r="BE16" s="109">
        <f>+' INM'!BF16</f>
        <v>0</v>
      </c>
      <c r="BF16" s="109">
        <f>+' INM'!BG16</f>
        <v>0</v>
      </c>
      <c r="BG16" s="67">
        <f t="shared" si="11"/>
        <v>0</v>
      </c>
    </row>
    <row r="17" spans="1:81">
      <c r="A17" s="24" t="s">
        <v>12</v>
      </c>
      <c r="B17" s="25" t="s">
        <v>918</v>
      </c>
      <c r="C17" s="44">
        <f>+' INM'!C17</f>
        <v>0</v>
      </c>
      <c r="D17" s="44">
        <f t="shared" si="4"/>
        <v>0</v>
      </c>
      <c r="E17" s="44">
        <f t="shared" si="5"/>
        <v>0</v>
      </c>
      <c r="F17" s="44">
        <f t="shared" si="2"/>
        <v>0</v>
      </c>
      <c r="G17" s="53">
        <f>+' INM'!H17</f>
        <v>0</v>
      </c>
      <c r="H17" s="53">
        <f>+' INM'!I17</f>
        <v>0</v>
      </c>
      <c r="I17" s="53">
        <f>+' INM'!J17</f>
        <v>0</v>
      </c>
      <c r="J17" s="53">
        <f>+' INM'!K17</f>
        <v>0</v>
      </c>
      <c r="K17" s="49">
        <f t="shared" si="6"/>
        <v>0</v>
      </c>
      <c r="L17" s="49">
        <f t="shared" si="7"/>
        <v>0</v>
      </c>
      <c r="M17" s="53">
        <f>+' INM'!N17</f>
        <v>0</v>
      </c>
      <c r="N17" s="53">
        <f>+' INM'!O17</f>
        <v>0</v>
      </c>
      <c r="O17" s="251">
        <f t="shared" si="8"/>
        <v>0</v>
      </c>
      <c r="P17" s="13">
        <f t="shared" si="3"/>
        <v>0</v>
      </c>
      <c r="Q17" s="199">
        <f>+' INM'!R17</f>
        <v>0</v>
      </c>
      <c r="R17" s="57">
        <f>+' INM'!S17</f>
        <v>0</v>
      </c>
      <c r="S17" s="57">
        <f>+' INM'!T17</f>
        <v>0</v>
      </c>
      <c r="T17" s="57">
        <f>+' INM'!U17</f>
        <v>0</v>
      </c>
      <c r="U17" s="57">
        <f>+' INM'!V17</f>
        <v>0</v>
      </c>
      <c r="V17" s="57">
        <f>+' INM'!W17</f>
        <v>0</v>
      </c>
      <c r="W17" s="57">
        <f>+' INM'!X17</f>
        <v>0</v>
      </c>
      <c r="X17" s="57">
        <f>+' INM'!Y17</f>
        <v>0</v>
      </c>
      <c r="Y17" s="57">
        <f>+' INM'!Z17</f>
        <v>0</v>
      </c>
      <c r="Z17" s="57">
        <f>+' INM'!AA17</f>
        <v>0</v>
      </c>
      <c r="AA17" s="57">
        <f>+' INM'!AB17</f>
        <v>0</v>
      </c>
      <c r="AB17" s="57">
        <f>+' INM'!AC17</f>
        <v>0</v>
      </c>
      <c r="AC17" s="57">
        <f>+' INM'!AD17</f>
        <v>0</v>
      </c>
      <c r="AD17" s="57">
        <f>+' INM'!AE17</f>
        <v>0</v>
      </c>
      <c r="AE17" s="57">
        <f>+' INM'!AF17</f>
        <v>0</v>
      </c>
      <c r="AF17" s="57">
        <f>+' INM'!AG17</f>
        <v>0</v>
      </c>
      <c r="AG17" s="57">
        <f>+' INM'!AH17</f>
        <v>0</v>
      </c>
      <c r="AH17" s="57">
        <f>+' INM'!AI17</f>
        <v>0</v>
      </c>
      <c r="AI17" s="57">
        <f>+' INM'!AJ17</f>
        <v>0</v>
      </c>
      <c r="AJ17" s="57">
        <f>+' INM'!AK17</f>
        <v>0</v>
      </c>
      <c r="AK17" s="57">
        <f>+' INM'!AL17</f>
        <v>0</v>
      </c>
      <c r="AL17" s="57">
        <f>+' INM'!AM17</f>
        <v>0</v>
      </c>
      <c r="AM17" s="57">
        <f>+' INM'!AN17</f>
        <v>0</v>
      </c>
      <c r="AN17" s="57">
        <f>+' INM'!AO17</f>
        <v>0</v>
      </c>
      <c r="AO17" s="57">
        <f>+' INM'!AP17</f>
        <v>0</v>
      </c>
      <c r="AP17" s="57">
        <f>+' INM'!AQ17</f>
        <v>0</v>
      </c>
      <c r="AQ17" s="57">
        <f>+' INM'!AR17</f>
        <v>0</v>
      </c>
      <c r="AR17" s="57">
        <f>+' INM'!AS17</f>
        <v>0</v>
      </c>
      <c r="AS17" s="57">
        <f t="shared" si="9"/>
        <v>0</v>
      </c>
      <c r="AT17" s="61">
        <f>+' INM'!AU17</f>
        <v>0</v>
      </c>
      <c r="AU17" s="61">
        <f>+' INM'!AV17</f>
        <v>0</v>
      </c>
      <c r="AV17" s="61">
        <f>+' INM'!AW17</f>
        <v>0</v>
      </c>
      <c r="AW17" s="61">
        <f>+' INM'!AX17</f>
        <v>0</v>
      </c>
      <c r="AX17" s="61">
        <f>+' INM'!AY17</f>
        <v>0</v>
      </c>
      <c r="AY17" s="61">
        <f t="shared" si="10"/>
        <v>0</v>
      </c>
      <c r="AZ17" s="109">
        <f>+' INM'!BA17</f>
        <v>0</v>
      </c>
      <c r="BA17" s="109">
        <f>+' INM'!BB17</f>
        <v>0</v>
      </c>
      <c r="BB17" s="109">
        <f>+' INM'!BC17</f>
        <v>0</v>
      </c>
      <c r="BC17" s="109">
        <f>+' INM'!BD17</f>
        <v>0</v>
      </c>
      <c r="BD17" s="109">
        <f>+' INM'!BE17</f>
        <v>0</v>
      </c>
      <c r="BE17" s="109">
        <f>+' INM'!BF17</f>
        <v>0</v>
      </c>
      <c r="BF17" s="109">
        <f>+' INM'!BG17</f>
        <v>0</v>
      </c>
      <c r="BG17" s="67">
        <f t="shared" si="11"/>
        <v>0</v>
      </c>
    </row>
    <row r="18" spans="1:81">
      <c r="A18" s="24" t="s">
        <v>13</v>
      </c>
      <c r="B18" s="25" t="s">
        <v>919</v>
      </c>
      <c r="C18" s="44">
        <f>+' INM'!C18</f>
        <v>30000000</v>
      </c>
      <c r="D18" s="44">
        <f t="shared" si="4"/>
        <v>0</v>
      </c>
      <c r="E18" s="44">
        <f t="shared" si="5"/>
        <v>-1536435</v>
      </c>
      <c r="F18" s="44">
        <f t="shared" si="2"/>
        <v>28463565</v>
      </c>
      <c r="G18" s="53">
        <f>+' INM'!H18</f>
        <v>73932.72</v>
      </c>
      <c r="H18" s="53">
        <f>+' INM'!I18</f>
        <v>0</v>
      </c>
      <c r="I18" s="53">
        <f>+' INM'!J18</f>
        <v>0</v>
      </c>
      <c r="J18" s="53">
        <f>+' INM'!K18</f>
        <v>28229097.280000001</v>
      </c>
      <c r="K18" s="49">
        <f t="shared" si="6"/>
        <v>28229097.280000001</v>
      </c>
      <c r="L18" s="49">
        <f t="shared" si="7"/>
        <v>28303030</v>
      </c>
      <c r="M18" s="53">
        <f>+' INM'!N18</f>
        <v>0</v>
      </c>
      <c r="N18" s="53">
        <f>+' INM'!O18</f>
        <v>0</v>
      </c>
      <c r="O18" s="251">
        <f t="shared" si="8"/>
        <v>160535</v>
      </c>
      <c r="P18" s="13">
        <f t="shared" si="3"/>
        <v>28463565</v>
      </c>
      <c r="Q18" s="199">
        <f>+' INM'!R18</f>
        <v>160535</v>
      </c>
      <c r="R18" s="57">
        <f>+' INM'!S18</f>
        <v>0</v>
      </c>
      <c r="S18" s="57">
        <f>+' INM'!T18</f>
        <v>0</v>
      </c>
      <c r="T18" s="57">
        <f>+' INM'!U18</f>
        <v>0</v>
      </c>
      <c r="U18" s="57">
        <f>+' INM'!V18</f>
        <v>0</v>
      </c>
      <c r="V18" s="57">
        <f>+' INM'!W18</f>
        <v>0</v>
      </c>
      <c r="W18" s="57">
        <f>+' INM'!X18</f>
        <v>-1536435</v>
      </c>
      <c r="X18" s="57">
        <f>+' INM'!Y18</f>
        <v>0</v>
      </c>
      <c r="Y18" s="57">
        <f>+' INM'!Z18</f>
        <v>0</v>
      </c>
      <c r="Z18" s="57">
        <f>+' INM'!AA18</f>
        <v>0</v>
      </c>
      <c r="AA18" s="57">
        <f>+' INM'!AB18</f>
        <v>0</v>
      </c>
      <c r="AB18" s="57">
        <f>+' INM'!AC18</f>
        <v>0</v>
      </c>
      <c r="AC18" s="57">
        <f>+' INM'!AD18</f>
        <v>0</v>
      </c>
      <c r="AD18" s="57">
        <f>+' INM'!AE18</f>
        <v>0</v>
      </c>
      <c r="AE18" s="57">
        <f>+' INM'!AF18</f>
        <v>0</v>
      </c>
      <c r="AF18" s="57">
        <f>+' INM'!AG18</f>
        <v>0</v>
      </c>
      <c r="AG18" s="57">
        <f>+' INM'!AH18</f>
        <v>0</v>
      </c>
      <c r="AH18" s="57">
        <f>+' INM'!AI18</f>
        <v>0</v>
      </c>
      <c r="AI18" s="57">
        <f>+' INM'!AJ18</f>
        <v>0</v>
      </c>
      <c r="AJ18" s="57">
        <f>+' INM'!AK18</f>
        <v>0</v>
      </c>
      <c r="AK18" s="57">
        <f>+' INM'!AL18</f>
        <v>0</v>
      </c>
      <c r="AL18" s="57">
        <f>+' INM'!AM18</f>
        <v>0</v>
      </c>
      <c r="AM18" s="57">
        <f>+' INM'!AN18</f>
        <v>0</v>
      </c>
      <c r="AN18" s="57">
        <f>+' INM'!AO18</f>
        <v>0</v>
      </c>
      <c r="AO18" s="57">
        <f>+' INM'!AP18</f>
        <v>0</v>
      </c>
      <c r="AP18" s="57">
        <f>+' INM'!AQ18</f>
        <v>0</v>
      </c>
      <c r="AQ18" s="57">
        <f>+' INM'!AR18</f>
        <v>0</v>
      </c>
      <c r="AR18" s="57">
        <f>+' INM'!AS18</f>
        <v>0</v>
      </c>
      <c r="AS18" s="57">
        <f t="shared" si="9"/>
        <v>-1536435</v>
      </c>
      <c r="AT18" s="61">
        <f>+' INM'!AU18</f>
        <v>0</v>
      </c>
      <c r="AU18" s="61">
        <f>+' INM'!AV18</f>
        <v>0</v>
      </c>
      <c r="AV18" s="61">
        <f>+' INM'!AW18</f>
        <v>0</v>
      </c>
      <c r="AW18" s="61">
        <f>+' INM'!AX18</f>
        <v>0</v>
      </c>
      <c r="AX18" s="61">
        <f>+' INM'!AY18</f>
        <v>0</v>
      </c>
      <c r="AY18" s="61">
        <f t="shared" si="10"/>
        <v>0</v>
      </c>
      <c r="AZ18" s="109">
        <f>+' INM'!BA18</f>
        <v>0</v>
      </c>
      <c r="BA18" s="109">
        <f>+' INM'!BB18</f>
        <v>0</v>
      </c>
      <c r="BB18" s="109">
        <f>+' INM'!BC18</f>
        <v>0</v>
      </c>
      <c r="BC18" s="109">
        <f>+' INM'!BD18</f>
        <v>0</v>
      </c>
      <c r="BD18" s="109">
        <f>+' INM'!BE18</f>
        <v>0</v>
      </c>
      <c r="BE18" s="109">
        <f>+' INM'!BF18</f>
        <v>0</v>
      </c>
      <c r="BF18" s="109">
        <f>+' INM'!BG18</f>
        <v>0</v>
      </c>
      <c r="BG18" s="67">
        <f t="shared" si="11"/>
        <v>0</v>
      </c>
    </row>
    <row r="19" spans="1:81">
      <c r="A19" s="24" t="s">
        <v>14</v>
      </c>
      <c r="B19" s="25" t="s">
        <v>920</v>
      </c>
      <c r="C19" s="44">
        <f>+' INM'!C19</f>
        <v>29800500</v>
      </c>
      <c r="D19" s="44">
        <f t="shared" si="4"/>
        <v>0</v>
      </c>
      <c r="E19" s="44">
        <f t="shared" si="5"/>
        <v>-353486</v>
      </c>
      <c r="F19" s="44">
        <f t="shared" si="2"/>
        <v>29447014</v>
      </c>
      <c r="G19" s="53">
        <f>+' INM'!H19</f>
        <v>29209560.769999996</v>
      </c>
      <c r="H19" s="53">
        <f>+' INM'!I19</f>
        <v>0</v>
      </c>
      <c r="I19" s="53">
        <f>+' INM'!J19</f>
        <v>0</v>
      </c>
      <c r="J19" s="53">
        <f>+' INM'!K19</f>
        <v>0</v>
      </c>
      <c r="K19" s="49">
        <f t="shared" si="6"/>
        <v>0</v>
      </c>
      <c r="L19" s="49">
        <f t="shared" si="7"/>
        <v>29209560.769999996</v>
      </c>
      <c r="M19" s="53">
        <f>+' INM'!N19</f>
        <v>0</v>
      </c>
      <c r="N19" s="53">
        <f>+' INM'!O19</f>
        <v>0</v>
      </c>
      <c r="O19" s="251">
        <f t="shared" si="8"/>
        <v>237453.23000000417</v>
      </c>
      <c r="P19" s="13">
        <f t="shared" si="3"/>
        <v>29447014</v>
      </c>
      <c r="Q19" s="199">
        <f>+' INM'!R19</f>
        <v>237453.23000000417</v>
      </c>
      <c r="R19" s="57">
        <f>+' INM'!S19</f>
        <v>-1478486</v>
      </c>
      <c r="S19" s="57">
        <f>+' INM'!T19</f>
        <v>0</v>
      </c>
      <c r="T19" s="57">
        <f>+' INM'!U19</f>
        <v>1125000</v>
      </c>
      <c r="U19" s="57">
        <f>+' INM'!V19</f>
        <v>0</v>
      </c>
      <c r="V19" s="57">
        <f>+' INM'!W19</f>
        <v>0</v>
      </c>
      <c r="W19" s="57">
        <f>+' INM'!X19</f>
        <v>0</v>
      </c>
      <c r="X19" s="57">
        <f>+' INM'!Y19</f>
        <v>0</v>
      </c>
      <c r="Y19" s="57">
        <f>+' INM'!Z19</f>
        <v>0</v>
      </c>
      <c r="Z19" s="57">
        <f>+' INM'!AA19</f>
        <v>0</v>
      </c>
      <c r="AA19" s="57">
        <f>+' INM'!AB19</f>
        <v>0</v>
      </c>
      <c r="AB19" s="57">
        <f>+' INM'!AC19</f>
        <v>0</v>
      </c>
      <c r="AC19" s="57">
        <f>+' INM'!AD19</f>
        <v>0</v>
      </c>
      <c r="AD19" s="57">
        <f>+' INM'!AE19</f>
        <v>0</v>
      </c>
      <c r="AE19" s="57">
        <f>+' INM'!AF19</f>
        <v>0</v>
      </c>
      <c r="AF19" s="57">
        <f>+' INM'!AG19</f>
        <v>0</v>
      </c>
      <c r="AG19" s="57">
        <f>+' INM'!AH19</f>
        <v>0</v>
      </c>
      <c r="AH19" s="57">
        <f>+' INM'!AI19</f>
        <v>0</v>
      </c>
      <c r="AI19" s="57">
        <f>+' INM'!AJ19</f>
        <v>0</v>
      </c>
      <c r="AJ19" s="57">
        <f>+' INM'!AK19</f>
        <v>0</v>
      </c>
      <c r="AK19" s="57">
        <f>+' INM'!AL19</f>
        <v>0</v>
      </c>
      <c r="AL19" s="57">
        <f>+' INM'!AM19</f>
        <v>0</v>
      </c>
      <c r="AM19" s="57">
        <f>+' INM'!AN19</f>
        <v>0</v>
      </c>
      <c r="AN19" s="57">
        <f>+' INM'!AO19</f>
        <v>0</v>
      </c>
      <c r="AO19" s="57">
        <f>+' INM'!AP19</f>
        <v>0</v>
      </c>
      <c r="AP19" s="57">
        <f>+' INM'!AQ19</f>
        <v>0</v>
      </c>
      <c r="AQ19" s="57">
        <f>+' INM'!AR19</f>
        <v>0</v>
      </c>
      <c r="AR19" s="57">
        <f>+' INM'!AS19</f>
        <v>0</v>
      </c>
      <c r="AS19" s="57">
        <f t="shared" si="9"/>
        <v>-353486</v>
      </c>
      <c r="AT19" s="61">
        <f>+' INM'!AU19</f>
        <v>0</v>
      </c>
      <c r="AU19" s="61">
        <f>+' INM'!AV19</f>
        <v>0</v>
      </c>
      <c r="AV19" s="61">
        <f>+' INM'!AW19</f>
        <v>0</v>
      </c>
      <c r="AW19" s="61">
        <f>+' INM'!AX19</f>
        <v>0</v>
      </c>
      <c r="AX19" s="61">
        <f>+' INM'!AY19</f>
        <v>0</v>
      </c>
      <c r="AY19" s="61">
        <f t="shared" si="10"/>
        <v>0</v>
      </c>
      <c r="AZ19" s="109">
        <f>+' INM'!BA19</f>
        <v>0</v>
      </c>
      <c r="BA19" s="109">
        <f>+' INM'!BB20</f>
        <v>0</v>
      </c>
      <c r="BB19" s="109">
        <f>+' INM'!BC19</f>
        <v>0</v>
      </c>
      <c r="BC19" s="109">
        <f>+' INM'!BD19</f>
        <v>0</v>
      </c>
      <c r="BD19" s="109">
        <f>+' INM'!BE19</f>
        <v>0</v>
      </c>
      <c r="BE19" s="109">
        <f>+' INM'!BF19</f>
        <v>0</v>
      </c>
      <c r="BF19" s="109">
        <f>+' INM'!BG19</f>
        <v>0</v>
      </c>
      <c r="BG19" s="67">
        <f t="shared" si="11"/>
        <v>0</v>
      </c>
    </row>
    <row r="20" spans="1:81">
      <c r="A20" s="24" t="s">
        <v>15</v>
      </c>
      <c r="B20" s="25" t="s">
        <v>123</v>
      </c>
      <c r="C20" s="44">
        <f>+' INM'!C20</f>
        <v>15500000</v>
      </c>
      <c r="D20" s="44">
        <f t="shared" si="4"/>
        <v>0</v>
      </c>
      <c r="E20" s="44">
        <f t="shared" si="5"/>
        <v>-10000000</v>
      </c>
      <c r="F20" s="44">
        <f t="shared" si="2"/>
        <v>5500000</v>
      </c>
      <c r="G20" s="53">
        <f>+' INM'!H20</f>
        <v>1943984.5999999999</v>
      </c>
      <c r="H20" s="53">
        <f>+' INM'!I20</f>
        <v>202865.4</v>
      </c>
      <c r="I20" s="53">
        <f>+' INM'!J20</f>
        <v>216503.4</v>
      </c>
      <c r="J20" s="53">
        <f>+' INM'!K20</f>
        <v>1644309.4</v>
      </c>
      <c r="K20" s="49">
        <f t="shared" si="6"/>
        <v>2063678.2</v>
      </c>
      <c r="L20" s="49">
        <f t="shared" si="7"/>
        <v>4007662.8</v>
      </c>
      <c r="M20" s="53">
        <f>+' INM'!N20</f>
        <v>0</v>
      </c>
      <c r="N20" s="53">
        <f>+' INM'!O20</f>
        <v>0</v>
      </c>
      <c r="O20" s="251">
        <f t="shared" si="8"/>
        <v>1492337.2000000002</v>
      </c>
      <c r="P20" s="13">
        <f t="shared" si="3"/>
        <v>5500000</v>
      </c>
      <c r="Q20" s="199">
        <f>+' INM'!R20</f>
        <v>1492337.2000000002</v>
      </c>
      <c r="R20" s="57">
        <f>+' INM'!S20</f>
        <v>-10000000</v>
      </c>
      <c r="S20" s="57">
        <f>+' INM'!T20</f>
        <v>0</v>
      </c>
      <c r="T20" s="57">
        <f>+' INM'!U20</f>
        <v>0</v>
      </c>
      <c r="U20" s="57">
        <f>+' INM'!V20</f>
        <v>0</v>
      </c>
      <c r="V20" s="57">
        <f>+' INM'!W20</f>
        <v>0</v>
      </c>
      <c r="W20" s="57">
        <f>+' INM'!X20</f>
        <v>0</v>
      </c>
      <c r="X20" s="57">
        <f>+' INM'!Y20</f>
        <v>0</v>
      </c>
      <c r="Y20" s="57">
        <f>+' INM'!Z20</f>
        <v>0</v>
      </c>
      <c r="Z20" s="57">
        <f>+' INM'!AA20</f>
        <v>0</v>
      </c>
      <c r="AA20" s="57">
        <f>+' INM'!AB20</f>
        <v>0</v>
      </c>
      <c r="AB20" s="57">
        <f>+' INM'!AC20</f>
        <v>0</v>
      </c>
      <c r="AC20" s="57">
        <f>+' INM'!AD20</f>
        <v>0</v>
      </c>
      <c r="AD20" s="57">
        <f>+' INM'!AE20</f>
        <v>0</v>
      </c>
      <c r="AE20" s="57">
        <f>+' INM'!AF20</f>
        <v>0</v>
      </c>
      <c r="AF20" s="57">
        <f>+' INM'!AG20</f>
        <v>0</v>
      </c>
      <c r="AG20" s="57">
        <f>+' INM'!AH20</f>
        <v>0</v>
      </c>
      <c r="AH20" s="57">
        <f>+' INM'!AI20</f>
        <v>0</v>
      </c>
      <c r="AI20" s="57">
        <f>+' INM'!AJ20</f>
        <v>0</v>
      </c>
      <c r="AJ20" s="57">
        <f>+' INM'!AK20</f>
        <v>0</v>
      </c>
      <c r="AK20" s="57">
        <f>+' INM'!AL20</f>
        <v>0</v>
      </c>
      <c r="AL20" s="57">
        <f>+' INM'!AM20</f>
        <v>0</v>
      </c>
      <c r="AM20" s="57">
        <f>+' INM'!AN20</f>
        <v>0</v>
      </c>
      <c r="AN20" s="57">
        <f>+' INM'!AO20</f>
        <v>0</v>
      </c>
      <c r="AO20" s="57">
        <f>+' INM'!AP20</f>
        <v>0</v>
      </c>
      <c r="AP20" s="57">
        <f>+' INM'!AQ20</f>
        <v>0</v>
      </c>
      <c r="AQ20" s="57">
        <f>+' INM'!AR20</f>
        <v>0</v>
      </c>
      <c r="AR20" s="57">
        <f>+' INM'!AS20</f>
        <v>0</v>
      </c>
      <c r="AS20" s="57">
        <f t="shared" si="9"/>
        <v>-10000000</v>
      </c>
      <c r="AT20" s="61">
        <f>+' INM'!AU20</f>
        <v>0</v>
      </c>
      <c r="AU20" s="61">
        <f>+' INM'!AV20</f>
        <v>0</v>
      </c>
      <c r="AV20" s="61">
        <f>+' INM'!AW20</f>
        <v>0</v>
      </c>
      <c r="AW20" s="61">
        <f>+' INM'!AX20</f>
        <v>0</v>
      </c>
      <c r="AX20" s="61">
        <f>+' INM'!AY20</f>
        <v>0</v>
      </c>
      <c r="AY20" s="61">
        <f t="shared" si="10"/>
        <v>0</v>
      </c>
      <c r="AZ20" s="109">
        <f>+' INM'!BA20</f>
        <v>0</v>
      </c>
      <c r="BA20" s="109">
        <v>0</v>
      </c>
      <c r="BB20" s="109">
        <f>+' INM'!BC20</f>
        <v>0</v>
      </c>
      <c r="BC20" s="109">
        <f>+' INM'!BD20</f>
        <v>0</v>
      </c>
      <c r="BD20" s="109">
        <f>+' INM'!BE20</f>
        <v>0</v>
      </c>
      <c r="BE20" s="109">
        <f>+' INM'!BF20</f>
        <v>0</v>
      </c>
      <c r="BF20" s="109">
        <f>+' INM'!BG20</f>
        <v>0</v>
      </c>
      <c r="BG20" s="67">
        <f t="shared" si="11"/>
        <v>0</v>
      </c>
    </row>
    <row r="21" spans="1:81">
      <c r="A21" s="24" t="s">
        <v>16</v>
      </c>
      <c r="B21" s="25" t="s">
        <v>921</v>
      </c>
      <c r="C21" s="44">
        <f>+' INM'!C21</f>
        <v>15168543</v>
      </c>
      <c r="D21" s="44">
        <f t="shared" si="4"/>
        <v>0</v>
      </c>
      <c r="E21" s="44">
        <f t="shared" si="5"/>
        <v>0</v>
      </c>
      <c r="F21" s="44">
        <f t="shared" si="2"/>
        <v>15168543</v>
      </c>
      <c r="G21" s="53">
        <f>+' INM'!H21</f>
        <v>15168543</v>
      </c>
      <c r="H21" s="53">
        <f>+' INM'!I21</f>
        <v>0</v>
      </c>
      <c r="I21" s="53">
        <f>+' INM'!J21</f>
        <v>0</v>
      </c>
      <c r="J21" s="53">
        <f>+' INM'!K21</f>
        <v>0</v>
      </c>
      <c r="K21" s="49">
        <f t="shared" si="6"/>
        <v>0</v>
      </c>
      <c r="L21" s="49">
        <f t="shared" si="7"/>
        <v>15168543</v>
      </c>
      <c r="M21" s="53">
        <f>+' INM'!N21</f>
        <v>0</v>
      </c>
      <c r="N21" s="53">
        <f>+' INM'!O21</f>
        <v>0</v>
      </c>
      <c r="O21" s="251">
        <f t="shared" si="8"/>
        <v>0</v>
      </c>
      <c r="P21" s="13">
        <f t="shared" si="3"/>
        <v>15168543</v>
      </c>
      <c r="Q21" s="199">
        <f>+' INM'!R21</f>
        <v>0</v>
      </c>
      <c r="R21" s="57">
        <f>+' INM'!S21</f>
        <v>0</v>
      </c>
      <c r="S21" s="57">
        <f>+' INM'!T21</f>
        <v>0</v>
      </c>
      <c r="T21" s="57">
        <f>+' INM'!U21</f>
        <v>0</v>
      </c>
      <c r="U21" s="57">
        <f>+' INM'!V21</f>
        <v>0</v>
      </c>
      <c r="V21" s="57">
        <f>+' INM'!W21</f>
        <v>0</v>
      </c>
      <c r="W21" s="57">
        <f>+' INM'!X21</f>
        <v>0</v>
      </c>
      <c r="X21" s="57">
        <f>+' INM'!Y21</f>
        <v>0</v>
      </c>
      <c r="Y21" s="57">
        <f>+' INM'!Z21</f>
        <v>0</v>
      </c>
      <c r="Z21" s="57">
        <f>+' INM'!AA21</f>
        <v>0</v>
      </c>
      <c r="AA21" s="57">
        <f>+' INM'!AB21</f>
        <v>0</v>
      </c>
      <c r="AB21" s="57">
        <f>+' INM'!AC21</f>
        <v>0</v>
      </c>
      <c r="AC21" s="57">
        <f>+' INM'!AD21</f>
        <v>0</v>
      </c>
      <c r="AD21" s="57">
        <f>+' INM'!AE21</f>
        <v>0</v>
      </c>
      <c r="AE21" s="57">
        <f>+' INM'!AF21</f>
        <v>0</v>
      </c>
      <c r="AF21" s="57">
        <f>+' INM'!AG21</f>
        <v>0</v>
      </c>
      <c r="AG21" s="57">
        <f>+' INM'!AH21</f>
        <v>0</v>
      </c>
      <c r="AH21" s="57">
        <f>+' INM'!AI21</f>
        <v>0</v>
      </c>
      <c r="AI21" s="57">
        <f>+' INM'!AJ21</f>
        <v>0</v>
      </c>
      <c r="AJ21" s="57">
        <f>+' INM'!AK21</f>
        <v>0</v>
      </c>
      <c r="AK21" s="57">
        <f>+' INM'!AL21</f>
        <v>0</v>
      </c>
      <c r="AL21" s="57">
        <f>+' INM'!AM21</f>
        <v>0</v>
      </c>
      <c r="AM21" s="57">
        <f>+' INM'!AN21</f>
        <v>0</v>
      </c>
      <c r="AN21" s="57">
        <f>+' INM'!AO21</f>
        <v>0</v>
      </c>
      <c r="AO21" s="57">
        <f>+' INM'!AP21</f>
        <v>0</v>
      </c>
      <c r="AP21" s="57">
        <f>+' INM'!AQ21</f>
        <v>0</v>
      </c>
      <c r="AQ21" s="57">
        <f>+' INM'!AR21</f>
        <v>0</v>
      </c>
      <c r="AR21" s="57">
        <f>+' INM'!AS21</f>
        <v>0</v>
      </c>
      <c r="AS21" s="57">
        <f t="shared" si="9"/>
        <v>0</v>
      </c>
      <c r="AT21" s="61">
        <f>+' INM'!AU21</f>
        <v>0</v>
      </c>
      <c r="AU21" s="61">
        <f>+' INM'!AV21</f>
        <v>0</v>
      </c>
      <c r="AV21" s="61">
        <f>+' INM'!AW21</f>
        <v>0</v>
      </c>
      <c r="AW21" s="61">
        <f>+' INM'!AX21</f>
        <v>0</v>
      </c>
      <c r="AX21" s="61">
        <f>+' INM'!AY21</f>
        <v>0</v>
      </c>
      <c r="AY21" s="61">
        <f t="shared" si="10"/>
        <v>0</v>
      </c>
      <c r="AZ21" s="109">
        <f>+' INM'!BA21</f>
        <v>0</v>
      </c>
      <c r="BA21" s="109">
        <f>+' INM'!BB21</f>
        <v>0</v>
      </c>
      <c r="BB21" s="109">
        <f>+' INM'!BC21</f>
        <v>0</v>
      </c>
      <c r="BC21" s="109">
        <f>+' INM'!BD21</f>
        <v>0</v>
      </c>
      <c r="BD21" s="109">
        <f>+' INM'!BE21</f>
        <v>0</v>
      </c>
      <c r="BE21" s="109">
        <f>+' INM'!BF21</f>
        <v>0</v>
      </c>
      <c r="BF21" s="109">
        <f>+' INM'!BG21</f>
        <v>0</v>
      </c>
      <c r="BG21" s="67">
        <f t="shared" si="11"/>
        <v>0</v>
      </c>
    </row>
    <row r="22" spans="1:81">
      <c r="A22" s="24" t="s">
        <v>17</v>
      </c>
      <c r="B22" s="25" t="s">
        <v>922</v>
      </c>
      <c r="C22" s="44">
        <f>+' INM'!C22</f>
        <v>1712763</v>
      </c>
      <c r="D22" s="44">
        <f t="shared" si="4"/>
        <v>0</v>
      </c>
      <c r="E22" s="44">
        <f t="shared" si="5"/>
        <v>0</v>
      </c>
      <c r="F22" s="44">
        <f t="shared" si="2"/>
        <v>1712763</v>
      </c>
      <c r="G22" s="53">
        <f>+' INM'!H22</f>
        <v>1405753</v>
      </c>
      <c r="H22" s="53">
        <f>+' INM'!I22</f>
        <v>160907</v>
      </c>
      <c r="I22" s="53">
        <f>+' INM'!J22</f>
        <v>146103</v>
      </c>
      <c r="J22" s="53">
        <f>+' INM'!K22</f>
        <v>0</v>
      </c>
      <c r="K22" s="49">
        <f t="shared" si="6"/>
        <v>307010</v>
      </c>
      <c r="L22" s="49">
        <f t="shared" si="7"/>
        <v>1712763</v>
      </c>
      <c r="M22" s="53">
        <f>+' INM'!N22</f>
        <v>0</v>
      </c>
      <c r="N22" s="53">
        <f>+' INM'!O22</f>
        <v>0</v>
      </c>
      <c r="O22" s="251">
        <f t="shared" si="8"/>
        <v>0</v>
      </c>
      <c r="P22" s="13">
        <f t="shared" si="3"/>
        <v>1712763</v>
      </c>
      <c r="Q22" s="199">
        <f>+' INM'!R22</f>
        <v>0</v>
      </c>
      <c r="R22" s="57">
        <f>+' INM'!S22</f>
        <v>0</v>
      </c>
      <c r="S22" s="57">
        <f>+' INM'!T22</f>
        <v>0</v>
      </c>
      <c r="T22" s="57">
        <f>+' INM'!U22</f>
        <v>0</v>
      </c>
      <c r="U22" s="57">
        <f>+' INM'!V22</f>
        <v>0</v>
      </c>
      <c r="V22" s="57">
        <f>+' INM'!W22</f>
        <v>0</v>
      </c>
      <c r="W22" s="57">
        <f>+' INM'!X22</f>
        <v>0</v>
      </c>
      <c r="X22" s="57">
        <f>+' INM'!Y22</f>
        <v>0</v>
      </c>
      <c r="Y22" s="57">
        <f>+' INM'!Z22</f>
        <v>0</v>
      </c>
      <c r="Z22" s="57">
        <f>+' INM'!AA22</f>
        <v>0</v>
      </c>
      <c r="AA22" s="57">
        <f>+' INM'!AB22</f>
        <v>0</v>
      </c>
      <c r="AB22" s="57">
        <f>+' INM'!AC22</f>
        <v>0</v>
      </c>
      <c r="AC22" s="57">
        <f>+' INM'!AD22</f>
        <v>0</v>
      </c>
      <c r="AD22" s="57">
        <f>+' INM'!AE22</f>
        <v>0</v>
      </c>
      <c r="AE22" s="57">
        <f>+' INM'!AF22</f>
        <v>0</v>
      </c>
      <c r="AF22" s="57">
        <f>+' INM'!AG22</f>
        <v>0</v>
      </c>
      <c r="AG22" s="57">
        <f>+' INM'!AH22</f>
        <v>0</v>
      </c>
      <c r="AH22" s="57">
        <f>+' INM'!AI22</f>
        <v>0</v>
      </c>
      <c r="AI22" s="57">
        <f>+' INM'!AJ22</f>
        <v>0</v>
      </c>
      <c r="AJ22" s="57">
        <f>+' INM'!AK22</f>
        <v>0</v>
      </c>
      <c r="AK22" s="57">
        <f>+' INM'!AL22</f>
        <v>0</v>
      </c>
      <c r="AL22" s="57">
        <f>+' INM'!AM22</f>
        <v>0</v>
      </c>
      <c r="AM22" s="57">
        <f>+' INM'!AN22</f>
        <v>0</v>
      </c>
      <c r="AN22" s="57">
        <f>+' INM'!AO22</f>
        <v>0</v>
      </c>
      <c r="AO22" s="57">
        <f>+' INM'!AP22</f>
        <v>0</v>
      </c>
      <c r="AP22" s="57">
        <f>+' INM'!AQ22</f>
        <v>0</v>
      </c>
      <c r="AQ22" s="57">
        <f>+' INM'!AR22</f>
        <v>0</v>
      </c>
      <c r="AR22" s="57">
        <f>+' INM'!AS22</f>
        <v>0</v>
      </c>
      <c r="AS22" s="57">
        <f t="shared" si="9"/>
        <v>0</v>
      </c>
      <c r="AT22" s="61">
        <f>+' INM'!AU22</f>
        <v>0</v>
      </c>
      <c r="AU22" s="61">
        <f>+' INM'!AV22</f>
        <v>0</v>
      </c>
      <c r="AV22" s="61">
        <f>+' INM'!AW22</f>
        <v>0</v>
      </c>
      <c r="AW22" s="61">
        <f>+' INM'!AX22</f>
        <v>0</v>
      </c>
      <c r="AX22" s="61">
        <f>+' INM'!AY22</f>
        <v>0</v>
      </c>
      <c r="AY22" s="61">
        <f t="shared" si="10"/>
        <v>0</v>
      </c>
      <c r="AZ22" s="109">
        <f>+' INM'!BA22</f>
        <v>0</v>
      </c>
      <c r="BA22" s="109">
        <f>+' INM'!BB22</f>
        <v>0</v>
      </c>
      <c r="BB22" s="109">
        <f>+' INM'!BC22</f>
        <v>0</v>
      </c>
      <c r="BC22" s="109">
        <f>+' INM'!BD22</f>
        <v>0</v>
      </c>
      <c r="BD22" s="109">
        <f>+' INM'!BE22</f>
        <v>0</v>
      </c>
      <c r="BE22" s="109">
        <f>+' INM'!BF22</f>
        <v>0</v>
      </c>
      <c r="BF22" s="109">
        <f>+' INM'!BG22</f>
        <v>0</v>
      </c>
      <c r="BG22" s="67">
        <f t="shared" si="11"/>
        <v>0</v>
      </c>
    </row>
    <row r="23" spans="1:81">
      <c r="A23" s="24" t="s">
        <v>18</v>
      </c>
      <c r="B23" s="25" t="s">
        <v>923</v>
      </c>
      <c r="C23" s="44">
        <f>+' INM'!C23</f>
        <v>23536595</v>
      </c>
      <c r="D23" s="44">
        <f t="shared" si="4"/>
        <v>0</v>
      </c>
      <c r="E23" s="44">
        <f t="shared" si="5"/>
        <v>-999700</v>
      </c>
      <c r="F23" s="44">
        <f t="shared" si="2"/>
        <v>22536895</v>
      </c>
      <c r="G23" s="53">
        <f>+' INM'!H23</f>
        <v>15245769</v>
      </c>
      <c r="H23" s="53">
        <f>+' INM'!I23</f>
        <v>1752819</v>
      </c>
      <c r="I23" s="53">
        <f>+' INM'!J23</f>
        <v>1734863</v>
      </c>
      <c r="J23" s="53">
        <f>+' INM'!K23</f>
        <v>1796615</v>
      </c>
      <c r="K23" s="49">
        <f t="shared" si="6"/>
        <v>5284297</v>
      </c>
      <c r="L23" s="49">
        <f t="shared" si="7"/>
        <v>20530066</v>
      </c>
      <c r="M23" s="53">
        <f>+' INM'!N23</f>
        <v>0</v>
      </c>
      <c r="N23" s="53">
        <f>+' INM'!O23</f>
        <v>0</v>
      </c>
      <c r="O23" s="251">
        <f t="shared" si="8"/>
        <v>2006829</v>
      </c>
      <c r="P23" s="13">
        <f t="shared" si="3"/>
        <v>22536895</v>
      </c>
      <c r="Q23" s="199">
        <f>+' INM'!R23</f>
        <v>2006829</v>
      </c>
      <c r="R23" s="57">
        <f>+' INM'!S23</f>
        <v>0</v>
      </c>
      <c r="S23" s="57">
        <f>+' INM'!T23</f>
        <v>0</v>
      </c>
      <c r="T23" s="57">
        <f>+' INM'!U23</f>
        <v>0</v>
      </c>
      <c r="U23" s="57">
        <f>+' INM'!V23</f>
        <v>0</v>
      </c>
      <c r="V23" s="57">
        <f>+' INM'!W23</f>
        <v>0</v>
      </c>
      <c r="W23" s="57">
        <f>+' INM'!X23</f>
        <v>-999700</v>
      </c>
      <c r="X23" s="57">
        <f>+' INM'!Y23</f>
        <v>0</v>
      </c>
      <c r="Y23" s="57">
        <f>+' INM'!Z23</f>
        <v>0</v>
      </c>
      <c r="Z23" s="57">
        <f>+' INM'!AA23</f>
        <v>0</v>
      </c>
      <c r="AA23" s="57">
        <f>+' INM'!AB23</f>
        <v>0</v>
      </c>
      <c r="AB23" s="57">
        <f>+' INM'!AC23</f>
        <v>0</v>
      </c>
      <c r="AC23" s="57">
        <f>+' INM'!AD23</f>
        <v>0</v>
      </c>
      <c r="AD23" s="57">
        <f>+' INM'!AE23</f>
        <v>0</v>
      </c>
      <c r="AE23" s="57">
        <f>+' INM'!AF23</f>
        <v>0</v>
      </c>
      <c r="AF23" s="57">
        <f>+' INM'!AG23</f>
        <v>0</v>
      </c>
      <c r="AG23" s="57">
        <f>+' INM'!AH23</f>
        <v>0</v>
      </c>
      <c r="AH23" s="57">
        <f>+' INM'!AI23</f>
        <v>0</v>
      </c>
      <c r="AI23" s="57">
        <f>+' INM'!AJ23</f>
        <v>0</v>
      </c>
      <c r="AJ23" s="57">
        <f>+' INM'!AK23</f>
        <v>0</v>
      </c>
      <c r="AK23" s="57">
        <f>+' INM'!AL23</f>
        <v>0</v>
      </c>
      <c r="AL23" s="57">
        <f>+' INM'!AM23</f>
        <v>0</v>
      </c>
      <c r="AM23" s="57">
        <f>+' INM'!AN23</f>
        <v>0</v>
      </c>
      <c r="AN23" s="57">
        <f>+' INM'!AO23</f>
        <v>0</v>
      </c>
      <c r="AO23" s="57">
        <f>+' INM'!AP23</f>
        <v>0</v>
      </c>
      <c r="AP23" s="57">
        <f>+' INM'!AQ23</f>
        <v>0</v>
      </c>
      <c r="AQ23" s="57">
        <f>+' INM'!AR23</f>
        <v>0</v>
      </c>
      <c r="AR23" s="57">
        <f>+' INM'!AS23</f>
        <v>0</v>
      </c>
      <c r="AS23" s="57">
        <f t="shared" si="9"/>
        <v>-999700</v>
      </c>
      <c r="AT23" s="61">
        <f>+' INM'!AU23</f>
        <v>0</v>
      </c>
      <c r="AU23" s="61">
        <f>+' INM'!AV23</f>
        <v>0</v>
      </c>
      <c r="AV23" s="61">
        <f>+' INM'!AW23</f>
        <v>0</v>
      </c>
      <c r="AW23" s="61">
        <f>+' INM'!AX23</f>
        <v>0</v>
      </c>
      <c r="AX23" s="61">
        <f>+' INM'!AY23</f>
        <v>0</v>
      </c>
      <c r="AY23" s="61">
        <f t="shared" si="10"/>
        <v>0</v>
      </c>
      <c r="AZ23" s="109">
        <f>+' INM'!BA23</f>
        <v>0</v>
      </c>
      <c r="BA23" s="109">
        <f>+' INM'!BB23</f>
        <v>0</v>
      </c>
      <c r="BB23" s="109">
        <f>+' INM'!BC23</f>
        <v>0</v>
      </c>
      <c r="BC23" s="109">
        <f>+' INM'!BD23</f>
        <v>0</v>
      </c>
      <c r="BD23" s="109">
        <f>+' INM'!BE23</f>
        <v>0</v>
      </c>
      <c r="BE23" s="109">
        <f>+' INM'!BF23</f>
        <v>0</v>
      </c>
      <c r="BF23" s="109">
        <f>+' INM'!BG23</f>
        <v>0</v>
      </c>
      <c r="BG23" s="67">
        <f t="shared" si="11"/>
        <v>0</v>
      </c>
    </row>
    <row r="24" spans="1:81" s="1" customFormat="1">
      <c r="A24" s="24" t="s">
        <v>19</v>
      </c>
      <c r="B24" s="25" t="s">
        <v>924</v>
      </c>
      <c r="C24" s="44">
        <f>+' INM'!C24</f>
        <v>13027636</v>
      </c>
      <c r="D24" s="44">
        <f t="shared" si="4"/>
        <v>0</v>
      </c>
      <c r="E24" s="44">
        <f t="shared" si="5"/>
        <v>-791300</v>
      </c>
      <c r="F24" s="44">
        <f t="shared" si="2"/>
        <v>12236336</v>
      </c>
      <c r="G24" s="53">
        <f>+' INM'!H24</f>
        <v>8434691</v>
      </c>
      <c r="H24" s="53">
        <f>+' INM'!I24</f>
        <v>965451</v>
      </c>
      <c r="I24" s="53">
        <f>+' INM'!J24</f>
        <v>955509</v>
      </c>
      <c r="J24" s="53">
        <f>+' INM'!K24</f>
        <v>994436</v>
      </c>
      <c r="K24" s="49">
        <f t="shared" si="6"/>
        <v>2915396</v>
      </c>
      <c r="L24" s="49">
        <f t="shared" si="7"/>
        <v>11350087</v>
      </c>
      <c r="M24" s="53">
        <f>+' INM'!N24</f>
        <v>0</v>
      </c>
      <c r="N24" s="53">
        <f>+' INM'!O24</f>
        <v>0</v>
      </c>
      <c r="O24" s="251">
        <f t="shared" si="8"/>
        <v>886249</v>
      </c>
      <c r="P24" s="13">
        <f t="shared" si="3"/>
        <v>12236336</v>
      </c>
      <c r="Q24" s="199">
        <f>+' INM'!R24</f>
        <v>886249</v>
      </c>
      <c r="R24" s="57">
        <f>+' INM'!S24</f>
        <v>0</v>
      </c>
      <c r="S24" s="57">
        <f>+' INM'!T24</f>
        <v>0</v>
      </c>
      <c r="T24" s="57">
        <f>+' INM'!U24</f>
        <v>0</v>
      </c>
      <c r="U24" s="57">
        <f>+' INM'!V24</f>
        <v>0</v>
      </c>
      <c r="V24" s="57">
        <f>+' INM'!W24</f>
        <v>0</v>
      </c>
      <c r="W24" s="57">
        <f>+' INM'!X24</f>
        <v>-791300</v>
      </c>
      <c r="X24" s="57">
        <f>+' INM'!Y24</f>
        <v>0</v>
      </c>
      <c r="Y24" s="57">
        <f>+' INM'!Z24</f>
        <v>0</v>
      </c>
      <c r="Z24" s="57">
        <f>+' INM'!AA24</f>
        <v>0</v>
      </c>
      <c r="AA24" s="57">
        <f>+' INM'!AB24</f>
        <v>0</v>
      </c>
      <c r="AB24" s="57">
        <f>+' INM'!AC24</f>
        <v>0</v>
      </c>
      <c r="AC24" s="57">
        <f>+' INM'!AD24</f>
        <v>0</v>
      </c>
      <c r="AD24" s="57">
        <f>+' INM'!AE24</f>
        <v>0</v>
      </c>
      <c r="AE24" s="57">
        <f>+' INM'!AF24</f>
        <v>0</v>
      </c>
      <c r="AF24" s="57">
        <f>+' INM'!AG24</f>
        <v>0</v>
      </c>
      <c r="AG24" s="57">
        <f>+' INM'!AH24</f>
        <v>0</v>
      </c>
      <c r="AH24" s="57">
        <f>+' INM'!AI24</f>
        <v>0</v>
      </c>
      <c r="AI24" s="57">
        <f>+' INM'!AJ24</f>
        <v>0</v>
      </c>
      <c r="AJ24" s="57">
        <f>+' INM'!AK24</f>
        <v>0</v>
      </c>
      <c r="AK24" s="57">
        <f>+' INM'!AL24</f>
        <v>0</v>
      </c>
      <c r="AL24" s="57">
        <f>+' INM'!AM24</f>
        <v>0</v>
      </c>
      <c r="AM24" s="57">
        <f>+' INM'!AN24</f>
        <v>0</v>
      </c>
      <c r="AN24" s="57">
        <f>+' INM'!AO24</f>
        <v>0</v>
      </c>
      <c r="AO24" s="57">
        <f>+' INM'!AP24</f>
        <v>0</v>
      </c>
      <c r="AP24" s="57">
        <f>+' INM'!AQ24</f>
        <v>0</v>
      </c>
      <c r="AQ24" s="57">
        <f>+' INM'!AR24</f>
        <v>0</v>
      </c>
      <c r="AR24" s="57">
        <f>+' INM'!AS24</f>
        <v>0</v>
      </c>
      <c r="AS24" s="57">
        <f t="shared" si="9"/>
        <v>-791300</v>
      </c>
      <c r="AT24" s="61">
        <f>+' INM'!AU24</f>
        <v>0</v>
      </c>
      <c r="AU24" s="61">
        <f>+' INM'!AV24</f>
        <v>0</v>
      </c>
      <c r="AV24" s="61">
        <f>+' INM'!AW24</f>
        <v>0</v>
      </c>
      <c r="AW24" s="61">
        <f>+' INM'!AX24</f>
        <v>0</v>
      </c>
      <c r="AX24" s="61">
        <f>+' INM'!AY24</f>
        <v>0</v>
      </c>
      <c r="AY24" s="61">
        <f t="shared" si="10"/>
        <v>0</v>
      </c>
      <c r="AZ24" s="109">
        <f>+' INM'!BA24</f>
        <v>0</v>
      </c>
      <c r="BA24" s="109">
        <f>+' INM'!BB24</f>
        <v>0</v>
      </c>
      <c r="BB24" s="109">
        <f>+' INM'!BC24</f>
        <v>0</v>
      </c>
      <c r="BC24" s="109">
        <f>+' INM'!BD24</f>
        <v>0</v>
      </c>
      <c r="BD24" s="109">
        <f>+' INM'!BE24</f>
        <v>0</v>
      </c>
      <c r="BE24" s="109">
        <f>+' INM'!BF24</f>
        <v>0</v>
      </c>
      <c r="BF24" s="109">
        <f>+' INM'!BG24</f>
        <v>0</v>
      </c>
      <c r="BG24" s="67">
        <f t="shared" si="11"/>
        <v>0</v>
      </c>
      <c r="BH24"/>
      <c r="BI24"/>
      <c r="BJ24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</row>
    <row r="25" spans="1:81">
      <c r="A25" s="24" t="s">
        <v>20</v>
      </c>
      <c r="B25" s="25" t="s">
        <v>925</v>
      </c>
      <c r="C25" s="44">
        <f>+' INM'!C25</f>
        <v>6513818</v>
      </c>
      <c r="D25" s="44">
        <f t="shared" si="4"/>
        <v>0</v>
      </c>
      <c r="E25" s="44">
        <f t="shared" si="5"/>
        <v>-27670</v>
      </c>
      <c r="F25" s="44">
        <f t="shared" si="2"/>
        <v>6486148</v>
      </c>
      <c r="G25" s="53">
        <f>+' INM'!H25</f>
        <v>4217367</v>
      </c>
      <c r="H25" s="53">
        <f>+' INM'!I25</f>
        <v>482726</v>
      </c>
      <c r="I25" s="53">
        <f>+' INM'!J25</f>
        <v>477755</v>
      </c>
      <c r="J25" s="53">
        <f>+' INM'!K25</f>
        <v>497220</v>
      </c>
      <c r="K25" s="49">
        <f t="shared" si="6"/>
        <v>1457701</v>
      </c>
      <c r="L25" s="49">
        <f t="shared" si="7"/>
        <v>5675068</v>
      </c>
      <c r="M25" s="53">
        <f>+' INM'!N25</f>
        <v>0</v>
      </c>
      <c r="N25" s="53">
        <f>+' INM'!O25</f>
        <v>0</v>
      </c>
      <c r="O25" s="251">
        <f t="shared" si="8"/>
        <v>811080</v>
      </c>
      <c r="P25" s="13">
        <f t="shared" si="3"/>
        <v>6486148</v>
      </c>
      <c r="Q25" s="199">
        <f>+' INM'!R25</f>
        <v>811080</v>
      </c>
      <c r="R25" s="57">
        <f>+' INM'!S25</f>
        <v>0</v>
      </c>
      <c r="S25" s="57">
        <f>+' INM'!T25</f>
        <v>0</v>
      </c>
      <c r="T25" s="57">
        <f>+' INM'!U25</f>
        <v>0</v>
      </c>
      <c r="U25" s="57">
        <f>+' INM'!V25</f>
        <v>0</v>
      </c>
      <c r="V25" s="57">
        <f>+' INM'!W25</f>
        <v>0</v>
      </c>
      <c r="W25" s="57">
        <f>+' INM'!X25</f>
        <v>-27670</v>
      </c>
      <c r="X25" s="57">
        <f>+' INM'!Y25</f>
        <v>0</v>
      </c>
      <c r="Y25" s="57">
        <f>+' INM'!Z25</f>
        <v>0</v>
      </c>
      <c r="Z25" s="57">
        <f>+' INM'!AA25</f>
        <v>0</v>
      </c>
      <c r="AA25" s="57">
        <f>+' INM'!AB25</f>
        <v>0</v>
      </c>
      <c r="AB25" s="57">
        <f>+' INM'!AC25</f>
        <v>0</v>
      </c>
      <c r="AC25" s="57">
        <f>+' INM'!AD25</f>
        <v>0</v>
      </c>
      <c r="AD25" s="57">
        <f>+' INM'!AE25</f>
        <v>0</v>
      </c>
      <c r="AE25" s="57">
        <f>+' INM'!AF25</f>
        <v>0</v>
      </c>
      <c r="AF25" s="57">
        <f>+' INM'!AG25</f>
        <v>0</v>
      </c>
      <c r="AG25" s="57">
        <f>+' INM'!AH25</f>
        <v>0</v>
      </c>
      <c r="AH25" s="57">
        <f>+' INM'!AI25</f>
        <v>0</v>
      </c>
      <c r="AI25" s="57">
        <f>+' INM'!AJ25</f>
        <v>0</v>
      </c>
      <c r="AJ25" s="57">
        <f>+' INM'!AK25</f>
        <v>0</v>
      </c>
      <c r="AK25" s="57">
        <f>+' INM'!AL25</f>
        <v>0</v>
      </c>
      <c r="AL25" s="57">
        <f>+' INM'!AM25</f>
        <v>0</v>
      </c>
      <c r="AM25" s="57">
        <f>+' INM'!AN25</f>
        <v>0</v>
      </c>
      <c r="AN25" s="57">
        <f>+' INM'!AO25</f>
        <v>0</v>
      </c>
      <c r="AO25" s="57">
        <f>+' INM'!AP25</f>
        <v>0</v>
      </c>
      <c r="AP25" s="57">
        <f>+' INM'!AQ25</f>
        <v>0</v>
      </c>
      <c r="AQ25" s="57">
        <f>+' INM'!AR25</f>
        <v>0</v>
      </c>
      <c r="AR25" s="57">
        <f>+' INM'!AS25</f>
        <v>0</v>
      </c>
      <c r="AS25" s="57">
        <f t="shared" si="9"/>
        <v>-27670</v>
      </c>
      <c r="AT25" s="61">
        <f>+' INM'!AU25</f>
        <v>0</v>
      </c>
      <c r="AU25" s="61">
        <f>+' INM'!AV25</f>
        <v>0</v>
      </c>
      <c r="AV25" s="61">
        <f>+' INM'!AW25</f>
        <v>0</v>
      </c>
      <c r="AW25" s="61">
        <f>+' INM'!AX25</f>
        <v>0</v>
      </c>
      <c r="AX25" s="61">
        <f>+' INM'!AY25</f>
        <v>0</v>
      </c>
      <c r="AY25" s="61">
        <f t="shared" si="10"/>
        <v>0</v>
      </c>
      <c r="AZ25" s="109">
        <f>+' INM'!BA25</f>
        <v>0</v>
      </c>
      <c r="BA25" s="109">
        <f>+' INM'!BB25</f>
        <v>0</v>
      </c>
      <c r="BB25" s="109">
        <f>+' INM'!BC25</f>
        <v>0</v>
      </c>
      <c r="BC25" s="109">
        <f>+' INM'!BD25</f>
        <v>0</v>
      </c>
      <c r="BD25" s="109">
        <f>+' INM'!BE25</f>
        <v>0</v>
      </c>
      <c r="BE25" s="109">
        <f>+' INM'!BF25</f>
        <v>0</v>
      </c>
      <c r="BF25" s="109">
        <f>+' INM'!BG25</f>
        <v>0</v>
      </c>
      <c r="BG25" s="67">
        <f t="shared" si="11"/>
        <v>0</v>
      </c>
    </row>
    <row r="26" spans="1:81">
      <c r="A26" s="184" t="s">
        <v>21</v>
      </c>
      <c r="B26" s="24" t="s">
        <v>926</v>
      </c>
      <c r="C26" s="44"/>
      <c r="D26" s="44"/>
      <c r="E26" s="44"/>
      <c r="F26" s="44"/>
      <c r="G26" s="53"/>
      <c r="H26" s="53"/>
      <c r="I26" s="53"/>
      <c r="J26" s="53"/>
      <c r="K26" s="49"/>
      <c r="L26" s="49"/>
      <c r="M26" s="53"/>
      <c r="N26" s="53"/>
      <c r="O26" s="251"/>
      <c r="Q26" s="199"/>
      <c r="R26" s="57"/>
      <c r="S26" s="57"/>
      <c r="T26" s="57"/>
      <c r="U26" s="57"/>
      <c r="V26" s="57"/>
      <c r="W26" s="57"/>
      <c r="X26" s="57"/>
      <c r="Y26" s="57"/>
      <c r="Z26" s="57"/>
      <c r="AA26" s="57"/>
      <c r="AB26" s="57"/>
      <c r="AC26" s="57"/>
      <c r="AD26" s="57"/>
      <c r="AE26" s="57"/>
      <c r="AF26" s="57"/>
      <c r="AG26" s="57"/>
      <c r="AH26" s="57"/>
      <c r="AI26" s="57"/>
      <c r="AJ26" s="57"/>
      <c r="AK26" s="57"/>
      <c r="AL26" s="57"/>
      <c r="AM26" s="57"/>
      <c r="AN26" s="57"/>
      <c r="AO26" s="57"/>
      <c r="AP26" s="57"/>
      <c r="AQ26" s="57"/>
      <c r="AR26" s="57"/>
      <c r="AS26" s="57"/>
      <c r="AT26" s="61"/>
      <c r="AU26" s="61"/>
      <c r="AV26" s="61"/>
      <c r="AW26" s="61"/>
      <c r="AX26" s="61"/>
      <c r="AY26" s="61"/>
      <c r="AZ26" s="109"/>
      <c r="BA26" s="109"/>
      <c r="BB26" s="109"/>
      <c r="BC26" s="109"/>
      <c r="BD26" s="109"/>
      <c r="BE26" s="109"/>
      <c r="BF26" s="109"/>
      <c r="BG26" s="67"/>
    </row>
    <row r="27" spans="1:81">
      <c r="A27" s="24"/>
      <c r="B27" s="25"/>
      <c r="C27" s="44"/>
      <c r="D27" s="45"/>
      <c r="E27" s="45"/>
      <c r="F27" s="44"/>
      <c r="G27" s="49"/>
      <c r="H27" s="49"/>
      <c r="I27" s="49"/>
      <c r="J27" s="49"/>
      <c r="K27" s="49"/>
      <c r="L27" s="49"/>
      <c r="M27" s="53"/>
      <c r="N27" s="53"/>
      <c r="O27" s="53"/>
      <c r="P27" s="11"/>
      <c r="Q27" s="44"/>
      <c r="R27" s="57"/>
      <c r="S27" s="57"/>
      <c r="T27" s="57"/>
      <c r="U27" s="57"/>
      <c r="V27" s="57"/>
      <c r="W27" s="57"/>
      <c r="X27" s="57"/>
      <c r="Y27" s="57"/>
      <c r="Z27" s="57"/>
      <c r="AA27" s="57"/>
      <c r="AB27" s="57"/>
      <c r="AC27" s="57"/>
      <c r="AD27" s="57"/>
      <c r="AE27" s="57"/>
      <c r="AF27" s="57"/>
      <c r="AG27" s="57"/>
      <c r="AH27" s="57"/>
      <c r="AI27" s="57"/>
      <c r="AJ27" s="57"/>
      <c r="AK27" s="57"/>
      <c r="AL27" s="57"/>
      <c r="AM27" s="57"/>
      <c r="AN27" s="57"/>
      <c r="AO27" s="57"/>
      <c r="AP27" s="57"/>
      <c r="AQ27" s="57"/>
      <c r="AR27" s="57"/>
      <c r="AS27" s="57"/>
      <c r="AT27" s="61"/>
      <c r="AU27" s="61"/>
      <c r="AV27" s="61"/>
      <c r="AW27" s="61"/>
      <c r="AX27" s="61"/>
      <c r="AY27" s="61"/>
      <c r="AZ27" s="67"/>
      <c r="BA27" s="67"/>
      <c r="BB27" s="67"/>
      <c r="BC27" s="67"/>
      <c r="BD27" s="67"/>
      <c r="BE27" s="67"/>
      <c r="BF27" s="67"/>
      <c r="BG27" s="66"/>
    </row>
    <row r="28" spans="1:81">
      <c r="A28" s="20" t="s">
        <v>927</v>
      </c>
      <c r="B28" s="26" t="s">
        <v>928</v>
      </c>
      <c r="C28" s="43">
        <f t="shared" ref="C28:AH28" si="12">SUM(C30:C70)</f>
        <v>144981325</v>
      </c>
      <c r="D28" s="43">
        <f t="shared" si="12"/>
        <v>0</v>
      </c>
      <c r="E28" s="43" t="e">
        <f t="shared" si="12"/>
        <v>#REF!</v>
      </c>
      <c r="F28" s="43" t="e">
        <f t="shared" si="12"/>
        <v>#REF!</v>
      </c>
      <c r="G28" s="47">
        <f t="shared" si="12"/>
        <v>79022356.809999987</v>
      </c>
      <c r="H28" s="47">
        <f t="shared" si="12"/>
        <v>10551048.74</v>
      </c>
      <c r="I28" s="47">
        <f t="shared" si="12"/>
        <v>17461724.920000002</v>
      </c>
      <c r="J28" s="47">
        <f t="shared" si="12"/>
        <v>20585247.34</v>
      </c>
      <c r="K28" s="47">
        <f t="shared" si="12"/>
        <v>48598021</v>
      </c>
      <c r="L28" s="47">
        <f t="shared" si="12"/>
        <v>127620377.80999999</v>
      </c>
      <c r="M28" s="51">
        <f t="shared" si="12"/>
        <v>128365973.78999999</v>
      </c>
      <c r="N28" s="51">
        <f t="shared" si="12"/>
        <v>-8709562.9800000004</v>
      </c>
      <c r="O28" s="51" t="e">
        <f t="shared" si="12"/>
        <v>#REF!</v>
      </c>
      <c r="P28" s="33" t="e">
        <f t="shared" si="12"/>
        <v>#REF!</v>
      </c>
      <c r="Q28" s="275">
        <f t="shared" si="12"/>
        <v>7556025.2100000028</v>
      </c>
      <c r="R28" s="55">
        <f t="shared" si="12"/>
        <v>0</v>
      </c>
      <c r="S28" s="55" t="e">
        <f t="shared" si="12"/>
        <v>#REF!</v>
      </c>
      <c r="T28" s="55">
        <f t="shared" si="12"/>
        <v>-1273000</v>
      </c>
      <c r="U28" s="55">
        <f t="shared" si="12"/>
        <v>11</v>
      </c>
      <c r="V28" s="55">
        <f t="shared" si="12"/>
        <v>0</v>
      </c>
      <c r="W28" s="55">
        <f>SUM(W30:W70)</f>
        <v>0</v>
      </c>
      <c r="X28" s="55">
        <f t="shared" si="12"/>
        <v>0</v>
      </c>
      <c r="Y28" s="55">
        <f t="shared" si="12"/>
        <v>0</v>
      </c>
      <c r="Z28" s="55">
        <f t="shared" si="12"/>
        <v>0</v>
      </c>
      <c r="AA28" s="55">
        <f t="shared" si="12"/>
        <v>0</v>
      </c>
      <c r="AB28" s="55">
        <f t="shared" si="12"/>
        <v>0</v>
      </c>
      <c r="AC28" s="55">
        <f t="shared" si="12"/>
        <v>0</v>
      </c>
      <c r="AD28" s="55">
        <f t="shared" si="12"/>
        <v>0</v>
      </c>
      <c r="AE28" s="55">
        <f t="shared" si="12"/>
        <v>0</v>
      </c>
      <c r="AF28" s="55">
        <f t="shared" si="12"/>
        <v>0</v>
      </c>
      <c r="AG28" s="55">
        <f t="shared" si="12"/>
        <v>0</v>
      </c>
      <c r="AH28" s="55">
        <f t="shared" si="12"/>
        <v>0</v>
      </c>
      <c r="AI28" s="55">
        <f t="shared" ref="AI28:BE28" si="13">SUM(AI30:AI70)</f>
        <v>0</v>
      </c>
      <c r="AJ28" s="55">
        <f t="shared" si="13"/>
        <v>0</v>
      </c>
      <c r="AK28" s="55">
        <f t="shared" si="13"/>
        <v>0</v>
      </c>
      <c r="AL28" s="55">
        <f t="shared" si="13"/>
        <v>0</v>
      </c>
      <c r="AM28" s="55">
        <f t="shared" si="13"/>
        <v>0</v>
      </c>
      <c r="AN28" s="55">
        <f t="shared" si="13"/>
        <v>0</v>
      </c>
      <c r="AO28" s="55">
        <f t="shared" si="13"/>
        <v>0</v>
      </c>
      <c r="AP28" s="55">
        <f t="shared" si="13"/>
        <v>0</v>
      </c>
      <c r="AQ28" s="55">
        <f t="shared" si="13"/>
        <v>0</v>
      </c>
      <c r="AR28" s="55">
        <f t="shared" si="13"/>
        <v>0</v>
      </c>
      <c r="AS28" s="55" t="e">
        <f t="shared" si="13"/>
        <v>#REF!</v>
      </c>
      <c r="AT28" s="59">
        <f t="shared" si="13"/>
        <v>0</v>
      </c>
      <c r="AU28" s="59">
        <f t="shared" si="13"/>
        <v>0</v>
      </c>
      <c r="AV28" s="59">
        <f t="shared" si="13"/>
        <v>0</v>
      </c>
      <c r="AW28" s="59">
        <f t="shared" si="13"/>
        <v>0</v>
      </c>
      <c r="AX28" s="59">
        <f t="shared" si="13"/>
        <v>0</v>
      </c>
      <c r="AY28" s="59">
        <f t="shared" si="13"/>
        <v>0</v>
      </c>
      <c r="AZ28" s="65">
        <f t="shared" si="13"/>
        <v>0</v>
      </c>
      <c r="BA28" s="65">
        <f t="shared" si="13"/>
        <v>0</v>
      </c>
      <c r="BB28" s="65">
        <f t="shared" si="13"/>
        <v>0</v>
      </c>
      <c r="BC28" s="65">
        <f t="shared" si="13"/>
        <v>0</v>
      </c>
      <c r="BD28" s="65">
        <f t="shared" si="13"/>
        <v>0</v>
      </c>
      <c r="BE28" s="65">
        <f t="shared" si="13"/>
        <v>0</v>
      </c>
      <c r="BF28" s="65"/>
      <c r="BG28" s="65">
        <f>SUM(BG30:BG70)</f>
        <v>0</v>
      </c>
    </row>
    <row r="29" spans="1:81">
      <c r="A29" s="24"/>
      <c r="B29" s="25"/>
      <c r="C29" s="44"/>
      <c r="D29" s="45"/>
      <c r="E29" s="45"/>
      <c r="F29" s="45"/>
      <c r="G29" s="48"/>
      <c r="H29" s="48"/>
      <c r="I29" s="48"/>
      <c r="J29" s="48"/>
      <c r="K29" s="48"/>
      <c r="L29" s="48"/>
      <c r="M29" s="52"/>
      <c r="N29" s="52"/>
      <c r="O29" s="52"/>
      <c r="P29" s="3"/>
      <c r="Q29" s="45"/>
      <c r="R29" s="56"/>
      <c r="S29" s="56"/>
      <c r="T29" s="56"/>
      <c r="U29" s="56"/>
      <c r="V29" s="56"/>
      <c r="W29" s="56"/>
      <c r="X29" s="56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/>
      <c r="AQ29" s="56"/>
      <c r="AR29" s="56"/>
      <c r="AS29" s="56"/>
      <c r="AT29" s="60"/>
      <c r="AU29" s="60"/>
      <c r="AV29" s="60"/>
      <c r="AW29" s="60"/>
      <c r="AX29" s="60"/>
      <c r="AY29" s="60"/>
      <c r="AZ29" s="66"/>
      <c r="BA29" s="66"/>
      <c r="BB29" s="66"/>
      <c r="BC29" s="66"/>
      <c r="BD29" s="66"/>
      <c r="BE29" s="66"/>
      <c r="BF29" s="66"/>
      <c r="BG29" s="66"/>
      <c r="BH29" s="3"/>
      <c r="BI29" s="3"/>
      <c r="BJ29" s="3"/>
    </row>
    <row r="30" spans="1:81">
      <c r="A30" s="24" t="s">
        <v>22</v>
      </c>
      <c r="B30" s="25" t="s">
        <v>929</v>
      </c>
      <c r="C30" s="44">
        <f>+' INM'!C30</f>
        <v>0</v>
      </c>
      <c r="D30" s="44">
        <f t="shared" ref="D30:D70" si="14">+BG30</f>
        <v>0</v>
      </c>
      <c r="E30" s="44">
        <f>+AS30</f>
        <v>0</v>
      </c>
      <c r="F30" s="44">
        <f>+C30+D30+E30</f>
        <v>0</v>
      </c>
      <c r="G30" s="53">
        <f>+' INM'!H30</f>
        <v>0</v>
      </c>
      <c r="H30" s="53">
        <f>+' INM'!I30</f>
        <v>0</v>
      </c>
      <c r="I30" s="53">
        <f>+' INM'!J30</f>
        <v>0</v>
      </c>
      <c r="J30" s="53">
        <f>+' INM'!K30</f>
        <v>0</v>
      </c>
      <c r="K30" s="49">
        <f t="shared" ref="K30:K70" si="15">SUM(H30:J30)</f>
        <v>0</v>
      </c>
      <c r="L30" s="49">
        <f t="shared" ref="L30:L70" si="16">K30+G30</f>
        <v>0</v>
      </c>
      <c r="M30" s="53">
        <f>+' INM'!N30</f>
        <v>0</v>
      </c>
      <c r="N30" s="53">
        <f>+' INM'!O30</f>
        <v>0</v>
      </c>
      <c r="O30" s="251">
        <f t="shared" ref="O30:O70" si="17">F30-L30</f>
        <v>0</v>
      </c>
      <c r="P30" s="13">
        <f t="shared" ref="P30:P70" si="18">+F30-M30</f>
        <v>0</v>
      </c>
      <c r="Q30" s="199">
        <f>+' INM'!R30</f>
        <v>0</v>
      </c>
      <c r="R30" s="57">
        <f>+' INM'!S30</f>
        <v>0</v>
      </c>
      <c r="S30" s="57">
        <f>+' INM'!T30</f>
        <v>0</v>
      </c>
      <c r="T30" s="57">
        <f>+' INM'!U30</f>
        <v>0</v>
      </c>
      <c r="U30" s="57">
        <f>+' INM'!V30</f>
        <v>0</v>
      </c>
      <c r="V30" s="57">
        <f>+' INM'!W30</f>
        <v>0</v>
      </c>
      <c r="W30" s="57">
        <f>+' INM'!X30</f>
        <v>0</v>
      </c>
      <c r="X30" s="57">
        <f>+' INM'!Y30</f>
        <v>0</v>
      </c>
      <c r="Y30" s="57">
        <f>+' INM'!Z30</f>
        <v>0</v>
      </c>
      <c r="Z30" s="57">
        <f>+' INM'!AA30</f>
        <v>0</v>
      </c>
      <c r="AA30" s="57">
        <f>+' INM'!AB30</f>
        <v>0</v>
      </c>
      <c r="AB30" s="57">
        <f>+' INM'!AC30</f>
        <v>0</v>
      </c>
      <c r="AC30" s="57">
        <f>+' INM'!AD30</f>
        <v>0</v>
      </c>
      <c r="AD30" s="57">
        <f>+' INM'!AE30</f>
        <v>0</v>
      </c>
      <c r="AE30" s="57">
        <f>+' INM'!AF30</f>
        <v>0</v>
      </c>
      <c r="AF30" s="57">
        <f>+' INM'!AG30</f>
        <v>0</v>
      </c>
      <c r="AG30" s="57">
        <f>+' INM'!AH30</f>
        <v>0</v>
      </c>
      <c r="AH30" s="57">
        <f>+' INM'!AI30</f>
        <v>0</v>
      </c>
      <c r="AI30" s="57">
        <f>+' INM'!AJ30</f>
        <v>0</v>
      </c>
      <c r="AJ30" s="57">
        <f>+' INM'!AK30</f>
        <v>0</v>
      </c>
      <c r="AK30" s="57">
        <f>+' INM'!AL30</f>
        <v>0</v>
      </c>
      <c r="AL30" s="57">
        <f>+' INM'!AM30</f>
        <v>0</v>
      </c>
      <c r="AM30" s="57">
        <f>+' INM'!AN30</f>
        <v>0</v>
      </c>
      <c r="AN30" s="57">
        <f>+' INM'!AO30</f>
        <v>0</v>
      </c>
      <c r="AO30" s="57">
        <f>+' INM'!AP30</f>
        <v>0</v>
      </c>
      <c r="AP30" s="57">
        <f>+' INM'!AQ30</f>
        <v>0</v>
      </c>
      <c r="AQ30" s="57">
        <f>+' INM'!AR30</f>
        <v>0</v>
      </c>
      <c r="AR30" s="57">
        <f>+' INM'!AS30</f>
        <v>0</v>
      </c>
      <c r="AS30" s="57">
        <f t="shared" ref="AS30:AS70" si="19">SUM(R30:AR30)</f>
        <v>0</v>
      </c>
      <c r="AT30" s="61">
        <f>+' INM'!AU30</f>
        <v>0</v>
      </c>
      <c r="AU30" s="61">
        <f>+' INM'!AV30</f>
        <v>0</v>
      </c>
      <c r="AV30" s="61">
        <f>+' INM'!AW30</f>
        <v>0</v>
      </c>
      <c r="AW30" s="61">
        <f>+' INM'!AX30</f>
        <v>0</v>
      </c>
      <c r="AX30" s="61">
        <f>+' INM'!AY30</f>
        <v>0</v>
      </c>
      <c r="AY30" s="61">
        <f>+AT30+AU30+AV30+AW30+AX30</f>
        <v>0</v>
      </c>
      <c r="AZ30" s="109">
        <f>+' INM'!BA30</f>
        <v>0</v>
      </c>
      <c r="BA30" s="109">
        <f>+' INM'!BB30</f>
        <v>0</v>
      </c>
      <c r="BB30" s="109">
        <f>+' INM'!BC30</f>
        <v>0</v>
      </c>
      <c r="BC30" s="109">
        <f>+' INM'!BD30</f>
        <v>0</v>
      </c>
      <c r="BD30" s="109">
        <f>+' INM'!BE30</f>
        <v>0</v>
      </c>
      <c r="BE30" s="109">
        <f>+' INM'!BF30</f>
        <v>0</v>
      </c>
      <c r="BF30" s="109"/>
      <c r="BG30" s="67">
        <f>SUM(AZ30:BF30)</f>
        <v>0</v>
      </c>
    </row>
    <row r="31" spans="1:81">
      <c r="A31" s="24" t="s">
        <v>23</v>
      </c>
      <c r="B31" s="25" t="s">
        <v>930</v>
      </c>
      <c r="C31" s="44">
        <f>+' INM'!C31</f>
        <v>0</v>
      </c>
      <c r="D31" s="44">
        <f t="shared" si="14"/>
        <v>0</v>
      </c>
      <c r="E31" s="44">
        <f t="shared" ref="E31:E70" si="20">+AS31</f>
        <v>0</v>
      </c>
      <c r="F31" s="44">
        <f t="shared" ref="F31:F70" si="21">+C31+D31+E31</f>
        <v>0</v>
      </c>
      <c r="G31" s="53">
        <f>+' INM'!H31</f>
        <v>0</v>
      </c>
      <c r="H31" s="53">
        <f>+' INM'!I31</f>
        <v>0</v>
      </c>
      <c r="I31" s="53">
        <f>+' INM'!J31</f>
        <v>0</v>
      </c>
      <c r="J31" s="53">
        <f>+' INM'!K31</f>
        <v>0</v>
      </c>
      <c r="K31" s="49">
        <f t="shared" si="15"/>
        <v>0</v>
      </c>
      <c r="L31" s="49">
        <f t="shared" si="16"/>
        <v>0</v>
      </c>
      <c r="M31" s="53">
        <f>+' INM'!N31</f>
        <v>0</v>
      </c>
      <c r="N31" s="53">
        <f>+' INM'!O31</f>
        <v>0</v>
      </c>
      <c r="O31" s="251">
        <f t="shared" si="17"/>
        <v>0</v>
      </c>
      <c r="P31" s="13">
        <f t="shared" si="18"/>
        <v>0</v>
      </c>
      <c r="Q31" s="199">
        <f>+' INM'!R31</f>
        <v>0</v>
      </c>
      <c r="R31" s="57">
        <f>+' INM'!S31</f>
        <v>0</v>
      </c>
      <c r="S31" s="57">
        <f>+' INM'!T31</f>
        <v>0</v>
      </c>
      <c r="T31" s="57">
        <f>+' INM'!U31</f>
        <v>0</v>
      </c>
      <c r="U31" s="57">
        <f>+' INM'!V31</f>
        <v>0</v>
      </c>
      <c r="V31" s="57">
        <f>+' INM'!W31</f>
        <v>0</v>
      </c>
      <c r="W31" s="57">
        <f>+' INM'!X31</f>
        <v>0</v>
      </c>
      <c r="X31" s="57">
        <f>+' INM'!Y31</f>
        <v>0</v>
      </c>
      <c r="Y31" s="57">
        <f>+' INM'!Z31</f>
        <v>0</v>
      </c>
      <c r="Z31" s="57">
        <f>+' INM'!AA31</f>
        <v>0</v>
      </c>
      <c r="AA31" s="57">
        <f>+' INM'!AB31</f>
        <v>0</v>
      </c>
      <c r="AB31" s="57">
        <f>+' INM'!AC31</f>
        <v>0</v>
      </c>
      <c r="AC31" s="57">
        <f>+' INM'!AD31</f>
        <v>0</v>
      </c>
      <c r="AD31" s="57">
        <f>+' INM'!AE31</f>
        <v>0</v>
      </c>
      <c r="AE31" s="57">
        <f>+' INM'!AF31</f>
        <v>0</v>
      </c>
      <c r="AF31" s="57">
        <f>+' INM'!AG31</f>
        <v>0</v>
      </c>
      <c r="AG31" s="57">
        <f>+' INM'!AH31</f>
        <v>0</v>
      </c>
      <c r="AH31" s="57">
        <f>+' INM'!AI31</f>
        <v>0</v>
      </c>
      <c r="AI31" s="57">
        <f>+' INM'!AJ31</f>
        <v>0</v>
      </c>
      <c r="AJ31" s="57">
        <f>+' INM'!AK31</f>
        <v>0</v>
      </c>
      <c r="AK31" s="57">
        <f>+' INM'!AL31</f>
        <v>0</v>
      </c>
      <c r="AL31" s="57">
        <f>+' INM'!AM31</f>
        <v>0</v>
      </c>
      <c r="AM31" s="57">
        <f>+' INM'!AN31</f>
        <v>0</v>
      </c>
      <c r="AN31" s="57">
        <f>+' INM'!AO31</f>
        <v>0</v>
      </c>
      <c r="AO31" s="57">
        <f>+' INM'!AP31</f>
        <v>0</v>
      </c>
      <c r="AP31" s="57">
        <f>+' INM'!AQ31</f>
        <v>0</v>
      </c>
      <c r="AQ31" s="57">
        <f>+' INM'!AR31</f>
        <v>0</v>
      </c>
      <c r="AR31" s="57">
        <f>+' INM'!AS31</f>
        <v>0</v>
      </c>
      <c r="AS31" s="57">
        <f t="shared" si="19"/>
        <v>0</v>
      </c>
      <c r="AT31" s="61">
        <f>+' INM'!AU31</f>
        <v>0</v>
      </c>
      <c r="AU31" s="61">
        <f>+' INM'!AV31</f>
        <v>0</v>
      </c>
      <c r="AV31" s="61">
        <f>+' INM'!AW31</f>
        <v>0</v>
      </c>
      <c r="AW31" s="61">
        <f>+' INM'!AX31</f>
        <v>0</v>
      </c>
      <c r="AX31" s="61">
        <f>+' INM'!AY31</f>
        <v>0</v>
      </c>
      <c r="AY31" s="61">
        <f t="shared" ref="AY31:AY70" si="22">+AT31+AU31+AV31+AW31+AX31</f>
        <v>0</v>
      </c>
      <c r="AZ31" s="109">
        <f>+' INM'!BA31</f>
        <v>0</v>
      </c>
      <c r="BA31" s="109">
        <f>+' INM'!BB31</f>
        <v>0</v>
      </c>
      <c r="BB31" s="109">
        <f>+' INM'!BC31</f>
        <v>0</v>
      </c>
      <c r="BC31" s="109">
        <f>+' INM'!BD31</f>
        <v>0</v>
      </c>
      <c r="BD31" s="109">
        <f>+' INM'!BE31</f>
        <v>0</v>
      </c>
      <c r="BE31" s="109">
        <f>+' INM'!BF31</f>
        <v>0</v>
      </c>
      <c r="BF31" s="109"/>
      <c r="BG31" s="67">
        <f>SUM(AZ31:BF31)</f>
        <v>0</v>
      </c>
    </row>
    <row r="32" spans="1:81">
      <c r="A32" s="24" t="s">
        <v>24</v>
      </c>
      <c r="B32" s="25" t="s">
        <v>931</v>
      </c>
      <c r="C32" s="44">
        <f>+' INM'!C32</f>
        <v>34932555</v>
      </c>
      <c r="D32" s="44">
        <f>+BG32</f>
        <v>0</v>
      </c>
      <c r="E32" s="44">
        <f>+AS32</f>
        <v>-1737581</v>
      </c>
      <c r="F32" s="44">
        <f>+C32+D32+E32</f>
        <v>33194974</v>
      </c>
      <c r="G32" s="53">
        <f>+' INM'!H32</f>
        <v>19651690.84</v>
      </c>
      <c r="H32" s="53">
        <f>+' INM'!I32</f>
        <v>1228541.72</v>
      </c>
      <c r="I32" s="53">
        <f>+' INM'!J32</f>
        <v>1014099.87</v>
      </c>
      <c r="J32" s="53">
        <f>+' INM'!K32</f>
        <v>2170685.21</v>
      </c>
      <c r="K32" s="49">
        <f>SUM(H32:J32)</f>
        <v>4413326.8</v>
      </c>
      <c r="L32" s="49">
        <f>K32+G32</f>
        <v>24065017.640000001</v>
      </c>
      <c r="M32" s="53">
        <f>+' INM'!N32</f>
        <v>31509910.780000001</v>
      </c>
      <c r="N32" s="53">
        <f>+' INM'!O32</f>
        <v>-7444893.1400000006</v>
      </c>
      <c r="O32" s="251">
        <f>F32-L32</f>
        <v>9129956.3599999994</v>
      </c>
      <c r="P32" s="13">
        <f>+F32-M32</f>
        <v>1685063.2199999988</v>
      </c>
      <c r="Q32" s="199">
        <f>+' INM'!R32</f>
        <v>1685063.2199999988</v>
      </c>
      <c r="R32" s="57">
        <f>+' INM'!S32</f>
        <v>0</v>
      </c>
      <c r="S32" s="57">
        <f>+' INM'!T32</f>
        <v>0</v>
      </c>
      <c r="T32" s="57">
        <f>+' INM'!U32</f>
        <v>-200000</v>
      </c>
      <c r="U32" s="57">
        <f>+' INM'!V32</f>
        <v>-1537581</v>
      </c>
      <c r="V32" s="57">
        <f>+' INM'!W32</f>
        <v>0</v>
      </c>
      <c r="W32" s="57">
        <f>+' INM'!X32</f>
        <v>0</v>
      </c>
      <c r="X32" s="57">
        <f>+' INM'!Y32</f>
        <v>0</v>
      </c>
      <c r="Y32" s="57">
        <f>+' INM'!Z32</f>
        <v>0</v>
      </c>
      <c r="Z32" s="57">
        <f>+' INM'!AA32</f>
        <v>0</v>
      </c>
      <c r="AA32" s="57">
        <f>+' INM'!AB32</f>
        <v>0</v>
      </c>
      <c r="AB32" s="57">
        <f>+' INM'!AC32</f>
        <v>0</v>
      </c>
      <c r="AC32" s="57">
        <f>+' INM'!AD32</f>
        <v>0</v>
      </c>
      <c r="AD32" s="57">
        <f>+' INM'!AE32</f>
        <v>0</v>
      </c>
      <c r="AE32" s="57">
        <f>+' INM'!AF32</f>
        <v>0</v>
      </c>
      <c r="AF32" s="57">
        <f>+' INM'!AG32</f>
        <v>0</v>
      </c>
      <c r="AG32" s="57">
        <f>+' INM'!AH32</f>
        <v>0</v>
      </c>
      <c r="AH32" s="57">
        <f>+' INM'!AI32</f>
        <v>0</v>
      </c>
      <c r="AI32" s="57">
        <f>+' INM'!AJ32</f>
        <v>0</v>
      </c>
      <c r="AJ32" s="57">
        <f>+' INM'!AK32</f>
        <v>0</v>
      </c>
      <c r="AK32" s="57">
        <f>+' INM'!AL32</f>
        <v>0</v>
      </c>
      <c r="AL32" s="57">
        <f>+' INM'!AM32</f>
        <v>0</v>
      </c>
      <c r="AM32" s="57">
        <f>+' INM'!AN32</f>
        <v>0</v>
      </c>
      <c r="AN32" s="57">
        <f>+' INM'!AO32</f>
        <v>0</v>
      </c>
      <c r="AO32" s="57">
        <f>+' INM'!AP32</f>
        <v>0</v>
      </c>
      <c r="AP32" s="57">
        <f>+' INM'!AQ32</f>
        <v>0</v>
      </c>
      <c r="AQ32" s="57">
        <f>+' INM'!AR32</f>
        <v>0</v>
      </c>
      <c r="AR32" s="57">
        <f>+' INM'!AS32</f>
        <v>0</v>
      </c>
      <c r="AS32" s="57">
        <f t="shared" si="19"/>
        <v>-1737581</v>
      </c>
      <c r="AT32" s="61"/>
      <c r="AU32" s="61"/>
      <c r="AV32" s="61"/>
      <c r="AW32" s="61"/>
      <c r="AX32" s="61"/>
      <c r="AY32" s="61"/>
      <c r="AZ32" s="109"/>
      <c r="BA32" s="109"/>
      <c r="BB32" s="109"/>
      <c r="BC32" s="109"/>
      <c r="BD32" s="109"/>
      <c r="BE32" s="109"/>
      <c r="BF32" s="109"/>
      <c r="BG32" s="67"/>
    </row>
    <row r="33" spans="1:59">
      <c r="A33" s="24" t="s">
        <v>25</v>
      </c>
      <c r="B33" s="25" t="s">
        <v>932</v>
      </c>
      <c r="C33" s="44">
        <f>+' INM'!C33</f>
        <v>0</v>
      </c>
      <c r="D33" s="44">
        <f t="shared" si="14"/>
        <v>0</v>
      </c>
      <c r="E33" s="44">
        <f t="shared" si="20"/>
        <v>0</v>
      </c>
      <c r="F33" s="44">
        <f t="shared" si="21"/>
        <v>0</v>
      </c>
      <c r="G33" s="53">
        <f>+' INM'!H33</f>
        <v>0</v>
      </c>
      <c r="H33" s="53">
        <f>+' INM'!I33</f>
        <v>0</v>
      </c>
      <c r="I33" s="53">
        <f>+' INM'!J33</f>
        <v>0</v>
      </c>
      <c r="J33" s="53">
        <f>+' INM'!K33</f>
        <v>0</v>
      </c>
      <c r="K33" s="49">
        <f t="shared" si="15"/>
        <v>0</v>
      </c>
      <c r="L33" s="49">
        <f t="shared" si="16"/>
        <v>0</v>
      </c>
      <c r="M33" s="53">
        <f>+' INM'!N33</f>
        <v>0</v>
      </c>
      <c r="N33" s="53">
        <f>+' INM'!O33</f>
        <v>0</v>
      </c>
      <c r="O33" s="251">
        <f t="shared" si="17"/>
        <v>0</v>
      </c>
      <c r="P33" s="13">
        <f t="shared" si="18"/>
        <v>0</v>
      </c>
      <c r="Q33" s="199">
        <f>+' INM'!R33</f>
        <v>0</v>
      </c>
      <c r="R33" s="57">
        <f>+' INM'!S33</f>
        <v>0</v>
      </c>
      <c r="S33" s="57">
        <f>+' INM'!T33</f>
        <v>0</v>
      </c>
      <c r="T33" s="57">
        <f>+' INM'!U33</f>
        <v>0</v>
      </c>
      <c r="U33" s="57">
        <f>+' INM'!V33</f>
        <v>0</v>
      </c>
      <c r="V33" s="57">
        <f>+' INM'!W33</f>
        <v>0</v>
      </c>
      <c r="W33" s="57">
        <f>+' INM'!X33</f>
        <v>0</v>
      </c>
      <c r="X33" s="57">
        <f>+' INM'!Y33</f>
        <v>0</v>
      </c>
      <c r="Y33" s="57">
        <f>+' INM'!Z33</f>
        <v>0</v>
      </c>
      <c r="Z33" s="57">
        <f>+' INM'!AA33</f>
        <v>0</v>
      </c>
      <c r="AA33" s="57">
        <f>+' INM'!AB33</f>
        <v>0</v>
      </c>
      <c r="AB33" s="57">
        <f>+' INM'!AC33</f>
        <v>0</v>
      </c>
      <c r="AC33" s="57">
        <f>+' INM'!AD33</f>
        <v>0</v>
      </c>
      <c r="AD33" s="57">
        <f>+' INM'!AE33</f>
        <v>0</v>
      </c>
      <c r="AE33" s="57">
        <f>+' INM'!AF33</f>
        <v>0</v>
      </c>
      <c r="AF33" s="57">
        <f>+' INM'!AG33</f>
        <v>0</v>
      </c>
      <c r="AG33" s="57">
        <f>+' INM'!AH33</f>
        <v>0</v>
      </c>
      <c r="AH33" s="57">
        <f>+' INM'!AI33</f>
        <v>0</v>
      </c>
      <c r="AI33" s="57">
        <f>+' INM'!AJ33</f>
        <v>0</v>
      </c>
      <c r="AJ33" s="57">
        <f>+' INM'!AK33</f>
        <v>0</v>
      </c>
      <c r="AK33" s="57">
        <f>+' INM'!AL33</f>
        <v>0</v>
      </c>
      <c r="AL33" s="57">
        <f>+' INM'!AM33</f>
        <v>0</v>
      </c>
      <c r="AM33" s="57">
        <f>+' INM'!AN33</f>
        <v>0</v>
      </c>
      <c r="AN33" s="57">
        <f>+' INM'!AO33</f>
        <v>0</v>
      </c>
      <c r="AO33" s="57">
        <f>+' INM'!AP33</f>
        <v>0</v>
      </c>
      <c r="AP33" s="57">
        <f>+' INM'!AQ33</f>
        <v>0</v>
      </c>
      <c r="AQ33" s="57">
        <f>+' INM'!AR33</f>
        <v>0</v>
      </c>
      <c r="AR33" s="57">
        <f>+' INM'!AS33</f>
        <v>0</v>
      </c>
      <c r="AS33" s="57">
        <f t="shared" si="19"/>
        <v>0</v>
      </c>
      <c r="AT33" s="61">
        <f>+' INM'!AU33</f>
        <v>0</v>
      </c>
      <c r="AU33" s="61">
        <f>+' INM'!AV33</f>
        <v>0</v>
      </c>
      <c r="AV33" s="61">
        <f>+' INM'!AW33</f>
        <v>0</v>
      </c>
      <c r="AW33" s="61">
        <f>+' INM'!AX33</f>
        <v>0</v>
      </c>
      <c r="AX33" s="61">
        <f>+' INM'!AY33</f>
        <v>0</v>
      </c>
      <c r="AY33" s="61">
        <f t="shared" si="22"/>
        <v>0</v>
      </c>
      <c r="AZ33" s="109">
        <f>+' INM'!BA33</f>
        <v>0</v>
      </c>
      <c r="BA33" s="109">
        <f>+' INM'!BB33</f>
        <v>0</v>
      </c>
      <c r="BB33" s="109">
        <f>+' INM'!BC33</f>
        <v>0</v>
      </c>
      <c r="BC33" s="109">
        <f>+' INM'!BD33</f>
        <v>0</v>
      </c>
      <c r="BD33" s="109">
        <f>+' INM'!BE33</f>
        <v>0</v>
      </c>
      <c r="BE33" s="109">
        <f>+' INM'!BF33</f>
        <v>0</v>
      </c>
      <c r="BF33" s="109"/>
      <c r="BG33" s="67">
        <f>SUM(AZ33:BF33)</f>
        <v>0</v>
      </c>
    </row>
    <row r="34" spans="1:59">
      <c r="A34" s="24" t="s">
        <v>26</v>
      </c>
      <c r="B34" s="25" t="s">
        <v>933</v>
      </c>
      <c r="C34" s="44">
        <f>+' INM'!C34</f>
        <v>0</v>
      </c>
      <c r="D34" s="44">
        <f t="shared" si="14"/>
        <v>0</v>
      </c>
      <c r="E34" s="44">
        <f t="shared" si="20"/>
        <v>864035</v>
      </c>
      <c r="F34" s="44">
        <f t="shared" si="21"/>
        <v>864035</v>
      </c>
      <c r="G34" s="53">
        <f>+' INM'!H34</f>
        <v>864035</v>
      </c>
      <c r="H34" s="53">
        <f>+' INM'!I34</f>
        <v>0</v>
      </c>
      <c r="I34" s="53">
        <f>+' INM'!J34</f>
        <v>0</v>
      </c>
      <c r="J34" s="53">
        <f>+' INM'!K34</f>
        <v>0</v>
      </c>
      <c r="K34" s="49">
        <f t="shared" si="15"/>
        <v>0</v>
      </c>
      <c r="L34" s="49">
        <f t="shared" si="16"/>
        <v>864035</v>
      </c>
      <c r="M34" s="53">
        <f>+' INM'!N34</f>
        <v>864035</v>
      </c>
      <c r="N34" s="53">
        <f>+' INM'!O34</f>
        <v>0</v>
      </c>
      <c r="O34" s="251">
        <f t="shared" si="17"/>
        <v>0</v>
      </c>
      <c r="P34" s="13">
        <f t="shared" si="18"/>
        <v>0</v>
      </c>
      <c r="Q34" s="199">
        <f>+' INM'!R34</f>
        <v>0</v>
      </c>
      <c r="R34" s="57">
        <f>+' INM'!S34</f>
        <v>0</v>
      </c>
      <c r="S34" s="57">
        <f>+' INM'!T34</f>
        <v>864035</v>
      </c>
      <c r="T34" s="57">
        <f>+' INM'!U34</f>
        <v>200000</v>
      </c>
      <c r="U34" s="57">
        <f>+' INM'!V34</f>
        <v>-200000</v>
      </c>
      <c r="V34" s="57">
        <f>+' INM'!W34</f>
        <v>0</v>
      </c>
      <c r="W34" s="57">
        <f>+' INM'!X34</f>
        <v>0</v>
      </c>
      <c r="X34" s="57">
        <f>+' INM'!Y34</f>
        <v>0</v>
      </c>
      <c r="Y34" s="57">
        <f>+' INM'!Z34</f>
        <v>0</v>
      </c>
      <c r="Z34" s="57">
        <f>+' INM'!AA34</f>
        <v>0</v>
      </c>
      <c r="AA34" s="57">
        <f>+' INM'!AB34</f>
        <v>0</v>
      </c>
      <c r="AB34" s="57">
        <f>+' INM'!AC34</f>
        <v>0</v>
      </c>
      <c r="AC34" s="57">
        <f>+' INM'!AD34</f>
        <v>0</v>
      </c>
      <c r="AD34" s="57">
        <f>+' INM'!AE34</f>
        <v>0</v>
      </c>
      <c r="AE34" s="57">
        <f>+' INM'!AF34</f>
        <v>0</v>
      </c>
      <c r="AF34" s="57">
        <f>+' INM'!AG34</f>
        <v>0</v>
      </c>
      <c r="AG34" s="57">
        <f>+' INM'!AH34</f>
        <v>0</v>
      </c>
      <c r="AH34" s="57">
        <f>+' INM'!AI34</f>
        <v>0</v>
      </c>
      <c r="AI34" s="57">
        <f>+' INM'!AJ34</f>
        <v>0</v>
      </c>
      <c r="AJ34" s="57">
        <f>+' INM'!AK34</f>
        <v>0</v>
      </c>
      <c r="AK34" s="57">
        <f>+' INM'!AL34</f>
        <v>0</v>
      </c>
      <c r="AL34" s="57">
        <f>+' INM'!AM34</f>
        <v>0</v>
      </c>
      <c r="AM34" s="57">
        <f>+' INM'!AN34</f>
        <v>0</v>
      </c>
      <c r="AN34" s="57">
        <f>+' INM'!AO34</f>
        <v>0</v>
      </c>
      <c r="AO34" s="57">
        <f>+' INM'!AP34</f>
        <v>0</v>
      </c>
      <c r="AP34" s="57">
        <f>+' INM'!AQ34</f>
        <v>0</v>
      </c>
      <c r="AQ34" s="57">
        <f>+' INM'!AR34</f>
        <v>0</v>
      </c>
      <c r="AR34" s="57">
        <f>+' INM'!AS34</f>
        <v>0</v>
      </c>
      <c r="AS34" s="57">
        <f t="shared" si="19"/>
        <v>864035</v>
      </c>
      <c r="AT34" s="61">
        <f>+' INM'!AU34</f>
        <v>0</v>
      </c>
      <c r="AU34" s="61">
        <f>+' INM'!AV34</f>
        <v>0</v>
      </c>
      <c r="AV34" s="61">
        <f>+' INM'!AW34</f>
        <v>0</v>
      </c>
      <c r="AW34" s="61">
        <f>+' INM'!AX34</f>
        <v>0</v>
      </c>
      <c r="AX34" s="61">
        <f>+' INM'!AY34</f>
        <v>0</v>
      </c>
      <c r="AY34" s="61">
        <f t="shared" si="22"/>
        <v>0</v>
      </c>
      <c r="AZ34" s="109">
        <f>+' INM'!BA34</f>
        <v>0</v>
      </c>
      <c r="BA34" s="109">
        <f>+' INM'!BB34</f>
        <v>0</v>
      </c>
      <c r="BB34" s="109">
        <f>+' INM'!BC34</f>
        <v>0</v>
      </c>
      <c r="BC34" s="109">
        <f>+' INM'!BD34</f>
        <v>0</v>
      </c>
      <c r="BD34" s="109">
        <f>+' INM'!BE34</f>
        <v>0</v>
      </c>
      <c r="BE34" s="109">
        <f>+' INM'!BF34</f>
        <v>0</v>
      </c>
      <c r="BF34" s="109"/>
      <c r="BG34" s="67">
        <f>SUM(AZ34:BF34)</f>
        <v>0</v>
      </c>
    </row>
    <row r="35" spans="1:59">
      <c r="A35" s="24" t="s">
        <v>27</v>
      </c>
      <c r="B35" s="25" t="s">
        <v>934</v>
      </c>
      <c r="C35" s="44">
        <f>+' INM'!C35</f>
        <v>5649980</v>
      </c>
      <c r="D35" s="44">
        <f t="shared" si="14"/>
        <v>0</v>
      </c>
      <c r="E35" s="44">
        <f t="shared" si="20"/>
        <v>-2000000</v>
      </c>
      <c r="F35" s="44">
        <f t="shared" si="21"/>
        <v>3649980</v>
      </c>
      <c r="G35" s="53">
        <f>+' INM'!H35</f>
        <v>2404672</v>
      </c>
      <c r="H35" s="53">
        <f>+' INM'!I35</f>
        <v>0</v>
      </c>
      <c r="I35" s="53">
        <f>+' INM'!J35</f>
        <v>664342</v>
      </c>
      <c r="J35" s="53">
        <f>+' INM'!K35</f>
        <v>390044</v>
      </c>
      <c r="K35" s="49">
        <f t="shared" si="15"/>
        <v>1054386</v>
      </c>
      <c r="L35" s="49">
        <f t="shared" si="16"/>
        <v>3459058</v>
      </c>
      <c r="M35" s="53">
        <f>+' INM'!N35</f>
        <v>0</v>
      </c>
      <c r="N35" s="53">
        <f>+' INM'!O35</f>
        <v>0</v>
      </c>
      <c r="O35" s="251">
        <f t="shared" si="17"/>
        <v>190922</v>
      </c>
      <c r="P35" s="13">
        <f t="shared" si="18"/>
        <v>3649980</v>
      </c>
      <c r="Q35" s="199">
        <f>+' INM'!R35</f>
        <v>190922</v>
      </c>
      <c r="R35" s="57">
        <f>+' INM'!S35</f>
        <v>0</v>
      </c>
      <c r="S35" s="57">
        <f>+' INM'!T35</f>
        <v>0</v>
      </c>
      <c r="T35" s="57">
        <f>+' INM'!U35</f>
        <v>0</v>
      </c>
      <c r="U35" s="57">
        <f>+' INM'!V35</f>
        <v>-2000000</v>
      </c>
      <c r="V35" s="57">
        <f>+' INM'!W35</f>
        <v>0</v>
      </c>
      <c r="W35" s="57">
        <f>+' INM'!X35</f>
        <v>0</v>
      </c>
      <c r="X35" s="57">
        <f>+' INM'!Y35</f>
        <v>0</v>
      </c>
      <c r="Y35" s="57">
        <f>+' INM'!Z35</f>
        <v>0</v>
      </c>
      <c r="Z35" s="57">
        <f>+' INM'!AA35</f>
        <v>0</v>
      </c>
      <c r="AA35" s="57">
        <f>+' INM'!AB35</f>
        <v>0</v>
      </c>
      <c r="AB35" s="57">
        <f>+' INM'!AC35</f>
        <v>0</v>
      </c>
      <c r="AC35" s="57">
        <f>+' INM'!AD35</f>
        <v>0</v>
      </c>
      <c r="AD35" s="57">
        <f>+' INM'!AE35</f>
        <v>0</v>
      </c>
      <c r="AE35" s="57">
        <f>+' INM'!AF35</f>
        <v>0</v>
      </c>
      <c r="AF35" s="57">
        <f>+' INM'!AG35</f>
        <v>0</v>
      </c>
      <c r="AG35" s="57">
        <f>+' INM'!AH35</f>
        <v>0</v>
      </c>
      <c r="AH35" s="57">
        <f>+' INM'!AI35</f>
        <v>0</v>
      </c>
      <c r="AI35" s="57">
        <f>+' INM'!AJ35</f>
        <v>0</v>
      </c>
      <c r="AJ35" s="57">
        <f>+' INM'!AK35</f>
        <v>0</v>
      </c>
      <c r="AK35" s="57">
        <f>+' INM'!AL35</f>
        <v>0</v>
      </c>
      <c r="AL35" s="57">
        <f>+' INM'!AM35</f>
        <v>0</v>
      </c>
      <c r="AM35" s="57">
        <f>+' INM'!AN35</f>
        <v>0</v>
      </c>
      <c r="AN35" s="57">
        <f>+' INM'!AO35</f>
        <v>0</v>
      </c>
      <c r="AO35" s="57">
        <f>+' INM'!AP35</f>
        <v>0</v>
      </c>
      <c r="AP35" s="57">
        <f>+' INM'!AQ35</f>
        <v>0</v>
      </c>
      <c r="AQ35" s="57">
        <f>+' INM'!AR35</f>
        <v>0</v>
      </c>
      <c r="AR35" s="57">
        <f>+' INM'!AS35</f>
        <v>0</v>
      </c>
      <c r="AS35" s="57">
        <f t="shared" si="19"/>
        <v>-2000000</v>
      </c>
      <c r="AT35" s="61">
        <f>+' INM'!AU35</f>
        <v>0</v>
      </c>
      <c r="AU35" s="61">
        <f>+' INM'!AV35</f>
        <v>0</v>
      </c>
      <c r="AV35" s="61">
        <f>+' INM'!AW35</f>
        <v>0</v>
      </c>
      <c r="AW35" s="61">
        <f>+' INM'!AX35</f>
        <v>0</v>
      </c>
      <c r="AX35" s="61">
        <f>+' INM'!AY35</f>
        <v>0</v>
      </c>
      <c r="AY35" s="61">
        <f t="shared" si="22"/>
        <v>0</v>
      </c>
      <c r="AZ35" s="109">
        <f>+' INM'!BA35</f>
        <v>0</v>
      </c>
      <c r="BA35" s="109">
        <f>+' INM'!BB35</f>
        <v>0</v>
      </c>
      <c r="BB35" s="109">
        <f>+' INM'!BC35</f>
        <v>0</v>
      </c>
      <c r="BC35" s="109">
        <f>+' INM'!BD35</f>
        <v>0</v>
      </c>
      <c r="BD35" s="109">
        <f>+' INM'!BE35</f>
        <v>0</v>
      </c>
      <c r="BE35" s="109">
        <f>+' INM'!BF35</f>
        <v>0</v>
      </c>
      <c r="BF35" s="109"/>
      <c r="BG35" s="67">
        <f>SUM(AZ35:BF35)</f>
        <v>0</v>
      </c>
    </row>
    <row r="36" spans="1:59">
      <c r="A36" s="24" t="s">
        <v>28</v>
      </c>
      <c r="B36" s="25" t="s">
        <v>935</v>
      </c>
      <c r="C36" s="44">
        <f>+' INM'!C36</f>
        <v>7024000</v>
      </c>
      <c r="D36" s="44">
        <f>+BG36</f>
        <v>0</v>
      </c>
      <c r="E36" s="44">
        <f t="shared" si="20"/>
        <v>-2519091</v>
      </c>
      <c r="F36" s="44">
        <f t="shared" si="21"/>
        <v>4504909</v>
      </c>
      <c r="G36" s="53">
        <f>+' INM'!H36</f>
        <v>3446265</v>
      </c>
      <c r="H36" s="53">
        <f>+' INM'!I36</f>
        <v>658644</v>
      </c>
      <c r="I36" s="53">
        <f>+' INM'!J36</f>
        <v>400000</v>
      </c>
      <c r="J36" s="53">
        <f>+' INM'!K36</f>
        <v>0</v>
      </c>
      <c r="K36" s="49">
        <f t="shared" si="15"/>
        <v>1058644</v>
      </c>
      <c r="L36" s="49">
        <f t="shared" si="16"/>
        <v>4504909</v>
      </c>
      <c r="M36" s="53">
        <f>+' INM'!N36</f>
        <v>0</v>
      </c>
      <c r="N36" s="53">
        <f>+' INM'!O36</f>
        <v>0</v>
      </c>
      <c r="O36" s="251">
        <f t="shared" si="17"/>
        <v>0</v>
      </c>
      <c r="P36" s="13">
        <f t="shared" si="18"/>
        <v>4504909</v>
      </c>
      <c r="Q36" s="199">
        <f>+' INM'!R36</f>
        <v>0</v>
      </c>
      <c r="R36" s="57">
        <f>+' INM'!S36</f>
        <v>0</v>
      </c>
      <c r="S36" s="57">
        <f>+' INM'!T36</f>
        <v>0</v>
      </c>
      <c r="T36" s="57">
        <f>+' INM'!U36</f>
        <v>0</v>
      </c>
      <c r="U36" s="57">
        <f>+' INM'!V36</f>
        <v>-2519091</v>
      </c>
      <c r="V36" s="57">
        <f>+' INM'!W36</f>
        <v>0</v>
      </c>
      <c r="W36" s="57">
        <f>+' INM'!X36</f>
        <v>0</v>
      </c>
      <c r="X36" s="57">
        <f>+' INM'!Y36</f>
        <v>0</v>
      </c>
      <c r="Y36" s="57">
        <f>+' INM'!Z36</f>
        <v>0</v>
      </c>
      <c r="Z36" s="57">
        <f>+' INM'!AA36</f>
        <v>0</v>
      </c>
      <c r="AA36" s="57">
        <f>+' INM'!AB36</f>
        <v>0</v>
      </c>
      <c r="AB36" s="57">
        <f>+' INM'!AC36</f>
        <v>0</v>
      </c>
      <c r="AC36" s="57">
        <f>+' INM'!AD36</f>
        <v>0</v>
      </c>
      <c r="AD36" s="57">
        <f>+' INM'!AE36</f>
        <v>0</v>
      </c>
      <c r="AE36" s="57">
        <f>+' INM'!AF36</f>
        <v>0</v>
      </c>
      <c r="AF36" s="57">
        <f>+' INM'!AG36</f>
        <v>0</v>
      </c>
      <c r="AG36" s="57">
        <f>+' INM'!AH36</f>
        <v>0</v>
      </c>
      <c r="AH36" s="57">
        <f>+' INM'!AI36</f>
        <v>0</v>
      </c>
      <c r="AI36" s="57">
        <f>+' INM'!AJ36</f>
        <v>0</v>
      </c>
      <c r="AJ36" s="57">
        <f>+' INM'!AK36</f>
        <v>0</v>
      </c>
      <c r="AK36" s="57">
        <f>+' INM'!AL36</f>
        <v>0</v>
      </c>
      <c r="AL36" s="57">
        <f>+' INM'!AM36</f>
        <v>0</v>
      </c>
      <c r="AM36" s="57">
        <f>+' INM'!AN36</f>
        <v>0</v>
      </c>
      <c r="AN36" s="57">
        <f>+' INM'!AO36</f>
        <v>0</v>
      </c>
      <c r="AO36" s="57">
        <f>+' INM'!AP36</f>
        <v>0</v>
      </c>
      <c r="AP36" s="57">
        <f>+' INM'!AQ36</f>
        <v>0</v>
      </c>
      <c r="AQ36" s="57">
        <f>+' INM'!AR36</f>
        <v>0</v>
      </c>
      <c r="AR36" s="57">
        <f>+' INM'!AS36</f>
        <v>0</v>
      </c>
      <c r="AS36" s="57">
        <f t="shared" si="19"/>
        <v>-2519091</v>
      </c>
      <c r="AT36" s="61">
        <f>+' INM'!AU36</f>
        <v>0</v>
      </c>
      <c r="AU36" s="61">
        <f>+' INM'!AV36</f>
        <v>0</v>
      </c>
      <c r="AV36" s="61">
        <f>+' INM'!AW36</f>
        <v>0</v>
      </c>
      <c r="AW36" s="61">
        <f>+' INM'!AX36</f>
        <v>0</v>
      </c>
      <c r="AX36" s="61">
        <f>+' INM'!AY36</f>
        <v>0</v>
      </c>
      <c r="AY36" s="61">
        <f t="shared" si="22"/>
        <v>0</v>
      </c>
      <c r="AZ36" s="109">
        <f>+' INM'!BA36</f>
        <v>0</v>
      </c>
      <c r="BA36" s="109">
        <f>+' INM'!BB36</f>
        <v>0</v>
      </c>
      <c r="BB36" s="109">
        <f>+' INM'!BC36</f>
        <v>0</v>
      </c>
      <c r="BC36" s="109">
        <f>+' INM'!BD36</f>
        <v>0</v>
      </c>
      <c r="BD36" s="109">
        <f>+' INM'!BE36</f>
        <v>0</v>
      </c>
      <c r="BE36" s="109">
        <f>+' INM'!BF36</f>
        <v>0</v>
      </c>
      <c r="BF36" s="109"/>
      <c r="BG36" s="67">
        <f t="shared" ref="BG36:BG70" si="23">SUM(AZ36:BF36)</f>
        <v>0</v>
      </c>
    </row>
    <row r="37" spans="1:59">
      <c r="A37" s="24" t="s">
        <v>29</v>
      </c>
      <c r="B37" s="25" t="s">
        <v>936</v>
      </c>
      <c r="C37" s="44">
        <f>+' INM'!C37</f>
        <v>0</v>
      </c>
      <c r="D37" s="44">
        <f t="shared" si="14"/>
        <v>0</v>
      </c>
      <c r="E37" s="44">
        <f t="shared" si="20"/>
        <v>0</v>
      </c>
      <c r="F37" s="44">
        <f t="shared" si="21"/>
        <v>0</v>
      </c>
      <c r="G37" s="53">
        <f>+' INM'!H37</f>
        <v>0</v>
      </c>
      <c r="H37" s="53">
        <f>+' INM'!I37</f>
        <v>0</v>
      </c>
      <c r="I37" s="53">
        <f>+' INM'!J37</f>
        <v>0</v>
      </c>
      <c r="J37" s="53">
        <f>+' INM'!K37</f>
        <v>0</v>
      </c>
      <c r="K37" s="49">
        <f t="shared" si="15"/>
        <v>0</v>
      </c>
      <c r="L37" s="49">
        <f t="shared" si="16"/>
        <v>0</v>
      </c>
      <c r="M37" s="53">
        <f>+' INM'!N37</f>
        <v>0</v>
      </c>
      <c r="N37" s="53">
        <f>+' INM'!O37</f>
        <v>0</v>
      </c>
      <c r="O37" s="251">
        <f t="shared" si="17"/>
        <v>0</v>
      </c>
      <c r="P37" s="13">
        <f t="shared" si="18"/>
        <v>0</v>
      </c>
      <c r="Q37" s="199">
        <f>+' INM'!R37</f>
        <v>0</v>
      </c>
      <c r="R37" s="57">
        <f>+' INM'!S37</f>
        <v>0</v>
      </c>
      <c r="S37" s="57">
        <f>+' INM'!T37</f>
        <v>0</v>
      </c>
      <c r="T37" s="57">
        <f>+' INM'!U37</f>
        <v>0</v>
      </c>
      <c r="U37" s="57">
        <f>+' INM'!V37</f>
        <v>0</v>
      </c>
      <c r="V37" s="57">
        <f>+' INM'!W37</f>
        <v>0</v>
      </c>
      <c r="W37" s="57">
        <f>+' INM'!X37</f>
        <v>0</v>
      </c>
      <c r="X37" s="57">
        <f>+' INM'!Y37</f>
        <v>0</v>
      </c>
      <c r="Y37" s="57">
        <f>+' INM'!Z37</f>
        <v>0</v>
      </c>
      <c r="Z37" s="57">
        <f>+' INM'!AA37</f>
        <v>0</v>
      </c>
      <c r="AA37" s="57">
        <f>+' INM'!AB37</f>
        <v>0</v>
      </c>
      <c r="AB37" s="57">
        <f>+' INM'!AC37</f>
        <v>0</v>
      </c>
      <c r="AC37" s="57">
        <f>+' INM'!AD37</f>
        <v>0</v>
      </c>
      <c r="AD37" s="57">
        <f>+' INM'!AE37</f>
        <v>0</v>
      </c>
      <c r="AE37" s="57">
        <f>+' INM'!AF37</f>
        <v>0</v>
      </c>
      <c r="AF37" s="57">
        <f>+' INM'!AG37</f>
        <v>0</v>
      </c>
      <c r="AG37" s="57">
        <f>+' INM'!AH37</f>
        <v>0</v>
      </c>
      <c r="AH37" s="57">
        <f>+' INM'!AI37</f>
        <v>0</v>
      </c>
      <c r="AI37" s="57">
        <f>+' INM'!AJ37</f>
        <v>0</v>
      </c>
      <c r="AJ37" s="57">
        <f>+' INM'!AK37</f>
        <v>0</v>
      </c>
      <c r="AK37" s="57">
        <f>+' INM'!AL37</f>
        <v>0</v>
      </c>
      <c r="AL37" s="57">
        <f>+' INM'!AM37</f>
        <v>0</v>
      </c>
      <c r="AM37" s="57">
        <f>+' INM'!AN37</f>
        <v>0</v>
      </c>
      <c r="AN37" s="57">
        <f>+' INM'!AO37</f>
        <v>0</v>
      </c>
      <c r="AO37" s="57">
        <f>+' INM'!AP37</f>
        <v>0</v>
      </c>
      <c r="AP37" s="57">
        <f>+' INM'!AQ37</f>
        <v>0</v>
      </c>
      <c r="AQ37" s="57">
        <f>+' INM'!AR37</f>
        <v>0</v>
      </c>
      <c r="AR37" s="57">
        <f>+' INM'!AS37</f>
        <v>0</v>
      </c>
      <c r="AS37" s="57">
        <f t="shared" si="19"/>
        <v>0</v>
      </c>
      <c r="AT37" s="61">
        <f>+' INM'!AU37</f>
        <v>0</v>
      </c>
      <c r="AU37" s="61">
        <f>+' INM'!AV37</f>
        <v>0</v>
      </c>
      <c r="AV37" s="61">
        <f>+' INM'!AW37</f>
        <v>0</v>
      </c>
      <c r="AW37" s="61">
        <f>+' INM'!AX37</f>
        <v>0</v>
      </c>
      <c r="AX37" s="61">
        <f>+' INM'!AY37</f>
        <v>0</v>
      </c>
      <c r="AY37" s="61">
        <f t="shared" si="22"/>
        <v>0</v>
      </c>
      <c r="AZ37" s="109">
        <f>+' INM'!BA37</f>
        <v>0</v>
      </c>
      <c r="BA37" s="109">
        <f>+' INM'!BB37</f>
        <v>0</v>
      </c>
      <c r="BB37" s="109">
        <f>+' INM'!BC37</f>
        <v>0</v>
      </c>
      <c r="BC37" s="109">
        <f>+' INM'!BD37</f>
        <v>0</v>
      </c>
      <c r="BD37" s="109">
        <f>+' INM'!BE37</f>
        <v>0</v>
      </c>
      <c r="BE37" s="109">
        <f>+' INM'!BF37</f>
        <v>0</v>
      </c>
      <c r="BF37" s="109"/>
      <c r="BG37" s="67">
        <f t="shared" si="23"/>
        <v>0</v>
      </c>
    </row>
    <row r="38" spans="1:59">
      <c r="A38" s="24" t="s">
        <v>30</v>
      </c>
      <c r="B38" s="25" t="s">
        <v>383</v>
      </c>
      <c r="C38" s="44">
        <f>+' INM'!C38</f>
        <v>2022680</v>
      </c>
      <c r="D38" s="44">
        <f t="shared" si="14"/>
        <v>0</v>
      </c>
      <c r="E38" s="44">
        <f t="shared" si="20"/>
        <v>-686405</v>
      </c>
      <c r="F38" s="44">
        <f t="shared" si="21"/>
        <v>1336275</v>
      </c>
      <c r="G38" s="53">
        <f>+' INM'!H38</f>
        <v>85021.78</v>
      </c>
      <c r="H38" s="53">
        <f>+' INM'!I38</f>
        <v>193671</v>
      </c>
      <c r="I38" s="53">
        <f>+' INM'!J38</f>
        <v>937419.79</v>
      </c>
      <c r="J38" s="53">
        <f>+' INM'!K38</f>
        <v>91541.85</v>
      </c>
      <c r="K38" s="49">
        <f t="shared" si="15"/>
        <v>1222632.6400000001</v>
      </c>
      <c r="L38" s="49">
        <f t="shared" si="16"/>
        <v>1307654.4200000002</v>
      </c>
      <c r="M38" s="53">
        <f>+' INM'!N38</f>
        <v>1313595</v>
      </c>
      <c r="N38" s="53">
        <f>+' INM'!O38</f>
        <v>-5940.5799999998417</v>
      </c>
      <c r="O38" s="251">
        <f t="shared" si="17"/>
        <v>28620.579999999842</v>
      </c>
      <c r="P38" s="13">
        <f t="shared" si="18"/>
        <v>22680</v>
      </c>
      <c r="Q38" s="199">
        <f>+' INM'!R38</f>
        <v>22680</v>
      </c>
      <c r="R38" s="57">
        <f>+' INM'!S38</f>
        <v>0</v>
      </c>
      <c r="S38" s="57">
        <f>+' INM'!T38</f>
        <v>-686405</v>
      </c>
      <c r="T38" s="57">
        <f>+' INM'!U38</f>
        <v>0</v>
      </c>
      <c r="U38" s="57">
        <f>+' INM'!V38</f>
        <v>0</v>
      </c>
      <c r="V38" s="57">
        <f>+' INM'!W38</f>
        <v>0</v>
      </c>
      <c r="W38" s="57">
        <f>+' INM'!X38</f>
        <v>0</v>
      </c>
      <c r="X38" s="57">
        <f>+' INM'!Y38</f>
        <v>0</v>
      </c>
      <c r="Y38" s="57">
        <f>+' INM'!Z38</f>
        <v>0</v>
      </c>
      <c r="Z38" s="57">
        <f>+' INM'!AA38</f>
        <v>0</v>
      </c>
      <c r="AA38" s="57">
        <f>+' INM'!AB38</f>
        <v>0</v>
      </c>
      <c r="AB38" s="57">
        <f>+' INM'!AC38</f>
        <v>0</v>
      </c>
      <c r="AC38" s="57">
        <f>+' INM'!AD38</f>
        <v>0</v>
      </c>
      <c r="AD38" s="57">
        <f>+' INM'!AE38</f>
        <v>0</v>
      </c>
      <c r="AE38" s="57">
        <f>+' INM'!AF38</f>
        <v>0</v>
      </c>
      <c r="AF38" s="57">
        <f>+' INM'!AG38</f>
        <v>0</v>
      </c>
      <c r="AG38" s="57">
        <f>+' INM'!AH38</f>
        <v>0</v>
      </c>
      <c r="AH38" s="57">
        <f>+' INM'!AI38</f>
        <v>0</v>
      </c>
      <c r="AI38" s="57">
        <f>+' INM'!AJ38</f>
        <v>0</v>
      </c>
      <c r="AJ38" s="57">
        <f>+' INM'!AK38</f>
        <v>0</v>
      </c>
      <c r="AK38" s="57">
        <f>+' INM'!AL38</f>
        <v>0</v>
      </c>
      <c r="AL38" s="57">
        <f>+' INM'!AM38</f>
        <v>0</v>
      </c>
      <c r="AM38" s="57">
        <f>+' INM'!AN38</f>
        <v>0</v>
      </c>
      <c r="AN38" s="57">
        <f>+' INM'!AO38</f>
        <v>0</v>
      </c>
      <c r="AO38" s="57">
        <f>+' INM'!AP38</f>
        <v>0</v>
      </c>
      <c r="AP38" s="57">
        <f>+' INM'!AQ38</f>
        <v>0</v>
      </c>
      <c r="AQ38" s="57">
        <f>+' INM'!AR38</f>
        <v>0</v>
      </c>
      <c r="AR38" s="57">
        <f>+' INM'!AS38</f>
        <v>0</v>
      </c>
      <c r="AS38" s="57">
        <f t="shared" si="19"/>
        <v>-686405</v>
      </c>
      <c r="AT38" s="61">
        <f>+' INM'!AU38</f>
        <v>0</v>
      </c>
      <c r="AU38" s="61">
        <f>+' INM'!AV38</f>
        <v>0</v>
      </c>
      <c r="AV38" s="61">
        <f>+' INM'!AW38</f>
        <v>0</v>
      </c>
      <c r="AW38" s="61">
        <f>+' INM'!AX38</f>
        <v>0</v>
      </c>
      <c r="AX38" s="61">
        <f>+' INM'!AY38</f>
        <v>0</v>
      </c>
      <c r="AY38" s="61">
        <f t="shared" si="22"/>
        <v>0</v>
      </c>
      <c r="AZ38" s="109">
        <f>+' INM'!BA38</f>
        <v>0</v>
      </c>
      <c r="BA38" s="109">
        <f>+' INM'!BB38</f>
        <v>0</v>
      </c>
      <c r="BB38" s="109">
        <f>+' INM'!BC38</f>
        <v>0</v>
      </c>
      <c r="BC38" s="109">
        <f>+' INM'!BD38</f>
        <v>0</v>
      </c>
      <c r="BD38" s="109">
        <f>+' INM'!BE38</f>
        <v>0</v>
      </c>
      <c r="BE38" s="109">
        <f>+' INM'!BF38</f>
        <v>0</v>
      </c>
      <c r="BF38" s="109"/>
      <c r="BG38" s="67">
        <f t="shared" si="23"/>
        <v>0</v>
      </c>
    </row>
    <row r="39" spans="1:59">
      <c r="A39" s="24" t="s">
        <v>31</v>
      </c>
      <c r="B39" s="25" t="s">
        <v>937</v>
      </c>
      <c r="C39" s="44">
        <f>+' INM'!C39</f>
        <v>0</v>
      </c>
      <c r="D39" s="44">
        <f t="shared" si="14"/>
        <v>0</v>
      </c>
      <c r="E39" s="44" t="e">
        <f t="shared" si="20"/>
        <v>#REF!</v>
      </c>
      <c r="F39" s="44" t="e">
        <f t="shared" si="21"/>
        <v>#REF!</v>
      </c>
      <c r="G39" s="53">
        <f>+' INM'!H39</f>
        <v>0</v>
      </c>
      <c r="H39" s="53">
        <f>+' INM'!I39</f>
        <v>0</v>
      </c>
      <c r="I39" s="53">
        <f>+' INM'!J39</f>
        <v>0</v>
      </c>
      <c r="J39" s="53">
        <f>+' INM'!K39</f>
        <v>0</v>
      </c>
      <c r="K39" s="49">
        <f t="shared" si="15"/>
        <v>0</v>
      </c>
      <c r="L39" s="49">
        <f t="shared" si="16"/>
        <v>0</v>
      </c>
      <c r="M39" s="53">
        <f>+' INM'!N39</f>
        <v>0</v>
      </c>
      <c r="N39" s="53">
        <f>+' INM'!O39</f>
        <v>0</v>
      </c>
      <c r="O39" s="251" t="e">
        <f t="shared" si="17"/>
        <v>#REF!</v>
      </c>
      <c r="P39" s="13" t="e">
        <f t="shared" si="18"/>
        <v>#REF!</v>
      </c>
      <c r="Q39" s="199">
        <f>+' INM'!R39</f>
        <v>0</v>
      </c>
      <c r="R39" s="57">
        <f>+' INM'!S39</f>
        <v>0</v>
      </c>
      <c r="S39" s="57" t="e">
        <f>+' INM'!#REF!</f>
        <v>#REF!</v>
      </c>
      <c r="T39" s="57">
        <f>+' INM'!U39</f>
        <v>0</v>
      </c>
      <c r="U39" s="57">
        <f>+' INM'!V39</f>
        <v>0</v>
      </c>
      <c r="V39" s="57">
        <f>+' INM'!W39</f>
        <v>0</v>
      </c>
      <c r="W39" s="57">
        <f>+' INM'!X39</f>
        <v>0</v>
      </c>
      <c r="X39" s="57">
        <f>+' INM'!Y39</f>
        <v>0</v>
      </c>
      <c r="Y39" s="57">
        <f>+' INM'!Z39</f>
        <v>0</v>
      </c>
      <c r="Z39" s="57">
        <f>+' INM'!AA39</f>
        <v>0</v>
      </c>
      <c r="AA39" s="57">
        <f>+' INM'!AB39</f>
        <v>0</v>
      </c>
      <c r="AB39" s="57">
        <f>+' INM'!AC39</f>
        <v>0</v>
      </c>
      <c r="AC39" s="57">
        <f>+' INM'!AD39</f>
        <v>0</v>
      </c>
      <c r="AD39" s="57">
        <f>+' INM'!AE39</f>
        <v>0</v>
      </c>
      <c r="AE39" s="57">
        <f>+' INM'!AF39</f>
        <v>0</v>
      </c>
      <c r="AF39" s="57">
        <f>+' INM'!AG39</f>
        <v>0</v>
      </c>
      <c r="AG39" s="57">
        <f>+' INM'!AH39</f>
        <v>0</v>
      </c>
      <c r="AH39" s="57">
        <f>+' INM'!AI39</f>
        <v>0</v>
      </c>
      <c r="AI39" s="57">
        <f>+' INM'!AJ39</f>
        <v>0</v>
      </c>
      <c r="AJ39" s="57">
        <f>+' INM'!AK39</f>
        <v>0</v>
      </c>
      <c r="AK39" s="57">
        <f>+' INM'!AL39</f>
        <v>0</v>
      </c>
      <c r="AL39" s="57">
        <f>+' INM'!AM39</f>
        <v>0</v>
      </c>
      <c r="AM39" s="57">
        <f>+' INM'!AN39</f>
        <v>0</v>
      </c>
      <c r="AN39" s="57">
        <f>+' INM'!AO39</f>
        <v>0</v>
      </c>
      <c r="AO39" s="57">
        <f>+' INM'!AP39</f>
        <v>0</v>
      </c>
      <c r="AP39" s="57">
        <f>+' INM'!AQ39</f>
        <v>0</v>
      </c>
      <c r="AQ39" s="57">
        <f>+' INM'!AR39</f>
        <v>0</v>
      </c>
      <c r="AR39" s="57">
        <f>+' INM'!AS39</f>
        <v>0</v>
      </c>
      <c r="AS39" s="57" t="e">
        <f t="shared" si="19"/>
        <v>#REF!</v>
      </c>
      <c r="AT39" s="61">
        <f>+' INM'!AU39</f>
        <v>0</v>
      </c>
      <c r="AU39" s="61">
        <f>+' INM'!AV39</f>
        <v>0</v>
      </c>
      <c r="AV39" s="61">
        <f>+' INM'!AW39</f>
        <v>0</v>
      </c>
      <c r="AW39" s="61">
        <f>+' INM'!AX39</f>
        <v>0</v>
      </c>
      <c r="AX39" s="61">
        <f>+' INM'!AY39</f>
        <v>0</v>
      </c>
      <c r="AY39" s="61">
        <f t="shared" si="22"/>
        <v>0</v>
      </c>
      <c r="AZ39" s="109">
        <f>+' INM'!BA39</f>
        <v>0</v>
      </c>
      <c r="BA39" s="109">
        <f>+' INM'!BB39</f>
        <v>0</v>
      </c>
      <c r="BB39" s="109">
        <f>+' INM'!BC39</f>
        <v>0</v>
      </c>
      <c r="BC39" s="109">
        <f>+' INM'!BD39</f>
        <v>0</v>
      </c>
      <c r="BD39" s="109">
        <f>+' INM'!BE39</f>
        <v>0</v>
      </c>
      <c r="BE39" s="109">
        <f>+' INM'!BF39</f>
        <v>0</v>
      </c>
      <c r="BF39" s="109"/>
      <c r="BG39" s="67">
        <f t="shared" si="23"/>
        <v>0</v>
      </c>
    </row>
    <row r="40" spans="1:59">
      <c r="A40" s="24" t="s">
        <v>32</v>
      </c>
      <c r="B40" s="25" t="s">
        <v>938</v>
      </c>
      <c r="C40" s="44">
        <f>+' INM'!C40</f>
        <v>0</v>
      </c>
      <c r="D40" s="44">
        <f t="shared" si="14"/>
        <v>0</v>
      </c>
      <c r="E40" s="44">
        <f t="shared" si="20"/>
        <v>0</v>
      </c>
      <c r="F40" s="44">
        <f t="shared" si="21"/>
        <v>0</v>
      </c>
      <c r="G40" s="53">
        <f>+' INM'!H40</f>
        <v>0</v>
      </c>
      <c r="H40" s="53">
        <f>+' INM'!I40</f>
        <v>0</v>
      </c>
      <c r="I40" s="53">
        <f>+' INM'!J40</f>
        <v>0</v>
      </c>
      <c r="J40" s="53">
        <f>+' INM'!K40</f>
        <v>0</v>
      </c>
      <c r="K40" s="49">
        <f t="shared" si="15"/>
        <v>0</v>
      </c>
      <c r="L40" s="49">
        <f t="shared" si="16"/>
        <v>0</v>
      </c>
      <c r="M40" s="53">
        <f>+' INM'!N40</f>
        <v>0</v>
      </c>
      <c r="N40" s="53">
        <f>+' INM'!O40</f>
        <v>0</v>
      </c>
      <c r="O40" s="251">
        <f t="shared" si="17"/>
        <v>0</v>
      </c>
      <c r="P40" s="13">
        <f t="shared" si="18"/>
        <v>0</v>
      </c>
      <c r="Q40" s="199">
        <f>+' INM'!R40</f>
        <v>0</v>
      </c>
      <c r="R40" s="57">
        <f>+' INM'!S40</f>
        <v>0</v>
      </c>
      <c r="S40" s="57">
        <f>+' INM'!T40</f>
        <v>0</v>
      </c>
      <c r="T40" s="57">
        <f>+' INM'!U40</f>
        <v>0</v>
      </c>
      <c r="U40" s="57">
        <f>+' INM'!V40</f>
        <v>0</v>
      </c>
      <c r="V40" s="57">
        <f>+' INM'!W40</f>
        <v>0</v>
      </c>
      <c r="W40" s="57">
        <f>+' INM'!X40</f>
        <v>0</v>
      </c>
      <c r="X40" s="57">
        <f>+' INM'!Y40</f>
        <v>0</v>
      </c>
      <c r="Y40" s="57">
        <f>+' INM'!Z40</f>
        <v>0</v>
      </c>
      <c r="Z40" s="57">
        <f>+' INM'!AA40</f>
        <v>0</v>
      </c>
      <c r="AA40" s="57">
        <f>+' INM'!AB40</f>
        <v>0</v>
      </c>
      <c r="AB40" s="57">
        <f>+' INM'!AC40</f>
        <v>0</v>
      </c>
      <c r="AC40" s="57">
        <f>+' INM'!AD40</f>
        <v>0</v>
      </c>
      <c r="AD40" s="57">
        <f>+' INM'!AE40</f>
        <v>0</v>
      </c>
      <c r="AE40" s="57">
        <f>+' INM'!AF40</f>
        <v>0</v>
      </c>
      <c r="AF40" s="57">
        <f>+' INM'!AG40</f>
        <v>0</v>
      </c>
      <c r="AG40" s="57">
        <f>+' INM'!AH40</f>
        <v>0</v>
      </c>
      <c r="AH40" s="57">
        <f>+' INM'!AI40</f>
        <v>0</v>
      </c>
      <c r="AI40" s="57">
        <f>+' INM'!AJ40</f>
        <v>0</v>
      </c>
      <c r="AJ40" s="57">
        <f>+' INM'!AK40</f>
        <v>0</v>
      </c>
      <c r="AK40" s="57">
        <f>+' INM'!AL40</f>
        <v>0</v>
      </c>
      <c r="AL40" s="57">
        <f>+' INM'!AM40</f>
        <v>0</v>
      </c>
      <c r="AM40" s="57">
        <f>+' INM'!AN40</f>
        <v>0</v>
      </c>
      <c r="AN40" s="57">
        <f>+' INM'!AO40</f>
        <v>0</v>
      </c>
      <c r="AO40" s="57">
        <f>+' INM'!AP40</f>
        <v>0</v>
      </c>
      <c r="AP40" s="57">
        <f>+' INM'!AQ40</f>
        <v>0</v>
      </c>
      <c r="AQ40" s="57">
        <f>+' INM'!AR40</f>
        <v>0</v>
      </c>
      <c r="AR40" s="57">
        <f>+' INM'!AS40</f>
        <v>0</v>
      </c>
      <c r="AS40" s="57">
        <f t="shared" si="19"/>
        <v>0</v>
      </c>
      <c r="AT40" s="61">
        <f>+' INM'!AU40</f>
        <v>0</v>
      </c>
      <c r="AU40" s="61">
        <f>+' INM'!AV40</f>
        <v>0</v>
      </c>
      <c r="AV40" s="61">
        <f>+' INM'!AW40</f>
        <v>0</v>
      </c>
      <c r="AW40" s="61">
        <f>+' INM'!AX40</f>
        <v>0</v>
      </c>
      <c r="AX40" s="61">
        <f>+' INM'!AY40</f>
        <v>0</v>
      </c>
      <c r="AY40" s="61">
        <f t="shared" si="22"/>
        <v>0</v>
      </c>
      <c r="AZ40" s="109">
        <f>+' INM'!BA40</f>
        <v>0</v>
      </c>
      <c r="BA40" s="109">
        <f>+' INM'!BB40</f>
        <v>0</v>
      </c>
      <c r="BB40" s="109">
        <f>+' INM'!BC40</f>
        <v>0</v>
      </c>
      <c r="BC40" s="109">
        <f>+' INM'!BD40</f>
        <v>0</v>
      </c>
      <c r="BD40" s="109">
        <f>+' INM'!BE40</f>
        <v>0</v>
      </c>
      <c r="BE40" s="109">
        <f>+' INM'!BF40</f>
        <v>0</v>
      </c>
      <c r="BF40" s="109"/>
      <c r="BG40" s="67">
        <f t="shared" si="23"/>
        <v>0</v>
      </c>
    </row>
    <row r="41" spans="1:59">
      <c r="A41" s="24" t="s">
        <v>33</v>
      </c>
      <c r="B41" s="25" t="s">
        <v>939</v>
      </c>
      <c r="C41" s="44">
        <f>+' INM'!C41</f>
        <v>100000</v>
      </c>
      <c r="D41" s="44">
        <f t="shared" si="14"/>
        <v>0</v>
      </c>
      <c r="E41" s="44">
        <f t="shared" si="20"/>
        <v>0</v>
      </c>
      <c r="F41" s="44">
        <f t="shared" si="21"/>
        <v>100000</v>
      </c>
      <c r="G41" s="53">
        <f>+' INM'!H41</f>
        <v>16000</v>
      </c>
      <c r="H41" s="53">
        <f>+' INM'!I41</f>
        <v>66769.2</v>
      </c>
      <c r="I41" s="53">
        <f>+' INM'!J41</f>
        <v>0</v>
      </c>
      <c r="J41" s="53">
        <f>+' INM'!K41</f>
        <v>16701.400000000001</v>
      </c>
      <c r="K41" s="49">
        <f t="shared" si="15"/>
        <v>83470.600000000006</v>
      </c>
      <c r="L41" s="49">
        <f t="shared" si="16"/>
        <v>99470.6</v>
      </c>
      <c r="M41" s="53">
        <f>+' INM'!N41</f>
        <v>99470.599999999991</v>
      </c>
      <c r="N41" s="53">
        <f>+' INM'!O41</f>
        <v>1.4551915228366852E-11</v>
      </c>
      <c r="O41" s="251">
        <f t="shared" si="17"/>
        <v>529.39999999999418</v>
      </c>
      <c r="P41" s="13">
        <f t="shared" si="18"/>
        <v>529.40000000000873</v>
      </c>
      <c r="Q41" s="199">
        <f>+' INM'!R41</f>
        <v>529.39999999997963</v>
      </c>
      <c r="R41" s="57">
        <f>+' INM'!S41</f>
        <v>0</v>
      </c>
      <c r="S41" s="57">
        <f>+' INM'!T41</f>
        <v>0</v>
      </c>
      <c r="T41" s="57">
        <f>+' INM'!U41</f>
        <v>0</v>
      </c>
      <c r="U41" s="57">
        <f>+' INM'!V41</f>
        <v>0</v>
      </c>
      <c r="V41" s="57">
        <f>+' INM'!W41</f>
        <v>0</v>
      </c>
      <c r="W41" s="57">
        <f>+' INM'!X41</f>
        <v>0</v>
      </c>
      <c r="X41" s="57">
        <f>+' INM'!Y41</f>
        <v>0</v>
      </c>
      <c r="Y41" s="57">
        <f>+' INM'!Z41</f>
        <v>0</v>
      </c>
      <c r="Z41" s="57">
        <f>+' INM'!AA41</f>
        <v>0</v>
      </c>
      <c r="AA41" s="57">
        <f>+' INM'!AB41</f>
        <v>0</v>
      </c>
      <c r="AB41" s="57">
        <f>+' INM'!AC41</f>
        <v>0</v>
      </c>
      <c r="AC41" s="57">
        <f>+' INM'!AD41</f>
        <v>0</v>
      </c>
      <c r="AD41" s="57">
        <f>+' INM'!AE41</f>
        <v>0</v>
      </c>
      <c r="AE41" s="57">
        <f>+' INM'!AF41</f>
        <v>0</v>
      </c>
      <c r="AF41" s="57">
        <f>+' INM'!AG41</f>
        <v>0</v>
      </c>
      <c r="AG41" s="57">
        <f>+' INM'!AH41</f>
        <v>0</v>
      </c>
      <c r="AH41" s="57">
        <f>+' INM'!AI41</f>
        <v>0</v>
      </c>
      <c r="AI41" s="57">
        <f>+' INM'!AJ41</f>
        <v>0</v>
      </c>
      <c r="AJ41" s="57">
        <f>+' INM'!AK41</f>
        <v>0</v>
      </c>
      <c r="AK41" s="57">
        <f>+' INM'!AL41</f>
        <v>0</v>
      </c>
      <c r="AL41" s="57">
        <f>+' INM'!AM41</f>
        <v>0</v>
      </c>
      <c r="AM41" s="57">
        <f>+' INM'!AN41</f>
        <v>0</v>
      </c>
      <c r="AN41" s="57">
        <f>+' INM'!AO41</f>
        <v>0</v>
      </c>
      <c r="AO41" s="57">
        <f>+' INM'!AP41</f>
        <v>0</v>
      </c>
      <c r="AP41" s="57">
        <f>+' INM'!AQ41</f>
        <v>0</v>
      </c>
      <c r="AQ41" s="57">
        <f>+' INM'!AR41</f>
        <v>0</v>
      </c>
      <c r="AR41" s="57">
        <f>+' INM'!AS41</f>
        <v>0</v>
      </c>
      <c r="AS41" s="57">
        <f t="shared" si="19"/>
        <v>0</v>
      </c>
      <c r="AT41" s="61">
        <f>+' INM'!AU41</f>
        <v>0</v>
      </c>
      <c r="AU41" s="61">
        <f>+' INM'!AV41</f>
        <v>0</v>
      </c>
      <c r="AV41" s="61">
        <f>+' INM'!AW41</f>
        <v>0</v>
      </c>
      <c r="AW41" s="61">
        <f>+' INM'!AX41</f>
        <v>0</v>
      </c>
      <c r="AX41" s="61">
        <f>+' INM'!AY41</f>
        <v>0</v>
      </c>
      <c r="AY41" s="61">
        <f t="shared" si="22"/>
        <v>0</v>
      </c>
      <c r="AZ41" s="109">
        <f>+' INM'!BA41</f>
        <v>0</v>
      </c>
      <c r="BA41" s="109">
        <f>+' INM'!BB41</f>
        <v>0</v>
      </c>
      <c r="BB41" s="109">
        <f>+' INM'!BC41</f>
        <v>0</v>
      </c>
      <c r="BC41" s="109">
        <f>+' INM'!BD41</f>
        <v>0</v>
      </c>
      <c r="BD41" s="109">
        <f>+' INM'!BE41</f>
        <v>0</v>
      </c>
      <c r="BE41" s="109">
        <f>+' INM'!BF41</f>
        <v>0</v>
      </c>
      <c r="BF41" s="109"/>
      <c r="BG41" s="67">
        <f t="shared" si="23"/>
        <v>0</v>
      </c>
    </row>
    <row r="42" spans="1:59">
      <c r="A42" s="24" t="s">
        <v>34</v>
      </c>
      <c r="B42" s="25" t="s">
        <v>940</v>
      </c>
      <c r="C42" s="44">
        <f>+' INM'!C42</f>
        <v>0</v>
      </c>
      <c r="D42" s="44">
        <f t="shared" si="14"/>
        <v>0</v>
      </c>
      <c r="E42" s="44">
        <f t="shared" si="20"/>
        <v>900000</v>
      </c>
      <c r="F42" s="44">
        <f t="shared" si="21"/>
        <v>900000</v>
      </c>
      <c r="G42" s="53">
        <f>+' INM'!H42</f>
        <v>0</v>
      </c>
      <c r="H42" s="53">
        <f>+' INM'!I42</f>
        <v>0</v>
      </c>
      <c r="I42" s="53">
        <f>+' INM'!J42</f>
        <v>0</v>
      </c>
      <c r="J42" s="53">
        <f>+' INM'!K42</f>
        <v>779019</v>
      </c>
      <c r="K42" s="49">
        <f t="shared" si="15"/>
        <v>779019</v>
      </c>
      <c r="L42" s="49">
        <f t="shared" si="16"/>
        <v>779019</v>
      </c>
      <c r="M42" s="53">
        <f>+' INM'!N42</f>
        <v>900000</v>
      </c>
      <c r="N42" s="53">
        <f>+' INM'!O42</f>
        <v>-120981</v>
      </c>
      <c r="O42" s="251">
        <f t="shared" si="17"/>
        <v>120981</v>
      </c>
      <c r="P42" s="13">
        <f t="shared" si="18"/>
        <v>0</v>
      </c>
      <c r="Q42" s="199">
        <f>+' INM'!R42</f>
        <v>0</v>
      </c>
      <c r="R42" s="57">
        <f>+' INM'!S42</f>
        <v>0</v>
      </c>
      <c r="S42" s="57">
        <f>+' INM'!T42</f>
        <v>0</v>
      </c>
      <c r="T42" s="57">
        <f>+' INM'!U42</f>
        <v>0</v>
      </c>
      <c r="U42" s="57">
        <f>+' INM'!V42</f>
        <v>900000</v>
      </c>
      <c r="V42" s="57">
        <f>+' INM'!W42</f>
        <v>0</v>
      </c>
      <c r="W42" s="57">
        <f>+' INM'!X42</f>
        <v>0</v>
      </c>
      <c r="X42" s="57">
        <f>+' INM'!Y42</f>
        <v>0</v>
      </c>
      <c r="Y42" s="57">
        <f>+' INM'!Z42</f>
        <v>0</v>
      </c>
      <c r="Z42" s="57">
        <f>+' INM'!AA42</f>
        <v>0</v>
      </c>
      <c r="AA42" s="57">
        <f>+' INM'!AB42</f>
        <v>0</v>
      </c>
      <c r="AB42" s="57">
        <f>+' INM'!AC42</f>
        <v>0</v>
      </c>
      <c r="AC42" s="57">
        <f>+' INM'!AD42</f>
        <v>0</v>
      </c>
      <c r="AD42" s="57">
        <f>+' INM'!AE42</f>
        <v>0</v>
      </c>
      <c r="AE42" s="57">
        <f>+' INM'!AF42</f>
        <v>0</v>
      </c>
      <c r="AF42" s="57">
        <f>+' INM'!AG42</f>
        <v>0</v>
      </c>
      <c r="AG42" s="57">
        <f>+' INM'!AH42</f>
        <v>0</v>
      </c>
      <c r="AH42" s="57">
        <f>+' INM'!AI42</f>
        <v>0</v>
      </c>
      <c r="AI42" s="57">
        <f>+' INM'!AJ42</f>
        <v>0</v>
      </c>
      <c r="AJ42" s="57">
        <f>+' INM'!AK42</f>
        <v>0</v>
      </c>
      <c r="AK42" s="57">
        <f>+' INM'!AL42</f>
        <v>0</v>
      </c>
      <c r="AL42" s="57">
        <f>+' INM'!AM42</f>
        <v>0</v>
      </c>
      <c r="AM42" s="57">
        <f>+' INM'!AN42</f>
        <v>0</v>
      </c>
      <c r="AN42" s="57">
        <f>+' INM'!AO42</f>
        <v>0</v>
      </c>
      <c r="AO42" s="57">
        <f>+' INM'!AP42</f>
        <v>0</v>
      </c>
      <c r="AP42" s="57">
        <f>+' INM'!AQ42</f>
        <v>0</v>
      </c>
      <c r="AQ42" s="57">
        <f>+' INM'!AR42</f>
        <v>0</v>
      </c>
      <c r="AR42" s="57">
        <f>+' INM'!AS42</f>
        <v>0</v>
      </c>
      <c r="AS42" s="57">
        <f t="shared" si="19"/>
        <v>900000</v>
      </c>
      <c r="AT42" s="61">
        <f>+' INM'!AU42</f>
        <v>0</v>
      </c>
      <c r="AU42" s="61">
        <f>+' INM'!AV42</f>
        <v>0</v>
      </c>
      <c r="AV42" s="61">
        <f>+' INM'!AW42</f>
        <v>0</v>
      </c>
      <c r="AW42" s="61">
        <f>+' INM'!AX42</f>
        <v>0</v>
      </c>
      <c r="AX42" s="61">
        <f>+' INM'!AY42</f>
        <v>0</v>
      </c>
      <c r="AY42" s="61">
        <f t="shared" si="22"/>
        <v>0</v>
      </c>
      <c r="AZ42" s="109">
        <f>+' INM'!BA42</f>
        <v>0</v>
      </c>
      <c r="BA42" s="109">
        <f>+' INM'!BB42</f>
        <v>0</v>
      </c>
      <c r="BB42" s="109">
        <f>+' INM'!BC42</f>
        <v>0</v>
      </c>
      <c r="BC42" s="109">
        <f>+' INM'!BD42</f>
        <v>0</v>
      </c>
      <c r="BD42" s="109">
        <f>+' INM'!BE42</f>
        <v>0</v>
      </c>
      <c r="BE42" s="109">
        <f>+' INM'!BF42</f>
        <v>0</v>
      </c>
      <c r="BF42" s="109"/>
      <c r="BG42" s="67">
        <f t="shared" si="23"/>
        <v>0</v>
      </c>
    </row>
    <row r="43" spans="1:59">
      <c r="A43" s="24" t="s">
        <v>35</v>
      </c>
      <c r="B43" s="25" t="s">
        <v>941</v>
      </c>
      <c r="C43" s="44">
        <f>+' INM'!C43</f>
        <v>0</v>
      </c>
      <c r="D43" s="44">
        <f t="shared" si="14"/>
        <v>0</v>
      </c>
      <c r="E43" s="44">
        <f t="shared" si="20"/>
        <v>0</v>
      </c>
      <c r="F43" s="44">
        <f t="shared" si="21"/>
        <v>0</v>
      </c>
      <c r="G43" s="53">
        <f>+' INM'!H43</f>
        <v>0</v>
      </c>
      <c r="H43" s="53">
        <f>+' INM'!I43</f>
        <v>0</v>
      </c>
      <c r="I43" s="53">
        <f>+' INM'!J43</f>
        <v>0</v>
      </c>
      <c r="J43" s="53">
        <f>+' INM'!K43</f>
        <v>0</v>
      </c>
      <c r="K43" s="49">
        <f t="shared" si="15"/>
        <v>0</v>
      </c>
      <c r="L43" s="49">
        <f t="shared" si="16"/>
        <v>0</v>
      </c>
      <c r="M43" s="53">
        <f>+' INM'!N43</f>
        <v>0</v>
      </c>
      <c r="N43" s="53">
        <f>+' INM'!O43</f>
        <v>0</v>
      </c>
      <c r="O43" s="251">
        <f t="shared" si="17"/>
        <v>0</v>
      </c>
      <c r="P43" s="13">
        <f t="shared" si="18"/>
        <v>0</v>
      </c>
      <c r="Q43" s="199">
        <f>+' INM'!R43</f>
        <v>0</v>
      </c>
      <c r="R43" s="57">
        <f>+' INM'!S43</f>
        <v>0</v>
      </c>
      <c r="S43" s="57">
        <f>+' INM'!T43</f>
        <v>0</v>
      </c>
      <c r="T43" s="57">
        <f>+' INM'!U43</f>
        <v>0</v>
      </c>
      <c r="U43" s="57">
        <f>+' INM'!V43</f>
        <v>0</v>
      </c>
      <c r="V43" s="57">
        <f>+' INM'!W43</f>
        <v>0</v>
      </c>
      <c r="W43" s="57">
        <f>+' INM'!X43</f>
        <v>0</v>
      </c>
      <c r="X43" s="57">
        <f>+' INM'!Y43</f>
        <v>0</v>
      </c>
      <c r="Y43" s="57">
        <f>+' INM'!Z43</f>
        <v>0</v>
      </c>
      <c r="Z43" s="57">
        <f>+' INM'!AA43</f>
        <v>0</v>
      </c>
      <c r="AA43" s="57">
        <f>+' INM'!AB43</f>
        <v>0</v>
      </c>
      <c r="AB43" s="57">
        <f>+' INM'!AC43</f>
        <v>0</v>
      </c>
      <c r="AC43" s="57">
        <f>+' INM'!AD43</f>
        <v>0</v>
      </c>
      <c r="AD43" s="57">
        <f>+' INM'!AE43</f>
        <v>0</v>
      </c>
      <c r="AE43" s="57">
        <f>+' INM'!AF43</f>
        <v>0</v>
      </c>
      <c r="AF43" s="57">
        <f>+' INM'!AG43</f>
        <v>0</v>
      </c>
      <c r="AG43" s="57">
        <f>+' INM'!AH43</f>
        <v>0</v>
      </c>
      <c r="AH43" s="57">
        <f>+' INM'!AI43</f>
        <v>0</v>
      </c>
      <c r="AI43" s="57">
        <f>+' INM'!AJ43</f>
        <v>0</v>
      </c>
      <c r="AJ43" s="57">
        <f>+' INM'!AK43</f>
        <v>0</v>
      </c>
      <c r="AK43" s="57">
        <f>+' INM'!AL43</f>
        <v>0</v>
      </c>
      <c r="AL43" s="57">
        <f>+' INM'!AM43</f>
        <v>0</v>
      </c>
      <c r="AM43" s="57">
        <f>+' INM'!AN43</f>
        <v>0</v>
      </c>
      <c r="AN43" s="57">
        <f>+' INM'!AO43</f>
        <v>0</v>
      </c>
      <c r="AO43" s="57">
        <f>+' INM'!AP43</f>
        <v>0</v>
      </c>
      <c r="AP43" s="57">
        <f>+' INM'!AQ43</f>
        <v>0</v>
      </c>
      <c r="AQ43" s="57">
        <f>+' INM'!AR43</f>
        <v>0</v>
      </c>
      <c r="AR43" s="57">
        <f>+' INM'!AS43</f>
        <v>0</v>
      </c>
      <c r="AS43" s="57">
        <f t="shared" si="19"/>
        <v>0</v>
      </c>
      <c r="AT43" s="61">
        <f>+' INM'!AU43</f>
        <v>0</v>
      </c>
      <c r="AU43" s="61">
        <f>+' INM'!AV43</f>
        <v>0</v>
      </c>
      <c r="AV43" s="61">
        <f>+' INM'!AW43</f>
        <v>0</v>
      </c>
      <c r="AW43" s="61">
        <f>+' INM'!AX43</f>
        <v>0</v>
      </c>
      <c r="AX43" s="61">
        <f>+' INM'!AY43</f>
        <v>0</v>
      </c>
      <c r="AY43" s="61">
        <f t="shared" si="22"/>
        <v>0</v>
      </c>
      <c r="AZ43" s="109">
        <f>+' INM'!BA43</f>
        <v>0</v>
      </c>
      <c r="BA43" s="109">
        <f>+' INM'!BB43</f>
        <v>0</v>
      </c>
      <c r="BB43" s="109">
        <f>+' INM'!BC43</f>
        <v>0</v>
      </c>
      <c r="BC43" s="109">
        <f>+' INM'!BD43</f>
        <v>0</v>
      </c>
      <c r="BD43" s="109">
        <f>+' INM'!BE43</f>
        <v>0</v>
      </c>
      <c r="BE43" s="109">
        <f>+' INM'!BF43</f>
        <v>0</v>
      </c>
      <c r="BF43" s="109"/>
      <c r="BG43" s="67">
        <f t="shared" si="23"/>
        <v>0</v>
      </c>
    </row>
    <row r="44" spans="1:59">
      <c r="A44" s="24" t="s">
        <v>36</v>
      </c>
      <c r="B44" s="25" t="s">
        <v>942</v>
      </c>
      <c r="C44" s="44">
        <f>+' INM'!C44</f>
        <v>0</v>
      </c>
      <c r="D44" s="44">
        <f t="shared" si="14"/>
        <v>0</v>
      </c>
      <c r="E44" s="44">
        <f t="shared" si="20"/>
        <v>0</v>
      </c>
      <c r="F44" s="44">
        <f t="shared" si="21"/>
        <v>0</v>
      </c>
      <c r="G44" s="53">
        <f>+' INM'!H44</f>
        <v>0</v>
      </c>
      <c r="H44" s="53">
        <f>+' INM'!I44</f>
        <v>0</v>
      </c>
      <c r="I44" s="53">
        <f>+' INM'!J44</f>
        <v>0</v>
      </c>
      <c r="J44" s="53">
        <f>+' INM'!K44</f>
        <v>0</v>
      </c>
      <c r="K44" s="49">
        <f t="shared" si="15"/>
        <v>0</v>
      </c>
      <c r="L44" s="49">
        <f t="shared" si="16"/>
        <v>0</v>
      </c>
      <c r="M44" s="53">
        <f>+' INM'!N44</f>
        <v>0</v>
      </c>
      <c r="N44" s="53">
        <f>+' INM'!O44</f>
        <v>0</v>
      </c>
      <c r="O44" s="251">
        <f t="shared" si="17"/>
        <v>0</v>
      </c>
      <c r="P44" s="13">
        <f t="shared" si="18"/>
        <v>0</v>
      </c>
      <c r="Q44" s="199">
        <f>+' INM'!R44</f>
        <v>0</v>
      </c>
      <c r="R44" s="57">
        <f>+' INM'!S44</f>
        <v>0</v>
      </c>
      <c r="S44" s="57">
        <f>+' INM'!T44</f>
        <v>0</v>
      </c>
      <c r="T44" s="57">
        <f>+' INM'!U44</f>
        <v>0</v>
      </c>
      <c r="U44" s="57">
        <f>+' INM'!V44</f>
        <v>0</v>
      </c>
      <c r="V44" s="57">
        <f>+' INM'!W44</f>
        <v>0</v>
      </c>
      <c r="W44" s="57">
        <f>+' INM'!X44</f>
        <v>0</v>
      </c>
      <c r="X44" s="57">
        <f>+' INM'!Y44</f>
        <v>0</v>
      </c>
      <c r="Y44" s="57">
        <f>+' INM'!Z44</f>
        <v>0</v>
      </c>
      <c r="Z44" s="57">
        <f>+' INM'!AA44</f>
        <v>0</v>
      </c>
      <c r="AA44" s="57">
        <f>+' INM'!AB44</f>
        <v>0</v>
      </c>
      <c r="AB44" s="57">
        <f>+' INM'!AC44</f>
        <v>0</v>
      </c>
      <c r="AC44" s="57">
        <f>+' INM'!AD44</f>
        <v>0</v>
      </c>
      <c r="AD44" s="57">
        <f>+' INM'!AE44</f>
        <v>0</v>
      </c>
      <c r="AE44" s="57">
        <f>+' INM'!AF44</f>
        <v>0</v>
      </c>
      <c r="AF44" s="57">
        <f>+' INM'!AG44</f>
        <v>0</v>
      </c>
      <c r="AG44" s="57">
        <f>+' INM'!AH44</f>
        <v>0</v>
      </c>
      <c r="AH44" s="57">
        <f>+' INM'!AI44</f>
        <v>0</v>
      </c>
      <c r="AI44" s="57">
        <f>+' INM'!AJ44</f>
        <v>0</v>
      </c>
      <c r="AJ44" s="57">
        <f>+' INM'!AK44</f>
        <v>0</v>
      </c>
      <c r="AK44" s="57">
        <f>+' INM'!AL44</f>
        <v>0</v>
      </c>
      <c r="AL44" s="57">
        <f>+' INM'!AM44</f>
        <v>0</v>
      </c>
      <c r="AM44" s="57">
        <f>+' INM'!AN44</f>
        <v>0</v>
      </c>
      <c r="AN44" s="57">
        <f>+' INM'!AO44</f>
        <v>0</v>
      </c>
      <c r="AO44" s="57">
        <f>+' INM'!AP44</f>
        <v>0</v>
      </c>
      <c r="AP44" s="57">
        <f>+' INM'!AQ44</f>
        <v>0</v>
      </c>
      <c r="AQ44" s="57">
        <f>+' INM'!AR44</f>
        <v>0</v>
      </c>
      <c r="AR44" s="57">
        <f>+' INM'!AS44</f>
        <v>0</v>
      </c>
      <c r="AS44" s="57">
        <f t="shared" si="19"/>
        <v>0</v>
      </c>
      <c r="AT44" s="61">
        <f>+' INM'!AU44</f>
        <v>0</v>
      </c>
      <c r="AU44" s="61">
        <f>+' INM'!AV44</f>
        <v>0</v>
      </c>
      <c r="AV44" s="61">
        <f>+' INM'!AW44</f>
        <v>0</v>
      </c>
      <c r="AW44" s="61">
        <f>+' INM'!AX44</f>
        <v>0</v>
      </c>
      <c r="AX44" s="61">
        <f>+' INM'!AY44</f>
        <v>0</v>
      </c>
      <c r="AY44" s="61">
        <f t="shared" si="22"/>
        <v>0</v>
      </c>
      <c r="AZ44" s="109">
        <f>+' INM'!BA44</f>
        <v>0</v>
      </c>
      <c r="BA44" s="109">
        <f>+' INM'!BB44</f>
        <v>0</v>
      </c>
      <c r="BB44" s="109">
        <f>+' INM'!BC44</f>
        <v>0</v>
      </c>
      <c r="BC44" s="109">
        <f>+' INM'!BD44</f>
        <v>0</v>
      </c>
      <c r="BD44" s="109">
        <f>+' INM'!BE44</f>
        <v>0</v>
      </c>
      <c r="BE44" s="109">
        <f>+' INM'!BF44</f>
        <v>0</v>
      </c>
      <c r="BF44" s="109"/>
      <c r="BG44" s="67">
        <f t="shared" si="23"/>
        <v>0</v>
      </c>
    </row>
    <row r="45" spans="1:59">
      <c r="A45" s="24" t="s">
        <v>37</v>
      </c>
      <c r="B45" s="25" t="s">
        <v>943</v>
      </c>
      <c r="C45" s="44">
        <f>+' INM'!C45</f>
        <v>0</v>
      </c>
      <c r="D45" s="44">
        <f t="shared" si="14"/>
        <v>0</v>
      </c>
      <c r="E45" s="44">
        <f t="shared" si="20"/>
        <v>0</v>
      </c>
      <c r="F45" s="44">
        <f t="shared" si="21"/>
        <v>0</v>
      </c>
      <c r="G45" s="53">
        <f>+' INM'!H45</f>
        <v>0</v>
      </c>
      <c r="H45" s="53">
        <f>+' INM'!I45</f>
        <v>0</v>
      </c>
      <c r="I45" s="53">
        <f>+' INM'!J45</f>
        <v>0</v>
      </c>
      <c r="J45" s="53">
        <f>+' INM'!K45</f>
        <v>0</v>
      </c>
      <c r="K45" s="49">
        <f t="shared" si="15"/>
        <v>0</v>
      </c>
      <c r="L45" s="49">
        <f t="shared" si="16"/>
        <v>0</v>
      </c>
      <c r="M45" s="53">
        <f>+' INM'!N45</f>
        <v>0</v>
      </c>
      <c r="N45" s="53">
        <f>+' INM'!O45</f>
        <v>0</v>
      </c>
      <c r="O45" s="251">
        <f t="shared" si="17"/>
        <v>0</v>
      </c>
      <c r="P45" s="13">
        <f t="shared" si="18"/>
        <v>0</v>
      </c>
      <c r="Q45" s="199">
        <f>+' INM'!R45</f>
        <v>0</v>
      </c>
      <c r="R45" s="57">
        <f>+' INM'!S45</f>
        <v>0</v>
      </c>
      <c r="S45" s="57">
        <f>+' INM'!T45</f>
        <v>0</v>
      </c>
      <c r="T45" s="57">
        <f>+' INM'!U45</f>
        <v>0</v>
      </c>
      <c r="U45" s="57">
        <f>+' INM'!V45</f>
        <v>0</v>
      </c>
      <c r="V45" s="57">
        <f>+' INM'!W45</f>
        <v>0</v>
      </c>
      <c r="W45" s="57">
        <f>+' INM'!X45</f>
        <v>0</v>
      </c>
      <c r="X45" s="57">
        <f>+' INM'!Y45</f>
        <v>0</v>
      </c>
      <c r="Y45" s="57">
        <f>+' INM'!Z45</f>
        <v>0</v>
      </c>
      <c r="Z45" s="57">
        <f>+' INM'!AA45</f>
        <v>0</v>
      </c>
      <c r="AA45" s="57">
        <f>+' INM'!AB45</f>
        <v>0</v>
      </c>
      <c r="AB45" s="57">
        <f>+' INM'!AC45</f>
        <v>0</v>
      </c>
      <c r="AC45" s="57">
        <f>+' INM'!AD45</f>
        <v>0</v>
      </c>
      <c r="AD45" s="57">
        <f>+' INM'!AE45</f>
        <v>0</v>
      </c>
      <c r="AE45" s="57">
        <f>+' INM'!AF45</f>
        <v>0</v>
      </c>
      <c r="AF45" s="57">
        <f>+' INM'!AG45</f>
        <v>0</v>
      </c>
      <c r="AG45" s="57">
        <f>+' INM'!AH45</f>
        <v>0</v>
      </c>
      <c r="AH45" s="57">
        <f>+' INM'!AI45</f>
        <v>0</v>
      </c>
      <c r="AI45" s="57">
        <f>+' INM'!AJ45</f>
        <v>0</v>
      </c>
      <c r="AJ45" s="57">
        <f>+' INM'!AK45</f>
        <v>0</v>
      </c>
      <c r="AK45" s="57">
        <f>+' INM'!AL45</f>
        <v>0</v>
      </c>
      <c r="AL45" s="57">
        <f>+' INM'!AM45</f>
        <v>0</v>
      </c>
      <c r="AM45" s="57">
        <f>+' INM'!AN45</f>
        <v>0</v>
      </c>
      <c r="AN45" s="57">
        <f>+' INM'!AO45</f>
        <v>0</v>
      </c>
      <c r="AO45" s="57">
        <f>+' INM'!AP45</f>
        <v>0</v>
      </c>
      <c r="AP45" s="57">
        <f>+' INM'!AQ45</f>
        <v>0</v>
      </c>
      <c r="AQ45" s="57">
        <f>+' INM'!AR45</f>
        <v>0</v>
      </c>
      <c r="AR45" s="57">
        <f>+' INM'!AS45</f>
        <v>0</v>
      </c>
      <c r="AS45" s="57">
        <f t="shared" si="19"/>
        <v>0</v>
      </c>
      <c r="AT45" s="61">
        <f>+' INM'!AU45</f>
        <v>0</v>
      </c>
      <c r="AU45" s="61">
        <f>+' INM'!AV45</f>
        <v>0</v>
      </c>
      <c r="AV45" s="61">
        <f>+' INM'!AW45</f>
        <v>0</v>
      </c>
      <c r="AW45" s="61">
        <f>+' INM'!AX45</f>
        <v>0</v>
      </c>
      <c r="AX45" s="61">
        <f>+' INM'!AY45</f>
        <v>0</v>
      </c>
      <c r="AY45" s="61">
        <f t="shared" si="22"/>
        <v>0</v>
      </c>
      <c r="AZ45" s="109">
        <f>+' INM'!BA45</f>
        <v>0</v>
      </c>
      <c r="BA45" s="109">
        <f>+' INM'!BB45</f>
        <v>0</v>
      </c>
      <c r="BB45" s="109">
        <f>+' INM'!BC45</f>
        <v>0</v>
      </c>
      <c r="BC45" s="109">
        <f>+' INM'!BD45</f>
        <v>0</v>
      </c>
      <c r="BD45" s="109">
        <f>+' INM'!BE45</f>
        <v>0</v>
      </c>
      <c r="BE45" s="109">
        <f>+' INM'!BF45</f>
        <v>0</v>
      </c>
      <c r="BF45" s="109"/>
      <c r="BG45" s="67">
        <f t="shared" si="23"/>
        <v>0</v>
      </c>
    </row>
    <row r="46" spans="1:59">
      <c r="A46" s="24" t="s">
        <v>38</v>
      </c>
      <c r="B46" s="25" t="s">
        <v>944</v>
      </c>
      <c r="C46" s="44">
        <f>+' INM'!C46</f>
        <v>0</v>
      </c>
      <c r="D46" s="44">
        <f t="shared" si="14"/>
        <v>0</v>
      </c>
      <c r="E46" s="44">
        <f t="shared" si="20"/>
        <v>0</v>
      </c>
      <c r="F46" s="44">
        <f t="shared" si="21"/>
        <v>0</v>
      </c>
      <c r="G46" s="53">
        <f>+' INM'!H46</f>
        <v>0</v>
      </c>
      <c r="H46" s="53">
        <f>+' INM'!I46</f>
        <v>0</v>
      </c>
      <c r="I46" s="53">
        <f>+' INM'!J46</f>
        <v>0</v>
      </c>
      <c r="J46" s="53">
        <f>+' INM'!K46</f>
        <v>0</v>
      </c>
      <c r="K46" s="49">
        <f t="shared" si="15"/>
        <v>0</v>
      </c>
      <c r="L46" s="49">
        <f t="shared" si="16"/>
        <v>0</v>
      </c>
      <c r="M46" s="53">
        <f>+' INM'!N46</f>
        <v>0</v>
      </c>
      <c r="N46" s="53">
        <f>+' INM'!O46</f>
        <v>0</v>
      </c>
      <c r="O46" s="251">
        <f t="shared" si="17"/>
        <v>0</v>
      </c>
      <c r="P46" s="13">
        <f t="shared" si="18"/>
        <v>0</v>
      </c>
      <c r="Q46" s="199">
        <f>+' INM'!R46</f>
        <v>0</v>
      </c>
      <c r="R46" s="57">
        <f>+' INM'!S46</f>
        <v>0</v>
      </c>
      <c r="S46" s="57">
        <f>+' INM'!T46</f>
        <v>0</v>
      </c>
      <c r="T46" s="57">
        <f>+' INM'!U46</f>
        <v>0</v>
      </c>
      <c r="U46" s="57">
        <f>+' INM'!V46</f>
        <v>0</v>
      </c>
      <c r="V46" s="57">
        <f>+' INM'!W46</f>
        <v>0</v>
      </c>
      <c r="W46" s="57">
        <f>+' INM'!X46</f>
        <v>0</v>
      </c>
      <c r="X46" s="57">
        <f>+' INM'!Y46</f>
        <v>0</v>
      </c>
      <c r="Y46" s="57">
        <f>+' INM'!Z46</f>
        <v>0</v>
      </c>
      <c r="Z46" s="57">
        <f>+' INM'!AA46</f>
        <v>0</v>
      </c>
      <c r="AA46" s="57">
        <f>+' INM'!AB46</f>
        <v>0</v>
      </c>
      <c r="AB46" s="57">
        <f>+' INM'!AC46</f>
        <v>0</v>
      </c>
      <c r="AC46" s="57">
        <f>+' INM'!AD46</f>
        <v>0</v>
      </c>
      <c r="AD46" s="57">
        <f>+' INM'!AE46</f>
        <v>0</v>
      </c>
      <c r="AE46" s="57">
        <f>+' INM'!AF46</f>
        <v>0</v>
      </c>
      <c r="AF46" s="57">
        <f>+' INM'!AG46</f>
        <v>0</v>
      </c>
      <c r="AG46" s="57">
        <f>+' INM'!AH46</f>
        <v>0</v>
      </c>
      <c r="AH46" s="57">
        <f>+' INM'!AI46</f>
        <v>0</v>
      </c>
      <c r="AI46" s="57">
        <f>+' INM'!AJ46</f>
        <v>0</v>
      </c>
      <c r="AJ46" s="57">
        <f>+' INM'!AK46</f>
        <v>0</v>
      </c>
      <c r="AK46" s="57">
        <f>+' INM'!AL46</f>
        <v>0</v>
      </c>
      <c r="AL46" s="57">
        <f>+' INM'!AM46</f>
        <v>0</v>
      </c>
      <c r="AM46" s="57">
        <f>+' INM'!AN46</f>
        <v>0</v>
      </c>
      <c r="AN46" s="57">
        <f>+' INM'!AO46</f>
        <v>0</v>
      </c>
      <c r="AO46" s="57">
        <f>+' INM'!AP46</f>
        <v>0</v>
      </c>
      <c r="AP46" s="57">
        <f>+' INM'!AQ46</f>
        <v>0</v>
      </c>
      <c r="AQ46" s="57">
        <f>+' INM'!AR46</f>
        <v>0</v>
      </c>
      <c r="AR46" s="57">
        <f>+' INM'!AS46</f>
        <v>0</v>
      </c>
      <c r="AS46" s="57">
        <f t="shared" si="19"/>
        <v>0</v>
      </c>
      <c r="AT46" s="61">
        <f>+' INM'!AU46</f>
        <v>0</v>
      </c>
      <c r="AU46" s="61">
        <f>+' INM'!AV46</f>
        <v>0</v>
      </c>
      <c r="AV46" s="61">
        <f>+' INM'!AW46</f>
        <v>0</v>
      </c>
      <c r="AW46" s="61">
        <f>+' INM'!AX46</f>
        <v>0</v>
      </c>
      <c r="AX46" s="61">
        <f>+' INM'!AY46</f>
        <v>0</v>
      </c>
      <c r="AY46" s="61">
        <f t="shared" si="22"/>
        <v>0</v>
      </c>
      <c r="AZ46" s="109">
        <f>+' INM'!BA46</f>
        <v>0</v>
      </c>
      <c r="BA46" s="109">
        <f>+' INM'!BB46</f>
        <v>0</v>
      </c>
      <c r="BB46" s="109">
        <f>+' INM'!BC46</f>
        <v>0</v>
      </c>
      <c r="BC46" s="109">
        <f>+' INM'!BD46</f>
        <v>0</v>
      </c>
      <c r="BD46" s="109">
        <f>+' INM'!BE46</f>
        <v>0</v>
      </c>
      <c r="BE46" s="109">
        <f>+' INM'!BF46</f>
        <v>0</v>
      </c>
      <c r="BF46" s="109"/>
      <c r="BG46" s="67">
        <f t="shared" si="23"/>
        <v>0</v>
      </c>
    </row>
    <row r="47" spans="1:59">
      <c r="A47" s="24" t="s">
        <v>39</v>
      </c>
      <c r="B47" s="25" t="s">
        <v>945</v>
      </c>
      <c r="C47" s="44">
        <f>+' INM'!C47</f>
        <v>0</v>
      </c>
      <c r="D47" s="44">
        <f t="shared" si="14"/>
        <v>0</v>
      </c>
      <c r="E47" s="44">
        <f t="shared" si="20"/>
        <v>0</v>
      </c>
      <c r="F47" s="44">
        <f t="shared" si="21"/>
        <v>0</v>
      </c>
      <c r="G47" s="53">
        <f>+' INM'!H47</f>
        <v>0</v>
      </c>
      <c r="H47" s="53">
        <f>+' INM'!I47</f>
        <v>0</v>
      </c>
      <c r="I47" s="53">
        <f>+' INM'!J47</f>
        <v>0</v>
      </c>
      <c r="J47" s="53">
        <f>+' INM'!K47</f>
        <v>0</v>
      </c>
      <c r="K47" s="49">
        <f t="shared" si="15"/>
        <v>0</v>
      </c>
      <c r="L47" s="49">
        <f t="shared" si="16"/>
        <v>0</v>
      </c>
      <c r="M47" s="53">
        <f>+' INM'!N47</f>
        <v>0</v>
      </c>
      <c r="N47" s="53">
        <f>+' INM'!O47</f>
        <v>0</v>
      </c>
      <c r="O47" s="251">
        <f t="shared" si="17"/>
        <v>0</v>
      </c>
      <c r="P47" s="13">
        <f t="shared" si="18"/>
        <v>0</v>
      </c>
      <c r="Q47" s="199">
        <f>+' INM'!R47</f>
        <v>0</v>
      </c>
      <c r="R47" s="57">
        <f>+' INM'!S47</f>
        <v>0</v>
      </c>
      <c r="S47" s="57">
        <f>+' INM'!T47</f>
        <v>0</v>
      </c>
      <c r="T47" s="57">
        <f>+' INM'!U47</f>
        <v>0</v>
      </c>
      <c r="U47" s="57">
        <f>+' INM'!V47</f>
        <v>0</v>
      </c>
      <c r="V47" s="57">
        <f>+' INM'!W47</f>
        <v>0</v>
      </c>
      <c r="W47" s="57">
        <f>+' INM'!X47</f>
        <v>0</v>
      </c>
      <c r="X47" s="57">
        <f>+' INM'!Y47</f>
        <v>0</v>
      </c>
      <c r="Y47" s="57">
        <f>+' INM'!Z47</f>
        <v>0</v>
      </c>
      <c r="Z47" s="57">
        <f>+' INM'!AA47</f>
        <v>0</v>
      </c>
      <c r="AA47" s="57">
        <f>+' INM'!AB47</f>
        <v>0</v>
      </c>
      <c r="AB47" s="57">
        <f>+' INM'!AC47</f>
        <v>0</v>
      </c>
      <c r="AC47" s="57">
        <f>+' INM'!AD47</f>
        <v>0</v>
      </c>
      <c r="AD47" s="57">
        <f>+' INM'!AE47</f>
        <v>0</v>
      </c>
      <c r="AE47" s="57">
        <f>+' INM'!AF47</f>
        <v>0</v>
      </c>
      <c r="AF47" s="57">
        <f>+' INM'!AG47</f>
        <v>0</v>
      </c>
      <c r="AG47" s="57">
        <f>+' INM'!AH47</f>
        <v>0</v>
      </c>
      <c r="AH47" s="57">
        <f>+' INM'!AI47</f>
        <v>0</v>
      </c>
      <c r="AI47" s="57">
        <f>+' INM'!AJ47</f>
        <v>0</v>
      </c>
      <c r="AJ47" s="57">
        <f>+' INM'!AK47</f>
        <v>0</v>
      </c>
      <c r="AK47" s="57">
        <f>+' INM'!AL47</f>
        <v>0</v>
      </c>
      <c r="AL47" s="57">
        <f>+' INM'!AM47</f>
        <v>0</v>
      </c>
      <c r="AM47" s="57">
        <f>+' INM'!AN47</f>
        <v>0</v>
      </c>
      <c r="AN47" s="57">
        <f>+' INM'!AO47</f>
        <v>0</v>
      </c>
      <c r="AO47" s="57">
        <f>+' INM'!AP47</f>
        <v>0</v>
      </c>
      <c r="AP47" s="57">
        <f>+' INM'!AQ47</f>
        <v>0</v>
      </c>
      <c r="AQ47" s="57">
        <f>+' INM'!AR47</f>
        <v>0</v>
      </c>
      <c r="AR47" s="57">
        <f>+' INM'!AS47</f>
        <v>0</v>
      </c>
      <c r="AS47" s="57">
        <f t="shared" si="19"/>
        <v>0</v>
      </c>
      <c r="AT47" s="61">
        <f>+' INM'!AU47</f>
        <v>0</v>
      </c>
      <c r="AU47" s="61">
        <f>+' INM'!AV47</f>
        <v>0</v>
      </c>
      <c r="AV47" s="61">
        <f>+' INM'!AW47</f>
        <v>0</v>
      </c>
      <c r="AW47" s="61">
        <f>+' INM'!AX47</f>
        <v>0</v>
      </c>
      <c r="AX47" s="61">
        <f>+' INM'!AY47</f>
        <v>0</v>
      </c>
      <c r="AY47" s="61">
        <f t="shared" si="22"/>
        <v>0</v>
      </c>
      <c r="AZ47" s="109">
        <f>+' INM'!BA47</f>
        <v>0</v>
      </c>
      <c r="BA47" s="109">
        <f>+' INM'!BB47</f>
        <v>0</v>
      </c>
      <c r="BB47" s="109">
        <f>+' INM'!BC47</f>
        <v>0</v>
      </c>
      <c r="BC47" s="109">
        <f>+' INM'!BD47</f>
        <v>0</v>
      </c>
      <c r="BD47" s="109">
        <f>+' INM'!BE47</f>
        <v>0</v>
      </c>
      <c r="BE47" s="109">
        <f>+' INM'!BF47</f>
        <v>0</v>
      </c>
      <c r="BF47" s="109"/>
      <c r="BG47" s="67">
        <f t="shared" si="23"/>
        <v>0</v>
      </c>
    </row>
    <row r="48" spans="1:59">
      <c r="A48" s="24" t="s">
        <v>40</v>
      </c>
      <c r="B48" s="25" t="s">
        <v>946</v>
      </c>
      <c r="C48" s="44">
        <f>+' INM'!C48</f>
        <v>0</v>
      </c>
      <c r="D48" s="44">
        <f t="shared" si="14"/>
        <v>0</v>
      </c>
      <c r="E48" s="44">
        <f t="shared" si="20"/>
        <v>0</v>
      </c>
      <c r="F48" s="44">
        <f t="shared" si="21"/>
        <v>0</v>
      </c>
      <c r="G48" s="53">
        <f>+' INM'!H48</f>
        <v>0</v>
      </c>
      <c r="H48" s="53">
        <f>+' INM'!I48</f>
        <v>0</v>
      </c>
      <c r="I48" s="53">
        <f>+' INM'!J48</f>
        <v>0</v>
      </c>
      <c r="J48" s="53">
        <f>+' INM'!K48</f>
        <v>0</v>
      </c>
      <c r="K48" s="49">
        <f t="shared" si="15"/>
        <v>0</v>
      </c>
      <c r="L48" s="49">
        <f t="shared" si="16"/>
        <v>0</v>
      </c>
      <c r="M48" s="53">
        <f>+' INM'!N48</f>
        <v>0</v>
      </c>
      <c r="N48" s="53">
        <f>+' INM'!O48</f>
        <v>0</v>
      </c>
      <c r="O48" s="251">
        <f t="shared" si="17"/>
        <v>0</v>
      </c>
      <c r="P48" s="13">
        <f t="shared" si="18"/>
        <v>0</v>
      </c>
      <c r="Q48" s="199">
        <f>+' INM'!R48</f>
        <v>0</v>
      </c>
      <c r="R48" s="57">
        <f>+' INM'!S48</f>
        <v>0</v>
      </c>
      <c r="S48" s="57">
        <f>+' INM'!T48</f>
        <v>0</v>
      </c>
      <c r="T48" s="57">
        <f>+' INM'!U48</f>
        <v>0</v>
      </c>
      <c r="U48" s="57">
        <f>+' INM'!V48</f>
        <v>0</v>
      </c>
      <c r="V48" s="57">
        <f>+' INM'!W48</f>
        <v>0</v>
      </c>
      <c r="W48" s="57">
        <f>+' INM'!X48</f>
        <v>0</v>
      </c>
      <c r="X48" s="57">
        <f>+' INM'!Y48</f>
        <v>0</v>
      </c>
      <c r="Y48" s="57">
        <f>+' INM'!Z48</f>
        <v>0</v>
      </c>
      <c r="Z48" s="57">
        <f>+' INM'!AA48</f>
        <v>0</v>
      </c>
      <c r="AA48" s="57">
        <f>+' INM'!AB48</f>
        <v>0</v>
      </c>
      <c r="AB48" s="57">
        <f>+' INM'!AC48</f>
        <v>0</v>
      </c>
      <c r="AC48" s="57">
        <f>+' INM'!AD48</f>
        <v>0</v>
      </c>
      <c r="AD48" s="57">
        <f>+' INM'!AE48</f>
        <v>0</v>
      </c>
      <c r="AE48" s="57">
        <f>+' INM'!AF48</f>
        <v>0</v>
      </c>
      <c r="AF48" s="57">
        <f>+' INM'!AG48</f>
        <v>0</v>
      </c>
      <c r="AG48" s="57">
        <f>+' INM'!AH48</f>
        <v>0</v>
      </c>
      <c r="AH48" s="57">
        <f>+' INM'!AI48</f>
        <v>0</v>
      </c>
      <c r="AI48" s="57">
        <f>+' INM'!AJ48</f>
        <v>0</v>
      </c>
      <c r="AJ48" s="57">
        <f>+' INM'!AK48</f>
        <v>0</v>
      </c>
      <c r="AK48" s="57">
        <f>+' INM'!AL48</f>
        <v>0</v>
      </c>
      <c r="AL48" s="57">
        <f>+' INM'!AM48</f>
        <v>0</v>
      </c>
      <c r="AM48" s="57">
        <f>+' INM'!AN48</f>
        <v>0</v>
      </c>
      <c r="AN48" s="57">
        <f>+' INM'!AO48</f>
        <v>0</v>
      </c>
      <c r="AO48" s="57">
        <f>+' INM'!AP48</f>
        <v>0</v>
      </c>
      <c r="AP48" s="57">
        <f>+' INM'!AQ48</f>
        <v>0</v>
      </c>
      <c r="AQ48" s="57">
        <f>+' INM'!AR48</f>
        <v>0</v>
      </c>
      <c r="AR48" s="57">
        <f>+' INM'!AS48</f>
        <v>0</v>
      </c>
      <c r="AS48" s="57">
        <f t="shared" si="19"/>
        <v>0</v>
      </c>
      <c r="AT48" s="61">
        <f>+' INM'!AU48</f>
        <v>0</v>
      </c>
      <c r="AU48" s="61">
        <f>+' INM'!AV48</f>
        <v>0</v>
      </c>
      <c r="AV48" s="61">
        <f>+' INM'!AW48</f>
        <v>0</v>
      </c>
      <c r="AW48" s="61">
        <f>+' INM'!AX48</f>
        <v>0</v>
      </c>
      <c r="AX48" s="61">
        <f>+' INM'!AY48</f>
        <v>0</v>
      </c>
      <c r="AY48" s="61">
        <f t="shared" si="22"/>
        <v>0</v>
      </c>
      <c r="AZ48" s="109">
        <f>+' INM'!BA48</f>
        <v>0</v>
      </c>
      <c r="BA48" s="109">
        <f>+' INM'!BB48</f>
        <v>0</v>
      </c>
      <c r="BB48" s="109">
        <f>+' INM'!BC48</f>
        <v>0</v>
      </c>
      <c r="BC48" s="109">
        <f>+' INM'!BD48</f>
        <v>0</v>
      </c>
      <c r="BD48" s="109">
        <f>+' INM'!BE48</f>
        <v>0</v>
      </c>
      <c r="BE48" s="109">
        <f>+' INM'!BF48</f>
        <v>0</v>
      </c>
      <c r="BF48" s="109"/>
      <c r="BG48" s="67">
        <f t="shared" si="23"/>
        <v>0</v>
      </c>
    </row>
    <row r="49" spans="1:62">
      <c r="A49" s="24" t="s">
        <v>41</v>
      </c>
      <c r="B49" s="25" t="s">
        <v>947</v>
      </c>
      <c r="C49" s="44">
        <f>+' INM'!C49</f>
        <v>81602110</v>
      </c>
      <c r="D49" s="44">
        <f t="shared" si="14"/>
        <v>0</v>
      </c>
      <c r="E49" s="44">
        <f t="shared" si="20"/>
        <v>4356683</v>
      </c>
      <c r="F49" s="44">
        <f t="shared" si="21"/>
        <v>85958793</v>
      </c>
      <c r="G49" s="53">
        <f>+' INM'!H49</f>
        <v>45571066.589999996</v>
      </c>
      <c r="H49" s="53">
        <f>+' INM'!I49</f>
        <v>7403422.8200000003</v>
      </c>
      <c r="I49" s="53">
        <f>+' INM'!J49</f>
        <v>12415216.470000001</v>
      </c>
      <c r="J49" s="53">
        <f>+' INM'!K49</f>
        <v>15487256.529999999</v>
      </c>
      <c r="K49" s="49">
        <f t="shared" si="15"/>
        <v>35305895.82</v>
      </c>
      <c r="L49" s="49">
        <f t="shared" si="16"/>
        <v>80876962.409999996</v>
      </c>
      <c r="M49" s="53">
        <f>+' INM'!N49</f>
        <v>80876962.409999996</v>
      </c>
      <c r="N49" s="53">
        <f>+' INM'!O49</f>
        <v>0</v>
      </c>
      <c r="O49" s="251">
        <f t="shared" si="17"/>
        <v>5081830.5900000036</v>
      </c>
      <c r="P49" s="13">
        <f t="shared" si="18"/>
        <v>5081830.5900000036</v>
      </c>
      <c r="Q49" s="199">
        <f>+' INM'!R49</f>
        <v>5081830.5900000036</v>
      </c>
      <c r="R49" s="57">
        <f>+' INM'!S49</f>
        <v>0</v>
      </c>
      <c r="S49" s="57">
        <f>+' INM'!T49</f>
        <v>0</v>
      </c>
      <c r="T49" s="57">
        <f>+' INM'!U49</f>
        <v>0</v>
      </c>
      <c r="U49" s="57">
        <f>+' INM'!V49</f>
        <v>4356683</v>
      </c>
      <c r="V49" s="57">
        <f>+' INM'!W49</f>
        <v>0</v>
      </c>
      <c r="W49" s="57">
        <f>+' INM'!X49</f>
        <v>0</v>
      </c>
      <c r="X49" s="57">
        <f>+' INM'!Y49</f>
        <v>0</v>
      </c>
      <c r="Y49" s="57">
        <f>+' INM'!Z49</f>
        <v>0</v>
      </c>
      <c r="Z49" s="57">
        <f>+' INM'!AA49</f>
        <v>0</v>
      </c>
      <c r="AA49" s="57">
        <f>+' INM'!AB49</f>
        <v>0</v>
      </c>
      <c r="AB49" s="57">
        <f>+' INM'!AC49</f>
        <v>0</v>
      </c>
      <c r="AC49" s="57">
        <f>+' INM'!AD49</f>
        <v>0</v>
      </c>
      <c r="AD49" s="57">
        <f>+' INM'!AE49</f>
        <v>0</v>
      </c>
      <c r="AE49" s="57">
        <f>+' INM'!AF49</f>
        <v>0</v>
      </c>
      <c r="AF49" s="57">
        <f>+' INM'!AG49</f>
        <v>0</v>
      </c>
      <c r="AG49" s="57">
        <f>+' INM'!AH49</f>
        <v>0</v>
      </c>
      <c r="AH49" s="57">
        <f>+' INM'!AI49</f>
        <v>0</v>
      </c>
      <c r="AI49" s="57">
        <f>+' INM'!AJ49</f>
        <v>0</v>
      </c>
      <c r="AJ49" s="57">
        <f>+' INM'!AK49</f>
        <v>0</v>
      </c>
      <c r="AK49" s="57">
        <f>+' INM'!AL49</f>
        <v>0</v>
      </c>
      <c r="AL49" s="57">
        <f>+' INM'!AM49</f>
        <v>0</v>
      </c>
      <c r="AM49" s="57">
        <f>+' INM'!AN49</f>
        <v>0</v>
      </c>
      <c r="AN49" s="57">
        <f>+' INM'!AO49</f>
        <v>0</v>
      </c>
      <c r="AO49" s="57">
        <f>+' INM'!AP49</f>
        <v>0</v>
      </c>
      <c r="AP49" s="57">
        <f>+' INM'!AQ49</f>
        <v>0</v>
      </c>
      <c r="AQ49" s="57">
        <f>+' INM'!AR49</f>
        <v>0</v>
      </c>
      <c r="AR49" s="57">
        <f>+' INM'!AS49</f>
        <v>0</v>
      </c>
      <c r="AS49" s="57">
        <f t="shared" si="19"/>
        <v>4356683</v>
      </c>
      <c r="AT49" s="61">
        <f>+' INM'!AU49</f>
        <v>0</v>
      </c>
      <c r="AU49" s="61">
        <f>+' INM'!AV49</f>
        <v>0</v>
      </c>
      <c r="AV49" s="61">
        <f>+' INM'!AW49</f>
        <v>0</v>
      </c>
      <c r="AW49" s="61">
        <f>+' INM'!AX49</f>
        <v>0</v>
      </c>
      <c r="AX49" s="61">
        <f>+' INM'!AY49</f>
        <v>0</v>
      </c>
      <c r="AY49" s="61">
        <f t="shared" si="22"/>
        <v>0</v>
      </c>
      <c r="AZ49" s="109">
        <f>+' INM'!BA49</f>
        <v>0</v>
      </c>
      <c r="BA49" s="109">
        <f>+' INM'!BB49</f>
        <v>0</v>
      </c>
      <c r="BB49" s="109">
        <f>+' INM'!BC49</f>
        <v>0</v>
      </c>
      <c r="BC49" s="109">
        <f>+' INM'!BD49</f>
        <v>0</v>
      </c>
      <c r="BD49" s="109">
        <f>+' INM'!BE49</f>
        <v>0</v>
      </c>
      <c r="BE49" s="109">
        <f>+' INM'!BF49</f>
        <v>0</v>
      </c>
      <c r="BF49" s="109"/>
      <c r="BG49" s="67">
        <f t="shared" si="23"/>
        <v>0</v>
      </c>
    </row>
    <row r="50" spans="1:62">
      <c r="A50" s="24" t="s">
        <v>42</v>
      </c>
      <c r="B50" s="25" t="s">
        <v>393</v>
      </c>
      <c r="C50" s="44">
        <f>+' INM'!C50</f>
        <v>7000000</v>
      </c>
      <c r="D50" s="44">
        <f t="shared" si="14"/>
        <v>0</v>
      </c>
      <c r="E50" s="44">
        <f t="shared" si="20"/>
        <v>0</v>
      </c>
      <c r="F50" s="44">
        <f t="shared" si="21"/>
        <v>7000000</v>
      </c>
      <c r="G50" s="53">
        <f>+' INM'!H50</f>
        <v>5983605.5999999996</v>
      </c>
      <c r="H50" s="53">
        <f>+' INM'!I50</f>
        <v>0</v>
      </c>
      <c r="I50" s="53">
        <f>+' INM'!J50</f>
        <v>431444.8</v>
      </c>
      <c r="J50" s="53">
        <f>+' INM'!K50</f>
        <v>224999.35</v>
      </c>
      <c r="K50" s="49">
        <f t="shared" si="15"/>
        <v>656444.15</v>
      </c>
      <c r="L50" s="49">
        <f t="shared" si="16"/>
        <v>6640049.75</v>
      </c>
      <c r="M50" s="53">
        <f>+' INM'!N50</f>
        <v>7000000</v>
      </c>
      <c r="N50" s="53">
        <f>+' INM'!O50</f>
        <v>-359950.25</v>
      </c>
      <c r="O50" s="251">
        <f t="shared" si="17"/>
        <v>359950.25</v>
      </c>
      <c r="P50" s="13">
        <f t="shared" si="18"/>
        <v>0</v>
      </c>
      <c r="Q50" s="199">
        <f>+' INM'!R50</f>
        <v>0</v>
      </c>
      <c r="R50" s="57">
        <f>+' INM'!S50</f>
        <v>0</v>
      </c>
      <c r="S50" s="57">
        <f>+' INM'!T50</f>
        <v>0</v>
      </c>
      <c r="T50" s="57">
        <f>+' INM'!U50</f>
        <v>0</v>
      </c>
      <c r="U50" s="57">
        <f>+' INM'!V50</f>
        <v>0</v>
      </c>
      <c r="V50" s="57">
        <f>+' INM'!W50</f>
        <v>0</v>
      </c>
      <c r="W50" s="57">
        <f>+' INM'!X50</f>
        <v>0</v>
      </c>
      <c r="X50" s="57">
        <f>+' INM'!Y50</f>
        <v>0</v>
      </c>
      <c r="Y50" s="57">
        <f>+' INM'!Z50</f>
        <v>0</v>
      </c>
      <c r="Z50" s="57">
        <f>+' INM'!AA50</f>
        <v>0</v>
      </c>
      <c r="AA50" s="57">
        <f>+' INM'!AB50</f>
        <v>0</v>
      </c>
      <c r="AB50" s="57">
        <f>+' INM'!AC50</f>
        <v>0</v>
      </c>
      <c r="AC50" s="57">
        <f>+' INM'!AD50</f>
        <v>0</v>
      </c>
      <c r="AD50" s="57">
        <f>+' INM'!AE50</f>
        <v>0</v>
      </c>
      <c r="AE50" s="57">
        <f>+' INM'!AF50</f>
        <v>0</v>
      </c>
      <c r="AF50" s="57">
        <f>+' INM'!AG50</f>
        <v>0</v>
      </c>
      <c r="AG50" s="57">
        <f>+' INM'!AH50</f>
        <v>0</v>
      </c>
      <c r="AH50" s="57">
        <f>+' INM'!AI50</f>
        <v>0</v>
      </c>
      <c r="AI50" s="57">
        <f>+' INM'!AJ50</f>
        <v>0</v>
      </c>
      <c r="AJ50" s="57">
        <f>+' INM'!AK50</f>
        <v>0</v>
      </c>
      <c r="AK50" s="57">
        <f>+' INM'!AL50</f>
        <v>0</v>
      </c>
      <c r="AL50" s="57">
        <f>+' INM'!AM50</f>
        <v>0</v>
      </c>
      <c r="AM50" s="57">
        <f>+' INM'!AN50</f>
        <v>0</v>
      </c>
      <c r="AN50" s="57">
        <f>+' INM'!AO50</f>
        <v>0</v>
      </c>
      <c r="AO50" s="57">
        <f>+' INM'!AP50</f>
        <v>0</v>
      </c>
      <c r="AP50" s="57">
        <f>+' INM'!AQ50</f>
        <v>0</v>
      </c>
      <c r="AQ50" s="57">
        <f>+' INM'!AR50</f>
        <v>0</v>
      </c>
      <c r="AR50" s="57">
        <f>+' INM'!AS50</f>
        <v>0</v>
      </c>
      <c r="AS50" s="57">
        <f t="shared" si="19"/>
        <v>0</v>
      </c>
      <c r="AT50" s="61">
        <f>+' INM'!AU50</f>
        <v>0</v>
      </c>
      <c r="AU50" s="61">
        <f>+' INM'!AV50</f>
        <v>0</v>
      </c>
      <c r="AV50" s="61">
        <f>+' INM'!AW50</f>
        <v>0</v>
      </c>
      <c r="AW50" s="61">
        <f>+' INM'!AX50</f>
        <v>0</v>
      </c>
      <c r="AX50" s="61">
        <f>+' INM'!AY50</f>
        <v>0</v>
      </c>
      <c r="AY50" s="61">
        <f t="shared" si="22"/>
        <v>0</v>
      </c>
      <c r="AZ50" s="109">
        <f>+' INM'!BA50</f>
        <v>0</v>
      </c>
      <c r="BA50" s="109">
        <f>+' INM'!BB50</f>
        <v>0</v>
      </c>
      <c r="BB50" s="109">
        <f>+' INM'!BC50</f>
        <v>0</v>
      </c>
      <c r="BC50" s="109">
        <f>+' INM'!BD50</f>
        <v>0</v>
      </c>
      <c r="BD50" s="109">
        <f>+' INM'!BE50</f>
        <v>0</v>
      </c>
      <c r="BE50" s="109">
        <f>+' INM'!BF50</f>
        <v>0</v>
      </c>
      <c r="BF50" s="109"/>
      <c r="BG50" s="67">
        <f t="shared" si="23"/>
        <v>0</v>
      </c>
    </row>
    <row r="51" spans="1:62">
      <c r="A51" s="24" t="s">
        <v>43</v>
      </c>
      <c r="B51" s="25" t="s">
        <v>408</v>
      </c>
      <c r="C51" s="44">
        <f>+' INM'!C51</f>
        <v>0</v>
      </c>
      <c r="D51" s="44">
        <f t="shared" si="14"/>
        <v>0</v>
      </c>
      <c r="E51" s="44">
        <f t="shared" si="20"/>
        <v>0</v>
      </c>
      <c r="F51" s="44">
        <f t="shared" si="21"/>
        <v>0</v>
      </c>
      <c r="G51" s="53">
        <f>+' INM'!H51</f>
        <v>0</v>
      </c>
      <c r="H51" s="53">
        <f>+' INM'!I51</f>
        <v>0</v>
      </c>
      <c r="I51" s="53">
        <f>+' INM'!J51</f>
        <v>0</v>
      </c>
      <c r="J51" s="53">
        <f>+' INM'!K51</f>
        <v>0</v>
      </c>
      <c r="K51" s="49">
        <f t="shared" si="15"/>
        <v>0</v>
      </c>
      <c r="L51" s="49">
        <f t="shared" si="16"/>
        <v>0</v>
      </c>
      <c r="M51" s="53">
        <f>+' INM'!N51</f>
        <v>0</v>
      </c>
      <c r="N51" s="53">
        <f>+' INM'!O51</f>
        <v>0</v>
      </c>
      <c r="O51" s="251">
        <f t="shared" si="17"/>
        <v>0</v>
      </c>
      <c r="P51" s="13">
        <f t="shared" si="18"/>
        <v>0</v>
      </c>
      <c r="Q51" s="199">
        <f>+' INM'!R51</f>
        <v>0</v>
      </c>
      <c r="R51" s="57">
        <f>+' INM'!S51</f>
        <v>0</v>
      </c>
      <c r="S51" s="57">
        <f>+' INM'!T51</f>
        <v>0</v>
      </c>
      <c r="T51" s="57">
        <f>+' INM'!U51</f>
        <v>0</v>
      </c>
      <c r="U51" s="57">
        <f>+' INM'!V51</f>
        <v>0</v>
      </c>
      <c r="V51" s="57">
        <f>+' INM'!W51</f>
        <v>0</v>
      </c>
      <c r="W51" s="57">
        <f>+' INM'!X51</f>
        <v>0</v>
      </c>
      <c r="X51" s="57">
        <f>+' INM'!Y51</f>
        <v>0</v>
      </c>
      <c r="Y51" s="57">
        <f>+' INM'!Z51</f>
        <v>0</v>
      </c>
      <c r="Z51" s="57">
        <f>+' INM'!AA51</f>
        <v>0</v>
      </c>
      <c r="AA51" s="57">
        <f>+' INM'!AB51</f>
        <v>0</v>
      </c>
      <c r="AB51" s="57">
        <f>+' INM'!AC51</f>
        <v>0</v>
      </c>
      <c r="AC51" s="57">
        <f>+' INM'!AD51</f>
        <v>0</v>
      </c>
      <c r="AD51" s="57">
        <f>+' INM'!AE51</f>
        <v>0</v>
      </c>
      <c r="AE51" s="57">
        <f>+' INM'!AF51</f>
        <v>0</v>
      </c>
      <c r="AF51" s="57">
        <f>+' INM'!AG51</f>
        <v>0</v>
      </c>
      <c r="AG51" s="57">
        <f>+' INM'!AH51</f>
        <v>0</v>
      </c>
      <c r="AH51" s="57">
        <f>+' INM'!AI51</f>
        <v>0</v>
      </c>
      <c r="AI51" s="57">
        <f>+' INM'!AJ51</f>
        <v>0</v>
      </c>
      <c r="AJ51" s="57">
        <f>+' INM'!AK51</f>
        <v>0</v>
      </c>
      <c r="AK51" s="57">
        <f>+' INM'!AL51</f>
        <v>0</v>
      </c>
      <c r="AL51" s="57">
        <f>+' INM'!AM51</f>
        <v>0</v>
      </c>
      <c r="AM51" s="57">
        <f>+' INM'!AN51</f>
        <v>0</v>
      </c>
      <c r="AN51" s="57">
        <f>+' INM'!AO51</f>
        <v>0</v>
      </c>
      <c r="AO51" s="57">
        <f>+' INM'!AP51</f>
        <v>0</v>
      </c>
      <c r="AP51" s="57">
        <f>+' INM'!AQ51</f>
        <v>0</v>
      </c>
      <c r="AQ51" s="57">
        <f>+' INM'!AR51</f>
        <v>0</v>
      </c>
      <c r="AR51" s="57">
        <f>+' INM'!AS51</f>
        <v>0</v>
      </c>
      <c r="AS51" s="57">
        <f t="shared" si="19"/>
        <v>0</v>
      </c>
      <c r="AT51" s="61">
        <f>+' INM'!AU51</f>
        <v>0</v>
      </c>
      <c r="AU51" s="61">
        <f>+' INM'!AV51</f>
        <v>0</v>
      </c>
      <c r="AV51" s="61">
        <f>+' INM'!AW51</f>
        <v>0</v>
      </c>
      <c r="AW51" s="61">
        <f>+' INM'!AX51</f>
        <v>0</v>
      </c>
      <c r="AX51" s="61">
        <f>+' INM'!AY51</f>
        <v>0</v>
      </c>
      <c r="AY51" s="61">
        <f t="shared" si="22"/>
        <v>0</v>
      </c>
      <c r="AZ51" s="109">
        <f>+' INM'!BA51</f>
        <v>0</v>
      </c>
      <c r="BA51" s="109">
        <f>+' INM'!BB51</f>
        <v>0</v>
      </c>
      <c r="BB51" s="109">
        <f>+' INM'!BC51</f>
        <v>0</v>
      </c>
      <c r="BC51" s="109">
        <f>+' INM'!BD51</f>
        <v>0</v>
      </c>
      <c r="BD51" s="109">
        <f>+' INM'!BE51</f>
        <v>0</v>
      </c>
      <c r="BE51" s="109">
        <f>+' INM'!BF51</f>
        <v>0</v>
      </c>
      <c r="BF51" s="109"/>
      <c r="BG51" s="67">
        <f t="shared" si="23"/>
        <v>0</v>
      </c>
    </row>
    <row r="52" spans="1:62">
      <c r="A52" s="24" t="s">
        <v>44</v>
      </c>
      <c r="B52" s="25" t="s">
        <v>385</v>
      </c>
      <c r="C52" s="44">
        <f>+' INM'!C52</f>
        <v>0</v>
      </c>
      <c r="D52" s="44">
        <f t="shared" si="14"/>
        <v>0</v>
      </c>
      <c r="E52" s="44">
        <f t="shared" si="20"/>
        <v>1000000</v>
      </c>
      <c r="F52" s="44">
        <f t="shared" si="21"/>
        <v>1000000</v>
      </c>
      <c r="G52" s="53">
        <f>+' INM'!H52</f>
        <v>0</v>
      </c>
      <c r="H52" s="53">
        <f>+' INM'!I52</f>
        <v>0</v>
      </c>
      <c r="I52" s="53">
        <f>+' INM'!J52</f>
        <v>0</v>
      </c>
      <c r="J52" s="53">
        <f>+' INM'!K52</f>
        <v>425000</v>
      </c>
      <c r="K52" s="49">
        <f t="shared" si="15"/>
        <v>425000</v>
      </c>
      <c r="L52" s="49">
        <f t="shared" si="16"/>
        <v>425000</v>
      </c>
      <c r="M52" s="53">
        <f>+' INM'!N52</f>
        <v>425000</v>
      </c>
      <c r="N52" s="53">
        <f>+' INM'!O52</f>
        <v>0</v>
      </c>
      <c r="O52" s="251">
        <f t="shared" si="17"/>
        <v>575000</v>
      </c>
      <c r="P52" s="13">
        <f t="shared" si="18"/>
        <v>575000</v>
      </c>
      <c r="Q52" s="199">
        <f>+' INM'!R52</f>
        <v>575000</v>
      </c>
      <c r="R52" s="57">
        <f>+' INM'!S52</f>
        <v>0</v>
      </c>
      <c r="S52" s="57">
        <f>+' INM'!T52</f>
        <v>0</v>
      </c>
      <c r="T52" s="57">
        <f>+' INM'!U52</f>
        <v>0</v>
      </c>
      <c r="U52" s="57">
        <f>+' INM'!V52</f>
        <v>1000000</v>
      </c>
      <c r="V52" s="57">
        <f>+' INM'!W52</f>
        <v>0</v>
      </c>
      <c r="W52" s="57">
        <f>+' INM'!X52</f>
        <v>0</v>
      </c>
      <c r="X52" s="57">
        <f>+' INM'!Y52</f>
        <v>0</v>
      </c>
      <c r="Y52" s="57">
        <f>+' INM'!Z52</f>
        <v>0</v>
      </c>
      <c r="Z52" s="57">
        <f>+' INM'!AA52</f>
        <v>0</v>
      </c>
      <c r="AA52" s="57">
        <f>+' INM'!AB52</f>
        <v>0</v>
      </c>
      <c r="AB52" s="57">
        <f>+' INM'!AC52</f>
        <v>0</v>
      </c>
      <c r="AC52" s="57">
        <f>+' INM'!AD52</f>
        <v>0</v>
      </c>
      <c r="AD52" s="57">
        <f>+' INM'!AE52</f>
        <v>0</v>
      </c>
      <c r="AE52" s="57">
        <f>+' INM'!AF52</f>
        <v>0</v>
      </c>
      <c r="AF52" s="57">
        <f>+' INM'!AG52</f>
        <v>0</v>
      </c>
      <c r="AG52" s="57">
        <f>+' INM'!AH52</f>
        <v>0</v>
      </c>
      <c r="AH52" s="57">
        <f>+' INM'!AI52</f>
        <v>0</v>
      </c>
      <c r="AI52" s="57">
        <f>+' INM'!AJ52</f>
        <v>0</v>
      </c>
      <c r="AJ52" s="57">
        <f>+' INM'!AK52</f>
        <v>0</v>
      </c>
      <c r="AK52" s="57">
        <f>+' INM'!AL52</f>
        <v>0</v>
      </c>
      <c r="AL52" s="57">
        <f>+' INM'!AM52</f>
        <v>0</v>
      </c>
      <c r="AM52" s="57">
        <f>+' INM'!AN52</f>
        <v>0</v>
      </c>
      <c r="AN52" s="57">
        <f>+' INM'!AO52</f>
        <v>0</v>
      </c>
      <c r="AO52" s="57">
        <f>+' INM'!AP52</f>
        <v>0</v>
      </c>
      <c r="AP52" s="57">
        <f>+' INM'!AQ52</f>
        <v>0</v>
      </c>
      <c r="AQ52" s="57">
        <f>+' INM'!AR52</f>
        <v>0</v>
      </c>
      <c r="AR52" s="57">
        <f>+' INM'!AS52</f>
        <v>0</v>
      </c>
      <c r="AS52" s="57">
        <f t="shared" si="19"/>
        <v>1000000</v>
      </c>
      <c r="AT52" s="61">
        <f>+' INM'!AU52</f>
        <v>0</v>
      </c>
      <c r="AU52" s="61">
        <f>+' INM'!AV52</f>
        <v>0</v>
      </c>
      <c r="AV52" s="61">
        <f>+' INM'!AW52</f>
        <v>0</v>
      </c>
      <c r="AW52" s="61">
        <f>+' INM'!AX52</f>
        <v>0</v>
      </c>
      <c r="AX52" s="61">
        <f>+' INM'!AY52</f>
        <v>0</v>
      </c>
      <c r="AY52" s="61">
        <f t="shared" si="22"/>
        <v>0</v>
      </c>
      <c r="AZ52" s="109">
        <f>+' INM'!BA52</f>
        <v>0</v>
      </c>
      <c r="BA52" s="109">
        <f>+' INM'!BB52</f>
        <v>0</v>
      </c>
      <c r="BB52" s="109">
        <f>+' INM'!BC52</f>
        <v>0</v>
      </c>
      <c r="BC52" s="109">
        <f>+' INM'!BD52</f>
        <v>0</v>
      </c>
      <c r="BD52" s="109">
        <f>+' INM'!BE52</f>
        <v>0</v>
      </c>
      <c r="BE52" s="109">
        <f>+' INM'!BF52</f>
        <v>0</v>
      </c>
      <c r="BF52" s="109"/>
      <c r="BG52" s="67">
        <f t="shared" si="23"/>
        <v>0</v>
      </c>
    </row>
    <row r="53" spans="1:62">
      <c r="A53" s="24" t="s">
        <v>45</v>
      </c>
      <c r="B53" s="27" t="s">
        <v>948</v>
      </c>
      <c r="C53" s="44">
        <f>+' INM'!C53</f>
        <v>0</v>
      </c>
      <c r="D53" s="44">
        <f t="shared" si="14"/>
        <v>0</v>
      </c>
      <c r="E53" s="44">
        <f t="shared" si="20"/>
        <v>0</v>
      </c>
      <c r="F53" s="44">
        <f t="shared" si="21"/>
        <v>0</v>
      </c>
      <c r="G53" s="53">
        <f>+' INM'!H53</f>
        <v>0</v>
      </c>
      <c r="H53" s="53">
        <f>+' INM'!I53</f>
        <v>0</v>
      </c>
      <c r="I53" s="53">
        <f>+' INM'!J53</f>
        <v>0</v>
      </c>
      <c r="J53" s="53">
        <f>+' INM'!K53</f>
        <v>0</v>
      </c>
      <c r="K53" s="49">
        <f t="shared" si="15"/>
        <v>0</v>
      </c>
      <c r="L53" s="49">
        <f t="shared" si="16"/>
        <v>0</v>
      </c>
      <c r="M53" s="53">
        <f>+' INM'!N53</f>
        <v>0</v>
      </c>
      <c r="N53" s="53">
        <f>+' INM'!O53</f>
        <v>0</v>
      </c>
      <c r="O53" s="251">
        <f t="shared" si="17"/>
        <v>0</v>
      </c>
      <c r="P53" s="13">
        <f t="shared" si="18"/>
        <v>0</v>
      </c>
      <c r="Q53" s="199">
        <f>+' INM'!R53</f>
        <v>0</v>
      </c>
      <c r="R53" s="57">
        <f>+' INM'!S53</f>
        <v>0</v>
      </c>
      <c r="S53" s="57">
        <f>+' INM'!T53</f>
        <v>0</v>
      </c>
      <c r="T53" s="57">
        <f>+' INM'!U53</f>
        <v>0</v>
      </c>
      <c r="U53" s="57">
        <f>+' INM'!V53</f>
        <v>0</v>
      </c>
      <c r="V53" s="57">
        <f>+' INM'!W53</f>
        <v>0</v>
      </c>
      <c r="W53" s="57">
        <f>+' INM'!X53</f>
        <v>0</v>
      </c>
      <c r="X53" s="57">
        <f>+' INM'!Y53</f>
        <v>0</v>
      </c>
      <c r="Y53" s="57">
        <f>+' INM'!Z53</f>
        <v>0</v>
      </c>
      <c r="Z53" s="57">
        <f>+' INM'!AA53</f>
        <v>0</v>
      </c>
      <c r="AA53" s="57">
        <f>+' INM'!AB53</f>
        <v>0</v>
      </c>
      <c r="AB53" s="57">
        <f>+' INM'!AC53</f>
        <v>0</v>
      </c>
      <c r="AC53" s="57">
        <f>+' INM'!AD53</f>
        <v>0</v>
      </c>
      <c r="AD53" s="57">
        <f>+' INM'!AE53</f>
        <v>0</v>
      </c>
      <c r="AE53" s="57">
        <f>+' INM'!AF53</f>
        <v>0</v>
      </c>
      <c r="AF53" s="57">
        <f>+' INM'!AG53</f>
        <v>0</v>
      </c>
      <c r="AG53" s="57">
        <f>+' INM'!AH53</f>
        <v>0</v>
      </c>
      <c r="AH53" s="57">
        <f>+' INM'!AI53</f>
        <v>0</v>
      </c>
      <c r="AI53" s="57">
        <f>+' INM'!AJ53</f>
        <v>0</v>
      </c>
      <c r="AJ53" s="57">
        <f>+' INM'!AK53</f>
        <v>0</v>
      </c>
      <c r="AK53" s="57">
        <f>+' INM'!AL53</f>
        <v>0</v>
      </c>
      <c r="AL53" s="57">
        <f>+' INM'!AM53</f>
        <v>0</v>
      </c>
      <c r="AM53" s="57">
        <f>+' INM'!AN53</f>
        <v>0</v>
      </c>
      <c r="AN53" s="57">
        <f>+' INM'!AO53</f>
        <v>0</v>
      </c>
      <c r="AO53" s="57">
        <f>+' INM'!AP53</f>
        <v>0</v>
      </c>
      <c r="AP53" s="57">
        <f>+' INM'!AQ53</f>
        <v>0</v>
      </c>
      <c r="AQ53" s="57">
        <f>+' INM'!AR53</f>
        <v>0</v>
      </c>
      <c r="AR53" s="57">
        <f>+' INM'!AS53</f>
        <v>0</v>
      </c>
      <c r="AS53" s="57">
        <f t="shared" si="19"/>
        <v>0</v>
      </c>
      <c r="AT53" s="61">
        <f>+' INM'!AU53</f>
        <v>0</v>
      </c>
      <c r="AU53" s="61">
        <f>+' INM'!AV53</f>
        <v>0</v>
      </c>
      <c r="AV53" s="61">
        <f>+' INM'!AW53</f>
        <v>0</v>
      </c>
      <c r="AW53" s="61">
        <f>+' INM'!AX53</f>
        <v>0</v>
      </c>
      <c r="AX53" s="61">
        <f>+' INM'!AY53</f>
        <v>0</v>
      </c>
      <c r="AY53" s="61">
        <f t="shared" si="22"/>
        <v>0</v>
      </c>
      <c r="AZ53" s="109">
        <f>+' INM'!BA53</f>
        <v>0</v>
      </c>
      <c r="BA53" s="109">
        <f>+' INM'!BB53</f>
        <v>0</v>
      </c>
      <c r="BB53" s="109">
        <f>+' INM'!BC53</f>
        <v>0</v>
      </c>
      <c r="BC53" s="109">
        <f>+' INM'!BD53</f>
        <v>0</v>
      </c>
      <c r="BD53" s="109">
        <f>+' INM'!BE53</f>
        <v>0</v>
      </c>
      <c r="BE53" s="109">
        <f>+' INM'!BF53</f>
        <v>0</v>
      </c>
      <c r="BF53" s="109"/>
      <c r="BG53" s="67">
        <f t="shared" si="23"/>
        <v>0</v>
      </c>
    </row>
    <row r="54" spans="1:62">
      <c r="A54" s="24" t="s">
        <v>46</v>
      </c>
      <c r="B54" s="25" t="s">
        <v>949</v>
      </c>
      <c r="C54" s="44">
        <f>+' INM'!C54</f>
        <v>0</v>
      </c>
      <c r="D54" s="44">
        <f t="shared" si="14"/>
        <v>0</v>
      </c>
      <c r="E54" s="44">
        <f t="shared" si="20"/>
        <v>0</v>
      </c>
      <c r="F54" s="44">
        <f t="shared" si="21"/>
        <v>0</v>
      </c>
      <c r="G54" s="53">
        <f>+' INM'!H54</f>
        <v>0</v>
      </c>
      <c r="H54" s="53">
        <f>+' INM'!I54</f>
        <v>0</v>
      </c>
      <c r="I54" s="53">
        <f>+' INM'!J54</f>
        <v>0</v>
      </c>
      <c r="J54" s="53">
        <f>+' INM'!K54</f>
        <v>0</v>
      </c>
      <c r="K54" s="49">
        <f t="shared" si="15"/>
        <v>0</v>
      </c>
      <c r="L54" s="49">
        <f t="shared" si="16"/>
        <v>0</v>
      </c>
      <c r="M54" s="53">
        <f>+' INM'!N54</f>
        <v>0</v>
      </c>
      <c r="N54" s="53">
        <f>+' INM'!O54</f>
        <v>0</v>
      </c>
      <c r="O54" s="251">
        <f t="shared" si="17"/>
        <v>0</v>
      </c>
      <c r="P54" s="13">
        <f t="shared" si="18"/>
        <v>0</v>
      </c>
      <c r="Q54" s="199">
        <f>+' INM'!R54</f>
        <v>0</v>
      </c>
      <c r="R54" s="57">
        <f>+' INM'!S54</f>
        <v>0</v>
      </c>
      <c r="S54" s="57">
        <f>+' INM'!T54</f>
        <v>0</v>
      </c>
      <c r="T54" s="57">
        <f>+' INM'!U54</f>
        <v>0</v>
      </c>
      <c r="U54" s="57">
        <f>+' INM'!V54</f>
        <v>0</v>
      </c>
      <c r="V54" s="57">
        <f>+' INM'!W54</f>
        <v>0</v>
      </c>
      <c r="W54" s="57">
        <f>+' INM'!X54</f>
        <v>0</v>
      </c>
      <c r="X54" s="57">
        <f>+' INM'!Y54</f>
        <v>0</v>
      </c>
      <c r="Y54" s="57">
        <f>+' INM'!Z54</f>
        <v>0</v>
      </c>
      <c r="Z54" s="57">
        <f>+' INM'!AA54</f>
        <v>0</v>
      </c>
      <c r="AA54" s="57">
        <f>+' INM'!AB54</f>
        <v>0</v>
      </c>
      <c r="AB54" s="57">
        <f>+' INM'!AC54</f>
        <v>0</v>
      </c>
      <c r="AC54" s="57">
        <f>+' INM'!AD54</f>
        <v>0</v>
      </c>
      <c r="AD54" s="57">
        <f>+' INM'!AE54</f>
        <v>0</v>
      </c>
      <c r="AE54" s="57">
        <f>+' INM'!AF54</f>
        <v>0</v>
      </c>
      <c r="AF54" s="57">
        <f>+' INM'!AG54</f>
        <v>0</v>
      </c>
      <c r="AG54" s="57">
        <f>+' INM'!AH54</f>
        <v>0</v>
      </c>
      <c r="AH54" s="57">
        <f>+' INM'!AI54</f>
        <v>0</v>
      </c>
      <c r="AI54" s="57">
        <f>+' INM'!AJ54</f>
        <v>0</v>
      </c>
      <c r="AJ54" s="57">
        <f>+' INM'!AK54</f>
        <v>0</v>
      </c>
      <c r="AK54" s="57">
        <f>+' INM'!AL54</f>
        <v>0</v>
      </c>
      <c r="AL54" s="57">
        <f>+' INM'!AM54</f>
        <v>0</v>
      </c>
      <c r="AM54" s="57">
        <f>+' INM'!AN54</f>
        <v>0</v>
      </c>
      <c r="AN54" s="57">
        <f>+' INM'!AO54</f>
        <v>0</v>
      </c>
      <c r="AO54" s="57">
        <f>+' INM'!AP54</f>
        <v>0</v>
      </c>
      <c r="AP54" s="57">
        <f>+' INM'!AQ54</f>
        <v>0</v>
      </c>
      <c r="AQ54" s="57">
        <f>+' INM'!AR54</f>
        <v>0</v>
      </c>
      <c r="AR54" s="57">
        <f>+' INM'!AS54</f>
        <v>0</v>
      </c>
      <c r="AS54" s="57">
        <f t="shared" si="19"/>
        <v>0</v>
      </c>
      <c r="AT54" s="61">
        <f>+' INM'!AU54</f>
        <v>0</v>
      </c>
      <c r="AU54" s="61">
        <f>+' INM'!AV54</f>
        <v>0</v>
      </c>
      <c r="AV54" s="61">
        <f>+' INM'!AW54</f>
        <v>0</v>
      </c>
      <c r="AW54" s="61">
        <f>+' INM'!AX54</f>
        <v>0</v>
      </c>
      <c r="AX54" s="61">
        <f>+' INM'!AY54</f>
        <v>0</v>
      </c>
      <c r="AY54" s="61">
        <f t="shared" si="22"/>
        <v>0</v>
      </c>
      <c r="AZ54" s="109">
        <f>+' INM'!BA54</f>
        <v>0</v>
      </c>
      <c r="BA54" s="109">
        <f>+' INM'!BB54</f>
        <v>0</v>
      </c>
      <c r="BB54" s="109">
        <f>+' INM'!BC54</f>
        <v>0</v>
      </c>
      <c r="BC54" s="109">
        <f>+' INM'!BD54</f>
        <v>0</v>
      </c>
      <c r="BD54" s="109">
        <f>+' INM'!BE54</f>
        <v>0</v>
      </c>
      <c r="BE54" s="109">
        <f>+' INM'!BF54</f>
        <v>0</v>
      </c>
      <c r="BF54" s="109"/>
      <c r="BG54" s="67">
        <f t="shared" si="23"/>
        <v>0</v>
      </c>
    </row>
    <row r="55" spans="1:62">
      <c r="A55" s="24" t="s">
        <v>47</v>
      </c>
      <c r="B55" s="25" t="s">
        <v>950</v>
      </c>
      <c r="C55" s="44">
        <f>+' INM'!C55</f>
        <v>4650000</v>
      </c>
      <c r="D55" s="44">
        <f t="shared" si="14"/>
        <v>0</v>
      </c>
      <c r="E55" s="44">
        <f t="shared" si="20"/>
        <v>-1273000</v>
      </c>
      <c r="F55" s="44">
        <f t="shared" si="21"/>
        <v>3377000</v>
      </c>
      <c r="G55" s="53">
        <f>+' INM'!H55</f>
        <v>1000000</v>
      </c>
      <c r="H55" s="53">
        <f>+' INM'!I55</f>
        <v>0</v>
      </c>
      <c r="I55" s="53">
        <f>+' INM'!J55</f>
        <v>1599201.99</v>
      </c>
      <c r="J55" s="53">
        <f>+' INM'!K55</f>
        <v>0</v>
      </c>
      <c r="K55" s="49">
        <f t="shared" si="15"/>
        <v>1599201.99</v>
      </c>
      <c r="L55" s="49">
        <f t="shared" si="16"/>
        <v>2599201.9900000002</v>
      </c>
      <c r="M55" s="53">
        <f>+' INM'!N55</f>
        <v>3377000</v>
      </c>
      <c r="N55" s="53">
        <f>+' INM'!O55</f>
        <v>-777798.00999999978</v>
      </c>
      <c r="O55" s="251">
        <f t="shared" si="17"/>
        <v>777798.00999999978</v>
      </c>
      <c r="P55" s="13">
        <f t="shared" si="18"/>
        <v>0</v>
      </c>
      <c r="Q55" s="199">
        <f>+' INM'!R55</f>
        <v>0</v>
      </c>
      <c r="R55" s="57">
        <f>+' INM'!S55</f>
        <v>0</v>
      </c>
      <c r="S55" s="57">
        <f>+' INM'!T55</f>
        <v>0</v>
      </c>
      <c r="T55" s="57">
        <f>+' INM'!U55</f>
        <v>-1273000</v>
      </c>
      <c r="U55" s="57">
        <f>+' INM'!V55</f>
        <v>0</v>
      </c>
      <c r="V55" s="57">
        <f>+' INM'!W55</f>
        <v>0</v>
      </c>
      <c r="W55" s="57">
        <f>+' INM'!X55</f>
        <v>0</v>
      </c>
      <c r="X55" s="57">
        <f>+' INM'!Y55</f>
        <v>0</v>
      </c>
      <c r="Y55" s="57">
        <f>+' INM'!Z55</f>
        <v>0</v>
      </c>
      <c r="Z55" s="57">
        <f>+' INM'!AA55</f>
        <v>0</v>
      </c>
      <c r="AA55" s="57">
        <f>+' INM'!AB55</f>
        <v>0</v>
      </c>
      <c r="AB55" s="57">
        <f>+' INM'!AC55</f>
        <v>0</v>
      </c>
      <c r="AC55" s="57">
        <f>+' INM'!AD55</f>
        <v>0</v>
      </c>
      <c r="AD55" s="57">
        <f>+' INM'!AE55</f>
        <v>0</v>
      </c>
      <c r="AE55" s="57">
        <f>+' INM'!AF55</f>
        <v>0</v>
      </c>
      <c r="AF55" s="57">
        <f>+' INM'!AG55</f>
        <v>0</v>
      </c>
      <c r="AG55" s="57">
        <f>+' INM'!AH55</f>
        <v>0</v>
      </c>
      <c r="AH55" s="57">
        <f>+' INM'!AI55</f>
        <v>0</v>
      </c>
      <c r="AI55" s="57">
        <f>+' INM'!AJ55</f>
        <v>0</v>
      </c>
      <c r="AJ55" s="57">
        <f>+' INM'!AK55</f>
        <v>0</v>
      </c>
      <c r="AK55" s="57">
        <f>+' INM'!AL55</f>
        <v>0</v>
      </c>
      <c r="AL55" s="57">
        <f>+' INM'!AM55</f>
        <v>0</v>
      </c>
      <c r="AM55" s="57">
        <f>+' INM'!AN55</f>
        <v>0</v>
      </c>
      <c r="AN55" s="57">
        <f>+' INM'!AO55</f>
        <v>0</v>
      </c>
      <c r="AO55" s="57">
        <f>+' INM'!AP55</f>
        <v>0</v>
      </c>
      <c r="AP55" s="57">
        <f>+' INM'!AQ55</f>
        <v>0</v>
      </c>
      <c r="AQ55" s="57">
        <f>+' INM'!AR55</f>
        <v>0</v>
      </c>
      <c r="AR55" s="57">
        <f>+' INM'!AS55</f>
        <v>0</v>
      </c>
      <c r="AS55" s="57">
        <f t="shared" si="19"/>
        <v>-1273000</v>
      </c>
      <c r="AT55" s="61">
        <f>+' INM'!AU55</f>
        <v>0</v>
      </c>
      <c r="AU55" s="61">
        <f>+' INM'!AV55</f>
        <v>0</v>
      </c>
      <c r="AV55" s="61">
        <f>+' INM'!AW55</f>
        <v>0</v>
      </c>
      <c r="AW55" s="61">
        <f>+' INM'!AX55</f>
        <v>0</v>
      </c>
      <c r="AX55" s="61">
        <f>+' INM'!AY55</f>
        <v>0</v>
      </c>
      <c r="AY55" s="61">
        <f t="shared" si="22"/>
        <v>0</v>
      </c>
      <c r="AZ55" s="109">
        <f>+' INM'!BA55</f>
        <v>0</v>
      </c>
      <c r="BA55" s="109">
        <f>+' INM'!BB55</f>
        <v>0</v>
      </c>
      <c r="BB55" s="109">
        <f>+' INM'!BC55</f>
        <v>0</v>
      </c>
      <c r="BC55" s="109">
        <f>+' INM'!BD55</f>
        <v>0</v>
      </c>
      <c r="BD55" s="109">
        <f>+' INM'!BE55</f>
        <v>0</v>
      </c>
      <c r="BE55" s="109">
        <f>+' INM'!BF55</f>
        <v>0</v>
      </c>
      <c r="BF55" s="109"/>
      <c r="BG55" s="67">
        <f t="shared" si="23"/>
        <v>0</v>
      </c>
    </row>
    <row r="56" spans="1:62">
      <c r="A56" s="24" t="s">
        <v>48</v>
      </c>
      <c r="B56" s="25" t="s">
        <v>951</v>
      </c>
      <c r="C56" s="44">
        <f>+' INM'!C56</f>
        <v>0</v>
      </c>
      <c r="D56" s="44">
        <f t="shared" si="14"/>
        <v>0</v>
      </c>
      <c r="E56" s="44">
        <f t="shared" si="20"/>
        <v>0</v>
      </c>
      <c r="F56" s="44">
        <f t="shared" si="21"/>
        <v>0</v>
      </c>
      <c r="G56" s="53">
        <f>+' INM'!H56</f>
        <v>0</v>
      </c>
      <c r="H56" s="53">
        <f>+' INM'!I56</f>
        <v>0</v>
      </c>
      <c r="I56" s="53">
        <f>+' INM'!J56</f>
        <v>0</v>
      </c>
      <c r="J56" s="53">
        <f>+' INM'!K56</f>
        <v>0</v>
      </c>
      <c r="K56" s="49">
        <f t="shared" si="15"/>
        <v>0</v>
      </c>
      <c r="L56" s="49">
        <f t="shared" si="16"/>
        <v>0</v>
      </c>
      <c r="M56" s="53">
        <f>+' INM'!N56</f>
        <v>0</v>
      </c>
      <c r="N56" s="53">
        <f>+' INM'!O56</f>
        <v>0</v>
      </c>
      <c r="O56" s="251">
        <f t="shared" si="17"/>
        <v>0</v>
      </c>
      <c r="P56" s="13">
        <f t="shared" si="18"/>
        <v>0</v>
      </c>
      <c r="Q56" s="199">
        <f>+' INM'!R56</f>
        <v>0</v>
      </c>
      <c r="R56" s="57">
        <f>+' INM'!S56</f>
        <v>0</v>
      </c>
      <c r="S56" s="57">
        <f>+' INM'!T56</f>
        <v>0</v>
      </c>
      <c r="T56" s="57">
        <f>+' INM'!U56</f>
        <v>0</v>
      </c>
      <c r="U56" s="57">
        <f>+' INM'!V56</f>
        <v>0</v>
      </c>
      <c r="V56" s="57">
        <f>+' INM'!W56</f>
        <v>0</v>
      </c>
      <c r="W56" s="57">
        <f>+' INM'!X56</f>
        <v>0</v>
      </c>
      <c r="X56" s="57">
        <f>+' INM'!Y56</f>
        <v>0</v>
      </c>
      <c r="Y56" s="57">
        <f>+' INM'!Z56</f>
        <v>0</v>
      </c>
      <c r="Z56" s="57">
        <f>+' INM'!AA56</f>
        <v>0</v>
      </c>
      <c r="AA56" s="57">
        <f>+' INM'!AB56</f>
        <v>0</v>
      </c>
      <c r="AB56" s="57">
        <f>+' INM'!AC56</f>
        <v>0</v>
      </c>
      <c r="AC56" s="57">
        <f>+' INM'!AD56</f>
        <v>0</v>
      </c>
      <c r="AD56" s="57">
        <f>+' INM'!AE56</f>
        <v>0</v>
      </c>
      <c r="AE56" s="57">
        <f>+' INM'!AF56</f>
        <v>0</v>
      </c>
      <c r="AF56" s="57">
        <f>+' INM'!AG56</f>
        <v>0</v>
      </c>
      <c r="AG56" s="57">
        <f>+' INM'!AH56</f>
        <v>0</v>
      </c>
      <c r="AH56" s="57">
        <f>+' INM'!AI56</f>
        <v>0</v>
      </c>
      <c r="AI56" s="57">
        <f>+' INM'!AJ56</f>
        <v>0</v>
      </c>
      <c r="AJ56" s="57">
        <f>+' INM'!AK56</f>
        <v>0</v>
      </c>
      <c r="AK56" s="57">
        <f>+' INM'!AL56</f>
        <v>0</v>
      </c>
      <c r="AL56" s="57">
        <f>+' INM'!AM56</f>
        <v>0</v>
      </c>
      <c r="AM56" s="57">
        <f>+' INM'!AN56</f>
        <v>0</v>
      </c>
      <c r="AN56" s="57">
        <f>+' INM'!AO56</f>
        <v>0</v>
      </c>
      <c r="AO56" s="57">
        <f>+' INM'!AP56</f>
        <v>0</v>
      </c>
      <c r="AP56" s="57">
        <f>+' INM'!AQ56</f>
        <v>0</v>
      </c>
      <c r="AQ56" s="57">
        <f>+' INM'!AR56</f>
        <v>0</v>
      </c>
      <c r="AR56" s="57">
        <f>+' INM'!AS56</f>
        <v>0</v>
      </c>
      <c r="AS56" s="57">
        <f t="shared" si="19"/>
        <v>0</v>
      </c>
      <c r="AT56" s="61">
        <f>+' INM'!AU56</f>
        <v>0</v>
      </c>
      <c r="AU56" s="61">
        <f>+' INM'!AV56</f>
        <v>0</v>
      </c>
      <c r="AV56" s="61">
        <f>+' INM'!AW56</f>
        <v>0</v>
      </c>
      <c r="AW56" s="61">
        <f>+' INM'!AX56</f>
        <v>0</v>
      </c>
      <c r="AX56" s="61">
        <f>+' INM'!AY56</f>
        <v>0</v>
      </c>
      <c r="AY56" s="61">
        <f t="shared" si="22"/>
        <v>0</v>
      </c>
      <c r="AZ56" s="109">
        <f>+' INM'!BA56</f>
        <v>0</v>
      </c>
      <c r="BA56" s="109">
        <f>+' INM'!BB56</f>
        <v>0</v>
      </c>
      <c r="BB56" s="109">
        <f>+' INM'!BC56</f>
        <v>0</v>
      </c>
      <c r="BC56" s="109">
        <f>+' INM'!BD56</f>
        <v>0</v>
      </c>
      <c r="BD56" s="109">
        <f>+' INM'!BE56</f>
        <v>0</v>
      </c>
      <c r="BE56" s="109">
        <f>+' INM'!BF56</f>
        <v>0</v>
      </c>
      <c r="BF56" s="109"/>
      <c r="BG56" s="67">
        <f t="shared" si="23"/>
        <v>0</v>
      </c>
    </row>
    <row r="57" spans="1:62" ht="14.25" customHeight="1">
      <c r="A57" s="24" t="s">
        <v>49</v>
      </c>
      <c r="B57" s="25" t="s">
        <v>952</v>
      </c>
      <c r="C57" s="44">
        <f>+' INM'!C57</f>
        <v>0</v>
      </c>
      <c r="D57" s="44">
        <f t="shared" si="14"/>
        <v>0</v>
      </c>
      <c r="E57" s="44">
        <f t="shared" si="20"/>
        <v>0</v>
      </c>
      <c r="F57" s="44">
        <f t="shared" si="21"/>
        <v>0</v>
      </c>
      <c r="G57" s="53">
        <f>+' INM'!H57</f>
        <v>0</v>
      </c>
      <c r="H57" s="53">
        <f>+' INM'!I57</f>
        <v>0</v>
      </c>
      <c r="I57" s="53">
        <f>+' INM'!J57</f>
        <v>0</v>
      </c>
      <c r="J57" s="53">
        <f>+' INM'!K57</f>
        <v>0</v>
      </c>
      <c r="K57" s="49">
        <f t="shared" si="15"/>
        <v>0</v>
      </c>
      <c r="L57" s="49">
        <f t="shared" si="16"/>
        <v>0</v>
      </c>
      <c r="M57" s="53">
        <f>+' INM'!N57</f>
        <v>0</v>
      </c>
      <c r="N57" s="53">
        <f>+' INM'!O57</f>
        <v>0</v>
      </c>
      <c r="O57" s="251">
        <f t="shared" si="17"/>
        <v>0</v>
      </c>
      <c r="P57" s="13">
        <f t="shared" si="18"/>
        <v>0</v>
      </c>
      <c r="Q57" s="199">
        <f>+' INM'!R57</f>
        <v>0</v>
      </c>
      <c r="R57" s="57">
        <f>+' INM'!S57</f>
        <v>0</v>
      </c>
      <c r="S57" s="57">
        <f>+' INM'!T57</f>
        <v>0</v>
      </c>
      <c r="T57" s="57">
        <f>+' INM'!U57</f>
        <v>0</v>
      </c>
      <c r="U57" s="57">
        <f>+' INM'!V57</f>
        <v>0</v>
      </c>
      <c r="V57" s="57">
        <f>+' INM'!W57</f>
        <v>0</v>
      </c>
      <c r="W57" s="57">
        <f>+' INM'!X57</f>
        <v>0</v>
      </c>
      <c r="X57" s="57">
        <f>+' INM'!Y57</f>
        <v>0</v>
      </c>
      <c r="Y57" s="57">
        <f>+' INM'!Z57</f>
        <v>0</v>
      </c>
      <c r="Z57" s="57">
        <f>+' INM'!AA57</f>
        <v>0</v>
      </c>
      <c r="AA57" s="57">
        <f>+' INM'!AB57</f>
        <v>0</v>
      </c>
      <c r="AB57" s="57">
        <f>+' INM'!AC57</f>
        <v>0</v>
      </c>
      <c r="AC57" s="57">
        <f>+' INM'!AD57</f>
        <v>0</v>
      </c>
      <c r="AD57" s="57">
        <f>+' INM'!AE57</f>
        <v>0</v>
      </c>
      <c r="AE57" s="57">
        <f>+' INM'!AF57</f>
        <v>0</v>
      </c>
      <c r="AF57" s="57">
        <f>+' INM'!AG57</f>
        <v>0</v>
      </c>
      <c r="AG57" s="57">
        <f>+' INM'!AH57</f>
        <v>0</v>
      </c>
      <c r="AH57" s="57">
        <f>+' INM'!AI57</f>
        <v>0</v>
      </c>
      <c r="AI57" s="57">
        <f>+' INM'!AJ57</f>
        <v>0</v>
      </c>
      <c r="AJ57" s="57">
        <f>+' INM'!AK57</f>
        <v>0</v>
      </c>
      <c r="AK57" s="57">
        <f>+' INM'!AL57</f>
        <v>0</v>
      </c>
      <c r="AL57" s="57">
        <f>+' INM'!AM57</f>
        <v>0</v>
      </c>
      <c r="AM57" s="57">
        <f>+' INM'!AN57</f>
        <v>0</v>
      </c>
      <c r="AN57" s="57">
        <f>+' INM'!AO57</f>
        <v>0</v>
      </c>
      <c r="AO57" s="57">
        <f>+' INM'!AP57</f>
        <v>0</v>
      </c>
      <c r="AP57" s="57">
        <f>+' INM'!AQ57</f>
        <v>0</v>
      </c>
      <c r="AQ57" s="57">
        <f>+' INM'!AR57</f>
        <v>0</v>
      </c>
      <c r="AR57" s="57">
        <f>+' INM'!AS57</f>
        <v>0</v>
      </c>
      <c r="AS57" s="57">
        <f t="shared" si="19"/>
        <v>0</v>
      </c>
      <c r="AT57" s="61">
        <f>+' INM'!AU57</f>
        <v>0</v>
      </c>
      <c r="AU57" s="61">
        <f>+' INM'!AV57</f>
        <v>0</v>
      </c>
      <c r="AV57" s="61">
        <f>+' INM'!AW57</f>
        <v>0</v>
      </c>
      <c r="AW57" s="61">
        <f>+' INM'!AX57</f>
        <v>0</v>
      </c>
      <c r="AX57" s="61">
        <f>+' INM'!AY57</f>
        <v>0</v>
      </c>
      <c r="AY57" s="61">
        <f t="shared" si="22"/>
        <v>0</v>
      </c>
      <c r="AZ57" s="109">
        <f>+' INM'!BA57</f>
        <v>0</v>
      </c>
      <c r="BA57" s="109">
        <f>+' INM'!BB57</f>
        <v>0</v>
      </c>
      <c r="BB57" s="109">
        <f>+' INM'!BC57</f>
        <v>0</v>
      </c>
      <c r="BC57" s="109">
        <f>+' INM'!BD57</f>
        <v>0</v>
      </c>
      <c r="BD57" s="109">
        <f>+' INM'!BE57</f>
        <v>0</v>
      </c>
      <c r="BE57" s="109">
        <f>+' INM'!BF57</f>
        <v>0</v>
      </c>
      <c r="BF57" s="109"/>
      <c r="BG57" s="67">
        <f t="shared" si="23"/>
        <v>0</v>
      </c>
    </row>
    <row r="58" spans="1:62" ht="14.25" customHeight="1">
      <c r="A58" s="195" t="s">
        <v>50</v>
      </c>
      <c r="B58" s="196" t="s">
        <v>953</v>
      </c>
      <c r="C58" s="44">
        <f>+' INM'!C58</f>
        <v>0</v>
      </c>
      <c r="D58" s="44">
        <f t="shared" si="14"/>
        <v>0</v>
      </c>
      <c r="E58" s="44">
        <f t="shared" si="20"/>
        <v>0</v>
      </c>
      <c r="F58" s="44">
        <f t="shared" si="21"/>
        <v>0</v>
      </c>
      <c r="G58" s="53">
        <f>+' INM'!H58</f>
        <v>0</v>
      </c>
      <c r="H58" s="53">
        <f>+' INM'!I58</f>
        <v>0</v>
      </c>
      <c r="I58" s="53">
        <f>+' INM'!J58</f>
        <v>0</v>
      </c>
      <c r="J58" s="53">
        <f>+' INM'!K58</f>
        <v>0</v>
      </c>
      <c r="K58" s="49">
        <f>SUM(H58:J58)</f>
        <v>0</v>
      </c>
      <c r="L58" s="49">
        <f>K58+G58</f>
        <v>0</v>
      </c>
      <c r="M58" s="53">
        <f>+' INM'!N58</f>
        <v>0</v>
      </c>
      <c r="N58" s="53">
        <f>+' INM'!O58</f>
        <v>0</v>
      </c>
      <c r="O58" s="251">
        <f>F58-L58</f>
        <v>0</v>
      </c>
      <c r="P58" s="13">
        <f>+F58-M58</f>
        <v>0</v>
      </c>
      <c r="Q58" s="199">
        <f>+' INM'!R58</f>
        <v>0</v>
      </c>
      <c r="R58" s="57">
        <f>+' INM'!S58</f>
        <v>0</v>
      </c>
      <c r="S58" s="57"/>
      <c r="T58" s="57"/>
      <c r="U58" s="57">
        <f>+' INM'!V58</f>
        <v>0</v>
      </c>
      <c r="V58" s="57"/>
      <c r="W58" s="57">
        <f>+' INM'!X58</f>
        <v>0</v>
      </c>
      <c r="X58" s="57"/>
      <c r="Y58" s="57"/>
      <c r="Z58" s="57">
        <f>+' INM'!AA58</f>
        <v>0</v>
      </c>
      <c r="AA58" s="57">
        <f>+' INM'!AB58</f>
        <v>0</v>
      </c>
      <c r="AB58" s="57">
        <f>+' INM'!AC58</f>
        <v>0</v>
      </c>
      <c r="AC58" s="57"/>
      <c r="AD58" s="57"/>
      <c r="AE58" s="57">
        <f>+' INM'!AF58</f>
        <v>0</v>
      </c>
      <c r="AF58" s="57">
        <f>+' INM'!AG58</f>
        <v>0</v>
      </c>
      <c r="AG58" s="57"/>
      <c r="AH58" s="57"/>
      <c r="AI58" s="57"/>
      <c r="AJ58" s="57"/>
      <c r="AK58" s="57"/>
      <c r="AL58" s="57"/>
      <c r="AM58" s="57"/>
      <c r="AN58" s="57"/>
      <c r="AO58" s="57"/>
      <c r="AP58" s="57"/>
      <c r="AQ58" s="57"/>
      <c r="AR58" s="57"/>
      <c r="AS58" s="57">
        <f t="shared" si="19"/>
        <v>0</v>
      </c>
      <c r="AT58" s="61"/>
      <c r="AU58" s="61"/>
      <c r="AV58" s="61"/>
      <c r="AW58" s="61"/>
      <c r="AX58" s="61"/>
      <c r="AY58" s="61"/>
      <c r="AZ58" s="109"/>
      <c r="BA58" s="109"/>
      <c r="BB58" s="109"/>
      <c r="BC58" s="109"/>
      <c r="BD58" s="109"/>
      <c r="BE58" s="109"/>
      <c r="BF58" s="109"/>
      <c r="BG58" s="67"/>
    </row>
    <row r="59" spans="1:62">
      <c r="A59" s="24" t="s">
        <v>51</v>
      </c>
      <c r="B59" s="25" t="s">
        <v>954</v>
      </c>
      <c r="C59" s="44">
        <f>+' INM'!C59</f>
        <v>0</v>
      </c>
      <c r="D59" s="44">
        <f t="shared" si="14"/>
        <v>0</v>
      </c>
      <c r="E59" s="44">
        <f t="shared" si="20"/>
        <v>0</v>
      </c>
      <c r="F59" s="44">
        <f t="shared" si="21"/>
        <v>0</v>
      </c>
      <c r="G59" s="53">
        <f>+' INM'!H59</f>
        <v>0</v>
      </c>
      <c r="H59" s="53">
        <f>+' INM'!I59</f>
        <v>0</v>
      </c>
      <c r="I59" s="53">
        <f>+' INM'!J59</f>
        <v>0</v>
      </c>
      <c r="J59" s="53">
        <f>+' INM'!K59</f>
        <v>0</v>
      </c>
      <c r="K59" s="49">
        <f t="shared" si="15"/>
        <v>0</v>
      </c>
      <c r="L59" s="49">
        <f t="shared" si="16"/>
        <v>0</v>
      </c>
      <c r="M59" s="53">
        <f>+' INM'!N59</f>
        <v>0</v>
      </c>
      <c r="N59" s="53">
        <f>+' INM'!O59</f>
        <v>0</v>
      </c>
      <c r="O59" s="251">
        <f t="shared" si="17"/>
        <v>0</v>
      </c>
      <c r="P59" s="13">
        <f t="shared" si="18"/>
        <v>0</v>
      </c>
      <c r="Q59" s="199">
        <f>+' INM'!R59</f>
        <v>0</v>
      </c>
      <c r="R59" s="57">
        <f>+' INM'!S59</f>
        <v>0</v>
      </c>
      <c r="S59" s="57">
        <f>+' INM'!T59</f>
        <v>0</v>
      </c>
      <c r="T59" s="57">
        <f>+' INM'!U59</f>
        <v>0</v>
      </c>
      <c r="U59" s="57">
        <f>+' INM'!V59</f>
        <v>0</v>
      </c>
      <c r="V59" s="57">
        <f>+' INM'!W59</f>
        <v>0</v>
      </c>
      <c r="W59" s="57">
        <f>+' INM'!X59</f>
        <v>0</v>
      </c>
      <c r="X59" s="57">
        <f>+' INM'!Y59</f>
        <v>0</v>
      </c>
      <c r="Y59" s="57">
        <f>+' INM'!Z59</f>
        <v>0</v>
      </c>
      <c r="Z59" s="57">
        <f>+' INM'!AA59</f>
        <v>0</v>
      </c>
      <c r="AA59" s="57">
        <f>+' INM'!AB59</f>
        <v>0</v>
      </c>
      <c r="AB59" s="57">
        <f>+' INM'!AC59</f>
        <v>0</v>
      </c>
      <c r="AC59" s="57">
        <f>+' INM'!AD59</f>
        <v>0</v>
      </c>
      <c r="AD59" s="57">
        <f>+' INM'!AE59</f>
        <v>0</v>
      </c>
      <c r="AE59" s="57">
        <f>+' INM'!AF59</f>
        <v>0</v>
      </c>
      <c r="AF59" s="57">
        <f>+' INM'!AG59</f>
        <v>0</v>
      </c>
      <c r="AG59" s="57">
        <f>+' INM'!AH59</f>
        <v>0</v>
      </c>
      <c r="AH59" s="57">
        <f>+' INM'!AI59</f>
        <v>0</v>
      </c>
      <c r="AI59" s="57">
        <f>+' INM'!AJ59</f>
        <v>0</v>
      </c>
      <c r="AJ59" s="57">
        <f>+' INM'!AK59</f>
        <v>0</v>
      </c>
      <c r="AK59" s="57">
        <f>+' INM'!AL59</f>
        <v>0</v>
      </c>
      <c r="AL59" s="57">
        <f>+' INM'!AM59</f>
        <v>0</v>
      </c>
      <c r="AM59" s="57">
        <f>+' INM'!AN59</f>
        <v>0</v>
      </c>
      <c r="AN59" s="57">
        <f>+' INM'!AO59</f>
        <v>0</v>
      </c>
      <c r="AO59" s="57">
        <f>+' INM'!AP59</f>
        <v>0</v>
      </c>
      <c r="AP59" s="57">
        <f>+' INM'!AQ59</f>
        <v>0</v>
      </c>
      <c r="AQ59" s="57">
        <f>+' INM'!AR59</f>
        <v>0</v>
      </c>
      <c r="AR59" s="57">
        <f>+' INM'!AS59</f>
        <v>0</v>
      </c>
      <c r="AS59" s="57">
        <f t="shared" si="19"/>
        <v>0</v>
      </c>
      <c r="AT59" s="61">
        <f>+' INM'!AU59</f>
        <v>0</v>
      </c>
      <c r="AU59" s="61">
        <f>+' INM'!AV59</f>
        <v>0</v>
      </c>
      <c r="AV59" s="61">
        <f>+' INM'!AW59</f>
        <v>0</v>
      </c>
      <c r="AW59" s="61">
        <f>+' INM'!AX59</f>
        <v>0</v>
      </c>
      <c r="AX59" s="61">
        <f>+' INM'!AY59</f>
        <v>0</v>
      </c>
      <c r="AY59" s="61">
        <f t="shared" si="22"/>
        <v>0</v>
      </c>
      <c r="AZ59" s="109">
        <f>+' INM'!BA59</f>
        <v>0</v>
      </c>
      <c r="BA59" s="109">
        <f>+' INM'!BB59</f>
        <v>0</v>
      </c>
      <c r="BB59" s="109">
        <f>+' INM'!BC59</f>
        <v>0</v>
      </c>
      <c r="BC59" s="109">
        <f>+' INM'!BD59</f>
        <v>0</v>
      </c>
      <c r="BD59" s="109">
        <f>+' INM'!BE59</f>
        <v>0</v>
      </c>
      <c r="BE59" s="109">
        <f>+' INM'!BF59</f>
        <v>0</v>
      </c>
      <c r="BF59" s="109"/>
      <c r="BG59" s="67">
        <f t="shared" si="23"/>
        <v>0</v>
      </c>
    </row>
    <row r="60" spans="1:62">
      <c r="A60" s="24" t="s">
        <v>52</v>
      </c>
      <c r="B60" s="25" t="s">
        <v>955</v>
      </c>
      <c r="C60" s="44">
        <f>+' INM'!C60</f>
        <v>0</v>
      </c>
      <c r="D60" s="44">
        <f t="shared" si="14"/>
        <v>0</v>
      </c>
      <c r="E60" s="44">
        <f t="shared" si="20"/>
        <v>0</v>
      </c>
      <c r="F60" s="44">
        <f t="shared" si="21"/>
        <v>0</v>
      </c>
      <c r="G60" s="53">
        <f>+' INM'!H60</f>
        <v>0</v>
      </c>
      <c r="H60" s="53">
        <f>+' INM'!I60</f>
        <v>0</v>
      </c>
      <c r="I60" s="53">
        <f>+' INM'!J60</f>
        <v>0</v>
      </c>
      <c r="J60" s="53">
        <f>+' INM'!K60</f>
        <v>0</v>
      </c>
      <c r="K60" s="49">
        <f t="shared" si="15"/>
        <v>0</v>
      </c>
      <c r="L60" s="49">
        <f t="shared" si="16"/>
        <v>0</v>
      </c>
      <c r="M60" s="53">
        <f>+' INM'!N60</f>
        <v>0</v>
      </c>
      <c r="N60" s="53">
        <f>+' INM'!O60</f>
        <v>0</v>
      </c>
      <c r="O60" s="251">
        <f t="shared" si="17"/>
        <v>0</v>
      </c>
      <c r="P60" s="13">
        <f t="shared" si="18"/>
        <v>0</v>
      </c>
      <c r="Q60" s="199">
        <f>+' INM'!R60</f>
        <v>0</v>
      </c>
      <c r="R60" s="57">
        <f>+' INM'!S60</f>
        <v>0</v>
      </c>
      <c r="S60" s="57">
        <f>+' INM'!T60</f>
        <v>0</v>
      </c>
      <c r="T60" s="57">
        <f>+' INM'!U60</f>
        <v>0</v>
      </c>
      <c r="U60" s="57">
        <f>+' INM'!V60</f>
        <v>0</v>
      </c>
      <c r="V60" s="57">
        <f>+' INM'!W60</f>
        <v>0</v>
      </c>
      <c r="W60" s="57">
        <f>+' INM'!X60</f>
        <v>0</v>
      </c>
      <c r="X60" s="57">
        <f>+' INM'!Y60</f>
        <v>0</v>
      </c>
      <c r="Y60" s="57">
        <f>+' INM'!Z60</f>
        <v>0</v>
      </c>
      <c r="Z60" s="57">
        <f>+' INM'!AA60</f>
        <v>0</v>
      </c>
      <c r="AA60" s="57">
        <f>+' INM'!AB60</f>
        <v>0</v>
      </c>
      <c r="AB60" s="57">
        <f>+' INM'!AC60</f>
        <v>0</v>
      </c>
      <c r="AC60" s="57">
        <f>+' INM'!AD60</f>
        <v>0</v>
      </c>
      <c r="AD60" s="57">
        <f>+' INM'!AE60</f>
        <v>0</v>
      </c>
      <c r="AE60" s="57">
        <f>+' INM'!AF60</f>
        <v>0</v>
      </c>
      <c r="AF60" s="57">
        <f>+' INM'!AG60</f>
        <v>0</v>
      </c>
      <c r="AG60" s="57">
        <f>+' INM'!AH60</f>
        <v>0</v>
      </c>
      <c r="AH60" s="57">
        <f>+' INM'!AI60</f>
        <v>0</v>
      </c>
      <c r="AI60" s="57">
        <f>+' INM'!AJ60</f>
        <v>0</v>
      </c>
      <c r="AJ60" s="57">
        <f>+' INM'!AK60</f>
        <v>0</v>
      </c>
      <c r="AK60" s="57">
        <f>+' INM'!AL60</f>
        <v>0</v>
      </c>
      <c r="AL60" s="57">
        <f>+' INM'!AM60</f>
        <v>0</v>
      </c>
      <c r="AM60" s="57">
        <f>+' INM'!AN60</f>
        <v>0</v>
      </c>
      <c r="AN60" s="57">
        <f>+' INM'!AO60</f>
        <v>0</v>
      </c>
      <c r="AO60" s="57">
        <f>+' INM'!AP60</f>
        <v>0</v>
      </c>
      <c r="AP60" s="57">
        <f>+' INM'!AQ60</f>
        <v>0</v>
      </c>
      <c r="AQ60" s="57">
        <f>+' INM'!AR60</f>
        <v>0</v>
      </c>
      <c r="AR60" s="57">
        <f>+' INM'!AS60</f>
        <v>0</v>
      </c>
      <c r="AS60" s="57">
        <f t="shared" si="19"/>
        <v>0</v>
      </c>
      <c r="AT60" s="61">
        <f>+' INM'!AU60</f>
        <v>0</v>
      </c>
      <c r="AU60" s="61">
        <f>+' INM'!AV60</f>
        <v>0</v>
      </c>
      <c r="AV60" s="61">
        <f>+' INM'!AW60</f>
        <v>0</v>
      </c>
      <c r="AW60" s="61">
        <f>+' INM'!AX60</f>
        <v>0</v>
      </c>
      <c r="AX60" s="61">
        <f>+' INM'!AY60</f>
        <v>0</v>
      </c>
      <c r="AY60" s="61">
        <f t="shared" si="22"/>
        <v>0</v>
      </c>
      <c r="AZ60" s="109">
        <f>+' INM'!BA60</f>
        <v>0</v>
      </c>
      <c r="BA60" s="109">
        <f>+' INM'!BB60</f>
        <v>0</v>
      </c>
      <c r="BB60" s="109">
        <f>+' INM'!BC60</f>
        <v>0</v>
      </c>
      <c r="BC60" s="109">
        <f>+' INM'!BD60</f>
        <v>0</v>
      </c>
      <c r="BD60" s="109">
        <f>+' INM'!BE60</f>
        <v>0</v>
      </c>
      <c r="BE60" s="109">
        <f>+' INM'!BF60</f>
        <v>0</v>
      </c>
      <c r="BF60" s="109"/>
      <c r="BG60" s="67">
        <f t="shared" si="23"/>
        <v>0</v>
      </c>
    </row>
    <row r="61" spans="1:62">
      <c r="A61" s="24" t="s">
        <v>53</v>
      </c>
      <c r="B61" s="25" t="s">
        <v>391</v>
      </c>
      <c r="C61" s="44">
        <f>+' INM'!C61</f>
        <v>0</v>
      </c>
      <c r="D61" s="44">
        <f t="shared" si="14"/>
        <v>0</v>
      </c>
      <c r="E61" s="44">
        <f t="shared" si="20"/>
        <v>0</v>
      </c>
      <c r="F61" s="44">
        <f t="shared" si="21"/>
        <v>0</v>
      </c>
      <c r="G61" s="53">
        <f>+' INM'!H61</f>
        <v>0</v>
      </c>
      <c r="H61" s="53">
        <f>+' INM'!I61</f>
        <v>0</v>
      </c>
      <c r="I61" s="53">
        <f>+' INM'!J61</f>
        <v>0</v>
      </c>
      <c r="J61" s="53">
        <f>+' INM'!K61</f>
        <v>0</v>
      </c>
      <c r="K61" s="49">
        <f t="shared" si="15"/>
        <v>0</v>
      </c>
      <c r="L61" s="49">
        <f t="shared" si="16"/>
        <v>0</v>
      </c>
      <c r="M61" s="53">
        <f>+' INM'!N61</f>
        <v>0</v>
      </c>
      <c r="N61" s="53">
        <f>+' INM'!O61</f>
        <v>0</v>
      </c>
      <c r="O61" s="251">
        <f t="shared" si="17"/>
        <v>0</v>
      </c>
      <c r="P61" s="13">
        <f t="shared" si="18"/>
        <v>0</v>
      </c>
      <c r="Q61" s="199">
        <f>+' INM'!R61</f>
        <v>0</v>
      </c>
      <c r="R61" s="57">
        <f>+' INM'!S61</f>
        <v>0</v>
      </c>
      <c r="S61" s="57">
        <f>+' INM'!T61</f>
        <v>0</v>
      </c>
      <c r="T61" s="57">
        <f>+' INM'!U61</f>
        <v>0</v>
      </c>
      <c r="U61" s="57">
        <f>+' INM'!V61</f>
        <v>0</v>
      </c>
      <c r="V61" s="57">
        <f>+' INM'!W61</f>
        <v>0</v>
      </c>
      <c r="W61" s="57">
        <f>+' INM'!X61</f>
        <v>0</v>
      </c>
      <c r="X61" s="57">
        <f>+' INM'!Y61</f>
        <v>0</v>
      </c>
      <c r="Y61" s="57">
        <f>+' INM'!Z61</f>
        <v>0</v>
      </c>
      <c r="Z61" s="57">
        <f>+' INM'!AA61</f>
        <v>0</v>
      </c>
      <c r="AA61" s="57">
        <f>+' INM'!AB61</f>
        <v>0</v>
      </c>
      <c r="AB61" s="57">
        <f>+' INM'!AC61</f>
        <v>0</v>
      </c>
      <c r="AC61" s="57">
        <f>+' INM'!AD61</f>
        <v>0</v>
      </c>
      <c r="AD61" s="57">
        <f>+' INM'!AE61</f>
        <v>0</v>
      </c>
      <c r="AE61" s="57">
        <f>+' INM'!AF61</f>
        <v>0</v>
      </c>
      <c r="AF61" s="57">
        <f>+' INM'!AG61</f>
        <v>0</v>
      </c>
      <c r="AG61" s="57">
        <f>+' INM'!AH61</f>
        <v>0</v>
      </c>
      <c r="AH61" s="57">
        <f>+' INM'!AI61</f>
        <v>0</v>
      </c>
      <c r="AI61" s="57">
        <f>+' INM'!AJ61</f>
        <v>0</v>
      </c>
      <c r="AJ61" s="57">
        <f>+' INM'!AK61</f>
        <v>0</v>
      </c>
      <c r="AK61" s="57">
        <f>+' INM'!AL61</f>
        <v>0</v>
      </c>
      <c r="AL61" s="57">
        <f>+' INM'!AM61</f>
        <v>0</v>
      </c>
      <c r="AM61" s="57">
        <f>+' INM'!AN61</f>
        <v>0</v>
      </c>
      <c r="AN61" s="57">
        <f>+' INM'!AO61</f>
        <v>0</v>
      </c>
      <c r="AO61" s="57">
        <f>+' INM'!AP61</f>
        <v>0</v>
      </c>
      <c r="AP61" s="57">
        <f>+' INM'!AQ61</f>
        <v>0</v>
      </c>
      <c r="AQ61" s="57">
        <f>+' INM'!AR61</f>
        <v>0</v>
      </c>
      <c r="AR61" s="57">
        <f>+' INM'!AS61</f>
        <v>0</v>
      </c>
      <c r="AS61" s="57">
        <f t="shared" si="19"/>
        <v>0</v>
      </c>
      <c r="AT61" s="61">
        <f>+' INM'!AU61</f>
        <v>0</v>
      </c>
      <c r="AU61" s="61">
        <f>+' INM'!AV61</f>
        <v>0</v>
      </c>
      <c r="AV61" s="61">
        <f>+' INM'!AW61</f>
        <v>0</v>
      </c>
      <c r="AW61" s="61">
        <f>+' INM'!AX61</f>
        <v>0</v>
      </c>
      <c r="AX61" s="61">
        <f>+' INM'!AY61</f>
        <v>0</v>
      </c>
      <c r="AY61" s="61">
        <f t="shared" si="22"/>
        <v>0</v>
      </c>
      <c r="AZ61" s="109">
        <f>+' INM'!BA61</f>
        <v>0</v>
      </c>
      <c r="BA61" s="109">
        <f>+' INM'!BB61</f>
        <v>0</v>
      </c>
      <c r="BB61" s="109">
        <f>+' INM'!BC61</f>
        <v>0</v>
      </c>
      <c r="BC61" s="109">
        <f>+' INM'!BD61</f>
        <v>0</v>
      </c>
      <c r="BD61" s="109">
        <f>+' INM'!BE61</f>
        <v>0</v>
      </c>
      <c r="BE61" s="109">
        <f>+' INM'!BF61</f>
        <v>0</v>
      </c>
      <c r="BF61" s="109"/>
      <c r="BG61" s="67">
        <f t="shared" si="23"/>
        <v>0</v>
      </c>
    </row>
    <row r="62" spans="1:62">
      <c r="A62" s="24" t="s">
        <v>54</v>
      </c>
      <c r="B62" s="25" t="s">
        <v>956</v>
      </c>
      <c r="C62" s="44">
        <f>+' INM'!C62</f>
        <v>0</v>
      </c>
      <c r="D62" s="44">
        <f t="shared" si="14"/>
        <v>0</v>
      </c>
      <c r="E62" s="44">
        <f t="shared" si="20"/>
        <v>0</v>
      </c>
      <c r="F62" s="44">
        <f t="shared" si="21"/>
        <v>0</v>
      </c>
      <c r="G62" s="53">
        <f>+' INM'!H62</f>
        <v>0</v>
      </c>
      <c r="H62" s="53">
        <f>+' INM'!I62</f>
        <v>0</v>
      </c>
      <c r="I62" s="53">
        <f>+' INM'!J62</f>
        <v>0</v>
      </c>
      <c r="J62" s="53">
        <f>+' INM'!K62</f>
        <v>0</v>
      </c>
      <c r="K62" s="49">
        <f t="shared" si="15"/>
        <v>0</v>
      </c>
      <c r="L62" s="49">
        <f t="shared" si="16"/>
        <v>0</v>
      </c>
      <c r="M62" s="53">
        <f>+' INM'!N62</f>
        <v>0</v>
      </c>
      <c r="N62" s="53">
        <f>+' INM'!O62</f>
        <v>0</v>
      </c>
      <c r="O62" s="251">
        <f t="shared" si="17"/>
        <v>0</v>
      </c>
      <c r="P62" s="13">
        <f t="shared" si="18"/>
        <v>0</v>
      </c>
      <c r="Q62" s="199">
        <f>+' INM'!R62</f>
        <v>0</v>
      </c>
      <c r="R62" s="57">
        <f>+' INM'!S62</f>
        <v>0</v>
      </c>
      <c r="S62" s="57">
        <f>+' INM'!T62</f>
        <v>0</v>
      </c>
      <c r="T62" s="57">
        <f>+' INM'!U62</f>
        <v>0</v>
      </c>
      <c r="U62" s="57">
        <f>+' INM'!V62</f>
        <v>0</v>
      </c>
      <c r="V62" s="57">
        <f>+' INM'!W62</f>
        <v>0</v>
      </c>
      <c r="W62" s="57">
        <f>+' INM'!X62</f>
        <v>0</v>
      </c>
      <c r="X62" s="57">
        <f>+' INM'!Y62</f>
        <v>0</v>
      </c>
      <c r="Y62" s="57">
        <f>+' INM'!Z62</f>
        <v>0</v>
      </c>
      <c r="Z62" s="57">
        <f>+' INM'!AA62</f>
        <v>0</v>
      </c>
      <c r="AA62" s="57">
        <f>+' INM'!AB62</f>
        <v>0</v>
      </c>
      <c r="AB62" s="57">
        <f>+' INM'!AC62</f>
        <v>0</v>
      </c>
      <c r="AC62" s="57">
        <f>+' INM'!AD62</f>
        <v>0</v>
      </c>
      <c r="AD62" s="57">
        <f>+' INM'!AE62</f>
        <v>0</v>
      </c>
      <c r="AE62" s="57">
        <f>+' INM'!AF62</f>
        <v>0</v>
      </c>
      <c r="AF62" s="57">
        <f>+' INM'!AG62</f>
        <v>0</v>
      </c>
      <c r="AG62" s="57">
        <f>+' INM'!AH62</f>
        <v>0</v>
      </c>
      <c r="AH62" s="57">
        <f>+' INM'!AI62</f>
        <v>0</v>
      </c>
      <c r="AI62" s="57">
        <f>+' INM'!AJ62</f>
        <v>0</v>
      </c>
      <c r="AJ62" s="57">
        <f>+' INM'!AK62</f>
        <v>0</v>
      </c>
      <c r="AK62" s="57">
        <f>+' INM'!AL62</f>
        <v>0</v>
      </c>
      <c r="AL62" s="57">
        <f>+' INM'!AM62</f>
        <v>0</v>
      </c>
      <c r="AM62" s="57">
        <f>+' INM'!AN62</f>
        <v>0</v>
      </c>
      <c r="AN62" s="57">
        <f>+' INM'!AO62</f>
        <v>0</v>
      </c>
      <c r="AO62" s="57">
        <f>+' INM'!AP62</f>
        <v>0</v>
      </c>
      <c r="AP62" s="57">
        <f>+' INM'!AQ62</f>
        <v>0</v>
      </c>
      <c r="AQ62" s="57">
        <f>+' INM'!AR62</f>
        <v>0</v>
      </c>
      <c r="AR62" s="57">
        <f>+' INM'!AS62</f>
        <v>0</v>
      </c>
      <c r="AS62" s="57">
        <f t="shared" si="19"/>
        <v>0</v>
      </c>
      <c r="AT62" s="61">
        <f>+' INM'!AU62</f>
        <v>0</v>
      </c>
      <c r="AU62" s="61">
        <f>+' INM'!AV62</f>
        <v>0</v>
      </c>
      <c r="AV62" s="61">
        <f>+' INM'!AW62</f>
        <v>0</v>
      </c>
      <c r="AW62" s="61">
        <f>+' INM'!AX62</f>
        <v>0</v>
      </c>
      <c r="AX62" s="61">
        <f>+' INM'!AY62</f>
        <v>0</v>
      </c>
      <c r="AY62" s="61">
        <f t="shared" si="22"/>
        <v>0</v>
      </c>
      <c r="AZ62" s="109">
        <f>+' INM'!BA62</f>
        <v>0</v>
      </c>
      <c r="BA62" s="109">
        <f>+' INM'!BB62</f>
        <v>0</v>
      </c>
      <c r="BB62" s="109">
        <f>+' INM'!BC62</f>
        <v>0</v>
      </c>
      <c r="BC62" s="109">
        <f>+' INM'!BD62</f>
        <v>0</v>
      </c>
      <c r="BD62" s="109">
        <f>+' INM'!BE62</f>
        <v>0</v>
      </c>
      <c r="BE62" s="109">
        <f>+' INM'!BF62</f>
        <v>0</v>
      </c>
      <c r="BF62" s="109"/>
      <c r="BG62" s="67">
        <f t="shared" si="23"/>
        <v>0</v>
      </c>
    </row>
    <row r="63" spans="1:62" s="1" customFormat="1">
      <c r="A63" s="24" t="s">
        <v>55</v>
      </c>
      <c r="B63" s="25" t="s">
        <v>389</v>
      </c>
      <c r="C63" s="44">
        <f>+' INM'!C63</f>
        <v>0</v>
      </c>
      <c r="D63" s="44">
        <f t="shared" si="14"/>
        <v>0</v>
      </c>
      <c r="E63" s="44">
        <f t="shared" si="20"/>
        <v>0</v>
      </c>
      <c r="F63" s="44">
        <f t="shared" si="21"/>
        <v>0</v>
      </c>
      <c r="G63" s="53">
        <f>+' INM'!H63</f>
        <v>0</v>
      </c>
      <c r="H63" s="53">
        <f>+' INM'!I63</f>
        <v>0</v>
      </c>
      <c r="I63" s="53">
        <f>+' INM'!J63</f>
        <v>0</v>
      </c>
      <c r="J63" s="53">
        <f>+' INM'!K63</f>
        <v>0</v>
      </c>
      <c r="K63" s="49">
        <f t="shared" si="15"/>
        <v>0</v>
      </c>
      <c r="L63" s="49">
        <f t="shared" si="16"/>
        <v>0</v>
      </c>
      <c r="M63" s="53">
        <f>+' INM'!N63</f>
        <v>0</v>
      </c>
      <c r="N63" s="53">
        <f>+' INM'!O63</f>
        <v>0</v>
      </c>
      <c r="O63" s="251">
        <f t="shared" si="17"/>
        <v>0</v>
      </c>
      <c r="P63" s="13">
        <f t="shared" si="18"/>
        <v>0</v>
      </c>
      <c r="Q63" s="199">
        <f>+' INM'!R63</f>
        <v>0</v>
      </c>
      <c r="R63" s="57">
        <f>+' INM'!S63</f>
        <v>0</v>
      </c>
      <c r="S63" s="57">
        <f>+' INM'!T63</f>
        <v>0</v>
      </c>
      <c r="T63" s="57">
        <f>+' INM'!U63</f>
        <v>0</v>
      </c>
      <c r="U63" s="57">
        <f>+' INM'!V63</f>
        <v>0</v>
      </c>
      <c r="V63" s="57">
        <f>+' INM'!W63</f>
        <v>0</v>
      </c>
      <c r="W63" s="57">
        <f>+' INM'!X63</f>
        <v>0</v>
      </c>
      <c r="X63" s="57">
        <f>+' INM'!Y63</f>
        <v>0</v>
      </c>
      <c r="Y63" s="57">
        <f>+' INM'!Z63</f>
        <v>0</v>
      </c>
      <c r="Z63" s="57">
        <f>+' INM'!AA63</f>
        <v>0</v>
      </c>
      <c r="AA63" s="57">
        <f>+' INM'!AB63</f>
        <v>0</v>
      </c>
      <c r="AB63" s="57">
        <f>+' INM'!AC63</f>
        <v>0</v>
      </c>
      <c r="AC63" s="57">
        <f>+' INM'!AD63</f>
        <v>0</v>
      </c>
      <c r="AD63" s="57">
        <f>+' INM'!AE63</f>
        <v>0</v>
      </c>
      <c r="AE63" s="57">
        <f>+' INM'!AF63</f>
        <v>0</v>
      </c>
      <c r="AF63" s="57">
        <f>+' INM'!AG63</f>
        <v>0</v>
      </c>
      <c r="AG63" s="57">
        <f>+' INM'!AH63</f>
        <v>0</v>
      </c>
      <c r="AH63" s="57">
        <f>+' INM'!AI63</f>
        <v>0</v>
      </c>
      <c r="AI63" s="57">
        <f>+' INM'!AJ63</f>
        <v>0</v>
      </c>
      <c r="AJ63" s="57">
        <f>+' INM'!AK63</f>
        <v>0</v>
      </c>
      <c r="AK63" s="57">
        <f>+' INM'!AL63</f>
        <v>0</v>
      </c>
      <c r="AL63" s="57">
        <f>+' INM'!AM63</f>
        <v>0</v>
      </c>
      <c r="AM63" s="57">
        <f>+' INM'!AN63</f>
        <v>0</v>
      </c>
      <c r="AN63" s="57">
        <f>+' INM'!AO63</f>
        <v>0</v>
      </c>
      <c r="AO63" s="57">
        <f>+' INM'!AP63</f>
        <v>0</v>
      </c>
      <c r="AP63" s="57">
        <f>+' INM'!AQ63</f>
        <v>0</v>
      </c>
      <c r="AQ63" s="57">
        <f>+' INM'!AR63</f>
        <v>0</v>
      </c>
      <c r="AR63" s="57">
        <f>+' INM'!AS63</f>
        <v>0</v>
      </c>
      <c r="AS63" s="57">
        <f t="shared" si="19"/>
        <v>0</v>
      </c>
      <c r="AT63" s="61">
        <f>+' INM'!AU63</f>
        <v>0</v>
      </c>
      <c r="AU63" s="61">
        <f>+' INM'!AV63</f>
        <v>0</v>
      </c>
      <c r="AV63" s="61">
        <f>+' INM'!AW63</f>
        <v>0</v>
      </c>
      <c r="AW63" s="61">
        <f>+' INM'!AX63</f>
        <v>0</v>
      </c>
      <c r="AX63" s="61">
        <f>+' INM'!AY63</f>
        <v>0</v>
      </c>
      <c r="AY63" s="61">
        <f t="shared" si="22"/>
        <v>0</v>
      </c>
      <c r="AZ63" s="109">
        <f>+' INM'!BA63</f>
        <v>0</v>
      </c>
      <c r="BA63" s="109">
        <f>+' INM'!BB63</f>
        <v>0</v>
      </c>
      <c r="BB63" s="109">
        <f>+' INM'!BC63</f>
        <v>0</v>
      </c>
      <c r="BC63" s="109">
        <f>+' INM'!BD63</f>
        <v>0</v>
      </c>
      <c r="BD63" s="109">
        <f>+' INM'!BE63</f>
        <v>0</v>
      </c>
      <c r="BE63" s="109">
        <f>+' INM'!BF63</f>
        <v>0</v>
      </c>
      <c r="BF63" s="109"/>
      <c r="BG63" s="67">
        <f t="shared" si="23"/>
        <v>0</v>
      </c>
      <c r="BH63"/>
      <c r="BI63"/>
      <c r="BJ63"/>
    </row>
    <row r="64" spans="1:62" ht="13.5" customHeight="1">
      <c r="A64" s="24" t="s">
        <v>957</v>
      </c>
      <c r="B64" s="111" t="s">
        <v>958</v>
      </c>
      <c r="C64" s="44">
        <f>+' INM'!C64</f>
        <v>0</v>
      </c>
      <c r="D64" s="44">
        <f t="shared" si="14"/>
        <v>0</v>
      </c>
      <c r="E64" s="44">
        <f t="shared" si="20"/>
        <v>0</v>
      </c>
      <c r="F64" s="44">
        <f t="shared" si="21"/>
        <v>0</v>
      </c>
      <c r="G64" s="53">
        <f>+' INM'!H64</f>
        <v>0</v>
      </c>
      <c r="H64" s="53">
        <f>+' INM'!I64</f>
        <v>0</v>
      </c>
      <c r="I64" s="53">
        <f>+' INM'!J64</f>
        <v>0</v>
      </c>
      <c r="J64" s="53">
        <f>+' INM'!K64</f>
        <v>0</v>
      </c>
      <c r="K64" s="49">
        <f t="shared" si="15"/>
        <v>0</v>
      </c>
      <c r="L64" s="49">
        <f t="shared" si="16"/>
        <v>0</v>
      </c>
      <c r="M64" s="53">
        <f>+' INM'!N64</f>
        <v>0</v>
      </c>
      <c r="N64" s="53">
        <f>+' INM'!O64</f>
        <v>0</v>
      </c>
      <c r="O64" s="251">
        <f t="shared" si="17"/>
        <v>0</v>
      </c>
      <c r="P64" s="13">
        <f t="shared" si="18"/>
        <v>0</v>
      </c>
      <c r="Q64" s="199">
        <f>+' INM'!R64</f>
        <v>0</v>
      </c>
      <c r="R64" s="57">
        <f>+' INM'!S64</f>
        <v>0</v>
      </c>
      <c r="S64" s="57">
        <f>+' INM'!T64</f>
        <v>0</v>
      </c>
      <c r="T64" s="57">
        <f>+' INM'!U64</f>
        <v>0</v>
      </c>
      <c r="U64" s="57">
        <f>+' INM'!V64</f>
        <v>0</v>
      </c>
      <c r="V64" s="57">
        <f>+' INM'!W64</f>
        <v>0</v>
      </c>
      <c r="W64" s="57">
        <f>+' INM'!X64</f>
        <v>0</v>
      </c>
      <c r="X64" s="57">
        <f>+' INM'!Y64</f>
        <v>0</v>
      </c>
      <c r="Y64" s="57">
        <f>+' INM'!Z64</f>
        <v>0</v>
      </c>
      <c r="Z64" s="57">
        <f>+' INM'!AA64</f>
        <v>0</v>
      </c>
      <c r="AA64" s="57">
        <f>+' INM'!AB64</f>
        <v>0</v>
      </c>
      <c r="AB64" s="57">
        <f>+' INM'!AC64</f>
        <v>0</v>
      </c>
      <c r="AC64" s="57">
        <f>+' INM'!AD64</f>
        <v>0</v>
      </c>
      <c r="AD64" s="57">
        <f>+' INM'!AE64</f>
        <v>0</v>
      </c>
      <c r="AE64" s="57">
        <f>+' INM'!AF64</f>
        <v>0</v>
      </c>
      <c r="AF64" s="57">
        <f>+' INM'!AG64</f>
        <v>0</v>
      </c>
      <c r="AG64" s="57">
        <f>+' INM'!AH64</f>
        <v>0</v>
      </c>
      <c r="AH64" s="57">
        <f>+' INM'!AI64</f>
        <v>0</v>
      </c>
      <c r="AI64" s="57">
        <f>+' INM'!AJ64</f>
        <v>0</v>
      </c>
      <c r="AJ64" s="57">
        <f>+' INM'!AK64</f>
        <v>0</v>
      </c>
      <c r="AK64" s="57">
        <f>+' INM'!AL64</f>
        <v>0</v>
      </c>
      <c r="AL64" s="57">
        <f>+' INM'!AM64</f>
        <v>0</v>
      </c>
      <c r="AM64" s="57">
        <f>+' INM'!AN64</f>
        <v>0</v>
      </c>
      <c r="AN64" s="57">
        <f>+' INM'!AO64</f>
        <v>0</v>
      </c>
      <c r="AO64" s="57">
        <f>+' INM'!AP64</f>
        <v>0</v>
      </c>
      <c r="AP64" s="57">
        <f>+' INM'!AQ64</f>
        <v>0</v>
      </c>
      <c r="AQ64" s="57">
        <f>+' INM'!AR64</f>
        <v>0</v>
      </c>
      <c r="AR64" s="57">
        <f>+' INM'!AS64</f>
        <v>0</v>
      </c>
      <c r="AS64" s="57">
        <f t="shared" si="19"/>
        <v>0</v>
      </c>
      <c r="AT64" s="61">
        <f>+' INM'!AU64</f>
        <v>0</v>
      </c>
      <c r="AU64" s="61">
        <f>+' INM'!AV64</f>
        <v>0</v>
      </c>
      <c r="AV64" s="61">
        <f>+' INM'!AW64</f>
        <v>0</v>
      </c>
      <c r="AW64" s="61">
        <f>+' INM'!AX64</f>
        <v>0</v>
      </c>
      <c r="AX64" s="61">
        <f>+' INM'!AY64</f>
        <v>0</v>
      </c>
      <c r="AY64" s="61">
        <f t="shared" si="22"/>
        <v>0</v>
      </c>
      <c r="AZ64" s="109">
        <f>+' INM'!BA64</f>
        <v>0</v>
      </c>
      <c r="BA64" s="109">
        <f>+' INM'!BB64</f>
        <v>0</v>
      </c>
      <c r="BB64" s="109">
        <f>+' INM'!BC64</f>
        <v>0</v>
      </c>
      <c r="BC64" s="109">
        <f>+' INM'!BD64</f>
        <v>0</v>
      </c>
      <c r="BD64" s="109">
        <f>+' INM'!BE64</f>
        <v>0</v>
      </c>
      <c r="BE64" s="109">
        <f>+' INM'!BF64</f>
        <v>0</v>
      </c>
      <c r="BF64" s="109"/>
      <c r="BG64" s="67">
        <f t="shared" si="23"/>
        <v>0</v>
      </c>
    </row>
    <row r="65" spans="1:59" ht="13.5" customHeight="1">
      <c r="A65" s="24" t="s">
        <v>57</v>
      </c>
      <c r="B65" s="27" t="s">
        <v>959</v>
      </c>
      <c r="C65" s="44">
        <f>+' INM'!C65</f>
        <v>2000000</v>
      </c>
      <c r="D65" s="44">
        <f t="shared" si="14"/>
        <v>0</v>
      </c>
      <c r="E65" s="44">
        <f t="shared" si="20"/>
        <v>0</v>
      </c>
      <c r="F65" s="44">
        <f t="shared" si="21"/>
        <v>2000000</v>
      </c>
      <c r="G65" s="53">
        <f>+' INM'!H65</f>
        <v>0</v>
      </c>
      <c r="H65" s="53">
        <f>+' INM'!I65</f>
        <v>1000000</v>
      </c>
      <c r="I65" s="53">
        <f>+' INM'!J65</f>
        <v>0</v>
      </c>
      <c r="J65" s="53">
        <f>+' INM'!K65</f>
        <v>1000000</v>
      </c>
      <c r="K65" s="49">
        <f t="shared" si="15"/>
        <v>2000000</v>
      </c>
      <c r="L65" s="49">
        <f t="shared" si="16"/>
        <v>2000000</v>
      </c>
      <c r="M65" s="53">
        <f>+' INM'!N65</f>
        <v>2000000</v>
      </c>
      <c r="N65" s="53">
        <f>+' INM'!O65</f>
        <v>0</v>
      </c>
      <c r="O65" s="251">
        <f t="shared" si="17"/>
        <v>0</v>
      </c>
      <c r="P65" s="13">
        <f t="shared" si="18"/>
        <v>0</v>
      </c>
      <c r="Q65" s="199">
        <f>+' INM'!R65</f>
        <v>0</v>
      </c>
      <c r="R65" s="57">
        <f>+' INM'!S65</f>
        <v>0</v>
      </c>
      <c r="S65" s="57">
        <f>+' INM'!T65</f>
        <v>0</v>
      </c>
      <c r="T65" s="57">
        <f>+' INM'!U65</f>
        <v>0</v>
      </c>
      <c r="U65" s="57">
        <f>+' INM'!V65</f>
        <v>0</v>
      </c>
      <c r="V65" s="57">
        <f>+' INM'!W65</f>
        <v>0</v>
      </c>
      <c r="W65" s="57">
        <f>+' INM'!X65</f>
        <v>0</v>
      </c>
      <c r="X65" s="57">
        <f>+' INM'!Y65</f>
        <v>0</v>
      </c>
      <c r="Y65" s="57">
        <f>+' INM'!Z65</f>
        <v>0</v>
      </c>
      <c r="Z65" s="57">
        <f>+' INM'!AA65</f>
        <v>0</v>
      </c>
      <c r="AA65" s="57">
        <f>+' INM'!AB65</f>
        <v>0</v>
      </c>
      <c r="AB65" s="57">
        <f>+' INM'!AC65</f>
        <v>0</v>
      </c>
      <c r="AC65" s="57">
        <f>+' INM'!AD65</f>
        <v>0</v>
      </c>
      <c r="AD65" s="57">
        <f>+' INM'!AE65</f>
        <v>0</v>
      </c>
      <c r="AE65" s="57">
        <f>+' INM'!AF65</f>
        <v>0</v>
      </c>
      <c r="AF65" s="57">
        <f>+' INM'!AG65</f>
        <v>0</v>
      </c>
      <c r="AG65" s="57">
        <f>+' INM'!AH65</f>
        <v>0</v>
      </c>
      <c r="AH65" s="57">
        <f>+' INM'!AI65</f>
        <v>0</v>
      </c>
      <c r="AI65" s="57">
        <f>+' INM'!AJ65</f>
        <v>0</v>
      </c>
      <c r="AJ65" s="57">
        <f>+' INM'!AK65</f>
        <v>0</v>
      </c>
      <c r="AK65" s="57">
        <f>+' INM'!AL65</f>
        <v>0</v>
      </c>
      <c r="AL65" s="57">
        <f>+' INM'!AM65</f>
        <v>0</v>
      </c>
      <c r="AM65" s="57">
        <f>+' INM'!AN65</f>
        <v>0</v>
      </c>
      <c r="AN65" s="57">
        <f>+' INM'!AO65</f>
        <v>0</v>
      </c>
      <c r="AO65" s="57">
        <f>+' INM'!AP65</f>
        <v>0</v>
      </c>
      <c r="AP65" s="57">
        <f>+' INM'!AQ65</f>
        <v>0</v>
      </c>
      <c r="AQ65" s="57">
        <f>+' INM'!AR65</f>
        <v>0</v>
      </c>
      <c r="AR65" s="57">
        <f>+' INM'!AS65</f>
        <v>0</v>
      </c>
      <c r="AS65" s="57">
        <f t="shared" si="19"/>
        <v>0</v>
      </c>
      <c r="AT65" s="61">
        <f>+' INM'!AU65</f>
        <v>0</v>
      </c>
      <c r="AU65" s="61">
        <f>+' INM'!AV65</f>
        <v>0</v>
      </c>
      <c r="AV65" s="61">
        <f>+' INM'!AW65</f>
        <v>0</v>
      </c>
      <c r="AW65" s="61">
        <f>+' INM'!AX65</f>
        <v>0</v>
      </c>
      <c r="AX65" s="61">
        <f>+' INM'!AY65</f>
        <v>0</v>
      </c>
      <c r="AY65" s="61">
        <f t="shared" si="22"/>
        <v>0</v>
      </c>
      <c r="AZ65" s="109">
        <f>+' INM'!BA65</f>
        <v>0</v>
      </c>
      <c r="BA65" s="109">
        <f>+' INM'!BB65</f>
        <v>0</v>
      </c>
      <c r="BB65" s="109">
        <f>+' INM'!BC65</f>
        <v>0</v>
      </c>
      <c r="BC65" s="109">
        <f>+' INM'!BD65</f>
        <v>0</v>
      </c>
      <c r="BD65" s="109">
        <f>+' INM'!BE65</f>
        <v>0</v>
      </c>
      <c r="BE65" s="109">
        <f>+' INM'!BF65</f>
        <v>0</v>
      </c>
      <c r="BF65" s="109"/>
      <c r="BG65" s="67">
        <f t="shared" si="23"/>
        <v>0</v>
      </c>
    </row>
    <row r="66" spans="1:59" ht="13.5" customHeight="1">
      <c r="A66" s="24" t="s">
        <v>59</v>
      </c>
      <c r="B66" s="27" t="s">
        <v>961</v>
      </c>
      <c r="C66" s="44"/>
      <c r="D66" s="44"/>
      <c r="E66" s="44"/>
      <c r="F66" s="44"/>
      <c r="G66" s="53"/>
      <c r="H66" s="53"/>
      <c r="I66" s="53"/>
      <c r="J66" s="53"/>
      <c r="K66" s="49"/>
      <c r="L66" s="49"/>
      <c r="M66" s="53"/>
      <c r="N66" s="53"/>
      <c r="O66" s="251"/>
      <c r="Q66" s="199"/>
      <c r="R66" s="57"/>
      <c r="S66" s="57"/>
      <c r="T66" s="57"/>
      <c r="U66" s="57"/>
      <c r="V66" s="57"/>
      <c r="W66" s="57"/>
      <c r="X66" s="57"/>
      <c r="Y66" s="57"/>
      <c r="Z66" s="57"/>
      <c r="AA66" s="57"/>
      <c r="AB66" s="57"/>
      <c r="AC66" s="57"/>
      <c r="AD66" s="57"/>
      <c r="AE66" s="57"/>
      <c r="AF66" s="57"/>
      <c r="AG66" s="57"/>
      <c r="AH66" s="57"/>
      <c r="AI66" s="57"/>
      <c r="AJ66" s="57"/>
      <c r="AK66" s="57"/>
      <c r="AL66" s="57"/>
      <c r="AM66" s="57"/>
      <c r="AN66" s="57"/>
      <c r="AO66" s="57"/>
      <c r="AP66" s="57"/>
      <c r="AQ66" s="57"/>
      <c r="AR66" s="57"/>
      <c r="AS66" s="57"/>
      <c r="AT66" s="61"/>
      <c r="AU66" s="61"/>
      <c r="AV66" s="61"/>
      <c r="AW66" s="61"/>
      <c r="AX66" s="61"/>
      <c r="AY66" s="61"/>
      <c r="AZ66" s="109"/>
      <c r="BA66" s="109"/>
      <c r="BB66" s="109"/>
      <c r="BC66" s="109"/>
      <c r="BD66" s="109"/>
      <c r="BE66" s="109"/>
      <c r="BF66" s="109"/>
      <c r="BG66" s="67"/>
    </row>
    <row r="67" spans="1:59" ht="13.5" customHeight="1">
      <c r="A67" s="24" t="s">
        <v>58</v>
      </c>
      <c r="B67" s="27" t="s">
        <v>1063</v>
      </c>
      <c r="C67" s="44">
        <f>+' INM'!C66</f>
        <v>0</v>
      </c>
      <c r="D67" s="44">
        <f>+BG67</f>
        <v>0</v>
      </c>
      <c r="E67" s="44">
        <f>+AS67</f>
        <v>0</v>
      </c>
      <c r="F67" s="44">
        <f>+C67+D67+E67</f>
        <v>0</v>
      </c>
      <c r="G67" s="53">
        <f>+' INM'!H66</f>
        <v>0</v>
      </c>
      <c r="H67" s="53">
        <f>+' INM'!I66</f>
        <v>0</v>
      </c>
      <c r="I67" s="53">
        <f>+' INM'!J66</f>
        <v>0</v>
      </c>
      <c r="J67" s="53">
        <f>+' INM'!K66</f>
        <v>0</v>
      </c>
      <c r="K67" s="49">
        <f>SUM(H67:J67)</f>
        <v>0</v>
      </c>
      <c r="L67" s="49">
        <f>K67+G67</f>
        <v>0</v>
      </c>
      <c r="M67" s="53">
        <f>+' INM'!N66</f>
        <v>0</v>
      </c>
      <c r="N67" s="53">
        <f>+' INM'!O66</f>
        <v>0</v>
      </c>
      <c r="O67" s="251">
        <f>F67-L67</f>
        <v>0</v>
      </c>
      <c r="P67" s="13">
        <f>+F67-M67</f>
        <v>0</v>
      </c>
      <c r="Q67" s="199">
        <f>+' INM'!R66</f>
        <v>0</v>
      </c>
      <c r="R67" s="57">
        <f>+' INM'!S66</f>
        <v>0</v>
      </c>
      <c r="S67" s="57">
        <f>+' INM'!T66</f>
        <v>0</v>
      </c>
      <c r="T67" s="57">
        <f>+' INM'!U66</f>
        <v>0</v>
      </c>
      <c r="U67" s="57">
        <f>+' INM'!V66</f>
        <v>0</v>
      </c>
      <c r="V67" s="57">
        <f>+' INM'!W66</f>
        <v>0</v>
      </c>
      <c r="W67" s="57">
        <f>+' INM'!X66</f>
        <v>0</v>
      </c>
      <c r="X67" s="57">
        <f>+' INM'!Y66</f>
        <v>0</v>
      </c>
      <c r="Y67" s="57">
        <f>+' INM'!Z66</f>
        <v>0</v>
      </c>
      <c r="Z67" s="57">
        <f>+' INM'!AA66</f>
        <v>0</v>
      </c>
      <c r="AA67" s="57">
        <f>+' INM'!AB66</f>
        <v>0</v>
      </c>
      <c r="AB67" s="57">
        <f>+' INM'!AC66</f>
        <v>0</v>
      </c>
      <c r="AC67" s="57">
        <f>+' INM'!AD66</f>
        <v>0</v>
      </c>
      <c r="AD67" s="57">
        <f>+' INM'!AE66</f>
        <v>0</v>
      </c>
      <c r="AE67" s="57">
        <f>+' INM'!AF66</f>
        <v>0</v>
      </c>
      <c r="AF67" s="57">
        <f>+' INM'!AG66</f>
        <v>0</v>
      </c>
      <c r="AG67" s="57">
        <f>+' INM'!AH66</f>
        <v>0</v>
      </c>
      <c r="AH67" s="57">
        <f>+' INM'!AI66</f>
        <v>0</v>
      </c>
      <c r="AI67" s="57">
        <f>+' INM'!AJ66</f>
        <v>0</v>
      </c>
      <c r="AJ67" s="57">
        <f>+' INM'!AK66</f>
        <v>0</v>
      </c>
      <c r="AK67" s="57">
        <f>+' INM'!AL66</f>
        <v>0</v>
      </c>
      <c r="AL67" s="57">
        <f>+' INM'!AM66</f>
        <v>0</v>
      </c>
      <c r="AM67" s="57">
        <f>+' INM'!AN66</f>
        <v>0</v>
      </c>
      <c r="AN67" s="57">
        <f>+' INM'!AO66</f>
        <v>0</v>
      </c>
      <c r="AO67" s="57">
        <f>+' INM'!AP66</f>
        <v>0</v>
      </c>
      <c r="AP67" s="57">
        <f>+' INM'!AQ66</f>
        <v>0</v>
      </c>
      <c r="AQ67" s="57">
        <f>+' INM'!AR66</f>
        <v>0</v>
      </c>
      <c r="AR67" s="57">
        <f>+' INM'!AS66</f>
        <v>0</v>
      </c>
      <c r="AS67" s="57">
        <f>SUM(R67:AR67)</f>
        <v>0</v>
      </c>
      <c r="AT67" s="61"/>
      <c r="AU67" s="61"/>
      <c r="AV67" s="61"/>
      <c r="AW67" s="61"/>
      <c r="AX67" s="61"/>
      <c r="AY67" s="61"/>
      <c r="AZ67" s="109"/>
      <c r="BA67" s="109">
        <f>+' INM'!BB66</f>
        <v>0</v>
      </c>
      <c r="BB67" s="109">
        <f>+' INM'!BC66</f>
        <v>0</v>
      </c>
      <c r="BC67" s="109">
        <f>+' INM'!BD66</f>
        <v>0</v>
      </c>
      <c r="BD67" s="109"/>
      <c r="BE67" s="109">
        <f>+' INM'!BF66</f>
        <v>0</v>
      </c>
      <c r="BF67" s="109"/>
      <c r="BG67" s="67">
        <f t="shared" si="23"/>
        <v>0</v>
      </c>
    </row>
    <row r="68" spans="1:59" ht="13.5" customHeight="1">
      <c r="A68" s="24" t="s">
        <v>59</v>
      </c>
      <c r="B68" s="27" t="s">
        <v>961</v>
      </c>
      <c r="C68" s="44">
        <f>+' INM'!C67</f>
        <v>0</v>
      </c>
      <c r="D68" s="44">
        <f>+BG68</f>
        <v>0</v>
      </c>
      <c r="E68" s="44">
        <f>+AS68</f>
        <v>0</v>
      </c>
      <c r="F68" s="44">
        <f>+C68+D68+E68</f>
        <v>0</v>
      </c>
      <c r="G68" s="53">
        <f>+' INM'!H67</f>
        <v>0</v>
      </c>
      <c r="H68" s="53">
        <f>+' INM'!I67</f>
        <v>0</v>
      </c>
      <c r="I68" s="53">
        <f>+' INM'!J67</f>
        <v>0</v>
      </c>
      <c r="J68" s="53">
        <f>+' INM'!K67</f>
        <v>0</v>
      </c>
      <c r="K68" s="49">
        <f>SUM(H68:J68)</f>
        <v>0</v>
      </c>
      <c r="L68" s="49">
        <f>K68+G68</f>
        <v>0</v>
      </c>
      <c r="M68" s="53">
        <f>+' INM'!N67</f>
        <v>0</v>
      </c>
      <c r="N68" s="53">
        <f>+' INM'!O67</f>
        <v>0</v>
      </c>
      <c r="O68" s="251">
        <f>F68-L68</f>
        <v>0</v>
      </c>
      <c r="P68" s="13">
        <f>+F68-M68</f>
        <v>0</v>
      </c>
      <c r="Q68" s="199">
        <f>+' INM'!R67</f>
        <v>0</v>
      </c>
      <c r="R68" s="57"/>
      <c r="S68" s="57"/>
      <c r="T68" s="57"/>
      <c r="U68" s="57"/>
      <c r="V68" s="57"/>
      <c r="W68" s="57"/>
      <c r="X68" s="57"/>
      <c r="Y68" s="57"/>
      <c r="Z68" s="57"/>
      <c r="AA68" s="57"/>
      <c r="AB68" s="57"/>
      <c r="AC68" s="57"/>
      <c r="AD68" s="57"/>
      <c r="AE68" s="57"/>
      <c r="AF68" s="57"/>
      <c r="AG68" s="57"/>
      <c r="AH68" s="57"/>
      <c r="AI68" s="57"/>
      <c r="AJ68" s="57"/>
      <c r="AK68" s="57"/>
      <c r="AL68" s="57"/>
      <c r="AM68" s="57"/>
      <c r="AN68" s="57"/>
      <c r="AO68" s="57"/>
      <c r="AP68" s="57"/>
      <c r="AQ68" s="57"/>
      <c r="AR68" s="57"/>
      <c r="AS68" s="57"/>
      <c r="AT68" s="61"/>
      <c r="AU68" s="61"/>
      <c r="AV68" s="61"/>
      <c r="AW68" s="61"/>
      <c r="AX68" s="61"/>
      <c r="AY68" s="61"/>
      <c r="AZ68" s="109"/>
      <c r="BA68" s="109"/>
      <c r="BB68" s="109"/>
      <c r="BC68" s="109"/>
      <c r="BD68" s="109"/>
      <c r="BE68" s="109"/>
      <c r="BF68" s="109"/>
      <c r="BG68" s="67"/>
    </row>
    <row r="69" spans="1:59" ht="13.5" customHeight="1">
      <c r="A69" s="24" t="s">
        <v>60</v>
      </c>
      <c r="B69" s="27" t="s">
        <v>962</v>
      </c>
      <c r="C69" s="44">
        <f>+' INM'!C68</f>
        <v>0</v>
      </c>
      <c r="D69" s="44">
        <f t="shared" si="14"/>
        <v>0</v>
      </c>
      <c r="E69" s="44">
        <f t="shared" si="20"/>
        <v>0</v>
      </c>
      <c r="F69" s="44">
        <f t="shared" si="21"/>
        <v>0</v>
      </c>
      <c r="G69" s="53">
        <f>+' INM'!H68</f>
        <v>0</v>
      </c>
      <c r="H69" s="53">
        <f>+' INM'!I68</f>
        <v>0</v>
      </c>
      <c r="I69" s="53">
        <f>+' INM'!J68</f>
        <v>0</v>
      </c>
      <c r="J69" s="53">
        <f>+' INM'!K68</f>
        <v>0</v>
      </c>
      <c r="K69" s="49">
        <f t="shared" si="15"/>
        <v>0</v>
      </c>
      <c r="L69" s="49">
        <f t="shared" si="16"/>
        <v>0</v>
      </c>
      <c r="M69" s="53">
        <f>+' INM'!N68</f>
        <v>0</v>
      </c>
      <c r="N69" s="53">
        <f>+' INM'!O68</f>
        <v>0</v>
      </c>
      <c r="O69" s="251">
        <f t="shared" si="17"/>
        <v>0</v>
      </c>
      <c r="P69" s="13">
        <f t="shared" si="18"/>
        <v>0</v>
      </c>
      <c r="Q69" s="199">
        <f>+' INM'!R68</f>
        <v>0</v>
      </c>
      <c r="R69" s="57">
        <f>+' INM'!S68</f>
        <v>0</v>
      </c>
      <c r="S69" s="57">
        <f>+' INM'!T68</f>
        <v>0</v>
      </c>
      <c r="T69" s="57">
        <f>+' INM'!U68</f>
        <v>0</v>
      </c>
      <c r="U69" s="57">
        <f>+' INM'!V68</f>
        <v>0</v>
      </c>
      <c r="V69" s="57">
        <f>+' INM'!W68</f>
        <v>0</v>
      </c>
      <c r="W69" s="57">
        <f>+' INM'!X68</f>
        <v>0</v>
      </c>
      <c r="X69" s="57">
        <f>+' INM'!Y68</f>
        <v>0</v>
      </c>
      <c r="Y69" s="57">
        <f>+' INM'!Z68</f>
        <v>0</v>
      </c>
      <c r="Z69" s="57">
        <f>+' INM'!AA68</f>
        <v>0</v>
      </c>
      <c r="AA69" s="57">
        <f>+' INM'!AB68</f>
        <v>0</v>
      </c>
      <c r="AB69" s="57">
        <f>+' INM'!AC68</f>
        <v>0</v>
      </c>
      <c r="AC69" s="57">
        <f>+' INM'!AD68</f>
        <v>0</v>
      </c>
      <c r="AD69" s="57">
        <f>+' INM'!AE68</f>
        <v>0</v>
      </c>
      <c r="AE69" s="57">
        <f>+' INM'!AF68</f>
        <v>0</v>
      </c>
      <c r="AF69" s="57">
        <f>+' INM'!AG68</f>
        <v>0</v>
      </c>
      <c r="AG69" s="57">
        <f>+' INM'!AH68</f>
        <v>0</v>
      </c>
      <c r="AH69" s="57">
        <f>+' INM'!AI68</f>
        <v>0</v>
      </c>
      <c r="AI69" s="57">
        <f>+' INM'!AJ68</f>
        <v>0</v>
      </c>
      <c r="AJ69" s="57">
        <f>+' INM'!AK68</f>
        <v>0</v>
      </c>
      <c r="AK69" s="57">
        <f>+' INM'!AL68</f>
        <v>0</v>
      </c>
      <c r="AL69" s="57">
        <f>+' INM'!AM68</f>
        <v>0</v>
      </c>
      <c r="AM69" s="57">
        <f>+' INM'!AN68</f>
        <v>0</v>
      </c>
      <c r="AN69" s="57">
        <f>+' INM'!AO68</f>
        <v>0</v>
      </c>
      <c r="AO69" s="57">
        <f>+' INM'!AP68</f>
        <v>0</v>
      </c>
      <c r="AP69" s="57">
        <f>+' INM'!AQ68</f>
        <v>0</v>
      </c>
      <c r="AQ69" s="57">
        <f>+' INM'!AR68</f>
        <v>0</v>
      </c>
      <c r="AR69" s="57">
        <f>+' INM'!AS68</f>
        <v>0</v>
      </c>
      <c r="AS69" s="57">
        <f t="shared" si="19"/>
        <v>0</v>
      </c>
      <c r="AT69" s="61">
        <f>+' INM'!AU68</f>
        <v>0</v>
      </c>
      <c r="AU69" s="61">
        <f>+' INM'!AV68</f>
        <v>0</v>
      </c>
      <c r="AV69" s="61">
        <f>+' INM'!AW68</f>
        <v>0</v>
      </c>
      <c r="AW69" s="61">
        <f>+' INM'!AX68</f>
        <v>0</v>
      </c>
      <c r="AX69" s="61">
        <f>+' INM'!AY68</f>
        <v>0</v>
      </c>
      <c r="AY69" s="61">
        <f t="shared" si="22"/>
        <v>0</v>
      </c>
      <c r="AZ69" s="109">
        <f>+' INM'!BA68</f>
        <v>0</v>
      </c>
      <c r="BA69" s="109">
        <f>+' INM'!BB68</f>
        <v>0</v>
      </c>
      <c r="BB69" s="109">
        <f>+' INM'!BC68</f>
        <v>0</v>
      </c>
      <c r="BC69" s="109">
        <f>+' INM'!BD68</f>
        <v>0</v>
      </c>
      <c r="BD69" s="109">
        <f>+' INM'!BE68</f>
        <v>0</v>
      </c>
      <c r="BE69" s="109">
        <f>+' INM'!BF68</f>
        <v>0</v>
      </c>
      <c r="BF69" s="109"/>
      <c r="BG69" s="67">
        <f t="shared" si="23"/>
        <v>0</v>
      </c>
    </row>
    <row r="70" spans="1:59">
      <c r="A70" s="24" t="s">
        <v>61</v>
      </c>
      <c r="B70" s="25" t="s">
        <v>963</v>
      </c>
      <c r="C70" s="44">
        <f>+' INM'!C69</f>
        <v>0</v>
      </c>
      <c r="D70" s="44">
        <f t="shared" si="14"/>
        <v>0</v>
      </c>
      <c r="E70" s="44">
        <f t="shared" si="20"/>
        <v>0</v>
      </c>
      <c r="F70" s="44">
        <f t="shared" si="21"/>
        <v>0</v>
      </c>
      <c r="G70" s="53">
        <f>+' INM'!H69</f>
        <v>0</v>
      </c>
      <c r="H70" s="53">
        <f>+' INM'!I69</f>
        <v>0</v>
      </c>
      <c r="I70" s="53">
        <f>+' INM'!J69</f>
        <v>0</v>
      </c>
      <c r="J70" s="53">
        <f>+' INM'!K69</f>
        <v>0</v>
      </c>
      <c r="K70" s="49">
        <f t="shared" si="15"/>
        <v>0</v>
      </c>
      <c r="L70" s="49">
        <f t="shared" si="16"/>
        <v>0</v>
      </c>
      <c r="M70" s="53">
        <f>+' INM'!N69</f>
        <v>0</v>
      </c>
      <c r="N70" s="53">
        <f>+' INM'!O69</f>
        <v>0</v>
      </c>
      <c r="O70" s="251">
        <f t="shared" si="17"/>
        <v>0</v>
      </c>
      <c r="P70" s="13">
        <f t="shared" si="18"/>
        <v>0</v>
      </c>
      <c r="Q70" s="199">
        <f>+' INM'!R69</f>
        <v>0</v>
      </c>
      <c r="R70" s="57">
        <f>+' INM'!S69</f>
        <v>0</v>
      </c>
      <c r="S70" s="57">
        <f>+' INM'!T69</f>
        <v>0</v>
      </c>
      <c r="T70" s="57">
        <f>+' INM'!U69</f>
        <v>0</v>
      </c>
      <c r="U70" s="57">
        <f>+' INM'!V69</f>
        <v>0</v>
      </c>
      <c r="V70" s="57">
        <f>+' INM'!W69</f>
        <v>0</v>
      </c>
      <c r="W70" s="57">
        <f>+' INM'!X69</f>
        <v>0</v>
      </c>
      <c r="X70" s="57">
        <f>+' INM'!Y69</f>
        <v>0</v>
      </c>
      <c r="Y70" s="57">
        <f>+' INM'!Z69</f>
        <v>0</v>
      </c>
      <c r="Z70" s="57">
        <f>+' INM'!AA69</f>
        <v>0</v>
      </c>
      <c r="AA70" s="57">
        <f>+' INM'!AB69</f>
        <v>0</v>
      </c>
      <c r="AB70" s="57">
        <f>+' INM'!AC69</f>
        <v>0</v>
      </c>
      <c r="AC70" s="57">
        <f>+' INM'!AD69</f>
        <v>0</v>
      </c>
      <c r="AD70" s="57">
        <f>+' INM'!AE69</f>
        <v>0</v>
      </c>
      <c r="AE70" s="57">
        <f>+' INM'!AF69</f>
        <v>0</v>
      </c>
      <c r="AF70" s="57">
        <f>+' INM'!AG69</f>
        <v>0</v>
      </c>
      <c r="AG70" s="57">
        <f>+' INM'!AH69</f>
        <v>0</v>
      </c>
      <c r="AH70" s="57">
        <f>+' INM'!AI69</f>
        <v>0</v>
      </c>
      <c r="AI70" s="57">
        <f>+' INM'!AJ69</f>
        <v>0</v>
      </c>
      <c r="AJ70" s="57">
        <f>+' INM'!AK69</f>
        <v>0</v>
      </c>
      <c r="AK70" s="57">
        <f>+' INM'!AL69</f>
        <v>0</v>
      </c>
      <c r="AL70" s="57">
        <f>+' INM'!AM69</f>
        <v>0</v>
      </c>
      <c r="AM70" s="57">
        <f>+' INM'!AN69</f>
        <v>0</v>
      </c>
      <c r="AN70" s="57">
        <f>+' INM'!AO69</f>
        <v>0</v>
      </c>
      <c r="AO70" s="57">
        <f>+' INM'!AP69</f>
        <v>0</v>
      </c>
      <c r="AP70" s="57">
        <f>+' INM'!AQ69</f>
        <v>0</v>
      </c>
      <c r="AQ70" s="57">
        <f>+' INM'!AR69</f>
        <v>0</v>
      </c>
      <c r="AR70" s="57">
        <f>+' INM'!AS69</f>
        <v>0</v>
      </c>
      <c r="AS70" s="57">
        <f t="shared" si="19"/>
        <v>0</v>
      </c>
      <c r="AT70" s="61">
        <f>+' INM'!AU69</f>
        <v>0</v>
      </c>
      <c r="AU70" s="61">
        <f>+' INM'!AV69</f>
        <v>0</v>
      </c>
      <c r="AV70" s="61">
        <f>+' INM'!AW69</f>
        <v>0</v>
      </c>
      <c r="AW70" s="61">
        <f>+' INM'!AX69</f>
        <v>0</v>
      </c>
      <c r="AX70" s="61">
        <f>+' INM'!AY69</f>
        <v>0</v>
      </c>
      <c r="AY70" s="61">
        <f t="shared" si="22"/>
        <v>0</v>
      </c>
      <c r="AZ70" s="109">
        <f>+' INM'!BA69</f>
        <v>0</v>
      </c>
      <c r="BA70" s="109">
        <f>+' INM'!BB69</f>
        <v>0</v>
      </c>
      <c r="BB70" s="109">
        <f>+' INM'!BC69</f>
        <v>0</v>
      </c>
      <c r="BC70" s="109">
        <f>+' INM'!BD69</f>
        <v>0</v>
      </c>
      <c r="BD70" s="109">
        <f>+' INM'!BE69</f>
        <v>0</v>
      </c>
      <c r="BE70" s="109">
        <f>+' INM'!BF69</f>
        <v>0</v>
      </c>
      <c r="BF70" s="109"/>
      <c r="BG70" s="67">
        <f t="shared" si="23"/>
        <v>0</v>
      </c>
    </row>
    <row r="71" spans="1:59">
      <c r="A71" s="24"/>
      <c r="B71" s="25"/>
      <c r="C71" s="44"/>
      <c r="D71" s="44"/>
      <c r="E71" s="44"/>
      <c r="F71" s="44"/>
      <c r="G71" s="49"/>
      <c r="H71" s="49"/>
      <c r="I71" s="49"/>
      <c r="J71" s="49"/>
      <c r="K71" s="49"/>
      <c r="L71" s="49"/>
      <c r="M71" s="53"/>
      <c r="N71" s="53"/>
      <c r="O71" s="53"/>
      <c r="P71" s="11"/>
      <c r="Q71" s="44"/>
      <c r="R71" s="57"/>
      <c r="S71" s="57"/>
      <c r="T71" s="57"/>
      <c r="U71" s="57"/>
      <c r="V71" s="57"/>
      <c r="W71" s="57"/>
      <c r="X71" s="57"/>
      <c r="Y71" s="57"/>
      <c r="Z71" s="57"/>
      <c r="AA71" s="57"/>
      <c r="AB71" s="57"/>
      <c r="AC71" s="57"/>
      <c r="AD71" s="57"/>
      <c r="AE71" s="57"/>
      <c r="AF71" s="57"/>
      <c r="AG71" s="57"/>
      <c r="AH71" s="57"/>
      <c r="AI71" s="57"/>
      <c r="AJ71" s="57"/>
      <c r="AK71" s="57"/>
      <c r="AL71" s="57"/>
      <c r="AM71" s="57"/>
      <c r="AN71" s="57"/>
      <c r="AO71" s="57"/>
      <c r="AP71" s="57"/>
      <c r="AQ71" s="57"/>
      <c r="AR71" s="57"/>
      <c r="AS71" s="57"/>
      <c r="AT71" s="61"/>
      <c r="AU71" s="61"/>
      <c r="AV71" s="61"/>
      <c r="AW71" s="61"/>
      <c r="AX71" s="61"/>
      <c r="AY71" s="61"/>
      <c r="AZ71" s="67"/>
      <c r="BA71" s="67"/>
      <c r="BB71" s="67"/>
      <c r="BC71" s="67"/>
      <c r="BD71" s="67"/>
      <c r="BE71" s="67"/>
      <c r="BF71" s="67"/>
      <c r="BG71" s="66"/>
    </row>
    <row r="72" spans="1:59">
      <c r="A72" s="20" t="s">
        <v>964</v>
      </c>
      <c r="B72" s="26" t="s">
        <v>965</v>
      </c>
      <c r="C72" s="43">
        <f>SUM(C74:C93)</f>
        <v>3000000</v>
      </c>
      <c r="D72" s="43">
        <f t="shared" ref="D72:BG72" si="24">SUM(D74:D93)</f>
        <v>0</v>
      </c>
      <c r="E72" s="43">
        <f>SUM(E74:E93)</f>
        <v>0</v>
      </c>
      <c r="F72" s="43">
        <f t="shared" si="24"/>
        <v>3000000</v>
      </c>
      <c r="G72" s="47">
        <f t="shared" si="24"/>
        <v>2570427.17</v>
      </c>
      <c r="H72" s="47">
        <f t="shared" si="24"/>
        <v>221519.01</v>
      </c>
      <c r="I72" s="47">
        <f t="shared" si="24"/>
        <v>76354.91</v>
      </c>
      <c r="J72" s="47">
        <f t="shared" si="24"/>
        <v>28322.82</v>
      </c>
      <c r="K72" s="47">
        <f t="shared" si="24"/>
        <v>326196.74</v>
      </c>
      <c r="L72" s="47">
        <f t="shared" si="24"/>
        <v>2896623.91</v>
      </c>
      <c r="M72" s="51">
        <f t="shared" si="24"/>
        <v>2898244.33</v>
      </c>
      <c r="N72" s="51">
        <f t="shared" si="24"/>
        <v>-1620.4200000002747</v>
      </c>
      <c r="O72" s="51">
        <f t="shared" si="24"/>
        <v>103376.09000000003</v>
      </c>
      <c r="P72" s="33">
        <f t="shared" si="24"/>
        <v>101755.66999999975</v>
      </c>
      <c r="Q72" s="275">
        <f t="shared" si="24"/>
        <v>101755.66999999975</v>
      </c>
      <c r="R72" s="55">
        <f t="shared" si="24"/>
        <v>0</v>
      </c>
      <c r="S72" s="55">
        <f t="shared" si="24"/>
        <v>0</v>
      </c>
      <c r="T72" s="55">
        <f t="shared" si="24"/>
        <v>0</v>
      </c>
      <c r="U72" s="55">
        <f t="shared" si="24"/>
        <v>0</v>
      </c>
      <c r="V72" s="55">
        <f t="shared" si="24"/>
        <v>0</v>
      </c>
      <c r="W72" s="55">
        <f t="shared" si="24"/>
        <v>0</v>
      </c>
      <c r="X72" s="55">
        <f t="shared" si="24"/>
        <v>0</v>
      </c>
      <c r="Y72" s="55">
        <f t="shared" si="24"/>
        <v>0</v>
      </c>
      <c r="Z72" s="55">
        <f t="shared" si="24"/>
        <v>0</v>
      </c>
      <c r="AA72" s="55">
        <f t="shared" si="24"/>
        <v>0</v>
      </c>
      <c r="AB72" s="55">
        <f t="shared" si="24"/>
        <v>0</v>
      </c>
      <c r="AC72" s="55">
        <f>SUM(AC74:AC93)</f>
        <v>0</v>
      </c>
      <c r="AD72" s="55">
        <f t="shared" si="24"/>
        <v>0</v>
      </c>
      <c r="AE72" s="55">
        <f>SUM(AE74:AE93)</f>
        <v>0</v>
      </c>
      <c r="AF72" s="55">
        <f t="shared" si="24"/>
        <v>0</v>
      </c>
      <c r="AG72" s="55">
        <f t="shared" si="24"/>
        <v>0</v>
      </c>
      <c r="AH72" s="55">
        <f t="shared" si="24"/>
        <v>0</v>
      </c>
      <c r="AI72" s="55">
        <f t="shared" si="24"/>
        <v>0</v>
      </c>
      <c r="AJ72" s="55">
        <f t="shared" ref="AJ72:AR72" si="25">SUM(AJ74:AJ93)</f>
        <v>0</v>
      </c>
      <c r="AK72" s="55">
        <f t="shared" si="25"/>
        <v>0</v>
      </c>
      <c r="AL72" s="55">
        <f t="shared" si="25"/>
        <v>0</v>
      </c>
      <c r="AM72" s="55">
        <f t="shared" si="25"/>
        <v>0</v>
      </c>
      <c r="AN72" s="55">
        <f t="shared" si="25"/>
        <v>0</v>
      </c>
      <c r="AO72" s="55">
        <f t="shared" si="25"/>
        <v>0</v>
      </c>
      <c r="AP72" s="55">
        <f t="shared" si="25"/>
        <v>0</v>
      </c>
      <c r="AQ72" s="55">
        <f t="shared" si="25"/>
        <v>0</v>
      </c>
      <c r="AR72" s="55">
        <f t="shared" si="25"/>
        <v>0</v>
      </c>
      <c r="AS72" s="55">
        <f t="shared" si="24"/>
        <v>0</v>
      </c>
      <c r="AT72" s="59">
        <f t="shared" si="24"/>
        <v>0</v>
      </c>
      <c r="AU72" s="59">
        <f t="shared" si="24"/>
        <v>0</v>
      </c>
      <c r="AV72" s="59">
        <f t="shared" si="24"/>
        <v>0</v>
      </c>
      <c r="AW72" s="59">
        <f t="shared" si="24"/>
        <v>0</v>
      </c>
      <c r="AX72" s="59">
        <f t="shared" si="24"/>
        <v>0</v>
      </c>
      <c r="AY72" s="59">
        <f t="shared" si="24"/>
        <v>0</v>
      </c>
      <c r="AZ72" s="65">
        <f t="shared" si="24"/>
        <v>0</v>
      </c>
      <c r="BA72" s="65">
        <f t="shared" si="24"/>
        <v>0</v>
      </c>
      <c r="BB72" s="65">
        <f t="shared" si="24"/>
        <v>0</v>
      </c>
      <c r="BC72" s="65">
        <f t="shared" si="24"/>
        <v>0</v>
      </c>
      <c r="BD72" s="65">
        <f t="shared" si="24"/>
        <v>0</v>
      </c>
      <c r="BE72" s="65"/>
      <c r="BF72" s="65"/>
      <c r="BG72" s="65">
        <f t="shared" si="24"/>
        <v>0</v>
      </c>
    </row>
    <row r="73" spans="1:59">
      <c r="A73" s="24"/>
      <c r="B73" s="25"/>
      <c r="C73" s="44"/>
      <c r="D73" s="44"/>
      <c r="E73" s="44"/>
      <c r="F73" s="44"/>
      <c r="G73" s="49"/>
      <c r="H73" s="49"/>
      <c r="I73" s="49"/>
      <c r="J73" s="49"/>
      <c r="K73" s="49"/>
      <c r="L73" s="49"/>
      <c r="M73" s="53"/>
      <c r="N73" s="53"/>
      <c r="O73" s="53"/>
      <c r="Q73" s="44"/>
      <c r="R73" s="57"/>
      <c r="S73" s="57"/>
      <c r="T73" s="57"/>
      <c r="U73" s="57"/>
      <c r="V73" s="57"/>
      <c r="W73" s="57"/>
      <c r="X73" s="57"/>
      <c r="Y73" s="57"/>
      <c r="Z73" s="57"/>
      <c r="AA73" s="57"/>
      <c r="AB73" s="57"/>
      <c r="AC73" s="57"/>
      <c r="AD73" s="57"/>
      <c r="AE73" s="57"/>
      <c r="AF73" s="57"/>
      <c r="AG73" s="57"/>
      <c r="AH73" s="57"/>
      <c r="AI73" s="57"/>
      <c r="AJ73" s="57"/>
      <c r="AK73" s="57"/>
      <c r="AL73" s="57"/>
      <c r="AM73" s="57"/>
      <c r="AN73" s="57"/>
      <c r="AO73" s="57"/>
      <c r="AP73" s="57"/>
      <c r="AQ73" s="57"/>
      <c r="AR73" s="57"/>
      <c r="AS73" s="57"/>
      <c r="AT73" s="61"/>
      <c r="AU73" s="61"/>
      <c r="AV73" s="61"/>
      <c r="AW73" s="61"/>
      <c r="AX73" s="61"/>
      <c r="AY73" s="61"/>
      <c r="AZ73" s="67"/>
      <c r="BA73" s="67"/>
      <c r="BB73" s="67"/>
      <c r="BC73" s="67"/>
      <c r="BD73" s="67"/>
      <c r="BE73" s="67"/>
      <c r="BF73" s="67"/>
      <c r="BG73" s="66"/>
    </row>
    <row r="74" spans="1:59">
      <c r="A74" s="24" t="s">
        <v>62</v>
      </c>
      <c r="B74" s="25" t="s">
        <v>966</v>
      </c>
      <c r="C74" s="44">
        <f>+' INM'!C73</f>
        <v>0</v>
      </c>
      <c r="D74" s="44">
        <f t="shared" ref="D74:D93" si="26">+BG74</f>
        <v>0</v>
      </c>
      <c r="E74" s="44">
        <f>+AS74</f>
        <v>0</v>
      </c>
      <c r="F74" s="44">
        <f t="shared" ref="F74:F93" si="27">+C74+D74+E74</f>
        <v>0</v>
      </c>
      <c r="G74" s="53">
        <f>+' INM'!H73</f>
        <v>0</v>
      </c>
      <c r="H74" s="53">
        <f>+' INM'!I73</f>
        <v>0</v>
      </c>
      <c r="I74" s="53">
        <f>+' INM'!J73</f>
        <v>0</v>
      </c>
      <c r="J74" s="53">
        <f>+' INM'!K73</f>
        <v>0</v>
      </c>
      <c r="K74" s="49">
        <f t="shared" ref="K74:K93" si="28">SUM(H74:J74)</f>
        <v>0</v>
      </c>
      <c r="L74" s="49">
        <f t="shared" ref="L74:L93" si="29">K74+G74</f>
        <v>0</v>
      </c>
      <c r="M74" s="53">
        <f>+' INM'!N73</f>
        <v>0</v>
      </c>
      <c r="N74" s="53">
        <f>+' INM'!O73</f>
        <v>0</v>
      </c>
      <c r="O74" s="251">
        <f t="shared" ref="O74:O93" si="30">F74-L74</f>
        <v>0</v>
      </c>
      <c r="P74" s="13">
        <f t="shared" ref="P74:P93" si="31">+F74-M74</f>
        <v>0</v>
      </c>
      <c r="Q74" s="199">
        <f>+' INM'!R73</f>
        <v>0</v>
      </c>
      <c r="R74" s="57">
        <f>+' INM'!S73</f>
        <v>0</v>
      </c>
      <c r="S74" s="57">
        <f>+' INM'!T73</f>
        <v>0</v>
      </c>
      <c r="T74" s="57">
        <f>+' INM'!U73</f>
        <v>0</v>
      </c>
      <c r="U74" s="57">
        <f>+' INM'!V73</f>
        <v>0</v>
      </c>
      <c r="V74" s="57">
        <f>+' INM'!W73</f>
        <v>0</v>
      </c>
      <c r="W74" s="57">
        <f>+' INM'!X73</f>
        <v>0</v>
      </c>
      <c r="X74" s="57">
        <f>+' INM'!Y73</f>
        <v>0</v>
      </c>
      <c r="Y74" s="57">
        <f>+' INM'!Z73</f>
        <v>0</v>
      </c>
      <c r="Z74" s="57">
        <f>+' INM'!AA73</f>
        <v>0</v>
      </c>
      <c r="AA74" s="57">
        <f>+' INM'!AB73</f>
        <v>0</v>
      </c>
      <c r="AB74" s="57">
        <f>+' INM'!AC73</f>
        <v>0</v>
      </c>
      <c r="AC74" s="57">
        <f>+' INM'!AD73</f>
        <v>0</v>
      </c>
      <c r="AD74" s="57">
        <f>+' INM'!AE73</f>
        <v>0</v>
      </c>
      <c r="AE74" s="57">
        <f>+' INM'!AF73</f>
        <v>0</v>
      </c>
      <c r="AF74" s="57">
        <f>+' INM'!AG73</f>
        <v>0</v>
      </c>
      <c r="AG74" s="57">
        <f>+' INM'!AH73</f>
        <v>0</v>
      </c>
      <c r="AH74" s="57">
        <f>+' INM'!AI73</f>
        <v>0</v>
      </c>
      <c r="AI74" s="57">
        <f>+' INM'!AJ73</f>
        <v>0</v>
      </c>
      <c r="AJ74" s="57">
        <f>+' INM'!AK73</f>
        <v>0</v>
      </c>
      <c r="AK74" s="57">
        <f>+' INM'!AL73</f>
        <v>0</v>
      </c>
      <c r="AL74" s="57">
        <f>+' INM'!AM73</f>
        <v>0</v>
      </c>
      <c r="AM74" s="57">
        <f>+' INM'!AN73</f>
        <v>0</v>
      </c>
      <c r="AN74" s="57">
        <f>+' INM'!AO73</f>
        <v>0</v>
      </c>
      <c r="AO74" s="57">
        <f>+' INM'!AP73</f>
        <v>0</v>
      </c>
      <c r="AP74" s="57">
        <f>+' INM'!AQ73</f>
        <v>0</v>
      </c>
      <c r="AQ74" s="57">
        <f>+' INM'!AR73</f>
        <v>0</v>
      </c>
      <c r="AR74" s="57">
        <f>+' INM'!AS73</f>
        <v>0</v>
      </c>
      <c r="AS74" s="57">
        <f t="shared" ref="AS74:AS93" si="32">SUM(R74:AR74)</f>
        <v>0</v>
      </c>
      <c r="AT74" s="61">
        <f>+' INM'!AU73</f>
        <v>0</v>
      </c>
      <c r="AU74" s="61">
        <f>+' INM'!AV73</f>
        <v>0</v>
      </c>
      <c r="AV74" s="61">
        <f>+' INM'!AW73</f>
        <v>0</v>
      </c>
      <c r="AW74" s="61">
        <f>+' INM'!AX73</f>
        <v>0</v>
      </c>
      <c r="AX74" s="61">
        <f>+' INM'!AY73</f>
        <v>0</v>
      </c>
      <c r="AY74" s="61">
        <f t="shared" ref="AY74:AY93" si="33">+AT74+AU74+AV74+AW74+AX74</f>
        <v>0</v>
      </c>
      <c r="AZ74" s="109">
        <f>+' INM'!BA73</f>
        <v>0</v>
      </c>
      <c r="BA74" s="109">
        <f>+' INM'!BB73</f>
        <v>0</v>
      </c>
      <c r="BB74" s="109">
        <f>+' INM'!BC73</f>
        <v>0</v>
      </c>
      <c r="BC74" s="109">
        <f>+' INM'!BD73</f>
        <v>0</v>
      </c>
      <c r="BD74" s="109">
        <f>+' INM'!BE73</f>
        <v>0</v>
      </c>
      <c r="BE74" s="109">
        <f>+' INM'!BF73</f>
        <v>0</v>
      </c>
      <c r="BF74" s="109"/>
      <c r="BG74" s="67">
        <f t="shared" ref="BG74:BG93" si="34">SUM(AZ74:BB74)</f>
        <v>0</v>
      </c>
    </row>
    <row r="75" spans="1:59">
      <c r="A75" s="24" t="s">
        <v>63</v>
      </c>
      <c r="B75" s="25" t="s">
        <v>967</v>
      </c>
      <c r="C75" s="44">
        <f>+' INM'!C74</f>
        <v>0</v>
      </c>
      <c r="D75" s="44">
        <f t="shared" si="26"/>
        <v>0</v>
      </c>
      <c r="E75" s="44">
        <f t="shared" ref="E75:E93" si="35">+AS75</f>
        <v>0</v>
      </c>
      <c r="F75" s="44">
        <f t="shared" si="27"/>
        <v>0</v>
      </c>
      <c r="G75" s="53">
        <f>+' INM'!H74</f>
        <v>0</v>
      </c>
      <c r="H75" s="53">
        <f>+' INM'!I74</f>
        <v>0</v>
      </c>
      <c r="I75" s="53">
        <f>+' INM'!J74</f>
        <v>0</v>
      </c>
      <c r="J75" s="53">
        <f>+' INM'!K74</f>
        <v>0</v>
      </c>
      <c r="K75" s="49">
        <f t="shared" si="28"/>
        <v>0</v>
      </c>
      <c r="L75" s="49">
        <f t="shared" si="29"/>
        <v>0</v>
      </c>
      <c r="M75" s="53">
        <f>+' INM'!N74</f>
        <v>0</v>
      </c>
      <c r="N75" s="53">
        <f>+' INM'!O74</f>
        <v>0</v>
      </c>
      <c r="O75" s="251">
        <f t="shared" si="30"/>
        <v>0</v>
      </c>
      <c r="P75" s="13">
        <f t="shared" si="31"/>
        <v>0</v>
      </c>
      <c r="Q75" s="199">
        <f>+' INM'!R74</f>
        <v>0</v>
      </c>
      <c r="R75" s="57">
        <f>+' INM'!S74</f>
        <v>0</v>
      </c>
      <c r="S75" s="57">
        <f>+' INM'!T74</f>
        <v>0</v>
      </c>
      <c r="T75" s="57">
        <f>+' INM'!U74</f>
        <v>0</v>
      </c>
      <c r="U75" s="57">
        <f>+' INM'!V74</f>
        <v>0</v>
      </c>
      <c r="V75" s="57">
        <f>+' INM'!W74</f>
        <v>0</v>
      </c>
      <c r="W75" s="57">
        <f>+' INM'!X74</f>
        <v>0</v>
      </c>
      <c r="X75" s="57">
        <f>+' INM'!Y74</f>
        <v>0</v>
      </c>
      <c r="Y75" s="57">
        <f>+' INM'!Z74</f>
        <v>0</v>
      </c>
      <c r="Z75" s="57">
        <f>+' INM'!AA74</f>
        <v>0</v>
      </c>
      <c r="AA75" s="57">
        <f>+' INM'!AB74</f>
        <v>0</v>
      </c>
      <c r="AB75" s="57">
        <f>+' INM'!AC74</f>
        <v>0</v>
      </c>
      <c r="AC75" s="57">
        <f>+' INM'!AD74</f>
        <v>0</v>
      </c>
      <c r="AD75" s="57">
        <f>+' INM'!AE74</f>
        <v>0</v>
      </c>
      <c r="AE75" s="57">
        <f>+' INM'!AF74</f>
        <v>0</v>
      </c>
      <c r="AF75" s="57">
        <f>+' INM'!AG74</f>
        <v>0</v>
      </c>
      <c r="AG75" s="57">
        <f>+' INM'!AH74</f>
        <v>0</v>
      </c>
      <c r="AH75" s="57">
        <f>+' INM'!AI74</f>
        <v>0</v>
      </c>
      <c r="AI75" s="57">
        <f>+' INM'!AJ74</f>
        <v>0</v>
      </c>
      <c r="AJ75" s="57">
        <f>+' INM'!AK74</f>
        <v>0</v>
      </c>
      <c r="AK75" s="57">
        <f>+' INM'!AL74</f>
        <v>0</v>
      </c>
      <c r="AL75" s="57">
        <f>+' INM'!AM74</f>
        <v>0</v>
      </c>
      <c r="AM75" s="57">
        <f>+' INM'!AN74</f>
        <v>0</v>
      </c>
      <c r="AN75" s="57">
        <f>+' INM'!AO74</f>
        <v>0</v>
      </c>
      <c r="AO75" s="57">
        <f>+' INM'!AP74</f>
        <v>0</v>
      </c>
      <c r="AP75" s="57">
        <f>+' INM'!AQ74</f>
        <v>0</v>
      </c>
      <c r="AQ75" s="57">
        <f>+' INM'!AR74</f>
        <v>0</v>
      </c>
      <c r="AR75" s="57">
        <f>+' INM'!AS74</f>
        <v>0</v>
      </c>
      <c r="AS75" s="57">
        <f t="shared" si="32"/>
        <v>0</v>
      </c>
      <c r="AT75" s="61">
        <f>+' INM'!AU74</f>
        <v>0</v>
      </c>
      <c r="AU75" s="61">
        <f>+' INM'!AV74</f>
        <v>0</v>
      </c>
      <c r="AV75" s="61">
        <f>+' INM'!AW74</f>
        <v>0</v>
      </c>
      <c r="AW75" s="61">
        <f>+' INM'!AX74</f>
        <v>0</v>
      </c>
      <c r="AX75" s="61">
        <f>+' INM'!AY74</f>
        <v>0</v>
      </c>
      <c r="AY75" s="61">
        <f t="shared" si="33"/>
        <v>0</v>
      </c>
      <c r="AZ75" s="109">
        <f>+' INM'!BA74</f>
        <v>0</v>
      </c>
      <c r="BA75" s="109">
        <f>+' INM'!BB74</f>
        <v>0</v>
      </c>
      <c r="BB75" s="109">
        <f>+' INM'!BC74</f>
        <v>0</v>
      </c>
      <c r="BC75" s="109">
        <f>+' INM'!BD74</f>
        <v>0</v>
      </c>
      <c r="BD75" s="109">
        <f>+' INM'!BE74</f>
        <v>0</v>
      </c>
      <c r="BE75" s="109">
        <f>+' INM'!BF74</f>
        <v>0</v>
      </c>
      <c r="BF75" s="109"/>
      <c r="BG75" s="67">
        <f t="shared" si="34"/>
        <v>0</v>
      </c>
    </row>
    <row r="76" spans="1:59">
      <c r="A76" s="24" t="s">
        <v>64</v>
      </c>
      <c r="B76" s="25" t="s">
        <v>968</v>
      </c>
      <c r="C76" s="44">
        <f>+' INM'!C75</f>
        <v>200000</v>
      </c>
      <c r="D76" s="44">
        <f t="shared" si="26"/>
        <v>0</v>
      </c>
      <c r="E76" s="44">
        <f t="shared" si="35"/>
        <v>0</v>
      </c>
      <c r="F76" s="44">
        <f t="shared" si="27"/>
        <v>200000</v>
      </c>
      <c r="G76" s="53">
        <f>+' INM'!H75</f>
        <v>200000</v>
      </c>
      <c r="H76" s="53">
        <f>+' INM'!I75</f>
        <v>0</v>
      </c>
      <c r="I76" s="53">
        <f>+' INM'!J75</f>
        <v>0</v>
      </c>
      <c r="J76" s="53">
        <f>+' INM'!K75</f>
        <v>0</v>
      </c>
      <c r="K76" s="49">
        <f t="shared" si="28"/>
        <v>0</v>
      </c>
      <c r="L76" s="49">
        <f t="shared" si="29"/>
        <v>200000</v>
      </c>
      <c r="M76" s="53">
        <f>+' INM'!N75</f>
        <v>200000</v>
      </c>
      <c r="N76" s="53">
        <f>+' INM'!O75</f>
        <v>0</v>
      </c>
      <c r="O76" s="251">
        <f t="shared" si="30"/>
        <v>0</v>
      </c>
      <c r="P76" s="13">
        <f t="shared" si="31"/>
        <v>0</v>
      </c>
      <c r="Q76" s="199">
        <f>+' INM'!R75</f>
        <v>0</v>
      </c>
      <c r="R76" s="57">
        <f>+' INM'!S75</f>
        <v>0</v>
      </c>
      <c r="S76" s="57">
        <f>+' INM'!T75</f>
        <v>0</v>
      </c>
      <c r="T76" s="57">
        <f>+' INM'!U75</f>
        <v>0</v>
      </c>
      <c r="U76" s="57">
        <f>+' INM'!V75</f>
        <v>0</v>
      </c>
      <c r="V76" s="57">
        <f>+' INM'!W75</f>
        <v>0</v>
      </c>
      <c r="W76" s="57">
        <f>+' INM'!X75</f>
        <v>0</v>
      </c>
      <c r="X76" s="57">
        <f>+' INM'!Y75</f>
        <v>0</v>
      </c>
      <c r="Y76" s="57">
        <f>+' INM'!Z75</f>
        <v>0</v>
      </c>
      <c r="Z76" s="57">
        <f>+' INM'!AA75</f>
        <v>0</v>
      </c>
      <c r="AA76" s="57">
        <f>+' INM'!AB75</f>
        <v>0</v>
      </c>
      <c r="AB76" s="57">
        <f>+' INM'!AC75</f>
        <v>0</v>
      </c>
      <c r="AC76" s="57">
        <f>+' INM'!AD75</f>
        <v>0</v>
      </c>
      <c r="AD76" s="57">
        <f>+' INM'!AE75</f>
        <v>0</v>
      </c>
      <c r="AE76" s="57">
        <f>+' INM'!AF75</f>
        <v>0</v>
      </c>
      <c r="AF76" s="57">
        <f>+' INM'!AG75</f>
        <v>0</v>
      </c>
      <c r="AG76" s="57">
        <f>+' INM'!AH75</f>
        <v>0</v>
      </c>
      <c r="AH76" s="57">
        <f>+' INM'!AI75</f>
        <v>0</v>
      </c>
      <c r="AI76" s="57">
        <f>+' INM'!AJ75</f>
        <v>0</v>
      </c>
      <c r="AJ76" s="57">
        <f>+' INM'!AK75</f>
        <v>0</v>
      </c>
      <c r="AK76" s="57">
        <f>+' INM'!AL75</f>
        <v>0</v>
      </c>
      <c r="AL76" s="57">
        <f>+' INM'!AM75</f>
        <v>0</v>
      </c>
      <c r="AM76" s="57">
        <f>+' INM'!AN75</f>
        <v>0</v>
      </c>
      <c r="AN76" s="57">
        <f>+' INM'!AO75</f>
        <v>0</v>
      </c>
      <c r="AO76" s="57">
        <f>+' INM'!AP75</f>
        <v>0</v>
      </c>
      <c r="AP76" s="57">
        <f>+' INM'!AQ75</f>
        <v>0</v>
      </c>
      <c r="AQ76" s="57">
        <f>+' INM'!AR75</f>
        <v>0</v>
      </c>
      <c r="AR76" s="57">
        <f>+' INM'!AS75</f>
        <v>0</v>
      </c>
      <c r="AS76" s="57">
        <f t="shared" si="32"/>
        <v>0</v>
      </c>
      <c r="AT76" s="61">
        <f>+' INM'!AU75</f>
        <v>0</v>
      </c>
      <c r="AU76" s="61">
        <f>+' INM'!AV75</f>
        <v>0</v>
      </c>
      <c r="AV76" s="61">
        <f>+' INM'!AW75</f>
        <v>0</v>
      </c>
      <c r="AW76" s="61">
        <f>+' INM'!AX75</f>
        <v>0</v>
      </c>
      <c r="AX76" s="61">
        <f>+' INM'!AY75</f>
        <v>0</v>
      </c>
      <c r="AY76" s="61">
        <f t="shared" si="33"/>
        <v>0</v>
      </c>
      <c r="AZ76" s="109">
        <f>+' INM'!BA75</f>
        <v>0</v>
      </c>
      <c r="BA76" s="109">
        <f>+' INM'!BB75</f>
        <v>0</v>
      </c>
      <c r="BB76" s="109">
        <f>+' INM'!BC75</f>
        <v>0</v>
      </c>
      <c r="BC76" s="109">
        <f>+' INM'!BD75</f>
        <v>0</v>
      </c>
      <c r="BD76" s="109">
        <f>+' INM'!BE75</f>
        <v>0</v>
      </c>
      <c r="BE76" s="109">
        <f>+' INM'!BF75</f>
        <v>0</v>
      </c>
      <c r="BF76" s="109"/>
      <c r="BG76" s="67">
        <f t="shared" si="34"/>
        <v>0</v>
      </c>
    </row>
    <row r="77" spans="1:59">
      <c r="A77" s="24" t="s">
        <v>65</v>
      </c>
      <c r="B77" s="25" t="s">
        <v>969</v>
      </c>
      <c r="C77" s="44">
        <f>+' INM'!C76</f>
        <v>0</v>
      </c>
      <c r="D77" s="44">
        <f t="shared" si="26"/>
        <v>0</v>
      </c>
      <c r="E77" s="44">
        <f t="shared" si="35"/>
        <v>0</v>
      </c>
      <c r="F77" s="44">
        <f t="shared" si="27"/>
        <v>0</v>
      </c>
      <c r="G77" s="53">
        <f>+' INM'!H76</f>
        <v>0</v>
      </c>
      <c r="H77" s="53">
        <f>+' INM'!I76</f>
        <v>0</v>
      </c>
      <c r="I77" s="53">
        <f>+' INM'!J76</f>
        <v>0</v>
      </c>
      <c r="J77" s="53">
        <f>+' INM'!K76</f>
        <v>0</v>
      </c>
      <c r="K77" s="49">
        <f t="shared" si="28"/>
        <v>0</v>
      </c>
      <c r="L77" s="49">
        <f t="shared" si="29"/>
        <v>0</v>
      </c>
      <c r="M77" s="53">
        <f>+' INM'!N76</f>
        <v>0</v>
      </c>
      <c r="N77" s="53">
        <f>+' INM'!O76</f>
        <v>0</v>
      </c>
      <c r="O77" s="251">
        <f t="shared" si="30"/>
        <v>0</v>
      </c>
      <c r="P77" s="13">
        <f t="shared" si="31"/>
        <v>0</v>
      </c>
      <c r="Q77" s="199">
        <f>+' INM'!R76</f>
        <v>0</v>
      </c>
      <c r="R77" s="57">
        <f>+' INM'!S76</f>
        <v>0</v>
      </c>
      <c r="S77" s="57">
        <f>+' INM'!T76</f>
        <v>0</v>
      </c>
      <c r="T77" s="57">
        <f>+' INM'!U76</f>
        <v>0</v>
      </c>
      <c r="U77" s="57">
        <f>+' INM'!V76</f>
        <v>0</v>
      </c>
      <c r="V77" s="57">
        <f>+' INM'!W76</f>
        <v>0</v>
      </c>
      <c r="W77" s="57">
        <f>+' INM'!X76</f>
        <v>0</v>
      </c>
      <c r="X77" s="57">
        <f>+' INM'!Y76</f>
        <v>0</v>
      </c>
      <c r="Y77" s="57">
        <f>+' INM'!Z76</f>
        <v>0</v>
      </c>
      <c r="Z77" s="57">
        <f>+' INM'!AA76</f>
        <v>0</v>
      </c>
      <c r="AA77" s="57">
        <f>+' INM'!AB76</f>
        <v>0</v>
      </c>
      <c r="AB77" s="57">
        <f>+' INM'!AC76</f>
        <v>0</v>
      </c>
      <c r="AC77" s="57">
        <f>+' INM'!AD76</f>
        <v>0</v>
      </c>
      <c r="AD77" s="57">
        <f>+' INM'!AE76</f>
        <v>0</v>
      </c>
      <c r="AE77" s="57">
        <f>+' INM'!AF76</f>
        <v>0</v>
      </c>
      <c r="AF77" s="57">
        <f>+' INM'!AG76</f>
        <v>0</v>
      </c>
      <c r="AG77" s="57">
        <f>+' INM'!AH76</f>
        <v>0</v>
      </c>
      <c r="AH77" s="57">
        <f>+' INM'!AI76</f>
        <v>0</v>
      </c>
      <c r="AI77" s="57">
        <f>+' INM'!AJ76</f>
        <v>0</v>
      </c>
      <c r="AJ77" s="57">
        <f>+' INM'!AK76</f>
        <v>0</v>
      </c>
      <c r="AK77" s="57">
        <f>+' INM'!AL76</f>
        <v>0</v>
      </c>
      <c r="AL77" s="57">
        <f>+' INM'!AM76</f>
        <v>0</v>
      </c>
      <c r="AM77" s="57">
        <f>+' INM'!AN76</f>
        <v>0</v>
      </c>
      <c r="AN77" s="57">
        <f>+' INM'!AO76</f>
        <v>0</v>
      </c>
      <c r="AO77" s="57">
        <f>+' INM'!AP76</f>
        <v>0</v>
      </c>
      <c r="AP77" s="57">
        <f>+' INM'!AQ76</f>
        <v>0</v>
      </c>
      <c r="AQ77" s="57">
        <f>+' INM'!AR76</f>
        <v>0</v>
      </c>
      <c r="AR77" s="57">
        <f>+' INM'!AS76</f>
        <v>0</v>
      </c>
      <c r="AS77" s="57">
        <f t="shared" si="32"/>
        <v>0</v>
      </c>
      <c r="AT77" s="61">
        <f>+' INM'!AU76</f>
        <v>0</v>
      </c>
      <c r="AU77" s="61">
        <f>+' INM'!AV76</f>
        <v>0</v>
      </c>
      <c r="AV77" s="61">
        <f>+' INM'!AW76</f>
        <v>0</v>
      </c>
      <c r="AW77" s="61">
        <f>+' INM'!AX76</f>
        <v>0</v>
      </c>
      <c r="AX77" s="61">
        <f>+' INM'!AY76</f>
        <v>0</v>
      </c>
      <c r="AY77" s="61">
        <f t="shared" si="33"/>
        <v>0</v>
      </c>
      <c r="AZ77" s="109">
        <f>+' INM'!BA76</f>
        <v>0</v>
      </c>
      <c r="BA77" s="109">
        <f>+' INM'!BB76</f>
        <v>0</v>
      </c>
      <c r="BB77" s="109">
        <f>+' INM'!BC76</f>
        <v>0</v>
      </c>
      <c r="BC77" s="109">
        <f>+' INM'!BD76</f>
        <v>0</v>
      </c>
      <c r="BD77" s="109">
        <f>+' INM'!BE76</f>
        <v>0</v>
      </c>
      <c r="BE77" s="109">
        <f>+' INM'!BF76</f>
        <v>0</v>
      </c>
      <c r="BF77" s="109"/>
      <c r="BG77" s="67">
        <f t="shared" si="34"/>
        <v>0</v>
      </c>
    </row>
    <row r="78" spans="1:59">
      <c r="A78" s="24" t="s">
        <v>66</v>
      </c>
      <c r="B78" s="25" t="s">
        <v>970</v>
      </c>
      <c r="C78" s="44">
        <f>+' INM'!C77</f>
        <v>0</v>
      </c>
      <c r="D78" s="44">
        <f t="shared" si="26"/>
        <v>0</v>
      </c>
      <c r="E78" s="44">
        <f t="shared" si="35"/>
        <v>0</v>
      </c>
      <c r="F78" s="44">
        <f t="shared" si="27"/>
        <v>0</v>
      </c>
      <c r="G78" s="53">
        <f>+' INM'!H77</f>
        <v>0</v>
      </c>
      <c r="H78" s="53">
        <f>+' INM'!I77</f>
        <v>0</v>
      </c>
      <c r="I78" s="53">
        <f>+' INM'!J77</f>
        <v>0</v>
      </c>
      <c r="J78" s="53">
        <f>+' INM'!K77</f>
        <v>0</v>
      </c>
      <c r="K78" s="49">
        <f t="shared" si="28"/>
        <v>0</v>
      </c>
      <c r="L78" s="49">
        <f t="shared" si="29"/>
        <v>0</v>
      </c>
      <c r="M78" s="53">
        <f>+' INM'!N77</f>
        <v>0</v>
      </c>
      <c r="N78" s="53">
        <f>+' INM'!O77</f>
        <v>0</v>
      </c>
      <c r="O78" s="251">
        <f t="shared" si="30"/>
        <v>0</v>
      </c>
      <c r="P78" s="13">
        <f t="shared" si="31"/>
        <v>0</v>
      </c>
      <c r="Q78" s="199">
        <f>+' INM'!R77</f>
        <v>0</v>
      </c>
      <c r="R78" s="57">
        <f>+' INM'!S77</f>
        <v>0</v>
      </c>
      <c r="S78" s="57">
        <f>+' INM'!T77</f>
        <v>0</v>
      </c>
      <c r="T78" s="57">
        <f>+' INM'!U77</f>
        <v>0</v>
      </c>
      <c r="U78" s="57">
        <f>+' INM'!V77</f>
        <v>0</v>
      </c>
      <c r="V78" s="57">
        <f>+' INM'!W77</f>
        <v>0</v>
      </c>
      <c r="W78" s="57">
        <f>+' INM'!X77</f>
        <v>0</v>
      </c>
      <c r="X78" s="57">
        <f>+' INM'!Y77</f>
        <v>0</v>
      </c>
      <c r="Y78" s="57">
        <f>+' INM'!Z77</f>
        <v>0</v>
      </c>
      <c r="Z78" s="57">
        <f>+' INM'!AA77</f>
        <v>0</v>
      </c>
      <c r="AA78" s="57">
        <f>+' INM'!AB77</f>
        <v>0</v>
      </c>
      <c r="AB78" s="57">
        <f>+' INM'!AC77</f>
        <v>0</v>
      </c>
      <c r="AC78" s="57">
        <f>+' INM'!AD77</f>
        <v>0</v>
      </c>
      <c r="AD78" s="57">
        <f>+' INM'!AE77</f>
        <v>0</v>
      </c>
      <c r="AE78" s="57">
        <f>+' INM'!AF77</f>
        <v>0</v>
      </c>
      <c r="AF78" s="57">
        <f>+' INM'!AG77</f>
        <v>0</v>
      </c>
      <c r="AG78" s="57">
        <f>+' INM'!AH77</f>
        <v>0</v>
      </c>
      <c r="AH78" s="57">
        <f>+' INM'!AI77</f>
        <v>0</v>
      </c>
      <c r="AI78" s="57">
        <f>+' INM'!AJ77</f>
        <v>0</v>
      </c>
      <c r="AJ78" s="57">
        <f>+' INM'!AK77</f>
        <v>0</v>
      </c>
      <c r="AK78" s="57">
        <f>+' INM'!AL77</f>
        <v>0</v>
      </c>
      <c r="AL78" s="57">
        <f>+' INM'!AM77</f>
        <v>0</v>
      </c>
      <c r="AM78" s="57">
        <f>+' INM'!AN77</f>
        <v>0</v>
      </c>
      <c r="AN78" s="57">
        <f>+' INM'!AO77</f>
        <v>0</v>
      </c>
      <c r="AO78" s="57">
        <f>+' INM'!AP77</f>
        <v>0</v>
      </c>
      <c r="AP78" s="57">
        <f>+' INM'!AQ77</f>
        <v>0</v>
      </c>
      <c r="AQ78" s="57">
        <f>+' INM'!AR77</f>
        <v>0</v>
      </c>
      <c r="AR78" s="57">
        <f>+' INM'!AS77</f>
        <v>0</v>
      </c>
      <c r="AS78" s="57">
        <f t="shared" si="32"/>
        <v>0</v>
      </c>
      <c r="AT78" s="61">
        <f>+' INM'!AU77</f>
        <v>0</v>
      </c>
      <c r="AU78" s="61">
        <f>+' INM'!AV77</f>
        <v>0</v>
      </c>
      <c r="AV78" s="61">
        <f>+' INM'!AW77</f>
        <v>0</v>
      </c>
      <c r="AW78" s="61">
        <f>+' INM'!AX77</f>
        <v>0</v>
      </c>
      <c r="AX78" s="61">
        <f>+' INM'!AY77</f>
        <v>0</v>
      </c>
      <c r="AY78" s="61">
        <f t="shared" si="33"/>
        <v>0</v>
      </c>
      <c r="AZ78" s="109">
        <f>+' INM'!BA77</f>
        <v>0</v>
      </c>
      <c r="BA78" s="109">
        <f>+' INM'!BB77</f>
        <v>0</v>
      </c>
      <c r="BB78" s="109">
        <f>+' INM'!BC77</f>
        <v>0</v>
      </c>
      <c r="BC78" s="109">
        <f>+' INM'!BD77</f>
        <v>0</v>
      </c>
      <c r="BD78" s="109">
        <f>+' INM'!BE77</f>
        <v>0</v>
      </c>
      <c r="BE78" s="109">
        <f>+' INM'!BF77</f>
        <v>0</v>
      </c>
      <c r="BF78" s="109"/>
      <c r="BG78" s="67">
        <f t="shared" si="34"/>
        <v>0</v>
      </c>
    </row>
    <row r="79" spans="1:59">
      <c r="A79" s="24" t="s">
        <v>67</v>
      </c>
      <c r="B79" s="25" t="s">
        <v>971</v>
      </c>
      <c r="C79" s="44">
        <f>+' INM'!C78</f>
        <v>0</v>
      </c>
      <c r="D79" s="44">
        <f t="shared" si="26"/>
        <v>0</v>
      </c>
      <c r="E79" s="44">
        <f t="shared" si="35"/>
        <v>0</v>
      </c>
      <c r="F79" s="44">
        <f t="shared" si="27"/>
        <v>0</v>
      </c>
      <c r="G79" s="53">
        <f>+' INM'!H78</f>
        <v>0</v>
      </c>
      <c r="H79" s="53">
        <f>+' INM'!I78</f>
        <v>0</v>
      </c>
      <c r="I79" s="53">
        <f>+' INM'!J78</f>
        <v>0</v>
      </c>
      <c r="J79" s="53">
        <f>+' INM'!K78</f>
        <v>0</v>
      </c>
      <c r="K79" s="49">
        <f t="shared" si="28"/>
        <v>0</v>
      </c>
      <c r="L79" s="49">
        <f t="shared" si="29"/>
        <v>0</v>
      </c>
      <c r="M79" s="53">
        <f>+' INM'!N78</f>
        <v>0</v>
      </c>
      <c r="N79" s="53">
        <f>+' INM'!O78</f>
        <v>0</v>
      </c>
      <c r="O79" s="251">
        <f t="shared" si="30"/>
        <v>0</v>
      </c>
      <c r="P79" s="13">
        <f t="shared" si="31"/>
        <v>0</v>
      </c>
      <c r="Q79" s="199">
        <f>+' INM'!R78</f>
        <v>0</v>
      </c>
      <c r="R79" s="57">
        <f>+' INM'!S78</f>
        <v>0</v>
      </c>
      <c r="S79" s="57">
        <f>+' INM'!T78</f>
        <v>0</v>
      </c>
      <c r="T79" s="57">
        <f>+' INM'!U78</f>
        <v>0</v>
      </c>
      <c r="U79" s="57">
        <f>+' INM'!V78</f>
        <v>0</v>
      </c>
      <c r="V79" s="57">
        <f>+' INM'!W78</f>
        <v>0</v>
      </c>
      <c r="W79" s="57">
        <f>+' INM'!X78</f>
        <v>0</v>
      </c>
      <c r="X79" s="57">
        <f>+' INM'!Y78</f>
        <v>0</v>
      </c>
      <c r="Y79" s="57">
        <f>+' INM'!Z78</f>
        <v>0</v>
      </c>
      <c r="Z79" s="57">
        <f>+' INM'!AA78</f>
        <v>0</v>
      </c>
      <c r="AA79" s="57">
        <f>+' INM'!AB78</f>
        <v>0</v>
      </c>
      <c r="AB79" s="57">
        <f>+' INM'!AC78</f>
        <v>0</v>
      </c>
      <c r="AC79" s="57">
        <f>+' INM'!AD78</f>
        <v>0</v>
      </c>
      <c r="AD79" s="57">
        <f>+' INM'!AE78</f>
        <v>0</v>
      </c>
      <c r="AE79" s="57">
        <f>+' INM'!AF78</f>
        <v>0</v>
      </c>
      <c r="AF79" s="57">
        <f>+' INM'!AG78</f>
        <v>0</v>
      </c>
      <c r="AG79" s="57">
        <f>+' INM'!AH78</f>
        <v>0</v>
      </c>
      <c r="AH79" s="57">
        <f>+' INM'!AI78</f>
        <v>0</v>
      </c>
      <c r="AI79" s="57">
        <f>+' INM'!AJ78</f>
        <v>0</v>
      </c>
      <c r="AJ79" s="57">
        <f>+' INM'!AK78</f>
        <v>0</v>
      </c>
      <c r="AK79" s="57">
        <f>+' INM'!AL78</f>
        <v>0</v>
      </c>
      <c r="AL79" s="57">
        <f>+' INM'!AM78</f>
        <v>0</v>
      </c>
      <c r="AM79" s="57">
        <f>+' INM'!AN78</f>
        <v>0</v>
      </c>
      <c r="AN79" s="57">
        <f>+' INM'!AO78</f>
        <v>0</v>
      </c>
      <c r="AO79" s="57">
        <f>+' INM'!AP78</f>
        <v>0</v>
      </c>
      <c r="AP79" s="57">
        <f>+' INM'!AQ78</f>
        <v>0</v>
      </c>
      <c r="AQ79" s="57">
        <f>+' INM'!AR78</f>
        <v>0</v>
      </c>
      <c r="AR79" s="57">
        <f>+' INM'!AS78</f>
        <v>0</v>
      </c>
      <c r="AS79" s="57">
        <f t="shared" si="32"/>
        <v>0</v>
      </c>
      <c r="AT79" s="61">
        <f>+' INM'!AU78</f>
        <v>0</v>
      </c>
      <c r="AU79" s="61">
        <f>+' INM'!AV78</f>
        <v>0</v>
      </c>
      <c r="AV79" s="61">
        <f>+' INM'!AW78</f>
        <v>0</v>
      </c>
      <c r="AW79" s="61">
        <f>+' INM'!AX78</f>
        <v>0</v>
      </c>
      <c r="AX79" s="61">
        <f>+' INM'!AY78</f>
        <v>0</v>
      </c>
      <c r="AY79" s="61">
        <f t="shared" si="33"/>
        <v>0</v>
      </c>
      <c r="AZ79" s="109">
        <f>+' INM'!BA78</f>
        <v>0</v>
      </c>
      <c r="BA79" s="109">
        <f>+' INM'!BB78</f>
        <v>0</v>
      </c>
      <c r="BB79" s="109">
        <f>+' INM'!BC78</f>
        <v>0</v>
      </c>
      <c r="BC79" s="109">
        <f>+' INM'!BD78</f>
        <v>0</v>
      </c>
      <c r="BD79" s="109">
        <f>+' INM'!BE78</f>
        <v>0</v>
      </c>
      <c r="BE79" s="109">
        <f>+' INM'!BF78</f>
        <v>0</v>
      </c>
      <c r="BF79" s="109"/>
      <c r="BG79" s="67">
        <f t="shared" si="34"/>
        <v>0</v>
      </c>
    </row>
    <row r="80" spans="1:59">
      <c r="A80" s="24" t="s">
        <v>68</v>
      </c>
      <c r="B80" s="25" t="s">
        <v>972</v>
      </c>
      <c r="C80" s="44">
        <f>+' INM'!C79</f>
        <v>0</v>
      </c>
      <c r="D80" s="44">
        <f t="shared" si="26"/>
        <v>0</v>
      </c>
      <c r="E80" s="44">
        <f t="shared" si="35"/>
        <v>0</v>
      </c>
      <c r="F80" s="44">
        <f t="shared" si="27"/>
        <v>0</v>
      </c>
      <c r="G80" s="53">
        <f>+' INM'!H79</f>
        <v>0</v>
      </c>
      <c r="H80" s="53">
        <f>+' INM'!I79</f>
        <v>0</v>
      </c>
      <c r="I80" s="53">
        <f>+' INM'!J79</f>
        <v>0</v>
      </c>
      <c r="J80" s="53">
        <f>+' INM'!K79</f>
        <v>0</v>
      </c>
      <c r="K80" s="49">
        <f t="shared" si="28"/>
        <v>0</v>
      </c>
      <c r="L80" s="49">
        <f t="shared" si="29"/>
        <v>0</v>
      </c>
      <c r="M80" s="53">
        <f>+' INM'!N79</f>
        <v>0</v>
      </c>
      <c r="N80" s="53">
        <f>+' INM'!O79</f>
        <v>0</v>
      </c>
      <c r="O80" s="251">
        <f t="shared" si="30"/>
        <v>0</v>
      </c>
      <c r="P80" s="13">
        <f t="shared" si="31"/>
        <v>0</v>
      </c>
      <c r="Q80" s="199">
        <f>+' INM'!R79</f>
        <v>0</v>
      </c>
      <c r="R80" s="57">
        <f>+' INM'!S79</f>
        <v>0</v>
      </c>
      <c r="S80" s="57">
        <f>+' INM'!T79</f>
        <v>0</v>
      </c>
      <c r="T80" s="57">
        <f>+' INM'!U79</f>
        <v>0</v>
      </c>
      <c r="U80" s="57">
        <f>+' INM'!V79</f>
        <v>0</v>
      </c>
      <c r="V80" s="57">
        <f>+' INM'!W79</f>
        <v>0</v>
      </c>
      <c r="W80" s="57">
        <f>+' INM'!X79</f>
        <v>0</v>
      </c>
      <c r="X80" s="57">
        <f>+' INM'!Y79</f>
        <v>0</v>
      </c>
      <c r="Y80" s="57">
        <f>+' INM'!Z79</f>
        <v>0</v>
      </c>
      <c r="Z80" s="57">
        <f>+' INM'!AA79</f>
        <v>0</v>
      </c>
      <c r="AA80" s="57">
        <f>+' INM'!AB79</f>
        <v>0</v>
      </c>
      <c r="AB80" s="57">
        <f>+' INM'!AC79</f>
        <v>0</v>
      </c>
      <c r="AC80" s="57">
        <f>+' INM'!AD79</f>
        <v>0</v>
      </c>
      <c r="AD80" s="57">
        <f>+' INM'!AE79</f>
        <v>0</v>
      </c>
      <c r="AE80" s="57">
        <f>+' INM'!AF79</f>
        <v>0</v>
      </c>
      <c r="AF80" s="57">
        <f>+' INM'!AG79</f>
        <v>0</v>
      </c>
      <c r="AG80" s="57">
        <f>+' INM'!AH79</f>
        <v>0</v>
      </c>
      <c r="AH80" s="57">
        <f>+' INM'!AI79</f>
        <v>0</v>
      </c>
      <c r="AI80" s="57">
        <f>+' INM'!AJ79</f>
        <v>0</v>
      </c>
      <c r="AJ80" s="57">
        <f>+' INM'!AK79</f>
        <v>0</v>
      </c>
      <c r="AK80" s="57">
        <f>+' INM'!AL79</f>
        <v>0</v>
      </c>
      <c r="AL80" s="57">
        <f>+' INM'!AM79</f>
        <v>0</v>
      </c>
      <c r="AM80" s="57">
        <f>+' INM'!AN79</f>
        <v>0</v>
      </c>
      <c r="AN80" s="57">
        <f>+' INM'!AO79</f>
        <v>0</v>
      </c>
      <c r="AO80" s="57">
        <f>+' INM'!AP79</f>
        <v>0</v>
      </c>
      <c r="AP80" s="57">
        <f>+' INM'!AQ79</f>
        <v>0</v>
      </c>
      <c r="AQ80" s="57">
        <f>+' INM'!AR79</f>
        <v>0</v>
      </c>
      <c r="AR80" s="57">
        <f>+' INM'!AS79</f>
        <v>0</v>
      </c>
      <c r="AS80" s="57">
        <f t="shared" si="32"/>
        <v>0</v>
      </c>
      <c r="AT80" s="61">
        <f>+' INM'!AU79</f>
        <v>0</v>
      </c>
      <c r="AU80" s="61">
        <f>+' INM'!AV79</f>
        <v>0</v>
      </c>
      <c r="AV80" s="61">
        <f>+' INM'!AW79</f>
        <v>0</v>
      </c>
      <c r="AW80" s="61">
        <f>+' INM'!AX79</f>
        <v>0</v>
      </c>
      <c r="AX80" s="61">
        <f>+' INM'!AY79</f>
        <v>0</v>
      </c>
      <c r="AY80" s="61">
        <f t="shared" si="33"/>
        <v>0</v>
      </c>
      <c r="AZ80" s="109">
        <f>+' INM'!BA79</f>
        <v>0</v>
      </c>
      <c r="BA80" s="109">
        <f>+' INM'!BB79</f>
        <v>0</v>
      </c>
      <c r="BB80" s="109">
        <f>+' INM'!BC79</f>
        <v>0</v>
      </c>
      <c r="BC80" s="109">
        <f>+' INM'!BD79</f>
        <v>0</v>
      </c>
      <c r="BD80" s="109">
        <f>+' INM'!BE79</f>
        <v>0</v>
      </c>
      <c r="BE80" s="109">
        <f>+' INM'!BF79</f>
        <v>0</v>
      </c>
      <c r="BF80" s="109"/>
      <c r="BG80" s="67">
        <f t="shared" si="34"/>
        <v>0</v>
      </c>
    </row>
    <row r="81" spans="1:62">
      <c r="A81" s="24" t="s">
        <v>69</v>
      </c>
      <c r="B81" s="25" t="s">
        <v>973</v>
      </c>
      <c r="C81" s="44">
        <f>+' INM'!C80</f>
        <v>0</v>
      </c>
      <c r="D81" s="44">
        <f t="shared" si="26"/>
        <v>0</v>
      </c>
      <c r="E81" s="44">
        <f t="shared" si="35"/>
        <v>0</v>
      </c>
      <c r="F81" s="44">
        <f t="shared" si="27"/>
        <v>0</v>
      </c>
      <c r="G81" s="53">
        <f>+' INM'!H80</f>
        <v>0</v>
      </c>
      <c r="H81" s="53">
        <f>+' INM'!I80</f>
        <v>0</v>
      </c>
      <c r="I81" s="53">
        <f>+' INM'!J80</f>
        <v>0</v>
      </c>
      <c r="J81" s="53">
        <f>+' INM'!K80</f>
        <v>0</v>
      </c>
      <c r="K81" s="49">
        <f t="shared" si="28"/>
        <v>0</v>
      </c>
      <c r="L81" s="49">
        <f t="shared" si="29"/>
        <v>0</v>
      </c>
      <c r="M81" s="53">
        <f>+' INM'!N80</f>
        <v>0</v>
      </c>
      <c r="N81" s="53">
        <f>+' INM'!O80</f>
        <v>0</v>
      </c>
      <c r="O81" s="251">
        <f t="shared" si="30"/>
        <v>0</v>
      </c>
      <c r="P81" s="13">
        <f t="shared" si="31"/>
        <v>0</v>
      </c>
      <c r="Q81" s="199">
        <f>+' INM'!R80</f>
        <v>0</v>
      </c>
      <c r="R81" s="57">
        <f>+' INM'!S80</f>
        <v>0</v>
      </c>
      <c r="S81" s="57">
        <f>+' INM'!T80</f>
        <v>0</v>
      </c>
      <c r="T81" s="57">
        <f>+' INM'!U80</f>
        <v>0</v>
      </c>
      <c r="U81" s="57">
        <f>+' INM'!V80</f>
        <v>0</v>
      </c>
      <c r="V81" s="57">
        <f>+' INM'!W80</f>
        <v>0</v>
      </c>
      <c r="W81" s="57">
        <f>+' INM'!X80</f>
        <v>0</v>
      </c>
      <c r="X81" s="57">
        <f>+' INM'!Y80</f>
        <v>0</v>
      </c>
      <c r="Y81" s="57">
        <f>+' INM'!Z80</f>
        <v>0</v>
      </c>
      <c r="Z81" s="57">
        <f>+' INM'!AA80</f>
        <v>0</v>
      </c>
      <c r="AA81" s="57">
        <f>+' INM'!AB80</f>
        <v>0</v>
      </c>
      <c r="AB81" s="57">
        <f>+' INM'!AC80</f>
        <v>0</v>
      </c>
      <c r="AC81" s="57">
        <f>+' INM'!AD80</f>
        <v>0</v>
      </c>
      <c r="AD81" s="57">
        <f>+' INM'!AE80</f>
        <v>0</v>
      </c>
      <c r="AE81" s="57">
        <f>+' INM'!AF80</f>
        <v>0</v>
      </c>
      <c r="AF81" s="57">
        <f>+' INM'!AG80</f>
        <v>0</v>
      </c>
      <c r="AG81" s="57">
        <f>+' INM'!AH80</f>
        <v>0</v>
      </c>
      <c r="AH81" s="57">
        <f>+' INM'!AI80</f>
        <v>0</v>
      </c>
      <c r="AI81" s="57">
        <f>+' INM'!AJ80</f>
        <v>0</v>
      </c>
      <c r="AJ81" s="57">
        <f>+' INM'!AK80</f>
        <v>0</v>
      </c>
      <c r="AK81" s="57">
        <f>+' INM'!AL80</f>
        <v>0</v>
      </c>
      <c r="AL81" s="57">
        <f>+' INM'!AM80</f>
        <v>0</v>
      </c>
      <c r="AM81" s="57">
        <f>+' INM'!AN80</f>
        <v>0</v>
      </c>
      <c r="AN81" s="57">
        <f>+' INM'!AO80</f>
        <v>0</v>
      </c>
      <c r="AO81" s="57">
        <f>+' INM'!AP80</f>
        <v>0</v>
      </c>
      <c r="AP81" s="57">
        <f>+' INM'!AQ80</f>
        <v>0</v>
      </c>
      <c r="AQ81" s="57">
        <f>+' INM'!AR80</f>
        <v>0</v>
      </c>
      <c r="AR81" s="57">
        <f>+' INM'!AS80</f>
        <v>0</v>
      </c>
      <c r="AS81" s="57">
        <f t="shared" si="32"/>
        <v>0</v>
      </c>
      <c r="AT81" s="61">
        <f>+' INM'!AU80</f>
        <v>0</v>
      </c>
      <c r="AU81" s="61">
        <f>+' INM'!AV80</f>
        <v>0</v>
      </c>
      <c r="AV81" s="61">
        <f>+' INM'!AW80</f>
        <v>0</v>
      </c>
      <c r="AW81" s="61">
        <f>+' INM'!AX80</f>
        <v>0</v>
      </c>
      <c r="AX81" s="61">
        <f>+' INM'!AY80</f>
        <v>0</v>
      </c>
      <c r="AY81" s="61">
        <f t="shared" si="33"/>
        <v>0</v>
      </c>
      <c r="AZ81" s="109">
        <f>+' INM'!BA80</f>
        <v>0</v>
      </c>
      <c r="BA81" s="109">
        <f>+' INM'!BB80</f>
        <v>0</v>
      </c>
      <c r="BB81" s="109">
        <f>+' INM'!BC80</f>
        <v>0</v>
      </c>
      <c r="BC81" s="109">
        <f>+' INM'!BD80</f>
        <v>0</v>
      </c>
      <c r="BD81" s="109">
        <f>+' INM'!BE80</f>
        <v>0</v>
      </c>
      <c r="BE81" s="109">
        <f>+' INM'!BF80</f>
        <v>0</v>
      </c>
      <c r="BF81" s="109"/>
      <c r="BG81" s="67">
        <f t="shared" si="34"/>
        <v>0</v>
      </c>
    </row>
    <row r="82" spans="1:62">
      <c r="A82" s="24" t="s">
        <v>70</v>
      </c>
      <c r="B82" s="25" t="s">
        <v>974</v>
      </c>
      <c r="C82" s="44">
        <f>+' INM'!C81</f>
        <v>0</v>
      </c>
      <c r="D82" s="44">
        <f t="shared" si="26"/>
        <v>0</v>
      </c>
      <c r="E82" s="44">
        <f t="shared" si="35"/>
        <v>0</v>
      </c>
      <c r="F82" s="44">
        <f t="shared" si="27"/>
        <v>0</v>
      </c>
      <c r="G82" s="53">
        <f>+' INM'!H81</f>
        <v>0</v>
      </c>
      <c r="H82" s="53">
        <f>+' INM'!I81</f>
        <v>0</v>
      </c>
      <c r="I82" s="53">
        <f>+' INM'!J81</f>
        <v>0</v>
      </c>
      <c r="J82" s="53">
        <f>+' INM'!K81</f>
        <v>0</v>
      </c>
      <c r="K82" s="49">
        <f t="shared" si="28"/>
        <v>0</v>
      </c>
      <c r="L82" s="49">
        <f t="shared" si="29"/>
        <v>0</v>
      </c>
      <c r="M82" s="53">
        <f>+' INM'!N81</f>
        <v>0</v>
      </c>
      <c r="N82" s="53">
        <f>+' INM'!O81</f>
        <v>0</v>
      </c>
      <c r="O82" s="251">
        <f t="shared" si="30"/>
        <v>0</v>
      </c>
      <c r="P82" s="13">
        <f t="shared" si="31"/>
        <v>0</v>
      </c>
      <c r="Q82" s="199">
        <f>+' INM'!R81</f>
        <v>0</v>
      </c>
      <c r="R82" s="57">
        <f>+' INM'!S81</f>
        <v>0</v>
      </c>
      <c r="S82" s="57">
        <f>+' INM'!T81</f>
        <v>0</v>
      </c>
      <c r="T82" s="57">
        <f>+' INM'!U81</f>
        <v>0</v>
      </c>
      <c r="U82" s="57">
        <f>+' INM'!V81</f>
        <v>0</v>
      </c>
      <c r="V82" s="57">
        <f>+' INM'!W81</f>
        <v>0</v>
      </c>
      <c r="W82" s="57">
        <f>+' INM'!X81</f>
        <v>0</v>
      </c>
      <c r="X82" s="57">
        <f>+' INM'!Y81</f>
        <v>0</v>
      </c>
      <c r="Y82" s="57">
        <f>+' INM'!Z81</f>
        <v>0</v>
      </c>
      <c r="Z82" s="57">
        <f>+' INM'!AA81</f>
        <v>0</v>
      </c>
      <c r="AA82" s="57">
        <f>+' INM'!AB81</f>
        <v>0</v>
      </c>
      <c r="AB82" s="57">
        <f>+' INM'!AC81</f>
        <v>0</v>
      </c>
      <c r="AC82" s="57">
        <f>+' INM'!AD81</f>
        <v>0</v>
      </c>
      <c r="AD82" s="57">
        <f>+' INM'!AE81</f>
        <v>0</v>
      </c>
      <c r="AE82" s="57">
        <f>+' INM'!AF81</f>
        <v>0</v>
      </c>
      <c r="AF82" s="57">
        <f>+' INM'!AG81</f>
        <v>0</v>
      </c>
      <c r="AG82" s="57">
        <f>+' INM'!AH81</f>
        <v>0</v>
      </c>
      <c r="AH82" s="57">
        <f>+' INM'!AI81</f>
        <v>0</v>
      </c>
      <c r="AI82" s="57">
        <f>+' INM'!AJ81</f>
        <v>0</v>
      </c>
      <c r="AJ82" s="57">
        <f>+' INM'!AK81</f>
        <v>0</v>
      </c>
      <c r="AK82" s="57">
        <f>+' INM'!AL81</f>
        <v>0</v>
      </c>
      <c r="AL82" s="57">
        <f>+' INM'!AM81</f>
        <v>0</v>
      </c>
      <c r="AM82" s="57">
        <f>+' INM'!AN81</f>
        <v>0</v>
      </c>
      <c r="AN82" s="57">
        <f>+' INM'!AO81</f>
        <v>0</v>
      </c>
      <c r="AO82" s="57">
        <f>+' INM'!AP81</f>
        <v>0</v>
      </c>
      <c r="AP82" s="57">
        <f>+' INM'!AQ81</f>
        <v>0</v>
      </c>
      <c r="AQ82" s="57">
        <f>+' INM'!AR81</f>
        <v>0</v>
      </c>
      <c r="AR82" s="57">
        <f>+' INM'!AS81</f>
        <v>0</v>
      </c>
      <c r="AS82" s="57">
        <f t="shared" si="32"/>
        <v>0</v>
      </c>
      <c r="AT82" s="61">
        <f>+' INM'!AU81</f>
        <v>0</v>
      </c>
      <c r="AU82" s="61">
        <f>+' INM'!AV81</f>
        <v>0</v>
      </c>
      <c r="AV82" s="61">
        <f>+' INM'!AW81</f>
        <v>0</v>
      </c>
      <c r="AW82" s="61">
        <f>+' INM'!AX81</f>
        <v>0</v>
      </c>
      <c r="AX82" s="61">
        <f>+' INM'!AY81</f>
        <v>0</v>
      </c>
      <c r="AY82" s="61">
        <f t="shared" si="33"/>
        <v>0</v>
      </c>
      <c r="AZ82" s="109">
        <f>+' INM'!BA81</f>
        <v>0</v>
      </c>
      <c r="BA82" s="109">
        <f>+' INM'!BB81</f>
        <v>0</v>
      </c>
      <c r="BB82" s="109">
        <f>+' INM'!BC81</f>
        <v>0</v>
      </c>
      <c r="BC82" s="109">
        <f>+' INM'!BD81</f>
        <v>0</v>
      </c>
      <c r="BD82" s="109">
        <f>+' INM'!BE81</f>
        <v>0</v>
      </c>
      <c r="BE82" s="109">
        <f>+' INM'!BF81</f>
        <v>0</v>
      </c>
      <c r="BF82" s="109"/>
      <c r="BG82" s="67">
        <f t="shared" si="34"/>
        <v>0</v>
      </c>
    </row>
    <row r="83" spans="1:62">
      <c r="A83" s="24" t="s">
        <v>71</v>
      </c>
      <c r="B83" s="25" t="s">
        <v>975</v>
      </c>
      <c r="C83" s="44">
        <f>+' INM'!C82</f>
        <v>0</v>
      </c>
      <c r="D83" s="44">
        <f t="shared" si="26"/>
        <v>0</v>
      </c>
      <c r="E83" s="44">
        <f t="shared" si="35"/>
        <v>0</v>
      </c>
      <c r="F83" s="44">
        <f t="shared" si="27"/>
        <v>0</v>
      </c>
      <c r="G83" s="53">
        <f>+' INM'!H82</f>
        <v>0</v>
      </c>
      <c r="H83" s="53">
        <f>+' INM'!I82</f>
        <v>0</v>
      </c>
      <c r="I83" s="53">
        <f>+' INM'!J82</f>
        <v>0</v>
      </c>
      <c r="J83" s="53">
        <f>+' INM'!K82</f>
        <v>0</v>
      </c>
      <c r="K83" s="49">
        <f t="shared" si="28"/>
        <v>0</v>
      </c>
      <c r="L83" s="49">
        <f t="shared" si="29"/>
        <v>0</v>
      </c>
      <c r="M83" s="53">
        <f>+' INM'!N82</f>
        <v>0</v>
      </c>
      <c r="N83" s="53">
        <f>+' INM'!O82</f>
        <v>0</v>
      </c>
      <c r="O83" s="251">
        <f t="shared" si="30"/>
        <v>0</v>
      </c>
      <c r="P83" s="13">
        <f t="shared" si="31"/>
        <v>0</v>
      </c>
      <c r="Q83" s="199">
        <f>+' INM'!R82</f>
        <v>0</v>
      </c>
      <c r="R83" s="57">
        <f>+' INM'!S82</f>
        <v>0</v>
      </c>
      <c r="S83" s="57">
        <f>+' INM'!T82</f>
        <v>0</v>
      </c>
      <c r="T83" s="57">
        <f>+' INM'!U82</f>
        <v>0</v>
      </c>
      <c r="U83" s="57">
        <f>+' INM'!V82</f>
        <v>0</v>
      </c>
      <c r="V83" s="57">
        <f>+' INM'!W82</f>
        <v>0</v>
      </c>
      <c r="W83" s="57">
        <f>+' INM'!X82</f>
        <v>0</v>
      </c>
      <c r="X83" s="57">
        <f>+' INM'!Y82</f>
        <v>0</v>
      </c>
      <c r="Y83" s="57">
        <f>+' INM'!Z82</f>
        <v>0</v>
      </c>
      <c r="Z83" s="57">
        <f>+' INM'!AA82</f>
        <v>0</v>
      </c>
      <c r="AA83" s="57">
        <f>+' INM'!AB82</f>
        <v>0</v>
      </c>
      <c r="AB83" s="57">
        <f>+' INM'!AC82</f>
        <v>0</v>
      </c>
      <c r="AC83" s="57">
        <f>+' INM'!AD82</f>
        <v>0</v>
      </c>
      <c r="AD83" s="57">
        <f>+' INM'!AE82</f>
        <v>0</v>
      </c>
      <c r="AE83" s="57">
        <f>+' INM'!AF82</f>
        <v>0</v>
      </c>
      <c r="AF83" s="57">
        <f>+' INM'!AG82</f>
        <v>0</v>
      </c>
      <c r="AG83" s="57">
        <f>+' INM'!AH82</f>
        <v>0</v>
      </c>
      <c r="AH83" s="57">
        <f>+' INM'!AI82</f>
        <v>0</v>
      </c>
      <c r="AI83" s="57">
        <f>+' INM'!AJ82</f>
        <v>0</v>
      </c>
      <c r="AJ83" s="57">
        <f>+' INM'!AK82</f>
        <v>0</v>
      </c>
      <c r="AK83" s="57">
        <f>+' INM'!AL82</f>
        <v>0</v>
      </c>
      <c r="AL83" s="57">
        <f>+' INM'!AM82</f>
        <v>0</v>
      </c>
      <c r="AM83" s="57">
        <f>+' INM'!AN82</f>
        <v>0</v>
      </c>
      <c r="AN83" s="57">
        <f>+' INM'!AO82</f>
        <v>0</v>
      </c>
      <c r="AO83" s="57">
        <f>+' INM'!AP82</f>
        <v>0</v>
      </c>
      <c r="AP83" s="57">
        <f>+' INM'!AQ82</f>
        <v>0</v>
      </c>
      <c r="AQ83" s="57">
        <f>+' INM'!AR82</f>
        <v>0</v>
      </c>
      <c r="AR83" s="57">
        <f>+' INM'!AS82</f>
        <v>0</v>
      </c>
      <c r="AS83" s="57">
        <f t="shared" si="32"/>
        <v>0</v>
      </c>
      <c r="AT83" s="61">
        <f>+' INM'!AU82</f>
        <v>0</v>
      </c>
      <c r="AU83" s="61">
        <f>+' INM'!AV82</f>
        <v>0</v>
      </c>
      <c r="AV83" s="61">
        <f>+' INM'!AW82</f>
        <v>0</v>
      </c>
      <c r="AW83" s="61">
        <f>+' INM'!AX82</f>
        <v>0</v>
      </c>
      <c r="AX83" s="61">
        <f>+' INM'!AY82</f>
        <v>0</v>
      </c>
      <c r="AY83" s="61">
        <f t="shared" si="33"/>
        <v>0</v>
      </c>
      <c r="AZ83" s="109">
        <f>+' INM'!BA82</f>
        <v>0</v>
      </c>
      <c r="BA83" s="109">
        <f>+' INM'!BB82</f>
        <v>0</v>
      </c>
      <c r="BB83" s="109">
        <f>+' INM'!BC82</f>
        <v>0</v>
      </c>
      <c r="BC83" s="109">
        <f>+' INM'!BD82</f>
        <v>0</v>
      </c>
      <c r="BD83" s="109">
        <f>+' INM'!BE82</f>
        <v>0</v>
      </c>
      <c r="BE83" s="109">
        <f>+' INM'!BF82</f>
        <v>0</v>
      </c>
      <c r="BF83" s="109"/>
      <c r="BG83" s="67">
        <f t="shared" si="34"/>
        <v>0</v>
      </c>
    </row>
    <row r="84" spans="1:62">
      <c r="A84" s="24" t="s">
        <v>72</v>
      </c>
      <c r="B84" s="25" t="s">
        <v>976</v>
      </c>
      <c r="C84" s="44">
        <f>+' INM'!C83</f>
        <v>0</v>
      </c>
      <c r="D84" s="44">
        <f t="shared" si="26"/>
        <v>0</v>
      </c>
      <c r="E84" s="44">
        <f t="shared" si="35"/>
        <v>0</v>
      </c>
      <c r="F84" s="44">
        <f t="shared" si="27"/>
        <v>0</v>
      </c>
      <c r="G84" s="53">
        <f>+' INM'!H83</f>
        <v>0</v>
      </c>
      <c r="H84" s="53">
        <f>+' INM'!I83</f>
        <v>0</v>
      </c>
      <c r="I84" s="53">
        <f>+' INM'!J83</f>
        <v>0</v>
      </c>
      <c r="J84" s="53">
        <f>+' INM'!K83</f>
        <v>0</v>
      </c>
      <c r="K84" s="49">
        <f t="shared" si="28"/>
        <v>0</v>
      </c>
      <c r="L84" s="49">
        <f t="shared" si="29"/>
        <v>0</v>
      </c>
      <c r="M84" s="53">
        <f>+' INM'!N83</f>
        <v>0</v>
      </c>
      <c r="N84" s="53">
        <f>+' INM'!O83</f>
        <v>0</v>
      </c>
      <c r="O84" s="251">
        <f t="shared" si="30"/>
        <v>0</v>
      </c>
      <c r="P84" s="13">
        <f t="shared" si="31"/>
        <v>0</v>
      </c>
      <c r="Q84" s="199">
        <f>+' INM'!R83</f>
        <v>0</v>
      </c>
      <c r="R84" s="57">
        <f>+' INM'!S83</f>
        <v>0</v>
      </c>
      <c r="S84" s="57">
        <f>+' INM'!T83</f>
        <v>0</v>
      </c>
      <c r="T84" s="57">
        <f>+' INM'!U83</f>
        <v>0</v>
      </c>
      <c r="U84" s="57">
        <f>+' INM'!V83</f>
        <v>0</v>
      </c>
      <c r="V84" s="57">
        <f>+' INM'!W83</f>
        <v>0</v>
      </c>
      <c r="W84" s="57">
        <f>+' INM'!X83</f>
        <v>0</v>
      </c>
      <c r="X84" s="57">
        <f>+' INM'!Y83</f>
        <v>0</v>
      </c>
      <c r="Y84" s="57">
        <f>+' INM'!Z83</f>
        <v>0</v>
      </c>
      <c r="Z84" s="57">
        <f>+' INM'!AA83</f>
        <v>0</v>
      </c>
      <c r="AA84" s="57">
        <f>+' INM'!AB83</f>
        <v>0</v>
      </c>
      <c r="AB84" s="57">
        <f>+' INM'!AC83</f>
        <v>0</v>
      </c>
      <c r="AC84" s="57">
        <f>+' INM'!AD83</f>
        <v>0</v>
      </c>
      <c r="AD84" s="57">
        <f>+' INM'!AE83</f>
        <v>0</v>
      </c>
      <c r="AE84" s="57">
        <f>+' INM'!AF83</f>
        <v>0</v>
      </c>
      <c r="AF84" s="57">
        <f>+' INM'!AG83</f>
        <v>0</v>
      </c>
      <c r="AG84" s="57">
        <f>+' INM'!AH83</f>
        <v>0</v>
      </c>
      <c r="AH84" s="57">
        <f>+' INM'!AI83</f>
        <v>0</v>
      </c>
      <c r="AI84" s="57">
        <f>+' INM'!AJ83</f>
        <v>0</v>
      </c>
      <c r="AJ84" s="57">
        <f>+' INM'!AK83</f>
        <v>0</v>
      </c>
      <c r="AK84" s="57">
        <f>+' INM'!AL83</f>
        <v>0</v>
      </c>
      <c r="AL84" s="57">
        <f>+' INM'!AM83</f>
        <v>0</v>
      </c>
      <c r="AM84" s="57">
        <f>+' INM'!AN83</f>
        <v>0</v>
      </c>
      <c r="AN84" s="57">
        <f>+' INM'!AO83</f>
        <v>0</v>
      </c>
      <c r="AO84" s="57">
        <f>+' INM'!AP83</f>
        <v>0</v>
      </c>
      <c r="AP84" s="57">
        <f>+' INM'!AQ83</f>
        <v>0</v>
      </c>
      <c r="AQ84" s="57">
        <f>+' INM'!AR83</f>
        <v>0</v>
      </c>
      <c r="AR84" s="57">
        <f>+' INM'!AS83</f>
        <v>0</v>
      </c>
      <c r="AS84" s="57">
        <f t="shared" si="32"/>
        <v>0</v>
      </c>
      <c r="AT84" s="61">
        <f>+' INM'!AU83</f>
        <v>0</v>
      </c>
      <c r="AU84" s="61">
        <f>+' INM'!AV83</f>
        <v>0</v>
      </c>
      <c r="AV84" s="61">
        <f>+' INM'!AW83</f>
        <v>0</v>
      </c>
      <c r="AW84" s="61">
        <f>+' INM'!AX83</f>
        <v>0</v>
      </c>
      <c r="AX84" s="61">
        <f>+' INM'!AY83</f>
        <v>0</v>
      </c>
      <c r="AY84" s="61">
        <f t="shared" si="33"/>
        <v>0</v>
      </c>
      <c r="AZ84" s="109">
        <f>+' INM'!BA83</f>
        <v>0</v>
      </c>
      <c r="BA84" s="109">
        <f>+' INM'!BB83</f>
        <v>0</v>
      </c>
      <c r="BB84" s="109">
        <f>+' INM'!BC83</f>
        <v>0</v>
      </c>
      <c r="BC84" s="109">
        <f>+' INM'!BD83</f>
        <v>0</v>
      </c>
      <c r="BD84" s="109">
        <f>+' INM'!BE83</f>
        <v>0</v>
      </c>
      <c r="BE84" s="109">
        <f>+' INM'!BF83</f>
        <v>0</v>
      </c>
      <c r="BF84" s="109"/>
      <c r="BG84" s="67">
        <f t="shared" si="34"/>
        <v>0</v>
      </c>
    </row>
    <row r="85" spans="1:62">
      <c r="A85" s="24" t="s">
        <v>73</v>
      </c>
      <c r="B85" s="25" t="s">
        <v>977</v>
      </c>
      <c r="C85" s="44">
        <f>+' INM'!C84</f>
        <v>0</v>
      </c>
      <c r="D85" s="44">
        <f t="shared" si="26"/>
        <v>0</v>
      </c>
      <c r="E85" s="44">
        <f t="shared" si="35"/>
        <v>0</v>
      </c>
      <c r="F85" s="44">
        <f t="shared" si="27"/>
        <v>0</v>
      </c>
      <c r="G85" s="53">
        <f>+' INM'!H84</f>
        <v>0</v>
      </c>
      <c r="H85" s="53">
        <f>+' INM'!I84</f>
        <v>0</v>
      </c>
      <c r="I85" s="53">
        <f>+' INM'!J84</f>
        <v>0</v>
      </c>
      <c r="J85" s="53">
        <f>+' INM'!K84</f>
        <v>0</v>
      </c>
      <c r="K85" s="49">
        <f t="shared" si="28"/>
        <v>0</v>
      </c>
      <c r="L85" s="49">
        <f t="shared" si="29"/>
        <v>0</v>
      </c>
      <c r="M85" s="53">
        <f>+' INM'!N84</f>
        <v>0</v>
      </c>
      <c r="N85" s="53">
        <f>+' INM'!O84</f>
        <v>0</v>
      </c>
      <c r="O85" s="251">
        <f t="shared" si="30"/>
        <v>0</v>
      </c>
      <c r="P85" s="13">
        <f t="shared" si="31"/>
        <v>0</v>
      </c>
      <c r="Q85" s="199">
        <f>+' INM'!R84</f>
        <v>0</v>
      </c>
      <c r="R85" s="57">
        <f>+' INM'!S84</f>
        <v>0</v>
      </c>
      <c r="S85" s="57">
        <f>+' INM'!T84</f>
        <v>0</v>
      </c>
      <c r="T85" s="57">
        <f>+' INM'!U84</f>
        <v>0</v>
      </c>
      <c r="U85" s="57">
        <f>+' INM'!V84</f>
        <v>0</v>
      </c>
      <c r="V85" s="57">
        <f>+' INM'!W84</f>
        <v>0</v>
      </c>
      <c r="W85" s="57">
        <f>+' INM'!X84</f>
        <v>0</v>
      </c>
      <c r="X85" s="57">
        <f>+' INM'!Y84</f>
        <v>0</v>
      </c>
      <c r="Y85" s="57">
        <f>+' INM'!Z84</f>
        <v>0</v>
      </c>
      <c r="Z85" s="57">
        <f>+' INM'!AA84</f>
        <v>0</v>
      </c>
      <c r="AA85" s="57">
        <f>+' INM'!AB84</f>
        <v>0</v>
      </c>
      <c r="AB85" s="57">
        <f>+' INM'!AC84</f>
        <v>0</v>
      </c>
      <c r="AC85" s="57">
        <f>+' INM'!AD84</f>
        <v>0</v>
      </c>
      <c r="AD85" s="57">
        <f>+' INM'!AE84</f>
        <v>0</v>
      </c>
      <c r="AE85" s="57">
        <f>+' INM'!AF84</f>
        <v>0</v>
      </c>
      <c r="AF85" s="57">
        <f>+' INM'!AG84</f>
        <v>0</v>
      </c>
      <c r="AG85" s="57">
        <f>+' INM'!AH84</f>
        <v>0</v>
      </c>
      <c r="AH85" s="57">
        <f>+' INM'!AI84</f>
        <v>0</v>
      </c>
      <c r="AI85" s="57">
        <f>+' INM'!AJ84</f>
        <v>0</v>
      </c>
      <c r="AJ85" s="57">
        <f>+' INM'!AK84</f>
        <v>0</v>
      </c>
      <c r="AK85" s="57">
        <f>+' INM'!AL84</f>
        <v>0</v>
      </c>
      <c r="AL85" s="57">
        <f>+' INM'!AM84</f>
        <v>0</v>
      </c>
      <c r="AM85" s="57">
        <f>+' INM'!AN84</f>
        <v>0</v>
      </c>
      <c r="AN85" s="57">
        <f>+' INM'!AO84</f>
        <v>0</v>
      </c>
      <c r="AO85" s="57">
        <f>+' INM'!AP84</f>
        <v>0</v>
      </c>
      <c r="AP85" s="57">
        <f>+' INM'!AQ84</f>
        <v>0</v>
      </c>
      <c r="AQ85" s="57">
        <f>+' INM'!AR84</f>
        <v>0</v>
      </c>
      <c r="AR85" s="57">
        <f>+' INM'!AS84</f>
        <v>0</v>
      </c>
      <c r="AS85" s="57">
        <f t="shared" si="32"/>
        <v>0</v>
      </c>
      <c r="AT85" s="61">
        <f>+' INM'!AU84</f>
        <v>0</v>
      </c>
      <c r="AU85" s="61">
        <f>+' INM'!AV84</f>
        <v>0</v>
      </c>
      <c r="AV85" s="61">
        <f>+' INM'!AW84</f>
        <v>0</v>
      </c>
      <c r="AW85" s="61">
        <f>+' INM'!AX84</f>
        <v>0</v>
      </c>
      <c r="AX85" s="61">
        <f>+' INM'!AY84</f>
        <v>0</v>
      </c>
      <c r="AY85" s="61">
        <f t="shared" si="33"/>
        <v>0</v>
      </c>
      <c r="AZ85" s="109">
        <f>+' INM'!BA84</f>
        <v>0</v>
      </c>
      <c r="BA85" s="109">
        <f>+' INM'!BB84</f>
        <v>0</v>
      </c>
      <c r="BB85" s="109">
        <f>+' INM'!BC84</f>
        <v>0</v>
      </c>
      <c r="BC85" s="109">
        <f>+' INM'!BD84</f>
        <v>0</v>
      </c>
      <c r="BD85" s="109">
        <f>+' INM'!BE84</f>
        <v>0</v>
      </c>
      <c r="BE85" s="109">
        <f>+' INM'!BF84</f>
        <v>0</v>
      </c>
      <c r="BF85" s="109"/>
      <c r="BG85" s="67">
        <f t="shared" si="34"/>
        <v>0</v>
      </c>
    </row>
    <row r="86" spans="1:62">
      <c r="A86" s="24" t="s">
        <v>74</v>
      </c>
      <c r="B86" s="25" t="s">
        <v>978</v>
      </c>
      <c r="C86" s="44">
        <f>+' INM'!C85</f>
        <v>500000</v>
      </c>
      <c r="D86" s="44">
        <f t="shared" si="26"/>
        <v>0</v>
      </c>
      <c r="E86" s="44">
        <f t="shared" si="35"/>
        <v>0</v>
      </c>
      <c r="F86" s="44">
        <f t="shared" si="27"/>
        <v>500000</v>
      </c>
      <c r="G86" s="53">
        <f>+' INM'!H85</f>
        <v>227644</v>
      </c>
      <c r="H86" s="53">
        <f>+' INM'!I85</f>
        <v>155819</v>
      </c>
      <c r="I86" s="53">
        <f>+' INM'!J85</f>
        <v>62094.91</v>
      </c>
      <c r="J86" s="53">
        <f>+' INM'!K85</f>
        <v>4422.82</v>
      </c>
      <c r="K86" s="49">
        <f t="shared" si="28"/>
        <v>222336.73</v>
      </c>
      <c r="L86" s="49">
        <f t="shared" si="29"/>
        <v>449980.73</v>
      </c>
      <c r="M86" s="53">
        <f>+' INM'!N85</f>
        <v>449980.73000000004</v>
      </c>
      <c r="N86" s="53">
        <f>+' INM'!O85</f>
        <v>-5.8207660913467407E-11</v>
      </c>
      <c r="O86" s="251">
        <f t="shared" si="30"/>
        <v>50019.270000000019</v>
      </c>
      <c r="P86" s="13">
        <f t="shared" si="31"/>
        <v>50019.26999999996</v>
      </c>
      <c r="Q86" s="199">
        <f>+' INM'!R85</f>
        <v>50019.26999999996</v>
      </c>
      <c r="R86" s="57">
        <f>+' INM'!S85</f>
        <v>0</v>
      </c>
      <c r="S86" s="57">
        <f>+' INM'!T85</f>
        <v>0</v>
      </c>
      <c r="T86" s="57">
        <f>+' INM'!U85</f>
        <v>0</v>
      </c>
      <c r="U86" s="57">
        <f>+' INM'!V85</f>
        <v>0</v>
      </c>
      <c r="V86" s="57">
        <f>+' INM'!W85</f>
        <v>0</v>
      </c>
      <c r="W86" s="57">
        <f>+' INM'!X85</f>
        <v>0</v>
      </c>
      <c r="X86" s="57">
        <f>+' INM'!Y85</f>
        <v>0</v>
      </c>
      <c r="Y86" s="57">
        <f>+' INM'!Z85</f>
        <v>0</v>
      </c>
      <c r="Z86" s="57">
        <f>+' INM'!AA85</f>
        <v>0</v>
      </c>
      <c r="AA86" s="57">
        <f>+' INM'!AB85</f>
        <v>0</v>
      </c>
      <c r="AB86" s="57">
        <f>+' INM'!AC85</f>
        <v>0</v>
      </c>
      <c r="AC86" s="57">
        <f>+' INM'!AD85</f>
        <v>0</v>
      </c>
      <c r="AD86" s="57">
        <f>+' INM'!AE85</f>
        <v>0</v>
      </c>
      <c r="AE86" s="57">
        <f>+' INM'!AF85</f>
        <v>0</v>
      </c>
      <c r="AF86" s="57">
        <f>+' INM'!AG85</f>
        <v>0</v>
      </c>
      <c r="AG86" s="57">
        <f>+' INM'!AH85</f>
        <v>0</v>
      </c>
      <c r="AH86" s="57">
        <f>+' INM'!AI85</f>
        <v>0</v>
      </c>
      <c r="AI86" s="57">
        <f>+' INM'!AJ85</f>
        <v>0</v>
      </c>
      <c r="AJ86" s="57">
        <f>+' INM'!AK85</f>
        <v>0</v>
      </c>
      <c r="AK86" s="57">
        <f>+' INM'!AL85</f>
        <v>0</v>
      </c>
      <c r="AL86" s="57">
        <f>+' INM'!AM85</f>
        <v>0</v>
      </c>
      <c r="AM86" s="57">
        <f>+' INM'!AN85</f>
        <v>0</v>
      </c>
      <c r="AN86" s="57">
        <f>+' INM'!AO85</f>
        <v>0</v>
      </c>
      <c r="AO86" s="57">
        <f>+' INM'!AP85</f>
        <v>0</v>
      </c>
      <c r="AP86" s="57">
        <f>+' INM'!AQ85</f>
        <v>0</v>
      </c>
      <c r="AQ86" s="57">
        <f>+' INM'!AR85</f>
        <v>0</v>
      </c>
      <c r="AR86" s="57">
        <f>+' INM'!AS85</f>
        <v>0</v>
      </c>
      <c r="AS86" s="57">
        <f t="shared" si="32"/>
        <v>0</v>
      </c>
      <c r="AT86" s="61">
        <f>+' INM'!AU85</f>
        <v>0</v>
      </c>
      <c r="AU86" s="61">
        <f>+' INM'!AV85</f>
        <v>0</v>
      </c>
      <c r="AV86" s="61">
        <f>+' INM'!AW85</f>
        <v>0</v>
      </c>
      <c r="AW86" s="61">
        <f>+' INM'!AX85</f>
        <v>0</v>
      </c>
      <c r="AX86" s="61">
        <f>+' INM'!AY85</f>
        <v>0</v>
      </c>
      <c r="AY86" s="61">
        <f t="shared" si="33"/>
        <v>0</v>
      </c>
      <c r="AZ86" s="109">
        <f>+' INM'!BA85</f>
        <v>0</v>
      </c>
      <c r="BA86" s="109">
        <f>+' INM'!BB85</f>
        <v>0</v>
      </c>
      <c r="BB86" s="109">
        <f>+' INM'!BC85</f>
        <v>0</v>
      </c>
      <c r="BC86" s="109">
        <f>+' INM'!BD85</f>
        <v>0</v>
      </c>
      <c r="BD86" s="109">
        <f>+' INM'!BE85</f>
        <v>0</v>
      </c>
      <c r="BE86" s="109">
        <f>+' INM'!BF85</f>
        <v>0</v>
      </c>
      <c r="BF86" s="109"/>
      <c r="BG86" s="67">
        <f t="shared" si="34"/>
        <v>0</v>
      </c>
    </row>
    <row r="87" spans="1:62">
      <c r="A87" s="24" t="s">
        <v>75</v>
      </c>
      <c r="B87" s="25" t="s">
        <v>979</v>
      </c>
      <c r="C87" s="44">
        <f>+' INM'!C86</f>
        <v>0</v>
      </c>
      <c r="D87" s="44">
        <f t="shared" si="26"/>
        <v>0</v>
      </c>
      <c r="E87" s="44">
        <f t="shared" si="35"/>
        <v>0</v>
      </c>
      <c r="F87" s="44">
        <f t="shared" si="27"/>
        <v>0</v>
      </c>
      <c r="G87" s="53">
        <f>+' INM'!H86</f>
        <v>0</v>
      </c>
      <c r="H87" s="53">
        <f>+' INM'!I86</f>
        <v>0</v>
      </c>
      <c r="I87" s="53">
        <f>+' INM'!J86</f>
        <v>0</v>
      </c>
      <c r="J87" s="53">
        <f>+' INM'!K86</f>
        <v>0</v>
      </c>
      <c r="K87" s="49">
        <f t="shared" si="28"/>
        <v>0</v>
      </c>
      <c r="L87" s="49">
        <f t="shared" si="29"/>
        <v>0</v>
      </c>
      <c r="M87" s="53">
        <f>+' INM'!N86</f>
        <v>0</v>
      </c>
      <c r="N87" s="53">
        <f>+' INM'!O86</f>
        <v>0</v>
      </c>
      <c r="O87" s="251">
        <f t="shared" si="30"/>
        <v>0</v>
      </c>
      <c r="P87" s="13">
        <f t="shared" si="31"/>
        <v>0</v>
      </c>
      <c r="Q87" s="199">
        <f>+' INM'!R86</f>
        <v>0</v>
      </c>
      <c r="R87" s="57">
        <f>+' INM'!S86</f>
        <v>0</v>
      </c>
      <c r="S87" s="57">
        <f>+' INM'!T86</f>
        <v>0</v>
      </c>
      <c r="T87" s="57">
        <f>+' INM'!U86</f>
        <v>0</v>
      </c>
      <c r="U87" s="57">
        <f>+' INM'!V86</f>
        <v>0</v>
      </c>
      <c r="V87" s="57">
        <f>+' INM'!W86</f>
        <v>0</v>
      </c>
      <c r="W87" s="57">
        <f>+' INM'!X86</f>
        <v>0</v>
      </c>
      <c r="X87" s="57">
        <f>+' INM'!Y86</f>
        <v>0</v>
      </c>
      <c r="Y87" s="57">
        <f>+' INM'!Z86</f>
        <v>0</v>
      </c>
      <c r="Z87" s="57">
        <f>+' INM'!AA86</f>
        <v>0</v>
      </c>
      <c r="AA87" s="57">
        <f>+' INM'!AB86</f>
        <v>0</v>
      </c>
      <c r="AB87" s="57">
        <f>+' INM'!AC86</f>
        <v>0</v>
      </c>
      <c r="AC87" s="57">
        <f>+' INM'!AD86</f>
        <v>0</v>
      </c>
      <c r="AD87" s="57">
        <f>+' INM'!AE86</f>
        <v>0</v>
      </c>
      <c r="AE87" s="57">
        <f>+' INM'!AF86</f>
        <v>0</v>
      </c>
      <c r="AF87" s="57">
        <f>+' INM'!AG86</f>
        <v>0</v>
      </c>
      <c r="AG87" s="57">
        <f>+' INM'!AH86</f>
        <v>0</v>
      </c>
      <c r="AH87" s="57">
        <f>+' INM'!AI86</f>
        <v>0</v>
      </c>
      <c r="AI87" s="57">
        <f>+' INM'!AJ86</f>
        <v>0</v>
      </c>
      <c r="AJ87" s="57">
        <f>+' INM'!AK86</f>
        <v>0</v>
      </c>
      <c r="AK87" s="57">
        <f>+' INM'!AL86</f>
        <v>0</v>
      </c>
      <c r="AL87" s="57">
        <f>+' INM'!AM86</f>
        <v>0</v>
      </c>
      <c r="AM87" s="57">
        <f>+' INM'!AN86</f>
        <v>0</v>
      </c>
      <c r="AN87" s="57">
        <f>+' INM'!AO86</f>
        <v>0</v>
      </c>
      <c r="AO87" s="57">
        <f>+' INM'!AP86</f>
        <v>0</v>
      </c>
      <c r="AP87" s="57">
        <f>+' INM'!AQ86</f>
        <v>0</v>
      </c>
      <c r="AQ87" s="57">
        <f>+' INM'!AR86</f>
        <v>0</v>
      </c>
      <c r="AR87" s="57">
        <f>+' INM'!AS86</f>
        <v>0</v>
      </c>
      <c r="AS87" s="57">
        <f t="shared" si="32"/>
        <v>0</v>
      </c>
      <c r="AT87" s="61">
        <f>+' INM'!AU86</f>
        <v>0</v>
      </c>
      <c r="AU87" s="61">
        <f>+' INM'!AV86</f>
        <v>0</v>
      </c>
      <c r="AV87" s="61">
        <f>+' INM'!AW86</f>
        <v>0</v>
      </c>
      <c r="AW87" s="61">
        <f>+' INM'!AX86</f>
        <v>0</v>
      </c>
      <c r="AX87" s="61">
        <f>+' INM'!AY86</f>
        <v>0</v>
      </c>
      <c r="AY87" s="61">
        <f t="shared" si="33"/>
        <v>0</v>
      </c>
      <c r="AZ87" s="109">
        <f>+' INM'!BA86</f>
        <v>0</v>
      </c>
      <c r="BA87" s="109">
        <f>+' INM'!BB86</f>
        <v>0</v>
      </c>
      <c r="BB87" s="109">
        <f>+' INM'!BC86</f>
        <v>0</v>
      </c>
      <c r="BC87" s="109">
        <f>+' INM'!BD86</f>
        <v>0</v>
      </c>
      <c r="BD87" s="109">
        <f>+' INM'!BE86</f>
        <v>0</v>
      </c>
      <c r="BE87" s="109">
        <f>+' INM'!BF86</f>
        <v>0</v>
      </c>
      <c r="BF87" s="109"/>
      <c r="BG87" s="67">
        <f t="shared" si="34"/>
        <v>0</v>
      </c>
    </row>
    <row r="88" spans="1:62">
      <c r="A88" s="24" t="s">
        <v>76</v>
      </c>
      <c r="B88" s="25" t="s">
        <v>980</v>
      </c>
      <c r="C88" s="44">
        <f>+' INM'!C87</f>
        <v>300000</v>
      </c>
      <c r="D88" s="44">
        <f t="shared" si="26"/>
        <v>0</v>
      </c>
      <c r="E88" s="44">
        <f t="shared" si="35"/>
        <v>0</v>
      </c>
      <c r="F88" s="44">
        <f t="shared" si="27"/>
        <v>300000</v>
      </c>
      <c r="G88" s="53">
        <f>+' INM'!H87</f>
        <v>249999.2</v>
      </c>
      <c r="H88" s="53">
        <f>+' INM'!I87</f>
        <v>0</v>
      </c>
      <c r="I88" s="53">
        <f>+' INM'!J87</f>
        <v>0</v>
      </c>
      <c r="J88" s="53">
        <f>+' INM'!K87</f>
        <v>0</v>
      </c>
      <c r="K88" s="49">
        <f t="shared" si="28"/>
        <v>0</v>
      </c>
      <c r="L88" s="49">
        <f t="shared" si="29"/>
        <v>249999.2</v>
      </c>
      <c r="M88" s="53">
        <f>+' INM'!N87</f>
        <v>249999.90000000002</v>
      </c>
      <c r="N88" s="53">
        <f>+' INM'!O87</f>
        <v>-0.70000000001164153</v>
      </c>
      <c r="O88" s="251">
        <f t="shared" si="30"/>
        <v>50000.799999999988</v>
      </c>
      <c r="P88" s="13">
        <f t="shared" si="31"/>
        <v>50000.099999999977</v>
      </c>
      <c r="Q88" s="199">
        <f>+' INM'!R87</f>
        <v>50000.099999999977</v>
      </c>
      <c r="R88" s="57">
        <f>+' INM'!S87</f>
        <v>0</v>
      </c>
      <c r="S88" s="57">
        <f>+' INM'!T87</f>
        <v>0</v>
      </c>
      <c r="T88" s="57">
        <f>+' INM'!U87</f>
        <v>0</v>
      </c>
      <c r="U88" s="57">
        <f>+' INM'!V87</f>
        <v>0</v>
      </c>
      <c r="V88" s="57">
        <f>+' INM'!W87</f>
        <v>0</v>
      </c>
      <c r="W88" s="57">
        <f>+' INM'!X87</f>
        <v>0</v>
      </c>
      <c r="X88" s="57">
        <f>+' INM'!Y87</f>
        <v>0</v>
      </c>
      <c r="Y88" s="57">
        <f>+' INM'!Z87</f>
        <v>0</v>
      </c>
      <c r="Z88" s="57">
        <f>+' INM'!AA87</f>
        <v>0</v>
      </c>
      <c r="AA88" s="57">
        <f>+' INM'!AB87</f>
        <v>0</v>
      </c>
      <c r="AB88" s="57">
        <f>+' INM'!AC87</f>
        <v>0</v>
      </c>
      <c r="AC88" s="57">
        <f>+' INM'!AD87</f>
        <v>0</v>
      </c>
      <c r="AD88" s="57">
        <f>+' INM'!AE87</f>
        <v>0</v>
      </c>
      <c r="AE88" s="57">
        <f>+' INM'!AF87</f>
        <v>0</v>
      </c>
      <c r="AF88" s="57">
        <f>+' INM'!AG87</f>
        <v>0</v>
      </c>
      <c r="AG88" s="57">
        <f>+' INM'!AH87</f>
        <v>0</v>
      </c>
      <c r="AH88" s="57">
        <f>+' INM'!AI87</f>
        <v>0</v>
      </c>
      <c r="AI88" s="57">
        <f>+' INM'!AJ87</f>
        <v>0</v>
      </c>
      <c r="AJ88" s="57">
        <f>+' INM'!AK87</f>
        <v>0</v>
      </c>
      <c r="AK88" s="57">
        <f>+' INM'!AL87</f>
        <v>0</v>
      </c>
      <c r="AL88" s="57">
        <f>+' INM'!AM87</f>
        <v>0</v>
      </c>
      <c r="AM88" s="57">
        <f>+' INM'!AN87</f>
        <v>0</v>
      </c>
      <c r="AN88" s="57">
        <f>+' INM'!AO87</f>
        <v>0</v>
      </c>
      <c r="AO88" s="57">
        <f>+' INM'!AP87</f>
        <v>0</v>
      </c>
      <c r="AP88" s="57">
        <f>+' INM'!AQ87</f>
        <v>0</v>
      </c>
      <c r="AQ88" s="57">
        <f>+' INM'!AR87</f>
        <v>0</v>
      </c>
      <c r="AR88" s="57">
        <f>+' INM'!AS87</f>
        <v>0</v>
      </c>
      <c r="AS88" s="57">
        <f t="shared" si="32"/>
        <v>0</v>
      </c>
      <c r="AT88" s="61">
        <f>+' INM'!AU87</f>
        <v>0</v>
      </c>
      <c r="AU88" s="61">
        <f>+' INM'!AV87</f>
        <v>0</v>
      </c>
      <c r="AV88" s="61">
        <f>+' INM'!AW87</f>
        <v>0</v>
      </c>
      <c r="AW88" s="61">
        <f>+' INM'!AX87</f>
        <v>0</v>
      </c>
      <c r="AX88" s="61">
        <f>+' INM'!AY87</f>
        <v>0</v>
      </c>
      <c r="AY88" s="61">
        <f t="shared" si="33"/>
        <v>0</v>
      </c>
      <c r="AZ88" s="109">
        <f>+' INM'!BA87</f>
        <v>0</v>
      </c>
      <c r="BA88" s="109">
        <f>+' INM'!BB87</f>
        <v>0</v>
      </c>
      <c r="BB88" s="109">
        <f>+' INM'!BC87</f>
        <v>0</v>
      </c>
      <c r="BC88" s="109">
        <f>+' INM'!BD87</f>
        <v>0</v>
      </c>
      <c r="BD88" s="109">
        <f>+' INM'!BE87</f>
        <v>0</v>
      </c>
      <c r="BE88" s="109">
        <f>+' INM'!BF87</f>
        <v>0</v>
      </c>
      <c r="BF88" s="109"/>
      <c r="BG88" s="67">
        <f t="shared" si="34"/>
        <v>0</v>
      </c>
    </row>
    <row r="89" spans="1:62">
      <c r="A89" s="24" t="s">
        <v>77</v>
      </c>
      <c r="B89" s="25" t="s">
        <v>981</v>
      </c>
      <c r="C89" s="44">
        <f>+' INM'!C88</f>
        <v>0</v>
      </c>
      <c r="D89" s="44">
        <f t="shared" si="26"/>
        <v>0</v>
      </c>
      <c r="E89" s="44">
        <f t="shared" si="35"/>
        <v>0</v>
      </c>
      <c r="F89" s="44">
        <f t="shared" si="27"/>
        <v>0</v>
      </c>
      <c r="G89" s="53">
        <f>+' INM'!H88</f>
        <v>0</v>
      </c>
      <c r="H89" s="53">
        <f>+' INM'!I88</f>
        <v>0</v>
      </c>
      <c r="I89" s="53">
        <f>+' INM'!J88</f>
        <v>0</v>
      </c>
      <c r="J89" s="53">
        <f>+' INM'!K88</f>
        <v>0</v>
      </c>
      <c r="K89" s="49">
        <f t="shared" si="28"/>
        <v>0</v>
      </c>
      <c r="L89" s="49">
        <f t="shared" si="29"/>
        <v>0</v>
      </c>
      <c r="M89" s="53">
        <f>+' INM'!N88</f>
        <v>0</v>
      </c>
      <c r="N89" s="53">
        <f>+' INM'!O88</f>
        <v>0</v>
      </c>
      <c r="O89" s="251">
        <f t="shared" si="30"/>
        <v>0</v>
      </c>
      <c r="P89" s="13">
        <f t="shared" si="31"/>
        <v>0</v>
      </c>
      <c r="Q89" s="199">
        <f>+' INM'!R88</f>
        <v>0</v>
      </c>
      <c r="R89" s="57">
        <f>+' INM'!S88</f>
        <v>0</v>
      </c>
      <c r="S89" s="57">
        <f>+' INM'!T88</f>
        <v>0</v>
      </c>
      <c r="T89" s="57">
        <f>+' INM'!U88</f>
        <v>0</v>
      </c>
      <c r="U89" s="57">
        <f>+' INM'!V88</f>
        <v>0</v>
      </c>
      <c r="V89" s="57">
        <f>+' INM'!W88</f>
        <v>0</v>
      </c>
      <c r="W89" s="57">
        <f>+' INM'!X88</f>
        <v>0</v>
      </c>
      <c r="X89" s="57">
        <f>+' INM'!Y88</f>
        <v>0</v>
      </c>
      <c r="Y89" s="57">
        <f>+' INM'!Z88</f>
        <v>0</v>
      </c>
      <c r="Z89" s="57">
        <f>+' INM'!AA88</f>
        <v>0</v>
      </c>
      <c r="AA89" s="57">
        <f>+' INM'!AB88</f>
        <v>0</v>
      </c>
      <c r="AB89" s="57">
        <f>+' INM'!AC88</f>
        <v>0</v>
      </c>
      <c r="AC89" s="57">
        <f>+' INM'!AD88</f>
        <v>0</v>
      </c>
      <c r="AD89" s="57">
        <f>+' INM'!AE88</f>
        <v>0</v>
      </c>
      <c r="AE89" s="57">
        <f>+' INM'!AF88</f>
        <v>0</v>
      </c>
      <c r="AF89" s="57">
        <f>+' INM'!AG88</f>
        <v>0</v>
      </c>
      <c r="AG89" s="57">
        <f>+' INM'!AH88</f>
        <v>0</v>
      </c>
      <c r="AH89" s="57">
        <f>+' INM'!AI88</f>
        <v>0</v>
      </c>
      <c r="AI89" s="57">
        <f>+' INM'!AJ88</f>
        <v>0</v>
      </c>
      <c r="AJ89" s="57">
        <f>+' INM'!AK88</f>
        <v>0</v>
      </c>
      <c r="AK89" s="57">
        <f>+' INM'!AL88</f>
        <v>0</v>
      </c>
      <c r="AL89" s="57">
        <f>+' INM'!AM88</f>
        <v>0</v>
      </c>
      <c r="AM89" s="57">
        <f>+' INM'!AN88</f>
        <v>0</v>
      </c>
      <c r="AN89" s="57">
        <f>+' INM'!AO88</f>
        <v>0</v>
      </c>
      <c r="AO89" s="57">
        <f>+' INM'!AP88</f>
        <v>0</v>
      </c>
      <c r="AP89" s="57">
        <f>+' INM'!AQ88</f>
        <v>0</v>
      </c>
      <c r="AQ89" s="57">
        <f>+' INM'!AR88</f>
        <v>0</v>
      </c>
      <c r="AR89" s="57">
        <f>+' INM'!AS88</f>
        <v>0</v>
      </c>
      <c r="AS89" s="57">
        <f t="shared" si="32"/>
        <v>0</v>
      </c>
      <c r="AT89" s="61">
        <f>+' INM'!AU88</f>
        <v>0</v>
      </c>
      <c r="AU89" s="61">
        <f>+' INM'!AV88</f>
        <v>0</v>
      </c>
      <c r="AV89" s="61">
        <f>+' INM'!AW88</f>
        <v>0</v>
      </c>
      <c r="AW89" s="61">
        <f>+' INM'!AX88</f>
        <v>0</v>
      </c>
      <c r="AX89" s="61">
        <f>+' INM'!AY88</f>
        <v>0</v>
      </c>
      <c r="AY89" s="61">
        <f t="shared" si="33"/>
        <v>0</v>
      </c>
      <c r="AZ89" s="109">
        <f>+' INM'!BA88</f>
        <v>0</v>
      </c>
      <c r="BA89" s="109">
        <f>+' INM'!BB88</f>
        <v>0</v>
      </c>
      <c r="BB89" s="109">
        <f>+' INM'!BC88</f>
        <v>0</v>
      </c>
      <c r="BC89" s="109">
        <f>+' INM'!BD88</f>
        <v>0</v>
      </c>
      <c r="BD89" s="109">
        <f>+' INM'!BE88</f>
        <v>0</v>
      </c>
      <c r="BE89" s="109">
        <f>+' INM'!BF88</f>
        <v>0</v>
      </c>
      <c r="BF89" s="109"/>
      <c r="BG89" s="67">
        <f t="shared" si="34"/>
        <v>0</v>
      </c>
    </row>
    <row r="90" spans="1:62">
      <c r="A90" s="24" t="s">
        <v>78</v>
      </c>
      <c r="B90" s="25" t="s">
        <v>982</v>
      </c>
      <c r="C90" s="44">
        <f>+' INM'!C89</f>
        <v>2000000</v>
      </c>
      <c r="D90" s="44">
        <f t="shared" si="26"/>
        <v>0</v>
      </c>
      <c r="E90" s="44">
        <f t="shared" si="35"/>
        <v>0</v>
      </c>
      <c r="F90" s="44">
        <f t="shared" si="27"/>
        <v>2000000</v>
      </c>
      <c r="G90" s="53">
        <f>+' INM'!H89</f>
        <v>1892783.97</v>
      </c>
      <c r="H90" s="53">
        <f>+' INM'!I89</f>
        <v>65700.009999999995</v>
      </c>
      <c r="I90" s="53">
        <f>+' INM'!J89</f>
        <v>14260</v>
      </c>
      <c r="J90" s="53">
        <f>+' INM'!K89</f>
        <v>23900</v>
      </c>
      <c r="K90" s="49">
        <f t="shared" si="28"/>
        <v>103860.01</v>
      </c>
      <c r="L90" s="49">
        <f t="shared" si="29"/>
        <v>1996643.98</v>
      </c>
      <c r="M90" s="53">
        <f>+' INM'!N89</f>
        <v>1998263.7000000002</v>
      </c>
      <c r="N90" s="53">
        <f>+' INM'!O89</f>
        <v>-1619.7200000002049</v>
      </c>
      <c r="O90" s="251">
        <f t="shared" si="30"/>
        <v>3356.0200000000186</v>
      </c>
      <c r="P90" s="13">
        <f t="shared" si="31"/>
        <v>1736.2999999998137</v>
      </c>
      <c r="Q90" s="199">
        <f>+' INM'!R89</f>
        <v>1736.2999999998137</v>
      </c>
      <c r="R90" s="57">
        <f>+' INM'!S89</f>
        <v>0</v>
      </c>
      <c r="S90" s="57">
        <f>+' INM'!T89</f>
        <v>0</v>
      </c>
      <c r="T90" s="57">
        <f>+' INM'!U89</f>
        <v>0</v>
      </c>
      <c r="U90" s="57">
        <f>+' INM'!V89</f>
        <v>0</v>
      </c>
      <c r="V90" s="57">
        <f>+' INM'!W89</f>
        <v>0</v>
      </c>
      <c r="W90" s="57">
        <f>+' INM'!X89</f>
        <v>0</v>
      </c>
      <c r="X90" s="57">
        <f>+' INM'!Y89</f>
        <v>0</v>
      </c>
      <c r="Y90" s="57">
        <f>+' INM'!Z89</f>
        <v>0</v>
      </c>
      <c r="Z90" s="57">
        <f>+' INM'!AA89</f>
        <v>0</v>
      </c>
      <c r="AA90" s="57">
        <f>+' INM'!AB89</f>
        <v>0</v>
      </c>
      <c r="AB90" s="57">
        <f>+' INM'!AC89</f>
        <v>0</v>
      </c>
      <c r="AC90" s="57">
        <f>+' INM'!AD89</f>
        <v>0</v>
      </c>
      <c r="AD90" s="57">
        <f>+' INM'!AE89</f>
        <v>0</v>
      </c>
      <c r="AE90" s="57">
        <f>+' INM'!AF89</f>
        <v>0</v>
      </c>
      <c r="AF90" s="57">
        <f>+' INM'!AG89</f>
        <v>0</v>
      </c>
      <c r="AG90" s="57">
        <f>+' INM'!AH89</f>
        <v>0</v>
      </c>
      <c r="AH90" s="57">
        <f>+' INM'!AI89</f>
        <v>0</v>
      </c>
      <c r="AI90" s="57">
        <f>+' INM'!AJ89</f>
        <v>0</v>
      </c>
      <c r="AJ90" s="57">
        <f>+' INM'!AK89</f>
        <v>0</v>
      </c>
      <c r="AK90" s="57">
        <f>+' INM'!AL89</f>
        <v>0</v>
      </c>
      <c r="AL90" s="57">
        <f>+' INM'!AM89</f>
        <v>0</v>
      </c>
      <c r="AM90" s="57">
        <f>+' INM'!AN89</f>
        <v>0</v>
      </c>
      <c r="AN90" s="57">
        <f>+' INM'!AO89</f>
        <v>0</v>
      </c>
      <c r="AO90" s="57">
        <f>+' INM'!AP89</f>
        <v>0</v>
      </c>
      <c r="AP90" s="57">
        <f>+' INM'!AQ89</f>
        <v>0</v>
      </c>
      <c r="AQ90" s="57">
        <f>+' INM'!AR89</f>
        <v>0</v>
      </c>
      <c r="AR90" s="57">
        <f>+' INM'!AS89</f>
        <v>0</v>
      </c>
      <c r="AS90" s="57">
        <f t="shared" si="32"/>
        <v>0</v>
      </c>
      <c r="AT90" s="61">
        <f>+' INM'!AU89</f>
        <v>0</v>
      </c>
      <c r="AU90" s="61">
        <f>+' INM'!AV89</f>
        <v>0</v>
      </c>
      <c r="AV90" s="61">
        <f>+' INM'!AW89</f>
        <v>0</v>
      </c>
      <c r="AW90" s="61">
        <f>+' INM'!AX89</f>
        <v>0</v>
      </c>
      <c r="AX90" s="61">
        <f>+' INM'!AY89</f>
        <v>0</v>
      </c>
      <c r="AY90" s="61">
        <f t="shared" si="33"/>
        <v>0</v>
      </c>
      <c r="AZ90" s="109">
        <f>+' INM'!BA89</f>
        <v>0</v>
      </c>
      <c r="BA90" s="109">
        <f>+' INM'!BB89</f>
        <v>0</v>
      </c>
      <c r="BB90" s="109">
        <f>+' INM'!BC89</f>
        <v>0</v>
      </c>
      <c r="BC90" s="109">
        <f>+' INM'!BD89</f>
        <v>0</v>
      </c>
      <c r="BD90" s="109">
        <f>+' INM'!BE89</f>
        <v>0</v>
      </c>
      <c r="BE90" s="109">
        <f>+' INM'!BF89</f>
        <v>0</v>
      </c>
      <c r="BF90" s="109"/>
      <c r="BG90" s="67">
        <f t="shared" si="34"/>
        <v>0</v>
      </c>
    </row>
    <row r="91" spans="1:62">
      <c r="A91" s="24" t="s">
        <v>79</v>
      </c>
      <c r="B91" s="25" t="s">
        <v>983</v>
      </c>
      <c r="C91" s="44">
        <f>+' INM'!C90</f>
        <v>0</v>
      </c>
      <c r="D91" s="44">
        <f t="shared" si="26"/>
        <v>0</v>
      </c>
      <c r="E91" s="44">
        <f t="shared" si="35"/>
        <v>0</v>
      </c>
      <c r="F91" s="44">
        <f t="shared" si="27"/>
        <v>0</v>
      </c>
      <c r="G91" s="53">
        <f>+' INM'!H90</f>
        <v>0</v>
      </c>
      <c r="H91" s="53">
        <f>+' INM'!I90</f>
        <v>0</v>
      </c>
      <c r="I91" s="53">
        <f>+' INM'!J90</f>
        <v>0</v>
      </c>
      <c r="J91" s="53">
        <f>+' INM'!K90</f>
        <v>0</v>
      </c>
      <c r="K91" s="49">
        <f t="shared" si="28"/>
        <v>0</v>
      </c>
      <c r="L91" s="49">
        <f t="shared" si="29"/>
        <v>0</v>
      </c>
      <c r="M91" s="53">
        <f>+' INM'!N90</f>
        <v>0</v>
      </c>
      <c r="N91" s="53">
        <f>+' INM'!O90</f>
        <v>0</v>
      </c>
      <c r="O91" s="251">
        <f t="shared" si="30"/>
        <v>0</v>
      </c>
      <c r="P91" s="13">
        <f t="shared" si="31"/>
        <v>0</v>
      </c>
      <c r="Q91" s="199">
        <f>+' INM'!R90</f>
        <v>0</v>
      </c>
      <c r="R91" s="57">
        <f>+' INM'!S90</f>
        <v>0</v>
      </c>
      <c r="S91" s="57">
        <f>+' INM'!T90</f>
        <v>0</v>
      </c>
      <c r="T91" s="57">
        <f>+' INM'!U90</f>
        <v>0</v>
      </c>
      <c r="U91" s="57">
        <f>+' INM'!V90</f>
        <v>0</v>
      </c>
      <c r="V91" s="57">
        <f>+' INM'!W90</f>
        <v>0</v>
      </c>
      <c r="W91" s="57">
        <f>+' INM'!X90</f>
        <v>0</v>
      </c>
      <c r="X91" s="57">
        <f>+' INM'!Y90</f>
        <v>0</v>
      </c>
      <c r="Y91" s="57">
        <f>+' INM'!Z90</f>
        <v>0</v>
      </c>
      <c r="Z91" s="57">
        <f>+' INM'!AA90</f>
        <v>0</v>
      </c>
      <c r="AA91" s="57">
        <f>+' INM'!AB90</f>
        <v>0</v>
      </c>
      <c r="AB91" s="57">
        <f>+' INM'!AC90</f>
        <v>0</v>
      </c>
      <c r="AC91" s="57">
        <f>+' INM'!AD90</f>
        <v>0</v>
      </c>
      <c r="AD91" s="57">
        <f>+' INM'!AE90</f>
        <v>0</v>
      </c>
      <c r="AE91" s="57">
        <f>+' INM'!AF90</f>
        <v>0</v>
      </c>
      <c r="AF91" s="57">
        <f>+' INM'!AG90</f>
        <v>0</v>
      </c>
      <c r="AG91" s="57">
        <f>+' INM'!AH90</f>
        <v>0</v>
      </c>
      <c r="AH91" s="57">
        <f>+' INM'!AI90</f>
        <v>0</v>
      </c>
      <c r="AI91" s="57">
        <f>+' INM'!AJ90</f>
        <v>0</v>
      </c>
      <c r="AJ91" s="57">
        <f>+' INM'!AK90</f>
        <v>0</v>
      </c>
      <c r="AK91" s="57">
        <f>+' INM'!AL90</f>
        <v>0</v>
      </c>
      <c r="AL91" s="57">
        <f>+' INM'!AM90</f>
        <v>0</v>
      </c>
      <c r="AM91" s="57">
        <f>+' INM'!AN90</f>
        <v>0</v>
      </c>
      <c r="AN91" s="57">
        <f>+' INM'!AO90</f>
        <v>0</v>
      </c>
      <c r="AO91" s="57">
        <f>+' INM'!AP90</f>
        <v>0</v>
      </c>
      <c r="AP91" s="57">
        <f>+' INM'!AQ90</f>
        <v>0</v>
      </c>
      <c r="AQ91" s="57">
        <f>+' INM'!AR90</f>
        <v>0</v>
      </c>
      <c r="AR91" s="57">
        <f>+' INM'!AS90</f>
        <v>0</v>
      </c>
      <c r="AS91" s="57">
        <f t="shared" si="32"/>
        <v>0</v>
      </c>
      <c r="AT91" s="61">
        <f>+' INM'!AU90</f>
        <v>0</v>
      </c>
      <c r="AU91" s="61">
        <f>+' INM'!AV90</f>
        <v>0</v>
      </c>
      <c r="AV91" s="61">
        <f>+' INM'!AW90</f>
        <v>0</v>
      </c>
      <c r="AW91" s="61">
        <f>+' INM'!AX90</f>
        <v>0</v>
      </c>
      <c r="AX91" s="61">
        <f>+' INM'!AY90</f>
        <v>0</v>
      </c>
      <c r="AY91" s="61">
        <f t="shared" si="33"/>
        <v>0</v>
      </c>
      <c r="AZ91" s="109">
        <f>+' INM'!BA90</f>
        <v>0</v>
      </c>
      <c r="BA91" s="109">
        <f>+' INM'!BB90</f>
        <v>0</v>
      </c>
      <c r="BB91" s="109">
        <f>+' INM'!BC90</f>
        <v>0</v>
      </c>
      <c r="BC91" s="109">
        <f>+' INM'!BD90</f>
        <v>0</v>
      </c>
      <c r="BD91" s="109">
        <f>+' INM'!BE90</f>
        <v>0</v>
      </c>
      <c r="BE91" s="109">
        <f>+' INM'!BF90</f>
        <v>0</v>
      </c>
      <c r="BF91" s="109"/>
      <c r="BG91" s="67">
        <f t="shared" si="34"/>
        <v>0</v>
      </c>
    </row>
    <row r="92" spans="1:62">
      <c r="A92" s="24" t="s">
        <v>80</v>
      </c>
      <c r="B92" s="25" t="s">
        <v>984</v>
      </c>
      <c r="C92" s="44">
        <f>+' INM'!C91</f>
        <v>0</v>
      </c>
      <c r="D92" s="44">
        <f t="shared" si="26"/>
        <v>0</v>
      </c>
      <c r="E92" s="44">
        <f t="shared" si="35"/>
        <v>0</v>
      </c>
      <c r="F92" s="44">
        <f t="shared" si="27"/>
        <v>0</v>
      </c>
      <c r="G92" s="53">
        <f>+' INM'!H91</f>
        <v>0</v>
      </c>
      <c r="H92" s="53">
        <f>+' INM'!I91</f>
        <v>0</v>
      </c>
      <c r="I92" s="53">
        <f>+' INM'!J91</f>
        <v>0</v>
      </c>
      <c r="J92" s="53">
        <f>+' INM'!K91</f>
        <v>0</v>
      </c>
      <c r="K92" s="49">
        <f t="shared" si="28"/>
        <v>0</v>
      </c>
      <c r="L92" s="49">
        <f t="shared" si="29"/>
        <v>0</v>
      </c>
      <c r="M92" s="53">
        <f>+' INM'!N91</f>
        <v>0</v>
      </c>
      <c r="N92" s="53">
        <f>+' INM'!O91</f>
        <v>0</v>
      </c>
      <c r="O92" s="251">
        <f t="shared" si="30"/>
        <v>0</v>
      </c>
      <c r="P92" s="13">
        <f t="shared" si="31"/>
        <v>0</v>
      </c>
      <c r="Q92" s="199">
        <f>+' INM'!R91</f>
        <v>0</v>
      </c>
      <c r="R92" s="57">
        <f>+' INM'!S91</f>
        <v>0</v>
      </c>
      <c r="S92" s="57">
        <f>+' INM'!T91</f>
        <v>0</v>
      </c>
      <c r="T92" s="57">
        <f>+' INM'!U91</f>
        <v>0</v>
      </c>
      <c r="U92" s="57">
        <f>+' INM'!V91</f>
        <v>0</v>
      </c>
      <c r="V92" s="57">
        <f>+' INM'!W91</f>
        <v>0</v>
      </c>
      <c r="W92" s="57">
        <f>+' INM'!X91</f>
        <v>0</v>
      </c>
      <c r="X92" s="57">
        <f>+' INM'!Y91</f>
        <v>0</v>
      </c>
      <c r="Y92" s="57">
        <f>+' INM'!Z91</f>
        <v>0</v>
      </c>
      <c r="Z92" s="57">
        <f>+' INM'!AA91</f>
        <v>0</v>
      </c>
      <c r="AA92" s="57">
        <f>+' INM'!AB91</f>
        <v>0</v>
      </c>
      <c r="AB92" s="57">
        <f>+' INM'!AC91</f>
        <v>0</v>
      </c>
      <c r="AC92" s="57">
        <f>+' INM'!AD91</f>
        <v>0</v>
      </c>
      <c r="AD92" s="57">
        <f>+' INM'!AE91</f>
        <v>0</v>
      </c>
      <c r="AE92" s="57">
        <f>+' INM'!AF91</f>
        <v>0</v>
      </c>
      <c r="AF92" s="57">
        <f>+' INM'!AG91</f>
        <v>0</v>
      </c>
      <c r="AG92" s="57">
        <f>+' INM'!AH91</f>
        <v>0</v>
      </c>
      <c r="AH92" s="57">
        <f>+' INM'!AI91</f>
        <v>0</v>
      </c>
      <c r="AI92" s="57">
        <f>+' INM'!AJ91</f>
        <v>0</v>
      </c>
      <c r="AJ92" s="57">
        <f>+' INM'!AK91</f>
        <v>0</v>
      </c>
      <c r="AK92" s="57">
        <f>+' INM'!AL91</f>
        <v>0</v>
      </c>
      <c r="AL92" s="57">
        <f>+' INM'!AM91</f>
        <v>0</v>
      </c>
      <c r="AM92" s="57">
        <f>+' INM'!AN91</f>
        <v>0</v>
      </c>
      <c r="AN92" s="57">
        <f>+' INM'!AO91</f>
        <v>0</v>
      </c>
      <c r="AO92" s="57">
        <f>+' INM'!AP91</f>
        <v>0</v>
      </c>
      <c r="AP92" s="57">
        <f>+' INM'!AQ91</f>
        <v>0</v>
      </c>
      <c r="AQ92" s="57">
        <f>+' INM'!AR91</f>
        <v>0</v>
      </c>
      <c r="AR92" s="57">
        <f>+' INM'!AS91</f>
        <v>0</v>
      </c>
      <c r="AS92" s="57">
        <f t="shared" si="32"/>
        <v>0</v>
      </c>
      <c r="AT92" s="61">
        <f>+' INM'!AU91</f>
        <v>0</v>
      </c>
      <c r="AU92" s="61">
        <f>+' INM'!AV91</f>
        <v>0</v>
      </c>
      <c r="AV92" s="61">
        <f>+' INM'!AW91</f>
        <v>0</v>
      </c>
      <c r="AW92" s="61">
        <f>+' INM'!AX91</f>
        <v>0</v>
      </c>
      <c r="AX92" s="61">
        <f>+' INM'!AY91</f>
        <v>0</v>
      </c>
      <c r="AY92" s="61">
        <f t="shared" si="33"/>
        <v>0</v>
      </c>
      <c r="AZ92" s="109">
        <f>+' INM'!BA91</f>
        <v>0</v>
      </c>
      <c r="BA92" s="109">
        <f>+' INM'!BB91</f>
        <v>0</v>
      </c>
      <c r="BB92" s="109">
        <f>+' INM'!BC91</f>
        <v>0</v>
      </c>
      <c r="BC92" s="109">
        <f>+' INM'!BD91</f>
        <v>0</v>
      </c>
      <c r="BD92" s="109">
        <f>+' INM'!BE91</f>
        <v>0</v>
      </c>
      <c r="BE92" s="109">
        <f>+' INM'!BF91</f>
        <v>0</v>
      </c>
      <c r="BF92" s="109"/>
      <c r="BG92" s="67">
        <f t="shared" si="34"/>
        <v>0</v>
      </c>
    </row>
    <row r="93" spans="1:62" s="1" customFormat="1">
      <c r="A93" s="24" t="s">
        <v>81</v>
      </c>
      <c r="B93" s="25" t="s">
        <v>985</v>
      </c>
      <c r="C93" s="44">
        <f>+' INM'!C92</f>
        <v>0</v>
      </c>
      <c r="D93" s="44">
        <f t="shared" si="26"/>
        <v>0</v>
      </c>
      <c r="E93" s="44">
        <f t="shared" si="35"/>
        <v>0</v>
      </c>
      <c r="F93" s="44">
        <f t="shared" si="27"/>
        <v>0</v>
      </c>
      <c r="G93" s="53">
        <f>+' INM'!H92</f>
        <v>0</v>
      </c>
      <c r="H93" s="53">
        <f>+' INM'!I92</f>
        <v>0</v>
      </c>
      <c r="I93" s="53">
        <f>+' INM'!J92</f>
        <v>0</v>
      </c>
      <c r="J93" s="53">
        <f>+' INM'!K92</f>
        <v>0</v>
      </c>
      <c r="K93" s="49">
        <f t="shared" si="28"/>
        <v>0</v>
      </c>
      <c r="L93" s="49">
        <f t="shared" si="29"/>
        <v>0</v>
      </c>
      <c r="M93" s="53">
        <f>+' INM'!N92</f>
        <v>0</v>
      </c>
      <c r="N93" s="53">
        <f>+' INM'!O92</f>
        <v>0</v>
      </c>
      <c r="O93" s="251">
        <f t="shared" si="30"/>
        <v>0</v>
      </c>
      <c r="P93" s="13">
        <f t="shared" si="31"/>
        <v>0</v>
      </c>
      <c r="Q93" s="199">
        <f>+' INM'!R92</f>
        <v>0</v>
      </c>
      <c r="R93" s="57">
        <f>+' INM'!S92</f>
        <v>0</v>
      </c>
      <c r="S93" s="57">
        <f>+' INM'!T92</f>
        <v>0</v>
      </c>
      <c r="T93" s="57">
        <f>+' INM'!U92</f>
        <v>0</v>
      </c>
      <c r="U93" s="57">
        <f>+' INM'!V92</f>
        <v>0</v>
      </c>
      <c r="V93" s="57">
        <f>+' INM'!W92</f>
        <v>0</v>
      </c>
      <c r="W93" s="57">
        <f>+' INM'!X92</f>
        <v>0</v>
      </c>
      <c r="X93" s="57">
        <f>+' INM'!Y92</f>
        <v>0</v>
      </c>
      <c r="Y93" s="57">
        <f>+' INM'!Z92</f>
        <v>0</v>
      </c>
      <c r="Z93" s="57">
        <f>+' INM'!AA92</f>
        <v>0</v>
      </c>
      <c r="AA93" s="57">
        <f>+' INM'!AB92</f>
        <v>0</v>
      </c>
      <c r="AB93" s="57">
        <f>+' INM'!AC92</f>
        <v>0</v>
      </c>
      <c r="AC93" s="57">
        <f>+' INM'!AD92</f>
        <v>0</v>
      </c>
      <c r="AD93" s="57">
        <f>+' INM'!AE92</f>
        <v>0</v>
      </c>
      <c r="AE93" s="57">
        <f>+' INM'!AF92</f>
        <v>0</v>
      </c>
      <c r="AF93" s="57">
        <f>+' INM'!AG92</f>
        <v>0</v>
      </c>
      <c r="AG93" s="57">
        <f>+' INM'!AH92</f>
        <v>0</v>
      </c>
      <c r="AH93" s="57">
        <f>+' INM'!AI92</f>
        <v>0</v>
      </c>
      <c r="AI93" s="57">
        <f>+' INM'!AJ92</f>
        <v>0</v>
      </c>
      <c r="AJ93" s="57">
        <f>+' INM'!AK92</f>
        <v>0</v>
      </c>
      <c r="AK93" s="57">
        <f>+' INM'!AL92</f>
        <v>0</v>
      </c>
      <c r="AL93" s="57">
        <f>+' INM'!AM92</f>
        <v>0</v>
      </c>
      <c r="AM93" s="57">
        <f>+' INM'!AN92</f>
        <v>0</v>
      </c>
      <c r="AN93" s="57">
        <f>+' INM'!AO92</f>
        <v>0</v>
      </c>
      <c r="AO93" s="57">
        <f>+' INM'!AP92</f>
        <v>0</v>
      </c>
      <c r="AP93" s="57">
        <f>+' INM'!AQ92</f>
        <v>0</v>
      </c>
      <c r="AQ93" s="57">
        <f>+' INM'!AR92</f>
        <v>0</v>
      </c>
      <c r="AR93" s="57">
        <f>+' INM'!AS92</f>
        <v>0</v>
      </c>
      <c r="AS93" s="57">
        <f t="shared" si="32"/>
        <v>0</v>
      </c>
      <c r="AT93" s="61">
        <f>+' INM'!AU92</f>
        <v>0</v>
      </c>
      <c r="AU93" s="61">
        <f>+' INM'!AV92</f>
        <v>0</v>
      </c>
      <c r="AV93" s="61">
        <f>+' INM'!AW92</f>
        <v>0</v>
      </c>
      <c r="AW93" s="61">
        <f>+' INM'!AX92</f>
        <v>0</v>
      </c>
      <c r="AX93" s="61">
        <f>+' INM'!AY92</f>
        <v>0</v>
      </c>
      <c r="AY93" s="61">
        <f t="shared" si="33"/>
        <v>0</v>
      </c>
      <c r="AZ93" s="109">
        <f>+' INM'!BA92</f>
        <v>0</v>
      </c>
      <c r="BA93" s="109">
        <f>+' INM'!BB92</f>
        <v>0</v>
      </c>
      <c r="BB93" s="109">
        <f>+' INM'!BC92</f>
        <v>0</v>
      </c>
      <c r="BC93" s="109">
        <f>+' INM'!BD92</f>
        <v>0</v>
      </c>
      <c r="BD93" s="109">
        <f>+' INM'!BE92</f>
        <v>0</v>
      </c>
      <c r="BE93" s="109">
        <f>+' INM'!BF92</f>
        <v>0</v>
      </c>
      <c r="BF93" s="109"/>
      <c r="BG93" s="67">
        <f t="shared" si="34"/>
        <v>0</v>
      </c>
      <c r="BH93"/>
      <c r="BI93"/>
      <c r="BJ93"/>
    </row>
    <row r="94" spans="1:62" hidden="1">
      <c r="A94" s="24"/>
      <c r="B94" s="25"/>
      <c r="C94" s="44"/>
      <c r="D94" s="44"/>
      <c r="E94" s="44"/>
      <c r="F94" s="44"/>
      <c r="G94" s="49"/>
      <c r="H94" s="49"/>
      <c r="I94" s="49"/>
      <c r="J94" s="49"/>
      <c r="K94" s="49"/>
      <c r="L94" s="49"/>
      <c r="M94" s="53"/>
      <c r="N94" s="53"/>
      <c r="O94" s="53"/>
      <c r="Q94" s="44"/>
      <c r="R94" s="57"/>
      <c r="S94" s="57"/>
      <c r="T94" s="57"/>
      <c r="U94" s="57"/>
      <c r="V94" s="57"/>
      <c r="W94" s="57"/>
      <c r="X94" s="57"/>
      <c r="Y94" s="57"/>
      <c r="Z94" s="57"/>
      <c r="AA94" s="57"/>
      <c r="AB94" s="57"/>
      <c r="AC94" s="57"/>
      <c r="AD94" s="57"/>
      <c r="AE94" s="57"/>
      <c r="AF94" s="57"/>
      <c r="AG94" s="57"/>
      <c r="AH94" s="57"/>
      <c r="AI94" s="57"/>
      <c r="AJ94" s="57"/>
      <c r="AK94" s="57"/>
      <c r="AL94" s="57"/>
      <c r="AM94" s="57"/>
      <c r="AN94" s="57"/>
      <c r="AO94" s="57"/>
      <c r="AP94" s="57"/>
      <c r="AQ94" s="57"/>
      <c r="AR94" s="57"/>
      <c r="AS94" s="57"/>
      <c r="AT94" s="61"/>
      <c r="AU94" s="61"/>
      <c r="AV94" s="61"/>
      <c r="AW94" s="61"/>
      <c r="AX94" s="61"/>
      <c r="AY94" s="61"/>
      <c r="AZ94" s="67"/>
      <c r="BA94" s="67"/>
      <c r="BB94" s="67"/>
      <c r="BC94" s="67"/>
      <c r="BD94" s="67"/>
      <c r="BE94" s="67"/>
      <c r="BF94" s="67"/>
      <c r="BG94" s="66"/>
    </row>
    <row r="95" spans="1:62" hidden="1">
      <c r="A95" s="20">
        <v>3</v>
      </c>
      <c r="B95" s="26" t="s">
        <v>986</v>
      </c>
      <c r="C95" s="43">
        <f t="shared" ref="C95:BG95" si="36">SUM(C97:C97)</f>
        <v>0</v>
      </c>
      <c r="D95" s="43">
        <f t="shared" si="36"/>
        <v>0</v>
      </c>
      <c r="E95" s="43">
        <f t="shared" si="36"/>
        <v>0</v>
      </c>
      <c r="F95" s="43">
        <f t="shared" si="36"/>
        <v>0</v>
      </c>
      <c r="G95" s="47">
        <f t="shared" si="36"/>
        <v>0</v>
      </c>
      <c r="H95" s="47">
        <f t="shared" si="36"/>
        <v>0</v>
      </c>
      <c r="I95" s="47">
        <f t="shared" si="36"/>
        <v>0</v>
      </c>
      <c r="J95" s="47">
        <f t="shared" si="36"/>
        <v>0</v>
      </c>
      <c r="K95" s="47">
        <f t="shared" si="36"/>
        <v>0</v>
      </c>
      <c r="L95" s="47">
        <f t="shared" si="36"/>
        <v>0</v>
      </c>
      <c r="M95" s="51">
        <f t="shared" si="36"/>
        <v>0</v>
      </c>
      <c r="N95" s="51">
        <f t="shared" si="36"/>
        <v>0</v>
      </c>
      <c r="O95" s="51">
        <f t="shared" si="36"/>
        <v>0</v>
      </c>
      <c r="P95" s="33">
        <f t="shared" si="36"/>
        <v>0</v>
      </c>
      <c r="Q95" s="275">
        <f t="shared" si="36"/>
        <v>0</v>
      </c>
      <c r="R95" s="55">
        <f t="shared" si="36"/>
        <v>0</v>
      </c>
      <c r="S95" s="55">
        <f t="shared" si="36"/>
        <v>0</v>
      </c>
      <c r="T95" s="55">
        <f t="shared" si="36"/>
        <v>0</v>
      </c>
      <c r="U95" s="55">
        <f t="shared" si="36"/>
        <v>0</v>
      </c>
      <c r="V95" s="55">
        <f t="shared" si="36"/>
        <v>0</v>
      </c>
      <c r="W95" s="55">
        <f t="shared" si="36"/>
        <v>0</v>
      </c>
      <c r="X95" s="55">
        <f t="shared" si="36"/>
        <v>0</v>
      </c>
      <c r="Y95" s="55">
        <f t="shared" si="36"/>
        <v>0</v>
      </c>
      <c r="Z95" s="55">
        <f t="shared" si="36"/>
        <v>0</v>
      </c>
      <c r="AA95" s="55">
        <f t="shared" si="36"/>
        <v>0</v>
      </c>
      <c r="AB95" s="55">
        <f t="shared" si="36"/>
        <v>0</v>
      </c>
      <c r="AC95" s="55">
        <f>SUM(AC97:AC97)</f>
        <v>0</v>
      </c>
      <c r="AD95" s="55">
        <f t="shared" si="36"/>
        <v>0</v>
      </c>
      <c r="AE95" s="55">
        <f t="shared" si="36"/>
        <v>0</v>
      </c>
      <c r="AF95" s="55">
        <f t="shared" si="36"/>
        <v>0</v>
      </c>
      <c r="AG95" s="55">
        <f t="shared" si="36"/>
        <v>0</v>
      </c>
      <c r="AH95" s="55">
        <f t="shared" si="36"/>
        <v>0</v>
      </c>
      <c r="AI95" s="55">
        <f t="shared" si="36"/>
        <v>0</v>
      </c>
      <c r="AJ95" s="55">
        <f t="shared" si="36"/>
        <v>0</v>
      </c>
      <c r="AK95" s="55">
        <f t="shared" si="36"/>
        <v>0</v>
      </c>
      <c r="AL95" s="55">
        <f t="shared" si="36"/>
        <v>0</v>
      </c>
      <c r="AM95" s="55">
        <f t="shared" si="36"/>
        <v>0</v>
      </c>
      <c r="AN95" s="55"/>
      <c r="AO95" s="55"/>
      <c r="AP95" s="55"/>
      <c r="AQ95" s="55"/>
      <c r="AR95" s="55"/>
      <c r="AS95" s="55">
        <f t="shared" si="36"/>
        <v>0</v>
      </c>
      <c r="AT95" s="59">
        <f t="shared" si="36"/>
        <v>0</v>
      </c>
      <c r="AU95" s="59">
        <f t="shared" si="36"/>
        <v>0</v>
      </c>
      <c r="AV95" s="59">
        <f t="shared" si="36"/>
        <v>0</v>
      </c>
      <c r="AW95" s="59">
        <f t="shared" si="36"/>
        <v>0</v>
      </c>
      <c r="AX95" s="59">
        <f t="shared" si="36"/>
        <v>0</v>
      </c>
      <c r="AY95" s="59">
        <f t="shared" si="36"/>
        <v>0</v>
      </c>
      <c r="AZ95" s="65">
        <f t="shared" si="36"/>
        <v>0</v>
      </c>
      <c r="BA95" s="65">
        <f t="shared" si="36"/>
        <v>0</v>
      </c>
      <c r="BB95" s="65">
        <f t="shared" si="36"/>
        <v>0</v>
      </c>
      <c r="BC95" s="65">
        <f t="shared" si="36"/>
        <v>0</v>
      </c>
      <c r="BD95" s="65">
        <f t="shared" si="36"/>
        <v>0</v>
      </c>
      <c r="BE95" s="65">
        <f t="shared" si="36"/>
        <v>0</v>
      </c>
      <c r="BF95" s="65"/>
      <c r="BG95" s="65">
        <f t="shared" si="36"/>
        <v>0</v>
      </c>
    </row>
    <row r="96" spans="1:62" hidden="1">
      <c r="A96" s="24"/>
      <c r="B96" s="28"/>
      <c r="C96" s="44"/>
      <c r="D96" s="44"/>
      <c r="E96" s="44"/>
      <c r="F96" s="44"/>
      <c r="G96" s="49"/>
      <c r="H96" s="49"/>
      <c r="I96" s="49"/>
      <c r="J96" s="49"/>
      <c r="K96" s="49"/>
      <c r="L96" s="49"/>
      <c r="M96" s="53"/>
      <c r="N96" s="53"/>
      <c r="O96" s="53"/>
      <c r="P96" s="15"/>
      <c r="Q96" s="44"/>
      <c r="R96" s="57"/>
      <c r="S96" s="57"/>
      <c r="T96" s="57"/>
      <c r="U96" s="57"/>
      <c r="V96" s="57"/>
      <c r="W96" s="57"/>
      <c r="X96" s="57"/>
      <c r="Y96" s="57"/>
      <c r="Z96" s="57"/>
      <c r="AA96" s="57"/>
      <c r="AB96" s="57"/>
      <c r="AC96" s="57"/>
      <c r="AD96" s="57"/>
      <c r="AE96" s="57"/>
      <c r="AF96" s="57"/>
      <c r="AG96" s="57"/>
      <c r="AH96" s="57"/>
      <c r="AI96" s="57"/>
      <c r="AJ96" s="57"/>
      <c r="AK96" s="57"/>
      <c r="AL96" s="57"/>
      <c r="AM96" s="57"/>
      <c r="AN96" s="57"/>
      <c r="AO96" s="57"/>
      <c r="AP96" s="57"/>
      <c r="AQ96" s="57"/>
      <c r="AR96" s="57"/>
      <c r="AS96" s="57"/>
      <c r="AT96" s="61"/>
      <c r="AU96" s="61"/>
      <c r="AV96" s="61"/>
      <c r="AW96" s="61"/>
      <c r="AX96" s="61"/>
      <c r="AY96" s="61"/>
      <c r="AZ96" s="67"/>
      <c r="BA96" s="67"/>
      <c r="BB96" s="67"/>
      <c r="BC96" s="67"/>
      <c r="BD96" s="67"/>
      <c r="BE96" s="67"/>
      <c r="BF96" s="67"/>
      <c r="BG96" s="66"/>
    </row>
    <row r="97" spans="1:62" hidden="1">
      <c r="A97" s="24" t="s">
        <v>82</v>
      </c>
      <c r="B97" s="25" t="s">
        <v>987</v>
      </c>
      <c r="C97" s="44">
        <f>+' INM'!C96</f>
        <v>0</v>
      </c>
      <c r="D97" s="44">
        <f>+BG97</f>
        <v>0</v>
      </c>
      <c r="E97" s="44">
        <f>+BH97</f>
        <v>0</v>
      </c>
      <c r="F97" s="44">
        <f>+BI97</f>
        <v>0</v>
      </c>
      <c r="G97" s="53">
        <f>+' INM'!H96</f>
        <v>0</v>
      </c>
      <c r="H97" s="53">
        <f>+' INM'!I96</f>
        <v>0</v>
      </c>
      <c r="I97" s="53">
        <f>+' INM'!J96</f>
        <v>0</v>
      </c>
      <c r="J97" s="53">
        <f>+' INM'!K96</f>
        <v>0</v>
      </c>
      <c r="K97" s="49">
        <f>SUM(H97:J97)</f>
        <v>0</v>
      </c>
      <c r="L97" s="49">
        <f>K97+G97</f>
        <v>0</v>
      </c>
      <c r="M97" s="53">
        <f>+' INM'!N96</f>
        <v>0</v>
      </c>
      <c r="N97" s="53">
        <f>+' INM'!O96</f>
        <v>0</v>
      </c>
      <c r="O97" s="251">
        <f>F97-L97</f>
        <v>0</v>
      </c>
      <c r="P97" s="13">
        <f>+F97-M97</f>
        <v>0</v>
      </c>
      <c r="Q97" s="199">
        <f>+' INM'!R96</f>
        <v>0</v>
      </c>
      <c r="R97" s="57">
        <f>+' INM'!S96</f>
        <v>0</v>
      </c>
      <c r="S97" s="57">
        <f>+' INM'!T96</f>
        <v>0</v>
      </c>
      <c r="T97" s="57">
        <f>+' INM'!U96</f>
        <v>0</v>
      </c>
      <c r="U97" s="57">
        <f>+' INM'!V96</f>
        <v>0</v>
      </c>
      <c r="V97" s="57">
        <f>+' INM'!W96</f>
        <v>0</v>
      </c>
      <c r="W97" s="57">
        <f>+' INM'!X96</f>
        <v>0</v>
      </c>
      <c r="X97" s="57">
        <f>+' INM'!Y96</f>
        <v>0</v>
      </c>
      <c r="Y97" s="57">
        <f>+' INM'!Z96</f>
        <v>0</v>
      </c>
      <c r="Z97" s="57">
        <f>+' INM'!AA96</f>
        <v>0</v>
      </c>
      <c r="AA97" s="57">
        <f>+' INM'!AB96</f>
        <v>0</v>
      </c>
      <c r="AB97" s="57">
        <f>+' INM'!AC96</f>
        <v>0</v>
      </c>
      <c r="AC97" s="57">
        <f>+' INM'!AD96</f>
        <v>0</v>
      </c>
      <c r="AD97" s="57">
        <f>+' INM'!AE96</f>
        <v>0</v>
      </c>
      <c r="AE97" s="57">
        <f>+' INM'!AF96</f>
        <v>0</v>
      </c>
      <c r="AF97" s="57">
        <f>+' INM'!AG96</f>
        <v>0</v>
      </c>
      <c r="AG97" s="57">
        <f>+' INM'!AH96</f>
        <v>0</v>
      </c>
      <c r="AH97" s="57">
        <f>+' INM'!AI96</f>
        <v>0</v>
      </c>
      <c r="AI97" s="57">
        <f>+' INM'!AJ96</f>
        <v>0</v>
      </c>
      <c r="AJ97" s="57">
        <f>+' INM'!AK96</f>
        <v>0</v>
      </c>
      <c r="AK97" s="57">
        <f>+' INM'!AL96</f>
        <v>0</v>
      </c>
      <c r="AL97" s="57">
        <f>+' INM'!AM96</f>
        <v>0</v>
      </c>
      <c r="AM97" s="57">
        <f>+' INM'!AN96</f>
        <v>0</v>
      </c>
      <c r="AN97" s="57">
        <f>+' INM'!AO96</f>
        <v>0</v>
      </c>
      <c r="AO97" s="57">
        <f>+' INM'!AP96</f>
        <v>0</v>
      </c>
      <c r="AP97" s="57">
        <f>+' INM'!AQ96</f>
        <v>0</v>
      </c>
      <c r="AQ97" s="57">
        <f>+' INM'!AR96</f>
        <v>0</v>
      </c>
      <c r="AR97" s="57">
        <f>+' INM'!AS96</f>
        <v>0</v>
      </c>
      <c r="AS97" s="57">
        <f>SUM(R97:AG97)</f>
        <v>0</v>
      </c>
      <c r="AT97" s="61">
        <f>+' INM'!AU96</f>
        <v>0</v>
      </c>
      <c r="AU97" s="61">
        <f>+' INM'!AV96</f>
        <v>0</v>
      </c>
      <c r="AV97" s="61">
        <f>+' INM'!AW96</f>
        <v>0</v>
      </c>
      <c r="AW97" s="61">
        <f>+' INM'!AX96</f>
        <v>0</v>
      </c>
      <c r="AX97" s="61">
        <f>+' INM'!AY96</f>
        <v>0</v>
      </c>
      <c r="AY97" s="61">
        <f>+AT97+AU97+AV97+AW97+AX97</f>
        <v>0</v>
      </c>
      <c r="AZ97" s="109">
        <f>+' INM'!BA96</f>
        <v>0</v>
      </c>
      <c r="BA97" s="109">
        <f>+' INM'!BB96</f>
        <v>0</v>
      </c>
      <c r="BB97" s="109">
        <f>+' INM'!BC96</f>
        <v>0</v>
      </c>
      <c r="BC97" s="109">
        <f>+' INM'!BD96</f>
        <v>0</v>
      </c>
      <c r="BD97" s="109">
        <f>+' INM'!BE96</f>
        <v>0</v>
      </c>
      <c r="BE97" s="109"/>
      <c r="BF97" s="109"/>
      <c r="BG97" s="67">
        <f>SUM(AZ97:BB97)</f>
        <v>0</v>
      </c>
      <c r="BH97" s="1"/>
      <c r="BI97" s="1"/>
      <c r="BJ97" s="1"/>
    </row>
    <row r="98" spans="1:62">
      <c r="A98" s="24"/>
      <c r="B98" s="25"/>
      <c r="C98" s="44"/>
      <c r="D98" s="44"/>
      <c r="E98" s="44"/>
      <c r="F98" s="44"/>
      <c r="G98" s="49"/>
      <c r="H98" s="49"/>
      <c r="I98" s="49"/>
      <c r="J98" s="49"/>
      <c r="K98" s="49"/>
      <c r="L98" s="49"/>
      <c r="M98" s="53"/>
      <c r="N98" s="53"/>
      <c r="O98" s="53"/>
      <c r="Q98" s="44"/>
      <c r="R98" s="57"/>
      <c r="S98" s="57"/>
      <c r="T98" s="57"/>
      <c r="U98" s="57"/>
      <c r="V98" s="57"/>
      <c r="W98" s="57"/>
      <c r="X98" s="57"/>
      <c r="Y98" s="57"/>
      <c r="Z98" s="57"/>
      <c r="AA98" s="57"/>
      <c r="AB98" s="57"/>
      <c r="AC98" s="57"/>
      <c r="AD98" s="57"/>
      <c r="AE98" s="57"/>
      <c r="AF98" s="57"/>
      <c r="AG98" s="57"/>
      <c r="AH98" s="57"/>
      <c r="AI98" s="57"/>
      <c r="AJ98" s="57"/>
      <c r="AK98" s="57"/>
      <c r="AL98" s="57"/>
      <c r="AM98" s="57"/>
      <c r="AN98" s="57"/>
      <c r="AO98" s="57"/>
      <c r="AP98" s="57"/>
      <c r="AQ98" s="57"/>
      <c r="AR98" s="57"/>
      <c r="AS98" s="57"/>
      <c r="AT98" s="61"/>
      <c r="AU98" s="61"/>
      <c r="AV98" s="61"/>
      <c r="AW98" s="61"/>
      <c r="AX98" s="61"/>
      <c r="AY98" s="61"/>
      <c r="AZ98" s="67"/>
      <c r="BA98" s="67"/>
      <c r="BB98" s="67"/>
      <c r="BC98" s="67"/>
      <c r="BD98" s="67"/>
      <c r="BE98" s="67"/>
      <c r="BF98" s="67"/>
      <c r="BG98" s="66"/>
    </row>
    <row r="99" spans="1:62">
      <c r="A99" s="20">
        <v>5</v>
      </c>
      <c r="B99" s="26" t="s">
        <v>988</v>
      </c>
      <c r="C99" s="43">
        <f>SUM(C101:C111)</f>
        <v>27983641</v>
      </c>
      <c r="D99" s="43">
        <f>SUM(D101:D111)</f>
        <v>0</v>
      </c>
      <c r="E99" s="43">
        <f>SUM(E101:E111)</f>
        <v>-11000000</v>
      </c>
      <c r="F99" s="43">
        <f>SUM(F101:F111)</f>
        <v>16983641</v>
      </c>
      <c r="G99" s="43">
        <f t="shared" ref="G99:P99" si="37">SUM(G101:G111)</f>
        <v>7341761.0999999996</v>
      </c>
      <c r="H99" s="43">
        <f t="shared" si="37"/>
        <v>0</v>
      </c>
      <c r="I99" s="43">
        <f t="shared" si="37"/>
        <v>1260075.92</v>
      </c>
      <c r="J99" s="43">
        <f t="shared" si="37"/>
        <v>7935055.4199999999</v>
      </c>
      <c r="K99" s="43">
        <f t="shared" si="37"/>
        <v>9195131.3399999999</v>
      </c>
      <c r="L99" s="43">
        <f t="shared" si="37"/>
        <v>16536892.439999999</v>
      </c>
      <c r="M99" s="43">
        <f t="shared" si="37"/>
        <v>16983641</v>
      </c>
      <c r="N99" s="43">
        <f t="shared" si="37"/>
        <v>-446748.56000000029</v>
      </c>
      <c r="O99" s="43">
        <f t="shared" si="37"/>
        <v>446748.56000000029</v>
      </c>
      <c r="P99" s="43">
        <f t="shared" si="37"/>
        <v>0</v>
      </c>
      <c r="Q99" s="275">
        <f>SUM(Q101:Q111)</f>
        <v>0</v>
      </c>
      <c r="R99" s="43">
        <f>SUM(R101:R111)</f>
        <v>0</v>
      </c>
      <c r="S99" s="43">
        <f t="shared" ref="S99:AI99" si="38">SUM(S101:S111)</f>
        <v>-11000000</v>
      </c>
      <c r="T99" s="43">
        <f>SUM(T101:T111)</f>
        <v>0</v>
      </c>
      <c r="U99" s="43">
        <f t="shared" si="38"/>
        <v>0</v>
      </c>
      <c r="V99" s="43">
        <f t="shared" si="38"/>
        <v>0</v>
      </c>
      <c r="W99" s="43">
        <f t="shared" si="38"/>
        <v>0</v>
      </c>
      <c r="X99" s="43">
        <f t="shared" si="38"/>
        <v>0</v>
      </c>
      <c r="Y99" s="43">
        <f t="shared" si="38"/>
        <v>0</v>
      </c>
      <c r="Z99" s="43">
        <f t="shared" si="38"/>
        <v>0</v>
      </c>
      <c r="AA99" s="43">
        <f t="shared" si="38"/>
        <v>0</v>
      </c>
      <c r="AB99" s="43">
        <f t="shared" si="38"/>
        <v>0</v>
      </c>
      <c r="AC99" s="43">
        <f>SUM(AC101:AC111)</f>
        <v>0</v>
      </c>
      <c r="AD99" s="43">
        <f t="shared" si="38"/>
        <v>0</v>
      </c>
      <c r="AE99" s="43">
        <f>SUM(AE101:AE111)</f>
        <v>0</v>
      </c>
      <c r="AF99" s="43">
        <f t="shared" si="38"/>
        <v>0</v>
      </c>
      <c r="AG99" s="43">
        <f t="shared" si="38"/>
        <v>0</v>
      </c>
      <c r="AH99" s="43">
        <f t="shared" si="38"/>
        <v>0</v>
      </c>
      <c r="AI99" s="43">
        <f t="shared" si="38"/>
        <v>0</v>
      </c>
      <c r="AJ99" s="55">
        <f t="shared" ref="AJ99:AR99" si="39">SUM(AJ102:AJ110)</f>
        <v>0</v>
      </c>
      <c r="AK99" s="55">
        <f t="shared" si="39"/>
        <v>0</v>
      </c>
      <c r="AL99" s="55">
        <f t="shared" si="39"/>
        <v>0</v>
      </c>
      <c r="AM99" s="55">
        <f t="shared" si="39"/>
        <v>0</v>
      </c>
      <c r="AN99" s="55">
        <f t="shared" si="39"/>
        <v>0</v>
      </c>
      <c r="AO99" s="55">
        <f t="shared" si="39"/>
        <v>0</v>
      </c>
      <c r="AP99" s="55">
        <f t="shared" si="39"/>
        <v>0</v>
      </c>
      <c r="AQ99" s="55">
        <f t="shared" si="39"/>
        <v>0</v>
      </c>
      <c r="AR99" s="55">
        <f t="shared" si="39"/>
        <v>0</v>
      </c>
      <c r="AS99" s="43">
        <f>SUM(AS101:AS111)</f>
        <v>-11000000</v>
      </c>
      <c r="AT99" s="43">
        <f t="shared" ref="AT99:BG99" si="40">SUM(AT102:AT111)</f>
        <v>0</v>
      </c>
      <c r="AU99" s="43">
        <f t="shared" si="40"/>
        <v>0</v>
      </c>
      <c r="AV99" s="43">
        <f t="shared" si="40"/>
        <v>0</v>
      </c>
      <c r="AW99" s="43">
        <f t="shared" si="40"/>
        <v>0</v>
      </c>
      <c r="AX99" s="43">
        <f t="shared" si="40"/>
        <v>0</v>
      </c>
      <c r="AY99" s="43">
        <f t="shared" si="40"/>
        <v>0</v>
      </c>
      <c r="AZ99" s="43">
        <f t="shared" si="40"/>
        <v>0</v>
      </c>
      <c r="BA99" s="43">
        <f t="shared" si="40"/>
        <v>0</v>
      </c>
      <c r="BB99" s="43">
        <f t="shared" si="40"/>
        <v>0</v>
      </c>
      <c r="BC99" s="43">
        <f t="shared" si="40"/>
        <v>0</v>
      </c>
      <c r="BD99" s="43">
        <f t="shared" si="40"/>
        <v>0</v>
      </c>
      <c r="BE99" s="43">
        <f t="shared" si="40"/>
        <v>0</v>
      </c>
      <c r="BF99" s="43"/>
      <c r="BG99" s="43">
        <f t="shared" si="40"/>
        <v>0</v>
      </c>
    </row>
    <row r="100" spans="1:62">
      <c r="A100" s="29"/>
      <c r="B100" s="23"/>
      <c r="C100" s="45"/>
      <c r="D100" s="45"/>
      <c r="E100" s="45"/>
      <c r="F100" s="45"/>
      <c r="G100" s="48"/>
      <c r="H100" s="48"/>
      <c r="I100" s="48"/>
      <c r="J100" s="48"/>
      <c r="K100" s="48"/>
      <c r="L100" s="48"/>
      <c r="M100" s="52"/>
      <c r="N100" s="52"/>
      <c r="O100" s="52"/>
      <c r="P100" s="105"/>
      <c r="Q100" s="45"/>
      <c r="R100" s="56"/>
      <c r="S100" s="56"/>
      <c r="T100" s="56"/>
      <c r="U100" s="56"/>
      <c r="V100" s="56"/>
      <c r="W100" s="56"/>
      <c r="X100" s="56"/>
      <c r="Y100" s="56"/>
      <c r="Z100" s="56"/>
      <c r="AA100" s="56"/>
      <c r="AB100" s="56"/>
      <c r="AC100" s="56"/>
      <c r="AD100" s="56"/>
      <c r="AE100" s="56"/>
      <c r="AF100" s="56"/>
      <c r="AG100" s="56"/>
      <c r="AH100" s="56"/>
      <c r="AI100" s="56"/>
      <c r="AJ100" s="56"/>
      <c r="AK100" s="56"/>
      <c r="AL100" s="56"/>
      <c r="AM100" s="56"/>
      <c r="AN100" s="56"/>
      <c r="AO100" s="56"/>
      <c r="AP100" s="56"/>
      <c r="AQ100" s="56"/>
      <c r="AR100" s="56"/>
      <c r="AS100" s="56"/>
      <c r="AT100" s="60"/>
      <c r="AU100" s="60"/>
      <c r="AV100" s="60"/>
      <c r="AW100" s="60"/>
      <c r="AX100" s="60"/>
      <c r="AY100" s="60"/>
      <c r="AZ100" s="66"/>
      <c r="BA100" s="66"/>
      <c r="BB100" s="66"/>
      <c r="BC100" s="66"/>
      <c r="BD100" s="66"/>
      <c r="BE100" s="66"/>
      <c r="BF100" s="66"/>
      <c r="BG100" s="66"/>
    </row>
    <row r="101" spans="1:62" s="1" customFormat="1">
      <c r="A101" s="24" t="s">
        <v>83</v>
      </c>
      <c r="B101" s="25" t="s">
        <v>989</v>
      </c>
      <c r="C101" s="44">
        <f>+' INM'!C100</f>
        <v>0</v>
      </c>
      <c r="D101" s="44">
        <f t="shared" ref="D101:D111" si="41">+BG101</f>
        <v>0</v>
      </c>
      <c r="E101" s="44">
        <f>+AS101</f>
        <v>0</v>
      </c>
      <c r="F101" s="44">
        <f t="shared" ref="F101:F111" si="42">+C101+D101+E101</f>
        <v>0</v>
      </c>
      <c r="G101" s="53">
        <f>+' INM'!H100</f>
        <v>0</v>
      </c>
      <c r="H101" s="53">
        <f>+' INM'!I100</f>
        <v>0</v>
      </c>
      <c r="I101" s="53">
        <f>+' INM'!J100</f>
        <v>0</v>
      </c>
      <c r="J101" s="53">
        <f>+' INM'!K100</f>
        <v>0</v>
      </c>
      <c r="K101" s="49">
        <f t="shared" ref="K101:K111" si="43">SUM(H101:J101)</f>
        <v>0</v>
      </c>
      <c r="L101" s="49">
        <f t="shared" ref="L101:L111" si="44">K101+G101</f>
        <v>0</v>
      </c>
      <c r="M101" s="53">
        <f>+' INM'!N100</f>
        <v>0</v>
      </c>
      <c r="N101" s="53">
        <f>+' INM'!O100</f>
        <v>0</v>
      </c>
      <c r="O101" s="251">
        <f t="shared" ref="O101:O111" si="45">F101-L101</f>
        <v>0</v>
      </c>
      <c r="P101" s="13">
        <f t="shared" ref="P101:P111" si="46">+F101-M101</f>
        <v>0</v>
      </c>
      <c r="Q101" s="199">
        <f>+' INM'!R100</f>
        <v>0</v>
      </c>
      <c r="R101" s="57">
        <f>+' INM'!S100</f>
        <v>0</v>
      </c>
      <c r="S101" s="57">
        <f>+' INM'!T100</f>
        <v>0</v>
      </c>
      <c r="T101" s="57">
        <f>+' INM'!U100</f>
        <v>0</v>
      </c>
      <c r="U101" s="57">
        <f>+' INM'!V100</f>
        <v>0</v>
      </c>
      <c r="V101" s="57">
        <f>+' INM'!W100</f>
        <v>0</v>
      </c>
      <c r="W101" s="57">
        <f>+' INM'!X100</f>
        <v>0</v>
      </c>
      <c r="X101" s="57">
        <f>+' INM'!Y100</f>
        <v>0</v>
      </c>
      <c r="Y101" s="57">
        <f>+' INM'!Z100</f>
        <v>0</v>
      </c>
      <c r="Z101" s="57">
        <f>+' INM'!AA100</f>
        <v>0</v>
      </c>
      <c r="AA101" s="57">
        <f>+' INM'!AB100</f>
        <v>0</v>
      </c>
      <c r="AB101" s="57">
        <f>+' INM'!AC100</f>
        <v>0</v>
      </c>
      <c r="AC101" s="57">
        <f>+' INM'!AD100</f>
        <v>0</v>
      </c>
      <c r="AD101" s="57">
        <f>+' INM'!AE100</f>
        <v>0</v>
      </c>
      <c r="AE101" s="57">
        <f>+' INM'!AF100</f>
        <v>0</v>
      </c>
      <c r="AF101" s="57">
        <f>+' INM'!AG100</f>
        <v>0</v>
      </c>
      <c r="AG101" s="57">
        <f>+' INM'!AH100</f>
        <v>0</v>
      </c>
      <c r="AH101" s="57">
        <f>+' INM'!AI100</f>
        <v>0</v>
      </c>
      <c r="AI101" s="57">
        <f>+' INM'!AJ100</f>
        <v>0</v>
      </c>
      <c r="AJ101" s="57">
        <f>+' INM'!AK100</f>
        <v>0</v>
      </c>
      <c r="AK101" s="57">
        <f>+' INM'!AL100</f>
        <v>0</v>
      </c>
      <c r="AL101" s="57">
        <f>+' INM'!AM100</f>
        <v>0</v>
      </c>
      <c r="AM101" s="57">
        <f>+' INM'!AN100</f>
        <v>0</v>
      </c>
      <c r="AN101" s="57">
        <f>+' INM'!AO100</f>
        <v>0</v>
      </c>
      <c r="AO101" s="57">
        <f>+' INM'!AP100</f>
        <v>0</v>
      </c>
      <c r="AP101" s="57">
        <f>+' INM'!AQ100</f>
        <v>0</v>
      </c>
      <c r="AQ101" s="57">
        <f>+' INM'!AR100</f>
        <v>0</v>
      </c>
      <c r="AR101" s="57">
        <f>+' INM'!AS100</f>
        <v>0</v>
      </c>
      <c r="AS101" s="57">
        <f t="shared" ref="AS101:AS111" si="47">SUM(R101:AR101)</f>
        <v>0</v>
      </c>
      <c r="AT101" s="61">
        <f>+' INM'!AU100</f>
        <v>0</v>
      </c>
      <c r="AU101" s="61">
        <f>+' INM'!AV100</f>
        <v>0</v>
      </c>
      <c r="AV101" s="61">
        <f>+' INM'!AW100</f>
        <v>0</v>
      </c>
      <c r="AW101" s="61">
        <f>+' INM'!AX100</f>
        <v>0</v>
      </c>
      <c r="AX101" s="61">
        <f>+' INM'!AY100</f>
        <v>0</v>
      </c>
      <c r="AY101" s="61">
        <f t="shared" ref="AY101:AY111" si="48">+AT101+AU101+AV101+AW101+AX101</f>
        <v>0</v>
      </c>
      <c r="AZ101" s="109">
        <f>+' INM'!BA100</f>
        <v>0</v>
      </c>
      <c r="BA101" s="109">
        <f>+' INM'!BB100</f>
        <v>0</v>
      </c>
      <c r="BB101" s="109">
        <f>+' INM'!BC100</f>
        <v>0</v>
      </c>
      <c r="BC101" s="109">
        <f>+' INM'!BD100</f>
        <v>0</v>
      </c>
      <c r="BD101" s="109">
        <f>+' INM'!BE100</f>
        <v>0</v>
      </c>
      <c r="BE101" s="109">
        <f>+' INM'!BF100</f>
        <v>0</v>
      </c>
      <c r="BF101" s="109"/>
      <c r="BG101" s="67">
        <f>SUM(AZ101:BB101)</f>
        <v>0</v>
      </c>
      <c r="BH101"/>
      <c r="BI101"/>
      <c r="BJ101"/>
    </row>
    <row r="102" spans="1:62" s="1" customFormat="1">
      <c r="A102" s="24" t="s">
        <v>84</v>
      </c>
      <c r="B102" s="25" t="s">
        <v>990</v>
      </c>
      <c r="C102" s="44">
        <f>+' INM'!C101</f>
        <v>0</v>
      </c>
      <c r="D102" s="44">
        <f t="shared" si="41"/>
        <v>0</v>
      </c>
      <c r="E102" s="44">
        <f t="shared" ref="E102:E111" si="49">+AS102</f>
        <v>0</v>
      </c>
      <c r="F102" s="44">
        <f t="shared" si="42"/>
        <v>0</v>
      </c>
      <c r="G102" s="53">
        <f>+' INM'!H101</f>
        <v>0</v>
      </c>
      <c r="H102" s="53">
        <f>+' INM'!I101</f>
        <v>0</v>
      </c>
      <c r="I102" s="53">
        <f>+' INM'!J101</f>
        <v>0</v>
      </c>
      <c r="J102" s="53">
        <f>+' INM'!K101</f>
        <v>0</v>
      </c>
      <c r="K102" s="49">
        <f t="shared" si="43"/>
        <v>0</v>
      </c>
      <c r="L102" s="49">
        <f t="shared" si="44"/>
        <v>0</v>
      </c>
      <c r="M102" s="53">
        <f>+' INM'!N101</f>
        <v>0</v>
      </c>
      <c r="N102" s="53">
        <f>+' INM'!O101</f>
        <v>0</v>
      </c>
      <c r="O102" s="251">
        <f t="shared" si="45"/>
        <v>0</v>
      </c>
      <c r="P102" s="13">
        <f t="shared" si="46"/>
        <v>0</v>
      </c>
      <c r="Q102" s="199">
        <f>+' INM'!R101</f>
        <v>0</v>
      </c>
      <c r="R102" s="57">
        <f>+' INM'!S101</f>
        <v>0</v>
      </c>
      <c r="S102" s="57">
        <f>+' INM'!T101</f>
        <v>0</v>
      </c>
      <c r="T102" s="57">
        <f>+' INM'!U101</f>
        <v>0</v>
      </c>
      <c r="U102" s="57">
        <f>+' INM'!V101</f>
        <v>0</v>
      </c>
      <c r="V102" s="57">
        <f>+' INM'!W101</f>
        <v>0</v>
      </c>
      <c r="W102" s="57">
        <f>+' INM'!X101</f>
        <v>0</v>
      </c>
      <c r="X102" s="57">
        <f>+' INM'!Y101</f>
        <v>0</v>
      </c>
      <c r="Y102" s="57">
        <f>+' INM'!Z101</f>
        <v>0</v>
      </c>
      <c r="Z102" s="57">
        <f>+' INM'!AA101</f>
        <v>0</v>
      </c>
      <c r="AA102" s="57">
        <f>+' INM'!AB101</f>
        <v>0</v>
      </c>
      <c r="AB102" s="57">
        <f>+' INM'!AC101</f>
        <v>0</v>
      </c>
      <c r="AC102" s="57">
        <f>+' INM'!AD101</f>
        <v>0</v>
      </c>
      <c r="AD102" s="57">
        <f>+' INM'!AE101</f>
        <v>0</v>
      </c>
      <c r="AE102" s="57">
        <f>+' INM'!AF101</f>
        <v>0</v>
      </c>
      <c r="AF102" s="57">
        <f>+' INM'!AG101</f>
        <v>0</v>
      </c>
      <c r="AG102" s="57">
        <f>+' INM'!AH101</f>
        <v>0</v>
      </c>
      <c r="AH102" s="57">
        <f>+' INM'!AI101</f>
        <v>0</v>
      </c>
      <c r="AI102" s="57">
        <f>+' INM'!AJ101</f>
        <v>0</v>
      </c>
      <c r="AJ102" s="57">
        <f>+' INM'!AK101</f>
        <v>0</v>
      </c>
      <c r="AK102" s="57">
        <f>+' INM'!AL101</f>
        <v>0</v>
      </c>
      <c r="AL102" s="57">
        <f>+' INM'!AM101</f>
        <v>0</v>
      </c>
      <c r="AM102" s="57">
        <f>+' INM'!AN101</f>
        <v>0</v>
      </c>
      <c r="AN102" s="57">
        <f>+' INM'!AO101</f>
        <v>0</v>
      </c>
      <c r="AO102" s="57">
        <f>+' INM'!AP101</f>
        <v>0</v>
      </c>
      <c r="AP102" s="57">
        <f>+' INM'!AQ101</f>
        <v>0</v>
      </c>
      <c r="AQ102" s="57">
        <f>+' INM'!AR101</f>
        <v>0</v>
      </c>
      <c r="AR102" s="57">
        <f>+' INM'!AS101</f>
        <v>0</v>
      </c>
      <c r="AS102" s="57">
        <f t="shared" si="47"/>
        <v>0</v>
      </c>
      <c r="AT102" s="61">
        <f>+' INM'!AU101</f>
        <v>0</v>
      </c>
      <c r="AU102" s="61">
        <f>+' INM'!AV101</f>
        <v>0</v>
      </c>
      <c r="AV102" s="61">
        <f>+' INM'!AW101</f>
        <v>0</v>
      </c>
      <c r="AW102" s="61">
        <f>+' INM'!AX101</f>
        <v>0</v>
      </c>
      <c r="AX102" s="61">
        <f>+' INM'!AY101</f>
        <v>0</v>
      </c>
      <c r="AY102" s="61">
        <f t="shared" si="48"/>
        <v>0</v>
      </c>
      <c r="AZ102" s="109">
        <f>+' INM'!BA101</f>
        <v>0</v>
      </c>
      <c r="BA102" s="109">
        <f>+' INM'!BB101</f>
        <v>0</v>
      </c>
      <c r="BB102" s="109">
        <f>+' INM'!BC101</f>
        <v>0</v>
      </c>
      <c r="BC102" s="109">
        <f>+' INM'!BD101</f>
        <v>0</v>
      </c>
      <c r="BD102" s="109">
        <f>+' INM'!BE101</f>
        <v>0</v>
      </c>
      <c r="BE102" s="109">
        <f>+' INM'!BF101</f>
        <v>0</v>
      </c>
      <c r="BF102" s="109"/>
      <c r="BG102" s="67">
        <f>SUM(AZ102:BB102)</f>
        <v>0</v>
      </c>
      <c r="BH102"/>
      <c r="BI102"/>
      <c r="BJ102"/>
    </row>
    <row r="103" spans="1:62">
      <c r="A103" s="24" t="s">
        <v>85</v>
      </c>
      <c r="B103" s="25" t="s">
        <v>991</v>
      </c>
      <c r="C103" s="44">
        <f>+' INM'!C102</f>
        <v>0</v>
      </c>
      <c r="D103" s="44">
        <f t="shared" si="41"/>
        <v>0</v>
      </c>
      <c r="E103" s="44">
        <f t="shared" si="49"/>
        <v>0</v>
      </c>
      <c r="F103" s="44">
        <f t="shared" si="42"/>
        <v>0</v>
      </c>
      <c r="G103" s="53">
        <f>+' INM'!H102</f>
        <v>0</v>
      </c>
      <c r="H103" s="53">
        <f>+' INM'!I102</f>
        <v>0</v>
      </c>
      <c r="I103" s="53">
        <f>+' INM'!J102</f>
        <v>0</v>
      </c>
      <c r="J103" s="53">
        <f>+' INM'!K102</f>
        <v>0</v>
      </c>
      <c r="K103" s="49">
        <f t="shared" si="43"/>
        <v>0</v>
      </c>
      <c r="L103" s="49">
        <f t="shared" si="44"/>
        <v>0</v>
      </c>
      <c r="M103" s="53">
        <f>+' INM'!N102</f>
        <v>0</v>
      </c>
      <c r="N103" s="53">
        <f>+' INM'!O102</f>
        <v>0</v>
      </c>
      <c r="O103" s="251">
        <f t="shared" si="45"/>
        <v>0</v>
      </c>
      <c r="P103" s="13">
        <f t="shared" si="46"/>
        <v>0</v>
      </c>
      <c r="Q103" s="199">
        <f>+' INM'!R102</f>
        <v>0</v>
      </c>
      <c r="R103" s="57">
        <f>+' INM'!S102</f>
        <v>0</v>
      </c>
      <c r="S103" s="57">
        <f>+' INM'!T102</f>
        <v>0</v>
      </c>
      <c r="T103" s="57">
        <f>+' INM'!U102</f>
        <v>0</v>
      </c>
      <c r="U103" s="57">
        <f>+' INM'!V102</f>
        <v>0</v>
      </c>
      <c r="V103" s="57">
        <f>+' INM'!W102</f>
        <v>0</v>
      </c>
      <c r="W103" s="57">
        <f>+' INM'!X102</f>
        <v>0</v>
      </c>
      <c r="X103" s="57">
        <f>+' INM'!Y102</f>
        <v>0</v>
      </c>
      <c r="Y103" s="57">
        <f>+' INM'!Z102</f>
        <v>0</v>
      </c>
      <c r="Z103" s="57">
        <f>+' INM'!AA102</f>
        <v>0</v>
      </c>
      <c r="AA103" s="57">
        <f>+' INM'!AB102</f>
        <v>0</v>
      </c>
      <c r="AB103" s="57">
        <f>+' INM'!AC102</f>
        <v>0</v>
      </c>
      <c r="AC103" s="57">
        <f>+' INM'!AD102</f>
        <v>0</v>
      </c>
      <c r="AD103" s="57">
        <f>+' INM'!AE102</f>
        <v>0</v>
      </c>
      <c r="AE103" s="57">
        <f>+' INM'!AF102</f>
        <v>0</v>
      </c>
      <c r="AF103" s="57">
        <f>+' INM'!AG102</f>
        <v>0</v>
      </c>
      <c r="AG103" s="57">
        <f>+' INM'!AH102</f>
        <v>0</v>
      </c>
      <c r="AH103" s="57">
        <f>+' INM'!AI102</f>
        <v>0</v>
      </c>
      <c r="AI103" s="57">
        <f>+' INM'!AJ102</f>
        <v>0</v>
      </c>
      <c r="AJ103" s="57">
        <f>+' INM'!AK102</f>
        <v>0</v>
      </c>
      <c r="AK103" s="57">
        <f>+' INM'!AL102</f>
        <v>0</v>
      </c>
      <c r="AL103" s="57">
        <f>+' INM'!AM102</f>
        <v>0</v>
      </c>
      <c r="AM103" s="57">
        <f>+' INM'!AN102</f>
        <v>0</v>
      </c>
      <c r="AN103" s="57">
        <f>+' INM'!AO102</f>
        <v>0</v>
      </c>
      <c r="AO103" s="57">
        <f>+' INM'!AP102</f>
        <v>0</v>
      </c>
      <c r="AP103" s="57">
        <f>+' INM'!AQ102</f>
        <v>0</v>
      </c>
      <c r="AQ103" s="57">
        <f>+' INM'!AR102</f>
        <v>0</v>
      </c>
      <c r="AR103" s="57">
        <f>+' INM'!AS102</f>
        <v>0</v>
      </c>
      <c r="AS103" s="57">
        <f t="shared" si="47"/>
        <v>0</v>
      </c>
      <c r="AT103" s="61">
        <f>+' INM'!AU102</f>
        <v>0</v>
      </c>
      <c r="AU103" s="61">
        <f>+' INM'!AV102</f>
        <v>0</v>
      </c>
      <c r="AV103" s="61">
        <f>+' INM'!AW102</f>
        <v>0</v>
      </c>
      <c r="AW103" s="61">
        <f>+' INM'!AX102</f>
        <v>0</v>
      </c>
      <c r="AX103" s="61">
        <f>+' INM'!AY102</f>
        <v>0</v>
      </c>
      <c r="AY103" s="61">
        <f t="shared" si="48"/>
        <v>0</v>
      </c>
      <c r="AZ103" s="109">
        <f>+' INM'!BA102</f>
        <v>0</v>
      </c>
      <c r="BA103" s="109">
        <f>+' INM'!BB102</f>
        <v>0</v>
      </c>
      <c r="BB103" s="109">
        <f>+' INM'!BC102</f>
        <v>0</v>
      </c>
      <c r="BC103" s="109">
        <f>+' INM'!BD102</f>
        <v>0</v>
      </c>
      <c r="BD103" s="109">
        <f>+' INM'!BE102</f>
        <v>0</v>
      </c>
      <c r="BE103" s="109">
        <f>+' INM'!BF102</f>
        <v>0</v>
      </c>
      <c r="BF103" s="109"/>
      <c r="BG103" s="67">
        <f>SUM(AZ103:BB103)</f>
        <v>0</v>
      </c>
    </row>
    <row r="104" spans="1:62" s="1" customFormat="1" ht="13.5" customHeight="1">
      <c r="A104" s="24" t="s">
        <v>86</v>
      </c>
      <c r="B104" s="25" t="s">
        <v>992</v>
      </c>
      <c r="C104" s="44">
        <f>+' INM'!C103</f>
        <v>0</v>
      </c>
      <c r="D104" s="44">
        <f t="shared" si="41"/>
        <v>0</v>
      </c>
      <c r="E104" s="44">
        <f t="shared" si="49"/>
        <v>0</v>
      </c>
      <c r="F104" s="44">
        <f t="shared" si="42"/>
        <v>0</v>
      </c>
      <c r="G104" s="53">
        <f>+' INM'!H103</f>
        <v>0</v>
      </c>
      <c r="H104" s="53">
        <f>+' INM'!I103</f>
        <v>0</v>
      </c>
      <c r="I104" s="53">
        <f>+' INM'!J103</f>
        <v>0</v>
      </c>
      <c r="J104" s="53">
        <f>+' INM'!K103</f>
        <v>0</v>
      </c>
      <c r="K104" s="49">
        <f t="shared" si="43"/>
        <v>0</v>
      </c>
      <c r="L104" s="49">
        <f t="shared" si="44"/>
        <v>0</v>
      </c>
      <c r="M104" s="53">
        <f>+' INM'!N103</f>
        <v>0</v>
      </c>
      <c r="N104" s="53">
        <f>+' INM'!O103</f>
        <v>0</v>
      </c>
      <c r="O104" s="251">
        <f t="shared" si="45"/>
        <v>0</v>
      </c>
      <c r="P104" s="13">
        <f t="shared" si="46"/>
        <v>0</v>
      </c>
      <c r="Q104" s="199">
        <f>+' INM'!R103</f>
        <v>0</v>
      </c>
      <c r="R104" s="57">
        <f>+' INM'!S103</f>
        <v>0</v>
      </c>
      <c r="S104" s="57">
        <f>+' INM'!T103</f>
        <v>0</v>
      </c>
      <c r="T104" s="57">
        <f>+' INM'!U103</f>
        <v>0</v>
      </c>
      <c r="U104" s="57">
        <f>+' INM'!V103</f>
        <v>0</v>
      </c>
      <c r="V104" s="57">
        <f>+' INM'!W103</f>
        <v>0</v>
      </c>
      <c r="W104" s="57">
        <f>+' INM'!X103</f>
        <v>0</v>
      </c>
      <c r="X104" s="57">
        <f>+' INM'!Y103</f>
        <v>0</v>
      </c>
      <c r="Y104" s="57">
        <f>+' INM'!Z103</f>
        <v>0</v>
      </c>
      <c r="Z104" s="57">
        <f>+' INM'!AA103</f>
        <v>0</v>
      </c>
      <c r="AA104" s="57">
        <f>+' INM'!AB103</f>
        <v>0</v>
      </c>
      <c r="AB104" s="57">
        <f>+' INM'!AC103</f>
        <v>0</v>
      </c>
      <c r="AC104" s="57">
        <f>+' INM'!AD103</f>
        <v>0</v>
      </c>
      <c r="AD104" s="57">
        <f>+' INM'!AE103</f>
        <v>0</v>
      </c>
      <c r="AE104" s="57">
        <f>+' INM'!AF103</f>
        <v>0</v>
      </c>
      <c r="AF104" s="57">
        <f>+' INM'!AG103</f>
        <v>0</v>
      </c>
      <c r="AG104" s="57">
        <f>+' INM'!AH103</f>
        <v>0</v>
      </c>
      <c r="AH104" s="57">
        <f>+' INM'!AI103</f>
        <v>0</v>
      </c>
      <c r="AI104" s="57">
        <f>+' INM'!AJ103</f>
        <v>0</v>
      </c>
      <c r="AJ104" s="57">
        <f>+' INM'!AK103</f>
        <v>0</v>
      </c>
      <c r="AK104" s="57">
        <f>+' INM'!AL103</f>
        <v>0</v>
      </c>
      <c r="AL104" s="57">
        <f>+' INM'!AM103</f>
        <v>0</v>
      </c>
      <c r="AM104" s="57">
        <f>+' INM'!AN103</f>
        <v>0</v>
      </c>
      <c r="AN104" s="57">
        <f>+' INM'!AO103</f>
        <v>0</v>
      </c>
      <c r="AO104" s="57">
        <f>+' INM'!AP103</f>
        <v>0</v>
      </c>
      <c r="AP104" s="57">
        <f>+' INM'!AQ103</f>
        <v>0</v>
      </c>
      <c r="AQ104" s="57">
        <f>+' INM'!AR103</f>
        <v>0</v>
      </c>
      <c r="AR104" s="57">
        <f>+' INM'!AS103</f>
        <v>0</v>
      </c>
      <c r="AS104" s="57">
        <f t="shared" si="47"/>
        <v>0</v>
      </c>
      <c r="AT104" s="61">
        <f>+' INM'!AU103</f>
        <v>0</v>
      </c>
      <c r="AU104" s="61">
        <f>+' INM'!AV103</f>
        <v>0</v>
      </c>
      <c r="AV104" s="61">
        <f>+' INM'!AW103</f>
        <v>0</v>
      </c>
      <c r="AW104" s="61">
        <f>+' INM'!AX103</f>
        <v>0</v>
      </c>
      <c r="AX104" s="61">
        <f>+' INM'!AY103</f>
        <v>0</v>
      </c>
      <c r="AY104" s="61">
        <f t="shared" si="48"/>
        <v>0</v>
      </c>
      <c r="AZ104" s="109">
        <f>+' INM'!BA103</f>
        <v>0</v>
      </c>
      <c r="BA104" s="109">
        <f>+' INM'!BB103</f>
        <v>0</v>
      </c>
      <c r="BB104" s="109">
        <f>+' INM'!BC103</f>
        <v>0</v>
      </c>
      <c r="BC104" s="109">
        <f>+' INM'!BD103</f>
        <v>0</v>
      </c>
      <c r="BD104" s="109">
        <f>+' INM'!BE103</f>
        <v>0</v>
      </c>
      <c r="BE104" s="109">
        <f>+' INM'!BF103</f>
        <v>0</v>
      </c>
      <c r="BF104" s="109"/>
      <c r="BG104" s="67">
        <f>SUM(AZ104:BB104)</f>
        <v>0</v>
      </c>
      <c r="BH104"/>
      <c r="BI104"/>
      <c r="BJ104"/>
    </row>
    <row r="105" spans="1:62">
      <c r="A105" s="24" t="s">
        <v>87</v>
      </c>
      <c r="B105" s="25" t="s">
        <v>993</v>
      </c>
      <c r="C105" s="44">
        <f>+' INM'!C104</f>
        <v>10000000</v>
      </c>
      <c r="D105" s="44">
        <f t="shared" si="41"/>
        <v>0</v>
      </c>
      <c r="E105" s="44">
        <f t="shared" si="49"/>
        <v>-10000000</v>
      </c>
      <c r="F105" s="44">
        <f t="shared" si="42"/>
        <v>0</v>
      </c>
      <c r="G105" s="53">
        <f>+' INM'!H104</f>
        <v>0</v>
      </c>
      <c r="H105" s="53">
        <f>+' INM'!I104</f>
        <v>0</v>
      </c>
      <c r="I105" s="53">
        <f>+' INM'!J104</f>
        <v>0</v>
      </c>
      <c r="J105" s="53">
        <f>+' INM'!K104</f>
        <v>0</v>
      </c>
      <c r="K105" s="49">
        <f t="shared" si="43"/>
        <v>0</v>
      </c>
      <c r="L105" s="49">
        <f t="shared" si="44"/>
        <v>0</v>
      </c>
      <c r="M105" s="53">
        <f>+' INM'!N104</f>
        <v>0</v>
      </c>
      <c r="N105" s="53">
        <f>+' INM'!O104</f>
        <v>0</v>
      </c>
      <c r="O105" s="251">
        <f t="shared" si="45"/>
        <v>0</v>
      </c>
      <c r="P105" s="13">
        <f t="shared" si="46"/>
        <v>0</v>
      </c>
      <c r="Q105" s="199">
        <f>+' INM'!R104</f>
        <v>0</v>
      </c>
      <c r="R105" s="57">
        <f>+' INM'!S104</f>
        <v>0</v>
      </c>
      <c r="S105" s="57">
        <f>+' INM'!T104</f>
        <v>-10000000</v>
      </c>
      <c r="T105" s="57">
        <f>+' INM'!U104</f>
        <v>0</v>
      </c>
      <c r="U105" s="57">
        <f>+' INM'!V104</f>
        <v>0</v>
      </c>
      <c r="V105" s="57">
        <f>+' INM'!W104</f>
        <v>0</v>
      </c>
      <c r="W105" s="57">
        <f>+' INM'!X104</f>
        <v>0</v>
      </c>
      <c r="X105" s="57">
        <f>+' INM'!Y104</f>
        <v>0</v>
      </c>
      <c r="Y105" s="57">
        <f>+' INM'!Z104</f>
        <v>0</v>
      </c>
      <c r="Z105" s="57">
        <f>+' INM'!AA104</f>
        <v>0</v>
      </c>
      <c r="AA105" s="57">
        <f>+' INM'!AB104</f>
        <v>0</v>
      </c>
      <c r="AB105" s="57">
        <f>+' INM'!AC104</f>
        <v>0</v>
      </c>
      <c r="AC105" s="57">
        <f>+' INM'!AD104</f>
        <v>0</v>
      </c>
      <c r="AD105" s="57">
        <f>+' INM'!AE104</f>
        <v>0</v>
      </c>
      <c r="AE105" s="57">
        <f>+' INM'!AF104</f>
        <v>0</v>
      </c>
      <c r="AF105" s="57">
        <f>+' INM'!AG104</f>
        <v>0</v>
      </c>
      <c r="AG105" s="57">
        <f>+' INM'!AH104</f>
        <v>0</v>
      </c>
      <c r="AH105" s="57">
        <f>+' INM'!AI104</f>
        <v>0</v>
      </c>
      <c r="AI105" s="57">
        <f>+' INM'!AJ104</f>
        <v>0</v>
      </c>
      <c r="AJ105" s="57">
        <f>+' INM'!AK104</f>
        <v>0</v>
      </c>
      <c r="AK105" s="57">
        <f>+' INM'!AL104</f>
        <v>0</v>
      </c>
      <c r="AL105" s="57">
        <f>+' INM'!AM104</f>
        <v>0</v>
      </c>
      <c r="AM105" s="57">
        <f>+' INM'!AN104</f>
        <v>0</v>
      </c>
      <c r="AN105" s="57">
        <f>+' INM'!AO104</f>
        <v>0</v>
      </c>
      <c r="AO105" s="57">
        <f>+' INM'!AP104</f>
        <v>0</v>
      </c>
      <c r="AP105" s="57">
        <f>+' INM'!AQ104</f>
        <v>0</v>
      </c>
      <c r="AQ105" s="57">
        <f>+' INM'!AR104</f>
        <v>0</v>
      </c>
      <c r="AR105" s="57">
        <f>+' INM'!AS104</f>
        <v>0</v>
      </c>
      <c r="AS105" s="57">
        <f t="shared" si="47"/>
        <v>-10000000</v>
      </c>
      <c r="AT105" s="61">
        <f>+' INM'!AU104</f>
        <v>0</v>
      </c>
      <c r="AU105" s="61">
        <f>+' INM'!AV104</f>
        <v>0</v>
      </c>
      <c r="AV105" s="61">
        <f>+' INM'!AW104</f>
        <v>0</v>
      </c>
      <c r="AW105" s="61">
        <f>+' INM'!AX104</f>
        <v>0</v>
      </c>
      <c r="AX105" s="61">
        <f>+' INM'!AY104</f>
        <v>0</v>
      </c>
      <c r="AY105" s="61">
        <f t="shared" si="48"/>
        <v>0</v>
      </c>
      <c r="AZ105" s="109">
        <f>+' INM'!BA104</f>
        <v>0</v>
      </c>
      <c r="BA105" s="109">
        <f>+' INM'!BB104</f>
        <v>0</v>
      </c>
      <c r="BB105" s="109">
        <f>+' INM'!BC104</f>
        <v>0</v>
      </c>
      <c r="BC105" s="109">
        <f>+' INM'!BD104</f>
        <v>0</v>
      </c>
      <c r="BD105" s="109">
        <f>+' INM'!BE104</f>
        <v>0</v>
      </c>
      <c r="BE105" s="109">
        <f>+' INM'!BF104</f>
        <v>0</v>
      </c>
      <c r="BF105" s="109"/>
      <c r="BG105" s="67">
        <f>SUM(AZ105:BB105)</f>
        <v>0</v>
      </c>
      <c r="BH105" s="1"/>
      <c r="BI105" s="1"/>
      <c r="BJ105" s="1"/>
    </row>
    <row r="106" spans="1:62">
      <c r="A106" s="24" t="s">
        <v>88</v>
      </c>
      <c r="B106" s="25" t="s">
        <v>994</v>
      </c>
      <c r="C106" s="44">
        <f>+' INM'!C105</f>
        <v>14983641</v>
      </c>
      <c r="D106" s="44">
        <f t="shared" si="41"/>
        <v>0</v>
      </c>
      <c r="E106" s="44">
        <f t="shared" si="49"/>
        <v>0</v>
      </c>
      <c r="F106" s="44">
        <f t="shared" si="42"/>
        <v>14983641</v>
      </c>
      <c r="G106" s="53">
        <f>+' INM'!H105</f>
        <v>7341761.0999999996</v>
      </c>
      <c r="H106" s="53">
        <f>+' INM'!I105</f>
        <v>0</v>
      </c>
      <c r="I106" s="53">
        <f>+' INM'!J105</f>
        <v>0</v>
      </c>
      <c r="J106" s="53">
        <f>+' INM'!K105</f>
        <v>7462102.7400000002</v>
      </c>
      <c r="K106" s="49">
        <f t="shared" si="43"/>
        <v>7462102.7400000002</v>
      </c>
      <c r="L106" s="49">
        <f t="shared" si="44"/>
        <v>14803863.84</v>
      </c>
      <c r="M106" s="53">
        <f>+' INM'!N105</f>
        <v>14983641</v>
      </c>
      <c r="N106" s="53">
        <f>+' INM'!O105</f>
        <v>-179777.16000000015</v>
      </c>
      <c r="O106" s="251">
        <f t="shared" si="45"/>
        <v>179777.16000000015</v>
      </c>
      <c r="P106" s="13">
        <f t="shared" si="46"/>
        <v>0</v>
      </c>
      <c r="Q106" s="199">
        <f>+' INM'!R105</f>
        <v>0</v>
      </c>
      <c r="R106" s="57">
        <f>+' INM'!S105</f>
        <v>0</v>
      </c>
      <c r="S106" s="57">
        <f>+' INM'!T105</f>
        <v>0</v>
      </c>
      <c r="T106" s="57">
        <f>+' INM'!U105</f>
        <v>0</v>
      </c>
      <c r="U106" s="57">
        <f>+' INM'!V105</f>
        <v>0</v>
      </c>
      <c r="V106" s="57">
        <f>+' INM'!W105</f>
        <v>0</v>
      </c>
      <c r="W106" s="57">
        <f>+' INM'!X105</f>
        <v>0</v>
      </c>
      <c r="X106" s="57">
        <f>+' INM'!Y105</f>
        <v>0</v>
      </c>
      <c r="Y106" s="57">
        <f>+' INM'!Z105</f>
        <v>0</v>
      </c>
      <c r="Z106" s="57">
        <f>+' INM'!AA105</f>
        <v>0</v>
      </c>
      <c r="AA106" s="57">
        <f>+' INM'!AB105</f>
        <v>0</v>
      </c>
      <c r="AB106" s="57">
        <f>+' INM'!AC105</f>
        <v>0</v>
      </c>
      <c r="AC106" s="57">
        <f>+' INM'!AD105</f>
        <v>0</v>
      </c>
      <c r="AD106" s="57">
        <f>+' INM'!AE105</f>
        <v>0</v>
      </c>
      <c r="AE106" s="57">
        <f>+' INM'!AF105</f>
        <v>0</v>
      </c>
      <c r="AF106" s="57">
        <f>+' INM'!AG105</f>
        <v>0</v>
      </c>
      <c r="AG106" s="57">
        <f>+' INM'!AH105</f>
        <v>0</v>
      </c>
      <c r="AH106" s="57">
        <f>+' INM'!AI105</f>
        <v>0</v>
      </c>
      <c r="AI106" s="57">
        <f>+' INM'!AJ105</f>
        <v>0</v>
      </c>
      <c r="AJ106" s="57">
        <f>+' INM'!AK105</f>
        <v>0</v>
      </c>
      <c r="AK106" s="57">
        <f>+' INM'!AL105</f>
        <v>0</v>
      </c>
      <c r="AL106" s="57">
        <f>+' INM'!AM105</f>
        <v>0</v>
      </c>
      <c r="AM106" s="57">
        <f>+' INM'!AN105</f>
        <v>0</v>
      </c>
      <c r="AN106" s="57">
        <f>+' INM'!AO105</f>
        <v>0</v>
      </c>
      <c r="AO106" s="57">
        <f>+' INM'!AP105</f>
        <v>0</v>
      </c>
      <c r="AP106" s="57">
        <f>+' INM'!AQ105</f>
        <v>0</v>
      </c>
      <c r="AQ106" s="57">
        <f>+' INM'!AR105</f>
        <v>0</v>
      </c>
      <c r="AR106" s="57">
        <f>+' INM'!AS105</f>
        <v>0</v>
      </c>
      <c r="AS106" s="57">
        <f t="shared" si="47"/>
        <v>0</v>
      </c>
      <c r="AT106" s="61">
        <f>+' INM'!AU105</f>
        <v>0</v>
      </c>
      <c r="AU106" s="61">
        <f>+' INM'!AV105</f>
        <v>0</v>
      </c>
      <c r="AV106" s="61">
        <f>+' INM'!AW105</f>
        <v>0</v>
      </c>
      <c r="AW106" s="61">
        <f>+' INM'!AX105</f>
        <v>0</v>
      </c>
      <c r="AX106" s="61">
        <f>+' INM'!AY105</f>
        <v>0</v>
      </c>
      <c r="AY106" s="61">
        <f t="shared" si="48"/>
        <v>0</v>
      </c>
      <c r="AZ106" s="109">
        <f>+' INM'!BA105</f>
        <v>0</v>
      </c>
      <c r="BA106" s="109">
        <f>+' INM'!BB105</f>
        <v>0</v>
      </c>
      <c r="BB106" s="109">
        <f>+' INM'!BC105</f>
        <v>0</v>
      </c>
      <c r="BC106" s="109">
        <f>+' INM'!BD105</f>
        <v>0</v>
      </c>
      <c r="BD106" s="109">
        <f>+' INM'!BE105</f>
        <v>0</v>
      </c>
      <c r="BE106" s="109">
        <f>+' INM'!BF105</f>
        <v>0</v>
      </c>
      <c r="BF106" s="109"/>
      <c r="BG106" s="67">
        <f t="shared" ref="BG106:BG111" si="50">SUM(AZ106:BD106)</f>
        <v>0</v>
      </c>
      <c r="BH106" s="1"/>
      <c r="BI106" s="1"/>
      <c r="BJ106" s="1"/>
    </row>
    <row r="107" spans="1:62">
      <c r="A107" s="24" t="s">
        <v>89</v>
      </c>
      <c r="B107" s="27" t="s">
        <v>995</v>
      </c>
      <c r="C107" s="44">
        <f>+' INM'!C106</f>
        <v>0</v>
      </c>
      <c r="D107" s="44">
        <f t="shared" si="41"/>
        <v>0</v>
      </c>
      <c r="E107" s="44">
        <f t="shared" si="49"/>
        <v>0</v>
      </c>
      <c r="F107" s="44">
        <f t="shared" si="42"/>
        <v>0</v>
      </c>
      <c r="G107" s="53">
        <f>+' INM'!H106</f>
        <v>0</v>
      </c>
      <c r="H107" s="53">
        <f>+' INM'!I106</f>
        <v>0</v>
      </c>
      <c r="I107" s="53">
        <f>+' INM'!J106</f>
        <v>0</v>
      </c>
      <c r="J107" s="53">
        <f>+' INM'!K106</f>
        <v>0</v>
      </c>
      <c r="K107" s="49">
        <f t="shared" si="43"/>
        <v>0</v>
      </c>
      <c r="L107" s="49">
        <f t="shared" si="44"/>
        <v>0</v>
      </c>
      <c r="M107" s="53">
        <f>+' INM'!N106</f>
        <v>0</v>
      </c>
      <c r="N107" s="53">
        <f>+' INM'!O106</f>
        <v>0</v>
      </c>
      <c r="O107" s="251">
        <f t="shared" si="45"/>
        <v>0</v>
      </c>
      <c r="P107" s="13">
        <f t="shared" si="46"/>
        <v>0</v>
      </c>
      <c r="Q107" s="199">
        <f>+' INM'!R106</f>
        <v>0</v>
      </c>
      <c r="R107" s="57">
        <f>+' INM'!S106</f>
        <v>0</v>
      </c>
      <c r="S107" s="57">
        <f>+' INM'!T106</f>
        <v>0</v>
      </c>
      <c r="T107" s="57">
        <f>+' INM'!U106</f>
        <v>0</v>
      </c>
      <c r="U107" s="57">
        <f>+' INM'!V106</f>
        <v>0</v>
      </c>
      <c r="V107" s="57">
        <f>+' INM'!W106</f>
        <v>0</v>
      </c>
      <c r="W107" s="57">
        <f>+' INM'!X106</f>
        <v>0</v>
      </c>
      <c r="X107" s="57">
        <f>+' INM'!Y106</f>
        <v>0</v>
      </c>
      <c r="Y107" s="57">
        <f>+' INM'!Z106</f>
        <v>0</v>
      </c>
      <c r="Z107" s="57">
        <f>+' INM'!AA106</f>
        <v>0</v>
      </c>
      <c r="AA107" s="57">
        <f>+' INM'!AB106</f>
        <v>0</v>
      </c>
      <c r="AB107" s="57">
        <f>+' INM'!AC106</f>
        <v>0</v>
      </c>
      <c r="AC107" s="57">
        <f>+' INM'!AD106</f>
        <v>0</v>
      </c>
      <c r="AD107" s="57">
        <f>+' INM'!AE106</f>
        <v>0</v>
      </c>
      <c r="AE107" s="57">
        <f>+' INM'!AF106</f>
        <v>0</v>
      </c>
      <c r="AF107" s="57">
        <f>+' INM'!AG106</f>
        <v>0</v>
      </c>
      <c r="AG107" s="57">
        <f>+' INM'!AH106</f>
        <v>0</v>
      </c>
      <c r="AH107" s="57">
        <f>+' INM'!AI106</f>
        <v>0</v>
      </c>
      <c r="AI107" s="57">
        <f>+' INM'!AJ106</f>
        <v>0</v>
      </c>
      <c r="AJ107" s="57">
        <f>+' INM'!AK106</f>
        <v>0</v>
      </c>
      <c r="AK107" s="57">
        <f>+' INM'!AL106</f>
        <v>0</v>
      </c>
      <c r="AL107" s="57">
        <f>+' INM'!AM106</f>
        <v>0</v>
      </c>
      <c r="AM107" s="57">
        <f>+' INM'!AN106</f>
        <v>0</v>
      </c>
      <c r="AN107" s="57">
        <f>+' INM'!AO106</f>
        <v>0</v>
      </c>
      <c r="AO107" s="57">
        <f>+' INM'!AP106</f>
        <v>0</v>
      </c>
      <c r="AP107" s="57">
        <f>+' INM'!AQ106</f>
        <v>0</v>
      </c>
      <c r="AQ107" s="57">
        <f>+' INM'!AR106</f>
        <v>0</v>
      </c>
      <c r="AR107" s="57">
        <f>+' INM'!AS106</f>
        <v>0</v>
      </c>
      <c r="AS107" s="57">
        <f t="shared" si="47"/>
        <v>0</v>
      </c>
      <c r="AT107" s="61">
        <f>+' INM'!AU106</f>
        <v>0</v>
      </c>
      <c r="AU107" s="61">
        <f>+' INM'!AV106</f>
        <v>0</v>
      </c>
      <c r="AV107" s="61">
        <f>+' INM'!AW106</f>
        <v>0</v>
      </c>
      <c r="AW107" s="61">
        <f>+' INM'!AX106</f>
        <v>0</v>
      </c>
      <c r="AX107" s="61">
        <f>+' INM'!AY106</f>
        <v>0</v>
      </c>
      <c r="AY107" s="61">
        <f t="shared" si="48"/>
        <v>0</v>
      </c>
      <c r="AZ107" s="109">
        <f>+' INM'!BA106</f>
        <v>0</v>
      </c>
      <c r="BA107" s="109">
        <f>+' INM'!BB106</f>
        <v>0</v>
      </c>
      <c r="BB107" s="109">
        <f>+' INM'!BC106</f>
        <v>0</v>
      </c>
      <c r="BC107" s="109">
        <f>+' INM'!BD106</f>
        <v>0</v>
      </c>
      <c r="BD107" s="109">
        <f>+' INM'!BE106</f>
        <v>0</v>
      </c>
      <c r="BE107" s="109">
        <f>+' INM'!BF106</f>
        <v>0</v>
      </c>
      <c r="BF107" s="109"/>
      <c r="BG107" s="67">
        <f t="shared" si="50"/>
        <v>0</v>
      </c>
    </row>
    <row r="108" spans="1:62">
      <c r="A108" s="24" t="s">
        <v>90</v>
      </c>
      <c r="B108" s="25" t="s">
        <v>996</v>
      </c>
      <c r="C108" s="44">
        <f>+' INM'!C107</f>
        <v>0</v>
      </c>
      <c r="D108" s="44">
        <f t="shared" si="41"/>
        <v>0</v>
      </c>
      <c r="E108" s="44">
        <f t="shared" si="49"/>
        <v>0</v>
      </c>
      <c r="F108" s="44">
        <f t="shared" si="42"/>
        <v>0</v>
      </c>
      <c r="G108" s="53">
        <f>+' INM'!H107</f>
        <v>0</v>
      </c>
      <c r="H108" s="53">
        <f>+' INM'!I107</f>
        <v>0</v>
      </c>
      <c r="I108" s="53">
        <f>+' INM'!J107</f>
        <v>0</v>
      </c>
      <c r="J108" s="53">
        <f>+' INM'!K107</f>
        <v>0</v>
      </c>
      <c r="K108" s="49">
        <f t="shared" si="43"/>
        <v>0</v>
      </c>
      <c r="L108" s="49">
        <f t="shared" si="44"/>
        <v>0</v>
      </c>
      <c r="M108" s="53">
        <f>+' INM'!N107</f>
        <v>0</v>
      </c>
      <c r="N108" s="53">
        <f>+' INM'!O107</f>
        <v>0</v>
      </c>
      <c r="O108" s="251">
        <f t="shared" si="45"/>
        <v>0</v>
      </c>
      <c r="P108" s="13">
        <f t="shared" si="46"/>
        <v>0</v>
      </c>
      <c r="Q108" s="199">
        <f>+' INM'!R107</f>
        <v>0</v>
      </c>
      <c r="R108" s="57">
        <f>+' INM'!S107</f>
        <v>0</v>
      </c>
      <c r="S108" s="57">
        <f>+' INM'!T107</f>
        <v>0</v>
      </c>
      <c r="T108" s="57">
        <f>+' INM'!U107</f>
        <v>0</v>
      </c>
      <c r="U108" s="57">
        <f>+' INM'!V107</f>
        <v>0</v>
      </c>
      <c r="V108" s="57">
        <f>+' INM'!W107</f>
        <v>0</v>
      </c>
      <c r="W108" s="57">
        <f>+' INM'!X107</f>
        <v>0</v>
      </c>
      <c r="X108" s="57">
        <f>+' INM'!Y107</f>
        <v>0</v>
      </c>
      <c r="Y108" s="57">
        <f>+' INM'!Z107</f>
        <v>0</v>
      </c>
      <c r="Z108" s="57">
        <f>+' INM'!AA107</f>
        <v>0</v>
      </c>
      <c r="AA108" s="57">
        <f>+' INM'!AB107</f>
        <v>0</v>
      </c>
      <c r="AB108" s="57">
        <f>+' INM'!AC107</f>
        <v>0</v>
      </c>
      <c r="AC108" s="57">
        <f>+' INM'!AD107</f>
        <v>0</v>
      </c>
      <c r="AD108" s="57">
        <f>+' INM'!AE107</f>
        <v>0</v>
      </c>
      <c r="AE108" s="57">
        <f>+' INM'!AF107</f>
        <v>0</v>
      </c>
      <c r="AF108" s="57">
        <f>+' INM'!AG107</f>
        <v>0</v>
      </c>
      <c r="AG108" s="57">
        <f>+' INM'!AH107</f>
        <v>0</v>
      </c>
      <c r="AH108" s="57">
        <f>+' INM'!AI107</f>
        <v>0</v>
      </c>
      <c r="AI108" s="57">
        <f>+' INM'!AJ107</f>
        <v>0</v>
      </c>
      <c r="AJ108" s="57">
        <f>+' INM'!AK107</f>
        <v>0</v>
      </c>
      <c r="AK108" s="57">
        <f>+' INM'!AL107</f>
        <v>0</v>
      </c>
      <c r="AL108" s="57">
        <f>+' INM'!AM107</f>
        <v>0</v>
      </c>
      <c r="AM108" s="57">
        <f>+' INM'!AN107</f>
        <v>0</v>
      </c>
      <c r="AN108" s="57">
        <f>+' INM'!AO107</f>
        <v>0</v>
      </c>
      <c r="AO108" s="57">
        <f>+' INM'!AP107</f>
        <v>0</v>
      </c>
      <c r="AP108" s="57">
        <f>+' INM'!AQ107</f>
        <v>0</v>
      </c>
      <c r="AQ108" s="57">
        <f>+' INM'!AR107</f>
        <v>0</v>
      </c>
      <c r="AR108" s="57">
        <f>+' INM'!AS107</f>
        <v>0</v>
      </c>
      <c r="AS108" s="57">
        <f t="shared" si="47"/>
        <v>0</v>
      </c>
      <c r="AT108" s="61">
        <f>+' INM'!AU107</f>
        <v>0</v>
      </c>
      <c r="AU108" s="61">
        <f>+' INM'!AV107</f>
        <v>0</v>
      </c>
      <c r="AV108" s="61">
        <f>+' INM'!AW107</f>
        <v>0</v>
      </c>
      <c r="AW108" s="61">
        <f>+' INM'!AX107</f>
        <v>0</v>
      </c>
      <c r="AX108" s="61">
        <f>+' INM'!AY107</f>
        <v>0</v>
      </c>
      <c r="AY108" s="61">
        <f t="shared" si="48"/>
        <v>0</v>
      </c>
      <c r="AZ108" s="109">
        <f>+' INM'!BA107</f>
        <v>0</v>
      </c>
      <c r="BA108" s="109">
        <f>+' INM'!BB107</f>
        <v>0</v>
      </c>
      <c r="BB108" s="109">
        <f>+' INM'!BC107</f>
        <v>0</v>
      </c>
      <c r="BC108" s="109">
        <f>+' INM'!BD107</f>
        <v>0</v>
      </c>
      <c r="BD108" s="109">
        <f>+' INM'!BE107</f>
        <v>0</v>
      </c>
      <c r="BE108" s="109">
        <f>+' INM'!BF107</f>
        <v>0</v>
      </c>
      <c r="BF108" s="109"/>
      <c r="BG108" s="67">
        <f t="shared" si="50"/>
        <v>0</v>
      </c>
      <c r="BH108" s="1"/>
      <c r="BI108" s="1"/>
      <c r="BJ108" s="1"/>
    </row>
    <row r="109" spans="1:62">
      <c r="A109" s="24" t="s">
        <v>91</v>
      </c>
      <c r="B109" s="25" t="s">
        <v>997</v>
      </c>
      <c r="C109" s="44">
        <f>+' INM'!C108</f>
        <v>0</v>
      </c>
      <c r="D109" s="44">
        <f t="shared" si="41"/>
        <v>0</v>
      </c>
      <c r="E109" s="44">
        <f t="shared" si="49"/>
        <v>0</v>
      </c>
      <c r="F109" s="44">
        <f t="shared" si="42"/>
        <v>0</v>
      </c>
      <c r="G109" s="53">
        <f>+' INM'!H108</f>
        <v>0</v>
      </c>
      <c r="H109" s="53">
        <f>+' INM'!I108</f>
        <v>0</v>
      </c>
      <c r="I109" s="53">
        <f>+' INM'!J108</f>
        <v>0</v>
      </c>
      <c r="J109" s="53">
        <f>+' INM'!K108</f>
        <v>0</v>
      </c>
      <c r="K109" s="49">
        <f t="shared" si="43"/>
        <v>0</v>
      </c>
      <c r="L109" s="49">
        <f t="shared" si="44"/>
        <v>0</v>
      </c>
      <c r="M109" s="53">
        <f>+' INM'!N108</f>
        <v>0</v>
      </c>
      <c r="N109" s="53">
        <f>+' INM'!O108</f>
        <v>0</v>
      </c>
      <c r="O109" s="251">
        <f t="shared" si="45"/>
        <v>0</v>
      </c>
      <c r="P109" s="13">
        <f t="shared" si="46"/>
        <v>0</v>
      </c>
      <c r="Q109" s="199">
        <f>+' INM'!R108</f>
        <v>0</v>
      </c>
      <c r="R109" s="57">
        <f>+' INM'!S108</f>
        <v>0</v>
      </c>
      <c r="S109" s="57">
        <f>+' INM'!T108</f>
        <v>0</v>
      </c>
      <c r="T109" s="57">
        <f>+' INM'!U108</f>
        <v>0</v>
      </c>
      <c r="U109" s="57">
        <f>+' INM'!V108</f>
        <v>0</v>
      </c>
      <c r="V109" s="57">
        <f>+' INM'!W108</f>
        <v>0</v>
      </c>
      <c r="W109" s="57">
        <f>+' INM'!X108</f>
        <v>0</v>
      </c>
      <c r="X109" s="57">
        <f>+' INM'!Y108</f>
        <v>0</v>
      </c>
      <c r="Y109" s="57">
        <f>+' INM'!Z108</f>
        <v>0</v>
      </c>
      <c r="Z109" s="57">
        <f>+' INM'!AA108</f>
        <v>0</v>
      </c>
      <c r="AA109" s="57">
        <f>+' INM'!AB108</f>
        <v>0</v>
      </c>
      <c r="AB109" s="57">
        <f>+' INM'!AC108</f>
        <v>0</v>
      </c>
      <c r="AC109" s="57">
        <f>+' INM'!AD108</f>
        <v>0</v>
      </c>
      <c r="AD109" s="57">
        <f>+' INM'!AE108</f>
        <v>0</v>
      </c>
      <c r="AE109" s="57">
        <f>+' INM'!AF108</f>
        <v>0</v>
      </c>
      <c r="AF109" s="57">
        <f>+' INM'!AG108</f>
        <v>0</v>
      </c>
      <c r="AG109" s="57">
        <f>+' INM'!AH108</f>
        <v>0</v>
      </c>
      <c r="AH109" s="57">
        <f>+' INM'!AI108</f>
        <v>0</v>
      </c>
      <c r="AI109" s="57">
        <f>+' INM'!AJ108</f>
        <v>0</v>
      </c>
      <c r="AJ109" s="57">
        <f>+' INM'!AK108</f>
        <v>0</v>
      </c>
      <c r="AK109" s="57">
        <f>+' INM'!AL108</f>
        <v>0</v>
      </c>
      <c r="AL109" s="57">
        <f>+' INM'!AM108</f>
        <v>0</v>
      </c>
      <c r="AM109" s="57">
        <f>+' INM'!AN108</f>
        <v>0</v>
      </c>
      <c r="AN109" s="57">
        <f>+' INM'!AO108</f>
        <v>0</v>
      </c>
      <c r="AO109" s="57">
        <f>+' INM'!AP108</f>
        <v>0</v>
      </c>
      <c r="AP109" s="57">
        <f>+' INM'!AQ108</f>
        <v>0</v>
      </c>
      <c r="AQ109" s="57">
        <f>+' INM'!AR108</f>
        <v>0</v>
      </c>
      <c r="AR109" s="57">
        <f>+' INM'!AS108</f>
        <v>0</v>
      </c>
      <c r="AS109" s="57">
        <f t="shared" si="47"/>
        <v>0</v>
      </c>
      <c r="AT109" s="61">
        <f>+' INM'!AU108</f>
        <v>0</v>
      </c>
      <c r="AU109" s="61">
        <f>+' INM'!AV108</f>
        <v>0</v>
      </c>
      <c r="AV109" s="61">
        <f>+' INM'!AW108</f>
        <v>0</v>
      </c>
      <c r="AW109" s="61">
        <f>+' INM'!AX108</f>
        <v>0</v>
      </c>
      <c r="AX109" s="61">
        <f>+' INM'!AY108</f>
        <v>0</v>
      </c>
      <c r="AY109" s="61">
        <f t="shared" si="48"/>
        <v>0</v>
      </c>
      <c r="AZ109" s="109">
        <f>+' INM'!BA108</f>
        <v>0</v>
      </c>
      <c r="BA109" s="109">
        <f>+' INM'!BB108</f>
        <v>0</v>
      </c>
      <c r="BB109" s="109">
        <f>+' INM'!BC108</f>
        <v>0</v>
      </c>
      <c r="BC109" s="109">
        <f>+' INM'!BD108</f>
        <v>0</v>
      </c>
      <c r="BD109" s="109">
        <f>+' INM'!BE108</f>
        <v>0</v>
      </c>
      <c r="BE109" s="109">
        <f>+' INM'!BF108</f>
        <v>0</v>
      </c>
      <c r="BF109" s="109"/>
      <c r="BG109" s="67">
        <f t="shared" si="50"/>
        <v>0</v>
      </c>
      <c r="BH109" s="1"/>
      <c r="BI109" s="1"/>
      <c r="BJ109" s="1"/>
    </row>
    <row r="110" spans="1:62">
      <c r="A110" s="24" t="s">
        <v>92</v>
      </c>
      <c r="B110" s="25" t="s">
        <v>998</v>
      </c>
      <c r="C110" s="44">
        <f>+' INM'!C109</f>
        <v>3000000</v>
      </c>
      <c r="D110" s="44">
        <f t="shared" si="41"/>
        <v>0</v>
      </c>
      <c r="E110" s="44">
        <f t="shared" si="49"/>
        <v>-1000000</v>
      </c>
      <c r="F110" s="44">
        <f t="shared" si="42"/>
        <v>2000000</v>
      </c>
      <c r="G110" s="53">
        <f>+' INM'!H109</f>
        <v>0</v>
      </c>
      <c r="H110" s="53">
        <f>+' INM'!I109</f>
        <v>0</v>
      </c>
      <c r="I110" s="53">
        <f>+' INM'!J109</f>
        <v>1260075.92</v>
      </c>
      <c r="J110" s="53">
        <f>+' INM'!K109</f>
        <v>472952.68</v>
      </c>
      <c r="K110" s="49">
        <f t="shared" si="43"/>
        <v>1733028.5999999999</v>
      </c>
      <c r="L110" s="49">
        <f t="shared" si="44"/>
        <v>1733028.5999999999</v>
      </c>
      <c r="M110" s="53">
        <f>+' INM'!N109</f>
        <v>2000000</v>
      </c>
      <c r="N110" s="53">
        <f>+' INM'!O109</f>
        <v>-266971.40000000014</v>
      </c>
      <c r="O110" s="251">
        <f t="shared" si="45"/>
        <v>266971.40000000014</v>
      </c>
      <c r="P110" s="13">
        <f t="shared" si="46"/>
        <v>0</v>
      </c>
      <c r="Q110" s="199">
        <f>+' INM'!R109</f>
        <v>0</v>
      </c>
      <c r="R110" s="57">
        <f>+' INM'!S109</f>
        <v>0</v>
      </c>
      <c r="S110" s="57">
        <f>+' INM'!T109</f>
        <v>-1000000</v>
      </c>
      <c r="T110" s="57">
        <f>+' INM'!U109</f>
        <v>0</v>
      </c>
      <c r="U110" s="57">
        <f>+' INM'!V109</f>
        <v>0</v>
      </c>
      <c r="V110" s="57">
        <f>+' INM'!W109</f>
        <v>0</v>
      </c>
      <c r="W110" s="57">
        <f>+' INM'!X109</f>
        <v>0</v>
      </c>
      <c r="X110" s="57">
        <f>+' INM'!Y109</f>
        <v>0</v>
      </c>
      <c r="Y110" s="57">
        <f>+' INM'!Z109</f>
        <v>0</v>
      </c>
      <c r="Z110" s="57">
        <f>+' INM'!AA109</f>
        <v>0</v>
      </c>
      <c r="AA110" s="57">
        <f>+' INM'!AB109</f>
        <v>0</v>
      </c>
      <c r="AB110" s="57">
        <f>+' INM'!AC109</f>
        <v>0</v>
      </c>
      <c r="AC110" s="57">
        <f>+' INM'!AD109</f>
        <v>0</v>
      </c>
      <c r="AD110" s="57">
        <f>+' INM'!AE109</f>
        <v>0</v>
      </c>
      <c r="AE110" s="57">
        <f>+' INM'!AF109</f>
        <v>0</v>
      </c>
      <c r="AF110" s="57">
        <f>+' INM'!AG109</f>
        <v>0</v>
      </c>
      <c r="AG110" s="57">
        <f>+' INM'!AH109</f>
        <v>0</v>
      </c>
      <c r="AH110" s="57">
        <f>+' INM'!AI109</f>
        <v>0</v>
      </c>
      <c r="AI110" s="57">
        <f>+' INM'!AJ109</f>
        <v>0</v>
      </c>
      <c r="AJ110" s="57">
        <f>+' INM'!AK109</f>
        <v>0</v>
      </c>
      <c r="AK110" s="57">
        <f>+' INM'!AL109</f>
        <v>0</v>
      </c>
      <c r="AL110" s="57">
        <f>+' INM'!AM109</f>
        <v>0</v>
      </c>
      <c r="AM110" s="57">
        <f>+' INM'!AN109</f>
        <v>0</v>
      </c>
      <c r="AN110" s="57">
        <f>+' INM'!AO109</f>
        <v>0</v>
      </c>
      <c r="AO110" s="57">
        <f>+' INM'!AP109</f>
        <v>0</v>
      </c>
      <c r="AP110" s="57">
        <f>+' INM'!AQ109</f>
        <v>0</v>
      </c>
      <c r="AQ110" s="57">
        <f>+' INM'!AR109</f>
        <v>0</v>
      </c>
      <c r="AR110" s="57">
        <f>+' INM'!AS109</f>
        <v>0</v>
      </c>
      <c r="AS110" s="57">
        <f t="shared" si="47"/>
        <v>-1000000</v>
      </c>
      <c r="AT110" s="61">
        <f>+' INM'!AU109</f>
        <v>0</v>
      </c>
      <c r="AU110" s="61">
        <f>+' INM'!AV109</f>
        <v>0</v>
      </c>
      <c r="AV110" s="61">
        <f>+' INM'!AW109</f>
        <v>0</v>
      </c>
      <c r="AW110" s="61">
        <f>+' INM'!AX109</f>
        <v>0</v>
      </c>
      <c r="AX110" s="61">
        <f>+' INM'!AY109</f>
        <v>0</v>
      </c>
      <c r="AY110" s="61">
        <f t="shared" si="48"/>
        <v>0</v>
      </c>
      <c r="AZ110" s="109">
        <f>+' INM'!BA109</f>
        <v>0</v>
      </c>
      <c r="BA110" s="109">
        <f>+' INM'!BB109</f>
        <v>0</v>
      </c>
      <c r="BB110" s="109">
        <f>+' INM'!BC109</f>
        <v>0</v>
      </c>
      <c r="BC110" s="109">
        <f>+' INM'!BD109</f>
        <v>0</v>
      </c>
      <c r="BD110" s="109">
        <f>+' INM'!BE109</f>
        <v>0</v>
      </c>
      <c r="BE110" s="109">
        <f>+' INM'!BF109</f>
        <v>0</v>
      </c>
      <c r="BF110" s="109"/>
      <c r="BG110" s="67">
        <f t="shared" si="50"/>
        <v>0</v>
      </c>
    </row>
    <row r="111" spans="1:62">
      <c r="A111" s="24" t="s">
        <v>93</v>
      </c>
      <c r="B111" s="25" t="s">
        <v>999</v>
      </c>
      <c r="C111" s="44">
        <f>+' INM'!C110</f>
        <v>0</v>
      </c>
      <c r="D111" s="44">
        <f t="shared" si="41"/>
        <v>0</v>
      </c>
      <c r="E111" s="44">
        <f t="shared" si="49"/>
        <v>0</v>
      </c>
      <c r="F111" s="44">
        <f t="shared" si="42"/>
        <v>0</v>
      </c>
      <c r="G111" s="53">
        <f>+' INM'!H110</f>
        <v>0</v>
      </c>
      <c r="H111" s="53">
        <f>+' INM'!I110</f>
        <v>0</v>
      </c>
      <c r="I111" s="53">
        <f>+' INM'!J110</f>
        <v>0</v>
      </c>
      <c r="J111" s="53">
        <f>+' INM'!K110</f>
        <v>0</v>
      </c>
      <c r="K111" s="49">
        <f t="shared" si="43"/>
        <v>0</v>
      </c>
      <c r="L111" s="49">
        <f t="shared" si="44"/>
        <v>0</v>
      </c>
      <c r="M111" s="53">
        <f>+' INM'!N110</f>
        <v>0</v>
      </c>
      <c r="N111" s="53">
        <f>+' INM'!O110</f>
        <v>0</v>
      </c>
      <c r="O111" s="251">
        <f t="shared" si="45"/>
        <v>0</v>
      </c>
      <c r="P111" s="13">
        <f t="shared" si="46"/>
        <v>0</v>
      </c>
      <c r="Q111" s="199">
        <f>+' INM'!R110</f>
        <v>0</v>
      </c>
      <c r="R111" s="57">
        <f>+' INM'!S110</f>
        <v>0</v>
      </c>
      <c r="S111" s="57">
        <f>+' INM'!T110</f>
        <v>0</v>
      </c>
      <c r="T111" s="57">
        <f>+' INM'!U110</f>
        <v>0</v>
      </c>
      <c r="U111" s="57">
        <f>+' INM'!V110</f>
        <v>0</v>
      </c>
      <c r="V111" s="57">
        <f>+' INM'!W110</f>
        <v>0</v>
      </c>
      <c r="W111" s="57">
        <f>+' INM'!X110</f>
        <v>0</v>
      </c>
      <c r="X111" s="57">
        <f>+' INM'!Y110</f>
        <v>0</v>
      </c>
      <c r="Y111" s="57">
        <f>+' INM'!Z110</f>
        <v>0</v>
      </c>
      <c r="Z111" s="57">
        <f>+' INM'!AA110</f>
        <v>0</v>
      </c>
      <c r="AA111" s="57">
        <f>+' INM'!AB110</f>
        <v>0</v>
      </c>
      <c r="AB111" s="57">
        <f>+' INM'!AC110</f>
        <v>0</v>
      </c>
      <c r="AC111" s="57">
        <f>+' INM'!AD110</f>
        <v>0</v>
      </c>
      <c r="AD111" s="57">
        <f>+' INM'!AE110</f>
        <v>0</v>
      </c>
      <c r="AE111" s="57">
        <f>+' INM'!AF110</f>
        <v>0</v>
      </c>
      <c r="AF111" s="57">
        <f>+' INM'!AG110</f>
        <v>0</v>
      </c>
      <c r="AG111" s="57">
        <f>+' INM'!AH110</f>
        <v>0</v>
      </c>
      <c r="AH111" s="57">
        <f>+' INM'!AI110</f>
        <v>0</v>
      </c>
      <c r="AI111" s="57">
        <f>+' INM'!AJ110</f>
        <v>0</v>
      </c>
      <c r="AJ111" s="57">
        <f>+' INM'!AK110</f>
        <v>0</v>
      </c>
      <c r="AK111" s="57">
        <f>+' INM'!AL110</f>
        <v>0</v>
      </c>
      <c r="AL111" s="57">
        <f>+' INM'!AM110</f>
        <v>0</v>
      </c>
      <c r="AM111" s="57">
        <f>+' INM'!AN110</f>
        <v>0</v>
      </c>
      <c r="AN111" s="57">
        <f>+' INM'!AO110</f>
        <v>0</v>
      </c>
      <c r="AO111" s="57">
        <f>+' INM'!AP110</f>
        <v>0</v>
      </c>
      <c r="AP111" s="57">
        <f>+' INM'!AQ110</f>
        <v>0</v>
      </c>
      <c r="AQ111" s="57">
        <f>+' INM'!AR110</f>
        <v>0</v>
      </c>
      <c r="AR111" s="57">
        <f>+' INM'!AS110</f>
        <v>0</v>
      </c>
      <c r="AS111" s="57">
        <f t="shared" si="47"/>
        <v>0</v>
      </c>
      <c r="AT111" s="61">
        <f>+' INM'!AU110</f>
        <v>0</v>
      </c>
      <c r="AU111" s="61">
        <f>+' INM'!AV110</f>
        <v>0</v>
      </c>
      <c r="AV111" s="61">
        <f>+' INM'!AW110</f>
        <v>0</v>
      </c>
      <c r="AW111" s="61">
        <f>+' INM'!AX110</f>
        <v>0</v>
      </c>
      <c r="AX111" s="61">
        <f>+' INM'!AY110</f>
        <v>0</v>
      </c>
      <c r="AY111" s="61">
        <f t="shared" si="48"/>
        <v>0</v>
      </c>
      <c r="AZ111" s="109">
        <f>+' INM'!BA110</f>
        <v>0</v>
      </c>
      <c r="BA111" s="109">
        <f>+' INM'!BB110</f>
        <v>0</v>
      </c>
      <c r="BB111" s="109">
        <f>+' INM'!BC110</f>
        <v>0</v>
      </c>
      <c r="BC111" s="109">
        <f>+' INM'!BD110</f>
        <v>0</v>
      </c>
      <c r="BD111" s="109">
        <f>+' INM'!BE110</f>
        <v>0</v>
      </c>
      <c r="BE111" s="109">
        <f>+' INM'!BF110</f>
        <v>0</v>
      </c>
      <c r="BF111" s="109"/>
      <c r="BG111" s="67">
        <f t="shared" si="50"/>
        <v>0</v>
      </c>
    </row>
    <row r="112" spans="1:62">
      <c r="A112" s="24"/>
      <c r="B112" s="25"/>
      <c r="C112" s="44"/>
      <c r="D112" s="44"/>
      <c r="E112" s="44"/>
      <c r="F112" s="44"/>
      <c r="G112" s="49"/>
      <c r="H112" s="49"/>
      <c r="I112" s="49"/>
      <c r="J112" s="49"/>
      <c r="K112" s="49"/>
      <c r="L112" s="49"/>
      <c r="M112" s="53"/>
      <c r="N112" s="53"/>
      <c r="O112" s="53"/>
      <c r="Q112" s="44"/>
      <c r="R112" s="57"/>
      <c r="S112" s="57"/>
      <c r="T112" s="57"/>
      <c r="U112" s="57"/>
      <c r="V112" s="57"/>
      <c r="W112" s="57"/>
      <c r="X112" s="57"/>
      <c r="Y112" s="57"/>
      <c r="Z112" s="57"/>
      <c r="AA112" s="57"/>
      <c r="AB112" s="57"/>
      <c r="AC112" s="57"/>
      <c r="AD112" s="57"/>
      <c r="AE112" s="57"/>
      <c r="AF112" s="57"/>
      <c r="AG112" s="57"/>
      <c r="AH112" s="57"/>
      <c r="AI112" s="57"/>
      <c r="AJ112" s="57"/>
      <c r="AK112" s="57"/>
      <c r="AL112" s="57"/>
      <c r="AM112" s="57"/>
      <c r="AN112" s="57"/>
      <c r="AO112" s="57"/>
      <c r="AP112" s="57"/>
      <c r="AQ112" s="57"/>
      <c r="AR112" s="57"/>
      <c r="AS112" s="57"/>
      <c r="AT112" s="61"/>
      <c r="AU112" s="61"/>
      <c r="AV112" s="61"/>
      <c r="AW112" s="61"/>
      <c r="AX112" s="61"/>
      <c r="AY112" s="61"/>
      <c r="AZ112" s="67"/>
      <c r="BA112" s="67"/>
      <c r="BB112" s="67"/>
      <c r="BC112" s="67"/>
      <c r="BD112" s="67"/>
      <c r="BE112" s="67"/>
      <c r="BF112" s="67"/>
      <c r="BG112" s="66"/>
    </row>
    <row r="113" spans="1:62" ht="13.5" customHeight="1">
      <c r="A113" s="20" t="s">
        <v>1000</v>
      </c>
      <c r="B113" s="26" t="s">
        <v>1001</v>
      </c>
      <c r="C113" s="43">
        <f>SUM(C115:C124)</f>
        <v>64900000</v>
      </c>
      <c r="D113" s="43">
        <f t="shared" ref="D113:T113" si="51">SUM(D115:D124)</f>
        <v>0</v>
      </c>
      <c r="E113" s="43">
        <f t="shared" si="51"/>
        <v>-5400000</v>
      </c>
      <c r="F113" s="43">
        <f t="shared" si="51"/>
        <v>59500000</v>
      </c>
      <c r="G113" s="43">
        <f>SUM(G115:G124)</f>
        <v>36589800</v>
      </c>
      <c r="H113" s="43" t="e">
        <f t="shared" si="51"/>
        <v>#REF!</v>
      </c>
      <c r="I113" s="43">
        <f t="shared" si="51"/>
        <v>0</v>
      </c>
      <c r="J113" s="43">
        <f t="shared" si="51"/>
        <v>0</v>
      </c>
      <c r="K113" s="43" t="e">
        <f t="shared" si="51"/>
        <v>#REF!</v>
      </c>
      <c r="L113" s="43" t="e">
        <f t="shared" si="51"/>
        <v>#REF!</v>
      </c>
      <c r="M113" s="43">
        <f t="shared" si="51"/>
        <v>41173000</v>
      </c>
      <c r="N113" s="43">
        <f t="shared" si="51"/>
        <v>-4983200</v>
      </c>
      <c r="O113" s="43" t="e">
        <f t="shared" si="51"/>
        <v>#REF!</v>
      </c>
      <c r="P113" s="43">
        <f>SUM(P115:P124)</f>
        <v>18327000</v>
      </c>
      <c r="Q113" s="275">
        <f>SUM(Q115:Q124)</f>
        <v>17927000</v>
      </c>
      <c r="R113" s="43">
        <f t="shared" si="51"/>
        <v>0</v>
      </c>
      <c r="S113" s="43">
        <f t="shared" si="51"/>
        <v>0</v>
      </c>
      <c r="T113" s="43">
        <f t="shared" si="51"/>
        <v>0</v>
      </c>
      <c r="U113" s="43">
        <f t="shared" ref="U113:AB113" si="52">SUM(U115:U123)</f>
        <v>0</v>
      </c>
      <c r="V113" s="43">
        <f t="shared" si="52"/>
        <v>-5400000</v>
      </c>
      <c r="W113" s="43">
        <f t="shared" si="52"/>
        <v>0</v>
      </c>
      <c r="X113" s="43">
        <f t="shared" si="52"/>
        <v>0</v>
      </c>
      <c r="Y113" s="43">
        <f t="shared" si="52"/>
        <v>0</v>
      </c>
      <c r="Z113" s="43">
        <f t="shared" si="52"/>
        <v>0</v>
      </c>
      <c r="AA113" s="43">
        <f t="shared" si="52"/>
        <v>0</v>
      </c>
      <c r="AB113" s="43">
        <f t="shared" si="52"/>
        <v>0</v>
      </c>
      <c r="AC113" s="43">
        <f t="shared" ref="AC113:AI113" si="53">SUM(AC115:AC124)</f>
        <v>0</v>
      </c>
      <c r="AD113" s="43">
        <f t="shared" si="53"/>
        <v>0</v>
      </c>
      <c r="AE113" s="43">
        <f t="shared" si="53"/>
        <v>0</v>
      </c>
      <c r="AF113" s="43">
        <f t="shared" si="53"/>
        <v>0</v>
      </c>
      <c r="AG113" s="43">
        <f t="shared" si="53"/>
        <v>0</v>
      </c>
      <c r="AH113" s="43">
        <f t="shared" si="53"/>
        <v>0</v>
      </c>
      <c r="AI113" s="43">
        <f t="shared" si="53"/>
        <v>0</v>
      </c>
      <c r="AJ113" s="171">
        <f t="shared" ref="AJ113:AR113" si="54">SUM(AJ115:AJ124)</f>
        <v>0</v>
      </c>
      <c r="AK113" s="171">
        <f t="shared" si="54"/>
        <v>0</v>
      </c>
      <c r="AL113" s="171">
        <f t="shared" si="54"/>
        <v>0</v>
      </c>
      <c r="AM113" s="171">
        <f t="shared" si="54"/>
        <v>0</v>
      </c>
      <c r="AN113" s="171">
        <f t="shared" si="54"/>
        <v>0</v>
      </c>
      <c r="AO113" s="171">
        <f t="shared" si="54"/>
        <v>0</v>
      </c>
      <c r="AP113" s="171">
        <f t="shared" si="54"/>
        <v>0</v>
      </c>
      <c r="AQ113" s="171">
        <f t="shared" si="54"/>
        <v>0</v>
      </c>
      <c r="AR113" s="171">
        <f t="shared" si="54"/>
        <v>0</v>
      </c>
      <c r="AS113" s="43">
        <f>SUM(AS115:AS124)</f>
        <v>-5400000</v>
      </c>
      <c r="AT113" s="43">
        <f t="shared" ref="AT113:BG113" si="55">SUM(AT115:AT123)</f>
        <v>0</v>
      </c>
      <c r="AU113" s="43">
        <f t="shared" si="55"/>
        <v>0</v>
      </c>
      <c r="AV113" s="43">
        <f t="shared" si="55"/>
        <v>0</v>
      </c>
      <c r="AW113" s="43">
        <f t="shared" si="55"/>
        <v>0</v>
      </c>
      <c r="AX113" s="43">
        <f t="shared" si="55"/>
        <v>0</v>
      </c>
      <c r="AY113" s="43">
        <f t="shared" si="55"/>
        <v>0</v>
      </c>
      <c r="AZ113" s="43">
        <f t="shared" si="55"/>
        <v>0</v>
      </c>
      <c r="BA113" s="43">
        <f t="shared" si="55"/>
        <v>0</v>
      </c>
      <c r="BB113" s="43">
        <f t="shared" si="55"/>
        <v>0</v>
      </c>
      <c r="BC113" s="43">
        <f t="shared" si="55"/>
        <v>0</v>
      </c>
      <c r="BD113" s="43">
        <f t="shared" si="55"/>
        <v>0</v>
      </c>
      <c r="BE113" s="43">
        <f t="shared" si="55"/>
        <v>0</v>
      </c>
      <c r="BF113" s="43"/>
      <c r="BG113" s="43">
        <f t="shared" si="55"/>
        <v>0</v>
      </c>
    </row>
    <row r="114" spans="1:62" ht="13.5" customHeight="1">
      <c r="A114" s="29"/>
      <c r="B114" s="23"/>
      <c r="C114" s="45"/>
      <c r="D114" s="45"/>
      <c r="E114" s="45"/>
      <c r="F114" s="45"/>
      <c r="G114" s="48"/>
      <c r="H114" s="48"/>
      <c r="I114" s="48"/>
      <c r="J114" s="48"/>
      <c r="K114" s="48"/>
      <c r="L114" s="48"/>
      <c r="M114" s="52"/>
      <c r="N114" s="52"/>
      <c r="O114" s="52"/>
      <c r="P114" s="39"/>
      <c r="Q114" s="45"/>
      <c r="R114" s="56"/>
      <c r="S114" s="56"/>
      <c r="T114" s="56"/>
      <c r="U114" s="56"/>
      <c r="V114" s="56"/>
      <c r="W114" s="56"/>
      <c r="X114" s="56"/>
      <c r="Y114" s="56"/>
      <c r="Z114" s="56"/>
      <c r="AA114" s="56"/>
      <c r="AB114" s="56"/>
      <c r="AC114" s="56"/>
      <c r="AD114" s="56"/>
      <c r="AE114" s="56"/>
      <c r="AF114" s="56"/>
      <c r="AG114" s="56"/>
      <c r="AH114" s="56"/>
      <c r="AI114" s="56"/>
      <c r="AJ114" s="56"/>
      <c r="AK114" s="56"/>
      <c r="AL114" s="56"/>
      <c r="AM114" s="56"/>
      <c r="AN114" s="56"/>
      <c r="AO114" s="56"/>
      <c r="AP114" s="56"/>
      <c r="AQ114" s="56"/>
      <c r="AR114" s="56"/>
      <c r="AS114" s="56"/>
      <c r="AT114" s="60"/>
      <c r="AU114" s="60"/>
      <c r="AV114" s="60"/>
      <c r="AW114" s="60"/>
      <c r="AX114" s="60"/>
      <c r="AY114" s="60"/>
      <c r="AZ114" s="66"/>
      <c r="BA114" s="66"/>
      <c r="BB114" s="66"/>
      <c r="BC114" s="66"/>
      <c r="BD114" s="66"/>
      <c r="BE114" s="66"/>
      <c r="BF114" s="66"/>
      <c r="BG114" s="66"/>
    </row>
    <row r="115" spans="1:62" ht="12.75" customHeight="1">
      <c r="A115" s="24" t="s">
        <v>94</v>
      </c>
      <c r="B115" s="27" t="s">
        <v>1002</v>
      </c>
      <c r="C115" s="44">
        <f>+' INM'!C114</f>
        <v>0</v>
      </c>
      <c r="D115" s="44">
        <f t="shared" ref="D115:D124" si="56">+BG115</f>
        <v>0</v>
      </c>
      <c r="E115" s="44">
        <f t="shared" ref="E115:E124" si="57">+AS115</f>
        <v>0</v>
      </c>
      <c r="F115" s="44">
        <f t="shared" ref="F115:F124" si="58">+C115+D115+E115</f>
        <v>0</v>
      </c>
      <c r="G115" s="53">
        <f>+' INM'!H114</f>
        <v>0</v>
      </c>
      <c r="H115" s="53">
        <f>+' INM'!I114</f>
        <v>0</v>
      </c>
      <c r="I115" s="53">
        <f>+' INM'!J114</f>
        <v>0</v>
      </c>
      <c r="J115" s="53">
        <f>+' INM'!K114</f>
        <v>0</v>
      </c>
      <c r="K115" s="49">
        <f t="shared" ref="K115:K124" si="59">SUM(H115:J115)</f>
        <v>0</v>
      </c>
      <c r="L115" s="49">
        <f t="shared" ref="L115:L124" si="60">K115+G115</f>
        <v>0</v>
      </c>
      <c r="M115" s="53">
        <f>+' INM'!N114</f>
        <v>0</v>
      </c>
      <c r="N115" s="53">
        <f>+' INM'!O114</f>
        <v>0</v>
      </c>
      <c r="O115" s="251">
        <f t="shared" ref="O115:O124" si="61">F115-L115</f>
        <v>0</v>
      </c>
      <c r="P115" s="13">
        <f t="shared" ref="P115:P124" si="62">+F115-M115</f>
        <v>0</v>
      </c>
      <c r="Q115" s="199">
        <f>+' INM'!R114</f>
        <v>0</v>
      </c>
      <c r="R115" s="57">
        <f>+' INM'!S114</f>
        <v>0</v>
      </c>
      <c r="S115" s="57">
        <f>+' INM'!T114</f>
        <v>0</v>
      </c>
      <c r="T115" s="57">
        <f>+' INM'!U114</f>
        <v>0</v>
      </c>
      <c r="U115" s="57">
        <f>+' INM'!V114</f>
        <v>0</v>
      </c>
      <c r="V115" s="57">
        <f>+' INM'!W114</f>
        <v>0</v>
      </c>
      <c r="W115" s="57">
        <f>+' INM'!X114</f>
        <v>0</v>
      </c>
      <c r="X115" s="57">
        <f>+' INM'!Y114</f>
        <v>0</v>
      </c>
      <c r="Y115" s="57">
        <f>+' INM'!Z114</f>
        <v>0</v>
      </c>
      <c r="Z115" s="57">
        <f>+' INM'!AA114</f>
        <v>0</v>
      </c>
      <c r="AA115" s="57">
        <f>+' INM'!AB114</f>
        <v>0</v>
      </c>
      <c r="AB115" s="57">
        <f>+' INM'!AC114</f>
        <v>0</v>
      </c>
      <c r="AC115" s="57">
        <f>+' INM'!AD114</f>
        <v>0</v>
      </c>
      <c r="AD115" s="57">
        <f>+' INM'!AE114</f>
        <v>0</v>
      </c>
      <c r="AE115" s="57">
        <f>+' INM'!AF114</f>
        <v>0</v>
      </c>
      <c r="AF115" s="57">
        <f>+' INM'!AG114</f>
        <v>0</v>
      </c>
      <c r="AG115" s="57">
        <f>+' INM'!AH114</f>
        <v>0</v>
      </c>
      <c r="AH115" s="57">
        <f>+' INM'!AI114</f>
        <v>0</v>
      </c>
      <c r="AI115" s="57">
        <f>+' INM'!AJ114</f>
        <v>0</v>
      </c>
      <c r="AJ115" s="57">
        <f>+' INM'!AK114</f>
        <v>0</v>
      </c>
      <c r="AK115" s="57">
        <f>+' INM'!AL114</f>
        <v>0</v>
      </c>
      <c r="AL115" s="57">
        <f>+' INM'!AM114</f>
        <v>0</v>
      </c>
      <c r="AM115" s="57">
        <f>+' INM'!AN114</f>
        <v>0</v>
      </c>
      <c r="AN115" s="57">
        <f>+' INM'!AO114</f>
        <v>0</v>
      </c>
      <c r="AO115" s="57">
        <f>+' INM'!AP114</f>
        <v>0</v>
      </c>
      <c r="AP115" s="57">
        <f>+' INM'!AQ114</f>
        <v>0</v>
      </c>
      <c r="AQ115" s="57">
        <f>+' INM'!AR114</f>
        <v>0</v>
      </c>
      <c r="AR115" s="57">
        <f>+' INM'!AS114</f>
        <v>0</v>
      </c>
      <c r="AS115" s="57">
        <f t="shared" ref="AS115:AS124" si="63">SUM(R115:AR115)</f>
        <v>0</v>
      </c>
      <c r="AT115" s="61">
        <f>+' INM'!AU114</f>
        <v>0</v>
      </c>
      <c r="AU115" s="61">
        <f>+' INM'!AV114</f>
        <v>0</v>
      </c>
      <c r="AV115" s="61">
        <f>+' INM'!AW114</f>
        <v>0</v>
      </c>
      <c r="AW115" s="61">
        <f>+' INM'!AX114</f>
        <v>0</v>
      </c>
      <c r="AX115" s="61">
        <f>+' INM'!AY114</f>
        <v>0</v>
      </c>
      <c r="AY115" s="61">
        <f t="shared" ref="AY115:AY124" si="64">+AT115+AU115+AV115+AW115+AX115</f>
        <v>0</v>
      </c>
      <c r="AZ115" s="109">
        <f>+' INM'!BA114</f>
        <v>0</v>
      </c>
      <c r="BA115" s="109">
        <f>+' INM'!BB114</f>
        <v>0</v>
      </c>
      <c r="BB115" s="109">
        <f>+' INM'!BC114</f>
        <v>0</v>
      </c>
      <c r="BC115" s="109">
        <f>+' INM'!BD114</f>
        <v>0</v>
      </c>
      <c r="BD115" s="109">
        <f>+' INM'!BD114</f>
        <v>0</v>
      </c>
      <c r="BE115" s="109"/>
      <c r="BF115" s="109"/>
      <c r="BG115" s="67">
        <f t="shared" ref="BG115:BG124" si="65">SUM(AZ115:BE115)</f>
        <v>0</v>
      </c>
    </row>
    <row r="116" spans="1:62" ht="12.75" customHeight="1">
      <c r="A116" s="24" t="s">
        <v>1021</v>
      </c>
      <c r="B116" s="27" t="s">
        <v>1004</v>
      </c>
      <c r="C116" s="44"/>
      <c r="D116" s="44"/>
      <c r="E116" s="44"/>
      <c r="F116" s="44"/>
      <c r="G116" s="53"/>
      <c r="H116" s="53"/>
      <c r="I116" s="53"/>
      <c r="J116" s="53"/>
      <c r="K116" s="49"/>
      <c r="L116" s="49"/>
      <c r="M116" s="53"/>
      <c r="N116" s="53"/>
      <c r="O116" s="251"/>
      <c r="Q116" s="199"/>
      <c r="R116" s="57"/>
      <c r="S116" s="57"/>
      <c r="T116" s="57"/>
      <c r="U116" s="57"/>
      <c r="V116" s="57"/>
      <c r="W116" s="57"/>
      <c r="X116" s="57"/>
      <c r="Y116" s="57"/>
      <c r="Z116" s="57"/>
      <c r="AA116" s="57"/>
      <c r="AB116" s="57"/>
      <c r="AC116" s="57"/>
      <c r="AD116" s="57"/>
      <c r="AE116" s="57"/>
      <c r="AF116" s="57"/>
      <c r="AG116" s="57"/>
      <c r="AH116" s="57"/>
      <c r="AI116" s="57"/>
      <c r="AJ116" s="57"/>
      <c r="AK116" s="57"/>
      <c r="AL116" s="57"/>
      <c r="AM116" s="57"/>
      <c r="AN116" s="57"/>
      <c r="AO116" s="57"/>
      <c r="AP116" s="57"/>
      <c r="AQ116" s="57"/>
      <c r="AR116" s="57"/>
      <c r="AS116" s="57"/>
      <c r="AT116" s="61"/>
      <c r="AU116" s="61"/>
      <c r="AV116" s="61"/>
      <c r="AW116" s="61"/>
      <c r="AX116" s="61"/>
      <c r="AY116" s="61"/>
      <c r="AZ116" s="109"/>
      <c r="BA116" s="109"/>
      <c r="BB116" s="109"/>
      <c r="BC116" s="109"/>
      <c r="BD116" s="109"/>
      <c r="BE116" s="109"/>
      <c r="BF116" s="109"/>
      <c r="BG116" s="67"/>
    </row>
    <row r="117" spans="1:62" ht="12.75" customHeight="1">
      <c r="A117" s="24" t="s">
        <v>1022</v>
      </c>
      <c r="B117" s="27" t="s">
        <v>1004</v>
      </c>
      <c r="C117" s="44"/>
      <c r="D117" s="44"/>
      <c r="E117" s="44"/>
      <c r="F117" s="44"/>
      <c r="G117" s="53"/>
      <c r="H117" s="53"/>
      <c r="I117" s="53"/>
      <c r="J117" s="53"/>
      <c r="K117" s="49"/>
      <c r="L117" s="49"/>
      <c r="M117" s="53"/>
      <c r="N117" s="53"/>
      <c r="O117" s="251"/>
      <c r="Q117" s="199"/>
      <c r="R117" s="57"/>
      <c r="S117" s="57"/>
      <c r="T117" s="57"/>
      <c r="U117" s="57"/>
      <c r="V117" s="57"/>
      <c r="W117" s="57"/>
      <c r="X117" s="57"/>
      <c r="Y117" s="57"/>
      <c r="Z117" s="57"/>
      <c r="AA117" s="57"/>
      <c r="AB117" s="57"/>
      <c r="AC117" s="57"/>
      <c r="AD117" s="57"/>
      <c r="AE117" s="57"/>
      <c r="AF117" s="57"/>
      <c r="AG117" s="57"/>
      <c r="AH117" s="57"/>
      <c r="AI117" s="57"/>
      <c r="AJ117" s="57"/>
      <c r="AK117" s="57"/>
      <c r="AL117" s="57"/>
      <c r="AM117" s="57"/>
      <c r="AN117" s="57"/>
      <c r="AO117" s="57"/>
      <c r="AP117" s="57"/>
      <c r="AQ117" s="57"/>
      <c r="AR117" s="57"/>
      <c r="AS117" s="57"/>
      <c r="AT117" s="61"/>
      <c r="AU117" s="61"/>
      <c r="AV117" s="61"/>
      <c r="AW117" s="61"/>
      <c r="AX117" s="61"/>
      <c r="AY117" s="61"/>
      <c r="AZ117" s="109"/>
      <c r="BA117" s="109"/>
      <c r="BB117" s="109"/>
      <c r="BC117" s="109"/>
      <c r="BD117" s="109"/>
      <c r="BE117" s="109"/>
      <c r="BF117" s="109"/>
      <c r="BG117" s="67"/>
    </row>
    <row r="118" spans="1:62" ht="12.75" customHeight="1">
      <c r="A118" s="24" t="s">
        <v>1006</v>
      </c>
      <c r="B118" s="184" t="s">
        <v>1007</v>
      </c>
      <c r="C118" s="44">
        <f>+' INM'!C117</f>
        <v>0</v>
      </c>
      <c r="D118" s="44">
        <f>+BG118</f>
        <v>0</v>
      </c>
      <c r="E118" s="44">
        <f>+AS118</f>
        <v>0</v>
      </c>
      <c r="F118" s="44">
        <f t="shared" si="58"/>
        <v>0</v>
      </c>
      <c r="G118" s="53">
        <f>+' INM'!H117</f>
        <v>0</v>
      </c>
      <c r="H118" s="53">
        <f>+' INM'!I117</f>
        <v>0</v>
      </c>
      <c r="I118" s="53">
        <f>+' INM'!J117</f>
        <v>0</v>
      </c>
      <c r="J118" s="53">
        <f>+' INM'!K117</f>
        <v>0</v>
      </c>
      <c r="K118" s="49">
        <f t="shared" si="59"/>
        <v>0</v>
      </c>
      <c r="L118" s="49">
        <f t="shared" si="60"/>
        <v>0</v>
      </c>
      <c r="M118" s="53"/>
      <c r="N118" s="53"/>
      <c r="O118" s="251">
        <f t="shared" si="61"/>
        <v>0</v>
      </c>
      <c r="P118" s="13">
        <f t="shared" si="62"/>
        <v>0</v>
      </c>
      <c r="Q118" s="199">
        <f>+' INM'!R117</f>
        <v>0</v>
      </c>
      <c r="R118" s="57"/>
      <c r="S118" s="57"/>
      <c r="T118" s="57"/>
      <c r="U118" s="57"/>
      <c r="V118" s="57"/>
      <c r="W118" s="57"/>
      <c r="X118" s="57"/>
      <c r="Y118" s="57"/>
      <c r="Z118" s="57"/>
      <c r="AA118" s="57"/>
      <c r="AB118" s="57"/>
      <c r="AC118" s="57"/>
      <c r="AD118" s="57"/>
      <c r="AE118" s="57"/>
      <c r="AF118" s="57"/>
      <c r="AG118" s="57"/>
      <c r="AH118" s="57"/>
      <c r="AI118" s="57"/>
      <c r="AJ118" s="57"/>
      <c r="AK118" s="57"/>
      <c r="AL118" s="57"/>
      <c r="AM118" s="57"/>
      <c r="AN118" s="57"/>
      <c r="AO118" s="57"/>
      <c r="AP118" s="57"/>
      <c r="AQ118" s="57"/>
      <c r="AR118" s="57"/>
      <c r="AS118" s="57"/>
      <c r="AT118" s="61"/>
      <c r="AU118" s="61"/>
      <c r="AV118" s="61"/>
      <c r="AW118" s="61"/>
      <c r="AX118" s="61"/>
      <c r="AY118" s="61"/>
      <c r="AZ118" s="109"/>
      <c r="BA118" s="109"/>
      <c r="BB118" s="109"/>
      <c r="BC118" s="109"/>
      <c r="BD118" s="109"/>
      <c r="BE118" s="109"/>
      <c r="BF118" s="109"/>
      <c r="BG118" s="67"/>
    </row>
    <row r="119" spans="1:62" s="1" customFormat="1">
      <c r="A119" s="24" t="s">
        <v>96</v>
      </c>
      <c r="B119" s="25" t="s">
        <v>1008</v>
      </c>
      <c r="C119" s="44">
        <f>+' INM'!C118</f>
        <v>14000000</v>
      </c>
      <c r="D119" s="44">
        <f t="shared" si="56"/>
        <v>0</v>
      </c>
      <c r="E119" s="44">
        <f t="shared" si="57"/>
        <v>-781500</v>
      </c>
      <c r="F119" s="44">
        <f t="shared" si="58"/>
        <v>13218500</v>
      </c>
      <c r="G119" s="53">
        <f>+' INM'!H118</f>
        <v>10135300</v>
      </c>
      <c r="H119" s="53">
        <f>+' INM'!I118</f>
        <v>0</v>
      </c>
      <c r="I119" s="53">
        <f>+' INM'!J118</f>
        <v>0</v>
      </c>
      <c r="J119" s="53">
        <f>+' INM'!K118</f>
        <v>0</v>
      </c>
      <c r="K119" s="49">
        <f t="shared" si="59"/>
        <v>0</v>
      </c>
      <c r="L119" s="49">
        <f t="shared" si="60"/>
        <v>10135300</v>
      </c>
      <c r="M119" s="53">
        <f>+' INM'!N118</f>
        <v>13218500</v>
      </c>
      <c r="N119" s="53">
        <f>+' INM'!O118</f>
        <v>-3083200</v>
      </c>
      <c r="O119" s="251">
        <f t="shared" si="61"/>
        <v>3083200</v>
      </c>
      <c r="P119" s="13">
        <f t="shared" si="62"/>
        <v>0</v>
      </c>
      <c r="Q119" s="199">
        <f>+' INM'!R118</f>
        <v>0</v>
      </c>
      <c r="R119" s="57">
        <f>+' INM'!S118</f>
        <v>0</v>
      </c>
      <c r="S119" s="57">
        <f>+' INM'!T118</f>
        <v>0</v>
      </c>
      <c r="T119" s="57">
        <f>+' INM'!U118</f>
        <v>-781500</v>
      </c>
      <c r="U119" s="57">
        <f>+' INM'!V118</f>
        <v>0</v>
      </c>
      <c r="V119" s="57">
        <f>+' INM'!W118</f>
        <v>0</v>
      </c>
      <c r="W119" s="57">
        <f>+' INM'!X118</f>
        <v>0</v>
      </c>
      <c r="X119" s="57">
        <f>+' INM'!Y118</f>
        <v>0</v>
      </c>
      <c r="Y119" s="57">
        <f>+' INM'!Z118</f>
        <v>0</v>
      </c>
      <c r="Z119" s="57">
        <f>+' INM'!AA118</f>
        <v>0</v>
      </c>
      <c r="AA119" s="57">
        <f>+' INM'!AB118</f>
        <v>0</v>
      </c>
      <c r="AB119" s="57">
        <f>+' INM'!AC118</f>
        <v>0</v>
      </c>
      <c r="AC119" s="57">
        <f>+' INM'!AD118</f>
        <v>0</v>
      </c>
      <c r="AD119" s="57">
        <f>+' INM'!AE118</f>
        <v>0</v>
      </c>
      <c r="AE119" s="57">
        <f>+' INM'!AF118</f>
        <v>0</v>
      </c>
      <c r="AF119" s="57">
        <f>+' INM'!AG118</f>
        <v>0</v>
      </c>
      <c r="AG119" s="57">
        <f>+' INM'!AH118</f>
        <v>0</v>
      </c>
      <c r="AH119" s="57">
        <f>+' INM'!AI118</f>
        <v>0</v>
      </c>
      <c r="AI119" s="57">
        <f>+' INM'!AJ118</f>
        <v>0</v>
      </c>
      <c r="AJ119" s="57">
        <f>+' INM'!AK118</f>
        <v>0</v>
      </c>
      <c r="AK119" s="57">
        <f>+' INM'!AL118</f>
        <v>0</v>
      </c>
      <c r="AL119" s="57">
        <f>+' INM'!AM118</f>
        <v>0</v>
      </c>
      <c r="AM119" s="57">
        <f>+' INM'!AN118</f>
        <v>0</v>
      </c>
      <c r="AN119" s="57">
        <f>+' INM'!AO118</f>
        <v>0</v>
      </c>
      <c r="AO119" s="57">
        <f>+' INM'!AP118</f>
        <v>0</v>
      </c>
      <c r="AP119" s="57">
        <f>+' INM'!AQ118</f>
        <v>0</v>
      </c>
      <c r="AQ119" s="57">
        <f>+' INM'!AR118</f>
        <v>0</v>
      </c>
      <c r="AR119" s="57">
        <f>+' INM'!AS118</f>
        <v>0</v>
      </c>
      <c r="AS119" s="57">
        <f t="shared" si="63"/>
        <v>-781500</v>
      </c>
      <c r="AT119" s="61">
        <f>+' INM'!AU118</f>
        <v>0</v>
      </c>
      <c r="AU119" s="61">
        <f>+' INM'!AV118</f>
        <v>0</v>
      </c>
      <c r="AV119" s="61">
        <f>+' INM'!AW118</f>
        <v>0</v>
      </c>
      <c r="AW119" s="61">
        <f>+' INM'!AX118</f>
        <v>0</v>
      </c>
      <c r="AX119" s="61">
        <f>+' INM'!AY118</f>
        <v>0</v>
      </c>
      <c r="AY119" s="61">
        <f t="shared" si="64"/>
        <v>0</v>
      </c>
      <c r="AZ119" s="109">
        <f>+' INM'!BA118</f>
        <v>0</v>
      </c>
      <c r="BA119" s="109">
        <f>+' INM'!BB118</f>
        <v>0</v>
      </c>
      <c r="BB119" s="109">
        <f>+' INM'!BC118</f>
        <v>0</v>
      </c>
      <c r="BC119" s="109">
        <f>+' INM'!BD118</f>
        <v>0</v>
      </c>
      <c r="BD119" s="109">
        <f>+' INM'!BE118</f>
        <v>0</v>
      </c>
      <c r="BE119" s="109"/>
      <c r="BF119" s="109"/>
      <c r="BG119" s="67">
        <f t="shared" si="65"/>
        <v>0</v>
      </c>
      <c r="BH119"/>
      <c r="BI119"/>
      <c r="BJ119"/>
    </row>
    <row r="120" spans="1:62">
      <c r="A120" s="24" t="s">
        <v>97</v>
      </c>
      <c r="B120" s="25" t="s">
        <v>1009</v>
      </c>
      <c r="C120" s="44">
        <f>+' INM'!C119</f>
        <v>20400000</v>
      </c>
      <c r="D120" s="44">
        <f t="shared" si="56"/>
        <v>0</v>
      </c>
      <c r="E120" s="44">
        <f t="shared" si="57"/>
        <v>-5400000</v>
      </c>
      <c r="F120" s="44">
        <f t="shared" si="58"/>
        <v>15000000</v>
      </c>
      <c r="G120" s="53">
        <f>+' INM'!H119</f>
        <v>0</v>
      </c>
      <c r="H120" s="53">
        <f>+' INM'!I119</f>
        <v>0</v>
      </c>
      <c r="I120" s="53">
        <f>+' INM'!J119</f>
        <v>0</v>
      </c>
      <c r="J120" s="53">
        <f>+' INM'!K119</f>
        <v>0</v>
      </c>
      <c r="K120" s="49">
        <f t="shared" si="59"/>
        <v>0</v>
      </c>
      <c r="L120" s="49">
        <f t="shared" si="60"/>
        <v>0</v>
      </c>
      <c r="M120" s="53">
        <f>+' INM'!N119</f>
        <v>0</v>
      </c>
      <c r="N120" s="53">
        <f>+' INM'!O119</f>
        <v>0</v>
      </c>
      <c r="O120" s="251">
        <f t="shared" si="61"/>
        <v>15000000</v>
      </c>
      <c r="P120" s="13">
        <f t="shared" si="62"/>
        <v>15000000</v>
      </c>
      <c r="Q120" s="199">
        <f>+' INM'!R119</f>
        <v>15000000</v>
      </c>
      <c r="R120" s="57">
        <f>+' INM'!S119</f>
        <v>0</v>
      </c>
      <c r="S120" s="57">
        <f>+' INM'!T119</f>
        <v>0</v>
      </c>
      <c r="T120" s="57">
        <f>+' INM'!U119</f>
        <v>0</v>
      </c>
      <c r="U120" s="57">
        <f>+' INM'!V119</f>
        <v>0</v>
      </c>
      <c r="V120" s="57">
        <f>+' INM'!W119</f>
        <v>-5400000</v>
      </c>
      <c r="W120" s="57">
        <f>+' INM'!X119</f>
        <v>0</v>
      </c>
      <c r="X120" s="57">
        <f>+' INM'!Y119</f>
        <v>0</v>
      </c>
      <c r="Y120" s="57">
        <f>+' INM'!Z119</f>
        <v>0</v>
      </c>
      <c r="Z120" s="57">
        <f>+' INM'!AA119</f>
        <v>0</v>
      </c>
      <c r="AA120" s="57">
        <f>+' INM'!AB119</f>
        <v>0</v>
      </c>
      <c r="AB120" s="57">
        <f>+' INM'!AC119</f>
        <v>0</v>
      </c>
      <c r="AC120" s="57">
        <f>+' INM'!AD119</f>
        <v>0</v>
      </c>
      <c r="AD120" s="57">
        <f>+' INM'!AE119</f>
        <v>0</v>
      </c>
      <c r="AE120" s="57">
        <f>+' INM'!AF119</f>
        <v>0</v>
      </c>
      <c r="AF120" s="57">
        <f>+' INM'!AG119</f>
        <v>0</v>
      </c>
      <c r="AG120" s="57">
        <f>+' INM'!AH119</f>
        <v>0</v>
      </c>
      <c r="AH120" s="57">
        <f>+' INM'!AI119</f>
        <v>0</v>
      </c>
      <c r="AI120" s="57">
        <f>+' INM'!AJ119</f>
        <v>0</v>
      </c>
      <c r="AJ120" s="57">
        <f>+' INM'!AK119</f>
        <v>0</v>
      </c>
      <c r="AK120" s="57">
        <f>+' INM'!AL119</f>
        <v>0</v>
      </c>
      <c r="AL120" s="57">
        <f>+' INM'!AM119</f>
        <v>0</v>
      </c>
      <c r="AM120" s="57">
        <f>+' INM'!AN119</f>
        <v>0</v>
      </c>
      <c r="AN120" s="57">
        <f>+' INM'!AO119</f>
        <v>0</v>
      </c>
      <c r="AO120" s="57">
        <f>+' INM'!AP119</f>
        <v>0</v>
      </c>
      <c r="AP120" s="57">
        <f>+' INM'!AQ119</f>
        <v>0</v>
      </c>
      <c r="AQ120" s="57">
        <f>+' INM'!AR119</f>
        <v>0</v>
      </c>
      <c r="AR120" s="57">
        <f>+' INM'!AS119</f>
        <v>0</v>
      </c>
      <c r="AS120" s="57">
        <f t="shared" si="63"/>
        <v>-5400000</v>
      </c>
      <c r="AT120" s="61">
        <f>+' INM'!AU119</f>
        <v>0</v>
      </c>
      <c r="AU120" s="61">
        <f>+' INM'!AV119</f>
        <v>0</v>
      </c>
      <c r="AV120" s="61">
        <f>+' INM'!AW119</f>
        <v>0</v>
      </c>
      <c r="AW120" s="61">
        <f>+' INM'!AX119</f>
        <v>0</v>
      </c>
      <c r="AX120" s="61">
        <f>+' INM'!AY119</f>
        <v>0</v>
      </c>
      <c r="AY120" s="61">
        <f t="shared" si="64"/>
        <v>0</v>
      </c>
      <c r="AZ120" s="109">
        <f>+' INM'!BA119</f>
        <v>0</v>
      </c>
      <c r="BA120" s="109">
        <f>+' INM'!BB119</f>
        <v>0</v>
      </c>
      <c r="BB120" s="109">
        <f>+' INM'!BC119</f>
        <v>0</v>
      </c>
      <c r="BC120" s="109">
        <f>+' INM'!BD119</f>
        <v>0</v>
      </c>
      <c r="BD120" s="109">
        <f>+' INM'!BE119</f>
        <v>0</v>
      </c>
      <c r="BE120" s="109"/>
      <c r="BF120" s="109"/>
      <c r="BG120" s="67">
        <f t="shared" si="65"/>
        <v>0</v>
      </c>
    </row>
    <row r="121" spans="1:62">
      <c r="A121" s="24" t="s">
        <v>98</v>
      </c>
      <c r="B121" s="25" t="s">
        <v>127</v>
      </c>
      <c r="C121" s="44">
        <f>+' INM'!C120</f>
        <v>400000</v>
      </c>
      <c r="D121" s="44">
        <f t="shared" si="56"/>
        <v>0</v>
      </c>
      <c r="E121" s="44">
        <f t="shared" si="57"/>
        <v>0</v>
      </c>
      <c r="F121" s="44">
        <f t="shared" si="58"/>
        <v>400000</v>
      </c>
      <c r="G121" s="53">
        <f>+' INM'!H120</f>
        <v>400000</v>
      </c>
      <c r="H121" s="53">
        <f>+' INM'!I120</f>
        <v>0</v>
      </c>
      <c r="I121" s="53">
        <f>+' INM'!J120</f>
        <v>0</v>
      </c>
      <c r="J121" s="53">
        <f>+' INM'!K120</f>
        <v>0</v>
      </c>
      <c r="K121" s="49">
        <f t="shared" si="59"/>
        <v>0</v>
      </c>
      <c r="L121" s="49">
        <f t="shared" si="60"/>
        <v>400000</v>
      </c>
      <c r="M121" s="53">
        <f>+' INM'!N120</f>
        <v>0</v>
      </c>
      <c r="N121" s="53">
        <f>+' INM'!O120</f>
        <v>0</v>
      </c>
      <c r="O121" s="251">
        <f t="shared" si="61"/>
        <v>0</v>
      </c>
      <c r="P121" s="13">
        <f t="shared" si="62"/>
        <v>400000</v>
      </c>
      <c r="Q121" s="199">
        <f>+' INM'!R120</f>
        <v>0</v>
      </c>
      <c r="R121" s="57">
        <f>+' INM'!S120</f>
        <v>0</v>
      </c>
      <c r="S121" s="57">
        <f>+' INM'!T120</f>
        <v>0</v>
      </c>
      <c r="T121" s="57">
        <f>+' INM'!U120</f>
        <v>0</v>
      </c>
      <c r="U121" s="57">
        <f>+' INM'!V120</f>
        <v>0</v>
      </c>
      <c r="V121" s="57">
        <f>+' INM'!W120</f>
        <v>0</v>
      </c>
      <c r="W121" s="57">
        <f>+' INM'!X120</f>
        <v>0</v>
      </c>
      <c r="X121" s="57">
        <f>+' INM'!Y120</f>
        <v>0</v>
      </c>
      <c r="Y121" s="57">
        <f>+' INM'!Z120</f>
        <v>0</v>
      </c>
      <c r="Z121" s="57">
        <f>+' INM'!AA120</f>
        <v>0</v>
      </c>
      <c r="AA121" s="57">
        <f>+' INM'!AB120</f>
        <v>0</v>
      </c>
      <c r="AB121" s="57">
        <f>+' INM'!AC120</f>
        <v>0</v>
      </c>
      <c r="AC121" s="57">
        <f>+' INM'!AD120</f>
        <v>0</v>
      </c>
      <c r="AD121" s="57">
        <f>+' INM'!AE120</f>
        <v>0</v>
      </c>
      <c r="AE121" s="57">
        <f>+' INM'!AF120</f>
        <v>0</v>
      </c>
      <c r="AF121" s="57">
        <f>+' INM'!AG120</f>
        <v>0</v>
      </c>
      <c r="AG121" s="57">
        <f>+' INM'!AH120</f>
        <v>0</v>
      </c>
      <c r="AH121" s="57">
        <f>+' INM'!AI120</f>
        <v>0</v>
      </c>
      <c r="AI121" s="57">
        <f>+' INM'!AJ120</f>
        <v>0</v>
      </c>
      <c r="AJ121" s="57">
        <f>+' INM'!AK120</f>
        <v>0</v>
      </c>
      <c r="AK121" s="57">
        <f>+' INM'!AL120</f>
        <v>0</v>
      </c>
      <c r="AL121" s="57">
        <f>+' INM'!AM120</f>
        <v>0</v>
      </c>
      <c r="AM121" s="57">
        <f>+' INM'!AN120</f>
        <v>0</v>
      </c>
      <c r="AN121" s="57">
        <f>+' INM'!AO120</f>
        <v>0</v>
      </c>
      <c r="AO121" s="57">
        <f>+' INM'!AP120</f>
        <v>0</v>
      </c>
      <c r="AP121" s="57">
        <f>+' INM'!AQ120</f>
        <v>0</v>
      </c>
      <c r="AQ121" s="57">
        <f>+' INM'!AR120</f>
        <v>0</v>
      </c>
      <c r="AR121" s="57">
        <f>+' INM'!AS120</f>
        <v>0</v>
      </c>
      <c r="AS121" s="57">
        <f t="shared" si="63"/>
        <v>0</v>
      </c>
      <c r="AT121" s="61">
        <f>+' INM'!AU120</f>
        <v>0</v>
      </c>
      <c r="AU121" s="61">
        <f>+' INM'!AV120</f>
        <v>0</v>
      </c>
      <c r="AV121" s="61">
        <f>+' INM'!AW120</f>
        <v>0</v>
      </c>
      <c r="AW121" s="61">
        <f>+' INM'!AX120</f>
        <v>0</v>
      </c>
      <c r="AX121" s="61">
        <f>+' INM'!AY120</f>
        <v>0</v>
      </c>
      <c r="AY121" s="61">
        <f t="shared" si="64"/>
        <v>0</v>
      </c>
      <c r="AZ121" s="109">
        <f>+' INM'!BA120</f>
        <v>0</v>
      </c>
      <c r="BA121" s="109">
        <f>+' INM'!BB120</f>
        <v>0</v>
      </c>
      <c r="BB121" s="109">
        <f>+' INM'!BC120</f>
        <v>0</v>
      </c>
      <c r="BC121" s="109">
        <f>+' INM'!BD120</f>
        <v>0</v>
      </c>
      <c r="BD121" s="109">
        <f>+' INM'!BE120</f>
        <v>0</v>
      </c>
      <c r="BE121" s="109"/>
      <c r="BF121" s="109"/>
      <c r="BG121" s="67">
        <f t="shared" si="65"/>
        <v>0</v>
      </c>
    </row>
    <row r="122" spans="1:62">
      <c r="A122" s="24" t="s">
        <v>99</v>
      </c>
      <c r="B122" s="25" t="s">
        <v>1010</v>
      </c>
      <c r="C122" s="44">
        <f>+' INM'!C121</f>
        <v>0</v>
      </c>
      <c r="D122" s="44">
        <f t="shared" si="56"/>
        <v>0</v>
      </c>
      <c r="E122" s="44">
        <f t="shared" si="57"/>
        <v>0</v>
      </c>
      <c r="F122" s="44">
        <f t="shared" si="58"/>
        <v>0</v>
      </c>
      <c r="G122" s="53">
        <f>+' INM'!H121</f>
        <v>0</v>
      </c>
      <c r="H122" s="53">
        <f>+' INM'!I121</f>
        <v>0</v>
      </c>
      <c r="I122" s="53">
        <f>+' INM'!J121</f>
        <v>0</v>
      </c>
      <c r="J122" s="53">
        <f>+' INM'!K121</f>
        <v>0</v>
      </c>
      <c r="K122" s="49">
        <f t="shared" si="59"/>
        <v>0</v>
      </c>
      <c r="L122" s="49">
        <f t="shared" si="60"/>
        <v>0</v>
      </c>
      <c r="M122" s="53">
        <f>+' INM'!N121</f>
        <v>0</v>
      </c>
      <c r="N122" s="53">
        <f>+' INM'!O121</f>
        <v>0</v>
      </c>
      <c r="O122" s="251">
        <f t="shared" si="61"/>
        <v>0</v>
      </c>
      <c r="P122" s="13">
        <f t="shared" si="62"/>
        <v>0</v>
      </c>
      <c r="Q122" s="199">
        <f>+' INM'!R121</f>
        <v>0</v>
      </c>
      <c r="R122" s="57"/>
      <c r="S122" s="57">
        <f>+' INM'!T121</f>
        <v>0</v>
      </c>
      <c r="T122" s="57"/>
      <c r="U122" s="57"/>
      <c r="V122" s="57"/>
      <c r="W122" s="57"/>
      <c r="X122" s="57"/>
      <c r="Y122" s="57"/>
      <c r="Z122" s="57"/>
      <c r="AA122" s="57">
        <f>+' INM'!AB121</f>
        <v>0</v>
      </c>
      <c r="AB122" s="57"/>
      <c r="AC122" s="57"/>
      <c r="AD122" s="57"/>
      <c r="AE122" s="57">
        <f>+' INM'!AF121</f>
        <v>0</v>
      </c>
      <c r="AF122" s="57"/>
      <c r="AG122" s="57"/>
      <c r="AH122" s="57"/>
      <c r="AI122" s="57"/>
      <c r="AJ122" s="57"/>
      <c r="AK122" s="57"/>
      <c r="AL122" s="57"/>
      <c r="AM122" s="57"/>
      <c r="AN122" s="57"/>
      <c r="AO122" s="57"/>
      <c r="AP122" s="57"/>
      <c r="AQ122" s="57"/>
      <c r="AR122" s="57"/>
      <c r="AS122" s="57">
        <f t="shared" si="63"/>
        <v>0</v>
      </c>
      <c r="AT122" s="61"/>
      <c r="AU122" s="61"/>
      <c r="AV122" s="61"/>
      <c r="AW122" s="61"/>
      <c r="AX122" s="61"/>
      <c r="AY122" s="61"/>
      <c r="AZ122" s="109"/>
      <c r="BA122" s="109"/>
      <c r="BB122" s="109"/>
      <c r="BC122" s="109"/>
      <c r="BD122" s="109"/>
      <c r="BE122" s="109"/>
      <c r="BF122" s="109"/>
      <c r="BG122" s="67"/>
    </row>
    <row r="123" spans="1:62">
      <c r="A123" s="24" t="s">
        <v>433</v>
      </c>
      <c r="B123" s="25" t="s">
        <v>1257</v>
      </c>
      <c r="C123" s="44">
        <f>+' INM'!C122</f>
        <v>0</v>
      </c>
      <c r="D123" s="44">
        <f t="shared" si="56"/>
        <v>0</v>
      </c>
      <c r="E123" s="44">
        <f t="shared" si="57"/>
        <v>781500</v>
      </c>
      <c r="F123" s="44">
        <f t="shared" si="58"/>
        <v>781500</v>
      </c>
      <c r="G123" s="53">
        <f>+' INM'!H122</f>
        <v>781500</v>
      </c>
      <c r="H123" s="53" t="e">
        <f>+' INM'!#REF!</f>
        <v>#REF!</v>
      </c>
      <c r="I123" s="53">
        <f>+' INM'!I122</f>
        <v>0</v>
      </c>
      <c r="J123" s="53">
        <f>+' INM'!K122</f>
        <v>0</v>
      </c>
      <c r="K123" s="49" t="e">
        <f t="shared" si="59"/>
        <v>#REF!</v>
      </c>
      <c r="L123" s="49" t="e">
        <f t="shared" si="60"/>
        <v>#REF!</v>
      </c>
      <c r="M123" s="53">
        <f>+' INM'!N122</f>
        <v>781500</v>
      </c>
      <c r="N123" s="53">
        <f>+' INM'!O122</f>
        <v>0</v>
      </c>
      <c r="O123" s="251" t="e">
        <f t="shared" si="61"/>
        <v>#REF!</v>
      </c>
      <c r="P123" s="13">
        <f t="shared" si="62"/>
        <v>0</v>
      </c>
      <c r="Q123" s="199">
        <f>+' INM'!R122</f>
        <v>0</v>
      </c>
      <c r="R123" s="57">
        <f>+' INM'!S122</f>
        <v>0</v>
      </c>
      <c r="S123" s="57">
        <f>+' INM'!T122</f>
        <v>0</v>
      </c>
      <c r="T123" s="57">
        <f>+' INM'!U122</f>
        <v>781500</v>
      </c>
      <c r="U123" s="57">
        <f>+' INM'!V122</f>
        <v>0</v>
      </c>
      <c r="V123" s="57">
        <f>+' INM'!W122</f>
        <v>0</v>
      </c>
      <c r="W123" s="57">
        <f>+' INM'!X122</f>
        <v>0</v>
      </c>
      <c r="X123" s="57">
        <f>+' INM'!Y122</f>
        <v>0</v>
      </c>
      <c r="Y123" s="57">
        <f>+' INM'!Z122</f>
        <v>0</v>
      </c>
      <c r="Z123" s="57">
        <f>+' INM'!AA122</f>
        <v>0</v>
      </c>
      <c r="AA123" s="57">
        <f>+' INM'!AB122</f>
        <v>0</v>
      </c>
      <c r="AB123" s="57">
        <f>+' INM'!AC122</f>
        <v>0</v>
      </c>
      <c r="AC123" s="57">
        <f>+' INM'!AD122</f>
        <v>0</v>
      </c>
      <c r="AD123" s="57">
        <f>+' INM'!AE122</f>
        <v>0</v>
      </c>
      <c r="AE123" s="57">
        <f>+' INM'!AF122</f>
        <v>0</v>
      </c>
      <c r="AF123" s="57">
        <f>+' INM'!AG122</f>
        <v>0</v>
      </c>
      <c r="AG123" s="57">
        <f>+' INM'!AH122</f>
        <v>0</v>
      </c>
      <c r="AH123" s="57">
        <f>+' INM'!AI122</f>
        <v>0</v>
      </c>
      <c r="AI123" s="57">
        <f>+' INM'!AJ122</f>
        <v>0</v>
      </c>
      <c r="AJ123" s="57">
        <f>+' INM'!AK122</f>
        <v>0</v>
      </c>
      <c r="AK123" s="57">
        <f>+' INM'!AL122</f>
        <v>0</v>
      </c>
      <c r="AL123" s="57">
        <f>+' INM'!AM122</f>
        <v>0</v>
      </c>
      <c r="AM123" s="57">
        <f>+' INM'!AN122</f>
        <v>0</v>
      </c>
      <c r="AN123" s="57">
        <f>+' INM'!AO122</f>
        <v>0</v>
      </c>
      <c r="AO123" s="57">
        <f>+' INM'!AP122</f>
        <v>0</v>
      </c>
      <c r="AP123" s="57">
        <f>+' INM'!AQ122</f>
        <v>0</v>
      </c>
      <c r="AQ123" s="57">
        <f>+' INM'!AR122</f>
        <v>0</v>
      </c>
      <c r="AR123" s="57">
        <f>+' INM'!AS122</f>
        <v>0</v>
      </c>
      <c r="AS123" s="57">
        <f t="shared" si="63"/>
        <v>781500</v>
      </c>
      <c r="AT123" s="61">
        <f>+' INM'!AU122</f>
        <v>0</v>
      </c>
      <c r="AU123" s="61">
        <f>+' INM'!AV122</f>
        <v>0</v>
      </c>
      <c r="AV123" s="61">
        <f>+' INM'!AW122</f>
        <v>0</v>
      </c>
      <c r="AW123" s="61">
        <f>+' INM'!AX122</f>
        <v>0</v>
      </c>
      <c r="AX123" s="61">
        <f>+' INM'!AY122</f>
        <v>0</v>
      </c>
      <c r="AY123" s="61">
        <f t="shared" si="64"/>
        <v>0</v>
      </c>
      <c r="AZ123" s="109">
        <f>+' INM'!BA122</f>
        <v>0</v>
      </c>
      <c r="BA123" s="109">
        <f>+' INM'!BB122</f>
        <v>0</v>
      </c>
      <c r="BB123" s="109">
        <f>+' INM'!BC122</f>
        <v>0</v>
      </c>
      <c r="BC123" s="109">
        <f>+' INM'!BD122</f>
        <v>0</v>
      </c>
      <c r="BD123" s="109">
        <f>+' INM'!BE122</f>
        <v>0</v>
      </c>
      <c r="BE123" s="109"/>
      <c r="BF123" s="109"/>
      <c r="BG123" s="67">
        <f t="shared" si="65"/>
        <v>0</v>
      </c>
    </row>
    <row r="124" spans="1:62" s="1" customFormat="1">
      <c r="A124" s="24" t="s">
        <v>100</v>
      </c>
      <c r="B124" s="25" t="s">
        <v>1012</v>
      </c>
      <c r="C124" s="44">
        <f>+' INM'!C123</f>
        <v>30100000</v>
      </c>
      <c r="D124" s="44">
        <f t="shared" si="56"/>
        <v>0</v>
      </c>
      <c r="E124" s="44">
        <f t="shared" si="57"/>
        <v>0</v>
      </c>
      <c r="F124" s="44">
        <f t="shared" si="58"/>
        <v>30100000</v>
      </c>
      <c r="G124" s="53">
        <f>+' INM'!H123</f>
        <v>25273000</v>
      </c>
      <c r="H124" s="53">
        <f>+' INM'!I123</f>
        <v>0</v>
      </c>
      <c r="I124" s="53">
        <f>+' INM'!J123</f>
        <v>0</v>
      </c>
      <c r="J124" s="53">
        <f>+' INM'!K123</f>
        <v>0</v>
      </c>
      <c r="K124" s="49">
        <f t="shared" si="59"/>
        <v>0</v>
      </c>
      <c r="L124" s="49">
        <f t="shared" si="60"/>
        <v>25273000</v>
      </c>
      <c r="M124" s="53">
        <f>+' INM'!N123</f>
        <v>27173000</v>
      </c>
      <c r="N124" s="53">
        <f>+' INM'!O123</f>
        <v>-1900000</v>
      </c>
      <c r="O124" s="251">
        <f t="shared" si="61"/>
        <v>4827000</v>
      </c>
      <c r="P124" s="13">
        <f t="shared" si="62"/>
        <v>2927000</v>
      </c>
      <c r="Q124" s="199">
        <f>+' INM'!R123</f>
        <v>2927000</v>
      </c>
      <c r="R124" s="57">
        <f>+' INM'!S123</f>
        <v>0</v>
      </c>
      <c r="S124" s="57">
        <f>+' INM'!T123</f>
        <v>0</v>
      </c>
      <c r="T124" s="57">
        <f>+' INM'!U123</f>
        <v>0</v>
      </c>
      <c r="U124" s="57">
        <f>+' INM'!V123</f>
        <v>0</v>
      </c>
      <c r="V124" s="57">
        <f>+' INM'!W123</f>
        <v>0</v>
      </c>
      <c r="W124" s="57">
        <f>+' INM'!X123</f>
        <v>0</v>
      </c>
      <c r="X124" s="57">
        <f>+' INM'!Y123</f>
        <v>0</v>
      </c>
      <c r="Y124" s="57">
        <f>+' INM'!Z123</f>
        <v>0</v>
      </c>
      <c r="Z124" s="57">
        <f>+' INM'!AA123</f>
        <v>0</v>
      </c>
      <c r="AA124" s="57">
        <f>+' INM'!AB123</f>
        <v>0</v>
      </c>
      <c r="AB124" s="57">
        <f>+' INM'!AC123</f>
        <v>0</v>
      </c>
      <c r="AC124" s="57">
        <f>+' INM'!AD123</f>
        <v>0</v>
      </c>
      <c r="AD124" s="57">
        <f>+' INM'!AE123</f>
        <v>0</v>
      </c>
      <c r="AE124" s="57">
        <f>+' INM'!AF123</f>
        <v>0</v>
      </c>
      <c r="AF124" s="57">
        <f>+' INM'!AG123</f>
        <v>0</v>
      </c>
      <c r="AG124" s="57">
        <f>+' INM'!AH123</f>
        <v>0</v>
      </c>
      <c r="AH124" s="57">
        <f>+' INM'!AI123</f>
        <v>0</v>
      </c>
      <c r="AI124" s="57">
        <f>+' INM'!AJ123</f>
        <v>0</v>
      </c>
      <c r="AJ124" s="57">
        <f>+' INM'!AK123</f>
        <v>0</v>
      </c>
      <c r="AK124" s="57">
        <f>+' INM'!AL123</f>
        <v>0</v>
      </c>
      <c r="AL124" s="57">
        <f>+' INM'!AM123</f>
        <v>0</v>
      </c>
      <c r="AM124" s="57">
        <f>+' INM'!AN123</f>
        <v>0</v>
      </c>
      <c r="AN124" s="57">
        <f>+' INM'!AO123</f>
        <v>0</v>
      </c>
      <c r="AO124" s="57">
        <f>+' INM'!AP123</f>
        <v>0</v>
      </c>
      <c r="AP124" s="57">
        <f>+' INM'!AQ123</f>
        <v>0</v>
      </c>
      <c r="AQ124" s="57">
        <f>+' INM'!AR123</f>
        <v>0</v>
      </c>
      <c r="AR124" s="57">
        <f>+' INM'!AS123</f>
        <v>0</v>
      </c>
      <c r="AS124" s="57">
        <f t="shared" si="63"/>
        <v>0</v>
      </c>
      <c r="AT124" s="61">
        <f>+' INM'!AU123</f>
        <v>0</v>
      </c>
      <c r="AU124" s="61">
        <f>+' INM'!AV123</f>
        <v>0</v>
      </c>
      <c r="AV124" s="61">
        <f>+' INM'!AW123</f>
        <v>0</v>
      </c>
      <c r="AW124" s="61">
        <f>+' INM'!AX123</f>
        <v>0</v>
      </c>
      <c r="AX124" s="61">
        <f>+' INM'!AY123</f>
        <v>0</v>
      </c>
      <c r="AY124" s="61">
        <f t="shared" si="64"/>
        <v>0</v>
      </c>
      <c r="AZ124" s="109">
        <f>+' INM'!BA123</f>
        <v>0</v>
      </c>
      <c r="BA124" s="109">
        <f>+' INM'!BB123</f>
        <v>0</v>
      </c>
      <c r="BB124" s="109">
        <f>+' INM'!BC123</f>
        <v>0</v>
      </c>
      <c r="BC124" s="109">
        <f>+' INM'!BD123</f>
        <v>0</v>
      </c>
      <c r="BD124" s="109">
        <f>+' INM'!BE123</f>
        <v>0</v>
      </c>
      <c r="BE124" s="109"/>
      <c r="BF124" s="109"/>
      <c r="BG124" s="67">
        <f t="shared" si="65"/>
        <v>0</v>
      </c>
      <c r="BH124"/>
      <c r="BI124"/>
      <c r="BJ124"/>
    </row>
    <row r="125" spans="1:62" s="1" customFormat="1">
      <c r="A125" s="24"/>
      <c r="B125" s="25"/>
      <c r="C125" s="44"/>
      <c r="D125" s="44"/>
      <c r="E125" s="44"/>
      <c r="F125" s="44"/>
      <c r="G125" s="49"/>
      <c r="H125" s="49"/>
      <c r="I125" s="49"/>
      <c r="J125" s="49"/>
      <c r="K125" s="49"/>
      <c r="L125" s="49"/>
      <c r="M125" s="53"/>
      <c r="N125" s="53"/>
      <c r="O125" s="53"/>
      <c r="P125" s="13"/>
      <c r="Q125" s="44"/>
      <c r="R125" s="57"/>
      <c r="S125" s="57"/>
      <c r="T125" s="57"/>
      <c r="U125" s="57"/>
      <c r="V125" s="57"/>
      <c r="W125" s="57"/>
      <c r="X125" s="57"/>
      <c r="Y125" s="57"/>
      <c r="Z125" s="57"/>
      <c r="AA125" s="57"/>
      <c r="AB125" s="57"/>
      <c r="AC125" s="57"/>
      <c r="AD125" s="57"/>
      <c r="AE125" s="57"/>
      <c r="AF125" s="57"/>
      <c r="AG125" s="57"/>
      <c r="AH125" s="57"/>
      <c r="AI125" s="57"/>
      <c r="AJ125" s="57"/>
      <c r="AK125" s="57"/>
      <c r="AL125" s="57"/>
      <c r="AM125" s="57"/>
      <c r="AN125" s="57"/>
      <c r="AO125" s="57"/>
      <c r="AP125" s="57"/>
      <c r="AQ125" s="57"/>
      <c r="AR125" s="57"/>
      <c r="AS125" s="57"/>
      <c r="AT125" s="61"/>
      <c r="AU125" s="61"/>
      <c r="AV125" s="61"/>
      <c r="AW125" s="61"/>
      <c r="AX125" s="61"/>
      <c r="AY125" s="61"/>
      <c r="AZ125" s="67"/>
      <c r="BA125" s="67"/>
      <c r="BB125" s="67"/>
      <c r="BC125" s="67"/>
      <c r="BD125" s="67"/>
      <c r="BE125" s="67"/>
      <c r="BF125" s="67"/>
      <c r="BG125" s="66"/>
      <c r="BH125"/>
      <c r="BI125"/>
      <c r="BJ125"/>
    </row>
    <row r="126" spans="1:62" s="207" customFormat="1">
      <c r="A126" s="200">
        <v>7</v>
      </c>
      <c r="B126" s="201" t="s">
        <v>1013</v>
      </c>
      <c r="C126" s="43">
        <f t="shared" ref="C126:Q126" si="66">+C128</f>
        <v>0</v>
      </c>
      <c r="D126" s="43">
        <f t="shared" si="66"/>
        <v>0</v>
      </c>
      <c r="E126" s="43">
        <f t="shared" si="66"/>
        <v>0</v>
      </c>
      <c r="F126" s="43">
        <f t="shared" si="66"/>
        <v>0</v>
      </c>
      <c r="G126" s="47">
        <f t="shared" si="66"/>
        <v>0</v>
      </c>
      <c r="H126" s="47">
        <f t="shared" si="66"/>
        <v>0</v>
      </c>
      <c r="I126" s="47">
        <f t="shared" si="66"/>
        <v>0</v>
      </c>
      <c r="J126" s="47">
        <f t="shared" si="66"/>
        <v>0</v>
      </c>
      <c r="K126" s="47">
        <f t="shared" si="66"/>
        <v>0</v>
      </c>
      <c r="L126" s="47">
        <f t="shared" si="66"/>
        <v>0</v>
      </c>
      <c r="M126" s="47">
        <f t="shared" si="66"/>
        <v>0</v>
      </c>
      <c r="N126" s="47">
        <f t="shared" si="66"/>
        <v>0</v>
      </c>
      <c r="O126" s="47">
        <f t="shared" si="66"/>
        <v>0</v>
      </c>
      <c r="P126" s="47">
        <f t="shared" si="66"/>
        <v>0</v>
      </c>
      <c r="Q126" s="47">
        <f t="shared" si="66"/>
        <v>0</v>
      </c>
      <c r="R126" s="55"/>
      <c r="S126" s="55"/>
      <c r="T126" s="55"/>
      <c r="U126" s="55"/>
      <c r="V126" s="55"/>
      <c r="W126" s="55"/>
      <c r="X126" s="55"/>
      <c r="Y126" s="55"/>
      <c r="Z126" s="55"/>
      <c r="AA126" s="55"/>
      <c r="AB126" s="55"/>
      <c r="AC126" s="55"/>
      <c r="AD126" s="55"/>
      <c r="AE126" s="55"/>
      <c r="AF126" s="55"/>
      <c r="AG126" s="55"/>
      <c r="AH126" s="55"/>
      <c r="AI126" s="55"/>
      <c r="AJ126" s="55"/>
      <c r="AK126" s="55"/>
      <c r="AL126" s="55"/>
      <c r="AM126" s="55"/>
      <c r="AN126" s="55"/>
      <c r="AO126" s="55"/>
      <c r="AP126" s="55"/>
      <c r="AQ126" s="55"/>
      <c r="AR126" s="55"/>
      <c r="AS126" s="55"/>
      <c r="AT126" s="59"/>
      <c r="AU126" s="59"/>
      <c r="AV126" s="59"/>
      <c r="AW126" s="59"/>
      <c r="AX126" s="59"/>
      <c r="AY126" s="59"/>
      <c r="AZ126" s="65"/>
      <c r="BA126" s="65"/>
      <c r="BB126" s="65"/>
      <c r="BC126" s="65"/>
      <c r="BD126" s="65"/>
      <c r="BE126" s="65"/>
      <c r="BF126" s="65"/>
      <c r="BG126" s="65"/>
    </row>
    <row r="127" spans="1:62" s="1" customFormat="1">
      <c r="A127" s="253"/>
      <c r="B127" s="254"/>
      <c r="C127" s="44"/>
      <c r="D127" s="44"/>
      <c r="E127" s="44"/>
      <c r="F127" s="44"/>
      <c r="G127" s="49"/>
      <c r="H127" s="49"/>
      <c r="I127" s="49"/>
      <c r="J127" s="49"/>
      <c r="K127" s="49"/>
      <c r="L127" s="49"/>
      <c r="M127" s="53"/>
      <c r="N127" s="53"/>
      <c r="O127" s="53"/>
      <c r="P127" s="13"/>
      <c r="Q127" s="44"/>
      <c r="R127" s="57"/>
      <c r="S127" s="57"/>
      <c r="T127" s="57"/>
      <c r="U127" s="57"/>
      <c r="V127" s="57"/>
      <c r="W127" s="57"/>
      <c r="X127" s="57"/>
      <c r="Y127" s="57"/>
      <c r="Z127" s="57"/>
      <c r="AA127" s="57"/>
      <c r="AB127" s="57"/>
      <c r="AC127" s="57"/>
      <c r="AD127" s="57"/>
      <c r="AE127" s="57"/>
      <c r="AF127" s="57"/>
      <c r="AG127" s="57"/>
      <c r="AH127" s="57"/>
      <c r="AI127" s="57"/>
      <c r="AJ127" s="57"/>
      <c r="AK127" s="57"/>
      <c r="AL127" s="57"/>
      <c r="AM127" s="57"/>
      <c r="AN127" s="57"/>
      <c r="AO127" s="57"/>
      <c r="AP127" s="57"/>
      <c r="AQ127" s="57"/>
      <c r="AR127" s="57"/>
      <c r="AS127" s="57"/>
      <c r="AT127" s="61"/>
      <c r="AU127" s="61"/>
      <c r="AV127" s="61"/>
      <c r="AW127" s="61"/>
      <c r="AX127" s="61"/>
      <c r="AY127" s="61"/>
      <c r="AZ127" s="67"/>
      <c r="BA127" s="67"/>
      <c r="BB127" s="67"/>
      <c r="BC127" s="67"/>
      <c r="BD127" s="67"/>
      <c r="BE127" s="67"/>
      <c r="BF127" s="67"/>
      <c r="BG127" s="66"/>
      <c r="BH127"/>
      <c r="BI127"/>
      <c r="BJ127"/>
    </row>
    <row r="128" spans="1:62" s="1" customFormat="1" ht="26.4">
      <c r="A128" s="253" t="s">
        <v>1014</v>
      </c>
      <c r="B128" s="255" t="s">
        <v>1015</v>
      </c>
      <c r="C128" s="44">
        <f>+' INM'!C127</f>
        <v>0</v>
      </c>
      <c r="D128" s="44">
        <f>+BG128</f>
        <v>0</v>
      </c>
      <c r="E128" s="44">
        <f>+AS128</f>
        <v>0</v>
      </c>
      <c r="F128" s="44">
        <f>+C128+D128+E128</f>
        <v>0</v>
      </c>
      <c r="G128" s="53">
        <f>+' INM'!H127</f>
        <v>0</v>
      </c>
      <c r="H128" s="53">
        <f>+' INM'!I127</f>
        <v>0</v>
      </c>
      <c r="I128" s="53">
        <f>+' INM'!J127</f>
        <v>0</v>
      </c>
      <c r="J128" s="53">
        <f>+' INM'!K127</f>
        <v>0</v>
      </c>
      <c r="K128" s="53">
        <f>+' INM'!L127</f>
        <v>0</v>
      </c>
      <c r="L128" s="49">
        <f>K128+G128</f>
        <v>0</v>
      </c>
      <c r="M128" s="53">
        <f>+' INM'!N127</f>
        <v>0</v>
      </c>
      <c r="N128" s="53">
        <f>+' INM'!O127</f>
        <v>0</v>
      </c>
      <c r="O128" s="53">
        <f>+' INM'!P127</f>
        <v>0</v>
      </c>
      <c r="P128" s="53">
        <f>+' INM'!Q127</f>
        <v>0</v>
      </c>
      <c r="Q128" s="53">
        <f>+' INM'!R127</f>
        <v>0</v>
      </c>
      <c r="R128" s="57"/>
      <c r="S128" s="57"/>
      <c r="T128" s="57"/>
      <c r="U128" s="57"/>
      <c r="V128" s="57"/>
      <c r="W128" s="57"/>
      <c r="X128" s="57"/>
      <c r="Y128" s="57"/>
      <c r="Z128" s="57"/>
      <c r="AA128" s="57"/>
      <c r="AB128" s="57"/>
      <c r="AC128" s="57"/>
      <c r="AD128" s="57"/>
      <c r="AE128" s="57"/>
      <c r="AF128" s="57"/>
      <c r="AG128" s="57"/>
      <c r="AH128" s="57"/>
      <c r="AI128" s="57"/>
      <c r="AJ128" s="57"/>
      <c r="AK128" s="57"/>
      <c r="AL128" s="57"/>
      <c r="AM128" s="57"/>
      <c r="AN128" s="57"/>
      <c r="AO128" s="57"/>
      <c r="AP128" s="57"/>
      <c r="AQ128" s="57"/>
      <c r="AR128" s="57"/>
      <c r="AS128" s="57"/>
      <c r="AT128" s="61"/>
      <c r="AU128" s="61"/>
      <c r="AV128" s="61"/>
      <c r="AW128" s="61"/>
      <c r="AX128" s="61"/>
      <c r="AY128" s="61"/>
      <c r="AZ128" s="67"/>
      <c r="BA128" s="67"/>
      <c r="BB128" s="67"/>
      <c r="BC128" s="67"/>
      <c r="BD128" s="67"/>
      <c r="BE128" s="67"/>
      <c r="BF128" s="67"/>
      <c r="BG128" s="66"/>
      <c r="BH128"/>
      <c r="BI128"/>
      <c r="BJ128"/>
    </row>
    <row r="129" spans="1:62" s="1" customFormat="1">
      <c r="A129" s="24"/>
      <c r="B129" s="25"/>
      <c r="C129" s="44"/>
      <c r="D129" s="44"/>
      <c r="E129" s="44"/>
      <c r="F129" s="44"/>
      <c r="G129" s="49"/>
      <c r="H129" s="49"/>
      <c r="I129" s="49"/>
      <c r="J129" s="49"/>
      <c r="K129" s="49"/>
      <c r="L129" s="49"/>
      <c r="M129" s="53"/>
      <c r="N129" s="53"/>
      <c r="O129" s="53"/>
      <c r="P129" s="13"/>
      <c r="Q129" s="44"/>
      <c r="R129" s="57"/>
      <c r="S129" s="57"/>
      <c r="T129" s="57"/>
      <c r="U129" s="57"/>
      <c r="V129" s="57"/>
      <c r="W129" s="57"/>
      <c r="X129" s="57"/>
      <c r="Y129" s="57"/>
      <c r="Z129" s="57"/>
      <c r="AA129" s="57"/>
      <c r="AB129" s="57"/>
      <c r="AC129" s="57"/>
      <c r="AD129" s="57"/>
      <c r="AE129" s="57"/>
      <c r="AF129" s="57"/>
      <c r="AG129" s="57"/>
      <c r="AH129" s="57"/>
      <c r="AI129" s="57"/>
      <c r="AJ129" s="57"/>
      <c r="AK129" s="57"/>
      <c r="AL129" s="57"/>
      <c r="AM129" s="57"/>
      <c r="AN129" s="57"/>
      <c r="AO129" s="57"/>
      <c r="AP129" s="57"/>
      <c r="AQ129" s="57"/>
      <c r="AR129" s="57"/>
      <c r="AS129" s="57"/>
      <c r="AT129" s="61"/>
      <c r="AU129" s="61"/>
      <c r="AV129" s="61"/>
      <c r="AW129" s="61"/>
      <c r="AX129" s="61"/>
      <c r="AY129" s="61"/>
      <c r="AZ129" s="67"/>
      <c r="BA129" s="67"/>
      <c r="BB129" s="67"/>
      <c r="BC129" s="67"/>
      <c r="BD129" s="67"/>
      <c r="BE129" s="67"/>
      <c r="BF129" s="67"/>
      <c r="BG129" s="66"/>
      <c r="BH129"/>
      <c r="BI129"/>
      <c r="BJ129"/>
    </row>
    <row r="130" spans="1:62">
      <c r="A130" s="20" t="s">
        <v>1016</v>
      </c>
      <c r="B130" s="26" t="s">
        <v>1017</v>
      </c>
      <c r="C130" s="43">
        <f t="shared" ref="C130:BE130" si="67">SUM(C132)</f>
        <v>0</v>
      </c>
      <c r="D130" s="43">
        <f t="shared" si="67"/>
        <v>0</v>
      </c>
      <c r="E130" s="43">
        <f>SUM(E132)</f>
        <v>0</v>
      </c>
      <c r="F130" s="43">
        <f>SUM(F132)</f>
        <v>0</v>
      </c>
      <c r="G130" s="47">
        <f t="shared" si="67"/>
        <v>0</v>
      </c>
      <c r="H130" s="47">
        <f t="shared" si="67"/>
        <v>0</v>
      </c>
      <c r="I130" s="47">
        <f t="shared" si="67"/>
        <v>0</v>
      </c>
      <c r="J130" s="47">
        <f t="shared" si="67"/>
        <v>0</v>
      </c>
      <c r="K130" s="47">
        <f t="shared" si="67"/>
        <v>0</v>
      </c>
      <c r="L130" s="47">
        <f t="shared" si="67"/>
        <v>0</v>
      </c>
      <c r="M130" s="51">
        <f t="shared" si="67"/>
        <v>0</v>
      </c>
      <c r="N130" s="51">
        <f t="shared" si="67"/>
        <v>0</v>
      </c>
      <c r="O130" s="51">
        <f t="shared" si="67"/>
        <v>0</v>
      </c>
      <c r="P130" s="33">
        <f t="shared" si="67"/>
        <v>0</v>
      </c>
      <c r="Q130" s="275">
        <f t="shared" si="67"/>
        <v>0</v>
      </c>
      <c r="R130" s="55">
        <f t="shared" si="67"/>
        <v>0</v>
      </c>
      <c r="S130" s="55">
        <f t="shared" si="67"/>
        <v>0</v>
      </c>
      <c r="T130" s="55">
        <f t="shared" si="67"/>
        <v>0</v>
      </c>
      <c r="U130" s="55">
        <f t="shared" si="67"/>
        <v>0</v>
      </c>
      <c r="V130" s="55">
        <f t="shared" si="67"/>
        <v>0</v>
      </c>
      <c r="W130" s="55">
        <f t="shared" si="67"/>
        <v>0</v>
      </c>
      <c r="X130" s="55">
        <f t="shared" si="67"/>
        <v>0</v>
      </c>
      <c r="Y130" s="55">
        <f t="shared" si="67"/>
        <v>0</v>
      </c>
      <c r="Z130" s="55">
        <f t="shared" si="67"/>
        <v>0</v>
      </c>
      <c r="AA130" s="55">
        <f t="shared" si="67"/>
        <v>0</v>
      </c>
      <c r="AB130" s="55">
        <f t="shared" si="67"/>
        <v>0</v>
      </c>
      <c r="AC130" s="55">
        <f>SUM(AC132)</f>
        <v>0</v>
      </c>
      <c r="AD130" s="55">
        <f t="shared" si="67"/>
        <v>0</v>
      </c>
      <c r="AE130" s="55">
        <f t="shared" si="67"/>
        <v>0</v>
      </c>
      <c r="AF130" s="55">
        <f t="shared" si="67"/>
        <v>0</v>
      </c>
      <c r="AG130" s="55">
        <f t="shared" si="67"/>
        <v>0</v>
      </c>
      <c r="AH130" s="55">
        <f t="shared" si="67"/>
        <v>0</v>
      </c>
      <c r="AI130" s="55">
        <f t="shared" si="67"/>
        <v>0</v>
      </c>
      <c r="AJ130" s="55">
        <f t="shared" ref="AJ130:AR130" si="68">SUM(AJ132)</f>
        <v>0</v>
      </c>
      <c r="AK130" s="55">
        <f t="shared" si="68"/>
        <v>0</v>
      </c>
      <c r="AL130" s="55">
        <f t="shared" si="68"/>
        <v>0</v>
      </c>
      <c r="AM130" s="55">
        <f t="shared" si="68"/>
        <v>0</v>
      </c>
      <c r="AN130" s="55">
        <f t="shared" si="68"/>
        <v>0</v>
      </c>
      <c r="AO130" s="55">
        <f t="shared" si="68"/>
        <v>0</v>
      </c>
      <c r="AP130" s="55">
        <f t="shared" si="68"/>
        <v>0</v>
      </c>
      <c r="AQ130" s="55">
        <f t="shared" si="68"/>
        <v>0</v>
      </c>
      <c r="AR130" s="55">
        <f t="shared" si="68"/>
        <v>0</v>
      </c>
      <c r="AS130" s="55">
        <f t="shared" si="67"/>
        <v>0</v>
      </c>
      <c r="AT130" s="59">
        <f t="shared" si="67"/>
        <v>0</v>
      </c>
      <c r="AU130" s="59">
        <f t="shared" si="67"/>
        <v>0</v>
      </c>
      <c r="AV130" s="59">
        <f t="shared" si="67"/>
        <v>0</v>
      </c>
      <c r="AW130" s="59">
        <f t="shared" si="67"/>
        <v>0</v>
      </c>
      <c r="AX130" s="59">
        <f t="shared" si="67"/>
        <v>0</v>
      </c>
      <c r="AY130" s="59">
        <f t="shared" si="67"/>
        <v>0</v>
      </c>
      <c r="AZ130" s="65">
        <f t="shared" si="67"/>
        <v>0</v>
      </c>
      <c r="BA130" s="65">
        <f t="shared" si="67"/>
        <v>0</v>
      </c>
      <c r="BB130" s="65">
        <f t="shared" si="67"/>
        <v>0</v>
      </c>
      <c r="BC130" s="65">
        <f t="shared" si="67"/>
        <v>0</v>
      </c>
      <c r="BD130" s="65">
        <f t="shared" si="67"/>
        <v>0</v>
      </c>
      <c r="BE130" s="65">
        <f t="shared" si="67"/>
        <v>0</v>
      </c>
      <c r="BF130" s="65"/>
      <c r="BG130" s="65">
        <f>SUM(BG132)</f>
        <v>0</v>
      </c>
    </row>
    <row r="131" spans="1:62">
      <c r="A131" s="24"/>
      <c r="B131" s="25"/>
      <c r="C131" s="44"/>
      <c r="D131" s="45"/>
      <c r="E131" s="45"/>
      <c r="F131" s="45"/>
      <c r="G131" s="48"/>
      <c r="H131" s="48"/>
      <c r="I131" s="48"/>
      <c r="J131" s="48"/>
      <c r="K131" s="48"/>
      <c r="L131" s="48"/>
      <c r="M131" s="52"/>
      <c r="N131" s="52"/>
      <c r="O131" s="52"/>
      <c r="P131" s="6"/>
      <c r="Q131" s="45"/>
      <c r="R131" s="56"/>
      <c r="S131" s="56"/>
      <c r="T131" s="56"/>
      <c r="U131" s="56"/>
      <c r="V131" s="56"/>
      <c r="W131" s="56"/>
      <c r="X131" s="56"/>
      <c r="Y131" s="56"/>
      <c r="Z131" s="56"/>
      <c r="AA131" s="56"/>
      <c r="AB131" s="56"/>
      <c r="AC131" s="56"/>
      <c r="AD131" s="56"/>
      <c r="AE131" s="56"/>
      <c r="AF131" s="56"/>
      <c r="AG131" s="56"/>
      <c r="AH131" s="56"/>
      <c r="AI131" s="56"/>
      <c r="AJ131" s="56"/>
      <c r="AK131" s="56"/>
      <c r="AL131" s="56"/>
      <c r="AM131" s="56"/>
      <c r="AN131" s="56"/>
      <c r="AO131" s="56"/>
      <c r="AP131" s="56"/>
      <c r="AQ131" s="56"/>
      <c r="AR131" s="56"/>
      <c r="AS131" s="56"/>
      <c r="AT131" s="60"/>
      <c r="AU131" s="60"/>
      <c r="AV131" s="60"/>
      <c r="AW131" s="60"/>
      <c r="AX131" s="60"/>
      <c r="AY131" s="60"/>
      <c r="AZ131" s="66"/>
      <c r="BA131" s="66"/>
      <c r="BB131" s="66"/>
      <c r="BC131" s="66"/>
      <c r="BD131" s="66"/>
      <c r="BE131" s="66"/>
      <c r="BF131" s="66"/>
      <c r="BG131" s="66"/>
      <c r="BH131" s="1"/>
      <c r="BI131" s="1"/>
      <c r="BJ131" s="1"/>
    </row>
    <row r="132" spans="1:62" s="1" customFormat="1">
      <c r="A132" s="24" t="s">
        <v>101</v>
      </c>
      <c r="B132" s="25" t="s">
        <v>1018</v>
      </c>
      <c r="C132" s="44">
        <f>+' INM'!C131</f>
        <v>0</v>
      </c>
      <c r="D132" s="44">
        <f>+BG132</f>
        <v>0</v>
      </c>
      <c r="E132" s="44">
        <f>+AS132</f>
        <v>0</v>
      </c>
      <c r="F132" s="44">
        <f>+C132+D132+E132</f>
        <v>0</v>
      </c>
      <c r="G132" s="53">
        <f>+' INM'!H131</f>
        <v>0</v>
      </c>
      <c r="H132" s="53">
        <f>+' INM'!I131</f>
        <v>0</v>
      </c>
      <c r="I132" s="53">
        <f>+' INM'!J131</f>
        <v>0</v>
      </c>
      <c r="J132" s="53">
        <f>+' INM'!K131</f>
        <v>0</v>
      </c>
      <c r="K132" s="49">
        <f>SUM(H132:J132)</f>
        <v>0</v>
      </c>
      <c r="L132" s="49">
        <f>K132+G132</f>
        <v>0</v>
      </c>
      <c r="M132" s="53">
        <f>+' INM'!N131</f>
        <v>0</v>
      </c>
      <c r="N132" s="53">
        <f>+' INM'!O131</f>
        <v>0</v>
      </c>
      <c r="O132" s="251">
        <f>F132-L132</f>
        <v>0</v>
      </c>
      <c r="P132" s="13">
        <f>+F132-M132</f>
        <v>0</v>
      </c>
      <c r="Q132" s="199">
        <f>+' INM'!R131</f>
        <v>0</v>
      </c>
      <c r="R132" s="57">
        <f>+' INM'!S131</f>
        <v>0</v>
      </c>
      <c r="S132" s="57">
        <f>+' INM'!T131</f>
        <v>0</v>
      </c>
      <c r="T132" s="57">
        <f>+' INM'!U131</f>
        <v>0</v>
      </c>
      <c r="U132" s="57">
        <f>+' INM'!V131</f>
        <v>0</v>
      </c>
      <c r="V132" s="57">
        <f>+' INM'!W131</f>
        <v>0</v>
      </c>
      <c r="W132" s="57">
        <f>+' INM'!X131</f>
        <v>0</v>
      </c>
      <c r="X132" s="57">
        <f>+' INM'!Y131</f>
        <v>0</v>
      </c>
      <c r="Y132" s="57">
        <f>+' INM'!Z131</f>
        <v>0</v>
      </c>
      <c r="Z132" s="57">
        <f>+' INM'!AA131</f>
        <v>0</v>
      </c>
      <c r="AA132" s="57">
        <f>+' INM'!AB131</f>
        <v>0</v>
      </c>
      <c r="AB132" s="57">
        <f>+' INM'!AC131</f>
        <v>0</v>
      </c>
      <c r="AC132" s="57">
        <f>+' INM'!AD131</f>
        <v>0</v>
      </c>
      <c r="AD132" s="57">
        <f>+' INM'!AE131</f>
        <v>0</v>
      </c>
      <c r="AE132" s="57">
        <f>+' INM'!AF131</f>
        <v>0</v>
      </c>
      <c r="AF132" s="57">
        <f>+' INM'!AG131</f>
        <v>0</v>
      </c>
      <c r="AG132" s="57">
        <f>+' INM'!AH131</f>
        <v>0</v>
      </c>
      <c r="AH132" s="57">
        <f>+' INM'!AI131</f>
        <v>0</v>
      </c>
      <c r="AI132" s="57">
        <f>+' INM'!AJ131</f>
        <v>0</v>
      </c>
      <c r="AJ132" s="57">
        <f>+' INM'!AK131</f>
        <v>0</v>
      </c>
      <c r="AK132" s="57">
        <f>+' INM'!AL131</f>
        <v>0</v>
      </c>
      <c r="AL132" s="57">
        <f>+' INM'!AM131</f>
        <v>0</v>
      </c>
      <c r="AM132" s="57">
        <f>+' INM'!AN131</f>
        <v>0</v>
      </c>
      <c r="AN132" s="57">
        <f>+' INM'!AO131</f>
        <v>0</v>
      </c>
      <c r="AO132" s="57">
        <f>+' INM'!AP131</f>
        <v>0</v>
      </c>
      <c r="AP132" s="57">
        <f>+' INM'!AQ131</f>
        <v>0</v>
      </c>
      <c r="AQ132" s="57">
        <f>+' INM'!AR131</f>
        <v>0</v>
      </c>
      <c r="AR132" s="57">
        <f>+' INM'!AS131</f>
        <v>0</v>
      </c>
      <c r="AS132" s="57">
        <f>SUM(R132:AR132)</f>
        <v>0</v>
      </c>
      <c r="AT132" s="61">
        <f>+' INM'!AU131</f>
        <v>0</v>
      </c>
      <c r="AU132" s="61">
        <f>+' INM'!AV131</f>
        <v>0</v>
      </c>
      <c r="AV132" s="61">
        <f>+' INM'!AW131</f>
        <v>0</v>
      </c>
      <c r="AW132" s="61">
        <f>+' INM'!AX131</f>
        <v>0</v>
      </c>
      <c r="AX132" s="61">
        <f>+' INM'!AY131</f>
        <v>0</v>
      </c>
      <c r="AY132" s="61">
        <f>+AT132+AU132+AV132+AW132+AX132</f>
        <v>0</v>
      </c>
      <c r="AZ132" s="109">
        <f>+' INM'!BA131</f>
        <v>0</v>
      </c>
      <c r="BA132" s="109">
        <f>+' INM'!BB131</f>
        <v>0</v>
      </c>
      <c r="BB132" s="109">
        <f>+' INM'!BC131</f>
        <v>0</v>
      </c>
      <c r="BC132" s="109">
        <f>+' INM'!BD131</f>
        <v>0</v>
      </c>
      <c r="BD132" s="109">
        <f>+' INM'!BE131</f>
        <v>0</v>
      </c>
      <c r="BE132" s="109"/>
      <c r="BF132" s="109"/>
      <c r="BG132" s="67">
        <f>SUM(AZ132:BD132)</f>
        <v>0</v>
      </c>
      <c r="BH132"/>
      <c r="BI132"/>
      <c r="BJ132"/>
    </row>
    <row r="133" spans="1:62">
      <c r="A133" s="24"/>
      <c r="B133" s="25"/>
      <c r="C133" s="44"/>
      <c r="D133" s="45"/>
      <c r="E133" s="45"/>
      <c r="F133" s="45"/>
      <c r="G133" s="48"/>
      <c r="H133" s="48"/>
      <c r="I133" s="48"/>
      <c r="J133" s="48"/>
      <c r="K133" s="48"/>
      <c r="L133" s="48"/>
      <c r="M133" s="52"/>
      <c r="N133" s="52"/>
      <c r="O133" s="52"/>
      <c r="P133" s="6"/>
      <c r="Q133" s="45"/>
      <c r="R133" s="56"/>
      <c r="S133" s="56"/>
      <c r="T133" s="56"/>
      <c r="U133" s="56"/>
      <c r="V133" s="56"/>
      <c r="W133" s="56"/>
      <c r="X133" s="56"/>
      <c r="Y133" s="56"/>
      <c r="Z133" s="56"/>
      <c r="AA133" s="56"/>
      <c r="AB133" s="56"/>
      <c r="AC133" s="56"/>
      <c r="AD133" s="56"/>
      <c r="AE133" s="56"/>
      <c r="AF133" s="56"/>
      <c r="AG133" s="56"/>
      <c r="AH133" s="56"/>
      <c r="AI133" s="56"/>
      <c r="AJ133" s="56"/>
      <c r="AK133" s="56"/>
      <c r="AL133" s="56"/>
      <c r="AM133" s="56"/>
      <c r="AN133" s="56"/>
      <c r="AO133" s="56"/>
      <c r="AP133" s="56"/>
      <c r="AQ133" s="56"/>
      <c r="AR133" s="56"/>
      <c r="AS133" s="56"/>
      <c r="AT133" s="60"/>
      <c r="AU133" s="60"/>
      <c r="AV133" s="60"/>
      <c r="AW133" s="60"/>
      <c r="AX133" s="60"/>
      <c r="AY133" s="60"/>
      <c r="AZ133" s="66"/>
      <c r="BA133" s="66"/>
      <c r="BB133" s="66"/>
      <c r="BC133" s="66"/>
      <c r="BD133" s="66"/>
      <c r="BE133" s="66"/>
      <c r="BF133" s="66"/>
      <c r="BG133" s="66"/>
      <c r="BH133" s="1"/>
      <c r="BI133" s="1"/>
      <c r="BJ133" s="1"/>
    </row>
    <row r="134" spans="1:62">
      <c r="A134" s="30" t="s">
        <v>1019</v>
      </c>
      <c r="B134" s="30"/>
      <c r="C134" s="43">
        <f t="shared" ref="C134:AH134" si="69">C130+C113+C99+C95+C72+C28+C10</f>
        <v>764899334</v>
      </c>
      <c r="D134" s="43">
        <f t="shared" si="69"/>
        <v>0</v>
      </c>
      <c r="E134" s="43" t="e">
        <f t="shared" si="69"/>
        <v>#REF!</v>
      </c>
      <c r="F134" s="43" t="e">
        <f t="shared" si="69"/>
        <v>#REF!</v>
      </c>
      <c r="G134" s="47">
        <f t="shared" si="69"/>
        <v>467717031.31999999</v>
      </c>
      <c r="H134" s="47" t="e">
        <f t="shared" si="69"/>
        <v>#REF!</v>
      </c>
      <c r="I134" s="47">
        <f t="shared" si="69"/>
        <v>55103915.5</v>
      </c>
      <c r="J134" s="47">
        <f t="shared" si="69"/>
        <v>98837910.660000011</v>
      </c>
      <c r="K134" s="47" t="e">
        <f t="shared" si="69"/>
        <v>#REF!</v>
      </c>
      <c r="L134" s="47" t="e">
        <f t="shared" si="69"/>
        <v>#REF!</v>
      </c>
      <c r="M134" s="51">
        <f t="shared" si="69"/>
        <v>190120600.56999999</v>
      </c>
      <c r="N134" s="51">
        <f t="shared" si="69"/>
        <v>-14141131.960000001</v>
      </c>
      <c r="O134" s="51" t="e">
        <f t="shared" si="69"/>
        <v>#REF!</v>
      </c>
      <c r="P134" s="33" t="e">
        <f t="shared" si="69"/>
        <v>#REF!</v>
      </c>
      <c r="Q134" s="275">
        <f t="shared" si="69"/>
        <v>38098147.460000031</v>
      </c>
      <c r="R134" s="55">
        <f t="shared" si="69"/>
        <v>2149108</v>
      </c>
      <c r="S134" s="55" t="e">
        <f t="shared" si="69"/>
        <v>#REF!</v>
      </c>
      <c r="T134" s="55">
        <f t="shared" si="69"/>
        <v>-1273000</v>
      </c>
      <c r="U134" s="55">
        <f t="shared" si="69"/>
        <v>11</v>
      </c>
      <c r="V134" s="55">
        <f t="shared" si="69"/>
        <v>-5400000</v>
      </c>
      <c r="W134" s="55">
        <f t="shared" si="69"/>
        <v>-29902305</v>
      </c>
      <c r="X134" s="55">
        <f t="shared" si="69"/>
        <v>0</v>
      </c>
      <c r="Y134" s="55">
        <f t="shared" si="69"/>
        <v>0</v>
      </c>
      <c r="Z134" s="55">
        <f t="shared" si="69"/>
        <v>0</v>
      </c>
      <c r="AA134" s="55">
        <f t="shared" si="69"/>
        <v>0</v>
      </c>
      <c r="AB134" s="55">
        <f t="shared" si="69"/>
        <v>0</v>
      </c>
      <c r="AC134" s="55">
        <f t="shared" si="69"/>
        <v>0</v>
      </c>
      <c r="AD134" s="55">
        <f t="shared" si="69"/>
        <v>0</v>
      </c>
      <c r="AE134" s="55">
        <f t="shared" si="69"/>
        <v>0</v>
      </c>
      <c r="AF134" s="55">
        <f t="shared" si="69"/>
        <v>0</v>
      </c>
      <c r="AG134" s="55">
        <f t="shared" si="69"/>
        <v>0</v>
      </c>
      <c r="AH134" s="55">
        <f t="shared" si="69"/>
        <v>0</v>
      </c>
      <c r="AI134" s="55">
        <f t="shared" ref="AI134:BE134" si="70">AI130+AI113+AI99+AI95+AI72+AI28+AI10</f>
        <v>0</v>
      </c>
      <c r="AJ134" s="55">
        <f t="shared" si="70"/>
        <v>0</v>
      </c>
      <c r="AK134" s="55">
        <f t="shared" si="70"/>
        <v>0</v>
      </c>
      <c r="AL134" s="55">
        <f t="shared" si="70"/>
        <v>0</v>
      </c>
      <c r="AM134" s="55">
        <f t="shared" si="70"/>
        <v>0</v>
      </c>
      <c r="AN134" s="55">
        <f t="shared" si="70"/>
        <v>0</v>
      </c>
      <c r="AO134" s="55">
        <f t="shared" si="70"/>
        <v>0</v>
      </c>
      <c r="AP134" s="55">
        <f t="shared" si="70"/>
        <v>0</v>
      </c>
      <c r="AQ134" s="55">
        <f t="shared" si="70"/>
        <v>0</v>
      </c>
      <c r="AR134" s="55">
        <f t="shared" si="70"/>
        <v>0</v>
      </c>
      <c r="AS134" s="55" t="e">
        <f t="shared" si="70"/>
        <v>#REF!</v>
      </c>
      <c r="AT134" s="59">
        <f t="shared" si="70"/>
        <v>0</v>
      </c>
      <c r="AU134" s="59">
        <f t="shared" si="70"/>
        <v>0</v>
      </c>
      <c r="AV134" s="59">
        <f t="shared" si="70"/>
        <v>0</v>
      </c>
      <c r="AW134" s="59">
        <f t="shared" si="70"/>
        <v>0</v>
      </c>
      <c r="AX134" s="59">
        <f t="shared" si="70"/>
        <v>0</v>
      </c>
      <c r="AY134" s="59">
        <f t="shared" si="70"/>
        <v>0</v>
      </c>
      <c r="AZ134" s="65">
        <f t="shared" si="70"/>
        <v>0</v>
      </c>
      <c r="BA134" s="65">
        <f t="shared" si="70"/>
        <v>0</v>
      </c>
      <c r="BB134" s="65">
        <f t="shared" si="70"/>
        <v>0</v>
      </c>
      <c r="BC134" s="65">
        <f t="shared" si="70"/>
        <v>0</v>
      </c>
      <c r="BD134" s="65">
        <f t="shared" si="70"/>
        <v>0</v>
      </c>
      <c r="BE134" s="65">
        <f t="shared" si="70"/>
        <v>0</v>
      </c>
      <c r="BF134" s="65"/>
      <c r="BG134" s="65">
        <f>BG130+BG113+BG99+BG95+BG72+BG28+BG10</f>
        <v>0</v>
      </c>
    </row>
    <row r="135" spans="1:62">
      <c r="D135" s="3"/>
      <c r="E135" s="3"/>
      <c r="F135" s="2">
        <v>100</v>
      </c>
      <c r="G135" s="2"/>
      <c r="H135" s="2"/>
      <c r="I135" s="2"/>
      <c r="J135" s="2"/>
      <c r="K135" s="2"/>
      <c r="L135" s="2"/>
      <c r="M135" s="2"/>
      <c r="N135" s="2"/>
      <c r="O135" s="2"/>
      <c r="P135" s="15"/>
      <c r="Q135" s="15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B135" s="2"/>
      <c r="BC135" s="2"/>
      <c r="BD135" s="2"/>
      <c r="BE135" s="2"/>
      <c r="BF135" s="2"/>
      <c r="BG135" s="3"/>
    </row>
    <row r="136" spans="1:62">
      <c r="Q136" s="13" t="e">
        <f>+F134-L134+N134</f>
        <v>#REF!</v>
      </c>
      <c r="AC136" s="2"/>
      <c r="AJ136" s="3"/>
      <c r="AK136" s="3"/>
      <c r="AL136" s="3"/>
      <c r="AM136" s="3"/>
      <c r="AN136" s="3"/>
      <c r="AO136" s="3"/>
      <c r="AP136" s="3"/>
      <c r="AQ136" s="3"/>
      <c r="AR136" s="3"/>
      <c r="AZ136" s="2"/>
      <c r="BB136" s="2"/>
      <c r="BC136" s="2"/>
      <c r="BD136" s="2"/>
      <c r="BE136" s="2"/>
      <c r="BF136" s="2"/>
    </row>
    <row r="137" spans="1:62">
      <c r="F137" s="2">
        <f>+' INM'!G133</f>
        <v>727344357.22000003</v>
      </c>
      <c r="L137" s="2">
        <f>+' INM'!M133</f>
        <v>674187780.73000002</v>
      </c>
      <c r="AJ137" s="2"/>
      <c r="AK137" s="2"/>
      <c r="AL137" s="2"/>
      <c r="AM137" s="2"/>
      <c r="AN137" s="2"/>
      <c r="AO137" s="2"/>
      <c r="AP137" s="2"/>
      <c r="AQ137" s="2"/>
      <c r="AR137" s="2"/>
      <c r="AZ137" s="2"/>
      <c r="BB137" s="2"/>
      <c r="BC137" s="2"/>
      <c r="BD137" s="2"/>
      <c r="BE137" s="2"/>
      <c r="BF137" s="2"/>
    </row>
    <row r="138" spans="1:62">
      <c r="AJ138" s="2"/>
      <c r="AK138" s="2"/>
      <c r="AL138" s="2"/>
      <c r="AM138" s="2"/>
      <c r="AN138" s="2"/>
      <c r="AO138" s="2"/>
      <c r="AP138" s="2"/>
      <c r="AQ138" s="2"/>
      <c r="AR138" s="2"/>
      <c r="AZ138" s="2"/>
      <c r="BB138" s="2"/>
      <c r="BC138" s="2"/>
      <c r="BD138" s="2"/>
      <c r="BE138" s="2"/>
      <c r="BF138" s="2"/>
    </row>
    <row r="139" spans="1:62">
      <c r="Q139" s="13" t="e">
        <f>+Q136-Q134</f>
        <v>#REF!</v>
      </c>
      <c r="AJ139" s="3"/>
      <c r="AK139" s="3"/>
      <c r="AL139" s="3"/>
      <c r="AM139" s="3"/>
      <c r="AN139" s="3"/>
      <c r="AO139" s="3"/>
      <c r="AP139" s="3"/>
      <c r="AQ139" s="3"/>
      <c r="AR139" s="3"/>
      <c r="AZ139" s="2"/>
      <c r="BB139" s="2"/>
      <c r="BC139" s="2"/>
      <c r="BD139" s="2"/>
      <c r="BE139" s="2"/>
      <c r="BF139" s="2"/>
    </row>
    <row r="140" spans="1:62">
      <c r="F140" s="2"/>
      <c r="AZ140" s="2"/>
      <c r="BB140" s="2"/>
      <c r="BC140" s="2"/>
      <c r="BD140" s="2"/>
      <c r="BE140" s="2"/>
      <c r="BF140" s="2"/>
    </row>
    <row r="141" spans="1:62">
      <c r="AZ141" s="2"/>
      <c r="BB141" s="2"/>
      <c r="BC141" s="2"/>
      <c r="BD141" s="2"/>
      <c r="BE141" s="2"/>
      <c r="BF141" s="2"/>
    </row>
    <row r="142" spans="1:62">
      <c r="AZ142" s="2"/>
      <c r="BB142" s="2"/>
      <c r="BC142" s="2"/>
      <c r="BD142" s="2"/>
      <c r="BE142" s="2"/>
      <c r="BF142" s="2"/>
    </row>
    <row r="143" spans="1:62">
      <c r="AZ143" s="2"/>
      <c r="BB143" s="2"/>
      <c r="BC143" s="2"/>
      <c r="BD143" s="2"/>
      <c r="BE143" s="2"/>
      <c r="BF143" s="2"/>
    </row>
    <row r="144" spans="1:62">
      <c r="AZ144" s="2"/>
      <c r="BB144" s="2"/>
      <c r="BC144" s="2"/>
      <c r="BD144" s="2"/>
      <c r="BE144" s="2"/>
      <c r="BF144" s="2"/>
    </row>
    <row r="145" spans="52:58">
      <c r="AZ145" s="2"/>
      <c r="BB145" s="2"/>
      <c r="BC145" s="2"/>
      <c r="BD145" s="2"/>
      <c r="BE145" s="2"/>
      <c r="BF145" s="2"/>
    </row>
    <row r="146" spans="52:58">
      <c r="AZ146" s="2"/>
      <c r="BB146" s="2"/>
      <c r="BC146" s="2"/>
      <c r="BD146" s="2"/>
      <c r="BE146" s="2"/>
      <c r="BF146" s="2"/>
    </row>
    <row r="147" spans="52:58">
      <c r="AZ147" s="2"/>
      <c r="BB147" s="2"/>
      <c r="BC147" s="2"/>
      <c r="BD147" s="2"/>
      <c r="BE147" s="2"/>
      <c r="BF147" s="2"/>
    </row>
    <row r="148" spans="52:58">
      <c r="AZ148" s="2"/>
      <c r="BB148" s="2"/>
      <c r="BC148" s="2"/>
      <c r="BD148" s="2"/>
      <c r="BE148" s="2"/>
      <c r="BF148" s="2"/>
    </row>
    <row r="149" spans="52:58">
      <c r="AZ149" s="2"/>
      <c r="BB149" s="2"/>
      <c r="BC149" s="2"/>
      <c r="BD149" s="2"/>
      <c r="BE149" s="2"/>
      <c r="BF149" s="2"/>
    </row>
    <row r="150" spans="52:58">
      <c r="AZ150" s="2"/>
      <c r="BB150" s="2"/>
      <c r="BC150" s="2"/>
      <c r="BD150" s="2"/>
      <c r="BE150" s="2"/>
      <c r="BF150" s="2"/>
    </row>
    <row r="151" spans="52:58">
      <c r="AZ151" s="2"/>
      <c r="BB151" s="2"/>
      <c r="BC151" s="2"/>
      <c r="BD151" s="2"/>
      <c r="BE151" s="2"/>
      <c r="BF151" s="2"/>
    </row>
    <row r="152" spans="52:58">
      <c r="AZ152" s="2"/>
      <c r="BB152" s="2"/>
      <c r="BC152" s="2"/>
      <c r="BD152" s="2"/>
      <c r="BE152" s="2"/>
      <c r="BF152" s="2"/>
    </row>
    <row r="153" spans="52:58">
      <c r="AZ153" s="2"/>
      <c r="BB153" s="2"/>
      <c r="BC153" s="2"/>
      <c r="BD153" s="2"/>
      <c r="BE153" s="2"/>
      <c r="BF153" s="2"/>
    </row>
    <row r="154" spans="52:58">
      <c r="AZ154" s="2"/>
      <c r="BB154" s="2"/>
      <c r="BC154" s="2"/>
      <c r="BD154" s="2"/>
      <c r="BE154" s="2"/>
      <c r="BF154" s="2"/>
    </row>
    <row r="155" spans="52:58">
      <c r="AZ155" s="2"/>
      <c r="BB155" s="2"/>
      <c r="BC155" s="2"/>
      <c r="BD155" s="2"/>
      <c r="BE155" s="2"/>
      <c r="BF155" s="2"/>
    </row>
    <row r="156" spans="52:58">
      <c r="AZ156" s="2"/>
      <c r="BB156" s="2"/>
      <c r="BC156" s="2"/>
      <c r="BD156" s="2"/>
      <c r="BE156" s="2"/>
      <c r="BF156" s="2"/>
    </row>
    <row r="157" spans="52:58">
      <c r="AZ157" s="2"/>
      <c r="BB157" s="2"/>
      <c r="BC157" s="2"/>
      <c r="BD157" s="2"/>
      <c r="BE157" s="2"/>
      <c r="BF157" s="2"/>
    </row>
    <row r="158" spans="52:58">
      <c r="AZ158" s="2"/>
      <c r="BB158" s="2"/>
      <c r="BC158" s="2"/>
      <c r="BD158" s="2"/>
      <c r="BE158" s="2"/>
      <c r="BF158" s="2"/>
    </row>
    <row r="159" spans="52:58">
      <c r="AZ159" s="2"/>
      <c r="BB159" s="2"/>
      <c r="BC159" s="2"/>
      <c r="BD159" s="2"/>
      <c r="BE159" s="2"/>
      <c r="BF159" s="2"/>
    </row>
    <row r="160" spans="52:58">
      <c r="AZ160" s="2"/>
      <c r="BB160" s="2"/>
      <c r="BC160" s="2"/>
      <c r="BD160" s="2"/>
      <c r="BE160" s="2"/>
      <c r="BF160" s="2"/>
    </row>
    <row r="161" spans="52:58">
      <c r="AZ161" s="2"/>
      <c r="BB161" s="2"/>
      <c r="BC161" s="2"/>
      <c r="BD161" s="2"/>
      <c r="BE161" s="2"/>
      <c r="BF161" s="2"/>
    </row>
    <row r="162" spans="52:58">
      <c r="AZ162" s="2"/>
      <c r="BB162" s="2"/>
      <c r="BC162" s="2"/>
      <c r="BD162" s="2"/>
      <c r="BE162" s="2"/>
      <c r="BF162" s="2"/>
    </row>
    <row r="163" spans="52:58">
      <c r="AZ163" s="2"/>
      <c r="BB163" s="2"/>
      <c r="BC163" s="2"/>
      <c r="BD163" s="2"/>
      <c r="BE163" s="2"/>
      <c r="BF163" s="2"/>
    </row>
    <row r="164" spans="52:58">
      <c r="AZ164" s="2"/>
      <c r="BB164" s="2"/>
      <c r="BC164" s="2"/>
      <c r="BD164" s="2"/>
      <c r="BE164" s="2"/>
      <c r="BF164" s="2"/>
    </row>
    <row r="165" spans="52:58">
      <c r="AZ165" s="2"/>
      <c r="BB165" s="2"/>
      <c r="BC165" s="2"/>
      <c r="BD165" s="2"/>
      <c r="BE165" s="2"/>
      <c r="BF165" s="2"/>
    </row>
    <row r="166" spans="52:58">
      <c r="AZ166" s="2"/>
      <c r="BB166" s="2"/>
      <c r="BC166" s="2"/>
      <c r="BD166" s="2"/>
      <c r="BE166" s="2"/>
      <c r="BF166" s="2"/>
    </row>
    <row r="167" spans="52:58">
      <c r="AZ167" s="2"/>
      <c r="BB167" s="2"/>
      <c r="BC167" s="2"/>
      <c r="BD167" s="2"/>
      <c r="BE167" s="2"/>
      <c r="BF167" s="2"/>
    </row>
    <row r="168" spans="52:58">
      <c r="AZ168" s="2"/>
      <c r="BB168" s="2"/>
      <c r="BC168" s="2"/>
      <c r="BD168" s="2"/>
      <c r="BE168" s="2"/>
      <c r="BF168" s="2"/>
    </row>
    <row r="169" spans="52:58">
      <c r="AZ169" s="2"/>
    </row>
    <row r="170" spans="52:58">
      <c r="AZ170" s="2"/>
    </row>
    <row r="171" spans="52:58">
      <c r="AZ171" s="2"/>
    </row>
    <row r="172" spans="52:58">
      <c r="AZ172" s="2"/>
    </row>
    <row r="173" spans="52:58">
      <c r="AZ173" s="2"/>
    </row>
    <row r="174" spans="52:58">
      <c r="AZ174" s="2"/>
    </row>
    <row r="175" spans="52:58">
      <c r="AZ175" s="2"/>
    </row>
    <row r="176" spans="52:58">
      <c r="AZ176" s="2"/>
    </row>
    <row r="177" spans="1:81">
      <c r="AZ177" s="2"/>
    </row>
    <row r="178" spans="1:81">
      <c r="AZ178" s="2"/>
    </row>
    <row r="179" spans="1:81">
      <c r="AZ179" s="2"/>
    </row>
    <row r="180" spans="1:81" s="2" customFormat="1">
      <c r="A180"/>
      <c r="B180"/>
      <c r="C180"/>
      <c r="D180"/>
      <c r="E180"/>
      <c r="F180"/>
      <c r="G180"/>
      <c r="H180"/>
      <c r="I180"/>
      <c r="J180"/>
      <c r="K180"/>
      <c r="L180"/>
      <c r="M180"/>
      <c r="N180"/>
      <c r="O180"/>
      <c r="P180" s="13"/>
      <c r="Q180" s="13"/>
      <c r="R180"/>
      <c r="S180"/>
      <c r="T180"/>
      <c r="U180"/>
      <c r="V180"/>
      <c r="W180"/>
      <c r="X180"/>
      <c r="Y180"/>
      <c r="Z180"/>
      <c r="AA180"/>
      <c r="AB180"/>
      <c r="AC180"/>
      <c r="AD180"/>
      <c r="AE180"/>
      <c r="AF180"/>
      <c r="AG180"/>
      <c r="AH180"/>
      <c r="AI180"/>
      <c r="AJ180"/>
      <c r="AK180"/>
      <c r="AL180"/>
      <c r="AM180"/>
      <c r="AN180"/>
      <c r="AO180"/>
      <c r="AP180"/>
      <c r="AQ180"/>
      <c r="AR180"/>
      <c r="AS180"/>
      <c r="AT180"/>
      <c r="AU180"/>
      <c r="AV180"/>
      <c r="AW180"/>
      <c r="AX180"/>
      <c r="AY180"/>
      <c r="BB180"/>
      <c r="BC180"/>
      <c r="BD180"/>
      <c r="BE180"/>
      <c r="BF180"/>
      <c r="BG180"/>
      <c r="BH180"/>
      <c r="BI180"/>
      <c r="BJ180"/>
      <c r="BK180"/>
      <c r="BL180"/>
      <c r="BM180"/>
      <c r="BN180"/>
      <c r="BO180"/>
      <c r="BP180"/>
      <c r="BQ180"/>
      <c r="BR180"/>
      <c r="BS180"/>
      <c r="BT180"/>
      <c r="BU180"/>
      <c r="BV180"/>
      <c r="BW180"/>
      <c r="BX180"/>
      <c r="BY180"/>
      <c r="BZ180"/>
      <c r="CA180"/>
      <c r="CB180"/>
      <c r="CC180"/>
    </row>
    <row r="181" spans="1:81" s="2" customFormat="1">
      <c r="A181"/>
      <c r="B181"/>
      <c r="C181"/>
      <c r="D181"/>
      <c r="E181"/>
      <c r="F181"/>
      <c r="G181"/>
      <c r="H181"/>
      <c r="I181"/>
      <c r="J181"/>
      <c r="K181"/>
      <c r="L181"/>
      <c r="M181"/>
      <c r="N181"/>
      <c r="O181"/>
      <c r="P181" s="13"/>
      <c r="Q181" s="13"/>
      <c r="R181"/>
      <c r="S181"/>
      <c r="T181"/>
      <c r="U181"/>
      <c r="V181"/>
      <c r="W181"/>
      <c r="X181"/>
      <c r="Y181"/>
      <c r="Z181"/>
      <c r="AA181"/>
      <c r="AB181"/>
      <c r="AC181"/>
      <c r="AD181"/>
      <c r="AE181"/>
      <c r="AF181"/>
      <c r="AG181"/>
      <c r="AH181"/>
      <c r="AI181"/>
      <c r="AJ181"/>
      <c r="AK181"/>
      <c r="AL181"/>
      <c r="AM181"/>
      <c r="AN181"/>
      <c r="AO181"/>
      <c r="AP181"/>
      <c r="AQ181"/>
      <c r="AR181"/>
      <c r="AS181"/>
      <c r="AT181"/>
      <c r="AU181"/>
      <c r="AV181"/>
      <c r="AW181"/>
      <c r="AX181"/>
      <c r="AY181"/>
      <c r="BB181"/>
      <c r="BC181"/>
      <c r="BD181"/>
      <c r="BE181"/>
      <c r="BF181"/>
      <c r="BG181"/>
      <c r="BH181"/>
      <c r="BI181"/>
      <c r="BJ181"/>
      <c r="BK181"/>
      <c r="BL181"/>
      <c r="BM181"/>
      <c r="BN181"/>
      <c r="BO181"/>
      <c r="BP181"/>
      <c r="BQ181"/>
      <c r="BR181"/>
      <c r="BS181"/>
      <c r="BT181"/>
      <c r="BU181"/>
      <c r="BV181"/>
      <c r="BW181"/>
      <c r="BX181"/>
      <c r="BY181"/>
      <c r="BZ181"/>
      <c r="CA181"/>
      <c r="CB181"/>
      <c r="CC181"/>
    </row>
    <row r="182" spans="1:81" s="2" customFormat="1">
      <c r="A182"/>
      <c r="B182"/>
      <c r="C182"/>
      <c r="D182"/>
      <c r="E182"/>
      <c r="F182"/>
      <c r="G182"/>
      <c r="H182"/>
      <c r="I182"/>
      <c r="J182"/>
      <c r="K182"/>
      <c r="L182"/>
      <c r="M182"/>
      <c r="N182"/>
      <c r="O182"/>
      <c r="P182" s="13"/>
      <c r="Q182" s="13"/>
      <c r="R182"/>
      <c r="S182"/>
      <c r="T182"/>
      <c r="U182"/>
      <c r="V182"/>
      <c r="W182"/>
      <c r="X182"/>
      <c r="Y182"/>
      <c r="Z182"/>
      <c r="AA182"/>
      <c r="AB182"/>
      <c r="AC182"/>
      <c r="AD182"/>
      <c r="AE182"/>
      <c r="AF182"/>
      <c r="AG182"/>
      <c r="AH182"/>
      <c r="AI182"/>
      <c r="AJ182"/>
      <c r="AK182"/>
      <c r="AL182"/>
      <c r="AM182"/>
      <c r="AN182"/>
      <c r="AO182"/>
      <c r="AP182"/>
      <c r="AQ182"/>
      <c r="AR182"/>
      <c r="AS182"/>
      <c r="AT182"/>
      <c r="AU182"/>
      <c r="AV182"/>
      <c r="AW182"/>
      <c r="AX182"/>
      <c r="AY182"/>
      <c r="BB182"/>
      <c r="BC182"/>
      <c r="BD182"/>
      <c r="BE182"/>
      <c r="BF182"/>
      <c r="BG182"/>
      <c r="BH182"/>
      <c r="BI182"/>
      <c r="BJ182"/>
      <c r="BK182"/>
      <c r="BL182"/>
      <c r="BM182"/>
      <c r="BN182"/>
      <c r="BO182"/>
      <c r="BP182"/>
      <c r="BQ182"/>
      <c r="BR182"/>
      <c r="BS182"/>
      <c r="BT182"/>
      <c r="BU182"/>
      <c r="BV182"/>
      <c r="BW182"/>
      <c r="BX182"/>
      <c r="BY182"/>
      <c r="BZ182"/>
      <c r="CA182"/>
      <c r="CB182"/>
      <c r="CC182"/>
    </row>
    <row r="183" spans="1:81" s="2" customFormat="1">
      <c r="A183"/>
      <c r="B183"/>
      <c r="C183"/>
      <c r="D183"/>
      <c r="E183"/>
      <c r="F183"/>
      <c r="G183"/>
      <c r="H183"/>
      <c r="I183"/>
      <c r="J183"/>
      <c r="K183"/>
      <c r="L183"/>
      <c r="M183"/>
      <c r="N183"/>
      <c r="O183"/>
      <c r="P183" s="13"/>
      <c r="Q183" s="13"/>
      <c r="R183"/>
      <c r="S183"/>
      <c r="T183"/>
      <c r="U183"/>
      <c r="V183"/>
      <c r="W183"/>
      <c r="X183"/>
      <c r="Y183"/>
      <c r="Z183"/>
      <c r="AA183"/>
      <c r="AB183"/>
      <c r="AC183"/>
      <c r="AD183"/>
      <c r="AE183"/>
      <c r="AF183"/>
      <c r="AG183"/>
      <c r="AH183"/>
      <c r="AI183"/>
      <c r="AJ183"/>
      <c r="AK183"/>
      <c r="AL183"/>
      <c r="AM183"/>
      <c r="AN183"/>
      <c r="AO183"/>
      <c r="AP183"/>
      <c r="AQ183"/>
      <c r="AR183"/>
      <c r="AS183"/>
      <c r="AT183"/>
      <c r="AU183"/>
      <c r="AV183"/>
      <c r="AW183"/>
      <c r="AX183"/>
      <c r="AY183"/>
      <c r="BB183"/>
      <c r="BC183"/>
      <c r="BD183"/>
      <c r="BE183"/>
      <c r="BF183"/>
      <c r="BG183"/>
      <c r="BH183"/>
      <c r="BI183"/>
      <c r="BJ183"/>
      <c r="BK183"/>
      <c r="BL183"/>
      <c r="BM183"/>
      <c r="BN183"/>
      <c r="BO183"/>
      <c r="BP183"/>
      <c r="BQ183"/>
      <c r="BR183"/>
      <c r="BS183"/>
      <c r="BT183"/>
      <c r="BU183"/>
      <c r="BV183"/>
      <c r="BW183"/>
      <c r="BX183"/>
      <c r="BY183"/>
      <c r="BZ183"/>
      <c r="CA183"/>
      <c r="CB183"/>
      <c r="CC183"/>
    </row>
    <row r="184" spans="1:81" s="2" customFormat="1">
      <c r="A184"/>
      <c r="B184"/>
      <c r="C184"/>
      <c r="D184"/>
      <c r="E184"/>
      <c r="F184"/>
      <c r="G184"/>
      <c r="H184"/>
      <c r="I184"/>
      <c r="J184"/>
      <c r="K184"/>
      <c r="L184"/>
      <c r="M184"/>
      <c r="N184"/>
      <c r="O184"/>
      <c r="P184" s="13"/>
      <c r="Q184" s="13"/>
      <c r="R184"/>
      <c r="S184"/>
      <c r="T184"/>
      <c r="U184"/>
      <c r="V184"/>
      <c r="W184"/>
      <c r="X184"/>
      <c r="Y184"/>
      <c r="Z184"/>
      <c r="AA184"/>
      <c r="AB184"/>
      <c r="AC184"/>
      <c r="AD184"/>
      <c r="AE184"/>
      <c r="AF184"/>
      <c r="AG184"/>
      <c r="AH184"/>
      <c r="AI184"/>
      <c r="AJ184"/>
      <c r="AK184"/>
      <c r="AL184"/>
      <c r="AM184"/>
      <c r="AN184"/>
      <c r="AO184"/>
      <c r="AP184"/>
      <c r="AQ184"/>
      <c r="AR184"/>
      <c r="AS184"/>
      <c r="AT184"/>
      <c r="AU184"/>
      <c r="AV184"/>
      <c r="AW184"/>
      <c r="AX184"/>
      <c r="AY184"/>
      <c r="BB184"/>
      <c r="BC184"/>
      <c r="BD184"/>
      <c r="BE184"/>
      <c r="BF184"/>
      <c r="BG184"/>
      <c r="BH184"/>
      <c r="BI184"/>
      <c r="BJ184"/>
      <c r="BK184"/>
      <c r="BL184"/>
      <c r="BM184"/>
      <c r="BN184"/>
      <c r="BO184"/>
      <c r="BP184"/>
      <c r="BQ184"/>
      <c r="BR184"/>
      <c r="BS184"/>
      <c r="BT184"/>
      <c r="BU184"/>
      <c r="BV184"/>
      <c r="BW184"/>
      <c r="BX184"/>
      <c r="BY184"/>
      <c r="BZ184"/>
      <c r="CA184"/>
      <c r="CB184"/>
      <c r="CC184"/>
    </row>
    <row r="185" spans="1:81" s="2" customFormat="1">
      <c r="A185"/>
      <c r="B185"/>
      <c r="C185"/>
      <c r="D185"/>
      <c r="E185"/>
      <c r="F185"/>
      <c r="G185"/>
      <c r="H185"/>
      <c r="I185"/>
      <c r="J185"/>
      <c r="K185"/>
      <c r="L185"/>
      <c r="M185"/>
      <c r="N185"/>
      <c r="O185"/>
      <c r="P185" s="13"/>
      <c r="Q185" s="13"/>
      <c r="R185"/>
      <c r="S185"/>
      <c r="T185"/>
      <c r="U185"/>
      <c r="V185"/>
      <c r="W185"/>
      <c r="X185"/>
      <c r="Y185"/>
      <c r="Z185"/>
      <c r="AA185"/>
      <c r="AB185"/>
      <c r="AC185"/>
      <c r="AD185"/>
      <c r="AE185"/>
      <c r="AF185"/>
      <c r="AG185"/>
      <c r="AH185"/>
      <c r="AI185"/>
      <c r="AJ185"/>
      <c r="AK185"/>
      <c r="AL185"/>
      <c r="AM185"/>
      <c r="AN185"/>
      <c r="AO185"/>
      <c r="AP185"/>
      <c r="AQ185"/>
      <c r="AR185"/>
      <c r="AS185"/>
      <c r="AT185"/>
      <c r="AU185"/>
      <c r="AV185"/>
      <c r="AW185"/>
      <c r="AX185"/>
      <c r="AY185"/>
      <c r="BB185"/>
      <c r="BC185"/>
      <c r="BD185"/>
      <c r="BE185"/>
      <c r="BF185"/>
      <c r="BG185"/>
      <c r="BH185"/>
      <c r="BI185"/>
      <c r="BJ185"/>
      <c r="BK185"/>
      <c r="BL185"/>
      <c r="BM185"/>
      <c r="BN185"/>
      <c r="BO185"/>
      <c r="BP185"/>
      <c r="BQ185"/>
      <c r="BR185"/>
      <c r="BS185"/>
      <c r="BT185"/>
      <c r="BU185"/>
      <c r="BV185"/>
      <c r="BW185"/>
      <c r="BX185"/>
      <c r="BY185"/>
      <c r="BZ185"/>
      <c r="CA185"/>
      <c r="CB185"/>
      <c r="CC185"/>
    </row>
    <row r="186" spans="1:81" s="2" customFormat="1">
      <c r="A186"/>
      <c r="B186"/>
      <c r="C186"/>
      <c r="D186"/>
      <c r="E186"/>
      <c r="F186"/>
      <c r="G186"/>
      <c r="H186"/>
      <c r="I186"/>
      <c r="J186"/>
      <c r="K186"/>
      <c r="L186"/>
      <c r="M186"/>
      <c r="N186"/>
      <c r="O186"/>
      <c r="P186" s="13"/>
      <c r="Q186" s="13"/>
      <c r="R186"/>
      <c r="S186"/>
      <c r="T186"/>
      <c r="U186"/>
      <c r="V186"/>
      <c r="W186"/>
      <c r="X186"/>
      <c r="Y186"/>
      <c r="Z186"/>
      <c r="AA186"/>
      <c r="AB186"/>
      <c r="AC186"/>
      <c r="AD186"/>
      <c r="AE186"/>
      <c r="AF186"/>
      <c r="AG186"/>
      <c r="AH186"/>
      <c r="AI186"/>
      <c r="AJ186"/>
      <c r="AK186"/>
      <c r="AL186"/>
      <c r="AM186"/>
      <c r="AN186"/>
      <c r="AO186"/>
      <c r="AP186"/>
      <c r="AQ186"/>
      <c r="AR186"/>
      <c r="AS186"/>
      <c r="AT186"/>
      <c r="AU186"/>
      <c r="AV186"/>
      <c r="AW186"/>
      <c r="AX186"/>
      <c r="AY186"/>
      <c r="BB186"/>
      <c r="BC186"/>
      <c r="BD186"/>
      <c r="BE186"/>
      <c r="BF186"/>
      <c r="BG186"/>
      <c r="BH186"/>
      <c r="BI186"/>
      <c r="BJ186"/>
      <c r="BK186"/>
      <c r="BL186"/>
      <c r="BM186"/>
      <c r="BN186"/>
      <c r="BO186"/>
      <c r="BP186"/>
      <c r="BQ186"/>
      <c r="BR186"/>
      <c r="BS186"/>
      <c r="BT186"/>
      <c r="BU186"/>
      <c r="BV186"/>
      <c r="BW186"/>
      <c r="BX186"/>
      <c r="BY186"/>
      <c r="BZ186"/>
      <c r="CA186"/>
      <c r="CB186"/>
      <c r="CC186"/>
    </row>
    <row r="187" spans="1:81" s="2" customFormat="1">
      <c r="A187"/>
      <c r="B187"/>
      <c r="C187"/>
      <c r="D187"/>
      <c r="E187"/>
      <c r="F187"/>
      <c r="G187"/>
      <c r="H187"/>
      <c r="I187"/>
      <c r="J187"/>
      <c r="K187"/>
      <c r="L187"/>
      <c r="M187"/>
      <c r="N187"/>
      <c r="O187"/>
      <c r="P187" s="13"/>
      <c r="Q187" s="13"/>
      <c r="R187"/>
      <c r="S187"/>
      <c r="T187"/>
      <c r="U187"/>
      <c r="V187"/>
      <c r="W187"/>
      <c r="X187"/>
      <c r="Y187"/>
      <c r="Z187"/>
      <c r="AA187"/>
      <c r="AB187"/>
      <c r="AC187"/>
      <c r="AD187"/>
      <c r="AE187"/>
      <c r="AF187"/>
      <c r="AG187"/>
      <c r="AH187"/>
      <c r="AI187"/>
      <c r="AJ187"/>
      <c r="AK187"/>
      <c r="AL187"/>
      <c r="AM187"/>
      <c r="AN187"/>
      <c r="AO187"/>
      <c r="AP187"/>
      <c r="AQ187"/>
      <c r="AR187"/>
      <c r="AS187"/>
      <c r="AT187"/>
      <c r="AU187"/>
      <c r="AV187"/>
      <c r="AW187"/>
      <c r="AX187"/>
      <c r="AY187"/>
      <c r="BB187"/>
      <c r="BC187"/>
      <c r="BD187"/>
      <c r="BE187"/>
      <c r="BF187"/>
      <c r="BG187"/>
      <c r="BH187"/>
      <c r="BI187"/>
      <c r="BJ187"/>
      <c r="BK187"/>
      <c r="BL187"/>
      <c r="BM187"/>
      <c r="BN187"/>
      <c r="BO187"/>
      <c r="BP187"/>
      <c r="BQ187"/>
      <c r="BR187"/>
      <c r="BS187"/>
      <c r="BT187"/>
      <c r="BU187"/>
      <c r="BV187"/>
      <c r="BW187"/>
      <c r="BX187"/>
      <c r="BY187"/>
      <c r="BZ187"/>
      <c r="CA187"/>
      <c r="CB187"/>
      <c r="CC187"/>
    </row>
    <row r="188" spans="1:81" s="2" customFormat="1">
      <c r="A188"/>
      <c r="B188"/>
      <c r="C188"/>
      <c r="D188"/>
      <c r="E188"/>
      <c r="F188"/>
      <c r="G188"/>
      <c r="H188"/>
      <c r="I188"/>
      <c r="J188"/>
      <c r="K188"/>
      <c r="L188"/>
      <c r="M188"/>
      <c r="N188"/>
      <c r="O188"/>
      <c r="P188" s="13"/>
      <c r="Q188" s="13"/>
      <c r="R188"/>
      <c r="S188"/>
      <c r="T188"/>
      <c r="U188"/>
      <c r="V188"/>
      <c r="W188"/>
      <c r="X188"/>
      <c r="Y188"/>
      <c r="Z188"/>
      <c r="AA188"/>
      <c r="AB188"/>
      <c r="AC188"/>
      <c r="AD188"/>
      <c r="AE188"/>
      <c r="AF188"/>
      <c r="AG188"/>
      <c r="AH188"/>
      <c r="AI188"/>
      <c r="AJ188"/>
      <c r="AK188"/>
      <c r="AL188"/>
      <c r="AM188"/>
      <c r="AN188"/>
      <c r="AO188"/>
      <c r="AP188"/>
      <c r="AQ188"/>
      <c r="AR188"/>
      <c r="AS188"/>
      <c r="AT188"/>
      <c r="AU188"/>
      <c r="AV188"/>
      <c r="AW188"/>
      <c r="AX188"/>
      <c r="AY188"/>
      <c r="BB188"/>
      <c r="BC188"/>
      <c r="BD188"/>
      <c r="BE188"/>
      <c r="BF188"/>
      <c r="BG188"/>
      <c r="BH188"/>
      <c r="BI188"/>
      <c r="BJ188"/>
      <c r="BK188"/>
      <c r="BL188"/>
      <c r="BM188"/>
      <c r="BN188"/>
      <c r="BO188"/>
      <c r="BP188"/>
      <c r="BQ188"/>
      <c r="BR188"/>
      <c r="BS188"/>
      <c r="BT188"/>
      <c r="BU188"/>
      <c r="BV188"/>
      <c r="BW188"/>
      <c r="BX188"/>
      <c r="BY188"/>
      <c r="BZ188"/>
      <c r="CA188"/>
      <c r="CB188"/>
      <c r="CC188"/>
    </row>
    <row r="189" spans="1:81" s="2" customFormat="1">
      <c r="A189"/>
      <c r="B189"/>
      <c r="C189"/>
      <c r="D189"/>
      <c r="E189"/>
      <c r="F189"/>
      <c r="G189"/>
      <c r="H189"/>
      <c r="I189"/>
      <c r="J189"/>
      <c r="K189"/>
      <c r="L189"/>
      <c r="M189"/>
      <c r="N189"/>
      <c r="O189"/>
      <c r="P189" s="13"/>
      <c r="Q189" s="13"/>
      <c r="R189"/>
      <c r="S189"/>
      <c r="T189"/>
      <c r="U189"/>
      <c r="V189"/>
      <c r="W189"/>
      <c r="X189"/>
      <c r="Y189"/>
      <c r="Z189"/>
      <c r="AA189"/>
      <c r="AB189"/>
      <c r="AC189"/>
      <c r="AD189"/>
      <c r="AE189"/>
      <c r="AF189"/>
      <c r="AG189"/>
      <c r="AH189"/>
      <c r="AI189"/>
      <c r="AJ189"/>
      <c r="AK189"/>
      <c r="AL189"/>
      <c r="AM189"/>
      <c r="AN189"/>
      <c r="AO189"/>
      <c r="AP189"/>
      <c r="AQ189"/>
      <c r="AR189"/>
      <c r="AS189"/>
      <c r="AT189"/>
      <c r="AU189"/>
      <c r="AV189"/>
      <c r="AW189"/>
      <c r="AX189"/>
      <c r="AY189"/>
      <c r="BB189"/>
      <c r="BC189"/>
      <c r="BD189"/>
      <c r="BE189"/>
      <c r="BF189"/>
      <c r="BG189"/>
      <c r="BH189"/>
      <c r="BI189"/>
      <c r="BJ189"/>
      <c r="BK189"/>
      <c r="BL189"/>
      <c r="BM189"/>
      <c r="BN189"/>
      <c r="BO189"/>
      <c r="BP189"/>
      <c r="BQ189"/>
      <c r="BR189"/>
      <c r="BS189"/>
      <c r="BT189"/>
      <c r="BU189"/>
      <c r="BV189"/>
      <c r="BW189"/>
      <c r="BX189"/>
      <c r="BY189"/>
      <c r="BZ189"/>
      <c r="CA189"/>
      <c r="CB189"/>
      <c r="CC189"/>
    </row>
    <row r="190" spans="1:81" s="2" customFormat="1">
      <c r="A190"/>
      <c r="B190"/>
      <c r="C190"/>
      <c r="D190"/>
      <c r="E190"/>
      <c r="F190"/>
      <c r="G190"/>
      <c r="H190"/>
      <c r="I190"/>
      <c r="J190"/>
      <c r="K190"/>
      <c r="L190"/>
      <c r="M190"/>
      <c r="N190"/>
      <c r="O190"/>
      <c r="P190" s="13"/>
      <c r="Q190" s="13"/>
      <c r="R190"/>
      <c r="S190"/>
      <c r="T190"/>
      <c r="U190"/>
      <c r="V190"/>
      <c r="W190"/>
      <c r="X190"/>
      <c r="Y190"/>
      <c r="Z190"/>
      <c r="AA190"/>
      <c r="AB190"/>
      <c r="AC190"/>
      <c r="AD190"/>
      <c r="AE190"/>
      <c r="AF190"/>
      <c r="AG190"/>
      <c r="AH190"/>
      <c r="AI190"/>
      <c r="AJ190"/>
      <c r="AK190"/>
      <c r="AL190"/>
      <c r="AM190"/>
      <c r="AN190"/>
      <c r="AO190"/>
      <c r="AP190"/>
      <c r="AQ190"/>
      <c r="AR190"/>
      <c r="AS190"/>
      <c r="AT190"/>
      <c r="AU190"/>
      <c r="AV190"/>
      <c r="AW190"/>
      <c r="AX190"/>
      <c r="AY190"/>
      <c r="BB190"/>
      <c r="BC190"/>
      <c r="BD190"/>
      <c r="BE190"/>
      <c r="BF190"/>
      <c r="BG190"/>
      <c r="BH190"/>
      <c r="BI190"/>
      <c r="BJ190"/>
      <c r="BK190"/>
      <c r="BL190"/>
      <c r="BM190"/>
      <c r="BN190"/>
      <c r="BO190"/>
      <c r="BP190"/>
      <c r="BQ190"/>
      <c r="BR190"/>
      <c r="BS190"/>
      <c r="BT190"/>
      <c r="BU190"/>
      <c r="BV190"/>
      <c r="BW190"/>
      <c r="BX190"/>
      <c r="BY190"/>
      <c r="BZ190"/>
      <c r="CA190"/>
      <c r="CB190"/>
      <c r="CC190"/>
    </row>
    <row r="191" spans="1:81" s="2" customFormat="1">
      <c r="A191"/>
      <c r="B191"/>
      <c r="C191"/>
      <c r="D191"/>
      <c r="E191"/>
      <c r="F191"/>
      <c r="G191"/>
      <c r="H191"/>
      <c r="I191"/>
      <c r="J191"/>
      <c r="K191"/>
      <c r="L191"/>
      <c r="M191"/>
      <c r="N191"/>
      <c r="O191"/>
      <c r="P191" s="13"/>
      <c r="Q191" s="13"/>
      <c r="R191"/>
      <c r="S191"/>
      <c r="T191"/>
      <c r="U191"/>
      <c r="V191"/>
      <c r="W191"/>
      <c r="X191"/>
      <c r="Y191"/>
      <c r="Z191"/>
      <c r="AA191"/>
      <c r="AB191"/>
      <c r="AC191"/>
      <c r="AD191"/>
      <c r="AE191"/>
      <c r="AF191"/>
      <c r="AG191"/>
      <c r="AH191"/>
      <c r="AI191"/>
      <c r="AJ191"/>
      <c r="AK191"/>
      <c r="AL191"/>
      <c r="AM191"/>
      <c r="AN191"/>
      <c r="AO191"/>
      <c r="AP191"/>
      <c r="AQ191"/>
      <c r="AR191"/>
      <c r="AS191"/>
      <c r="AT191"/>
      <c r="AU191"/>
      <c r="AV191"/>
      <c r="AW191"/>
      <c r="AX191"/>
      <c r="AY191"/>
      <c r="BB191"/>
      <c r="BC191"/>
      <c r="BD191"/>
      <c r="BE191"/>
      <c r="BF191"/>
      <c r="BG191"/>
      <c r="BH191"/>
      <c r="BI191"/>
      <c r="BJ191"/>
      <c r="BK191"/>
      <c r="BL191"/>
      <c r="BM191"/>
      <c r="BN191"/>
      <c r="BO191"/>
      <c r="BP191"/>
      <c r="BQ191"/>
      <c r="BR191"/>
      <c r="BS191"/>
      <c r="BT191"/>
      <c r="BU191"/>
      <c r="BV191"/>
      <c r="BW191"/>
      <c r="BX191"/>
      <c r="BY191"/>
      <c r="BZ191"/>
      <c r="CA191"/>
      <c r="CB191"/>
      <c r="CC191"/>
    </row>
    <row r="192" spans="1:81" s="2" customFormat="1">
      <c r="A192"/>
      <c r="B192"/>
      <c r="C192"/>
      <c r="D192"/>
      <c r="E192"/>
      <c r="F192"/>
      <c r="G192"/>
      <c r="H192"/>
      <c r="I192"/>
      <c r="J192"/>
      <c r="K192"/>
      <c r="L192"/>
      <c r="M192"/>
      <c r="N192"/>
      <c r="O192"/>
      <c r="P192" s="13"/>
      <c r="Q192" s="13"/>
      <c r="R192"/>
      <c r="S192"/>
      <c r="T192"/>
      <c r="U192"/>
      <c r="V192"/>
      <c r="W192"/>
      <c r="X192"/>
      <c r="Y192"/>
      <c r="Z192"/>
      <c r="AA192"/>
      <c r="AB192"/>
      <c r="AC192"/>
      <c r="AD192"/>
      <c r="AE192"/>
      <c r="AF192"/>
      <c r="AG192"/>
      <c r="AH192"/>
      <c r="AI192"/>
      <c r="AJ192"/>
      <c r="AK192"/>
      <c r="AL192"/>
      <c r="AM192"/>
      <c r="AN192"/>
      <c r="AO192"/>
      <c r="AP192"/>
      <c r="AQ192"/>
      <c r="AR192"/>
      <c r="AS192"/>
      <c r="AT192"/>
      <c r="AU192"/>
      <c r="AV192"/>
      <c r="AW192"/>
      <c r="AX192"/>
      <c r="AY192"/>
      <c r="BB192"/>
      <c r="BC192"/>
      <c r="BD192"/>
      <c r="BE192"/>
      <c r="BF192"/>
      <c r="BG192"/>
      <c r="BH192"/>
      <c r="BI192"/>
      <c r="BJ192"/>
      <c r="BK192"/>
      <c r="BL192"/>
      <c r="BM192"/>
      <c r="BN192"/>
      <c r="BO192"/>
      <c r="BP192"/>
      <c r="BQ192"/>
      <c r="BR192"/>
      <c r="BS192"/>
      <c r="BT192"/>
      <c r="BU192"/>
      <c r="BV192"/>
      <c r="BW192"/>
      <c r="BX192"/>
      <c r="BY192"/>
      <c r="BZ192"/>
      <c r="CA192"/>
      <c r="CB192"/>
      <c r="CC192"/>
    </row>
    <row r="193" spans="1:81" s="2" customFormat="1">
      <c r="A193"/>
      <c r="B193"/>
      <c r="C193"/>
      <c r="D193"/>
      <c r="E193"/>
      <c r="F193"/>
      <c r="G193"/>
      <c r="H193"/>
      <c r="I193"/>
      <c r="J193"/>
      <c r="K193"/>
      <c r="L193"/>
      <c r="M193"/>
      <c r="N193"/>
      <c r="O193"/>
      <c r="P193" s="13"/>
      <c r="Q193" s="13"/>
      <c r="R193"/>
      <c r="S193"/>
      <c r="T193"/>
      <c r="U193"/>
      <c r="V193"/>
      <c r="W193"/>
      <c r="X193"/>
      <c r="Y193"/>
      <c r="Z193"/>
      <c r="AA193"/>
      <c r="AB193"/>
      <c r="AC193"/>
      <c r="AD193"/>
      <c r="AE193"/>
      <c r="AF193"/>
      <c r="AG193"/>
      <c r="AH193"/>
      <c r="AI193"/>
      <c r="AJ193"/>
      <c r="AK193"/>
      <c r="AL193"/>
      <c r="AM193"/>
      <c r="AN193"/>
      <c r="AO193"/>
      <c r="AP193"/>
      <c r="AQ193"/>
      <c r="AR193"/>
      <c r="AS193"/>
      <c r="AT193"/>
      <c r="AU193"/>
      <c r="AV193"/>
      <c r="AW193"/>
      <c r="AX193"/>
      <c r="AY193"/>
      <c r="BB193"/>
      <c r="BC193"/>
      <c r="BD193"/>
      <c r="BE193"/>
      <c r="BF193"/>
      <c r="BG193"/>
      <c r="BH193"/>
      <c r="BI193"/>
      <c r="BJ193"/>
      <c r="BK193"/>
      <c r="BL193"/>
      <c r="BM193"/>
      <c r="BN193"/>
      <c r="BO193"/>
      <c r="BP193"/>
      <c r="BQ193"/>
      <c r="BR193"/>
      <c r="BS193"/>
      <c r="BT193"/>
      <c r="BU193"/>
      <c r="BV193"/>
      <c r="BW193"/>
      <c r="BX193"/>
      <c r="BY193"/>
      <c r="BZ193"/>
      <c r="CA193"/>
      <c r="CB193"/>
      <c r="CC193"/>
    </row>
    <row r="194" spans="1:81" s="2" customFormat="1">
      <c r="A194"/>
      <c r="B194"/>
      <c r="C194"/>
      <c r="D194"/>
      <c r="E194"/>
      <c r="F194"/>
      <c r="G194"/>
      <c r="H194"/>
      <c r="I194"/>
      <c r="J194"/>
      <c r="K194"/>
      <c r="L194"/>
      <c r="M194"/>
      <c r="N194"/>
      <c r="O194"/>
      <c r="P194" s="13"/>
      <c r="Q194" s="13"/>
      <c r="R194"/>
      <c r="S194"/>
      <c r="T194"/>
      <c r="U194"/>
      <c r="V194"/>
      <c r="W194"/>
      <c r="X194"/>
      <c r="Y194"/>
      <c r="Z194"/>
      <c r="AA194"/>
      <c r="AB194"/>
      <c r="AC194"/>
      <c r="AD194"/>
      <c r="AE194"/>
      <c r="AF194"/>
      <c r="AG194"/>
      <c r="AH194"/>
      <c r="AI194"/>
      <c r="AJ194"/>
      <c r="AK194"/>
      <c r="AL194"/>
      <c r="AM194"/>
      <c r="AN194"/>
      <c r="AO194"/>
      <c r="AP194"/>
      <c r="AQ194"/>
      <c r="AR194"/>
      <c r="AS194"/>
      <c r="AT194"/>
      <c r="AU194"/>
      <c r="AV194"/>
      <c r="AW194"/>
      <c r="AX194"/>
      <c r="AY194"/>
      <c r="BB194"/>
      <c r="BC194"/>
      <c r="BD194"/>
      <c r="BE194"/>
      <c r="BF194"/>
      <c r="BG194"/>
      <c r="BH194"/>
      <c r="BI194"/>
      <c r="BJ194"/>
      <c r="BK194"/>
      <c r="BL194"/>
      <c r="BM194"/>
      <c r="BN194"/>
      <c r="BO194"/>
      <c r="BP194"/>
      <c r="BQ194"/>
      <c r="BR194"/>
      <c r="BS194"/>
      <c r="BT194"/>
      <c r="BU194"/>
      <c r="BV194"/>
      <c r="BW194"/>
      <c r="BX194"/>
      <c r="BY194"/>
      <c r="BZ194"/>
      <c r="CA194"/>
      <c r="CB194"/>
      <c r="CC194"/>
    </row>
    <row r="195" spans="1:81" s="2" customFormat="1">
      <c r="A195"/>
      <c r="B195"/>
      <c r="C195"/>
      <c r="D195"/>
      <c r="E195"/>
      <c r="F195"/>
      <c r="G195"/>
      <c r="H195"/>
      <c r="I195"/>
      <c r="J195"/>
      <c r="K195"/>
      <c r="L195"/>
      <c r="M195"/>
      <c r="N195"/>
      <c r="O195"/>
      <c r="P195" s="13"/>
      <c r="Q195" s="13"/>
      <c r="R195"/>
      <c r="S195"/>
      <c r="T195"/>
      <c r="U195"/>
      <c r="V195"/>
      <c r="W195"/>
      <c r="X195"/>
      <c r="Y195"/>
      <c r="Z195"/>
      <c r="AA195"/>
      <c r="AB195"/>
      <c r="AC195"/>
      <c r="AD195"/>
      <c r="AE195"/>
      <c r="AF195"/>
      <c r="AG195"/>
      <c r="AH195"/>
      <c r="AI195"/>
      <c r="AJ195"/>
      <c r="AK195"/>
      <c r="AL195"/>
      <c r="AM195"/>
      <c r="AN195"/>
      <c r="AO195"/>
      <c r="AP195"/>
      <c r="AQ195"/>
      <c r="AR195"/>
      <c r="AS195"/>
      <c r="AT195"/>
      <c r="AU195"/>
      <c r="AV195"/>
      <c r="AW195"/>
      <c r="AX195"/>
      <c r="AY195"/>
      <c r="BB195"/>
      <c r="BC195"/>
      <c r="BD195"/>
      <c r="BE195"/>
      <c r="BF195"/>
      <c r="BG195"/>
      <c r="BH195"/>
      <c r="BI195"/>
      <c r="BJ195"/>
      <c r="BK195"/>
      <c r="BL195"/>
      <c r="BM195"/>
      <c r="BN195"/>
      <c r="BO195"/>
      <c r="BP195"/>
      <c r="BQ195"/>
      <c r="BR195"/>
      <c r="BS195"/>
      <c r="BT195"/>
      <c r="BU195"/>
      <c r="BV195"/>
      <c r="BW195"/>
      <c r="BX195"/>
      <c r="BY195"/>
      <c r="BZ195"/>
      <c r="CA195"/>
      <c r="CB195"/>
      <c r="CC195"/>
    </row>
    <row r="196" spans="1:81" s="2" customFormat="1">
      <c r="A196"/>
      <c r="B196"/>
      <c r="C196"/>
      <c r="D196"/>
      <c r="E196"/>
      <c r="F196"/>
      <c r="G196"/>
      <c r="H196"/>
      <c r="I196"/>
      <c r="J196"/>
      <c r="K196"/>
      <c r="L196"/>
      <c r="M196"/>
      <c r="N196"/>
      <c r="O196"/>
      <c r="P196" s="13"/>
      <c r="Q196" s="13"/>
      <c r="R196"/>
      <c r="S196"/>
      <c r="T196"/>
      <c r="U196"/>
      <c r="V196"/>
      <c r="W196"/>
      <c r="X196"/>
      <c r="Y196"/>
      <c r="Z196"/>
      <c r="AA196"/>
      <c r="AB196"/>
      <c r="AC196"/>
      <c r="AD196"/>
      <c r="AE196"/>
      <c r="AF196"/>
      <c r="AG196"/>
      <c r="AH196"/>
      <c r="AI196"/>
      <c r="AJ196"/>
      <c r="AK196"/>
      <c r="AL196"/>
      <c r="AM196"/>
      <c r="AN196"/>
      <c r="AO196"/>
      <c r="AP196"/>
      <c r="AQ196"/>
      <c r="AR196"/>
      <c r="AS196"/>
      <c r="AT196"/>
      <c r="AU196"/>
      <c r="AV196"/>
      <c r="AW196"/>
      <c r="AX196"/>
      <c r="AY196"/>
      <c r="BB196"/>
      <c r="BC196"/>
      <c r="BD196"/>
      <c r="BE196"/>
      <c r="BF196"/>
      <c r="BG196"/>
      <c r="BH196"/>
      <c r="BI196"/>
      <c r="BJ196"/>
      <c r="BK196"/>
      <c r="BL196"/>
      <c r="BM196"/>
      <c r="BN196"/>
      <c r="BO196"/>
      <c r="BP196"/>
      <c r="BQ196"/>
      <c r="BR196"/>
      <c r="BS196"/>
      <c r="BT196"/>
      <c r="BU196"/>
      <c r="BV196"/>
      <c r="BW196"/>
      <c r="BX196"/>
      <c r="BY196"/>
      <c r="BZ196"/>
      <c r="CA196"/>
      <c r="CB196"/>
      <c r="CC196"/>
    </row>
    <row r="197" spans="1:81" s="2" customFormat="1">
      <c r="A197"/>
      <c r="B197"/>
      <c r="C197"/>
      <c r="D197"/>
      <c r="E197"/>
      <c r="F197"/>
      <c r="G197"/>
      <c r="H197"/>
      <c r="I197"/>
      <c r="J197"/>
      <c r="K197"/>
      <c r="L197"/>
      <c r="M197"/>
      <c r="N197"/>
      <c r="O197"/>
      <c r="P197" s="13"/>
      <c r="Q197" s="13"/>
      <c r="R197"/>
      <c r="S197"/>
      <c r="T197"/>
      <c r="U197"/>
      <c r="V197"/>
      <c r="W197"/>
      <c r="X197"/>
      <c r="Y197"/>
      <c r="Z197"/>
      <c r="AA197"/>
      <c r="AB197"/>
      <c r="AC197"/>
      <c r="AD197"/>
      <c r="AE197"/>
      <c r="AF197"/>
      <c r="AG197"/>
      <c r="AH197"/>
      <c r="AI197"/>
      <c r="AJ197"/>
      <c r="AK197"/>
      <c r="AL197"/>
      <c r="AM197"/>
      <c r="AN197"/>
      <c r="AO197"/>
      <c r="AP197"/>
      <c r="AQ197"/>
      <c r="AR197"/>
      <c r="AS197"/>
      <c r="AT197"/>
      <c r="AU197"/>
      <c r="AV197"/>
      <c r="AW197"/>
      <c r="AX197"/>
      <c r="AY197"/>
      <c r="BB197"/>
      <c r="BC197"/>
      <c r="BD197"/>
      <c r="BE197"/>
      <c r="BF197"/>
      <c r="BG197"/>
      <c r="BH197"/>
      <c r="BI197"/>
      <c r="BJ197"/>
      <c r="BK197"/>
      <c r="BL197"/>
      <c r="BM197"/>
      <c r="BN197"/>
      <c r="BO197"/>
      <c r="BP197"/>
      <c r="BQ197"/>
      <c r="BR197"/>
      <c r="BS197"/>
      <c r="BT197"/>
      <c r="BU197"/>
      <c r="BV197"/>
      <c r="BW197"/>
      <c r="BX197"/>
      <c r="BY197"/>
      <c r="BZ197"/>
      <c r="CA197"/>
      <c r="CB197"/>
      <c r="CC197"/>
    </row>
    <row r="198" spans="1:81" s="2" customFormat="1">
      <c r="A198"/>
      <c r="B198"/>
      <c r="C198"/>
      <c r="D198"/>
      <c r="E198"/>
      <c r="F198"/>
      <c r="G198"/>
      <c r="H198"/>
      <c r="I198"/>
      <c r="J198"/>
      <c r="K198"/>
      <c r="L198"/>
      <c r="M198"/>
      <c r="N198"/>
      <c r="O198"/>
      <c r="P198" s="13"/>
      <c r="Q198" s="13"/>
      <c r="R198"/>
      <c r="S198"/>
      <c r="T198"/>
      <c r="U198"/>
      <c r="V198"/>
      <c r="W198"/>
      <c r="X198"/>
      <c r="Y198"/>
      <c r="Z198"/>
      <c r="AA198"/>
      <c r="AB198"/>
      <c r="AC198"/>
      <c r="AD198"/>
      <c r="AE198"/>
      <c r="AF198"/>
      <c r="AG198"/>
      <c r="AH198"/>
      <c r="AI198"/>
      <c r="AJ198"/>
      <c r="AK198"/>
      <c r="AL198"/>
      <c r="AM198"/>
      <c r="AN198"/>
      <c r="AO198"/>
      <c r="AP198"/>
      <c r="AQ198"/>
      <c r="AR198"/>
      <c r="AS198"/>
      <c r="AT198"/>
      <c r="AU198"/>
      <c r="AV198"/>
      <c r="AW198"/>
      <c r="AX198"/>
      <c r="AY198"/>
      <c r="BB198"/>
      <c r="BC198"/>
      <c r="BD198"/>
      <c r="BE198"/>
      <c r="BF198"/>
      <c r="BG198"/>
      <c r="BH198"/>
      <c r="BI198"/>
      <c r="BJ198"/>
      <c r="BK198"/>
      <c r="BL198"/>
      <c r="BM198"/>
      <c r="BN198"/>
      <c r="BO198"/>
      <c r="BP198"/>
      <c r="BQ198"/>
      <c r="BR198"/>
      <c r="BS198"/>
      <c r="BT198"/>
      <c r="BU198"/>
      <c r="BV198"/>
      <c r="BW198"/>
      <c r="BX198"/>
      <c r="BY198"/>
      <c r="BZ198"/>
      <c r="CA198"/>
      <c r="CB198"/>
      <c r="CC198"/>
    </row>
    <row r="199" spans="1:81" s="2" customFormat="1">
      <c r="A199"/>
      <c r="B199"/>
      <c r="C199"/>
      <c r="D199"/>
      <c r="E199"/>
      <c r="F199"/>
      <c r="G199"/>
      <c r="H199"/>
      <c r="I199"/>
      <c r="J199"/>
      <c r="K199"/>
      <c r="L199"/>
      <c r="M199"/>
      <c r="N199"/>
      <c r="O199"/>
      <c r="P199" s="13"/>
      <c r="Q199" s="13"/>
      <c r="R199"/>
      <c r="S199"/>
      <c r="T199"/>
      <c r="U199"/>
      <c r="V199"/>
      <c r="W199"/>
      <c r="X199"/>
      <c r="Y199"/>
      <c r="Z199"/>
      <c r="AA199"/>
      <c r="AB199"/>
      <c r="AC199"/>
      <c r="AD199"/>
      <c r="AE199"/>
      <c r="AF199"/>
      <c r="AG199"/>
      <c r="AH199"/>
      <c r="AI199"/>
      <c r="AJ199"/>
      <c r="AK199"/>
      <c r="AL199"/>
      <c r="AM199"/>
      <c r="AN199"/>
      <c r="AO199"/>
      <c r="AP199"/>
      <c r="AQ199"/>
      <c r="AR199"/>
      <c r="AS199"/>
      <c r="AT199"/>
      <c r="AU199"/>
      <c r="AV199"/>
      <c r="AW199"/>
      <c r="AX199"/>
      <c r="AY199"/>
      <c r="BB199"/>
      <c r="BC199"/>
      <c r="BD199"/>
      <c r="BE199"/>
      <c r="BF199"/>
      <c r="BG199"/>
      <c r="BH199"/>
      <c r="BI199"/>
      <c r="BJ199"/>
      <c r="BK199"/>
      <c r="BL199"/>
      <c r="BM199"/>
      <c r="BN199"/>
      <c r="BO199"/>
      <c r="BP199"/>
      <c r="BQ199"/>
      <c r="BR199"/>
      <c r="BS199"/>
      <c r="BT199"/>
      <c r="BU199"/>
      <c r="BV199"/>
      <c r="BW199"/>
      <c r="BX199"/>
      <c r="BY199"/>
      <c r="BZ199"/>
      <c r="CA199"/>
      <c r="CB199"/>
      <c r="CC199"/>
    </row>
    <row r="200" spans="1:81" s="2" customFormat="1">
      <c r="A200"/>
      <c r="B200"/>
      <c r="C200"/>
      <c r="D200"/>
      <c r="E200"/>
      <c r="F200"/>
      <c r="G200"/>
      <c r="H200"/>
      <c r="I200"/>
      <c r="J200"/>
      <c r="K200"/>
      <c r="L200"/>
      <c r="M200"/>
      <c r="N200"/>
      <c r="O200"/>
      <c r="P200" s="13"/>
      <c r="Q200" s="13"/>
      <c r="R200"/>
      <c r="S200"/>
      <c r="T200"/>
      <c r="U200"/>
      <c r="V200"/>
      <c r="W200"/>
      <c r="X200"/>
      <c r="Y200"/>
      <c r="Z200"/>
      <c r="AA200"/>
      <c r="AB200"/>
      <c r="AC200"/>
      <c r="AD200"/>
      <c r="AE200"/>
      <c r="AF200"/>
      <c r="AG200"/>
      <c r="AH200"/>
      <c r="AI200"/>
      <c r="AJ200"/>
      <c r="AK200"/>
      <c r="AL200"/>
      <c r="AM200"/>
      <c r="AN200"/>
      <c r="AO200"/>
      <c r="AP200"/>
      <c r="AQ200"/>
      <c r="AR200"/>
      <c r="AS200"/>
      <c r="AT200"/>
      <c r="AU200"/>
      <c r="AV200"/>
      <c r="AW200"/>
      <c r="AX200"/>
      <c r="AY200"/>
      <c r="BB200"/>
      <c r="BC200"/>
      <c r="BD200"/>
      <c r="BE200"/>
      <c r="BF200"/>
      <c r="BG200"/>
      <c r="BH200"/>
      <c r="BI200"/>
      <c r="BJ200"/>
      <c r="BK200"/>
      <c r="BL200"/>
      <c r="BM200"/>
      <c r="BN200"/>
      <c r="BO200"/>
      <c r="BP200"/>
      <c r="BQ200"/>
      <c r="BR200"/>
      <c r="BS200"/>
      <c r="BT200"/>
      <c r="BU200"/>
      <c r="BV200"/>
      <c r="BW200"/>
      <c r="BX200"/>
      <c r="BY200"/>
      <c r="BZ200"/>
      <c r="CA200"/>
      <c r="CB200"/>
      <c r="CC200"/>
    </row>
    <row r="201" spans="1:81" s="2" customFormat="1">
      <c r="A201"/>
      <c r="B201"/>
      <c r="C201"/>
      <c r="D201"/>
      <c r="E201"/>
      <c r="F201"/>
      <c r="G201"/>
      <c r="H201"/>
      <c r="I201"/>
      <c r="J201"/>
      <c r="K201"/>
      <c r="L201"/>
      <c r="M201"/>
      <c r="N201"/>
      <c r="O201"/>
      <c r="P201" s="13"/>
      <c r="Q201" s="13"/>
      <c r="R201"/>
      <c r="S201"/>
      <c r="T201"/>
      <c r="U201"/>
      <c r="V201"/>
      <c r="W201"/>
      <c r="X201"/>
      <c r="Y201"/>
      <c r="Z201"/>
      <c r="AA201"/>
      <c r="AB201"/>
      <c r="AC201"/>
      <c r="AD201"/>
      <c r="AE201"/>
      <c r="AF201"/>
      <c r="AG201"/>
      <c r="AH201"/>
      <c r="AI201"/>
      <c r="AJ201"/>
      <c r="AK201"/>
      <c r="AL201"/>
      <c r="AM201"/>
      <c r="AN201"/>
      <c r="AO201"/>
      <c r="AP201"/>
      <c r="AQ201"/>
      <c r="AR201"/>
      <c r="AS201"/>
      <c r="AT201"/>
      <c r="AU201"/>
      <c r="AV201"/>
      <c r="AW201"/>
      <c r="AX201"/>
      <c r="AY201"/>
      <c r="BB201"/>
      <c r="BC201"/>
      <c r="BD201"/>
      <c r="BE201"/>
      <c r="BF201"/>
      <c r="BG201"/>
      <c r="BH201"/>
      <c r="BI201"/>
      <c r="BJ201"/>
      <c r="BK201"/>
      <c r="BL201"/>
      <c r="BM201"/>
      <c r="BN201"/>
      <c r="BO201"/>
      <c r="BP201"/>
      <c r="BQ201"/>
      <c r="BR201"/>
      <c r="BS201"/>
      <c r="BT201"/>
      <c r="BU201"/>
      <c r="BV201"/>
      <c r="BW201"/>
      <c r="BX201"/>
      <c r="BY201"/>
      <c r="BZ201"/>
      <c r="CA201"/>
      <c r="CB201"/>
      <c r="CC201"/>
    </row>
    <row r="202" spans="1:81" s="2" customFormat="1">
      <c r="A202"/>
      <c r="B202"/>
      <c r="C202"/>
      <c r="D202"/>
      <c r="E202"/>
      <c r="F202"/>
      <c r="G202"/>
      <c r="H202"/>
      <c r="I202"/>
      <c r="J202"/>
      <c r="K202"/>
      <c r="L202"/>
      <c r="M202"/>
      <c r="N202"/>
      <c r="O202"/>
      <c r="P202" s="13"/>
      <c r="Q202" s="13"/>
      <c r="R202"/>
      <c r="S202"/>
      <c r="T202"/>
      <c r="U202"/>
      <c r="V202"/>
      <c r="W202"/>
      <c r="X202"/>
      <c r="Y202"/>
      <c r="Z202"/>
      <c r="AA202"/>
      <c r="AB202"/>
      <c r="AC202"/>
      <c r="AD202"/>
      <c r="AE202"/>
      <c r="AF202"/>
      <c r="AG202"/>
      <c r="AH202"/>
      <c r="AI202"/>
      <c r="AJ202"/>
      <c r="AK202"/>
      <c r="AL202"/>
      <c r="AM202"/>
      <c r="AN202"/>
      <c r="AO202"/>
      <c r="AP202"/>
      <c r="AQ202"/>
      <c r="AR202"/>
      <c r="AS202"/>
      <c r="AT202"/>
      <c r="AU202"/>
      <c r="AV202"/>
      <c r="AW202"/>
      <c r="AX202"/>
      <c r="AY202"/>
      <c r="BB202"/>
      <c r="BC202"/>
      <c r="BD202"/>
      <c r="BE202"/>
      <c r="BF202"/>
      <c r="BG202"/>
      <c r="BH202"/>
      <c r="BI202"/>
      <c r="BJ202"/>
      <c r="BK202"/>
      <c r="BL202"/>
      <c r="BM202"/>
      <c r="BN202"/>
      <c r="BO202"/>
      <c r="BP202"/>
      <c r="BQ202"/>
      <c r="BR202"/>
      <c r="BS202"/>
      <c r="BT202"/>
      <c r="BU202"/>
      <c r="BV202"/>
      <c r="BW202"/>
      <c r="BX202"/>
      <c r="BY202"/>
      <c r="BZ202"/>
      <c r="CA202"/>
      <c r="CB202"/>
      <c r="CC202"/>
    </row>
    <row r="203" spans="1:81" s="2" customFormat="1">
      <c r="A203"/>
      <c r="B203"/>
      <c r="C203"/>
      <c r="D203"/>
      <c r="E203"/>
      <c r="F203"/>
      <c r="G203"/>
      <c r="H203"/>
      <c r="I203"/>
      <c r="J203"/>
      <c r="K203"/>
      <c r="L203"/>
      <c r="M203"/>
      <c r="N203"/>
      <c r="O203"/>
      <c r="P203" s="13"/>
      <c r="Q203" s="13"/>
      <c r="R203"/>
      <c r="S203"/>
      <c r="T203"/>
      <c r="U203"/>
      <c r="V203"/>
      <c r="W203"/>
      <c r="X203"/>
      <c r="Y203"/>
      <c r="Z203"/>
      <c r="AA203"/>
      <c r="AB203"/>
      <c r="AC203"/>
      <c r="AD203"/>
      <c r="AE203"/>
      <c r="AF203"/>
      <c r="AG203"/>
      <c r="AH203"/>
      <c r="AI203"/>
      <c r="AJ203"/>
      <c r="AK203"/>
      <c r="AL203"/>
      <c r="AM203"/>
      <c r="AN203"/>
      <c r="AO203"/>
      <c r="AP203"/>
      <c r="AQ203"/>
      <c r="AR203"/>
      <c r="AS203"/>
      <c r="AT203"/>
      <c r="AU203"/>
      <c r="AV203"/>
      <c r="AW203"/>
      <c r="AX203"/>
      <c r="AY203"/>
      <c r="BB203"/>
      <c r="BC203"/>
      <c r="BD203"/>
      <c r="BE203"/>
      <c r="BF203"/>
      <c r="BG203"/>
      <c r="BH203"/>
      <c r="BI203"/>
      <c r="BJ203"/>
      <c r="BK203"/>
      <c r="BL203"/>
      <c r="BM203"/>
      <c r="BN203"/>
      <c r="BO203"/>
      <c r="BP203"/>
      <c r="BQ203"/>
      <c r="BR203"/>
      <c r="BS203"/>
      <c r="BT203"/>
      <c r="BU203"/>
      <c r="BV203"/>
      <c r="BW203"/>
      <c r="BX203"/>
      <c r="BY203"/>
      <c r="BZ203"/>
      <c r="CA203"/>
      <c r="CB203"/>
      <c r="CC203"/>
    </row>
    <row r="204" spans="1:81" s="2" customFormat="1">
      <c r="A204"/>
      <c r="B204"/>
      <c r="C204"/>
      <c r="D204"/>
      <c r="E204"/>
      <c r="F204"/>
      <c r="G204"/>
      <c r="H204"/>
      <c r="I204"/>
      <c r="J204"/>
      <c r="K204"/>
      <c r="L204"/>
      <c r="M204"/>
      <c r="N204"/>
      <c r="O204"/>
      <c r="P204" s="13"/>
      <c r="Q204" s="13"/>
      <c r="R204"/>
      <c r="S204"/>
      <c r="T204"/>
      <c r="U204"/>
      <c r="V204"/>
      <c r="W204"/>
      <c r="X204"/>
      <c r="Y204"/>
      <c r="Z204"/>
      <c r="AA204"/>
      <c r="AB204"/>
      <c r="AC204"/>
      <c r="AD204"/>
      <c r="AE204"/>
      <c r="AF204"/>
      <c r="AG204"/>
      <c r="AH204"/>
      <c r="AI204"/>
      <c r="AJ204"/>
      <c r="AK204"/>
      <c r="AL204"/>
      <c r="AM204"/>
      <c r="AN204"/>
      <c r="AO204"/>
      <c r="AP204"/>
      <c r="AQ204"/>
      <c r="AR204"/>
      <c r="AS204"/>
      <c r="AT204"/>
      <c r="AU204"/>
      <c r="AV204"/>
      <c r="AW204"/>
      <c r="AX204"/>
      <c r="AY204"/>
      <c r="BB204"/>
      <c r="BC204"/>
      <c r="BD204"/>
      <c r="BE204"/>
      <c r="BF204"/>
      <c r="BG204"/>
      <c r="BH204"/>
      <c r="BI204"/>
      <c r="BJ204"/>
      <c r="BK204"/>
      <c r="BL204"/>
      <c r="BM204"/>
      <c r="BN204"/>
      <c r="BO204"/>
      <c r="BP204"/>
      <c r="BQ204"/>
      <c r="BR204"/>
      <c r="BS204"/>
      <c r="BT204"/>
      <c r="BU204"/>
      <c r="BV204"/>
      <c r="BW204"/>
      <c r="BX204"/>
      <c r="BY204"/>
      <c r="BZ204"/>
      <c r="CA204"/>
      <c r="CB204"/>
      <c r="CC204"/>
    </row>
    <row r="205" spans="1:81" s="2" customFormat="1">
      <c r="A205"/>
      <c r="B205"/>
      <c r="C205"/>
      <c r="D205"/>
      <c r="E205"/>
      <c r="F205"/>
      <c r="G205"/>
      <c r="H205"/>
      <c r="I205"/>
      <c r="J205"/>
      <c r="K205"/>
      <c r="L205"/>
      <c r="M205"/>
      <c r="N205"/>
      <c r="O205"/>
      <c r="P205" s="13"/>
      <c r="Q205" s="13"/>
      <c r="R205"/>
      <c r="S205"/>
      <c r="T205"/>
      <c r="U205"/>
      <c r="V205"/>
      <c r="W205"/>
      <c r="X205"/>
      <c r="Y205"/>
      <c r="Z205"/>
      <c r="AA205"/>
      <c r="AB205"/>
      <c r="AC205"/>
      <c r="AD205"/>
      <c r="AE205"/>
      <c r="AF205"/>
      <c r="AG205"/>
      <c r="AH205"/>
      <c r="AI205"/>
      <c r="AJ205"/>
      <c r="AK205"/>
      <c r="AL205"/>
      <c r="AM205"/>
      <c r="AN205"/>
      <c r="AO205"/>
      <c r="AP205"/>
      <c r="AQ205"/>
      <c r="AR205"/>
      <c r="AS205"/>
      <c r="AT205"/>
      <c r="AU205"/>
      <c r="AV205"/>
      <c r="AW205"/>
      <c r="AX205"/>
      <c r="AY205"/>
      <c r="BB205"/>
      <c r="BC205"/>
      <c r="BD205"/>
      <c r="BE205"/>
      <c r="BF205"/>
      <c r="BG205"/>
      <c r="BH205"/>
      <c r="BI205"/>
      <c r="BJ205"/>
      <c r="BK205"/>
      <c r="BL205"/>
      <c r="BM205"/>
      <c r="BN205"/>
      <c r="BO205"/>
      <c r="BP205"/>
      <c r="BQ205"/>
      <c r="BR205"/>
      <c r="BS205"/>
      <c r="BT205"/>
      <c r="BU205"/>
      <c r="BV205"/>
      <c r="BW205"/>
      <c r="BX205"/>
      <c r="BY205"/>
      <c r="BZ205"/>
      <c r="CA205"/>
      <c r="CB205"/>
      <c r="CC205"/>
    </row>
    <row r="206" spans="1:81" s="2" customFormat="1">
      <c r="A206"/>
      <c r="B206"/>
      <c r="C206"/>
      <c r="D206"/>
      <c r="E206"/>
      <c r="F206"/>
      <c r="G206"/>
      <c r="H206"/>
      <c r="I206"/>
      <c r="J206"/>
      <c r="K206"/>
      <c r="L206"/>
      <c r="M206"/>
      <c r="N206"/>
      <c r="O206"/>
      <c r="P206" s="13"/>
      <c r="Q206" s="13"/>
      <c r="R206"/>
      <c r="S206"/>
      <c r="T206"/>
      <c r="U206"/>
      <c r="V206"/>
      <c r="W206"/>
      <c r="X206"/>
      <c r="Y206"/>
      <c r="Z206"/>
      <c r="AA206"/>
      <c r="AB206"/>
      <c r="AC206"/>
      <c r="AD206"/>
      <c r="AE206"/>
      <c r="AF206"/>
      <c r="AG206"/>
      <c r="AH206"/>
      <c r="AI206"/>
      <c r="AJ206"/>
      <c r="AK206"/>
      <c r="AL206"/>
      <c r="AM206"/>
      <c r="AN206"/>
      <c r="AO206"/>
      <c r="AP206"/>
      <c r="AQ206"/>
      <c r="AR206"/>
      <c r="AS206"/>
      <c r="AT206"/>
      <c r="AU206"/>
      <c r="AV206"/>
      <c r="AW206"/>
      <c r="AX206"/>
      <c r="AY206"/>
      <c r="BB206"/>
      <c r="BC206"/>
      <c r="BD206"/>
      <c r="BE206"/>
      <c r="BF206"/>
      <c r="BG206"/>
      <c r="BH206"/>
      <c r="BI206"/>
      <c r="BJ206"/>
      <c r="BK206"/>
      <c r="BL206"/>
      <c r="BM206"/>
      <c r="BN206"/>
      <c r="BO206"/>
      <c r="BP206"/>
      <c r="BQ206"/>
      <c r="BR206"/>
      <c r="BS206"/>
      <c r="BT206"/>
      <c r="BU206"/>
      <c r="BV206"/>
      <c r="BW206"/>
      <c r="BX206"/>
      <c r="BY206"/>
      <c r="BZ206"/>
      <c r="CA206"/>
      <c r="CB206"/>
      <c r="CC206"/>
    </row>
    <row r="207" spans="1:81" s="2" customFormat="1">
      <c r="A207"/>
      <c r="B207"/>
      <c r="C207"/>
      <c r="D207"/>
      <c r="E207"/>
      <c r="F207"/>
      <c r="G207"/>
      <c r="H207"/>
      <c r="I207"/>
      <c r="J207"/>
      <c r="K207"/>
      <c r="L207"/>
      <c r="M207"/>
      <c r="N207"/>
      <c r="O207"/>
      <c r="P207" s="13"/>
      <c r="Q207" s="13"/>
      <c r="R207"/>
      <c r="S207"/>
      <c r="T207"/>
      <c r="U207"/>
      <c r="V207"/>
      <c r="W207"/>
      <c r="X207"/>
      <c r="Y207"/>
      <c r="Z207"/>
      <c r="AA207"/>
      <c r="AB207"/>
      <c r="AC207"/>
      <c r="AD207"/>
      <c r="AE207"/>
      <c r="AF207"/>
      <c r="AG207"/>
      <c r="AH207"/>
      <c r="AI207"/>
      <c r="AJ207"/>
      <c r="AK207"/>
      <c r="AL207"/>
      <c r="AM207"/>
      <c r="AN207"/>
      <c r="AO207"/>
      <c r="AP207"/>
      <c r="AQ207"/>
      <c r="AR207"/>
      <c r="AS207"/>
      <c r="AT207"/>
      <c r="AU207"/>
      <c r="AV207"/>
      <c r="AW207"/>
      <c r="AX207"/>
      <c r="AY207"/>
      <c r="BB207"/>
      <c r="BC207"/>
      <c r="BD207"/>
      <c r="BE207"/>
      <c r="BF207"/>
      <c r="BG207"/>
      <c r="BH207"/>
      <c r="BI207"/>
      <c r="BJ207"/>
      <c r="BK207"/>
      <c r="BL207"/>
      <c r="BM207"/>
      <c r="BN207"/>
      <c r="BO207"/>
      <c r="BP207"/>
      <c r="BQ207"/>
      <c r="BR207"/>
      <c r="BS207"/>
      <c r="BT207"/>
      <c r="BU207"/>
      <c r="BV207"/>
      <c r="BW207"/>
      <c r="BX207"/>
      <c r="BY207"/>
      <c r="BZ207"/>
      <c r="CA207"/>
      <c r="CB207"/>
      <c r="CC207"/>
    </row>
    <row r="208" spans="1:81" s="2" customFormat="1">
      <c r="A208"/>
      <c r="B208"/>
      <c r="C208"/>
      <c r="D208"/>
      <c r="E208"/>
      <c r="F208"/>
      <c r="G208"/>
      <c r="H208"/>
      <c r="I208"/>
      <c r="J208"/>
      <c r="K208"/>
      <c r="L208"/>
      <c r="M208"/>
      <c r="N208"/>
      <c r="O208"/>
      <c r="P208" s="13"/>
      <c r="Q208" s="13"/>
      <c r="R208"/>
      <c r="S208"/>
      <c r="T208"/>
      <c r="U208"/>
      <c r="V208"/>
      <c r="W208"/>
      <c r="X208"/>
      <c r="Y208"/>
      <c r="Z208"/>
      <c r="AA208"/>
      <c r="AB208"/>
      <c r="AC208"/>
      <c r="AD208"/>
      <c r="AE208"/>
      <c r="AF208"/>
      <c r="AG208"/>
      <c r="AH208"/>
      <c r="AI208"/>
      <c r="AJ208"/>
      <c r="AK208"/>
      <c r="AL208"/>
      <c r="AM208"/>
      <c r="AN208"/>
      <c r="AO208"/>
      <c r="AP208"/>
      <c r="AQ208"/>
      <c r="AR208"/>
      <c r="AS208"/>
      <c r="AT208"/>
      <c r="AU208"/>
      <c r="AV208"/>
      <c r="AW208"/>
      <c r="AX208"/>
      <c r="AY208"/>
      <c r="BB208"/>
      <c r="BC208"/>
      <c r="BD208"/>
      <c r="BE208"/>
      <c r="BF208"/>
      <c r="BG208"/>
      <c r="BH208"/>
      <c r="BI208"/>
      <c r="BJ208"/>
      <c r="BK208"/>
      <c r="BL208"/>
      <c r="BM208"/>
      <c r="BN208"/>
      <c r="BO208"/>
      <c r="BP208"/>
      <c r="BQ208"/>
      <c r="BR208"/>
      <c r="BS208"/>
      <c r="BT208"/>
      <c r="BU208"/>
      <c r="BV208"/>
      <c r="BW208"/>
      <c r="BX208"/>
      <c r="BY208"/>
      <c r="BZ208"/>
      <c r="CA208"/>
      <c r="CB208"/>
      <c r="CC208"/>
    </row>
    <row r="209" spans="1:81" s="2" customFormat="1">
      <c r="A209"/>
      <c r="B209"/>
      <c r="C209"/>
      <c r="D209"/>
      <c r="E209"/>
      <c r="F209"/>
      <c r="G209"/>
      <c r="H209"/>
      <c r="I209"/>
      <c r="J209"/>
      <c r="K209"/>
      <c r="L209"/>
      <c r="M209"/>
      <c r="N209"/>
      <c r="O209"/>
      <c r="P209" s="13"/>
      <c r="Q209" s="13"/>
      <c r="R209"/>
      <c r="S209"/>
      <c r="T209"/>
      <c r="U209"/>
      <c r="V209"/>
      <c r="W209"/>
      <c r="X209"/>
      <c r="Y209"/>
      <c r="Z209"/>
      <c r="AA209"/>
      <c r="AB209"/>
      <c r="AC209"/>
      <c r="AD209"/>
      <c r="AE209"/>
      <c r="AF209"/>
      <c r="AG209"/>
      <c r="AH209"/>
      <c r="AI209"/>
      <c r="AJ209"/>
      <c r="AK209"/>
      <c r="AL209"/>
      <c r="AM209"/>
      <c r="AN209"/>
      <c r="AO209"/>
      <c r="AP209"/>
      <c r="AQ209"/>
      <c r="AR209"/>
      <c r="AS209"/>
      <c r="AT209"/>
      <c r="AU209"/>
      <c r="AV209"/>
      <c r="AW209"/>
      <c r="AX209"/>
      <c r="AY209"/>
      <c r="BB209"/>
      <c r="BC209"/>
      <c r="BD209"/>
      <c r="BE209"/>
      <c r="BF209"/>
      <c r="BG209"/>
      <c r="BH209"/>
      <c r="BI209"/>
      <c r="BJ209"/>
      <c r="BK209"/>
      <c r="BL209"/>
      <c r="BM209"/>
      <c r="BN209"/>
      <c r="BO209"/>
      <c r="BP209"/>
      <c r="BQ209"/>
      <c r="BR209"/>
      <c r="BS209"/>
      <c r="BT209"/>
      <c r="BU209"/>
      <c r="BV209"/>
      <c r="BW209"/>
      <c r="BX209"/>
      <c r="BY209"/>
      <c r="BZ209"/>
      <c r="CA209"/>
      <c r="CB209"/>
      <c r="CC209"/>
    </row>
    <row r="210" spans="1:81" s="2" customFormat="1">
      <c r="A210"/>
      <c r="B210"/>
      <c r="C210"/>
      <c r="D210"/>
      <c r="E210"/>
      <c r="F210"/>
      <c r="G210"/>
      <c r="H210"/>
      <c r="I210"/>
      <c r="J210"/>
      <c r="K210"/>
      <c r="L210"/>
      <c r="M210"/>
      <c r="N210"/>
      <c r="O210"/>
      <c r="P210" s="13"/>
      <c r="Q210" s="13"/>
      <c r="R210"/>
      <c r="S210"/>
      <c r="T210"/>
      <c r="U210"/>
      <c r="V210"/>
      <c r="W210"/>
      <c r="X210"/>
      <c r="Y210"/>
      <c r="Z210"/>
      <c r="AA210"/>
      <c r="AB210"/>
      <c r="AC210"/>
      <c r="AD210"/>
      <c r="AE210"/>
      <c r="AF210"/>
      <c r="AG210"/>
      <c r="AH210"/>
      <c r="AI210"/>
      <c r="AJ210"/>
      <c r="AK210"/>
      <c r="AL210"/>
      <c r="AM210"/>
      <c r="AN210"/>
      <c r="AO210"/>
      <c r="AP210"/>
      <c r="AQ210"/>
      <c r="AR210"/>
      <c r="AS210"/>
      <c r="AT210"/>
      <c r="AU210"/>
      <c r="AV210"/>
      <c r="AW210"/>
      <c r="AX210"/>
      <c r="AY210"/>
      <c r="BB210"/>
      <c r="BC210"/>
      <c r="BD210"/>
      <c r="BE210"/>
      <c r="BF210"/>
      <c r="BG210"/>
      <c r="BH210"/>
      <c r="BI210"/>
      <c r="BJ210"/>
      <c r="BK210"/>
      <c r="BL210"/>
      <c r="BM210"/>
      <c r="BN210"/>
      <c r="BO210"/>
      <c r="BP210"/>
      <c r="BQ210"/>
      <c r="BR210"/>
      <c r="BS210"/>
      <c r="BT210"/>
      <c r="BU210"/>
      <c r="BV210"/>
      <c r="BW210"/>
      <c r="BX210"/>
      <c r="BY210"/>
      <c r="BZ210"/>
      <c r="CA210"/>
      <c r="CB210"/>
      <c r="CC210"/>
    </row>
    <row r="211" spans="1:81" s="2" customFormat="1">
      <c r="A211"/>
      <c r="B211"/>
      <c r="C211"/>
      <c r="D211"/>
      <c r="E211"/>
      <c r="F211"/>
      <c r="G211"/>
      <c r="H211"/>
      <c r="I211"/>
      <c r="J211"/>
      <c r="K211"/>
      <c r="L211"/>
      <c r="M211"/>
      <c r="N211"/>
      <c r="O211"/>
      <c r="P211" s="13"/>
      <c r="Q211" s="13"/>
      <c r="R211"/>
      <c r="S211"/>
      <c r="T211"/>
      <c r="U211"/>
      <c r="V211"/>
      <c r="W211"/>
      <c r="X211"/>
      <c r="Y211"/>
      <c r="Z211"/>
      <c r="AA211"/>
      <c r="AB211"/>
      <c r="AC211"/>
      <c r="AD211"/>
      <c r="AE211"/>
      <c r="AF211"/>
      <c r="AG211"/>
      <c r="AH211"/>
      <c r="AI211"/>
      <c r="AJ211"/>
      <c r="AK211"/>
      <c r="AL211"/>
      <c r="AM211"/>
      <c r="AN211"/>
      <c r="AO211"/>
      <c r="AP211"/>
      <c r="AQ211"/>
      <c r="AR211"/>
      <c r="AS211"/>
      <c r="AT211"/>
      <c r="AU211"/>
      <c r="AV211"/>
      <c r="AW211"/>
      <c r="AX211"/>
      <c r="AY211"/>
      <c r="BB211"/>
      <c r="BC211"/>
      <c r="BD211"/>
      <c r="BE211"/>
      <c r="BF211"/>
      <c r="BG211"/>
      <c r="BH211"/>
      <c r="BI211"/>
      <c r="BJ211"/>
      <c r="BK211"/>
      <c r="BL211"/>
      <c r="BM211"/>
      <c r="BN211"/>
      <c r="BO211"/>
      <c r="BP211"/>
      <c r="BQ211"/>
      <c r="BR211"/>
      <c r="BS211"/>
      <c r="BT211"/>
      <c r="BU211"/>
      <c r="BV211"/>
      <c r="BW211"/>
      <c r="BX211"/>
      <c r="BY211"/>
      <c r="BZ211"/>
      <c r="CA211"/>
      <c r="CB211"/>
      <c r="CC211"/>
    </row>
    <row r="212" spans="1:81" s="2" customFormat="1">
      <c r="A212"/>
      <c r="B212"/>
      <c r="C212"/>
      <c r="D212"/>
      <c r="E212"/>
      <c r="F212"/>
      <c r="G212"/>
      <c r="H212"/>
      <c r="I212"/>
      <c r="J212"/>
      <c r="K212"/>
      <c r="L212"/>
      <c r="M212"/>
      <c r="N212"/>
      <c r="O212"/>
      <c r="P212" s="13"/>
      <c r="Q212" s="13"/>
      <c r="R212"/>
      <c r="S212"/>
      <c r="T212"/>
      <c r="U212"/>
      <c r="V212"/>
      <c r="W212"/>
      <c r="X212"/>
      <c r="Y212"/>
      <c r="Z212"/>
      <c r="AA212"/>
      <c r="AB212"/>
      <c r="AC212"/>
      <c r="AD212"/>
      <c r="AE212"/>
      <c r="AF212"/>
      <c r="AG212"/>
      <c r="AH212"/>
      <c r="AI212"/>
      <c r="AJ212"/>
      <c r="AK212"/>
      <c r="AL212"/>
      <c r="AM212"/>
      <c r="AN212"/>
      <c r="AO212"/>
      <c r="AP212"/>
      <c r="AQ212"/>
      <c r="AR212"/>
      <c r="AS212"/>
      <c r="AT212"/>
      <c r="AU212"/>
      <c r="AV212"/>
      <c r="AW212"/>
      <c r="AX212"/>
      <c r="AY212"/>
      <c r="BB212"/>
      <c r="BC212"/>
      <c r="BD212"/>
      <c r="BE212"/>
      <c r="BF212"/>
      <c r="BG212"/>
      <c r="BH212"/>
      <c r="BI212"/>
      <c r="BJ212"/>
      <c r="BK212"/>
      <c r="BL212"/>
      <c r="BM212"/>
      <c r="BN212"/>
      <c r="BO212"/>
      <c r="BP212"/>
      <c r="BQ212"/>
      <c r="BR212"/>
      <c r="BS212"/>
      <c r="BT212"/>
      <c r="BU212"/>
      <c r="BV212"/>
      <c r="BW212"/>
      <c r="BX212"/>
      <c r="BY212"/>
      <c r="BZ212"/>
      <c r="CA212"/>
      <c r="CB212"/>
      <c r="CC212"/>
    </row>
    <row r="213" spans="1:81" s="2" customFormat="1">
      <c r="A213"/>
      <c r="B213"/>
      <c r="C213"/>
      <c r="D213"/>
      <c r="E213"/>
      <c r="F213"/>
      <c r="G213"/>
      <c r="H213"/>
      <c r="I213"/>
      <c r="J213"/>
      <c r="K213"/>
      <c r="L213"/>
      <c r="M213"/>
      <c r="N213"/>
      <c r="O213"/>
      <c r="P213" s="13"/>
      <c r="Q213" s="13"/>
      <c r="R213"/>
      <c r="S213"/>
      <c r="T213"/>
      <c r="U213"/>
      <c r="V213"/>
      <c r="W213"/>
      <c r="X213"/>
      <c r="Y213"/>
      <c r="Z213"/>
      <c r="AA213"/>
      <c r="AB213"/>
      <c r="AC213"/>
      <c r="AD213"/>
      <c r="AE213"/>
      <c r="AF213"/>
      <c r="AG213"/>
      <c r="AH213"/>
      <c r="AI213"/>
      <c r="AJ213"/>
      <c r="AK213"/>
      <c r="AL213"/>
      <c r="AM213"/>
      <c r="AN213"/>
      <c r="AO213"/>
      <c r="AP213"/>
      <c r="AQ213"/>
      <c r="AR213"/>
      <c r="AS213"/>
      <c r="AT213"/>
      <c r="AU213"/>
      <c r="AV213"/>
      <c r="AW213"/>
      <c r="AX213"/>
      <c r="AY213"/>
      <c r="BB213"/>
      <c r="BC213"/>
      <c r="BD213"/>
      <c r="BE213"/>
      <c r="BF213"/>
      <c r="BG213"/>
      <c r="BH213"/>
      <c r="BI213"/>
      <c r="BJ213"/>
      <c r="BK213"/>
      <c r="BL213"/>
      <c r="BM213"/>
      <c r="BN213"/>
      <c r="BO213"/>
      <c r="BP213"/>
      <c r="BQ213"/>
      <c r="BR213"/>
      <c r="BS213"/>
      <c r="BT213"/>
      <c r="BU213"/>
      <c r="BV213"/>
      <c r="BW213"/>
      <c r="BX213"/>
      <c r="BY213"/>
      <c r="BZ213"/>
      <c r="CA213"/>
      <c r="CB213"/>
      <c r="CC213"/>
    </row>
    <row r="214" spans="1:81" s="2" customFormat="1">
      <c r="A214"/>
      <c r="B214"/>
      <c r="C214"/>
      <c r="D214"/>
      <c r="E214"/>
      <c r="F214"/>
      <c r="G214"/>
      <c r="H214"/>
      <c r="I214"/>
      <c r="J214"/>
      <c r="K214"/>
      <c r="L214"/>
      <c r="M214"/>
      <c r="N214"/>
      <c r="O214"/>
      <c r="P214" s="13"/>
      <c r="Q214" s="13"/>
      <c r="R214"/>
      <c r="S214"/>
      <c r="T214"/>
      <c r="U214"/>
      <c r="V214"/>
      <c r="W214"/>
      <c r="X214"/>
      <c r="Y214"/>
      <c r="Z214"/>
      <c r="AA214"/>
      <c r="AB214"/>
      <c r="AC214"/>
      <c r="AD214"/>
      <c r="AE214"/>
      <c r="AF214"/>
      <c r="AG214"/>
      <c r="AH214"/>
      <c r="AI214"/>
      <c r="AJ214"/>
      <c r="AK214"/>
      <c r="AL214"/>
      <c r="AM214"/>
      <c r="AN214"/>
      <c r="AO214"/>
      <c r="AP214"/>
      <c r="AQ214"/>
      <c r="AR214"/>
      <c r="AS214"/>
      <c r="AT214"/>
      <c r="AU214"/>
      <c r="AV214"/>
      <c r="AW214"/>
      <c r="AX214"/>
      <c r="AY214"/>
      <c r="BB214"/>
      <c r="BC214"/>
      <c r="BD214"/>
      <c r="BE214"/>
      <c r="BF214"/>
      <c r="BG214"/>
      <c r="BH214"/>
      <c r="BI214"/>
      <c r="BJ214"/>
      <c r="BK214"/>
      <c r="BL214"/>
      <c r="BM214"/>
      <c r="BN214"/>
      <c r="BO214"/>
      <c r="BP214"/>
      <c r="BQ214"/>
      <c r="BR214"/>
      <c r="BS214"/>
      <c r="BT214"/>
      <c r="BU214"/>
      <c r="BV214"/>
      <c r="BW214"/>
      <c r="BX214"/>
      <c r="BY214"/>
      <c r="BZ214"/>
      <c r="CA214"/>
      <c r="CB214"/>
      <c r="CC214"/>
    </row>
    <row r="215" spans="1:81" s="2" customFormat="1">
      <c r="A215"/>
      <c r="B215"/>
      <c r="C215"/>
      <c r="D215"/>
      <c r="E215"/>
      <c r="F215"/>
      <c r="G215"/>
      <c r="H215"/>
      <c r="I215"/>
      <c r="J215"/>
      <c r="K215"/>
      <c r="L215"/>
      <c r="M215"/>
      <c r="N215"/>
      <c r="O215"/>
      <c r="P215" s="13"/>
      <c r="Q215" s="13"/>
      <c r="R215"/>
      <c r="S215"/>
      <c r="T215"/>
      <c r="U215"/>
      <c r="V215"/>
      <c r="W215"/>
      <c r="X215"/>
      <c r="Y215"/>
      <c r="Z215"/>
      <c r="AA215"/>
      <c r="AB215"/>
      <c r="AC215"/>
      <c r="AD215"/>
      <c r="AE215"/>
      <c r="AF215"/>
      <c r="AG215"/>
      <c r="AH215"/>
      <c r="AI215"/>
      <c r="AJ215"/>
      <c r="AK215"/>
      <c r="AL215"/>
      <c r="AM215"/>
      <c r="AN215"/>
      <c r="AO215"/>
      <c r="AP215"/>
      <c r="AQ215"/>
      <c r="AR215"/>
      <c r="AS215"/>
      <c r="AT215"/>
      <c r="AU215"/>
      <c r="AV215"/>
      <c r="AW215"/>
      <c r="AX215"/>
      <c r="AY215"/>
      <c r="BB215"/>
      <c r="BC215"/>
      <c r="BD215"/>
      <c r="BE215"/>
      <c r="BF215"/>
      <c r="BG215"/>
      <c r="BH215"/>
      <c r="BI215"/>
      <c r="BJ215"/>
      <c r="BK215"/>
      <c r="BL215"/>
      <c r="BM215"/>
      <c r="BN215"/>
      <c r="BO215"/>
      <c r="BP215"/>
      <c r="BQ215"/>
      <c r="BR215"/>
      <c r="BS215"/>
      <c r="BT215"/>
      <c r="BU215"/>
      <c r="BV215"/>
      <c r="BW215"/>
      <c r="BX215"/>
      <c r="BY215"/>
      <c r="BZ215"/>
      <c r="CA215"/>
      <c r="CB215"/>
      <c r="CC215"/>
    </row>
    <row r="216" spans="1:81" s="2" customFormat="1">
      <c r="A216"/>
      <c r="B216"/>
      <c r="C216"/>
      <c r="D216"/>
      <c r="E216"/>
      <c r="F216"/>
      <c r="G216"/>
      <c r="H216"/>
      <c r="I216"/>
      <c r="J216"/>
      <c r="K216"/>
      <c r="L216"/>
      <c r="M216"/>
      <c r="N216"/>
      <c r="O216"/>
      <c r="P216" s="13"/>
      <c r="Q216" s="13"/>
      <c r="R216"/>
      <c r="S216"/>
      <c r="T216"/>
      <c r="U216"/>
      <c r="V216"/>
      <c r="W216"/>
      <c r="X216"/>
      <c r="Y216"/>
      <c r="Z216"/>
      <c r="AA216"/>
      <c r="AB216"/>
      <c r="AC216"/>
      <c r="AD216"/>
      <c r="AE216"/>
      <c r="AF216"/>
      <c r="AG216"/>
      <c r="AH216"/>
      <c r="AI216"/>
      <c r="AJ216"/>
      <c r="AK216"/>
      <c r="AL216"/>
      <c r="AM216"/>
      <c r="AN216"/>
      <c r="AO216"/>
      <c r="AP216"/>
      <c r="AQ216"/>
      <c r="AR216"/>
      <c r="AS216"/>
      <c r="AT216"/>
      <c r="AU216"/>
      <c r="AV216"/>
      <c r="AW216"/>
      <c r="AX216"/>
      <c r="AY216"/>
      <c r="BB216"/>
      <c r="BC216"/>
      <c r="BD216"/>
      <c r="BE216"/>
      <c r="BF216"/>
      <c r="BG216"/>
      <c r="BH216"/>
      <c r="BI216"/>
      <c r="BJ216"/>
      <c r="BK216"/>
      <c r="BL216"/>
      <c r="BM216"/>
      <c r="BN216"/>
      <c r="BO216"/>
      <c r="BP216"/>
      <c r="BQ216"/>
      <c r="BR216"/>
      <c r="BS216"/>
      <c r="BT216"/>
      <c r="BU216"/>
      <c r="BV216"/>
      <c r="BW216"/>
      <c r="BX216"/>
      <c r="BY216"/>
      <c r="BZ216"/>
      <c r="CA216"/>
      <c r="CB216"/>
      <c r="CC216"/>
    </row>
    <row r="217" spans="1:81" s="2" customFormat="1">
      <c r="A217"/>
      <c r="B217"/>
      <c r="C217"/>
      <c r="D217"/>
      <c r="E217"/>
      <c r="F217"/>
      <c r="G217"/>
      <c r="H217"/>
      <c r="I217"/>
      <c r="J217"/>
      <c r="K217"/>
      <c r="L217"/>
      <c r="M217"/>
      <c r="N217"/>
      <c r="O217"/>
      <c r="P217" s="13"/>
      <c r="Q217" s="13"/>
      <c r="R217"/>
      <c r="S217"/>
      <c r="T217"/>
      <c r="U217"/>
      <c r="V217"/>
      <c r="W217"/>
      <c r="X217"/>
      <c r="Y217"/>
      <c r="Z217"/>
      <c r="AA217"/>
      <c r="AB217"/>
      <c r="AC217"/>
      <c r="AD217"/>
      <c r="AE217"/>
      <c r="AF217"/>
      <c r="AG217"/>
      <c r="AH217"/>
      <c r="AI217"/>
      <c r="AJ217"/>
      <c r="AK217"/>
      <c r="AL217"/>
      <c r="AM217"/>
      <c r="AN217"/>
      <c r="AO217"/>
      <c r="AP217"/>
      <c r="AQ217"/>
      <c r="AR217"/>
      <c r="AS217"/>
      <c r="AT217"/>
      <c r="AU217"/>
      <c r="AV217"/>
      <c r="AW217"/>
      <c r="AX217"/>
      <c r="AY217"/>
      <c r="BB217"/>
      <c r="BC217"/>
      <c r="BD217"/>
      <c r="BE217"/>
      <c r="BF217"/>
      <c r="BG217"/>
      <c r="BH217"/>
      <c r="BI217"/>
      <c r="BJ217"/>
      <c r="BK217"/>
      <c r="BL217"/>
      <c r="BM217"/>
      <c r="BN217"/>
      <c r="BO217"/>
      <c r="BP217"/>
      <c r="BQ217"/>
      <c r="BR217"/>
      <c r="BS217"/>
      <c r="BT217"/>
      <c r="BU217"/>
      <c r="BV217"/>
      <c r="BW217"/>
      <c r="BX217"/>
      <c r="BY217"/>
      <c r="BZ217"/>
      <c r="CA217"/>
      <c r="CB217"/>
      <c r="CC217"/>
    </row>
    <row r="218" spans="1:81" s="2" customFormat="1">
      <c r="A218"/>
      <c r="B218"/>
      <c r="C218"/>
      <c r="D218"/>
      <c r="E218"/>
      <c r="F218"/>
      <c r="G218"/>
      <c r="H218"/>
      <c r="I218"/>
      <c r="J218"/>
      <c r="K218"/>
      <c r="L218"/>
      <c r="M218"/>
      <c r="N218"/>
      <c r="O218"/>
      <c r="P218" s="13"/>
      <c r="Q218" s="13"/>
      <c r="R218"/>
      <c r="S218"/>
      <c r="T218"/>
      <c r="U218"/>
      <c r="V218"/>
      <c r="W218"/>
      <c r="X218"/>
      <c r="Y218"/>
      <c r="Z218"/>
      <c r="AA218"/>
      <c r="AB218"/>
      <c r="AC218"/>
      <c r="AD218"/>
      <c r="AE218"/>
      <c r="AF218"/>
      <c r="AG218"/>
      <c r="AH218"/>
      <c r="AI218"/>
      <c r="AJ218"/>
      <c r="AK218"/>
      <c r="AL218"/>
      <c r="AM218"/>
      <c r="AN218"/>
      <c r="AO218"/>
      <c r="AP218"/>
      <c r="AQ218"/>
      <c r="AR218"/>
      <c r="AS218"/>
      <c r="AT218"/>
      <c r="AU218"/>
      <c r="AV218"/>
      <c r="AW218"/>
      <c r="AX218"/>
      <c r="AY218"/>
      <c r="BB218"/>
      <c r="BC218"/>
      <c r="BD218"/>
      <c r="BE218"/>
      <c r="BF218"/>
      <c r="BG218"/>
      <c r="BH218"/>
      <c r="BI218"/>
      <c r="BJ218"/>
      <c r="BK218"/>
      <c r="BL218"/>
      <c r="BM218"/>
      <c r="BN218"/>
      <c r="BO218"/>
      <c r="BP218"/>
      <c r="BQ218"/>
      <c r="BR218"/>
      <c r="BS218"/>
      <c r="BT218"/>
      <c r="BU218"/>
      <c r="BV218"/>
      <c r="BW218"/>
      <c r="BX218"/>
      <c r="BY218"/>
      <c r="BZ218"/>
      <c r="CA218"/>
      <c r="CB218"/>
      <c r="CC218"/>
    </row>
    <row r="219" spans="1:81" s="2" customFormat="1">
      <c r="A219"/>
      <c r="B219"/>
      <c r="C219"/>
      <c r="D219"/>
      <c r="E219"/>
      <c r="F219"/>
      <c r="G219"/>
      <c r="H219"/>
      <c r="I219"/>
      <c r="J219"/>
      <c r="K219"/>
      <c r="L219"/>
      <c r="M219"/>
      <c r="N219"/>
      <c r="O219"/>
      <c r="P219" s="13"/>
      <c r="Q219" s="13"/>
      <c r="R219"/>
      <c r="S219"/>
      <c r="T219"/>
      <c r="U219"/>
      <c r="V219"/>
      <c r="W219"/>
      <c r="X219"/>
      <c r="Y219"/>
      <c r="Z219"/>
      <c r="AA219"/>
      <c r="AB219"/>
      <c r="AC219"/>
      <c r="AD219"/>
      <c r="AE219"/>
      <c r="AF219"/>
      <c r="AG219"/>
      <c r="AH219"/>
      <c r="AI219"/>
      <c r="AJ219"/>
      <c r="AK219"/>
      <c r="AL219"/>
      <c r="AM219"/>
      <c r="AN219"/>
      <c r="AO219"/>
      <c r="AP219"/>
      <c r="AQ219"/>
      <c r="AR219"/>
      <c r="AS219"/>
      <c r="AT219"/>
      <c r="AU219"/>
      <c r="AV219"/>
      <c r="AW219"/>
      <c r="AX219"/>
      <c r="AY219"/>
      <c r="BB219"/>
      <c r="BC219"/>
      <c r="BD219"/>
      <c r="BE219"/>
      <c r="BF219"/>
      <c r="BG219"/>
      <c r="BH219"/>
      <c r="BI219"/>
      <c r="BJ219"/>
      <c r="BK219"/>
      <c r="BL219"/>
      <c r="BM219"/>
      <c r="BN219"/>
      <c r="BO219"/>
      <c r="BP219"/>
      <c r="BQ219"/>
      <c r="BR219"/>
      <c r="BS219"/>
      <c r="BT219"/>
      <c r="BU219"/>
      <c r="BV219"/>
      <c r="BW219"/>
      <c r="BX219"/>
      <c r="BY219"/>
      <c r="BZ219"/>
      <c r="CA219"/>
      <c r="CB219"/>
      <c r="CC219"/>
    </row>
    <row r="220" spans="1:81" s="2" customFormat="1">
      <c r="A220"/>
      <c r="B220"/>
      <c r="C220"/>
      <c r="D220"/>
      <c r="E220"/>
      <c r="F220"/>
      <c r="G220"/>
      <c r="H220"/>
      <c r="I220"/>
      <c r="J220"/>
      <c r="K220"/>
      <c r="L220"/>
      <c r="M220"/>
      <c r="N220"/>
      <c r="O220"/>
      <c r="P220" s="13"/>
      <c r="Q220" s="13"/>
      <c r="R220"/>
      <c r="S220"/>
      <c r="T220"/>
      <c r="U220"/>
      <c r="V220"/>
      <c r="W220"/>
      <c r="X220"/>
      <c r="Y220"/>
      <c r="Z220"/>
      <c r="AA220"/>
      <c r="AB220"/>
      <c r="AC220"/>
      <c r="AD220"/>
      <c r="AE220"/>
      <c r="AF220"/>
      <c r="AG220"/>
      <c r="AH220"/>
      <c r="AI220"/>
      <c r="AJ220"/>
      <c r="AK220"/>
      <c r="AL220"/>
      <c r="AM220"/>
      <c r="AN220"/>
      <c r="AO220"/>
      <c r="AP220"/>
      <c r="AQ220"/>
      <c r="AR220"/>
      <c r="AS220"/>
      <c r="AT220"/>
      <c r="AU220"/>
      <c r="AV220"/>
      <c r="AW220"/>
      <c r="AX220"/>
      <c r="AY220"/>
      <c r="BB220"/>
      <c r="BC220"/>
      <c r="BD220"/>
      <c r="BE220"/>
      <c r="BF220"/>
      <c r="BG220"/>
      <c r="BH220"/>
      <c r="BI220"/>
      <c r="BJ220"/>
      <c r="BK220"/>
      <c r="BL220"/>
      <c r="BM220"/>
      <c r="BN220"/>
      <c r="BO220"/>
      <c r="BP220"/>
      <c r="BQ220"/>
      <c r="BR220"/>
      <c r="BS220"/>
      <c r="BT220"/>
      <c r="BU220"/>
      <c r="BV220"/>
      <c r="BW220"/>
      <c r="BX220"/>
      <c r="BY220"/>
      <c r="BZ220"/>
      <c r="CA220"/>
      <c r="CB220"/>
      <c r="CC220"/>
    </row>
    <row r="221" spans="1:81" s="2" customFormat="1">
      <c r="A221"/>
      <c r="B221"/>
      <c r="C221"/>
      <c r="D221"/>
      <c r="E221"/>
      <c r="F221"/>
      <c r="G221"/>
      <c r="H221"/>
      <c r="I221"/>
      <c r="J221"/>
      <c r="K221"/>
      <c r="L221"/>
      <c r="M221"/>
      <c r="N221"/>
      <c r="O221"/>
      <c r="P221" s="13"/>
      <c r="Q221" s="13"/>
      <c r="R221"/>
      <c r="S221"/>
      <c r="T221"/>
      <c r="U221"/>
      <c r="V221"/>
      <c r="W221"/>
      <c r="X221"/>
      <c r="Y221"/>
      <c r="Z221"/>
      <c r="AA221"/>
      <c r="AB221"/>
      <c r="AC221"/>
      <c r="AD221"/>
      <c r="AE221"/>
      <c r="AF221"/>
      <c r="AG221"/>
      <c r="AH221"/>
      <c r="AI221"/>
      <c r="AJ221"/>
      <c r="AK221"/>
      <c r="AL221"/>
      <c r="AM221"/>
      <c r="AN221"/>
      <c r="AO221"/>
      <c r="AP221"/>
      <c r="AQ221"/>
      <c r="AR221"/>
      <c r="AS221"/>
      <c r="AT221"/>
      <c r="AU221"/>
      <c r="AV221"/>
      <c r="AW221"/>
      <c r="AX221"/>
      <c r="AY221"/>
      <c r="BB221"/>
      <c r="BC221"/>
      <c r="BD221"/>
      <c r="BE221"/>
      <c r="BF221"/>
      <c r="BG221"/>
      <c r="BH221"/>
      <c r="BI221"/>
      <c r="BJ221"/>
      <c r="BK221"/>
      <c r="BL221"/>
      <c r="BM221"/>
      <c r="BN221"/>
      <c r="BO221"/>
      <c r="BP221"/>
      <c r="BQ221"/>
      <c r="BR221"/>
      <c r="BS221"/>
      <c r="BT221"/>
      <c r="BU221"/>
      <c r="BV221"/>
      <c r="BW221"/>
      <c r="BX221"/>
      <c r="BY221"/>
      <c r="BZ221"/>
      <c r="CA221"/>
      <c r="CB221"/>
      <c r="CC221"/>
    </row>
    <row r="222" spans="1:81" s="2" customFormat="1">
      <c r="A222"/>
      <c r="B222"/>
      <c r="C222"/>
      <c r="D222"/>
      <c r="E222"/>
      <c r="F222"/>
      <c r="G222"/>
      <c r="H222"/>
      <c r="I222"/>
      <c r="J222"/>
      <c r="K222"/>
      <c r="L222"/>
      <c r="M222"/>
      <c r="N222"/>
      <c r="O222"/>
      <c r="P222" s="13"/>
      <c r="Q222" s="13"/>
      <c r="R222"/>
      <c r="S222"/>
      <c r="T222"/>
      <c r="U222"/>
      <c r="V222"/>
      <c r="W222"/>
      <c r="X222"/>
      <c r="Y222"/>
      <c r="Z222"/>
      <c r="AA222"/>
      <c r="AB222"/>
      <c r="AC222"/>
      <c r="AD222"/>
      <c r="AE222"/>
      <c r="AF222"/>
      <c r="AG222"/>
      <c r="AH222"/>
      <c r="AI222"/>
      <c r="AJ222"/>
      <c r="AK222"/>
      <c r="AL222"/>
      <c r="AM222"/>
      <c r="AN222"/>
      <c r="AO222"/>
      <c r="AP222"/>
      <c r="AQ222"/>
      <c r="AR222"/>
      <c r="AS222"/>
      <c r="AT222"/>
      <c r="AU222"/>
      <c r="AV222"/>
      <c r="AW222"/>
      <c r="AX222"/>
      <c r="AY222"/>
      <c r="BB222"/>
      <c r="BC222"/>
      <c r="BD222"/>
      <c r="BE222"/>
      <c r="BF222"/>
      <c r="BG222"/>
      <c r="BH222"/>
      <c r="BI222"/>
      <c r="BJ222"/>
      <c r="BK222"/>
      <c r="BL222"/>
      <c r="BM222"/>
      <c r="BN222"/>
      <c r="BO222"/>
      <c r="BP222"/>
      <c r="BQ222"/>
      <c r="BR222"/>
      <c r="BS222"/>
      <c r="BT222"/>
      <c r="BU222"/>
      <c r="BV222"/>
      <c r="BW222"/>
      <c r="BX222"/>
      <c r="BY222"/>
      <c r="BZ222"/>
      <c r="CA222"/>
      <c r="CB222"/>
      <c r="CC222"/>
    </row>
    <row r="223" spans="1:81" s="2" customFormat="1">
      <c r="A223"/>
      <c r="B223"/>
      <c r="C223"/>
      <c r="D223"/>
      <c r="E223"/>
      <c r="F223"/>
      <c r="G223"/>
      <c r="H223"/>
      <c r="I223"/>
      <c r="J223"/>
      <c r="K223"/>
      <c r="L223"/>
      <c r="M223"/>
      <c r="N223"/>
      <c r="O223"/>
      <c r="P223" s="13"/>
      <c r="Q223" s="13"/>
      <c r="R223"/>
      <c r="S223"/>
      <c r="T223"/>
      <c r="U223"/>
      <c r="V223"/>
      <c r="W223"/>
      <c r="X223"/>
      <c r="Y223"/>
      <c r="Z223"/>
      <c r="AA223"/>
      <c r="AB223"/>
      <c r="AC223"/>
      <c r="AD223"/>
      <c r="AE223"/>
      <c r="AF223"/>
      <c r="AG223"/>
      <c r="AH223"/>
      <c r="AI223"/>
      <c r="AJ223"/>
      <c r="AK223"/>
      <c r="AL223"/>
      <c r="AM223"/>
      <c r="AN223"/>
      <c r="AO223"/>
      <c r="AP223"/>
      <c r="AQ223"/>
      <c r="AR223"/>
      <c r="AS223"/>
      <c r="AT223"/>
      <c r="AU223"/>
      <c r="AV223"/>
      <c r="AW223"/>
      <c r="AX223"/>
      <c r="AY223"/>
      <c r="BB223"/>
      <c r="BC223"/>
      <c r="BD223"/>
      <c r="BE223"/>
      <c r="BF223"/>
      <c r="BG223"/>
      <c r="BH223"/>
      <c r="BI223"/>
      <c r="BJ223"/>
      <c r="BK223"/>
      <c r="BL223"/>
      <c r="BM223"/>
      <c r="BN223"/>
      <c r="BO223"/>
      <c r="BP223"/>
      <c r="BQ223"/>
      <c r="BR223"/>
      <c r="BS223"/>
      <c r="BT223"/>
      <c r="BU223"/>
      <c r="BV223"/>
      <c r="BW223"/>
      <c r="BX223"/>
      <c r="BY223"/>
      <c r="BZ223"/>
      <c r="CA223"/>
      <c r="CB223"/>
      <c r="CC223"/>
    </row>
    <row r="224" spans="1:81" s="2" customFormat="1">
      <c r="A224"/>
      <c r="B224"/>
      <c r="C224"/>
      <c r="D224"/>
      <c r="E224"/>
      <c r="F224"/>
      <c r="G224"/>
      <c r="H224"/>
      <c r="I224"/>
      <c r="J224"/>
      <c r="K224"/>
      <c r="L224"/>
      <c r="M224"/>
      <c r="N224"/>
      <c r="O224"/>
      <c r="P224" s="13"/>
      <c r="Q224" s="13"/>
      <c r="R224"/>
      <c r="S224"/>
      <c r="T224"/>
      <c r="U224"/>
      <c r="V224"/>
      <c r="W224"/>
      <c r="X224"/>
      <c r="Y224"/>
      <c r="Z224"/>
      <c r="AA224"/>
      <c r="AB224"/>
      <c r="AC224"/>
      <c r="AD224"/>
      <c r="AE224"/>
      <c r="AF224"/>
      <c r="AG224"/>
      <c r="AH224"/>
      <c r="AI224"/>
      <c r="AJ224"/>
      <c r="AK224"/>
      <c r="AL224"/>
      <c r="AM224"/>
      <c r="AN224"/>
      <c r="AO224"/>
      <c r="AP224"/>
      <c r="AQ224"/>
      <c r="AR224"/>
      <c r="AS224"/>
      <c r="AT224"/>
      <c r="AU224"/>
      <c r="AV224"/>
      <c r="AW224"/>
      <c r="AX224"/>
      <c r="AY224"/>
      <c r="BB224"/>
      <c r="BC224"/>
      <c r="BD224"/>
      <c r="BE224"/>
      <c r="BF224"/>
      <c r="BG224"/>
      <c r="BH224"/>
      <c r="BI224"/>
      <c r="BJ224"/>
      <c r="BK224"/>
      <c r="BL224"/>
      <c r="BM224"/>
      <c r="BN224"/>
      <c r="BO224"/>
      <c r="BP224"/>
      <c r="BQ224"/>
      <c r="BR224"/>
      <c r="BS224"/>
      <c r="BT224"/>
      <c r="BU224"/>
      <c r="BV224"/>
      <c r="BW224"/>
      <c r="BX224"/>
      <c r="BY224"/>
      <c r="BZ224"/>
      <c r="CA224"/>
      <c r="CB224"/>
      <c r="CC224"/>
    </row>
    <row r="225" spans="1:81" s="2" customFormat="1">
      <c r="A225"/>
      <c r="B225"/>
      <c r="C225"/>
      <c r="D225"/>
      <c r="E225"/>
      <c r="F225"/>
      <c r="G225"/>
      <c r="H225"/>
      <c r="I225"/>
      <c r="J225"/>
      <c r="K225"/>
      <c r="L225"/>
      <c r="M225"/>
      <c r="N225"/>
      <c r="O225"/>
      <c r="P225" s="13"/>
      <c r="Q225" s="13"/>
      <c r="R225"/>
      <c r="S225"/>
      <c r="T225"/>
      <c r="U225"/>
      <c r="V225"/>
      <c r="W225"/>
      <c r="X225"/>
      <c r="Y225"/>
      <c r="Z225"/>
      <c r="AA225"/>
      <c r="AB225"/>
      <c r="AC225"/>
      <c r="AD225"/>
      <c r="AE225"/>
      <c r="AF225"/>
      <c r="AG225"/>
      <c r="AH225"/>
      <c r="AI225"/>
      <c r="AJ225"/>
      <c r="AK225"/>
      <c r="AL225"/>
      <c r="AM225"/>
      <c r="AN225"/>
      <c r="AO225"/>
      <c r="AP225"/>
      <c r="AQ225"/>
      <c r="AR225"/>
      <c r="AS225"/>
      <c r="AT225"/>
      <c r="AU225"/>
      <c r="AV225"/>
      <c r="AW225"/>
      <c r="AX225"/>
      <c r="AY225"/>
      <c r="BB225"/>
      <c r="BC225"/>
      <c r="BD225"/>
      <c r="BE225"/>
      <c r="BF225"/>
      <c r="BG225"/>
      <c r="BH225"/>
      <c r="BI225"/>
      <c r="BJ225"/>
      <c r="BK225"/>
      <c r="BL225"/>
      <c r="BM225"/>
      <c r="BN225"/>
      <c r="BO225"/>
      <c r="BP225"/>
      <c r="BQ225"/>
      <c r="BR225"/>
      <c r="BS225"/>
      <c r="BT225"/>
      <c r="BU225"/>
      <c r="BV225"/>
      <c r="BW225"/>
      <c r="BX225"/>
      <c r="BY225"/>
      <c r="BZ225"/>
      <c r="CA225"/>
      <c r="CB225"/>
      <c r="CC225"/>
    </row>
    <row r="226" spans="1:81" s="2" customFormat="1">
      <c r="A226"/>
      <c r="B226"/>
      <c r="C226"/>
      <c r="D226"/>
      <c r="E226"/>
      <c r="F226"/>
      <c r="G226"/>
      <c r="H226"/>
      <c r="I226"/>
      <c r="J226"/>
      <c r="K226"/>
      <c r="L226"/>
      <c r="M226"/>
      <c r="N226"/>
      <c r="O226"/>
      <c r="P226" s="13"/>
      <c r="Q226" s="13"/>
      <c r="R226"/>
      <c r="S226"/>
      <c r="T226"/>
      <c r="U226"/>
      <c r="V226"/>
      <c r="W226"/>
      <c r="X226"/>
      <c r="Y226"/>
      <c r="Z226"/>
      <c r="AA226"/>
      <c r="AB226"/>
      <c r="AC226"/>
      <c r="AD226"/>
      <c r="AE226"/>
      <c r="AF226"/>
      <c r="AG226"/>
      <c r="AH226"/>
      <c r="AI226"/>
      <c r="AJ226"/>
      <c r="AK226"/>
      <c r="AL226"/>
      <c r="AM226"/>
      <c r="AN226"/>
      <c r="AO226"/>
      <c r="AP226"/>
      <c r="AQ226"/>
      <c r="AR226"/>
      <c r="AS226"/>
      <c r="AT226"/>
      <c r="AU226"/>
      <c r="AV226"/>
      <c r="AW226"/>
      <c r="AX226"/>
      <c r="AY226"/>
      <c r="BB226"/>
      <c r="BC226"/>
      <c r="BD226"/>
      <c r="BE226"/>
      <c r="BF226"/>
      <c r="BG226"/>
      <c r="BH226"/>
      <c r="BI226"/>
      <c r="BJ226"/>
      <c r="BK226"/>
      <c r="BL226"/>
      <c r="BM226"/>
      <c r="BN226"/>
      <c r="BO226"/>
      <c r="BP226"/>
      <c r="BQ226"/>
      <c r="BR226"/>
      <c r="BS226"/>
      <c r="BT226"/>
      <c r="BU226"/>
      <c r="BV226"/>
      <c r="BW226"/>
      <c r="BX226"/>
      <c r="BY226"/>
      <c r="BZ226"/>
      <c r="CA226"/>
      <c r="CB226"/>
      <c r="CC226"/>
    </row>
    <row r="227" spans="1:81" s="2" customFormat="1">
      <c r="A227"/>
      <c r="B227"/>
      <c r="C227"/>
      <c r="D227"/>
      <c r="E227"/>
      <c r="F227"/>
      <c r="G227"/>
      <c r="H227"/>
      <c r="I227"/>
      <c r="J227"/>
      <c r="K227"/>
      <c r="L227"/>
      <c r="M227"/>
      <c r="N227"/>
      <c r="O227"/>
      <c r="P227" s="13"/>
      <c r="Q227" s="13"/>
      <c r="R227"/>
      <c r="S227"/>
      <c r="T227"/>
      <c r="U227"/>
      <c r="V227"/>
      <c r="W227"/>
      <c r="X227"/>
      <c r="Y227"/>
      <c r="Z227"/>
      <c r="AA227"/>
      <c r="AB227"/>
      <c r="AC227"/>
      <c r="AD227"/>
      <c r="AE227"/>
      <c r="AF227"/>
      <c r="AG227"/>
      <c r="AH227"/>
      <c r="AI227"/>
      <c r="AJ227"/>
      <c r="AK227"/>
      <c r="AL227"/>
      <c r="AM227"/>
      <c r="AN227"/>
      <c r="AO227"/>
      <c r="AP227"/>
      <c r="AQ227"/>
      <c r="AR227"/>
      <c r="AS227"/>
      <c r="AT227"/>
      <c r="AU227"/>
      <c r="AV227"/>
      <c r="AW227"/>
      <c r="AX227"/>
      <c r="AY227"/>
      <c r="BB227"/>
      <c r="BC227"/>
      <c r="BD227"/>
      <c r="BE227"/>
      <c r="BF227"/>
      <c r="BG227"/>
      <c r="BH227"/>
      <c r="BI227"/>
      <c r="BJ227"/>
      <c r="BK227"/>
      <c r="BL227"/>
      <c r="BM227"/>
      <c r="BN227"/>
      <c r="BO227"/>
      <c r="BP227"/>
      <c r="BQ227"/>
      <c r="BR227"/>
      <c r="BS227"/>
      <c r="BT227"/>
      <c r="BU227"/>
      <c r="BV227"/>
      <c r="BW227"/>
      <c r="BX227"/>
      <c r="BY227"/>
      <c r="BZ227"/>
      <c r="CA227"/>
      <c r="CB227"/>
      <c r="CC227"/>
    </row>
    <row r="228" spans="1:81" s="2" customFormat="1">
      <c r="A228"/>
      <c r="B228"/>
      <c r="C228"/>
      <c r="D228"/>
      <c r="E228"/>
      <c r="F228"/>
      <c r="G228"/>
      <c r="H228"/>
      <c r="I228"/>
      <c r="J228"/>
      <c r="K228"/>
      <c r="L228"/>
      <c r="M228"/>
      <c r="N228"/>
      <c r="O228"/>
      <c r="P228" s="13"/>
      <c r="Q228" s="13"/>
      <c r="R228"/>
      <c r="S228"/>
      <c r="T228"/>
      <c r="U228"/>
      <c r="V228"/>
      <c r="W228"/>
      <c r="X228"/>
      <c r="Y228"/>
      <c r="Z228"/>
      <c r="AA228"/>
      <c r="AB228"/>
      <c r="AC228"/>
      <c r="AD228"/>
      <c r="AE228"/>
      <c r="AF228"/>
      <c r="AG228"/>
      <c r="AH228"/>
      <c r="AI228"/>
      <c r="AJ228"/>
      <c r="AK228"/>
      <c r="AL228"/>
      <c r="AM228"/>
      <c r="AN228"/>
      <c r="AO228"/>
      <c r="AP228"/>
      <c r="AQ228"/>
      <c r="AR228"/>
      <c r="AS228"/>
      <c r="AT228"/>
      <c r="AU228"/>
      <c r="AV228"/>
      <c r="AW228"/>
      <c r="AX228"/>
      <c r="AY228"/>
      <c r="BB228"/>
      <c r="BC228"/>
      <c r="BD228"/>
      <c r="BE228"/>
      <c r="BF228"/>
      <c r="BG228"/>
      <c r="BH228"/>
      <c r="BI228"/>
      <c r="BJ228"/>
      <c r="BK228"/>
      <c r="BL228"/>
      <c r="BM228"/>
      <c r="BN228"/>
      <c r="BO228"/>
      <c r="BP228"/>
      <c r="BQ228"/>
      <c r="BR228"/>
      <c r="BS228"/>
      <c r="BT228"/>
      <c r="BU228"/>
      <c r="BV228"/>
      <c r="BW228"/>
      <c r="BX228"/>
      <c r="BY228"/>
      <c r="BZ228"/>
      <c r="CA228"/>
      <c r="CB228"/>
      <c r="CC228"/>
    </row>
    <row r="229" spans="1:81" s="2" customFormat="1">
      <c r="A229"/>
      <c r="B229"/>
      <c r="C229"/>
      <c r="D229"/>
      <c r="E229"/>
      <c r="F229"/>
      <c r="G229"/>
      <c r="H229"/>
      <c r="I229"/>
      <c r="J229"/>
      <c r="K229"/>
      <c r="L229"/>
      <c r="M229"/>
      <c r="N229"/>
      <c r="O229"/>
      <c r="P229" s="13"/>
      <c r="Q229" s="13"/>
      <c r="R229"/>
      <c r="S229"/>
      <c r="T229"/>
      <c r="U229"/>
      <c r="V229"/>
      <c r="W229"/>
      <c r="X229"/>
      <c r="Y229"/>
      <c r="Z229"/>
      <c r="AA229"/>
      <c r="AB229"/>
      <c r="AC229"/>
      <c r="AD229"/>
      <c r="AE229"/>
      <c r="AF229"/>
      <c r="AG229"/>
      <c r="AH229"/>
      <c r="AI229"/>
      <c r="AJ229"/>
      <c r="AK229"/>
      <c r="AL229"/>
      <c r="AM229"/>
      <c r="AN229"/>
      <c r="AO229"/>
      <c r="AP229"/>
      <c r="AQ229"/>
      <c r="AR229"/>
      <c r="AS229"/>
      <c r="AT229"/>
      <c r="AU229"/>
      <c r="AV229"/>
      <c r="AW229"/>
      <c r="AX229"/>
      <c r="AY229"/>
      <c r="BB229"/>
      <c r="BC229"/>
      <c r="BD229"/>
      <c r="BE229"/>
      <c r="BF229"/>
      <c r="BG229"/>
      <c r="BH229"/>
      <c r="BI229"/>
      <c r="BJ229"/>
      <c r="BK229"/>
      <c r="BL229"/>
      <c r="BM229"/>
      <c r="BN229"/>
      <c r="BO229"/>
      <c r="BP229"/>
      <c r="BQ229"/>
      <c r="BR229"/>
      <c r="BS229"/>
      <c r="BT229"/>
      <c r="BU229"/>
      <c r="BV229"/>
      <c r="BW229"/>
      <c r="BX229"/>
      <c r="BY229"/>
      <c r="BZ229"/>
      <c r="CA229"/>
      <c r="CB229"/>
      <c r="CC229"/>
    </row>
    <row r="230" spans="1:81" s="2" customFormat="1">
      <c r="A230"/>
      <c r="B230"/>
      <c r="C230"/>
      <c r="D230"/>
      <c r="E230"/>
      <c r="F230"/>
      <c r="G230"/>
      <c r="H230"/>
      <c r="I230"/>
      <c r="J230"/>
      <c r="K230"/>
      <c r="L230"/>
      <c r="M230"/>
      <c r="N230"/>
      <c r="O230"/>
      <c r="P230" s="13"/>
      <c r="Q230" s="13"/>
      <c r="R230"/>
      <c r="S230"/>
      <c r="T230"/>
      <c r="U230"/>
      <c r="V230"/>
      <c r="W230"/>
      <c r="X230"/>
      <c r="Y230"/>
      <c r="Z230"/>
      <c r="AA230"/>
      <c r="AB230"/>
      <c r="AC230"/>
      <c r="AD230"/>
      <c r="AE230"/>
      <c r="AF230"/>
      <c r="AG230"/>
      <c r="AH230"/>
      <c r="AI230"/>
      <c r="AJ230"/>
      <c r="AK230"/>
      <c r="AL230"/>
      <c r="AM230"/>
      <c r="AN230"/>
      <c r="AO230"/>
      <c r="AP230"/>
      <c r="AQ230"/>
      <c r="AR230"/>
      <c r="AS230"/>
      <c r="AT230"/>
      <c r="AU230"/>
      <c r="AV230"/>
      <c r="AW230"/>
      <c r="AX230"/>
      <c r="AY230"/>
      <c r="BB230"/>
      <c r="BC230"/>
      <c r="BD230"/>
      <c r="BE230"/>
      <c r="BF230"/>
      <c r="BG230"/>
      <c r="BH230"/>
      <c r="BI230"/>
      <c r="BJ230"/>
      <c r="BK230"/>
      <c r="BL230"/>
      <c r="BM230"/>
      <c r="BN230"/>
      <c r="BO230"/>
      <c r="BP230"/>
      <c r="BQ230"/>
      <c r="BR230"/>
      <c r="BS230"/>
      <c r="BT230"/>
      <c r="BU230"/>
      <c r="BV230"/>
      <c r="BW230"/>
      <c r="BX230"/>
      <c r="BY230"/>
      <c r="BZ230"/>
      <c r="CA230"/>
      <c r="CB230"/>
      <c r="CC230"/>
    </row>
    <row r="231" spans="1:81" s="2" customFormat="1">
      <c r="A231"/>
      <c r="B231"/>
      <c r="C231"/>
      <c r="D231"/>
      <c r="E231"/>
      <c r="F231"/>
      <c r="G231"/>
      <c r="H231"/>
      <c r="I231"/>
      <c r="J231"/>
      <c r="K231"/>
      <c r="L231"/>
      <c r="M231"/>
      <c r="N231"/>
      <c r="O231"/>
      <c r="P231" s="13"/>
      <c r="Q231" s="13"/>
      <c r="R231"/>
      <c r="S231"/>
      <c r="T231"/>
      <c r="U231"/>
      <c r="V231"/>
      <c r="W231"/>
      <c r="X231"/>
      <c r="Y231"/>
      <c r="Z231"/>
      <c r="AA231"/>
      <c r="AB231"/>
      <c r="AC231"/>
      <c r="AD231"/>
      <c r="AE231"/>
      <c r="AF231"/>
      <c r="AG231"/>
      <c r="AH231"/>
      <c r="AI231"/>
      <c r="AJ231"/>
      <c r="AK231"/>
      <c r="AL231"/>
      <c r="AM231"/>
      <c r="AN231"/>
      <c r="AO231"/>
      <c r="AP231"/>
      <c r="AQ231"/>
      <c r="AR231"/>
      <c r="AS231"/>
      <c r="AT231"/>
      <c r="AU231"/>
      <c r="AV231"/>
      <c r="AW231"/>
      <c r="AX231"/>
      <c r="AY231"/>
      <c r="BB231"/>
      <c r="BC231"/>
      <c r="BD231"/>
      <c r="BE231"/>
      <c r="BF231"/>
      <c r="BG231"/>
      <c r="BH231"/>
      <c r="BI231"/>
      <c r="BJ231"/>
      <c r="BK231"/>
      <c r="BL231"/>
      <c r="BM231"/>
      <c r="BN231"/>
      <c r="BO231"/>
      <c r="BP231"/>
      <c r="BQ231"/>
      <c r="BR231"/>
      <c r="BS231"/>
      <c r="BT231"/>
      <c r="BU231"/>
      <c r="BV231"/>
      <c r="BW231"/>
      <c r="BX231"/>
      <c r="BY231"/>
      <c r="BZ231"/>
      <c r="CA231"/>
      <c r="CB231"/>
      <c r="CC231"/>
    </row>
    <row r="232" spans="1:81" s="2" customFormat="1">
      <c r="A232"/>
      <c r="B232"/>
      <c r="C232"/>
      <c r="D232"/>
      <c r="E232"/>
      <c r="F232"/>
      <c r="G232"/>
      <c r="H232"/>
      <c r="I232"/>
      <c r="J232"/>
      <c r="K232"/>
      <c r="L232"/>
      <c r="M232"/>
      <c r="N232"/>
      <c r="O232"/>
      <c r="P232" s="13"/>
      <c r="Q232" s="13"/>
      <c r="R232"/>
      <c r="S232"/>
      <c r="T232"/>
      <c r="U232"/>
      <c r="V232"/>
      <c r="W232"/>
      <c r="X232"/>
      <c r="Y232"/>
      <c r="Z232"/>
      <c r="AA232"/>
      <c r="AB232"/>
      <c r="AC232"/>
      <c r="AD232"/>
      <c r="AE232"/>
      <c r="AF232"/>
      <c r="AG232"/>
      <c r="AH232"/>
      <c r="AI232"/>
      <c r="AJ232"/>
      <c r="AK232"/>
      <c r="AL232"/>
      <c r="AM232"/>
      <c r="AN232"/>
      <c r="AO232"/>
      <c r="AP232"/>
      <c r="AQ232"/>
      <c r="AR232"/>
      <c r="AS232"/>
      <c r="AT232"/>
      <c r="AU232"/>
      <c r="AV232"/>
      <c r="AW232"/>
      <c r="AX232"/>
      <c r="AY232"/>
      <c r="BB232"/>
      <c r="BC232"/>
      <c r="BD232"/>
      <c r="BE232"/>
      <c r="BF232"/>
      <c r="BG232"/>
      <c r="BH232"/>
      <c r="BI232"/>
      <c r="BJ232"/>
      <c r="BK232"/>
      <c r="BL232"/>
      <c r="BM232"/>
      <c r="BN232"/>
      <c r="BO232"/>
      <c r="BP232"/>
      <c r="BQ232"/>
      <c r="BR232"/>
      <c r="BS232"/>
      <c r="BT232"/>
      <c r="BU232"/>
      <c r="BV232"/>
      <c r="BW232"/>
      <c r="BX232"/>
      <c r="BY232"/>
      <c r="BZ232"/>
      <c r="CA232"/>
      <c r="CB232"/>
      <c r="CC232"/>
    </row>
    <row r="233" spans="1:81" s="2" customFormat="1">
      <c r="A233"/>
      <c r="B233"/>
      <c r="C233"/>
      <c r="D233"/>
      <c r="E233"/>
      <c r="F233"/>
      <c r="G233"/>
      <c r="H233"/>
      <c r="I233"/>
      <c r="J233"/>
      <c r="K233"/>
      <c r="L233"/>
      <c r="M233"/>
      <c r="N233"/>
      <c r="O233"/>
      <c r="P233" s="13"/>
      <c r="Q233" s="13"/>
      <c r="R233"/>
      <c r="S233"/>
      <c r="T233"/>
      <c r="U233"/>
      <c r="V233"/>
      <c r="W233"/>
      <c r="X233"/>
      <c r="Y233"/>
      <c r="Z233"/>
      <c r="AA233"/>
      <c r="AB233"/>
      <c r="AC233"/>
      <c r="AD233"/>
      <c r="AE233"/>
      <c r="AF233"/>
      <c r="AG233"/>
      <c r="AH233"/>
      <c r="AI233"/>
      <c r="AJ233"/>
      <c r="AK233"/>
      <c r="AL233"/>
      <c r="AM233"/>
      <c r="AN233"/>
      <c r="AO233"/>
      <c r="AP233"/>
      <c r="AQ233"/>
      <c r="AR233"/>
      <c r="AS233"/>
      <c r="AT233"/>
      <c r="AU233"/>
      <c r="AV233"/>
      <c r="AW233"/>
      <c r="AX233"/>
      <c r="AY233"/>
      <c r="BB233"/>
      <c r="BC233"/>
      <c r="BD233"/>
      <c r="BE233"/>
      <c r="BF233"/>
      <c r="BG233"/>
      <c r="BH233"/>
      <c r="BI233"/>
      <c r="BJ233"/>
      <c r="BK233"/>
      <c r="BL233"/>
      <c r="BM233"/>
      <c r="BN233"/>
      <c r="BO233"/>
      <c r="BP233"/>
      <c r="BQ233"/>
      <c r="BR233"/>
      <c r="BS233"/>
      <c r="BT233"/>
      <c r="BU233"/>
      <c r="BV233"/>
      <c r="BW233"/>
      <c r="BX233"/>
      <c r="BY233"/>
      <c r="BZ233"/>
      <c r="CA233"/>
      <c r="CB233"/>
      <c r="CC233"/>
    </row>
    <row r="234" spans="1:81" s="2" customFormat="1">
      <c r="A234"/>
      <c r="B234"/>
      <c r="C234"/>
      <c r="D234"/>
      <c r="E234"/>
      <c r="F234"/>
      <c r="G234"/>
      <c r="H234"/>
      <c r="I234"/>
      <c r="J234"/>
      <c r="K234"/>
      <c r="L234"/>
      <c r="M234"/>
      <c r="N234"/>
      <c r="O234"/>
      <c r="P234" s="13"/>
      <c r="Q234" s="13"/>
      <c r="R234"/>
      <c r="S234"/>
      <c r="T234"/>
      <c r="U234"/>
      <c r="V234"/>
      <c r="W234"/>
      <c r="X234"/>
      <c r="Y234"/>
      <c r="Z234"/>
      <c r="AA234"/>
      <c r="AB234"/>
      <c r="AC234"/>
      <c r="AD234"/>
      <c r="AE234"/>
      <c r="AF234"/>
      <c r="AG234"/>
      <c r="AH234"/>
      <c r="AI234"/>
      <c r="AJ234"/>
      <c r="AK234"/>
      <c r="AL234"/>
      <c r="AM234"/>
      <c r="AN234"/>
      <c r="AO234"/>
      <c r="AP234"/>
      <c r="AQ234"/>
      <c r="AR234"/>
      <c r="AS234"/>
      <c r="AT234"/>
      <c r="AU234"/>
      <c r="AV234"/>
      <c r="AW234"/>
      <c r="AX234"/>
      <c r="AY234"/>
      <c r="BB234"/>
      <c r="BC234"/>
      <c r="BD234"/>
      <c r="BE234"/>
      <c r="BF234"/>
      <c r="BG234"/>
      <c r="BH234"/>
      <c r="BI234"/>
      <c r="BJ234"/>
      <c r="BK234"/>
      <c r="BL234"/>
      <c r="BM234"/>
      <c r="BN234"/>
      <c r="BO234"/>
      <c r="BP234"/>
      <c r="BQ234"/>
      <c r="BR234"/>
      <c r="BS234"/>
      <c r="BT234"/>
      <c r="BU234"/>
      <c r="BV234"/>
      <c r="BW234"/>
      <c r="BX234"/>
      <c r="BY234"/>
      <c r="BZ234"/>
      <c r="CA234"/>
      <c r="CB234"/>
      <c r="CC234"/>
    </row>
    <row r="235" spans="1:81" s="2" customFormat="1">
      <c r="A235"/>
      <c r="B235"/>
      <c r="C235"/>
      <c r="D235"/>
      <c r="E235"/>
      <c r="F235"/>
      <c r="G235"/>
      <c r="H235"/>
      <c r="I235"/>
      <c r="J235"/>
      <c r="K235"/>
      <c r="L235"/>
      <c r="M235"/>
      <c r="N235"/>
      <c r="O235"/>
      <c r="P235" s="13"/>
      <c r="Q235" s="13"/>
      <c r="R235"/>
      <c r="S235"/>
      <c r="T235"/>
      <c r="U235"/>
      <c r="V235"/>
      <c r="W235"/>
      <c r="X235"/>
      <c r="Y235"/>
      <c r="Z235"/>
      <c r="AA235"/>
      <c r="AB235"/>
      <c r="AC235"/>
      <c r="AD235"/>
      <c r="AE235"/>
      <c r="AF235"/>
      <c r="AG235"/>
      <c r="AH235"/>
      <c r="AI235"/>
      <c r="AJ235"/>
      <c r="AK235"/>
      <c r="AL235"/>
      <c r="AM235"/>
      <c r="AN235"/>
      <c r="AO235"/>
      <c r="AP235"/>
      <c r="AQ235"/>
      <c r="AR235"/>
      <c r="AS235"/>
      <c r="AT235"/>
      <c r="AU235"/>
      <c r="AV235"/>
      <c r="AW235"/>
      <c r="AX235"/>
      <c r="AY235"/>
      <c r="BB235"/>
      <c r="BC235"/>
      <c r="BD235"/>
      <c r="BE235"/>
      <c r="BF235"/>
      <c r="BG235"/>
      <c r="BH235"/>
      <c r="BI235"/>
      <c r="BJ235"/>
      <c r="BK235"/>
      <c r="BL235"/>
      <c r="BM235"/>
      <c r="BN235"/>
      <c r="BO235"/>
      <c r="BP235"/>
      <c r="BQ235"/>
      <c r="BR235"/>
      <c r="BS235"/>
      <c r="BT235"/>
      <c r="BU235"/>
      <c r="BV235"/>
      <c r="BW235"/>
      <c r="BX235"/>
      <c r="BY235"/>
      <c r="BZ235"/>
      <c r="CA235"/>
      <c r="CB235"/>
      <c r="CC235"/>
    </row>
    <row r="236" spans="1:81" s="2" customFormat="1">
      <c r="A236"/>
      <c r="B236"/>
      <c r="C236"/>
      <c r="D236"/>
      <c r="E236"/>
      <c r="F236"/>
      <c r="G236"/>
      <c r="H236"/>
      <c r="I236"/>
      <c r="J236"/>
      <c r="K236"/>
      <c r="L236"/>
      <c r="M236"/>
      <c r="N236"/>
      <c r="O236"/>
      <c r="P236" s="13"/>
      <c r="Q236" s="13"/>
      <c r="R236"/>
      <c r="S236"/>
      <c r="T236"/>
      <c r="U236"/>
      <c r="V236"/>
      <c r="W236"/>
      <c r="X236"/>
      <c r="Y236"/>
      <c r="Z236"/>
      <c r="AA236"/>
      <c r="AB236"/>
      <c r="AC236"/>
      <c r="AD236"/>
      <c r="AE236"/>
      <c r="AF236"/>
      <c r="AG236"/>
      <c r="AH236"/>
      <c r="AI236"/>
      <c r="AJ236"/>
      <c r="AK236"/>
      <c r="AL236"/>
      <c r="AM236"/>
      <c r="AN236"/>
      <c r="AO236"/>
      <c r="AP236"/>
      <c r="AQ236"/>
      <c r="AR236"/>
      <c r="AS236"/>
      <c r="AT236"/>
      <c r="AU236"/>
      <c r="AV236"/>
      <c r="AW236"/>
      <c r="AX236"/>
      <c r="AY236"/>
      <c r="BB236"/>
      <c r="BC236"/>
      <c r="BD236"/>
      <c r="BE236"/>
      <c r="BF236"/>
      <c r="BG236"/>
      <c r="BH236"/>
      <c r="BI236"/>
      <c r="BJ236"/>
      <c r="BK236"/>
      <c r="BL236"/>
      <c r="BM236"/>
      <c r="BN236"/>
      <c r="BO236"/>
      <c r="BP236"/>
      <c r="BQ236"/>
      <c r="BR236"/>
      <c r="BS236"/>
      <c r="BT236"/>
      <c r="BU236"/>
      <c r="BV236"/>
      <c r="BW236"/>
      <c r="BX236"/>
      <c r="BY236"/>
      <c r="BZ236"/>
      <c r="CA236"/>
      <c r="CB236"/>
      <c r="CC236"/>
    </row>
    <row r="237" spans="1:81" s="2" customFormat="1">
      <c r="A237"/>
      <c r="B237"/>
      <c r="C237"/>
      <c r="D237"/>
      <c r="E237"/>
      <c r="F237"/>
      <c r="G237"/>
      <c r="H237"/>
      <c r="I237"/>
      <c r="J237"/>
      <c r="K237"/>
      <c r="L237"/>
      <c r="M237"/>
      <c r="N237"/>
      <c r="O237"/>
      <c r="P237" s="13"/>
      <c r="Q237" s="13"/>
      <c r="R237"/>
      <c r="S237"/>
      <c r="T237"/>
      <c r="U237"/>
      <c r="V237"/>
      <c r="W237"/>
      <c r="X237"/>
      <c r="Y237"/>
      <c r="Z237"/>
      <c r="AA237"/>
      <c r="AB237"/>
      <c r="AC237"/>
      <c r="AD237"/>
      <c r="AE237"/>
      <c r="AF237"/>
      <c r="AG237"/>
      <c r="AH237"/>
      <c r="AI237"/>
      <c r="AJ237"/>
      <c r="AK237"/>
      <c r="AL237"/>
      <c r="AM237"/>
      <c r="AN237"/>
      <c r="AO237"/>
      <c r="AP237"/>
      <c r="AQ237"/>
      <c r="AR237"/>
      <c r="AS237"/>
      <c r="AT237"/>
      <c r="AU237"/>
      <c r="AV237"/>
      <c r="AW237"/>
      <c r="AX237"/>
      <c r="AY237"/>
      <c r="BB237"/>
      <c r="BC237"/>
      <c r="BD237"/>
      <c r="BE237"/>
      <c r="BF237"/>
      <c r="BG237"/>
      <c r="BH237"/>
      <c r="BI237"/>
      <c r="BJ237"/>
      <c r="BK237"/>
      <c r="BL237"/>
      <c r="BM237"/>
      <c r="BN237"/>
      <c r="BO237"/>
      <c r="BP237"/>
      <c r="BQ237"/>
      <c r="BR237"/>
      <c r="BS237"/>
      <c r="BT237"/>
      <c r="BU237"/>
      <c r="BV237"/>
      <c r="BW237"/>
      <c r="BX237"/>
      <c r="BY237"/>
      <c r="BZ237"/>
      <c r="CA237"/>
      <c r="CB237"/>
      <c r="CC237"/>
    </row>
    <row r="238" spans="1:81" s="2" customFormat="1">
      <c r="A238"/>
      <c r="B238"/>
      <c r="C238"/>
      <c r="D238"/>
      <c r="E238"/>
      <c r="F238"/>
      <c r="G238"/>
      <c r="H238"/>
      <c r="I238"/>
      <c r="J238"/>
      <c r="K238"/>
      <c r="L238"/>
      <c r="M238"/>
      <c r="N238"/>
      <c r="O238"/>
      <c r="P238" s="13"/>
      <c r="Q238" s="13"/>
      <c r="R238"/>
      <c r="S238"/>
      <c r="T238"/>
      <c r="U238"/>
      <c r="V238"/>
      <c r="W238"/>
      <c r="X238"/>
      <c r="Y238"/>
      <c r="Z238"/>
      <c r="AA238"/>
      <c r="AB238"/>
      <c r="AC238"/>
      <c r="AD238"/>
      <c r="AE238"/>
      <c r="AF238"/>
      <c r="AG238"/>
      <c r="AH238"/>
      <c r="AI238"/>
      <c r="AJ238"/>
      <c r="AK238"/>
      <c r="AL238"/>
      <c r="AM238"/>
      <c r="AN238"/>
      <c r="AO238"/>
      <c r="AP238"/>
      <c r="AQ238"/>
      <c r="AR238"/>
      <c r="AS238"/>
      <c r="AT238"/>
      <c r="AU238"/>
      <c r="AV238"/>
      <c r="AW238"/>
      <c r="AX238"/>
      <c r="AY238"/>
      <c r="BB238"/>
      <c r="BC238"/>
      <c r="BD238"/>
      <c r="BE238"/>
      <c r="BF238"/>
      <c r="BG238"/>
      <c r="BH238"/>
      <c r="BI238"/>
      <c r="BJ238"/>
      <c r="BK238"/>
      <c r="BL238"/>
      <c r="BM238"/>
      <c r="BN238"/>
      <c r="BO238"/>
      <c r="BP238"/>
      <c r="BQ238"/>
      <c r="BR238"/>
      <c r="BS238"/>
      <c r="BT238"/>
      <c r="BU238"/>
      <c r="BV238"/>
      <c r="BW238"/>
      <c r="BX238"/>
      <c r="BY238"/>
      <c r="BZ238"/>
      <c r="CA238"/>
      <c r="CB238"/>
      <c r="CC238"/>
    </row>
    <row r="239" spans="1:81" s="2" customFormat="1">
      <c r="A239"/>
      <c r="B239"/>
      <c r="C239"/>
      <c r="D239"/>
      <c r="E239"/>
      <c r="F239"/>
      <c r="G239"/>
      <c r="H239"/>
      <c r="I239"/>
      <c r="J239"/>
      <c r="K239"/>
      <c r="L239"/>
      <c r="M239"/>
      <c r="N239"/>
      <c r="O239"/>
      <c r="P239" s="13"/>
      <c r="Q239" s="13"/>
      <c r="R239"/>
      <c r="S239"/>
      <c r="T239"/>
      <c r="U239"/>
      <c r="V239"/>
      <c r="W239"/>
      <c r="X239"/>
      <c r="Y239"/>
      <c r="Z239"/>
      <c r="AA239"/>
      <c r="AB239"/>
      <c r="AC239"/>
      <c r="AD239"/>
      <c r="AE239"/>
      <c r="AF239"/>
      <c r="AG239"/>
      <c r="AH239"/>
      <c r="AI239"/>
      <c r="AJ239"/>
      <c r="AK239"/>
      <c r="AL239"/>
      <c r="AM239"/>
      <c r="AN239"/>
      <c r="AO239"/>
      <c r="AP239"/>
      <c r="AQ239"/>
      <c r="AR239"/>
      <c r="AS239"/>
      <c r="AT239"/>
      <c r="AU239"/>
      <c r="AV239"/>
      <c r="AW239"/>
      <c r="AX239"/>
      <c r="AY239"/>
      <c r="BB239"/>
      <c r="BC239"/>
      <c r="BD239"/>
      <c r="BE239"/>
      <c r="BF239"/>
      <c r="BG239"/>
      <c r="BH239"/>
      <c r="BI239"/>
      <c r="BJ239"/>
      <c r="BK239"/>
      <c r="BL239"/>
      <c r="BM239"/>
      <c r="BN239"/>
      <c r="BO239"/>
      <c r="BP239"/>
      <c r="BQ239"/>
      <c r="BR239"/>
      <c r="BS239"/>
      <c r="BT239"/>
      <c r="BU239"/>
      <c r="BV239"/>
      <c r="BW239"/>
      <c r="BX239"/>
      <c r="BY239"/>
      <c r="BZ239"/>
      <c r="CA239"/>
      <c r="CB239"/>
      <c r="CC239"/>
    </row>
    <row r="240" spans="1:81" s="2" customFormat="1">
      <c r="A240"/>
      <c r="B240"/>
      <c r="C240"/>
      <c r="D240"/>
      <c r="E240"/>
      <c r="F240"/>
      <c r="G240"/>
      <c r="H240"/>
      <c r="I240"/>
      <c r="J240"/>
      <c r="K240"/>
      <c r="L240"/>
      <c r="M240"/>
      <c r="N240"/>
      <c r="O240"/>
      <c r="P240" s="13"/>
      <c r="Q240" s="13"/>
      <c r="R240"/>
      <c r="S240"/>
      <c r="T240"/>
      <c r="U240"/>
      <c r="V240"/>
      <c r="W240"/>
      <c r="X240"/>
      <c r="Y240"/>
      <c r="Z240"/>
      <c r="AA240"/>
      <c r="AB240"/>
      <c r="AC240"/>
      <c r="AD240"/>
      <c r="AE240"/>
      <c r="AF240"/>
      <c r="AG240"/>
      <c r="AH240"/>
      <c r="AI240"/>
      <c r="AJ240"/>
      <c r="AK240"/>
      <c r="AL240"/>
      <c r="AM240"/>
      <c r="AN240"/>
      <c r="AO240"/>
      <c r="AP240"/>
      <c r="AQ240"/>
      <c r="AR240"/>
      <c r="AS240"/>
      <c r="AT240"/>
      <c r="AU240"/>
      <c r="AV240"/>
      <c r="AW240"/>
      <c r="AX240"/>
      <c r="AY240"/>
      <c r="BB240"/>
      <c r="BC240"/>
      <c r="BD240"/>
      <c r="BE240"/>
      <c r="BF240"/>
      <c r="BG240"/>
      <c r="BH240"/>
      <c r="BI240"/>
      <c r="BJ240"/>
      <c r="BK240"/>
      <c r="BL240"/>
      <c r="BM240"/>
      <c r="BN240"/>
      <c r="BO240"/>
      <c r="BP240"/>
      <c r="BQ240"/>
      <c r="BR240"/>
      <c r="BS240"/>
      <c r="BT240"/>
      <c r="BU240"/>
      <c r="BV240"/>
      <c r="BW240"/>
      <c r="BX240"/>
      <c r="BY240"/>
      <c r="BZ240"/>
      <c r="CA240"/>
      <c r="CB240"/>
      <c r="CC240"/>
    </row>
    <row r="241" spans="1:81" s="2" customFormat="1">
      <c r="A241"/>
      <c r="B241"/>
      <c r="C241"/>
      <c r="D241"/>
      <c r="E241"/>
      <c r="F241"/>
      <c r="G241"/>
      <c r="H241"/>
      <c r="I241"/>
      <c r="J241"/>
      <c r="K241"/>
      <c r="L241"/>
      <c r="M241"/>
      <c r="N241"/>
      <c r="O241"/>
      <c r="P241" s="13"/>
      <c r="Q241" s="13"/>
      <c r="R241"/>
      <c r="S241"/>
      <c r="T241"/>
      <c r="U241"/>
      <c r="V241"/>
      <c r="W241"/>
      <c r="X241"/>
      <c r="Y241"/>
      <c r="Z241"/>
      <c r="AA241"/>
      <c r="AB241"/>
      <c r="AC241"/>
      <c r="AD241"/>
      <c r="AE241"/>
      <c r="AF241"/>
      <c r="AG241"/>
      <c r="AH241"/>
      <c r="AI241"/>
      <c r="AJ241"/>
      <c r="AK241"/>
      <c r="AL241"/>
      <c r="AM241"/>
      <c r="AN241"/>
      <c r="AO241"/>
      <c r="AP241"/>
      <c r="AQ241"/>
      <c r="AR241"/>
      <c r="AS241"/>
      <c r="AT241"/>
      <c r="AU241"/>
      <c r="AV241"/>
      <c r="AW241"/>
      <c r="AX241"/>
      <c r="AY241"/>
      <c r="BB241"/>
      <c r="BC241"/>
      <c r="BD241"/>
      <c r="BE241"/>
      <c r="BF241"/>
      <c r="BG241"/>
      <c r="BH241"/>
      <c r="BI241"/>
      <c r="BJ241"/>
      <c r="BK241"/>
      <c r="BL241"/>
      <c r="BM241"/>
      <c r="BN241"/>
      <c r="BO241"/>
      <c r="BP241"/>
      <c r="BQ241"/>
      <c r="BR241"/>
      <c r="BS241"/>
      <c r="BT241"/>
      <c r="BU241"/>
      <c r="BV241"/>
      <c r="BW241"/>
      <c r="BX241"/>
      <c r="BY241"/>
      <c r="BZ241"/>
      <c r="CA241"/>
      <c r="CB241"/>
      <c r="CC241"/>
    </row>
    <row r="242" spans="1:81" s="2" customFormat="1">
      <c r="A242"/>
      <c r="B242"/>
      <c r="C242"/>
      <c r="D242"/>
      <c r="E242"/>
      <c r="F242"/>
      <c r="G242"/>
      <c r="H242"/>
      <c r="I242"/>
      <c r="J242"/>
      <c r="K242"/>
      <c r="L242"/>
      <c r="M242"/>
      <c r="N242"/>
      <c r="O242"/>
      <c r="P242" s="13"/>
      <c r="Q242" s="13"/>
      <c r="R242"/>
      <c r="S242"/>
      <c r="T242"/>
      <c r="U242"/>
      <c r="V242"/>
      <c r="W242"/>
      <c r="X242"/>
      <c r="Y242"/>
      <c r="Z242"/>
      <c r="AA242"/>
      <c r="AB242"/>
      <c r="AC242"/>
      <c r="AD242"/>
      <c r="AE242"/>
      <c r="AF242"/>
      <c r="AG242"/>
      <c r="AH242"/>
      <c r="AI242"/>
      <c r="AJ242"/>
      <c r="AK242"/>
      <c r="AL242"/>
      <c r="AM242"/>
      <c r="AN242"/>
      <c r="AO242"/>
      <c r="AP242"/>
      <c r="AQ242"/>
      <c r="AR242"/>
      <c r="AS242"/>
      <c r="AT242"/>
      <c r="AU242"/>
      <c r="AV242"/>
      <c r="AW242"/>
      <c r="AX242"/>
      <c r="AY242"/>
      <c r="BB242"/>
      <c r="BC242"/>
      <c r="BD242"/>
      <c r="BE242"/>
      <c r="BF242"/>
      <c r="BG242"/>
      <c r="BH242"/>
      <c r="BI242"/>
      <c r="BJ242"/>
      <c r="BK242"/>
      <c r="BL242"/>
      <c r="BM242"/>
      <c r="BN242"/>
      <c r="BO242"/>
      <c r="BP242"/>
      <c r="BQ242"/>
      <c r="BR242"/>
      <c r="BS242"/>
      <c r="BT242"/>
      <c r="BU242"/>
      <c r="BV242"/>
      <c r="BW242"/>
      <c r="BX242"/>
      <c r="BY242"/>
      <c r="BZ242"/>
      <c r="CA242"/>
      <c r="CB242"/>
      <c r="CC242"/>
    </row>
    <row r="243" spans="1:81" s="2" customFormat="1">
      <c r="A243"/>
      <c r="B243"/>
      <c r="C243"/>
      <c r="D243"/>
      <c r="E243"/>
      <c r="F243"/>
      <c r="G243"/>
      <c r="H243"/>
      <c r="I243"/>
      <c r="J243"/>
      <c r="K243"/>
      <c r="L243"/>
      <c r="M243"/>
      <c r="N243"/>
      <c r="O243"/>
      <c r="P243" s="13"/>
      <c r="Q243" s="13"/>
      <c r="R243"/>
      <c r="S243"/>
      <c r="T243"/>
      <c r="U243"/>
      <c r="V243"/>
      <c r="W243"/>
      <c r="X243"/>
      <c r="Y243"/>
      <c r="Z243"/>
      <c r="AA243"/>
      <c r="AB243"/>
      <c r="AC243"/>
      <c r="AD243"/>
      <c r="AE243"/>
      <c r="AF243"/>
      <c r="AG243"/>
      <c r="AH243"/>
      <c r="AI243"/>
      <c r="AJ243"/>
      <c r="AK243"/>
      <c r="AL243"/>
      <c r="AM243"/>
      <c r="AN243"/>
      <c r="AO243"/>
      <c r="AP243"/>
      <c r="AQ243"/>
      <c r="AR243"/>
      <c r="AS243"/>
      <c r="AT243"/>
      <c r="AU243"/>
      <c r="AV243"/>
      <c r="AW243"/>
      <c r="AX243"/>
      <c r="AY243"/>
      <c r="BB243"/>
      <c r="BC243"/>
      <c r="BD243"/>
      <c r="BE243"/>
      <c r="BF243"/>
      <c r="BG243"/>
      <c r="BH243"/>
      <c r="BI243"/>
      <c r="BJ243"/>
      <c r="BK243"/>
      <c r="BL243"/>
      <c r="BM243"/>
      <c r="BN243"/>
      <c r="BO243"/>
      <c r="BP243"/>
      <c r="BQ243"/>
      <c r="BR243"/>
      <c r="BS243"/>
      <c r="BT243"/>
      <c r="BU243"/>
      <c r="BV243"/>
      <c r="BW243"/>
      <c r="BX243"/>
      <c r="BY243"/>
      <c r="BZ243"/>
      <c r="CA243"/>
      <c r="CB243"/>
      <c r="CC243"/>
    </row>
    <row r="244" spans="1:81" s="2" customFormat="1">
      <c r="A244"/>
      <c r="B244"/>
      <c r="C244"/>
      <c r="D244"/>
      <c r="E244"/>
      <c r="F244"/>
      <c r="G244"/>
      <c r="H244"/>
      <c r="I244"/>
      <c r="J244"/>
      <c r="K244"/>
      <c r="L244"/>
      <c r="M244"/>
      <c r="N244"/>
      <c r="O244"/>
      <c r="P244" s="13"/>
      <c r="Q244" s="13"/>
      <c r="R244"/>
      <c r="S244"/>
      <c r="T244"/>
      <c r="U244"/>
      <c r="V244"/>
      <c r="W244"/>
      <c r="X244"/>
      <c r="Y244"/>
      <c r="Z244"/>
      <c r="AA244"/>
      <c r="AB244"/>
      <c r="AC244"/>
      <c r="AD244"/>
      <c r="AE244"/>
      <c r="AF244"/>
      <c r="AG244"/>
      <c r="AH244"/>
      <c r="AI244"/>
      <c r="AJ244"/>
      <c r="AK244"/>
      <c r="AL244"/>
      <c r="AM244"/>
      <c r="AN244"/>
      <c r="AO244"/>
      <c r="AP244"/>
      <c r="AQ244"/>
      <c r="AR244"/>
      <c r="AS244"/>
      <c r="AT244"/>
      <c r="AU244"/>
      <c r="AV244"/>
      <c r="AW244"/>
      <c r="AX244"/>
      <c r="AY244"/>
      <c r="BB244"/>
      <c r="BC244"/>
      <c r="BD244"/>
      <c r="BE244"/>
      <c r="BF244"/>
      <c r="BG244"/>
      <c r="BH244"/>
      <c r="BI244"/>
      <c r="BJ244"/>
      <c r="BK244"/>
      <c r="BL244"/>
      <c r="BM244"/>
      <c r="BN244"/>
      <c r="BO244"/>
      <c r="BP244"/>
      <c r="BQ244"/>
      <c r="BR244"/>
      <c r="BS244"/>
      <c r="BT244"/>
      <c r="BU244"/>
      <c r="BV244"/>
      <c r="BW244"/>
      <c r="BX244"/>
      <c r="BY244"/>
      <c r="BZ244"/>
      <c r="CA244"/>
      <c r="CB244"/>
      <c r="CC244"/>
    </row>
    <row r="245" spans="1:81" s="2" customFormat="1">
      <c r="A245"/>
      <c r="B245"/>
      <c r="C245"/>
      <c r="D245"/>
      <c r="E245"/>
      <c r="F245"/>
      <c r="G245"/>
      <c r="H245"/>
      <c r="I245"/>
      <c r="J245"/>
      <c r="K245"/>
      <c r="L245"/>
      <c r="M245"/>
      <c r="N245"/>
      <c r="O245"/>
      <c r="P245" s="13"/>
      <c r="Q245" s="13"/>
      <c r="R245"/>
      <c r="S245"/>
      <c r="T245"/>
      <c r="U245"/>
      <c r="V245"/>
      <c r="W245"/>
      <c r="X245"/>
      <c r="Y245"/>
      <c r="Z245"/>
      <c r="AA245"/>
      <c r="AB245"/>
      <c r="AC245"/>
      <c r="AD245"/>
      <c r="AE245"/>
      <c r="AF245"/>
      <c r="AG245"/>
      <c r="AH245"/>
      <c r="AI245"/>
      <c r="AJ245"/>
      <c r="AK245"/>
      <c r="AL245"/>
      <c r="AM245"/>
      <c r="AN245"/>
      <c r="AO245"/>
      <c r="AP245"/>
      <c r="AQ245"/>
      <c r="AR245"/>
      <c r="AS245"/>
      <c r="AT245"/>
      <c r="AU245"/>
      <c r="AV245"/>
      <c r="AW245"/>
      <c r="AX245"/>
      <c r="AY245"/>
      <c r="BB245"/>
      <c r="BC245"/>
      <c r="BD245"/>
      <c r="BE245"/>
      <c r="BF245"/>
      <c r="BG245"/>
      <c r="BH245"/>
      <c r="BI245"/>
      <c r="BJ245"/>
      <c r="BK245"/>
      <c r="BL245"/>
      <c r="BM245"/>
      <c r="BN245"/>
      <c r="BO245"/>
      <c r="BP245"/>
      <c r="BQ245"/>
      <c r="BR245"/>
      <c r="BS245"/>
      <c r="BT245"/>
      <c r="BU245"/>
      <c r="BV245"/>
      <c r="BW245"/>
      <c r="BX245"/>
      <c r="BY245"/>
      <c r="BZ245"/>
      <c r="CA245"/>
      <c r="CB245"/>
      <c r="CC245"/>
    </row>
    <row r="246" spans="1:81" s="2" customFormat="1">
      <c r="A246"/>
      <c r="B246"/>
      <c r="C246"/>
      <c r="D246"/>
      <c r="E246"/>
      <c r="F246"/>
      <c r="G246"/>
      <c r="H246"/>
      <c r="I246"/>
      <c r="J246"/>
      <c r="K246"/>
      <c r="L246"/>
      <c r="M246"/>
      <c r="N246"/>
      <c r="O246"/>
      <c r="P246" s="13"/>
      <c r="Q246" s="13"/>
      <c r="R246"/>
      <c r="S246"/>
      <c r="T246"/>
      <c r="U246"/>
      <c r="V246"/>
      <c r="W246"/>
      <c r="X246"/>
      <c r="Y246"/>
      <c r="Z246"/>
      <c r="AA246"/>
      <c r="AB246"/>
      <c r="AC246"/>
      <c r="AD246"/>
      <c r="AE246"/>
      <c r="AF246"/>
      <c r="AG246"/>
      <c r="AH246"/>
      <c r="AI246"/>
      <c r="AJ246"/>
      <c r="AK246"/>
      <c r="AL246"/>
      <c r="AM246"/>
      <c r="AN246"/>
      <c r="AO246"/>
      <c r="AP246"/>
      <c r="AQ246"/>
      <c r="AR246"/>
      <c r="AS246"/>
      <c r="AT246"/>
      <c r="AU246"/>
      <c r="AV246"/>
      <c r="AW246"/>
      <c r="AX246"/>
      <c r="AY246"/>
      <c r="BB246"/>
      <c r="BC246"/>
      <c r="BD246"/>
      <c r="BE246"/>
      <c r="BF246"/>
      <c r="BG246"/>
      <c r="BH246"/>
      <c r="BI246"/>
      <c r="BJ246"/>
      <c r="BK246"/>
      <c r="BL246"/>
      <c r="BM246"/>
      <c r="BN246"/>
      <c r="BO246"/>
      <c r="BP246"/>
      <c r="BQ246"/>
      <c r="BR246"/>
      <c r="BS246"/>
      <c r="BT246"/>
      <c r="BU246"/>
      <c r="BV246"/>
      <c r="BW246"/>
      <c r="BX246"/>
      <c r="BY246"/>
      <c r="BZ246"/>
      <c r="CA246"/>
      <c r="CB246"/>
      <c r="CC246"/>
    </row>
    <row r="247" spans="1:81" s="2" customFormat="1">
      <c r="A247"/>
      <c r="B247"/>
      <c r="C247"/>
      <c r="D247"/>
      <c r="E247"/>
      <c r="F247"/>
      <c r="G247"/>
      <c r="H247"/>
      <c r="I247"/>
      <c r="J247"/>
      <c r="K247"/>
      <c r="L247"/>
      <c r="M247"/>
      <c r="N247"/>
      <c r="O247"/>
      <c r="P247" s="13"/>
      <c r="Q247" s="13"/>
      <c r="R247"/>
      <c r="S247"/>
      <c r="T247"/>
      <c r="U247"/>
      <c r="V247"/>
      <c r="W247"/>
      <c r="X247"/>
      <c r="Y247"/>
      <c r="Z247"/>
      <c r="AA247"/>
      <c r="AB247"/>
      <c r="AC247"/>
      <c r="AD247"/>
      <c r="AE247"/>
      <c r="AF247"/>
      <c r="AG247"/>
      <c r="AH247"/>
      <c r="AI247"/>
      <c r="AJ247"/>
      <c r="AK247"/>
      <c r="AL247"/>
      <c r="AM247"/>
      <c r="AN247"/>
      <c r="AO247"/>
      <c r="AP247"/>
      <c r="AQ247"/>
      <c r="AR247"/>
      <c r="AS247"/>
      <c r="AT247"/>
      <c r="AU247"/>
      <c r="AV247"/>
      <c r="AW247"/>
      <c r="AX247"/>
      <c r="AY247"/>
      <c r="BB247"/>
      <c r="BC247"/>
      <c r="BD247"/>
      <c r="BE247"/>
      <c r="BF247"/>
      <c r="BG247"/>
      <c r="BH247"/>
      <c r="BI247"/>
      <c r="BJ247"/>
      <c r="BK247"/>
      <c r="BL247"/>
      <c r="BM247"/>
      <c r="BN247"/>
      <c r="BO247"/>
      <c r="BP247"/>
      <c r="BQ247"/>
      <c r="BR247"/>
      <c r="BS247"/>
      <c r="BT247"/>
      <c r="BU247"/>
      <c r="BV247"/>
      <c r="BW247"/>
      <c r="BX247"/>
      <c r="BY247"/>
      <c r="BZ247"/>
      <c r="CA247"/>
      <c r="CB247"/>
      <c r="CC247"/>
    </row>
    <row r="248" spans="1:81" s="2" customFormat="1">
      <c r="A248"/>
      <c r="B248"/>
      <c r="C248"/>
      <c r="D248"/>
      <c r="E248"/>
      <c r="F248"/>
      <c r="G248"/>
      <c r="H248"/>
      <c r="I248"/>
      <c r="J248"/>
      <c r="K248"/>
      <c r="L248"/>
      <c r="M248"/>
      <c r="N248"/>
      <c r="O248"/>
      <c r="P248" s="13"/>
      <c r="Q248" s="13"/>
      <c r="R248"/>
      <c r="S248"/>
      <c r="T248"/>
      <c r="U248"/>
      <c r="V248"/>
      <c r="W248"/>
      <c r="X248"/>
      <c r="Y248"/>
      <c r="Z248"/>
      <c r="AA248"/>
      <c r="AB248"/>
      <c r="AC248"/>
      <c r="AD248"/>
      <c r="AE248"/>
      <c r="AF248"/>
      <c r="AG248"/>
      <c r="AH248"/>
      <c r="AI248"/>
      <c r="AJ248"/>
      <c r="AK248"/>
      <c r="AL248"/>
      <c r="AM248"/>
      <c r="AN248"/>
      <c r="AO248"/>
      <c r="AP248"/>
      <c r="AQ248"/>
      <c r="AR248"/>
      <c r="AS248"/>
      <c r="AT248"/>
      <c r="AU248"/>
      <c r="AV248"/>
      <c r="AW248"/>
      <c r="AX248"/>
      <c r="AY248"/>
      <c r="BB248"/>
      <c r="BC248"/>
      <c r="BD248"/>
      <c r="BE248"/>
      <c r="BF248"/>
      <c r="BG248"/>
      <c r="BH248"/>
      <c r="BI248"/>
      <c r="BJ248"/>
      <c r="BK248"/>
      <c r="BL248"/>
      <c r="BM248"/>
      <c r="BN248"/>
      <c r="BO248"/>
      <c r="BP248"/>
      <c r="BQ248"/>
      <c r="BR248"/>
      <c r="BS248"/>
      <c r="BT248"/>
      <c r="BU248"/>
      <c r="BV248"/>
      <c r="BW248"/>
      <c r="BX248"/>
      <c r="BY248"/>
      <c r="BZ248"/>
      <c r="CA248"/>
      <c r="CB248"/>
      <c r="CC248"/>
    </row>
    <row r="249" spans="1:81" s="2" customFormat="1">
      <c r="A249"/>
      <c r="B249"/>
      <c r="C249"/>
      <c r="D249"/>
      <c r="E249"/>
      <c r="F249"/>
      <c r="G249"/>
      <c r="H249"/>
      <c r="I249"/>
      <c r="J249"/>
      <c r="K249"/>
      <c r="L249"/>
      <c r="M249"/>
      <c r="N249"/>
      <c r="O249"/>
      <c r="P249" s="13"/>
      <c r="Q249" s="13"/>
      <c r="R249"/>
      <c r="S249"/>
      <c r="T249"/>
      <c r="U249"/>
      <c r="V249"/>
      <c r="W249"/>
      <c r="X249"/>
      <c r="Y249"/>
      <c r="Z249"/>
      <c r="AA249"/>
      <c r="AB249"/>
      <c r="AC249"/>
      <c r="AD249"/>
      <c r="AE249"/>
      <c r="AF249"/>
      <c r="AG249"/>
      <c r="AH249"/>
      <c r="AI249"/>
      <c r="AJ249"/>
      <c r="AK249"/>
      <c r="AL249"/>
      <c r="AM249"/>
      <c r="AN249"/>
      <c r="AO249"/>
      <c r="AP249"/>
      <c r="AQ249"/>
      <c r="AR249"/>
      <c r="AS249"/>
      <c r="AT249"/>
      <c r="AU249"/>
      <c r="AV249"/>
      <c r="AW249"/>
      <c r="AX249"/>
      <c r="AY249"/>
      <c r="BB249"/>
      <c r="BC249"/>
      <c r="BD249"/>
      <c r="BE249"/>
      <c r="BF249"/>
      <c r="BG249"/>
      <c r="BH249"/>
      <c r="BI249"/>
      <c r="BJ249"/>
      <c r="BK249"/>
      <c r="BL249"/>
      <c r="BM249"/>
      <c r="BN249"/>
      <c r="BO249"/>
      <c r="BP249"/>
      <c r="BQ249"/>
      <c r="BR249"/>
      <c r="BS249"/>
      <c r="BT249"/>
      <c r="BU249"/>
      <c r="BV249"/>
      <c r="BW249"/>
      <c r="BX249"/>
      <c r="BY249"/>
      <c r="BZ249"/>
      <c r="CA249"/>
      <c r="CB249"/>
      <c r="CC249"/>
    </row>
    <row r="250" spans="1:81" s="2" customFormat="1">
      <c r="A250"/>
      <c r="B250"/>
      <c r="C250"/>
      <c r="D250"/>
      <c r="E250"/>
      <c r="F250"/>
      <c r="G250"/>
      <c r="H250"/>
      <c r="I250"/>
      <c r="J250"/>
      <c r="K250"/>
      <c r="L250"/>
      <c r="M250"/>
      <c r="N250"/>
      <c r="O250"/>
      <c r="P250" s="13"/>
      <c r="Q250" s="13"/>
      <c r="R250"/>
      <c r="S250"/>
      <c r="T250"/>
      <c r="U250"/>
      <c r="V250"/>
      <c r="W250"/>
      <c r="X250"/>
      <c r="Y250"/>
      <c r="Z250"/>
      <c r="AA250"/>
      <c r="AB250"/>
      <c r="AC250"/>
      <c r="AD250"/>
      <c r="AE250"/>
      <c r="AF250"/>
      <c r="AG250"/>
      <c r="AH250"/>
      <c r="AI250"/>
      <c r="AJ250"/>
      <c r="AK250"/>
      <c r="AL250"/>
      <c r="AM250"/>
      <c r="AN250"/>
      <c r="AO250"/>
      <c r="AP250"/>
      <c r="AQ250"/>
      <c r="AR250"/>
      <c r="AS250"/>
      <c r="AT250"/>
      <c r="AU250"/>
      <c r="AV250"/>
      <c r="AW250"/>
      <c r="AX250"/>
      <c r="AY250"/>
      <c r="BB250"/>
      <c r="BC250"/>
      <c r="BD250"/>
      <c r="BE250"/>
      <c r="BF250"/>
      <c r="BG250"/>
      <c r="BH250"/>
      <c r="BI250"/>
      <c r="BJ250"/>
      <c r="BK250"/>
      <c r="BL250"/>
      <c r="BM250"/>
      <c r="BN250"/>
      <c r="BO250"/>
      <c r="BP250"/>
      <c r="BQ250"/>
      <c r="BR250"/>
      <c r="BS250"/>
      <c r="BT250"/>
      <c r="BU250"/>
      <c r="BV250"/>
      <c r="BW250"/>
      <c r="BX250"/>
      <c r="BY250"/>
      <c r="BZ250"/>
      <c r="CA250"/>
      <c r="CB250"/>
      <c r="CC250"/>
    </row>
    <row r="251" spans="1:81" s="2" customFormat="1">
      <c r="A251"/>
      <c r="B251"/>
      <c r="C251"/>
      <c r="D251"/>
      <c r="E251"/>
      <c r="F251"/>
      <c r="G251"/>
      <c r="H251"/>
      <c r="I251"/>
      <c r="J251"/>
      <c r="K251"/>
      <c r="L251"/>
      <c r="M251"/>
      <c r="N251"/>
      <c r="O251"/>
      <c r="P251" s="13"/>
      <c r="Q251" s="13"/>
      <c r="R251"/>
      <c r="S251"/>
      <c r="T251"/>
      <c r="U251"/>
      <c r="V251"/>
      <c r="W251"/>
      <c r="X251"/>
      <c r="Y251"/>
      <c r="Z251"/>
      <c r="AA251"/>
      <c r="AB251"/>
      <c r="AC251"/>
      <c r="AD251"/>
      <c r="AE251"/>
      <c r="AF251"/>
      <c r="AG251"/>
      <c r="AH251"/>
      <c r="AI251"/>
      <c r="AJ251"/>
      <c r="AK251"/>
      <c r="AL251"/>
      <c r="AM251"/>
      <c r="AN251"/>
      <c r="AO251"/>
      <c r="AP251"/>
      <c r="AQ251"/>
      <c r="AR251"/>
      <c r="AS251"/>
      <c r="AT251"/>
      <c r="AU251"/>
      <c r="AV251"/>
      <c r="AW251"/>
      <c r="AX251"/>
      <c r="AY251"/>
      <c r="BB251"/>
      <c r="BC251"/>
      <c r="BD251"/>
      <c r="BE251"/>
      <c r="BF251"/>
      <c r="BG251"/>
      <c r="BH251"/>
      <c r="BI251"/>
      <c r="BJ251"/>
      <c r="BK251"/>
      <c r="BL251"/>
      <c r="BM251"/>
      <c r="BN251"/>
      <c r="BO251"/>
      <c r="BP251"/>
      <c r="BQ251"/>
      <c r="BR251"/>
      <c r="BS251"/>
      <c r="BT251"/>
      <c r="BU251"/>
      <c r="BV251"/>
      <c r="BW251"/>
      <c r="BX251"/>
      <c r="BY251"/>
      <c r="BZ251"/>
      <c r="CA251"/>
      <c r="CB251"/>
      <c r="CC251"/>
    </row>
    <row r="252" spans="1:81" s="2" customFormat="1">
      <c r="A252"/>
      <c r="B252"/>
      <c r="C252"/>
      <c r="D252"/>
      <c r="E252"/>
      <c r="F252"/>
      <c r="G252"/>
      <c r="H252"/>
      <c r="I252"/>
      <c r="J252"/>
      <c r="K252"/>
      <c r="L252"/>
      <c r="M252"/>
      <c r="N252"/>
      <c r="O252"/>
      <c r="P252" s="13"/>
      <c r="Q252" s="13"/>
      <c r="R252"/>
      <c r="S252"/>
      <c r="T252"/>
      <c r="U252"/>
      <c r="V252"/>
      <c r="W252"/>
      <c r="X252"/>
      <c r="Y252"/>
      <c r="Z252"/>
      <c r="AA252"/>
      <c r="AB252"/>
      <c r="AC252"/>
      <c r="AD252"/>
      <c r="AE252"/>
      <c r="AF252"/>
      <c r="AG252"/>
      <c r="AH252"/>
      <c r="AI252"/>
      <c r="AJ252"/>
      <c r="AK252"/>
      <c r="AL252"/>
      <c r="AM252"/>
      <c r="AN252"/>
      <c r="AO252"/>
      <c r="AP252"/>
      <c r="AQ252"/>
      <c r="AR252"/>
      <c r="AS252"/>
      <c r="AT252"/>
      <c r="AU252"/>
      <c r="AV252"/>
      <c r="AW252"/>
      <c r="AX252"/>
      <c r="AY252"/>
      <c r="BB252"/>
      <c r="BC252"/>
      <c r="BD252"/>
      <c r="BE252"/>
      <c r="BF252"/>
      <c r="BG252"/>
      <c r="BH252"/>
      <c r="BI252"/>
      <c r="BJ252"/>
      <c r="BK252"/>
      <c r="BL252"/>
      <c r="BM252"/>
      <c r="BN252"/>
      <c r="BO252"/>
      <c r="BP252"/>
      <c r="BQ252"/>
      <c r="BR252"/>
      <c r="BS252"/>
      <c r="BT252"/>
      <c r="BU252"/>
      <c r="BV252"/>
      <c r="BW252"/>
      <c r="BX252"/>
      <c r="BY252"/>
      <c r="BZ252"/>
      <c r="CA252"/>
      <c r="CB252"/>
      <c r="CC252"/>
    </row>
    <row r="253" spans="1:81" s="2" customFormat="1">
      <c r="A253"/>
      <c r="B253"/>
      <c r="C253"/>
      <c r="D253"/>
      <c r="E253"/>
      <c r="F253"/>
      <c r="G253"/>
      <c r="H253"/>
      <c r="I253"/>
      <c r="J253"/>
      <c r="K253"/>
      <c r="L253"/>
      <c r="M253"/>
      <c r="N253"/>
      <c r="O253"/>
      <c r="P253" s="13"/>
      <c r="Q253" s="13"/>
      <c r="R253"/>
      <c r="S253"/>
      <c r="T253"/>
      <c r="U253"/>
      <c r="V253"/>
      <c r="W253"/>
      <c r="X253"/>
      <c r="Y253"/>
      <c r="Z253"/>
      <c r="AA253"/>
      <c r="AB253"/>
      <c r="AC253"/>
      <c r="AD253"/>
      <c r="AE253"/>
      <c r="AF253"/>
      <c r="AG253"/>
      <c r="AH253"/>
      <c r="AI253"/>
      <c r="AJ253"/>
      <c r="AK253"/>
      <c r="AL253"/>
      <c r="AM253"/>
      <c r="AN253"/>
      <c r="AO253"/>
      <c r="AP253"/>
      <c r="AQ253"/>
      <c r="AR253"/>
      <c r="AS253"/>
      <c r="AT253"/>
      <c r="AU253"/>
      <c r="AV253"/>
      <c r="AW253"/>
      <c r="AX253"/>
      <c r="AY253"/>
      <c r="BB253"/>
      <c r="BC253"/>
      <c r="BD253"/>
      <c r="BE253"/>
      <c r="BF253"/>
      <c r="BG253"/>
      <c r="BH253"/>
      <c r="BI253"/>
      <c r="BJ253"/>
      <c r="BK253"/>
      <c r="BL253"/>
      <c r="BM253"/>
      <c r="BN253"/>
      <c r="BO253"/>
      <c r="BP253"/>
      <c r="BQ253"/>
      <c r="BR253"/>
      <c r="BS253"/>
      <c r="BT253"/>
      <c r="BU253"/>
      <c r="BV253"/>
      <c r="BW253"/>
      <c r="BX253"/>
      <c r="BY253"/>
      <c r="BZ253"/>
      <c r="CA253"/>
      <c r="CB253"/>
      <c r="CC253"/>
    </row>
    <row r="254" spans="1:81" s="2" customFormat="1">
      <c r="A254"/>
      <c r="B254"/>
      <c r="C254"/>
      <c r="D254"/>
      <c r="E254"/>
      <c r="F254"/>
      <c r="G254"/>
      <c r="H254"/>
      <c r="I254"/>
      <c r="J254"/>
      <c r="K254"/>
      <c r="L254"/>
      <c r="M254"/>
      <c r="N254"/>
      <c r="O254"/>
      <c r="P254" s="13"/>
      <c r="Q254" s="13"/>
      <c r="R254"/>
      <c r="S254"/>
      <c r="T254"/>
      <c r="U254"/>
      <c r="V254"/>
      <c r="W254"/>
      <c r="X254"/>
      <c r="Y254"/>
      <c r="Z254"/>
      <c r="AA254"/>
      <c r="AB254"/>
      <c r="AC254"/>
      <c r="AD254"/>
      <c r="AE254"/>
      <c r="AF254"/>
      <c r="AG254"/>
      <c r="AH254"/>
      <c r="AI254"/>
      <c r="AJ254"/>
      <c r="AK254"/>
      <c r="AL254"/>
      <c r="AM254"/>
      <c r="AN254"/>
      <c r="AO254"/>
      <c r="AP254"/>
      <c r="AQ254"/>
      <c r="AR254"/>
      <c r="AS254"/>
      <c r="AT254"/>
      <c r="AU254"/>
      <c r="AV254"/>
      <c r="AW254"/>
      <c r="AX254"/>
      <c r="AY254"/>
      <c r="BB254"/>
      <c r="BC254"/>
      <c r="BD254"/>
      <c r="BE254"/>
      <c r="BF254"/>
      <c r="BG254"/>
      <c r="BH254"/>
      <c r="BI254"/>
      <c r="BJ254"/>
      <c r="BK254"/>
      <c r="BL254"/>
      <c r="BM254"/>
      <c r="BN254"/>
      <c r="BO254"/>
      <c r="BP254"/>
      <c r="BQ254"/>
      <c r="BR254"/>
      <c r="BS254"/>
      <c r="BT254"/>
      <c r="BU254"/>
      <c r="BV254"/>
      <c r="BW254"/>
      <c r="BX254"/>
      <c r="BY254"/>
      <c r="BZ254"/>
      <c r="CA254"/>
      <c r="CB254"/>
      <c r="CC254"/>
    </row>
    <row r="255" spans="1:81" s="2" customFormat="1">
      <c r="A255"/>
      <c r="B255"/>
      <c r="C255"/>
      <c r="D255"/>
      <c r="E255"/>
      <c r="F255"/>
      <c r="G255"/>
      <c r="H255"/>
      <c r="I255"/>
      <c r="J255"/>
      <c r="K255"/>
      <c r="L255"/>
      <c r="M255"/>
      <c r="N255"/>
      <c r="O255"/>
      <c r="P255" s="13"/>
      <c r="Q255" s="13"/>
      <c r="R255"/>
      <c r="S255"/>
      <c r="T255"/>
      <c r="U255"/>
      <c r="V255"/>
      <c r="W255"/>
      <c r="X255"/>
      <c r="Y255"/>
      <c r="Z255"/>
      <c r="AA255"/>
      <c r="AB255"/>
      <c r="AC255"/>
      <c r="AD255"/>
      <c r="AE255"/>
      <c r="AF255"/>
      <c r="AG255"/>
      <c r="AH255"/>
      <c r="AI255"/>
      <c r="AJ255"/>
      <c r="AK255"/>
      <c r="AL255"/>
      <c r="AM255"/>
      <c r="AN255"/>
      <c r="AO255"/>
      <c r="AP255"/>
      <c r="AQ255"/>
      <c r="AR255"/>
      <c r="AS255"/>
      <c r="AT255"/>
      <c r="AU255"/>
      <c r="AV255"/>
      <c r="AW255"/>
      <c r="AX255"/>
      <c r="AY255"/>
      <c r="BB255"/>
      <c r="BC255"/>
      <c r="BD255"/>
      <c r="BE255"/>
      <c r="BF255"/>
      <c r="BG255"/>
      <c r="BH255"/>
      <c r="BI255"/>
      <c r="BJ255"/>
      <c r="BK255"/>
      <c r="BL255"/>
      <c r="BM255"/>
      <c r="BN255"/>
      <c r="BO255"/>
      <c r="BP255"/>
      <c r="BQ255"/>
      <c r="BR255"/>
      <c r="BS255"/>
      <c r="BT255"/>
      <c r="BU255"/>
      <c r="BV255"/>
      <c r="BW255"/>
      <c r="BX255"/>
      <c r="BY255"/>
      <c r="BZ255"/>
      <c r="CA255"/>
      <c r="CB255"/>
      <c r="CC255"/>
    </row>
    <row r="256" spans="1:81" s="2" customFormat="1">
      <c r="A256"/>
      <c r="B256"/>
      <c r="C256"/>
      <c r="D256"/>
      <c r="E256"/>
      <c r="F256"/>
      <c r="G256"/>
      <c r="H256"/>
      <c r="I256"/>
      <c r="J256"/>
      <c r="K256"/>
      <c r="L256"/>
      <c r="M256"/>
      <c r="N256"/>
      <c r="O256"/>
      <c r="P256" s="13"/>
      <c r="Q256" s="13"/>
      <c r="R256"/>
      <c r="S256"/>
      <c r="T256"/>
      <c r="U256"/>
      <c r="V256"/>
      <c r="W256"/>
      <c r="X256"/>
      <c r="Y256"/>
      <c r="Z256"/>
      <c r="AA256"/>
      <c r="AB256"/>
      <c r="AC256"/>
      <c r="AD256"/>
      <c r="AE256"/>
      <c r="AF256"/>
      <c r="AG256"/>
      <c r="AH256"/>
      <c r="AI256"/>
      <c r="AJ256"/>
      <c r="AK256"/>
      <c r="AL256"/>
      <c r="AM256"/>
      <c r="AN256"/>
      <c r="AO256"/>
      <c r="AP256"/>
      <c r="AQ256"/>
      <c r="AR256"/>
      <c r="AS256"/>
      <c r="AT256"/>
      <c r="AU256"/>
      <c r="AV256"/>
      <c r="AW256"/>
      <c r="AX256"/>
      <c r="AY256"/>
      <c r="BB256"/>
      <c r="BC256"/>
      <c r="BD256"/>
      <c r="BE256"/>
      <c r="BF256"/>
      <c r="BG256"/>
      <c r="BH256"/>
      <c r="BI256"/>
      <c r="BJ256"/>
      <c r="BK256"/>
      <c r="BL256"/>
      <c r="BM256"/>
      <c r="BN256"/>
      <c r="BO256"/>
      <c r="BP256"/>
      <c r="BQ256"/>
      <c r="BR256"/>
      <c r="BS256"/>
      <c r="BT256"/>
      <c r="BU256"/>
      <c r="BV256"/>
      <c r="BW256"/>
      <c r="BX256"/>
      <c r="BY256"/>
      <c r="BZ256"/>
      <c r="CA256"/>
      <c r="CB256"/>
      <c r="CC256"/>
    </row>
    <row r="257" spans="1:81" s="2" customFormat="1">
      <c r="A257"/>
      <c r="B257"/>
      <c r="C257"/>
      <c r="D257"/>
      <c r="E257"/>
      <c r="F257"/>
      <c r="G257"/>
      <c r="H257"/>
      <c r="I257"/>
      <c r="J257"/>
      <c r="K257"/>
      <c r="L257"/>
      <c r="M257"/>
      <c r="N257"/>
      <c r="O257"/>
      <c r="P257" s="13"/>
      <c r="Q257" s="13"/>
      <c r="R257"/>
      <c r="S257"/>
      <c r="T257"/>
      <c r="U257"/>
      <c r="V257"/>
      <c r="W257"/>
      <c r="X257"/>
      <c r="Y257"/>
      <c r="Z257"/>
      <c r="AA257"/>
      <c r="AB257"/>
      <c r="AC257"/>
      <c r="AD257"/>
      <c r="AE257"/>
      <c r="AF257"/>
      <c r="AG257"/>
      <c r="AH257"/>
      <c r="AI257"/>
      <c r="AJ257"/>
      <c r="AK257"/>
      <c r="AL257"/>
      <c r="AM257"/>
      <c r="AN257"/>
      <c r="AO257"/>
      <c r="AP257"/>
      <c r="AQ257"/>
      <c r="AR257"/>
      <c r="AS257"/>
      <c r="AT257"/>
      <c r="AU257"/>
      <c r="AV257"/>
      <c r="AW257"/>
      <c r="AX257"/>
      <c r="AY257"/>
      <c r="BB257"/>
      <c r="BC257"/>
      <c r="BD257"/>
      <c r="BE257"/>
      <c r="BF257"/>
      <c r="BG257"/>
      <c r="BH257"/>
      <c r="BI257"/>
      <c r="BJ257"/>
      <c r="BK257"/>
      <c r="BL257"/>
      <c r="BM257"/>
      <c r="BN257"/>
      <c r="BO257"/>
      <c r="BP257"/>
      <c r="BQ257"/>
      <c r="BR257"/>
      <c r="BS257"/>
      <c r="BT257"/>
      <c r="BU257"/>
      <c r="BV257"/>
      <c r="BW257"/>
      <c r="BX257"/>
      <c r="BY257"/>
      <c r="BZ257"/>
      <c r="CA257"/>
      <c r="CB257"/>
      <c r="CC257"/>
    </row>
    <row r="258" spans="1:81" s="2" customFormat="1">
      <c r="A258"/>
      <c r="B258"/>
      <c r="C258"/>
      <c r="D258"/>
      <c r="E258"/>
      <c r="F258"/>
      <c r="G258"/>
      <c r="H258"/>
      <c r="I258"/>
      <c r="J258"/>
      <c r="K258"/>
      <c r="L258"/>
      <c r="M258"/>
      <c r="N258"/>
      <c r="O258"/>
      <c r="P258" s="13"/>
      <c r="Q258" s="13"/>
      <c r="R258"/>
      <c r="S258"/>
      <c r="T258"/>
      <c r="U258"/>
      <c r="V258"/>
      <c r="W258"/>
      <c r="X258"/>
      <c r="Y258"/>
      <c r="Z258"/>
      <c r="AA258"/>
      <c r="AB258"/>
      <c r="AC258"/>
      <c r="AD258"/>
      <c r="AE258"/>
      <c r="AF258"/>
      <c r="AG258"/>
      <c r="AH258"/>
      <c r="AI258"/>
      <c r="AJ258"/>
      <c r="AK258"/>
      <c r="AL258"/>
      <c r="AM258"/>
      <c r="AN258"/>
      <c r="AO258"/>
      <c r="AP258"/>
      <c r="AQ258"/>
      <c r="AR258"/>
      <c r="AS258"/>
      <c r="AT258"/>
      <c r="AU258"/>
      <c r="AV258"/>
      <c r="AW258"/>
      <c r="AX258"/>
      <c r="AY258"/>
      <c r="BB258"/>
      <c r="BC258"/>
      <c r="BD258"/>
      <c r="BE258"/>
      <c r="BF258"/>
      <c r="BG258"/>
      <c r="BH258"/>
      <c r="BI258"/>
      <c r="BJ258"/>
      <c r="BK258"/>
      <c r="BL258"/>
      <c r="BM258"/>
      <c r="BN258"/>
      <c r="BO258"/>
      <c r="BP258"/>
      <c r="BQ258"/>
      <c r="BR258"/>
      <c r="BS258"/>
      <c r="BT258"/>
      <c r="BU258"/>
      <c r="BV258"/>
      <c r="BW258"/>
      <c r="BX258"/>
      <c r="BY258"/>
      <c r="BZ258"/>
      <c r="CA258"/>
      <c r="CB258"/>
      <c r="CC258"/>
    </row>
    <row r="259" spans="1:81" s="2" customFormat="1">
      <c r="A259"/>
      <c r="B259"/>
      <c r="C259"/>
      <c r="D259"/>
      <c r="E259"/>
      <c r="F259"/>
      <c r="G259"/>
      <c r="H259"/>
      <c r="I259"/>
      <c r="J259"/>
      <c r="K259"/>
      <c r="L259"/>
      <c r="M259"/>
      <c r="N259"/>
      <c r="O259"/>
      <c r="P259" s="13"/>
      <c r="Q259" s="13"/>
      <c r="R259"/>
      <c r="S259"/>
      <c r="T259"/>
      <c r="U259"/>
      <c r="V259"/>
      <c r="W259"/>
      <c r="X259"/>
      <c r="Y259"/>
      <c r="Z259"/>
      <c r="AA259"/>
      <c r="AB259"/>
      <c r="AC259"/>
      <c r="AD259"/>
      <c r="AE259"/>
      <c r="AF259"/>
      <c r="AG259"/>
      <c r="AH259"/>
      <c r="AI259"/>
      <c r="AJ259"/>
      <c r="AK259"/>
      <c r="AL259"/>
      <c r="AM259"/>
      <c r="AN259"/>
      <c r="AO259"/>
      <c r="AP259"/>
      <c r="AQ259"/>
      <c r="AR259"/>
      <c r="AS259"/>
      <c r="AT259"/>
      <c r="AU259"/>
      <c r="AV259"/>
      <c r="AW259"/>
      <c r="AX259"/>
      <c r="AY259"/>
      <c r="BB259"/>
      <c r="BC259"/>
      <c r="BD259"/>
      <c r="BE259"/>
      <c r="BF259"/>
      <c r="BG259"/>
      <c r="BH259"/>
      <c r="BI259"/>
      <c r="BJ259"/>
      <c r="BK259"/>
      <c r="BL259"/>
      <c r="BM259"/>
      <c r="BN259"/>
      <c r="BO259"/>
      <c r="BP259"/>
      <c r="BQ259"/>
      <c r="BR259"/>
      <c r="BS259"/>
      <c r="BT259"/>
      <c r="BU259"/>
      <c r="BV259"/>
      <c r="BW259"/>
      <c r="BX259"/>
      <c r="BY259"/>
      <c r="BZ259"/>
      <c r="CA259"/>
      <c r="CB259"/>
      <c r="CC259"/>
    </row>
    <row r="260" spans="1:81" s="2" customFormat="1">
      <c r="A260"/>
      <c r="B260"/>
      <c r="C260"/>
      <c r="D260"/>
      <c r="E260"/>
      <c r="F260"/>
      <c r="G260"/>
      <c r="H260"/>
      <c r="I260"/>
      <c r="J260"/>
      <c r="K260"/>
      <c r="L260"/>
      <c r="M260"/>
      <c r="N260"/>
      <c r="O260"/>
      <c r="P260" s="13"/>
      <c r="Q260" s="13"/>
      <c r="R260"/>
      <c r="S260"/>
      <c r="T260"/>
      <c r="U260"/>
      <c r="V260"/>
      <c r="W260"/>
      <c r="X260"/>
      <c r="Y260"/>
      <c r="Z260"/>
      <c r="AA260"/>
      <c r="AB260"/>
      <c r="AC260"/>
      <c r="AD260"/>
      <c r="AE260"/>
      <c r="AF260"/>
      <c r="AG260"/>
      <c r="AH260"/>
      <c r="AI260"/>
      <c r="AJ260"/>
      <c r="AK260"/>
      <c r="AL260"/>
      <c r="AM260"/>
      <c r="AN260"/>
      <c r="AO260"/>
      <c r="AP260"/>
      <c r="AQ260"/>
      <c r="AR260"/>
      <c r="AS260"/>
      <c r="AT260"/>
      <c r="AU260"/>
      <c r="AV260"/>
      <c r="AW260"/>
      <c r="AX260"/>
      <c r="AY260"/>
      <c r="BB260"/>
      <c r="BC260"/>
      <c r="BD260"/>
      <c r="BE260"/>
      <c r="BF260"/>
      <c r="BG260"/>
      <c r="BH260"/>
      <c r="BI260"/>
      <c r="BJ260"/>
      <c r="BK260"/>
      <c r="BL260"/>
      <c r="BM260"/>
      <c r="BN260"/>
      <c r="BO260"/>
      <c r="BP260"/>
      <c r="BQ260"/>
      <c r="BR260"/>
      <c r="BS260"/>
      <c r="BT260"/>
      <c r="BU260"/>
      <c r="BV260"/>
      <c r="BW260"/>
      <c r="BX260"/>
      <c r="BY260"/>
      <c r="BZ260"/>
      <c r="CA260"/>
      <c r="CB260"/>
      <c r="CC260"/>
    </row>
    <row r="261" spans="1:81" s="2" customFormat="1">
      <c r="A261"/>
      <c r="B261"/>
      <c r="C261"/>
      <c r="D261"/>
      <c r="E261"/>
      <c r="F261"/>
      <c r="G261"/>
      <c r="H261"/>
      <c r="I261"/>
      <c r="J261"/>
      <c r="K261"/>
      <c r="L261"/>
      <c r="M261"/>
      <c r="N261"/>
      <c r="O261"/>
      <c r="P261" s="13"/>
      <c r="Q261" s="13"/>
      <c r="R261"/>
      <c r="S261"/>
      <c r="T261"/>
      <c r="U261"/>
      <c r="V261"/>
      <c r="W261"/>
      <c r="X261"/>
      <c r="Y261"/>
      <c r="Z261"/>
      <c r="AA261"/>
      <c r="AB261"/>
      <c r="AC261"/>
      <c r="AD261"/>
      <c r="AE261"/>
      <c r="AF261"/>
      <c r="AG261"/>
      <c r="AH261"/>
      <c r="AI261"/>
      <c r="AJ261"/>
      <c r="AK261"/>
      <c r="AL261"/>
      <c r="AM261"/>
      <c r="AN261"/>
      <c r="AO261"/>
      <c r="AP261"/>
      <c r="AQ261"/>
      <c r="AR261"/>
      <c r="AS261"/>
      <c r="AT261"/>
      <c r="AU261"/>
      <c r="AV261"/>
      <c r="AW261"/>
      <c r="AX261"/>
      <c r="AY261"/>
      <c r="BB261"/>
      <c r="BC261"/>
      <c r="BD261"/>
      <c r="BE261"/>
      <c r="BF261"/>
      <c r="BG261"/>
      <c r="BH261"/>
      <c r="BI261"/>
      <c r="BJ261"/>
      <c r="BK261"/>
      <c r="BL261"/>
      <c r="BM261"/>
      <c r="BN261"/>
      <c r="BO261"/>
      <c r="BP261"/>
      <c r="BQ261"/>
      <c r="BR261"/>
      <c r="BS261"/>
      <c r="BT261"/>
      <c r="BU261"/>
      <c r="BV261"/>
      <c r="BW261"/>
      <c r="BX261"/>
      <c r="BY261"/>
      <c r="BZ261"/>
      <c r="CA261"/>
      <c r="CB261"/>
      <c r="CC261"/>
    </row>
    <row r="262" spans="1:81" s="2" customFormat="1">
      <c r="A262"/>
      <c r="B262"/>
      <c r="C262"/>
      <c r="D262"/>
      <c r="E262"/>
      <c r="F262"/>
      <c r="G262"/>
      <c r="H262"/>
      <c r="I262"/>
      <c r="J262"/>
      <c r="K262"/>
      <c r="L262"/>
      <c r="M262"/>
      <c r="N262"/>
      <c r="O262"/>
      <c r="P262" s="13"/>
      <c r="Q262" s="13"/>
      <c r="R262"/>
      <c r="S262"/>
      <c r="T262"/>
      <c r="U262"/>
      <c r="V262"/>
      <c r="W262"/>
      <c r="X262"/>
      <c r="Y262"/>
      <c r="Z262"/>
      <c r="AA262"/>
      <c r="AB262"/>
      <c r="AC262"/>
      <c r="AD262"/>
      <c r="AE262"/>
      <c r="AF262"/>
      <c r="AG262"/>
      <c r="AH262"/>
      <c r="AI262"/>
      <c r="AJ262"/>
      <c r="AK262"/>
      <c r="AL262"/>
      <c r="AM262"/>
      <c r="AN262"/>
      <c r="AO262"/>
      <c r="AP262"/>
      <c r="AQ262"/>
      <c r="AR262"/>
      <c r="AS262"/>
      <c r="AT262"/>
      <c r="AU262"/>
      <c r="AV262"/>
      <c r="AW262"/>
      <c r="AX262"/>
      <c r="AY262"/>
      <c r="BB262"/>
      <c r="BC262"/>
      <c r="BD262"/>
      <c r="BE262"/>
      <c r="BF262"/>
      <c r="BG262"/>
      <c r="BH262"/>
      <c r="BI262"/>
      <c r="BJ262"/>
      <c r="BK262"/>
      <c r="BL262"/>
      <c r="BM262"/>
      <c r="BN262"/>
      <c r="BO262"/>
      <c r="BP262"/>
      <c r="BQ262"/>
      <c r="BR262"/>
      <c r="BS262"/>
      <c r="BT262"/>
      <c r="BU262"/>
      <c r="BV262"/>
      <c r="BW262"/>
      <c r="BX262"/>
      <c r="BY262"/>
      <c r="BZ262"/>
      <c r="CA262"/>
      <c r="CB262"/>
      <c r="CC262"/>
    </row>
    <row r="263" spans="1:81" s="2" customFormat="1">
      <c r="A263"/>
      <c r="B263"/>
      <c r="C263"/>
      <c r="D263"/>
      <c r="E263"/>
      <c r="F263"/>
      <c r="G263"/>
      <c r="H263"/>
      <c r="I263"/>
      <c r="J263"/>
      <c r="K263"/>
      <c r="L263"/>
      <c r="M263"/>
      <c r="N263"/>
      <c r="O263"/>
      <c r="P263" s="13"/>
      <c r="Q263" s="13"/>
      <c r="R263"/>
      <c r="S263"/>
      <c r="T263"/>
      <c r="U263"/>
      <c r="V263"/>
      <c r="W263"/>
      <c r="X263"/>
      <c r="Y263"/>
      <c r="Z263"/>
      <c r="AA263"/>
      <c r="AB263"/>
      <c r="AC263"/>
      <c r="AD263"/>
      <c r="AE263"/>
      <c r="AF263"/>
      <c r="AG263"/>
      <c r="AH263"/>
      <c r="AI263"/>
      <c r="AJ263"/>
      <c r="AK263"/>
      <c r="AL263"/>
      <c r="AM263"/>
      <c r="AN263"/>
      <c r="AO263"/>
      <c r="AP263"/>
      <c r="AQ263"/>
      <c r="AR263"/>
      <c r="AS263"/>
      <c r="AT263"/>
      <c r="AU263"/>
      <c r="AV263"/>
      <c r="AW263"/>
      <c r="AX263"/>
      <c r="AY263"/>
      <c r="BB263"/>
      <c r="BC263"/>
      <c r="BD263"/>
      <c r="BE263"/>
      <c r="BF263"/>
      <c r="BG263"/>
      <c r="BH263"/>
      <c r="BI263"/>
      <c r="BJ263"/>
      <c r="BK263"/>
      <c r="BL263"/>
      <c r="BM263"/>
      <c r="BN263"/>
      <c r="BO263"/>
      <c r="BP263"/>
      <c r="BQ263"/>
      <c r="BR263"/>
      <c r="BS263"/>
      <c r="BT263"/>
      <c r="BU263"/>
      <c r="BV263"/>
      <c r="BW263"/>
      <c r="BX263"/>
      <c r="BY263"/>
      <c r="BZ263"/>
      <c r="CA263"/>
      <c r="CB263"/>
      <c r="CC263"/>
    </row>
    <row r="264" spans="1:81" s="2" customFormat="1">
      <c r="A264"/>
      <c r="B264"/>
      <c r="C264"/>
      <c r="D264"/>
      <c r="E264"/>
      <c r="F264"/>
      <c r="G264"/>
      <c r="H264"/>
      <c r="I264"/>
      <c r="J264"/>
      <c r="K264"/>
      <c r="L264"/>
      <c r="M264"/>
      <c r="N264"/>
      <c r="O264"/>
      <c r="P264" s="13"/>
      <c r="Q264" s="13"/>
      <c r="R264"/>
      <c r="S264"/>
      <c r="T264"/>
      <c r="U264"/>
      <c r="V264"/>
      <c r="W264"/>
      <c r="X264"/>
      <c r="Y264"/>
      <c r="Z264"/>
      <c r="AA264"/>
      <c r="AB264"/>
      <c r="AC264"/>
      <c r="AD264"/>
      <c r="AE264"/>
      <c r="AF264"/>
      <c r="AG264"/>
      <c r="AH264"/>
      <c r="AI264"/>
      <c r="AJ264"/>
      <c r="AK264"/>
      <c r="AL264"/>
      <c r="AM264"/>
      <c r="AN264"/>
      <c r="AO264"/>
      <c r="AP264"/>
      <c r="AQ264"/>
      <c r="AR264"/>
      <c r="AS264"/>
      <c r="AT264"/>
      <c r="AU264"/>
      <c r="AV264"/>
      <c r="AW264"/>
      <c r="AX264"/>
      <c r="AY264"/>
      <c r="BB264"/>
      <c r="BC264"/>
      <c r="BD264"/>
      <c r="BE264"/>
      <c r="BF264"/>
      <c r="BG264"/>
      <c r="BH264"/>
      <c r="BI264"/>
      <c r="BJ264"/>
      <c r="BK264"/>
      <c r="BL264"/>
      <c r="BM264"/>
      <c r="BN264"/>
      <c r="BO264"/>
      <c r="BP264"/>
      <c r="BQ264"/>
      <c r="BR264"/>
      <c r="BS264"/>
      <c r="BT264"/>
      <c r="BU264"/>
      <c r="BV264"/>
      <c r="BW264"/>
      <c r="BX264"/>
      <c r="BY264"/>
      <c r="BZ264"/>
      <c r="CA264"/>
      <c r="CB264"/>
      <c r="CC264"/>
    </row>
    <row r="265" spans="1:81" s="2" customFormat="1">
      <c r="A265"/>
      <c r="B265"/>
      <c r="C265"/>
      <c r="D265"/>
      <c r="E265"/>
      <c r="F265"/>
      <c r="G265"/>
      <c r="H265"/>
      <c r="I265"/>
      <c r="J265"/>
      <c r="K265"/>
      <c r="L265"/>
      <c r="M265"/>
      <c r="N265"/>
      <c r="O265"/>
      <c r="P265" s="13"/>
      <c r="Q265" s="13"/>
      <c r="R265"/>
      <c r="S265"/>
      <c r="T265"/>
      <c r="U265"/>
      <c r="V265"/>
      <c r="W265"/>
      <c r="X265"/>
      <c r="Y265"/>
      <c r="Z265"/>
      <c r="AA265"/>
      <c r="AB265"/>
      <c r="AC265"/>
      <c r="AD265"/>
      <c r="AE265"/>
      <c r="AF265"/>
      <c r="AG265"/>
      <c r="AH265"/>
      <c r="AI265"/>
      <c r="AJ265"/>
      <c r="AK265"/>
      <c r="AL265"/>
      <c r="AM265"/>
      <c r="AN265"/>
      <c r="AO265"/>
      <c r="AP265"/>
      <c r="AQ265"/>
      <c r="AR265"/>
      <c r="AS265"/>
      <c r="AT265"/>
      <c r="AU265"/>
      <c r="AV265"/>
      <c r="AW265"/>
      <c r="AX265"/>
      <c r="AY265"/>
      <c r="BB265"/>
      <c r="BC265"/>
      <c r="BD265"/>
      <c r="BE265"/>
      <c r="BF265"/>
      <c r="BG265"/>
      <c r="BH265"/>
      <c r="BI265"/>
      <c r="BJ265"/>
      <c r="BK265"/>
      <c r="BL265"/>
      <c r="BM265"/>
      <c r="BN265"/>
      <c r="BO265"/>
      <c r="BP265"/>
      <c r="BQ265"/>
      <c r="BR265"/>
      <c r="BS265"/>
      <c r="BT265"/>
      <c r="BU265"/>
      <c r="BV265"/>
      <c r="BW265"/>
      <c r="BX265"/>
      <c r="BY265"/>
      <c r="BZ265"/>
      <c r="CA265"/>
      <c r="CB265"/>
      <c r="CC265"/>
    </row>
    <row r="266" spans="1:81" s="2" customFormat="1">
      <c r="A266"/>
      <c r="B266"/>
      <c r="C266"/>
      <c r="D266"/>
      <c r="E266"/>
      <c r="F266"/>
      <c r="G266"/>
      <c r="H266"/>
      <c r="I266"/>
      <c r="J266"/>
      <c r="K266"/>
      <c r="L266"/>
      <c r="M266"/>
      <c r="N266"/>
      <c r="O266"/>
      <c r="P266" s="13"/>
      <c r="Q266" s="13"/>
      <c r="R266"/>
      <c r="S266"/>
      <c r="T266"/>
      <c r="U266"/>
      <c r="V266"/>
      <c r="W266"/>
      <c r="X266"/>
      <c r="Y266"/>
      <c r="Z266"/>
      <c r="AA266"/>
      <c r="AB266"/>
      <c r="AC266"/>
      <c r="AD266"/>
      <c r="AE266"/>
      <c r="AF266"/>
      <c r="AG266"/>
      <c r="AH266"/>
      <c r="AI266"/>
      <c r="AJ266"/>
      <c r="AK266"/>
      <c r="AL266"/>
      <c r="AM266"/>
      <c r="AN266"/>
      <c r="AO266"/>
      <c r="AP266"/>
      <c r="AQ266"/>
      <c r="AR266"/>
      <c r="AS266"/>
      <c r="AT266"/>
      <c r="AU266"/>
      <c r="AV266"/>
      <c r="AW266"/>
      <c r="AX266"/>
      <c r="AY266"/>
      <c r="BB266"/>
      <c r="BC266"/>
      <c r="BD266"/>
      <c r="BE266"/>
      <c r="BF266"/>
      <c r="BG266"/>
      <c r="BH266"/>
      <c r="BI266"/>
      <c r="BJ266"/>
      <c r="BK266"/>
      <c r="BL266"/>
      <c r="BM266"/>
      <c r="BN266"/>
      <c r="BO266"/>
      <c r="BP266"/>
      <c r="BQ266"/>
      <c r="BR266"/>
      <c r="BS266"/>
      <c r="BT266"/>
      <c r="BU266"/>
      <c r="BV266"/>
      <c r="BW266"/>
      <c r="BX266"/>
      <c r="BY266"/>
      <c r="BZ266"/>
      <c r="CA266"/>
      <c r="CB266"/>
      <c r="CC266"/>
    </row>
    <row r="267" spans="1:81" s="2" customFormat="1">
      <c r="A267"/>
      <c r="B267"/>
      <c r="C267"/>
      <c r="D267"/>
      <c r="E267"/>
      <c r="F267"/>
      <c r="G267"/>
      <c r="H267"/>
      <c r="I267"/>
      <c r="J267"/>
      <c r="K267"/>
      <c r="L267"/>
      <c r="M267"/>
      <c r="N267"/>
      <c r="O267"/>
      <c r="P267" s="13"/>
      <c r="Q267" s="13"/>
      <c r="R267"/>
      <c r="S267"/>
      <c r="T267"/>
      <c r="U267"/>
      <c r="V267"/>
      <c r="W267"/>
      <c r="X267"/>
      <c r="Y267"/>
      <c r="Z267"/>
      <c r="AA267"/>
      <c r="AB267"/>
      <c r="AC267"/>
      <c r="AD267"/>
      <c r="AE267"/>
      <c r="AF267"/>
      <c r="AG267"/>
      <c r="AH267"/>
      <c r="AI267"/>
      <c r="AJ267"/>
      <c r="AK267"/>
      <c r="AL267"/>
      <c r="AM267"/>
      <c r="AN267"/>
      <c r="AO267"/>
      <c r="AP267"/>
      <c r="AQ267"/>
      <c r="AR267"/>
      <c r="AS267"/>
      <c r="AT267"/>
      <c r="AU267"/>
      <c r="AV267"/>
      <c r="AW267"/>
      <c r="AX267"/>
      <c r="AY267"/>
      <c r="BB267"/>
      <c r="BC267"/>
      <c r="BD267"/>
      <c r="BE267"/>
      <c r="BF267"/>
      <c r="BG267"/>
      <c r="BH267"/>
      <c r="BI267"/>
      <c r="BJ267"/>
      <c r="BK267"/>
      <c r="BL267"/>
      <c r="BM267"/>
      <c r="BN267"/>
      <c r="BO267"/>
      <c r="BP267"/>
      <c r="BQ267"/>
      <c r="BR267"/>
      <c r="BS267"/>
      <c r="BT267"/>
      <c r="BU267"/>
      <c r="BV267"/>
      <c r="BW267"/>
      <c r="BX267"/>
      <c r="BY267"/>
      <c r="BZ267"/>
      <c r="CA267"/>
      <c r="CB267"/>
      <c r="CC267"/>
    </row>
    <row r="268" spans="1:81" s="2" customFormat="1">
      <c r="A268"/>
      <c r="B268"/>
      <c r="C268"/>
      <c r="D268"/>
      <c r="E268"/>
      <c r="F268"/>
      <c r="G268"/>
      <c r="H268"/>
      <c r="I268"/>
      <c r="J268"/>
      <c r="K268"/>
      <c r="L268"/>
      <c r="M268"/>
      <c r="N268"/>
      <c r="O268"/>
      <c r="P268" s="13"/>
      <c r="Q268" s="13"/>
      <c r="R268"/>
      <c r="S268"/>
      <c r="T268"/>
      <c r="U268"/>
      <c r="V268"/>
      <c r="W268"/>
      <c r="X268"/>
      <c r="Y268"/>
      <c r="Z268"/>
      <c r="AA268"/>
      <c r="AB268"/>
      <c r="AC268"/>
      <c r="AD268"/>
      <c r="AE268"/>
      <c r="AF268"/>
      <c r="AG268"/>
      <c r="AH268"/>
      <c r="AI268"/>
      <c r="AJ268"/>
      <c r="AK268"/>
      <c r="AL268"/>
      <c r="AM268"/>
      <c r="AN268"/>
      <c r="AO268"/>
      <c r="AP268"/>
      <c r="AQ268"/>
      <c r="AR268"/>
      <c r="AS268"/>
      <c r="AT268"/>
      <c r="AU268"/>
      <c r="AV268"/>
      <c r="AW268"/>
      <c r="AX268"/>
      <c r="AY268"/>
      <c r="BB268"/>
      <c r="BC268"/>
      <c r="BD268"/>
      <c r="BE268"/>
      <c r="BF268"/>
      <c r="BG268"/>
      <c r="BH268"/>
      <c r="BI268"/>
      <c r="BJ268"/>
      <c r="BK268"/>
      <c r="BL268"/>
      <c r="BM268"/>
      <c r="BN268"/>
      <c r="BO268"/>
      <c r="BP268"/>
      <c r="BQ268"/>
      <c r="BR268"/>
      <c r="BS268"/>
      <c r="BT268"/>
      <c r="BU268"/>
      <c r="BV268"/>
      <c r="BW268"/>
      <c r="BX268"/>
      <c r="BY268"/>
      <c r="BZ268"/>
      <c r="CA268"/>
      <c r="CB268"/>
      <c r="CC268"/>
    </row>
    <row r="269" spans="1:81" s="2" customFormat="1">
      <c r="A269"/>
      <c r="B269"/>
      <c r="C269"/>
      <c r="D269"/>
      <c r="E269"/>
      <c r="F269"/>
      <c r="G269"/>
      <c r="H269"/>
      <c r="I269"/>
      <c r="J269"/>
      <c r="K269"/>
      <c r="L269"/>
      <c r="M269"/>
      <c r="N269"/>
      <c r="O269"/>
      <c r="P269" s="13"/>
      <c r="Q269" s="13"/>
      <c r="R269"/>
      <c r="S269"/>
      <c r="T269"/>
      <c r="U269"/>
      <c r="V269"/>
      <c r="W269"/>
      <c r="X269"/>
      <c r="Y269"/>
      <c r="Z269"/>
      <c r="AA269"/>
      <c r="AB269"/>
      <c r="AC269"/>
      <c r="AD269"/>
      <c r="AE269"/>
      <c r="AF269"/>
      <c r="AG269"/>
      <c r="AH269"/>
      <c r="AI269"/>
      <c r="AJ269"/>
      <c r="AK269"/>
      <c r="AL269"/>
      <c r="AM269"/>
      <c r="AN269"/>
      <c r="AO269"/>
      <c r="AP269"/>
      <c r="AQ269"/>
      <c r="AR269"/>
      <c r="AS269"/>
      <c r="AT269"/>
      <c r="AU269"/>
      <c r="AV269"/>
      <c r="AW269"/>
      <c r="AX269"/>
      <c r="AY269"/>
      <c r="BB269"/>
      <c r="BC269"/>
      <c r="BD269"/>
      <c r="BE269"/>
      <c r="BF269"/>
      <c r="BG269"/>
      <c r="BH269"/>
      <c r="BI269"/>
      <c r="BJ269"/>
      <c r="BK269"/>
      <c r="BL269"/>
      <c r="BM269"/>
      <c r="BN269"/>
      <c r="BO269"/>
      <c r="BP269"/>
      <c r="BQ269"/>
      <c r="BR269"/>
      <c r="BS269"/>
      <c r="BT269"/>
      <c r="BU269"/>
      <c r="BV269"/>
      <c r="BW269"/>
      <c r="BX269"/>
      <c r="BY269"/>
      <c r="BZ269"/>
      <c r="CA269"/>
      <c r="CB269"/>
      <c r="CC269"/>
    </row>
    <row r="270" spans="1:81" s="2" customFormat="1">
      <c r="A270"/>
      <c r="B270"/>
      <c r="C270"/>
      <c r="D270"/>
      <c r="E270"/>
      <c r="F270"/>
      <c r="G270"/>
      <c r="H270"/>
      <c r="I270"/>
      <c r="J270"/>
      <c r="K270"/>
      <c r="L270"/>
      <c r="M270"/>
      <c r="N270"/>
      <c r="O270"/>
      <c r="P270" s="13"/>
      <c r="Q270" s="13"/>
      <c r="R270"/>
      <c r="S270"/>
      <c r="T270"/>
      <c r="U270"/>
      <c r="V270"/>
      <c r="W270"/>
      <c r="X270"/>
      <c r="Y270"/>
      <c r="Z270"/>
      <c r="AA270"/>
      <c r="AB270"/>
      <c r="AC270"/>
      <c r="AD270"/>
      <c r="AE270"/>
      <c r="AF270"/>
      <c r="AG270"/>
      <c r="AH270"/>
      <c r="AI270"/>
      <c r="AJ270"/>
      <c r="AK270"/>
      <c r="AL270"/>
      <c r="AM270"/>
      <c r="AN270"/>
      <c r="AO270"/>
      <c r="AP270"/>
      <c r="AQ270"/>
      <c r="AR270"/>
      <c r="AS270"/>
      <c r="AT270"/>
      <c r="AU270"/>
      <c r="AV270"/>
      <c r="AW270"/>
      <c r="AX270"/>
      <c r="AY270"/>
      <c r="BB270"/>
      <c r="BC270"/>
      <c r="BD270"/>
      <c r="BE270"/>
      <c r="BF270"/>
      <c r="BG270"/>
      <c r="BH270"/>
      <c r="BI270"/>
      <c r="BJ270"/>
      <c r="BK270"/>
      <c r="BL270"/>
      <c r="BM270"/>
      <c r="BN270"/>
      <c r="BO270"/>
      <c r="BP270"/>
      <c r="BQ270"/>
      <c r="BR270"/>
      <c r="BS270"/>
      <c r="BT270"/>
      <c r="BU270"/>
      <c r="BV270"/>
      <c r="BW270"/>
      <c r="BX270"/>
      <c r="BY270"/>
      <c r="BZ270"/>
      <c r="CA270"/>
      <c r="CB270"/>
      <c r="CC270"/>
    </row>
    <row r="271" spans="1:81" s="2" customFormat="1">
      <c r="A271"/>
      <c r="B271"/>
      <c r="C271"/>
      <c r="D271"/>
      <c r="E271"/>
      <c r="F271"/>
      <c r="G271"/>
      <c r="H271"/>
      <c r="I271"/>
      <c r="J271"/>
      <c r="K271"/>
      <c r="L271"/>
      <c r="M271"/>
      <c r="N271"/>
      <c r="O271"/>
      <c r="P271" s="13"/>
      <c r="Q271" s="13"/>
      <c r="R271"/>
      <c r="S271"/>
      <c r="T271"/>
      <c r="U271"/>
      <c r="V271"/>
      <c r="W271"/>
      <c r="X271"/>
      <c r="Y271"/>
      <c r="Z271"/>
      <c r="AA271"/>
      <c r="AB271"/>
      <c r="AC271"/>
      <c r="AD271"/>
      <c r="AE271"/>
      <c r="AF271"/>
      <c r="AG271"/>
      <c r="AH271"/>
      <c r="AI271"/>
      <c r="AJ271"/>
      <c r="AK271"/>
      <c r="AL271"/>
      <c r="AM271"/>
      <c r="AN271"/>
      <c r="AO271"/>
      <c r="AP271"/>
      <c r="AQ271"/>
      <c r="AR271"/>
      <c r="AS271"/>
      <c r="AT271"/>
      <c r="AU271"/>
      <c r="AV271"/>
      <c r="AW271"/>
      <c r="AX271"/>
      <c r="AY271"/>
      <c r="BB271"/>
      <c r="BC271"/>
      <c r="BD271"/>
      <c r="BE271"/>
      <c r="BF271"/>
      <c r="BG271"/>
      <c r="BH271"/>
      <c r="BI271"/>
      <c r="BJ271"/>
      <c r="BK271"/>
      <c r="BL271"/>
      <c r="BM271"/>
      <c r="BN271"/>
      <c r="BO271"/>
      <c r="BP271"/>
      <c r="BQ271"/>
      <c r="BR271"/>
      <c r="BS271"/>
      <c r="BT271"/>
      <c r="BU271"/>
      <c r="BV271"/>
      <c r="BW271"/>
      <c r="BX271"/>
      <c r="BY271"/>
      <c r="BZ271"/>
      <c r="CA271"/>
      <c r="CB271"/>
      <c r="CC271"/>
    </row>
    <row r="272" spans="1:81" s="2" customFormat="1">
      <c r="A272"/>
      <c r="B272"/>
      <c r="C272"/>
      <c r="D272"/>
      <c r="E272"/>
      <c r="F272"/>
      <c r="G272"/>
      <c r="H272"/>
      <c r="I272"/>
      <c r="J272"/>
      <c r="K272"/>
      <c r="L272"/>
      <c r="M272"/>
      <c r="N272"/>
      <c r="O272"/>
      <c r="P272" s="13"/>
      <c r="Q272" s="13"/>
      <c r="R272"/>
      <c r="S272"/>
      <c r="T272"/>
      <c r="U272"/>
      <c r="V272"/>
      <c r="W272"/>
      <c r="X272"/>
      <c r="Y272"/>
      <c r="Z272"/>
      <c r="AA272"/>
      <c r="AB272"/>
      <c r="AC272"/>
      <c r="AD272"/>
      <c r="AE272"/>
      <c r="AF272"/>
      <c r="AG272"/>
      <c r="AH272"/>
      <c r="AI272"/>
      <c r="AJ272"/>
      <c r="AK272"/>
      <c r="AL272"/>
      <c r="AM272"/>
      <c r="AN272"/>
      <c r="AO272"/>
      <c r="AP272"/>
      <c r="AQ272"/>
      <c r="AR272"/>
      <c r="AS272"/>
      <c r="AT272"/>
      <c r="AU272"/>
      <c r="AV272"/>
      <c r="AW272"/>
      <c r="AX272"/>
      <c r="AY272"/>
      <c r="BB272"/>
      <c r="BC272"/>
      <c r="BD272"/>
      <c r="BE272"/>
      <c r="BF272"/>
      <c r="BG272"/>
      <c r="BH272"/>
      <c r="BI272"/>
      <c r="BJ272"/>
      <c r="BK272"/>
      <c r="BL272"/>
      <c r="BM272"/>
      <c r="BN272"/>
      <c r="BO272"/>
      <c r="BP272"/>
      <c r="BQ272"/>
      <c r="BR272"/>
      <c r="BS272"/>
      <c r="BT272"/>
      <c r="BU272"/>
      <c r="BV272"/>
      <c r="BW272"/>
      <c r="BX272"/>
      <c r="BY272"/>
      <c r="BZ272"/>
      <c r="CA272"/>
      <c r="CB272"/>
      <c r="CC272"/>
    </row>
    <row r="273" spans="1:81" s="2" customFormat="1">
      <c r="A273"/>
      <c r="B273"/>
      <c r="C273"/>
      <c r="D273"/>
      <c r="E273"/>
      <c r="F273"/>
      <c r="G273"/>
      <c r="H273"/>
      <c r="I273"/>
      <c r="J273"/>
      <c r="K273"/>
      <c r="L273"/>
      <c r="M273"/>
      <c r="N273"/>
      <c r="O273"/>
      <c r="P273" s="13"/>
      <c r="Q273" s="13"/>
      <c r="R273"/>
      <c r="S273"/>
      <c r="T273"/>
      <c r="U273"/>
      <c r="V273"/>
      <c r="W273"/>
      <c r="X273"/>
      <c r="Y273"/>
      <c r="Z273"/>
      <c r="AA273"/>
      <c r="AB273"/>
      <c r="AC273"/>
      <c r="AD273"/>
      <c r="AE273"/>
      <c r="AF273"/>
      <c r="AG273"/>
      <c r="AH273"/>
      <c r="AI273"/>
      <c r="AJ273"/>
      <c r="AK273"/>
      <c r="AL273"/>
      <c r="AM273"/>
      <c r="AN273"/>
      <c r="AO273"/>
      <c r="AP273"/>
      <c r="AQ273"/>
      <c r="AR273"/>
      <c r="AS273"/>
      <c r="AT273"/>
      <c r="AU273"/>
      <c r="AV273"/>
      <c r="AW273"/>
      <c r="AX273"/>
      <c r="AY273"/>
      <c r="BB273"/>
      <c r="BC273"/>
      <c r="BD273"/>
      <c r="BE273"/>
      <c r="BF273"/>
      <c r="BG273"/>
      <c r="BH273"/>
      <c r="BI273"/>
      <c r="BJ273"/>
      <c r="BK273"/>
      <c r="BL273"/>
      <c r="BM273"/>
      <c r="BN273"/>
      <c r="BO273"/>
      <c r="BP273"/>
      <c r="BQ273"/>
      <c r="BR273"/>
      <c r="BS273"/>
      <c r="BT273"/>
      <c r="BU273"/>
      <c r="BV273"/>
      <c r="BW273"/>
      <c r="BX273"/>
      <c r="BY273"/>
      <c r="BZ273"/>
      <c r="CA273"/>
      <c r="CB273"/>
      <c r="CC273"/>
    </row>
    <row r="274" spans="1:81" s="2" customFormat="1">
      <c r="A274"/>
      <c r="B274"/>
      <c r="C274"/>
      <c r="D274"/>
      <c r="E274"/>
      <c r="F274"/>
      <c r="G274"/>
      <c r="H274"/>
      <c r="I274"/>
      <c r="J274"/>
      <c r="K274"/>
      <c r="L274"/>
      <c r="M274"/>
      <c r="N274"/>
      <c r="O274"/>
      <c r="P274" s="13"/>
      <c r="Q274" s="13"/>
      <c r="R274"/>
      <c r="S274"/>
      <c r="T274"/>
      <c r="U274"/>
      <c r="V274"/>
      <c r="W274"/>
      <c r="X274"/>
      <c r="Y274"/>
      <c r="Z274"/>
      <c r="AA274"/>
      <c r="AB274"/>
      <c r="AC274"/>
      <c r="AD274"/>
      <c r="AE274"/>
      <c r="AF274"/>
      <c r="AG274"/>
      <c r="AH274"/>
      <c r="AI274"/>
      <c r="AJ274"/>
      <c r="AK274"/>
      <c r="AL274"/>
      <c r="AM274"/>
      <c r="AN274"/>
      <c r="AO274"/>
      <c r="AP274"/>
      <c r="AQ274"/>
      <c r="AR274"/>
      <c r="AS274"/>
      <c r="AT274"/>
      <c r="AU274"/>
      <c r="AV274"/>
      <c r="AW274"/>
      <c r="AX274"/>
      <c r="AY274"/>
      <c r="BB274"/>
      <c r="BC274"/>
      <c r="BD274"/>
      <c r="BE274"/>
      <c r="BF274"/>
      <c r="BG274"/>
      <c r="BH274"/>
      <c r="BI274"/>
      <c r="BJ274"/>
      <c r="BK274"/>
      <c r="BL274"/>
      <c r="BM274"/>
      <c r="BN274"/>
      <c r="BO274"/>
      <c r="BP274"/>
      <c r="BQ274"/>
      <c r="BR274"/>
      <c r="BS274"/>
      <c r="BT274"/>
      <c r="BU274"/>
      <c r="BV274"/>
      <c r="BW274"/>
      <c r="BX274"/>
      <c r="BY274"/>
      <c r="BZ274"/>
      <c r="CA274"/>
      <c r="CB274"/>
      <c r="CC274"/>
    </row>
    <row r="275" spans="1:81" s="2" customFormat="1">
      <c r="A275"/>
      <c r="B275"/>
      <c r="C275"/>
      <c r="D275"/>
      <c r="E275"/>
      <c r="F275"/>
      <c r="G275"/>
      <c r="H275"/>
      <c r="I275"/>
      <c r="J275"/>
      <c r="K275"/>
      <c r="L275"/>
      <c r="M275"/>
      <c r="N275"/>
      <c r="O275"/>
      <c r="P275" s="13"/>
      <c r="Q275" s="13"/>
      <c r="R275"/>
      <c r="S275"/>
      <c r="T275"/>
      <c r="U275"/>
      <c r="V275"/>
      <c r="W275"/>
      <c r="X275"/>
      <c r="Y275"/>
      <c r="Z275"/>
      <c r="AA275"/>
      <c r="AB275"/>
      <c r="AC275"/>
      <c r="AD275"/>
      <c r="AE275"/>
      <c r="AF275"/>
      <c r="AG275"/>
      <c r="AH275"/>
      <c r="AI275"/>
      <c r="AJ275"/>
      <c r="AK275"/>
      <c r="AL275"/>
      <c r="AM275"/>
      <c r="AN275"/>
      <c r="AO275"/>
      <c r="AP275"/>
      <c r="AQ275"/>
      <c r="AR275"/>
      <c r="AS275"/>
      <c r="AT275"/>
      <c r="AU275"/>
      <c r="AV275"/>
      <c r="AW275"/>
      <c r="AX275"/>
      <c r="AY275"/>
      <c r="BB275"/>
      <c r="BC275"/>
      <c r="BD275"/>
      <c r="BE275"/>
      <c r="BF275"/>
      <c r="BG275"/>
      <c r="BH275"/>
      <c r="BI275"/>
      <c r="BJ275"/>
      <c r="BK275"/>
      <c r="BL275"/>
      <c r="BM275"/>
      <c r="BN275"/>
      <c r="BO275"/>
      <c r="BP275"/>
      <c r="BQ275"/>
      <c r="BR275"/>
      <c r="BS275"/>
      <c r="BT275"/>
      <c r="BU275"/>
      <c r="BV275"/>
      <c r="BW275"/>
      <c r="BX275"/>
      <c r="BY275"/>
      <c r="BZ275"/>
      <c r="CA275"/>
      <c r="CB275"/>
      <c r="CC275"/>
    </row>
    <row r="276" spans="1:81" s="2" customFormat="1">
      <c r="A276"/>
      <c r="B276"/>
      <c r="C276"/>
      <c r="D276"/>
      <c r="E276"/>
      <c r="F276"/>
      <c r="G276"/>
      <c r="H276"/>
      <c r="I276"/>
      <c r="J276"/>
      <c r="K276"/>
      <c r="L276"/>
      <c r="M276"/>
      <c r="N276"/>
      <c r="O276"/>
      <c r="P276" s="13"/>
      <c r="Q276" s="13"/>
      <c r="R276"/>
      <c r="S276"/>
      <c r="T276"/>
      <c r="U276"/>
      <c r="V276"/>
      <c r="W276"/>
      <c r="X276"/>
      <c r="Y276"/>
      <c r="Z276"/>
      <c r="AA276"/>
      <c r="AB276"/>
      <c r="AC276"/>
      <c r="AD276"/>
      <c r="AE276"/>
      <c r="AF276"/>
      <c r="AG276"/>
      <c r="AH276"/>
      <c r="AI276"/>
      <c r="AJ276"/>
      <c r="AK276"/>
      <c r="AL276"/>
      <c r="AM276"/>
      <c r="AN276"/>
      <c r="AO276"/>
      <c r="AP276"/>
      <c r="AQ276"/>
      <c r="AR276"/>
      <c r="AS276"/>
      <c r="AT276"/>
      <c r="AU276"/>
      <c r="AV276"/>
      <c r="AW276"/>
      <c r="AX276"/>
      <c r="AY276"/>
      <c r="BB276"/>
      <c r="BC276"/>
      <c r="BD276"/>
      <c r="BE276"/>
      <c r="BF276"/>
      <c r="BG276"/>
      <c r="BH276"/>
      <c r="BI276"/>
      <c r="BJ276"/>
      <c r="BK276"/>
      <c r="BL276"/>
      <c r="BM276"/>
      <c r="BN276"/>
      <c r="BO276"/>
      <c r="BP276"/>
      <c r="BQ276"/>
      <c r="BR276"/>
      <c r="BS276"/>
      <c r="BT276"/>
      <c r="BU276"/>
      <c r="BV276"/>
      <c r="BW276"/>
      <c r="BX276"/>
      <c r="BY276"/>
      <c r="BZ276"/>
      <c r="CA276"/>
      <c r="CB276"/>
      <c r="CC276"/>
    </row>
    <row r="277" spans="1:81" s="2" customFormat="1">
      <c r="A277"/>
      <c r="B277"/>
      <c r="C277"/>
      <c r="D277"/>
      <c r="E277"/>
      <c r="F277"/>
      <c r="G277"/>
      <c r="H277"/>
      <c r="I277"/>
      <c r="J277"/>
      <c r="K277"/>
      <c r="L277"/>
      <c r="M277"/>
      <c r="N277"/>
      <c r="O277"/>
      <c r="P277" s="13"/>
      <c r="Q277" s="13"/>
      <c r="R277"/>
      <c r="S277"/>
      <c r="T277"/>
      <c r="U277"/>
      <c r="V277"/>
      <c r="W277"/>
      <c r="X277"/>
      <c r="Y277"/>
      <c r="Z277"/>
      <c r="AA277"/>
      <c r="AB277"/>
      <c r="AC277"/>
      <c r="AD277"/>
      <c r="AE277"/>
      <c r="AF277"/>
      <c r="AG277"/>
      <c r="AH277"/>
      <c r="AI277"/>
      <c r="AJ277"/>
      <c r="AK277"/>
      <c r="AL277"/>
      <c r="AM277"/>
      <c r="AN277"/>
      <c r="AO277"/>
      <c r="AP277"/>
      <c r="AQ277"/>
      <c r="AR277"/>
      <c r="AS277"/>
      <c r="AT277"/>
      <c r="AU277"/>
      <c r="AV277"/>
      <c r="AW277"/>
      <c r="AX277"/>
      <c r="AY277"/>
      <c r="BB277"/>
      <c r="BC277"/>
      <c r="BD277"/>
      <c r="BE277"/>
      <c r="BF277"/>
      <c r="BG277"/>
      <c r="BH277"/>
      <c r="BI277"/>
      <c r="BJ277"/>
      <c r="BK277"/>
      <c r="BL277"/>
      <c r="BM277"/>
      <c r="BN277"/>
      <c r="BO277"/>
      <c r="BP277"/>
      <c r="BQ277"/>
      <c r="BR277"/>
      <c r="BS277"/>
      <c r="BT277"/>
      <c r="BU277"/>
      <c r="BV277"/>
      <c r="BW277"/>
      <c r="BX277"/>
      <c r="BY277"/>
      <c r="BZ277"/>
      <c r="CA277"/>
      <c r="CB277"/>
      <c r="CC277"/>
    </row>
    <row r="278" spans="1:81" s="2" customFormat="1">
      <c r="A278"/>
      <c r="B278"/>
      <c r="C278"/>
      <c r="D278"/>
      <c r="E278"/>
      <c r="F278"/>
      <c r="G278"/>
      <c r="H278"/>
      <c r="I278"/>
      <c r="J278"/>
      <c r="K278"/>
      <c r="L278"/>
      <c r="M278"/>
      <c r="N278"/>
      <c r="O278"/>
      <c r="P278" s="13"/>
      <c r="Q278" s="13"/>
      <c r="R278"/>
      <c r="S278"/>
      <c r="T278"/>
      <c r="U278"/>
      <c r="V278"/>
      <c r="W278"/>
      <c r="X278"/>
      <c r="Y278"/>
      <c r="Z278"/>
      <c r="AA278"/>
      <c r="AB278"/>
      <c r="AC278"/>
      <c r="AD278"/>
      <c r="AE278"/>
      <c r="AF278"/>
      <c r="AG278"/>
      <c r="AH278"/>
      <c r="AI278"/>
      <c r="AJ278"/>
      <c r="AK278"/>
      <c r="AL278"/>
      <c r="AM278"/>
      <c r="AN278"/>
      <c r="AO278"/>
      <c r="AP278"/>
      <c r="AQ278"/>
      <c r="AR278"/>
      <c r="AS278"/>
      <c r="AT278"/>
      <c r="AU278"/>
      <c r="AV278"/>
      <c r="AW278"/>
      <c r="AX278"/>
      <c r="AY278"/>
      <c r="BB278"/>
      <c r="BC278"/>
      <c r="BD278"/>
      <c r="BE278"/>
      <c r="BF278"/>
      <c r="BG278"/>
      <c r="BH278"/>
      <c r="BI278"/>
      <c r="BJ278"/>
      <c r="BK278"/>
      <c r="BL278"/>
      <c r="BM278"/>
      <c r="BN278"/>
      <c r="BO278"/>
      <c r="BP278"/>
      <c r="BQ278"/>
      <c r="BR278"/>
      <c r="BS278"/>
      <c r="BT278"/>
      <c r="BU278"/>
      <c r="BV278"/>
      <c r="BW278"/>
      <c r="BX278"/>
      <c r="BY278"/>
      <c r="BZ278"/>
      <c r="CA278"/>
      <c r="CB278"/>
      <c r="CC278"/>
    </row>
    <row r="279" spans="1:81" s="2" customFormat="1">
      <c r="A279"/>
      <c r="B279"/>
      <c r="C279"/>
      <c r="D279"/>
      <c r="E279"/>
      <c r="F279"/>
      <c r="G279"/>
      <c r="H279"/>
      <c r="I279"/>
      <c r="J279"/>
      <c r="K279"/>
      <c r="L279"/>
      <c r="M279"/>
      <c r="N279"/>
      <c r="O279"/>
      <c r="P279" s="13"/>
      <c r="Q279" s="13"/>
      <c r="R279"/>
      <c r="S279"/>
      <c r="T279"/>
      <c r="U279"/>
      <c r="V279"/>
      <c r="W279"/>
      <c r="X279"/>
      <c r="Y279"/>
      <c r="Z279"/>
      <c r="AA279"/>
      <c r="AB279"/>
      <c r="AC279"/>
      <c r="AD279"/>
      <c r="AE279"/>
      <c r="AF279"/>
      <c r="AG279"/>
      <c r="AH279"/>
      <c r="AI279"/>
      <c r="AJ279"/>
      <c r="AK279"/>
      <c r="AL279"/>
      <c r="AM279"/>
      <c r="AN279"/>
      <c r="AO279"/>
      <c r="AP279"/>
      <c r="AQ279"/>
      <c r="AR279"/>
      <c r="AS279"/>
      <c r="AT279"/>
      <c r="AU279"/>
      <c r="AV279"/>
      <c r="AW279"/>
      <c r="AX279"/>
      <c r="AY279"/>
      <c r="BB279"/>
      <c r="BC279"/>
      <c r="BD279"/>
      <c r="BE279"/>
      <c r="BF279"/>
      <c r="BG279"/>
      <c r="BH279"/>
      <c r="BI279"/>
      <c r="BJ279"/>
      <c r="BK279"/>
      <c r="BL279"/>
      <c r="BM279"/>
      <c r="BN279"/>
      <c r="BO279"/>
      <c r="BP279"/>
      <c r="BQ279"/>
      <c r="BR279"/>
      <c r="BS279"/>
      <c r="BT279"/>
      <c r="BU279"/>
      <c r="BV279"/>
      <c r="BW279"/>
      <c r="BX279"/>
      <c r="BY279"/>
      <c r="BZ279"/>
      <c r="CA279"/>
      <c r="CB279"/>
      <c r="CC279"/>
    </row>
    <row r="280" spans="1:81" s="2" customFormat="1">
      <c r="A280"/>
      <c r="B280"/>
      <c r="C280"/>
      <c r="D280"/>
      <c r="E280"/>
      <c r="F280"/>
      <c r="G280"/>
      <c r="H280"/>
      <c r="I280"/>
      <c r="J280"/>
      <c r="K280"/>
      <c r="L280"/>
      <c r="M280"/>
      <c r="N280"/>
      <c r="O280"/>
      <c r="P280" s="13"/>
      <c r="Q280" s="13"/>
      <c r="R280"/>
      <c r="S280"/>
      <c r="T280"/>
      <c r="U280"/>
      <c r="V280"/>
      <c r="W280"/>
      <c r="X280"/>
      <c r="Y280"/>
      <c r="Z280"/>
      <c r="AA280"/>
      <c r="AB280"/>
      <c r="AC280"/>
      <c r="AD280"/>
      <c r="AE280"/>
      <c r="AF280"/>
      <c r="AG280"/>
      <c r="AH280"/>
      <c r="AI280"/>
      <c r="AJ280"/>
      <c r="AK280"/>
      <c r="AL280"/>
      <c r="AM280"/>
      <c r="AN280"/>
      <c r="AO280"/>
      <c r="AP280"/>
      <c r="AQ280"/>
      <c r="AR280"/>
      <c r="AS280"/>
      <c r="AT280"/>
      <c r="AU280"/>
      <c r="AV280"/>
      <c r="AW280"/>
      <c r="AX280"/>
      <c r="AY280"/>
      <c r="BB280"/>
      <c r="BC280"/>
      <c r="BD280"/>
      <c r="BE280"/>
      <c r="BF280"/>
      <c r="BG280"/>
      <c r="BH280"/>
      <c r="BI280"/>
      <c r="BJ280"/>
      <c r="BK280"/>
      <c r="BL280"/>
      <c r="BM280"/>
      <c r="BN280"/>
      <c r="BO280"/>
      <c r="BP280"/>
      <c r="BQ280"/>
      <c r="BR280"/>
      <c r="BS280"/>
      <c r="BT280"/>
      <c r="BU280"/>
      <c r="BV280"/>
      <c r="BW280"/>
      <c r="BX280"/>
      <c r="BY280"/>
      <c r="BZ280"/>
      <c r="CA280"/>
      <c r="CB280"/>
      <c r="CC280"/>
    </row>
    <row r="281" spans="1:81" s="2" customFormat="1">
      <c r="A281"/>
      <c r="B281"/>
      <c r="C281"/>
      <c r="D281"/>
      <c r="E281"/>
      <c r="F281"/>
      <c r="G281"/>
      <c r="H281"/>
      <c r="I281"/>
      <c r="J281"/>
      <c r="K281"/>
      <c r="L281"/>
      <c r="M281"/>
      <c r="N281"/>
      <c r="O281"/>
      <c r="P281" s="13"/>
      <c r="Q281" s="13"/>
      <c r="R281"/>
      <c r="S281"/>
      <c r="T281"/>
      <c r="U281"/>
      <c r="V281"/>
      <c r="W281"/>
      <c r="X281"/>
      <c r="Y281"/>
      <c r="Z281"/>
      <c r="AA281"/>
      <c r="AB281"/>
      <c r="AC281"/>
      <c r="AD281"/>
      <c r="AE281"/>
      <c r="AF281"/>
      <c r="AG281"/>
      <c r="AH281"/>
      <c r="AI281"/>
      <c r="AJ281"/>
      <c r="AK281"/>
      <c r="AL281"/>
      <c r="AM281"/>
      <c r="AN281"/>
      <c r="AO281"/>
      <c r="AP281"/>
      <c r="AQ281"/>
      <c r="AR281"/>
      <c r="AS281"/>
      <c r="AT281"/>
      <c r="AU281"/>
      <c r="AV281"/>
      <c r="AW281"/>
      <c r="AX281"/>
      <c r="AY281"/>
      <c r="BB281"/>
      <c r="BC281"/>
      <c r="BD281"/>
      <c r="BE281"/>
      <c r="BF281"/>
      <c r="BG281"/>
      <c r="BH281"/>
      <c r="BI281"/>
      <c r="BJ281"/>
      <c r="BK281"/>
      <c r="BL281"/>
      <c r="BM281"/>
      <c r="BN281"/>
      <c r="BO281"/>
      <c r="BP281"/>
      <c r="BQ281"/>
      <c r="BR281"/>
      <c r="BS281"/>
      <c r="BT281"/>
      <c r="BU281"/>
      <c r="BV281"/>
      <c r="BW281"/>
      <c r="BX281"/>
      <c r="BY281"/>
      <c r="BZ281"/>
      <c r="CA281"/>
      <c r="CB281"/>
      <c r="CC281"/>
    </row>
    <row r="282" spans="1:81" s="2" customFormat="1">
      <c r="A282"/>
      <c r="B282"/>
      <c r="C282"/>
      <c r="D282"/>
      <c r="E282"/>
      <c r="F282"/>
      <c r="G282"/>
      <c r="H282"/>
      <c r="I282"/>
      <c r="J282"/>
      <c r="K282"/>
      <c r="L282"/>
      <c r="M282"/>
      <c r="N282"/>
      <c r="O282"/>
      <c r="P282" s="13"/>
      <c r="Q282" s="13"/>
      <c r="R282"/>
      <c r="S282"/>
      <c r="T282"/>
      <c r="U282"/>
      <c r="V282"/>
      <c r="W282"/>
      <c r="X282"/>
      <c r="Y282"/>
      <c r="Z282"/>
      <c r="AA282"/>
      <c r="AB282"/>
      <c r="AC282"/>
      <c r="AD282"/>
      <c r="AE282"/>
      <c r="AF282"/>
      <c r="AG282"/>
      <c r="AH282"/>
      <c r="AI282"/>
      <c r="AJ282"/>
      <c r="AK282"/>
      <c r="AL282"/>
      <c r="AM282"/>
      <c r="AN282"/>
      <c r="AO282"/>
      <c r="AP282"/>
      <c r="AQ282"/>
      <c r="AR282"/>
      <c r="AS282"/>
      <c r="AT282"/>
      <c r="AU282"/>
      <c r="AV282"/>
      <c r="AW282"/>
      <c r="AX282"/>
      <c r="AY282"/>
      <c r="BB282"/>
      <c r="BC282"/>
      <c r="BD282"/>
      <c r="BE282"/>
      <c r="BF282"/>
      <c r="BG282"/>
      <c r="BH282"/>
      <c r="BI282"/>
      <c r="BJ282"/>
      <c r="BK282"/>
      <c r="BL282"/>
      <c r="BM282"/>
      <c r="BN282"/>
      <c r="BO282"/>
      <c r="BP282"/>
      <c r="BQ282"/>
      <c r="BR282"/>
      <c r="BS282"/>
      <c r="BT282"/>
      <c r="BU282"/>
      <c r="BV282"/>
      <c r="BW282"/>
      <c r="BX282"/>
      <c r="BY282"/>
      <c r="BZ282"/>
      <c r="CA282"/>
      <c r="CB282"/>
      <c r="CC282"/>
    </row>
    <row r="283" spans="1:81" s="2" customFormat="1">
      <c r="A283"/>
      <c r="B283"/>
      <c r="C283"/>
      <c r="D283"/>
      <c r="E283"/>
      <c r="F283"/>
      <c r="G283"/>
      <c r="H283"/>
      <c r="I283"/>
      <c r="J283"/>
      <c r="K283"/>
      <c r="L283"/>
      <c r="M283"/>
      <c r="N283"/>
      <c r="O283"/>
      <c r="P283" s="13"/>
      <c r="Q283" s="13"/>
      <c r="R283"/>
      <c r="S283"/>
      <c r="T283"/>
      <c r="U283"/>
      <c r="V283"/>
      <c r="W283"/>
      <c r="X283"/>
      <c r="Y283"/>
      <c r="Z283"/>
      <c r="AA283"/>
      <c r="AB283"/>
      <c r="AC283"/>
      <c r="AD283"/>
      <c r="AE283"/>
      <c r="AF283"/>
      <c r="AG283"/>
      <c r="AH283"/>
      <c r="AI283"/>
      <c r="AJ283"/>
      <c r="AK283"/>
      <c r="AL283"/>
      <c r="AM283"/>
      <c r="AN283"/>
      <c r="AO283"/>
      <c r="AP283"/>
      <c r="AQ283"/>
      <c r="AR283"/>
      <c r="AS283"/>
      <c r="AT283"/>
      <c r="AU283"/>
      <c r="AV283"/>
      <c r="AW283"/>
      <c r="AX283"/>
      <c r="AY283"/>
      <c r="BB283"/>
      <c r="BC283"/>
      <c r="BD283"/>
      <c r="BE283"/>
      <c r="BF283"/>
      <c r="BG283"/>
      <c r="BH283"/>
      <c r="BI283"/>
      <c r="BJ283"/>
      <c r="BK283"/>
      <c r="BL283"/>
      <c r="BM283"/>
      <c r="BN283"/>
      <c r="BO283"/>
      <c r="BP283"/>
      <c r="BQ283"/>
      <c r="BR283"/>
      <c r="BS283"/>
      <c r="BT283"/>
      <c r="BU283"/>
      <c r="BV283"/>
      <c r="BW283"/>
      <c r="BX283"/>
      <c r="BY283"/>
      <c r="BZ283"/>
      <c r="CA283"/>
      <c r="CB283"/>
      <c r="CC283"/>
    </row>
    <row r="284" spans="1:81" s="2" customFormat="1">
      <c r="A284"/>
      <c r="B284"/>
      <c r="C284"/>
      <c r="D284"/>
      <c r="E284"/>
      <c r="F284"/>
      <c r="G284"/>
      <c r="H284"/>
      <c r="I284"/>
      <c r="J284"/>
      <c r="K284"/>
      <c r="L284"/>
      <c r="M284"/>
      <c r="N284"/>
      <c r="O284"/>
      <c r="P284" s="13"/>
      <c r="Q284" s="13"/>
      <c r="R284"/>
      <c r="S284"/>
      <c r="T284"/>
      <c r="U284"/>
      <c r="V284"/>
      <c r="W284"/>
      <c r="X284"/>
      <c r="Y284"/>
      <c r="Z284"/>
      <c r="AA284"/>
      <c r="AB284"/>
      <c r="AC284"/>
      <c r="AD284"/>
      <c r="AE284"/>
      <c r="AF284"/>
      <c r="AG284"/>
      <c r="AH284"/>
      <c r="AI284"/>
      <c r="AJ284"/>
      <c r="AK284"/>
      <c r="AL284"/>
      <c r="AM284"/>
      <c r="AN284"/>
      <c r="AO284"/>
      <c r="AP284"/>
      <c r="AQ284"/>
      <c r="AR284"/>
      <c r="AS284"/>
      <c r="AT284"/>
      <c r="AU284"/>
      <c r="AV284"/>
      <c r="AW284"/>
      <c r="AX284"/>
      <c r="AY284"/>
      <c r="BB284"/>
      <c r="BC284"/>
      <c r="BD284"/>
      <c r="BE284"/>
      <c r="BF284"/>
      <c r="BG284"/>
      <c r="BH284"/>
      <c r="BI284"/>
      <c r="BJ284"/>
      <c r="BK284"/>
      <c r="BL284"/>
      <c r="BM284"/>
      <c r="BN284"/>
      <c r="BO284"/>
      <c r="BP284"/>
      <c r="BQ284"/>
      <c r="BR284"/>
      <c r="BS284"/>
      <c r="BT284"/>
      <c r="BU284"/>
      <c r="BV284"/>
      <c r="BW284"/>
      <c r="BX284"/>
      <c r="BY284"/>
      <c r="BZ284"/>
      <c r="CA284"/>
      <c r="CB284"/>
      <c r="CC284"/>
    </row>
    <row r="285" spans="1:81" s="2" customFormat="1">
      <c r="A285"/>
      <c r="B285"/>
      <c r="C285"/>
      <c r="D285"/>
      <c r="E285"/>
      <c r="F285"/>
      <c r="G285"/>
      <c r="H285"/>
      <c r="I285"/>
      <c r="J285"/>
      <c r="K285"/>
      <c r="L285"/>
      <c r="M285"/>
      <c r="N285"/>
      <c r="O285"/>
      <c r="P285" s="13"/>
      <c r="Q285" s="13"/>
      <c r="R285"/>
      <c r="S285"/>
      <c r="T285"/>
      <c r="U285"/>
      <c r="V285"/>
      <c r="W285"/>
      <c r="X285"/>
      <c r="Y285"/>
      <c r="Z285"/>
      <c r="AA285"/>
      <c r="AB285"/>
      <c r="AC285"/>
      <c r="AD285"/>
      <c r="AE285"/>
      <c r="AF285"/>
      <c r="AG285"/>
      <c r="AH285"/>
      <c r="AI285"/>
      <c r="AJ285"/>
      <c r="AK285"/>
      <c r="AL285"/>
      <c r="AM285"/>
      <c r="AN285"/>
      <c r="AO285"/>
      <c r="AP285"/>
      <c r="AQ285"/>
      <c r="AR285"/>
      <c r="AS285"/>
      <c r="AT285"/>
      <c r="AU285"/>
      <c r="AV285"/>
      <c r="AW285"/>
      <c r="AX285"/>
      <c r="AY285"/>
      <c r="BB285"/>
      <c r="BC285"/>
      <c r="BD285"/>
      <c r="BE285"/>
      <c r="BF285"/>
      <c r="BG285"/>
      <c r="BH285"/>
      <c r="BI285"/>
      <c r="BJ285"/>
      <c r="BK285"/>
      <c r="BL285"/>
      <c r="BM285"/>
      <c r="BN285"/>
      <c r="BO285"/>
      <c r="BP285"/>
      <c r="BQ285"/>
      <c r="BR285"/>
      <c r="BS285"/>
      <c r="BT285"/>
      <c r="BU285"/>
      <c r="BV285"/>
      <c r="BW285"/>
      <c r="BX285"/>
      <c r="BY285"/>
      <c r="BZ285"/>
      <c r="CA285"/>
      <c r="CB285"/>
      <c r="CC285"/>
    </row>
    <row r="286" spans="1:81" s="2" customFormat="1">
      <c r="A286"/>
      <c r="B286"/>
      <c r="C286"/>
      <c r="D286"/>
      <c r="E286"/>
      <c r="F286"/>
      <c r="G286"/>
      <c r="H286"/>
      <c r="I286"/>
      <c r="J286"/>
      <c r="K286"/>
      <c r="L286"/>
      <c r="M286"/>
      <c r="N286"/>
      <c r="O286"/>
      <c r="P286" s="13"/>
      <c r="Q286" s="13"/>
      <c r="R286"/>
      <c r="S286"/>
      <c r="T286"/>
      <c r="U286"/>
      <c r="V286"/>
      <c r="W286"/>
      <c r="X286"/>
      <c r="Y286"/>
      <c r="Z286"/>
      <c r="AA286"/>
      <c r="AB286"/>
      <c r="AC286"/>
      <c r="AD286"/>
      <c r="AE286"/>
      <c r="AF286"/>
      <c r="AG286"/>
      <c r="AH286"/>
      <c r="AI286"/>
      <c r="AJ286"/>
      <c r="AK286"/>
      <c r="AL286"/>
      <c r="AM286"/>
      <c r="AN286"/>
      <c r="AO286"/>
      <c r="AP286"/>
      <c r="AQ286"/>
      <c r="AR286"/>
      <c r="AS286"/>
      <c r="AT286"/>
      <c r="AU286"/>
      <c r="AV286"/>
      <c r="AW286"/>
      <c r="AX286"/>
      <c r="AY286"/>
      <c r="BB286"/>
      <c r="BC286"/>
      <c r="BD286"/>
      <c r="BE286"/>
      <c r="BF286"/>
      <c r="BG286"/>
      <c r="BH286"/>
      <c r="BI286"/>
      <c r="BJ286"/>
      <c r="BK286"/>
      <c r="BL286"/>
      <c r="BM286"/>
      <c r="BN286"/>
      <c r="BO286"/>
      <c r="BP286"/>
      <c r="BQ286"/>
      <c r="BR286"/>
      <c r="BS286"/>
      <c r="BT286"/>
      <c r="BU286"/>
      <c r="BV286"/>
      <c r="BW286"/>
      <c r="BX286"/>
      <c r="BY286"/>
      <c r="BZ286"/>
      <c r="CA286"/>
      <c r="CB286"/>
      <c r="CC286"/>
    </row>
    <row r="287" spans="1:81" s="2" customFormat="1">
      <c r="A287"/>
      <c r="B287"/>
      <c r="C287"/>
      <c r="D287"/>
      <c r="E287"/>
      <c r="F287"/>
      <c r="G287"/>
      <c r="H287"/>
      <c r="I287"/>
      <c r="J287"/>
      <c r="K287"/>
      <c r="L287"/>
      <c r="M287"/>
      <c r="N287"/>
      <c r="O287"/>
      <c r="P287" s="13"/>
      <c r="Q287" s="13"/>
      <c r="R287"/>
      <c r="S287"/>
      <c r="T287"/>
      <c r="U287"/>
      <c r="V287"/>
      <c r="W287"/>
      <c r="X287"/>
      <c r="Y287"/>
      <c r="Z287"/>
      <c r="AA287"/>
      <c r="AB287"/>
      <c r="AC287"/>
      <c r="AD287"/>
      <c r="AE287"/>
      <c r="AF287"/>
      <c r="AG287"/>
      <c r="AH287"/>
      <c r="AI287"/>
      <c r="AJ287"/>
      <c r="AK287"/>
      <c r="AL287"/>
      <c r="AM287"/>
      <c r="AN287"/>
      <c r="AO287"/>
      <c r="AP287"/>
      <c r="AQ287"/>
      <c r="AR287"/>
      <c r="AS287"/>
      <c r="AT287"/>
      <c r="AU287"/>
      <c r="AV287"/>
      <c r="AW287"/>
      <c r="AX287"/>
      <c r="AY287"/>
      <c r="BB287"/>
      <c r="BC287"/>
      <c r="BD287"/>
      <c r="BE287"/>
      <c r="BF287"/>
      <c r="BG287"/>
      <c r="BH287"/>
      <c r="BI287"/>
      <c r="BJ287"/>
      <c r="BK287"/>
      <c r="BL287"/>
      <c r="BM287"/>
      <c r="BN287"/>
      <c r="BO287"/>
      <c r="BP287"/>
      <c r="BQ287"/>
      <c r="BR287"/>
      <c r="BS287"/>
      <c r="BT287"/>
      <c r="BU287"/>
      <c r="BV287"/>
      <c r="BW287"/>
      <c r="BX287"/>
      <c r="BY287"/>
      <c r="BZ287"/>
      <c r="CA287"/>
      <c r="CB287"/>
      <c r="CC287"/>
    </row>
    <row r="288" spans="1:81" s="2" customFormat="1">
      <c r="A288"/>
      <c r="B288"/>
      <c r="C288"/>
      <c r="D288"/>
      <c r="E288"/>
      <c r="F288"/>
      <c r="G288"/>
      <c r="H288"/>
      <c r="I288"/>
      <c r="J288"/>
      <c r="K288"/>
      <c r="L288"/>
      <c r="M288"/>
      <c r="N288"/>
      <c r="O288"/>
      <c r="P288" s="13"/>
      <c r="Q288" s="13"/>
      <c r="R288"/>
      <c r="S288"/>
      <c r="T288"/>
      <c r="U288"/>
      <c r="V288"/>
      <c r="W288"/>
      <c r="X288"/>
      <c r="Y288"/>
      <c r="Z288"/>
      <c r="AA288"/>
      <c r="AB288"/>
      <c r="AC288"/>
      <c r="AD288"/>
      <c r="AE288"/>
      <c r="AF288"/>
      <c r="AG288"/>
      <c r="AH288"/>
      <c r="AI288"/>
      <c r="AJ288"/>
      <c r="AK288"/>
      <c r="AL288"/>
      <c r="AM288"/>
      <c r="AN288"/>
      <c r="AO288"/>
      <c r="AP288"/>
      <c r="AQ288"/>
      <c r="AR288"/>
      <c r="AS288"/>
      <c r="AT288"/>
      <c r="AU288"/>
      <c r="AV288"/>
      <c r="AW288"/>
      <c r="AX288"/>
      <c r="AY288"/>
      <c r="BB288"/>
      <c r="BC288"/>
      <c r="BD288"/>
      <c r="BE288"/>
      <c r="BF288"/>
      <c r="BG288"/>
      <c r="BH288"/>
      <c r="BI288"/>
      <c r="BJ288"/>
      <c r="BK288"/>
      <c r="BL288"/>
      <c r="BM288"/>
      <c r="BN288"/>
      <c r="BO288"/>
      <c r="BP288"/>
      <c r="BQ288"/>
      <c r="BR288"/>
      <c r="BS288"/>
      <c r="BT288"/>
      <c r="BU288"/>
      <c r="BV288"/>
      <c r="BW288"/>
      <c r="BX288"/>
      <c r="BY288"/>
      <c r="BZ288"/>
      <c r="CA288"/>
      <c r="CB288"/>
      <c r="CC288"/>
    </row>
    <row r="289" spans="1:81" s="2" customFormat="1">
      <c r="A289"/>
      <c r="B289"/>
      <c r="C289"/>
      <c r="D289"/>
      <c r="E289"/>
      <c r="F289"/>
      <c r="G289"/>
      <c r="H289"/>
      <c r="I289"/>
      <c r="J289"/>
      <c r="K289"/>
      <c r="L289"/>
      <c r="M289"/>
      <c r="N289"/>
      <c r="O289"/>
      <c r="P289" s="13"/>
      <c r="Q289" s="13"/>
      <c r="R289"/>
      <c r="S289"/>
      <c r="T289"/>
      <c r="U289"/>
      <c r="V289"/>
      <c r="W289"/>
      <c r="X289"/>
      <c r="Y289"/>
      <c r="Z289"/>
      <c r="AA289"/>
      <c r="AB289"/>
      <c r="AC289"/>
      <c r="AD289"/>
      <c r="AE289"/>
      <c r="AF289"/>
      <c r="AG289"/>
      <c r="AH289"/>
      <c r="AI289"/>
      <c r="AJ289"/>
      <c r="AK289"/>
      <c r="AL289"/>
      <c r="AM289"/>
      <c r="AN289"/>
      <c r="AO289"/>
      <c r="AP289"/>
      <c r="AQ289"/>
      <c r="AR289"/>
      <c r="AS289"/>
      <c r="AT289"/>
      <c r="AU289"/>
      <c r="AV289"/>
      <c r="AW289"/>
      <c r="AX289"/>
      <c r="AY289"/>
      <c r="BB289"/>
      <c r="BC289"/>
      <c r="BD289"/>
      <c r="BE289"/>
      <c r="BF289"/>
      <c r="BG289"/>
      <c r="BH289"/>
      <c r="BI289"/>
      <c r="BJ289"/>
      <c r="BK289"/>
      <c r="BL289"/>
      <c r="BM289"/>
      <c r="BN289"/>
      <c r="BO289"/>
      <c r="BP289"/>
      <c r="BQ289"/>
      <c r="BR289"/>
      <c r="BS289"/>
      <c r="BT289"/>
      <c r="BU289"/>
      <c r="BV289"/>
      <c r="BW289"/>
      <c r="BX289"/>
      <c r="BY289"/>
      <c r="BZ289"/>
      <c r="CA289"/>
      <c r="CB289"/>
      <c r="CC289"/>
    </row>
    <row r="290" spans="1:81" s="2" customFormat="1">
      <c r="A290"/>
      <c r="B290"/>
      <c r="C290"/>
      <c r="D290"/>
      <c r="E290"/>
      <c r="F290"/>
      <c r="G290"/>
      <c r="H290"/>
      <c r="I290"/>
      <c r="J290"/>
      <c r="K290"/>
      <c r="L290"/>
      <c r="M290"/>
      <c r="N290"/>
      <c r="O290"/>
      <c r="P290" s="13"/>
      <c r="Q290" s="13"/>
      <c r="R290"/>
      <c r="S290"/>
      <c r="T290"/>
      <c r="U290"/>
      <c r="V290"/>
      <c r="W290"/>
      <c r="X290"/>
      <c r="Y290"/>
      <c r="Z290"/>
      <c r="AA290"/>
      <c r="AB290"/>
      <c r="AC290"/>
      <c r="AD290"/>
      <c r="AE290"/>
      <c r="AF290"/>
      <c r="AG290"/>
      <c r="AH290"/>
      <c r="AI290"/>
      <c r="AJ290"/>
      <c r="AK290"/>
      <c r="AL290"/>
      <c r="AM290"/>
      <c r="AN290"/>
      <c r="AO290"/>
      <c r="AP290"/>
      <c r="AQ290"/>
      <c r="AR290"/>
      <c r="AS290"/>
      <c r="AT290"/>
      <c r="AU290"/>
      <c r="AV290"/>
      <c r="AW290"/>
      <c r="AX290"/>
      <c r="AY290"/>
      <c r="BB290"/>
      <c r="BC290"/>
      <c r="BD290"/>
      <c r="BE290"/>
      <c r="BF290"/>
      <c r="BG290"/>
      <c r="BH290"/>
      <c r="BI290"/>
      <c r="BJ290"/>
      <c r="BK290"/>
      <c r="BL290"/>
      <c r="BM290"/>
      <c r="BN290"/>
      <c r="BO290"/>
      <c r="BP290"/>
      <c r="BQ290"/>
      <c r="BR290"/>
      <c r="BS290"/>
      <c r="BT290"/>
      <c r="BU290"/>
      <c r="BV290"/>
      <c r="BW290"/>
      <c r="BX290"/>
      <c r="BY290"/>
      <c r="BZ290"/>
      <c r="CA290"/>
      <c r="CB290"/>
      <c r="CC290"/>
    </row>
    <row r="291" spans="1:81" s="2" customFormat="1">
      <c r="A291"/>
      <c r="B291"/>
      <c r="C291"/>
      <c r="D291"/>
      <c r="E291"/>
      <c r="F291"/>
      <c r="G291"/>
      <c r="H291"/>
      <c r="I291"/>
      <c r="J291"/>
      <c r="K291"/>
      <c r="L291"/>
      <c r="M291"/>
      <c r="N291"/>
      <c r="O291"/>
      <c r="P291" s="13"/>
      <c r="Q291" s="13"/>
      <c r="R291"/>
      <c r="S291"/>
      <c r="T291"/>
      <c r="U291"/>
      <c r="V291"/>
      <c r="W291"/>
      <c r="X291"/>
      <c r="Y291"/>
      <c r="Z291"/>
      <c r="AA291"/>
      <c r="AB291"/>
      <c r="AC291"/>
      <c r="AD291"/>
      <c r="AE291"/>
      <c r="AF291"/>
      <c r="AG291"/>
      <c r="AH291"/>
      <c r="AI291"/>
      <c r="AJ291"/>
      <c r="AK291"/>
      <c r="AL291"/>
      <c r="AM291"/>
      <c r="AN291"/>
      <c r="AO291"/>
      <c r="AP291"/>
      <c r="AQ291"/>
      <c r="AR291"/>
      <c r="AS291"/>
      <c r="AT291"/>
      <c r="AU291"/>
      <c r="AV291"/>
      <c r="AW291"/>
      <c r="AX291"/>
      <c r="AY291"/>
      <c r="BB291"/>
      <c r="BC291"/>
      <c r="BD291"/>
      <c r="BE291"/>
      <c r="BF291"/>
      <c r="BG291"/>
      <c r="BH291"/>
      <c r="BI291"/>
      <c r="BJ291"/>
      <c r="BK291"/>
      <c r="BL291"/>
      <c r="BM291"/>
      <c r="BN291"/>
      <c r="BO291"/>
      <c r="BP291"/>
      <c r="BQ291"/>
      <c r="BR291"/>
      <c r="BS291"/>
      <c r="BT291"/>
      <c r="BU291"/>
      <c r="BV291"/>
      <c r="BW291"/>
      <c r="BX291"/>
      <c r="BY291"/>
      <c r="BZ291"/>
      <c r="CA291"/>
      <c r="CB291"/>
      <c r="CC291"/>
    </row>
    <row r="292" spans="1:81" s="2" customFormat="1">
      <c r="A292"/>
      <c r="B292"/>
      <c r="C292"/>
      <c r="D292"/>
      <c r="E292"/>
      <c r="F292"/>
      <c r="G292"/>
      <c r="H292"/>
      <c r="I292"/>
      <c r="J292"/>
      <c r="K292"/>
      <c r="L292"/>
      <c r="M292"/>
      <c r="N292"/>
      <c r="O292"/>
      <c r="P292" s="13"/>
      <c r="Q292" s="13"/>
      <c r="R292"/>
      <c r="S292"/>
      <c r="T292"/>
      <c r="U292"/>
      <c r="V292"/>
      <c r="W292"/>
      <c r="X292"/>
      <c r="Y292"/>
      <c r="Z292"/>
      <c r="AA292"/>
      <c r="AB292"/>
      <c r="AC292"/>
      <c r="AD292"/>
      <c r="AE292"/>
      <c r="AF292"/>
      <c r="AG292"/>
      <c r="AH292"/>
      <c r="AI292"/>
      <c r="AJ292"/>
      <c r="AK292"/>
      <c r="AL292"/>
      <c r="AM292"/>
      <c r="AN292"/>
      <c r="AO292"/>
      <c r="AP292"/>
      <c r="AQ292"/>
      <c r="AR292"/>
      <c r="AS292"/>
      <c r="AT292"/>
      <c r="AU292"/>
      <c r="AV292"/>
      <c r="AW292"/>
      <c r="AX292"/>
      <c r="AY292"/>
      <c r="BB292"/>
      <c r="BC292"/>
      <c r="BD292"/>
      <c r="BE292"/>
      <c r="BF292"/>
      <c r="BG292"/>
      <c r="BH292"/>
      <c r="BI292"/>
      <c r="BJ292"/>
      <c r="BK292"/>
      <c r="BL292"/>
      <c r="BM292"/>
      <c r="BN292"/>
      <c r="BO292"/>
      <c r="BP292"/>
      <c r="BQ292"/>
      <c r="BR292"/>
      <c r="BS292"/>
      <c r="BT292"/>
      <c r="BU292"/>
      <c r="BV292"/>
      <c r="BW292"/>
      <c r="BX292"/>
      <c r="BY292"/>
      <c r="BZ292"/>
      <c r="CA292"/>
      <c r="CB292"/>
      <c r="CC292"/>
    </row>
    <row r="293" spans="1:81" s="2" customFormat="1">
      <c r="A293"/>
      <c r="B293"/>
      <c r="C293"/>
      <c r="D293"/>
      <c r="E293"/>
      <c r="F293"/>
      <c r="G293"/>
      <c r="H293"/>
      <c r="I293"/>
      <c r="J293"/>
      <c r="K293"/>
      <c r="L293"/>
      <c r="M293"/>
      <c r="N293"/>
      <c r="O293"/>
      <c r="P293" s="13"/>
      <c r="Q293" s="13"/>
      <c r="R293"/>
      <c r="S293"/>
      <c r="T293"/>
      <c r="U293"/>
      <c r="V293"/>
      <c r="W293"/>
      <c r="X293"/>
      <c r="Y293"/>
      <c r="Z293"/>
      <c r="AA293"/>
      <c r="AB293"/>
      <c r="AC293"/>
      <c r="AD293"/>
      <c r="AE293"/>
      <c r="AF293"/>
      <c r="AG293"/>
      <c r="AH293"/>
      <c r="AI293"/>
      <c r="AJ293"/>
      <c r="AK293"/>
      <c r="AL293"/>
      <c r="AM293"/>
      <c r="AN293"/>
      <c r="AO293"/>
      <c r="AP293"/>
      <c r="AQ293"/>
      <c r="AR293"/>
      <c r="AS293"/>
      <c r="AT293"/>
      <c r="AU293"/>
      <c r="AV293"/>
      <c r="AW293"/>
      <c r="AX293"/>
      <c r="AY293"/>
      <c r="BB293"/>
      <c r="BC293"/>
      <c r="BD293"/>
      <c r="BE293"/>
      <c r="BF293"/>
      <c r="BG293"/>
      <c r="BH293"/>
      <c r="BI293"/>
      <c r="BJ293"/>
      <c r="BK293"/>
      <c r="BL293"/>
      <c r="BM293"/>
      <c r="BN293"/>
      <c r="BO293"/>
      <c r="BP293"/>
      <c r="BQ293"/>
      <c r="BR293"/>
      <c r="BS293"/>
      <c r="BT293"/>
      <c r="BU293"/>
      <c r="BV293"/>
      <c r="BW293"/>
      <c r="BX293"/>
      <c r="BY293"/>
      <c r="BZ293"/>
      <c r="CA293"/>
      <c r="CB293"/>
      <c r="CC293"/>
    </row>
    <row r="294" spans="1:81" s="2" customFormat="1">
      <c r="A294"/>
      <c r="B294"/>
      <c r="C294"/>
      <c r="D294"/>
      <c r="E294"/>
      <c r="F294"/>
      <c r="G294"/>
      <c r="H294"/>
      <c r="I294"/>
      <c r="J294"/>
      <c r="K294"/>
      <c r="L294"/>
      <c r="M294"/>
      <c r="N294"/>
      <c r="O294"/>
      <c r="P294" s="13"/>
      <c r="Q294" s="13"/>
      <c r="R294"/>
      <c r="S294"/>
      <c r="T294"/>
      <c r="U294"/>
      <c r="V294"/>
      <c r="W294"/>
      <c r="X294"/>
      <c r="Y294"/>
      <c r="Z294"/>
      <c r="AA294"/>
      <c r="AB294"/>
      <c r="AC294"/>
      <c r="AD294"/>
      <c r="AE294"/>
      <c r="AF294"/>
      <c r="AG294"/>
      <c r="AH294"/>
      <c r="AI294"/>
      <c r="AJ294"/>
      <c r="AK294"/>
      <c r="AL294"/>
      <c r="AM294"/>
      <c r="AN294"/>
      <c r="AO294"/>
      <c r="AP294"/>
      <c r="AQ294"/>
      <c r="AR294"/>
      <c r="AS294"/>
      <c r="AT294"/>
      <c r="AU294"/>
      <c r="AV294"/>
      <c r="AW294"/>
      <c r="AX294"/>
      <c r="AY294"/>
      <c r="BB294"/>
      <c r="BC294"/>
      <c r="BD294"/>
      <c r="BE294"/>
      <c r="BF294"/>
      <c r="BG294"/>
      <c r="BH294"/>
      <c r="BI294"/>
      <c r="BJ294"/>
      <c r="BK294"/>
      <c r="BL294"/>
      <c r="BM294"/>
      <c r="BN294"/>
      <c r="BO294"/>
      <c r="BP294"/>
      <c r="BQ294"/>
      <c r="BR294"/>
      <c r="BS294"/>
      <c r="BT294"/>
      <c r="BU294"/>
      <c r="BV294"/>
      <c r="BW294"/>
      <c r="BX294"/>
      <c r="BY294"/>
      <c r="BZ294"/>
      <c r="CA294"/>
      <c r="CB294"/>
      <c r="CC294"/>
    </row>
    <row r="295" spans="1:81" s="2" customFormat="1">
      <c r="A295"/>
      <c r="B295"/>
      <c r="C295"/>
      <c r="D295"/>
      <c r="E295"/>
      <c r="F295"/>
      <c r="G295"/>
      <c r="H295"/>
      <c r="I295"/>
      <c r="J295"/>
      <c r="K295"/>
      <c r="L295"/>
      <c r="M295"/>
      <c r="N295"/>
      <c r="O295"/>
      <c r="P295" s="13"/>
      <c r="Q295" s="13"/>
      <c r="R295"/>
      <c r="S295"/>
      <c r="T295"/>
      <c r="U295"/>
      <c r="V295"/>
      <c r="W295"/>
      <c r="X295"/>
      <c r="Y295"/>
      <c r="Z295"/>
      <c r="AA295"/>
      <c r="AB295"/>
      <c r="AC295"/>
      <c r="AD295"/>
      <c r="AE295"/>
      <c r="AF295"/>
      <c r="AG295"/>
      <c r="AH295"/>
      <c r="AI295"/>
      <c r="AJ295"/>
      <c r="AK295"/>
      <c r="AL295"/>
      <c r="AM295"/>
      <c r="AN295"/>
      <c r="AO295"/>
      <c r="AP295"/>
      <c r="AQ295"/>
      <c r="AR295"/>
      <c r="AS295"/>
      <c r="AT295"/>
      <c r="AU295"/>
      <c r="AV295"/>
      <c r="AW295"/>
      <c r="AX295"/>
      <c r="AY295"/>
      <c r="BB295"/>
      <c r="BC295"/>
      <c r="BD295"/>
      <c r="BE295"/>
      <c r="BF295"/>
      <c r="BG295"/>
      <c r="BH295"/>
      <c r="BI295"/>
      <c r="BJ295"/>
      <c r="BK295"/>
      <c r="BL295"/>
      <c r="BM295"/>
      <c r="BN295"/>
      <c r="BO295"/>
      <c r="BP295"/>
      <c r="BQ295"/>
      <c r="BR295"/>
      <c r="BS295"/>
      <c r="BT295"/>
      <c r="BU295"/>
      <c r="BV295"/>
      <c r="BW295"/>
      <c r="BX295"/>
      <c r="BY295"/>
      <c r="BZ295"/>
      <c r="CA295"/>
      <c r="CB295"/>
      <c r="CC295"/>
    </row>
    <row r="296" spans="1:81" s="2" customFormat="1">
      <c r="A296"/>
      <c r="B296"/>
      <c r="C296"/>
      <c r="D296"/>
      <c r="E296"/>
      <c r="F296"/>
      <c r="G296"/>
      <c r="H296"/>
      <c r="I296"/>
      <c r="J296"/>
      <c r="K296"/>
      <c r="L296"/>
      <c r="M296"/>
      <c r="N296"/>
      <c r="O296"/>
      <c r="P296" s="13"/>
      <c r="Q296" s="13"/>
      <c r="R296"/>
      <c r="S296"/>
      <c r="T296"/>
      <c r="U296"/>
      <c r="V296"/>
      <c r="W296"/>
      <c r="X296"/>
      <c r="Y296"/>
      <c r="Z296"/>
      <c r="AA296"/>
      <c r="AB296"/>
      <c r="AC296"/>
      <c r="AD296"/>
      <c r="AE296"/>
      <c r="AF296"/>
      <c r="AG296"/>
      <c r="AH296"/>
      <c r="AI296"/>
      <c r="AJ296"/>
      <c r="AK296"/>
      <c r="AL296"/>
      <c r="AM296"/>
      <c r="AN296"/>
      <c r="AO296"/>
      <c r="AP296"/>
      <c r="AQ296"/>
      <c r="AR296"/>
      <c r="AS296"/>
      <c r="AT296"/>
      <c r="AU296"/>
      <c r="AV296"/>
      <c r="AW296"/>
      <c r="AX296"/>
      <c r="AY296"/>
      <c r="BB296"/>
      <c r="BC296"/>
      <c r="BD296"/>
      <c r="BE296"/>
      <c r="BF296"/>
      <c r="BG296"/>
      <c r="BH296"/>
      <c r="BI296"/>
      <c r="BJ296"/>
      <c r="BK296"/>
      <c r="BL296"/>
      <c r="BM296"/>
      <c r="BN296"/>
      <c r="BO296"/>
      <c r="BP296"/>
      <c r="BQ296"/>
      <c r="BR296"/>
      <c r="BS296"/>
      <c r="BT296"/>
      <c r="BU296"/>
      <c r="BV296"/>
      <c r="BW296"/>
      <c r="BX296"/>
      <c r="BY296"/>
      <c r="BZ296"/>
      <c r="CA296"/>
      <c r="CB296"/>
      <c r="CC296"/>
    </row>
    <row r="297" spans="1:81" s="2" customFormat="1">
      <c r="A297"/>
      <c r="B297"/>
      <c r="C297"/>
      <c r="D297"/>
      <c r="E297"/>
      <c r="F297"/>
      <c r="G297"/>
      <c r="H297"/>
      <c r="I297"/>
      <c r="J297"/>
      <c r="K297"/>
      <c r="L297"/>
      <c r="M297"/>
      <c r="N297"/>
      <c r="O297"/>
      <c r="P297" s="13"/>
      <c r="Q297" s="13"/>
      <c r="R297"/>
      <c r="S297"/>
      <c r="T297"/>
      <c r="U297"/>
      <c r="V297"/>
      <c r="W297"/>
      <c r="X297"/>
      <c r="Y297"/>
      <c r="Z297"/>
      <c r="AA297"/>
      <c r="AB297"/>
      <c r="AC297"/>
      <c r="AD297"/>
      <c r="AE297"/>
      <c r="AF297"/>
      <c r="AG297"/>
      <c r="AH297"/>
      <c r="AI297"/>
      <c r="AJ297"/>
      <c r="AK297"/>
      <c r="AL297"/>
      <c r="AM297"/>
      <c r="AN297"/>
      <c r="AO297"/>
      <c r="AP297"/>
      <c r="AQ297"/>
      <c r="AR297"/>
      <c r="AS297"/>
      <c r="AT297"/>
      <c r="AU297"/>
      <c r="AV297"/>
      <c r="AW297"/>
      <c r="AX297"/>
      <c r="AY297"/>
      <c r="BB297"/>
      <c r="BC297"/>
      <c r="BD297"/>
      <c r="BE297"/>
      <c r="BF297"/>
      <c r="BG297"/>
      <c r="BH297"/>
      <c r="BI297"/>
      <c r="BJ297"/>
      <c r="BK297"/>
      <c r="BL297"/>
      <c r="BM297"/>
      <c r="BN297"/>
      <c r="BO297"/>
      <c r="BP297"/>
      <c r="BQ297"/>
      <c r="BR297"/>
      <c r="BS297"/>
      <c r="BT297"/>
      <c r="BU297"/>
      <c r="BV297"/>
      <c r="BW297"/>
      <c r="BX297"/>
      <c r="BY297"/>
      <c r="BZ297"/>
      <c r="CA297"/>
      <c r="CB297"/>
      <c r="CC297"/>
    </row>
    <row r="298" spans="1:81" s="2" customFormat="1">
      <c r="A298"/>
      <c r="B298"/>
      <c r="C298"/>
      <c r="D298"/>
      <c r="E298"/>
      <c r="F298"/>
      <c r="G298"/>
      <c r="H298"/>
      <c r="I298"/>
      <c r="J298"/>
      <c r="K298"/>
      <c r="L298"/>
      <c r="M298"/>
      <c r="N298"/>
      <c r="O298"/>
      <c r="P298" s="13"/>
      <c r="Q298" s="13"/>
      <c r="R298"/>
      <c r="S298"/>
      <c r="T298"/>
      <c r="U298"/>
      <c r="V298"/>
      <c r="W298"/>
      <c r="X298"/>
      <c r="Y298"/>
      <c r="Z298"/>
      <c r="AA298"/>
      <c r="AB298"/>
      <c r="AC298"/>
      <c r="AD298"/>
      <c r="AE298"/>
      <c r="AF298"/>
      <c r="AG298"/>
      <c r="AH298"/>
      <c r="AI298"/>
      <c r="AJ298"/>
      <c r="AK298"/>
      <c r="AL298"/>
      <c r="AM298"/>
      <c r="AN298"/>
      <c r="AO298"/>
      <c r="AP298"/>
      <c r="AQ298"/>
      <c r="AR298"/>
      <c r="AS298"/>
      <c r="AT298"/>
      <c r="AU298"/>
      <c r="AV298"/>
      <c r="AW298"/>
      <c r="AX298"/>
      <c r="AY298"/>
      <c r="BB298"/>
      <c r="BC298"/>
      <c r="BD298"/>
      <c r="BE298"/>
      <c r="BF298"/>
      <c r="BG298"/>
      <c r="BH298"/>
      <c r="BI298"/>
      <c r="BJ298"/>
      <c r="BK298"/>
      <c r="BL298"/>
      <c r="BM298"/>
      <c r="BN298"/>
      <c r="BO298"/>
      <c r="BP298"/>
      <c r="BQ298"/>
      <c r="BR298"/>
      <c r="BS298"/>
      <c r="BT298"/>
      <c r="BU298"/>
      <c r="BV298"/>
      <c r="BW298"/>
      <c r="BX298"/>
      <c r="BY298"/>
      <c r="BZ298"/>
      <c r="CA298"/>
      <c r="CB298"/>
      <c r="CC298"/>
    </row>
    <row r="299" spans="1:81" s="2" customFormat="1">
      <c r="A299"/>
      <c r="B299"/>
      <c r="C299"/>
      <c r="D299"/>
      <c r="E299"/>
      <c r="F299"/>
      <c r="G299"/>
      <c r="H299"/>
      <c r="I299"/>
      <c r="J299"/>
      <c r="K299"/>
      <c r="L299"/>
      <c r="M299"/>
      <c r="N299"/>
      <c r="O299"/>
      <c r="P299" s="13"/>
      <c r="Q299" s="13"/>
      <c r="R299"/>
      <c r="S299"/>
      <c r="T299"/>
      <c r="U299"/>
      <c r="V299"/>
      <c r="W299"/>
      <c r="X299"/>
      <c r="Y299"/>
      <c r="Z299"/>
      <c r="AA299"/>
      <c r="AB299"/>
      <c r="AC299"/>
      <c r="AD299"/>
      <c r="AE299"/>
      <c r="AF299"/>
      <c r="AG299"/>
      <c r="AH299"/>
      <c r="AI299"/>
      <c r="AJ299"/>
      <c r="AK299"/>
      <c r="AL299"/>
      <c r="AM299"/>
      <c r="AN299"/>
      <c r="AO299"/>
      <c r="AP299"/>
      <c r="AQ299"/>
      <c r="AR299"/>
      <c r="AS299"/>
      <c r="AT299"/>
      <c r="AU299"/>
      <c r="AV299"/>
      <c r="AW299"/>
      <c r="AX299"/>
      <c r="AY299"/>
      <c r="BB299"/>
      <c r="BC299"/>
      <c r="BD299"/>
      <c r="BE299"/>
      <c r="BF299"/>
      <c r="BG299"/>
      <c r="BH299"/>
      <c r="BI299"/>
      <c r="BJ299"/>
      <c r="BK299"/>
      <c r="BL299"/>
      <c r="BM299"/>
      <c r="BN299"/>
      <c r="BO299"/>
      <c r="BP299"/>
      <c r="BQ299"/>
      <c r="BR299"/>
      <c r="BS299"/>
      <c r="BT299"/>
      <c r="BU299"/>
      <c r="BV299"/>
      <c r="BW299"/>
      <c r="BX299"/>
      <c r="BY299"/>
      <c r="BZ299"/>
      <c r="CA299"/>
      <c r="CB299"/>
      <c r="CC299"/>
    </row>
    <row r="300" spans="1:81" s="2" customFormat="1">
      <c r="A300"/>
      <c r="B300"/>
      <c r="C300"/>
      <c r="D300"/>
      <c r="E300"/>
      <c r="F300"/>
      <c r="G300"/>
      <c r="H300"/>
      <c r="I300"/>
      <c r="J300"/>
      <c r="K300"/>
      <c r="L300"/>
      <c r="M300"/>
      <c r="N300"/>
      <c r="O300"/>
      <c r="P300" s="13"/>
      <c r="Q300" s="13"/>
      <c r="R300"/>
      <c r="S300"/>
      <c r="T300"/>
      <c r="U300"/>
      <c r="V300"/>
      <c r="W300"/>
      <c r="X300"/>
      <c r="Y300"/>
      <c r="Z300"/>
      <c r="AA300"/>
      <c r="AB300"/>
      <c r="AC300"/>
      <c r="AD300"/>
      <c r="AE300"/>
      <c r="AF300"/>
      <c r="AG300"/>
      <c r="AH300"/>
      <c r="AI300"/>
      <c r="AJ300"/>
      <c r="AK300"/>
      <c r="AL300"/>
      <c r="AM300"/>
      <c r="AN300"/>
      <c r="AO300"/>
      <c r="AP300"/>
      <c r="AQ300"/>
      <c r="AR300"/>
      <c r="AS300"/>
      <c r="AT300"/>
      <c r="AU300"/>
      <c r="AV300"/>
      <c r="AW300"/>
      <c r="AX300"/>
      <c r="AY300"/>
      <c r="BB300"/>
      <c r="BC300"/>
      <c r="BD300"/>
      <c r="BE300"/>
      <c r="BF300"/>
      <c r="BG300"/>
      <c r="BH300"/>
      <c r="BI300"/>
      <c r="BJ300"/>
      <c r="BK300"/>
      <c r="BL300"/>
      <c r="BM300"/>
      <c r="BN300"/>
      <c r="BO300"/>
      <c r="BP300"/>
      <c r="BQ300"/>
      <c r="BR300"/>
      <c r="BS300"/>
      <c r="BT300"/>
      <c r="BU300"/>
      <c r="BV300"/>
      <c r="BW300"/>
      <c r="BX300"/>
      <c r="BY300"/>
      <c r="BZ300"/>
      <c r="CA300"/>
      <c r="CB300"/>
      <c r="CC300"/>
    </row>
    <row r="301" spans="1:81" s="2" customFormat="1">
      <c r="A301"/>
      <c r="B301"/>
      <c r="C301"/>
      <c r="D301"/>
      <c r="E301"/>
      <c r="F301"/>
      <c r="G301"/>
      <c r="H301"/>
      <c r="I301"/>
      <c r="J301"/>
      <c r="K301"/>
      <c r="L301"/>
      <c r="M301"/>
      <c r="N301"/>
      <c r="O301"/>
      <c r="P301" s="13"/>
      <c r="Q301" s="13"/>
      <c r="R301"/>
      <c r="S301"/>
      <c r="T301"/>
      <c r="U301"/>
      <c r="V301"/>
      <c r="W301"/>
      <c r="X301"/>
      <c r="Y301"/>
      <c r="Z301"/>
      <c r="AA301"/>
      <c r="AB301"/>
      <c r="AC301"/>
      <c r="AD301"/>
      <c r="AE301"/>
      <c r="AF301"/>
      <c r="AG301"/>
      <c r="AH301"/>
      <c r="AI301"/>
      <c r="AJ301"/>
      <c r="AK301"/>
      <c r="AL301"/>
      <c r="AM301"/>
      <c r="AN301"/>
      <c r="AO301"/>
      <c r="AP301"/>
      <c r="AQ301"/>
      <c r="AR301"/>
      <c r="AS301"/>
      <c r="AT301"/>
      <c r="AU301"/>
      <c r="AV301"/>
      <c r="AW301"/>
      <c r="AX301"/>
      <c r="AY301"/>
      <c r="BB301"/>
      <c r="BC301"/>
      <c r="BD301"/>
      <c r="BE301"/>
      <c r="BF301"/>
      <c r="BG301"/>
      <c r="BH301"/>
      <c r="BI301"/>
      <c r="BJ301"/>
      <c r="BK301"/>
      <c r="BL301"/>
      <c r="BM301"/>
      <c r="BN301"/>
      <c r="BO301"/>
      <c r="BP301"/>
      <c r="BQ301"/>
      <c r="BR301"/>
      <c r="BS301"/>
      <c r="BT301"/>
      <c r="BU301"/>
      <c r="BV301"/>
      <c r="BW301"/>
      <c r="BX301"/>
      <c r="BY301"/>
      <c r="BZ301"/>
      <c r="CA301"/>
      <c r="CB301"/>
      <c r="CC301"/>
    </row>
    <row r="302" spans="1:81" s="2" customFormat="1">
      <c r="A302"/>
      <c r="B302"/>
      <c r="C302"/>
      <c r="D302"/>
      <c r="E302"/>
      <c r="F302"/>
      <c r="G302"/>
      <c r="H302"/>
      <c r="I302"/>
      <c r="J302"/>
      <c r="K302"/>
      <c r="L302"/>
      <c r="M302"/>
      <c r="N302"/>
      <c r="O302"/>
      <c r="P302" s="13"/>
      <c r="Q302" s="13"/>
      <c r="R302"/>
      <c r="S302"/>
      <c r="T302"/>
      <c r="U302"/>
      <c r="V302"/>
      <c r="W302"/>
      <c r="X302"/>
      <c r="Y302"/>
      <c r="Z302"/>
      <c r="AA302"/>
      <c r="AB302"/>
      <c r="AC302"/>
      <c r="AD302"/>
      <c r="AE302"/>
      <c r="AF302"/>
      <c r="AG302"/>
      <c r="AH302"/>
      <c r="AI302"/>
      <c r="AJ302"/>
      <c r="AK302"/>
      <c r="AL302"/>
      <c r="AM302"/>
      <c r="AN302"/>
      <c r="AO302"/>
      <c r="AP302"/>
      <c r="AQ302"/>
      <c r="AR302"/>
      <c r="AS302"/>
      <c r="AT302"/>
      <c r="AU302"/>
      <c r="AV302"/>
      <c r="AW302"/>
      <c r="AX302"/>
      <c r="AY302"/>
      <c r="BB302"/>
      <c r="BC302"/>
      <c r="BD302"/>
      <c r="BE302"/>
      <c r="BF302"/>
      <c r="BG302"/>
      <c r="BH302"/>
      <c r="BI302"/>
      <c r="BJ302"/>
      <c r="BK302"/>
      <c r="BL302"/>
      <c r="BM302"/>
      <c r="BN302"/>
      <c r="BO302"/>
      <c r="BP302"/>
      <c r="BQ302"/>
      <c r="BR302"/>
      <c r="BS302"/>
      <c r="BT302"/>
      <c r="BU302"/>
      <c r="BV302"/>
      <c r="BW302"/>
      <c r="BX302"/>
      <c r="BY302"/>
      <c r="BZ302"/>
      <c r="CA302"/>
      <c r="CB302"/>
      <c r="CC302"/>
    </row>
    <row r="303" spans="1:81" s="2" customFormat="1">
      <c r="A303"/>
      <c r="B303"/>
      <c r="C303"/>
      <c r="D303"/>
      <c r="E303"/>
      <c r="F303"/>
      <c r="G303"/>
      <c r="H303"/>
      <c r="I303"/>
      <c r="J303"/>
      <c r="K303"/>
      <c r="L303"/>
      <c r="M303"/>
      <c r="N303"/>
      <c r="O303"/>
      <c r="P303" s="13"/>
      <c r="Q303" s="13"/>
      <c r="R303"/>
      <c r="S303"/>
      <c r="T303"/>
      <c r="U303"/>
      <c r="V303"/>
      <c r="W303"/>
      <c r="X303"/>
      <c r="Y303"/>
      <c r="Z303"/>
      <c r="AA303"/>
      <c r="AB303"/>
      <c r="AC303"/>
      <c r="AD303"/>
      <c r="AE303"/>
      <c r="AF303"/>
      <c r="AG303"/>
      <c r="AH303"/>
      <c r="AI303"/>
      <c r="AJ303"/>
      <c r="AK303"/>
      <c r="AL303"/>
      <c r="AM303"/>
      <c r="AN303"/>
      <c r="AO303"/>
      <c r="AP303"/>
      <c r="AQ303"/>
      <c r="AR303"/>
      <c r="AS303"/>
      <c r="AT303"/>
      <c r="AU303"/>
      <c r="AV303"/>
      <c r="AW303"/>
      <c r="AX303"/>
      <c r="AY303"/>
      <c r="BB303"/>
      <c r="BC303"/>
      <c r="BD303"/>
      <c r="BE303"/>
      <c r="BF303"/>
      <c r="BG303"/>
      <c r="BH303"/>
      <c r="BI303"/>
      <c r="BJ303"/>
      <c r="BK303"/>
      <c r="BL303"/>
      <c r="BM303"/>
      <c r="BN303"/>
      <c r="BO303"/>
      <c r="BP303"/>
      <c r="BQ303"/>
      <c r="BR303"/>
      <c r="BS303"/>
      <c r="BT303"/>
      <c r="BU303"/>
      <c r="BV303"/>
      <c r="BW303"/>
      <c r="BX303"/>
      <c r="BY303"/>
      <c r="BZ303"/>
      <c r="CA303"/>
      <c r="CB303"/>
      <c r="CC303"/>
    </row>
    <row r="304" spans="1:81" s="2" customFormat="1">
      <c r="A304"/>
      <c r="B304"/>
      <c r="C304"/>
      <c r="D304"/>
      <c r="E304"/>
      <c r="F304"/>
      <c r="G304"/>
      <c r="H304"/>
      <c r="I304"/>
      <c r="J304"/>
      <c r="K304"/>
      <c r="L304"/>
      <c r="M304"/>
      <c r="N304"/>
      <c r="O304"/>
      <c r="P304" s="13"/>
      <c r="Q304" s="13"/>
      <c r="R304"/>
      <c r="S304"/>
      <c r="T304"/>
      <c r="U304"/>
      <c r="V304"/>
      <c r="W304"/>
      <c r="X304"/>
      <c r="Y304"/>
      <c r="Z304"/>
      <c r="AA304"/>
      <c r="AB304"/>
      <c r="AC304"/>
      <c r="AD304"/>
      <c r="AE304"/>
      <c r="AF304"/>
      <c r="AG304"/>
      <c r="AH304"/>
      <c r="AI304"/>
      <c r="AJ304"/>
      <c r="AK304"/>
      <c r="AL304"/>
      <c r="AM304"/>
      <c r="AN304"/>
      <c r="AO304"/>
      <c r="AP304"/>
      <c r="AQ304"/>
      <c r="AR304"/>
      <c r="AS304"/>
      <c r="AT304"/>
      <c r="AU304"/>
      <c r="AV304"/>
      <c r="AW304"/>
      <c r="AX304"/>
      <c r="AY304"/>
      <c r="BB304"/>
      <c r="BC304"/>
      <c r="BD304"/>
      <c r="BE304"/>
      <c r="BF304"/>
      <c r="BG304"/>
      <c r="BH304"/>
      <c r="BI304"/>
      <c r="BJ304"/>
      <c r="BK304"/>
      <c r="BL304"/>
      <c r="BM304"/>
      <c r="BN304"/>
      <c r="BO304"/>
      <c r="BP304"/>
      <c r="BQ304"/>
      <c r="BR304"/>
      <c r="BS304"/>
      <c r="BT304"/>
      <c r="BU304"/>
      <c r="BV304"/>
      <c r="BW304"/>
      <c r="BX304"/>
      <c r="BY304"/>
      <c r="BZ304"/>
      <c r="CA304"/>
      <c r="CB304"/>
      <c r="CC304"/>
    </row>
    <row r="305" spans="1:81" s="2" customFormat="1">
      <c r="A305"/>
      <c r="B305"/>
      <c r="C305"/>
      <c r="D305"/>
      <c r="E305"/>
      <c r="F305"/>
      <c r="G305"/>
      <c r="H305"/>
      <c r="I305"/>
      <c r="J305"/>
      <c r="K305"/>
      <c r="L305"/>
      <c r="M305"/>
      <c r="N305"/>
      <c r="O305"/>
      <c r="P305" s="13"/>
      <c r="Q305" s="13"/>
      <c r="R305"/>
      <c r="S305"/>
      <c r="T305"/>
      <c r="U305"/>
      <c r="V305"/>
      <c r="W305"/>
      <c r="X305"/>
      <c r="Y305"/>
      <c r="Z305"/>
      <c r="AA305"/>
      <c r="AB305"/>
      <c r="AC305"/>
      <c r="AD305"/>
      <c r="AE305"/>
      <c r="AF305"/>
      <c r="AG305"/>
      <c r="AH305"/>
      <c r="AI305"/>
      <c r="AJ305"/>
      <c r="AK305"/>
      <c r="AL305"/>
      <c r="AM305"/>
      <c r="AN305"/>
      <c r="AO305"/>
      <c r="AP305"/>
      <c r="AQ305"/>
      <c r="AR305"/>
      <c r="AS305"/>
      <c r="AT305"/>
      <c r="AU305"/>
      <c r="AV305"/>
      <c r="AW305"/>
      <c r="AX305"/>
      <c r="AY305"/>
      <c r="BB305"/>
      <c r="BC305"/>
      <c r="BD305"/>
      <c r="BE305"/>
      <c r="BF305"/>
      <c r="BG305"/>
      <c r="BH305"/>
      <c r="BI305"/>
      <c r="BJ305"/>
      <c r="BK305"/>
      <c r="BL305"/>
      <c r="BM305"/>
      <c r="BN305"/>
      <c r="BO305"/>
      <c r="BP305"/>
      <c r="BQ305"/>
      <c r="BR305"/>
      <c r="BS305"/>
      <c r="BT305"/>
      <c r="BU305"/>
      <c r="BV305"/>
      <c r="BW305"/>
      <c r="BX305"/>
      <c r="BY305"/>
      <c r="BZ305"/>
      <c r="CA305"/>
      <c r="CB305"/>
      <c r="CC305"/>
    </row>
    <row r="306" spans="1:81" s="2" customFormat="1">
      <c r="A306"/>
      <c r="B306"/>
      <c r="C306"/>
      <c r="D306"/>
      <c r="E306"/>
      <c r="F306"/>
      <c r="G306"/>
      <c r="H306"/>
      <c r="I306"/>
      <c r="J306"/>
      <c r="K306"/>
      <c r="L306"/>
      <c r="M306"/>
      <c r="N306"/>
      <c r="O306"/>
      <c r="P306" s="13"/>
      <c r="Q306" s="13"/>
      <c r="R306"/>
      <c r="S306"/>
      <c r="T306"/>
      <c r="U306"/>
      <c r="V306"/>
      <c r="W306"/>
      <c r="X306"/>
      <c r="Y306"/>
      <c r="Z306"/>
      <c r="AA306"/>
      <c r="AB306"/>
      <c r="AC306"/>
      <c r="AD306"/>
      <c r="AE306"/>
      <c r="AF306"/>
      <c r="AG306"/>
      <c r="AH306"/>
      <c r="AI306"/>
      <c r="AJ306"/>
      <c r="AK306"/>
      <c r="AL306"/>
      <c r="AM306"/>
      <c r="AN306"/>
      <c r="AO306"/>
      <c r="AP306"/>
      <c r="AQ306"/>
      <c r="AR306"/>
      <c r="AS306"/>
      <c r="AT306"/>
      <c r="AU306"/>
      <c r="AV306"/>
      <c r="AW306"/>
      <c r="AX306"/>
      <c r="AY306"/>
      <c r="BB306"/>
      <c r="BC306"/>
      <c r="BD306"/>
      <c r="BE306"/>
      <c r="BF306"/>
      <c r="BG306"/>
      <c r="BH306"/>
      <c r="BI306"/>
      <c r="BJ306"/>
      <c r="BK306"/>
      <c r="BL306"/>
      <c r="BM306"/>
      <c r="BN306"/>
      <c r="BO306"/>
      <c r="BP306"/>
      <c r="BQ306"/>
      <c r="BR306"/>
      <c r="BS306"/>
      <c r="BT306"/>
      <c r="BU306"/>
      <c r="BV306"/>
      <c r="BW306"/>
      <c r="BX306"/>
      <c r="BY306"/>
      <c r="BZ306"/>
      <c r="CA306"/>
      <c r="CB306"/>
      <c r="CC306"/>
    </row>
    <row r="307" spans="1:81" s="2" customFormat="1">
      <c r="A307"/>
      <c r="B307"/>
      <c r="C307"/>
      <c r="D307"/>
      <c r="E307"/>
      <c r="F307"/>
      <c r="G307"/>
      <c r="H307"/>
      <c r="I307"/>
      <c r="J307"/>
      <c r="K307"/>
      <c r="L307"/>
      <c r="M307"/>
      <c r="N307"/>
      <c r="O307"/>
      <c r="P307" s="13"/>
      <c r="Q307" s="13"/>
      <c r="R307"/>
      <c r="S307"/>
      <c r="T307"/>
      <c r="U307"/>
      <c r="V307"/>
      <c r="W307"/>
      <c r="X307"/>
      <c r="Y307"/>
      <c r="Z307"/>
      <c r="AA307"/>
      <c r="AB307"/>
      <c r="AC307"/>
      <c r="AD307"/>
      <c r="AE307"/>
      <c r="AF307"/>
      <c r="AG307"/>
      <c r="AH307"/>
      <c r="AI307"/>
      <c r="AJ307"/>
      <c r="AK307"/>
      <c r="AL307"/>
      <c r="AM307"/>
      <c r="AN307"/>
      <c r="AO307"/>
      <c r="AP307"/>
      <c r="AQ307"/>
      <c r="AR307"/>
      <c r="AS307"/>
      <c r="AT307"/>
      <c r="AU307"/>
      <c r="AV307"/>
      <c r="AW307"/>
      <c r="AX307"/>
      <c r="AY307"/>
      <c r="BB307"/>
      <c r="BC307"/>
      <c r="BD307"/>
      <c r="BE307"/>
      <c r="BF307"/>
      <c r="BG307"/>
      <c r="BH307"/>
      <c r="BI307"/>
      <c r="BJ307"/>
      <c r="BK307"/>
      <c r="BL307"/>
      <c r="BM307"/>
      <c r="BN307"/>
      <c r="BO307"/>
      <c r="BP307"/>
      <c r="BQ307"/>
      <c r="BR307"/>
      <c r="BS307"/>
      <c r="BT307"/>
      <c r="BU307"/>
      <c r="BV307"/>
      <c r="BW307"/>
      <c r="BX307"/>
      <c r="BY307"/>
      <c r="BZ307"/>
      <c r="CA307"/>
      <c r="CB307"/>
      <c r="CC307"/>
    </row>
    <row r="308" spans="1:81" s="2" customFormat="1">
      <c r="A308"/>
      <c r="B308"/>
      <c r="C308"/>
      <c r="D308"/>
      <c r="E308"/>
      <c r="F308"/>
      <c r="G308"/>
      <c r="H308"/>
      <c r="I308"/>
      <c r="J308"/>
      <c r="K308"/>
      <c r="L308"/>
      <c r="M308"/>
      <c r="N308"/>
      <c r="O308"/>
      <c r="P308" s="13"/>
      <c r="Q308" s="13"/>
      <c r="R308"/>
      <c r="S308"/>
      <c r="T308"/>
      <c r="U308"/>
      <c r="V308"/>
      <c r="W308"/>
      <c r="X308"/>
      <c r="Y308"/>
      <c r="Z308"/>
      <c r="AA308"/>
      <c r="AB308"/>
      <c r="AC308"/>
      <c r="AD308"/>
      <c r="AE308"/>
      <c r="AF308"/>
      <c r="AG308"/>
      <c r="AH308"/>
      <c r="AI308"/>
      <c r="AJ308"/>
      <c r="AK308"/>
      <c r="AL308"/>
      <c r="AM308"/>
      <c r="AN308"/>
      <c r="AO308"/>
      <c r="AP308"/>
      <c r="AQ308"/>
      <c r="AR308"/>
      <c r="AS308"/>
      <c r="AT308"/>
      <c r="AU308"/>
      <c r="AV308"/>
      <c r="AW308"/>
      <c r="AX308"/>
      <c r="AY308"/>
      <c r="BB308"/>
      <c r="BC308"/>
      <c r="BD308"/>
      <c r="BE308"/>
      <c r="BF308"/>
      <c r="BG308"/>
      <c r="BH308"/>
      <c r="BI308"/>
      <c r="BJ308"/>
      <c r="BK308"/>
      <c r="BL308"/>
      <c r="BM308"/>
      <c r="BN308"/>
      <c r="BO308"/>
      <c r="BP308"/>
      <c r="BQ308"/>
      <c r="BR308"/>
      <c r="BS308"/>
      <c r="BT308"/>
      <c r="BU308"/>
      <c r="BV308"/>
      <c r="BW308"/>
      <c r="BX308"/>
      <c r="BY308"/>
      <c r="BZ308"/>
      <c r="CA308"/>
      <c r="CB308"/>
      <c r="CC308"/>
    </row>
    <row r="309" spans="1:81" s="2" customFormat="1">
      <c r="A309"/>
      <c r="B309"/>
      <c r="C309"/>
      <c r="D309"/>
      <c r="E309"/>
      <c r="F309"/>
      <c r="G309"/>
      <c r="H309"/>
      <c r="I309"/>
      <c r="J309"/>
      <c r="K309"/>
      <c r="L309"/>
      <c r="M309"/>
      <c r="N309"/>
      <c r="O309"/>
      <c r="P309" s="13"/>
      <c r="Q309" s="13"/>
      <c r="R309"/>
      <c r="S309"/>
      <c r="T309"/>
      <c r="U309"/>
      <c r="V309"/>
      <c r="W309"/>
      <c r="X309"/>
      <c r="Y309"/>
      <c r="Z309"/>
      <c r="AA309"/>
      <c r="AB309"/>
      <c r="AC309"/>
      <c r="AD309"/>
      <c r="AE309"/>
      <c r="AF309"/>
      <c r="AG309"/>
      <c r="AH309"/>
      <c r="AI309"/>
      <c r="AJ309"/>
      <c r="AK309"/>
      <c r="AL309"/>
      <c r="AM309"/>
      <c r="AN309"/>
      <c r="AO309"/>
      <c r="AP309"/>
      <c r="AQ309"/>
      <c r="AR309"/>
      <c r="AS309"/>
      <c r="AT309"/>
      <c r="AU309"/>
      <c r="AV309"/>
      <c r="AW309"/>
      <c r="AX309"/>
      <c r="AY309"/>
      <c r="BB309"/>
      <c r="BC309"/>
      <c r="BD309"/>
      <c r="BE309"/>
      <c r="BF309"/>
      <c r="BG309"/>
      <c r="BH309"/>
      <c r="BI309"/>
      <c r="BJ309"/>
      <c r="BK309"/>
      <c r="BL309"/>
      <c r="BM309"/>
      <c r="BN309"/>
      <c r="BO309"/>
      <c r="BP309"/>
      <c r="BQ309"/>
      <c r="BR309"/>
      <c r="BS309"/>
      <c r="BT309"/>
      <c r="BU309"/>
      <c r="BV309"/>
      <c r="BW309"/>
      <c r="BX309"/>
      <c r="BY309"/>
      <c r="BZ309"/>
      <c r="CA309"/>
      <c r="CB309"/>
      <c r="CC309"/>
    </row>
    <row r="310" spans="1:81" s="2" customFormat="1">
      <c r="A310"/>
      <c r="B310"/>
      <c r="C310"/>
      <c r="D310"/>
      <c r="E310"/>
      <c r="F310"/>
      <c r="G310"/>
      <c r="H310"/>
      <c r="I310"/>
      <c r="J310"/>
      <c r="K310"/>
      <c r="L310"/>
      <c r="M310"/>
      <c r="N310"/>
      <c r="O310"/>
      <c r="P310" s="13"/>
      <c r="Q310" s="13"/>
      <c r="R310"/>
      <c r="S310"/>
      <c r="T310"/>
      <c r="U310"/>
      <c r="V310"/>
      <c r="W310"/>
      <c r="X310"/>
      <c r="Y310"/>
      <c r="Z310"/>
      <c r="AA310"/>
      <c r="AB310"/>
      <c r="AC310"/>
      <c r="AD310"/>
      <c r="AE310"/>
      <c r="AF310"/>
      <c r="AG310"/>
      <c r="AH310"/>
      <c r="AI310"/>
      <c r="AJ310"/>
      <c r="AK310"/>
      <c r="AL310"/>
      <c r="AM310"/>
      <c r="AN310"/>
      <c r="AO310"/>
      <c r="AP310"/>
      <c r="AQ310"/>
      <c r="AR310"/>
      <c r="AS310"/>
      <c r="AT310"/>
      <c r="AU310"/>
      <c r="AV310"/>
      <c r="AW310"/>
      <c r="AX310"/>
      <c r="AY310"/>
      <c r="BB310"/>
      <c r="BC310"/>
      <c r="BD310"/>
      <c r="BE310"/>
      <c r="BF310"/>
      <c r="BG310"/>
      <c r="BH310"/>
      <c r="BI310"/>
      <c r="BJ310"/>
      <c r="BK310"/>
      <c r="BL310"/>
      <c r="BM310"/>
      <c r="BN310"/>
      <c r="BO310"/>
      <c r="BP310"/>
      <c r="BQ310"/>
      <c r="BR310"/>
      <c r="BS310"/>
      <c r="BT310"/>
      <c r="BU310"/>
      <c r="BV310"/>
      <c r="BW310"/>
      <c r="BX310"/>
      <c r="BY310"/>
      <c r="BZ310"/>
      <c r="CA310"/>
      <c r="CB310"/>
      <c r="CC310"/>
    </row>
    <row r="311" spans="1:81" s="2" customFormat="1">
      <c r="A311"/>
      <c r="B311"/>
      <c r="C311"/>
      <c r="D311"/>
      <c r="E311"/>
      <c r="F311"/>
      <c r="G311"/>
      <c r="H311"/>
      <c r="I311"/>
      <c r="J311"/>
      <c r="K311"/>
      <c r="L311"/>
      <c r="M311"/>
      <c r="N311"/>
      <c r="O311"/>
      <c r="P311" s="13"/>
      <c r="Q311" s="13"/>
      <c r="R311"/>
      <c r="S311"/>
      <c r="T311"/>
      <c r="U311"/>
      <c r="V311"/>
      <c r="W311"/>
      <c r="X311"/>
      <c r="Y311"/>
      <c r="Z311"/>
      <c r="AA311"/>
      <c r="AB311"/>
      <c r="AC311"/>
      <c r="AD311"/>
      <c r="AE311"/>
      <c r="AF311"/>
      <c r="AG311"/>
      <c r="AH311"/>
      <c r="AI311"/>
      <c r="AJ311"/>
      <c r="AK311"/>
      <c r="AL311"/>
      <c r="AM311"/>
      <c r="AN311"/>
      <c r="AO311"/>
      <c r="AP311"/>
      <c r="AQ311"/>
      <c r="AR311"/>
      <c r="AS311"/>
      <c r="AT311"/>
      <c r="AU311"/>
      <c r="AV311"/>
      <c r="AW311"/>
      <c r="AX311"/>
      <c r="AY311"/>
      <c r="BB311"/>
      <c r="BC311"/>
      <c r="BD311"/>
      <c r="BE311"/>
      <c r="BF311"/>
      <c r="BG311"/>
      <c r="BH311"/>
      <c r="BI311"/>
      <c r="BJ311"/>
      <c r="BK311"/>
      <c r="BL311"/>
      <c r="BM311"/>
      <c r="BN311"/>
      <c r="BO311"/>
      <c r="BP311"/>
      <c r="BQ311"/>
      <c r="BR311"/>
      <c r="BS311"/>
      <c r="BT311"/>
      <c r="BU311"/>
      <c r="BV311"/>
      <c r="BW311"/>
      <c r="BX311"/>
      <c r="BY311"/>
      <c r="BZ311"/>
      <c r="CA311"/>
      <c r="CB311"/>
      <c r="CC311"/>
    </row>
    <row r="312" spans="1:81" s="2" customFormat="1">
      <c r="A312"/>
      <c r="B312"/>
      <c r="C312"/>
      <c r="D312"/>
      <c r="E312"/>
      <c r="F312"/>
      <c r="G312"/>
      <c r="H312"/>
      <c r="I312"/>
      <c r="J312"/>
      <c r="K312"/>
      <c r="L312"/>
      <c r="M312"/>
      <c r="N312"/>
      <c r="O312"/>
      <c r="P312" s="13"/>
      <c r="Q312" s="13"/>
      <c r="R312"/>
      <c r="S312"/>
      <c r="T312"/>
      <c r="U312"/>
      <c r="V312"/>
      <c r="W312"/>
      <c r="X312"/>
      <c r="Y312"/>
      <c r="Z312"/>
      <c r="AA312"/>
      <c r="AB312"/>
      <c r="AC312"/>
      <c r="AD312"/>
      <c r="AE312"/>
      <c r="AF312"/>
      <c r="AG312"/>
      <c r="AH312"/>
      <c r="AI312"/>
      <c r="AJ312"/>
      <c r="AK312"/>
      <c r="AL312"/>
      <c r="AM312"/>
      <c r="AN312"/>
      <c r="AO312"/>
      <c r="AP312"/>
      <c r="AQ312"/>
      <c r="AR312"/>
      <c r="AS312"/>
      <c r="AT312"/>
      <c r="AU312"/>
      <c r="AV312"/>
      <c r="AW312"/>
      <c r="AX312"/>
      <c r="AY312"/>
      <c r="BB312"/>
      <c r="BC312"/>
      <c r="BD312"/>
      <c r="BE312"/>
      <c r="BF312"/>
      <c r="BG312"/>
      <c r="BH312"/>
      <c r="BI312"/>
      <c r="BJ312"/>
      <c r="BK312"/>
      <c r="BL312"/>
      <c r="BM312"/>
      <c r="BN312"/>
      <c r="BO312"/>
      <c r="BP312"/>
      <c r="BQ312"/>
      <c r="BR312"/>
      <c r="BS312"/>
      <c r="BT312"/>
      <c r="BU312"/>
      <c r="BV312"/>
      <c r="BW312"/>
      <c r="BX312"/>
      <c r="BY312"/>
      <c r="BZ312"/>
      <c r="CA312"/>
      <c r="CB312"/>
      <c r="CC312"/>
    </row>
    <row r="313" spans="1:81" s="2" customFormat="1">
      <c r="A313"/>
      <c r="B313"/>
      <c r="C313"/>
      <c r="D313"/>
      <c r="E313"/>
      <c r="F313"/>
      <c r="G313"/>
      <c r="H313"/>
      <c r="I313"/>
      <c r="J313"/>
      <c r="K313"/>
      <c r="L313"/>
      <c r="M313"/>
      <c r="N313"/>
      <c r="O313"/>
      <c r="P313" s="13"/>
      <c r="Q313" s="13"/>
      <c r="R313"/>
      <c r="S313"/>
      <c r="T313"/>
      <c r="U313"/>
      <c r="V313"/>
      <c r="W313"/>
      <c r="X313"/>
      <c r="Y313"/>
      <c r="Z313"/>
      <c r="AA313"/>
      <c r="AB313"/>
      <c r="AC313"/>
      <c r="AD313"/>
      <c r="AE313"/>
      <c r="AF313"/>
      <c r="AG313"/>
      <c r="AH313"/>
      <c r="AI313"/>
      <c r="AJ313"/>
      <c r="AK313"/>
      <c r="AL313"/>
      <c r="AM313"/>
      <c r="AN313"/>
      <c r="AO313"/>
      <c r="AP313"/>
      <c r="AQ313"/>
      <c r="AR313"/>
      <c r="AS313"/>
      <c r="AT313"/>
      <c r="AU313"/>
      <c r="AV313"/>
      <c r="AW313"/>
      <c r="AX313"/>
      <c r="AY313"/>
      <c r="BB313"/>
      <c r="BC313"/>
      <c r="BD313"/>
      <c r="BE313"/>
      <c r="BF313"/>
      <c r="BG313"/>
      <c r="BH313"/>
      <c r="BI313"/>
      <c r="BJ313"/>
      <c r="BK313"/>
      <c r="BL313"/>
      <c r="BM313"/>
      <c r="BN313"/>
      <c r="BO313"/>
      <c r="BP313"/>
      <c r="BQ313"/>
      <c r="BR313"/>
      <c r="BS313"/>
      <c r="BT313"/>
      <c r="BU313"/>
      <c r="BV313"/>
      <c r="BW313"/>
      <c r="BX313"/>
      <c r="BY313"/>
      <c r="BZ313"/>
      <c r="CA313"/>
      <c r="CB313"/>
      <c r="CC313"/>
    </row>
    <row r="314" spans="1:81" s="2" customFormat="1">
      <c r="A314"/>
      <c r="B314"/>
      <c r="C314"/>
      <c r="D314"/>
      <c r="E314"/>
      <c r="F314"/>
      <c r="G314"/>
      <c r="H314"/>
      <c r="I314"/>
      <c r="J314"/>
      <c r="K314"/>
      <c r="L314"/>
      <c r="M314"/>
      <c r="N314"/>
      <c r="O314"/>
      <c r="P314" s="13"/>
      <c r="Q314" s="13"/>
      <c r="R314"/>
      <c r="S314"/>
      <c r="T314"/>
      <c r="U314"/>
      <c r="V314"/>
      <c r="W314"/>
      <c r="X314"/>
      <c r="Y314"/>
      <c r="Z314"/>
      <c r="AA314"/>
      <c r="AB314"/>
      <c r="AC314"/>
      <c r="AD314"/>
      <c r="AE314"/>
      <c r="AF314"/>
      <c r="AG314"/>
      <c r="AH314"/>
      <c r="AI314"/>
      <c r="AJ314"/>
      <c r="AK314"/>
      <c r="AL314"/>
      <c r="AM314"/>
      <c r="AN314"/>
      <c r="AO314"/>
      <c r="AP314"/>
      <c r="AQ314"/>
      <c r="AR314"/>
      <c r="AS314"/>
      <c r="AT314"/>
      <c r="AU314"/>
      <c r="AV314"/>
      <c r="AW314"/>
      <c r="AX314"/>
      <c r="AY314"/>
      <c r="BB314"/>
      <c r="BC314"/>
      <c r="BD314"/>
      <c r="BE314"/>
      <c r="BF314"/>
      <c r="BG314"/>
      <c r="BH314"/>
      <c r="BI314"/>
      <c r="BJ314"/>
      <c r="BK314"/>
      <c r="BL314"/>
      <c r="BM314"/>
      <c r="BN314"/>
      <c r="BO314"/>
      <c r="BP314"/>
      <c r="BQ314"/>
      <c r="BR314"/>
      <c r="BS314"/>
      <c r="BT314"/>
      <c r="BU314"/>
      <c r="BV314"/>
      <c r="BW314"/>
      <c r="BX314"/>
      <c r="BY314"/>
      <c r="BZ314"/>
      <c r="CA314"/>
      <c r="CB314"/>
      <c r="CC314"/>
    </row>
    <row r="315" spans="1:81" s="2" customFormat="1">
      <c r="A315"/>
      <c r="B315"/>
      <c r="C315"/>
      <c r="D315"/>
      <c r="E315"/>
      <c r="F315"/>
      <c r="G315"/>
      <c r="H315"/>
      <c r="I315"/>
      <c r="J315"/>
      <c r="K315"/>
      <c r="L315"/>
      <c r="M315"/>
      <c r="N315"/>
      <c r="O315"/>
      <c r="P315" s="13"/>
      <c r="Q315" s="13"/>
      <c r="R315"/>
      <c r="S315"/>
      <c r="T315"/>
      <c r="U315"/>
      <c r="V315"/>
      <c r="W315"/>
      <c r="X315"/>
      <c r="Y315"/>
      <c r="Z315"/>
      <c r="AA315"/>
      <c r="AB315"/>
      <c r="AC315"/>
      <c r="AD315"/>
      <c r="AE315"/>
      <c r="AF315"/>
      <c r="AG315"/>
      <c r="AH315"/>
      <c r="AI315"/>
      <c r="AJ315"/>
      <c r="AK315"/>
      <c r="AL315"/>
      <c r="AM315"/>
      <c r="AN315"/>
      <c r="AO315"/>
      <c r="AP315"/>
      <c r="AQ315"/>
      <c r="AR315"/>
      <c r="AS315"/>
      <c r="AT315"/>
      <c r="AU315"/>
      <c r="AV315"/>
      <c r="AW315"/>
      <c r="AX315"/>
      <c r="AY315"/>
      <c r="BB315"/>
      <c r="BC315"/>
      <c r="BD315"/>
      <c r="BE315"/>
      <c r="BF315"/>
      <c r="BG315"/>
      <c r="BH315"/>
      <c r="BI315"/>
      <c r="BJ315"/>
      <c r="BK315"/>
      <c r="BL315"/>
      <c r="BM315"/>
      <c r="BN315"/>
      <c r="BO315"/>
      <c r="BP315"/>
      <c r="BQ315"/>
      <c r="BR315"/>
      <c r="BS315"/>
      <c r="BT315"/>
      <c r="BU315"/>
      <c r="BV315"/>
      <c r="BW315"/>
      <c r="BX315"/>
      <c r="BY315"/>
      <c r="BZ315"/>
      <c r="CA315"/>
      <c r="CB315"/>
      <c r="CC315"/>
    </row>
    <row r="316" spans="1:81" s="2" customFormat="1">
      <c r="A316"/>
      <c r="B316"/>
      <c r="C316"/>
      <c r="D316"/>
      <c r="E316"/>
      <c r="F316"/>
      <c r="G316"/>
      <c r="H316"/>
      <c r="I316"/>
      <c r="J316"/>
      <c r="K316"/>
      <c r="L316"/>
      <c r="M316"/>
      <c r="N316"/>
      <c r="O316"/>
      <c r="P316" s="13"/>
      <c r="Q316" s="13"/>
      <c r="R316"/>
      <c r="S316"/>
      <c r="T316"/>
      <c r="U316"/>
      <c r="V316"/>
      <c r="W316"/>
      <c r="X316"/>
      <c r="Y316"/>
      <c r="Z316"/>
      <c r="AA316"/>
      <c r="AB316"/>
      <c r="AC316"/>
      <c r="AD316"/>
      <c r="AE316"/>
      <c r="AF316"/>
      <c r="AG316"/>
      <c r="AH316"/>
      <c r="AI316"/>
      <c r="AJ316"/>
      <c r="AK316"/>
      <c r="AL316"/>
      <c r="AM316"/>
      <c r="AN316"/>
      <c r="AO316"/>
      <c r="AP316"/>
      <c r="AQ316"/>
      <c r="AR316"/>
      <c r="AS316"/>
      <c r="AT316"/>
      <c r="AU316"/>
      <c r="AV316"/>
      <c r="AW316"/>
      <c r="AX316"/>
      <c r="AY316"/>
      <c r="BB316"/>
      <c r="BC316"/>
      <c r="BD316"/>
      <c r="BE316"/>
      <c r="BF316"/>
      <c r="BG316"/>
      <c r="BH316"/>
      <c r="BI316"/>
      <c r="BJ316"/>
      <c r="BK316"/>
      <c r="BL316"/>
      <c r="BM316"/>
      <c r="BN316"/>
      <c r="BO316"/>
      <c r="BP316"/>
      <c r="BQ316"/>
      <c r="BR316"/>
      <c r="BS316"/>
      <c r="BT316"/>
      <c r="BU316"/>
      <c r="BV316"/>
      <c r="BW316"/>
      <c r="BX316"/>
      <c r="BY316"/>
      <c r="BZ316"/>
      <c r="CA316"/>
      <c r="CB316"/>
      <c r="CC316"/>
    </row>
    <row r="317" spans="1:81" s="2" customFormat="1">
      <c r="A317"/>
      <c r="B317"/>
      <c r="C317"/>
      <c r="D317"/>
      <c r="E317"/>
      <c r="F317"/>
      <c r="G317"/>
      <c r="H317"/>
      <c r="I317"/>
      <c r="J317"/>
      <c r="K317"/>
      <c r="L317"/>
      <c r="M317"/>
      <c r="N317"/>
      <c r="O317"/>
      <c r="P317" s="13"/>
      <c r="Q317" s="13"/>
      <c r="R317"/>
      <c r="S317"/>
      <c r="T317"/>
      <c r="U317"/>
      <c r="V317"/>
      <c r="W317"/>
      <c r="X317"/>
      <c r="Y317"/>
      <c r="Z317"/>
      <c r="AA317"/>
      <c r="AB317"/>
      <c r="AC317"/>
      <c r="AD317"/>
      <c r="AE317"/>
      <c r="AF317"/>
      <c r="AG317"/>
      <c r="AH317"/>
      <c r="AI317"/>
      <c r="AJ317"/>
      <c r="AK317"/>
      <c r="AL317"/>
      <c r="AM317"/>
      <c r="AN317"/>
      <c r="AO317"/>
      <c r="AP317"/>
      <c r="AQ317"/>
      <c r="AR317"/>
      <c r="AS317"/>
      <c r="AT317"/>
      <c r="AU317"/>
      <c r="AV317"/>
      <c r="AW317"/>
      <c r="AX317"/>
      <c r="AY317"/>
      <c r="BB317"/>
      <c r="BC317"/>
      <c r="BD317"/>
      <c r="BE317"/>
      <c r="BF317"/>
      <c r="BG317"/>
      <c r="BH317"/>
      <c r="BI317"/>
      <c r="BJ317"/>
      <c r="BK317"/>
      <c r="BL317"/>
      <c r="BM317"/>
      <c r="BN317"/>
      <c r="BO317"/>
      <c r="BP317"/>
      <c r="BQ317"/>
      <c r="BR317"/>
      <c r="BS317"/>
      <c r="BT317"/>
      <c r="BU317"/>
      <c r="BV317"/>
      <c r="BW317"/>
      <c r="BX317"/>
      <c r="BY317"/>
      <c r="BZ317"/>
      <c r="CA317"/>
      <c r="CB317"/>
      <c r="CC317"/>
    </row>
    <row r="318" spans="1:81" s="2" customFormat="1">
      <c r="A318"/>
      <c r="B318"/>
      <c r="C318"/>
      <c r="D318"/>
      <c r="E318"/>
      <c r="F318"/>
      <c r="G318"/>
      <c r="H318"/>
      <c r="I318"/>
      <c r="J318"/>
      <c r="K318"/>
      <c r="L318"/>
      <c r="M318"/>
      <c r="N318"/>
      <c r="O318"/>
      <c r="P318" s="13"/>
      <c r="Q318" s="13"/>
      <c r="R318"/>
      <c r="S318"/>
      <c r="T318"/>
      <c r="U318"/>
      <c r="V318"/>
      <c r="W318"/>
      <c r="X318"/>
      <c r="Y318"/>
      <c r="Z318"/>
      <c r="AA318"/>
      <c r="AB318"/>
      <c r="AC318"/>
      <c r="AD318"/>
      <c r="AE318"/>
      <c r="AF318"/>
      <c r="AG318"/>
      <c r="AH318"/>
      <c r="AI318"/>
      <c r="AJ318"/>
      <c r="AK318"/>
      <c r="AL318"/>
      <c r="AM318"/>
      <c r="AN318"/>
      <c r="AO318"/>
      <c r="AP318"/>
      <c r="AQ318"/>
      <c r="AR318"/>
      <c r="AS318"/>
      <c r="AT318"/>
      <c r="AU318"/>
      <c r="AV318"/>
      <c r="AW318"/>
      <c r="AX318"/>
      <c r="AY318"/>
      <c r="BB318"/>
      <c r="BC318"/>
      <c r="BD318"/>
      <c r="BE318"/>
      <c r="BF318"/>
      <c r="BG318"/>
      <c r="BH318"/>
      <c r="BI318"/>
      <c r="BJ318"/>
      <c r="BK318"/>
      <c r="BL318"/>
      <c r="BM318"/>
      <c r="BN318"/>
      <c r="BO318"/>
      <c r="BP318"/>
      <c r="BQ318"/>
      <c r="BR318"/>
      <c r="BS318"/>
      <c r="BT318"/>
      <c r="BU318"/>
      <c r="BV318"/>
      <c r="BW318"/>
      <c r="BX318"/>
      <c r="BY318"/>
      <c r="BZ318"/>
      <c r="CA318"/>
      <c r="CB318"/>
      <c r="CC318"/>
    </row>
    <row r="319" spans="1:81" s="2" customFormat="1">
      <c r="A319"/>
      <c r="B319"/>
      <c r="C319"/>
      <c r="D319"/>
      <c r="E319"/>
      <c r="F319"/>
      <c r="G319"/>
      <c r="H319"/>
      <c r="I319"/>
      <c r="J319"/>
      <c r="K319"/>
      <c r="L319"/>
      <c r="M319"/>
      <c r="N319"/>
      <c r="O319"/>
      <c r="P319" s="13"/>
      <c r="Q319" s="13"/>
      <c r="R319"/>
      <c r="S319"/>
      <c r="T319"/>
      <c r="U319"/>
      <c r="V319"/>
      <c r="W319"/>
      <c r="X319"/>
      <c r="Y319"/>
      <c r="Z319"/>
      <c r="AA319"/>
      <c r="AB319"/>
      <c r="AC319"/>
      <c r="AD319"/>
      <c r="AE319"/>
      <c r="AF319"/>
      <c r="AG319"/>
      <c r="AH319"/>
      <c r="AI319"/>
      <c r="AJ319"/>
      <c r="AK319"/>
      <c r="AL319"/>
      <c r="AM319"/>
      <c r="AN319"/>
      <c r="AO319"/>
      <c r="AP319"/>
      <c r="AQ319"/>
      <c r="AR319"/>
      <c r="AS319"/>
      <c r="AT319"/>
      <c r="AU319"/>
      <c r="AV319"/>
      <c r="AW319"/>
      <c r="AX319"/>
      <c r="AY319"/>
      <c r="BB319"/>
      <c r="BC319"/>
      <c r="BD319"/>
      <c r="BE319"/>
      <c r="BF319"/>
      <c r="BG319"/>
      <c r="BH319"/>
      <c r="BI319"/>
      <c r="BJ319"/>
      <c r="BK319"/>
      <c r="BL319"/>
      <c r="BM319"/>
      <c r="BN319"/>
      <c r="BO319"/>
      <c r="BP319"/>
      <c r="BQ319"/>
      <c r="BR319"/>
      <c r="BS319"/>
      <c r="BT319"/>
      <c r="BU319"/>
      <c r="BV319"/>
      <c r="BW319"/>
      <c r="BX319"/>
      <c r="BY319"/>
      <c r="BZ319"/>
      <c r="CA319"/>
      <c r="CB319"/>
      <c r="CC319"/>
    </row>
    <row r="320" spans="1:81" s="2" customFormat="1">
      <c r="A320"/>
      <c r="B320"/>
      <c r="C320"/>
      <c r="D320"/>
      <c r="E320"/>
      <c r="F320"/>
      <c r="G320"/>
      <c r="H320"/>
      <c r="I320"/>
      <c r="J320"/>
      <c r="K320"/>
      <c r="L320"/>
      <c r="M320"/>
      <c r="N320"/>
      <c r="O320"/>
      <c r="P320" s="13"/>
      <c r="Q320" s="13"/>
      <c r="R320"/>
      <c r="S320"/>
      <c r="T320"/>
      <c r="U320"/>
      <c r="V320"/>
      <c r="W320"/>
      <c r="X320"/>
      <c r="Y320"/>
      <c r="Z320"/>
      <c r="AA320"/>
      <c r="AB320"/>
      <c r="AC320"/>
      <c r="AD320"/>
      <c r="AE320"/>
      <c r="AF320"/>
      <c r="AG320"/>
      <c r="AH320"/>
      <c r="AI320"/>
      <c r="AJ320"/>
      <c r="AK320"/>
      <c r="AL320"/>
      <c r="AM320"/>
      <c r="AN320"/>
      <c r="AO320"/>
      <c r="AP320"/>
      <c r="AQ320"/>
      <c r="AR320"/>
      <c r="AS320"/>
      <c r="AT320"/>
      <c r="AU320"/>
      <c r="AV320"/>
      <c r="AW320"/>
      <c r="AX320"/>
      <c r="AY320"/>
      <c r="BB320"/>
      <c r="BC320"/>
      <c r="BD320"/>
      <c r="BE320"/>
      <c r="BF320"/>
      <c r="BG320"/>
      <c r="BH320"/>
      <c r="BI320"/>
      <c r="BJ320"/>
      <c r="BK320"/>
      <c r="BL320"/>
      <c r="BM320"/>
      <c r="BN320"/>
      <c r="BO320"/>
      <c r="BP320"/>
      <c r="BQ320"/>
      <c r="BR320"/>
      <c r="BS320"/>
      <c r="BT320"/>
      <c r="BU320"/>
      <c r="BV320"/>
      <c r="BW320"/>
      <c r="BX320"/>
      <c r="BY320"/>
      <c r="BZ320"/>
      <c r="CA320"/>
      <c r="CB320"/>
      <c r="CC320"/>
    </row>
    <row r="321" spans="1:81" s="2" customFormat="1">
      <c r="A321"/>
      <c r="B321"/>
      <c r="C321"/>
      <c r="D321"/>
      <c r="E321"/>
      <c r="F321"/>
      <c r="G321"/>
      <c r="H321"/>
      <c r="I321"/>
      <c r="J321"/>
      <c r="K321"/>
      <c r="L321"/>
      <c r="M321"/>
      <c r="N321"/>
      <c r="O321"/>
      <c r="P321" s="13"/>
      <c r="Q321" s="13"/>
      <c r="R321"/>
      <c r="S321"/>
      <c r="T321"/>
      <c r="U321"/>
      <c r="V321"/>
      <c r="W321"/>
      <c r="X321"/>
      <c r="Y321"/>
      <c r="Z321"/>
      <c r="AA321"/>
      <c r="AB321"/>
      <c r="AC321"/>
      <c r="AD321"/>
      <c r="AE321"/>
      <c r="AF321"/>
      <c r="AG321"/>
      <c r="AH321"/>
      <c r="AI321"/>
      <c r="AJ321"/>
      <c r="AK321"/>
      <c r="AL321"/>
      <c r="AM321"/>
      <c r="AN321"/>
      <c r="AO321"/>
      <c r="AP321"/>
      <c r="AQ321"/>
      <c r="AR321"/>
      <c r="AS321"/>
      <c r="AT321"/>
      <c r="AU321"/>
      <c r="AV321"/>
      <c r="AW321"/>
      <c r="AX321"/>
      <c r="AY321"/>
      <c r="BB321"/>
      <c r="BC321"/>
      <c r="BD321"/>
      <c r="BE321"/>
      <c r="BF321"/>
      <c r="BG321"/>
      <c r="BH321"/>
      <c r="BI321"/>
      <c r="BJ321"/>
      <c r="BK321"/>
      <c r="BL321"/>
      <c r="BM321"/>
      <c r="BN321"/>
      <c r="BO321"/>
      <c r="BP321"/>
      <c r="BQ321"/>
      <c r="BR321"/>
      <c r="BS321"/>
      <c r="BT321"/>
      <c r="BU321"/>
      <c r="BV321"/>
      <c r="BW321"/>
      <c r="BX321"/>
      <c r="BY321"/>
      <c r="BZ321"/>
      <c r="CA321"/>
      <c r="CB321"/>
      <c r="CC321"/>
    </row>
    <row r="322" spans="1:81" s="2" customFormat="1">
      <c r="A322"/>
      <c r="B322"/>
      <c r="C322"/>
      <c r="D322"/>
      <c r="E322"/>
      <c r="F322"/>
      <c r="G322"/>
      <c r="H322"/>
      <c r="I322"/>
      <c r="J322"/>
      <c r="K322"/>
      <c r="L322"/>
      <c r="M322"/>
      <c r="N322"/>
      <c r="O322"/>
      <c r="P322" s="13"/>
      <c r="Q322" s="13"/>
      <c r="R322"/>
      <c r="S322"/>
      <c r="T322"/>
      <c r="U322"/>
      <c r="V322"/>
      <c r="W322"/>
      <c r="X322"/>
      <c r="Y322"/>
      <c r="Z322"/>
      <c r="AA322"/>
      <c r="AB322"/>
      <c r="AC322"/>
      <c r="AD322"/>
      <c r="AE322"/>
      <c r="AF322"/>
      <c r="AG322"/>
      <c r="AH322"/>
      <c r="AI322"/>
      <c r="AJ322"/>
      <c r="AK322"/>
      <c r="AL322"/>
      <c r="AM322"/>
      <c r="AN322"/>
      <c r="AO322"/>
      <c r="AP322"/>
      <c r="AQ322"/>
      <c r="AR322"/>
      <c r="AS322"/>
      <c r="AT322"/>
      <c r="AU322"/>
      <c r="AV322"/>
      <c r="AW322"/>
      <c r="AX322"/>
      <c r="AY322"/>
      <c r="BB322"/>
      <c r="BC322"/>
      <c r="BD322"/>
      <c r="BE322"/>
      <c r="BF322"/>
      <c r="BG322"/>
      <c r="BH322"/>
      <c r="BI322"/>
      <c r="BJ322"/>
      <c r="BK322"/>
      <c r="BL322"/>
      <c r="BM322"/>
      <c r="BN322"/>
      <c r="BO322"/>
      <c r="BP322"/>
      <c r="BQ322"/>
      <c r="BR322"/>
      <c r="BS322"/>
      <c r="BT322"/>
      <c r="BU322"/>
      <c r="BV322"/>
      <c r="BW322"/>
      <c r="BX322"/>
      <c r="BY322"/>
      <c r="BZ322"/>
      <c r="CA322"/>
      <c r="CB322"/>
      <c r="CC322"/>
    </row>
    <row r="323" spans="1:81" s="2" customFormat="1">
      <c r="A323"/>
      <c r="B323"/>
      <c r="C323"/>
      <c r="D323"/>
      <c r="E323"/>
      <c r="F323"/>
      <c r="G323"/>
      <c r="H323"/>
      <c r="I323"/>
      <c r="J323"/>
      <c r="K323"/>
      <c r="L323"/>
      <c r="M323"/>
      <c r="N323"/>
      <c r="O323"/>
      <c r="P323" s="13"/>
      <c r="Q323" s="13"/>
      <c r="R323"/>
      <c r="S323"/>
      <c r="T323"/>
      <c r="U323"/>
      <c r="V323"/>
      <c r="W323"/>
      <c r="X323"/>
      <c r="Y323"/>
      <c r="Z323"/>
      <c r="AA323"/>
      <c r="AB323"/>
      <c r="AC323"/>
      <c r="AD323"/>
      <c r="AE323"/>
      <c r="AF323"/>
      <c r="AG323"/>
      <c r="AH323"/>
      <c r="AI323"/>
      <c r="AJ323"/>
      <c r="AK323"/>
      <c r="AL323"/>
      <c r="AM323"/>
      <c r="AN323"/>
      <c r="AO323"/>
      <c r="AP323"/>
      <c r="AQ323"/>
      <c r="AR323"/>
      <c r="AS323"/>
      <c r="AT323"/>
      <c r="AU323"/>
      <c r="AV323"/>
      <c r="AW323"/>
      <c r="AX323"/>
      <c r="AY323"/>
      <c r="BB323"/>
      <c r="BC323"/>
      <c r="BD323"/>
      <c r="BE323"/>
      <c r="BF323"/>
      <c r="BG323"/>
      <c r="BH323"/>
      <c r="BI323"/>
      <c r="BJ323"/>
      <c r="BK323"/>
      <c r="BL323"/>
      <c r="BM323"/>
      <c r="BN323"/>
      <c r="BO323"/>
      <c r="BP323"/>
      <c r="BQ323"/>
      <c r="BR323"/>
      <c r="BS323"/>
      <c r="BT323"/>
      <c r="BU323"/>
      <c r="BV323"/>
      <c r="BW323"/>
      <c r="BX323"/>
      <c r="BY323"/>
      <c r="BZ323"/>
      <c r="CA323"/>
      <c r="CB323"/>
      <c r="CC323"/>
    </row>
    <row r="324" spans="1:81" s="2" customFormat="1">
      <c r="A324"/>
      <c r="B324"/>
      <c r="C324"/>
      <c r="D324"/>
      <c r="E324"/>
      <c r="F324"/>
      <c r="G324"/>
      <c r="H324"/>
      <c r="I324"/>
      <c r="J324"/>
      <c r="K324"/>
      <c r="L324"/>
      <c r="M324"/>
      <c r="N324"/>
      <c r="O324"/>
      <c r="P324" s="13"/>
      <c r="Q324" s="13"/>
      <c r="R324"/>
      <c r="S324"/>
      <c r="T324"/>
      <c r="U324"/>
      <c r="V324"/>
      <c r="W324"/>
      <c r="X324"/>
      <c r="Y324"/>
      <c r="Z324"/>
      <c r="AA324"/>
      <c r="AB324"/>
      <c r="AC324"/>
      <c r="AD324"/>
      <c r="AE324"/>
      <c r="AF324"/>
      <c r="AG324"/>
      <c r="AH324"/>
      <c r="AI324"/>
      <c r="AJ324"/>
      <c r="AK324"/>
      <c r="AL324"/>
      <c r="AM324"/>
      <c r="AN324"/>
      <c r="AO324"/>
      <c r="AP324"/>
      <c r="AQ324"/>
      <c r="AR324"/>
      <c r="AS324"/>
      <c r="AT324"/>
      <c r="AU324"/>
      <c r="AV324"/>
      <c r="AW324"/>
      <c r="AX324"/>
      <c r="AY324"/>
      <c r="BB324"/>
      <c r="BC324"/>
      <c r="BD324"/>
      <c r="BE324"/>
      <c r="BF324"/>
      <c r="BG324"/>
      <c r="BH324"/>
      <c r="BI324"/>
      <c r="BJ324"/>
      <c r="BK324"/>
      <c r="BL324"/>
      <c r="BM324"/>
      <c r="BN324"/>
      <c r="BO324"/>
      <c r="BP324"/>
      <c r="BQ324"/>
      <c r="BR324"/>
      <c r="BS324"/>
      <c r="BT324"/>
      <c r="BU324"/>
      <c r="BV324"/>
      <c r="BW324"/>
      <c r="BX324"/>
      <c r="BY324"/>
      <c r="BZ324"/>
      <c r="CA324"/>
      <c r="CB324"/>
      <c r="CC324"/>
    </row>
    <row r="325" spans="1:81" s="2" customFormat="1">
      <c r="A325"/>
      <c r="B325"/>
      <c r="C325"/>
      <c r="D325"/>
      <c r="E325"/>
      <c r="F325"/>
      <c r="G325"/>
      <c r="H325"/>
      <c r="I325"/>
      <c r="J325"/>
      <c r="K325"/>
      <c r="L325"/>
      <c r="M325"/>
      <c r="N325"/>
      <c r="O325"/>
      <c r="P325" s="13"/>
      <c r="Q325" s="13"/>
      <c r="R325"/>
      <c r="S325"/>
      <c r="T325"/>
      <c r="U325"/>
      <c r="V325"/>
      <c r="W325"/>
      <c r="X325"/>
      <c r="Y325"/>
      <c r="Z325"/>
      <c r="AA325"/>
      <c r="AB325"/>
      <c r="AC325"/>
      <c r="AD325"/>
      <c r="AE325"/>
      <c r="AF325"/>
      <c r="AG325"/>
      <c r="AH325"/>
      <c r="AI325"/>
      <c r="AJ325"/>
      <c r="AK325"/>
      <c r="AL325"/>
      <c r="AM325"/>
      <c r="AN325"/>
      <c r="AO325"/>
      <c r="AP325"/>
      <c r="AQ325"/>
      <c r="AR325"/>
      <c r="AS325"/>
      <c r="AT325"/>
      <c r="AU325"/>
      <c r="AV325"/>
      <c r="AW325"/>
      <c r="AX325"/>
      <c r="AY325"/>
      <c r="BB325"/>
      <c r="BC325"/>
      <c r="BD325"/>
      <c r="BE325"/>
      <c r="BF325"/>
      <c r="BG325"/>
      <c r="BH325"/>
      <c r="BI325"/>
      <c r="BJ325"/>
      <c r="BK325"/>
      <c r="BL325"/>
      <c r="BM325"/>
      <c r="BN325"/>
      <c r="BO325"/>
      <c r="BP325"/>
      <c r="BQ325"/>
      <c r="BR325"/>
      <c r="BS325"/>
      <c r="BT325"/>
      <c r="BU325"/>
      <c r="BV325"/>
      <c r="BW325"/>
      <c r="BX325"/>
      <c r="BY325"/>
      <c r="BZ325"/>
      <c r="CA325"/>
      <c r="CB325"/>
      <c r="CC325"/>
    </row>
    <row r="326" spans="1:81" s="2" customFormat="1">
      <c r="A326"/>
      <c r="B326"/>
      <c r="C326"/>
      <c r="D326"/>
      <c r="E326"/>
      <c r="F326"/>
      <c r="G326"/>
      <c r="H326"/>
      <c r="I326"/>
      <c r="J326"/>
      <c r="K326"/>
      <c r="L326"/>
      <c r="M326"/>
      <c r="N326"/>
      <c r="O326"/>
      <c r="P326" s="13"/>
      <c r="Q326" s="13"/>
      <c r="R326"/>
      <c r="S326"/>
      <c r="T326"/>
      <c r="U326"/>
      <c r="V326"/>
      <c r="W326"/>
      <c r="X326"/>
      <c r="Y326"/>
      <c r="Z326"/>
      <c r="AA326"/>
      <c r="AB326"/>
      <c r="AC326"/>
      <c r="AD326"/>
      <c r="AE326"/>
      <c r="AF326"/>
      <c r="AG326"/>
      <c r="AH326"/>
      <c r="AI326"/>
      <c r="AJ326"/>
      <c r="AK326"/>
      <c r="AL326"/>
      <c r="AM326"/>
      <c r="AN326"/>
      <c r="AO326"/>
      <c r="AP326"/>
      <c r="AQ326"/>
      <c r="AR326"/>
      <c r="AS326"/>
      <c r="AT326"/>
      <c r="AU326"/>
      <c r="AV326"/>
      <c r="AW326"/>
      <c r="AX326"/>
      <c r="AY326"/>
      <c r="BB326"/>
      <c r="BC326"/>
      <c r="BD326"/>
      <c r="BE326"/>
      <c r="BF326"/>
      <c r="BG326"/>
      <c r="BH326"/>
      <c r="BI326"/>
      <c r="BJ326"/>
      <c r="BK326"/>
      <c r="BL326"/>
      <c r="BM326"/>
      <c r="BN326"/>
      <c r="BO326"/>
      <c r="BP326"/>
      <c r="BQ326"/>
      <c r="BR326"/>
      <c r="BS326"/>
      <c r="BT326"/>
      <c r="BU326"/>
      <c r="BV326"/>
      <c r="BW326"/>
      <c r="BX326"/>
      <c r="BY326"/>
      <c r="BZ326"/>
      <c r="CA326"/>
      <c r="CB326"/>
      <c r="CC326"/>
    </row>
    <row r="327" spans="1:81" s="2" customFormat="1">
      <c r="A327"/>
      <c r="B327"/>
      <c r="C327"/>
      <c r="D327"/>
      <c r="E327"/>
      <c r="F327"/>
      <c r="G327"/>
      <c r="H327"/>
      <c r="I327"/>
      <c r="J327"/>
      <c r="K327"/>
      <c r="L327"/>
      <c r="M327"/>
      <c r="N327"/>
      <c r="O327"/>
      <c r="P327" s="13"/>
      <c r="Q327" s="13"/>
      <c r="R327"/>
      <c r="S327"/>
      <c r="T327"/>
      <c r="U327"/>
      <c r="V327"/>
      <c r="W327"/>
      <c r="X327"/>
      <c r="Y327"/>
      <c r="Z327"/>
      <c r="AA327"/>
      <c r="AB327"/>
      <c r="AC327"/>
      <c r="AD327"/>
      <c r="AE327"/>
      <c r="AF327"/>
      <c r="AG327"/>
      <c r="AH327"/>
      <c r="AI327"/>
      <c r="AJ327"/>
      <c r="AK327"/>
      <c r="AL327"/>
      <c r="AM327"/>
      <c r="AN327"/>
      <c r="AO327"/>
      <c r="AP327"/>
      <c r="AQ327"/>
      <c r="AR327"/>
      <c r="AS327"/>
      <c r="AT327"/>
      <c r="AU327"/>
      <c r="AV327"/>
      <c r="AW327"/>
      <c r="AX327"/>
      <c r="AY327"/>
      <c r="BB327"/>
      <c r="BC327"/>
      <c r="BD327"/>
      <c r="BE327"/>
      <c r="BF327"/>
      <c r="BG327"/>
      <c r="BH327"/>
      <c r="BI327"/>
      <c r="BJ327"/>
      <c r="BK327"/>
      <c r="BL327"/>
      <c r="BM327"/>
      <c r="BN327"/>
      <c r="BO327"/>
      <c r="BP327"/>
      <c r="BQ327"/>
      <c r="BR327"/>
      <c r="BS327"/>
      <c r="BT327"/>
      <c r="BU327"/>
      <c r="BV327"/>
      <c r="BW327"/>
      <c r="BX327"/>
      <c r="BY327"/>
      <c r="BZ327"/>
      <c r="CA327"/>
      <c r="CB327"/>
      <c r="CC327"/>
    </row>
    <row r="328" spans="1:81" s="2" customFormat="1">
      <c r="A328"/>
      <c r="B328"/>
      <c r="C328"/>
      <c r="D328"/>
      <c r="E328"/>
      <c r="F328"/>
      <c r="G328"/>
      <c r="H328"/>
      <c r="I328"/>
      <c r="J328"/>
      <c r="K328"/>
      <c r="L328"/>
      <c r="M328"/>
      <c r="N328"/>
      <c r="O328"/>
      <c r="P328" s="13"/>
      <c r="Q328" s="13"/>
      <c r="R328"/>
      <c r="S328"/>
      <c r="T328"/>
      <c r="U328"/>
      <c r="V328"/>
      <c r="W328"/>
      <c r="X328"/>
      <c r="Y328"/>
      <c r="Z328"/>
      <c r="AA328"/>
      <c r="AB328"/>
      <c r="AC328"/>
      <c r="AD328"/>
      <c r="AE328"/>
      <c r="AF328"/>
      <c r="AG328"/>
      <c r="AH328"/>
      <c r="AI328"/>
      <c r="AJ328"/>
      <c r="AK328"/>
      <c r="AL328"/>
      <c r="AM328"/>
      <c r="AN328"/>
      <c r="AO328"/>
      <c r="AP328"/>
      <c r="AQ328"/>
      <c r="AR328"/>
      <c r="AS328"/>
      <c r="AT328"/>
      <c r="AU328"/>
      <c r="AV328"/>
      <c r="AW328"/>
      <c r="AX328"/>
      <c r="AY328"/>
      <c r="BB328"/>
      <c r="BC328"/>
      <c r="BD328"/>
      <c r="BE328"/>
      <c r="BF328"/>
      <c r="BG328"/>
      <c r="BH328"/>
      <c r="BI328"/>
      <c r="BJ328"/>
      <c r="BK328"/>
      <c r="BL328"/>
      <c r="BM328"/>
      <c r="BN328"/>
      <c r="BO328"/>
      <c r="BP328"/>
      <c r="BQ328"/>
      <c r="BR328"/>
      <c r="BS328"/>
      <c r="BT328"/>
      <c r="BU328"/>
      <c r="BV328"/>
      <c r="BW328"/>
      <c r="BX328"/>
      <c r="BY328"/>
      <c r="BZ328"/>
      <c r="CA328"/>
      <c r="CB328"/>
      <c r="CC328"/>
    </row>
    <row r="329" spans="1:81" s="2" customFormat="1">
      <c r="A329"/>
      <c r="B329"/>
      <c r="C329"/>
      <c r="D329"/>
      <c r="E329"/>
      <c r="F329"/>
      <c r="G329"/>
      <c r="H329"/>
      <c r="I329"/>
      <c r="J329"/>
      <c r="K329"/>
      <c r="L329"/>
      <c r="M329"/>
      <c r="N329"/>
      <c r="O329"/>
      <c r="P329" s="13"/>
      <c r="Q329" s="13"/>
      <c r="R329"/>
      <c r="S329"/>
      <c r="T329"/>
      <c r="U329"/>
      <c r="V329"/>
      <c r="W329"/>
      <c r="X329"/>
      <c r="Y329"/>
      <c r="Z329"/>
      <c r="AA329"/>
      <c r="AB329"/>
      <c r="AC329"/>
      <c r="AD329"/>
      <c r="AE329"/>
      <c r="AF329"/>
      <c r="AG329"/>
      <c r="AH329"/>
      <c r="AI329"/>
      <c r="AJ329"/>
      <c r="AK329"/>
      <c r="AL329"/>
      <c r="AM329"/>
      <c r="AN329"/>
      <c r="AO329"/>
      <c r="AP329"/>
      <c r="AQ329"/>
      <c r="AR329"/>
      <c r="AS329"/>
      <c r="AT329"/>
      <c r="AU329"/>
      <c r="AV329"/>
      <c r="AW329"/>
      <c r="AX329"/>
      <c r="AY329"/>
      <c r="BB329"/>
      <c r="BC329"/>
      <c r="BD329"/>
      <c r="BE329"/>
      <c r="BF329"/>
      <c r="BG329"/>
      <c r="BH329"/>
      <c r="BI329"/>
      <c r="BJ329"/>
      <c r="BK329"/>
      <c r="BL329"/>
      <c r="BM329"/>
      <c r="BN329"/>
      <c r="BO329"/>
      <c r="BP329"/>
      <c r="BQ329"/>
      <c r="BR329"/>
      <c r="BS329"/>
      <c r="BT329"/>
      <c r="BU329"/>
      <c r="BV329"/>
      <c r="BW329"/>
      <c r="BX329"/>
      <c r="BY329"/>
      <c r="BZ329"/>
      <c r="CA329"/>
      <c r="CB329"/>
      <c r="CC329"/>
    </row>
    <row r="330" spans="1:81" s="2" customFormat="1">
      <c r="A330"/>
      <c r="B330"/>
      <c r="C330"/>
      <c r="D330"/>
      <c r="E330"/>
      <c r="F330"/>
      <c r="G330"/>
      <c r="H330"/>
      <c r="I330"/>
      <c r="J330"/>
      <c r="K330"/>
      <c r="L330"/>
      <c r="M330"/>
      <c r="N330"/>
      <c r="O330"/>
      <c r="P330" s="13"/>
      <c r="Q330" s="13"/>
      <c r="R330"/>
      <c r="S330"/>
      <c r="T330"/>
      <c r="U330"/>
      <c r="V330"/>
      <c r="W330"/>
      <c r="X330"/>
      <c r="Y330"/>
      <c r="Z330"/>
      <c r="AA330"/>
      <c r="AB330"/>
      <c r="AC330"/>
      <c r="AD330"/>
      <c r="AE330"/>
      <c r="AF330"/>
      <c r="AG330"/>
      <c r="AH330"/>
      <c r="AI330"/>
      <c r="AJ330"/>
      <c r="AK330"/>
      <c r="AL330"/>
      <c r="AM330"/>
      <c r="AN330"/>
      <c r="AO330"/>
      <c r="AP330"/>
      <c r="AQ330"/>
      <c r="AR330"/>
      <c r="AS330"/>
      <c r="AT330"/>
      <c r="AU330"/>
      <c r="AV330"/>
      <c r="AW330"/>
      <c r="AX330"/>
      <c r="AY330"/>
      <c r="BB330"/>
      <c r="BC330"/>
      <c r="BD330"/>
      <c r="BE330"/>
      <c r="BF330"/>
      <c r="BG330"/>
      <c r="BH330"/>
      <c r="BI330"/>
      <c r="BJ330"/>
      <c r="BK330"/>
      <c r="BL330"/>
      <c r="BM330"/>
      <c r="BN330"/>
      <c r="BO330"/>
      <c r="BP330"/>
      <c r="BQ330"/>
      <c r="BR330"/>
      <c r="BS330"/>
      <c r="BT330"/>
      <c r="BU330"/>
      <c r="BV330"/>
      <c r="BW330"/>
      <c r="BX330"/>
      <c r="BY330"/>
      <c r="BZ330"/>
      <c r="CA330"/>
      <c r="CB330"/>
      <c r="CC330"/>
    </row>
    <row r="331" spans="1:81" s="2" customFormat="1">
      <c r="A331"/>
      <c r="B331"/>
      <c r="C331"/>
      <c r="D331"/>
      <c r="E331"/>
      <c r="F331"/>
      <c r="G331"/>
      <c r="H331"/>
      <c r="I331"/>
      <c r="J331"/>
      <c r="K331"/>
      <c r="L331"/>
      <c r="M331"/>
      <c r="N331"/>
      <c r="O331"/>
      <c r="P331" s="13"/>
      <c r="Q331" s="13"/>
      <c r="R331"/>
      <c r="S331"/>
      <c r="T331"/>
      <c r="U331"/>
      <c r="V331"/>
      <c r="W331"/>
      <c r="X331"/>
      <c r="Y331"/>
      <c r="Z331"/>
      <c r="AA331"/>
      <c r="AB331"/>
      <c r="AC331"/>
      <c r="AD331"/>
      <c r="AE331"/>
      <c r="AF331"/>
      <c r="AG331"/>
      <c r="AH331"/>
      <c r="AI331"/>
      <c r="AJ331"/>
      <c r="AK331"/>
      <c r="AL331"/>
      <c r="AM331"/>
      <c r="AN331"/>
      <c r="AO331"/>
      <c r="AP331"/>
      <c r="AQ331"/>
      <c r="AR331"/>
      <c r="AS331"/>
      <c r="AT331"/>
      <c r="AU331"/>
      <c r="AV331"/>
      <c r="AW331"/>
      <c r="AX331"/>
      <c r="AY331"/>
      <c r="BB331"/>
      <c r="BC331"/>
      <c r="BD331"/>
      <c r="BE331"/>
      <c r="BF331"/>
      <c r="BG331"/>
      <c r="BH331"/>
      <c r="BI331"/>
      <c r="BJ331"/>
      <c r="BK331"/>
      <c r="BL331"/>
      <c r="BM331"/>
      <c r="BN331"/>
      <c r="BO331"/>
      <c r="BP331"/>
      <c r="BQ331"/>
      <c r="BR331"/>
      <c r="BS331"/>
      <c r="BT331"/>
      <c r="BU331"/>
      <c r="BV331"/>
      <c r="BW331"/>
      <c r="BX331"/>
      <c r="BY331"/>
      <c r="BZ331"/>
      <c r="CA331"/>
      <c r="CB331"/>
      <c r="CC331"/>
    </row>
    <row r="332" spans="1:81" s="2" customFormat="1">
      <c r="A332"/>
      <c r="B332"/>
      <c r="C332"/>
      <c r="D332"/>
      <c r="E332"/>
      <c r="F332"/>
      <c r="G332"/>
      <c r="H332"/>
      <c r="I332"/>
      <c r="J332"/>
      <c r="K332"/>
      <c r="L332"/>
      <c r="M332"/>
      <c r="N332"/>
      <c r="O332"/>
      <c r="P332" s="13"/>
      <c r="Q332" s="13"/>
      <c r="R332"/>
      <c r="S332"/>
      <c r="T332"/>
      <c r="U332"/>
      <c r="V332"/>
      <c r="W332"/>
      <c r="X332"/>
      <c r="Y332"/>
      <c r="Z332"/>
      <c r="AA332"/>
      <c r="AB332"/>
      <c r="AC332"/>
      <c r="AD332"/>
      <c r="AE332"/>
      <c r="AF332"/>
      <c r="AG332"/>
      <c r="AH332"/>
      <c r="AI332"/>
      <c r="AJ332"/>
      <c r="AK332"/>
      <c r="AL332"/>
      <c r="AM332"/>
      <c r="AN332"/>
      <c r="AO332"/>
      <c r="AP332"/>
      <c r="AQ332"/>
      <c r="AR332"/>
      <c r="AS332"/>
      <c r="AT332"/>
      <c r="AU332"/>
      <c r="AV332"/>
      <c r="AW332"/>
      <c r="AX332"/>
      <c r="AY332"/>
      <c r="BB332"/>
      <c r="BC332"/>
      <c r="BD332"/>
      <c r="BE332"/>
      <c r="BF332"/>
      <c r="BG332"/>
      <c r="BH332"/>
      <c r="BI332"/>
      <c r="BJ332"/>
      <c r="BK332"/>
      <c r="BL332"/>
      <c r="BM332"/>
      <c r="BN332"/>
      <c r="BO332"/>
      <c r="BP332"/>
      <c r="BQ332"/>
      <c r="BR332"/>
      <c r="BS332"/>
      <c r="BT332"/>
      <c r="BU332"/>
      <c r="BV332"/>
      <c r="BW332"/>
      <c r="BX332"/>
      <c r="BY332"/>
      <c r="BZ332"/>
      <c r="CA332"/>
      <c r="CB332"/>
      <c r="CC332"/>
    </row>
    <row r="333" spans="1:81" s="2" customFormat="1">
      <c r="A333"/>
      <c r="B333"/>
      <c r="C333"/>
      <c r="D333"/>
      <c r="E333"/>
      <c r="F333"/>
      <c r="G333"/>
      <c r="H333"/>
      <c r="I333"/>
      <c r="J333"/>
      <c r="K333"/>
      <c r="L333"/>
      <c r="M333"/>
      <c r="N333"/>
      <c r="O333"/>
      <c r="P333" s="13"/>
      <c r="Q333" s="13"/>
      <c r="R333"/>
      <c r="S333"/>
      <c r="T333"/>
      <c r="U333"/>
      <c r="V333"/>
      <c r="W333"/>
      <c r="X333"/>
      <c r="Y333"/>
      <c r="Z333"/>
      <c r="AA333"/>
      <c r="AB333"/>
      <c r="AC333"/>
      <c r="AD333"/>
      <c r="AE333"/>
      <c r="AF333"/>
      <c r="AG333"/>
      <c r="AH333"/>
      <c r="AI333"/>
      <c r="AJ333"/>
      <c r="AK333"/>
      <c r="AL333"/>
      <c r="AM333"/>
      <c r="AN333"/>
      <c r="AO333"/>
      <c r="AP333"/>
      <c r="AQ333"/>
      <c r="AR333"/>
      <c r="AS333"/>
      <c r="AT333"/>
      <c r="AU333"/>
      <c r="AV333"/>
      <c r="AW333"/>
      <c r="AX333"/>
      <c r="AY333"/>
      <c r="BB333"/>
      <c r="BC333"/>
      <c r="BD333"/>
      <c r="BE333"/>
      <c r="BF333"/>
      <c r="BG333"/>
      <c r="BH333"/>
      <c r="BI333"/>
      <c r="BJ333"/>
      <c r="BK333"/>
      <c r="BL333"/>
      <c r="BM333"/>
      <c r="BN333"/>
      <c r="BO333"/>
      <c r="BP333"/>
      <c r="BQ333"/>
      <c r="BR333"/>
      <c r="BS333"/>
      <c r="BT333"/>
      <c r="BU333"/>
      <c r="BV333"/>
      <c r="BW333"/>
      <c r="BX333"/>
      <c r="BY333"/>
      <c r="BZ333"/>
      <c r="CA333"/>
      <c r="CB333"/>
      <c r="CC333"/>
    </row>
    <row r="334" spans="1:81" s="2" customFormat="1">
      <c r="A334"/>
      <c r="B334"/>
      <c r="C334"/>
      <c r="D334"/>
      <c r="E334"/>
      <c r="F334"/>
      <c r="G334"/>
      <c r="H334"/>
      <c r="I334"/>
      <c r="J334"/>
      <c r="K334"/>
      <c r="L334"/>
      <c r="M334"/>
      <c r="N334"/>
      <c r="O334"/>
      <c r="P334" s="13"/>
      <c r="Q334" s="13"/>
      <c r="R334"/>
      <c r="S334"/>
      <c r="T334"/>
      <c r="U334"/>
      <c r="V334"/>
      <c r="W334"/>
      <c r="X334"/>
      <c r="Y334"/>
      <c r="Z334"/>
      <c r="AA334"/>
      <c r="AB334"/>
      <c r="AC334"/>
      <c r="AD334"/>
      <c r="AE334"/>
      <c r="AF334"/>
      <c r="AG334"/>
      <c r="AH334"/>
      <c r="AI334"/>
      <c r="AJ334"/>
      <c r="AK334"/>
      <c r="AL334"/>
      <c r="AM334"/>
      <c r="AN334"/>
      <c r="AO334"/>
      <c r="AP334"/>
      <c r="AQ334"/>
      <c r="AR334"/>
      <c r="AS334"/>
      <c r="AT334"/>
      <c r="AU334"/>
      <c r="AV334"/>
      <c r="AW334"/>
      <c r="AX334"/>
      <c r="AY334"/>
      <c r="BB334"/>
      <c r="BC334"/>
      <c r="BD334"/>
      <c r="BE334"/>
      <c r="BF334"/>
      <c r="BG334"/>
      <c r="BH334"/>
      <c r="BI334"/>
      <c r="BJ334"/>
      <c r="BK334"/>
      <c r="BL334"/>
      <c r="BM334"/>
      <c r="BN334"/>
      <c r="BO334"/>
      <c r="BP334"/>
      <c r="BQ334"/>
      <c r="BR334"/>
      <c r="BS334"/>
      <c r="BT334"/>
      <c r="BU334"/>
      <c r="BV334"/>
      <c r="BW334"/>
      <c r="BX334"/>
      <c r="BY334"/>
      <c r="BZ334"/>
      <c r="CA334"/>
      <c r="CB334"/>
      <c r="CC334"/>
    </row>
    <row r="335" spans="1:81" s="2" customFormat="1">
      <c r="A335"/>
      <c r="B335"/>
      <c r="C335"/>
      <c r="D335"/>
      <c r="E335"/>
      <c r="F335"/>
      <c r="G335"/>
      <c r="H335"/>
      <c r="I335"/>
      <c r="J335"/>
      <c r="K335"/>
      <c r="L335"/>
      <c r="M335"/>
      <c r="N335"/>
      <c r="O335"/>
      <c r="P335" s="13"/>
      <c r="Q335" s="13"/>
      <c r="R335"/>
      <c r="S335"/>
      <c r="T335"/>
      <c r="U335"/>
      <c r="V335"/>
      <c r="W335"/>
      <c r="X335"/>
      <c r="Y335"/>
      <c r="Z335"/>
      <c r="AA335"/>
      <c r="AB335"/>
      <c r="AC335"/>
      <c r="AD335"/>
      <c r="AE335"/>
      <c r="AF335"/>
      <c r="AG335"/>
      <c r="AH335"/>
      <c r="AI335"/>
      <c r="AJ335"/>
      <c r="AK335"/>
      <c r="AL335"/>
      <c r="AM335"/>
      <c r="AN335"/>
      <c r="AO335"/>
      <c r="AP335"/>
      <c r="AQ335"/>
      <c r="AR335"/>
      <c r="AS335"/>
      <c r="AT335"/>
      <c r="AU335"/>
      <c r="AV335"/>
      <c r="AW335"/>
      <c r="AX335"/>
      <c r="AY335"/>
      <c r="BB335"/>
      <c r="BC335"/>
      <c r="BD335"/>
      <c r="BE335"/>
      <c r="BF335"/>
      <c r="BG335"/>
      <c r="BH335"/>
      <c r="BI335"/>
      <c r="BJ335"/>
      <c r="BK335"/>
      <c r="BL335"/>
      <c r="BM335"/>
      <c r="BN335"/>
      <c r="BO335"/>
      <c r="BP335"/>
      <c r="BQ335"/>
      <c r="BR335"/>
      <c r="BS335"/>
      <c r="BT335"/>
      <c r="BU335"/>
      <c r="BV335"/>
      <c r="BW335"/>
      <c r="BX335"/>
      <c r="BY335"/>
      <c r="BZ335"/>
      <c r="CA335"/>
      <c r="CB335"/>
      <c r="CC335"/>
    </row>
    <row r="336" spans="1:81" s="2" customFormat="1">
      <c r="A336"/>
      <c r="B336"/>
      <c r="C336"/>
      <c r="D336"/>
      <c r="E336"/>
      <c r="F336"/>
      <c r="G336"/>
      <c r="H336"/>
      <c r="I336"/>
      <c r="J336"/>
      <c r="K336"/>
      <c r="L336"/>
      <c r="M336"/>
      <c r="N336"/>
      <c r="O336"/>
      <c r="P336" s="13"/>
      <c r="Q336" s="13"/>
      <c r="R336"/>
      <c r="S336"/>
      <c r="T336"/>
      <c r="U336"/>
      <c r="V336"/>
      <c r="W336"/>
      <c r="X336"/>
      <c r="Y336"/>
      <c r="Z336"/>
      <c r="AA336"/>
      <c r="AB336"/>
      <c r="AC336"/>
      <c r="AD336"/>
      <c r="AE336"/>
      <c r="AF336"/>
      <c r="AG336"/>
      <c r="AH336"/>
      <c r="AI336"/>
      <c r="AJ336"/>
      <c r="AK336"/>
      <c r="AL336"/>
      <c r="AM336"/>
      <c r="AN336"/>
      <c r="AO336"/>
      <c r="AP336"/>
      <c r="AQ336"/>
      <c r="AR336"/>
      <c r="AS336"/>
      <c r="AT336"/>
      <c r="AU336"/>
      <c r="AV336"/>
      <c r="AW336"/>
      <c r="AX336"/>
      <c r="AY336"/>
      <c r="BB336"/>
      <c r="BC336"/>
      <c r="BD336"/>
      <c r="BE336"/>
      <c r="BF336"/>
      <c r="BG336"/>
      <c r="BH336"/>
      <c r="BI336"/>
      <c r="BJ336"/>
      <c r="BK336"/>
      <c r="BL336"/>
      <c r="BM336"/>
      <c r="BN336"/>
      <c r="BO336"/>
      <c r="BP336"/>
      <c r="BQ336"/>
      <c r="BR336"/>
      <c r="BS336"/>
      <c r="BT336"/>
      <c r="BU336"/>
      <c r="BV336"/>
      <c r="BW336"/>
      <c r="BX336"/>
      <c r="BY336"/>
      <c r="BZ336"/>
      <c r="CA336"/>
      <c r="CB336"/>
      <c r="CC336"/>
    </row>
    <row r="337" spans="1:81" s="2" customFormat="1">
      <c r="A337"/>
      <c r="B337"/>
      <c r="C337"/>
      <c r="D337"/>
      <c r="E337"/>
      <c r="F337"/>
      <c r="G337"/>
      <c r="H337"/>
      <c r="I337"/>
      <c r="J337"/>
      <c r="K337"/>
      <c r="L337"/>
      <c r="M337"/>
      <c r="N337"/>
      <c r="O337"/>
      <c r="P337" s="13"/>
      <c r="Q337" s="13"/>
      <c r="R337"/>
      <c r="S337"/>
      <c r="T337"/>
      <c r="U337"/>
      <c r="V337"/>
      <c r="W337"/>
      <c r="X337"/>
      <c r="Y337"/>
      <c r="Z337"/>
      <c r="AA337"/>
      <c r="AB337"/>
      <c r="AC337"/>
      <c r="AD337"/>
      <c r="AE337"/>
      <c r="AF337"/>
      <c r="AG337"/>
      <c r="AH337"/>
      <c r="AI337"/>
      <c r="AJ337"/>
      <c r="AK337"/>
      <c r="AL337"/>
      <c r="AM337"/>
      <c r="AN337"/>
      <c r="AO337"/>
      <c r="AP337"/>
      <c r="AQ337"/>
      <c r="AR337"/>
      <c r="AS337"/>
      <c r="AT337"/>
      <c r="AU337"/>
      <c r="AV337"/>
      <c r="AW337"/>
      <c r="AX337"/>
      <c r="AY337"/>
      <c r="BB337"/>
      <c r="BC337"/>
      <c r="BD337"/>
      <c r="BE337"/>
      <c r="BF337"/>
      <c r="BG337"/>
      <c r="BH337"/>
      <c r="BI337"/>
      <c r="BJ337"/>
      <c r="BK337"/>
      <c r="BL337"/>
      <c r="BM337"/>
      <c r="BN337"/>
      <c r="BO337"/>
      <c r="BP337"/>
      <c r="BQ337"/>
      <c r="BR337"/>
      <c r="BS337"/>
      <c r="BT337"/>
      <c r="BU337"/>
      <c r="BV337"/>
      <c r="BW337"/>
      <c r="BX337"/>
      <c r="BY337"/>
      <c r="BZ337"/>
      <c r="CA337"/>
      <c r="CB337"/>
      <c r="CC337"/>
    </row>
    <row r="338" spans="1:81" s="2" customFormat="1">
      <c r="A338"/>
      <c r="B338"/>
      <c r="C338"/>
      <c r="D338"/>
      <c r="E338"/>
      <c r="F338"/>
      <c r="G338"/>
      <c r="H338"/>
      <c r="I338"/>
      <c r="J338"/>
      <c r="K338"/>
      <c r="L338"/>
      <c r="M338"/>
      <c r="N338"/>
      <c r="O338"/>
      <c r="P338" s="13"/>
      <c r="Q338" s="13"/>
      <c r="R338"/>
      <c r="S338"/>
      <c r="T338"/>
      <c r="U338"/>
      <c r="V338"/>
      <c r="W338"/>
      <c r="X338"/>
      <c r="Y338"/>
      <c r="Z338"/>
      <c r="AA338"/>
      <c r="AB338"/>
      <c r="AC338"/>
      <c r="AD338"/>
      <c r="AE338"/>
      <c r="AF338"/>
      <c r="AG338"/>
      <c r="AH338"/>
      <c r="AI338"/>
      <c r="AJ338"/>
      <c r="AK338"/>
      <c r="AL338"/>
      <c r="AM338"/>
      <c r="AN338"/>
      <c r="AO338"/>
      <c r="AP338"/>
      <c r="AQ338"/>
      <c r="AR338"/>
      <c r="AS338"/>
      <c r="AT338"/>
      <c r="AU338"/>
      <c r="AV338"/>
      <c r="AW338"/>
      <c r="AX338"/>
      <c r="AY338"/>
      <c r="BB338"/>
      <c r="BC338"/>
      <c r="BD338"/>
      <c r="BE338"/>
      <c r="BF338"/>
      <c r="BG338"/>
      <c r="BH338"/>
      <c r="BI338"/>
      <c r="BJ338"/>
      <c r="BK338"/>
      <c r="BL338"/>
      <c r="BM338"/>
      <c r="BN338"/>
      <c r="BO338"/>
      <c r="BP338"/>
      <c r="BQ338"/>
      <c r="BR338"/>
      <c r="BS338"/>
      <c r="BT338"/>
      <c r="BU338"/>
      <c r="BV338"/>
      <c r="BW338"/>
      <c r="BX338"/>
      <c r="BY338"/>
      <c r="BZ338"/>
      <c r="CA338"/>
      <c r="CB338"/>
      <c r="CC338"/>
    </row>
    <row r="339" spans="1:81" s="2" customFormat="1">
      <c r="A339"/>
      <c r="B339"/>
      <c r="C339"/>
      <c r="D339"/>
      <c r="E339"/>
      <c r="F339"/>
      <c r="G339"/>
      <c r="H339"/>
      <c r="I339"/>
      <c r="J339"/>
      <c r="K339"/>
      <c r="L339"/>
      <c r="M339"/>
      <c r="N339"/>
      <c r="O339"/>
      <c r="P339" s="13"/>
      <c r="Q339" s="13"/>
      <c r="R339"/>
      <c r="S339"/>
      <c r="T339"/>
      <c r="U339"/>
      <c r="V339"/>
      <c r="W339"/>
      <c r="X339"/>
      <c r="Y339"/>
      <c r="Z339"/>
      <c r="AA339"/>
      <c r="AB339"/>
      <c r="AC339"/>
      <c r="AD339"/>
      <c r="AE339"/>
      <c r="AF339"/>
      <c r="AG339"/>
      <c r="AH339"/>
      <c r="AI339"/>
      <c r="AJ339"/>
      <c r="AK339"/>
      <c r="AL339"/>
      <c r="AM339"/>
      <c r="AN339"/>
      <c r="AO339"/>
      <c r="AP339"/>
      <c r="AQ339"/>
      <c r="AR339"/>
      <c r="AS339"/>
      <c r="AT339"/>
      <c r="AU339"/>
      <c r="AV339"/>
      <c r="AW339"/>
      <c r="AX339"/>
      <c r="AY339"/>
      <c r="BB339"/>
      <c r="BC339"/>
      <c r="BD339"/>
      <c r="BE339"/>
      <c r="BF339"/>
      <c r="BG339"/>
      <c r="BH339"/>
      <c r="BI339"/>
      <c r="BJ339"/>
      <c r="BK339"/>
      <c r="BL339"/>
      <c r="BM339"/>
      <c r="BN339"/>
      <c r="BO339"/>
      <c r="BP339"/>
      <c r="BQ339"/>
      <c r="BR339"/>
      <c r="BS339"/>
      <c r="BT339"/>
      <c r="BU339"/>
      <c r="BV339"/>
      <c r="BW339"/>
      <c r="BX339"/>
      <c r="BY339"/>
      <c r="BZ339"/>
      <c r="CA339"/>
      <c r="CB339"/>
      <c r="CC339"/>
    </row>
    <row r="340" spans="1:81" s="2" customFormat="1">
      <c r="A340"/>
      <c r="B340"/>
      <c r="C340"/>
      <c r="D340"/>
      <c r="E340"/>
      <c r="F340"/>
      <c r="G340"/>
      <c r="H340"/>
      <c r="I340"/>
      <c r="J340"/>
      <c r="K340"/>
      <c r="L340"/>
      <c r="M340"/>
      <c r="N340"/>
      <c r="O340"/>
      <c r="P340" s="13"/>
      <c r="Q340" s="13"/>
      <c r="R340"/>
      <c r="S340"/>
      <c r="T340"/>
      <c r="U340"/>
      <c r="V340"/>
      <c r="W340"/>
      <c r="X340"/>
      <c r="Y340"/>
      <c r="Z340"/>
      <c r="AA340"/>
      <c r="AB340"/>
      <c r="AC340"/>
      <c r="AD340"/>
      <c r="AE340"/>
      <c r="AF340"/>
      <c r="AG340"/>
      <c r="AH340"/>
      <c r="AI340"/>
      <c r="AJ340"/>
      <c r="AK340"/>
      <c r="AL340"/>
      <c r="AM340"/>
      <c r="AN340"/>
      <c r="AO340"/>
      <c r="AP340"/>
      <c r="AQ340"/>
      <c r="AR340"/>
      <c r="AS340"/>
      <c r="AT340"/>
      <c r="AU340"/>
      <c r="AV340"/>
      <c r="AW340"/>
      <c r="AX340"/>
      <c r="AY340"/>
      <c r="BB340"/>
      <c r="BC340"/>
      <c r="BD340"/>
      <c r="BE340"/>
      <c r="BF340"/>
      <c r="BG340"/>
      <c r="BH340"/>
      <c r="BI340"/>
      <c r="BJ340"/>
      <c r="BK340"/>
      <c r="BL340"/>
      <c r="BM340"/>
      <c r="BN340"/>
      <c r="BO340"/>
      <c r="BP340"/>
      <c r="BQ340"/>
      <c r="BR340"/>
      <c r="BS340"/>
      <c r="BT340"/>
      <c r="BU340"/>
      <c r="BV340"/>
      <c r="BW340"/>
      <c r="BX340"/>
      <c r="BY340"/>
      <c r="BZ340"/>
      <c r="CA340"/>
      <c r="CB340"/>
      <c r="CC340"/>
    </row>
    <row r="341" spans="1:81" s="2" customFormat="1">
      <c r="A341"/>
      <c r="B341"/>
      <c r="C341"/>
      <c r="D341"/>
      <c r="E341"/>
      <c r="F341"/>
      <c r="G341"/>
      <c r="H341"/>
      <c r="I341"/>
      <c r="J341"/>
      <c r="K341"/>
      <c r="L341"/>
      <c r="M341"/>
      <c r="N341"/>
      <c r="O341"/>
      <c r="P341" s="13"/>
      <c r="Q341" s="13"/>
      <c r="R341"/>
      <c r="S341"/>
      <c r="T341"/>
      <c r="U341"/>
      <c r="V341"/>
      <c r="W341"/>
      <c r="X341"/>
      <c r="Y341"/>
      <c r="Z341"/>
      <c r="AA341"/>
      <c r="AB341"/>
      <c r="AC341"/>
      <c r="AD341"/>
      <c r="AE341"/>
      <c r="AF341"/>
      <c r="AG341"/>
      <c r="AH341"/>
      <c r="AI341"/>
      <c r="AJ341"/>
      <c r="AK341"/>
      <c r="AL341"/>
      <c r="AM341"/>
      <c r="AN341"/>
      <c r="AO341"/>
      <c r="AP341"/>
      <c r="AQ341"/>
      <c r="AR341"/>
      <c r="AS341"/>
      <c r="AT341"/>
      <c r="AU341"/>
      <c r="AV341"/>
      <c r="AW341"/>
      <c r="AX341"/>
      <c r="AY341"/>
      <c r="BB341"/>
      <c r="BC341"/>
      <c r="BD341"/>
      <c r="BE341"/>
      <c r="BF341"/>
      <c r="BG341"/>
      <c r="BH341"/>
      <c r="BI341"/>
      <c r="BJ341"/>
      <c r="BK341"/>
      <c r="BL341"/>
      <c r="BM341"/>
      <c r="BN341"/>
      <c r="BO341"/>
      <c r="BP341"/>
      <c r="BQ341"/>
      <c r="BR341"/>
      <c r="BS341"/>
      <c r="BT341"/>
      <c r="BU341"/>
      <c r="BV341"/>
      <c r="BW341"/>
      <c r="BX341"/>
      <c r="BY341"/>
      <c r="BZ341"/>
      <c r="CA341"/>
      <c r="CB341"/>
      <c r="CC341"/>
    </row>
    <row r="342" spans="1:81" s="2" customFormat="1">
      <c r="A342"/>
      <c r="B342"/>
      <c r="C342"/>
      <c r="D342"/>
      <c r="E342"/>
      <c r="F342"/>
      <c r="G342"/>
      <c r="H342"/>
      <c r="I342"/>
      <c r="J342"/>
      <c r="K342"/>
      <c r="L342"/>
      <c r="M342"/>
      <c r="N342"/>
      <c r="O342"/>
      <c r="P342" s="13"/>
      <c r="Q342" s="13"/>
      <c r="R342"/>
      <c r="S342"/>
      <c r="T342"/>
      <c r="U342"/>
      <c r="V342"/>
      <c r="W342"/>
      <c r="X342"/>
      <c r="Y342"/>
      <c r="Z342"/>
      <c r="AA342"/>
      <c r="AB342"/>
      <c r="AC342"/>
      <c r="AD342"/>
      <c r="AE342"/>
      <c r="AF342"/>
      <c r="AG342"/>
      <c r="AH342"/>
      <c r="AI342"/>
      <c r="AJ342"/>
      <c r="AK342"/>
      <c r="AL342"/>
      <c r="AM342"/>
      <c r="AN342"/>
      <c r="AO342"/>
      <c r="AP342"/>
      <c r="AQ342"/>
      <c r="AR342"/>
      <c r="AS342"/>
      <c r="AT342"/>
      <c r="AU342"/>
      <c r="AV342"/>
      <c r="AW342"/>
      <c r="AX342"/>
      <c r="AY342"/>
      <c r="BB342"/>
      <c r="BC342"/>
      <c r="BD342"/>
      <c r="BE342"/>
      <c r="BF342"/>
      <c r="BG342"/>
      <c r="BH342"/>
      <c r="BI342"/>
      <c r="BJ342"/>
      <c r="BK342"/>
      <c r="BL342"/>
      <c r="BM342"/>
      <c r="BN342"/>
      <c r="BO342"/>
      <c r="BP342"/>
      <c r="BQ342"/>
      <c r="BR342"/>
      <c r="BS342"/>
      <c r="BT342"/>
      <c r="BU342"/>
      <c r="BV342"/>
      <c r="BW342"/>
      <c r="BX342"/>
      <c r="BY342"/>
      <c r="BZ342"/>
      <c r="CA342"/>
      <c r="CB342"/>
      <c r="CC342"/>
    </row>
    <row r="343" spans="1:81" s="2" customFormat="1">
      <c r="A343"/>
      <c r="B343"/>
      <c r="C343"/>
      <c r="D343"/>
      <c r="E343"/>
      <c r="F343"/>
      <c r="G343"/>
      <c r="H343"/>
      <c r="I343"/>
      <c r="J343"/>
      <c r="K343"/>
      <c r="L343"/>
      <c r="M343"/>
      <c r="N343"/>
      <c r="O343"/>
      <c r="P343" s="13"/>
      <c r="Q343" s="13"/>
      <c r="R343"/>
      <c r="S343"/>
      <c r="T343"/>
      <c r="U343"/>
      <c r="V343"/>
      <c r="W343"/>
      <c r="X343"/>
      <c r="Y343"/>
      <c r="Z343"/>
      <c r="AA343"/>
      <c r="AB343"/>
      <c r="AC343"/>
      <c r="AD343"/>
      <c r="AE343"/>
      <c r="AF343"/>
      <c r="AG343"/>
      <c r="AH343"/>
      <c r="AI343"/>
      <c r="AJ343"/>
      <c r="AK343"/>
      <c r="AL343"/>
      <c r="AM343"/>
      <c r="AN343"/>
      <c r="AO343"/>
      <c r="AP343"/>
      <c r="AQ343"/>
      <c r="AR343"/>
      <c r="AS343"/>
      <c r="AT343"/>
      <c r="AU343"/>
      <c r="AV343"/>
      <c r="AW343"/>
      <c r="AX343"/>
      <c r="AY343"/>
      <c r="BB343"/>
      <c r="BC343"/>
      <c r="BD343"/>
      <c r="BE343"/>
      <c r="BF343"/>
      <c r="BG343"/>
      <c r="BH343"/>
      <c r="BI343"/>
      <c r="BJ343"/>
      <c r="BK343"/>
      <c r="BL343"/>
      <c r="BM343"/>
      <c r="BN343"/>
      <c r="BO343"/>
      <c r="BP343"/>
      <c r="BQ343"/>
      <c r="BR343"/>
      <c r="BS343"/>
      <c r="BT343"/>
      <c r="BU343"/>
      <c r="BV343"/>
      <c r="BW343"/>
      <c r="BX343"/>
      <c r="BY343"/>
      <c r="BZ343"/>
      <c r="CA343"/>
      <c r="CB343"/>
      <c r="CC343"/>
    </row>
    <row r="344" spans="1:81" s="2" customFormat="1">
      <c r="A344"/>
      <c r="B344"/>
      <c r="C344"/>
      <c r="D344"/>
      <c r="E344"/>
      <c r="F344"/>
      <c r="G344"/>
      <c r="H344"/>
      <c r="I344"/>
      <c r="J344"/>
      <c r="K344"/>
      <c r="L344"/>
      <c r="M344"/>
      <c r="N344"/>
      <c r="O344"/>
      <c r="P344" s="13"/>
      <c r="Q344" s="13"/>
      <c r="R344"/>
      <c r="S344"/>
      <c r="T344"/>
      <c r="U344"/>
      <c r="V344"/>
      <c r="W344"/>
      <c r="X344"/>
      <c r="Y344"/>
      <c r="Z344"/>
      <c r="AA344"/>
      <c r="AB344"/>
      <c r="AC344"/>
      <c r="AD344"/>
      <c r="AE344"/>
      <c r="AF344"/>
      <c r="AG344"/>
      <c r="AH344"/>
      <c r="AI344"/>
      <c r="AJ344"/>
      <c r="AK344"/>
      <c r="AL344"/>
      <c r="AM344"/>
      <c r="AN344"/>
      <c r="AO344"/>
      <c r="AP344"/>
      <c r="AQ344"/>
      <c r="AR344"/>
      <c r="AS344"/>
      <c r="AT344"/>
      <c r="AU344"/>
      <c r="AV344"/>
      <c r="AW344"/>
      <c r="AX344"/>
      <c r="AY344"/>
      <c r="BB344"/>
      <c r="BC344"/>
      <c r="BD344"/>
      <c r="BE344"/>
      <c r="BF344"/>
      <c r="BG344"/>
      <c r="BH344"/>
      <c r="BI344"/>
      <c r="BJ344"/>
      <c r="BK344"/>
      <c r="BL344"/>
      <c r="BM344"/>
      <c r="BN344"/>
      <c r="BO344"/>
      <c r="BP344"/>
      <c r="BQ344"/>
      <c r="BR344"/>
      <c r="BS344"/>
      <c r="BT344"/>
      <c r="BU344"/>
      <c r="BV344"/>
      <c r="BW344"/>
      <c r="BX344"/>
      <c r="BY344"/>
      <c r="BZ344"/>
      <c r="CA344"/>
      <c r="CB344"/>
      <c r="CC344"/>
    </row>
    <row r="345" spans="1:81" s="2" customFormat="1">
      <c r="A345"/>
      <c r="B345"/>
      <c r="C345"/>
      <c r="D345"/>
      <c r="E345"/>
      <c r="F345"/>
      <c r="G345"/>
      <c r="H345"/>
      <c r="I345"/>
      <c r="J345"/>
      <c r="K345"/>
      <c r="L345"/>
      <c r="M345"/>
      <c r="N345"/>
      <c r="O345"/>
      <c r="P345" s="13"/>
      <c r="Q345" s="13"/>
      <c r="R345"/>
      <c r="S345"/>
      <c r="T345"/>
      <c r="U345"/>
      <c r="V345"/>
      <c r="W345"/>
      <c r="X345"/>
      <c r="Y345"/>
      <c r="Z345"/>
      <c r="AA345"/>
      <c r="AB345"/>
      <c r="AC345"/>
      <c r="AD345"/>
      <c r="AE345"/>
      <c r="AF345"/>
      <c r="AG345"/>
      <c r="AH345"/>
      <c r="AI345"/>
      <c r="AJ345"/>
      <c r="AK345"/>
      <c r="AL345"/>
      <c r="AM345"/>
      <c r="AN345"/>
      <c r="AO345"/>
      <c r="AP345"/>
      <c r="AQ345"/>
      <c r="AR345"/>
      <c r="AS345"/>
      <c r="AT345"/>
      <c r="AU345"/>
      <c r="AV345"/>
      <c r="AW345"/>
      <c r="AX345"/>
      <c r="AY345"/>
      <c r="BB345"/>
      <c r="BC345"/>
      <c r="BD345"/>
      <c r="BE345"/>
      <c r="BF345"/>
      <c r="BG345"/>
      <c r="BH345"/>
      <c r="BI345"/>
      <c r="BJ345"/>
      <c r="BK345"/>
      <c r="BL345"/>
      <c r="BM345"/>
      <c r="BN345"/>
      <c r="BO345"/>
      <c r="BP345"/>
      <c r="BQ345"/>
      <c r="BR345"/>
      <c r="BS345"/>
      <c r="BT345"/>
      <c r="BU345"/>
      <c r="BV345"/>
      <c r="BW345"/>
      <c r="BX345"/>
      <c r="BY345"/>
      <c r="BZ345"/>
      <c r="CA345"/>
      <c r="CB345"/>
      <c r="CC345"/>
    </row>
    <row r="346" spans="1:81" s="2" customFormat="1">
      <c r="A346"/>
      <c r="B346"/>
      <c r="C346"/>
      <c r="D346"/>
      <c r="E346"/>
      <c r="F346"/>
      <c r="G346"/>
      <c r="H346"/>
      <c r="I346"/>
      <c r="J346"/>
      <c r="K346"/>
      <c r="L346"/>
      <c r="M346"/>
      <c r="N346"/>
      <c r="O346"/>
      <c r="P346" s="13"/>
      <c r="Q346" s="13"/>
      <c r="R346"/>
      <c r="S346"/>
      <c r="T346"/>
      <c r="U346"/>
      <c r="V346"/>
      <c r="W346"/>
      <c r="X346"/>
      <c r="Y346"/>
      <c r="Z346"/>
      <c r="AA346"/>
      <c r="AB346"/>
      <c r="AC346"/>
      <c r="AD346"/>
      <c r="AE346"/>
      <c r="AF346"/>
      <c r="AG346"/>
      <c r="AH346"/>
      <c r="AI346"/>
      <c r="AJ346"/>
      <c r="AK346"/>
      <c r="AL346"/>
      <c r="AM346"/>
      <c r="AN346"/>
      <c r="AO346"/>
      <c r="AP346"/>
      <c r="AQ346"/>
      <c r="AR346"/>
      <c r="AS346"/>
      <c r="AT346"/>
      <c r="AU346"/>
      <c r="AV346"/>
      <c r="AW346"/>
      <c r="AX346"/>
      <c r="AY346"/>
      <c r="BB346"/>
      <c r="BC346"/>
      <c r="BD346"/>
      <c r="BE346"/>
      <c r="BF346"/>
      <c r="BG346"/>
      <c r="BH346"/>
      <c r="BI346"/>
      <c r="BJ346"/>
      <c r="BK346"/>
      <c r="BL346"/>
      <c r="BM346"/>
      <c r="BN346"/>
      <c r="BO346"/>
      <c r="BP346"/>
      <c r="BQ346"/>
      <c r="BR346"/>
      <c r="BS346"/>
      <c r="BT346"/>
      <c r="BU346"/>
      <c r="BV346"/>
      <c r="BW346"/>
      <c r="BX346"/>
      <c r="BY346"/>
      <c r="BZ346"/>
      <c r="CA346"/>
      <c r="CB346"/>
      <c r="CC346"/>
    </row>
    <row r="347" spans="1:81" s="2" customFormat="1">
      <c r="A347"/>
      <c r="B347"/>
      <c r="C347"/>
      <c r="D347"/>
      <c r="E347"/>
      <c r="F347"/>
      <c r="G347"/>
      <c r="H347"/>
      <c r="I347"/>
      <c r="J347"/>
      <c r="K347"/>
      <c r="L347"/>
      <c r="M347"/>
      <c r="N347"/>
      <c r="O347"/>
      <c r="P347" s="13"/>
      <c r="Q347" s="13"/>
      <c r="R347"/>
      <c r="S347"/>
      <c r="T347"/>
      <c r="U347"/>
      <c r="V347"/>
      <c r="W347"/>
      <c r="X347"/>
      <c r="Y347"/>
      <c r="Z347"/>
      <c r="AA347"/>
      <c r="AB347"/>
      <c r="AC347"/>
      <c r="AD347"/>
      <c r="AE347"/>
      <c r="AF347"/>
      <c r="AG347"/>
      <c r="AH347"/>
      <c r="AI347"/>
      <c r="AJ347"/>
      <c r="AK347"/>
      <c r="AL347"/>
      <c r="AM347"/>
      <c r="AN347"/>
      <c r="AO347"/>
      <c r="AP347"/>
      <c r="AQ347"/>
      <c r="AR347"/>
      <c r="AS347"/>
      <c r="AT347"/>
      <c r="AU347"/>
      <c r="AV347"/>
      <c r="AW347"/>
      <c r="AX347"/>
      <c r="AY347"/>
      <c r="BB347"/>
      <c r="BC347"/>
      <c r="BD347"/>
      <c r="BE347"/>
      <c r="BF347"/>
      <c r="BG347"/>
      <c r="BH347"/>
      <c r="BI347"/>
      <c r="BJ347"/>
      <c r="BK347"/>
      <c r="BL347"/>
      <c r="BM347"/>
      <c r="BN347"/>
      <c r="BO347"/>
      <c r="BP347"/>
      <c r="BQ347"/>
      <c r="BR347"/>
      <c r="BS347"/>
      <c r="BT347"/>
      <c r="BU347"/>
      <c r="BV347"/>
      <c r="BW347"/>
      <c r="BX347"/>
      <c r="BY347"/>
      <c r="BZ347"/>
      <c r="CA347"/>
      <c r="CB347"/>
      <c r="CC347"/>
    </row>
    <row r="348" spans="1:81" s="2" customFormat="1">
      <c r="A348"/>
      <c r="B348"/>
      <c r="C348"/>
      <c r="D348"/>
      <c r="E348"/>
      <c r="F348"/>
      <c r="G348"/>
      <c r="H348"/>
      <c r="I348"/>
      <c r="J348"/>
      <c r="K348"/>
      <c r="L348"/>
      <c r="M348"/>
      <c r="N348"/>
      <c r="O348"/>
      <c r="P348" s="13"/>
      <c r="Q348" s="13"/>
      <c r="R348"/>
      <c r="S348"/>
      <c r="T348"/>
      <c r="U348"/>
      <c r="V348"/>
      <c r="W348"/>
      <c r="X348"/>
      <c r="Y348"/>
      <c r="Z348"/>
      <c r="AA348"/>
      <c r="AB348"/>
      <c r="AC348"/>
      <c r="AD348"/>
      <c r="AE348"/>
      <c r="AF348"/>
      <c r="AG348"/>
      <c r="AH348"/>
      <c r="AI348"/>
      <c r="AJ348"/>
      <c r="AK348"/>
      <c r="AL348"/>
      <c r="AM348"/>
      <c r="AN348"/>
      <c r="AO348"/>
      <c r="AP348"/>
      <c r="AQ348"/>
      <c r="AR348"/>
      <c r="AS348"/>
      <c r="AT348"/>
      <c r="AU348"/>
      <c r="AV348"/>
      <c r="AW348"/>
      <c r="AX348"/>
      <c r="AY348"/>
      <c r="BB348"/>
      <c r="BC348"/>
      <c r="BD348"/>
      <c r="BE348"/>
      <c r="BF348"/>
      <c r="BG348"/>
      <c r="BH348"/>
      <c r="BI348"/>
      <c r="BJ348"/>
      <c r="BK348"/>
      <c r="BL348"/>
      <c r="BM348"/>
      <c r="BN348"/>
      <c r="BO348"/>
      <c r="BP348"/>
      <c r="BQ348"/>
      <c r="BR348"/>
      <c r="BS348"/>
      <c r="BT348"/>
      <c r="BU348"/>
      <c r="BV348"/>
      <c r="BW348"/>
      <c r="BX348"/>
      <c r="BY348"/>
      <c r="BZ348"/>
      <c r="CA348"/>
      <c r="CB348"/>
      <c r="CC348"/>
    </row>
    <row r="349" spans="1:81" s="2" customFormat="1">
      <c r="A349"/>
      <c r="B349"/>
      <c r="C349"/>
      <c r="D349"/>
      <c r="E349"/>
      <c r="F349"/>
      <c r="G349"/>
      <c r="H349"/>
      <c r="I349"/>
      <c r="J349"/>
      <c r="K349"/>
      <c r="L349"/>
      <c r="M349"/>
      <c r="N349"/>
      <c r="O349"/>
      <c r="P349" s="13"/>
      <c r="Q349" s="13"/>
      <c r="R349"/>
      <c r="S349"/>
      <c r="T349"/>
      <c r="U349"/>
      <c r="V349"/>
      <c r="W349"/>
      <c r="X349"/>
      <c r="Y349"/>
      <c r="Z349"/>
      <c r="AA349"/>
      <c r="AB349"/>
      <c r="AC349"/>
      <c r="AD349"/>
      <c r="AE349"/>
      <c r="AF349"/>
      <c r="AG349"/>
      <c r="AH349"/>
      <c r="AI349"/>
      <c r="AJ349"/>
      <c r="AK349"/>
      <c r="AL349"/>
      <c r="AM349"/>
      <c r="AN349"/>
      <c r="AO349"/>
      <c r="AP349"/>
      <c r="AQ349"/>
      <c r="AR349"/>
      <c r="AS349"/>
      <c r="AT349"/>
      <c r="AU349"/>
      <c r="AV349"/>
      <c r="AW349"/>
      <c r="AX349"/>
      <c r="AY349"/>
      <c r="BB349"/>
      <c r="BC349"/>
      <c r="BD349"/>
      <c r="BE349"/>
      <c r="BF349"/>
      <c r="BG349"/>
      <c r="BH349"/>
      <c r="BI349"/>
      <c r="BJ349"/>
      <c r="BK349"/>
      <c r="BL349"/>
      <c r="BM349"/>
      <c r="BN349"/>
      <c r="BO349"/>
      <c r="BP349"/>
      <c r="BQ349"/>
      <c r="BR349"/>
      <c r="BS349"/>
      <c r="BT349"/>
      <c r="BU349"/>
      <c r="BV349"/>
      <c r="BW349"/>
      <c r="BX349"/>
      <c r="BY349"/>
      <c r="BZ349"/>
      <c r="CA349"/>
      <c r="CB349"/>
      <c r="CC349"/>
    </row>
    <row r="350" spans="1:81" s="2" customFormat="1">
      <c r="A350"/>
      <c r="B350"/>
      <c r="C350"/>
      <c r="D350"/>
      <c r="E350"/>
      <c r="F350"/>
      <c r="G350"/>
      <c r="H350"/>
      <c r="I350"/>
      <c r="J350"/>
      <c r="K350"/>
      <c r="L350"/>
      <c r="M350"/>
      <c r="N350"/>
      <c r="O350"/>
      <c r="P350" s="13"/>
      <c r="Q350" s="13"/>
      <c r="R350"/>
      <c r="S350"/>
      <c r="T350"/>
      <c r="U350"/>
      <c r="V350"/>
      <c r="W350"/>
      <c r="X350"/>
      <c r="Y350"/>
      <c r="Z350"/>
      <c r="AA350"/>
      <c r="AB350"/>
      <c r="AC350"/>
      <c r="AD350"/>
      <c r="AE350"/>
      <c r="AF350"/>
      <c r="AG350"/>
      <c r="AH350"/>
      <c r="AI350"/>
      <c r="AJ350"/>
      <c r="AK350"/>
      <c r="AL350"/>
      <c r="AM350"/>
      <c r="AN350"/>
      <c r="AO350"/>
      <c r="AP350"/>
      <c r="AQ350"/>
      <c r="AR350"/>
      <c r="AS350"/>
      <c r="AT350"/>
      <c r="AU350"/>
      <c r="AV350"/>
      <c r="AW350"/>
      <c r="AX350"/>
      <c r="AY350"/>
      <c r="BB350"/>
      <c r="BC350"/>
      <c r="BD350"/>
      <c r="BE350"/>
      <c r="BF350"/>
      <c r="BG350"/>
      <c r="BH350"/>
      <c r="BI350"/>
      <c r="BJ350"/>
      <c r="BK350"/>
      <c r="BL350"/>
      <c r="BM350"/>
      <c r="BN350"/>
      <c r="BO350"/>
      <c r="BP350"/>
      <c r="BQ350"/>
      <c r="BR350"/>
      <c r="BS350"/>
      <c r="BT350"/>
      <c r="BU350"/>
      <c r="BV350"/>
      <c r="BW350"/>
      <c r="BX350"/>
      <c r="BY350"/>
      <c r="BZ350"/>
      <c r="CA350"/>
      <c r="CB350"/>
      <c r="CC350"/>
    </row>
    <row r="351" spans="1:81" s="2" customFormat="1">
      <c r="A351"/>
      <c r="B351"/>
      <c r="C351"/>
      <c r="D351"/>
      <c r="E351"/>
      <c r="F351"/>
      <c r="G351"/>
      <c r="H351"/>
      <c r="I351"/>
      <c r="J351"/>
      <c r="K351"/>
      <c r="L351"/>
      <c r="M351"/>
      <c r="N351"/>
      <c r="O351"/>
      <c r="P351" s="13"/>
      <c r="Q351" s="13"/>
      <c r="R351"/>
      <c r="S351"/>
      <c r="T351"/>
      <c r="U351"/>
      <c r="V351"/>
      <c r="W351"/>
      <c r="X351"/>
      <c r="Y351"/>
      <c r="Z351"/>
      <c r="AA351"/>
      <c r="AB351"/>
      <c r="AC351"/>
      <c r="AD351"/>
      <c r="AE351"/>
      <c r="AF351"/>
      <c r="AG351"/>
      <c r="AH351"/>
      <c r="AI351"/>
      <c r="AJ351"/>
      <c r="AK351"/>
      <c r="AL351"/>
      <c r="AM351"/>
      <c r="AN351"/>
      <c r="AO351"/>
      <c r="AP351"/>
      <c r="AQ351"/>
      <c r="AR351"/>
      <c r="AS351"/>
      <c r="AT351"/>
      <c r="AU351"/>
      <c r="AV351"/>
      <c r="AW351"/>
      <c r="AX351"/>
      <c r="AY351"/>
      <c r="BB351"/>
      <c r="BC351"/>
      <c r="BD351"/>
      <c r="BE351"/>
      <c r="BF351"/>
      <c r="BG351"/>
      <c r="BH351"/>
      <c r="BI351"/>
      <c r="BJ351"/>
      <c r="BK351"/>
      <c r="BL351"/>
      <c r="BM351"/>
      <c r="BN351"/>
      <c r="BO351"/>
      <c r="BP351"/>
      <c r="BQ351"/>
      <c r="BR351"/>
      <c r="BS351"/>
      <c r="BT351"/>
      <c r="BU351"/>
      <c r="BV351"/>
      <c r="BW351"/>
      <c r="BX351"/>
      <c r="BY351"/>
      <c r="BZ351"/>
      <c r="CA351"/>
      <c r="CB351"/>
      <c r="CC351"/>
    </row>
    <row r="352" spans="1:81" s="2" customFormat="1">
      <c r="A352"/>
      <c r="B352"/>
      <c r="C352"/>
      <c r="D352"/>
      <c r="E352"/>
      <c r="F352"/>
      <c r="G352"/>
      <c r="H352"/>
      <c r="I352"/>
      <c r="J352"/>
      <c r="K352"/>
      <c r="L352"/>
      <c r="M352"/>
      <c r="N352"/>
      <c r="O352"/>
      <c r="P352" s="13"/>
      <c r="Q352" s="13"/>
      <c r="R352"/>
      <c r="S352"/>
      <c r="T352"/>
      <c r="U352"/>
      <c r="V352"/>
      <c r="W352"/>
      <c r="X352"/>
      <c r="Y352"/>
      <c r="Z352"/>
      <c r="AA352"/>
      <c r="AB352"/>
      <c r="AC352"/>
      <c r="AD352"/>
      <c r="AE352"/>
      <c r="AF352"/>
      <c r="AG352"/>
      <c r="AH352"/>
      <c r="AI352"/>
      <c r="AJ352"/>
      <c r="AK352"/>
      <c r="AL352"/>
      <c r="AM352"/>
      <c r="AN352"/>
      <c r="AO352"/>
      <c r="AP352"/>
      <c r="AQ352"/>
      <c r="AR352"/>
      <c r="AS352"/>
      <c r="AT352"/>
      <c r="AU352"/>
      <c r="AV352"/>
      <c r="AW352"/>
      <c r="AX352"/>
      <c r="AY352"/>
      <c r="BB352"/>
      <c r="BC352"/>
      <c r="BD352"/>
      <c r="BE352"/>
      <c r="BF352"/>
      <c r="BG352"/>
      <c r="BH352"/>
      <c r="BI352"/>
      <c r="BJ352"/>
      <c r="BK352"/>
      <c r="BL352"/>
      <c r="BM352"/>
      <c r="BN352"/>
      <c r="BO352"/>
      <c r="BP352"/>
      <c r="BQ352"/>
      <c r="BR352"/>
      <c r="BS352"/>
      <c r="BT352"/>
      <c r="BU352"/>
      <c r="BV352"/>
      <c r="BW352"/>
      <c r="BX352"/>
      <c r="BY352"/>
      <c r="BZ352"/>
      <c r="CA352"/>
      <c r="CB352"/>
      <c r="CC352"/>
    </row>
    <row r="353" spans="1:81" s="2" customFormat="1">
      <c r="A353"/>
      <c r="B353"/>
      <c r="C353"/>
      <c r="D353"/>
      <c r="E353"/>
      <c r="F353"/>
      <c r="G353"/>
      <c r="H353"/>
      <c r="I353"/>
      <c r="J353"/>
      <c r="K353"/>
      <c r="L353"/>
      <c r="M353"/>
      <c r="N353"/>
      <c r="O353"/>
      <c r="P353" s="13"/>
      <c r="Q353" s="13"/>
      <c r="R353"/>
      <c r="S353"/>
      <c r="T353"/>
      <c r="U353"/>
      <c r="V353"/>
      <c r="W353"/>
      <c r="X353"/>
      <c r="Y353"/>
      <c r="Z353"/>
      <c r="AA353"/>
      <c r="AB353"/>
      <c r="AC353"/>
      <c r="AD353"/>
      <c r="AE353"/>
      <c r="AF353"/>
      <c r="AG353"/>
      <c r="AH353"/>
      <c r="AI353"/>
      <c r="AJ353"/>
      <c r="AK353"/>
      <c r="AL353"/>
      <c r="AM353"/>
      <c r="AN353"/>
      <c r="AO353"/>
      <c r="AP353"/>
      <c r="AQ353"/>
      <c r="AR353"/>
      <c r="AS353"/>
      <c r="AT353"/>
      <c r="AU353"/>
      <c r="AV353"/>
      <c r="AW353"/>
      <c r="AX353"/>
      <c r="AY353"/>
      <c r="BB353"/>
      <c r="BC353"/>
      <c r="BD353"/>
      <c r="BE353"/>
      <c r="BF353"/>
      <c r="BG353"/>
      <c r="BH353"/>
      <c r="BI353"/>
      <c r="BJ353"/>
      <c r="BK353"/>
      <c r="BL353"/>
      <c r="BM353"/>
      <c r="BN353"/>
      <c r="BO353"/>
      <c r="BP353"/>
      <c r="BQ353"/>
      <c r="BR353"/>
      <c r="BS353"/>
      <c r="BT353"/>
      <c r="BU353"/>
      <c r="BV353"/>
      <c r="BW353"/>
      <c r="BX353"/>
      <c r="BY353"/>
      <c r="BZ353"/>
      <c r="CA353"/>
      <c r="CB353"/>
      <c r="CC353"/>
    </row>
    <row r="354" spans="1:81" s="2" customFormat="1">
      <c r="A354"/>
      <c r="B354"/>
      <c r="C354"/>
      <c r="D354"/>
      <c r="E354"/>
      <c r="F354"/>
      <c r="G354"/>
      <c r="H354"/>
      <c r="I354"/>
      <c r="J354"/>
      <c r="K354"/>
      <c r="L354"/>
      <c r="M354"/>
      <c r="N354"/>
      <c r="O354"/>
      <c r="P354" s="13"/>
      <c r="Q354" s="13"/>
      <c r="R354"/>
      <c r="S354"/>
      <c r="T354"/>
      <c r="U354"/>
      <c r="V354"/>
      <c r="W354"/>
      <c r="X354"/>
      <c r="Y354"/>
      <c r="Z354"/>
      <c r="AA354"/>
      <c r="AB354"/>
      <c r="AC354"/>
      <c r="AD354"/>
      <c r="AE354"/>
      <c r="AF354"/>
      <c r="AG354"/>
      <c r="AH354"/>
      <c r="AI354"/>
      <c r="AJ354"/>
      <c r="AK354"/>
      <c r="AL354"/>
      <c r="AM354"/>
      <c r="AN354"/>
      <c r="AO354"/>
      <c r="AP354"/>
      <c r="AQ354"/>
      <c r="AR354"/>
      <c r="AS354"/>
      <c r="AT354"/>
      <c r="AU354"/>
      <c r="AV354"/>
      <c r="AW354"/>
      <c r="AX354"/>
      <c r="AY354"/>
      <c r="BB354"/>
      <c r="BC354"/>
      <c r="BD354"/>
      <c r="BE354"/>
      <c r="BF354"/>
      <c r="BG354"/>
      <c r="BH354"/>
      <c r="BI354"/>
      <c r="BJ354"/>
      <c r="BK354"/>
      <c r="BL354"/>
      <c r="BM354"/>
      <c r="BN354"/>
      <c r="BO354"/>
      <c r="BP354"/>
      <c r="BQ354"/>
      <c r="BR354"/>
      <c r="BS354"/>
      <c r="BT354"/>
      <c r="BU354"/>
      <c r="BV354"/>
      <c r="BW354"/>
      <c r="BX354"/>
      <c r="BY354"/>
      <c r="BZ354"/>
      <c r="CA354"/>
      <c r="CB354"/>
      <c r="CC354"/>
    </row>
    <row r="355" spans="1:81" s="2" customFormat="1">
      <c r="A355"/>
      <c r="B355"/>
      <c r="C355"/>
      <c r="D355"/>
      <c r="E355"/>
      <c r="F355"/>
      <c r="G355"/>
      <c r="H355"/>
      <c r="I355"/>
      <c r="J355"/>
      <c r="K355"/>
      <c r="L355"/>
      <c r="M355"/>
      <c r="N355"/>
      <c r="O355"/>
      <c r="P355" s="13"/>
      <c r="Q355" s="13"/>
      <c r="R355"/>
      <c r="S355"/>
      <c r="T355"/>
      <c r="U355"/>
      <c r="V355"/>
      <c r="W355"/>
      <c r="X355"/>
      <c r="Y355"/>
      <c r="Z355"/>
      <c r="AA355"/>
      <c r="AB355"/>
      <c r="AC355"/>
      <c r="AD355"/>
      <c r="AE355"/>
      <c r="AF355"/>
      <c r="AG355"/>
      <c r="AH355"/>
      <c r="AI355"/>
      <c r="AJ355"/>
      <c r="AK355"/>
      <c r="AL355"/>
      <c r="AM355"/>
      <c r="AN355"/>
      <c r="AO355"/>
      <c r="AP355"/>
      <c r="AQ355"/>
      <c r="AR355"/>
      <c r="AS355"/>
      <c r="AT355"/>
      <c r="AU355"/>
      <c r="AV355"/>
      <c r="AW355"/>
      <c r="AX355"/>
      <c r="AY355"/>
      <c r="BB355"/>
      <c r="BC355"/>
      <c r="BD355"/>
      <c r="BE355"/>
      <c r="BF355"/>
      <c r="BG355"/>
      <c r="BH355"/>
      <c r="BI355"/>
      <c r="BJ355"/>
      <c r="BK355"/>
      <c r="BL355"/>
      <c r="BM355"/>
      <c r="BN355"/>
      <c r="BO355"/>
      <c r="BP355"/>
      <c r="BQ355"/>
      <c r="BR355"/>
      <c r="BS355"/>
      <c r="BT355"/>
      <c r="BU355"/>
      <c r="BV355"/>
      <c r="BW355"/>
      <c r="BX355"/>
      <c r="BY355"/>
      <c r="BZ355"/>
      <c r="CA355"/>
      <c r="CB355"/>
      <c r="CC355"/>
    </row>
    <row r="356" spans="1:81" s="2" customFormat="1">
      <c r="A356"/>
      <c r="B356"/>
      <c r="C356"/>
      <c r="D356"/>
      <c r="E356"/>
      <c r="F356"/>
      <c r="G356"/>
      <c r="H356"/>
      <c r="I356"/>
      <c r="J356"/>
      <c r="K356"/>
      <c r="L356"/>
      <c r="M356"/>
      <c r="N356"/>
      <c r="O356"/>
      <c r="P356" s="13"/>
      <c r="Q356" s="13"/>
      <c r="R356"/>
      <c r="S356"/>
      <c r="T356"/>
      <c r="U356"/>
      <c r="V356"/>
      <c r="W356"/>
      <c r="X356"/>
      <c r="Y356"/>
      <c r="Z356"/>
      <c r="AA356"/>
      <c r="AB356"/>
      <c r="AC356"/>
      <c r="AD356"/>
      <c r="AE356"/>
      <c r="AF356"/>
      <c r="AG356"/>
      <c r="AH356"/>
      <c r="AI356"/>
      <c r="AJ356"/>
      <c r="AK356"/>
      <c r="AL356"/>
      <c r="AM356"/>
      <c r="AN356"/>
      <c r="AO356"/>
      <c r="AP356"/>
      <c r="AQ356"/>
      <c r="AR356"/>
      <c r="AS356"/>
      <c r="AT356"/>
      <c r="AU356"/>
      <c r="AV356"/>
      <c r="AW356"/>
      <c r="AX356"/>
      <c r="AY356"/>
      <c r="BB356"/>
      <c r="BC356"/>
      <c r="BD356"/>
      <c r="BE356"/>
      <c r="BF356"/>
      <c r="BG356"/>
      <c r="BH356"/>
      <c r="BI356"/>
      <c r="BJ356"/>
      <c r="BK356"/>
      <c r="BL356"/>
      <c r="BM356"/>
      <c r="BN356"/>
      <c r="BO356"/>
      <c r="BP356"/>
      <c r="BQ356"/>
      <c r="BR356"/>
      <c r="BS356"/>
      <c r="BT356"/>
      <c r="BU356"/>
      <c r="BV356"/>
      <c r="BW356"/>
      <c r="BX356"/>
      <c r="BY356"/>
      <c r="BZ356"/>
      <c r="CA356"/>
      <c r="CB356"/>
      <c r="CC356"/>
    </row>
    <row r="357" spans="1:81" s="2" customFormat="1">
      <c r="A357"/>
      <c r="B357"/>
      <c r="C357"/>
      <c r="D357"/>
      <c r="E357"/>
      <c r="F357"/>
      <c r="G357"/>
      <c r="H357"/>
      <c r="I357"/>
      <c r="J357"/>
      <c r="K357"/>
      <c r="L357"/>
      <c r="M357"/>
      <c r="N357"/>
      <c r="O357"/>
      <c r="P357" s="13"/>
      <c r="Q357" s="13"/>
      <c r="R357"/>
      <c r="S357"/>
      <c r="T357"/>
      <c r="U357"/>
      <c r="V357"/>
      <c r="W357"/>
      <c r="X357"/>
      <c r="Y357"/>
      <c r="Z357"/>
      <c r="AA357"/>
      <c r="AB357"/>
      <c r="AC357"/>
      <c r="AD357"/>
      <c r="AE357"/>
      <c r="AF357"/>
      <c r="AG357"/>
      <c r="AH357"/>
      <c r="AI357"/>
      <c r="AJ357"/>
      <c r="AK357"/>
      <c r="AL357"/>
      <c r="AM357"/>
      <c r="AN357"/>
      <c r="AO357"/>
      <c r="AP357"/>
      <c r="AQ357"/>
      <c r="AR357"/>
      <c r="AS357"/>
      <c r="AT357"/>
      <c r="AU357"/>
      <c r="AV357"/>
      <c r="AW357"/>
      <c r="AX357"/>
      <c r="AY357"/>
      <c r="BB357"/>
      <c r="BC357"/>
      <c r="BD357"/>
      <c r="BE357"/>
      <c r="BF357"/>
      <c r="BG357"/>
      <c r="BH357"/>
      <c r="BI357"/>
      <c r="BJ357"/>
      <c r="BK357"/>
      <c r="BL357"/>
      <c r="BM357"/>
      <c r="BN357"/>
      <c r="BO357"/>
      <c r="BP357"/>
      <c r="BQ357"/>
      <c r="BR357"/>
      <c r="BS357"/>
      <c r="BT357"/>
      <c r="BU357"/>
      <c r="BV357"/>
      <c r="BW357"/>
      <c r="BX357"/>
      <c r="BY357"/>
      <c r="BZ357"/>
      <c r="CA357"/>
      <c r="CB357"/>
      <c r="CC357"/>
    </row>
    <row r="358" spans="1:81" s="2" customFormat="1">
      <c r="A358"/>
      <c r="B358"/>
      <c r="C358"/>
      <c r="D358"/>
      <c r="E358"/>
      <c r="F358"/>
      <c r="G358"/>
      <c r="H358"/>
      <c r="I358"/>
      <c r="J358"/>
      <c r="K358"/>
      <c r="L358"/>
      <c r="M358"/>
      <c r="N358"/>
      <c r="O358"/>
      <c r="P358" s="13"/>
      <c r="Q358" s="13"/>
      <c r="R358"/>
      <c r="S358"/>
      <c r="T358"/>
      <c r="U358"/>
      <c r="V358"/>
      <c r="W358"/>
      <c r="X358"/>
      <c r="Y358"/>
      <c r="Z358"/>
      <c r="AA358"/>
      <c r="AB358"/>
      <c r="AC358"/>
      <c r="AD358"/>
      <c r="AE358"/>
      <c r="AF358"/>
      <c r="AG358"/>
      <c r="AH358"/>
      <c r="AI358"/>
      <c r="AJ358"/>
      <c r="AK358"/>
      <c r="AL358"/>
      <c r="AM358"/>
      <c r="AN358"/>
      <c r="AO358"/>
      <c r="AP358"/>
      <c r="AQ358"/>
      <c r="AR358"/>
      <c r="AS358"/>
      <c r="AT358"/>
      <c r="AU358"/>
      <c r="AV358"/>
      <c r="AW358"/>
      <c r="AX358"/>
      <c r="AY358"/>
      <c r="BB358"/>
      <c r="BC358"/>
      <c r="BD358"/>
      <c r="BE358"/>
      <c r="BF358"/>
      <c r="BG358"/>
      <c r="BH358"/>
      <c r="BI358"/>
      <c r="BJ358"/>
      <c r="BK358"/>
      <c r="BL358"/>
      <c r="BM358"/>
      <c r="BN358"/>
      <c r="BO358"/>
      <c r="BP358"/>
      <c r="BQ358"/>
      <c r="BR358"/>
      <c r="BS358"/>
      <c r="BT358"/>
      <c r="BU358"/>
      <c r="BV358"/>
      <c r="BW358"/>
      <c r="BX358"/>
      <c r="BY358"/>
      <c r="BZ358"/>
      <c r="CA358"/>
      <c r="CB358"/>
      <c r="CC358"/>
    </row>
    <row r="359" spans="1:81" s="2" customFormat="1">
      <c r="A359"/>
      <c r="B359"/>
      <c r="C359"/>
      <c r="D359"/>
      <c r="E359"/>
      <c r="F359"/>
      <c r="G359"/>
      <c r="H359"/>
      <c r="I359"/>
      <c r="J359"/>
      <c r="K359"/>
      <c r="L359"/>
      <c r="M359"/>
      <c r="N359"/>
      <c r="O359"/>
      <c r="P359" s="13"/>
      <c r="Q359" s="13"/>
      <c r="R359"/>
      <c r="S359"/>
      <c r="T359"/>
      <c r="U359"/>
      <c r="V359"/>
      <c r="W359"/>
      <c r="X359"/>
      <c r="Y359"/>
      <c r="Z359"/>
      <c r="AA359"/>
      <c r="AB359"/>
      <c r="AC359"/>
      <c r="AD359"/>
      <c r="AE359"/>
      <c r="AF359"/>
      <c r="AG359"/>
      <c r="AH359"/>
      <c r="AI359"/>
      <c r="AJ359"/>
      <c r="AK359"/>
      <c r="AL359"/>
      <c r="AM359"/>
      <c r="AN359"/>
      <c r="AO359"/>
      <c r="AP359"/>
      <c r="AQ359"/>
      <c r="AR359"/>
      <c r="AS359"/>
      <c r="AT359"/>
      <c r="AU359"/>
      <c r="AV359"/>
      <c r="AW359"/>
      <c r="AX359"/>
      <c r="AY359"/>
      <c r="BB359"/>
      <c r="BC359"/>
      <c r="BD359"/>
      <c r="BE359"/>
      <c r="BF359"/>
      <c r="BG359"/>
      <c r="BH359"/>
      <c r="BI359"/>
      <c r="BJ359"/>
      <c r="BK359"/>
      <c r="BL359"/>
      <c r="BM359"/>
      <c r="BN359"/>
      <c r="BO359"/>
      <c r="BP359"/>
      <c r="BQ359"/>
      <c r="BR359"/>
      <c r="BS359"/>
      <c r="BT359"/>
      <c r="BU359"/>
      <c r="BV359"/>
      <c r="BW359"/>
      <c r="BX359"/>
      <c r="BY359"/>
      <c r="BZ359"/>
      <c r="CA359"/>
      <c r="CB359"/>
      <c r="CC359"/>
    </row>
    <row r="360" spans="1:81" s="2" customFormat="1">
      <c r="A360"/>
      <c r="B360"/>
      <c r="C360"/>
      <c r="D360"/>
      <c r="E360"/>
      <c r="F360"/>
      <c r="G360"/>
      <c r="H360"/>
      <c r="I360"/>
      <c r="J360"/>
      <c r="K360"/>
      <c r="L360"/>
      <c r="M360"/>
      <c r="N360"/>
      <c r="O360"/>
      <c r="P360" s="13"/>
      <c r="Q360" s="13"/>
      <c r="R360"/>
      <c r="S360"/>
      <c r="T360"/>
      <c r="U360"/>
      <c r="V360"/>
      <c r="W360"/>
      <c r="X360"/>
      <c r="Y360"/>
      <c r="Z360"/>
      <c r="AA360"/>
      <c r="AB360"/>
      <c r="AC360"/>
      <c r="AD360"/>
      <c r="AE360"/>
      <c r="AF360"/>
      <c r="AG360"/>
      <c r="AH360"/>
      <c r="AI360"/>
      <c r="AJ360"/>
      <c r="AK360"/>
      <c r="AL360"/>
      <c r="AM360"/>
      <c r="AN360"/>
      <c r="AO360"/>
      <c r="AP360"/>
      <c r="AQ360"/>
      <c r="AR360"/>
      <c r="AS360"/>
      <c r="AT360"/>
      <c r="AU360"/>
      <c r="AV360"/>
      <c r="AW360"/>
      <c r="AX360"/>
      <c r="AY360"/>
      <c r="BB360"/>
      <c r="BC360"/>
      <c r="BD360"/>
      <c r="BE360"/>
      <c r="BF360"/>
      <c r="BG360"/>
      <c r="BH360"/>
      <c r="BI360"/>
      <c r="BJ360"/>
      <c r="BK360"/>
      <c r="BL360"/>
      <c r="BM360"/>
      <c r="BN360"/>
      <c r="BO360"/>
      <c r="BP360"/>
      <c r="BQ360"/>
      <c r="BR360"/>
      <c r="BS360"/>
      <c r="BT360"/>
      <c r="BU360"/>
      <c r="BV360"/>
      <c r="BW360"/>
      <c r="BX360"/>
      <c r="BY360"/>
      <c r="BZ360"/>
      <c r="CA360"/>
      <c r="CB360"/>
      <c r="CC360"/>
    </row>
    <row r="361" spans="1:81" s="2" customFormat="1">
      <c r="A361"/>
      <c r="B361"/>
      <c r="C361"/>
      <c r="D361"/>
      <c r="E361"/>
      <c r="F361"/>
      <c r="G361"/>
      <c r="H361"/>
      <c r="I361"/>
      <c r="J361"/>
      <c r="K361"/>
      <c r="L361"/>
      <c r="M361"/>
      <c r="N361"/>
      <c r="O361"/>
      <c r="P361" s="13"/>
      <c r="Q361" s="13"/>
      <c r="R361"/>
      <c r="S361"/>
      <c r="T361"/>
      <c r="U361"/>
      <c r="V361"/>
      <c r="W361"/>
      <c r="X361"/>
      <c r="Y361"/>
      <c r="Z361"/>
      <c r="AA361"/>
      <c r="AB361"/>
      <c r="AC361"/>
      <c r="AD361"/>
      <c r="AE361"/>
      <c r="AF361"/>
      <c r="AG361"/>
      <c r="AH361"/>
      <c r="AI361"/>
      <c r="AJ361"/>
      <c r="AK361"/>
      <c r="AL361"/>
      <c r="AM361"/>
      <c r="AN361"/>
      <c r="AO361"/>
      <c r="AP361"/>
      <c r="AQ361"/>
      <c r="AR361"/>
      <c r="AS361"/>
      <c r="AT361"/>
      <c r="AU361"/>
      <c r="AV361"/>
      <c r="AW361"/>
      <c r="AX361"/>
      <c r="AY361"/>
      <c r="BB361"/>
      <c r="BC361"/>
      <c r="BD361"/>
      <c r="BE361"/>
      <c r="BF361"/>
      <c r="BG361"/>
      <c r="BH361"/>
      <c r="BI361"/>
      <c r="BJ361"/>
      <c r="BK361"/>
      <c r="BL361"/>
      <c r="BM361"/>
      <c r="BN361"/>
      <c r="BO361"/>
      <c r="BP361"/>
      <c r="BQ361"/>
      <c r="BR361"/>
      <c r="BS361"/>
      <c r="BT361"/>
      <c r="BU361"/>
      <c r="BV361"/>
      <c r="BW361"/>
      <c r="BX361"/>
      <c r="BY361"/>
      <c r="BZ361"/>
      <c r="CA361"/>
      <c r="CB361"/>
      <c r="CC361"/>
    </row>
    <row r="362" spans="1:81" s="2" customFormat="1">
      <c r="A362"/>
      <c r="B362"/>
      <c r="C362"/>
      <c r="D362"/>
      <c r="E362"/>
      <c r="F362"/>
      <c r="G362"/>
      <c r="H362"/>
      <c r="I362"/>
      <c r="J362"/>
      <c r="K362"/>
      <c r="L362"/>
      <c r="M362"/>
      <c r="N362"/>
      <c r="O362"/>
      <c r="P362" s="13"/>
      <c r="Q362" s="13"/>
      <c r="R362"/>
      <c r="S362"/>
      <c r="T362"/>
      <c r="U362"/>
      <c r="V362"/>
      <c r="W362"/>
      <c r="X362"/>
      <c r="Y362"/>
      <c r="Z362"/>
      <c r="AA362"/>
      <c r="AB362"/>
      <c r="AC362"/>
      <c r="AD362"/>
      <c r="AE362"/>
      <c r="AF362"/>
      <c r="AG362"/>
      <c r="AH362"/>
      <c r="AI362"/>
      <c r="AJ362"/>
      <c r="AK362"/>
      <c r="AL362"/>
      <c r="AM362"/>
      <c r="AN362"/>
      <c r="AO362"/>
      <c r="AP362"/>
      <c r="AQ362"/>
      <c r="AR362"/>
      <c r="AS362"/>
      <c r="AT362"/>
      <c r="AU362"/>
      <c r="AV362"/>
      <c r="AW362"/>
      <c r="AX362"/>
      <c r="AY362"/>
      <c r="BB362"/>
      <c r="BC362"/>
      <c r="BD362"/>
      <c r="BE362"/>
      <c r="BF362"/>
      <c r="BG362"/>
      <c r="BH362"/>
      <c r="BI362"/>
      <c r="BJ362"/>
      <c r="BK362"/>
      <c r="BL362"/>
      <c r="BM362"/>
      <c r="BN362"/>
      <c r="BO362"/>
      <c r="BP362"/>
      <c r="BQ362"/>
      <c r="BR362"/>
      <c r="BS362"/>
      <c r="BT362"/>
      <c r="BU362"/>
      <c r="BV362"/>
      <c r="BW362"/>
      <c r="BX362"/>
      <c r="BY362"/>
      <c r="BZ362"/>
      <c r="CA362"/>
      <c r="CB362"/>
      <c r="CC362"/>
    </row>
    <row r="363" spans="1:81" s="2" customFormat="1">
      <c r="A363"/>
      <c r="B363"/>
      <c r="C363"/>
      <c r="D363"/>
      <c r="E363"/>
      <c r="F363"/>
      <c r="G363"/>
      <c r="H363"/>
      <c r="I363"/>
      <c r="J363"/>
      <c r="K363"/>
      <c r="L363"/>
      <c r="M363"/>
      <c r="N363"/>
      <c r="O363"/>
      <c r="P363" s="13"/>
      <c r="Q363" s="13"/>
      <c r="R363"/>
      <c r="S363"/>
      <c r="T363"/>
      <c r="U363"/>
      <c r="V363"/>
      <c r="W363"/>
      <c r="X363"/>
      <c r="Y363"/>
      <c r="Z363"/>
      <c r="AA363"/>
      <c r="AB363"/>
      <c r="AC363"/>
      <c r="AD363"/>
      <c r="AE363"/>
      <c r="AF363"/>
      <c r="AG363"/>
      <c r="AH363"/>
      <c r="AI363"/>
      <c r="AJ363"/>
      <c r="AK363"/>
      <c r="AL363"/>
      <c r="AM363"/>
      <c r="AN363"/>
      <c r="AO363"/>
      <c r="AP363"/>
      <c r="AQ363"/>
      <c r="AR363"/>
      <c r="AS363"/>
      <c r="AT363"/>
      <c r="AU363"/>
      <c r="AV363"/>
      <c r="AW363"/>
      <c r="AX363"/>
      <c r="AY363"/>
      <c r="BB363"/>
      <c r="BC363"/>
      <c r="BD363"/>
      <c r="BE363"/>
      <c r="BF363"/>
      <c r="BG363"/>
      <c r="BH363"/>
      <c r="BI363"/>
      <c r="BJ363"/>
      <c r="BK363"/>
      <c r="BL363"/>
      <c r="BM363"/>
      <c r="BN363"/>
      <c r="BO363"/>
      <c r="BP363"/>
      <c r="BQ363"/>
      <c r="BR363"/>
      <c r="BS363"/>
      <c r="BT363"/>
      <c r="BU363"/>
      <c r="BV363"/>
      <c r="BW363"/>
      <c r="BX363"/>
      <c r="BY363"/>
      <c r="BZ363"/>
      <c r="CA363"/>
      <c r="CB363"/>
      <c r="CC363"/>
    </row>
    <row r="364" spans="1:81" s="2" customFormat="1">
      <c r="A364"/>
      <c r="B364"/>
      <c r="C364"/>
      <c r="D364"/>
      <c r="E364"/>
      <c r="F364"/>
      <c r="G364"/>
      <c r="H364"/>
      <c r="I364"/>
      <c r="J364"/>
      <c r="K364"/>
      <c r="L364"/>
      <c r="M364"/>
      <c r="N364"/>
      <c r="O364"/>
      <c r="P364" s="13"/>
      <c r="Q364" s="13"/>
      <c r="R364"/>
      <c r="S364"/>
      <c r="T364"/>
      <c r="U364"/>
      <c r="V364"/>
      <c r="W364"/>
      <c r="X364"/>
      <c r="Y364"/>
      <c r="Z364"/>
      <c r="AA364"/>
      <c r="AB364"/>
      <c r="AC364"/>
      <c r="AD364"/>
      <c r="AE364"/>
      <c r="AF364"/>
      <c r="AG364"/>
      <c r="AH364"/>
      <c r="AI364"/>
      <c r="AJ364"/>
      <c r="AK364"/>
      <c r="AL364"/>
      <c r="AM364"/>
      <c r="AN364"/>
      <c r="AO364"/>
      <c r="AP364"/>
      <c r="AQ364"/>
      <c r="AR364"/>
      <c r="AS364"/>
      <c r="AT364"/>
      <c r="AU364"/>
      <c r="AV364"/>
      <c r="AW364"/>
      <c r="AX364"/>
      <c r="AY364"/>
      <c r="BB364"/>
      <c r="BC364"/>
      <c r="BD364"/>
      <c r="BE364"/>
      <c r="BF364"/>
      <c r="BG364"/>
      <c r="BH364"/>
      <c r="BI364"/>
      <c r="BJ364"/>
      <c r="BK364"/>
      <c r="BL364"/>
      <c r="BM364"/>
      <c r="BN364"/>
      <c r="BO364"/>
      <c r="BP364"/>
      <c r="BQ364"/>
      <c r="BR364"/>
      <c r="BS364"/>
      <c r="BT364"/>
      <c r="BU364"/>
      <c r="BV364"/>
      <c r="BW364"/>
      <c r="BX364"/>
      <c r="BY364"/>
      <c r="BZ364"/>
      <c r="CA364"/>
      <c r="CB364"/>
      <c r="CC364"/>
    </row>
    <row r="365" spans="1:81" s="2" customFormat="1">
      <c r="A365"/>
      <c r="B365"/>
      <c r="C365"/>
      <c r="D365"/>
      <c r="E365"/>
      <c r="F365"/>
      <c r="G365"/>
      <c r="H365"/>
      <c r="I365"/>
      <c r="J365"/>
      <c r="K365"/>
      <c r="L365"/>
      <c r="M365"/>
      <c r="N365"/>
      <c r="O365"/>
      <c r="P365" s="13"/>
      <c r="Q365" s="13"/>
      <c r="R365"/>
      <c r="S365"/>
      <c r="T365"/>
      <c r="U365"/>
      <c r="V365"/>
      <c r="W365"/>
      <c r="X365"/>
      <c r="Y365"/>
      <c r="Z365"/>
      <c r="AA365"/>
      <c r="AB365"/>
      <c r="AC365"/>
      <c r="AD365"/>
      <c r="AE365"/>
      <c r="AF365"/>
      <c r="AG365"/>
      <c r="AH365"/>
      <c r="AI365"/>
      <c r="AJ365"/>
      <c r="AK365"/>
      <c r="AL365"/>
      <c r="AM365"/>
      <c r="AN365"/>
      <c r="AO365"/>
      <c r="AP365"/>
      <c r="AQ365"/>
      <c r="AR365"/>
      <c r="AS365"/>
      <c r="AT365"/>
      <c r="AU365"/>
      <c r="AV365"/>
      <c r="AW365"/>
      <c r="AX365"/>
      <c r="AY365"/>
      <c r="BB365"/>
      <c r="BC365"/>
      <c r="BD365"/>
      <c r="BE365"/>
      <c r="BF365"/>
      <c r="BG365"/>
      <c r="BH365"/>
      <c r="BI365"/>
      <c r="BJ365"/>
      <c r="BK365"/>
      <c r="BL365"/>
      <c r="BM365"/>
      <c r="BN365"/>
      <c r="BO365"/>
      <c r="BP365"/>
      <c r="BQ365"/>
      <c r="BR365"/>
      <c r="BS365"/>
      <c r="BT365"/>
      <c r="BU365"/>
      <c r="BV365"/>
      <c r="BW365"/>
      <c r="BX365"/>
      <c r="BY365"/>
      <c r="BZ365"/>
      <c r="CA365"/>
      <c r="CB365"/>
      <c r="CC365"/>
    </row>
    <row r="366" spans="1:81" s="2" customFormat="1">
      <c r="A366"/>
      <c r="B366"/>
      <c r="C366"/>
      <c r="D366"/>
      <c r="E366"/>
      <c r="F366"/>
      <c r="G366"/>
      <c r="H366"/>
      <c r="I366"/>
      <c r="J366"/>
      <c r="K366"/>
      <c r="L366"/>
      <c r="M366"/>
      <c r="N366"/>
      <c r="O366"/>
      <c r="P366" s="13"/>
      <c r="Q366" s="13"/>
      <c r="R366"/>
      <c r="S366"/>
      <c r="T366"/>
      <c r="U366"/>
      <c r="V366"/>
      <c r="W366"/>
      <c r="X366"/>
      <c r="Y366"/>
      <c r="Z366"/>
      <c r="AA366"/>
      <c r="AB366"/>
      <c r="AC366"/>
      <c r="AD366"/>
      <c r="AE366"/>
      <c r="AF366"/>
      <c r="AG366"/>
      <c r="AH366"/>
      <c r="AI366"/>
      <c r="AJ366"/>
      <c r="AK366"/>
      <c r="AL366"/>
      <c r="AM366"/>
      <c r="AN366"/>
      <c r="AO366"/>
      <c r="AP366"/>
      <c r="AQ366"/>
      <c r="AR366"/>
      <c r="AS366"/>
      <c r="AT366"/>
      <c r="AU366"/>
      <c r="AV366"/>
      <c r="AW366"/>
      <c r="AX366"/>
      <c r="AY366"/>
      <c r="BB366"/>
      <c r="BC366"/>
      <c r="BD366"/>
      <c r="BE366"/>
      <c r="BF366"/>
      <c r="BG366"/>
      <c r="BH366"/>
      <c r="BI366"/>
      <c r="BJ366"/>
      <c r="BK366"/>
      <c r="BL366"/>
      <c r="BM366"/>
      <c r="BN366"/>
      <c r="BO366"/>
      <c r="BP366"/>
      <c r="BQ366"/>
      <c r="BR366"/>
      <c r="BS366"/>
      <c r="BT366"/>
      <c r="BU366"/>
      <c r="BV366"/>
      <c r="BW366"/>
      <c r="BX366"/>
      <c r="BY366"/>
      <c r="BZ366"/>
      <c r="CA366"/>
      <c r="CB366"/>
      <c r="CC366"/>
    </row>
    <row r="367" spans="1:81" s="2" customFormat="1">
      <c r="A367"/>
      <c r="B367"/>
      <c r="C367"/>
      <c r="D367"/>
      <c r="E367"/>
      <c r="F367"/>
      <c r="G367"/>
      <c r="H367"/>
      <c r="I367"/>
      <c r="J367"/>
      <c r="K367"/>
      <c r="L367"/>
      <c r="M367"/>
      <c r="N367"/>
      <c r="O367"/>
      <c r="P367" s="13"/>
      <c r="Q367" s="13"/>
      <c r="R367"/>
      <c r="S367"/>
      <c r="T367"/>
      <c r="U367"/>
      <c r="V367"/>
      <c r="W367"/>
      <c r="X367"/>
      <c r="Y367"/>
      <c r="Z367"/>
      <c r="AA367"/>
      <c r="AB367"/>
      <c r="AC367"/>
      <c r="AD367"/>
      <c r="AE367"/>
      <c r="AF367"/>
      <c r="AG367"/>
      <c r="AH367"/>
      <c r="AI367"/>
      <c r="AJ367"/>
      <c r="AK367"/>
      <c r="AL367"/>
      <c r="AM367"/>
      <c r="AN367"/>
      <c r="AO367"/>
      <c r="AP367"/>
      <c r="AQ367"/>
      <c r="AR367"/>
      <c r="AS367"/>
      <c r="AT367"/>
      <c r="AU367"/>
      <c r="AV367"/>
      <c r="AW367"/>
      <c r="AX367"/>
      <c r="AY367"/>
      <c r="BB367"/>
      <c r="BC367"/>
      <c r="BD367"/>
      <c r="BE367"/>
      <c r="BF367"/>
      <c r="BG367"/>
      <c r="BH367"/>
      <c r="BI367"/>
      <c r="BJ367"/>
      <c r="BK367"/>
      <c r="BL367"/>
      <c r="BM367"/>
      <c r="BN367"/>
      <c r="BO367"/>
      <c r="BP367"/>
      <c r="BQ367"/>
      <c r="BR367"/>
      <c r="BS367"/>
      <c r="BT367"/>
      <c r="BU367"/>
      <c r="BV367"/>
      <c r="BW367"/>
      <c r="BX367"/>
      <c r="BY367"/>
      <c r="BZ367"/>
      <c r="CA367"/>
      <c r="CB367"/>
      <c r="CC367"/>
    </row>
    <row r="368" spans="1:81" s="2" customFormat="1">
      <c r="A368"/>
      <c r="B368"/>
      <c r="C368"/>
      <c r="D368"/>
      <c r="E368"/>
      <c r="F368"/>
      <c r="G368"/>
      <c r="H368"/>
      <c r="I368"/>
      <c r="J368"/>
      <c r="K368"/>
      <c r="L368"/>
      <c r="M368"/>
      <c r="N368"/>
      <c r="O368"/>
      <c r="P368" s="13"/>
      <c r="Q368" s="13"/>
      <c r="R368"/>
      <c r="S368"/>
      <c r="T368"/>
      <c r="U368"/>
      <c r="V368"/>
      <c r="W368"/>
      <c r="X368"/>
      <c r="Y368"/>
      <c r="Z368"/>
      <c r="AA368"/>
      <c r="AB368"/>
      <c r="AC368"/>
      <c r="AD368"/>
      <c r="AE368"/>
      <c r="AF368"/>
      <c r="AG368"/>
      <c r="AH368"/>
      <c r="AI368"/>
      <c r="AJ368"/>
      <c r="AK368"/>
      <c r="AL368"/>
      <c r="AM368"/>
      <c r="AN368"/>
      <c r="AO368"/>
      <c r="AP368"/>
      <c r="AQ368"/>
      <c r="AR368"/>
      <c r="AS368"/>
      <c r="AT368"/>
      <c r="AU368"/>
      <c r="AV368"/>
      <c r="AW368"/>
      <c r="AX368"/>
      <c r="AY368"/>
      <c r="BB368"/>
      <c r="BC368"/>
      <c r="BD368"/>
      <c r="BE368"/>
      <c r="BF368"/>
      <c r="BG368"/>
      <c r="BH368"/>
      <c r="BI368"/>
      <c r="BJ368"/>
      <c r="BK368"/>
      <c r="BL368"/>
      <c r="BM368"/>
      <c r="BN368"/>
      <c r="BO368"/>
      <c r="BP368"/>
      <c r="BQ368"/>
      <c r="BR368"/>
      <c r="BS368"/>
      <c r="BT368"/>
      <c r="BU368"/>
      <c r="BV368"/>
      <c r="BW368"/>
      <c r="BX368"/>
      <c r="BY368"/>
      <c r="BZ368"/>
      <c r="CA368"/>
      <c r="CB368"/>
      <c r="CC368"/>
    </row>
    <row r="369" spans="1:81" s="2" customFormat="1">
      <c r="A369"/>
      <c r="B369"/>
      <c r="C369"/>
      <c r="D369"/>
      <c r="E369"/>
      <c r="F369"/>
      <c r="G369"/>
      <c r="H369"/>
      <c r="I369"/>
      <c r="J369"/>
      <c r="K369"/>
      <c r="L369"/>
      <c r="M369"/>
      <c r="N369"/>
      <c r="O369"/>
      <c r="P369" s="13"/>
      <c r="Q369" s="13"/>
      <c r="R369"/>
      <c r="S369"/>
      <c r="T369"/>
      <c r="U369"/>
      <c r="V369"/>
      <c r="W369"/>
      <c r="X369"/>
      <c r="Y369"/>
      <c r="Z369"/>
      <c r="AA369"/>
      <c r="AB369"/>
      <c r="AC369"/>
      <c r="AD369"/>
      <c r="AE369"/>
      <c r="AF369"/>
      <c r="AG369"/>
      <c r="AH369"/>
      <c r="AI369"/>
      <c r="AJ369"/>
      <c r="AK369"/>
      <c r="AL369"/>
      <c r="AM369"/>
      <c r="AN369"/>
      <c r="AO369"/>
      <c r="AP369"/>
      <c r="AQ369"/>
      <c r="AR369"/>
      <c r="AS369"/>
      <c r="AT369"/>
      <c r="AU369"/>
      <c r="AV369"/>
      <c r="AW369"/>
      <c r="AX369"/>
      <c r="AY369"/>
      <c r="BB369"/>
      <c r="BC369"/>
      <c r="BD369"/>
      <c r="BE369"/>
      <c r="BF369"/>
      <c r="BG369"/>
      <c r="BH369"/>
      <c r="BI369"/>
      <c r="BJ369"/>
      <c r="BK369"/>
      <c r="BL369"/>
      <c r="BM369"/>
      <c r="BN369"/>
      <c r="BO369"/>
      <c r="BP369"/>
      <c r="BQ369"/>
      <c r="BR369"/>
      <c r="BS369"/>
      <c r="BT369"/>
      <c r="BU369"/>
      <c r="BV369"/>
      <c r="BW369"/>
      <c r="BX369"/>
      <c r="BY369"/>
      <c r="BZ369"/>
      <c r="CA369"/>
      <c r="CB369"/>
      <c r="CC369"/>
    </row>
    <row r="370" spans="1:81" s="2" customFormat="1">
      <c r="A370"/>
      <c r="B370"/>
      <c r="C370"/>
      <c r="D370"/>
      <c r="E370"/>
      <c r="F370"/>
      <c r="G370"/>
      <c r="H370"/>
      <c r="I370"/>
      <c r="J370"/>
      <c r="K370"/>
      <c r="L370"/>
      <c r="M370"/>
      <c r="N370"/>
      <c r="O370"/>
      <c r="P370" s="13"/>
      <c r="Q370" s="13"/>
      <c r="R370"/>
      <c r="S370"/>
      <c r="T370"/>
      <c r="U370"/>
      <c r="V370"/>
      <c r="W370"/>
      <c r="X370"/>
      <c r="Y370"/>
      <c r="Z370"/>
      <c r="AA370"/>
      <c r="AB370"/>
      <c r="AC370"/>
      <c r="AD370"/>
      <c r="AE370"/>
      <c r="AF370"/>
      <c r="AG370"/>
      <c r="AH370"/>
      <c r="AI370"/>
      <c r="AJ370"/>
      <c r="AK370"/>
      <c r="AL370"/>
      <c r="AM370"/>
      <c r="AN370"/>
      <c r="AO370"/>
      <c r="AP370"/>
      <c r="AQ370"/>
      <c r="AR370"/>
      <c r="AS370"/>
      <c r="AT370"/>
      <c r="AU370"/>
      <c r="AV370"/>
      <c r="AW370"/>
      <c r="AX370"/>
      <c r="AY370"/>
      <c r="BB370"/>
      <c r="BC370"/>
      <c r="BD370"/>
      <c r="BE370"/>
      <c r="BF370"/>
      <c r="BG370"/>
      <c r="BH370"/>
      <c r="BI370"/>
      <c r="BJ370"/>
      <c r="BK370"/>
      <c r="BL370"/>
      <c r="BM370"/>
      <c r="BN370"/>
      <c r="BO370"/>
      <c r="BP370"/>
      <c r="BQ370"/>
      <c r="BR370"/>
      <c r="BS370"/>
      <c r="BT370"/>
      <c r="BU370"/>
      <c r="BV370"/>
      <c r="BW370"/>
      <c r="BX370"/>
      <c r="BY370"/>
      <c r="BZ370"/>
      <c r="CA370"/>
      <c r="CB370"/>
      <c r="CC370"/>
    </row>
    <row r="371" spans="1:81" s="2" customFormat="1">
      <c r="A371"/>
      <c r="B371"/>
      <c r="C371"/>
      <c r="D371"/>
      <c r="E371"/>
      <c r="F371"/>
      <c r="G371"/>
      <c r="H371"/>
      <c r="I371"/>
      <c r="J371"/>
      <c r="K371"/>
      <c r="L371"/>
      <c r="M371"/>
      <c r="N371"/>
      <c r="O371"/>
      <c r="P371" s="13"/>
      <c r="Q371" s="13"/>
      <c r="R371"/>
      <c r="S371"/>
      <c r="T371"/>
      <c r="U371"/>
      <c r="V371"/>
      <c r="W371"/>
      <c r="X371"/>
      <c r="Y371"/>
      <c r="Z371"/>
      <c r="AA371"/>
      <c r="AB371"/>
      <c r="AC371"/>
      <c r="AD371"/>
      <c r="AE371"/>
      <c r="AF371"/>
      <c r="AG371"/>
      <c r="AH371"/>
      <c r="AI371"/>
      <c r="AJ371"/>
      <c r="AK371"/>
      <c r="AL371"/>
      <c r="AM371"/>
      <c r="AN371"/>
      <c r="AO371"/>
      <c r="AP371"/>
      <c r="AQ371"/>
      <c r="AR371"/>
      <c r="AS371"/>
      <c r="AT371"/>
      <c r="AU371"/>
      <c r="AV371"/>
      <c r="AW371"/>
      <c r="AX371"/>
      <c r="AY371"/>
      <c r="BB371"/>
      <c r="BC371"/>
      <c r="BD371"/>
      <c r="BE371"/>
      <c r="BF371"/>
      <c r="BG371"/>
      <c r="BH371"/>
      <c r="BI371"/>
      <c r="BJ371"/>
      <c r="BK371"/>
      <c r="BL371"/>
      <c r="BM371"/>
      <c r="BN371"/>
      <c r="BO371"/>
      <c r="BP371"/>
      <c r="BQ371"/>
      <c r="BR371"/>
      <c r="BS371"/>
      <c r="BT371"/>
      <c r="BU371"/>
      <c r="BV371"/>
      <c r="BW371"/>
      <c r="BX371"/>
      <c r="BY371"/>
      <c r="BZ371"/>
      <c r="CA371"/>
      <c r="CB371"/>
      <c r="CC371"/>
    </row>
    <row r="372" spans="1:81" s="2" customFormat="1">
      <c r="A372"/>
      <c r="B372"/>
      <c r="C372"/>
      <c r="D372"/>
      <c r="E372"/>
      <c r="F372"/>
      <c r="G372"/>
      <c r="H372"/>
      <c r="I372"/>
      <c r="J372"/>
      <c r="K372"/>
      <c r="L372"/>
      <c r="M372"/>
      <c r="N372"/>
      <c r="O372"/>
      <c r="P372" s="13"/>
      <c r="Q372" s="13"/>
      <c r="R372"/>
      <c r="S372"/>
      <c r="T372"/>
      <c r="U372"/>
      <c r="V372"/>
      <c r="W372"/>
      <c r="X372"/>
      <c r="Y372"/>
      <c r="Z372"/>
      <c r="AA372"/>
      <c r="AB372"/>
      <c r="AC372"/>
      <c r="AD372"/>
      <c r="AE372"/>
      <c r="AF372"/>
      <c r="AG372"/>
      <c r="AH372"/>
      <c r="AI372"/>
      <c r="AJ372"/>
      <c r="AK372"/>
      <c r="AL372"/>
      <c r="AM372"/>
      <c r="AN372"/>
      <c r="AO372"/>
      <c r="AP372"/>
      <c r="AQ372"/>
      <c r="AR372"/>
      <c r="AS372"/>
      <c r="AT372"/>
      <c r="AU372"/>
      <c r="AV372"/>
      <c r="AW372"/>
      <c r="AX372"/>
      <c r="AY372"/>
      <c r="BB372"/>
      <c r="BC372"/>
      <c r="BD372"/>
      <c r="BE372"/>
      <c r="BF372"/>
      <c r="BG372"/>
      <c r="BH372"/>
      <c r="BI372"/>
      <c r="BJ372"/>
      <c r="BK372"/>
      <c r="BL372"/>
      <c r="BM372"/>
      <c r="BN372"/>
      <c r="BO372"/>
      <c r="BP372"/>
      <c r="BQ372"/>
      <c r="BR372"/>
      <c r="BS372"/>
      <c r="BT372"/>
      <c r="BU372"/>
      <c r="BV372"/>
      <c r="BW372"/>
      <c r="BX372"/>
      <c r="BY372"/>
      <c r="BZ372"/>
      <c r="CA372"/>
      <c r="CB372"/>
      <c r="CC372"/>
    </row>
    <row r="373" spans="1:81" s="2" customFormat="1">
      <c r="A373"/>
      <c r="B373"/>
      <c r="C373"/>
      <c r="D373"/>
      <c r="E373"/>
      <c r="F373"/>
      <c r="G373"/>
      <c r="H373"/>
      <c r="I373"/>
      <c r="J373"/>
      <c r="K373"/>
      <c r="L373"/>
      <c r="M373"/>
      <c r="N373"/>
      <c r="O373"/>
      <c r="P373" s="13"/>
      <c r="Q373" s="13"/>
      <c r="R373"/>
      <c r="S373"/>
      <c r="T373"/>
      <c r="U373"/>
      <c r="V373"/>
      <c r="W373"/>
      <c r="X373"/>
      <c r="Y373"/>
      <c r="Z373"/>
      <c r="AA373"/>
      <c r="AB373"/>
      <c r="AC373"/>
      <c r="AD373"/>
      <c r="AE373"/>
      <c r="AF373"/>
      <c r="AG373"/>
      <c r="AH373"/>
      <c r="AI373"/>
      <c r="AJ373"/>
      <c r="AK373"/>
      <c r="AL373"/>
      <c r="AM373"/>
      <c r="AN373"/>
      <c r="AO373"/>
      <c r="AP373"/>
      <c r="AQ373"/>
      <c r="AR373"/>
      <c r="AS373"/>
      <c r="AT373"/>
      <c r="AU373"/>
      <c r="AV373"/>
      <c r="AW373"/>
      <c r="AX373"/>
      <c r="AY373"/>
      <c r="BB373"/>
      <c r="BC373"/>
      <c r="BD373"/>
      <c r="BE373"/>
      <c r="BF373"/>
      <c r="BG373"/>
      <c r="BH373"/>
      <c r="BI373"/>
      <c r="BJ373"/>
      <c r="BK373"/>
      <c r="BL373"/>
      <c r="BM373"/>
      <c r="BN373"/>
      <c r="BO373"/>
      <c r="BP373"/>
      <c r="BQ373"/>
      <c r="BR373"/>
      <c r="BS373"/>
      <c r="BT373"/>
      <c r="BU373"/>
      <c r="BV373"/>
      <c r="BW373"/>
      <c r="BX373"/>
      <c r="BY373"/>
      <c r="BZ373"/>
      <c r="CA373"/>
      <c r="CB373"/>
      <c r="CC373"/>
    </row>
    <row r="374" spans="1:81" s="2" customFormat="1">
      <c r="A374"/>
      <c r="B374"/>
      <c r="C374"/>
      <c r="D374"/>
      <c r="E374"/>
      <c r="F374"/>
      <c r="G374"/>
      <c r="H374"/>
      <c r="I374"/>
      <c r="J374"/>
      <c r="K374"/>
      <c r="L374"/>
      <c r="M374"/>
      <c r="N374"/>
      <c r="O374"/>
      <c r="P374" s="13"/>
      <c r="Q374" s="13"/>
      <c r="R374"/>
      <c r="S374"/>
      <c r="T374"/>
      <c r="U374"/>
      <c r="V374"/>
      <c r="W374"/>
      <c r="X374"/>
      <c r="Y374"/>
      <c r="Z374"/>
      <c r="AA374"/>
      <c r="AB374"/>
      <c r="AC374"/>
      <c r="AD374"/>
      <c r="AE374"/>
      <c r="AF374"/>
      <c r="AG374"/>
      <c r="AH374"/>
      <c r="AI374"/>
      <c r="AJ374"/>
      <c r="AK374"/>
      <c r="AL374"/>
      <c r="AM374"/>
      <c r="AN374"/>
      <c r="AO374"/>
      <c r="AP374"/>
      <c r="AQ374"/>
      <c r="AR374"/>
      <c r="AS374"/>
      <c r="AT374"/>
      <c r="AU374"/>
      <c r="AV374"/>
      <c r="AW374"/>
      <c r="AX374"/>
      <c r="AY374"/>
      <c r="BB374"/>
      <c r="BC374"/>
      <c r="BD374"/>
      <c r="BE374"/>
      <c r="BF374"/>
      <c r="BG374"/>
      <c r="BH374"/>
      <c r="BI374"/>
      <c r="BJ374"/>
      <c r="BK374"/>
      <c r="BL374"/>
      <c r="BM374"/>
      <c r="BN374"/>
      <c r="BO374"/>
      <c r="BP374"/>
      <c r="BQ374"/>
      <c r="BR374"/>
      <c r="BS374"/>
      <c r="BT374"/>
      <c r="BU374"/>
      <c r="BV374"/>
      <c r="BW374"/>
      <c r="BX374"/>
      <c r="BY374"/>
      <c r="BZ374"/>
      <c r="CA374"/>
      <c r="CB374"/>
      <c r="CC374"/>
    </row>
    <row r="375" spans="1:81" s="2" customFormat="1">
      <c r="A375"/>
      <c r="B375"/>
      <c r="C375"/>
      <c r="D375"/>
      <c r="E375"/>
      <c r="F375"/>
      <c r="G375"/>
      <c r="H375"/>
      <c r="I375"/>
      <c r="J375"/>
      <c r="K375"/>
      <c r="L375"/>
      <c r="M375"/>
      <c r="N375"/>
      <c r="O375"/>
      <c r="P375" s="13"/>
      <c r="Q375" s="13"/>
      <c r="R375"/>
      <c r="S375"/>
      <c r="T375"/>
      <c r="U375"/>
      <c r="V375"/>
      <c r="W375"/>
      <c r="X375"/>
      <c r="Y375"/>
      <c r="Z375"/>
      <c r="AA375"/>
      <c r="AB375"/>
      <c r="AC375"/>
      <c r="AD375"/>
      <c r="AE375"/>
      <c r="AF375"/>
      <c r="AG375"/>
      <c r="AH375"/>
      <c r="AI375"/>
      <c r="AJ375"/>
      <c r="AK375"/>
      <c r="AL375"/>
      <c r="AM375"/>
      <c r="AN375"/>
      <c r="AO375"/>
      <c r="AP375"/>
      <c r="AQ375"/>
      <c r="AR375"/>
      <c r="AS375"/>
      <c r="AT375"/>
      <c r="AU375"/>
      <c r="AV375"/>
      <c r="AW375"/>
      <c r="AX375"/>
      <c r="AY375"/>
      <c r="BB375"/>
      <c r="BC375"/>
      <c r="BD375"/>
      <c r="BE375"/>
      <c r="BF375"/>
      <c r="BG375"/>
      <c r="BH375"/>
      <c r="BI375"/>
      <c r="BJ375"/>
      <c r="BK375"/>
      <c r="BL375"/>
      <c r="BM375"/>
      <c r="BN375"/>
      <c r="BO375"/>
      <c r="BP375"/>
      <c r="BQ375"/>
      <c r="BR375"/>
      <c r="BS375"/>
      <c r="BT375"/>
      <c r="BU375"/>
      <c r="BV375"/>
      <c r="BW375"/>
      <c r="BX375"/>
      <c r="BY375"/>
      <c r="BZ375"/>
      <c r="CA375"/>
      <c r="CB375"/>
      <c r="CC375"/>
    </row>
    <row r="376" spans="1:81" s="2" customFormat="1">
      <c r="A376"/>
      <c r="B376"/>
      <c r="C376"/>
      <c r="D376"/>
      <c r="E376"/>
      <c r="F376"/>
      <c r="G376"/>
      <c r="H376"/>
      <c r="I376"/>
      <c r="J376"/>
      <c r="K376"/>
      <c r="L376"/>
      <c r="M376"/>
      <c r="N376"/>
      <c r="O376"/>
      <c r="P376" s="13"/>
      <c r="Q376" s="13"/>
      <c r="R376"/>
      <c r="S376"/>
      <c r="T376"/>
      <c r="U376"/>
      <c r="V376"/>
      <c r="W376"/>
      <c r="X376"/>
      <c r="Y376"/>
      <c r="Z376"/>
      <c r="AA376"/>
      <c r="AB376"/>
      <c r="AC376"/>
      <c r="AD376"/>
      <c r="AE376"/>
      <c r="AF376"/>
      <c r="AG376"/>
      <c r="AH376"/>
      <c r="AI376"/>
      <c r="AJ376"/>
      <c r="AK376"/>
      <c r="AL376"/>
      <c r="AM376"/>
      <c r="AN376"/>
      <c r="AO376"/>
      <c r="AP376"/>
      <c r="AQ376"/>
      <c r="AR376"/>
      <c r="AS376"/>
      <c r="AT376"/>
      <c r="AU376"/>
      <c r="AV376"/>
      <c r="AW376"/>
      <c r="AX376"/>
      <c r="AY376"/>
      <c r="BB376"/>
      <c r="BC376"/>
      <c r="BD376"/>
      <c r="BE376"/>
      <c r="BF376"/>
      <c r="BG376"/>
      <c r="BH376"/>
      <c r="BI376"/>
      <c r="BJ376"/>
      <c r="BK376"/>
      <c r="BL376"/>
      <c r="BM376"/>
      <c r="BN376"/>
      <c r="BO376"/>
      <c r="BP376"/>
      <c r="BQ376"/>
      <c r="BR376"/>
      <c r="BS376"/>
      <c r="BT376"/>
      <c r="BU376"/>
      <c r="BV376"/>
      <c r="BW376"/>
      <c r="BX376"/>
      <c r="BY376"/>
      <c r="BZ376"/>
      <c r="CA376"/>
      <c r="CB376"/>
      <c r="CC376"/>
    </row>
    <row r="377" spans="1:81" s="2" customFormat="1">
      <c r="A377"/>
      <c r="B377"/>
      <c r="C377"/>
      <c r="D377"/>
      <c r="E377"/>
      <c r="F377"/>
      <c r="G377"/>
      <c r="H377"/>
      <c r="I377"/>
      <c r="J377"/>
      <c r="K377"/>
      <c r="L377"/>
      <c r="M377"/>
      <c r="N377"/>
      <c r="O377"/>
      <c r="P377" s="13"/>
      <c r="Q377" s="13"/>
      <c r="R377"/>
      <c r="S377"/>
      <c r="T377"/>
      <c r="U377"/>
      <c r="V377"/>
      <c r="W377"/>
      <c r="X377"/>
      <c r="Y377"/>
      <c r="Z377"/>
      <c r="AA377"/>
      <c r="AB377"/>
      <c r="AC377"/>
      <c r="AD377"/>
      <c r="AE377"/>
      <c r="AF377"/>
      <c r="AG377"/>
      <c r="AH377"/>
      <c r="AI377"/>
      <c r="AJ377"/>
      <c r="AK377"/>
      <c r="AL377"/>
      <c r="AM377"/>
      <c r="AN377"/>
      <c r="AO377"/>
      <c r="AP377"/>
      <c r="AQ377"/>
      <c r="AR377"/>
      <c r="AS377"/>
      <c r="AT377"/>
      <c r="AU377"/>
      <c r="AV377"/>
      <c r="AW377"/>
      <c r="AX377"/>
      <c r="AY377"/>
      <c r="BB377"/>
      <c r="BC377"/>
      <c r="BD377"/>
      <c r="BE377"/>
      <c r="BF377"/>
      <c r="BG377"/>
      <c r="BH377"/>
      <c r="BI377"/>
      <c r="BJ377"/>
      <c r="BK377"/>
      <c r="BL377"/>
      <c r="BM377"/>
      <c r="BN377"/>
      <c r="BO377"/>
      <c r="BP377"/>
      <c r="BQ377"/>
      <c r="BR377"/>
      <c r="BS377"/>
      <c r="BT377"/>
      <c r="BU377"/>
      <c r="BV377"/>
      <c r="BW377"/>
      <c r="BX377"/>
      <c r="BY377"/>
      <c r="BZ377"/>
      <c r="CA377"/>
      <c r="CB377"/>
      <c r="CC377"/>
    </row>
    <row r="378" spans="1:81" s="2" customFormat="1">
      <c r="A378"/>
      <c r="B378"/>
      <c r="C378"/>
      <c r="D378"/>
      <c r="E378"/>
      <c r="F378"/>
      <c r="G378"/>
      <c r="H378"/>
      <c r="I378"/>
      <c r="J378"/>
      <c r="K378"/>
      <c r="L378"/>
      <c r="M378"/>
      <c r="N378"/>
      <c r="O378"/>
      <c r="P378" s="13"/>
      <c r="Q378" s="13"/>
      <c r="R378"/>
      <c r="S378"/>
      <c r="T378"/>
      <c r="U378"/>
      <c r="V378"/>
      <c r="W378"/>
      <c r="X378"/>
      <c r="Y378"/>
      <c r="Z378"/>
      <c r="AA378"/>
      <c r="AB378"/>
      <c r="AC378"/>
      <c r="AD378"/>
      <c r="AE378"/>
      <c r="AF378"/>
      <c r="AG378"/>
      <c r="AH378"/>
      <c r="AI378"/>
      <c r="AJ378"/>
      <c r="AK378"/>
      <c r="AL378"/>
      <c r="AM378"/>
      <c r="AN378"/>
      <c r="AO378"/>
      <c r="AP378"/>
      <c r="AQ378"/>
      <c r="AR378"/>
      <c r="AS378"/>
      <c r="AT378"/>
      <c r="AU378"/>
      <c r="AV378"/>
      <c r="AW378"/>
      <c r="AX378"/>
      <c r="AY378"/>
      <c r="BB378"/>
      <c r="BC378"/>
      <c r="BD378"/>
      <c r="BE378"/>
      <c r="BF378"/>
      <c r="BG378"/>
      <c r="BH378"/>
      <c r="BI378"/>
      <c r="BJ378"/>
      <c r="BK378"/>
      <c r="BL378"/>
      <c r="BM378"/>
      <c r="BN378"/>
      <c r="BO378"/>
      <c r="BP378"/>
      <c r="BQ378"/>
      <c r="BR378"/>
      <c r="BS378"/>
      <c r="BT378"/>
      <c r="BU378"/>
      <c r="BV378"/>
      <c r="BW378"/>
      <c r="BX378"/>
      <c r="BY378"/>
      <c r="BZ378"/>
      <c r="CA378"/>
      <c r="CB378"/>
      <c r="CC378"/>
    </row>
    <row r="379" spans="1:81" s="2" customFormat="1">
      <c r="A379"/>
      <c r="B379"/>
      <c r="C379"/>
      <c r="D379"/>
      <c r="E379"/>
      <c r="F379"/>
      <c r="G379"/>
      <c r="H379"/>
      <c r="I379"/>
      <c r="J379"/>
      <c r="K379"/>
      <c r="L379"/>
      <c r="M379"/>
      <c r="N379"/>
      <c r="O379"/>
      <c r="P379" s="13"/>
      <c r="Q379" s="13"/>
      <c r="R379"/>
      <c r="S379"/>
      <c r="T379"/>
      <c r="U379"/>
      <c r="V379"/>
      <c r="W379"/>
      <c r="X379"/>
      <c r="Y379"/>
      <c r="Z379"/>
      <c r="AA379"/>
      <c r="AB379"/>
      <c r="AC379"/>
      <c r="AD379"/>
      <c r="AE379"/>
      <c r="AF379"/>
      <c r="AG379"/>
      <c r="AH379"/>
      <c r="AI379"/>
      <c r="AJ379"/>
      <c r="AK379"/>
      <c r="AL379"/>
      <c r="AM379"/>
      <c r="AN379"/>
      <c r="AO379"/>
      <c r="AP379"/>
      <c r="AQ379"/>
      <c r="AR379"/>
      <c r="AS379"/>
      <c r="AT379"/>
      <c r="AU379"/>
      <c r="AV379"/>
      <c r="AW379"/>
      <c r="AX379"/>
      <c r="AY379"/>
      <c r="BB379"/>
      <c r="BC379"/>
      <c r="BD379"/>
      <c r="BE379"/>
      <c r="BF379"/>
      <c r="BG379"/>
      <c r="BH379"/>
      <c r="BI379"/>
      <c r="BJ379"/>
      <c r="BK379"/>
      <c r="BL379"/>
      <c r="BM379"/>
      <c r="BN379"/>
      <c r="BO379"/>
      <c r="BP379"/>
      <c r="BQ379"/>
      <c r="BR379"/>
      <c r="BS379"/>
      <c r="BT379"/>
      <c r="BU379"/>
      <c r="BV379"/>
      <c r="BW379"/>
      <c r="BX379"/>
      <c r="BY379"/>
      <c r="BZ379"/>
      <c r="CA379"/>
      <c r="CB379"/>
      <c r="CC379"/>
    </row>
    <row r="380" spans="1:81" s="2" customFormat="1">
      <c r="A380"/>
      <c r="B380"/>
      <c r="C380"/>
      <c r="D380"/>
      <c r="E380"/>
      <c r="F380"/>
      <c r="G380"/>
      <c r="H380"/>
      <c r="I380"/>
      <c r="J380"/>
      <c r="K380"/>
      <c r="L380"/>
      <c r="M380"/>
      <c r="N380"/>
      <c r="O380"/>
      <c r="P380" s="13"/>
      <c r="Q380" s="13"/>
      <c r="R380"/>
      <c r="S380"/>
      <c r="T380"/>
      <c r="U380"/>
      <c r="V380"/>
      <c r="W380"/>
      <c r="X380"/>
      <c r="Y380"/>
      <c r="Z380"/>
      <c r="AA380"/>
      <c r="AB380"/>
      <c r="AC380"/>
      <c r="AD380"/>
      <c r="AE380"/>
      <c r="AF380"/>
      <c r="AG380"/>
      <c r="AH380"/>
      <c r="AI380"/>
      <c r="AJ380"/>
      <c r="AK380"/>
      <c r="AL380"/>
      <c r="AM380"/>
      <c r="AN380"/>
      <c r="AO380"/>
      <c r="AP380"/>
      <c r="AQ380"/>
      <c r="AR380"/>
      <c r="AS380"/>
      <c r="AT380"/>
      <c r="AU380"/>
      <c r="AV380"/>
      <c r="AW380"/>
      <c r="AX380"/>
      <c r="AY380"/>
      <c r="BB380"/>
      <c r="BC380"/>
      <c r="BD380"/>
      <c r="BE380"/>
      <c r="BF380"/>
      <c r="BG380"/>
      <c r="BH380"/>
      <c r="BI380"/>
      <c r="BJ380"/>
      <c r="BK380"/>
      <c r="BL380"/>
      <c r="BM380"/>
      <c r="BN380"/>
      <c r="BO380"/>
      <c r="BP380"/>
      <c r="BQ380"/>
      <c r="BR380"/>
      <c r="BS380"/>
      <c r="BT380"/>
      <c r="BU380"/>
      <c r="BV380"/>
      <c r="BW380"/>
      <c r="BX380"/>
      <c r="BY380"/>
      <c r="BZ380"/>
      <c r="CA380"/>
      <c r="CB380"/>
      <c r="CC380"/>
    </row>
    <row r="381" spans="1:81" s="2" customFormat="1">
      <c r="A381"/>
      <c r="B381"/>
      <c r="C381"/>
      <c r="D381"/>
      <c r="E381"/>
      <c r="F381"/>
      <c r="G381"/>
      <c r="H381"/>
      <c r="I381"/>
      <c r="J381"/>
      <c r="K381"/>
      <c r="L381"/>
      <c r="M381"/>
      <c r="N381"/>
      <c r="O381"/>
      <c r="P381" s="13"/>
      <c r="Q381" s="13"/>
      <c r="R381"/>
      <c r="S381"/>
      <c r="T381"/>
      <c r="U381"/>
      <c r="V381"/>
      <c r="W381"/>
      <c r="X381"/>
      <c r="Y381"/>
      <c r="Z381"/>
      <c r="AA381"/>
      <c r="AB381"/>
      <c r="AC381"/>
      <c r="AD381"/>
      <c r="AE381"/>
      <c r="AF381"/>
      <c r="AG381"/>
      <c r="AH381"/>
      <c r="AI381"/>
      <c r="AJ381"/>
      <c r="AK381"/>
      <c r="AL381"/>
      <c r="AM381"/>
      <c r="AN381"/>
      <c r="AO381"/>
      <c r="AP381"/>
      <c r="AQ381"/>
      <c r="AR381"/>
      <c r="AS381"/>
      <c r="AT381"/>
      <c r="AU381"/>
      <c r="AV381"/>
      <c r="AW381"/>
      <c r="AX381"/>
      <c r="AY381"/>
      <c r="BB381"/>
      <c r="BC381"/>
      <c r="BD381"/>
      <c r="BE381"/>
      <c r="BF381"/>
      <c r="BG381"/>
      <c r="BH381"/>
      <c r="BI381"/>
      <c r="BJ381"/>
      <c r="BK381"/>
      <c r="BL381"/>
      <c r="BM381"/>
      <c r="BN381"/>
      <c r="BO381"/>
      <c r="BP381"/>
      <c r="BQ381"/>
      <c r="BR381"/>
      <c r="BS381"/>
      <c r="BT381"/>
      <c r="BU381"/>
      <c r="BV381"/>
      <c r="BW381"/>
      <c r="BX381"/>
      <c r="BY381"/>
      <c r="BZ381"/>
      <c r="CA381"/>
      <c r="CB381"/>
      <c r="CC381"/>
    </row>
    <row r="382" spans="1:81" s="2" customFormat="1">
      <c r="A382"/>
      <c r="B382"/>
      <c r="C382"/>
      <c r="D382"/>
      <c r="E382"/>
      <c r="F382"/>
      <c r="G382"/>
      <c r="H382"/>
      <c r="I382"/>
      <c r="J382"/>
      <c r="K382"/>
      <c r="L382"/>
      <c r="M382"/>
      <c r="N382"/>
      <c r="O382"/>
      <c r="P382" s="13"/>
      <c r="Q382" s="13"/>
      <c r="R382"/>
      <c r="S382"/>
      <c r="T382"/>
      <c r="U382"/>
      <c r="V382"/>
      <c r="W382"/>
      <c r="X382"/>
      <c r="Y382"/>
      <c r="Z382"/>
      <c r="AA382"/>
      <c r="AB382"/>
      <c r="AC382"/>
      <c r="AD382"/>
      <c r="AE382"/>
      <c r="AF382"/>
      <c r="AG382"/>
      <c r="AH382"/>
      <c r="AI382"/>
      <c r="AJ382"/>
      <c r="AK382"/>
      <c r="AL382"/>
      <c r="AM382"/>
      <c r="AN382"/>
      <c r="AO382"/>
      <c r="AP382"/>
      <c r="AQ382"/>
      <c r="AR382"/>
      <c r="AS382"/>
      <c r="AT382"/>
      <c r="AU382"/>
      <c r="AV382"/>
      <c r="AW382"/>
      <c r="AX382"/>
      <c r="AY382"/>
      <c r="BB382"/>
      <c r="BC382"/>
      <c r="BD382"/>
      <c r="BE382"/>
      <c r="BF382"/>
      <c r="BG382"/>
      <c r="BH382"/>
      <c r="BI382"/>
      <c r="BJ382"/>
      <c r="BK382"/>
      <c r="BL382"/>
      <c r="BM382"/>
      <c r="BN382"/>
      <c r="BO382"/>
      <c r="BP382"/>
      <c r="BQ382"/>
      <c r="BR382"/>
      <c r="BS382"/>
      <c r="BT382"/>
      <c r="BU382"/>
      <c r="BV382"/>
      <c r="BW382"/>
      <c r="BX382"/>
      <c r="BY382"/>
      <c r="BZ382"/>
      <c r="CA382"/>
      <c r="CB382"/>
      <c r="CC382"/>
    </row>
    <row r="383" spans="1:81" s="2" customFormat="1">
      <c r="A383"/>
      <c r="B383"/>
      <c r="C383"/>
      <c r="D383"/>
      <c r="E383"/>
      <c r="F383"/>
      <c r="G383"/>
      <c r="H383"/>
      <c r="I383"/>
      <c r="J383"/>
      <c r="K383"/>
      <c r="L383"/>
      <c r="M383"/>
      <c r="N383"/>
      <c r="O383"/>
      <c r="P383" s="13"/>
      <c r="Q383" s="13"/>
      <c r="R383"/>
      <c r="S383"/>
      <c r="T383"/>
      <c r="U383"/>
      <c r="V383"/>
      <c r="W383"/>
      <c r="X383"/>
      <c r="Y383"/>
      <c r="Z383"/>
      <c r="AA383"/>
      <c r="AB383"/>
      <c r="AC383"/>
      <c r="AD383"/>
      <c r="AE383"/>
      <c r="AF383"/>
      <c r="AG383"/>
      <c r="AH383"/>
      <c r="AI383"/>
      <c r="AJ383"/>
      <c r="AK383"/>
      <c r="AL383"/>
      <c r="AM383"/>
      <c r="AN383"/>
      <c r="AO383"/>
      <c r="AP383"/>
      <c r="AQ383"/>
      <c r="AR383"/>
      <c r="AS383"/>
      <c r="AT383"/>
      <c r="AU383"/>
      <c r="AV383"/>
      <c r="AW383"/>
      <c r="AX383"/>
      <c r="AY383"/>
      <c r="BB383"/>
      <c r="BC383"/>
      <c r="BD383"/>
      <c r="BE383"/>
      <c r="BF383"/>
      <c r="BG383"/>
      <c r="BH383"/>
      <c r="BI383"/>
      <c r="BJ383"/>
      <c r="BK383"/>
      <c r="BL383"/>
      <c r="BM383"/>
      <c r="BN383"/>
      <c r="BO383"/>
      <c r="BP383"/>
      <c r="BQ383"/>
      <c r="BR383"/>
      <c r="BS383"/>
      <c r="BT383"/>
      <c r="BU383"/>
      <c r="BV383"/>
      <c r="BW383"/>
      <c r="BX383"/>
      <c r="BY383"/>
      <c r="BZ383"/>
      <c r="CA383"/>
      <c r="CB383"/>
      <c r="CC383"/>
    </row>
    <row r="384" spans="1:81" s="2" customFormat="1">
      <c r="A384"/>
      <c r="B384"/>
      <c r="C384"/>
      <c r="D384"/>
      <c r="E384"/>
      <c r="F384"/>
      <c r="G384"/>
      <c r="H384"/>
      <c r="I384"/>
      <c r="J384"/>
      <c r="K384"/>
      <c r="L384"/>
      <c r="M384"/>
      <c r="N384"/>
      <c r="O384"/>
      <c r="P384" s="13"/>
      <c r="Q384" s="13"/>
      <c r="R384"/>
      <c r="S384"/>
      <c r="T384"/>
      <c r="U384"/>
      <c r="V384"/>
      <c r="W384"/>
      <c r="X384"/>
      <c r="Y384"/>
      <c r="Z384"/>
      <c r="AA384"/>
      <c r="AB384"/>
      <c r="AC384"/>
      <c r="AD384"/>
      <c r="AE384"/>
      <c r="AF384"/>
      <c r="AG384"/>
      <c r="AH384"/>
      <c r="AI384"/>
      <c r="AJ384"/>
      <c r="AK384"/>
      <c r="AL384"/>
      <c r="AM384"/>
      <c r="AN384"/>
      <c r="AO384"/>
      <c r="AP384"/>
      <c r="AQ384"/>
      <c r="AR384"/>
      <c r="AS384"/>
      <c r="AT384"/>
      <c r="AU384"/>
      <c r="AV384"/>
      <c r="AW384"/>
      <c r="AX384"/>
      <c r="AY384"/>
      <c r="BB384"/>
      <c r="BC384"/>
      <c r="BD384"/>
      <c r="BE384"/>
      <c r="BF384"/>
      <c r="BG384"/>
      <c r="BH384"/>
      <c r="BI384"/>
      <c r="BJ384"/>
      <c r="BK384"/>
      <c r="BL384"/>
      <c r="BM384"/>
      <c r="BN384"/>
      <c r="BO384"/>
      <c r="BP384"/>
      <c r="BQ384"/>
      <c r="BR384"/>
      <c r="BS384"/>
      <c r="BT384"/>
      <c r="BU384"/>
      <c r="BV384"/>
      <c r="BW384"/>
      <c r="BX384"/>
      <c r="BY384"/>
      <c r="BZ384"/>
      <c r="CA384"/>
      <c r="CB384"/>
      <c r="CC384"/>
    </row>
    <row r="385" spans="1:81" s="2" customFormat="1">
      <c r="A385"/>
      <c r="B385"/>
      <c r="C385"/>
      <c r="D385"/>
      <c r="E385"/>
      <c r="F385"/>
      <c r="G385"/>
      <c r="H385"/>
      <c r="I385"/>
      <c r="J385"/>
      <c r="K385"/>
      <c r="L385"/>
      <c r="M385"/>
      <c r="N385"/>
      <c r="O385"/>
      <c r="P385" s="13"/>
      <c r="Q385" s="13"/>
      <c r="R385"/>
      <c r="S385"/>
      <c r="T385"/>
      <c r="U385"/>
      <c r="V385"/>
      <c r="W385"/>
      <c r="X385"/>
      <c r="Y385"/>
      <c r="Z385"/>
      <c r="AA385"/>
      <c r="AB385"/>
      <c r="AC385"/>
      <c r="AD385"/>
      <c r="AE385"/>
      <c r="AF385"/>
      <c r="AG385"/>
      <c r="AH385"/>
      <c r="AI385"/>
      <c r="AJ385"/>
      <c r="AK385"/>
      <c r="AL385"/>
      <c r="AM385"/>
      <c r="AN385"/>
      <c r="AO385"/>
      <c r="AP385"/>
      <c r="AQ385"/>
      <c r="AR385"/>
      <c r="AS385"/>
      <c r="AT385"/>
      <c r="AU385"/>
      <c r="AV385"/>
      <c r="AW385"/>
      <c r="AX385"/>
      <c r="AY385"/>
      <c r="BB385"/>
      <c r="BC385"/>
      <c r="BD385"/>
      <c r="BE385"/>
      <c r="BF385"/>
      <c r="BG385"/>
      <c r="BH385"/>
      <c r="BI385"/>
      <c r="BJ385"/>
      <c r="BK385"/>
      <c r="BL385"/>
      <c r="BM385"/>
      <c r="BN385"/>
      <c r="BO385"/>
      <c r="BP385"/>
      <c r="BQ385"/>
      <c r="BR385"/>
      <c r="BS385"/>
      <c r="BT385"/>
      <c r="BU385"/>
      <c r="BV385"/>
      <c r="BW385"/>
      <c r="BX385"/>
      <c r="BY385"/>
      <c r="BZ385"/>
      <c r="CA385"/>
      <c r="CB385"/>
      <c r="CC385"/>
    </row>
    <row r="386" spans="1:81" s="2" customFormat="1">
      <c r="A386"/>
      <c r="B386"/>
      <c r="C386"/>
      <c r="D386"/>
      <c r="E386"/>
      <c r="F386"/>
      <c r="G386"/>
      <c r="H386"/>
      <c r="I386"/>
      <c r="J386"/>
      <c r="K386"/>
      <c r="L386"/>
      <c r="M386"/>
      <c r="N386"/>
      <c r="O386"/>
      <c r="P386" s="13"/>
      <c r="Q386" s="13"/>
      <c r="R386"/>
      <c r="S386"/>
      <c r="T386"/>
      <c r="U386"/>
      <c r="V386"/>
      <c r="W386"/>
      <c r="X386"/>
      <c r="Y386"/>
      <c r="Z386"/>
      <c r="AA386"/>
      <c r="AB386"/>
      <c r="AC386"/>
      <c r="AD386"/>
      <c r="AE386"/>
      <c r="AF386"/>
      <c r="AG386"/>
      <c r="AH386"/>
      <c r="AI386"/>
      <c r="AJ386"/>
      <c r="AK386"/>
      <c r="AL386"/>
      <c r="AM386"/>
      <c r="AN386"/>
      <c r="AO386"/>
      <c r="AP386"/>
      <c r="AQ386"/>
      <c r="AR386"/>
      <c r="AS386"/>
      <c r="AT386"/>
      <c r="AU386"/>
      <c r="AV386"/>
      <c r="AW386"/>
      <c r="AX386"/>
      <c r="AY386"/>
      <c r="BB386"/>
      <c r="BC386"/>
      <c r="BD386"/>
      <c r="BE386"/>
      <c r="BF386"/>
      <c r="BG386"/>
      <c r="BH386"/>
      <c r="BI386"/>
      <c r="BJ386"/>
      <c r="BK386"/>
      <c r="BL386"/>
      <c r="BM386"/>
      <c r="BN386"/>
      <c r="BO386"/>
      <c r="BP386"/>
      <c r="BQ386"/>
      <c r="BR386"/>
      <c r="BS386"/>
      <c r="BT386"/>
      <c r="BU386"/>
      <c r="BV386"/>
      <c r="BW386"/>
      <c r="BX386"/>
      <c r="BY386"/>
      <c r="BZ386"/>
      <c r="CA386"/>
      <c r="CB386"/>
      <c r="CC386"/>
    </row>
    <row r="387" spans="1:81" s="2" customFormat="1">
      <c r="A387"/>
      <c r="B387"/>
      <c r="C387"/>
      <c r="D387"/>
      <c r="E387"/>
      <c r="F387"/>
      <c r="G387"/>
      <c r="H387"/>
      <c r="I387"/>
      <c r="J387"/>
      <c r="K387"/>
      <c r="L387"/>
      <c r="M387"/>
      <c r="N387"/>
      <c r="O387"/>
      <c r="P387" s="13"/>
      <c r="Q387" s="13"/>
      <c r="R387"/>
      <c r="S387"/>
      <c r="T387"/>
      <c r="U387"/>
      <c r="V387"/>
      <c r="W387"/>
      <c r="X387"/>
      <c r="Y387"/>
      <c r="Z387"/>
      <c r="AA387"/>
      <c r="AB387"/>
      <c r="AC387"/>
      <c r="AD387"/>
      <c r="AE387"/>
      <c r="AF387"/>
      <c r="AG387"/>
      <c r="AH387"/>
      <c r="AI387"/>
      <c r="AJ387"/>
      <c r="AK387"/>
      <c r="AL387"/>
      <c r="AM387"/>
      <c r="AN387"/>
      <c r="AO387"/>
      <c r="AP387"/>
      <c r="AQ387"/>
      <c r="AR387"/>
      <c r="AS387"/>
      <c r="AT387"/>
      <c r="AU387"/>
      <c r="AV387"/>
      <c r="AW387"/>
      <c r="AX387"/>
      <c r="AY387"/>
      <c r="BB387"/>
      <c r="BC387"/>
      <c r="BD387"/>
      <c r="BE387"/>
      <c r="BF387"/>
      <c r="BG387"/>
      <c r="BH387"/>
      <c r="BI387"/>
      <c r="BJ387"/>
      <c r="BK387"/>
      <c r="BL387"/>
      <c r="BM387"/>
      <c r="BN387"/>
      <c r="BO387"/>
      <c r="BP387"/>
      <c r="BQ387"/>
      <c r="BR387"/>
      <c r="BS387"/>
      <c r="BT387"/>
      <c r="BU387"/>
      <c r="BV387"/>
      <c r="BW387"/>
      <c r="BX387"/>
      <c r="BY387"/>
      <c r="BZ387"/>
      <c r="CA387"/>
      <c r="CB387"/>
      <c r="CC387"/>
    </row>
    <row r="388" spans="1:81" s="2" customFormat="1">
      <c r="A388"/>
      <c r="B388"/>
      <c r="C388"/>
      <c r="D388"/>
      <c r="E388"/>
      <c r="F388"/>
      <c r="G388"/>
      <c r="H388"/>
      <c r="I388"/>
      <c r="J388"/>
      <c r="K388"/>
      <c r="L388"/>
      <c r="M388"/>
      <c r="N388"/>
      <c r="O388"/>
      <c r="P388" s="13"/>
      <c r="Q388" s="13"/>
      <c r="R388"/>
      <c r="S388"/>
      <c r="T388"/>
      <c r="U388"/>
      <c r="V388"/>
      <c r="W388"/>
      <c r="X388"/>
      <c r="Y388"/>
      <c r="Z388"/>
      <c r="AA388"/>
      <c r="AB388"/>
      <c r="AC388"/>
      <c r="AD388"/>
      <c r="AE388"/>
      <c r="AF388"/>
      <c r="AG388"/>
      <c r="AH388"/>
      <c r="AI388"/>
      <c r="AJ388"/>
      <c r="AK388"/>
      <c r="AL388"/>
      <c r="AM388"/>
      <c r="AN388"/>
      <c r="AO388"/>
      <c r="AP388"/>
      <c r="AQ388"/>
      <c r="AR388"/>
      <c r="AS388"/>
      <c r="AT388"/>
      <c r="AU388"/>
      <c r="AV388"/>
      <c r="AW388"/>
      <c r="AX388"/>
      <c r="AY388"/>
      <c r="BB388"/>
      <c r="BC388"/>
      <c r="BD388"/>
      <c r="BE388"/>
      <c r="BF388"/>
      <c r="BG388"/>
      <c r="BH388"/>
      <c r="BI388"/>
      <c r="BJ388"/>
      <c r="BK388"/>
      <c r="BL388"/>
      <c r="BM388"/>
      <c r="BN388"/>
      <c r="BO388"/>
      <c r="BP388"/>
      <c r="BQ388"/>
      <c r="BR388"/>
      <c r="BS388"/>
      <c r="BT388"/>
      <c r="BU388"/>
      <c r="BV388"/>
      <c r="BW388"/>
      <c r="BX388"/>
      <c r="BY388"/>
      <c r="BZ388"/>
      <c r="CA388"/>
      <c r="CB388"/>
      <c r="CC388"/>
    </row>
    <row r="389" spans="1:81" s="2" customFormat="1">
      <c r="A389"/>
      <c r="B389"/>
      <c r="C389"/>
      <c r="D389"/>
      <c r="E389"/>
      <c r="F389"/>
      <c r="G389"/>
      <c r="H389"/>
      <c r="I389"/>
      <c r="J389"/>
      <c r="K389"/>
      <c r="L389"/>
      <c r="M389"/>
      <c r="N389"/>
      <c r="O389"/>
      <c r="P389" s="13"/>
      <c r="Q389" s="13"/>
      <c r="R389"/>
      <c r="S389"/>
      <c r="T389"/>
      <c r="U389"/>
      <c r="V389"/>
      <c r="W389"/>
      <c r="X389"/>
      <c r="Y389"/>
      <c r="Z389"/>
      <c r="AA389"/>
      <c r="AB389"/>
      <c r="AC389"/>
      <c r="AD389"/>
      <c r="AE389"/>
      <c r="AF389"/>
      <c r="AG389"/>
      <c r="AH389"/>
      <c r="AI389"/>
      <c r="AJ389"/>
      <c r="AK389"/>
      <c r="AL389"/>
      <c r="AM389"/>
      <c r="AN389"/>
      <c r="AO389"/>
      <c r="AP389"/>
      <c r="AQ389"/>
      <c r="AR389"/>
      <c r="AS389"/>
      <c r="AT389"/>
      <c r="AU389"/>
      <c r="AV389"/>
      <c r="AW389"/>
      <c r="AX389"/>
      <c r="AY389"/>
      <c r="BB389"/>
      <c r="BC389"/>
      <c r="BD389"/>
      <c r="BE389"/>
      <c r="BF389"/>
      <c r="BG389"/>
      <c r="BH389"/>
      <c r="BI389"/>
      <c r="BJ389"/>
      <c r="BK389"/>
      <c r="BL389"/>
      <c r="BM389"/>
      <c r="BN389"/>
      <c r="BO389"/>
      <c r="BP389"/>
      <c r="BQ389"/>
      <c r="BR389"/>
      <c r="BS389"/>
      <c r="BT389"/>
      <c r="BU389"/>
      <c r="BV389"/>
      <c r="BW389"/>
      <c r="BX389"/>
      <c r="BY389"/>
      <c r="BZ389"/>
      <c r="CA389"/>
      <c r="CB389"/>
      <c r="CC389"/>
    </row>
    <row r="390" spans="1:81" s="2" customFormat="1">
      <c r="A390"/>
      <c r="B390"/>
      <c r="C390"/>
      <c r="D390"/>
      <c r="E390"/>
      <c r="F390"/>
      <c r="G390"/>
      <c r="H390"/>
      <c r="I390"/>
      <c r="J390"/>
      <c r="K390"/>
      <c r="L390"/>
      <c r="M390"/>
      <c r="N390"/>
      <c r="O390"/>
      <c r="P390" s="13"/>
      <c r="Q390" s="13"/>
      <c r="R390"/>
      <c r="S390"/>
      <c r="T390"/>
      <c r="U390"/>
      <c r="V390"/>
      <c r="W390"/>
      <c r="X390"/>
      <c r="Y390"/>
      <c r="Z390"/>
      <c r="AA390"/>
      <c r="AB390"/>
      <c r="AC390"/>
      <c r="AD390"/>
      <c r="AE390"/>
      <c r="AF390"/>
      <c r="AG390"/>
      <c r="AH390"/>
      <c r="AI390"/>
      <c r="AJ390"/>
      <c r="AK390"/>
      <c r="AL390"/>
      <c r="AM390"/>
      <c r="AN390"/>
      <c r="AO390"/>
      <c r="AP390"/>
      <c r="AQ390"/>
      <c r="AR390"/>
      <c r="AS390"/>
      <c r="AT390"/>
      <c r="AU390"/>
      <c r="AV390"/>
      <c r="AW390"/>
      <c r="AX390"/>
      <c r="AY390"/>
      <c r="BB390"/>
      <c r="BC390"/>
      <c r="BD390"/>
      <c r="BE390"/>
      <c r="BF390"/>
      <c r="BG390"/>
      <c r="BH390"/>
      <c r="BI390"/>
      <c r="BJ390"/>
      <c r="BK390"/>
      <c r="BL390"/>
      <c r="BM390"/>
      <c r="BN390"/>
      <c r="BO390"/>
      <c r="BP390"/>
      <c r="BQ390"/>
      <c r="BR390"/>
      <c r="BS390"/>
      <c r="BT390"/>
      <c r="BU390"/>
      <c r="BV390"/>
      <c r="BW390"/>
      <c r="BX390"/>
      <c r="BY390"/>
      <c r="BZ390"/>
      <c r="CA390"/>
      <c r="CB390"/>
      <c r="CC390"/>
    </row>
    <row r="391" spans="1:81" s="2" customFormat="1">
      <c r="A391"/>
      <c r="B391"/>
      <c r="C391"/>
      <c r="D391"/>
      <c r="E391"/>
      <c r="F391"/>
      <c r="G391"/>
      <c r="H391"/>
      <c r="I391"/>
      <c r="J391"/>
      <c r="K391"/>
      <c r="L391"/>
      <c r="M391"/>
      <c r="N391"/>
      <c r="O391"/>
      <c r="P391" s="13"/>
      <c r="Q391" s="13"/>
      <c r="R391"/>
      <c r="S391"/>
      <c r="T391"/>
      <c r="U391"/>
      <c r="V391"/>
      <c r="W391"/>
      <c r="X391"/>
      <c r="Y391"/>
      <c r="Z391"/>
      <c r="AA391"/>
      <c r="AB391"/>
      <c r="AC391"/>
      <c r="AD391"/>
      <c r="AE391"/>
      <c r="AF391"/>
      <c r="AG391"/>
      <c r="AH391"/>
      <c r="AI391"/>
      <c r="AJ391"/>
      <c r="AK391"/>
      <c r="AL391"/>
      <c r="AM391"/>
      <c r="AN391"/>
      <c r="AO391"/>
      <c r="AP391"/>
      <c r="AQ391"/>
      <c r="AR391"/>
      <c r="AS391"/>
      <c r="AT391"/>
      <c r="AU391"/>
      <c r="AV391"/>
      <c r="AW391"/>
      <c r="AX391"/>
      <c r="AY391"/>
      <c r="BB391"/>
      <c r="BC391"/>
      <c r="BD391"/>
      <c r="BE391"/>
      <c r="BF391"/>
      <c r="BG391"/>
      <c r="BH391"/>
      <c r="BI391"/>
      <c r="BJ391"/>
      <c r="BK391"/>
      <c r="BL391"/>
      <c r="BM391"/>
      <c r="BN391"/>
      <c r="BO391"/>
      <c r="BP391"/>
      <c r="BQ391"/>
      <c r="BR391"/>
      <c r="BS391"/>
      <c r="BT391"/>
      <c r="BU391"/>
      <c r="BV391"/>
      <c r="BW391"/>
      <c r="BX391"/>
      <c r="BY391"/>
      <c r="BZ391"/>
      <c r="CA391"/>
      <c r="CB391"/>
      <c r="CC391"/>
    </row>
    <row r="392" spans="1:81" s="2" customFormat="1">
      <c r="A392"/>
      <c r="B392"/>
      <c r="C392"/>
      <c r="D392"/>
      <c r="E392"/>
      <c r="F392"/>
      <c r="G392"/>
      <c r="H392"/>
      <c r="I392"/>
      <c r="J392"/>
      <c r="K392"/>
      <c r="L392"/>
      <c r="M392"/>
      <c r="N392"/>
      <c r="O392"/>
      <c r="P392" s="13"/>
      <c r="Q392" s="13"/>
      <c r="R392"/>
      <c r="S392"/>
      <c r="T392"/>
      <c r="U392"/>
      <c r="V392"/>
      <c r="W392"/>
      <c r="X392"/>
      <c r="Y392"/>
      <c r="Z392"/>
      <c r="AA392"/>
      <c r="AB392"/>
      <c r="AC392"/>
      <c r="AD392"/>
      <c r="AE392"/>
      <c r="AF392"/>
      <c r="AG392"/>
      <c r="AH392"/>
      <c r="AI392"/>
      <c r="AJ392"/>
      <c r="AK392"/>
      <c r="AL392"/>
      <c r="AM392"/>
      <c r="AN392"/>
      <c r="AO392"/>
      <c r="AP392"/>
      <c r="AQ392"/>
      <c r="AR392"/>
      <c r="AS392"/>
      <c r="AT392"/>
      <c r="AU392"/>
      <c r="AV392"/>
      <c r="AW392"/>
      <c r="AX392"/>
      <c r="AY392"/>
      <c r="BB392"/>
      <c r="BC392"/>
      <c r="BD392"/>
      <c r="BE392"/>
      <c r="BF392"/>
      <c r="BG392"/>
      <c r="BH392"/>
      <c r="BI392"/>
      <c r="BJ392"/>
      <c r="BK392"/>
      <c r="BL392"/>
      <c r="BM392"/>
      <c r="BN392"/>
      <c r="BO392"/>
      <c r="BP392"/>
      <c r="BQ392"/>
      <c r="BR392"/>
      <c r="BS392"/>
      <c r="BT392"/>
      <c r="BU392"/>
      <c r="BV392"/>
      <c r="BW392"/>
      <c r="BX392"/>
      <c r="BY392"/>
      <c r="BZ392"/>
      <c r="CA392"/>
      <c r="CB392"/>
      <c r="CC392"/>
    </row>
    <row r="393" spans="1:81" s="2" customFormat="1">
      <c r="A393"/>
      <c r="B393"/>
      <c r="C393"/>
      <c r="D393"/>
      <c r="E393"/>
      <c r="F393"/>
      <c r="G393"/>
      <c r="H393"/>
      <c r="I393"/>
      <c r="J393"/>
      <c r="K393"/>
      <c r="L393"/>
      <c r="M393"/>
      <c r="N393"/>
      <c r="O393"/>
      <c r="P393" s="13"/>
      <c r="Q393" s="13"/>
      <c r="R393"/>
      <c r="S393"/>
      <c r="T393"/>
      <c r="U393"/>
      <c r="V393"/>
      <c r="W393"/>
      <c r="X393"/>
      <c r="Y393"/>
      <c r="Z393"/>
      <c r="AA393"/>
      <c r="AB393"/>
      <c r="AC393"/>
      <c r="AD393"/>
      <c r="AE393"/>
      <c r="AF393"/>
      <c r="AG393"/>
      <c r="AH393"/>
      <c r="AI393"/>
      <c r="AJ393"/>
      <c r="AK393"/>
      <c r="AL393"/>
      <c r="AM393"/>
      <c r="AN393"/>
      <c r="AO393"/>
      <c r="AP393"/>
      <c r="AQ393"/>
      <c r="AR393"/>
      <c r="AS393"/>
      <c r="AT393"/>
      <c r="AU393"/>
      <c r="AV393"/>
      <c r="AW393"/>
      <c r="AX393"/>
      <c r="AY393"/>
      <c r="BB393"/>
      <c r="BC393"/>
      <c r="BD393"/>
      <c r="BE393"/>
      <c r="BF393"/>
      <c r="BG393"/>
      <c r="BH393"/>
      <c r="BI393"/>
      <c r="BJ393"/>
      <c r="BK393"/>
      <c r="BL393"/>
      <c r="BM393"/>
      <c r="BN393"/>
      <c r="BO393"/>
      <c r="BP393"/>
      <c r="BQ393"/>
      <c r="BR393"/>
      <c r="BS393"/>
      <c r="BT393"/>
      <c r="BU393"/>
      <c r="BV393"/>
      <c r="BW393"/>
      <c r="BX393"/>
      <c r="BY393"/>
      <c r="BZ393"/>
      <c r="CA393"/>
      <c r="CB393"/>
      <c r="CC393"/>
    </row>
    <row r="394" spans="1:81" s="2" customFormat="1">
      <c r="A394"/>
      <c r="B394"/>
      <c r="C394"/>
      <c r="D394"/>
      <c r="E394"/>
      <c r="F394"/>
      <c r="G394"/>
      <c r="H394"/>
      <c r="I394"/>
      <c r="J394"/>
      <c r="K394"/>
      <c r="L394"/>
      <c r="M394"/>
      <c r="N394"/>
      <c r="O394"/>
      <c r="P394" s="13"/>
      <c r="Q394" s="13"/>
      <c r="R394"/>
      <c r="S394"/>
      <c r="T394"/>
      <c r="U394"/>
      <c r="V394"/>
      <c r="W394"/>
      <c r="X394"/>
      <c r="Y394"/>
      <c r="Z394"/>
      <c r="AA394"/>
      <c r="AB394"/>
      <c r="AC394"/>
      <c r="AD394"/>
      <c r="AE394"/>
      <c r="AF394"/>
      <c r="AG394"/>
      <c r="AH394"/>
      <c r="AI394"/>
      <c r="AJ394"/>
      <c r="AK394"/>
      <c r="AL394"/>
      <c r="AM394"/>
      <c r="AN394"/>
      <c r="AO394"/>
      <c r="AP394"/>
      <c r="AQ394"/>
      <c r="AR394"/>
      <c r="AS394"/>
      <c r="AT394"/>
      <c r="AU394"/>
      <c r="AV394"/>
      <c r="AW394"/>
      <c r="AX394"/>
      <c r="AY394"/>
      <c r="BB394"/>
      <c r="BC394"/>
      <c r="BD394"/>
      <c r="BE394"/>
      <c r="BF394"/>
      <c r="BG394"/>
      <c r="BH394"/>
      <c r="BI394"/>
      <c r="BJ394"/>
      <c r="BK394"/>
      <c r="BL394"/>
      <c r="BM394"/>
      <c r="BN394"/>
      <c r="BO394"/>
      <c r="BP394"/>
      <c r="BQ394"/>
      <c r="BR394"/>
      <c r="BS394"/>
      <c r="BT394"/>
      <c r="BU394"/>
      <c r="BV394"/>
      <c r="BW394"/>
      <c r="BX394"/>
      <c r="BY394"/>
      <c r="BZ394"/>
      <c r="CA394"/>
      <c r="CB394"/>
      <c r="CC394"/>
    </row>
    <row r="395" spans="1:81" s="2" customFormat="1">
      <c r="A395"/>
      <c r="B395"/>
      <c r="C395"/>
      <c r="D395"/>
      <c r="E395"/>
      <c r="F395"/>
      <c r="G395"/>
      <c r="H395"/>
      <c r="I395"/>
      <c r="J395"/>
      <c r="K395"/>
      <c r="L395"/>
      <c r="M395"/>
      <c r="N395"/>
      <c r="O395"/>
      <c r="P395" s="13"/>
      <c r="Q395" s="13"/>
      <c r="R395"/>
      <c r="S395"/>
      <c r="T395"/>
      <c r="U395"/>
      <c r="V395"/>
      <c r="W395"/>
      <c r="X395"/>
      <c r="Y395"/>
      <c r="Z395"/>
      <c r="AA395"/>
      <c r="AB395"/>
      <c r="AC395"/>
      <c r="AD395"/>
      <c r="AE395"/>
      <c r="AF395"/>
      <c r="AG395"/>
      <c r="AH395"/>
      <c r="AI395"/>
      <c r="AJ395"/>
      <c r="AK395"/>
      <c r="AL395"/>
      <c r="AM395"/>
      <c r="AN395"/>
      <c r="AO395"/>
      <c r="AP395"/>
      <c r="AQ395"/>
      <c r="AR395"/>
      <c r="AS395"/>
      <c r="AT395"/>
      <c r="AU395"/>
      <c r="AV395"/>
      <c r="AW395"/>
      <c r="AX395"/>
      <c r="AY395"/>
      <c r="BB395"/>
      <c r="BC395"/>
      <c r="BD395"/>
      <c r="BE395"/>
      <c r="BF395"/>
      <c r="BG395"/>
      <c r="BH395"/>
      <c r="BI395"/>
      <c r="BJ395"/>
      <c r="BK395"/>
      <c r="BL395"/>
      <c r="BM395"/>
      <c r="BN395"/>
      <c r="BO395"/>
      <c r="BP395"/>
      <c r="BQ395"/>
      <c r="BR395"/>
      <c r="BS395"/>
      <c r="BT395"/>
      <c r="BU395"/>
      <c r="BV395"/>
      <c r="BW395"/>
      <c r="BX395"/>
      <c r="BY395"/>
      <c r="BZ395"/>
      <c r="CA395"/>
      <c r="CB395"/>
      <c r="CC395"/>
    </row>
    <row r="396" spans="1:81" s="2" customFormat="1">
      <c r="A396"/>
      <c r="B396"/>
      <c r="C396"/>
      <c r="D396"/>
      <c r="E396"/>
      <c r="F396"/>
      <c r="G396"/>
      <c r="H396"/>
      <c r="I396"/>
      <c r="J396"/>
      <c r="K396"/>
      <c r="L396"/>
      <c r="M396"/>
      <c r="N396"/>
      <c r="O396"/>
      <c r="P396" s="13"/>
      <c r="Q396" s="13"/>
      <c r="R396"/>
      <c r="S396"/>
      <c r="T396"/>
      <c r="U396"/>
      <c r="V396"/>
      <c r="W396"/>
      <c r="X396"/>
      <c r="Y396"/>
      <c r="Z396"/>
      <c r="AA396"/>
      <c r="AB396"/>
      <c r="AC396"/>
      <c r="AD396"/>
      <c r="AE396"/>
      <c r="AF396"/>
      <c r="AG396"/>
      <c r="AH396"/>
      <c r="AI396"/>
      <c r="AJ396"/>
      <c r="AK396"/>
      <c r="AL396"/>
      <c r="AM396"/>
      <c r="AN396"/>
      <c r="AO396"/>
      <c r="AP396"/>
      <c r="AQ396"/>
      <c r="AR396"/>
      <c r="AS396"/>
      <c r="AT396"/>
      <c r="AU396"/>
      <c r="AV396"/>
      <c r="AW396"/>
      <c r="AX396"/>
      <c r="AY396"/>
      <c r="BB396"/>
      <c r="BC396"/>
      <c r="BD396"/>
      <c r="BE396"/>
      <c r="BF396"/>
      <c r="BG396"/>
      <c r="BH396"/>
      <c r="BI396"/>
      <c r="BJ396"/>
      <c r="BK396"/>
      <c r="BL396"/>
      <c r="BM396"/>
      <c r="BN396"/>
      <c r="BO396"/>
      <c r="BP396"/>
      <c r="BQ396"/>
      <c r="BR396"/>
      <c r="BS396"/>
      <c r="BT396"/>
      <c r="BU396"/>
      <c r="BV396"/>
      <c r="BW396"/>
      <c r="BX396"/>
      <c r="BY396"/>
      <c r="BZ396"/>
      <c r="CA396"/>
      <c r="CB396"/>
      <c r="CC396"/>
    </row>
    <row r="397" spans="1:81" s="2" customFormat="1">
      <c r="A397"/>
      <c r="B397"/>
      <c r="C397"/>
      <c r="D397"/>
      <c r="E397"/>
      <c r="F397"/>
      <c r="G397"/>
      <c r="H397"/>
      <c r="I397"/>
      <c r="J397"/>
      <c r="K397"/>
      <c r="L397"/>
      <c r="M397"/>
      <c r="N397"/>
      <c r="O397"/>
      <c r="P397" s="13"/>
      <c r="Q397" s="13"/>
      <c r="R397"/>
      <c r="S397"/>
      <c r="T397"/>
      <c r="U397"/>
      <c r="V397"/>
      <c r="W397"/>
      <c r="X397"/>
      <c r="Y397"/>
      <c r="Z397"/>
      <c r="AA397"/>
      <c r="AB397"/>
      <c r="AC397"/>
      <c r="AD397"/>
      <c r="AE397"/>
      <c r="AF397"/>
      <c r="AG397"/>
      <c r="AH397"/>
      <c r="AI397"/>
      <c r="AJ397"/>
      <c r="AK397"/>
      <c r="AL397"/>
      <c r="AM397"/>
      <c r="AN397"/>
      <c r="AO397"/>
      <c r="AP397"/>
      <c r="AQ397"/>
      <c r="AR397"/>
      <c r="AS397"/>
      <c r="AT397"/>
      <c r="AU397"/>
      <c r="AV397"/>
      <c r="AW397"/>
      <c r="AX397"/>
      <c r="AY397"/>
      <c r="BB397"/>
      <c r="BC397"/>
      <c r="BD397"/>
      <c r="BE397"/>
      <c r="BF397"/>
      <c r="BG397"/>
      <c r="BH397"/>
      <c r="BI397"/>
      <c r="BJ397"/>
      <c r="BK397"/>
      <c r="BL397"/>
      <c r="BM397"/>
      <c r="BN397"/>
      <c r="BO397"/>
      <c r="BP397"/>
      <c r="BQ397"/>
      <c r="BR397"/>
      <c r="BS397"/>
      <c r="BT397"/>
      <c r="BU397"/>
      <c r="BV397"/>
      <c r="BW397"/>
      <c r="BX397"/>
      <c r="BY397"/>
      <c r="BZ397"/>
      <c r="CA397"/>
      <c r="CB397"/>
      <c r="CC397"/>
    </row>
    <row r="398" spans="1:81" s="2" customFormat="1">
      <c r="A398"/>
      <c r="B398"/>
      <c r="C398"/>
      <c r="D398"/>
      <c r="E398"/>
      <c r="F398"/>
      <c r="G398"/>
      <c r="H398"/>
      <c r="I398"/>
      <c r="J398"/>
      <c r="K398"/>
      <c r="L398"/>
      <c r="M398"/>
      <c r="N398"/>
      <c r="O398"/>
      <c r="P398" s="13"/>
      <c r="Q398" s="13"/>
      <c r="R398"/>
      <c r="S398"/>
      <c r="T398"/>
      <c r="U398"/>
      <c r="V398"/>
      <c r="W398"/>
      <c r="X398"/>
      <c r="Y398"/>
      <c r="Z398"/>
      <c r="AA398"/>
      <c r="AB398"/>
      <c r="AC398"/>
      <c r="AD398"/>
      <c r="AE398"/>
      <c r="AF398"/>
      <c r="AG398"/>
      <c r="AH398"/>
      <c r="AI398"/>
      <c r="AJ398"/>
      <c r="AK398"/>
      <c r="AL398"/>
      <c r="AM398"/>
      <c r="AN398"/>
      <c r="AO398"/>
      <c r="AP398"/>
      <c r="AQ398"/>
      <c r="AR398"/>
      <c r="AS398"/>
      <c r="AT398"/>
      <c r="AU398"/>
      <c r="AV398"/>
      <c r="AW398"/>
      <c r="AX398"/>
      <c r="AY398"/>
      <c r="BB398"/>
      <c r="BC398"/>
      <c r="BD398"/>
      <c r="BE398"/>
      <c r="BF398"/>
      <c r="BG398"/>
      <c r="BH398"/>
      <c r="BI398"/>
      <c r="BJ398"/>
      <c r="BK398"/>
      <c r="BL398"/>
      <c r="BM398"/>
      <c r="BN398"/>
      <c r="BO398"/>
      <c r="BP398"/>
      <c r="BQ398"/>
      <c r="BR398"/>
      <c r="BS398"/>
      <c r="BT398"/>
      <c r="BU398"/>
      <c r="BV398"/>
      <c r="BW398"/>
      <c r="BX398"/>
      <c r="BY398"/>
      <c r="BZ398"/>
      <c r="CA398"/>
      <c r="CB398"/>
      <c r="CC398"/>
    </row>
    <row r="399" spans="1:81" s="2" customFormat="1">
      <c r="A399"/>
      <c r="B399"/>
      <c r="C399"/>
      <c r="D399"/>
      <c r="E399"/>
      <c r="F399"/>
      <c r="G399"/>
      <c r="H399"/>
      <c r="I399"/>
      <c r="J399"/>
      <c r="K399"/>
      <c r="L399"/>
      <c r="M399"/>
      <c r="N399"/>
      <c r="O399"/>
      <c r="P399" s="13"/>
      <c r="Q399" s="13"/>
      <c r="R399"/>
      <c r="S399"/>
      <c r="T399"/>
      <c r="U399"/>
      <c r="V399"/>
      <c r="W399"/>
      <c r="X399"/>
      <c r="Y399"/>
      <c r="Z399"/>
      <c r="AA399"/>
      <c r="AB399"/>
      <c r="AC399"/>
      <c r="AD399"/>
      <c r="AE399"/>
      <c r="AF399"/>
      <c r="AG399"/>
      <c r="AH399"/>
      <c r="AI399"/>
      <c r="AJ399"/>
      <c r="AK399"/>
      <c r="AL399"/>
      <c r="AM399"/>
      <c r="AN399"/>
      <c r="AO399"/>
      <c r="AP399"/>
      <c r="AQ399"/>
      <c r="AR399"/>
      <c r="AS399"/>
      <c r="AT399"/>
      <c r="AU399"/>
      <c r="AV399"/>
      <c r="AW399"/>
      <c r="AX399"/>
      <c r="AY399"/>
      <c r="BB399"/>
      <c r="BC399"/>
      <c r="BD399"/>
      <c r="BE399"/>
      <c r="BF399"/>
      <c r="BG399"/>
      <c r="BH399"/>
      <c r="BI399"/>
      <c r="BJ399"/>
      <c r="BK399"/>
      <c r="BL399"/>
      <c r="BM399"/>
      <c r="BN399"/>
      <c r="BO399"/>
      <c r="BP399"/>
      <c r="BQ399"/>
      <c r="BR399"/>
      <c r="BS399"/>
      <c r="BT399"/>
      <c r="BU399"/>
      <c r="BV399"/>
      <c r="BW399"/>
      <c r="BX399"/>
      <c r="BY399"/>
      <c r="BZ399"/>
      <c r="CA399"/>
      <c r="CB399"/>
      <c r="CC399"/>
    </row>
    <row r="400" spans="1:81" s="2" customFormat="1">
      <c r="A400"/>
      <c r="B400"/>
      <c r="C400"/>
      <c r="D400"/>
      <c r="E400"/>
      <c r="F400"/>
      <c r="G400"/>
      <c r="H400"/>
      <c r="I400"/>
      <c r="J400"/>
      <c r="K400"/>
      <c r="L400"/>
      <c r="M400"/>
      <c r="N400"/>
      <c r="O400"/>
      <c r="P400" s="13"/>
      <c r="Q400" s="13"/>
      <c r="R400"/>
      <c r="S400"/>
      <c r="T400"/>
      <c r="U400"/>
      <c r="V400"/>
      <c r="W400"/>
      <c r="X400"/>
      <c r="Y400"/>
      <c r="Z400"/>
      <c r="AA400"/>
      <c r="AB400"/>
      <c r="AC400"/>
      <c r="AD400"/>
      <c r="AE400"/>
      <c r="AF400"/>
      <c r="AG400"/>
      <c r="AH400"/>
      <c r="AI400"/>
      <c r="AJ400"/>
      <c r="AK400"/>
      <c r="AL400"/>
      <c r="AM400"/>
      <c r="AN400"/>
      <c r="AO400"/>
      <c r="AP400"/>
      <c r="AQ400"/>
      <c r="AR400"/>
      <c r="AS400"/>
      <c r="AT400"/>
      <c r="AU400"/>
      <c r="AV400"/>
      <c r="AW400"/>
      <c r="AX400"/>
      <c r="AY400"/>
      <c r="BB400"/>
      <c r="BC400"/>
      <c r="BD400"/>
      <c r="BE400"/>
      <c r="BF400"/>
      <c r="BG400"/>
      <c r="BH400"/>
      <c r="BI400"/>
      <c r="BJ400"/>
      <c r="BK400"/>
      <c r="BL400"/>
      <c r="BM400"/>
      <c r="BN400"/>
      <c r="BO400"/>
      <c r="BP400"/>
      <c r="BQ400"/>
      <c r="BR400"/>
      <c r="BS400"/>
      <c r="BT400"/>
      <c r="BU400"/>
      <c r="BV400"/>
      <c r="BW400"/>
      <c r="BX400"/>
      <c r="BY400"/>
      <c r="BZ400"/>
      <c r="CA400"/>
      <c r="CB400"/>
      <c r="CC400"/>
    </row>
    <row r="401" spans="1:81" s="2" customFormat="1">
      <c r="A401"/>
      <c r="B401"/>
      <c r="C401"/>
      <c r="D401"/>
      <c r="E401"/>
      <c r="F401"/>
      <c r="G401"/>
      <c r="H401"/>
      <c r="I401"/>
      <c r="J401"/>
      <c r="K401"/>
      <c r="L401"/>
      <c r="M401"/>
      <c r="N401"/>
      <c r="O401"/>
      <c r="P401" s="13"/>
      <c r="Q401" s="13"/>
      <c r="R401"/>
      <c r="S401"/>
      <c r="T401"/>
      <c r="U401"/>
      <c r="V401"/>
      <c r="W401"/>
      <c r="X401"/>
      <c r="Y401"/>
      <c r="Z401"/>
      <c r="AA401"/>
      <c r="AB401"/>
      <c r="AC401"/>
      <c r="AD401"/>
      <c r="AE401"/>
      <c r="AF401"/>
      <c r="AG401"/>
      <c r="AH401"/>
      <c r="AI401"/>
      <c r="AJ401"/>
      <c r="AK401"/>
      <c r="AL401"/>
      <c r="AM401"/>
      <c r="AN401"/>
      <c r="AO401"/>
      <c r="AP401"/>
      <c r="AQ401"/>
      <c r="AR401"/>
      <c r="AS401"/>
      <c r="AT401"/>
      <c r="AU401"/>
      <c r="AV401"/>
      <c r="AW401"/>
      <c r="AX401"/>
      <c r="AY401"/>
      <c r="BB401"/>
      <c r="BC401"/>
      <c r="BD401"/>
      <c r="BE401"/>
      <c r="BF401"/>
      <c r="BG401"/>
      <c r="BH401"/>
      <c r="BI401"/>
      <c r="BJ401"/>
      <c r="BK401"/>
      <c r="BL401"/>
      <c r="BM401"/>
      <c r="BN401"/>
      <c r="BO401"/>
      <c r="BP401"/>
      <c r="BQ401"/>
      <c r="BR401"/>
      <c r="BS401"/>
      <c r="BT401"/>
      <c r="BU401"/>
      <c r="BV401"/>
      <c r="BW401"/>
      <c r="BX401"/>
      <c r="BY401"/>
      <c r="BZ401"/>
      <c r="CA401"/>
      <c r="CB401"/>
      <c r="CC401"/>
    </row>
    <row r="402" spans="1:81" s="2" customFormat="1">
      <c r="A402"/>
      <c r="B402"/>
      <c r="C402"/>
      <c r="D402"/>
      <c r="E402"/>
      <c r="F402"/>
      <c r="G402"/>
      <c r="H402"/>
      <c r="I402"/>
      <c r="J402"/>
      <c r="K402"/>
      <c r="L402"/>
      <c r="M402"/>
      <c r="N402"/>
      <c r="O402"/>
      <c r="P402" s="13"/>
      <c r="Q402" s="13"/>
      <c r="R402"/>
      <c r="S402"/>
      <c r="T402"/>
      <c r="U402"/>
      <c r="V402"/>
      <c r="W402"/>
      <c r="X402"/>
      <c r="Y402"/>
      <c r="Z402"/>
      <c r="AA402"/>
      <c r="AB402"/>
      <c r="AC402"/>
      <c r="AD402"/>
      <c r="AE402"/>
      <c r="AF402"/>
      <c r="AG402"/>
      <c r="AH402"/>
      <c r="AI402"/>
      <c r="AJ402"/>
      <c r="AK402"/>
      <c r="AL402"/>
      <c r="AM402"/>
      <c r="AN402"/>
      <c r="AO402"/>
      <c r="AP402"/>
      <c r="AQ402"/>
      <c r="AR402"/>
      <c r="AS402"/>
      <c r="AT402"/>
      <c r="AU402"/>
      <c r="AV402"/>
      <c r="AW402"/>
      <c r="AX402"/>
      <c r="AY402"/>
      <c r="BB402"/>
      <c r="BC402"/>
      <c r="BD402"/>
      <c r="BE402"/>
      <c r="BF402"/>
      <c r="BG402"/>
      <c r="BH402"/>
      <c r="BI402"/>
      <c r="BJ402"/>
      <c r="BK402"/>
      <c r="BL402"/>
      <c r="BM402"/>
      <c r="BN402"/>
      <c r="BO402"/>
      <c r="BP402"/>
      <c r="BQ402"/>
      <c r="BR402"/>
      <c r="BS402"/>
      <c r="BT402"/>
      <c r="BU402"/>
      <c r="BV402"/>
      <c r="BW402"/>
      <c r="BX402"/>
      <c r="BY402"/>
      <c r="BZ402"/>
      <c r="CA402"/>
      <c r="CB402"/>
      <c r="CC402"/>
    </row>
    <row r="403" spans="1:81" s="2" customFormat="1">
      <c r="A403"/>
      <c r="B403"/>
      <c r="C403"/>
      <c r="D403"/>
      <c r="E403"/>
      <c r="F403"/>
      <c r="G403"/>
      <c r="H403"/>
      <c r="I403"/>
      <c r="J403"/>
      <c r="K403"/>
      <c r="L403"/>
      <c r="M403"/>
      <c r="N403"/>
      <c r="O403"/>
      <c r="P403" s="13"/>
      <c r="Q403" s="13"/>
      <c r="R403"/>
      <c r="S403"/>
      <c r="T403"/>
      <c r="U403"/>
      <c r="V403"/>
      <c r="W403"/>
      <c r="X403"/>
      <c r="Y403"/>
      <c r="Z403"/>
      <c r="AA403"/>
      <c r="AB403"/>
      <c r="AC403"/>
      <c r="AD403"/>
      <c r="AE403"/>
      <c r="AF403"/>
      <c r="AG403"/>
      <c r="AH403"/>
      <c r="AI403"/>
      <c r="AJ403"/>
      <c r="AK403"/>
      <c r="AL403"/>
      <c r="AM403"/>
      <c r="AN403"/>
      <c r="AO403"/>
      <c r="AP403"/>
      <c r="AQ403"/>
      <c r="AR403"/>
      <c r="AS403"/>
      <c r="AT403"/>
      <c r="AU403"/>
      <c r="AV403"/>
      <c r="AW403"/>
      <c r="AX403"/>
      <c r="AY403"/>
      <c r="BB403"/>
      <c r="BC403"/>
      <c r="BD403"/>
      <c r="BE403"/>
      <c r="BF403"/>
      <c r="BG403"/>
      <c r="BH403"/>
      <c r="BI403"/>
      <c r="BJ403"/>
      <c r="BK403"/>
      <c r="BL403"/>
      <c r="BM403"/>
      <c r="BN403"/>
      <c r="BO403"/>
      <c r="BP403"/>
      <c r="BQ403"/>
      <c r="BR403"/>
      <c r="BS403"/>
      <c r="BT403"/>
      <c r="BU403"/>
      <c r="BV403"/>
      <c r="BW403"/>
      <c r="BX403"/>
      <c r="BY403"/>
      <c r="BZ403"/>
      <c r="CA403"/>
      <c r="CB403"/>
      <c r="CC403"/>
    </row>
    <row r="404" spans="1:81" s="2" customFormat="1">
      <c r="A404"/>
      <c r="B404"/>
      <c r="C404"/>
      <c r="D404"/>
      <c r="E404"/>
      <c r="F404"/>
      <c r="G404"/>
      <c r="H404"/>
      <c r="I404"/>
      <c r="J404"/>
      <c r="K404"/>
      <c r="L404"/>
      <c r="M404"/>
      <c r="N404"/>
      <c r="O404"/>
      <c r="P404" s="13"/>
      <c r="Q404" s="13"/>
      <c r="R404"/>
      <c r="S404"/>
      <c r="T404"/>
      <c r="U404"/>
      <c r="V404"/>
      <c r="W404"/>
      <c r="X404"/>
      <c r="Y404"/>
      <c r="Z404"/>
      <c r="AA404"/>
      <c r="AB404"/>
      <c r="AC404"/>
      <c r="AD404"/>
      <c r="AE404"/>
      <c r="AF404"/>
      <c r="AG404"/>
      <c r="AH404"/>
      <c r="AI404"/>
      <c r="AJ404"/>
      <c r="AK404"/>
      <c r="AL404"/>
      <c r="AM404"/>
      <c r="AN404"/>
      <c r="AO404"/>
      <c r="AP404"/>
      <c r="AQ404"/>
      <c r="AR404"/>
      <c r="AS404"/>
      <c r="AT404"/>
      <c r="AU404"/>
      <c r="AV404"/>
      <c r="AW404"/>
      <c r="AX404"/>
      <c r="AY404"/>
      <c r="BB404"/>
      <c r="BC404"/>
      <c r="BD404"/>
      <c r="BE404"/>
      <c r="BF404"/>
      <c r="BG404"/>
      <c r="BH404"/>
      <c r="BI404"/>
      <c r="BJ404"/>
      <c r="BK404"/>
      <c r="BL404"/>
      <c r="BM404"/>
      <c r="BN404"/>
      <c r="BO404"/>
      <c r="BP404"/>
      <c r="BQ404"/>
      <c r="BR404"/>
      <c r="BS404"/>
      <c r="BT404"/>
      <c r="BU404"/>
      <c r="BV404"/>
      <c r="BW404"/>
      <c r="BX404"/>
      <c r="BY404"/>
      <c r="BZ404"/>
      <c r="CA404"/>
      <c r="CB404"/>
      <c r="CC404"/>
    </row>
    <row r="405" spans="1:81" s="2" customFormat="1">
      <c r="A405"/>
      <c r="B405"/>
      <c r="C405"/>
      <c r="D405"/>
      <c r="E405"/>
      <c r="F405"/>
      <c r="G405"/>
      <c r="H405"/>
      <c r="I405"/>
      <c r="J405"/>
      <c r="K405"/>
      <c r="L405"/>
      <c r="M405"/>
      <c r="N405"/>
      <c r="O405"/>
      <c r="P405" s="13"/>
      <c r="Q405" s="13"/>
      <c r="R405"/>
      <c r="S405"/>
      <c r="T405"/>
      <c r="U405"/>
      <c r="V405"/>
      <c r="W405"/>
      <c r="X405"/>
      <c r="Y405"/>
      <c r="Z405"/>
      <c r="AA405"/>
      <c r="AB405"/>
      <c r="AC405"/>
      <c r="AD405"/>
      <c r="AE405"/>
      <c r="AF405"/>
      <c r="AG405"/>
      <c r="AH405"/>
      <c r="AI405"/>
      <c r="AJ405"/>
      <c r="AK405"/>
      <c r="AL405"/>
      <c r="AM405"/>
      <c r="AN405"/>
      <c r="AO405"/>
      <c r="AP405"/>
      <c r="AQ405"/>
      <c r="AR405"/>
      <c r="AS405"/>
      <c r="AT405"/>
      <c r="AU405"/>
      <c r="AV405"/>
      <c r="AW405"/>
      <c r="AX405"/>
      <c r="AY405"/>
      <c r="BB405"/>
      <c r="BC405"/>
      <c r="BD405"/>
      <c r="BE405"/>
      <c r="BF405"/>
      <c r="BG405"/>
      <c r="BH405"/>
      <c r="BI405"/>
      <c r="BJ405"/>
      <c r="BK405"/>
      <c r="BL405"/>
      <c r="BM405"/>
      <c r="BN405"/>
      <c r="BO405"/>
      <c r="BP405"/>
      <c r="BQ405"/>
      <c r="BR405"/>
      <c r="BS405"/>
      <c r="BT405"/>
      <c r="BU405"/>
      <c r="BV405"/>
      <c r="BW405"/>
      <c r="BX405"/>
      <c r="BY405"/>
      <c r="BZ405"/>
      <c r="CA405"/>
      <c r="CB405"/>
      <c r="CC405"/>
    </row>
    <row r="406" spans="1:81" s="2" customFormat="1">
      <c r="A406"/>
      <c r="B406"/>
      <c r="C406"/>
      <c r="D406"/>
      <c r="E406"/>
      <c r="F406"/>
      <c r="G406"/>
      <c r="H406"/>
      <c r="I406"/>
      <c r="J406"/>
      <c r="K406"/>
      <c r="L406"/>
      <c r="M406"/>
      <c r="N406"/>
      <c r="O406"/>
      <c r="P406" s="13"/>
      <c r="Q406" s="13"/>
      <c r="R406"/>
      <c r="S406"/>
      <c r="T406"/>
      <c r="U406"/>
      <c r="V406"/>
      <c r="W406"/>
      <c r="X406"/>
      <c r="Y406"/>
      <c r="Z406"/>
      <c r="AA406"/>
      <c r="AB406"/>
      <c r="AC406"/>
      <c r="AD406"/>
      <c r="AE406"/>
      <c r="AF406"/>
      <c r="AG406"/>
      <c r="AH406"/>
      <c r="AI406"/>
      <c r="AJ406"/>
      <c r="AK406"/>
      <c r="AL406"/>
      <c r="AM406"/>
      <c r="AN406"/>
      <c r="AO406"/>
      <c r="AP406"/>
      <c r="AQ406"/>
      <c r="AR406"/>
      <c r="AS406"/>
      <c r="AT406"/>
      <c r="AU406"/>
      <c r="AV406"/>
      <c r="AW406"/>
      <c r="AX406"/>
      <c r="AY406"/>
      <c r="BB406"/>
      <c r="BC406"/>
      <c r="BD406"/>
      <c r="BE406"/>
      <c r="BF406"/>
      <c r="BG406"/>
      <c r="BH406"/>
      <c r="BI406"/>
      <c r="BJ406"/>
      <c r="BK406"/>
      <c r="BL406"/>
      <c r="BM406"/>
      <c r="BN406"/>
      <c r="BO406"/>
      <c r="BP406"/>
      <c r="BQ406"/>
      <c r="BR406"/>
      <c r="BS406"/>
      <c r="BT406"/>
      <c r="BU406"/>
      <c r="BV406"/>
      <c r="BW406"/>
      <c r="BX406"/>
      <c r="BY406"/>
      <c r="BZ406"/>
      <c r="CA406"/>
      <c r="CB406"/>
      <c r="CC406"/>
    </row>
    <row r="407" spans="1:81" s="2" customFormat="1">
      <c r="A407"/>
      <c r="B407"/>
      <c r="C407"/>
      <c r="D407"/>
      <c r="E407"/>
      <c r="F407"/>
      <c r="G407"/>
      <c r="H407"/>
      <c r="I407"/>
      <c r="J407"/>
      <c r="K407"/>
      <c r="L407"/>
      <c r="M407"/>
      <c r="N407"/>
      <c r="O407"/>
      <c r="P407" s="13"/>
      <c r="Q407" s="13"/>
      <c r="R407"/>
      <c r="S407"/>
      <c r="T407"/>
      <c r="U407"/>
      <c r="V407"/>
      <c r="W407"/>
      <c r="X407"/>
      <c r="Y407"/>
      <c r="Z407"/>
      <c r="AA407"/>
      <c r="AB407"/>
      <c r="AC407"/>
      <c r="AD407"/>
      <c r="AE407"/>
      <c r="AF407"/>
      <c r="AG407"/>
      <c r="AH407"/>
      <c r="AI407"/>
      <c r="AJ407"/>
      <c r="AK407"/>
      <c r="AL407"/>
      <c r="AM407"/>
      <c r="AN407"/>
      <c r="AO407"/>
      <c r="AP407"/>
      <c r="AQ407"/>
      <c r="AR407"/>
      <c r="AS407"/>
      <c r="AT407"/>
      <c r="AU407"/>
      <c r="AV407"/>
      <c r="AW407"/>
      <c r="AX407"/>
      <c r="AY407"/>
      <c r="BB407"/>
      <c r="BC407"/>
      <c r="BD407"/>
      <c r="BE407"/>
      <c r="BF407"/>
      <c r="BG407"/>
      <c r="BH407"/>
      <c r="BI407"/>
      <c r="BJ407"/>
      <c r="BK407"/>
      <c r="BL407"/>
      <c r="BM407"/>
      <c r="BN407"/>
      <c r="BO407"/>
      <c r="BP407"/>
      <c r="BQ407"/>
      <c r="BR407"/>
      <c r="BS407"/>
      <c r="BT407"/>
      <c r="BU407"/>
      <c r="BV407"/>
      <c r="BW407"/>
      <c r="BX407"/>
      <c r="BY407"/>
      <c r="BZ407"/>
      <c r="CA407"/>
      <c r="CB407"/>
      <c r="CC407"/>
    </row>
    <row r="408" spans="1:81" s="2" customFormat="1">
      <c r="A408"/>
      <c r="B408"/>
      <c r="C408"/>
      <c r="D408"/>
      <c r="E408"/>
      <c r="F408"/>
      <c r="G408"/>
      <c r="H408"/>
      <c r="I408"/>
      <c r="J408"/>
      <c r="K408"/>
      <c r="L408"/>
      <c r="M408"/>
      <c r="N408"/>
      <c r="O408"/>
      <c r="P408" s="13"/>
      <c r="Q408" s="13"/>
      <c r="R408"/>
      <c r="S408"/>
      <c r="T408"/>
      <c r="U408"/>
      <c r="V408"/>
      <c r="W408"/>
      <c r="X408"/>
      <c r="Y408"/>
      <c r="Z408"/>
      <c r="AA408"/>
      <c r="AB408"/>
      <c r="AC408"/>
      <c r="AD408"/>
      <c r="AE408"/>
      <c r="AF408"/>
      <c r="AG408"/>
      <c r="AH408"/>
      <c r="AI408"/>
      <c r="AJ408"/>
      <c r="AK408"/>
      <c r="AL408"/>
      <c r="AM408"/>
      <c r="AN408"/>
      <c r="AO408"/>
      <c r="AP408"/>
      <c r="AQ408"/>
      <c r="AR408"/>
      <c r="AS408"/>
      <c r="AT408"/>
      <c r="AU408"/>
      <c r="AV408"/>
      <c r="AW408"/>
      <c r="AX408"/>
      <c r="AY408"/>
      <c r="BB408"/>
      <c r="BC408"/>
      <c r="BD408"/>
      <c r="BE408"/>
      <c r="BF408"/>
      <c r="BG408"/>
      <c r="BH408"/>
      <c r="BI408"/>
      <c r="BJ408"/>
      <c r="BK408"/>
      <c r="BL408"/>
      <c r="BM408"/>
      <c r="BN408"/>
      <c r="BO408"/>
      <c r="BP408"/>
      <c r="BQ408"/>
      <c r="BR408"/>
      <c r="BS408"/>
      <c r="BT408"/>
      <c r="BU408"/>
      <c r="BV408"/>
      <c r="BW408"/>
      <c r="BX408"/>
      <c r="BY408"/>
      <c r="BZ408"/>
      <c r="CA408"/>
      <c r="CB408"/>
      <c r="CC408"/>
    </row>
    <row r="409" spans="1:81" s="2" customFormat="1">
      <c r="A409"/>
      <c r="B409"/>
      <c r="C409"/>
      <c r="D409"/>
      <c r="E409"/>
      <c r="F409"/>
      <c r="G409"/>
      <c r="H409"/>
      <c r="I409"/>
      <c r="J409"/>
      <c r="K409"/>
      <c r="L409"/>
      <c r="M409"/>
      <c r="N409"/>
      <c r="O409"/>
      <c r="P409" s="13"/>
      <c r="Q409" s="13"/>
      <c r="R409"/>
      <c r="S409"/>
      <c r="T409"/>
      <c r="U409"/>
      <c r="V409"/>
      <c r="W409"/>
      <c r="X409"/>
      <c r="Y409"/>
      <c r="Z409"/>
      <c r="AA409"/>
      <c r="AB409"/>
      <c r="AC409"/>
      <c r="AD409"/>
      <c r="AE409"/>
      <c r="AF409"/>
      <c r="AG409"/>
      <c r="AH409"/>
      <c r="AI409"/>
      <c r="AJ409"/>
      <c r="AK409"/>
      <c r="AL409"/>
      <c r="AM409"/>
      <c r="AN409"/>
      <c r="AO409"/>
      <c r="AP409"/>
      <c r="AQ409"/>
      <c r="AR409"/>
      <c r="AS409"/>
      <c r="AT409"/>
      <c r="AU409"/>
      <c r="AV409"/>
      <c r="AW409"/>
      <c r="AX409"/>
      <c r="AY409"/>
      <c r="BB409"/>
      <c r="BC409"/>
      <c r="BD409"/>
      <c r="BE409"/>
      <c r="BF409"/>
      <c r="BG409"/>
      <c r="BH409"/>
      <c r="BI409"/>
      <c r="BJ409"/>
      <c r="BK409"/>
      <c r="BL409"/>
      <c r="BM409"/>
      <c r="BN409"/>
      <c r="BO409"/>
      <c r="BP409"/>
      <c r="BQ409"/>
      <c r="BR409"/>
      <c r="BS409"/>
      <c r="BT409"/>
      <c r="BU409"/>
      <c r="BV409"/>
      <c r="BW409"/>
      <c r="BX409"/>
      <c r="BY409"/>
      <c r="BZ409"/>
      <c r="CA409"/>
      <c r="CB409"/>
      <c r="CC409"/>
    </row>
    <row r="410" spans="1:81" s="2" customFormat="1">
      <c r="A410"/>
      <c r="B410"/>
      <c r="C410"/>
      <c r="D410"/>
      <c r="E410"/>
      <c r="F410"/>
      <c r="G410"/>
      <c r="H410"/>
      <c r="I410"/>
      <c r="J410"/>
      <c r="K410"/>
      <c r="L410"/>
      <c r="M410"/>
      <c r="N410"/>
      <c r="O410"/>
      <c r="P410" s="13"/>
      <c r="Q410" s="13"/>
      <c r="R410"/>
      <c r="S410"/>
      <c r="T410"/>
      <c r="U410"/>
      <c r="V410"/>
      <c r="W410"/>
      <c r="X410"/>
      <c r="Y410"/>
      <c r="Z410"/>
      <c r="AA410"/>
      <c r="AB410"/>
      <c r="AC410"/>
      <c r="AD410"/>
      <c r="AE410"/>
      <c r="AF410"/>
      <c r="AG410"/>
      <c r="AH410"/>
      <c r="AI410"/>
      <c r="AJ410"/>
      <c r="AK410"/>
      <c r="AL410"/>
      <c r="AM410"/>
      <c r="AN410"/>
      <c r="AO410"/>
      <c r="AP410"/>
      <c r="AQ410"/>
      <c r="AR410"/>
      <c r="AS410"/>
      <c r="AT410"/>
      <c r="AU410"/>
      <c r="AV410"/>
      <c r="AW410"/>
      <c r="AX410"/>
      <c r="AY410"/>
      <c r="BB410"/>
      <c r="BC410"/>
      <c r="BD410"/>
      <c r="BE410"/>
      <c r="BF410"/>
      <c r="BG410"/>
      <c r="BH410"/>
      <c r="BI410"/>
      <c r="BJ410"/>
      <c r="BK410"/>
      <c r="BL410"/>
      <c r="BM410"/>
      <c r="BN410"/>
      <c r="BO410"/>
      <c r="BP410"/>
      <c r="BQ410"/>
      <c r="BR410"/>
      <c r="BS410"/>
      <c r="BT410"/>
      <c r="BU410"/>
      <c r="BV410"/>
      <c r="BW410"/>
      <c r="BX410"/>
      <c r="BY410"/>
      <c r="BZ410"/>
      <c r="CA410"/>
      <c r="CB410"/>
      <c r="CC410"/>
    </row>
    <row r="411" spans="1:81" s="2" customFormat="1">
      <c r="A411"/>
      <c r="B411"/>
      <c r="C411"/>
      <c r="D411"/>
      <c r="E411"/>
      <c r="F411"/>
      <c r="G411"/>
      <c r="H411"/>
      <c r="I411"/>
      <c r="J411"/>
      <c r="K411"/>
      <c r="L411"/>
      <c r="M411"/>
      <c r="N411"/>
      <c r="O411"/>
      <c r="P411" s="13"/>
      <c r="Q411" s="13"/>
      <c r="R411"/>
      <c r="S411"/>
      <c r="T411"/>
      <c r="U411"/>
      <c r="V411"/>
      <c r="W411"/>
      <c r="X411"/>
      <c r="Y411"/>
      <c r="Z411"/>
      <c r="AA411"/>
      <c r="AB411"/>
      <c r="AC411"/>
      <c r="AD411"/>
      <c r="AE411"/>
      <c r="AF411"/>
      <c r="AG411"/>
      <c r="AH411"/>
      <c r="AI411"/>
      <c r="AJ411"/>
      <c r="AK411"/>
      <c r="AL411"/>
      <c r="AM411"/>
      <c r="AN411"/>
      <c r="AO411"/>
      <c r="AP411"/>
      <c r="AQ411"/>
      <c r="AR411"/>
      <c r="AS411"/>
      <c r="AT411"/>
      <c r="AU411"/>
      <c r="AV411"/>
      <c r="AW411"/>
      <c r="AX411"/>
      <c r="AY411"/>
      <c r="BB411"/>
      <c r="BC411"/>
      <c r="BD411"/>
      <c r="BE411"/>
      <c r="BF411"/>
      <c r="BG411"/>
      <c r="BH411"/>
      <c r="BI411"/>
      <c r="BJ411"/>
      <c r="BK411"/>
      <c r="BL411"/>
      <c r="BM411"/>
      <c r="BN411"/>
      <c r="BO411"/>
      <c r="BP411"/>
      <c r="BQ411"/>
      <c r="BR411"/>
      <c r="BS411"/>
      <c r="BT411"/>
      <c r="BU411"/>
      <c r="BV411"/>
      <c r="BW411"/>
      <c r="BX411"/>
      <c r="BY411"/>
      <c r="BZ411"/>
      <c r="CA411"/>
      <c r="CB411"/>
      <c r="CC411"/>
    </row>
    <row r="412" spans="1:81" s="2" customFormat="1">
      <c r="A412"/>
      <c r="B412"/>
      <c r="C412"/>
      <c r="D412"/>
      <c r="E412"/>
      <c r="F412"/>
      <c r="G412"/>
      <c r="H412"/>
      <c r="I412"/>
      <c r="J412"/>
      <c r="K412"/>
      <c r="L412"/>
      <c r="M412"/>
      <c r="N412"/>
      <c r="O412"/>
      <c r="P412" s="13"/>
      <c r="Q412" s="13"/>
      <c r="R412"/>
      <c r="S412"/>
      <c r="T412"/>
      <c r="U412"/>
      <c r="V412"/>
      <c r="W412"/>
      <c r="X412"/>
      <c r="Y412"/>
      <c r="Z412"/>
      <c r="AA412"/>
      <c r="AB412"/>
      <c r="AC412"/>
      <c r="AD412"/>
      <c r="AE412"/>
      <c r="AF412"/>
      <c r="AG412"/>
      <c r="AH412"/>
      <c r="AI412"/>
      <c r="AJ412"/>
      <c r="AK412"/>
      <c r="AL412"/>
      <c r="AM412"/>
      <c r="AN412"/>
      <c r="AO412"/>
      <c r="AP412"/>
      <c r="AQ412"/>
      <c r="AR412"/>
      <c r="AS412"/>
      <c r="AT412"/>
      <c r="AU412"/>
      <c r="AV412"/>
      <c r="AW412"/>
      <c r="AX412"/>
      <c r="AY412"/>
      <c r="BB412"/>
      <c r="BC412"/>
      <c r="BD412"/>
      <c r="BE412"/>
      <c r="BF412"/>
      <c r="BG412"/>
      <c r="BH412"/>
      <c r="BI412"/>
      <c r="BJ412"/>
      <c r="BK412"/>
      <c r="BL412"/>
      <c r="BM412"/>
      <c r="BN412"/>
      <c r="BO412"/>
      <c r="BP412"/>
      <c r="BQ412"/>
      <c r="BR412"/>
      <c r="BS412"/>
      <c r="BT412"/>
      <c r="BU412"/>
      <c r="BV412"/>
      <c r="BW412"/>
      <c r="BX412"/>
      <c r="BY412"/>
      <c r="BZ412"/>
      <c r="CA412"/>
      <c r="CB412"/>
      <c r="CC412"/>
    </row>
    <row r="413" spans="1:81" s="2" customFormat="1">
      <c r="A413"/>
      <c r="B413"/>
      <c r="C413"/>
      <c r="D413"/>
      <c r="E413"/>
      <c r="F413"/>
      <c r="G413"/>
      <c r="H413"/>
      <c r="I413"/>
      <c r="J413"/>
      <c r="K413"/>
      <c r="L413"/>
      <c r="M413"/>
      <c r="N413"/>
      <c r="O413"/>
      <c r="P413" s="13"/>
      <c r="Q413" s="13"/>
      <c r="R413"/>
      <c r="S413"/>
      <c r="T413"/>
      <c r="U413"/>
      <c r="V413"/>
      <c r="W413"/>
      <c r="X413"/>
      <c r="Y413"/>
      <c r="Z413"/>
      <c r="AA413"/>
      <c r="AB413"/>
      <c r="AC413"/>
      <c r="AD413"/>
      <c r="AE413"/>
      <c r="AF413"/>
      <c r="AG413"/>
      <c r="AH413"/>
      <c r="AI413"/>
      <c r="AJ413"/>
      <c r="AK413"/>
      <c r="AL413"/>
      <c r="AM413"/>
      <c r="AN413"/>
      <c r="AO413"/>
      <c r="AP413"/>
      <c r="AQ413"/>
      <c r="AR413"/>
      <c r="AS413"/>
      <c r="AT413"/>
      <c r="AU413"/>
      <c r="AV413"/>
      <c r="AW413"/>
      <c r="AX413"/>
      <c r="AY413"/>
      <c r="BB413"/>
      <c r="BC413"/>
      <c r="BD413"/>
      <c r="BE413"/>
      <c r="BF413"/>
      <c r="BG413"/>
      <c r="BH413"/>
      <c r="BI413"/>
      <c r="BJ413"/>
      <c r="BK413"/>
      <c r="BL413"/>
      <c r="BM413"/>
      <c r="BN413"/>
      <c r="BO413"/>
      <c r="BP413"/>
      <c r="BQ413"/>
      <c r="BR413"/>
      <c r="BS413"/>
      <c r="BT413"/>
      <c r="BU413"/>
      <c r="BV413"/>
      <c r="BW413"/>
      <c r="BX413"/>
      <c r="BY413"/>
      <c r="BZ413"/>
      <c r="CA413"/>
      <c r="CB413"/>
      <c r="CC413"/>
    </row>
    <row r="414" spans="1:81" s="2" customFormat="1">
      <c r="A414"/>
      <c r="B414"/>
      <c r="C414"/>
      <c r="D414"/>
      <c r="E414"/>
      <c r="F414"/>
      <c r="G414"/>
      <c r="H414"/>
      <c r="I414"/>
      <c r="J414"/>
      <c r="K414"/>
      <c r="L414"/>
      <c r="M414"/>
      <c r="N414"/>
      <c r="O414"/>
      <c r="P414" s="13"/>
      <c r="Q414" s="13"/>
      <c r="R414"/>
      <c r="S414"/>
      <c r="T414"/>
      <c r="U414"/>
      <c r="V414"/>
      <c r="W414"/>
      <c r="X414"/>
      <c r="Y414"/>
      <c r="Z414"/>
      <c r="AA414"/>
      <c r="AB414"/>
      <c r="AC414"/>
      <c r="AD414"/>
      <c r="AE414"/>
      <c r="AF414"/>
      <c r="AG414"/>
      <c r="AH414"/>
      <c r="AI414"/>
      <c r="AJ414"/>
      <c r="AK414"/>
      <c r="AL414"/>
      <c r="AM414"/>
      <c r="AN414"/>
      <c r="AO414"/>
      <c r="AP414"/>
      <c r="AQ414"/>
      <c r="AR414"/>
      <c r="AS414"/>
      <c r="AT414"/>
      <c r="AU414"/>
      <c r="AV414"/>
      <c r="AW414"/>
      <c r="AX414"/>
      <c r="AY414"/>
      <c r="BB414"/>
      <c r="BC414"/>
      <c r="BD414"/>
      <c r="BE414"/>
      <c r="BF414"/>
      <c r="BG414"/>
      <c r="BH414"/>
      <c r="BI414"/>
      <c r="BJ414"/>
      <c r="BK414"/>
      <c r="BL414"/>
      <c r="BM414"/>
      <c r="BN414"/>
      <c r="BO414"/>
      <c r="BP414"/>
      <c r="BQ414"/>
      <c r="BR414"/>
      <c r="BS414"/>
      <c r="BT414"/>
      <c r="BU414"/>
      <c r="BV414"/>
      <c r="BW414"/>
      <c r="BX414"/>
      <c r="BY414"/>
      <c r="BZ414"/>
      <c r="CA414"/>
      <c r="CB414"/>
      <c r="CC414"/>
    </row>
    <row r="415" spans="1:81" s="2" customFormat="1">
      <c r="A415"/>
      <c r="B415"/>
      <c r="C415"/>
      <c r="D415"/>
      <c r="E415"/>
      <c r="F415"/>
      <c r="G415"/>
      <c r="H415"/>
      <c r="I415"/>
      <c r="J415"/>
      <c r="K415"/>
      <c r="L415"/>
      <c r="M415"/>
      <c r="N415"/>
      <c r="O415"/>
      <c r="P415" s="13"/>
      <c r="Q415" s="13"/>
      <c r="R415"/>
      <c r="S415"/>
      <c r="T415"/>
      <c r="U415"/>
      <c r="V415"/>
      <c r="W415"/>
      <c r="X415"/>
      <c r="Y415"/>
      <c r="Z415"/>
      <c r="AA415"/>
      <c r="AB415"/>
      <c r="AC415"/>
      <c r="AD415"/>
      <c r="AE415"/>
      <c r="AF415"/>
      <c r="AG415"/>
      <c r="AH415"/>
      <c r="AI415"/>
      <c r="AJ415"/>
      <c r="AK415"/>
      <c r="AL415"/>
      <c r="AM415"/>
      <c r="AN415"/>
      <c r="AO415"/>
      <c r="AP415"/>
      <c r="AQ415"/>
      <c r="AR415"/>
      <c r="AS415"/>
      <c r="AT415"/>
      <c r="AU415"/>
      <c r="AV415"/>
      <c r="AW415"/>
      <c r="AX415"/>
      <c r="AY415"/>
      <c r="BB415"/>
      <c r="BC415"/>
      <c r="BD415"/>
      <c r="BE415"/>
      <c r="BF415"/>
      <c r="BG415"/>
      <c r="BH415"/>
      <c r="BI415"/>
      <c r="BJ415"/>
      <c r="BK415"/>
      <c r="BL415"/>
      <c r="BM415"/>
      <c r="BN415"/>
      <c r="BO415"/>
      <c r="BP415"/>
      <c r="BQ415"/>
      <c r="BR415"/>
      <c r="BS415"/>
      <c r="BT415"/>
      <c r="BU415"/>
      <c r="BV415"/>
      <c r="BW415"/>
      <c r="BX415"/>
      <c r="BY415"/>
      <c r="BZ415"/>
      <c r="CA415"/>
      <c r="CB415"/>
      <c r="CC415"/>
    </row>
    <row r="416" spans="1:81" s="2" customFormat="1">
      <c r="A416"/>
      <c r="B416"/>
      <c r="C416"/>
      <c r="D416"/>
      <c r="E416"/>
      <c r="F416"/>
      <c r="G416"/>
      <c r="H416"/>
      <c r="I416"/>
      <c r="J416"/>
      <c r="K416"/>
      <c r="L416"/>
      <c r="M416"/>
      <c r="N416"/>
      <c r="O416"/>
      <c r="P416" s="13"/>
      <c r="Q416" s="13"/>
      <c r="R416"/>
      <c r="S416"/>
      <c r="T416"/>
      <c r="U416"/>
      <c r="V416"/>
      <c r="W416"/>
      <c r="X416"/>
      <c r="Y416"/>
      <c r="Z416"/>
      <c r="AA416"/>
      <c r="AB416"/>
      <c r="AC416"/>
      <c r="AD416"/>
      <c r="AE416"/>
      <c r="AF416"/>
      <c r="AG416"/>
      <c r="AH416"/>
      <c r="AI416"/>
      <c r="AJ416"/>
      <c r="AK416"/>
      <c r="AL416"/>
      <c r="AM416"/>
      <c r="AN416"/>
      <c r="AO416"/>
      <c r="AP416"/>
      <c r="AQ416"/>
      <c r="AR416"/>
      <c r="AS416"/>
      <c r="AT416"/>
      <c r="AU416"/>
      <c r="AV416"/>
      <c r="AW416"/>
      <c r="AX416"/>
      <c r="AY416"/>
      <c r="BB416"/>
      <c r="BC416"/>
      <c r="BD416"/>
      <c r="BE416"/>
      <c r="BF416"/>
      <c r="BG416"/>
      <c r="BH416"/>
      <c r="BI416"/>
      <c r="BJ416"/>
      <c r="BK416"/>
      <c r="BL416"/>
      <c r="BM416"/>
      <c r="BN416"/>
      <c r="BO416"/>
      <c r="BP416"/>
      <c r="BQ416"/>
      <c r="BR416"/>
      <c r="BS416"/>
      <c r="BT416"/>
      <c r="BU416"/>
      <c r="BV416"/>
      <c r="BW416"/>
      <c r="BX416"/>
      <c r="BY416"/>
      <c r="BZ416"/>
      <c r="CA416"/>
      <c r="CB416"/>
      <c r="CC416"/>
    </row>
    <row r="417" spans="1:81" s="2" customFormat="1">
      <c r="A417"/>
      <c r="B417"/>
      <c r="C417"/>
      <c r="D417"/>
      <c r="E417"/>
      <c r="F417"/>
      <c r="G417"/>
      <c r="H417"/>
      <c r="I417"/>
      <c r="J417"/>
      <c r="K417"/>
      <c r="L417"/>
      <c r="M417"/>
      <c r="N417"/>
      <c r="O417"/>
      <c r="P417" s="13"/>
      <c r="Q417" s="13"/>
      <c r="R417"/>
      <c r="S417"/>
      <c r="T417"/>
      <c r="U417"/>
      <c r="V417"/>
      <c r="W417"/>
      <c r="X417"/>
      <c r="Y417"/>
      <c r="Z417"/>
      <c r="AA417"/>
      <c r="AB417"/>
      <c r="AC417"/>
      <c r="AD417"/>
      <c r="AE417"/>
      <c r="AF417"/>
      <c r="AG417"/>
      <c r="AH417"/>
      <c r="AI417"/>
      <c r="AJ417"/>
      <c r="AK417"/>
      <c r="AL417"/>
      <c r="AM417"/>
      <c r="AN417"/>
      <c r="AO417"/>
      <c r="AP417"/>
      <c r="AQ417"/>
      <c r="AR417"/>
      <c r="AS417"/>
      <c r="AT417"/>
      <c r="AU417"/>
      <c r="AV417"/>
      <c r="AW417"/>
      <c r="AX417"/>
      <c r="AY417"/>
      <c r="BB417"/>
      <c r="BC417"/>
      <c r="BD417"/>
      <c r="BE417"/>
      <c r="BF417"/>
      <c r="BG417"/>
      <c r="BH417"/>
      <c r="BI417"/>
      <c r="BJ417"/>
      <c r="BK417"/>
      <c r="BL417"/>
      <c r="BM417"/>
      <c r="BN417"/>
      <c r="BO417"/>
      <c r="BP417"/>
      <c r="BQ417"/>
      <c r="BR417"/>
      <c r="BS417"/>
      <c r="BT417"/>
      <c r="BU417"/>
      <c r="BV417"/>
      <c r="BW417"/>
      <c r="BX417"/>
      <c r="BY417"/>
      <c r="BZ417"/>
      <c r="CA417"/>
      <c r="CB417"/>
      <c r="CC417"/>
    </row>
  </sheetData>
  <mergeCells count="17">
    <mergeCell ref="I7:I8"/>
    <mergeCell ref="J7:J8"/>
    <mergeCell ref="AZ7:BG7"/>
    <mergeCell ref="R7:AS7"/>
    <mergeCell ref="AT7:AY7"/>
    <mergeCell ref="A8:B8"/>
    <mergeCell ref="N7:N8"/>
    <mergeCell ref="O7:O8"/>
    <mergeCell ref="P7:P8"/>
    <mergeCell ref="Q7:Q8"/>
    <mergeCell ref="A7:B7"/>
    <mergeCell ref="C7:F7"/>
    <mergeCell ref="G7:G8"/>
    <mergeCell ref="K7:K8"/>
    <mergeCell ref="L7:L8"/>
    <mergeCell ref="M7:M8"/>
    <mergeCell ref="H7:H8"/>
  </mergeCells>
  <phoneticPr fontId="48" type="noConversion"/>
  <printOptions horizontalCentered="1" verticalCentered="1"/>
  <pageMargins left="0" right="0" top="0" bottom="0" header="0" footer="0"/>
  <pageSetup scale="56" fitToHeight="10" orientation="landscape" r:id="rId1"/>
  <headerFooter alignWithMargins="0"/>
  <rowBreaks count="1" manualBreakCount="1">
    <brk id="71" max="57" man="1"/>
  </rowBreaks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sheetPr codeName="Hoja37"/>
  <dimension ref="A1:B2894"/>
  <sheetViews>
    <sheetView topLeftCell="A1956" workbookViewId="0">
      <selection activeCell="A2330" sqref="A2330"/>
    </sheetView>
  </sheetViews>
  <sheetFormatPr baseColWidth="10" defaultColWidth="8.88671875" defaultRowHeight="13.2"/>
  <cols>
    <col min="1" max="1" width="55.88671875" customWidth="1"/>
    <col min="2" max="2" width="13.33203125" customWidth="1"/>
    <col min="3" max="256" width="11.44140625" customWidth="1"/>
  </cols>
  <sheetData>
    <row r="1" spans="1:2" ht="28.2" thickBot="1">
      <c r="A1" s="86" t="s">
        <v>1356</v>
      </c>
      <c r="B1" s="86"/>
    </row>
    <row r="2" spans="1:2" ht="13.8">
      <c r="A2" s="87"/>
      <c r="B2" s="88"/>
    </row>
    <row r="3" spans="1:2" ht="14.4" thickBot="1">
      <c r="A3" s="89" t="s">
        <v>1357</v>
      </c>
      <c r="B3" s="90" t="s">
        <v>1358</v>
      </c>
    </row>
    <row r="4" spans="1:2" ht="13.8">
      <c r="A4" s="91" t="s">
        <v>1359</v>
      </c>
      <c r="B4" s="92"/>
    </row>
    <row r="5" spans="1:2" ht="13.8">
      <c r="A5" s="93" t="s">
        <v>1360</v>
      </c>
      <c r="B5" s="88" t="s">
        <v>86</v>
      </c>
    </row>
    <row r="6" spans="1:2" ht="13.8">
      <c r="A6" s="93" t="s">
        <v>1361</v>
      </c>
      <c r="B6" s="94" t="s">
        <v>69</v>
      </c>
    </row>
    <row r="7" spans="1:2" ht="13.8">
      <c r="A7" s="93" t="s">
        <v>1362</v>
      </c>
      <c r="B7" s="88" t="s">
        <v>66</v>
      </c>
    </row>
    <row r="8" spans="1:2" ht="13.8">
      <c r="A8" s="93" t="s">
        <v>1363</v>
      </c>
      <c r="B8" s="88" t="s">
        <v>65</v>
      </c>
    </row>
    <row r="9" spans="1:2" ht="13.8">
      <c r="A9" s="93" t="s">
        <v>1364</v>
      </c>
      <c r="B9" s="88" t="s">
        <v>67</v>
      </c>
    </row>
    <row r="10" spans="1:2" ht="13.8">
      <c r="A10" s="93" t="s">
        <v>1365</v>
      </c>
      <c r="B10" s="88" t="s">
        <v>80</v>
      </c>
    </row>
    <row r="11" spans="1:2" ht="13.8">
      <c r="A11" s="93" t="s">
        <v>1366</v>
      </c>
      <c r="B11" s="88" t="s">
        <v>75</v>
      </c>
    </row>
    <row r="12" spans="1:2" ht="13.8">
      <c r="A12" s="93" t="s">
        <v>1367</v>
      </c>
      <c r="B12" s="88" t="s">
        <v>89</v>
      </c>
    </row>
    <row r="13" spans="1:2" ht="13.8">
      <c r="A13" s="93" t="s">
        <v>1368</v>
      </c>
      <c r="B13" s="88" t="s">
        <v>80</v>
      </c>
    </row>
    <row r="14" spans="1:2" ht="13.8">
      <c r="A14" s="93" t="s">
        <v>1369</v>
      </c>
      <c r="B14" s="88" t="s">
        <v>77</v>
      </c>
    </row>
    <row r="15" spans="1:2" ht="13.8">
      <c r="A15" s="93" t="s">
        <v>1370</v>
      </c>
      <c r="B15" s="88" t="s">
        <v>77</v>
      </c>
    </row>
    <row r="16" spans="1:2" ht="13.8">
      <c r="A16" s="93" t="s">
        <v>1371</v>
      </c>
      <c r="B16" s="88" t="s">
        <v>64</v>
      </c>
    </row>
    <row r="17" spans="1:2" ht="13.8">
      <c r="A17" s="93" t="s">
        <v>1372</v>
      </c>
      <c r="B17" s="88" t="s">
        <v>65</v>
      </c>
    </row>
    <row r="18" spans="1:2" ht="13.8">
      <c r="A18" s="93" t="s">
        <v>1373</v>
      </c>
      <c r="B18" s="88" t="s">
        <v>73</v>
      </c>
    </row>
    <row r="19" spans="1:2" ht="13.8">
      <c r="A19" s="93" t="s">
        <v>1374</v>
      </c>
      <c r="B19" s="88" t="s">
        <v>67</v>
      </c>
    </row>
    <row r="20" spans="1:2" ht="13.8">
      <c r="A20" s="93" t="s">
        <v>1375</v>
      </c>
      <c r="B20" s="88" t="s">
        <v>72</v>
      </c>
    </row>
    <row r="21" spans="1:2" ht="13.8">
      <c r="A21" s="93" t="s">
        <v>1376</v>
      </c>
      <c r="B21" s="94" t="s">
        <v>69</v>
      </c>
    </row>
    <row r="22" spans="1:2" ht="13.8">
      <c r="A22" s="93" t="s">
        <v>1377</v>
      </c>
      <c r="B22" s="88" t="s">
        <v>73</v>
      </c>
    </row>
    <row r="23" spans="1:2" ht="13.8">
      <c r="A23" s="93" t="s">
        <v>1378</v>
      </c>
      <c r="B23" s="94" t="s">
        <v>69</v>
      </c>
    </row>
    <row r="24" spans="1:2" ht="13.8">
      <c r="A24" s="93" t="s">
        <v>1379</v>
      </c>
      <c r="B24" s="94" t="s">
        <v>69</v>
      </c>
    </row>
    <row r="25" spans="1:2" ht="13.8">
      <c r="A25" s="93" t="s">
        <v>1380</v>
      </c>
      <c r="B25" s="88" t="s">
        <v>65</v>
      </c>
    </row>
    <row r="26" spans="1:2" ht="13.8">
      <c r="A26" s="93" t="s">
        <v>1381</v>
      </c>
      <c r="B26" s="88" t="s">
        <v>62</v>
      </c>
    </row>
    <row r="27" spans="1:2" ht="13.8">
      <c r="A27" s="93" t="s">
        <v>1382</v>
      </c>
      <c r="B27" s="88" t="s">
        <v>62</v>
      </c>
    </row>
    <row r="28" spans="1:2" ht="13.8">
      <c r="A28" s="93" t="s">
        <v>1383</v>
      </c>
      <c r="B28" s="88" t="s">
        <v>66</v>
      </c>
    </row>
    <row r="29" spans="1:2" ht="13.8">
      <c r="A29" s="93" t="s">
        <v>1384</v>
      </c>
      <c r="B29" s="88" t="s">
        <v>63</v>
      </c>
    </row>
    <row r="30" spans="1:2" ht="13.8">
      <c r="A30" s="93" t="s">
        <v>1385</v>
      </c>
      <c r="B30" s="88" t="s">
        <v>73</v>
      </c>
    </row>
    <row r="31" spans="1:2" ht="13.8">
      <c r="A31" s="93" t="s">
        <v>1386</v>
      </c>
      <c r="B31" s="88" t="s">
        <v>73</v>
      </c>
    </row>
    <row r="32" spans="1:2" ht="13.8">
      <c r="A32" s="93" t="s">
        <v>1387</v>
      </c>
      <c r="B32" s="88" t="s">
        <v>65</v>
      </c>
    </row>
    <row r="33" spans="1:2" ht="13.8">
      <c r="A33" s="93" t="s">
        <v>1388</v>
      </c>
      <c r="B33" s="88" t="s">
        <v>1389</v>
      </c>
    </row>
    <row r="34" spans="1:2" ht="13.8">
      <c r="A34" s="93" t="s">
        <v>1390</v>
      </c>
      <c r="B34" s="88" t="s">
        <v>67</v>
      </c>
    </row>
    <row r="35" spans="1:2" ht="13.8">
      <c r="A35" s="93" t="s">
        <v>1391</v>
      </c>
      <c r="B35" s="88" t="s">
        <v>65</v>
      </c>
    </row>
    <row r="36" spans="1:2" ht="13.8">
      <c r="A36" s="93" t="s">
        <v>1392</v>
      </c>
      <c r="B36" s="88" t="s">
        <v>65</v>
      </c>
    </row>
    <row r="37" spans="1:2" ht="13.8">
      <c r="A37" s="93" t="s">
        <v>1393</v>
      </c>
      <c r="B37" s="88" t="s">
        <v>65</v>
      </c>
    </row>
    <row r="38" spans="1:2" ht="13.8">
      <c r="A38" s="93" t="s">
        <v>1394</v>
      </c>
      <c r="B38" s="88" t="s">
        <v>62</v>
      </c>
    </row>
    <row r="39" spans="1:2" ht="13.8">
      <c r="A39" s="93" t="s">
        <v>1395</v>
      </c>
      <c r="B39" s="88" t="s">
        <v>65</v>
      </c>
    </row>
    <row r="40" spans="1:2" ht="13.8">
      <c r="A40" s="93" t="s">
        <v>1396</v>
      </c>
      <c r="B40" s="88" t="s">
        <v>65</v>
      </c>
    </row>
    <row r="41" spans="1:2" ht="13.8">
      <c r="A41" s="93" t="s">
        <v>1397</v>
      </c>
      <c r="B41" s="88" t="s">
        <v>65</v>
      </c>
    </row>
    <row r="42" spans="1:2" ht="13.8">
      <c r="A42" s="93" t="s">
        <v>1398</v>
      </c>
      <c r="B42" s="88" t="s">
        <v>65</v>
      </c>
    </row>
    <row r="43" spans="1:2" ht="13.8">
      <c r="A43" s="93" t="s">
        <v>1399</v>
      </c>
      <c r="B43" s="88" t="s">
        <v>65</v>
      </c>
    </row>
    <row r="44" spans="1:2" ht="13.8">
      <c r="A44" s="93" t="s">
        <v>1400</v>
      </c>
      <c r="B44" s="88" t="s">
        <v>65</v>
      </c>
    </row>
    <row r="45" spans="1:2" ht="13.8">
      <c r="A45" s="93" t="s">
        <v>1401</v>
      </c>
      <c r="B45" s="88" t="s">
        <v>65</v>
      </c>
    </row>
    <row r="46" spans="1:2" ht="13.8">
      <c r="A46" s="93" t="s">
        <v>1402</v>
      </c>
      <c r="B46" s="88" t="s">
        <v>65</v>
      </c>
    </row>
    <row r="47" spans="1:2" ht="13.8">
      <c r="A47" s="93" t="s">
        <v>1403</v>
      </c>
      <c r="B47" s="88" t="s">
        <v>65</v>
      </c>
    </row>
    <row r="48" spans="1:2" ht="13.8">
      <c r="A48" s="93" t="s">
        <v>1404</v>
      </c>
      <c r="B48" s="88" t="s">
        <v>74</v>
      </c>
    </row>
    <row r="49" spans="1:2" ht="13.8">
      <c r="A49" s="93" t="s">
        <v>1405</v>
      </c>
      <c r="B49" s="88" t="s">
        <v>67</v>
      </c>
    </row>
    <row r="50" spans="1:2" ht="13.8">
      <c r="A50" s="93" t="s">
        <v>1406</v>
      </c>
      <c r="B50" s="88" t="s">
        <v>74</v>
      </c>
    </row>
    <row r="51" spans="1:2" ht="13.8">
      <c r="A51" s="93" t="s">
        <v>1407</v>
      </c>
      <c r="B51" s="94" t="s">
        <v>70</v>
      </c>
    </row>
    <row r="52" spans="1:2" ht="13.8">
      <c r="A52" s="93" t="s">
        <v>1408</v>
      </c>
      <c r="B52" s="94" t="s">
        <v>87</v>
      </c>
    </row>
    <row r="53" spans="1:2" ht="13.8">
      <c r="A53" s="93" t="s">
        <v>1409</v>
      </c>
      <c r="B53" s="94" t="s">
        <v>64</v>
      </c>
    </row>
    <row r="54" spans="1:2" ht="13.8">
      <c r="A54" s="93" t="s">
        <v>1410</v>
      </c>
      <c r="B54" s="88" t="s">
        <v>74</v>
      </c>
    </row>
    <row r="55" spans="1:2" ht="13.8">
      <c r="A55" s="93" t="s">
        <v>1411</v>
      </c>
      <c r="B55" s="94" t="s">
        <v>69</v>
      </c>
    </row>
    <row r="56" spans="1:2" ht="13.8">
      <c r="A56" s="93" t="s">
        <v>1412</v>
      </c>
      <c r="B56" s="88" t="s">
        <v>69</v>
      </c>
    </row>
    <row r="57" spans="1:2" ht="13.8">
      <c r="A57" s="93" t="s">
        <v>1413</v>
      </c>
      <c r="B57" s="88" t="s">
        <v>73</v>
      </c>
    </row>
    <row r="58" spans="1:2" ht="13.8">
      <c r="A58" s="93" t="s">
        <v>1414</v>
      </c>
      <c r="B58" s="94" t="s">
        <v>69</v>
      </c>
    </row>
    <row r="59" spans="1:2" ht="13.8">
      <c r="A59" s="93" t="s">
        <v>1415</v>
      </c>
      <c r="B59" s="94" t="s">
        <v>64</v>
      </c>
    </row>
    <row r="60" spans="1:2" ht="13.8">
      <c r="A60" s="93" t="s">
        <v>1416</v>
      </c>
      <c r="B60" s="88" t="s">
        <v>65</v>
      </c>
    </row>
    <row r="61" spans="1:2" ht="13.8">
      <c r="A61" s="93" t="s">
        <v>1417</v>
      </c>
      <c r="B61" s="88" t="s">
        <v>1418</v>
      </c>
    </row>
    <row r="62" spans="1:2" ht="27.6">
      <c r="A62" s="93" t="s">
        <v>1419</v>
      </c>
      <c r="B62" s="88" t="s">
        <v>1420</v>
      </c>
    </row>
    <row r="63" spans="1:2" ht="13.8">
      <c r="A63" s="93" t="s">
        <v>1421</v>
      </c>
      <c r="B63" s="94" t="s">
        <v>64</v>
      </c>
    </row>
    <row r="64" spans="1:2" ht="13.8">
      <c r="A64" s="93" t="s">
        <v>1422</v>
      </c>
      <c r="B64" s="88" t="s">
        <v>62</v>
      </c>
    </row>
    <row r="65" spans="1:2" ht="13.8">
      <c r="A65" s="93" t="s">
        <v>1423</v>
      </c>
      <c r="B65" s="94" t="s">
        <v>1424</v>
      </c>
    </row>
    <row r="66" spans="1:2" ht="13.8">
      <c r="A66" s="93" t="s">
        <v>1425</v>
      </c>
      <c r="B66" s="94" t="s">
        <v>81</v>
      </c>
    </row>
    <row r="67" spans="1:2" ht="27.6">
      <c r="A67" s="95" t="s">
        <v>1426</v>
      </c>
      <c r="B67" s="88" t="s">
        <v>1427</v>
      </c>
    </row>
    <row r="68" spans="1:2" ht="13.8">
      <c r="A68" s="96" t="s">
        <v>1428</v>
      </c>
      <c r="B68" s="94" t="s">
        <v>1429</v>
      </c>
    </row>
    <row r="69" spans="1:2" ht="27.6">
      <c r="A69" s="96" t="s">
        <v>1430</v>
      </c>
      <c r="B69" s="94" t="s">
        <v>1431</v>
      </c>
    </row>
    <row r="70" spans="1:2" ht="13.8">
      <c r="A70" s="93" t="s">
        <v>1432</v>
      </c>
      <c r="B70" s="88" t="s">
        <v>1433</v>
      </c>
    </row>
    <row r="71" spans="1:2" ht="13.8">
      <c r="A71" s="93" t="s">
        <v>1434</v>
      </c>
      <c r="B71" s="88" t="s">
        <v>75</v>
      </c>
    </row>
    <row r="72" spans="1:2" ht="13.8">
      <c r="A72" s="93" t="s">
        <v>1435</v>
      </c>
      <c r="B72" s="88" t="s">
        <v>41</v>
      </c>
    </row>
    <row r="73" spans="1:2" ht="13.8">
      <c r="A73" s="93" t="s">
        <v>1436</v>
      </c>
      <c r="B73" s="94" t="s">
        <v>83</v>
      </c>
    </row>
    <row r="74" spans="1:2" ht="13.8">
      <c r="A74" s="93" t="s">
        <v>1437</v>
      </c>
      <c r="B74" s="88" t="s">
        <v>65</v>
      </c>
    </row>
    <row r="75" spans="1:2" ht="13.8">
      <c r="A75" s="93" t="s">
        <v>1438</v>
      </c>
      <c r="B75" s="94" t="s">
        <v>72</v>
      </c>
    </row>
    <row r="76" spans="1:2" ht="13.8">
      <c r="A76" s="93" t="s">
        <v>1439</v>
      </c>
      <c r="B76" s="88" t="s">
        <v>76</v>
      </c>
    </row>
    <row r="77" spans="1:2" ht="13.8">
      <c r="A77" s="93" t="s">
        <v>1440</v>
      </c>
      <c r="B77" s="88" t="s">
        <v>63</v>
      </c>
    </row>
    <row r="78" spans="1:2" ht="13.8">
      <c r="A78" s="93" t="s">
        <v>1441</v>
      </c>
      <c r="B78" s="88" t="s">
        <v>81</v>
      </c>
    </row>
    <row r="79" spans="1:2" ht="13.8">
      <c r="A79" s="93" t="s">
        <v>1442</v>
      </c>
      <c r="B79" s="88" t="s">
        <v>81</v>
      </c>
    </row>
    <row r="80" spans="1:2" ht="13.8">
      <c r="A80" s="93" t="s">
        <v>1443</v>
      </c>
      <c r="B80" s="88" t="s">
        <v>63</v>
      </c>
    </row>
    <row r="81" spans="1:2" ht="13.8">
      <c r="A81" s="93" t="s">
        <v>1444</v>
      </c>
      <c r="B81" s="88" t="s">
        <v>1445</v>
      </c>
    </row>
    <row r="82" spans="1:2" ht="13.8">
      <c r="A82" s="93" t="s">
        <v>1446</v>
      </c>
      <c r="B82" s="94" t="s">
        <v>66</v>
      </c>
    </row>
    <row r="83" spans="1:2" ht="13.8">
      <c r="A83" s="93" t="s">
        <v>1447</v>
      </c>
      <c r="B83" s="88" t="s">
        <v>64</v>
      </c>
    </row>
    <row r="84" spans="1:2" ht="13.8">
      <c r="A84" s="93" t="s">
        <v>1448</v>
      </c>
      <c r="B84" s="88" t="s">
        <v>1420</v>
      </c>
    </row>
    <row r="85" spans="1:2" ht="13.8">
      <c r="A85" s="93" t="s">
        <v>1449</v>
      </c>
      <c r="B85" s="88" t="s">
        <v>73</v>
      </c>
    </row>
    <row r="86" spans="1:2" ht="13.8">
      <c r="A86" s="93" t="s">
        <v>1450</v>
      </c>
      <c r="B86" s="88" t="s">
        <v>86</v>
      </c>
    </row>
    <row r="87" spans="1:2" ht="13.8">
      <c r="A87" s="93" t="s">
        <v>1451</v>
      </c>
      <c r="B87" s="88" t="s">
        <v>69</v>
      </c>
    </row>
    <row r="88" spans="1:2" ht="13.8">
      <c r="A88" s="93" t="s">
        <v>1452</v>
      </c>
      <c r="B88" s="88" t="s">
        <v>69</v>
      </c>
    </row>
    <row r="89" spans="1:2" ht="27.6">
      <c r="A89" s="93" t="s">
        <v>1453</v>
      </c>
      <c r="B89" s="94" t="s">
        <v>69</v>
      </c>
    </row>
    <row r="90" spans="1:2" ht="13.8">
      <c r="A90" s="93" t="s">
        <v>1454</v>
      </c>
      <c r="B90" s="94" t="s">
        <v>69</v>
      </c>
    </row>
    <row r="91" spans="1:2" ht="13.8">
      <c r="A91" s="93" t="s">
        <v>1455</v>
      </c>
      <c r="B91" s="88" t="s">
        <v>67</v>
      </c>
    </row>
    <row r="92" spans="1:2" ht="13.8">
      <c r="A92" s="93" t="s">
        <v>1456</v>
      </c>
      <c r="B92" s="88" t="s">
        <v>67</v>
      </c>
    </row>
    <row r="93" spans="1:2" ht="13.8">
      <c r="A93" s="93" t="s">
        <v>1457</v>
      </c>
      <c r="B93" s="88" t="s">
        <v>67</v>
      </c>
    </row>
    <row r="94" spans="1:2" ht="13.8">
      <c r="A94" s="93" t="s">
        <v>1458</v>
      </c>
      <c r="B94" s="88" t="s">
        <v>89</v>
      </c>
    </row>
    <row r="95" spans="1:2" ht="13.8">
      <c r="A95" s="93" t="s">
        <v>1459</v>
      </c>
      <c r="B95" s="94" t="s">
        <v>65</v>
      </c>
    </row>
    <row r="96" spans="1:2" ht="13.8">
      <c r="A96" s="93" t="s">
        <v>1460</v>
      </c>
      <c r="B96" s="94" t="s">
        <v>1424</v>
      </c>
    </row>
    <row r="97" spans="1:2" ht="13.8">
      <c r="A97" s="93" t="s">
        <v>1461</v>
      </c>
      <c r="B97" s="88" t="s">
        <v>67</v>
      </c>
    </row>
    <row r="98" spans="1:2" ht="13.8">
      <c r="A98" s="93" t="s">
        <v>1462</v>
      </c>
      <c r="B98" s="94" t="s">
        <v>1424</v>
      </c>
    </row>
    <row r="99" spans="1:2" ht="13.8">
      <c r="A99" s="93" t="s">
        <v>1463</v>
      </c>
      <c r="B99" s="88" t="s">
        <v>63</v>
      </c>
    </row>
    <row r="100" spans="1:2" ht="13.8">
      <c r="A100" s="93" t="s">
        <v>1464</v>
      </c>
      <c r="B100" s="88" t="s">
        <v>89</v>
      </c>
    </row>
    <row r="101" spans="1:2" ht="13.8">
      <c r="A101" s="93" t="s">
        <v>1465</v>
      </c>
      <c r="B101" s="88" t="s">
        <v>89</v>
      </c>
    </row>
    <row r="102" spans="1:2" ht="13.8">
      <c r="A102" s="93" t="s">
        <v>1466</v>
      </c>
      <c r="B102" s="88" t="s">
        <v>67</v>
      </c>
    </row>
    <row r="103" spans="1:2" ht="13.8">
      <c r="A103" s="93" t="s">
        <v>1467</v>
      </c>
      <c r="B103" s="88" t="s">
        <v>67</v>
      </c>
    </row>
    <row r="104" spans="1:2" ht="13.8">
      <c r="A104" s="93" t="s">
        <v>1468</v>
      </c>
      <c r="B104" s="88" t="s">
        <v>81</v>
      </c>
    </row>
    <row r="105" spans="1:2" ht="13.8">
      <c r="A105" s="93" t="s">
        <v>1469</v>
      </c>
      <c r="B105" s="88" t="s">
        <v>81</v>
      </c>
    </row>
    <row r="106" spans="1:2" ht="13.8">
      <c r="A106" s="93" t="s">
        <v>1470</v>
      </c>
      <c r="B106" s="88" t="s">
        <v>77</v>
      </c>
    </row>
    <row r="107" spans="1:2" ht="13.8">
      <c r="A107" s="93" t="s">
        <v>1471</v>
      </c>
      <c r="B107" s="88" t="s">
        <v>1420</v>
      </c>
    </row>
    <row r="108" spans="1:2" ht="13.8">
      <c r="A108" s="93" t="s">
        <v>1472</v>
      </c>
      <c r="B108" s="88" t="s">
        <v>77</v>
      </c>
    </row>
    <row r="109" spans="1:2" ht="13.8">
      <c r="A109" s="93" t="s">
        <v>1473</v>
      </c>
      <c r="B109" s="88" t="s">
        <v>65</v>
      </c>
    </row>
    <row r="110" spans="1:2" ht="13.8">
      <c r="A110" s="93" t="s">
        <v>1474</v>
      </c>
      <c r="B110" s="88" t="s">
        <v>73</v>
      </c>
    </row>
    <row r="111" spans="1:2" ht="13.8">
      <c r="A111" s="93" t="s">
        <v>1475</v>
      </c>
      <c r="B111" s="88" t="s">
        <v>1476</v>
      </c>
    </row>
    <row r="112" spans="1:2" ht="13.8">
      <c r="A112" s="93" t="s">
        <v>1477</v>
      </c>
      <c r="B112" s="88" t="s">
        <v>73</v>
      </c>
    </row>
    <row r="113" spans="1:2" ht="13.8">
      <c r="A113" s="93" t="s">
        <v>1478</v>
      </c>
      <c r="B113" s="88" t="s">
        <v>89</v>
      </c>
    </row>
    <row r="114" spans="1:2" ht="13.8">
      <c r="A114" s="93" t="s">
        <v>1479</v>
      </c>
      <c r="B114" s="88" t="s">
        <v>53</v>
      </c>
    </row>
    <row r="115" spans="1:2" ht="13.8">
      <c r="A115" s="96" t="s">
        <v>1480</v>
      </c>
      <c r="B115" s="88" t="s">
        <v>1481</v>
      </c>
    </row>
    <row r="116" spans="1:2" ht="13.8">
      <c r="A116" s="93" t="s">
        <v>1482</v>
      </c>
      <c r="B116" s="88" t="s">
        <v>77</v>
      </c>
    </row>
    <row r="117" spans="1:2" ht="13.8">
      <c r="A117" s="93" t="s">
        <v>1483</v>
      </c>
      <c r="B117" s="88" t="s">
        <v>75</v>
      </c>
    </row>
    <row r="118" spans="1:2" ht="13.8">
      <c r="A118" s="93" t="s">
        <v>1484</v>
      </c>
      <c r="B118" s="88" t="s">
        <v>75</v>
      </c>
    </row>
    <row r="119" spans="1:2" ht="13.8">
      <c r="A119" s="93" t="s">
        <v>1485</v>
      </c>
      <c r="B119" s="88" t="s">
        <v>29</v>
      </c>
    </row>
    <row r="120" spans="1:2" ht="13.8">
      <c r="A120" s="93" t="s">
        <v>1486</v>
      </c>
      <c r="B120" s="88" t="s">
        <v>43</v>
      </c>
    </row>
    <row r="121" spans="1:2" ht="13.8">
      <c r="A121" s="93" t="s">
        <v>1487</v>
      </c>
      <c r="B121" s="88" t="s">
        <v>22</v>
      </c>
    </row>
    <row r="122" spans="1:2" ht="13.8">
      <c r="A122" s="93" t="s">
        <v>1488</v>
      </c>
      <c r="B122" s="88" t="s">
        <v>26</v>
      </c>
    </row>
    <row r="123" spans="1:2" ht="13.8">
      <c r="A123" s="93" t="s">
        <v>1489</v>
      </c>
      <c r="B123" s="88" t="s">
        <v>22</v>
      </c>
    </row>
    <row r="124" spans="1:2" ht="13.8">
      <c r="A124" s="93" t="s">
        <v>1490</v>
      </c>
      <c r="B124" s="88" t="s">
        <v>23</v>
      </c>
    </row>
    <row r="125" spans="1:2" ht="13.8">
      <c r="A125" s="93" t="s">
        <v>1491</v>
      </c>
      <c r="B125" s="88" t="s">
        <v>22</v>
      </c>
    </row>
    <row r="126" spans="1:2" ht="13.8">
      <c r="A126" s="93" t="s">
        <v>1492</v>
      </c>
      <c r="B126" s="88" t="s">
        <v>24</v>
      </c>
    </row>
    <row r="127" spans="1:2" ht="13.8">
      <c r="A127" s="93" t="s">
        <v>1493</v>
      </c>
      <c r="B127" s="88" t="s">
        <v>23</v>
      </c>
    </row>
    <row r="128" spans="1:2" ht="13.8">
      <c r="A128" s="93" t="s">
        <v>1494</v>
      </c>
      <c r="B128" s="88" t="s">
        <v>23</v>
      </c>
    </row>
    <row r="129" spans="1:2" ht="13.8">
      <c r="A129" s="93" t="s">
        <v>1495</v>
      </c>
      <c r="B129" s="88" t="s">
        <v>22</v>
      </c>
    </row>
    <row r="130" spans="1:2" ht="13.8">
      <c r="A130" s="93" t="s">
        <v>1496</v>
      </c>
      <c r="B130" s="88" t="s">
        <v>23</v>
      </c>
    </row>
    <row r="131" spans="1:2" ht="13.8">
      <c r="A131" s="93" t="s">
        <v>1497</v>
      </c>
      <c r="B131" s="88" t="s">
        <v>22</v>
      </c>
    </row>
    <row r="132" spans="1:2" ht="13.8">
      <c r="A132" s="93" t="s">
        <v>1498</v>
      </c>
      <c r="B132" s="88" t="s">
        <v>23</v>
      </c>
    </row>
    <row r="133" spans="1:2" ht="13.8">
      <c r="A133" s="93" t="s">
        <v>1499</v>
      </c>
      <c r="B133" s="88" t="s">
        <v>25</v>
      </c>
    </row>
    <row r="134" spans="1:2" ht="13.8">
      <c r="A134" s="93" t="s">
        <v>1500</v>
      </c>
      <c r="B134" s="88" t="s">
        <v>23</v>
      </c>
    </row>
    <row r="135" spans="1:2" ht="13.8">
      <c r="A135" s="93" t="s">
        <v>1501</v>
      </c>
      <c r="B135" s="88" t="s">
        <v>23</v>
      </c>
    </row>
    <row r="136" spans="1:2" ht="13.8">
      <c r="A136" s="93" t="s">
        <v>1502</v>
      </c>
      <c r="B136" s="88" t="s">
        <v>23</v>
      </c>
    </row>
    <row r="137" spans="1:2" ht="13.8">
      <c r="A137" s="93" t="s">
        <v>1503</v>
      </c>
      <c r="B137" s="88" t="s">
        <v>23</v>
      </c>
    </row>
    <row r="138" spans="1:2" ht="13.8">
      <c r="A138" s="93" t="s">
        <v>1504</v>
      </c>
      <c r="B138" s="88" t="s">
        <v>22</v>
      </c>
    </row>
    <row r="139" spans="1:2" ht="13.8">
      <c r="A139" s="93" t="s">
        <v>1505</v>
      </c>
      <c r="B139" s="88" t="s">
        <v>23</v>
      </c>
    </row>
    <row r="140" spans="1:2" ht="13.8">
      <c r="A140" s="93" t="s">
        <v>1506</v>
      </c>
      <c r="B140" s="88" t="s">
        <v>23</v>
      </c>
    </row>
    <row r="141" spans="1:2" ht="13.8">
      <c r="A141" s="93" t="s">
        <v>1507</v>
      </c>
      <c r="B141" s="88" t="s">
        <v>30</v>
      </c>
    </row>
    <row r="142" spans="1:2" ht="27.6">
      <c r="A142" s="93" t="s">
        <v>1508</v>
      </c>
      <c r="B142" s="88" t="s">
        <v>48</v>
      </c>
    </row>
    <row r="143" spans="1:2" ht="13.8">
      <c r="A143" s="93" t="s">
        <v>1509</v>
      </c>
      <c r="B143" s="88" t="s">
        <v>22</v>
      </c>
    </row>
    <row r="144" spans="1:2" ht="13.8">
      <c r="A144" s="93" t="s">
        <v>1510</v>
      </c>
      <c r="B144" s="88" t="s">
        <v>23</v>
      </c>
    </row>
    <row r="145" spans="1:2" ht="13.8">
      <c r="A145" s="93" t="s">
        <v>1511</v>
      </c>
      <c r="B145" s="88" t="s">
        <v>22</v>
      </c>
    </row>
    <row r="146" spans="1:2" ht="13.8">
      <c r="A146" s="93" t="s">
        <v>1512</v>
      </c>
      <c r="B146" s="88" t="s">
        <v>23</v>
      </c>
    </row>
    <row r="147" spans="1:2" ht="13.8">
      <c r="A147" s="93" t="s">
        <v>1513</v>
      </c>
      <c r="B147" s="88" t="s">
        <v>23</v>
      </c>
    </row>
    <row r="148" spans="1:2" ht="13.8">
      <c r="A148" s="93" t="s">
        <v>1514</v>
      </c>
      <c r="B148" s="94" t="s">
        <v>1424</v>
      </c>
    </row>
    <row r="149" spans="1:2" ht="13.8">
      <c r="A149" s="93" t="s">
        <v>1515</v>
      </c>
      <c r="B149" s="88" t="s">
        <v>74</v>
      </c>
    </row>
    <row r="150" spans="1:2" ht="13.8">
      <c r="A150" s="93" t="s">
        <v>1516</v>
      </c>
      <c r="B150" s="88" t="s">
        <v>89</v>
      </c>
    </row>
    <row r="151" spans="1:2" ht="13.8">
      <c r="A151" s="93" t="s">
        <v>1517</v>
      </c>
      <c r="B151" s="88" t="s">
        <v>65</v>
      </c>
    </row>
    <row r="152" spans="1:2" ht="13.8">
      <c r="A152" s="93" t="s">
        <v>1518</v>
      </c>
      <c r="B152" s="88" t="s">
        <v>67</v>
      </c>
    </row>
    <row r="153" spans="1:2" ht="13.8">
      <c r="A153" s="93" t="s">
        <v>1519</v>
      </c>
      <c r="B153" s="88" t="s">
        <v>65</v>
      </c>
    </row>
    <row r="154" spans="1:2" ht="13.8">
      <c r="A154" s="93" t="s">
        <v>1520</v>
      </c>
      <c r="B154" s="94" t="s">
        <v>63</v>
      </c>
    </row>
    <row r="155" spans="1:2" ht="13.8">
      <c r="A155" s="93" t="s">
        <v>1521</v>
      </c>
      <c r="B155" s="94" t="s">
        <v>83</v>
      </c>
    </row>
    <row r="156" spans="1:2" ht="13.8">
      <c r="A156" s="93" t="s">
        <v>1522</v>
      </c>
      <c r="B156" s="88" t="s">
        <v>84</v>
      </c>
    </row>
    <row r="157" spans="1:2" ht="13.8">
      <c r="A157" s="93" t="s">
        <v>1523</v>
      </c>
      <c r="B157" s="88" t="s">
        <v>73</v>
      </c>
    </row>
    <row r="158" spans="1:2" ht="13.8">
      <c r="A158" s="93" t="s">
        <v>1524</v>
      </c>
      <c r="B158" s="88" t="s">
        <v>65</v>
      </c>
    </row>
    <row r="159" spans="1:2" ht="13.8">
      <c r="A159" s="93" t="s">
        <v>1525</v>
      </c>
      <c r="B159" s="88" t="s">
        <v>65</v>
      </c>
    </row>
    <row r="160" spans="1:2" ht="13.8">
      <c r="A160" s="93" t="s">
        <v>1526</v>
      </c>
      <c r="B160" s="88" t="s">
        <v>74</v>
      </c>
    </row>
    <row r="161" spans="1:2" ht="13.8">
      <c r="A161" s="93" t="s">
        <v>1527</v>
      </c>
      <c r="B161" s="88" t="s">
        <v>1528</v>
      </c>
    </row>
    <row r="162" spans="1:2" ht="13.8">
      <c r="A162" s="93" t="s">
        <v>1529</v>
      </c>
      <c r="B162" s="88" t="s">
        <v>74</v>
      </c>
    </row>
    <row r="163" spans="1:2" ht="13.8">
      <c r="A163" s="93" t="s">
        <v>1530</v>
      </c>
      <c r="B163" s="88" t="s">
        <v>63</v>
      </c>
    </row>
    <row r="164" spans="1:2" ht="13.8">
      <c r="A164" s="93" t="s">
        <v>1531</v>
      </c>
      <c r="B164" s="88" t="s">
        <v>85</v>
      </c>
    </row>
    <row r="165" spans="1:2" ht="13.8">
      <c r="A165" s="93" t="s">
        <v>1532</v>
      </c>
      <c r="B165" s="88" t="s">
        <v>63</v>
      </c>
    </row>
    <row r="166" spans="1:2" ht="13.8">
      <c r="A166" s="93" t="s">
        <v>1533</v>
      </c>
      <c r="B166" s="88" t="s">
        <v>1528</v>
      </c>
    </row>
    <row r="167" spans="1:2" ht="27.6">
      <c r="A167" s="93" t="s">
        <v>1534</v>
      </c>
      <c r="B167" s="88" t="s">
        <v>1528</v>
      </c>
    </row>
    <row r="168" spans="1:2" ht="13.8">
      <c r="A168" s="93" t="s">
        <v>1535</v>
      </c>
      <c r="B168" s="88" t="s">
        <v>89</v>
      </c>
    </row>
    <row r="169" spans="1:2" ht="13.8">
      <c r="A169" s="93" t="s">
        <v>1536</v>
      </c>
      <c r="B169" s="88" t="s">
        <v>73</v>
      </c>
    </row>
    <row r="170" spans="1:2" ht="13.8">
      <c r="A170" s="93" t="s">
        <v>1537</v>
      </c>
      <c r="B170" s="88" t="s">
        <v>67</v>
      </c>
    </row>
    <row r="171" spans="1:2" ht="13.8">
      <c r="A171" s="93" t="s">
        <v>1538</v>
      </c>
      <c r="B171" s="88" t="s">
        <v>67</v>
      </c>
    </row>
    <row r="172" spans="1:2" ht="13.8">
      <c r="A172" s="93" t="s">
        <v>1539</v>
      </c>
      <c r="B172" s="88" t="s">
        <v>67</v>
      </c>
    </row>
    <row r="173" spans="1:2" ht="13.8">
      <c r="A173" s="93" t="s">
        <v>1540</v>
      </c>
      <c r="B173" s="88" t="s">
        <v>71</v>
      </c>
    </row>
    <row r="174" spans="1:2" ht="13.8">
      <c r="A174" s="93" t="s">
        <v>1541</v>
      </c>
      <c r="B174" s="88" t="s">
        <v>65</v>
      </c>
    </row>
    <row r="175" spans="1:2" ht="13.8">
      <c r="A175" s="93" t="s">
        <v>1542</v>
      </c>
      <c r="B175" s="88" t="s">
        <v>74</v>
      </c>
    </row>
    <row r="176" spans="1:2" ht="13.8">
      <c r="A176" s="93" t="s">
        <v>1543</v>
      </c>
      <c r="B176" s="88" t="s">
        <v>67</v>
      </c>
    </row>
    <row r="177" spans="1:2" ht="13.8">
      <c r="A177" s="93" t="s">
        <v>1544</v>
      </c>
      <c r="B177" s="88" t="s">
        <v>85</v>
      </c>
    </row>
    <row r="178" spans="1:2" ht="13.8">
      <c r="A178" s="93" t="s">
        <v>1545</v>
      </c>
      <c r="B178" s="94" t="s">
        <v>85</v>
      </c>
    </row>
    <row r="179" spans="1:2" ht="13.8">
      <c r="A179" s="93" t="s">
        <v>1546</v>
      </c>
      <c r="B179" s="88" t="s">
        <v>74</v>
      </c>
    </row>
    <row r="180" spans="1:2" ht="13.8">
      <c r="A180" s="93" t="s">
        <v>1547</v>
      </c>
      <c r="B180" s="88" t="s">
        <v>79</v>
      </c>
    </row>
    <row r="181" spans="1:2" ht="13.8">
      <c r="A181" s="93" t="s">
        <v>1548</v>
      </c>
      <c r="B181" s="88" t="s">
        <v>63</v>
      </c>
    </row>
    <row r="182" spans="1:2" ht="13.8">
      <c r="A182" s="93" t="s">
        <v>1549</v>
      </c>
      <c r="B182" s="88" t="s">
        <v>63</v>
      </c>
    </row>
    <row r="183" spans="1:2" ht="13.8">
      <c r="A183" s="93" t="s">
        <v>1550</v>
      </c>
      <c r="B183" s="88" t="s">
        <v>62</v>
      </c>
    </row>
    <row r="184" spans="1:2" ht="13.8">
      <c r="A184" s="93" t="s">
        <v>1551</v>
      </c>
      <c r="B184" s="94" t="s">
        <v>64</v>
      </c>
    </row>
    <row r="185" spans="1:2" ht="13.8">
      <c r="A185" s="93" t="s">
        <v>1552</v>
      </c>
      <c r="B185" s="94" t="s">
        <v>62</v>
      </c>
    </row>
    <row r="186" spans="1:2" ht="13.8">
      <c r="A186" s="93" t="s">
        <v>1553</v>
      </c>
      <c r="B186" s="88" t="s">
        <v>65</v>
      </c>
    </row>
    <row r="187" spans="1:2" ht="13.8">
      <c r="A187" s="93" t="s">
        <v>1554</v>
      </c>
      <c r="B187" s="88" t="s">
        <v>63</v>
      </c>
    </row>
    <row r="188" spans="1:2" ht="13.8">
      <c r="A188" s="93" t="s">
        <v>1555</v>
      </c>
      <c r="B188" s="94" t="s">
        <v>31</v>
      </c>
    </row>
    <row r="189" spans="1:2" ht="27.6">
      <c r="A189" s="93" t="s">
        <v>1556</v>
      </c>
      <c r="B189" s="94" t="s">
        <v>32</v>
      </c>
    </row>
    <row r="190" spans="1:2" ht="13.8">
      <c r="A190" s="93" t="s">
        <v>1557</v>
      </c>
      <c r="B190" s="88" t="s">
        <v>69</v>
      </c>
    </row>
    <row r="191" spans="1:2" ht="13.8">
      <c r="A191" s="93" t="s">
        <v>1558</v>
      </c>
      <c r="B191" s="88" t="s">
        <v>49</v>
      </c>
    </row>
    <row r="192" spans="1:2" ht="13.8">
      <c r="A192" s="93" t="s">
        <v>1559</v>
      </c>
      <c r="B192" s="88" t="s">
        <v>77</v>
      </c>
    </row>
    <row r="193" spans="1:2" ht="13.8">
      <c r="A193" s="96" t="s">
        <v>1560</v>
      </c>
      <c r="B193" s="88" t="s">
        <v>36</v>
      </c>
    </row>
    <row r="194" spans="1:2" ht="13.8">
      <c r="A194" s="93" t="s">
        <v>1561</v>
      </c>
      <c r="B194" s="94" t="s">
        <v>83</v>
      </c>
    </row>
    <row r="195" spans="1:2" ht="13.8">
      <c r="A195" s="93" t="s">
        <v>1562</v>
      </c>
      <c r="B195" s="88" t="s">
        <v>41</v>
      </c>
    </row>
    <row r="196" spans="1:2" ht="13.8">
      <c r="A196" s="93" t="s">
        <v>1563</v>
      </c>
      <c r="B196" s="88" t="s">
        <v>81</v>
      </c>
    </row>
    <row r="197" spans="1:2" ht="13.8">
      <c r="A197" s="93" t="s">
        <v>1564</v>
      </c>
      <c r="B197" s="88" t="s">
        <v>77</v>
      </c>
    </row>
    <row r="198" spans="1:2" ht="13.8">
      <c r="A198" s="93" t="s">
        <v>1565</v>
      </c>
      <c r="B198" s="88" t="s">
        <v>1420</v>
      </c>
    </row>
    <row r="199" spans="1:2" ht="13.8">
      <c r="A199" s="93" t="s">
        <v>1566</v>
      </c>
      <c r="B199" s="88" t="s">
        <v>73</v>
      </c>
    </row>
    <row r="200" spans="1:2" ht="13.8">
      <c r="A200" s="93" t="s">
        <v>1567</v>
      </c>
      <c r="B200" s="88" t="s">
        <v>1420</v>
      </c>
    </row>
    <row r="201" spans="1:2" ht="13.8">
      <c r="A201" s="93" t="s">
        <v>1568</v>
      </c>
      <c r="B201" s="88" t="s">
        <v>83</v>
      </c>
    </row>
    <row r="202" spans="1:2" ht="13.8">
      <c r="A202" s="93" t="s">
        <v>1569</v>
      </c>
      <c r="B202" s="88" t="s">
        <v>73</v>
      </c>
    </row>
    <row r="203" spans="1:2" ht="13.8">
      <c r="A203" s="93" t="s">
        <v>1570</v>
      </c>
      <c r="B203" s="88" t="s">
        <v>67</v>
      </c>
    </row>
    <row r="204" spans="1:2" ht="13.8">
      <c r="A204" s="93" t="s">
        <v>1571</v>
      </c>
      <c r="B204" s="88" t="s">
        <v>71</v>
      </c>
    </row>
    <row r="205" spans="1:2" ht="13.8">
      <c r="A205" s="93" t="s">
        <v>1572</v>
      </c>
      <c r="B205" s="88" t="s">
        <v>76</v>
      </c>
    </row>
    <row r="206" spans="1:2" ht="13.8">
      <c r="A206" s="93" t="s">
        <v>1573</v>
      </c>
      <c r="B206" s="88" t="s">
        <v>75</v>
      </c>
    </row>
    <row r="207" spans="1:2" ht="13.8">
      <c r="A207" s="93" t="s">
        <v>1574</v>
      </c>
      <c r="B207" s="88" t="s">
        <v>75</v>
      </c>
    </row>
    <row r="208" spans="1:2" ht="13.8">
      <c r="A208" s="93" t="s">
        <v>1575</v>
      </c>
      <c r="B208" s="88" t="s">
        <v>86</v>
      </c>
    </row>
    <row r="209" spans="1:2" ht="13.8">
      <c r="A209" s="93" t="s">
        <v>1576</v>
      </c>
      <c r="B209" s="88" t="s">
        <v>86</v>
      </c>
    </row>
    <row r="210" spans="1:2" ht="13.8">
      <c r="A210" s="93" t="s">
        <v>1577</v>
      </c>
      <c r="B210" s="94" t="s">
        <v>1424</v>
      </c>
    </row>
    <row r="211" spans="1:2" ht="13.8">
      <c r="A211" s="93" t="s">
        <v>1578</v>
      </c>
      <c r="B211" s="88" t="s">
        <v>89</v>
      </c>
    </row>
    <row r="212" spans="1:2" ht="13.8">
      <c r="A212" s="93" t="s">
        <v>1579</v>
      </c>
      <c r="B212" s="88" t="s">
        <v>67</v>
      </c>
    </row>
    <row r="213" spans="1:2" ht="13.8">
      <c r="A213" s="93" t="s">
        <v>1580</v>
      </c>
      <c r="B213" s="88" t="s">
        <v>86</v>
      </c>
    </row>
    <row r="214" spans="1:2" ht="13.8">
      <c r="A214" s="93" t="s">
        <v>1581</v>
      </c>
      <c r="B214" s="88" t="s">
        <v>1528</v>
      </c>
    </row>
    <row r="215" spans="1:2" ht="13.8">
      <c r="A215" s="93" t="s">
        <v>1582</v>
      </c>
      <c r="B215" s="88" t="s">
        <v>75</v>
      </c>
    </row>
    <row r="216" spans="1:2" ht="13.8">
      <c r="A216" s="93" t="s">
        <v>1583</v>
      </c>
      <c r="B216" s="88" t="s">
        <v>69</v>
      </c>
    </row>
    <row r="217" spans="1:2" ht="13.8">
      <c r="A217" s="93" t="s">
        <v>1584</v>
      </c>
      <c r="B217" s="88" t="s">
        <v>74</v>
      </c>
    </row>
    <row r="218" spans="1:2" ht="13.8">
      <c r="A218" s="93" t="s">
        <v>1585</v>
      </c>
      <c r="B218" s="88" t="s">
        <v>49</v>
      </c>
    </row>
    <row r="219" spans="1:2" ht="13.8">
      <c r="A219" s="96" t="s">
        <v>1586</v>
      </c>
      <c r="B219" s="88" t="s">
        <v>22</v>
      </c>
    </row>
    <row r="220" spans="1:2" ht="13.8">
      <c r="A220" s="96" t="s">
        <v>1587</v>
      </c>
      <c r="B220" s="88" t="s">
        <v>22</v>
      </c>
    </row>
    <row r="221" spans="1:2" ht="13.8">
      <c r="A221" s="96" t="s">
        <v>1588</v>
      </c>
      <c r="B221" s="88" t="s">
        <v>22</v>
      </c>
    </row>
    <row r="222" spans="1:2" ht="13.8">
      <c r="A222" s="93" t="s">
        <v>1589</v>
      </c>
      <c r="B222" s="88" t="s">
        <v>67</v>
      </c>
    </row>
    <row r="223" spans="1:2" ht="13.8">
      <c r="A223" s="93" t="s">
        <v>1590</v>
      </c>
      <c r="B223" s="88" t="s">
        <v>67</v>
      </c>
    </row>
    <row r="224" spans="1:2" ht="13.8">
      <c r="A224" s="93" t="s">
        <v>1591</v>
      </c>
      <c r="B224" s="88" t="s">
        <v>67</v>
      </c>
    </row>
    <row r="225" spans="1:2" ht="13.8">
      <c r="A225" s="93" t="s">
        <v>1592</v>
      </c>
      <c r="B225" s="88" t="s">
        <v>73</v>
      </c>
    </row>
    <row r="226" spans="1:2" ht="13.8">
      <c r="A226" s="93" t="s">
        <v>1593</v>
      </c>
      <c r="B226" s="88" t="s">
        <v>75</v>
      </c>
    </row>
    <row r="227" spans="1:2" ht="13.8">
      <c r="A227" s="93" t="s">
        <v>1594</v>
      </c>
      <c r="B227" s="88" t="s">
        <v>89</v>
      </c>
    </row>
    <row r="228" spans="1:2" ht="13.8">
      <c r="A228" s="93" t="s">
        <v>1595</v>
      </c>
      <c r="B228" s="88" t="s">
        <v>73</v>
      </c>
    </row>
    <row r="229" spans="1:2" ht="13.8">
      <c r="A229" s="93" t="s">
        <v>1596</v>
      </c>
      <c r="B229" s="94" t="s">
        <v>1424</v>
      </c>
    </row>
    <row r="230" spans="1:2" ht="13.8">
      <c r="A230" s="93" t="s">
        <v>1597</v>
      </c>
      <c r="B230" s="88" t="s">
        <v>73</v>
      </c>
    </row>
    <row r="231" spans="1:2" ht="13.8">
      <c r="A231" s="93" t="s">
        <v>1598</v>
      </c>
      <c r="B231" s="88" t="s">
        <v>68</v>
      </c>
    </row>
    <row r="232" spans="1:2" ht="13.8">
      <c r="A232" s="93" t="s">
        <v>1599</v>
      </c>
      <c r="B232" s="88" t="s">
        <v>1424</v>
      </c>
    </row>
    <row r="233" spans="1:2" ht="13.8">
      <c r="A233" s="93" t="s">
        <v>1600</v>
      </c>
      <c r="B233" s="88" t="s">
        <v>1424</v>
      </c>
    </row>
    <row r="234" spans="1:2" ht="13.8">
      <c r="A234" s="93" t="s">
        <v>1601</v>
      </c>
      <c r="B234" s="88" t="s">
        <v>72</v>
      </c>
    </row>
    <row r="235" spans="1:2" ht="13.8">
      <c r="A235" s="93" t="s">
        <v>1602</v>
      </c>
      <c r="B235" s="94" t="s">
        <v>86</v>
      </c>
    </row>
    <row r="236" spans="1:2" ht="13.8">
      <c r="A236" s="93" t="s">
        <v>1603</v>
      </c>
      <c r="B236" s="88" t="s">
        <v>63</v>
      </c>
    </row>
    <row r="237" spans="1:2" ht="13.8">
      <c r="A237" s="93" t="s">
        <v>1604</v>
      </c>
      <c r="B237" s="88" t="s">
        <v>63</v>
      </c>
    </row>
    <row r="238" spans="1:2" ht="13.8">
      <c r="A238" s="93" t="s">
        <v>1605</v>
      </c>
      <c r="B238" s="88" t="s">
        <v>86</v>
      </c>
    </row>
    <row r="239" spans="1:2" ht="13.8">
      <c r="A239" s="93" t="s">
        <v>1606</v>
      </c>
      <c r="B239" s="88" t="s">
        <v>63</v>
      </c>
    </row>
    <row r="240" spans="1:2" ht="13.8">
      <c r="A240" s="93" t="s">
        <v>1607</v>
      </c>
      <c r="B240" s="88" t="s">
        <v>85</v>
      </c>
    </row>
    <row r="241" spans="1:2" ht="13.8">
      <c r="A241" s="93" t="s">
        <v>1608</v>
      </c>
      <c r="B241" s="88" t="s">
        <v>86</v>
      </c>
    </row>
    <row r="242" spans="1:2" ht="13.8">
      <c r="A242" s="93" t="s">
        <v>1609</v>
      </c>
      <c r="B242" s="88" t="s">
        <v>39</v>
      </c>
    </row>
    <row r="243" spans="1:2" ht="13.8">
      <c r="A243" s="93" t="s">
        <v>1610</v>
      </c>
      <c r="B243" s="88" t="s">
        <v>63</v>
      </c>
    </row>
    <row r="244" spans="1:2" ht="13.8">
      <c r="A244" s="93" t="s">
        <v>1611</v>
      </c>
      <c r="B244" s="88" t="s">
        <v>84</v>
      </c>
    </row>
    <row r="245" spans="1:2" ht="13.8">
      <c r="A245" s="93" t="s">
        <v>1612</v>
      </c>
      <c r="B245" s="88" t="s">
        <v>1528</v>
      </c>
    </row>
    <row r="246" spans="1:2" ht="13.8">
      <c r="A246" s="93" t="s">
        <v>1613</v>
      </c>
      <c r="B246" s="88" t="s">
        <v>84</v>
      </c>
    </row>
    <row r="247" spans="1:2" ht="13.8">
      <c r="A247" s="93" t="s">
        <v>1614</v>
      </c>
      <c r="B247" s="88" t="s">
        <v>1389</v>
      </c>
    </row>
    <row r="248" spans="1:2" ht="13.8">
      <c r="A248" s="93" t="s">
        <v>1615</v>
      </c>
      <c r="B248" s="88" t="s">
        <v>38</v>
      </c>
    </row>
    <row r="249" spans="1:2" ht="13.8">
      <c r="A249" s="93" t="s">
        <v>1616</v>
      </c>
      <c r="B249" s="88" t="s">
        <v>84</v>
      </c>
    </row>
    <row r="250" spans="1:2" ht="13.8">
      <c r="A250" s="93" t="s">
        <v>1617</v>
      </c>
      <c r="B250" s="88" t="s">
        <v>84</v>
      </c>
    </row>
    <row r="251" spans="1:2" ht="41.4">
      <c r="A251" s="95" t="s">
        <v>1618</v>
      </c>
      <c r="B251" s="88" t="s">
        <v>1619</v>
      </c>
    </row>
    <row r="252" spans="1:2" ht="27.6">
      <c r="A252" s="95" t="s">
        <v>1620</v>
      </c>
      <c r="B252" s="88" t="s">
        <v>98</v>
      </c>
    </row>
    <row r="253" spans="1:2" ht="13.8">
      <c r="A253" s="93" t="s">
        <v>1621</v>
      </c>
      <c r="B253" s="88" t="s">
        <v>73</v>
      </c>
    </row>
    <row r="254" spans="1:2" ht="13.8">
      <c r="A254" s="93" t="s">
        <v>1622</v>
      </c>
      <c r="B254" s="88" t="s">
        <v>80</v>
      </c>
    </row>
    <row r="255" spans="1:2" ht="13.8">
      <c r="A255" s="93" t="s">
        <v>1623</v>
      </c>
      <c r="B255" s="88" t="s">
        <v>80</v>
      </c>
    </row>
    <row r="256" spans="1:2" ht="13.8">
      <c r="A256" s="93" t="s">
        <v>1624</v>
      </c>
      <c r="B256" s="94" t="s">
        <v>1424</v>
      </c>
    </row>
    <row r="257" spans="1:2" ht="13.8">
      <c r="A257" s="97" t="s">
        <v>1625</v>
      </c>
      <c r="B257" s="91"/>
    </row>
    <row r="258" spans="1:2" ht="13.8">
      <c r="A258" s="93" t="s">
        <v>1626</v>
      </c>
      <c r="B258" s="88" t="s">
        <v>1389</v>
      </c>
    </row>
    <row r="259" spans="1:2" ht="13.8">
      <c r="A259" s="93" t="s">
        <v>1627</v>
      </c>
      <c r="B259" s="88" t="s">
        <v>78</v>
      </c>
    </row>
    <row r="260" spans="1:2" ht="13.8">
      <c r="A260" s="93" t="s">
        <v>1628</v>
      </c>
      <c r="B260" s="88" t="s">
        <v>77</v>
      </c>
    </row>
    <row r="261" spans="1:2" ht="13.8">
      <c r="A261" s="93" t="s">
        <v>1629</v>
      </c>
      <c r="B261" s="88" t="s">
        <v>77</v>
      </c>
    </row>
    <row r="262" spans="1:2" ht="13.8">
      <c r="A262" s="93" t="s">
        <v>1630</v>
      </c>
      <c r="B262" s="88" t="s">
        <v>67</v>
      </c>
    </row>
    <row r="263" spans="1:2" ht="13.8">
      <c r="A263" s="93" t="s">
        <v>1631</v>
      </c>
      <c r="B263" s="94" t="s">
        <v>71</v>
      </c>
    </row>
    <row r="264" spans="1:2" ht="13.8">
      <c r="A264" s="93" t="s">
        <v>1632</v>
      </c>
      <c r="B264" s="88" t="s">
        <v>79</v>
      </c>
    </row>
    <row r="265" spans="1:2" ht="13.8">
      <c r="A265" s="93" t="s">
        <v>1633</v>
      </c>
      <c r="B265" s="88" t="s">
        <v>83</v>
      </c>
    </row>
    <row r="266" spans="1:2" ht="13.8">
      <c r="A266" s="93" t="s">
        <v>1634</v>
      </c>
      <c r="B266" s="88" t="s">
        <v>53</v>
      </c>
    </row>
    <row r="267" spans="1:2" ht="13.8">
      <c r="A267" s="93" t="s">
        <v>1635</v>
      </c>
      <c r="B267" s="88" t="s">
        <v>83</v>
      </c>
    </row>
    <row r="268" spans="1:2" ht="13.8">
      <c r="A268" s="93" t="s">
        <v>1636</v>
      </c>
      <c r="B268" s="88" t="s">
        <v>1528</v>
      </c>
    </row>
    <row r="269" spans="1:2" ht="13.8">
      <c r="A269" s="93" t="s">
        <v>1637</v>
      </c>
      <c r="B269" s="88" t="s">
        <v>80</v>
      </c>
    </row>
    <row r="270" spans="1:2" ht="13.8">
      <c r="A270" s="93" t="s">
        <v>1638</v>
      </c>
      <c r="B270" s="88" t="s">
        <v>69</v>
      </c>
    </row>
    <row r="271" spans="1:2" ht="13.8">
      <c r="A271" s="93" t="s">
        <v>1639</v>
      </c>
      <c r="B271" s="94" t="s">
        <v>1424</v>
      </c>
    </row>
    <row r="272" spans="1:2" ht="13.8">
      <c r="A272" s="93" t="s">
        <v>1640</v>
      </c>
      <c r="B272" s="94" t="s">
        <v>1424</v>
      </c>
    </row>
    <row r="273" spans="1:2" ht="13.8">
      <c r="A273" s="93" t="s">
        <v>1641</v>
      </c>
      <c r="B273" s="88" t="s">
        <v>73</v>
      </c>
    </row>
    <row r="274" spans="1:2" ht="13.8">
      <c r="A274" s="93" t="s">
        <v>1642</v>
      </c>
      <c r="B274" s="88" t="s">
        <v>81</v>
      </c>
    </row>
    <row r="275" spans="1:2" ht="13.8">
      <c r="A275" s="93" t="s">
        <v>1643</v>
      </c>
      <c r="B275" s="88" t="s">
        <v>73</v>
      </c>
    </row>
    <row r="276" spans="1:2" ht="13.8">
      <c r="A276" s="93" t="s">
        <v>1644</v>
      </c>
      <c r="B276" s="88" t="s">
        <v>73</v>
      </c>
    </row>
    <row r="277" spans="1:2" ht="13.8">
      <c r="A277" s="93" t="s">
        <v>1645</v>
      </c>
      <c r="B277" s="88" t="s">
        <v>73</v>
      </c>
    </row>
    <row r="278" spans="1:2" ht="13.8">
      <c r="A278" s="93" t="s">
        <v>1646</v>
      </c>
      <c r="B278" s="94" t="s">
        <v>88</v>
      </c>
    </row>
    <row r="279" spans="1:2" ht="13.8">
      <c r="A279" s="93" t="s">
        <v>1647</v>
      </c>
      <c r="B279" s="94" t="s">
        <v>83</v>
      </c>
    </row>
    <row r="280" spans="1:2" ht="13.8">
      <c r="A280" s="93" t="s">
        <v>1648</v>
      </c>
      <c r="B280" s="88" t="s">
        <v>83</v>
      </c>
    </row>
    <row r="281" spans="1:2" ht="13.8">
      <c r="A281" s="93" t="s">
        <v>1649</v>
      </c>
      <c r="B281" s="88" t="s">
        <v>74</v>
      </c>
    </row>
    <row r="282" spans="1:2" ht="13.8">
      <c r="A282" s="93" t="s">
        <v>1650</v>
      </c>
      <c r="B282" s="88" t="s">
        <v>67</v>
      </c>
    </row>
    <row r="283" spans="1:2" ht="13.8">
      <c r="A283" s="93" t="s">
        <v>1651</v>
      </c>
      <c r="B283" s="88" t="s">
        <v>73</v>
      </c>
    </row>
    <row r="284" spans="1:2" ht="13.8">
      <c r="A284" s="93" t="s">
        <v>1652</v>
      </c>
      <c r="B284" s="88" t="s">
        <v>76</v>
      </c>
    </row>
    <row r="285" spans="1:2" ht="13.8">
      <c r="A285" s="93" t="s">
        <v>1653</v>
      </c>
      <c r="B285" s="88" t="s">
        <v>77</v>
      </c>
    </row>
    <row r="286" spans="1:2" ht="13.8">
      <c r="A286" s="93" t="s">
        <v>1654</v>
      </c>
      <c r="B286" s="88" t="s">
        <v>79</v>
      </c>
    </row>
    <row r="287" spans="1:2" ht="13.8">
      <c r="A287" s="93" t="s">
        <v>1655</v>
      </c>
      <c r="B287" s="88" t="s">
        <v>89</v>
      </c>
    </row>
    <row r="288" spans="1:2" ht="13.8">
      <c r="A288" s="93" t="s">
        <v>1656</v>
      </c>
      <c r="B288" s="94" t="s">
        <v>88</v>
      </c>
    </row>
    <row r="289" spans="1:2" ht="13.8">
      <c r="A289" s="93" t="s">
        <v>1657</v>
      </c>
      <c r="B289" s="88" t="s">
        <v>42</v>
      </c>
    </row>
    <row r="290" spans="1:2" ht="13.8">
      <c r="A290" s="93" t="s">
        <v>1658</v>
      </c>
      <c r="B290" s="88" t="s">
        <v>63</v>
      </c>
    </row>
    <row r="291" spans="1:2" ht="13.8">
      <c r="A291" s="93" t="s">
        <v>1659</v>
      </c>
      <c r="B291" s="88" t="s">
        <v>67</v>
      </c>
    </row>
    <row r="292" spans="1:2" ht="13.8">
      <c r="A292" s="93" t="s">
        <v>1660</v>
      </c>
      <c r="B292" s="94" t="s">
        <v>67</v>
      </c>
    </row>
    <row r="293" spans="1:2" ht="13.8">
      <c r="A293" s="93" t="s">
        <v>1661</v>
      </c>
      <c r="B293" s="88" t="s">
        <v>64</v>
      </c>
    </row>
    <row r="294" spans="1:2" ht="13.8">
      <c r="A294" s="93" t="s">
        <v>1662</v>
      </c>
      <c r="B294" s="94" t="s">
        <v>63</v>
      </c>
    </row>
    <row r="295" spans="1:2" ht="13.8">
      <c r="A295" s="93" t="s">
        <v>1663</v>
      </c>
      <c r="B295" s="94" t="s">
        <v>64</v>
      </c>
    </row>
    <row r="296" spans="1:2" ht="13.8">
      <c r="A296" s="93" t="s">
        <v>1664</v>
      </c>
      <c r="B296" s="88" t="s">
        <v>89</v>
      </c>
    </row>
    <row r="297" spans="1:2" ht="13.8">
      <c r="A297" s="93" t="s">
        <v>1665</v>
      </c>
      <c r="B297" s="94" t="s">
        <v>65</v>
      </c>
    </row>
    <row r="298" spans="1:2" ht="13.8">
      <c r="A298" s="93" t="s">
        <v>1666</v>
      </c>
      <c r="B298" s="88" t="s">
        <v>67</v>
      </c>
    </row>
    <row r="299" spans="1:2" ht="13.8">
      <c r="A299" s="93" t="s">
        <v>1667</v>
      </c>
      <c r="B299" s="88" t="s">
        <v>71</v>
      </c>
    </row>
    <row r="300" spans="1:2" ht="13.8">
      <c r="A300" s="93" t="s">
        <v>1668</v>
      </c>
      <c r="B300" s="88" t="s">
        <v>69</v>
      </c>
    </row>
    <row r="301" spans="1:2" ht="13.8">
      <c r="A301" s="93" t="s">
        <v>1669</v>
      </c>
      <c r="B301" s="88" t="s">
        <v>67</v>
      </c>
    </row>
    <row r="302" spans="1:2" ht="13.8">
      <c r="A302" s="93" t="s">
        <v>1670</v>
      </c>
      <c r="B302" s="88" t="s">
        <v>83</v>
      </c>
    </row>
    <row r="303" spans="1:2" ht="13.8">
      <c r="A303" s="93" t="s">
        <v>1671</v>
      </c>
      <c r="B303" s="88" t="s">
        <v>73</v>
      </c>
    </row>
    <row r="304" spans="1:2" ht="13.8">
      <c r="A304" s="93" t="s">
        <v>1672</v>
      </c>
      <c r="B304" s="88" t="s">
        <v>89</v>
      </c>
    </row>
    <row r="305" spans="1:2" ht="13.8">
      <c r="A305" s="93" t="s">
        <v>1673</v>
      </c>
      <c r="B305" s="94" t="s">
        <v>1424</v>
      </c>
    </row>
    <row r="306" spans="1:2" ht="13.8">
      <c r="A306" s="93" t="s">
        <v>1674</v>
      </c>
      <c r="B306" s="88" t="s">
        <v>83</v>
      </c>
    </row>
    <row r="307" spans="1:2" ht="13.8">
      <c r="A307" s="93" t="s">
        <v>1675</v>
      </c>
      <c r="B307" s="88" t="s">
        <v>65</v>
      </c>
    </row>
    <row r="308" spans="1:2" ht="13.8">
      <c r="A308" s="93" t="s">
        <v>1676</v>
      </c>
      <c r="B308" s="88" t="s">
        <v>73</v>
      </c>
    </row>
    <row r="309" spans="1:2" ht="13.8">
      <c r="A309" s="93" t="s">
        <v>1677</v>
      </c>
      <c r="B309" s="88" t="s">
        <v>83</v>
      </c>
    </row>
    <row r="310" spans="1:2" ht="13.8">
      <c r="A310" s="93" t="s">
        <v>1678</v>
      </c>
      <c r="B310" s="88" t="s">
        <v>88</v>
      </c>
    </row>
    <row r="311" spans="1:2" ht="13.8">
      <c r="A311" s="93" t="s">
        <v>1679</v>
      </c>
      <c r="B311" s="88" t="s">
        <v>69</v>
      </c>
    </row>
    <row r="312" spans="1:2" ht="13.8">
      <c r="A312" s="93" t="s">
        <v>1680</v>
      </c>
      <c r="B312" s="88" t="s">
        <v>67</v>
      </c>
    </row>
    <row r="313" spans="1:2" ht="13.8">
      <c r="A313" s="93" t="s">
        <v>1681</v>
      </c>
      <c r="B313" s="88" t="s">
        <v>75</v>
      </c>
    </row>
    <row r="314" spans="1:2" ht="13.8">
      <c r="A314" s="93" t="s">
        <v>1682</v>
      </c>
      <c r="B314" s="88" t="s">
        <v>67</v>
      </c>
    </row>
    <row r="315" spans="1:2" ht="13.8">
      <c r="A315" s="93" t="s">
        <v>1683</v>
      </c>
      <c r="B315" s="88" t="s">
        <v>69</v>
      </c>
    </row>
    <row r="316" spans="1:2" ht="13.8">
      <c r="A316" s="93" t="s">
        <v>1684</v>
      </c>
      <c r="B316" s="88" t="s">
        <v>75</v>
      </c>
    </row>
    <row r="317" spans="1:2" ht="13.8">
      <c r="A317" s="93" t="s">
        <v>1685</v>
      </c>
      <c r="B317" s="88" t="s">
        <v>75</v>
      </c>
    </row>
    <row r="318" spans="1:2" ht="13.8">
      <c r="A318" s="93" t="s">
        <v>1686</v>
      </c>
      <c r="B318" s="88" t="s">
        <v>88</v>
      </c>
    </row>
    <row r="319" spans="1:2" ht="13.8">
      <c r="A319" s="93" t="s">
        <v>1687</v>
      </c>
      <c r="B319" s="88" t="s">
        <v>69</v>
      </c>
    </row>
    <row r="320" spans="1:2" ht="13.8">
      <c r="A320" s="93" t="s">
        <v>1688</v>
      </c>
      <c r="B320" s="88" t="s">
        <v>69</v>
      </c>
    </row>
    <row r="321" spans="1:2" ht="13.8">
      <c r="A321" s="93" t="s">
        <v>1689</v>
      </c>
      <c r="B321" s="88" t="s">
        <v>69</v>
      </c>
    </row>
    <row r="322" spans="1:2" ht="13.8">
      <c r="A322" s="93" t="s">
        <v>1690</v>
      </c>
      <c r="B322" s="88" t="s">
        <v>73</v>
      </c>
    </row>
    <row r="323" spans="1:2" ht="13.8">
      <c r="A323" s="93" t="s">
        <v>1691</v>
      </c>
      <c r="B323" s="88" t="s">
        <v>79</v>
      </c>
    </row>
    <row r="324" spans="1:2" ht="13.8">
      <c r="A324" s="93" t="s">
        <v>1692</v>
      </c>
      <c r="B324" s="88" t="s">
        <v>78</v>
      </c>
    </row>
    <row r="325" spans="1:2" ht="13.8">
      <c r="A325" s="93" t="s">
        <v>1693</v>
      </c>
      <c r="B325" s="94" t="s">
        <v>69</v>
      </c>
    </row>
    <row r="326" spans="1:2" ht="13.8">
      <c r="A326" s="93" t="s">
        <v>1694</v>
      </c>
      <c r="B326" s="88" t="s">
        <v>69</v>
      </c>
    </row>
    <row r="327" spans="1:2" ht="13.8">
      <c r="A327" s="93" t="s">
        <v>1695</v>
      </c>
      <c r="B327" s="94" t="s">
        <v>69</v>
      </c>
    </row>
    <row r="328" spans="1:2" ht="13.8">
      <c r="A328" s="93" t="s">
        <v>1696</v>
      </c>
      <c r="B328" s="94" t="s">
        <v>69</v>
      </c>
    </row>
    <row r="329" spans="1:2" ht="13.8">
      <c r="A329" s="93" t="s">
        <v>1697</v>
      </c>
      <c r="B329" s="88" t="s">
        <v>81</v>
      </c>
    </row>
    <row r="330" spans="1:2" ht="13.8">
      <c r="A330" s="93" t="s">
        <v>1698</v>
      </c>
      <c r="B330" s="94" t="s">
        <v>74</v>
      </c>
    </row>
    <row r="331" spans="1:2" ht="13.8">
      <c r="A331" s="93" t="s">
        <v>1699</v>
      </c>
      <c r="B331" s="94" t="s">
        <v>74</v>
      </c>
    </row>
    <row r="332" spans="1:2" ht="13.8">
      <c r="A332" s="93" t="s">
        <v>1700</v>
      </c>
      <c r="B332" s="94" t="s">
        <v>83</v>
      </c>
    </row>
    <row r="333" spans="1:2" ht="13.8">
      <c r="A333" s="93" t="s">
        <v>1701</v>
      </c>
      <c r="B333" s="88" t="s">
        <v>89</v>
      </c>
    </row>
    <row r="334" spans="1:2" ht="13.8">
      <c r="A334" s="93" t="s">
        <v>1702</v>
      </c>
      <c r="B334" s="88" t="s">
        <v>80</v>
      </c>
    </row>
    <row r="335" spans="1:2" ht="13.8">
      <c r="A335" s="93" t="s">
        <v>1703</v>
      </c>
      <c r="B335" s="94" t="s">
        <v>68</v>
      </c>
    </row>
    <row r="336" spans="1:2" ht="13.8">
      <c r="A336" s="93" t="s">
        <v>1704</v>
      </c>
      <c r="B336" s="94" t="s">
        <v>79</v>
      </c>
    </row>
    <row r="337" spans="1:2" ht="27.6">
      <c r="A337" s="95" t="s">
        <v>1705</v>
      </c>
      <c r="B337" s="94" t="s">
        <v>1706</v>
      </c>
    </row>
    <row r="338" spans="1:2" ht="41.4">
      <c r="A338" s="95" t="s">
        <v>1707</v>
      </c>
      <c r="B338" s="94" t="s">
        <v>1706</v>
      </c>
    </row>
    <row r="339" spans="1:2" ht="27.6">
      <c r="A339" s="95" t="s">
        <v>1708</v>
      </c>
      <c r="B339" s="98" t="s">
        <v>1006</v>
      </c>
    </row>
    <row r="340" spans="1:2" ht="41.4">
      <c r="A340" s="95" t="s">
        <v>1709</v>
      </c>
      <c r="B340" s="98" t="s">
        <v>1006</v>
      </c>
    </row>
    <row r="341" spans="1:2" ht="13.8">
      <c r="A341" s="93" t="s">
        <v>1710</v>
      </c>
      <c r="B341" s="88" t="s">
        <v>77</v>
      </c>
    </row>
    <row r="342" spans="1:2" ht="13.8">
      <c r="A342" s="93" t="s">
        <v>1711</v>
      </c>
      <c r="B342" s="88" t="s">
        <v>62</v>
      </c>
    </row>
    <row r="343" spans="1:2" ht="13.8">
      <c r="A343" s="93" t="s">
        <v>1712</v>
      </c>
      <c r="B343" s="94" t="s">
        <v>74</v>
      </c>
    </row>
    <row r="344" spans="1:2" ht="13.8">
      <c r="A344" s="93" t="s">
        <v>1713</v>
      </c>
      <c r="B344" s="88" t="s">
        <v>73</v>
      </c>
    </row>
    <row r="345" spans="1:2" ht="13.8">
      <c r="A345" s="93" t="s">
        <v>1714</v>
      </c>
      <c r="B345" s="88" t="s">
        <v>63</v>
      </c>
    </row>
    <row r="346" spans="1:2" ht="13.8">
      <c r="A346" s="93" t="s">
        <v>1715</v>
      </c>
      <c r="B346" s="94" t="s">
        <v>78</v>
      </c>
    </row>
    <row r="347" spans="1:2" ht="13.8">
      <c r="A347" s="93" t="s">
        <v>1716</v>
      </c>
      <c r="B347" s="88" t="s">
        <v>81</v>
      </c>
    </row>
    <row r="348" spans="1:2" ht="13.8">
      <c r="A348" s="93" t="s">
        <v>1717</v>
      </c>
      <c r="B348" s="94" t="s">
        <v>76</v>
      </c>
    </row>
    <row r="349" spans="1:2" ht="13.8">
      <c r="A349" s="93" t="s">
        <v>1718</v>
      </c>
      <c r="B349" s="94" t="s">
        <v>88</v>
      </c>
    </row>
    <row r="350" spans="1:2" ht="13.8">
      <c r="A350" s="93" t="s">
        <v>1719</v>
      </c>
      <c r="B350" s="88" t="s">
        <v>86</v>
      </c>
    </row>
    <row r="351" spans="1:2" ht="13.8">
      <c r="A351" s="93" t="s">
        <v>1720</v>
      </c>
      <c r="B351" s="88" t="s">
        <v>77</v>
      </c>
    </row>
    <row r="352" spans="1:2" ht="13.8">
      <c r="A352" s="93" t="s">
        <v>1721</v>
      </c>
      <c r="B352" s="88" t="s">
        <v>65</v>
      </c>
    </row>
    <row r="353" spans="1:2" ht="13.8">
      <c r="A353" s="93" t="s">
        <v>1722</v>
      </c>
      <c r="B353" s="88" t="s">
        <v>84</v>
      </c>
    </row>
    <row r="354" spans="1:2" ht="13.8">
      <c r="A354" s="93" t="s">
        <v>1723</v>
      </c>
      <c r="B354" s="88" t="s">
        <v>72</v>
      </c>
    </row>
    <row r="355" spans="1:2" ht="13.8">
      <c r="A355" s="93" t="s">
        <v>1724</v>
      </c>
      <c r="B355" s="94" t="s">
        <v>81</v>
      </c>
    </row>
    <row r="356" spans="1:2" ht="13.8">
      <c r="A356" s="93" t="s">
        <v>1725</v>
      </c>
      <c r="B356" s="94" t="s">
        <v>74</v>
      </c>
    </row>
    <row r="357" spans="1:2" ht="13.8">
      <c r="A357" s="93" t="s">
        <v>1726</v>
      </c>
      <c r="B357" s="88" t="s">
        <v>73</v>
      </c>
    </row>
    <row r="358" spans="1:2" ht="13.8">
      <c r="A358" s="93" t="s">
        <v>1727</v>
      </c>
      <c r="B358" s="88" t="s">
        <v>79</v>
      </c>
    </row>
    <row r="359" spans="1:2" ht="13.8">
      <c r="A359" s="93" t="s">
        <v>1728</v>
      </c>
      <c r="B359" s="88" t="s">
        <v>65</v>
      </c>
    </row>
    <row r="360" spans="1:2" ht="13.8">
      <c r="A360" s="93" t="s">
        <v>1729</v>
      </c>
      <c r="B360" s="88" t="s">
        <v>67</v>
      </c>
    </row>
    <row r="361" spans="1:2" ht="13.8">
      <c r="A361" s="93" t="s">
        <v>1730</v>
      </c>
      <c r="B361" s="88" t="s">
        <v>65</v>
      </c>
    </row>
    <row r="362" spans="1:2" ht="13.8">
      <c r="A362" s="93" t="s">
        <v>1731</v>
      </c>
      <c r="B362" s="88" t="s">
        <v>73</v>
      </c>
    </row>
    <row r="363" spans="1:2" ht="13.8">
      <c r="A363" s="93" t="s">
        <v>1732</v>
      </c>
      <c r="B363" s="88" t="s">
        <v>65</v>
      </c>
    </row>
    <row r="364" spans="1:2" ht="13.8">
      <c r="A364" s="93" t="s">
        <v>1733</v>
      </c>
      <c r="B364" s="94" t="s">
        <v>1424</v>
      </c>
    </row>
    <row r="365" spans="1:2" ht="13.8">
      <c r="A365" s="93" t="s">
        <v>1734</v>
      </c>
      <c r="B365" s="88" t="s">
        <v>78</v>
      </c>
    </row>
    <row r="366" spans="1:2" ht="13.8">
      <c r="A366" s="93" t="s">
        <v>1735</v>
      </c>
      <c r="B366" s="88" t="s">
        <v>83</v>
      </c>
    </row>
    <row r="367" spans="1:2" ht="13.8">
      <c r="A367" s="93" t="s">
        <v>1736</v>
      </c>
      <c r="B367" s="88" t="s">
        <v>76</v>
      </c>
    </row>
    <row r="368" spans="1:2" ht="13.8">
      <c r="A368" s="93" t="s">
        <v>1737</v>
      </c>
      <c r="B368" s="94" t="s">
        <v>1424</v>
      </c>
    </row>
    <row r="369" spans="1:2" ht="13.8">
      <c r="A369" s="93" t="s">
        <v>1738</v>
      </c>
      <c r="B369" s="94" t="s">
        <v>1424</v>
      </c>
    </row>
    <row r="370" spans="1:2" ht="13.8">
      <c r="A370" s="93" t="s">
        <v>1739</v>
      </c>
      <c r="B370" s="88" t="s">
        <v>77</v>
      </c>
    </row>
    <row r="371" spans="1:2" ht="13.8">
      <c r="A371" s="93" t="s">
        <v>1740</v>
      </c>
      <c r="B371" s="94" t="s">
        <v>74</v>
      </c>
    </row>
    <row r="372" spans="1:2" ht="13.8">
      <c r="A372" s="93" t="s">
        <v>1741</v>
      </c>
      <c r="B372" s="88" t="s">
        <v>61</v>
      </c>
    </row>
    <row r="373" spans="1:2" ht="13.8">
      <c r="A373" s="93" t="s">
        <v>1742</v>
      </c>
      <c r="B373" s="88" t="s">
        <v>90</v>
      </c>
    </row>
    <row r="374" spans="1:2" ht="13.8">
      <c r="A374" s="93" t="s">
        <v>1743</v>
      </c>
      <c r="B374" s="88" t="s">
        <v>33</v>
      </c>
    </row>
    <row r="375" spans="1:2" ht="13.8">
      <c r="A375" s="93" t="s">
        <v>1744</v>
      </c>
      <c r="B375" s="88" t="s">
        <v>76</v>
      </c>
    </row>
    <row r="376" spans="1:2" ht="13.8">
      <c r="A376" s="93" t="s">
        <v>1745</v>
      </c>
      <c r="B376" s="88" t="s">
        <v>75</v>
      </c>
    </row>
    <row r="377" spans="1:2" ht="13.8">
      <c r="A377" s="93" t="s">
        <v>1746</v>
      </c>
      <c r="B377" s="94" t="s">
        <v>74</v>
      </c>
    </row>
    <row r="378" spans="1:2" ht="13.8">
      <c r="A378" s="93" t="s">
        <v>1747</v>
      </c>
      <c r="B378" s="88" t="s">
        <v>77</v>
      </c>
    </row>
    <row r="379" spans="1:2" ht="13.8">
      <c r="A379" s="93" t="s">
        <v>1748</v>
      </c>
      <c r="B379" s="88" t="s">
        <v>76</v>
      </c>
    </row>
    <row r="380" spans="1:2" ht="13.8">
      <c r="A380" s="93" t="s">
        <v>1749</v>
      </c>
      <c r="B380" s="94" t="s">
        <v>78</v>
      </c>
    </row>
    <row r="381" spans="1:2" ht="13.8">
      <c r="A381" s="93" t="s">
        <v>1750</v>
      </c>
      <c r="B381" s="94" t="s">
        <v>81</v>
      </c>
    </row>
    <row r="382" spans="1:2" ht="13.8">
      <c r="A382" s="93" t="s">
        <v>1751</v>
      </c>
      <c r="B382" s="88" t="s">
        <v>77</v>
      </c>
    </row>
    <row r="383" spans="1:2" ht="13.8">
      <c r="A383" s="93" t="s">
        <v>1752</v>
      </c>
      <c r="B383" s="88" t="s">
        <v>89</v>
      </c>
    </row>
    <row r="384" spans="1:2" ht="13.8">
      <c r="A384" s="93" t="s">
        <v>1752</v>
      </c>
      <c r="B384" s="88" t="s">
        <v>73</v>
      </c>
    </row>
    <row r="385" spans="1:2" ht="13.8">
      <c r="A385" s="93" t="s">
        <v>1753</v>
      </c>
      <c r="B385" s="88" t="s">
        <v>89</v>
      </c>
    </row>
    <row r="386" spans="1:2" ht="13.8">
      <c r="A386" s="93" t="s">
        <v>1754</v>
      </c>
      <c r="B386" s="88" t="s">
        <v>83</v>
      </c>
    </row>
    <row r="387" spans="1:2" ht="13.8">
      <c r="A387" s="93" t="s">
        <v>1755</v>
      </c>
      <c r="B387" s="94" t="s">
        <v>74</v>
      </c>
    </row>
    <row r="388" spans="1:2" ht="13.8">
      <c r="A388" s="93" t="s">
        <v>1756</v>
      </c>
      <c r="B388" s="88" t="s">
        <v>42</v>
      </c>
    </row>
    <row r="389" spans="1:2" ht="13.8">
      <c r="A389" s="93" t="s">
        <v>1757</v>
      </c>
      <c r="B389" s="88" t="s">
        <v>69</v>
      </c>
    </row>
    <row r="390" spans="1:2" ht="13.8">
      <c r="A390" s="93" t="s">
        <v>1758</v>
      </c>
      <c r="B390" s="94" t="s">
        <v>74</v>
      </c>
    </row>
    <row r="391" spans="1:2" ht="13.8">
      <c r="A391" s="93" t="s">
        <v>1759</v>
      </c>
      <c r="B391" s="94" t="s">
        <v>1424</v>
      </c>
    </row>
    <row r="392" spans="1:2" ht="13.8">
      <c r="A392" s="93" t="s">
        <v>1760</v>
      </c>
      <c r="B392" s="94" t="s">
        <v>1424</v>
      </c>
    </row>
    <row r="393" spans="1:2" ht="13.8">
      <c r="A393" s="93" t="s">
        <v>1761</v>
      </c>
      <c r="B393" s="88" t="s">
        <v>73</v>
      </c>
    </row>
    <row r="394" spans="1:2" ht="13.8">
      <c r="A394" s="93" t="s">
        <v>1762</v>
      </c>
      <c r="B394" s="88" t="s">
        <v>73</v>
      </c>
    </row>
    <row r="395" spans="1:2" ht="13.8">
      <c r="A395" s="93" t="s">
        <v>1763</v>
      </c>
      <c r="B395" s="88" t="s">
        <v>74</v>
      </c>
    </row>
    <row r="396" spans="1:2" ht="13.8">
      <c r="A396" s="93" t="s">
        <v>1764</v>
      </c>
      <c r="B396" s="94" t="s">
        <v>74</v>
      </c>
    </row>
    <row r="397" spans="1:2" ht="13.8">
      <c r="A397" s="93" t="s">
        <v>1765</v>
      </c>
      <c r="B397" s="88" t="s">
        <v>73</v>
      </c>
    </row>
    <row r="398" spans="1:2" ht="13.8">
      <c r="A398" s="93" t="s">
        <v>1766</v>
      </c>
      <c r="B398" s="88" t="s">
        <v>75</v>
      </c>
    </row>
    <row r="399" spans="1:2" ht="13.8">
      <c r="A399" s="93" t="s">
        <v>1767</v>
      </c>
      <c r="B399" s="94" t="s">
        <v>74</v>
      </c>
    </row>
    <row r="400" spans="1:2" ht="13.8">
      <c r="A400" s="93" t="s">
        <v>1768</v>
      </c>
      <c r="B400" s="88" t="s">
        <v>81</v>
      </c>
    </row>
    <row r="401" spans="1:2" ht="13.8">
      <c r="A401" s="93" t="s">
        <v>1769</v>
      </c>
      <c r="B401" s="88" t="s">
        <v>81</v>
      </c>
    </row>
    <row r="402" spans="1:2" ht="13.8">
      <c r="A402" s="93" t="s">
        <v>1770</v>
      </c>
      <c r="B402" s="88" t="s">
        <v>81</v>
      </c>
    </row>
    <row r="403" spans="1:2" ht="13.8">
      <c r="A403" s="93" t="s">
        <v>1771</v>
      </c>
      <c r="B403" s="88" t="s">
        <v>84</v>
      </c>
    </row>
    <row r="404" spans="1:2" ht="13.8">
      <c r="A404" s="93" t="s">
        <v>1772</v>
      </c>
      <c r="B404" s="88" t="s">
        <v>1528</v>
      </c>
    </row>
    <row r="405" spans="1:2" ht="13.8">
      <c r="A405" s="93" t="s">
        <v>1773</v>
      </c>
      <c r="B405" s="94" t="s">
        <v>77</v>
      </c>
    </row>
    <row r="406" spans="1:2" ht="13.8">
      <c r="A406" s="93" t="s">
        <v>1774</v>
      </c>
      <c r="B406" s="94" t="s">
        <v>72</v>
      </c>
    </row>
    <row r="407" spans="1:2" ht="13.8">
      <c r="A407" s="93" t="s">
        <v>1775</v>
      </c>
      <c r="B407" s="88" t="s">
        <v>1420</v>
      </c>
    </row>
    <row r="408" spans="1:2" ht="13.8">
      <c r="A408" s="93" t="s">
        <v>1776</v>
      </c>
      <c r="B408" s="88" t="s">
        <v>1420</v>
      </c>
    </row>
    <row r="409" spans="1:2" ht="13.8">
      <c r="A409" s="93" t="s">
        <v>1777</v>
      </c>
      <c r="B409" s="88" t="s">
        <v>87</v>
      </c>
    </row>
    <row r="410" spans="1:2" ht="13.8">
      <c r="A410" s="93" t="s">
        <v>1778</v>
      </c>
      <c r="B410" s="88" t="s">
        <v>69</v>
      </c>
    </row>
    <row r="411" spans="1:2" ht="13.8">
      <c r="A411" s="93" t="s">
        <v>1779</v>
      </c>
      <c r="B411" s="88" t="s">
        <v>63</v>
      </c>
    </row>
    <row r="412" spans="1:2" ht="13.8">
      <c r="A412" s="93" t="s">
        <v>1780</v>
      </c>
      <c r="B412" s="88" t="s">
        <v>67</v>
      </c>
    </row>
    <row r="413" spans="1:2" ht="13.8">
      <c r="A413" s="93" t="s">
        <v>1781</v>
      </c>
      <c r="B413" s="88" t="s">
        <v>81</v>
      </c>
    </row>
    <row r="414" spans="1:2" ht="13.8">
      <c r="A414" s="93" t="s">
        <v>1782</v>
      </c>
      <c r="B414" s="88" t="s">
        <v>67</v>
      </c>
    </row>
    <row r="415" spans="1:2" ht="13.8">
      <c r="A415" s="93" t="s">
        <v>1783</v>
      </c>
      <c r="B415" s="88" t="s">
        <v>73</v>
      </c>
    </row>
    <row r="416" spans="1:2" ht="13.8">
      <c r="A416" s="93" t="s">
        <v>1784</v>
      </c>
      <c r="B416" s="88" t="s">
        <v>73</v>
      </c>
    </row>
    <row r="417" spans="1:2" ht="13.8">
      <c r="A417" s="93" t="s">
        <v>1785</v>
      </c>
      <c r="B417" s="94" t="s">
        <v>77</v>
      </c>
    </row>
    <row r="418" spans="1:2" ht="13.8">
      <c r="A418" s="93" t="s">
        <v>1786</v>
      </c>
      <c r="B418" s="88" t="s">
        <v>75</v>
      </c>
    </row>
    <row r="419" spans="1:2" ht="13.8">
      <c r="A419" s="93" t="s">
        <v>1787</v>
      </c>
      <c r="B419" s="88" t="s">
        <v>73</v>
      </c>
    </row>
    <row r="420" spans="1:2" ht="13.8">
      <c r="A420" s="93" t="s">
        <v>1788</v>
      </c>
      <c r="B420" s="88" t="s">
        <v>33</v>
      </c>
    </row>
    <row r="421" spans="1:2" ht="13.8">
      <c r="A421" s="93" t="s">
        <v>1789</v>
      </c>
      <c r="B421" s="88" t="s">
        <v>65</v>
      </c>
    </row>
    <row r="422" spans="1:2" ht="13.8">
      <c r="A422" s="93" t="s">
        <v>1790</v>
      </c>
      <c r="B422" s="88" t="s">
        <v>67</v>
      </c>
    </row>
    <row r="423" spans="1:2" ht="13.8">
      <c r="A423" s="93" t="s">
        <v>1791</v>
      </c>
      <c r="B423" s="88" t="s">
        <v>73</v>
      </c>
    </row>
    <row r="424" spans="1:2" ht="13.8">
      <c r="A424" s="93" t="s">
        <v>1792</v>
      </c>
      <c r="B424" s="94" t="s">
        <v>74</v>
      </c>
    </row>
    <row r="425" spans="1:2" ht="13.8">
      <c r="A425" s="93" t="s">
        <v>1793</v>
      </c>
      <c r="B425" s="94" t="s">
        <v>83</v>
      </c>
    </row>
    <row r="426" spans="1:2" ht="13.8">
      <c r="A426" s="93" t="s">
        <v>1794</v>
      </c>
      <c r="B426" s="94" t="s">
        <v>75</v>
      </c>
    </row>
    <row r="427" spans="1:2" ht="13.8">
      <c r="A427" s="93" t="s">
        <v>1795</v>
      </c>
      <c r="B427" s="94" t="s">
        <v>74</v>
      </c>
    </row>
    <row r="428" spans="1:2" ht="13.8">
      <c r="A428" s="96" t="s">
        <v>1796</v>
      </c>
      <c r="B428" s="88" t="s">
        <v>62</v>
      </c>
    </row>
    <row r="429" spans="1:2" ht="13.8">
      <c r="A429" s="93" t="s">
        <v>1797</v>
      </c>
      <c r="B429" s="88" t="s">
        <v>73</v>
      </c>
    </row>
    <row r="430" spans="1:2" ht="13.8">
      <c r="A430" s="93" t="s">
        <v>1798</v>
      </c>
      <c r="B430" s="94" t="s">
        <v>74</v>
      </c>
    </row>
    <row r="431" spans="1:2" ht="13.8">
      <c r="A431" s="93" t="s">
        <v>1799</v>
      </c>
      <c r="B431" s="88" t="s">
        <v>86</v>
      </c>
    </row>
    <row r="432" spans="1:2" ht="13.8">
      <c r="A432" s="93" t="s">
        <v>1800</v>
      </c>
      <c r="B432" s="94" t="s">
        <v>67</v>
      </c>
    </row>
    <row r="433" spans="1:2" ht="13.8">
      <c r="A433" s="93" t="s">
        <v>1801</v>
      </c>
      <c r="B433" s="88" t="s">
        <v>77</v>
      </c>
    </row>
    <row r="434" spans="1:2" ht="13.8">
      <c r="A434" s="97" t="s">
        <v>1802</v>
      </c>
      <c r="B434" s="99"/>
    </row>
    <row r="435" spans="1:2" ht="13.8">
      <c r="A435" s="95" t="s">
        <v>1803</v>
      </c>
      <c r="B435" s="88" t="s">
        <v>73</v>
      </c>
    </row>
    <row r="436" spans="1:2" ht="13.8">
      <c r="A436" s="95" t="s">
        <v>1804</v>
      </c>
      <c r="B436" s="88" t="s">
        <v>73</v>
      </c>
    </row>
    <row r="437" spans="1:2" ht="13.8">
      <c r="A437" s="93" t="s">
        <v>1805</v>
      </c>
      <c r="B437" s="94" t="s">
        <v>74</v>
      </c>
    </row>
    <row r="438" spans="1:2" ht="13.8">
      <c r="A438" s="93" t="s">
        <v>1806</v>
      </c>
      <c r="B438" s="88" t="s">
        <v>1807</v>
      </c>
    </row>
    <row r="439" spans="1:2" ht="13.8">
      <c r="A439" s="93" t="s">
        <v>1808</v>
      </c>
      <c r="B439" s="88" t="s">
        <v>77</v>
      </c>
    </row>
    <row r="440" spans="1:2" ht="13.8">
      <c r="A440" s="93" t="s">
        <v>1809</v>
      </c>
      <c r="B440" s="88" t="s">
        <v>89</v>
      </c>
    </row>
    <row r="441" spans="1:2" ht="13.8">
      <c r="A441" s="93" t="s">
        <v>1810</v>
      </c>
      <c r="B441" s="88" t="s">
        <v>26</v>
      </c>
    </row>
    <row r="442" spans="1:2" ht="13.8">
      <c r="A442" s="93" t="s">
        <v>1811</v>
      </c>
      <c r="B442" s="94" t="s">
        <v>89</v>
      </c>
    </row>
    <row r="443" spans="1:2" ht="13.8">
      <c r="A443" s="93" t="s">
        <v>1812</v>
      </c>
      <c r="B443" s="94" t="s">
        <v>69</v>
      </c>
    </row>
    <row r="444" spans="1:2" ht="13.8">
      <c r="A444" s="93" t="s">
        <v>1813</v>
      </c>
      <c r="B444" s="88" t="s">
        <v>69</v>
      </c>
    </row>
    <row r="445" spans="1:2" ht="13.8">
      <c r="A445" s="93" t="s">
        <v>1814</v>
      </c>
      <c r="B445" s="88" t="s">
        <v>67</v>
      </c>
    </row>
    <row r="446" spans="1:2" ht="13.8">
      <c r="A446" s="93" t="s">
        <v>1815</v>
      </c>
      <c r="B446" s="88" t="s">
        <v>69</v>
      </c>
    </row>
    <row r="447" spans="1:2" ht="13.8">
      <c r="A447" s="93" t="s">
        <v>1816</v>
      </c>
      <c r="B447" s="94" t="s">
        <v>69</v>
      </c>
    </row>
    <row r="448" spans="1:2" ht="13.8">
      <c r="A448" s="93" t="s">
        <v>1817</v>
      </c>
      <c r="B448" s="88" t="s">
        <v>69</v>
      </c>
    </row>
    <row r="449" spans="1:2" ht="13.8">
      <c r="A449" s="93" t="s">
        <v>1818</v>
      </c>
      <c r="B449" s="94" t="s">
        <v>69</v>
      </c>
    </row>
    <row r="450" spans="1:2" ht="13.8">
      <c r="A450" s="93" t="s">
        <v>1819</v>
      </c>
      <c r="B450" s="94" t="s">
        <v>69</v>
      </c>
    </row>
    <row r="451" spans="1:2" ht="13.8">
      <c r="A451" s="93" t="s">
        <v>1820</v>
      </c>
      <c r="B451" s="94" t="s">
        <v>74</v>
      </c>
    </row>
    <row r="452" spans="1:2" ht="13.8">
      <c r="A452" s="93" t="s">
        <v>1821</v>
      </c>
      <c r="B452" s="94" t="s">
        <v>74</v>
      </c>
    </row>
    <row r="453" spans="1:2" ht="13.8">
      <c r="A453" s="93" t="s">
        <v>1822</v>
      </c>
      <c r="B453" s="94" t="s">
        <v>69</v>
      </c>
    </row>
    <row r="454" spans="1:2" ht="13.8">
      <c r="A454" s="93" t="s">
        <v>1823</v>
      </c>
      <c r="B454" s="94" t="s">
        <v>74</v>
      </c>
    </row>
    <row r="455" spans="1:2" ht="13.8">
      <c r="A455" s="93" t="s">
        <v>1824</v>
      </c>
      <c r="B455" s="94" t="s">
        <v>69</v>
      </c>
    </row>
    <row r="456" spans="1:2" ht="13.8">
      <c r="A456" s="93" t="s">
        <v>1825</v>
      </c>
      <c r="B456" s="94" t="s">
        <v>69</v>
      </c>
    </row>
    <row r="457" spans="1:2" ht="13.8">
      <c r="A457" s="93" t="s">
        <v>1826</v>
      </c>
      <c r="B457" s="94" t="s">
        <v>74</v>
      </c>
    </row>
    <row r="458" spans="1:2" ht="13.8">
      <c r="A458" s="93" t="s">
        <v>1827</v>
      </c>
      <c r="B458" s="94" t="s">
        <v>69</v>
      </c>
    </row>
    <row r="459" spans="1:2" ht="13.8">
      <c r="A459" s="93" t="s">
        <v>1828</v>
      </c>
      <c r="B459" s="88" t="s">
        <v>69</v>
      </c>
    </row>
    <row r="460" spans="1:2" ht="13.8">
      <c r="A460" s="93" t="s">
        <v>1829</v>
      </c>
      <c r="B460" s="94" t="s">
        <v>69</v>
      </c>
    </row>
    <row r="461" spans="1:2" ht="13.8">
      <c r="A461" s="93" t="s">
        <v>1830</v>
      </c>
      <c r="B461" s="94" t="s">
        <v>69</v>
      </c>
    </row>
    <row r="462" spans="1:2" ht="13.8">
      <c r="A462" s="93" t="s">
        <v>1831</v>
      </c>
      <c r="B462" s="94" t="s">
        <v>69</v>
      </c>
    </row>
    <row r="463" spans="1:2" ht="13.8">
      <c r="A463" s="93" t="s">
        <v>1832</v>
      </c>
      <c r="B463" s="94" t="s">
        <v>69</v>
      </c>
    </row>
    <row r="464" spans="1:2" ht="13.8">
      <c r="A464" s="93" t="s">
        <v>1833</v>
      </c>
      <c r="B464" s="94" t="s">
        <v>73</v>
      </c>
    </row>
    <row r="465" spans="1:2" ht="13.8">
      <c r="A465" s="93" t="s">
        <v>1834</v>
      </c>
      <c r="B465" s="94" t="s">
        <v>73</v>
      </c>
    </row>
    <row r="466" spans="1:2" ht="13.8">
      <c r="A466" s="93" t="s">
        <v>1835</v>
      </c>
      <c r="B466" s="88" t="s">
        <v>1807</v>
      </c>
    </row>
    <row r="467" spans="1:2" ht="13.8">
      <c r="A467" s="93" t="s">
        <v>1836</v>
      </c>
      <c r="B467" s="88" t="s">
        <v>80</v>
      </c>
    </row>
    <row r="468" spans="1:2" ht="13.8">
      <c r="A468" s="93" t="s">
        <v>1837</v>
      </c>
      <c r="B468" s="88" t="s">
        <v>67</v>
      </c>
    </row>
    <row r="469" spans="1:2" ht="13.8">
      <c r="A469" s="93" t="s">
        <v>1838</v>
      </c>
      <c r="B469" s="88" t="s">
        <v>73</v>
      </c>
    </row>
    <row r="470" spans="1:2" ht="13.8">
      <c r="A470" s="93" t="s">
        <v>1839</v>
      </c>
      <c r="B470" s="88" t="s">
        <v>67</v>
      </c>
    </row>
    <row r="471" spans="1:2" ht="13.8">
      <c r="A471" s="93" t="s">
        <v>1840</v>
      </c>
      <c r="B471" s="88" t="s">
        <v>67</v>
      </c>
    </row>
    <row r="472" spans="1:2" ht="13.8">
      <c r="A472" s="93" t="s">
        <v>1841</v>
      </c>
      <c r="B472" s="88" t="s">
        <v>80</v>
      </c>
    </row>
    <row r="473" spans="1:2" ht="13.8">
      <c r="A473" s="93" t="s">
        <v>1842</v>
      </c>
      <c r="B473" s="88" t="s">
        <v>89</v>
      </c>
    </row>
    <row r="474" spans="1:2" ht="13.8">
      <c r="A474" s="93" t="s">
        <v>1843</v>
      </c>
      <c r="B474" s="88" t="s">
        <v>69</v>
      </c>
    </row>
    <row r="475" spans="1:2" ht="13.8">
      <c r="A475" s="93" t="s">
        <v>1844</v>
      </c>
      <c r="B475" s="88" t="s">
        <v>69</v>
      </c>
    </row>
    <row r="476" spans="1:2" ht="13.8">
      <c r="A476" s="93" t="s">
        <v>1845</v>
      </c>
      <c r="B476" s="88" t="s">
        <v>74</v>
      </c>
    </row>
    <row r="477" spans="1:2" ht="13.8">
      <c r="A477" s="93" t="s">
        <v>1846</v>
      </c>
      <c r="B477" s="88" t="s">
        <v>76</v>
      </c>
    </row>
    <row r="478" spans="1:2" ht="13.8">
      <c r="A478" s="93" t="s">
        <v>1847</v>
      </c>
      <c r="B478" s="88" t="s">
        <v>76</v>
      </c>
    </row>
    <row r="479" spans="1:2" ht="13.8">
      <c r="A479" s="93" t="s">
        <v>1848</v>
      </c>
      <c r="B479" s="94" t="s">
        <v>85</v>
      </c>
    </row>
    <row r="480" spans="1:2" ht="13.8">
      <c r="A480" s="93" t="s">
        <v>1849</v>
      </c>
      <c r="B480" s="88" t="s">
        <v>89</v>
      </c>
    </row>
    <row r="481" spans="1:2" ht="13.8">
      <c r="A481" s="93" t="s">
        <v>1850</v>
      </c>
      <c r="B481" s="88" t="s">
        <v>26</v>
      </c>
    </row>
    <row r="482" spans="1:2" ht="13.8">
      <c r="A482" s="93" t="s">
        <v>1851</v>
      </c>
      <c r="B482" s="88" t="s">
        <v>67</v>
      </c>
    </row>
    <row r="483" spans="1:2" ht="13.8">
      <c r="A483" s="93" t="s">
        <v>1852</v>
      </c>
      <c r="B483" s="88" t="s">
        <v>89</v>
      </c>
    </row>
    <row r="484" spans="1:2" ht="13.8">
      <c r="A484" s="93" t="s">
        <v>1853</v>
      </c>
      <c r="B484" s="88" t="s">
        <v>81</v>
      </c>
    </row>
    <row r="485" spans="1:2" ht="13.8">
      <c r="A485" s="93" t="s">
        <v>1854</v>
      </c>
      <c r="B485" s="94" t="s">
        <v>73</v>
      </c>
    </row>
    <row r="486" spans="1:2" ht="13.8">
      <c r="A486" s="93" t="s">
        <v>1855</v>
      </c>
      <c r="B486" s="88" t="s">
        <v>89</v>
      </c>
    </row>
    <row r="487" spans="1:2" ht="13.8">
      <c r="A487" s="93" t="s">
        <v>1856</v>
      </c>
      <c r="B487" s="88" t="s">
        <v>69</v>
      </c>
    </row>
    <row r="488" spans="1:2" ht="13.8">
      <c r="A488" s="93" t="s">
        <v>1857</v>
      </c>
      <c r="B488" s="94" t="s">
        <v>1424</v>
      </c>
    </row>
    <row r="489" spans="1:2" ht="13.8">
      <c r="A489" s="93" t="s">
        <v>1858</v>
      </c>
      <c r="B489" s="94" t="s">
        <v>83</v>
      </c>
    </row>
    <row r="490" spans="1:2" ht="13.8">
      <c r="A490" s="93" t="s">
        <v>1859</v>
      </c>
      <c r="B490" s="88" t="s">
        <v>77</v>
      </c>
    </row>
    <row r="491" spans="1:2" ht="13.8">
      <c r="A491" s="93" t="s">
        <v>1860</v>
      </c>
      <c r="B491" s="88" t="s">
        <v>81</v>
      </c>
    </row>
    <row r="492" spans="1:2" ht="13.8">
      <c r="A492" s="93" t="s">
        <v>1861</v>
      </c>
      <c r="B492" s="88" t="s">
        <v>76</v>
      </c>
    </row>
    <row r="493" spans="1:2" ht="13.8">
      <c r="A493" s="93" t="s">
        <v>1862</v>
      </c>
      <c r="B493" s="88" t="s">
        <v>75</v>
      </c>
    </row>
    <row r="494" spans="1:2" ht="13.8">
      <c r="A494" s="93" t="s">
        <v>1863</v>
      </c>
      <c r="B494" s="88" t="s">
        <v>86</v>
      </c>
    </row>
    <row r="495" spans="1:2" ht="13.8">
      <c r="A495" s="93" t="s">
        <v>1864</v>
      </c>
      <c r="B495" s="88" t="s">
        <v>83</v>
      </c>
    </row>
    <row r="496" spans="1:2" ht="13.8">
      <c r="A496" s="93" t="s">
        <v>1865</v>
      </c>
      <c r="B496" s="88" t="s">
        <v>76</v>
      </c>
    </row>
    <row r="497" spans="1:2" ht="13.8">
      <c r="A497" s="93" t="s">
        <v>1866</v>
      </c>
      <c r="B497" s="88" t="s">
        <v>89</v>
      </c>
    </row>
    <row r="498" spans="1:2" ht="13.8">
      <c r="A498" s="93" t="s">
        <v>1867</v>
      </c>
      <c r="B498" s="88" t="s">
        <v>1528</v>
      </c>
    </row>
    <row r="499" spans="1:2" ht="13.8">
      <c r="A499" s="93" t="s">
        <v>1868</v>
      </c>
      <c r="B499" s="88" t="s">
        <v>65</v>
      </c>
    </row>
    <row r="500" spans="1:2" ht="13.8">
      <c r="A500" s="93" t="s">
        <v>1869</v>
      </c>
      <c r="B500" s="88" t="s">
        <v>73</v>
      </c>
    </row>
    <row r="501" spans="1:2" ht="13.8">
      <c r="A501" s="93" t="s">
        <v>1870</v>
      </c>
      <c r="B501" s="88" t="s">
        <v>77</v>
      </c>
    </row>
    <row r="502" spans="1:2" ht="13.8">
      <c r="A502" s="93" t="s">
        <v>1871</v>
      </c>
      <c r="B502" s="88" t="s">
        <v>1389</v>
      </c>
    </row>
    <row r="503" spans="1:2" ht="13.8">
      <c r="A503" s="93" t="s">
        <v>1872</v>
      </c>
      <c r="B503" s="88" t="s">
        <v>89</v>
      </c>
    </row>
    <row r="504" spans="1:2" ht="13.8">
      <c r="A504" s="93" t="s">
        <v>1873</v>
      </c>
      <c r="B504" s="88" t="s">
        <v>1528</v>
      </c>
    </row>
    <row r="505" spans="1:2" ht="13.8">
      <c r="A505" s="93" t="s">
        <v>1874</v>
      </c>
      <c r="B505" s="94" t="s">
        <v>72</v>
      </c>
    </row>
    <row r="506" spans="1:2" ht="13.8">
      <c r="A506" s="93" t="s">
        <v>1875</v>
      </c>
      <c r="B506" s="88" t="s">
        <v>89</v>
      </c>
    </row>
    <row r="507" spans="1:2" ht="13.8">
      <c r="A507" s="93" t="s">
        <v>1876</v>
      </c>
      <c r="B507" s="88" t="s">
        <v>85</v>
      </c>
    </row>
    <row r="508" spans="1:2" ht="13.8">
      <c r="A508" s="93" t="s">
        <v>1877</v>
      </c>
      <c r="B508" s="88" t="s">
        <v>85</v>
      </c>
    </row>
    <row r="509" spans="1:2" ht="13.8">
      <c r="A509" s="93" t="s">
        <v>1878</v>
      </c>
      <c r="B509" s="94" t="s">
        <v>89</v>
      </c>
    </row>
    <row r="510" spans="1:2" ht="13.8">
      <c r="A510" s="93" t="s">
        <v>1879</v>
      </c>
      <c r="B510" s="94" t="s">
        <v>85</v>
      </c>
    </row>
    <row r="511" spans="1:2" ht="13.8">
      <c r="A511" s="93" t="s">
        <v>1880</v>
      </c>
      <c r="B511" s="88" t="s">
        <v>89</v>
      </c>
    </row>
    <row r="512" spans="1:2" ht="13.8">
      <c r="A512" s="93" t="s">
        <v>1881</v>
      </c>
      <c r="B512" s="88" t="s">
        <v>89</v>
      </c>
    </row>
    <row r="513" spans="1:2" ht="13.8">
      <c r="A513" s="93" t="s">
        <v>1882</v>
      </c>
      <c r="B513" s="88" t="s">
        <v>41</v>
      </c>
    </row>
    <row r="514" spans="1:2" ht="13.8">
      <c r="A514" s="93" t="s">
        <v>1883</v>
      </c>
      <c r="B514" s="88" t="s">
        <v>51</v>
      </c>
    </row>
    <row r="515" spans="1:2" ht="13.8">
      <c r="A515" s="93" t="s">
        <v>1884</v>
      </c>
      <c r="B515" s="88" t="s">
        <v>1528</v>
      </c>
    </row>
    <row r="516" spans="1:2" ht="13.8">
      <c r="A516" s="93" t="s">
        <v>1885</v>
      </c>
      <c r="B516" s="88" t="s">
        <v>84</v>
      </c>
    </row>
    <row r="517" spans="1:2" ht="13.8">
      <c r="A517" s="93" t="s">
        <v>1886</v>
      </c>
      <c r="B517" s="88" t="s">
        <v>84</v>
      </c>
    </row>
    <row r="518" spans="1:2" ht="13.8">
      <c r="A518" s="93" t="s">
        <v>1887</v>
      </c>
      <c r="B518" s="88" t="s">
        <v>77</v>
      </c>
    </row>
    <row r="519" spans="1:2" ht="13.8">
      <c r="A519" s="93" t="s">
        <v>1888</v>
      </c>
      <c r="B519" s="88" t="s">
        <v>73</v>
      </c>
    </row>
    <row r="520" spans="1:2" ht="13.8">
      <c r="A520" s="93" t="s">
        <v>1889</v>
      </c>
      <c r="B520" s="88" t="s">
        <v>73</v>
      </c>
    </row>
    <row r="521" spans="1:2" ht="13.8">
      <c r="A521" s="93" t="s">
        <v>1890</v>
      </c>
      <c r="B521" s="94" t="s">
        <v>72</v>
      </c>
    </row>
    <row r="522" spans="1:2" ht="13.8">
      <c r="A522" s="93" t="s">
        <v>1891</v>
      </c>
      <c r="B522" s="88" t="s">
        <v>74</v>
      </c>
    </row>
    <row r="523" spans="1:2" ht="13.8">
      <c r="A523" s="93" t="s">
        <v>1892</v>
      </c>
      <c r="B523" s="88" t="s">
        <v>67</v>
      </c>
    </row>
    <row r="524" spans="1:2" ht="13.8">
      <c r="A524" s="93" t="s">
        <v>1893</v>
      </c>
      <c r="B524" s="88" t="s">
        <v>67</v>
      </c>
    </row>
    <row r="525" spans="1:2" ht="13.8">
      <c r="A525" s="93" t="s">
        <v>1894</v>
      </c>
      <c r="B525" s="88" t="s">
        <v>84</v>
      </c>
    </row>
    <row r="526" spans="1:2" ht="13.8">
      <c r="A526" s="93" t="s">
        <v>1895</v>
      </c>
      <c r="B526" s="94" t="s">
        <v>81</v>
      </c>
    </row>
    <row r="527" spans="1:2" ht="13.8">
      <c r="A527" s="93" t="s">
        <v>1896</v>
      </c>
      <c r="B527" s="88" t="s">
        <v>67</v>
      </c>
    </row>
    <row r="528" spans="1:2" ht="13.8">
      <c r="A528" s="93" t="s">
        <v>1897</v>
      </c>
      <c r="B528" s="88" t="s">
        <v>81</v>
      </c>
    </row>
    <row r="529" spans="1:2" ht="13.8">
      <c r="A529" s="93" t="s">
        <v>1898</v>
      </c>
      <c r="B529" s="88" t="s">
        <v>74</v>
      </c>
    </row>
    <row r="530" spans="1:2" ht="13.8">
      <c r="A530" s="93" t="s">
        <v>1899</v>
      </c>
      <c r="B530" s="88" t="s">
        <v>67</v>
      </c>
    </row>
    <row r="531" spans="1:2" ht="13.8">
      <c r="A531" s="93" t="s">
        <v>1900</v>
      </c>
      <c r="B531" s="88" t="s">
        <v>71</v>
      </c>
    </row>
    <row r="532" spans="1:2" ht="13.8">
      <c r="A532" s="93" t="s">
        <v>1901</v>
      </c>
      <c r="B532" s="88" t="s">
        <v>62</v>
      </c>
    </row>
    <row r="533" spans="1:2" ht="13.8">
      <c r="A533" s="93" t="s">
        <v>1902</v>
      </c>
      <c r="B533" s="88" t="s">
        <v>67</v>
      </c>
    </row>
    <row r="534" spans="1:2" ht="13.8">
      <c r="A534" s="93" t="s">
        <v>1903</v>
      </c>
      <c r="B534" s="88" t="s">
        <v>71</v>
      </c>
    </row>
    <row r="535" spans="1:2" ht="13.8">
      <c r="A535" s="93" t="s">
        <v>1904</v>
      </c>
      <c r="B535" s="88" t="s">
        <v>1905</v>
      </c>
    </row>
    <row r="536" spans="1:2" ht="13.8">
      <c r="A536" s="93" t="s">
        <v>1906</v>
      </c>
      <c r="B536" s="88" t="s">
        <v>79</v>
      </c>
    </row>
    <row r="537" spans="1:2" ht="13.8">
      <c r="A537" s="93" t="s">
        <v>1907</v>
      </c>
      <c r="B537" s="94" t="s">
        <v>70</v>
      </c>
    </row>
    <row r="538" spans="1:2" ht="13.8">
      <c r="A538" s="93" t="s">
        <v>1908</v>
      </c>
      <c r="B538" s="88" t="s">
        <v>77</v>
      </c>
    </row>
    <row r="539" spans="1:2" ht="13.8">
      <c r="A539" s="93" t="s">
        <v>1909</v>
      </c>
      <c r="B539" s="88" t="s">
        <v>77</v>
      </c>
    </row>
    <row r="540" spans="1:2" ht="13.8">
      <c r="A540" s="93" t="s">
        <v>1910</v>
      </c>
      <c r="B540" s="88" t="s">
        <v>77</v>
      </c>
    </row>
    <row r="541" spans="1:2" ht="13.8">
      <c r="A541" s="93" t="s">
        <v>1911</v>
      </c>
      <c r="B541" s="88" t="s">
        <v>73</v>
      </c>
    </row>
    <row r="542" spans="1:2" ht="13.8">
      <c r="A542" s="93" t="s">
        <v>1912</v>
      </c>
      <c r="B542" s="88" t="s">
        <v>65</v>
      </c>
    </row>
    <row r="543" spans="1:2" ht="13.8">
      <c r="A543" s="93" t="s">
        <v>1913</v>
      </c>
      <c r="B543" s="88" t="s">
        <v>78</v>
      </c>
    </row>
    <row r="544" spans="1:2" ht="13.8">
      <c r="A544" s="93" t="s">
        <v>1914</v>
      </c>
      <c r="B544" s="88" t="s">
        <v>74</v>
      </c>
    </row>
    <row r="545" spans="1:2" ht="13.8">
      <c r="A545" s="93" t="s">
        <v>1915</v>
      </c>
      <c r="B545" s="88" t="s">
        <v>62</v>
      </c>
    </row>
    <row r="546" spans="1:2" ht="13.8">
      <c r="A546" s="93" t="s">
        <v>1916</v>
      </c>
      <c r="B546" s="88" t="s">
        <v>65</v>
      </c>
    </row>
    <row r="547" spans="1:2" ht="13.8">
      <c r="A547" s="93" t="s">
        <v>1917</v>
      </c>
      <c r="B547" s="88" t="s">
        <v>41</v>
      </c>
    </row>
    <row r="548" spans="1:2" ht="13.8">
      <c r="A548" s="93" t="s">
        <v>1918</v>
      </c>
      <c r="B548" s="94" t="s">
        <v>83</v>
      </c>
    </row>
    <row r="549" spans="1:2" ht="13.8">
      <c r="A549" s="93" t="s">
        <v>1919</v>
      </c>
      <c r="B549" s="94" t="s">
        <v>83</v>
      </c>
    </row>
    <row r="550" spans="1:2" ht="13.8">
      <c r="A550" s="93" t="s">
        <v>1920</v>
      </c>
      <c r="B550" s="94" t="s">
        <v>69</v>
      </c>
    </row>
    <row r="551" spans="1:2" ht="13.8">
      <c r="A551" s="93" t="s">
        <v>1921</v>
      </c>
      <c r="B551" s="94" t="s">
        <v>89</v>
      </c>
    </row>
    <row r="552" spans="1:2" ht="13.8">
      <c r="A552" s="93" t="s">
        <v>1922</v>
      </c>
      <c r="B552" s="94" t="s">
        <v>83</v>
      </c>
    </row>
    <row r="553" spans="1:2" ht="13.8">
      <c r="A553" s="93" t="s">
        <v>1923</v>
      </c>
      <c r="B553" s="94" t="s">
        <v>79</v>
      </c>
    </row>
    <row r="554" spans="1:2" ht="13.8">
      <c r="A554" s="93" t="s">
        <v>1924</v>
      </c>
      <c r="B554" s="94" t="s">
        <v>66</v>
      </c>
    </row>
    <row r="555" spans="1:2" ht="13.8">
      <c r="A555" s="93" t="s">
        <v>1925</v>
      </c>
      <c r="B555" s="94" t="s">
        <v>1476</v>
      </c>
    </row>
    <row r="556" spans="1:2" ht="13.8">
      <c r="A556" s="93" t="s">
        <v>1926</v>
      </c>
      <c r="B556" s="88" t="s">
        <v>81</v>
      </c>
    </row>
    <row r="557" spans="1:2" ht="13.8">
      <c r="A557" s="93" t="s">
        <v>1927</v>
      </c>
      <c r="B557" s="94" t="s">
        <v>76</v>
      </c>
    </row>
    <row r="558" spans="1:2" ht="13.8">
      <c r="A558" s="93" t="s">
        <v>1928</v>
      </c>
      <c r="B558" s="94" t="s">
        <v>84</v>
      </c>
    </row>
    <row r="559" spans="1:2" ht="13.8">
      <c r="A559" s="93" t="s">
        <v>1929</v>
      </c>
      <c r="B559" s="94" t="s">
        <v>84</v>
      </c>
    </row>
    <row r="560" spans="1:2" ht="13.8">
      <c r="A560" s="93" t="s">
        <v>1930</v>
      </c>
      <c r="B560" s="88" t="s">
        <v>74</v>
      </c>
    </row>
    <row r="561" spans="1:2" ht="13.8">
      <c r="A561" s="93" t="s">
        <v>1931</v>
      </c>
      <c r="B561" s="88" t="s">
        <v>73</v>
      </c>
    </row>
    <row r="562" spans="1:2" ht="13.8">
      <c r="A562" s="93" t="s">
        <v>1932</v>
      </c>
      <c r="B562" s="88" t="s">
        <v>84</v>
      </c>
    </row>
    <row r="563" spans="1:2" ht="13.8">
      <c r="A563" s="93" t="s">
        <v>1933</v>
      </c>
      <c r="B563" s="88" t="s">
        <v>84</v>
      </c>
    </row>
    <row r="564" spans="1:2" ht="13.8">
      <c r="A564" s="93" t="s">
        <v>1934</v>
      </c>
      <c r="B564" s="88" t="s">
        <v>73</v>
      </c>
    </row>
    <row r="565" spans="1:2" ht="13.8">
      <c r="A565" s="93" t="s">
        <v>1935</v>
      </c>
      <c r="B565" s="88" t="s">
        <v>84</v>
      </c>
    </row>
    <row r="566" spans="1:2" ht="13.8">
      <c r="A566" s="93" t="s">
        <v>1936</v>
      </c>
      <c r="B566" s="94" t="s">
        <v>83</v>
      </c>
    </row>
    <row r="567" spans="1:2" ht="13.8">
      <c r="A567" s="93" t="s">
        <v>1937</v>
      </c>
      <c r="B567" s="88" t="s">
        <v>89</v>
      </c>
    </row>
    <row r="568" spans="1:2" ht="13.8">
      <c r="A568" s="93" t="s">
        <v>1938</v>
      </c>
      <c r="B568" s="88" t="s">
        <v>69</v>
      </c>
    </row>
    <row r="569" spans="1:2" ht="13.8">
      <c r="A569" s="93" t="s">
        <v>1939</v>
      </c>
      <c r="B569" s="88" t="s">
        <v>76</v>
      </c>
    </row>
    <row r="570" spans="1:2" ht="13.8">
      <c r="A570" s="93" t="s">
        <v>1940</v>
      </c>
      <c r="B570" s="88" t="s">
        <v>76</v>
      </c>
    </row>
    <row r="571" spans="1:2" ht="13.8">
      <c r="A571" s="93" t="s">
        <v>1941</v>
      </c>
      <c r="B571" s="94" t="s">
        <v>79</v>
      </c>
    </row>
    <row r="572" spans="1:2" ht="13.8">
      <c r="A572" s="93" t="s">
        <v>1942</v>
      </c>
      <c r="B572" s="88" t="s">
        <v>78</v>
      </c>
    </row>
    <row r="573" spans="1:2" ht="13.8">
      <c r="A573" s="93" t="s">
        <v>1943</v>
      </c>
      <c r="B573" s="88" t="s">
        <v>75</v>
      </c>
    </row>
    <row r="574" spans="1:2" ht="13.8">
      <c r="A574" s="93" t="s">
        <v>1944</v>
      </c>
      <c r="B574" s="88" t="s">
        <v>76</v>
      </c>
    </row>
    <row r="575" spans="1:2" ht="13.8">
      <c r="A575" s="93" t="s">
        <v>1945</v>
      </c>
      <c r="B575" s="88" t="s">
        <v>76</v>
      </c>
    </row>
    <row r="576" spans="1:2" ht="13.8">
      <c r="A576" s="93" t="s">
        <v>1946</v>
      </c>
      <c r="B576" s="88" t="s">
        <v>85</v>
      </c>
    </row>
    <row r="577" spans="1:2" ht="13.8">
      <c r="A577" s="93" t="s">
        <v>1947</v>
      </c>
      <c r="B577" s="94" t="s">
        <v>79</v>
      </c>
    </row>
    <row r="578" spans="1:2" ht="13.8">
      <c r="A578" s="93" t="s">
        <v>1948</v>
      </c>
      <c r="B578" s="88" t="s">
        <v>75</v>
      </c>
    </row>
    <row r="579" spans="1:2" ht="13.8">
      <c r="A579" s="93" t="s">
        <v>1949</v>
      </c>
      <c r="B579" s="88" t="s">
        <v>65</v>
      </c>
    </row>
    <row r="580" spans="1:2" ht="13.8">
      <c r="A580" s="93" t="s">
        <v>1950</v>
      </c>
      <c r="B580" s="88" t="s">
        <v>1420</v>
      </c>
    </row>
    <row r="581" spans="1:2" ht="13.8">
      <c r="A581" s="93" t="s">
        <v>1951</v>
      </c>
      <c r="B581" s="88" t="s">
        <v>73</v>
      </c>
    </row>
    <row r="582" spans="1:2" ht="13.8">
      <c r="A582" s="93" t="s">
        <v>1952</v>
      </c>
      <c r="B582" s="88" t="s">
        <v>80</v>
      </c>
    </row>
    <row r="583" spans="1:2" ht="13.8">
      <c r="A583" s="93" t="s">
        <v>1953</v>
      </c>
      <c r="B583" s="88" t="s">
        <v>65</v>
      </c>
    </row>
    <row r="584" spans="1:2" ht="13.8">
      <c r="A584" s="93" t="s">
        <v>1954</v>
      </c>
      <c r="B584" s="88" t="s">
        <v>65</v>
      </c>
    </row>
    <row r="585" spans="1:2" ht="13.8">
      <c r="A585" s="93" t="s">
        <v>1955</v>
      </c>
      <c r="B585" s="88" t="s">
        <v>67</v>
      </c>
    </row>
    <row r="586" spans="1:2" ht="13.8">
      <c r="A586" s="93" t="s">
        <v>1956</v>
      </c>
      <c r="B586" s="94" t="s">
        <v>71</v>
      </c>
    </row>
    <row r="587" spans="1:2" ht="13.8">
      <c r="A587" s="93" t="s">
        <v>1957</v>
      </c>
      <c r="B587" s="88" t="s">
        <v>75</v>
      </c>
    </row>
    <row r="588" spans="1:2" ht="13.8">
      <c r="A588" s="93" t="s">
        <v>1958</v>
      </c>
      <c r="B588" s="88" t="s">
        <v>75</v>
      </c>
    </row>
    <row r="589" spans="1:2" ht="13.8">
      <c r="A589" s="93" t="s">
        <v>1959</v>
      </c>
      <c r="B589" s="88" t="s">
        <v>70</v>
      </c>
    </row>
    <row r="590" spans="1:2" ht="13.8">
      <c r="A590" s="93" t="s">
        <v>1960</v>
      </c>
      <c r="B590" s="88" t="s">
        <v>67</v>
      </c>
    </row>
    <row r="591" spans="1:2" ht="13.8">
      <c r="A591" s="93" t="s">
        <v>1961</v>
      </c>
      <c r="B591" s="94" t="s">
        <v>1424</v>
      </c>
    </row>
    <row r="592" spans="1:2" ht="13.8">
      <c r="A592" s="93" t="s">
        <v>1962</v>
      </c>
      <c r="B592" s="88" t="s">
        <v>80</v>
      </c>
    </row>
    <row r="593" spans="1:2" ht="13.8">
      <c r="A593" s="93" t="s">
        <v>1963</v>
      </c>
      <c r="B593" s="88" t="s">
        <v>86</v>
      </c>
    </row>
    <row r="594" spans="1:2" ht="13.8">
      <c r="A594" s="93" t="s">
        <v>1964</v>
      </c>
      <c r="B594" s="88" t="s">
        <v>85</v>
      </c>
    </row>
    <row r="595" spans="1:2" ht="13.8">
      <c r="A595" s="93" t="s">
        <v>1965</v>
      </c>
      <c r="B595" s="88" t="s">
        <v>1528</v>
      </c>
    </row>
    <row r="596" spans="1:2" ht="27.6">
      <c r="A596" s="93" t="s">
        <v>1966</v>
      </c>
      <c r="B596" s="94" t="s">
        <v>90</v>
      </c>
    </row>
    <row r="597" spans="1:2" ht="13.8">
      <c r="A597" s="93" t="s">
        <v>1967</v>
      </c>
      <c r="B597" s="88" t="s">
        <v>73</v>
      </c>
    </row>
    <row r="598" spans="1:2" ht="13.8">
      <c r="A598" s="93" t="s">
        <v>1968</v>
      </c>
      <c r="B598" s="88" t="s">
        <v>86</v>
      </c>
    </row>
    <row r="599" spans="1:2" ht="13.8">
      <c r="A599" s="93" t="s">
        <v>1969</v>
      </c>
      <c r="B599" s="88" t="s">
        <v>83</v>
      </c>
    </row>
    <row r="600" spans="1:2" ht="27.6">
      <c r="A600" s="93" t="s">
        <v>1970</v>
      </c>
      <c r="B600" s="88" t="s">
        <v>78</v>
      </c>
    </row>
    <row r="601" spans="1:2" ht="13.8">
      <c r="A601" s="93" t="s">
        <v>1971</v>
      </c>
      <c r="B601" s="88" t="s">
        <v>75</v>
      </c>
    </row>
    <row r="602" spans="1:2" ht="13.8">
      <c r="A602" s="93" t="s">
        <v>1972</v>
      </c>
      <c r="B602" s="88" t="s">
        <v>78</v>
      </c>
    </row>
    <row r="603" spans="1:2" ht="13.8">
      <c r="A603" s="93" t="s">
        <v>1973</v>
      </c>
      <c r="B603" s="88" t="s">
        <v>65</v>
      </c>
    </row>
    <row r="604" spans="1:2" ht="13.8">
      <c r="A604" s="93" t="s">
        <v>1974</v>
      </c>
      <c r="B604" s="88" t="s">
        <v>67</v>
      </c>
    </row>
    <row r="605" spans="1:2" ht="13.8">
      <c r="A605" s="93" t="s">
        <v>1975</v>
      </c>
      <c r="B605" s="88" t="s">
        <v>1807</v>
      </c>
    </row>
    <row r="606" spans="1:2" ht="13.8">
      <c r="A606" s="93" t="s">
        <v>1976</v>
      </c>
      <c r="B606" s="88" t="s">
        <v>67</v>
      </c>
    </row>
    <row r="607" spans="1:2" ht="13.8">
      <c r="A607" s="93" t="s">
        <v>1977</v>
      </c>
      <c r="B607" s="94" t="s">
        <v>89</v>
      </c>
    </row>
    <row r="608" spans="1:2" ht="13.8">
      <c r="A608" s="93" t="s">
        <v>1978</v>
      </c>
      <c r="B608" s="94" t="s">
        <v>79</v>
      </c>
    </row>
    <row r="609" spans="1:2" ht="13.8">
      <c r="A609" s="93" t="s">
        <v>1979</v>
      </c>
      <c r="B609" s="88" t="s">
        <v>77</v>
      </c>
    </row>
    <row r="610" spans="1:2" ht="13.8">
      <c r="A610" s="93" t="s">
        <v>1980</v>
      </c>
      <c r="B610" s="88" t="s">
        <v>41</v>
      </c>
    </row>
    <row r="611" spans="1:2" ht="13.8">
      <c r="A611" s="93" t="s">
        <v>1981</v>
      </c>
      <c r="B611" s="88" t="s">
        <v>77</v>
      </c>
    </row>
    <row r="612" spans="1:2" ht="13.8">
      <c r="A612" s="93" t="s">
        <v>1982</v>
      </c>
      <c r="B612" s="88" t="s">
        <v>33</v>
      </c>
    </row>
    <row r="613" spans="1:2" ht="13.8">
      <c r="A613" s="93" t="s">
        <v>1983</v>
      </c>
      <c r="B613" s="88" t="s">
        <v>33</v>
      </c>
    </row>
    <row r="614" spans="1:2" ht="13.8">
      <c r="A614" s="93" t="s">
        <v>1984</v>
      </c>
      <c r="B614" s="88" t="s">
        <v>73</v>
      </c>
    </row>
    <row r="615" spans="1:2" ht="13.8">
      <c r="A615" s="93" t="s">
        <v>1985</v>
      </c>
      <c r="B615" s="88" t="s">
        <v>75</v>
      </c>
    </row>
    <row r="616" spans="1:2" ht="13.8">
      <c r="A616" s="93" t="s">
        <v>1986</v>
      </c>
      <c r="B616" s="94" t="s">
        <v>87</v>
      </c>
    </row>
    <row r="617" spans="1:2" ht="13.8">
      <c r="A617" s="93" t="s">
        <v>1987</v>
      </c>
      <c r="B617" s="88" t="s">
        <v>73</v>
      </c>
    </row>
    <row r="618" spans="1:2" ht="13.8">
      <c r="A618" s="93" t="s">
        <v>1988</v>
      </c>
      <c r="B618" s="88" t="s">
        <v>80</v>
      </c>
    </row>
    <row r="619" spans="1:2" ht="13.8">
      <c r="A619" s="93" t="s">
        <v>1989</v>
      </c>
      <c r="B619" s="88" t="s">
        <v>73</v>
      </c>
    </row>
    <row r="620" spans="1:2" ht="13.8">
      <c r="A620" s="93" t="s">
        <v>1990</v>
      </c>
      <c r="B620" s="94" t="s">
        <v>73</v>
      </c>
    </row>
    <row r="621" spans="1:2" ht="13.8">
      <c r="A621" s="93" t="s">
        <v>1991</v>
      </c>
      <c r="B621" s="88" t="s">
        <v>65</v>
      </c>
    </row>
    <row r="622" spans="1:2" ht="13.8">
      <c r="A622" s="93" t="s">
        <v>1992</v>
      </c>
      <c r="B622" s="88" t="s">
        <v>67</v>
      </c>
    </row>
    <row r="623" spans="1:2" ht="13.8">
      <c r="A623" s="93" t="s">
        <v>1993</v>
      </c>
      <c r="B623" s="94" t="s">
        <v>72</v>
      </c>
    </row>
    <row r="624" spans="1:2" ht="13.8">
      <c r="A624" s="93" t="s">
        <v>1994</v>
      </c>
      <c r="B624" s="88" t="s">
        <v>67</v>
      </c>
    </row>
    <row r="625" spans="1:2" ht="13.8">
      <c r="A625" s="93" t="s">
        <v>1995</v>
      </c>
      <c r="B625" s="88" t="s">
        <v>62</v>
      </c>
    </row>
    <row r="626" spans="1:2" ht="13.8">
      <c r="A626" s="93" t="s">
        <v>1996</v>
      </c>
      <c r="B626" s="88" t="s">
        <v>62</v>
      </c>
    </row>
    <row r="627" spans="1:2" ht="13.8">
      <c r="A627" s="93" t="s">
        <v>1997</v>
      </c>
      <c r="B627" s="88" t="s">
        <v>65</v>
      </c>
    </row>
    <row r="628" spans="1:2" ht="13.8">
      <c r="A628" s="93" t="s">
        <v>1998</v>
      </c>
      <c r="B628" s="88" t="s">
        <v>73</v>
      </c>
    </row>
    <row r="629" spans="1:2" ht="13.8">
      <c r="A629" s="93" t="s">
        <v>1999</v>
      </c>
      <c r="B629" s="88" t="s">
        <v>73</v>
      </c>
    </row>
    <row r="630" spans="1:2" ht="13.8">
      <c r="A630" s="93" t="s">
        <v>2000</v>
      </c>
      <c r="B630" s="88" t="s">
        <v>77</v>
      </c>
    </row>
    <row r="631" spans="1:2" ht="13.8">
      <c r="A631" s="93" t="s">
        <v>2001</v>
      </c>
      <c r="B631" s="94" t="s">
        <v>74</v>
      </c>
    </row>
    <row r="632" spans="1:2" ht="13.8">
      <c r="A632" s="93" t="s">
        <v>2002</v>
      </c>
      <c r="B632" s="94" t="s">
        <v>69</v>
      </c>
    </row>
    <row r="633" spans="1:2" ht="13.8">
      <c r="A633" s="93" t="s">
        <v>2003</v>
      </c>
      <c r="B633" s="94" t="s">
        <v>79</v>
      </c>
    </row>
    <row r="634" spans="1:2" ht="13.8">
      <c r="A634" s="93" t="s">
        <v>2004</v>
      </c>
      <c r="B634" s="88" t="s">
        <v>69</v>
      </c>
    </row>
    <row r="635" spans="1:2" ht="13.8">
      <c r="A635" s="93" t="s">
        <v>2005</v>
      </c>
      <c r="B635" s="88" t="s">
        <v>75</v>
      </c>
    </row>
    <row r="636" spans="1:2" ht="13.8">
      <c r="A636" s="93" t="s">
        <v>2006</v>
      </c>
      <c r="B636" s="88" t="s">
        <v>76</v>
      </c>
    </row>
    <row r="637" spans="1:2" ht="13.8">
      <c r="A637" s="93" t="s">
        <v>2007</v>
      </c>
      <c r="B637" s="88" t="s">
        <v>76</v>
      </c>
    </row>
    <row r="638" spans="1:2" ht="13.8">
      <c r="A638" s="93" t="s">
        <v>2008</v>
      </c>
      <c r="B638" s="94" t="s">
        <v>72</v>
      </c>
    </row>
    <row r="639" spans="1:2" ht="13.8">
      <c r="A639" s="93" t="s">
        <v>2009</v>
      </c>
      <c r="B639" s="88" t="s">
        <v>76</v>
      </c>
    </row>
    <row r="640" spans="1:2" ht="13.8">
      <c r="A640" s="93" t="s">
        <v>2010</v>
      </c>
      <c r="B640" s="88" t="s">
        <v>75</v>
      </c>
    </row>
    <row r="641" spans="1:2" ht="13.8">
      <c r="A641" s="93" t="s">
        <v>2011</v>
      </c>
      <c r="B641" s="88" t="s">
        <v>75</v>
      </c>
    </row>
    <row r="642" spans="1:2" ht="13.8">
      <c r="A642" s="93" t="s">
        <v>2012</v>
      </c>
      <c r="B642" s="88" t="s">
        <v>73</v>
      </c>
    </row>
    <row r="643" spans="1:2" ht="13.8">
      <c r="A643" s="93" t="s">
        <v>2013</v>
      </c>
      <c r="B643" s="88" t="s">
        <v>77</v>
      </c>
    </row>
    <row r="644" spans="1:2" ht="13.8">
      <c r="A644" s="93" t="s">
        <v>2014</v>
      </c>
      <c r="B644" s="88" t="s">
        <v>75</v>
      </c>
    </row>
    <row r="645" spans="1:2" ht="13.8">
      <c r="A645" s="93" t="s">
        <v>2015</v>
      </c>
      <c r="B645" s="88" t="s">
        <v>77</v>
      </c>
    </row>
    <row r="646" spans="1:2" ht="13.8">
      <c r="A646" s="93" t="s">
        <v>2016</v>
      </c>
      <c r="B646" s="88" t="s">
        <v>72</v>
      </c>
    </row>
    <row r="647" spans="1:2" ht="13.8">
      <c r="A647" s="93" t="s">
        <v>2017</v>
      </c>
      <c r="B647" s="88" t="s">
        <v>73</v>
      </c>
    </row>
    <row r="648" spans="1:2" ht="13.8">
      <c r="A648" s="93" t="s">
        <v>2018</v>
      </c>
      <c r="B648" s="88" t="s">
        <v>75</v>
      </c>
    </row>
    <row r="649" spans="1:2" ht="13.8">
      <c r="A649" s="93" t="s">
        <v>2019</v>
      </c>
      <c r="B649" s="88" t="s">
        <v>79</v>
      </c>
    </row>
    <row r="650" spans="1:2" ht="13.8">
      <c r="A650" s="93" t="s">
        <v>2020</v>
      </c>
      <c r="B650" s="88" t="s">
        <v>77</v>
      </c>
    </row>
    <row r="651" spans="1:2" ht="13.8">
      <c r="A651" s="93" t="s">
        <v>2021</v>
      </c>
      <c r="B651" s="94" t="s">
        <v>75</v>
      </c>
    </row>
    <row r="652" spans="1:2" ht="13.8">
      <c r="A652" s="93" t="s">
        <v>2022</v>
      </c>
      <c r="B652" s="88" t="s">
        <v>79</v>
      </c>
    </row>
    <row r="653" spans="1:2" ht="13.8">
      <c r="A653" s="93" t="s">
        <v>2023</v>
      </c>
      <c r="B653" s="88" t="s">
        <v>79</v>
      </c>
    </row>
    <row r="654" spans="1:2" ht="13.8">
      <c r="A654" s="93" t="s">
        <v>2024</v>
      </c>
      <c r="B654" s="94" t="s">
        <v>83</v>
      </c>
    </row>
    <row r="655" spans="1:2" ht="13.8">
      <c r="A655" s="93" t="s">
        <v>2025</v>
      </c>
      <c r="B655" s="88" t="s">
        <v>73</v>
      </c>
    </row>
    <row r="656" spans="1:2" ht="13.8">
      <c r="A656" s="93" t="s">
        <v>2026</v>
      </c>
      <c r="B656" s="88" t="s">
        <v>83</v>
      </c>
    </row>
    <row r="657" spans="1:2" ht="13.8">
      <c r="A657" s="93" t="s">
        <v>2027</v>
      </c>
      <c r="B657" s="88" t="s">
        <v>67</v>
      </c>
    </row>
    <row r="658" spans="1:2" ht="13.8">
      <c r="A658" s="93" t="s">
        <v>2028</v>
      </c>
      <c r="B658" s="88" t="s">
        <v>73</v>
      </c>
    </row>
    <row r="659" spans="1:2" ht="13.8">
      <c r="A659" s="93" t="s">
        <v>2029</v>
      </c>
      <c r="B659" s="88" t="s">
        <v>75</v>
      </c>
    </row>
    <row r="660" spans="1:2" ht="13.8">
      <c r="A660" s="93" t="s">
        <v>2030</v>
      </c>
      <c r="B660" s="88" t="s">
        <v>33</v>
      </c>
    </row>
    <row r="661" spans="1:2" ht="13.8">
      <c r="A661" s="93" t="s">
        <v>2031</v>
      </c>
      <c r="B661" s="88" t="s">
        <v>78</v>
      </c>
    </row>
    <row r="662" spans="1:2" ht="13.8">
      <c r="A662" s="93" t="s">
        <v>2032</v>
      </c>
      <c r="B662" s="88" t="s">
        <v>78</v>
      </c>
    </row>
    <row r="663" spans="1:2" ht="13.8">
      <c r="A663" s="93" t="s">
        <v>2033</v>
      </c>
      <c r="B663" s="88" t="s">
        <v>65</v>
      </c>
    </row>
    <row r="664" spans="1:2" ht="13.8">
      <c r="A664" s="93" t="s">
        <v>2034</v>
      </c>
      <c r="B664" s="88" t="s">
        <v>65</v>
      </c>
    </row>
    <row r="665" spans="1:2" ht="13.8">
      <c r="A665" s="93" t="s">
        <v>2035</v>
      </c>
      <c r="B665" s="88" t="s">
        <v>65</v>
      </c>
    </row>
    <row r="666" spans="1:2" ht="13.8">
      <c r="A666" s="93" t="s">
        <v>2036</v>
      </c>
      <c r="B666" s="88" t="s">
        <v>65</v>
      </c>
    </row>
    <row r="667" spans="1:2" ht="13.8">
      <c r="A667" s="93" t="s">
        <v>2037</v>
      </c>
      <c r="B667" s="88" t="s">
        <v>65</v>
      </c>
    </row>
    <row r="668" spans="1:2" ht="13.8">
      <c r="A668" s="93" t="s">
        <v>2038</v>
      </c>
      <c r="B668" s="88" t="s">
        <v>65</v>
      </c>
    </row>
    <row r="669" spans="1:2" ht="13.8">
      <c r="A669" s="93" t="s">
        <v>2039</v>
      </c>
      <c r="B669" s="88" t="s">
        <v>65</v>
      </c>
    </row>
    <row r="670" spans="1:2" ht="13.8">
      <c r="A670" s="93" t="s">
        <v>2040</v>
      </c>
      <c r="B670" s="88" t="s">
        <v>65</v>
      </c>
    </row>
    <row r="671" spans="1:2" ht="13.8">
      <c r="A671" s="93" t="s">
        <v>2041</v>
      </c>
      <c r="B671" s="88" t="s">
        <v>65</v>
      </c>
    </row>
    <row r="672" spans="1:2" ht="13.8">
      <c r="A672" s="93" t="s">
        <v>2042</v>
      </c>
      <c r="B672" s="88" t="s">
        <v>65</v>
      </c>
    </row>
    <row r="673" spans="1:2" ht="13.8">
      <c r="A673" s="93" t="s">
        <v>2043</v>
      </c>
      <c r="B673" s="88" t="s">
        <v>65</v>
      </c>
    </row>
    <row r="674" spans="1:2" ht="13.8">
      <c r="A674" s="93" t="s">
        <v>2044</v>
      </c>
      <c r="B674" s="88" t="s">
        <v>65</v>
      </c>
    </row>
    <row r="675" spans="1:2" ht="13.8">
      <c r="A675" s="93" t="s">
        <v>2045</v>
      </c>
      <c r="B675" s="88" t="s">
        <v>77</v>
      </c>
    </row>
    <row r="676" spans="1:2" ht="13.8">
      <c r="A676" s="93" t="s">
        <v>2046</v>
      </c>
      <c r="B676" s="88" t="s">
        <v>77</v>
      </c>
    </row>
    <row r="677" spans="1:2" ht="13.8">
      <c r="A677" s="93" t="s">
        <v>2047</v>
      </c>
      <c r="B677" s="88" t="s">
        <v>89</v>
      </c>
    </row>
    <row r="678" spans="1:2" ht="13.8">
      <c r="A678" s="93" t="s">
        <v>2048</v>
      </c>
      <c r="B678" s="88" t="s">
        <v>83</v>
      </c>
    </row>
    <row r="679" spans="1:2" ht="13.8">
      <c r="A679" s="93" t="s">
        <v>2049</v>
      </c>
      <c r="B679" s="88" t="s">
        <v>87</v>
      </c>
    </row>
    <row r="680" spans="1:2" ht="27.6">
      <c r="A680" s="93" t="s">
        <v>2050</v>
      </c>
      <c r="B680" s="88" t="s">
        <v>87</v>
      </c>
    </row>
    <row r="681" spans="1:2" ht="13.8">
      <c r="A681" s="93" t="s">
        <v>2051</v>
      </c>
      <c r="B681" s="94" t="s">
        <v>83</v>
      </c>
    </row>
    <row r="682" spans="1:2" ht="13.8">
      <c r="A682" s="93" t="s">
        <v>2052</v>
      </c>
      <c r="B682" s="88" t="s">
        <v>76</v>
      </c>
    </row>
    <row r="683" spans="1:2" ht="13.8">
      <c r="A683" s="93" t="s">
        <v>2053</v>
      </c>
      <c r="B683" s="94" t="s">
        <v>1424</v>
      </c>
    </row>
    <row r="684" spans="1:2" ht="13.8">
      <c r="A684" s="93" t="s">
        <v>2054</v>
      </c>
      <c r="B684" s="94" t="s">
        <v>67</v>
      </c>
    </row>
    <row r="685" spans="1:2" ht="13.8">
      <c r="A685" s="93" t="s">
        <v>2055</v>
      </c>
      <c r="B685" s="88" t="s">
        <v>71</v>
      </c>
    </row>
    <row r="686" spans="1:2" ht="13.8">
      <c r="A686" s="93" t="s">
        <v>2056</v>
      </c>
      <c r="B686" s="88" t="s">
        <v>89</v>
      </c>
    </row>
    <row r="687" spans="1:2" ht="13.8">
      <c r="A687" s="93" t="s">
        <v>2057</v>
      </c>
      <c r="B687" s="88" t="s">
        <v>77</v>
      </c>
    </row>
    <row r="688" spans="1:2" ht="13.8">
      <c r="A688" s="93" t="s">
        <v>2058</v>
      </c>
      <c r="B688" s="88" t="s">
        <v>74</v>
      </c>
    </row>
    <row r="689" spans="1:2" ht="13.8">
      <c r="A689" s="93" t="s">
        <v>2059</v>
      </c>
      <c r="B689" s="88" t="s">
        <v>75</v>
      </c>
    </row>
    <row r="690" spans="1:2" ht="13.8">
      <c r="A690" s="93" t="s">
        <v>2060</v>
      </c>
      <c r="B690" s="88" t="s">
        <v>80</v>
      </c>
    </row>
    <row r="691" spans="1:2" ht="13.8">
      <c r="A691" s="93" t="s">
        <v>2061</v>
      </c>
      <c r="B691" s="88" t="s">
        <v>77</v>
      </c>
    </row>
    <row r="692" spans="1:2" ht="13.8">
      <c r="A692" s="93" t="s">
        <v>2062</v>
      </c>
      <c r="B692" s="94" t="s">
        <v>77</v>
      </c>
    </row>
    <row r="693" spans="1:2" ht="13.8">
      <c r="A693" s="93" t="s">
        <v>2063</v>
      </c>
      <c r="B693" s="94" t="s">
        <v>77</v>
      </c>
    </row>
    <row r="694" spans="1:2" ht="13.8">
      <c r="A694" s="93" t="s">
        <v>2064</v>
      </c>
      <c r="B694" s="88" t="s">
        <v>67</v>
      </c>
    </row>
    <row r="695" spans="1:2" ht="13.8">
      <c r="A695" s="93" t="s">
        <v>2065</v>
      </c>
      <c r="B695" s="94" t="s">
        <v>73</v>
      </c>
    </row>
    <row r="696" spans="1:2" ht="13.8">
      <c r="A696" s="93" t="s">
        <v>2066</v>
      </c>
      <c r="B696" s="88" t="s">
        <v>76</v>
      </c>
    </row>
    <row r="697" spans="1:2" ht="13.8">
      <c r="A697" s="93" t="s">
        <v>2067</v>
      </c>
      <c r="B697" s="88" t="s">
        <v>81</v>
      </c>
    </row>
    <row r="698" spans="1:2" ht="13.8">
      <c r="A698" s="93" t="s">
        <v>2068</v>
      </c>
      <c r="B698" s="88" t="s">
        <v>64</v>
      </c>
    </row>
    <row r="699" spans="1:2" ht="13.8">
      <c r="A699" s="93" t="s">
        <v>2069</v>
      </c>
      <c r="B699" s="94" t="s">
        <v>1424</v>
      </c>
    </row>
    <row r="700" spans="1:2" ht="13.8">
      <c r="A700" s="93" t="s">
        <v>2070</v>
      </c>
      <c r="B700" s="88" t="s">
        <v>80</v>
      </c>
    </row>
    <row r="701" spans="1:2" ht="13.8">
      <c r="A701" s="96" t="s">
        <v>2071</v>
      </c>
      <c r="B701" s="94" t="s">
        <v>48</v>
      </c>
    </row>
    <row r="702" spans="1:2" ht="27.6">
      <c r="A702" s="96" t="s">
        <v>2072</v>
      </c>
      <c r="B702" s="94" t="s">
        <v>36</v>
      </c>
    </row>
    <row r="703" spans="1:2" ht="13.8">
      <c r="A703" s="93" t="s">
        <v>2073</v>
      </c>
      <c r="B703" s="94" t="s">
        <v>83</v>
      </c>
    </row>
    <row r="704" spans="1:2" ht="13.8">
      <c r="A704" s="93" t="s">
        <v>2074</v>
      </c>
      <c r="B704" s="88" t="s">
        <v>73</v>
      </c>
    </row>
    <row r="705" spans="1:2" ht="13.8">
      <c r="A705" s="93" t="s">
        <v>2075</v>
      </c>
      <c r="B705" s="88" t="s">
        <v>73</v>
      </c>
    </row>
    <row r="706" spans="1:2" ht="13.8">
      <c r="A706" s="93" t="s">
        <v>2076</v>
      </c>
      <c r="B706" s="88" t="s">
        <v>73</v>
      </c>
    </row>
    <row r="707" spans="1:2" ht="13.8">
      <c r="A707" s="93" t="s">
        <v>2077</v>
      </c>
      <c r="B707" s="94" t="s">
        <v>83</v>
      </c>
    </row>
    <row r="708" spans="1:2" ht="13.8">
      <c r="A708" s="93" t="s">
        <v>2078</v>
      </c>
      <c r="B708" s="88" t="s">
        <v>65</v>
      </c>
    </row>
    <row r="709" spans="1:2" ht="13.8">
      <c r="A709" s="93" t="s">
        <v>2079</v>
      </c>
      <c r="B709" s="88" t="s">
        <v>1476</v>
      </c>
    </row>
    <row r="710" spans="1:2" ht="13.8">
      <c r="A710" s="93" t="s">
        <v>2080</v>
      </c>
      <c r="B710" s="94" t="s">
        <v>87</v>
      </c>
    </row>
    <row r="711" spans="1:2" ht="13.8">
      <c r="A711" s="93" t="s">
        <v>2081</v>
      </c>
      <c r="B711" s="94" t="s">
        <v>87</v>
      </c>
    </row>
    <row r="712" spans="1:2" ht="13.8">
      <c r="A712" s="93" t="s">
        <v>2082</v>
      </c>
      <c r="B712" s="94" t="s">
        <v>1424</v>
      </c>
    </row>
    <row r="713" spans="1:2" ht="13.8">
      <c r="A713" s="93" t="s">
        <v>2083</v>
      </c>
      <c r="B713" s="94" t="s">
        <v>74</v>
      </c>
    </row>
    <row r="714" spans="1:2" ht="13.8">
      <c r="A714" s="93" t="s">
        <v>2084</v>
      </c>
      <c r="B714" s="88" t="s">
        <v>69</v>
      </c>
    </row>
    <row r="715" spans="1:2" ht="13.8">
      <c r="A715" s="93" t="s">
        <v>2085</v>
      </c>
      <c r="B715" s="88" t="s">
        <v>72</v>
      </c>
    </row>
    <row r="716" spans="1:2" ht="13.8">
      <c r="A716" s="93" t="s">
        <v>2086</v>
      </c>
      <c r="B716" s="88" t="s">
        <v>69</v>
      </c>
    </row>
    <row r="717" spans="1:2" ht="13.8">
      <c r="A717" s="93" t="s">
        <v>2087</v>
      </c>
      <c r="B717" s="88" t="s">
        <v>69</v>
      </c>
    </row>
    <row r="718" spans="1:2" ht="13.8">
      <c r="A718" s="93" t="s">
        <v>2088</v>
      </c>
      <c r="B718" s="88" t="s">
        <v>69</v>
      </c>
    </row>
    <row r="719" spans="1:2" ht="13.8">
      <c r="A719" s="93" t="s">
        <v>2089</v>
      </c>
      <c r="B719" s="88" t="s">
        <v>69</v>
      </c>
    </row>
    <row r="720" spans="1:2" ht="13.8">
      <c r="A720" s="93" t="s">
        <v>2090</v>
      </c>
      <c r="B720" s="88" t="s">
        <v>67</v>
      </c>
    </row>
    <row r="721" spans="1:2" ht="13.8">
      <c r="A721" s="93" t="s">
        <v>2091</v>
      </c>
      <c r="B721" s="94" t="s">
        <v>79</v>
      </c>
    </row>
    <row r="722" spans="1:2" ht="13.8">
      <c r="A722" s="93" t="s">
        <v>2092</v>
      </c>
      <c r="B722" s="94" t="s">
        <v>41</v>
      </c>
    </row>
    <row r="723" spans="1:2" ht="13.8">
      <c r="A723" s="93" t="s">
        <v>2093</v>
      </c>
      <c r="B723" s="88" t="s">
        <v>1389</v>
      </c>
    </row>
    <row r="724" spans="1:2" ht="13.8">
      <c r="A724" s="93" t="s">
        <v>2094</v>
      </c>
      <c r="B724" s="88" t="s">
        <v>83</v>
      </c>
    </row>
    <row r="725" spans="1:2" ht="13.8">
      <c r="A725" s="93" t="s">
        <v>2095</v>
      </c>
      <c r="B725" s="88" t="s">
        <v>89</v>
      </c>
    </row>
    <row r="726" spans="1:2" ht="13.8">
      <c r="A726" s="93" t="s">
        <v>2096</v>
      </c>
      <c r="B726" s="88" t="s">
        <v>77</v>
      </c>
    </row>
    <row r="727" spans="1:2" ht="13.8">
      <c r="A727" s="93" t="s">
        <v>2097</v>
      </c>
      <c r="B727" s="88" t="s">
        <v>79</v>
      </c>
    </row>
    <row r="728" spans="1:2" ht="27.6">
      <c r="A728" s="93" t="s">
        <v>2098</v>
      </c>
      <c r="B728" s="94" t="s">
        <v>89</v>
      </c>
    </row>
    <row r="729" spans="1:2" ht="13.8">
      <c r="A729" s="93" t="s">
        <v>2099</v>
      </c>
      <c r="B729" s="88" t="s">
        <v>85</v>
      </c>
    </row>
    <row r="730" spans="1:2" ht="13.8">
      <c r="A730" s="93" t="s">
        <v>2100</v>
      </c>
      <c r="B730" s="88" t="s">
        <v>85</v>
      </c>
    </row>
    <row r="731" spans="1:2" ht="13.8">
      <c r="A731" s="93" t="s">
        <v>2101</v>
      </c>
      <c r="B731" s="88" t="s">
        <v>85</v>
      </c>
    </row>
    <row r="732" spans="1:2" ht="13.8">
      <c r="A732" s="93" t="s">
        <v>2102</v>
      </c>
      <c r="B732" s="88" t="s">
        <v>1389</v>
      </c>
    </row>
    <row r="733" spans="1:2" ht="13.8">
      <c r="A733" s="93" t="s">
        <v>2103</v>
      </c>
      <c r="B733" s="88" t="s">
        <v>90</v>
      </c>
    </row>
    <row r="734" spans="1:2" ht="27.6">
      <c r="A734" s="93" t="s">
        <v>2104</v>
      </c>
      <c r="B734" s="88" t="s">
        <v>2105</v>
      </c>
    </row>
    <row r="735" spans="1:2" ht="13.8">
      <c r="A735" s="93" t="s">
        <v>2106</v>
      </c>
      <c r="B735" s="88" t="s">
        <v>1389</v>
      </c>
    </row>
    <row r="736" spans="1:2" ht="13.8">
      <c r="A736" s="93" t="s">
        <v>2107</v>
      </c>
      <c r="B736" s="88" t="s">
        <v>1389</v>
      </c>
    </row>
    <row r="737" spans="1:2" ht="13.8">
      <c r="A737" s="93" t="s">
        <v>2108</v>
      </c>
      <c r="B737" s="88" t="s">
        <v>1418</v>
      </c>
    </row>
    <row r="738" spans="1:2" ht="27.6">
      <c r="A738" s="95" t="s">
        <v>2109</v>
      </c>
      <c r="B738" s="88" t="s">
        <v>91</v>
      </c>
    </row>
    <row r="739" spans="1:2" ht="27.6">
      <c r="A739" s="95" t="s">
        <v>2110</v>
      </c>
      <c r="B739" s="88" t="s">
        <v>91</v>
      </c>
    </row>
    <row r="740" spans="1:2" ht="27.6">
      <c r="A740" s="95" t="s">
        <v>2111</v>
      </c>
      <c r="B740" s="88" t="s">
        <v>91</v>
      </c>
    </row>
    <row r="741" spans="1:2" ht="27.6">
      <c r="A741" s="95" t="s">
        <v>2112</v>
      </c>
      <c r="B741" s="88" t="s">
        <v>91</v>
      </c>
    </row>
    <row r="742" spans="1:2" ht="13.8">
      <c r="A742" s="93" t="s">
        <v>2113</v>
      </c>
      <c r="B742" s="88" t="s">
        <v>2114</v>
      </c>
    </row>
    <row r="743" spans="1:2" ht="13.8">
      <c r="A743" s="93" t="s">
        <v>2115</v>
      </c>
      <c r="B743" s="88" t="s">
        <v>2114</v>
      </c>
    </row>
    <row r="744" spans="1:2" ht="13.8">
      <c r="A744" s="93" t="s">
        <v>2116</v>
      </c>
      <c r="B744" s="94" t="s">
        <v>90</v>
      </c>
    </row>
    <row r="745" spans="1:2" ht="27.6">
      <c r="A745" s="93" t="s">
        <v>2117</v>
      </c>
      <c r="B745" s="88" t="s">
        <v>2105</v>
      </c>
    </row>
    <row r="746" spans="1:2" ht="27.6">
      <c r="A746" s="95" t="s">
        <v>2118</v>
      </c>
      <c r="B746" s="88" t="s">
        <v>91</v>
      </c>
    </row>
    <row r="747" spans="1:2" ht="13.8">
      <c r="A747" s="95" t="s">
        <v>2119</v>
      </c>
      <c r="B747" s="88" t="s">
        <v>91</v>
      </c>
    </row>
    <row r="748" spans="1:2" ht="13.8">
      <c r="A748" s="95" t="s">
        <v>2120</v>
      </c>
      <c r="B748" s="94" t="s">
        <v>2114</v>
      </c>
    </row>
    <row r="749" spans="1:2" ht="27.6">
      <c r="A749" s="96" t="s">
        <v>2121</v>
      </c>
      <c r="B749" s="88" t="s">
        <v>2122</v>
      </c>
    </row>
    <row r="750" spans="1:2" ht="27.6">
      <c r="A750" s="96" t="s">
        <v>2123</v>
      </c>
      <c r="B750" s="88" t="s">
        <v>2122</v>
      </c>
    </row>
    <row r="751" spans="1:2" ht="27.6">
      <c r="A751" s="96" t="s">
        <v>2124</v>
      </c>
      <c r="B751" s="88" t="s">
        <v>2122</v>
      </c>
    </row>
    <row r="752" spans="1:2" ht="13.8">
      <c r="A752" s="96" t="s">
        <v>2125</v>
      </c>
      <c r="B752" s="88" t="s">
        <v>2122</v>
      </c>
    </row>
    <row r="753" spans="1:2" ht="27.6">
      <c r="A753" s="96" t="s">
        <v>2126</v>
      </c>
      <c r="B753" s="88" t="s">
        <v>2122</v>
      </c>
    </row>
    <row r="754" spans="1:2" ht="27.6">
      <c r="A754" s="96" t="s">
        <v>2127</v>
      </c>
      <c r="B754" s="88" t="s">
        <v>2122</v>
      </c>
    </row>
    <row r="755" spans="1:2" ht="27.6">
      <c r="A755" s="96" t="s">
        <v>2128</v>
      </c>
      <c r="B755" s="88" t="s">
        <v>2122</v>
      </c>
    </row>
    <row r="756" spans="1:2" ht="13.8">
      <c r="A756" s="93" t="s">
        <v>2129</v>
      </c>
      <c r="B756" s="94" t="s">
        <v>90</v>
      </c>
    </row>
    <row r="757" spans="1:2" ht="13.8">
      <c r="A757" s="93" t="s">
        <v>2130</v>
      </c>
      <c r="B757" s="94" t="s">
        <v>1389</v>
      </c>
    </row>
    <row r="758" spans="1:2" ht="13.8">
      <c r="A758" s="93" t="s">
        <v>2131</v>
      </c>
      <c r="B758" s="88" t="s">
        <v>90</v>
      </c>
    </row>
    <row r="759" spans="1:2" ht="13.8">
      <c r="A759" s="93" t="s">
        <v>2132</v>
      </c>
      <c r="B759" s="94" t="s">
        <v>2122</v>
      </c>
    </row>
    <row r="760" spans="1:2" ht="13.8">
      <c r="A760" s="93" t="s">
        <v>2133</v>
      </c>
      <c r="B760" s="88" t="s">
        <v>90</v>
      </c>
    </row>
    <row r="761" spans="1:2" ht="13.8">
      <c r="A761" s="93" t="s">
        <v>2134</v>
      </c>
      <c r="B761" s="94" t="s">
        <v>91</v>
      </c>
    </row>
    <row r="762" spans="1:2" ht="13.8">
      <c r="A762" s="93" t="s">
        <v>2135</v>
      </c>
      <c r="B762" s="94" t="s">
        <v>2122</v>
      </c>
    </row>
    <row r="763" spans="1:2" ht="13.8">
      <c r="A763" s="93" t="s">
        <v>2136</v>
      </c>
      <c r="B763" s="94" t="s">
        <v>2122</v>
      </c>
    </row>
    <row r="764" spans="1:2" ht="13.8">
      <c r="A764" s="93" t="s">
        <v>2137</v>
      </c>
      <c r="B764" s="88" t="s">
        <v>1389</v>
      </c>
    </row>
    <row r="765" spans="1:2" ht="13.8">
      <c r="A765" s="95" t="s">
        <v>2138</v>
      </c>
      <c r="B765" s="88" t="s">
        <v>2122</v>
      </c>
    </row>
    <row r="766" spans="1:2" ht="13.8">
      <c r="A766" s="93" t="s">
        <v>2139</v>
      </c>
      <c r="B766" s="88" t="s">
        <v>1389</v>
      </c>
    </row>
    <row r="767" spans="1:2" ht="13.8">
      <c r="A767" s="93" t="s">
        <v>2140</v>
      </c>
      <c r="B767" s="94" t="s">
        <v>90</v>
      </c>
    </row>
    <row r="768" spans="1:2" ht="13.8">
      <c r="A768" s="93" t="s">
        <v>2141</v>
      </c>
      <c r="B768" s="94" t="s">
        <v>90</v>
      </c>
    </row>
    <row r="769" spans="1:2" ht="13.8">
      <c r="A769" s="93" t="s">
        <v>2142</v>
      </c>
      <c r="B769" s="94" t="s">
        <v>90</v>
      </c>
    </row>
    <row r="770" spans="1:2" ht="27.6">
      <c r="A770" s="93" t="s">
        <v>2143</v>
      </c>
      <c r="B770" s="88" t="s">
        <v>91</v>
      </c>
    </row>
    <row r="771" spans="1:2" ht="13.8">
      <c r="A771" s="93" t="s">
        <v>2144</v>
      </c>
      <c r="B771" s="88" t="s">
        <v>90</v>
      </c>
    </row>
    <row r="772" spans="1:2" ht="13.8">
      <c r="A772" s="93" t="s">
        <v>2145</v>
      </c>
      <c r="B772" s="88" t="s">
        <v>69</v>
      </c>
    </row>
    <row r="773" spans="1:2" ht="13.8">
      <c r="A773" s="93" t="s">
        <v>2146</v>
      </c>
      <c r="B773" s="88" t="s">
        <v>85</v>
      </c>
    </row>
    <row r="774" spans="1:2" ht="13.8">
      <c r="A774" s="95" t="s">
        <v>2147</v>
      </c>
      <c r="B774" s="88" t="s">
        <v>1420</v>
      </c>
    </row>
    <row r="775" spans="1:2" ht="13.8">
      <c r="A775" s="93" t="s">
        <v>2148</v>
      </c>
      <c r="B775" s="88" t="s">
        <v>32</v>
      </c>
    </row>
    <row r="776" spans="1:2" ht="13.8">
      <c r="A776" s="96" t="s">
        <v>2149</v>
      </c>
      <c r="B776" s="88" t="s">
        <v>48</v>
      </c>
    </row>
    <row r="777" spans="1:2" ht="13.8">
      <c r="A777" s="93" t="s">
        <v>2150</v>
      </c>
      <c r="B777" s="88" t="s">
        <v>86</v>
      </c>
    </row>
    <row r="778" spans="1:2" ht="13.8">
      <c r="A778" s="95" t="s">
        <v>2151</v>
      </c>
      <c r="B778" s="94" t="s">
        <v>87</v>
      </c>
    </row>
    <row r="779" spans="1:2" ht="13.8">
      <c r="A779" s="95" t="s">
        <v>2152</v>
      </c>
      <c r="B779" s="94" t="s">
        <v>87</v>
      </c>
    </row>
    <row r="780" spans="1:2" ht="13.8">
      <c r="A780" s="95" t="s">
        <v>2153</v>
      </c>
      <c r="B780" s="94" t="s">
        <v>87</v>
      </c>
    </row>
    <row r="781" spans="1:2" ht="13.8">
      <c r="A781" s="95" t="s">
        <v>2154</v>
      </c>
      <c r="B781" s="94" t="s">
        <v>87</v>
      </c>
    </row>
    <row r="782" spans="1:2" ht="13.8">
      <c r="A782" s="93" t="s">
        <v>2155</v>
      </c>
      <c r="B782" s="88" t="s">
        <v>80</v>
      </c>
    </row>
    <row r="783" spans="1:2" ht="13.8">
      <c r="A783" s="93" t="s">
        <v>2156</v>
      </c>
      <c r="B783" s="88" t="s">
        <v>74</v>
      </c>
    </row>
    <row r="784" spans="1:2" ht="13.8">
      <c r="A784" s="93" t="s">
        <v>2157</v>
      </c>
      <c r="B784" s="88" t="s">
        <v>41</v>
      </c>
    </row>
    <row r="785" spans="1:2" ht="13.8">
      <c r="A785" s="93" t="s">
        <v>2158</v>
      </c>
      <c r="B785" s="88" t="s">
        <v>33</v>
      </c>
    </row>
    <row r="786" spans="1:2" ht="13.8">
      <c r="A786" s="95" t="s">
        <v>2159</v>
      </c>
      <c r="B786" s="94" t="s">
        <v>87</v>
      </c>
    </row>
    <row r="787" spans="1:2" ht="13.8">
      <c r="A787" s="95" t="s">
        <v>2160</v>
      </c>
      <c r="B787" s="88" t="s">
        <v>77</v>
      </c>
    </row>
    <row r="788" spans="1:2" ht="13.8">
      <c r="A788" s="95" t="s">
        <v>2161</v>
      </c>
      <c r="B788" s="94" t="s">
        <v>72</v>
      </c>
    </row>
    <row r="789" spans="1:2" ht="13.8">
      <c r="A789" s="93" t="s">
        <v>2162</v>
      </c>
      <c r="B789" s="88" t="s">
        <v>77</v>
      </c>
    </row>
    <row r="790" spans="1:2" ht="13.8">
      <c r="A790" s="93" t="s">
        <v>2163</v>
      </c>
      <c r="B790" s="88" t="s">
        <v>69</v>
      </c>
    </row>
    <row r="791" spans="1:2" ht="13.8">
      <c r="A791" s="93" t="s">
        <v>2164</v>
      </c>
      <c r="B791" s="88" t="s">
        <v>74</v>
      </c>
    </row>
    <row r="792" spans="1:2" ht="13.8">
      <c r="A792" s="93" t="s">
        <v>2165</v>
      </c>
      <c r="B792" s="88" t="s">
        <v>81</v>
      </c>
    </row>
    <row r="793" spans="1:2" ht="13.8">
      <c r="A793" s="93" t="s">
        <v>2166</v>
      </c>
      <c r="B793" s="88" t="s">
        <v>75</v>
      </c>
    </row>
    <row r="794" spans="1:2" ht="13.8">
      <c r="A794" s="93" t="s">
        <v>2167</v>
      </c>
      <c r="B794" s="88" t="s">
        <v>69</v>
      </c>
    </row>
    <row r="795" spans="1:2" ht="13.8">
      <c r="A795" s="93" t="s">
        <v>2168</v>
      </c>
      <c r="B795" s="88" t="s">
        <v>89</v>
      </c>
    </row>
    <row r="796" spans="1:2" ht="13.8">
      <c r="A796" s="95" t="s">
        <v>2169</v>
      </c>
      <c r="B796" s="94" t="s">
        <v>83</v>
      </c>
    </row>
    <row r="797" spans="1:2" ht="13.8">
      <c r="A797" s="95" t="s">
        <v>2170</v>
      </c>
      <c r="B797" s="94" t="s">
        <v>85</v>
      </c>
    </row>
    <row r="798" spans="1:2" ht="13.8">
      <c r="A798" s="93" t="s">
        <v>2171</v>
      </c>
      <c r="B798" s="88" t="s">
        <v>89</v>
      </c>
    </row>
    <row r="799" spans="1:2" ht="13.8">
      <c r="A799" s="93" t="s">
        <v>2172</v>
      </c>
      <c r="B799" s="88" t="s">
        <v>73</v>
      </c>
    </row>
    <row r="800" spans="1:2" ht="13.8">
      <c r="A800" s="93" t="s">
        <v>2173</v>
      </c>
      <c r="B800" s="88" t="s">
        <v>75</v>
      </c>
    </row>
    <row r="801" spans="1:2" ht="13.8">
      <c r="A801" s="93" t="s">
        <v>2174</v>
      </c>
      <c r="B801" s="88" t="s">
        <v>41</v>
      </c>
    </row>
    <row r="802" spans="1:2" ht="13.8">
      <c r="A802" s="93" t="s">
        <v>2175</v>
      </c>
      <c r="B802" s="88" t="s">
        <v>77</v>
      </c>
    </row>
    <row r="803" spans="1:2" ht="13.8">
      <c r="A803" s="93" t="s">
        <v>2176</v>
      </c>
      <c r="B803" s="88" t="s">
        <v>83</v>
      </c>
    </row>
    <row r="804" spans="1:2" ht="27.6">
      <c r="A804" s="95" t="s">
        <v>2177</v>
      </c>
      <c r="B804" s="88" t="s">
        <v>97</v>
      </c>
    </row>
    <row r="805" spans="1:2" ht="13.8">
      <c r="A805" s="93" t="s">
        <v>2178</v>
      </c>
      <c r="B805" s="94" t="s">
        <v>75</v>
      </c>
    </row>
    <row r="806" spans="1:2" ht="13.8">
      <c r="A806" s="93" t="s">
        <v>2179</v>
      </c>
      <c r="B806" s="88" t="s">
        <v>75</v>
      </c>
    </row>
    <row r="807" spans="1:2" ht="13.8">
      <c r="A807" s="93" t="s">
        <v>2180</v>
      </c>
      <c r="B807" s="88" t="s">
        <v>63</v>
      </c>
    </row>
    <row r="808" spans="1:2" ht="13.8">
      <c r="A808" s="93" t="s">
        <v>2181</v>
      </c>
      <c r="B808" s="88" t="s">
        <v>63</v>
      </c>
    </row>
    <row r="809" spans="1:2" ht="13.8">
      <c r="A809" s="93" t="s">
        <v>2182</v>
      </c>
      <c r="B809" s="88" t="s">
        <v>65</v>
      </c>
    </row>
    <row r="810" spans="1:2" ht="13.8">
      <c r="A810" s="95" t="s">
        <v>2183</v>
      </c>
      <c r="B810" s="88" t="s">
        <v>73</v>
      </c>
    </row>
    <row r="811" spans="1:2" ht="13.8">
      <c r="A811" s="93" t="s">
        <v>2184</v>
      </c>
      <c r="B811" s="88" t="s">
        <v>80</v>
      </c>
    </row>
    <row r="812" spans="1:2" ht="13.8">
      <c r="A812" s="93" t="s">
        <v>2185</v>
      </c>
      <c r="B812" s="88" t="s">
        <v>1528</v>
      </c>
    </row>
    <row r="813" spans="1:2" ht="13.8">
      <c r="A813" s="93" t="s">
        <v>2186</v>
      </c>
      <c r="B813" s="88" t="s">
        <v>73</v>
      </c>
    </row>
    <row r="814" spans="1:2" ht="13.8">
      <c r="A814" s="93" t="s">
        <v>2187</v>
      </c>
      <c r="B814" s="88" t="s">
        <v>67</v>
      </c>
    </row>
    <row r="815" spans="1:2" ht="13.8">
      <c r="A815" s="95" t="s">
        <v>2188</v>
      </c>
      <c r="B815" s="88" t="s">
        <v>71</v>
      </c>
    </row>
    <row r="816" spans="1:2" ht="13.8">
      <c r="A816" s="93" t="s">
        <v>2189</v>
      </c>
      <c r="B816" s="88" t="s">
        <v>76</v>
      </c>
    </row>
    <row r="817" spans="1:2" ht="13.8">
      <c r="A817" s="93" t="s">
        <v>2190</v>
      </c>
      <c r="B817" s="88" t="s">
        <v>73</v>
      </c>
    </row>
    <row r="818" spans="1:2" ht="13.8">
      <c r="A818" s="93" t="s">
        <v>2191</v>
      </c>
      <c r="B818" s="88" t="s">
        <v>72</v>
      </c>
    </row>
    <row r="819" spans="1:2" ht="13.8">
      <c r="A819" s="93" t="s">
        <v>2192</v>
      </c>
      <c r="B819" s="88" t="s">
        <v>80</v>
      </c>
    </row>
    <row r="820" spans="1:2" ht="13.8">
      <c r="A820" s="93" t="s">
        <v>2193</v>
      </c>
      <c r="B820" s="88" t="s">
        <v>76</v>
      </c>
    </row>
    <row r="821" spans="1:2" ht="13.8">
      <c r="A821" s="93" t="s">
        <v>2194</v>
      </c>
      <c r="B821" s="88" t="s">
        <v>74</v>
      </c>
    </row>
    <row r="822" spans="1:2" ht="13.8">
      <c r="A822" s="93" t="s">
        <v>2195</v>
      </c>
      <c r="B822" s="94" t="s">
        <v>77</v>
      </c>
    </row>
    <row r="823" spans="1:2" ht="13.8">
      <c r="A823" s="93" t="s">
        <v>2196</v>
      </c>
      <c r="B823" s="88" t="s">
        <v>80</v>
      </c>
    </row>
    <row r="824" spans="1:2" ht="13.8">
      <c r="A824" s="93" t="s">
        <v>2197</v>
      </c>
      <c r="B824" s="88" t="s">
        <v>73</v>
      </c>
    </row>
    <row r="825" spans="1:2" ht="13.8">
      <c r="A825" s="93" t="s">
        <v>2198</v>
      </c>
      <c r="B825" s="88" t="s">
        <v>73</v>
      </c>
    </row>
    <row r="826" spans="1:2" ht="13.8">
      <c r="A826" s="93" t="s">
        <v>2199</v>
      </c>
      <c r="B826" s="88" t="s">
        <v>80</v>
      </c>
    </row>
    <row r="827" spans="1:2" ht="13.8">
      <c r="A827" s="93" t="s">
        <v>2200</v>
      </c>
      <c r="B827" s="88" t="s">
        <v>73</v>
      </c>
    </row>
    <row r="828" spans="1:2" ht="13.8">
      <c r="A828" s="93" t="s">
        <v>2201</v>
      </c>
      <c r="B828" s="88" t="s">
        <v>74</v>
      </c>
    </row>
    <row r="829" spans="1:2" ht="13.8">
      <c r="A829" s="93" t="s">
        <v>2202</v>
      </c>
      <c r="B829" s="88" t="s">
        <v>73</v>
      </c>
    </row>
    <row r="830" spans="1:2" ht="13.8">
      <c r="A830" s="93" t="s">
        <v>2203</v>
      </c>
      <c r="B830" s="88" t="s">
        <v>89</v>
      </c>
    </row>
    <row r="831" spans="1:2" ht="13.8">
      <c r="A831" s="93" t="s">
        <v>2204</v>
      </c>
      <c r="B831" s="88" t="s">
        <v>73</v>
      </c>
    </row>
    <row r="832" spans="1:2" ht="13.8">
      <c r="A832" s="93" t="s">
        <v>2205</v>
      </c>
      <c r="B832" s="88" t="s">
        <v>80</v>
      </c>
    </row>
    <row r="833" spans="1:2" ht="13.8">
      <c r="A833" s="93" t="s">
        <v>2206</v>
      </c>
      <c r="B833" s="88" t="s">
        <v>77</v>
      </c>
    </row>
    <row r="834" spans="1:2" ht="13.8">
      <c r="A834" s="95" t="s">
        <v>2207</v>
      </c>
      <c r="B834" s="94" t="s">
        <v>77</v>
      </c>
    </row>
    <row r="835" spans="1:2" ht="13.8">
      <c r="A835" s="95" t="s">
        <v>2208</v>
      </c>
      <c r="B835" s="94" t="s">
        <v>77</v>
      </c>
    </row>
    <row r="836" spans="1:2" ht="13.8">
      <c r="A836" s="95" t="s">
        <v>2209</v>
      </c>
      <c r="B836" s="94" t="s">
        <v>77</v>
      </c>
    </row>
    <row r="837" spans="1:2" ht="13.8">
      <c r="A837" s="93" t="s">
        <v>2210</v>
      </c>
      <c r="B837" s="88" t="s">
        <v>67</v>
      </c>
    </row>
    <row r="838" spans="1:2" ht="13.8">
      <c r="A838" s="93" t="s">
        <v>2211</v>
      </c>
      <c r="B838" s="88" t="s">
        <v>89</v>
      </c>
    </row>
    <row r="839" spans="1:2" ht="13.8">
      <c r="A839" s="93" t="s">
        <v>2212</v>
      </c>
      <c r="B839" s="94" t="s">
        <v>1424</v>
      </c>
    </row>
    <row r="840" spans="1:2" ht="13.8">
      <c r="A840" s="93" t="s">
        <v>2213</v>
      </c>
      <c r="B840" s="94" t="s">
        <v>1389</v>
      </c>
    </row>
    <row r="841" spans="1:2" ht="13.8">
      <c r="A841" s="93" t="s">
        <v>2214</v>
      </c>
      <c r="B841" s="94" t="s">
        <v>64</v>
      </c>
    </row>
    <row r="842" spans="1:2" ht="13.8">
      <c r="A842" s="93" t="s">
        <v>2215</v>
      </c>
      <c r="B842" s="88" t="s">
        <v>64</v>
      </c>
    </row>
    <row r="843" spans="1:2" ht="13.8">
      <c r="A843" s="95" t="s">
        <v>2216</v>
      </c>
      <c r="B843" s="88" t="s">
        <v>1420</v>
      </c>
    </row>
    <row r="844" spans="1:2" ht="13.8">
      <c r="A844" s="93" t="s">
        <v>2217</v>
      </c>
      <c r="B844" s="88" t="s">
        <v>73</v>
      </c>
    </row>
    <row r="845" spans="1:2" ht="13.8">
      <c r="A845" s="93" t="s">
        <v>2218</v>
      </c>
      <c r="B845" s="88" t="s">
        <v>69</v>
      </c>
    </row>
    <row r="846" spans="1:2" ht="13.8">
      <c r="A846" s="93" t="s">
        <v>2219</v>
      </c>
      <c r="B846" s="88" t="s">
        <v>67</v>
      </c>
    </row>
    <row r="847" spans="1:2" ht="13.8">
      <c r="A847" s="93" t="s">
        <v>2220</v>
      </c>
      <c r="B847" s="88" t="s">
        <v>73</v>
      </c>
    </row>
    <row r="848" spans="1:2" ht="13.8">
      <c r="A848" s="93" t="s">
        <v>2221</v>
      </c>
      <c r="B848" s="88" t="s">
        <v>73</v>
      </c>
    </row>
    <row r="849" spans="1:2" ht="13.8">
      <c r="A849" s="97" t="s">
        <v>2222</v>
      </c>
      <c r="B849" s="99"/>
    </row>
    <row r="850" spans="1:2" ht="13.8">
      <c r="A850" s="95" t="s">
        <v>2223</v>
      </c>
      <c r="B850" s="94" t="s">
        <v>87</v>
      </c>
    </row>
    <row r="851" spans="1:2" ht="13.8">
      <c r="A851" s="93" t="s">
        <v>2224</v>
      </c>
      <c r="B851" s="88" t="s">
        <v>65</v>
      </c>
    </row>
    <row r="852" spans="1:2" ht="13.8">
      <c r="A852" s="93" t="s">
        <v>2225</v>
      </c>
      <c r="B852" s="88" t="s">
        <v>68</v>
      </c>
    </row>
    <row r="853" spans="1:2" ht="13.8">
      <c r="A853" s="93" t="s">
        <v>2226</v>
      </c>
      <c r="B853" s="88" t="s">
        <v>74</v>
      </c>
    </row>
    <row r="854" spans="1:2" ht="13.8">
      <c r="A854" s="93" t="s">
        <v>2227</v>
      </c>
      <c r="B854" s="88" t="s">
        <v>2228</v>
      </c>
    </row>
    <row r="855" spans="1:2" ht="13.8">
      <c r="A855" s="93" t="s">
        <v>2229</v>
      </c>
      <c r="B855" s="88" t="s">
        <v>67</v>
      </c>
    </row>
    <row r="856" spans="1:2" ht="13.8">
      <c r="A856" s="93" t="s">
        <v>2230</v>
      </c>
      <c r="B856" s="88" t="s">
        <v>77</v>
      </c>
    </row>
    <row r="857" spans="1:2" ht="13.8">
      <c r="A857" s="93" t="s">
        <v>2231</v>
      </c>
      <c r="B857" s="88" t="s">
        <v>73</v>
      </c>
    </row>
    <row r="858" spans="1:2" ht="13.8">
      <c r="A858" s="93" t="s">
        <v>2232</v>
      </c>
      <c r="B858" s="88" t="s">
        <v>63</v>
      </c>
    </row>
    <row r="859" spans="1:2" ht="13.8">
      <c r="A859" s="93" t="s">
        <v>2233</v>
      </c>
      <c r="B859" s="88" t="s">
        <v>65</v>
      </c>
    </row>
    <row r="860" spans="1:2" ht="13.8">
      <c r="A860" s="93" t="s">
        <v>2234</v>
      </c>
      <c r="B860" s="88" t="s">
        <v>75</v>
      </c>
    </row>
    <row r="861" spans="1:2" ht="13.8">
      <c r="A861" s="96" t="s">
        <v>2235</v>
      </c>
      <c r="B861" s="88" t="s">
        <v>92</v>
      </c>
    </row>
    <row r="862" spans="1:2" ht="27.6">
      <c r="A862" s="96" t="s">
        <v>2236</v>
      </c>
      <c r="B862" s="88" t="s">
        <v>2237</v>
      </c>
    </row>
    <row r="863" spans="1:2" ht="13.8">
      <c r="A863" s="96" t="s">
        <v>2238</v>
      </c>
      <c r="B863" s="88" t="s">
        <v>2239</v>
      </c>
    </row>
    <row r="864" spans="1:2" ht="13.8">
      <c r="A864" s="93" t="s">
        <v>2240</v>
      </c>
      <c r="B864" s="94" t="s">
        <v>1528</v>
      </c>
    </row>
    <row r="865" spans="1:2" ht="27.6">
      <c r="A865" s="93" t="s">
        <v>2241</v>
      </c>
      <c r="B865" s="88" t="s">
        <v>27</v>
      </c>
    </row>
    <row r="866" spans="1:2" ht="13.8">
      <c r="A866" s="93" t="s">
        <v>2242</v>
      </c>
      <c r="B866" s="88" t="s">
        <v>29</v>
      </c>
    </row>
    <row r="867" spans="1:2" ht="13.8">
      <c r="A867" s="95" t="s">
        <v>2243</v>
      </c>
      <c r="B867" s="88" t="s">
        <v>92</v>
      </c>
    </row>
    <row r="868" spans="1:2" ht="13.8">
      <c r="A868" s="93" t="s">
        <v>2244</v>
      </c>
      <c r="B868" s="94" t="s">
        <v>28</v>
      </c>
    </row>
    <row r="869" spans="1:2" ht="13.8">
      <c r="A869" s="93" t="s">
        <v>2245</v>
      </c>
      <c r="B869" s="94" t="s">
        <v>30</v>
      </c>
    </row>
    <row r="870" spans="1:2" ht="13.8">
      <c r="A870" s="93" t="s">
        <v>2246</v>
      </c>
      <c r="B870" s="88" t="s">
        <v>67</v>
      </c>
    </row>
    <row r="871" spans="1:2" ht="13.8">
      <c r="A871" s="93" t="s">
        <v>2247</v>
      </c>
      <c r="B871" s="88" t="s">
        <v>35</v>
      </c>
    </row>
    <row r="872" spans="1:2" ht="13.8">
      <c r="A872" s="95" t="s">
        <v>2248</v>
      </c>
      <c r="B872" s="88" t="s">
        <v>83</v>
      </c>
    </row>
    <row r="873" spans="1:2" ht="13.8">
      <c r="A873" s="93" t="s">
        <v>2249</v>
      </c>
      <c r="B873" s="88" t="s">
        <v>73</v>
      </c>
    </row>
    <row r="874" spans="1:2" ht="13.8">
      <c r="A874" s="93" t="s">
        <v>2250</v>
      </c>
      <c r="B874" s="88" t="s">
        <v>78</v>
      </c>
    </row>
    <row r="875" spans="1:2" ht="13.8">
      <c r="A875" s="93" t="s">
        <v>2251</v>
      </c>
      <c r="B875" s="88" t="s">
        <v>73</v>
      </c>
    </row>
    <row r="876" spans="1:2" ht="13.8">
      <c r="A876" s="93" t="s">
        <v>2252</v>
      </c>
      <c r="B876" s="88" t="s">
        <v>65</v>
      </c>
    </row>
    <row r="877" spans="1:2" ht="13.8">
      <c r="A877" s="93" t="s">
        <v>2253</v>
      </c>
      <c r="B877" s="88" t="s">
        <v>65</v>
      </c>
    </row>
    <row r="878" spans="1:2" ht="13.8">
      <c r="A878" s="93" t="s">
        <v>2254</v>
      </c>
      <c r="B878" s="88" t="s">
        <v>65</v>
      </c>
    </row>
    <row r="879" spans="1:2" ht="13.8">
      <c r="A879" s="93" t="s">
        <v>2255</v>
      </c>
      <c r="B879" s="88" t="s">
        <v>73</v>
      </c>
    </row>
    <row r="880" spans="1:2" ht="13.8">
      <c r="A880" s="93" t="s">
        <v>2256</v>
      </c>
      <c r="B880" s="88" t="s">
        <v>65</v>
      </c>
    </row>
    <row r="881" spans="1:2" ht="13.8">
      <c r="A881" s="93" t="s">
        <v>2257</v>
      </c>
      <c r="B881" s="88" t="s">
        <v>65</v>
      </c>
    </row>
    <row r="882" spans="1:2" ht="13.8">
      <c r="A882" s="95" t="s">
        <v>2258</v>
      </c>
      <c r="B882" s="94" t="s">
        <v>1528</v>
      </c>
    </row>
    <row r="883" spans="1:2" ht="13.8">
      <c r="A883" s="95" t="s">
        <v>2259</v>
      </c>
      <c r="B883" s="88" t="s">
        <v>78</v>
      </c>
    </row>
    <row r="884" spans="1:2" ht="13.8">
      <c r="A884" s="95" t="s">
        <v>2260</v>
      </c>
      <c r="B884" s="88" t="s">
        <v>78</v>
      </c>
    </row>
    <row r="885" spans="1:2" ht="13.8">
      <c r="A885" s="93" t="s">
        <v>2261</v>
      </c>
      <c r="B885" s="88" t="s">
        <v>65</v>
      </c>
    </row>
    <row r="886" spans="1:2" ht="13.8">
      <c r="A886" s="95" t="s">
        <v>2262</v>
      </c>
      <c r="B886" s="88" t="s">
        <v>78</v>
      </c>
    </row>
    <row r="887" spans="1:2" ht="13.8">
      <c r="A887" s="93" t="s">
        <v>2263</v>
      </c>
      <c r="B887" s="88" t="s">
        <v>73</v>
      </c>
    </row>
    <row r="888" spans="1:2" ht="13.8">
      <c r="A888" s="93" t="s">
        <v>2264</v>
      </c>
      <c r="B888" s="88" t="s">
        <v>65</v>
      </c>
    </row>
    <row r="889" spans="1:2" ht="13.8">
      <c r="A889" s="93" t="s">
        <v>2265</v>
      </c>
      <c r="B889" s="88" t="s">
        <v>65</v>
      </c>
    </row>
    <row r="890" spans="1:2" ht="13.8">
      <c r="A890" s="93" t="s">
        <v>2266</v>
      </c>
      <c r="B890" s="94" t="s">
        <v>41</v>
      </c>
    </row>
    <row r="891" spans="1:2" ht="13.8">
      <c r="A891" s="93" t="s">
        <v>2267</v>
      </c>
      <c r="B891" s="94" t="s">
        <v>41</v>
      </c>
    </row>
    <row r="892" spans="1:2" ht="13.8">
      <c r="A892" s="93" t="s">
        <v>2268</v>
      </c>
      <c r="B892" s="88" t="s">
        <v>73</v>
      </c>
    </row>
    <row r="893" spans="1:2" ht="13.8">
      <c r="A893" s="93" t="s">
        <v>2269</v>
      </c>
      <c r="B893" s="88" t="s">
        <v>78</v>
      </c>
    </row>
    <row r="894" spans="1:2" ht="13.8">
      <c r="A894" s="93" t="s">
        <v>2270</v>
      </c>
      <c r="B894" s="88" t="s">
        <v>85</v>
      </c>
    </row>
    <row r="895" spans="1:2" ht="13.8">
      <c r="A895" s="93" t="s">
        <v>2271</v>
      </c>
      <c r="B895" s="88" t="s">
        <v>89</v>
      </c>
    </row>
    <row r="896" spans="1:2" ht="13.8">
      <c r="A896" s="93" t="s">
        <v>2272</v>
      </c>
      <c r="B896" s="88" t="s">
        <v>78</v>
      </c>
    </row>
    <row r="897" spans="1:2" ht="13.8">
      <c r="A897" s="93" t="s">
        <v>2273</v>
      </c>
      <c r="B897" s="94" t="s">
        <v>79</v>
      </c>
    </row>
    <row r="898" spans="1:2" ht="13.8">
      <c r="A898" s="93" t="s">
        <v>2274</v>
      </c>
      <c r="B898" s="88" t="s">
        <v>65</v>
      </c>
    </row>
    <row r="899" spans="1:2" ht="13.8">
      <c r="A899" s="93" t="s">
        <v>2275</v>
      </c>
      <c r="B899" s="88" t="s">
        <v>76</v>
      </c>
    </row>
    <row r="900" spans="1:2" ht="13.8">
      <c r="A900" s="93" t="s">
        <v>2276</v>
      </c>
      <c r="B900" s="88" t="s">
        <v>42</v>
      </c>
    </row>
    <row r="901" spans="1:2" ht="13.8">
      <c r="A901" s="93" t="s">
        <v>2277</v>
      </c>
      <c r="B901" s="88" t="s">
        <v>76</v>
      </c>
    </row>
    <row r="902" spans="1:2" ht="13.8">
      <c r="A902" s="93" t="s">
        <v>2278</v>
      </c>
      <c r="B902" s="88" t="s">
        <v>65</v>
      </c>
    </row>
    <row r="903" spans="1:2" ht="13.8">
      <c r="A903" s="93" t="s">
        <v>2279</v>
      </c>
      <c r="B903" s="88" t="s">
        <v>65</v>
      </c>
    </row>
    <row r="904" spans="1:2" ht="13.8">
      <c r="A904" s="93" t="s">
        <v>2280</v>
      </c>
      <c r="B904" s="88" t="s">
        <v>86</v>
      </c>
    </row>
    <row r="905" spans="1:2" ht="13.8">
      <c r="A905" s="93" t="s">
        <v>2281</v>
      </c>
      <c r="B905" s="88" t="s">
        <v>65</v>
      </c>
    </row>
    <row r="906" spans="1:2" ht="13.8">
      <c r="A906" s="93" t="s">
        <v>2282</v>
      </c>
      <c r="B906" s="88" t="s">
        <v>62</v>
      </c>
    </row>
    <row r="907" spans="1:2" ht="13.8">
      <c r="A907" s="93" t="s">
        <v>2283</v>
      </c>
      <c r="B907" s="94" t="s">
        <v>72</v>
      </c>
    </row>
    <row r="908" spans="1:2" ht="13.8">
      <c r="A908" s="93" t="s">
        <v>2284</v>
      </c>
      <c r="B908" s="88" t="s">
        <v>63</v>
      </c>
    </row>
    <row r="909" spans="1:2" ht="13.8">
      <c r="A909" s="93" t="s">
        <v>2285</v>
      </c>
      <c r="B909" s="88" t="s">
        <v>87</v>
      </c>
    </row>
    <row r="910" spans="1:2" ht="13.8">
      <c r="A910" s="93" t="s">
        <v>2286</v>
      </c>
      <c r="B910" s="94" t="s">
        <v>64</v>
      </c>
    </row>
    <row r="911" spans="1:2" ht="13.8">
      <c r="A911" s="93" t="s">
        <v>2287</v>
      </c>
      <c r="B911" s="94" t="s">
        <v>72</v>
      </c>
    </row>
    <row r="912" spans="1:2" ht="13.8">
      <c r="A912" s="95" t="s">
        <v>2288</v>
      </c>
      <c r="B912" s="94" t="s">
        <v>72</v>
      </c>
    </row>
    <row r="913" spans="1:2" ht="13.8">
      <c r="A913" s="93" t="s">
        <v>2289</v>
      </c>
      <c r="B913" s="88" t="s">
        <v>65</v>
      </c>
    </row>
    <row r="914" spans="1:2" ht="13.8">
      <c r="A914" s="93" t="s">
        <v>2290</v>
      </c>
      <c r="B914" s="88" t="s">
        <v>74</v>
      </c>
    </row>
    <row r="915" spans="1:2" ht="13.8">
      <c r="A915" s="93" t="s">
        <v>2291</v>
      </c>
      <c r="B915" s="88" t="s">
        <v>65</v>
      </c>
    </row>
    <row r="916" spans="1:2" ht="13.8">
      <c r="A916" s="93" t="s">
        <v>2292</v>
      </c>
      <c r="B916" s="88" t="s">
        <v>65</v>
      </c>
    </row>
    <row r="917" spans="1:2" ht="13.8">
      <c r="A917" s="93" t="s">
        <v>2293</v>
      </c>
      <c r="B917" s="88" t="s">
        <v>2114</v>
      </c>
    </row>
    <row r="918" spans="1:2" ht="13.8">
      <c r="A918" s="95" t="s">
        <v>2294</v>
      </c>
      <c r="B918" s="88" t="s">
        <v>1420</v>
      </c>
    </row>
    <row r="919" spans="1:2" ht="13.8">
      <c r="A919" s="95" t="s">
        <v>2295</v>
      </c>
      <c r="B919" s="94" t="s">
        <v>87</v>
      </c>
    </row>
    <row r="920" spans="1:2" ht="13.8">
      <c r="A920" s="95" t="s">
        <v>2296</v>
      </c>
      <c r="B920" s="94" t="s">
        <v>87</v>
      </c>
    </row>
    <row r="921" spans="1:2" ht="13.8">
      <c r="A921" s="93" t="s">
        <v>2297</v>
      </c>
      <c r="B921" s="88" t="s">
        <v>73</v>
      </c>
    </row>
    <row r="922" spans="1:2" ht="13.8">
      <c r="A922" s="93" t="s">
        <v>2298</v>
      </c>
      <c r="B922" s="88" t="s">
        <v>38</v>
      </c>
    </row>
    <row r="923" spans="1:2" ht="13.8">
      <c r="A923" s="93" t="s">
        <v>2299</v>
      </c>
      <c r="B923" s="88" t="s">
        <v>75</v>
      </c>
    </row>
    <row r="924" spans="1:2" ht="13.8">
      <c r="A924" s="93" t="s">
        <v>2300</v>
      </c>
      <c r="B924" s="88" t="s">
        <v>75</v>
      </c>
    </row>
    <row r="925" spans="1:2" ht="13.8">
      <c r="A925" s="93" t="s">
        <v>2301</v>
      </c>
      <c r="B925" s="88" t="s">
        <v>89</v>
      </c>
    </row>
    <row r="926" spans="1:2" ht="13.8">
      <c r="A926" s="95" t="s">
        <v>2302</v>
      </c>
      <c r="B926" s="94" t="s">
        <v>83</v>
      </c>
    </row>
    <row r="927" spans="1:2" ht="13.8">
      <c r="A927" s="93" t="s">
        <v>2303</v>
      </c>
      <c r="B927" s="94" t="s">
        <v>89</v>
      </c>
    </row>
    <row r="928" spans="1:2" ht="13.8">
      <c r="A928" s="95" t="s">
        <v>2304</v>
      </c>
      <c r="B928" s="94" t="s">
        <v>85</v>
      </c>
    </row>
    <row r="929" spans="1:2" ht="13.8">
      <c r="A929" s="95" t="s">
        <v>2305</v>
      </c>
      <c r="B929" s="94" t="s">
        <v>83</v>
      </c>
    </row>
    <row r="930" spans="1:2" ht="13.8">
      <c r="A930" s="93" t="s">
        <v>2306</v>
      </c>
      <c r="B930" s="88" t="s">
        <v>74</v>
      </c>
    </row>
    <row r="931" spans="1:2" ht="13.8">
      <c r="A931" s="93" t="s">
        <v>2307</v>
      </c>
      <c r="B931" s="88" t="s">
        <v>69</v>
      </c>
    </row>
    <row r="932" spans="1:2" ht="13.8">
      <c r="A932" s="93" t="s">
        <v>2308</v>
      </c>
      <c r="B932" s="88" t="s">
        <v>73</v>
      </c>
    </row>
    <row r="933" spans="1:2" ht="13.8">
      <c r="A933" s="95" t="s">
        <v>2309</v>
      </c>
      <c r="B933" s="88" t="s">
        <v>83</v>
      </c>
    </row>
    <row r="934" spans="1:2" ht="13.8">
      <c r="A934" s="95" t="s">
        <v>2310</v>
      </c>
      <c r="B934" s="88" t="s">
        <v>73</v>
      </c>
    </row>
    <row r="935" spans="1:2" ht="13.8">
      <c r="A935" s="95" t="s">
        <v>2311</v>
      </c>
      <c r="B935" s="88" t="s">
        <v>63</v>
      </c>
    </row>
    <row r="936" spans="1:2" ht="13.8">
      <c r="A936" s="95" t="s">
        <v>2312</v>
      </c>
      <c r="B936" s="88" t="s">
        <v>89</v>
      </c>
    </row>
    <row r="937" spans="1:2" ht="13.8">
      <c r="A937" s="93" t="s">
        <v>2313</v>
      </c>
      <c r="B937" s="88" t="s">
        <v>73</v>
      </c>
    </row>
    <row r="938" spans="1:2" ht="13.8">
      <c r="A938" s="93" t="s">
        <v>2314</v>
      </c>
      <c r="B938" s="88" t="s">
        <v>1389</v>
      </c>
    </row>
    <row r="939" spans="1:2" ht="13.8">
      <c r="A939" s="95" t="s">
        <v>2315</v>
      </c>
      <c r="B939" s="88" t="s">
        <v>69</v>
      </c>
    </row>
    <row r="940" spans="1:2" ht="13.8">
      <c r="A940" s="95" t="s">
        <v>2316</v>
      </c>
      <c r="B940" s="88" t="s">
        <v>72</v>
      </c>
    </row>
    <row r="941" spans="1:2" ht="13.8">
      <c r="A941" s="93" t="s">
        <v>2317</v>
      </c>
      <c r="B941" s="88" t="s">
        <v>80</v>
      </c>
    </row>
    <row r="942" spans="1:2" ht="13.8">
      <c r="A942" s="93" t="s">
        <v>2318</v>
      </c>
      <c r="B942" s="88" t="s">
        <v>86</v>
      </c>
    </row>
    <row r="943" spans="1:2" ht="13.8">
      <c r="A943" s="93" t="s">
        <v>2319</v>
      </c>
      <c r="B943" s="88" t="s">
        <v>68</v>
      </c>
    </row>
    <row r="944" spans="1:2" ht="13.8">
      <c r="A944" s="97" t="s">
        <v>2320</v>
      </c>
      <c r="B944" s="88"/>
    </row>
    <row r="945" spans="1:2" ht="13.8">
      <c r="A945" s="93" t="s">
        <v>2321</v>
      </c>
      <c r="B945" s="94" t="s">
        <v>72</v>
      </c>
    </row>
    <row r="946" spans="1:2" ht="13.8">
      <c r="A946" s="95" t="s">
        <v>2322</v>
      </c>
      <c r="B946" s="94" t="s">
        <v>1528</v>
      </c>
    </row>
    <row r="947" spans="1:2" ht="13.8">
      <c r="A947" s="93" t="s">
        <v>2323</v>
      </c>
      <c r="B947" s="94" t="s">
        <v>69</v>
      </c>
    </row>
    <row r="948" spans="1:2" ht="13.8">
      <c r="A948" s="93" t="s">
        <v>2324</v>
      </c>
      <c r="B948" s="88" t="s">
        <v>74</v>
      </c>
    </row>
    <row r="949" spans="1:2" ht="13.8">
      <c r="A949" s="93" t="s">
        <v>2325</v>
      </c>
      <c r="B949" s="94" t="s">
        <v>1424</v>
      </c>
    </row>
    <row r="950" spans="1:2" ht="13.8">
      <c r="A950" s="93" t="s">
        <v>2326</v>
      </c>
      <c r="B950" s="94" t="s">
        <v>2122</v>
      </c>
    </row>
    <row r="951" spans="1:2" ht="13.8">
      <c r="A951" s="95" t="s">
        <v>2327</v>
      </c>
      <c r="B951" s="88" t="s">
        <v>73</v>
      </c>
    </row>
    <row r="952" spans="1:2" ht="13.8">
      <c r="A952" s="95" t="s">
        <v>2328</v>
      </c>
      <c r="B952" s="88" t="s">
        <v>83</v>
      </c>
    </row>
    <row r="953" spans="1:2" ht="13.8">
      <c r="A953" s="95" t="s">
        <v>2329</v>
      </c>
      <c r="B953" s="88" t="s">
        <v>69</v>
      </c>
    </row>
    <row r="954" spans="1:2" ht="13.8">
      <c r="A954" s="93" t="s">
        <v>2330</v>
      </c>
      <c r="B954" s="88" t="s">
        <v>75</v>
      </c>
    </row>
    <row r="955" spans="1:2" ht="13.8">
      <c r="A955" s="93" t="s">
        <v>2331</v>
      </c>
      <c r="B955" s="88" t="s">
        <v>74</v>
      </c>
    </row>
    <row r="956" spans="1:2" ht="13.8">
      <c r="A956" s="93" t="s">
        <v>2332</v>
      </c>
      <c r="B956" s="88" t="s">
        <v>33</v>
      </c>
    </row>
    <row r="957" spans="1:2" ht="13.8">
      <c r="A957" s="95" t="s">
        <v>2333</v>
      </c>
      <c r="B957" s="94" t="s">
        <v>1424</v>
      </c>
    </row>
    <row r="958" spans="1:2" ht="13.8">
      <c r="A958" s="93" t="s">
        <v>2334</v>
      </c>
      <c r="B958" s="88" t="s">
        <v>53</v>
      </c>
    </row>
    <row r="959" spans="1:2" ht="13.8">
      <c r="A959" s="93" t="s">
        <v>2335</v>
      </c>
      <c r="B959" s="88" t="s">
        <v>69</v>
      </c>
    </row>
    <row r="960" spans="1:2" ht="13.8">
      <c r="A960" s="95" t="s">
        <v>2336</v>
      </c>
      <c r="B960" s="94" t="s">
        <v>88</v>
      </c>
    </row>
    <row r="961" spans="1:2" ht="13.8">
      <c r="A961" s="93" t="s">
        <v>2337</v>
      </c>
      <c r="B961" s="88" t="s">
        <v>89</v>
      </c>
    </row>
    <row r="962" spans="1:2" ht="13.8">
      <c r="A962" s="95" t="s">
        <v>2338</v>
      </c>
      <c r="B962" s="88" t="s">
        <v>83</v>
      </c>
    </row>
    <row r="963" spans="1:2" ht="13.8">
      <c r="A963" s="95" t="s">
        <v>2339</v>
      </c>
      <c r="B963" s="94" t="s">
        <v>83</v>
      </c>
    </row>
    <row r="964" spans="1:2" ht="13.8">
      <c r="A964" s="93" t="s">
        <v>2340</v>
      </c>
      <c r="B964" s="88" t="s">
        <v>65</v>
      </c>
    </row>
    <row r="965" spans="1:2" ht="13.8">
      <c r="A965" s="93" t="s">
        <v>2341</v>
      </c>
      <c r="B965" s="88" t="s">
        <v>28</v>
      </c>
    </row>
    <row r="966" spans="1:2" ht="13.8">
      <c r="A966" s="95" t="s">
        <v>2342</v>
      </c>
      <c r="B966" s="94" t="s">
        <v>1429</v>
      </c>
    </row>
    <row r="967" spans="1:2" ht="13.8">
      <c r="A967" s="93" t="s">
        <v>2343</v>
      </c>
      <c r="B967" s="88" t="s">
        <v>53</v>
      </c>
    </row>
    <row r="968" spans="1:2" ht="13.8">
      <c r="A968" s="93" t="s">
        <v>2344</v>
      </c>
      <c r="B968" s="88" t="s">
        <v>89</v>
      </c>
    </row>
    <row r="969" spans="1:2" ht="13.8">
      <c r="A969" s="93" t="s">
        <v>2345</v>
      </c>
      <c r="B969" s="88" t="s">
        <v>33</v>
      </c>
    </row>
    <row r="970" spans="1:2" ht="13.8">
      <c r="A970" s="93" t="s">
        <v>2346</v>
      </c>
      <c r="B970" s="88" t="s">
        <v>86</v>
      </c>
    </row>
    <row r="971" spans="1:2" ht="13.8">
      <c r="A971" s="93" t="s">
        <v>2347</v>
      </c>
      <c r="B971" s="88" t="s">
        <v>75</v>
      </c>
    </row>
    <row r="972" spans="1:2" ht="13.8">
      <c r="A972" s="93" t="s">
        <v>2348</v>
      </c>
      <c r="B972" s="88" t="s">
        <v>73</v>
      </c>
    </row>
    <row r="973" spans="1:2" ht="13.8">
      <c r="A973" s="95" t="s">
        <v>2349</v>
      </c>
      <c r="B973" s="88" t="s">
        <v>83</v>
      </c>
    </row>
    <row r="974" spans="1:2" ht="13.8">
      <c r="A974" s="93" t="s">
        <v>2350</v>
      </c>
      <c r="B974" s="88" t="s">
        <v>53</v>
      </c>
    </row>
    <row r="975" spans="1:2" ht="13.8">
      <c r="A975" s="95" t="s">
        <v>2351</v>
      </c>
      <c r="B975" s="94" t="s">
        <v>63</v>
      </c>
    </row>
    <row r="976" spans="1:2" ht="13.8">
      <c r="A976" s="95" t="s">
        <v>2352</v>
      </c>
      <c r="B976" s="94" t="s">
        <v>87</v>
      </c>
    </row>
    <row r="977" spans="1:2" ht="13.8">
      <c r="A977" s="93" t="s">
        <v>2353</v>
      </c>
      <c r="B977" s="88" t="s">
        <v>63</v>
      </c>
    </row>
    <row r="978" spans="1:2" ht="13.8">
      <c r="A978" s="93" t="s">
        <v>2354</v>
      </c>
      <c r="B978" s="88" t="s">
        <v>73</v>
      </c>
    </row>
    <row r="979" spans="1:2" ht="27.6">
      <c r="A979" s="93" t="s">
        <v>2355</v>
      </c>
      <c r="B979" s="94" t="s">
        <v>78</v>
      </c>
    </row>
    <row r="980" spans="1:2" ht="13.8">
      <c r="A980" s="93" t="s">
        <v>2356</v>
      </c>
      <c r="B980" s="88" t="s">
        <v>83</v>
      </c>
    </row>
    <row r="981" spans="1:2" ht="13.8">
      <c r="A981" s="93" t="s">
        <v>2357</v>
      </c>
      <c r="B981" s="94" t="s">
        <v>83</v>
      </c>
    </row>
    <row r="982" spans="1:2" ht="13.8">
      <c r="A982" s="93" t="s">
        <v>2358</v>
      </c>
      <c r="B982" s="88" t="s">
        <v>85</v>
      </c>
    </row>
    <row r="983" spans="1:2" ht="13.8">
      <c r="A983" s="93" t="s">
        <v>2359</v>
      </c>
      <c r="B983" s="88" t="s">
        <v>83</v>
      </c>
    </row>
    <row r="984" spans="1:2" ht="13.8">
      <c r="A984" s="93" t="s">
        <v>2360</v>
      </c>
      <c r="B984" s="88" t="s">
        <v>85</v>
      </c>
    </row>
    <row r="985" spans="1:2" ht="13.8">
      <c r="A985" s="93" t="s">
        <v>991</v>
      </c>
      <c r="B985" s="88" t="s">
        <v>85</v>
      </c>
    </row>
    <row r="986" spans="1:2" ht="13.8">
      <c r="A986" s="93" t="s">
        <v>2361</v>
      </c>
      <c r="B986" s="88" t="s">
        <v>89</v>
      </c>
    </row>
    <row r="987" spans="1:2" ht="13.8">
      <c r="A987" s="93" t="s">
        <v>2362</v>
      </c>
      <c r="B987" s="88" t="s">
        <v>88</v>
      </c>
    </row>
    <row r="988" spans="1:2" ht="13.8">
      <c r="A988" s="93" t="s">
        <v>2363</v>
      </c>
      <c r="B988" s="88" t="s">
        <v>86</v>
      </c>
    </row>
    <row r="989" spans="1:2" ht="13.8">
      <c r="A989" s="93" t="s">
        <v>2364</v>
      </c>
      <c r="B989" s="88" t="s">
        <v>85</v>
      </c>
    </row>
    <row r="990" spans="1:2" ht="13.8">
      <c r="A990" s="93" t="s">
        <v>2365</v>
      </c>
      <c r="B990" s="88" t="s">
        <v>83</v>
      </c>
    </row>
    <row r="991" spans="1:2" ht="13.8">
      <c r="A991" s="93" t="s">
        <v>2366</v>
      </c>
      <c r="B991" s="88" t="s">
        <v>89</v>
      </c>
    </row>
    <row r="992" spans="1:2" ht="13.8">
      <c r="A992" s="93" t="s">
        <v>2367</v>
      </c>
      <c r="B992" s="94" t="s">
        <v>89</v>
      </c>
    </row>
    <row r="993" spans="1:2" ht="13.8">
      <c r="A993" s="93" t="s">
        <v>2368</v>
      </c>
      <c r="B993" s="88" t="s">
        <v>89</v>
      </c>
    </row>
    <row r="994" spans="1:2" ht="13.8">
      <c r="A994" s="93" t="s">
        <v>2369</v>
      </c>
      <c r="B994" s="88" t="s">
        <v>89</v>
      </c>
    </row>
    <row r="995" spans="1:2" ht="13.8">
      <c r="A995" s="95" t="s">
        <v>2370</v>
      </c>
      <c r="B995" s="94" t="s">
        <v>83</v>
      </c>
    </row>
    <row r="996" spans="1:2" ht="13.8">
      <c r="A996" s="95" t="s">
        <v>2371</v>
      </c>
      <c r="B996" s="94" t="s">
        <v>87</v>
      </c>
    </row>
    <row r="997" spans="1:2" ht="13.8">
      <c r="A997" s="93" t="s">
        <v>2372</v>
      </c>
      <c r="B997" s="88" t="s">
        <v>1528</v>
      </c>
    </row>
    <row r="998" spans="1:2" ht="13.8">
      <c r="A998" s="93" t="s">
        <v>2373</v>
      </c>
      <c r="B998" s="88" t="s">
        <v>1528</v>
      </c>
    </row>
    <row r="999" spans="1:2" ht="13.8">
      <c r="A999" s="93" t="s">
        <v>2374</v>
      </c>
      <c r="B999" s="88" t="s">
        <v>83</v>
      </c>
    </row>
    <row r="1000" spans="1:2" ht="13.8">
      <c r="A1000" s="93" t="s">
        <v>2375</v>
      </c>
      <c r="B1000" s="88" t="s">
        <v>83</v>
      </c>
    </row>
    <row r="1001" spans="1:2" ht="13.8">
      <c r="A1001" s="95" t="s">
        <v>2376</v>
      </c>
      <c r="B1001" s="88" t="s">
        <v>83</v>
      </c>
    </row>
    <row r="1002" spans="1:2" ht="13.8">
      <c r="A1002" s="93" t="s">
        <v>2377</v>
      </c>
      <c r="B1002" s="88" t="s">
        <v>86</v>
      </c>
    </row>
    <row r="1003" spans="1:2" ht="13.8">
      <c r="A1003" s="95" t="s">
        <v>2378</v>
      </c>
      <c r="B1003" s="88" t="s">
        <v>83</v>
      </c>
    </row>
    <row r="1004" spans="1:2" ht="13.8">
      <c r="A1004" s="95" t="s">
        <v>2379</v>
      </c>
      <c r="B1004" s="88" t="s">
        <v>83</v>
      </c>
    </row>
    <row r="1005" spans="1:2" ht="13.8">
      <c r="A1005" s="95" t="s">
        <v>2380</v>
      </c>
      <c r="B1005" s="88" t="s">
        <v>83</v>
      </c>
    </row>
    <row r="1006" spans="1:2" ht="13.8">
      <c r="A1006" s="95" t="s">
        <v>2381</v>
      </c>
      <c r="B1006" s="88" t="s">
        <v>83</v>
      </c>
    </row>
    <row r="1007" spans="1:2" ht="13.8">
      <c r="A1007" s="93" t="s">
        <v>2382</v>
      </c>
      <c r="B1007" s="88" t="s">
        <v>85</v>
      </c>
    </row>
    <row r="1008" spans="1:2" ht="13.8">
      <c r="A1008" s="95" t="s">
        <v>2383</v>
      </c>
      <c r="B1008" s="94" t="s">
        <v>85</v>
      </c>
    </row>
    <row r="1009" spans="1:2" ht="13.8">
      <c r="A1009" s="93" t="s">
        <v>2384</v>
      </c>
      <c r="B1009" s="88" t="s">
        <v>85</v>
      </c>
    </row>
    <row r="1010" spans="1:2" ht="13.8">
      <c r="A1010" s="93" t="s">
        <v>2385</v>
      </c>
      <c r="B1010" s="88" t="s">
        <v>85</v>
      </c>
    </row>
    <row r="1011" spans="1:2" ht="13.8">
      <c r="A1011" s="93" t="s">
        <v>2386</v>
      </c>
      <c r="B1011" s="88" t="s">
        <v>1528</v>
      </c>
    </row>
    <row r="1012" spans="1:2" ht="13.8">
      <c r="A1012" s="93" t="s">
        <v>2387</v>
      </c>
      <c r="B1012" s="88" t="s">
        <v>83</v>
      </c>
    </row>
    <row r="1013" spans="1:2" ht="13.8">
      <c r="A1013" s="93" t="s">
        <v>2388</v>
      </c>
      <c r="B1013" s="88" t="s">
        <v>83</v>
      </c>
    </row>
    <row r="1014" spans="1:2" ht="13.8">
      <c r="A1014" s="93" t="s">
        <v>2389</v>
      </c>
      <c r="B1014" s="88" t="s">
        <v>89</v>
      </c>
    </row>
    <row r="1015" spans="1:2" ht="13.8">
      <c r="A1015" s="93" t="s">
        <v>2390</v>
      </c>
      <c r="B1015" s="88" t="s">
        <v>89</v>
      </c>
    </row>
    <row r="1016" spans="1:2" ht="13.8">
      <c r="A1016" s="93" t="s">
        <v>2391</v>
      </c>
      <c r="B1016" s="88" t="s">
        <v>85</v>
      </c>
    </row>
    <row r="1017" spans="1:2" ht="13.8">
      <c r="A1017" s="95" t="s">
        <v>2392</v>
      </c>
      <c r="B1017" s="94" t="s">
        <v>85</v>
      </c>
    </row>
    <row r="1018" spans="1:2" ht="13.8">
      <c r="A1018" s="93" t="s">
        <v>2393</v>
      </c>
      <c r="B1018" s="88" t="s">
        <v>85</v>
      </c>
    </row>
    <row r="1019" spans="1:2" ht="13.8">
      <c r="A1019" s="93" t="s">
        <v>2394</v>
      </c>
      <c r="B1019" s="88" t="s">
        <v>86</v>
      </c>
    </row>
    <row r="1020" spans="1:2" ht="13.8">
      <c r="A1020" s="93" t="s">
        <v>2395</v>
      </c>
      <c r="B1020" s="88" t="s">
        <v>89</v>
      </c>
    </row>
    <row r="1021" spans="1:2" ht="13.8">
      <c r="A1021" s="95" t="s">
        <v>2396</v>
      </c>
      <c r="B1021" s="94" t="s">
        <v>83</v>
      </c>
    </row>
    <row r="1022" spans="1:2" ht="13.8">
      <c r="A1022" s="93" t="s">
        <v>2397</v>
      </c>
      <c r="B1022" s="88" t="s">
        <v>89</v>
      </c>
    </row>
    <row r="1023" spans="1:2" ht="13.8">
      <c r="A1023" s="93" t="s">
        <v>2398</v>
      </c>
      <c r="B1023" s="88" t="s">
        <v>1528</v>
      </c>
    </row>
    <row r="1024" spans="1:2" ht="13.8">
      <c r="A1024" s="93" t="s">
        <v>2399</v>
      </c>
      <c r="B1024" s="94" t="s">
        <v>83</v>
      </c>
    </row>
    <row r="1025" spans="1:2" ht="13.8">
      <c r="A1025" s="93" t="s">
        <v>2400</v>
      </c>
      <c r="B1025" s="88" t="s">
        <v>89</v>
      </c>
    </row>
    <row r="1026" spans="1:2" ht="13.8">
      <c r="A1026" s="93" t="s">
        <v>2401</v>
      </c>
      <c r="B1026" s="88" t="s">
        <v>89</v>
      </c>
    </row>
    <row r="1027" spans="1:2" ht="13.8">
      <c r="A1027" s="95" t="s">
        <v>2402</v>
      </c>
      <c r="B1027" s="88" t="s">
        <v>83</v>
      </c>
    </row>
    <row r="1028" spans="1:2" ht="13.8">
      <c r="A1028" s="95" t="s">
        <v>2403</v>
      </c>
      <c r="B1028" s="94" t="s">
        <v>87</v>
      </c>
    </row>
    <row r="1029" spans="1:2" ht="13.8">
      <c r="A1029" s="95" t="s">
        <v>2404</v>
      </c>
      <c r="B1029" s="88" t="s">
        <v>83</v>
      </c>
    </row>
    <row r="1030" spans="1:2" ht="13.8">
      <c r="A1030" s="95" t="s">
        <v>2405</v>
      </c>
      <c r="B1030" s="94" t="s">
        <v>1528</v>
      </c>
    </row>
    <row r="1031" spans="1:2" ht="13.8">
      <c r="A1031" s="95" t="s">
        <v>2406</v>
      </c>
      <c r="B1031" s="88" t="s">
        <v>83</v>
      </c>
    </row>
    <row r="1032" spans="1:2" ht="13.8">
      <c r="A1032" s="95" t="s">
        <v>2407</v>
      </c>
      <c r="B1032" s="94" t="s">
        <v>85</v>
      </c>
    </row>
    <row r="1033" spans="1:2" ht="13.8">
      <c r="A1033" s="93" t="s">
        <v>2408</v>
      </c>
      <c r="B1033" s="88" t="s">
        <v>89</v>
      </c>
    </row>
    <row r="1034" spans="1:2" ht="13.8">
      <c r="A1034" s="93" t="s">
        <v>2409</v>
      </c>
      <c r="B1034" s="88" t="s">
        <v>89</v>
      </c>
    </row>
    <row r="1035" spans="1:2" ht="13.8">
      <c r="A1035" s="95" t="s">
        <v>2410</v>
      </c>
      <c r="B1035" s="94" t="s">
        <v>1528</v>
      </c>
    </row>
    <row r="1036" spans="1:2" ht="13.8">
      <c r="A1036" s="95" t="s">
        <v>2411</v>
      </c>
      <c r="B1036" s="94" t="s">
        <v>88</v>
      </c>
    </row>
    <row r="1037" spans="1:2" ht="13.8">
      <c r="A1037" s="95" t="s">
        <v>2412</v>
      </c>
      <c r="B1037" s="94" t="s">
        <v>88</v>
      </c>
    </row>
    <row r="1038" spans="1:2" ht="13.8">
      <c r="A1038" s="95" t="s">
        <v>2413</v>
      </c>
      <c r="B1038" s="94" t="s">
        <v>83</v>
      </c>
    </row>
    <row r="1039" spans="1:2" ht="13.8">
      <c r="A1039" s="93" t="s">
        <v>2414</v>
      </c>
      <c r="B1039" s="88" t="s">
        <v>73</v>
      </c>
    </row>
    <row r="1040" spans="1:2" ht="13.8">
      <c r="A1040" s="95" t="s">
        <v>2415</v>
      </c>
      <c r="B1040" s="94" t="s">
        <v>90</v>
      </c>
    </row>
    <row r="1041" spans="1:2" ht="13.8">
      <c r="A1041" s="93" t="s">
        <v>2416</v>
      </c>
      <c r="B1041" s="88" t="s">
        <v>89</v>
      </c>
    </row>
    <row r="1042" spans="1:2" ht="13.8">
      <c r="A1042" s="93" t="s">
        <v>2417</v>
      </c>
      <c r="B1042" s="88" t="s">
        <v>73</v>
      </c>
    </row>
    <row r="1043" spans="1:2" ht="13.8">
      <c r="A1043" s="93" t="s">
        <v>2418</v>
      </c>
      <c r="B1043" s="88" t="s">
        <v>78</v>
      </c>
    </row>
    <row r="1044" spans="1:2" ht="13.8">
      <c r="A1044" s="93" t="s">
        <v>2419</v>
      </c>
      <c r="B1044" s="88" t="s">
        <v>75</v>
      </c>
    </row>
    <row r="1045" spans="1:2" ht="13.8">
      <c r="A1045" s="93" t="s">
        <v>2420</v>
      </c>
      <c r="B1045" s="88" t="s">
        <v>78</v>
      </c>
    </row>
    <row r="1046" spans="1:2" ht="13.8">
      <c r="A1046" s="93" t="s">
        <v>2421</v>
      </c>
      <c r="B1046" s="88" t="s">
        <v>86</v>
      </c>
    </row>
    <row r="1047" spans="1:2" ht="13.8">
      <c r="A1047" s="93" t="s">
        <v>2422</v>
      </c>
      <c r="B1047" s="88" t="s">
        <v>73</v>
      </c>
    </row>
    <row r="1048" spans="1:2" ht="13.8">
      <c r="A1048" s="93" t="s">
        <v>2423</v>
      </c>
      <c r="B1048" s="88" t="s">
        <v>72</v>
      </c>
    </row>
    <row r="1049" spans="1:2" ht="13.8">
      <c r="A1049" s="93" t="s">
        <v>2424</v>
      </c>
      <c r="B1049" s="88" t="s">
        <v>41</v>
      </c>
    </row>
    <row r="1050" spans="1:2" ht="13.8">
      <c r="A1050" s="95" t="s">
        <v>2425</v>
      </c>
      <c r="B1050" s="94" t="s">
        <v>2426</v>
      </c>
    </row>
    <row r="1051" spans="1:2" ht="13.8">
      <c r="A1051" s="93" t="s">
        <v>2427</v>
      </c>
      <c r="B1051" s="88" t="s">
        <v>78</v>
      </c>
    </row>
    <row r="1052" spans="1:2" ht="13.8">
      <c r="A1052" s="93" t="s">
        <v>2428</v>
      </c>
      <c r="B1052" s="88" t="s">
        <v>73</v>
      </c>
    </row>
    <row r="1053" spans="1:2" ht="13.8">
      <c r="A1053" s="95" t="s">
        <v>2429</v>
      </c>
      <c r="B1053" s="94" t="s">
        <v>73</v>
      </c>
    </row>
    <row r="1054" spans="1:2" ht="13.8">
      <c r="A1054" s="95" t="s">
        <v>2430</v>
      </c>
      <c r="B1054" s="94" t="s">
        <v>64</v>
      </c>
    </row>
    <row r="1055" spans="1:2" ht="13.8">
      <c r="A1055" s="95" t="s">
        <v>2431</v>
      </c>
      <c r="B1055" s="88" t="s">
        <v>73</v>
      </c>
    </row>
    <row r="1056" spans="1:2" ht="13.8">
      <c r="A1056" s="95" t="s">
        <v>2432</v>
      </c>
      <c r="B1056" s="88" t="s">
        <v>83</v>
      </c>
    </row>
    <row r="1057" spans="1:2" ht="13.8">
      <c r="A1057" s="93" t="s">
        <v>2433</v>
      </c>
      <c r="B1057" s="88" t="s">
        <v>1420</v>
      </c>
    </row>
    <row r="1058" spans="1:2" ht="13.8">
      <c r="A1058" s="93" t="s">
        <v>2434</v>
      </c>
      <c r="B1058" s="88" t="s">
        <v>73</v>
      </c>
    </row>
    <row r="1059" spans="1:2" ht="13.8">
      <c r="A1059" s="93" t="s">
        <v>2435</v>
      </c>
      <c r="B1059" s="88" t="s">
        <v>66</v>
      </c>
    </row>
    <row r="1060" spans="1:2" ht="13.8">
      <c r="A1060" s="93" t="s">
        <v>2436</v>
      </c>
      <c r="B1060" s="88" t="s">
        <v>59</v>
      </c>
    </row>
    <row r="1061" spans="1:2" ht="13.8">
      <c r="A1061" s="93" t="s">
        <v>2437</v>
      </c>
      <c r="B1061" s="88" t="s">
        <v>33</v>
      </c>
    </row>
    <row r="1062" spans="1:2" ht="13.8">
      <c r="A1062" s="93" t="s">
        <v>2438</v>
      </c>
      <c r="B1062" s="88" t="s">
        <v>73</v>
      </c>
    </row>
    <row r="1063" spans="1:2" ht="13.8">
      <c r="A1063" s="95" t="s">
        <v>2439</v>
      </c>
      <c r="B1063" s="94" t="s">
        <v>70</v>
      </c>
    </row>
    <row r="1064" spans="1:2" ht="13.8">
      <c r="A1064" s="93" t="s">
        <v>2440</v>
      </c>
      <c r="B1064" s="88" t="s">
        <v>74</v>
      </c>
    </row>
    <row r="1065" spans="1:2" ht="13.8">
      <c r="A1065" s="93" t="s">
        <v>2441</v>
      </c>
      <c r="B1065" s="88" t="s">
        <v>65</v>
      </c>
    </row>
    <row r="1066" spans="1:2" ht="13.8">
      <c r="A1066" s="93" t="s">
        <v>2442</v>
      </c>
      <c r="B1066" s="88" t="s">
        <v>65</v>
      </c>
    </row>
    <row r="1067" spans="1:2" ht="13.8">
      <c r="A1067" s="93" t="s">
        <v>2443</v>
      </c>
      <c r="B1067" s="88" t="s">
        <v>78</v>
      </c>
    </row>
    <row r="1068" spans="1:2" ht="13.8">
      <c r="A1068" s="93" t="s">
        <v>2444</v>
      </c>
      <c r="B1068" s="88" t="s">
        <v>75</v>
      </c>
    </row>
    <row r="1069" spans="1:2" ht="13.8">
      <c r="A1069" s="93" t="s">
        <v>2445</v>
      </c>
      <c r="B1069" s="88" t="s">
        <v>78</v>
      </c>
    </row>
    <row r="1070" spans="1:2" ht="13.8">
      <c r="A1070" s="93" t="s">
        <v>2446</v>
      </c>
      <c r="B1070" s="88" t="s">
        <v>79</v>
      </c>
    </row>
    <row r="1071" spans="1:2" ht="13.8">
      <c r="A1071" s="95" t="s">
        <v>2447</v>
      </c>
      <c r="B1071" s="94" t="s">
        <v>73</v>
      </c>
    </row>
    <row r="1072" spans="1:2" ht="13.8">
      <c r="A1072" s="93" t="s">
        <v>2448</v>
      </c>
      <c r="B1072" s="88" t="s">
        <v>65</v>
      </c>
    </row>
    <row r="1073" spans="1:2" ht="13.8">
      <c r="A1073" s="93" t="s">
        <v>2449</v>
      </c>
      <c r="B1073" s="88" t="s">
        <v>81</v>
      </c>
    </row>
    <row r="1074" spans="1:2" ht="13.8">
      <c r="A1074" s="93" t="s">
        <v>2450</v>
      </c>
      <c r="B1074" s="88" t="s">
        <v>78</v>
      </c>
    </row>
    <row r="1075" spans="1:2" ht="13.8">
      <c r="A1075" s="95" t="s">
        <v>2451</v>
      </c>
      <c r="B1075" s="88" t="s">
        <v>80</v>
      </c>
    </row>
    <row r="1076" spans="1:2" ht="13.8">
      <c r="A1076" s="93" t="s">
        <v>2452</v>
      </c>
      <c r="B1076" s="88" t="s">
        <v>65</v>
      </c>
    </row>
    <row r="1077" spans="1:2" ht="13.8">
      <c r="A1077" s="93" t="s">
        <v>2453</v>
      </c>
      <c r="B1077" s="88" t="s">
        <v>65</v>
      </c>
    </row>
    <row r="1078" spans="1:2" ht="13.8">
      <c r="A1078" s="93" t="s">
        <v>2454</v>
      </c>
      <c r="B1078" s="88" t="s">
        <v>72</v>
      </c>
    </row>
    <row r="1079" spans="1:2" ht="13.8">
      <c r="A1079" s="93" t="s">
        <v>2455</v>
      </c>
      <c r="B1079" s="88" t="s">
        <v>72</v>
      </c>
    </row>
    <row r="1080" spans="1:2" ht="13.8">
      <c r="A1080" s="93" t="s">
        <v>2456</v>
      </c>
      <c r="B1080" s="88" t="s">
        <v>89</v>
      </c>
    </row>
    <row r="1081" spans="1:2" ht="13.8">
      <c r="A1081" s="93" t="s">
        <v>2457</v>
      </c>
      <c r="B1081" s="88" t="s">
        <v>29</v>
      </c>
    </row>
    <row r="1082" spans="1:2" ht="13.8">
      <c r="A1082" s="93" t="s">
        <v>2458</v>
      </c>
      <c r="B1082" s="88" t="s">
        <v>33</v>
      </c>
    </row>
    <row r="1083" spans="1:2" ht="13.8">
      <c r="A1083" s="93" t="s">
        <v>2459</v>
      </c>
      <c r="B1083" s="88" t="s">
        <v>77</v>
      </c>
    </row>
    <row r="1084" spans="1:2" ht="13.8">
      <c r="A1084" s="93" t="s">
        <v>2460</v>
      </c>
      <c r="B1084" s="88" t="s">
        <v>81</v>
      </c>
    </row>
    <row r="1085" spans="1:2" ht="13.8">
      <c r="A1085" s="93" t="s">
        <v>2461</v>
      </c>
      <c r="B1085" s="88" t="s">
        <v>88</v>
      </c>
    </row>
    <row r="1086" spans="1:2" ht="13.8">
      <c r="A1086" s="93" t="s">
        <v>2462</v>
      </c>
      <c r="B1086" s="88" t="s">
        <v>86</v>
      </c>
    </row>
    <row r="1087" spans="1:2" ht="13.8">
      <c r="A1087" s="95" t="s">
        <v>2463</v>
      </c>
      <c r="B1087" s="88" t="s">
        <v>33</v>
      </c>
    </row>
    <row r="1088" spans="1:2" ht="13.8">
      <c r="A1088" s="93" t="s">
        <v>2464</v>
      </c>
      <c r="B1088" s="88" t="s">
        <v>81</v>
      </c>
    </row>
    <row r="1089" spans="1:2" ht="13.8">
      <c r="A1089" s="93" t="s">
        <v>2465</v>
      </c>
      <c r="B1089" s="88" t="s">
        <v>65</v>
      </c>
    </row>
    <row r="1090" spans="1:2" ht="13.8">
      <c r="A1090" s="93" t="s">
        <v>2466</v>
      </c>
      <c r="B1090" s="88" t="s">
        <v>65</v>
      </c>
    </row>
    <row r="1091" spans="1:2" ht="13.8">
      <c r="A1091" s="93" t="s">
        <v>2467</v>
      </c>
      <c r="B1091" s="88" t="s">
        <v>77</v>
      </c>
    </row>
    <row r="1092" spans="1:2" ht="13.8">
      <c r="A1092" s="93" t="s">
        <v>2468</v>
      </c>
      <c r="B1092" s="88" t="s">
        <v>73</v>
      </c>
    </row>
    <row r="1093" spans="1:2" ht="13.8">
      <c r="A1093" s="93" t="s">
        <v>2469</v>
      </c>
      <c r="B1093" s="88" t="s">
        <v>73</v>
      </c>
    </row>
    <row r="1094" spans="1:2" ht="13.8">
      <c r="A1094" s="93" t="s">
        <v>2470</v>
      </c>
      <c r="B1094" s="88" t="s">
        <v>77</v>
      </c>
    </row>
    <row r="1095" spans="1:2" ht="13.8">
      <c r="A1095" s="93" t="s">
        <v>2471</v>
      </c>
      <c r="B1095" s="88" t="s">
        <v>73</v>
      </c>
    </row>
    <row r="1096" spans="1:2" ht="13.8">
      <c r="A1096" s="93" t="s">
        <v>2472</v>
      </c>
      <c r="B1096" s="88" t="s">
        <v>39</v>
      </c>
    </row>
    <row r="1097" spans="1:2" ht="27.6">
      <c r="A1097" s="93" t="s">
        <v>2473</v>
      </c>
      <c r="B1097" s="88" t="s">
        <v>38</v>
      </c>
    </row>
    <row r="1098" spans="1:2" ht="13.8">
      <c r="A1098" s="93" t="s">
        <v>2474</v>
      </c>
      <c r="B1098" s="88" t="s">
        <v>73</v>
      </c>
    </row>
    <row r="1099" spans="1:2" ht="13.8">
      <c r="A1099" s="93" t="s">
        <v>2475</v>
      </c>
      <c r="B1099" s="88" t="s">
        <v>65</v>
      </c>
    </row>
    <row r="1100" spans="1:2" ht="13.8">
      <c r="A1100" s="93" t="s">
        <v>2476</v>
      </c>
      <c r="B1100" s="88" t="s">
        <v>65</v>
      </c>
    </row>
    <row r="1101" spans="1:2" ht="13.8">
      <c r="A1101" s="93" t="s">
        <v>2477</v>
      </c>
      <c r="B1101" s="88" t="s">
        <v>76</v>
      </c>
    </row>
    <row r="1102" spans="1:2" ht="13.8">
      <c r="A1102" s="95" t="s">
        <v>2478</v>
      </c>
      <c r="B1102" s="94" t="s">
        <v>83</v>
      </c>
    </row>
    <row r="1103" spans="1:2" ht="13.8">
      <c r="A1103" s="93" t="s">
        <v>2479</v>
      </c>
      <c r="B1103" s="88" t="s">
        <v>65</v>
      </c>
    </row>
    <row r="1104" spans="1:2" ht="13.8">
      <c r="A1104" s="93" t="s">
        <v>2480</v>
      </c>
      <c r="B1104" s="88" t="s">
        <v>83</v>
      </c>
    </row>
    <row r="1105" spans="1:2" ht="13.8">
      <c r="A1105" s="95" t="s">
        <v>2481</v>
      </c>
      <c r="B1105" s="94" t="s">
        <v>83</v>
      </c>
    </row>
    <row r="1106" spans="1:2" ht="13.8">
      <c r="A1106" s="95" t="s">
        <v>2482</v>
      </c>
      <c r="B1106" s="88" t="s">
        <v>71</v>
      </c>
    </row>
    <row r="1107" spans="1:2" ht="13.8">
      <c r="A1107" s="93" t="s">
        <v>2483</v>
      </c>
      <c r="B1107" s="88" t="s">
        <v>72</v>
      </c>
    </row>
    <row r="1108" spans="1:2" ht="13.8">
      <c r="A1108" s="93" t="s">
        <v>2484</v>
      </c>
      <c r="B1108" s="88" t="s">
        <v>89</v>
      </c>
    </row>
    <row r="1109" spans="1:2" ht="13.8">
      <c r="A1109" s="93" t="s">
        <v>2485</v>
      </c>
      <c r="B1109" s="88" t="s">
        <v>78</v>
      </c>
    </row>
    <row r="1110" spans="1:2" ht="13.8">
      <c r="A1110" s="93" t="s">
        <v>2486</v>
      </c>
      <c r="B1110" s="94" t="s">
        <v>69</v>
      </c>
    </row>
    <row r="1111" spans="1:2" ht="13.8">
      <c r="A1111" s="95" t="s">
        <v>2487</v>
      </c>
      <c r="B1111" s="88" t="s">
        <v>69</v>
      </c>
    </row>
    <row r="1112" spans="1:2" ht="13.8">
      <c r="A1112" s="93" t="s">
        <v>2488</v>
      </c>
      <c r="B1112" s="88" t="s">
        <v>69</v>
      </c>
    </row>
    <row r="1113" spans="1:2" ht="13.8">
      <c r="A1113" s="95" t="s">
        <v>2489</v>
      </c>
      <c r="B1113" s="94" t="s">
        <v>89</v>
      </c>
    </row>
    <row r="1114" spans="1:2" ht="13.8">
      <c r="A1114" s="95" t="s">
        <v>2490</v>
      </c>
      <c r="B1114" s="94" t="s">
        <v>89</v>
      </c>
    </row>
    <row r="1115" spans="1:2" ht="13.8">
      <c r="A1115" s="93" t="s">
        <v>2491</v>
      </c>
      <c r="B1115" s="88" t="s">
        <v>83</v>
      </c>
    </row>
    <row r="1116" spans="1:2" ht="13.8">
      <c r="A1116" s="95" t="s">
        <v>2492</v>
      </c>
      <c r="B1116" s="88" t="s">
        <v>80</v>
      </c>
    </row>
    <row r="1117" spans="1:2" ht="13.8">
      <c r="A1117" s="97" t="s">
        <v>2493</v>
      </c>
      <c r="B1117" s="99"/>
    </row>
    <row r="1118" spans="1:2" ht="13.8">
      <c r="A1118" s="93" t="s">
        <v>2494</v>
      </c>
      <c r="B1118" s="88" t="s">
        <v>41</v>
      </c>
    </row>
    <row r="1119" spans="1:2" ht="13.8">
      <c r="A1119" s="93" t="s">
        <v>2495</v>
      </c>
      <c r="B1119" s="88" t="s">
        <v>41</v>
      </c>
    </row>
    <row r="1120" spans="1:2" ht="13.8">
      <c r="A1120" s="95" t="s">
        <v>2496</v>
      </c>
      <c r="B1120" s="94" t="s">
        <v>70</v>
      </c>
    </row>
    <row r="1121" spans="1:2" ht="13.8">
      <c r="A1121" s="93" t="s">
        <v>2497</v>
      </c>
      <c r="B1121" s="88" t="s">
        <v>88</v>
      </c>
    </row>
    <row r="1122" spans="1:2" ht="13.8">
      <c r="A1122" s="95" t="s">
        <v>2498</v>
      </c>
      <c r="B1122" s="94" t="s">
        <v>87</v>
      </c>
    </row>
    <row r="1123" spans="1:2" ht="13.8">
      <c r="A1123" s="93" t="s">
        <v>2499</v>
      </c>
      <c r="B1123" s="88" t="s">
        <v>74</v>
      </c>
    </row>
    <row r="1124" spans="1:2" ht="13.8">
      <c r="A1124" s="93" t="s">
        <v>2500</v>
      </c>
      <c r="B1124" s="88" t="s">
        <v>73</v>
      </c>
    </row>
    <row r="1125" spans="1:2" ht="13.8">
      <c r="A1125" s="93" t="s">
        <v>2501</v>
      </c>
      <c r="B1125" s="88" t="s">
        <v>74</v>
      </c>
    </row>
    <row r="1126" spans="1:2" ht="13.8">
      <c r="A1126" s="93" t="s">
        <v>2502</v>
      </c>
      <c r="B1126" s="88" t="s">
        <v>77</v>
      </c>
    </row>
    <row r="1127" spans="1:2" ht="13.8">
      <c r="A1127" s="93" t="s">
        <v>2503</v>
      </c>
      <c r="B1127" s="94" t="s">
        <v>74</v>
      </c>
    </row>
    <row r="1128" spans="1:2" ht="13.8">
      <c r="A1128" s="95" t="s">
        <v>2504</v>
      </c>
      <c r="B1128" s="94" t="s">
        <v>81</v>
      </c>
    </row>
    <row r="1129" spans="1:2" ht="13.8">
      <c r="A1129" s="93" t="s">
        <v>2505</v>
      </c>
      <c r="B1129" s="88" t="s">
        <v>74</v>
      </c>
    </row>
    <row r="1130" spans="1:2" ht="13.8">
      <c r="A1130" s="93" t="s">
        <v>2506</v>
      </c>
      <c r="B1130" s="88" t="s">
        <v>75</v>
      </c>
    </row>
    <row r="1131" spans="1:2" ht="13.8">
      <c r="A1131" s="93" t="s">
        <v>2507</v>
      </c>
      <c r="B1131" s="88" t="s">
        <v>85</v>
      </c>
    </row>
    <row r="1132" spans="1:2" ht="13.8">
      <c r="A1132" s="93" t="s">
        <v>2508</v>
      </c>
      <c r="B1132" s="94" t="s">
        <v>85</v>
      </c>
    </row>
    <row r="1133" spans="1:2" ht="13.8">
      <c r="A1133" s="93" t="s">
        <v>2509</v>
      </c>
      <c r="B1133" s="88" t="s">
        <v>86</v>
      </c>
    </row>
    <row r="1134" spans="1:2" ht="13.8">
      <c r="A1134" s="93" t="s">
        <v>2510</v>
      </c>
      <c r="B1134" s="88" t="s">
        <v>75</v>
      </c>
    </row>
    <row r="1135" spans="1:2" ht="13.8">
      <c r="A1135" s="93" t="s">
        <v>2511</v>
      </c>
      <c r="B1135" s="88" t="s">
        <v>75</v>
      </c>
    </row>
    <row r="1136" spans="1:2" ht="13.8">
      <c r="A1136" s="93" t="s">
        <v>2512</v>
      </c>
      <c r="B1136" s="88" t="s">
        <v>77</v>
      </c>
    </row>
    <row r="1137" spans="1:2" ht="13.8">
      <c r="A1137" s="93" t="s">
        <v>2513</v>
      </c>
      <c r="B1137" s="88" t="s">
        <v>77</v>
      </c>
    </row>
    <row r="1138" spans="1:2" ht="13.8">
      <c r="A1138" s="93" t="s">
        <v>2514</v>
      </c>
      <c r="B1138" s="88" t="s">
        <v>63</v>
      </c>
    </row>
    <row r="1139" spans="1:2" ht="13.8">
      <c r="A1139" s="93" t="s">
        <v>2515</v>
      </c>
      <c r="B1139" s="88" t="s">
        <v>34</v>
      </c>
    </row>
    <row r="1140" spans="1:2" ht="13.8">
      <c r="A1140" s="93" t="s">
        <v>2516</v>
      </c>
      <c r="B1140" s="94" t="s">
        <v>65</v>
      </c>
    </row>
    <row r="1141" spans="1:2" ht="13.8">
      <c r="A1141" s="93" t="s">
        <v>2517</v>
      </c>
      <c r="B1141" s="88" t="s">
        <v>65</v>
      </c>
    </row>
    <row r="1142" spans="1:2" ht="13.8">
      <c r="A1142" s="93" t="s">
        <v>2518</v>
      </c>
      <c r="B1142" s="88" t="s">
        <v>67</v>
      </c>
    </row>
    <row r="1143" spans="1:2" ht="13.8">
      <c r="A1143" s="95" t="s">
        <v>2519</v>
      </c>
      <c r="B1143" s="94" t="s">
        <v>70</v>
      </c>
    </row>
    <row r="1144" spans="1:2" ht="13.8">
      <c r="A1144" s="93" t="s">
        <v>2520</v>
      </c>
      <c r="B1144" s="88" t="s">
        <v>74</v>
      </c>
    </row>
    <row r="1145" spans="1:2" ht="13.8">
      <c r="A1145" s="93" t="s">
        <v>2521</v>
      </c>
      <c r="B1145" s="88" t="s">
        <v>76</v>
      </c>
    </row>
    <row r="1146" spans="1:2" ht="13.8">
      <c r="A1146" s="93" t="s">
        <v>2522</v>
      </c>
      <c r="B1146" s="88" t="s">
        <v>75</v>
      </c>
    </row>
    <row r="1147" spans="1:2" ht="13.8">
      <c r="A1147" s="95" t="s">
        <v>2523</v>
      </c>
      <c r="B1147" s="94" t="s">
        <v>65</v>
      </c>
    </row>
    <row r="1148" spans="1:2" ht="13.8">
      <c r="A1148" s="93" t="s">
        <v>2524</v>
      </c>
      <c r="B1148" s="88" t="s">
        <v>81</v>
      </c>
    </row>
    <row r="1149" spans="1:2" ht="13.8">
      <c r="A1149" s="95" t="s">
        <v>2525</v>
      </c>
      <c r="B1149" s="88" t="s">
        <v>1420</v>
      </c>
    </row>
    <row r="1150" spans="1:2" ht="13.8">
      <c r="A1150" s="93" t="s">
        <v>2526</v>
      </c>
      <c r="B1150" s="88" t="s">
        <v>77</v>
      </c>
    </row>
    <row r="1151" spans="1:2" ht="13.8">
      <c r="A1151" s="95" t="s">
        <v>2527</v>
      </c>
      <c r="B1151" s="94" t="s">
        <v>80</v>
      </c>
    </row>
    <row r="1152" spans="1:2" ht="13.8">
      <c r="A1152" s="93" t="s">
        <v>2528</v>
      </c>
      <c r="B1152" s="88" t="s">
        <v>74</v>
      </c>
    </row>
    <row r="1153" spans="1:2" ht="13.8">
      <c r="A1153" s="93" t="s">
        <v>2529</v>
      </c>
      <c r="B1153" s="94" t="s">
        <v>75</v>
      </c>
    </row>
    <row r="1154" spans="1:2" ht="13.8">
      <c r="A1154" s="93" t="s">
        <v>2530</v>
      </c>
      <c r="B1154" s="94" t="s">
        <v>89</v>
      </c>
    </row>
    <row r="1155" spans="1:2" ht="13.8">
      <c r="A1155" s="93" t="s">
        <v>2531</v>
      </c>
      <c r="B1155" s="88" t="s">
        <v>67</v>
      </c>
    </row>
    <row r="1156" spans="1:2" ht="13.8">
      <c r="A1156" s="93" t="s">
        <v>2532</v>
      </c>
      <c r="B1156" s="88" t="s">
        <v>74</v>
      </c>
    </row>
    <row r="1157" spans="1:2" ht="13.8">
      <c r="A1157" s="93" t="s">
        <v>2533</v>
      </c>
      <c r="B1157" s="88" t="s">
        <v>81</v>
      </c>
    </row>
    <row r="1158" spans="1:2" ht="13.8">
      <c r="A1158" s="93" t="s">
        <v>2534</v>
      </c>
      <c r="B1158" s="88" t="s">
        <v>81</v>
      </c>
    </row>
    <row r="1159" spans="1:2" ht="13.8">
      <c r="A1159" s="95" t="s">
        <v>2535</v>
      </c>
      <c r="B1159" s="88" t="s">
        <v>71</v>
      </c>
    </row>
    <row r="1160" spans="1:2" ht="13.8">
      <c r="A1160" s="93" t="s">
        <v>2536</v>
      </c>
      <c r="B1160" s="88" t="s">
        <v>81</v>
      </c>
    </row>
    <row r="1161" spans="1:2" ht="27.6">
      <c r="A1161" s="93" t="s">
        <v>2537</v>
      </c>
      <c r="B1161" s="88" t="s">
        <v>67</v>
      </c>
    </row>
    <row r="1162" spans="1:2" ht="13.8">
      <c r="A1162" s="93" t="s">
        <v>2538</v>
      </c>
      <c r="B1162" s="88" t="s">
        <v>1528</v>
      </c>
    </row>
    <row r="1163" spans="1:2" ht="13.8">
      <c r="A1163" s="93" t="s">
        <v>2539</v>
      </c>
      <c r="B1163" s="88" t="s">
        <v>65</v>
      </c>
    </row>
    <row r="1164" spans="1:2" ht="13.8">
      <c r="A1164" s="93" t="s">
        <v>2540</v>
      </c>
      <c r="B1164" s="88" t="s">
        <v>79</v>
      </c>
    </row>
    <row r="1165" spans="1:2" ht="13.8">
      <c r="A1165" s="93" t="s">
        <v>2541</v>
      </c>
      <c r="B1165" s="88" t="s">
        <v>76</v>
      </c>
    </row>
    <row r="1166" spans="1:2" ht="13.8">
      <c r="A1166" s="93" t="s">
        <v>2542</v>
      </c>
      <c r="B1166" s="88" t="s">
        <v>73</v>
      </c>
    </row>
    <row r="1167" spans="1:2" ht="13.8">
      <c r="A1167" s="93" t="s">
        <v>2543</v>
      </c>
      <c r="B1167" s="88" t="s">
        <v>33</v>
      </c>
    </row>
    <row r="1168" spans="1:2" ht="13.8">
      <c r="A1168" s="93" t="s">
        <v>2544</v>
      </c>
      <c r="B1168" s="88" t="s">
        <v>76</v>
      </c>
    </row>
    <row r="1169" spans="1:2" ht="13.8">
      <c r="A1169" s="93" t="s">
        <v>2545</v>
      </c>
      <c r="B1169" s="88" t="s">
        <v>65</v>
      </c>
    </row>
    <row r="1170" spans="1:2" ht="13.8">
      <c r="A1170" s="93" t="s">
        <v>2546</v>
      </c>
      <c r="B1170" s="88" t="s">
        <v>72</v>
      </c>
    </row>
    <row r="1171" spans="1:2" ht="13.8">
      <c r="A1171" s="93" t="s">
        <v>2547</v>
      </c>
      <c r="B1171" s="88" t="s">
        <v>65</v>
      </c>
    </row>
    <row r="1172" spans="1:2" ht="13.8">
      <c r="A1172" s="93" t="s">
        <v>2548</v>
      </c>
      <c r="B1172" s="88" t="s">
        <v>73</v>
      </c>
    </row>
    <row r="1173" spans="1:2" ht="13.8">
      <c r="A1173" s="93" t="s">
        <v>2549</v>
      </c>
      <c r="B1173" s="88" t="s">
        <v>76</v>
      </c>
    </row>
    <row r="1174" spans="1:2" ht="13.8">
      <c r="A1174" s="93" t="s">
        <v>2550</v>
      </c>
      <c r="B1174" s="88" t="s">
        <v>77</v>
      </c>
    </row>
    <row r="1175" spans="1:2" ht="13.8">
      <c r="A1175" s="93" t="s">
        <v>2551</v>
      </c>
      <c r="B1175" s="88" t="s">
        <v>76</v>
      </c>
    </row>
    <row r="1176" spans="1:2" ht="13.8">
      <c r="A1176" s="93" t="s">
        <v>2552</v>
      </c>
      <c r="B1176" s="88" t="s">
        <v>63</v>
      </c>
    </row>
    <row r="1177" spans="1:2" ht="13.8">
      <c r="A1177" s="93" t="s">
        <v>2553</v>
      </c>
      <c r="B1177" s="88" t="s">
        <v>65</v>
      </c>
    </row>
    <row r="1178" spans="1:2" ht="13.8">
      <c r="A1178" s="95" t="s">
        <v>2554</v>
      </c>
      <c r="B1178" s="88" t="s">
        <v>69</v>
      </c>
    </row>
    <row r="1179" spans="1:2" ht="13.8">
      <c r="A1179" s="93" t="s">
        <v>2555</v>
      </c>
      <c r="B1179" s="88" t="s">
        <v>86</v>
      </c>
    </row>
    <row r="1180" spans="1:2" ht="41.4">
      <c r="A1180" s="93" t="s">
        <v>2556</v>
      </c>
      <c r="B1180" s="88" t="s">
        <v>2557</v>
      </c>
    </row>
    <row r="1181" spans="1:2" ht="13.8">
      <c r="A1181" s="95" t="s">
        <v>2558</v>
      </c>
      <c r="B1181" s="94" t="s">
        <v>1424</v>
      </c>
    </row>
    <row r="1182" spans="1:2" ht="13.8">
      <c r="A1182" s="93" t="s">
        <v>2559</v>
      </c>
      <c r="B1182" s="88" t="s">
        <v>77</v>
      </c>
    </row>
    <row r="1183" spans="1:2" ht="13.8">
      <c r="A1183" s="93" t="s">
        <v>2560</v>
      </c>
      <c r="B1183" s="94" t="s">
        <v>89</v>
      </c>
    </row>
    <row r="1184" spans="1:2" ht="13.8">
      <c r="A1184" s="95" t="s">
        <v>2561</v>
      </c>
      <c r="B1184" s="88" t="s">
        <v>72</v>
      </c>
    </row>
    <row r="1185" spans="1:2" ht="13.8">
      <c r="A1185" s="93" t="s">
        <v>2562</v>
      </c>
      <c r="B1185" s="88" t="s">
        <v>72</v>
      </c>
    </row>
    <row r="1186" spans="1:2" ht="13.8">
      <c r="A1186" s="93" t="s">
        <v>2563</v>
      </c>
      <c r="B1186" s="88" t="s">
        <v>89</v>
      </c>
    </row>
    <row r="1187" spans="1:2" ht="13.8">
      <c r="A1187" s="95" t="s">
        <v>2564</v>
      </c>
      <c r="B1187" s="94" t="s">
        <v>73</v>
      </c>
    </row>
    <row r="1188" spans="1:2" ht="13.8">
      <c r="A1188" s="93" t="s">
        <v>2565</v>
      </c>
      <c r="B1188" s="88" t="s">
        <v>74</v>
      </c>
    </row>
    <row r="1189" spans="1:2" ht="13.8">
      <c r="A1189" s="93" t="s">
        <v>2566</v>
      </c>
      <c r="B1189" s="88" t="s">
        <v>73</v>
      </c>
    </row>
    <row r="1190" spans="1:2" ht="13.8">
      <c r="A1190" s="95" t="s">
        <v>2567</v>
      </c>
      <c r="B1190" s="88" t="s">
        <v>66</v>
      </c>
    </row>
    <row r="1191" spans="1:2" ht="13.8">
      <c r="A1191" s="93" t="s">
        <v>2568</v>
      </c>
      <c r="B1191" s="88" t="s">
        <v>65</v>
      </c>
    </row>
    <row r="1192" spans="1:2" ht="13.8">
      <c r="A1192" s="93" t="s">
        <v>2569</v>
      </c>
      <c r="B1192" s="94" t="s">
        <v>87</v>
      </c>
    </row>
    <row r="1193" spans="1:2" ht="13.8">
      <c r="A1193" s="95" t="s">
        <v>2570</v>
      </c>
      <c r="B1193" s="94" t="s">
        <v>91</v>
      </c>
    </row>
    <row r="1194" spans="1:2" ht="13.8">
      <c r="A1194" s="95" t="s">
        <v>2571</v>
      </c>
      <c r="B1194" s="94" t="s">
        <v>83</v>
      </c>
    </row>
    <row r="1195" spans="1:2" ht="13.8">
      <c r="A1195" s="93" t="s">
        <v>2572</v>
      </c>
      <c r="B1195" s="88" t="s">
        <v>65</v>
      </c>
    </row>
    <row r="1196" spans="1:2" ht="13.8">
      <c r="A1196" s="93" t="s">
        <v>2573</v>
      </c>
      <c r="B1196" s="88" t="s">
        <v>41</v>
      </c>
    </row>
    <row r="1197" spans="1:2" ht="13.8">
      <c r="A1197" s="93" t="s">
        <v>2574</v>
      </c>
      <c r="B1197" s="88" t="s">
        <v>83</v>
      </c>
    </row>
    <row r="1198" spans="1:2" ht="13.8">
      <c r="A1198" s="95" t="s">
        <v>2575</v>
      </c>
      <c r="B1198" s="88" t="s">
        <v>73</v>
      </c>
    </row>
    <row r="1199" spans="1:2" ht="13.8">
      <c r="A1199" s="93" t="s">
        <v>2576</v>
      </c>
      <c r="B1199" s="88" t="s">
        <v>77</v>
      </c>
    </row>
    <row r="1200" spans="1:2" ht="13.8">
      <c r="A1200" s="93" t="s">
        <v>2577</v>
      </c>
      <c r="B1200" s="88" t="s">
        <v>65</v>
      </c>
    </row>
    <row r="1201" spans="1:2" ht="13.8">
      <c r="A1201" s="93" t="s">
        <v>2578</v>
      </c>
      <c r="B1201" s="88" t="s">
        <v>65</v>
      </c>
    </row>
    <row r="1202" spans="1:2" ht="13.8">
      <c r="A1202" s="95" t="s">
        <v>2579</v>
      </c>
      <c r="B1202" s="88" t="s">
        <v>69</v>
      </c>
    </row>
    <row r="1203" spans="1:2" ht="13.8">
      <c r="A1203" s="93" t="s">
        <v>2580</v>
      </c>
      <c r="B1203" s="88" t="s">
        <v>74</v>
      </c>
    </row>
    <row r="1204" spans="1:2" ht="13.8">
      <c r="A1204" s="97" t="s">
        <v>2581</v>
      </c>
      <c r="B1204" s="99"/>
    </row>
    <row r="1205" spans="1:2" ht="13.8">
      <c r="A1205" s="93" t="s">
        <v>2582</v>
      </c>
      <c r="B1205" s="88" t="s">
        <v>77</v>
      </c>
    </row>
    <row r="1206" spans="1:2" ht="13.8">
      <c r="A1206" s="93" t="s">
        <v>2583</v>
      </c>
      <c r="B1206" s="88" t="s">
        <v>77</v>
      </c>
    </row>
    <row r="1207" spans="1:2" ht="13.8">
      <c r="A1207" s="93" t="s">
        <v>2584</v>
      </c>
      <c r="B1207" s="88" t="s">
        <v>86</v>
      </c>
    </row>
    <row r="1208" spans="1:2" ht="13.8">
      <c r="A1208" s="93" t="s">
        <v>2585</v>
      </c>
      <c r="B1208" s="88" t="s">
        <v>81</v>
      </c>
    </row>
    <row r="1209" spans="1:2" ht="13.8">
      <c r="A1209" s="93" t="s">
        <v>2586</v>
      </c>
      <c r="B1209" s="88" t="s">
        <v>65</v>
      </c>
    </row>
    <row r="1210" spans="1:2" ht="13.8">
      <c r="A1210" s="93" t="s">
        <v>2587</v>
      </c>
      <c r="B1210" s="88" t="s">
        <v>63</v>
      </c>
    </row>
    <row r="1211" spans="1:2" ht="27.6">
      <c r="A1211" s="93" t="s">
        <v>2588</v>
      </c>
      <c r="B1211" s="88" t="s">
        <v>73</v>
      </c>
    </row>
    <row r="1212" spans="1:2" ht="13.8">
      <c r="A1212" s="93" t="s">
        <v>2589</v>
      </c>
      <c r="B1212" s="88" t="s">
        <v>78</v>
      </c>
    </row>
    <row r="1213" spans="1:2" ht="13.8">
      <c r="A1213" s="93" t="s">
        <v>2590</v>
      </c>
      <c r="B1213" s="88" t="s">
        <v>73</v>
      </c>
    </row>
    <row r="1214" spans="1:2" ht="13.8">
      <c r="A1214" s="93" t="s">
        <v>2591</v>
      </c>
      <c r="B1214" s="88" t="s">
        <v>81</v>
      </c>
    </row>
    <row r="1215" spans="1:2" ht="13.8">
      <c r="A1215" s="93" t="s">
        <v>2592</v>
      </c>
      <c r="B1215" s="88" t="s">
        <v>65</v>
      </c>
    </row>
    <row r="1216" spans="1:2" ht="13.8">
      <c r="A1216" s="93" t="s">
        <v>2593</v>
      </c>
      <c r="B1216" s="88" t="s">
        <v>65</v>
      </c>
    </row>
    <row r="1217" spans="1:2" ht="13.8">
      <c r="A1217" s="93" t="s">
        <v>2594</v>
      </c>
      <c r="B1217" s="88" t="s">
        <v>65</v>
      </c>
    </row>
    <row r="1218" spans="1:2" ht="13.8">
      <c r="A1218" s="93" t="s">
        <v>2595</v>
      </c>
      <c r="B1218" s="88" t="s">
        <v>65</v>
      </c>
    </row>
    <row r="1219" spans="1:2" ht="13.8">
      <c r="A1219" s="93" t="s">
        <v>2596</v>
      </c>
      <c r="B1219" s="88" t="s">
        <v>62</v>
      </c>
    </row>
    <row r="1220" spans="1:2" ht="13.8">
      <c r="A1220" s="95" t="s">
        <v>2597</v>
      </c>
      <c r="B1220" s="88" t="s">
        <v>1420</v>
      </c>
    </row>
    <row r="1221" spans="1:2" ht="13.8">
      <c r="A1221" s="93" t="s">
        <v>2598</v>
      </c>
      <c r="B1221" s="100" t="s">
        <v>62</v>
      </c>
    </row>
    <row r="1222" spans="1:2" ht="27.6">
      <c r="A1222" s="96" t="s">
        <v>2599</v>
      </c>
      <c r="B1222" s="88" t="s">
        <v>51</v>
      </c>
    </row>
    <row r="1223" spans="1:2" ht="13.8">
      <c r="A1223" s="96" t="s">
        <v>2600</v>
      </c>
      <c r="B1223" s="100" t="s">
        <v>2601</v>
      </c>
    </row>
    <row r="1224" spans="1:2" ht="13.8">
      <c r="A1224" s="96" t="s">
        <v>2602</v>
      </c>
      <c r="B1224" s="100" t="s">
        <v>2601</v>
      </c>
    </row>
    <row r="1225" spans="1:2" ht="13.8">
      <c r="A1225" s="96" t="s">
        <v>2603</v>
      </c>
      <c r="B1225" s="100" t="s">
        <v>2601</v>
      </c>
    </row>
    <row r="1226" spans="1:2" ht="13.8">
      <c r="A1226" s="96" t="s">
        <v>2604</v>
      </c>
      <c r="B1226" s="100" t="s">
        <v>1433</v>
      </c>
    </row>
    <row r="1227" spans="1:2" ht="13.8">
      <c r="A1227" s="96" t="s">
        <v>2605</v>
      </c>
      <c r="B1227" s="100" t="s">
        <v>1433</v>
      </c>
    </row>
    <row r="1228" spans="1:2" ht="13.8">
      <c r="A1228" s="96" t="s">
        <v>2606</v>
      </c>
      <c r="B1228" s="100" t="s">
        <v>1433</v>
      </c>
    </row>
    <row r="1229" spans="1:2" ht="13.8">
      <c r="A1229" s="96" t="s">
        <v>2607</v>
      </c>
      <c r="B1229" s="100" t="s">
        <v>1433</v>
      </c>
    </row>
    <row r="1230" spans="1:2" ht="55.2">
      <c r="A1230" s="96" t="s">
        <v>2608</v>
      </c>
      <c r="B1230" s="100" t="s">
        <v>49</v>
      </c>
    </row>
    <row r="1231" spans="1:2" ht="13.8">
      <c r="A1231" s="95" t="s">
        <v>2609</v>
      </c>
      <c r="B1231" s="88" t="s">
        <v>83</v>
      </c>
    </row>
    <row r="1232" spans="1:2" ht="13.8">
      <c r="A1232" s="93" t="s">
        <v>2610</v>
      </c>
      <c r="B1232" s="88" t="s">
        <v>74</v>
      </c>
    </row>
    <row r="1233" spans="1:2" ht="13.8">
      <c r="A1233" s="93" t="s">
        <v>2611</v>
      </c>
      <c r="B1233" s="88" t="s">
        <v>86</v>
      </c>
    </row>
    <row r="1234" spans="1:2" ht="13.8">
      <c r="A1234" s="93" t="s">
        <v>2612</v>
      </c>
      <c r="B1234" s="88" t="s">
        <v>67</v>
      </c>
    </row>
    <row r="1235" spans="1:2" ht="13.8">
      <c r="A1235" s="93" t="s">
        <v>2613</v>
      </c>
      <c r="B1235" s="88" t="s">
        <v>74</v>
      </c>
    </row>
    <row r="1236" spans="1:2" ht="13.8">
      <c r="A1236" s="93" t="s">
        <v>2614</v>
      </c>
      <c r="B1236" s="88" t="s">
        <v>67</v>
      </c>
    </row>
    <row r="1237" spans="1:2" ht="13.8">
      <c r="A1237" s="93" t="s">
        <v>2615</v>
      </c>
      <c r="B1237" s="88" t="s">
        <v>65</v>
      </c>
    </row>
    <row r="1238" spans="1:2" ht="13.8">
      <c r="A1238" s="93" t="s">
        <v>2616</v>
      </c>
      <c r="B1238" s="88" t="s">
        <v>63</v>
      </c>
    </row>
    <row r="1239" spans="1:2" ht="13.8">
      <c r="A1239" s="93" t="s">
        <v>2617</v>
      </c>
      <c r="B1239" s="88" t="s">
        <v>83</v>
      </c>
    </row>
    <row r="1240" spans="1:2" ht="13.8">
      <c r="A1240" s="95" t="s">
        <v>2618</v>
      </c>
      <c r="B1240" s="94" t="s">
        <v>83</v>
      </c>
    </row>
    <row r="1241" spans="1:2" ht="13.8">
      <c r="A1241" s="93" t="s">
        <v>2619</v>
      </c>
      <c r="B1241" s="88" t="s">
        <v>74</v>
      </c>
    </row>
    <row r="1242" spans="1:2" ht="13.8">
      <c r="A1242" s="93" t="s">
        <v>2620</v>
      </c>
      <c r="B1242" s="88" t="s">
        <v>77</v>
      </c>
    </row>
    <row r="1243" spans="1:2" ht="13.8">
      <c r="A1243" s="93" t="s">
        <v>2621</v>
      </c>
      <c r="B1243" s="94" t="s">
        <v>72</v>
      </c>
    </row>
    <row r="1244" spans="1:2" ht="13.8">
      <c r="A1244" s="93" t="s">
        <v>2622</v>
      </c>
      <c r="B1244" s="94" t="s">
        <v>72</v>
      </c>
    </row>
    <row r="1245" spans="1:2" ht="13.8">
      <c r="A1245" s="93" t="s">
        <v>2623</v>
      </c>
      <c r="B1245" s="94" t="s">
        <v>72</v>
      </c>
    </row>
    <row r="1246" spans="1:2" ht="13.8">
      <c r="A1246" s="93" t="s">
        <v>2624</v>
      </c>
      <c r="B1246" s="94" t="s">
        <v>72</v>
      </c>
    </row>
    <row r="1247" spans="1:2" ht="13.8">
      <c r="A1247" s="93" t="s">
        <v>2625</v>
      </c>
      <c r="B1247" s="94" t="s">
        <v>72</v>
      </c>
    </row>
    <row r="1248" spans="1:2" ht="13.8">
      <c r="A1248" s="93" t="s">
        <v>2626</v>
      </c>
      <c r="B1248" s="94" t="s">
        <v>72</v>
      </c>
    </row>
    <row r="1249" spans="1:2" ht="13.8">
      <c r="A1249" s="93" t="s">
        <v>2627</v>
      </c>
      <c r="B1249" s="94" t="s">
        <v>72</v>
      </c>
    </row>
    <row r="1250" spans="1:2" ht="13.8">
      <c r="A1250" s="93" t="s">
        <v>2628</v>
      </c>
      <c r="B1250" s="88" t="s">
        <v>1528</v>
      </c>
    </row>
    <row r="1251" spans="1:2" ht="13.8">
      <c r="A1251" s="93" t="s">
        <v>2629</v>
      </c>
      <c r="B1251" s="88" t="s">
        <v>65</v>
      </c>
    </row>
    <row r="1252" spans="1:2" ht="13.8">
      <c r="A1252" s="95" t="s">
        <v>2630</v>
      </c>
      <c r="B1252" s="88" t="s">
        <v>1528</v>
      </c>
    </row>
    <row r="1253" spans="1:2" ht="13.8">
      <c r="A1253" s="93" t="s">
        <v>2631</v>
      </c>
      <c r="B1253" s="88" t="s">
        <v>65</v>
      </c>
    </row>
    <row r="1254" spans="1:2" ht="13.8">
      <c r="A1254" s="95" t="s">
        <v>2632</v>
      </c>
      <c r="B1254" s="94" t="s">
        <v>63</v>
      </c>
    </row>
    <row r="1255" spans="1:2" ht="13.8">
      <c r="A1255" s="93" t="s">
        <v>2633</v>
      </c>
      <c r="B1255" s="94" t="s">
        <v>1420</v>
      </c>
    </row>
    <row r="1256" spans="1:2" ht="13.8">
      <c r="A1256" s="93" t="s">
        <v>2634</v>
      </c>
      <c r="B1256" s="88" t="s">
        <v>75</v>
      </c>
    </row>
    <row r="1257" spans="1:2" ht="13.8">
      <c r="A1257" s="93" t="s">
        <v>2635</v>
      </c>
      <c r="B1257" s="88" t="s">
        <v>75</v>
      </c>
    </row>
    <row r="1258" spans="1:2" ht="13.8">
      <c r="A1258" s="93" t="s">
        <v>2636</v>
      </c>
      <c r="B1258" s="88" t="s">
        <v>75</v>
      </c>
    </row>
    <row r="1259" spans="1:2" ht="13.8">
      <c r="A1259" s="93" t="s">
        <v>2637</v>
      </c>
      <c r="B1259" s="88" t="s">
        <v>75</v>
      </c>
    </row>
    <row r="1260" spans="1:2" ht="13.8">
      <c r="A1260" s="93" t="s">
        <v>2638</v>
      </c>
      <c r="B1260" s="88" t="s">
        <v>77</v>
      </c>
    </row>
    <row r="1261" spans="1:2" ht="13.8">
      <c r="A1261" s="95" t="s">
        <v>2639</v>
      </c>
      <c r="B1261" s="88" t="s">
        <v>81</v>
      </c>
    </row>
    <row r="1262" spans="1:2" ht="13.8">
      <c r="A1262" s="93" t="s">
        <v>2640</v>
      </c>
      <c r="B1262" s="88" t="s">
        <v>42</v>
      </c>
    </row>
    <row r="1263" spans="1:2" ht="13.8">
      <c r="A1263" s="93" t="s">
        <v>2641</v>
      </c>
      <c r="B1263" s="88" t="s">
        <v>86</v>
      </c>
    </row>
    <row r="1264" spans="1:2" ht="13.8">
      <c r="A1264" s="93" t="s">
        <v>2642</v>
      </c>
      <c r="B1264" s="88" t="s">
        <v>73</v>
      </c>
    </row>
    <row r="1265" spans="1:2" ht="13.8">
      <c r="A1265" s="93" t="s">
        <v>2643</v>
      </c>
      <c r="B1265" s="88" t="s">
        <v>89</v>
      </c>
    </row>
    <row r="1266" spans="1:2" ht="13.8">
      <c r="A1266" s="93" t="s">
        <v>2644</v>
      </c>
      <c r="B1266" s="88" t="s">
        <v>65</v>
      </c>
    </row>
    <row r="1267" spans="1:2" ht="13.8">
      <c r="A1267" s="93" t="s">
        <v>2645</v>
      </c>
      <c r="B1267" s="88" t="s">
        <v>89</v>
      </c>
    </row>
    <row r="1268" spans="1:2" ht="13.8">
      <c r="A1268" s="93" t="s">
        <v>2646</v>
      </c>
      <c r="B1268" s="88" t="s">
        <v>73</v>
      </c>
    </row>
    <row r="1269" spans="1:2" ht="13.8">
      <c r="A1269" s="93" t="s">
        <v>2647</v>
      </c>
      <c r="B1269" s="88" t="s">
        <v>79</v>
      </c>
    </row>
    <row r="1270" spans="1:2" ht="13.8">
      <c r="A1270" s="95" t="s">
        <v>2648</v>
      </c>
      <c r="B1270" s="88" t="s">
        <v>65</v>
      </c>
    </row>
    <row r="1271" spans="1:2" ht="13.8">
      <c r="A1271" s="93" t="s">
        <v>2649</v>
      </c>
      <c r="B1271" s="88" t="s">
        <v>67</v>
      </c>
    </row>
    <row r="1272" spans="1:2" ht="13.8">
      <c r="A1272" s="93" t="s">
        <v>2650</v>
      </c>
      <c r="B1272" s="88" t="s">
        <v>75</v>
      </c>
    </row>
    <row r="1273" spans="1:2" ht="13.8">
      <c r="A1273" s="93" t="s">
        <v>2651</v>
      </c>
      <c r="B1273" s="88" t="s">
        <v>62</v>
      </c>
    </row>
    <row r="1274" spans="1:2" ht="13.8">
      <c r="A1274" s="93" t="s">
        <v>2652</v>
      </c>
      <c r="B1274" s="88" t="s">
        <v>67</v>
      </c>
    </row>
    <row r="1275" spans="1:2" ht="13.8">
      <c r="A1275" s="93" t="s">
        <v>2653</v>
      </c>
      <c r="B1275" s="88" t="s">
        <v>67</v>
      </c>
    </row>
    <row r="1276" spans="1:2" ht="13.8">
      <c r="A1276" s="93" t="s">
        <v>2654</v>
      </c>
      <c r="B1276" s="94" t="s">
        <v>83</v>
      </c>
    </row>
    <row r="1277" spans="1:2" ht="13.8">
      <c r="A1277" s="93" t="s">
        <v>2655</v>
      </c>
      <c r="B1277" s="88" t="s">
        <v>83</v>
      </c>
    </row>
    <row r="1278" spans="1:2" ht="13.8">
      <c r="A1278" s="93" t="s">
        <v>2656</v>
      </c>
      <c r="B1278" s="88" t="s">
        <v>84</v>
      </c>
    </row>
    <row r="1279" spans="1:2" ht="13.8">
      <c r="A1279" s="95" t="s">
        <v>2657</v>
      </c>
      <c r="B1279" s="94" t="s">
        <v>1420</v>
      </c>
    </row>
    <row r="1280" spans="1:2" ht="13.8">
      <c r="A1280" s="93" t="s">
        <v>2658</v>
      </c>
      <c r="B1280" s="88" t="s">
        <v>77</v>
      </c>
    </row>
    <row r="1281" spans="1:2" ht="13.8">
      <c r="A1281" s="93" t="s">
        <v>2659</v>
      </c>
      <c r="B1281" s="88" t="s">
        <v>79</v>
      </c>
    </row>
    <row r="1282" spans="1:2" ht="13.8">
      <c r="A1282" s="93" t="s">
        <v>2660</v>
      </c>
      <c r="B1282" s="88" t="s">
        <v>67</v>
      </c>
    </row>
    <row r="1283" spans="1:2" ht="13.8">
      <c r="A1283" s="93" t="s">
        <v>2661</v>
      </c>
      <c r="B1283" s="88" t="s">
        <v>73</v>
      </c>
    </row>
    <row r="1284" spans="1:2" ht="13.8">
      <c r="A1284" s="93" t="s">
        <v>2662</v>
      </c>
      <c r="B1284" s="88" t="s">
        <v>35</v>
      </c>
    </row>
    <row r="1285" spans="1:2" ht="13.8">
      <c r="A1285" s="93" t="s">
        <v>2663</v>
      </c>
      <c r="B1285" s="88" t="s">
        <v>75</v>
      </c>
    </row>
    <row r="1286" spans="1:2" ht="13.8">
      <c r="A1286" s="93" t="s">
        <v>2664</v>
      </c>
      <c r="B1286" s="88" t="s">
        <v>76</v>
      </c>
    </row>
    <row r="1287" spans="1:2" ht="13.8">
      <c r="A1287" s="93" t="s">
        <v>2665</v>
      </c>
      <c r="B1287" s="88" t="s">
        <v>67</v>
      </c>
    </row>
    <row r="1288" spans="1:2" ht="13.8">
      <c r="A1288" s="93" t="s">
        <v>2666</v>
      </c>
      <c r="B1288" s="88" t="s">
        <v>73</v>
      </c>
    </row>
    <row r="1289" spans="1:2" ht="13.8">
      <c r="A1289" s="93" t="s">
        <v>2667</v>
      </c>
      <c r="B1289" s="88" t="s">
        <v>1424</v>
      </c>
    </row>
    <row r="1290" spans="1:2" ht="13.8">
      <c r="A1290" s="93" t="s">
        <v>2668</v>
      </c>
      <c r="B1290" s="88" t="s">
        <v>73</v>
      </c>
    </row>
    <row r="1291" spans="1:2" ht="13.8">
      <c r="A1291" s="93" t="s">
        <v>2669</v>
      </c>
      <c r="B1291" s="88" t="s">
        <v>83</v>
      </c>
    </row>
    <row r="1292" spans="1:2" ht="13.8">
      <c r="A1292" s="97" t="s">
        <v>2670</v>
      </c>
      <c r="B1292" s="99"/>
    </row>
    <row r="1293" spans="1:2" ht="13.8">
      <c r="A1293" s="93" t="s">
        <v>2671</v>
      </c>
      <c r="B1293" s="88" t="s">
        <v>73</v>
      </c>
    </row>
    <row r="1294" spans="1:2" ht="13.8">
      <c r="A1294" s="93" t="s">
        <v>2672</v>
      </c>
      <c r="B1294" s="88" t="s">
        <v>77</v>
      </c>
    </row>
    <row r="1295" spans="1:2" ht="13.8">
      <c r="A1295" s="93" t="s">
        <v>2673</v>
      </c>
      <c r="B1295" s="88" t="s">
        <v>84</v>
      </c>
    </row>
    <row r="1296" spans="1:2" ht="13.8">
      <c r="A1296" s="93" t="s">
        <v>2674</v>
      </c>
      <c r="B1296" s="88" t="s">
        <v>1528</v>
      </c>
    </row>
    <row r="1297" spans="1:2" ht="13.8">
      <c r="A1297" s="93" t="s">
        <v>2675</v>
      </c>
      <c r="B1297" s="88" t="s">
        <v>65</v>
      </c>
    </row>
    <row r="1298" spans="1:2" ht="13.8">
      <c r="A1298" s="95" t="s">
        <v>2676</v>
      </c>
      <c r="B1298" s="94" t="s">
        <v>81</v>
      </c>
    </row>
    <row r="1299" spans="1:2" ht="13.8">
      <c r="A1299" s="93" t="s">
        <v>2677</v>
      </c>
      <c r="B1299" s="88" t="s">
        <v>67</v>
      </c>
    </row>
    <row r="1300" spans="1:2" ht="13.8">
      <c r="A1300" s="93" t="s">
        <v>2678</v>
      </c>
      <c r="B1300" s="88" t="s">
        <v>65</v>
      </c>
    </row>
    <row r="1301" spans="1:2" ht="13.8">
      <c r="A1301" s="93" t="s">
        <v>2679</v>
      </c>
      <c r="B1301" s="88" t="s">
        <v>65</v>
      </c>
    </row>
    <row r="1302" spans="1:2" ht="13.8">
      <c r="A1302" s="93" t="s">
        <v>2680</v>
      </c>
      <c r="B1302" s="88" t="s">
        <v>65</v>
      </c>
    </row>
    <row r="1303" spans="1:2" ht="13.8">
      <c r="A1303" s="93" t="s">
        <v>2681</v>
      </c>
      <c r="B1303" s="88" t="s">
        <v>65</v>
      </c>
    </row>
    <row r="1304" spans="1:2" ht="13.8">
      <c r="A1304" s="93" t="s">
        <v>2682</v>
      </c>
      <c r="B1304" s="88" t="s">
        <v>63</v>
      </c>
    </row>
    <row r="1305" spans="1:2" ht="13.8">
      <c r="A1305" s="93" t="s">
        <v>2683</v>
      </c>
      <c r="B1305" s="88" t="s">
        <v>65</v>
      </c>
    </row>
    <row r="1306" spans="1:2" ht="13.8">
      <c r="A1306" s="93" t="s">
        <v>2684</v>
      </c>
      <c r="B1306" s="88" t="s">
        <v>81</v>
      </c>
    </row>
    <row r="1307" spans="1:2" ht="13.8">
      <c r="A1307" s="93" t="s">
        <v>2685</v>
      </c>
      <c r="B1307" s="88" t="s">
        <v>81</v>
      </c>
    </row>
    <row r="1308" spans="1:2" ht="13.8">
      <c r="A1308" s="93" t="s">
        <v>2686</v>
      </c>
      <c r="B1308" s="88" t="s">
        <v>49</v>
      </c>
    </row>
    <row r="1309" spans="1:2" ht="13.8">
      <c r="A1309" s="93" t="s">
        <v>2687</v>
      </c>
      <c r="B1309" s="88" t="s">
        <v>67</v>
      </c>
    </row>
    <row r="1310" spans="1:2" ht="13.8">
      <c r="A1310" s="93" t="s">
        <v>2688</v>
      </c>
      <c r="B1310" s="88" t="s">
        <v>77</v>
      </c>
    </row>
    <row r="1311" spans="1:2" ht="13.8">
      <c r="A1311" s="93" t="s">
        <v>2689</v>
      </c>
      <c r="B1311" s="88" t="s">
        <v>77</v>
      </c>
    </row>
    <row r="1312" spans="1:2" ht="13.8">
      <c r="A1312" s="93" t="s">
        <v>2690</v>
      </c>
      <c r="B1312" s="88" t="s">
        <v>65</v>
      </c>
    </row>
    <row r="1313" spans="1:2" ht="13.8">
      <c r="A1313" s="93" t="s">
        <v>2691</v>
      </c>
      <c r="B1313" s="88" t="s">
        <v>65</v>
      </c>
    </row>
    <row r="1314" spans="1:2" ht="13.8">
      <c r="A1314" s="93" t="s">
        <v>2692</v>
      </c>
      <c r="B1314" s="88" t="s">
        <v>78</v>
      </c>
    </row>
    <row r="1315" spans="1:2" ht="13.8">
      <c r="A1315" s="95" t="s">
        <v>2693</v>
      </c>
      <c r="B1315" s="88" t="s">
        <v>1420</v>
      </c>
    </row>
    <row r="1316" spans="1:2" ht="13.8">
      <c r="A1316" s="93" t="s">
        <v>2694</v>
      </c>
      <c r="B1316" s="88" t="s">
        <v>76</v>
      </c>
    </row>
    <row r="1317" spans="1:2" ht="13.8">
      <c r="A1317" s="93" t="s">
        <v>2695</v>
      </c>
      <c r="B1317" s="88" t="s">
        <v>74</v>
      </c>
    </row>
    <row r="1318" spans="1:2" ht="13.8">
      <c r="A1318" s="93" t="s">
        <v>2696</v>
      </c>
      <c r="B1318" s="88" t="s">
        <v>67</v>
      </c>
    </row>
    <row r="1319" spans="1:2" ht="13.8">
      <c r="A1319" s="93" t="s">
        <v>2697</v>
      </c>
      <c r="B1319" s="88" t="s">
        <v>73</v>
      </c>
    </row>
    <row r="1320" spans="1:2" ht="13.8">
      <c r="A1320" s="95" t="s">
        <v>2698</v>
      </c>
      <c r="B1320" s="94" t="s">
        <v>75</v>
      </c>
    </row>
    <row r="1321" spans="1:2" ht="13.8">
      <c r="A1321" s="93" t="s">
        <v>2699</v>
      </c>
      <c r="B1321" s="94" t="s">
        <v>1424</v>
      </c>
    </row>
    <row r="1322" spans="1:2" ht="13.8">
      <c r="A1322" s="95" t="s">
        <v>2700</v>
      </c>
      <c r="B1322" s="94" t="s">
        <v>83</v>
      </c>
    </row>
    <row r="1323" spans="1:2" ht="13.8">
      <c r="A1323" s="93" t="s">
        <v>2701</v>
      </c>
      <c r="B1323" s="88" t="s">
        <v>83</v>
      </c>
    </row>
    <row r="1324" spans="1:2" ht="13.8">
      <c r="A1324" s="93" t="s">
        <v>2702</v>
      </c>
      <c r="B1324" s="88" t="s">
        <v>1528</v>
      </c>
    </row>
    <row r="1325" spans="1:2" ht="13.8">
      <c r="A1325" s="93" t="s">
        <v>2703</v>
      </c>
      <c r="B1325" s="94" t="s">
        <v>89</v>
      </c>
    </row>
    <row r="1326" spans="1:2" ht="55.2">
      <c r="A1326" s="95" t="s">
        <v>2704</v>
      </c>
      <c r="B1326" s="94" t="s">
        <v>44</v>
      </c>
    </row>
    <row r="1327" spans="1:2" ht="13.8">
      <c r="A1327" s="93" t="s">
        <v>2705</v>
      </c>
      <c r="B1327" s="88" t="s">
        <v>46</v>
      </c>
    </row>
    <row r="1328" spans="1:2" ht="13.8">
      <c r="A1328" s="93" t="s">
        <v>2706</v>
      </c>
      <c r="B1328" s="88" t="s">
        <v>44</v>
      </c>
    </row>
    <row r="1329" spans="1:2" ht="13.8">
      <c r="A1329" s="93" t="s">
        <v>2707</v>
      </c>
      <c r="B1329" s="88" t="s">
        <v>90</v>
      </c>
    </row>
    <row r="1330" spans="1:2" ht="13.8">
      <c r="A1330" s="95" t="s">
        <v>2708</v>
      </c>
      <c r="B1330" s="88" t="s">
        <v>87</v>
      </c>
    </row>
    <row r="1331" spans="1:2" ht="13.8">
      <c r="A1331" s="93" t="s">
        <v>2709</v>
      </c>
      <c r="B1331" s="88" t="s">
        <v>74</v>
      </c>
    </row>
    <row r="1332" spans="1:2" ht="13.8">
      <c r="A1332" s="93" t="s">
        <v>2710</v>
      </c>
      <c r="B1332" s="88" t="s">
        <v>75</v>
      </c>
    </row>
    <row r="1333" spans="1:2" ht="27.6">
      <c r="A1333" s="101" t="s">
        <v>2711</v>
      </c>
      <c r="B1333" s="88" t="s">
        <v>433</v>
      </c>
    </row>
    <row r="1334" spans="1:2" ht="13.8">
      <c r="A1334" s="93" t="s">
        <v>2712</v>
      </c>
      <c r="B1334" s="88" t="s">
        <v>75</v>
      </c>
    </row>
    <row r="1335" spans="1:2" ht="13.8">
      <c r="A1335" s="93" t="s">
        <v>2713</v>
      </c>
      <c r="B1335" s="88" t="s">
        <v>89</v>
      </c>
    </row>
    <row r="1336" spans="1:2" ht="13.8">
      <c r="A1336" s="93" t="s">
        <v>2714</v>
      </c>
      <c r="B1336" s="88" t="s">
        <v>64</v>
      </c>
    </row>
    <row r="1337" spans="1:2" ht="13.8">
      <c r="A1337" s="93" t="s">
        <v>2715</v>
      </c>
      <c r="B1337" s="88" t="s">
        <v>33</v>
      </c>
    </row>
    <row r="1338" spans="1:2" ht="13.8">
      <c r="A1338" s="93" t="s">
        <v>2716</v>
      </c>
      <c r="B1338" s="88" t="s">
        <v>87</v>
      </c>
    </row>
    <row r="1339" spans="1:2" ht="13.8">
      <c r="A1339" s="93" t="s">
        <v>2717</v>
      </c>
      <c r="B1339" s="88" t="s">
        <v>2718</v>
      </c>
    </row>
    <row r="1340" spans="1:2" ht="13.8">
      <c r="A1340" s="96" t="s">
        <v>2719</v>
      </c>
      <c r="B1340" s="88" t="s">
        <v>58</v>
      </c>
    </row>
    <row r="1341" spans="1:2" ht="13.8">
      <c r="A1341" s="96" t="s">
        <v>2720</v>
      </c>
      <c r="B1341" s="88" t="s">
        <v>2721</v>
      </c>
    </row>
    <row r="1342" spans="1:2" ht="13.8">
      <c r="A1342" s="93" t="s">
        <v>2722</v>
      </c>
      <c r="B1342" s="88" t="s">
        <v>1528</v>
      </c>
    </row>
    <row r="1343" spans="1:2" ht="13.8">
      <c r="A1343" s="93" t="s">
        <v>2723</v>
      </c>
      <c r="B1343" s="88" t="s">
        <v>83</v>
      </c>
    </row>
    <row r="1344" spans="1:2" ht="13.8">
      <c r="A1344" s="93" t="s">
        <v>2724</v>
      </c>
      <c r="B1344" s="88" t="s">
        <v>1528</v>
      </c>
    </row>
    <row r="1345" spans="1:2" ht="13.8">
      <c r="A1345" s="93" t="s">
        <v>2725</v>
      </c>
      <c r="B1345" s="88" t="s">
        <v>74</v>
      </c>
    </row>
    <row r="1346" spans="1:2" ht="13.8">
      <c r="A1346" s="95" t="s">
        <v>2726</v>
      </c>
      <c r="B1346" s="94" t="s">
        <v>75</v>
      </c>
    </row>
    <row r="1347" spans="1:2" ht="13.8">
      <c r="A1347" s="93" t="s">
        <v>2727</v>
      </c>
      <c r="B1347" s="88" t="s">
        <v>73</v>
      </c>
    </row>
    <row r="1348" spans="1:2" ht="13.8">
      <c r="A1348" s="95" t="s">
        <v>2728</v>
      </c>
      <c r="B1348" s="88" t="s">
        <v>83</v>
      </c>
    </row>
    <row r="1349" spans="1:2" ht="13.8">
      <c r="A1349" s="93" t="s">
        <v>2729</v>
      </c>
      <c r="B1349" s="88" t="s">
        <v>72</v>
      </c>
    </row>
    <row r="1350" spans="1:2" ht="13.8">
      <c r="A1350" s="93" t="s">
        <v>2730</v>
      </c>
      <c r="B1350" s="88" t="s">
        <v>65</v>
      </c>
    </row>
    <row r="1351" spans="1:2" ht="13.8">
      <c r="A1351" s="95" t="s">
        <v>2731</v>
      </c>
      <c r="B1351" s="94" t="s">
        <v>85</v>
      </c>
    </row>
    <row r="1352" spans="1:2" ht="13.8">
      <c r="A1352" s="93" t="s">
        <v>2732</v>
      </c>
      <c r="B1352" s="88" t="s">
        <v>77</v>
      </c>
    </row>
    <row r="1353" spans="1:2" ht="13.8">
      <c r="A1353" s="93" t="s">
        <v>2733</v>
      </c>
      <c r="B1353" s="88" t="s">
        <v>77</v>
      </c>
    </row>
    <row r="1354" spans="1:2" ht="13.8">
      <c r="A1354" s="93" t="s">
        <v>2734</v>
      </c>
      <c r="B1354" s="94" t="s">
        <v>2122</v>
      </c>
    </row>
    <row r="1355" spans="1:2" ht="13.8">
      <c r="A1355" s="93" t="s">
        <v>2735</v>
      </c>
      <c r="B1355" s="88" t="s">
        <v>83</v>
      </c>
    </row>
    <row r="1356" spans="1:2" ht="13.8">
      <c r="A1356" s="93" t="s">
        <v>2736</v>
      </c>
      <c r="B1356" s="88" t="s">
        <v>85</v>
      </c>
    </row>
    <row r="1357" spans="1:2" ht="13.8">
      <c r="A1357" s="93" t="s">
        <v>2737</v>
      </c>
      <c r="B1357" s="88" t="s">
        <v>83</v>
      </c>
    </row>
    <row r="1358" spans="1:2" ht="13.8">
      <c r="A1358" s="93" t="s">
        <v>2738</v>
      </c>
      <c r="B1358" s="88" t="s">
        <v>87</v>
      </c>
    </row>
    <row r="1359" spans="1:2" ht="13.8">
      <c r="A1359" s="93" t="s">
        <v>2739</v>
      </c>
      <c r="B1359" s="88" t="s">
        <v>91</v>
      </c>
    </row>
    <row r="1360" spans="1:2" ht="13.8">
      <c r="A1360" s="93" t="s">
        <v>2740</v>
      </c>
      <c r="B1360" s="88" t="s">
        <v>89</v>
      </c>
    </row>
    <row r="1361" spans="1:2" ht="13.8">
      <c r="A1361" s="93" t="s">
        <v>2741</v>
      </c>
      <c r="B1361" s="88" t="s">
        <v>91</v>
      </c>
    </row>
    <row r="1362" spans="1:2" ht="13.8">
      <c r="A1362" s="93" t="s">
        <v>2742</v>
      </c>
      <c r="B1362" s="88" t="s">
        <v>91</v>
      </c>
    </row>
    <row r="1363" spans="1:2" ht="13.8">
      <c r="A1363" s="93" t="s">
        <v>2743</v>
      </c>
      <c r="B1363" s="88" t="s">
        <v>85</v>
      </c>
    </row>
    <row r="1364" spans="1:2" ht="13.8">
      <c r="A1364" s="93" t="s">
        <v>2744</v>
      </c>
      <c r="B1364" s="88" t="s">
        <v>91</v>
      </c>
    </row>
    <row r="1365" spans="1:2" ht="13.8">
      <c r="A1365" s="93" t="s">
        <v>2745</v>
      </c>
      <c r="B1365" s="88" t="s">
        <v>91</v>
      </c>
    </row>
    <row r="1366" spans="1:2" ht="13.8">
      <c r="A1366" s="93" t="s">
        <v>2746</v>
      </c>
      <c r="B1366" s="88" t="s">
        <v>83</v>
      </c>
    </row>
    <row r="1367" spans="1:2" ht="13.8">
      <c r="A1367" s="93" t="s">
        <v>2747</v>
      </c>
      <c r="B1367" s="94" t="s">
        <v>2122</v>
      </c>
    </row>
    <row r="1368" spans="1:2" ht="13.8">
      <c r="A1368" s="93" t="s">
        <v>2748</v>
      </c>
      <c r="B1368" s="88" t="s">
        <v>83</v>
      </c>
    </row>
    <row r="1369" spans="1:2" ht="13.8">
      <c r="A1369" s="95" t="s">
        <v>2749</v>
      </c>
      <c r="B1369" s="94" t="s">
        <v>51</v>
      </c>
    </row>
    <row r="1370" spans="1:2" ht="13.8">
      <c r="A1370" s="93" t="s">
        <v>2750</v>
      </c>
      <c r="B1370" s="88" t="s">
        <v>87</v>
      </c>
    </row>
    <row r="1371" spans="1:2" ht="13.8">
      <c r="A1371" s="95" t="s">
        <v>2751</v>
      </c>
      <c r="B1371" s="88" t="s">
        <v>51</v>
      </c>
    </row>
    <row r="1372" spans="1:2" ht="13.8">
      <c r="A1372" s="93" t="s">
        <v>2752</v>
      </c>
      <c r="B1372" s="88" t="s">
        <v>51</v>
      </c>
    </row>
    <row r="1373" spans="1:2" ht="13.8">
      <c r="A1373" s="93" t="s">
        <v>2753</v>
      </c>
      <c r="B1373" s="88" t="s">
        <v>85</v>
      </c>
    </row>
    <row r="1374" spans="1:2" ht="13.8">
      <c r="A1374" s="93" t="s">
        <v>2754</v>
      </c>
      <c r="B1374" s="88" t="s">
        <v>85</v>
      </c>
    </row>
    <row r="1375" spans="1:2" ht="13.8">
      <c r="A1375" s="93" t="s">
        <v>2755</v>
      </c>
      <c r="B1375" s="88" t="s">
        <v>2122</v>
      </c>
    </row>
    <row r="1376" spans="1:2" ht="27.6">
      <c r="A1376" s="93" t="s">
        <v>2756</v>
      </c>
      <c r="B1376" s="94" t="s">
        <v>2122</v>
      </c>
    </row>
    <row r="1377" spans="1:2" ht="13.8">
      <c r="A1377" s="95" t="s">
        <v>2757</v>
      </c>
      <c r="B1377" s="94" t="s">
        <v>2122</v>
      </c>
    </row>
    <row r="1378" spans="1:2" ht="13.8">
      <c r="A1378" s="93" t="s">
        <v>2758</v>
      </c>
      <c r="B1378" s="88" t="s">
        <v>88</v>
      </c>
    </row>
    <row r="1379" spans="1:2" ht="13.8">
      <c r="A1379" s="93" t="s">
        <v>2759</v>
      </c>
      <c r="B1379" s="88" t="s">
        <v>73</v>
      </c>
    </row>
    <row r="1380" spans="1:2" ht="13.8">
      <c r="A1380" s="93" t="s">
        <v>2760</v>
      </c>
      <c r="B1380" s="88" t="s">
        <v>65</v>
      </c>
    </row>
    <row r="1381" spans="1:2" ht="13.8">
      <c r="A1381" s="93" t="s">
        <v>2761</v>
      </c>
      <c r="B1381" s="88" t="s">
        <v>85</v>
      </c>
    </row>
    <row r="1382" spans="1:2" ht="13.8">
      <c r="A1382" s="93" t="s">
        <v>2762</v>
      </c>
      <c r="B1382" s="88" t="s">
        <v>60</v>
      </c>
    </row>
    <row r="1383" spans="1:2" ht="13.8">
      <c r="A1383" s="93" t="s">
        <v>2763</v>
      </c>
      <c r="B1383" s="88" t="s">
        <v>87</v>
      </c>
    </row>
    <row r="1384" spans="1:2" ht="13.8">
      <c r="A1384" s="93" t="s">
        <v>2764</v>
      </c>
      <c r="B1384" s="88" t="s">
        <v>87</v>
      </c>
    </row>
    <row r="1385" spans="1:2" ht="13.8">
      <c r="A1385" s="95" t="s">
        <v>2765</v>
      </c>
      <c r="B1385" s="88" t="s">
        <v>69</v>
      </c>
    </row>
    <row r="1386" spans="1:2" ht="13.8">
      <c r="A1386" s="95" t="s">
        <v>2766</v>
      </c>
      <c r="B1386" s="88" t="s">
        <v>69</v>
      </c>
    </row>
    <row r="1387" spans="1:2" ht="13.8">
      <c r="A1387" s="93" t="s">
        <v>2767</v>
      </c>
      <c r="B1387" s="88" t="s">
        <v>63</v>
      </c>
    </row>
    <row r="1388" spans="1:2" ht="13.8">
      <c r="A1388" s="93" t="s">
        <v>2768</v>
      </c>
      <c r="B1388" s="88" t="s">
        <v>65</v>
      </c>
    </row>
    <row r="1389" spans="1:2" ht="13.8">
      <c r="A1389" s="97" t="s">
        <v>2769</v>
      </c>
      <c r="B1389" s="99"/>
    </row>
    <row r="1390" spans="1:2" ht="27.6">
      <c r="A1390" s="93" t="s">
        <v>2770</v>
      </c>
      <c r="B1390" s="88" t="s">
        <v>78</v>
      </c>
    </row>
    <row r="1391" spans="1:2" ht="13.8">
      <c r="A1391" s="95" t="s">
        <v>2771</v>
      </c>
      <c r="B1391" s="88" t="s">
        <v>81</v>
      </c>
    </row>
    <row r="1392" spans="1:2" ht="13.8">
      <c r="A1392" s="93" t="s">
        <v>2772</v>
      </c>
      <c r="B1392" s="88" t="s">
        <v>77</v>
      </c>
    </row>
    <row r="1393" spans="1:2" ht="13.8">
      <c r="A1393" s="93" t="s">
        <v>2773</v>
      </c>
      <c r="B1393" s="88" t="s">
        <v>73</v>
      </c>
    </row>
    <row r="1394" spans="1:2" ht="13.8">
      <c r="A1394" s="93" t="s">
        <v>2774</v>
      </c>
      <c r="B1394" s="88" t="s">
        <v>73</v>
      </c>
    </row>
    <row r="1395" spans="1:2" ht="13.8">
      <c r="A1395" s="93" t="s">
        <v>2775</v>
      </c>
      <c r="B1395" s="88" t="s">
        <v>81</v>
      </c>
    </row>
    <row r="1396" spans="1:2" ht="13.8">
      <c r="A1396" s="93" t="s">
        <v>2776</v>
      </c>
      <c r="B1396" s="88" t="s">
        <v>77</v>
      </c>
    </row>
    <row r="1397" spans="1:2" ht="13.8">
      <c r="A1397" s="95" t="s">
        <v>2777</v>
      </c>
      <c r="B1397" s="88" t="s">
        <v>80</v>
      </c>
    </row>
    <row r="1398" spans="1:2" ht="13.8">
      <c r="A1398" s="93" t="s">
        <v>2778</v>
      </c>
      <c r="B1398" s="88" t="s">
        <v>84</v>
      </c>
    </row>
    <row r="1399" spans="1:2" ht="13.8">
      <c r="A1399" s="93" t="s">
        <v>2779</v>
      </c>
      <c r="B1399" s="88" t="s">
        <v>1420</v>
      </c>
    </row>
    <row r="1400" spans="1:2" ht="13.8">
      <c r="A1400" s="93" t="s">
        <v>2780</v>
      </c>
      <c r="B1400" s="94" t="s">
        <v>1420</v>
      </c>
    </row>
    <row r="1401" spans="1:2" ht="13.8">
      <c r="A1401" s="93" t="s">
        <v>2781</v>
      </c>
      <c r="B1401" s="88" t="s">
        <v>87</v>
      </c>
    </row>
    <row r="1402" spans="1:2" ht="13.8">
      <c r="A1402" s="93" t="s">
        <v>2782</v>
      </c>
      <c r="B1402" s="88" t="s">
        <v>75</v>
      </c>
    </row>
    <row r="1403" spans="1:2" ht="13.8">
      <c r="A1403" s="93" t="s">
        <v>2783</v>
      </c>
      <c r="B1403" s="88" t="s">
        <v>89</v>
      </c>
    </row>
    <row r="1404" spans="1:2" ht="13.8">
      <c r="A1404" s="93" t="s">
        <v>2784</v>
      </c>
      <c r="B1404" s="88" t="s">
        <v>80</v>
      </c>
    </row>
    <row r="1405" spans="1:2" ht="13.8">
      <c r="A1405" s="93" t="s">
        <v>2785</v>
      </c>
      <c r="B1405" s="88" t="s">
        <v>81</v>
      </c>
    </row>
    <row r="1406" spans="1:2" ht="13.8">
      <c r="A1406" s="93" t="s">
        <v>2786</v>
      </c>
      <c r="B1406" s="88" t="s">
        <v>73</v>
      </c>
    </row>
    <row r="1407" spans="1:2" ht="13.8">
      <c r="A1407" s="95" t="s">
        <v>2787</v>
      </c>
      <c r="B1407" s="94" t="s">
        <v>89</v>
      </c>
    </row>
    <row r="1408" spans="1:2" ht="13.8">
      <c r="A1408" s="93" t="s">
        <v>2788</v>
      </c>
      <c r="B1408" s="88" t="s">
        <v>88</v>
      </c>
    </row>
    <row r="1409" spans="1:2" ht="13.8">
      <c r="A1409" s="93" t="s">
        <v>2789</v>
      </c>
      <c r="B1409" s="88" t="s">
        <v>73</v>
      </c>
    </row>
    <row r="1410" spans="1:2" ht="13.8">
      <c r="A1410" s="93" t="s">
        <v>2790</v>
      </c>
      <c r="B1410" s="88" t="s">
        <v>73</v>
      </c>
    </row>
    <row r="1411" spans="1:2" ht="13.8">
      <c r="A1411" s="93" t="s">
        <v>2791</v>
      </c>
      <c r="B1411" s="88" t="s">
        <v>86</v>
      </c>
    </row>
    <row r="1412" spans="1:2" ht="13.8">
      <c r="A1412" s="93" t="s">
        <v>2792</v>
      </c>
      <c r="B1412" s="88" t="s">
        <v>89</v>
      </c>
    </row>
    <row r="1413" spans="1:2" ht="13.8">
      <c r="A1413" s="95" t="s">
        <v>2793</v>
      </c>
      <c r="B1413" s="88" t="s">
        <v>80</v>
      </c>
    </row>
    <row r="1414" spans="1:2" ht="13.8">
      <c r="A1414" s="93" t="s">
        <v>2794</v>
      </c>
      <c r="B1414" s="88" t="s">
        <v>85</v>
      </c>
    </row>
    <row r="1415" spans="1:2" ht="13.8">
      <c r="A1415" s="93" t="s">
        <v>2795</v>
      </c>
      <c r="B1415" s="94" t="s">
        <v>81</v>
      </c>
    </row>
    <row r="1416" spans="1:2" ht="13.8">
      <c r="A1416" s="95" t="s">
        <v>2796</v>
      </c>
      <c r="B1416" s="88" t="s">
        <v>81</v>
      </c>
    </row>
    <row r="1417" spans="1:2" ht="13.8">
      <c r="A1417" s="93" t="s">
        <v>2797</v>
      </c>
      <c r="B1417" s="88" t="s">
        <v>75</v>
      </c>
    </row>
    <row r="1418" spans="1:2" ht="13.8">
      <c r="A1418" s="95" t="s">
        <v>2798</v>
      </c>
      <c r="B1418" s="88" t="s">
        <v>81</v>
      </c>
    </row>
    <row r="1419" spans="1:2" ht="13.8">
      <c r="A1419" s="97" t="s">
        <v>2799</v>
      </c>
      <c r="B1419" s="99"/>
    </row>
    <row r="1420" spans="1:2" ht="13.8">
      <c r="A1420" s="93" t="s">
        <v>2800</v>
      </c>
      <c r="B1420" s="88" t="s">
        <v>65</v>
      </c>
    </row>
    <row r="1421" spans="1:2" ht="13.8">
      <c r="A1421" s="93" t="s">
        <v>2801</v>
      </c>
      <c r="B1421" s="88" t="s">
        <v>65</v>
      </c>
    </row>
    <row r="1422" spans="1:2" ht="13.8">
      <c r="A1422" s="93" t="s">
        <v>2802</v>
      </c>
      <c r="B1422" s="88" t="s">
        <v>77</v>
      </c>
    </row>
    <row r="1423" spans="1:2" ht="13.8">
      <c r="A1423" s="93" t="s">
        <v>2803</v>
      </c>
      <c r="B1423" s="88" t="s">
        <v>65</v>
      </c>
    </row>
    <row r="1424" spans="1:2" ht="13.8">
      <c r="A1424" s="93" t="s">
        <v>2804</v>
      </c>
      <c r="B1424" s="88" t="s">
        <v>77</v>
      </c>
    </row>
    <row r="1425" spans="1:2" ht="13.8">
      <c r="A1425" s="95" t="s">
        <v>2805</v>
      </c>
      <c r="B1425" s="88" t="s">
        <v>73</v>
      </c>
    </row>
    <row r="1426" spans="1:2" ht="13.8">
      <c r="A1426" s="95" t="s">
        <v>2806</v>
      </c>
      <c r="B1426" s="88" t="s">
        <v>73</v>
      </c>
    </row>
    <row r="1427" spans="1:2" ht="13.8">
      <c r="A1427" s="95" t="s">
        <v>2807</v>
      </c>
      <c r="B1427" s="88" t="s">
        <v>73</v>
      </c>
    </row>
    <row r="1428" spans="1:2" ht="13.8">
      <c r="A1428" s="95" t="s">
        <v>2808</v>
      </c>
      <c r="B1428" s="88" t="s">
        <v>78</v>
      </c>
    </row>
    <row r="1429" spans="1:2" ht="13.8">
      <c r="A1429" s="95" t="s">
        <v>2809</v>
      </c>
      <c r="B1429" s="88" t="s">
        <v>87</v>
      </c>
    </row>
    <row r="1430" spans="1:2" ht="13.8">
      <c r="A1430" s="95" t="s">
        <v>2810</v>
      </c>
      <c r="B1430" s="88" t="s">
        <v>73</v>
      </c>
    </row>
    <row r="1431" spans="1:2" ht="13.8">
      <c r="A1431" s="97" t="s">
        <v>2811</v>
      </c>
      <c r="B1431" s="99"/>
    </row>
    <row r="1432" spans="1:2" ht="27.6">
      <c r="A1432" s="101" t="s">
        <v>2812</v>
      </c>
      <c r="B1432" s="88" t="s">
        <v>90</v>
      </c>
    </row>
    <row r="1433" spans="1:2" ht="13.8">
      <c r="A1433" s="93" t="s">
        <v>2813</v>
      </c>
      <c r="B1433" s="88" t="s">
        <v>64</v>
      </c>
    </row>
    <row r="1434" spans="1:2" ht="13.8">
      <c r="A1434" s="95" t="s">
        <v>2814</v>
      </c>
      <c r="B1434" s="88" t="s">
        <v>65</v>
      </c>
    </row>
    <row r="1435" spans="1:2" ht="13.8">
      <c r="A1435" s="93" t="s">
        <v>2815</v>
      </c>
      <c r="B1435" s="88" t="s">
        <v>65</v>
      </c>
    </row>
    <row r="1436" spans="1:2" ht="13.8">
      <c r="A1436" s="95" t="s">
        <v>2816</v>
      </c>
      <c r="B1436" s="94" t="s">
        <v>1424</v>
      </c>
    </row>
    <row r="1437" spans="1:2" ht="13.8">
      <c r="A1437" s="93" t="s">
        <v>2817</v>
      </c>
      <c r="B1437" s="88" t="s">
        <v>67</v>
      </c>
    </row>
    <row r="1438" spans="1:2" ht="13.8">
      <c r="A1438" s="93" t="s">
        <v>2818</v>
      </c>
      <c r="B1438" s="88" t="s">
        <v>76</v>
      </c>
    </row>
    <row r="1439" spans="1:2" ht="13.8">
      <c r="A1439" s="93" t="s">
        <v>2819</v>
      </c>
      <c r="B1439" s="88" t="s">
        <v>81</v>
      </c>
    </row>
    <row r="1440" spans="1:2" ht="13.8">
      <c r="A1440" s="93" t="s">
        <v>2820</v>
      </c>
      <c r="B1440" s="88" t="s">
        <v>68</v>
      </c>
    </row>
    <row r="1441" spans="1:2" ht="13.8">
      <c r="A1441" s="95" t="s">
        <v>2821</v>
      </c>
      <c r="B1441" s="94" t="s">
        <v>71</v>
      </c>
    </row>
    <row r="1442" spans="1:2" ht="13.8">
      <c r="A1442" s="93" t="s">
        <v>2822</v>
      </c>
      <c r="B1442" s="88" t="s">
        <v>76</v>
      </c>
    </row>
    <row r="1443" spans="1:2" ht="13.8">
      <c r="A1443" s="93" t="s">
        <v>2823</v>
      </c>
      <c r="B1443" s="88" t="s">
        <v>76</v>
      </c>
    </row>
    <row r="1444" spans="1:2" ht="13.8">
      <c r="A1444" s="93" t="s">
        <v>2824</v>
      </c>
      <c r="B1444" s="88" t="s">
        <v>81</v>
      </c>
    </row>
    <row r="1445" spans="1:2" ht="13.8">
      <c r="A1445" s="93" t="s">
        <v>2825</v>
      </c>
      <c r="B1445" s="88" t="s">
        <v>75</v>
      </c>
    </row>
    <row r="1446" spans="1:2" ht="13.8">
      <c r="A1446" s="93" t="s">
        <v>2826</v>
      </c>
      <c r="B1446" s="88" t="s">
        <v>75</v>
      </c>
    </row>
    <row r="1447" spans="1:2" ht="13.8">
      <c r="A1447" s="95" t="s">
        <v>2827</v>
      </c>
      <c r="B1447" s="94" t="s">
        <v>73</v>
      </c>
    </row>
    <row r="1448" spans="1:2" ht="13.8">
      <c r="A1448" s="93" t="s">
        <v>2828</v>
      </c>
      <c r="B1448" s="94" t="s">
        <v>69</v>
      </c>
    </row>
    <row r="1449" spans="1:2" ht="13.8">
      <c r="A1449" s="93" t="s">
        <v>2829</v>
      </c>
      <c r="B1449" s="88" t="s">
        <v>69</v>
      </c>
    </row>
    <row r="1450" spans="1:2" ht="13.8">
      <c r="A1450" s="95" t="s">
        <v>2830</v>
      </c>
      <c r="B1450" s="88" t="s">
        <v>83</v>
      </c>
    </row>
    <row r="1451" spans="1:2" ht="13.8">
      <c r="A1451" s="93" t="s">
        <v>2831</v>
      </c>
      <c r="B1451" s="88" t="s">
        <v>73</v>
      </c>
    </row>
    <row r="1452" spans="1:2" ht="13.8">
      <c r="A1452" s="93" t="s">
        <v>2832</v>
      </c>
      <c r="B1452" s="88" t="s">
        <v>1528</v>
      </c>
    </row>
    <row r="1453" spans="1:2" ht="13.8">
      <c r="A1453" s="95" t="s">
        <v>2833</v>
      </c>
      <c r="B1453" s="88" t="s">
        <v>74</v>
      </c>
    </row>
    <row r="1454" spans="1:2" ht="13.8">
      <c r="A1454" s="93" t="s">
        <v>2834</v>
      </c>
      <c r="B1454" s="88" t="s">
        <v>77</v>
      </c>
    </row>
    <row r="1455" spans="1:2" ht="13.8">
      <c r="A1455" s="93" t="s">
        <v>2835</v>
      </c>
      <c r="B1455" s="88" t="s">
        <v>84</v>
      </c>
    </row>
    <row r="1456" spans="1:2" ht="13.8">
      <c r="A1456" s="93" t="s">
        <v>2836</v>
      </c>
      <c r="B1456" s="88" t="s">
        <v>75</v>
      </c>
    </row>
    <row r="1457" spans="1:2" ht="13.8">
      <c r="A1457" s="93" t="s">
        <v>2837</v>
      </c>
      <c r="B1457" s="88" t="s">
        <v>75</v>
      </c>
    </row>
    <row r="1458" spans="1:2" ht="13.8">
      <c r="A1458" s="93" t="s">
        <v>2838</v>
      </c>
      <c r="B1458" s="88" t="s">
        <v>86</v>
      </c>
    </row>
    <row r="1459" spans="1:2" ht="13.8">
      <c r="A1459" s="93" t="s">
        <v>2839</v>
      </c>
      <c r="B1459" s="88" t="s">
        <v>67</v>
      </c>
    </row>
    <row r="1460" spans="1:2" ht="13.8">
      <c r="A1460" s="93" t="s">
        <v>2840</v>
      </c>
      <c r="B1460" s="88" t="s">
        <v>65</v>
      </c>
    </row>
    <row r="1461" spans="1:2" ht="13.8">
      <c r="A1461" s="95" t="s">
        <v>2841</v>
      </c>
      <c r="B1461" s="94" t="s">
        <v>1424</v>
      </c>
    </row>
    <row r="1462" spans="1:2" ht="13.8">
      <c r="A1462" s="93" t="s">
        <v>2842</v>
      </c>
      <c r="B1462" s="88" t="s">
        <v>1389</v>
      </c>
    </row>
    <row r="1463" spans="1:2" ht="13.8">
      <c r="A1463" s="93" t="s">
        <v>2843</v>
      </c>
      <c r="B1463" s="88" t="s">
        <v>53</v>
      </c>
    </row>
    <row r="1464" spans="1:2" ht="13.8">
      <c r="A1464" s="93" t="s">
        <v>2844</v>
      </c>
      <c r="B1464" s="88" t="s">
        <v>51</v>
      </c>
    </row>
    <row r="1465" spans="1:2" ht="13.8">
      <c r="A1465" s="95" t="s">
        <v>2845</v>
      </c>
      <c r="B1465" s="88" t="s">
        <v>83</v>
      </c>
    </row>
    <row r="1466" spans="1:2" ht="13.8">
      <c r="A1466" s="93" t="s">
        <v>2846</v>
      </c>
      <c r="B1466" s="88" t="s">
        <v>89</v>
      </c>
    </row>
    <row r="1467" spans="1:2" ht="13.8">
      <c r="A1467" s="93" t="s">
        <v>2847</v>
      </c>
      <c r="B1467" s="94" t="s">
        <v>89</v>
      </c>
    </row>
    <row r="1468" spans="1:2" ht="13.8">
      <c r="A1468" s="93" t="s">
        <v>2848</v>
      </c>
      <c r="B1468" s="88" t="s">
        <v>72</v>
      </c>
    </row>
    <row r="1469" spans="1:2" ht="13.8">
      <c r="A1469" s="93" t="s">
        <v>2849</v>
      </c>
      <c r="B1469" s="88" t="s">
        <v>63</v>
      </c>
    </row>
    <row r="1470" spans="1:2" ht="13.8">
      <c r="A1470" s="95" t="s">
        <v>2850</v>
      </c>
      <c r="B1470" s="94" t="s">
        <v>85</v>
      </c>
    </row>
    <row r="1471" spans="1:2" ht="13.8">
      <c r="A1471" s="93" t="s">
        <v>2851</v>
      </c>
      <c r="B1471" s="88" t="s">
        <v>1528</v>
      </c>
    </row>
    <row r="1472" spans="1:2" ht="13.8">
      <c r="A1472" s="93" t="s">
        <v>2852</v>
      </c>
      <c r="B1472" s="94" t="s">
        <v>87</v>
      </c>
    </row>
    <row r="1473" spans="1:2" ht="13.8">
      <c r="A1473" s="95" t="s">
        <v>2853</v>
      </c>
      <c r="B1473" s="94" t="s">
        <v>89</v>
      </c>
    </row>
    <row r="1474" spans="1:2" ht="13.8">
      <c r="A1474" s="93" t="s">
        <v>2854</v>
      </c>
      <c r="B1474" s="88" t="s">
        <v>87</v>
      </c>
    </row>
    <row r="1475" spans="1:2" ht="13.8">
      <c r="A1475" s="93" t="s">
        <v>2855</v>
      </c>
      <c r="B1475" s="94" t="s">
        <v>87</v>
      </c>
    </row>
    <row r="1476" spans="1:2" ht="13.8">
      <c r="A1476" s="93" t="s">
        <v>2856</v>
      </c>
      <c r="B1476" s="94" t="s">
        <v>89</v>
      </c>
    </row>
    <row r="1477" spans="1:2" ht="13.8">
      <c r="A1477" s="93" t="s">
        <v>2857</v>
      </c>
      <c r="B1477" s="88" t="s">
        <v>73</v>
      </c>
    </row>
    <row r="1478" spans="1:2" ht="13.8">
      <c r="A1478" s="93" t="s">
        <v>2858</v>
      </c>
      <c r="B1478" s="88" t="s">
        <v>75</v>
      </c>
    </row>
    <row r="1479" spans="1:2" ht="13.8">
      <c r="A1479" s="93" t="s">
        <v>2859</v>
      </c>
      <c r="B1479" s="88" t="s">
        <v>73</v>
      </c>
    </row>
    <row r="1480" spans="1:2" ht="13.8">
      <c r="A1480" s="93" t="s">
        <v>2860</v>
      </c>
      <c r="B1480" s="88" t="s">
        <v>75</v>
      </c>
    </row>
    <row r="1481" spans="1:2" ht="13.8">
      <c r="A1481" s="93" t="s">
        <v>2861</v>
      </c>
      <c r="B1481" s="88" t="s">
        <v>76</v>
      </c>
    </row>
    <row r="1482" spans="1:2" ht="13.8">
      <c r="A1482" s="93" t="s">
        <v>2862</v>
      </c>
      <c r="B1482" s="88" t="s">
        <v>76</v>
      </c>
    </row>
    <row r="1483" spans="1:2" ht="13.8">
      <c r="A1483" s="93" t="s">
        <v>2863</v>
      </c>
      <c r="B1483" s="88" t="s">
        <v>87</v>
      </c>
    </row>
    <row r="1484" spans="1:2" ht="13.8">
      <c r="A1484" s="93" t="s">
        <v>2864</v>
      </c>
      <c r="B1484" s="88" t="s">
        <v>49</v>
      </c>
    </row>
    <row r="1485" spans="1:2" ht="13.8">
      <c r="A1485" s="93" t="s">
        <v>2865</v>
      </c>
      <c r="B1485" s="88" t="s">
        <v>77</v>
      </c>
    </row>
    <row r="1486" spans="1:2" ht="13.8">
      <c r="A1486" s="93" t="s">
        <v>2866</v>
      </c>
      <c r="B1486" s="94" t="s">
        <v>89</v>
      </c>
    </row>
    <row r="1487" spans="1:2" ht="13.8">
      <c r="A1487" s="93" t="s">
        <v>2867</v>
      </c>
      <c r="B1487" s="88" t="s">
        <v>1528</v>
      </c>
    </row>
    <row r="1488" spans="1:2" ht="13.8">
      <c r="A1488" s="93" t="s">
        <v>2868</v>
      </c>
      <c r="B1488" s="88" t="s">
        <v>75</v>
      </c>
    </row>
    <row r="1489" spans="1:2" ht="13.8">
      <c r="A1489" s="93" t="s">
        <v>2869</v>
      </c>
      <c r="B1489" s="88" t="s">
        <v>72</v>
      </c>
    </row>
    <row r="1490" spans="1:2" ht="13.8">
      <c r="A1490" s="95" t="s">
        <v>2870</v>
      </c>
      <c r="B1490" s="88" t="s">
        <v>83</v>
      </c>
    </row>
    <row r="1491" spans="1:2" ht="13.8">
      <c r="A1491" s="93" t="s">
        <v>2871</v>
      </c>
      <c r="B1491" s="88" t="s">
        <v>73</v>
      </c>
    </row>
    <row r="1492" spans="1:2" ht="13.8">
      <c r="A1492" s="93" t="s">
        <v>2872</v>
      </c>
      <c r="B1492" s="88" t="s">
        <v>73</v>
      </c>
    </row>
    <row r="1493" spans="1:2" ht="13.8">
      <c r="A1493" s="93" t="s">
        <v>2873</v>
      </c>
      <c r="B1493" s="88" t="s">
        <v>67</v>
      </c>
    </row>
    <row r="1494" spans="1:2" ht="13.8">
      <c r="A1494" s="93" t="s">
        <v>2874</v>
      </c>
      <c r="B1494" s="88" t="s">
        <v>67</v>
      </c>
    </row>
    <row r="1495" spans="1:2" ht="13.8">
      <c r="A1495" s="93" t="s">
        <v>2875</v>
      </c>
      <c r="B1495" s="88" t="s">
        <v>73</v>
      </c>
    </row>
    <row r="1496" spans="1:2" ht="13.8">
      <c r="A1496" s="93" t="s">
        <v>2876</v>
      </c>
      <c r="B1496" s="94" t="s">
        <v>72</v>
      </c>
    </row>
    <row r="1497" spans="1:2" ht="13.8">
      <c r="A1497" s="93" t="s">
        <v>2877</v>
      </c>
      <c r="B1497" s="88" t="s">
        <v>75</v>
      </c>
    </row>
    <row r="1498" spans="1:2" ht="13.8">
      <c r="A1498" s="93" t="s">
        <v>2878</v>
      </c>
      <c r="B1498" s="88" t="s">
        <v>83</v>
      </c>
    </row>
    <row r="1499" spans="1:2" ht="13.8">
      <c r="A1499" s="93" t="s">
        <v>2879</v>
      </c>
      <c r="B1499" s="88" t="s">
        <v>75</v>
      </c>
    </row>
    <row r="1500" spans="1:2" ht="13.8">
      <c r="A1500" s="95" t="s">
        <v>2880</v>
      </c>
      <c r="B1500" s="94" t="s">
        <v>83</v>
      </c>
    </row>
    <row r="1501" spans="1:2" ht="13.8">
      <c r="A1501" s="95" t="s">
        <v>2881</v>
      </c>
      <c r="B1501" s="88" t="s">
        <v>78</v>
      </c>
    </row>
    <row r="1502" spans="1:2" ht="13.8">
      <c r="A1502" s="93" t="s">
        <v>2882</v>
      </c>
      <c r="B1502" s="88" t="s">
        <v>78</v>
      </c>
    </row>
    <row r="1503" spans="1:2" ht="13.8">
      <c r="A1503" s="93" t="s">
        <v>2883</v>
      </c>
      <c r="B1503" s="88" t="s">
        <v>41</v>
      </c>
    </row>
    <row r="1504" spans="1:2" ht="13.8">
      <c r="A1504" s="93" t="s">
        <v>2884</v>
      </c>
      <c r="B1504" s="88" t="s">
        <v>2885</v>
      </c>
    </row>
    <row r="1505" spans="1:2" ht="13.8">
      <c r="A1505" s="93" t="s">
        <v>2886</v>
      </c>
      <c r="B1505" s="88" t="s">
        <v>1389</v>
      </c>
    </row>
    <row r="1506" spans="1:2" ht="13.8">
      <c r="A1506" s="93" t="s">
        <v>2887</v>
      </c>
      <c r="B1506" s="88" t="s">
        <v>78</v>
      </c>
    </row>
    <row r="1507" spans="1:2" ht="13.8">
      <c r="A1507" s="93" t="s">
        <v>2888</v>
      </c>
      <c r="B1507" s="88" t="s">
        <v>2122</v>
      </c>
    </row>
    <row r="1508" spans="1:2" ht="13.8">
      <c r="A1508" s="93" t="s">
        <v>2889</v>
      </c>
      <c r="B1508" s="88" t="s">
        <v>67</v>
      </c>
    </row>
    <row r="1509" spans="1:2" ht="13.8">
      <c r="A1509" s="93" t="s">
        <v>2890</v>
      </c>
      <c r="B1509" s="88" t="s">
        <v>63</v>
      </c>
    </row>
    <row r="1510" spans="1:2" ht="13.8">
      <c r="A1510" s="93" t="s">
        <v>2891</v>
      </c>
      <c r="B1510" s="88" t="s">
        <v>78</v>
      </c>
    </row>
    <row r="1511" spans="1:2" ht="13.8">
      <c r="A1511" s="93" t="s">
        <v>2892</v>
      </c>
      <c r="B1511" s="88" t="s">
        <v>62</v>
      </c>
    </row>
    <row r="1512" spans="1:2" ht="13.8">
      <c r="A1512" s="93" t="s">
        <v>2893</v>
      </c>
      <c r="B1512" s="88" t="s">
        <v>62</v>
      </c>
    </row>
    <row r="1513" spans="1:2" ht="13.8">
      <c r="A1513" s="93" t="s">
        <v>2894</v>
      </c>
      <c r="B1513" s="88" t="s">
        <v>78</v>
      </c>
    </row>
    <row r="1514" spans="1:2" ht="13.8">
      <c r="A1514" s="93" t="s">
        <v>2895</v>
      </c>
      <c r="B1514" s="88" t="s">
        <v>78</v>
      </c>
    </row>
    <row r="1515" spans="1:2" ht="13.8">
      <c r="A1515" s="93" t="s">
        <v>2896</v>
      </c>
      <c r="B1515" s="88" t="s">
        <v>78</v>
      </c>
    </row>
    <row r="1516" spans="1:2" ht="13.8">
      <c r="A1516" s="93" t="s">
        <v>2897</v>
      </c>
      <c r="B1516" s="88" t="s">
        <v>78</v>
      </c>
    </row>
    <row r="1517" spans="1:2" ht="13.8">
      <c r="A1517" s="93" t="s">
        <v>2898</v>
      </c>
      <c r="B1517" s="88" t="s">
        <v>62</v>
      </c>
    </row>
    <row r="1518" spans="1:2" ht="13.8">
      <c r="A1518" s="93" t="s">
        <v>2899</v>
      </c>
      <c r="B1518" s="88" t="s">
        <v>65</v>
      </c>
    </row>
    <row r="1519" spans="1:2" ht="13.8">
      <c r="A1519" s="93" t="s">
        <v>2900</v>
      </c>
      <c r="B1519" s="88" t="s">
        <v>65</v>
      </c>
    </row>
    <row r="1520" spans="1:2" ht="13.8">
      <c r="A1520" s="93" t="s">
        <v>2901</v>
      </c>
      <c r="B1520" s="88" t="s">
        <v>73</v>
      </c>
    </row>
    <row r="1521" spans="1:2" ht="13.8">
      <c r="A1521" s="93" t="s">
        <v>2902</v>
      </c>
      <c r="B1521" s="88" t="s">
        <v>73</v>
      </c>
    </row>
    <row r="1522" spans="1:2" ht="13.8">
      <c r="A1522" s="93" t="s">
        <v>2903</v>
      </c>
      <c r="B1522" s="88" t="s">
        <v>74</v>
      </c>
    </row>
    <row r="1523" spans="1:2" ht="13.8">
      <c r="A1523" s="93" t="s">
        <v>2904</v>
      </c>
      <c r="B1523" s="88" t="s">
        <v>73</v>
      </c>
    </row>
    <row r="1524" spans="1:2" ht="13.8">
      <c r="A1524" s="93" t="s">
        <v>2905</v>
      </c>
      <c r="B1524" s="88" t="s">
        <v>72</v>
      </c>
    </row>
    <row r="1525" spans="1:2" ht="13.8">
      <c r="A1525" s="93" t="s">
        <v>2906</v>
      </c>
      <c r="B1525" s="94" t="s">
        <v>81</v>
      </c>
    </row>
    <row r="1526" spans="1:2" ht="13.8">
      <c r="A1526" s="93" t="s">
        <v>2907</v>
      </c>
      <c r="B1526" s="88" t="s">
        <v>67</v>
      </c>
    </row>
    <row r="1527" spans="1:2" ht="13.8">
      <c r="A1527" s="93" t="s">
        <v>2908</v>
      </c>
      <c r="B1527" s="88" t="s">
        <v>81</v>
      </c>
    </row>
    <row r="1528" spans="1:2" ht="13.8">
      <c r="A1528" s="93" t="s">
        <v>2909</v>
      </c>
      <c r="B1528" s="88" t="s">
        <v>63</v>
      </c>
    </row>
    <row r="1529" spans="1:2" ht="13.8">
      <c r="A1529" s="95" t="s">
        <v>2910</v>
      </c>
      <c r="B1529" s="88" t="s">
        <v>84</v>
      </c>
    </row>
    <row r="1530" spans="1:2" ht="13.8">
      <c r="A1530" s="93" t="s">
        <v>2911</v>
      </c>
      <c r="B1530" s="88" t="s">
        <v>75</v>
      </c>
    </row>
    <row r="1531" spans="1:2" ht="13.8">
      <c r="A1531" s="95" t="s">
        <v>2912</v>
      </c>
      <c r="B1531" s="94" t="s">
        <v>1445</v>
      </c>
    </row>
    <row r="1532" spans="1:2" ht="13.8">
      <c r="A1532" s="93" t="s">
        <v>2913</v>
      </c>
      <c r="B1532" s="88" t="s">
        <v>76</v>
      </c>
    </row>
    <row r="1533" spans="1:2" ht="13.8">
      <c r="A1533" s="93" t="s">
        <v>2914</v>
      </c>
      <c r="B1533" s="88" t="s">
        <v>77</v>
      </c>
    </row>
    <row r="1534" spans="1:2" ht="13.8">
      <c r="A1534" s="93" t="s">
        <v>2915</v>
      </c>
      <c r="B1534" s="88" t="s">
        <v>1424</v>
      </c>
    </row>
    <row r="1535" spans="1:2" ht="13.8">
      <c r="A1535" s="93" t="s">
        <v>2916</v>
      </c>
      <c r="B1535" s="88" t="s">
        <v>1424</v>
      </c>
    </row>
    <row r="1536" spans="1:2" ht="13.8">
      <c r="A1536" s="93" t="s">
        <v>2917</v>
      </c>
      <c r="B1536" s="88" t="s">
        <v>72</v>
      </c>
    </row>
    <row r="1537" spans="1:2" ht="13.8">
      <c r="A1537" s="93" t="s">
        <v>2918</v>
      </c>
      <c r="B1537" s="94" t="s">
        <v>83</v>
      </c>
    </row>
    <row r="1538" spans="1:2" ht="13.8">
      <c r="A1538" s="93" t="s">
        <v>2919</v>
      </c>
      <c r="B1538" s="88" t="s">
        <v>89</v>
      </c>
    </row>
    <row r="1539" spans="1:2" ht="13.8">
      <c r="A1539" s="93" t="s">
        <v>2920</v>
      </c>
      <c r="B1539" s="88" t="s">
        <v>79</v>
      </c>
    </row>
    <row r="1540" spans="1:2" ht="13.8">
      <c r="A1540" s="93" t="s">
        <v>2921</v>
      </c>
      <c r="B1540" s="88" t="s">
        <v>65</v>
      </c>
    </row>
    <row r="1541" spans="1:2" ht="13.8">
      <c r="A1541" s="93" t="s">
        <v>2922</v>
      </c>
      <c r="B1541" s="88" t="s">
        <v>65</v>
      </c>
    </row>
    <row r="1542" spans="1:2" ht="13.8">
      <c r="A1542" s="95" t="s">
        <v>2923</v>
      </c>
      <c r="B1542" s="88" t="s">
        <v>79</v>
      </c>
    </row>
    <row r="1543" spans="1:2" ht="13.8">
      <c r="A1543" s="95" t="s">
        <v>2924</v>
      </c>
      <c r="B1543" s="88" t="s">
        <v>79</v>
      </c>
    </row>
    <row r="1544" spans="1:2" ht="13.8">
      <c r="A1544" s="95" t="s">
        <v>2925</v>
      </c>
      <c r="B1544" s="88" t="s">
        <v>73</v>
      </c>
    </row>
    <row r="1545" spans="1:2" ht="13.8">
      <c r="A1545" s="97" t="s">
        <v>2926</v>
      </c>
      <c r="B1545" s="88"/>
    </row>
    <row r="1546" spans="1:2" ht="13.8">
      <c r="A1546" s="93" t="s">
        <v>2927</v>
      </c>
      <c r="B1546" s="88" t="s">
        <v>73</v>
      </c>
    </row>
    <row r="1547" spans="1:2" ht="13.8">
      <c r="A1547" s="93" t="s">
        <v>2928</v>
      </c>
      <c r="B1547" s="88" t="s">
        <v>81</v>
      </c>
    </row>
    <row r="1548" spans="1:2" ht="13.8">
      <c r="A1548" s="93" t="s">
        <v>2929</v>
      </c>
      <c r="B1548" s="88" t="s">
        <v>73</v>
      </c>
    </row>
    <row r="1549" spans="1:2" ht="13.8">
      <c r="A1549" s="93" t="s">
        <v>2930</v>
      </c>
      <c r="B1549" s="88" t="s">
        <v>73</v>
      </c>
    </row>
    <row r="1550" spans="1:2" ht="13.8">
      <c r="A1550" s="93" t="s">
        <v>2931</v>
      </c>
      <c r="B1550" s="88" t="s">
        <v>68</v>
      </c>
    </row>
    <row r="1551" spans="1:2" ht="13.8">
      <c r="A1551" s="93" t="s">
        <v>2932</v>
      </c>
      <c r="B1551" s="94" t="s">
        <v>89</v>
      </c>
    </row>
    <row r="1552" spans="1:2" ht="13.8">
      <c r="A1552" s="93" t="s">
        <v>2933</v>
      </c>
      <c r="B1552" s="88" t="s">
        <v>73</v>
      </c>
    </row>
    <row r="1553" spans="1:2" ht="13.8">
      <c r="A1553" s="95" t="s">
        <v>2934</v>
      </c>
      <c r="B1553" s="88" t="s">
        <v>65</v>
      </c>
    </row>
    <row r="1554" spans="1:2" ht="13.8">
      <c r="A1554" s="93" t="s">
        <v>2935</v>
      </c>
      <c r="B1554" s="88" t="s">
        <v>67</v>
      </c>
    </row>
    <row r="1555" spans="1:2" ht="13.8">
      <c r="A1555" s="93" t="s">
        <v>2936</v>
      </c>
      <c r="B1555" s="88" t="s">
        <v>67</v>
      </c>
    </row>
    <row r="1556" spans="1:2" ht="13.8">
      <c r="A1556" s="93" t="s">
        <v>2937</v>
      </c>
      <c r="B1556" s="88" t="s">
        <v>71</v>
      </c>
    </row>
    <row r="1557" spans="1:2" ht="13.8">
      <c r="A1557" s="93" t="s">
        <v>2938</v>
      </c>
      <c r="B1557" s="88" t="s">
        <v>77</v>
      </c>
    </row>
    <row r="1558" spans="1:2" ht="13.8">
      <c r="A1558" s="95" t="s">
        <v>2939</v>
      </c>
      <c r="B1558" s="94" t="s">
        <v>72</v>
      </c>
    </row>
    <row r="1559" spans="1:2" ht="13.8">
      <c r="A1559" s="93" t="s">
        <v>2940</v>
      </c>
      <c r="B1559" s="88" t="s">
        <v>73</v>
      </c>
    </row>
    <row r="1560" spans="1:2" ht="13.8">
      <c r="A1560" s="93" t="s">
        <v>2941</v>
      </c>
      <c r="B1560" s="88" t="s">
        <v>74</v>
      </c>
    </row>
    <row r="1561" spans="1:2" ht="13.8">
      <c r="A1561" s="95" t="s">
        <v>2942</v>
      </c>
      <c r="B1561" s="94" t="s">
        <v>71</v>
      </c>
    </row>
    <row r="1562" spans="1:2" ht="13.8">
      <c r="A1562" s="93" t="s">
        <v>2943</v>
      </c>
      <c r="B1562" s="88" t="s">
        <v>72</v>
      </c>
    </row>
    <row r="1563" spans="1:2" ht="13.8">
      <c r="A1563" s="93" t="s">
        <v>2944</v>
      </c>
      <c r="B1563" s="88" t="s">
        <v>83</v>
      </c>
    </row>
    <row r="1564" spans="1:2" ht="13.8">
      <c r="A1564" s="93" t="s">
        <v>2945</v>
      </c>
      <c r="B1564" s="88" t="s">
        <v>77</v>
      </c>
    </row>
    <row r="1565" spans="1:2" ht="13.8">
      <c r="A1565" s="93" t="s">
        <v>2946</v>
      </c>
      <c r="B1565" s="88" t="s">
        <v>77</v>
      </c>
    </row>
    <row r="1566" spans="1:2" ht="13.8">
      <c r="A1566" s="93" t="s">
        <v>2947</v>
      </c>
      <c r="B1566" s="88" t="s">
        <v>77</v>
      </c>
    </row>
    <row r="1567" spans="1:2" ht="13.8">
      <c r="A1567" s="93" t="s">
        <v>2948</v>
      </c>
      <c r="B1567" s="88" t="s">
        <v>2885</v>
      </c>
    </row>
    <row r="1568" spans="1:2" ht="13.8">
      <c r="A1568" s="93" t="s">
        <v>2949</v>
      </c>
      <c r="B1568" s="88" t="s">
        <v>54</v>
      </c>
    </row>
    <row r="1569" spans="1:2" ht="27.6">
      <c r="A1569" s="93" t="s">
        <v>2950</v>
      </c>
      <c r="B1569" s="88" t="s">
        <v>54</v>
      </c>
    </row>
    <row r="1570" spans="1:2" ht="13.8">
      <c r="A1570" s="93" t="s">
        <v>2951</v>
      </c>
      <c r="B1570" s="94" t="s">
        <v>51</v>
      </c>
    </row>
    <row r="1571" spans="1:2" ht="27.6">
      <c r="A1571" s="93" t="s">
        <v>2952</v>
      </c>
      <c r="B1571" s="88" t="s">
        <v>2953</v>
      </c>
    </row>
    <row r="1572" spans="1:2" ht="27.6">
      <c r="A1572" s="93" t="s">
        <v>2954</v>
      </c>
      <c r="B1572" s="88" t="s">
        <v>2953</v>
      </c>
    </row>
    <row r="1573" spans="1:2" ht="27.6">
      <c r="A1573" s="93" t="s">
        <v>2955</v>
      </c>
      <c r="B1573" s="88" t="s">
        <v>2953</v>
      </c>
    </row>
    <row r="1574" spans="1:2" ht="27.6">
      <c r="A1574" s="93" t="s">
        <v>2956</v>
      </c>
      <c r="B1574" s="88" t="s">
        <v>2953</v>
      </c>
    </row>
    <row r="1575" spans="1:2" ht="13.8">
      <c r="A1575" s="93" t="s">
        <v>2957</v>
      </c>
      <c r="B1575" s="88" t="s">
        <v>2953</v>
      </c>
    </row>
    <row r="1576" spans="1:2" ht="27.6">
      <c r="A1576" s="93" t="s">
        <v>2958</v>
      </c>
      <c r="B1576" s="88" t="s">
        <v>2953</v>
      </c>
    </row>
    <row r="1577" spans="1:2" ht="13.8">
      <c r="A1577" s="93" t="s">
        <v>2959</v>
      </c>
      <c r="B1577" s="88" t="s">
        <v>57</v>
      </c>
    </row>
    <row r="1578" spans="1:2" ht="13.8">
      <c r="A1578" s="93" t="s">
        <v>2960</v>
      </c>
      <c r="B1578" s="88" t="s">
        <v>51</v>
      </c>
    </row>
    <row r="1579" spans="1:2" ht="27.6">
      <c r="A1579" s="93" t="s">
        <v>2961</v>
      </c>
      <c r="B1579" s="88" t="s">
        <v>52</v>
      </c>
    </row>
    <row r="1580" spans="1:2" ht="13.8">
      <c r="A1580" s="93" t="s">
        <v>2962</v>
      </c>
      <c r="B1580" s="88" t="s">
        <v>52</v>
      </c>
    </row>
    <row r="1581" spans="1:2" ht="13.8">
      <c r="A1581" s="96" t="s">
        <v>2963</v>
      </c>
      <c r="B1581" s="88" t="s">
        <v>52</v>
      </c>
    </row>
    <row r="1582" spans="1:2" ht="27.6">
      <c r="A1582" s="96" t="s">
        <v>2964</v>
      </c>
      <c r="B1582" s="88" t="s">
        <v>52</v>
      </c>
    </row>
    <row r="1583" spans="1:2" ht="13.8">
      <c r="A1583" s="93" t="s">
        <v>2965</v>
      </c>
      <c r="B1583" s="88" t="s">
        <v>57</v>
      </c>
    </row>
    <row r="1584" spans="1:2" ht="27.6">
      <c r="A1584" s="93" t="s">
        <v>2966</v>
      </c>
      <c r="B1584" s="88" t="s">
        <v>52</v>
      </c>
    </row>
    <row r="1585" spans="1:2" ht="13.8">
      <c r="A1585" s="93" t="s">
        <v>2967</v>
      </c>
      <c r="B1585" s="88" t="s">
        <v>57</v>
      </c>
    </row>
    <row r="1586" spans="1:2" ht="27.6">
      <c r="A1586" s="93" t="s">
        <v>2968</v>
      </c>
      <c r="B1586" s="88" t="s">
        <v>52</v>
      </c>
    </row>
    <row r="1587" spans="1:2" ht="13.8">
      <c r="A1587" s="96" t="s">
        <v>2969</v>
      </c>
      <c r="B1587" s="88" t="s">
        <v>52</v>
      </c>
    </row>
    <row r="1588" spans="1:2" ht="13.8">
      <c r="A1588" s="93" t="s">
        <v>2970</v>
      </c>
      <c r="B1588" s="88" t="s">
        <v>52</v>
      </c>
    </row>
    <row r="1589" spans="1:2" ht="13.8">
      <c r="A1589" s="93" t="s">
        <v>2971</v>
      </c>
      <c r="B1589" s="88" t="s">
        <v>52</v>
      </c>
    </row>
    <row r="1590" spans="1:2" ht="13.8">
      <c r="A1590" s="96" t="s">
        <v>2972</v>
      </c>
      <c r="B1590" s="88" t="s">
        <v>53</v>
      </c>
    </row>
    <row r="1591" spans="1:2" ht="13.8">
      <c r="A1591" s="93" t="s">
        <v>2973</v>
      </c>
      <c r="B1591" s="88" t="s">
        <v>52</v>
      </c>
    </row>
    <row r="1592" spans="1:2" ht="13.8">
      <c r="A1592" s="93" t="s">
        <v>2974</v>
      </c>
      <c r="B1592" s="88" t="s">
        <v>52</v>
      </c>
    </row>
    <row r="1593" spans="1:2" ht="13.8">
      <c r="A1593" s="96" t="s">
        <v>2975</v>
      </c>
      <c r="B1593" s="88" t="s">
        <v>52</v>
      </c>
    </row>
    <row r="1594" spans="1:2" ht="13.8">
      <c r="A1594" s="93" t="s">
        <v>2976</v>
      </c>
      <c r="B1594" s="88" t="s">
        <v>51</v>
      </c>
    </row>
    <row r="1595" spans="1:2" ht="13.8">
      <c r="A1595" s="93" t="s">
        <v>2977</v>
      </c>
      <c r="B1595" s="88" t="s">
        <v>52</v>
      </c>
    </row>
    <row r="1596" spans="1:2" ht="13.8">
      <c r="A1596" s="93" t="s">
        <v>2978</v>
      </c>
      <c r="B1596" s="88" t="s">
        <v>55</v>
      </c>
    </row>
    <row r="1597" spans="1:2" ht="27.6">
      <c r="A1597" s="96" t="s">
        <v>2979</v>
      </c>
      <c r="B1597" s="88" t="s">
        <v>2885</v>
      </c>
    </row>
    <row r="1598" spans="1:2" ht="13.8">
      <c r="A1598" s="93" t="s">
        <v>2980</v>
      </c>
      <c r="B1598" s="88" t="s">
        <v>52</v>
      </c>
    </row>
    <row r="1599" spans="1:2" ht="13.8">
      <c r="A1599" s="93" t="s">
        <v>2981</v>
      </c>
      <c r="B1599" s="88" t="s">
        <v>53</v>
      </c>
    </row>
    <row r="1600" spans="1:2" ht="13.8">
      <c r="A1600" s="96" t="s">
        <v>2982</v>
      </c>
      <c r="B1600" s="100" t="s">
        <v>53</v>
      </c>
    </row>
    <row r="1601" spans="1:2" ht="13.8">
      <c r="A1601" s="96" t="s">
        <v>2983</v>
      </c>
      <c r="B1601" s="100" t="s">
        <v>53</v>
      </c>
    </row>
    <row r="1602" spans="1:2" ht="13.8">
      <c r="A1602" s="96" t="s">
        <v>2984</v>
      </c>
      <c r="B1602" s="100" t="s">
        <v>53</v>
      </c>
    </row>
    <row r="1603" spans="1:2" ht="13.8">
      <c r="A1603" s="96" t="s">
        <v>2985</v>
      </c>
      <c r="B1603" s="100" t="s">
        <v>53</v>
      </c>
    </row>
    <row r="1604" spans="1:2" ht="13.8">
      <c r="A1604" s="96" t="s">
        <v>2986</v>
      </c>
      <c r="B1604" s="100" t="s">
        <v>53</v>
      </c>
    </row>
    <row r="1605" spans="1:2" ht="13.8">
      <c r="A1605" s="96" t="s">
        <v>2987</v>
      </c>
      <c r="B1605" s="100" t="s">
        <v>53</v>
      </c>
    </row>
    <row r="1606" spans="1:2" ht="13.8">
      <c r="A1606" s="96" t="s">
        <v>2988</v>
      </c>
      <c r="B1606" s="100" t="s">
        <v>53</v>
      </c>
    </row>
    <row r="1607" spans="1:2" ht="13.8">
      <c r="A1607" s="93" t="s">
        <v>2989</v>
      </c>
      <c r="B1607" s="100" t="s">
        <v>53</v>
      </c>
    </row>
    <row r="1608" spans="1:2" ht="27.6">
      <c r="A1608" s="93" t="s">
        <v>2990</v>
      </c>
      <c r="B1608" s="88" t="s">
        <v>52</v>
      </c>
    </row>
    <row r="1609" spans="1:2" ht="13.8">
      <c r="A1609" s="93" t="s">
        <v>2991</v>
      </c>
      <c r="B1609" s="88" t="s">
        <v>52</v>
      </c>
    </row>
    <row r="1610" spans="1:2" ht="13.8">
      <c r="A1610" s="93" t="s">
        <v>2992</v>
      </c>
      <c r="B1610" s="88" t="s">
        <v>53</v>
      </c>
    </row>
    <row r="1611" spans="1:2" ht="27.6">
      <c r="A1611" s="93" t="s">
        <v>2993</v>
      </c>
      <c r="B1611" s="88" t="s">
        <v>957</v>
      </c>
    </row>
    <row r="1612" spans="1:2" ht="13.8">
      <c r="A1612" s="96" t="s">
        <v>2994</v>
      </c>
      <c r="B1612" s="88" t="s">
        <v>54</v>
      </c>
    </row>
    <row r="1613" spans="1:2" ht="13.8">
      <c r="A1613" s="96" t="s">
        <v>2995</v>
      </c>
      <c r="B1613" s="88" t="s">
        <v>54</v>
      </c>
    </row>
    <row r="1614" spans="1:2" ht="13.8">
      <c r="A1614" s="96" t="s">
        <v>2996</v>
      </c>
      <c r="B1614" s="88" t="s">
        <v>54</v>
      </c>
    </row>
    <row r="1615" spans="1:2" ht="13.8">
      <c r="A1615" s="96" t="s">
        <v>2997</v>
      </c>
      <c r="B1615" s="88" t="s">
        <v>54</v>
      </c>
    </row>
    <row r="1616" spans="1:2" ht="13.8">
      <c r="A1616" s="96" t="s">
        <v>2998</v>
      </c>
      <c r="B1616" s="88" t="s">
        <v>54</v>
      </c>
    </row>
    <row r="1617" spans="1:2" ht="13.8">
      <c r="A1617" s="96" t="s">
        <v>2999</v>
      </c>
      <c r="B1617" s="88" t="s">
        <v>54</v>
      </c>
    </row>
    <row r="1618" spans="1:2" ht="13.8">
      <c r="A1618" s="96" t="s">
        <v>3000</v>
      </c>
      <c r="B1618" s="88" t="s">
        <v>54</v>
      </c>
    </row>
    <row r="1619" spans="1:2" ht="13.8">
      <c r="A1619" s="96" t="s">
        <v>3001</v>
      </c>
      <c r="B1619" s="88" t="s">
        <v>54</v>
      </c>
    </row>
    <row r="1620" spans="1:2" ht="13.8">
      <c r="A1620" s="96" t="s">
        <v>3002</v>
      </c>
      <c r="B1620" s="88" t="s">
        <v>54</v>
      </c>
    </row>
    <row r="1621" spans="1:2" ht="13.8">
      <c r="A1621" s="96" t="s">
        <v>3003</v>
      </c>
      <c r="B1621" s="88" t="s">
        <v>55</v>
      </c>
    </row>
    <row r="1622" spans="1:2" ht="13.8">
      <c r="A1622" s="96" t="s">
        <v>3004</v>
      </c>
      <c r="B1622" s="88" t="s">
        <v>55</v>
      </c>
    </row>
    <row r="1623" spans="1:2" ht="13.8">
      <c r="A1623" s="96" t="s">
        <v>3005</v>
      </c>
      <c r="B1623" s="88" t="s">
        <v>55</v>
      </c>
    </row>
    <row r="1624" spans="1:2" ht="13.8">
      <c r="A1624" s="96" t="s">
        <v>3006</v>
      </c>
      <c r="B1624" s="88" t="s">
        <v>55</v>
      </c>
    </row>
    <row r="1625" spans="1:2" ht="13.8">
      <c r="A1625" s="96" t="s">
        <v>3007</v>
      </c>
      <c r="B1625" s="88" t="s">
        <v>55</v>
      </c>
    </row>
    <row r="1626" spans="1:2" ht="13.8">
      <c r="A1626" s="96" t="s">
        <v>3008</v>
      </c>
      <c r="B1626" s="88" t="s">
        <v>55</v>
      </c>
    </row>
    <row r="1627" spans="1:2" ht="13.8">
      <c r="A1627" s="96" t="s">
        <v>3009</v>
      </c>
      <c r="B1627" s="88" t="s">
        <v>55</v>
      </c>
    </row>
    <row r="1628" spans="1:2" ht="13.8">
      <c r="A1628" s="96" t="s">
        <v>3010</v>
      </c>
      <c r="B1628" s="88" t="s">
        <v>55</v>
      </c>
    </row>
    <row r="1629" spans="1:2" ht="13.8">
      <c r="A1629" s="96" t="s">
        <v>3011</v>
      </c>
      <c r="B1629" s="88" t="s">
        <v>57</v>
      </c>
    </row>
    <row r="1630" spans="1:2" ht="27.6">
      <c r="A1630" s="96" t="s">
        <v>3012</v>
      </c>
      <c r="B1630" s="88" t="s">
        <v>57</v>
      </c>
    </row>
    <row r="1631" spans="1:2" ht="27.6">
      <c r="A1631" s="96" t="s">
        <v>3013</v>
      </c>
      <c r="B1631" s="88" t="s">
        <v>57</v>
      </c>
    </row>
    <row r="1632" spans="1:2" ht="27.6">
      <c r="A1632" s="96" t="s">
        <v>3014</v>
      </c>
      <c r="B1632" s="88" t="s">
        <v>57</v>
      </c>
    </row>
    <row r="1633" spans="1:2" ht="27.6">
      <c r="A1633" s="96" t="s">
        <v>3015</v>
      </c>
      <c r="B1633" s="88" t="s">
        <v>57</v>
      </c>
    </row>
    <row r="1634" spans="1:2" ht="13.8">
      <c r="A1634" s="93" t="s">
        <v>3016</v>
      </c>
      <c r="B1634" s="88" t="s">
        <v>80</v>
      </c>
    </row>
    <row r="1635" spans="1:2" ht="13.8">
      <c r="A1635" s="93" t="s">
        <v>3017</v>
      </c>
      <c r="B1635" s="88" t="s">
        <v>74</v>
      </c>
    </row>
    <row r="1636" spans="1:2" ht="13.8">
      <c r="A1636" s="93" t="s">
        <v>3018</v>
      </c>
      <c r="B1636" s="88" t="s">
        <v>77</v>
      </c>
    </row>
    <row r="1637" spans="1:2" ht="13.8">
      <c r="A1637" s="93" t="s">
        <v>3019</v>
      </c>
      <c r="B1637" s="88" t="s">
        <v>76</v>
      </c>
    </row>
    <row r="1638" spans="1:2" ht="13.8">
      <c r="A1638" s="93" t="s">
        <v>3020</v>
      </c>
      <c r="B1638" s="88" t="s">
        <v>76</v>
      </c>
    </row>
    <row r="1639" spans="1:2" ht="13.8">
      <c r="A1639" s="93" t="s">
        <v>3021</v>
      </c>
      <c r="B1639" s="94" t="s">
        <v>89</v>
      </c>
    </row>
    <row r="1640" spans="1:2" ht="13.8">
      <c r="A1640" s="95" t="s">
        <v>3022</v>
      </c>
      <c r="B1640" s="94" t="s">
        <v>89</v>
      </c>
    </row>
    <row r="1641" spans="1:2" ht="27.6">
      <c r="A1641" s="93" t="s">
        <v>3023</v>
      </c>
      <c r="B1641" s="88" t="s">
        <v>86</v>
      </c>
    </row>
    <row r="1642" spans="1:2" ht="13.8">
      <c r="A1642" s="93" t="s">
        <v>3024</v>
      </c>
      <c r="B1642" s="88" t="s">
        <v>86</v>
      </c>
    </row>
    <row r="1643" spans="1:2" ht="13.8">
      <c r="A1643" s="93" t="s">
        <v>3025</v>
      </c>
      <c r="B1643" s="94" t="s">
        <v>83</v>
      </c>
    </row>
    <row r="1644" spans="1:2" ht="13.8">
      <c r="A1644" s="93" t="s">
        <v>3026</v>
      </c>
      <c r="B1644" s="88" t="s">
        <v>83</v>
      </c>
    </row>
    <row r="1645" spans="1:2" ht="13.8">
      <c r="A1645" s="93" t="s">
        <v>3027</v>
      </c>
      <c r="B1645" s="88" t="s">
        <v>89</v>
      </c>
    </row>
    <row r="1646" spans="1:2" ht="13.8">
      <c r="A1646" s="93" t="s">
        <v>3028</v>
      </c>
      <c r="B1646" s="88" t="s">
        <v>73</v>
      </c>
    </row>
    <row r="1647" spans="1:2" ht="13.8">
      <c r="A1647" s="93" t="s">
        <v>3029</v>
      </c>
      <c r="B1647" s="88" t="s">
        <v>83</v>
      </c>
    </row>
    <row r="1648" spans="1:2" ht="13.8">
      <c r="A1648" s="93" t="s">
        <v>3030</v>
      </c>
      <c r="B1648" s="94" t="s">
        <v>89</v>
      </c>
    </row>
    <row r="1649" spans="1:2" ht="41.4">
      <c r="A1649" s="93" t="s">
        <v>3031</v>
      </c>
      <c r="B1649" s="88" t="s">
        <v>73</v>
      </c>
    </row>
    <row r="1650" spans="1:2" ht="13.8">
      <c r="A1650" s="93" t="s">
        <v>3032</v>
      </c>
      <c r="B1650" s="88" t="s">
        <v>86</v>
      </c>
    </row>
    <row r="1651" spans="1:2" ht="13.8">
      <c r="A1651" s="93" t="s">
        <v>3033</v>
      </c>
      <c r="B1651" s="88" t="s">
        <v>83</v>
      </c>
    </row>
    <row r="1652" spans="1:2" ht="13.8">
      <c r="A1652" s="93" t="s">
        <v>3034</v>
      </c>
      <c r="B1652" s="88" t="s">
        <v>83</v>
      </c>
    </row>
    <row r="1653" spans="1:2" ht="13.8">
      <c r="A1653" s="93" t="s">
        <v>3035</v>
      </c>
      <c r="B1653" s="88" t="s">
        <v>83</v>
      </c>
    </row>
    <row r="1654" spans="1:2" ht="13.8">
      <c r="A1654" s="95" t="s">
        <v>3036</v>
      </c>
      <c r="B1654" s="88" t="s">
        <v>73</v>
      </c>
    </row>
    <row r="1655" spans="1:2" ht="13.8">
      <c r="A1655" s="93" t="s">
        <v>3037</v>
      </c>
      <c r="B1655" s="88" t="s">
        <v>83</v>
      </c>
    </row>
    <row r="1656" spans="1:2" ht="13.8">
      <c r="A1656" s="95" t="s">
        <v>3038</v>
      </c>
      <c r="B1656" s="94" t="s">
        <v>83</v>
      </c>
    </row>
    <row r="1657" spans="1:2" ht="13.8">
      <c r="A1657" s="95" t="s">
        <v>3039</v>
      </c>
      <c r="B1657" s="94" t="s">
        <v>83</v>
      </c>
    </row>
    <row r="1658" spans="1:2" ht="13.8">
      <c r="A1658" s="93" t="s">
        <v>3040</v>
      </c>
      <c r="B1658" s="94" t="s">
        <v>83</v>
      </c>
    </row>
    <row r="1659" spans="1:2" ht="13.8">
      <c r="A1659" s="93" t="s">
        <v>3041</v>
      </c>
      <c r="B1659" s="88" t="s">
        <v>83</v>
      </c>
    </row>
    <row r="1660" spans="1:2" ht="13.8">
      <c r="A1660" s="95" t="s">
        <v>3042</v>
      </c>
      <c r="B1660" s="94" t="s">
        <v>83</v>
      </c>
    </row>
    <row r="1661" spans="1:2" ht="13.8">
      <c r="A1661" s="93" t="s">
        <v>3043</v>
      </c>
      <c r="B1661" s="88" t="s">
        <v>86</v>
      </c>
    </row>
    <row r="1662" spans="1:2" ht="13.8">
      <c r="A1662" s="93" t="s">
        <v>3044</v>
      </c>
      <c r="B1662" s="94" t="s">
        <v>83</v>
      </c>
    </row>
    <row r="1663" spans="1:2" ht="13.8">
      <c r="A1663" s="93" t="s">
        <v>3045</v>
      </c>
      <c r="B1663" s="94" t="s">
        <v>89</v>
      </c>
    </row>
    <row r="1664" spans="1:2" ht="13.8">
      <c r="A1664" s="93" t="s">
        <v>3046</v>
      </c>
      <c r="B1664" s="88" t="s">
        <v>83</v>
      </c>
    </row>
    <row r="1665" spans="1:2" ht="13.8">
      <c r="A1665" s="95" t="s">
        <v>3047</v>
      </c>
      <c r="B1665" s="94" t="s">
        <v>85</v>
      </c>
    </row>
    <row r="1666" spans="1:2" ht="13.8">
      <c r="A1666" s="95" t="s">
        <v>3048</v>
      </c>
      <c r="B1666" s="94" t="s">
        <v>83</v>
      </c>
    </row>
    <row r="1667" spans="1:2" ht="13.8">
      <c r="A1667" s="93" t="s">
        <v>3049</v>
      </c>
      <c r="B1667" s="88" t="s">
        <v>83</v>
      </c>
    </row>
    <row r="1668" spans="1:2" ht="13.8">
      <c r="A1668" s="95" t="s">
        <v>3050</v>
      </c>
      <c r="B1668" s="94" t="s">
        <v>83</v>
      </c>
    </row>
    <row r="1669" spans="1:2" ht="13.8">
      <c r="A1669" s="95" t="s">
        <v>3051</v>
      </c>
      <c r="B1669" s="94" t="s">
        <v>83</v>
      </c>
    </row>
    <row r="1670" spans="1:2" ht="13.8">
      <c r="A1670" s="95" t="s">
        <v>3052</v>
      </c>
      <c r="B1670" s="88" t="s">
        <v>83</v>
      </c>
    </row>
    <row r="1671" spans="1:2" ht="13.8">
      <c r="A1671" s="95" t="s">
        <v>3053</v>
      </c>
      <c r="B1671" s="94" t="s">
        <v>89</v>
      </c>
    </row>
    <row r="1672" spans="1:2" ht="13.8">
      <c r="A1672" s="93" t="s">
        <v>3054</v>
      </c>
      <c r="B1672" s="88" t="s">
        <v>89</v>
      </c>
    </row>
    <row r="1673" spans="1:2" ht="13.8">
      <c r="A1673" s="95" t="s">
        <v>3055</v>
      </c>
      <c r="B1673" s="94" t="s">
        <v>83</v>
      </c>
    </row>
    <row r="1674" spans="1:2" ht="13.8">
      <c r="A1674" s="93" t="s">
        <v>3056</v>
      </c>
      <c r="B1674" s="88" t="s">
        <v>83</v>
      </c>
    </row>
    <row r="1675" spans="1:2" ht="13.8">
      <c r="A1675" s="93" t="s">
        <v>3057</v>
      </c>
      <c r="B1675" s="88" t="s">
        <v>83</v>
      </c>
    </row>
    <row r="1676" spans="1:2" ht="13.8">
      <c r="A1676" s="93" t="s">
        <v>3058</v>
      </c>
      <c r="B1676" s="88" t="s">
        <v>83</v>
      </c>
    </row>
    <row r="1677" spans="1:2" ht="13.8">
      <c r="A1677" s="93" t="s">
        <v>3059</v>
      </c>
      <c r="B1677" s="88" t="s">
        <v>83</v>
      </c>
    </row>
    <row r="1678" spans="1:2" ht="13.8">
      <c r="A1678" s="93" t="s">
        <v>3060</v>
      </c>
      <c r="B1678" s="88" t="s">
        <v>86</v>
      </c>
    </row>
    <row r="1679" spans="1:2" ht="13.8">
      <c r="A1679" s="95" t="s">
        <v>3061</v>
      </c>
      <c r="B1679" s="88" t="s">
        <v>83</v>
      </c>
    </row>
    <row r="1680" spans="1:2" ht="13.8">
      <c r="A1680" s="93" t="s">
        <v>3062</v>
      </c>
      <c r="B1680" s="88" t="s">
        <v>86</v>
      </c>
    </row>
    <row r="1681" spans="1:2" ht="13.8">
      <c r="A1681" s="93" t="s">
        <v>3063</v>
      </c>
      <c r="B1681" s="88" t="s">
        <v>75</v>
      </c>
    </row>
    <row r="1682" spans="1:2" ht="13.8">
      <c r="A1682" s="93" t="s">
        <v>3064</v>
      </c>
      <c r="B1682" s="88" t="s">
        <v>83</v>
      </c>
    </row>
    <row r="1683" spans="1:2" ht="13.8">
      <c r="A1683" s="95" t="s">
        <v>3065</v>
      </c>
      <c r="B1683" s="94" t="s">
        <v>83</v>
      </c>
    </row>
    <row r="1684" spans="1:2" ht="13.8">
      <c r="A1684" s="95" t="s">
        <v>3066</v>
      </c>
      <c r="B1684" s="94" t="s">
        <v>83</v>
      </c>
    </row>
    <row r="1685" spans="1:2" ht="13.8">
      <c r="A1685" s="93" t="s">
        <v>3067</v>
      </c>
      <c r="B1685" s="88" t="s">
        <v>75</v>
      </c>
    </row>
    <row r="1686" spans="1:2" ht="13.8">
      <c r="A1686" s="95" t="s">
        <v>3068</v>
      </c>
      <c r="B1686" s="94" t="s">
        <v>83</v>
      </c>
    </row>
    <row r="1687" spans="1:2" ht="13.8">
      <c r="A1687" s="93" t="s">
        <v>3069</v>
      </c>
      <c r="B1687" s="88" t="s">
        <v>73</v>
      </c>
    </row>
    <row r="1688" spans="1:2" ht="13.8">
      <c r="A1688" s="93" t="s">
        <v>3070</v>
      </c>
      <c r="B1688" s="88" t="s">
        <v>33</v>
      </c>
    </row>
    <row r="1689" spans="1:2" ht="13.8">
      <c r="A1689" s="93" t="s">
        <v>3071</v>
      </c>
      <c r="B1689" s="94" t="s">
        <v>59</v>
      </c>
    </row>
    <row r="1690" spans="1:2" ht="13.8">
      <c r="A1690" s="93" t="s">
        <v>3072</v>
      </c>
      <c r="B1690" s="88" t="s">
        <v>68</v>
      </c>
    </row>
    <row r="1691" spans="1:2" ht="13.8">
      <c r="A1691" s="93" t="s">
        <v>3073</v>
      </c>
      <c r="B1691" s="88" t="s">
        <v>67</v>
      </c>
    </row>
    <row r="1692" spans="1:2" ht="13.8">
      <c r="A1692" s="93" t="s">
        <v>3074</v>
      </c>
      <c r="B1692" s="88" t="s">
        <v>75</v>
      </c>
    </row>
    <row r="1693" spans="1:2" ht="13.8">
      <c r="A1693" s="95" t="s">
        <v>3075</v>
      </c>
      <c r="B1693" s="88" t="s">
        <v>81</v>
      </c>
    </row>
    <row r="1694" spans="1:2" ht="13.8">
      <c r="A1694" s="95" t="s">
        <v>3076</v>
      </c>
      <c r="B1694" s="88" t="s">
        <v>73</v>
      </c>
    </row>
    <row r="1695" spans="1:2" ht="13.8">
      <c r="A1695" s="93" t="s">
        <v>3077</v>
      </c>
      <c r="B1695" s="88" t="s">
        <v>73</v>
      </c>
    </row>
    <row r="1696" spans="1:2" ht="13.8">
      <c r="A1696" s="93" t="s">
        <v>3078</v>
      </c>
      <c r="B1696" s="88" t="s">
        <v>67</v>
      </c>
    </row>
    <row r="1697" spans="1:2" ht="13.8">
      <c r="A1697" s="93" t="s">
        <v>3079</v>
      </c>
      <c r="B1697" s="88" t="s">
        <v>80</v>
      </c>
    </row>
    <row r="1698" spans="1:2" ht="13.8">
      <c r="A1698" s="95" t="s">
        <v>3080</v>
      </c>
      <c r="B1698" s="94" t="s">
        <v>51</v>
      </c>
    </row>
    <row r="1699" spans="1:2" ht="13.8">
      <c r="A1699" s="93" t="s">
        <v>3081</v>
      </c>
      <c r="B1699" s="88" t="s">
        <v>73</v>
      </c>
    </row>
    <row r="1700" spans="1:2" ht="13.8">
      <c r="A1700" s="95" t="s">
        <v>3082</v>
      </c>
      <c r="B1700" s="88" t="s">
        <v>79</v>
      </c>
    </row>
    <row r="1701" spans="1:2" ht="13.8">
      <c r="A1701" s="93" t="s">
        <v>3083</v>
      </c>
      <c r="B1701" s="88" t="s">
        <v>79</v>
      </c>
    </row>
    <row r="1702" spans="1:2" ht="13.8">
      <c r="A1702" s="95" t="s">
        <v>3084</v>
      </c>
      <c r="B1702" s="94" t="s">
        <v>1420</v>
      </c>
    </row>
    <row r="1703" spans="1:2" ht="13.8">
      <c r="A1703" s="95" t="s">
        <v>3085</v>
      </c>
      <c r="B1703" s="94" t="s">
        <v>1420</v>
      </c>
    </row>
    <row r="1704" spans="1:2" ht="13.8">
      <c r="A1704" s="95" t="s">
        <v>3086</v>
      </c>
      <c r="B1704" s="94" t="s">
        <v>1424</v>
      </c>
    </row>
    <row r="1705" spans="1:2" ht="13.8">
      <c r="A1705" s="95" t="s">
        <v>3087</v>
      </c>
      <c r="B1705" s="88" t="s">
        <v>74</v>
      </c>
    </row>
    <row r="1706" spans="1:2" ht="13.8">
      <c r="A1706" s="95" t="s">
        <v>3088</v>
      </c>
      <c r="B1706" s="88" t="s">
        <v>1420</v>
      </c>
    </row>
    <row r="1707" spans="1:2" ht="13.8">
      <c r="A1707" s="93" t="s">
        <v>3089</v>
      </c>
      <c r="B1707" s="88" t="s">
        <v>76</v>
      </c>
    </row>
    <row r="1708" spans="1:2" ht="13.8">
      <c r="A1708" s="93" t="s">
        <v>3090</v>
      </c>
      <c r="B1708" s="88" t="s">
        <v>76</v>
      </c>
    </row>
    <row r="1709" spans="1:2" ht="13.8">
      <c r="A1709" s="93" t="s">
        <v>3091</v>
      </c>
      <c r="B1709" s="88" t="s">
        <v>73</v>
      </c>
    </row>
    <row r="1710" spans="1:2" ht="13.8">
      <c r="A1710" s="93" t="s">
        <v>3092</v>
      </c>
      <c r="B1710" s="88" t="s">
        <v>77</v>
      </c>
    </row>
    <row r="1711" spans="1:2" ht="13.8">
      <c r="A1711" s="93" t="s">
        <v>3093</v>
      </c>
      <c r="B1711" s="88" t="s">
        <v>72</v>
      </c>
    </row>
    <row r="1712" spans="1:2" ht="13.8">
      <c r="A1712" s="93" t="s">
        <v>3094</v>
      </c>
      <c r="B1712" s="88" t="s">
        <v>72</v>
      </c>
    </row>
    <row r="1713" spans="1:2" ht="13.8">
      <c r="A1713" s="93" t="s">
        <v>3095</v>
      </c>
      <c r="B1713" s="88" t="s">
        <v>72</v>
      </c>
    </row>
    <row r="1714" spans="1:2" ht="13.8">
      <c r="A1714" s="93" t="s">
        <v>3096</v>
      </c>
      <c r="B1714" s="88" t="s">
        <v>78</v>
      </c>
    </row>
    <row r="1715" spans="1:2" ht="13.8">
      <c r="A1715" s="93" t="s">
        <v>3097</v>
      </c>
      <c r="B1715" s="88" t="s">
        <v>77</v>
      </c>
    </row>
    <row r="1716" spans="1:2" ht="13.8">
      <c r="A1716" s="95" t="s">
        <v>3098</v>
      </c>
      <c r="B1716" s="88" t="s">
        <v>81</v>
      </c>
    </row>
    <row r="1717" spans="1:2" ht="13.8">
      <c r="A1717" s="93" t="s">
        <v>3099</v>
      </c>
      <c r="B1717" s="88" t="s">
        <v>65</v>
      </c>
    </row>
    <row r="1718" spans="1:2" ht="13.8">
      <c r="A1718" s="93" t="s">
        <v>3100</v>
      </c>
      <c r="B1718" s="88" t="s">
        <v>85</v>
      </c>
    </row>
    <row r="1719" spans="1:2" ht="27.6">
      <c r="A1719" s="96" t="s">
        <v>3101</v>
      </c>
      <c r="B1719" s="88" t="s">
        <v>49</v>
      </c>
    </row>
    <row r="1720" spans="1:2" ht="13.8">
      <c r="A1720" s="93" t="s">
        <v>3102</v>
      </c>
      <c r="B1720" s="88" t="s">
        <v>76</v>
      </c>
    </row>
    <row r="1721" spans="1:2" ht="13.8">
      <c r="A1721" s="93" t="s">
        <v>3103</v>
      </c>
      <c r="B1721" s="88" t="s">
        <v>72</v>
      </c>
    </row>
    <row r="1722" spans="1:2" ht="13.8">
      <c r="A1722" s="95" t="s">
        <v>3104</v>
      </c>
      <c r="B1722" s="88" t="s">
        <v>65</v>
      </c>
    </row>
    <row r="1723" spans="1:2" ht="13.8">
      <c r="A1723" s="95" t="s">
        <v>3105</v>
      </c>
      <c r="B1723" s="94" t="s">
        <v>63</v>
      </c>
    </row>
    <row r="1724" spans="1:2" ht="13.8">
      <c r="A1724" s="93" t="s">
        <v>3106</v>
      </c>
      <c r="B1724" s="88" t="s">
        <v>63</v>
      </c>
    </row>
    <row r="1725" spans="1:2" ht="13.8">
      <c r="A1725" s="93" t="s">
        <v>3107</v>
      </c>
      <c r="B1725" s="88" t="s">
        <v>86</v>
      </c>
    </row>
    <row r="1726" spans="1:2" ht="13.8">
      <c r="A1726" s="93" t="s">
        <v>3108</v>
      </c>
      <c r="B1726" s="94" t="s">
        <v>89</v>
      </c>
    </row>
    <row r="1727" spans="1:2" ht="13.8">
      <c r="A1727" s="93" t="s">
        <v>3109</v>
      </c>
      <c r="B1727" s="88" t="s">
        <v>88</v>
      </c>
    </row>
    <row r="1728" spans="1:2" ht="13.8">
      <c r="A1728" s="93" t="s">
        <v>3110</v>
      </c>
      <c r="B1728" s="88" t="s">
        <v>1528</v>
      </c>
    </row>
    <row r="1729" spans="1:2" ht="13.8">
      <c r="A1729" s="93" t="s">
        <v>3111</v>
      </c>
      <c r="B1729" s="94" t="s">
        <v>89</v>
      </c>
    </row>
    <row r="1730" spans="1:2" ht="13.8">
      <c r="A1730" s="93" t="s">
        <v>3112</v>
      </c>
      <c r="B1730" s="94" t="s">
        <v>86</v>
      </c>
    </row>
    <row r="1731" spans="1:2" ht="13.8">
      <c r="A1731" s="93" t="s">
        <v>3113</v>
      </c>
      <c r="B1731" s="88" t="s">
        <v>1528</v>
      </c>
    </row>
    <row r="1732" spans="1:2" ht="13.8">
      <c r="A1732" s="93" t="s">
        <v>3114</v>
      </c>
      <c r="B1732" s="88" t="s">
        <v>67</v>
      </c>
    </row>
    <row r="1733" spans="1:2" ht="13.8">
      <c r="A1733" s="93" t="s">
        <v>3115</v>
      </c>
      <c r="B1733" s="88" t="s">
        <v>67</v>
      </c>
    </row>
    <row r="1734" spans="1:2" ht="13.8">
      <c r="A1734" s="93" t="s">
        <v>3116</v>
      </c>
      <c r="B1734" s="88" t="s">
        <v>67</v>
      </c>
    </row>
    <row r="1735" spans="1:2" ht="13.8">
      <c r="A1735" s="93" t="s">
        <v>3117</v>
      </c>
      <c r="B1735" s="88" t="s">
        <v>65</v>
      </c>
    </row>
    <row r="1736" spans="1:2" ht="13.8">
      <c r="A1736" s="93" t="s">
        <v>3118</v>
      </c>
      <c r="B1736" s="88" t="s">
        <v>65</v>
      </c>
    </row>
    <row r="1737" spans="1:2" ht="13.8">
      <c r="A1737" s="93" t="s">
        <v>3119</v>
      </c>
      <c r="B1737" s="88" t="s">
        <v>65</v>
      </c>
    </row>
    <row r="1738" spans="1:2" ht="13.8">
      <c r="A1738" s="93" t="s">
        <v>3120</v>
      </c>
      <c r="B1738" s="88" t="s">
        <v>65</v>
      </c>
    </row>
    <row r="1739" spans="1:2" ht="13.8">
      <c r="A1739" s="96" t="s">
        <v>3121</v>
      </c>
      <c r="B1739" s="88" t="s">
        <v>1476</v>
      </c>
    </row>
    <row r="1740" spans="1:2" ht="13.8">
      <c r="A1740" s="95" t="s">
        <v>3122</v>
      </c>
      <c r="B1740" s="94" t="s">
        <v>1424</v>
      </c>
    </row>
    <row r="1741" spans="1:2" ht="13.8">
      <c r="A1741" s="93" t="s">
        <v>3123</v>
      </c>
      <c r="B1741" s="88" t="s">
        <v>65</v>
      </c>
    </row>
    <row r="1742" spans="1:2" ht="13.8">
      <c r="A1742" s="95" t="s">
        <v>3124</v>
      </c>
      <c r="B1742" s="94" t="s">
        <v>83</v>
      </c>
    </row>
    <row r="1743" spans="1:2" ht="13.8">
      <c r="A1743" s="93" t="s">
        <v>3125</v>
      </c>
      <c r="B1743" s="88" t="s">
        <v>65</v>
      </c>
    </row>
    <row r="1744" spans="1:2" ht="13.8">
      <c r="A1744" s="93" t="s">
        <v>3126</v>
      </c>
      <c r="B1744" s="88" t="s">
        <v>84</v>
      </c>
    </row>
    <row r="1745" spans="1:2" ht="13.8">
      <c r="A1745" s="93" t="s">
        <v>3127</v>
      </c>
      <c r="B1745" s="88" t="s">
        <v>23</v>
      </c>
    </row>
    <row r="1746" spans="1:2" ht="13.8">
      <c r="A1746" s="93" t="s">
        <v>3128</v>
      </c>
      <c r="B1746" s="88" t="s">
        <v>87</v>
      </c>
    </row>
    <row r="1747" spans="1:2" ht="13.8">
      <c r="A1747" s="95" t="s">
        <v>3129</v>
      </c>
      <c r="B1747" s="88" t="s">
        <v>73</v>
      </c>
    </row>
    <row r="1748" spans="1:2" ht="13.8">
      <c r="A1748" s="93" t="s">
        <v>3130</v>
      </c>
      <c r="B1748" s="88" t="s">
        <v>75</v>
      </c>
    </row>
    <row r="1749" spans="1:2" ht="13.8">
      <c r="A1749" s="93" t="s">
        <v>3131</v>
      </c>
      <c r="B1749" s="88" t="s">
        <v>85</v>
      </c>
    </row>
    <row r="1750" spans="1:2" ht="13.8">
      <c r="A1750" s="93" t="s">
        <v>3132</v>
      </c>
      <c r="B1750" s="88" t="s">
        <v>85</v>
      </c>
    </row>
    <row r="1751" spans="1:2" ht="13.8">
      <c r="A1751" s="95" t="s">
        <v>3133</v>
      </c>
      <c r="B1751" s="94" t="s">
        <v>87</v>
      </c>
    </row>
    <row r="1752" spans="1:2" ht="13.8">
      <c r="A1752" s="102" t="s">
        <v>3134</v>
      </c>
      <c r="B1752" s="88" t="s">
        <v>73</v>
      </c>
    </row>
    <row r="1753" spans="1:2" ht="13.8">
      <c r="A1753" s="93" t="s">
        <v>3135</v>
      </c>
      <c r="B1753" s="88" t="s">
        <v>1528</v>
      </c>
    </row>
    <row r="1754" spans="1:2" ht="13.8">
      <c r="A1754" s="93" t="s">
        <v>3136</v>
      </c>
      <c r="B1754" s="88" t="s">
        <v>86</v>
      </c>
    </row>
    <row r="1755" spans="1:2" ht="13.8">
      <c r="A1755" s="93" t="s">
        <v>3137</v>
      </c>
      <c r="B1755" s="88" t="s">
        <v>75</v>
      </c>
    </row>
    <row r="1756" spans="1:2" ht="13.8">
      <c r="A1756" s="93" t="s">
        <v>3138</v>
      </c>
      <c r="B1756" s="88" t="s">
        <v>73</v>
      </c>
    </row>
    <row r="1757" spans="1:2" ht="13.8">
      <c r="A1757" s="93" t="s">
        <v>3139</v>
      </c>
      <c r="B1757" s="88" t="s">
        <v>84</v>
      </c>
    </row>
    <row r="1758" spans="1:2" ht="13.8">
      <c r="A1758" s="93" t="s">
        <v>3140</v>
      </c>
      <c r="B1758" s="94" t="s">
        <v>85</v>
      </c>
    </row>
    <row r="1759" spans="1:2" ht="13.8">
      <c r="A1759" s="93" t="s">
        <v>3141</v>
      </c>
      <c r="B1759" s="88" t="s">
        <v>87</v>
      </c>
    </row>
    <row r="1760" spans="1:2" ht="13.8">
      <c r="A1760" s="93" t="s">
        <v>3142</v>
      </c>
      <c r="B1760" s="88" t="s">
        <v>65</v>
      </c>
    </row>
    <row r="1761" spans="1:2" ht="13.8">
      <c r="A1761" s="93" t="s">
        <v>3143</v>
      </c>
      <c r="B1761" s="88" t="s">
        <v>73</v>
      </c>
    </row>
    <row r="1762" spans="1:2" ht="13.8">
      <c r="A1762" s="93" t="s">
        <v>3144</v>
      </c>
      <c r="B1762" s="88" t="s">
        <v>65</v>
      </c>
    </row>
    <row r="1763" spans="1:2" ht="13.8">
      <c r="A1763" s="93" t="s">
        <v>3145</v>
      </c>
      <c r="B1763" s="88" t="s">
        <v>88</v>
      </c>
    </row>
    <row r="1764" spans="1:2" ht="13.8">
      <c r="A1764" s="93" t="s">
        <v>3146</v>
      </c>
      <c r="B1764" s="88" t="s">
        <v>79</v>
      </c>
    </row>
    <row r="1765" spans="1:2" ht="13.8">
      <c r="A1765" s="95" t="s">
        <v>3147</v>
      </c>
      <c r="B1765" s="94" t="s">
        <v>87</v>
      </c>
    </row>
    <row r="1766" spans="1:2" ht="13.8">
      <c r="A1766" s="93" t="s">
        <v>3148</v>
      </c>
      <c r="B1766" s="88" t="s">
        <v>89</v>
      </c>
    </row>
    <row r="1767" spans="1:2" ht="13.8">
      <c r="A1767" s="93" t="s">
        <v>3149</v>
      </c>
      <c r="B1767" s="88" t="s">
        <v>85</v>
      </c>
    </row>
    <row r="1768" spans="1:2" ht="13.8">
      <c r="A1768" s="95" t="s">
        <v>3150</v>
      </c>
      <c r="B1768" s="94" t="s">
        <v>87</v>
      </c>
    </row>
    <row r="1769" spans="1:2" ht="13.8">
      <c r="A1769" s="95" t="s">
        <v>3151</v>
      </c>
      <c r="B1769" s="94" t="s">
        <v>51</v>
      </c>
    </row>
    <row r="1770" spans="1:2" ht="13.8">
      <c r="A1770" s="95" t="s">
        <v>3152</v>
      </c>
      <c r="B1770" s="88" t="s">
        <v>73</v>
      </c>
    </row>
    <row r="1771" spans="1:2" ht="18" customHeight="1">
      <c r="A1771" s="95" t="s">
        <v>3153</v>
      </c>
      <c r="B1771" s="88" t="s">
        <v>83</v>
      </c>
    </row>
    <row r="1772" spans="1:2" ht="13.8">
      <c r="A1772" s="93" t="s">
        <v>3154</v>
      </c>
      <c r="B1772" s="88" t="s">
        <v>72</v>
      </c>
    </row>
    <row r="1773" spans="1:2" ht="13.8">
      <c r="A1773" s="93" t="s">
        <v>3155</v>
      </c>
      <c r="B1773" s="94" t="s">
        <v>87</v>
      </c>
    </row>
    <row r="1774" spans="1:2" ht="18" customHeight="1">
      <c r="A1774" s="93" t="s">
        <v>3156</v>
      </c>
      <c r="B1774" s="88" t="s">
        <v>85</v>
      </c>
    </row>
    <row r="1775" spans="1:2" ht="13.8">
      <c r="A1775" s="93" t="s">
        <v>3157</v>
      </c>
      <c r="B1775" s="88" t="s">
        <v>85</v>
      </c>
    </row>
    <row r="1776" spans="1:2" ht="13.8">
      <c r="A1776" s="93" t="s">
        <v>3158</v>
      </c>
      <c r="B1776" s="88" t="s">
        <v>84</v>
      </c>
    </row>
    <row r="1777" spans="1:2" ht="13.8">
      <c r="A1777" s="93" t="s">
        <v>3159</v>
      </c>
      <c r="B1777" s="88" t="s">
        <v>81</v>
      </c>
    </row>
    <row r="1778" spans="1:2" ht="13.8">
      <c r="A1778" s="95" t="s">
        <v>3160</v>
      </c>
      <c r="B1778" s="94" t="s">
        <v>73</v>
      </c>
    </row>
    <row r="1779" spans="1:2" ht="13.8">
      <c r="A1779" s="95" t="s">
        <v>3161</v>
      </c>
      <c r="B1779" s="94" t="s">
        <v>91</v>
      </c>
    </row>
    <row r="1780" spans="1:2" ht="13.8">
      <c r="A1780" s="93" t="s">
        <v>3162</v>
      </c>
      <c r="B1780" s="88" t="s">
        <v>78</v>
      </c>
    </row>
    <row r="1781" spans="1:2" ht="13.8">
      <c r="A1781" s="95" t="s">
        <v>3163</v>
      </c>
      <c r="B1781" s="88" t="s">
        <v>79</v>
      </c>
    </row>
    <row r="1782" spans="1:2" ht="13.8">
      <c r="A1782" s="95" t="s">
        <v>3164</v>
      </c>
      <c r="B1782" s="88" t="s">
        <v>73</v>
      </c>
    </row>
    <row r="1783" spans="1:2" ht="13.8">
      <c r="A1783" s="95" t="s">
        <v>3165</v>
      </c>
      <c r="B1783" s="94" t="s">
        <v>1424</v>
      </c>
    </row>
    <row r="1784" spans="1:2" ht="13.8">
      <c r="A1784" s="95" t="s">
        <v>3166</v>
      </c>
      <c r="B1784" s="94" t="s">
        <v>1424</v>
      </c>
    </row>
    <row r="1785" spans="1:2" ht="13.8">
      <c r="A1785" s="93" t="s">
        <v>3167</v>
      </c>
      <c r="B1785" s="88" t="s">
        <v>77</v>
      </c>
    </row>
    <row r="1786" spans="1:2" ht="13.8">
      <c r="A1786" s="93" t="s">
        <v>3168</v>
      </c>
      <c r="B1786" s="94" t="s">
        <v>86</v>
      </c>
    </row>
    <row r="1787" spans="1:2" ht="13.8">
      <c r="A1787" s="93" t="s">
        <v>3169</v>
      </c>
      <c r="B1787" s="88" t="s">
        <v>84</v>
      </c>
    </row>
    <row r="1788" spans="1:2" ht="13.8">
      <c r="A1788" s="95" t="s">
        <v>3170</v>
      </c>
      <c r="B1788" s="88" t="s">
        <v>83</v>
      </c>
    </row>
    <row r="1789" spans="1:2" ht="13.8">
      <c r="A1789" s="93" t="s">
        <v>3171</v>
      </c>
      <c r="B1789" s="88" t="s">
        <v>89</v>
      </c>
    </row>
    <row r="1790" spans="1:2" ht="13.8">
      <c r="A1790" s="93" t="s">
        <v>3172</v>
      </c>
      <c r="B1790" s="88" t="s">
        <v>84</v>
      </c>
    </row>
    <row r="1791" spans="1:2" ht="13.8">
      <c r="A1791" s="93" t="s">
        <v>3173</v>
      </c>
      <c r="B1791" s="88" t="s">
        <v>83</v>
      </c>
    </row>
    <row r="1792" spans="1:2" ht="13.8">
      <c r="A1792" s="95" t="s">
        <v>3174</v>
      </c>
      <c r="B1792" s="88" t="s">
        <v>83</v>
      </c>
    </row>
    <row r="1793" spans="1:2" ht="13.8">
      <c r="A1793" s="95" t="s">
        <v>3175</v>
      </c>
      <c r="B1793" s="88" t="s">
        <v>83</v>
      </c>
    </row>
    <row r="1794" spans="1:2" ht="13.8">
      <c r="A1794" s="93" t="s">
        <v>3176</v>
      </c>
      <c r="B1794" s="88" t="s">
        <v>84</v>
      </c>
    </row>
    <row r="1795" spans="1:2" ht="13.8">
      <c r="A1795" s="95" t="s">
        <v>3177</v>
      </c>
      <c r="B1795" s="94" t="s">
        <v>83</v>
      </c>
    </row>
    <row r="1796" spans="1:2" ht="13.8">
      <c r="A1796" s="95" t="s">
        <v>3178</v>
      </c>
      <c r="B1796" s="94" t="s">
        <v>83</v>
      </c>
    </row>
    <row r="1797" spans="1:2" ht="13.8">
      <c r="A1797" s="93" t="s">
        <v>3179</v>
      </c>
      <c r="B1797" s="88" t="s">
        <v>83</v>
      </c>
    </row>
    <row r="1798" spans="1:2" ht="13.8">
      <c r="A1798" s="93" t="s">
        <v>3180</v>
      </c>
      <c r="B1798" s="88" t="s">
        <v>87</v>
      </c>
    </row>
    <row r="1799" spans="1:2" ht="13.8">
      <c r="A1799" s="93" t="s">
        <v>3181</v>
      </c>
      <c r="B1799" s="88" t="s">
        <v>1389</v>
      </c>
    </row>
    <row r="1800" spans="1:2" ht="13.8">
      <c r="A1800" s="93" t="s">
        <v>3182</v>
      </c>
      <c r="B1800" s="88" t="s">
        <v>86</v>
      </c>
    </row>
    <row r="1801" spans="1:2" ht="13.8">
      <c r="A1801" s="93" t="s">
        <v>3183</v>
      </c>
      <c r="B1801" s="88" t="s">
        <v>86</v>
      </c>
    </row>
    <row r="1802" spans="1:2" ht="13.8">
      <c r="A1802" s="93" t="s">
        <v>3184</v>
      </c>
      <c r="B1802" s="88" t="s">
        <v>74</v>
      </c>
    </row>
    <row r="1803" spans="1:2" ht="13.8">
      <c r="A1803" s="93" t="s">
        <v>962</v>
      </c>
      <c r="B1803" s="88" t="s">
        <v>60</v>
      </c>
    </row>
    <row r="1804" spans="1:2" ht="13.8">
      <c r="A1804" s="93" t="s">
        <v>3185</v>
      </c>
      <c r="B1804" s="88" t="s">
        <v>74</v>
      </c>
    </row>
    <row r="1805" spans="1:2" ht="13.8">
      <c r="A1805" s="93" t="s">
        <v>3186</v>
      </c>
      <c r="B1805" s="88" t="s">
        <v>1389</v>
      </c>
    </row>
    <row r="1806" spans="1:2" ht="13.8">
      <c r="A1806" s="93" t="s">
        <v>3187</v>
      </c>
      <c r="B1806" s="94" t="s">
        <v>1424</v>
      </c>
    </row>
    <row r="1807" spans="1:2" ht="13.8">
      <c r="A1807" s="97" t="s">
        <v>3188</v>
      </c>
      <c r="B1807" s="88"/>
    </row>
    <row r="1808" spans="1:2" ht="13.8">
      <c r="A1808" s="93" t="s">
        <v>3189</v>
      </c>
      <c r="B1808" s="88" t="s">
        <v>67</v>
      </c>
    </row>
    <row r="1809" spans="1:2" ht="13.8">
      <c r="A1809" s="93" t="s">
        <v>3190</v>
      </c>
      <c r="B1809" s="88" t="s">
        <v>73</v>
      </c>
    </row>
    <row r="1810" spans="1:2" ht="13.8">
      <c r="A1810" s="93" t="s">
        <v>3191</v>
      </c>
      <c r="B1810" s="88" t="s">
        <v>65</v>
      </c>
    </row>
    <row r="1811" spans="1:2" ht="13.8">
      <c r="A1811" s="93" t="s">
        <v>3192</v>
      </c>
      <c r="B1811" s="88" t="s">
        <v>63</v>
      </c>
    </row>
    <row r="1812" spans="1:2" ht="13.8">
      <c r="A1812" s="93" t="s">
        <v>3193</v>
      </c>
      <c r="B1812" s="88" t="s">
        <v>74</v>
      </c>
    </row>
    <row r="1813" spans="1:2" ht="13.8">
      <c r="A1813" s="93" t="s">
        <v>3194</v>
      </c>
      <c r="B1813" s="88" t="s">
        <v>65</v>
      </c>
    </row>
    <row r="1814" spans="1:2" ht="13.8">
      <c r="A1814" s="93" t="s">
        <v>3195</v>
      </c>
      <c r="B1814" s="88" t="s">
        <v>65</v>
      </c>
    </row>
    <row r="1815" spans="1:2" ht="13.8">
      <c r="A1815" s="93" t="s">
        <v>3196</v>
      </c>
      <c r="B1815" s="88" t="s">
        <v>67</v>
      </c>
    </row>
    <row r="1816" spans="1:2" ht="13.8">
      <c r="A1816" s="93" t="s">
        <v>3197</v>
      </c>
      <c r="B1816" s="94" t="s">
        <v>71</v>
      </c>
    </row>
    <row r="1817" spans="1:2" ht="13.8">
      <c r="A1817" s="93" t="s">
        <v>3198</v>
      </c>
      <c r="B1817" s="88" t="s">
        <v>65</v>
      </c>
    </row>
    <row r="1818" spans="1:2" ht="13.8">
      <c r="A1818" s="93" t="s">
        <v>3199</v>
      </c>
      <c r="B1818" s="88" t="s">
        <v>65</v>
      </c>
    </row>
    <row r="1819" spans="1:2" ht="13.8">
      <c r="A1819" s="93" t="s">
        <v>3200</v>
      </c>
      <c r="B1819" s="88" t="s">
        <v>73</v>
      </c>
    </row>
    <row r="1820" spans="1:2" ht="13.8">
      <c r="A1820" s="95" t="s">
        <v>3201</v>
      </c>
      <c r="B1820" s="94" t="s">
        <v>83</v>
      </c>
    </row>
    <row r="1821" spans="1:2" ht="13.8">
      <c r="A1821" s="93" t="s">
        <v>3202</v>
      </c>
      <c r="B1821" s="88" t="s">
        <v>76</v>
      </c>
    </row>
    <row r="1822" spans="1:2" ht="13.8">
      <c r="A1822" s="93" t="s">
        <v>3203</v>
      </c>
      <c r="B1822" s="88" t="s">
        <v>75</v>
      </c>
    </row>
    <row r="1823" spans="1:2" ht="13.8">
      <c r="A1823" s="93" t="s">
        <v>3204</v>
      </c>
      <c r="B1823" s="88" t="s">
        <v>86</v>
      </c>
    </row>
    <row r="1824" spans="1:2" ht="13.8">
      <c r="A1824" s="93" t="s">
        <v>3205</v>
      </c>
      <c r="B1824" s="88" t="s">
        <v>75</v>
      </c>
    </row>
    <row r="1825" spans="1:2" ht="13.8">
      <c r="A1825" s="93" t="s">
        <v>3206</v>
      </c>
      <c r="B1825" s="88" t="s">
        <v>73</v>
      </c>
    </row>
    <row r="1826" spans="1:2" ht="13.8">
      <c r="A1826" s="93" t="s">
        <v>3207</v>
      </c>
      <c r="B1826" s="88" t="s">
        <v>65</v>
      </c>
    </row>
    <row r="1827" spans="1:2" ht="13.8">
      <c r="A1827" s="97" t="s">
        <v>3208</v>
      </c>
      <c r="B1827" s="88"/>
    </row>
    <row r="1828" spans="1:2" ht="13.8">
      <c r="A1828" s="95" t="s">
        <v>3209</v>
      </c>
      <c r="B1828" s="88" t="s">
        <v>1528</v>
      </c>
    </row>
    <row r="1829" spans="1:2" ht="13.8">
      <c r="A1829" s="95" t="s">
        <v>3210</v>
      </c>
      <c r="B1829" s="88" t="s">
        <v>89</v>
      </c>
    </row>
    <row r="1830" spans="1:2" ht="13.8">
      <c r="A1830" s="95" t="s">
        <v>3211</v>
      </c>
      <c r="B1830" s="94" t="s">
        <v>2426</v>
      </c>
    </row>
    <row r="1831" spans="1:2" ht="27.6">
      <c r="A1831" s="95" t="s">
        <v>3212</v>
      </c>
      <c r="B1831" s="94" t="s">
        <v>2114</v>
      </c>
    </row>
    <row r="1832" spans="1:2" ht="13.8">
      <c r="A1832" s="93" t="s">
        <v>3213</v>
      </c>
      <c r="B1832" s="94" t="s">
        <v>64</v>
      </c>
    </row>
    <row r="1833" spans="1:2" ht="13.8">
      <c r="A1833" s="93" t="s">
        <v>3214</v>
      </c>
      <c r="B1833" s="94" t="s">
        <v>81</v>
      </c>
    </row>
    <row r="1834" spans="1:2" ht="13.8">
      <c r="A1834" s="93" t="s">
        <v>3215</v>
      </c>
      <c r="B1834" s="88" t="s">
        <v>73</v>
      </c>
    </row>
    <row r="1835" spans="1:2" ht="13.8">
      <c r="A1835" s="93" t="s">
        <v>3216</v>
      </c>
      <c r="B1835" s="88" t="s">
        <v>77</v>
      </c>
    </row>
    <row r="1836" spans="1:2" ht="13.8">
      <c r="A1836" s="95" t="s">
        <v>3217</v>
      </c>
      <c r="B1836" s="88" t="s">
        <v>77</v>
      </c>
    </row>
    <row r="1837" spans="1:2" ht="13.8">
      <c r="A1837" s="93" t="s">
        <v>3218</v>
      </c>
      <c r="B1837" s="88" t="s">
        <v>89</v>
      </c>
    </row>
    <row r="1838" spans="1:2" ht="13.8">
      <c r="A1838" s="93" t="s">
        <v>3219</v>
      </c>
      <c r="B1838" s="88" t="s">
        <v>80</v>
      </c>
    </row>
    <row r="1839" spans="1:2" ht="13.8">
      <c r="A1839" s="93" t="s">
        <v>3220</v>
      </c>
      <c r="B1839" s="88" t="s">
        <v>78</v>
      </c>
    </row>
    <row r="1840" spans="1:2" ht="13.8">
      <c r="A1840" s="93" t="s">
        <v>3221</v>
      </c>
      <c r="B1840" s="88" t="s">
        <v>83</v>
      </c>
    </row>
    <row r="1841" spans="1:2" ht="13.8">
      <c r="A1841" s="93" t="s">
        <v>3222</v>
      </c>
      <c r="B1841" s="88" t="s">
        <v>75</v>
      </c>
    </row>
    <row r="1842" spans="1:2" ht="13.8">
      <c r="A1842" s="93" t="s">
        <v>3223</v>
      </c>
      <c r="B1842" s="88" t="s">
        <v>75</v>
      </c>
    </row>
    <row r="1843" spans="1:2" ht="13.8">
      <c r="A1843" s="95" t="s">
        <v>3224</v>
      </c>
      <c r="B1843" s="94" t="s">
        <v>83</v>
      </c>
    </row>
    <row r="1844" spans="1:2" ht="13.8">
      <c r="A1844" s="93" t="s">
        <v>3225</v>
      </c>
      <c r="B1844" s="94" t="s">
        <v>72</v>
      </c>
    </row>
    <row r="1845" spans="1:2" ht="13.8">
      <c r="A1845" s="93" t="s">
        <v>961</v>
      </c>
      <c r="B1845" s="94" t="s">
        <v>59</v>
      </c>
    </row>
    <row r="1846" spans="1:2" ht="13.8">
      <c r="A1846" s="96" t="s">
        <v>3226</v>
      </c>
      <c r="B1846" s="88" t="s">
        <v>1807</v>
      </c>
    </row>
    <row r="1847" spans="1:2" ht="13.8">
      <c r="A1847" s="93" t="s">
        <v>3227</v>
      </c>
      <c r="B1847" s="88" t="s">
        <v>77</v>
      </c>
    </row>
    <row r="1848" spans="1:2" ht="13.8">
      <c r="A1848" s="93" t="s">
        <v>3228</v>
      </c>
      <c r="B1848" s="88" t="s">
        <v>65</v>
      </c>
    </row>
    <row r="1849" spans="1:2" ht="13.8">
      <c r="A1849" s="93" t="s">
        <v>3229</v>
      </c>
      <c r="B1849" s="88" t="s">
        <v>65</v>
      </c>
    </row>
    <row r="1850" spans="1:2" ht="13.8">
      <c r="A1850" s="93" t="s">
        <v>3230</v>
      </c>
      <c r="B1850" s="88" t="s">
        <v>65</v>
      </c>
    </row>
    <row r="1851" spans="1:2" ht="13.8">
      <c r="A1851" s="93" t="s">
        <v>3231</v>
      </c>
      <c r="B1851" s="88" t="s">
        <v>65</v>
      </c>
    </row>
    <row r="1852" spans="1:2" ht="13.8">
      <c r="A1852" s="97" t="s">
        <v>3232</v>
      </c>
      <c r="B1852" s="88"/>
    </row>
    <row r="1853" spans="1:2" ht="13.8">
      <c r="A1853" s="93" t="s">
        <v>3233</v>
      </c>
      <c r="B1853" s="88" t="s">
        <v>77</v>
      </c>
    </row>
    <row r="1854" spans="1:2" ht="13.8">
      <c r="A1854" s="93" t="s">
        <v>3234</v>
      </c>
      <c r="B1854" s="88" t="s">
        <v>73</v>
      </c>
    </row>
    <row r="1855" spans="1:2" ht="13.8">
      <c r="A1855" s="93" t="s">
        <v>3235</v>
      </c>
      <c r="B1855" s="88" t="s">
        <v>78</v>
      </c>
    </row>
    <row r="1856" spans="1:2" ht="13.8">
      <c r="A1856" s="93" t="s">
        <v>3236</v>
      </c>
      <c r="B1856" s="88" t="s">
        <v>78</v>
      </c>
    </row>
    <row r="1857" spans="1:2" ht="13.8">
      <c r="A1857" s="93" t="s">
        <v>3237</v>
      </c>
      <c r="B1857" s="88" t="s">
        <v>73</v>
      </c>
    </row>
    <row r="1858" spans="1:2" ht="13.8">
      <c r="A1858" s="93" t="s">
        <v>3238</v>
      </c>
      <c r="B1858" s="94" t="s">
        <v>1424</v>
      </c>
    </row>
    <row r="1859" spans="1:2" ht="13.8">
      <c r="A1859" s="93" t="s">
        <v>3239</v>
      </c>
      <c r="B1859" s="88" t="s">
        <v>67</v>
      </c>
    </row>
    <row r="1860" spans="1:2" ht="13.8">
      <c r="A1860" s="93" t="s">
        <v>3240</v>
      </c>
      <c r="B1860" s="88" t="s">
        <v>80</v>
      </c>
    </row>
    <row r="1861" spans="1:2" ht="13.8">
      <c r="A1861" s="93" t="s">
        <v>3241</v>
      </c>
      <c r="B1861" s="88" t="s">
        <v>1420</v>
      </c>
    </row>
    <row r="1862" spans="1:2" ht="13.8">
      <c r="A1862" s="95" t="s">
        <v>3242</v>
      </c>
      <c r="B1862" s="88" t="s">
        <v>73</v>
      </c>
    </row>
    <row r="1863" spans="1:2" ht="13.8">
      <c r="A1863" s="95" t="s">
        <v>3243</v>
      </c>
      <c r="B1863" s="88" t="s">
        <v>1420</v>
      </c>
    </row>
    <row r="1864" spans="1:2" ht="13.8">
      <c r="A1864" s="93" t="s">
        <v>3244</v>
      </c>
      <c r="B1864" s="88" t="s">
        <v>78</v>
      </c>
    </row>
    <row r="1865" spans="1:2" ht="13.8">
      <c r="A1865" s="93" t="s">
        <v>3245</v>
      </c>
      <c r="B1865" s="88" t="s">
        <v>77</v>
      </c>
    </row>
    <row r="1866" spans="1:2" ht="13.8">
      <c r="A1866" s="95" t="s">
        <v>3246</v>
      </c>
      <c r="B1866" s="94" t="s">
        <v>77</v>
      </c>
    </row>
    <row r="1867" spans="1:2" ht="13.8">
      <c r="A1867" s="95" t="s">
        <v>3247</v>
      </c>
      <c r="B1867" s="94" t="s">
        <v>1424</v>
      </c>
    </row>
    <row r="1868" spans="1:2" ht="13.8">
      <c r="A1868" s="93" t="s">
        <v>3248</v>
      </c>
      <c r="B1868" s="88" t="s">
        <v>85</v>
      </c>
    </row>
    <row r="1869" spans="1:2" ht="13.8">
      <c r="A1869" s="95" t="s">
        <v>3249</v>
      </c>
      <c r="B1869" s="94" t="s">
        <v>68</v>
      </c>
    </row>
    <row r="1870" spans="1:2" ht="13.8">
      <c r="A1870" s="93" t="s">
        <v>3250</v>
      </c>
      <c r="B1870" s="94" t="s">
        <v>85</v>
      </c>
    </row>
    <row r="1871" spans="1:2" ht="13.8">
      <c r="A1871" s="93" t="s">
        <v>3251</v>
      </c>
      <c r="B1871" s="88" t="s">
        <v>85</v>
      </c>
    </row>
    <row r="1872" spans="1:2" ht="13.8">
      <c r="A1872" s="93" t="s">
        <v>3252</v>
      </c>
      <c r="B1872" s="88" t="s">
        <v>84</v>
      </c>
    </row>
    <row r="1873" spans="1:2" ht="13.8">
      <c r="A1873" s="93" t="s">
        <v>3253</v>
      </c>
      <c r="B1873" s="88" t="s">
        <v>86</v>
      </c>
    </row>
    <row r="1874" spans="1:2" ht="13.8">
      <c r="A1874" s="95" t="s">
        <v>3254</v>
      </c>
      <c r="B1874" s="94" t="s">
        <v>72</v>
      </c>
    </row>
    <row r="1875" spans="1:2" ht="13.8">
      <c r="A1875" s="93" t="s">
        <v>3255</v>
      </c>
      <c r="B1875" s="88" t="s">
        <v>67</v>
      </c>
    </row>
    <row r="1876" spans="1:2" ht="13.8">
      <c r="A1876" s="95" t="s">
        <v>3256</v>
      </c>
      <c r="B1876" s="94" t="s">
        <v>1424</v>
      </c>
    </row>
    <row r="1877" spans="1:2" ht="13.8">
      <c r="A1877" s="93" t="s">
        <v>3257</v>
      </c>
      <c r="B1877" s="88" t="s">
        <v>70</v>
      </c>
    </row>
    <row r="1878" spans="1:2" ht="13.8">
      <c r="A1878" s="95" t="s">
        <v>3258</v>
      </c>
      <c r="B1878" s="94" t="s">
        <v>72</v>
      </c>
    </row>
    <row r="1879" spans="1:2" ht="13.8">
      <c r="A1879" s="93" t="s">
        <v>3259</v>
      </c>
      <c r="B1879" s="88" t="s">
        <v>86</v>
      </c>
    </row>
    <row r="1880" spans="1:2" ht="13.8">
      <c r="A1880" s="93" t="s">
        <v>3260</v>
      </c>
      <c r="B1880" s="88" t="s">
        <v>84</v>
      </c>
    </row>
    <row r="1881" spans="1:2" ht="13.8">
      <c r="A1881" s="93" t="s">
        <v>3261</v>
      </c>
      <c r="B1881" s="88" t="s">
        <v>67</v>
      </c>
    </row>
    <row r="1882" spans="1:2" ht="13.8">
      <c r="A1882" s="95" t="s">
        <v>3262</v>
      </c>
      <c r="B1882" s="88" t="s">
        <v>72</v>
      </c>
    </row>
    <row r="1883" spans="1:2" ht="13.8">
      <c r="A1883" s="93" t="s">
        <v>3263</v>
      </c>
      <c r="B1883" s="88" t="s">
        <v>77</v>
      </c>
    </row>
    <row r="1884" spans="1:2" ht="13.8">
      <c r="A1884" s="93" t="s">
        <v>3264</v>
      </c>
      <c r="B1884" s="88" t="s">
        <v>77</v>
      </c>
    </row>
    <row r="1885" spans="1:2" ht="13.8">
      <c r="A1885" s="95" t="s">
        <v>3265</v>
      </c>
      <c r="B1885" s="94" t="s">
        <v>85</v>
      </c>
    </row>
    <row r="1886" spans="1:2" ht="13.8">
      <c r="A1886" s="93" t="s">
        <v>3266</v>
      </c>
      <c r="B1886" s="88" t="s">
        <v>73</v>
      </c>
    </row>
    <row r="1887" spans="1:2" ht="13.8">
      <c r="A1887" s="93" t="s">
        <v>3267</v>
      </c>
      <c r="B1887" s="88" t="s">
        <v>76</v>
      </c>
    </row>
    <row r="1888" spans="1:2" ht="13.8">
      <c r="A1888" s="93" t="s">
        <v>3268</v>
      </c>
      <c r="B1888" s="88" t="s">
        <v>77</v>
      </c>
    </row>
    <row r="1889" spans="1:2" ht="13.8">
      <c r="A1889" s="95" t="s">
        <v>3269</v>
      </c>
      <c r="B1889" s="88" t="s">
        <v>80</v>
      </c>
    </row>
    <row r="1890" spans="1:2" ht="13.8">
      <c r="A1890" s="93" t="s">
        <v>3270</v>
      </c>
      <c r="B1890" s="88" t="s">
        <v>76</v>
      </c>
    </row>
    <row r="1891" spans="1:2" ht="13.8">
      <c r="A1891" s="95" t="s">
        <v>3271</v>
      </c>
      <c r="B1891" s="88" t="s">
        <v>76</v>
      </c>
    </row>
    <row r="1892" spans="1:2" ht="13.8">
      <c r="A1892" s="93" t="s">
        <v>3272</v>
      </c>
      <c r="B1892" s="88" t="s">
        <v>76</v>
      </c>
    </row>
    <row r="1893" spans="1:2" ht="13.8">
      <c r="A1893" s="93" t="s">
        <v>3273</v>
      </c>
      <c r="B1893" s="88" t="s">
        <v>76</v>
      </c>
    </row>
    <row r="1894" spans="1:2" ht="13.8">
      <c r="A1894" s="93" t="s">
        <v>3274</v>
      </c>
      <c r="B1894" s="88" t="s">
        <v>75</v>
      </c>
    </row>
    <row r="1895" spans="1:2" ht="13.8">
      <c r="A1895" s="93" t="s">
        <v>3275</v>
      </c>
      <c r="B1895" s="88" t="s">
        <v>65</v>
      </c>
    </row>
    <row r="1896" spans="1:2" ht="13.8">
      <c r="A1896" s="93" t="s">
        <v>3276</v>
      </c>
      <c r="B1896" s="88" t="s">
        <v>77</v>
      </c>
    </row>
    <row r="1897" spans="1:2" ht="13.8">
      <c r="A1897" s="93" t="s">
        <v>3277</v>
      </c>
      <c r="B1897" s="88" t="s">
        <v>67</v>
      </c>
    </row>
    <row r="1898" spans="1:2" ht="13.8">
      <c r="A1898" s="95" t="s">
        <v>3278</v>
      </c>
      <c r="B1898" s="94" t="s">
        <v>74</v>
      </c>
    </row>
    <row r="1899" spans="1:2" ht="13.8">
      <c r="A1899" s="95" t="s">
        <v>3279</v>
      </c>
      <c r="B1899" s="94" t="s">
        <v>63</v>
      </c>
    </row>
    <row r="1900" spans="1:2" ht="13.8">
      <c r="A1900" s="93" t="s">
        <v>3280</v>
      </c>
      <c r="B1900" s="88" t="s">
        <v>85</v>
      </c>
    </row>
    <row r="1901" spans="1:2" ht="13.8">
      <c r="A1901" s="95" t="s">
        <v>3281</v>
      </c>
      <c r="B1901" s="94" t="s">
        <v>87</v>
      </c>
    </row>
    <row r="1902" spans="1:2" ht="13.8">
      <c r="A1902" s="93" t="s">
        <v>3282</v>
      </c>
      <c r="B1902" s="88" t="s">
        <v>22</v>
      </c>
    </row>
    <row r="1903" spans="1:2" ht="13.8">
      <c r="A1903" s="93" t="s">
        <v>3283</v>
      </c>
      <c r="B1903" s="88" t="s">
        <v>41</v>
      </c>
    </row>
    <row r="1904" spans="1:2" ht="13.8">
      <c r="A1904" s="93" t="s">
        <v>3284</v>
      </c>
      <c r="B1904" s="88" t="s">
        <v>76</v>
      </c>
    </row>
    <row r="1905" spans="1:2" ht="13.8">
      <c r="A1905" s="93" t="s">
        <v>3285</v>
      </c>
      <c r="B1905" s="88" t="s">
        <v>67</v>
      </c>
    </row>
    <row r="1906" spans="1:2" ht="13.8">
      <c r="A1906" s="93" t="s">
        <v>3286</v>
      </c>
      <c r="B1906" s="88" t="s">
        <v>80</v>
      </c>
    </row>
    <row r="1907" spans="1:2" ht="13.8">
      <c r="A1907" s="95" t="s">
        <v>3287</v>
      </c>
      <c r="B1907" s="94" t="s">
        <v>63</v>
      </c>
    </row>
    <row r="1908" spans="1:2" ht="13.8">
      <c r="A1908" s="93" t="s">
        <v>3288</v>
      </c>
      <c r="B1908" s="88" t="s">
        <v>65</v>
      </c>
    </row>
    <row r="1909" spans="1:2" ht="13.8">
      <c r="A1909" s="95" t="s">
        <v>3289</v>
      </c>
      <c r="B1909" s="94" t="s">
        <v>64</v>
      </c>
    </row>
    <row r="1910" spans="1:2" ht="13.8">
      <c r="A1910" s="93" t="s">
        <v>3290</v>
      </c>
      <c r="B1910" s="88" t="s">
        <v>67</v>
      </c>
    </row>
    <row r="1911" spans="1:2" ht="13.8">
      <c r="A1911" s="93" t="s">
        <v>3291</v>
      </c>
      <c r="B1911" s="88" t="s">
        <v>73</v>
      </c>
    </row>
    <row r="1912" spans="1:2" ht="13.8">
      <c r="A1912" s="93" t="s">
        <v>3292</v>
      </c>
      <c r="B1912" s="88" t="s">
        <v>85</v>
      </c>
    </row>
    <row r="1913" spans="1:2" ht="13.8">
      <c r="A1913" s="93" t="s">
        <v>3293</v>
      </c>
      <c r="B1913" s="94" t="s">
        <v>73</v>
      </c>
    </row>
    <row r="1914" spans="1:2" ht="13.8">
      <c r="A1914" s="95" t="s">
        <v>3294</v>
      </c>
      <c r="B1914" s="94" t="s">
        <v>83</v>
      </c>
    </row>
    <row r="1915" spans="1:2" ht="13.8">
      <c r="A1915" s="95" t="s">
        <v>3295</v>
      </c>
      <c r="B1915" s="94" t="s">
        <v>1389</v>
      </c>
    </row>
    <row r="1916" spans="1:2" ht="13.8">
      <c r="A1916" s="95" t="s">
        <v>3296</v>
      </c>
      <c r="B1916" s="94" t="s">
        <v>1528</v>
      </c>
    </row>
    <row r="1917" spans="1:2" ht="27.6">
      <c r="A1917" s="93" t="s">
        <v>3297</v>
      </c>
      <c r="B1917" s="88" t="s">
        <v>79</v>
      </c>
    </row>
    <row r="1918" spans="1:2" ht="13.8">
      <c r="A1918" s="93" t="s">
        <v>3298</v>
      </c>
      <c r="B1918" s="88" t="s">
        <v>85</v>
      </c>
    </row>
    <row r="1919" spans="1:2" ht="13.8">
      <c r="A1919" s="93" t="s">
        <v>3299</v>
      </c>
      <c r="B1919" s="94" t="s">
        <v>1424</v>
      </c>
    </row>
    <row r="1920" spans="1:2" ht="13.8">
      <c r="A1920" s="93" t="s">
        <v>3300</v>
      </c>
      <c r="B1920" s="88" t="s">
        <v>81</v>
      </c>
    </row>
    <row r="1921" spans="1:2" ht="13.8">
      <c r="A1921" s="93" t="s">
        <v>3301</v>
      </c>
      <c r="B1921" s="88" t="s">
        <v>81</v>
      </c>
    </row>
    <row r="1922" spans="1:2" ht="13.8">
      <c r="A1922" s="93" t="s">
        <v>3302</v>
      </c>
      <c r="B1922" s="88" t="s">
        <v>75</v>
      </c>
    </row>
    <row r="1923" spans="1:2" ht="13.8">
      <c r="A1923" s="93" t="s">
        <v>3303</v>
      </c>
      <c r="B1923" s="88" t="s">
        <v>75</v>
      </c>
    </row>
    <row r="1924" spans="1:2" ht="13.8">
      <c r="A1924" s="95" t="s">
        <v>3304</v>
      </c>
      <c r="B1924" s="88" t="s">
        <v>69</v>
      </c>
    </row>
    <row r="1925" spans="1:2" ht="13.8">
      <c r="A1925" s="93" t="s">
        <v>3305</v>
      </c>
      <c r="B1925" s="88" t="s">
        <v>89</v>
      </c>
    </row>
    <row r="1926" spans="1:2" ht="13.8">
      <c r="A1926" s="95" t="s">
        <v>3306</v>
      </c>
      <c r="B1926" s="88" t="s">
        <v>80</v>
      </c>
    </row>
    <row r="1927" spans="1:2" ht="13.8">
      <c r="A1927" s="93" t="s">
        <v>3307</v>
      </c>
      <c r="B1927" s="88" t="s">
        <v>73</v>
      </c>
    </row>
    <row r="1928" spans="1:2" ht="13.8">
      <c r="A1928" s="95" t="s">
        <v>3308</v>
      </c>
      <c r="B1928" s="94" t="s">
        <v>61</v>
      </c>
    </row>
    <row r="1929" spans="1:2" ht="13.8">
      <c r="A1929" s="93" t="s">
        <v>3309</v>
      </c>
      <c r="B1929" s="88" t="s">
        <v>65</v>
      </c>
    </row>
    <row r="1930" spans="1:2" ht="13.8">
      <c r="A1930" s="93" t="s">
        <v>3310</v>
      </c>
      <c r="B1930" s="88" t="s">
        <v>63</v>
      </c>
    </row>
    <row r="1931" spans="1:2" ht="13.8">
      <c r="A1931" s="95" t="s">
        <v>3311</v>
      </c>
      <c r="B1931" s="94" t="s">
        <v>78</v>
      </c>
    </row>
    <row r="1932" spans="1:2" ht="13.8">
      <c r="A1932" s="93" t="s">
        <v>3312</v>
      </c>
      <c r="B1932" s="88" t="s">
        <v>72</v>
      </c>
    </row>
    <row r="1933" spans="1:2" ht="13.8">
      <c r="A1933" s="95" t="s">
        <v>3313</v>
      </c>
      <c r="B1933" s="88" t="s">
        <v>81</v>
      </c>
    </row>
    <row r="1934" spans="1:2" ht="13.8">
      <c r="A1934" s="93" t="s">
        <v>3314</v>
      </c>
      <c r="B1934" s="88" t="s">
        <v>77</v>
      </c>
    </row>
    <row r="1935" spans="1:2" ht="13.8">
      <c r="A1935" s="93" t="s">
        <v>3315</v>
      </c>
      <c r="B1935" s="88" t="s">
        <v>81</v>
      </c>
    </row>
    <row r="1936" spans="1:2" ht="13.8">
      <c r="A1936" s="93" t="s">
        <v>3316</v>
      </c>
      <c r="B1936" s="88" t="s">
        <v>89</v>
      </c>
    </row>
    <row r="1937" spans="1:2" ht="13.8">
      <c r="A1937" s="93" t="s">
        <v>3317</v>
      </c>
      <c r="B1937" s="88" t="s">
        <v>67</v>
      </c>
    </row>
    <row r="1938" spans="1:2" ht="13.8">
      <c r="A1938" s="95" t="s">
        <v>3318</v>
      </c>
      <c r="B1938" s="94" t="s">
        <v>83</v>
      </c>
    </row>
    <row r="1939" spans="1:2" ht="13.8">
      <c r="A1939" s="93" t="s">
        <v>3319</v>
      </c>
      <c r="B1939" s="88" t="s">
        <v>71</v>
      </c>
    </row>
    <row r="1940" spans="1:2" ht="13.8">
      <c r="A1940" s="93" t="s">
        <v>3320</v>
      </c>
      <c r="B1940" s="88" t="s">
        <v>75</v>
      </c>
    </row>
    <row r="1941" spans="1:2" ht="13.8">
      <c r="A1941" s="93" t="s">
        <v>3321</v>
      </c>
      <c r="B1941" s="88" t="s">
        <v>86</v>
      </c>
    </row>
    <row r="1942" spans="1:2" ht="13.8">
      <c r="A1942" s="93" t="s">
        <v>3322</v>
      </c>
      <c r="B1942" s="88" t="s">
        <v>67</v>
      </c>
    </row>
    <row r="1943" spans="1:2" ht="13.8">
      <c r="A1943" s="95" t="s">
        <v>3323</v>
      </c>
      <c r="B1943" s="88" t="s">
        <v>72</v>
      </c>
    </row>
    <row r="1944" spans="1:2" ht="13.8">
      <c r="A1944" s="93" t="s">
        <v>3324</v>
      </c>
      <c r="B1944" s="88" t="s">
        <v>73</v>
      </c>
    </row>
    <row r="1945" spans="1:2" ht="13.8">
      <c r="A1945" s="93" t="s">
        <v>3325</v>
      </c>
      <c r="B1945" s="88" t="s">
        <v>76</v>
      </c>
    </row>
    <row r="1946" spans="1:2" ht="13.8">
      <c r="A1946" s="93" t="s">
        <v>3326</v>
      </c>
      <c r="B1946" s="88" t="s">
        <v>67</v>
      </c>
    </row>
    <row r="1947" spans="1:2" ht="13.8">
      <c r="A1947" s="93" t="s">
        <v>3327</v>
      </c>
      <c r="B1947" s="88" t="s">
        <v>84</v>
      </c>
    </row>
    <row r="1948" spans="1:2" ht="13.8">
      <c r="A1948" s="93" t="s">
        <v>3328</v>
      </c>
      <c r="B1948" s="88" t="s">
        <v>77</v>
      </c>
    </row>
    <row r="1949" spans="1:2" ht="13.8">
      <c r="A1949" s="93" t="s">
        <v>3329</v>
      </c>
      <c r="B1949" s="88" t="s">
        <v>75</v>
      </c>
    </row>
    <row r="1950" spans="1:2" ht="13.8">
      <c r="A1950" s="93" t="s">
        <v>3330</v>
      </c>
      <c r="B1950" s="88" t="s">
        <v>65</v>
      </c>
    </row>
    <row r="1951" spans="1:2" ht="13.8">
      <c r="A1951" s="93" t="s">
        <v>3331</v>
      </c>
      <c r="B1951" s="88" t="s">
        <v>67</v>
      </c>
    </row>
    <row r="1952" spans="1:2" ht="13.8">
      <c r="A1952" s="93" t="s">
        <v>3332</v>
      </c>
      <c r="B1952" s="88" t="s">
        <v>80</v>
      </c>
    </row>
    <row r="1953" spans="1:2" ht="13.8">
      <c r="A1953" s="93" t="s">
        <v>3333</v>
      </c>
      <c r="B1953" s="88" t="s">
        <v>84</v>
      </c>
    </row>
    <row r="1954" spans="1:2" ht="13.8">
      <c r="A1954" s="93" t="s">
        <v>3334</v>
      </c>
      <c r="B1954" s="88" t="s">
        <v>73</v>
      </c>
    </row>
    <row r="1955" spans="1:2" ht="13.8">
      <c r="A1955" s="93" t="s">
        <v>3335</v>
      </c>
      <c r="B1955" s="88" t="s">
        <v>63</v>
      </c>
    </row>
    <row r="1956" spans="1:2" ht="13.8">
      <c r="A1956" s="93" t="s">
        <v>3336</v>
      </c>
      <c r="B1956" s="88" t="s">
        <v>73</v>
      </c>
    </row>
    <row r="1957" spans="1:2" ht="13.8">
      <c r="A1957" s="95" t="s">
        <v>3337</v>
      </c>
      <c r="B1957" s="94" t="s">
        <v>1424</v>
      </c>
    </row>
    <row r="1958" spans="1:2" ht="13.8">
      <c r="A1958" s="93" t="s">
        <v>3338</v>
      </c>
      <c r="B1958" s="88" t="s">
        <v>73</v>
      </c>
    </row>
    <row r="1959" spans="1:2" ht="13.8">
      <c r="A1959" s="93" t="s">
        <v>3339</v>
      </c>
      <c r="B1959" s="88" t="s">
        <v>73</v>
      </c>
    </row>
    <row r="1960" spans="1:2" ht="13.8">
      <c r="A1960" s="93" t="s">
        <v>3340</v>
      </c>
      <c r="B1960" s="88" t="s">
        <v>81</v>
      </c>
    </row>
    <row r="1961" spans="1:2" ht="13.8">
      <c r="A1961" s="95" t="s">
        <v>3341</v>
      </c>
      <c r="B1961" s="94" t="s">
        <v>1424</v>
      </c>
    </row>
    <row r="1962" spans="1:2" ht="13.8">
      <c r="A1962" s="96" t="s">
        <v>3342</v>
      </c>
      <c r="B1962" s="94" t="s">
        <v>2426</v>
      </c>
    </row>
    <row r="1963" spans="1:2" ht="13.8">
      <c r="A1963" s="93" t="s">
        <v>3343</v>
      </c>
      <c r="B1963" s="88" t="s">
        <v>64</v>
      </c>
    </row>
    <row r="1964" spans="1:2" ht="13.8">
      <c r="A1964" s="93" t="s">
        <v>3344</v>
      </c>
      <c r="B1964" s="88" t="s">
        <v>65</v>
      </c>
    </row>
    <row r="1965" spans="1:2" ht="13.8">
      <c r="A1965" s="95" t="s">
        <v>3345</v>
      </c>
      <c r="B1965" s="94" t="s">
        <v>72</v>
      </c>
    </row>
    <row r="1966" spans="1:2" ht="13.8">
      <c r="A1966" s="93" t="s">
        <v>3346</v>
      </c>
      <c r="B1966" s="88" t="s">
        <v>63</v>
      </c>
    </row>
    <row r="1967" spans="1:2" ht="13.8">
      <c r="A1967" s="93" t="s">
        <v>3347</v>
      </c>
      <c r="B1967" s="88" t="s">
        <v>72</v>
      </c>
    </row>
    <row r="1968" spans="1:2" ht="13.8">
      <c r="A1968" s="93" t="s">
        <v>3348</v>
      </c>
      <c r="B1968" s="88" t="s">
        <v>67</v>
      </c>
    </row>
    <row r="1969" spans="1:2" ht="17.25" customHeight="1">
      <c r="A1969" s="93" t="s">
        <v>3349</v>
      </c>
      <c r="B1969" s="88" t="s">
        <v>67</v>
      </c>
    </row>
    <row r="1970" spans="1:2" ht="13.8">
      <c r="A1970" s="93" t="s">
        <v>3350</v>
      </c>
      <c r="B1970" s="88" t="s">
        <v>75</v>
      </c>
    </row>
    <row r="1971" spans="1:2" ht="13.8">
      <c r="A1971" s="93" t="s">
        <v>3351</v>
      </c>
      <c r="B1971" s="88" t="s">
        <v>67</v>
      </c>
    </row>
    <row r="1972" spans="1:2" ht="13.8">
      <c r="A1972" s="93" t="s">
        <v>3352</v>
      </c>
      <c r="B1972" s="88" t="s">
        <v>75</v>
      </c>
    </row>
    <row r="1973" spans="1:2" ht="13.8">
      <c r="A1973" s="93" t="s">
        <v>3353</v>
      </c>
      <c r="B1973" s="88" t="s">
        <v>74</v>
      </c>
    </row>
    <row r="1974" spans="1:2" ht="13.8">
      <c r="A1974" s="93" t="s">
        <v>3354</v>
      </c>
      <c r="B1974" s="88" t="s">
        <v>2885</v>
      </c>
    </row>
    <row r="1975" spans="1:2" ht="16.5" customHeight="1">
      <c r="A1975" s="93" t="s">
        <v>3355</v>
      </c>
      <c r="B1975" s="88" t="s">
        <v>53</v>
      </c>
    </row>
    <row r="1976" spans="1:2" ht="13.8">
      <c r="A1976" s="95" t="s">
        <v>3356</v>
      </c>
      <c r="B1976" s="94" t="s">
        <v>2426</v>
      </c>
    </row>
    <row r="1977" spans="1:2" ht="13.8">
      <c r="A1977" s="93" t="s">
        <v>3357</v>
      </c>
      <c r="B1977" s="94" t="s">
        <v>64</v>
      </c>
    </row>
    <row r="1978" spans="1:2" ht="13.8">
      <c r="A1978" s="96" t="s">
        <v>3358</v>
      </c>
      <c r="B1978" s="88" t="s">
        <v>64</v>
      </c>
    </row>
    <row r="1979" spans="1:2" ht="13.8">
      <c r="A1979" s="95" t="s">
        <v>3359</v>
      </c>
      <c r="B1979" s="88" t="s">
        <v>73</v>
      </c>
    </row>
    <row r="1980" spans="1:2" ht="13.8">
      <c r="A1980" s="95" t="s">
        <v>3360</v>
      </c>
      <c r="B1980" s="88" t="s">
        <v>69</v>
      </c>
    </row>
    <row r="1981" spans="1:2" ht="13.8">
      <c r="A1981" s="95" t="s">
        <v>3361</v>
      </c>
      <c r="B1981" s="88" t="s">
        <v>73</v>
      </c>
    </row>
    <row r="1982" spans="1:2" ht="13.8">
      <c r="A1982" s="95" t="s">
        <v>3362</v>
      </c>
      <c r="B1982" s="88" t="s">
        <v>80</v>
      </c>
    </row>
    <row r="1983" spans="1:2" ht="13.8">
      <c r="A1983" s="95" t="s">
        <v>3363</v>
      </c>
      <c r="B1983" s="88" t="s">
        <v>73</v>
      </c>
    </row>
    <row r="1984" spans="1:2" ht="13.8">
      <c r="A1984" s="95" t="s">
        <v>3364</v>
      </c>
      <c r="B1984" s="88" t="s">
        <v>75</v>
      </c>
    </row>
    <row r="1985" spans="1:2" ht="13.8">
      <c r="A1985" s="93" t="s">
        <v>3365</v>
      </c>
      <c r="B1985" s="88" t="s">
        <v>67</v>
      </c>
    </row>
    <row r="1986" spans="1:2" ht="13.8">
      <c r="A1986" s="95" t="s">
        <v>3366</v>
      </c>
      <c r="B1986" s="88" t="s">
        <v>83</v>
      </c>
    </row>
    <row r="1987" spans="1:2" ht="13.8">
      <c r="A1987" s="93" t="s">
        <v>3367</v>
      </c>
      <c r="B1987" s="88" t="s">
        <v>73</v>
      </c>
    </row>
    <row r="1988" spans="1:2" ht="13.8">
      <c r="A1988" s="93" t="s">
        <v>3368</v>
      </c>
      <c r="B1988" s="88" t="s">
        <v>73</v>
      </c>
    </row>
    <row r="1989" spans="1:2" ht="13.8">
      <c r="A1989" s="93" t="s">
        <v>3369</v>
      </c>
      <c r="B1989" s="88" t="s">
        <v>73</v>
      </c>
    </row>
    <row r="1990" spans="1:2" ht="13.8">
      <c r="A1990" s="95" t="s">
        <v>3370</v>
      </c>
      <c r="B1990" s="88" t="s">
        <v>83</v>
      </c>
    </row>
    <row r="1991" spans="1:2" ht="13.8">
      <c r="A1991" s="95" t="s">
        <v>3371</v>
      </c>
      <c r="B1991" s="88" t="s">
        <v>83</v>
      </c>
    </row>
    <row r="1992" spans="1:2" ht="13.8">
      <c r="A1992" s="95" t="s">
        <v>3372</v>
      </c>
      <c r="B1992" s="88" t="s">
        <v>83</v>
      </c>
    </row>
    <row r="1993" spans="1:2" ht="13.8">
      <c r="A1993" s="93" t="s">
        <v>3373</v>
      </c>
      <c r="B1993" s="88" t="s">
        <v>73</v>
      </c>
    </row>
    <row r="1994" spans="1:2" ht="13.8">
      <c r="A1994" s="93" t="s">
        <v>3374</v>
      </c>
      <c r="B1994" s="88" t="s">
        <v>73</v>
      </c>
    </row>
    <row r="1995" spans="1:2" ht="13.8">
      <c r="A1995" s="93" t="s">
        <v>3375</v>
      </c>
      <c r="B1995" s="88" t="s">
        <v>73</v>
      </c>
    </row>
    <row r="1996" spans="1:2" ht="13.8">
      <c r="A1996" s="93" t="s">
        <v>3376</v>
      </c>
      <c r="B1996" s="88" t="s">
        <v>79</v>
      </c>
    </row>
    <row r="1997" spans="1:2" ht="13.8">
      <c r="A1997" s="93" t="s">
        <v>3377</v>
      </c>
      <c r="B1997" s="88" t="s">
        <v>74</v>
      </c>
    </row>
    <row r="1998" spans="1:2" ht="18" customHeight="1">
      <c r="A1998" s="95" t="s">
        <v>3378</v>
      </c>
      <c r="B1998" s="94" t="s">
        <v>74</v>
      </c>
    </row>
    <row r="1999" spans="1:2" ht="13.8">
      <c r="A1999" s="95" t="s">
        <v>3379</v>
      </c>
      <c r="B1999" s="94" t="s">
        <v>74</v>
      </c>
    </row>
    <row r="2000" spans="1:2" ht="13.8">
      <c r="A2000" s="95" t="s">
        <v>3380</v>
      </c>
      <c r="B2000" s="94" t="s">
        <v>74</v>
      </c>
    </row>
    <row r="2001" spans="1:2" ht="13.8">
      <c r="A2001" s="93" t="s">
        <v>3381</v>
      </c>
      <c r="B2001" s="88" t="s">
        <v>74</v>
      </c>
    </row>
    <row r="2002" spans="1:2" ht="13.8">
      <c r="A2002" s="93" t="s">
        <v>3382</v>
      </c>
      <c r="B2002" s="88" t="s">
        <v>79</v>
      </c>
    </row>
    <row r="2003" spans="1:2" ht="13.8">
      <c r="A2003" s="95" t="s">
        <v>3383</v>
      </c>
      <c r="B2003" s="94" t="s">
        <v>75</v>
      </c>
    </row>
    <row r="2004" spans="1:2" ht="13.8">
      <c r="A2004" s="93" t="s">
        <v>3384</v>
      </c>
      <c r="B2004" s="88" t="s">
        <v>88</v>
      </c>
    </row>
    <row r="2005" spans="1:2" ht="13.8">
      <c r="A2005" s="95" t="s">
        <v>3385</v>
      </c>
      <c r="B2005" s="88" t="s">
        <v>67</v>
      </c>
    </row>
    <row r="2006" spans="1:2" ht="13.8">
      <c r="A2006" s="93" t="s">
        <v>3386</v>
      </c>
      <c r="B2006" s="88" t="s">
        <v>67</v>
      </c>
    </row>
    <row r="2007" spans="1:2" ht="13.8">
      <c r="A2007" s="93" t="s">
        <v>3387</v>
      </c>
      <c r="B2007" s="88" t="s">
        <v>77</v>
      </c>
    </row>
    <row r="2008" spans="1:2" ht="13.8">
      <c r="A2008" s="95" t="s">
        <v>3388</v>
      </c>
      <c r="B2008" s="88" t="s">
        <v>67</v>
      </c>
    </row>
    <row r="2009" spans="1:2" ht="13.8">
      <c r="A2009" s="95" t="s">
        <v>3389</v>
      </c>
      <c r="B2009" s="88" t="s">
        <v>68</v>
      </c>
    </row>
    <row r="2010" spans="1:2" ht="13.8">
      <c r="A2010" s="95" t="s">
        <v>3390</v>
      </c>
      <c r="B2010" s="88" t="s">
        <v>68</v>
      </c>
    </row>
    <row r="2011" spans="1:2" ht="13.8">
      <c r="A2011" s="93" t="s">
        <v>3391</v>
      </c>
      <c r="B2011" s="88" t="s">
        <v>70</v>
      </c>
    </row>
    <row r="2012" spans="1:2" ht="13.8">
      <c r="A2012" s="95" t="s">
        <v>3392</v>
      </c>
      <c r="B2012" s="88" t="s">
        <v>81</v>
      </c>
    </row>
    <row r="2013" spans="1:2" ht="13.8">
      <c r="A2013" s="93" t="s">
        <v>3393</v>
      </c>
      <c r="B2013" s="88" t="s">
        <v>67</v>
      </c>
    </row>
    <row r="2014" spans="1:2" ht="13.8">
      <c r="A2014" s="95" t="s">
        <v>3394</v>
      </c>
      <c r="B2014" s="94" t="s">
        <v>69</v>
      </c>
    </row>
    <row r="2015" spans="1:2" ht="13.8">
      <c r="A2015" s="95" t="s">
        <v>3395</v>
      </c>
      <c r="B2015" s="88" t="s">
        <v>41</v>
      </c>
    </row>
    <row r="2016" spans="1:2" ht="13.8">
      <c r="A2016" s="95" t="s">
        <v>3396</v>
      </c>
      <c r="B2016" s="88" t="s">
        <v>61</v>
      </c>
    </row>
    <row r="2017" spans="1:2" ht="13.8">
      <c r="A2017" s="95" t="s">
        <v>3397</v>
      </c>
      <c r="B2017" s="88" t="s">
        <v>81</v>
      </c>
    </row>
    <row r="2018" spans="1:2" ht="13.8">
      <c r="A2018" s="93" t="s">
        <v>3398</v>
      </c>
      <c r="B2018" s="88" t="s">
        <v>69</v>
      </c>
    </row>
    <row r="2019" spans="1:2" ht="13.8">
      <c r="A2019" s="93" t="s">
        <v>3399</v>
      </c>
      <c r="B2019" s="88" t="s">
        <v>65</v>
      </c>
    </row>
    <row r="2020" spans="1:2" ht="13.8">
      <c r="A2020" s="93" t="s">
        <v>3400</v>
      </c>
      <c r="B2020" s="88" t="s">
        <v>73</v>
      </c>
    </row>
    <row r="2021" spans="1:2" ht="13.8">
      <c r="A2021" s="95" t="s">
        <v>3401</v>
      </c>
      <c r="B2021" s="94" t="s">
        <v>1424</v>
      </c>
    </row>
    <row r="2022" spans="1:2" ht="13.8">
      <c r="A2022" s="93" t="s">
        <v>3402</v>
      </c>
      <c r="B2022" s="88" t="s">
        <v>73</v>
      </c>
    </row>
    <row r="2023" spans="1:2" ht="13.8">
      <c r="A2023" s="93" t="s">
        <v>3403</v>
      </c>
      <c r="B2023" s="88" t="s">
        <v>73</v>
      </c>
    </row>
    <row r="2024" spans="1:2" ht="13.8">
      <c r="A2024" s="93" t="s">
        <v>3404</v>
      </c>
      <c r="B2024" s="88" t="s">
        <v>67</v>
      </c>
    </row>
    <row r="2025" spans="1:2" ht="13.8">
      <c r="A2025" s="93" t="s">
        <v>3405</v>
      </c>
      <c r="B2025" s="88" t="s">
        <v>89</v>
      </c>
    </row>
    <row r="2026" spans="1:2" ht="13.8">
      <c r="A2026" s="95" t="s">
        <v>3406</v>
      </c>
      <c r="B2026" s="88" t="s">
        <v>83</v>
      </c>
    </row>
    <row r="2027" spans="1:2" ht="13.8">
      <c r="A2027" s="93" t="s">
        <v>3407</v>
      </c>
      <c r="B2027" s="88" t="s">
        <v>89</v>
      </c>
    </row>
    <row r="2028" spans="1:2" ht="13.8">
      <c r="A2028" s="93" t="s">
        <v>3408</v>
      </c>
      <c r="B2028" s="88" t="s">
        <v>67</v>
      </c>
    </row>
    <row r="2029" spans="1:2" ht="13.8">
      <c r="A2029" s="93" t="s">
        <v>3409</v>
      </c>
      <c r="B2029" s="88" t="s">
        <v>89</v>
      </c>
    </row>
    <row r="2030" spans="1:2" ht="13.8">
      <c r="A2030" s="93" t="s">
        <v>3410</v>
      </c>
      <c r="B2030" s="88" t="s">
        <v>83</v>
      </c>
    </row>
    <row r="2031" spans="1:2" ht="13.8">
      <c r="A2031" s="95" t="s">
        <v>3411</v>
      </c>
      <c r="B2031" s="94" t="s">
        <v>1481</v>
      </c>
    </row>
    <row r="2032" spans="1:2" ht="13.8">
      <c r="A2032" s="95" t="s">
        <v>3412</v>
      </c>
      <c r="B2032" s="94" t="s">
        <v>1481</v>
      </c>
    </row>
    <row r="2033" spans="1:2" ht="13.8">
      <c r="A2033" s="93" t="s">
        <v>3413</v>
      </c>
      <c r="B2033" s="88" t="s">
        <v>1481</v>
      </c>
    </row>
    <row r="2034" spans="1:2" ht="27.6">
      <c r="A2034" s="96" t="s">
        <v>3414</v>
      </c>
      <c r="B2034" s="88" t="s">
        <v>1481</v>
      </c>
    </row>
    <row r="2035" spans="1:2" ht="13.8">
      <c r="A2035" s="93" t="s">
        <v>3415</v>
      </c>
      <c r="B2035" s="88" t="s">
        <v>81</v>
      </c>
    </row>
    <row r="2036" spans="1:2" ht="13.8">
      <c r="A2036" s="93" t="s">
        <v>3416</v>
      </c>
      <c r="B2036" s="88" t="s">
        <v>89</v>
      </c>
    </row>
    <row r="2037" spans="1:2" ht="13.8">
      <c r="A2037" s="93" t="s">
        <v>3417</v>
      </c>
      <c r="B2037" s="88" t="s">
        <v>73</v>
      </c>
    </row>
    <row r="2038" spans="1:2" ht="13.8">
      <c r="A2038" s="93" t="s">
        <v>3418</v>
      </c>
      <c r="B2038" s="88" t="s">
        <v>75</v>
      </c>
    </row>
    <row r="2039" spans="1:2" ht="13.8">
      <c r="A2039" s="93" t="s">
        <v>3419</v>
      </c>
      <c r="B2039" s="88" t="s">
        <v>73</v>
      </c>
    </row>
    <row r="2040" spans="1:2" ht="13.8">
      <c r="A2040" s="93" t="s">
        <v>3420</v>
      </c>
      <c r="B2040" s="88" t="s">
        <v>67</v>
      </c>
    </row>
    <row r="2041" spans="1:2" ht="13.8">
      <c r="A2041" s="93" t="s">
        <v>3421</v>
      </c>
      <c r="B2041" s="88" t="s">
        <v>63</v>
      </c>
    </row>
    <row r="2042" spans="1:2" ht="13.8">
      <c r="A2042" s="95" t="s">
        <v>3422</v>
      </c>
      <c r="B2042" s="88" t="s">
        <v>81</v>
      </c>
    </row>
    <row r="2043" spans="1:2" ht="13.8">
      <c r="A2043" s="93" t="s">
        <v>3423</v>
      </c>
      <c r="B2043" s="88" t="s">
        <v>75</v>
      </c>
    </row>
    <row r="2044" spans="1:2" ht="13.8">
      <c r="A2044" s="95" t="s">
        <v>3424</v>
      </c>
      <c r="B2044" s="94" t="s">
        <v>88</v>
      </c>
    </row>
    <row r="2045" spans="1:2" ht="13.8">
      <c r="A2045" s="95" t="s">
        <v>3425</v>
      </c>
      <c r="B2045" s="94" t="s">
        <v>84</v>
      </c>
    </row>
    <row r="2046" spans="1:2" ht="13.8">
      <c r="A2046" s="93" t="s">
        <v>3426</v>
      </c>
      <c r="B2046" s="88" t="s">
        <v>67</v>
      </c>
    </row>
    <row r="2047" spans="1:2" ht="13.8">
      <c r="A2047" s="93" t="s">
        <v>3427</v>
      </c>
      <c r="B2047" s="88" t="s">
        <v>73</v>
      </c>
    </row>
    <row r="2048" spans="1:2" ht="13.8">
      <c r="A2048" s="93" t="s">
        <v>3428</v>
      </c>
      <c r="B2048" s="88" t="s">
        <v>74</v>
      </c>
    </row>
    <row r="2049" spans="1:2" ht="13.8">
      <c r="A2049" s="93" t="s">
        <v>3429</v>
      </c>
      <c r="B2049" s="88" t="s">
        <v>80</v>
      </c>
    </row>
    <row r="2050" spans="1:2" ht="13.8">
      <c r="A2050" s="93" t="s">
        <v>3430</v>
      </c>
      <c r="B2050" s="88" t="s">
        <v>80</v>
      </c>
    </row>
    <row r="2051" spans="1:2" ht="13.8">
      <c r="A2051" s="95" t="s">
        <v>3431</v>
      </c>
      <c r="B2051" s="88" t="s">
        <v>81</v>
      </c>
    </row>
    <row r="2052" spans="1:2" ht="13.8">
      <c r="A2052" s="93" t="s">
        <v>3432</v>
      </c>
      <c r="B2052" s="88" t="s">
        <v>73</v>
      </c>
    </row>
    <row r="2053" spans="1:2" ht="13.8">
      <c r="A2053" s="93" t="s">
        <v>3433</v>
      </c>
      <c r="B2053" s="88" t="s">
        <v>67</v>
      </c>
    </row>
    <row r="2054" spans="1:2" ht="13.8">
      <c r="A2054" s="93" t="s">
        <v>3434</v>
      </c>
      <c r="B2054" s="88" t="s">
        <v>73</v>
      </c>
    </row>
    <row r="2055" spans="1:2" ht="13.8">
      <c r="A2055" s="95" t="s">
        <v>3435</v>
      </c>
      <c r="B2055" s="88" t="s">
        <v>33</v>
      </c>
    </row>
    <row r="2056" spans="1:2" ht="13.8">
      <c r="A2056" s="93" t="s">
        <v>3436</v>
      </c>
      <c r="B2056" s="88" t="s">
        <v>87</v>
      </c>
    </row>
    <row r="2057" spans="1:2" ht="13.8">
      <c r="A2057" s="93" t="s">
        <v>3437</v>
      </c>
      <c r="B2057" s="88" t="s">
        <v>75</v>
      </c>
    </row>
    <row r="2058" spans="1:2" ht="13.8">
      <c r="A2058" s="93" t="s">
        <v>3438</v>
      </c>
      <c r="B2058" s="88" t="s">
        <v>78</v>
      </c>
    </row>
    <row r="2059" spans="1:2" ht="13.8">
      <c r="A2059" s="93" t="s">
        <v>3439</v>
      </c>
      <c r="B2059" s="88" t="s">
        <v>68</v>
      </c>
    </row>
    <row r="2060" spans="1:2" ht="13.8">
      <c r="A2060" s="95" t="s">
        <v>3440</v>
      </c>
      <c r="B2060" s="88" t="s">
        <v>93</v>
      </c>
    </row>
    <row r="2061" spans="1:2" ht="13.8">
      <c r="A2061" s="93" t="s">
        <v>3441</v>
      </c>
      <c r="B2061" s="88" t="s">
        <v>73</v>
      </c>
    </row>
    <row r="2062" spans="1:2" ht="13.8">
      <c r="A2062" s="95" t="s">
        <v>3442</v>
      </c>
      <c r="B2062" s="94" t="s">
        <v>83</v>
      </c>
    </row>
    <row r="2063" spans="1:2" ht="13.8">
      <c r="A2063" s="93" t="s">
        <v>3443</v>
      </c>
      <c r="B2063" s="94" t="s">
        <v>89</v>
      </c>
    </row>
    <row r="2064" spans="1:2" ht="13.8">
      <c r="A2064" s="95" t="s">
        <v>3444</v>
      </c>
      <c r="B2064" s="94" t="s">
        <v>1424</v>
      </c>
    </row>
    <row r="2065" spans="1:2" ht="13.8">
      <c r="A2065" s="93" t="s">
        <v>3445</v>
      </c>
      <c r="B2065" s="88" t="s">
        <v>75</v>
      </c>
    </row>
    <row r="2066" spans="1:2" ht="13.8">
      <c r="A2066" s="95" t="s">
        <v>3446</v>
      </c>
      <c r="B2066" s="88" t="s">
        <v>78</v>
      </c>
    </row>
    <row r="2067" spans="1:2" ht="13.8">
      <c r="A2067" s="93" t="s">
        <v>3447</v>
      </c>
      <c r="B2067" s="88" t="s">
        <v>65</v>
      </c>
    </row>
    <row r="2068" spans="1:2" ht="13.8">
      <c r="A2068" s="93" t="s">
        <v>3448</v>
      </c>
      <c r="B2068" s="88" t="s">
        <v>65</v>
      </c>
    </row>
    <row r="2069" spans="1:2" ht="13.8">
      <c r="A2069" s="93" t="s">
        <v>3449</v>
      </c>
      <c r="B2069" s="88" t="s">
        <v>81</v>
      </c>
    </row>
    <row r="2070" spans="1:2" ht="13.8">
      <c r="A2070" s="93" t="s">
        <v>3450</v>
      </c>
      <c r="B2070" s="94" t="s">
        <v>72</v>
      </c>
    </row>
    <row r="2071" spans="1:2" ht="13.8">
      <c r="A2071" s="95" t="s">
        <v>3451</v>
      </c>
      <c r="B2071" s="94" t="s">
        <v>63</v>
      </c>
    </row>
    <row r="2072" spans="1:2" ht="13.8">
      <c r="A2072" s="95" t="s">
        <v>3452</v>
      </c>
      <c r="B2072" s="94" t="s">
        <v>64</v>
      </c>
    </row>
    <row r="2073" spans="1:2" ht="27.6">
      <c r="A2073" s="95" t="s">
        <v>3453</v>
      </c>
      <c r="B2073" s="94" t="s">
        <v>83</v>
      </c>
    </row>
    <row r="2074" spans="1:2" ht="13.8">
      <c r="A2074" s="93" t="s">
        <v>3454</v>
      </c>
      <c r="B2074" s="88" t="s">
        <v>73</v>
      </c>
    </row>
    <row r="2075" spans="1:2" ht="13.8">
      <c r="A2075" s="93" t="s">
        <v>3455</v>
      </c>
      <c r="B2075" s="88" t="s">
        <v>73</v>
      </c>
    </row>
    <row r="2076" spans="1:2" ht="13.8">
      <c r="A2076" s="93" t="s">
        <v>3456</v>
      </c>
      <c r="B2076" s="88" t="s">
        <v>75</v>
      </c>
    </row>
    <row r="2077" spans="1:2" ht="13.8">
      <c r="A2077" s="93" t="s">
        <v>3457</v>
      </c>
      <c r="B2077" s="88" t="s">
        <v>75</v>
      </c>
    </row>
    <row r="2078" spans="1:2" ht="13.8">
      <c r="A2078" s="93" t="s">
        <v>3458</v>
      </c>
      <c r="B2078" s="88" t="s">
        <v>75</v>
      </c>
    </row>
    <row r="2079" spans="1:2" ht="13.8">
      <c r="A2079" s="93" t="s">
        <v>3459</v>
      </c>
      <c r="B2079" s="88" t="s">
        <v>84</v>
      </c>
    </row>
    <row r="2080" spans="1:2" ht="13.8">
      <c r="A2080" s="93" t="s">
        <v>3460</v>
      </c>
      <c r="B2080" s="88" t="s">
        <v>75</v>
      </c>
    </row>
    <row r="2081" spans="1:2" ht="13.8">
      <c r="A2081" s="93" t="s">
        <v>3461</v>
      </c>
      <c r="B2081" s="88" t="s">
        <v>75</v>
      </c>
    </row>
    <row r="2082" spans="1:2" ht="13.8">
      <c r="A2082" s="93" t="s">
        <v>3462</v>
      </c>
      <c r="B2082" s="88" t="s">
        <v>75</v>
      </c>
    </row>
    <row r="2083" spans="1:2" ht="13.8">
      <c r="A2083" s="95" t="s">
        <v>3463</v>
      </c>
      <c r="B2083" s="88" t="s">
        <v>69</v>
      </c>
    </row>
    <row r="2084" spans="1:2" ht="13.8">
      <c r="A2084" s="93" t="s">
        <v>3464</v>
      </c>
      <c r="B2084" s="88" t="s">
        <v>75</v>
      </c>
    </row>
    <row r="2085" spans="1:2" ht="13.8">
      <c r="A2085" s="93" t="s">
        <v>3465</v>
      </c>
      <c r="B2085" s="88" t="s">
        <v>75</v>
      </c>
    </row>
    <row r="2086" spans="1:2" ht="13.8">
      <c r="A2086" s="95" t="s">
        <v>3466</v>
      </c>
      <c r="B2086" s="94" t="s">
        <v>74</v>
      </c>
    </row>
    <row r="2087" spans="1:2" ht="13.8">
      <c r="A2087" s="93" t="s">
        <v>3467</v>
      </c>
      <c r="B2087" s="88" t="s">
        <v>74</v>
      </c>
    </row>
    <row r="2088" spans="1:2" ht="13.8">
      <c r="A2088" s="93" t="s">
        <v>3468</v>
      </c>
      <c r="B2088" s="88" t="s">
        <v>75</v>
      </c>
    </row>
    <row r="2089" spans="1:2" ht="13.8">
      <c r="A2089" s="93" t="s">
        <v>3469</v>
      </c>
      <c r="B2089" s="88" t="s">
        <v>75</v>
      </c>
    </row>
    <row r="2090" spans="1:2" ht="13.8">
      <c r="A2090" s="93" t="s">
        <v>3470</v>
      </c>
      <c r="B2090" s="88" t="s">
        <v>75</v>
      </c>
    </row>
    <row r="2091" spans="1:2" ht="13.8">
      <c r="A2091" s="93" t="s">
        <v>3471</v>
      </c>
      <c r="B2091" s="88" t="s">
        <v>73</v>
      </c>
    </row>
    <row r="2092" spans="1:2" ht="13.8">
      <c r="A2092" s="93" t="s">
        <v>3472</v>
      </c>
      <c r="B2092" s="88" t="s">
        <v>75</v>
      </c>
    </row>
    <row r="2093" spans="1:2" ht="13.8">
      <c r="A2093" s="93" t="s">
        <v>3473</v>
      </c>
      <c r="B2093" s="88" t="s">
        <v>75</v>
      </c>
    </row>
    <row r="2094" spans="1:2" ht="13.8">
      <c r="A2094" s="93" t="s">
        <v>3474</v>
      </c>
      <c r="B2094" s="88" t="s">
        <v>75</v>
      </c>
    </row>
    <row r="2095" spans="1:2" ht="13.8">
      <c r="A2095" s="93" t="s">
        <v>3475</v>
      </c>
      <c r="B2095" s="88" t="s">
        <v>68</v>
      </c>
    </row>
    <row r="2096" spans="1:2" ht="13.8">
      <c r="A2096" s="93" t="s">
        <v>3476</v>
      </c>
      <c r="B2096" s="88" t="s">
        <v>67</v>
      </c>
    </row>
    <row r="2097" spans="1:2" ht="13.8">
      <c r="A2097" s="95" t="s">
        <v>3477</v>
      </c>
      <c r="B2097" s="94" t="s">
        <v>1424</v>
      </c>
    </row>
    <row r="2098" spans="1:2" ht="13.8">
      <c r="A2098" s="93" t="s">
        <v>3478</v>
      </c>
      <c r="B2098" s="88" t="s">
        <v>68</v>
      </c>
    </row>
    <row r="2099" spans="1:2" ht="13.8">
      <c r="A2099" s="93" t="s">
        <v>3479</v>
      </c>
      <c r="B2099" s="88" t="s">
        <v>67</v>
      </c>
    </row>
    <row r="2100" spans="1:2" ht="41.4">
      <c r="A2100" s="95" t="s">
        <v>3480</v>
      </c>
      <c r="B2100" s="103" t="s">
        <v>97</v>
      </c>
    </row>
    <row r="2101" spans="1:2" ht="13.8">
      <c r="A2101" s="93" t="s">
        <v>3481</v>
      </c>
      <c r="B2101" s="88" t="s">
        <v>78</v>
      </c>
    </row>
    <row r="2102" spans="1:2" ht="13.8">
      <c r="A2102" s="93" t="s">
        <v>3482</v>
      </c>
      <c r="B2102" s="94" t="s">
        <v>64</v>
      </c>
    </row>
    <row r="2103" spans="1:2" ht="45.75" customHeight="1">
      <c r="A2103" s="95" t="s">
        <v>3483</v>
      </c>
      <c r="B2103" s="88" t="s">
        <v>96</v>
      </c>
    </row>
    <row r="2104" spans="1:2" ht="33.75" customHeight="1">
      <c r="A2104" s="96" t="s">
        <v>3484</v>
      </c>
      <c r="B2104" s="88" t="s">
        <v>96</v>
      </c>
    </row>
    <row r="2105" spans="1:2" ht="13.8">
      <c r="A2105" s="93" t="s">
        <v>3485</v>
      </c>
      <c r="B2105" s="88" t="s">
        <v>87</v>
      </c>
    </row>
    <row r="2106" spans="1:2" ht="13.8">
      <c r="A2106" s="93" t="s">
        <v>3486</v>
      </c>
      <c r="B2106" s="88" t="s">
        <v>87</v>
      </c>
    </row>
    <row r="2107" spans="1:2" ht="13.8">
      <c r="A2107" s="93" t="s">
        <v>3487</v>
      </c>
      <c r="B2107" s="88" t="s">
        <v>73</v>
      </c>
    </row>
    <row r="2108" spans="1:2" ht="13.8">
      <c r="A2108" s="93" t="s">
        <v>3488</v>
      </c>
      <c r="B2108" s="88" t="s">
        <v>85</v>
      </c>
    </row>
    <row r="2109" spans="1:2" ht="13.8">
      <c r="A2109" s="93" t="s">
        <v>3489</v>
      </c>
      <c r="B2109" s="88" t="s">
        <v>75</v>
      </c>
    </row>
    <row r="2110" spans="1:2" ht="13.8">
      <c r="A2110" s="95" t="s">
        <v>3490</v>
      </c>
      <c r="B2110" s="88" t="s">
        <v>83</v>
      </c>
    </row>
    <row r="2111" spans="1:2" ht="13.8">
      <c r="A2111" s="93" t="s">
        <v>3491</v>
      </c>
      <c r="B2111" s="88" t="s">
        <v>69</v>
      </c>
    </row>
    <row r="2112" spans="1:2" ht="13.8">
      <c r="A2112" s="95" t="s">
        <v>3492</v>
      </c>
      <c r="B2112" s="88" t="s">
        <v>81</v>
      </c>
    </row>
    <row r="2113" spans="1:2" ht="13.8">
      <c r="A2113" s="93" t="s">
        <v>3493</v>
      </c>
      <c r="B2113" s="88" t="s">
        <v>83</v>
      </c>
    </row>
    <row r="2114" spans="1:2" ht="13.8">
      <c r="A2114" s="95" t="s">
        <v>3494</v>
      </c>
      <c r="B2114" s="88" t="s">
        <v>73</v>
      </c>
    </row>
    <row r="2115" spans="1:2" ht="13.8">
      <c r="A2115" s="93" t="s">
        <v>3495</v>
      </c>
      <c r="B2115" s="88" t="s">
        <v>81</v>
      </c>
    </row>
    <row r="2116" spans="1:2" ht="13.8">
      <c r="A2116" s="93" t="s">
        <v>3496</v>
      </c>
      <c r="B2116" s="88" t="s">
        <v>75</v>
      </c>
    </row>
    <row r="2117" spans="1:2" ht="13.8">
      <c r="A2117" s="95" t="s">
        <v>3497</v>
      </c>
      <c r="B2117" s="88" t="s">
        <v>69</v>
      </c>
    </row>
    <row r="2118" spans="1:2" ht="13.8">
      <c r="A2118" s="93" t="s">
        <v>3498</v>
      </c>
      <c r="B2118" s="88" t="s">
        <v>64</v>
      </c>
    </row>
    <row r="2119" spans="1:2" ht="13.8">
      <c r="A2119" s="93" t="s">
        <v>3499</v>
      </c>
      <c r="B2119" s="94" t="s">
        <v>64</v>
      </c>
    </row>
    <row r="2120" spans="1:2" ht="13.8">
      <c r="A2120" s="95" t="s">
        <v>3500</v>
      </c>
      <c r="B2120" s="88" t="s">
        <v>81</v>
      </c>
    </row>
    <row r="2121" spans="1:2" ht="13.8">
      <c r="A2121" s="93" t="s">
        <v>3501</v>
      </c>
      <c r="B2121" s="88" t="s">
        <v>64</v>
      </c>
    </row>
    <row r="2122" spans="1:2" ht="13.8">
      <c r="A2122" s="93" t="s">
        <v>3502</v>
      </c>
      <c r="B2122" s="88" t="s">
        <v>72</v>
      </c>
    </row>
    <row r="2123" spans="1:2" ht="13.8">
      <c r="A2123" s="95" t="s">
        <v>3503</v>
      </c>
      <c r="B2123" s="88" t="s">
        <v>64</v>
      </c>
    </row>
    <row r="2124" spans="1:2" ht="13.8">
      <c r="A2124" s="95" t="s">
        <v>3504</v>
      </c>
      <c r="B2124" s="88" t="s">
        <v>64</v>
      </c>
    </row>
    <row r="2125" spans="1:2" ht="13.8">
      <c r="A2125" s="95" t="s">
        <v>3505</v>
      </c>
      <c r="B2125" s="94" t="s">
        <v>89</v>
      </c>
    </row>
    <row r="2126" spans="1:2" ht="13.8">
      <c r="A2126" s="93" t="s">
        <v>3506</v>
      </c>
      <c r="B2126" s="88" t="s">
        <v>73</v>
      </c>
    </row>
    <row r="2127" spans="1:2" ht="13.8">
      <c r="A2127" s="93" t="s">
        <v>3507</v>
      </c>
      <c r="B2127" s="88" t="s">
        <v>73</v>
      </c>
    </row>
    <row r="2128" spans="1:2" ht="13.8">
      <c r="A2128" s="95" t="s">
        <v>3508</v>
      </c>
      <c r="B2128" s="88" t="s">
        <v>73</v>
      </c>
    </row>
    <row r="2129" spans="1:2" ht="13.8">
      <c r="A2129" s="93" t="s">
        <v>3509</v>
      </c>
      <c r="B2129" s="88" t="s">
        <v>89</v>
      </c>
    </row>
    <row r="2130" spans="1:2" ht="13.8">
      <c r="A2130" s="95" t="s">
        <v>3510</v>
      </c>
      <c r="B2130" s="94" t="s">
        <v>85</v>
      </c>
    </row>
    <row r="2131" spans="1:2" ht="13.8">
      <c r="A2131" s="93" t="s">
        <v>3511</v>
      </c>
      <c r="B2131" s="88" t="s">
        <v>87</v>
      </c>
    </row>
    <row r="2132" spans="1:2" ht="27.6">
      <c r="A2132" s="93" t="s">
        <v>3512</v>
      </c>
      <c r="B2132" s="88" t="s">
        <v>65</v>
      </c>
    </row>
    <row r="2133" spans="1:2" ht="13.8">
      <c r="A2133" s="93" t="s">
        <v>3513</v>
      </c>
      <c r="B2133" s="88" t="s">
        <v>65</v>
      </c>
    </row>
    <row r="2134" spans="1:2" ht="13.8">
      <c r="A2134" s="93" t="s">
        <v>3514</v>
      </c>
      <c r="B2134" s="88" t="s">
        <v>65</v>
      </c>
    </row>
    <row r="2135" spans="1:2" ht="27.6">
      <c r="A2135" s="96" t="s">
        <v>3515</v>
      </c>
      <c r="B2135" s="88" t="s">
        <v>63</v>
      </c>
    </row>
    <row r="2136" spans="1:2" ht="13.8">
      <c r="A2136" s="96" t="s">
        <v>3516</v>
      </c>
      <c r="B2136" s="88" t="s">
        <v>76</v>
      </c>
    </row>
    <row r="2137" spans="1:2" ht="13.8">
      <c r="A2137" s="96" t="s">
        <v>3517</v>
      </c>
      <c r="B2137" s="94" t="s">
        <v>1424</v>
      </c>
    </row>
    <row r="2138" spans="1:2" ht="13.8">
      <c r="A2138" s="95" t="s">
        <v>3518</v>
      </c>
      <c r="B2138" s="88" t="s">
        <v>66</v>
      </c>
    </row>
    <row r="2139" spans="1:2" ht="13.8">
      <c r="A2139" s="95" t="s">
        <v>3519</v>
      </c>
      <c r="B2139" s="94" t="s">
        <v>65</v>
      </c>
    </row>
    <row r="2140" spans="1:2" ht="13.8">
      <c r="A2140" s="93" t="s">
        <v>3520</v>
      </c>
      <c r="B2140" s="88" t="s">
        <v>65</v>
      </c>
    </row>
    <row r="2141" spans="1:2" ht="13.8">
      <c r="A2141" s="93" t="s">
        <v>3521</v>
      </c>
      <c r="B2141" s="88" t="s">
        <v>65</v>
      </c>
    </row>
    <row r="2142" spans="1:2" ht="13.8">
      <c r="A2142" s="93" t="s">
        <v>3522</v>
      </c>
      <c r="B2142" s="88" t="s">
        <v>69</v>
      </c>
    </row>
    <row r="2143" spans="1:2" ht="13.8">
      <c r="A2143" s="93" t="s">
        <v>3523</v>
      </c>
      <c r="B2143" s="88" t="s">
        <v>73</v>
      </c>
    </row>
    <row r="2144" spans="1:2" ht="13.8">
      <c r="A2144" s="93" t="s">
        <v>3524</v>
      </c>
      <c r="B2144" s="88" t="s">
        <v>69</v>
      </c>
    </row>
    <row r="2145" spans="1:2" ht="13.8">
      <c r="A2145" s="93" t="s">
        <v>3525</v>
      </c>
      <c r="B2145" s="88" t="s">
        <v>75</v>
      </c>
    </row>
    <row r="2146" spans="1:2" ht="13.8">
      <c r="A2146" s="95" t="s">
        <v>3526</v>
      </c>
      <c r="B2146" s="88" t="s">
        <v>64</v>
      </c>
    </row>
    <row r="2147" spans="1:2" ht="13.8">
      <c r="A2147" s="95" t="s">
        <v>3527</v>
      </c>
      <c r="B2147" s="94" t="s">
        <v>85</v>
      </c>
    </row>
    <row r="2148" spans="1:2" ht="13.8">
      <c r="A2148" s="95" t="s">
        <v>3528</v>
      </c>
      <c r="B2148" s="94" t="s">
        <v>85</v>
      </c>
    </row>
    <row r="2149" spans="1:2" ht="13.8">
      <c r="A2149" s="95" t="s">
        <v>3529</v>
      </c>
      <c r="B2149" s="94" t="s">
        <v>85</v>
      </c>
    </row>
    <row r="2150" spans="1:2" ht="13.8">
      <c r="A2150" s="95" t="s">
        <v>3530</v>
      </c>
      <c r="B2150" s="94" t="s">
        <v>85</v>
      </c>
    </row>
    <row r="2151" spans="1:2" ht="13.8">
      <c r="A2151" s="95" t="s">
        <v>3531</v>
      </c>
      <c r="B2151" s="94" t="s">
        <v>31</v>
      </c>
    </row>
    <row r="2152" spans="1:2" ht="13.8">
      <c r="A2152" s="93" t="s">
        <v>3532</v>
      </c>
      <c r="B2152" s="88" t="s">
        <v>32</v>
      </c>
    </row>
    <row r="2153" spans="1:2" ht="13.8">
      <c r="A2153" s="93" t="s">
        <v>3533</v>
      </c>
      <c r="B2153" s="88" t="s">
        <v>1389</v>
      </c>
    </row>
    <row r="2154" spans="1:2" ht="13.8">
      <c r="A2154" s="93" t="s">
        <v>3534</v>
      </c>
      <c r="B2154" s="88" t="s">
        <v>69</v>
      </c>
    </row>
    <row r="2155" spans="1:2" ht="13.8">
      <c r="A2155" s="93" t="s">
        <v>3535</v>
      </c>
      <c r="B2155" s="94" t="s">
        <v>69</v>
      </c>
    </row>
    <row r="2156" spans="1:2" ht="13.8">
      <c r="A2156" s="95" t="s">
        <v>3536</v>
      </c>
      <c r="B2156" s="94" t="s">
        <v>70</v>
      </c>
    </row>
    <row r="2157" spans="1:2" ht="13.8">
      <c r="A2157" s="93" t="s">
        <v>3537</v>
      </c>
      <c r="B2157" s="88" t="s">
        <v>68</v>
      </c>
    </row>
    <row r="2158" spans="1:2" ht="13.8">
      <c r="A2158" s="93" t="s">
        <v>3538</v>
      </c>
      <c r="B2158" s="88" t="s">
        <v>67</v>
      </c>
    </row>
    <row r="2159" spans="1:2" ht="13.8">
      <c r="A2159" s="93" t="s">
        <v>3539</v>
      </c>
      <c r="B2159" s="88" t="s">
        <v>67</v>
      </c>
    </row>
    <row r="2160" spans="1:2" ht="13.8">
      <c r="A2160" s="93" t="s">
        <v>3540</v>
      </c>
      <c r="B2160" s="88" t="s">
        <v>41</v>
      </c>
    </row>
    <row r="2161" spans="1:2" ht="13.8">
      <c r="A2161" s="93" t="s">
        <v>3541</v>
      </c>
      <c r="B2161" s="88" t="s">
        <v>65</v>
      </c>
    </row>
    <row r="2162" spans="1:2" ht="13.8">
      <c r="A2162" s="93" t="s">
        <v>3542</v>
      </c>
      <c r="B2162" s="88" t="s">
        <v>65</v>
      </c>
    </row>
    <row r="2163" spans="1:2" ht="13.8">
      <c r="A2163" s="93" t="s">
        <v>3543</v>
      </c>
      <c r="B2163" s="88" t="s">
        <v>65</v>
      </c>
    </row>
    <row r="2164" spans="1:2" ht="13.8">
      <c r="A2164" s="93" t="s">
        <v>3544</v>
      </c>
      <c r="B2164" s="88" t="s">
        <v>65</v>
      </c>
    </row>
    <row r="2165" spans="1:2" ht="13.8">
      <c r="A2165" s="93" t="s">
        <v>3545</v>
      </c>
      <c r="B2165" s="88" t="s">
        <v>65</v>
      </c>
    </row>
    <row r="2166" spans="1:2" ht="13.8">
      <c r="A2166" s="93" t="s">
        <v>3546</v>
      </c>
      <c r="B2166" s="94" t="s">
        <v>89</v>
      </c>
    </row>
    <row r="2167" spans="1:2" ht="13.8">
      <c r="A2167" s="93" t="s">
        <v>3547</v>
      </c>
      <c r="B2167" s="88" t="s">
        <v>87</v>
      </c>
    </row>
    <row r="2168" spans="1:2" ht="13.8">
      <c r="A2168" s="93" t="s">
        <v>3548</v>
      </c>
      <c r="B2168" s="94" t="s">
        <v>69</v>
      </c>
    </row>
    <row r="2169" spans="1:2" ht="13.8">
      <c r="A2169" s="95" t="s">
        <v>3549</v>
      </c>
      <c r="B2169" s="88" t="s">
        <v>79</v>
      </c>
    </row>
    <row r="2170" spans="1:2" ht="13.8">
      <c r="A2170" s="93" t="s">
        <v>3550</v>
      </c>
      <c r="B2170" s="88" t="s">
        <v>73</v>
      </c>
    </row>
    <row r="2171" spans="1:2" ht="13.8">
      <c r="A2171" s="95" t="s">
        <v>3551</v>
      </c>
      <c r="B2171" s="94" t="s">
        <v>85</v>
      </c>
    </row>
    <row r="2172" spans="1:2" ht="13.8">
      <c r="A2172" s="93" t="s">
        <v>3552</v>
      </c>
      <c r="B2172" s="88" t="s">
        <v>73</v>
      </c>
    </row>
    <row r="2173" spans="1:2" ht="13.8">
      <c r="A2173" s="93" t="s">
        <v>3553</v>
      </c>
      <c r="B2173" s="88" t="s">
        <v>73</v>
      </c>
    </row>
    <row r="2174" spans="1:2" ht="13.8">
      <c r="A2174" s="93" t="s">
        <v>3554</v>
      </c>
      <c r="B2174" s="88" t="s">
        <v>88</v>
      </c>
    </row>
    <row r="2175" spans="1:2" ht="13.8">
      <c r="A2175" s="93" t="s">
        <v>3555</v>
      </c>
      <c r="B2175" s="88" t="s">
        <v>65</v>
      </c>
    </row>
    <row r="2176" spans="1:2" ht="13.8">
      <c r="A2176" s="97" t="s">
        <v>3556</v>
      </c>
      <c r="B2176" s="91"/>
    </row>
    <row r="2177" spans="1:2" ht="13.8">
      <c r="A2177" s="93" t="s">
        <v>3557</v>
      </c>
      <c r="B2177" s="88" t="s">
        <v>1528</v>
      </c>
    </row>
    <row r="2178" spans="1:2" ht="13.8">
      <c r="A2178" s="93" t="s">
        <v>3558</v>
      </c>
      <c r="B2178" s="88" t="s">
        <v>87</v>
      </c>
    </row>
    <row r="2179" spans="1:2" ht="13.8">
      <c r="A2179" s="95" t="s">
        <v>3559</v>
      </c>
      <c r="B2179" s="94" t="s">
        <v>83</v>
      </c>
    </row>
    <row r="2180" spans="1:2" ht="13.8">
      <c r="A2180" s="93" t="s">
        <v>3560</v>
      </c>
      <c r="B2180" s="88" t="s">
        <v>89</v>
      </c>
    </row>
    <row r="2181" spans="1:2" ht="13.8">
      <c r="A2181" s="93" t="s">
        <v>3561</v>
      </c>
      <c r="B2181" s="88" t="s">
        <v>65</v>
      </c>
    </row>
    <row r="2182" spans="1:2" ht="13.8">
      <c r="A2182" s="93" t="s">
        <v>3562</v>
      </c>
      <c r="B2182" s="88" t="s">
        <v>65</v>
      </c>
    </row>
    <row r="2183" spans="1:2" ht="13.8">
      <c r="A2183" s="97" t="s">
        <v>3563</v>
      </c>
      <c r="B2183" s="91"/>
    </row>
    <row r="2184" spans="1:2" ht="13.8">
      <c r="A2184" s="93" t="s">
        <v>3564</v>
      </c>
      <c r="B2184" s="88" t="s">
        <v>73</v>
      </c>
    </row>
    <row r="2185" spans="1:2" ht="13.8">
      <c r="A2185" s="93" t="s">
        <v>3565</v>
      </c>
      <c r="B2185" s="88" t="s">
        <v>87</v>
      </c>
    </row>
    <row r="2186" spans="1:2" ht="13.8">
      <c r="A2186" s="93" t="s">
        <v>3566</v>
      </c>
      <c r="B2186" s="88" t="s">
        <v>85</v>
      </c>
    </row>
    <row r="2187" spans="1:2" ht="13.8">
      <c r="A2187" s="93" t="s">
        <v>3567</v>
      </c>
      <c r="B2187" s="88" t="s">
        <v>85</v>
      </c>
    </row>
    <row r="2188" spans="1:2" ht="13.8">
      <c r="A2188" s="93" t="s">
        <v>3568</v>
      </c>
      <c r="B2188" s="88" t="s">
        <v>30</v>
      </c>
    </row>
    <row r="2189" spans="1:2" ht="13.8">
      <c r="A2189" s="93" t="s">
        <v>3569</v>
      </c>
      <c r="B2189" s="88" t="s">
        <v>85</v>
      </c>
    </row>
    <row r="2190" spans="1:2" ht="13.8">
      <c r="A2190" s="95" t="s">
        <v>3570</v>
      </c>
      <c r="B2190" s="88" t="s">
        <v>1420</v>
      </c>
    </row>
    <row r="2191" spans="1:2" ht="13.8">
      <c r="A2191" s="93" t="s">
        <v>3571</v>
      </c>
      <c r="B2191" s="88" t="s">
        <v>73</v>
      </c>
    </row>
    <row r="2192" spans="1:2" ht="13.8">
      <c r="A2192" s="95" t="s">
        <v>3572</v>
      </c>
      <c r="B2192" s="88" t="s">
        <v>80</v>
      </c>
    </row>
    <row r="2193" spans="1:2" ht="13.8">
      <c r="A2193" s="95" t="s">
        <v>3573</v>
      </c>
      <c r="B2193" s="88" t="s">
        <v>73</v>
      </c>
    </row>
    <row r="2194" spans="1:2" ht="13.8">
      <c r="A2194" s="95" t="s">
        <v>3574</v>
      </c>
      <c r="B2194" s="94" t="s">
        <v>81</v>
      </c>
    </row>
    <row r="2195" spans="1:2" ht="13.8">
      <c r="A2195" s="95" t="s">
        <v>3575</v>
      </c>
      <c r="B2195" s="94" t="s">
        <v>87</v>
      </c>
    </row>
    <row r="2196" spans="1:2" ht="13.8">
      <c r="A2196" s="93" t="s">
        <v>3576</v>
      </c>
      <c r="B2196" s="88" t="s">
        <v>73</v>
      </c>
    </row>
    <row r="2197" spans="1:2" ht="13.8">
      <c r="A2197" s="93" t="s">
        <v>3577</v>
      </c>
      <c r="B2197" s="88" t="s">
        <v>65</v>
      </c>
    </row>
    <row r="2198" spans="1:2" ht="13.8">
      <c r="A2198" s="93" t="s">
        <v>3578</v>
      </c>
      <c r="B2198" s="88" t="s">
        <v>1528</v>
      </c>
    </row>
    <row r="2199" spans="1:2" ht="13.8">
      <c r="A2199" s="93" t="s">
        <v>3579</v>
      </c>
      <c r="B2199" s="88" t="s">
        <v>1420</v>
      </c>
    </row>
    <row r="2200" spans="1:2" ht="13.8">
      <c r="A2200" s="93" t="s">
        <v>3580</v>
      </c>
      <c r="B2200" s="88" t="s">
        <v>1420</v>
      </c>
    </row>
    <row r="2201" spans="1:2" ht="13.8">
      <c r="A2201" s="93" t="s">
        <v>3581</v>
      </c>
      <c r="B2201" s="88" t="s">
        <v>1420</v>
      </c>
    </row>
    <row r="2202" spans="1:2" ht="13.8">
      <c r="A2202" s="93" t="s">
        <v>3582</v>
      </c>
      <c r="B2202" s="94" t="s">
        <v>89</v>
      </c>
    </row>
    <row r="2203" spans="1:2" ht="13.8">
      <c r="A2203" s="95" t="s">
        <v>3583</v>
      </c>
      <c r="B2203" s="94" t="s">
        <v>73</v>
      </c>
    </row>
    <row r="2204" spans="1:2" ht="13.8">
      <c r="A2204" s="95" t="s">
        <v>3584</v>
      </c>
      <c r="B2204" s="88" t="s">
        <v>83</v>
      </c>
    </row>
    <row r="2205" spans="1:2" ht="13.8">
      <c r="A2205" s="95" t="s">
        <v>3585</v>
      </c>
      <c r="B2205" s="88" t="s">
        <v>53</v>
      </c>
    </row>
    <row r="2206" spans="1:2" ht="13.8">
      <c r="A2206" s="95" t="s">
        <v>3586</v>
      </c>
      <c r="B2206" s="88" t="s">
        <v>51</v>
      </c>
    </row>
    <row r="2207" spans="1:2" ht="13.8">
      <c r="A2207" s="93" t="s">
        <v>3587</v>
      </c>
      <c r="B2207" s="88" t="s">
        <v>1389</v>
      </c>
    </row>
    <row r="2208" spans="1:2" ht="13.8">
      <c r="A2208" s="96" t="s">
        <v>3588</v>
      </c>
      <c r="B2208" s="88" t="s">
        <v>71</v>
      </c>
    </row>
    <row r="2209" spans="1:2" ht="13.8">
      <c r="A2209" s="95" t="s">
        <v>3589</v>
      </c>
      <c r="B2209" s="88" t="s">
        <v>53</v>
      </c>
    </row>
    <row r="2210" spans="1:2" ht="13.8">
      <c r="A2210" s="93" t="s">
        <v>3590</v>
      </c>
      <c r="B2210" s="88" t="s">
        <v>89</v>
      </c>
    </row>
    <row r="2211" spans="1:2" ht="13.8">
      <c r="A2211" s="93" t="s">
        <v>3591</v>
      </c>
      <c r="B2211" s="88" t="s">
        <v>69</v>
      </c>
    </row>
    <row r="2212" spans="1:2" ht="13.8">
      <c r="A2212" s="93" t="s">
        <v>3592</v>
      </c>
      <c r="B2212" s="94" t="s">
        <v>72</v>
      </c>
    </row>
    <row r="2213" spans="1:2" ht="13.8">
      <c r="A2213" s="93" t="s">
        <v>3593</v>
      </c>
      <c r="B2213" s="88" t="s">
        <v>73</v>
      </c>
    </row>
    <row r="2214" spans="1:2" ht="13.8">
      <c r="A2214" s="95" t="s">
        <v>3594</v>
      </c>
      <c r="B2214" s="88" t="s">
        <v>30</v>
      </c>
    </row>
    <row r="2215" spans="1:2" ht="13.8">
      <c r="A2215" s="95" t="s">
        <v>3595</v>
      </c>
      <c r="B2215" s="88" t="s">
        <v>2122</v>
      </c>
    </row>
    <row r="2216" spans="1:2" ht="13.8">
      <c r="A2216" s="93" t="s">
        <v>3596</v>
      </c>
      <c r="B2216" s="94" t="s">
        <v>71</v>
      </c>
    </row>
    <row r="2217" spans="1:2" ht="13.8">
      <c r="A2217" s="93" t="s">
        <v>3597</v>
      </c>
      <c r="B2217" s="88" t="s">
        <v>67</v>
      </c>
    </row>
    <row r="2218" spans="1:2" ht="13.8">
      <c r="A2218" s="93" t="s">
        <v>3598</v>
      </c>
      <c r="B2218" s="88" t="s">
        <v>89</v>
      </c>
    </row>
    <row r="2219" spans="1:2" ht="13.8">
      <c r="A2219" s="93" t="s">
        <v>3599</v>
      </c>
      <c r="B2219" s="88" t="s">
        <v>78</v>
      </c>
    </row>
    <row r="2220" spans="1:2" ht="13.8">
      <c r="A2220" s="93" t="s">
        <v>3600</v>
      </c>
      <c r="B2220" s="88" t="s">
        <v>49</v>
      </c>
    </row>
    <row r="2221" spans="1:2" ht="13.8">
      <c r="A2221" s="93" t="s">
        <v>3601</v>
      </c>
      <c r="B2221" s="88" t="s">
        <v>89</v>
      </c>
    </row>
    <row r="2222" spans="1:2" ht="13.8">
      <c r="A2222" s="95" t="s">
        <v>3602</v>
      </c>
      <c r="B2222" s="88" t="s">
        <v>89</v>
      </c>
    </row>
    <row r="2223" spans="1:2" ht="13.8">
      <c r="A2223" s="93" t="s">
        <v>3603</v>
      </c>
      <c r="B2223" s="88" t="s">
        <v>83</v>
      </c>
    </row>
    <row r="2224" spans="1:2" ht="13.8">
      <c r="A2224" s="93" t="s">
        <v>3604</v>
      </c>
      <c r="B2224" s="88" t="s">
        <v>67</v>
      </c>
    </row>
    <row r="2225" spans="1:2" ht="13.8">
      <c r="A2225" s="93" t="s">
        <v>3605</v>
      </c>
      <c r="B2225" s="88" t="s">
        <v>75</v>
      </c>
    </row>
    <row r="2226" spans="1:2" ht="13.8">
      <c r="A2226" s="93" t="s">
        <v>3606</v>
      </c>
      <c r="B2226" s="88" t="s">
        <v>73</v>
      </c>
    </row>
    <row r="2227" spans="1:2" ht="13.8">
      <c r="A2227" s="93" t="s">
        <v>3607</v>
      </c>
      <c r="B2227" s="88" t="s">
        <v>75</v>
      </c>
    </row>
    <row r="2228" spans="1:2" ht="13.8">
      <c r="A2228" s="93" t="s">
        <v>3608</v>
      </c>
      <c r="B2228" s="88" t="s">
        <v>73</v>
      </c>
    </row>
    <row r="2229" spans="1:2" ht="13.8">
      <c r="A2229" s="93" t="s">
        <v>3609</v>
      </c>
      <c r="B2229" s="88" t="s">
        <v>73</v>
      </c>
    </row>
    <row r="2230" spans="1:2" ht="13.8">
      <c r="A2230" s="93" t="s">
        <v>3610</v>
      </c>
      <c r="B2230" s="94" t="s">
        <v>69</v>
      </c>
    </row>
    <row r="2231" spans="1:2" ht="13.8">
      <c r="A2231" s="95" t="s">
        <v>3611</v>
      </c>
      <c r="B2231" s="88" t="s">
        <v>83</v>
      </c>
    </row>
    <row r="2232" spans="1:2" ht="13.8">
      <c r="A2232" s="95" t="s">
        <v>3612</v>
      </c>
      <c r="B2232" s="94" t="s">
        <v>83</v>
      </c>
    </row>
    <row r="2233" spans="1:2" ht="13.8">
      <c r="A2233" s="93" t="s">
        <v>3613</v>
      </c>
      <c r="B2233" s="88" t="s">
        <v>73</v>
      </c>
    </row>
    <row r="2234" spans="1:2" ht="13.8">
      <c r="A2234" s="95" t="s">
        <v>3614</v>
      </c>
      <c r="B2234" s="94" t="s">
        <v>91</v>
      </c>
    </row>
    <row r="2235" spans="1:2" ht="13.8">
      <c r="A2235" s="93" t="s">
        <v>3615</v>
      </c>
      <c r="B2235" s="88" t="s">
        <v>51</v>
      </c>
    </row>
    <row r="2236" spans="1:2" ht="13.8">
      <c r="A2236" s="93" t="s">
        <v>3616</v>
      </c>
      <c r="B2236" s="88" t="s">
        <v>73</v>
      </c>
    </row>
    <row r="2237" spans="1:2" ht="13.8">
      <c r="A2237" s="93" t="s">
        <v>3617</v>
      </c>
      <c r="B2237" s="88" t="s">
        <v>86</v>
      </c>
    </row>
    <row r="2238" spans="1:2" ht="13.8">
      <c r="A2238" s="93" t="s">
        <v>3618</v>
      </c>
      <c r="B2238" s="88" t="s">
        <v>86</v>
      </c>
    </row>
    <row r="2239" spans="1:2" ht="13.8">
      <c r="A2239" s="93" t="s">
        <v>3619</v>
      </c>
      <c r="B2239" s="88" t="s">
        <v>74</v>
      </c>
    </row>
    <row r="2240" spans="1:2" ht="13.8">
      <c r="A2240" s="93" t="s">
        <v>3620</v>
      </c>
      <c r="B2240" s="88" t="s">
        <v>67</v>
      </c>
    </row>
    <row r="2241" spans="1:2" ht="13.8">
      <c r="A2241" s="93" t="s">
        <v>3621</v>
      </c>
      <c r="B2241" s="94" t="s">
        <v>72</v>
      </c>
    </row>
    <row r="2242" spans="1:2" ht="13.8">
      <c r="A2242" s="95" t="s">
        <v>3622</v>
      </c>
      <c r="B2242" s="94" t="s">
        <v>51</v>
      </c>
    </row>
    <row r="2243" spans="1:2" ht="13.8">
      <c r="A2243" s="95" t="s">
        <v>3623</v>
      </c>
      <c r="B2243" s="94" t="s">
        <v>51</v>
      </c>
    </row>
    <row r="2244" spans="1:2" ht="13.8">
      <c r="A2244" s="93" t="s">
        <v>3624</v>
      </c>
      <c r="B2244" s="88" t="s">
        <v>51</v>
      </c>
    </row>
    <row r="2245" spans="1:2" ht="13.8">
      <c r="A2245" s="93" t="s">
        <v>3625</v>
      </c>
      <c r="B2245" s="88" t="s">
        <v>51</v>
      </c>
    </row>
    <row r="2246" spans="1:2" ht="13.8">
      <c r="A2246" s="93" t="s">
        <v>3626</v>
      </c>
      <c r="B2246" s="88" t="s">
        <v>84</v>
      </c>
    </row>
    <row r="2247" spans="1:2" ht="13.8">
      <c r="A2247" s="93" t="s">
        <v>3627</v>
      </c>
      <c r="B2247" s="88" t="s">
        <v>78</v>
      </c>
    </row>
    <row r="2248" spans="1:2" ht="13.8">
      <c r="A2248" s="95" t="s">
        <v>3628</v>
      </c>
      <c r="B2248" s="94" t="s">
        <v>64</v>
      </c>
    </row>
    <row r="2249" spans="1:2" ht="13.8">
      <c r="A2249" s="93" t="s">
        <v>3629</v>
      </c>
      <c r="B2249" s="88" t="s">
        <v>80</v>
      </c>
    </row>
    <row r="2250" spans="1:2" ht="13.8">
      <c r="A2250" s="93" t="s">
        <v>3630</v>
      </c>
      <c r="B2250" s="88" t="s">
        <v>65</v>
      </c>
    </row>
    <row r="2251" spans="1:2" ht="13.8">
      <c r="A2251" s="93" t="s">
        <v>3631</v>
      </c>
      <c r="B2251" s="88" t="s">
        <v>51</v>
      </c>
    </row>
    <row r="2252" spans="1:2" ht="13.8">
      <c r="A2252" s="93" t="s">
        <v>3632</v>
      </c>
      <c r="B2252" s="88" t="s">
        <v>53</v>
      </c>
    </row>
    <row r="2253" spans="1:2" ht="13.8">
      <c r="A2253" s="93" t="s">
        <v>3633</v>
      </c>
      <c r="B2253" s="100" t="s">
        <v>54</v>
      </c>
    </row>
    <row r="2254" spans="1:2" ht="13.8">
      <c r="A2254" s="93" t="s">
        <v>3634</v>
      </c>
      <c r="B2254" s="100" t="s">
        <v>51</v>
      </c>
    </row>
    <row r="2255" spans="1:2" ht="13.8">
      <c r="A2255" s="93" t="s">
        <v>3635</v>
      </c>
      <c r="B2255" s="88" t="s">
        <v>53</v>
      </c>
    </row>
    <row r="2256" spans="1:2" ht="13.8">
      <c r="A2256" s="93" t="s">
        <v>3636</v>
      </c>
      <c r="B2256" s="88" t="s">
        <v>51</v>
      </c>
    </row>
    <row r="2257" spans="1:2" ht="13.8">
      <c r="A2257" s="93" t="s">
        <v>3637</v>
      </c>
      <c r="B2257" s="88" t="s">
        <v>957</v>
      </c>
    </row>
    <row r="2258" spans="1:2" ht="13.8">
      <c r="A2258" s="93" t="s">
        <v>3638</v>
      </c>
      <c r="B2258" s="88" t="s">
        <v>51</v>
      </c>
    </row>
    <row r="2259" spans="1:2" ht="13.8">
      <c r="A2259" s="93" t="s">
        <v>3639</v>
      </c>
      <c r="B2259" s="88" t="s">
        <v>51</v>
      </c>
    </row>
    <row r="2260" spans="1:2" ht="13.8">
      <c r="A2260" s="93" t="s">
        <v>3640</v>
      </c>
      <c r="B2260" s="88" t="s">
        <v>53</v>
      </c>
    </row>
    <row r="2261" spans="1:2" ht="13.8">
      <c r="A2261" s="93" t="s">
        <v>3641</v>
      </c>
      <c r="B2261" s="88" t="s">
        <v>42</v>
      </c>
    </row>
    <row r="2262" spans="1:2" ht="13.8">
      <c r="A2262" s="93" t="s">
        <v>3642</v>
      </c>
      <c r="B2262" s="88" t="s">
        <v>53</v>
      </c>
    </row>
    <row r="2263" spans="1:2" ht="13.8">
      <c r="A2263" s="95" t="s">
        <v>3643</v>
      </c>
      <c r="B2263" s="94" t="s">
        <v>57</v>
      </c>
    </row>
    <row r="2264" spans="1:2" ht="13.8">
      <c r="A2264" s="93" t="s">
        <v>3644</v>
      </c>
      <c r="B2264" s="88" t="s">
        <v>41</v>
      </c>
    </row>
    <row r="2265" spans="1:2" ht="27.6">
      <c r="A2265" s="93" t="s">
        <v>3645</v>
      </c>
      <c r="B2265" s="88" t="s">
        <v>957</v>
      </c>
    </row>
    <row r="2266" spans="1:2" ht="13.8">
      <c r="A2266" s="93" t="s">
        <v>3646</v>
      </c>
      <c r="B2266" s="88" t="s">
        <v>51</v>
      </c>
    </row>
    <row r="2267" spans="1:2" ht="13.8">
      <c r="A2267" s="93" t="s">
        <v>3647</v>
      </c>
      <c r="B2267" s="88" t="s">
        <v>51</v>
      </c>
    </row>
    <row r="2268" spans="1:2" ht="13.8">
      <c r="A2268" s="93" t="s">
        <v>3648</v>
      </c>
      <c r="B2268" s="88" t="s">
        <v>65</v>
      </c>
    </row>
    <row r="2269" spans="1:2" ht="13.8">
      <c r="A2269" s="95" t="s">
        <v>3649</v>
      </c>
      <c r="B2269" s="94" t="s">
        <v>85</v>
      </c>
    </row>
    <row r="2270" spans="1:2" ht="13.8">
      <c r="A2270" s="93" t="s">
        <v>3650</v>
      </c>
      <c r="B2270" s="88" t="s">
        <v>49</v>
      </c>
    </row>
    <row r="2271" spans="1:2" ht="13.8">
      <c r="A2271" s="95" t="s">
        <v>3651</v>
      </c>
      <c r="B2271" s="94" t="s">
        <v>85</v>
      </c>
    </row>
    <row r="2272" spans="1:2" ht="13.8">
      <c r="A2272" s="93" t="s">
        <v>3652</v>
      </c>
      <c r="B2272" s="88" t="s">
        <v>87</v>
      </c>
    </row>
    <row r="2273" spans="1:2" ht="13.8">
      <c r="A2273" s="93" t="s">
        <v>3653</v>
      </c>
      <c r="B2273" s="88" t="s">
        <v>75</v>
      </c>
    </row>
    <row r="2274" spans="1:2" ht="13.8">
      <c r="A2274" s="93" t="s">
        <v>3654</v>
      </c>
      <c r="B2274" s="88" t="s">
        <v>75</v>
      </c>
    </row>
    <row r="2275" spans="1:2" ht="13.8">
      <c r="A2275" s="93" t="s">
        <v>3655</v>
      </c>
      <c r="B2275" s="88" t="s">
        <v>74</v>
      </c>
    </row>
    <row r="2276" spans="1:2" ht="13.8">
      <c r="A2276" s="93" t="s">
        <v>3656</v>
      </c>
      <c r="B2276" s="88" t="s">
        <v>74</v>
      </c>
    </row>
    <row r="2277" spans="1:2" ht="13.8">
      <c r="A2277" s="93" t="s">
        <v>3657</v>
      </c>
      <c r="B2277" s="88" t="s">
        <v>69</v>
      </c>
    </row>
    <row r="2278" spans="1:2" ht="13.8">
      <c r="A2278" s="93" t="s">
        <v>3658</v>
      </c>
      <c r="B2278" s="88" t="s">
        <v>69</v>
      </c>
    </row>
    <row r="2279" spans="1:2" ht="13.8">
      <c r="A2279" s="93" t="s">
        <v>3659</v>
      </c>
      <c r="B2279" s="88" t="s">
        <v>74</v>
      </c>
    </row>
    <row r="2280" spans="1:2" ht="13.8">
      <c r="A2280" s="93" t="s">
        <v>3660</v>
      </c>
      <c r="B2280" s="88" t="s">
        <v>72</v>
      </c>
    </row>
    <row r="2281" spans="1:2" ht="13.8">
      <c r="A2281" s="93" t="s">
        <v>3661</v>
      </c>
      <c r="B2281" s="88" t="s">
        <v>74</v>
      </c>
    </row>
    <row r="2282" spans="1:2" ht="13.8">
      <c r="A2282" s="93" t="s">
        <v>3662</v>
      </c>
      <c r="B2282" s="88" t="s">
        <v>74</v>
      </c>
    </row>
    <row r="2283" spans="1:2" ht="13.8">
      <c r="A2283" s="93" t="s">
        <v>3663</v>
      </c>
      <c r="B2283" s="88" t="s">
        <v>69</v>
      </c>
    </row>
    <row r="2284" spans="1:2" ht="13.8">
      <c r="A2284" s="93" t="s">
        <v>3664</v>
      </c>
      <c r="B2284" s="88" t="s">
        <v>73</v>
      </c>
    </row>
    <row r="2285" spans="1:2" ht="13.8">
      <c r="A2285" s="93" t="s">
        <v>3665</v>
      </c>
      <c r="B2285" s="88" t="s">
        <v>74</v>
      </c>
    </row>
    <row r="2286" spans="1:2" ht="13.8">
      <c r="A2286" s="93" t="s">
        <v>3666</v>
      </c>
      <c r="B2286" s="88" t="s">
        <v>89</v>
      </c>
    </row>
    <row r="2287" spans="1:2" ht="13.8">
      <c r="A2287" s="93" t="s">
        <v>3667</v>
      </c>
      <c r="B2287" s="88" t="s">
        <v>74</v>
      </c>
    </row>
    <row r="2288" spans="1:2" ht="13.8">
      <c r="A2288" s="93" t="s">
        <v>3668</v>
      </c>
      <c r="B2288" s="94" t="s">
        <v>69</v>
      </c>
    </row>
    <row r="2289" spans="1:2" ht="13.8">
      <c r="A2289" s="93" t="s">
        <v>3669</v>
      </c>
      <c r="B2289" s="88" t="s">
        <v>74</v>
      </c>
    </row>
    <row r="2290" spans="1:2" ht="13.8">
      <c r="A2290" s="93" t="s">
        <v>3670</v>
      </c>
      <c r="B2290" s="88" t="s">
        <v>74</v>
      </c>
    </row>
    <row r="2291" spans="1:2" ht="13.8">
      <c r="A2291" s="93" t="s">
        <v>3671</v>
      </c>
      <c r="B2291" s="88" t="s">
        <v>74</v>
      </c>
    </row>
    <row r="2292" spans="1:2" ht="13.8">
      <c r="A2292" s="93" t="s">
        <v>3672</v>
      </c>
      <c r="B2292" s="88" t="s">
        <v>72</v>
      </c>
    </row>
    <row r="2293" spans="1:2" ht="13.8">
      <c r="A2293" s="93" t="s">
        <v>3673</v>
      </c>
      <c r="B2293" s="88" t="s">
        <v>74</v>
      </c>
    </row>
    <row r="2294" spans="1:2" ht="13.8">
      <c r="A2294" s="93" t="s">
        <v>3674</v>
      </c>
      <c r="B2294" s="88" t="s">
        <v>74</v>
      </c>
    </row>
    <row r="2295" spans="1:2" ht="13.8">
      <c r="A2295" s="93" t="s">
        <v>3675</v>
      </c>
      <c r="B2295" s="88" t="s">
        <v>74</v>
      </c>
    </row>
    <row r="2296" spans="1:2" ht="13.8">
      <c r="A2296" s="93" t="s">
        <v>3676</v>
      </c>
      <c r="B2296" s="88" t="s">
        <v>74</v>
      </c>
    </row>
    <row r="2297" spans="1:2" ht="13.8">
      <c r="A2297" s="93" t="s">
        <v>3677</v>
      </c>
      <c r="B2297" s="88" t="s">
        <v>74</v>
      </c>
    </row>
    <row r="2298" spans="1:2" ht="13.8">
      <c r="A2298" s="93" t="s">
        <v>3678</v>
      </c>
      <c r="B2298" s="88" t="s">
        <v>74</v>
      </c>
    </row>
    <row r="2299" spans="1:2" ht="13.8">
      <c r="A2299" s="93" t="s">
        <v>3679</v>
      </c>
      <c r="B2299" s="88" t="s">
        <v>74</v>
      </c>
    </row>
    <row r="2300" spans="1:2" ht="13.8">
      <c r="A2300" s="93" t="s">
        <v>3680</v>
      </c>
      <c r="B2300" s="88" t="s">
        <v>74</v>
      </c>
    </row>
    <row r="2301" spans="1:2" ht="13.8">
      <c r="A2301" s="93" t="s">
        <v>3681</v>
      </c>
      <c r="B2301" s="88" t="s">
        <v>74</v>
      </c>
    </row>
    <row r="2302" spans="1:2" ht="13.8">
      <c r="A2302" s="93" t="s">
        <v>3682</v>
      </c>
      <c r="B2302" s="88" t="s">
        <v>74</v>
      </c>
    </row>
    <row r="2303" spans="1:2" ht="13.8">
      <c r="A2303" s="93" t="s">
        <v>3683</v>
      </c>
      <c r="B2303" s="88" t="s">
        <v>74</v>
      </c>
    </row>
    <row r="2304" spans="1:2" ht="13.8">
      <c r="A2304" s="93" t="s">
        <v>3684</v>
      </c>
      <c r="B2304" s="88" t="s">
        <v>74</v>
      </c>
    </row>
    <row r="2305" spans="1:2" ht="13.8">
      <c r="A2305" s="93" t="s">
        <v>3685</v>
      </c>
      <c r="B2305" s="88" t="s">
        <v>75</v>
      </c>
    </row>
    <row r="2306" spans="1:2" ht="13.8">
      <c r="A2306" s="93" t="s">
        <v>3686</v>
      </c>
      <c r="B2306" s="88" t="s">
        <v>74</v>
      </c>
    </row>
    <row r="2307" spans="1:2" ht="13.8">
      <c r="A2307" s="93" t="s">
        <v>3687</v>
      </c>
      <c r="B2307" s="88" t="s">
        <v>74</v>
      </c>
    </row>
    <row r="2308" spans="1:2" ht="13.8">
      <c r="A2308" s="93" t="s">
        <v>3688</v>
      </c>
      <c r="B2308" s="94" t="s">
        <v>69</v>
      </c>
    </row>
    <row r="2309" spans="1:2" ht="13.8">
      <c r="A2309" s="93" t="s">
        <v>3689</v>
      </c>
      <c r="B2309" s="94" t="s">
        <v>69</v>
      </c>
    </row>
    <row r="2310" spans="1:2" ht="13.8">
      <c r="A2310" s="93" t="s">
        <v>3690</v>
      </c>
      <c r="B2310" s="94" t="s">
        <v>69</v>
      </c>
    </row>
    <row r="2311" spans="1:2" ht="13.8">
      <c r="A2311" s="93" t="s">
        <v>3691</v>
      </c>
      <c r="B2311" s="94" t="s">
        <v>69</v>
      </c>
    </row>
    <row r="2312" spans="1:2" ht="13.8">
      <c r="A2312" s="93" t="s">
        <v>3692</v>
      </c>
      <c r="B2312" s="94" t="s">
        <v>69</v>
      </c>
    </row>
    <row r="2313" spans="1:2" ht="13.8">
      <c r="A2313" s="93" t="s">
        <v>3693</v>
      </c>
      <c r="B2313" s="88" t="s">
        <v>74</v>
      </c>
    </row>
    <row r="2314" spans="1:2" ht="41.4">
      <c r="A2314" s="95" t="s">
        <v>3694</v>
      </c>
      <c r="B2314" s="88" t="s">
        <v>433</v>
      </c>
    </row>
    <row r="2315" spans="1:2" ht="13.8">
      <c r="A2315" s="95" t="s">
        <v>3695</v>
      </c>
      <c r="B2315" s="94" t="s">
        <v>65</v>
      </c>
    </row>
    <row r="2316" spans="1:2" ht="13.8">
      <c r="A2316" s="93" t="s">
        <v>3696</v>
      </c>
      <c r="B2316" s="94" t="s">
        <v>69</v>
      </c>
    </row>
    <row r="2317" spans="1:2" ht="13.8">
      <c r="A2317" s="93" t="s">
        <v>3697</v>
      </c>
      <c r="B2317" s="88" t="s">
        <v>74</v>
      </c>
    </row>
    <row r="2318" spans="1:2" ht="13.8">
      <c r="A2318" s="95" t="s">
        <v>3698</v>
      </c>
      <c r="B2318" s="94" t="s">
        <v>91</v>
      </c>
    </row>
    <row r="2319" spans="1:2" ht="13.8">
      <c r="A2319" s="93" t="s">
        <v>3699</v>
      </c>
      <c r="B2319" s="94" t="s">
        <v>91</v>
      </c>
    </row>
    <row r="2320" spans="1:2" ht="13.8">
      <c r="A2320" s="95" t="s">
        <v>3700</v>
      </c>
      <c r="B2320" s="94" t="s">
        <v>64</v>
      </c>
    </row>
    <row r="2321" spans="1:2" ht="41.4">
      <c r="A2321" s="95" t="s">
        <v>3701</v>
      </c>
      <c r="B2321" s="88" t="s">
        <v>3702</v>
      </c>
    </row>
    <row r="2322" spans="1:2" ht="13.8">
      <c r="A2322" s="93" t="s">
        <v>3703</v>
      </c>
      <c r="B2322" s="88" t="s">
        <v>65</v>
      </c>
    </row>
    <row r="2323" spans="1:2" ht="13.8">
      <c r="A2323" s="93" t="s">
        <v>3704</v>
      </c>
      <c r="B2323" s="88" t="s">
        <v>72</v>
      </c>
    </row>
    <row r="2324" spans="1:2" ht="13.8">
      <c r="A2324" s="93" t="s">
        <v>3705</v>
      </c>
      <c r="B2324" s="88" t="s">
        <v>74</v>
      </c>
    </row>
    <row r="2325" spans="1:2" ht="13.8">
      <c r="A2325" s="93" t="s">
        <v>3706</v>
      </c>
      <c r="B2325" s="88" t="s">
        <v>65</v>
      </c>
    </row>
    <row r="2326" spans="1:2" ht="13.8">
      <c r="A2326" s="93" t="s">
        <v>3707</v>
      </c>
      <c r="B2326" s="88" t="s">
        <v>83</v>
      </c>
    </row>
    <row r="2327" spans="1:2" ht="13.8">
      <c r="A2327" s="95" t="s">
        <v>3708</v>
      </c>
      <c r="B2327" s="94" t="s">
        <v>64</v>
      </c>
    </row>
    <row r="2328" spans="1:2" ht="13.8">
      <c r="A2328" s="93" t="s">
        <v>3709</v>
      </c>
      <c r="B2328" s="88" t="s">
        <v>64</v>
      </c>
    </row>
    <row r="2329" spans="1:2" ht="13.8">
      <c r="A2329" s="93" t="s">
        <v>3710</v>
      </c>
      <c r="B2329" s="88" t="s">
        <v>64</v>
      </c>
    </row>
    <row r="2330" spans="1:2" ht="13.8">
      <c r="A2330" s="95" t="s">
        <v>3711</v>
      </c>
      <c r="B2330" s="94" t="s">
        <v>64</v>
      </c>
    </row>
    <row r="2331" spans="1:2" ht="13.8">
      <c r="A2331" s="93" t="s">
        <v>3712</v>
      </c>
      <c r="B2331" s="88" t="s">
        <v>1420</v>
      </c>
    </row>
    <row r="2332" spans="1:2" ht="13.8">
      <c r="A2332" s="93" t="s">
        <v>3713</v>
      </c>
      <c r="B2332" s="94" t="s">
        <v>64</v>
      </c>
    </row>
    <row r="2333" spans="1:2" ht="13.8">
      <c r="A2333" s="93" t="s">
        <v>3714</v>
      </c>
      <c r="B2333" s="88" t="s">
        <v>76</v>
      </c>
    </row>
    <row r="2334" spans="1:2" ht="13.8">
      <c r="A2334" s="93" t="s">
        <v>3715</v>
      </c>
      <c r="B2334" s="88" t="s">
        <v>42</v>
      </c>
    </row>
    <row r="2335" spans="1:2" ht="41.4">
      <c r="A2335" s="93" t="s">
        <v>3716</v>
      </c>
      <c r="B2335" s="88" t="s">
        <v>73</v>
      </c>
    </row>
    <row r="2336" spans="1:2" ht="13.8">
      <c r="A2336" s="93" t="s">
        <v>3717</v>
      </c>
      <c r="B2336" s="88" t="s">
        <v>67</v>
      </c>
    </row>
    <row r="2337" spans="1:2" ht="13.8">
      <c r="A2337" s="93" t="s">
        <v>3718</v>
      </c>
      <c r="B2337" s="88" t="s">
        <v>73</v>
      </c>
    </row>
    <row r="2338" spans="1:2" ht="13.8">
      <c r="A2338" s="93" t="s">
        <v>3719</v>
      </c>
      <c r="B2338" s="88" t="s">
        <v>73</v>
      </c>
    </row>
    <row r="2339" spans="1:2" ht="13.8">
      <c r="A2339" s="93" t="s">
        <v>3720</v>
      </c>
      <c r="B2339" s="88" t="s">
        <v>67</v>
      </c>
    </row>
    <row r="2340" spans="1:2" ht="13.8">
      <c r="A2340" s="95" t="s">
        <v>3721</v>
      </c>
      <c r="B2340" s="88" t="s">
        <v>71</v>
      </c>
    </row>
    <row r="2341" spans="1:2" ht="13.8">
      <c r="A2341" s="93" t="s">
        <v>3722</v>
      </c>
      <c r="B2341" s="94" t="s">
        <v>72</v>
      </c>
    </row>
    <row r="2342" spans="1:2" ht="13.8">
      <c r="A2342" s="95" t="s">
        <v>3723</v>
      </c>
      <c r="B2342" s="88" t="s">
        <v>73</v>
      </c>
    </row>
    <row r="2343" spans="1:2" ht="13.8">
      <c r="A2343" s="93" t="s">
        <v>3724</v>
      </c>
      <c r="B2343" s="88" t="s">
        <v>75</v>
      </c>
    </row>
    <row r="2344" spans="1:2" ht="13.8">
      <c r="A2344" s="93" t="s">
        <v>3725</v>
      </c>
      <c r="B2344" s="88" t="s">
        <v>67</v>
      </c>
    </row>
    <row r="2345" spans="1:2" ht="13.8">
      <c r="A2345" s="93" t="s">
        <v>3726</v>
      </c>
      <c r="B2345" s="88" t="s">
        <v>73</v>
      </c>
    </row>
    <row r="2346" spans="1:2" ht="13.8">
      <c r="A2346" s="93" t="s">
        <v>3727</v>
      </c>
      <c r="B2346" s="88" t="s">
        <v>74</v>
      </c>
    </row>
    <row r="2347" spans="1:2" ht="13.8">
      <c r="A2347" s="95" t="s">
        <v>3728</v>
      </c>
      <c r="B2347" s="88" t="s">
        <v>81</v>
      </c>
    </row>
    <row r="2348" spans="1:2" ht="13.8">
      <c r="A2348" s="93" t="s">
        <v>3729</v>
      </c>
      <c r="B2348" s="88" t="s">
        <v>76</v>
      </c>
    </row>
    <row r="2349" spans="1:2" ht="13.8">
      <c r="A2349" s="93" t="s">
        <v>3730</v>
      </c>
      <c r="B2349" s="88" t="s">
        <v>76</v>
      </c>
    </row>
    <row r="2350" spans="1:2" ht="13.8">
      <c r="A2350" s="93" t="s">
        <v>3731</v>
      </c>
      <c r="B2350" s="88" t="s">
        <v>83</v>
      </c>
    </row>
    <row r="2351" spans="1:2" ht="13.8">
      <c r="A2351" s="93" t="s">
        <v>3732</v>
      </c>
      <c r="B2351" s="88" t="s">
        <v>73</v>
      </c>
    </row>
    <row r="2352" spans="1:2" ht="13.8">
      <c r="A2352" s="95" t="s">
        <v>3733</v>
      </c>
      <c r="B2352" s="94" t="s">
        <v>83</v>
      </c>
    </row>
    <row r="2353" spans="1:2" ht="13.8">
      <c r="A2353" s="93" t="s">
        <v>3734</v>
      </c>
      <c r="B2353" s="94" t="s">
        <v>72</v>
      </c>
    </row>
    <row r="2354" spans="1:2" ht="13.8">
      <c r="A2354" s="93" t="s">
        <v>3735</v>
      </c>
      <c r="B2354" s="88" t="s">
        <v>77</v>
      </c>
    </row>
    <row r="2355" spans="1:2" ht="13.8">
      <c r="A2355" s="95" t="s">
        <v>3736</v>
      </c>
      <c r="B2355" s="88" t="s">
        <v>69</v>
      </c>
    </row>
    <row r="2356" spans="1:2" ht="13.8">
      <c r="A2356" s="93" t="s">
        <v>3737</v>
      </c>
      <c r="B2356" s="94" t="s">
        <v>69</v>
      </c>
    </row>
    <row r="2357" spans="1:2" ht="13.8">
      <c r="A2357" s="93" t="s">
        <v>3738</v>
      </c>
      <c r="B2357" s="88" t="s">
        <v>88</v>
      </c>
    </row>
    <row r="2358" spans="1:2" ht="13.8">
      <c r="A2358" s="95" t="s">
        <v>3739</v>
      </c>
      <c r="B2358" s="88" t="s">
        <v>83</v>
      </c>
    </row>
    <row r="2359" spans="1:2" ht="13.8">
      <c r="A2359" s="93" t="s">
        <v>3740</v>
      </c>
      <c r="B2359" s="88" t="s">
        <v>74</v>
      </c>
    </row>
    <row r="2360" spans="1:2" ht="13.8">
      <c r="A2360" s="93" t="s">
        <v>3741</v>
      </c>
      <c r="B2360" s="88" t="s">
        <v>75</v>
      </c>
    </row>
    <row r="2361" spans="1:2" ht="13.8">
      <c r="A2361" s="93" t="s">
        <v>3742</v>
      </c>
      <c r="B2361" s="88" t="s">
        <v>75</v>
      </c>
    </row>
    <row r="2362" spans="1:2" ht="13.8">
      <c r="A2362" s="93" t="s">
        <v>3743</v>
      </c>
      <c r="B2362" s="88" t="s">
        <v>85</v>
      </c>
    </row>
    <row r="2363" spans="1:2" ht="13.8">
      <c r="A2363" s="93" t="s">
        <v>3744</v>
      </c>
      <c r="B2363" s="88" t="s">
        <v>74</v>
      </c>
    </row>
    <row r="2364" spans="1:2" ht="13.8">
      <c r="A2364" s="95" t="s">
        <v>3745</v>
      </c>
      <c r="B2364" s="94" t="s">
        <v>87</v>
      </c>
    </row>
    <row r="2365" spans="1:2" ht="13.8">
      <c r="A2365" s="97" t="s">
        <v>3746</v>
      </c>
      <c r="B2365" s="91"/>
    </row>
    <row r="2366" spans="1:2" ht="13.8">
      <c r="A2366" s="93" t="s">
        <v>3747</v>
      </c>
      <c r="B2366" s="88" t="s">
        <v>77</v>
      </c>
    </row>
    <row r="2367" spans="1:2" ht="13.8">
      <c r="A2367" s="93" t="s">
        <v>3748</v>
      </c>
      <c r="B2367" s="88" t="s">
        <v>73</v>
      </c>
    </row>
    <row r="2368" spans="1:2" ht="13.8">
      <c r="A2368" s="93" t="s">
        <v>3749</v>
      </c>
      <c r="B2368" s="88" t="s">
        <v>75</v>
      </c>
    </row>
    <row r="2369" spans="1:2" ht="13.8">
      <c r="A2369" s="93" t="s">
        <v>3750</v>
      </c>
      <c r="B2369" s="88" t="s">
        <v>75</v>
      </c>
    </row>
    <row r="2370" spans="1:2" ht="13.8">
      <c r="A2370" s="93" t="s">
        <v>3751</v>
      </c>
      <c r="B2370" s="88" t="s">
        <v>73</v>
      </c>
    </row>
    <row r="2371" spans="1:2" ht="13.8">
      <c r="A2371" s="93" t="s">
        <v>3752</v>
      </c>
      <c r="B2371" s="88" t="s">
        <v>77</v>
      </c>
    </row>
    <row r="2372" spans="1:2" ht="13.8">
      <c r="A2372" s="93" t="s">
        <v>3753</v>
      </c>
      <c r="B2372" s="88" t="s">
        <v>78</v>
      </c>
    </row>
    <row r="2373" spans="1:2" ht="13.8">
      <c r="A2373" s="93" t="s">
        <v>3754</v>
      </c>
      <c r="B2373" s="88" t="s">
        <v>66</v>
      </c>
    </row>
    <row r="2374" spans="1:2" ht="13.8">
      <c r="A2374" s="93" t="s">
        <v>3755</v>
      </c>
      <c r="B2374" s="88" t="s">
        <v>65</v>
      </c>
    </row>
    <row r="2375" spans="1:2" ht="13.8">
      <c r="A2375" s="93" t="s">
        <v>3756</v>
      </c>
      <c r="B2375" s="88" t="s">
        <v>65</v>
      </c>
    </row>
    <row r="2376" spans="1:2" ht="13.8">
      <c r="A2376" s="93" t="s">
        <v>3757</v>
      </c>
      <c r="B2376" s="88" t="s">
        <v>65</v>
      </c>
    </row>
    <row r="2377" spans="1:2" ht="13.8">
      <c r="A2377" s="93" t="s">
        <v>3758</v>
      </c>
      <c r="B2377" s="88" t="s">
        <v>81</v>
      </c>
    </row>
    <row r="2378" spans="1:2" ht="13.8">
      <c r="A2378" s="93" t="s">
        <v>3759</v>
      </c>
      <c r="B2378" s="88" t="s">
        <v>80</v>
      </c>
    </row>
    <row r="2379" spans="1:2" ht="13.8">
      <c r="A2379" s="93" t="s">
        <v>3760</v>
      </c>
      <c r="B2379" s="88" t="s">
        <v>66</v>
      </c>
    </row>
    <row r="2380" spans="1:2" ht="13.8">
      <c r="A2380" s="93" t="s">
        <v>3761</v>
      </c>
      <c r="B2380" s="88" t="s">
        <v>77</v>
      </c>
    </row>
    <row r="2381" spans="1:2" ht="13.8">
      <c r="A2381" s="93" t="s">
        <v>3762</v>
      </c>
      <c r="B2381" s="88" t="s">
        <v>77</v>
      </c>
    </row>
    <row r="2382" spans="1:2" ht="13.8">
      <c r="A2382" s="93" t="s">
        <v>3763</v>
      </c>
      <c r="B2382" s="88" t="s">
        <v>73</v>
      </c>
    </row>
    <row r="2383" spans="1:2" ht="13.8">
      <c r="A2383" s="93" t="s">
        <v>3764</v>
      </c>
      <c r="B2383" s="88" t="s">
        <v>80</v>
      </c>
    </row>
    <row r="2384" spans="1:2" ht="13.8">
      <c r="A2384" s="93" t="s">
        <v>3765</v>
      </c>
      <c r="B2384" s="88" t="s">
        <v>89</v>
      </c>
    </row>
    <row r="2385" spans="1:2" ht="13.8">
      <c r="A2385" s="93" t="s">
        <v>3766</v>
      </c>
      <c r="B2385" s="88" t="s">
        <v>87</v>
      </c>
    </row>
    <row r="2386" spans="1:2" ht="13.8">
      <c r="A2386" s="93" t="s">
        <v>3767</v>
      </c>
      <c r="B2386" s="88" t="s">
        <v>67</v>
      </c>
    </row>
    <row r="2387" spans="1:2" ht="13.8">
      <c r="A2387" s="93" t="s">
        <v>3768</v>
      </c>
      <c r="B2387" s="94" t="s">
        <v>72</v>
      </c>
    </row>
    <row r="2388" spans="1:2" ht="13.8">
      <c r="A2388" s="93" t="s">
        <v>3769</v>
      </c>
      <c r="B2388" s="88" t="s">
        <v>89</v>
      </c>
    </row>
    <row r="2389" spans="1:2" ht="13.8">
      <c r="A2389" s="93" t="s">
        <v>3770</v>
      </c>
      <c r="B2389" s="88" t="s">
        <v>89</v>
      </c>
    </row>
    <row r="2390" spans="1:2" ht="13.8">
      <c r="A2390" s="95" t="s">
        <v>3771</v>
      </c>
      <c r="B2390" s="94" t="s">
        <v>64</v>
      </c>
    </row>
    <row r="2391" spans="1:2" ht="13.8">
      <c r="A2391" s="93" t="s">
        <v>3772</v>
      </c>
      <c r="B2391" s="94" t="s">
        <v>67</v>
      </c>
    </row>
    <row r="2392" spans="1:2" ht="13.8">
      <c r="A2392" s="93" t="s">
        <v>3773</v>
      </c>
      <c r="B2392" s="88" t="s">
        <v>73</v>
      </c>
    </row>
    <row r="2393" spans="1:2" ht="13.8">
      <c r="A2393" s="93" t="s">
        <v>3774</v>
      </c>
      <c r="B2393" s="88" t="s">
        <v>74</v>
      </c>
    </row>
    <row r="2394" spans="1:2" ht="13.8">
      <c r="A2394" s="93" t="s">
        <v>3775</v>
      </c>
      <c r="B2394" s="88" t="s">
        <v>47</v>
      </c>
    </row>
    <row r="2395" spans="1:2" ht="13.8">
      <c r="A2395" s="96" t="s">
        <v>3776</v>
      </c>
      <c r="B2395" s="88" t="s">
        <v>47</v>
      </c>
    </row>
    <row r="2396" spans="1:2" ht="13.8">
      <c r="A2396" s="96" t="s">
        <v>3777</v>
      </c>
      <c r="B2396" s="88" t="s">
        <v>47</v>
      </c>
    </row>
    <row r="2397" spans="1:2" ht="13.8">
      <c r="A2397" s="96" t="s">
        <v>3778</v>
      </c>
      <c r="B2397" s="88" t="s">
        <v>47</v>
      </c>
    </row>
    <row r="2398" spans="1:2" ht="13.8">
      <c r="A2398" s="96" t="s">
        <v>3779</v>
      </c>
      <c r="B2398" s="88" t="s">
        <v>47</v>
      </c>
    </row>
    <row r="2399" spans="1:2" ht="13.8">
      <c r="A2399" s="93" t="s">
        <v>3780</v>
      </c>
      <c r="B2399" s="94" t="s">
        <v>3781</v>
      </c>
    </row>
    <row r="2400" spans="1:2" ht="13.8">
      <c r="A2400" s="95" t="s">
        <v>3782</v>
      </c>
      <c r="B2400" s="94" t="s">
        <v>62</v>
      </c>
    </row>
    <row r="2401" spans="1:2" ht="13.8">
      <c r="A2401" s="95" t="s">
        <v>3783</v>
      </c>
      <c r="B2401" s="94" t="s">
        <v>62</v>
      </c>
    </row>
    <row r="2402" spans="1:2" ht="13.8">
      <c r="A2402" s="95" t="s">
        <v>3784</v>
      </c>
      <c r="B2402" s="94" t="s">
        <v>62</v>
      </c>
    </row>
    <row r="2403" spans="1:2" ht="13.8">
      <c r="A2403" s="93" t="s">
        <v>3785</v>
      </c>
      <c r="B2403" s="88" t="s">
        <v>73</v>
      </c>
    </row>
    <row r="2404" spans="1:2" ht="13.8">
      <c r="A2404" s="95" t="s">
        <v>3786</v>
      </c>
      <c r="B2404" s="94" t="s">
        <v>83</v>
      </c>
    </row>
    <row r="2405" spans="1:2" ht="13.8">
      <c r="A2405" s="93" t="s">
        <v>3787</v>
      </c>
      <c r="B2405" s="88" t="s">
        <v>75</v>
      </c>
    </row>
    <row r="2406" spans="1:2" ht="13.8">
      <c r="A2406" s="93" t="s">
        <v>3788</v>
      </c>
      <c r="B2406" s="88" t="s">
        <v>89</v>
      </c>
    </row>
    <row r="2407" spans="1:2" ht="13.8">
      <c r="A2407" s="93" t="s">
        <v>3789</v>
      </c>
      <c r="B2407" s="88" t="s">
        <v>83</v>
      </c>
    </row>
    <row r="2408" spans="1:2" ht="13.8">
      <c r="A2408" s="93" t="s">
        <v>3790</v>
      </c>
      <c r="B2408" s="88" t="s">
        <v>1481</v>
      </c>
    </row>
    <row r="2409" spans="1:2" ht="13.8">
      <c r="A2409" s="93" t="s">
        <v>3791</v>
      </c>
      <c r="B2409" s="88" t="s">
        <v>79</v>
      </c>
    </row>
    <row r="2410" spans="1:2" ht="13.8">
      <c r="A2410" s="93" t="s">
        <v>3792</v>
      </c>
      <c r="B2410" s="88" t="s">
        <v>79</v>
      </c>
    </row>
    <row r="2411" spans="1:2" ht="13.8">
      <c r="A2411" s="95" t="s">
        <v>3793</v>
      </c>
      <c r="B2411" s="88" t="s">
        <v>42</v>
      </c>
    </row>
    <row r="2412" spans="1:2" ht="13.8">
      <c r="A2412" s="93" t="s">
        <v>3794</v>
      </c>
      <c r="B2412" s="88" t="s">
        <v>2885</v>
      </c>
    </row>
    <row r="2413" spans="1:2" ht="13.8">
      <c r="A2413" s="95" t="s">
        <v>3795</v>
      </c>
      <c r="B2413" s="88" t="s">
        <v>81</v>
      </c>
    </row>
    <row r="2414" spans="1:2" ht="13.8">
      <c r="A2414" s="93" t="s">
        <v>3796</v>
      </c>
      <c r="B2414" s="88" t="s">
        <v>76</v>
      </c>
    </row>
    <row r="2415" spans="1:2" ht="13.8">
      <c r="A2415" s="93" t="s">
        <v>3797</v>
      </c>
      <c r="B2415" s="88" t="s">
        <v>75</v>
      </c>
    </row>
    <row r="2416" spans="1:2" ht="13.8">
      <c r="A2416" s="93" t="s">
        <v>3798</v>
      </c>
      <c r="B2416" s="88" t="s">
        <v>73</v>
      </c>
    </row>
    <row r="2417" spans="1:2" ht="13.8">
      <c r="A2417" s="93" t="s">
        <v>3799</v>
      </c>
      <c r="B2417" s="88" t="s">
        <v>73</v>
      </c>
    </row>
    <row r="2418" spans="1:2" ht="13.8">
      <c r="A2418" s="93" t="s">
        <v>3800</v>
      </c>
      <c r="B2418" s="88" t="s">
        <v>35</v>
      </c>
    </row>
    <row r="2419" spans="1:2" ht="27.6">
      <c r="A2419" s="96" t="s">
        <v>3801</v>
      </c>
      <c r="B2419" s="88" t="s">
        <v>3802</v>
      </c>
    </row>
    <row r="2420" spans="1:2" ht="13.8">
      <c r="A2420" s="93" t="s">
        <v>3803</v>
      </c>
      <c r="B2420" s="88" t="s">
        <v>38</v>
      </c>
    </row>
    <row r="2421" spans="1:2" ht="13.8">
      <c r="A2421" s="93" t="s">
        <v>3804</v>
      </c>
      <c r="B2421" s="94" t="s">
        <v>49</v>
      </c>
    </row>
    <row r="2422" spans="1:2" ht="13.8">
      <c r="A2422" s="95" t="s">
        <v>3805</v>
      </c>
      <c r="B2422" s="94" t="s">
        <v>38</v>
      </c>
    </row>
    <row r="2423" spans="1:2" ht="13.8">
      <c r="A2423" s="96" t="s">
        <v>3806</v>
      </c>
      <c r="B2423" s="94" t="s">
        <v>3807</v>
      </c>
    </row>
    <row r="2424" spans="1:2" ht="13.8">
      <c r="A2424" s="96" t="s">
        <v>3808</v>
      </c>
      <c r="B2424" s="94" t="s">
        <v>3807</v>
      </c>
    </row>
    <row r="2425" spans="1:2" ht="27.6">
      <c r="A2425" s="96" t="s">
        <v>3809</v>
      </c>
      <c r="B2425" s="94" t="s">
        <v>37</v>
      </c>
    </row>
    <row r="2426" spans="1:2" ht="13.8">
      <c r="A2426" s="93" t="s">
        <v>3810</v>
      </c>
      <c r="B2426" s="88" t="s">
        <v>34</v>
      </c>
    </row>
    <row r="2427" spans="1:2" ht="13.8">
      <c r="A2427" s="93" t="s">
        <v>3811</v>
      </c>
      <c r="B2427" s="88" t="s">
        <v>34</v>
      </c>
    </row>
    <row r="2428" spans="1:2" ht="13.8">
      <c r="A2428" s="93" t="s">
        <v>3812</v>
      </c>
      <c r="B2428" s="88" t="s">
        <v>27</v>
      </c>
    </row>
    <row r="2429" spans="1:2" ht="13.8">
      <c r="A2429" s="93" t="s">
        <v>3813</v>
      </c>
      <c r="B2429" s="88" t="s">
        <v>27</v>
      </c>
    </row>
    <row r="2430" spans="1:2" ht="13.8">
      <c r="A2430" s="95" t="s">
        <v>3814</v>
      </c>
      <c r="B2430" s="88" t="s">
        <v>3815</v>
      </c>
    </row>
    <row r="2431" spans="1:2" ht="13.8">
      <c r="A2431" s="93" t="s">
        <v>3816</v>
      </c>
      <c r="B2431" s="88" t="s">
        <v>38</v>
      </c>
    </row>
    <row r="2432" spans="1:2" ht="13.8">
      <c r="A2432" s="93" t="s">
        <v>3817</v>
      </c>
      <c r="B2432" s="88" t="s">
        <v>38</v>
      </c>
    </row>
    <row r="2433" spans="1:2" ht="13.8">
      <c r="A2433" s="93" t="s">
        <v>3818</v>
      </c>
      <c r="B2433" s="88" t="s">
        <v>42</v>
      </c>
    </row>
    <row r="2434" spans="1:2" ht="13.8">
      <c r="A2434" s="93" t="s">
        <v>3819</v>
      </c>
      <c r="B2434" s="88" t="s">
        <v>49</v>
      </c>
    </row>
    <row r="2435" spans="1:2" ht="27.6">
      <c r="A2435" s="93" t="s">
        <v>3820</v>
      </c>
      <c r="B2435" s="88" t="s">
        <v>3815</v>
      </c>
    </row>
    <row r="2436" spans="1:2" ht="13.8">
      <c r="A2436" s="95" t="s">
        <v>3821</v>
      </c>
      <c r="B2436" s="94" t="s">
        <v>35</v>
      </c>
    </row>
    <row r="2437" spans="1:2" ht="13.8">
      <c r="A2437" s="93" t="s">
        <v>3822</v>
      </c>
      <c r="B2437" s="88" t="s">
        <v>42</v>
      </c>
    </row>
    <row r="2438" spans="1:2" ht="13.8">
      <c r="A2438" s="93" t="s">
        <v>3823</v>
      </c>
      <c r="B2438" s="88" t="s">
        <v>30</v>
      </c>
    </row>
    <row r="2439" spans="1:2" ht="13.8">
      <c r="A2439" s="95" t="s">
        <v>3824</v>
      </c>
      <c r="B2439" s="94" t="s">
        <v>66</v>
      </c>
    </row>
    <row r="2440" spans="1:2" ht="13.8">
      <c r="A2440" s="93" t="s">
        <v>3825</v>
      </c>
      <c r="B2440" s="94" t="s">
        <v>41</v>
      </c>
    </row>
    <row r="2441" spans="1:2" ht="13.8">
      <c r="A2441" s="95" t="s">
        <v>3826</v>
      </c>
      <c r="B2441" s="94" t="s">
        <v>41</v>
      </c>
    </row>
    <row r="2442" spans="1:2" ht="27.6">
      <c r="A2442" s="95" t="s">
        <v>3827</v>
      </c>
      <c r="B2442" s="94" t="s">
        <v>2426</v>
      </c>
    </row>
    <row r="2443" spans="1:2" ht="13.8">
      <c r="A2443" s="93" t="s">
        <v>3828</v>
      </c>
      <c r="B2443" s="94" t="s">
        <v>29</v>
      </c>
    </row>
    <row r="2444" spans="1:2" ht="13.8">
      <c r="A2444" s="93" t="s">
        <v>3829</v>
      </c>
      <c r="B2444" s="94" t="s">
        <v>41</v>
      </c>
    </row>
    <row r="2445" spans="1:2" ht="13.8">
      <c r="A2445" s="95" t="s">
        <v>3830</v>
      </c>
      <c r="B2445" s="94" t="s">
        <v>40</v>
      </c>
    </row>
    <row r="2446" spans="1:2" ht="27.6">
      <c r="A2446" s="95" t="s">
        <v>3831</v>
      </c>
      <c r="B2446" s="94" t="s">
        <v>40</v>
      </c>
    </row>
    <row r="2447" spans="1:2" ht="13.8">
      <c r="A2447" s="93" t="s">
        <v>3832</v>
      </c>
      <c r="B2447" s="94" t="s">
        <v>42</v>
      </c>
    </row>
    <row r="2448" spans="1:2" ht="27.6">
      <c r="A2448" s="95" t="s">
        <v>3833</v>
      </c>
      <c r="B2448" s="94" t="s">
        <v>48</v>
      </c>
    </row>
    <row r="2449" spans="1:2" ht="13.8">
      <c r="A2449" s="93" t="s">
        <v>3834</v>
      </c>
      <c r="B2449" s="94" t="s">
        <v>49</v>
      </c>
    </row>
    <row r="2450" spans="1:2" ht="13.8">
      <c r="A2450" s="95" t="s">
        <v>3835</v>
      </c>
      <c r="B2450" s="94" t="s">
        <v>53</v>
      </c>
    </row>
    <row r="2451" spans="1:2" ht="13.8">
      <c r="A2451" s="93" t="s">
        <v>3836</v>
      </c>
      <c r="B2451" s="94" t="s">
        <v>41</v>
      </c>
    </row>
    <row r="2452" spans="1:2" ht="13.8">
      <c r="A2452" s="93" t="s">
        <v>3837</v>
      </c>
      <c r="B2452" s="94" t="s">
        <v>51</v>
      </c>
    </row>
    <row r="2453" spans="1:2" ht="13.8">
      <c r="A2453" s="93" t="s">
        <v>3838</v>
      </c>
      <c r="B2453" s="94" t="s">
        <v>34</v>
      </c>
    </row>
    <row r="2454" spans="1:2" ht="13.8">
      <c r="A2454" s="93" t="s">
        <v>3839</v>
      </c>
      <c r="B2454" s="94" t="s">
        <v>33</v>
      </c>
    </row>
    <row r="2455" spans="1:2" ht="13.8">
      <c r="A2455" s="93" t="s">
        <v>3840</v>
      </c>
      <c r="B2455" s="94" t="s">
        <v>28</v>
      </c>
    </row>
    <row r="2456" spans="1:2" ht="13.8">
      <c r="A2456" s="93" t="s">
        <v>3841</v>
      </c>
      <c r="B2456" s="94" t="s">
        <v>53</v>
      </c>
    </row>
    <row r="2457" spans="1:2" ht="13.8">
      <c r="A2457" s="93" t="s">
        <v>3842</v>
      </c>
      <c r="B2457" s="94" t="s">
        <v>42</v>
      </c>
    </row>
    <row r="2458" spans="1:2" ht="13.8">
      <c r="A2458" s="93" t="s">
        <v>3843</v>
      </c>
      <c r="B2458" s="94" t="s">
        <v>42</v>
      </c>
    </row>
    <row r="2459" spans="1:2" ht="13.8">
      <c r="A2459" s="95" t="s">
        <v>3844</v>
      </c>
      <c r="B2459" s="94" t="s">
        <v>33</v>
      </c>
    </row>
    <row r="2460" spans="1:2" ht="13.8">
      <c r="A2460" s="95" t="s">
        <v>3845</v>
      </c>
      <c r="B2460" s="94" t="s">
        <v>30</v>
      </c>
    </row>
    <row r="2461" spans="1:2" ht="13.8">
      <c r="A2461" s="95" t="s">
        <v>3846</v>
      </c>
      <c r="B2461" s="94" t="s">
        <v>38</v>
      </c>
    </row>
    <row r="2462" spans="1:2" ht="27.6">
      <c r="A2462" s="95" t="s">
        <v>3847</v>
      </c>
      <c r="B2462" s="88" t="s">
        <v>41</v>
      </c>
    </row>
    <row r="2463" spans="1:2" ht="13.8">
      <c r="A2463" s="95" t="s">
        <v>3848</v>
      </c>
      <c r="B2463" s="94" t="s">
        <v>49</v>
      </c>
    </row>
    <row r="2464" spans="1:2" ht="13.8">
      <c r="A2464" s="95" t="s">
        <v>3849</v>
      </c>
      <c r="B2464" s="94" t="s">
        <v>41</v>
      </c>
    </row>
    <row r="2465" spans="1:2" ht="13.8">
      <c r="A2465" s="95" t="s">
        <v>3850</v>
      </c>
      <c r="B2465" s="94" t="s">
        <v>33</v>
      </c>
    </row>
    <row r="2466" spans="1:2" ht="13.8">
      <c r="A2466" s="95" t="s">
        <v>3851</v>
      </c>
      <c r="B2466" s="94" t="s">
        <v>33</v>
      </c>
    </row>
    <row r="2467" spans="1:2" ht="13.8">
      <c r="A2467" s="95" t="s">
        <v>3852</v>
      </c>
      <c r="B2467" s="94" t="s">
        <v>33</v>
      </c>
    </row>
    <row r="2468" spans="1:2" ht="13.8">
      <c r="A2468" s="95" t="s">
        <v>3853</v>
      </c>
      <c r="B2468" s="94" t="s">
        <v>41</v>
      </c>
    </row>
    <row r="2469" spans="1:2" ht="13.8">
      <c r="A2469" s="95" t="s">
        <v>3854</v>
      </c>
      <c r="B2469" s="94" t="s">
        <v>41</v>
      </c>
    </row>
    <row r="2470" spans="1:2" ht="27.6">
      <c r="A2470" s="95" t="s">
        <v>3855</v>
      </c>
      <c r="B2470" s="94" t="s">
        <v>38</v>
      </c>
    </row>
    <row r="2471" spans="1:2" ht="13.8">
      <c r="A2471" s="95" t="s">
        <v>3856</v>
      </c>
      <c r="B2471" s="94" t="s">
        <v>34</v>
      </c>
    </row>
    <row r="2472" spans="1:2" ht="13.8">
      <c r="A2472" s="95" t="s">
        <v>3857</v>
      </c>
      <c r="B2472" s="94" t="s">
        <v>41</v>
      </c>
    </row>
    <row r="2473" spans="1:2" ht="13.8">
      <c r="A2473" s="95" t="s">
        <v>3858</v>
      </c>
      <c r="B2473" s="94" t="s">
        <v>33</v>
      </c>
    </row>
    <row r="2474" spans="1:2" ht="13.8">
      <c r="A2474" s="95" t="s">
        <v>3859</v>
      </c>
      <c r="B2474" s="94" t="s">
        <v>38</v>
      </c>
    </row>
    <row r="2475" spans="1:2" ht="13.8">
      <c r="A2475" s="95" t="s">
        <v>3860</v>
      </c>
      <c r="B2475" s="94" t="s">
        <v>38</v>
      </c>
    </row>
    <row r="2476" spans="1:2" ht="13.8">
      <c r="A2476" s="93" t="s">
        <v>3861</v>
      </c>
      <c r="B2476" s="94" t="s">
        <v>41</v>
      </c>
    </row>
    <row r="2477" spans="1:2" ht="13.8">
      <c r="A2477" s="93" t="s">
        <v>3862</v>
      </c>
      <c r="B2477" s="94" t="s">
        <v>41</v>
      </c>
    </row>
    <row r="2478" spans="1:2" ht="13.8">
      <c r="A2478" s="93" t="s">
        <v>3863</v>
      </c>
      <c r="B2478" s="94" t="s">
        <v>41</v>
      </c>
    </row>
    <row r="2479" spans="1:2" ht="13.8">
      <c r="A2479" s="95" t="s">
        <v>3864</v>
      </c>
      <c r="B2479" s="94" t="s">
        <v>30</v>
      </c>
    </row>
    <row r="2480" spans="1:2" ht="13.8">
      <c r="A2480" s="93" t="s">
        <v>3865</v>
      </c>
      <c r="B2480" s="94" t="s">
        <v>41</v>
      </c>
    </row>
    <row r="2481" spans="1:2" ht="13.8">
      <c r="A2481" s="95" t="s">
        <v>3866</v>
      </c>
      <c r="B2481" s="94" t="s">
        <v>51</v>
      </c>
    </row>
    <row r="2482" spans="1:2" ht="13.8">
      <c r="A2482" s="93" t="s">
        <v>3867</v>
      </c>
      <c r="B2482" s="94" t="s">
        <v>41</v>
      </c>
    </row>
    <row r="2483" spans="1:2" ht="13.8">
      <c r="A2483" s="93" t="s">
        <v>3868</v>
      </c>
      <c r="B2483" s="94" t="s">
        <v>38</v>
      </c>
    </row>
    <row r="2484" spans="1:2" ht="13.8">
      <c r="A2484" s="95" t="s">
        <v>3869</v>
      </c>
      <c r="B2484" s="94" t="s">
        <v>38</v>
      </c>
    </row>
    <row r="2485" spans="1:2" ht="13.8">
      <c r="A2485" s="93" t="s">
        <v>3870</v>
      </c>
      <c r="B2485" s="94" t="s">
        <v>30</v>
      </c>
    </row>
    <row r="2486" spans="1:2" ht="13.8">
      <c r="A2486" s="93" t="s">
        <v>3871</v>
      </c>
      <c r="B2486" s="94" t="s">
        <v>41</v>
      </c>
    </row>
    <row r="2487" spans="1:2" ht="13.8">
      <c r="A2487" s="93" t="s">
        <v>3872</v>
      </c>
      <c r="B2487" s="94" t="s">
        <v>41</v>
      </c>
    </row>
    <row r="2488" spans="1:2" ht="13.8">
      <c r="A2488" s="93" t="s">
        <v>3873</v>
      </c>
      <c r="B2488" s="94" t="s">
        <v>41</v>
      </c>
    </row>
    <row r="2489" spans="1:2" ht="13.8">
      <c r="A2489" s="93" t="s">
        <v>3874</v>
      </c>
      <c r="B2489" s="94" t="s">
        <v>49</v>
      </c>
    </row>
    <row r="2490" spans="1:2" ht="13.8">
      <c r="A2490" s="93" t="s">
        <v>3875</v>
      </c>
      <c r="B2490" s="94" t="s">
        <v>41</v>
      </c>
    </row>
    <row r="2491" spans="1:2" ht="13.8">
      <c r="A2491" s="93" t="s">
        <v>3876</v>
      </c>
      <c r="B2491" s="94" t="s">
        <v>41</v>
      </c>
    </row>
    <row r="2492" spans="1:2" ht="13.8">
      <c r="A2492" s="95" t="s">
        <v>3877</v>
      </c>
      <c r="B2492" s="94" t="s">
        <v>41</v>
      </c>
    </row>
    <row r="2493" spans="1:2" ht="13.8">
      <c r="A2493" s="93" t="s">
        <v>3878</v>
      </c>
      <c r="B2493" s="94" t="s">
        <v>41</v>
      </c>
    </row>
    <row r="2494" spans="1:2" ht="13.8">
      <c r="A2494" s="93" t="s">
        <v>3879</v>
      </c>
      <c r="B2494" s="94" t="s">
        <v>42</v>
      </c>
    </row>
    <row r="2495" spans="1:2" ht="13.8">
      <c r="A2495" s="93" t="s">
        <v>3880</v>
      </c>
      <c r="B2495" s="94" t="s">
        <v>41</v>
      </c>
    </row>
    <row r="2496" spans="1:2" ht="13.8">
      <c r="A2496" s="93" t="s">
        <v>3881</v>
      </c>
      <c r="B2496" s="94" t="s">
        <v>61</v>
      </c>
    </row>
    <row r="2497" spans="1:2" ht="13.8">
      <c r="A2497" s="93" t="s">
        <v>3882</v>
      </c>
      <c r="B2497" s="94" t="s">
        <v>42</v>
      </c>
    </row>
    <row r="2498" spans="1:2" ht="13.8">
      <c r="A2498" s="93" t="s">
        <v>3883</v>
      </c>
      <c r="B2498" s="94" t="s">
        <v>42</v>
      </c>
    </row>
    <row r="2499" spans="1:2" ht="13.8">
      <c r="A2499" s="93" t="s">
        <v>3884</v>
      </c>
      <c r="B2499" s="94" t="s">
        <v>43</v>
      </c>
    </row>
    <row r="2500" spans="1:2" ht="13.8">
      <c r="A2500" s="95" t="s">
        <v>3885</v>
      </c>
      <c r="B2500" s="94" t="s">
        <v>38</v>
      </c>
    </row>
    <row r="2501" spans="1:2" ht="13.8">
      <c r="A2501" s="95" t="s">
        <v>3886</v>
      </c>
      <c r="B2501" s="94" t="s">
        <v>38</v>
      </c>
    </row>
    <row r="2502" spans="1:2" ht="13.8">
      <c r="A2502" s="93" t="s">
        <v>3887</v>
      </c>
      <c r="B2502" s="88" t="s">
        <v>51</v>
      </c>
    </row>
    <row r="2503" spans="1:2" ht="13.8">
      <c r="A2503" s="93" t="s">
        <v>3888</v>
      </c>
      <c r="B2503" s="94" t="s">
        <v>51</v>
      </c>
    </row>
    <row r="2504" spans="1:2" ht="13.8">
      <c r="A2504" s="96" t="s">
        <v>3889</v>
      </c>
      <c r="B2504" s="94" t="s">
        <v>36</v>
      </c>
    </row>
    <row r="2505" spans="1:2" ht="13.8">
      <c r="A2505" s="95" t="s">
        <v>3890</v>
      </c>
      <c r="B2505" s="94" t="s">
        <v>40</v>
      </c>
    </row>
    <row r="2506" spans="1:2" ht="27.6">
      <c r="A2506" s="95" t="s">
        <v>3891</v>
      </c>
      <c r="B2506" s="94" t="s">
        <v>31</v>
      </c>
    </row>
    <row r="2507" spans="1:2" ht="13.8">
      <c r="A2507" s="93" t="s">
        <v>3892</v>
      </c>
      <c r="B2507" s="94" t="s">
        <v>41</v>
      </c>
    </row>
    <row r="2508" spans="1:2" ht="13.8">
      <c r="A2508" s="93" t="s">
        <v>3893</v>
      </c>
      <c r="B2508" s="94" t="s">
        <v>30</v>
      </c>
    </row>
    <row r="2509" spans="1:2" ht="13.8">
      <c r="A2509" s="93" t="s">
        <v>3894</v>
      </c>
      <c r="B2509" s="94" t="s">
        <v>49</v>
      </c>
    </row>
    <row r="2510" spans="1:2" ht="13.8">
      <c r="A2510" s="93" t="s">
        <v>3895</v>
      </c>
      <c r="B2510" s="94" t="s">
        <v>3815</v>
      </c>
    </row>
    <row r="2511" spans="1:2" ht="13.8">
      <c r="A2511" s="96" t="s">
        <v>3896</v>
      </c>
      <c r="B2511" s="94" t="s">
        <v>36</v>
      </c>
    </row>
    <row r="2512" spans="1:2" ht="13.8">
      <c r="A2512" s="95" t="s">
        <v>3897</v>
      </c>
      <c r="B2512" s="94" t="s">
        <v>34</v>
      </c>
    </row>
    <row r="2513" spans="1:2" ht="13.8">
      <c r="A2513" s="95" t="s">
        <v>3898</v>
      </c>
      <c r="B2513" s="94" t="s">
        <v>29</v>
      </c>
    </row>
    <row r="2514" spans="1:2" ht="13.8">
      <c r="A2514" s="95" t="s">
        <v>3899</v>
      </c>
      <c r="B2514" s="94" t="s">
        <v>53</v>
      </c>
    </row>
    <row r="2515" spans="1:2" ht="13.8">
      <c r="A2515" s="93" t="s">
        <v>3900</v>
      </c>
      <c r="B2515" s="94" t="s">
        <v>49</v>
      </c>
    </row>
    <row r="2516" spans="1:2" ht="13.8">
      <c r="A2516" s="93" t="s">
        <v>3901</v>
      </c>
      <c r="B2516" s="88" t="s">
        <v>41</v>
      </c>
    </row>
    <row r="2517" spans="1:2" ht="13.8">
      <c r="A2517" s="93" t="s">
        <v>3902</v>
      </c>
      <c r="B2517" s="88" t="s">
        <v>30</v>
      </c>
    </row>
    <row r="2518" spans="1:2" ht="13.8">
      <c r="A2518" s="93" t="s">
        <v>3903</v>
      </c>
      <c r="B2518" s="88" t="s">
        <v>30</v>
      </c>
    </row>
    <row r="2519" spans="1:2" ht="13.8">
      <c r="A2519" s="93" t="s">
        <v>3904</v>
      </c>
      <c r="B2519" s="88" t="s">
        <v>41</v>
      </c>
    </row>
    <row r="2520" spans="1:2" ht="13.8">
      <c r="A2520" s="93" t="s">
        <v>3905</v>
      </c>
      <c r="B2520" s="88" t="s">
        <v>42</v>
      </c>
    </row>
    <row r="2521" spans="1:2" ht="13.8">
      <c r="A2521" s="95" t="s">
        <v>3906</v>
      </c>
      <c r="B2521" s="94" t="s">
        <v>41</v>
      </c>
    </row>
    <row r="2522" spans="1:2" ht="13.8">
      <c r="A2522" s="93" t="s">
        <v>3907</v>
      </c>
      <c r="B2522" s="94" t="s">
        <v>43</v>
      </c>
    </row>
    <row r="2523" spans="1:2" ht="13.8">
      <c r="A2523" s="95" t="s">
        <v>3908</v>
      </c>
      <c r="B2523" s="94" t="s">
        <v>53</v>
      </c>
    </row>
    <row r="2524" spans="1:2" ht="13.8">
      <c r="A2524" s="93" t="s">
        <v>3909</v>
      </c>
      <c r="B2524" s="94" t="s">
        <v>41</v>
      </c>
    </row>
    <row r="2525" spans="1:2" ht="13.8">
      <c r="A2525" s="95" t="s">
        <v>3910</v>
      </c>
      <c r="B2525" s="94" t="s">
        <v>39</v>
      </c>
    </row>
    <row r="2526" spans="1:2" ht="13.8">
      <c r="A2526" s="93" t="s">
        <v>3911</v>
      </c>
      <c r="B2526" s="94" t="s">
        <v>30</v>
      </c>
    </row>
    <row r="2527" spans="1:2" ht="13.8">
      <c r="A2527" s="93" t="s">
        <v>3912</v>
      </c>
      <c r="B2527" s="94" t="s">
        <v>30</v>
      </c>
    </row>
    <row r="2528" spans="1:2" ht="13.8">
      <c r="A2528" s="93" t="s">
        <v>3913</v>
      </c>
      <c r="B2528" s="94" t="s">
        <v>87</v>
      </c>
    </row>
    <row r="2529" spans="1:2" ht="13.8">
      <c r="A2529" s="95" t="s">
        <v>3914</v>
      </c>
      <c r="B2529" s="94" t="s">
        <v>26</v>
      </c>
    </row>
    <row r="2530" spans="1:2" ht="13.8">
      <c r="A2530" s="93" t="s">
        <v>3915</v>
      </c>
      <c r="B2530" s="88" t="s">
        <v>76</v>
      </c>
    </row>
    <row r="2531" spans="1:2" ht="13.8">
      <c r="A2531" s="93" t="s">
        <v>3916</v>
      </c>
      <c r="B2531" s="88" t="s">
        <v>77</v>
      </c>
    </row>
    <row r="2532" spans="1:2" ht="13.8">
      <c r="A2532" s="93" t="s">
        <v>3917</v>
      </c>
      <c r="B2532" s="88" t="s">
        <v>80</v>
      </c>
    </row>
    <row r="2533" spans="1:2" ht="13.8">
      <c r="A2533" s="95" t="s">
        <v>3918</v>
      </c>
      <c r="B2533" s="88" t="s">
        <v>73</v>
      </c>
    </row>
    <row r="2534" spans="1:2" ht="13.8">
      <c r="A2534" s="93" t="s">
        <v>3919</v>
      </c>
      <c r="B2534" s="88" t="s">
        <v>73</v>
      </c>
    </row>
    <row r="2535" spans="1:2" ht="13.8">
      <c r="A2535" s="95" t="s">
        <v>3920</v>
      </c>
      <c r="B2535" s="94" t="s">
        <v>78</v>
      </c>
    </row>
    <row r="2536" spans="1:2" ht="13.8">
      <c r="A2536" s="93" t="s">
        <v>3921</v>
      </c>
      <c r="B2536" s="88" t="s">
        <v>89</v>
      </c>
    </row>
    <row r="2537" spans="1:2" ht="13.8">
      <c r="A2537" s="93" t="s">
        <v>3922</v>
      </c>
      <c r="B2537" s="88" t="s">
        <v>73</v>
      </c>
    </row>
    <row r="2538" spans="1:2" ht="13.8">
      <c r="A2538" s="95" t="s">
        <v>3923</v>
      </c>
      <c r="B2538" s="88" t="s">
        <v>71</v>
      </c>
    </row>
    <row r="2539" spans="1:2" ht="13.8">
      <c r="A2539" s="95" t="s">
        <v>3924</v>
      </c>
      <c r="B2539" s="88" t="s">
        <v>65</v>
      </c>
    </row>
    <row r="2540" spans="1:2" ht="13.8">
      <c r="A2540" s="93" t="s">
        <v>3925</v>
      </c>
      <c r="B2540" s="88" t="s">
        <v>86</v>
      </c>
    </row>
    <row r="2541" spans="1:2" ht="13.8">
      <c r="A2541" s="93" t="s">
        <v>3926</v>
      </c>
      <c r="B2541" s="88" t="s">
        <v>1528</v>
      </c>
    </row>
    <row r="2542" spans="1:2" ht="13.8">
      <c r="A2542" s="93" t="s">
        <v>3927</v>
      </c>
      <c r="B2542" s="88" t="s">
        <v>88</v>
      </c>
    </row>
    <row r="2543" spans="1:2" ht="13.8">
      <c r="A2543" s="93" t="s">
        <v>3928</v>
      </c>
      <c r="B2543" s="88" t="s">
        <v>89</v>
      </c>
    </row>
    <row r="2544" spans="1:2" ht="13.8">
      <c r="A2544" s="93" t="s">
        <v>3929</v>
      </c>
      <c r="B2544" s="88" t="s">
        <v>86</v>
      </c>
    </row>
    <row r="2545" spans="1:2" ht="13.8">
      <c r="A2545" s="93" t="s">
        <v>3930</v>
      </c>
      <c r="B2545" s="88" t="s">
        <v>1528</v>
      </c>
    </row>
    <row r="2546" spans="1:2" ht="13.8">
      <c r="A2546" s="93" t="s">
        <v>3931</v>
      </c>
      <c r="B2546" s="88" t="s">
        <v>81</v>
      </c>
    </row>
    <row r="2547" spans="1:2" ht="13.8">
      <c r="A2547" s="93" t="s">
        <v>3932</v>
      </c>
      <c r="B2547" s="88" t="s">
        <v>89</v>
      </c>
    </row>
    <row r="2548" spans="1:2" ht="13.8">
      <c r="A2548" s="93" t="s">
        <v>3933</v>
      </c>
      <c r="B2548" s="88" t="s">
        <v>89</v>
      </c>
    </row>
    <row r="2549" spans="1:2" ht="13.8">
      <c r="A2549" s="93" t="s">
        <v>3934</v>
      </c>
      <c r="B2549" s="88" t="s">
        <v>89</v>
      </c>
    </row>
    <row r="2550" spans="1:2" ht="13.8">
      <c r="A2550" s="93" t="s">
        <v>3935</v>
      </c>
      <c r="B2550" s="88" t="s">
        <v>84</v>
      </c>
    </row>
    <row r="2551" spans="1:2" ht="13.8">
      <c r="A2551" s="93" t="s">
        <v>3936</v>
      </c>
      <c r="B2551" s="88" t="s">
        <v>89</v>
      </c>
    </row>
    <row r="2552" spans="1:2" ht="13.8">
      <c r="A2552" s="93" t="s">
        <v>3937</v>
      </c>
      <c r="B2552" s="88" t="s">
        <v>85</v>
      </c>
    </row>
    <row r="2553" spans="1:2" ht="13.8">
      <c r="A2553" s="93" t="s">
        <v>3938</v>
      </c>
      <c r="B2553" s="88" t="s">
        <v>89</v>
      </c>
    </row>
    <row r="2554" spans="1:2" ht="13.8">
      <c r="A2554" s="93" t="s">
        <v>3939</v>
      </c>
      <c r="B2554" s="88" t="s">
        <v>85</v>
      </c>
    </row>
    <row r="2555" spans="1:2" ht="27.6">
      <c r="A2555" s="93" t="s">
        <v>3940</v>
      </c>
      <c r="B2555" s="88" t="s">
        <v>87</v>
      </c>
    </row>
    <row r="2556" spans="1:2" ht="13.8">
      <c r="A2556" s="93" t="s">
        <v>3941</v>
      </c>
      <c r="B2556" s="88" t="s">
        <v>89</v>
      </c>
    </row>
    <row r="2557" spans="1:2" ht="13.8">
      <c r="A2557" s="95" t="s">
        <v>3942</v>
      </c>
      <c r="B2557" s="94" t="s">
        <v>85</v>
      </c>
    </row>
    <row r="2558" spans="1:2" ht="13.8">
      <c r="A2558" s="93" t="s">
        <v>3943</v>
      </c>
      <c r="B2558" s="88" t="s">
        <v>87</v>
      </c>
    </row>
    <row r="2559" spans="1:2" ht="13.8">
      <c r="A2559" s="95" t="s">
        <v>3944</v>
      </c>
      <c r="B2559" s="94" t="s">
        <v>85</v>
      </c>
    </row>
    <row r="2560" spans="1:2" ht="13.8">
      <c r="A2560" s="95" t="s">
        <v>3945</v>
      </c>
      <c r="B2560" s="94" t="s">
        <v>87</v>
      </c>
    </row>
    <row r="2561" spans="1:2" ht="13.8">
      <c r="A2561" s="95" t="s">
        <v>3946</v>
      </c>
      <c r="B2561" s="94" t="s">
        <v>87</v>
      </c>
    </row>
    <row r="2562" spans="1:2" ht="13.8">
      <c r="A2562" s="95" t="s">
        <v>3947</v>
      </c>
      <c r="B2562" s="94" t="s">
        <v>87</v>
      </c>
    </row>
    <row r="2563" spans="1:2" ht="13.8">
      <c r="A2563" s="93" t="s">
        <v>3948</v>
      </c>
      <c r="B2563" s="88" t="s">
        <v>73</v>
      </c>
    </row>
    <row r="2564" spans="1:2" ht="13.8">
      <c r="A2564" s="93" t="s">
        <v>3949</v>
      </c>
      <c r="B2564" s="88" t="s">
        <v>76</v>
      </c>
    </row>
    <row r="2565" spans="1:2" ht="13.8">
      <c r="A2565" s="93" t="s">
        <v>3950</v>
      </c>
      <c r="B2565" s="88" t="s">
        <v>76</v>
      </c>
    </row>
    <row r="2566" spans="1:2" ht="13.8">
      <c r="A2566" s="95" t="s">
        <v>3951</v>
      </c>
      <c r="B2566" s="88" t="s">
        <v>70</v>
      </c>
    </row>
    <row r="2567" spans="1:2" ht="13.8">
      <c r="A2567" s="93" t="s">
        <v>3952</v>
      </c>
      <c r="B2567" s="88" t="s">
        <v>77</v>
      </c>
    </row>
    <row r="2568" spans="1:2" ht="13.8">
      <c r="A2568" s="93" t="s">
        <v>3953</v>
      </c>
      <c r="B2568" s="88" t="s">
        <v>69</v>
      </c>
    </row>
    <row r="2569" spans="1:2" ht="13.8">
      <c r="A2569" s="93" t="s">
        <v>3954</v>
      </c>
      <c r="B2569" s="88" t="s">
        <v>65</v>
      </c>
    </row>
    <row r="2570" spans="1:2" ht="13.8">
      <c r="A2570" s="93" t="s">
        <v>3955</v>
      </c>
      <c r="B2570" s="88" t="s">
        <v>65</v>
      </c>
    </row>
    <row r="2571" spans="1:2" ht="13.8">
      <c r="A2571" s="93" t="s">
        <v>3956</v>
      </c>
      <c r="B2571" s="88" t="s">
        <v>86</v>
      </c>
    </row>
    <row r="2572" spans="1:2" ht="13.8">
      <c r="A2572" s="93" t="s">
        <v>3957</v>
      </c>
      <c r="B2572" s="94" t="s">
        <v>87</v>
      </c>
    </row>
    <row r="2573" spans="1:2" ht="13.8">
      <c r="A2573" s="93" t="s">
        <v>3958</v>
      </c>
      <c r="B2573" s="88" t="s">
        <v>77</v>
      </c>
    </row>
    <row r="2574" spans="1:2" ht="13.8">
      <c r="A2574" s="93" t="s">
        <v>3959</v>
      </c>
      <c r="B2574" s="88" t="s">
        <v>73</v>
      </c>
    </row>
    <row r="2575" spans="1:2" ht="13.8">
      <c r="A2575" s="95" t="s">
        <v>3960</v>
      </c>
      <c r="B2575" s="88" t="s">
        <v>83</v>
      </c>
    </row>
    <row r="2576" spans="1:2" ht="13.8">
      <c r="A2576" s="93" t="s">
        <v>3961</v>
      </c>
      <c r="B2576" s="88" t="s">
        <v>67</v>
      </c>
    </row>
    <row r="2577" spans="1:2" ht="13.8">
      <c r="A2577" s="93" t="s">
        <v>3962</v>
      </c>
      <c r="B2577" s="88" t="s">
        <v>65</v>
      </c>
    </row>
    <row r="2578" spans="1:2" ht="13.8">
      <c r="A2578" s="93" t="s">
        <v>3963</v>
      </c>
      <c r="B2578" s="88" t="s">
        <v>62</v>
      </c>
    </row>
    <row r="2579" spans="1:2" ht="13.8">
      <c r="A2579" s="93" t="s">
        <v>3964</v>
      </c>
      <c r="B2579" s="88" t="s">
        <v>65</v>
      </c>
    </row>
    <row r="2580" spans="1:2" ht="13.8">
      <c r="A2580" s="93" t="s">
        <v>3965</v>
      </c>
      <c r="B2580" s="88" t="s">
        <v>1420</v>
      </c>
    </row>
    <row r="2581" spans="1:2" ht="13.8">
      <c r="A2581" s="93" t="s">
        <v>3966</v>
      </c>
      <c r="B2581" s="88" t="s">
        <v>65</v>
      </c>
    </row>
    <row r="2582" spans="1:2" ht="13.8">
      <c r="A2582" s="93" t="s">
        <v>3967</v>
      </c>
      <c r="B2582" s="88" t="s">
        <v>77</v>
      </c>
    </row>
    <row r="2583" spans="1:2" ht="13.8">
      <c r="A2583" s="93" t="s">
        <v>3968</v>
      </c>
      <c r="B2583" s="88" t="s">
        <v>77</v>
      </c>
    </row>
    <row r="2584" spans="1:2" ht="13.8">
      <c r="A2584" s="93" t="s">
        <v>3969</v>
      </c>
      <c r="B2584" s="88" t="s">
        <v>67</v>
      </c>
    </row>
    <row r="2585" spans="1:2" ht="13.8">
      <c r="A2585" s="93" t="s">
        <v>3970</v>
      </c>
      <c r="B2585" s="88" t="s">
        <v>1528</v>
      </c>
    </row>
    <row r="2586" spans="1:2" ht="13.8">
      <c r="A2586" s="95" t="s">
        <v>3971</v>
      </c>
      <c r="B2586" s="88" t="s">
        <v>83</v>
      </c>
    </row>
    <row r="2587" spans="1:2" ht="13.8">
      <c r="A2587" s="95" t="s">
        <v>3972</v>
      </c>
      <c r="B2587" s="88" t="s">
        <v>69</v>
      </c>
    </row>
    <row r="2588" spans="1:2" ht="13.8">
      <c r="A2588" s="93" t="s">
        <v>3973</v>
      </c>
      <c r="B2588" s="88" t="s">
        <v>67</v>
      </c>
    </row>
    <row r="2589" spans="1:2" ht="13.8">
      <c r="A2589" s="93" t="s">
        <v>3974</v>
      </c>
      <c r="B2589" s="88" t="s">
        <v>67</v>
      </c>
    </row>
    <row r="2590" spans="1:2" ht="13.8">
      <c r="A2590" s="93" t="s">
        <v>3975</v>
      </c>
      <c r="B2590" s="88" t="s">
        <v>67</v>
      </c>
    </row>
    <row r="2591" spans="1:2" ht="13.8">
      <c r="A2591" s="93" t="s">
        <v>3976</v>
      </c>
      <c r="B2591" s="88" t="s">
        <v>89</v>
      </c>
    </row>
    <row r="2592" spans="1:2" ht="13.8">
      <c r="A2592" s="95" t="s">
        <v>3977</v>
      </c>
      <c r="B2592" s="88" t="s">
        <v>1528</v>
      </c>
    </row>
    <row r="2593" spans="1:2" ht="13.8">
      <c r="A2593" s="93" t="s">
        <v>3978</v>
      </c>
      <c r="B2593" s="88" t="s">
        <v>85</v>
      </c>
    </row>
    <row r="2594" spans="1:2" ht="13.8">
      <c r="A2594" s="93" t="s">
        <v>3979</v>
      </c>
      <c r="B2594" s="88" t="s">
        <v>63</v>
      </c>
    </row>
    <row r="2595" spans="1:2" ht="13.8">
      <c r="A2595" s="93" t="s">
        <v>3980</v>
      </c>
      <c r="B2595" s="88" t="s">
        <v>75</v>
      </c>
    </row>
    <row r="2596" spans="1:2" ht="13.8">
      <c r="A2596" s="93" t="s">
        <v>3981</v>
      </c>
      <c r="B2596" s="88" t="s">
        <v>65</v>
      </c>
    </row>
    <row r="2597" spans="1:2" ht="13.8">
      <c r="A2597" s="93" t="s">
        <v>3982</v>
      </c>
      <c r="B2597" s="88" t="s">
        <v>63</v>
      </c>
    </row>
    <row r="2598" spans="1:2" ht="13.8">
      <c r="A2598" s="93" t="s">
        <v>3983</v>
      </c>
      <c r="B2598" s="88" t="s">
        <v>65</v>
      </c>
    </row>
    <row r="2599" spans="1:2" ht="13.8">
      <c r="A2599" s="93" t="s">
        <v>3984</v>
      </c>
      <c r="B2599" s="88" t="s">
        <v>86</v>
      </c>
    </row>
    <row r="2600" spans="1:2" ht="13.8">
      <c r="A2600" s="93" t="s">
        <v>3985</v>
      </c>
      <c r="B2600" s="88" t="s">
        <v>38</v>
      </c>
    </row>
    <row r="2601" spans="1:2" ht="13.8">
      <c r="A2601" s="93" t="s">
        <v>3986</v>
      </c>
      <c r="B2601" s="88" t="s">
        <v>65</v>
      </c>
    </row>
    <row r="2602" spans="1:2" ht="27" customHeight="1">
      <c r="A2602" s="96" t="s">
        <v>3987</v>
      </c>
      <c r="B2602" s="94" t="s">
        <v>48</v>
      </c>
    </row>
    <row r="2603" spans="1:2" ht="13.8">
      <c r="A2603" s="93" t="s">
        <v>3988</v>
      </c>
      <c r="B2603" s="94" t="s">
        <v>76</v>
      </c>
    </row>
    <row r="2604" spans="1:2" ht="13.8">
      <c r="A2604" s="95" t="s">
        <v>3989</v>
      </c>
      <c r="B2604" s="94" t="s">
        <v>64</v>
      </c>
    </row>
    <row r="2605" spans="1:2" ht="13.8">
      <c r="A2605" s="93" t="s">
        <v>3990</v>
      </c>
      <c r="B2605" s="88" t="s">
        <v>69</v>
      </c>
    </row>
    <row r="2606" spans="1:2" ht="23.25" customHeight="1">
      <c r="A2606" s="97" t="s">
        <v>3991</v>
      </c>
      <c r="B2606" s="88"/>
    </row>
    <row r="2607" spans="1:2" ht="13.8">
      <c r="A2607" s="93" t="s">
        <v>3992</v>
      </c>
      <c r="B2607" s="88" t="s">
        <v>67</v>
      </c>
    </row>
    <row r="2608" spans="1:2" ht="13.8">
      <c r="A2608" s="93" t="s">
        <v>3993</v>
      </c>
      <c r="B2608" s="88" t="s">
        <v>68</v>
      </c>
    </row>
    <row r="2609" spans="1:2" ht="13.8">
      <c r="A2609" s="95" t="s">
        <v>3994</v>
      </c>
      <c r="B2609" s="88" t="s">
        <v>73</v>
      </c>
    </row>
    <row r="2610" spans="1:2" ht="13.8">
      <c r="A2610" s="95" t="s">
        <v>3995</v>
      </c>
      <c r="B2610" s="88" t="s">
        <v>80</v>
      </c>
    </row>
    <row r="2611" spans="1:2" ht="13.8">
      <c r="A2611" s="93" t="s">
        <v>3996</v>
      </c>
      <c r="B2611" s="88" t="s">
        <v>81</v>
      </c>
    </row>
    <row r="2612" spans="1:2" ht="13.8">
      <c r="A2612" s="93" t="s">
        <v>3997</v>
      </c>
      <c r="B2612" s="88" t="s">
        <v>73</v>
      </c>
    </row>
    <row r="2613" spans="1:2" ht="13.8">
      <c r="A2613" s="93" t="s">
        <v>3998</v>
      </c>
      <c r="B2613" s="88" t="s">
        <v>68</v>
      </c>
    </row>
    <row r="2614" spans="1:2" ht="13.8">
      <c r="A2614" s="93" t="s">
        <v>3999</v>
      </c>
      <c r="B2614" s="88" t="s">
        <v>75</v>
      </c>
    </row>
    <row r="2615" spans="1:2" ht="13.8">
      <c r="A2615" s="93" t="s">
        <v>4000</v>
      </c>
      <c r="B2615" s="88" t="s">
        <v>83</v>
      </c>
    </row>
    <row r="2616" spans="1:2" ht="13.8">
      <c r="A2616" s="93" t="s">
        <v>4001</v>
      </c>
      <c r="B2616" s="88" t="s">
        <v>67</v>
      </c>
    </row>
    <row r="2617" spans="1:2" ht="13.8">
      <c r="A2617" s="93" t="s">
        <v>4002</v>
      </c>
      <c r="B2617" s="88" t="s">
        <v>67</v>
      </c>
    </row>
    <row r="2618" spans="1:2" ht="13.8">
      <c r="A2618" s="93" t="s">
        <v>4003</v>
      </c>
      <c r="B2618" s="88" t="s">
        <v>81</v>
      </c>
    </row>
    <row r="2619" spans="1:2" ht="13.8">
      <c r="A2619" s="93" t="s">
        <v>4004</v>
      </c>
      <c r="B2619" s="88" t="s">
        <v>74</v>
      </c>
    </row>
    <row r="2620" spans="1:2" ht="13.8">
      <c r="A2620" s="93" t="s">
        <v>4005</v>
      </c>
      <c r="B2620" s="88" t="s">
        <v>75</v>
      </c>
    </row>
    <row r="2621" spans="1:2" ht="13.8">
      <c r="A2621" s="95" t="s">
        <v>4006</v>
      </c>
      <c r="B2621" s="88" t="s">
        <v>83</v>
      </c>
    </row>
    <row r="2622" spans="1:2" ht="13.8">
      <c r="A2622" s="93" t="s">
        <v>4007</v>
      </c>
      <c r="B2622" s="88" t="s">
        <v>73</v>
      </c>
    </row>
    <row r="2623" spans="1:2" ht="13.8">
      <c r="A2623" s="93" t="s">
        <v>4008</v>
      </c>
      <c r="B2623" s="88" t="s">
        <v>81</v>
      </c>
    </row>
    <row r="2624" spans="1:2" ht="13.8">
      <c r="A2624" s="93" t="s">
        <v>4009</v>
      </c>
      <c r="B2624" s="88" t="s">
        <v>76</v>
      </c>
    </row>
    <row r="2625" spans="1:2" ht="13.8">
      <c r="A2625" s="95" t="s">
        <v>4010</v>
      </c>
      <c r="B2625" s="88" t="s">
        <v>67</v>
      </c>
    </row>
    <row r="2626" spans="1:2" ht="13.8">
      <c r="A2626" s="93" t="s">
        <v>4011</v>
      </c>
      <c r="B2626" s="88" t="s">
        <v>89</v>
      </c>
    </row>
    <row r="2627" spans="1:2" ht="13.8">
      <c r="A2627" s="93" t="s">
        <v>4012</v>
      </c>
      <c r="B2627" s="94" t="s">
        <v>72</v>
      </c>
    </row>
    <row r="2628" spans="1:2" ht="13.8">
      <c r="A2628" s="93" t="s">
        <v>4013</v>
      </c>
      <c r="B2628" s="94" t="s">
        <v>72</v>
      </c>
    </row>
    <row r="2629" spans="1:2" ht="13.8">
      <c r="A2629" s="93" t="s">
        <v>4014</v>
      </c>
      <c r="B2629" s="94" t="s">
        <v>72</v>
      </c>
    </row>
    <row r="2630" spans="1:2" ht="13.8">
      <c r="A2630" s="93" t="s">
        <v>4015</v>
      </c>
      <c r="B2630" s="94" t="s">
        <v>72</v>
      </c>
    </row>
    <row r="2631" spans="1:2" ht="13.8">
      <c r="A2631" s="93" t="s">
        <v>4016</v>
      </c>
      <c r="B2631" s="88" t="s">
        <v>76</v>
      </c>
    </row>
    <row r="2632" spans="1:2" ht="13.8">
      <c r="A2632" s="95" t="s">
        <v>4017</v>
      </c>
      <c r="B2632" s="88" t="s">
        <v>73</v>
      </c>
    </row>
    <row r="2633" spans="1:2" ht="13.8">
      <c r="A2633" s="95" t="s">
        <v>4018</v>
      </c>
      <c r="B2633" s="88" t="s">
        <v>73</v>
      </c>
    </row>
    <row r="2634" spans="1:2" ht="13.8">
      <c r="A2634" s="93" t="s">
        <v>4019</v>
      </c>
      <c r="B2634" s="88" t="s">
        <v>72</v>
      </c>
    </row>
    <row r="2635" spans="1:2" ht="13.8">
      <c r="A2635" s="93" t="s">
        <v>4020</v>
      </c>
      <c r="B2635" s="88" t="s">
        <v>69</v>
      </c>
    </row>
    <row r="2636" spans="1:2" ht="13.8">
      <c r="A2636" s="93" t="s">
        <v>4021</v>
      </c>
      <c r="B2636" s="88" t="s">
        <v>1424</v>
      </c>
    </row>
    <row r="2637" spans="1:2" ht="13.8">
      <c r="A2637" s="93" t="s">
        <v>4022</v>
      </c>
      <c r="B2637" s="88" t="s">
        <v>77</v>
      </c>
    </row>
    <row r="2638" spans="1:2" ht="13.8">
      <c r="A2638" s="93" t="s">
        <v>4023</v>
      </c>
      <c r="B2638" s="88" t="s">
        <v>74</v>
      </c>
    </row>
    <row r="2639" spans="1:2" ht="13.8">
      <c r="A2639" s="95" t="s">
        <v>4024</v>
      </c>
      <c r="B2639" s="88" t="s">
        <v>73</v>
      </c>
    </row>
    <row r="2640" spans="1:2" ht="13.8">
      <c r="A2640" s="93" t="s">
        <v>4025</v>
      </c>
      <c r="B2640" s="88" t="s">
        <v>71</v>
      </c>
    </row>
    <row r="2641" spans="1:2" ht="13.8">
      <c r="A2641" s="93" t="s">
        <v>4026</v>
      </c>
      <c r="B2641" s="88" t="s">
        <v>67</v>
      </c>
    </row>
    <row r="2642" spans="1:2" ht="13.8">
      <c r="A2642" s="93" t="s">
        <v>4027</v>
      </c>
      <c r="B2642" s="88" t="s">
        <v>89</v>
      </c>
    </row>
    <row r="2643" spans="1:2" ht="13.8">
      <c r="A2643" s="93" t="s">
        <v>4028</v>
      </c>
      <c r="B2643" s="88" t="s">
        <v>67</v>
      </c>
    </row>
    <row r="2644" spans="1:2" ht="13.8">
      <c r="A2644" s="93" t="s">
        <v>4029</v>
      </c>
      <c r="B2644" s="94" t="s">
        <v>93</v>
      </c>
    </row>
    <row r="2645" spans="1:2" ht="13.8">
      <c r="A2645" s="93" t="s">
        <v>4030</v>
      </c>
      <c r="B2645" s="94" t="s">
        <v>85</v>
      </c>
    </row>
    <row r="2646" spans="1:2" ht="13.8">
      <c r="A2646" s="93" t="s">
        <v>4031</v>
      </c>
      <c r="B2646" s="94" t="s">
        <v>85</v>
      </c>
    </row>
    <row r="2647" spans="1:2" ht="13.8">
      <c r="A2647" s="93" t="s">
        <v>4032</v>
      </c>
      <c r="B2647" s="88" t="s">
        <v>85</v>
      </c>
    </row>
    <row r="2648" spans="1:2" ht="13.8">
      <c r="A2648" s="93" t="s">
        <v>4033</v>
      </c>
      <c r="B2648" s="88" t="s">
        <v>76</v>
      </c>
    </row>
    <row r="2649" spans="1:2" ht="13.8">
      <c r="A2649" s="93" t="s">
        <v>4034</v>
      </c>
      <c r="B2649" s="88" t="s">
        <v>30</v>
      </c>
    </row>
    <row r="2650" spans="1:2" ht="13.8">
      <c r="A2650" s="93" t="s">
        <v>4035</v>
      </c>
      <c r="B2650" s="88" t="s">
        <v>85</v>
      </c>
    </row>
    <row r="2651" spans="1:2" ht="13.8">
      <c r="A2651" s="93" t="s">
        <v>4036</v>
      </c>
      <c r="B2651" s="94" t="s">
        <v>87</v>
      </c>
    </row>
    <row r="2652" spans="1:2" ht="13.8">
      <c r="A2652" s="93" t="s">
        <v>4037</v>
      </c>
      <c r="B2652" s="94" t="s">
        <v>81</v>
      </c>
    </row>
    <row r="2653" spans="1:2" ht="13.8">
      <c r="A2653" s="93" t="s">
        <v>4038</v>
      </c>
      <c r="B2653" s="88" t="s">
        <v>86</v>
      </c>
    </row>
    <row r="2654" spans="1:2" ht="13.8">
      <c r="A2654" s="93" t="s">
        <v>4039</v>
      </c>
      <c r="B2654" s="88" t="s">
        <v>73</v>
      </c>
    </row>
    <row r="2655" spans="1:2" ht="27.6">
      <c r="A2655" s="93" t="s">
        <v>4040</v>
      </c>
      <c r="B2655" s="88" t="s">
        <v>83</v>
      </c>
    </row>
    <row r="2656" spans="1:2" ht="13.8">
      <c r="A2656" s="93" t="s">
        <v>4041</v>
      </c>
      <c r="B2656" s="88" t="s">
        <v>80</v>
      </c>
    </row>
    <row r="2657" spans="1:2" ht="13.8">
      <c r="A2657" s="93" t="s">
        <v>4042</v>
      </c>
      <c r="B2657" s="88" t="s">
        <v>80</v>
      </c>
    </row>
    <row r="2658" spans="1:2" ht="13.8">
      <c r="A2658" s="93" t="s">
        <v>4043</v>
      </c>
      <c r="B2658" s="88" t="s">
        <v>67</v>
      </c>
    </row>
    <row r="2659" spans="1:2" ht="13.8">
      <c r="A2659" s="93" t="s">
        <v>4044</v>
      </c>
      <c r="B2659" s="88" t="s">
        <v>87</v>
      </c>
    </row>
    <row r="2660" spans="1:2" ht="13.8">
      <c r="A2660" s="95" t="s">
        <v>4045</v>
      </c>
      <c r="B2660" s="88" t="s">
        <v>83</v>
      </c>
    </row>
    <row r="2661" spans="1:2" ht="13.8">
      <c r="A2661" s="93" t="s">
        <v>4046</v>
      </c>
      <c r="B2661" s="88" t="s">
        <v>88</v>
      </c>
    </row>
    <row r="2662" spans="1:2" ht="13.8">
      <c r="A2662" s="95" t="s">
        <v>4047</v>
      </c>
      <c r="B2662" s="88" t="s">
        <v>71</v>
      </c>
    </row>
    <row r="2663" spans="1:2" ht="13.8">
      <c r="A2663" s="93" t="s">
        <v>4048</v>
      </c>
      <c r="B2663" s="88" t="s">
        <v>71</v>
      </c>
    </row>
    <row r="2664" spans="1:2" ht="13.8">
      <c r="A2664" s="93" t="s">
        <v>4049</v>
      </c>
      <c r="B2664" s="88" t="s">
        <v>67</v>
      </c>
    </row>
    <row r="2665" spans="1:2" ht="13.8">
      <c r="A2665" s="95" t="s">
        <v>4050</v>
      </c>
      <c r="B2665" s="88" t="s">
        <v>69</v>
      </c>
    </row>
    <row r="2666" spans="1:2" ht="13.8">
      <c r="A2666" s="95" t="s">
        <v>4051</v>
      </c>
      <c r="B2666" s="94" t="s">
        <v>1424</v>
      </c>
    </row>
    <row r="2667" spans="1:2" ht="13.8">
      <c r="A2667" s="93" t="s">
        <v>4052</v>
      </c>
      <c r="B2667" s="88" t="s">
        <v>77</v>
      </c>
    </row>
    <row r="2668" spans="1:2" ht="13.8">
      <c r="A2668" s="93" t="s">
        <v>4053</v>
      </c>
      <c r="B2668" s="88" t="s">
        <v>85</v>
      </c>
    </row>
    <row r="2669" spans="1:2" ht="13.8">
      <c r="A2669" s="93" t="s">
        <v>4054</v>
      </c>
      <c r="B2669" s="88" t="s">
        <v>1528</v>
      </c>
    </row>
    <row r="2670" spans="1:2" ht="13.8">
      <c r="A2670" s="93" t="s">
        <v>4055</v>
      </c>
      <c r="B2670" s="88" t="s">
        <v>85</v>
      </c>
    </row>
    <row r="2671" spans="1:2" ht="13.8">
      <c r="A2671" s="93" t="s">
        <v>4056</v>
      </c>
      <c r="B2671" s="88" t="s">
        <v>85</v>
      </c>
    </row>
    <row r="2672" spans="1:2" ht="13.8">
      <c r="A2672" s="93" t="s">
        <v>4057</v>
      </c>
      <c r="B2672" s="88" t="s">
        <v>64</v>
      </c>
    </row>
    <row r="2673" spans="1:2" ht="13.8">
      <c r="A2673" s="93" t="s">
        <v>4058</v>
      </c>
      <c r="B2673" s="94" t="s">
        <v>89</v>
      </c>
    </row>
    <row r="2674" spans="1:2" ht="13.8">
      <c r="A2674" s="93" t="s">
        <v>4059</v>
      </c>
      <c r="B2674" s="88" t="s">
        <v>73</v>
      </c>
    </row>
    <row r="2675" spans="1:2" ht="13.8">
      <c r="A2675" s="93" t="s">
        <v>4060</v>
      </c>
      <c r="B2675" s="88" t="s">
        <v>80</v>
      </c>
    </row>
    <row r="2676" spans="1:2" ht="13.8">
      <c r="A2676" s="93" t="s">
        <v>4061</v>
      </c>
      <c r="B2676" s="88" t="s">
        <v>73</v>
      </c>
    </row>
    <row r="2677" spans="1:2" ht="13.8">
      <c r="A2677" s="95" t="s">
        <v>4062</v>
      </c>
      <c r="B2677" s="88" t="s">
        <v>83</v>
      </c>
    </row>
    <row r="2678" spans="1:2" ht="13.8">
      <c r="A2678" s="93" t="s">
        <v>4063</v>
      </c>
      <c r="B2678" s="88" t="s">
        <v>73</v>
      </c>
    </row>
    <row r="2679" spans="1:2" ht="13.8">
      <c r="A2679" s="95" t="s">
        <v>4064</v>
      </c>
      <c r="B2679" s="88" t="s">
        <v>69</v>
      </c>
    </row>
    <row r="2680" spans="1:2" ht="13.8">
      <c r="A2680" s="95" t="s">
        <v>4065</v>
      </c>
      <c r="B2680" s="94" t="s">
        <v>1528</v>
      </c>
    </row>
    <row r="2681" spans="1:2" ht="13.8">
      <c r="A2681" s="93" t="s">
        <v>4066</v>
      </c>
      <c r="B2681" s="88" t="s">
        <v>87</v>
      </c>
    </row>
    <row r="2682" spans="1:2" ht="13.8">
      <c r="A2682" s="95" t="s">
        <v>4067</v>
      </c>
      <c r="B2682" s="94" t="s">
        <v>69</v>
      </c>
    </row>
    <row r="2683" spans="1:2" ht="13.8">
      <c r="A2683" s="93" t="s">
        <v>4068</v>
      </c>
      <c r="B2683" s="94" t="s">
        <v>72</v>
      </c>
    </row>
    <row r="2684" spans="1:2" ht="13.8">
      <c r="A2684" s="93" t="s">
        <v>4069</v>
      </c>
      <c r="B2684" s="94" t="s">
        <v>72</v>
      </c>
    </row>
    <row r="2685" spans="1:2" ht="13.8">
      <c r="A2685" s="93" t="s">
        <v>4070</v>
      </c>
      <c r="B2685" s="94" t="s">
        <v>72</v>
      </c>
    </row>
    <row r="2686" spans="1:2" ht="13.8">
      <c r="A2686" s="95" t="s">
        <v>4071</v>
      </c>
      <c r="B2686" s="94" t="s">
        <v>80</v>
      </c>
    </row>
    <row r="2687" spans="1:2" ht="13.8">
      <c r="A2687" s="93" t="s">
        <v>4072</v>
      </c>
      <c r="B2687" s="88" t="s">
        <v>73</v>
      </c>
    </row>
    <row r="2688" spans="1:2" ht="13.8">
      <c r="A2688" s="93" t="s">
        <v>4073</v>
      </c>
      <c r="B2688" s="94" t="s">
        <v>69</v>
      </c>
    </row>
    <row r="2689" spans="1:2" ht="13.8">
      <c r="A2689" s="95" t="s">
        <v>4074</v>
      </c>
      <c r="B2689" s="94" t="s">
        <v>1424</v>
      </c>
    </row>
    <row r="2690" spans="1:2" ht="13.8">
      <c r="A2690" s="93" t="s">
        <v>4075</v>
      </c>
      <c r="B2690" s="88" t="s">
        <v>65</v>
      </c>
    </row>
    <row r="2691" spans="1:2" ht="13.8">
      <c r="A2691" s="93" t="s">
        <v>4076</v>
      </c>
      <c r="B2691" s="88" t="s">
        <v>65</v>
      </c>
    </row>
    <row r="2692" spans="1:2" ht="13.8">
      <c r="A2692" s="93" t="s">
        <v>4077</v>
      </c>
      <c r="B2692" s="88" t="s">
        <v>64</v>
      </c>
    </row>
    <row r="2693" spans="1:2" ht="13.8">
      <c r="A2693" s="93" t="s">
        <v>4078</v>
      </c>
      <c r="B2693" s="88" t="s">
        <v>65</v>
      </c>
    </row>
    <row r="2694" spans="1:2" ht="13.8">
      <c r="A2694" s="93" t="s">
        <v>4079</v>
      </c>
      <c r="B2694" s="88" t="s">
        <v>65</v>
      </c>
    </row>
    <row r="2695" spans="1:2" ht="13.8">
      <c r="A2695" s="95" t="s">
        <v>4080</v>
      </c>
      <c r="B2695" s="94" t="s">
        <v>79</v>
      </c>
    </row>
    <row r="2696" spans="1:2" ht="13.8">
      <c r="A2696" s="95" t="s">
        <v>4081</v>
      </c>
      <c r="B2696" s="94" t="s">
        <v>83</v>
      </c>
    </row>
    <row r="2697" spans="1:2" ht="13.8">
      <c r="A2697" s="93" t="s">
        <v>4082</v>
      </c>
      <c r="B2697" s="94" t="s">
        <v>65</v>
      </c>
    </row>
    <row r="2698" spans="1:2" ht="13.8">
      <c r="A2698" s="95" t="s">
        <v>4083</v>
      </c>
      <c r="B2698" s="88" t="s">
        <v>83</v>
      </c>
    </row>
    <row r="2699" spans="1:2" ht="13.8">
      <c r="A2699" s="93" t="s">
        <v>4084</v>
      </c>
      <c r="B2699" s="88" t="s">
        <v>75</v>
      </c>
    </row>
    <row r="2700" spans="1:2" ht="13.8">
      <c r="A2700" s="93" t="s">
        <v>4085</v>
      </c>
      <c r="B2700" s="88" t="s">
        <v>73</v>
      </c>
    </row>
    <row r="2701" spans="1:2" ht="13.8">
      <c r="A2701" s="95" t="s">
        <v>4086</v>
      </c>
      <c r="B2701" s="94" t="s">
        <v>73</v>
      </c>
    </row>
    <row r="2702" spans="1:2" ht="13.8">
      <c r="A2702" s="93" t="s">
        <v>4087</v>
      </c>
      <c r="B2702" s="88" t="s">
        <v>69</v>
      </c>
    </row>
    <row r="2703" spans="1:2" ht="13.8">
      <c r="A2703" s="93" t="s">
        <v>4088</v>
      </c>
      <c r="B2703" s="94" t="s">
        <v>72</v>
      </c>
    </row>
    <row r="2704" spans="1:2" ht="13.8">
      <c r="A2704" s="95" t="s">
        <v>4089</v>
      </c>
      <c r="B2704" s="88" t="s">
        <v>72</v>
      </c>
    </row>
    <row r="2705" spans="1:2" ht="13.8">
      <c r="A2705" s="95" t="s">
        <v>4090</v>
      </c>
      <c r="B2705" s="88" t="s">
        <v>80</v>
      </c>
    </row>
    <row r="2706" spans="1:2" ht="13.8">
      <c r="A2706" s="95" t="s">
        <v>4091</v>
      </c>
      <c r="B2706" s="88" t="s">
        <v>64</v>
      </c>
    </row>
    <row r="2707" spans="1:2" ht="13.8">
      <c r="A2707" s="95" t="s">
        <v>4092</v>
      </c>
      <c r="B2707" s="88" t="s">
        <v>64</v>
      </c>
    </row>
    <row r="2708" spans="1:2" ht="13.8">
      <c r="A2708" s="95" t="s">
        <v>4093</v>
      </c>
      <c r="B2708" s="94" t="s">
        <v>64</v>
      </c>
    </row>
    <row r="2709" spans="1:2" ht="13.8">
      <c r="A2709" s="95" t="s">
        <v>4094</v>
      </c>
      <c r="B2709" s="94" t="s">
        <v>64</v>
      </c>
    </row>
    <row r="2710" spans="1:2" ht="13.8">
      <c r="A2710" s="95" t="s">
        <v>4095</v>
      </c>
      <c r="B2710" s="94" t="s">
        <v>64</v>
      </c>
    </row>
    <row r="2711" spans="1:2" ht="13.8">
      <c r="A2711" s="95" t="s">
        <v>4096</v>
      </c>
      <c r="B2711" s="88" t="s">
        <v>64</v>
      </c>
    </row>
    <row r="2712" spans="1:2" ht="13.8">
      <c r="A2712" s="95" t="s">
        <v>4097</v>
      </c>
      <c r="B2712" s="94" t="s">
        <v>64</v>
      </c>
    </row>
    <row r="2713" spans="1:2" ht="13.8">
      <c r="A2713" s="95" t="s">
        <v>4098</v>
      </c>
      <c r="B2713" s="94" t="s">
        <v>64</v>
      </c>
    </row>
    <row r="2714" spans="1:2" ht="13.8">
      <c r="A2714" s="95" t="s">
        <v>4099</v>
      </c>
      <c r="B2714" s="94" t="s">
        <v>65</v>
      </c>
    </row>
    <row r="2715" spans="1:2" ht="13.8">
      <c r="A2715" s="93" t="s">
        <v>4100</v>
      </c>
      <c r="B2715" s="88" t="s">
        <v>73</v>
      </c>
    </row>
    <row r="2716" spans="1:2" ht="13.8">
      <c r="A2716" s="93" t="s">
        <v>4101</v>
      </c>
      <c r="B2716" s="88" t="s">
        <v>67</v>
      </c>
    </row>
    <row r="2717" spans="1:2" ht="13.8">
      <c r="A2717" s="93" t="s">
        <v>4102</v>
      </c>
      <c r="B2717" s="88" t="s">
        <v>73</v>
      </c>
    </row>
    <row r="2718" spans="1:2" ht="13.8">
      <c r="A2718" s="93" t="s">
        <v>4103</v>
      </c>
      <c r="B2718" s="88" t="s">
        <v>75</v>
      </c>
    </row>
    <row r="2719" spans="1:2" ht="13.8">
      <c r="A2719" s="93" t="s">
        <v>4104</v>
      </c>
      <c r="B2719" s="88" t="s">
        <v>1420</v>
      </c>
    </row>
    <row r="2720" spans="1:2" ht="13.8">
      <c r="A2720" s="93" t="s">
        <v>4105</v>
      </c>
      <c r="B2720" s="88" t="s">
        <v>75</v>
      </c>
    </row>
    <row r="2721" spans="1:2" ht="13.8">
      <c r="A2721" s="93" t="s">
        <v>4106</v>
      </c>
      <c r="B2721" s="88" t="s">
        <v>76</v>
      </c>
    </row>
    <row r="2722" spans="1:2" ht="13.8">
      <c r="A2722" s="93" t="s">
        <v>4107</v>
      </c>
      <c r="B2722" s="88" t="s">
        <v>77</v>
      </c>
    </row>
    <row r="2723" spans="1:2" ht="13.8">
      <c r="A2723" s="93" t="s">
        <v>4108</v>
      </c>
      <c r="B2723" s="88" t="s">
        <v>77</v>
      </c>
    </row>
    <row r="2724" spans="1:2" ht="13.8">
      <c r="A2724" s="95" t="s">
        <v>4109</v>
      </c>
      <c r="B2724" s="88" t="s">
        <v>77</v>
      </c>
    </row>
    <row r="2725" spans="1:2" ht="13.8">
      <c r="A2725" s="93" t="s">
        <v>4110</v>
      </c>
      <c r="B2725" s="88" t="s">
        <v>65</v>
      </c>
    </row>
    <row r="2726" spans="1:2" ht="13.8">
      <c r="A2726" s="93" t="s">
        <v>4111</v>
      </c>
      <c r="B2726" s="88" t="s">
        <v>69</v>
      </c>
    </row>
    <row r="2727" spans="1:2" ht="13.8">
      <c r="A2727" s="95" t="s">
        <v>4112</v>
      </c>
      <c r="B2727" s="94" t="s">
        <v>64</v>
      </c>
    </row>
    <row r="2728" spans="1:2" ht="13.8">
      <c r="A2728" s="93" t="s">
        <v>4113</v>
      </c>
      <c r="B2728" s="88" t="s">
        <v>67</v>
      </c>
    </row>
    <row r="2729" spans="1:2" ht="13.8">
      <c r="A2729" s="93" t="s">
        <v>4114</v>
      </c>
      <c r="B2729" s="88" t="s">
        <v>67</v>
      </c>
    </row>
    <row r="2730" spans="1:2" ht="13.8">
      <c r="A2730" s="93" t="s">
        <v>4115</v>
      </c>
      <c r="B2730" s="88" t="s">
        <v>67</v>
      </c>
    </row>
    <row r="2731" spans="1:2" ht="13.8">
      <c r="A2731" s="93" t="s">
        <v>4116</v>
      </c>
      <c r="B2731" s="88" t="s">
        <v>75</v>
      </c>
    </row>
    <row r="2732" spans="1:2" ht="13.8">
      <c r="A2732" s="95" t="s">
        <v>4117</v>
      </c>
      <c r="B2732" s="88" t="s">
        <v>83</v>
      </c>
    </row>
    <row r="2733" spans="1:2" ht="13.8">
      <c r="A2733" s="93" t="s">
        <v>4118</v>
      </c>
      <c r="B2733" s="88" t="s">
        <v>1807</v>
      </c>
    </row>
    <row r="2734" spans="1:2" ht="13.8">
      <c r="A2734" s="93" t="s">
        <v>4119</v>
      </c>
      <c r="B2734" s="88" t="s">
        <v>85</v>
      </c>
    </row>
    <row r="2735" spans="1:2" ht="13.8">
      <c r="A2735" s="93" t="s">
        <v>4120</v>
      </c>
      <c r="B2735" s="88" t="s">
        <v>85</v>
      </c>
    </row>
    <row r="2736" spans="1:2" ht="13.8">
      <c r="A2736" s="95" t="s">
        <v>4121</v>
      </c>
      <c r="B2736" s="94" t="s">
        <v>2122</v>
      </c>
    </row>
    <row r="2737" spans="1:2" ht="13.8">
      <c r="A2737" s="93" t="s">
        <v>4122</v>
      </c>
      <c r="B2737" s="88" t="s">
        <v>89</v>
      </c>
    </row>
    <row r="2738" spans="1:2" ht="13.8">
      <c r="A2738" s="93" t="s">
        <v>4123</v>
      </c>
      <c r="B2738" s="88" t="s">
        <v>73</v>
      </c>
    </row>
    <row r="2739" spans="1:2" ht="13.8">
      <c r="A2739" s="93" t="s">
        <v>4124</v>
      </c>
      <c r="B2739" s="88" t="s">
        <v>83</v>
      </c>
    </row>
    <row r="2740" spans="1:2" ht="13.8">
      <c r="A2740" s="95" t="s">
        <v>4125</v>
      </c>
      <c r="B2740" s="94" t="s">
        <v>83</v>
      </c>
    </row>
    <row r="2741" spans="1:2" ht="13.8">
      <c r="A2741" s="93" t="s">
        <v>4126</v>
      </c>
      <c r="B2741" s="88" t="s">
        <v>83</v>
      </c>
    </row>
    <row r="2742" spans="1:2" ht="13.8">
      <c r="A2742" s="93" t="s">
        <v>4127</v>
      </c>
      <c r="B2742" s="88" t="s">
        <v>77</v>
      </c>
    </row>
    <row r="2743" spans="1:2" ht="13.8">
      <c r="A2743" s="93" t="s">
        <v>4128</v>
      </c>
      <c r="B2743" s="94" t="s">
        <v>77</v>
      </c>
    </row>
    <row r="2744" spans="1:2" ht="13.8">
      <c r="A2744" s="93" t="s">
        <v>4129</v>
      </c>
      <c r="B2744" s="88" t="s">
        <v>87</v>
      </c>
    </row>
    <row r="2745" spans="1:2" ht="13.8">
      <c r="A2745" s="96" t="s">
        <v>4130</v>
      </c>
      <c r="B2745" s="88" t="s">
        <v>36</v>
      </c>
    </row>
    <row r="2746" spans="1:2" ht="13.8">
      <c r="A2746" s="95" t="s">
        <v>4131</v>
      </c>
      <c r="B2746" s="94" t="s">
        <v>83</v>
      </c>
    </row>
    <row r="2747" spans="1:2" ht="13.8">
      <c r="A2747" s="93" t="s">
        <v>4132</v>
      </c>
      <c r="B2747" s="88" t="s">
        <v>31</v>
      </c>
    </row>
    <row r="2748" spans="1:2" ht="13.8">
      <c r="A2748" s="93" t="s">
        <v>4133</v>
      </c>
      <c r="B2748" s="88" t="s">
        <v>85</v>
      </c>
    </row>
    <row r="2749" spans="1:2" ht="13.8">
      <c r="A2749" s="93" t="s">
        <v>4134</v>
      </c>
      <c r="B2749" s="88" t="s">
        <v>75</v>
      </c>
    </row>
    <row r="2750" spans="1:2" ht="13.8">
      <c r="A2750" s="93" t="s">
        <v>4135</v>
      </c>
      <c r="B2750" s="88" t="s">
        <v>73</v>
      </c>
    </row>
    <row r="2751" spans="1:2" ht="13.8">
      <c r="A2751" s="93" t="s">
        <v>4136</v>
      </c>
      <c r="B2751" s="94" t="s">
        <v>83</v>
      </c>
    </row>
    <row r="2752" spans="1:2" ht="27.6">
      <c r="A2752" s="93" t="s">
        <v>4137</v>
      </c>
      <c r="B2752" s="88" t="s">
        <v>34</v>
      </c>
    </row>
    <row r="2753" spans="1:2" ht="13.8">
      <c r="A2753" s="93" t="s">
        <v>4138</v>
      </c>
      <c r="B2753" s="88" t="s">
        <v>29</v>
      </c>
    </row>
    <row r="2754" spans="1:2" ht="13.8">
      <c r="A2754" s="95" t="s">
        <v>4139</v>
      </c>
      <c r="B2754" s="88" t="s">
        <v>34</v>
      </c>
    </row>
    <row r="2755" spans="1:2" ht="55.2">
      <c r="A2755" s="93" t="s">
        <v>4140</v>
      </c>
      <c r="B2755" s="88" t="s">
        <v>43</v>
      </c>
    </row>
    <row r="2756" spans="1:2" ht="13.8">
      <c r="A2756" s="93" t="s">
        <v>4141</v>
      </c>
      <c r="B2756" s="88" t="s">
        <v>43</v>
      </c>
    </row>
    <row r="2757" spans="1:2" ht="27.6">
      <c r="A2757" s="93" t="s">
        <v>4142</v>
      </c>
      <c r="B2757" s="88" t="s">
        <v>45</v>
      </c>
    </row>
    <row r="2758" spans="1:2" ht="13.8">
      <c r="A2758" s="93" t="s">
        <v>4143</v>
      </c>
      <c r="B2758" s="88" t="s">
        <v>67</v>
      </c>
    </row>
    <row r="2759" spans="1:2" ht="13.8">
      <c r="A2759" s="95" t="s">
        <v>4144</v>
      </c>
      <c r="B2759" s="94" t="s">
        <v>51</v>
      </c>
    </row>
    <row r="2760" spans="1:2" ht="13.8">
      <c r="A2760" s="93" t="s">
        <v>4145</v>
      </c>
      <c r="B2760" s="94" t="s">
        <v>51</v>
      </c>
    </row>
    <row r="2761" spans="1:2" ht="13.8">
      <c r="A2761" s="93" t="s">
        <v>4146</v>
      </c>
      <c r="B2761" s="94" t="s">
        <v>41</v>
      </c>
    </row>
    <row r="2762" spans="1:2" ht="13.8">
      <c r="A2762" s="93" t="s">
        <v>4147</v>
      </c>
      <c r="B2762" s="94" t="s">
        <v>51</v>
      </c>
    </row>
    <row r="2763" spans="1:2" ht="13.8">
      <c r="A2763" s="93" t="s">
        <v>4148</v>
      </c>
      <c r="B2763" s="88" t="s">
        <v>78</v>
      </c>
    </row>
    <row r="2764" spans="1:2" ht="13.8">
      <c r="A2764" s="93" t="s">
        <v>4149</v>
      </c>
      <c r="B2764" s="88" t="s">
        <v>1389</v>
      </c>
    </row>
    <row r="2765" spans="1:2" ht="13.8">
      <c r="A2765" s="95" t="s">
        <v>4150</v>
      </c>
      <c r="B2765" s="94" t="s">
        <v>79</v>
      </c>
    </row>
    <row r="2766" spans="1:2" ht="13.8">
      <c r="A2766" s="93" t="s">
        <v>4151</v>
      </c>
      <c r="B2766" s="88" t="s">
        <v>73</v>
      </c>
    </row>
    <row r="2767" spans="1:2" ht="13.8">
      <c r="A2767" s="95" t="s">
        <v>4152</v>
      </c>
      <c r="B2767" s="88" t="s">
        <v>69</v>
      </c>
    </row>
    <row r="2768" spans="1:2" ht="13.8">
      <c r="A2768" s="93" t="s">
        <v>4153</v>
      </c>
      <c r="B2768" s="88" t="s">
        <v>89</v>
      </c>
    </row>
    <row r="2769" spans="1:2" ht="13.8">
      <c r="A2769" s="95" t="s">
        <v>4154</v>
      </c>
      <c r="B2769" s="94" t="s">
        <v>85</v>
      </c>
    </row>
    <row r="2770" spans="1:2" ht="13.8">
      <c r="A2770" s="93" t="s">
        <v>4155</v>
      </c>
      <c r="B2770" s="88" t="s">
        <v>65</v>
      </c>
    </row>
    <row r="2771" spans="1:2" ht="13.8">
      <c r="A2771" s="93" t="s">
        <v>4156</v>
      </c>
      <c r="B2771" s="88" t="s">
        <v>42</v>
      </c>
    </row>
    <row r="2772" spans="1:2" ht="13.8">
      <c r="A2772" s="93" t="s">
        <v>4157</v>
      </c>
      <c r="B2772" s="94" t="s">
        <v>83</v>
      </c>
    </row>
    <row r="2773" spans="1:2" ht="13.8">
      <c r="A2773" s="93" t="s">
        <v>4158</v>
      </c>
      <c r="B2773" s="88" t="s">
        <v>81</v>
      </c>
    </row>
    <row r="2774" spans="1:2" ht="13.8">
      <c r="A2774" s="93" t="s">
        <v>4159</v>
      </c>
      <c r="B2774" s="88" t="s">
        <v>73</v>
      </c>
    </row>
    <row r="2775" spans="1:2" ht="13.8">
      <c r="A2775" s="93" t="s">
        <v>4160</v>
      </c>
      <c r="B2775" s="88" t="s">
        <v>73</v>
      </c>
    </row>
    <row r="2776" spans="1:2" ht="13.8">
      <c r="A2776" s="93" t="s">
        <v>4161</v>
      </c>
      <c r="B2776" s="88" t="s">
        <v>73</v>
      </c>
    </row>
    <row r="2777" spans="1:2" ht="13.8">
      <c r="A2777" s="93" t="s">
        <v>4162</v>
      </c>
      <c r="B2777" s="88" t="s">
        <v>63</v>
      </c>
    </row>
    <row r="2778" spans="1:2" ht="13.8">
      <c r="A2778" s="95" t="s">
        <v>4163</v>
      </c>
      <c r="B2778" s="88" t="s">
        <v>73</v>
      </c>
    </row>
    <row r="2779" spans="1:2" ht="13.8">
      <c r="A2779" s="95" t="s">
        <v>4164</v>
      </c>
      <c r="B2779" s="88" t="s">
        <v>73</v>
      </c>
    </row>
    <row r="2780" spans="1:2" ht="13.8">
      <c r="A2780" s="95" t="s">
        <v>4165</v>
      </c>
      <c r="B2780" s="94" t="s">
        <v>64</v>
      </c>
    </row>
    <row r="2781" spans="1:2" ht="13.8">
      <c r="A2781" s="93" t="s">
        <v>4166</v>
      </c>
      <c r="B2781" s="88" t="s">
        <v>69</v>
      </c>
    </row>
    <row r="2782" spans="1:2" ht="13.8">
      <c r="A2782" s="93" t="s">
        <v>4167</v>
      </c>
      <c r="B2782" s="88" t="s">
        <v>67</v>
      </c>
    </row>
    <row r="2783" spans="1:2" ht="13.8">
      <c r="A2783" s="95" t="s">
        <v>4168</v>
      </c>
      <c r="B2783" s="88" t="s">
        <v>71</v>
      </c>
    </row>
    <row r="2784" spans="1:2" ht="13.8">
      <c r="A2784" s="95" t="s">
        <v>4169</v>
      </c>
      <c r="B2784" s="88" t="s">
        <v>73</v>
      </c>
    </row>
    <row r="2785" spans="1:2" ht="13.8">
      <c r="A2785" s="93" t="s">
        <v>4170</v>
      </c>
      <c r="B2785" s="88" t="s">
        <v>41</v>
      </c>
    </row>
    <row r="2786" spans="1:2" ht="13.8">
      <c r="A2786" s="93" t="s">
        <v>4171</v>
      </c>
      <c r="B2786" s="88" t="s">
        <v>67</v>
      </c>
    </row>
    <row r="2787" spans="1:2" ht="13.8">
      <c r="A2787" s="93" t="s">
        <v>4172</v>
      </c>
      <c r="B2787" s="88" t="s">
        <v>1389</v>
      </c>
    </row>
    <row r="2788" spans="1:2" ht="13.8">
      <c r="A2788" s="93" t="s">
        <v>4173</v>
      </c>
      <c r="B2788" s="88" t="s">
        <v>2122</v>
      </c>
    </row>
    <row r="2789" spans="1:2" ht="13.8">
      <c r="A2789" s="93" t="s">
        <v>4174</v>
      </c>
      <c r="B2789" s="88" t="s">
        <v>83</v>
      </c>
    </row>
    <row r="2790" spans="1:2" ht="13.8">
      <c r="A2790" s="97" t="s">
        <v>4175</v>
      </c>
      <c r="B2790" s="88"/>
    </row>
    <row r="2791" spans="1:2" ht="13.8">
      <c r="A2791" s="93" t="s">
        <v>4176</v>
      </c>
      <c r="B2791" s="88" t="s">
        <v>75</v>
      </c>
    </row>
    <row r="2792" spans="1:2" ht="13.8">
      <c r="A2792" s="93" t="s">
        <v>4177</v>
      </c>
      <c r="B2792" s="88" t="s">
        <v>67</v>
      </c>
    </row>
    <row r="2793" spans="1:2" ht="13.8">
      <c r="A2793" s="95" t="s">
        <v>4178</v>
      </c>
      <c r="B2793" s="94" t="s">
        <v>73</v>
      </c>
    </row>
    <row r="2794" spans="1:2" ht="13.8">
      <c r="A2794" s="93" t="s">
        <v>4179</v>
      </c>
      <c r="B2794" s="88" t="s">
        <v>63</v>
      </c>
    </row>
    <row r="2795" spans="1:2" ht="13.8">
      <c r="A2795" s="93" t="s">
        <v>4180</v>
      </c>
      <c r="B2795" s="88" t="s">
        <v>87</v>
      </c>
    </row>
    <row r="2796" spans="1:2" ht="13.8">
      <c r="A2796" s="93" t="s">
        <v>4181</v>
      </c>
      <c r="B2796" s="88" t="s">
        <v>87</v>
      </c>
    </row>
    <row r="2797" spans="1:2" ht="13.8">
      <c r="A2797" s="93" t="s">
        <v>4182</v>
      </c>
      <c r="B2797" s="94" t="s">
        <v>87</v>
      </c>
    </row>
    <row r="2798" spans="1:2" ht="13.8">
      <c r="A2798" s="96"/>
      <c r="B2798" s="237"/>
    </row>
    <row r="2799" spans="1:2" ht="13.8">
      <c r="A2799" s="93" t="s">
        <v>4183</v>
      </c>
      <c r="B2799" s="88" t="s">
        <v>87</v>
      </c>
    </row>
    <row r="2800" spans="1:2" ht="13.8">
      <c r="A2800" s="93" t="s">
        <v>4184</v>
      </c>
      <c r="B2800" s="88" t="s">
        <v>87</v>
      </c>
    </row>
    <row r="2801" spans="1:2" ht="13.8">
      <c r="A2801" s="93" t="s">
        <v>4185</v>
      </c>
      <c r="B2801" s="88" t="s">
        <v>87</v>
      </c>
    </row>
    <row r="2802" spans="1:2" ht="13.8">
      <c r="A2802" s="93" t="s">
        <v>4186</v>
      </c>
      <c r="B2802" s="88" t="s">
        <v>87</v>
      </c>
    </row>
    <row r="2803" spans="1:2" ht="13.8">
      <c r="A2803" s="93" t="s">
        <v>4187</v>
      </c>
      <c r="B2803" s="88" t="s">
        <v>87</v>
      </c>
    </row>
    <row r="2804" spans="1:2" ht="13.8">
      <c r="A2804" s="93" t="s">
        <v>4188</v>
      </c>
      <c r="B2804" s="88" t="s">
        <v>87</v>
      </c>
    </row>
    <row r="2805" spans="1:2" ht="13.8">
      <c r="A2805" s="93" t="s">
        <v>4189</v>
      </c>
      <c r="B2805" s="88" t="s">
        <v>87</v>
      </c>
    </row>
    <row r="2806" spans="1:2" ht="13.8">
      <c r="A2806" s="93" t="s">
        <v>4190</v>
      </c>
      <c r="B2806" s="88" t="s">
        <v>77</v>
      </c>
    </row>
    <row r="2807" spans="1:2" ht="13.8">
      <c r="A2807" s="93" t="s">
        <v>4191</v>
      </c>
      <c r="B2807" s="88" t="s">
        <v>69</v>
      </c>
    </row>
    <row r="2808" spans="1:2" ht="13.8">
      <c r="A2808" s="93" t="s">
        <v>4192</v>
      </c>
      <c r="B2808" s="88" t="s">
        <v>67</v>
      </c>
    </row>
    <row r="2809" spans="1:2" ht="13.8">
      <c r="A2809" s="93" t="s">
        <v>4193</v>
      </c>
      <c r="B2809" s="88" t="s">
        <v>69</v>
      </c>
    </row>
    <row r="2810" spans="1:2" ht="13.8">
      <c r="A2810" s="93" t="s">
        <v>4194</v>
      </c>
      <c r="B2810" s="94" t="s">
        <v>72</v>
      </c>
    </row>
    <row r="2811" spans="1:2" ht="13.8">
      <c r="A2811" s="93" t="s">
        <v>4195</v>
      </c>
      <c r="B2811" s="88" t="s">
        <v>65</v>
      </c>
    </row>
    <row r="2812" spans="1:2" ht="13.8">
      <c r="A2812" s="93" t="s">
        <v>4196</v>
      </c>
      <c r="B2812" s="88" t="s">
        <v>81</v>
      </c>
    </row>
    <row r="2813" spans="1:2" ht="13.8">
      <c r="A2813" s="95" t="s">
        <v>4197</v>
      </c>
      <c r="B2813" s="88" t="s">
        <v>89</v>
      </c>
    </row>
    <row r="2814" spans="1:2" ht="13.8">
      <c r="A2814" s="96" t="s">
        <v>4198</v>
      </c>
      <c r="B2814" s="88" t="s">
        <v>80</v>
      </c>
    </row>
    <row r="2815" spans="1:2" ht="13.8">
      <c r="A2815" s="93" t="s">
        <v>4199</v>
      </c>
      <c r="B2815" s="94" t="s">
        <v>80</v>
      </c>
    </row>
    <row r="2816" spans="1:2" ht="13.8">
      <c r="A2816" s="96" t="s">
        <v>4200</v>
      </c>
      <c r="B2816" s="88" t="s">
        <v>48</v>
      </c>
    </row>
    <row r="2817" spans="1:2" ht="13.8">
      <c r="A2817" s="97" t="s">
        <v>4201</v>
      </c>
      <c r="B2817" s="88"/>
    </row>
    <row r="2818" spans="1:2" ht="13.8">
      <c r="A2818" s="93" t="s">
        <v>4202</v>
      </c>
      <c r="B2818" s="88" t="s">
        <v>1807</v>
      </c>
    </row>
    <row r="2819" spans="1:2" ht="13.8">
      <c r="A2819" s="95" t="s">
        <v>4203</v>
      </c>
      <c r="B2819" s="94" t="s">
        <v>63</v>
      </c>
    </row>
    <row r="2820" spans="1:2" ht="13.8">
      <c r="A2820" s="95" t="s">
        <v>4204</v>
      </c>
      <c r="B2820" s="94" t="s">
        <v>3781</v>
      </c>
    </row>
    <row r="2821" spans="1:2" ht="13.8">
      <c r="A2821" s="95" t="s">
        <v>4205</v>
      </c>
      <c r="B2821" s="94" t="s">
        <v>84</v>
      </c>
    </row>
    <row r="2822" spans="1:2" ht="13.8">
      <c r="A2822" s="95" t="s">
        <v>4206</v>
      </c>
      <c r="B2822" s="94" t="s">
        <v>84</v>
      </c>
    </row>
    <row r="2823" spans="1:2" ht="13.8">
      <c r="A2823" s="93" t="s">
        <v>4207</v>
      </c>
      <c r="B2823" s="88" t="s">
        <v>80</v>
      </c>
    </row>
    <row r="2824" spans="1:2" ht="13.8">
      <c r="A2824" s="93" t="s">
        <v>4208</v>
      </c>
      <c r="B2824" s="88" t="s">
        <v>86</v>
      </c>
    </row>
    <row r="2825" spans="1:2" ht="13.8">
      <c r="A2825" s="93" t="s">
        <v>4209</v>
      </c>
      <c r="B2825" s="88" t="s">
        <v>81</v>
      </c>
    </row>
    <row r="2826" spans="1:2" ht="13.8">
      <c r="A2826" s="93" t="s">
        <v>4210</v>
      </c>
      <c r="B2826" s="88" t="s">
        <v>72</v>
      </c>
    </row>
    <row r="2827" spans="1:2" ht="13.8">
      <c r="A2827" s="93" t="s">
        <v>4211</v>
      </c>
      <c r="B2827" s="88" t="s">
        <v>74</v>
      </c>
    </row>
    <row r="2828" spans="1:2" ht="13.8">
      <c r="A2828" s="95" t="s">
        <v>4212</v>
      </c>
      <c r="B2828" s="88" t="s">
        <v>73</v>
      </c>
    </row>
    <row r="2829" spans="1:2" ht="13.8">
      <c r="A2829" s="93" t="s">
        <v>4213</v>
      </c>
      <c r="B2829" s="88" t="s">
        <v>67</v>
      </c>
    </row>
    <row r="2830" spans="1:2" ht="13.8">
      <c r="A2830" s="93" t="s">
        <v>4214</v>
      </c>
      <c r="B2830" s="88" t="s">
        <v>69</v>
      </c>
    </row>
    <row r="2831" spans="1:2" ht="13.8">
      <c r="A2831" s="93" t="s">
        <v>4215</v>
      </c>
      <c r="B2831" s="88" t="s">
        <v>65</v>
      </c>
    </row>
    <row r="2832" spans="1:2" ht="13.8">
      <c r="A2832" s="93" t="s">
        <v>4216</v>
      </c>
      <c r="B2832" s="88" t="s">
        <v>81</v>
      </c>
    </row>
    <row r="2833" spans="1:2" ht="13.8">
      <c r="A2833" s="93" t="s">
        <v>4217</v>
      </c>
      <c r="B2833" s="88" t="s">
        <v>80</v>
      </c>
    </row>
    <row r="2834" spans="1:2" ht="13.8">
      <c r="A2834" s="93" t="s">
        <v>4218</v>
      </c>
      <c r="B2834" s="94" t="s">
        <v>80</v>
      </c>
    </row>
    <row r="2835" spans="1:2" ht="13.8">
      <c r="A2835" s="93" t="s">
        <v>4219</v>
      </c>
      <c r="B2835" s="88" t="s">
        <v>80</v>
      </c>
    </row>
    <row r="2836" spans="1:2" ht="13.8">
      <c r="A2836" s="93" t="s">
        <v>4220</v>
      </c>
      <c r="B2836" s="88" t="s">
        <v>80</v>
      </c>
    </row>
    <row r="2837" spans="1:2" ht="13.8">
      <c r="A2837" s="96"/>
      <c r="B2837" s="237"/>
    </row>
    <row r="2838" spans="1:2" ht="13.8">
      <c r="A2838" s="93" t="s">
        <v>4221</v>
      </c>
      <c r="B2838" s="88" t="s">
        <v>1420</v>
      </c>
    </row>
    <row r="2839" spans="1:2" ht="13.8">
      <c r="A2839" s="93" t="s">
        <v>4222</v>
      </c>
      <c r="B2839" s="88" t="s">
        <v>65</v>
      </c>
    </row>
    <row r="2840" spans="1:2" ht="13.8">
      <c r="A2840" s="93" t="s">
        <v>4223</v>
      </c>
      <c r="B2840" s="88" t="s">
        <v>67</v>
      </c>
    </row>
    <row r="2841" spans="1:2" ht="13.8">
      <c r="A2841" s="93" t="s">
        <v>4224</v>
      </c>
      <c r="B2841" s="88" t="s">
        <v>68</v>
      </c>
    </row>
    <row r="2842" spans="1:2" ht="13.8">
      <c r="A2842" s="93" t="s">
        <v>4225</v>
      </c>
      <c r="B2842" s="88" t="s">
        <v>67</v>
      </c>
    </row>
    <row r="2843" spans="1:2" ht="13.8">
      <c r="A2843" s="93" t="s">
        <v>4226</v>
      </c>
      <c r="B2843" s="88" t="s">
        <v>86</v>
      </c>
    </row>
    <row r="2844" spans="1:2" ht="13.8">
      <c r="A2844" s="93" t="s">
        <v>4227</v>
      </c>
      <c r="B2844" s="88" t="s">
        <v>78</v>
      </c>
    </row>
    <row r="2845" spans="1:2" ht="27.6">
      <c r="A2845" s="93" t="s">
        <v>4228</v>
      </c>
      <c r="B2845" s="88" t="s">
        <v>73</v>
      </c>
    </row>
    <row r="2846" spans="1:2" ht="13.8">
      <c r="A2846" s="93" t="s">
        <v>4229</v>
      </c>
      <c r="B2846" s="94" t="s">
        <v>89</v>
      </c>
    </row>
    <row r="2847" spans="1:2" ht="13.8">
      <c r="A2847" s="93" t="s">
        <v>4230</v>
      </c>
      <c r="B2847" s="88" t="s">
        <v>67</v>
      </c>
    </row>
    <row r="2848" spans="1:2" ht="13.8">
      <c r="A2848" s="93" t="s">
        <v>4231</v>
      </c>
      <c r="B2848" s="88" t="s">
        <v>1389</v>
      </c>
    </row>
    <row r="2849" spans="1:2" ht="13.8">
      <c r="A2849" s="95" t="s">
        <v>4232</v>
      </c>
      <c r="B2849" s="88" t="s">
        <v>1420</v>
      </c>
    </row>
    <row r="2850" spans="1:2" ht="13.8">
      <c r="A2850" s="95" t="s">
        <v>4233</v>
      </c>
      <c r="B2850" s="88" t="s">
        <v>85</v>
      </c>
    </row>
    <row r="2851" spans="1:2" ht="13.8">
      <c r="A2851" s="93" t="s">
        <v>4234</v>
      </c>
      <c r="B2851" s="88" t="s">
        <v>41</v>
      </c>
    </row>
    <row r="2852" spans="1:2" ht="13.8">
      <c r="A2852" s="93" t="s">
        <v>4235</v>
      </c>
      <c r="B2852" s="88" t="s">
        <v>74</v>
      </c>
    </row>
    <row r="2853" spans="1:2" ht="13.8">
      <c r="A2853" s="93" t="s">
        <v>4236</v>
      </c>
      <c r="B2853" s="88" t="s">
        <v>70</v>
      </c>
    </row>
    <row r="2854" spans="1:2" ht="13.8">
      <c r="A2854" s="93" t="s">
        <v>4237</v>
      </c>
      <c r="B2854" s="88" t="s">
        <v>68</v>
      </c>
    </row>
    <row r="2855" spans="1:2" ht="13.8">
      <c r="A2855" s="93" t="s">
        <v>4238</v>
      </c>
      <c r="B2855" s="88" t="s">
        <v>67</v>
      </c>
    </row>
    <row r="2856" spans="1:2" ht="13.8">
      <c r="A2856" s="93" t="s">
        <v>4239</v>
      </c>
      <c r="B2856" s="88" t="s">
        <v>72</v>
      </c>
    </row>
    <row r="2857" spans="1:2" ht="13.8">
      <c r="A2857" s="93" t="s">
        <v>4240</v>
      </c>
      <c r="B2857" s="88" t="s">
        <v>77</v>
      </c>
    </row>
    <row r="2858" spans="1:2" ht="13.8">
      <c r="A2858" s="93" t="s">
        <v>4241</v>
      </c>
      <c r="B2858" s="88" t="s">
        <v>77</v>
      </c>
    </row>
    <row r="2859" spans="1:2" ht="13.8">
      <c r="A2859" s="93" t="s">
        <v>4242</v>
      </c>
      <c r="B2859" s="88" t="s">
        <v>63</v>
      </c>
    </row>
    <row r="2860" spans="1:2" ht="13.8">
      <c r="A2860" s="93" t="s">
        <v>4243</v>
      </c>
      <c r="B2860" s="88" t="s">
        <v>88</v>
      </c>
    </row>
    <row r="2861" spans="1:2" ht="13.8">
      <c r="A2861" s="93" t="s">
        <v>4244</v>
      </c>
      <c r="B2861" s="94" t="s">
        <v>88</v>
      </c>
    </row>
    <row r="2862" spans="1:2" ht="13.8">
      <c r="A2862" s="93" t="s">
        <v>4245</v>
      </c>
      <c r="B2862" s="88" t="s">
        <v>3781</v>
      </c>
    </row>
    <row r="2863" spans="1:2" ht="13.8">
      <c r="A2863" s="93" t="s">
        <v>4246</v>
      </c>
      <c r="B2863" s="88" t="s">
        <v>90</v>
      </c>
    </row>
    <row r="2864" spans="1:2" ht="13.8">
      <c r="A2864" s="93" t="s">
        <v>4247</v>
      </c>
      <c r="B2864" s="88" t="s">
        <v>33</v>
      </c>
    </row>
    <row r="2865" spans="1:2" ht="13.8">
      <c r="A2865" s="93" t="s">
        <v>4248</v>
      </c>
      <c r="B2865" s="94" t="s">
        <v>83</v>
      </c>
    </row>
    <row r="2866" spans="1:2" ht="13.8">
      <c r="A2866" s="93" t="s">
        <v>4249</v>
      </c>
      <c r="B2866" s="88" t="s">
        <v>83</v>
      </c>
    </row>
    <row r="2867" spans="1:2" ht="13.8">
      <c r="A2867" s="97" t="s">
        <v>4250</v>
      </c>
      <c r="B2867" s="88"/>
    </row>
    <row r="2868" spans="1:2" ht="13.8">
      <c r="A2868" s="93" t="s">
        <v>4251</v>
      </c>
      <c r="B2868" s="88" t="s">
        <v>89</v>
      </c>
    </row>
    <row r="2869" spans="1:2" ht="13.8">
      <c r="A2869" s="97" t="s">
        <v>4252</v>
      </c>
      <c r="B2869" s="88"/>
    </row>
    <row r="2870" spans="1:2" ht="13.8">
      <c r="A2870" s="93" t="s">
        <v>4253</v>
      </c>
      <c r="B2870" s="88" t="s">
        <v>65</v>
      </c>
    </row>
    <row r="2871" spans="1:2" ht="13.8">
      <c r="A2871" s="93" t="s">
        <v>4254</v>
      </c>
      <c r="B2871" s="88" t="s">
        <v>63</v>
      </c>
    </row>
    <row r="2872" spans="1:2" ht="13.8">
      <c r="A2872" s="93" t="s">
        <v>4255</v>
      </c>
      <c r="B2872" s="94" t="s">
        <v>65</v>
      </c>
    </row>
    <row r="2873" spans="1:2" ht="13.8">
      <c r="A2873" s="97" t="s">
        <v>4256</v>
      </c>
      <c r="B2873" s="88"/>
    </row>
    <row r="2874" spans="1:2" ht="13.8">
      <c r="A2874" s="93" t="s">
        <v>4257</v>
      </c>
      <c r="B2874" s="88" t="s">
        <v>71</v>
      </c>
    </row>
    <row r="2875" spans="1:2" ht="13.8">
      <c r="A2875" s="93" t="s">
        <v>4258</v>
      </c>
      <c r="B2875" s="88" t="s">
        <v>67</v>
      </c>
    </row>
    <row r="2876" spans="1:2" ht="13.8">
      <c r="A2876" s="93" t="s">
        <v>4259</v>
      </c>
      <c r="B2876" s="88" t="s">
        <v>1807</v>
      </c>
    </row>
    <row r="2877" spans="1:2" ht="13.8">
      <c r="A2877" s="93" t="s">
        <v>4260</v>
      </c>
      <c r="B2877" s="94" t="s">
        <v>1424</v>
      </c>
    </row>
    <row r="2878" spans="1:2" ht="13.8">
      <c r="A2878" s="93" t="s">
        <v>4261</v>
      </c>
      <c r="B2878" s="88" t="s">
        <v>65</v>
      </c>
    </row>
    <row r="2879" spans="1:2" ht="13.8">
      <c r="A2879" s="93" t="s">
        <v>4262</v>
      </c>
      <c r="B2879" s="88" t="s">
        <v>63</v>
      </c>
    </row>
    <row r="2880" spans="1:2" ht="13.8">
      <c r="A2880" s="93" t="s">
        <v>4263</v>
      </c>
      <c r="B2880" s="88" t="s">
        <v>78</v>
      </c>
    </row>
    <row r="2881" spans="1:2" ht="13.8">
      <c r="A2881" s="93" t="s">
        <v>4264</v>
      </c>
      <c r="B2881" s="88" t="s">
        <v>63</v>
      </c>
    </row>
    <row r="2882" spans="1:2" ht="13.8">
      <c r="A2882" s="93" t="s">
        <v>4265</v>
      </c>
      <c r="B2882" s="88" t="s">
        <v>65</v>
      </c>
    </row>
    <row r="2883" spans="1:2" ht="13.8">
      <c r="A2883" s="93" t="s">
        <v>4266</v>
      </c>
      <c r="B2883" s="88" t="s">
        <v>65</v>
      </c>
    </row>
    <row r="2884" spans="1:2" ht="13.8">
      <c r="A2884" s="93" t="s">
        <v>4267</v>
      </c>
      <c r="B2884" s="88" t="s">
        <v>73</v>
      </c>
    </row>
    <row r="2885" spans="1:2" ht="13.8">
      <c r="A2885" s="93" t="s">
        <v>4268</v>
      </c>
      <c r="B2885" s="88" t="s">
        <v>83</v>
      </c>
    </row>
    <row r="2886" spans="1:2" ht="13.8">
      <c r="A2886" s="97" t="s">
        <v>4269</v>
      </c>
      <c r="B2886" s="88"/>
    </row>
    <row r="2887" spans="1:2" ht="13.8">
      <c r="A2887" s="93" t="s">
        <v>4270</v>
      </c>
      <c r="B2887" s="94" t="s">
        <v>1424</v>
      </c>
    </row>
    <row r="2888" spans="1:2" ht="13.8">
      <c r="A2888" s="93" t="s">
        <v>4271</v>
      </c>
      <c r="B2888" s="88" t="s">
        <v>74</v>
      </c>
    </row>
    <row r="2889" spans="1:2" ht="13.8">
      <c r="A2889" s="93" t="s">
        <v>4272</v>
      </c>
      <c r="B2889" s="94" t="s">
        <v>79</v>
      </c>
    </row>
    <row r="2890" spans="1:2" ht="13.8">
      <c r="A2890" s="93" t="s">
        <v>4273</v>
      </c>
      <c r="B2890" s="94" t="s">
        <v>77</v>
      </c>
    </row>
    <row r="2891" spans="1:2" ht="27.6">
      <c r="A2891" s="93" t="s">
        <v>4274</v>
      </c>
      <c r="B2891" s="88" t="s">
        <v>77</v>
      </c>
    </row>
    <row r="2892" spans="1:2" ht="13.8">
      <c r="A2892" s="93" t="s">
        <v>4275</v>
      </c>
      <c r="B2892" s="88" t="s">
        <v>73</v>
      </c>
    </row>
    <row r="2893" spans="1:2" ht="13.8">
      <c r="A2893" s="93" t="s">
        <v>4276</v>
      </c>
      <c r="B2893" s="88" t="s">
        <v>67</v>
      </c>
    </row>
    <row r="2894" spans="1:2" ht="13.8">
      <c r="A2894" s="93" t="s">
        <v>4277</v>
      </c>
      <c r="B2894" s="88" t="s">
        <v>77</v>
      </c>
    </row>
  </sheetData>
  <phoneticPr fontId="0" type="noConversion"/>
  <pageMargins left="0.75" right="0.75" top="1" bottom="1" header="0" footer="0"/>
  <headerFooter alignWithMargins="0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sheetPr codeName="Hoja38"/>
  <dimension ref="A1:I125"/>
  <sheetViews>
    <sheetView zoomScaleNormal="100" workbookViewId="0">
      <pane xSplit="2" ySplit="5" topLeftCell="C106" activePane="bottomRight" state="frozen"/>
      <selection pane="topRight" activeCell="C27" sqref="C27"/>
      <selection pane="bottomLeft" activeCell="C27" sqref="C27"/>
      <selection pane="bottomRight" activeCell="C114" sqref="C114"/>
    </sheetView>
  </sheetViews>
  <sheetFormatPr baseColWidth="10" defaultColWidth="11.44140625" defaultRowHeight="13.8"/>
  <cols>
    <col min="1" max="1" width="11.109375" style="118" customWidth="1"/>
    <col min="2" max="2" width="47.33203125" style="118" customWidth="1"/>
    <col min="3" max="3" width="20.88671875" style="118" customWidth="1"/>
    <col min="4" max="5" width="11.44140625" style="118"/>
    <col min="6" max="6" width="16.5546875" style="121" bestFit="1" customWidth="1"/>
    <col min="7" max="8" width="11.44140625" style="118"/>
    <col min="9" max="9" width="14.88671875" style="118" bestFit="1" customWidth="1"/>
    <col min="10" max="16384" width="11.44140625" style="118"/>
  </cols>
  <sheetData>
    <row r="1" spans="1:3">
      <c r="A1" s="117" t="s">
        <v>848</v>
      </c>
      <c r="C1" s="119"/>
    </row>
    <row r="2" spans="1:3">
      <c r="A2" s="117" t="s">
        <v>4278</v>
      </c>
      <c r="C2" s="119"/>
    </row>
    <row r="3" spans="1:3">
      <c r="A3" s="123" t="s">
        <v>850</v>
      </c>
      <c r="C3" s="119"/>
    </row>
    <row r="4" spans="1:3">
      <c r="A4" s="123" t="s">
        <v>4279</v>
      </c>
      <c r="B4" s="124" t="s">
        <v>4280</v>
      </c>
      <c r="C4" s="119"/>
    </row>
    <row r="5" spans="1:3">
      <c r="A5" s="906" t="s">
        <v>868</v>
      </c>
      <c r="B5" s="906"/>
      <c r="C5" s="125" t="s">
        <v>4281</v>
      </c>
    </row>
    <row r="6" spans="1:3">
      <c r="A6" s="117"/>
    </row>
    <row r="7" spans="1:3">
      <c r="A7" s="125">
        <v>0</v>
      </c>
      <c r="B7" s="127" t="s">
        <v>915</v>
      </c>
      <c r="C7" s="133">
        <f>SUM(C9:C22)</f>
        <v>114844185.81000002</v>
      </c>
    </row>
    <row r="8" spans="1:3">
      <c r="A8" s="123"/>
      <c r="B8" s="129"/>
      <c r="C8" s="119"/>
    </row>
    <row r="9" spans="1:3">
      <c r="A9" s="117" t="s">
        <v>7</v>
      </c>
      <c r="B9" s="118" t="s">
        <v>121</v>
      </c>
      <c r="C9" s="119">
        <v>48184068.909999996</v>
      </c>
    </row>
    <row r="10" spans="1:3">
      <c r="A10" s="117" t="s">
        <v>8</v>
      </c>
      <c r="B10" s="118" t="s">
        <v>129</v>
      </c>
      <c r="C10" s="119">
        <v>350000</v>
      </c>
    </row>
    <row r="11" spans="1:3">
      <c r="A11" s="117" t="s">
        <v>9</v>
      </c>
      <c r="B11" s="118" t="s">
        <v>125</v>
      </c>
      <c r="C11" s="119">
        <v>700000</v>
      </c>
    </row>
    <row r="12" spans="1:3">
      <c r="A12" s="117" t="s">
        <v>4282</v>
      </c>
      <c r="B12" s="118" t="s">
        <v>4283</v>
      </c>
      <c r="C12" s="119">
        <v>700</v>
      </c>
    </row>
    <row r="13" spans="1:3">
      <c r="A13" s="117" t="s">
        <v>11</v>
      </c>
      <c r="B13" s="118" t="s">
        <v>917</v>
      </c>
      <c r="C13" s="119">
        <v>18318781.460000001</v>
      </c>
    </row>
    <row r="14" spans="1:3">
      <c r="A14" s="117" t="s">
        <v>12</v>
      </c>
      <c r="B14" s="118" t="s">
        <v>918</v>
      </c>
      <c r="C14" s="119">
        <v>12778410.93</v>
      </c>
    </row>
    <row r="15" spans="1:3">
      <c r="A15" s="117" t="s">
        <v>13</v>
      </c>
      <c r="B15" s="118" t="s">
        <v>919</v>
      </c>
      <c r="C15" s="119">
        <v>7467306.4199999999</v>
      </c>
    </row>
    <row r="16" spans="1:3">
      <c r="A16" s="117" t="s">
        <v>14</v>
      </c>
      <c r="B16" s="118" t="s">
        <v>920</v>
      </c>
      <c r="C16" s="119">
        <v>6783315.2300000004</v>
      </c>
    </row>
    <row r="17" spans="1:9">
      <c r="A17" s="117" t="s">
        <v>15</v>
      </c>
      <c r="B17" s="118" t="s">
        <v>123</v>
      </c>
      <c r="C17" s="119">
        <v>2492400.4900000002</v>
      </c>
      <c r="I17" s="119"/>
    </row>
    <row r="18" spans="1:9">
      <c r="A18" s="117" t="s">
        <v>16</v>
      </c>
      <c r="B18" s="118" t="s">
        <v>921</v>
      </c>
      <c r="C18" s="119">
        <v>8512729.3200000003</v>
      </c>
      <c r="I18" s="121"/>
    </row>
    <row r="19" spans="1:9">
      <c r="A19" s="117" t="s">
        <v>17</v>
      </c>
      <c r="B19" s="118" t="s">
        <v>922</v>
      </c>
      <c r="C19" s="119">
        <v>448038.39</v>
      </c>
    </row>
    <row r="20" spans="1:9">
      <c r="A20" s="117" t="s">
        <v>18</v>
      </c>
      <c r="B20" s="118" t="s">
        <v>923</v>
      </c>
      <c r="C20" s="119">
        <v>4776089.1900000004</v>
      </c>
    </row>
    <row r="21" spans="1:9">
      <c r="A21" s="117" t="s">
        <v>19</v>
      </c>
      <c r="B21" s="118" t="s">
        <v>924</v>
      </c>
      <c r="C21" s="119">
        <v>1344115.16</v>
      </c>
    </row>
    <row r="22" spans="1:9">
      <c r="A22" s="117" t="s">
        <v>20</v>
      </c>
      <c r="B22" s="118" t="s">
        <v>925</v>
      </c>
      <c r="C22" s="119">
        <v>2688230.31</v>
      </c>
    </row>
    <row r="23" spans="1:9">
      <c r="A23" s="117"/>
      <c r="C23" s="119"/>
    </row>
    <row r="24" spans="1:9">
      <c r="A24" s="125" t="s">
        <v>927</v>
      </c>
      <c r="B24" s="130" t="s">
        <v>928</v>
      </c>
      <c r="C24" s="128">
        <f>SUM(C26:C58)</f>
        <v>0</v>
      </c>
    </row>
    <row r="25" spans="1:9">
      <c r="A25" s="117"/>
      <c r="B25" s="119"/>
      <c r="C25" s="119"/>
    </row>
    <row r="26" spans="1:9">
      <c r="A26" s="117" t="s">
        <v>22</v>
      </c>
      <c r="B26" s="118" t="s">
        <v>929</v>
      </c>
      <c r="C26" s="119">
        <v>0</v>
      </c>
    </row>
    <row r="27" spans="1:9">
      <c r="A27" s="117" t="s">
        <v>23</v>
      </c>
      <c r="B27" s="118" t="s">
        <v>930</v>
      </c>
      <c r="C27" s="119">
        <v>0</v>
      </c>
    </row>
    <row r="28" spans="1:9">
      <c r="A28" s="117" t="s">
        <v>26</v>
      </c>
      <c r="B28" s="118" t="s">
        <v>933</v>
      </c>
      <c r="C28" s="119">
        <v>0</v>
      </c>
    </row>
    <row r="29" spans="1:9">
      <c r="A29" s="117" t="s">
        <v>27</v>
      </c>
      <c r="B29" s="118" t="s">
        <v>934</v>
      </c>
      <c r="C29" s="119">
        <v>0</v>
      </c>
    </row>
    <row r="30" spans="1:9">
      <c r="A30" s="117" t="s">
        <v>28</v>
      </c>
      <c r="B30" s="118" t="s">
        <v>935</v>
      </c>
      <c r="C30" s="119">
        <v>0</v>
      </c>
    </row>
    <row r="31" spans="1:9">
      <c r="A31" s="117" t="s">
        <v>29</v>
      </c>
      <c r="B31" s="118" t="s">
        <v>936</v>
      </c>
      <c r="C31" s="119">
        <v>0</v>
      </c>
    </row>
    <row r="32" spans="1:9">
      <c r="A32" s="117" t="s">
        <v>30</v>
      </c>
      <c r="B32" s="118" t="s">
        <v>383</v>
      </c>
      <c r="C32" s="119">
        <v>0</v>
      </c>
    </row>
    <row r="33" spans="1:3">
      <c r="A33" s="117" t="s">
        <v>31</v>
      </c>
      <c r="B33" s="118" t="s">
        <v>937</v>
      </c>
      <c r="C33" s="119">
        <v>0</v>
      </c>
    </row>
    <row r="34" spans="1:3">
      <c r="A34" s="117" t="s">
        <v>32</v>
      </c>
      <c r="B34" s="118" t="s">
        <v>938</v>
      </c>
      <c r="C34" s="119">
        <v>0</v>
      </c>
    </row>
    <row r="35" spans="1:3">
      <c r="A35" s="117" t="s">
        <v>33</v>
      </c>
      <c r="B35" s="118" t="s">
        <v>939</v>
      </c>
      <c r="C35" s="119">
        <v>0</v>
      </c>
    </row>
    <row r="36" spans="1:3">
      <c r="A36" s="117" t="s">
        <v>34</v>
      </c>
      <c r="B36" s="118" t="s">
        <v>940</v>
      </c>
      <c r="C36" s="119">
        <v>0</v>
      </c>
    </row>
    <row r="37" spans="1:3">
      <c r="A37" s="117" t="s">
        <v>35</v>
      </c>
      <c r="B37" s="118" t="s">
        <v>941</v>
      </c>
      <c r="C37" s="119">
        <v>0</v>
      </c>
    </row>
    <row r="38" spans="1:3">
      <c r="A38" s="117" t="s">
        <v>36</v>
      </c>
      <c r="B38" s="118" t="s">
        <v>942</v>
      </c>
      <c r="C38" s="119">
        <v>0</v>
      </c>
    </row>
    <row r="39" spans="1:3">
      <c r="A39" s="117" t="s">
        <v>4284</v>
      </c>
      <c r="B39" s="118" t="s">
        <v>4285</v>
      </c>
      <c r="C39" s="119">
        <v>0</v>
      </c>
    </row>
    <row r="40" spans="1:3">
      <c r="A40" s="117" t="s">
        <v>4286</v>
      </c>
      <c r="B40" s="118" t="s">
        <v>4287</v>
      </c>
      <c r="C40" s="119">
        <v>0</v>
      </c>
    </row>
    <row r="41" spans="1:3">
      <c r="A41" s="117" t="s">
        <v>4288</v>
      </c>
      <c r="B41" s="118" t="s">
        <v>4289</v>
      </c>
      <c r="C41" s="119">
        <v>0</v>
      </c>
    </row>
    <row r="42" spans="1:3">
      <c r="A42" s="117" t="s">
        <v>41</v>
      </c>
      <c r="B42" s="118" t="s">
        <v>947</v>
      </c>
      <c r="C42" s="119">
        <v>0</v>
      </c>
    </row>
    <row r="43" spans="1:3">
      <c r="A43" s="117" t="s">
        <v>42</v>
      </c>
      <c r="B43" s="118" t="s">
        <v>393</v>
      </c>
      <c r="C43" s="119">
        <v>0</v>
      </c>
    </row>
    <row r="44" spans="1:3">
      <c r="A44" s="117" t="s">
        <v>43</v>
      </c>
      <c r="B44" s="118" t="s">
        <v>408</v>
      </c>
      <c r="C44" s="119">
        <v>0</v>
      </c>
    </row>
    <row r="45" spans="1:3">
      <c r="A45" s="117" t="s">
        <v>44</v>
      </c>
      <c r="B45" s="118" t="s">
        <v>385</v>
      </c>
      <c r="C45" s="119">
        <v>0</v>
      </c>
    </row>
    <row r="46" spans="1:3">
      <c r="A46" s="117" t="s">
        <v>45</v>
      </c>
      <c r="B46" s="96" t="s">
        <v>948</v>
      </c>
      <c r="C46" s="119">
        <v>0</v>
      </c>
    </row>
    <row r="47" spans="1:3">
      <c r="A47" s="117" t="s">
        <v>46</v>
      </c>
      <c r="B47" s="118" t="s">
        <v>949</v>
      </c>
      <c r="C47" s="119">
        <v>0</v>
      </c>
    </row>
    <row r="48" spans="1:3">
      <c r="A48" s="117" t="s">
        <v>47</v>
      </c>
      <c r="B48" s="118" t="s">
        <v>950</v>
      </c>
      <c r="C48" s="119">
        <v>0</v>
      </c>
    </row>
    <row r="49" spans="1:3">
      <c r="A49" s="117" t="s">
        <v>48</v>
      </c>
      <c r="B49" s="118" t="s">
        <v>951</v>
      </c>
      <c r="C49" s="119">
        <v>0</v>
      </c>
    </row>
    <row r="50" spans="1:3">
      <c r="A50" s="117" t="s">
        <v>49</v>
      </c>
      <c r="B50" s="118" t="s">
        <v>952</v>
      </c>
      <c r="C50" s="119">
        <v>0</v>
      </c>
    </row>
    <row r="51" spans="1:3">
      <c r="A51" s="117" t="s">
        <v>51</v>
      </c>
      <c r="B51" s="118" t="s">
        <v>954</v>
      </c>
      <c r="C51" s="119">
        <v>0</v>
      </c>
    </row>
    <row r="52" spans="1:3">
      <c r="A52" s="117" t="s">
        <v>4290</v>
      </c>
      <c r="B52" s="118" t="s">
        <v>4291</v>
      </c>
      <c r="C52" s="119">
        <v>0</v>
      </c>
    </row>
    <row r="53" spans="1:3">
      <c r="A53" s="117" t="s">
        <v>53</v>
      </c>
      <c r="B53" s="118" t="s">
        <v>391</v>
      </c>
      <c r="C53" s="119">
        <v>0</v>
      </c>
    </row>
    <row r="54" spans="1:3">
      <c r="A54" s="117" t="s">
        <v>54</v>
      </c>
      <c r="B54" s="118" t="s">
        <v>956</v>
      </c>
      <c r="C54" s="119">
        <v>0</v>
      </c>
    </row>
    <row r="55" spans="1:3">
      <c r="A55" s="117" t="s">
        <v>55</v>
      </c>
      <c r="B55" s="118" t="s">
        <v>389</v>
      </c>
      <c r="C55" s="119">
        <v>0</v>
      </c>
    </row>
    <row r="56" spans="1:3" ht="27.6">
      <c r="A56" s="117" t="s">
        <v>957</v>
      </c>
      <c r="B56" s="96" t="s">
        <v>958</v>
      </c>
      <c r="C56" s="119">
        <v>0</v>
      </c>
    </row>
    <row r="57" spans="1:3">
      <c r="A57" s="117" t="s">
        <v>57</v>
      </c>
      <c r="B57" s="96" t="s">
        <v>959</v>
      </c>
      <c r="C57" s="119">
        <v>0</v>
      </c>
    </row>
    <row r="58" spans="1:3">
      <c r="A58" s="117" t="s">
        <v>61</v>
      </c>
      <c r="B58" s="118" t="s">
        <v>963</v>
      </c>
      <c r="C58" s="119">
        <v>0</v>
      </c>
    </row>
    <row r="59" spans="1:3">
      <c r="A59" s="906" t="s">
        <v>868</v>
      </c>
      <c r="B59" s="906"/>
      <c r="C59" s="125"/>
    </row>
    <row r="60" spans="1:3">
      <c r="A60" s="117"/>
      <c r="B60" s="119"/>
      <c r="C60" s="119"/>
    </row>
    <row r="61" spans="1:3">
      <c r="A61" s="125" t="s">
        <v>964</v>
      </c>
      <c r="B61" s="130" t="s">
        <v>965</v>
      </c>
      <c r="C61" s="128">
        <f>SUM(C63:C82)</f>
        <v>0</v>
      </c>
    </row>
    <row r="62" spans="1:3">
      <c r="A62" s="117"/>
      <c r="C62" s="119"/>
    </row>
    <row r="63" spans="1:3">
      <c r="A63" s="117" t="s">
        <v>62</v>
      </c>
      <c r="B63" s="118" t="s">
        <v>966</v>
      </c>
      <c r="C63" s="119">
        <v>0</v>
      </c>
    </row>
    <row r="64" spans="1:3">
      <c r="A64" s="117" t="s">
        <v>63</v>
      </c>
      <c r="B64" s="118" t="s">
        <v>967</v>
      </c>
      <c r="C64" s="119">
        <v>0</v>
      </c>
    </row>
    <row r="65" spans="1:3">
      <c r="A65" s="117" t="s">
        <v>64</v>
      </c>
      <c r="B65" s="118" t="s">
        <v>968</v>
      </c>
      <c r="C65" s="119">
        <v>0</v>
      </c>
    </row>
    <row r="66" spans="1:3">
      <c r="A66" s="117" t="s">
        <v>65</v>
      </c>
      <c r="B66" s="118" t="s">
        <v>969</v>
      </c>
      <c r="C66" s="119">
        <v>0</v>
      </c>
    </row>
    <row r="67" spans="1:3">
      <c r="A67" s="117" t="s">
        <v>66</v>
      </c>
      <c r="B67" s="118" t="s">
        <v>970</v>
      </c>
      <c r="C67" s="119">
        <v>0</v>
      </c>
    </row>
    <row r="68" spans="1:3">
      <c r="A68" s="117" t="s">
        <v>67</v>
      </c>
      <c r="B68" s="118" t="s">
        <v>971</v>
      </c>
      <c r="C68" s="119">
        <v>0</v>
      </c>
    </row>
    <row r="69" spans="1:3">
      <c r="A69" s="117" t="s">
        <v>68</v>
      </c>
      <c r="B69" s="118" t="s">
        <v>972</v>
      </c>
      <c r="C69" s="119">
        <v>0</v>
      </c>
    </row>
    <row r="70" spans="1:3">
      <c r="A70" s="117" t="s">
        <v>69</v>
      </c>
      <c r="B70" s="118" t="s">
        <v>973</v>
      </c>
      <c r="C70" s="119">
        <v>0</v>
      </c>
    </row>
    <row r="71" spans="1:3">
      <c r="A71" s="117" t="s">
        <v>70</v>
      </c>
      <c r="B71" s="118" t="s">
        <v>974</v>
      </c>
      <c r="C71" s="119">
        <v>0</v>
      </c>
    </row>
    <row r="72" spans="1:3">
      <c r="A72" s="117" t="s">
        <v>71</v>
      </c>
      <c r="B72" s="118" t="s">
        <v>975</v>
      </c>
      <c r="C72" s="119">
        <v>0</v>
      </c>
    </row>
    <row r="73" spans="1:3">
      <c r="A73" s="117" t="s">
        <v>72</v>
      </c>
      <c r="B73" s="118" t="s">
        <v>976</v>
      </c>
      <c r="C73" s="119">
        <v>0</v>
      </c>
    </row>
    <row r="74" spans="1:3">
      <c r="A74" s="117" t="s">
        <v>73</v>
      </c>
      <c r="B74" s="118" t="s">
        <v>977</v>
      </c>
      <c r="C74" s="119">
        <v>0</v>
      </c>
    </row>
    <row r="75" spans="1:3">
      <c r="A75" s="117" t="s">
        <v>74</v>
      </c>
      <c r="B75" s="118" t="s">
        <v>978</v>
      </c>
      <c r="C75" s="119">
        <v>0</v>
      </c>
    </row>
    <row r="76" spans="1:3">
      <c r="A76" s="117" t="s">
        <v>75</v>
      </c>
      <c r="B76" s="118" t="s">
        <v>979</v>
      </c>
      <c r="C76" s="119">
        <v>0</v>
      </c>
    </row>
    <row r="77" spans="1:3">
      <c r="A77" s="117" t="s">
        <v>76</v>
      </c>
      <c r="B77" s="118" t="s">
        <v>4292</v>
      </c>
      <c r="C77" s="119">
        <v>0</v>
      </c>
    </row>
    <row r="78" spans="1:3">
      <c r="A78" s="117" t="s">
        <v>77</v>
      </c>
      <c r="B78" s="118" t="s">
        <v>981</v>
      </c>
      <c r="C78" s="119">
        <v>0</v>
      </c>
    </row>
    <row r="79" spans="1:3">
      <c r="A79" s="117" t="s">
        <v>78</v>
      </c>
      <c r="B79" s="118" t="s">
        <v>982</v>
      </c>
      <c r="C79" s="119">
        <v>0</v>
      </c>
    </row>
    <row r="80" spans="1:3">
      <c r="A80" s="117" t="s">
        <v>79</v>
      </c>
      <c r="B80" s="118" t="s">
        <v>983</v>
      </c>
      <c r="C80" s="119">
        <v>0</v>
      </c>
    </row>
    <row r="81" spans="1:3">
      <c r="A81" s="117" t="s">
        <v>80</v>
      </c>
      <c r="B81" s="118" t="s">
        <v>984</v>
      </c>
      <c r="C81" s="119">
        <v>0</v>
      </c>
    </row>
    <row r="82" spans="1:3">
      <c r="A82" s="117" t="s">
        <v>81</v>
      </c>
      <c r="B82" s="118" t="s">
        <v>985</v>
      </c>
      <c r="C82" s="119">
        <v>0</v>
      </c>
    </row>
    <row r="83" spans="1:3">
      <c r="A83" s="117"/>
      <c r="C83" s="119"/>
    </row>
    <row r="84" spans="1:3">
      <c r="A84" s="125">
        <v>3</v>
      </c>
      <c r="B84" s="130" t="s">
        <v>986</v>
      </c>
      <c r="C84" s="128">
        <f>SUM(C86)</f>
        <v>0</v>
      </c>
    </row>
    <row r="85" spans="1:3">
      <c r="A85" s="117"/>
      <c r="B85" s="119"/>
      <c r="C85" s="119"/>
    </row>
    <row r="86" spans="1:3">
      <c r="A86" s="117" t="s">
        <v>82</v>
      </c>
      <c r="B86" s="118" t="s">
        <v>987</v>
      </c>
      <c r="C86" s="119">
        <v>0</v>
      </c>
    </row>
    <row r="87" spans="1:3">
      <c r="A87" s="117"/>
      <c r="C87" s="119"/>
    </row>
    <row r="88" spans="1:3">
      <c r="A88" s="125">
        <v>5</v>
      </c>
      <c r="B88" s="130" t="s">
        <v>988</v>
      </c>
      <c r="C88" s="128">
        <f>SUM(C90:C100)</f>
        <v>0</v>
      </c>
    </row>
    <row r="89" spans="1:3">
      <c r="A89" s="131"/>
      <c r="B89" s="129"/>
      <c r="C89" s="119"/>
    </row>
    <row r="90" spans="1:3">
      <c r="A90" s="117" t="s">
        <v>83</v>
      </c>
      <c r="B90" s="118" t="s">
        <v>4293</v>
      </c>
      <c r="C90" s="119">
        <v>0</v>
      </c>
    </row>
    <row r="91" spans="1:3">
      <c r="A91" s="117" t="s">
        <v>84</v>
      </c>
      <c r="B91" s="118" t="s">
        <v>990</v>
      </c>
      <c r="C91" s="119">
        <v>0</v>
      </c>
    </row>
    <row r="92" spans="1:3">
      <c r="A92" s="117" t="s">
        <v>85</v>
      </c>
      <c r="B92" s="118" t="s">
        <v>991</v>
      </c>
      <c r="C92" s="119">
        <v>0</v>
      </c>
    </row>
    <row r="93" spans="1:3">
      <c r="A93" s="117" t="s">
        <v>86</v>
      </c>
      <c r="B93" s="118" t="s">
        <v>992</v>
      </c>
      <c r="C93" s="119">
        <v>0</v>
      </c>
    </row>
    <row r="94" spans="1:3">
      <c r="A94" s="117" t="s">
        <v>87</v>
      </c>
      <c r="B94" s="118" t="s">
        <v>993</v>
      </c>
      <c r="C94" s="119">
        <v>0</v>
      </c>
    </row>
    <row r="95" spans="1:3">
      <c r="A95" s="117" t="s">
        <v>88</v>
      </c>
      <c r="B95" s="118" t="s">
        <v>994</v>
      </c>
      <c r="C95" s="119">
        <v>0</v>
      </c>
    </row>
    <row r="96" spans="1:3">
      <c r="A96" s="117" t="s">
        <v>89</v>
      </c>
      <c r="B96" s="96" t="s">
        <v>995</v>
      </c>
      <c r="C96" s="119">
        <v>0</v>
      </c>
    </row>
    <row r="97" spans="1:4">
      <c r="A97" s="117" t="s">
        <v>90</v>
      </c>
      <c r="B97" s="118" t="s">
        <v>996</v>
      </c>
      <c r="C97" s="119">
        <v>0</v>
      </c>
    </row>
    <row r="98" spans="1:4">
      <c r="A98" s="117" t="s">
        <v>4294</v>
      </c>
      <c r="B98" s="118" t="s">
        <v>4295</v>
      </c>
      <c r="C98" s="119">
        <v>0</v>
      </c>
    </row>
    <row r="99" spans="1:4">
      <c r="A99" s="117" t="s">
        <v>92</v>
      </c>
      <c r="B99" s="118" t="s">
        <v>998</v>
      </c>
      <c r="C99" s="119">
        <v>0</v>
      </c>
    </row>
    <row r="100" spans="1:4">
      <c r="A100" s="117" t="s">
        <v>4296</v>
      </c>
      <c r="B100" s="118" t="s">
        <v>4297</v>
      </c>
      <c r="C100" s="119">
        <v>0</v>
      </c>
    </row>
    <row r="101" spans="1:4">
      <c r="A101" s="117"/>
      <c r="C101" s="119"/>
    </row>
    <row r="102" spans="1:4">
      <c r="A102" s="117"/>
      <c r="C102" s="119"/>
    </row>
    <row r="103" spans="1:4">
      <c r="A103" s="125" t="s">
        <v>1000</v>
      </c>
      <c r="B103" s="130" t="s">
        <v>1001</v>
      </c>
      <c r="C103" s="128">
        <f>SUM(C105:C108)</f>
        <v>0</v>
      </c>
    </row>
    <row r="104" spans="1:4">
      <c r="A104" s="131"/>
      <c r="B104" s="129"/>
      <c r="C104" s="119"/>
    </row>
    <row r="105" spans="1:4" ht="27.6">
      <c r="A105" s="117" t="s">
        <v>4298</v>
      </c>
      <c r="B105" s="96" t="s">
        <v>4299</v>
      </c>
      <c r="C105" s="119">
        <v>0</v>
      </c>
      <c r="D105" s="132"/>
    </row>
    <row r="106" spans="1:4">
      <c r="A106" s="117" t="s">
        <v>96</v>
      </c>
      <c r="B106" s="96" t="s">
        <v>4300</v>
      </c>
      <c r="C106" s="119">
        <v>0</v>
      </c>
    </row>
    <row r="107" spans="1:4">
      <c r="A107" s="117" t="s">
        <v>329</v>
      </c>
      <c r="B107" s="96" t="s">
        <v>127</v>
      </c>
      <c r="C107" s="119">
        <v>0</v>
      </c>
    </row>
    <row r="108" spans="1:4">
      <c r="A108" s="117" t="s">
        <v>97</v>
      </c>
      <c r="B108" s="118" t="s">
        <v>1009</v>
      </c>
      <c r="C108" s="119">
        <v>0</v>
      </c>
    </row>
    <row r="109" spans="1:4">
      <c r="A109" s="117" t="s">
        <v>4301</v>
      </c>
      <c r="B109" s="119" t="s">
        <v>4302</v>
      </c>
      <c r="C109" s="119">
        <v>0</v>
      </c>
    </row>
    <row r="110" spans="1:4">
      <c r="A110" s="117"/>
      <c r="C110" s="119"/>
      <c r="D110" s="129"/>
    </row>
    <row r="111" spans="1:4">
      <c r="A111" s="130" t="s">
        <v>4303</v>
      </c>
      <c r="B111" s="130"/>
      <c r="C111" s="133">
        <f>C7+C24+C61+C84+C88+C103</f>
        <v>114844185.81000002</v>
      </c>
    </row>
    <row r="112" spans="1:4">
      <c r="A112" s="117"/>
      <c r="B112" s="119"/>
      <c r="C112" s="119"/>
    </row>
    <row r="113" spans="1:3" ht="14.4" thickBot="1">
      <c r="C113" s="119">
        <f>C7+C24+C61+C84+C88+C103</f>
        <v>114844185.81000002</v>
      </c>
    </row>
    <row r="114" spans="1:3" ht="14.4" thickBot="1">
      <c r="A114" s="134"/>
      <c r="B114" s="135" t="s">
        <v>4304</v>
      </c>
      <c r="C114" s="136">
        <f>C7+C88</f>
        <v>114844185.81000002</v>
      </c>
    </row>
    <row r="116" spans="1:3">
      <c r="B116" s="119"/>
      <c r="C116" s="119"/>
    </row>
    <row r="117" spans="1:3">
      <c r="B117" s="119"/>
    </row>
    <row r="118" spans="1:3">
      <c r="B118" s="119"/>
    </row>
    <row r="119" spans="1:3">
      <c r="B119" s="119"/>
    </row>
    <row r="120" spans="1:3">
      <c r="B120" s="119"/>
      <c r="C120" s="119"/>
    </row>
    <row r="121" spans="1:3">
      <c r="B121" s="119"/>
    </row>
    <row r="122" spans="1:3">
      <c r="B122" s="119"/>
    </row>
    <row r="123" spans="1:3">
      <c r="B123" s="119"/>
    </row>
    <row r="124" spans="1:3">
      <c r="B124" s="120"/>
    </row>
    <row r="125" spans="1:3">
      <c r="B125" s="119"/>
      <c r="C125" s="117"/>
    </row>
  </sheetData>
  <mergeCells count="2">
    <mergeCell ref="A5:B5"/>
    <mergeCell ref="A59:B59"/>
  </mergeCells>
  <phoneticPr fontId="39" type="noConversion"/>
  <printOptions horizontalCentered="1"/>
  <pageMargins left="0" right="0" top="0" bottom="0" header="0" footer="0"/>
  <pageSetup scale="70" fitToHeight="2" orientation="portrait" r:id="rId1"/>
  <headerFooter alignWithMargins="0"/>
  <rowBreaks count="1" manualBreakCount="1">
    <brk id="113" max="5" man="1"/>
  </rowBreaks>
  <colBreaks count="1" manualBreakCount="1">
    <brk id="3" max="1048575" man="1"/>
  </colBreaks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0-000000000000}">
  <sheetPr codeName="Hoja39"/>
  <dimension ref="A1:F178"/>
  <sheetViews>
    <sheetView zoomScaleNormal="100" workbookViewId="0">
      <pane ySplit="5" topLeftCell="A96" activePane="bottomLeft" state="frozen"/>
      <selection pane="bottomLeft" activeCell="A110" sqref="A110"/>
    </sheetView>
  </sheetViews>
  <sheetFormatPr baseColWidth="10" defaultColWidth="11.44140625" defaultRowHeight="13.8"/>
  <cols>
    <col min="1" max="1" width="11.109375" style="118" customWidth="1"/>
    <col min="2" max="2" width="47.109375" style="118" customWidth="1"/>
    <col min="3" max="3" width="22.44140625" style="118" customWidth="1"/>
    <col min="4" max="4" width="20.88671875" style="118" customWidth="1"/>
    <col min="5" max="5" width="21.5546875" style="118" customWidth="1"/>
    <col min="6" max="6" width="20.44140625" style="118" customWidth="1"/>
    <col min="7" max="16384" width="11.44140625" style="118"/>
  </cols>
  <sheetData>
    <row r="1" spans="1:6">
      <c r="A1" s="117" t="s">
        <v>848</v>
      </c>
      <c r="D1" s="119"/>
    </row>
    <row r="2" spans="1:6">
      <c r="A2" s="117" t="s">
        <v>4305</v>
      </c>
      <c r="C2" s="119"/>
      <c r="D2" s="122"/>
    </row>
    <row r="3" spans="1:6">
      <c r="A3" s="123" t="s">
        <v>850</v>
      </c>
      <c r="C3" s="122"/>
      <c r="D3" s="122"/>
      <c r="E3" s="119"/>
    </row>
    <row r="4" spans="1:6">
      <c r="A4" s="123" t="s">
        <v>4279</v>
      </c>
      <c r="B4" s="124" t="s">
        <v>4306</v>
      </c>
      <c r="C4" s="119"/>
      <c r="D4" s="119"/>
      <c r="E4" s="119"/>
    </row>
    <row r="5" spans="1:6">
      <c r="A5" s="906" t="s">
        <v>868</v>
      </c>
      <c r="B5" s="906"/>
      <c r="C5" s="125" t="s">
        <v>859</v>
      </c>
      <c r="D5" s="126" t="s">
        <v>4281</v>
      </c>
      <c r="E5" s="125" t="s">
        <v>4307</v>
      </c>
      <c r="F5" s="125" t="s">
        <v>353</v>
      </c>
    </row>
    <row r="6" spans="1:6">
      <c r="A6" s="117"/>
      <c r="D6" s="119"/>
    </row>
    <row r="7" spans="1:6">
      <c r="A7" s="125">
        <v>0</v>
      </c>
      <c r="B7" s="127" t="s">
        <v>915</v>
      </c>
      <c r="C7" s="133">
        <f>SUM(C9:C22)</f>
        <v>914304205.6500001</v>
      </c>
      <c r="D7" s="133">
        <f>SUM(D9:D22)</f>
        <v>871809433.995</v>
      </c>
      <c r="E7" s="133">
        <f>SUM(E9:E22)</f>
        <v>19614376.543999996</v>
      </c>
      <c r="F7" s="133">
        <f>SUM(F9:F22)</f>
        <v>22880395.110999998</v>
      </c>
    </row>
    <row r="8" spans="1:6">
      <c r="A8" s="123"/>
      <c r="B8" s="129"/>
      <c r="C8" s="119"/>
      <c r="D8" s="119"/>
      <c r="E8" s="119"/>
    </row>
    <row r="9" spans="1:6">
      <c r="A9" s="117" t="s">
        <v>7</v>
      </c>
      <c r="B9" s="118" t="s">
        <v>121</v>
      </c>
      <c r="C9" s="119">
        <f>SUM(D9:F9)</f>
        <v>341056128.13499999</v>
      </c>
      <c r="D9" s="119">
        <f>368996048.862-'actividades centrales'!C9</f>
        <v>320811979.95200002</v>
      </c>
      <c r="E9" s="119">
        <v>9631188.8679999989</v>
      </c>
      <c r="F9" s="119">
        <v>10612959.314999999</v>
      </c>
    </row>
    <row r="10" spans="1:6">
      <c r="A10" s="117" t="s">
        <v>8</v>
      </c>
      <c r="B10" s="118" t="s">
        <v>129</v>
      </c>
      <c r="C10" s="119">
        <f t="shared" ref="C10:C22" si="0">SUM(D10:F10)</f>
        <v>3228890</v>
      </c>
      <c r="D10" s="119">
        <f>2132270-'actividades centrales'!C10</f>
        <v>1782270</v>
      </c>
      <c r="E10" s="119">
        <v>425460</v>
      </c>
      <c r="F10" s="119">
        <v>1021160</v>
      </c>
    </row>
    <row r="11" spans="1:6">
      <c r="A11" s="117" t="s">
        <v>9</v>
      </c>
      <c r="B11" s="118" t="s">
        <v>125</v>
      </c>
      <c r="C11" s="119">
        <f t="shared" si="0"/>
        <v>1225000</v>
      </c>
      <c r="D11" s="119">
        <f>700000-'actividades centrales'!C11</f>
        <v>0</v>
      </c>
      <c r="E11" s="119">
        <v>0</v>
      </c>
      <c r="F11" s="119">
        <v>1225000</v>
      </c>
    </row>
    <row r="12" spans="1:6">
      <c r="A12" s="117" t="s">
        <v>4282</v>
      </c>
      <c r="B12" s="118" t="s">
        <v>4308</v>
      </c>
      <c r="C12" s="119">
        <f t="shared" si="0"/>
        <v>2100</v>
      </c>
      <c r="D12" s="119">
        <f>1400-'actividades centrales'!C12</f>
        <v>700</v>
      </c>
      <c r="E12" s="119">
        <v>700</v>
      </c>
      <c r="F12" s="119">
        <v>700</v>
      </c>
    </row>
    <row r="13" spans="1:6">
      <c r="A13" s="117" t="s">
        <v>11</v>
      </c>
      <c r="B13" s="118" t="s">
        <v>917</v>
      </c>
      <c r="C13" s="119">
        <f t="shared" si="0"/>
        <v>133043204.26599999</v>
      </c>
      <c r="D13" s="119">
        <f>147238554.778-'actividades centrales'!C13</f>
        <v>128919773.31799999</v>
      </c>
      <c r="E13" s="119">
        <v>2038008.6369999999</v>
      </c>
      <c r="F13" s="119">
        <v>2085422.3109999998</v>
      </c>
    </row>
    <row r="14" spans="1:6">
      <c r="A14" s="117" t="s">
        <v>12</v>
      </c>
      <c r="B14" s="118" t="s">
        <v>918</v>
      </c>
      <c r="C14" s="119">
        <f t="shared" si="0"/>
        <v>72712934.81400001</v>
      </c>
      <c r="D14" s="119">
        <f>84107463.244-'actividades centrales'!C14</f>
        <v>71329052.31400001</v>
      </c>
      <c r="E14" s="119">
        <v>0</v>
      </c>
      <c r="F14" s="119">
        <v>1383882.5</v>
      </c>
    </row>
    <row r="15" spans="1:6">
      <c r="A15" s="117" t="s">
        <v>13</v>
      </c>
      <c r="B15" s="118" t="s">
        <v>919</v>
      </c>
      <c r="C15" s="119">
        <f t="shared" si="0"/>
        <v>59449153.791999996</v>
      </c>
      <c r="D15" s="119">
        <f>64153399.296-'actividades centrales'!C15</f>
        <v>56686092.875999995</v>
      </c>
      <c r="E15" s="119">
        <v>1275350.237</v>
      </c>
      <c r="F15" s="119">
        <v>1487710.679</v>
      </c>
    </row>
    <row r="16" spans="1:6">
      <c r="A16" s="117" t="s">
        <v>14</v>
      </c>
      <c r="B16" s="118" t="s">
        <v>920</v>
      </c>
      <c r="C16" s="119">
        <f t="shared" si="0"/>
        <v>54003723.397</v>
      </c>
      <c r="D16" s="119">
        <f>58277068.885-'actividades centrales'!C16</f>
        <v>51493753.655000001</v>
      </c>
      <c r="E16" s="119">
        <v>1158530.5619999999</v>
      </c>
      <c r="F16" s="119">
        <v>1351439.18</v>
      </c>
    </row>
    <row r="17" spans="1:6">
      <c r="A17" s="117" t="s">
        <v>15</v>
      </c>
      <c r="B17" s="118" t="s">
        <v>123</v>
      </c>
      <c r="C17" s="119">
        <f t="shared" si="0"/>
        <v>108117864.898</v>
      </c>
      <c r="D17" s="119">
        <f>108387985.776-'actividades centrales'!C17</f>
        <v>105895585.286</v>
      </c>
      <c r="E17" s="119">
        <v>2050314.8119999999</v>
      </c>
      <c r="F17" s="119">
        <v>171964.79999999999</v>
      </c>
    </row>
    <row r="18" spans="1:6">
      <c r="A18" s="117" t="s">
        <v>16</v>
      </c>
      <c r="B18" s="118" t="s">
        <v>921</v>
      </c>
      <c r="C18" s="119">
        <f t="shared" si="0"/>
        <v>67772035.326999992</v>
      </c>
      <c r="D18" s="119">
        <f>73134875.198-'actividades centrales'!C18</f>
        <v>64622145.877999999</v>
      </c>
      <c r="E18" s="119">
        <v>1453899.2790000001</v>
      </c>
      <c r="F18" s="119">
        <v>1695990.17</v>
      </c>
    </row>
    <row r="19" spans="1:6">
      <c r="A19" s="117" t="s">
        <v>17</v>
      </c>
      <c r="B19" s="118" t="s">
        <v>922</v>
      </c>
      <c r="C19" s="119">
        <f t="shared" si="0"/>
        <v>3566949.2229999998</v>
      </c>
      <c r="D19" s="119">
        <f>3849203.96-'actividades centrales'!C19</f>
        <v>3401165.57</v>
      </c>
      <c r="E19" s="119">
        <v>76521.010999999999</v>
      </c>
      <c r="F19" s="119">
        <v>89262.641999999993</v>
      </c>
    </row>
    <row r="20" spans="1:6">
      <c r="A20" s="117" t="s">
        <v>18</v>
      </c>
      <c r="B20" s="118" t="s">
        <v>923</v>
      </c>
      <c r="C20" s="119">
        <f t="shared" si="0"/>
        <v>38023678.758000001</v>
      </c>
      <c r="D20" s="119">
        <f>41032514.187-'actividades centrales'!C20</f>
        <v>36256424.997000001</v>
      </c>
      <c r="E20" s="119">
        <v>815714.01099999994</v>
      </c>
      <c r="F20" s="119">
        <v>951539.75</v>
      </c>
    </row>
    <row r="21" spans="1:6">
      <c r="A21" s="117" t="s">
        <v>19</v>
      </c>
      <c r="B21" s="118" t="s">
        <v>924</v>
      </c>
      <c r="C21" s="119">
        <f t="shared" si="0"/>
        <v>10700847.671999998</v>
      </c>
      <c r="D21" s="119">
        <f>11547611.873-'actividades centrales'!C21</f>
        <v>10203496.713</v>
      </c>
      <c r="E21" s="119">
        <v>229563.04</v>
      </c>
      <c r="F21" s="119">
        <v>267787.91899999999</v>
      </c>
    </row>
    <row r="22" spans="1:6">
      <c r="A22" s="117" t="s">
        <v>20</v>
      </c>
      <c r="B22" s="118" t="s">
        <v>925</v>
      </c>
      <c r="C22" s="119">
        <f t="shared" si="0"/>
        <v>21401695.368000001</v>
      </c>
      <c r="D22" s="119">
        <f>23095223.746-'actividades centrales'!C22</f>
        <v>20406993.436000001</v>
      </c>
      <c r="E22" s="119">
        <v>459126.087</v>
      </c>
      <c r="F22" s="119">
        <v>535575.84499999997</v>
      </c>
    </row>
    <row r="23" spans="1:6">
      <c r="A23" s="117"/>
      <c r="C23" s="119"/>
      <c r="D23" s="119"/>
      <c r="E23" s="119"/>
    </row>
    <row r="24" spans="1:6">
      <c r="A24" s="125" t="s">
        <v>927</v>
      </c>
      <c r="B24" s="130" t="s">
        <v>928</v>
      </c>
      <c r="C24" s="133">
        <f>SUM(C26:C60)</f>
        <v>186858553.52499998</v>
      </c>
      <c r="D24" s="133">
        <f>SUM(D26:D60)</f>
        <v>129264000</v>
      </c>
      <c r="E24" s="133">
        <f>SUM(E26:E61)</f>
        <v>4970530.2700000005</v>
      </c>
      <c r="F24" s="133">
        <f>SUM(F26:F61)</f>
        <v>52624023.255000003</v>
      </c>
    </row>
    <row r="25" spans="1:6">
      <c r="A25" s="117"/>
      <c r="B25" s="119"/>
      <c r="C25" s="119"/>
      <c r="D25" s="119"/>
      <c r="E25" s="119"/>
    </row>
    <row r="26" spans="1:6">
      <c r="A26" s="117" t="s">
        <v>22</v>
      </c>
      <c r="B26" s="118" t="s">
        <v>929</v>
      </c>
      <c r="C26" s="119">
        <f>SUM(D26:F26)</f>
        <v>8825000</v>
      </c>
      <c r="D26" s="119">
        <v>7500000</v>
      </c>
      <c r="E26" s="119"/>
      <c r="F26" s="119">
        <v>1325000</v>
      </c>
    </row>
    <row r="27" spans="1:6">
      <c r="A27" s="117" t="s">
        <v>23</v>
      </c>
      <c r="B27" s="118" t="s">
        <v>930</v>
      </c>
      <c r="C27" s="119">
        <f t="shared" ref="C27:C60" si="1">SUM(D27:F27)</f>
        <v>689661.24</v>
      </c>
      <c r="D27" s="119">
        <v>530000</v>
      </c>
      <c r="E27" s="119">
        <v>661.24</v>
      </c>
      <c r="F27" s="119">
        <v>159000</v>
      </c>
    </row>
    <row r="28" spans="1:6">
      <c r="A28" s="117" t="s">
        <v>26</v>
      </c>
      <c r="B28" s="118" t="s">
        <v>932</v>
      </c>
      <c r="C28" s="119">
        <f t="shared" si="1"/>
        <v>0</v>
      </c>
      <c r="D28" s="119">
        <v>0</v>
      </c>
      <c r="E28" s="119">
        <v>0</v>
      </c>
      <c r="F28" s="119">
        <v>0</v>
      </c>
    </row>
    <row r="29" spans="1:6">
      <c r="A29" s="117" t="s">
        <v>26</v>
      </c>
      <c r="B29" s="118" t="s">
        <v>933</v>
      </c>
      <c r="C29" s="119">
        <f t="shared" si="1"/>
        <v>7638371.3399999999</v>
      </c>
      <c r="D29" s="119">
        <v>7500000</v>
      </c>
      <c r="E29" s="119">
        <v>52899.09</v>
      </c>
      <c r="F29" s="119">
        <v>85472.25</v>
      </c>
    </row>
    <row r="30" spans="1:6">
      <c r="A30" s="117" t="s">
        <v>27</v>
      </c>
      <c r="B30" s="118" t="s">
        <v>934</v>
      </c>
      <c r="C30" s="119">
        <f t="shared" si="1"/>
        <v>1126769.93</v>
      </c>
      <c r="D30" s="119">
        <v>1060000</v>
      </c>
      <c r="E30" s="119">
        <v>33061.93</v>
      </c>
      <c r="F30" s="119">
        <v>33708</v>
      </c>
    </row>
    <row r="31" spans="1:6">
      <c r="A31" s="117" t="s">
        <v>28</v>
      </c>
      <c r="B31" s="118" t="s">
        <v>935</v>
      </c>
      <c r="C31" s="119">
        <f t="shared" si="1"/>
        <v>2188764.7999999998</v>
      </c>
      <c r="D31" s="119">
        <v>2000000</v>
      </c>
      <c r="E31" s="119">
        <v>160674.79999999999</v>
      </c>
      <c r="F31" s="119">
        <v>28090</v>
      </c>
    </row>
    <row r="32" spans="1:6">
      <c r="A32" s="117" t="s">
        <v>29</v>
      </c>
      <c r="B32" s="118" t="s">
        <v>936</v>
      </c>
      <c r="C32" s="119">
        <f t="shared" si="1"/>
        <v>1446191.2049999998</v>
      </c>
      <c r="D32" s="119">
        <v>1397500</v>
      </c>
      <c r="E32" s="119">
        <v>33061.93</v>
      </c>
      <c r="F32" s="119">
        <v>15629.275</v>
      </c>
    </row>
    <row r="33" spans="1:6">
      <c r="A33" s="117" t="s">
        <v>30</v>
      </c>
      <c r="B33" s="118" t="s">
        <v>383</v>
      </c>
      <c r="C33" s="119">
        <f t="shared" si="1"/>
        <v>2245061.9299999997</v>
      </c>
      <c r="D33" s="119">
        <v>2000000</v>
      </c>
      <c r="E33" s="119">
        <v>33061.93</v>
      </c>
      <c r="F33" s="119">
        <v>212000</v>
      </c>
    </row>
    <row r="34" spans="1:6">
      <c r="A34" s="117" t="s">
        <v>31</v>
      </c>
      <c r="B34" s="118" t="s">
        <v>937</v>
      </c>
      <c r="C34" s="119">
        <f t="shared" si="1"/>
        <v>1031484.915</v>
      </c>
      <c r="D34" s="119">
        <v>1000000</v>
      </c>
      <c r="E34" s="119">
        <v>16467.365000000002</v>
      </c>
      <c r="F34" s="119">
        <v>15017.55</v>
      </c>
    </row>
    <row r="35" spans="1:6">
      <c r="A35" s="117" t="s">
        <v>32</v>
      </c>
      <c r="B35" s="118" t="s">
        <v>938</v>
      </c>
      <c r="C35" s="119">
        <f t="shared" si="1"/>
        <v>7934394</v>
      </c>
      <c r="D35" s="119">
        <v>6000000</v>
      </c>
      <c r="E35" s="119">
        <v>344394</v>
      </c>
      <c r="F35" s="119">
        <v>1590000</v>
      </c>
    </row>
    <row r="36" spans="1:6">
      <c r="A36" s="117" t="s">
        <v>33</v>
      </c>
      <c r="B36" s="118" t="s">
        <v>939</v>
      </c>
      <c r="C36" s="119">
        <f t="shared" si="1"/>
        <v>6431000</v>
      </c>
      <c r="D36" s="119">
        <v>5000000</v>
      </c>
      <c r="E36" s="119">
        <v>106000</v>
      </c>
      <c r="F36" s="119">
        <v>1325000</v>
      </c>
    </row>
    <row r="37" spans="1:6">
      <c r="A37" s="117" t="s">
        <v>34</v>
      </c>
      <c r="B37" s="118" t="s">
        <v>940</v>
      </c>
      <c r="C37" s="119">
        <f t="shared" si="1"/>
        <v>4951982.125</v>
      </c>
      <c r="D37" s="119">
        <v>4000000</v>
      </c>
      <c r="E37" s="119">
        <v>16532.125</v>
      </c>
      <c r="F37" s="119">
        <v>935450</v>
      </c>
    </row>
    <row r="38" spans="1:6">
      <c r="A38" s="117" t="s">
        <v>35</v>
      </c>
      <c r="B38" s="118" t="s">
        <v>941</v>
      </c>
      <c r="C38" s="119">
        <f t="shared" si="1"/>
        <v>495177.5</v>
      </c>
      <c r="D38" s="119">
        <v>375000</v>
      </c>
      <c r="E38" s="119">
        <v>14177.5</v>
      </c>
      <c r="F38" s="119">
        <v>106000</v>
      </c>
    </row>
    <row r="39" spans="1:6">
      <c r="A39" s="117" t="s">
        <v>36</v>
      </c>
      <c r="B39" s="118" t="s">
        <v>942</v>
      </c>
      <c r="C39" s="119">
        <f t="shared" si="1"/>
        <v>1084045.04</v>
      </c>
      <c r="D39" s="119">
        <v>1060000</v>
      </c>
      <c r="E39" s="119">
        <v>0</v>
      </c>
      <c r="F39" s="119">
        <v>24045.040000000001</v>
      </c>
    </row>
    <row r="40" spans="1:6">
      <c r="A40" s="117" t="s">
        <v>4284</v>
      </c>
      <c r="B40" s="118" t="s">
        <v>4285</v>
      </c>
      <c r="C40" s="119">
        <f t="shared" si="1"/>
        <v>2000000</v>
      </c>
      <c r="D40" s="119">
        <v>2000000</v>
      </c>
      <c r="E40" s="119">
        <v>0</v>
      </c>
      <c r="F40" s="119">
        <v>0</v>
      </c>
    </row>
    <row r="41" spans="1:6">
      <c r="A41" s="117" t="s">
        <v>4286</v>
      </c>
      <c r="B41" s="118" t="s">
        <v>4287</v>
      </c>
      <c r="C41" s="119">
        <f t="shared" si="1"/>
        <v>2000000</v>
      </c>
      <c r="D41" s="119">
        <v>2000000</v>
      </c>
      <c r="E41" s="119">
        <v>0</v>
      </c>
      <c r="F41" s="119">
        <v>0</v>
      </c>
    </row>
    <row r="42" spans="1:6">
      <c r="A42" s="117" t="s">
        <v>4288</v>
      </c>
      <c r="B42" s="118" t="s">
        <v>4289</v>
      </c>
      <c r="C42" s="119">
        <f t="shared" si="1"/>
        <v>7500000</v>
      </c>
      <c r="D42" s="119">
        <v>7500000</v>
      </c>
      <c r="E42" s="119">
        <v>0</v>
      </c>
      <c r="F42" s="119">
        <v>0</v>
      </c>
    </row>
    <row r="43" spans="1:6">
      <c r="A43" s="117" t="s">
        <v>41</v>
      </c>
      <c r="B43" s="118" t="s">
        <v>947</v>
      </c>
      <c r="C43" s="119">
        <f t="shared" si="1"/>
        <v>5957921.8599999994</v>
      </c>
      <c r="D43" s="119">
        <v>2650000</v>
      </c>
      <c r="E43" s="119">
        <v>657921.86</v>
      </c>
      <c r="F43" s="119">
        <v>2650000</v>
      </c>
    </row>
    <row r="44" spans="1:6">
      <c r="A44" s="117" t="s">
        <v>42</v>
      </c>
      <c r="B44" s="118" t="s">
        <v>393</v>
      </c>
      <c r="C44" s="119">
        <f t="shared" si="1"/>
        <v>95384190.079999998</v>
      </c>
      <c r="D44" s="119">
        <v>50000000</v>
      </c>
      <c r="E44" s="119">
        <v>2650000</v>
      </c>
      <c r="F44" s="119">
        <v>42734190.079999998</v>
      </c>
    </row>
    <row r="45" spans="1:6">
      <c r="A45" s="117" t="s">
        <v>43</v>
      </c>
      <c r="B45" s="118" t="s">
        <v>408</v>
      </c>
      <c r="C45" s="119">
        <f t="shared" si="1"/>
        <v>4402695.04</v>
      </c>
      <c r="D45" s="119">
        <v>4000000</v>
      </c>
      <c r="E45" s="119">
        <v>127974.84</v>
      </c>
      <c r="F45" s="119">
        <v>274720.2</v>
      </c>
    </row>
    <row r="46" spans="1:6">
      <c r="A46" s="117" t="s">
        <v>44</v>
      </c>
      <c r="B46" s="118" t="s">
        <v>385</v>
      </c>
      <c r="C46" s="119">
        <f t="shared" si="1"/>
        <v>6024297.6500000004</v>
      </c>
      <c r="D46" s="119">
        <v>6000000</v>
      </c>
      <c r="E46" s="119">
        <v>9269.5</v>
      </c>
      <c r="F46" s="119">
        <v>15028.15</v>
      </c>
    </row>
    <row r="47" spans="1:6">
      <c r="A47" s="117" t="s">
        <v>45</v>
      </c>
      <c r="B47" s="96" t="s">
        <v>948</v>
      </c>
      <c r="C47" s="119">
        <f t="shared" si="1"/>
        <v>283396.3</v>
      </c>
      <c r="D47" s="119">
        <v>265000</v>
      </c>
      <c r="E47" s="119">
        <v>0</v>
      </c>
      <c r="F47" s="119">
        <v>18396.3</v>
      </c>
    </row>
    <row r="48" spans="1:6">
      <c r="A48" s="117" t="s">
        <v>46</v>
      </c>
      <c r="B48" s="118" t="s">
        <v>949</v>
      </c>
      <c r="C48" s="119">
        <f t="shared" si="1"/>
        <v>159000</v>
      </c>
      <c r="D48" s="119">
        <v>159000</v>
      </c>
      <c r="E48" s="119">
        <v>0</v>
      </c>
      <c r="F48" s="119">
        <v>0</v>
      </c>
    </row>
    <row r="49" spans="1:6">
      <c r="A49" s="117" t="s">
        <v>47</v>
      </c>
      <c r="B49" s="118" t="s">
        <v>950</v>
      </c>
      <c r="C49" s="119">
        <f t="shared" si="1"/>
        <v>2951368.07</v>
      </c>
      <c r="D49" s="119">
        <v>2650000</v>
      </c>
      <c r="E49" s="119">
        <v>36368.07</v>
      </c>
      <c r="F49" s="119">
        <v>265000</v>
      </c>
    </row>
    <row r="50" spans="1:6">
      <c r="A50" s="117" t="s">
        <v>48</v>
      </c>
      <c r="B50" s="118" t="s">
        <v>951</v>
      </c>
      <c r="C50" s="119">
        <f t="shared" si="1"/>
        <v>375000</v>
      </c>
      <c r="D50" s="119">
        <v>375000</v>
      </c>
      <c r="E50" s="119">
        <v>0</v>
      </c>
      <c r="F50" s="119">
        <v>0</v>
      </c>
    </row>
    <row r="51" spans="1:6">
      <c r="A51" s="117" t="s">
        <v>49</v>
      </c>
      <c r="B51" s="118" t="s">
        <v>952</v>
      </c>
      <c r="C51" s="119">
        <f t="shared" si="1"/>
        <v>2326674.4500000002</v>
      </c>
      <c r="D51" s="119">
        <v>1750000</v>
      </c>
      <c r="E51" s="119">
        <v>281430</v>
      </c>
      <c r="F51" s="119">
        <v>295244.45</v>
      </c>
    </row>
    <row r="52" spans="1:6">
      <c r="A52" s="117" t="s">
        <v>51</v>
      </c>
      <c r="B52" s="118" t="s">
        <v>954</v>
      </c>
      <c r="C52" s="119">
        <f t="shared" si="1"/>
        <v>4064422.56</v>
      </c>
      <c r="D52" s="119">
        <v>4000000</v>
      </c>
      <c r="E52" s="119">
        <v>28355</v>
      </c>
      <c r="F52" s="119">
        <v>36067.56</v>
      </c>
    </row>
    <row r="53" spans="1:6">
      <c r="A53" s="117" t="s">
        <v>4290</v>
      </c>
      <c r="B53" s="118" t="s">
        <v>4291</v>
      </c>
      <c r="C53" s="119">
        <f t="shared" si="1"/>
        <v>47700</v>
      </c>
      <c r="D53" s="119">
        <v>0</v>
      </c>
      <c r="E53" s="119">
        <v>0</v>
      </c>
      <c r="F53" s="119">
        <v>47700</v>
      </c>
    </row>
    <row r="54" spans="1:6">
      <c r="A54" s="117" t="s">
        <v>53</v>
      </c>
      <c r="B54" s="118" t="s">
        <v>391</v>
      </c>
      <c r="C54" s="119">
        <f t="shared" si="1"/>
        <v>1325000</v>
      </c>
      <c r="D54" s="119">
        <v>1325000</v>
      </c>
      <c r="E54" s="119">
        <v>0</v>
      </c>
      <c r="F54" s="119">
        <v>0</v>
      </c>
    </row>
    <row r="55" spans="1:6">
      <c r="A55" s="117" t="s">
        <v>54</v>
      </c>
      <c r="B55" s="118" t="s">
        <v>956</v>
      </c>
      <c r="C55" s="119">
        <f t="shared" si="1"/>
        <v>339963.2</v>
      </c>
      <c r="D55" s="119">
        <v>132500</v>
      </c>
      <c r="E55" s="119">
        <v>164930.70000000001</v>
      </c>
      <c r="F55" s="119">
        <v>42532.5</v>
      </c>
    </row>
    <row r="56" spans="1:6">
      <c r="A56" s="117" t="s">
        <v>55</v>
      </c>
      <c r="B56" s="118" t="s">
        <v>389</v>
      </c>
      <c r="C56" s="119">
        <f t="shared" si="1"/>
        <v>480932.6</v>
      </c>
      <c r="D56" s="119">
        <v>397500</v>
      </c>
      <c r="E56" s="119">
        <v>23320</v>
      </c>
      <c r="F56" s="119">
        <v>60112.6</v>
      </c>
    </row>
    <row r="57" spans="1:6" ht="27.6">
      <c r="A57" s="117" t="s">
        <v>957</v>
      </c>
      <c r="B57" s="96" t="s">
        <v>958</v>
      </c>
      <c r="C57" s="119">
        <f t="shared" si="1"/>
        <v>1199761.5299999998</v>
      </c>
      <c r="D57" s="119">
        <v>1060000</v>
      </c>
      <c r="E57" s="119">
        <v>49592.63</v>
      </c>
      <c r="F57" s="119">
        <v>90168.9</v>
      </c>
    </row>
    <row r="58" spans="1:6">
      <c r="A58" s="117" t="s">
        <v>57</v>
      </c>
      <c r="B58" s="96" t="s">
        <v>959</v>
      </c>
      <c r="C58" s="119">
        <f t="shared" si="1"/>
        <v>1729761.5299999998</v>
      </c>
      <c r="D58" s="119">
        <v>1590000</v>
      </c>
      <c r="E58" s="119">
        <v>49592.63</v>
      </c>
      <c r="F58" s="119">
        <v>90168.9</v>
      </c>
    </row>
    <row r="59" spans="1:6">
      <c r="A59" s="148" t="s">
        <v>4309</v>
      </c>
      <c r="B59" s="149" t="s">
        <v>4310</v>
      </c>
      <c r="C59" s="150">
        <f t="shared" si="1"/>
        <v>1729761.5299999998</v>
      </c>
      <c r="D59" s="119">
        <v>1590000</v>
      </c>
      <c r="E59" s="119">
        <v>49592.63</v>
      </c>
      <c r="F59" s="119">
        <v>90168.9</v>
      </c>
    </row>
    <row r="60" spans="1:6">
      <c r="A60" s="117" t="s">
        <v>61</v>
      </c>
      <c r="B60" s="118" t="s">
        <v>963</v>
      </c>
      <c r="C60" s="119">
        <f t="shared" si="1"/>
        <v>488803.1</v>
      </c>
      <c r="D60" s="119">
        <v>397500</v>
      </c>
      <c r="E60" s="119">
        <v>31190.5</v>
      </c>
      <c r="F60" s="119">
        <v>60112.6</v>
      </c>
    </row>
    <row r="61" spans="1:6">
      <c r="A61" s="117"/>
      <c r="B61" s="119"/>
      <c r="C61" s="119"/>
      <c r="E61" s="119"/>
      <c r="F61" s="119"/>
    </row>
    <row r="62" spans="1:6">
      <c r="A62" s="125" t="s">
        <v>964</v>
      </c>
      <c r="B62" s="130" t="s">
        <v>965</v>
      </c>
      <c r="C62" s="133">
        <f>SUM(C64:C83)</f>
        <v>25405508.295000002</v>
      </c>
      <c r="D62" s="133">
        <f>SUM(D64:D83)</f>
        <v>11828250</v>
      </c>
      <c r="E62" s="133">
        <f>SUM(E64:E83)</f>
        <v>3136437.18</v>
      </c>
      <c r="F62" s="133">
        <f>SUM(F64:F83)</f>
        <v>10440821.115000002</v>
      </c>
    </row>
    <row r="63" spans="1:6">
      <c r="A63" s="117"/>
      <c r="C63" s="119"/>
      <c r="D63" s="119"/>
      <c r="E63" s="119"/>
    </row>
    <row r="64" spans="1:6">
      <c r="A64" s="117" t="s">
        <v>62</v>
      </c>
      <c r="B64" s="118" t="s">
        <v>966</v>
      </c>
      <c r="C64" s="119">
        <f t="shared" ref="C64:C83" si="2">SUM(D64:F64)</f>
        <v>1260600</v>
      </c>
      <c r="D64" s="119">
        <v>1250000</v>
      </c>
      <c r="E64" s="119">
        <v>7950</v>
      </c>
      <c r="F64" s="119">
        <v>2650</v>
      </c>
    </row>
    <row r="65" spans="1:6">
      <c r="A65" s="117" t="s">
        <v>63</v>
      </c>
      <c r="B65" s="118" t="s">
        <v>967</v>
      </c>
      <c r="C65" s="119">
        <f t="shared" si="2"/>
        <v>68233.259999999995</v>
      </c>
      <c r="D65" s="119">
        <v>39750</v>
      </c>
      <c r="E65" s="119">
        <v>26500</v>
      </c>
      <c r="F65" s="119">
        <v>1983.26</v>
      </c>
    </row>
    <row r="66" spans="1:6">
      <c r="A66" s="117" t="s">
        <v>64</v>
      </c>
      <c r="B66" s="118" t="s">
        <v>968</v>
      </c>
      <c r="C66" s="119">
        <f t="shared" si="2"/>
        <v>2022221.3599999999</v>
      </c>
      <c r="D66" s="119">
        <v>1590000</v>
      </c>
      <c r="E66" s="119">
        <v>132500</v>
      </c>
      <c r="F66" s="119">
        <v>299721.36</v>
      </c>
    </row>
    <row r="67" spans="1:6">
      <c r="A67" s="117" t="s">
        <v>65</v>
      </c>
      <c r="B67" s="118" t="s">
        <v>969</v>
      </c>
      <c r="C67" s="119">
        <f t="shared" si="2"/>
        <v>299805.63</v>
      </c>
      <c r="D67" s="119">
        <v>53000</v>
      </c>
      <c r="E67" s="119">
        <v>0</v>
      </c>
      <c r="F67" s="119">
        <v>246805.63</v>
      </c>
    </row>
    <row r="68" spans="1:6">
      <c r="A68" s="117" t="s">
        <v>66</v>
      </c>
      <c r="B68" s="118" t="s">
        <v>970</v>
      </c>
      <c r="C68" s="119">
        <f t="shared" si="2"/>
        <v>443270.48</v>
      </c>
      <c r="D68" s="119">
        <v>265000</v>
      </c>
      <c r="E68" s="119">
        <v>60950</v>
      </c>
      <c r="F68" s="119">
        <v>117320.48</v>
      </c>
    </row>
    <row r="69" spans="1:6">
      <c r="A69" s="117" t="s">
        <v>67</v>
      </c>
      <c r="B69" s="118" t="s">
        <v>971</v>
      </c>
      <c r="C69" s="119">
        <f t="shared" si="2"/>
        <v>1264107.875</v>
      </c>
      <c r="D69" s="119">
        <v>212000</v>
      </c>
      <c r="E69" s="119">
        <v>0</v>
      </c>
      <c r="F69" s="119">
        <v>1052107.875</v>
      </c>
    </row>
    <row r="70" spans="1:6">
      <c r="A70" s="117" t="s">
        <v>68</v>
      </c>
      <c r="B70" s="118" t="s">
        <v>972</v>
      </c>
      <c r="C70" s="119">
        <f t="shared" si="2"/>
        <v>3259500</v>
      </c>
      <c r="D70" s="119">
        <v>79500</v>
      </c>
      <c r="E70" s="119">
        <v>0</v>
      </c>
      <c r="F70" s="119">
        <v>3180000</v>
      </c>
    </row>
    <row r="71" spans="1:6">
      <c r="A71" s="117" t="s">
        <v>69</v>
      </c>
      <c r="B71" s="118" t="s">
        <v>973</v>
      </c>
      <c r="C71" s="119">
        <f t="shared" si="2"/>
        <v>776337.64</v>
      </c>
      <c r="D71" s="119">
        <v>265000</v>
      </c>
      <c r="E71" s="119">
        <v>0</v>
      </c>
      <c r="F71" s="119">
        <v>511337.64</v>
      </c>
    </row>
    <row r="72" spans="1:6">
      <c r="A72" s="117" t="s">
        <v>70</v>
      </c>
      <c r="B72" s="118" t="s">
        <v>974</v>
      </c>
      <c r="C72" s="119">
        <f t="shared" si="2"/>
        <v>436022.52</v>
      </c>
      <c r="D72" s="119">
        <v>159000</v>
      </c>
      <c r="E72" s="119">
        <v>0</v>
      </c>
      <c r="F72" s="119">
        <v>277022.52</v>
      </c>
    </row>
    <row r="73" spans="1:6">
      <c r="A73" s="117" t="s">
        <v>71</v>
      </c>
      <c r="B73" s="118" t="s">
        <v>975</v>
      </c>
      <c r="C73" s="119">
        <f t="shared" si="2"/>
        <v>353516.89</v>
      </c>
      <c r="D73" s="119">
        <v>79500</v>
      </c>
      <c r="E73" s="119">
        <v>0</v>
      </c>
      <c r="F73" s="119">
        <v>274016.89</v>
      </c>
    </row>
    <row r="74" spans="1:6">
      <c r="A74" s="117" t="s">
        <v>72</v>
      </c>
      <c r="B74" s="118" t="s">
        <v>976</v>
      </c>
      <c r="C74" s="119">
        <f t="shared" si="2"/>
        <v>1156102.25</v>
      </c>
      <c r="D74" s="119">
        <v>344500</v>
      </c>
      <c r="E74" s="119">
        <v>0</v>
      </c>
      <c r="F74" s="119">
        <v>811602.25</v>
      </c>
    </row>
    <row r="75" spans="1:6">
      <c r="A75" s="117" t="s">
        <v>73</v>
      </c>
      <c r="B75" s="118" t="s">
        <v>977</v>
      </c>
      <c r="C75" s="119">
        <f t="shared" si="2"/>
        <v>318284.505</v>
      </c>
      <c r="D75" s="119">
        <v>185500</v>
      </c>
      <c r="E75" s="119">
        <v>0</v>
      </c>
      <c r="F75" s="119">
        <v>132784.505</v>
      </c>
    </row>
    <row r="76" spans="1:6">
      <c r="A76" s="117" t="s">
        <v>74</v>
      </c>
      <c r="B76" s="118" t="s">
        <v>978</v>
      </c>
      <c r="C76" s="119">
        <f t="shared" si="2"/>
        <v>2639206.355</v>
      </c>
      <c r="D76" s="119">
        <v>2500000</v>
      </c>
      <c r="E76" s="119">
        <v>6612.28</v>
      </c>
      <c r="F76" s="119">
        <v>132594.07500000001</v>
      </c>
    </row>
    <row r="77" spans="1:6">
      <c r="A77" s="117" t="s">
        <v>75</v>
      </c>
      <c r="B77" s="118" t="s">
        <v>979</v>
      </c>
      <c r="C77" s="119">
        <f t="shared" si="2"/>
        <v>1684368.09</v>
      </c>
      <c r="D77" s="119">
        <v>1325000</v>
      </c>
      <c r="E77" s="119">
        <v>79500</v>
      </c>
      <c r="F77" s="119">
        <v>279868.09000000003</v>
      </c>
    </row>
    <row r="78" spans="1:6">
      <c r="A78" s="117" t="s">
        <v>76</v>
      </c>
      <c r="B78" s="118" t="s">
        <v>4292</v>
      </c>
      <c r="C78" s="119">
        <f t="shared" si="2"/>
        <v>2315292.7599999998</v>
      </c>
      <c r="D78" s="119">
        <v>2000000</v>
      </c>
      <c r="E78" s="119">
        <v>106000</v>
      </c>
      <c r="F78" s="119">
        <v>209292.76</v>
      </c>
    </row>
    <row r="79" spans="1:6">
      <c r="A79" s="117" t="s">
        <v>77</v>
      </c>
      <c r="B79" s="118" t="s">
        <v>981</v>
      </c>
      <c r="C79" s="119">
        <f t="shared" si="2"/>
        <v>5618000</v>
      </c>
      <c r="D79" s="119">
        <v>318000</v>
      </c>
      <c r="E79" s="119">
        <v>2650000</v>
      </c>
      <c r="F79" s="119">
        <v>2650000</v>
      </c>
    </row>
    <row r="80" spans="1:6">
      <c r="A80" s="117" t="s">
        <v>78</v>
      </c>
      <c r="B80" s="118" t="s">
        <v>982</v>
      </c>
      <c r="C80" s="119">
        <f t="shared" si="2"/>
        <v>356045.84</v>
      </c>
      <c r="D80" s="119">
        <v>265000</v>
      </c>
      <c r="E80" s="119">
        <v>53174.9</v>
      </c>
      <c r="F80" s="119">
        <v>37870.94</v>
      </c>
    </row>
    <row r="81" spans="1:6">
      <c r="A81" s="117" t="s">
        <v>79</v>
      </c>
      <c r="B81" s="118" t="s">
        <v>983</v>
      </c>
      <c r="C81" s="119">
        <f t="shared" si="2"/>
        <v>347507.21</v>
      </c>
      <c r="D81" s="119">
        <v>344500</v>
      </c>
      <c r="E81" s="119">
        <v>0</v>
      </c>
      <c r="F81" s="119">
        <v>3007.21</v>
      </c>
    </row>
    <row r="82" spans="1:6">
      <c r="A82" s="117" t="s">
        <v>80</v>
      </c>
      <c r="B82" s="118" t="s">
        <v>984</v>
      </c>
      <c r="C82" s="119">
        <f t="shared" si="2"/>
        <v>84095.63</v>
      </c>
      <c r="D82" s="119">
        <v>53000</v>
      </c>
      <c r="E82" s="119">
        <v>0</v>
      </c>
      <c r="F82" s="119">
        <v>31095.63</v>
      </c>
    </row>
    <row r="83" spans="1:6">
      <c r="A83" s="117" t="s">
        <v>81</v>
      </c>
      <c r="B83" s="118" t="s">
        <v>985</v>
      </c>
      <c r="C83" s="119">
        <f t="shared" si="2"/>
        <v>702990</v>
      </c>
      <c r="D83" s="119">
        <v>500000</v>
      </c>
      <c r="E83" s="119">
        <v>13250</v>
      </c>
      <c r="F83" s="119">
        <v>189740</v>
      </c>
    </row>
    <row r="84" spans="1:6">
      <c r="A84" s="117"/>
      <c r="C84" s="119"/>
      <c r="D84" s="119"/>
      <c r="E84" s="119"/>
    </row>
    <row r="85" spans="1:6">
      <c r="A85" s="125">
        <v>3</v>
      </c>
      <c r="B85" s="130" t="s">
        <v>986</v>
      </c>
      <c r="C85" s="128">
        <f>C87</f>
        <v>0</v>
      </c>
      <c r="D85" s="128">
        <f>SUM(D87)</f>
        <v>0</v>
      </c>
      <c r="E85" s="128">
        <f>SUM(E87)</f>
        <v>0</v>
      </c>
      <c r="F85" s="128">
        <f>SUM(F87)</f>
        <v>0</v>
      </c>
    </row>
    <row r="86" spans="1:6">
      <c r="A86" s="117"/>
      <c r="B86" s="119"/>
      <c r="C86" s="119"/>
      <c r="D86" s="119"/>
      <c r="E86" s="119"/>
    </row>
    <row r="87" spans="1:6">
      <c r="A87" s="117" t="s">
        <v>82</v>
      </c>
      <c r="B87" s="118" t="s">
        <v>987</v>
      </c>
      <c r="C87" s="119">
        <v>0</v>
      </c>
      <c r="D87" s="119">
        <v>0</v>
      </c>
      <c r="E87" s="119">
        <v>0</v>
      </c>
    </row>
    <row r="88" spans="1:6">
      <c r="A88" s="117"/>
      <c r="C88" s="119"/>
      <c r="D88" s="119"/>
      <c r="E88" s="119"/>
    </row>
    <row r="89" spans="1:6">
      <c r="A89" s="125">
        <v>5</v>
      </c>
      <c r="B89" s="130" t="s">
        <v>988</v>
      </c>
      <c r="C89" s="133">
        <f>SUM(C91:C101)</f>
        <v>14855715.33</v>
      </c>
      <c r="D89" s="133">
        <f>SUM(D91:D102)</f>
        <v>13562008.33</v>
      </c>
      <c r="E89" s="133">
        <f>SUM(E91:E102)</f>
        <v>185500</v>
      </c>
      <c r="F89" s="133">
        <f>SUM(F91:F102)</f>
        <v>1108207</v>
      </c>
    </row>
    <row r="90" spans="1:6">
      <c r="A90" s="131"/>
      <c r="B90" s="129"/>
      <c r="C90" s="119"/>
      <c r="D90" s="119"/>
      <c r="E90" s="119"/>
    </row>
    <row r="91" spans="1:6">
      <c r="A91" s="117" t="s">
        <v>4311</v>
      </c>
      <c r="B91" s="118" t="s">
        <v>4293</v>
      </c>
      <c r="C91" s="119">
        <f t="shared" ref="C91:C101" si="3">SUM(D91:F91)</f>
        <v>530000</v>
      </c>
      <c r="D91" s="119">
        <v>530000</v>
      </c>
      <c r="E91" s="119"/>
      <c r="F91" s="119"/>
    </row>
    <row r="92" spans="1:6">
      <c r="A92" s="117" t="s">
        <v>84</v>
      </c>
      <c r="B92" s="118" t="s">
        <v>990</v>
      </c>
      <c r="C92" s="119">
        <f t="shared" si="3"/>
        <v>0</v>
      </c>
      <c r="D92" s="119"/>
      <c r="E92" s="119"/>
      <c r="F92" s="119"/>
    </row>
    <row r="93" spans="1:6">
      <c r="A93" s="117" t="s">
        <v>85</v>
      </c>
      <c r="B93" s="118" t="s">
        <v>991</v>
      </c>
      <c r="C93" s="119">
        <f t="shared" si="3"/>
        <v>1000000</v>
      </c>
      <c r="D93" s="119">
        <v>1000000</v>
      </c>
      <c r="E93" s="119"/>
      <c r="F93" s="119"/>
    </row>
    <row r="94" spans="1:6">
      <c r="A94" s="117" t="s">
        <v>86</v>
      </c>
      <c r="B94" s="118" t="s">
        <v>992</v>
      </c>
      <c r="C94" s="119">
        <f t="shared" si="3"/>
        <v>1609500</v>
      </c>
      <c r="D94" s="119">
        <v>1000000</v>
      </c>
      <c r="E94" s="119">
        <v>79500</v>
      </c>
      <c r="F94" s="119">
        <v>530000</v>
      </c>
    </row>
    <row r="95" spans="1:6">
      <c r="A95" s="117" t="s">
        <v>87</v>
      </c>
      <c r="B95" s="118" t="s">
        <v>993</v>
      </c>
      <c r="C95" s="119">
        <f t="shared" si="3"/>
        <v>4636000</v>
      </c>
      <c r="D95" s="119">
        <v>4000000</v>
      </c>
      <c r="E95" s="119">
        <v>106000</v>
      </c>
      <c r="F95" s="119">
        <v>530000</v>
      </c>
    </row>
    <row r="96" spans="1:6">
      <c r="A96" s="117" t="s">
        <v>88</v>
      </c>
      <c r="B96" s="118" t="s">
        <v>994</v>
      </c>
      <c r="C96" s="119">
        <f t="shared" si="3"/>
        <v>0</v>
      </c>
      <c r="D96" s="119"/>
      <c r="E96" s="119"/>
      <c r="F96" s="119"/>
    </row>
    <row r="97" spans="1:6">
      <c r="A97" s="117" t="s">
        <v>89</v>
      </c>
      <c r="B97" s="96" t="s">
        <v>995</v>
      </c>
      <c r="C97" s="119">
        <f t="shared" si="3"/>
        <v>548207</v>
      </c>
      <c r="D97" s="119">
        <v>500000</v>
      </c>
      <c r="E97" s="119"/>
      <c r="F97" s="119">
        <v>48207</v>
      </c>
    </row>
    <row r="98" spans="1:6">
      <c r="A98" s="117" t="s">
        <v>90</v>
      </c>
      <c r="B98" s="118" t="s">
        <v>996</v>
      </c>
      <c r="C98" s="119">
        <f t="shared" si="3"/>
        <v>0</v>
      </c>
      <c r="D98" s="119"/>
      <c r="E98" s="119"/>
      <c r="F98" s="119"/>
    </row>
    <row r="99" spans="1:6">
      <c r="A99" s="117" t="s">
        <v>4294</v>
      </c>
      <c r="B99" s="118" t="s">
        <v>4295</v>
      </c>
      <c r="C99" s="119">
        <f t="shared" si="3"/>
        <v>0</v>
      </c>
      <c r="D99" s="119"/>
      <c r="E99" s="119"/>
      <c r="F99" s="119"/>
    </row>
    <row r="100" spans="1:6">
      <c r="A100" s="117" t="s">
        <v>92</v>
      </c>
      <c r="B100" s="118" t="s">
        <v>998</v>
      </c>
      <c r="C100" s="119">
        <f t="shared" si="3"/>
        <v>6532008.3300000001</v>
      </c>
      <c r="D100" s="119">
        <v>6532008.3300000001</v>
      </c>
      <c r="E100" s="119"/>
      <c r="F100" s="119"/>
    </row>
    <row r="101" spans="1:6">
      <c r="A101" s="117" t="s">
        <v>4296</v>
      </c>
      <c r="B101" s="118" t="s">
        <v>4297</v>
      </c>
      <c r="C101" s="119">
        <f t="shared" si="3"/>
        <v>0</v>
      </c>
      <c r="D101" s="119"/>
      <c r="E101" s="119"/>
      <c r="F101" s="119"/>
    </row>
    <row r="102" spans="1:6">
      <c r="A102" s="117"/>
      <c r="C102" s="119"/>
      <c r="D102" s="119"/>
      <c r="E102" s="119"/>
      <c r="F102" s="119"/>
    </row>
    <row r="103" spans="1:6">
      <c r="A103" s="117"/>
      <c r="C103" s="119"/>
      <c r="D103" s="119"/>
      <c r="E103" s="119"/>
    </row>
    <row r="104" spans="1:6">
      <c r="A104" s="125" t="s">
        <v>1000</v>
      </c>
      <c r="B104" s="130" t="s">
        <v>1001</v>
      </c>
      <c r="C104" s="133">
        <f>SUM(C106:C110)</f>
        <v>2500000</v>
      </c>
      <c r="D104" s="133">
        <f>SUM(D106:D108)</f>
        <v>2000000</v>
      </c>
      <c r="E104" s="133">
        <f>SUM(E106:E110)</f>
        <v>250000</v>
      </c>
      <c r="F104" s="133">
        <f>SUM(F106:F110)</f>
        <v>250000</v>
      </c>
    </row>
    <row r="105" spans="1:6">
      <c r="A105" s="131"/>
      <c r="B105" s="129"/>
      <c r="C105" s="119"/>
      <c r="D105" s="119"/>
      <c r="E105" s="119"/>
    </row>
    <row r="106" spans="1:6">
      <c r="A106" s="117" t="s">
        <v>4298</v>
      </c>
      <c r="B106" s="118" t="s">
        <v>4299</v>
      </c>
      <c r="C106" s="119">
        <f t="shared" ref="C106:C111" si="4">SUM(D106:E106)</f>
        <v>0</v>
      </c>
      <c r="D106" s="119"/>
      <c r="E106" s="119"/>
    </row>
    <row r="107" spans="1:6">
      <c r="A107" s="117" t="s">
        <v>96</v>
      </c>
      <c r="B107" s="96" t="s">
        <v>4300</v>
      </c>
      <c r="C107" s="119">
        <f t="shared" si="4"/>
        <v>0</v>
      </c>
      <c r="D107" s="119"/>
      <c r="E107" s="119"/>
    </row>
    <row r="108" spans="1:6">
      <c r="A108" s="117" t="s">
        <v>329</v>
      </c>
      <c r="B108" s="96" t="s">
        <v>127</v>
      </c>
      <c r="C108" s="119">
        <f>SUM(D108:F108)</f>
        <v>2500000</v>
      </c>
      <c r="D108" s="119">
        <v>2000000</v>
      </c>
      <c r="E108" s="119">
        <v>250000</v>
      </c>
      <c r="F108" s="118">
        <v>250000</v>
      </c>
    </row>
    <row r="109" spans="1:6">
      <c r="A109" s="117" t="s">
        <v>97</v>
      </c>
      <c r="B109" s="118" t="s">
        <v>1009</v>
      </c>
      <c r="C109" s="119">
        <f t="shared" si="4"/>
        <v>0</v>
      </c>
    </row>
    <row r="110" spans="1:6">
      <c r="A110" s="117" t="s">
        <v>433</v>
      </c>
      <c r="B110" s="118" t="s">
        <v>1011</v>
      </c>
      <c r="C110" s="119">
        <f t="shared" si="4"/>
        <v>0</v>
      </c>
      <c r="D110" s="119"/>
      <c r="E110" s="119"/>
    </row>
    <row r="111" spans="1:6">
      <c r="A111" s="117" t="s">
        <v>4301</v>
      </c>
      <c r="B111" s="119" t="s">
        <v>4302</v>
      </c>
      <c r="C111" s="119">
        <f t="shared" si="4"/>
        <v>0</v>
      </c>
      <c r="D111" s="119">
        <v>0</v>
      </c>
      <c r="E111" s="119"/>
    </row>
    <row r="112" spans="1:6">
      <c r="A112" s="117"/>
      <c r="B112" s="119"/>
      <c r="C112" s="119"/>
      <c r="D112" s="119"/>
      <c r="E112" s="119"/>
    </row>
    <row r="113" spans="1:6">
      <c r="A113" s="125">
        <v>9</v>
      </c>
      <c r="B113" s="130" t="s">
        <v>1017</v>
      </c>
      <c r="C113" s="133">
        <f>SUM(C115:C118)</f>
        <v>940906589.25000012</v>
      </c>
      <c r="D113" s="133">
        <f>SUM(D115:D118)</f>
        <v>837216841.59000003</v>
      </c>
      <c r="E113" s="133">
        <f>SUM(E115:E118)</f>
        <v>18093628.829999998</v>
      </c>
      <c r="F113" s="133">
        <f>SUM(F115:F118)</f>
        <v>85596118.829999998</v>
      </c>
    </row>
    <row r="114" spans="1:6">
      <c r="A114" s="117"/>
      <c r="B114" s="119"/>
      <c r="C114" s="119"/>
      <c r="D114" s="119"/>
      <c r="E114" s="119"/>
    </row>
    <row r="115" spans="1:6">
      <c r="A115" s="117" t="s">
        <v>101</v>
      </c>
      <c r="B115" s="119" t="s">
        <v>1018</v>
      </c>
      <c r="C115" s="119">
        <f>+D115+E115+F115</f>
        <v>940906589.25000012</v>
      </c>
      <c r="D115" s="119">
        <v>837216841.59000003</v>
      </c>
      <c r="E115" s="119">
        <v>18093628.829999998</v>
      </c>
      <c r="F115" s="119">
        <v>85596118.829999998</v>
      </c>
    </row>
    <row r="116" spans="1:6">
      <c r="A116" s="117"/>
      <c r="B116" s="119"/>
      <c r="C116" s="119"/>
      <c r="D116" s="119"/>
      <c r="E116" s="119"/>
    </row>
    <row r="117" spans="1:6">
      <c r="A117" s="117"/>
      <c r="B117" s="119"/>
      <c r="C117" s="119"/>
      <c r="D117" s="119"/>
      <c r="E117" s="119"/>
    </row>
    <row r="118" spans="1:6">
      <c r="A118" s="117"/>
      <c r="C118" s="119"/>
      <c r="D118" s="119"/>
      <c r="E118" s="119"/>
    </row>
    <row r="119" spans="1:6">
      <c r="A119" s="130" t="s">
        <v>4303</v>
      </c>
      <c r="B119" s="130"/>
      <c r="C119" s="133">
        <f>C7+C24+C62+C85+C89+C104+C113</f>
        <v>2084830572.0500002</v>
      </c>
      <c r="D119" s="133">
        <f>D7+D24+D62+D85+D89+D104+D113</f>
        <v>1865680533.915</v>
      </c>
      <c r="E119" s="133">
        <f>E7+E24+E62+E85+E89+E104+E113</f>
        <v>46250472.823999994</v>
      </c>
      <c r="F119" s="133">
        <f>F7+F24+F62+F85+F89+F104+F113</f>
        <v>172899565.31099999</v>
      </c>
    </row>
    <row r="120" spans="1:6">
      <c r="A120" s="117"/>
      <c r="B120" s="119"/>
      <c r="C120" s="119"/>
      <c r="D120" s="119"/>
      <c r="E120" s="119"/>
      <c r="F120" s="119"/>
    </row>
    <row r="121" spans="1:6">
      <c r="C121" s="119"/>
      <c r="D121" s="119"/>
    </row>
    <row r="122" spans="1:6">
      <c r="C122" s="119"/>
      <c r="D122" s="119"/>
    </row>
    <row r="123" spans="1:6">
      <c r="C123" s="119"/>
      <c r="D123" s="119"/>
    </row>
    <row r="124" spans="1:6">
      <c r="B124" s="119"/>
      <c r="C124" s="119"/>
    </row>
    <row r="125" spans="1:6">
      <c r="B125" s="119"/>
      <c r="C125" s="137"/>
      <c r="D125" s="119"/>
      <c r="E125" s="119"/>
    </row>
    <row r="126" spans="1:6">
      <c r="B126" s="119"/>
      <c r="D126" s="119"/>
    </row>
    <row r="127" spans="1:6">
      <c r="B127" s="119"/>
      <c r="D127" s="119"/>
    </row>
    <row r="128" spans="1:6">
      <c r="B128" s="119"/>
      <c r="E128" s="119"/>
    </row>
    <row r="129" spans="2:4">
      <c r="B129" s="119"/>
      <c r="D129" s="120"/>
    </row>
    <row r="130" spans="2:4">
      <c r="B130" s="119"/>
    </row>
    <row r="131" spans="2:4">
      <c r="B131" s="119"/>
    </row>
    <row r="132" spans="2:4">
      <c r="B132" s="120"/>
    </row>
    <row r="133" spans="2:4">
      <c r="B133" s="119"/>
    </row>
    <row r="166" spans="4:4">
      <c r="D166" s="119"/>
    </row>
    <row r="167" spans="4:4">
      <c r="D167" s="119"/>
    </row>
    <row r="168" spans="4:4">
      <c r="D168" s="119"/>
    </row>
    <row r="169" spans="4:4">
      <c r="D169" s="119"/>
    </row>
    <row r="170" spans="4:4">
      <c r="D170" s="119"/>
    </row>
    <row r="171" spans="4:4">
      <c r="D171" s="119"/>
    </row>
    <row r="172" spans="4:4">
      <c r="D172" s="119"/>
    </row>
    <row r="173" spans="4:4">
      <c r="D173" s="119"/>
    </row>
    <row r="174" spans="4:4">
      <c r="D174" s="119"/>
    </row>
    <row r="175" spans="4:4">
      <c r="D175" s="119"/>
    </row>
    <row r="176" spans="4:4">
      <c r="D176" s="119"/>
    </row>
    <row r="177" spans="4:4">
      <c r="D177" s="119"/>
    </row>
    <row r="178" spans="4:4">
      <c r="D178" s="119"/>
    </row>
  </sheetData>
  <mergeCells count="1">
    <mergeCell ref="A5:B5"/>
  </mergeCells>
  <phoneticPr fontId="39" type="noConversion"/>
  <printOptions horizontalCentered="1"/>
  <pageMargins left="0" right="0" top="0" bottom="0" header="0" footer="0"/>
  <pageSetup scale="65" fitToHeight="2" orientation="portrait" r:id="rId1"/>
  <headerFooter alignWithMargins="0"/>
  <rowBreaks count="2" manualBreakCount="2">
    <brk id="88" max="16383" man="1"/>
    <brk id="119" max="16383" man="1"/>
  </rowBreaks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0-000000000000}">
  <sheetPr codeName="Hoja40"/>
  <dimension ref="A1:I147"/>
  <sheetViews>
    <sheetView zoomScaleNormal="100" zoomScaleSheetLayoutView="75" workbookViewId="0">
      <pane ySplit="5" topLeftCell="A45" activePane="bottomLeft" state="frozen"/>
      <selection pane="bottomLeft" activeCell="D59" sqref="D59"/>
    </sheetView>
  </sheetViews>
  <sheetFormatPr baseColWidth="10" defaultColWidth="11.44140625" defaultRowHeight="13.8"/>
  <cols>
    <col min="1" max="1" width="11.109375" style="118" customWidth="1"/>
    <col min="2" max="2" width="44.109375" style="118" customWidth="1"/>
    <col min="3" max="3" width="19.44140625" style="118" customWidth="1"/>
    <col min="4" max="4" width="20.109375" style="118" customWidth="1"/>
    <col min="5" max="6" width="24.109375" style="118" hidden="1" customWidth="1"/>
    <col min="7" max="8" width="24.109375" style="121" hidden="1" customWidth="1"/>
    <col min="9" max="9" width="24.109375" style="118" customWidth="1"/>
    <col min="10" max="16384" width="11.44140625" style="118"/>
  </cols>
  <sheetData>
    <row r="1" spans="1:9">
      <c r="A1" s="117" t="s">
        <v>848</v>
      </c>
      <c r="D1" s="119"/>
    </row>
    <row r="2" spans="1:9">
      <c r="A2" s="117" t="s">
        <v>4278</v>
      </c>
      <c r="C2" s="119"/>
      <c r="D2" s="119"/>
      <c r="E2" s="121"/>
      <c r="F2" s="138"/>
    </row>
    <row r="3" spans="1:9">
      <c r="A3" s="123" t="s">
        <v>850</v>
      </c>
      <c r="C3" s="122"/>
      <c r="D3" s="119"/>
      <c r="E3" s="119"/>
      <c r="F3" s="119"/>
    </row>
    <row r="4" spans="1:9">
      <c r="A4" s="123" t="s">
        <v>4279</v>
      </c>
      <c r="B4" s="124" t="s">
        <v>4312</v>
      </c>
      <c r="C4" s="119"/>
      <c r="D4" s="119"/>
      <c r="E4" s="119"/>
      <c r="F4" s="119"/>
    </row>
    <row r="5" spans="1:9">
      <c r="A5" s="906" t="s">
        <v>868</v>
      </c>
      <c r="B5" s="906"/>
      <c r="C5" s="125" t="s">
        <v>859</v>
      </c>
      <c r="D5" s="125" t="s">
        <v>354</v>
      </c>
      <c r="E5" s="125" t="s">
        <v>4313</v>
      </c>
      <c r="F5" s="125"/>
      <c r="G5" s="151"/>
      <c r="H5" s="151"/>
      <c r="I5" s="125" t="s">
        <v>4313</v>
      </c>
    </row>
    <row r="6" spans="1:9">
      <c r="A6" s="117"/>
      <c r="E6" s="119"/>
      <c r="F6" s="119"/>
    </row>
    <row r="7" spans="1:9">
      <c r="A7" s="125">
        <v>0</v>
      </c>
      <c r="B7" s="127" t="s">
        <v>915</v>
      </c>
      <c r="C7" s="133">
        <f>SUM(D7:I7)</f>
        <v>3340276995.9349995</v>
      </c>
      <c r="D7" s="133">
        <f t="shared" ref="D7:I7" si="0">SUM(D9:D22)</f>
        <v>245481280.86999997</v>
      </c>
      <c r="E7" s="124">
        <f t="shared" si="0"/>
        <v>51818513.229999989</v>
      </c>
      <c r="F7" s="124">
        <f t="shared" si="0"/>
        <v>455684750.60999995</v>
      </c>
      <c r="G7" s="139">
        <f t="shared" si="0"/>
        <v>615317578.25999987</v>
      </c>
      <c r="H7" s="139">
        <f>SUM(F7+G7+E7)</f>
        <v>1122820842.0999999</v>
      </c>
      <c r="I7" s="133">
        <f t="shared" si="0"/>
        <v>849154030.86499989</v>
      </c>
    </row>
    <row r="8" spans="1:9">
      <c r="A8" s="123"/>
      <c r="B8" s="129"/>
      <c r="C8" s="119"/>
      <c r="D8" s="119"/>
      <c r="E8" s="119"/>
      <c r="F8" s="119"/>
    </row>
    <row r="9" spans="1:9">
      <c r="A9" s="117" t="s">
        <v>7</v>
      </c>
      <c r="B9" s="118" t="s">
        <v>121</v>
      </c>
      <c r="C9" s="119">
        <f t="shared" ref="C9:C22" si="1">SUM(D9:D9)</f>
        <v>132841244.92099999</v>
      </c>
      <c r="D9" s="119">
        <v>132841244.92099999</v>
      </c>
      <c r="E9" s="119">
        <v>35657891.93</v>
      </c>
      <c r="F9" s="119">
        <v>273581700.44999999</v>
      </c>
      <c r="G9" s="121">
        <v>483388431.81999999</v>
      </c>
      <c r="H9" s="121">
        <v>668540138.89999998</v>
      </c>
      <c r="I9" s="119">
        <v>570526605.69099998</v>
      </c>
    </row>
    <row r="10" spans="1:9">
      <c r="A10" s="117" t="s">
        <v>8</v>
      </c>
      <c r="B10" s="118" t="s">
        <v>129</v>
      </c>
      <c r="C10" s="119">
        <f t="shared" si="1"/>
        <v>1433180</v>
      </c>
      <c r="D10" s="119">
        <v>1433180</v>
      </c>
      <c r="E10" s="119">
        <v>49020</v>
      </c>
      <c r="F10" s="119">
        <v>1274070</v>
      </c>
      <c r="G10" s="121">
        <v>0</v>
      </c>
      <c r="H10" s="121">
        <v>402813189.93000001</v>
      </c>
      <c r="I10" s="119">
        <v>1986110</v>
      </c>
    </row>
    <row r="11" spans="1:9">
      <c r="A11" s="117" t="s">
        <v>9</v>
      </c>
      <c r="B11" s="118" t="s">
        <v>125</v>
      </c>
      <c r="C11" s="119">
        <f t="shared" si="1"/>
        <v>700000</v>
      </c>
      <c r="D11" s="119">
        <v>700000</v>
      </c>
      <c r="E11" s="119">
        <v>37871.54</v>
      </c>
      <c r="F11" s="119">
        <v>0</v>
      </c>
      <c r="G11" s="121">
        <v>0</v>
      </c>
      <c r="H11" s="121">
        <v>351000</v>
      </c>
      <c r="I11" s="119">
        <v>700000</v>
      </c>
    </row>
    <row r="12" spans="1:9">
      <c r="A12" s="117" t="s">
        <v>4282</v>
      </c>
      <c r="B12" s="118" t="s">
        <v>4283</v>
      </c>
      <c r="C12" s="119">
        <f t="shared" si="1"/>
        <v>1400</v>
      </c>
      <c r="D12" s="119">
        <v>1400</v>
      </c>
      <c r="E12" s="119">
        <v>227813.25</v>
      </c>
      <c r="F12" s="119">
        <v>0</v>
      </c>
      <c r="G12" s="121">
        <v>0</v>
      </c>
      <c r="H12" s="121">
        <f>H9+H10-H11</f>
        <v>1071002328.8299999</v>
      </c>
      <c r="I12" s="119">
        <v>1400</v>
      </c>
    </row>
    <row r="13" spans="1:9">
      <c r="A13" s="117" t="s">
        <v>11</v>
      </c>
      <c r="B13" s="118" t="s">
        <v>917</v>
      </c>
      <c r="C13" s="119">
        <f t="shared" si="1"/>
        <v>35636072.653999999</v>
      </c>
      <c r="D13" s="119">
        <v>35636072.653999999</v>
      </c>
      <c r="E13" s="119">
        <v>1271005.95</v>
      </c>
      <c r="F13" s="119">
        <v>2183040.5</v>
      </c>
      <c r="G13" s="121">
        <v>0</v>
      </c>
      <c r="I13" s="119">
        <v>24608961.474999998</v>
      </c>
    </row>
    <row r="14" spans="1:9">
      <c r="A14" s="117" t="s">
        <v>12</v>
      </c>
      <c r="B14" s="118" t="s">
        <v>918</v>
      </c>
      <c r="C14" s="119">
        <f t="shared" si="1"/>
        <v>5842967.9210000001</v>
      </c>
      <c r="D14" s="119">
        <v>5842967.9210000001</v>
      </c>
      <c r="E14" s="119">
        <v>3377121.71</v>
      </c>
      <c r="F14" s="119">
        <v>10371171.140000001</v>
      </c>
      <c r="G14" s="121">
        <v>0</v>
      </c>
      <c r="I14" s="119">
        <v>27409900.111999996</v>
      </c>
    </row>
    <row r="15" spans="1:9">
      <c r="A15" s="117" t="s">
        <v>13</v>
      </c>
      <c r="B15" s="118" t="s">
        <v>919</v>
      </c>
      <c r="C15" s="119">
        <f t="shared" si="1"/>
        <v>15961486.701999998</v>
      </c>
      <c r="D15" s="119">
        <v>15961486.701999998</v>
      </c>
      <c r="E15" s="119">
        <v>3067783.73</v>
      </c>
      <c r="F15" s="119">
        <v>26236127.140000001</v>
      </c>
      <c r="G15" s="121">
        <v>43581495.369999997</v>
      </c>
      <c r="I15" s="119">
        <v>55213011.447999999</v>
      </c>
    </row>
    <row r="16" spans="1:9">
      <c r="A16" s="117" t="s">
        <v>14</v>
      </c>
      <c r="B16" s="118" t="s">
        <v>920</v>
      </c>
      <c r="C16" s="119">
        <f t="shared" si="1"/>
        <v>14499444.616999999</v>
      </c>
      <c r="D16" s="119">
        <v>14499444.616999999</v>
      </c>
      <c r="E16" s="119">
        <v>227540.34</v>
      </c>
      <c r="F16" s="119">
        <v>39589512.57</v>
      </c>
      <c r="G16" s="121">
        <v>23832947.34</v>
      </c>
      <c r="I16" s="119">
        <v>27440000</v>
      </c>
    </row>
    <row r="17" spans="1:9">
      <c r="A17" s="117" t="s">
        <v>15</v>
      </c>
      <c r="B17" s="118" t="s">
        <v>123</v>
      </c>
      <c r="C17" s="119">
        <f t="shared" si="1"/>
        <v>583530.30399999989</v>
      </c>
      <c r="D17" s="119">
        <v>583530.30399999989</v>
      </c>
      <c r="E17" s="119">
        <v>5673564.4699999997</v>
      </c>
      <c r="F17" s="119">
        <v>3590595.94</v>
      </c>
      <c r="I17" s="119">
        <v>9883160.091</v>
      </c>
    </row>
    <row r="18" spans="1:9">
      <c r="A18" s="117" t="s">
        <v>16</v>
      </c>
      <c r="B18" s="118" t="s">
        <v>921</v>
      </c>
      <c r="C18" s="119">
        <f t="shared" si="1"/>
        <v>18196094.84</v>
      </c>
      <c r="D18" s="119">
        <v>18196094.84</v>
      </c>
      <c r="E18" s="119">
        <v>202627.3</v>
      </c>
      <c r="F18" s="119">
        <f>48375459.86+1307444.86</f>
        <v>49682904.719999999</v>
      </c>
      <c r="G18" s="121">
        <f>29122101.1+787083.81</f>
        <v>29909184.91</v>
      </c>
      <c r="I18" s="119">
        <v>62942833.050999999</v>
      </c>
    </row>
    <row r="19" spans="1:9">
      <c r="A19" s="117" t="s">
        <v>17</v>
      </c>
      <c r="B19" s="118" t="s">
        <v>922</v>
      </c>
      <c r="C19" s="119">
        <f t="shared" si="1"/>
        <v>957689.20099999988</v>
      </c>
      <c r="D19" s="119">
        <v>957689.20099999988</v>
      </c>
      <c r="E19" s="119">
        <v>202627.3</v>
      </c>
      <c r="F19" s="119">
        <v>2614889.7200000002</v>
      </c>
      <c r="G19" s="121">
        <v>1574167.63</v>
      </c>
      <c r="I19" s="119">
        <v>3312780.6879999996</v>
      </c>
    </row>
    <row r="20" spans="1:9">
      <c r="A20" s="117" t="s">
        <v>18</v>
      </c>
      <c r="B20" s="118" t="s">
        <v>923</v>
      </c>
      <c r="C20" s="119">
        <f t="shared" si="1"/>
        <v>10208966.893999999</v>
      </c>
      <c r="D20" s="119">
        <v>10208966.893999999</v>
      </c>
      <c r="E20" s="119">
        <v>607881.91</v>
      </c>
      <c r="F20" s="119">
        <f>24841452.36+1307444.86</f>
        <v>26148897.219999999</v>
      </c>
      <c r="G20" s="121">
        <f>14954592.45+787083.81</f>
        <v>15741676.26</v>
      </c>
      <c r="I20" s="119">
        <v>35314242.123999998</v>
      </c>
    </row>
    <row r="21" spans="1:9">
      <c r="A21" s="117" t="s">
        <v>19</v>
      </c>
      <c r="B21" s="118" t="s">
        <v>924</v>
      </c>
      <c r="C21" s="119">
        <f t="shared" si="1"/>
        <v>2873067.6029999997</v>
      </c>
      <c r="D21" s="119">
        <v>2873067.6029999997</v>
      </c>
      <c r="E21" s="119">
        <v>1215763.8</v>
      </c>
      <c r="F21" s="119">
        <v>4722502.88</v>
      </c>
      <c r="G21" s="121">
        <v>7844669.1699999999</v>
      </c>
      <c r="I21" s="119">
        <v>9938342.0639999993</v>
      </c>
    </row>
    <row r="22" spans="1:9">
      <c r="A22" s="117" t="s">
        <v>20</v>
      </c>
      <c r="B22" s="118" t="s">
        <v>925</v>
      </c>
      <c r="C22" s="119">
        <f t="shared" si="1"/>
        <v>5746135.2129999995</v>
      </c>
      <c r="D22" s="119">
        <v>5746135.2129999995</v>
      </c>
      <c r="E22" s="119">
        <v>0</v>
      </c>
      <c r="F22" s="119">
        <v>15689338.33</v>
      </c>
      <c r="G22" s="121">
        <v>9445005.7599999998</v>
      </c>
      <c r="I22" s="119">
        <v>19876684.120999999</v>
      </c>
    </row>
    <row r="23" spans="1:9">
      <c r="A23" s="117"/>
      <c r="C23" s="119"/>
      <c r="D23" s="119"/>
      <c r="E23" s="119"/>
      <c r="F23" s="119"/>
    </row>
    <row r="24" spans="1:9">
      <c r="A24" s="125" t="s">
        <v>927</v>
      </c>
      <c r="B24" s="130" t="s">
        <v>928</v>
      </c>
      <c r="C24" s="133">
        <f>SUM(D24:I24)</f>
        <v>119112434</v>
      </c>
      <c r="D24" s="133">
        <f t="shared" ref="D24:I24" si="2">SUM(D26:D60)</f>
        <v>58584234</v>
      </c>
      <c r="E24" s="133">
        <f t="shared" si="2"/>
        <v>0</v>
      </c>
      <c r="F24" s="133">
        <f t="shared" si="2"/>
        <v>0</v>
      </c>
      <c r="G24" s="133">
        <f t="shared" si="2"/>
        <v>0</v>
      </c>
      <c r="H24" s="133">
        <f t="shared" si="2"/>
        <v>0</v>
      </c>
      <c r="I24" s="133">
        <f t="shared" si="2"/>
        <v>60528200</v>
      </c>
    </row>
    <row r="25" spans="1:9">
      <c r="A25" s="117"/>
      <c r="B25" s="119"/>
      <c r="C25" s="119"/>
      <c r="D25" s="119"/>
      <c r="E25" s="119"/>
      <c r="F25" s="119"/>
    </row>
    <row r="26" spans="1:9">
      <c r="A26" s="117" t="s">
        <v>22</v>
      </c>
      <c r="B26" s="118" t="s">
        <v>929</v>
      </c>
      <c r="C26" s="119">
        <f t="shared" ref="C26:C60" si="3">SUM(D26:D26)</f>
        <v>5300000</v>
      </c>
      <c r="D26" s="119">
        <v>5300000</v>
      </c>
      <c r="E26" s="119"/>
      <c r="F26" s="119"/>
      <c r="I26" s="119">
        <v>18020000</v>
      </c>
    </row>
    <row r="27" spans="1:9">
      <c r="A27" s="117" t="s">
        <v>23</v>
      </c>
      <c r="B27" s="118" t="s">
        <v>930</v>
      </c>
      <c r="C27" s="119">
        <f t="shared" si="3"/>
        <v>84270</v>
      </c>
      <c r="D27" s="119">
        <v>84270</v>
      </c>
      <c r="E27" s="119"/>
      <c r="F27" s="119"/>
      <c r="I27" s="119">
        <v>0</v>
      </c>
    </row>
    <row r="28" spans="1:9">
      <c r="A28" s="148" t="s">
        <v>25</v>
      </c>
      <c r="B28" s="152" t="s">
        <v>932</v>
      </c>
      <c r="C28" s="119">
        <f t="shared" si="3"/>
        <v>375000</v>
      </c>
      <c r="D28" s="119">
        <v>375000</v>
      </c>
      <c r="E28" s="119"/>
      <c r="F28" s="119"/>
      <c r="I28" s="119">
        <v>250000</v>
      </c>
    </row>
    <row r="29" spans="1:9">
      <c r="A29" s="117" t="s">
        <v>26</v>
      </c>
      <c r="B29" s="118" t="s">
        <v>933</v>
      </c>
      <c r="C29" s="119">
        <f t="shared" si="3"/>
        <v>84270</v>
      </c>
      <c r="D29" s="119">
        <v>84270</v>
      </c>
      <c r="E29" s="119"/>
      <c r="F29" s="119"/>
      <c r="I29" s="119">
        <v>0</v>
      </c>
    </row>
    <row r="30" spans="1:9">
      <c r="A30" s="117" t="s">
        <v>27</v>
      </c>
      <c r="B30" s="118" t="s">
        <v>934</v>
      </c>
      <c r="C30" s="119">
        <f t="shared" si="3"/>
        <v>3180000</v>
      </c>
      <c r="D30" s="119">
        <v>3180000</v>
      </c>
      <c r="E30" s="119"/>
      <c r="F30" s="119"/>
      <c r="I30" s="119">
        <v>530000</v>
      </c>
    </row>
    <row r="31" spans="1:9">
      <c r="A31" s="117" t="s">
        <v>28</v>
      </c>
      <c r="B31" s="118" t="s">
        <v>935</v>
      </c>
      <c r="C31" s="119">
        <f t="shared" si="3"/>
        <v>6360000</v>
      </c>
      <c r="D31" s="119">
        <v>6360000</v>
      </c>
      <c r="E31" s="119"/>
      <c r="F31" s="119"/>
      <c r="I31" s="119">
        <v>1590000</v>
      </c>
    </row>
    <row r="32" spans="1:9">
      <c r="A32" s="117" t="s">
        <v>29</v>
      </c>
      <c r="B32" s="118" t="s">
        <v>936</v>
      </c>
      <c r="C32" s="119">
        <f t="shared" si="3"/>
        <v>265000</v>
      </c>
      <c r="D32" s="119">
        <v>265000</v>
      </c>
      <c r="E32" s="119"/>
      <c r="F32" s="119"/>
      <c r="I32" s="119">
        <v>53000</v>
      </c>
    </row>
    <row r="33" spans="1:9">
      <c r="A33" s="117" t="s">
        <v>30</v>
      </c>
      <c r="B33" s="118" t="s">
        <v>383</v>
      </c>
      <c r="C33" s="119">
        <f t="shared" si="3"/>
        <v>1283000</v>
      </c>
      <c r="D33" s="119">
        <v>1283000</v>
      </c>
      <c r="E33" s="119"/>
      <c r="F33" s="119"/>
      <c r="I33" s="119">
        <v>1000000</v>
      </c>
    </row>
    <row r="34" spans="1:9">
      <c r="A34" s="117" t="s">
        <v>31</v>
      </c>
      <c r="B34" s="118" t="s">
        <v>937</v>
      </c>
      <c r="C34" s="119">
        <f t="shared" si="3"/>
        <v>159000</v>
      </c>
      <c r="D34" s="119">
        <v>159000</v>
      </c>
      <c r="E34" s="119"/>
      <c r="F34" s="119"/>
      <c r="I34" s="119">
        <v>152110</v>
      </c>
    </row>
    <row r="35" spans="1:9">
      <c r="A35" s="117" t="s">
        <v>32</v>
      </c>
      <c r="B35" s="118" t="s">
        <v>938</v>
      </c>
      <c r="C35" s="119">
        <f t="shared" si="3"/>
        <v>583000</v>
      </c>
      <c r="D35" s="119">
        <v>583000</v>
      </c>
      <c r="E35" s="119"/>
      <c r="F35" s="119"/>
      <c r="I35" s="119">
        <v>795000</v>
      </c>
    </row>
    <row r="36" spans="1:9">
      <c r="A36" s="117" t="s">
        <v>33</v>
      </c>
      <c r="B36" s="118" t="s">
        <v>939</v>
      </c>
      <c r="C36" s="119">
        <f t="shared" si="3"/>
        <v>795000</v>
      </c>
      <c r="D36" s="119">
        <v>795000</v>
      </c>
      <c r="E36" s="119"/>
      <c r="F36" s="119"/>
      <c r="I36" s="119">
        <v>530000</v>
      </c>
    </row>
    <row r="37" spans="1:9">
      <c r="A37" s="117" t="s">
        <v>34</v>
      </c>
      <c r="B37" s="118" t="s">
        <v>940</v>
      </c>
      <c r="C37" s="119">
        <f t="shared" si="3"/>
        <v>2000000</v>
      </c>
      <c r="D37" s="119">
        <v>2000000</v>
      </c>
      <c r="E37" s="119"/>
      <c r="F37" s="119"/>
      <c r="I37" s="119">
        <v>1000000</v>
      </c>
    </row>
    <row r="38" spans="1:9">
      <c r="A38" s="117" t="s">
        <v>35</v>
      </c>
      <c r="B38" s="118" t="s">
        <v>941</v>
      </c>
      <c r="C38" s="119">
        <f t="shared" si="3"/>
        <v>140450</v>
      </c>
      <c r="D38" s="119">
        <v>140450</v>
      </c>
      <c r="E38" s="119"/>
      <c r="F38" s="119"/>
      <c r="I38" s="119">
        <v>0</v>
      </c>
    </row>
    <row r="39" spans="1:9">
      <c r="A39" s="117" t="s">
        <v>36</v>
      </c>
      <c r="B39" s="118" t="s">
        <v>942</v>
      </c>
      <c r="C39" s="119">
        <f t="shared" si="3"/>
        <v>168540</v>
      </c>
      <c r="D39" s="119">
        <v>168540</v>
      </c>
      <c r="E39" s="119"/>
      <c r="F39" s="119"/>
      <c r="I39" s="119">
        <v>0</v>
      </c>
    </row>
    <row r="40" spans="1:9">
      <c r="A40" s="117" t="s">
        <v>4284</v>
      </c>
      <c r="B40" s="118" t="s">
        <v>4285</v>
      </c>
      <c r="C40" s="119">
        <f t="shared" si="3"/>
        <v>150000</v>
      </c>
      <c r="D40" s="119">
        <v>150000</v>
      </c>
      <c r="E40" s="119"/>
      <c r="F40" s="119"/>
      <c r="I40" s="119">
        <v>0</v>
      </c>
    </row>
    <row r="41" spans="1:9">
      <c r="A41" s="117" t="s">
        <v>4286</v>
      </c>
      <c r="B41" s="118" t="s">
        <v>4287</v>
      </c>
      <c r="C41" s="119">
        <f t="shared" si="3"/>
        <v>500000</v>
      </c>
      <c r="D41" s="119">
        <v>500000</v>
      </c>
      <c r="E41" s="119"/>
      <c r="F41" s="119"/>
      <c r="I41" s="119">
        <v>0</v>
      </c>
    </row>
    <row r="42" spans="1:9">
      <c r="A42" s="117" t="s">
        <v>4288</v>
      </c>
      <c r="B42" s="118" t="s">
        <v>4289</v>
      </c>
      <c r="C42" s="119">
        <f t="shared" si="3"/>
        <v>0</v>
      </c>
      <c r="D42" s="119">
        <v>0</v>
      </c>
      <c r="E42" s="119"/>
      <c r="F42" s="119"/>
      <c r="I42" s="119">
        <v>2500000</v>
      </c>
    </row>
    <row r="43" spans="1:9">
      <c r="A43" s="117" t="s">
        <v>41</v>
      </c>
      <c r="B43" s="118" t="s">
        <v>947</v>
      </c>
      <c r="C43" s="119">
        <f t="shared" si="3"/>
        <v>7950000</v>
      </c>
      <c r="D43" s="119">
        <v>7950000</v>
      </c>
      <c r="E43" s="119"/>
      <c r="F43" s="119"/>
      <c r="I43" s="119">
        <v>17500000</v>
      </c>
    </row>
    <row r="44" spans="1:9">
      <c r="A44" s="117" t="s">
        <v>42</v>
      </c>
      <c r="B44" s="118" t="s">
        <v>393</v>
      </c>
      <c r="C44" s="119">
        <f t="shared" si="3"/>
        <v>901000</v>
      </c>
      <c r="D44" s="119">
        <v>901000</v>
      </c>
      <c r="E44" s="119"/>
      <c r="F44" s="119"/>
      <c r="I44" s="119">
        <v>2500000</v>
      </c>
    </row>
    <row r="45" spans="1:9">
      <c r="A45" s="117" t="s">
        <v>43</v>
      </c>
      <c r="B45" s="118" t="s">
        <v>408</v>
      </c>
      <c r="C45" s="119">
        <f t="shared" si="3"/>
        <v>1123600</v>
      </c>
      <c r="D45" s="119">
        <v>1123600</v>
      </c>
      <c r="E45" s="119"/>
      <c r="F45" s="119"/>
      <c r="I45" s="119">
        <v>1500000</v>
      </c>
    </row>
    <row r="46" spans="1:9">
      <c r="A46" s="117" t="s">
        <v>44</v>
      </c>
      <c r="B46" s="118" t="s">
        <v>385</v>
      </c>
      <c r="C46" s="119">
        <f t="shared" si="3"/>
        <v>561800</v>
      </c>
      <c r="D46" s="119">
        <v>561800</v>
      </c>
      <c r="E46" s="119"/>
      <c r="F46" s="119"/>
      <c r="I46" s="119">
        <v>1250000</v>
      </c>
    </row>
    <row r="47" spans="1:9">
      <c r="A47" s="117" t="s">
        <v>45</v>
      </c>
      <c r="B47" s="96" t="s">
        <v>948</v>
      </c>
      <c r="C47" s="119">
        <f t="shared" si="3"/>
        <v>56180</v>
      </c>
      <c r="D47" s="119">
        <v>56180</v>
      </c>
      <c r="E47" s="119"/>
      <c r="F47" s="119"/>
      <c r="I47" s="119">
        <v>3500000</v>
      </c>
    </row>
    <row r="48" spans="1:9">
      <c r="A48" s="117" t="s">
        <v>46</v>
      </c>
      <c r="B48" s="118" t="s">
        <v>949</v>
      </c>
      <c r="C48" s="119">
        <f t="shared" si="3"/>
        <v>280000</v>
      </c>
      <c r="D48" s="119">
        <v>280000</v>
      </c>
      <c r="E48" s="119"/>
      <c r="F48" s="119"/>
      <c r="I48" s="119">
        <v>3250000</v>
      </c>
    </row>
    <row r="49" spans="1:9">
      <c r="A49" s="117" t="s">
        <v>47</v>
      </c>
      <c r="B49" s="118" t="s">
        <v>950</v>
      </c>
      <c r="C49" s="119">
        <f t="shared" si="3"/>
        <v>561800</v>
      </c>
      <c r="D49" s="119">
        <v>561800</v>
      </c>
      <c r="E49" s="119"/>
      <c r="F49" s="119"/>
      <c r="I49" s="119">
        <v>3000000</v>
      </c>
    </row>
    <row r="50" spans="1:9">
      <c r="A50" s="117" t="s">
        <v>48</v>
      </c>
      <c r="B50" s="118" t="s">
        <v>951</v>
      </c>
      <c r="C50" s="119">
        <f t="shared" si="3"/>
        <v>561800</v>
      </c>
      <c r="D50" s="119">
        <v>561800</v>
      </c>
      <c r="E50" s="119"/>
      <c r="F50" s="119"/>
      <c r="I50" s="119">
        <v>500000</v>
      </c>
    </row>
    <row r="51" spans="1:9">
      <c r="A51" s="117" t="s">
        <v>49</v>
      </c>
      <c r="B51" s="118" t="s">
        <v>952</v>
      </c>
      <c r="C51" s="119">
        <f t="shared" si="3"/>
        <v>561800</v>
      </c>
      <c r="D51" s="119">
        <v>561800</v>
      </c>
      <c r="E51" s="119"/>
      <c r="F51" s="119"/>
      <c r="I51" s="119">
        <v>550000</v>
      </c>
    </row>
    <row r="52" spans="1:9">
      <c r="A52" s="117" t="s">
        <v>51</v>
      </c>
      <c r="B52" s="118" t="s">
        <v>954</v>
      </c>
      <c r="C52" s="119">
        <f t="shared" si="3"/>
        <v>22353750</v>
      </c>
      <c r="D52" s="119">
        <v>22353750</v>
      </c>
      <c r="E52" s="119"/>
      <c r="F52" s="119"/>
      <c r="I52" s="119">
        <v>155290</v>
      </c>
    </row>
    <row r="53" spans="1:9">
      <c r="A53" s="117" t="s">
        <v>4290</v>
      </c>
      <c r="B53" s="118" t="s">
        <v>4291</v>
      </c>
      <c r="C53" s="119">
        <f t="shared" si="3"/>
        <v>0</v>
      </c>
      <c r="D53" s="119">
        <v>0</v>
      </c>
      <c r="E53" s="119"/>
      <c r="F53" s="119"/>
      <c r="I53" s="119">
        <v>0</v>
      </c>
    </row>
    <row r="54" spans="1:9">
      <c r="A54" s="117" t="s">
        <v>53</v>
      </c>
      <c r="B54" s="118" t="s">
        <v>391</v>
      </c>
      <c r="C54" s="119">
        <f t="shared" si="3"/>
        <v>0</v>
      </c>
      <c r="D54" s="119">
        <v>0</v>
      </c>
      <c r="E54" s="119"/>
      <c r="F54" s="119"/>
      <c r="I54" s="119">
        <v>26500</v>
      </c>
    </row>
    <row r="55" spans="1:9">
      <c r="A55" s="117" t="s">
        <v>54</v>
      </c>
      <c r="B55" s="118" t="s">
        <v>956</v>
      </c>
      <c r="C55" s="119">
        <f t="shared" si="3"/>
        <v>157304</v>
      </c>
      <c r="D55" s="119">
        <v>157304</v>
      </c>
      <c r="E55" s="119"/>
      <c r="F55" s="119"/>
      <c r="I55" s="119">
        <v>0</v>
      </c>
    </row>
    <row r="56" spans="1:9">
      <c r="A56" s="117" t="s">
        <v>55</v>
      </c>
      <c r="B56" s="118" t="s">
        <v>389</v>
      </c>
      <c r="C56" s="119">
        <f t="shared" si="3"/>
        <v>280900</v>
      </c>
      <c r="D56" s="119">
        <v>280900</v>
      </c>
      <c r="E56" s="119"/>
      <c r="F56" s="119"/>
      <c r="I56" s="119">
        <v>371000</v>
      </c>
    </row>
    <row r="57" spans="1:9" ht="27.6">
      <c r="A57" s="117" t="s">
        <v>957</v>
      </c>
      <c r="B57" s="96" t="s">
        <v>958</v>
      </c>
      <c r="C57" s="119">
        <f t="shared" si="3"/>
        <v>530000</v>
      </c>
      <c r="D57" s="119">
        <v>530000</v>
      </c>
      <c r="E57" s="119"/>
      <c r="F57" s="119"/>
      <c r="I57" s="119">
        <v>5300</v>
      </c>
    </row>
    <row r="58" spans="1:9">
      <c r="A58" s="117" t="s">
        <v>57</v>
      </c>
      <c r="B58" s="96" t="s">
        <v>959</v>
      </c>
      <c r="C58" s="119">
        <f t="shared" si="3"/>
        <v>1060000</v>
      </c>
      <c r="D58" s="119">
        <v>1060000</v>
      </c>
      <c r="E58" s="119"/>
      <c r="F58" s="119"/>
      <c r="I58" s="119">
        <v>0</v>
      </c>
    </row>
    <row r="59" spans="1:9">
      <c r="A59" s="148" t="s">
        <v>61</v>
      </c>
      <c r="B59" s="149" t="s">
        <v>4314</v>
      </c>
      <c r="C59" s="119">
        <f t="shared" si="3"/>
        <v>132500</v>
      </c>
      <c r="D59" s="119">
        <v>132500</v>
      </c>
      <c r="E59" s="119"/>
      <c r="F59" s="119"/>
      <c r="I59" s="119">
        <v>0</v>
      </c>
    </row>
    <row r="60" spans="1:9">
      <c r="A60" s="117" t="s">
        <v>61</v>
      </c>
      <c r="B60" s="118" t="s">
        <v>963</v>
      </c>
      <c r="C60" s="119">
        <f t="shared" si="3"/>
        <v>84270</v>
      </c>
      <c r="D60" s="119">
        <v>84270</v>
      </c>
      <c r="E60" s="119"/>
      <c r="F60" s="119"/>
      <c r="I60" s="119">
        <v>0</v>
      </c>
    </row>
    <row r="61" spans="1:9">
      <c r="A61" s="117"/>
      <c r="B61" s="119"/>
      <c r="C61" s="119"/>
      <c r="D61" s="119"/>
      <c r="E61" s="119"/>
      <c r="F61" s="119"/>
      <c r="I61" s="119"/>
    </row>
    <row r="62" spans="1:9">
      <c r="A62" s="125" t="s">
        <v>964</v>
      </c>
      <c r="B62" s="130" t="s">
        <v>965</v>
      </c>
      <c r="C62" s="133">
        <f>SUM(C64:C83)</f>
        <v>6482330.0199999996</v>
      </c>
      <c r="D62" s="133">
        <f t="shared" ref="D62:I62" si="4">SUM(D64:D83)</f>
        <v>6482330.0199999996</v>
      </c>
      <c r="E62" s="133">
        <f t="shared" si="4"/>
        <v>0</v>
      </c>
      <c r="F62" s="133">
        <f t="shared" si="4"/>
        <v>0</v>
      </c>
      <c r="G62" s="133">
        <f t="shared" si="4"/>
        <v>0</v>
      </c>
      <c r="H62" s="133">
        <f t="shared" si="4"/>
        <v>0</v>
      </c>
      <c r="I62" s="133">
        <f t="shared" si="4"/>
        <v>8680000</v>
      </c>
    </row>
    <row r="63" spans="1:9">
      <c r="A63" s="117"/>
      <c r="C63" s="119"/>
      <c r="D63" s="119"/>
      <c r="E63" s="119"/>
      <c r="F63" s="119"/>
    </row>
    <row r="64" spans="1:9">
      <c r="A64" s="117" t="s">
        <v>62</v>
      </c>
      <c r="B64" s="118" t="s">
        <v>966</v>
      </c>
      <c r="C64" s="119">
        <f t="shared" ref="C64:C83" si="5">SUM(D64:D64)</f>
        <v>132500</v>
      </c>
      <c r="D64" s="119">
        <v>132500</v>
      </c>
      <c r="E64" s="119"/>
      <c r="F64" s="119"/>
      <c r="I64" s="119">
        <v>1590000</v>
      </c>
    </row>
    <row r="65" spans="1:9">
      <c r="A65" s="117" t="s">
        <v>63</v>
      </c>
      <c r="B65" s="118" t="s">
        <v>967</v>
      </c>
      <c r="C65" s="119">
        <f t="shared" si="5"/>
        <v>33708</v>
      </c>
      <c r="D65" s="119">
        <v>33708</v>
      </c>
      <c r="E65" s="119"/>
      <c r="F65" s="119"/>
      <c r="I65" s="119">
        <v>0</v>
      </c>
    </row>
    <row r="66" spans="1:9">
      <c r="A66" s="117" t="s">
        <v>64</v>
      </c>
      <c r="B66" s="118" t="s">
        <v>968</v>
      </c>
      <c r="C66" s="119">
        <f t="shared" si="5"/>
        <v>1123600</v>
      </c>
      <c r="D66" s="119">
        <v>1123600</v>
      </c>
      <c r="E66" s="119"/>
      <c r="F66" s="119"/>
      <c r="I66" s="119">
        <v>1100000</v>
      </c>
    </row>
    <row r="67" spans="1:9">
      <c r="A67" s="117" t="s">
        <v>65</v>
      </c>
      <c r="B67" s="118" t="s">
        <v>969</v>
      </c>
      <c r="C67" s="119">
        <f t="shared" si="5"/>
        <v>140450</v>
      </c>
      <c r="D67" s="119">
        <v>140450</v>
      </c>
      <c r="E67" s="119"/>
      <c r="F67" s="119"/>
      <c r="I67" s="119">
        <v>0</v>
      </c>
    </row>
    <row r="68" spans="1:9">
      <c r="A68" s="117" t="s">
        <v>66</v>
      </c>
      <c r="B68" s="118" t="s">
        <v>970</v>
      </c>
      <c r="C68" s="119">
        <f t="shared" si="5"/>
        <v>84270</v>
      </c>
      <c r="D68" s="119">
        <v>84270</v>
      </c>
      <c r="E68" s="119"/>
      <c r="F68" s="119"/>
      <c r="I68" s="119">
        <v>300000</v>
      </c>
    </row>
    <row r="69" spans="1:9">
      <c r="A69" s="117" t="s">
        <v>67</v>
      </c>
      <c r="B69" s="118" t="s">
        <v>971</v>
      </c>
      <c r="C69" s="119">
        <f t="shared" si="5"/>
        <v>106000</v>
      </c>
      <c r="D69" s="119">
        <v>106000</v>
      </c>
      <c r="E69" s="119"/>
      <c r="F69" s="119"/>
      <c r="I69" s="119">
        <v>0</v>
      </c>
    </row>
    <row r="70" spans="1:9">
      <c r="A70" s="117" t="s">
        <v>68</v>
      </c>
      <c r="B70" s="118" t="s">
        <v>972</v>
      </c>
      <c r="C70" s="119">
        <f t="shared" si="5"/>
        <v>106000</v>
      </c>
      <c r="D70" s="119">
        <v>106000</v>
      </c>
      <c r="E70" s="119"/>
      <c r="F70" s="119"/>
      <c r="I70" s="119">
        <v>0</v>
      </c>
    </row>
    <row r="71" spans="1:9">
      <c r="A71" s="117" t="s">
        <v>69</v>
      </c>
      <c r="B71" s="118" t="s">
        <v>973</v>
      </c>
      <c r="C71" s="119">
        <f t="shared" si="5"/>
        <v>356000</v>
      </c>
      <c r="D71" s="119">
        <v>356000</v>
      </c>
      <c r="E71" s="119"/>
      <c r="F71" s="119"/>
      <c r="I71" s="119">
        <v>200000</v>
      </c>
    </row>
    <row r="72" spans="1:9">
      <c r="A72" s="117" t="s">
        <v>70</v>
      </c>
      <c r="B72" s="118" t="s">
        <v>974</v>
      </c>
      <c r="C72" s="119">
        <f t="shared" si="5"/>
        <v>106000</v>
      </c>
      <c r="D72" s="119">
        <v>106000</v>
      </c>
      <c r="E72" s="119"/>
      <c r="F72" s="119"/>
      <c r="I72" s="119">
        <v>0</v>
      </c>
    </row>
    <row r="73" spans="1:9">
      <c r="A73" s="117" t="s">
        <v>71</v>
      </c>
      <c r="B73" s="118" t="s">
        <v>975</v>
      </c>
      <c r="C73" s="119">
        <f t="shared" si="5"/>
        <v>106000</v>
      </c>
      <c r="D73" s="119">
        <v>106000</v>
      </c>
      <c r="E73" s="119"/>
      <c r="F73" s="119"/>
      <c r="I73" s="119">
        <v>0</v>
      </c>
    </row>
    <row r="74" spans="1:9">
      <c r="A74" s="117" t="s">
        <v>72</v>
      </c>
      <c r="B74" s="118" t="s">
        <v>976</v>
      </c>
      <c r="C74" s="119">
        <f t="shared" si="5"/>
        <v>106000</v>
      </c>
      <c r="D74" s="119">
        <v>106000</v>
      </c>
      <c r="E74" s="119"/>
      <c r="F74" s="119"/>
      <c r="I74" s="119">
        <v>0</v>
      </c>
    </row>
    <row r="75" spans="1:9">
      <c r="A75" s="117" t="s">
        <v>73</v>
      </c>
      <c r="B75" s="118" t="s">
        <v>977</v>
      </c>
      <c r="C75" s="119">
        <f t="shared" si="5"/>
        <v>106000</v>
      </c>
      <c r="D75" s="119">
        <v>106000</v>
      </c>
      <c r="E75" s="119"/>
      <c r="F75" s="119"/>
      <c r="I75" s="119">
        <v>265000</v>
      </c>
    </row>
    <row r="76" spans="1:9">
      <c r="A76" s="117" t="s">
        <v>74</v>
      </c>
      <c r="B76" s="118" t="s">
        <v>978</v>
      </c>
      <c r="C76" s="119">
        <f t="shared" si="5"/>
        <v>1685400</v>
      </c>
      <c r="D76" s="119">
        <v>1685400</v>
      </c>
      <c r="E76" s="119"/>
      <c r="F76" s="119"/>
      <c r="I76" s="119">
        <v>1000000</v>
      </c>
    </row>
    <row r="77" spans="1:9">
      <c r="A77" s="117" t="s">
        <v>75</v>
      </c>
      <c r="B77" s="118" t="s">
        <v>979</v>
      </c>
      <c r="C77" s="119">
        <f t="shared" si="5"/>
        <v>993132.02</v>
      </c>
      <c r="D77" s="119">
        <v>993132.02</v>
      </c>
      <c r="E77" s="119"/>
      <c r="F77" s="119"/>
      <c r="I77" s="119">
        <v>500000</v>
      </c>
    </row>
    <row r="78" spans="1:9">
      <c r="A78" s="117" t="s">
        <v>76</v>
      </c>
      <c r="B78" s="118" t="s">
        <v>4292</v>
      </c>
      <c r="C78" s="119">
        <f t="shared" si="5"/>
        <v>636000</v>
      </c>
      <c r="D78" s="119">
        <v>636000</v>
      </c>
      <c r="E78" s="119"/>
      <c r="F78" s="119"/>
      <c r="I78" s="119">
        <v>1500000</v>
      </c>
    </row>
    <row r="79" spans="1:9">
      <c r="A79" s="117" t="s">
        <v>77</v>
      </c>
      <c r="B79" s="118" t="s">
        <v>981</v>
      </c>
      <c r="C79" s="119">
        <f t="shared" si="5"/>
        <v>159000</v>
      </c>
      <c r="D79" s="119">
        <v>159000</v>
      </c>
      <c r="E79" s="119"/>
      <c r="F79" s="119"/>
      <c r="I79" s="119">
        <v>300000</v>
      </c>
    </row>
    <row r="80" spans="1:9">
      <c r="A80" s="117" t="s">
        <v>78</v>
      </c>
      <c r="B80" s="118" t="s">
        <v>982</v>
      </c>
      <c r="C80" s="119">
        <f t="shared" si="5"/>
        <v>259000</v>
      </c>
      <c r="D80" s="119">
        <v>259000</v>
      </c>
      <c r="E80" s="119"/>
      <c r="F80" s="119"/>
      <c r="I80" s="119">
        <v>1400000</v>
      </c>
    </row>
    <row r="81" spans="1:9">
      <c r="A81" s="117" t="s">
        <v>79</v>
      </c>
      <c r="B81" s="118" t="s">
        <v>983</v>
      </c>
      <c r="C81" s="119">
        <f t="shared" si="5"/>
        <v>132500</v>
      </c>
      <c r="D81" s="119">
        <v>132500</v>
      </c>
      <c r="E81" s="119"/>
      <c r="F81" s="119"/>
      <c r="I81" s="119">
        <v>0</v>
      </c>
    </row>
    <row r="82" spans="1:9">
      <c r="A82" s="117" t="s">
        <v>80</v>
      </c>
      <c r="B82" s="118" t="s">
        <v>984</v>
      </c>
      <c r="C82" s="119">
        <f t="shared" si="5"/>
        <v>26500</v>
      </c>
      <c r="D82" s="119">
        <v>26500</v>
      </c>
      <c r="E82" s="119"/>
      <c r="F82" s="119"/>
      <c r="I82" s="119">
        <v>25000</v>
      </c>
    </row>
    <row r="83" spans="1:9">
      <c r="A83" s="117" t="s">
        <v>81</v>
      </c>
      <c r="B83" s="118" t="s">
        <v>985</v>
      </c>
      <c r="C83" s="119">
        <f t="shared" si="5"/>
        <v>84270</v>
      </c>
      <c r="D83" s="119">
        <v>84270</v>
      </c>
      <c r="E83" s="119"/>
      <c r="F83" s="119"/>
      <c r="I83" s="119">
        <v>500000</v>
      </c>
    </row>
    <row r="84" spans="1:9">
      <c r="A84" s="117"/>
      <c r="C84" s="119"/>
      <c r="D84" s="119"/>
      <c r="E84" s="119"/>
      <c r="F84" s="119"/>
    </row>
    <row r="85" spans="1:9" hidden="1">
      <c r="A85" s="125">
        <v>3</v>
      </c>
      <c r="B85" s="130" t="s">
        <v>986</v>
      </c>
      <c r="C85" s="128">
        <f>SUM(C87)</f>
        <v>0</v>
      </c>
      <c r="D85" s="119">
        <f>SUM(D87)</f>
        <v>0</v>
      </c>
      <c r="E85" s="128"/>
      <c r="F85" s="128"/>
    </row>
    <row r="86" spans="1:9" hidden="1">
      <c r="A86" s="117"/>
      <c r="B86" s="119"/>
      <c r="C86" s="119"/>
      <c r="D86" s="119"/>
      <c r="E86" s="119"/>
      <c r="F86" s="119"/>
    </row>
    <row r="87" spans="1:9" hidden="1">
      <c r="A87" s="117" t="s">
        <v>82</v>
      </c>
      <c r="B87" s="118" t="s">
        <v>987</v>
      </c>
      <c r="C87" s="119">
        <f>SUM(D87:D87)</f>
        <v>0</v>
      </c>
      <c r="D87" s="119">
        <v>0</v>
      </c>
      <c r="E87" s="119"/>
      <c r="F87" s="119"/>
    </row>
    <row r="88" spans="1:9" hidden="1">
      <c r="A88" s="117"/>
      <c r="C88" s="119"/>
      <c r="D88" s="119"/>
      <c r="E88" s="119"/>
      <c r="F88" s="119"/>
    </row>
    <row r="89" spans="1:9">
      <c r="A89" s="125">
        <v>5</v>
      </c>
      <c r="B89" s="130" t="s">
        <v>988</v>
      </c>
      <c r="C89" s="133">
        <f>SUM(C92:C100)</f>
        <v>6733000</v>
      </c>
      <c r="D89" s="133">
        <f>SUM(D92:D101)</f>
        <v>6733000</v>
      </c>
      <c r="E89" s="133"/>
      <c r="F89" s="133"/>
      <c r="G89" s="139"/>
      <c r="H89" s="139"/>
      <c r="I89" s="133">
        <f>SUM(I92:I101)</f>
        <v>4500000</v>
      </c>
    </row>
    <row r="90" spans="1:9">
      <c r="A90" s="131"/>
      <c r="B90" s="129"/>
      <c r="C90" s="119"/>
      <c r="D90" s="119"/>
      <c r="E90" s="119"/>
      <c r="F90" s="119"/>
    </row>
    <row r="91" spans="1:9">
      <c r="A91" s="117" t="s">
        <v>4311</v>
      </c>
      <c r="B91" s="118" t="s">
        <v>4293</v>
      </c>
      <c r="C91" s="119">
        <f t="shared" ref="C91:C101" si="6">SUM(D91:D91)</f>
        <v>0</v>
      </c>
      <c r="D91" s="119"/>
      <c r="E91" s="119"/>
      <c r="F91" s="119"/>
    </row>
    <row r="92" spans="1:9">
      <c r="A92" s="117" t="s">
        <v>84</v>
      </c>
      <c r="B92" s="118" t="s">
        <v>990</v>
      </c>
      <c r="C92" s="119">
        <f t="shared" si="6"/>
        <v>0</v>
      </c>
      <c r="D92" s="119"/>
      <c r="E92" s="119"/>
      <c r="F92" s="119"/>
    </row>
    <row r="93" spans="1:9">
      <c r="A93" s="117" t="s">
        <v>85</v>
      </c>
      <c r="B93" s="118" t="s">
        <v>991</v>
      </c>
      <c r="C93" s="119">
        <f t="shared" si="6"/>
        <v>1818000</v>
      </c>
      <c r="D93" s="119">
        <v>1818000</v>
      </c>
      <c r="E93" s="119"/>
      <c r="F93" s="119"/>
      <c r="I93" s="118">
        <v>500000</v>
      </c>
    </row>
    <row r="94" spans="1:9">
      <c r="A94" s="117" t="s">
        <v>86</v>
      </c>
      <c r="B94" s="118" t="s">
        <v>992</v>
      </c>
      <c r="C94" s="119">
        <f t="shared" si="6"/>
        <v>795000</v>
      </c>
      <c r="D94" s="119">
        <v>795000</v>
      </c>
      <c r="E94" s="119"/>
      <c r="F94" s="119"/>
      <c r="I94" s="118">
        <v>1500000</v>
      </c>
    </row>
    <row r="95" spans="1:9">
      <c r="A95" s="117" t="s">
        <v>87</v>
      </c>
      <c r="B95" s="118" t="s">
        <v>993</v>
      </c>
      <c r="C95" s="119">
        <f t="shared" si="6"/>
        <v>4120000</v>
      </c>
      <c r="D95" s="119">
        <v>4120000</v>
      </c>
      <c r="E95" s="119"/>
      <c r="F95" s="119"/>
      <c r="I95" s="118">
        <v>2500000</v>
      </c>
    </row>
    <row r="96" spans="1:9">
      <c r="A96" s="117" t="s">
        <v>88</v>
      </c>
      <c r="B96" s="118" t="s">
        <v>994</v>
      </c>
      <c r="C96" s="119">
        <f t="shared" si="6"/>
        <v>0</v>
      </c>
      <c r="D96" s="119"/>
      <c r="E96" s="119"/>
      <c r="F96" s="119"/>
    </row>
    <row r="97" spans="1:9">
      <c r="A97" s="117" t="s">
        <v>89</v>
      </c>
      <c r="B97" s="96" t="s">
        <v>995</v>
      </c>
      <c r="C97" s="119">
        <f t="shared" si="6"/>
        <v>0</v>
      </c>
      <c r="D97" s="119"/>
      <c r="E97" s="119"/>
      <c r="F97" s="119"/>
    </row>
    <row r="98" spans="1:9">
      <c r="A98" s="117" t="s">
        <v>90</v>
      </c>
      <c r="B98" s="118" t="s">
        <v>996</v>
      </c>
      <c r="C98" s="119">
        <f t="shared" si="6"/>
        <v>0</v>
      </c>
      <c r="D98" s="119"/>
      <c r="E98" s="119"/>
      <c r="F98" s="119"/>
    </row>
    <row r="99" spans="1:9">
      <c r="A99" s="117" t="s">
        <v>4294</v>
      </c>
      <c r="B99" s="118" t="s">
        <v>4295</v>
      </c>
      <c r="C99" s="119">
        <f t="shared" si="6"/>
        <v>0</v>
      </c>
      <c r="D99" s="119"/>
      <c r="E99" s="119"/>
      <c r="F99" s="119"/>
    </row>
    <row r="100" spans="1:9">
      <c r="A100" s="117" t="s">
        <v>92</v>
      </c>
      <c r="B100" s="118" t="s">
        <v>998</v>
      </c>
      <c r="C100" s="119">
        <f t="shared" si="6"/>
        <v>0</v>
      </c>
      <c r="D100" s="119"/>
      <c r="E100" s="119"/>
      <c r="F100" s="119"/>
    </row>
    <row r="101" spans="1:9">
      <c r="A101" s="117" t="s">
        <v>4296</v>
      </c>
      <c r="B101" s="118" t="s">
        <v>4297</v>
      </c>
      <c r="C101" s="119">
        <f t="shared" si="6"/>
        <v>0</v>
      </c>
      <c r="D101" s="119"/>
      <c r="E101" s="119"/>
      <c r="F101" s="119"/>
    </row>
    <row r="102" spans="1:9">
      <c r="A102" s="117"/>
      <c r="C102" s="119"/>
      <c r="D102" s="119"/>
      <c r="E102" s="119"/>
      <c r="F102" s="119"/>
    </row>
    <row r="103" spans="1:9">
      <c r="A103" s="117"/>
      <c r="C103" s="119"/>
      <c r="D103" s="119"/>
      <c r="E103" s="119"/>
      <c r="F103" s="119"/>
    </row>
    <row r="104" spans="1:9">
      <c r="A104" s="125" t="s">
        <v>1000</v>
      </c>
      <c r="B104" s="130" t="s">
        <v>1001</v>
      </c>
      <c r="C104" s="133">
        <f>SUM(D104:I104)</f>
        <v>3000000</v>
      </c>
      <c r="D104" s="133">
        <f t="shared" ref="D104:I104" si="7">SUM(D106:D111)</f>
        <v>1500000</v>
      </c>
      <c r="E104" s="133">
        <f t="shared" si="7"/>
        <v>0</v>
      </c>
      <c r="F104" s="133">
        <f t="shared" si="7"/>
        <v>0</v>
      </c>
      <c r="G104" s="133">
        <f t="shared" si="7"/>
        <v>0</v>
      </c>
      <c r="H104" s="133">
        <f t="shared" si="7"/>
        <v>0</v>
      </c>
      <c r="I104" s="133">
        <f t="shared" si="7"/>
        <v>1500000</v>
      </c>
    </row>
    <row r="105" spans="1:9">
      <c r="A105" s="131"/>
      <c r="B105" s="129"/>
      <c r="C105" s="119"/>
      <c r="D105" s="119"/>
      <c r="E105" s="119"/>
      <c r="F105" s="119"/>
    </row>
    <row r="106" spans="1:9">
      <c r="A106" s="117" t="s">
        <v>4298</v>
      </c>
      <c r="B106" s="118" t="s">
        <v>4299</v>
      </c>
      <c r="C106" s="119">
        <f t="shared" ref="C106:C111" si="8">+I106+D106</f>
        <v>0</v>
      </c>
      <c r="D106" s="119"/>
      <c r="E106" s="119"/>
      <c r="F106" s="119"/>
    </row>
    <row r="107" spans="1:9">
      <c r="A107" s="117" t="s">
        <v>96</v>
      </c>
      <c r="B107" s="96" t="s">
        <v>4300</v>
      </c>
      <c r="C107" s="119">
        <f t="shared" si="8"/>
        <v>0</v>
      </c>
      <c r="D107" s="119"/>
      <c r="E107" s="119"/>
      <c r="F107" s="119"/>
    </row>
    <row r="108" spans="1:9">
      <c r="A108" s="117" t="s">
        <v>98</v>
      </c>
      <c r="B108" s="96" t="s">
        <v>127</v>
      </c>
      <c r="C108" s="119">
        <f t="shared" si="8"/>
        <v>3000000</v>
      </c>
      <c r="D108" s="119">
        <v>1500000</v>
      </c>
      <c r="E108" s="119"/>
      <c r="F108" s="119"/>
      <c r="G108" s="119"/>
      <c r="H108" s="119"/>
      <c r="I108" s="119">
        <v>1500000</v>
      </c>
    </row>
    <row r="109" spans="1:9">
      <c r="A109" s="117" t="s">
        <v>97</v>
      </c>
      <c r="B109" s="118" t="s">
        <v>1009</v>
      </c>
      <c r="C109" s="119">
        <f t="shared" si="8"/>
        <v>0</v>
      </c>
      <c r="G109" s="118"/>
      <c r="H109" s="118"/>
    </row>
    <row r="110" spans="1:9">
      <c r="A110" s="117" t="s">
        <v>433</v>
      </c>
      <c r="B110" s="118" t="s">
        <v>1257</v>
      </c>
      <c r="C110" s="119">
        <f t="shared" si="8"/>
        <v>0</v>
      </c>
      <c r="D110" s="119"/>
      <c r="E110" s="119"/>
      <c r="F110" s="119"/>
      <c r="G110" s="119"/>
      <c r="H110" s="119"/>
      <c r="I110" s="119"/>
    </row>
    <row r="111" spans="1:9">
      <c r="A111" s="117" t="s">
        <v>4301</v>
      </c>
      <c r="B111" s="119" t="s">
        <v>4302</v>
      </c>
      <c r="C111" s="119">
        <f t="shared" si="8"/>
        <v>0</v>
      </c>
      <c r="D111" s="119"/>
      <c r="E111" s="119"/>
      <c r="F111" s="119"/>
      <c r="G111" s="119"/>
      <c r="H111" s="119"/>
      <c r="I111" s="119"/>
    </row>
    <row r="112" spans="1:9">
      <c r="A112" s="117"/>
      <c r="B112" s="119"/>
      <c r="C112" s="119"/>
      <c r="D112" s="119"/>
      <c r="E112" s="119"/>
      <c r="F112" s="119"/>
      <c r="G112" s="119"/>
      <c r="H112" s="119"/>
      <c r="I112" s="119"/>
    </row>
    <row r="113" spans="1:9">
      <c r="A113" s="125">
        <v>9</v>
      </c>
      <c r="B113" s="130" t="s">
        <v>1017</v>
      </c>
      <c r="C113" s="133">
        <f>SUM(C115:C117)</f>
        <v>2135665596.3800001</v>
      </c>
      <c r="D113" s="133">
        <f t="shared" ref="D113:I113" si="9">SUM(D115:D117)</f>
        <v>226027827.25</v>
      </c>
      <c r="E113" s="133">
        <f t="shared" si="9"/>
        <v>0</v>
      </c>
      <c r="F113" s="133">
        <f t="shared" si="9"/>
        <v>0</v>
      </c>
      <c r="G113" s="133">
        <f t="shared" si="9"/>
        <v>0</v>
      </c>
      <c r="H113" s="133">
        <f t="shared" si="9"/>
        <v>0</v>
      </c>
      <c r="I113" s="133">
        <f t="shared" si="9"/>
        <v>1909637769.1300001</v>
      </c>
    </row>
    <row r="114" spans="1:9">
      <c r="A114" s="117"/>
      <c r="B114" s="119"/>
      <c r="C114" s="119"/>
      <c r="D114" s="119"/>
      <c r="E114" s="119"/>
      <c r="G114" s="118"/>
      <c r="H114" s="118"/>
    </row>
    <row r="115" spans="1:9">
      <c r="A115" s="117" t="s">
        <v>101</v>
      </c>
      <c r="B115" s="119" t="s">
        <v>1018</v>
      </c>
      <c r="C115" s="119">
        <f>+D115+I115</f>
        <v>2135665596.3800001</v>
      </c>
      <c r="D115" s="119">
        <v>226027827.25</v>
      </c>
      <c r="E115" s="119"/>
      <c r="F115" s="119"/>
      <c r="G115" s="118"/>
      <c r="H115" s="118"/>
      <c r="I115" s="119">
        <v>1909637769.1300001</v>
      </c>
    </row>
    <row r="116" spans="1:9">
      <c r="A116" s="117"/>
      <c r="B116" s="119"/>
      <c r="C116" s="119"/>
      <c r="D116" s="119"/>
      <c r="E116" s="119"/>
      <c r="F116" s="119"/>
      <c r="G116" s="119"/>
      <c r="H116" s="119"/>
      <c r="I116" s="119"/>
    </row>
    <row r="117" spans="1:9">
      <c r="A117" s="117"/>
      <c r="B117" s="119"/>
      <c r="C117" s="119"/>
      <c r="D117" s="119"/>
      <c r="E117" s="119"/>
      <c r="F117" s="119"/>
      <c r="G117" s="119"/>
      <c r="H117" s="119"/>
      <c r="I117" s="119"/>
    </row>
    <row r="118" spans="1:9">
      <c r="A118" s="117"/>
      <c r="C118" s="119"/>
      <c r="D118" s="119"/>
      <c r="E118" s="119"/>
      <c r="F118" s="119"/>
    </row>
    <row r="119" spans="1:9">
      <c r="A119" s="130" t="s">
        <v>4303</v>
      </c>
      <c r="B119" s="130"/>
      <c r="C119" s="133">
        <f>C7+C24+C62+C85+C89+C104+C113</f>
        <v>5611270356.3349991</v>
      </c>
      <c r="D119" s="133">
        <f>D7+D24+D62+D85+D89+D104+D113</f>
        <v>544808672.13999999</v>
      </c>
      <c r="E119" s="133">
        <f>E7+E24+E62+E85+E89+E104</f>
        <v>51818513.229999989</v>
      </c>
      <c r="F119" s="133">
        <f>F7+F24+F62+F85+F89+F104</f>
        <v>455684750.60999995</v>
      </c>
      <c r="G119" s="133">
        <f>G7+G24+G62+G85+G89+G104</f>
        <v>615317578.25999987</v>
      </c>
      <c r="H119" s="133">
        <f>H7+H24+H62+H85+H89+H104</f>
        <v>1122820842.0999999</v>
      </c>
      <c r="I119" s="133">
        <f>I7+I24+I62+I85+I89+I104+I113</f>
        <v>2833999999.9949999</v>
      </c>
    </row>
    <row r="120" spans="1:9">
      <c r="A120" s="117"/>
      <c r="B120" s="119"/>
      <c r="C120" s="119"/>
      <c r="D120" s="119"/>
      <c r="E120" s="119"/>
      <c r="F120" s="119"/>
    </row>
    <row r="121" spans="1:9">
      <c r="C121" s="119"/>
      <c r="D121" s="119"/>
      <c r="E121" s="119"/>
    </row>
    <row r="122" spans="1:9">
      <c r="C122" s="119"/>
    </row>
    <row r="123" spans="1:9">
      <c r="C123" s="119"/>
      <c r="D123" s="119"/>
    </row>
    <row r="124" spans="1:9">
      <c r="B124" s="119"/>
      <c r="C124" s="119"/>
      <c r="D124" s="119"/>
    </row>
    <row r="125" spans="1:9">
      <c r="B125" s="119"/>
      <c r="C125" s="119"/>
      <c r="E125" s="119"/>
      <c r="F125" s="119"/>
    </row>
    <row r="126" spans="1:9">
      <c r="B126" s="119"/>
    </row>
    <row r="127" spans="1:9">
      <c r="B127" s="119"/>
    </row>
    <row r="128" spans="1:9">
      <c r="B128" s="119"/>
      <c r="C128" s="119"/>
      <c r="D128" s="119"/>
      <c r="E128" s="119"/>
      <c r="F128" s="119"/>
    </row>
    <row r="129" spans="2:5">
      <c r="B129" s="119"/>
    </row>
    <row r="130" spans="2:5">
      <c r="B130" s="119"/>
    </row>
    <row r="131" spans="2:5">
      <c r="B131" s="119"/>
    </row>
    <row r="132" spans="2:5">
      <c r="B132" s="120"/>
    </row>
    <row r="133" spans="2:5">
      <c r="B133" s="119"/>
      <c r="D133" s="117"/>
    </row>
    <row r="140" spans="2:5">
      <c r="E140" s="119"/>
    </row>
    <row r="141" spans="2:5">
      <c r="E141" s="119">
        <v>402813189.93000001</v>
      </c>
    </row>
    <row r="142" spans="2:5">
      <c r="E142" s="119">
        <v>351000</v>
      </c>
    </row>
    <row r="143" spans="2:5">
      <c r="E143" s="119">
        <v>51818513.229999997</v>
      </c>
    </row>
    <row r="144" spans="2:5">
      <c r="E144" s="119"/>
    </row>
    <row r="145" spans="3:5">
      <c r="C145" s="121"/>
      <c r="E145" s="119">
        <f>E140+E141-E142+E143</f>
        <v>454280703.16000003</v>
      </c>
    </row>
    <row r="146" spans="3:5">
      <c r="E146" s="119"/>
    </row>
    <row r="147" spans="3:5">
      <c r="E147" s="119">
        <f>D138-E145</f>
        <v>-454280703.16000003</v>
      </c>
    </row>
  </sheetData>
  <mergeCells count="1">
    <mergeCell ref="A5:B5"/>
  </mergeCells>
  <phoneticPr fontId="39" type="noConversion"/>
  <printOptions horizontalCentered="1"/>
  <pageMargins left="0" right="0" top="0" bottom="0" header="0" footer="0"/>
  <pageSetup scale="75" fitToHeight="2" orientation="portrait" r:id="rId1"/>
  <headerFooter alignWithMargins="0"/>
  <rowBreaks count="2" manualBreakCount="2">
    <brk id="61" max="16383" man="1"/>
    <brk id="119" max="6" man="1"/>
  </rowBreaks>
  <colBreaks count="1" manualBreakCount="1">
    <brk id="4" max="108" man="1"/>
  </colBreaks>
</worksheet>
</file>

<file path=xl/worksheets/sheet4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sheetPr codeName="Hoja36">
    <tabColor indexed="12"/>
  </sheetPr>
  <dimension ref="A1:CB336"/>
  <sheetViews>
    <sheetView tabSelected="1" zoomScaleNormal="100" zoomScaleSheetLayoutView="80" workbookViewId="0">
      <pane xSplit="2" ySplit="8" topLeftCell="C9" activePane="bottomRight" state="frozen"/>
      <selection pane="topRight" activeCell="C1" sqref="C1"/>
      <selection pane="bottomLeft" activeCell="A12" sqref="A12"/>
      <selection pane="bottomRight" activeCell="BM1" sqref="BM1:BM1048576"/>
    </sheetView>
  </sheetViews>
  <sheetFormatPr baseColWidth="10" defaultColWidth="8.88671875" defaultRowHeight="13.2"/>
  <cols>
    <col min="1" max="1" width="14" style="227" customWidth="1"/>
    <col min="2" max="2" width="35.5546875" style="227" customWidth="1"/>
    <col min="3" max="3" width="15.21875" style="227" bestFit="1" customWidth="1"/>
    <col min="4" max="4" width="16.88671875" style="227" hidden="1" customWidth="1"/>
    <col min="5" max="5" width="16.88671875" style="227" bestFit="1" customWidth="1"/>
    <col min="6" max="7" width="15.21875" style="227" bestFit="1" customWidth="1"/>
    <col min="8" max="10" width="13.6640625" style="227" hidden="1" customWidth="1"/>
    <col min="11" max="11" width="16.6640625" style="227" customWidth="1"/>
    <col min="12" max="12" width="15.21875" style="227" bestFit="1" customWidth="1"/>
    <col min="13" max="13" width="16.6640625" style="227" hidden="1" customWidth="1"/>
    <col min="14" max="14" width="16.44140625" style="227" customWidth="1"/>
    <col min="15" max="15" width="18.109375" style="227" hidden="1" customWidth="1"/>
    <col min="16" max="16" width="16.6640625" style="753" hidden="1" customWidth="1"/>
    <col min="17" max="17" width="19.109375" style="753" customWidth="1"/>
    <col min="18" max="19" width="16.5546875" style="227" hidden="1" customWidth="1"/>
    <col min="20" max="20" width="16.33203125" style="227" hidden="1" customWidth="1"/>
    <col min="21" max="21" width="14.5546875" style="227" hidden="1" customWidth="1"/>
    <col min="22" max="22" width="14.33203125" style="227" hidden="1" customWidth="1"/>
    <col min="23" max="25" width="14.88671875" style="227" hidden="1" customWidth="1"/>
    <col min="26" max="26" width="15.44140625" style="227" hidden="1" customWidth="1"/>
    <col min="27" max="27" width="15.88671875" style="227" hidden="1" customWidth="1"/>
    <col min="28" max="28" width="14.88671875" style="227" hidden="1" customWidth="1"/>
    <col min="29" max="30" width="15.44140625" style="227" hidden="1" customWidth="1"/>
    <col min="31" max="31" width="14.88671875" style="227" hidden="1" customWidth="1"/>
    <col min="32" max="32" width="15.44140625" style="227" hidden="1" customWidth="1"/>
    <col min="33" max="44" width="15.33203125" style="227" hidden="1" customWidth="1"/>
    <col min="45" max="45" width="17" style="227" hidden="1" customWidth="1"/>
    <col min="46" max="46" width="13.88671875" style="227" hidden="1" customWidth="1"/>
    <col min="47" max="47" width="14.88671875" style="227" hidden="1" customWidth="1"/>
    <col min="48" max="50" width="11.5546875" style="227" hidden="1" customWidth="1"/>
    <col min="51" max="51" width="15.33203125" style="227" hidden="1" customWidth="1"/>
    <col min="52" max="52" width="16.33203125" style="227" hidden="1" customWidth="1"/>
    <col min="53" max="53" width="14.33203125" style="109" hidden="1" customWidth="1"/>
    <col min="54" max="58" width="15.44140625" style="227" hidden="1" customWidth="1"/>
    <col min="59" max="59" width="16.33203125" style="227" hidden="1" customWidth="1"/>
    <col min="60" max="60" width="11.5546875" style="227" hidden="1" customWidth="1"/>
    <col min="61" max="62" width="11.5546875" style="227" customWidth="1"/>
    <col min="63" max="63" width="16.6640625" style="157" customWidth="1"/>
    <col min="64" max="64" width="11.5546875" style="227" customWidth="1"/>
    <col min="65" max="65" width="14" style="227" customWidth="1"/>
    <col min="66" max="67" width="11.5546875" style="227" customWidth="1"/>
    <col min="68" max="68" width="11.44140625" style="227" customWidth="1"/>
    <col min="69" max="69" width="14.109375" style="227" customWidth="1"/>
    <col min="70" max="256" width="11.44140625" style="227" customWidth="1"/>
    <col min="257" max="16384" width="8.88671875" style="227"/>
  </cols>
  <sheetData>
    <row r="1" spans="1:65" hidden="1">
      <c r="A1" s="210" t="s">
        <v>848</v>
      </c>
      <c r="C1" s="109"/>
      <c r="D1" s="109"/>
      <c r="G1" s="109"/>
      <c r="I1" s="109"/>
      <c r="J1" s="109"/>
      <c r="M1" s="157"/>
      <c r="O1" s="792"/>
      <c r="R1" s="1"/>
    </row>
    <row r="2" spans="1:65" hidden="1">
      <c r="A2" s="229" t="str">
        <f>+'OSN PD'!A2</f>
        <v>PRESUPUESTO ORDINARIO 2024</v>
      </c>
      <c r="C2" s="754"/>
      <c r="D2" s="754"/>
      <c r="E2" s="109"/>
      <c r="F2" s="810"/>
      <c r="G2" s="157"/>
      <c r="H2" s="109"/>
      <c r="I2" s="109"/>
      <c r="J2" s="109"/>
      <c r="K2" s="157"/>
      <c r="L2" s="109"/>
      <c r="M2" s="157"/>
      <c r="N2" s="109"/>
      <c r="O2" s="157"/>
      <c r="R2" s="303"/>
    </row>
    <row r="3" spans="1:65" hidden="1">
      <c r="A3" s="210" t="s">
        <v>850</v>
      </c>
      <c r="C3" s="754"/>
      <c r="D3" s="754"/>
      <c r="E3" s="109"/>
      <c r="F3" s="109"/>
      <c r="G3" s="109"/>
      <c r="H3" s="109"/>
      <c r="I3" s="109"/>
      <c r="J3" s="109"/>
      <c r="K3" s="157"/>
      <c r="L3" s="109"/>
      <c r="M3" s="157"/>
      <c r="N3" s="109"/>
      <c r="O3" s="109"/>
      <c r="Q3" s="753">
        <f>+Q49-27000000</f>
        <v>-20895489.409999996</v>
      </c>
      <c r="R3" s="157"/>
      <c r="S3" s="157"/>
      <c r="T3" s="252"/>
    </row>
    <row r="4" spans="1:65" hidden="1">
      <c r="A4" s="210" t="s">
        <v>4315</v>
      </c>
      <c r="C4" s="754"/>
      <c r="D4" s="754"/>
      <c r="F4" s="754"/>
      <c r="G4" s="109"/>
      <c r="H4" s="109"/>
      <c r="I4" s="109"/>
      <c r="J4" s="109"/>
      <c r="K4" s="252"/>
      <c r="L4" s="109"/>
      <c r="M4" s="157"/>
      <c r="N4" s="109"/>
      <c r="O4" s="109"/>
      <c r="R4" s="302"/>
      <c r="S4" s="157"/>
    </row>
    <row r="5" spans="1:65" ht="14.4" hidden="1" customHeight="1">
      <c r="A5" s="210"/>
      <c r="C5" s="754"/>
      <c r="D5" s="754"/>
      <c r="E5" s="109"/>
      <c r="F5" s="109"/>
      <c r="G5" s="109"/>
      <c r="H5" s="109"/>
      <c r="I5" s="109"/>
      <c r="J5" s="109"/>
      <c r="K5" s="109"/>
      <c r="L5" s="109"/>
      <c r="M5" s="157"/>
      <c r="N5" s="109"/>
      <c r="O5" s="109"/>
      <c r="P5" s="753">
        <f>+L59+309425.52</f>
        <v>10702976.93</v>
      </c>
      <c r="R5" s="246"/>
      <c r="S5" s="792"/>
      <c r="T5" s="157"/>
      <c r="V5" s="792"/>
      <c r="BC5" s="109">
        <f>+'OSN PD'!BA50+' INM'!BB50+CSN!BA50+CLN!BA50</f>
        <v>0</v>
      </c>
    </row>
    <row r="6" spans="1:65" hidden="1">
      <c r="B6" s="109"/>
      <c r="D6" s="109"/>
      <c r="E6" s="157"/>
      <c r="F6" s="302"/>
      <c r="I6" s="109"/>
      <c r="J6" s="109"/>
      <c r="L6" s="157"/>
      <c r="N6" s="109"/>
      <c r="O6" s="792"/>
      <c r="R6" s="109"/>
      <c r="S6" s="109"/>
    </row>
    <row r="7" spans="1:65" s="1" customFormat="1" ht="26.25" customHeight="1">
      <c r="A7" s="907"/>
      <c r="B7" s="842"/>
      <c r="C7" s="826" t="str">
        <f>+'OSN PD'!C7:F7</f>
        <v>P  R  E  S  U  P  U  E  S  T  O     2  0 2 4</v>
      </c>
      <c r="D7" s="826"/>
      <c r="E7" s="826"/>
      <c r="F7" s="826"/>
      <c r="G7" s="834" t="s">
        <v>854</v>
      </c>
      <c r="H7" s="838" t="str">
        <f>+'OSN PD'!H7:H8</f>
        <v>OCTUBRE</v>
      </c>
      <c r="I7" s="838" t="str">
        <f>+'OSN PD'!I7:I8</f>
        <v>NOVIEMBRE</v>
      </c>
      <c r="J7" s="838" t="str">
        <f>+'OSN PD'!J7:J8</f>
        <v>DICIEMBRE</v>
      </c>
      <c r="K7" s="834" t="s">
        <v>4316</v>
      </c>
      <c r="L7" s="834" t="s">
        <v>859</v>
      </c>
      <c r="M7" s="834" t="s">
        <v>860</v>
      </c>
      <c r="N7" s="834" t="s">
        <v>861</v>
      </c>
      <c r="O7" s="832" t="s">
        <v>862</v>
      </c>
      <c r="P7" s="832" t="s">
        <v>863</v>
      </c>
      <c r="Q7" s="832" t="s">
        <v>864</v>
      </c>
      <c r="R7" s="829" t="s">
        <v>865</v>
      </c>
      <c r="S7" s="830"/>
      <c r="T7" s="830"/>
      <c r="U7" s="830"/>
      <c r="V7" s="830"/>
      <c r="W7" s="830"/>
      <c r="X7" s="830"/>
      <c r="Y7" s="830"/>
      <c r="Z7" s="830"/>
      <c r="AA7" s="830"/>
      <c r="AB7" s="830"/>
      <c r="AC7" s="830"/>
      <c r="AD7" s="830"/>
      <c r="AE7" s="830"/>
      <c r="AF7" s="830"/>
      <c r="AG7" s="830"/>
      <c r="AH7" s="830"/>
      <c r="AI7" s="830"/>
      <c r="AJ7" s="830"/>
      <c r="AK7" s="830"/>
      <c r="AL7" s="830"/>
      <c r="AM7" s="830"/>
      <c r="AN7" s="830"/>
      <c r="AO7" s="830"/>
      <c r="AP7" s="830"/>
      <c r="AQ7" s="830"/>
      <c r="AR7" s="830"/>
      <c r="AS7" s="831"/>
      <c r="AT7" s="828" t="s">
        <v>1038</v>
      </c>
      <c r="AU7" s="828"/>
      <c r="AV7" s="828"/>
      <c r="AW7" s="828"/>
      <c r="AX7" s="828"/>
      <c r="AY7" s="828"/>
      <c r="AZ7" s="827" t="s">
        <v>1039</v>
      </c>
      <c r="BA7" s="827"/>
      <c r="BB7" s="827"/>
      <c r="BC7" s="827"/>
      <c r="BD7" s="827"/>
      <c r="BE7" s="827"/>
      <c r="BF7" s="827"/>
      <c r="BG7" s="827"/>
      <c r="BK7" s="181"/>
    </row>
    <row r="8" spans="1:65" s="1" customFormat="1" ht="52.8">
      <c r="A8" s="841" t="s">
        <v>868</v>
      </c>
      <c r="B8" s="841"/>
      <c r="C8" s="763" t="s">
        <v>869</v>
      </c>
      <c r="D8" s="766" t="s">
        <v>1265</v>
      </c>
      <c r="E8" s="761" t="s">
        <v>1041</v>
      </c>
      <c r="F8" s="763" t="s">
        <v>872</v>
      </c>
      <c r="G8" s="835"/>
      <c r="H8" s="839"/>
      <c r="I8" s="839"/>
      <c r="J8" s="839"/>
      <c r="K8" s="835"/>
      <c r="L8" s="835"/>
      <c r="M8" s="835"/>
      <c r="N8" s="835"/>
      <c r="O8" s="883"/>
      <c r="P8" s="883"/>
      <c r="Q8" s="883"/>
      <c r="R8" s="765" t="s">
        <v>873</v>
      </c>
      <c r="S8" s="761" t="s">
        <v>874</v>
      </c>
      <c r="T8" s="766" t="s">
        <v>875</v>
      </c>
      <c r="U8" s="766" t="s">
        <v>876</v>
      </c>
      <c r="V8" s="766" t="s">
        <v>877</v>
      </c>
      <c r="W8" s="761" t="s">
        <v>878</v>
      </c>
      <c r="X8" s="761" t="s">
        <v>879</v>
      </c>
      <c r="Y8" s="761" t="s">
        <v>880</v>
      </c>
      <c r="Z8" s="761" t="s">
        <v>881</v>
      </c>
      <c r="AA8" s="761" t="s">
        <v>1046</v>
      </c>
      <c r="AB8" s="761" t="s">
        <v>883</v>
      </c>
      <c r="AC8" s="761" t="s">
        <v>1047</v>
      </c>
      <c r="AD8" s="761" t="s">
        <v>885</v>
      </c>
      <c r="AE8" s="761" t="s">
        <v>886</v>
      </c>
      <c r="AF8" s="761" t="s">
        <v>887</v>
      </c>
      <c r="AG8" s="761" t="s">
        <v>888</v>
      </c>
      <c r="AH8" s="761" t="s">
        <v>889</v>
      </c>
      <c r="AI8" s="761" t="s">
        <v>890</v>
      </c>
      <c r="AJ8" s="761" t="s">
        <v>891</v>
      </c>
      <c r="AK8" s="761" t="s">
        <v>892</v>
      </c>
      <c r="AL8" s="761" t="s">
        <v>893</v>
      </c>
      <c r="AM8" s="761" t="s">
        <v>894</v>
      </c>
      <c r="AN8" s="761" t="s">
        <v>895</v>
      </c>
      <c r="AO8" s="761" t="s">
        <v>896</v>
      </c>
      <c r="AP8" s="761" t="s">
        <v>897</v>
      </c>
      <c r="AQ8" s="761" t="s">
        <v>898</v>
      </c>
      <c r="AR8" s="761" t="s">
        <v>1048</v>
      </c>
      <c r="AS8" s="761" t="s">
        <v>900</v>
      </c>
      <c r="AT8" s="761" t="s">
        <v>1077</v>
      </c>
      <c r="AU8" s="761" t="s">
        <v>1050</v>
      </c>
      <c r="AV8" s="761" t="s">
        <v>1051</v>
      </c>
      <c r="AW8" s="761" t="s">
        <v>1052</v>
      </c>
      <c r="AX8" s="761" t="s">
        <v>1053</v>
      </c>
      <c r="AY8" s="761" t="s">
        <v>1054</v>
      </c>
      <c r="AZ8" s="761" t="s">
        <v>1055</v>
      </c>
      <c r="BA8" s="768" t="s">
        <v>908</v>
      </c>
      <c r="BB8" s="761" t="s">
        <v>1079</v>
      </c>
      <c r="BC8" s="761" t="s">
        <v>1058</v>
      </c>
      <c r="BD8" s="761" t="s">
        <v>1059</v>
      </c>
      <c r="BE8" s="761" t="s">
        <v>1060</v>
      </c>
      <c r="BF8" s="761" t="s">
        <v>1061</v>
      </c>
      <c r="BG8" s="761" t="s">
        <v>1040</v>
      </c>
      <c r="BK8" s="181"/>
    </row>
    <row r="9" spans="1:65" s="1" customFormat="1" ht="17.399999999999999" customHeight="1">
      <c r="A9" s="762"/>
      <c r="B9" s="762"/>
      <c r="C9" s="770"/>
      <c r="D9" s="92"/>
      <c r="E9" s="92"/>
      <c r="F9" s="92"/>
      <c r="G9" s="92"/>
      <c r="H9" s="770"/>
      <c r="I9" s="773"/>
      <c r="J9" s="92"/>
      <c r="K9" s="92"/>
      <c r="L9" s="771"/>
      <c r="M9" s="92"/>
      <c r="N9" s="770"/>
      <c r="O9" s="92"/>
      <c r="P9" s="772"/>
      <c r="Q9" s="772"/>
      <c r="R9" s="92"/>
      <c r="S9" s="92"/>
      <c r="T9" s="92"/>
      <c r="U9" s="92"/>
      <c r="V9" s="92"/>
      <c r="W9" s="92"/>
      <c r="X9" s="92"/>
      <c r="Y9" s="92"/>
      <c r="Z9" s="92"/>
      <c r="AA9" s="92"/>
      <c r="AB9" s="92"/>
      <c r="AC9" s="92"/>
      <c r="AD9" s="92"/>
      <c r="AE9" s="92"/>
      <c r="AF9" s="92"/>
      <c r="AG9" s="92"/>
      <c r="AH9" s="92"/>
      <c r="AI9" s="92"/>
      <c r="AJ9" s="92"/>
      <c r="AK9" s="92"/>
      <c r="AL9" s="92"/>
      <c r="AM9" s="92"/>
      <c r="AN9" s="92"/>
      <c r="AO9" s="92"/>
      <c r="AP9" s="92"/>
      <c r="AQ9" s="92"/>
      <c r="AR9" s="92"/>
      <c r="AS9" s="92"/>
      <c r="AT9" s="92"/>
      <c r="AU9" s="92"/>
      <c r="AV9" s="92"/>
      <c r="AW9" s="92"/>
      <c r="AX9" s="92"/>
      <c r="AY9" s="92"/>
      <c r="AZ9" s="92"/>
      <c r="BA9" s="770"/>
      <c r="BB9" s="92"/>
      <c r="BC9" s="92"/>
      <c r="BD9" s="92"/>
      <c r="BE9" s="92"/>
      <c r="BF9" s="92"/>
      <c r="BG9" s="92"/>
      <c r="BK9" s="181"/>
    </row>
    <row r="10" spans="1:65">
      <c r="A10" s="774">
        <v>0</v>
      </c>
      <c r="B10" s="789" t="s">
        <v>915</v>
      </c>
      <c r="C10" s="771">
        <f>SUM(C12:C26)</f>
        <v>2395234432</v>
      </c>
      <c r="D10" s="771">
        <f>SUM(D12:D25)</f>
        <v>0</v>
      </c>
      <c r="E10" s="771">
        <f>SUM(E12:E25)</f>
        <v>-188023692</v>
      </c>
      <c r="F10" s="771">
        <f t="shared" ref="F10:Q10" si="0">SUM(F12:F26)</f>
        <v>2202710740</v>
      </c>
      <c r="G10" s="771">
        <v>1466401674.0500002</v>
      </c>
      <c r="H10" s="771">
        <f>SUM(H12:H26)</f>
        <v>156983698.05000001</v>
      </c>
      <c r="I10" s="771">
        <f>SUM(I12:I26)</f>
        <v>160934083.09</v>
      </c>
      <c r="J10" s="771">
        <f>SUM(J12:J26)</f>
        <v>291055356.80000001</v>
      </c>
      <c r="K10" s="771">
        <f t="shared" si="0"/>
        <v>608973137.93999994</v>
      </c>
      <c r="L10" s="771">
        <f>SUM(L12:L26)</f>
        <v>2075374811.9899998</v>
      </c>
      <c r="M10" s="771">
        <f t="shared" si="0"/>
        <v>699741.45</v>
      </c>
      <c r="N10" s="771">
        <f t="shared" si="0"/>
        <v>1.1641532182693481E-10</v>
      </c>
      <c r="O10" s="771">
        <f t="shared" si="0"/>
        <v>127335928.00999989</v>
      </c>
      <c r="P10" s="771">
        <f t="shared" si="0"/>
        <v>2202010998.5500002</v>
      </c>
      <c r="Q10" s="771">
        <f t="shared" si="0"/>
        <v>127335928.00999989</v>
      </c>
      <c r="R10" s="771">
        <f>SUM(R12:R25)</f>
        <v>0</v>
      </c>
      <c r="S10" s="771">
        <f>SUM(S12:S25)</f>
        <v>0</v>
      </c>
      <c r="T10" s="771">
        <f>SUM(T12:T25)</f>
        <v>0</v>
      </c>
      <c r="U10" s="771">
        <f>SUM(U12:U25)</f>
        <v>0</v>
      </c>
      <c r="V10" s="771">
        <f>SUM(V12:V26)</f>
        <v>-45460000</v>
      </c>
      <c r="W10" s="771">
        <f>SUM(W12:W25)</f>
        <v>-128468548</v>
      </c>
      <c r="X10" s="771">
        <f>SUM(X12:X25)</f>
        <v>-18595144</v>
      </c>
      <c r="Y10" s="771">
        <f t="shared" ref="Y10:BG10" si="1">SUM(Y12:Y25)</f>
        <v>0</v>
      </c>
      <c r="Z10" s="771">
        <f>SUM(Z12:Z25)</f>
        <v>0</v>
      </c>
      <c r="AA10" s="771">
        <f t="shared" si="1"/>
        <v>0</v>
      </c>
      <c r="AB10" s="771">
        <f t="shared" si="1"/>
        <v>0</v>
      </c>
      <c r="AC10" s="771">
        <f>SUM(AC12:AC25)</f>
        <v>0</v>
      </c>
      <c r="AD10" s="771">
        <f t="shared" si="1"/>
        <v>0</v>
      </c>
      <c r="AE10" s="771">
        <f t="shared" si="1"/>
        <v>0</v>
      </c>
      <c r="AF10" s="771">
        <f t="shared" si="1"/>
        <v>0</v>
      </c>
      <c r="AG10" s="771">
        <f t="shared" si="1"/>
        <v>0</v>
      </c>
      <c r="AH10" s="771">
        <f t="shared" si="1"/>
        <v>0</v>
      </c>
      <c r="AI10" s="771">
        <f t="shared" si="1"/>
        <v>0</v>
      </c>
      <c r="AJ10" s="771">
        <f t="shared" ref="AJ10:AS10" si="2">SUM(AJ12:AJ25)</f>
        <v>0</v>
      </c>
      <c r="AK10" s="771">
        <f t="shared" si="2"/>
        <v>0</v>
      </c>
      <c r="AL10" s="771">
        <f t="shared" si="2"/>
        <v>0</v>
      </c>
      <c r="AM10" s="771">
        <f t="shared" si="2"/>
        <v>0</v>
      </c>
      <c r="AN10" s="771">
        <f t="shared" si="2"/>
        <v>0</v>
      </c>
      <c r="AO10" s="771">
        <f t="shared" si="2"/>
        <v>0</v>
      </c>
      <c r="AP10" s="771">
        <f t="shared" si="2"/>
        <v>0</v>
      </c>
      <c r="AQ10" s="771">
        <f t="shared" si="2"/>
        <v>0</v>
      </c>
      <c r="AR10" s="771">
        <f t="shared" si="2"/>
        <v>0</v>
      </c>
      <c r="AS10" s="771">
        <f t="shared" si="2"/>
        <v>-188023692</v>
      </c>
      <c r="AT10" s="771">
        <f t="shared" si="1"/>
        <v>0</v>
      </c>
      <c r="AU10" s="771">
        <f t="shared" si="1"/>
        <v>0</v>
      </c>
      <c r="AV10" s="771">
        <f t="shared" si="1"/>
        <v>0</v>
      </c>
      <c r="AW10" s="771">
        <f t="shared" si="1"/>
        <v>0</v>
      </c>
      <c r="AX10" s="771">
        <f t="shared" si="1"/>
        <v>0</v>
      </c>
      <c r="AY10" s="771">
        <f t="shared" si="1"/>
        <v>0</v>
      </c>
      <c r="AZ10" s="771">
        <f t="shared" si="1"/>
        <v>0</v>
      </c>
      <c r="BA10" s="771">
        <f>SUM(BA12:BA25)</f>
        <v>0</v>
      </c>
      <c r="BB10" s="771">
        <f t="shared" si="1"/>
        <v>0</v>
      </c>
      <c r="BC10" s="771">
        <f t="shared" si="1"/>
        <v>0</v>
      </c>
      <c r="BD10" s="771">
        <f t="shared" si="1"/>
        <v>0</v>
      </c>
      <c r="BE10" s="771">
        <f t="shared" si="1"/>
        <v>0</v>
      </c>
      <c r="BF10" s="771">
        <f t="shared" si="1"/>
        <v>0</v>
      </c>
      <c r="BG10" s="771">
        <f t="shared" si="1"/>
        <v>0</v>
      </c>
      <c r="BK10" s="244"/>
      <c r="BM10" s="302"/>
    </row>
    <row r="11" spans="1:65" s="1" customFormat="1">
      <c r="A11" s="210"/>
      <c r="C11" s="109"/>
      <c r="D11" s="109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K11" s="181"/>
      <c r="BM11" s="302"/>
    </row>
    <row r="12" spans="1:65" ht="12" customHeight="1">
      <c r="A12" s="229" t="s">
        <v>7</v>
      </c>
      <c r="B12" s="227" t="s">
        <v>121</v>
      </c>
      <c r="C12" s="109">
        <f>+'OSN PD'!C12+'OSN AC'!C12+' INM'!C12+CSN!C12+CLN!C12</f>
        <v>1077137313</v>
      </c>
      <c r="D12" s="109">
        <f>+BG12</f>
        <v>0</v>
      </c>
      <c r="E12" s="109">
        <f>+AS12</f>
        <v>14758016</v>
      </c>
      <c r="F12" s="109">
        <f t="shared" ref="F12:F25" si="3">+C12+D12+E12</f>
        <v>1091895329</v>
      </c>
      <c r="G12" s="109">
        <v>741936563.1400001</v>
      </c>
      <c r="H12" s="109">
        <f>+'OSN PD'!H12+'OSN AC'!H12+' INM'!I12+CSN!H12+CLN!H12</f>
        <v>89669012.199999988</v>
      </c>
      <c r="I12" s="109">
        <f>+'OSN PD'!I12+'OSN AC'!I12+' INM'!J12+CSN!I12+CLN!I12</f>
        <v>93418586.649999991</v>
      </c>
      <c r="J12" s="109">
        <f>+'OSN PD'!J12+'OSN AC'!J12+' INM'!K12+CSN!J12+CLN!J12</f>
        <v>102208905.08</v>
      </c>
      <c r="K12" s="109">
        <f t="shared" ref="K12:K26" si="4">SUM(H12:J12)</f>
        <v>285296503.92999995</v>
      </c>
      <c r="L12" s="109">
        <f>K12+G12</f>
        <v>1027233067.0700001</v>
      </c>
      <c r="M12" s="109">
        <f>+'OSN PD'!M12+'OSN AC'!M12+' INM'!N12+CSN!M12+CLN!M12</f>
        <v>0</v>
      </c>
      <c r="N12" s="109">
        <f>+'OSN PD'!N12+'OSN AC'!N12+' INM'!O12+CSN!N12+CLN!N12</f>
        <v>0</v>
      </c>
      <c r="O12" s="753">
        <f>F12-L12</f>
        <v>64662261.929999948</v>
      </c>
      <c r="P12" s="753">
        <f t="shared" ref="P12:P26" si="5">+F12-M12</f>
        <v>1091895329</v>
      </c>
      <c r="Q12" s="753">
        <f t="shared" ref="Q12:Q26" si="6">IF(N12&gt;0,(F12-L12-N12),(F12-L12+N12))</f>
        <v>64662261.929999948</v>
      </c>
      <c r="R12" s="109">
        <f>+'OSN PD'!R12+'OSN AC'!R12+' INM'!S12+CSN!R12+CLN!R12</f>
        <v>110573851</v>
      </c>
      <c r="S12" s="109">
        <f>+'OSN PD'!S12+'OSN AC'!S12+' INM'!T12+CSN!S12+CLN!S12</f>
        <v>0</v>
      </c>
      <c r="T12" s="109">
        <f>+'OSN PD'!T12+'OSN AC'!T12+' INM'!U12+CSN!T12+CLN!T12</f>
        <v>-4500000</v>
      </c>
      <c r="U12" s="109">
        <f>+'OSN PD'!U12+'OSN AC'!U12+' INM'!V12+CSN!U12+CLN!U12</f>
        <v>0</v>
      </c>
      <c r="V12" s="109">
        <f>+'OSN PD'!V12+'OSN AC'!V12+' INM'!W12+CSN!V12+CLN!V12</f>
        <v>-2000000</v>
      </c>
      <c r="W12" s="109">
        <f>+'OSN PD'!W12+'OSN AC'!W12+' INM'!X12+CSN!W12+CLN!W12</f>
        <v>-73777150</v>
      </c>
      <c r="X12" s="109">
        <f>+'OSN PD'!X12+'OSN AC'!X12+' INM'!Y12+CSN!X12+CLN!X12</f>
        <v>-15538685</v>
      </c>
      <c r="Y12" s="109">
        <f>+'OSN PD'!Y12+'OSN AC'!Y12+' INM'!Z12+CSN!Y12+CLN!Y12</f>
        <v>0</v>
      </c>
      <c r="Z12" s="109">
        <f>+'OSN PD'!Z12+'OSN AC'!Z12+' INM'!AA12+CSN!Z12+CLN!Z12</f>
        <v>0</v>
      </c>
      <c r="AA12" s="109">
        <f>+'OSN PD'!AA12+'OSN AC'!AA12+' INM'!AB12+CSN!AA12+CLN!AA12</f>
        <v>0</v>
      </c>
      <c r="AB12" s="109">
        <f>+'OSN PD'!AB12+'OSN AC'!AB12+' INM'!AC12+CSN!AB12+CLN!AB12</f>
        <v>0</v>
      </c>
      <c r="AC12" s="109">
        <f>+'OSN PD'!AC12+'OSN AC'!AC12+' INM'!AD12+CSN!AC12+CLN!AC12</f>
        <v>0</v>
      </c>
      <c r="AD12" s="109">
        <f>+'OSN PD'!AD12+'OSN AC'!AD12+' INM'!AE12+CSN!AD12+CLN!AD12</f>
        <v>0</v>
      </c>
      <c r="AE12" s="109">
        <f>+'OSN PD'!AE12+'OSN AC'!AE12+' INM'!AF12+CSN!AE12+CLN!AE12</f>
        <v>0</v>
      </c>
      <c r="AF12" s="109">
        <f>+'OSN PD'!AF12+'OSN AC'!AF12+' INM'!AG12+CSN!AF12+CLN!AF12</f>
        <v>0</v>
      </c>
      <c r="AG12" s="109">
        <f>+'OSN PD'!AG12+'OSN AC'!AG12+' INM'!AH12+CSN!AG12+CLN!AG12</f>
        <v>0</v>
      </c>
      <c r="AH12" s="109">
        <f>+'OSN PD'!AH12+'OSN AC'!AH12+' INM'!AI12+CSN!AH12+CLN!AH12</f>
        <v>0</v>
      </c>
      <c r="AI12" s="109">
        <f>+'OSN PD'!AI12+'OSN AC'!AI12+' INM'!AJ12+CSN!AI12+CLN!AI12</f>
        <v>0</v>
      </c>
      <c r="AJ12" s="109">
        <f>+'OSN PD'!AJ12+'OSN AC'!AJ12+' INM'!AK12+CSN!AJ12+CLN!AJ12</f>
        <v>0</v>
      </c>
      <c r="AK12" s="109">
        <f>+'OSN PD'!AK12+'OSN AC'!AK12+' INM'!AL12+CSN!AK12+CLN!AK12</f>
        <v>0</v>
      </c>
      <c r="AL12" s="109">
        <f>+'OSN PD'!AL12+'OSN AC'!AL12+' INM'!AM12+CSN!AL12+CLN!AL12</f>
        <v>0</v>
      </c>
      <c r="AM12" s="109">
        <f>+'OSN PD'!AM12+'OSN AC'!AM12+' INM'!AN12+CSN!AM12+CLN!AM12</f>
        <v>0</v>
      </c>
      <c r="AN12" s="109">
        <f>+'OSN PD'!AN12+'OSN AC'!AN12+' INM'!AO12+CSN!AN12+CLN!AN12</f>
        <v>0</v>
      </c>
      <c r="AO12" s="109">
        <f>+'OSN PD'!AO12+'OSN AC'!AO12+' INM'!AP12+CSN!AO12+CLN!AO12</f>
        <v>0</v>
      </c>
      <c r="AP12" s="109">
        <v>0</v>
      </c>
      <c r="AQ12" s="109">
        <v>0</v>
      </c>
      <c r="AR12" s="109">
        <v>0</v>
      </c>
      <c r="AS12" s="109">
        <f>SUM(R12:AR12)</f>
        <v>14758016</v>
      </c>
      <c r="AT12" s="109"/>
      <c r="AU12" s="109">
        <v>0</v>
      </c>
      <c r="AV12" s="109">
        <v>0</v>
      </c>
      <c r="AW12" s="109">
        <v>0</v>
      </c>
      <c r="AX12" s="109">
        <v>0</v>
      </c>
      <c r="AY12" s="109">
        <f t="shared" ref="AY12:AY25" si="7">+AT12+AU12+AV12+AW12+AX12</f>
        <v>0</v>
      </c>
      <c r="AZ12" s="109">
        <v>0</v>
      </c>
      <c r="BA12" s="109">
        <f>+'OSN PD'!BA12+'OSN AC'!BA12+' INM'!BB12+CSN!BA12+CLN!BA12</f>
        <v>0</v>
      </c>
      <c r="BB12" s="109">
        <f>+'OSN PD'!BB12+'OSN AC'!BB12+' INM'!BC12+CSN!BB12+CLN!BB12</f>
        <v>0</v>
      </c>
      <c r="BC12" s="109">
        <f>+'OSN PD'!BC12+'OSN AC'!BC12+' INM'!BD12+CSN!BC12+CLN!BC12</f>
        <v>0</v>
      </c>
      <c r="BD12" s="109"/>
      <c r="BE12" s="109"/>
      <c r="BF12" s="109">
        <v>0</v>
      </c>
      <c r="BG12" s="109">
        <f>SUM(AZ12:BF12)</f>
        <v>0</v>
      </c>
      <c r="BM12" s="302"/>
    </row>
    <row r="13" spans="1:65" ht="12" customHeight="1">
      <c r="A13" s="229" t="s">
        <v>8</v>
      </c>
      <c r="B13" s="227" t="s">
        <v>129</v>
      </c>
      <c r="C13" s="109">
        <f>+'OSN PD'!C13+'OSN AC'!C13+' INM'!C13+CSN!C13+CLN!C13</f>
        <v>32000000</v>
      </c>
      <c r="D13" s="109">
        <f t="shared" ref="D13:D25" si="8">+BG13</f>
        <v>0</v>
      </c>
      <c r="E13" s="109">
        <f>+AS13</f>
        <v>-10000000</v>
      </c>
      <c r="F13" s="109">
        <f t="shared" si="3"/>
        <v>22000000</v>
      </c>
      <c r="G13" s="109">
        <v>7586550</v>
      </c>
      <c r="H13" s="109">
        <f>+'OSN PD'!H13+'OSN AC'!H13+' INM'!I13+CSN!H13+CLN!H13</f>
        <v>842950</v>
      </c>
      <c r="I13" s="109">
        <f>+'OSN PD'!I13+'OSN AC'!I13+' INM'!J13+CSN!I13+CLN!I13</f>
        <v>842950</v>
      </c>
      <c r="J13" s="109">
        <f>+'OSN PD'!J13+'OSN AC'!J13+' INM'!K13+CSN!J13+CLN!J13</f>
        <v>842950</v>
      </c>
      <c r="K13" s="109">
        <f t="shared" si="4"/>
        <v>2528850</v>
      </c>
      <c r="L13" s="109">
        <f t="shared" ref="L13:L26" si="9">K13+G13</f>
        <v>10115400</v>
      </c>
      <c r="M13" s="109">
        <f>+'OSN PD'!M13+'OSN AC'!M13+' INM'!N13+CSN!M13+CLN!M13</f>
        <v>0</v>
      </c>
      <c r="N13" s="109">
        <f>+'OSN PD'!N13+'OSN AC'!N13+' INM'!O13+CSN!N13+CLN!N13</f>
        <v>0</v>
      </c>
      <c r="O13" s="753">
        <f t="shared" ref="O13:O26" si="10">F13-L13</f>
        <v>11884600</v>
      </c>
      <c r="P13" s="753">
        <f t="shared" si="5"/>
        <v>22000000</v>
      </c>
      <c r="Q13" s="753">
        <f t="shared" si="6"/>
        <v>11884600</v>
      </c>
      <c r="R13" s="109">
        <f>+'OSN PD'!R13+'OSN AC'!R13+' INM'!S13+CSN!R13+CLN!R13</f>
        <v>0</v>
      </c>
      <c r="S13" s="109">
        <f>+'OSN PD'!S13+'OSN AC'!S13+' INM'!T13+CSN!S13+CLN!S13</f>
        <v>0</v>
      </c>
      <c r="T13" s="109">
        <f>+'OSN PD'!T13+'OSN AC'!T13+' INM'!U13+CSN!T13+CLN!T13</f>
        <v>0</v>
      </c>
      <c r="U13" s="109">
        <f>+'OSN PD'!U13+'OSN AC'!U13+' INM'!V13+CSN!U13+CLN!U13</f>
        <v>0</v>
      </c>
      <c r="V13" s="109">
        <f>+'OSN PD'!V13+'OSN AC'!V13+' INM'!W13+CSN!V13+CLN!V13</f>
        <v>-10000000</v>
      </c>
      <c r="W13" s="109">
        <f>+'OSN PD'!W13+'OSN AC'!W13+' INM'!X13+CSN!W13+CLN!W13</f>
        <v>0</v>
      </c>
      <c r="X13" s="109">
        <f>+'OSN PD'!X13+'OSN AC'!X13+' INM'!Y13+CSN!X13+CLN!X13</f>
        <v>0</v>
      </c>
      <c r="Y13" s="109">
        <f>+'OSN PD'!Y13+'OSN AC'!Y13+' INM'!Z13+CSN!Y13+CLN!Y13</f>
        <v>0</v>
      </c>
      <c r="Z13" s="109">
        <f>+'OSN PD'!Z13+'OSN AC'!Z13+' INM'!AA13+CSN!Z13+CLN!Z13</f>
        <v>0</v>
      </c>
      <c r="AA13" s="109">
        <f>+'OSN PD'!AA13+'OSN AC'!AA13+' INM'!AB13+CSN!AA13+CLN!AA13</f>
        <v>0</v>
      </c>
      <c r="AB13" s="109">
        <f>+'OSN PD'!AB13+'OSN AC'!AB13+' INM'!AC13+CSN!AB13+CLN!AB13</f>
        <v>0</v>
      </c>
      <c r="AC13" s="109">
        <f>+'OSN PD'!AC13+'OSN AC'!AC13+' INM'!AD13+CSN!AC13+CLN!AC13</f>
        <v>0</v>
      </c>
      <c r="AD13" s="109">
        <f>+'OSN PD'!AD13+'OSN AC'!AD13+' INM'!AE13+CSN!AD13+CLN!AD13</f>
        <v>0</v>
      </c>
      <c r="AE13" s="109">
        <f>+'OSN PD'!AE13+'OSN AC'!AE13+' INM'!AF13+CSN!AE13+CLN!AE13</f>
        <v>0</v>
      </c>
      <c r="AF13" s="109">
        <f>+'OSN PD'!AF13+'OSN AC'!AF13+' INM'!AG13+CSN!AF13+CLN!AF13</f>
        <v>0</v>
      </c>
      <c r="AG13" s="109">
        <f>+'OSN PD'!AG13+'OSN AC'!AG13+' INM'!AH13+CSN!AG13+CLN!AG13</f>
        <v>0</v>
      </c>
      <c r="AH13" s="109">
        <f>+'OSN PD'!AH13+'OSN AC'!AH13+' INM'!AI13+CSN!AH13+CLN!AH13</f>
        <v>0</v>
      </c>
      <c r="AI13" s="109">
        <f>+'OSN PD'!AI13+'OSN AC'!AI13+' INM'!AJ13+CSN!AI13+CLN!AI13</f>
        <v>0</v>
      </c>
      <c r="AJ13" s="109">
        <f>+'OSN PD'!AJ13+'OSN AC'!AJ13+' INM'!AK13+CSN!AJ13+CLN!AJ13</f>
        <v>0</v>
      </c>
      <c r="AK13" s="109">
        <f>+'OSN PD'!AK13+'OSN AC'!AK13+' INM'!AL13+CSN!AK13+CLN!AK13</f>
        <v>0</v>
      </c>
      <c r="AL13" s="109">
        <f>+'OSN PD'!AL13+'OSN AC'!AL13+' INM'!AM13+CSN!AL13+CLN!AL13</f>
        <v>0</v>
      </c>
      <c r="AM13" s="109">
        <f>+'OSN PD'!AM13+'OSN AC'!AM13+' INM'!AN13+CSN!AM13+CLN!AM13</f>
        <v>0</v>
      </c>
      <c r="AN13" s="109">
        <f>+'OSN PD'!AN13+'OSN AC'!AN13+' INM'!AO13+CSN!AN13+CLN!AN13</f>
        <v>0</v>
      </c>
      <c r="AO13" s="109">
        <f>+'OSN PD'!AO13+'OSN AC'!AO13+' INM'!AP13+CSN!AO13+CLN!AO13</f>
        <v>0</v>
      </c>
      <c r="AP13" s="109">
        <v>0</v>
      </c>
      <c r="AQ13" s="109">
        <v>0</v>
      </c>
      <c r="AR13" s="109">
        <v>0</v>
      </c>
      <c r="AS13" s="109">
        <f t="shared" ref="AS13:AS24" si="11">SUM(R13:AR13)</f>
        <v>-10000000</v>
      </c>
      <c r="AT13" s="109"/>
      <c r="AU13" s="109">
        <v>0</v>
      </c>
      <c r="AV13" s="109">
        <v>0</v>
      </c>
      <c r="AW13" s="109">
        <v>0</v>
      </c>
      <c r="AX13" s="109">
        <v>0</v>
      </c>
      <c r="AY13" s="109">
        <f t="shared" si="7"/>
        <v>0</v>
      </c>
      <c r="AZ13" s="109">
        <v>0</v>
      </c>
      <c r="BA13" s="109">
        <f>+'OSN PD'!BA13+'OSN AC'!BA13+' INM'!BB13+CSN!BA13+CLN!BA13</f>
        <v>0</v>
      </c>
      <c r="BB13" s="109">
        <f>+'OSN PD'!BB13+'OSN AC'!BB13+' INM'!BC13+CSN!BB13+CLN!BB13</f>
        <v>0</v>
      </c>
      <c r="BC13" s="109">
        <f>+'OSN PD'!BC13+'OSN AC'!BC13+' INM'!BD13+CSN!BC13+CLN!BC13</f>
        <v>0</v>
      </c>
      <c r="BD13" s="109"/>
      <c r="BE13" s="109"/>
      <c r="BF13" s="109">
        <v>0</v>
      </c>
      <c r="BG13" s="109">
        <f t="shared" ref="BG13:BG25" si="12">SUM(AZ13:BF13)</f>
        <v>0</v>
      </c>
      <c r="BM13" s="302"/>
    </row>
    <row r="14" spans="1:65">
      <c r="A14" s="229" t="s">
        <v>9</v>
      </c>
      <c r="B14" s="227" t="s">
        <v>125</v>
      </c>
      <c r="C14" s="109">
        <f>+'OSN PD'!C14+'OSN AC'!C14+' INM'!C14+CSN!C14+CLN!C14</f>
        <v>4200000</v>
      </c>
      <c r="D14" s="109">
        <f t="shared" si="8"/>
        <v>0</v>
      </c>
      <c r="E14" s="109">
        <f t="shared" ref="E14:E19" si="13">+AS14</f>
        <v>0</v>
      </c>
      <c r="F14" s="109">
        <f t="shared" si="3"/>
        <v>4200000</v>
      </c>
      <c r="G14" s="109">
        <v>3685135.25</v>
      </c>
      <c r="H14" s="109">
        <f>+'OSN PD'!H14+'OSN AC'!H14+' INM'!I14+CSN!H14+CLN!H14</f>
        <v>302973.05</v>
      </c>
      <c r="I14" s="109">
        <f>+'OSN PD'!I14+'OSN AC'!I14+' INM'!J14+CSN!I14+CLN!I14</f>
        <v>67816.45</v>
      </c>
      <c r="J14" s="109">
        <f>+'OSN PD'!J14+'OSN AC'!J14+' INM'!K14+CSN!J14+CLN!J14</f>
        <v>143740.54999999999</v>
      </c>
      <c r="K14" s="109">
        <f t="shared" si="4"/>
        <v>514530.05</v>
      </c>
      <c r="L14" s="109">
        <f t="shared" si="9"/>
        <v>4199665.3</v>
      </c>
      <c r="M14" s="109">
        <f>+'OSN PD'!M14+'OSN AC'!M14+' INM'!N14+CSN!M14+CLN!M14</f>
        <v>699741.45</v>
      </c>
      <c r="N14" s="109">
        <f>+'OSN PD'!N14+'OSN AC'!N14+' INM'!O14+CSN!N14+CLN!N14</f>
        <v>1.1641532182693481E-10</v>
      </c>
      <c r="O14" s="753">
        <f t="shared" si="10"/>
        <v>334.70000000018626</v>
      </c>
      <c r="P14" s="753">
        <f t="shared" si="5"/>
        <v>3500258.55</v>
      </c>
      <c r="Q14" s="753">
        <f t="shared" si="6"/>
        <v>334.70000000006985</v>
      </c>
      <c r="R14" s="109">
        <f>+'OSN PD'!R14+'OSN AC'!R14+' INM'!S14+CSN!R14+CLN!R14</f>
        <v>0</v>
      </c>
      <c r="S14" s="109">
        <f>+'OSN PD'!S14+'OSN AC'!S14+' INM'!T14+CSN!S14+CLN!S14</f>
        <v>0</v>
      </c>
      <c r="T14" s="109">
        <f>+'OSN PD'!T14+'OSN AC'!T14+' INM'!U14+CSN!T14+CLN!T14</f>
        <v>0</v>
      </c>
      <c r="U14" s="109">
        <f>+'OSN PD'!U14+'OSN AC'!U14+' INM'!V14+CSN!U14+CLN!U14</f>
        <v>0</v>
      </c>
      <c r="V14" s="109">
        <f>+'OSN PD'!V14+'OSN AC'!V14+' INM'!W14+CSN!V14+CLN!V14</f>
        <v>0</v>
      </c>
      <c r="W14" s="109">
        <f>+'OSN PD'!W14+'OSN AC'!W14+' INM'!X14+CSN!W14+CLN!W14</f>
        <v>0</v>
      </c>
      <c r="X14" s="109">
        <f>+'OSN PD'!X14+'OSN AC'!X14+' INM'!Y14+CSN!X14+CLN!X14</f>
        <v>0</v>
      </c>
      <c r="Y14" s="109">
        <f>+'OSN PD'!Y14+'OSN AC'!Y14+' INM'!Z14+CSN!Y14+CLN!Y14</f>
        <v>0</v>
      </c>
      <c r="Z14" s="109">
        <f>+'OSN PD'!Z14+'OSN AC'!Z14+' INM'!AA14+CSN!Z14+CLN!Z14</f>
        <v>0</v>
      </c>
      <c r="AA14" s="109">
        <f>+'OSN PD'!AA14+'OSN AC'!AA14+' INM'!AB14+CSN!AA14+CLN!AA14</f>
        <v>0</v>
      </c>
      <c r="AB14" s="109">
        <f>+'OSN PD'!AB14+'OSN AC'!AB14+' INM'!AC14+CSN!AB14+CLN!AB14</f>
        <v>0</v>
      </c>
      <c r="AC14" s="109">
        <f>+'OSN PD'!AC14+'OSN AC'!AC14+' INM'!AD14+CSN!AC14+CLN!AC14</f>
        <v>0</v>
      </c>
      <c r="AD14" s="109">
        <f>+'OSN PD'!AD14+'OSN AC'!AD14+' INM'!AE14+CSN!AD14+CLN!AD14</f>
        <v>0</v>
      </c>
      <c r="AE14" s="109">
        <f>+'OSN PD'!AE14+'OSN AC'!AE14+' INM'!AF14+CSN!AE14+CLN!AE14</f>
        <v>0</v>
      </c>
      <c r="AF14" s="109">
        <f>+'OSN PD'!AF14+'OSN AC'!AF14+' INM'!AG14+CSN!AF14+CLN!AF14</f>
        <v>0</v>
      </c>
      <c r="AG14" s="109">
        <f>+'OSN PD'!AG14+'OSN AC'!AG14+' INM'!AH14+CSN!AG14+CLN!AG14</f>
        <v>0</v>
      </c>
      <c r="AH14" s="109">
        <f>+'OSN PD'!AH14+'OSN AC'!AH14+' INM'!AI14+CSN!AH14+CLN!AH14</f>
        <v>0</v>
      </c>
      <c r="AI14" s="109">
        <f>+'OSN PD'!AI14+'OSN AC'!AI14+' INM'!AJ14+CSN!AI14+CLN!AI14</f>
        <v>0</v>
      </c>
      <c r="AJ14" s="109">
        <f>+'OSN PD'!AJ14+'OSN AC'!AJ14+' INM'!AK14+CSN!AJ14+CLN!AJ14</f>
        <v>0</v>
      </c>
      <c r="AK14" s="109">
        <f>+'OSN PD'!AK14+'OSN AC'!AK14+' INM'!AL14+CSN!AK14+CLN!AK14</f>
        <v>0</v>
      </c>
      <c r="AL14" s="109">
        <f>+'OSN PD'!AL14+'OSN AC'!AL14+' INM'!AM14+CSN!AL14+CLN!AL14</f>
        <v>0</v>
      </c>
      <c r="AM14" s="109">
        <f>+'OSN PD'!AM14+'OSN AC'!AM14+' INM'!AN14+CSN!AM14+CLN!AM14</f>
        <v>0</v>
      </c>
      <c r="AN14" s="109">
        <f>+'OSN PD'!AN14+'OSN AC'!AN14+' INM'!AO14+CSN!AN14+CLN!AN14</f>
        <v>0</v>
      </c>
      <c r="AO14" s="109">
        <f>+'OSN PD'!AO14+'OSN AC'!AO14+' INM'!AP14+CSN!AO14+CLN!AO14</f>
        <v>0</v>
      </c>
      <c r="AP14" s="109">
        <v>0</v>
      </c>
      <c r="AQ14" s="109">
        <v>0</v>
      </c>
      <c r="AR14" s="109">
        <v>0</v>
      </c>
      <c r="AS14" s="109">
        <f t="shared" si="11"/>
        <v>0</v>
      </c>
      <c r="AT14" s="109"/>
      <c r="AU14" s="109">
        <v>0</v>
      </c>
      <c r="AV14" s="109">
        <v>0</v>
      </c>
      <c r="AW14" s="109">
        <v>0</v>
      </c>
      <c r="AX14" s="109">
        <v>0</v>
      </c>
      <c r="AY14" s="109">
        <f t="shared" si="7"/>
        <v>0</v>
      </c>
      <c r="AZ14" s="109">
        <f>+'OSN PD'!AZ14+'OSN AC'!AZ14+' INM'!BA14+CSN!AZ14+CLN!AZ14</f>
        <v>0</v>
      </c>
      <c r="BA14" s="109">
        <f>+'OSN PD'!BA14+'OSN AC'!BA14+' INM'!BB14+CSN!BA14+CLN!BA14</f>
        <v>0</v>
      </c>
      <c r="BB14" s="109">
        <f>+'OSN PD'!BB14+'OSN AC'!BB14+' INM'!BC14+CSN!BB14+CLN!BB14</f>
        <v>0</v>
      </c>
      <c r="BC14" s="109">
        <f>+'OSN PD'!BC14+'OSN AC'!BC14+' INM'!BD14+CSN!BC14+CLN!BC14</f>
        <v>0</v>
      </c>
      <c r="BD14" s="109"/>
      <c r="BE14" s="109"/>
      <c r="BF14" s="109">
        <v>0</v>
      </c>
      <c r="BG14" s="109">
        <f t="shared" si="12"/>
        <v>0</v>
      </c>
      <c r="BM14" s="302"/>
    </row>
    <row r="15" spans="1:65">
      <c r="A15" s="229" t="s">
        <v>10</v>
      </c>
      <c r="B15" s="227" t="s">
        <v>916</v>
      </c>
      <c r="C15" s="109">
        <f>+'OSN PD'!C15+'OSN AC'!C15+' INM'!C15+CSN!C15+CLN!C15</f>
        <v>0</v>
      </c>
      <c r="D15" s="109">
        <f t="shared" si="8"/>
        <v>0</v>
      </c>
      <c r="E15" s="109">
        <f t="shared" si="13"/>
        <v>0</v>
      </c>
      <c r="F15" s="109">
        <f t="shared" si="3"/>
        <v>0</v>
      </c>
      <c r="G15" s="109">
        <v>0</v>
      </c>
      <c r="H15" s="109">
        <f>+'OSN PD'!H15+'OSN AC'!H15+' INM'!I15+CSN!H15+CLN!H15</f>
        <v>0</v>
      </c>
      <c r="I15" s="109">
        <f>+'OSN PD'!I15+'OSN AC'!I15+' INM'!J15+CSN!I15+CLN!I15</f>
        <v>0</v>
      </c>
      <c r="J15" s="109">
        <f>+'OSN PD'!J15+'OSN AC'!J15+' INM'!K15+CSN!J15+CLN!J15</f>
        <v>0</v>
      </c>
      <c r="K15" s="109">
        <f t="shared" si="4"/>
        <v>0</v>
      </c>
      <c r="L15" s="109">
        <f t="shared" si="9"/>
        <v>0</v>
      </c>
      <c r="M15" s="109">
        <f>+'OSN PD'!M15+'OSN AC'!M15+' INM'!N15+CSN!M15+CLN!M15</f>
        <v>0</v>
      </c>
      <c r="N15" s="109">
        <f>+'OSN PD'!N15+'OSN AC'!N15+' INM'!O15+CSN!N15+CLN!N15</f>
        <v>0</v>
      </c>
      <c r="O15" s="753">
        <f t="shared" si="10"/>
        <v>0</v>
      </c>
      <c r="P15" s="753">
        <f t="shared" si="5"/>
        <v>0</v>
      </c>
      <c r="Q15" s="753">
        <f t="shared" si="6"/>
        <v>0</v>
      </c>
      <c r="R15" s="109">
        <f>+'OSN PD'!R15+'OSN AC'!R15+' INM'!S15+CSN!R15+CLN!R15</f>
        <v>0</v>
      </c>
      <c r="S15" s="109">
        <f>+'OSN PD'!S15+'OSN AC'!S15+' INM'!T15+CSN!S15+CLN!S15</f>
        <v>0</v>
      </c>
      <c r="T15" s="109">
        <f>+'OSN PD'!T15+'OSN AC'!T15+' INM'!U15+CSN!T15+CLN!T15</f>
        <v>0</v>
      </c>
      <c r="U15" s="109">
        <f>+'OSN PD'!U15+'OSN AC'!U15+' INM'!V15+CSN!U15+CLN!U15</f>
        <v>0</v>
      </c>
      <c r="V15" s="109">
        <f>+'OSN PD'!V15+'OSN AC'!V15+' INM'!W15+CSN!V15+CLN!V15</f>
        <v>0</v>
      </c>
      <c r="W15" s="109">
        <f>+'OSN PD'!W15+'OSN AC'!W15+' INM'!X15+CSN!W15+CLN!W15</f>
        <v>0</v>
      </c>
      <c r="X15" s="109">
        <f>+'OSN PD'!X15+'OSN AC'!X15+' INM'!Y15+CSN!X15+CLN!X15</f>
        <v>0</v>
      </c>
      <c r="Y15" s="109">
        <f>+'OSN PD'!Y15+'OSN AC'!Y15+' INM'!Z15+CSN!Y15+CLN!Y15</f>
        <v>0</v>
      </c>
      <c r="Z15" s="109">
        <f>+'OSN PD'!Z15+'OSN AC'!Z15+' INM'!AA15+CSN!Z15+CLN!Z15</f>
        <v>0</v>
      </c>
      <c r="AA15" s="109">
        <f>+'OSN PD'!AA15+'OSN AC'!AA15+' INM'!AB15+CSN!AA15+CLN!AA15</f>
        <v>0</v>
      </c>
      <c r="AB15" s="109">
        <f>+'OSN PD'!AB15+'OSN AC'!AB15+' INM'!AC15+CSN!AB15+CLN!AB15</f>
        <v>0</v>
      </c>
      <c r="AC15" s="109">
        <f>+'OSN PD'!AC15+'OSN AC'!AC15+' INM'!AD15+CSN!AC15+CLN!AC15</f>
        <v>0</v>
      </c>
      <c r="AD15" s="109">
        <f>+'OSN PD'!AD15+'OSN AC'!AD15+' INM'!AE15+CSN!AD15+CLN!AD15</f>
        <v>0</v>
      </c>
      <c r="AE15" s="109">
        <f>+'OSN PD'!AE15+'OSN AC'!AE15+' INM'!AF15+CSN!AE15+CLN!AE15</f>
        <v>0</v>
      </c>
      <c r="AF15" s="109">
        <f>+'OSN PD'!AF15+'OSN AC'!AF15+' INM'!AG15+CSN!AF15+CLN!AF15</f>
        <v>0</v>
      </c>
      <c r="AG15" s="109">
        <f>+'OSN PD'!AG15+'OSN AC'!AG15+' INM'!AH15+CSN!AG15+CLN!AG15</f>
        <v>0</v>
      </c>
      <c r="AH15" s="109">
        <f>+'OSN PD'!AH15+'OSN AC'!AH15+' INM'!AI15+CSN!AH15+CLN!AH15</f>
        <v>0</v>
      </c>
      <c r="AI15" s="109">
        <f>+'OSN PD'!AI15+'OSN AC'!AI15+' INM'!AJ15+CSN!AI15+CLN!AI15</f>
        <v>0</v>
      </c>
      <c r="AJ15" s="109">
        <f>+'OSN PD'!AJ15+'OSN AC'!AJ15+' INM'!AK15+CSN!AJ15+CLN!AJ15</f>
        <v>0</v>
      </c>
      <c r="AK15" s="109">
        <f>+'OSN PD'!AK15+'OSN AC'!AK15+' INM'!AL15+CSN!AK15+CLN!AK15</f>
        <v>0</v>
      </c>
      <c r="AL15" s="109">
        <f>+'OSN PD'!AL15+'OSN AC'!AL15+' INM'!AM15+CSN!AL15+CLN!AL15</f>
        <v>0</v>
      </c>
      <c r="AM15" s="109">
        <f>+'OSN PD'!AM15+'OSN AC'!AM15+' INM'!AN15+CSN!AM15+CLN!AM15</f>
        <v>0</v>
      </c>
      <c r="AN15" s="109">
        <f>+'OSN PD'!AN15+'OSN AC'!AN15+' INM'!AO15+CSN!AN15+CLN!AN15</f>
        <v>0</v>
      </c>
      <c r="AO15" s="109">
        <f>+'OSN PD'!AO15+'OSN AC'!AO15+' INM'!AP15+CSN!AO15+CLN!AO15</f>
        <v>0</v>
      </c>
      <c r="AP15" s="109">
        <v>0</v>
      </c>
      <c r="AQ15" s="109">
        <v>0</v>
      </c>
      <c r="AR15" s="109">
        <v>0</v>
      </c>
      <c r="AS15" s="109">
        <f t="shared" si="11"/>
        <v>0</v>
      </c>
      <c r="AT15" s="109"/>
      <c r="AU15" s="109">
        <v>0</v>
      </c>
      <c r="AV15" s="109">
        <v>0</v>
      </c>
      <c r="AW15" s="109">
        <v>0</v>
      </c>
      <c r="AX15" s="109">
        <v>0</v>
      </c>
      <c r="AY15" s="109">
        <f t="shared" si="7"/>
        <v>0</v>
      </c>
      <c r="AZ15" s="109">
        <f>+'OSN PD'!AZ15+'OSN AC'!AZ15+' INM'!BA15+CSN!AZ15+CLN!AZ15</f>
        <v>0</v>
      </c>
      <c r="BA15" s="109">
        <f>+'OSN PD'!BA15+'OSN AC'!BA15+' INM'!BB15+CSN!BA15+CLN!BA15</f>
        <v>0</v>
      </c>
      <c r="BB15" s="109">
        <f>+'OSN PD'!BB15+'OSN AC'!BB15+' INM'!BC15+CSN!BB15+CLN!BB15</f>
        <v>0</v>
      </c>
      <c r="BC15" s="109">
        <f>+'OSN PD'!BC15+'OSN AC'!BC15+' INM'!BD15+CSN!BC15+CLN!BC15</f>
        <v>0</v>
      </c>
      <c r="BD15" s="109"/>
      <c r="BE15" s="109"/>
      <c r="BF15" s="109">
        <v>0</v>
      </c>
      <c r="BG15" s="109">
        <f t="shared" si="12"/>
        <v>0</v>
      </c>
      <c r="BM15" s="302"/>
    </row>
    <row r="16" spans="1:65">
      <c r="A16" s="229" t="s">
        <v>11</v>
      </c>
      <c r="B16" s="227" t="s">
        <v>917</v>
      </c>
      <c r="C16" s="109">
        <f>+'OSN PD'!C16+'OSN AC'!C16+' INM'!C16+CSN!C16+CLN!C16</f>
        <v>394500000</v>
      </c>
      <c r="D16" s="109">
        <f t="shared" si="8"/>
        <v>0</v>
      </c>
      <c r="E16" s="109">
        <f t="shared" si="13"/>
        <v>-94650609</v>
      </c>
      <c r="F16" s="109">
        <f>+C16+D16+E16</f>
        <v>299849391</v>
      </c>
      <c r="G16" s="109">
        <v>223124452.15000004</v>
      </c>
      <c r="H16" s="109">
        <f>+'OSN PD'!H16+'OSN AC'!H16+' INM'!I16+CSN!H16+CLN!H16</f>
        <v>25751709.550000001</v>
      </c>
      <c r="I16" s="109">
        <f>+'OSN PD'!I16+'OSN AC'!I16+' INM'!J16+CSN!I16+CLN!I16</f>
        <v>25443999.75</v>
      </c>
      <c r="J16" s="109">
        <f>+'OSN PD'!J16+'OSN AC'!J16+' INM'!K16+CSN!J16+CLN!J16</f>
        <v>25528011.699999999</v>
      </c>
      <c r="K16" s="109">
        <f t="shared" si="4"/>
        <v>76723721</v>
      </c>
      <c r="L16" s="109">
        <f t="shared" si="9"/>
        <v>299848173.15000004</v>
      </c>
      <c r="M16" s="109">
        <f>+'OSN PD'!M16+'OSN AC'!M16+' INM'!N16+CSN!M16+CLN!M16</f>
        <v>0</v>
      </c>
      <c r="N16" s="109">
        <f>+'OSN PD'!N16+'OSN AC'!N16+' INM'!O16+CSN!N16+CLN!N16</f>
        <v>0</v>
      </c>
      <c r="O16" s="753">
        <f t="shared" si="10"/>
        <v>1217.8499999642372</v>
      </c>
      <c r="P16" s="753">
        <f t="shared" si="5"/>
        <v>299849391</v>
      </c>
      <c r="Q16" s="753">
        <f t="shared" si="6"/>
        <v>1217.8499999642372</v>
      </c>
      <c r="R16" s="109">
        <f>+'OSN PD'!R16+'OSN AC'!R16+' INM'!S16+CSN!R16+CLN!R16</f>
        <v>-59454507</v>
      </c>
      <c r="S16" s="109">
        <f>+'OSN PD'!S16+'OSN AC'!S16+' INM'!T16+CSN!S16+CLN!S16</f>
        <v>0</v>
      </c>
      <c r="T16" s="109">
        <f>+'OSN PD'!T16+'OSN AC'!T16+' INM'!U16+CSN!T16+CLN!T16</f>
        <v>0</v>
      </c>
      <c r="U16" s="109">
        <f>+'OSN PD'!U16+'OSN AC'!U16+' INM'!V16+CSN!U16+CLN!U16</f>
        <v>0</v>
      </c>
      <c r="V16" s="109">
        <f>+'OSN PD'!V16+'OSN AC'!V16+' INM'!W16+CSN!V16+CLN!V16</f>
        <v>-15000000</v>
      </c>
      <c r="W16" s="109">
        <f>+'OSN PD'!W16+'OSN AC'!W16+' INM'!X16+CSN!W16+CLN!W16</f>
        <v>-20196102</v>
      </c>
      <c r="X16" s="109">
        <f>+'OSN PD'!X16+'OSN AC'!X16+' INM'!Y16+CSN!X16+CLN!X16</f>
        <v>0</v>
      </c>
      <c r="Y16" s="109">
        <f>+'OSN PD'!Y16+'OSN AC'!Y16+' INM'!Z16+CSN!Y16+CLN!Y16</f>
        <v>0</v>
      </c>
      <c r="Z16" s="109">
        <f>+'OSN PD'!Z16+'OSN AC'!Z16+' INM'!AA16+CSN!Z16+CLN!Z16</f>
        <v>0</v>
      </c>
      <c r="AA16" s="109">
        <f>+'OSN PD'!AA16+'OSN AC'!AA16+' INM'!AB16+CSN!AA16+CLN!AA16</f>
        <v>0</v>
      </c>
      <c r="AB16" s="109">
        <f>+'OSN PD'!AB16+'OSN AC'!AB16+' INM'!AC16+CSN!AB16+CLN!AB16</f>
        <v>0</v>
      </c>
      <c r="AC16" s="109">
        <f>+'OSN PD'!AC16+'OSN AC'!AC16+' INM'!AD16+CSN!AC16+CLN!AC16</f>
        <v>0</v>
      </c>
      <c r="AD16" s="109">
        <f>+'OSN PD'!AD16+'OSN AC'!AD16+' INM'!AE16+CSN!AD16+CLN!AD16</f>
        <v>0</v>
      </c>
      <c r="AE16" s="109">
        <f>+'OSN PD'!AE16+'OSN AC'!AE16+' INM'!AF16+CSN!AE16+CLN!AE16</f>
        <v>0</v>
      </c>
      <c r="AF16" s="109">
        <f>+'OSN PD'!AF16+'OSN AC'!AF16+' INM'!AG16+CSN!AF16+CLN!AF16</f>
        <v>0</v>
      </c>
      <c r="AG16" s="109">
        <f>+'OSN PD'!AG16+'OSN AC'!AG16+' INM'!AH16+CSN!AG16+CLN!AG16</f>
        <v>0</v>
      </c>
      <c r="AH16" s="109">
        <f>+'OSN PD'!AH16+'OSN AC'!AH16+' INM'!AI16+CSN!AH16+CLN!AH16</f>
        <v>0</v>
      </c>
      <c r="AI16" s="109">
        <f>+'OSN PD'!AI16+'OSN AC'!AI16+' INM'!AJ16+CSN!AI16+CLN!AI16</f>
        <v>0</v>
      </c>
      <c r="AJ16" s="109">
        <f>+'OSN PD'!AJ16+'OSN AC'!AJ16+' INM'!AK16+CSN!AJ16+CLN!AJ16</f>
        <v>0</v>
      </c>
      <c r="AK16" s="109">
        <f>+'OSN PD'!AK16+'OSN AC'!AK16+' INM'!AL16+CSN!AK16+CLN!AK16</f>
        <v>0</v>
      </c>
      <c r="AL16" s="109">
        <f>+'OSN PD'!AL16+'OSN AC'!AL16+' INM'!AM16+CSN!AL16+CLN!AL16</f>
        <v>0</v>
      </c>
      <c r="AM16" s="109">
        <f>+'OSN PD'!AM16+'OSN AC'!AM16+' INM'!AN16+CSN!AM16+CLN!AM16</f>
        <v>0</v>
      </c>
      <c r="AN16" s="109">
        <f>+'OSN PD'!AN16+'OSN AC'!AN16+' INM'!AO16+CSN!AN16+CLN!AN16</f>
        <v>0</v>
      </c>
      <c r="AO16" s="109">
        <f>+'OSN PD'!AO16+'OSN AC'!AO16+' INM'!AP16+CSN!AO16+CLN!AO16</f>
        <v>0</v>
      </c>
      <c r="AP16" s="109">
        <v>0</v>
      </c>
      <c r="AQ16" s="109">
        <v>0</v>
      </c>
      <c r="AR16" s="109">
        <v>0</v>
      </c>
      <c r="AS16" s="109">
        <f t="shared" si="11"/>
        <v>-94650609</v>
      </c>
      <c r="AT16" s="109"/>
      <c r="AU16" s="109">
        <v>0</v>
      </c>
      <c r="AV16" s="109">
        <v>0</v>
      </c>
      <c r="AW16" s="109">
        <v>0</v>
      </c>
      <c r="AX16" s="109">
        <v>0</v>
      </c>
      <c r="AY16" s="109">
        <f t="shared" si="7"/>
        <v>0</v>
      </c>
      <c r="AZ16" s="109">
        <v>0</v>
      </c>
      <c r="BA16" s="109">
        <f>+'OSN PD'!BA16+'OSN AC'!BA16+' INM'!BB16+CSN!BA16+CLN!BA16</f>
        <v>0</v>
      </c>
      <c r="BB16" s="109">
        <f>+'OSN PD'!BB16+'OSN AC'!BB16+' INM'!BC16+CSN!BB16+CLN!BB16</f>
        <v>0</v>
      </c>
      <c r="BC16" s="109">
        <f>+'OSN PD'!BC16+'OSN AC'!BC16+' INM'!BD16+CSN!BC16+CLN!BC16</f>
        <v>0</v>
      </c>
      <c r="BD16" s="109"/>
      <c r="BE16" s="109"/>
      <c r="BF16" s="109">
        <v>0</v>
      </c>
      <c r="BG16" s="109">
        <f t="shared" si="12"/>
        <v>0</v>
      </c>
      <c r="BM16" s="302"/>
    </row>
    <row r="17" spans="1:80">
      <c r="A17" s="229" t="s">
        <v>12</v>
      </c>
      <c r="B17" s="227" t="s">
        <v>918</v>
      </c>
      <c r="C17" s="109">
        <f>+'OSN PD'!C17+'OSN AC'!C17+' INM'!C17+CSN!C17+CLN!C17</f>
        <v>111336500</v>
      </c>
      <c r="D17" s="109">
        <f t="shared" si="8"/>
        <v>0</v>
      </c>
      <c r="E17" s="109">
        <f t="shared" si="13"/>
        <v>-29440035</v>
      </c>
      <c r="F17" s="109">
        <f t="shared" si="3"/>
        <v>81896465</v>
      </c>
      <c r="G17" s="109">
        <v>64955159.560000002</v>
      </c>
      <c r="H17" s="109">
        <f>+'OSN PD'!H17+'OSN AC'!H17+' INM'!I17+CSN!H17+CLN!H17</f>
        <v>7146668.6500000004</v>
      </c>
      <c r="I17" s="109">
        <f>+'OSN PD'!I17+'OSN AC'!I17+' INM'!J17+CSN!I17+CLN!I17</f>
        <v>7099393.5</v>
      </c>
      <c r="J17" s="109">
        <f>+'OSN PD'!J17+'OSN AC'!J17+' INM'!K17+CSN!J17+CLN!J17</f>
        <v>2665120</v>
      </c>
      <c r="K17" s="109">
        <f t="shared" si="4"/>
        <v>16911182.149999999</v>
      </c>
      <c r="L17" s="109">
        <f t="shared" si="9"/>
        <v>81866341.710000008</v>
      </c>
      <c r="M17" s="109">
        <f>+'OSN PD'!M17+'OSN AC'!M17+' INM'!N17+CSN!M17+CLN!M17</f>
        <v>0</v>
      </c>
      <c r="N17" s="109">
        <f>+'OSN PD'!N17+'OSN AC'!N17+' INM'!O17+CSN!N17+CLN!N17</f>
        <v>0</v>
      </c>
      <c r="O17" s="753">
        <f t="shared" si="10"/>
        <v>30123.289999991655</v>
      </c>
      <c r="P17" s="753">
        <f t="shared" si="5"/>
        <v>81896465</v>
      </c>
      <c r="Q17" s="753">
        <f t="shared" si="6"/>
        <v>30123.289999991655</v>
      </c>
      <c r="R17" s="109">
        <f>+'OSN PD'!R17+'OSN AC'!R17+' INM'!S17+CSN!R17+CLN!R17</f>
        <v>-23870180</v>
      </c>
      <c r="S17" s="109">
        <f>+'OSN PD'!S17+'OSN AC'!S17+' INM'!T17+CSN!S17+CLN!S17</f>
        <v>0</v>
      </c>
      <c r="T17" s="109">
        <f>+'OSN PD'!T17+'OSN AC'!T17+' INM'!U17+CSN!T17+CLN!T17</f>
        <v>0</v>
      </c>
      <c r="U17" s="109">
        <f>+'OSN PD'!U17+'OSN AC'!U17+' INM'!V17+CSN!U17+CLN!U17</f>
        <v>0</v>
      </c>
      <c r="V17" s="109">
        <f>+'OSN PD'!V17+'OSN AC'!V17+' INM'!W17+CSN!V17+CLN!V17</f>
        <v>-1000000</v>
      </c>
      <c r="W17" s="109">
        <f>+'OSN PD'!W17+'OSN AC'!W17+' INM'!X17+CSN!W17+CLN!W17</f>
        <v>-4569855</v>
      </c>
      <c r="X17" s="109">
        <f>+'OSN PD'!X17+'OSN AC'!X17+' INM'!Y17+CSN!X17+CLN!X17</f>
        <v>0</v>
      </c>
      <c r="Y17" s="109">
        <f>+'OSN PD'!Y17+'OSN AC'!Y17+' INM'!Z17+CSN!Y17+CLN!Y17</f>
        <v>0</v>
      </c>
      <c r="Z17" s="109">
        <f>+'OSN PD'!Z17+'OSN AC'!Z17+' INM'!AA17+CSN!Z17+CLN!Z17</f>
        <v>0</v>
      </c>
      <c r="AA17" s="109">
        <f>+'OSN PD'!AA17+'OSN AC'!AA17+' INM'!AB17+CSN!AA17+CLN!AA17</f>
        <v>0</v>
      </c>
      <c r="AB17" s="109">
        <f>+'OSN PD'!AB17+'OSN AC'!AB17+' INM'!AC17+CSN!AB17+CLN!AB17</f>
        <v>0</v>
      </c>
      <c r="AC17" s="109">
        <f>+'OSN PD'!AC17+'OSN AC'!AC17+' INM'!AD17+CSN!AC17+CLN!AC17</f>
        <v>0</v>
      </c>
      <c r="AD17" s="109">
        <f>+'OSN PD'!AD17+'OSN AC'!AD17+' INM'!AE17+CSN!AD17+CLN!AD17</f>
        <v>0</v>
      </c>
      <c r="AE17" s="109">
        <f>+'OSN PD'!AE17+'OSN AC'!AE17+' INM'!AF17+CSN!AE17+CLN!AE17</f>
        <v>0</v>
      </c>
      <c r="AF17" s="109">
        <f>+'OSN PD'!AF17+'OSN AC'!AF17+' INM'!AG17+CSN!AF17+CLN!AF17</f>
        <v>0</v>
      </c>
      <c r="AG17" s="109">
        <f>+'OSN PD'!AG17+'OSN AC'!AG17+' INM'!AH17+CSN!AG17+CLN!AG17</f>
        <v>0</v>
      </c>
      <c r="AH17" s="109">
        <f>+'OSN PD'!AH17+'OSN AC'!AH17+' INM'!AI17+CSN!AH17+CLN!AH17</f>
        <v>0</v>
      </c>
      <c r="AI17" s="109">
        <f>+'OSN PD'!AI17+'OSN AC'!AI17+' INM'!AJ17+CSN!AI17+CLN!AI17</f>
        <v>0</v>
      </c>
      <c r="AJ17" s="109">
        <f>+'OSN PD'!AJ17+'OSN AC'!AJ17+' INM'!AK17+CSN!AJ17+CLN!AJ17</f>
        <v>0</v>
      </c>
      <c r="AK17" s="109">
        <f>+'OSN PD'!AK17+'OSN AC'!AK17+' INM'!AL17+CSN!AK17+CLN!AK17</f>
        <v>0</v>
      </c>
      <c r="AL17" s="109">
        <f>+'OSN PD'!AL17+'OSN AC'!AL17+' INM'!AM17+CSN!AL17+CLN!AL17</f>
        <v>0</v>
      </c>
      <c r="AM17" s="109">
        <f>+'OSN PD'!AM17+'OSN AC'!AM17+' INM'!AN17+CSN!AM17+CLN!AM17</f>
        <v>0</v>
      </c>
      <c r="AN17" s="109">
        <f>+'OSN PD'!AN17+'OSN AC'!AN17+' INM'!AO17+CSN!AN17+CLN!AN17</f>
        <v>0</v>
      </c>
      <c r="AO17" s="109">
        <f>+'OSN PD'!AO17+'OSN AC'!AO17+' INM'!AP17+CSN!AO17+CLN!AO17</f>
        <v>0</v>
      </c>
      <c r="AP17" s="109">
        <v>0</v>
      </c>
      <c r="AQ17" s="109">
        <v>0</v>
      </c>
      <c r="AR17" s="109">
        <v>0</v>
      </c>
      <c r="AS17" s="109">
        <f t="shared" si="11"/>
        <v>-29440035</v>
      </c>
      <c r="AT17" s="109"/>
      <c r="AU17" s="109">
        <v>0</v>
      </c>
      <c r="AV17" s="109">
        <v>0</v>
      </c>
      <c r="AW17" s="109">
        <v>0</v>
      </c>
      <c r="AX17" s="109">
        <v>0</v>
      </c>
      <c r="AY17" s="109">
        <f t="shared" si="7"/>
        <v>0</v>
      </c>
      <c r="AZ17" s="109">
        <f>+'OSN PD'!AZ17+'OSN AC'!AZ17+' INM'!BA17+CSN!AZ17+CLN!AZ17</f>
        <v>0</v>
      </c>
      <c r="BA17" s="109">
        <f>+'OSN PD'!BA17+'OSN AC'!BA17+' INM'!BB17+CSN!BA17+CLN!BA17</f>
        <v>0</v>
      </c>
      <c r="BB17" s="109">
        <f>+'OSN PD'!BB17+'OSN AC'!BB17+' INM'!BC17+CSN!BB17+CLN!BB17</f>
        <v>0</v>
      </c>
      <c r="BC17" s="109">
        <f>+'OSN PD'!BC17+'OSN AC'!BC17+' INM'!BD17+CSN!BC17+CLN!BC17</f>
        <v>0</v>
      </c>
      <c r="BD17" s="109"/>
      <c r="BE17" s="109"/>
      <c r="BF17" s="109"/>
      <c r="BG17" s="109">
        <f t="shared" si="12"/>
        <v>0</v>
      </c>
      <c r="BM17" s="302"/>
    </row>
    <row r="18" spans="1:80">
      <c r="A18" s="229" t="s">
        <v>13</v>
      </c>
      <c r="B18" s="227" t="s">
        <v>919</v>
      </c>
      <c r="C18" s="109">
        <f>+'OSN PD'!C18+'OSN AC'!C18+' INM'!C18+CSN!C18+CLN!C18</f>
        <v>152176152</v>
      </c>
      <c r="D18" s="109">
        <f t="shared" si="8"/>
        <v>0</v>
      </c>
      <c r="E18" s="109">
        <f t="shared" si="13"/>
        <v>-11026092</v>
      </c>
      <c r="F18" s="109">
        <f t="shared" si="3"/>
        <v>141150060</v>
      </c>
      <c r="G18" s="109">
        <v>5232426.3100000005</v>
      </c>
      <c r="H18" s="109">
        <f>+'OSN PD'!H18+'OSN AC'!H18+' INM'!I18+CSN!H18+CLN!H18</f>
        <v>0</v>
      </c>
      <c r="I18" s="109">
        <f>+'OSN PD'!I18+'OSN AC'!I18+' INM'!J18+CSN!I18+CLN!I18</f>
        <v>0</v>
      </c>
      <c r="J18" s="109">
        <f>+'OSN PD'!J18+'OSN AC'!J18+' INM'!K18+CSN!J18+CLN!J18</f>
        <v>124845536.25000001</v>
      </c>
      <c r="K18" s="109">
        <f t="shared" si="4"/>
        <v>124845536.25000001</v>
      </c>
      <c r="L18" s="109">
        <f t="shared" si="9"/>
        <v>130077962.56000002</v>
      </c>
      <c r="M18" s="109">
        <f>+'OSN PD'!M18+'OSN AC'!M18+' INM'!N18+CSN!M18+CLN!M18</f>
        <v>0</v>
      </c>
      <c r="N18" s="109">
        <f>+'OSN PD'!N18+'OSN AC'!N18+' INM'!O18+CSN!N18+CLN!N18</f>
        <v>0</v>
      </c>
      <c r="O18" s="753">
        <f t="shared" si="10"/>
        <v>11072097.439999983</v>
      </c>
      <c r="P18" s="753">
        <f t="shared" si="5"/>
        <v>141150060</v>
      </c>
      <c r="Q18" s="753">
        <f t="shared" si="6"/>
        <v>11072097.439999983</v>
      </c>
      <c r="R18" s="109">
        <f>+'OSN PD'!R18+'OSN AC'!R18+' INM'!S18+CSN!R18+CLN!R18</f>
        <v>0</v>
      </c>
      <c r="S18" s="109">
        <f>+'OSN PD'!S18+'OSN AC'!S18+' INM'!T18+CSN!S18+CLN!S18</f>
        <v>0</v>
      </c>
      <c r="T18" s="109">
        <f>+'OSN PD'!T18+'OSN AC'!T18+' INM'!U18+CSN!T18+CLN!T18</f>
        <v>0</v>
      </c>
      <c r="U18" s="109">
        <f>+'OSN PD'!U18+'OSN AC'!U18+' INM'!V18+CSN!U18+CLN!U18</f>
        <v>0</v>
      </c>
      <c r="V18" s="109">
        <f>+'OSN PD'!V18+'OSN AC'!V18+' INM'!W18+CSN!V18+CLN!V18</f>
        <v>-2665600</v>
      </c>
      <c r="W18" s="109">
        <f>+'OSN PD'!W18+'OSN AC'!W18+' INM'!X18+CSN!W18+CLN!W18</f>
        <v>-8360492</v>
      </c>
      <c r="X18" s="109">
        <f>+'OSN PD'!X18+'OSN AC'!X18+' INM'!Y18+CSN!X18+CLN!X18</f>
        <v>0</v>
      </c>
      <c r="Y18" s="109">
        <f>+'OSN PD'!Y18+'OSN AC'!Y18+' INM'!Z18+CSN!Y18+CLN!Y18</f>
        <v>0</v>
      </c>
      <c r="Z18" s="109">
        <f>+'OSN PD'!Z18+'OSN AC'!Z18+' INM'!AA18+CSN!Z18+CLN!Z18</f>
        <v>0</v>
      </c>
      <c r="AA18" s="109">
        <f>+'OSN PD'!AA18+'OSN AC'!AA18+' INM'!AB18+CSN!AA18+CLN!AA18</f>
        <v>0</v>
      </c>
      <c r="AB18" s="109">
        <f>+'OSN PD'!AB18+'OSN AC'!AB18+' INM'!AC18+CSN!AB18+CLN!AB18</f>
        <v>0</v>
      </c>
      <c r="AC18" s="109">
        <f>+'OSN PD'!AC18+'OSN AC'!AC18+' INM'!AD18+CSN!AC18+CLN!AC18</f>
        <v>0</v>
      </c>
      <c r="AD18" s="109">
        <f>+'OSN PD'!AD18+'OSN AC'!AD18+' INM'!AE18+CSN!AD18+CLN!AD18</f>
        <v>0</v>
      </c>
      <c r="AE18" s="109">
        <f>+'OSN PD'!AE18+'OSN AC'!AE18+' INM'!AF18+CSN!AE18+CLN!AE18</f>
        <v>0</v>
      </c>
      <c r="AF18" s="109">
        <f>+'OSN PD'!AF18+'OSN AC'!AF18+' INM'!AG18+CSN!AF18+CLN!AF18</f>
        <v>0</v>
      </c>
      <c r="AG18" s="109">
        <f>+'OSN PD'!AG18+'OSN AC'!AG18+' INM'!AH18+CSN!AG18+CLN!AG18</f>
        <v>0</v>
      </c>
      <c r="AH18" s="109">
        <f>+'OSN PD'!AH18+'OSN AC'!AH18+' INM'!AI18+CSN!AH18+CLN!AH18</f>
        <v>0</v>
      </c>
      <c r="AI18" s="109">
        <f>+'OSN PD'!AI18+'OSN AC'!AI18+' INM'!AJ18+CSN!AI18+CLN!AI18</f>
        <v>0</v>
      </c>
      <c r="AJ18" s="109">
        <f>+'OSN PD'!AJ18+'OSN AC'!AJ18+' INM'!AK18+CSN!AJ18+CLN!AJ18</f>
        <v>0</v>
      </c>
      <c r="AK18" s="109">
        <f>+'OSN PD'!AK18+'OSN AC'!AK18+' INM'!AL18+CSN!AK18+CLN!AK18</f>
        <v>0</v>
      </c>
      <c r="AL18" s="109">
        <f>+'OSN PD'!AL18+'OSN AC'!AL18+' INM'!AM18+CSN!AL18+CLN!AL18</f>
        <v>0</v>
      </c>
      <c r="AM18" s="109">
        <f>+'OSN PD'!AM18+'OSN AC'!AM18+' INM'!AN18+CSN!AM18+CLN!AM18</f>
        <v>0</v>
      </c>
      <c r="AN18" s="109">
        <f>+'OSN PD'!AN18+'OSN AC'!AN18+' INM'!AO18+CSN!AN18+CLN!AN18</f>
        <v>0</v>
      </c>
      <c r="AO18" s="109">
        <f>+'OSN PD'!AO18+'OSN AC'!AO18+' INM'!AP18+CSN!AO18+CLN!AO18</f>
        <v>0</v>
      </c>
      <c r="AP18" s="109">
        <v>0</v>
      </c>
      <c r="AQ18" s="109">
        <v>0</v>
      </c>
      <c r="AR18" s="109">
        <v>0</v>
      </c>
      <c r="AS18" s="109">
        <f t="shared" si="11"/>
        <v>-11026092</v>
      </c>
      <c r="AT18" s="109"/>
      <c r="AU18" s="109">
        <v>0</v>
      </c>
      <c r="AV18" s="109">
        <v>0</v>
      </c>
      <c r="AW18" s="109">
        <v>0</v>
      </c>
      <c r="AX18" s="109">
        <v>0</v>
      </c>
      <c r="AY18" s="109">
        <f t="shared" si="7"/>
        <v>0</v>
      </c>
      <c r="AZ18" s="109">
        <v>0</v>
      </c>
      <c r="BA18" s="109">
        <f>+'OSN PD'!BA18+'OSN AC'!BA18+' INM'!BB18+CSN!BA18+CLN!BA18</f>
        <v>0</v>
      </c>
      <c r="BB18" s="109">
        <f>+'OSN PD'!BB18+'OSN AC'!BB18+' INM'!BC18+CSN!BB18+CLN!BB18</f>
        <v>0</v>
      </c>
      <c r="BC18" s="109">
        <f>+'OSN PD'!BC18+'OSN AC'!BC18+' INM'!BD18+CSN!BC18+CLN!BC18</f>
        <v>0</v>
      </c>
      <c r="BD18" s="109">
        <v>0</v>
      </c>
      <c r="BE18" s="109">
        <v>0</v>
      </c>
      <c r="BF18" s="109"/>
      <c r="BG18" s="109">
        <f t="shared" si="12"/>
        <v>0</v>
      </c>
      <c r="BM18" s="302"/>
    </row>
    <row r="19" spans="1:80">
      <c r="A19" s="229" t="s">
        <v>14</v>
      </c>
      <c r="B19" s="227" t="s">
        <v>920</v>
      </c>
      <c r="C19" s="109">
        <f>+'OSN PD'!C19+'OSN AC'!C19+' INM'!C19+CSN!C19+CLN!C19</f>
        <v>124861464</v>
      </c>
      <c r="D19" s="109">
        <f t="shared" si="8"/>
        <v>0</v>
      </c>
      <c r="E19" s="109">
        <f t="shared" si="13"/>
        <v>-6500000</v>
      </c>
      <c r="F19" s="109">
        <f t="shared" si="3"/>
        <v>118361464</v>
      </c>
      <c r="G19" s="109">
        <v>116985961.78999999</v>
      </c>
      <c r="H19" s="109">
        <f>+'OSN PD'!H19+'OSN AC'!H19+' INM'!I19+CSN!H19+CLN!H19</f>
        <v>0</v>
      </c>
      <c r="I19" s="109">
        <f>+'OSN PD'!I19+'OSN AC'!I19+' INM'!J19+CSN!I19+CLN!I19</f>
        <v>0</v>
      </c>
      <c r="J19" s="109">
        <f>+'OSN PD'!J19+'OSN AC'!J19+' INM'!K19+CSN!J19+CLN!J19</f>
        <v>0</v>
      </c>
      <c r="K19" s="109">
        <f t="shared" si="4"/>
        <v>0</v>
      </c>
      <c r="L19" s="109">
        <f t="shared" si="9"/>
        <v>116985961.78999999</v>
      </c>
      <c r="M19" s="109">
        <f>+'OSN PD'!M19+'OSN AC'!M19+' INM'!N19+CSN!M19+CLN!M19</f>
        <v>0</v>
      </c>
      <c r="N19" s="109">
        <f>+'OSN PD'!N19+'OSN AC'!N19+' INM'!O19+CSN!N19+CLN!N19</f>
        <v>0</v>
      </c>
      <c r="O19" s="753">
        <f t="shared" si="10"/>
        <v>1375502.2100000083</v>
      </c>
      <c r="P19" s="753">
        <f t="shared" si="5"/>
        <v>118361464</v>
      </c>
      <c r="Q19" s="753">
        <f t="shared" si="6"/>
        <v>1375502.2100000083</v>
      </c>
      <c r="R19" s="109">
        <f>+'OSN PD'!R19+'OSN AC'!R19+' INM'!S19+CSN!R19+CLN!R19</f>
        <v>-11000000</v>
      </c>
      <c r="S19" s="109">
        <f>+'OSN PD'!S19+'OSN AC'!S19+' INM'!T19+CSN!S19+CLN!S19</f>
        <v>0</v>
      </c>
      <c r="T19" s="109">
        <f>+'OSN PD'!T19+'OSN AC'!T19+' INM'!U19+CSN!T19+CLN!T19</f>
        <v>4500000</v>
      </c>
      <c r="U19" s="109">
        <f>+'OSN PD'!U19+'OSN AC'!U19+' INM'!V19+CSN!U19+CLN!U19</f>
        <v>0</v>
      </c>
      <c r="V19" s="109">
        <f>+'OSN PD'!V19+'OSN AC'!V19+' INM'!W19+CSN!V19+CLN!V19</f>
        <v>0</v>
      </c>
      <c r="W19" s="109">
        <f>+'OSN PD'!W19+'OSN AC'!W19+' INM'!X19+CSN!W19+CLN!W19</f>
        <v>0</v>
      </c>
      <c r="X19" s="109">
        <f>+'OSN PD'!X19+'OSN AC'!X19+' INM'!Y19+CSN!X19+CLN!X19</f>
        <v>0</v>
      </c>
      <c r="Y19" s="109">
        <f>+'OSN PD'!Y19+'OSN AC'!Y19+' INM'!Z19+CSN!Y19+CLN!Y19</f>
        <v>0</v>
      </c>
      <c r="Z19" s="109">
        <f>+'OSN PD'!Z19+'OSN AC'!Z19+' INM'!AA19+CSN!Z19+CLN!Z19</f>
        <v>0</v>
      </c>
      <c r="AA19" s="109">
        <f>+'OSN PD'!AA19+'OSN AC'!AA19+' INM'!AB19+CSN!AA19+CLN!AA19</f>
        <v>0</v>
      </c>
      <c r="AB19" s="109">
        <f>+'OSN PD'!AB19+'OSN AC'!AB19+' INM'!AC19+CSN!AB19+CLN!AB19</f>
        <v>0</v>
      </c>
      <c r="AC19" s="109">
        <f>+'OSN PD'!AC19+'OSN AC'!AC19+' INM'!AD19+CSN!AC19+CLN!AC19</f>
        <v>0</v>
      </c>
      <c r="AD19" s="109">
        <f>+'OSN PD'!AD19+'OSN AC'!AD19+' INM'!AE19+CSN!AD19+CLN!AD19</f>
        <v>0</v>
      </c>
      <c r="AE19" s="109">
        <f>+'OSN PD'!AE19+'OSN AC'!AE19+' INM'!AF19+CSN!AE19+CLN!AE19</f>
        <v>0</v>
      </c>
      <c r="AF19" s="109">
        <f>+'OSN PD'!AF19+'OSN AC'!AF19+' INM'!AG19+CSN!AF19+CLN!AF19</f>
        <v>0</v>
      </c>
      <c r="AG19" s="109">
        <f>+'OSN PD'!AG19+'OSN AC'!AG19+' INM'!AH19+CSN!AG19+CLN!AG19</f>
        <v>0</v>
      </c>
      <c r="AH19" s="109">
        <f>+'OSN PD'!AH19+'OSN AC'!AH19+' INM'!AI19+CSN!AH19+CLN!AH19</f>
        <v>0</v>
      </c>
      <c r="AI19" s="109">
        <f>+'OSN PD'!AI19+'OSN AC'!AI19+' INM'!AJ19+CSN!AI19+CLN!AI19</f>
        <v>0</v>
      </c>
      <c r="AJ19" s="109">
        <f>+'OSN PD'!AJ19+'OSN AC'!AJ19+' INM'!AK19+CSN!AJ19+CLN!AJ19</f>
        <v>0</v>
      </c>
      <c r="AK19" s="109">
        <f>+'OSN PD'!AK19+'OSN AC'!AK19+' INM'!AL19+CSN!AK19+CLN!AK19</f>
        <v>0</v>
      </c>
      <c r="AL19" s="109">
        <f>+'OSN PD'!AL19+'OSN AC'!AL19+' INM'!AM19+CSN!AL19+CLN!AL19</f>
        <v>0</v>
      </c>
      <c r="AM19" s="109">
        <f>+'OSN PD'!AM19+'OSN AC'!AM19+' INM'!AN19+CSN!AM19+CLN!AM19</f>
        <v>0</v>
      </c>
      <c r="AN19" s="109">
        <f>+'OSN PD'!AN19+'OSN AC'!AN19+' INM'!AO19+CSN!AN19+CLN!AN19</f>
        <v>0</v>
      </c>
      <c r="AO19" s="109">
        <f>+'OSN PD'!AO19+'OSN AC'!AO19+' INM'!AP19+CSN!AO19+CLN!AO19</f>
        <v>0</v>
      </c>
      <c r="AP19" s="109">
        <v>0</v>
      </c>
      <c r="AQ19" s="109">
        <v>0</v>
      </c>
      <c r="AR19" s="109">
        <v>0</v>
      </c>
      <c r="AS19" s="109">
        <f t="shared" si="11"/>
        <v>-6500000</v>
      </c>
      <c r="AT19" s="109"/>
      <c r="AU19" s="109">
        <v>0</v>
      </c>
      <c r="AV19" s="109">
        <v>0</v>
      </c>
      <c r="AW19" s="109">
        <v>0</v>
      </c>
      <c r="AX19" s="109">
        <v>0</v>
      </c>
      <c r="AY19" s="109">
        <f t="shared" si="7"/>
        <v>0</v>
      </c>
      <c r="AZ19" s="109">
        <f>+'OSN PD'!AZ19+'OSN AC'!AZ19+' INM'!BA19+CSN!AZ19+CLN!AZ19</f>
        <v>0</v>
      </c>
      <c r="BA19" s="109">
        <f>+'OSN PD'!BA19+'OSN AC'!BA19+' INM'!BB19+CSN!BA19+CLN!BA19</f>
        <v>0</v>
      </c>
      <c r="BB19" s="109">
        <f>+'OSN PD'!BB19+'OSN AC'!BB19+' INM'!BC19+CSN!BB19+CLN!BB19</f>
        <v>0</v>
      </c>
      <c r="BC19" s="109">
        <f>+'OSN PD'!BC19+'OSN AC'!BC19+' INM'!BD19+CSN!BC19+CLN!BC19</f>
        <v>0</v>
      </c>
      <c r="BD19" s="109">
        <v>0</v>
      </c>
      <c r="BE19" s="109">
        <v>0</v>
      </c>
      <c r="BF19" s="109"/>
      <c r="BG19" s="109">
        <f t="shared" si="12"/>
        <v>0</v>
      </c>
      <c r="BM19" s="302"/>
    </row>
    <row r="20" spans="1:80">
      <c r="A20" s="229" t="s">
        <v>15</v>
      </c>
      <c r="B20" s="227" t="s">
        <v>123</v>
      </c>
      <c r="C20" s="109">
        <f>+'OSN PD'!C20+'OSN AC'!C20+' INM'!C20+CSN!C20+CLN!C20</f>
        <v>117800000</v>
      </c>
      <c r="D20" s="109">
        <f t="shared" si="8"/>
        <v>0</v>
      </c>
      <c r="E20" s="109">
        <f t="shared" ref="E20:E26" si="14">+AS20</f>
        <v>-22072110</v>
      </c>
      <c r="F20" s="109">
        <f t="shared" si="3"/>
        <v>95727890</v>
      </c>
      <c r="G20" s="109">
        <v>69535124.900000006</v>
      </c>
      <c r="H20" s="109">
        <f>+'OSN PD'!H20+'OSN AC'!H20+' INM'!I20+CSN!H20+CLN!H20</f>
        <v>7745929.5500000007</v>
      </c>
      <c r="I20" s="109">
        <f>+'OSN PD'!I20+'OSN AC'!I20+' INM'!J20+CSN!I20+CLN!I20</f>
        <v>7700734.75</v>
      </c>
      <c r="J20" s="109">
        <f>+'OSN PD'!J20+'OSN AC'!J20+' INM'!K20+CSN!J20+CLN!J20</f>
        <v>7857575.5999999996</v>
      </c>
      <c r="K20" s="109">
        <f t="shared" si="4"/>
        <v>23304239.899999999</v>
      </c>
      <c r="L20" s="109">
        <f t="shared" si="9"/>
        <v>92839364.800000012</v>
      </c>
      <c r="M20" s="109">
        <f>+'OSN PD'!M20+'OSN AC'!M20+' INM'!N20+CSN!M20+CLN!M20</f>
        <v>0</v>
      </c>
      <c r="N20" s="109">
        <f>+'OSN PD'!N20+'OSN AC'!N20+' INM'!O20+CSN!N20+CLN!N20</f>
        <v>0</v>
      </c>
      <c r="O20" s="753">
        <f t="shared" si="10"/>
        <v>2888525.1999999881</v>
      </c>
      <c r="P20" s="753">
        <f t="shared" si="5"/>
        <v>95727890</v>
      </c>
      <c r="Q20" s="753">
        <f t="shared" si="6"/>
        <v>2888525.1999999881</v>
      </c>
      <c r="R20" s="109">
        <f>+'OSN PD'!R20+'OSN AC'!R20+' INM'!S20+CSN!R20+CLN!R20</f>
        <v>-16249164</v>
      </c>
      <c r="S20" s="109">
        <f>+'OSN PD'!S20+'OSN AC'!S20+' INM'!T20+CSN!S20+CLN!S20</f>
        <v>0</v>
      </c>
      <c r="T20" s="109">
        <f>+'OSN PD'!T20+'OSN AC'!T20+' INM'!U20+CSN!T20+CLN!T20</f>
        <v>0</v>
      </c>
      <c r="U20" s="109">
        <f>+'OSN PD'!U20+'OSN AC'!U20+' INM'!V20+CSN!U20+CLN!U20</f>
        <v>0</v>
      </c>
      <c r="V20" s="109">
        <f>+'OSN PD'!V20+'OSN AC'!V20+' INM'!W20+CSN!V20+CLN!V20</f>
        <v>-4000000</v>
      </c>
      <c r="W20" s="109">
        <f>+'OSN PD'!W20+'OSN AC'!W20+' INM'!X20+CSN!W20+CLN!W20</f>
        <v>-1822946</v>
      </c>
      <c r="X20" s="109">
        <f>+'OSN PD'!X20+'OSN AC'!X20+' INM'!Y20+CSN!X20+CLN!X20</f>
        <v>0</v>
      </c>
      <c r="Y20" s="109">
        <f>+'OSN PD'!Y20+'OSN AC'!Y20+' INM'!Z20+CSN!Y20+CLN!Y20</f>
        <v>0</v>
      </c>
      <c r="Z20" s="109">
        <f>+'OSN PD'!Z20+'OSN AC'!Z20+' INM'!AA20+CSN!Z20+CLN!Z20</f>
        <v>0</v>
      </c>
      <c r="AA20" s="109">
        <f>+'OSN PD'!AA20+'OSN AC'!AA20+' INM'!AB20+CSN!AA20+CLN!AA20</f>
        <v>0</v>
      </c>
      <c r="AB20" s="109">
        <f>+'OSN PD'!AB20+'OSN AC'!AB20+' INM'!AC20+CSN!AB20+CLN!AB20</f>
        <v>0</v>
      </c>
      <c r="AC20" s="109">
        <f>+'OSN PD'!AC20+'OSN AC'!AC20+' INM'!AD20+CSN!AC20+CLN!AC20</f>
        <v>0</v>
      </c>
      <c r="AD20" s="109">
        <f>+'OSN PD'!AD20+'OSN AC'!AD20+' INM'!AE20+CSN!AD20+CLN!AD20</f>
        <v>0</v>
      </c>
      <c r="AE20" s="109">
        <f>+'OSN PD'!AE20+'OSN AC'!AE20+' INM'!AF20+CSN!AE20+CLN!AE20</f>
        <v>0</v>
      </c>
      <c r="AF20" s="109">
        <f>+'OSN PD'!AF20+'OSN AC'!AF20+' INM'!AG20+CSN!AF20+CLN!AF20</f>
        <v>0</v>
      </c>
      <c r="AG20" s="109">
        <f>+'OSN PD'!AG20+'OSN AC'!AG20+' INM'!AH20+CSN!AG20+CLN!AG20</f>
        <v>0</v>
      </c>
      <c r="AH20" s="109">
        <f>+'OSN PD'!AH20+'OSN AC'!AH20+' INM'!AI20+CSN!AH20+CLN!AH20</f>
        <v>0</v>
      </c>
      <c r="AI20" s="109">
        <f>+'OSN PD'!AI20+'OSN AC'!AI20+' INM'!AJ20+CSN!AI20+CLN!AI20</f>
        <v>0</v>
      </c>
      <c r="AJ20" s="109">
        <f>+'OSN PD'!AJ20+'OSN AC'!AJ20+' INM'!AK20+CSN!AJ20+CLN!AJ20</f>
        <v>0</v>
      </c>
      <c r="AK20" s="109">
        <f>+'OSN PD'!AK20+'OSN AC'!AK20+' INM'!AL20+CSN!AK20+CLN!AK20</f>
        <v>0</v>
      </c>
      <c r="AL20" s="109">
        <f>+'OSN PD'!AL20+'OSN AC'!AL20+' INM'!AM20+CSN!AL20+CLN!AL20</f>
        <v>0</v>
      </c>
      <c r="AM20" s="109">
        <f>+'OSN PD'!AM20+'OSN AC'!AM20+' INM'!AN20+CSN!AM20+CLN!AM20</f>
        <v>0</v>
      </c>
      <c r="AN20" s="109">
        <f>+'OSN PD'!AN20+'OSN AC'!AN20+' INM'!AO20+CSN!AN20+CLN!AN20</f>
        <v>0</v>
      </c>
      <c r="AO20" s="109">
        <f>+'OSN PD'!AO20+'OSN AC'!AO20+' INM'!AP20+CSN!AO20+CLN!AO20</f>
        <v>0</v>
      </c>
      <c r="AP20" s="109">
        <v>0</v>
      </c>
      <c r="AQ20" s="109">
        <v>0</v>
      </c>
      <c r="AR20" s="109">
        <v>0</v>
      </c>
      <c r="AS20" s="109">
        <f t="shared" si="11"/>
        <v>-22072110</v>
      </c>
      <c r="AT20" s="109"/>
      <c r="AU20" s="109">
        <v>0</v>
      </c>
      <c r="AV20" s="109">
        <v>0</v>
      </c>
      <c r="AW20" s="109">
        <v>0</v>
      </c>
      <c r="AX20" s="109">
        <v>0</v>
      </c>
      <c r="AY20" s="109">
        <f t="shared" si="7"/>
        <v>0</v>
      </c>
      <c r="AZ20" s="109">
        <f>+'OSN PD'!AZ20+'OSN AC'!AZ20+' INM'!BA20+CSN!AZ20+CLN!AZ20</f>
        <v>0</v>
      </c>
      <c r="BA20" s="109">
        <f>+'OSN PD'!BA20+'OSN AC'!BA20+' INM'!BB20+CSN!BA20+CLN!BA20</f>
        <v>0</v>
      </c>
      <c r="BB20" s="109">
        <f>+'OSN PD'!BB20+'OSN AC'!BB20+' INM'!BC20+CSN!BB20+CLN!BB20</f>
        <v>0</v>
      </c>
      <c r="BC20" s="109">
        <f>+'OSN PD'!BC20+'OSN AC'!BC20+' INM'!BD20+CSN!BC20+CLN!BC20</f>
        <v>0</v>
      </c>
      <c r="BD20" s="109">
        <v>0</v>
      </c>
      <c r="BE20" s="109">
        <v>0</v>
      </c>
      <c r="BF20" s="109"/>
      <c r="BG20" s="109">
        <f t="shared" si="12"/>
        <v>0</v>
      </c>
      <c r="BM20" s="302"/>
    </row>
    <row r="21" spans="1:80">
      <c r="A21" s="229" t="s">
        <v>16</v>
      </c>
      <c r="B21" s="227" t="s">
        <v>921</v>
      </c>
      <c r="C21" s="109">
        <f>+'OSN PD'!C21+'OSN AC'!C21+' INM'!C21+CSN!C21+CLN!C21</f>
        <v>172219764</v>
      </c>
      <c r="D21" s="109">
        <f t="shared" si="8"/>
        <v>0</v>
      </c>
      <c r="E21" s="109">
        <f t="shared" si="14"/>
        <v>-13681188</v>
      </c>
      <c r="F21" s="109">
        <f t="shared" si="3"/>
        <v>158538576</v>
      </c>
      <c r="G21" s="109">
        <v>107522127</v>
      </c>
      <c r="H21" s="109">
        <f>+'OSN PD'!H21+'OSN AC'!H21+' INM'!I21+CSN!H21+CLN!H21</f>
        <v>11791931</v>
      </c>
      <c r="I21" s="109">
        <f>+'OSN PD'!I21+'OSN AC'!I21+' INM'!J21+CSN!I21+CLN!I21</f>
        <v>12185318</v>
      </c>
      <c r="J21" s="109">
        <f>+'OSN PD'!J21+'OSN AC'!J21+' INM'!K21+CSN!J21+CLN!J21</f>
        <v>12457228</v>
      </c>
      <c r="K21" s="109">
        <f t="shared" si="4"/>
        <v>36434477</v>
      </c>
      <c r="L21" s="109">
        <f t="shared" si="9"/>
        <v>143956604</v>
      </c>
      <c r="M21" s="109">
        <f>+'OSN PD'!M21+'OSN AC'!M21+' INM'!N21+CSN!M21+CLN!M21</f>
        <v>0</v>
      </c>
      <c r="N21" s="109">
        <f>+'OSN PD'!N21+'OSN AC'!N21+' INM'!O21+CSN!N21+CLN!N21</f>
        <v>0</v>
      </c>
      <c r="O21" s="753">
        <f t="shared" si="10"/>
        <v>14581972</v>
      </c>
      <c r="P21" s="753">
        <f t="shared" si="5"/>
        <v>158538576</v>
      </c>
      <c r="Q21" s="753">
        <f t="shared" si="6"/>
        <v>14581972</v>
      </c>
      <c r="R21" s="109">
        <f>+'OSN PD'!R21+'OSN AC'!R21+' INM'!S21+CSN!R21+CLN!R21</f>
        <v>0</v>
      </c>
      <c r="S21" s="109">
        <f>+'OSN PD'!S21+'OSN AC'!S21+' INM'!T21+CSN!S21+CLN!S21</f>
        <v>0</v>
      </c>
      <c r="T21" s="109">
        <f>+'OSN PD'!T21+'OSN AC'!T21+' INM'!U21+CSN!T21+CLN!T21</f>
        <v>0</v>
      </c>
      <c r="U21" s="109">
        <f>+'OSN PD'!U21+'OSN AC'!U21+' INM'!V21+CSN!U21+CLN!U21</f>
        <v>0</v>
      </c>
      <c r="V21" s="109">
        <f>+'OSN PD'!V21+'OSN AC'!V21+' INM'!W21+CSN!V21+CLN!V21</f>
        <v>-2960000</v>
      </c>
      <c r="W21" s="109">
        <f>+'OSN PD'!W21+'OSN AC'!W21+' INM'!X21+CSN!W21+CLN!W21</f>
        <v>-9283860</v>
      </c>
      <c r="X21" s="109">
        <f>+'OSN PD'!X21+'OSN AC'!X21+' INM'!Y21+CSN!X21+CLN!X21</f>
        <v>-1437328</v>
      </c>
      <c r="Y21" s="109">
        <f>+'OSN PD'!Y21+'OSN AC'!Y21+' INM'!Z21+CSN!Y21+CLN!Y21</f>
        <v>0</v>
      </c>
      <c r="Z21" s="109">
        <f>+'OSN PD'!Z21+'OSN AC'!Z21+' INM'!AA21+CSN!Z21+CLN!Z21</f>
        <v>0</v>
      </c>
      <c r="AA21" s="109">
        <f>+'OSN PD'!AA21+'OSN AC'!AA21+' INM'!AB21+CSN!AA21+CLN!AA21</f>
        <v>0</v>
      </c>
      <c r="AB21" s="109">
        <f>+'OSN PD'!AB21+'OSN AC'!AB21+' INM'!AC21+CSN!AB21+CLN!AB21</f>
        <v>0</v>
      </c>
      <c r="AC21" s="109">
        <f>+'OSN PD'!AC21+'OSN AC'!AC21+' INM'!AD21+CSN!AC21+CLN!AC21</f>
        <v>0</v>
      </c>
      <c r="AD21" s="109">
        <f>+'OSN PD'!AD21+'OSN AC'!AD21+' INM'!AE21+CSN!AD21+CLN!AD21</f>
        <v>0</v>
      </c>
      <c r="AE21" s="109">
        <f>+'OSN PD'!AE21+'OSN AC'!AE21+' INM'!AF21+CSN!AE21+CLN!AE21</f>
        <v>0</v>
      </c>
      <c r="AF21" s="109">
        <f>+'OSN PD'!AF21+'OSN AC'!AF21+' INM'!AG21+CSN!AF21+CLN!AF21</f>
        <v>0</v>
      </c>
      <c r="AG21" s="109">
        <f>+'OSN PD'!AG21+'OSN AC'!AG21+' INM'!AH21+CSN!AG21+CLN!AG21</f>
        <v>0</v>
      </c>
      <c r="AH21" s="109">
        <f>+'OSN PD'!AH21+'OSN AC'!AH21+' INM'!AI21+CSN!AH21+CLN!AH21</f>
        <v>0</v>
      </c>
      <c r="AI21" s="109">
        <f>+'OSN PD'!AI21+'OSN AC'!AI21+' INM'!AJ21+CSN!AI21+CLN!AI21</f>
        <v>0</v>
      </c>
      <c r="AJ21" s="109">
        <f>+'OSN PD'!AJ21+'OSN AC'!AJ21+' INM'!AK21+CSN!AJ21+CLN!AJ21</f>
        <v>0</v>
      </c>
      <c r="AK21" s="109">
        <f>+'OSN PD'!AK21+'OSN AC'!AK21+' INM'!AL21+CSN!AK21+CLN!AK21</f>
        <v>0</v>
      </c>
      <c r="AL21" s="109">
        <f>+'OSN PD'!AL21+'OSN AC'!AL21+' INM'!AM21+CSN!AL21+CLN!AL21</f>
        <v>0</v>
      </c>
      <c r="AM21" s="109">
        <f>+'OSN PD'!AM21+'OSN AC'!AM21+' INM'!AN21+CSN!AM21+CLN!AM21</f>
        <v>0</v>
      </c>
      <c r="AN21" s="109">
        <f>+'OSN PD'!AN21+'OSN AC'!AN21+' INM'!AO21+CSN!AN21+CLN!AN21</f>
        <v>0</v>
      </c>
      <c r="AO21" s="109">
        <f>+'OSN PD'!AO21+'OSN AC'!AO21+' INM'!AP21+CSN!AO21+CLN!AO21</f>
        <v>0</v>
      </c>
      <c r="AP21" s="109">
        <v>0</v>
      </c>
      <c r="AQ21" s="109">
        <v>0</v>
      </c>
      <c r="AR21" s="109">
        <v>0</v>
      </c>
      <c r="AS21" s="109">
        <f>SUM(R21:AR21)</f>
        <v>-13681188</v>
      </c>
      <c r="AT21" s="109"/>
      <c r="AU21" s="109">
        <v>0</v>
      </c>
      <c r="AV21" s="109">
        <v>0</v>
      </c>
      <c r="AW21" s="109">
        <v>0</v>
      </c>
      <c r="AX21" s="109">
        <v>0</v>
      </c>
      <c r="AY21" s="109">
        <f t="shared" si="7"/>
        <v>0</v>
      </c>
      <c r="AZ21" s="109">
        <v>0</v>
      </c>
      <c r="BA21" s="109">
        <f>+'OSN PD'!BA21+'OSN AC'!BA21+' INM'!BB21+CSN!BA21+CLN!BA21</f>
        <v>0</v>
      </c>
      <c r="BB21" s="109">
        <f>+'OSN PD'!BB21+'OSN AC'!BB21+' INM'!BC21+CSN!BB21+CLN!BB21</f>
        <v>0</v>
      </c>
      <c r="BC21" s="109">
        <f>+'OSN PD'!BC21+'OSN AC'!BC21+' INM'!BD21+CSN!BC21+CLN!BC21</f>
        <v>0</v>
      </c>
      <c r="BD21" s="109">
        <v>0</v>
      </c>
      <c r="BE21" s="109">
        <v>0</v>
      </c>
      <c r="BF21" s="109"/>
      <c r="BG21" s="109">
        <f t="shared" si="12"/>
        <v>0</v>
      </c>
      <c r="BM21" s="302"/>
    </row>
    <row r="22" spans="1:80">
      <c r="A22" s="229" t="s">
        <v>17</v>
      </c>
      <c r="B22" s="227" t="s">
        <v>922</v>
      </c>
      <c r="C22" s="109">
        <f>+'OSN PD'!C22+'OSN AC'!C22+' INM'!C22+CSN!C22+CLN!C22</f>
        <v>9309177</v>
      </c>
      <c r="D22" s="109">
        <f t="shared" si="8"/>
        <v>0</v>
      </c>
      <c r="E22" s="109">
        <f t="shared" si="14"/>
        <v>-739523</v>
      </c>
      <c r="F22" s="109">
        <f t="shared" si="3"/>
        <v>8569654</v>
      </c>
      <c r="G22" s="109">
        <v>5806483</v>
      </c>
      <c r="H22" s="109">
        <f>+'OSN PD'!H22+'OSN AC'!H22+' INM'!I22+CSN!H22+CLN!H22</f>
        <v>636028</v>
      </c>
      <c r="I22" s="109">
        <f>+'OSN PD'!I22+'OSN AC'!I22+' INM'!J22+CSN!I22+CLN!I22</f>
        <v>657297</v>
      </c>
      <c r="J22" s="109">
        <f>+'OSN PD'!J22+'OSN AC'!J22+' INM'!K22+CSN!J22+CLN!J22</f>
        <v>672867</v>
      </c>
      <c r="K22" s="109">
        <f t="shared" si="4"/>
        <v>1966192</v>
      </c>
      <c r="L22" s="109">
        <f t="shared" si="9"/>
        <v>7772675</v>
      </c>
      <c r="M22" s="109">
        <f>+'OSN PD'!M22+'OSN AC'!M22+' INM'!N22+CSN!M22+CLN!M22</f>
        <v>0</v>
      </c>
      <c r="N22" s="109">
        <f>+'OSN PD'!N22+'OSN AC'!N22+' INM'!O22+CSN!N22+CLN!N22</f>
        <v>0</v>
      </c>
      <c r="O22" s="753">
        <f t="shared" si="10"/>
        <v>796979</v>
      </c>
      <c r="P22" s="753">
        <f t="shared" si="5"/>
        <v>8569654</v>
      </c>
      <c r="Q22" s="753">
        <f t="shared" si="6"/>
        <v>796979</v>
      </c>
      <c r="R22" s="109">
        <f>+'OSN PD'!R22+'OSN AC'!R22+' INM'!S22+CSN!R22+CLN!R22</f>
        <v>0</v>
      </c>
      <c r="S22" s="109">
        <f>+'OSN PD'!S22+'OSN AC'!S22+' INM'!T22+CSN!S22+CLN!S22</f>
        <v>0</v>
      </c>
      <c r="T22" s="109">
        <f>+'OSN PD'!T22+'OSN AC'!T22+' INM'!U22+CSN!T22+CLN!T22</f>
        <v>0</v>
      </c>
      <c r="U22" s="109">
        <f>+'OSN PD'!U22+'OSN AC'!U22+' INM'!V22+CSN!U22+CLN!U22</f>
        <v>0</v>
      </c>
      <c r="V22" s="109">
        <f>+'OSN PD'!V22+'OSN AC'!V22+' INM'!W22+CSN!V22+CLN!V22</f>
        <v>-160000</v>
      </c>
      <c r="W22" s="109">
        <f>+'OSN PD'!W22+'OSN AC'!W22+' INM'!X22+CSN!W22+CLN!W22</f>
        <v>-501830</v>
      </c>
      <c r="X22" s="109">
        <f>+'OSN PD'!X22+'OSN AC'!X22+' INM'!Y22+CSN!X22+CLN!X22</f>
        <v>-77693</v>
      </c>
      <c r="Y22" s="109">
        <f>+'OSN PD'!Y22+'OSN AC'!Y22+' INM'!Z22+CSN!Y22+CLN!Y22</f>
        <v>0</v>
      </c>
      <c r="Z22" s="109">
        <f>+'OSN PD'!Z22+'OSN AC'!Z22+' INM'!AA22+CSN!Z22+CLN!Z22</f>
        <v>0</v>
      </c>
      <c r="AA22" s="109">
        <f>+'OSN PD'!AA22+'OSN AC'!AA22+' INM'!AB22+CSN!AA22+CLN!AA22</f>
        <v>0</v>
      </c>
      <c r="AB22" s="109">
        <f>+'OSN PD'!AB22+'OSN AC'!AB22+' INM'!AC22+CSN!AB22+CLN!AB22</f>
        <v>0</v>
      </c>
      <c r="AC22" s="109">
        <f>+'OSN PD'!AC22+'OSN AC'!AC22+' INM'!AD22+CSN!AC22+CLN!AC22</f>
        <v>0</v>
      </c>
      <c r="AD22" s="109">
        <f>+'OSN PD'!AD22+'OSN AC'!AD22+' INM'!AE22+CSN!AD22+CLN!AD22</f>
        <v>0</v>
      </c>
      <c r="AE22" s="109">
        <f>+'OSN PD'!AE22+'OSN AC'!AE22+' INM'!AF22+CSN!AE22+CLN!AE22</f>
        <v>0</v>
      </c>
      <c r="AF22" s="109">
        <f>+'OSN PD'!AF22+'OSN AC'!AF22+' INM'!AG22+CSN!AF22+CLN!AF22</f>
        <v>0</v>
      </c>
      <c r="AG22" s="109">
        <f>+'OSN PD'!AG22+'OSN AC'!AG22+' INM'!AH22+CSN!AG22+CLN!AG22</f>
        <v>0</v>
      </c>
      <c r="AH22" s="109">
        <f>+'OSN PD'!AH22+'OSN AC'!AH22+' INM'!AI22+CSN!AH22+CLN!AH22</f>
        <v>0</v>
      </c>
      <c r="AI22" s="109">
        <f>+'OSN PD'!AI22+'OSN AC'!AI22+' INM'!AJ22+CSN!AI22+CLN!AI22</f>
        <v>0</v>
      </c>
      <c r="AJ22" s="109">
        <f>+'OSN PD'!AJ22+'OSN AC'!AJ22+' INM'!AK22+CSN!AJ22+CLN!AJ22</f>
        <v>0</v>
      </c>
      <c r="AK22" s="109">
        <f>+'OSN PD'!AK22+'OSN AC'!AK22+' INM'!AL22+CSN!AK22+CLN!AK22</f>
        <v>0</v>
      </c>
      <c r="AL22" s="109">
        <f>+'OSN PD'!AL22+'OSN AC'!AL22+' INM'!AM22+CSN!AL22+CLN!AL22</f>
        <v>0</v>
      </c>
      <c r="AM22" s="109">
        <f>+'OSN PD'!AM22+'OSN AC'!AM22+' INM'!AN22+CSN!AM22+CLN!AM22</f>
        <v>0</v>
      </c>
      <c r="AN22" s="109">
        <f>+'OSN PD'!AN22+'OSN AC'!AN22+' INM'!AO22+CSN!AN22+CLN!AN22</f>
        <v>0</v>
      </c>
      <c r="AO22" s="109">
        <f>+'OSN PD'!AO22+'OSN AC'!AO22+' INM'!AP22+CSN!AO22+CLN!AO22</f>
        <v>0</v>
      </c>
      <c r="AP22" s="109">
        <v>0</v>
      </c>
      <c r="AQ22" s="109">
        <v>0</v>
      </c>
      <c r="AR22" s="109">
        <v>0</v>
      </c>
      <c r="AS22" s="109">
        <f t="shared" si="11"/>
        <v>-739523</v>
      </c>
      <c r="AT22" s="109"/>
      <c r="AU22" s="109">
        <v>0</v>
      </c>
      <c r="AV22" s="109">
        <v>0</v>
      </c>
      <c r="AW22" s="109">
        <v>0</v>
      </c>
      <c r="AX22" s="109">
        <v>0</v>
      </c>
      <c r="AY22" s="109">
        <f t="shared" si="7"/>
        <v>0</v>
      </c>
      <c r="AZ22" s="109">
        <v>0</v>
      </c>
      <c r="BA22" s="109">
        <f>+'OSN PD'!BA22+'OSN AC'!BA22+' INM'!BB22+CSN!BA22+CLN!BA22</f>
        <v>0</v>
      </c>
      <c r="BB22" s="109">
        <f>+'OSN PD'!BB22+'OSN AC'!BB22+' INM'!BC22+CSN!BB22+CLN!BB22</f>
        <v>0</v>
      </c>
      <c r="BC22" s="109">
        <f>+'OSN PD'!BC22+'OSN AC'!BC22+' INM'!BD22+CSN!BC22+CLN!BC22</f>
        <v>0</v>
      </c>
      <c r="BD22" s="109">
        <v>0</v>
      </c>
      <c r="BE22" s="109">
        <v>0</v>
      </c>
      <c r="BF22" s="109">
        <v>0</v>
      </c>
      <c r="BG22" s="109">
        <f t="shared" si="12"/>
        <v>0</v>
      </c>
      <c r="BM22" s="302"/>
    </row>
    <row r="23" spans="1:80">
      <c r="A23" s="229" t="s">
        <v>18</v>
      </c>
      <c r="B23" s="227" t="s">
        <v>923</v>
      </c>
      <c r="C23" s="109">
        <f>+'OSN PD'!C23+'OSN AC'!C23+' INM'!C23+CSN!C23+CLN!C23</f>
        <v>100911473</v>
      </c>
      <c r="D23" s="109">
        <f t="shared" si="8"/>
        <v>0</v>
      </c>
      <c r="E23" s="109">
        <f t="shared" si="14"/>
        <v>-8016437</v>
      </c>
      <c r="F23" s="109">
        <f t="shared" si="3"/>
        <v>92895036</v>
      </c>
      <c r="G23" s="109">
        <v>62965657</v>
      </c>
      <c r="H23" s="109">
        <f>+'OSN PD'!H23+'OSN AC'!H23+' INM'!I23+CSN!H23+CLN!H23</f>
        <v>6903162</v>
      </c>
      <c r="I23" s="109">
        <f>+'OSN PD'!I23+'OSN AC'!I23+' INM'!J23+CSN!I23+CLN!I23</f>
        <v>7133666</v>
      </c>
      <c r="J23" s="109">
        <f>+'OSN PD'!J23+'OSN AC'!J23+' INM'!K23+CSN!J23+CLN!J23</f>
        <v>7293883</v>
      </c>
      <c r="K23" s="109">
        <f t="shared" si="4"/>
        <v>21330711</v>
      </c>
      <c r="L23" s="109">
        <f t="shared" si="9"/>
        <v>84296368</v>
      </c>
      <c r="M23" s="109">
        <f>+'OSN PD'!M23+'OSN AC'!M23+' INM'!N23+CSN!M23+CLN!M23</f>
        <v>0</v>
      </c>
      <c r="N23" s="109">
        <f>+'OSN PD'!N23+'OSN AC'!N23+' INM'!O23+CSN!N23+CLN!N23</f>
        <v>0</v>
      </c>
      <c r="O23" s="753">
        <f t="shared" si="10"/>
        <v>8598668</v>
      </c>
      <c r="P23" s="753">
        <f t="shared" si="5"/>
        <v>92895036</v>
      </c>
      <c r="Q23" s="753">
        <f t="shared" si="6"/>
        <v>8598668</v>
      </c>
      <c r="R23" s="109">
        <f>+'OSN PD'!R23+'OSN AC'!R23+' INM'!S23+CSN!R23+CLN!R23</f>
        <v>0</v>
      </c>
      <c r="S23" s="109">
        <f>+'OSN PD'!S23+'OSN AC'!S23+' INM'!T23+CSN!S23+CLN!S23</f>
        <v>0</v>
      </c>
      <c r="T23" s="109">
        <f>+'OSN PD'!T23+'OSN AC'!T23+' INM'!U23+CSN!T23+CLN!T23</f>
        <v>0</v>
      </c>
      <c r="U23" s="109">
        <f>+'OSN PD'!U23+'OSN AC'!U23+' INM'!V23+CSN!U23+CLN!U23</f>
        <v>0</v>
      </c>
      <c r="V23" s="109">
        <f>+'OSN PD'!V23+'OSN AC'!V23+' INM'!W23+CSN!V23+CLN!V23</f>
        <v>-1734400</v>
      </c>
      <c r="W23" s="109">
        <f>+'OSN PD'!W23+'OSN AC'!W23+' INM'!X23+CSN!W23+CLN!W23</f>
        <v>-5439840</v>
      </c>
      <c r="X23" s="109">
        <f>+'OSN PD'!X23+'OSN AC'!X23+' INM'!Y23+CSN!X23+CLN!X23</f>
        <v>-842197</v>
      </c>
      <c r="Y23" s="109">
        <f>+'OSN PD'!Y23+'OSN AC'!Y23+' INM'!Z23+CSN!Y23+CLN!Y23</f>
        <v>0</v>
      </c>
      <c r="Z23" s="109">
        <f>+'OSN PD'!Z23+'OSN AC'!Z23+' INM'!AA23+CSN!Z23+CLN!Z23</f>
        <v>0</v>
      </c>
      <c r="AA23" s="109">
        <f>+'OSN PD'!AA23+'OSN AC'!AA23+' INM'!AB23+CSN!AA23+CLN!AA23</f>
        <v>0</v>
      </c>
      <c r="AB23" s="109">
        <f>+'OSN PD'!AB23+'OSN AC'!AB23+' INM'!AC23+CSN!AB23+CLN!AB23</f>
        <v>0</v>
      </c>
      <c r="AC23" s="109">
        <f>+'OSN PD'!AC23+'OSN AC'!AC23+' INM'!AD23+CSN!AC23+CLN!AC23</f>
        <v>0</v>
      </c>
      <c r="AD23" s="109">
        <f>+'OSN PD'!AD23+'OSN AC'!AD23+' INM'!AE23+CSN!AD23+CLN!AD23</f>
        <v>0</v>
      </c>
      <c r="AE23" s="109">
        <f>+'OSN PD'!AE23+'OSN AC'!AE23+' INM'!AF23+CSN!AE23+CLN!AE23</f>
        <v>0</v>
      </c>
      <c r="AF23" s="109">
        <f>+'OSN PD'!AF23+'OSN AC'!AF23+' INM'!AG23+CSN!AF23+CLN!AF23</f>
        <v>0</v>
      </c>
      <c r="AG23" s="109">
        <f>+'OSN PD'!AG23+'OSN AC'!AG23+' INM'!AH23+CSN!AG23+CLN!AG23</f>
        <v>0</v>
      </c>
      <c r="AH23" s="109">
        <f>+'OSN PD'!AH23+'OSN AC'!AH23+' INM'!AI23+CSN!AH23+CLN!AH23</f>
        <v>0</v>
      </c>
      <c r="AI23" s="109">
        <f>+'OSN PD'!AI23+'OSN AC'!AI23+' INM'!AJ23+CSN!AI23+CLN!AI23</f>
        <v>0</v>
      </c>
      <c r="AJ23" s="109">
        <f>+'OSN PD'!AJ23+'OSN AC'!AJ23+' INM'!AK23+CSN!AJ23+CLN!AJ23</f>
        <v>0</v>
      </c>
      <c r="AK23" s="109">
        <f>+'OSN PD'!AK23+'OSN AC'!AK23+' INM'!AL23+CSN!AK23+CLN!AK23</f>
        <v>0</v>
      </c>
      <c r="AL23" s="109">
        <f>+'OSN PD'!AL23+'OSN AC'!AL23+' INM'!AM23+CSN!AL23+CLN!AL23</f>
        <v>0</v>
      </c>
      <c r="AM23" s="109">
        <f>+'OSN PD'!AM23+'OSN AC'!AM23+' INM'!AN23+CSN!AM23+CLN!AM23</f>
        <v>0</v>
      </c>
      <c r="AN23" s="109">
        <f>+'OSN PD'!AN23+'OSN AC'!AN23+' INM'!AO23+CSN!AN23+CLN!AN23</f>
        <v>0</v>
      </c>
      <c r="AO23" s="109">
        <f>+'OSN PD'!AO23+'OSN AC'!AO23+' INM'!AP23+CSN!AO23+CLN!AO23</f>
        <v>0</v>
      </c>
      <c r="AP23" s="109">
        <v>0</v>
      </c>
      <c r="AQ23" s="109">
        <v>0</v>
      </c>
      <c r="AR23" s="109">
        <v>0</v>
      </c>
      <c r="AS23" s="109">
        <f t="shared" si="11"/>
        <v>-8016437</v>
      </c>
      <c r="AT23" s="109"/>
      <c r="AU23" s="109">
        <v>0</v>
      </c>
      <c r="AV23" s="109">
        <v>0</v>
      </c>
      <c r="AW23" s="109">
        <v>0</v>
      </c>
      <c r="AX23" s="109">
        <v>0</v>
      </c>
      <c r="AY23" s="109">
        <f t="shared" si="7"/>
        <v>0</v>
      </c>
      <c r="AZ23" s="109">
        <v>0</v>
      </c>
      <c r="BA23" s="109">
        <f>+'OSN PD'!BA23+'OSN AC'!BA23+' INM'!BB23+CSN!BA23+CLN!BA23</f>
        <v>0</v>
      </c>
      <c r="BB23" s="109">
        <f>+'OSN PD'!BB23+'OSN AC'!BB23+' INM'!BC23+CSN!BB23+CLN!BB23</f>
        <v>0</v>
      </c>
      <c r="BC23" s="109">
        <f>+'OSN PD'!BC23+'OSN AC'!BC23+' INM'!BD23+CSN!BC23+CLN!BC23</f>
        <v>0</v>
      </c>
      <c r="BD23" s="109">
        <v>0</v>
      </c>
      <c r="BE23" s="109">
        <v>0</v>
      </c>
      <c r="BF23" s="109">
        <v>0</v>
      </c>
      <c r="BG23" s="109">
        <f t="shared" si="12"/>
        <v>0</v>
      </c>
      <c r="BM23" s="302"/>
    </row>
    <row r="24" spans="1:80" s="1" customFormat="1">
      <c r="A24" s="229" t="s">
        <v>19</v>
      </c>
      <c r="B24" s="227" t="s">
        <v>924</v>
      </c>
      <c r="C24" s="109">
        <f>+'OSN PD'!C24+'OSN AC'!C24+' INM'!C24+CSN!C24+CLN!C24</f>
        <v>55855059</v>
      </c>
      <c r="D24" s="109">
        <f t="shared" si="8"/>
        <v>0</v>
      </c>
      <c r="E24" s="109">
        <f t="shared" si="14"/>
        <v>-4437143</v>
      </c>
      <c r="F24" s="109">
        <f>+C24+D24+E24</f>
        <v>51417916</v>
      </c>
      <c r="G24" s="109">
        <v>34839125</v>
      </c>
      <c r="H24" s="109">
        <f>+'OSN PD'!H24+'OSN AC'!H24+' INM'!I24+CSN!H24+CLN!H24</f>
        <v>3816197</v>
      </c>
      <c r="I24" s="109">
        <f>+'OSN PD'!I24+'OSN AC'!I24+' INM'!J24+CSN!I24+CLN!I24</f>
        <v>3943780</v>
      </c>
      <c r="J24" s="109">
        <f>+'OSN PD'!J24+'OSN AC'!J24+' INM'!K24+CSN!J24+CLN!J24</f>
        <v>4037202</v>
      </c>
      <c r="K24" s="109">
        <f t="shared" si="4"/>
        <v>11797179</v>
      </c>
      <c r="L24" s="109">
        <f t="shared" si="9"/>
        <v>46636304</v>
      </c>
      <c r="M24" s="109">
        <f>+'OSN PD'!M24+'OSN AC'!M24+' INM'!N24+CSN!M24+CLN!M24</f>
        <v>0</v>
      </c>
      <c r="N24" s="109">
        <f>+'OSN PD'!N24+'OSN AC'!N24+' INM'!O24+CSN!N24+CLN!N24</f>
        <v>0</v>
      </c>
      <c r="O24" s="753">
        <f t="shared" si="10"/>
        <v>4781612</v>
      </c>
      <c r="P24" s="753">
        <f t="shared" si="5"/>
        <v>51417916</v>
      </c>
      <c r="Q24" s="753">
        <f t="shared" si="6"/>
        <v>4781612</v>
      </c>
      <c r="R24" s="109">
        <f>+'OSN PD'!R24+'OSN AC'!R24+' INM'!S24+CSN!R24+CLN!R24</f>
        <v>0</v>
      </c>
      <c r="S24" s="109">
        <f>+'OSN PD'!S24+'OSN AC'!S24+' INM'!T24+CSN!S24+CLN!S24</f>
        <v>0</v>
      </c>
      <c r="T24" s="109">
        <f>+'OSN PD'!T24+'OSN AC'!T24+' INM'!U24+CSN!T24+CLN!T24</f>
        <v>0</v>
      </c>
      <c r="U24" s="109">
        <f>+'OSN PD'!U24+'OSN AC'!U24+' INM'!V24+CSN!U24+CLN!U24</f>
        <v>0</v>
      </c>
      <c r="V24" s="109">
        <f>+'OSN PD'!V24+'OSN AC'!V24+' INM'!W24+CSN!V24+CLN!V24</f>
        <v>-960000</v>
      </c>
      <c r="W24" s="109">
        <f>+'OSN PD'!W24+'OSN AC'!W24+' INM'!X24+CSN!W24+CLN!W24</f>
        <v>-3010982</v>
      </c>
      <c r="X24" s="109">
        <f>+'OSN PD'!X24+'OSN AC'!X24+' INM'!Y24+CSN!X24+CLN!X24</f>
        <v>-466161</v>
      </c>
      <c r="Y24" s="109">
        <f>+'OSN PD'!Y24+'OSN AC'!Y24+' INM'!Z24+CSN!Y24+CLN!Y24</f>
        <v>0</v>
      </c>
      <c r="Z24" s="109">
        <f>+'OSN PD'!Z24+'OSN AC'!Z24+' INM'!AA24+CSN!Z24+CLN!Z24</f>
        <v>0</v>
      </c>
      <c r="AA24" s="109">
        <f>+'OSN PD'!AA24+'OSN AC'!AA24+' INM'!AB24+CSN!AA24+CLN!AA24</f>
        <v>0</v>
      </c>
      <c r="AB24" s="109">
        <f>+'OSN PD'!AB24+'OSN AC'!AB24+' INM'!AC24+CSN!AB24+CLN!AB24</f>
        <v>0</v>
      </c>
      <c r="AC24" s="109">
        <f>+'OSN PD'!AC24+'OSN AC'!AC24+' INM'!AD24+CSN!AC24+CLN!AC24</f>
        <v>0</v>
      </c>
      <c r="AD24" s="109">
        <f>+'OSN PD'!AD24+'OSN AC'!AD24+' INM'!AE24+CSN!AD24+CLN!AD24</f>
        <v>0</v>
      </c>
      <c r="AE24" s="109">
        <f>+'OSN PD'!AE24+'OSN AC'!AE24+' INM'!AF24+CSN!AE24+CLN!AE24</f>
        <v>0</v>
      </c>
      <c r="AF24" s="109">
        <f>+'OSN PD'!AF24+'OSN AC'!AF24+' INM'!AG24+CSN!AF24+CLN!AF24</f>
        <v>0</v>
      </c>
      <c r="AG24" s="109">
        <f>+'OSN PD'!AG24+'OSN AC'!AG24+' INM'!AH24+CSN!AG24+CLN!AG24</f>
        <v>0</v>
      </c>
      <c r="AH24" s="109">
        <f>+'OSN PD'!AH24+'OSN AC'!AH24+' INM'!AI24+CSN!AH24+CLN!AH24</f>
        <v>0</v>
      </c>
      <c r="AI24" s="109">
        <f>+'OSN PD'!AI24+'OSN AC'!AI24+' INM'!AJ24+CSN!AI24+CLN!AI24</f>
        <v>0</v>
      </c>
      <c r="AJ24" s="109">
        <f>+'OSN PD'!AJ24+'OSN AC'!AJ24+' INM'!AK24+CSN!AJ24+CLN!AJ24</f>
        <v>0</v>
      </c>
      <c r="AK24" s="109">
        <f>+'OSN PD'!AK24+'OSN AC'!AK24+' INM'!AL24+CSN!AK24+CLN!AK24</f>
        <v>0</v>
      </c>
      <c r="AL24" s="109">
        <f>+'OSN PD'!AL24+'OSN AC'!AL24+' INM'!AM24+CSN!AL24+CLN!AL24</f>
        <v>0</v>
      </c>
      <c r="AM24" s="109">
        <f>+'OSN PD'!AM24+'OSN AC'!AM24+' INM'!AN24+CSN!AM24+CLN!AM24</f>
        <v>0</v>
      </c>
      <c r="AN24" s="109">
        <f>+'OSN PD'!AN24+'OSN AC'!AN24+' INM'!AO24+CSN!AN24+CLN!AN24</f>
        <v>0</v>
      </c>
      <c r="AO24" s="109">
        <f>+'OSN PD'!AO24+'OSN AC'!AO24+' INM'!AP24+CSN!AO24+CLN!AO24</f>
        <v>0</v>
      </c>
      <c r="AP24" s="109">
        <v>0</v>
      </c>
      <c r="AQ24" s="109">
        <v>0</v>
      </c>
      <c r="AR24" s="109">
        <v>0</v>
      </c>
      <c r="AS24" s="109">
        <f t="shared" si="11"/>
        <v>-4437143</v>
      </c>
      <c r="AT24" s="109"/>
      <c r="AU24" s="109">
        <v>0</v>
      </c>
      <c r="AV24" s="109">
        <v>0</v>
      </c>
      <c r="AW24" s="109">
        <v>0</v>
      </c>
      <c r="AX24" s="109">
        <v>0</v>
      </c>
      <c r="AY24" s="109">
        <f t="shared" si="7"/>
        <v>0</v>
      </c>
      <c r="AZ24" s="109">
        <v>0</v>
      </c>
      <c r="BA24" s="109">
        <f>+'OSN PD'!BA24+'OSN AC'!BA24+' INM'!BB24+CSN!BA24+CLN!BA24</f>
        <v>0</v>
      </c>
      <c r="BB24" s="109">
        <f>+'OSN PD'!BB24+'OSN AC'!BB24+' INM'!BC24+CSN!BB24+CLN!BB24</f>
        <v>0</v>
      </c>
      <c r="BC24" s="109">
        <f>+'OSN PD'!BC24+'OSN AC'!BC24+' INM'!BD24+CSN!BC24+CLN!BC24</f>
        <v>0</v>
      </c>
      <c r="BD24" s="109">
        <v>0</v>
      </c>
      <c r="BE24" s="109">
        <v>0</v>
      </c>
      <c r="BF24" s="109">
        <v>0</v>
      </c>
      <c r="BG24" s="109">
        <f t="shared" si="12"/>
        <v>0</v>
      </c>
      <c r="BH24" s="227"/>
      <c r="BI24" s="227"/>
      <c r="BJ24" s="227"/>
      <c r="BK24" s="181"/>
      <c r="BL24" s="3"/>
      <c r="BM24" s="302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</row>
    <row r="25" spans="1:80">
      <c r="A25" s="229" t="s">
        <v>20</v>
      </c>
      <c r="B25" s="227" t="s">
        <v>925</v>
      </c>
      <c r="C25" s="109">
        <f>+'OSN PD'!C25+'OSN AC'!C25+' INM'!C25+CSN!C25+CLN!C25</f>
        <v>27927530</v>
      </c>
      <c r="D25" s="109">
        <f t="shared" si="8"/>
        <v>0</v>
      </c>
      <c r="E25" s="109">
        <f t="shared" si="14"/>
        <v>-2218571</v>
      </c>
      <c r="F25" s="109">
        <f t="shared" si="3"/>
        <v>25708959</v>
      </c>
      <c r="G25" s="109">
        <v>17419559</v>
      </c>
      <c r="H25" s="109">
        <f>+'OSN PD'!H25+'OSN AC'!H25+' INM'!I25+CSN!H25+CLN!H25</f>
        <v>1908099</v>
      </c>
      <c r="I25" s="109">
        <f>+'OSN PD'!I25+'OSN AC'!I25+' INM'!J25+CSN!I25+CLN!I25</f>
        <v>1971886</v>
      </c>
      <c r="J25" s="109">
        <f>+'OSN PD'!J25+'OSN AC'!J25+' INM'!K25+CSN!J25+CLN!J25</f>
        <v>2018606</v>
      </c>
      <c r="K25" s="109">
        <f t="shared" si="4"/>
        <v>5898591</v>
      </c>
      <c r="L25" s="109">
        <f t="shared" si="9"/>
        <v>23318150</v>
      </c>
      <c r="M25" s="109">
        <f>+'OSN PD'!M25+'OSN AC'!M25+' INM'!N25+CSN!M25+CLN!M25</f>
        <v>0</v>
      </c>
      <c r="N25" s="109">
        <f>+'OSN PD'!N25+'OSN AC'!N25+' INM'!O25+CSN!N25+CLN!N25</f>
        <v>0</v>
      </c>
      <c r="O25" s="753">
        <f t="shared" si="10"/>
        <v>2390809</v>
      </c>
      <c r="P25" s="753">
        <f t="shared" si="5"/>
        <v>25708959</v>
      </c>
      <c r="Q25" s="753">
        <f t="shared" si="6"/>
        <v>2390809</v>
      </c>
      <c r="R25" s="109">
        <f>+'OSN PD'!R25+'OSN AC'!R25+' INM'!S25+CSN!R25+CLN!R25</f>
        <v>0</v>
      </c>
      <c r="S25" s="109">
        <f>+'OSN PD'!S25+'OSN AC'!S25+' INM'!T25+CSN!S25+CLN!S25</f>
        <v>0</v>
      </c>
      <c r="T25" s="109">
        <f>+'OSN PD'!T25+'OSN AC'!T25+' INM'!U25+CSN!T25+CLN!T25</f>
        <v>0</v>
      </c>
      <c r="U25" s="109">
        <f>+'OSN PD'!U25+'OSN AC'!U25+' INM'!V25+CSN!U25+CLN!U25</f>
        <v>0</v>
      </c>
      <c r="V25" s="109">
        <f>+'OSN PD'!V25+'OSN AC'!V25+' INM'!W25+CSN!V25+CLN!V25</f>
        <v>-480000</v>
      </c>
      <c r="W25" s="109">
        <f>+'OSN PD'!W25+'OSN AC'!W25+' INM'!X25+CSN!W25+CLN!W25</f>
        <v>-1505491</v>
      </c>
      <c r="X25" s="109">
        <f>+'OSN PD'!X25+'OSN AC'!X25+' INM'!Y25+CSN!X25+CLN!X25</f>
        <v>-233080</v>
      </c>
      <c r="Y25" s="109">
        <f>+'OSN PD'!Y25+'OSN AC'!Y25+' INM'!Z25+CSN!Y25+CLN!Y25</f>
        <v>0</v>
      </c>
      <c r="Z25" s="109">
        <f>+'OSN PD'!Z25+'OSN AC'!Z25+' INM'!AA25+CSN!Z25+CLN!Z25</f>
        <v>0</v>
      </c>
      <c r="AA25" s="109">
        <f>+'OSN PD'!AA25+'OSN AC'!AA25+' INM'!AB25+CSN!AA25+CLN!AA25</f>
        <v>0</v>
      </c>
      <c r="AB25" s="109">
        <f>+'OSN PD'!AB25+'OSN AC'!AB25+' INM'!AC25+CSN!AB25+CLN!AB25</f>
        <v>0</v>
      </c>
      <c r="AC25" s="109">
        <f>+'OSN PD'!AC25+'OSN AC'!AC25+' INM'!AD25+CSN!AC25+CLN!AC25</f>
        <v>0</v>
      </c>
      <c r="AD25" s="109">
        <f>+'OSN PD'!AD25+'OSN AC'!AD25+' INM'!AE25+CSN!AD25+CLN!AD25</f>
        <v>0</v>
      </c>
      <c r="AE25" s="109">
        <f>+'OSN PD'!AE25+'OSN AC'!AE25+' INM'!AF25+CSN!AE25+CLN!AE25</f>
        <v>0</v>
      </c>
      <c r="AF25" s="109">
        <f>+'OSN PD'!AF25+'OSN AC'!AF25+' INM'!AG25+CSN!AF25+CLN!AF25</f>
        <v>0</v>
      </c>
      <c r="AG25" s="109">
        <f>+'OSN PD'!AG25+'OSN AC'!AG25+' INM'!AH25+CSN!AG25+CLN!AG25</f>
        <v>0</v>
      </c>
      <c r="AH25" s="109">
        <f>+'OSN PD'!AH25+'OSN AC'!AH25+' INM'!AI25+CSN!AH25+CLN!AH25</f>
        <v>0</v>
      </c>
      <c r="AI25" s="109">
        <f>+'OSN PD'!AI25+'OSN AC'!AI25+' INM'!AJ25+CSN!AI25+CLN!AI25</f>
        <v>0</v>
      </c>
      <c r="AJ25" s="109">
        <f>+'OSN PD'!AJ25+'OSN AC'!AJ25+' INM'!AK25+CSN!AJ25+CLN!AJ25</f>
        <v>0</v>
      </c>
      <c r="AK25" s="109">
        <f>+'OSN PD'!AK25+'OSN AC'!AK25+' INM'!AL25+CSN!AK25+CLN!AK25</f>
        <v>0</v>
      </c>
      <c r="AL25" s="109">
        <f>+'OSN PD'!AL25+'OSN AC'!AL25+' INM'!AM25+CSN!AL25+CLN!AL25</f>
        <v>0</v>
      </c>
      <c r="AM25" s="109">
        <f>+'OSN PD'!AM25+'OSN AC'!AM25+' INM'!AN25+CSN!AM25+CLN!AM25</f>
        <v>0</v>
      </c>
      <c r="AN25" s="109">
        <f>+'OSN PD'!AN25+'OSN AC'!AN25+' INM'!AO25+CSN!AN25+CLN!AN25</f>
        <v>0</v>
      </c>
      <c r="AO25" s="109">
        <f>+'OSN PD'!AO25+'OSN AC'!AO25+' INM'!AP25+CSN!AO25+CLN!AO25</f>
        <v>0</v>
      </c>
      <c r="AP25" s="109">
        <v>0</v>
      </c>
      <c r="AQ25" s="109">
        <v>0</v>
      </c>
      <c r="AR25" s="109">
        <v>0</v>
      </c>
      <c r="AS25" s="109">
        <f>SUM(R25:AR25)</f>
        <v>-2218571</v>
      </c>
      <c r="AT25" s="109"/>
      <c r="AU25" s="109">
        <v>0</v>
      </c>
      <c r="AV25" s="109">
        <v>0</v>
      </c>
      <c r="AW25" s="109">
        <v>0</v>
      </c>
      <c r="AX25" s="109">
        <v>0</v>
      </c>
      <c r="AY25" s="109">
        <f t="shared" si="7"/>
        <v>0</v>
      </c>
      <c r="AZ25" s="109">
        <v>0</v>
      </c>
      <c r="BA25" s="109">
        <f>+'OSN PD'!BA25+'OSN AC'!BA25+' INM'!BB25+CSN!BA25+CLN!BA25</f>
        <v>0</v>
      </c>
      <c r="BB25" s="109">
        <f>+'OSN PD'!BB25+'OSN AC'!BB25+' INM'!BC25+CSN!BB25+CLN!BB25</f>
        <v>0</v>
      </c>
      <c r="BC25" s="109">
        <f>+'OSN PD'!BC25+'OSN AC'!BC25+' INM'!BD25+CSN!BC25+CLN!BC25</f>
        <v>0</v>
      </c>
      <c r="BD25" s="109">
        <v>0</v>
      </c>
      <c r="BE25" s="109">
        <v>0</v>
      </c>
      <c r="BF25" s="109">
        <v>0</v>
      </c>
      <c r="BG25" s="109">
        <f t="shared" si="12"/>
        <v>0</v>
      </c>
      <c r="BM25" s="302"/>
    </row>
    <row r="26" spans="1:80">
      <c r="A26" s="229" t="s">
        <v>21</v>
      </c>
      <c r="B26" s="227" t="s">
        <v>926</v>
      </c>
      <c r="C26" s="109">
        <f>+'OSN PD'!C26+'OSN AC'!C26+' INM'!C26+CSN!C26+CLN!C26</f>
        <v>15000000</v>
      </c>
      <c r="D26" s="109">
        <f>+BG26</f>
        <v>0</v>
      </c>
      <c r="E26" s="109">
        <f t="shared" si="14"/>
        <v>-4500000</v>
      </c>
      <c r="F26" s="109">
        <f>+C26+D26+E26</f>
        <v>10500000</v>
      </c>
      <c r="G26" s="109">
        <v>4807349.9499999993</v>
      </c>
      <c r="H26" s="109">
        <f>+'OSN PD'!H26+'OSN AC'!H26+' INM'!I26+CSN!H26+CLN!H26</f>
        <v>469038.05</v>
      </c>
      <c r="I26" s="109">
        <f>+'OSN PD'!I26+'OSN AC'!I26+' INM'!J26+CSN!I26+CLN!I26</f>
        <v>468654.99</v>
      </c>
      <c r="J26" s="109">
        <f>+'OSN PD'!J26+'OSN AC'!J26+' INM'!K26+CSN!J26+CLN!J26</f>
        <v>483731.62</v>
      </c>
      <c r="K26" s="109">
        <f t="shared" si="4"/>
        <v>1421424.6600000001</v>
      </c>
      <c r="L26" s="109">
        <f t="shared" si="9"/>
        <v>6228774.6099999994</v>
      </c>
      <c r="M26" s="109">
        <v>0</v>
      </c>
      <c r="N26" s="109">
        <v>0</v>
      </c>
      <c r="O26" s="753">
        <f t="shared" si="10"/>
        <v>4271225.3900000006</v>
      </c>
      <c r="P26" s="753">
        <f t="shared" si="5"/>
        <v>10500000</v>
      </c>
      <c r="Q26" s="753">
        <f t="shared" si="6"/>
        <v>4271225.3900000006</v>
      </c>
      <c r="R26" s="109">
        <f>+'OSN PD'!R26+'OSN AC'!R26+' INM'!S26+CSN!R26+CLN!R26</f>
        <v>0</v>
      </c>
      <c r="S26" s="109">
        <f>+'OSN PD'!S26+'OSN AC'!S26+' INM'!T26+CSN!S26+CLN!S26</f>
        <v>0</v>
      </c>
      <c r="T26" s="109">
        <f>+'OSN PD'!T26+'OSN AC'!T26+' INM'!U26+CSN!T26+CLN!T26</f>
        <v>0</v>
      </c>
      <c r="U26" s="109">
        <f>+'OSN PD'!U26+'OSN AC'!U26+' INM'!V26+CSN!U26+CLN!U26</f>
        <v>0</v>
      </c>
      <c r="V26" s="109">
        <f>+'OSN PD'!V26+'OSN AC'!V26+' INM'!W26+CSN!V26+CLN!V26</f>
        <v>-4500000</v>
      </c>
      <c r="W26" s="109">
        <f>+'OSN PD'!W26+'OSN AC'!W26+' INM'!X26+CSN!W26+CLN!W26</f>
        <v>0</v>
      </c>
      <c r="X26" s="109">
        <f>+'OSN PD'!X26+'OSN AC'!X26+' INM'!Y26+CSN!X26+CLN!X26</f>
        <v>0</v>
      </c>
      <c r="Y26" s="109">
        <f>+'OSN PD'!Y26+'OSN AC'!Y26+' INM'!Z26+CSN!Y26+CLN!Y26</f>
        <v>0</v>
      </c>
      <c r="Z26" s="109">
        <f>+'OSN PD'!Z26+'OSN AC'!Z26+' INM'!AA26+CSN!Z26+CLN!Z26</f>
        <v>0</v>
      </c>
      <c r="AA26" s="109">
        <f>+'OSN PD'!AA26+'OSN AC'!AA26+' INM'!AB26+CSN!AA26+CLN!AA26</f>
        <v>0</v>
      </c>
      <c r="AB26" s="109">
        <f>+'OSN PD'!AB26+'OSN AC'!AB26+' INM'!AC26+CSN!AB26+CLN!AB26</f>
        <v>0</v>
      </c>
      <c r="AC26" s="109">
        <f>+'OSN PD'!AC26+'OSN AC'!AC26+' INM'!AD26+CSN!AC26+CLN!AC26</f>
        <v>0</v>
      </c>
      <c r="AD26" s="109">
        <f>+'OSN PD'!AD26+'OSN AC'!AD26+' INM'!AE26+CSN!AD26+CLN!AD26</f>
        <v>0</v>
      </c>
      <c r="AE26" s="109">
        <f>+'OSN PD'!AE26+'OSN AC'!AE26+' INM'!AF26+CSN!AE26+CLN!AE26</f>
        <v>0</v>
      </c>
      <c r="AF26" s="109">
        <f>+'OSN PD'!AF26+'OSN AC'!AF26+' INM'!AG26+CSN!AF26+CLN!AF26</f>
        <v>0</v>
      </c>
      <c r="AG26" s="109">
        <f>+'OSN PD'!AG26+'OSN AC'!AG26+' INM'!AH26+CSN!AG26+CLN!AG26</f>
        <v>0</v>
      </c>
      <c r="AH26" s="109">
        <f>+'OSN PD'!AH26+'OSN AC'!AH26+' INM'!AI26+CSN!AH26+CLN!AH26</f>
        <v>0</v>
      </c>
      <c r="AI26" s="109">
        <f>+'OSN PD'!AI26+'OSN AC'!AI26+' INM'!AJ26+CSN!AI26+CLN!AI26</f>
        <v>0</v>
      </c>
      <c r="AJ26" s="109">
        <f>+'OSN PD'!AJ26+'OSN AC'!AJ26+' INM'!AK26+CSN!AJ26+CLN!AJ26</f>
        <v>0</v>
      </c>
      <c r="AK26" s="109">
        <f>+'OSN PD'!AK26+'OSN AC'!AK26+' INM'!AL26+CSN!AK26+CLN!AK26</f>
        <v>0</v>
      </c>
      <c r="AL26" s="109">
        <f>+'OSN PD'!AL26+'OSN AC'!AL26+' INM'!AM26+CSN!AL26+CLN!AL26</f>
        <v>0</v>
      </c>
      <c r="AM26" s="109">
        <f>+'OSN PD'!AM26+'OSN AC'!AM26+' INM'!AN26+CSN!AM26+CLN!AM26</f>
        <v>0</v>
      </c>
      <c r="AN26" s="109">
        <f>+'OSN PD'!AN26+'OSN AC'!AN26+' INM'!AO26+CSN!AN26+CLN!AN26</f>
        <v>0</v>
      </c>
      <c r="AO26" s="109">
        <f>+'OSN PD'!AO26+'OSN AC'!AO26+' INM'!AP26+CSN!AO26+CLN!AO26</f>
        <v>0</v>
      </c>
      <c r="AP26" s="109"/>
      <c r="AQ26" s="109"/>
      <c r="AR26" s="109"/>
      <c r="AS26" s="109">
        <f>SUM(R26:AR26)</f>
        <v>-4500000</v>
      </c>
      <c r="AT26" s="109"/>
      <c r="AU26" s="109">
        <v>0</v>
      </c>
      <c r="AV26" s="109">
        <v>0</v>
      </c>
      <c r="AW26" s="109">
        <v>0</v>
      </c>
      <c r="AX26" s="109">
        <v>0</v>
      </c>
      <c r="AY26" s="109">
        <f>+AT26+AU26+AV26+AW26+AX26</f>
        <v>0</v>
      </c>
      <c r="AZ26" s="109">
        <f>+'OSN PD'!AZ26+'OSN AC'!AZ26+' INM'!BA26+CSN!AZ26+CLN!AZ26</f>
        <v>0</v>
      </c>
      <c r="BA26" s="109">
        <f>+'OSN PD'!BA26+'OSN AC'!BA26+' INM'!BB26+CSN!BA26+CLN!BA26</f>
        <v>0</v>
      </c>
      <c r="BB26" s="109">
        <f>+'OSN PD'!BB26+'OSN AC'!BB26+' INM'!BC26+CSN!BB26+CLN!BB26</f>
        <v>0</v>
      </c>
      <c r="BC26" s="109">
        <f>+'OSN PD'!BC26+'OSN AC'!BC26+' INM'!BD26+CSN!BC26+CLN!BC26</f>
        <v>0</v>
      </c>
      <c r="BD26" s="109"/>
      <c r="BE26" s="109"/>
      <c r="BF26" s="109"/>
      <c r="BG26" s="109"/>
      <c r="BM26" s="302"/>
    </row>
    <row r="27" spans="1:80">
      <c r="A27" s="229"/>
      <c r="C27" s="109"/>
      <c r="D27" s="109"/>
      <c r="E27" s="3"/>
      <c r="F27" s="109"/>
      <c r="G27" s="109"/>
      <c r="H27" s="109"/>
      <c r="I27" s="109"/>
      <c r="J27" s="109"/>
      <c r="K27" s="109"/>
      <c r="L27" s="109"/>
      <c r="M27" s="109"/>
      <c r="N27" s="109"/>
      <c r="O27" s="109"/>
      <c r="P27" s="805"/>
      <c r="Q27" s="772"/>
      <c r="R27" s="109"/>
      <c r="S27" s="109"/>
      <c r="T27" s="109"/>
      <c r="U27" s="109"/>
      <c r="V27" s="109"/>
      <c r="W27" s="109"/>
      <c r="X27" s="109"/>
      <c r="Y27" s="109"/>
      <c r="Z27" s="109"/>
      <c r="AA27" s="109"/>
      <c r="AB27" s="109"/>
      <c r="AC27" s="109"/>
      <c r="AD27" s="109"/>
      <c r="AE27" s="109"/>
      <c r="AF27" s="109"/>
      <c r="AG27" s="109"/>
      <c r="AH27" s="109"/>
      <c r="AI27" s="109"/>
      <c r="AJ27" s="109"/>
      <c r="AK27" s="109"/>
      <c r="AL27" s="109"/>
      <c r="AM27" s="109"/>
      <c r="AN27" s="109"/>
      <c r="AO27" s="109"/>
      <c r="AP27" s="109"/>
      <c r="AQ27" s="109"/>
      <c r="AR27" s="109"/>
      <c r="AS27" s="109"/>
      <c r="AT27" s="109"/>
      <c r="AU27" s="109"/>
      <c r="AV27" s="109"/>
      <c r="AW27" s="109"/>
      <c r="AX27" s="109"/>
      <c r="AY27" s="109"/>
      <c r="AZ27" s="109"/>
      <c r="BB27" s="109"/>
      <c r="BC27" s="109"/>
      <c r="BD27" s="109"/>
      <c r="BE27" s="109"/>
      <c r="BF27" s="109"/>
      <c r="BG27" s="3"/>
      <c r="BM27" s="302"/>
    </row>
    <row r="28" spans="1:80">
      <c r="A28" s="774" t="s">
        <v>927</v>
      </c>
      <c r="B28" s="207" t="s">
        <v>928</v>
      </c>
      <c r="C28" s="771">
        <f t="shared" ref="C28:AH28" si="15">SUM(C30:C69)</f>
        <v>392507251</v>
      </c>
      <c r="D28" s="771">
        <f t="shared" si="15"/>
        <v>0</v>
      </c>
      <c r="E28" s="771">
        <f t="shared" si="15"/>
        <v>17000000</v>
      </c>
      <c r="F28" s="771">
        <f t="shared" si="15"/>
        <v>409507251</v>
      </c>
      <c r="G28" s="771">
        <v>277119481.88000005</v>
      </c>
      <c r="H28" s="771">
        <f>SUM(H30:H69)</f>
        <v>28821909.849999994</v>
      </c>
      <c r="I28" s="771">
        <f t="shared" si="15"/>
        <v>35438772.829999998</v>
      </c>
      <c r="J28" s="771">
        <f>SUM(J30:J69)</f>
        <v>37410237.140000001</v>
      </c>
      <c r="K28" s="771">
        <f t="shared" si="15"/>
        <v>101670919.82000001</v>
      </c>
      <c r="L28" s="771">
        <f t="shared" si="15"/>
        <v>378790401.69999993</v>
      </c>
      <c r="M28" s="771">
        <f t="shared" si="15"/>
        <v>376254030.94</v>
      </c>
      <c r="N28" s="771">
        <f t="shared" si="15"/>
        <v>-15620564.109999996</v>
      </c>
      <c r="O28" s="771">
        <f t="shared" si="15"/>
        <v>30716849.300000004</v>
      </c>
      <c r="P28" s="771">
        <f t="shared" si="15"/>
        <v>33253220.060000006</v>
      </c>
      <c r="Q28" s="794">
        <f>SUM(Q30:Q69)</f>
        <v>15096285.190000013</v>
      </c>
      <c r="R28" s="771">
        <f t="shared" si="15"/>
        <v>0</v>
      </c>
      <c r="S28" s="771">
        <f t="shared" si="15"/>
        <v>0</v>
      </c>
      <c r="T28" s="771">
        <f t="shared" si="15"/>
        <v>10000000</v>
      </c>
      <c r="U28" s="771">
        <f t="shared" si="15"/>
        <v>2000000</v>
      </c>
      <c r="V28" s="771">
        <f t="shared" si="15"/>
        <v>0</v>
      </c>
      <c r="W28" s="771">
        <f t="shared" si="15"/>
        <v>5000000</v>
      </c>
      <c r="X28" s="771">
        <f t="shared" si="15"/>
        <v>0</v>
      </c>
      <c r="Y28" s="771">
        <f>SUM(Y30:Y69)</f>
        <v>0</v>
      </c>
      <c r="Z28" s="771">
        <f t="shared" si="15"/>
        <v>0</v>
      </c>
      <c r="AA28" s="771">
        <f t="shared" si="15"/>
        <v>0</v>
      </c>
      <c r="AB28" s="771">
        <f t="shared" si="15"/>
        <v>0</v>
      </c>
      <c r="AC28" s="771">
        <f t="shared" si="15"/>
        <v>0</v>
      </c>
      <c r="AD28" s="771">
        <f t="shared" si="15"/>
        <v>0</v>
      </c>
      <c r="AE28" s="771">
        <f t="shared" si="15"/>
        <v>0</v>
      </c>
      <c r="AF28" s="771">
        <f t="shared" si="15"/>
        <v>0</v>
      </c>
      <c r="AG28" s="771">
        <f t="shared" si="15"/>
        <v>0</v>
      </c>
      <c r="AH28" s="771">
        <f t="shared" si="15"/>
        <v>0</v>
      </c>
      <c r="AI28" s="771">
        <f t="shared" ref="AI28:AS28" si="16">SUM(AI30:AI69)</f>
        <v>0</v>
      </c>
      <c r="AJ28" s="771">
        <f t="shared" si="16"/>
        <v>0</v>
      </c>
      <c r="AK28" s="771">
        <f t="shared" si="16"/>
        <v>0</v>
      </c>
      <c r="AL28" s="771">
        <f t="shared" si="16"/>
        <v>0</v>
      </c>
      <c r="AM28" s="771">
        <f t="shared" si="16"/>
        <v>0</v>
      </c>
      <c r="AN28" s="771">
        <f t="shared" si="16"/>
        <v>0</v>
      </c>
      <c r="AO28" s="771">
        <f t="shared" si="16"/>
        <v>0</v>
      </c>
      <c r="AP28" s="771">
        <f t="shared" si="16"/>
        <v>0</v>
      </c>
      <c r="AQ28" s="771">
        <f t="shared" si="16"/>
        <v>0</v>
      </c>
      <c r="AR28" s="771">
        <f t="shared" si="16"/>
        <v>0</v>
      </c>
      <c r="AS28" s="771">
        <f t="shared" si="16"/>
        <v>17000000</v>
      </c>
      <c r="AT28" s="771">
        <f t="shared" ref="AT28:BG28" si="17">SUM(AT30:AT69)</f>
        <v>0</v>
      </c>
      <c r="AU28" s="771">
        <f t="shared" si="17"/>
        <v>0</v>
      </c>
      <c r="AV28" s="771">
        <f t="shared" si="17"/>
        <v>0</v>
      </c>
      <c r="AW28" s="771">
        <f t="shared" si="17"/>
        <v>0</v>
      </c>
      <c r="AX28" s="771">
        <f t="shared" si="17"/>
        <v>0</v>
      </c>
      <c r="AY28" s="771">
        <f t="shared" si="17"/>
        <v>0</v>
      </c>
      <c r="AZ28" s="771">
        <f t="shared" si="17"/>
        <v>0</v>
      </c>
      <c r="BA28" s="771">
        <f t="shared" si="17"/>
        <v>0</v>
      </c>
      <c r="BB28" s="771">
        <f t="shared" si="17"/>
        <v>0</v>
      </c>
      <c r="BC28" s="771">
        <f t="shared" si="17"/>
        <v>0</v>
      </c>
      <c r="BD28" s="771">
        <f t="shared" si="17"/>
        <v>0</v>
      </c>
      <c r="BE28" s="771">
        <f t="shared" si="17"/>
        <v>0</v>
      </c>
      <c r="BF28" s="771">
        <f t="shared" si="17"/>
        <v>0</v>
      </c>
      <c r="BG28" s="771">
        <f t="shared" si="17"/>
        <v>0</v>
      </c>
      <c r="BQ28" s="109" t="e">
        <f>+#REF!-F28</f>
        <v>#REF!</v>
      </c>
    </row>
    <row r="29" spans="1:80">
      <c r="A29" s="229"/>
      <c r="C29" s="109"/>
      <c r="D29" s="109"/>
      <c r="E29" s="3"/>
      <c r="F29" s="3"/>
      <c r="G29" s="3"/>
      <c r="H29" s="3"/>
      <c r="I29" s="3"/>
      <c r="J29" s="3"/>
      <c r="K29" s="3"/>
      <c r="L29" s="3"/>
      <c r="M29" s="3"/>
      <c r="N29" s="811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</row>
    <row r="30" spans="1:80">
      <c r="A30" s="229" t="s">
        <v>22</v>
      </c>
      <c r="B30" s="227" t="s">
        <v>929</v>
      </c>
      <c r="C30" s="109">
        <f>+'OSN PD'!C30+'OSN AC'!C30+' INM'!C30+CSN!C30+CLN!C30</f>
        <v>0</v>
      </c>
      <c r="D30" s="109">
        <f t="shared" ref="D30:D69" si="18">+BG30</f>
        <v>0</v>
      </c>
      <c r="E30" s="109">
        <f t="shared" ref="E30:E69" si="19">+AS30</f>
        <v>0</v>
      </c>
      <c r="F30" s="109">
        <f t="shared" ref="F30:F69" si="20">+C30+D30+E30</f>
        <v>0</v>
      </c>
      <c r="G30" s="109">
        <v>0</v>
      </c>
      <c r="H30" s="109">
        <f>+'OSN PD'!H30+'OSN AC'!H30+' INM'!I30+CSN!H30+CLN!H30</f>
        <v>0</v>
      </c>
      <c r="I30" s="109">
        <f>+'OSN PD'!I30+'OSN AC'!I30+' INM'!J30+CSN!I30+CLN!I30</f>
        <v>0</v>
      </c>
      <c r="J30" s="109">
        <f>+'OSN PD'!J30+'OSN AC'!J30+' INM'!K30+CSN!J30+CLN!J30</f>
        <v>0</v>
      </c>
      <c r="K30" s="109">
        <f t="shared" ref="K30:K69" si="21">SUM(H30:J30)</f>
        <v>0</v>
      </c>
      <c r="L30" s="109">
        <f t="shared" ref="L30:L69" si="22">K30+G30</f>
        <v>0</v>
      </c>
      <c r="M30" s="109">
        <f>+'OSN PD'!M30+'OSN AC'!M30+' INM'!N30+CSN!M30+CLN!M30</f>
        <v>0</v>
      </c>
      <c r="N30" s="109">
        <f>+'OSN PD'!N30+'OSN AC'!N30+' INM'!O30+CSN!N30+CLN!N30</f>
        <v>0</v>
      </c>
      <c r="O30" s="753">
        <f t="shared" ref="O30:O69" si="23">F30-L30</f>
        <v>0</v>
      </c>
      <c r="P30" s="753">
        <f t="shared" ref="P30:P69" si="24">+F30-M30</f>
        <v>0</v>
      </c>
      <c r="Q30" s="753">
        <f t="shared" ref="Q30:Q69" si="25">IF(N30&gt;0,(F30-L30-N30),(F30-L30+N30))</f>
        <v>0</v>
      </c>
      <c r="R30" s="109">
        <f>+'OSN PD'!R30+'OSN AC'!R30+' INM'!S30+CSN!R30+CLN!R30</f>
        <v>0</v>
      </c>
      <c r="S30" s="109">
        <f>+'OSN PD'!S30+'OSN AC'!S30+' INM'!T30+CSN!S30+CLN!S30</f>
        <v>0</v>
      </c>
      <c r="T30" s="109">
        <f>+'OSN PD'!T30+'OSN AC'!T30+' INM'!U30+CSN!T30+CLN!T30</f>
        <v>0</v>
      </c>
      <c r="U30" s="109">
        <f>+'OSN PD'!U30+'OSN AC'!U30+' INM'!V30+CSN!U30+CLN!U30</f>
        <v>0</v>
      </c>
      <c r="V30" s="109">
        <f>+'OSN PD'!V30+'OSN AC'!V30+' INM'!W30+CSN!V30+CLN!V30</f>
        <v>0</v>
      </c>
      <c r="W30" s="109">
        <f>+'OSN PD'!W30+'OSN AC'!W30+' INM'!X30+CSN!W30+CLN!W30</f>
        <v>0</v>
      </c>
      <c r="X30" s="109">
        <f>+'OSN PD'!X30+'OSN AC'!X30+' INM'!Y30+CSN!X30+CLN!X30</f>
        <v>0</v>
      </c>
      <c r="Y30" s="109">
        <f>+'OSN PD'!Y30+'OSN AC'!Y30+' INM'!Z30+CSN!Y30+CLN!Y30</f>
        <v>0</v>
      </c>
      <c r="Z30" s="109">
        <f>+'OSN PD'!Z30+'OSN AC'!Z30+' INM'!AA30+CSN!Z30+CLN!Z30</f>
        <v>0</v>
      </c>
      <c r="AA30" s="109">
        <f>+'OSN PD'!AA30+'OSN AC'!AA30+' INM'!AB30+CSN!AA30+CLN!AA30</f>
        <v>0</v>
      </c>
      <c r="AB30" s="109">
        <f>+'OSN PD'!AB30+'OSN AC'!AB30+' INM'!AC30+CSN!AB30+CLN!AB30</f>
        <v>0</v>
      </c>
      <c r="AC30" s="109">
        <f>+'OSN PD'!AC30+'OSN AC'!AC30+' INM'!AD30+CSN!AC30+CLN!AC30</f>
        <v>0</v>
      </c>
      <c r="AD30" s="109">
        <f>+'OSN PD'!AD30+'OSN AC'!AD30+' INM'!AE30+CSN!AD30+CLN!AD30</f>
        <v>0</v>
      </c>
      <c r="AE30" s="109">
        <f>+'OSN PD'!AE30+'OSN AC'!AE30+' INM'!AF30+CSN!AE30+CLN!AE30</f>
        <v>0</v>
      </c>
      <c r="AF30" s="109">
        <f>+'OSN PD'!AF30+'OSN AC'!AF30+' INM'!AG30+CSN!AF30+CLN!AF30</f>
        <v>0</v>
      </c>
      <c r="AG30" s="109">
        <f>+'OSN PD'!AG30+'OSN AC'!AG30+' INM'!AH30+CSN!AG30+CLN!AG30</f>
        <v>0</v>
      </c>
      <c r="AH30" s="109">
        <f>+'OSN PD'!AH30+'OSN AC'!AH30+' INM'!AI30+CSN!AH30+CLN!AH30</f>
        <v>0</v>
      </c>
      <c r="AI30" s="109">
        <f>+'OSN PD'!AI30+'OSN AC'!AI30+' INM'!AJ30+CSN!AI30+CLN!AI30</f>
        <v>0</v>
      </c>
      <c r="AJ30" s="109">
        <f>+'OSN PD'!AJ30+'OSN AC'!AJ30+' INM'!AK30+CSN!AJ30+CLN!AJ30</f>
        <v>0</v>
      </c>
      <c r="AK30" s="109">
        <f>+'OSN PD'!AK30+'OSN AC'!AK30+' INM'!AL30+CSN!AK30+CLN!AK30</f>
        <v>0</v>
      </c>
      <c r="AL30" s="109">
        <f>+'OSN PD'!AL30+'OSN AC'!AL30+' INM'!AM30+CSN!AL30+CLN!AL30</f>
        <v>0</v>
      </c>
      <c r="AM30" s="109">
        <f>+'OSN PD'!AM30+'OSN AC'!AM30+' INM'!AN30+CSN!AM30+CLN!AM30</f>
        <v>0</v>
      </c>
      <c r="AN30" s="109">
        <f>+'OSN PD'!AN30+'OSN AC'!AN30+' INM'!AO30+CSN!AN30+CLN!AN30</f>
        <v>0</v>
      </c>
      <c r="AO30" s="109">
        <f>+'OSN PD'!AO30+'OSN AC'!AO30+' INM'!AP30+CSN!AO30+CLN!AO30</f>
        <v>0</v>
      </c>
      <c r="AP30" s="109">
        <v>0</v>
      </c>
      <c r="AQ30" s="109">
        <v>0</v>
      </c>
      <c r="AR30" s="109">
        <v>0</v>
      </c>
      <c r="AS30" s="109">
        <f t="shared" ref="AS30:AS69" si="26">SUM(R30:AR30)</f>
        <v>0</v>
      </c>
      <c r="AT30" s="109"/>
      <c r="AU30" s="109">
        <v>0</v>
      </c>
      <c r="AV30" s="109">
        <v>0</v>
      </c>
      <c r="AW30" s="109">
        <v>0</v>
      </c>
      <c r="AX30" s="109">
        <v>0</v>
      </c>
      <c r="AY30" s="109">
        <f t="shared" ref="AY30:AY69" si="27">+AT30+AU30+AV30+AW30+AX30</f>
        <v>0</v>
      </c>
      <c r="AZ30" s="109">
        <f>+'OSN PD'!AZ30+'OSN AC'!AZ30+' INM'!BA30+CSN!AZ30+CLN!AZ30</f>
        <v>0</v>
      </c>
      <c r="BA30" s="109">
        <f>+'OSN PD'!BA30+'OSN AC'!BA30+' INM'!BB30+CSN!BA30+CLN!BA30</f>
        <v>0</v>
      </c>
      <c r="BB30" s="109">
        <v>0</v>
      </c>
      <c r="BC30" s="109">
        <v>0</v>
      </c>
      <c r="BD30" s="109">
        <v>0</v>
      </c>
      <c r="BE30" s="109">
        <v>0</v>
      </c>
      <c r="BF30" s="109">
        <v>0</v>
      </c>
      <c r="BG30" s="109">
        <f>SUM(AZ30:BF30)</f>
        <v>0</v>
      </c>
    </row>
    <row r="31" spans="1:80">
      <c r="A31" s="229" t="s">
        <v>23</v>
      </c>
      <c r="B31" s="227" t="s">
        <v>930</v>
      </c>
      <c r="C31" s="109">
        <f>+'OSN PD'!C31+'OSN AC'!C31+' INM'!C31+CSN!C31+CLN!C31</f>
        <v>0</v>
      </c>
      <c r="D31" s="109">
        <f t="shared" si="18"/>
        <v>0</v>
      </c>
      <c r="E31" s="109">
        <f t="shared" si="19"/>
        <v>0</v>
      </c>
      <c r="F31" s="109">
        <f t="shared" si="20"/>
        <v>0</v>
      </c>
      <c r="G31" s="109">
        <v>0</v>
      </c>
      <c r="H31" s="109">
        <f>+'OSN PD'!H31+'OSN AC'!H31+' INM'!I31+CSN!H31+CLN!H31</f>
        <v>0</v>
      </c>
      <c r="I31" s="109">
        <f>+'OSN PD'!I31+'OSN AC'!I31+' INM'!J31+CSN!I31+CLN!I31</f>
        <v>0</v>
      </c>
      <c r="J31" s="109">
        <f>+'OSN PD'!J31+'OSN AC'!J31+' INM'!K31+CSN!J31+CLN!J31</f>
        <v>0</v>
      </c>
      <c r="K31" s="109">
        <f t="shared" si="21"/>
        <v>0</v>
      </c>
      <c r="L31" s="109">
        <f t="shared" si="22"/>
        <v>0</v>
      </c>
      <c r="M31" s="109">
        <f>+'OSN PD'!M31+'OSN AC'!M31+' INM'!N31+CSN!M31+CLN!M31</f>
        <v>0</v>
      </c>
      <c r="N31" s="109">
        <f>+'OSN PD'!N31+'OSN AC'!N31+' INM'!O31+CSN!N31+CLN!N31</f>
        <v>0</v>
      </c>
      <c r="O31" s="753">
        <f t="shared" si="23"/>
        <v>0</v>
      </c>
      <c r="P31" s="753">
        <f t="shared" si="24"/>
        <v>0</v>
      </c>
      <c r="Q31" s="753">
        <f t="shared" si="25"/>
        <v>0</v>
      </c>
      <c r="R31" s="109">
        <f>+'OSN PD'!R31+'OSN AC'!R31+' INM'!S31+CSN!R31+CLN!R31</f>
        <v>0</v>
      </c>
      <c r="S31" s="109">
        <f>+'OSN PD'!S31+'OSN AC'!S31+' INM'!T31+CSN!S31+CLN!S31</f>
        <v>0</v>
      </c>
      <c r="T31" s="109">
        <f>+'OSN PD'!T31+'OSN AC'!T31+' INM'!U31+CSN!T31+CLN!T31</f>
        <v>0</v>
      </c>
      <c r="U31" s="109">
        <f>+'OSN PD'!U31+'OSN AC'!U31+' INM'!V31+CSN!U31+CLN!U31</f>
        <v>0</v>
      </c>
      <c r="V31" s="109">
        <f>+'OSN PD'!V31+'OSN AC'!V31+' INM'!W31+CSN!V31+CLN!V31</f>
        <v>0</v>
      </c>
      <c r="W31" s="109">
        <f>+'OSN PD'!W31+'OSN AC'!W31+' INM'!X31+CSN!W31+CLN!W31</f>
        <v>0</v>
      </c>
      <c r="X31" s="109">
        <f>+'OSN PD'!X31+'OSN AC'!X31+' INM'!Y31+CSN!X31+CLN!X31</f>
        <v>0</v>
      </c>
      <c r="Y31" s="109">
        <f>+'OSN PD'!Y31+'OSN AC'!Y31+' INM'!Z31+CSN!Y31+CLN!Y31</f>
        <v>0</v>
      </c>
      <c r="Z31" s="109">
        <f>+'OSN PD'!Z31+'OSN AC'!Z31+' INM'!AA31+CSN!Z31+CLN!Z31</f>
        <v>0</v>
      </c>
      <c r="AA31" s="109">
        <f>+'OSN PD'!AA31+'OSN AC'!AA31+' INM'!AB31+CSN!AA31+CLN!AA31</f>
        <v>0</v>
      </c>
      <c r="AB31" s="109">
        <f>+'OSN PD'!AB31+'OSN AC'!AB31+' INM'!AC31+CSN!AB31+CLN!AB31</f>
        <v>0</v>
      </c>
      <c r="AC31" s="109">
        <f>+'OSN PD'!AC31+'OSN AC'!AC31+' INM'!AD31+CSN!AC31+CLN!AC31</f>
        <v>0</v>
      </c>
      <c r="AD31" s="109">
        <f>+'OSN PD'!AD31+'OSN AC'!AD31+' INM'!AE31+CSN!AD31+CLN!AD31</f>
        <v>0</v>
      </c>
      <c r="AE31" s="109">
        <f>+'OSN PD'!AE31+'OSN AC'!AE31+' INM'!AF31+CSN!AE31+CLN!AE31</f>
        <v>0</v>
      </c>
      <c r="AF31" s="109">
        <f>+'OSN PD'!AF31+'OSN AC'!AF31+' INM'!AG31+CSN!AF31+CLN!AF31</f>
        <v>0</v>
      </c>
      <c r="AG31" s="109">
        <f>+'OSN PD'!AG31+'OSN AC'!AG31+' INM'!AH31+CSN!AG31+CLN!AG31</f>
        <v>0</v>
      </c>
      <c r="AH31" s="109">
        <f>+'OSN PD'!AH31+'OSN AC'!AH31+' INM'!AI31+CSN!AH31+CLN!AH31</f>
        <v>0</v>
      </c>
      <c r="AI31" s="109">
        <f>+'OSN PD'!AI31+'OSN AC'!AI31+' INM'!AJ31+CSN!AI31+CLN!AI31</f>
        <v>0</v>
      </c>
      <c r="AJ31" s="109">
        <f>+'OSN PD'!AJ31+'OSN AC'!AJ31+' INM'!AK31+CSN!AJ31+CLN!AJ31</f>
        <v>0</v>
      </c>
      <c r="AK31" s="109">
        <f>+'OSN PD'!AK31+'OSN AC'!AK31+' INM'!AL31+CSN!AK31+CLN!AK31</f>
        <v>0</v>
      </c>
      <c r="AL31" s="109">
        <f>+'OSN PD'!AL31+'OSN AC'!AL31+' INM'!AM31+CSN!AL31+CLN!AL31</f>
        <v>0</v>
      </c>
      <c r="AM31" s="109">
        <f>+'OSN PD'!AM31+'OSN AC'!AM31+' INM'!AN31+CSN!AM31+CLN!AM31</f>
        <v>0</v>
      </c>
      <c r="AN31" s="109">
        <f>+'OSN PD'!AN31+'OSN AC'!AN31+' INM'!AO31+CSN!AN31+CLN!AN31</f>
        <v>0</v>
      </c>
      <c r="AO31" s="109">
        <f>+'OSN PD'!AO31+'OSN AC'!AO31+' INM'!AP31+CSN!AO31+CLN!AO31</f>
        <v>0</v>
      </c>
      <c r="AP31" s="109">
        <v>0</v>
      </c>
      <c r="AQ31" s="109">
        <v>0</v>
      </c>
      <c r="AR31" s="109">
        <v>0</v>
      </c>
      <c r="AS31" s="109">
        <f t="shared" si="26"/>
        <v>0</v>
      </c>
      <c r="AT31" s="109"/>
      <c r="AU31" s="109">
        <v>0</v>
      </c>
      <c r="AV31" s="109">
        <v>0</v>
      </c>
      <c r="AW31" s="109">
        <v>0</v>
      </c>
      <c r="AX31" s="109">
        <v>0</v>
      </c>
      <c r="AY31" s="109">
        <f t="shared" si="27"/>
        <v>0</v>
      </c>
      <c r="AZ31" s="109">
        <f>+'OSN PD'!AZ31+'OSN AC'!AZ31+' INM'!BA31+CSN!AZ31+CLN!AZ31</f>
        <v>0</v>
      </c>
      <c r="BA31" s="109">
        <f>+'OSN PD'!BA31+'OSN AC'!BA31+' INM'!BB31+CSN!BA31+CLN!BA31</f>
        <v>0</v>
      </c>
      <c r="BB31" s="109">
        <v>0</v>
      </c>
      <c r="BC31" s="109">
        <v>0</v>
      </c>
      <c r="BD31" s="109">
        <v>0</v>
      </c>
      <c r="BE31" s="109">
        <v>0</v>
      </c>
      <c r="BF31" s="109">
        <v>0</v>
      </c>
      <c r="BG31" s="109">
        <f t="shared" ref="BG31:BG69" si="28">SUM(AZ31:BF31)</f>
        <v>0</v>
      </c>
    </row>
    <row r="32" spans="1:80">
      <c r="A32" s="229" t="s">
        <v>24</v>
      </c>
      <c r="B32" s="227" t="s">
        <v>931</v>
      </c>
      <c r="C32" s="109">
        <f>+'OSN PD'!C32+'OSN AC'!C32+' INM'!C32+CSN!C32+CLN!C32</f>
        <v>34932555</v>
      </c>
      <c r="D32" s="109">
        <f t="shared" si="18"/>
        <v>0</v>
      </c>
      <c r="E32" s="109">
        <f t="shared" si="19"/>
        <v>-1737581</v>
      </c>
      <c r="F32" s="109">
        <f t="shared" si="20"/>
        <v>33194974</v>
      </c>
      <c r="G32" s="109">
        <v>19651690.84</v>
      </c>
      <c r="H32" s="109">
        <f>+'OSN PD'!H32+'OSN AC'!H32+' INM'!I32+CSN!H32+CLN!H32</f>
        <v>1228541.72</v>
      </c>
      <c r="I32" s="109">
        <f>+'OSN PD'!I32+'OSN AC'!I32+' INM'!J32+CSN!I32+CLN!I32</f>
        <v>1014099.87</v>
      </c>
      <c r="J32" s="109">
        <f>+'OSN PD'!J32+'OSN AC'!J32+' INM'!K32+CSN!J32+CLN!J32</f>
        <v>2170685.21</v>
      </c>
      <c r="K32" s="109">
        <f t="shared" si="21"/>
        <v>4413326.8</v>
      </c>
      <c r="L32" s="109">
        <f t="shared" si="22"/>
        <v>24065017.640000001</v>
      </c>
      <c r="M32" s="109">
        <f>+'OSN PD'!M32+'OSN AC'!M32+' INM'!N32+CSN!M32+CLN!M32</f>
        <v>31509910.780000001</v>
      </c>
      <c r="N32" s="109">
        <f>+'OSN PD'!N32+'OSN AC'!N32+' INM'!O32+CSN!N32+CLN!N32</f>
        <v>-7444893.1400000006</v>
      </c>
      <c r="O32" s="753">
        <f>F32-L32</f>
        <v>9129956.3599999994</v>
      </c>
      <c r="P32" s="753">
        <f>+F32-M32</f>
        <v>1685063.2199999988</v>
      </c>
      <c r="Q32" s="753">
        <f t="shared" si="25"/>
        <v>1685063.2199999988</v>
      </c>
      <c r="R32" s="109">
        <f>+'OSN PD'!R32+'OSN AC'!R32+' INM'!S32+CSN!R32+CLN!R32</f>
        <v>0</v>
      </c>
      <c r="S32" s="109">
        <f>+'OSN PD'!S32+'OSN AC'!S32+' INM'!T32+CSN!S32+CLN!S32</f>
        <v>0</v>
      </c>
      <c r="T32" s="109">
        <f>+'OSN PD'!T32+'OSN AC'!T32+' INM'!U32+CSN!T32+CLN!T32</f>
        <v>-200000</v>
      </c>
      <c r="U32" s="109">
        <f>+'OSN PD'!U32+'OSN AC'!U32+' INM'!V32+CSN!U32+CLN!U32</f>
        <v>-1537581</v>
      </c>
      <c r="V32" s="109">
        <f>+'OSN PD'!V32+'OSN AC'!V32+' INM'!W32+CSN!V32+CLN!V32</f>
        <v>0</v>
      </c>
      <c r="W32" s="109">
        <f>+'OSN PD'!W32+'OSN AC'!W32+' INM'!X32+CSN!W32+CLN!W32</f>
        <v>0</v>
      </c>
      <c r="X32" s="109">
        <f>+'OSN PD'!X32+'OSN AC'!X32+' INM'!Y32+CSN!X32+CLN!X32</f>
        <v>0</v>
      </c>
      <c r="Y32" s="109">
        <f>+'OSN PD'!Y32+'OSN AC'!Y32+' INM'!Z32+CSN!Y32+CLN!Y32</f>
        <v>0</v>
      </c>
      <c r="Z32" s="109">
        <f>+'OSN PD'!Z32+'OSN AC'!Z32+' INM'!AA32+CSN!Z32+CLN!Z32</f>
        <v>0</v>
      </c>
      <c r="AA32" s="109">
        <f>+'OSN PD'!AA32+'OSN AC'!AA32+' INM'!AB32+CSN!AA32+CLN!AA32</f>
        <v>0</v>
      </c>
      <c r="AB32" s="109">
        <f>+'OSN PD'!AB32+'OSN AC'!AB32+' INM'!AC32+CSN!AB32+CLN!AB32</f>
        <v>0</v>
      </c>
      <c r="AC32" s="109">
        <f>+'OSN PD'!AC32+'OSN AC'!AC32+' INM'!AD32+CSN!AC32+CLN!AC32</f>
        <v>0</v>
      </c>
      <c r="AD32" s="109">
        <f>+'OSN PD'!AD32+'OSN AC'!AD32+' INM'!AE32+CSN!AD32+CLN!AD32</f>
        <v>0</v>
      </c>
      <c r="AE32" s="109">
        <f>+'OSN PD'!AE32+'OSN AC'!AE32+' INM'!AF32+CSN!AE32+CLN!AE32</f>
        <v>0</v>
      </c>
      <c r="AF32" s="109">
        <f>+'OSN PD'!AF32+'OSN AC'!AF32+' INM'!AG32+CSN!AF32+CLN!AF32</f>
        <v>0</v>
      </c>
      <c r="AG32" s="109">
        <f>+'OSN PD'!AG32+'OSN AC'!AG32+' INM'!AH32+CSN!AG32+CLN!AG32</f>
        <v>0</v>
      </c>
      <c r="AH32" s="109">
        <f>+'OSN PD'!AH32+'OSN AC'!AH32+' INM'!AI32+CSN!AH32+CLN!AH32</f>
        <v>0</v>
      </c>
      <c r="AI32" s="109">
        <f>+'OSN PD'!AI32+'OSN AC'!AI32+' INM'!AJ32+CSN!AI32+CLN!AI32</f>
        <v>0</v>
      </c>
      <c r="AJ32" s="109">
        <f>+'OSN PD'!AJ32+'OSN AC'!AJ32+' INM'!AK32+CSN!AJ32+CLN!AJ32</f>
        <v>0</v>
      </c>
      <c r="AK32" s="109">
        <f>+'OSN PD'!AK32+'OSN AC'!AK32+' INM'!AL32+CSN!AK32+CLN!AK32</f>
        <v>0</v>
      </c>
      <c r="AL32" s="109">
        <f>+'OSN PD'!AL32+'OSN AC'!AL32+' INM'!AM32+CSN!AL32+CLN!AL32</f>
        <v>0</v>
      </c>
      <c r="AM32" s="109">
        <f>+'OSN PD'!AM32+'OSN AC'!AM32+' INM'!AN32+CSN!AM32+CLN!AM32</f>
        <v>0</v>
      </c>
      <c r="AN32" s="109">
        <f>+'OSN PD'!AN32+'OSN AC'!AN32+' INM'!AO32+CSN!AN32+CLN!AN32</f>
        <v>0</v>
      </c>
      <c r="AO32" s="109">
        <f>+'OSN PD'!AO32+'OSN AC'!AO32+' INM'!AP32+CSN!AO32+CLN!AO32</f>
        <v>0</v>
      </c>
      <c r="AP32" s="109">
        <v>0</v>
      </c>
      <c r="AQ32" s="109">
        <v>0</v>
      </c>
      <c r="AR32" s="109">
        <v>0</v>
      </c>
      <c r="AS32" s="109">
        <f t="shared" si="26"/>
        <v>-1737581</v>
      </c>
      <c r="AT32" s="109"/>
      <c r="AU32" s="109"/>
      <c r="AV32" s="109"/>
      <c r="AW32" s="109"/>
      <c r="AX32" s="109"/>
      <c r="AY32" s="109"/>
      <c r="AZ32" s="109">
        <f>+'OSN PD'!AZ32+'OSN AC'!AZ32+' INM'!BA32+CSN!AZ32+CLN!AZ32</f>
        <v>0</v>
      </c>
      <c r="BA32" s="109">
        <f>+'OSN PD'!BA32+'OSN AC'!BA32+' INM'!BB32+CSN!BA32+CLN!BA32</f>
        <v>0</v>
      </c>
      <c r="BB32" s="109"/>
      <c r="BC32" s="109"/>
      <c r="BD32" s="109"/>
      <c r="BE32" s="109"/>
      <c r="BF32" s="109"/>
      <c r="BG32" s="109">
        <f t="shared" si="28"/>
        <v>0</v>
      </c>
    </row>
    <row r="33" spans="1:69" ht="12.6" customHeight="1">
      <c r="A33" s="229" t="s">
        <v>25</v>
      </c>
      <c r="B33" s="227" t="s">
        <v>932</v>
      </c>
      <c r="C33" s="109">
        <f>+'OSN PD'!C33+'OSN AC'!C33+' INM'!C33+CSN!C33+CLN!C33</f>
        <v>0</v>
      </c>
      <c r="D33" s="109">
        <f t="shared" si="18"/>
        <v>0</v>
      </c>
      <c r="E33" s="109">
        <f t="shared" si="19"/>
        <v>0</v>
      </c>
      <c r="F33" s="109">
        <f t="shared" si="20"/>
        <v>0</v>
      </c>
      <c r="G33" s="109">
        <v>0</v>
      </c>
      <c r="H33" s="109">
        <f>+'OSN PD'!H33+'OSN AC'!H33+' INM'!I33+CSN!H33+CLN!H33</f>
        <v>0</v>
      </c>
      <c r="I33" s="109">
        <f>+'OSN PD'!I33+'OSN AC'!I33+' INM'!J33+CSN!I33+CLN!I33</f>
        <v>0</v>
      </c>
      <c r="J33" s="109">
        <f>+'OSN PD'!J33+'OSN AC'!J33+' INM'!K33+CSN!J33+CLN!J33</f>
        <v>0</v>
      </c>
      <c r="K33" s="109">
        <f t="shared" si="21"/>
        <v>0</v>
      </c>
      <c r="L33" s="109">
        <f t="shared" si="22"/>
        <v>0</v>
      </c>
      <c r="M33" s="109">
        <f>+'OSN PD'!M33+'OSN AC'!M33+' INM'!N33+CSN!M33+CLN!M33</f>
        <v>0</v>
      </c>
      <c r="N33" s="109">
        <f>+'OSN PD'!N33+'OSN AC'!N33+' INM'!O33+CSN!N33+CLN!N33</f>
        <v>0</v>
      </c>
      <c r="O33" s="753">
        <f t="shared" si="23"/>
        <v>0</v>
      </c>
      <c r="P33" s="753">
        <f t="shared" si="24"/>
        <v>0</v>
      </c>
      <c r="Q33" s="753">
        <f t="shared" si="25"/>
        <v>0</v>
      </c>
      <c r="R33" s="109">
        <f>+'OSN PD'!R33+'OSN AC'!R33+' INM'!S33+CSN!R33+CLN!R33</f>
        <v>0</v>
      </c>
      <c r="S33" s="109">
        <f>+'OSN PD'!S33+'OSN AC'!S33+' INM'!T33+CSN!S33+CLN!S33</f>
        <v>0</v>
      </c>
      <c r="T33" s="109">
        <f>+'OSN PD'!T33+'OSN AC'!T33+' INM'!U33+CSN!T33+CLN!T33</f>
        <v>0</v>
      </c>
      <c r="U33" s="109">
        <f>+'OSN PD'!U33+'OSN AC'!U33+' INM'!V33+CSN!U33+CLN!U33</f>
        <v>0</v>
      </c>
      <c r="V33" s="109">
        <f>+'OSN PD'!V33+'OSN AC'!V33+' INM'!W33+CSN!V33+CLN!V33</f>
        <v>0</v>
      </c>
      <c r="W33" s="109">
        <f>+'OSN PD'!W33+'OSN AC'!W33+' INM'!X33+CSN!W33+CLN!W33</f>
        <v>0</v>
      </c>
      <c r="X33" s="109">
        <f>+'OSN PD'!X33+'OSN AC'!X33+' INM'!Y33+CSN!X33+CLN!X33</f>
        <v>0</v>
      </c>
      <c r="Y33" s="109">
        <f>+'OSN PD'!Y33+'OSN AC'!Y33+' INM'!Z33+CSN!Y33+CLN!Y33</f>
        <v>0</v>
      </c>
      <c r="Z33" s="109">
        <f>+'OSN PD'!Z33+'OSN AC'!Z33+' INM'!AA33+CSN!Z33+CLN!Z33</f>
        <v>0</v>
      </c>
      <c r="AA33" s="109">
        <f>+'OSN PD'!AA33+'OSN AC'!AA33+' INM'!AB33+CSN!AA33+CLN!AA33</f>
        <v>0</v>
      </c>
      <c r="AB33" s="109">
        <f>+'OSN PD'!AB33+'OSN AC'!AB33+' INM'!AC33+CSN!AB33+CLN!AB33</f>
        <v>0</v>
      </c>
      <c r="AC33" s="109">
        <f>+'OSN PD'!AC33+'OSN AC'!AC33+' INM'!AD33+CSN!AC33+CLN!AC33</f>
        <v>0</v>
      </c>
      <c r="AD33" s="109">
        <f>+'OSN PD'!AD33+'OSN AC'!AD33+' INM'!AE33+CSN!AD33+CLN!AD33</f>
        <v>0</v>
      </c>
      <c r="AE33" s="109">
        <f>+'OSN PD'!AE33+'OSN AC'!AE33+' INM'!AF33+CSN!AE33+CLN!AE33</f>
        <v>0</v>
      </c>
      <c r="AF33" s="109">
        <f>+'OSN PD'!AF33+'OSN AC'!AF33+' INM'!AG33+CSN!AF33+CLN!AF33</f>
        <v>0</v>
      </c>
      <c r="AG33" s="109">
        <f>+'OSN PD'!AG33+'OSN AC'!AG33+' INM'!AH33+CSN!AG33+CLN!AG33</f>
        <v>0</v>
      </c>
      <c r="AH33" s="109">
        <f>+'OSN PD'!AH33+'OSN AC'!AH33+' INM'!AI33+CSN!AH33+CLN!AH33</f>
        <v>0</v>
      </c>
      <c r="AI33" s="109">
        <f>+'OSN PD'!AI33+'OSN AC'!AI33+' INM'!AJ33+CSN!AI33+CLN!AI33</f>
        <v>0</v>
      </c>
      <c r="AJ33" s="109">
        <f>+'OSN PD'!AJ33+'OSN AC'!AJ33+' INM'!AK33+CSN!AJ33+CLN!AJ33</f>
        <v>0</v>
      </c>
      <c r="AK33" s="109">
        <f>+'OSN PD'!AK33+'OSN AC'!AK33+' INM'!AL33+CSN!AK33+CLN!AK33</f>
        <v>0</v>
      </c>
      <c r="AL33" s="109">
        <f>+'OSN PD'!AL33+'OSN AC'!AL33+' INM'!AM33+CSN!AL33+CLN!AL33</f>
        <v>0</v>
      </c>
      <c r="AM33" s="109">
        <f>+'OSN PD'!AM33+'OSN AC'!AM33+' INM'!AN33+CSN!AM33+CLN!AM33</f>
        <v>0</v>
      </c>
      <c r="AN33" s="109">
        <f>+'OSN PD'!AN33+'OSN AC'!AN33+' INM'!AO33+CSN!AN33+CLN!AN33</f>
        <v>0</v>
      </c>
      <c r="AO33" s="109">
        <f>+'OSN PD'!AO33+'OSN AC'!AO33+' INM'!AP33+CSN!AO33+CLN!AO33</f>
        <v>0</v>
      </c>
      <c r="AP33" s="109">
        <v>0</v>
      </c>
      <c r="AQ33" s="109">
        <v>0</v>
      </c>
      <c r="AR33" s="109">
        <v>0</v>
      </c>
      <c r="AS33" s="109">
        <f t="shared" si="26"/>
        <v>0</v>
      </c>
      <c r="AT33" s="109"/>
      <c r="AU33" s="109">
        <v>0</v>
      </c>
      <c r="AV33" s="109">
        <v>0</v>
      </c>
      <c r="AW33" s="109">
        <v>0</v>
      </c>
      <c r="AX33" s="109">
        <v>0</v>
      </c>
      <c r="AY33" s="109">
        <f>+AT33+AU33+AV33+AW33+AX33</f>
        <v>0</v>
      </c>
      <c r="AZ33" s="109">
        <f>+'OSN PD'!AZ33+'OSN AC'!AZ33+' INM'!BA33+CSN!AZ33+CLN!AZ33</f>
        <v>0</v>
      </c>
      <c r="BA33" s="109">
        <f>+'OSN PD'!BA33+'OSN AC'!BA33+' INM'!BB33+CSN!BA33+CLN!BA33</f>
        <v>0</v>
      </c>
      <c r="BB33" s="109">
        <v>0</v>
      </c>
      <c r="BC33" s="109">
        <v>0</v>
      </c>
      <c r="BD33" s="109">
        <v>0</v>
      </c>
      <c r="BE33" s="109">
        <v>0</v>
      </c>
      <c r="BF33" s="109">
        <v>0</v>
      </c>
      <c r="BG33" s="109">
        <f t="shared" si="28"/>
        <v>0</v>
      </c>
    </row>
    <row r="34" spans="1:69">
      <c r="A34" s="229" t="s">
        <v>26</v>
      </c>
      <c r="B34" s="227" t="s">
        <v>933</v>
      </c>
      <c r="C34" s="109">
        <f>+'OSN PD'!C34+'OSN AC'!C34+' INM'!C34+CSN!C34+CLN!C34</f>
        <v>0</v>
      </c>
      <c r="D34" s="109">
        <f t="shared" si="18"/>
        <v>0</v>
      </c>
      <c r="E34" s="109">
        <f t="shared" si="19"/>
        <v>4299989</v>
      </c>
      <c r="F34" s="109">
        <f t="shared" si="20"/>
        <v>4299989</v>
      </c>
      <c r="G34" s="109">
        <v>4299989</v>
      </c>
      <c r="H34" s="109">
        <f>+'OSN PD'!H34+'OSN AC'!H34+' INM'!I34+CSN!H34+CLN!H34</f>
        <v>0</v>
      </c>
      <c r="I34" s="109">
        <f>+'OSN PD'!I34+'OSN AC'!I34+' INM'!J34+CSN!I34+CLN!I34</f>
        <v>0</v>
      </c>
      <c r="J34" s="109">
        <f>+'OSN PD'!J34+'OSN AC'!J34+' INM'!K34+CSN!J34+CLN!J34</f>
        <v>0</v>
      </c>
      <c r="K34" s="109">
        <f t="shared" si="21"/>
        <v>0</v>
      </c>
      <c r="L34" s="109">
        <f t="shared" si="22"/>
        <v>4299989</v>
      </c>
      <c r="M34" s="109">
        <f>+'OSN PD'!M34+'OSN AC'!M34+' INM'!N34+CSN!M34+CLN!M34</f>
        <v>4299989</v>
      </c>
      <c r="N34" s="109">
        <f>+'OSN PD'!N34+'OSN AC'!N34+' INM'!O34+CSN!N34+CLN!N34</f>
        <v>0</v>
      </c>
      <c r="O34" s="753">
        <f t="shared" si="23"/>
        <v>0</v>
      </c>
      <c r="P34" s="753">
        <f t="shared" si="24"/>
        <v>0</v>
      </c>
      <c r="Q34" s="753">
        <f t="shared" si="25"/>
        <v>0</v>
      </c>
      <c r="R34" s="109">
        <f>+'OSN PD'!R34+'OSN AC'!R34+' INM'!S34+CSN!R34+CLN!R34</f>
        <v>0</v>
      </c>
      <c r="S34" s="109">
        <f>+'OSN PD'!S34+' INM'!T34</f>
        <v>4300000</v>
      </c>
      <c r="T34" s="109">
        <f>+'OSN PD'!T34+'OSN AC'!T34+' INM'!U34+CSN!T34+CLN!T34</f>
        <v>200000</v>
      </c>
      <c r="U34" s="109">
        <f>+'OSN PD'!U34+'OSN AC'!U34+' INM'!V34+CSN!U34+CLN!U34</f>
        <v>-200011</v>
      </c>
      <c r="V34" s="109">
        <f>+'OSN PD'!V34+'OSN AC'!V34+' INM'!W34+CSN!V34+CLN!V34</f>
        <v>0</v>
      </c>
      <c r="W34" s="109">
        <f>+'OSN PD'!W34+'OSN AC'!W34+' INM'!X34+CSN!W34+CLN!W34</f>
        <v>0</v>
      </c>
      <c r="X34" s="109">
        <f>+'OSN PD'!X34+'OSN AC'!X34+' INM'!Y34+CSN!X34+CLN!X34</f>
        <v>0</v>
      </c>
      <c r="Y34" s="109">
        <f>+'OSN PD'!Y34+'OSN AC'!Y34+' INM'!Z34+CSN!Y34+CLN!Y34</f>
        <v>0</v>
      </c>
      <c r="Z34" s="109">
        <f>+'OSN PD'!Z34+'OSN AC'!Z34+' INM'!AA34+CSN!Z34+CLN!Z34</f>
        <v>0</v>
      </c>
      <c r="AA34" s="109">
        <f>+'OSN PD'!AA34+'OSN AC'!AA34+' INM'!AB34+CSN!AA34+CLN!AA34</f>
        <v>0</v>
      </c>
      <c r="AB34" s="109">
        <f>+'OSN PD'!AB34+'OSN AC'!AB34+' INM'!AC34+CSN!AB34+CLN!AB34</f>
        <v>0</v>
      </c>
      <c r="AC34" s="109">
        <f>+'OSN PD'!AC34+'OSN AC'!AC34+' INM'!AD34+CSN!AC34+CLN!AC34</f>
        <v>0</v>
      </c>
      <c r="AD34" s="109">
        <f>+'OSN PD'!AD34+'OSN AC'!AD34+' INM'!AE34+CSN!AD34+CLN!AD34</f>
        <v>0</v>
      </c>
      <c r="AE34" s="109">
        <f>+'OSN PD'!AE34+'OSN AC'!AE34+' INM'!AF34+CSN!AE34+CLN!AE34</f>
        <v>0</v>
      </c>
      <c r="AF34" s="109">
        <f>+'OSN PD'!AF34+'OSN AC'!AF34+' INM'!AG34+CSN!AF34+CLN!AF34</f>
        <v>0</v>
      </c>
      <c r="AG34" s="109">
        <f>+'OSN PD'!AG34+'OSN AC'!AG34+' INM'!AH34+CSN!AG34+CLN!AG34</f>
        <v>0</v>
      </c>
      <c r="AH34" s="109">
        <f>+'OSN PD'!AH34+'OSN AC'!AH34+' INM'!AI34+CSN!AH34+CLN!AH34</f>
        <v>0</v>
      </c>
      <c r="AI34" s="109">
        <f>+'OSN PD'!AI34+'OSN AC'!AI34+' INM'!AJ34+CSN!AI34+CLN!AI34</f>
        <v>0</v>
      </c>
      <c r="AJ34" s="109">
        <f>+'OSN PD'!AJ34+'OSN AC'!AJ34+' INM'!AK34+CSN!AJ34+CLN!AJ34</f>
        <v>0</v>
      </c>
      <c r="AK34" s="109">
        <f>+'OSN PD'!AK34+'OSN AC'!AK34+' INM'!AL34+CSN!AK34+CLN!AK34</f>
        <v>0</v>
      </c>
      <c r="AL34" s="109">
        <f>+'OSN PD'!AL34+'OSN AC'!AL34+' INM'!AM34+CSN!AL34+CLN!AL34</f>
        <v>0</v>
      </c>
      <c r="AM34" s="109">
        <f>+'OSN PD'!AM34+'OSN AC'!AM34+' INM'!AN34+CSN!AM34+CLN!AM34</f>
        <v>0</v>
      </c>
      <c r="AN34" s="109">
        <f>+'OSN PD'!AN34+'OSN AC'!AN34+' INM'!AO34+CSN!AN34+CLN!AN34</f>
        <v>0</v>
      </c>
      <c r="AO34" s="109">
        <f>+'OSN PD'!AO34+'OSN AC'!AO34+' INM'!AP34+CSN!AO34+CLN!AO34</f>
        <v>0</v>
      </c>
      <c r="AP34" s="109">
        <v>0</v>
      </c>
      <c r="AQ34" s="109">
        <v>0</v>
      </c>
      <c r="AR34" s="109">
        <v>0</v>
      </c>
      <c r="AS34" s="109">
        <f t="shared" si="26"/>
        <v>4299989</v>
      </c>
      <c r="AT34" s="109"/>
      <c r="AU34" s="109">
        <v>0</v>
      </c>
      <c r="AV34" s="109">
        <v>0</v>
      </c>
      <c r="AW34" s="109">
        <v>0</v>
      </c>
      <c r="AX34" s="109">
        <v>0</v>
      </c>
      <c r="AY34" s="109">
        <f t="shared" si="27"/>
        <v>0</v>
      </c>
      <c r="AZ34" s="109">
        <f>+'OSN PD'!AZ34+'OSN AC'!AZ34+' INM'!BA34+CSN!AZ34+CLN!AZ34</f>
        <v>0</v>
      </c>
      <c r="BA34" s="109">
        <f>+'OSN PD'!BA34+'OSN AC'!BA34+' INM'!BB34+CSN!BA34+CLN!BA34</f>
        <v>0</v>
      </c>
      <c r="BB34" s="109">
        <v>0</v>
      </c>
      <c r="BC34" s="109">
        <v>0</v>
      </c>
      <c r="BD34" s="109">
        <v>0</v>
      </c>
      <c r="BE34" s="109">
        <v>0</v>
      </c>
      <c r="BF34" s="109">
        <v>0</v>
      </c>
      <c r="BG34" s="109">
        <f t="shared" si="28"/>
        <v>0</v>
      </c>
    </row>
    <row r="35" spans="1:69">
      <c r="A35" s="229" t="s">
        <v>27</v>
      </c>
      <c r="B35" s="227" t="s">
        <v>934</v>
      </c>
      <c r="C35" s="109">
        <f>+'OSN PD'!C35+'OSN AC'!C35+' INM'!C35+CSN!C35+CLN!C35</f>
        <v>12600000</v>
      </c>
      <c r="D35" s="109">
        <f t="shared" si="18"/>
        <v>0</v>
      </c>
      <c r="E35" s="109">
        <f t="shared" si="19"/>
        <v>-2000000</v>
      </c>
      <c r="F35" s="109">
        <f t="shared" si="20"/>
        <v>10600000</v>
      </c>
      <c r="G35" s="109">
        <v>7863485.8700000001</v>
      </c>
      <c r="H35" s="109">
        <f>+'OSN PD'!H35+'OSN AC'!H35+' INM'!I35+CSN!H35+CLN!H35</f>
        <v>772307</v>
      </c>
      <c r="I35" s="109">
        <f>+'OSN PD'!I35+'OSN AC'!I35+' INM'!J35+CSN!I35+CLN!I35</f>
        <v>888878</v>
      </c>
      <c r="J35" s="109">
        <f>+'OSN PD'!J35+'OSN AC'!J35+' INM'!K35+CSN!J35+CLN!J35</f>
        <v>402905</v>
      </c>
      <c r="K35" s="109">
        <f t="shared" si="21"/>
        <v>2064090</v>
      </c>
      <c r="L35" s="109">
        <f t="shared" si="22"/>
        <v>9927575.870000001</v>
      </c>
      <c r="M35" s="109">
        <f>+'OSN PD'!M35+'OSN AC'!M35+' INM'!N35+CSN!M35+CLN!M35</f>
        <v>0</v>
      </c>
      <c r="N35" s="109">
        <f>+'OSN PD'!N35+'OSN AC'!N35+' INM'!O35+CSN!N35+CLN!N35</f>
        <v>0</v>
      </c>
      <c r="O35" s="753">
        <f t="shared" si="23"/>
        <v>672424.12999999896</v>
      </c>
      <c r="P35" s="753">
        <f t="shared" si="24"/>
        <v>10600000</v>
      </c>
      <c r="Q35" s="753">
        <f t="shared" si="25"/>
        <v>672424.12999999896</v>
      </c>
      <c r="R35" s="109">
        <f>+'OSN PD'!R35+'OSN AC'!R35+' INM'!S35+CSN!R35+CLN!R35</f>
        <v>0</v>
      </c>
      <c r="S35" s="109">
        <f>+'OSN PD'!S35+'OSN AC'!S35+' INM'!T35+CSN!S35+CLN!S35</f>
        <v>0</v>
      </c>
      <c r="T35" s="109">
        <f>+'OSN PD'!T35+'OSN AC'!T35+' INM'!U35+CSN!T35+CLN!T35</f>
        <v>0</v>
      </c>
      <c r="U35" s="109">
        <f>+'OSN PD'!U35+'OSN AC'!U35+' INM'!V35+CSN!U35+CLN!U35</f>
        <v>-2000000</v>
      </c>
      <c r="V35" s="109">
        <f>+'OSN PD'!V35+'OSN AC'!V35+' INM'!W35+CSN!V35+CLN!V35</f>
        <v>0</v>
      </c>
      <c r="W35" s="109">
        <f>+'OSN PD'!W35+'OSN AC'!W35+' INM'!X35+CSN!W35+CLN!W35</f>
        <v>0</v>
      </c>
      <c r="X35" s="109">
        <f>+'OSN PD'!X35+'OSN AC'!X35+' INM'!Y35+CSN!X35+CLN!X35</f>
        <v>0</v>
      </c>
      <c r="Y35" s="109">
        <f>+'OSN PD'!Y35+'OSN AC'!Y35+' INM'!Z35+CSN!Y35+CLN!Y35</f>
        <v>0</v>
      </c>
      <c r="Z35" s="109">
        <f>+'OSN PD'!Z35+'OSN AC'!Z35+' INM'!AA35+CSN!Z35+CLN!Z35</f>
        <v>0</v>
      </c>
      <c r="AA35" s="109">
        <f>+'OSN PD'!AA35+'OSN AC'!AA35+' INM'!AB35+CSN!AA35+CLN!AA35</f>
        <v>0</v>
      </c>
      <c r="AB35" s="109">
        <f>+'OSN PD'!AB35+'OSN AC'!AB35+' INM'!AC35+CSN!AB35+CLN!AB35</f>
        <v>0</v>
      </c>
      <c r="AC35" s="109">
        <f>+'OSN PD'!AC35+'OSN AC'!AC35+' INM'!AD35+CSN!AC35+CLN!AC35</f>
        <v>0</v>
      </c>
      <c r="AD35" s="109">
        <f>+'OSN PD'!AD35+'OSN AC'!AD35+' INM'!AE35+CSN!AD35+CLN!AD35</f>
        <v>0</v>
      </c>
      <c r="AE35" s="109">
        <f>+'OSN PD'!AE35+'OSN AC'!AE35+' INM'!AF35+CSN!AE35+CLN!AE35</f>
        <v>0</v>
      </c>
      <c r="AF35" s="109">
        <f>+'OSN PD'!AF35+'OSN AC'!AF35+' INM'!AG35+CSN!AF35+CLN!AF35</f>
        <v>0</v>
      </c>
      <c r="AG35" s="109">
        <f>+'OSN PD'!AG35+'OSN AC'!AG35+' INM'!AH35+CSN!AG35+CLN!AG35</f>
        <v>0</v>
      </c>
      <c r="AH35" s="109">
        <f>+'OSN PD'!AH35+'OSN AC'!AH35+' INM'!AI35+CSN!AH35+CLN!AH35</f>
        <v>0</v>
      </c>
      <c r="AI35" s="109">
        <f>+'OSN PD'!AI35+'OSN AC'!AI35+' INM'!AJ35+CSN!AI35+CLN!AI35</f>
        <v>0</v>
      </c>
      <c r="AJ35" s="109">
        <f>+'OSN PD'!AJ35+'OSN AC'!AJ35+' INM'!AK35+CSN!AJ35+CLN!AJ35</f>
        <v>0</v>
      </c>
      <c r="AK35" s="109">
        <f>+'OSN PD'!AK35+'OSN AC'!AK35+' INM'!AL35+CSN!AK35+CLN!AK35</f>
        <v>0</v>
      </c>
      <c r="AL35" s="109">
        <f>+'OSN PD'!AL35+'OSN AC'!AL35+' INM'!AM35+CSN!AL35+CLN!AL35</f>
        <v>0</v>
      </c>
      <c r="AM35" s="109">
        <f>+'OSN PD'!AM35+'OSN AC'!AM35+' INM'!AN35+CSN!AM35+CLN!AM35</f>
        <v>0</v>
      </c>
      <c r="AN35" s="109">
        <f>+'OSN PD'!AN35+'OSN AC'!AN35+' INM'!AO35+CSN!AN35+CLN!AN35</f>
        <v>0</v>
      </c>
      <c r="AO35" s="109">
        <f>+'OSN PD'!AO35+'OSN AC'!AO35+' INM'!AP35+CSN!AO35+CLN!AO35</f>
        <v>0</v>
      </c>
      <c r="AP35" s="109">
        <v>0</v>
      </c>
      <c r="AQ35" s="109">
        <v>0</v>
      </c>
      <c r="AR35" s="109">
        <v>0</v>
      </c>
      <c r="AS35" s="109">
        <f t="shared" si="26"/>
        <v>-2000000</v>
      </c>
      <c r="AT35" s="109"/>
      <c r="AU35" s="109">
        <v>0</v>
      </c>
      <c r="AV35" s="109">
        <v>0</v>
      </c>
      <c r="AW35" s="109">
        <v>0</v>
      </c>
      <c r="AX35" s="109">
        <v>0</v>
      </c>
      <c r="AY35" s="109">
        <f t="shared" si="27"/>
        <v>0</v>
      </c>
      <c r="AZ35" s="109">
        <f>+'OSN PD'!AZ35+'OSN AC'!AZ35+' INM'!BA35+CSN!AZ35+CLN!AZ35</f>
        <v>0</v>
      </c>
      <c r="BA35" s="109">
        <f>+'OSN PD'!BA35+'OSN AC'!BA35+' INM'!BB35+CSN!BA35+CLN!BA35</f>
        <v>0</v>
      </c>
      <c r="BB35" s="109">
        <v>0</v>
      </c>
      <c r="BC35" s="109">
        <v>0</v>
      </c>
      <c r="BD35" s="109">
        <v>0</v>
      </c>
      <c r="BE35" s="109">
        <v>0</v>
      </c>
      <c r="BF35" s="109">
        <v>0</v>
      </c>
      <c r="BG35" s="109">
        <f t="shared" si="28"/>
        <v>0</v>
      </c>
    </row>
    <row r="36" spans="1:69">
      <c r="A36" s="229" t="s">
        <v>28</v>
      </c>
      <c r="B36" s="227" t="s">
        <v>935</v>
      </c>
      <c r="C36" s="109">
        <f>+'OSN PD'!C36+'OSN AC'!C36+' INM'!C36+CSN!C36+CLN!C36</f>
        <v>13260000</v>
      </c>
      <c r="D36" s="109">
        <f t="shared" si="18"/>
        <v>0</v>
      </c>
      <c r="E36" s="109">
        <f t="shared" si="19"/>
        <v>-4779091</v>
      </c>
      <c r="F36" s="109">
        <f t="shared" si="20"/>
        <v>8480909</v>
      </c>
      <c r="G36" s="109">
        <v>6811175</v>
      </c>
      <c r="H36" s="109">
        <f>+'OSN PD'!H36+'OSN AC'!H36+' INM'!I36+CSN!H36+CLN!H36</f>
        <v>707024</v>
      </c>
      <c r="I36" s="109">
        <f>+'OSN PD'!I36+'OSN AC'!I36+' INM'!J36+CSN!I36+CLN!I36</f>
        <v>670000</v>
      </c>
      <c r="J36" s="109">
        <f>+'OSN PD'!J36+'OSN AC'!J36+' INM'!K36+CSN!J36+CLN!J36</f>
        <v>41160</v>
      </c>
      <c r="K36" s="109">
        <f t="shared" si="21"/>
        <v>1418184</v>
      </c>
      <c r="L36" s="109">
        <f t="shared" si="22"/>
        <v>8229359</v>
      </c>
      <c r="M36" s="109">
        <f>+'OSN PD'!M36+'OSN AC'!M36+' INM'!N36+CSN!M36+CLN!M36</f>
        <v>0</v>
      </c>
      <c r="N36" s="109">
        <f>+'OSN PD'!N36+'OSN AC'!N36+' INM'!O36+CSN!N36+CLN!N36</f>
        <v>0</v>
      </c>
      <c r="O36" s="753">
        <f t="shared" si="23"/>
        <v>251550</v>
      </c>
      <c r="P36" s="753">
        <f t="shared" si="24"/>
        <v>8480909</v>
      </c>
      <c r="Q36" s="753">
        <f t="shared" si="25"/>
        <v>251550</v>
      </c>
      <c r="R36" s="109">
        <f>+'OSN PD'!R36+'OSN AC'!R36+' INM'!S36+CSN!R36+CLN!R36</f>
        <v>0</v>
      </c>
      <c r="S36" s="109">
        <f>+'OSN PD'!S36+'OSN AC'!S36+' INM'!T36+CSN!S36+CLN!S36</f>
        <v>-2260000</v>
      </c>
      <c r="T36" s="109">
        <f>+'OSN PD'!T36+'OSN AC'!T36+' INM'!U36+CSN!T36+CLN!T36</f>
        <v>0</v>
      </c>
      <c r="U36" s="109">
        <f>+'OSN PD'!U36+'OSN AC'!U36+' INM'!V36+CSN!U36+CLN!U36</f>
        <v>-2519091</v>
      </c>
      <c r="V36" s="109">
        <f>+'OSN PD'!V36+'OSN AC'!V36+' INM'!W36+CSN!V36+CLN!V36</f>
        <v>0</v>
      </c>
      <c r="W36" s="109">
        <f>+'OSN PD'!W36+'OSN AC'!W36+' INM'!X36+CSN!W36+CLN!W36</f>
        <v>0</v>
      </c>
      <c r="X36" s="109">
        <f>+'OSN PD'!X36+'OSN AC'!X36+' INM'!Y36+CSN!X36+CLN!X36</f>
        <v>0</v>
      </c>
      <c r="Y36" s="109">
        <f>+'OSN PD'!Y36+'OSN AC'!Y36+' INM'!Z36+CSN!Y36+CLN!Y36</f>
        <v>0</v>
      </c>
      <c r="Z36" s="109">
        <f>+'OSN PD'!Z36+'OSN AC'!Z36+' INM'!AA36+CSN!Z36+CLN!Z36</f>
        <v>0</v>
      </c>
      <c r="AA36" s="109">
        <f>+'OSN PD'!AA36+'OSN AC'!AA36+' INM'!AB36+CSN!AA36+CLN!AA36</f>
        <v>0</v>
      </c>
      <c r="AB36" s="109">
        <f>+'OSN PD'!AB36+'OSN AC'!AB36+' INM'!AC36+CSN!AB36+CLN!AB36</f>
        <v>0</v>
      </c>
      <c r="AC36" s="109">
        <f>+'OSN PD'!AC36+'OSN AC'!AC36+' INM'!AD36+CSN!AC36+CLN!AC36</f>
        <v>0</v>
      </c>
      <c r="AD36" s="109">
        <f>+'OSN PD'!AD36+'OSN AC'!AD36+' INM'!AE36+CSN!AD36+CLN!AD36</f>
        <v>0</v>
      </c>
      <c r="AE36" s="109">
        <f>+'OSN PD'!AE36+'OSN AC'!AE36+' INM'!AF36+CSN!AE36+CLN!AE36</f>
        <v>0</v>
      </c>
      <c r="AF36" s="109">
        <f>+'OSN PD'!AF36+'OSN AC'!AF36+' INM'!AG36+CSN!AF36+CLN!AF36</f>
        <v>0</v>
      </c>
      <c r="AG36" s="109">
        <f>+'OSN PD'!AG36+'OSN AC'!AG36+' INM'!AH36+CSN!AG36+CLN!AG36</f>
        <v>0</v>
      </c>
      <c r="AH36" s="109">
        <f>+'OSN PD'!AH36+'OSN AC'!AH36+' INM'!AI36+CSN!AH36+CLN!AH36</f>
        <v>0</v>
      </c>
      <c r="AI36" s="109">
        <f>+'OSN PD'!AI36+'OSN AC'!AI36+' INM'!AJ36+CSN!AI36+CLN!AI36</f>
        <v>0</v>
      </c>
      <c r="AJ36" s="109">
        <f>+'OSN PD'!AJ36+'OSN AC'!AJ36+' INM'!AK36+CSN!AJ36+CLN!AJ36</f>
        <v>0</v>
      </c>
      <c r="AK36" s="109">
        <f>+'OSN PD'!AK36+'OSN AC'!AK36+' INM'!AL36+CSN!AK36+CLN!AK36</f>
        <v>0</v>
      </c>
      <c r="AL36" s="109">
        <f>+'OSN PD'!AL36+'OSN AC'!AL36+' INM'!AM36+CSN!AL36+CLN!AL36</f>
        <v>0</v>
      </c>
      <c r="AM36" s="109">
        <f>+'OSN PD'!AM36+'OSN AC'!AM36+' INM'!AN36+CSN!AM36+CLN!AM36</f>
        <v>0</v>
      </c>
      <c r="AN36" s="109">
        <f>+'OSN PD'!AN36+'OSN AC'!AN36+' INM'!AO36+CSN!AN36+CLN!AN36</f>
        <v>0</v>
      </c>
      <c r="AO36" s="109">
        <f>+'OSN PD'!AO36+'OSN AC'!AO36+' INM'!AP36+CSN!AO36+CLN!AO36</f>
        <v>0</v>
      </c>
      <c r="AP36" s="109">
        <v>0</v>
      </c>
      <c r="AQ36" s="109">
        <v>0</v>
      </c>
      <c r="AR36" s="109">
        <v>0</v>
      </c>
      <c r="AS36" s="109">
        <f>SUM(R36:AR36)</f>
        <v>-4779091</v>
      </c>
      <c r="AT36" s="109"/>
      <c r="AU36" s="109">
        <v>0</v>
      </c>
      <c r="AV36" s="109">
        <v>0</v>
      </c>
      <c r="AW36" s="109">
        <v>0</v>
      </c>
      <c r="AX36" s="109">
        <v>0</v>
      </c>
      <c r="AY36" s="109">
        <f t="shared" si="27"/>
        <v>0</v>
      </c>
      <c r="AZ36" s="109">
        <f>+'OSN PD'!AZ36+'OSN AC'!AZ36+' INM'!BA36+CSN!AZ36+CLN!AZ36</f>
        <v>0</v>
      </c>
      <c r="BA36" s="109">
        <f>+'OSN PD'!BA36+'OSN AC'!BA36+' INM'!BB36+CSN!BA36+CLN!BA36</f>
        <v>0</v>
      </c>
      <c r="BB36" s="109">
        <v>0</v>
      </c>
      <c r="BC36" s="109">
        <v>0</v>
      </c>
      <c r="BD36" s="109">
        <v>0</v>
      </c>
      <c r="BE36" s="109">
        <v>0</v>
      </c>
      <c r="BF36" s="109">
        <v>0</v>
      </c>
      <c r="BG36" s="109">
        <f t="shared" si="28"/>
        <v>0</v>
      </c>
    </row>
    <row r="37" spans="1:69">
      <c r="A37" s="229" t="s">
        <v>29</v>
      </c>
      <c r="B37" s="227" t="s">
        <v>936</v>
      </c>
      <c r="C37" s="109">
        <f>+'OSN PD'!C37+'OSN AC'!C37+' INM'!C37+CSN!C37+CLN!C37</f>
        <v>480000</v>
      </c>
      <c r="D37" s="109">
        <f t="shared" si="18"/>
        <v>0</v>
      </c>
      <c r="E37" s="109">
        <f t="shared" si="19"/>
        <v>-280000</v>
      </c>
      <c r="F37" s="109">
        <f t="shared" si="20"/>
        <v>200000</v>
      </c>
      <c r="G37" s="109">
        <v>157965</v>
      </c>
      <c r="H37" s="109">
        <f>+'OSN PD'!H37+'OSN AC'!H37+' INM'!I37+CSN!H37+CLN!H37</f>
        <v>0</v>
      </c>
      <c r="I37" s="109">
        <f>+'OSN PD'!I37+'OSN AC'!I37+' INM'!J37+CSN!I37+CLN!I37</f>
        <v>0</v>
      </c>
      <c r="J37" s="109">
        <f>+'OSN PD'!J37+'OSN AC'!J37+' INM'!K37+CSN!J37+CLN!J37</f>
        <v>0</v>
      </c>
      <c r="K37" s="109">
        <f t="shared" si="21"/>
        <v>0</v>
      </c>
      <c r="L37" s="109">
        <f t="shared" si="22"/>
        <v>157965</v>
      </c>
      <c r="M37" s="109">
        <f>+'OSN PD'!M37+'OSN AC'!M37+' INM'!N37+CSN!M37+CLN!M37</f>
        <v>157965</v>
      </c>
      <c r="N37" s="109">
        <f>+'OSN PD'!N37+'OSN AC'!N37+' INM'!O37+CSN!N37+CLN!N37</f>
        <v>0</v>
      </c>
      <c r="O37" s="753">
        <f t="shared" si="23"/>
        <v>42035</v>
      </c>
      <c r="P37" s="753">
        <f t="shared" si="24"/>
        <v>42035</v>
      </c>
      <c r="Q37" s="753">
        <f t="shared" si="25"/>
        <v>42035</v>
      </c>
      <c r="R37" s="109">
        <f>+'OSN PD'!R37+'OSN AC'!R37+' INM'!S37+CSN!R37+CLN!R37</f>
        <v>0</v>
      </c>
      <c r="S37" s="109">
        <f>+'OSN PD'!S37+'OSN AC'!S37+' INM'!T37+CSN!S37+CLN!S37</f>
        <v>-280000</v>
      </c>
      <c r="T37" s="109">
        <f>+'OSN PD'!T37+'OSN AC'!T37+' INM'!U37+CSN!T37+CLN!T37</f>
        <v>0</v>
      </c>
      <c r="U37" s="109">
        <f>+'OSN PD'!U37+'OSN AC'!U37+' INM'!V37+CSN!U37+CLN!U37</f>
        <v>0</v>
      </c>
      <c r="V37" s="109">
        <f>+'OSN PD'!V37+'OSN AC'!V37+' INM'!W37+CSN!V37+CLN!V37</f>
        <v>0</v>
      </c>
      <c r="W37" s="109">
        <f>+'OSN PD'!W37+'OSN AC'!W37+' INM'!X37+CSN!W37+CLN!W37</f>
        <v>0</v>
      </c>
      <c r="X37" s="109">
        <f>+'OSN PD'!X37+'OSN AC'!X37+' INM'!Y37+CSN!X37+CLN!X37</f>
        <v>0</v>
      </c>
      <c r="Y37" s="109">
        <f>+'OSN PD'!Y37+'OSN AC'!Y37+' INM'!Z37+CSN!Y37+CLN!Y37</f>
        <v>0</v>
      </c>
      <c r="Z37" s="109">
        <f>+'OSN PD'!Z37+'OSN AC'!Z37+' INM'!AA37+CSN!Z37+CLN!Z37</f>
        <v>0</v>
      </c>
      <c r="AA37" s="109">
        <f>+'OSN PD'!AA37+'OSN AC'!AA37+' INM'!AB37+CSN!AA37+CLN!AA37</f>
        <v>0</v>
      </c>
      <c r="AB37" s="109">
        <f>+'OSN PD'!AB37+'OSN AC'!AB37+' INM'!AC37+CSN!AB37+CLN!AB37</f>
        <v>0</v>
      </c>
      <c r="AC37" s="109">
        <f>+'OSN PD'!AC37+'OSN AC'!AC37+' INM'!AD37+CSN!AC37+CLN!AC37</f>
        <v>0</v>
      </c>
      <c r="AD37" s="109">
        <f>+'OSN PD'!AD37+'OSN AC'!AD37+' INM'!AE37+CSN!AD37+CLN!AD37</f>
        <v>0</v>
      </c>
      <c r="AE37" s="109">
        <f>+'OSN PD'!AE37+'OSN AC'!AE37+' INM'!AF37+CSN!AE37+CLN!AE37</f>
        <v>0</v>
      </c>
      <c r="AF37" s="109">
        <f>+'OSN PD'!AF37+'OSN AC'!AF37+' INM'!AG37+CSN!AF37+CLN!AF37</f>
        <v>0</v>
      </c>
      <c r="AG37" s="109">
        <f>+'OSN PD'!AG37+'OSN AC'!AG37+' INM'!AH37+CSN!AG37+CLN!AG37</f>
        <v>0</v>
      </c>
      <c r="AH37" s="109">
        <f>+'OSN PD'!AH37+'OSN AC'!AH37+' INM'!AI37+CSN!AH37+CLN!AH37</f>
        <v>0</v>
      </c>
      <c r="AI37" s="109">
        <f>+'OSN PD'!AI37+'OSN AC'!AI37+' INM'!AJ37+CSN!AI37+CLN!AI37</f>
        <v>0</v>
      </c>
      <c r="AJ37" s="109">
        <f>+'OSN PD'!AJ37+'OSN AC'!AJ37+' INM'!AK37+CSN!AJ37+CLN!AJ37</f>
        <v>0</v>
      </c>
      <c r="AK37" s="109">
        <f>+'OSN PD'!AK37+'OSN AC'!AK37+' INM'!AL37+CSN!AK37+CLN!AK37</f>
        <v>0</v>
      </c>
      <c r="AL37" s="109">
        <f>+'OSN PD'!AL37+'OSN AC'!AL37+' INM'!AM37+CSN!AL37+CLN!AL37</f>
        <v>0</v>
      </c>
      <c r="AM37" s="109">
        <f>+'OSN PD'!AM37+'OSN AC'!AM37+' INM'!AN37+CSN!AM37+CLN!AM37</f>
        <v>0</v>
      </c>
      <c r="AN37" s="109">
        <f>+'OSN PD'!AN37+'OSN AC'!AN37+' INM'!AO37+CSN!AN37+CLN!AN37</f>
        <v>0</v>
      </c>
      <c r="AO37" s="109">
        <f>+'OSN PD'!AO37+'OSN AC'!AO37+' INM'!AP37+CSN!AO37+CLN!AO37</f>
        <v>0</v>
      </c>
      <c r="AP37" s="109">
        <v>0</v>
      </c>
      <c r="AQ37" s="109">
        <v>0</v>
      </c>
      <c r="AR37" s="109">
        <v>0</v>
      </c>
      <c r="AS37" s="109">
        <f t="shared" si="26"/>
        <v>-280000</v>
      </c>
      <c r="AT37" s="109"/>
      <c r="AU37" s="109">
        <v>0</v>
      </c>
      <c r="AV37" s="109">
        <v>0</v>
      </c>
      <c r="AW37" s="109">
        <v>0</v>
      </c>
      <c r="AX37" s="109">
        <v>0</v>
      </c>
      <c r="AY37" s="109">
        <f t="shared" si="27"/>
        <v>0</v>
      </c>
      <c r="AZ37" s="109">
        <f>+'OSN PD'!AZ37+'OSN AC'!AZ37+' INM'!BA37+CSN!AZ37+CLN!AZ37</f>
        <v>0</v>
      </c>
      <c r="BA37" s="109">
        <f>+'OSN PD'!BA37+'OSN AC'!BA37+' INM'!BB37+CSN!BA37+CLN!BA37</f>
        <v>0</v>
      </c>
      <c r="BB37" s="109">
        <v>0</v>
      </c>
      <c r="BC37" s="109">
        <v>0</v>
      </c>
      <c r="BD37" s="109">
        <v>0</v>
      </c>
      <c r="BE37" s="109">
        <v>0</v>
      </c>
      <c r="BF37" s="109">
        <v>0</v>
      </c>
      <c r="BG37" s="109">
        <f t="shared" si="28"/>
        <v>0</v>
      </c>
    </row>
    <row r="38" spans="1:69">
      <c r="A38" s="229" t="s">
        <v>30</v>
      </c>
      <c r="B38" s="227" t="s">
        <v>383</v>
      </c>
      <c r="C38" s="109">
        <f>+'OSN PD'!C38+'OSN AC'!C38+' INM'!C38+CSN!C38+CLN!C38</f>
        <v>16260000</v>
      </c>
      <c r="D38" s="109">
        <f t="shared" si="18"/>
        <v>0</v>
      </c>
      <c r="E38" s="109">
        <f t="shared" si="19"/>
        <v>-5022680</v>
      </c>
      <c r="F38" s="109">
        <f t="shared" si="20"/>
        <v>11237320</v>
      </c>
      <c r="G38" s="109">
        <v>7978264.1900000004</v>
      </c>
      <c r="H38" s="109">
        <f>+'OSN PD'!H38+'OSN AC'!H38+' INM'!I38+CSN!H38+CLN!H38</f>
        <v>1081476.26</v>
      </c>
      <c r="I38" s="109">
        <f>+'OSN PD'!I38+'OSN AC'!I38+' INM'!J38+CSN!I38+CLN!I38</f>
        <v>937419.79</v>
      </c>
      <c r="J38" s="109">
        <f>+'OSN PD'!J38+'OSN AC'!J38+' INM'!K38+CSN!J38+CLN!J38</f>
        <v>958887.55999999982</v>
      </c>
      <c r="K38" s="109">
        <f t="shared" si="21"/>
        <v>2977783.61</v>
      </c>
      <c r="L38" s="109">
        <f t="shared" si="22"/>
        <v>10956047.800000001</v>
      </c>
      <c r="M38" s="109">
        <f>+'OSN PD'!M38+'OSN AC'!M38+' INM'!N38+CSN!M38+CLN!M38</f>
        <v>11214630</v>
      </c>
      <c r="N38" s="109">
        <f>+'OSN PD'!N38+'OSN AC'!N38+' INM'!O38+CSN!N38+CLN!N38</f>
        <v>-258582.19999999984</v>
      </c>
      <c r="O38" s="753">
        <f t="shared" si="23"/>
        <v>281272.19999999925</v>
      </c>
      <c r="P38" s="753">
        <f t="shared" si="24"/>
        <v>22690</v>
      </c>
      <c r="Q38" s="753">
        <f>IF(N38&gt;0,(F38-L38-N38),(F38-L38+N38))</f>
        <v>22689.999999999418</v>
      </c>
      <c r="R38" s="109">
        <f>+'OSN PD'!R38+'OSN AC'!R38+' INM'!S38+CSN!R38+CLN!R38</f>
        <v>0</v>
      </c>
      <c r="S38" s="109">
        <v>-4000000</v>
      </c>
      <c r="T38" s="109">
        <f>+'OSN PD'!T38+'OSN AC'!T38+' INM'!U38+CSN!T38+CLN!T38</f>
        <v>0</v>
      </c>
      <c r="U38" s="109">
        <f>+'OSN PD'!U38+'OSN AC'!U38+' INM'!V38+CSN!U38+CLN!U38</f>
        <v>-1022680</v>
      </c>
      <c r="V38" s="109">
        <f>+'OSN PD'!V38+'OSN AC'!V38+' INM'!W38+CSN!V38+CLN!V38</f>
        <v>0</v>
      </c>
      <c r="W38" s="109">
        <f>+'OSN PD'!W38+'OSN AC'!W38+' INM'!X38+CSN!W38+CLN!W38</f>
        <v>0</v>
      </c>
      <c r="X38" s="109">
        <f>+'OSN PD'!X38+'OSN AC'!X38+' INM'!Y38+CSN!X38+CLN!X38</f>
        <v>0</v>
      </c>
      <c r="Y38" s="109">
        <f>+'OSN PD'!Y38+'OSN AC'!Y38+' INM'!Z38+CSN!Y38+CLN!Y38</f>
        <v>0</v>
      </c>
      <c r="Z38" s="109">
        <f>+'OSN PD'!Z38+'OSN AC'!Z38+' INM'!AA38+CSN!Z38+CLN!Z38</f>
        <v>0</v>
      </c>
      <c r="AA38" s="109">
        <f>+'OSN PD'!AA38+'OSN AC'!AA38+' INM'!AB38+CSN!AA38+CLN!AA38</f>
        <v>0</v>
      </c>
      <c r="AB38" s="109">
        <f>+'OSN PD'!AB38+'OSN AC'!AB38+' INM'!AC38+CSN!AB38+CLN!AB38</f>
        <v>0</v>
      </c>
      <c r="AC38" s="109">
        <f>+'OSN PD'!AC38+'OSN AC'!AC38+' INM'!AD38+CSN!AC38+CLN!AC38</f>
        <v>0</v>
      </c>
      <c r="AD38" s="109">
        <f>+'OSN PD'!AD38+'OSN AC'!AD38+' INM'!AE38+CSN!AD38+CLN!AD38</f>
        <v>0</v>
      </c>
      <c r="AE38" s="109">
        <f>+'OSN PD'!AE38+'OSN AC'!AE38+' INM'!AF38+CSN!AE38+CLN!AE38</f>
        <v>0</v>
      </c>
      <c r="AF38" s="109">
        <f>+'OSN PD'!AF38+'OSN AC'!AF38+' INM'!AG38+CSN!AF38+CLN!AF38</f>
        <v>0</v>
      </c>
      <c r="AG38" s="109">
        <f>+'OSN PD'!AG38+'OSN AC'!AG38+' INM'!AH38+CSN!AG38+CLN!AG38</f>
        <v>0</v>
      </c>
      <c r="AH38" s="109">
        <f>+'OSN PD'!AH38+'OSN AC'!AH38+' INM'!AI38+CSN!AH38+CLN!AH38</f>
        <v>0</v>
      </c>
      <c r="AI38" s="109">
        <f>+'OSN PD'!AI38+'OSN AC'!AI38+' INM'!AJ38+CSN!AI38+CLN!AI38</f>
        <v>0</v>
      </c>
      <c r="AJ38" s="109">
        <f>+'OSN PD'!AJ38+'OSN AC'!AJ38+' INM'!AK38+CSN!AJ38+CLN!AJ38</f>
        <v>0</v>
      </c>
      <c r="AK38" s="109">
        <f>+'OSN PD'!AK38+'OSN AC'!AK38+' INM'!AL38+CSN!AK38+CLN!AK38</f>
        <v>0</v>
      </c>
      <c r="AL38" s="109">
        <f>+'OSN PD'!AL38+'OSN AC'!AL38+' INM'!AM38+CSN!AL38+CLN!AL38</f>
        <v>0</v>
      </c>
      <c r="AM38" s="109">
        <f>+'OSN PD'!AM38+'OSN AC'!AM38+' INM'!AN38+CSN!AM38+CLN!AM38</f>
        <v>0</v>
      </c>
      <c r="AN38" s="109">
        <f>+'OSN PD'!AN38+'OSN AC'!AN38+' INM'!AO38+CSN!AN38+CLN!AN38</f>
        <v>0</v>
      </c>
      <c r="AO38" s="109">
        <f>+'OSN PD'!AO38+'OSN AC'!AO38+' INM'!AP38+CSN!AO38+CLN!AO38</f>
        <v>0</v>
      </c>
      <c r="AP38" s="109">
        <v>0</v>
      </c>
      <c r="AQ38" s="109">
        <v>0</v>
      </c>
      <c r="AR38" s="109">
        <v>0</v>
      </c>
      <c r="AS38" s="109">
        <f t="shared" si="26"/>
        <v>-5022680</v>
      </c>
      <c r="AT38" s="109"/>
      <c r="AU38" s="109">
        <v>0</v>
      </c>
      <c r="AV38" s="109">
        <v>0</v>
      </c>
      <c r="AW38" s="109">
        <v>0</v>
      </c>
      <c r="AX38" s="109">
        <v>0</v>
      </c>
      <c r="AY38" s="109">
        <f t="shared" si="27"/>
        <v>0</v>
      </c>
      <c r="AZ38" s="109">
        <f>+'OSN PD'!AZ38+'OSN AC'!AZ38+' INM'!BA38+CSN!AZ38+CLN!AZ38</f>
        <v>0</v>
      </c>
      <c r="BA38" s="109">
        <f>+'OSN PD'!BA38+'OSN AC'!BA38+' INM'!BB38+CSN!BA38+CLN!BA38</f>
        <v>0</v>
      </c>
      <c r="BB38" s="109">
        <v>0</v>
      </c>
      <c r="BC38" s="109">
        <v>0</v>
      </c>
      <c r="BD38" s="109">
        <v>0</v>
      </c>
      <c r="BE38" s="109">
        <v>0</v>
      </c>
      <c r="BF38" s="109">
        <v>0</v>
      </c>
      <c r="BG38" s="109">
        <f t="shared" si="28"/>
        <v>0</v>
      </c>
    </row>
    <row r="39" spans="1:69">
      <c r="A39" s="229" t="s">
        <v>31</v>
      </c>
      <c r="B39" s="227" t="s">
        <v>937</v>
      </c>
      <c r="C39" s="109">
        <f>+'OSN PD'!C39+'OSN AC'!C39+' INM'!C39+CSN!C39+CLN!C39</f>
        <v>500000</v>
      </c>
      <c r="D39" s="109">
        <f t="shared" si="18"/>
        <v>0</v>
      </c>
      <c r="E39" s="109">
        <f>+AS39</f>
        <v>-300000</v>
      </c>
      <c r="F39" s="109">
        <f>+C39+D39+E39</f>
        <v>200000</v>
      </c>
      <c r="G39" s="109">
        <v>0</v>
      </c>
      <c r="H39" s="109">
        <f>+'OSN PD'!H39+'OSN AC'!H39+' INM'!I39+CSN!H39+CLN!H39</f>
        <v>0</v>
      </c>
      <c r="I39" s="109">
        <f>+'OSN PD'!I39+'OSN AC'!I39+' INM'!J39+CSN!I39+CLN!I39</f>
        <v>0</v>
      </c>
      <c r="J39" s="109">
        <f>+'OSN PD'!J39+'OSN AC'!J39+' INM'!K39+CSN!J39+CLN!J39</f>
        <v>0</v>
      </c>
      <c r="K39" s="109">
        <f t="shared" si="21"/>
        <v>0</v>
      </c>
      <c r="L39" s="109">
        <f t="shared" si="22"/>
        <v>0</v>
      </c>
      <c r="M39" s="109">
        <f>+'OSN PD'!M39+'OSN AC'!M39+' INM'!N39+CSN!M39+CLN!M39</f>
        <v>200000</v>
      </c>
      <c r="N39" s="109">
        <f>+'OSN PD'!N39+'OSN AC'!N39+' INM'!O39+CSN!N39+CLN!N39</f>
        <v>-200000</v>
      </c>
      <c r="O39" s="753">
        <f t="shared" si="23"/>
        <v>200000</v>
      </c>
      <c r="P39" s="753">
        <f t="shared" si="24"/>
        <v>0</v>
      </c>
      <c r="Q39" s="753">
        <f t="shared" si="25"/>
        <v>0</v>
      </c>
      <c r="R39" s="109">
        <f>+'OSN PD'!R39+'OSN AC'!R39+' INM'!S39+CSN!R39+CLN!R39</f>
        <v>0</v>
      </c>
      <c r="S39" s="109">
        <v>-300000</v>
      </c>
      <c r="T39" s="109">
        <f>+'OSN PD'!T39+'OSN AC'!T39+' INM'!U39+CSN!T39+CLN!T39</f>
        <v>0</v>
      </c>
      <c r="U39" s="109">
        <f>+'OSN PD'!U39+'OSN AC'!U39+' INM'!V39+CSN!U39+CLN!U39</f>
        <v>0</v>
      </c>
      <c r="V39" s="109">
        <f>+'OSN PD'!V39+'OSN AC'!V39+' INM'!W39+CSN!V39+CLN!V39</f>
        <v>0</v>
      </c>
      <c r="W39" s="109">
        <f>+'OSN PD'!W39+'OSN AC'!W39+' INM'!X39+CSN!W39+CLN!W39</f>
        <v>0</v>
      </c>
      <c r="X39" s="109">
        <f>+'OSN PD'!X39+'OSN AC'!X39+' INM'!Y39+CSN!X39+CLN!X39</f>
        <v>0</v>
      </c>
      <c r="Y39" s="109">
        <f>+'OSN PD'!Y39+'OSN AC'!Y39+' INM'!Z39+CSN!Y39+CLN!Y39</f>
        <v>0</v>
      </c>
      <c r="Z39" s="109">
        <f>+'OSN PD'!Z39+'OSN AC'!Z39+' INM'!AA39+CSN!Z39+CLN!Z39</f>
        <v>0</v>
      </c>
      <c r="AA39" s="109">
        <f>+'OSN PD'!AA39+'OSN AC'!AA39+' INM'!AB39+CSN!AA39+CLN!AA39</f>
        <v>0</v>
      </c>
      <c r="AB39" s="109">
        <f>+'OSN PD'!AB39+'OSN AC'!AB39+' INM'!AC39+CSN!AB39+CLN!AB39</f>
        <v>0</v>
      </c>
      <c r="AC39" s="109">
        <f>+'OSN PD'!AC39+'OSN AC'!AC39+' INM'!AD39+CSN!AC39+CLN!AC39</f>
        <v>0</v>
      </c>
      <c r="AD39" s="109">
        <f>+'OSN PD'!AD39+'OSN AC'!AD39+' INM'!AE39+CSN!AD39+CLN!AD39</f>
        <v>0</v>
      </c>
      <c r="AE39" s="109">
        <f>+'OSN PD'!AE39+'OSN AC'!AE39+' INM'!AF39+CSN!AE39+CLN!AE39</f>
        <v>0</v>
      </c>
      <c r="AF39" s="109">
        <f>+'OSN PD'!AF39+'OSN AC'!AF39+' INM'!AG39+CSN!AF39+CLN!AF39</f>
        <v>0</v>
      </c>
      <c r="AG39" s="109">
        <f>+'OSN PD'!AG39+'OSN AC'!AG39+' INM'!AH39+CSN!AG39+CLN!AG39</f>
        <v>0</v>
      </c>
      <c r="AH39" s="109">
        <f>+'OSN PD'!AH39+'OSN AC'!AH39+' INM'!AI39+CSN!AH39+CLN!AH39</f>
        <v>0</v>
      </c>
      <c r="AI39" s="109">
        <f>+'OSN PD'!AI39+'OSN AC'!AI39+' INM'!AJ39+CSN!AI39+CLN!AI39</f>
        <v>0</v>
      </c>
      <c r="AJ39" s="109">
        <f>+'OSN PD'!AJ39+'OSN AC'!AJ39+' INM'!AK39+CSN!AJ39+CLN!AJ39</f>
        <v>0</v>
      </c>
      <c r="AK39" s="109">
        <f>+'OSN PD'!AK39+'OSN AC'!AK39+' INM'!AL39+CSN!AK39+CLN!AK39</f>
        <v>0</v>
      </c>
      <c r="AL39" s="109">
        <f>+'OSN PD'!AL39+'OSN AC'!AL39+' INM'!AM39+CSN!AL39+CLN!AL39</f>
        <v>0</v>
      </c>
      <c r="AM39" s="109">
        <f>+'OSN PD'!AM39+'OSN AC'!AM39+' INM'!AN39+CSN!AM39+CLN!AM39</f>
        <v>0</v>
      </c>
      <c r="AN39" s="109">
        <f>+'OSN PD'!AN39+'OSN AC'!AN39+' INM'!AO39+CSN!AN39+CLN!AN39</f>
        <v>0</v>
      </c>
      <c r="AO39" s="109">
        <f>+'OSN PD'!AO39+'OSN AC'!AO39+' INM'!AP39+CSN!AO39+CLN!AO39</f>
        <v>0</v>
      </c>
      <c r="AP39" s="109">
        <v>0</v>
      </c>
      <c r="AQ39" s="109">
        <v>0</v>
      </c>
      <c r="AR39" s="109">
        <v>0</v>
      </c>
      <c r="AS39" s="109">
        <f t="shared" si="26"/>
        <v>-300000</v>
      </c>
      <c r="AT39" s="109"/>
      <c r="AU39" s="109">
        <v>0</v>
      </c>
      <c r="AV39" s="109">
        <v>0</v>
      </c>
      <c r="AW39" s="109">
        <v>0</v>
      </c>
      <c r="AX39" s="109">
        <v>0</v>
      </c>
      <c r="AY39" s="109">
        <f t="shared" si="27"/>
        <v>0</v>
      </c>
      <c r="AZ39" s="109">
        <f>+'OSN PD'!AZ39+'OSN AC'!AZ39+' INM'!BA39+CSN!AZ39+CLN!AZ39</f>
        <v>0</v>
      </c>
      <c r="BA39" s="109">
        <f>+'OSN PD'!BA39+'OSN AC'!BA39+' INM'!BB39+CSN!BA39+CLN!BA39</f>
        <v>0</v>
      </c>
      <c r="BB39" s="109">
        <v>0</v>
      </c>
      <c r="BC39" s="109">
        <v>0</v>
      </c>
      <c r="BD39" s="109">
        <v>0</v>
      </c>
      <c r="BE39" s="109">
        <v>0</v>
      </c>
      <c r="BF39" s="109">
        <v>0</v>
      </c>
      <c r="BG39" s="109">
        <f t="shared" si="28"/>
        <v>0</v>
      </c>
      <c r="BQ39" s="302" t="e">
        <f>+F39-#REF!</f>
        <v>#REF!</v>
      </c>
    </row>
    <row r="40" spans="1:69">
      <c r="A40" s="229" t="s">
        <v>32</v>
      </c>
      <c r="B40" s="227" t="s">
        <v>938</v>
      </c>
      <c r="C40" s="109">
        <f>+'OSN PD'!C40+'OSN AC'!C40+' INM'!C40+CSN!C40+CLN!C40</f>
        <v>700000</v>
      </c>
      <c r="D40" s="109">
        <f t="shared" si="18"/>
        <v>0</v>
      </c>
      <c r="E40" s="109">
        <f t="shared" si="19"/>
        <v>0</v>
      </c>
      <c r="F40" s="109">
        <f t="shared" si="20"/>
        <v>700000</v>
      </c>
      <c r="G40" s="109">
        <v>697904.08</v>
      </c>
      <c r="H40" s="109">
        <f>+'OSN PD'!H40+'OSN AC'!H40+' INM'!I40+CSN!H40+CLN!H40</f>
        <v>0</v>
      </c>
      <c r="I40" s="109">
        <f>+'OSN PD'!I40+'OSN AC'!I40+' INM'!J40+CSN!I40+CLN!I40</f>
        <v>0</v>
      </c>
      <c r="J40" s="109">
        <f>+'OSN PD'!J40+'OSN AC'!J40+' INM'!K40+CSN!J40+CLN!J40</f>
        <v>0</v>
      </c>
      <c r="K40" s="109">
        <f t="shared" si="21"/>
        <v>0</v>
      </c>
      <c r="L40" s="109">
        <f t="shared" si="22"/>
        <v>697904.08</v>
      </c>
      <c r="M40" s="109">
        <f>+'OSN PD'!M40+'OSN AC'!M40+' INM'!N40+CSN!M40+CLN!M40</f>
        <v>697904.08</v>
      </c>
      <c r="N40" s="109">
        <f>+'OSN PD'!N40+'OSN AC'!N40+' INM'!O40+CSN!N40+CLN!N40</f>
        <v>0</v>
      </c>
      <c r="O40" s="753">
        <f t="shared" si="23"/>
        <v>2095.9200000000419</v>
      </c>
      <c r="P40" s="753">
        <f t="shared" si="24"/>
        <v>2095.9200000000419</v>
      </c>
      <c r="Q40" s="753">
        <f t="shared" si="25"/>
        <v>2095.9200000000419</v>
      </c>
      <c r="R40" s="109">
        <f>+'OSN PD'!R40+'OSN AC'!R40+' INM'!S40+CSN!R40+CLN!R40</f>
        <v>0</v>
      </c>
      <c r="S40" s="109">
        <f>+'OSN PD'!S40+'OSN AC'!S40+' INM'!T40+CSN!S40+CLN!S40</f>
        <v>0</v>
      </c>
      <c r="T40" s="109">
        <f>+'OSN PD'!T40+'OSN AC'!T40+' INM'!U40+CSN!T40+CLN!T40</f>
        <v>0</v>
      </c>
      <c r="U40" s="109">
        <f>+'OSN PD'!U40+'OSN AC'!U40+' INM'!V40+CSN!U40+CLN!U40</f>
        <v>0</v>
      </c>
      <c r="V40" s="109">
        <f>+'OSN PD'!V40+'OSN AC'!V40+' INM'!W40+CSN!V40+CLN!V40</f>
        <v>0</v>
      </c>
      <c r="W40" s="109">
        <f>+'OSN PD'!W40+'OSN AC'!W40+' INM'!X40+CSN!W40+CLN!W40</f>
        <v>0</v>
      </c>
      <c r="X40" s="109">
        <f>+'OSN PD'!X40+'OSN AC'!X40+' INM'!Y40+CSN!X40+CLN!X40</f>
        <v>0</v>
      </c>
      <c r="Y40" s="109">
        <f>+'OSN PD'!Y40+'OSN AC'!Y40+' INM'!Z40+CSN!Y40+CLN!Y40</f>
        <v>0</v>
      </c>
      <c r="Z40" s="109">
        <f>+'OSN PD'!Z40+'OSN AC'!Z40+' INM'!AA40+CSN!Z40+CLN!Z40</f>
        <v>0</v>
      </c>
      <c r="AA40" s="109">
        <f>+'OSN PD'!AA40+'OSN AC'!AA40+' INM'!AB40+CSN!AA40+CLN!AA40</f>
        <v>0</v>
      </c>
      <c r="AB40" s="109">
        <f>+'OSN PD'!AB40+'OSN AC'!AB40+' INM'!AC40+CSN!AB40+CLN!AB40</f>
        <v>0</v>
      </c>
      <c r="AC40" s="109">
        <f>+'OSN PD'!AC40+'OSN AC'!AC40+' INM'!AD40+CSN!AC40+CLN!AC40</f>
        <v>0</v>
      </c>
      <c r="AD40" s="109">
        <f>+'OSN PD'!AD40+'OSN AC'!AD40+' INM'!AE40+CSN!AD40+CLN!AD40</f>
        <v>0</v>
      </c>
      <c r="AE40" s="109">
        <f>+'OSN PD'!AE40+'OSN AC'!AE40+' INM'!AF40+CSN!AE40+CLN!AE40</f>
        <v>0</v>
      </c>
      <c r="AF40" s="109">
        <f>+'OSN PD'!AF40+'OSN AC'!AF40+' INM'!AG40+CSN!AF40+CLN!AF40</f>
        <v>0</v>
      </c>
      <c r="AG40" s="109">
        <f>+'OSN PD'!AG40+'OSN AC'!AG40+' INM'!AH40+CSN!AG40+CLN!AG40</f>
        <v>0</v>
      </c>
      <c r="AH40" s="109">
        <f>+'OSN PD'!AH40+'OSN AC'!AH40+' INM'!AI40+CSN!AH40+CLN!AH40</f>
        <v>0</v>
      </c>
      <c r="AI40" s="109">
        <f>+'OSN PD'!AI40+'OSN AC'!AI40+' INM'!AJ40+CSN!AI40+CLN!AI40</f>
        <v>0</v>
      </c>
      <c r="AJ40" s="109">
        <f>+'OSN PD'!AJ40+'OSN AC'!AJ40+' INM'!AK40+CSN!AJ40+CLN!AJ40</f>
        <v>0</v>
      </c>
      <c r="AK40" s="109">
        <f>+'OSN PD'!AK40+'OSN AC'!AK40+' INM'!AL40+CSN!AK40+CLN!AK40</f>
        <v>0</v>
      </c>
      <c r="AL40" s="109">
        <f>+'OSN PD'!AL40+'OSN AC'!AL40+' INM'!AM40+CSN!AL40+CLN!AL40</f>
        <v>0</v>
      </c>
      <c r="AM40" s="109">
        <f>+'OSN PD'!AM40+'OSN AC'!AM40+' INM'!AN40+CSN!AM40+CLN!AM40</f>
        <v>0</v>
      </c>
      <c r="AN40" s="109">
        <f>+'OSN PD'!AN40+'OSN AC'!AN40+' INM'!AO40+CSN!AN40+CLN!AN40</f>
        <v>0</v>
      </c>
      <c r="AO40" s="109">
        <f>+'OSN PD'!AO40+'OSN AC'!AO40+' INM'!AP40+CSN!AO40+CLN!AO40</f>
        <v>0</v>
      </c>
      <c r="AP40" s="109">
        <v>0</v>
      </c>
      <c r="AQ40" s="109">
        <v>0</v>
      </c>
      <c r="AR40" s="109">
        <v>0</v>
      </c>
      <c r="AS40" s="109">
        <f t="shared" si="26"/>
        <v>0</v>
      </c>
      <c r="AT40" s="109"/>
      <c r="AU40" s="109">
        <v>0</v>
      </c>
      <c r="AV40" s="109">
        <v>0</v>
      </c>
      <c r="AW40" s="109">
        <v>0</v>
      </c>
      <c r="AX40" s="109">
        <v>0</v>
      </c>
      <c r="AY40" s="109">
        <f t="shared" si="27"/>
        <v>0</v>
      </c>
      <c r="AZ40" s="109">
        <f>+'OSN PD'!AZ40+'OSN AC'!AZ40+' INM'!BA40+CSN!AZ40+CLN!AZ40</f>
        <v>0</v>
      </c>
      <c r="BA40" s="109">
        <f>+'OSN PD'!BA40+'OSN AC'!BA40+' INM'!BB40+CSN!BA40+CLN!BA40</f>
        <v>0</v>
      </c>
      <c r="BB40" s="109">
        <v>0</v>
      </c>
      <c r="BC40" s="109">
        <v>0</v>
      </c>
      <c r="BD40" s="109">
        <v>0</v>
      </c>
      <c r="BE40" s="109">
        <v>0</v>
      </c>
      <c r="BF40" s="109">
        <v>0</v>
      </c>
      <c r="BG40" s="109">
        <f t="shared" si="28"/>
        <v>0</v>
      </c>
      <c r="BQ40" s="302" t="e">
        <f>+F40-#REF!</f>
        <v>#REF!</v>
      </c>
    </row>
    <row r="41" spans="1:69">
      <c r="A41" s="229" t="s">
        <v>33</v>
      </c>
      <c r="B41" s="227" t="s">
        <v>939</v>
      </c>
      <c r="C41" s="109">
        <f>+'OSN PD'!C41+'OSN AC'!C41+' INM'!C41+CSN!C41+CLN!C41</f>
        <v>450000</v>
      </c>
      <c r="D41" s="109">
        <f t="shared" si="18"/>
        <v>0</v>
      </c>
      <c r="E41" s="109">
        <f t="shared" si="19"/>
        <v>0</v>
      </c>
      <c r="F41" s="109">
        <f t="shared" si="20"/>
        <v>450000</v>
      </c>
      <c r="G41" s="109">
        <v>331667.23</v>
      </c>
      <c r="H41" s="109">
        <f>+'OSN PD'!H41+'OSN AC'!H41+' INM'!I41+CSN!H41+CLN!H41</f>
        <v>66769.2</v>
      </c>
      <c r="I41" s="109">
        <f>+'OSN PD'!I41+'OSN AC'!I41+' INM'!J41+CSN!I41+CLN!I41</f>
        <v>0</v>
      </c>
      <c r="J41" s="109">
        <f>+'OSN PD'!J41+'OSN AC'!J41+' INM'!K41+CSN!J41+CLN!J41</f>
        <v>20100.440000000002</v>
      </c>
      <c r="K41" s="109">
        <f t="shared" si="21"/>
        <v>86869.64</v>
      </c>
      <c r="L41" s="109">
        <f t="shared" si="22"/>
        <v>418536.87</v>
      </c>
      <c r="M41" s="109">
        <f>+'OSN PD'!M41+'OSN AC'!M41+' INM'!N41+CSN!M41+CLN!M41</f>
        <v>418536.87</v>
      </c>
      <c r="N41" s="109">
        <f>+'OSN PD'!N41+'OSN AC'!N41+' INM'!O41+CSN!N41+CLN!N41</f>
        <v>1.4551915228366852E-11</v>
      </c>
      <c r="O41" s="753">
        <f t="shared" si="23"/>
        <v>31463.130000000005</v>
      </c>
      <c r="P41" s="753">
        <f t="shared" si="24"/>
        <v>31463.130000000005</v>
      </c>
      <c r="Q41" s="753">
        <f t="shared" si="25"/>
        <v>31463.12999999999</v>
      </c>
      <c r="R41" s="109">
        <f>+'OSN PD'!R41+'OSN AC'!R41+' INM'!S41+CSN!R41+CLN!R41</f>
        <v>0</v>
      </c>
      <c r="S41" s="109">
        <f>+'OSN PD'!S41+'OSN AC'!S41+' INM'!T41+CSN!S41+CLN!S41</f>
        <v>0</v>
      </c>
      <c r="T41" s="109">
        <f>+'OSN PD'!T41+'OSN AC'!T41+' INM'!U41+CSN!T41+CLN!T41</f>
        <v>0</v>
      </c>
      <c r="U41" s="109">
        <f>+'OSN PD'!U41+'OSN AC'!U41+' INM'!V41+CSN!U41+CLN!U41</f>
        <v>0</v>
      </c>
      <c r="V41" s="109">
        <f>+'OSN PD'!V41+'OSN AC'!V41+' INM'!W41+CSN!V41+CLN!V41</f>
        <v>0</v>
      </c>
      <c r="W41" s="109">
        <f>+'OSN PD'!W41+'OSN AC'!W41+' INM'!X41+CSN!W41+CLN!W41</f>
        <v>0</v>
      </c>
      <c r="X41" s="109">
        <f>+'OSN PD'!X41+'OSN AC'!X41+' INM'!Y41+CSN!X41+CLN!X41</f>
        <v>0</v>
      </c>
      <c r="Y41" s="109">
        <f>+'OSN PD'!Y41+'OSN AC'!Y41+' INM'!Z41+CSN!Y41+CLN!Y41</f>
        <v>0</v>
      </c>
      <c r="Z41" s="109">
        <f>+'OSN PD'!Z41+'OSN AC'!Z41+' INM'!AA41+CSN!Z41+CLN!Z41</f>
        <v>0</v>
      </c>
      <c r="AA41" s="109">
        <f>+'OSN PD'!AA41+'OSN AC'!AA41+' INM'!AB41+CSN!AA41+CLN!AA41</f>
        <v>0</v>
      </c>
      <c r="AB41" s="109">
        <f>+'OSN PD'!AB41+'OSN AC'!AB41+' INM'!AC41+CSN!AB41+CLN!AB41</f>
        <v>0</v>
      </c>
      <c r="AC41" s="109">
        <f>+'OSN PD'!AC41+'OSN AC'!AC41+' INM'!AD41+CSN!AC41+CLN!AC41</f>
        <v>0</v>
      </c>
      <c r="AD41" s="109">
        <f>+'OSN PD'!AD41+'OSN AC'!AD41+' INM'!AE41+CSN!AD41+CLN!AD41</f>
        <v>0</v>
      </c>
      <c r="AE41" s="109">
        <f>+'OSN PD'!AE41+'OSN AC'!AE41+' INM'!AF41+CSN!AE41+CLN!AE41</f>
        <v>0</v>
      </c>
      <c r="AF41" s="109">
        <f>+'OSN PD'!AF41+'OSN AC'!AF41+' INM'!AG41+CSN!AF41+CLN!AF41</f>
        <v>0</v>
      </c>
      <c r="AG41" s="109">
        <f>+'OSN PD'!AG41+'OSN AC'!AG41+' INM'!AH41+CSN!AG41+CLN!AG41</f>
        <v>0</v>
      </c>
      <c r="AH41" s="109">
        <f>+'OSN PD'!AH41+'OSN AC'!AH41+' INM'!AI41+CSN!AH41+CLN!AH41</f>
        <v>0</v>
      </c>
      <c r="AI41" s="109">
        <f>+'OSN PD'!AI41+'OSN AC'!AI41+' INM'!AJ41+CSN!AI41+CLN!AI41</f>
        <v>0</v>
      </c>
      <c r="AJ41" s="109">
        <f>+'OSN PD'!AJ41+'OSN AC'!AJ41+' INM'!AK41+CSN!AJ41+CLN!AJ41</f>
        <v>0</v>
      </c>
      <c r="AK41" s="109">
        <f>+'OSN PD'!AK41+'OSN AC'!AK41+' INM'!AL41+CSN!AK41+CLN!AK41</f>
        <v>0</v>
      </c>
      <c r="AL41" s="109">
        <f>+'OSN PD'!AL41+'OSN AC'!AL41+' INM'!AM41+CSN!AL41+CLN!AL41</f>
        <v>0</v>
      </c>
      <c r="AM41" s="109">
        <f>+'OSN PD'!AM41+'OSN AC'!AM41+' INM'!AN41+CSN!AM41+CLN!AM41</f>
        <v>0</v>
      </c>
      <c r="AN41" s="109">
        <f>+'OSN PD'!AN41+'OSN AC'!AN41+' INM'!AO41+CSN!AN41+CLN!AN41</f>
        <v>0</v>
      </c>
      <c r="AO41" s="109">
        <f>+'OSN PD'!AO41+'OSN AC'!AO41+' INM'!AP41+CSN!AO41+CLN!AO41</f>
        <v>0</v>
      </c>
      <c r="AP41" s="109">
        <v>0</v>
      </c>
      <c r="AQ41" s="109">
        <v>0</v>
      </c>
      <c r="AR41" s="109">
        <v>0</v>
      </c>
      <c r="AS41" s="109">
        <f t="shared" si="26"/>
        <v>0</v>
      </c>
      <c r="AT41" s="109"/>
      <c r="AU41" s="109">
        <v>0</v>
      </c>
      <c r="AV41" s="109">
        <v>0</v>
      </c>
      <c r="AW41" s="109">
        <v>0</v>
      </c>
      <c r="AX41" s="109">
        <v>0</v>
      </c>
      <c r="AY41" s="109">
        <f t="shared" si="27"/>
        <v>0</v>
      </c>
      <c r="AZ41" s="109">
        <f>+'OSN PD'!AZ41+'OSN AC'!AZ41+' INM'!BA41+CSN!AZ41+CLN!AZ41</f>
        <v>0</v>
      </c>
      <c r="BA41" s="109">
        <f>+'OSN PD'!BA41+'OSN AC'!BA41+' INM'!BB41+CSN!BA41+CLN!BA41</f>
        <v>0</v>
      </c>
      <c r="BB41" s="109">
        <v>0</v>
      </c>
      <c r="BC41" s="109">
        <v>0</v>
      </c>
      <c r="BD41" s="109">
        <v>0</v>
      </c>
      <c r="BE41" s="109">
        <v>0</v>
      </c>
      <c r="BF41" s="109">
        <v>0</v>
      </c>
      <c r="BG41" s="109">
        <f t="shared" si="28"/>
        <v>0</v>
      </c>
      <c r="BQ41" s="302" t="e">
        <f>+F41-#REF!</f>
        <v>#REF!</v>
      </c>
    </row>
    <row r="42" spans="1:69">
      <c r="A42" s="229" t="s">
        <v>34</v>
      </c>
      <c r="B42" s="227" t="s">
        <v>940</v>
      </c>
      <c r="C42" s="109">
        <f>+'OSN PD'!C42+'OSN AC'!C42+' INM'!C42+CSN!C42+CLN!C42</f>
        <v>7000000</v>
      </c>
      <c r="D42" s="109">
        <f t="shared" si="18"/>
        <v>0</v>
      </c>
      <c r="E42" s="109">
        <f t="shared" si="19"/>
        <v>2580000</v>
      </c>
      <c r="F42" s="109">
        <f t="shared" si="20"/>
        <v>9580000</v>
      </c>
      <c r="G42" s="109">
        <v>6785989</v>
      </c>
      <c r="H42" s="109">
        <f>+'OSN PD'!H42+'OSN AC'!H42+' INM'!I42+CSN!H42+CLN!H42</f>
        <v>732918</v>
      </c>
      <c r="I42" s="109">
        <f>+'OSN PD'!I42+'OSN AC'!I42+' INM'!J42+CSN!I42+CLN!I42</f>
        <v>748512</v>
      </c>
      <c r="J42" s="109">
        <f>+'OSN PD'!J42+'OSN AC'!J42+' INM'!K42+CSN!J42+CLN!J42</f>
        <v>779019</v>
      </c>
      <c r="K42" s="109">
        <f t="shared" si="21"/>
        <v>2260449</v>
      </c>
      <c r="L42" s="109">
        <f t="shared" si="22"/>
        <v>9046438</v>
      </c>
      <c r="M42" s="109">
        <f>+'OSN PD'!M42+'OSN AC'!M42+' INM'!N42+CSN!M42+CLN!M42</f>
        <v>9580000</v>
      </c>
      <c r="N42" s="109">
        <f>+'OSN PD'!N42+'OSN AC'!N42+' INM'!O42+CSN!N42+CLN!N42</f>
        <v>-533562</v>
      </c>
      <c r="O42" s="753">
        <f t="shared" si="23"/>
        <v>533562</v>
      </c>
      <c r="P42" s="753">
        <f t="shared" si="24"/>
        <v>0</v>
      </c>
      <c r="Q42" s="753">
        <f t="shared" si="25"/>
        <v>0</v>
      </c>
      <c r="R42" s="109">
        <f>+'OSN PD'!R42+'OSN AC'!R42+' INM'!S42+CSN!R42+CLN!R42</f>
        <v>0</v>
      </c>
      <c r="S42" s="109">
        <f>+'OSN PD'!S42+'OSN AC'!S42+' INM'!T42+CSN!S42+CLN!S42</f>
        <v>1680000</v>
      </c>
      <c r="T42" s="109">
        <f>+'OSN PD'!T42+'OSN AC'!T42+' INM'!U42+CSN!T42+CLN!T42</f>
        <v>0</v>
      </c>
      <c r="U42" s="109">
        <f>+'OSN PD'!U42+'OSN AC'!U42+' INM'!V42+CSN!U42+CLN!U42</f>
        <v>900000</v>
      </c>
      <c r="V42" s="109">
        <f>+'OSN PD'!V42+'OSN AC'!V42+' INM'!W42+CSN!V42+CLN!V42</f>
        <v>0</v>
      </c>
      <c r="W42" s="109">
        <f>+'OSN PD'!W42+'OSN AC'!W42+' INM'!X42+CSN!W42+CLN!W42</f>
        <v>0</v>
      </c>
      <c r="X42" s="109">
        <f>+'OSN PD'!X42+'OSN AC'!X42+' INM'!Y42+CSN!X42+CLN!X42</f>
        <v>0</v>
      </c>
      <c r="Y42" s="109">
        <f>+'OSN PD'!Y42+'OSN AC'!Y42+' INM'!Z42+CSN!Y42+CLN!Y42</f>
        <v>0</v>
      </c>
      <c r="Z42" s="109">
        <f>+'OSN PD'!Z42+'OSN AC'!Z42+' INM'!AA42+CSN!Z42+CLN!Z42</f>
        <v>0</v>
      </c>
      <c r="AA42" s="109">
        <f>+'OSN PD'!AA42+'OSN AC'!AA42+' INM'!AB42+CSN!AA42+CLN!AA42</f>
        <v>0</v>
      </c>
      <c r="AB42" s="109">
        <f>+'OSN PD'!AB42+'OSN AC'!AB42+' INM'!AC42+CSN!AB42+CLN!AB42</f>
        <v>0</v>
      </c>
      <c r="AC42" s="109">
        <f>+'OSN PD'!AC42+'OSN AC'!AC42+' INM'!AD42+CSN!AC42+CLN!AC42</f>
        <v>0</v>
      </c>
      <c r="AD42" s="109">
        <f>+'OSN PD'!AD42+'OSN AC'!AD42+' INM'!AE42+CSN!AD42+CLN!AD42</f>
        <v>0</v>
      </c>
      <c r="AE42" s="109">
        <f>+'OSN PD'!AE42+'OSN AC'!AE42+' INM'!AF42+CSN!AE42+CLN!AE42</f>
        <v>0</v>
      </c>
      <c r="AF42" s="109">
        <f>+'OSN PD'!AF42+'OSN AC'!AF42+' INM'!AG42+CSN!AF42+CLN!AF42</f>
        <v>0</v>
      </c>
      <c r="AG42" s="109">
        <f>+'OSN PD'!AG42+'OSN AC'!AG42+' INM'!AH42+CSN!AG42+CLN!AG42</f>
        <v>0</v>
      </c>
      <c r="AH42" s="109">
        <f>+'OSN PD'!AH42+'OSN AC'!AH42+' INM'!AI42+CSN!AH42+CLN!AH42</f>
        <v>0</v>
      </c>
      <c r="AI42" s="109">
        <f>+'OSN PD'!AI42+'OSN AC'!AI42+' INM'!AJ42+CSN!AI42+CLN!AI42</f>
        <v>0</v>
      </c>
      <c r="AJ42" s="109">
        <f>+'OSN PD'!AJ42+'OSN AC'!AJ42+' INM'!AK42+CSN!AJ42+CLN!AJ42</f>
        <v>0</v>
      </c>
      <c r="AK42" s="109">
        <f>+'OSN PD'!AK42+'OSN AC'!AK42+' INM'!AL42+CSN!AK42+CLN!AK42</f>
        <v>0</v>
      </c>
      <c r="AL42" s="109">
        <f>+'OSN PD'!AL42+'OSN AC'!AL42+' INM'!AM42+CSN!AL42+CLN!AL42</f>
        <v>0</v>
      </c>
      <c r="AM42" s="109">
        <f>+'OSN PD'!AM42+'OSN AC'!AM42+' INM'!AN42+CSN!AM42+CLN!AM42</f>
        <v>0</v>
      </c>
      <c r="AN42" s="109">
        <f>+'OSN PD'!AN42+'OSN AC'!AN42+' INM'!AO42+CSN!AN42+CLN!AN42</f>
        <v>0</v>
      </c>
      <c r="AO42" s="109">
        <f>+'OSN PD'!AO42+'OSN AC'!AO42+' INM'!AP42+CSN!AO42+CLN!AO42</f>
        <v>0</v>
      </c>
      <c r="AP42" s="109">
        <v>0</v>
      </c>
      <c r="AQ42" s="109">
        <v>0</v>
      </c>
      <c r="AR42" s="109">
        <v>0</v>
      </c>
      <c r="AS42" s="109">
        <f t="shared" si="26"/>
        <v>2580000</v>
      </c>
      <c r="AT42" s="109"/>
      <c r="AU42" s="109">
        <v>0</v>
      </c>
      <c r="AV42" s="109">
        <v>0</v>
      </c>
      <c r="AW42" s="109">
        <v>0</v>
      </c>
      <c r="AX42" s="109">
        <v>0</v>
      </c>
      <c r="AY42" s="109">
        <f t="shared" si="27"/>
        <v>0</v>
      </c>
      <c r="AZ42" s="109">
        <f>+'OSN PD'!AZ42+'OSN AC'!AZ42+' INM'!BA42+CSN!AZ42+CLN!AZ42</f>
        <v>0</v>
      </c>
      <c r="BA42" s="109">
        <f>+'OSN PD'!BA42+'OSN AC'!BA42+' INM'!BB42+CSN!BA42+CLN!BA42</f>
        <v>0</v>
      </c>
      <c r="BB42" s="109">
        <v>0</v>
      </c>
      <c r="BC42" s="109">
        <v>0</v>
      </c>
      <c r="BD42" s="109">
        <v>0</v>
      </c>
      <c r="BE42" s="109">
        <v>0</v>
      </c>
      <c r="BF42" s="109">
        <v>0</v>
      </c>
      <c r="BG42" s="109">
        <f t="shared" si="28"/>
        <v>0</v>
      </c>
      <c r="BQ42" s="302" t="e">
        <f>+F42-#REF!</f>
        <v>#REF!</v>
      </c>
    </row>
    <row r="43" spans="1:69">
      <c r="A43" s="229" t="s">
        <v>35</v>
      </c>
      <c r="B43" s="227" t="s">
        <v>941</v>
      </c>
      <c r="C43" s="109">
        <f>+'OSN PD'!C43+'OSN AC'!C43+' INM'!C43+CSN!C43+CLN!C43</f>
        <v>0</v>
      </c>
      <c r="D43" s="109">
        <f t="shared" si="18"/>
        <v>0</v>
      </c>
      <c r="E43" s="109">
        <f t="shared" si="19"/>
        <v>0</v>
      </c>
      <c r="F43" s="109">
        <f t="shared" si="20"/>
        <v>0</v>
      </c>
      <c r="G43" s="109">
        <v>0</v>
      </c>
      <c r="H43" s="109">
        <f>+'OSN PD'!H43+'OSN AC'!H43+' INM'!I43+CSN!H43+CLN!H43</f>
        <v>0</v>
      </c>
      <c r="I43" s="109">
        <f>+'OSN PD'!I43+'OSN AC'!I43+' INM'!J43+CSN!I43+CLN!I43</f>
        <v>0</v>
      </c>
      <c r="J43" s="109">
        <f>+'OSN PD'!J43+'OSN AC'!J43+' INM'!K43+CSN!J43+CLN!J43</f>
        <v>0</v>
      </c>
      <c r="K43" s="109">
        <f t="shared" si="21"/>
        <v>0</v>
      </c>
      <c r="L43" s="109">
        <f t="shared" si="22"/>
        <v>0</v>
      </c>
      <c r="M43" s="109">
        <f>+'OSN PD'!M43+'OSN AC'!M43+' INM'!N43+CSN!M43+CLN!M43</f>
        <v>0</v>
      </c>
      <c r="N43" s="109">
        <f>+'OSN PD'!N43+'OSN AC'!N43+' INM'!O43+CSN!N43+CLN!N43</f>
        <v>0</v>
      </c>
      <c r="O43" s="753">
        <f t="shared" si="23"/>
        <v>0</v>
      </c>
      <c r="P43" s="753">
        <f t="shared" si="24"/>
        <v>0</v>
      </c>
      <c r="Q43" s="753">
        <f t="shared" si="25"/>
        <v>0</v>
      </c>
      <c r="R43" s="109">
        <f>+'OSN PD'!R43+'OSN AC'!R43+' INM'!S43+CSN!R43+CLN!R43</f>
        <v>0</v>
      </c>
      <c r="S43" s="109">
        <f>+'OSN PD'!S43+'OSN AC'!S43+' INM'!T43+CSN!S43+CLN!S43</f>
        <v>0</v>
      </c>
      <c r="T43" s="109">
        <f>+'OSN PD'!T43+'OSN AC'!T43+' INM'!U43+CSN!T43+CLN!T43</f>
        <v>0</v>
      </c>
      <c r="U43" s="109">
        <f>+'OSN PD'!U43+'OSN AC'!U43+' INM'!V43+CSN!U43+CLN!U43</f>
        <v>0</v>
      </c>
      <c r="V43" s="109">
        <f>+'OSN PD'!V43+'OSN AC'!V43+' INM'!W43+CSN!V43+CLN!V43</f>
        <v>0</v>
      </c>
      <c r="W43" s="109">
        <f>+'OSN PD'!W43+'OSN AC'!W43+' INM'!X43+CSN!W43+CLN!W43</f>
        <v>0</v>
      </c>
      <c r="X43" s="109">
        <f>+'OSN PD'!X43+'OSN AC'!X43+' INM'!Y43+CSN!X43+CLN!X43</f>
        <v>0</v>
      </c>
      <c r="Y43" s="109">
        <f>+'OSN PD'!Y43+'OSN AC'!Y43+' INM'!Z43+CSN!Y43+CLN!Y43</f>
        <v>0</v>
      </c>
      <c r="Z43" s="109">
        <f>+'OSN PD'!Z43+'OSN AC'!Z43+' INM'!AA43+CSN!Z43+CLN!Z43</f>
        <v>0</v>
      </c>
      <c r="AA43" s="109">
        <f>+'OSN PD'!AA43+'OSN AC'!AA43+' INM'!AB43+CSN!AA43+CLN!AA43</f>
        <v>0</v>
      </c>
      <c r="AB43" s="109">
        <f>+'OSN PD'!AB43+'OSN AC'!AB43+' INM'!AC43+CSN!AB43+CLN!AB43</f>
        <v>0</v>
      </c>
      <c r="AC43" s="109">
        <f>+'OSN PD'!AC43+'OSN AC'!AC43+' INM'!AD43+CSN!AC43+CLN!AC43</f>
        <v>0</v>
      </c>
      <c r="AD43" s="109">
        <f>+'OSN PD'!AD43+'OSN AC'!AD43+' INM'!AE43+CSN!AD43+CLN!AD43</f>
        <v>0</v>
      </c>
      <c r="AE43" s="109">
        <f>+'OSN PD'!AE43+'OSN AC'!AE43+' INM'!AF43+CSN!AE43+CLN!AE43</f>
        <v>0</v>
      </c>
      <c r="AF43" s="109">
        <f>+'OSN PD'!AF43+'OSN AC'!AF43+' INM'!AG43+CSN!AF43+CLN!AF43</f>
        <v>0</v>
      </c>
      <c r="AG43" s="109">
        <f>+'OSN PD'!AG43+'OSN AC'!AG43+' INM'!AH43+CSN!AG43+CLN!AG43</f>
        <v>0</v>
      </c>
      <c r="AH43" s="109">
        <f>+'OSN PD'!AH43+'OSN AC'!AH43+' INM'!AI43+CSN!AH43+CLN!AH43</f>
        <v>0</v>
      </c>
      <c r="AI43" s="109">
        <f>+'OSN PD'!AI43+'OSN AC'!AI43+' INM'!AJ43+CSN!AI43+CLN!AI43</f>
        <v>0</v>
      </c>
      <c r="AJ43" s="109">
        <f>+'OSN PD'!AJ43+'OSN AC'!AJ43+' INM'!AK43+CSN!AJ43+CLN!AJ43</f>
        <v>0</v>
      </c>
      <c r="AK43" s="109">
        <f>+'OSN PD'!AK43+'OSN AC'!AK43+' INM'!AL43+CSN!AK43+CLN!AK43</f>
        <v>0</v>
      </c>
      <c r="AL43" s="109">
        <f>+'OSN PD'!AL43+'OSN AC'!AL43+' INM'!AM43+CSN!AL43+CLN!AL43</f>
        <v>0</v>
      </c>
      <c r="AM43" s="109">
        <f>+'OSN PD'!AM43+'OSN AC'!AM43+' INM'!AN43+CSN!AM43+CLN!AM43</f>
        <v>0</v>
      </c>
      <c r="AN43" s="109">
        <f>+'OSN PD'!AN43+'OSN AC'!AN43+' INM'!AO43+CSN!AN43+CLN!AN43</f>
        <v>0</v>
      </c>
      <c r="AO43" s="109">
        <f>+'OSN PD'!AO43+'OSN AC'!AO43+' INM'!AP43+CSN!AO43+CLN!AO43</f>
        <v>0</v>
      </c>
      <c r="AP43" s="109">
        <v>0</v>
      </c>
      <c r="AQ43" s="109">
        <v>0</v>
      </c>
      <c r="AR43" s="109">
        <v>0</v>
      </c>
      <c r="AS43" s="109">
        <f t="shared" si="26"/>
        <v>0</v>
      </c>
      <c r="AT43" s="109"/>
      <c r="AU43" s="109">
        <v>0</v>
      </c>
      <c r="AV43" s="109">
        <v>0</v>
      </c>
      <c r="AW43" s="109">
        <v>0</v>
      </c>
      <c r="AX43" s="109">
        <v>0</v>
      </c>
      <c r="AY43" s="109">
        <f t="shared" si="27"/>
        <v>0</v>
      </c>
      <c r="AZ43" s="109">
        <f>+'OSN PD'!AZ43+'OSN AC'!AZ43+' INM'!BA43+CSN!AZ43+CLN!AZ43</f>
        <v>0</v>
      </c>
      <c r="BA43" s="109">
        <f>+'OSN PD'!BA43+'OSN AC'!BA43+' INM'!BB43+CSN!BA43+CLN!BA43</f>
        <v>0</v>
      </c>
      <c r="BB43" s="109">
        <v>0</v>
      </c>
      <c r="BC43" s="109">
        <v>0</v>
      </c>
      <c r="BD43" s="109">
        <v>0</v>
      </c>
      <c r="BE43" s="109">
        <v>0</v>
      </c>
      <c r="BF43" s="109">
        <v>0</v>
      </c>
      <c r="BG43" s="109">
        <f t="shared" si="28"/>
        <v>0</v>
      </c>
      <c r="BQ43" s="302" t="e">
        <f>+F43-#REF!</f>
        <v>#REF!</v>
      </c>
    </row>
    <row r="44" spans="1:69">
      <c r="A44" s="229" t="s">
        <v>36</v>
      </c>
      <c r="B44" s="227" t="s">
        <v>942</v>
      </c>
      <c r="C44" s="109">
        <f>+'OSN PD'!C44+'OSN AC'!C44+' INM'!C44+CSN!C44+CLN!C44</f>
        <v>5470086</v>
      </c>
      <c r="D44" s="109">
        <f t="shared" si="18"/>
        <v>0</v>
      </c>
      <c r="E44" s="109">
        <f t="shared" si="19"/>
        <v>-50000</v>
      </c>
      <c r="F44" s="109">
        <f t="shared" si="20"/>
        <v>5420086</v>
      </c>
      <c r="G44" s="109">
        <v>3749135.68</v>
      </c>
      <c r="H44" s="109">
        <f>+'OSN PD'!H44+'OSN AC'!H44+' INM'!I44+CSN!H44+CLN!H44</f>
        <v>417586.56</v>
      </c>
      <c r="I44" s="109">
        <f>+'OSN PD'!I44+'OSN AC'!I44+' INM'!J44+CSN!I44+CLN!I44</f>
        <v>397958.22</v>
      </c>
      <c r="J44" s="109">
        <f>+'OSN PD'!J44+'OSN AC'!J44+' INM'!K44+CSN!J44+CLN!J44</f>
        <v>395652.38</v>
      </c>
      <c r="K44" s="109">
        <f t="shared" si="21"/>
        <v>1211197.1600000001</v>
      </c>
      <c r="L44" s="109">
        <f t="shared" si="22"/>
        <v>4960332.84</v>
      </c>
      <c r="M44" s="109">
        <f>+'OSN PD'!M44+'OSN AC'!M44+' INM'!N44+CSN!M44+CLN!M44</f>
        <v>5401477.7800000003</v>
      </c>
      <c r="N44" s="109">
        <f>+'OSN PD'!N44+'OSN AC'!N44+' INM'!O44+CSN!N44+CLN!N44</f>
        <v>-441144.94000000041</v>
      </c>
      <c r="O44" s="753">
        <f t="shared" si="23"/>
        <v>459753.16000000015</v>
      </c>
      <c r="P44" s="753">
        <f t="shared" si="24"/>
        <v>18608.219999999739</v>
      </c>
      <c r="Q44" s="753">
        <f t="shared" si="25"/>
        <v>18608.219999999739</v>
      </c>
      <c r="R44" s="109">
        <f>+'OSN PD'!R44+'OSN AC'!R44+' INM'!S44+CSN!R44+CLN!R44</f>
        <v>0</v>
      </c>
      <c r="S44" s="109">
        <f>+'OSN PD'!S44+'OSN AC'!S44+' INM'!T44+CSN!S44+CLN!S44</f>
        <v>0</v>
      </c>
      <c r="T44" s="109">
        <f>+'OSN PD'!T44+'OSN AC'!T44+' INM'!U44+CSN!T44+CLN!T44</f>
        <v>-50000</v>
      </c>
      <c r="U44" s="109">
        <f>+'OSN PD'!U44+'OSN AC'!U44+' INM'!V44+CSN!U44+CLN!U44</f>
        <v>0</v>
      </c>
      <c r="V44" s="109">
        <f>+'OSN PD'!V44+'OSN AC'!V44+' INM'!W44+CSN!V44+CLN!V44</f>
        <v>0</v>
      </c>
      <c r="W44" s="109">
        <f>+'OSN PD'!W44+'OSN AC'!W44+' INM'!X44+CSN!W44+CLN!W44</f>
        <v>0</v>
      </c>
      <c r="X44" s="109">
        <f>+'OSN PD'!X44+'OSN AC'!X44+' INM'!Y44+CSN!X44+CLN!X44</f>
        <v>0</v>
      </c>
      <c r="Y44" s="109">
        <f>+'OSN PD'!Y44+'OSN AC'!Y44+' INM'!Z44+CSN!Y44+CLN!Y44</f>
        <v>0</v>
      </c>
      <c r="Z44" s="109">
        <f>+'OSN PD'!Z44+'OSN AC'!Z44+' INM'!AA44+CSN!Z44+CLN!Z44</f>
        <v>0</v>
      </c>
      <c r="AA44" s="109">
        <f>+'OSN PD'!AA44+'OSN AC'!AA44+' INM'!AB44+CSN!AA44+CLN!AA44</f>
        <v>0</v>
      </c>
      <c r="AB44" s="109">
        <f>+'OSN PD'!AB44+'OSN AC'!AB44+' INM'!AC44+CSN!AB44+CLN!AB44</f>
        <v>0</v>
      </c>
      <c r="AC44" s="109">
        <f>+'OSN PD'!AC44+'OSN AC'!AC44+' INM'!AD44+CSN!AC44+CLN!AC44</f>
        <v>0</v>
      </c>
      <c r="AD44" s="109">
        <f>+'OSN PD'!AD44+'OSN AC'!AD44+' INM'!AE44+CSN!AD44+CLN!AD44</f>
        <v>0</v>
      </c>
      <c r="AE44" s="109">
        <f>+'OSN PD'!AE44+'OSN AC'!AE44+' INM'!AF44+CSN!AE44+CLN!AE44</f>
        <v>0</v>
      </c>
      <c r="AF44" s="109">
        <f>+'OSN PD'!AF44+'OSN AC'!AF44+' INM'!AG44+CSN!AF44+CLN!AF44</f>
        <v>0</v>
      </c>
      <c r="AG44" s="109">
        <f>+'OSN PD'!AG44+'OSN AC'!AG44+' INM'!AH44+CSN!AG44+CLN!AG44</f>
        <v>0</v>
      </c>
      <c r="AH44" s="109">
        <f>+'OSN PD'!AH44+'OSN AC'!AH44+' INM'!AI44+CSN!AH44+CLN!AH44</f>
        <v>0</v>
      </c>
      <c r="AI44" s="109">
        <f>+'OSN PD'!AI44+'OSN AC'!AI44+' INM'!AJ44+CSN!AI44+CLN!AI44</f>
        <v>0</v>
      </c>
      <c r="AJ44" s="109">
        <f>+'OSN PD'!AJ44+'OSN AC'!AJ44+' INM'!AK44+CSN!AJ44+CLN!AJ44</f>
        <v>0</v>
      </c>
      <c r="AK44" s="109">
        <f>+'OSN PD'!AK44+'OSN AC'!AK44+' INM'!AL44+CSN!AK44+CLN!AK44</f>
        <v>0</v>
      </c>
      <c r="AL44" s="109">
        <f>+'OSN PD'!AL44+'OSN AC'!AL44+' INM'!AM44+CSN!AL44+CLN!AL44</f>
        <v>0</v>
      </c>
      <c r="AM44" s="109">
        <f>+'OSN PD'!AM44+'OSN AC'!AM44+' INM'!AN44+CSN!AM44+CLN!AM44</f>
        <v>0</v>
      </c>
      <c r="AN44" s="109">
        <f>+'OSN PD'!AN44+'OSN AC'!AN44+' INM'!AO44+CSN!AN44+CLN!AN44</f>
        <v>0</v>
      </c>
      <c r="AO44" s="109">
        <f>+'OSN PD'!AO44+'OSN AC'!AO44+' INM'!AP44+CSN!AO44+CLN!AO44</f>
        <v>0</v>
      </c>
      <c r="AP44" s="109">
        <v>0</v>
      </c>
      <c r="AQ44" s="109">
        <v>0</v>
      </c>
      <c r="AR44" s="109">
        <v>0</v>
      </c>
      <c r="AS44" s="109">
        <f>SUM(R44:AR44)</f>
        <v>-50000</v>
      </c>
      <c r="AT44" s="109"/>
      <c r="AU44" s="109">
        <v>0</v>
      </c>
      <c r="AV44" s="109">
        <v>0</v>
      </c>
      <c r="AW44" s="109">
        <v>0</v>
      </c>
      <c r="AX44" s="109">
        <v>0</v>
      </c>
      <c r="AY44" s="109">
        <f t="shared" si="27"/>
        <v>0</v>
      </c>
      <c r="AZ44" s="109">
        <f>+'OSN PD'!AZ44+'OSN AC'!AZ44+' INM'!BA44+CSN!AZ44+CLN!AZ44</f>
        <v>0</v>
      </c>
      <c r="BA44" s="109">
        <f>+'OSN PD'!BA44+'OSN AC'!BA44+' INM'!BB44+CSN!BA44+CLN!BA44</f>
        <v>0</v>
      </c>
      <c r="BB44" s="109">
        <v>0</v>
      </c>
      <c r="BC44" s="109">
        <v>0</v>
      </c>
      <c r="BD44" s="109">
        <v>0</v>
      </c>
      <c r="BE44" s="109">
        <v>0</v>
      </c>
      <c r="BF44" s="109">
        <v>0</v>
      </c>
      <c r="BG44" s="109">
        <f t="shared" si="28"/>
        <v>0</v>
      </c>
      <c r="BQ44" s="302" t="e">
        <f>+F44-#REF!</f>
        <v>#REF!</v>
      </c>
    </row>
    <row r="45" spans="1:69">
      <c r="A45" s="229" t="s">
        <v>37</v>
      </c>
      <c r="B45" s="227" t="s">
        <v>943</v>
      </c>
      <c r="C45" s="109">
        <f>+'OSN PD'!C45+'OSN AC'!C45+' INM'!C45+CSN!C45+CLN!C45</f>
        <v>0</v>
      </c>
      <c r="D45" s="109">
        <f t="shared" si="18"/>
        <v>0</v>
      </c>
      <c r="E45" s="109">
        <f t="shared" si="19"/>
        <v>0</v>
      </c>
      <c r="F45" s="109">
        <f t="shared" si="20"/>
        <v>0</v>
      </c>
      <c r="G45" s="109">
        <v>0</v>
      </c>
      <c r="H45" s="109">
        <f>+'OSN PD'!H45+'OSN AC'!H45+' INM'!I45+CSN!H45+CLN!H45</f>
        <v>0</v>
      </c>
      <c r="I45" s="109">
        <f>+'OSN PD'!I45+'OSN AC'!I45+' INM'!J45+CSN!I45+CLN!I45</f>
        <v>0</v>
      </c>
      <c r="J45" s="109">
        <f>+'OSN PD'!J45+'OSN AC'!J45+' INM'!K45+CSN!J45+CLN!J45</f>
        <v>0</v>
      </c>
      <c r="K45" s="109">
        <f t="shared" si="21"/>
        <v>0</v>
      </c>
      <c r="L45" s="109">
        <f t="shared" si="22"/>
        <v>0</v>
      </c>
      <c r="M45" s="109">
        <f>+'OSN PD'!M45+'OSN AC'!M45+' INM'!N45+CSN!M45+CLN!M45</f>
        <v>0</v>
      </c>
      <c r="N45" s="109">
        <f>+'OSN PD'!N45+'OSN AC'!N45+' INM'!O45+CSN!N45+CLN!N45</f>
        <v>0</v>
      </c>
      <c r="O45" s="753">
        <f t="shared" si="23"/>
        <v>0</v>
      </c>
      <c r="P45" s="753">
        <f t="shared" si="24"/>
        <v>0</v>
      </c>
      <c r="Q45" s="753">
        <f t="shared" si="25"/>
        <v>0</v>
      </c>
      <c r="R45" s="109">
        <f>+'OSN PD'!R45+'OSN AC'!R45+' INM'!S45+CSN!R45+CLN!R45</f>
        <v>0</v>
      </c>
      <c r="S45" s="109">
        <f>+'OSN PD'!S45+'OSN AC'!S45+' INM'!T45+CSN!S45+CLN!S45</f>
        <v>0</v>
      </c>
      <c r="T45" s="109">
        <f>+'OSN PD'!T45+'OSN AC'!T45+' INM'!U45+CSN!T45+CLN!T45</f>
        <v>0</v>
      </c>
      <c r="U45" s="109">
        <f>+'OSN PD'!U45+'OSN AC'!U45+' INM'!V45+CSN!U45+CLN!U45</f>
        <v>0</v>
      </c>
      <c r="V45" s="109">
        <f>+'OSN PD'!V45+'OSN AC'!V45+' INM'!W45+CSN!V45+CLN!V45</f>
        <v>0</v>
      </c>
      <c r="W45" s="109">
        <f>+'OSN PD'!W45+'OSN AC'!W45+' INM'!X45+CSN!W45+CLN!W45</f>
        <v>0</v>
      </c>
      <c r="X45" s="109">
        <f>+'OSN PD'!X45+'OSN AC'!X45+' INM'!Y45+CSN!X45+CLN!X45</f>
        <v>0</v>
      </c>
      <c r="Y45" s="109">
        <f>+'OSN PD'!Y45+'OSN AC'!Y45+' INM'!Z45+CSN!Y45+CLN!Y45</f>
        <v>0</v>
      </c>
      <c r="Z45" s="109">
        <f>+'OSN PD'!Z45+'OSN AC'!Z45+' INM'!AA45+CSN!Z45+CLN!Z45</f>
        <v>0</v>
      </c>
      <c r="AA45" s="109">
        <f>+'OSN PD'!AA45+'OSN AC'!AA45+' INM'!AB45+CSN!AA45+CLN!AA45</f>
        <v>0</v>
      </c>
      <c r="AB45" s="109">
        <f>+'OSN PD'!AB45+'OSN AC'!AB45+' INM'!AC45+CSN!AB45+CLN!AB45</f>
        <v>0</v>
      </c>
      <c r="AC45" s="109">
        <f>+'OSN PD'!AC45+'OSN AC'!AC45+' INM'!AD45+CSN!AC45+CLN!AC45</f>
        <v>0</v>
      </c>
      <c r="AD45" s="109">
        <f>+'OSN PD'!AD45+'OSN AC'!AD45+' INM'!AE45+CSN!AD45+CLN!AD45</f>
        <v>0</v>
      </c>
      <c r="AE45" s="109">
        <f>+'OSN PD'!AE45+'OSN AC'!AE45+' INM'!AF45+CSN!AE45+CLN!AE45</f>
        <v>0</v>
      </c>
      <c r="AF45" s="109">
        <f>+'OSN PD'!AF45+'OSN AC'!AF45+' INM'!AG45+CSN!AF45+CLN!AF45</f>
        <v>0</v>
      </c>
      <c r="AG45" s="109">
        <f>+'OSN PD'!AG45+'OSN AC'!AG45+' INM'!AH45+CSN!AG45+CLN!AG45</f>
        <v>0</v>
      </c>
      <c r="AH45" s="109">
        <f>+'OSN PD'!AH45+'OSN AC'!AH45+' INM'!AI45+CSN!AH45+CLN!AH45</f>
        <v>0</v>
      </c>
      <c r="AI45" s="109">
        <f>+'OSN PD'!AI45+'OSN AC'!AI45+' INM'!AJ45+CSN!AI45+CLN!AI45</f>
        <v>0</v>
      </c>
      <c r="AJ45" s="109">
        <f>+'OSN PD'!AJ45+'OSN AC'!AJ45+' INM'!AK45+CSN!AJ45+CLN!AJ45</f>
        <v>0</v>
      </c>
      <c r="AK45" s="109">
        <f>+'OSN PD'!AK45+'OSN AC'!AK45+' INM'!AL45+CSN!AK45+CLN!AK45</f>
        <v>0</v>
      </c>
      <c r="AL45" s="109">
        <f>+'OSN PD'!AL45+'OSN AC'!AL45+' INM'!AM45+CSN!AL45+CLN!AL45</f>
        <v>0</v>
      </c>
      <c r="AM45" s="109">
        <f>+'OSN PD'!AM45+'OSN AC'!AM45+' INM'!AN45+CSN!AM45+CLN!AM45</f>
        <v>0</v>
      </c>
      <c r="AN45" s="109">
        <f>+'OSN PD'!AN45+'OSN AC'!AN45+' INM'!AO45+CSN!AN45+CLN!AN45</f>
        <v>0</v>
      </c>
      <c r="AO45" s="109">
        <f>+'OSN PD'!AO45+'OSN AC'!AO45+' INM'!AP45+CSN!AO45+CLN!AO45</f>
        <v>0</v>
      </c>
      <c r="AP45" s="109">
        <v>0</v>
      </c>
      <c r="AQ45" s="109">
        <v>0</v>
      </c>
      <c r="AR45" s="109">
        <v>0</v>
      </c>
      <c r="AS45" s="109">
        <f t="shared" si="26"/>
        <v>0</v>
      </c>
      <c r="AT45" s="109"/>
      <c r="AU45" s="109">
        <v>0</v>
      </c>
      <c r="AV45" s="109">
        <v>0</v>
      </c>
      <c r="AW45" s="109">
        <v>0</v>
      </c>
      <c r="AX45" s="109">
        <v>0</v>
      </c>
      <c r="AY45" s="109"/>
      <c r="AZ45" s="109">
        <f>+'OSN PD'!AZ45+'OSN AC'!AZ45+' INM'!BA45+CSN!AZ45+CLN!AZ45</f>
        <v>0</v>
      </c>
      <c r="BA45" s="109">
        <f>+'OSN PD'!BA45+'OSN AC'!BA45+' INM'!BB45+CSN!BA45+CLN!BA45</f>
        <v>0</v>
      </c>
      <c r="BB45" s="109">
        <v>0</v>
      </c>
      <c r="BC45" s="109">
        <v>0</v>
      </c>
      <c r="BD45" s="109">
        <v>0</v>
      </c>
      <c r="BE45" s="109">
        <v>0</v>
      </c>
      <c r="BF45" s="109">
        <v>0</v>
      </c>
      <c r="BG45" s="109">
        <f t="shared" si="28"/>
        <v>0</v>
      </c>
      <c r="BQ45" s="302" t="e">
        <f>+F45-#REF!</f>
        <v>#REF!</v>
      </c>
    </row>
    <row r="46" spans="1:69">
      <c r="A46" s="229" t="s">
        <v>38</v>
      </c>
      <c r="B46" s="227" t="s">
        <v>944</v>
      </c>
      <c r="C46" s="109">
        <f>+'OSN PD'!C46+'OSN AC'!C46+' INM'!C46+CSN!C46+CLN!C46</f>
        <v>0</v>
      </c>
      <c r="D46" s="109">
        <f t="shared" si="18"/>
        <v>0</v>
      </c>
      <c r="E46" s="109">
        <f t="shared" si="19"/>
        <v>1463000</v>
      </c>
      <c r="F46" s="109">
        <f t="shared" si="20"/>
        <v>1463000</v>
      </c>
      <c r="G46" s="109">
        <v>0</v>
      </c>
      <c r="H46" s="109">
        <f>+'OSN PD'!H46+'OSN AC'!H46+' INM'!I46+CSN!H46+CLN!H46</f>
        <v>0</v>
      </c>
      <c r="I46" s="109">
        <f>+'OSN PD'!I46+'OSN AC'!I46+' INM'!J46+CSN!I46+CLN!I46</f>
        <v>0</v>
      </c>
      <c r="J46" s="109">
        <f>+'OSN PD'!J46+'OSN AC'!J46+' INM'!K46+CSN!J46+CLN!J46</f>
        <v>1462500</v>
      </c>
      <c r="K46" s="109">
        <f t="shared" si="21"/>
        <v>1462500</v>
      </c>
      <c r="L46" s="109">
        <f t="shared" si="22"/>
        <v>1462500</v>
      </c>
      <c r="M46" s="109">
        <f>+'OSN PD'!M46+'OSN AC'!M46+' INM'!N46+CSN!M46+CLN!M46</f>
        <v>1463000</v>
      </c>
      <c r="N46" s="109">
        <f>+'OSN PD'!N46+'OSN AC'!N46+' INM'!O46+CSN!N46+CLN!N46</f>
        <v>-500</v>
      </c>
      <c r="O46" s="753">
        <f t="shared" si="23"/>
        <v>500</v>
      </c>
      <c r="P46" s="753">
        <f t="shared" si="24"/>
        <v>0</v>
      </c>
      <c r="Q46" s="753">
        <f t="shared" si="25"/>
        <v>0</v>
      </c>
      <c r="R46" s="109">
        <f>+'OSN PD'!R46+'OSN AC'!R46+' INM'!S46+CSN!R46+CLN!R46</f>
        <v>0</v>
      </c>
      <c r="S46" s="109">
        <f>+'OSN PD'!S46+'OSN AC'!S46+' INM'!T46+CSN!S46+CLN!S46</f>
        <v>0</v>
      </c>
      <c r="T46" s="109">
        <f>+'OSN PD'!T46+'OSN AC'!T46+' INM'!U46+CSN!T46+CLN!T46</f>
        <v>1463000</v>
      </c>
      <c r="U46" s="109">
        <f>+'OSN PD'!U46+'OSN AC'!U46+' INM'!V46+CSN!U46+CLN!U46</f>
        <v>0</v>
      </c>
      <c r="V46" s="109">
        <f>+'OSN PD'!V46+'OSN AC'!V46+' INM'!W46+CSN!V46+CLN!V46</f>
        <v>0</v>
      </c>
      <c r="W46" s="109">
        <f>+'OSN PD'!W46+'OSN AC'!W46+' INM'!X46+CSN!W46+CLN!W46</f>
        <v>0</v>
      </c>
      <c r="X46" s="109">
        <f>+'OSN PD'!X46+'OSN AC'!X46+' INM'!Y46+CSN!X46+CLN!X46</f>
        <v>0</v>
      </c>
      <c r="Y46" s="109">
        <f>+'OSN PD'!Y46+'OSN AC'!Y46+' INM'!Z46+CSN!Y46+CLN!Y46</f>
        <v>0</v>
      </c>
      <c r="Z46" s="109">
        <f>+'OSN PD'!Z46+'OSN AC'!Z46+' INM'!AA46+CSN!Z46+CLN!Z46</f>
        <v>0</v>
      </c>
      <c r="AA46" s="109">
        <f>+'OSN PD'!AA46+'OSN AC'!AA46+' INM'!AB46+CSN!AA46+CLN!AA46</f>
        <v>0</v>
      </c>
      <c r="AB46" s="109">
        <f>+'OSN PD'!AB46+'OSN AC'!AB46+' INM'!AC46+CSN!AB46+CLN!AB46</f>
        <v>0</v>
      </c>
      <c r="AC46" s="109">
        <f>+'OSN PD'!AC46+'OSN AC'!AC46+' INM'!AD46+CSN!AC46+CLN!AC46</f>
        <v>0</v>
      </c>
      <c r="AD46" s="109">
        <f>+'OSN PD'!AD46+'OSN AC'!AD46+' INM'!AE46+CSN!AD46+CLN!AD46</f>
        <v>0</v>
      </c>
      <c r="AE46" s="109">
        <f>+'OSN PD'!AE46+'OSN AC'!AE46+' INM'!AF46+CSN!AE46+CLN!AE46</f>
        <v>0</v>
      </c>
      <c r="AF46" s="109">
        <f>+'OSN PD'!AF46+'OSN AC'!AF46+' INM'!AG46+CSN!AF46+CLN!AF46</f>
        <v>0</v>
      </c>
      <c r="AG46" s="109">
        <f>+'OSN PD'!AG46+'OSN AC'!AG46+' INM'!AH46+CSN!AG46+CLN!AG46</f>
        <v>0</v>
      </c>
      <c r="AH46" s="109">
        <f>+'OSN PD'!AH46+'OSN AC'!AH46+' INM'!AI46+CSN!AH46+CLN!AH46</f>
        <v>0</v>
      </c>
      <c r="AI46" s="109">
        <f>+'OSN PD'!AI46+'OSN AC'!AI46+' INM'!AJ46+CSN!AI46+CLN!AI46</f>
        <v>0</v>
      </c>
      <c r="AJ46" s="109">
        <f>+'OSN PD'!AJ46+'OSN AC'!AJ46+' INM'!AK46+CSN!AJ46+CLN!AJ46</f>
        <v>0</v>
      </c>
      <c r="AK46" s="109">
        <f>+'OSN PD'!AK46+'OSN AC'!AK46+' INM'!AL46+CSN!AK46+CLN!AK46</f>
        <v>0</v>
      </c>
      <c r="AL46" s="109">
        <f>+'OSN PD'!AL46+'OSN AC'!AL46+' INM'!AM46+CSN!AL46+CLN!AL46</f>
        <v>0</v>
      </c>
      <c r="AM46" s="109">
        <f>+'OSN PD'!AM46+'OSN AC'!AM46+' INM'!AN46+CSN!AM46+CLN!AM46</f>
        <v>0</v>
      </c>
      <c r="AN46" s="109">
        <f>+'OSN PD'!AN46+'OSN AC'!AN46+' INM'!AO46+CSN!AN46+CLN!AN46</f>
        <v>0</v>
      </c>
      <c r="AO46" s="109">
        <f>+'OSN PD'!AO46+'OSN AC'!AO46+' INM'!AP46+CSN!AO46+CLN!AO46</f>
        <v>0</v>
      </c>
      <c r="AP46" s="109">
        <v>0</v>
      </c>
      <c r="AQ46" s="109">
        <v>0</v>
      </c>
      <c r="AR46" s="109">
        <v>0</v>
      </c>
      <c r="AS46" s="109">
        <f t="shared" si="26"/>
        <v>1463000</v>
      </c>
      <c r="AT46" s="109"/>
      <c r="AU46" s="109">
        <v>0</v>
      </c>
      <c r="AV46" s="109">
        <v>0</v>
      </c>
      <c r="AW46" s="109">
        <v>0</v>
      </c>
      <c r="AX46" s="109">
        <v>0</v>
      </c>
      <c r="AY46" s="109">
        <f t="shared" si="27"/>
        <v>0</v>
      </c>
      <c r="AZ46" s="109">
        <f>+'OSN PD'!AZ46+'OSN AC'!AZ46+' INM'!BA46+CSN!AZ46+CLN!AZ46</f>
        <v>0</v>
      </c>
      <c r="BA46" s="109">
        <f>+'OSN PD'!BA46+'OSN AC'!BA46+' INM'!BB46+CSN!BA46+CLN!BA46</f>
        <v>0</v>
      </c>
      <c r="BB46" s="109">
        <v>0</v>
      </c>
      <c r="BC46" s="109">
        <v>0</v>
      </c>
      <c r="BD46" s="109">
        <v>0</v>
      </c>
      <c r="BE46" s="109">
        <v>0</v>
      </c>
      <c r="BF46" s="109">
        <v>0</v>
      </c>
      <c r="BG46" s="109">
        <f t="shared" si="28"/>
        <v>0</v>
      </c>
      <c r="BQ46" s="302" t="e">
        <f>+F46-#REF!</f>
        <v>#REF!</v>
      </c>
    </row>
    <row r="47" spans="1:69">
      <c r="A47" s="229" t="s">
        <v>39</v>
      </c>
      <c r="B47" s="227" t="s">
        <v>945</v>
      </c>
      <c r="C47" s="109">
        <f>+'OSN PD'!C47+'OSN AC'!C47+' INM'!C47+CSN!C47+CLN!C47</f>
        <v>0</v>
      </c>
      <c r="D47" s="109">
        <f t="shared" si="18"/>
        <v>0</v>
      </c>
      <c r="E47" s="109">
        <f t="shared" si="19"/>
        <v>0</v>
      </c>
      <c r="F47" s="109">
        <f t="shared" si="20"/>
        <v>0</v>
      </c>
      <c r="G47" s="109">
        <v>0</v>
      </c>
      <c r="H47" s="109">
        <f>+'OSN PD'!H47+'OSN AC'!H47+' INM'!I47+CSN!H47+CLN!H47</f>
        <v>0</v>
      </c>
      <c r="I47" s="109">
        <f>+'OSN PD'!I47+'OSN AC'!I47+' INM'!J47+CSN!I47+CLN!I47</f>
        <v>0</v>
      </c>
      <c r="J47" s="109">
        <f>+'OSN PD'!J47+'OSN AC'!J47+' INM'!K47+CSN!J47+CLN!J47</f>
        <v>0</v>
      </c>
      <c r="K47" s="109">
        <f t="shared" si="21"/>
        <v>0</v>
      </c>
      <c r="L47" s="109">
        <f t="shared" si="22"/>
        <v>0</v>
      </c>
      <c r="M47" s="109">
        <f>+'OSN PD'!M47+'OSN AC'!M47+' INM'!N47+CSN!M47+CLN!M47</f>
        <v>0</v>
      </c>
      <c r="N47" s="109">
        <f>+'OSN PD'!N47+'OSN AC'!N47+' INM'!O47+CSN!N47+CLN!N47</f>
        <v>0</v>
      </c>
      <c r="O47" s="753">
        <f t="shared" si="23"/>
        <v>0</v>
      </c>
      <c r="P47" s="753">
        <f t="shared" si="24"/>
        <v>0</v>
      </c>
      <c r="Q47" s="753">
        <f t="shared" si="25"/>
        <v>0</v>
      </c>
      <c r="R47" s="109">
        <f>+'OSN PD'!R47+'OSN AC'!R47+' INM'!S47+CSN!R47+CLN!R47</f>
        <v>0</v>
      </c>
      <c r="S47" s="109">
        <f>+'OSN PD'!S47+'OSN AC'!S47+' INM'!T47+CSN!S47+CLN!S47</f>
        <v>0</v>
      </c>
      <c r="T47" s="109">
        <f>+'OSN PD'!T47+'OSN AC'!T47+' INM'!U47+CSN!T47+CLN!T47</f>
        <v>0</v>
      </c>
      <c r="U47" s="109">
        <f>+'OSN PD'!U47+'OSN AC'!U47+' INM'!V47+CSN!U47+CLN!U47</f>
        <v>0</v>
      </c>
      <c r="V47" s="109">
        <f>+'OSN PD'!V47+'OSN AC'!V47+' INM'!W47+CSN!V47+CLN!V47</f>
        <v>0</v>
      </c>
      <c r="W47" s="109">
        <f>+'OSN PD'!W47+'OSN AC'!W47+' INM'!X47+CSN!W47+CLN!W47</f>
        <v>0</v>
      </c>
      <c r="X47" s="109">
        <f>+'OSN PD'!X47+'OSN AC'!X47+' INM'!Y47+CSN!X47+CLN!X47</f>
        <v>0</v>
      </c>
      <c r="Y47" s="109">
        <f>+'OSN PD'!Y47+'OSN AC'!Y47+' INM'!Z47+CSN!Y47+CLN!Y47</f>
        <v>0</v>
      </c>
      <c r="Z47" s="109">
        <f>+'OSN PD'!Z47+'OSN AC'!Z47+' INM'!AA47+CSN!Z47+CLN!Z47</f>
        <v>0</v>
      </c>
      <c r="AA47" s="109">
        <f>+'OSN PD'!AA47+'OSN AC'!AA47+' INM'!AB47+CSN!AA47+CLN!AA47</f>
        <v>0</v>
      </c>
      <c r="AB47" s="109">
        <f>+'OSN PD'!AB47+'OSN AC'!AB47+' INM'!AC47+CSN!AB47+CLN!AB47</f>
        <v>0</v>
      </c>
      <c r="AC47" s="109">
        <f>+'OSN PD'!AC47+'OSN AC'!AC47+' INM'!AD47+CSN!AC47+CLN!AC47</f>
        <v>0</v>
      </c>
      <c r="AD47" s="109">
        <f>+'OSN PD'!AD47+'OSN AC'!AD47+' INM'!AE47+CSN!AD47+CLN!AD47</f>
        <v>0</v>
      </c>
      <c r="AE47" s="109">
        <f>+'OSN PD'!AE47+'OSN AC'!AE47+' INM'!AF47+CSN!AE47+CLN!AE47</f>
        <v>0</v>
      </c>
      <c r="AF47" s="109">
        <f>+'OSN PD'!AF47+'OSN AC'!AF47+' INM'!AG47+CSN!AF47+CLN!AF47</f>
        <v>0</v>
      </c>
      <c r="AG47" s="109">
        <f>+'OSN PD'!AG47+'OSN AC'!AG47+' INM'!AH47+CSN!AG47+CLN!AG47</f>
        <v>0</v>
      </c>
      <c r="AH47" s="109">
        <f>+'OSN PD'!AH47+'OSN AC'!AH47+' INM'!AI47+CSN!AH47+CLN!AH47</f>
        <v>0</v>
      </c>
      <c r="AI47" s="109">
        <f>+'OSN PD'!AI47+'OSN AC'!AI47+' INM'!AJ47+CSN!AI47+CLN!AI47</f>
        <v>0</v>
      </c>
      <c r="AJ47" s="109">
        <f>+'OSN PD'!AJ47+'OSN AC'!AJ47+' INM'!AK47+CSN!AJ47+CLN!AJ47</f>
        <v>0</v>
      </c>
      <c r="AK47" s="109">
        <f>+'OSN PD'!AK47+'OSN AC'!AK47+' INM'!AL47+CSN!AK47+CLN!AK47</f>
        <v>0</v>
      </c>
      <c r="AL47" s="109">
        <f>+'OSN PD'!AL47+'OSN AC'!AL47+' INM'!AM47+CSN!AL47+CLN!AL47</f>
        <v>0</v>
      </c>
      <c r="AM47" s="109">
        <f>+'OSN PD'!AM47+'OSN AC'!AM47+' INM'!AN47+CSN!AM47+CLN!AM47</f>
        <v>0</v>
      </c>
      <c r="AN47" s="109">
        <f>+'OSN PD'!AN47+'OSN AC'!AN47+' INM'!AO47+CSN!AN47+CLN!AN47</f>
        <v>0</v>
      </c>
      <c r="AO47" s="109">
        <f>+'OSN PD'!AO47+'OSN AC'!AO47+' INM'!AP47+CSN!AO47+CLN!AO47</f>
        <v>0</v>
      </c>
      <c r="AP47" s="109">
        <v>0</v>
      </c>
      <c r="AQ47" s="109">
        <v>0</v>
      </c>
      <c r="AR47" s="109">
        <v>0</v>
      </c>
      <c r="AS47" s="109">
        <f t="shared" si="26"/>
        <v>0</v>
      </c>
      <c r="AT47" s="109"/>
      <c r="AU47" s="109">
        <v>0</v>
      </c>
      <c r="AV47" s="109">
        <v>0</v>
      </c>
      <c r="AW47" s="109">
        <v>0</v>
      </c>
      <c r="AX47" s="109">
        <v>0</v>
      </c>
      <c r="AY47" s="109">
        <f t="shared" si="27"/>
        <v>0</v>
      </c>
      <c r="AZ47" s="109">
        <f>+'OSN PD'!AZ47+'OSN AC'!AZ47+' INM'!BA47+CSN!AZ47+CLN!AZ47</f>
        <v>0</v>
      </c>
      <c r="BA47" s="109">
        <f>+'OSN PD'!BA47+'OSN AC'!BA47+' INM'!BB47+CSN!BA47+CLN!BA47</f>
        <v>0</v>
      </c>
      <c r="BB47" s="109">
        <v>0</v>
      </c>
      <c r="BC47" s="109">
        <v>0</v>
      </c>
      <c r="BD47" s="109">
        <v>0</v>
      </c>
      <c r="BE47" s="109">
        <v>0</v>
      </c>
      <c r="BF47" s="109">
        <v>0</v>
      </c>
      <c r="BG47" s="109">
        <f t="shared" si="28"/>
        <v>0</v>
      </c>
      <c r="BQ47" s="302" t="e">
        <f>+F47-#REF!</f>
        <v>#REF!</v>
      </c>
    </row>
    <row r="48" spans="1:69">
      <c r="A48" s="229" t="s">
        <v>40</v>
      </c>
      <c r="B48" s="227" t="s">
        <v>946</v>
      </c>
      <c r="C48" s="109">
        <f>+'OSN PD'!C48+'OSN AC'!C48+' INM'!C48+CSN!C48+CLN!C48</f>
        <v>0</v>
      </c>
      <c r="D48" s="109">
        <f t="shared" si="18"/>
        <v>0</v>
      </c>
      <c r="E48" s="109">
        <f t="shared" si="19"/>
        <v>0</v>
      </c>
      <c r="F48" s="109">
        <f t="shared" si="20"/>
        <v>0</v>
      </c>
      <c r="G48" s="109">
        <v>0</v>
      </c>
      <c r="H48" s="109">
        <f>+'OSN PD'!H48+'OSN AC'!H48+' INM'!I48+CSN!H48+CLN!H48</f>
        <v>0</v>
      </c>
      <c r="I48" s="109">
        <f>+'OSN PD'!I48+'OSN AC'!I48+' INM'!J48+CSN!I48+CLN!I48</f>
        <v>0</v>
      </c>
      <c r="J48" s="109">
        <f>+'OSN PD'!J48+'OSN AC'!J48+' INM'!K48+CSN!J48+CLN!J48</f>
        <v>0</v>
      </c>
      <c r="K48" s="109">
        <f t="shared" si="21"/>
        <v>0</v>
      </c>
      <c r="L48" s="109">
        <f t="shared" si="22"/>
        <v>0</v>
      </c>
      <c r="M48" s="109">
        <f>+'OSN PD'!M48+'OSN AC'!M48+' INM'!N48+CSN!M48+CLN!M48</f>
        <v>0</v>
      </c>
      <c r="N48" s="109">
        <f>+'OSN PD'!N48+'OSN AC'!N48+' INM'!O48+CSN!N48+CLN!N48</f>
        <v>0</v>
      </c>
      <c r="O48" s="753">
        <f t="shared" si="23"/>
        <v>0</v>
      </c>
      <c r="P48" s="753">
        <f t="shared" si="24"/>
        <v>0</v>
      </c>
      <c r="Q48" s="753">
        <f t="shared" si="25"/>
        <v>0</v>
      </c>
      <c r="R48" s="109">
        <f>+'OSN PD'!R48+'OSN AC'!R48+' INM'!S48+CSN!R48+CLN!R48</f>
        <v>0</v>
      </c>
      <c r="S48" s="109">
        <f>+'OSN PD'!S48+'OSN AC'!S48+' INM'!T48+CSN!S48+CLN!S48</f>
        <v>0</v>
      </c>
      <c r="T48" s="109">
        <f>+'OSN PD'!T48+'OSN AC'!T48+' INM'!U48+CSN!T48+CLN!T48</f>
        <v>0</v>
      </c>
      <c r="U48" s="109">
        <f>+'OSN PD'!U48+'OSN AC'!U48+' INM'!V48+CSN!U48+CLN!U48</f>
        <v>0</v>
      </c>
      <c r="V48" s="109">
        <f>+'OSN PD'!V48+'OSN AC'!V48+' INM'!W48+CSN!V48+CLN!V48</f>
        <v>0</v>
      </c>
      <c r="W48" s="109">
        <f>+'OSN PD'!W48+'OSN AC'!W48+' INM'!X48+CSN!W48+CLN!W48</f>
        <v>0</v>
      </c>
      <c r="X48" s="109">
        <f>+'OSN PD'!X48+'OSN AC'!X48+' INM'!Y48+CSN!X48+CLN!X48</f>
        <v>0</v>
      </c>
      <c r="Y48" s="109">
        <f>+'OSN PD'!Y48+'OSN AC'!Y48+' INM'!Z48+CSN!Y48+CLN!Y48</f>
        <v>0</v>
      </c>
      <c r="Z48" s="109">
        <f>+'OSN PD'!Z48+'OSN AC'!Z48+' INM'!AA48+CSN!Z48+CLN!Z48</f>
        <v>0</v>
      </c>
      <c r="AA48" s="109">
        <f>+'OSN PD'!AA48+'OSN AC'!AA48+' INM'!AB48+CSN!AA48+CLN!AA48</f>
        <v>0</v>
      </c>
      <c r="AB48" s="109">
        <f>+'OSN PD'!AB48+'OSN AC'!AB48+' INM'!AC48+CSN!AB48+CLN!AB48</f>
        <v>0</v>
      </c>
      <c r="AC48" s="109">
        <f>+'OSN PD'!AC48+'OSN AC'!AC48+' INM'!AD48+CSN!AC48+CLN!AC48</f>
        <v>0</v>
      </c>
      <c r="AD48" s="109">
        <f>+'OSN PD'!AD48+'OSN AC'!AD48+' INM'!AE48+CSN!AD48+CLN!AD48</f>
        <v>0</v>
      </c>
      <c r="AE48" s="109">
        <f>+'OSN PD'!AE48+'OSN AC'!AE48+' INM'!AF48+CSN!AE48+CLN!AE48</f>
        <v>0</v>
      </c>
      <c r="AF48" s="109">
        <f>+'OSN PD'!AF48+'OSN AC'!AF48+' INM'!AG48+CSN!AF48+CLN!AF48</f>
        <v>0</v>
      </c>
      <c r="AG48" s="109">
        <f>+'OSN PD'!AG48+'OSN AC'!AG48+' INM'!AH48+CSN!AG48+CLN!AG48</f>
        <v>0</v>
      </c>
      <c r="AH48" s="109">
        <f>+'OSN PD'!AH48+'OSN AC'!AH48+' INM'!AI48+CSN!AH48+CLN!AH48</f>
        <v>0</v>
      </c>
      <c r="AI48" s="109">
        <f>+'OSN PD'!AI48+'OSN AC'!AI48+' INM'!AJ48+CSN!AI48+CLN!AI48</f>
        <v>0</v>
      </c>
      <c r="AJ48" s="109">
        <f>+'OSN PD'!AJ48+'OSN AC'!AJ48+' INM'!AK48+CSN!AJ48+CLN!AJ48</f>
        <v>0</v>
      </c>
      <c r="AK48" s="109">
        <f>+'OSN PD'!AK48+'OSN AC'!AK48+' INM'!AL48+CSN!AK48+CLN!AK48</f>
        <v>0</v>
      </c>
      <c r="AL48" s="109">
        <f>+'OSN PD'!AL48+'OSN AC'!AL48+' INM'!AM48+CSN!AL48+CLN!AL48</f>
        <v>0</v>
      </c>
      <c r="AM48" s="109">
        <f>+'OSN PD'!AM48+'OSN AC'!AM48+' INM'!AN48+CSN!AM48+CLN!AM48</f>
        <v>0</v>
      </c>
      <c r="AN48" s="109">
        <f>+'OSN PD'!AN48+'OSN AC'!AN48+' INM'!AO48+CSN!AN48+CLN!AN48</f>
        <v>0</v>
      </c>
      <c r="AO48" s="109">
        <f>+'OSN PD'!AO48+'OSN AC'!AO48+' INM'!AP48+CSN!AO48+CLN!AO48</f>
        <v>0</v>
      </c>
      <c r="AP48" s="109">
        <v>0</v>
      </c>
      <c r="AQ48" s="109">
        <v>0</v>
      </c>
      <c r="AR48" s="109">
        <v>0</v>
      </c>
      <c r="AS48" s="109">
        <f t="shared" si="26"/>
        <v>0</v>
      </c>
      <c r="AT48" s="109"/>
      <c r="AU48" s="109">
        <v>0</v>
      </c>
      <c r="AV48" s="109">
        <v>0</v>
      </c>
      <c r="AW48" s="109">
        <v>0</v>
      </c>
      <c r="AX48" s="109">
        <v>0</v>
      </c>
      <c r="AY48" s="109">
        <f t="shared" si="27"/>
        <v>0</v>
      </c>
      <c r="AZ48" s="109">
        <f>+'OSN PD'!AZ48+'OSN AC'!AZ48+' INM'!BA48+CSN!AZ48+CLN!AZ48</f>
        <v>0</v>
      </c>
      <c r="BA48" s="109">
        <f>+'OSN PD'!BA48+'OSN AC'!BA48+' INM'!BB48+CSN!BA48+CLN!BA48</f>
        <v>0</v>
      </c>
      <c r="BB48" s="109">
        <v>0</v>
      </c>
      <c r="BC48" s="109">
        <v>0</v>
      </c>
      <c r="BD48" s="109">
        <v>0</v>
      </c>
      <c r="BE48" s="109">
        <v>0</v>
      </c>
      <c r="BF48" s="109">
        <v>0</v>
      </c>
      <c r="BG48" s="109">
        <f t="shared" si="28"/>
        <v>0</v>
      </c>
    </row>
    <row r="49" spans="1:69">
      <c r="A49" s="229" t="s">
        <v>41</v>
      </c>
      <c r="B49" s="227" t="s">
        <v>947</v>
      </c>
      <c r="C49" s="109">
        <f>+'OSN PD'!C49+'OSN AC'!C49+' INM'!C49+CSN!C49+CLN!C49</f>
        <v>91602110</v>
      </c>
      <c r="D49" s="109">
        <f t="shared" si="18"/>
        <v>0</v>
      </c>
      <c r="E49" s="109">
        <f t="shared" si="19"/>
        <v>5379363</v>
      </c>
      <c r="F49" s="109">
        <f t="shared" si="20"/>
        <v>96981473</v>
      </c>
      <c r="G49" s="109">
        <v>55571066.589999996</v>
      </c>
      <c r="H49" s="109">
        <f>+'OSN PD'!H49+'OSN AC'!H49+' INM'!I49+CSN!H49+CLN!H49</f>
        <v>7403422.8200000003</v>
      </c>
      <c r="I49" s="109">
        <f>+'OSN PD'!I49+'OSN AC'!I49+' INM'!J49+CSN!I49+CLN!I49</f>
        <v>12415216.470000001</v>
      </c>
      <c r="J49" s="109">
        <f>+'OSN PD'!J49+'OSN AC'!J49+' INM'!K49+CSN!J49+CLN!J49</f>
        <v>15487256.529999999</v>
      </c>
      <c r="K49" s="109">
        <f t="shared" si="21"/>
        <v>35305895.82</v>
      </c>
      <c r="L49" s="109">
        <f t="shared" si="22"/>
        <v>90876962.409999996</v>
      </c>
      <c r="M49" s="109">
        <f>+'OSN PD'!M49+'OSN AC'!M49+' INM'!N49+CSN!M49+CLN!M49</f>
        <v>90876962.409999996</v>
      </c>
      <c r="N49" s="109">
        <f>+'OSN PD'!N49+'OSN AC'!N49+' INM'!O49+CSN!N49+CLN!N49</f>
        <v>0</v>
      </c>
      <c r="O49" s="753">
        <f t="shared" si="23"/>
        <v>6104510.5900000036</v>
      </c>
      <c r="P49" s="753">
        <f t="shared" si="24"/>
        <v>6104510.5900000036</v>
      </c>
      <c r="Q49" s="753">
        <f t="shared" si="25"/>
        <v>6104510.5900000036</v>
      </c>
      <c r="R49" s="109">
        <f>+'OSN PD'!R49+'OSN AC'!R49+' INM'!S49+CSN!R49+CLN!R49</f>
        <v>0</v>
      </c>
      <c r="S49" s="109">
        <f>+'OSN PD'!S49+'OSN AC'!S49+' INM'!T49+CSN!S49+CLN!S49</f>
        <v>0</v>
      </c>
      <c r="T49" s="109">
        <f>+'OSN PD'!T49+'OSN AC'!T49+' INM'!U49+CSN!T49+CLN!T49</f>
        <v>0</v>
      </c>
      <c r="U49" s="109">
        <f>+'OSN PD'!U49+'OSN AC'!U49+' INM'!V49+CSN!U49+CLN!U49</f>
        <v>5379363</v>
      </c>
      <c r="V49" s="109">
        <f>+'OSN PD'!V49+'OSN AC'!V49+' INM'!W49+CSN!V49+CLN!V49</f>
        <v>0</v>
      </c>
      <c r="W49" s="109">
        <f>+'OSN PD'!W49+'OSN AC'!W49+' INM'!X49+CSN!W49+CLN!W49</f>
        <v>0</v>
      </c>
      <c r="X49" s="109">
        <f>+'OSN PD'!X49+'OSN AC'!X49+' INM'!Y49+CSN!X49+CLN!X49</f>
        <v>0</v>
      </c>
      <c r="Y49" s="109">
        <f>+'OSN PD'!Y49+'OSN AC'!Y49+' INM'!Z49+CSN!Y49+CLN!Y49</f>
        <v>0</v>
      </c>
      <c r="Z49" s="109">
        <f>+'OSN PD'!Z49+'OSN AC'!Z49+' INM'!AA49+CSN!Z49+CLN!Z49</f>
        <v>0</v>
      </c>
      <c r="AA49" s="109">
        <f>+'OSN PD'!AA49+'OSN AC'!AA49+' INM'!AB49+CSN!AA49+CLN!AA49</f>
        <v>0</v>
      </c>
      <c r="AB49" s="109">
        <f>+'OSN PD'!AB49+'OSN AC'!AB49+' INM'!AC49+CSN!AB49+CLN!AB49</f>
        <v>0</v>
      </c>
      <c r="AC49" s="109">
        <f>+'OSN PD'!AC49+'OSN AC'!AC49+' INM'!AD49+CSN!AC49+CLN!AC49</f>
        <v>0</v>
      </c>
      <c r="AD49" s="109">
        <f>+'OSN PD'!AD49+'OSN AC'!AD49+' INM'!AE49+CSN!AD49+CLN!AD49</f>
        <v>0</v>
      </c>
      <c r="AE49" s="109">
        <f>+'OSN PD'!AE49+'OSN AC'!AE49+' INM'!AF49+CSN!AE49+CLN!AE49</f>
        <v>0</v>
      </c>
      <c r="AF49" s="109">
        <f>+'OSN PD'!AF49+'OSN AC'!AF49+' INM'!AG49+CSN!AF49+CLN!AF49</f>
        <v>0</v>
      </c>
      <c r="AG49" s="109">
        <f>+'OSN PD'!AG49+'OSN AC'!AG49+' INM'!AH49+CSN!AG49+CLN!AG49</f>
        <v>0</v>
      </c>
      <c r="AH49" s="109">
        <f>+'OSN PD'!AH49+'OSN AC'!AH49+' INM'!AI49+CSN!AH49+CLN!AH49</f>
        <v>0</v>
      </c>
      <c r="AI49" s="109">
        <f>+'OSN PD'!AI49+'OSN AC'!AI49+' INM'!AJ49+CSN!AI49+CLN!AI49</f>
        <v>0</v>
      </c>
      <c r="AJ49" s="109">
        <f>+'OSN PD'!AJ49+'OSN AC'!AJ49+' INM'!AK49+CSN!AJ49+CLN!AJ49</f>
        <v>0</v>
      </c>
      <c r="AK49" s="109">
        <f>+'OSN PD'!AK49+'OSN AC'!AK49+' INM'!AL49+CSN!AK49+CLN!AK49</f>
        <v>0</v>
      </c>
      <c r="AL49" s="109">
        <f>+'OSN PD'!AL49+'OSN AC'!AL49+' INM'!AM49+CSN!AL49+CLN!AL49</f>
        <v>0</v>
      </c>
      <c r="AM49" s="109">
        <f>+'OSN PD'!AM49+'OSN AC'!AM49+' INM'!AN49+CSN!AM49+CLN!AM49</f>
        <v>0</v>
      </c>
      <c r="AN49" s="109">
        <f>+'OSN PD'!AN49+'OSN AC'!AN49+' INM'!AO49+CSN!AN49+CLN!AN49</f>
        <v>0</v>
      </c>
      <c r="AO49" s="109">
        <f>+'OSN PD'!AO49+'OSN AC'!AO49+' INM'!AP49+CSN!AO49+CLN!AO49</f>
        <v>0</v>
      </c>
      <c r="AP49" s="109">
        <v>0</v>
      </c>
      <c r="AQ49" s="109">
        <v>0</v>
      </c>
      <c r="AR49" s="109">
        <v>0</v>
      </c>
      <c r="AS49" s="109">
        <f t="shared" si="26"/>
        <v>5379363</v>
      </c>
      <c r="AT49" s="109"/>
      <c r="AU49" s="109">
        <v>0</v>
      </c>
      <c r="AV49" s="109">
        <v>0</v>
      </c>
      <c r="AW49" s="109">
        <v>0</v>
      </c>
      <c r="AX49" s="109">
        <v>0</v>
      </c>
      <c r="AY49" s="109">
        <f t="shared" si="27"/>
        <v>0</v>
      </c>
      <c r="AZ49" s="109">
        <f>+'OSN PD'!AZ49+'OSN AC'!AZ49+' INM'!BA49+CSN!AZ49+CLN!AZ49</f>
        <v>0</v>
      </c>
      <c r="BA49" s="109">
        <f>+'OSN PD'!BA49+'OSN AC'!BA49+' INM'!BB49+CSN!BA49+CLN!BA49</f>
        <v>0</v>
      </c>
      <c r="BB49" s="109">
        <v>0</v>
      </c>
      <c r="BC49" s="109">
        <v>0</v>
      </c>
      <c r="BD49" s="109">
        <v>0</v>
      </c>
      <c r="BE49" s="109">
        <v>0</v>
      </c>
      <c r="BF49" s="109">
        <v>0</v>
      </c>
      <c r="BG49" s="109">
        <f t="shared" si="28"/>
        <v>0</v>
      </c>
      <c r="BQ49" s="302" t="e">
        <f>+F49-#REF!</f>
        <v>#REF!</v>
      </c>
    </row>
    <row r="50" spans="1:69">
      <c r="A50" s="229" t="s">
        <v>42</v>
      </c>
      <c r="B50" s="227" t="s">
        <v>393</v>
      </c>
      <c r="C50" s="109">
        <f>+'OSN PD'!C50+'OSN AC'!C50+' INM'!C50+CSN!C50+CLN!C50</f>
        <v>142012500</v>
      </c>
      <c r="D50" s="109">
        <f t="shared" si="18"/>
        <v>0</v>
      </c>
      <c r="E50" s="109">
        <f t="shared" si="19"/>
        <v>15000000</v>
      </c>
      <c r="F50" s="109">
        <f t="shared" si="20"/>
        <v>157012500</v>
      </c>
      <c r="G50" s="109">
        <v>118441774.42</v>
      </c>
      <c r="H50" s="109">
        <f>+'OSN PD'!H50+'OSN AC'!H50+' INM'!I50+CSN!H50+CLN!H50</f>
        <v>11407887.289999999</v>
      </c>
      <c r="I50" s="109">
        <f>+'OSN PD'!I50+'OSN AC'!I50+' INM'!J50+CSN!I50+CLN!I50</f>
        <v>9755325.4699999988</v>
      </c>
      <c r="J50" s="109">
        <f>+'OSN PD'!J50+'OSN AC'!J50+' INM'!K50+CSN!J50+CLN!J50</f>
        <v>9271371.6100000013</v>
      </c>
      <c r="K50" s="109">
        <f t="shared" si="21"/>
        <v>30434584.369999997</v>
      </c>
      <c r="L50" s="109">
        <f t="shared" si="22"/>
        <v>148876358.78999999</v>
      </c>
      <c r="M50" s="109">
        <f>+'OSN PD'!M50+'OSN AC'!M50+' INM'!N50+CSN!M50+CLN!M50</f>
        <v>151543104.44</v>
      </c>
      <c r="N50" s="109">
        <f>+'OSN PD'!N50+'OSN AC'!N50+' INM'!O50+CSN!N50+CLN!N50</f>
        <v>-2666745.6499999985</v>
      </c>
      <c r="O50" s="753">
        <f t="shared" si="23"/>
        <v>8136141.2100000083</v>
      </c>
      <c r="P50" s="753">
        <f t="shared" si="24"/>
        <v>5469395.5600000024</v>
      </c>
      <c r="Q50" s="753">
        <f t="shared" si="25"/>
        <v>5469395.5600000098</v>
      </c>
      <c r="R50" s="109">
        <f>+'OSN PD'!R50+'OSN AC'!R50+' INM'!S50+CSN!R50+CLN!R50</f>
        <v>0</v>
      </c>
      <c r="S50" s="109">
        <f>+'OSN PD'!S50+'OSN AC'!S50+' INM'!T50+CSN!S50+CLN!S50</f>
        <v>0</v>
      </c>
      <c r="T50" s="109">
        <f>+'OSN PD'!T50+'OSN AC'!T50+' INM'!U50+CSN!T50+CLN!T50</f>
        <v>10000000</v>
      </c>
      <c r="U50" s="109">
        <f>+'OSN PD'!U50+'OSN AC'!U50+' INM'!V50+CSN!U50+CLN!U50</f>
        <v>0</v>
      </c>
      <c r="V50" s="109">
        <f>+'OSN PD'!V50+'OSN AC'!V50+' INM'!W50+CSN!V50+CLN!V50</f>
        <v>0</v>
      </c>
      <c r="W50" s="109">
        <f>+'OSN PD'!W50+'OSN AC'!W50+' INM'!X50+CSN!W50+CLN!W50</f>
        <v>5000000</v>
      </c>
      <c r="X50" s="109">
        <f>+'OSN PD'!X50+'OSN AC'!X50+' INM'!Y50+CSN!X50+CLN!X50</f>
        <v>0</v>
      </c>
      <c r="Y50" s="109">
        <f>+'OSN PD'!Y50+'OSN AC'!Y50+' INM'!Z50+CSN!Y50+CLN!Y50</f>
        <v>0</v>
      </c>
      <c r="Z50" s="109">
        <f>+'OSN PD'!Z50+'OSN AC'!Z50+' INM'!AA50+CSN!Z50+CLN!Z50</f>
        <v>0</v>
      </c>
      <c r="AA50" s="109">
        <f>+'OSN PD'!AA50+'OSN AC'!AA50+' INM'!AB50+CSN!AA50+CLN!AA50</f>
        <v>0</v>
      </c>
      <c r="AB50" s="109">
        <f>+'OSN PD'!AB50+'OSN AC'!AB50+' INM'!AC50+CSN!AB50+CLN!AB50</f>
        <v>0</v>
      </c>
      <c r="AC50" s="109">
        <f>+'OSN PD'!AC50+'OSN AC'!AC50+' INM'!AD50+CSN!AC50+CLN!AC50</f>
        <v>0</v>
      </c>
      <c r="AD50" s="109">
        <f>+'OSN PD'!AD50+'OSN AC'!AD50+' INM'!AE50+CSN!AD50+CLN!AD50</f>
        <v>0</v>
      </c>
      <c r="AE50" s="109">
        <f>+'OSN PD'!AE50+'OSN AC'!AE50+' INM'!AF50+CSN!AE50+CLN!AE50</f>
        <v>0</v>
      </c>
      <c r="AF50" s="109">
        <f>+'OSN PD'!AF50+'OSN AC'!AF50+' INM'!AG50+CSN!AF50+CLN!AF50</f>
        <v>0</v>
      </c>
      <c r="AG50" s="109">
        <f>+'OSN PD'!AG50+'OSN AC'!AG50+' INM'!AH50+CSN!AG50+CLN!AG50</f>
        <v>0</v>
      </c>
      <c r="AH50" s="109">
        <f>+'OSN PD'!AH50+'OSN AC'!AH50+' INM'!AI50+CSN!AH50+CLN!AH50</f>
        <v>0</v>
      </c>
      <c r="AI50" s="109">
        <f>+'OSN PD'!AI50+'OSN AC'!AI50+' INM'!AJ50+CSN!AI50+CLN!AI50</f>
        <v>0</v>
      </c>
      <c r="AJ50" s="109">
        <f>+'OSN PD'!AJ50+'OSN AC'!AJ50+' INM'!AK50+CSN!AJ50+CLN!AJ50</f>
        <v>0</v>
      </c>
      <c r="AK50" s="109">
        <f>+'OSN PD'!AK50+'OSN AC'!AK50+' INM'!AL50+CSN!AK50+CLN!AK50</f>
        <v>0</v>
      </c>
      <c r="AL50" s="109">
        <f>+'OSN PD'!AL50+'OSN AC'!AL50+' INM'!AM50+CSN!AL50+CLN!AL50</f>
        <v>0</v>
      </c>
      <c r="AM50" s="109">
        <f>+'OSN PD'!AM50+'OSN AC'!AM50+' INM'!AN50+CSN!AM50+CLN!AM50</f>
        <v>0</v>
      </c>
      <c r="AN50" s="109">
        <f>+'OSN PD'!AN50+'OSN AC'!AN50+' INM'!AO50+CSN!AN50+CLN!AN50</f>
        <v>0</v>
      </c>
      <c r="AO50" s="109">
        <f>+'OSN PD'!AO50+'OSN AC'!AO50+' INM'!AP50+CSN!AO50+CLN!AO50</f>
        <v>0</v>
      </c>
      <c r="AP50" s="109">
        <v>0</v>
      </c>
      <c r="AQ50" s="109">
        <v>0</v>
      </c>
      <c r="AR50" s="109">
        <v>0</v>
      </c>
      <c r="AS50" s="109">
        <f>SUM(R50:AR50)</f>
        <v>15000000</v>
      </c>
      <c r="AT50" s="109"/>
      <c r="AU50" s="109">
        <v>0</v>
      </c>
      <c r="AV50" s="109">
        <v>0</v>
      </c>
      <c r="AW50" s="109">
        <v>0</v>
      </c>
      <c r="AX50" s="109">
        <v>0</v>
      </c>
      <c r="AY50" s="109">
        <f t="shared" si="27"/>
        <v>0</v>
      </c>
      <c r="AZ50" s="109">
        <f>+'OSN PD'!AZ50+'OSN AC'!AZ50+' INM'!BA50+CSN!AZ50+CLN!AZ50</f>
        <v>0</v>
      </c>
      <c r="BA50" s="109">
        <f>+'OSN PD'!BA50+'OSN AC'!BA50+' INM'!BB50+CSN!BA50+CLN!BA50</f>
        <v>0</v>
      </c>
      <c r="BB50" s="109">
        <v>0</v>
      </c>
      <c r="BC50" s="109">
        <v>0</v>
      </c>
      <c r="BD50" s="109">
        <v>0</v>
      </c>
      <c r="BE50" s="109">
        <v>0</v>
      </c>
      <c r="BF50" s="109">
        <v>0</v>
      </c>
      <c r="BG50" s="109">
        <f t="shared" si="28"/>
        <v>0</v>
      </c>
      <c r="BQ50" s="302" t="e">
        <f>+F50-#REF!</f>
        <v>#REF!</v>
      </c>
    </row>
    <row r="51" spans="1:69">
      <c r="A51" s="229" t="s">
        <v>43</v>
      </c>
      <c r="B51" s="227" t="s">
        <v>408</v>
      </c>
      <c r="C51" s="109">
        <f>+'OSN PD'!C51+'OSN AC'!C51+' INM'!C51+CSN!C51+CLN!C51</f>
        <v>10350000</v>
      </c>
      <c r="D51" s="109">
        <f t="shared" si="18"/>
        <v>0</v>
      </c>
      <c r="E51" s="109">
        <f t="shared" si="19"/>
        <v>0</v>
      </c>
      <c r="F51" s="109">
        <f t="shared" si="20"/>
        <v>10350000</v>
      </c>
      <c r="G51" s="109">
        <v>5559870</v>
      </c>
      <c r="H51" s="109">
        <f>+'OSN PD'!H51+'OSN AC'!H51+' INM'!I51+CSN!H51+CLN!H51</f>
        <v>564315</v>
      </c>
      <c r="I51" s="109">
        <f>+'OSN PD'!I51+'OSN AC'!I51+' INM'!J51+CSN!I51+CLN!I51</f>
        <v>2034000</v>
      </c>
      <c r="J51" s="109">
        <f>+'OSN PD'!J51+'OSN AC'!J51+' INM'!K51+CSN!J51+CLN!J51</f>
        <v>2191815</v>
      </c>
      <c r="K51" s="109">
        <f t="shared" si="21"/>
        <v>4790130</v>
      </c>
      <c r="L51" s="109">
        <f t="shared" si="22"/>
        <v>10350000</v>
      </c>
      <c r="M51" s="109">
        <f>+'OSN PD'!M51+'OSN AC'!M51+' INM'!N51+CSN!M51+CLN!M51</f>
        <v>10350000</v>
      </c>
      <c r="N51" s="109">
        <f>+'OSN PD'!N51+'OSN AC'!N51+' INM'!O51+CSN!N51+CLN!N51</f>
        <v>0</v>
      </c>
      <c r="O51" s="753">
        <f>F51-L51</f>
        <v>0</v>
      </c>
      <c r="P51" s="753">
        <f t="shared" si="24"/>
        <v>0</v>
      </c>
      <c r="Q51" s="753">
        <f t="shared" si="25"/>
        <v>0</v>
      </c>
      <c r="R51" s="109">
        <f>+'OSN PD'!R51+'OSN AC'!R51+' INM'!S51+CSN!R51+CLN!R51</f>
        <v>0</v>
      </c>
      <c r="S51" s="109">
        <f>+'OSN PD'!S51+'OSN AC'!S51+' INM'!T51+CSN!S51+CLN!S51</f>
        <v>0</v>
      </c>
      <c r="T51" s="109">
        <f>+'OSN PD'!T51+'OSN AC'!T51+' INM'!U51+CSN!T51+CLN!T51</f>
        <v>0</v>
      </c>
      <c r="U51" s="109">
        <f>+'OSN PD'!U51+'OSN AC'!U51+' INM'!V51+CSN!U51+CLN!U51</f>
        <v>0</v>
      </c>
      <c r="V51" s="109">
        <f>+'OSN PD'!V51+'OSN AC'!V51+' INM'!W51+CSN!V51+CLN!V51</f>
        <v>0</v>
      </c>
      <c r="W51" s="109">
        <f>+'OSN PD'!W51+'OSN AC'!W51+' INM'!X51+CSN!W51+CLN!W51</f>
        <v>0</v>
      </c>
      <c r="X51" s="109">
        <f>+'OSN PD'!X51+'OSN AC'!X51+' INM'!Y51+CSN!X51+CLN!X51</f>
        <v>0</v>
      </c>
      <c r="Y51" s="109">
        <f>+'OSN PD'!Y51+'OSN AC'!Y51+' INM'!Z51+CSN!Y51+CLN!Y51</f>
        <v>0</v>
      </c>
      <c r="Z51" s="109">
        <f>+'OSN PD'!Z51+'OSN AC'!Z51+' INM'!AA51+CSN!Z51+CLN!Z51</f>
        <v>0</v>
      </c>
      <c r="AA51" s="109">
        <f>+'OSN PD'!AA51+'OSN AC'!AA51+' INM'!AB51+CSN!AA51+CLN!AA51</f>
        <v>0</v>
      </c>
      <c r="AB51" s="109">
        <f>+'OSN PD'!AB51+'OSN AC'!AB51+' INM'!AC51+CSN!AB51+CLN!AB51</f>
        <v>0</v>
      </c>
      <c r="AC51" s="109">
        <f>+'OSN PD'!AC51+'OSN AC'!AC51+' INM'!AD51+CSN!AC51+CLN!AC51</f>
        <v>0</v>
      </c>
      <c r="AD51" s="109">
        <f>+'OSN PD'!AD51+'OSN AC'!AD51+' INM'!AE51+CSN!AD51+CLN!AD51</f>
        <v>0</v>
      </c>
      <c r="AE51" s="109">
        <f>+'OSN PD'!AE51+'OSN AC'!AE51+' INM'!AF51+CSN!AE51+CLN!AE51</f>
        <v>0</v>
      </c>
      <c r="AF51" s="109">
        <f>+'OSN PD'!AF51+'OSN AC'!AF51+' INM'!AG51+CSN!AF51+CLN!AF51</f>
        <v>0</v>
      </c>
      <c r="AG51" s="109">
        <f>+'OSN PD'!AG51+'OSN AC'!AG51+' INM'!AH51+CSN!AG51+CLN!AG51</f>
        <v>0</v>
      </c>
      <c r="AH51" s="109">
        <f>+'OSN PD'!AH51+'OSN AC'!AH51+' INM'!AI51+CSN!AH51+CLN!AH51</f>
        <v>0</v>
      </c>
      <c r="AI51" s="109">
        <f>+'OSN PD'!AI51+'OSN AC'!AI51+' INM'!AJ51+CSN!AI51+CLN!AI51</f>
        <v>0</v>
      </c>
      <c r="AJ51" s="109">
        <f>+'OSN PD'!AJ51+'OSN AC'!AJ51+' INM'!AK51+CSN!AJ51+CLN!AJ51</f>
        <v>0</v>
      </c>
      <c r="AK51" s="109">
        <f>+'OSN PD'!AK51+'OSN AC'!AK51+' INM'!AL51+CSN!AK51+CLN!AK51</f>
        <v>0</v>
      </c>
      <c r="AL51" s="109">
        <f>+'OSN PD'!AL51+'OSN AC'!AL51+' INM'!AM51+CSN!AL51+CLN!AL51</f>
        <v>0</v>
      </c>
      <c r="AM51" s="109">
        <f>+'OSN PD'!AM51+'OSN AC'!AM51+' INM'!AN51+CSN!AM51+CLN!AM51</f>
        <v>0</v>
      </c>
      <c r="AN51" s="109">
        <f>+'OSN PD'!AN51+'OSN AC'!AN51+' INM'!AO51+CSN!AN51+CLN!AN51</f>
        <v>0</v>
      </c>
      <c r="AO51" s="109">
        <f>+'OSN PD'!AO51+'OSN AC'!AO51+' INM'!AP51+CSN!AO51+CLN!AO51</f>
        <v>0</v>
      </c>
      <c r="AP51" s="109">
        <v>0</v>
      </c>
      <c r="AQ51" s="109">
        <v>0</v>
      </c>
      <c r="AR51" s="109">
        <v>0</v>
      </c>
      <c r="AS51" s="109">
        <f t="shared" si="26"/>
        <v>0</v>
      </c>
      <c r="AT51" s="109"/>
      <c r="AU51" s="109">
        <v>0</v>
      </c>
      <c r="AV51" s="109">
        <v>0</v>
      </c>
      <c r="AW51" s="109">
        <v>0</v>
      </c>
      <c r="AX51" s="109">
        <v>0</v>
      </c>
      <c r="AY51" s="109">
        <f t="shared" si="27"/>
        <v>0</v>
      </c>
      <c r="AZ51" s="109">
        <f>+'OSN PD'!AZ51+'OSN AC'!AZ51+' INM'!BA51+CSN!AZ51+CLN!AZ51</f>
        <v>0</v>
      </c>
      <c r="BA51" s="109">
        <f>+'OSN PD'!BA51+'OSN AC'!BA51+' INM'!BB51+CSN!BA51+CLN!BA51</f>
        <v>0</v>
      </c>
      <c r="BB51" s="109">
        <v>0</v>
      </c>
      <c r="BC51" s="109">
        <v>0</v>
      </c>
      <c r="BD51" s="109">
        <v>0</v>
      </c>
      <c r="BE51" s="109">
        <v>0</v>
      </c>
      <c r="BF51" s="109">
        <v>0</v>
      </c>
      <c r="BG51" s="109">
        <f t="shared" si="28"/>
        <v>0</v>
      </c>
      <c r="BQ51" s="302" t="e">
        <f>+F51-#REF!</f>
        <v>#REF!</v>
      </c>
    </row>
    <row r="52" spans="1:69">
      <c r="A52" s="229" t="s">
        <v>44</v>
      </c>
      <c r="B52" s="227" t="s">
        <v>385</v>
      </c>
      <c r="C52" s="109">
        <f>+'OSN PD'!C52+'OSN AC'!C52+' INM'!C52+CSN!C52+CLN!C52</f>
        <v>24500000</v>
      </c>
      <c r="D52" s="109">
        <f t="shared" si="18"/>
        <v>0</v>
      </c>
      <c r="E52" s="109">
        <f t="shared" si="19"/>
        <v>1000000</v>
      </c>
      <c r="F52" s="109">
        <f t="shared" si="20"/>
        <v>25500000</v>
      </c>
      <c r="G52" s="109">
        <v>19636143.740000002</v>
      </c>
      <c r="H52" s="109">
        <f>+'OSN PD'!H52+'OSN AC'!H52+' INM'!I52+CSN!H52+CLN!H52</f>
        <v>1427158.8599999999</v>
      </c>
      <c r="I52" s="109">
        <f>+'OSN PD'!I52+'OSN AC'!I52+' INM'!J52+CSN!I52+CLN!I52</f>
        <v>730173.1</v>
      </c>
      <c r="J52" s="109">
        <f>+'OSN PD'!J52+'OSN AC'!J52+' INM'!K52+CSN!J52+CLN!J52</f>
        <v>1206732.47</v>
      </c>
      <c r="K52" s="109">
        <f t="shared" si="21"/>
        <v>3364064.4299999997</v>
      </c>
      <c r="L52" s="109">
        <f t="shared" si="22"/>
        <v>23000208.170000002</v>
      </c>
      <c r="M52" s="109">
        <f>+'OSN PD'!M52+'OSN AC'!M52+' INM'!N52+CSN!M52+CLN!M52</f>
        <v>24859901.149999999</v>
      </c>
      <c r="N52" s="109">
        <f>+'OSN PD'!N52+'OSN AC'!N52+' INM'!O52+CSN!N52+CLN!N52</f>
        <v>-1859692.9799999967</v>
      </c>
      <c r="O52" s="753">
        <f t="shared" si="23"/>
        <v>2499791.8299999982</v>
      </c>
      <c r="P52" s="753">
        <f t="shared" si="24"/>
        <v>640098.85000000149</v>
      </c>
      <c r="Q52" s="753">
        <f t="shared" si="25"/>
        <v>640098.85000000149</v>
      </c>
      <c r="R52" s="109">
        <f>+'OSN PD'!R52+'OSN AC'!R52+' INM'!S52+CSN!R52+CLN!R52</f>
        <v>0</v>
      </c>
      <c r="S52" s="109">
        <f>+'OSN PD'!S52+'OSN AC'!S52+' INM'!T52+CSN!S52+CLN!S52</f>
        <v>0</v>
      </c>
      <c r="T52" s="109">
        <f>+'OSN PD'!T52+'OSN AC'!T52+' INM'!U52+CSN!T52+CLN!T52</f>
        <v>0</v>
      </c>
      <c r="U52" s="109">
        <f>+'OSN PD'!U52+'OSN AC'!U52+' INM'!V52+CSN!U52+CLN!U52</f>
        <v>1000000</v>
      </c>
      <c r="V52" s="109">
        <f>+'OSN PD'!V52+'OSN AC'!V52+' INM'!W52+CSN!V52+CLN!V52</f>
        <v>0</v>
      </c>
      <c r="W52" s="109">
        <f>+'OSN PD'!W52+'OSN AC'!W52+' INM'!X52+CSN!W52+CLN!W52</f>
        <v>0</v>
      </c>
      <c r="X52" s="109">
        <f>+'OSN PD'!X52+'OSN AC'!X52+' INM'!Y52+CSN!X52+CLN!X52</f>
        <v>0</v>
      </c>
      <c r="Y52" s="109">
        <f>+'OSN PD'!Y52+'OSN AC'!Y52+' INM'!Z52+CSN!Y52+CLN!Y52</f>
        <v>0</v>
      </c>
      <c r="Z52" s="109">
        <f>+'OSN PD'!Z52+'OSN AC'!Z52+' INM'!AA52+CSN!Z52+CLN!Z52</f>
        <v>0</v>
      </c>
      <c r="AA52" s="109">
        <f>+'OSN PD'!AA52+'OSN AC'!AA52+' INM'!AB52+CSN!AA52+CLN!AA52</f>
        <v>0</v>
      </c>
      <c r="AB52" s="109">
        <f>+'OSN PD'!AB52+'OSN AC'!AB52+' INM'!AC52+CSN!AB52+CLN!AB52</f>
        <v>0</v>
      </c>
      <c r="AC52" s="109">
        <f>+'OSN PD'!AC52+'OSN AC'!AC52+' INM'!AD52+CSN!AC52+CLN!AC52</f>
        <v>0</v>
      </c>
      <c r="AD52" s="109">
        <f>+'OSN PD'!AD52+'OSN AC'!AD52+' INM'!AE52+CSN!AD52+CLN!AD52</f>
        <v>0</v>
      </c>
      <c r="AE52" s="109">
        <f>+'OSN PD'!AE52+'OSN AC'!AE52+' INM'!AF52+CSN!AE52+CLN!AE52</f>
        <v>0</v>
      </c>
      <c r="AF52" s="109">
        <f>+'OSN PD'!AF52+'OSN AC'!AF52+' INM'!AG52+CSN!AF52+CLN!AF52</f>
        <v>0</v>
      </c>
      <c r="AG52" s="109">
        <f>+'OSN PD'!AG52+'OSN AC'!AG52+' INM'!AH52+CSN!AG52+CLN!AG52</f>
        <v>0</v>
      </c>
      <c r="AH52" s="109">
        <f>+'OSN PD'!AH52+'OSN AC'!AH52+' INM'!AI52+CSN!AH52+CLN!AH52</f>
        <v>0</v>
      </c>
      <c r="AI52" s="109">
        <f>+'OSN PD'!AI52+'OSN AC'!AI52+' INM'!AJ52+CSN!AI52+CLN!AI52</f>
        <v>0</v>
      </c>
      <c r="AJ52" s="109">
        <f>+'OSN PD'!AJ52+'OSN AC'!AJ52+' INM'!AK52+CSN!AJ52+CLN!AJ52</f>
        <v>0</v>
      </c>
      <c r="AK52" s="109">
        <f>+'OSN PD'!AK52+'OSN AC'!AK52+' INM'!AL52+CSN!AK52+CLN!AK52</f>
        <v>0</v>
      </c>
      <c r="AL52" s="109">
        <f>+'OSN PD'!AL52+'OSN AC'!AL52+' INM'!AM52+CSN!AL52+CLN!AL52</f>
        <v>0</v>
      </c>
      <c r="AM52" s="109">
        <f>+'OSN PD'!AM52+'OSN AC'!AM52+' INM'!AN52+CSN!AM52+CLN!AM52</f>
        <v>0</v>
      </c>
      <c r="AN52" s="109">
        <f>+'OSN PD'!AN52+'OSN AC'!AN52+' INM'!AO52+CSN!AN52+CLN!AN52</f>
        <v>0</v>
      </c>
      <c r="AO52" s="109">
        <f>+'OSN PD'!AO52+'OSN AC'!AO52+' INM'!AP52+CSN!AO52+CLN!AO52</f>
        <v>0</v>
      </c>
      <c r="AP52" s="109">
        <v>0</v>
      </c>
      <c r="AQ52" s="109">
        <v>0</v>
      </c>
      <c r="AR52" s="109">
        <v>0</v>
      </c>
      <c r="AS52" s="109">
        <f t="shared" si="26"/>
        <v>1000000</v>
      </c>
      <c r="AT52" s="109"/>
      <c r="AU52" s="109">
        <v>0</v>
      </c>
      <c r="AV52" s="109">
        <v>0</v>
      </c>
      <c r="AW52" s="109">
        <v>0</v>
      </c>
      <c r="AX52" s="109">
        <v>0</v>
      </c>
      <c r="AY52" s="109">
        <f t="shared" si="27"/>
        <v>0</v>
      </c>
      <c r="AZ52" s="109">
        <f>+'OSN PD'!AZ52+'OSN AC'!AZ52+' INM'!BA52+CSN!AZ52+CLN!AZ52</f>
        <v>0</v>
      </c>
      <c r="BA52" s="109">
        <f>+'OSN PD'!BA52+'OSN AC'!BA52+' INM'!BB52+CSN!BA52+CLN!BA52</f>
        <v>0</v>
      </c>
      <c r="BB52" s="109">
        <v>0</v>
      </c>
      <c r="BC52" s="109">
        <v>0</v>
      </c>
      <c r="BD52" s="109">
        <v>0</v>
      </c>
      <c r="BE52" s="109">
        <v>0</v>
      </c>
      <c r="BF52" s="109">
        <v>0</v>
      </c>
      <c r="BG52" s="109">
        <f t="shared" si="28"/>
        <v>0</v>
      </c>
      <c r="BQ52" s="302" t="e">
        <f>+F52-#REF!</f>
        <v>#REF!</v>
      </c>
    </row>
    <row r="53" spans="1:69">
      <c r="A53" s="229" t="s">
        <v>45</v>
      </c>
      <c r="B53" s="778" t="s">
        <v>948</v>
      </c>
      <c r="C53" s="109">
        <f>+'OSN PD'!C53+'OSN AC'!C53+' INM'!C53+CSN!C53+CLN!C53</f>
        <v>0</v>
      </c>
      <c r="D53" s="109">
        <f t="shared" si="18"/>
        <v>0</v>
      </c>
      <c r="E53" s="109">
        <f t="shared" si="19"/>
        <v>865209</v>
      </c>
      <c r="F53" s="109">
        <f t="shared" si="20"/>
        <v>865209</v>
      </c>
      <c r="G53" s="109">
        <v>0</v>
      </c>
      <c r="H53" s="109">
        <f>+'OSN PD'!H53+'OSN AC'!H53+' INM'!I53+CSN!H53+CLN!H53</f>
        <v>0</v>
      </c>
      <c r="I53" s="109">
        <f>+'OSN PD'!I53+'OSN AC'!I53+' INM'!J53+CSN!I53+CLN!I53</f>
        <v>558066.65</v>
      </c>
      <c r="J53" s="109">
        <f>+'OSN PD'!J53+'OSN AC'!J53+' INM'!K53+CSN!J53+CLN!J53</f>
        <v>0</v>
      </c>
      <c r="K53" s="109">
        <f t="shared" si="21"/>
        <v>558066.65</v>
      </c>
      <c r="L53" s="109">
        <f t="shared" si="22"/>
        <v>558066.65</v>
      </c>
      <c r="M53" s="109">
        <f>+'OSN PD'!M53+'OSN AC'!M53+' INM'!N53+CSN!M53+CLN!M53</f>
        <v>865209</v>
      </c>
      <c r="N53" s="109">
        <f>+'OSN PD'!N53+'OSN AC'!N53+' INM'!O53+CSN!N53+CLN!N53</f>
        <v>-307142.34999999998</v>
      </c>
      <c r="O53" s="753">
        <f t="shared" si="23"/>
        <v>307142.34999999998</v>
      </c>
      <c r="P53" s="753">
        <f t="shared" si="24"/>
        <v>0</v>
      </c>
      <c r="Q53" s="753">
        <f t="shared" si="25"/>
        <v>0</v>
      </c>
      <c r="R53" s="109">
        <f>+'OSN PD'!R53+'OSN AC'!R53+' INM'!S53+CSN!R53+CLN!R53</f>
        <v>0</v>
      </c>
      <c r="S53" s="109">
        <f>+'OSN PD'!S53+'OSN AC'!S53+' INM'!T53+CSN!S53+CLN!S53</f>
        <v>0</v>
      </c>
      <c r="T53" s="109">
        <f>+'OSN PD'!T53+'OSN AC'!T53+' INM'!U53+CSN!T53+CLN!T53</f>
        <v>0</v>
      </c>
      <c r="U53" s="109">
        <f>+'OSN PD'!U53+'OSN AC'!U53+' INM'!V53+CSN!U53+CLN!U53</f>
        <v>865209</v>
      </c>
      <c r="V53" s="109">
        <f>+'OSN PD'!V53+'OSN AC'!V53+' INM'!W53+CSN!V53+CLN!V53</f>
        <v>0</v>
      </c>
      <c r="W53" s="109">
        <f>+'OSN PD'!W53+'OSN AC'!W53+' INM'!X53+CSN!W53+CLN!W53</f>
        <v>0</v>
      </c>
      <c r="X53" s="109">
        <f>+'OSN PD'!X53+'OSN AC'!X53+' INM'!Y53+CSN!X53+CLN!X53</f>
        <v>0</v>
      </c>
      <c r="Y53" s="109">
        <f>+'OSN PD'!Y53+'OSN AC'!Y53+' INM'!Z53+CSN!Y53+CLN!Y53</f>
        <v>0</v>
      </c>
      <c r="Z53" s="109">
        <f>+'OSN PD'!Z53+'OSN AC'!Z53+' INM'!AA53+CSN!Z53+CLN!Z53</f>
        <v>0</v>
      </c>
      <c r="AA53" s="109">
        <f>+'OSN PD'!AA53+'OSN AC'!AA53+' INM'!AB53+CSN!AA53+CLN!AA53</f>
        <v>0</v>
      </c>
      <c r="AB53" s="109">
        <f>+'OSN PD'!AB53+'OSN AC'!AB53+' INM'!AC53+CSN!AB53+CLN!AB53</f>
        <v>0</v>
      </c>
      <c r="AC53" s="109">
        <f>+'OSN PD'!AC53+'OSN AC'!AC53+' INM'!AD53+CSN!AC53+CLN!AC53</f>
        <v>0</v>
      </c>
      <c r="AD53" s="109">
        <f>+'OSN PD'!AD53+'OSN AC'!AD53+' INM'!AE53+CSN!AD53+CLN!AD53</f>
        <v>0</v>
      </c>
      <c r="AE53" s="109">
        <f>+'OSN PD'!AE53+'OSN AC'!AE53+' INM'!AF53+CSN!AE53+CLN!AE53</f>
        <v>0</v>
      </c>
      <c r="AF53" s="109">
        <f>+'OSN PD'!AF53+'OSN AC'!AF53+' INM'!AG53+CSN!AF53+CLN!AF53</f>
        <v>0</v>
      </c>
      <c r="AG53" s="109">
        <f>+'OSN PD'!AG53+'OSN AC'!AG53+' INM'!AH53+CSN!AG53+CLN!AG53</f>
        <v>0</v>
      </c>
      <c r="AH53" s="109">
        <f>+'OSN PD'!AH53+'OSN AC'!AH53+' INM'!AI53+CSN!AH53+CLN!AH53</f>
        <v>0</v>
      </c>
      <c r="AI53" s="109">
        <f>+'OSN PD'!AI53+'OSN AC'!AI53+' INM'!AJ53+CSN!AI53+CLN!AI53</f>
        <v>0</v>
      </c>
      <c r="AJ53" s="109">
        <f>+'OSN PD'!AJ53+'OSN AC'!AJ53+' INM'!AK53+CSN!AJ53+CLN!AJ53</f>
        <v>0</v>
      </c>
      <c r="AK53" s="109">
        <f>+'OSN PD'!AK53+'OSN AC'!AK53+' INM'!AL53+CSN!AK53+CLN!AK53</f>
        <v>0</v>
      </c>
      <c r="AL53" s="109">
        <f>+'OSN PD'!AL53+'OSN AC'!AL53+' INM'!AM53+CSN!AL53+CLN!AL53</f>
        <v>0</v>
      </c>
      <c r="AM53" s="109">
        <f>+'OSN PD'!AM53+'OSN AC'!AM53+' INM'!AN53+CSN!AM53+CLN!AM53</f>
        <v>0</v>
      </c>
      <c r="AN53" s="109">
        <f>+'OSN PD'!AN53+'OSN AC'!AN53+' INM'!AO53+CSN!AN53+CLN!AN53</f>
        <v>0</v>
      </c>
      <c r="AO53" s="109">
        <f>+'OSN PD'!AO53+'OSN AC'!AO53+' INM'!AP53+CSN!AO53+CLN!AO53</f>
        <v>0</v>
      </c>
      <c r="AP53" s="109">
        <v>0</v>
      </c>
      <c r="AQ53" s="109">
        <v>0</v>
      </c>
      <c r="AR53" s="109">
        <v>0</v>
      </c>
      <c r="AS53" s="109">
        <f>SUM(R53:AR53)</f>
        <v>865209</v>
      </c>
      <c r="AT53" s="109"/>
      <c r="AU53" s="109">
        <v>0</v>
      </c>
      <c r="AV53" s="109">
        <v>0</v>
      </c>
      <c r="AW53" s="109">
        <v>0</v>
      </c>
      <c r="AX53" s="109">
        <v>0</v>
      </c>
      <c r="AY53" s="109">
        <f t="shared" si="27"/>
        <v>0</v>
      </c>
      <c r="AZ53" s="109">
        <f>+'OSN PD'!AZ53+'OSN AC'!AZ53+' INM'!BA53+CSN!AZ53+CLN!AZ53</f>
        <v>0</v>
      </c>
      <c r="BA53" s="109">
        <f>+'OSN PD'!BA53+'OSN AC'!BA53+' INM'!BB53+CSN!BA53+CLN!BA53</f>
        <v>0</v>
      </c>
      <c r="BB53" s="109">
        <v>0</v>
      </c>
      <c r="BC53" s="109">
        <v>0</v>
      </c>
      <c r="BD53" s="109">
        <v>0</v>
      </c>
      <c r="BE53" s="109">
        <v>0</v>
      </c>
      <c r="BF53" s="109">
        <v>0</v>
      </c>
      <c r="BG53" s="109">
        <f t="shared" si="28"/>
        <v>0</v>
      </c>
      <c r="BQ53" s="302" t="e">
        <f>+F53-#REF!</f>
        <v>#REF!</v>
      </c>
    </row>
    <row r="54" spans="1:69">
      <c r="A54" s="229" t="s">
        <v>46</v>
      </c>
      <c r="B54" s="227" t="s">
        <v>949</v>
      </c>
      <c r="C54" s="109">
        <f>+'OSN PD'!C54+'OSN AC'!C54+' INM'!C54+CSN!C54+CLN!C54</f>
        <v>0</v>
      </c>
      <c r="D54" s="109">
        <f t="shared" si="18"/>
        <v>0</v>
      </c>
      <c r="E54" s="109">
        <f t="shared" si="19"/>
        <v>1134791</v>
      </c>
      <c r="F54" s="109">
        <f t="shared" si="20"/>
        <v>1134791</v>
      </c>
      <c r="G54" s="109">
        <v>0</v>
      </c>
      <c r="H54" s="109">
        <f>+'OSN PD'!H54+'OSN AC'!H54+' INM'!I54+CSN!H54+CLN!H54</f>
        <v>0</v>
      </c>
      <c r="I54" s="109">
        <f>+'OSN PD'!I54+'OSN AC'!I54+' INM'!J54+CSN!I54+CLN!I54</f>
        <v>894342.53</v>
      </c>
      <c r="J54" s="109">
        <f>+'OSN PD'!J54+'OSN AC'!J54+' INM'!K54+CSN!J54+CLN!J54</f>
        <v>0</v>
      </c>
      <c r="K54" s="109">
        <f t="shared" si="21"/>
        <v>894342.53</v>
      </c>
      <c r="L54" s="109">
        <f t="shared" si="22"/>
        <v>894342.53</v>
      </c>
      <c r="M54" s="109">
        <f>+'OSN PD'!M54+'OSN AC'!M54+' INM'!N54+CSN!M54+CLN!M54</f>
        <v>1134791</v>
      </c>
      <c r="N54" s="109">
        <f>+'OSN PD'!N54+'OSN AC'!N54+' INM'!O54+CSN!N54+CLN!N54</f>
        <v>-240448.46999999997</v>
      </c>
      <c r="O54" s="753">
        <f t="shared" si="23"/>
        <v>240448.46999999997</v>
      </c>
      <c r="P54" s="753">
        <f t="shared" si="24"/>
        <v>0</v>
      </c>
      <c r="Q54" s="753">
        <f t="shared" si="25"/>
        <v>0</v>
      </c>
      <c r="R54" s="109">
        <f>+'OSN PD'!R54+'OSN AC'!R54+' INM'!S54+CSN!R54+CLN!R54</f>
        <v>0</v>
      </c>
      <c r="S54" s="109">
        <f>+'OSN PD'!S54+'OSN AC'!S54+' INM'!T54+CSN!S54+CLN!S54</f>
        <v>0</v>
      </c>
      <c r="T54" s="109">
        <f>+'OSN PD'!T54+'OSN AC'!T54+' INM'!U54+CSN!T54+CLN!T54</f>
        <v>0</v>
      </c>
      <c r="U54" s="109">
        <f>+'OSN PD'!U54+'OSN AC'!U54+' INM'!V54+CSN!U54+CLN!U54</f>
        <v>1134791</v>
      </c>
      <c r="V54" s="109">
        <f>+'OSN PD'!V54+'OSN AC'!V54+' INM'!W54+CSN!V54+CLN!V54</f>
        <v>0</v>
      </c>
      <c r="W54" s="109">
        <f>+'OSN PD'!W54+'OSN AC'!W54+' INM'!X54+CSN!W54+CLN!W54</f>
        <v>0</v>
      </c>
      <c r="X54" s="109">
        <f>+'OSN PD'!X54+'OSN AC'!X54+' INM'!Y54+CSN!X54+CLN!X54</f>
        <v>0</v>
      </c>
      <c r="Y54" s="109">
        <f>+'OSN PD'!Y54+'OSN AC'!Y54+' INM'!Z54+CSN!Y54+CLN!Y54</f>
        <v>0</v>
      </c>
      <c r="Z54" s="109">
        <f>+'OSN PD'!Z54+'OSN AC'!Z54+' INM'!AA54+CSN!Z54+CLN!Z54</f>
        <v>0</v>
      </c>
      <c r="AA54" s="109">
        <f>+'OSN PD'!AA54+'OSN AC'!AA54+' INM'!AB54+CSN!AA54+CLN!AA54</f>
        <v>0</v>
      </c>
      <c r="AB54" s="109">
        <f>+'OSN PD'!AB54+'OSN AC'!AB54+' INM'!AC54+CSN!AB54+CLN!AB54</f>
        <v>0</v>
      </c>
      <c r="AC54" s="109">
        <f>+'OSN PD'!AC54+'OSN AC'!AC54+' INM'!AD54+CSN!AC54+CLN!AC54</f>
        <v>0</v>
      </c>
      <c r="AD54" s="109">
        <f>+'OSN PD'!AD54+'OSN AC'!AD54+' INM'!AE54+CSN!AD54+CLN!AD54</f>
        <v>0</v>
      </c>
      <c r="AE54" s="109">
        <f>+'OSN PD'!AE54+'OSN AC'!AE54+' INM'!AF54+CSN!AE54+CLN!AE54</f>
        <v>0</v>
      </c>
      <c r="AF54" s="109">
        <f>+'OSN PD'!AF54+'OSN AC'!AF54+' INM'!AG54+CSN!AF54+CLN!AF54</f>
        <v>0</v>
      </c>
      <c r="AG54" s="109">
        <f>+'OSN PD'!AG54+'OSN AC'!AG54+' INM'!AH54+CSN!AG54+CLN!AG54</f>
        <v>0</v>
      </c>
      <c r="AH54" s="109">
        <f>+'OSN PD'!AH54+'OSN AC'!AH54+' INM'!AI54+CSN!AH54+CLN!AH54</f>
        <v>0</v>
      </c>
      <c r="AI54" s="109">
        <f>+'OSN PD'!AI54+'OSN AC'!AI54+' INM'!AJ54+CSN!AI54+CLN!AI54</f>
        <v>0</v>
      </c>
      <c r="AJ54" s="109">
        <f>+'OSN PD'!AJ54+'OSN AC'!AJ54+' INM'!AK54+CSN!AJ54+CLN!AJ54</f>
        <v>0</v>
      </c>
      <c r="AK54" s="109">
        <f>+'OSN PD'!AK54+'OSN AC'!AK54+' INM'!AL54+CSN!AK54+CLN!AK54</f>
        <v>0</v>
      </c>
      <c r="AL54" s="109">
        <f>+'OSN PD'!AL54+'OSN AC'!AL54+' INM'!AM54+CSN!AL54+CLN!AL54</f>
        <v>0</v>
      </c>
      <c r="AM54" s="109">
        <f>+'OSN PD'!AM54+'OSN AC'!AM54+' INM'!AN54+CSN!AM54+CLN!AM54</f>
        <v>0</v>
      </c>
      <c r="AN54" s="109">
        <f>+'OSN PD'!AN54+'OSN AC'!AN54+' INM'!AO54+CSN!AN54+CLN!AN54</f>
        <v>0</v>
      </c>
      <c r="AO54" s="109">
        <f>+'OSN PD'!AO54+'OSN AC'!AO54+' INM'!AP54+CSN!AO54+CLN!AO54</f>
        <v>0</v>
      </c>
      <c r="AP54" s="109">
        <v>0</v>
      </c>
      <c r="AQ54" s="109">
        <v>0</v>
      </c>
      <c r="AR54" s="109">
        <v>0</v>
      </c>
      <c r="AS54" s="109">
        <f t="shared" si="26"/>
        <v>1134791</v>
      </c>
      <c r="AT54" s="109"/>
      <c r="AU54" s="109">
        <v>0</v>
      </c>
      <c r="AV54" s="109">
        <v>0</v>
      </c>
      <c r="AW54" s="109">
        <v>0</v>
      </c>
      <c r="AX54" s="109">
        <v>0</v>
      </c>
      <c r="AY54" s="109">
        <f t="shared" si="27"/>
        <v>0</v>
      </c>
      <c r="AZ54" s="109">
        <f>+'OSN PD'!AZ54+'OSN AC'!AZ54+' INM'!BA54+CSN!AZ54+CLN!AZ54</f>
        <v>0</v>
      </c>
      <c r="BA54" s="109">
        <f>+'OSN PD'!BA54+'OSN AC'!BA54+' INM'!BB54+CSN!BA54+CLN!BA54</f>
        <v>0</v>
      </c>
      <c r="BB54" s="109">
        <v>0</v>
      </c>
      <c r="BC54" s="109">
        <v>0</v>
      </c>
      <c r="BD54" s="109">
        <v>0</v>
      </c>
      <c r="BE54" s="109">
        <v>0</v>
      </c>
      <c r="BF54" s="109">
        <v>0</v>
      </c>
      <c r="BG54" s="109">
        <f t="shared" si="28"/>
        <v>0</v>
      </c>
      <c r="BQ54" s="302" t="e">
        <f>+F54-#REF!</f>
        <v>#REF!</v>
      </c>
    </row>
    <row r="55" spans="1:69">
      <c r="A55" s="229" t="s">
        <v>47</v>
      </c>
      <c r="B55" s="227" t="s">
        <v>950</v>
      </c>
      <c r="C55" s="109">
        <f>+'OSN PD'!C55+'OSN AC'!C55+' INM'!C55+CSN!C55+CLN!C55</f>
        <v>12500000</v>
      </c>
      <c r="D55" s="109">
        <f>+BG55</f>
        <v>0</v>
      </c>
      <c r="E55" s="109">
        <f>+AS55</f>
        <v>-2000000</v>
      </c>
      <c r="F55" s="109">
        <f>+C55+D55+E55</f>
        <v>10500000</v>
      </c>
      <c r="G55" s="109">
        <v>6768736.9000000004</v>
      </c>
      <c r="H55" s="109">
        <f>+'OSN PD'!H55+'OSN AC'!H55+' INM'!I55+CSN!H55+CLN!H55</f>
        <v>446259</v>
      </c>
      <c r="I55" s="109">
        <f>+'OSN PD'!I55+'OSN AC'!I55+' INM'!J55+CSN!I55+CLN!I55</f>
        <v>1786995.24</v>
      </c>
      <c r="J55" s="109">
        <f>+'OSN PD'!J55+'OSN AC'!J55+' INM'!K55+CSN!J55+CLN!J55</f>
        <v>100297</v>
      </c>
      <c r="K55" s="109">
        <f>SUM(H55:J55)</f>
        <v>2333551.2400000002</v>
      </c>
      <c r="L55" s="109">
        <f>K55+G55</f>
        <v>9102288.1400000006</v>
      </c>
      <c r="M55" s="109">
        <f>+'OSN PD'!M55+'OSN AC'!M55+' INM'!N55+CSN!M55+CLN!M55</f>
        <v>10500000</v>
      </c>
      <c r="N55" s="109">
        <f>+'OSN PD'!N55+'OSN AC'!N55+' INM'!O55+CSN!N55+CLN!N55</f>
        <v>-1397711.8599999994</v>
      </c>
      <c r="O55" s="753">
        <f>F55-L55</f>
        <v>1397711.8599999994</v>
      </c>
      <c r="P55" s="753">
        <f>+F55-M55</f>
        <v>0</v>
      </c>
      <c r="Q55" s="753">
        <f>IF(N55&gt;0,(F55-L55-N55),(F55-L55+N55))</f>
        <v>0</v>
      </c>
      <c r="R55" s="109">
        <f>+'OSN PD'!R55+'OSN AC'!R55+' INM'!S55+CSN!R55+CLN!R55</f>
        <v>0</v>
      </c>
      <c r="S55" s="109">
        <f>+'OSN PD'!S55+'OSN AC'!S55+' INM'!T55+CSN!S55+CLN!S55</f>
        <v>-727000</v>
      </c>
      <c r="T55" s="109">
        <f>+'OSN PD'!T55+'OSN AC'!T55+' INM'!U55+CSN!T55+CLN!T55</f>
        <v>-1273000</v>
      </c>
      <c r="U55" s="109">
        <f>+'OSN PD'!U55+'OSN AC'!U55+' INM'!V55+CSN!U55+CLN!U55</f>
        <v>0</v>
      </c>
      <c r="V55" s="109">
        <f>+'OSN PD'!V55+'OSN AC'!V55+' INM'!W55+CSN!V55+CLN!V55</f>
        <v>0</v>
      </c>
      <c r="W55" s="109">
        <f>+'OSN PD'!W55+'OSN AC'!W55+' INM'!X55+CSN!W55+CLN!W55</f>
        <v>0</v>
      </c>
      <c r="X55" s="109">
        <f>+'OSN PD'!X55+'OSN AC'!X55+' INM'!Y55+CSN!X55+CLN!X55</f>
        <v>0</v>
      </c>
      <c r="Y55" s="109">
        <f>+'OSN PD'!Y55+'OSN AC'!Y55+' INM'!Z55+CSN!Y55+CLN!Y55</f>
        <v>0</v>
      </c>
      <c r="Z55" s="109">
        <f>+'OSN PD'!Z55+'OSN AC'!Z55+' INM'!AA55+CSN!Z55+CLN!Z55</f>
        <v>0</v>
      </c>
      <c r="AA55" s="109">
        <f>+'OSN PD'!AA55+'OSN AC'!AA55+' INM'!AB55+CSN!AA55+CLN!AA55</f>
        <v>0</v>
      </c>
      <c r="AB55" s="109">
        <f>+'OSN PD'!AB55+'OSN AC'!AB55+' INM'!AC55+CSN!AB55+CLN!AB55</f>
        <v>0</v>
      </c>
      <c r="AC55" s="109">
        <f>+'OSN PD'!AC55+'OSN AC'!AC55+' INM'!AD55+CSN!AC55+CLN!AC55</f>
        <v>0</v>
      </c>
      <c r="AD55" s="109">
        <f>+'OSN PD'!AD55+'OSN AC'!AD55+' INM'!AE55+CSN!AD55+CLN!AD55</f>
        <v>0</v>
      </c>
      <c r="AE55" s="109">
        <f>+'OSN PD'!AE55+'OSN AC'!AE55+' INM'!AF55+CSN!AE55+CLN!AE55</f>
        <v>0</v>
      </c>
      <c r="AF55" s="109">
        <f>+'OSN PD'!AF55+'OSN AC'!AF55+' INM'!AG55+CSN!AF55+CLN!AF55</f>
        <v>0</v>
      </c>
      <c r="AG55" s="109">
        <f>+'OSN PD'!AG55+'OSN AC'!AG55+' INM'!AH55+CSN!AG55+CLN!AG55</f>
        <v>0</v>
      </c>
      <c r="AH55" s="109">
        <f>+'OSN PD'!AH55+'OSN AC'!AH55+' INM'!AI55+CSN!AH55+CLN!AH55</f>
        <v>0</v>
      </c>
      <c r="AI55" s="109">
        <f>+'OSN PD'!AI55+'OSN AC'!AI55+' INM'!AJ55+CSN!AI55+CLN!AI55</f>
        <v>0</v>
      </c>
      <c r="AJ55" s="109">
        <f>+'OSN PD'!AJ55+'OSN AC'!AJ55+' INM'!AK55+CSN!AJ55+CLN!AJ55</f>
        <v>0</v>
      </c>
      <c r="AK55" s="109">
        <f>+'OSN PD'!AK55+'OSN AC'!AK55+' INM'!AL55+CSN!AK55+CLN!AK55</f>
        <v>0</v>
      </c>
      <c r="AL55" s="109">
        <f>+'OSN PD'!AL55+'OSN AC'!AL55+' INM'!AM55+CSN!AL55+CLN!AL55</f>
        <v>0</v>
      </c>
      <c r="AM55" s="109">
        <f>+'OSN PD'!AM55+'OSN AC'!AM55+' INM'!AN55+CSN!AM55+CLN!AM55</f>
        <v>0</v>
      </c>
      <c r="AN55" s="109">
        <f>+'OSN PD'!AN55+'OSN AC'!AN55+' INM'!AO55+CSN!AN55+CLN!AN55</f>
        <v>0</v>
      </c>
      <c r="AO55" s="109">
        <f>+'OSN PD'!AO55+'OSN AC'!AO55+' INM'!AP55+CSN!AO55+CLN!AO55</f>
        <v>0</v>
      </c>
      <c r="AP55" s="109">
        <v>0</v>
      </c>
      <c r="AQ55" s="109">
        <v>0</v>
      </c>
      <c r="AR55" s="109">
        <v>0</v>
      </c>
      <c r="AS55" s="109">
        <f>SUM(R55:AR55)</f>
        <v>-2000000</v>
      </c>
      <c r="AT55" s="109"/>
      <c r="AU55" s="109">
        <v>0</v>
      </c>
      <c r="AV55" s="109">
        <v>0</v>
      </c>
      <c r="AW55" s="109">
        <v>0</v>
      </c>
      <c r="AX55" s="109">
        <v>0</v>
      </c>
      <c r="AY55" s="109">
        <f>+AT55+AU55+AV55+AW55+AX55</f>
        <v>0</v>
      </c>
      <c r="AZ55" s="109">
        <f>+'OSN PD'!AZ55+'OSN AC'!AZ55+' INM'!BA55+CSN!AZ55+CLN!AZ55</f>
        <v>0</v>
      </c>
      <c r="BA55" s="109">
        <f>+'OSN PD'!BA55+'OSN AC'!BA55+' INM'!BB55+CSN!BA55+CLN!BA55</f>
        <v>0</v>
      </c>
      <c r="BB55" s="109">
        <v>0</v>
      </c>
      <c r="BC55" s="109">
        <v>0</v>
      </c>
      <c r="BD55" s="109">
        <v>0</v>
      </c>
      <c r="BE55" s="109">
        <v>0</v>
      </c>
      <c r="BF55" s="109">
        <v>0</v>
      </c>
      <c r="BG55" s="109">
        <f>SUM(AZ55:BF55)</f>
        <v>0</v>
      </c>
      <c r="BQ55" s="302" t="e">
        <f>+F55-#REF!</f>
        <v>#REF!</v>
      </c>
    </row>
    <row r="56" spans="1:69" ht="15" customHeight="1">
      <c r="A56" s="229" t="s">
        <v>48</v>
      </c>
      <c r="B56" s="227" t="s">
        <v>951</v>
      </c>
      <c r="C56" s="109">
        <f>+'OSN PD'!C56+'OSN AC'!C56+' INM'!C56+CSN!C56+CLN!C56</f>
        <v>1050000</v>
      </c>
      <c r="D56" s="109">
        <f t="shared" si="18"/>
        <v>0</v>
      </c>
      <c r="E56" s="109">
        <f t="shared" si="19"/>
        <v>-50000</v>
      </c>
      <c r="F56" s="109">
        <f t="shared" si="20"/>
        <v>1000000</v>
      </c>
      <c r="G56" s="109">
        <v>0</v>
      </c>
      <c r="H56" s="109">
        <f>+'OSN PD'!H56+'OSN AC'!H56+' INM'!I56+CSN!H56+CLN!H56</f>
        <v>0</v>
      </c>
      <c r="I56" s="109">
        <f>+'OSN PD'!I56+'OSN AC'!I56+' INM'!J56+CSN!I56+CLN!I56</f>
        <v>1000000</v>
      </c>
      <c r="J56" s="109">
        <f>+'OSN PD'!J56+'OSN AC'!J56+' INM'!K56+CSN!J56+CLN!J56</f>
        <v>0</v>
      </c>
      <c r="K56" s="109">
        <f t="shared" si="21"/>
        <v>1000000</v>
      </c>
      <c r="L56" s="109">
        <f t="shared" si="22"/>
        <v>1000000</v>
      </c>
      <c r="M56" s="109">
        <f>+'OSN PD'!M56+'OSN AC'!M56+' INM'!N56+CSN!M56+CLN!M56</f>
        <v>1000000</v>
      </c>
      <c r="N56" s="109">
        <f>+'OSN PD'!N56+'OSN AC'!N56+' INM'!O56+CSN!N56+CLN!N56</f>
        <v>0</v>
      </c>
      <c r="O56" s="753">
        <f t="shared" si="23"/>
        <v>0</v>
      </c>
      <c r="P56" s="753">
        <f t="shared" si="24"/>
        <v>0</v>
      </c>
      <c r="Q56" s="753">
        <f t="shared" si="25"/>
        <v>0</v>
      </c>
      <c r="R56" s="109">
        <f>+'OSN PD'!R56+'OSN AC'!R56+' INM'!S56+CSN!R56+CLN!R56</f>
        <v>0</v>
      </c>
      <c r="S56" s="109">
        <f>+'OSN PD'!S56+'OSN AC'!S56+' INM'!T56+CSN!S56+CLN!S56</f>
        <v>0</v>
      </c>
      <c r="T56" s="109">
        <f>+'OSN PD'!T56+'OSN AC'!T56+' INM'!U56+CSN!T56+CLN!T56</f>
        <v>-50000</v>
      </c>
      <c r="U56" s="109">
        <f>+'OSN PD'!U56+'OSN AC'!U56+' INM'!V56+CSN!U56+CLN!U56</f>
        <v>0</v>
      </c>
      <c r="V56" s="109">
        <f>+'OSN PD'!V56+'OSN AC'!V56+' INM'!W56+CSN!V56+CLN!V56</f>
        <v>0</v>
      </c>
      <c r="W56" s="109">
        <f>+'OSN PD'!W56+'OSN AC'!W56+' INM'!X56+CSN!W56+CLN!W56</f>
        <v>0</v>
      </c>
      <c r="X56" s="109">
        <f>+'OSN PD'!X56+'OSN AC'!X56+' INM'!Y56+CSN!X56+CLN!X56</f>
        <v>0</v>
      </c>
      <c r="Y56" s="109">
        <f>+'OSN PD'!Y56+'OSN AC'!Y56+' INM'!Z56+CSN!Y56+CLN!Y56</f>
        <v>0</v>
      </c>
      <c r="Z56" s="109">
        <f>+'OSN PD'!Z56+'OSN AC'!Z56+' INM'!AA56+CSN!Z56+CLN!Z56</f>
        <v>0</v>
      </c>
      <c r="AA56" s="109">
        <f>+'OSN PD'!AA56+'OSN AC'!AA56+' INM'!AB56+CSN!AA56+CLN!AA56</f>
        <v>0</v>
      </c>
      <c r="AB56" s="109">
        <f>+'OSN PD'!AB56+'OSN AC'!AB56+' INM'!AC56+CSN!AB56+CLN!AB56</f>
        <v>0</v>
      </c>
      <c r="AC56" s="109">
        <f>+'OSN PD'!AC56+'OSN AC'!AC56+' INM'!AD56+CSN!AC56+CLN!AC56</f>
        <v>0</v>
      </c>
      <c r="AD56" s="109">
        <f>+'OSN PD'!AD56+'OSN AC'!AD56+' INM'!AE56+CSN!AD56+CLN!AD56</f>
        <v>0</v>
      </c>
      <c r="AE56" s="109">
        <f>+'OSN PD'!AE56+'OSN AC'!AE56+' INM'!AF56+CSN!AE56+CLN!AE56</f>
        <v>0</v>
      </c>
      <c r="AF56" s="109">
        <f>+'OSN PD'!AF56+'OSN AC'!AF56+' INM'!AG56+CSN!AF56+CLN!AF56</f>
        <v>0</v>
      </c>
      <c r="AG56" s="109">
        <f>+'OSN PD'!AG56+'OSN AC'!AG56+' INM'!AH56+CSN!AG56+CLN!AG56</f>
        <v>0</v>
      </c>
      <c r="AH56" s="109">
        <f>+'OSN PD'!AH56+'OSN AC'!AH56+' INM'!AI56+CSN!AH56+CLN!AH56</f>
        <v>0</v>
      </c>
      <c r="AI56" s="109">
        <f>+'OSN PD'!AI56+'OSN AC'!AI56+' INM'!AJ56+CSN!AI56+CLN!AI56</f>
        <v>0</v>
      </c>
      <c r="AJ56" s="109">
        <f>+'OSN PD'!AJ56+'OSN AC'!AJ56+' INM'!AK56+CSN!AJ56+CLN!AJ56</f>
        <v>0</v>
      </c>
      <c r="AK56" s="109">
        <f>+'OSN PD'!AK56+'OSN AC'!AK56+' INM'!AL56+CSN!AK56+CLN!AK56</f>
        <v>0</v>
      </c>
      <c r="AL56" s="109">
        <f>+'OSN PD'!AL56+'OSN AC'!AL56+' INM'!AM56+CSN!AL56+CLN!AL56</f>
        <v>0</v>
      </c>
      <c r="AM56" s="109">
        <f>+'OSN PD'!AM56+'OSN AC'!AM56+' INM'!AN56+CSN!AM56+CLN!AM56</f>
        <v>0</v>
      </c>
      <c r="AN56" s="109">
        <f>+'OSN PD'!AN56+'OSN AC'!AN56+' INM'!AO56+CSN!AN56+CLN!AN56</f>
        <v>0</v>
      </c>
      <c r="AO56" s="109">
        <f>+'OSN PD'!AO56+'OSN AC'!AO56+' INM'!AP56+CSN!AO56+CLN!AO56</f>
        <v>0</v>
      </c>
      <c r="AP56" s="109">
        <v>0</v>
      </c>
      <c r="AQ56" s="109">
        <v>0</v>
      </c>
      <c r="AR56" s="109">
        <v>0</v>
      </c>
      <c r="AS56" s="109">
        <f t="shared" si="26"/>
        <v>-50000</v>
      </c>
      <c r="AT56" s="109"/>
      <c r="AU56" s="109">
        <v>0</v>
      </c>
      <c r="AV56" s="109">
        <v>0</v>
      </c>
      <c r="AW56" s="109">
        <v>0</v>
      </c>
      <c r="AX56" s="109">
        <v>0</v>
      </c>
      <c r="AY56" s="109">
        <f t="shared" si="27"/>
        <v>0</v>
      </c>
      <c r="AZ56" s="109">
        <f>+'OSN PD'!AZ56+'OSN AC'!AZ56+' INM'!BA56+CSN!AZ56+CLN!AZ56</f>
        <v>0</v>
      </c>
      <c r="BA56" s="109">
        <f>+'OSN PD'!BA56+'OSN AC'!BA56+' INM'!BB56+CSN!BA56+CLN!BA56</f>
        <v>0</v>
      </c>
      <c r="BB56" s="109">
        <v>0</v>
      </c>
      <c r="BC56" s="109">
        <v>0</v>
      </c>
      <c r="BD56" s="109">
        <v>0</v>
      </c>
      <c r="BE56" s="109">
        <v>0</v>
      </c>
      <c r="BF56" s="109">
        <v>0</v>
      </c>
      <c r="BG56" s="109">
        <f t="shared" si="28"/>
        <v>0</v>
      </c>
      <c r="BQ56" s="302" t="e">
        <f>+F56-#REF!</f>
        <v>#REF!</v>
      </c>
    </row>
    <row r="57" spans="1:69" ht="14.25" customHeight="1">
      <c r="A57" s="229" t="s">
        <v>49</v>
      </c>
      <c r="B57" s="227" t="s">
        <v>952</v>
      </c>
      <c r="C57" s="109">
        <f>+'OSN PD'!C57+'OSN AC'!C57+' INM'!C57+CSN!C57+CLN!C57</f>
        <v>0</v>
      </c>
      <c r="D57" s="109">
        <f t="shared" si="18"/>
        <v>0</v>
      </c>
      <c r="E57" s="109">
        <f t="shared" si="19"/>
        <v>0</v>
      </c>
      <c r="F57" s="109">
        <f t="shared" si="20"/>
        <v>0</v>
      </c>
      <c r="G57" s="109">
        <v>0</v>
      </c>
      <c r="H57" s="109">
        <f>+'OSN PD'!H57+'OSN AC'!H57+' INM'!I57+CSN!H57+CLN!H57</f>
        <v>0</v>
      </c>
      <c r="I57" s="109">
        <f>+'OSN PD'!I57+'OSN AC'!I57+' INM'!J57+CSN!I57+CLN!I57</f>
        <v>0</v>
      </c>
      <c r="J57" s="109">
        <f>+'OSN PD'!J57+'OSN AC'!J57+' INM'!K57+CSN!J57+CLN!J57</f>
        <v>0</v>
      </c>
      <c r="K57" s="109">
        <f t="shared" si="21"/>
        <v>0</v>
      </c>
      <c r="L57" s="109">
        <f t="shared" si="22"/>
        <v>0</v>
      </c>
      <c r="M57" s="109">
        <f>+'OSN PD'!M57+'OSN AC'!M57+' INM'!N57+CSN!M57+CLN!M57</f>
        <v>0</v>
      </c>
      <c r="N57" s="109">
        <f>+'OSN PD'!N57+'OSN AC'!N57+' INM'!O57+CSN!N57+CLN!N57</f>
        <v>0</v>
      </c>
      <c r="O57" s="753">
        <f t="shared" si="23"/>
        <v>0</v>
      </c>
      <c r="P57" s="753">
        <f t="shared" si="24"/>
        <v>0</v>
      </c>
      <c r="Q57" s="753">
        <f t="shared" si="25"/>
        <v>0</v>
      </c>
      <c r="R57" s="109">
        <f>+'OSN PD'!R57+'OSN AC'!R57+' INM'!S57+CSN!R57+CLN!R57</f>
        <v>0</v>
      </c>
      <c r="S57" s="109">
        <f>+'OSN PD'!S57+'OSN AC'!S57+' INM'!T57+CSN!S57+CLN!S57</f>
        <v>0</v>
      </c>
      <c r="T57" s="109">
        <f>+'OSN PD'!T57+'OSN AC'!T57+' INM'!U57+CSN!T57+CLN!T57</f>
        <v>0</v>
      </c>
      <c r="U57" s="109">
        <f>+'OSN PD'!U57+'OSN AC'!U57+' INM'!V57+CSN!U57+CLN!U57</f>
        <v>0</v>
      </c>
      <c r="V57" s="109">
        <f>+'OSN PD'!V57+'OSN AC'!V57+' INM'!W57+CSN!V57+CLN!V57</f>
        <v>0</v>
      </c>
      <c r="W57" s="109">
        <f>+'OSN PD'!W57+'OSN AC'!W57+' INM'!X57+CSN!W57+CLN!W57</f>
        <v>0</v>
      </c>
      <c r="X57" s="109">
        <f>+'OSN PD'!X57+'OSN AC'!X57+' INM'!Y57+CSN!X57+CLN!X57</f>
        <v>0</v>
      </c>
      <c r="Y57" s="109">
        <f>+'OSN PD'!Y57+'OSN AC'!Y57+' INM'!Z57+CSN!Y57+CLN!Y57</f>
        <v>0</v>
      </c>
      <c r="Z57" s="109">
        <f>+'OSN PD'!Z57+'OSN AC'!Z57+' INM'!AA57+CSN!Z57+CLN!Z57</f>
        <v>0</v>
      </c>
      <c r="AA57" s="109">
        <f>+'OSN PD'!AA57+'OSN AC'!AA57+' INM'!AB57+CSN!AA57+CLN!AA57</f>
        <v>0</v>
      </c>
      <c r="AB57" s="109">
        <f>+'OSN PD'!AB57+'OSN AC'!AB57+' INM'!AC57+CSN!AB57+CLN!AB57</f>
        <v>0</v>
      </c>
      <c r="AC57" s="109">
        <f>+'OSN PD'!AC57+'OSN AC'!AC57+' INM'!AD57+CSN!AC57+CLN!AC57</f>
        <v>0</v>
      </c>
      <c r="AD57" s="109">
        <f>+'OSN PD'!AD57+'OSN AC'!AD57+' INM'!AE57+CSN!AD57+CLN!AD57</f>
        <v>0</v>
      </c>
      <c r="AE57" s="109">
        <f>+'OSN PD'!AE57+'OSN AC'!AE57+' INM'!AF57+CSN!AE57+CLN!AE57</f>
        <v>0</v>
      </c>
      <c r="AF57" s="109">
        <f>+'OSN PD'!AF57+'OSN AC'!AF57+' INM'!AG57+CSN!AF57+CLN!AF57</f>
        <v>0</v>
      </c>
      <c r="AG57" s="109">
        <f>+'OSN PD'!AG57+'OSN AC'!AG57+' INM'!AH57+CSN!AG57+CLN!AG57</f>
        <v>0</v>
      </c>
      <c r="AH57" s="109">
        <f>+'OSN PD'!AH57+'OSN AC'!AH57+' INM'!AI57+CSN!AH57+CLN!AH57</f>
        <v>0</v>
      </c>
      <c r="AI57" s="109">
        <f>+'OSN PD'!AI57+'OSN AC'!AI57+' INM'!AJ57+CSN!AI57+CLN!AI57</f>
        <v>0</v>
      </c>
      <c r="AJ57" s="109">
        <f>+'OSN PD'!AJ57+'OSN AC'!AJ57+' INM'!AK57+CSN!AJ57+CLN!AJ57</f>
        <v>0</v>
      </c>
      <c r="AK57" s="109">
        <f>+'OSN PD'!AK57+'OSN AC'!AK57+' INM'!AL57+CSN!AK57+CLN!AK57</f>
        <v>0</v>
      </c>
      <c r="AL57" s="109">
        <f>+'OSN PD'!AL57+'OSN AC'!AL57+' INM'!AM57+CSN!AL57+CLN!AL57</f>
        <v>0</v>
      </c>
      <c r="AM57" s="109">
        <f>+'OSN PD'!AM57+'OSN AC'!AM57+' INM'!AN57+CSN!AM57+CLN!AM57</f>
        <v>0</v>
      </c>
      <c r="AN57" s="109">
        <f>+'OSN PD'!AN57+'OSN AC'!AN57+' INM'!AO57+CSN!AN57+CLN!AN57</f>
        <v>0</v>
      </c>
      <c r="AO57" s="109">
        <f>+'OSN PD'!AO57+'OSN AC'!AO57+' INM'!AP57+CSN!AO57+CLN!AO57</f>
        <v>0</v>
      </c>
      <c r="AP57" s="109">
        <v>0</v>
      </c>
      <c r="AQ57" s="109">
        <v>0</v>
      </c>
      <c r="AR57" s="109">
        <v>0</v>
      </c>
      <c r="AS57" s="109">
        <f>SUM(R57:AR57)</f>
        <v>0</v>
      </c>
      <c r="AT57" s="109"/>
      <c r="AU57" s="109">
        <v>0</v>
      </c>
      <c r="AV57" s="109">
        <v>0</v>
      </c>
      <c r="AW57" s="109">
        <v>0</v>
      </c>
      <c r="AX57" s="109">
        <v>0</v>
      </c>
      <c r="AY57" s="109">
        <f t="shared" si="27"/>
        <v>0</v>
      </c>
      <c r="AZ57" s="109">
        <f>+'OSN PD'!AZ57+'OSN AC'!AZ57+' INM'!BA57+CSN!AZ57+CLN!AZ57</f>
        <v>0</v>
      </c>
      <c r="BA57" s="109">
        <f>+'OSN PD'!BA57+'OSN AC'!BA57+' INM'!BB57+CSN!BA57+CLN!BA57</f>
        <v>0</v>
      </c>
      <c r="BB57" s="109">
        <v>0</v>
      </c>
      <c r="BC57" s="109">
        <v>0</v>
      </c>
      <c r="BD57" s="109">
        <v>0</v>
      </c>
      <c r="BE57" s="109">
        <v>0</v>
      </c>
      <c r="BF57" s="109">
        <v>0</v>
      </c>
      <c r="BG57" s="109">
        <f t="shared" si="28"/>
        <v>0</v>
      </c>
      <c r="BQ57" s="302" t="e">
        <f>+F57-#REF!</f>
        <v>#REF!</v>
      </c>
    </row>
    <row r="58" spans="1:69" ht="14.25" customHeight="1">
      <c r="A58" s="808" t="s">
        <v>50</v>
      </c>
      <c r="B58" s="779" t="s">
        <v>953</v>
      </c>
      <c r="C58" s="109">
        <f>+'OSN PD'!C58+'OSN AC'!C58+' INM'!C58+CSN!C58+CLN!C58</f>
        <v>50000</v>
      </c>
      <c r="D58" s="109">
        <f t="shared" si="18"/>
        <v>0</v>
      </c>
      <c r="E58" s="109">
        <f t="shared" si="19"/>
        <v>-50000</v>
      </c>
      <c r="F58" s="109">
        <f t="shared" si="20"/>
        <v>0</v>
      </c>
      <c r="G58" s="109">
        <v>0</v>
      </c>
      <c r="H58" s="109">
        <f>+'OSN PD'!H58+'OSN AC'!H58+' INM'!I58+CSN!H58+CLN!H58</f>
        <v>0</v>
      </c>
      <c r="I58" s="109">
        <f>+'OSN PD'!I58+'OSN AC'!I58+' INM'!J58+CSN!I58+CLN!I58</f>
        <v>0</v>
      </c>
      <c r="J58" s="109">
        <f>+'OSN PD'!J58+'OSN AC'!J58+' INM'!K58+CSN!J58+CLN!J58</f>
        <v>0</v>
      </c>
      <c r="K58" s="109">
        <f t="shared" si="21"/>
        <v>0</v>
      </c>
      <c r="L58" s="109">
        <f t="shared" si="22"/>
        <v>0</v>
      </c>
      <c r="M58" s="109">
        <f>+'OSN PD'!M58+'OSN AC'!M58+' INM'!N58+CSN!M58+CLN!M58</f>
        <v>0</v>
      </c>
      <c r="N58" s="109">
        <f>+'OSN PD'!N58+'OSN AC'!N58+' INM'!O58+CSN!N58+CLN!N58</f>
        <v>0</v>
      </c>
      <c r="O58" s="753">
        <f t="shared" si="23"/>
        <v>0</v>
      </c>
      <c r="P58" s="753">
        <f t="shared" si="24"/>
        <v>0</v>
      </c>
      <c r="Q58" s="753">
        <f t="shared" si="25"/>
        <v>0</v>
      </c>
      <c r="R58" s="109">
        <f>+'OSN PD'!R58+'OSN AC'!R58+' INM'!S58+CSN!R58+CLN!R58</f>
        <v>0</v>
      </c>
      <c r="S58" s="109">
        <f>+'OSN PD'!S58+'OSN AC'!S58+' INM'!T58+CSN!S58+CLN!S58</f>
        <v>0</v>
      </c>
      <c r="T58" s="109">
        <f>+'OSN PD'!T58+'OSN AC'!T58+' INM'!U58+CSN!T58+CLN!T58</f>
        <v>-50000</v>
      </c>
      <c r="U58" s="109">
        <f>+'OSN PD'!U58+'OSN AC'!U58+' INM'!V58+CSN!U58+CLN!U58</f>
        <v>0</v>
      </c>
      <c r="V58" s="109">
        <f>+'OSN PD'!V58+'OSN AC'!V58+' INM'!W58+CSN!V58+CLN!V58</f>
        <v>0</v>
      </c>
      <c r="W58" s="109">
        <f>+'OSN PD'!W58+'OSN AC'!W58+' INM'!X58+CSN!W58+CLN!W58</f>
        <v>0</v>
      </c>
      <c r="X58" s="109">
        <f>+'OSN PD'!X58+'OSN AC'!X58+' INM'!Y58+CSN!X58+CLN!X58</f>
        <v>0</v>
      </c>
      <c r="Y58" s="109">
        <f>+'OSN PD'!Y58+'OSN AC'!Y58+' INM'!Z58+CSN!Y58+CLN!Y58</f>
        <v>0</v>
      </c>
      <c r="Z58" s="109">
        <f>+'OSN PD'!Z58+'OSN AC'!Z58+' INM'!AA58+CSN!Z58+CLN!Z58</f>
        <v>0</v>
      </c>
      <c r="AA58" s="109">
        <f>+'OSN PD'!AA58+'OSN AC'!AA58+' INM'!AB58+CSN!AA58+CLN!AA58</f>
        <v>0</v>
      </c>
      <c r="AB58" s="109">
        <f>+'OSN PD'!AB58+'OSN AC'!AB58+' INM'!AC58+CSN!AB58+CLN!AB58</f>
        <v>0</v>
      </c>
      <c r="AC58" s="109">
        <f>+'OSN PD'!AC58+'OSN AC'!AC58+' INM'!AD58+CSN!AC58+CLN!AC58</f>
        <v>0</v>
      </c>
      <c r="AD58" s="109">
        <f>+'OSN PD'!AD58+'OSN AC'!AD58+' INM'!AE58+CSN!AD58+CLN!AD58</f>
        <v>0</v>
      </c>
      <c r="AE58" s="109">
        <f>+'OSN PD'!AE58+'OSN AC'!AE58+' INM'!AF58+CSN!AE58+CLN!AE58</f>
        <v>0</v>
      </c>
      <c r="AF58" s="109">
        <f>+'OSN PD'!AF58+'OSN AC'!AF58+' INM'!AG58+CSN!AF58+CLN!AF58</f>
        <v>0</v>
      </c>
      <c r="AG58" s="109">
        <f>+'OSN PD'!AG58+'OSN AC'!AG58+' INM'!AH58+CSN!AG58+CLN!AG58</f>
        <v>0</v>
      </c>
      <c r="AH58" s="109">
        <f>+'OSN PD'!AH58+'OSN AC'!AH58+' INM'!AI58+CSN!AH58+CLN!AH58</f>
        <v>0</v>
      </c>
      <c r="AI58" s="109">
        <f>+'OSN PD'!AI58+'OSN AC'!AI58+' INM'!AJ58+CSN!AI58+CLN!AI58</f>
        <v>0</v>
      </c>
      <c r="AJ58" s="109">
        <f>+'OSN PD'!AJ58+'OSN AC'!AJ58+' INM'!AK58+CSN!AJ58+CLN!AJ58</f>
        <v>0</v>
      </c>
      <c r="AK58" s="109">
        <f>+'OSN PD'!AK58+'OSN AC'!AK58+' INM'!AL58+CSN!AK58+CLN!AK58</f>
        <v>0</v>
      </c>
      <c r="AL58" s="109">
        <f>+'OSN PD'!AL58+'OSN AC'!AL58+' INM'!AM58+CSN!AL58+CLN!AL58</f>
        <v>0</v>
      </c>
      <c r="AM58" s="109">
        <f>+'OSN PD'!AM58+'OSN AC'!AM58+' INM'!AN58+CSN!AM58+CLN!AM58</f>
        <v>0</v>
      </c>
      <c r="AN58" s="109">
        <f>+'OSN PD'!AN58+'OSN AC'!AN58+' INM'!AO58+CSN!AN58+CLN!AN58</f>
        <v>0</v>
      </c>
      <c r="AO58" s="109">
        <f>+'OSN PD'!AO58+'OSN AC'!AO58+' INM'!AP58+CSN!AO58+CLN!AO58</f>
        <v>0</v>
      </c>
      <c r="AP58" s="109">
        <v>0</v>
      </c>
      <c r="AQ58" s="109">
        <v>0</v>
      </c>
      <c r="AR58" s="109">
        <v>0</v>
      </c>
      <c r="AS58" s="109">
        <f>SUM(R58:AR58)</f>
        <v>-50000</v>
      </c>
      <c r="AT58" s="109"/>
      <c r="AU58" s="109"/>
      <c r="AV58" s="109"/>
      <c r="AW58" s="109"/>
      <c r="AX58" s="109"/>
      <c r="AY58" s="109"/>
      <c r="AZ58" s="109">
        <f>+'OSN PD'!AZ58+'OSN AC'!AZ58+' INM'!BA58+CSN!AZ58+CLN!AZ58</f>
        <v>0</v>
      </c>
      <c r="BA58" s="109">
        <f>+'OSN PD'!BA58+'OSN AC'!BA58+' INM'!BB58+CSN!BA58+CLN!BA58</f>
        <v>0</v>
      </c>
      <c r="BB58" s="109"/>
      <c r="BC58" s="109"/>
      <c r="BD58" s="109"/>
      <c r="BE58" s="109"/>
      <c r="BF58" s="109"/>
      <c r="BG58" s="109">
        <f t="shared" si="28"/>
        <v>0</v>
      </c>
      <c r="BQ58" s="302" t="e">
        <f>+F58-#REF!</f>
        <v>#REF!</v>
      </c>
    </row>
    <row r="59" spans="1:69">
      <c r="A59" s="229" t="s">
        <v>51</v>
      </c>
      <c r="B59" s="227" t="s">
        <v>954</v>
      </c>
      <c r="C59" s="109">
        <f>+'OSN PD'!C59+'OSN AC'!C59+' INM'!C59+CSN!C59+CLN!C59</f>
        <v>10500000</v>
      </c>
      <c r="D59" s="109">
        <f t="shared" si="18"/>
        <v>0</v>
      </c>
      <c r="E59" s="109">
        <f t="shared" si="19"/>
        <v>0</v>
      </c>
      <c r="F59" s="109">
        <f t="shared" si="20"/>
        <v>10500000</v>
      </c>
      <c r="G59" s="109">
        <v>8534204.1899999995</v>
      </c>
      <c r="H59" s="109">
        <f>+'OSN PD'!H59+'OSN AC'!H59+' INM'!I59+CSN!H59+CLN!H59</f>
        <v>635471.66999999993</v>
      </c>
      <c r="I59" s="109">
        <f>+'OSN PD'!I59+'OSN AC'!I59+' INM'!J59+CSN!I59+CLN!I59</f>
        <v>415925.55</v>
      </c>
      <c r="J59" s="109">
        <f>+'OSN PD'!J59+'OSN AC'!J59+' INM'!K59+CSN!J59+CLN!J59</f>
        <v>807950</v>
      </c>
      <c r="K59" s="109">
        <f t="shared" si="21"/>
        <v>1859347.22</v>
      </c>
      <c r="L59" s="109">
        <f t="shared" si="22"/>
        <v>10393551.41</v>
      </c>
      <c r="M59" s="109">
        <f>+'OSN PD'!M59+'OSN AC'!M59+' INM'!N59+CSN!M59+CLN!M59</f>
        <v>10393551.41</v>
      </c>
      <c r="N59" s="109">
        <f>+'OSN PD'!N59+'OSN AC'!N59+' INM'!O59+CSN!N59+CLN!N59</f>
        <v>0</v>
      </c>
      <c r="O59" s="753">
        <f t="shared" si="23"/>
        <v>106448.58999999985</v>
      </c>
      <c r="P59" s="753">
        <f t="shared" si="24"/>
        <v>106448.58999999985</v>
      </c>
      <c r="Q59" s="753">
        <f t="shared" si="25"/>
        <v>106448.58999999985</v>
      </c>
      <c r="R59" s="109">
        <f>+'OSN PD'!R59+'OSN AC'!R59+' INM'!S59+CSN!R59+CLN!R59</f>
        <v>0</v>
      </c>
      <c r="S59" s="109">
        <f>+'OSN PD'!S59+'OSN AC'!S59+' INM'!T59+CSN!S59+CLN!S59</f>
        <v>0</v>
      </c>
      <c r="T59" s="109">
        <f>+'OSN PD'!T59+'OSN AC'!T59+' INM'!U59+CSN!T59+CLN!T59</f>
        <v>0</v>
      </c>
      <c r="U59" s="109">
        <f>+'OSN PD'!U59+'OSN AC'!U59+' INM'!V59+CSN!U59+CLN!U59</f>
        <v>0</v>
      </c>
      <c r="V59" s="109">
        <f>+'OSN PD'!V59+'OSN AC'!V59+' INM'!W59+CSN!V59+CLN!V59</f>
        <v>0</v>
      </c>
      <c r="W59" s="109">
        <f>+'OSN PD'!W59+'OSN AC'!W59+' INM'!X59+CSN!W59+CLN!W59</f>
        <v>0</v>
      </c>
      <c r="X59" s="109">
        <f>+'OSN PD'!X59+'OSN AC'!X59+' INM'!Y59+CSN!X59+CLN!X59</f>
        <v>0</v>
      </c>
      <c r="Y59" s="109">
        <f>+'OSN PD'!Y59+'OSN AC'!Y59+' INM'!Z59+CSN!Y59+CLN!Y59</f>
        <v>0</v>
      </c>
      <c r="Z59" s="109">
        <f>+'OSN PD'!Z59+'OSN AC'!Z59+' INM'!AA59+CSN!Z59+CLN!Z59</f>
        <v>0</v>
      </c>
      <c r="AA59" s="109">
        <f>+'OSN PD'!AA59+'OSN AC'!AA59+' INM'!AB59+CSN!AA59+CLN!AA59</f>
        <v>0</v>
      </c>
      <c r="AB59" s="109">
        <f>+'OSN PD'!AB59+'OSN AC'!AB59+' INM'!AC59+CSN!AB59+CLN!AB59</f>
        <v>0</v>
      </c>
      <c r="AC59" s="109">
        <f>+'OSN PD'!AC59+'OSN AC'!AC59+' INM'!AD59+CSN!AC59+CLN!AC59</f>
        <v>0</v>
      </c>
      <c r="AD59" s="109">
        <f>+'OSN PD'!AD59+'OSN AC'!AD59+' INM'!AE59+CSN!AD59+CLN!AD59</f>
        <v>0</v>
      </c>
      <c r="AE59" s="109">
        <f>+'OSN PD'!AE59+'OSN AC'!AE59+' INM'!AF59+CSN!AE59+CLN!AE59</f>
        <v>0</v>
      </c>
      <c r="AF59" s="109">
        <f>+'OSN PD'!AF59+'OSN AC'!AF59+' INM'!AG59+CSN!AF59+CLN!AF59</f>
        <v>0</v>
      </c>
      <c r="AG59" s="109">
        <f>+'OSN PD'!AG59+'OSN AC'!AG59+' INM'!AH59+CSN!AG59+CLN!AG59</f>
        <v>0</v>
      </c>
      <c r="AH59" s="109">
        <f>+'OSN PD'!AH59+'OSN AC'!AH59+' INM'!AI59+CSN!AH59+CLN!AH59</f>
        <v>0</v>
      </c>
      <c r="AI59" s="109">
        <f>+'OSN PD'!AI59+'OSN AC'!AI59+' INM'!AJ59+CSN!AI59+CLN!AI59</f>
        <v>0</v>
      </c>
      <c r="AJ59" s="109">
        <f>+'OSN PD'!AJ59+'OSN AC'!AJ59+' INM'!AK59+CSN!AJ59+CLN!AJ59</f>
        <v>0</v>
      </c>
      <c r="AK59" s="109">
        <f>+'OSN PD'!AK59+'OSN AC'!AK59+' INM'!AL59+CSN!AK59+CLN!AK59</f>
        <v>0</v>
      </c>
      <c r="AL59" s="109">
        <f>+'OSN PD'!AL59+'OSN AC'!AL59+' INM'!AM59+CSN!AL59+CLN!AL59</f>
        <v>0</v>
      </c>
      <c r="AM59" s="109">
        <f>+'OSN PD'!AM59+'OSN AC'!AM59+' INM'!AN59+CSN!AM59+CLN!AM59</f>
        <v>0</v>
      </c>
      <c r="AN59" s="109">
        <f>+'OSN PD'!AN59+'OSN AC'!AN59+' INM'!AO59+CSN!AN59+CLN!AN59</f>
        <v>0</v>
      </c>
      <c r="AO59" s="109">
        <f>+'OSN PD'!AO59+'OSN AC'!AO59+' INM'!AP59+CSN!AO59+CLN!AO59</f>
        <v>0</v>
      </c>
      <c r="AP59" s="109">
        <v>0</v>
      </c>
      <c r="AQ59" s="109">
        <v>0</v>
      </c>
      <c r="AR59" s="109">
        <v>0</v>
      </c>
      <c r="AS59" s="109">
        <f t="shared" si="26"/>
        <v>0</v>
      </c>
      <c r="AT59" s="109"/>
      <c r="AU59" s="109">
        <v>0</v>
      </c>
      <c r="AV59" s="109">
        <v>0</v>
      </c>
      <c r="AW59" s="109">
        <v>0</v>
      </c>
      <c r="AX59" s="109">
        <v>0</v>
      </c>
      <c r="AY59" s="109">
        <f t="shared" si="27"/>
        <v>0</v>
      </c>
      <c r="AZ59" s="109">
        <f>+'OSN PD'!AZ59+'OSN AC'!AZ59+' INM'!BA59+CSN!AZ59+CLN!AZ59</f>
        <v>0</v>
      </c>
      <c r="BA59" s="109">
        <f>+'OSN PD'!BA59+'OSN AC'!BA59+' INM'!BB59+CSN!BA59+CLN!BA59</f>
        <v>0</v>
      </c>
      <c r="BB59" s="109">
        <v>0</v>
      </c>
      <c r="BC59" s="109">
        <v>0</v>
      </c>
      <c r="BD59" s="109">
        <v>0</v>
      </c>
      <c r="BE59" s="109">
        <v>0</v>
      </c>
      <c r="BF59" s="109">
        <v>0</v>
      </c>
      <c r="BG59" s="109">
        <f t="shared" si="28"/>
        <v>0</v>
      </c>
      <c r="BQ59" s="302" t="e">
        <f>+F59-#REF!</f>
        <v>#REF!</v>
      </c>
    </row>
    <row r="60" spans="1:69">
      <c r="A60" s="229" t="s">
        <v>52</v>
      </c>
      <c r="B60" s="227" t="s">
        <v>955</v>
      </c>
      <c r="C60" s="109">
        <f>+'OSN PD'!C60+'OSN AC'!C60+' INM'!C60+CSN!C60+CLN!C60</f>
        <v>0</v>
      </c>
      <c r="D60" s="109">
        <f t="shared" si="18"/>
        <v>0</v>
      </c>
      <c r="E60" s="109">
        <f t="shared" si="19"/>
        <v>0</v>
      </c>
      <c r="F60" s="109">
        <f t="shared" si="20"/>
        <v>0</v>
      </c>
      <c r="G60" s="109">
        <v>0</v>
      </c>
      <c r="H60" s="109">
        <f>+'OSN PD'!H60+'OSN AC'!H60+' INM'!I60+CSN!H60+CLN!H60</f>
        <v>0</v>
      </c>
      <c r="I60" s="109">
        <f>+'OSN PD'!I60+'OSN AC'!I60+' INM'!J60+CSN!I60+CLN!I60</f>
        <v>0</v>
      </c>
      <c r="J60" s="109">
        <f>+'OSN PD'!J60+'OSN AC'!J60+' INM'!K60+CSN!J60+CLN!J60</f>
        <v>0</v>
      </c>
      <c r="K60" s="109">
        <f t="shared" si="21"/>
        <v>0</v>
      </c>
      <c r="L60" s="109">
        <f t="shared" si="22"/>
        <v>0</v>
      </c>
      <c r="M60" s="109">
        <f>+'OSN PD'!M60+'OSN AC'!M60+' INM'!N60+CSN!M60+CLN!M60</f>
        <v>0</v>
      </c>
      <c r="N60" s="109">
        <f>+'OSN PD'!N60+'OSN AC'!N60+' INM'!O60+CSN!N60+CLN!N60</f>
        <v>0</v>
      </c>
      <c r="O60" s="753">
        <f t="shared" si="23"/>
        <v>0</v>
      </c>
      <c r="P60" s="753">
        <f t="shared" si="24"/>
        <v>0</v>
      </c>
      <c r="Q60" s="753">
        <f t="shared" si="25"/>
        <v>0</v>
      </c>
      <c r="R60" s="109">
        <f>+'OSN PD'!R60+'OSN AC'!R60+' INM'!S60+CSN!R60+CLN!R60</f>
        <v>0</v>
      </c>
      <c r="S60" s="109">
        <f>+'OSN PD'!S60+'OSN AC'!S60+' INM'!T60+CSN!S60+CLN!S60</f>
        <v>0</v>
      </c>
      <c r="T60" s="109">
        <f>+'OSN PD'!T60+'OSN AC'!T60+' INM'!U60+CSN!T60+CLN!T60</f>
        <v>0</v>
      </c>
      <c r="U60" s="109">
        <f>+'OSN PD'!U60+'OSN AC'!U60+' INM'!V60+CSN!U60+CLN!U60</f>
        <v>0</v>
      </c>
      <c r="V60" s="109">
        <f>+'OSN PD'!V60+'OSN AC'!V60+' INM'!W60+CSN!V60+CLN!V60</f>
        <v>0</v>
      </c>
      <c r="W60" s="109">
        <f>+'OSN PD'!W60+'OSN AC'!W60+' INM'!X60+CSN!W60+CLN!W60</f>
        <v>0</v>
      </c>
      <c r="X60" s="109">
        <f>+'OSN PD'!X60+'OSN AC'!X60+' INM'!Y60+CSN!X60+CLN!X60</f>
        <v>0</v>
      </c>
      <c r="Y60" s="109">
        <f>+'OSN PD'!Y60+'OSN AC'!Y60+' INM'!Z60+CSN!Y60+CLN!Y60</f>
        <v>0</v>
      </c>
      <c r="Z60" s="109">
        <f>+'OSN PD'!Z60+'OSN AC'!Z60+' INM'!AA60+CSN!Z60+CLN!Z60</f>
        <v>0</v>
      </c>
      <c r="AA60" s="109">
        <f>+'OSN PD'!AA60+'OSN AC'!AA60+' INM'!AB60+CSN!AA60+CLN!AA60</f>
        <v>0</v>
      </c>
      <c r="AB60" s="109">
        <f>+'OSN PD'!AB60+'OSN AC'!AB60+' INM'!AC60+CSN!AB60+CLN!AB60</f>
        <v>0</v>
      </c>
      <c r="AC60" s="109">
        <f>+'OSN PD'!AC60+'OSN AC'!AC60+' INM'!AD60+CSN!AC60+CLN!AC60</f>
        <v>0</v>
      </c>
      <c r="AD60" s="109">
        <f>+'OSN PD'!AD60+'OSN AC'!AD60+' INM'!AE60+CSN!AD60+CLN!AD60</f>
        <v>0</v>
      </c>
      <c r="AE60" s="109">
        <f>+'OSN PD'!AE60+'OSN AC'!AE60+' INM'!AF60+CSN!AE60+CLN!AE60</f>
        <v>0</v>
      </c>
      <c r="AF60" s="109">
        <f>+'OSN PD'!AF60+'OSN AC'!AF60+' INM'!AG60+CSN!AF60+CLN!AF60</f>
        <v>0</v>
      </c>
      <c r="AG60" s="109">
        <f>+'OSN PD'!AG60+'OSN AC'!AG60+' INM'!AH60+CSN!AG60+CLN!AG60</f>
        <v>0</v>
      </c>
      <c r="AH60" s="109">
        <f>+'OSN PD'!AH60+'OSN AC'!AH60+' INM'!AI60+CSN!AH60+CLN!AH60</f>
        <v>0</v>
      </c>
      <c r="AI60" s="109">
        <f>+'OSN PD'!AI60+'OSN AC'!AI60+' INM'!AJ60+CSN!AI60+CLN!AI60</f>
        <v>0</v>
      </c>
      <c r="AJ60" s="109">
        <f>+'OSN PD'!AJ60+'OSN AC'!AJ60+' INM'!AK60+CSN!AJ60+CLN!AJ60</f>
        <v>0</v>
      </c>
      <c r="AK60" s="109">
        <f>+'OSN PD'!AK60+'OSN AC'!AK60+' INM'!AL60+CSN!AK60+CLN!AK60</f>
        <v>0</v>
      </c>
      <c r="AL60" s="109">
        <f>+'OSN PD'!AL60+'OSN AC'!AL60+' INM'!AM60+CSN!AL60+CLN!AL60</f>
        <v>0</v>
      </c>
      <c r="AM60" s="109">
        <f>+'OSN PD'!AM60+'OSN AC'!AM60+' INM'!AN60+CSN!AM60+CLN!AM60</f>
        <v>0</v>
      </c>
      <c r="AN60" s="109">
        <f>+'OSN PD'!AN60+'OSN AC'!AN60+' INM'!AO60+CSN!AN60+CLN!AN60</f>
        <v>0</v>
      </c>
      <c r="AO60" s="109">
        <f>+'OSN PD'!AO60+'OSN AC'!AO60+' INM'!AP60+CSN!AO60+CLN!AO60</f>
        <v>0</v>
      </c>
      <c r="AP60" s="109">
        <v>0</v>
      </c>
      <c r="AQ60" s="109">
        <v>0</v>
      </c>
      <c r="AR60" s="109">
        <v>0</v>
      </c>
      <c r="AS60" s="109">
        <f t="shared" si="26"/>
        <v>0</v>
      </c>
      <c r="AT60" s="109"/>
      <c r="AU60" s="109">
        <v>0</v>
      </c>
      <c r="AV60" s="109">
        <v>0</v>
      </c>
      <c r="AW60" s="109">
        <v>0</v>
      </c>
      <c r="AX60" s="109">
        <v>0</v>
      </c>
      <c r="AY60" s="109">
        <f t="shared" si="27"/>
        <v>0</v>
      </c>
      <c r="AZ60" s="109">
        <f>+'OSN PD'!AZ60+'OSN AC'!AZ60+' INM'!BA60+CSN!AZ60+CLN!AZ60</f>
        <v>0</v>
      </c>
      <c r="BA60" s="109">
        <f>+'OSN PD'!BA60+'OSN AC'!BA60+' INM'!BB60+CSN!BA60+CLN!BA60</f>
        <v>0</v>
      </c>
      <c r="BB60" s="109">
        <v>0</v>
      </c>
      <c r="BC60" s="109">
        <v>0</v>
      </c>
      <c r="BD60" s="109">
        <v>0</v>
      </c>
      <c r="BE60" s="109">
        <v>0</v>
      </c>
      <c r="BF60" s="109">
        <v>0</v>
      </c>
      <c r="BG60" s="109">
        <f t="shared" si="28"/>
        <v>0</v>
      </c>
      <c r="BQ60" s="302" t="e">
        <f>+F60-#REF!</f>
        <v>#REF!</v>
      </c>
    </row>
    <row r="61" spans="1:69">
      <c r="A61" s="229" t="s">
        <v>53</v>
      </c>
      <c r="B61" s="227" t="s">
        <v>391</v>
      </c>
      <c r="C61" s="109">
        <f>+'OSN PD'!C61+'OSN AC'!C61+' INM'!C61+CSN!C61+CLN!C61</f>
        <v>3000000</v>
      </c>
      <c r="D61" s="109">
        <f t="shared" si="18"/>
        <v>0</v>
      </c>
      <c r="E61" s="109">
        <f t="shared" si="19"/>
        <v>450000</v>
      </c>
      <c r="F61" s="109">
        <f t="shared" si="20"/>
        <v>3450000</v>
      </c>
      <c r="G61" s="109">
        <v>2795364.49</v>
      </c>
      <c r="H61" s="109">
        <f>+'OSN PD'!H61+'OSN AC'!H61+' INM'!I61+CSN!H61+CLN!H61</f>
        <v>171031.88</v>
      </c>
      <c r="I61" s="109">
        <f>+'OSN PD'!I61+'OSN AC'!I61+' INM'!J61+CSN!I61+CLN!I61</f>
        <v>259393.76</v>
      </c>
      <c r="J61" s="109">
        <f>+'OSN PD'!J61+'OSN AC'!J61+' INM'!K61+CSN!J61+CLN!J61</f>
        <v>213715.77</v>
      </c>
      <c r="K61" s="109">
        <f t="shared" si="21"/>
        <v>644141.41</v>
      </c>
      <c r="L61" s="109">
        <f t="shared" si="22"/>
        <v>3439505.9000000004</v>
      </c>
      <c r="M61" s="109">
        <f>+'OSN PD'!M61+'OSN AC'!M61+' INM'!N61+CSN!M61+CLN!M61</f>
        <v>3450000</v>
      </c>
      <c r="N61" s="109">
        <f>+'OSN PD'!N61+'OSN AC'!N61+' INM'!O61+CSN!N61+CLN!N61</f>
        <v>-10494.099999999627</v>
      </c>
      <c r="O61" s="753">
        <f t="shared" si="23"/>
        <v>10494.099999999627</v>
      </c>
      <c r="P61" s="753">
        <f t="shared" si="24"/>
        <v>0</v>
      </c>
      <c r="Q61" s="753">
        <f t="shared" si="25"/>
        <v>0</v>
      </c>
      <c r="R61" s="109">
        <f>+'OSN PD'!R61+'OSN AC'!R61+' INM'!S61+CSN!R61+CLN!R61</f>
        <v>0</v>
      </c>
      <c r="S61" s="109">
        <f>+'OSN PD'!S61+'OSN AC'!S61+' INM'!T61+CSN!S61+CLN!S61</f>
        <v>0</v>
      </c>
      <c r="T61" s="109">
        <f>+'OSN PD'!T61+'OSN AC'!T61+' INM'!U61+CSN!T61+CLN!T61</f>
        <v>450000</v>
      </c>
      <c r="U61" s="109">
        <f>+'OSN PD'!U61+'OSN AC'!U61+' INM'!V61+CSN!U61+CLN!U61</f>
        <v>0</v>
      </c>
      <c r="V61" s="109">
        <f>+'OSN PD'!V61+'OSN AC'!V61+' INM'!W61+CSN!V61+CLN!V61</f>
        <v>0</v>
      </c>
      <c r="W61" s="109">
        <f>+'OSN PD'!W61+'OSN AC'!W61+' INM'!X61+CSN!W61+CLN!W61</f>
        <v>0</v>
      </c>
      <c r="X61" s="109">
        <f>+'OSN PD'!X61+'OSN AC'!X61+' INM'!Y61+CSN!X61+CLN!X61</f>
        <v>0</v>
      </c>
      <c r="Y61" s="109">
        <f>+'OSN PD'!Y61+'OSN AC'!Y61+' INM'!Z61+CSN!Y61+CLN!Y61</f>
        <v>0</v>
      </c>
      <c r="Z61" s="109">
        <f>+'OSN PD'!Z61+'OSN AC'!Z61+' INM'!AA61+CSN!Z61+CLN!Z61</f>
        <v>0</v>
      </c>
      <c r="AA61" s="109">
        <f>+'OSN PD'!AA61+'OSN AC'!AA61+' INM'!AB61+CSN!AA61+CLN!AA61</f>
        <v>0</v>
      </c>
      <c r="AB61" s="109">
        <f>+'OSN PD'!AB61+'OSN AC'!AB61+' INM'!AC61+CSN!AB61+CLN!AB61</f>
        <v>0</v>
      </c>
      <c r="AC61" s="109">
        <f>+'OSN PD'!AC61+'OSN AC'!AC61+' INM'!AD61+CSN!AC61+CLN!AC61</f>
        <v>0</v>
      </c>
      <c r="AD61" s="109">
        <f>+'OSN PD'!AD61+'OSN AC'!AD61+' INM'!AE61+CSN!AD61+CLN!AD61</f>
        <v>0</v>
      </c>
      <c r="AE61" s="109">
        <f>+'OSN PD'!AE61+'OSN AC'!AE61+' INM'!AF61+CSN!AE61+CLN!AE61</f>
        <v>0</v>
      </c>
      <c r="AF61" s="109">
        <f>+'OSN PD'!AF61+'OSN AC'!AF61+' INM'!AG61+CSN!AF61+CLN!AF61</f>
        <v>0</v>
      </c>
      <c r="AG61" s="109">
        <f>+'OSN PD'!AG61+'OSN AC'!AG61+' INM'!AH61+CSN!AG61+CLN!AG61</f>
        <v>0</v>
      </c>
      <c r="AH61" s="109">
        <f>+'OSN PD'!AH61+'OSN AC'!AH61+' INM'!AI61+CSN!AH61+CLN!AH61</f>
        <v>0</v>
      </c>
      <c r="AI61" s="109">
        <f>+'OSN PD'!AI61+'OSN AC'!AI61+' INM'!AJ61+CSN!AI61+CLN!AI61</f>
        <v>0</v>
      </c>
      <c r="AJ61" s="109">
        <f>+'OSN PD'!AJ61+'OSN AC'!AJ61+' INM'!AK61+CSN!AJ61+CLN!AJ61</f>
        <v>0</v>
      </c>
      <c r="AK61" s="109">
        <f>+'OSN PD'!AK61+'OSN AC'!AK61+' INM'!AL61+CSN!AK61+CLN!AK61</f>
        <v>0</v>
      </c>
      <c r="AL61" s="109">
        <f>+'OSN PD'!AL61+'OSN AC'!AL61+' INM'!AM61+CSN!AL61+CLN!AL61</f>
        <v>0</v>
      </c>
      <c r="AM61" s="109">
        <f>+'OSN PD'!AM61+'OSN AC'!AM61+' INM'!AN61+CSN!AM61+CLN!AM61</f>
        <v>0</v>
      </c>
      <c r="AN61" s="109">
        <f>+'OSN PD'!AN61+'OSN AC'!AN61+' INM'!AO61+CSN!AN61+CLN!AN61</f>
        <v>0</v>
      </c>
      <c r="AO61" s="109">
        <f>+'OSN PD'!AO61+'OSN AC'!AO61+' INM'!AP61+CSN!AO61+CLN!AO61</f>
        <v>0</v>
      </c>
      <c r="AP61" s="109">
        <v>0</v>
      </c>
      <c r="AQ61" s="109">
        <v>0</v>
      </c>
      <c r="AR61" s="109">
        <v>0</v>
      </c>
      <c r="AS61" s="109">
        <f t="shared" si="26"/>
        <v>450000</v>
      </c>
      <c r="AT61" s="109"/>
      <c r="AU61" s="109">
        <v>0</v>
      </c>
      <c r="AV61" s="109">
        <v>0</v>
      </c>
      <c r="AW61" s="109">
        <v>0</v>
      </c>
      <c r="AX61" s="109">
        <v>0</v>
      </c>
      <c r="AY61" s="109">
        <f t="shared" si="27"/>
        <v>0</v>
      </c>
      <c r="AZ61" s="109">
        <f>+'OSN PD'!AZ61+'OSN AC'!AZ61+' INM'!BA61+CSN!AZ61+CLN!AZ61</f>
        <v>0</v>
      </c>
      <c r="BA61" s="109">
        <f>+'OSN PD'!BA61+'OSN AC'!BA61+' INM'!BB61+CSN!BA61+CLN!BA61</f>
        <v>0</v>
      </c>
      <c r="BB61" s="109">
        <v>0</v>
      </c>
      <c r="BC61" s="109">
        <v>0</v>
      </c>
      <c r="BD61" s="109">
        <v>0</v>
      </c>
      <c r="BE61" s="109">
        <v>0</v>
      </c>
      <c r="BF61" s="109">
        <v>0</v>
      </c>
      <c r="BG61" s="109">
        <f t="shared" si="28"/>
        <v>0</v>
      </c>
      <c r="BQ61" s="302" t="e">
        <f>+F61-#REF!</f>
        <v>#REF!</v>
      </c>
    </row>
    <row r="62" spans="1:69">
      <c r="A62" s="229" t="s">
        <v>54</v>
      </c>
      <c r="B62" s="227" t="s">
        <v>956</v>
      </c>
      <c r="C62" s="109">
        <f>+'OSN PD'!C62+'OSN AC'!C62+' INM'!C62+CSN!C62+CLN!C62</f>
        <v>0</v>
      </c>
      <c r="D62" s="109">
        <f t="shared" si="18"/>
        <v>0</v>
      </c>
      <c r="E62" s="109">
        <f t="shared" si="19"/>
        <v>0</v>
      </c>
      <c r="F62" s="109">
        <f t="shared" si="20"/>
        <v>0</v>
      </c>
      <c r="G62" s="109">
        <v>0</v>
      </c>
      <c r="H62" s="109">
        <f>+'OSN PD'!H62+'OSN AC'!H62+' INM'!I62+CSN!H62+CLN!H62</f>
        <v>0</v>
      </c>
      <c r="I62" s="109">
        <f>+'OSN PD'!I62+'OSN AC'!I62+' INM'!J62+CSN!I62+CLN!I62</f>
        <v>0</v>
      </c>
      <c r="J62" s="109">
        <f>+'OSN PD'!J62+'OSN AC'!J62+' INM'!K62+CSN!J62+CLN!J62</f>
        <v>0</v>
      </c>
      <c r="K62" s="109">
        <f t="shared" si="21"/>
        <v>0</v>
      </c>
      <c r="L62" s="109">
        <f t="shared" si="22"/>
        <v>0</v>
      </c>
      <c r="M62" s="109">
        <f>+'OSN PD'!M62+'OSN AC'!M62+' INM'!N62+CSN!M62+CLN!M62</f>
        <v>0</v>
      </c>
      <c r="N62" s="109">
        <f>+'OSN PD'!N62+'OSN AC'!N62+' INM'!O62+CSN!N62+CLN!N62</f>
        <v>0</v>
      </c>
      <c r="O62" s="753">
        <f t="shared" si="23"/>
        <v>0</v>
      </c>
      <c r="P62" s="753">
        <f t="shared" si="24"/>
        <v>0</v>
      </c>
      <c r="Q62" s="753">
        <f t="shared" si="25"/>
        <v>0</v>
      </c>
      <c r="R62" s="109">
        <f>+'OSN PD'!R62+'OSN AC'!R62+' INM'!S62+CSN!R62+CLN!R62</f>
        <v>0</v>
      </c>
      <c r="S62" s="109">
        <f>+'OSN PD'!S62+'OSN AC'!S62+' INM'!T62+CSN!S62+CLN!S62</f>
        <v>0</v>
      </c>
      <c r="T62" s="109">
        <f>+'OSN PD'!T62+'OSN AC'!T62+' INM'!U62+CSN!T62+CLN!T62</f>
        <v>0</v>
      </c>
      <c r="U62" s="109">
        <f>+'OSN PD'!U62+'OSN AC'!U62+' INM'!V62+CSN!U62+CLN!U62</f>
        <v>0</v>
      </c>
      <c r="V62" s="109">
        <f>+'OSN PD'!V62+'OSN AC'!V62+' INM'!W62+CSN!V62+CLN!V62</f>
        <v>0</v>
      </c>
      <c r="W62" s="109">
        <f>+'OSN PD'!W62+'OSN AC'!W62+' INM'!X62+CSN!W62+CLN!W62</f>
        <v>0</v>
      </c>
      <c r="X62" s="109">
        <f>+'OSN PD'!X62+'OSN AC'!X62+' INM'!Y62+CSN!X62+CLN!X62</f>
        <v>0</v>
      </c>
      <c r="Y62" s="109">
        <f>+'OSN PD'!Y62+'OSN AC'!Y62+' INM'!Z62+CSN!Y62+CLN!Y62</f>
        <v>0</v>
      </c>
      <c r="Z62" s="109">
        <f>+'OSN PD'!Z62+'OSN AC'!Z62+' INM'!AA62+CSN!Z62+CLN!Z62</f>
        <v>0</v>
      </c>
      <c r="AA62" s="109">
        <f>+'OSN PD'!AA62+'OSN AC'!AA62+' INM'!AB62+CSN!AA62+CLN!AA62</f>
        <v>0</v>
      </c>
      <c r="AB62" s="109">
        <f>+'OSN PD'!AB62+'OSN AC'!AB62+' INM'!AC62+CSN!AB62+CLN!AB62</f>
        <v>0</v>
      </c>
      <c r="AC62" s="109">
        <f>+'OSN PD'!AC62+'OSN AC'!AC62+' INM'!AD62+CSN!AC62+CLN!AC62</f>
        <v>0</v>
      </c>
      <c r="AD62" s="109">
        <f>+'OSN PD'!AD62+'OSN AC'!AD62+' INM'!AE62+CSN!AD62+CLN!AD62</f>
        <v>0</v>
      </c>
      <c r="AE62" s="109">
        <f>+'OSN PD'!AE62+'OSN AC'!AE62+' INM'!AF62+CSN!AE62+CLN!AE62</f>
        <v>0</v>
      </c>
      <c r="AF62" s="109">
        <f>+'OSN PD'!AF62+'OSN AC'!AF62+' INM'!AG62+CSN!AF62+CLN!AF62</f>
        <v>0</v>
      </c>
      <c r="AG62" s="109">
        <f>+'OSN PD'!AG62+'OSN AC'!AG62+' INM'!AH62+CSN!AG62+CLN!AG62</f>
        <v>0</v>
      </c>
      <c r="AH62" s="109">
        <f>+'OSN PD'!AH62+'OSN AC'!AH62+' INM'!AI62+CSN!AH62+CLN!AH62</f>
        <v>0</v>
      </c>
      <c r="AI62" s="109">
        <f>+'OSN PD'!AI62+'OSN AC'!AI62+' INM'!AJ62+CSN!AI62+CLN!AI62</f>
        <v>0</v>
      </c>
      <c r="AJ62" s="109">
        <f>+'OSN PD'!AJ62+'OSN AC'!AJ62+' INM'!AK62+CSN!AJ62+CLN!AJ62</f>
        <v>0</v>
      </c>
      <c r="AK62" s="109">
        <f>+'OSN PD'!AK62+'OSN AC'!AK62+' INM'!AL62+CSN!AK62+CLN!AK62</f>
        <v>0</v>
      </c>
      <c r="AL62" s="109">
        <f>+'OSN PD'!AL62+'OSN AC'!AL62+' INM'!AM62+CSN!AL62+CLN!AL62</f>
        <v>0</v>
      </c>
      <c r="AM62" s="109">
        <f>+'OSN PD'!AM62+'OSN AC'!AM62+' INM'!AN62+CSN!AM62+CLN!AM62</f>
        <v>0</v>
      </c>
      <c r="AN62" s="109">
        <f>+'OSN PD'!AN62+'OSN AC'!AN62+' INM'!AO62+CSN!AN62+CLN!AN62</f>
        <v>0</v>
      </c>
      <c r="AO62" s="109">
        <f>+'OSN PD'!AO62+'OSN AC'!AO62+' INM'!AP62+CSN!AO62+CLN!AO62</f>
        <v>0</v>
      </c>
      <c r="AP62" s="109">
        <v>0</v>
      </c>
      <c r="AQ62" s="109">
        <v>0</v>
      </c>
      <c r="AR62" s="109">
        <v>0</v>
      </c>
      <c r="AS62" s="109">
        <f t="shared" si="26"/>
        <v>0</v>
      </c>
      <c r="AT62" s="109"/>
      <c r="AU62" s="109">
        <v>0</v>
      </c>
      <c r="AV62" s="109">
        <v>0</v>
      </c>
      <c r="AW62" s="109">
        <v>0</v>
      </c>
      <c r="AX62" s="109">
        <v>0</v>
      </c>
      <c r="AY62" s="109">
        <f t="shared" si="27"/>
        <v>0</v>
      </c>
      <c r="AZ62" s="109">
        <f>+'OSN PD'!AZ62+'OSN AC'!AZ62+' INM'!BA62+CSN!AZ62+CLN!AZ62</f>
        <v>0</v>
      </c>
      <c r="BA62" s="109">
        <f>+'OSN PD'!BA62+'OSN AC'!BA62+' INM'!BB62+CSN!BA62+CLN!BA62</f>
        <v>0</v>
      </c>
      <c r="BB62" s="109">
        <v>0</v>
      </c>
      <c r="BC62" s="109">
        <v>0</v>
      </c>
      <c r="BD62" s="109">
        <v>0</v>
      </c>
      <c r="BE62" s="109">
        <v>0</v>
      </c>
      <c r="BF62" s="109">
        <v>0</v>
      </c>
      <c r="BG62" s="109">
        <f t="shared" si="28"/>
        <v>0</v>
      </c>
      <c r="BQ62" s="302" t="e">
        <f>+F62-#REF!</f>
        <v>#REF!</v>
      </c>
    </row>
    <row r="63" spans="1:69" s="1" customFormat="1">
      <c r="A63" s="229" t="s">
        <v>55</v>
      </c>
      <c r="B63" s="227" t="s">
        <v>389</v>
      </c>
      <c r="C63" s="109">
        <f>+'OSN PD'!C63+'OSN AC'!C63+' INM'!C63+CSN!C63+CLN!C63</f>
        <v>1700000</v>
      </c>
      <c r="D63" s="109">
        <f t="shared" si="18"/>
        <v>0</v>
      </c>
      <c r="E63" s="109">
        <f t="shared" si="19"/>
        <v>100000</v>
      </c>
      <c r="F63" s="109">
        <f t="shared" si="20"/>
        <v>1800000</v>
      </c>
      <c r="G63" s="109">
        <v>782739.66</v>
      </c>
      <c r="H63" s="109">
        <f>+'OSN PD'!H63+'OSN AC'!H63+' INM'!I63+CSN!H63+CLN!H63</f>
        <v>252413.63999999998</v>
      </c>
      <c r="I63" s="109">
        <f>+'OSN PD'!I63+'OSN AC'!I63+' INM'!J63+CSN!I63+CLN!I63</f>
        <v>92095.31</v>
      </c>
      <c r="J63" s="109">
        <f>+'OSN PD'!J63+'OSN AC'!J63+' INM'!K63+CSN!J63+CLN!J63</f>
        <v>621500</v>
      </c>
      <c r="K63" s="109">
        <f t="shared" si="21"/>
        <v>966008.95</v>
      </c>
      <c r="L63" s="109">
        <f t="shared" si="22"/>
        <v>1748748.6099999999</v>
      </c>
      <c r="M63" s="109">
        <f>+'OSN PD'!M63+'OSN AC'!M63+' INM'!N63+CSN!M63+CLN!M63</f>
        <v>1750098.02</v>
      </c>
      <c r="N63" s="109">
        <f>+'OSN PD'!N63+'OSN AC'!N63+' INM'!O63+CSN!N63+CLN!N63</f>
        <v>-1349.410000000149</v>
      </c>
      <c r="O63" s="753">
        <f t="shared" si="23"/>
        <v>51251.39000000013</v>
      </c>
      <c r="P63" s="753">
        <f t="shared" si="24"/>
        <v>49901.979999999981</v>
      </c>
      <c r="Q63" s="753">
        <f t="shared" si="25"/>
        <v>49901.979999999981</v>
      </c>
      <c r="R63" s="109">
        <f>+'OSN PD'!R63+'OSN AC'!R63+' INM'!S63+CSN!R63+CLN!R63</f>
        <v>0</v>
      </c>
      <c r="S63" s="109">
        <f>+'OSN PD'!S63+'OSN AC'!S63+' INM'!T63+CSN!S63+CLN!S63</f>
        <v>0</v>
      </c>
      <c r="T63" s="109">
        <f>+'OSN PD'!T63+'OSN AC'!T63+' INM'!U63+CSN!T63+CLN!T63</f>
        <v>100000</v>
      </c>
      <c r="U63" s="109">
        <f>+'OSN PD'!U63+'OSN AC'!U63+' INM'!V63+CSN!U63+CLN!U63</f>
        <v>0</v>
      </c>
      <c r="V63" s="109">
        <f>+'OSN PD'!V63+'OSN AC'!V63+' INM'!W63+CSN!V63+CLN!V63</f>
        <v>0</v>
      </c>
      <c r="W63" s="109">
        <f>+'OSN PD'!W63+'OSN AC'!W63+' INM'!X63+CSN!W63+CLN!W63</f>
        <v>0</v>
      </c>
      <c r="X63" s="109">
        <f>+'OSN PD'!X63+'OSN AC'!X63+' INM'!Y63+CSN!X63+CLN!X63</f>
        <v>0</v>
      </c>
      <c r="Y63" s="109">
        <f>+'OSN PD'!Y63+'OSN AC'!Y63+' INM'!Z63+CSN!Y63+CLN!Y63</f>
        <v>0</v>
      </c>
      <c r="Z63" s="109">
        <f>+'OSN PD'!Z63+'OSN AC'!Z63+' INM'!AA63+CSN!Z63+CLN!Z63</f>
        <v>0</v>
      </c>
      <c r="AA63" s="109">
        <f>+'OSN PD'!AA63+'OSN AC'!AA63+' INM'!AB63+CSN!AA63+CLN!AA63</f>
        <v>0</v>
      </c>
      <c r="AB63" s="109">
        <f>+'OSN PD'!AB63+'OSN AC'!AB63+' INM'!AC63+CSN!AB63+CLN!AB63</f>
        <v>0</v>
      </c>
      <c r="AC63" s="109">
        <f>+'OSN PD'!AC63+'OSN AC'!AC63+' INM'!AD63+CSN!AC63+CLN!AC63</f>
        <v>0</v>
      </c>
      <c r="AD63" s="109">
        <f>+'OSN PD'!AD63+'OSN AC'!AD63+' INM'!AE63+CSN!AD63+CLN!AD63</f>
        <v>0</v>
      </c>
      <c r="AE63" s="109">
        <f>+'OSN PD'!AE63+'OSN AC'!AE63+' INM'!AF63+CSN!AE63+CLN!AE63</f>
        <v>0</v>
      </c>
      <c r="AF63" s="109">
        <f>+'OSN PD'!AF63+'OSN AC'!AF63+' INM'!AG63+CSN!AF63+CLN!AF63</f>
        <v>0</v>
      </c>
      <c r="AG63" s="109">
        <f>+'OSN PD'!AG63+'OSN AC'!AG63+' INM'!AH63+CSN!AG63+CLN!AG63</f>
        <v>0</v>
      </c>
      <c r="AH63" s="109">
        <f>+'OSN PD'!AH63+'OSN AC'!AH63+' INM'!AI63+CSN!AH63+CLN!AH63</f>
        <v>0</v>
      </c>
      <c r="AI63" s="109">
        <f>+'OSN PD'!AI63+'OSN AC'!AI63+' INM'!AJ63+CSN!AI63+CLN!AI63</f>
        <v>0</v>
      </c>
      <c r="AJ63" s="109">
        <f>+'OSN PD'!AJ63+'OSN AC'!AJ63+' INM'!AK63+CSN!AJ63+CLN!AJ63</f>
        <v>0</v>
      </c>
      <c r="AK63" s="109">
        <f>+'OSN PD'!AK63+'OSN AC'!AK63+' INM'!AL63+CSN!AK63+CLN!AK63</f>
        <v>0</v>
      </c>
      <c r="AL63" s="109">
        <f>+'OSN PD'!AL63+'OSN AC'!AL63+' INM'!AM63+CSN!AL63+CLN!AL63</f>
        <v>0</v>
      </c>
      <c r="AM63" s="109">
        <f>+'OSN PD'!AM63+'OSN AC'!AM63+' INM'!AN63+CSN!AM63+CLN!AM63</f>
        <v>0</v>
      </c>
      <c r="AN63" s="109">
        <f>+'OSN PD'!AN63+'OSN AC'!AN63+' INM'!AO63+CSN!AN63+CLN!AN63</f>
        <v>0</v>
      </c>
      <c r="AO63" s="109">
        <f>+'OSN PD'!AO63+'OSN AC'!AO63+' INM'!AP63+CSN!AO63+CLN!AO63</f>
        <v>0</v>
      </c>
      <c r="AP63" s="109">
        <v>0</v>
      </c>
      <c r="AQ63" s="109">
        <v>0</v>
      </c>
      <c r="AR63" s="109">
        <v>0</v>
      </c>
      <c r="AS63" s="109">
        <f t="shared" si="26"/>
        <v>100000</v>
      </c>
      <c r="AT63" s="109"/>
      <c r="AU63" s="109">
        <v>0</v>
      </c>
      <c r="AV63" s="109">
        <v>0</v>
      </c>
      <c r="AW63" s="109">
        <v>0</v>
      </c>
      <c r="AX63" s="109">
        <v>0</v>
      </c>
      <c r="AY63" s="109">
        <f t="shared" si="27"/>
        <v>0</v>
      </c>
      <c r="AZ63" s="109">
        <f>+'OSN PD'!AZ63+'OSN AC'!AZ63+' INM'!BA63+CSN!AZ63+CLN!AZ63</f>
        <v>0</v>
      </c>
      <c r="BA63" s="109">
        <f>+'OSN PD'!BA63+'OSN AC'!BA63+' INM'!BB63+CSN!BA63+CLN!BA63</f>
        <v>0</v>
      </c>
      <c r="BB63" s="109">
        <v>0</v>
      </c>
      <c r="BC63" s="109">
        <v>0</v>
      </c>
      <c r="BD63" s="109">
        <v>0</v>
      </c>
      <c r="BE63" s="109">
        <v>0</v>
      </c>
      <c r="BF63" s="109">
        <v>0</v>
      </c>
      <c r="BG63" s="109">
        <f t="shared" si="28"/>
        <v>0</v>
      </c>
      <c r="BH63" s="227"/>
      <c r="BI63" s="227"/>
      <c r="BJ63" s="227"/>
      <c r="BK63" s="181"/>
      <c r="BQ63" s="302" t="e">
        <f>+F63-#REF!</f>
        <v>#REF!</v>
      </c>
    </row>
    <row r="64" spans="1:69" ht="29.25" customHeight="1">
      <c r="A64" s="229" t="s">
        <v>957</v>
      </c>
      <c r="B64" s="778" t="s">
        <v>958</v>
      </c>
      <c r="C64" s="109">
        <f>+'OSN PD'!C64+'OSN AC'!C64+' INM'!C64+CSN!C64+CLN!C64</f>
        <v>500000</v>
      </c>
      <c r="D64" s="109">
        <f t="shared" si="18"/>
        <v>0</v>
      </c>
      <c r="E64" s="109">
        <f t="shared" si="19"/>
        <v>-450000</v>
      </c>
      <c r="F64" s="109">
        <f t="shared" si="20"/>
        <v>50000</v>
      </c>
      <c r="G64" s="109">
        <v>39490</v>
      </c>
      <c r="H64" s="109">
        <f>+'OSN PD'!H64+'OSN AC'!H64+' INM'!I64+CSN!H64+CLN!H64</f>
        <v>0</v>
      </c>
      <c r="I64" s="109">
        <f>+'OSN PD'!I64+'OSN AC'!I64+' INM'!J64+CSN!I64+CLN!I64</f>
        <v>10499.96</v>
      </c>
      <c r="J64" s="109">
        <f>+'OSN PD'!J64+'OSN AC'!J64+' INM'!K64+CSN!J64+CLN!J64</f>
        <v>0</v>
      </c>
      <c r="K64" s="109">
        <f t="shared" si="21"/>
        <v>10499.96</v>
      </c>
      <c r="L64" s="109">
        <f t="shared" si="22"/>
        <v>49989.96</v>
      </c>
      <c r="M64" s="109">
        <f>+'OSN PD'!M64+'OSN AC'!M64+' INM'!N64+CSN!M64+CLN!M64</f>
        <v>50000</v>
      </c>
      <c r="N64" s="109">
        <f>+'OSN PD'!N64+'OSN AC'!N64+' INM'!O64+CSN!N64+CLN!N64</f>
        <v>-10.040000000000873</v>
      </c>
      <c r="O64" s="753">
        <f t="shared" si="23"/>
        <v>10.040000000000873</v>
      </c>
      <c r="P64" s="753">
        <f t="shared" si="24"/>
        <v>0</v>
      </c>
      <c r="Q64" s="753">
        <f t="shared" si="25"/>
        <v>0</v>
      </c>
      <c r="R64" s="109">
        <f>+'OSN PD'!R64+'OSN AC'!R64+' INM'!S64+CSN!R64+CLN!R64</f>
        <v>0</v>
      </c>
      <c r="S64" s="109">
        <f>+'OSN PD'!S64+'OSN AC'!S64+' INM'!T64+CSN!S64+CLN!S64</f>
        <v>0</v>
      </c>
      <c r="T64" s="109">
        <f>+'OSN PD'!T64+'OSN AC'!T64+' INM'!U64+CSN!T64+CLN!T64</f>
        <v>-450000</v>
      </c>
      <c r="U64" s="109">
        <f>+'OSN PD'!U64+'OSN AC'!U64+' INM'!V64+CSN!U64+CLN!U64</f>
        <v>0</v>
      </c>
      <c r="V64" s="109">
        <f>+'OSN PD'!V64+'OSN AC'!V64+' INM'!W64+CSN!V64+CLN!V64</f>
        <v>0</v>
      </c>
      <c r="W64" s="109">
        <f>+'OSN PD'!W64+'OSN AC'!W64+' INM'!X64+CSN!W64+CLN!W64</f>
        <v>0</v>
      </c>
      <c r="X64" s="109">
        <f>+'OSN PD'!X64+'OSN AC'!X64+' INM'!Y64+CSN!X64+CLN!X64</f>
        <v>0</v>
      </c>
      <c r="Y64" s="109">
        <f>+'OSN PD'!Y64+'OSN AC'!Y64+' INM'!Z64+CSN!Y64+CLN!Y64</f>
        <v>0</v>
      </c>
      <c r="Z64" s="109">
        <f>+'OSN PD'!Z64+'OSN AC'!Z64+' INM'!AA64+CSN!Z64+CLN!Z64</f>
        <v>0</v>
      </c>
      <c r="AA64" s="109">
        <f>+'OSN PD'!AA64+'OSN AC'!AA64+' INM'!AB64+CSN!AA64+CLN!AA64</f>
        <v>0</v>
      </c>
      <c r="AB64" s="109">
        <f>+'OSN PD'!AB64+'OSN AC'!AB64+' INM'!AC64+CSN!AB64+CLN!AB64</f>
        <v>0</v>
      </c>
      <c r="AC64" s="109">
        <f>+'OSN PD'!AC64+'OSN AC'!AC64+' INM'!AD64+CSN!AC64+CLN!AC64</f>
        <v>0</v>
      </c>
      <c r="AD64" s="109">
        <f>+'OSN PD'!AD64+'OSN AC'!AD64+' INM'!AE64+CSN!AD64+CLN!AD64</f>
        <v>0</v>
      </c>
      <c r="AE64" s="109">
        <f>+'OSN PD'!AE64+'OSN AC'!AE64+' INM'!AF64+CSN!AE64+CLN!AE64</f>
        <v>0</v>
      </c>
      <c r="AF64" s="109">
        <f>+'OSN PD'!AF64+'OSN AC'!AF64+' INM'!AG64+CSN!AF64+CLN!AF64</f>
        <v>0</v>
      </c>
      <c r="AG64" s="109">
        <f>+'OSN PD'!AG64+'OSN AC'!AG64+' INM'!AH64+CSN!AG64+CLN!AG64</f>
        <v>0</v>
      </c>
      <c r="AH64" s="109">
        <f>+'OSN PD'!AH64+'OSN AC'!AH64+' INM'!AI64+CSN!AH64+CLN!AH64</f>
        <v>0</v>
      </c>
      <c r="AI64" s="109">
        <f>+'OSN PD'!AI64+'OSN AC'!AI64+' INM'!AJ64+CSN!AI64+CLN!AI64</f>
        <v>0</v>
      </c>
      <c r="AJ64" s="109">
        <f>+'OSN PD'!AJ64+'OSN AC'!AJ64+' INM'!AK64+CSN!AJ64+CLN!AJ64</f>
        <v>0</v>
      </c>
      <c r="AK64" s="109">
        <f>+'OSN PD'!AK64+'OSN AC'!AK64+' INM'!AL64+CSN!AK64+CLN!AK64</f>
        <v>0</v>
      </c>
      <c r="AL64" s="109">
        <f>+'OSN PD'!AL64+'OSN AC'!AL64+' INM'!AM64+CSN!AL64+CLN!AL64</f>
        <v>0</v>
      </c>
      <c r="AM64" s="109">
        <f>+'OSN PD'!AM64+'OSN AC'!AM64+' INM'!AN64+CSN!AM64+CLN!AM64</f>
        <v>0</v>
      </c>
      <c r="AN64" s="109">
        <f>+'OSN PD'!AN64+'OSN AC'!AN64+' INM'!AO64+CSN!AN64+CLN!AN64</f>
        <v>0</v>
      </c>
      <c r="AO64" s="109">
        <f>+'OSN PD'!AO64+'OSN AC'!AO64+' INM'!AP64+CSN!AO64+CLN!AO64</f>
        <v>0</v>
      </c>
      <c r="AP64" s="109">
        <v>0</v>
      </c>
      <c r="AQ64" s="109">
        <v>0</v>
      </c>
      <c r="AR64" s="109">
        <v>0</v>
      </c>
      <c r="AS64" s="109">
        <f t="shared" si="26"/>
        <v>-450000</v>
      </c>
      <c r="AT64" s="109"/>
      <c r="AU64" s="109">
        <v>0</v>
      </c>
      <c r="AV64" s="109">
        <v>0</v>
      </c>
      <c r="AW64" s="109">
        <v>0</v>
      </c>
      <c r="AX64" s="109">
        <v>0</v>
      </c>
      <c r="AY64" s="109">
        <f t="shared" si="27"/>
        <v>0</v>
      </c>
      <c r="AZ64" s="109">
        <f>+'OSN PD'!AZ64+'OSN AC'!AZ64+' INM'!BA64+CSN!AZ64+CLN!AZ64</f>
        <v>0</v>
      </c>
      <c r="BA64" s="109">
        <f>+'OSN PD'!BA64+'OSN AC'!BA64+' INM'!BB64+CSN!BA64+CLN!BA64</f>
        <v>0</v>
      </c>
      <c r="BB64" s="109">
        <v>0</v>
      </c>
      <c r="BC64" s="109">
        <v>0</v>
      </c>
      <c r="BD64" s="109">
        <v>0</v>
      </c>
      <c r="BE64" s="109">
        <v>0</v>
      </c>
      <c r="BF64" s="109">
        <v>0</v>
      </c>
      <c r="BG64" s="109">
        <f t="shared" si="28"/>
        <v>0</v>
      </c>
      <c r="BQ64" s="302" t="e">
        <f>+F64-#REF!</f>
        <v>#REF!</v>
      </c>
    </row>
    <row r="65" spans="1:69" ht="28.5" customHeight="1">
      <c r="A65" s="229" t="s">
        <v>57</v>
      </c>
      <c r="B65" s="778" t="s">
        <v>959</v>
      </c>
      <c r="C65" s="109">
        <f>+'OSN PD'!C65+'OSN AC'!C65+' INM'!C65+CSN!C65+CLN!C65</f>
        <v>2500000</v>
      </c>
      <c r="D65" s="109">
        <f t="shared" si="18"/>
        <v>0</v>
      </c>
      <c r="E65" s="109">
        <f t="shared" si="19"/>
        <v>1587000</v>
      </c>
      <c r="F65" s="109">
        <f t="shared" si="20"/>
        <v>4087000</v>
      </c>
      <c r="G65" s="109">
        <v>367250</v>
      </c>
      <c r="H65" s="109">
        <f>+'OSN PD'!H65+'OSN AC'!H65+' INM'!I65+CSN!H65+CLN!H65</f>
        <v>1499400</v>
      </c>
      <c r="I65" s="109">
        <f>+'OSN PD'!I65+'OSN AC'!I65+' INM'!J65+CSN!I65+CLN!I65</f>
        <v>776640</v>
      </c>
      <c r="J65" s="109">
        <f>+'OSN PD'!J65+'OSN AC'!J65+' INM'!K65+CSN!J65+CLN!J65</f>
        <v>1193689.17</v>
      </c>
      <c r="K65" s="109">
        <f t="shared" si="21"/>
        <v>3469729.17</v>
      </c>
      <c r="L65" s="109">
        <f t="shared" si="22"/>
        <v>3836979.17</v>
      </c>
      <c r="M65" s="109">
        <f>+'OSN PD'!M65+'OSN AC'!M65+' INM'!N65+CSN!M65+CLN!M65</f>
        <v>4087000</v>
      </c>
      <c r="N65" s="109">
        <f>+'OSN PD'!N65+'OSN AC'!N65+' INM'!O65+CSN!N65+CLN!N65</f>
        <v>-250020.83000000007</v>
      </c>
      <c r="O65" s="753">
        <f t="shared" si="23"/>
        <v>250020.83000000007</v>
      </c>
      <c r="P65" s="753">
        <f t="shared" si="24"/>
        <v>0</v>
      </c>
      <c r="Q65" s="753">
        <f t="shared" si="25"/>
        <v>0</v>
      </c>
      <c r="R65" s="109">
        <f>+'OSN PD'!R65+'OSN AC'!R65+' INM'!S65+CSN!R65+CLN!R65</f>
        <v>0</v>
      </c>
      <c r="S65" s="109">
        <f>+'OSN PD'!S65+'OSN AC'!S65+' INM'!T65+CSN!S65+CLN!S65</f>
        <v>1587000</v>
      </c>
      <c r="T65" s="109">
        <f>+'OSN PD'!T65+'OSN AC'!T65+' INM'!U65+CSN!T65+CLN!T65</f>
        <v>0</v>
      </c>
      <c r="U65" s="109">
        <f>+'OSN PD'!U65+'OSN AC'!U65+' INM'!V65+CSN!U65+CLN!U65</f>
        <v>0</v>
      </c>
      <c r="V65" s="109">
        <f>+'OSN PD'!V65+'OSN AC'!V65+' INM'!W65+CSN!V65+CLN!V65</f>
        <v>0</v>
      </c>
      <c r="W65" s="109">
        <f>+'OSN PD'!W65+'OSN AC'!W65+' INM'!X65+CSN!W65+CLN!W65</f>
        <v>0</v>
      </c>
      <c r="X65" s="109">
        <f>+'OSN PD'!X65+'OSN AC'!X65+' INM'!Y65+CSN!X65+CLN!X65</f>
        <v>0</v>
      </c>
      <c r="Y65" s="109">
        <f>+'OSN PD'!Y65+'OSN AC'!Y65+' INM'!Z65+CSN!Y65+CLN!Y65</f>
        <v>0</v>
      </c>
      <c r="Z65" s="109">
        <f>+'OSN PD'!Z65+'OSN AC'!Z65+' INM'!AA65+CSN!Z65+CLN!Z65</f>
        <v>0</v>
      </c>
      <c r="AA65" s="109">
        <f>+'OSN PD'!AA65+'OSN AC'!AA65+' INM'!AB65+CSN!AA65+CLN!AA65</f>
        <v>0</v>
      </c>
      <c r="AB65" s="109">
        <f>+'OSN PD'!AB65+'OSN AC'!AB65+' INM'!AC65+CSN!AB65+CLN!AB65</f>
        <v>0</v>
      </c>
      <c r="AC65" s="109">
        <f>+'OSN PD'!AC65+'OSN AC'!AC65+' INM'!AD65+CSN!AC65+CLN!AC65</f>
        <v>0</v>
      </c>
      <c r="AD65" s="109">
        <f>+'OSN PD'!AD65+'OSN AC'!AD65+' INM'!AE65+CSN!AD65+CLN!AD65</f>
        <v>0</v>
      </c>
      <c r="AE65" s="109">
        <f>+'OSN PD'!AE65+'OSN AC'!AE65+' INM'!AF65+CSN!AE65+CLN!AE65</f>
        <v>0</v>
      </c>
      <c r="AF65" s="109">
        <f>+'OSN PD'!AF65+'OSN AC'!AF65+' INM'!AG65+CSN!AF65+CLN!AF65</f>
        <v>0</v>
      </c>
      <c r="AG65" s="109">
        <f>+'OSN PD'!AG65+'OSN AC'!AG65+' INM'!AH65+CSN!AG65+CLN!AG65</f>
        <v>0</v>
      </c>
      <c r="AH65" s="109">
        <f>+'OSN PD'!AH65+'OSN AC'!AH65+' INM'!AI65+CSN!AH65+CLN!AH65</f>
        <v>0</v>
      </c>
      <c r="AI65" s="109">
        <f>+'OSN PD'!AI65+'OSN AC'!AI65+' INM'!AJ65+CSN!AI65+CLN!AI65</f>
        <v>0</v>
      </c>
      <c r="AJ65" s="109">
        <f>+'OSN PD'!AJ65+'OSN AC'!AJ65+' INM'!AK65+CSN!AJ65+CLN!AJ65</f>
        <v>0</v>
      </c>
      <c r="AK65" s="109">
        <f>+'OSN PD'!AK65+'OSN AC'!AK65+' INM'!AL65+CSN!AK65+CLN!AK65</f>
        <v>0</v>
      </c>
      <c r="AL65" s="109">
        <f>+'OSN PD'!AL65+'OSN AC'!AL65+' INM'!AM65+CSN!AL65+CLN!AL65</f>
        <v>0</v>
      </c>
      <c r="AM65" s="109">
        <f>+'OSN PD'!AM65+'OSN AC'!AM65+' INM'!AN65+CSN!AM65+CLN!AM65</f>
        <v>0</v>
      </c>
      <c r="AN65" s="109">
        <f>+'OSN PD'!AN65+'OSN AC'!AN65+' INM'!AO65+CSN!AN65+CLN!AN65</f>
        <v>0</v>
      </c>
      <c r="AO65" s="109">
        <f>+'OSN PD'!AO65+'OSN AC'!AO65+' INM'!AP65+CSN!AO65+CLN!AO65</f>
        <v>0</v>
      </c>
      <c r="AP65" s="109">
        <v>0</v>
      </c>
      <c r="AQ65" s="109">
        <v>0</v>
      </c>
      <c r="AR65" s="109">
        <v>0</v>
      </c>
      <c r="AS65" s="109">
        <f t="shared" si="26"/>
        <v>1587000</v>
      </c>
      <c r="AT65" s="109"/>
      <c r="AU65" s="109">
        <v>0</v>
      </c>
      <c r="AV65" s="109">
        <v>0</v>
      </c>
      <c r="AW65" s="109">
        <v>0</v>
      </c>
      <c r="AX65" s="109">
        <v>0</v>
      </c>
      <c r="AY65" s="109">
        <f t="shared" si="27"/>
        <v>0</v>
      </c>
      <c r="AZ65" s="109">
        <f>+'OSN PD'!AZ65+'OSN AC'!AZ65+' INM'!BA65+CSN!AZ65+CLN!AZ65</f>
        <v>0</v>
      </c>
      <c r="BA65" s="109">
        <f>+'OSN PD'!BA65+'OSN AC'!BA65+' INM'!BB65+CSN!BA65+CLN!BA65</f>
        <v>0</v>
      </c>
      <c r="BB65" s="109">
        <v>0</v>
      </c>
      <c r="BC65" s="109">
        <v>0</v>
      </c>
      <c r="BD65" s="109">
        <v>0</v>
      </c>
      <c r="BE65" s="109">
        <v>0</v>
      </c>
      <c r="BF65" s="109">
        <v>0</v>
      </c>
      <c r="BG65" s="109">
        <f t="shared" si="28"/>
        <v>0</v>
      </c>
      <c r="BQ65" s="302" t="e">
        <f>+F65-#REF!</f>
        <v>#REF!</v>
      </c>
    </row>
    <row r="66" spans="1:69" ht="13.5" customHeight="1">
      <c r="A66" s="229" t="s">
        <v>58</v>
      </c>
      <c r="B66" s="778" t="s">
        <v>1063</v>
      </c>
      <c r="C66" s="109">
        <f>+'OSN PD'!C66+'OSN AC'!C66+' INM'!C66+CSN!C66+CLN!C66</f>
        <v>0</v>
      </c>
      <c r="D66" s="109">
        <f t="shared" si="18"/>
        <v>0</v>
      </c>
      <c r="E66" s="109">
        <f t="shared" si="19"/>
        <v>0</v>
      </c>
      <c r="F66" s="109">
        <f t="shared" si="20"/>
        <v>0</v>
      </c>
      <c r="G66" s="109">
        <v>0</v>
      </c>
      <c r="H66" s="109">
        <f>+'OSN PD'!H66+'OSN AC'!H66+' INM'!I66+CSN!H66+CLN!H66</f>
        <v>0</v>
      </c>
      <c r="I66" s="109">
        <f>+'OSN PD'!I66+'OSN AC'!I66+' INM'!J66+CSN!I66+CLN!I66</f>
        <v>0</v>
      </c>
      <c r="J66" s="109">
        <f>+'OSN PD'!J66+'OSN AC'!J66+' INM'!K66+CSN!J66+CLN!J66</f>
        <v>0</v>
      </c>
      <c r="K66" s="109">
        <f t="shared" si="21"/>
        <v>0</v>
      </c>
      <c r="L66" s="109">
        <f t="shared" si="22"/>
        <v>0</v>
      </c>
      <c r="M66" s="109">
        <f>+'OSN PD'!M66+'OSN AC'!M66+' INM'!N66+CSN!M66+CLN!M66</f>
        <v>0</v>
      </c>
      <c r="N66" s="109">
        <f>+'OSN PD'!N66+'OSN AC'!N66+' INM'!O66+CSN!N66+CLN!N66</f>
        <v>0</v>
      </c>
      <c r="O66" s="753">
        <f t="shared" si="23"/>
        <v>0</v>
      </c>
      <c r="P66" s="753">
        <f t="shared" si="24"/>
        <v>0</v>
      </c>
      <c r="Q66" s="753">
        <f t="shared" si="25"/>
        <v>0</v>
      </c>
      <c r="R66" s="109">
        <f>+'OSN PD'!R66+'OSN AC'!R66+' INM'!S66+CSN!R66+CLN!R66</f>
        <v>0</v>
      </c>
      <c r="S66" s="109">
        <f>+'OSN PD'!S66+'OSN AC'!S66+' INM'!T66+CSN!S66+CLN!S66</f>
        <v>0</v>
      </c>
      <c r="T66" s="109">
        <f>+'OSN PD'!T66+'OSN AC'!T66+' INM'!U66+CSN!T66+CLN!T66</f>
        <v>0</v>
      </c>
      <c r="U66" s="109">
        <f>+'OSN PD'!U66+'OSN AC'!U66+' INM'!V66+CSN!U66+CLN!U66</f>
        <v>0</v>
      </c>
      <c r="V66" s="109">
        <f>+'OSN PD'!V66+'OSN AC'!V66+' INM'!W66+CSN!V66+CLN!V66</f>
        <v>0</v>
      </c>
      <c r="W66" s="109">
        <f>+'OSN PD'!W66+'OSN AC'!W66+' INM'!X66+CSN!W66+CLN!W66</f>
        <v>0</v>
      </c>
      <c r="X66" s="109">
        <f>+'OSN PD'!X66+'OSN AC'!X66+' INM'!Y66+CSN!X66+CLN!X66</f>
        <v>0</v>
      </c>
      <c r="Y66" s="109">
        <f>+'OSN PD'!Y66+'OSN AC'!Y66+' INM'!Z66+CSN!Y66+CLN!Y66</f>
        <v>0</v>
      </c>
      <c r="Z66" s="109">
        <f>+'OSN PD'!Z66+'OSN AC'!Z66+' INM'!AA66+CSN!Z66+CLN!Z66</f>
        <v>0</v>
      </c>
      <c r="AA66" s="109">
        <f>+'OSN PD'!AA66+'OSN AC'!AA66+' INM'!AB66+CSN!AA66+CLN!AA66</f>
        <v>0</v>
      </c>
      <c r="AB66" s="109">
        <f>+'OSN PD'!AB66+'OSN AC'!AB66+' INM'!AC66+CSN!AB66+CLN!AB66</f>
        <v>0</v>
      </c>
      <c r="AC66" s="109">
        <f>+'OSN PD'!AC66+'OSN AC'!AC66+' INM'!AD66+CSN!AC66+CLN!AC66</f>
        <v>0</v>
      </c>
      <c r="AD66" s="109">
        <f>+'OSN PD'!AD66+'OSN AC'!AD66+' INM'!AE66+CSN!AD66+CLN!AD66</f>
        <v>0</v>
      </c>
      <c r="AE66" s="109">
        <f>+'OSN PD'!AE66+'OSN AC'!AE66+' INM'!AF66+CSN!AE66+CLN!AE66</f>
        <v>0</v>
      </c>
      <c r="AF66" s="109">
        <f>+'OSN PD'!AF66+'OSN AC'!AF66+' INM'!AG66+CSN!AF66+CLN!AF66</f>
        <v>0</v>
      </c>
      <c r="AG66" s="109">
        <f>+'OSN PD'!AG66+'OSN AC'!AG66+' INM'!AH66+CSN!AG66+CLN!AG66</f>
        <v>0</v>
      </c>
      <c r="AH66" s="109">
        <f>+'OSN PD'!AH66+'OSN AC'!AH66+' INM'!AI66+CSN!AH66+CLN!AH66</f>
        <v>0</v>
      </c>
      <c r="AI66" s="109">
        <f>+'OSN PD'!AI66+'OSN AC'!AI66+' INM'!AJ66+CSN!AI66+CLN!AI66</f>
        <v>0</v>
      </c>
      <c r="AJ66" s="109">
        <f>+'OSN PD'!AJ66+'OSN AC'!AJ66+' INM'!AK66+CSN!AJ66+CLN!AJ66</f>
        <v>0</v>
      </c>
      <c r="AK66" s="109">
        <f>+'OSN PD'!AK66+'OSN AC'!AK66+' INM'!AL66+CSN!AK66+CLN!AK66</f>
        <v>0</v>
      </c>
      <c r="AL66" s="109">
        <f>+'OSN PD'!AL66+'OSN AC'!AL66+' INM'!AM66+CSN!AL66+CLN!AL66</f>
        <v>0</v>
      </c>
      <c r="AM66" s="109">
        <f>+'OSN PD'!AM66+'OSN AC'!AM66+' INM'!AN66+CSN!AM66+CLN!AM66</f>
        <v>0</v>
      </c>
      <c r="AN66" s="109">
        <f>+'OSN PD'!AN66+'OSN AC'!AN66+' INM'!AO66+CSN!AN66+CLN!AN66</f>
        <v>0</v>
      </c>
      <c r="AO66" s="109">
        <f>+'OSN PD'!AO66+'OSN AC'!AO66+' INM'!AP66+CSN!AO66+CLN!AO66</f>
        <v>0</v>
      </c>
      <c r="AP66" s="109">
        <v>0</v>
      </c>
      <c r="AQ66" s="109">
        <v>0</v>
      </c>
      <c r="AR66" s="109">
        <v>0</v>
      </c>
      <c r="AS66" s="109">
        <f>SUM(R66:AR66)</f>
        <v>0</v>
      </c>
      <c r="AT66" s="109"/>
      <c r="AU66" s="109"/>
      <c r="AV66" s="109"/>
      <c r="AW66" s="109"/>
      <c r="AX66" s="109"/>
      <c r="AY66" s="109"/>
      <c r="AZ66" s="109">
        <f>+'OSN PD'!AZ66+'OSN AC'!AZ66+' INM'!BA66+CSN!AZ66+CLN!AZ66</f>
        <v>0</v>
      </c>
      <c r="BA66" s="109">
        <f>+'OSN PD'!BA66+'OSN AC'!BA66+' INM'!BB66+CSN!BA66+CLN!BA66</f>
        <v>0</v>
      </c>
      <c r="BB66" s="109">
        <v>0</v>
      </c>
      <c r="BC66" s="109">
        <v>0</v>
      </c>
      <c r="BD66" s="109">
        <v>0</v>
      </c>
      <c r="BE66" s="109">
        <v>0</v>
      </c>
      <c r="BF66" s="109">
        <v>0</v>
      </c>
      <c r="BG66" s="109">
        <f t="shared" si="28"/>
        <v>0</v>
      </c>
      <c r="BQ66" s="302" t="e">
        <f>+F66-#REF!</f>
        <v>#REF!</v>
      </c>
    </row>
    <row r="67" spans="1:69" ht="13.5" customHeight="1">
      <c r="A67" s="229" t="s">
        <v>59</v>
      </c>
      <c r="B67" s="778" t="s">
        <v>961</v>
      </c>
      <c r="C67" s="109">
        <f>+'OSN PD'!C67+'OSN AC'!C67+' INM'!C67+CSN!C67+CLN!C67</f>
        <v>200000</v>
      </c>
      <c r="D67" s="109">
        <f>+BG67</f>
        <v>0</v>
      </c>
      <c r="E67" s="109">
        <f>+AS67</f>
        <v>0</v>
      </c>
      <c r="F67" s="109">
        <f t="shared" si="20"/>
        <v>200000</v>
      </c>
      <c r="G67" s="109">
        <v>144110</v>
      </c>
      <c r="H67" s="109">
        <f>+'OSN PD'!H67+'OSN AC'!H67+' INM'!I67+CSN!H67+CLN!H67</f>
        <v>0</v>
      </c>
      <c r="I67" s="109">
        <f>+'OSN PD'!I67+'OSN AC'!I67+' INM'!J67+CSN!I67+CLN!I67</f>
        <v>53230.91</v>
      </c>
      <c r="J67" s="109">
        <f>+'OSN PD'!J67+'OSN AC'!J67+' INM'!K67+CSN!J67+CLN!J67</f>
        <v>0</v>
      </c>
      <c r="K67" s="109">
        <f t="shared" si="21"/>
        <v>53230.91</v>
      </c>
      <c r="L67" s="109">
        <f t="shared" si="22"/>
        <v>197340.91</v>
      </c>
      <c r="M67" s="109">
        <f>+'OSN PD'!M67+'OSN AC'!M67+' INM'!N67+CSN!M67+CLN!M67</f>
        <v>200000</v>
      </c>
      <c r="N67" s="109">
        <f>+'OSN PD'!N67+'OSN AC'!N67+' INM'!O67+CSN!N67+CLN!N67</f>
        <v>-2659.0899999999965</v>
      </c>
      <c r="O67" s="753">
        <f t="shared" si="23"/>
        <v>2659.0899999999965</v>
      </c>
      <c r="P67" s="753">
        <f t="shared" si="24"/>
        <v>0</v>
      </c>
      <c r="Q67" s="753">
        <f t="shared" si="25"/>
        <v>0</v>
      </c>
      <c r="R67" s="109">
        <f>+'OSN PD'!R67+'OSN AC'!R67+' INM'!S67+CSN!R67+CLN!R67</f>
        <v>0</v>
      </c>
      <c r="S67" s="109">
        <f>+'OSN PD'!S67+'OSN AC'!S67+' INM'!T67+CSN!S67+CLN!S67</f>
        <v>0</v>
      </c>
      <c r="T67" s="109">
        <f>+'OSN PD'!T67+'OSN AC'!T67+' INM'!U67+CSN!T67+CLN!T67</f>
        <v>0</v>
      </c>
      <c r="U67" s="109">
        <f>+'OSN PD'!U67+'OSN AC'!U67+' INM'!V67+CSN!U67+CLN!U67</f>
        <v>0</v>
      </c>
      <c r="V67" s="109">
        <f>+'OSN PD'!V67+'OSN AC'!V67+' INM'!W67+CSN!V67+CLN!V67</f>
        <v>0</v>
      </c>
      <c r="W67" s="109">
        <f>+'OSN PD'!W67+'OSN AC'!W67+' INM'!X67+CSN!W67+CLN!W67</f>
        <v>0</v>
      </c>
      <c r="X67" s="109">
        <f>+'OSN PD'!X67+'OSN AC'!X67+' INM'!Y67+CSN!X67+CLN!X67</f>
        <v>0</v>
      </c>
      <c r="Y67" s="109">
        <f>+'OSN PD'!Y67+'OSN AC'!Y67+' INM'!Z67+CSN!Y67+CLN!Y67</f>
        <v>0</v>
      </c>
      <c r="Z67" s="109">
        <f>+'OSN PD'!Z67+'OSN AC'!Z67+' INM'!AA67+CSN!Z67+CLN!Z67</f>
        <v>0</v>
      </c>
      <c r="AA67" s="109">
        <f>+'OSN PD'!AA67+'OSN AC'!AA67+' INM'!AB67+CSN!AA67+CLN!AA67</f>
        <v>0</v>
      </c>
      <c r="AB67" s="109">
        <f>+'OSN PD'!AB67+'OSN AC'!AB67+' INM'!AC67+CSN!AB67+CLN!AB67</f>
        <v>0</v>
      </c>
      <c r="AC67" s="109">
        <f>+'OSN PD'!AC67+'OSN AC'!AC67+' INM'!AD67+CSN!AC67+CLN!AC67</f>
        <v>0</v>
      </c>
      <c r="AD67" s="109">
        <f>+'OSN PD'!AD67+'OSN AC'!AD67+' INM'!AE67+CSN!AD67+CLN!AD67</f>
        <v>0</v>
      </c>
      <c r="AE67" s="109">
        <f>+'OSN PD'!AE67+'OSN AC'!AE67+' INM'!AF67+CSN!AE67+CLN!AE67</f>
        <v>0</v>
      </c>
      <c r="AF67" s="109">
        <f>+'OSN PD'!AF67+'OSN AC'!AF67+' INM'!AG67+CSN!AF67+CLN!AF67</f>
        <v>0</v>
      </c>
      <c r="AG67" s="109">
        <f>+'OSN PD'!AG67+'OSN AC'!AG67+' INM'!AH67+CSN!AG67+CLN!AG67</f>
        <v>0</v>
      </c>
      <c r="AH67" s="109">
        <f>+'OSN PD'!AH67+'OSN AC'!AH67+' INM'!AI67+CSN!AH67+CLN!AH67</f>
        <v>0</v>
      </c>
      <c r="AI67" s="109">
        <f>+'OSN PD'!AI67+'OSN AC'!AI67+' INM'!AJ67+CSN!AI67+CLN!AI67</f>
        <v>0</v>
      </c>
      <c r="AJ67" s="109">
        <f>+'OSN PD'!AJ67+'OSN AC'!AJ67+' INM'!AK67+CSN!AJ67+CLN!AJ67</f>
        <v>0</v>
      </c>
      <c r="AK67" s="109">
        <f>+'OSN PD'!AK67+'OSN AC'!AK67+' INM'!AL67+CSN!AK67+CLN!AK67</f>
        <v>0</v>
      </c>
      <c r="AL67" s="109">
        <f>+'OSN PD'!AL67+'OSN AC'!AL67+' INM'!AM67+CSN!AL67+CLN!AL67</f>
        <v>0</v>
      </c>
      <c r="AM67" s="109">
        <f>+'OSN PD'!AM67+'OSN AC'!AM67+' INM'!AN67+CSN!AM67+CLN!AM67</f>
        <v>0</v>
      </c>
      <c r="AN67" s="109">
        <f>+'OSN PD'!AN67+'OSN AC'!AN67+' INM'!AO67+CSN!AN67+CLN!AN67</f>
        <v>0</v>
      </c>
      <c r="AO67" s="109">
        <f>+'OSN PD'!AO67+'OSN AC'!AO67+' INM'!AP67+CSN!AO67+CLN!AO67</f>
        <v>0</v>
      </c>
      <c r="AP67" s="109">
        <v>0</v>
      </c>
      <c r="AQ67" s="109">
        <v>0</v>
      </c>
      <c r="AR67" s="109">
        <v>0</v>
      </c>
      <c r="AS67" s="109">
        <f>SUM(R67:AR67)</f>
        <v>0</v>
      </c>
      <c r="AT67" s="109"/>
      <c r="AU67" s="109"/>
      <c r="AV67" s="109"/>
      <c r="AW67" s="109"/>
      <c r="AX67" s="109"/>
      <c r="AY67" s="109"/>
      <c r="AZ67" s="109">
        <f>+'OSN PD'!AZ67+'OSN AC'!AZ67+' INM'!BA67+CSN!AZ67+CLN!AZ67</f>
        <v>0</v>
      </c>
      <c r="BA67" s="109">
        <f>+'OSN PD'!BA67+'OSN AC'!BA67+' INM'!BB67+CSN!BA67+CLN!BA67</f>
        <v>0</v>
      </c>
      <c r="BB67" s="109"/>
      <c r="BC67" s="109"/>
      <c r="BD67" s="109"/>
      <c r="BE67" s="109"/>
      <c r="BF67" s="109"/>
      <c r="BG67" s="109">
        <f t="shared" si="28"/>
        <v>0</v>
      </c>
      <c r="BQ67" s="302" t="e">
        <f>+F67-#REF!</f>
        <v>#REF!</v>
      </c>
    </row>
    <row r="68" spans="1:69" ht="13.5" customHeight="1">
      <c r="A68" s="229" t="s">
        <v>60</v>
      </c>
      <c r="B68" s="778" t="s">
        <v>962</v>
      </c>
      <c r="C68" s="109">
        <f>+'OSN PD'!C68+'OSN AC'!C68+' INM'!C68+CSN!C68+CLN!C68</f>
        <v>0</v>
      </c>
      <c r="D68" s="109">
        <f t="shared" si="18"/>
        <v>0</v>
      </c>
      <c r="E68" s="109">
        <f t="shared" si="19"/>
        <v>0</v>
      </c>
      <c r="F68" s="109">
        <f t="shared" si="20"/>
        <v>0</v>
      </c>
      <c r="G68" s="109">
        <v>0</v>
      </c>
      <c r="H68" s="109">
        <f>+'OSN PD'!H68+'OSN AC'!H68+' INM'!I68+CSN!H68+CLN!H68</f>
        <v>0</v>
      </c>
      <c r="I68" s="109">
        <f>+'OSN PD'!I68+'OSN AC'!I68+' INM'!J68+CSN!I68+CLN!I68</f>
        <v>0</v>
      </c>
      <c r="J68" s="109">
        <f>+'OSN PD'!J68+'OSN AC'!J68+' INM'!K68+CSN!J68+CLN!J68</f>
        <v>0</v>
      </c>
      <c r="K68" s="109">
        <f t="shared" si="21"/>
        <v>0</v>
      </c>
      <c r="L68" s="109">
        <f t="shared" si="22"/>
        <v>0</v>
      </c>
      <c r="M68" s="109">
        <f>+'OSN PD'!M68+'OSN AC'!M68+' INM'!N68+CSN!M68+CLN!M68</f>
        <v>0</v>
      </c>
      <c r="N68" s="109">
        <f>+'OSN PD'!N68+'OSN AC'!N68+' INM'!O68+CSN!N68+CLN!N68</f>
        <v>0</v>
      </c>
      <c r="O68" s="753">
        <f t="shared" si="23"/>
        <v>0</v>
      </c>
      <c r="P68" s="753">
        <f t="shared" si="24"/>
        <v>0</v>
      </c>
      <c r="Q68" s="753">
        <f t="shared" si="25"/>
        <v>0</v>
      </c>
      <c r="R68" s="109">
        <f>+'OSN PD'!R68+'OSN AC'!R68+' INM'!S68+CSN!R68+CLN!R68</f>
        <v>0</v>
      </c>
      <c r="S68" s="109">
        <f>+'OSN PD'!S68+'OSN AC'!S68+' INM'!T68+CSN!S68+CLN!S68</f>
        <v>0</v>
      </c>
      <c r="T68" s="109">
        <f>+'OSN PD'!T68+'OSN AC'!T68+' INM'!U68+CSN!T68+CLN!T68</f>
        <v>0</v>
      </c>
      <c r="U68" s="109">
        <f>+'OSN PD'!U68+'OSN AC'!U68+' INM'!V68+CSN!U68+CLN!U68</f>
        <v>0</v>
      </c>
      <c r="V68" s="109">
        <f>+'OSN PD'!V68+'OSN AC'!V68+' INM'!W68+CSN!V68+CLN!V68</f>
        <v>0</v>
      </c>
      <c r="W68" s="109">
        <f>+'OSN PD'!W68+'OSN AC'!W68+' INM'!X68+CSN!W68+CLN!W68</f>
        <v>0</v>
      </c>
      <c r="X68" s="109">
        <f>+'OSN PD'!X68+'OSN AC'!X68+' INM'!Y68+CSN!X68+CLN!X68</f>
        <v>0</v>
      </c>
      <c r="Y68" s="109">
        <f>+'OSN PD'!Y68+'OSN AC'!Y68+' INM'!Z68+CSN!Y68+CLN!Y68</f>
        <v>0</v>
      </c>
      <c r="Z68" s="109">
        <f>+'OSN PD'!Z68+'OSN AC'!Z68+' INM'!AA68+CSN!Z68+CLN!Z68</f>
        <v>0</v>
      </c>
      <c r="AA68" s="109">
        <f>+'OSN PD'!AA68+'OSN AC'!AA68+' INM'!AB68+CSN!AA68+CLN!AA68</f>
        <v>0</v>
      </c>
      <c r="AB68" s="109">
        <f>+'OSN PD'!AB68+'OSN AC'!AB68+' INM'!AC68+CSN!AB68+CLN!AB68</f>
        <v>0</v>
      </c>
      <c r="AC68" s="109">
        <f>+'OSN PD'!AC68+'OSN AC'!AC68+' INM'!AD68+CSN!AC68+CLN!AC68</f>
        <v>0</v>
      </c>
      <c r="AD68" s="109">
        <f>+'OSN PD'!AD68+'OSN AC'!AD68+' INM'!AE68+CSN!AD68+CLN!AD68</f>
        <v>0</v>
      </c>
      <c r="AE68" s="109">
        <f>+'OSN PD'!AE68+'OSN AC'!AE68+' INM'!AF68+CSN!AE68+CLN!AE68</f>
        <v>0</v>
      </c>
      <c r="AF68" s="109">
        <f>+'OSN PD'!AF68+'OSN AC'!AF68+' INM'!AG68+CSN!AF68+CLN!AF68</f>
        <v>0</v>
      </c>
      <c r="AG68" s="109">
        <f>+'OSN PD'!AG68+'OSN AC'!AG68+' INM'!AH68+CSN!AG68+CLN!AG68</f>
        <v>0</v>
      </c>
      <c r="AH68" s="109">
        <f>+'OSN PD'!AH68+'OSN AC'!AH68+' INM'!AI68+CSN!AH68+CLN!AH68</f>
        <v>0</v>
      </c>
      <c r="AI68" s="109">
        <f>+'OSN PD'!AI68+'OSN AC'!AI68+' INM'!AJ68+CSN!AI68+CLN!AI68</f>
        <v>0</v>
      </c>
      <c r="AJ68" s="109">
        <f>+'OSN PD'!AJ68+'OSN AC'!AJ68+' INM'!AK68+CSN!AJ68+CLN!AJ68</f>
        <v>0</v>
      </c>
      <c r="AK68" s="109">
        <f>+'OSN PD'!AK68+'OSN AC'!AK68+' INM'!AL68+CSN!AK68+CLN!AK68</f>
        <v>0</v>
      </c>
      <c r="AL68" s="109">
        <f>+'OSN PD'!AL68+'OSN AC'!AL68+' INM'!AM68+CSN!AL68+CLN!AL68</f>
        <v>0</v>
      </c>
      <c r="AM68" s="109">
        <f>+'OSN PD'!AM68+'OSN AC'!AM68+' INM'!AN68+CSN!AM68+CLN!AM68</f>
        <v>0</v>
      </c>
      <c r="AN68" s="109">
        <f>+'OSN PD'!AN68+'OSN AC'!AN68+' INM'!AO68+CSN!AN68+CLN!AN68</f>
        <v>0</v>
      </c>
      <c r="AO68" s="109">
        <f>+'OSN PD'!AO68+'OSN AC'!AO68+' INM'!AP68+CSN!AO68+CLN!AO68</f>
        <v>0</v>
      </c>
      <c r="AP68" s="109">
        <v>0</v>
      </c>
      <c r="AQ68" s="109">
        <v>0</v>
      </c>
      <c r="AR68" s="109">
        <v>0</v>
      </c>
      <c r="AS68" s="109">
        <f t="shared" si="26"/>
        <v>0</v>
      </c>
      <c r="AT68" s="109"/>
      <c r="AU68" s="109">
        <v>0</v>
      </c>
      <c r="AV68" s="109">
        <v>0</v>
      </c>
      <c r="AW68" s="109">
        <v>0</v>
      </c>
      <c r="AX68" s="109">
        <v>0</v>
      </c>
      <c r="AY68" s="109">
        <f t="shared" si="27"/>
        <v>0</v>
      </c>
      <c r="AZ68" s="109">
        <f>+'OSN PD'!AZ68+'OSN AC'!AZ68+' INM'!BA68+CSN!AZ68+CLN!AZ68</f>
        <v>0</v>
      </c>
      <c r="BA68" s="109">
        <f>+'OSN PD'!BA68+'OSN AC'!BA68+' INM'!BB68+CSN!BA68+CLN!BA68</f>
        <v>0</v>
      </c>
      <c r="BB68" s="109">
        <v>0</v>
      </c>
      <c r="BC68" s="109">
        <v>0</v>
      </c>
      <c r="BD68" s="109">
        <v>0</v>
      </c>
      <c r="BE68" s="109">
        <v>0</v>
      </c>
      <c r="BF68" s="109">
        <v>0</v>
      </c>
      <c r="BG68" s="109">
        <f t="shared" si="28"/>
        <v>0</v>
      </c>
      <c r="BQ68" s="302" t="e">
        <f>+F68-#REF!</f>
        <v>#REF!</v>
      </c>
    </row>
    <row r="69" spans="1:69">
      <c r="A69" s="229" t="s">
        <v>61</v>
      </c>
      <c r="B69" s="227" t="s">
        <v>963</v>
      </c>
      <c r="C69" s="109">
        <f>+'OSN PD'!C69+'OSN AC'!C69+' INM'!C69+CSN!C69+CLN!C69</f>
        <v>390000</v>
      </c>
      <c r="D69" s="109">
        <f t="shared" si="18"/>
        <v>0</v>
      </c>
      <c r="E69" s="109">
        <f t="shared" si="19"/>
        <v>-140000</v>
      </c>
      <c r="F69" s="109">
        <f t="shared" si="20"/>
        <v>250000</v>
      </c>
      <c r="G69" s="109">
        <v>151466</v>
      </c>
      <c r="H69" s="109">
        <f>+'OSN PD'!H69+'OSN AC'!H69+' INM'!I69+CSN!H69+CLN!H69</f>
        <v>7926.95</v>
      </c>
      <c r="I69" s="109">
        <f>+'OSN PD'!I69+'OSN AC'!I69+' INM'!J69+CSN!I69+CLN!I69</f>
        <v>0</v>
      </c>
      <c r="J69" s="109">
        <f>+'OSN PD'!J69+'OSN AC'!J69+' INM'!K69+CSN!J69+CLN!J69</f>
        <v>85000</v>
      </c>
      <c r="K69" s="109">
        <f t="shared" si="21"/>
        <v>92926.95</v>
      </c>
      <c r="L69" s="109">
        <f t="shared" si="22"/>
        <v>244392.95</v>
      </c>
      <c r="M69" s="109">
        <f>+'OSN PD'!M69+'OSN AC'!M69+' INM'!N69+CSN!M69+CLN!M69</f>
        <v>250000</v>
      </c>
      <c r="N69" s="109">
        <f>+'OSN PD'!N69+'OSN AC'!N69+' INM'!O69+CSN!N69+CLN!N69</f>
        <v>-5607.0499999999884</v>
      </c>
      <c r="O69" s="753">
        <f t="shared" si="23"/>
        <v>5607.0499999999884</v>
      </c>
      <c r="P69" s="753">
        <f t="shared" si="24"/>
        <v>0</v>
      </c>
      <c r="Q69" s="753">
        <f t="shared" si="25"/>
        <v>0</v>
      </c>
      <c r="R69" s="109">
        <f>+'OSN PD'!R69+'OSN AC'!R69+' INM'!S69+CSN!R69+CLN!R69</f>
        <v>0</v>
      </c>
      <c r="S69" s="109">
        <f>+'OSN PD'!S69+'OSN AC'!S69+' INM'!T69+CSN!S69+CLN!S69</f>
        <v>0</v>
      </c>
      <c r="T69" s="109">
        <f>+'OSN PD'!T69+'OSN AC'!T69+' INM'!U69+CSN!T69+CLN!T69</f>
        <v>-140000</v>
      </c>
      <c r="U69" s="109">
        <f>+'OSN PD'!U69+'OSN AC'!U69+' INM'!V69+CSN!U69+CLN!U69</f>
        <v>0</v>
      </c>
      <c r="V69" s="109">
        <f>+'OSN PD'!V69+'OSN AC'!V69+' INM'!W69+CSN!V69+CLN!V69</f>
        <v>0</v>
      </c>
      <c r="W69" s="109">
        <f>+'OSN PD'!W69+'OSN AC'!W69+' INM'!X69+CSN!W69+CLN!W69</f>
        <v>0</v>
      </c>
      <c r="X69" s="109">
        <f>+'OSN PD'!X69+'OSN AC'!X69+' INM'!Y69+CSN!X69+CLN!X69</f>
        <v>0</v>
      </c>
      <c r="Y69" s="109">
        <f>+'OSN PD'!Y69+'OSN AC'!Y69+' INM'!Z69+CSN!Y69+CLN!Y69</f>
        <v>0</v>
      </c>
      <c r="Z69" s="109">
        <f>+'OSN PD'!Z69+'OSN AC'!Z69+' INM'!AA69+CSN!Z69+CLN!Z69</f>
        <v>0</v>
      </c>
      <c r="AA69" s="109">
        <f>+'OSN PD'!AA69+'OSN AC'!AA69+' INM'!AB69+CSN!AA69+CLN!AA69</f>
        <v>0</v>
      </c>
      <c r="AB69" s="109">
        <f>+'OSN PD'!AB69+'OSN AC'!AB69+' INM'!AC69+CSN!AB69+CLN!AB69</f>
        <v>0</v>
      </c>
      <c r="AC69" s="109">
        <f>+'OSN PD'!AC69+'OSN AC'!AC69+' INM'!AD69+CSN!AC69+CLN!AC69</f>
        <v>0</v>
      </c>
      <c r="AD69" s="109">
        <f>+'OSN PD'!AD69+'OSN AC'!AD69+' INM'!AE69+CSN!AD69+CLN!AD69</f>
        <v>0</v>
      </c>
      <c r="AE69" s="109">
        <f>+'OSN PD'!AE69+'OSN AC'!AE69+' INM'!AF69+CSN!AE69+CLN!AE69</f>
        <v>0</v>
      </c>
      <c r="AF69" s="109">
        <f>+'OSN PD'!AF69+'OSN AC'!AF69+' INM'!AG69+CSN!AF69+CLN!AF69</f>
        <v>0</v>
      </c>
      <c r="AG69" s="109">
        <f>+'OSN PD'!AG69+'OSN AC'!AG69+' INM'!AH69+CSN!AG69+CLN!AG69</f>
        <v>0</v>
      </c>
      <c r="AH69" s="109">
        <f>+'OSN PD'!AH69+'OSN AC'!AH69+' INM'!AI69+CSN!AH69+CLN!AH69</f>
        <v>0</v>
      </c>
      <c r="AI69" s="109">
        <f>+'OSN PD'!AI69+'OSN AC'!AI69+' INM'!AJ69+CSN!AI69+CLN!AI69</f>
        <v>0</v>
      </c>
      <c r="AJ69" s="109">
        <f>+'OSN PD'!AJ69+'OSN AC'!AJ69+' INM'!AK69+CSN!AJ69+CLN!AJ69</f>
        <v>0</v>
      </c>
      <c r="AK69" s="109">
        <f>+'OSN PD'!AK69+'OSN AC'!AK69+' INM'!AL69+CSN!AK69+CLN!AK69</f>
        <v>0</v>
      </c>
      <c r="AL69" s="109">
        <f>+'OSN PD'!AL69+'OSN AC'!AL69+' INM'!AM69+CSN!AL69+CLN!AL69</f>
        <v>0</v>
      </c>
      <c r="AM69" s="109">
        <f>+'OSN PD'!AM69+'OSN AC'!AM69+' INM'!AN69+CSN!AM69+CLN!AM69</f>
        <v>0</v>
      </c>
      <c r="AN69" s="109">
        <f>+'OSN PD'!AN69+'OSN AC'!AN69+' INM'!AO69+CSN!AN69+CLN!AN69</f>
        <v>0</v>
      </c>
      <c r="AO69" s="109">
        <f>+'OSN PD'!AO69+'OSN AC'!AO69+' INM'!AP69+CSN!AO69+CLN!AO69</f>
        <v>0</v>
      </c>
      <c r="AP69" s="109">
        <v>0</v>
      </c>
      <c r="AQ69" s="109">
        <v>0</v>
      </c>
      <c r="AR69" s="109">
        <v>0</v>
      </c>
      <c r="AS69" s="109">
        <f t="shared" si="26"/>
        <v>-140000</v>
      </c>
      <c r="AT69" s="109"/>
      <c r="AU69" s="109">
        <v>0</v>
      </c>
      <c r="AV69" s="109">
        <v>0</v>
      </c>
      <c r="AW69" s="109">
        <v>0</v>
      </c>
      <c r="AX69" s="109">
        <v>0</v>
      </c>
      <c r="AY69" s="109">
        <f t="shared" si="27"/>
        <v>0</v>
      </c>
      <c r="AZ69" s="109">
        <f>+'OSN PD'!AZ69+'OSN AC'!AZ69+' INM'!BA69+CSN!AZ69+CLN!AZ69</f>
        <v>0</v>
      </c>
      <c r="BA69" s="109">
        <f>+'OSN PD'!BA69+'OSN AC'!BA69+' INM'!BB69+CSN!BA69+CLN!BA69</f>
        <v>0</v>
      </c>
      <c r="BB69" s="109">
        <v>0</v>
      </c>
      <c r="BC69" s="109">
        <v>0</v>
      </c>
      <c r="BD69" s="109">
        <v>0</v>
      </c>
      <c r="BE69" s="109">
        <v>0</v>
      </c>
      <c r="BF69" s="109">
        <v>0</v>
      </c>
      <c r="BG69" s="109">
        <f t="shared" si="28"/>
        <v>0</v>
      </c>
      <c r="BQ69" s="302" t="e">
        <f>+F69-#REF!</f>
        <v>#REF!</v>
      </c>
    </row>
    <row r="70" spans="1:69">
      <c r="A70" s="229"/>
      <c r="C70" s="109"/>
      <c r="D70" s="109"/>
      <c r="E70" s="109"/>
      <c r="F70" s="109"/>
      <c r="G70" s="109"/>
      <c r="H70" s="109"/>
      <c r="I70" s="109"/>
      <c r="J70" s="109"/>
      <c r="K70" s="109"/>
      <c r="L70" s="109"/>
      <c r="M70" s="109"/>
      <c r="N70" s="755"/>
      <c r="O70" s="109"/>
      <c r="P70" s="805"/>
      <c r="Q70" s="772"/>
      <c r="R70" s="109"/>
      <c r="S70" s="109"/>
      <c r="T70" s="109"/>
      <c r="U70" s="109"/>
      <c r="V70" s="109"/>
      <c r="W70" s="109"/>
      <c r="X70" s="109"/>
      <c r="Y70" s="109"/>
      <c r="Z70" s="109"/>
      <c r="AA70" s="109"/>
      <c r="AB70" s="109"/>
      <c r="AC70" s="109"/>
      <c r="AD70" s="109"/>
      <c r="AE70" s="109"/>
      <c r="AF70" s="109"/>
      <c r="AG70" s="109"/>
      <c r="AH70" s="109"/>
      <c r="AI70" s="109"/>
      <c r="AJ70" s="109"/>
      <c r="AK70" s="109"/>
      <c r="AL70" s="109"/>
      <c r="AM70" s="109"/>
      <c r="AN70" s="109"/>
      <c r="AO70" s="109"/>
      <c r="AP70" s="109"/>
      <c r="AQ70" s="109"/>
      <c r="AR70" s="109"/>
      <c r="AS70" s="109">
        <f>SUM(R70:AG70)</f>
        <v>0</v>
      </c>
      <c r="AT70" s="109"/>
      <c r="AU70" s="109"/>
      <c r="AV70" s="109"/>
      <c r="AW70" s="109"/>
      <c r="AX70" s="109"/>
      <c r="AY70" s="109"/>
      <c r="AZ70" s="109"/>
      <c r="BB70" s="109"/>
      <c r="BC70" s="109"/>
      <c r="BD70" s="109"/>
      <c r="BE70" s="109"/>
      <c r="BF70" s="109"/>
      <c r="BG70" s="3"/>
    </row>
    <row r="71" spans="1:69">
      <c r="A71" s="774" t="s">
        <v>964</v>
      </c>
      <c r="B71" s="207" t="s">
        <v>965</v>
      </c>
      <c r="C71" s="771">
        <f>SUM(C73:C92)</f>
        <v>10085863</v>
      </c>
      <c r="D71" s="771">
        <f>SUM(D73:D92)</f>
        <v>0</v>
      </c>
      <c r="E71" s="771">
        <f>SUM(E73:E92)</f>
        <v>0</v>
      </c>
      <c r="F71" s="771">
        <f>SUM(F73:F92)</f>
        <v>10085863</v>
      </c>
      <c r="G71" s="771">
        <v>5830816.1400000006</v>
      </c>
      <c r="H71" s="771">
        <f t="shared" ref="H71:AI71" si="29">SUM(H73:H92)</f>
        <v>1734490.42</v>
      </c>
      <c r="I71" s="771">
        <f t="shared" si="29"/>
        <v>594030.77</v>
      </c>
      <c r="J71" s="771">
        <f t="shared" si="29"/>
        <v>352114.98</v>
      </c>
      <c r="K71" s="771">
        <f t="shared" si="29"/>
        <v>2680636.17</v>
      </c>
      <c r="L71" s="771">
        <f t="shared" si="29"/>
        <v>8511452.3099999987</v>
      </c>
      <c r="M71" s="771">
        <f t="shared" si="29"/>
        <v>9697172.9900000002</v>
      </c>
      <c r="N71" s="771">
        <f t="shared" si="29"/>
        <v>-1205720.6800000002</v>
      </c>
      <c r="O71" s="771">
        <f t="shared" si="29"/>
        <v>1574410.6900000002</v>
      </c>
      <c r="P71" s="771">
        <f t="shared" si="29"/>
        <v>388690.00999999983</v>
      </c>
      <c r="Q71" s="794">
        <f t="shared" si="29"/>
        <v>368690.00999999972</v>
      </c>
      <c r="R71" s="771">
        <f t="shared" si="29"/>
        <v>0</v>
      </c>
      <c r="S71" s="771">
        <f t="shared" si="29"/>
        <v>0</v>
      </c>
      <c r="T71" s="771">
        <f t="shared" si="29"/>
        <v>0</v>
      </c>
      <c r="U71" s="771">
        <f t="shared" si="29"/>
        <v>0</v>
      </c>
      <c r="V71" s="771">
        <f t="shared" si="29"/>
        <v>0</v>
      </c>
      <c r="W71" s="771">
        <f t="shared" si="29"/>
        <v>0</v>
      </c>
      <c r="X71" s="771">
        <f t="shared" si="29"/>
        <v>0</v>
      </c>
      <c r="Y71" s="771">
        <f t="shared" si="29"/>
        <v>0</v>
      </c>
      <c r="Z71" s="771">
        <f t="shared" si="29"/>
        <v>0</v>
      </c>
      <c r="AA71" s="771">
        <f t="shared" si="29"/>
        <v>0</v>
      </c>
      <c r="AB71" s="771">
        <f t="shared" si="29"/>
        <v>0</v>
      </c>
      <c r="AC71" s="771">
        <f t="shared" si="29"/>
        <v>0</v>
      </c>
      <c r="AD71" s="771">
        <f t="shared" si="29"/>
        <v>0</v>
      </c>
      <c r="AE71" s="771">
        <f t="shared" si="29"/>
        <v>0</v>
      </c>
      <c r="AF71" s="771">
        <f t="shared" si="29"/>
        <v>0</v>
      </c>
      <c r="AG71" s="771">
        <f t="shared" si="29"/>
        <v>0</v>
      </c>
      <c r="AH71" s="771">
        <f t="shared" si="29"/>
        <v>0</v>
      </c>
      <c r="AI71" s="771">
        <f t="shared" si="29"/>
        <v>0</v>
      </c>
      <c r="AJ71" s="771">
        <f t="shared" ref="AJ71:AS71" si="30">SUM(AJ73:AJ92)</f>
        <v>0</v>
      </c>
      <c r="AK71" s="771">
        <f>SUM(AK73:AK92)</f>
        <v>0</v>
      </c>
      <c r="AL71" s="771">
        <f t="shared" si="30"/>
        <v>0</v>
      </c>
      <c r="AM71" s="771">
        <f t="shared" si="30"/>
        <v>0</v>
      </c>
      <c r="AN71" s="771">
        <f t="shared" si="30"/>
        <v>0</v>
      </c>
      <c r="AO71" s="771">
        <f t="shared" si="30"/>
        <v>0</v>
      </c>
      <c r="AP71" s="771">
        <f t="shared" si="30"/>
        <v>0</v>
      </c>
      <c r="AQ71" s="771">
        <f t="shared" si="30"/>
        <v>0</v>
      </c>
      <c r="AR71" s="771">
        <f t="shared" si="30"/>
        <v>0</v>
      </c>
      <c r="AS71" s="771">
        <f t="shared" si="30"/>
        <v>0</v>
      </c>
      <c r="AT71" s="771">
        <f t="shared" ref="AT71:BA71" si="31">SUM(AT73:AT92)</f>
        <v>0</v>
      </c>
      <c r="AU71" s="771">
        <f t="shared" si="31"/>
        <v>0</v>
      </c>
      <c r="AV71" s="771">
        <f t="shared" si="31"/>
        <v>0</v>
      </c>
      <c r="AW71" s="771">
        <f t="shared" si="31"/>
        <v>0</v>
      </c>
      <c r="AX71" s="771">
        <f t="shared" si="31"/>
        <v>0</v>
      </c>
      <c r="AY71" s="771">
        <f t="shared" si="31"/>
        <v>0</v>
      </c>
      <c r="AZ71" s="771">
        <f t="shared" si="31"/>
        <v>0</v>
      </c>
      <c r="BA71" s="771">
        <f t="shared" si="31"/>
        <v>0</v>
      </c>
      <c r="BB71" s="771">
        <f t="shared" ref="BB71:BG71" si="32">SUM(BB73:BB92)</f>
        <v>0</v>
      </c>
      <c r="BC71" s="771">
        <f t="shared" si="32"/>
        <v>0</v>
      </c>
      <c r="BD71" s="771">
        <f t="shared" si="32"/>
        <v>0</v>
      </c>
      <c r="BE71" s="771">
        <f t="shared" si="32"/>
        <v>0</v>
      </c>
      <c r="BF71" s="771">
        <f t="shared" si="32"/>
        <v>0</v>
      </c>
      <c r="BG71" s="771">
        <f t="shared" si="32"/>
        <v>0</v>
      </c>
      <c r="BQ71" s="109" t="e">
        <f>+#REF!-F71</f>
        <v>#REF!</v>
      </c>
    </row>
    <row r="72" spans="1:69">
      <c r="A72" s="229"/>
      <c r="C72" s="109"/>
      <c r="D72" s="109"/>
      <c r="E72" s="109"/>
      <c r="F72" s="109"/>
      <c r="G72" s="109"/>
      <c r="H72" s="109"/>
      <c r="I72" s="109"/>
      <c r="J72" s="109"/>
      <c r="K72" s="109"/>
      <c r="L72" s="109"/>
      <c r="M72" s="109"/>
      <c r="N72" s="109"/>
      <c r="O72" s="109"/>
      <c r="Q72" s="109"/>
      <c r="R72" s="109"/>
      <c r="S72" s="109"/>
      <c r="T72" s="109"/>
      <c r="U72" s="109"/>
      <c r="V72" s="109"/>
      <c r="W72" s="109"/>
      <c r="X72" s="109"/>
      <c r="Y72" s="109"/>
      <c r="Z72" s="109"/>
      <c r="AA72" s="109"/>
      <c r="AB72" s="109"/>
      <c r="AC72" s="109"/>
      <c r="AD72" s="109"/>
      <c r="AE72" s="109"/>
      <c r="AF72" s="109"/>
      <c r="AG72" s="109"/>
      <c r="AH72" s="109"/>
      <c r="AI72" s="109"/>
      <c r="AJ72" s="109"/>
      <c r="AK72" s="109"/>
      <c r="AL72" s="109"/>
      <c r="AM72" s="109"/>
      <c r="AN72" s="109"/>
      <c r="AO72" s="109"/>
      <c r="AP72" s="109"/>
      <c r="AQ72" s="109"/>
      <c r="AR72" s="109"/>
      <c r="AS72" s="109"/>
      <c r="AT72" s="109"/>
      <c r="AU72" s="109"/>
      <c r="AV72" s="109"/>
      <c r="AW72" s="109"/>
      <c r="AX72" s="109"/>
      <c r="AY72" s="109"/>
      <c r="AZ72" s="109"/>
      <c r="BB72" s="109"/>
      <c r="BC72" s="109"/>
      <c r="BD72" s="109"/>
      <c r="BE72" s="109"/>
      <c r="BF72" s="109"/>
      <c r="BG72" s="3"/>
    </row>
    <row r="73" spans="1:69">
      <c r="A73" s="229" t="s">
        <v>62</v>
      </c>
      <c r="B73" s="227" t="s">
        <v>966</v>
      </c>
      <c r="C73" s="109">
        <f>+'OSN PD'!C73+'OSN AC'!C73+' INM'!C73+CSN!C73+CLN!C73</f>
        <v>3500000</v>
      </c>
      <c r="D73" s="109">
        <f t="shared" ref="D73:D92" si="33">+BG73</f>
        <v>0</v>
      </c>
      <c r="E73" s="109">
        <f t="shared" ref="E73:E92" si="34">+AS73</f>
        <v>-600000</v>
      </c>
      <c r="F73" s="109">
        <f t="shared" ref="F73:F92" si="35">+C73+D73+E73</f>
        <v>2900000</v>
      </c>
      <c r="G73" s="109">
        <v>1258015</v>
      </c>
      <c r="H73" s="109">
        <f>+'OSN PD'!H73+'OSN AC'!H73+' INM'!I73+CSN!H73+CLN!H73</f>
        <v>215500</v>
      </c>
      <c r="I73" s="109">
        <f>+'OSN PD'!I73+'OSN AC'!I73+' INM'!J73+CSN!I73+CLN!I73</f>
        <v>265669</v>
      </c>
      <c r="J73" s="109">
        <f>+'OSN PD'!J73+'OSN AC'!J73+' INM'!K73+CSN!J73+CLN!J73</f>
        <v>125000</v>
      </c>
      <c r="K73" s="109">
        <f t="shared" ref="K73:K92" si="36">SUM(H73:J73)</f>
        <v>606169</v>
      </c>
      <c r="L73" s="109">
        <f t="shared" ref="L73:L92" si="37">K73+G73</f>
        <v>1864184</v>
      </c>
      <c r="M73" s="109">
        <f>+'OSN PD'!M73+'OSN AC'!M73+' INM'!N73+CSN!M73+CLN!M73</f>
        <v>2900000</v>
      </c>
      <c r="N73" s="109">
        <f>+'OSN PD'!N73+'OSN AC'!N73+' INM'!O73+CSN!N73+CLN!N73</f>
        <v>-1035816</v>
      </c>
      <c r="O73" s="753">
        <f t="shared" ref="O73:O92" si="38">F73-L73</f>
        <v>1035816</v>
      </c>
      <c r="P73" s="753">
        <f t="shared" ref="P73:P92" si="39">+F73-M73</f>
        <v>0</v>
      </c>
      <c r="Q73" s="753">
        <f t="shared" ref="Q73:Q92" si="40">IF(N73&gt;0,(F73-L73-N73),(F73-L73+N73))</f>
        <v>0</v>
      </c>
      <c r="R73" s="109">
        <f>+'OSN PD'!R73+'OSN AC'!R73+' INM'!S73+CSN!R73+CLN!R73</f>
        <v>0</v>
      </c>
      <c r="S73" s="109">
        <f>+'OSN PD'!S73+'OSN AC'!S73+' INM'!T73+CSN!S73+CLN!S73</f>
        <v>-600000</v>
      </c>
      <c r="T73" s="109">
        <f>+'OSN PD'!T73+'OSN AC'!T73+' INM'!U73+CSN!T73+CLN!T73</f>
        <v>0</v>
      </c>
      <c r="U73" s="109">
        <f>+'OSN PD'!U73+'OSN AC'!U73+' INM'!V73+CSN!U73+CLN!U73</f>
        <v>0</v>
      </c>
      <c r="V73" s="109">
        <f>+'OSN PD'!V73+'OSN AC'!V73+' INM'!W73+CSN!V73+CLN!V73</f>
        <v>0</v>
      </c>
      <c r="W73" s="109">
        <f>+'OSN PD'!W73+'OSN AC'!W73+' INM'!X73+CSN!W73+CLN!W73</f>
        <v>0</v>
      </c>
      <c r="X73" s="109">
        <f>+'OSN PD'!X73+'OSN AC'!X73+' INM'!Y73+CSN!X73+CLN!X73</f>
        <v>0</v>
      </c>
      <c r="Y73" s="109">
        <f>+'OSN PD'!Y73+'OSN AC'!Y73+' INM'!Z73+CSN!Y73+CLN!Y73</f>
        <v>0</v>
      </c>
      <c r="Z73" s="109">
        <f>+'OSN PD'!Z73+'OSN AC'!Z73+' INM'!AA73+CSN!Z73+CLN!Z73</f>
        <v>0</v>
      </c>
      <c r="AA73" s="109">
        <f>+'OSN PD'!AA73+'OSN AC'!AA73+' INM'!AB73+CSN!AA73+CLN!AA73</f>
        <v>0</v>
      </c>
      <c r="AB73" s="109">
        <f>+'OSN PD'!AB73+'OSN AC'!AB73+' INM'!AC73+CSN!AB73+CLN!AB73</f>
        <v>0</v>
      </c>
      <c r="AC73" s="109">
        <f>+'OSN PD'!AC73+'OSN AC'!AC73+' INM'!AD73+CSN!AC73+CLN!AC73</f>
        <v>0</v>
      </c>
      <c r="AD73" s="109">
        <f>+'OSN PD'!AD73+'OSN AC'!AD73+' INM'!AE73+CSN!AD73+CLN!AD73</f>
        <v>0</v>
      </c>
      <c r="AE73" s="109">
        <f>+'OSN PD'!AE73+'OSN AC'!AE73+' INM'!AF73+CSN!AE73+CLN!AE73</f>
        <v>0</v>
      </c>
      <c r="AF73" s="109">
        <f>+'OSN PD'!AF73+'OSN AC'!AF73+' INM'!AG73+CSN!AF73+CLN!AF73</f>
        <v>0</v>
      </c>
      <c r="AG73" s="109">
        <f>+'OSN PD'!AG73+'OSN AC'!AG73+' INM'!AH73+CSN!AG73+CLN!AG73</f>
        <v>0</v>
      </c>
      <c r="AH73" s="109">
        <f>+'OSN PD'!AH73+'OSN AC'!AH73+' INM'!AI73+CSN!AH73+CLN!AH73</f>
        <v>0</v>
      </c>
      <c r="AI73" s="109">
        <f>+'OSN PD'!AI73+'OSN AC'!AI73+' INM'!AJ73+CSN!AI73+CLN!AI73</f>
        <v>0</v>
      </c>
      <c r="AJ73" s="109">
        <f>+'OSN PD'!AJ73+'OSN AC'!AJ73+' INM'!AK73+CSN!AJ73+CLN!AJ73</f>
        <v>0</v>
      </c>
      <c r="AK73" s="109">
        <f>+'OSN PD'!AK73+'OSN AC'!AK73+' INM'!AL73+CSN!AK73+CLN!AK73</f>
        <v>0</v>
      </c>
      <c r="AL73" s="109">
        <f>+'OSN PD'!AL73+'OSN AC'!AL73+' INM'!AM73+CSN!AL73+CLN!AL73</f>
        <v>0</v>
      </c>
      <c r="AM73" s="109">
        <f>+'OSN PD'!AM73+'OSN AC'!AM73+' INM'!AN73+CSN!AM73+CLN!AM73</f>
        <v>0</v>
      </c>
      <c r="AN73" s="109">
        <f>+'OSN PD'!AN73+'OSN AC'!AN73+' INM'!AO73+CSN!AN73+CLN!AN73</f>
        <v>0</v>
      </c>
      <c r="AO73" s="109">
        <f>+'OSN PD'!AO73+'OSN AC'!AO73+' INM'!AP73+CSN!AO73+CLN!AO73</f>
        <v>0</v>
      </c>
      <c r="AP73" s="109">
        <f>+'OSN PD'!AP73+'OSN AC'!AP73+' INM'!AQ73+CSN!AP73+CLN!AP73</f>
        <v>0</v>
      </c>
      <c r="AQ73" s="109">
        <f>+'OSN PD'!AQ73+'OSN AC'!AQ73+' INM'!AR73+CSN!AQ73+CLN!AQ73</f>
        <v>0</v>
      </c>
      <c r="AR73" s="109">
        <v>0</v>
      </c>
      <c r="AS73" s="109">
        <f t="shared" ref="AS73:AS92" si="41">SUM(R73:AR73)</f>
        <v>-600000</v>
      </c>
      <c r="AT73" s="109"/>
      <c r="AU73" s="109">
        <v>0</v>
      </c>
      <c r="AV73" s="109">
        <v>0</v>
      </c>
      <c r="AW73" s="109">
        <v>0</v>
      </c>
      <c r="AX73" s="109">
        <v>0</v>
      </c>
      <c r="AY73" s="109">
        <f t="shared" ref="AY73:AY92" si="42">+AT73+AU73+AV73+AW73+AX73</f>
        <v>0</v>
      </c>
      <c r="AZ73" s="109">
        <v>0</v>
      </c>
      <c r="BA73" s="109">
        <f>+'OSN PD'!BA73+'OSN AC'!BA73+' INM'!BB73+CSN!BA73+CLN!BA73</f>
        <v>0</v>
      </c>
      <c r="BB73" s="109">
        <v>0</v>
      </c>
      <c r="BC73" s="109">
        <v>0</v>
      </c>
      <c r="BD73" s="109">
        <v>0</v>
      </c>
      <c r="BE73" s="109">
        <v>0</v>
      </c>
      <c r="BF73" s="109">
        <v>0</v>
      </c>
      <c r="BG73" s="109">
        <f>SUM(AZ73:BF73)</f>
        <v>0</v>
      </c>
    </row>
    <row r="74" spans="1:69">
      <c r="A74" s="229" t="s">
        <v>63</v>
      </c>
      <c r="B74" s="227" t="s">
        <v>967</v>
      </c>
      <c r="C74" s="109">
        <f>+'OSN PD'!C74+'OSN AC'!C74+' INM'!C74+CSN!C74+CLN!C74</f>
        <v>20000</v>
      </c>
      <c r="D74" s="109">
        <f t="shared" si="33"/>
        <v>0</v>
      </c>
      <c r="E74" s="109">
        <f t="shared" si="34"/>
        <v>0</v>
      </c>
      <c r="F74" s="109">
        <f t="shared" si="35"/>
        <v>20000</v>
      </c>
      <c r="G74" s="109">
        <v>0</v>
      </c>
      <c r="H74" s="109">
        <f>+'OSN PD'!H74+'OSN AC'!H74+' INM'!I74+CSN!H74+CLN!H74</f>
        <v>0</v>
      </c>
      <c r="I74" s="109">
        <f>+'OSN PD'!I74+'OSN AC'!I74+' INM'!J74+CSN!I74+CLN!I74</f>
        <v>19878.810000000001</v>
      </c>
      <c r="J74" s="109">
        <f>+'OSN PD'!J74+'OSN AC'!J74+' INM'!K74+CSN!J74+CLN!J74</f>
        <v>0</v>
      </c>
      <c r="K74" s="109">
        <f t="shared" si="36"/>
        <v>19878.810000000001</v>
      </c>
      <c r="L74" s="109">
        <f t="shared" si="37"/>
        <v>19878.810000000001</v>
      </c>
      <c r="M74" s="109">
        <f>+'OSN PD'!M74+'OSN AC'!M74+' INM'!N74+CSN!M74+CLN!M74</f>
        <v>20000</v>
      </c>
      <c r="N74" s="109">
        <f>+'OSN PD'!N74+'OSN AC'!N74+' INM'!O74+CSN!N74+CLN!N74</f>
        <v>-121.18999999999869</v>
      </c>
      <c r="O74" s="753">
        <f t="shared" si="38"/>
        <v>121.18999999999869</v>
      </c>
      <c r="P74" s="753">
        <f t="shared" si="39"/>
        <v>0</v>
      </c>
      <c r="Q74" s="753">
        <f t="shared" si="40"/>
        <v>0</v>
      </c>
      <c r="R74" s="109">
        <f>+'OSN PD'!R74+'OSN AC'!R74+' INM'!S74+CSN!R74+CLN!R74</f>
        <v>0</v>
      </c>
      <c r="S74" s="109">
        <f>+'OSN PD'!S74+'OSN AC'!S74+' INM'!T74+CSN!S74+CLN!S74</f>
        <v>0</v>
      </c>
      <c r="T74" s="109">
        <f>+'OSN PD'!T74+'OSN AC'!T74+' INM'!U74+CSN!T74+CLN!T74</f>
        <v>0</v>
      </c>
      <c r="U74" s="109">
        <f>+'OSN PD'!U74+'OSN AC'!U74+' INM'!V74+CSN!U74+CLN!U74</f>
        <v>0</v>
      </c>
      <c r="V74" s="109">
        <f>+'OSN PD'!V74+'OSN AC'!V74+' INM'!W74+CSN!V74+CLN!V74</f>
        <v>0</v>
      </c>
      <c r="W74" s="109">
        <f>+'OSN PD'!W74+'OSN AC'!W74+' INM'!X74+CSN!W74+CLN!W74</f>
        <v>0</v>
      </c>
      <c r="X74" s="109">
        <f>+'OSN PD'!X74+'OSN AC'!X74+' INM'!Y74+CSN!X74+CLN!X74</f>
        <v>0</v>
      </c>
      <c r="Y74" s="109">
        <f>+'OSN PD'!Y74+'OSN AC'!Y74+' INM'!Z74+CSN!Y74+CLN!Y74</f>
        <v>0</v>
      </c>
      <c r="Z74" s="109">
        <f>+'OSN PD'!Z74+'OSN AC'!Z74+' INM'!AA74+CSN!Z74+CLN!Z74</f>
        <v>0</v>
      </c>
      <c r="AA74" s="109">
        <f>+'OSN PD'!AA74+'OSN AC'!AA74+' INM'!AB74+CSN!AA74+CLN!AA74</f>
        <v>0</v>
      </c>
      <c r="AB74" s="109">
        <f>+'OSN PD'!AB74+'OSN AC'!AB74+' INM'!AC74+CSN!AB74+CLN!AB74</f>
        <v>0</v>
      </c>
      <c r="AC74" s="109">
        <f>+'OSN PD'!AC74+'OSN AC'!AC74+' INM'!AD74+CSN!AC74+CLN!AC74</f>
        <v>0</v>
      </c>
      <c r="AD74" s="109">
        <f>+'OSN PD'!AD74+'OSN AC'!AD74+' INM'!AE74+CSN!AD74+CLN!AD74</f>
        <v>0</v>
      </c>
      <c r="AE74" s="109">
        <f>+'OSN PD'!AE74+'OSN AC'!AE74+' INM'!AF74+CSN!AE74+CLN!AE74</f>
        <v>0</v>
      </c>
      <c r="AF74" s="109">
        <f>+'OSN PD'!AF74+'OSN AC'!AF74+' INM'!AG74+CSN!AF74+CLN!AF74</f>
        <v>0</v>
      </c>
      <c r="AG74" s="109">
        <f>+'OSN PD'!AG74+'OSN AC'!AG74+' INM'!AH74+CSN!AG74+CLN!AG74</f>
        <v>0</v>
      </c>
      <c r="AH74" s="109">
        <f>+'OSN PD'!AH74+'OSN AC'!AH74+' INM'!AI74+CSN!AH74+CLN!AH74</f>
        <v>0</v>
      </c>
      <c r="AI74" s="109">
        <f>+'OSN PD'!AI74+'OSN AC'!AI74+' INM'!AJ74+CSN!AI74+CLN!AI74</f>
        <v>0</v>
      </c>
      <c r="AJ74" s="109">
        <f>+'OSN PD'!AJ74+'OSN AC'!AJ74+' INM'!AK74+CSN!AJ74+CLN!AJ74</f>
        <v>0</v>
      </c>
      <c r="AK74" s="109">
        <f>+'OSN PD'!AK74+'OSN AC'!AK74+' INM'!AL74+CSN!AK74+CLN!AK74</f>
        <v>0</v>
      </c>
      <c r="AL74" s="109">
        <f>+'OSN PD'!AL74+'OSN AC'!AL74+' INM'!AM74+CSN!AL74+CLN!AL74</f>
        <v>0</v>
      </c>
      <c r="AM74" s="109">
        <f>+'OSN PD'!AM74+'OSN AC'!AM74+' INM'!AN74+CSN!AM74+CLN!AM74</f>
        <v>0</v>
      </c>
      <c r="AN74" s="109">
        <f>+'OSN PD'!AN74+'OSN AC'!AN74+' INM'!AO74+CSN!AN74+CLN!AN74</f>
        <v>0</v>
      </c>
      <c r="AO74" s="109">
        <f>+'OSN PD'!AO74+'OSN AC'!AO74+' INM'!AP74+CSN!AO74+CLN!AO74</f>
        <v>0</v>
      </c>
      <c r="AP74" s="109">
        <f>+'OSN PD'!AP74+'OSN AC'!AP74+' INM'!AQ74+CSN!AP74+CLN!AP74</f>
        <v>0</v>
      </c>
      <c r="AQ74" s="109">
        <f>+'OSN PD'!AQ74+'OSN AC'!AQ74+' INM'!AR74+CSN!AQ74+CLN!AQ74</f>
        <v>0</v>
      </c>
      <c r="AR74" s="109">
        <v>0</v>
      </c>
      <c r="AS74" s="109">
        <f t="shared" si="41"/>
        <v>0</v>
      </c>
      <c r="AT74" s="109"/>
      <c r="AU74" s="109">
        <v>0</v>
      </c>
      <c r="AV74" s="109">
        <v>0</v>
      </c>
      <c r="AW74" s="109">
        <v>0</v>
      </c>
      <c r="AX74" s="109">
        <v>0</v>
      </c>
      <c r="AY74" s="109">
        <f t="shared" si="42"/>
        <v>0</v>
      </c>
      <c r="AZ74" s="109">
        <v>0</v>
      </c>
      <c r="BA74" s="109">
        <f>+'OSN PD'!BA74+'OSN AC'!BA74+' INM'!BB74+CSN!BA74+CLN!BA74</f>
        <v>0</v>
      </c>
      <c r="BB74" s="109">
        <v>0</v>
      </c>
      <c r="BC74" s="109">
        <v>0</v>
      </c>
      <c r="BD74" s="109">
        <v>0</v>
      </c>
      <c r="BE74" s="109">
        <v>0</v>
      </c>
      <c r="BF74" s="109">
        <v>0</v>
      </c>
      <c r="BG74" s="109">
        <f t="shared" ref="BG74:BG91" si="43">SUM(AZ74:BF74)</f>
        <v>0</v>
      </c>
    </row>
    <row r="75" spans="1:69">
      <c r="A75" s="229" t="s">
        <v>64</v>
      </c>
      <c r="B75" s="227" t="s">
        <v>968</v>
      </c>
      <c r="C75" s="109">
        <f>+'OSN PD'!C75+'OSN AC'!C75+' INM'!C75+CSN!C75+CLN!C75</f>
        <v>800000</v>
      </c>
      <c r="D75" s="109">
        <f t="shared" si="33"/>
        <v>0</v>
      </c>
      <c r="E75" s="109">
        <f t="shared" si="34"/>
        <v>0</v>
      </c>
      <c r="F75" s="109">
        <f t="shared" si="35"/>
        <v>800000</v>
      </c>
      <c r="G75" s="109">
        <v>672506.21</v>
      </c>
      <c r="H75" s="109">
        <f>+'OSN PD'!H75+'OSN AC'!H75+' INM'!I75+CSN!H75+CLN!H75</f>
        <v>0</v>
      </c>
      <c r="I75" s="109">
        <f>+'OSN PD'!I75+'OSN AC'!I75+' INM'!J75+CSN!I75+CLN!I75</f>
        <v>109610</v>
      </c>
      <c r="J75" s="109">
        <f>+'OSN PD'!J75+'OSN AC'!J75+' INM'!K75+CSN!J75+CLN!J75</f>
        <v>0</v>
      </c>
      <c r="K75" s="109">
        <f t="shared" si="36"/>
        <v>109610</v>
      </c>
      <c r="L75" s="109">
        <f t="shared" si="37"/>
        <v>782116.21</v>
      </c>
      <c r="M75" s="109">
        <f>+'OSN PD'!M75+'OSN AC'!M75+' INM'!N75+CSN!M75+CLN!M75</f>
        <v>782116.21</v>
      </c>
      <c r="N75" s="109">
        <f>+'OSN PD'!N75+'OSN AC'!N75+' INM'!O75+CSN!N75+CLN!N75</f>
        <v>1.1641532182693481E-10</v>
      </c>
      <c r="O75" s="753">
        <f t="shared" si="38"/>
        <v>17883.790000000037</v>
      </c>
      <c r="P75" s="753">
        <f t="shared" si="39"/>
        <v>17883.790000000037</v>
      </c>
      <c r="Q75" s="753">
        <f t="shared" si="40"/>
        <v>17883.789999999921</v>
      </c>
      <c r="R75" s="109">
        <f>+'OSN PD'!R75+'OSN AC'!R75+' INM'!S75+CSN!R75+CLN!R75</f>
        <v>0</v>
      </c>
      <c r="S75" s="109">
        <f>+'OSN PD'!S75+'OSN AC'!S75+' INM'!T75+CSN!S75+CLN!S75</f>
        <v>0</v>
      </c>
      <c r="T75" s="109">
        <f>+'OSN PD'!T75+'OSN AC'!T75+' INM'!U75+CSN!T75+CLN!T75</f>
        <v>0</v>
      </c>
      <c r="U75" s="109">
        <f>+'OSN PD'!U75+'OSN AC'!U75+' INM'!V75+CSN!U75+CLN!U75</f>
        <v>0</v>
      </c>
      <c r="V75" s="109">
        <f>+'OSN PD'!V75+'OSN AC'!V75+' INM'!W75+CSN!V75+CLN!V75</f>
        <v>0</v>
      </c>
      <c r="W75" s="109">
        <f>+'OSN PD'!W75+'OSN AC'!W75+' INM'!X75+CSN!W75+CLN!W75</f>
        <v>0</v>
      </c>
      <c r="X75" s="109">
        <f>+'OSN PD'!X75+'OSN AC'!X75+' INM'!Y75+CSN!X75+CLN!X75</f>
        <v>0</v>
      </c>
      <c r="Y75" s="109">
        <f>+'OSN PD'!Y75+'OSN AC'!Y75+' INM'!Z75+CSN!Y75+CLN!Y75</f>
        <v>0</v>
      </c>
      <c r="Z75" s="109">
        <f>+'OSN PD'!Z75+'OSN AC'!Z75+' INM'!AA75+CSN!Z75+CLN!Z75</f>
        <v>0</v>
      </c>
      <c r="AA75" s="109">
        <f>+'OSN PD'!AA75+'OSN AC'!AA75+' INM'!AB75+CSN!AA75+CLN!AA75</f>
        <v>0</v>
      </c>
      <c r="AB75" s="109">
        <f>+'OSN PD'!AB75+'OSN AC'!AB75+' INM'!AC75+CSN!AB75+CLN!AB75</f>
        <v>0</v>
      </c>
      <c r="AC75" s="109">
        <f>+'OSN PD'!AC75+'OSN AC'!AC75+' INM'!AD75+CSN!AC75+CLN!AC75</f>
        <v>0</v>
      </c>
      <c r="AD75" s="109">
        <f>+'OSN PD'!AD75+'OSN AC'!AD75+' INM'!AE75+CSN!AD75+CLN!AD75</f>
        <v>0</v>
      </c>
      <c r="AE75" s="109">
        <f>+'OSN PD'!AE75+'OSN AC'!AE75+' INM'!AF75+CSN!AE75+CLN!AE75</f>
        <v>0</v>
      </c>
      <c r="AF75" s="109">
        <f>+'OSN PD'!AF75+'OSN AC'!AF75+' INM'!AG75+CSN!AF75+CLN!AF75</f>
        <v>0</v>
      </c>
      <c r="AG75" s="109">
        <f>+'OSN PD'!AG75+'OSN AC'!AG75+' INM'!AH75+CSN!AG75+CLN!AG75</f>
        <v>0</v>
      </c>
      <c r="AH75" s="109">
        <f>+'OSN PD'!AH75+'OSN AC'!AH75+' INM'!AI75+CSN!AH75+CLN!AH75</f>
        <v>0</v>
      </c>
      <c r="AI75" s="109">
        <f>+'OSN PD'!AI75+'OSN AC'!AI75+' INM'!AJ75+CSN!AI75+CLN!AI75</f>
        <v>0</v>
      </c>
      <c r="AJ75" s="109">
        <f>+'OSN PD'!AJ75+'OSN AC'!AJ75+' INM'!AK75+CSN!AJ75+CLN!AJ75</f>
        <v>0</v>
      </c>
      <c r="AK75" s="109">
        <f>+'OSN PD'!AK75+'OSN AC'!AK75+' INM'!AL75+CSN!AK75+CLN!AK75</f>
        <v>0</v>
      </c>
      <c r="AL75" s="109">
        <f>+'OSN PD'!AL75+'OSN AC'!AL75+' INM'!AM75+CSN!AL75+CLN!AL75</f>
        <v>0</v>
      </c>
      <c r="AM75" s="109">
        <f>+'OSN PD'!AM75+'OSN AC'!AM75+' INM'!AN75+CSN!AM75+CLN!AM75</f>
        <v>0</v>
      </c>
      <c r="AN75" s="109">
        <f>+'OSN PD'!AN75+'OSN AC'!AN75+' INM'!AO75+CSN!AN75+CLN!AN75</f>
        <v>0</v>
      </c>
      <c r="AO75" s="109">
        <f>+'OSN PD'!AO75+'OSN AC'!AO75+' INM'!AP75+CSN!AO75+CLN!AO75</f>
        <v>0</v>
      </c>
      <c r="AP75" s="109">
        <f>+'OSN PD'!AP75+'OSN AC'!AP75+' INM'!AQ75+CSN!AP75+CLN!AP75</f>
        <v>0</v>
      </c>
      <c r="AQ75" s="109">
        <f>+'OSN PD'!AQ75+'OSN AC'!AQ75+' INM'!AR75+CSN!AQ75+CLN!AQ75</f>
        <v>0</v>
      </c>
      <c r="AR75" s="109">
        <v>0</v>
      </c>
      <c r="AS75" s="109">
        <f t="shared" si="41"/>
        <v>0</v>
      </c>
      <c r="AT75" s="109"/>
      <c r="AU75" s="109">
        <v>0</v>
      </c>
      <c r="AV75" s="109">
        <v>0</v>
      </c>
      <c r="AW75" s="109">
        <v>0</v>
      </c>
      <c r="AX75" s="109">
        <v>0</v>
      </c>
      <c r="AY75" s="109">
        <f t="shared" si="42"/>
        <v>0</v>
      </c>
      <c r="AZ75" s="109">
        <v>0</v>
      </c>
      <c r="BA75" s="109">
        <f>+'OSN PD'!BA75+'OSN AC'!BA75+' INM'!BB75+CSN!BA75+CLN!BA75</f>
        <v>0</v>
      </c>
      <c r="BB75" s="109">
        <v>0</v>
      </c>
      <c r="BC75" s="109">
        <v>0</v>
      </c>
      <c r="BD75" s="109">
        <v>0</v>
      </c>
      <c r="BE75" s="109">
        <v>0</v>
      </c>
      <c r="BF75" s="109">
        <v>0</v>
      </c>
      <c r="BG75" s="109">
        <f t="shared" si="43"/>
        <v>0</v>
      </c>
    </row>
    <row r="76" spans="1:69">
      <c r="A76" s="229" t="s">
        <v>65</v>
      </c>
      <c r="B76" s="227" t="s">
        <v>969</v>
      </c>
      <c r="C76" s="109">
        <f>+'OSN PD'!C76+'OSN AC'!C76+' INM'!C76+CSN!C76+CLN!C76</f>
        <v>20000</v>
      </c>
      <c r="D76" s="109">
        <f t="shared" si="33"/>
        <v>0</v>
      </c>
      <c r="E76" s="109">
        <f t="shared" si="34"/>
        <v>0</v>
      </c>
      <c r="F76" s="109">
        <f t="shared" si="35"/>
        <v>20000</v>
      </c>
      <c r="G76" s="109">
        <v>20000</v>
      </c>
      <c r="H76" s="109">
        <f>+'OSN PD'!H76+'OSN AC'!H76+' INM'!I76+CSN!H76+CLN!H76</f>
        <v>0</v>
      </c>
      <c r="I76" s="109">
        <f>+'OSN PD'!I76+'OSN AC'!I76+' INM'!J76+CSN!I76+CLN!I76</f>
        <v>0</v>
      </c>
      <c r="J76" s="109">
        <f>+'OSN PD'!J76+'OSN AC'!J76+' INM'!K76+CSN!J76+CLN!J76</f>
        <v>0</v>
      </c>
      <c r="K76" s="109">
        <f t="shared" si="36"/>
        <v>0</v>
      </c>
      <c r="L76" s="109">
        <f t="shared" si="37"/>
        <v>20000</v>
      </c>
      <c r="M76" s="109">
        <f>+'OSN PD'!M76+'OSN AC'!M76+' INM'!N76+CSN!M76+CLN!M76</f>
        <v>0</v>
      </c>
      <c r="N76" s="109">
        <f>+'OSN PD'!N76+'OSN AC'!N76+' INM'!O76+CSN!N76+CLN!N76</f>
        <v>0</v>
      </c>
      <c r="O76" s="753">
        <f t="shared" si="38"/>
        <v>0</v>
      </c>
      <c r="P76" s="753">
        <f t="shared" si="39"/>
        <v>20000</v>
      </c>
      <c r="Q76" s="753">
        <f t="shared" si="40"/>
        <v>0</v>
      </c>
      <c r="R76" s="109">
        <v>0</v>
      </c>
      <c r="S76" s="109">
        <f>+'OSN PD'!S76+'OSN AC'!S76+' INM'!T76+CSN!S76+CLN!S76</f>
        <v>0</v>
      </c>
      <c r="T76" s="109">
        <f>+'OSN PD'!T76+'OSN AC'!T76+' INM'!U76+CSN!T76+CLN!T76</f>
        <v>0</v>
      </c>
      <c r="U76" s="109">
        <f>+'OSN PD'!U76+'OSN AC'!U76+' INM'!V76+CSN!U76+CLN!U76</f>
        <v>0</v>
      </c>
      <c r="V76" s="109">
        <f>+'OSN PD'!V76+'OSN AC'!V76+' INM'!W76+CSN!V76+CLN!V76</f>
        <v>0</v>
      </c>
      <c r="W76" s="109">
        <f>+'OSN PD'!W76+'OSN AC'!W76+' INM'!X76+CSN!W76+CLN!W76</f>
        <v>0</v>
      </c>
      <c r="X76" s="109">
        <f>+'OSN PD'!X76+'OSN AC'!X76+' INM'!Y76+CSN!X76+CLN!X76</f>
        <v>0</v>
      </c>
      <c r="Y76" s="109">
        <f>+'OSN PD'!Y76+'OSN AC'!Y76+' INM'!Z76+CSN!Y76+CLN!Y76</f>
        <v>0</v>
      </c>
      <c r="Z76" s="109">
        <f>+'OSN PD'!Z76+'OSN AC'!Z76+' INM'!AA76+CSN!Z76+CLN!Z76</f>
        <v>0</v>
      </c>
      <c r="AA76" s="109">
        <f>+'OSN PD'!AA76+'OSN AC'!AA76+' INM'!AB76+CSN!AA76+CLN!AA76</f>
        <v>0</v>
      </c>
      <c r="AB76" s="109">
        <f>+'OSN PD'!AB76+'OSN AC'!AB76+' INM'!AC76+CSN!AB76+CLN!AB76</f>
        <v>0</v>
      </c>
      <c r="AC76" s="109">
        <f>+'OSN PD'!AC76+'OSN AC'!AC76+' INM'!AD76+CSN!AC76+CLN!AC76</f>
        <v>0</v>
      </c>
      <c r="AD76" s="109">
        <f>+'OSN PD'!AD76+'OSN AC'!AD76+' INM'!AE76+CSN!AD76+CLN!AD76</f>
        <v>0</v>
      </c>
      <c r="AE76" s="109">
        <f>+'OSN PD'!AE76+'OSN AC'!AE76+' INM'!AF76+CSN!AE76+CLN!AE76</f>
        <v>0</v>
      </c>
      <c r="AF76" s="109">
        <f>+'OSN PD'!AF76+'OSN AC'!AF76+' INM'!AG76+CSN!AF76+CLN!AF76</f>
        <v>0</v>
      </c>
      <c r="AG76" s="109">
        <f>+'OSN PD'!AG76+'OSN AC'!AG76+' INM'!AH76+CSN!AG76+CLN!AG76</f>
        <v>0</v>
      </c>
      <c r="AH76" s="109">
        <f>+'OSN PD'!AH76+'OSN AC'!AH76+' INM'!AI76+CSN!AH76+CLN!AH76</f>
        <v>0</v>
      </c>
      <c r="AI76" s="109">
        <f>+'OSN PD'!AI76+'OSN AC'!AI76+' INM'!AJ76+CSN!AI76+CLN!AI76</f>
        <v>0</v>
      </c>
      <c r="AJ76" s="109">
        <f>+'OSN PD'!AJ76+'OSN AC'!AJ76+' INM'!AK76+CSN!AJ76+CLN!AJ76</f>
        <v>0</v>
      </c>
      <c r="AK76" s="109">
        <f>+'OSN PD'!AK76+'OSN AC'!AK76+' INM'!AL76+CSN!AK76+CLN!AK76</f>
        <v>0</v>
      </c>
      <c r="AL76" s="109">
        <f>+'OSN PD'!AL76+'OSN AC'!AL76+' INM'!AM76+CSN!AL76+CLN!AL76</f>
        <v>0</v>
      </c>
      <c r="AM76" s="109">
        <f>+'OSN PD'!AM76+'OSN AC'!AM76+' INM'!AN76+CSN!AM76+CLN!AM76</f>
        <v>0</v>
      </c>
      <c r="AN76" s="109">
        <f>+'OSN PD'!AN76+'OSN AC'!AN76+' INM'!AO76+CSN!AN76+CLN!AN76</f>
        <v>0</v>
      </c>
      <c r="AO76" s="109">
        <f>+'OSN PD'!AO76+'OSN AC'!AO76+' INM'!AP76+CSN!AO76+CLN!AO76</f>
        <v>0</v>
      </c>
      <c r="AP76" s="109">
        <f>+'OSN PD'!AP76+'OSN AC'!AP76+' INM'!AQ76+CSN!AP76+CLN!AP76</f>
        <v>0</v>
      </c>
      <c r="AQ76" s="109">
        <f>+'OSN PD'!AQ76+'OSN AC'!AQ76+' INM'!AR76+CSN!AQ76+CLN!AQ76</f>
        <v>0</v>
      </c>
      <c r="AR76" s="109">
        <v>0</v>
      </c>
      <c r="AS76" s="109">
        <f t="shared" si="41"/>
        <v>0</v>
      </c>
      <c r="AT76" s="109"/>
      <c r="AU76" s="109">
        <v>0</v>
      </c>
      <c r="AV76" s="109">
        <v>0</v>
      </c>
      <c r="AW76" s="109">
        <v>0</v>
      </c>
      <c r="AX76" s="109">
        <v>0</v>
      </c>
      <c r="AY76" s="109">
        <f t="shared" si="42"/>
        <v>0</v>
      </c>
      <c r="AZ76" s="109">
        <v>0</v>
      </c>
      <c r="BA76" s="109">
        <f>+'OSN PD'!BA76+'OSN AC'!BA76+' INM'!BB76+CSN!BA76+CLN!BA76</f>
        <v>0</v>
      </c>
      <c r="BB76" s="109">
        <v>0</v>
      </c>
      <c r="BC76" s="109">
        <v>0</v>
      </c>
      <c r="BD76" s="109">
        <v>0</v>
      </c>
      <c r="BE76" s="109">
        <v>0</v>
      </c>
      <c r="BF76" s="109">
        <v>0</v>
      </c>
      <c r="BG76" s="109">
        <f t="shared" si="43"/>
        <v>0</v>
      </c>
    </row>
    <row r="77" spans="1:69">
      <c r="A77" s="229" t="s">
        <v>66</v>
      </c>
      <c r="B77" s="227" t="s">
        <v>970</v>
      </c>
      <c r="C77" s="109">
        <f>+'OSN PD'!C77+'OSN AC'!C77+' INM'!C77+CSN!C77+CLN!C77</f>
        <v>118863</v>
      </c>
      <c r="D77" s="109">
        <f t="shared" si="33"/>
        <v>0</v>
      </c>
      <c r="E77" s="109">
        <f t="shared" si="34"/>
        <v>111814</v>
      </c>
      <c r="F77" s="109">
        <f t="shared" si="35"/>
        <v>230677</v>
      </c>
      <c r="G77" s="109">
        <v>161518.75</v>
      </c>
      <c r="H77" s="109">
        <f>+'OSN PD'!H77+'OSN AC'!H77+' INM'!I77+CSN!H77+CLN!H77</f>
        <v>0</v>
      </c>
      <c r="I77" s="109">
        <f>+'OSN PD'!I77+'OSN AC'!I77+' INM'!J77+CSN!I77+CLN!I77</f>
        <v>0</v>
      </c>
      <c r="J77" s="109">
        <f>+'OSN PD'!J77+'OSN AC'!J77+' INM'!K77+CSN!J77+CLN!J77</f>
        <v>22462.5</v>
      </c>
      <c r="K77" s="109">
        <f t="shared" si="36"/>
        <v>22462.5</v>
      </c>
      <c r="L77" s="109">
        <f t="shared" si="37"/>
        <v>183981.25</v>
      </c>
      <c r="M77" s="109">
        <f>+'OSN PD'!M77+'OSN AC'!M77+' INM'!N77+CSN!M77+CLN!M77</f>
        <v>183981.25</v>
      </c>
      <c r="N77" s="109">
        <f>+'OSN PD'!N77+'OSN AC'!N77+' INM'!O77+CSN!N77+CLN!N77</f>
        <v>0</v>
      </c>
      <c r="O77" s="753">
        <f t="shared" si="38"/>
        <v>46695.75</v>
      </c>
      <c r="P77" s="753">
        <f t="shared" si="39"/>
        <v>46695.75</v>
      </c>
      <c r="Q77" s="753">
        <f t="shared" si="40"/>
        <v>46695.75</v>
      </c>
      <c r="R77" s="109">
        <f>+'OSN PD'!R77+'OSN AC'!R77+' INM'!S77+CSN!R77+CLN!R77</f>
        <v>0</v>
      </c>
      <c r="S77" s="109">
        <f>+'OSN PD'!S77+'OSN AC'!S77+' INM'!T77+CSN!S77+CLN!S77</f>
        <v>180000</v>
      </c>
      <c r="T77" s="109">
        <f>+'OSN PD'!T77+'OSN AC'!T77+' INM'!U77+CSN!T77+CLN!T77</f>
        <v>0</v>
      </c>
      <c r="U77" s="109">
        <f>+'OSN PD'!U77+'OSN AC'!U77+' INM'!V77+CSN!U77+CLN!U77</f>
        <v>-68186</v>
      </c>
      <c r="V77" s="109">
        <f>+'OSN PD'!V77+'OSN AC'!V77+' INM'!W77+CSN!V77+CLN!V77</f>
        <v>0</v>
      </c>
      <c r="W77" s="109">
        <f>+'OSN PD'!W77+'OSN AC'!W77+' INM'!X77+CSN!W77+CLN!W77</f>
        <v>0</v>
      </c>
      <c r="X77" s="109">
        <f>+'OSN PD'!X77+'OSN AC'!X77+' INM'!Y77+CSN!X77+CLN!X77</f>
        <v>0</v>
      </c>
      <c r="Y77" s="109">
        <f>+'OSN PD'!Y77+'OSN AC'!Y77+' INM'!Z77+CSN!Y77+CLN!Y77</f>
        <v>0</v>
      </c>
      <c r="Z77" s="109">
        <f>+'OSN PD'!Z77+'OSN AC'!Z77+' INM'!AA77+CSN!Z77+CLN!Z77</f>
        <v>0</v>
      </c>
      <c r="AA77" s="109">
        <f>+'OSN PD'!AA77+'OSN AC'!AA77+' INM'!AB77+CSN!AA77+CLN!AA77</f>
        <v>0</v>
      </c>
      <c r="AB77" s="109">
        <f>+'OSN PD'!AB77+'OSN AC'!AB77+' INM'!AC77+CSN!AB77+CLN!AB77</f>
        <v>0</v>
      </c>
      <c r="AC77" s="109">
        <f>+'OSN PD'!AC77+'OSN AC'!AC77+' INM'!AD77+CSN!AC77+CLN!AC77</f>
        <v>0</v>
      </c>
      <c r="AD77" s="109">
        <f>+'OSN PD'!AD77+'OSN AC'!AD77+' INM'!AE77+CSN!AD77+CLN!AD77</f>
        <v>0</v>
      </c>
      <c r="AE77" s="109">
        <f>+'OSN PD'!AE77+'OSN AC'!AE77+' INM'!AF77+CSN!AE77+CLN!AE77</f>
        <v>0</v>
      </c>
      <c r="AF77" s="109">
        <f>+'OSN PD'!AF77+'OSN AC'!AF77+' INM'!AG77+CSN!AF77+CLN!AF77</f>
        <v>0</v>
      </c>
      <c r="AG77" s="109">
        <f>+'OSN PD'!AG77+'OSN AC'!AG77+' INM'!AH77+CSN!AG77+CLN!AG77</f>
        <v>0</v>
      </c>
      <c r="AH77" s="109">
        <f>+'OSN PD'!AH77+'OSN AC'!AH77+' INM'!AI77+CSN!AH77+CLN!AH77</f>
        <v>0</v>
      </c>
      <c r="AI77" s="109">
        <f>+'OSN PD'!AI77+'OSN AC'!AI77+' INM'!AJ77+CSN!AI77+CLN!AI77</f>
        <v>0</v>
      </c>
      <c r="AJ77" s="109">
        <f>+'OSN PD'!AJ77+'OSN AC'!AJ77+' INM'!AK77+CSN!AJ77+CLN!AJ77</f>
        <v>0</v>
      </c>
      <c r="AK77" s="109">
        <f>+'OSN PD'!AK77+'OSN AC'!AK77+' INM'!AL77+CSN!AK77+CLN!AK77</f>
        <v>0</v>
      </c>
      <c r="AL77" s="109">
        <f>+'OSN PD'!AL77+'OSN AC'!AL77+' INM'!AM77+CSN!AL77+CLN!AL77</f>
        <v>0</v>
      </c>
      <c r="AM77" s="109">
        <f>+'OSN PD'!AM77+'OSN AC'!AM77+' INM'!AN77+CSN!AM77+CLN!AM77</f>
        <v>0</v>
      </c>
      <c r="AN77" s="109">
        <f>+'OSN PD'!AN77+'OSN AC'!AN77+' INM'!AO77+CSN!AN77+CLN!AN77</f>
        <v>0</v>
      </c>
      <c r="AO77" s="109">
        <f>+'OSN PD'!AO77+'OSN AC'!AO77+' INM'!AP77+CSN!AO77+CLN!AO77</f>
        <v>0</v>
      </c>
      <c r="AP77" s="109">
        <f>+'OSN PD'!AP77+'OSN AC'!AP77+' INM'!AQ77+CSN!AP77+CLN!AP77</f>
        <v>0</v>
      </c>
      <c r="AQ77" s="109">
        <f>+'OSN PD'!AQ77+'OSN AC'!AQ77+' INM'!AR77+CSN!AQ77+CLN!AQ77</f>
        <v>0</v>
      </c>
      <c r="AR77" s="109">
        <v>0</v>
      </c>
      <c r="AS77" s="109">
        <f t="shared" si="41"/>
        <v>111814</v>
      </c>
      <c r="AT77" s="109"/>
      <c r="AU77" s="109">
        <v>0</v>
      </c>
      <c r="AV77" s="109">
        <v>0</v>
      </c>
      <c r="AW77" s="109">
        <v>0</v>
      </c>
      <c r="AX77" s="109">
        <v>0</v>
      </c>
      <c r="AY77" s="109">
        <f t="shared" si="42"/>
        <v>0</v>
      </c>
      <c r="AZ77" s="109">
        <v>0</v>
      </c>
      <c r="BA77" s="109">
        <f>+'OSN PD'!BA77+'OSN AC'!BA77+' INM'!BB77+CSN!BA77+CLN!BA77</f>
        <v>0</v>
      </c>
      <c r="BB77" s="109">
        <v>0</v>
      </c>
      <c r="BC77" s="109">
        <v>0</v>
      </c>
      <c r="BD77" s="109">
        <v>0</v>
      </c>
      <c r="BE77" s="109">
        <v>0</v>
      </c>
      <c r="BF77" s="109">
        <v>0</v>
      </c>
      <c r="BG77" s="109">
        <f t="shared" si="43"/>
        <v>0</v>
      </c>
    </row>
    <row r="78" spans="1:69">
      <c r="A78" s="229" t="s">
        <v>67</v>
      </c>
      <c r="B78" s="227" t="s">
        <v>971</v>
      </c>
      <c r="C78" s="109">
        <f>+'OSN PD'!C78+'OSN AC'!C78+' INM'!C78+CSN!C78+CLN!C78</f>
        <v>12000</v>
      </c>
      <c r="D78" s="109">
        <f t="shared" si="33"/>
        <v>0</v>
      </c>
      <c r="E78" s="109">
        <f t="shared" si="34"/>
        <v>0</v>
      </c>
      <c r="F78" s="109">
        <f t="shared" si="35"/>
        <v>12000</v>
      </c>
      <c r="G78" s="109">
        <v>9160</v>
      </c>
      <c r="H78" s="109">
        <f>+'OSN PD'!H78+'OSN AC'!H78+' INM'!I78+CSN!H78+CLN!H78</f>
        <v>2840</v>
      </c>
      <c r="I78" s="109">
        <f>+'OSN PD'!I78+'OSN AC'!I78+' INM'!J78+CSN!I78+CLN!I78</f>
        <v>0</v>
      </c>
      <c r="J78" s="109">
        <f>+'OSN PD'!J78+'OSN AC'!J78+' INM'!K78+CSN!J78+CLN!J78</f>
        <v>0</v>
      </c>
      <c r="K78" s="109">
        <f t="shared" si="36"/>
        <v>2840</v>
      </c>
      <c r="L78" s="109">
        <f t="shared" si="37"/>
        <v>12000</v>
      </c>
      <c r="M78" s="109">
        <f>+'OSN PD'!M78+'OSN AC'!M78+' INM'!N78+CSN!M78+CLN!M78</f>
        <v>12000</v>
      </c>
      <c r="N78" s="109">
        <f>+'OSN PD'!N78+'OSN AC'!N78+' INM'!O78+CSN!N78+CLN!N78</f>
        <v>0</v>
      </c>
      <c r="O78" s="753">
        <f t="shared" si="38"/>
        <v>0</v>
      </c>
      <c r="P78" s="753">
        <f t="shared" si="39"/>
        <v>0</v>
      </c>
      <c r="Q78" s="753">
        <f t="shared" si="40"/>
        <v>0</v>
      </c>
      <c r="R78" s="109">
        <f>+'OSN PD'!R78+'OSN AC'!R78+' INM'!S78+CSN!R78+CLN!R78</f>
        <v>0</v>
      </c>
      <c r="S78" s="109">
        <f>+'OSN PD'!S78+'OSN AC'!S78+' INM'!T78+CSN!S78+CLN!S78</f>
        <v>0</v>
      </c>
      <c r="T78" s="109">
        <f>+'OSN PD'!T78+'OSN AC'!T78+' INM'!U78+CSN!T78+CLN!T78</f>
        <v>0</v>
      </c>
      <c r="U78" s="109">
        <f>+'OSN PD'!U78+'OSN AC'!U78+' INM'!V78+CSN!U78+CLN!U78</f>
        <v>0</v>
      </c>
      <c r="V78" s="109">
        <f>+'OSN PD'!V78+'OSN AC'!V78+' INM'!W78+CSN!V78+CLN!V78</f>
        <v>0</v>
      </c>
      <c r="W78" s="109">
        <f>+'OSN PD'!W78+'OSN AC'!W78+' INM'!X78+CSN!W78+CLN!W78</f>
        <v>0</v>
      </c>
      <c r="X78" s="109">
        <f>+'OSN PD'!X78+'OSN AC'!X78+' INM'!Y78+CSN!X78+CLN!X78</f>
        <v>0</v>
      </c>
      <c r="Y78" s="109">
        <f>+'OSN PD'!Y78+'OSN AC'!Y78+' INM'!Z78+CSN!Y78+CLN!Y78</f>
        <v>0</v>
      </c>
      <c r="Z78" s="109">
        <f>+'OSN PD'!Z78+'OSN AC'!Z78+' INM'!AA78+CSN!Z78+CLN!Z78</f>
        <v>0</v>
      </c>
      <c r="AA78" s="109">
        <f>+'OSN PD'!AA78+'OSN AC'!AA78+' INM'!AB78+CSN!AA78+CLN!AA78</f>
        <v>0</v>
      </c>
      <c r="AB78" s="109">
        <f>+'OSN PD'!AB78+'OSN AC'!AB78+' INM'!AC78+CSN!AB78+CLN!AB78</f>
        <v>0</v>
      </c>
      <c r="AC78" s="109">
        <f>+'OSN PD'!AC78+'OSN AC'!AC78+' INM'!AD78+CSN!AC78+CLN!AC78</f>
        <v>0</v>
      </c>
      <c r="AD78" s="109">
        <f>+'OSN PD'!AD78+'OSN AC'!AD78+' INM'!AE78+CSN!AD78+CLN!AD78</f>
        <v>0</v>
      </c>
      <c r="AE78" s="109">
        <f>+'OSN PD'!AE78+'OSN AC'!AE78+' INM'!AF78+CSN!AE78+CLN!AE78</f>
        <v>0</v>
      </c>
      <c r="AF78" s="109">
        <f>+'OSN PD'!AF78+'OSN AC'!AF78+' INM'!AG78+CSN!AF78+CLN!AF78</f>
        <v>0</v>
      </c>
      <c r="AG78" s="109">
        <f>+'OSN PD'!AG78+'OSN AC'!AG78+' INM'!AH78+CSN!AG78+CLN!AG78</f>
        <v>0</v>
      </c>
      <c r="AH78" s="109">
        <f>+'OSN PD'!AH78+'OSN AC'!AH78+' INM'!AI78+CSN!AH78+CLN!AH78</f>
        <v>0</v>
      </c>
      <c r="AI78" s="109">
        <f>+'OSN PD'!AI78+'OSN AC'!AI78+' INM'!AJ78+CSN!AI78+CLN!AI78</f>
        <v>0</v>
      </c>
      <c r="AJ78" s="109">
        <f>+'OSN PD'!AJ78+'OSN AC'!AJ78+' INM'!AK78+CSN!AJ78+CLN!AJ78</f>
        <v>0</v>
      </c>
      <c r="AK78" s="109">
        <f>+'OSN PD'!AK78+'OSN AC'!AK78+' INM'!AL78+CSN!AK78+CLN!AK78</f>
        <v>0</v>
      </c>
      <c r="AL78" s="109">
        <f>+'OSN PD'!AL78+'OSN AC'!AL78+' INM'!AM78+CSN!AL78+CLN!AL78</f>
        <v>0</v>
      </c>
      <c r="AM78" s="109">
        <f>+'OSN PD'!AM78+'OSN AC'!AM78+' INM'!AN78+CSN!AM78+CLN!AM78</f>
        <v>0</v>
      </c>
      <c r="AN78" s="109">
        <f>+'OSN PD'!AN78+'OSN AC'!AN78+' INM'!AO78+CSN!AN78+CLN!AN78</f>
        <v>0</v>
      </c>
      <c r="AO78" s="109">
        <f>+'OSN PD'!AO78+'OSN AC'!AO78+' INM'!AP78+CSN!AO78+CLN!AO78</f>
        <v>0</v>
      </c>
      <c r="AP78" s="109">
        <f>+'OSN PD'!AP78+'OSN AC'!AP78+' INM'!AQ78+CSN!AP78+CLN!AP78</f>
        <v>0</v>
      </c>
      <c r="AQ78" s="109">
        <f>+'OSN PD'!AQ78+'OSN AC'!AQ78+' INM'!AR78+CSN!AQ78+CLN!AQ78</f>
        <v>0</v>
      </c>
      <c r="AR78" s="109">
        <v>0</v>
      </c>
      <c r="AS78" s="109">
        <f t="shared" si="41"/>
        <v>0</v>
      </c>
      <c r="AT78" s="109"/>
      <c r="AU78" s="109">
        <v>0</v>
      </c>
      <c r="AV78" s="109">
        <v>0</v>
      </c>
      <c r="AW78" s="109">
        <v>0</v>
      </c>
      <c r="AX78" s="109">
        <v>0</v>
      </c>
      <c r="AY78" s="109">
        <f t="shared" si="42"/>
        <v>0</v>
      </c>
      <c r="AZ78" s="109">
        <v>0</v>
      </c>
      <c r="BA78" s="109">
        <f>+'OSN PD'!BA78+'OSN AC'!BA78+' INM'!BB78+CSN!BA78+CLN!BA78</f>
        <v>0</v>
      </c>
      <c r="BB78" s="109">
        <v>0</v>
      </c>
      <c r="BC78" s="109">
        <v>0</v>
      </c>
      <c r="BD78" s="109">
        <v>0</v>
      </c>
      <c r="BE78" s="109">
        <v>0</v>
      </c>
      <c r="BF78" s="109">
        <v>0</v>
      </c>
      <c r="BG78" s="109">
        <f t="shared" si="43"/>
        <v>0</v>
      </c>
    </row>
    <row r="79" spans="1:69">
      <c r="A79" s="229" t="s">
        <v>68</v>
      </c>
      <c r="B79" s="227" t="s">
        <v>972</v>
      </c>
      <c r="C79" s="109">
        <f>+'OSN PD'!C79+'OSN AC'!C79+' INM'!C79+CSN!C79+CLN!C79</f>
        <v>20000</v>
      </c>
      <c r="D79" s="109">
        <f t="shared" si="33"/>
        <v>0</v>
      </c>
      <c r="E79" s="109">
        <f t="shared" si="34"/>
        <v>0</v>
      </c>
      <c r="F79" s="109">
        <f t="shared" si="35"/>
        <v>20000</v>
      </c>
      <c r="G79" s="109">
        <v>5700</v>
      </c>
      <c r="H79" s="109">
        <f>+'OSN PD'!H79+'OSN AC'!H79+' INM'!I79+CSN!H79+CLN!H79</f>
        <v>14300</v>
      </c>
      <c r="I79" s="109">
        <f>+'OSN PD'!I79+'OSN AC'!I79+' INM'!J79+CSN!I79+CLN!I79</f>
        <v>0</v>
      </c>
      <c r="J79" s="109">
        <f>+'OSN PD'!J79+'OSN AC'!J79+' INM'!K79+CSN!J79+CLN!J79</f>
        <v>0</v>
      </c>
      <c r="K79" s="109">
        <f t="shared" si="36"/>
        <v>14300</v>
      </c>
      <c r="L79" s="109">
        <f t="shared" si="37"/>
        <v>20000</v>
      </c>
      <c r="M79" s="109">
        <f>+'OSN PD'!M79+'OSN AC'!M79+' INM'!N79+CSN!M79+CLN!M79</f>
        <v>20000</v>
      </c>
      <c r="N79" s="109">
        <f>+'OSN PD'!N79+'OSN AC'!N79+' INM'!O79+CSN!N79+CLN!N79</f>
        <v>0</v>
      </c>
      <c r="O79" s="753">
        <f t="shared" si="38"/>
        <v>0</v>
      </c>
      <c r="P79" s="753">
        <f t="shared" si="39"/>
        <v>0</v>
      </c>
      <c r="Q79" s="753">
        <f t="shared" si="40"/>
        <v>0</v>
      </c>
      <c r="R79" s="109">
        <f>+'OSN PD'!R79+'OSN AC'!R79+' INM'!S79+CSN!R79+CLN!R79</f>
        <v>0</v>
      </c>
      <c r="S79" s="109">
        <f>+'OSN PD'!S79+'OSN AC'!S79+' INM'!T79+CSN!S79+CLN!S79</f>
        <v>0</v>
      </c>
      <c r="T79" s="109">
        <f>+'OSN PD'!T79+'OSN AC'!T79+' INM'!U79+CSN!T79+CLN!T79</f>
        <v>0</v>
      </c>
      <c r="U79" s="109">
        <f>+'OSN PD'!U79+'OSN AC'!U79+' INM'!V79+CSN!U79+CLN!U79</f>
        <v>0</v>
      </c>
      <c r="V79" s="109">
        <f>+'OSN PD'!V79+'OSN AC'!V79+' INM'!W79+CSN!V79+CLN!V79</f>
        <v>0</v>
      </c>
      <c r="W79" s="109">
        <f>+'OSN PD'!W79+'OSN AC'!W79+' INM'!X79+CSN!W79+CLN!W79</f>
        <v>0</v>
      </c>
      <c r="X79" s="109">
        <f>+'OSN PD'!X79+'OSN AC'!X79+' INM'!Y79+CSN!X79+CLN!X79</f>
        <v>0</v>
      </c>
      <c r="Y79" s="109">
        <f>+'OSN PD'!Y79+'OSN AC'!Y79+' INM'!Z79+CSN!Y79+CLN!Y79</f>
        <v>0</v>
      </c>
      <c r="Z79" s="109">
        <f>+'OSN PD'!Z79+'OSN AC'!Z79+' INM'!AA79+CSN!Z79+CLN!Z79</f>
        <v>0</v>
      </c>
      <c r="AA79" s="109">
        <f>+'OSN PD'!AA79+'OSN AC'!AA79+' INM'!AB79+CSN!AA79+CLN!AA79</f>
        <v>0</v>
      </c>
      <c r="AB79" s="109">
        <f>+'OSN PD'!AB79+'OSN AC'!AB79+' INM'!AC79+CSN!AB79+CLN!AB79</f>
        <v>0</v>
      </c>
      <c r="AC79" s="109">
        <f>+'OSN PD'!AC79+'OSN AC'!AC79+' INM'!AD79+CSN!AC79+CLN!AC79</f>
        <v>0</v>
      </c>
      <c r="AD79" s="109">
        <f>+'OSN PD'!AD79+'OSN AC'!AD79+' INM'!AE79+CSN!AD79+CLN!AD79</f>
        <v>0</v>
      </c>
      <c r="AE79" s="109">
        <f>+'OSN PD'!AE79+'OSN AC'!AE79+' INM'!AF79+CSN!AE79+CLN!AE79</f>
        <v>0</v>
      </c>
      <c r="AF79" s="109">
        <f>+'OSN PD'!AF79+'OSN AC'!AF79+' INM'!AG79+CSN!AF79+CLN!AF79</f>
        <v>0</v>
      </c>
      <c r="AG79" s="109">
        <f>+'OSN PD'!AG79+'OSN AC'!AG79+' INM'!AH79+CSN!AG79+CLN!AG79</f>
        <v>0</v>
      </c>
      <c r="AH79" s="109">
        <f>+'OSN PD'!AH79+'OSN AC'!AH79+' INM'!AI79+CSN!AH79+CLN!AH79</f>
        <v>0</v>
      </c>
      <c r="AI79" s="109">
        <f>+'OSN PD'!AI79+'OSN AC'!AI79+' INM'!AJ79+CSN!AI79+CLN!AI79</f>
        <v>0</v>
      </c>
      <c r="AJ79" s="109">
        <f>+'OSN PD'!AJ79+'OSN AC'!AJ79+' INM'!AK79+CSN!AJ79+CLN!AJ79</f>
        <v>0</v>
      </c>
      <c r="AK79" s="109">
        <f>+'OSN PD'!AK79+'OSN AC'!AK79+' INM'!AL79+CSN!AK79+CLN!AK79</f>
        <v>0</v>
      </c>
      <c r="AL79" s="109">
        <f>+'OSN PD'!AL79+'OSN AC'!AL79+' INM'!AM79+CSN!AL79+CLN!AL79</f>
        <v>0</v>
      </c>
      <c r="AM79" s="109">
        <f>+'OSN PD'!AM79+'OSN AC'!AM79+' INM'!AN79+CSN!AM79+CLN!AM79</f>
        <v>0</v>
      </c>
      <c r="AN79" s="109">
        <f>+'OSN PD'!AN79+'OSN AC'!AN79+' INM'!AO79+CSN!AN79+CLN!AN79</f>
        <v>0</v>
      </c>
      <c r="AO79" s="109">
        <f>+'OSN PD'!AO79+'OSN AC'!AO79+' INM'!AP79+CSN!AO79+CLN!AO79</f>
        <v>0</v>
      </c>
      <c r="AP79" s="109">
        <f>+'OSN PD'!AP79+'OSN AC'!AP79+' INM'!AQ79+CSN!AP79+CLN!AP79</f>
        <v>0</v>
      </c>
      <c r="AQ79" s="109">
        <f>+'OSN PD'!AQ79+'OSN AC'!AQ79+' INM'!AR79+CSN!AQ79+CLN!AQ79</f>
        <v>0</v>
      </c>
      <c r="AR79" s="109">
        <v>0</v>
      </c>
      <c r="AS79" s="109">
        <f t="shared" si="41"/>
        <v>0</v>
      </c>
      <c r="AT79" s="109"/>
      <c r="AU79" s="109">
        <v>0</v>
      </c>
      <c r="AV79" s="109">
        <v>0</v>
      </c>
      <c r="AW79" s="109">
        <v>0</v>
      </c>
      <c r="AX79" s="109">
        <v>0</v>
      </c>
      <c r="AY79" s="109">
        <f t="shared" si="42"/>
        <v>0</v>
      </c>
      <c r="AZ79" s="109">
        <v>0</v>
      </c>
      <c r="BA79" s="109">
        <f>+'OSN PD'!BA79+'OSN AC'!BA79+' INM'!BB79+CSN!BA79+CLN!BA79</f>
        <v>0</v>
      </c>
      <c r="BB79" s="109">
        <v>0</v>
      </c>
      <c r="BC79" s="109">
        <v>0</v>
      </c>
      <c r="BD79" s="109">
        <v>0</v>
      </c>
      <c r="BE79" s="109">
        <v>0</v>
      </c>
      <c r="BF79" s="109">
        <v>0</v>
      </c>
      <c r="BG79" s="109">
        <f>SUM(AZ79:BF79)</f>
        <v>0</v>
      </c>
    </row>
    <row r="80" spans="1:69">
      <c r="A80" s="229" t="s">
        <v>69</v>
      </c>
      <c r="B80" s="227" t="s">
        <v>973</v>
      </c>
      <c r="C80" s="109">
        <f>+'OSN PD'!C80+'OSN AC'!C80+' INM'!C80+CSN!C80+CLN!C80</f>
        <v>50000</v>
      </c>
      <c r="D80" s="109">
        <f t="shared" si="33"/>
        <v>0</v>
      </c>
      <c r="E80" s="109">
        <f t="shared" si="34"/>
        <v>0</v>
      </c>
      <c r="F80" s="109">
        <f t="shared" si="35"/>
        <v>50000</v>
      </c>
      <c r="G80" s="109">
        <v>43605.87</v>
      </c>
      <c r="H80" s="109">
        <f>+'OSN PD'!H80+'OSN AC'!H80+' INM'!I80+CSN!H80+CLN!H80</f>
        <v>0</v>
      </c>
      <c r="I80" s="109">
        <f>+'OSN PD'!I80+'OSN AC'!I80+' INM'!J80+CSN!I80+CLN!I80</f>
        <v>6394.13</v>
      </c>
      <c r="J80" s="109">
        <f>+'OSN PD'!J80+'OSN AC'!J80+' INM'!K80+CSN!J80+CLN!J80</f>
        <v>0</v>
      </c>
      <c r="K80" s="109">
        <f t="shared" si="36"/>
        <v>6394.13</v>
      </c>
      <c r="L80" s="109">
        <f t="shared" si="37"/>
        <v>50000</v>
      </c>
      <c r="M80" s="109">
        <f>+'OSN PD'!M80+'OSN AC'!M80+' INM'!N80+CSN!M80+CLN!M80</f>
        <v>50000</v>
      </c>
      <c r="N80" s="109">
        <f>+'OSN PD'!N80+'OSN AC'!N80+' INM'!O80+CSN!N80+CLN!N80</f>
        <v>0</v>
      </c>
      <c r="O80" s="753">
        <f t="shared" si="38"/>
        <v>0</v>
      </c>
      <c r="P80" s="753">
        <f t="shared" si="39"/>
        <v>0</v>
      </c>
      <c r="Q80" s="753">
        <f t="shared" si="40"/>
        <v>0</v>
      </c>
      <c r="R80" s="109">
        <f>+'OSN PD'!R80+'OSN AC'!R80+' INM'!S80+CSN!R80+CLN!R80</f>
        <v>0</v>
      </c>
      <c r="S80" s="109">
        <f>+'OSN PD'!S80+'OSN AC'!S80+' INM'!T80+CSN!S80+CLN!S80</f>
        <v>0</v>
      </c>
      <c r="T80" s="109">
        <f>+'OSN PD'!T80+'OSN AC'!T80+' INM'!U80+CSN!T80+CLN!T80</f>
        <v>0</v>
      </c>
      <c r="U80" s="109">
        <f>+'OSN PD'!U80+'OSN AC'!U80+' INM'!V80+CSN!U80+CLN!U80</f>
        <v>0</v>
      </c>
      <c r="V80" s="109">
        <f>+'OSN PD'!V80+'OSN AC'!V80+' INM'!W80+CSN!V80+CLN!V80</f>
        <v>0</v>
      </c>
      <c r="W80" s="109">
        <f>+'OSN PD'!W80+'OSN AC'!W80+' INM'!X80+CSN!W80+CLN!W80</f>
        <v>0</v>
      </c>
      <c r="X80" s="109">
        <f>+'OSN PD'!X80+'OSN AC'!X80+' INM'!Y80+CSN!X80+CLN!X80</f>
        <v>0</v>
      </c>
      <c r="Y80" s="109">
        <f>+'OSN PD'!Y80+'OSN AC'!Y80+' INM'!Z80+CSN!Y80+CLN!Y80</f>
        <v>0</v>
      </c>
      <c r="Z80" s="109">
        <f>+'OSN PD'!Z80+'OSN AC'!Z80+' INM'!AA80+CSN!Z80+CLN!Z80</f>
        <v>0</v>
      </c>
      <c r="AA80" s="109">
        <f>+'OSN PD'!AA80+'OSN AC'!AA80+' INM'!AB80+CSN!AA80+CLN!AA80</f>
        <v>0</v>
      </c>
      <c r="AB80" s="109">
        <f>+'OSN PD'!AB80+'OSN AC'!AB80+' INM'!AC80+CSN!AB80+CLN!AB80</f>
        <v>0</v>
      </c>
      <c r="AC80" s="109">
        <f>+'OSN PD'!AC80+'OSN AC'!AC80+' INM'!AD80+CSN!AC80+CLN!AC80</f>
        <v>0</v>
      </c>
      <c r="AD80" s="109">
        <f>+'OSN PD'!AD80+'OSN AC'!AD80+' INM'!AE80+CSN!AD80+CLN!AD80</f>
        <v>0</v>
      </c>
      <c r="AE80" s="109">
        <f>+'OSN PD'!AE80+'OSN AC'!AE80+' INM'!AF80+CSN!AE80+CLN!AE80</f>
        <v>0</v>
      </c>
      <c r="AF80" s="109">
        <f>+'OSN PD'!AF80+'OSN AC'!AF80+' INM'!AG80+CSN!AF80+CLN!AF80</f>
        <v>0</v>
      </c>
      <c r="AG80" s="109">
        <f>+'OSN PD'!AG80+'OSN AC'!AG80+' INM'!AH80+CSN!AG80+CLN!AG80</f>
        <v>0</v>
      </c>
      <c r="AH80" s="109">
        <f>+'OSN PD'!AH80+'OSN AC'!AH80+' INM'!AI80+CSN!AH80+CLN!AH80</f>
        <v>0</v>
      </c>
      <c r="AI80" s="109">
        <f>+'OSN PD'!AI80+'OSN AC'!AI80+' INM'!AJ80+CSN!AI80+CLN!AI80</f>
        <v>0</v>
      </c>
      <c r="AJ80" s="109">
        <f>+'OSN PD'!AJ80+'OSN AC'!AJ80+' INM'!AK80+CSN!AJ80+CLN!AJ80</f>
        <v>0</v>
      </c>
      <c r="AK80" s="109">
        <f>+'OSN PD'!AK80+'OSN AC'!AK80+' INM'!AL80+CSN!AK80+CLN!AK80</f>
        <v>0</v>
      </c>
      <c r="AL80" s="109">
        <f>+'OSN PD'!AL80+'OSN AC'!AL80+' INM'!AM80+CSN!AL80+CLN!AL80</f>
        <v>0</v>
      </c>
      <c r="AM80" s="109">
        <f>+'OSN PD'!AM80+'OSN AC'!AM80+' INM'!AN80+CSN!AM80+CLN!AM80</f>
        <v>0</v>
      </c>
      <c r="AN80" s="109">
        <f>+'OSN PD'!AN80+'OSN AC'!AN80+' INM'!AO80+CSN!AN80+CLN!AN80</f>
        <v>0</v>
      </c>
      <c r="AO80" s="109">
        <f>+'OSN PD'!AO80+'OSN AC'!AO80+' INM'!AP80+CSN!AO80+CLN!AO80</f>
        <v>0</v>
      </c>
      <c r="AP80" s="109">
        <f>+'OSN PD'!AP80+'OSN AC'!AP80+' INM'!AQ80+CSN!AP80+CLN!AP80</f>
        <v>0</v>
      </c>
      <c r="AQ80" s="109">
        <f>+'OSN PD'!AQ80+'OSN AC'!AQ80+' INM'!AR80+CSN!AQ80+CLN!AQ80</f>
        <v>0</v>
      </c>
      <c r="AR80" s="109">
        <v>0</v>
      </c>
      <c r="AS80" s="109">
        <f t="shared" si="41"/>
        <v>0</v>
      </c>
      <c r="AT80" s="109"/>
      <c r="AU80" s="109">
        <v>0</v>
      </c>
      <c r="AV80" s="109">
        <v>0</v>
      </c>
      <c r="AW80" s="109">
        <v>0</v>
      </c>
      <c r="AX80" s="109">
        <v>0</v>
      </c>
      <c r="AY80" s="109">
        <f t="shared" si="42"/>
        <v>0</v>
      </c>
      <c r="AZ80" s="109">
        <v>0</v>
      </c>
      <c r="BA80" s="109">
        <f>+'OSN PD'!BA80+'OSN AC'!BA80+' INM'!BB80+CSN!BA80+CLN!BA80</f>
        <v>0</v>
      </c>
      <c r="BB80" s="109">
        <v>0</v>
      </c>
      <c r="BC80" s="109">
        <v>0</v>
      </c>
      <c r="BD80" s="109">
        <v>0</v>
      </c>
      <c r="BE80" s="109">
        <v>0</v>
      </c>
      <c r="BF80" s="109">
        <v>0</v>
      </c>
      <c r="BG80" s="109">
        <f t="shared" si="43"/>
        <v>0</v>
      </c>
    </row>
    <row r="81" spans="1:63">
      <c r="A81" s="229" t="s">
        <v>70</v>
      </c>
      <c r="B81" s="227" t="s">
        <v>974</v>
      </c>
      <c r="C81" s="109">
        <f>+'OSN PD'!C81+'OSN AC'!C81+' INM'!C81+CSN!C81+CLN!C81</f>
        <v>70000</v>
      </c>
      <c r="D81" s="109">
        <f t="shared" si="33"/>
        <v>0</v>
      </c>
      <c r="E81" s="109">
        <f t="shared" si="34"/>
        <v>0</v>
      </c>
      <c r="F81" s="109">
        <f t="shared" si="35"/>
        <v>70000</v>
      </c>
      <c r="G81" s="109">
        <v>60000</v>
      </c>
      <c r="H81" s="109">
        <f>+'OSN PD'!H81+'OSN AC'!H81+' INM'!I81+CSN!H81+CLN!H81</f>
        <v>10000</v>
      </c>
      <c r="I81" s="109">
        <f>+'OSN PD'!I81+'OSN AC'!I81+' INM'!J81+CSN!I81+CLN!I81</f>
        <v>0</v>
      </c>
      <c r="J81" s="109">
        <f>+'OSN PD'!J81+'OSN AC'!J81+' INM'!K81+CSN!J81+CLN!J81</f>
        <v>0</v>
      </c>
      <c r="K81" s="109">
        <f t="shared" si="36"/>
        <v>10000</v>
      </c>
      <c r="L81" s="109">
        <f t="shared" si="37"/>
        <v>70000</v>
      </c>
      <c r="M81" s="109">
        <f>+'OSN PD'!M81+'OSN AC'!M81+' INM'!N81+CSN!M81+CLN!M81</f>
        <v>70000</v>
      </c>
      <c r="N81" s="109">
        <f>+'OSN PD'!N81+'OSN AC'!N81+' INM'!O81+CSN!N81+CLN!N81</f>
        <v>0</v>
      </c>
      <c r="O81" s="753">
        <f t="shared" si="38"/>
        <v>0</v>
      </c>
      <c r="P81" s="753">
        <f t="shared" si="39"/>
        <v>0</v>
      </c>
      <c r="Q81" s="753">
        <f t="shared" si="40"/>
        <v>0</v>
      </c>
      <c r="R81" s="109">
        <f>+'OSN PD'!R81+'OSN AC'!R81+' INM'!S81+CSN!R81+CLN!R81</f>
        <v>0</v>
      </c>
      <c r="S81" s="109">
        <f>+'OSN PD'!S81+'OSN AC'!S81+' INM'!T81+CSN!S81+CLN!S81</f>
        <v>0</v>
      </c>
      <c r="T81" s="109">
        <f>+'OSN PD'!T81+'OSN AC'!T81+' INM'!U81+CSN!T81+CLN!T81</f>
        <v>0</v>
      </c>
      <c r="U81" s="109">
        <f>+'OSN PD'!U81+'OSN AC'!U81+' INM'!V81+CSN!U81+CLN!U81</f>
        <v>0</v>
      </c>
      <c r="V81" s="109">
        <f>+'OSN PD'!V81+'OSN AC'!V81+' INM'!W81+CSN!V81+CLN!V81</f>
        <v>0</v>
      </c>
      <c r="W81" s="109">
        <f>+'OSN PD'!W81+'OSN AC'!W81+' INM'!X81+CSN!W81+CLN!W81</f>
        <v>0</v>
      </c>
      <c r="X81" s="109">
        <f>+'OSN PD'!X81+'OSN AC'!X81+' INM'!Y81+CSN!X81+CLN!X81</f>
        <v>0</v>
      </c>
      <c r="Y81" s="109">
        <f>+'OSN PD'!Y81+'OSN AC'!Y81+' INM'!Z81+CSN!Y81+CLN!Y81</f>
        <v>0</v>
      </c>
      <c r="Z81" s="109">
        <f>+'OSN PD'!Z81+'OSN AC'!Z81+' INM'!AA81+CSN!Z81+CLN!Z81</f>
        <v>0</v>
      </c>
      <c r="AA81" s="109">
        <f>+'OSN PD'!AA81+'OSN AC'!AA81+' INM'!AB81+CSN!AA81+CLN!AA81</f>
        <v>0</v>
      </c>
      <c r="AB81" s="109">
        <f>+'OSN PD'!AB81+'OSN AC'!AB81+' INM'!AC81+CSN!AB81+CLN!AB81</f>
        <v>0</v>
      </c>
      <c r="AC81" s="109">
        <f>+'OSN PD'!AC81+'OSN AC'!AC81+' INM'!AD81+CSN!AC81+CLN!AC81</f>
        <v>0</v>
      </c>
      <c r="AD81" s="109">
        <f>+'OSN PD'!AD81+'OSN AC'!AD81+' INM'!AE81+CSN!AD81+CLN!AD81</f>
        <v>0</v>
      </c>
      <c r="AE81" s="109">
        <f>+'OSN PD'!AE81+'OSN AC'!AE81+' INM'!AF81+CSN!AE81+CLN!AE81</f>
        <v>0</v>
      </c>
      <c r="AF81" s="109">
        <f>+'OSN PD'!AF81+'OSN AC'!AF81+' INM'!AG81+CSN!AF81+CLN!AF81</f>
        <v>0</v>
      </c>
      <c r="AG81" s="109">
        <f>+'OSN PD'!AG81+'OSN AC'!AG81+' INM'!AH81+CSN!AG81+CLN!AG81</f>
        <v>0</v>
      </c>
      <c r="AH81" s="109">
        <f>+'OSN PD'!AH81+'OSN AC'!AH81+' INM'!AI81+CSN!AH81+CLN!AH81</f>
        <v>0</v>
      </c>
      <c r="AI81" s="109">
        <f>+'OSN PD'!AI81+'OSN AC'!AI81+' INM'!AJ81+CSN!AI81+CLN!AI81</f>
        <v>0</v>
      </c>
      <c r="AJ81" s="109">
        <f>+'OSN PD'!AJ81+'OSN AC'!AJ81+' INM'!AK81+CSN!AJ81+CLN!AJ81</f>
        <v>0</v>
      </c>
      <c r="AK81" s="109">
        <f>+'OSN PD'!AK81+'OSN AC'!AK81+' INM'!AL81+CSN!AK81+CLN!AK81</f>
        <v>0</v>
      </c>
      <c r="AL81" s="109">
        <f>+'OSN PD'!AL81+'OSN AC'!AL81+' INM'!AM81+CSN!AL81+CLN!AL81</f>
        <v>0</v>
      </c>
      <c r="AM81" s="109">
        <f>+'OSN PD'!AM81+'OSN AC'!AM81+' INM'!AN81+CSN!AM81+CLN!AM81</f>
        <v>0</v>
      </c>
      <c r="AN81" s="109">
        <f>+'OSN PD'!AN81+'OSN AC'!AN81+' INM'!AO81+CSN!AN81+CLN!AN81</f>
        <v>0</v>
      </c>
      <c r="AO81" s="109">
        <f>+'OSN PD'!AO81+'OSN AC'!AO81+' INM'!AP81+CSN!AO81+CLN!AO81</f>
        <v>0</v>
      </c>
      <c r="AP81" s="109">
        <f>+'OSN PD'!AP81+'OSN AC'!AP81+' INM'!AQ81+CSN!AP81+CLN!AP81</f>
        <v>0</v>
      </c>
      <c r="AQ81" s="109">
        <f>+'OSN PD'!AQ81+'OSN AC'!AQ81+' INM'!AR81+CSN!AQ81+CLN!AQ81</f>
        <v>0</v>
      </c>
      <c r="AR81" s="109">
        <v>0</v>
      </c>
      <c r="AS81" s="109">
        <f t="shared" si="41"/>
        <v>0</v>
      </c>
      <c r="AT81" s="109"/>
      <c r="AU81" s="109">
        <v>0</v>
      </c>
      <c r="AV81" s="109">
        <v>0</v>
      </c>
      <c r="AW81" s="109">
        <v>0</v>
      </c>
      <c r="AX81" s="109">
        <v>0</v>
      </c>
      <c r="AY81" s="109">
        <f t="shared" si="42"/>
        <v>0</v>
      </c>
      <c r="AZ81" s="109">
        <v>0</v>
      </c>
      <c r="BA81" s="109">
        <f>+'OSN PD'!BA81+'OSN AC'!BA81+' INM'!BB81+CSN!BA81+CLN!BA81</f>
        <v>0</v>
      </c>
      <c r="BB81" s="109">
        <v>0</v>
      </c>
      <c r="BC81" s="109">
        <v>0</v>
      </c>
      <c r="BD81" s="109">
        <v>0</v>
      </c>
      <c r="BE81" s="109">
        <v>0</v>
      </c>
      <c r="BF81" s="109">
        <v>0</v>
      </c>
      <c r="BG81" s="109">
        <f t="shared" si="43"/>
        <v>0</v>
      </c>
    </row>
    <row r="82" spans="1:63">
      <c r="A82" s="229" t="s">
        <v>71</v>
      </c>
      <c r="B82" s="227" t="s">
        <v>975</v>
      </c>
      <c r="C82" s="109">
        <f>+'OSN PD'!C82+'OSN AC'!C82+' INM'!C82+CSN!C82+CLN!C82</f>
        <v>70000</v>
      </c>
      <c r="D82" s="109">
        <f t="shared" si="33"/>
        <v>0</v>
      </c>
      <c r="E82" s="109">
        <f t="shared" si="34"/>
        <v>0</v>
      </c>
      <c r="F82" s="109">
        <f t="shared" si="35"/>
        <v>70000</v>
      </c>
      <c r="G82" s="109">
        <v>68900</v>
      </c>
      <c r="H82" s="109">
        <f>+'OSN PD'!H82+'OSN AC'!H82+' INM'!I82+CSN!H82+CLN!H82</f>
        <v>940</v>
      </c>
      <c r="I82" s="109">
        <f>+'OSN PD'!I82+'OSN AC'!I82+' INM'!J82+CSN!I82+CLN!I82</f>
        <v>0</v>
      </c>
      <c r="J82" s="109">
        <f>+'OSN PD'!J82+'OSN AC'!J82+' INM'!K82+CSN!J82+CLN!J82</f>
        <v>0</v>
      </c>
      <c r="K82" s="109">
        <f t="shared" si="36"/>
        <v>940</v>
      </c>
      <c r="L82" s="109">
        <f t="shared" si="37"/>
        <v>69840</v>
      </c>
      <c r="M82" s="109">
        <f>+'OSN PD'!M82+'OSN AC'!M82+' INM'!N82+CSN!M82+CLN!M82</f>
        <v>69840</v>
      </c>
      <c r="N82" s="109">
        <f>+'OSN PD'!N82+'OSN AC'!N82+' INM'!O82+CSN!N82+CLN!N82</f>
        <v>0</v>
      </c>
      <c r="O82" s="753">
        <f t="shared" si="38"/>
        <v>160</v>
      </c>
      <c r="P82" s="753">
        <f t="shared" si="39"/>
        <v>160</v>
      </c>
      <c r="Q82" s="753">
        <f t="shared" si="40"/>
        <v>160</v>
      </c>
      <c r="R82" s="109">
        <f>+'OSN PD'!R82+'OSN AC'!R82+' INM'!S82+CSN!R82+CLN!R82</f>
        <v>0</v>
      </c>
      <c r="S82" s="109">
        <f>+'OSN PD'!S82+'OSN AC'!S82+' INM'!T82+CSN!S82+CLN!S82</f>
        <v>0</v>
      </c>
      <c r="T82" s="109">
        <f>+'OSN PD'!T82+'OSN AC'!T82+' INM'!U82+CSN!T82+CLN!T82</f>
        <v>0</v>
      </c>
      <c r="U82" s="109">
        <f>+'OSN PD'!U82+'OSN AC'!U82+' INM'!V82+CSN!U82+CLN!U82</f>
        <v>0</v>
      </c>
      <c r="V82" s="109">
        <f>+'OSN PD'!V82+'OSN AC'!V82+' INM'!W82+CSN!V82+CLN!V82</f>
        <v>0</v>
      </c>
      <c r="W82" s="109">
        <f>+'OSN PD'!W82+'OSN AC'!W82+' INM'!X82+CSN!W82+CLN!W82</f>
        <v>0</v>
      </c>
      <c r="X82" s="109">
        <f>+'OSN PD'!X82+'OSN AC'!X82+' INM'!Y82+CSN!X82+CLN!X82</f>
        <v>0</v>
      </c>
      <c r="Y82" s="109">
        <f>+'OSN PD'!Y82+'OSN AC'!Y82+' INM'!Z82+CSN!Y82+CLN!Y82</f>
        <v>0</v>
      </c>
      <c r="Z82" s="109">
        <f>+'OSN PD'!Z82+'OSN AC'!Z82+' INM'!AA82+CSN!Z82+CLN!Z82</f>
        <v>0</v>
      </c>
      <c r="AA82" s="109">
        <f>+'OSN PD'!AA82+'OSN AC'!AA82+' INM'!AB82+CSN!AA82+CLN!AA82</f>
        <v>0</v>
      </c>
      <c r="AB82" s="109">
        <f>+'OSN PD'!AB82+'OSN AC'!AB82+' INM'!AC82+CSN!AB82+CLN!AB82</f>
        <v>0</v>
      </c>
      <c r="AC82" s="109">
        <f>+'OSN PD'!AC82+'OSN AC'!AC82+' INM'!AD82+CSN!AC82+CLN!AC82</f>
        <v>0</v>
      </c>
      <c r="AD82" s="109">
        <f>+'OSN PD'!AD82+'OSN AC'!AD82+' INM'!AE82+CSN!AD82+CLN!AD82</f>
        <v>0</v>
      </c>
      <c r="AE82" s="109">
        <f>+'OSN PD'!AE82+'OSN AC'!AE82+' INM'!AF82+CSN!AE82+CLN!AE82</f>
        <v>0</v>
      </c>
      <c r="AF82" s="109">
        <f>+'OSN PD'!AF82+'OSN AC'!AF82+' INM'!AG82+CSN!AF82+CLN!AF82</f>
        <v>0</v>
      </c>
      <c r="AG82" s="109">
        <f>+'OSN PD'!AG82+'OSN AC'!AG82+' INM'!AH82+CSN!AG82+CLN!AG82</f>
        <v>0</v>
      </c>
      <c r="AH82" s="109">
        <f>+'OSN PD'!AH82+'OSN AC'!AH82+' INM'!AI82+CSN!AH82+CLN!AH82</f>
        <v>0</v>
      </c>
      <c r="AI82" s="109">
        <f>+'OSN PD'!AI82+'OSN AC'!AI82+' INM'!AJ82+CSN!AI82+CLN!AI82</f>
        <v>0</v>
      </c>
      <c r="AJ82" s="109">
        <f>+'OSN PD'!AJ82+'OSN AC'!AJ82+' INM'!AK82+CSN!AJ82+CLN!AJ82</f>
        <v>0</v>
      </c>
      <c r="AK82" s="109">
        <f>+'OSN PD'!AK82+'OSN AC'!AK82+' INM'!AL82+CSN!AK82+CLN!AK82</f>
        <v>0</v>
      </c>
      <c r="AL82" s="109">
        <f>+'OSN PD'!AL82+'OSN AC'!AL82+' INM'!AM82+CSN!AL82+CLN!AL82</f>
        <v>0</v>
      </c>
      <c r="AM82" s="109">
        <f>+'OSN PD'!AM82+'OSN AC'!AM82+' INM'!AN82+CSN!AM82+CLN!AM82</f>
        <v>0</v>
      </c>
      <c r="AN82" s="109">
        <f>+'OSN PD'!AN82+'OSN AC'!AN82+' INM'!AO82+CSN!AN82+CLN!AN82</f>
        <v>0</v>
      </c>
      <c r="AO82" s="109">
        <f>+'OSN PD'!AO82+'OSN AC'!AO82+' INM'!AP82+CSN!AO82+CLN!AO82</f>
        <v>0</v>
      </c>
      <c r="AP82" s="109">
        <f>+'OSN PD'!AP82+'OSN AC'!AP82+' INM'!AQ82+CSN!AP82+CLN!AP82</f>
        <v>0</v>
      </c>
      <c r="AQ82" s="109">
        <f>+'OSN PD'!AQ82+'OSN AC'!AQ82+' INM'!AR82+CSN!AQ82+CLN!AQ82</f>
        <v>0</v>
      </c>
      <c r="AR82" s="109">
        <v>0</v>
      </c>
      <c r="AS82" s="109">
        <f t="shared" si="41"/>
        <v>0</v>
      </c>
      <c r="AT82" s="109"/>
      <c r="AU82" s="109">
        <v>0</v>
      </c>
      <c r="AV82" s="109">
        <v>0</v>
      </c>
      <c r="AW82" s="109">
        <v>0</v>
      </c>
      <c r="AX82" s="109">
        <v>0</v>
      </c>
      <c r="AY82" s="109">
        <f t="shared" si="42"/>
        <v>0</v>
      </c>
      <c r="AZ82" s="109">
        <v>0</v>
      </c>
      <c r="BA82" s="109">
        <f>+'OSN PD'!BA82+'OSN AC'!BA82+' INM'!BB82+CSN!BA82+CLN!BA82</f>
        <v>0</v>
      </c>
      <c r="BB82" s="109">
        <v>0</v>
      </c>
      <c r="BC82" s="109">
        <v>0</v>
      </c>
      <c r="BD82" s="109">
        <v>0</v>
      </c>
      <c r="BE82" s="109">
        <v>0</v>
      </c>
      <c r="BF82" s="109">
        <v>0</v>
      </c>
      <c r="BG82" s="109">
        <f t="shared" si="43"/>
        <v>0</v>
      </c>
    </row>
    <row r="83" spans="1:63">
      <c r="A83" s="229" t="s">
        <v>72</v>
      </c>
      <c r="B83" s="227" t="s">
        <v>976</v>
      </c>
      <c r="C83" s="109">
        <f>+'OSN PD'!C83+'OSN AC'!C83+' INM'!C83+CSN!C83+CLN!C83</f>
        <v>225000</v>
      </c>
      <c r="D83" s="109">
        <f t="shared" si="33"/>
        <v>0</v>
      </c>
      <c r="E83" s="109">
        <f t="shared" si="34"/>
        <v>0</v>
      </c>
      <c r="F83" s="109">
        <f>+C83+D83+E83</f>
        <v>225000</v>
      </c>
      <c r="G83" s="109">
        <v>225000</v>
      </c>
      <c r="H83" s="109">
        <f>+'OSN PD'!H83+'OSN AC'!H83+' INM'!I83+CSN!H83+CLN!H83</f>
        <v>0</v>
      </c>
      <c r="I83" s="109">
        <f>+'OSN PD'!I83+'OSN AC'!I83+' INM'!J83+CSN!I83+CLN!I83</f>
        <v>0</v>
      </c>
      <c r="J83" s="109">
        <f>+'OSN PD'!J83+'OSN AC'!J83+' INM'!K83+CSN!J83+CLN!J83</f>
        <v>0</v>
      </c>
      <c r="K83" s="109">
        <f t="shared" si="36"/>
        <v>0</v>
      </c>
      <c r="L83" s="109">
        <f t="shared" si="37"/>
        <v>225000</v>
      </c>
      <c r="M83" s="109">
        <f>+'OSN PD'!M83+'OSN AC'!M83+' INM'!N83+CSN!M83+CLN!M83</f>
        <v>225000</v>
      </c>
      <c r="N83" s="109">
        <f>+'OSN PD'!N83+'OSN AC'!N83+' INM'!O83+CSN!N83+CLN!N83</f>
        <v>0</v>
      </c>
      <c r="O83" s="753">
        <f t="shared" si="38"/>
        <v>0</v>
      </c>
      <c r="P83" s="753">
        <f t="shared" si="39"/>
        <v>0</v>
      </c>
      <c r="Q83" s="753">
        <f t="shared" si="40"/>
        <v>0</v>
      </c>
      <c r="R83" s="109">
        <f>+'OSN PD'!R83+'OSN AC'!R83+' INM'!S83+CSN!R83+CLN!R83</f>
        <v>0</v>
      </c>
      <c r="S83" s="109">
        <f>+'OSN PD'!S83+'OSN AC'!S83+' INM'!T83+CSN!S83+CLN!S83</f>
        <v>0</v>
      </c>
      <c r="T83" s="109">
        <f>+'OSN PD'!T83+'OSN AC'!T83+' INM'!U83+CSN!T83+CLN!T83</f>
        <v>0</v>
      </c>
      <c r="U83" s="109">
        <f>+'OSN PD'!U83+'OSN AC'!U83+' INM'!V83+CSN!U83+CLN!U83</f>
        <v>0</v>
      </c>
      <c r="V83" s="109">
        <f>+'OSN PD'!V83+'OSN AC'!V83+' INM'!W83+CSN!V83+CLN!V83</f>
        <v>0</v>
      </c>
      <c r="W83" s="109">
        <f>+'OSN PD'!W83+'OSN AC'!W83+' INM'!X83+CSN!W83+CLN!W83</f>
        <v>0</v>
      </c>
      <c r="X83" s="109">
        <f>+'OSN PD'!X83+'OSN AC'!X83+' INM'!Y83+CSN!X83+CLN!X83</f>
        <v>0</v>
      </c>
      <c r="Y83" s="109">
        <f>+'OSN PD'!Y83+'OSN AC'!Y83+' INM'!Z83+CSN!Y83+CLN!Y83</f>
        <v>0</v>
      </c>
      <c r="Z83" s="109">
        <f>+'OSN PD'!Z83+'OSN AC'!Z83+' INM'!AA83+CSN!Z83+CLN!Z83</f>
        <v>0</v>
      </c>
      <c r="AA83" s="109">
        <f>+'OSN PD'!AA83+'OSN AC'!AA83+' INM'!AB83+CSN!AA83+CLN!AA83</f>
        <v>0</v>
      </c>
      <c r="AB83" s="109">
        <f>+'OSN PD'!AB83+'OSN AC'!AB83+' INM'!AC83+CSN!AB83+CLN!AB83</f>
        <v>0</v>
      </c>
      <c r="AC83" s="109">
        <f>+'OSN PD'!AC83+'OSN AC'!AC83+' INM'!AD83+CSN!AC83+CLN!AC83</f>
        <v>0</v>
      </c>
      <c r="AD83" s="109">
        <f>+'OSN PD'!AD83+'OSN AC'!AD83+' INM'!AE83+CSN!AD83+CLN!AD83</f>
        <v>0</v>
      </c>
      <c r="AE83" s="109">
        <f>+'OSN PD'!AE83+'OSN AC'!AE83+' INM'!AF83+CSN!AE83+CLN!AE83</f>
        <v>0</v>
      </c>
      <c r="AF83" s="109">
        <f>+'OSN PD'!AF83+'OSN AC'!AF83+' INM'!AG83+CSN!AF83+CLN!AF83</f>
        <v>0</v>
      </c>
      <c r="AG83" s="109">
        <f>+'OSN PD'!AG83+'OSN AC'!AG83+' INM'!AH83+CSN!AG83+CLN!AG83</f>
        <v>0</v>
      </c>
      <c r="AH83" s="109">
        <f>+'OSN PD'!AH83+'OSN AC'!AH83+' INM'!AI83+CSN!AH83+CLN!AH83</f>
        <v>0</v>
      </c>
      <c r="AI83" s="109">
        <f>+'OSN PD'!AI83+'OSN AC'!AI83+' INM'!AJ83+CSN!AI83+CLN!AI83</f>
        <v>0</v>
      </c>
      <c r="AJ83" s="109">
        <f>+'OSN PD'!AJ83+'OSN AC'!AJ83+' INM'!AK83+CSN!AJ83+CLN!AJ83</f>
        <v>0</v>
      </c>
      <c r="AK83" s="109">
        <f>+'OSN PD'!AK83+'OSN AC'!AK83+' INM'!AL83+CSN!AK83+CLN!AK83</f>
        <v>0</v>
      </c>
      <c r="AL83" s="109">
        <f>+'OSN PD'!AL83+'OSN AC'!AL83+' INM'!AM83+CSN!AL83+CLN!AL83</f>
        <v>0</v>
      </c>
      <c r="AM83" s="109">
        <f>+'OSN PD'!AM83+'OSN AC'!AM83+' INM'!AN83+CSN!AM83+CLN!AM83</f>
        <v>0</v>
      </c>
      <c r="AN83" s="109">
        <f>+'OSN PD'!AN83+'OSN AC'!AN83+' INM'!AO83+CSN!AN83+CLN!AN83</f>
        <v>0</v>
      </c>
      <c r="AO83" s="109">
        <f>+'OSN PD'!AO83+'OSN AC'!AO83+' INM'!AP83+CSN!AO83+CLN!AO83</f>
        <v>0</v>
      </c>
      <c r="AP83" s="109">
        <f>+'OSN PD'!AP83+'OSN AC'!AP83+' INM'!AQ83+CSN!AP83+CLN!AP83</f>
        <v>0</v>
      </c>
      <c r="AQ83" s="109">
        <f>+'OSN PD'!AQ83+'OSN AC'!AQ83+' INM'!AR83+CSN!AQ83+CLN!AQ83</f>
        <v>0</v>
      </c>
      <c r="AR83" s="109">
        <v>0</v>
      </c>
      <c r="AS83" s="109">
        <f t="shared" si="41"/>
        <v>0</v>
      </c>
      <c r="AT83" s="109"/>
      <c r="AU83" s="109">
        <v>0</v>
      </c>
      <c r="AV83" s="109">
        <v>0</v>
      </c>
      <c r="AW83" s="109">
        <v>0</v>
      </c>
      <c r="AX83" s="109">
        <v>0</v>
      </c>
      <c r="AY83" s="109">
        <f t="shared" si="42"/>
        <v>0</v>
      </c>
      <c r="AZ83" s="109">
        <v>0</v>
      </c>
      <c r="BA83" s="109">
        <f>+'OSN PD'!BA83+'OSN AC'!BA83+' INM'!BB83+CSN!BA83+CLN!BA83</f>
        <v>0</v>
      </c>
      <c r="BB83" s="109">
        <v>0</v>
      </c>
      <c r="BC83" s="109">
        <v>0</v>
      </c>
      <c r="BD83" s="109">
        <v>0</v>
      </c>
      <c r="BE83" s="109">
        <v>0</v>
      </c>
      <c r="BF83" s="109">
        <v>0</v>
      </c>
      <c r="BG83" s="109">
        <f t="shared" si="43"/>
        <v>0</v>
      </c>
    </row>
    <row r="84" spans="1:63">
      <c r="A84" s="229" t="s">
        <v>73</v>
      </c>
      <c r="B84" s="227" t="s">
        <v>977</v>
      </c>
      <c r="C84" s="109">
        <f>+'OSN PD'!C84+'OSN AC'!C84+' INM'!C84+CSN!C84+CLN!C84</f>
        <v>130000</v>
      </c>
      <c r="D84" s="109">
        <f t="shared" si="33"/>
        <v>0</v>
      </c>
      <c r="E84" s="109">
        <f t="shared" si="34"/>
        <v>0</v>
      </c>
      <c r="F84" s="109">
        <f t="shared" si="35"/>
        <v>130000</v>
      </c>
      <c r="G84" s="109">
        <v>52100</v>
      </c>
      <c r="H84" s="109">
        <f>+'OSN PD'!H84+'OSN AC'!H84+' INM'!I84+CSN!H84+CLN!H84</f>
        <v>64000</v>
      </c>
      <c r="I84" s="109">
        <f>+'OSN PD'!I84+'OSN AC'!I84+' INM'!J84+CSN!I84+CLN!I84</f>
        <v>13899.99</v>
      </c>
      <c r="J84" s="109">
        <f>+'OSN PD'!J84+'OSN AC'!J84+' INM'!K84+CSN!J84+CLN!J84</f>
        <v>0</v>
      </c>
      <c r="K84" s="109">
        <f t="shared" si="36"/>
        <v>77899.990000000005</v>
      </c>
      <c r="L84" s="109">
        <f t="shared" si="37"/>
        <v>129999.99</v>
      </c>
      <c r="M84" s="109">
        <f>+'OSN PD'!M84+'OSN AC'!M84+' INM'!N84+CSN!M84+CLN!M84</f>
        <v>130000</v>
      </c>
      <c r="N84" s="109">
        <f>+'OSN PD'!N84+'OSN AC'!N84+' INM'!O84+CSN!N84+CLN!N84</f>
        <v>-9.9999999947613105E-3</v>
      </c>
      <c r="O84" s="753">
        <f t="shared" si="38"/>
        <v>9.9999999947613105E-3</v>
      </c>
      <c r="P84" s="753">
        <f t="shared" si="39"/>
        <v>0</v>
      </c>
      <c r="Q84" s="753">
        <f t="shared" si="40"/>
        <v>0</v>
      </c>
      <c r="R84" s="109">
        <f>+'OSN PD'!R84+'OSN AC'!R84+' INM'!S84+CSN!R84+CLN!R84</f>
        <v>0</v>
      </c>
      <c r="S84" s="109">
        <f>+'OSN PD'!S84+'OSN AC'!S84+' INM'!T84+CSN!S84+CLN!S84</f>
        <v>0</v>
      </c>
      <c r="T84" s="109">
        <f>+'OSN PD'!T84+'OSN AC'!T84+' INM'!U84+CSN!T84+CLN!T84</f>
        <v>0</v>
      </c>
      <c r="U84" s="109">
        <f>+'OSN PD'!U84+'OSN AC'!U84+' INM'!V84+CSN!U84+CLN!U84</f>
        <v>0</v>
      </c>
      <c r="V84" s="109">
        <f>+'OSN PD'!V84+'OSN AC'!V84+' INM'!W84+CSN!V84+CLN!V84</f>
        <v>0</v>
      </c>
      <c r="W84" s="109">
        <f>+'OSN PD'!W84+'OSN AC'!W84+' INM'!X84+CSN!W84+CLN!W84</f>
        <v>0</v>
      </c>
      <c r="X84" s="109">
        <f>+'OSN PD'!X84+'OSN AC'!X84+' INM'!Y84+CSN!X84+CLN!X84</f>
        <v>0</v>
      </c>
      <c r="Y84" s="109">
        <f>+'OSN PD'!Y84+'OSN AC'!Y84+' INM'!Z84+CSN!Y84+CLN!Y84</f>
        <v>0</v>
      </c>
      <c r="Z84" s="109">
        <f>+'OSN PD'!Z84+'OSN AC'!Z84+' INM'!AA84+CSN!Z84+CLN!Z84</f>
        <v>0</v>
      </c>
      <c r="AA84" s="109">
        <f>+'OSN PD'!AA84+'OSN AC'!AA84+' INM'!AB84+CSN!AA84+CLN!AA84</f>
        <v>0</v>
      </c>
      <c r="AB84" s="109">
        <f>+'OSN PD'!AB84+'OSN AC'!AB84+' INM'!AC84+CSN!AB84+CLN!AB84</f>
        <v>0</v>
      </c>
      <c r="AC84" s="109">
        <f>+'OSN PD'!AC84+'OSN AC'!AC84+' INM'!AD84+CSN!AC84+CLN!AC84</f>
        <v>0</v>
      </c>
      <c r="AD84" s="109">
        <f>+'OSN PD'!AD84+'OSN AC'!AD84+' INM'!AE84+CSN!AD84+CLN!AD84</f>
        <v>0</v>
      </c>
      <c r="AE84" s="109">
        <f>+'OSN PD'!AE84+'OSN AC'!AE84+' INM'!AF84+CSN!AE84+CLN!AE84</f>
        <v>0</v>
      </c>
      <c r="AF84" s="109">
        <f>+'OSN PD'!AF84+'OSN AC'!AF84+' INM'!AG84+CSN!AF84+CLN!AF84</f>
        <v>0</v>
      </c>
      <c r="AG84" s="109">
        <f>+'OSN PD'!AG84+'OSN AC'!AG84+' INM'!AH84+CSN!AG84+CLN!AG84</f>
        <v>0</v>
      </c>
      <c r="AH84" s="109">
        <f>+'OSN PD'!AH84+'OSN AC'!AH84+' INM'!AI84+CSN!AH84+CLN!AH84</f>
        <v>0</v>
      </c>
      <c r="AI84" s="109">
        <f>+'OSN PD'!AI84+'OSN AC'!AI84+' INM'!AJ84+CSN!AI84+CLN!AI84</f>
        <v>0</v>
      </c>
      <c r="AJ84" s="109">
        <f>+'OSN PD'!AJ84+'OSN AC'!AJ84+' INM'!AK84+CSN!AJ84+CLN!AJ84</f>
        <v>0</v>
      </c>
      <c r="AK84" s="109">
        <f>+'OSN PD'!AK84+'OSN AC'!AK84+' INM'!AL84+CSN!AK84+CLN!AK84</f>
        <v>0</v>
      </c>
      <c r="AL84" s="109">
        <f>+'OSN PD'!AL84+'OSN AC'!AL84+' INM'!AM84+CSN!AL84+CLN!AL84</f>
        <v>0</v>
      </c>
      <c r="AM84" s="109">
        <f>+'OSN PD'!AM84+'OSN AC'!AM84+' INM'!AN84+CSN!AM84+CLN!AM84</f>
        <v>0</v>
      </c>
      <c r="AN84" s="109">
        <f>+'OSN PD'!AN84+'OSN AC'!AN84+' INM'!AO84+CSN!AN84+CLN!AN84</f>
        <v>0</v>
      </c>
      <c r="AO84" s="109">
        <f>+'OSN PD'!AO84+'OSN AC'!AO84+' INM'!AP84+CSN!AO84+CLN!AO84</f>
        <v>0</v>
      </c>
      <c r="AP84" s="109">
        <f>+'OSN PD'!AP84+'OSN AC'!AP84+' INM'!AQ84+CSN!AP84+CLN!AP84</f>
        <v>0</v>
      </c>
      <c r="AQ84" s="109">
        <f>+'OSN PD'!AQ84+'OSN AC'!AQ84+' INM'!AR84+CSN!AQ84+CLN!AQ84</f>
        <v>0</v>
      </c>
      <c r="AR84" s="109">
        <v>0</v>
      </c>
      <c r="AS84" s="109">
        <f t="shared" si="41"/>
        <v>0</v>
      </c>
      <c r="AT84" s="109"/>
      <c r="AU84" s="109">
        <v>0</v>
      </c>
      <c r="AV84" s="109">
        <v>0</v>
      </c>
      <c r="AW84" s="109">
        <v>0</v>
      </c>
      <c r="AX84" s="109">
        <v>0</v>
      </c>
      <c r="AY84" s="109">
        <f t="shared" si="42"/>
        <v>0</v>
      </c>
      <c r="AZ84" s="109">
        <v>0</v>
      </c>
      <c r="BA84" s="109">
        <f>+'OSN PD'!BA84+'OSN AC'!BA84+' INM'!BB84+CSN!BA84+CLN!BA84</f>
        <v>0</v>
      </c>
      <c r="BB84" s="109">
        <v>0</v>
      </c>
      <c r="BC84" s="109">
        <v>0</v>
      </c>
      <c r="BD84" s="109">
        <v>0</v>
      </c>
      <c r="BE84" s="109">
        <v>0</v>
      </c>
      <c r="BF84" s="109">
        <v>0</v>
      </c>
      <c r="BG84" s="109">
        <f>SUM(AZ84:BF84)</f>
        <v>0</v>
      </c>
    </row>
    <row r="85" spans="1:63">
      <c r="A85" s="229" t="s">
        <v>74</v>
      </c>
      <c r="B85" s="227" t="s">
        <v>978</v>
      </c>
      <c r="C85" s="109">
        <f>+'OSN PD'!C85+'OSN AC'!C85+' INM'!C85+CSN!C85+CLN!C85</f>
        <v>1000000</v>
      </c>
      <c r="D85" s="109">
        <f t="shared" si="33"/>
        <v>0</v>
      </c>
      <c r="E85" s="109">
        <f t="shared" si="34"/>
        <v>740000</v>
      </c>
      <c r="F85" s="109">
        <f t="shared" si="35"/>
        <v>1740000</v>
      </c>
      <c r="G85" s="109">
        <v>547782.26</v>
      </c>
      <c r="H85" s="109">
        <f>+'OSN PD'!H85+'OSN AC'!H85+' INM'!I85+CSN!H85+CLN!H85</f>
        <v>1075680</v>
      </c>
      <c r="I85" s="109">
        <f>+'OSN PD'!I85+'OSN AC'!I85+' INM'!J85+CSN!I85+CLN!I85</f>
        <v>62094.91</v>
      </c>
      <c r="J85" s="109">
        <f>+'OSN PD'!J85+'OSN AC'!J85+' INM'!K85+CSN!J85+CLN!J85</f>
        <v>4422.82</v>
      </c>
      <c r="K85" s="109">
        <f t="shared" si="36"/>
        <v>1142197.73</v>
      </c>
      <c r="L85" s="109">
        <f t="shared" si="37"/>
        <v>1689979.99</v>
      </c>
      <c r="M85" s="109">
        <f>+'OSN PD'!M85+'OSN AC'!M85+' INM'!N85+CSN!M85+CLN!M85</f>
        <v>1689979.99</v>
      </c>
      <c r="N85" s="109">
        <f>+'OSN PD'!N85+'OSN AC'!N85+' INM'!O85+CSN!N85+CLN!N85</f>
        <v>-5.8207660913467407E-11</v>
      </c>
      <c r="O85" s="753">
        <f t="shared" si="38"/>
        <v>50020.010000000009</v>
      </c>
      <c r="P85" s="753">
        <f t="shared" si="39"/>
        <v>50020.010000000009</v>
      </c>
      <c r="Q85" s="753">
        <f t="shared" si="40"/>
        <v>50020.009999999951</v>
      </c>
      <c r="R85" s="109">
        <f>+'OSN PD'!R85+'OSN AC'!R85+' INM'!S85+CSN!R85+CLN!R85</f>
        <v>0</v>
      </c>
      <c r="S85" s="109">
        <f>+'OSN PD'!S85+'OSN AC'!S85+' INM'!T85+CSN!S85+CLN!S85</f>
        <v>740000</v>
      </c>
      <c r="T85" s="109">
        <f>+'OSN PD'!T85+'OSN AC'!T85+' INM'!U85+CSN!T85+CLN!T85</f>
        <v>0</v>
      </c>
      <c r="U85" s="109">
        <f>+'OSN PD'!U85+'OSN AC'!U85+' INM'!V85+CSN!U85+CLN!U85</f>
        <v>0</v>
      </c>
      <c r="V85" s="109">
        <f>+'OSN PD'!V85+'OSN AC'!V85+' INM'!W85+CSN!V85+CLN!V85</f>
        <v>0</v>
      </c>
      <c r="W85" s="109">
        <f>+'OSN PD'!W85+'OSN AC'!W85+' INM'!X85+CSN!W85+CLN!W85</f>
        <v>0</v>
      </c>
      <c r="X85" s="109">
        <f>+'OSN PD'!X85+'OSN AC'!X85+' INM'!Y85+CSN!X85+CLN!X85</f>
        <v>0</v>
      </c>
      <c r="Y85" s="109">
        <f>+'OSN PD'!Y85+'OSN AC'!Y85+' INM'!Z85+CSN!Y85+CLN!Y85</f>
        <v>0</v>
      </c>
      <c r="Z85" s="109">
        <f>+'OSN PD'!Z85+'OSN AC'!Z85+' INM'!AA85+CSN!Z85+CLN!Z85</f>
        <v>0</v>
      </c>
      <c r="AA85" s="109">
        <f>+'OSN PD'!AA85+'OSN AC'!AA85+' INM'!AB85+CSN!AA85+CLN!AA85</f>
        <v>0</v>
      </c>
      <c r="AB85" s="109">
        <f>+'OSN PD'!AB85+'OSN AC'!AB85+' INM'!AC85+CSN!AB85+CLN!AB85</f>
        <v>0</v>
      </c>
      <c r="AC85" s="109">
        <f>+'OSN PD'!AC85+'OSN AC'!AC85+' INM'!AD85+CSN!AC85+CLN!AC85</f>
        <v>0</v>
      </c>
      <c r="AD85" s="109">
        <f>+'OSN PD'!AD85+'OSN AC'!AD85+' INM'!AE85+CSN!AD85+CLN!AD85</f>
        <v>0</v>
      </c>
      <c r="AE85" s="109">
        <f>+'OSN PD'!AE85+'OSN AC'!AE85+' INM'!AF85+CSN!AE85+CLN!AE85</f>
        <v>0</v>
      </c>
      <c r="AF85" s="109">
        <f>+'OSN PD'!AF85+'OSN AC'!AF85+' INM'!AG85+CSN!AF85+CLN!AF85</f>
        <v>0</v>
      </c>
      <c r="AG85" s="109">
        <f>+'OSN PD'!AG85+'OSN AC'!AG85+' INM'!AH85+CSN!AG85+CLN!AG85</f>
        <v>0</v>
      </c>
      <c r="AH85" s="109">
        <f>+'OSN PD'!AH85+'OSN AC'!AH85+' INM'!AI85+CSN!AH85+CLN!AH85</f>
        <v>0</v>
      </c>
      <c r="AI85" s="109">
        <f>+'OSN PD'!AI85+'OSN AC'!AI85+' INM'!AJ85+CSN!AI85+CLN!AI85</f>
        <v>0</v>
      </c>
      <c r="AJ85" s="109">
        <f>+'OSN PD'!AJ85+'OSN AC'!AJ85+' INM'!AK85+CSN!AJ85+CLN!AJ85</f>
        <v>0</v>
      </c>
      <c r="AK85" s="109">
        <f>+'OSN PD'!AK85+'OSN AC'!AK85+' INM'!AL85+CSN!AK85+CLN!AK85</f>
        <v>0</v>
      </c>
      <c r="AL85" s="109">
        <f>+'OSN PD'!AL85+'OSN AC'!AL85+' INM'!AM85+CSN!AL85+CLN!AL85</f>
        <v>0</v>
      </c>
      <c r="AM85" s="109">
        <f>+'OSN PD'!AM85+'OSN AC'!AM85+' INM'!AN85+CSN!AM85+CLN!AM85</f>
        <v>0</v>
      </c>
      <c r="AN85" s="109">
        <f>+'OSN PD'!AN85+'OSN AC'!AN85+' INM'!AO85+CSN!AN85+CLN!AN85</f>
        <v>0</v>
      </c>
      <c r="AO85" s="109">
        <f>+'OSN PD'!AO85+'OSN AC'!AO85+' INM'!AP85+CSN!AO85+CLN!AO85</f>
        <v>0</v>
      </c>
      <c r="AP85" s="109">
        <f>+'OSN PD'!AP85+'OSN AC'!AP85+' INM'!AQ85+CSN!AP85+CLN!AP85</f>
        <v>0</v>
      </c>
      <c r="AQ85" s="109">
        <f>+'OSN PD'!AQ85+'OSN AC'!AQ85+' INM'!AR85+CSN!AQ85+CLN!AQ85</f>
        <v>0</v>
      </c>
      <c r="AR85" s="109">
        <v>0</v>
      </c>
      <c r="AS85" s="109">
        <f t="shared" si="41"/>
        <v>740000</v>
      </c>
      <c r="AT85" s="109"/>
      <c r="AU85" s="109">
        <v>0</v>
      </c>
      <c r="AV85" s="109">
        <v>0</v>
      </c>
      <c r="AW85" s="109">
        <v>0</v>
      </c>
      <c r="AX85" s="109">
        <v>0</v>
      </c>
      <c r="AY85" s="109">
        <f t="shared" si="42"/>
        <v>0</v>
      </c>
      <c r="AZ85" s="109">
        <v>0</v>
      </c>
      <c r="BA85" s="109">
        <f>+'OSN PD'!BA85+'OSN AC'!BA85+' INM'!BB85+CSN!BA85+CLN!BA85</f>
        <v>0</v>
      </c>
      <c r="BB85" s="109">
        <v>0</v>
      </c>
      <c r="BC85" s="109">
        <v>0</v>
      </c>
      <c r="BD85" s="109">
        <v>0</v>
      </c>
      <c r="BE85" s="109">
        <v>0</v>
      </c>
      <c r="BF85" s="109">
        <v>0</v>
      </c>
      <c r="BG85" s="109">
        <f t="shared" si="43"/>
        <v>0</v>
      </c>
    </row>
    <row r="86" spans="1:63" ht="12" customHeight="1">
      <c r="A86" s="229" t="s">
        <v>75</v>
      </c>
      <c r="B86" s="227" t="s">
        <v>979</v>
      </c>
      <c r="C86" s="109">
        <f>+'OSN PD'!C86+'OSN AC'!C86+' INM'!C86+CSN!C86+CLN!C86</f>
        <v>600000</v>
      </c>
      <c r="D86" s="109">
        <f t="shared" si="33"/>
        <v>0</v>
      </c>
      <c r="E86" s="109">
        <f t="shared" si="34"/>
        <v>-200000</v>
      </c>
      <c r="F86" s="109">
        <f t="shared" si="35"/>
        <v>400000</v>
      </c>
      <c r="G86" s="109">
        <v>92580.489999999991</v>
      </c>
      <c r="H86" s="109">
        <f>+'OSN PD'!H86+'OSN AC'!H86+' INM'!I86+CSN!H86+CLN!H86</f>
        <v>1800</v>
      </c>
      <c r="I86" s="109">
        <f>+'OSN PD'!I86+'OSN AC'!I86+' INM'!J86+CSN!I86+CLN!I86</f>
        <v>34037.93</v>
      </c>
      <c r="J86" s="109">
        <f>+'OSN PD'!J86+'OSN AC'!J86+' INM'!K86+CSN!J86+CLN!J86</f>
        <v>98330</v>
      </c>
      <c r="K86" s="109">
        <f t="shared" si="36"/>
        <v>134167.93</v>
      </c>
      <c r="L86" s="109">
        <f t="shared" si="37"/>
        <v>226748.41999999998</v>
      </c>
      <c r="M86" s="109">
        <f>+'OSN PD'!M86+'OSN AC'!M86+' INM'!N86+CSN!M86+CLN!M86</f>
        <v>393911.4</v>
      </c>
      <c r="N86" s="109">
        <f>+'OSN PD'!N86+'OSN AC'!N86+' INM'!O86+CSN!N86+CLN!N86</f>
        <v>-167162.98000000004</v>
      </c>
      <c r="O86" s="753">
        <f t="shared" si="38"/>
        <v>173251.58000000002</v>
      </c>
      <c r="P86" s="753">
        <f t="shared" si="39"/>
        <v>6088.5999999999767</v>
      </c>
      <c r="Q86" s="753">
        <f t="shared" si="40"/>
        <v>6088.5999999999767</v>
      </c>
      <c r="R86" s="109">
        <f>+'OSN PD'!R86+'OSN AC'!R86+' INM'!S86+CSN!R86+CLN!R86</f>
        <v>0</v>
      </c>
      <c r="S86" s="109">
        <f>+'OSN PD'!S86+'OSN AC'!S86+' INM'!T86+CSN!S86+CLN!S86</f>
        <v>-200000</v>
      </c>
      <c r="T86" s="109">
        <f>+'OSN PD'!T86+'OSN AC'!T86+' INM'!U86+CSN!T86+CLN!T86</f>
        <v>0</v>
      </c>
      <c r="U86" s="109">
        <f>+'OSN PD'!U86+'OSN AC'!U86+' INM'!V86+CSN!U86+CLN!U86</f>
        <v>0</v>
      </c>
      <c r="V86" s="109">
        <f>+'OSN PD'!V86+'OSN AC'!V86+' INM'!W86+CSN!V86+CLN!V86</f>
        <v>0</v>
      </c>
      <c r="W86" s="109">
        <f>+'OSN PD'!W86+'OSN AC'!W86+' INM'!X86+CSN!W86+CLN!W86</f>
        <v>0</v>
      </c>
      <c r="X86" s="109">
        <f>+'OSN PD'!X86+'OSN AC'!X86+' INM'!Y86+CSN!X86+CLN!X86</f>
        <v>0</v>
      </c>
      <c r="Y86" s="109">
        <f>+'OSN PD'!Y86+'OSN AC'!Y86+' INM'!Z86+CSN!Y86+CLN!Y86</f>
        <v>0</v>
      </c>
      <c r="Z86" s="109">
        <f>+'OSN PD'!Z86+'OSN AC'!Z86+' INM'!AA86+CSN!Z86+CLN!Z86</f>
        <v>0</v>
      </c>
      <c r="AA86" s="109">
        <f>+'OSN PD'!AA86+'OSN AC'!AA86+' INM'!AB86+CSN!AA86+CLN!AA86</f>
        <v>0</v>
      </c>
      <c r="AB86" s="109">
        <f>+'OSN PD'!AB86+'OSN AC'!AB86+' INM'!AC86+CSN!AB86+CLN!AB86</f>
        <v>0</v>
      </c>
      <c r="AC86" s="109">
        <f>+'OSN PD'!AC86+'OSN AC'!AC86+' INM'!AD86+CSN!AC86+CLN!AC86</f>
        <v>0</v>
      </c>
      <c r="AD86" s="109">
        <f>+'OSN PD'!AD86+'OSN AC'!AD86+' INM'!AE86+CSN!AD86+CLN!AD86</f>
        <v>0</v>
      </c>
      <c r="AE86" s="109">
        <f>+'OSN PD'!AE86+'OSN AC'!AE86+' INM'!AF86+CSN!AE86+CLN!AE86</f>
        <v>0</v>
      </c>
      <c r="AF86" s="109">
        <f>+'OSN PD'!AF86+'OSN AC'!AF86+' INM'!AG86+CSN!AF86+CLN!AF86</f>
        <v>0</v>
      </c>
      <c r="AG86" s="109">
        <f>+'OSN PD'!AG86+'OSN AC'!AG86+' INM'!AH86+CSN!AG86+CLN!AG86</f>
        <v>0</v>
      </c>
      <c r="AH86" s="109">
        <f>+'OSN PD'!AH86+'OSN AC'!AH86+' INM'!AI86+CSN!AH86+CLN!AH86</f>
        <v>0</v>
      </c>
      <c r="AI86" s="109">
        <f>+'OSN PD'!AI86+'OSN AC'!AI86+' INM'!AJ86+CSN!AI86+CLN!AI86</f>
        <v>0</v>
      </c>
      <c r="AJ86" s="109">
        <f>+'OSN PD'!AJ86+'OSN AC'!AJ86+' INM'!AK86+CSN!AJ86+CLN!AJ86</f>
        <v>0</v>
      </c>
      <c r="AK86" s="109">
        <f>+'OSN PD'!AK86+'OSN AC'!AK86+' INM'!AL86+CSN!AK86+CLN!AK86</f>
        <v>0</v>
      </c>
      <c r="AL86" s="109">
        <f>+'OSN PD'!AL86+'OSN AC'!AL86+' INM'!AM86+CSN!AL86+CLN!AL86</f>
        <v>0</v>
      </c>
      <c r="AM86" s="109">
        <f>+'OSN PD'!AM86+'OSN AC'!AM86+' INM'!AN86+CSN!AM86+CLN!AM86</f>
        <v>0</v>
      </c>
      <c r="AN86" s="109">
        <f>+'OSN PD'!AN86+'OSN AC'!AN86+' INM'!AO86+CSN!AN86+CLN!AN86</f>
        <v>0</v>
      </c>
      <c r="AO86" s="109">
        <f>+'OSN PD'!AO86+'OSN AC'!AO86+' INM'!AP86+CSN!AO86+CLN!AO86</f>
        <v>0</v>
      </c>
      <c r="AP86" s="109">
        <f>+'OSN PD'!AP86+'OSN AC'!AP86+' INM'!AQ86+CSN!AP86+CLN!AP86</f>
        <v>0</v>
      </c>
      <c r="AQ86" s="109">
        <f>+'OSN PD'!AQ86+'OSN AC'!AQ86+' INM'!AR86+CSN!AQ86+CLN!AQ86</f>
        <v>0</v>
      </c>
      <c r="AR86" s="109">
        <v>0</v>
      </c>
      <c r="AS86" s="109">
        <f t="shared" si="41"/>
        <v>-200000</v>
      </c>
      <c r="AT86" s="109"/>
      <c r="AU86" s="109">
        <v>0</v>
      </c>
      <c r="AV86" s="109">
        <v>0</v>
      </c>
      <c r="AW86" s="109">
        <v>0</v>
      </c>
      <c r="AX86" s="109">
        <v>0</v>
      </c>
      <c r="AY86" s="109">
        <f t="shared" si="42"/>
        <v>0</v>
      </c>
      <c r="AZ86" s="109">
        <v>0</v>
      </c>
      <c r="BA86" s="109">
        <f>+'OSN PD'!BA86+'OSN AC'!BA86+' INM'!BB86+CSN!BA86+CLN!BA86</f>
        <v>0</v>
      </c>
      <c r="BB86" s="109">
        <v>0</v>
      </c>
      <c r="BC86" s="109">
        <v>0</v>
      </c>
      <c r="BD86" s="109">
        <v>0</v>
      </c>
      <c r="BE86" s="109">
        <v>0</v>
      </c>
      <c r="BF86" s="109">
        <v>0</v>
      </c>
      <c r="BG86" s="109">
        <f t="shared" si="43"/>
        <v>0</v>
      </c>
    </row>
    <row r="87" spans="1:63">
      <c r="A87" s="229" t="s">
        <v>76</v>
      </c>
      <c r="B87" s="227" t="s">
        <v>980</v>
      </c>
      <c r="C87" s="109">
        <f>+'OSN PD'!C87+'OSN AC'!C87+' INM'!C87+CSN!C87+CLN!C87</f>
        <v>1000000</v>
      </c>
      <c r="D87" s="109">
        <f t="shared" si="33"/>
        <v>0</v>
      </c>
      <c r="E87" s="109">
        <f t="shared" si="34"/>
        <v>-120000</v>
      </c>
      <c r="F87" s="109">
        <f t="shared" si="35"/>
        <v>880000</v>
      </c>
      <c r="G87" s="109">
        <v>583681.87</v>
      </c>
      <c r="H87" s="109">
        <f>+'OSN PD'!H87+'OSN AC'!H87+' INM'!I87+CSN!H87+CLN!H87</f>
        <v>0</v>
      </c>
      <c r="I87" s="109">
        <f>+'OSN PD'!I87+'OSN AC'!I87+' INM'!J87+CSN!I87+CLN!I87</f>
        <v>0</v>
      </c>
      <c r="J87" s="109">
        <f>+'OSN PD'!J87+'OSN AC'!J87+' INM'!K87+CSN!J87+CLN!J87</f>
        <v>71300.070000000007</v>
      </c>
      <c r="K87" s="109">
        <f t="shared" si="36"/>
        <v>71300.070000000007</v>
      </c>
      <c r="L87" s="109">
        <f t="shared" si="37"/>
        <v>654981.93999999994</v>
      </c>
      <c r="M87" s="109">
        <f>+'OSN PD'!M87+'OSN AC'!M87+' INM'!N87+CSN!M87+CLN!M87</f>
        <v>654982.64</v>
      </c>
      <c r="N87" s="109">
        <f>+'OSN PD'!N87+'OSN AC'!N87+' INM'!O87+CSN!N87+CLN!N87</f>
        <v>-0.70000000001164153</v>
      </c>
      <c r="O87" s="753">
        <f t="shared" si="38"/>
        <v>225018.06000000006</v>
      </c>
      <c r="P87" s="753">
        <f t="shared" si="39"/>
        <v>225017.36</v>
      </c>
      <c r="Q87" s="753">
        <f t="shared" si="40"/>
        <v>225017.36000000004</v>
      </c>
      <c r="R87" s="109">
        <f>+'OSN PD'!R87+'OSN AC'!R87+' INM'!S87+CSN!R87+CLN!R87</f>
        <v>0</v>
      </c>
      <c r="S87" s="109">
        <f>+'OSN PD'!S87+'OSN AC'!S87+' INM'!T87+CSN!S87+CLN!S87</f>
        <v>-120000</v>
      </c>
      <c r="T87" s="109">
        <f>+'OSN PD'!T87+'OSN AC'!T87+' INM'!U87+CSN!T87+CLN!T87</f>
        <v>0</v>
      </c>
      <c r="U87" s="109">
        <f>+'OSN PD'!U87+'OSN AC'!U87+' INM'!V87+CSN!U87+CLN!U87</f>
        <v>0</v>
      </c>
      <c r="V87" s="109">
        <f>+'OSN PD'!V87+'OSN AC'!V87+' INM'!W87+CSN!V87+CLN!V87</f>
        <v>0</v>
      </c>
      <c r="W87" s="109">
        <f>+'OSN PD'!W87+'OSN AC'!W87+' INM'!X87+CSN!W87+CLN!W87</f>
        <v>0</v>
      </c>
      <c r="X87" s="109">
        <f>+'OSN PD'!X87+'OSN AC'!X87+' INM'!Y87+CSN!X87+CLN!X87</f>
        <v>0</v>
      </c>
      <c r="Y87" s="109">
        <f>+'OSN PD'!Y87+'OSN AC'!Y87+' INM'!Z87+CSN!Y87+CLN!Y87</f>
        <v>0</v>
      </c>
      <c r="Z87" s="109">
        <f>+'OSN PD'!Z87+'OSN AC'!Z87+' INM'!AA87+CSN!Z87+CLN!Z87</f>
        <v>0</v>
      </c>
      <c r="AA87" s="109">
        <f>+'OSN PD'!AA87+'OSN AC'!AA87+' INM'!AB87+CSN!AA87+CLN!AA87</f>
        <v>0</v>
      </c>
      <c r="AB87" s="109">
        <f>+'OSN PD'!AB87+'OSN AC'!AB87+' INM'!AC87+CSN!AB87+CLN!AB87</f>
        <v>0</v>
      </c>
      <c r="AC87" s="109">
        <f>+'OSN PD'!AC87+'OSN AC'!AC87+' INM'!AD87+CSN!AC87+CLN!AC87</f>
        <v>0</v>
      </c>
      <c r="AD87" s="109">
        <f>+'OSN PD'!AD87+'OSN AC'!AD87+' INM'!AE87+CSN!AD87+CLN!AD87</f>
        <v>0</v>
      </c>
      <c r="AE87" s="109">
        <f>+'OSN PD'!AE87+'OSN AC'!AE87+' INM'!AF87+CSN!AE87+CLN!AE87</f>
        <v>0</v>
      </c>
      <c r="AF87" s="109">
        <f>+'OSN PD'!AF87+'OSN AC'!AF87+' INM'!AG87+CSN!AF87+CLN!AF87</f>
        <v>0</v>
      </c>
      <c r="AG87" s="109">
        <f>+'OSN PD'!AG87+'OSN AC'!AG87+' INM'!AH87+CSN!AG87+CLN!AG87</f>
        <v>0</v>
      </c>
      <c r="AH87" s="109">
        <f>+'OSN PD'!AH87+'OSN AC'!AH87+' INM'!AI87+CSN!AH87+CLN!AH87</f>
        <v>0</v>
      </c>
      <c r="AI87" s="109">
        <f>+'OSN PD'!AI87+'OSN AC'!AI87+' INM'!AJ87+CSN!AI87+CLN!AI87</f>
        <v>0</v>
      </c>
      <c r="AJ87" s="109">
        <f>+'OSN PD'!AJ87+'OSN AC'!AJ87+' INM'!AK87+CSN!AJ87+CLN!AJ87</f>
        <v>0</v>
      </c>
      <c r="AK87" s="109">
        <f>+'OSN PD'!AK87+'OSN AC'!AK87+' INM'!AL87+CSN!AK87+CLN!AK87</f>
        <v>0</v>
      </c>
      <c r="AL87" s="109">
        <f>+'OSN PD'!AL87+'OSN AC'!AL87+' INM'!AM87+CSN!AL87+CLN!AL87</f>
        <v>0</v>
      </c>
      <c r="AM87" s="109">
        <f>+'OSN PD'!AM87+'OSN AC'!AM87+' INM'!AN87+CSN!AM87+CLN!AM87</f>
        <v>0</v>
      </c>
      <c r="AN87" s="109">
        <f>+'OSN PD'!AN87+'OSN AC'!AN87+' INM'!AO87+CSN!AN87+CLN!AN87</f>
        <v>0</v>
      </c>
      <c r="AO87" s="109">
        <f>+'OSN PD'!AO87+'OSN AC'!AO87+' INM'!AP87+CSN!AO87+CLN!AO87</f>
        <v>0</v>
      </c>
      <c r="AP87" s="109">
        <f>+'OSN PD'!AP87+'OSN AC'!AP87+' INM'!AQ87+CSN!AP87+CLN!AP87</f>
        <v>0</v>
      </c>
      <c r="AQ87" s="109">
        <f>+'OSN PD'!AQ87+'OSN AC'!AQ87+' INM'!AR87+CSN!AQ87+CLN!AQ87</f>
        <v>0</v>
      </c>
      <c r="AR87" s="109">
        <v>0</v>
      </c>
      <c r="AS87" s="109">
        <f t="shared" si="41"/>
        <v>-120000</v>
      </c>
      <c r="AT87" s="109"/>
      <c r="AU87" s="109">
        <v>0</v>
      </c>
      <c r="AV87" s="109">
        <v>0</v>
      </c>
      <c r="AW87" s="109">
        <v>0</v>
      </c>
      <c r="AX87" s="109">
        <v>0</v>
      </c>
      <c r="AY87" s="109">
        <f t="shared" si="42"/>
        <v>0</v>
      </c>
      <c r="AZ87" s="109">
        <v>0</v>
      </c>
      <c r="BA87" s="109">
        <f>+'OSN PD'!BA87+'OSN AC'!BA87+' INM'!BB87+CSN!BA87+CLN!BA87</f>
        <v>0</v>
      </c>
      <c r="BB87" s="109">
        <v>0</v>
      </c>
      <c r="BC87" s="109">
        <v>0</v>
      </c>
      <c r="BD87" s="109">
        <v>0</v>
      </c>
      <c r="BE87" s="109">
        <v>0</v>
      </c>
      <c r="BF87" s="109">
        <v>0</v>
      </c>
      <c r="BG87" s="109">
        <f t="shared" si="43"/>
        <v>0</v>
      </c>
    </row>
    <row r="88" spans="1:63">
      <c r="A88" s="229" t="s">
        <v>77</v>
      </c>
      <c r="B88" s="227" t="s">
        <v>981</v>
      </c>
      <c r="C88" s="109">
        <f>+'OSN PD'!C88+'OSN AC'!C88+' INM'!C88+CSN!C88+CLN!C88</f>
        <v>300000</v>
      </c>
      <c r="D88" s="109">
        <f t="shared" si="33"/>
        <v>0</v>
      </c>
      <c r="E88" s="109">
        <f t="shared" si="34"/>
        <v>0</v>
      </c>
      <c r="F88" s="109">
        <f t="shared" si="35"/>
        <v>300000</v>
      </c>
      <c r="G88" s="109">
        <v>21469.93</v>
      </c>
      <c r="H88" s="109">
        <f>+'OSN PD'!H88+'OSN AC'!H88+' INM'!I88+CSN!H88+CLN!H88</f>
        <v>273530.40000000002</v>
      </c>
      <c r="I88" s="109">
        <f>+'OSN PD'!I88+'OSN AC'!I88+' INM'!J88+CSN!I88+CLN!I88</f>
        <v>0</v>
      </c>
      <c r="J88" s="109">
        <f>+'OSN PD'!J88+'OSN AC'!J88+' INM'!K88+CSN!J88+CLN!J88</f>
        <v>4999.6000000000004</v>
      </c>
      <c r="K88" s="109">
        <f t="shared" si="36"/>
        <v>278530</v>
      </c>
      <c r="L88" s="109">
        <f t="shared" si="37"/>
        <v>299999.93</v>
      </c>
      <c r="M88" s="109">
        <f>+'OSN PD'!M88+'OSN AC'!M88+' INM'!N88+CSN!M88+CLN!M88</f>
        <v>300000</v>
      </c>
      <c r="N88" s="109">
        <f>+'OSN PD'!N88+'OSN AC'!N88+' INM'!O88+CSN!N88+CLN!N88</f>
        <v>-7.0000000006984919E-2</v>
      </c>
      <c r="O88" s="753">
        <f t="shared" si="38"/>
        <v>7.0000000006984919E-2</v>
      </c>
      <c r="P88" s="753">
        <f t="shared" si="39"/>
        <v>0</v>
      </c>
      <c r="Q88" s="753">
        <f t="shared" si="40"/>
        <v>0</v>
      </c>
      <c r="R88" s="109">
        <f>+'OSN PD'!R88+'OSN AC'!R88+' INM'!S88+CSN!R88+CLN!R88</f>
        <v>0</v>
      </c>
      <c r="S88" s="109">
        <f>+'OSN PD'!S88+'OSN AC'!S88+' INM'!T88+CSN!S88+CLN!S88</f>
        <v>0</v>
      </c>
      <c r="T88" s="109">
        <f>+'OSN PD'!T88+'OSN AC'!T88+' INM'!U88+CSN!T88+CLN!T88</f>
        <v>0</v>
      </c>
      <c r="U88" s="109">
        <f>+'OSN PD'!U88+'OSN AC'!U88+' INM'!V88+CSN!U88+CLN!U88</f>
        <v>0</v>
      </c>
      <c r="V88" s="109">
        <f>+'OSN PD'!V88+'OSN AC'!V88+' INM'!W88+CSN!V88+CLN!V88</f>
        <v>0</v>
      </c>
      <c r="W88" s="109">
        <f>+'OSN PD'!W88+'OSN AC'!W88+' INM'!X88+CSN!W88+CLN!W88</f>
        <v>0</v>
      </c>
      <c r="X88" s="109">
        <f>+'OSN PD'!X88+'OSN AC'!X88+' INM'!Y88+CSN!X88+CLN!X88</f>
        <v>0</v>
      </c>
      <c r="Y88" s="109">
        <f>+'OSN PD'!Y88+'OSN AC'!Y88+' INM'!Z88+CSN!Y88+CLN!Y88</f>
        <v>0</v>
      </c>
      <c r="Z88" s="109">
        <f>+'OSN PD'!Z88+'OSN AC'!Z88+' INM'!AA88+CSN!Z88+CLN!Z88</f>
        <v>0</v>
      </c>
      <c r="AA88" s="109">
        <f>+'OSN PD'!AA88+'OSN AC'!AA88+' INM'!AB88+CSN!AA88+CLN!AA88</f>
        <v>0</v>
      </c>
      <c r="AB88" s="109">
        <f>+'OSN PD'!AB88+'OSN AC'!AB88+' INM'!AC88+CSN!AB88+CLN!AB88</f>
        <v>0</v>
      </c>
      <c r="AC88" s="109">
        <f>+'OSN PD'!AC88+'OSN AC'!AC88+' INM'!AD88+CSN!AC88+CLN!AC88</f>
        <v>0</v>
      </c>
      <c r="AD88" s="109">
        <f>+'OSN PD'!AD88+'OSN AC'!AD88+' INM'!AE88+CSN!AD88+CLN!AD88</f>
        <v>0</v>
      </c>
      <c r="AE88" s="109">
        <f>+'OSN PD'!AE88+'OSN AC'!AE88+' INM'!AF88+CSN!AE88+CLN!AE88</f>
        <v>0</v>
      </c>
      <c r="AF88" s="109">
        <f>+'OSN PD'!AF88+'OSN AC'!AF88+' INM'!AG88+CSN!AF88+CLN!AF88</f>
        <v>0</v>
      </c>
      <c r="AG88" s="109">
        <f>+'OSN PD'!AG88+'OSN AC'!AG88+' INM'!AH88+CSN!AG88+CLN!AG88</f>
        <v>0</v>
      </c>
      <c r="AH88" s="109">
        <f>+'OSN PD'!AH88+'OSN AC'!AH88+' INM'!AI88+CSN!AH88+CLN!AH88</f>
        <v>0</v>
      </c>
      <c r="AI88" s="109">
        <f>+'OSN PD'!AI88+'OSN AC'!AI88+' INM'!AJ88+CSN!AI88+CLN!AI88</f>
        <v>0</v>
      </c>
      <c r="AJ88" s="109">
        <f>+'OSN PD'!AJ88+'OSN AC'!AJ88+' INM'!AK88+CSN!AJ88+CLN!AJ88</f>
        <v>0</v>
      </c>
      <c r="AK88" s="109">
        <f>+'OSN PD'!AK88+'OSN AC'!AK88+' INM'!AL88+CSN!AK88+CLN!AK88</f>
        <v>0</v>
      </c>
      <c r="AL88" s="109">
        <f>+'OSN PD'!AL88+'OSN AC'!AL88+' INM'!AM88+CSN!AL88+CLN!AL88</f>
        <v>0</v>
      </c>
      <c r="AM88" s="109">
        <f>+'OSN PD'!AM88+'OSN AC'!AM88+' INM'!AN88+CSN!AM88+CLN!AM88</f>
        <v>0</v>
      </c>
      <c r="AN88" s="109">
        <f>+'OSN PD'!AN88+'OSN AC'!AN88+' INM'!AO88+CSN!AN88+CLN!AN88</f>
        <v>0</v>
      </c>
      <c r="AO88" s="109">
        <f>+'OSN PD'!AO88+'OSN AC'!AO88+' INM'!AP88+CSN!AO88+CLN!AO88</f>
        <v>0</v>
      </c>
      <c r="AP88" s="109">
        <f>+'OSN PD'!AP88+'OSN AC'!AP88+' INM'!AQ88+CSN!AP88+CLN!AP88</f>
        <v>0</v>
      </c>
      <c r="AQ88" s="109">
        <f>+'OSN PD'!AQ88+'OSN AC'!AQ88+' INM'!AR88+CSN!AQ88+CLN!AQ88</f>
        <v>0</v>
      </c>
      <c r="AR88" s="109">
        <v>0</v>
      </c>
      <c r="AS88" s="109">
        <f t="shared" si="41"/>
        <v>0</v>
      </c>
      <c r="AT88" s="109"/>
      <c r="AU88" s="109">
        <v>0</v>
      </c>
      <c r="AV88" s="109">
        <v>0</v>
      </c>
      <c r="AW88" s="109">
        <v>0</v>
      </c>
      <c r="AX88" s="109">
        <v>0</v>
      </c>
      <c r="AY88" s="109">
        <f t="shared" si="42"/>
        <v>0</v>
      </c>
      <c r="AZ88" s="109">
        <v>0</v>
      </c>
      <c r="BA88" s="109">
        <f>+'OSN PD'!BA88+'OSN AC'!BA88+' INM'!BB88+CSN!BA88+CLN!BA88</f>
        <v>0</v>
      </c>
      <c r="BB88" s="109">
        <v>0</v>
      </c>
      <c r="BC88" s="109">
        <v>0</v>
      </c>
      <c r="BD88" s="109">
        <v>0</v>
      </c>
      <c r="BE88" s="109">
        <v>0</v>
      </c>
      <c r="BF88" s="109">
        <v>0</v>
      </c>
      <c r="BG88" s="109">
        <f t="shared" si="43"/>
        <v>0</v>
      </c>
    </row>
    <row r="89" spans="1:63">
      <c r="A89" s="229" t="s">
        <v>78</v>
      </c>
      <c r="B89" s="227" t="s">
        <v>982</v>
      </c>
      <c r="C89" s="109">
        <f>+'OSN PD'!C89+'OSN AC'!C89+' INM'!C89+CSN!C89+CLN!C89</f>
        <v>2000000</v>
      </c>
      <c r="D89" s="109">
        <f t="shared" si="33"/>
        <v>0</v>
      </c>
      <c r="E89" s="109">
        <f t="shared" si="34"/>
        <v>68186</v>
      </c>
      <c r="F89" s="109">
        <f t="shared" si="35"/>
        <v>2068186</v>
      </c>
      <c r="G89" s="109">
        <v>1892783.97</v>
      </c>
      <c r="H89" s="109">
        <f>+'OSN PD'!H89+'OSN AC'!H89+' INM'!I89+CSN!H89+CLN!H89</f>
        <v>65700.009999999995</v>
      </c>
      <c r="I89" s="109">
        <f>+'OSN PD'!I89+'OSN AC'!I89+' INM'!J89+CSN!I89+CLN!I89</f>
        <v>82446</v>
      </c>
      <c r="J89" s="109">
        <f>+'OSN PD'!J89+'OSN AC'!J89+' INM'!K89+CSN!J89+CLN!J89</f>
        <v>23900</v>
      </c>
      <c r="K89" s="109">
        <f>SUM(H89:J89)</f>
        <v>172046.01</v>
      </c>
      <c r="L89" s="109">
        <f t="shared" si="37"/>
        <v>2064829.98</v>
      </c>
      <c r="M89" s="109">
        <f>+'OSN PD'!M89+'OSN AC'!M89+' INM'!N89+CSN!M89+CLN!M89</f>
        <v>2066449.7000000002</v>
      </c>
      <c r="N89" s="109">
        <f>+'OSN PD'!N89+'OSN AC'!N89+' INM'!O89+CSN!N89+CLN!N89</f>
        <v>-1619.7200000002049</v>
      </c>
      <c r="O89" s="753">
        <f t="shared" si="38"/>
        <v>3356.0200000000186</v>
      </c>
      <c r="P89" s="753">
        <f t="shared" si="39"/>
        <v>1736.2999999998137</v>
      </c>
      <c r="Q89" s="753">
        <f t="shared" si="40"/>
        <v>1736.2999999998137</v>
      </c>
      <c r="R89" s="109">
        <v>0</v>
      </c>
      <c r="S89" s="109">
        <f>+'OSN PD'!S89+'OSN AC'!S89+' INM'!T89+CSN!S89+CLN!S89</f>
        <v>0</v>
      </c>
      <c r="T89" s="109">
        <f>+'OSN PD'!T89+'OSN AC'!T89+' INM'!U89+CSN!T89+CLN!T89</f>
        <v>0</v>
      </c>
      <c r="U89" s="109">
        <f>+'OSN PD'!U89+'OSN AC'!U89+' INM'!V89+CSN!U89+CLN!U89</f>
        <v>68186</v>
      </c>
      <c r="V89" s="109">
        <f>+'OSN PD'!V89+'OSN AC'!V89+' INM'!W89+CSN!V89+CLN!V89</f>
        <v>0</v>
      </c>
      <c r="W89" s="109">
        <f>+'OSN PD'!W89+'OSN AC'!W89+' INM'!X89+CSN!W89+CLN!W89</f>
        <v>0</v>
      </c>
      <c r="X89" s="109">
        <f>+'OSN PD'!X89+'OSN AC'!X89+' INM'!Y89+CSN!X89+CLN!X89</f>
        <v>0</v>
      </c>
      <c r="Y89" s="109">
        <f>+'OSN PD'!Y89+'OSN AC'!Y89+' INM'!Z89+CSN!Y89+CLN!Y89</f>
        <v>0</v>
      </c>
      <c r="Z89" s="109">
        <f>+'OSN PD'!Z89+'OSN AC'!Z89+' INM'!AA89+CSN!Z89+CLN!Z89</f>
        <v>0</v>
      </c>
      <c r="AA89" s="109">
        <f>+'OSN PD'!AA89+'OSN AC'!AA89+' INM'!AB89+CSN!AA89+CLN!AA89</f>
        <v>0</v>
      </c>
      <c r="AB89" s="109">
        <f>+'OSN PD'!AB89+'OSN AC'!AB89+' INM'!AC89+CSN!AB89+CLN!AB89</f>
        <v>0</v>
      </c>
      <c r="AC89" s="109">
        <f>+'OSN PD'!AC89+'OSN AC'!AC89+' INM'!AD89+CSN!AC89+CLN!AC89</f>
        <v>0</v>
      </c>
      <c r="AD89" s="109">
        <f>+'OSN PD'!AD89+'OSN AC'!AD89+' INM'!AE89+CSN!AD89+CLN!AD89</f>
        <v>0</v>
      </c>
      <c r="AE89" s="109">
        <f>+'OSN PD'!AE89+'OSN AC'!AE89+' INM'!AF89+CSN!AE89+CLN!AE89</f>
        <v>0</v>
      </c>
      <c r="AF89" s="109">
        <f>+'OSN PD'!AF89+'OSN AC'!AF89+' INM'!AG89+CSN!AF89+CLN!AF89</f>
        <v>0</v>
      </c>
      <c r="AG89" s="109">
        <f>+'OSN PD'!AG89+'OSN AC'!AG89+' INM'!AH89+CSN!AG89+CLN!AG89</f>
        <v>0</v>
      </c>
      <c r="AH89" s="109">
        <f>+'OSN PD'!AH89+'OSN AC'!AH89+' INM'!AI89+CSN!AH89+CLN!AH89</f>
        <v>0</v>
      </c>
      <c r="AI89" s="109">
        <f>+'OSN PD'!AI89+'OSN AC'!AI89+' INM'!AJ89+CSN!AI89+CLN!AI89</f>
        <v>0</v>
      </c>
      <c r="AJ89" s="109">
        <f>+'OSN PD'!AJ89+'OSN AC'!AJ89+' INM'!AK89+CSN!AJ89+CLN!AJ89</f>
        <v>0</v>
      </c>
      <c r="AK89" s="109">
        <f>+'OSN PD'!AK89+'OSN AC'!AK89+' INM'!AL89+CSN!AK89+CLN!AK89</f>
        <v>0</v>
      </c>
      <c r="AL89" s="109">
        <f>+'OSN PD'!AL89+'OSN AC'!AL89+' INM'!AM89+CSN!AL89+CLN!AL89</f>
        <v>0</v>
      </c>
      <c r="AM89" s="109">
        <f>+'OSN PD'!AM89+'OSN AC'!AM89+' INM'!AN89+CSN!AM89+CLN!AM89</f>
        <v>0</v>
      </c>
      <c r="AN89" s="109">
        <f>+'OSN PD'!AN89+'OSN AC'!AN89+' INM'!AO89+CSN!AN89+CLN!AN89</f>
        <v>0</v>
      </c>
      <c r="AO89" s="109">
        <f>+'OSN PD'!AO89+'OSN AC'!AO89+' INM'!AP89+CSN!AO89+CLN!AO89</f>
        <v>0</v>
      </c>
      <c r="AP89" s="109">
        <f>+'OSN PD'!AP89+'OSN AC'!AP89+' INM'!AQ89+CSN!AP89+CLN!AP89</f>
        <v>0</v>
      </c>
      <c r="AQ89" s="109">
        <f>+'OSN PD'!AQ89+'OSN AC'!AQ89+' INM'!AR89+CSN!AQ89+CLN!AQ89</f>
        <v>0</v>
      </c>
      <c r="AR89" s="109">
        <v>0</v>
      </c>
      <c r="AS89" s="109">
        <f t="shared" si="41"/>
        <v>68186</v>
      </c>
      <c r="AT89" s="109"/>
      <c r="AU89" s="109">
        <v>0</v>
      </c>
      <c r="AV89" s="109">
        <v>0</v>
      </c>
      <c r="AW89" s="109">
        <v>0</v>
      </c>
      <c r="AX89" s="109">
        <v>0</v>
      </c>
      <c r="AY89" s="109">
        <f t="shared" si="42"/>
        <v>0</v>
      </c>
      <c r="AZ89" s="109">
        <v>0</v>
      </c>
      <c r="BA89" s="109">
        <f>+'OSN PD'!BA89+'OSN AC'!BA89+' INM'!BB89+CSN!BA89+CLN!BA89</f>
        <v>0</v>
      </c>
      <c r="BB89" s="109">
        <v>0</v>
      </c>
      <c r="BC89" s="109">
        <v>0</v>
      </c>
      <c r="BD89" s="109">
        <v>0</v>
      </c>
      <c r="BE89" s="109">
        <v>0</v>
      </c>
      <c r="BF89" s="109">
        <v>0</v>
      </c>
      <c r="BG89" s="109">
        <f t="shared" si="43"/>
        <v>0</v>
      </c>
    </row>
    <row r="90" spans="1:63">
      <c r="A90" s="229" t="s">
        <v>79</v>
      </c>
      <c r="B90" s="227" t="s">
        <v>983</v>
      </c>
      <c r="C90" s="109">
        <f>+'OSN PD'!C90+'OSN AC'!C90+' INM'!C90+CSN!C90+CLN!C90</f>
        <v>100000</v>
      </c>
      <c r="D90" s="109">
        <f t="shared" si="33"/>
        <v>0</v>
      </c>
      <c r="E90" s="109">
        <f t="shared" si="34"/>
        <v>0</v>
      </c>
      <c r="F90" s="109">
        <f t="shared" si="35"/>
        <v>100000</v>
      </c>
      <c r="G90" s="109">
        <v>69733.78</v>
      </c>
      <c r="H90" s="109">
        <f>+'OSN PD'!H90+'OSN AC'!H90+' INM'!I90+CSN!H90+CLN!H90</f>
        <v>10200.01</v>
      </c>
      <c r="I90" s="109">
        <f>+'OSN PD'!I90+'OSN AC'!I90+' INM'!J90+CSN!I90+CLN!I90</f>
        <v>0</v>
      </c>
      <c r="J90" s="109">
        <f>+'OSN PD'!J90+'OSN AC'!J90+' INM'!K90+CSN!J90+CLN!J90</f>
        <v>0</v>
      </c>
      <c r="K90" s="109">
        <f t="shared" si="36"/>
        <v>10200.01</v>
      </c>
      <c r="L90" s="109">
        <f t="shared" si="37"/>
        <v>79933.789999999994</v>
      </c>
      <c r="M90" s="109">
        <f>+'OSN PD'!M90+'OSN AC'!M90+' INM'!N90+CSN!M90+CLN!M90</f>
        <v>79933.789999999994</v>
      </c>
      <c r="N90" s="109">
        <f>+'OSN PD'!N90+'OSN AC'!N90+' INM'!O90+CSN!N90+CLN!N90</f>
        <v>0</v>
      </c>
      <c r="O90" s="753">
        <f t="shared" si="38"/>
        <v>20066.210000000006</v>
      </c>
      <c r="P90" s="753">
        <f t="shared" si="39"/>
        <v>20066.210000000006</v>
      </c>
      <c r="Q90" s="753">
        <f t="shared" si="40"/>
        <v>20066.210000000006</v>
      </c>
      <c r="R90" s="109">
        <f>+'OSN PD'!R90+'OSN AC'!R90+' INM'!S90+CSN!R90+CLN!R90</f>
        <v>0</v>
      </c>
      <c r="S90" s="109">
        <f>+'OSN PD'!S90+'OSN AC'!S90+' INM'!T90+CSN!S90+CLN!S90</f>
        <v>0</v>
      </c>
      <c r="T90" s="109">
        <f>+'OSN PD'!T90+'OSN AC'!T90+' INM'!U90+CSN!T90+CLN!T90</f>
        <v>0</v>
      </c>
      <c r="U90" s="109">
        <f>+'OSN PD'!U90+'OSN AC'!U90+' INM'!V90+CSN!U90+CLN!U90</f>
        <v>0</v>
      </c>
      <c r="V90" s="109">
        <f>+'OSN PD'!V90+'OSN AC'!V90+' INM'!W90+CSN!V90+CLN!V90</f>
        <v>0</v>
      </c>
      <c r="W90" s="109">
        <f>+'OSN PD'!W90+'OSN AC'!W90+' INM'!X90+CSN!W90+CLN!W90</f>
        <v>0</v>
      </c>
      <c r="X90" s="109">
        <f>+'OSN PD'!X90+'OSN AC'!X90+' INM'!Y90+CSN!X90+CLN!X90</f>
        <v>0</v>
      </c>
      <c r="Y90" s="109">
        <f>+'OSN PD'!Y90+'OSN AC'!Y90+' INM'!Z90+CSN!Y90+CLN!Y90</f>
        <v>0</v>
      </c>
      <c r="Z90" s="109">
        <f>+'OSN PD'!Z90+'OSN AC'!Z90+' INM'!AA90+CSN!Z90+CLN!Z90</f>
        <v>0</v>
      </c>
      <c r="AA90" s="109">
        <f>+'OSN PD'!AA90+'OSN AC'!AA90+' INM'!AB90+CSN!AA90+CLN!AA90</f>
        <v>0</v>
      </c>
      <c r="AB90" s="109">
        <f>+'OSN PD'!AB90+'OSN AC'!AB90+' INM'!AC90+CSN!AB90+CLN!AB90</f>
        <v>0</v>
      </c>
      <c r="AC90" s="109">
        <f>+'OSN PD'!AC90+'OSN AC'!AC90+' INM'!AD90+CSN!AC90+CLN!AC90</f>
        <v>0</v>
      </c>
      <c r="AD90" s="109">
        <f>+'OSN PD'!AD90+'OSN AC'!AD90+' INM'!AE90+CSN!AD90+CLN!AD90</f>
        <v>0</v>
      </c>
      <c r="AE90" s="109">
        <f>+'OSN PD'!AE90+'OSN AC'!AE90+' INM'!AF90+CSN!AE90+CLN!AE90</f>
        <v>0</v>
      </c>
      <c r="AF90" s="109">
        <f>+'OSN PD'!AF90+'OSN AC'!AF90+' INM'!AG90+CSN!AF90+CLN!AF90</f>
        <v>0</v>
      </c>
      <c r="AG90" s="109">
        <f>+'OSN PD'!AG90+'OSN AC'!AG90+' INM'!AH90+CSN!AG90+CLN!AG90</f>
        <v>0</v>
      </c>
      <c r="AH90" s="109">
        <f>+'OSN PD'!AH90+'OSN AC'!AH90+' INM'!AI90+CSN!AH90+CLN!AH90</f>
        <v>0</v>
      </c>
      <c r="AI90" s="109">
        <f>+'OSN PD'!AI90+'OSN AC'!AI90+' INM'!AJ90+CSN!AI90+CLN!AI90</f>
        <v>0</v>
      </c>
      <c r="AJ90" s="109">
        <f>+'OSN PD'!AJ90+'OSN AC'!AJ90+' INM'!AK90+CSN!AJ90+CLN!AJ90</f>
        <v>0</v>
      </c>
      <c r="AK90" s="109">
        <f>+'OSN PD'!AK90+'OSN AC'!AK90+' INM'!AL90+CSN!AK90+CLN!AK90</f>
        <v>0</v>
      </c>
      <c r="AL90" s="109">
        <f>+'OSN PD'!AL90+'OSN AC'!AL90+' INM'!AM90+CSN!AL90+CLN!AL90</f>
        <v>0</v>
      </c>
      <c r="AM90" s="109">
        <f>+'OSN PD'!AM90+'OSN AC'!AM90+' INM'!AN90+CSN!AM90+CLN!AM90</f>
        <v>0</v>
      </c>
      <c r="AN90" s="109">
        <f>+'OSN PD'!AN90+'OSN AC'!AN90+' INM'!AO90+CSN!AN90+CLN!AN90</f>
        <v>0</v>
      </c>
      <c r="AO90" s="109">
        <f>+'OSN PD'!AO90+'OSN AC'!AO90+' INM'!AP90+CSN!AO90+CLN!AO90</f>
        <v>0</v>
      </c>
      <c r="AP90" s="109">
        <f>+'OSN PD'!AP90+'OSN AC'!AP90+' INM'!AQ90+CSN!AP90+CLN!AP90</f>
        <v>0</v>
      </c>
      <c r="AQ90" s="109">
        <f>+'OSN PD'!AQ90+'OSN AC'!AQ90+' INM'!AR90+CSN!AQ90+CLN!AQ90</f>
        <v>0</v>
      </c>
      <c r="AR90" s="109">
        <v>0</v>
      </c>
      <c r="AS90" s="109">
        <f t="shared" si="41"/>
        <v>0</v>
      </c>
      <c r="AT90" s="109"/>
      <c r="AU90" s="109">
        <v>0</v>
      </c>
      <c r="AV90" s="109">
        <v>0</v>
      </c>
      <c r="AW90" s="109">
        <v>0</v>
      </c>
      <c r="AX90" s="109">
        <v>0</v>
      </c>
      <c r="AY90" s="109">
        <f t="shared" si="42"/>
        <v>0</v>
      </c>
      <c r="AZ90" s="109">
        <v>0</v>
      </c>
      <c r="BA90" s="109">
        <f>+'OSN PD'!BA90+'OSN AC'!BA90+' INM'!BB90+CSN!BA90+CLN!BA90</f>
        <v>0</v>
      </c>
      <c r="BB90" s="109">
        <v>0</v>
      </c>
      <c r="BC90" s="109">
        <v>0</v>
      </c>
      <c r="BD90" s="109">
        <v>0</v>
      </c>
      <c r="BE90" s="109">
        <v>0</v>
      </c>
      <c r="BF90" s="109">
        <v>0</v>
      </c>
      <c r="BG90" s="109">
        <f t="shared" si="43"/>
        <v>0</v>
      </c>
    </row>
    <row r="91" spans="1:63">
      <c r="A91" s="229" t="s">
        <v>80</v>
      </c>
      <c r="B91" s="227" t="s">
        <v>984</v>
      </c>
      <c r="C91" s="109">
        <f>+'OSN PD'!C91+'OSN AC'!C91+' INM'!C91+CSN!C91+CLN!C91</f>
        <v>0</v>
      </c>
      <c r="D91" s="109">
        <f t="shared" si="33"/>
        <v>0</v>
      </c>
      <c r="E91" s="109">
        <f t="shared" si="34"/>
        <v>0</v>
      </c>
      <c r="F91" s="109">
        <f t="shared" si="35"/>
        <v>0</v>
      </c>
      <c r="G91" s="109">
        <v>0</v>
      </c>
      <c r="H91" s="109">
        <f>+'OSN PD'!H91+'OSN AC'!H91+' INM'!I91+CSN!H91+CLN!H91</f>
        <v>0</v>
      </c>
      <c r="I91" s="109">
        <f>+'OSN PD'!I91+'OSN AC'!I91+' INM'!J91+CSN!I91+CLN!I91</f>
        <v>0</v>
      </c>
      <c r="J91" s="109">
        <f>+'OSN PD'!J91+'OSN AC'!J91+' INM'!K91+CSN!J91+CLN!J91</f>
        <v>0</v>
      </c>
      <c r="K91" s="109">
        <f t="shared" si="36"/>
        <v>0</v>
      </c>
      <c r="L91" s="109">
        <f t="shared" si="37"/>
        <v>0</v>
      </c>
      <c r="M91" s="109">
        <f>+'OSN PD'!M91+'OSN AC'!M91+' INM'!N91+CSN!M91+CLN!M91</f>
        <v>0</v>
      </c>
      <c r="N91" s="109">
        <f>+'OSN PD'!N91+'OSN AC'!N91+' INM'!O91+CSN!N91+CLN!N91</f>
        <v>0</v>
      </c>
      <c r="O91" s="753">
        <f t="shared" si="38"/>
        <v>0</v>
      </c>
      <c r="P91" s="753">
        <f t="shared" si="39"/>
        <v>0</v>
      </c>
      <c r="Q91" s="753">
        <f t="shared" si="40"/>
        <v>0</v>
      </c>
      <c r="R91" s="109">
        <f>+'OSN PD'!R91+'OSN AC'!R91+' INM'!S91+CSN!R91+CLN!R91</f>
        <v>0</v>
      </c>
      <c r="S91" s="109">
        <f>+'OSN PD'!S91+'OSN AC'!S91+' INM'!T91+CSN!S91+CLN!S91</f>
        <v>0</v>
      </c>
      <c r="T91" s="109">
        <f>+'OSN PD'!T91+'OSN AC'!T91+' INM'!U91+CSN!T91+CLN!T91</f>
        <v>0</v>
      </c>
      <c r="U91" s="109">
        <f>+'OSN PD'!U91+'OSN AC'!U91+' INM'!V91+CSN!U91+CLN!U91</f>
        <v>0</v>
      </c>
      <c r="V91" s="109">
        <f>+'OSN PD'!V91+'OSN AC'!V91+' INM'!W91+CSN!V91+CLN!V91</f>
        <v>0</v>
      </c>
      <c r="W91" s="109">
        <f>+'OSN PD'!W91+'OSN AC'!W91+' INM'!X91+CSN!W91+CLN!W91</f>
        <v>0</v>
      </c>
      <c r="X91" s="109">
        <f>+'OSN PD'!X91+'OSN AC'!X91+' INM'!Y91+CSN!X91+CLN!X91</f>
        <v>0</v>
      </c>
      <c r="Y91" s="109">
        <f>+'OSN PD'!Y91+'OSN AC'!Y91+' INM'!Z91+CSN!Y91+CLN!Y91</f>
        <v>0</v>
      </c>
      <c r="Z91" s="109">
        <f>+'OSN PD'!Z91+'OSN AC'!Z91+' INM'!AA91+CSN!Z91+CLN!Z91</f>
        <v>0</v>
      </c>
      <c r="AA91" s="109">
        <f>+'OSN PD'!AA91+'OSN AC'!AA91+' INM'!AB91+CSN!AA91+CLN!AA91</f>
        <v>0</v>
      </c>
      <c r="AB91" s="109">
        <f>+'OSN PD'!AB91+'OSN AC'!AB91+' INM'!AC91+CSN!AB91+CLN!AB91</f>
        <v>0</v>
      </c>
      <c r="AC91" s="109">
        <f>+'OSN PD'!AC91+'OSN AC'!AC91+' INM'!AD91+CSN!AC91+CLN!AC91</f>
        <v>0</v>
      </c>
      <c r="AD91" s="109">
        <f>+'OSN PD'!AD91+'OSN AC'!AD91+' INM'!AE91+CSN!AD91+CLN!AD91</f>
        <v>0</v>
      </c>
      <c r="AE91" s="109">
        <f>+'OSN PD'!AE91+'OSN AC'!AE91+' INM'!AF91+CSN!AE91+CLN!AE91</f>
        <v>0</v>
      </c>
      <c r="AF91" s="109">
        <f>+'OSN PD'!AF91+'OSN AC'!AF91+' INM'!AG91+CSN!AF91+CLN!AF91</f>
        <v>0</v>
      </c>
      <c r="AG91" s="109">
        <f>+'OSN PD'!AG91+'OSN AC'!AG91+' INM'!AH91+CSN!AG91+CLN!AG91</f>
        <v>0</v>
      </c>
      <c r="AH91" s="109">
        <f>+'OSN PD'!AH91+'OSN AC'!AH91+' INM'!AI91+CSN!AH91+CLN!AH91</f>
        <v>0</v>
      </c>
      <c r="AI91" s="109">
        <f>+'OSN PD'!AI91+'OSN AC'!AI91+' INM'!AJ91+CSN!AI91+CLN!AI91</f>
        <v>0</v>
      </c>
      <c r="AJ91" s="109">
        <f>+'OSN PD'!AJ91+'OSN AC'!AJ91+' INM'!AK91+CSN!AJ91+CLN!AJ91</f>
        <v>0</v>
      </c>
      <c r="AK91" s="109">
        <f>+'OSN PD'!AK91+'OSN AC'!AK91+' INM'!AL91+CSN!AK91+CLN!AK91</f>
        <v>0</v>
      </c>
      <c r="AL91" s="109">
        <f>+'OSN PD'!AL91+'OSN AC'!AL91+' INM'!AM91+CSN!AL91+CLN!AL91</f>
        <v>0</v>
      </c>
      <c r="AM91" s="109">
        <f>+'OSN PD'!AM91+'OSN AC'!AM91+' INM'!AN91+CSN!AM91+CLN!AM91</f>
        <v>0</v>
      </c>
      <c r="AN91" s="109">
        <f>+'OSN PD'!AN91+'OSN AC'!AN91+' INM'!AO91+CSN!AN91+CLN!AN91</f>
        <v>0</v>
      </c>
      <c r="AO91" s="109">
        <f>+'OSN PD'!AO91+'OSN AC'!AO91+' INM'!AP91+CSN!AO91+CLN!AO91</f>
        <v>0</v>
      </c>
      <c r="AP91" s="109">
        <f>+'OSN PD'!AP91+'OSN AC'!AP91+' INM'!AQ91+CSN!AP91+CLN!AP91</f>
        <v>0</v>
      </c>
      <c r="AQ91" s="109">
        <f>+'OSN PD'!AQ91+'OSN AC'!AQ91+' INM'!AR91+CSN!AQ91+CLN!AQ91</f>
        <v>0</v>
      </c>
      <c r="AR91" s="109">
        <v>0</v>
      </c>
      <c r="AS91" s="109">
        <f t="shared" si="41"/>
        <v>0</v>
      </c>
      <c r="AT91" s="109"/>
      <c r="AU91" s="109">
        <v>0</v>
      </c>
      <c r="AV91" s="109">
        <v>0</v>
      </c>
      <c r="AW91" s="109">
        <v>0</v>
      </c>
      <c r="AX91" s="109">
        <v>0</v>
      </c>
      <c r="AY91" s="109">
        <f t="shared" si="42"/>
        <v>0</v>
      </c>
      <c r="AZ91" s="109">
        <v>0</v>
      </c>
      <c r="BA91" s="109">
        <f>+'OSN PD'!BA91+'OSN AC'!BA91+' INM'!BB91+CSN!BA91+CLN!BA91</f>
        <v>0</v>
      </c>
      <c r="BB91" s="109">
        <v>0</v>
      </c>
      <c r="BC91" s="109">
        <v>0</v>
      </c>
      <c r="BD91" s="109">
        <v>0</v>
      </c>
      <c r="BE91" s="109">
        <v>0</v>
      </c>
      <c r="BF91" s="109">
        <v>0</v>
      </c>
      <c r="BG91" s="109">
        <f t="shared" si="43"/>
        <v>0</v>
      </c>
    </row>
    <row r="92" spans="1:63" s="1" customFormat="1">
      <c r="A92" s="229" t="s">
        <v>81</v>
      </c>
      <c r="B92" s="227" t="s">
        <v>985</v>
      </c>
      <c r="C92" s="109">
        <f>+'OSN PD'!C92+'OSN AC'!C92+' INM'!C92+CSN!C92+CLN!C92</f>
        <v>50000</v>
      </c>
      <c r="D92" s="109">
        <f t="shared" si="33"/>
        <v>0</v>
      </c>
      <c r="E92" s="109">
        <f t="shared" si="34"/>
        <v>0</v>
      </c>
      <c r="F92" s="109">
        <f t="shared" si="35"/>
        <v>50000</v>
      </c>
      <c r="G92" s="109">
        <v>46278.009999999995</v>
      </c>
      <c r="H92" s="109">
        <f>+'OSN PD'!H92+'OSN AC'!H92+' INM'!I92+CSN!H92+CLN!H92</f>
        <v>0</v>
      </c>
      <c r="I92" s="109">
        <f>+'OSN PD'!I92+'OSN AC'!I92+' INM'!J92+CSN!I92+CLN!I92</f>
        <v>0</v>
      </c>
      <c r="J92" s="109">
        <f>+'OSN PD'!J92+'OSN AC'!J92+' INM'!K92+CSN!J92+CLN!J92</f>
        <v>1699.99</v>
      </c>
      <c r="K92" s="109">
        <f t="shared" si="36"/>
        <v>1699.99</v>
      </c>
      <c r="L92" s="109">
        <f t="shared" si="37"/>
        <v>47977.999999999993</v>
      </c>
      <c r="M92" s="109">
        <f>+'OSN PD'!M92+'OSN AC'!M92+' INM'!N92+CSN!M92+CLN!M92</f>
        <v>48978.01</v>
      </c>
      <c r="N92" s="109">
        <f>+'OSN PD'!N92+'OSN AC'!N92+' INM'!O92+CSN!N92+CLN!N92</f>
        <v>-1000.0100000000093</v>
      </c>
      <c r="O92" s="753">
        <f t="shared" si="38"/>
        <v>2022.0000000000073</v>
      </c>
      <c r="P92" s="753">
        <f t="shared" si="39"/>
        <v>1021.989999999998</v>
      </c>
      <c r="Q92" s="753">
        <f t="shared" si="40"/>
        <v>1021.989999999998</v>
      </c>
      <c r="R92" s="109">
        <f>+'OSN PD'!R92+'OSN AC'!R92+' INM'!S92+CSN!R92+CLN!R92</f>
        <v>0</v>
      </c>
      <c r="S92" s="109">
        <f>+'OSN PD'!S92+'OSN AC'!S92+' INM'!T92+CSN!S92+CLN!S92</f>
        <v>0</v>
      </c>
      <c r="T92" s="109">
        <f>+'OSN PD'!T92+'OSN AC'!T92+' INM'!U92+CSN!T92+CLN!T92</f>
        <v>0</v>
      </c>
      <c r="U92" s="109">
        <f>+'OSN PD'!U92+'OSN AC'!U92+' INM'!V92+CSN!U92+CLN!U92</f>
        <v>0</v>
      </c>
      <c r="V92" s="109">
        <f>+'OSN PD'!V92+'OSN AC'!V92+' INM'!W92+CSN!V92+CLN!V92</f>
        <v>0</v>
      </c>
      <c r="W92" s="109">
        <f>+'OSN PD'!W92+'OSN AC'!W92+' INM'!X92+CSN!W92+CLN!W92</f>
        <v>0</v>
      </c>
      <c r="X92" s="109">
        <f>+'OSN PD'!X92+'OSN AC'!X92+' INM'!Y92+CSN!X92+CLN!X92</f>
        <v>0</v>
      </c>
      <c r="Y92" s="109">
        <f>+'OSN PD'!Y92+'OSN AC'!Y92+' INM'!Z92+CSN!Y92+CLN!Y92</f>
        <v>0</v>
      </c>
      <c r="Z92" s="109">
        <f>+'OSN PD'!Z92+'OSN AC'!Z92+' INM'!AA92+CSN!Z92+CLN!Z92</f>
        <v>0</v>
      </c>
      <c r="AA92" s="109">
        <f>+'OSN PD'!AA92+'OSN AC'!AA92+' INM'!AB92+CSN!AA92+CLN!AA92</f>
        <v>0</v>
      </c>
      <c r="AB92" s="109">
        <f>+'OSN PD'!AB92+'OSN AC'!AB92+' INM'!AC92+CSN!AB92+CLN!AB92</f>
        <v>0</v>
      </c>
      <c r="AC92" s="109">
        <f>+'OSN PD'!AC92+'OSN AC'!AC92+' INM'!AD92+CSN!AC92+CLN!AC92</f>
        <v>0</v>
      </c>
      <c r="AD92" s="109">
        <f>+'OSN PD'!AD92+'OSN AC'!AD92+' INM'!AE92+CSN!AD92+CLN!AD92</f>
        <v>0</v>
      </c>
      <c r="AE92" s="109">
        <f>+'OSN PD'!AE92+'OSN AC'!AE92+' INM'!AF92+CSN!AE92+CLN!AE92</f>
        <v>0</v>
      </c>
      <c r="AF92" s="109">
        <f>+'OSN PD'!AF92+'OSN AC'!AF92+' INM'!AG92+CSN!AF92+CLN!AF92</f>
        <v>0</v>
      </c>
      <c r="AG92" s="109">
        <f>+'OSN PD'!AG92+'OSN AC'!AG92+' INM'!AH92+CSN!AG92+CLN!AG92</f>
        <v>0</v>
      </c>
      <c r="AH92" s="109">
        <f>+'OSN PD'!AH92+'OSN AC'!AH92+' INM'!AI92+CSN!AH92+CLN!AH92</f>
        <v>0</v>
      </c>
      <c r="AI92" s="109">
        <f>+'OSN PD'!AI92+'OSN AC'!AI92+' INM'!AJ92+CSN!AI92+CLN!AI92</f>
        <v>0</v>
      </c>
      <c r="AJ92" s="109">
        <f>+'OSN PD'!AJ92+'OSN AC'!AJ92+' INM'!AK92+CSN!AJ92+CLN!AJ92</f>
        <v>0</v>
      </c>
      <c r="AK92" s="109">
        <f>+'OSN PD'!AK92+'OSN AC'!AK92+' INM'!AL92+CSN!AK92+CLN!AK92</f>
        <v>0</v>
      </c>
      <c r="AL92" s="109">
        <f>+'OSN PD'!AL92+'OSN AC'!AL92+' INM'!AM92+CSN!AL92+CLN!AL92</f>
        <v>0</v>
      </c>
      <c r="AM92" s="109">
        <f>+'OSN PD'!AM92+'OSN AC'!AM92+' INM'!AN92+CSN!AM92+CLN!AM92</f>
        <v>0</v>
      </c>
      <c r="AN92" s="109">
        <f>+'OSN PD'!AN92+'OSN AC'!AN92+' INM'!AO92+CSN!AN92+CLN!AN92</f>
        <v>0</v>
      </c>
      <c r="AO92" s="109">
        <f>+'OSN PD'!AO92+'OSN AC'!AO92+' INM'!AP92+CSN!AO92+CLN!AO92</f>
        <v>0</v>
      </c>
      <c r="AP92" s="109">
        <f>+'OSN PD'!AP92+'OSN AC'!AP92+' INM'!AQ92+CSN!AP92+CLN!AP92</f>
        <v>0</v>
      </c>
      <c r="AQ92" s="109">
        <f>+'OSN PD'!AQ92+'OSN AC'!AQ92+' INM'!AR92+CSN!AQ92+CLN!AQ92</f>
        <v>0</v>
      </c>
      <c r="AR92" s="109">
        <v>0</v>
      </c>
      <c r="AS92" s="109">
        <f t="shared" si="41"/>
        <v>0</v>
      </c>
      <c r="AT92" s="109"/>
      <c r="AU92" s="109">
        <v>0</v>
      </c>
      <c r="AV92" s="109">
        <v>0</v>
      </c>
      <c r="AW92" s="109">
        <v>0</v>
      </c>
      <c r="AX92" s="109">
        <v>0</v>
      </c>
      <c r="AY92" s="109">
        <f t="shared" si="42"/>
        <v>0</v>
      </c>
      <c r="AZ92" s="109">
        <v>0</v>
      </c>
      <c r="BA92" s="109">
        <f>+'OSN PD'!BA92+'OSN AC'!BA92+' INM'!BB92+CSN!BA92+CLN!BA92</f>
        <v>0</v>
      </c>
      <c r="BB92" s="109">
        <v>0</v>
      </c>
      <c r="BC92" s="109">
        <v>0</v>
      </c>
      <c r="BD92" s="109">
        <v>0</v>
      </c>
      <c r="BE92" s="109">
        <v>0</v>
      </c>
      <c r="BF92" s="109">
        <v>0</v>
      </c>
      <c r="BG92" s="109">
        <f>SUM(AZ92:BF92)</f>
        <v>0</v>
      </c>
      <c r="BH92" s="227"/>
      <c r="BI92" s="227"/>
      <c r="BJ92" s="227"/>
      <c r="BK92" s="181"/>
    </row>
    <row r="93" spans="1:63">
      <c r="A93" s="229"/>
      <c r="C93" s="109"/>
      <c r="D93" s="109"/>
      <c r="E93" s="109"/>
      <c r="F93" s="109"/>
      <c r="G93" s="109"/>
      <c r="H93" s="109"/>
      <c r="I93" s="109"/>
      <c r="J93" s="109"/>
      <c r="K93" s="109"/>
      <c r="L93" s="109"/>
      <c r="M93" s="109"/>
      <c r="O93" s="109"/>
      <c r="Q93" s="109"/>
      <c r="R93" s="109"/>
      <c r="S93" s="109"/>
      <c r="T93" s="109"/>
      <c r="U93" s="109"/>
      <c r="V93" s="109"/>
      <c r="W93" s="109"/>
      <c r="X93" s="109"/>
      <c r="Y93" s="109"/>
      <c r="Z93" s="109"/>
      <c r="AA93" s="109"/>
      <c r="AB93" s="109"/>
      <c r="AC93" s="109"/>
      <c r="AD93" s="109"/>
      <c r="AE93" s="109"/>
      <c r="AF93" s="109"/>
      <c r="AG93" s="109"/>
      <c r="AH93" s="109"/>
      <c r="AI93" s="109"/>
      <c r="AJ93" s="109"/>
      <c r="AK93" s="109"/>
      <c r="AL93" s="109"/>
      <c r="AM93" s="109"/>
      <c r="AN93" s="109"/>
      <c r="AO93" s="109"/>
      <c r="AP93" s="109"/>
      <c r="AQ93" s="109"/>
      <c r="AR93" s="109"/>
      <c r="AS93" s="109"/>
      <c r="AT93" s="109"/>
      <c r="AU93" s="109"/>
      <c r="AV93" s="109"/>
      <c r="AW93" s="109"/>
      <c r="AX93" s="109"/>
      <c r="AY93" s="109"/>
      <c r="AZ93" s="109"/>
      <c r="BB93" s="109"/>
      <c r="BC93" s="109"/>
      <c r="BD93" s="109"/>
      <c r="BE93" s="109"/>
      <c r="BF93" s="109"/>
      <c r="BG93" s="3"/>
    </row>
    <row r="94" spans="1:63">
      <c r="A94" s="774">
        <v>3</v>
      </c>
      <c r="B94" s="207" t="s">
        <v>986</v>
      </c>
      <c r="C94" s="771">
        <f t="shared" ref="C94:AJ94" si="44">SUM(C96:C96)</f>
        <v>0</v>
      </c>
      <c r="D94" s="771">
        <f t="shared" si="44"/>
        <v>0</v>
      </c>
      <c r="E94" s="771">
        <f t="shared" si="44"/>
        <v>0</v>
      </c>
      <c r="F94" s="771">
        <f t="shared" si="44"/>
        <v>0</v>
      </c>
      <c r="G94" s="771">
        <v>0</v>
      </c>
      <c r="H94" s="771">
        <f t="shared" si="44"/>
        <v>0</v>
      </c>
      <c r="I94" s="771">
        <f t="shared" si="44"/>
        <v>0</v>
      </c>
      <c r="J94" s="771">
        <f t="shared" si="44"/>
        <v>0</v>
      </c>
      <c r="K94" s="771">
        <f t="shared" si="44"/>
        <v>0</v>
      </c>
      <c r="L94" s="771">
        <f t="shared" si="44"/>
        <v>0</v>
      </c>
      <c r="M94" s="771">
        <f t="shared" si="44"/>
        <v>0</v>
      </c>
      <c r="N94" s="771">
        <f t="shared" si="44"/>
        <v>0</v>
      </c>
      <c r="O94" s="771">
        <f t="shared" si="44"/>
        <v>0</v>
      </c>
      <c r="P94" s="771">
        <f t="shared" si="44"/>
        <v>0</v>
      </c>
      <c r="Q94" s="794">
        <f t="shared" si="44"/>
        <v>0</v>
      </c>
      <c r="R94" s="771">
        <f t="shared" si="44"/>
        <v>0</v>
      </c>
      <c r="S94" s="771">
        <f t="shared" si="44"/>
        <v>0</v>
      </c>
      <c r="T94" s="771">
        <f t="shared" si="44"/>
        <v>0</v>
      </c>
      <c r="U94" s="771">
        <f t="shared" si="44"/>
        <v>0</v>
      </c>
      <c r="V94" s="771">
        <f t="shared" si="44"/>
        <v>0</v>
      </c>
      <c r="W94" s="771">
        <f t="shared" si="44"/>
        <v>0</v>
      </c>
      <c r="X94" s="771">
        <f t="shared" si="44"/>
        <v>0</v>
      </c>
      <c r="Y94" s="771">
        <f t="shared" si="44"/>
        <v>0</v>
      </c>
      <c r="Z94" s="771">
        <f t="shared" si="44"/>
        <v>0</v>
      </c>
      <c r="AA94" s="771">
        <f t="shared" si="44"/>
        <v>0</v>
      </c>
      <c r="AB94" s="771">
        <f t="shared" si="44"/>
        <v>0</v>
      </c>
      <c r="AC94" s="771">
        <f t="shared" si="44"/>
        <v>0</v>
      </c>
      <c r="AD94" s="771">
        <f t="shared" si="44"/>
        <v>0</v>
      </c>
      <c r="AE94" s="771">
        <f t="shared" si="44"/>
        <v>0</v>
      </c>
      <c r="AF94" s="771">
        <f t="shared" si="44"/>
        <v>0</v>
      </c>
      <c r="AG94" s="771">
        <f t="shared" si="44"/>
        <v>0</v>
      </c>
      <c r="AH94" s="771">
        <f t="shared" si="44"/>
        <v>0</v>
      </c>
      <c r="AI94" s="771">
        <f t="shared" si="44"/>
        <v>0</v>
      </c>
      <c r="AJ94" s="771">
        <f t="shared" si="44"/>
        <v>0</v>
      </c>
      <c r="AK94" s="771"/>
      <c r="AL94" s="771"/>
      <c r="AM94" s="771"/>
      <c r="AN94" s="771"/>
      <c r="AO94" s="771"/>
      <c r="AP94" s="771"/>
      <c r="AQ94" s="771"/>
      <c r="AR94" s="771"/>
      <c r="AS94" s="771">
        <f t="shared" ref="AS94:BG94" si="45">SUM(AS96:AS96)</f>
        <v>0</v>
      </c>
      <c r="AT94" s="771">
        <f t="shared" si="45"/>
        <v>0</v>
      </c>
      <c r="AU94" s="771">
        <f t="shared" si="45"/>
        <v>0</v>
      </c>
      <c r="AV94" s="771">
        <f t="shared" si="45"/>
        <v>0</v>
      </c>
      <c r="AW94" s="771">
        <f t="shared" si="45"/>
        <v>0</v>
      </c>
      <c r="AX94" s="771">
        <f t="shared" si="45"/>
        <v>0</v>
      </c>
      <c r="AY94" s="771">
        <f t="shared" si="45"/>
        <v>0</v>
      </c>
      <c r="AZ94" s="771">
        <f t="shared" si="45"/>
        <v>0</v>
      </c>
      <c r="BA94" s="771">
        <f t="shared" si="45"/>
        <v>0</v>
      </c>
      <c r="BB94" s="771">
        <f t="shared" si="45"/>
        <v>0</v>
      </c>
      <c r="BC94" s="771">
        <f t="shared" si="45"/>
        <v>0</v>
      </c>
      <c r="BD94" s="771">
        <f t="shared" si="45"/>
        <v>0</v>
      </c>
      <c r="BE94" s="771">
        <f t="shared" si="45"/>
        <v>0</v>
      </c>
      <c r="BF94" s="771">
        <f t="shared" si="45"/>
        <v>0</v>
      </c>
      <c r="BG94" s="771">
        <f t="shared" si="45"/>
        <v>0</v>
      </c>
    </row>
    <row r="95" spans="1:63">
      <c r="A95" s="229"/>
      <c r="B95" s="109"/>
      <c r="C95" s="109"/>
      <c r="D95" s="109"/>
      <c r="E95" s="109"/>
      <c r="F95" s="109"/>
      <c r="G95" s="109"/>
      <c r="H95" s="109"/>
      <c r="I95" s="109"/>
      <c r="J95" s="109"/>
      <c r="K95" s="109"/>
      <c r="L95" s="109"/>
      <c r="M95" s="109"/>
      <c r="N95" s="109"/>
      <c r="O95" s="109"/>
      <c r="Q95" s="109"/>
      <c r="R95" s="109"/>
      <c r="S95" s="109"/>
      <c r="T95" s="109"/>
      <c r="U95" s="109"/>
      <c r="V95" s="109"/>
      <c r="W95" s="109"/>
      <c r="X95" s="109"/>
      <c r="Y95" s="109"/>
      <c r="Z95" s="109"/>
      <c r="AA95" s="109"/>
      <c r="AB95" s="109"/>
      <c r="AC95" s="109"/>
      <c r="AD95" s="109"/>
      <c r="AE95" s="109"/>
      <c r="AF95" s="109"/>
      <c r="AG95" s="109"/>
      <c r="AH95" s="109"/>
      <c r="AI95" s="109"/>
      <c r="AJ95" s="109"/>
      <c r="AK95" s="109"/>
      <c r="AL95" s="109"/>
      <c r="AM95" s="109"/>
      <c r="AN95" s="109"/>
      <c r="AO95" s="109"/>
      <c r="AP95" s="109"/>
      <c r="AQ95" s="109"/>
      <c r="AR95" s="109"/>
      <c r="AS95" s="109"/>
      <c r="AT95" s="109"/>
      <c r="AU95" s="109"/>
      <c r="AV95" s="109"/>
      <c r="AW95" s="109"/>
      <c r="AX95" s="109"/>
      <c r="AY95" s="109"/>
      <c r="AZ95" s="109"/>
      <c r="BB95" s="109"/>
      <c r="BC95" s="109"/>
      <c r="BD95" s="109"/>
      <c r="BE95" s="109"/>
      <c r="BF95" s="109"/>
      <c r="BG95" s="3"/>
    </row>
    <row r="96" spans="1:63">
      <c r="A96" s="229" t="s">
        <v>82</v>
      </c>
      <c r="B96" s="227" t="s">
        <v>987</v>
      </c>
      <c r="C96" s="109">
        <v>0</v>
      </c>
      <c r="D96" s="109">
        <v>0</v>
      </c>
      <c r="E96" s="109">
        <f>+AS96</f>
        <v>0</v>
      </c>
      <c r="F96" s="109">
        <f>+C96+D96+E96</f>
        <v>0</v>
      </c>
      <c r="G96" s="109">
        <v>0</v>
      </c>
      <c r="H96" s="109">
        <v>0</v>
      </c>
      <c r="I96" s="109">
        <v>0</v>
      </c>
      <c r="J96" s="109">
        <v>0</v>
      </c>
      <c r="K96" s="109">
        <f>SUM(H96:J96)</f>
        <v>0</v>
      </c>
      <c r="L96" s="109">
        <f>K96+G96</f>
        <v>0</v>
      </c>
      <c r="M96" s="109">
        <v>0</v>
      </c>
      <c r="N96" s="109">
        <v>0</v>
      </c>
      <c r="O96" s="753">
        <f>F96-L96</f>
        <v>0</v>
      </c>
      <c r="P96" s="753">
        <f>+F96-M96</f>
        <v>0</v>
      </c>
      <c r="Q96" s="753">
        <f>IF(N96&gt;0,(F96-L96-N96),(F96-L96+N96))</f>
        <v>0</v>
      </c>
      <c r="R96" s="109">
        <v>0</v>
      </c>
      <c r="S96" s="109">
        <v>0</v>
      </c>
      <c r="T96" s="109">
        <v>0</v>
      </c>
      <c r="U96" s="109">
        <v>0</v>
      </c>
      <c r="V96" s="109">
        <v>0</v>
      </c>
      <c r="W96" s="109">
        <v>0</v>
      </c>
      <c r="X96" s="109">
        <v>0</v>
      </c>
      <c r="Y96" s="109">
        <v>0</v>
      </c>
      <c r="Z96" s="109">
        <v>0</v>
      </c>
      <c r="AA96" s="109">
        <v>0</v>
      </c>
      <c r="AB96" s="109">
        <v>0</v>
      </c>
      <c r="AC96" s="109">
        <v>0</v>
      </c>
      <c r="AD96" s="109">
        <v>0</v>
      </c>
      <c r="AE96" s="109">
        <v>0</v>
      </c>
      <c r="AF96" s="109">
        <v>0</v>
      </c>
      <c r="AG96" s="109">
        <v>0</v>
      </c>
      <c r="AH96" s="109">
        <v>0</v>
      </c>
      <c r="AI96" s="109">
        <v>0</v>
      </c>
      <c r="AJ96" s="109">
        <v>0</v>
      </c>
      <c r="AK96" s="109">
        <v>0</v>
      </c>
      <c r="AL96" s="109">
        <v>0</v>
      </c>
      <c r="AM96" s="109">
        <v>0</v>
      </c>
      <c r="AN96" s="109">
        <v>0</v>
      </c>
      <c r="AO96" s="109">
        <v>0</v>
      </c>
      <c r="AP96" s="109">
        <v>0</v>
      </c>
      <c r="AQ96" s="109">
        <v>0</v>
      </c>
      <c r="AR96" s="109">
        <v>0</v>
      </c>
      <c r="AS96" s="109">
        <f>SUM(R96:AJ96)</f>
        <v>0</v>
      </c>
      <c r="AT96" s="3"/>
      <c r="AU96" s="3"/>
      <c r="AV96" s="3"/>
      <c r="AW96" s="3"/>
      <c r="AX96" s="3"/>
      <c r="AY96" s="109">
        <f>+AT96+AU96+AV96+AW96+AX96</f>
        <v>0</v>
      </c>
      <c r="AZ96" s="109">
        <v>0</v>
      </c>
      <c r="BA96" s="109">
        <v>0</v>
      </c>
      <c r="BB96" s="109">
        <v>0</v>
      </c>
      <c r="BC96" s="109">
        <v>0</v>
      </c>
      <c r="BD96" s="109">
        <v>0</v>
      </c>
      <c r="BE96" s="109">
        <v>0</v>
      </c>
      <c r="BF96" s="109">
        <v>0</v>
      </c>
      <c r="BG96" s="109">
        <f>SUM(AZ96:BF96)</f>
        <v>0</v>
      </c>
      <c r="BH96" s="1"/>
      <c r="BI96" s="1"/>
      <c r="BJ96" s="1"/>
    </row>
    <row r="97" spans="1:63">
      <c r="A97" s="229"/>
      <c r="C97" s="109"/>
      <c r="D97" s="109"/>
      <c r="E97" s="109"/>
      <c r="F97" s="109"/>
      <c r="G97" s="109">
        <v>0.45475494800793725</v>
      </c>
      <c r="H97" s="109"/>
      <c r="I97" s="109"/>
      <c r="J97" s="109"/>
      <c r="K97" s="109"/>
      <c r="L97" s="109"/>
      <c r="M97" s="109"/>
      <c r="N97" s="109"/>
      <c r="O97" s="109">
        <v>3</v>
      </c>
      <c r="Q97" s="109"/>
      <c r="R97" s="109"/>
      <c r="S97" s="109"/>
      <c r="T97" s="109"/>
      <c r="U97" s="109"/>
      <c r="V97" s="109"/>
      <c r="W97" s="109"/>
      <c r="X97" s="109"/>
      <c r="Y97" s="109"/>
      <c r="Z97" s="109"/>
      <c r="AA97" s="109"/>
      <c r="AB97" s="109"/>
      <c r="AC97" s="109"/>
      <c r="AD97" s="109"/>
      <c r="AE97" s="109"/>
      <c r="AF97" s="109"/>
      <c r="AG97" s="109"/>
      <c r="AH97" s="109"/>
      <c r="AI97" s="109"/>
      <c r="AJ97" s="109"/>
      <c r="AK97" s="109"/>
      <c r="AL97" s="109"/>
      <c r="AM97" s="109"/>
      <c r="AN97" s="109"/>
      <c r="AO97" s="109"/>
      <c r="AP97" s="109"/>
      <c r="AQ97" s="109"/>
      <c r="AR97" s="109"/>
      <c r="AS97" s="109"/>
      <c r="AT97" s="109"/>
      <c r="AU97" s="109"/>
      <c r="AV97" s="109"/>
      <c r="AW97" s="109"/>
      <c r="AX97" s="109"/>
      <c r="AY97" s="109"/>
      <c r="AZ97" s="109"/>
      <c r="BB97" s="109"/>
      <c r="BC97" s="109"/>
      <c r="BD97" s="109"/>
      <c r="BE97" s="109"/>
      <c r="BF97" s="109"/>
      <c r="BG97" s="3"/>
    </row>
    <row r="98" spans="1:63">
      <c r="A98" s="774">
        <v>5</v>
      </c>
      <c r="B98" s="207" t="s">
        <v>988</v>
      </c>
      <c r="C98" s="771">
        <f>SUM(C100:C110)</f>
        <v>36483641</v>
      </c>
      <c r="D98" s="771">
        <f t="shared" ref="D98:R98" si="46">SUM(D100:D110)</f>
        <v>0</v>
      </c>
      <c r="E98" s="771">
        <f t="shared" si="46"/>
        <v>50000000</v>
      </c>
      <c r="F98" s="771">
        <f t="shared" si="46"/>
        <v>86483641</v>
      </c>
      <c r="G98" s="771">
        <v>11134056.890000001</v>
      </c>
      <c r="H98" s="771">
        <f t="shared" si="46"/>
        <v>2262098.63</v>
      </c>
      <c r="I98" s="771">
        <f t="shared" si="46"/>
        <v>2449116.27</v>
      </c>
      <c r="J98" s="771">
        <f t="shared" si="46"/>
        <v>7935055.4199999999</v>
      </c>
      <c r="K98" s="771">
        <f t="shared" si="46"/>
        <v>12646270.32</v>
      </c>
      <c r="L98" s="771">
        <f t="shared" si="46"/>
        <v>23780327.210000001</v>
      </c>
      <c r="M98" s="771">
        <f t="shared" si="46"/>
        <v>24227075.77</v>
      </c>
      <c r="N98" s="771">
        <f>SUM(N100:N110)</f>
        <v>-446748.56000000029</v>
      </c>
      <c r="O98" s="771">
        <f t="shared" si="46"/>
        <v>62703313.789999999</v>
      </c>
      <c r="P98" s="771">
        <f t="shared" si="46"/>
        <v>62256565.229999997</v>
      </c>
      <c r="Q98" s="794">
        <f t="shared" si="46"/>
        <v>62256565.229999997</v>
      </c>
      <c r="R98" s="771">
        <f t="shared" si="46"/>
        <v>0</v>
      </c>
      <c r="S98" s="771">
        <f>SUM(S100:S110)</f>
        <v>-12000000</v>
      </c>
      <c r="T98" s="771">
        <f>SUM(T100:T110)</f>
        <v>0</v>
      </c>
      <c r="U98" s="771">
        <f t="shared" ref="U98:AI98" si="47">SUM(U100:U110)</f>
        <v>0</v>
      </c>
      <c r="V98" s="771">
        <f t="shared" si="47"/>
        <v>0</v>
      </c>
      <c r="W98" s="771">
        <f>SUM(W100:W110)</f>
        <v>62000000</v>
      </c>
      <c r="X98" s="771">
        <f t="shared" si="47"/>
        <v>0</v>
      </c>
      <c r="Y98" s="771">
        <f t="shared" si="47"/>
        <v>0</v>
      </c>
      <c r="Z98" s="771">
        <f t="shared" si="47"/>
        <v>0</v>
      </c>
      <c r="AA98" s="771">
        <f t="shared" si="47"/>
        <v>0</v>
      </c>
      <c r="AB98" s="771">
        <f t="shared" si="47"/>
        <v>0</v>
      </c>
      <c r="AC98" s="771">
        <f t="shared" si="47"/>
        <v>0</v>
      </c>
      <c r="AD98" s="771">
        <f t="shared" si="47"/>
        <v>0</v>
      </c>
      <c r="AE98" s="771">
        <f t="shared" si="47"/>
        <v>0</v>
      </c>
      <c r="AF98" s="771">
        <f t="shared" si="47"/>
        <v>0</v>
      </c>
      <c r="AG98" s="771">
        <f t="shared" si="47"/>
        <v>0</v>
      </c>
      <c r="AH98" s="771">
        <f t="shared" si="47"/>
        <v>0</v>
      </c>
      <c r="AI98" s="771">
        <f t="shared" si="47"/>
        <v>0</v>
      </c>
      <c r="AJ98" s="771">
        <f t="shared" ref="AJ98:AQ98" si="48">SUM(AJ101:AJ109)</f>
        <v>0</v>
      </c>
      <c r="AK98" s="771">
        <f>SUM(AK100:AK109)</f>
        <v>0</v>
      </c>
      <c r="AL98" s="771">
        <f t="shared" si="48"/>
        <v>0</v>
      </c>
      <c r="AM98" s="771">
        <f t="shared" si="48"/>
        <v>0</v>
      </c>
      <c r="AN98" s="771">
        <f t="shared" si="48"/>
        <v>0</v>
      </c>
      <c r="AO98" s="771">
        <f t="shared" si="48"/>
        <v>0</v>
      </c>
      <c r="AP98" s="771">
        <f t="shared" si="48"/>
        <v>0</v>
      </c>
      <c r="AQ98" s="771">
        <f t="shared" si="48"/>
        <v>0</v>
      </c>
      <c r="AR98" s="771">
        <f>SUM(AR101:AR110)</f>
        <v>0</v>
      </c>
      <c r="AS98" s="771">
        <f>SUM(AS100:AS110)</f>
        <v>50000000</v>
      </c>
      <c r="AT98" s="771">
        <f t="shared" ref="AT98:BG98" si="49">SUM(AT101:AT110)</f>
        <v>62000000</v>
      </c>
      <c r="AU98" s="771">
        <f t="shared" si="49"/>
        <v>0</v>
      </c>
      <c r="AV98" s="771">
        <f t="shared" si="49"/>
        <v>0</v>
      </c>
      <c r="AW98" s="771">
        <f t="shared" si="49"/>
        <v>0</v>
      </c>
      <c r="AX98" s="771">
        <f t="shared" si="49"/>
        <v>0</v>
      </c>
      <c r="AY98" s="771">
        <f t="shared" si="49"/>
        <v>62000000</v>
      </c>
      <c r="AZ98" s="771">
        <f t="shared" si="49"/>
        <v>0</v>
      </c>
      <c r="BA98" s="771">
        <f>SUM(BA100:BA110)</f>
        <v>0</v>
      </c>
      <c r="BB98" s="771">
        <f t="shared" si="49"/>
        <v>0</v>
      </c>
      <c r="BC98" s="771">
        <f t="shared" si="49"/>
        <v>0</v>
      </c>
      <c r="BD98" s="771">
        <f t="shared" si="49"/>
        <v>0</v>
      </c>
      <c r="BE98" s="771">
        <f t="shared" si="49"/>
        <v>0</v>
      </c>
      <c r="BF98" s="771">
        <f t="shared" si="49"/>
        <v>0</v>
      </c>
      <c r="BG98" s="771">
        <f t="shared" si="49"/>
        <v>0</v>
      </c>
    </row>
    <row r="99" spans="1:63">
      <c r="A99" s="291"/>
      <c r="B99" s="1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3"/>
      <c r="AW99" s="3"/>
      <c r="AX99" s="3"/>
      <c r="AY99" s="3"/>
      <c r="AZ99" s="3"/>
      <c r="BA99" s="3"/>
      <c r="BB99" s="3"/>
      <c r="BC99" s="3"/>
      <c r="BD99" s="3"/>
      <c r="BE99" s="3"/>
      <c r="BF99" s="3"/>
      <c r="BG99" s="3"/>
    </row>
    <row r="100" spans="1:63" s="1" customFormat="1">
      <c r="A100" s="229" t="s">
        <v>83</v>
      </c>
      <c r="B100" s="227" t="s">
        <v>989</v>
      </c>
      <c r="C100" s="109">
        <f>+'OSN PD'!C100+'OSN AC'!C100+' INM'!C100+CSN!C100+CLN!C100</f>
        <v>0</v>
      </c>
      <c r="D100" s="109">
        <f t="shared" ref="D100:D110" si="50">+BG100</f>
        <v>0</v>
      </c>
      <c r="E100" s="109">
        <f t="shared" ref="E100:E110" si="51">+AS100</f>
        <v>0</v>
      </c>
      <c r="F100" s="109">
        <f t="shared" ref="F100:F110" si="52">+C100+D100+E100</f>
        <v>0</v>
      </c>
      <c r="G100" s="109">
        <v>0</v>
      </c>
      <c r="H100" s="109">
        <f>+'OSN PD'!H100+'OSN AC'!H100+' INM'!I100+CSN!H100+CLN!H100</f>
        <v>0</v>
      </c>
      <c r="I100" s="109">
        <f>+'OSN PD'!I100+'OSN AC'!I100+' INM'!J100+CSN!I100+CLN!I100</f>
        <v>0</v>
      </c>
      <c r="J100" s="109">
        <f>+'OSN PD'!J100+'OSN AC'!J100+' INM'!K100+CSN!J100+CLN!J100</f>
        <v>0</v>
      </c>
      <c r="K100" s="109">
        <f t="shared" ref="K100:K110" si="53">SUM(H100:J100)</f>
        <v>0</v>
      </c>
      <c r="L100" s="109">
        <f t="shared" ref="L100:L110" si="54">K100+G100</f>
        <v>0</v>
      </c>
      <c r="M100" s="109">
        <f>+'OSN PD'!M100+'OSN AC'!M100+' INM'!N100+CSN!M100+CLN!M100</f>
        <v>0</v>
      </c>
      <c r="N100" s="109">
        <f>+'OSN PD'!N100+'OSN AC'!N100+' INM'!O100+CSN!N100+CLN!N100</f>
        <v>0</v>
      </c>
      <c r="O100" s="753">
        <f t="shared" ref="O100:O110" si="55">F100-L100</f>
        <v>0</v>
      </c>
      <c r="P100" s="753">
        <f t="shared" ref="P100:P110" si="56">+F100-M100</f>
        <v>0</v>
      </c>
      <c r="Q100" s="753">
        <f t="shared" ref="Q100:Q110" si="57">IF(N100&gt;0,(F100-L100-N100),(F100-L100+N100))</f>
        <v>0</v>
      </c>
      <c r="R100" s="109">
        <f>+'OSN PD'!R100+'OSN AC'!R100+' INM'!S100+CSN!R100+CLN!R100</f>
        <v>0</v>
      </c>
      <c r="S100" s="109">
        <f>+'OSN PD'!S100+'OSN AC'!S100+' INM'!T100+CSN!S100+CLN!S100</f>
        <v>0</v>
      </c>
      <c r="T100" s="109">
        <f>+'OSN PD'!T100+'OSN AC'!T100+' INM'!U100+CSN!T100+CLN!T100</f>
        <v>0</v>
      </c>
      <c r="U100" s="109">
        <f>+'OSN PD'!U100+'OSN AC'!U100+' INM'!V100+CSN!U100+CLN!U100</f>
        <v>0</v>
      </c>
      <c r="V100" s="109">
        <f>+'OSN PD'!V100+'OSN AC'!V100+' INM'!W100+CSN!V100+CLN!V100</f>
        <v>0</v>
      </c>
      <c r="W100" s="109">
        <f>+'OSN PD'!W100+'OSN AC'!W100+' INM'!X100+CSN!W100+CLN!W100</f>
        <v>0</v>
      </c>
      <c r="X100" s="109">
        <f>+'OSN PD'!X100+'OSN AC'!X100+' INM'!Y100+CSN!X100+CLN!X100</f>
        <v>0</v>
      </c>
      <c r="Y100" s="109">
        <f>+'OSN PD'!Y100+'OSN AC'!Y100+' INM'!Z100+CSN!Y100+CLN!Y100</f>
        <v>0</v>
      </c>
      <c r="Z100" s="109">
        <f>+'OSN PD'!Z100+'OSN AC'!Z100+' INM'!AA100+CSN!Z100+CLN!Z100</f>
        <v>0</v>
      </c>
      <c r="AA100" s="109">
        <f>+'OSN PD'!AA100+'OSN AC'!AA100+' INM'!AB100+CSN!AA100+CLN!AA100</f>
        <v>0</v>
      </c>
      <c r="AB100" s="109">
        <f>+'OSN PD'!AB100+'OSN AC'!AB100+' INM'!AC100+CSN!AB100+CLN!AB100</f>
        <v>0</v>
      </c>
      <c r="AC100" s="109">
        <f>+'OSN PD'!AC100+'OSN AC'!AC100+' INM'!AD100+CSN!AC100+CLN!AC100</f>
        <v>0</v>
      </c>
      <c r="AD100" s="109">
        <f>+'OSN PD'!AD100+'OSN AC'!AD100+' INM'!AE100+CSN!AD100+CLN!AD100</f>
        <v>0</v>
      </c>
      <c r="AE100" s="109">
        <f>+'OSN PD'!AE100+'OSN AC'!AE100+' INM'!AF100+CSN!AE100+CLN!AE100</f>
        <v>0</v>
      </c>
      <c r="AF100" s="109">
        <f>+'OSN PD'!AF100+'OSN AC'!AF100+' INM'!AG100+CSN!AF100+CLN!AF100</f>
        <v>0</v>
      </c>
      <c r="AG100" s="109">
        <f>+'OSN PD'!AG100+'OSN AC'!AG100+' INM'!AH100+CSN!AG100+CLN!AG100</f>
        <v>0</v>
      </c>
      <c r="AH100" s="109">
        <f>+'OSN PD'!AH100+'OSN AC'!AH100+' INM'!AI100+CSN!AH100+CLN!AH100</f>
        <v>0</v>
      </c>
      <c r="AI100" s="109">
        <f>+'OSN PD'!AI100+'OSN AC'!AI100+' INM'!AJ100+CSN!AI100+CLN!AI100</f>
        <v>0</v>
      </c>
      <c r="AJ100" s="109">
        <f>+'OSN PD'!AJ100+'OSN AC'!AJ100+' INM'!AK100+CSN!AJ100+CLN!AJ100</f>
        <v>0</v>
      </c>
      <c r="AK100" s="109">
        <f>+'OSN PD'!AK100+'OSN AC'!AK100+' INM'!AL100+CSN!AK100+CLN!AK100</f>
        <v>0</v>
      </c>
      <c r="AL100" s="109">
        <f>+'OSN PD'!AL100+'OSN AC'!AL100+' INM'!AM100+CSN!AL100+CLN!AL100</f>
        <v>0</v>
      </c>
      <c r="AM100" s="109">
        <f>+'OSN PD'!AM100+'OSN AC'!AM100+' INM'!AN100+CSN!AM100+CLN!AM100</f>
        <v>0</v>
      </c>
      <c r="AN100" s="109">
        <f>+'OSN PD'!AN100+'OSN AC'!AN100+' INM'!AO100+CSN!AN100+CLN!AN100</f>
        <v>0</v>
      </c>
      <c r="AO100" s="109">
        <f>+'OSN PD'!AO100+'OSN AC'!AO100+' INM'!AP100+CSN!AO100+CLN!AO100</f>
        <v>0</v>
      </c>
      <c r="AP100" s="109">
        <f>+'OSN PD'!AP100+'OSN AC'!AP100+' INM'!AQ100+CSN!AP100+CLN!AP100</f>
        <v>0</v>
      </c>
      <c r="AQ100" s="109">
        <v>0</v>
      </c>
      <c r="AR100" s="109">
        <v>0</v>
      </c>
      <c r="AS100" s="109">
        <f t="shared" ref="AS100:AS110" si="58">SUM(R100:AR100)</f>
        <v>0</v>
      </c>
      <c r="AT100" s="109">
        <v>0</v>
      </c>
      <c r="AU100" s="109">
        <v>0</v>
      </c>
      <c r="AV100" s="109">
        <v>0</v>
      </c>
      <c r="AW100" s="109">
        <v>0</v>
      </c>
      <c r="AX100" s="109">
        <v>0</v>
      </c>
      <c r="AY100" s="109">
        <f t="shared" ref="AY100:AY110" si="59">+AT100+AU100+AV100+AW100+AX100</f>
        <v>0</v>
      </c>
      <c r="AZ100" s="109">
        <v>0</v>
      </c>
      <c r="BA100" s="109"/>
      <c r="BB100" s="109">
        <v>0</v>
      </c>
      <c r="BC100" s="109">
        <v>0</v>
      </c>
      <c r="BD100" s="109">
        <v>0</v>
      </c>
      <c r="BE100" s="109">
        <v>0</v>
      </c>
      <c r="BF100" s="109">
        <v>0</v>
      </c>
      <c r="BG100" s="109">
        <f t="shared" ref="BG100:BG110" si="60">SUM(AZ100:BF100)</f>
        <v>0</v>
      </c>
      <c r="BH100" s="227"/>
      <c r="BI100" s="227"/>
      <c r="BJ100" s="227"/>
      <c r="BK100" s="181"/>
    </row>
    <row r="101" spans="1:63" s="1" customFormat="1">
      <c r="A101" s="229" t="s">
        <v>84</v>
      </c>
      <c r="B101" s="227" t="s">
        <v>990</v>
      </c>
      <c r="C101" s="109">
        <f>+'OSN PD'!C101+'OSN AC'!C101+' INM'!C101+CSN!C101+CLN!C101</f>
        <v>0</v>
      </c>
      <c r="D101" s="109">
        <f t="shared" si="50"/>
        <v>0</v>
      </c>
      <c r="E101" s="109">
        <f t="shared" si="51"/>
        <v>62000000</v>
      </c>
      <c r="F101" s="109">
        <f t="shared" si="52"/>
        <v>62000000</v>
      </c>
      <c r="G101" s="109">
        <v>0</v>
      </c>
      <c r="H101" s="109">
        <f>+'OSN PD'!H101+'OSN AC'!H101+' INM'!I101+CSN!H101+CLN!H101</f>
        <v>0</v>
      </c>
      <c r="I101" s="109">
        <f>+'OSN PD'!I101+'OSN AC'!I101+' INM'!J101+CSN!I101+CLN!I101</f>
        <v>0</v>
      </c>
      <c r="J101" s="109">
        <f>+'OSN PD'!J101+'OSN AC'!J101+' INM'!K101+CSN!J101+CLN!J101</f>
        <v>0</v>
      </c>
      <c r="K101" s="109">
        <f t="shared" si="53"/>
        <v>0</v>
      </c>
      <c r="L101" s="109">
        <f t="shared" si="54"/>
        <v>0</v>
      </c>
      <c r="M101" s="109">
        <f>+'OSN PD'!M101+'OSN AC'!M101+' INM'!N101+CSN!M101+CLN!M101</f>
        <v>0</v>
      </c>
      <c r="N101" s="109">
        <f>+'OSN PD'!N101+'OSN AC'!N101+' INM'!O101+CSN!N101+CLN!N101</f>
        <v>0</v>
      </c>
      <c r="O101" s="753">
        <f t="shared" si="55"/>
        <v>62000000</v>
      </c>
      <c r="P101" s="753">
        <f t="shared" si="56"/>
        <v>62000000</v>
      </c>
      <c r="Q101" s="753">
        <f t="shared" si="57"/>
        <v>62000000</v>
      </c>
      <c r="R101" s="109">
        <f>+'OSN PD'!R101+'OSN AC'!R101+' INM'!S101+CSN!R101+CLN!R101</f>
        <v>0</v>
      </c>
      <c r="S101" s="109">
        <f>+'OSN PD'!S101+'OSN AC'!S101+' INM'!T101+CSN!S101+CLN!S101</f>
        <v>0</v>
      </c>
      <c r="T101" s="109">
        <f>+'OSN PD'!T101+'OSN AC'!T101+' INM'!U101+CSN!T101+CLN!T101</f>
        <v>0</v>
      </c>
      <c r="U101" s="109">
        <f>+'OSN PD'!U101+'OSN AC'!U101+' INM'!V101+CSN!U101+CLN!U101</f>
        <v>0</v>
      </c>
      <c r="V101" s="109">
        <f>+'OSN PD'!V101+'OSN AC'!V101+' INM'!W101+CSN!V101+CLN!V101</f>
        <v>0</v>
      </c>
      <c r="W101" s="109">
        <f>+'OSN PD'!W101+'OSN AC'!W101+' INM'!X101+CSN!W101+CLN!W101</f>
        <v>62000000</v>
      </c>
      <c r="X101" s="109">
        <f>+'OSN PD'!X101+'OSN AC'!X101+' INM'!Y101+CSN!X101+CLN!X101</f>
        <v>0</v>
      </c>
      <c r="Y101" s="109">
        <f>+'OSN PD'!Y101+'OSN AC'!Y101+' INM'!Z101+CSN!Y101+CLN!Y101</f>
        <v>0</v>
      </c>
      <c r="Z101" s="109">
        <f>+'OSN PD'!Z101+'OSN AC'!Z101+' INM'!AA101+CSN!Z101+CLN!Z101</f>
        <v>0</v>
      </c>
      <c r="AA101" s="109">
        <f>+'OSN PD'!AA101+'OSN AC'!AA101+' INM'!AB101+CSN!AA101+CLN!AA101</f>
        <v>0</v>
      </c>
      <c r="AB101" s="109">
        <f>+'OSN PD'!AB101+'OSN AC'!AB101+' INM'!AC101+CSN!AB101+CLN!AB101</f>
        <v>0</v>
      </c>
      <c r="AC101" s="109">
        <f>+'OSN PD'!AC101+'OSN AC'!AC101+' INM'!AD101+CSN!AC101+CLN!AC101</f>
        <v>0</v>
      </c>
      <c r="AD101" s="109">
        <f>+'OSN PD'!AD101+'OSN AC'!AD101+' INM'!AE101+CSN!AD101+CLN!AD101</f>
        <v>0</v>
      </c>
      <c r="AE101" s="109">
        <f>+'OSN PD'!AE101+'OSN AC'!AE101+' INM'!AF101+CSN!AE101+CLN!AE101</f>
        <v>0</v>
      </c>
      <c r="AF101" s="109">
        <f>+'OSN PD'!AF101+'OSN AC'!AF101+' INM'!AG101+CSN!AF101+CLN!AF101</f>
        <v>0</v>
      </c>
      <c r="AG101" s="109">
        <f>+'OSN PD'!AG101+'OSN AC'!AG101+' INM'!AH101+CSN!AG101+CLN!AG101</f>
        <v>0</v>
      </c>
      <c r="AH101" s="109">
        <f>+'OSN PD'!AH101+'OSN AC'!AH101+' INM'!AI101+CSN!AH101+CLN!AH101</f>
        <v>0</v>
      </c>
      <c r="AI101" s="109">
        <f>+'OSN PD'!AI101+'OSN AC'!AI101+' INM'!AJ101+CSN!AI101+CLN!AI101</f>
        <v>0</v>
      </c>
      <c r="AJ101" s="109">
        <f>+'OSN PD'!AJ101+'OSN AC'!AJ101+' INM'!AK101+CSN!AJ101+CLN!AJ101</f>
        <v>0</v>
      </c>
      <c r="AK101" s="109">
        <f>+'OSN PD'!AK101+'OSN AC'!AK101+' INM'!AL101+CSN!AK101+CLN!AK101</f>
        <v>0</v>
      </c>
      <c r="AL101" s="109">
        <f>+'OSN PD'!AL101+'OSN AC'!AL101+' INM'!AM101+CSN!AL101+CLN!AL101</f>
        <v>0</v>
      </c>
      <c r="AM101" s="109">
        <f>+'OSN PD'!AM101+'OSN AC'!AM101+' INM'!AN101+CSN!AM101+CLN!AM101</f>
        <v>0</v>
      </c>
      <c r="AN101" s="109">
        <f>+'OSN PD'!AN101+'OSN AC'!AN101+' INM'!AO101+CSN!AN101+CLN!AN101</f>
        <v>0</v>
      </c>
      <c r="AO101" s="109">
        <f>+'OSN PD'!AO101+'OSN AC'!AO101+' INM'!AP101+CSN!AO101+CLN!AO101</f>
        <v>0</v>
      </c>
      <c r="AP101" s="109">
        <f>+'OSN PD'!AP101+'OSN AC'!AP101+' INM'!AQ101+CSN!AP101+CLN!AP101</f>
        <v>0</v>
      </c>
      <c r="AQ101" s="109">
        <v>0</v>
      </c>
      <c r="AR101" s="109">
        <v>0</v>
      </c>
      <c r="AS101" s="109">
        <f t="shared" si="58"/>
        <v>62000000</v>
      </c>
      <c r="AT101" s="109">
        <v>62000000</v>
      </c>
      <c r="AU101" s="109">
        <v>0</v>
      </c>
      <c r="AV101" s="109">
        <v>0</v>
      </c>
      <c r="AW101" s="109">
        <v>0</v>
      </c>
      <c r="AX101" s="109">
        <v>0</v>
      </c>
      <c r="AY101" s="109">
        <f t="shared" si="59"/>
        <v>62000000</v>
      </c>
      <c r="AZ101" s="109">
        <v>0</v>
      </c>
      <c r="BA101" s="109"/>
      <c r="BB101" s="109">
        <v>0</v>
      </c>
      <c r="BC101" s="109">
        <v>0</v>
      </c>
      <c r="BD101" s="109">
        <v>0</v>
      </c>
      <c r="BE101" s="109">
        <v>0</v>
      </c>
      <c r="BF101" s="109">
        <v>0</v>
      </c>
      <c r="BG101" s="109">
        <f t="shared" si="60"/>
        <v>0</v>
      </c>
      <c r="BH101" s="227"/>
      <c r="BI101" s="227"/>
      <c r="BJ101" s="227"/>
      <c r="BK101" s="181"/>
    </row>
    <row r="102" spans="1:63">
      <c r="A102" s="229" t="s">
        <v>85</v>
      </c>
      <c r="B102" s="227" t="s">
        <v>991</v>
      </c>
      <c r="C102" s="109">
        <f>+'OSN PD'!C102+'OSN AC'!C102+' INM'!C102+CSN!C102+CLN!C102</f>
        <v>0</v>
      </c>
      <c r="D102" s="109">
        <f t="shared" si="50"/>
        <v>0</v>
      </c>
      <c r="E102" s="109">
        <f t="shared" si="51"/>
        <v>0</v>
      </c>
      <c r="F102" s="109">
        <f t="shared" si="52"/>
        <v>0</v>
      </c>
      <c r="G102" s="109">
        <v>0</v>
      </c>
      <c r="H102" s="109">
        <f>+'OSN PD'!H102+'OSN AC'!H102+' INM'!I102+CSN!H102+CLN!H102</f>
        <v>0</v>
      </c>
      <c r="I102" s="109">
        <f>+'OSN PD'!I102+'OSN AC'!I102+' INM'!J102+CSN!I102+CLN!I102</f>
        <v>0</v>
      </c>
      <c r="J102" s="109">
        <f>+'OSN PD'!J102+'OSN AC'!J102+' INM'!K102+CSN!J102+CLN!J102</f>
        <v>0</v>
      </c>
      <c r="K102" s="109">
        <f t="shared" si="53"/>
        <v>0</v>
      </c>
      <c r="L102" s="109">
        <f t="shared" si="54"/>
        <v>0</v>
      </c>
      <c r="M102" s="109">
        <f>+'OSN PD'!M102+'OSN AC'!M102+' INM'!N102+CSN!M102+CLN!M102</f>
        <v>0</v>
      </c>
      <c r="N102" s="109">
        <f>+'OSN PD'!N102+'OSN AC'!N102+' INM'!O102+CSN!N102+CLN!N102</f>
        <v>0</v>
      </c>
      <c r="O102" s="753">
        <f t="shared" si="55"/>
        <v>0</v>
      </c>
      <c r="P102" s="753">
        <f t="shared" si="56"/>
        <v>0</v>
      </c>
      <c r="Q102" s="753">
        <f t="shared" si="57"/>
        <v>0</v>
      </c>
      <c r="R102" s="109">
        <f>+'OSN PD'!R102+'OSN AC'!R102+' INM'!S102+CSN!R102+CLN!R102</f>
        <v>0</v>
      </c>
      <c r="S102" s="109">
        <f>+'OSN PD'!S102+'OSN AC'!S102+' INM'!T102+CSN!S102+CLN!S102</f>
        <v>0</v>
      </c>
      <c r="T102" s="109">
        <f>+'OSN PD'!T102+'OSN AC'!T102+' INM'!U102+CSN!T102+CLN!T102</f>
        <v>0</v>
      </c>
      <c r="U102" s="109">
        <f>+'OSN PD'!U102+'OSN AC'!U102+' INM'!V102+CSN!U102+CLN!U102</f>
        <v>0</v>
      </c>
      <c r="V102" s="109">
        <f>+'OSN PD'!V102+'OSN AC'!V102+' INM'!W102+CSN!V102+CLN!V102</f>
        <v>0</v>
      </c>
      <c r="W102" s="109">
        <f>+'OSN PD'!W102+'OSN AC'!W102+' INM'!X102+CSN!W102+CLN!W102</f>
        <v>0</v>
      </c>
      <c r="X102" s="109">
        <f>+'OSN PD'!X102+'OSN AC'!X102+' INM'!Y102+CSN!X102+CLN!X102</f>
        <v>0</v>
      </c>
      <c r="Y102" s="109">
        <f>+'OSN PD'!Y102+'OSN AC'!Y102+' INM'!Z102+CSN!Y102+CLN!Y102</f>
        <v>0</v>
      </c>
      <c r="Z102" s="109">
        <f>+'OSN PD'!Z102+'OSN AC'!Z102+' INM'!AA102+CSN!Z102+CLN!Z102</f>
        <v>0</v>
      </c>
      <c r="AA102" s="109">
        <f>+'OSN PD'!AA102+'OSN AC'!AA102+' INM'!AB102+CSN!AA102+CLN!AA102</f>
        <v>0</v>
      </c>
      <c r="AB102" s="109">
        <f>+'OSN PD'!AB102+'OSN AC'!AB102+' INM'!AC102+CSN!AB102+CLN!AB102</f>
        <v>0</v>
      </c>
      <c r="AC102" s="109">
        <f>+'OSN PD'!AC102+'OSN AC'!AC102+' INM'!AD102+CSN!AC102+CLN!AC102</f>
        <v>0</v>
      </c>
      <c r="AD102" s="109">
        <f>+'OSN PD'!AD102+'OSN AC'!AD102+' INM'!AE102+CSN!AD102+CLN!AD102</f>
        <v>0</v>
      </c>
      <c r="AE102" s="109">
        <f>+'OSN PD'!AE102+'OSN AC'!AE102+' INM'!AF102+CSN!AE102+CLN!AE102</f>
        <v>0</v>
      </c>
      <c r="AF102" s="109">
        <f>+'OSN PD'!AF102+'OSN AC'!AF102+' INM'!AG102+CSN!AF102+CLN!AF102</f>
        <v>0</v>
      </c>
      <c r="AG102" s="109">
        <f>+'OSN PD'!AG102+'OSN AC'!AG102+' INM'!AH102+CSN!AG102+CLN!AG102</f>
        <v>0</v>
      </c>
      <c r="AH102" s="109">
        <f>+'OSN PD'!AH102+'OSN AC'!AH102+' INM'!AI102+CSN!AH102+CLN!AH102</f>
        <v>0</v>
      </c>
      <c r="AI102" s="109">
        <f>+'OSN PD'!AI102+'OSN AC'!AI102+' INM'!AJ102+CSN!AI102+CLN!AI102</f>
        <v>0</v>
      </c>
      <c r="AJ102" s="109">
        <f>+'OSN PD'!AJ102+'OSN AC'!AJ102+' INM'!AK102+CSN!AJ102+CLN!AJ102</f>
        <v>0</v>
      </c>
      <c r="AK102" s="109">
        <f>+'OSN PD'!AK102+'OSN AC'!AK102+' INM'!AL102+CSN!AK102+CLN!AK102</f>
        <v>0</v>
      </c>
      <c r="AL102" s="109">
        <f>+'OSN PD'!AL102+'OSN AC'!AL102+' INM'!AM102+CSN!AL102+CLN!AL102</f>
        <v>0</v>
      </c>
      <c r="AM102" s="109">
        <f>+'OSN PD'!AM102+'OSN AC'!AM102+' INM'!AN102+CSN!AM102+CLN!AM102</f>
        <v>0</v>
      </c>
      <c r="AN102" s="109">
        <f>+'OSN PD'!AN102+'OSN AC'!AN102+' INM'!AO102+CSN!AN102+CLN!AN102</f>
        <v>0</v>
      </c>
      <c r="AO102" s="109">
        <f>+'OSN PD'!AO102+'OSN AC'!AO102+' INM'!AP102+CSN!AO102+CLN!AO102</f>
        <v>0</v>
      </c>
      <c r="AP102" s="109">
        <f>+'OSN PD'!AP102+'OSN AC'!AP102+' INM'!AQ102+CSN!AP102+CLN!AP102</f>
        <v>0</v>
      </c>
      <c r="AQ102" s="109">
        <v>0</v>
      </c>
      <c r="AR102" s="109">
        <v>0</v>
      </c>
      <c r="AS102" s="109">
        <f t="shared" si="58"/>
        <v>0</v>
      </c>
      <c r="AT102" s="109"/>
      <c r="AU102" s="109">
        <v>0</v>
      </c>
      <c r="AV102" s="109">
        <v>0</v>
      </c>
      <c r="AW102" s="109">
        <v>0</v>
      </c>
      <c r="AX102" s="109">
        <v>0</v>
      </c>
      <c r="AY102" s="109">
        <f t="shared" si="59"/>
        <v>0</v>
      </c>
      <c r="AZ102" s="109">
        <v>0</v>
      </c>
      <c r="BB102" s="109">
        <v>0</v>
      </c>
      <c r="BC102" s="109">
        <v>0</v>
      </c>
      <c r="BD102" s="109">
        <v>0</v>
      </c>
      <c r="BE102" s="109">
        <v>0</v>
      </c>
      <c r="BF102" s="109">
        <v>0</v>
      </c>
      <c r="BG102" s="109">
        <f t="shared" si="60"/>
        <v>0</v>
      </c>
    </row>
    <row r="103" spans="1:63" s="1" customFormat="1" ht="13.5" customHeight="1">
      <c r="A103" s="229" t="s">
        <v>86</v>
      </c>
      <c r="B103" s="227" t="s">
        <v>992</v>
      </c>
      <c r="C103" s="109">
        <f>+'OSN PD'!C103+'OSN AC'!C103+' INM'!C103+CSN!C103+CLN!C103</f>
        <v>1500000</v>
      </c>
      <c r="D103" s="109">
        <f t="shared" si="50"/>
        <v>0</v>
      </c>
      <c r="E103" s="109">
        <f t="shared" si="51"/>
        <v>0</v>
      </c>
      <c r="F103" s="109">
        <f t="shared" si="52"/>
        <v>1500000</v>
      </c>
      <c r="G103" s="109">
        <v>1420402.04</v>
      </c>
      <c r="H103" s="109">
        <f>+'OSN PD'!H103+'OSN AC'!H103+' INM'!I103+CSN!H103+CLN!H103</f>
        <v>0</v>
      </c>
      <c r="I103" s="109">
        <f>+'OSN PD'!I103+'OSN AC'!I103+' INM'!J103+CSN!I103+CLN!I103</f>
        <v>63521.03</v>
      </c>
      <c r="J103" s="109">
        <f>+'OSN PD'!J103+'OSN AC'!J103+' INM'!K103+CSN!J103+CLN!J103</f>
        <v>0</v>
      </c>
      <c r="K103" s="109">
        <f t="shared" si="53"/>
        <v>63521.03</v>
      </c>
      <c r="L103" s="109">
        <f t="shared" si="54"/>
        <v>1483923.07</v>
      </c>
      <c r="M103" s="109">
        <f>+'OSN PD'!M103+'OSN AC'!M103+' INM'!N103+CSN!M103+CLN!M103</f>
        <v>1483923.07</v>
      </c>
      <c r="N103" s="109">
        <f>+'OSN PD'!N103+'OSN AC'!N103+' INM'!O103+CSN!N103+CLN!N103</f>
        <v>0</v>
      </c>
      <c r="O103" s="753">
        <f t="shared" si="55"/>
        <v>16076.929999999935</v>
      </c>
      <c r="P103" s="753">
        <f t="shared" si="56"/>
        <v>16076.929999999935</v>
      </c>
      <c r="Q103" s="753">
        <f t="shared" si="57"/>
        <v>16076.929999999935</v>
      </c>
      <c r="R103" s="109">
        <f>+'OSN PD'!R103+'OSN AC'!R103+' INM'!S103+CSN!R103+CLN!R103</f>
        <v>0</v>
      </c>
      <c r="S103" s="109">
        <f>+'OSN PD'!S103+'OSN AC'!S103+' INM'!T103+CSN!S103+CLN!S103</f>
        <v>0</v>
      </c>
      <c r="T103" s="109">
        <f>+'OSN PD'!T103+'OSN AC'!T103+' INM'!U103+CSN!T103+CLN!T103</f>
        <v>0</v>
      </c>
      <c r="U103" s="109">
        <f>+'OSN PD'!U103+'OSN AC'!U103+' INM'!V103+CSN!U103+CLN!U103</f>
        <v>0</v>
      </c>
      <c r="V103" s="109">
        <f>+'OSN PD'!V103+'OSN AC'!V103+' INM'!W103+CSN!V103+CLN!V103</f>
        <v>0</v>
      </c>
      <c r="W103" s="109">
        <f>+'OSN PD'!W103+'OSN AC'!W103+' INM'!X103+CSN!W103+CLN!W103</f>
        <v>0</v>
      </c>
      <c r="X103" s="109">
        <f>+'OSN PD'!X103+'OSN AC'!X103+' INM'!Y103+CSN!X103+CLN!X103</f>
        <v>0</v>
      </c>
      <c r="Y103" s="109">
        <f>+'OSN PD'!Y103+'OSN AC'!Y103+' INM'!Z103+CSN!Y103+CLN!Y103</f>
        <v>0</v>
      </c>
      <c r="Z103" s="109">
        <f>+'OSN PD'!Z103+'OSN AC'!Z103+' INM'!AA103+CSN!Z103+CLN!Z103</f>
        <v>0</v>
      </c>
      <c r="AA103" s="109">
        <f>+'OSN PD'!AA103+'OSN AC'!AA103+' INM'!AB103+CSN!AA103+CLN!AA103</f>
        <v>0</v>
      </c>
      <c r="AB103" s="109">
        <f>+'OSN PD'!AB103+'OSN AC'!AB103+' INM'!AC103+CSN!AB103+CLN!AB103</f>
        <v>0</v>
      </c>
      <c r="AC103" s="109">
        <f>+'OSN PD'!AC103+'OSN AC'!AC103+' INM'!AD103+CSN!AC103+CLN!AC103</f>
        <v>0</v>
      </c>
      <c r="AD103" s="109">
        <f>+'OSN PD'!AD103+'OSN AC'!AD103+' INM'!AE103+CSN!AD103+CLN!AD103</f>
        <v>0</v>
      </c>
      <c r="AE103" s="109">
        <f>+'OSN PD'!AE103+'OSN AC'!AE103+' INM'!AF103+CSN!AE103+CLN!AE103</f>
        <v>0</v>
      </c>
      <c r="AF103" s="109">
        <f>+'OSN PD'!AF103+'OSN AC'!AF103+' INM'!AG103+CSN!AF103+CLN!AF103</f>
        <v>0</v>
      </c>
      <c r="AG103" s="109">
        <f>+'OSN PD'!AG103+'OSN AC'!AG103+' INM'!AH103+CSN!AG103+CLN!AG103</f>
        <v>0</v>
      </c>
      <c r="AH103" s="109">
        <f>+'OSN PD'!AH103+'OSN AC'!AH103+' INM'!AI103+CSN!AH103+CLN!AH103</f>
        <v>0</v>
      </c>
      <c r="AI103" s="109">
        <f>+'OSN PD'!AI103+'OSN AC'!AI103+' INM'!AJ103+CSN!AI103+CLN!AI103</f>
        <v>0</v>
      </c>
      <c r="AJ103" s="109">
        <f>+'OSN PD'!AJ103+'OSN AC'!AJ103+' INM'!AK103+CSN!AJ103+CLN!AJ103</f>
        <v>0</v>
      </c>
      <c r="AK103" s="109">
        <f>+'OSN PD'!AK103+'OSN AC'!AK103+' INM'!AL103+CSN!AK103+CLN!AK103</f>
        <v>0</v>
      </c>
      <c r="AL103" s="109">
        <f>+'OSN PD'!AL103+'OSN AC'!AL103+' INM'!AM103+CSN!AL103+CLN!AL103</f>
        <v>0</v>
      </c>
      <c r="AM103" s="109">
        <f>+'OSN PD'!AM103+'OSN AC'!AM103+' INM'!AN103+CSN!AM103+CLN!AM103</f>
        <v>0</v>
      </c>
      <c r="AN103" s="109">
        <f>+'OSN PD'!AN103+'OSN AC'!AN103+' INM'!AO103+CSN!AN103+CLN!AN103</f>
        <v>0</v>
      </c>
      <c r="AO103" s="109">
        <f>+'OSN PD'!AO103+'OSN AC'!AO103+' INM'!AP103+CSN!AO103+CLN!AO103</f>
        <v>0</v>
      </c>
      <c r="AP103" s="109">
        <f>+'OSN PD'!AP103+'OSN AC'!AP103+' INM'!AQ103+CSN!AP103+CLN!AP103</f>
        <v>0</v>
      </c>
      <c r="AQ103" s="109">
        <v>0</v>
      </c>
      <c r="AR103" s="109">
        <v>0</v>
      </c>
      <c r="AS103" s="109">
        <f t="shared" si="58"/>
        <v>0</v>
      </c>
      <c r="AT103" s="109"/>
      <c r="AU103" s="109">
        <v>0</v>
      </c>
      <c r="AV103" s="109">
        <v>0</v>
      </c>
      <c r="AW103" s="109">
        <v>0</v>
      </c>
      <c r="AX103" s="109">
        <v>0</v>
      </c>
      <c r="AY103" s="109">
        <f t="shared" si="59"/>
        <v>0</v>
      </c>
      <c r="AZ103" s="109">
        <v>0</v>
      </c>
      <c r="BA103" s="109"/>
      <c r="BB103" s="109">
        <v>0</v>
      </c>
      <c r="BC103" s="109">
        <v>0</v>
      </c>
      <c r="BD103" s="109">
        <v>0</v>
      </c>
      <c r="BE103" s="109">
        <v>0</v>
      </c>
      <c r="BF103" s="109">
        <v>0</v>
      </c>
      <c r="BG103" s="109">
        <f t="shared" si="60"/>
        <v>0</v>
      </c>
      <c r="BH103" s="227"/>
      <c r="BI103" s="227"/>
      <c r="BJ103" s="227"/>
      <c r="BK103" s="181"/>
    </row>
    <row r="104" spans="1:63">
      <c r="A104" s="229" t="s">
        <v>87</v>
      </c>
      <c r="B104" s="227" t="s">
        <v>993</v>
      </c>
      <c r="C104" s="109">
        <f>+'OSN PD'!C104+'OSN AC'!C104+' INM'!C104+CSN!C104+CLN!C104</f>
        <v>15000000</v>
      </c>
      <c r="D104" s="109">
        <f t="shared" si="50"/>
        <v>0</v>
      </c>
      <c r="E104" s="109">
        <f t="shared" si="51"/>
        <v>-11000000</v>
      </c>
      <c r="F104" s="109">
        <f t="shared" si="52"/>
        <v>4000000</v>
      </c>
      <c r="G104" s="109">
        <v>533383.75</v>
      </c>
      <c r="H104" s="109">
        <f>+'OSN PD'!H104+'OSN AC'!H104+' INM'!I104+CSN!H104+CLN!H104</f>
        <v>2262098.63</v>
      </c>
      <c r="I104" s="109">
        <f>+'OSN PD'!I104+'OSN AC'!I104+' INM'!J104+CSN!I104+CLN!I104</f>
        <v>1125519.32</v>
      </c>
      <c r="J104" s="109">
        <f>+'OSN PD'!J104+'OSN AC'!J104+' INM'!K104+CSN!J104+CLN!J104</f>
        <v>0</v>
      </c>
      <c r="K104" s="109">
        <f t="shared" si="53"/>
        <v>3387617.95</v>
      </c>
      <c r="L104" s="109">
        <f t="shared" si="54"/>
        <v>3921001.7</v>
      </c>
      <c r="M104" s="109">
        <f>+'OSN PD'!M104+'OSN AC'!M104+' INM'!N104+CSN!M104+CLN!M104</f>
        <v>3921001.7</v>
      </c>
      <c r="N104" s="109">
        <f>+'OSN PD'!N104+'OSN AC'!N104+' INM'!O104+CSN!N104+CLN!N104</f>
        <v>0</v>
      </c>
      <c r="O104" s="753">
        <f t="shared" si="55"/>
        <v>78998.299999999814</v>
      </c>
      <c r="P104" s="753">
        <f t="shared" si="56"/>
        <v>78998.299999999814</v>
      </c>
      <c r="Q104" s="753">
        <f t="shared" si="57"/>
        <v>78998.299999999814</v>
      </c>
      <c r="R104" s="109">
        <f>+'OSN PD'!R104+'OSN AC'!R104+' INM'!S104+CSN!R104+CLN!R104</f>
        <v>0</v>
      </c>
      <c r="S104" s="109">
        <f>+'OSN PD'!S104+'OSN AC'!S104+' INM'!T104+CSN!S104+CLN!S104</f>
        <v>-11000000</v>
      </c>
      <c r="T104" s="109">
        <f>+'OSN PD'!T104+'OSN AC'!T104+' INM'!U104+CSN!T104+CLN!T104</f>
        <v>0</v>
      </c>
      <c r="U104" s="109">
        <f>+'OSN PD'!U104+'OSN AC'!U104+' INM'!V104+CSN!U104+CLN!U104</f>
        <v>0</v>
      </c>
      <c r="V104" s="109">
        <f>+'OSN PD'!V104+'OSN AC'!V104+' INM'!W104+CSN!V104+CLN!V104</f>
        <v>0</v>
      </c>
      <c r="W104" s="109">
        <f>+'OSN PD'!W104+'OSN AC'!W104+' INM'!X104+CSN!W104+CLN!W104</f>
        <v>0</v>
      </c>
      <c r="X104" s="109">
        <f>+'OSN PD'!X104+'OSN AC'!X104+' INM'!Y104+CSN!X104+CLN!X104</f>
        <v>0</v>
      </c>
      <c r="Y104" s="109">
        <f>+'OSN PD'!Y104+'OSN AC'!Y104+' INM'!Z104+CSN!Y104+CLN!Y104</f>
        <v>0</v>
      </c>
      <c r="Z104" s="109">
        <f>+'OSN PD'!Z104+'OSN AC'!Z104+' INM'!AA104+CSN!Z104+CLN!Z104</f>
        <v>0</v>
      </c>
      <c r="AA104" s="109">
        <f>+'OSN PD'!AA104+'OSN AC'!AA104+' INM'!AB104+CSN!AA104+CLN!AA104</f>
        <v>0</v>
      </c>
      <c r="AB104" s="109">
        <f>+'OSN PD'!AB104+'OSN AC'!AB104+' INM'!AC104+CSN!AB104+CLN!AB104</f>
        <v>0</v>
      </c>
      <c r="AC104" s="109">
        <f>+'OSN PD'!AC104+'OSN AC'!AC104+' INM'!AD104+CSN!AC104+CLN!AC104</f>
        <v>0</v>
      </c>
      <c r="AD104" s="109">
        <f>+'OSN PD'!AD104+'OSN AC'!AD104+' INM'!AE104+CSN!AD104+CLN!AD104</f>
        <v>0</v>
      </c>
      <c r="AE104" s="109">
        <f>+'OSN PD'!AE104+'OSN AC'!AE104+' INM'!AF104+CSN!AE104+CLN!AE104</f>
        <v>0</v>
      </c>
      <c r="AF104" s="109">
        <f>+'OSN PD'!AF104+'OSN AC'!AF104+' INM'!AG104+CSN!AF104+CLN!AF104</f>
        <v>0</v>
      </c>
      <c r="AG104" s="109">
        <f>+'OSN PD'!AG104+'OSN AC'!AG104+' INM'!AH104+CSN!AG104+CLN!AG104</f>
        <v>0</v>
      </c>
      <c r="AH104" s="109">
        <f>+'OSN PD'!AH104+'OSN AC'!AH104+' INM'!AI104+CSN!AH104+CLN!AH104</f>
        <v>0</v>
      </c>
      <c r="AI104" s="109">
        <f>+'OSN PD'!AI104+'OSN AC'!AI104+' INM'!AJ104+CSN!AI104+CLN!AI104</f>
        <v>0</v>
      </c>
      <c r="AJ104" s="109">
        <f>+'OSN PD'!AJ104+'OSN AC'!AJ104+' INM'!AK104+CSN!AJ104+CLN!AJ104</f>
        <v>0</v>
      </c>
      <c r="AK104" s="109">
        <f>+'OSN PD'!AK104+'OSN AC'!AK104+' INM'!AL104+CSN!AK104+CLN!AK104</f>
        <v>0</v>
      </c>
      <c r="AL104" s="109">
        <f>+'OSN PD'!AL104+'OSN AC'!AL104+' INM'!AM104+CSN!AL104+CLN!AL104</f>
        <v>0</v>
      </c>
      <c r="AM104" s="109">
        <f>+'OSN PD'!AM104+'OSN AC'!AM104+' INM'!AN104+CSN!AM104+CLN!AM104</f>
        <v>0</v>
      </c>
      <c r="AN104" s="109">
        <f>+'OSN PD'!AN104+'OSN AC'!AN104+' INM'!AO104+CSN!AN104+CLN!AN104</f>
        <v>0</v>
      </c>
      <c r="AO104" s="109">
        <f>+'OSN PD'!AO104+'OSN AC'!AO104+' INM'!AP104+CSN!AO104+CLN!AO104</f>
        <v>0</v>
      </c>
      <c r="AP104" s="109">
        <f>+'OSN PD'!AP104+'OSN AC'!AP104+' INM'!AQ104+CSN!AP104+CLN!AP104</f>
        <v>0</v>
      </c>
      <c r="AQ104" s="109">
        <v>0</v>
      </c>
      <c r="AR104" s="109">
        <v>0</v>
      </c>
      <c r="AS104" s="109">
        <f t="shared" si="58"/>
        <v>-11000000</v>
      </c>
      <c r="AT104" s="109"/>
      <c r="AU104" s="109">
        <v>0</v>
      </c>
      <c r="AV104" s="109">
        <v>0</v>
      </c>
      <c r="AW104" s="109">
        <v>0</v>
      </c>
      <c r="AX104" s="109">
        <v>0</v>
      </c>
      <c r="AY104" s="109">
        <f t="shared" si="59"/>
        <v>0</v>
      </c>
      <c r="AZ104" s="109">
        <v>0</v>
      </c>
      <c r="BB104" s="109">
        <v>0</v>
      </c>
      <c r="BC104" s="109">
        <v>0</v>
      </c>
      <c r="BD104" s="109">
        <v>0</v>
      </c>
      <c r="BE104" s="109">
        <v>0</v>
      </c>
      <c r="BF104" s="109">
        <v>0</v>
      </c>
      <c r="BG104" s="109">
        <f t="shared" si="60"/>
        <v>0</v>
      </c>
      <c r="BH104" s="1"/>
      <c r="BI104" s="1"/>
      <c r="BJ104" s="1"/>
    </row>
    <row r="105" spans="1:63">
      <c r="A105" s="229" t="s">
        <v>88</v>
      </c>
      <c r="B105" s="227" t="s">
        <v>994</v>
      </c>
      <c r="C105" s="109">
        <f>+'OSN PD'!C105+'OSN AC'!C105+' INM'!C105+CSN!C105+CLN!C105</f>
        <v>14983641</v>
      </c>
      <c r="D105" s="109">
        <f t="shared" si="50"/>
        <v>0</v>
      </c>
      <c r="E105" s="109">
        <f t="shared" si="51"/>
        <v>0</v>
      </c>
      <c r="F105" s="109">
        <f t="shared" si="52"/>
        <v>14983641</v>
      </c>
      <c r="G105" s="109">
        <v>7341761.0999999996</v>
      </c>
      <c r="H105" s="109">
        <f>+'OSN PD'!H105+'OSN AC'!H105+' INM'!I105+CSN!H105+CLN!H105</f>
        <v>0</v>
      </c>
      <c r="I105" s="109">
        <f>+'OSN PD'!I105+'OSN AC'!I105+' INM'!J105+CSN!I105+CLN!I105</f>
        <v>0</v>
      </c>
      <c r="J105" s="109">
        <f>+'OSN PD'!J105+'OSN AC'!J105+' INM'!K105+CSN!J105+CLN!J105</f>
        <v>7462102.7400000002</v>
      </c>
      <c r="K105" s="109">
        <f t="shared" si="53"/>
        <v>7462102.7400000002</v>
      </c>
      <c r="L105" s="109">
        <f t="shared" si="54"/>
        <v>14803863.84</v>
      </c>
      <c r="M105" s="109">
        <f>+'OSN PD'!M105+'OSN AC'!M105+' INM'!N105+CSN!M105+CLN!M105</f>
        <v>14983641</v>
      </c>
      <c r="N105" s="109">
        <f>+'OSN PD'!N105+'OSN AC'!N105+' INM'!O105+CSN!N105+CLN!N105</f>
        <v>-179777.16000000015</v>
      </c>
      <c r="O105" s="753">
        <f t="shared" si="55"/>
        <v>179777.16000000015</v>
      </c>
      <c r="P105" s="753">
        <f t="shared" si="56"/>
        <v>0</v>
      </c>
      <c r="Q105" s="753">
        <f t="shared" si="57"/>
        <v>0</v>
      </c>
      <c r="R105" s="109">
        <f>+'OSN PD'!R105+'OSN AC'!R105+' INM'!S105+CSN!R105+CLN!R105</f>
        <v>0</v>
      </c>
      <c r="S105" s="109">
        <f>+'OSN PD'!S105+'OSN AC'!S105+' INM'!T105+CSN!S105+CLN!S105</f>
        <v>0</v>
      </c>
      <c r="T105" s="109">
        <f>+'OSN PD'!T105+'OSN AC'!T105+' INM'!U105+CSN!T105+CLN!T105</f>
        <v>0</v>
      </c>
      <c r="U105" s="109">
        <f>+'OSN PD'!U105+'OSN AC'!U105+' INM'!V105+CSN!U105+CLN!U105</f>
        <v>0</v>
      </c>
      <c r="V105" s="109">
        <f>+'OSN PD'!V105+'OSN AC'!V105+' INM'!W105+CSN!V105+CLN!V105</f>
        <v>0</v>
      </c>
      <c r="W105" s="109">
        <f>+'OSN PD'!W105+'OSN AC'!W105+' INM'!X105+CSN!W105+CLN!W105</f>
        <v>0</v>
      </c>
      <c r="X105" s="109">
        <f>+'OSN PD'!X105+'OSN AC'!X105+' INM'!Y105+CSN!X105+CLN!X105</f>
        <v>0</v>
      </c>
      <c r="Y105" s="109">
        <f>+'OSN PD'!Y105+'OSN AC'!Y105+' INM'!Z105+CSN!Y105+CLN!Y105</f>
        <v>0</v>
      </c>
      <c r="Z105" s="109">
        <f>+'OSN PD'!Z105+'OSN AC'!Z105+' INM'!AA105+CSN!Z105+CLN!Z105</f>
        <v>0</v>
      </c>
      <c r="AA105" s="109">
        <f>+'OSN PD'!AA105+'OSN AC'!AA105+' INM'!AB105+CSN!AA105+CLN!AA105</f>
        <v>0</v>
      </c>
      <c r="AB105" s="109">
        <f>+'OSN PD'!AB105+'OSN AC'!AB105+' INM'!AC105+CSN!AB105+CLN!AB105</f>
        <v>0</v>
      </c>
      <c r="AC105" s="109">
        <f>+'OSN PD'!AC105+'OSN AC'!AC105+' INM'!AD105+CSN!AC105+CLN!AC105</f>
        <v>0</v>
      </c>
      <c r="AD105" s="109">
        <f>+'OSN PD'!AD105+'OSN AC'!AD105+' INM'!AE105+CSN!AD105+CLN!AD105</f>
        <v>0</v>
      </c>
      <c r="AE105" s="109">
        <f>+'OSN PD'!AE105+'OSN AC'!AE105+' INM'!AF105+CSN!AE105+CLN!AE105</f>
        <v>0</v>
      </c>
      <c r="AF105" s="109">
        <f>+'OSN PD'!AF105+'OSN AC'!AF105+' INM'!AG105+CSN!AF105+CLN!AF105</f>
        <v>0</v>
      </c>
      <c r="AG105" s="109">
        <f>+'OSN PD'!AG105+'OSN AC'!AG105+' INM'!AH105+CSN!AG105+CLN!AG105</f>
        <v>0</v>
      </c>
      <c r="AH105" s="109">
        <f>+'OSN PD'!AH105+'OSN AC'!AH105+' INM'!AI105+CSN!AH105+CLN!AH105</f>
        <v>0</v>
      </c>
      <c r="AI105" s="109">
        <f>+'OSN PD'!AI105+'OSN AC'!AI105+' INM'!AJ105+CSN!AI105+CLN!AI105</f>
        <v>0</v>
      </c>
      <c r="AJ105" s="109">
        <f>+'OSN PD'!AJ105+'OSN AC'!AJ105+' INM'!AK105+CSN!AJ105+CLN!AJ105</f>
        <v>0</v>
      </c>
      <c r="AK105" s="109">
        <f>+'OSN PD'!AK105+'OSN AC'!AK105+' INM'!AL105+CSN!AK105+CLN!AK105</f>
        <v>0</v>
      </c>
      <c r="AL105" s="109">
        <f>+'OSN PD'!AL105+'OSN AC'!AL105+' INM'!AM105+CSN!AL105+CLN!AL105</f>
        <v>0</v>
      </c>
      <c r="AM105" s="109">
        <f>+'OSN PD'!AM105+'OSN AC'!AM105+' INM'!AN105+CSN!AM105+CLN!AM105</f>
        <v>0</v>
      </c>
      <c r="AN105" s="109">
        <f>+'OSN PD'!AN105+'OSN AC'!AN105+' INM'!AO105+CSN!AN105+CLN!AN105</f>
        <v>0</v>
      </c>
      <c r="AO105" s="109">
        <f>+'OSN PD'!AO105+'OSN AC'!AO105+' INM'!AP105+CSN!AO105+CLN!AO105</f>
        <v>0</v>
      </c>
      <c r="AP105" s="109">
        <f>+'OSN PD'!AP105+'OSN AC'!AP105+' INM'!AQ105+CSN!AP105+CLN!AP105</f>
        <v>0</v>
      </c>
      <c r="AQ105" s="109">
        <v>0</v>
      </c>
      <c r="AR105" s="109">
        <v>0</v>
      </c>
      <c r="AS105" s="109">
        <f t="shared" si="58"/>
        <v>0</v>
      </c>
      <c r="AT105" s="109"/>
      <c r="AU105" s="109">
        <v>0</v>
      </c>
      <c r="AV105" s="109">
        <v>0</v>
      </c>
      <c r="AW105" s="109">
        <v>0</v>
      </c>
      <c r="AX105" s="109">
        <v>0</v>
      </c>
      <c r="AY105" s="109">
        <f t="shared" si="59"/>
        <v>0</v>
      </c>
      <c r="AZ105" s="109">
        <v>0</v>
      </c>
      <c r="BB105" s="109">
        <v>0</v>
      </c>
      <c r="BC105" s="109">
        <v>0</v>
      </c>
      <c r="BD105" s="109">
        <v>0</v>
      </c>
      <c r="BE105" s="109">
        <v>0</v>
      </c>
      <c r="BF105" s="109">
        <v>0</v>
      </c>
      <c r="BG105" s="109">
        <f t="shared" si="60"/>
        <v>0</v>
      </c>
      <c r="BH105" s="1"/>
      <c r="BI105" s="1"/>
      <c r="BJ105" s="1"/>
    </row>
    <row r="106" spans="1:63">
      <c r="A106" s="229" t="s">
        <v>89</v>
      </c>
      <c r="B106" s="778" t="s">
        <v>995</v>
      </c>
      <c r="C106" s="109">
        <f>+'OSN PD'!C106+'OSN AC'!C106+' INM'!C106+CSN!C106+CLN!C106</f>
        <v>2000000</v>
      </c>
      <c r="D106" s="109">
        <f t="shared" si="50"/>
        <v>0</v>
      </c>
      <c r="E106" s="109">
        <f t="shared" si="51"/>
        <v>0</v>
      </c>
      <c r="F106" s="109">
        <f t="shared" si="52"/>
        <v>2000000</v>
      </c>
      <c r="G106" s="109">
        <v>1838510</v>
      </c>
      <c r="H106" s="109">
        <f>+'OSN PD'!H106+'OSN AC'!H106+' INM'!I106+CSN!H106+CLN!H106</f>
        <v>0</v>
      </c>
      <c r="I106" s="109">
        <f>+'OSN PD'!I106+'OSN AC'!I106+' INM'!J106+CSN!I106+CLN!I106</f>
        <v>0</v>
      </c>
      <c r="J106" s="109">
        <f>+'OSN PD'!J106+'OSN AC'!J106+' INM'!K106+CSN!J106+CLN!J106</f>
        <v>0</v>
      </c>
      <c r="K106" s="109">
        <f t="shared" si="53"/>
        <v>0</v>
      </c>
      <c r="L106" s="109">
        <f t="shared" si="54"/>
        <v>1838510</v>
      </c>
      <c r="M106" s="109">
        <f>+'OSN PD'!M106+'OSN AC'!M106+' INM'!N106+CSN!M106+CLN!M106</f>
        <v>1838510</v>
      </c>
      <c r="N106" s="109">
        <f>+'OSN PD'!N106+'OSN AC'!N106+' INM'!O106+CSN!N106+CLN!N106</f>
        <v>0</v>
      </c>
      <c r="O106" s="753">
        <f t="shared" si="55"/>
        <v>161490</v>
      </c>
      <c r="P106" s="753">
        <f t="shared" si="56"/>
        <v>161490</v>
      </c>
      <c r="Q106" s="753">
        <f t="shared" si="57"/>
        <v>161490</v>
      </c>
      <c r="R106" s="109">
        <f>+'OSN PD'!R106+'OSN AC'!R106+' INM'!S106+CSN!R106+CLN!R106</f>
        <v>0</v>
      </c>
      <c r="S106" s="109">
        <f>+'OSN PD'!S106+'OSN AC'!S106+' INM'!T106+CSN!S106+CLN!S106</f>
        <v>0</v>
      </c>
      <c r="T106" s="109">
        <f>+'OSN PD'!T106+'OSN AC'!T106+' INM'!U106+CSN!T106+CLN!T106</f>
        <v>0</v>
      </c>
      <c r="U106" s="109">
        <f>+'OSN PD'!U106+'OSN AC'!U106+' INM'!V106+CSN!U106+CLN!U106</f>
        <v>0</v>
      </c>
      <c r="V106" s="109">
        <f>+'OSN PD'!V106+'OSN AC'!V106+' INM'!W106+CSN!V106+CLN!V106</f>
        <v>0</v>
      </c>
      <c r="W106" s="109">
        <f>+'OSN PD'!W106+'OSN AC'!W106+' INM'!X106+CSN!W106+CLN!W106</f>
        <v>0</v>
      </c>
      <c r="X106" s="109">
        <f>+'OSN PD'!X106+'OSN AC'!X106+' INM'!Y106+CSN!X106+CLN!X106</f>
        <v>0</v>
      </c>
      <c r="Y106" s="109">
        <f>+'OSN PD'!Y106+'OSN AC'!Y106+' INM'!Z106+CSN!Y106+CLN!Y106</f>
        <v>0</v>
      </c>
      <c r="Z106" s="109">
        <f>+'OSN PD'!Z106+'OSN AC'!Z106+' INM'!AA106+CSN!Z106+CLN!Z106</f>
        <v>0</v>
      </c>
      <c r="AA106" s="109">
        <f>+'OSN PD'!AA106+'OSN AC'!AA106+' INM'!AB106+CSN!AA106+CLN!AA106</f>
        <v>0</v>
      </c>
      <c r="AB106" s="109">
        <f>+'OSN PD'!AB106+'OSN AC'!AB106+' INM'!AC106+CSN!AB106+CLN!AB106</f>
        <v>0</v>
      </c>
      <c r="AC106" s="109">
        <f>+'OSN PD'!AC106+'OSN AC'!AC106+' INM'!AD106+CSN!AC106+CLN!AC106</f>
        <v>0</v>
      </c>
      <c r="AD106" s="109">
        <f>+'OSN PD'!AD106+'OSN AC'!AD106+' INM'!AE106+CSN!AD106+CLN!AD106</f>
        <v>0</v>
      </c>
      <c r="AE106" s="109">
        <f>+'OSN PD'!AE106+'OSN AC'!AE106+' INM'!AF106+CSN!AE106+CLN!AE106</f>
        <v>0</v>
      </c>
      <c r="AF106" s="109">
        <f>+'OSN PD'!AF106+'OSN AC'!AF106+' INM'!AG106+CSN!AF106+CLN!AF106</f>
        <v>0</v>
      </c>
      <c r="AG106" s="109">
        <f>+'OSN PD'!AG106+'OSN AC'!AG106+' INM'!AH106+CSN!AG106+CLN!AG106</f>
        <v>0</v>
      </c>
      <c r="AH106" s="109">
        <f>+'OSN PD'!AH106+'OSN AC'!AH106+' INM'!AI106+CSN!AH106+CLN!AH106</f>
        <v>0</v>
      </c>
      <c r="AI106" s="109">
        <f>+'OSN PD'!AI106+'OSN AC'!AI106+' INM'!AJ106+CSN!AI106+CLN!AI106</f>
        <v>0</v>
      </c>
      <c r="AJ106" s="109">
        <f>+'OSN PD'!AJ106+'OSN AC'!AJ106+' INM'!AK106+CSN!AJ106+CLN!AJ106</f>
        <v>0</v>
      </c>
      <c r="AK106" s="109">
        <f>+'OSN PD'!AK106+'OSN AC'!AK106+' INM'!AL106+CSN!AK106+CLN!AK106</f>
        <v>0</v>
      </c>
      <c r="AL106" s="109">
        <f>+'OSN PD'!AL106+'OSN AC'!AL106+' INM'!AM106+CSN!AL106+CLN!AL106</f>
        <v>0</v>
      </c>
      <c r="AM106" s="109">
        <f>+'OSN PD'!AM106+'OSN AC'!AM106+' INM'!AN106+CSN!AM106+CLN!AM106</f>
        <v>0</v>
      </c>
      <c r="AN106" s="109">
        <f>+'OSN PD'!AN106+'OSN AC'!AN106+' INM'!AO106+CSN!AN106+CLN!AN106</f>
        <v>0</v>
      </c>
      <c r="AO106" s="109">
        <f>+'OSN PD'!AO106+'OSN AC'!AO106+' INM'!AP106+CSN!AO106+CLN!AO106</f>
        <v>0</v>
      </c>
      <c r="AP106" s="109">
        <f>+'OSN PD'!AP106+'OSN AC'!AP106+' INM'!AQ106+CSN!AP106+CLN!AP106</f>
        <v>0</v>
      </c>
      <c r="AQ106" s="109">
        <v>0</v>
      </c>
      <c r="AR106" s="109">
        <v>0</v>
      </c>
      <c r="AS106" s="109">
        <f t="shared" si="58"/>
        <v>0</v>
      </c>
      <c r="AT106" s="109"/>
      <c r="AU106" s="109">
        <v>0</v>
      </c>
      <c r="AV106" s="109">
        <v>0</v>
      </c>
      <c r="AW106" s="109">
        <v>0</v>
      </c>
      <c r="AX106" s="109">
        <v>0</v>
      </c>
      <c r="AY106" s="109">
        <f t="shared" si="59"/>
        <v>0</v>
      </c>
      <c r="AZ106" s="109">
        <v>0</v>
      </c>
      <c r="BB106" s="109">
        <v>0</v>
      </c>
      <c r="BC106" s="109">
        <v>0</v>
      </c>
      <c r="BD106" s="109">
        <v>0</v>
      </c>
      <c r="BE106" s="109">
        <v>0</v>
      </c>
      <c r="BF106" s="109">
        <v>0</v>
      </c>
      <c r="BG106" s="109">
        <f t="shared" si="60"/>
        <v>0</v>
      </c>
    </row>
    <row r="107" spans="1:63">
      <c r="A107" s="229" t="s">
        <v>90</v>
      </c>
      <c r="B107" s="227" t="s">
        <v>996</v>
      </c>
      <c r="C107" s="109">
        <f>+'OSN PD'!C107+'OSN AC'!C107+' INM'!C107+CSN!C107+CLN!C107</f>
        <v>0</v>
      </c>
      <c r="D107" s="109">
        <f>+BG107</f>
        <v>0</v>
      </c>
      <c r="E107" s="109">
        <f t="shared" si="51"/>
        <v>0</v>
      </c>
      <c r="F107" s="109">
        <f t="shared" si="52"/>
        <v>0</v>
      </c>
      <c r="G107" s="109">
        <v>0</v>
      </c>
      <c r="H107" s="109">
        <f>+'OSN PD'!H107+'OSN AC'!H107+' INM'!I107+CSN!H107+CLN!H107</f>
        <v>0</v>
      </c>
      <c r="I107" s="109">
        <f>+'OSN PD'!I107+'OSN AC'!I107+' INM'!J107+CSN!I107+CLN!I107</f>
        <v>0</v>
      </c>
      <c r="J107" s="109">
        <f>+'OSN PD'!J107+'OSN AC'!J107+' INM'!K107+CSN!J107+CLN!J107</f>
        <v>0</v>
      </c>
      <c r="K107" s="109">
        <f t="shared" si="53"/>
        <v>0</v>
      </c>
      <c r="L107" s="109">
        <f t="shared" si="54"/>
        <v>0</v>
      </c>
      <c r="M107" s="109">
        <f>+'OSN PD'!M107+'OSN AC'!M107+' INM'!N107+CSN!M107+CLN!M107</f>
        <v>0</v>
      </c>
      <c r="N107" s="109">
        <f>+'OSN PD'!N107+'OSN AC'!N107+' INM'!O107+CSN!N107+CLN!N107</f>
        <v>0</v>
      </c>
      <c r="O107" s="753">
        <f t="shared" si="55"/>
        <v>0</v>
      </c>
      <c r="P107" s="753">
        <f t="shared" si="56"/>
        <v>0</v>
      </c>
      <c r="Q107" s="753">
        <f t="shared" si="57"/>
        <v>0</v>
      </c>
      <c r="R107" s="109">
        <f>+'OSN PD'!R107+'OSN AC'!R107+' INM'!S107+CSN!R107+CLN!R107</f>
        <v>0</v>
      </c>
      <c r="S107" s="109">
        <f>+'OSN PD'!S107+'OSN AC'!S107+' INM'!T107+CSN!S107+CLN!S107</f>
        <v>0</v>
      </c>
      <c r="T107" s="109">
        <f>+'OSN PD'!T107+'OSN AC'!T107+' INM'!U107+CSN!T107+CLN!T107</f>
        <v>0</v>
      </c>
      <c r="U107" s="109">
        <f>+'OSN PD'!U107+'OSN AC'!U107+' INM'!V107+CSN!U107+CLN!U107</f>
        <v>0</v>
      </c>
      <c r="V107" s="109">
        <f>+'OSN PD'!V107+'OSN AC'!V107+' INM'!W107+CSN!V107+CLN!V107</f>
        <v>0</v>
      </c>
      <c r="W107" s="109">
        <f>+'OSN PD'!W107+'OSN AC'!W107+' INM'!X107+CSN!W107+CLN!W107</f>
        <v>0</v>
      </c>
      <c r="X107" s="109">
        <f>+'OSN PD'!X107+'OSN AC'!X107+' INM'!Y107+CSN!X107+CLN!X107</f>
        <v>0</v>
      </c>
      <c r="Y107" s="109">
        <f>+'OSN PD'!Y107+'OSN AC'!Y107+' INM'!Z107+CSN!Y107+CLN!Y107</f>
        <v>0</v>
      </c>
      <c r="Z107" s="109">
        <f>+'OSN PD'!Z107+'OSN AC'!Z107+' INM'!AA107+CSN!Z107+CLN!Z107</f>
        <v>0</v>
      </c>
      <c r="AA107" s="109">
        <f>+'OSN PD'!AA107+'OSN AC'!AA107+' INM'!AB107+CSN!AA107+CLN!AA107</f>
        <v>0</v>
      </c>
      <c r="AB107" s="109">
        <f>+'OSN PD'!AB107+'OSN AC'!AB107+' INM'!AC107+CSN!AB107+CLN!AB107</f>
        <v>0</v>
      </c>
      <c r="AC107" s="109">
        <f>+'OSN PD'!AC107+'OSN AC'!AC107+' INM'!AD107+CSN!AC107+CLN!AC107</f>
        <v>0</v>
      </c>
      <c r="AD107" s="109">
        <f>+'OSN PD'!AD107+'OSN AC'!AD107+' INM'!AE107+CSN!AD107+CLN!AD107</f>
        <v>0</v>
      </c>
      <c r="AE107" s="109">
        <f>+'OSN PD'!AE107+'OSN AC'!AE107+' INM'!AF107+CSN!AE107+CLN!AE107</f>
        <v>0</v>
      </c>
      <c r="AF107" s="109">
        <f>+'OSN PD'!AF107+'OSN AC'!AF107+' INM'!AG107+CSN!AF107+CLN!AF107</f>
        <v>0</v>
      </c>
      <c r="AG107" s="109">
        <f>+'OSN PD'!AG107+'OSN AC'!AG107+' INM'!AH107+CSN!AG107+CLN!AG107</f>
        <v>0</v>
      </c>
      <c r="AH107" s="109">
        <f>+'OSN PD'!AH107+'OSN AC'!AH107+' INM'!AI107+CSN!AH107+CLN!AH107</f>
        <v>0</v>
      </c>
      <c r="AI107" s="109">
        <f>+'OSN PD'!AI107+'OSN AC'!AI107+' INM'!AJ107+CSN!AI107+CLN!AI107</f>
        <v>0</v>
      </c>
      <c r="AJ107" s="109">
        <f>+'OSN PD'!AJ107+'OSN AC'!AJ107+' INM'!AK107+CSN!AJ107+CLN!AJ107</f>
        <v>0</v>
      </c>
      <c r="AK107" s="109">
        <f>+'OSN PD'!AK107+'OSN AC'!AK107+' INM'!AL107+CSN!AK107+CLN!AK107</f>
        <v>0</v>
      </c>
      <c r="AL107" s="109">
        <f>+'OSN PD'!AL107+'OSN AC'!AL107+' INM'!AM107+CSN!AL107+CLN!AL107</f>
        <v>0</v>
      </c>
      <c r="AM107" s="109">
        <f>+'OSN PD'!AM107+'OSN AC'!AM107+' INM'!AN107+CSN!AM107+CLN!AM107</f>
        <v>0</v>
      </c>
      <c r="AN107" s="109">
        <f>+'OSN PD'!AN107+'OSN AC'!AN107+' INM'!AO107+CSN!AN107+CLN!AN107</f>
        <v>0</v>
      </c>
      <c r="AO107" s="109">
        <f>+'OSN PD'!AO107+'OSN AC'!AO107+' INM'!AP107+CSN!AO107+CLN!AO107</f>
        <v>0</v>
      </c>
      <c r="AP107" s="109">
        <f>+'OSN PD'!AP107+'OSN AC'!AP107+' INM'!AQ107+CSN!AP107+CLN!AP107</f>
        <v>0</v>
      </c>
      <c r="AQ107" s="109">
        <v>0</v>
      </c>
      <c r="AR107" s="109">
        <v>0</v>
      </c>
      <c r="AS107" s="109">
        <f t="shared" si="58"/>
        <v>0</v>
      </c>
      <c r="AT107" s="109"/>
      <c r="AU107" s="109">
        <v>0</v>
      </c>
      <c r="AV107" s="109">
        <v>0</v>
      </c>
      <c r="AW107" s="109">
        <v>0</v>
      </c>
      <c r="AX107" s="109">
        <v>0</v>
      </c>
      <c r="AY107" s="109">
        <f t="shared" si="59"/>
        <v>0</v>
      </c>
      <c r="AZ107" s="109">
        <v>0</v>
      </c>
      <c r="BB107" s="109">
        <f>+'OSN AC'!D107</f>
        <v>0</v>
      </c>
      <c r="BC107" s="109">
        <v>0</v>
      </c>
      <c r="BD107" s="109">
        <v>0</v>
      </c>
      <c r="BE107" s="109">
        <v>0</v>
      </c>
      <c r="BF107" s="109">
        <v>0</v>
      </c>
      <c r="BG107" s="109">
        <f t="shared" si="60"/>
        <v>0</v>
      </c>
      <c r="BH107" s="1"/>
      <c r="BI107" s="1"/>
      <c r="BJ107" s="1"/>
    </row>
    <row r="108" spans="1:63">
      <c r="A108" s="229" t="s">
        <v>91</v>
      </c>
      <c r="B108" s="227" t="s">
        <v>997</v>
      </c>
      <c r="C108" s="109">
        <f>+'OSN PD'!C108+'OSN AC'!C108+' INM'!C108+CSN!C108+CLN!C108</f>
        <v>0</v>
      </c>
      <c r="D108" s="109">
        <f t="shared" si="50"/>
        <v>0</v>
      </c>
      <c r="E108" s="109">
        <f t="shared" si="51"/>
        <v>0</v>
      </c>
      <c r="F108" s="109">
        <f t="shared" si="52"/>
        <v>0</v>
      </c>
      <c r="G108" s="109">
        <v>0</v>
      </c>
      <c r="H108" s="109">
        <f>+'OSN PD'!H108+'OSN AC'!H108+' INM'!I108+CSN!H108+CLN!H108</f>
        <v>0</v>
      </c>
      <c r="I108" s="109">
        <f>+'OSN PD'!I108+'OSN AC'!I108+' INM'!J108+CSN!I108+CLN!I108</f>
        <v>0</v>
      </c>
      <c r="J108" s="109">
        <f>+'OSN PD'!J108+'OSN AC'!J108+' INM'!K108+CSN!J108+CLN!J108</f>
        <v>0</v>
      </c>
      <c r="K108" s="109">
        <f t="shared" si="53"/>
        <v>0</v>
      </c>
      <c r="L108" s="109">
        <f t="shared" si="54"/>
        <v>0</v>
      </c>
      <c r="M108" s="109">
        <f>+'OSN PD'!M108+'OSN AC'!M108+' INM'!N108+CSN!M108+CLN!M108</f>
        <v>0</v>
      </c>
      <c r="N108" s="109">
        <f>+'OSN PD'!N108+'OSN AC'!N108+' INM'!O108+CSN!N108+CLN!N108</f>
        <v>0</v>
      </c>
      <c r="O108" s="753">
        <f t="shared" si="55"/>
        <v>0</v>
      </c>
      <c r="P108" s="753">
        <f t="shared" si="56"/>
        <v>0</v>
      </c>
      <c r="Q108" s="753">
        <f t="shared" si="57"/>
        <v>0</v>
      </c>
      <c r="R108" s="109">
        <f>+'OSN PD'!R108+'OSN AC'!R108+' INM'!S108+CSN!R108+CLN!R108</f>
        <v>0</v>
      </c>
      <c r="S108" s="109">
        <f>+'OSN PD'!S108+'OSN AC'!S108+' INM'!T108+CSN!S108+CLN!S108</f>
        <v>0</v>
      </c>
      <c r="T108" s="109">
        <f>+'OSN PD'!T108+'OSN AC'!T108+' INM'!U108+CSN!T108+CLN!T108</f>
        <v>0</v>
      </c>
      <c r="U108" s="109">
        <f>+'OSN PD'!U108+'OSN AC'!U108+' INM'!V108+CSN!U108+CLN!U108</f>
        <v>0</v>
      </c>
      <c r="V108" s="109">
        <f>+'OSN PD'!V108+'OSN AC'!V108+' INM'!W108+CSN!V108+CLN!V108</f>
        <v>0</v>
      </c>
      <c r="W108" s="109">
        <f>+'OSN PD'!W108+'OSN AC'!W108+' INM'!X108+CSN!W108+CLN!W108</f>
        <v>0</v>
      </c>
      <c r="X108" s="109">
        <f>+'OSN PD'!X108+'OSN AC'!X108+' INM'!Y108+CSN!X108+CLN!X108</f>
        <v>0</v>
      </c>
      <c r="Y108" s="109">
        <f>+'OSN PD'!Y108+'OSN AC'!Y108+' INM'!Z108+CSN!Y108+CLN!Y108</f>
        <v>0</v>
      </c>
      <c r="Z108" s="109">
        <f>+'OSN PD'!Z108+'OSN AC'!Z108+' INM'!AA108+CSN!Z108+CLN!Z108</f>
        <v>0</v>
      </c>
      <c r="AA108" s="109">
        <f>+'OSN PD'!AA108+'OSN AC'!AA108+' INM'!AB108+CSN!AA108+CLN!AA108</f>
        <v>0</v>
      </c>
      <c r="AB108" s="109">
        <f>+'OSN PD'!AB108+'OSN AC'!AB108+' INM'!AC108+CSN!AB108+CLN!AB108</f>
        <v>0</v>
      </c>
      <c r="AC108" s="109">
        <f>+'OSN PD'!AC108+'OSN AC'!AC108+' INM'!AD108+CSN!AC108+CLN!AC108</f>
        <v>0</v>
      </c>
      <c r="AD108" s="109">
        <f>+'OSN PD'!AD108+'OSN AC'!AD108+' INM'!AE108+CSN!AD108+CLN!AD108</f>
        <v>0</v>
      </c>
      <c r="AE108" s="109">
        <f>+'OSN PD'!AE108+'OSN AC'!AE108+' INM'!AF108+CSN!AE108+CLN!AE108</f>
        <v>0</v>
      </c>
      <c r="AF108" s="109">
        <f>+'OSN PD'!AF108+'OSN AC'!AF108+' INM'!AG108+CSN!AF108+CLN!AF108</f>
        <v>0</v>
      </c>
      <c r="AG108" s="109">
        <f>+'OSN PD'!AG108+'OSN AC'!AG108+' INM'!AH108+CSN!AG108+CLN!AG108</f>
        <v>0</v>
      </c>
      <c r="AH108" s="109">
        <f>+'OSN PD'!AH108+'OSN AC'!AH108+' INM'!AI108+CSN!AH108+CLN!AH108</f>
        <v>0</v>
      </c>
      <c r="AI108" s="109">
        <f>+'OSN PD'!AI108+'OSN AC'!AI108+' INM'!AJ108+CSN!AI108+CLN!AI108</f>
        <v>0</v>
      </c>
      <c r="AJ108" s="109">
        <f>+'OSN PD'!AJ108+'OSN AC'!AJ108+' INM'!AK108+CSN!AJ108+CLN!AJ108</f>
        <v>0</v>
      </c>
      <c r="AK108" s="109">
        <f>+'OSN PD'!AK108+'OSN AC'!AK108+' INM'!AL108+CSN!AK108+CLN!AK108</f>
        <v>0</v>
      </c>
      <c r="AL108" s="109">
        <f>+'OSN PD'!AL108+'OSN AC'!AL108+' INM'!AM108+CSN!AL108+CLN!AL108</f>
        <v>0</v>
      </c>
      <c r="AM108" s="109">
        <f>+'OSN PD'!AM108+'OSN AC'!AM108+' INM'!AN108+CSN!AM108+CLN!AM108</f>
        <v>0</v>
      </c>
      <c r="AN108" s="109">
        <f>+'OSN PD'!AN108+'OSN AC'!AN108+' INM'!AO108+CSN!AN108+CLN!AN108</f>
        <v>0</v>
      </c>
      <c r="AO108" s="109">
        <f>+'OSN PD'!AO108+'OSN AC'!AO108+' INM'!AP108+CSN!AO108+CLN!AO108</f>
        <v>0</v>
      </c>
      <c r="AP108" s="109">
        <f>+'OSN PD'!AP108+'OSN AC'!AP108+' INM'!AQ108+CSN!AP108+CLN!AP108</f>
        <v>0</v>
      </c>
      <c r="AQ108" s="109">
        <v>0</v>
      </c>
      <c r="AR108" s="109">
        <v>0</v>
      </c>
      <c r="AS108" s="109">
        <f>SUM(R108:AR108)</f>
        <v>0</v>
      </c>
      <c r="AT108" s="109"/>
      <c r="AU108" s="109">
        <v>0</v>
      </c>
      <c r="AV108" s="109">
        <v>0</v>
      </c>
      <c r="AW108" s="109">
        <v>0</v>
      </c>
      <c r="AX108" s="109">
        <v>0</v>
      </c>
      <c r="AY108" s="109">
        <f t="shared" si="59"/>
        <v>0</v>
      </c>
      <c r="AZ108" s="109">
        <v>0</v>
      </c>
      <c r="BB108" s="109">
        <v>0</v>
      </c>
      <c r="BC108" s="109">
        <v>0</v>
      </c>
      <c r="BD108" s="109">
        <v>0</v>
      </c>
      <c r="BE108" s="109">
        <v>0</v>
      </c>
      <c r="BF108" s="109">
        <v>0</v>
      </c>
      <c r="BG108" s="109">
        <f>SUM(AZ108:BF108)</f>
        <v>0</v>
      </c>
      <c r="BH108" s="1"/>
      <c r="BI108" s="1"/>
      <c r="BJ108" s="1"/>
    </row>
    <row r="109" spans="1:63">
      <c r="A109" s="229" t="s">
        <v>92</v>
      </c>
      <c r="B109" s="227" t="s">
        <v>998</v>
      </c>
      <c r="C109" s="109">
        <f>+'OSN PD'!C109+'OSN AC'!C109+' INM'!C109+CSN!C109+CLN!C109</f>
        <v>3000000</v>
      </c>
      <c r="D109" s="109">
        <f t="shared" si="50"/>
        <v>0</v>
      </c>
      <c r="E109" s="109">
        <f t="shared" si="51"/>
        <v>-1000000</v>
      </c>
      <c r="F109" s="109">
        <f t="shared" si="52"/>
        <v>2000000</v>
      </c>
      <c r="G109" s="109">
        <v>0</v>
      </c>
      <c r="H109" s="109">
        <f>+'OSN PD'!H109+'OSN AC'!H109+' INM'!I109+CSN!H109+CLN!H109</f>
        <v>0</v>
      </c>
      <c r="I109" s="109">
        <f>+'OSN PD'!I109+'OSN AC'!I109+' INM'!J109+CSN!I109+CLN!I109</f>
        <v>1260075.92</v>
      </c>
      <c r="J109" s="109">
        <f>+'OSN PD'!J109+'OSN AC'!J109+' INM'!K109+CSN!J109+CLN!J109</f>
        <v>472952.68</v>
      </c>
      <c r="K109" s="109">
        <f t="shared" si="53"/>
        <v>1733028.5999999999</v>
      </c>
      <c r="L109" s="109">
        <f t="shared" si="54"/>
        <v>1733028.5999999999</v>
      </c>
      <c r="M109" s="109">
        <f>+'OSN PD'!M109+'OSN AC'!M109+' INM'!N109+CSN!M109+CLN!M109</f>
        <v>2000000</v>
      </c>
      <c r="N109" s="109">
        <f>+'OSN PD'!N109+'OSN AC'!N109+' INM'!O109+CSN!N109+CLN!N109</f>
        <v>-266971.40000000014</v>
      </c>
      <c r="O109" s="753">
        <f t="shared" si="55"/>
        <v>266971.40000000014</v>
      </c>
      <c r="P109" s="753">
        <f t="shared" si="56"/>
        <v>0</v>
      </c>
      <c r="Q109" s="753">
        <f t="shared" si="57"/>
        <v>0</v>
      </c>
      <c r="R109" s="109">
        <f>+'OSN PD'!R109+'OSN AC'!R109+' INM'!S109+CSN!R109+CLN!R109</f>
        <v>0</v>
      </c>
      <c r="S109" s="109">
        <f>+'OSN PD'!S109+'OSN AC'!S109+' INM'!T109+CSN!S109+CLN!S109</f>
        <v>-1000000</v>
      </c>
      <c r="T109" s="109">
        <f>+'OSN PD'!T109+'OSN AC'!T109+' INM'!U109+CSN!T109+CLN!T109</f>
        <v>0</v>
      </c>
      <c r="U109" s="109">
        <f>+'OSN PD'!U109+'OSN AC'!U109+' INM'!V109+CSN!U109+CLN!U109</f>
        <v>0</v>
      </c>
      <c r="V109" s="109">
        <f>+'OSN PD'!V109+'OSN AC'!V109+' INM'!W109+CSN!V109+CLN!V109</f>
        <v>0</v>
      </c>
      <c r="W109" s="109">
        <f>+'OSN PD'!W109+'OSN AC'!W109+' INM'!X109+CSN!W109+CLN!W109</f>
        <v>0</v>
      </c>
      <c r="X109" s="109">
        <f>+'OSN PD'!X109+'OSN AC'!X109+' INM'!Y109+CSN!X109+CLN!X109</f>
        <v>0</v>
      </c>
      <c r="Y109" s="109">
        <f>+'OSN PD'!Y109+'OSN AC'!Y109+' INM'!Z109+CSN!Y109+CLN!Y109</f>
        <v>0</v>
      </c>
      <c r="Z109" s="109">
        <f>+'OSN PD'!Z109+'OSN AC'!Z109+' INM'!AA109+CSN!Z109+CLN!Z109</f>
        <v>0</v>
      </c>
      <c r="AA109" s="109">
        <f>+'OSN PD'!AA109+'OSN AC'!AA109+' INM'!AB109+CSN!AA109+CLN!AA109</f>
        <v>0</v>
      </c>
      <c r="AB109" s="109">
        <f>+'OSN PD'!AB109+'OSN AC'!AB109+' INM'!AC109+CSN!AB109+CLN!AB109</f>
        <v>0</v>
      </c>
      <c r="AC109" s="109">
        <f>+'OSN PD'!AC109+'OSN AC'!AC109+' INM'!AD109+CSN!AC109+CLN!AC109</f>
        <v>0</v>
      </c>
      <c r="AD109" s="109">
        <f>+'OSN PD'!AD109+'OSN AC'!AD109+' INM'!AE109+CSN!AD109+CLN!AD109</f>
        <v>0</v>
      </c>
      <c r="AE109" s="109">
        <f>+'OSN PD'!AE109+'OSN AC'!AE109+' INM'!AF109+CSN!AE109+CLN!AE109</f>
        <v>0</v>
      </c>
      <c r="AF109" s="109">
        <f>+'OSN PD'!AF109+'OSN AC'!AF109+' INM'!AG109+CSN!AF109+CLN!AF109</f>
        <v>0</v>
      </c>
      <c r="AG109" s="109">
        <f>+'OSN PD'!AG109+'OSN AC'!AG109+' INM'!AH109+CSN!AG109+CLN!AG109</f>
        <v>0</v>
      </c>
      <c r="AH109" s="109">
        <f>+'OSN PD'!AH109+'OSN AC'!AH109+' INM'!AI109+CSN!AH109+CLN!AH109</f>
        <v>0</v>
      </c>
      <c r="AI109" s="109">
        <f>+'OSN PD'!AI109+'OSN AC'!AI109+' INM'!AJ109+CSN!AI109+CLN!AI109</f>
        <v>0</v>
      </c>
      <c r="AJ109" s="109">
        <f>+'OSN PD'!AJ109+'OSN AC'!AJ109+' INM'!AK109+CSN!AJ109+CLN!AJ109</f>
        <v>0</v>
      </c>
      <c r="AK109" s="109">
        <f>+'OSN PD'!AK109+'OSN AC'!AK109+' INM'!AL109+CSN!AK109+CLN!AK109</f>
        <v>0</v>
      </c>
      <c r="AL109" s="109">
        <f>+'OSN PD'!AL109+'OSN AC'!AL109+' INM'!AM109+CSN!AL109+CLN!AL109</f>
        <v>0</v>
      </c>
      <c r="AM109" s="109">
        <f>+'OSN PD'!AM109+'OSN AC'!AM109+' INM'!AN109+CSN!AM109+CLN!AM109</f>
        <v>0</v>
      </c>
      <c r="AN109" s="109">
        <f>+'OSN PD'!AN109+'OSN AC'!AN109+' INM'!AO109+CSN!AN109+CLN!AN109</f>
        <v>0</v>
      </c>
      <c r="AO109" s="109">
        <f>+'OSN PD'!AO109+'OSN AC'!AO109+' INM'!AP109+CSN!AO109+CLN!AO109</f>
        <v>0</v>
      </c>
      <c r="AP109" s="109">
        <f>+'OSN PD'!AP109+'OSN AC'!AP109+' INM'!AQ109+CSN!AP109+CLN!AP109</f>
        <v>0</v>
      </c>
      <c r="AQ109" s="109">
        <v>0</v>
      </c>
      <c r="AR109" s="109">
        <v>0</v>
      </c>
      <c r="AS109" s="109">
        <f t="shared" si="58"/>
        <v>-1000000</v>
      </c>
      <c r="AT109" s="109"/>
      <c r="AU109" s="109">
        <v>0</v>
      </c>
      <c r="AV109" s="109">
        <v>0</v>
      </c>
      <c r="AW109" s="109">
        <v>0</v>
      </c>
      <c r="AX109" s="109">
        <v>0</v>
      </c>
      <c r="AY109" s="109">
        <f t="shared" si="59"/>
        <v>0</v>
      </c>
      <c r="AZ109" s="109">
        <v>0</v>
      </c>
      <c r="BB109" s="109">
        <v>0</v>
      </c>
      <c r="BC109" s="109">
        <v>0</v>
      </c>
      <c r="BD109" s="109">
        <v>0</v>
      </c>
      <c r="BE109" s="109">
        <v>0</v>
      </c>
      <c r="BF109" s="109">
        <v>0</v>
      </c>
      <c r="BG109" s="109">
        <f t="shared" si="60"/>
        <v>0</v>
      </c>
    </row>
    <row r="110" spans="1:63">
      <c r="A110" s="229" t="s">
        <v>93</v>
      </c>
      <c r="B110" s="227" t="s">
        <v>999</v>
      </c>
      <c r="C110" s="109">
        <f>+'OSN PD'!C110+'OSN AC'!C110+' INM'!C110+CSN!C110+CLN!C110</f>
        <v>0</v>
      </c>
      <c r="D110" s="109">
        <f t="shared" si="50"/>
        <v>0</v>
      </c>
      <c r="E110" s="109">
        <f t="shared" si="51"/>
        <v>0</v>
      </c>
      <c r="F110" s="109">
        <f t="shared" si="52"/>
        <v>0</v>
      </c>
      <c r="G110" s="109">
        <v>0</v>
      </c>
      <c r="H110" s="109">
        <f>+'OSN PD'!H110+'OSN AC'!H110+' INM'!I110+CSN!H110+CLN!H110</f>
        <v>0</v>
      </c>
      <c r="I110" s="109">
        <f>+'OSN PD'!I110+'OSN AC'!I110+' INM'!J110+CSN!I110+CLN!I110</f>
        <v>0</v>
      </c>
      <c r="J110" s="109">
        <f>+'OSN PD'!J110+'OSN AC'!J110+' INM'!K110+CSN!J110+CLN!J110</f>
        <v>0</v>
      </c>
      <c r="K110" s="109">
        <f t="shared" si="53"/>
        <v>0</v>
      </c>
      <c r="L110" s="109">
        <f t="shared" si="54"/>
        <v>0</v>
      </c>
      <c r="M110" s="109">
        <f>+'OSN PD'!M110+'OSN AC'!M110+' INM'!N110+CSN!M110+CLN!M110</f>
        <v>0</v>
      </c>
      <c r="N110" s="109">
        <f>+'OSN PD'!N110+'OSN AC'!N110+' INM'!O110+CSN!N110+CLN!N110</f>
        <v>0</v>
      </c>
      <c r="O110" s="753">
        <f t="shared" si="55"/>
        <v>0</v>
      </c>
      <c r="P110" s="753">
        <f t="shared" si="56"/>
        <v>0</v>
      </c>
      <c r="Q110" s="753">
        <f t="shared" si="57"/>
        <v>0</v>
      </c>
      <c r="R110" s="109">
        <f>+'OSN PD'!R110+'OSN AC'!R110+' INM'!S110+CSN!R110+CLN!R110</f>
        <v>0</v>
      </c>
      <c r="S110" s="109">
        <f>+'OSN PD'!S110+'OSN AC'!S110+' INM'!T110+CSN!S110+CLN!S110</f>
        <v>0</v>
      </c>
      <c r="T110" s="109">
        <f>+'OSN PD'!T110+'OSN AC'!T110+' INM'!U110+CSN!T110+CLN!T110</f>
        <v>0</v>
      </c>
      <c r="U110" s="109">
        <f>+'OSN PD'!U110+'OSN AC'!U110+' INM'!V110+CSN!U110+CLN!U110</f>
        <v>0</v>
      </c>
      <c r="V110" s="109">
        <f>+'OSN PD'!V110+'OSN AC'!V110+' INM'!W110+CSN!V110+CLN!V110</f>
        <v>0</v>
      </c>
      <c r="W110" s="109">
        <f>+'OSN PD'!W110+'OSN AC'!W110+' INM'!X110+CSN!W110+CLN!W110</f>
        <v>0</v>
      </c>
      <c r="X110" s="109">
        <f>+'OSN PD'!X110+'OSN AC'!X110+' INM'!Y110+CSN!X110+CLN!X110</f>
        <v>0</v>
      </c>
      <c r="Y110" s="109">
        <f>+'OSN PD'!Y110+'OSN AC'!Y110+' INM'!Z110+CSN!Y110+CLN!Y110</f>
        <v>0</v>
      </c>
      <c r="Z110" s="109">
        <f>+'OSN PD'!Z110+'OSN AC'!Z110+' INM'!AA110+CSN!Z110+CLN!Z110</f>
        <v>0</v>
      </c>
      <c r="AA110" s="109">
        <f>+'OSN PD'!AA110+'OSN AC'!AA110+' INM'!AB110+CSN!AA110+CLN!AA110</f>
        <v>0</v>
      </c>
      <c r="AB110" s="109">
        <f>+'OSN PD'!AB110+'OSN AC'!AB110+' INM'!AC110+CSN!AB110+CLN!AB110</f>
        <v>0</v>
      </c>
      <c r="AC110" s="109">
        <f>+'OSN PD'!AC110+'OSN AC'!AC110+' INM'!AD110+CSN!AC110+CLN!AC110</f>
        <v>0</v>
      </c>
      <c r="AD110" s="109">
        <f>+'OSN PD'!AD110+'OSN AC'!AD110+' INM'!AE110+CSN!AD110+CLN!AD110</f>
        <v>0</v>
      </c>
      <c r="AE110" s="109">
        <f>+'OSN PD'!AE110+'OSN AC'!AE110+' INM'!AF110+CSN!AE110+CLN!AE110</f>
        <v>0</v>
      </c>
      <c r="AF110" s="109">
        <f>+'OSN PD'!AF110+'OSN AC'!AF110+' INM'!AG110+CSN!AF110+CLN!AF110</f>
        <v>0</v>
      </c>
      <c r="AG110" s="109">
        <f>+'OSN PD'!AG110+'OSN AC'!AG110+' INM'!AH110+CSN!AG110+CLN!AG110</f>
        <v>0</v>
      </c>
      <c r="AH110" s="109">
        <f>+'OSN PD'!AH110+'OSN AC'!AH110+' INM'!AI110+CSN!AH110+CLN!AH110</f>
        <v>0</v>
      </c>
      <c r="AI110" s="109">
        <f>+'OSN PD'!AI110+'OSN AC'!AI110+' INM'!AJ110+CSN!AI110+CLN!AI110</f>
        <v>0</v>
      </c>
      <c r="AJ110" s="109">
        <f>+'OSN PD'!AJ110+'OSN AC'!AJ110+' INM'!AK110+CSN!AJ110+CLN!AJ110</f>
        <v>0</v>
      </c>
      <c r="AK110" s="109">
        <f>+'OSN PD'!AK110+'OSN AC'!AK110+' INM'!AL110+CSN!AK110+CLN!AK110</f>
        <v>0</v>
      </c>
      <c r="AL110" s="109">
        <f>+'OSN PD'!AL110+'OSN AC'!AL110+' INM'!AM110+CSN!AL110+CLN!AL110</f>
        <v>0</v>
      </c>
      <c r="AM110" s="109">
        <f>+'OSN PD'!AM110+'OSN AC'!AM110+' INM'!AN110+CSN!AM110+CLN!AM110</f>
        <v>0</v>
      </c>
      <c r="AN110" s="109">
        <f>+'OSN PD'!AN110+'OSN AC'!AN110+' INM'!AO110+CSN!AN110+CLN!AN110</f>
        <v>0</v>
      </c>
      <c r="AO110" s="109">
        <f>+'OSN PD'!AO110+'OSN AC'!AO110+' INM'!AP110+CSN!AO110+CLN!AO110</f>
        <v>0</v>
      </c>
      <c r="AP110" s="109">
        <f>+'OSN PD'!AP110+'OSN AC'!AP110+' INM'!AQ110+CSN!AP110+CLN!AP110</f>
        <v>0</v>
      </c>
      <c r="AQ110" s="109">
        <v>0</v>
      </c>
      <c r="AR110" s="109">
        <v>0</v>
      </c>
      <c r="AS110" s="109">
        <f t="shared" si="58"/>
        <v>0</v>
      </c>
      <c r="AT110" s="109"/>
      <c r="AU110" s="109">
        <v>0</v>
      </c>
      <c r="AV110" s="109">
        <v>0</v>
      </c>
      <c r="AW110" s="109">
        <v>0</v>
      </c>
      <c r="AX110" s="109">
        <v>0</v>
      </c>
      <c r="AY110" s="109">
        <f t="shared" si="59"/>
        <v>0</v>
      </c>
      <c r="AZ110" s="109">
        <v>0</v>
      </c>
      <c r="BB110" s="109">
        <v>0</v>
      </c>
      <c r="BC110" s="109">
        <v>0</v>
      </c>
      <c r="BD110" s="109">
        <v>0</v>
      </c>
      <c r="BE110" s="109">
        <v>0</v>
      </c>
      <c r="BF110" s="109">
        <v>0</v>
      </c>
      <c r="BG110" s="109">
        <f t="shared" si="60"/>
        <v>0</v>
      </c>
    </row>
    <row r="111" spans="1:63">
      <c r="A111" s="229"/>
      <c r="C111" s="109"/>
      <c r="D111" s="109"/>
      <c r="E111" s="109"/>
      <c r="F111" s="109"/>
      <c r="G111" s="109"/>
      <c r="H111" s="109"/>
      <c r="I111" s="109"/>
      <c r="J111" s="109"/>
      <c r="K111" s="109"/>
      <c r="L111" s="109"/>
      <c r="M111" s="109"/>
      <c r="N111" s="109"/>
      <c r="O111" s="109"/>
      <c r="Q111" s="109"/>
      <c r="R111" s="109"/>
      <c r="S111" s="109"/>
      <c r="T111" s="109"/>
      <c r="U111" s="109"/>
      <c r="V111" s="109"/>
      <c r="W111" s="109"/>
      <c r="X111" s="109"/>
      <c r="Y111" s="109"/>
      <c r="Z111" s="109"/>
      <c r="AA111" s="109"/>
      <c r="AB111" s="109"/>
      <c r="AC111" s="109"/>
      <c r="AD111" s="109"/>
      <c r="AE111" s="109"/>
      <c r="AF111" s="109"/>
      <c r="AG111" s="109"/>
      <c r="AH111" s="109"/>
      <c r="AI111" s="109"/>
      <c r="AJ111" s="109"/>
      <c r="AK111" s="109"/>
      <c r="AL111" s="109"/>
      <c r="AM111" s="109"/>
      <c r="AN111" s="109"/>
      <c r="AO111" s="109"/>
      <c r="AP111" s="109"/>
      <c r="AQ111" s="109"/>
      <c r="AR111" s="109"/>
      <c r="AS111" s="109"/>
      <c r="AT111" s="109"/>
      <c r="AU111" s="109"/>
      <c r="AV111" s="109"/>
      <c r="AW111" s="109"/>
      <c r="AX111" s="109"/>
      <c r="AY111" s="109"/>
      <c r="AZ111" s="109"/>
      <c r="BB111" s="109"/>
      <c r="BC111" s="109"/>
      <c r="BD111" s="109"/>
      <c r="BE111" s="109"/>
      <c r="BF111" s="109"/>
      <c r="BG111" s="3"/>
    </row>
    <row r="112" spans="1:63" ht="13.5" customHeight="1">
      <c r="A112" s="774" t="s">
        <v>1000</v>
      </c>
      <c r="B112" s="207" t="s">
        <v>1001</v>
      </c>
      <c r="C112" s="771">
        <f>SUM(C114:C123)</f>
        <v>196285403</v>
      </c>
      <c r="D112" s="771">
        <f t="shared" ref="D112:T112" si="61">SUM(D114:D123)</f>
        <v>0</v>
      </c>
      <c r="E112" s="771">
        <f>SUM(E114:E123)</f>
        <v>-17691866</v>
      </c>
      <c r="F112" s="771">
        <f t="shared" si="61"/>
        <v>178593537</v>
      </c>
      <c r="G112" s="771">
        <v>127560499.99000001</v>
      </c>
      <c r="H112" s="771">
        <f t="shared" si="61"/>
        <v>2877773.08</v>
      </c>
      <c r="I112" s="771">
        <f t="shared" si="61"/>
        <v>2844868.5199999996</v>
      </c>
      <c r="J112" s="771">
        <f t="shared" si="61"/>
        <v>2698326.6900000004</v>
      </c>
      <c r="K112" s="771">
        <f t="shared" si="61"/>
        <v>8420968.290000001</v>
      </c>
      <c r="L112" s="771">
        <f t="shared" si="61"/>
        <v>135981468.28000003</v>
      </c>
      <c r="M112" s="771">
        <f t="shared" si="61"/>
        <v>106095131.66</v>
      </c>
      <c r="N112" s="771">
        <f t="shared" si="61"/>
        <v>-4983200</v>
      </c>
      <c r="O112" s="771">
        <f t="shared" si="61"/>
        <v>42612068.719999999</v>
      </c>
      <c r="P112" s="771">
        <f t="shared" si="61"/>
        <v>72498405.340000004</v>
      </c>
      <c r="Q112" s="794">
        <f t="shared" si="61"/>
        <v>37628868.719999999</v>
      </c>
      <c r="R112" s="771">
        <f>SUM(R114:R123)</f>
        <v>0</v>
      </c>
      <c r="S112" s="771">
        <f t="shared" si="61"/>
        <v>0</v>
      </c>
      <c r="T112" s="771">
        <f t="shared" si="61"/>
        <v>0</v>
      </c>
      <c r="U112" s="771">
        <f>SUM(U114:U122)</f>
        <v>0</v>
      </c>
      <c r="V112" s="771">
        <f>SUM(V114:V122)</f>
        <v>-15582400</v>
      </c>
      <c r="W112" s="771">
        <f>SUM(W114:W122)</f>
        <v>-1826662</v>
      </c>
      <c r="X112" s="771">
        <f>SUM(X114:X123)</f>
        <v>-282804</v>
      </c>
      <c r="Y112" s="771">
        <f>SUM(Y114:Y123)</f>
        <v>0</v>
      </c>
      <c r="Z112" s="771">
        <f>SUM(Z114:Z122)</f>
        <v>0</v>
      </c>
      <c r="AA112" s="771">
        <f>SUM(AA114:AA122)</f>
        <v>0</v>
      </c>
      <c r="AB112" s="771">
        <f>SUM(AB114:AB122)</f>
        <v>0</v>
      </c>
      <c r="AC112" s="771">
        <f t="shared" ref="AC112:AP112" si="62">SUM(AC114:AC123)</f>
        <v>0</v>
      </c>
      <c r="AD112" s="771">
        <f t="shared" si="62"/>
        <v>0</v>
      </c>
      <c r="AE112" s="771">
        <f t="shared" si="62"/>
        <v>0</v>
      </c>
      <c r="AF112" s="771">
        <f t="shared" si="62"/>
        <v>0</v>
      </c>
      <c r="AG112" s="771">
        <f t="shared" si="62"/>
        <v>0</v>
      </c>
      <c r="AH112" s="771">
        <f t="shared" si="62"/>
        <v>0</v>
      </c>
      <c r="AI112" s="771">
        <f t="shared" si="62"/>
        <v>0</v>
      </c>
      <c r="AJ112" s="771">
        <f t="shared" si="62"/>
        <v>0</v>
      </c>
      <c r="AK112" s="771">
        <f t="shared" si="62"/>
        <v>0</v>
      </c>
      <c r="AL112" s="771">
        <f t="shared" si="62"/>
        <v>0</v>
      </c>
      <c r="AM112" s="771">
        <f t="shared" si="62"/>
        <v>0</v>
      </c>
      <c r="AN112" s="771">
        <f t="shared" si="62"/>
        <v>0</v>
      </c>
      <c r="AO112" s="771">
        <f t="shared" si="62"/>
        <v>0</v>
      </c>
      <c r="AP112" s="771">
        <f t="shared" si="62"/>
        <v>0</v>
      </c>
      <c r="AQ112" s="771"/>
      <c r="AR112" s="771"/>
      <c r="AS112" s="771">
        <f>SUM(AS114:AS123)</f>
        <v>-17691866</v>
      </c>
      <c r="AT112" s="771">
        <f t="shared" ref="AT112:BG112" si="63">SUM(AT114:AT122)</f>
        <v>0</v>
      </c>
      <c r="AU112" s="771">
        <f t="shared" si="63"/>
        <v>0</v>
      </c>
      <c r="AV112" s="771">
        <f t="shared" si="63"/>
        <v>0</v>
      </c>
      <c r="AW112" s="771">
        <f t="shared" si="63"/>
        <v>0</v>
      </c>
      <c r="AX112" s="771">
        <f t="shared" si="63"/>
        <v>0</v>
      </c>
      <c r="AY112" s="771">
        <f t="shared" si="63"/>
        <v>0</v>
      </c>
      <c r="AZ112" s="771">
        <f t="shared" si="63"/>
        <v>0</v>
      </c>
      <c r="BA112" s="771">
        <f t="shared" si="63"/>
        <v>0</v>
      </c>
      <c r="BB112" s="771">
        <f t="shared" si="63"/>
        <v>0</v>
      </c>
      <c r="BC112" s="771">
        <f t="shared" si="63"/>
        <v>0</v>
      </c>
      <c r="BD112" s="771">
        <f t="shared" si="63"/>
        <v>0</v>
      </c>
      <c r="BE112" s="771">
        <f t="shared" si="63"/>
        <v>0</v>
      </c>
      <c r="BF112" s="771">
        <f t="shared" si="63"/>
        <v>0</v>
      </c>
      <c r="BG112" s="771">
        <f t="shared" si="63"/>
        <v>0</v>
      </c>
    </row>
    <row r="113" spans="1:63" ht="13.5" customHeight="1">
      <c r="A113" s="291"/>
      <c r="B113" s="1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</row>
    <row r="114" spans="1:63" ht="13.5" customHeight="1">
      <c r="A114" s="229" t="s">
        <v>94</v>
      </c>
      <c r="B114" s="227" t="s">
        <v>1002</v>
      </c>
      <c r="C114" s="109">
        <f>+'OSN PD'!C114+'OSN AC'!C114+' INM'!C114+CSN!C114+CLN!C114</f>
        <v>0</v>
      </c>
      <c r="D114" s="109">
        <f t="shared" ref="D114:D123" si="64">+BG114</f>
        <v>0</v>
      </c>
      <c r="E114" s="109">
        <f t="shared" ref="E114:E123" si="65">+AS114</f>
        <v>0</v>
      </c>
      <c r="F114" s="109">
        <f t="shared" ref="F114:F123" si="66">+C114+D114+E114</f>
        <v>0</v>
      </c>
      <c r="G114" s="109">
        <v>0</v>
      </c>
      <c r="H114" s="109">
        <f>+'OSN PD'!H114+'OSN AC'!H114+' INM'!I114+CSN!H114+CLN!H114</f>
        <v>0</v>
      </c>
      <c r="I114" s="109">
        <f>+'OSN PD'!I114+'OSN AC'!I114+' INM'!J114+CSN!I114+CLN!I114</f>
        <v>0</v>
      </c>
      <c r="J114" s="109">
        <f>+'OSN PD'!J114+'OSN AC'!J114+' INM'!K114+CSN!J114+CLN!J114</f>
        <v>0</v>
      </c>
      <c r="K114" s="109">
        <f t="shared" ref="K114:K123" si="67">SUM(H114:J114)</f>
        <v>0</v>
      </c>
      <c r="L114" s="109">
        <f t="shared" ref="L114:L123" si="68">K114+G114</f>
        <v>0</v>
      </c>
      <c r="M114" s="109">
        <f>+'OSN PD'!M114+'OSN AC'!M114+' INM'!N114+CSN!M114+CLN!M114</f>
        <v>0</v>
      </c>
      <c r="N114" s="109">
        <f>+'OSN PD'!N114+'OSN AC'!N114+' INM'!O114+CSN!N114+CLN!N114</f>
        <v>0</v>
      </c>
      <c r="O114" s="753">
        <f t="shared" ref="O114:O123" si="69">F114-L114</f>
        <v>0</v>
      </c>
      <c r="P114" s="753">
        <f t="shared" ref="P114:P123" si="70">+F114-M114</f>
        <v>0</v>
      </c>
      <c r="Q114" s="753">
        <f t="shared" ref="Q114:Q123" si="71">IF(N114&gt;0,(F114-L114-N114),(F114-L114+N114))</f>
        <v>0</v>
      </c>
      <c r="R114" s="109">
        <f>+'OSN PD'!R114+'OSN AC'!R114+' INM'!S114+CSN!R114+CLN!R114</f>
        <v>0</v>
      </c>
      <c r="S114" s="109">
        <f>+'OSN PD'!S114+'OSN AC'!S114+' INM'!T114+CSN!S114+CLN!S114</f>
        <v>0</v>
      </c>
      <c r="T114" s="109">
        <f>+'OSN PD'!T114+'OSN AC'!T114+' INM'!U114+CSN!T114+CLN!T114</f>
        <v>0</v>
      </c>
      <c r="U114" s="109">
        <f>+'OSN PD'!U114+'OSN AC'!U114+' INM'!V114+CSN!U114+CLN!U114</f>
        <v>0</v>
      </c>
      <c r="V114" s="109">
        <f>+'OSN PD'!V114+'OSN AC'!V114+' INM'!W114+CSN!V114+CLN!V114</f>
        <v>0</v>
      </c>
      <c r="W114" s="109">
        <f>+'OSN PD'!W114+'OSN AC'!W114+' INM'!X114+CSN!W114+CLN!W114</f>
        <v>0</v>
      </c>
      <c r="X114" s="109">
        <f>+'OSN PD'!X114+'OSN AC'!X114+' INM'!Y114+CSN!X114+CLN!X114</f>
        <v>0</v>
      </c>
      <c r="Y114" s="109">
        <f>+'OSN PD'!Y114+'OSN AC'!Y114+' INM'!Z114+CSN!Y114+CLN!Y114</f>
        <v>0</v>
      </c>
      <c r="Z114" s="109">
        <f>+'OSN PD'!Z114+'OSN AC'!Z114+' INM'!AA114+CSN!Z114+CLN!Z114</f>
        <v>0</v>
      </c>
      <c r="AA114" s="109">
        <f>+'OSN PD'!AA114+'OSN AC'!AA114+' INM'!AB114+CSN!AA114+CLN!AA114</f>
        <v>0</v>
      </c>
      <c r="AB114" s="109">
        <f>+'OSN PD'!AB114+'OSN AC'!AB114+' INM'!AC114+CSN!AB114+CLN!AB114</f>
        <v>0</v>
      </c>
      <c r="AC114" s="109">
        <f>+'OSN PD'!AC114+'OSN AC'!AC114+' INM'!AD114+CSN!AC114+CLN!AC114</f>
        <v>0</v>
      </c>
      <c r="AD114" s="109">
        <f>+'OSN PD'!AD114+'OSN AC'!AD114+' INM'!AE114+CSN!AD114+CLN!AD114</f>
        <v>0</v>
      </c>
      <c r="AE114" s="109">
        <f>+'OSN PD'!AE114+'OSN AC'!AE114+' INM'!AF114+CSN!AE114+CLN!AE114</f>
        <v>0</v>
      </c>
      <c r="AF114" s="109">
        <f>+'OSN PD'!AF114+'OSN AC'!AF114+' INM'!AG114+CSN!AF114+CLN!AF114</f>
        <v>0</v>
      </c>
      <c r="AG114" s="109">
        <f>+'OSN PD'!AG114+'OSN AC'!AG114+' INM'!AH114+CSN!AG114+CLN!AG114</f>
        <v>0</v>
      </c>
      <c r="AH114" s="109">
        <f>+'OSN PD'!AH114+'OSN AC'!AH114+' INM'!AI114+CSN!AH114+CLN!AH114</f>
        <v>0</v>
      </c>
      <c r="AI114" s="109">
        <f>+'OSN PD'!AI114+'OSN AC'!AI114+' INM'!AJ114+CSN!AI114+CLN!AI114</f>
        <v>0</v>
      </c>
      <c r="AJ114" s="109">
        <f>+'OSN PD'!AJ114+'OSN AC'!AJ114+' INM'!AK114+CSN!AJ114+CLN!AJ114</f>
        <v>0</v>
      </c>
      <c r="AK114" s="109">
        <f>+'OSN PD'!AK114+'OSN AC'!AK114+' INM'!AL114+CSN!AK114+CLN!AK114</f>
        <v>0</v>
      </c>
      <c r="AL114" s="109">
        <f>+'OSN PD'!AL114+'OSN AC'!AL114+' INM'!AM114+CSN!AL114+CLN!AL114</f>
        <v>0</v>
      </c>
      <c r="AM114" s="109">
        <f>+'OSN PD'!AM114+'OSN AC'!AM114+' INM'!AN114+CSN!AM114+CLN!AM114</f>
        <v>0</v>
      </c>
      <c r="AN114" s="109">
        <f>+'OSN PD'!AN114+'OSN AC'!AN114+' INM'!AO114+CSN!AN114+CLN!AN114</f>
        <v>0</v>
      </c>
      <c r="AO114" s="109">
        <f>+'OSN PD'!AO114+'OSN AC'!AO114+' INM'!AP114+CSN!AO114+CLN!AO114</f>
        <v>0</v>
      </c>
      <c r="AP114" s="109">
        <f>+'OSN PD'!AP114+'OSN AC'!AP114+' INM'!AQ114+CSN!AP114+CLN!AP114</f>
        <v>0</v>
      </c>
      <c r="AQ114" s="109">
        <f>+'OSN PD'!AQ114+'OSN AC'!AQ114+' INM'!AR114+CSN!AQ114+CLN!AQ114</f>
        <v>0</v>
      </c>
      <c r="AR114" s="109">
        <v>0</v>
      </c>
      <c r="AS114" s="109">
        <f t="shared" ref="AS114:AS122" si="72">SUM(R114:AR114)</f>
        <v>0</v>
      </c>
      <c r="AT114" s="109"/>
      <c r="AU114" s="109">
        <v>0</v>
      </c>
      <c r="AV114" s="109">
        <v>0</v>
      </c>
      <c r="AW114" s="109">
        <v>0</v>
      </c>
      <c r="AX114" s="109">
        <v>0</v>
      </c>
      <c r="AY114" s="109">
        <f>+AT114+AU114+AV114+AW114+AX114</f>
        <v>0</v>
      </c>
      <c r="AZ114" s="109">
        <v>0</v>
      </c>
      <c r="BA114" s="109">
        <f>+'OSN PD'!BA114+'OSN AC'!BA114+' INM'!BB114+CSN!BA114+CLN!BA114</f>
        <v>0</v>
      </c>
      <c r="BB114" s="109">
        <v>0</v>
      </c>
      <c r="BC114" s="109">
        <v>0</v>
      </c>
      <c r="BD114" s="109">
        <v>0</v>
      </c>
      <c r="BE114" s="109">
        <v>0</v>
      </c>
      <c r="BF114" s="109">
        <v>0</v>
      </c>
      <c r="BG114" s="109">
        <f t="shared" ref="BG114:BG123" si="73">SUM(AZ114:BF114)</f>
        <v>0</v>
      </c>
    </row>
    <row r="115" spans="1:63" ht="13.5" customHeight="1">
      <c r="A115" s="229" t="s">
        <v>1021</v>
      </c>
      <c r="B115" s="227" t="s">
        <v>1004</v>
      </c>
      <c r="C115" s="109">
        <f>+'OSN PD'!C115+'OSN AC'!C115+' INM'!C115+CSN!C115+CLN!C115</f>
        <v>29230814</v>
      </c>
      <c r="D115" s="109">
        <f>+BG115</f>
        <v>0</v>
      </c>
      <c r="E115" s="109">
        <f t="shared" si="65"/>
        <v>-2322104</v>
      </c>
      <c r="F115" s="109">
        <f>+C115+D115+E115</f>
        <v>26908710</v>
      </c>
      <c r="G115" s="109">
        <v>17205852.34</v>
      </c>
      <c r="H115" s="109">
        <f>+'OSN PD'!H115+'OSN AC'!H115+' INM'!I115+CSN!H115+CLN!H115</f>
        <v>1997140.31</v>
      </c>
      <c r="I115" s="109">
        <f>+'OSN PD'!I115+'OSN AC'!I115+' INM'!J115+CSN!I115+CLN!I115</f>
        <v>2063910.1099999999</v>
      </c>
      <c r="J115" s="109">
        <f>+'OSN PD'!J115+'OSN AC'!J115+' INM'!K115+CSN!J115+CLN!J115</f>
        <v>2112803.64</v>
      </c>
      <c r="K115" s="109">
        <f t="shared" si="67"/>
        <v>6173854.0600000005</v>
      </c>
      <c r="L115" s="109">
        <f t="shared" si="68"/>
        <v>23379706.399999999</v>
      </c>
      <c r="M115" s="109">
        <f>+'OSN PD'!M115+'OSN AC'!M115+' INM'!N115+CSN!M115+CLN!M115</f>
        <v>0</v>
      </c>
      <c r="N115" s="109">
        <f>+'OSN PD'!N115+'OSN AC'!N115+' INM'!O115+CSN!N115+CLN!N115</f>
        <v>0</v>
      </c>
      <c r="O115" s="753">
        <f t="shared" si="69"/>
        <v>3529003.6000000015</v>
      </c>
      <c r="P115" s="753">
        <f t="shared" si="70"/>
        <v>26908710</v>
      </c>
      <c r="Q115" s="753">
        <f t="shared" si="71"/>
        <v>3529003.6000000015</v>
      </c>
      <c r="R115" s="109">
        <f>+'OSN PD'!R115+'OSN AC'!R115+' INM'!S115+CSN!R115+CLN!R115</f>
        <v>0</v>
      </c>
      <c r="S115" s="109">
        <f>+'OSN PD'!S115+'OSN AC'!S115+' INM'!T115+CSN!S115+CLN!S115</f>
        <v>0</v>
      </c>
      <c r="T115" s="109">
        <f>+'OSN PD'!T115+'OSN AC'!T115+' INM'!U115+CSN!T115+CLN!T115</f>
        <v>0</v>
      </c>
      <c r="U115" s="109">
        <f>+'OSN PD'!U115+'OSN AC'!U115+' INM'!V115+CSN!U115+CLN!U115</f>
        <v>0</v>
      </c>
      <c r="V115" s="109">
        <f>+'OSN PD'!V115+'OSN AC'!V115+' INM'!W115+CSN!V115+CLN!V115</f>
        <v>-502400</v>
      </c>
      <c r="W115" s="109">
        <f>+'OSN PD'!W115+'OSN AC'!W115+' INM'!X115+CSN!W115+CLN!W115</f>
        <v>-1575747</v>
      </c>
      <c r="X115" s="109">
        <f>+'OSN PD'!X115+'OSN AC'!X115+' INM'!Y115+CSN!X115+CLN!X115</f>
        <v>-243957</v>
      </c>
      <c r="Y115" s="109"/>
      <c r="Z115" s="109"/>
      <c r="AA115" s="109"/>
      <c r="AB115" s="109"/>
      <c r="AC115" s="109"/>
      <c r="AD115" s="109"/>
      <c r="AE115" s="109"/>
      <c r="AF115" s="109"/>
      <c r="AG115" s="109"/>
      <c r="AH115" s="109"/>
      <c r="AI115" s="109"/>
      <c r="AJ115" s="109"/>
      <c r="AK115" s="109"/>
      <c r="AL115" s="109"/>
      <c r="AM115" s="109"/>
      <c r="AN115" s="109"/>
      <c r="AO115" s="109"/>
      <c r="AP115" s="109"/>
      <c r="AQ115" s="109"/>
      <c r="AR115" s="109"/>
      <c r="AS115" s="109">
        <f t="shared" si="72"/>
        <v>-2322104</v>
      </c>
      <c r="AT115" s="109"/>
      <c r="AU115" s="109"/>
      <c r="AV115" s="109"/>
      <c r="AW115" s="109"/>
      <c r="AX115" s="109"/>
      <c r="AY115" s="109"/>
      <c r="AZ115" s="109"/>
      <c r="BA115" s="109">
        <f>+'OSN PD'!BA115+'OSN AC'!BA115+' INM'!BB115+CSN!BA115+CLN!BA115</f>
        <v>0</v>
      </c>
      <c r="BB115" s="109"/>
      <c r="BC115" s="109"/>
      <c r="BD115" s="109"/>
      <c r="BE115" s="109"/>
      <c r="BF115" s="109"/>
      <c r="BG115" s="109">
        <f t="shared" si="73"/>
        <v>0</v>
      </c>
    </row>
    <row r="116" spans="1:63" ht="13.5" customHeight="1">
      <c r="A116" s="229" t="s">
        <v>1022</v>
      </c>
      <c r="B116" s="227" t="s">
        <v>1004</v>
      </c>
      <c r="C116" s="109">
        <f>+'OSN PD'!C116+'OSN AC'!C116+' INM'!C116+CSN!C116+CLN!C116</f>
        <v>4654589</v>
      </c>
      <c r="D116" s="109">
        <f>+BG116</f>
        <v>0</v>
      </c>
      <c r="E116" s="109">
        <f t="shared" si="65"/>
        <v>-369762</v>
      </c>
      <c r="F116" s="109">
        <f>+C116+D116+E116</f>
        <v>4284827</v>
      </c>
      <c r="G116" s="109">
        <v>2745466.24</v>
      </c>
      <c r="H116" s="109">
        <f>+'OSN PD'!H116+'OSN AC'!H116+' INM'!I116+CSN!H116+CLN!H116</f>
        <v>318015.96999999997</v>
      </c>
      <c r="I116" s="109">
        <f>+'OSN PD'!I116+'OSN AC'!I116+' INM'!J116+CSN!I116+CLN!I116</f>
        <v>328648.10999999993</v>
      </c>
      <c r="J116" s="109">
        <f>+'OSN PD'!J116+'OSN AC'!J116+' INM'!K116+CSN!J116+CLN!J116</f>
        <v>336433.70000000007</v>
      </c>
      <c r="K116" s="109">
        <f t="shared" si="67"/>
        <v>983097.77999999991</v>
      </c>
      <c r="L116" s="109">
        <f t="shared" si="68"/>
        <v>3728564.02</v>
      </c>
      <c r="M116" s="109">
        <f>+'OSN PD'!M116+'OSN AC'!M116+' INM'!N116+CSN!M116+CLN!M116</f>
        <v>0</v>
      </c>
      <c r="N116" s="109">
        <f>+'OSN PD'!N116+'OSN AC'!N116+' INM'!O116+CSN!N116+CLN!N116</f>
        <v>0</v>
      </c>
      <c r="O116" s="753">
        <f t="shared" si="69"/>
        <v>556262.98</v>
      </c>
      <c r="P116" s="753">
        <f t="shared" si="70"/>
        <v>4284827</v>
      </c>
      <c r="Q116" s="753">
        <f t="shared" si="71"/>
        <v>556262.98</v>
      </c>
      <c r="R116" s="109">
        <f>+'OSN PD'!R116+'OSN AC'!R116+' INM'!S116+CSN!R116+CLN!R116</f>
        <v>0</v>
      </c>
      <c r="S116" s="109">
        <f>+'OSN PD'!S116+'OSN AC'!S116+' INM'!T116+CSN!S116+CLN!S116</f>
        <v>0</v>
      </c>
      <c r="T116" s="109">
        <f>+'OSN PD'!T116+'OSN AC'!T116+' INM'!U116+CSN!T116+CLN!T116</f>
        <v>0</v>
      </c>
      <c r="U116" s="109">
        <f>+'OSN PD'!U116+'OSN AC'!U116+' INM'!V116+CSN!U116+CLN!U116</f>
        <v>0</v>
      </c>
      <c r="V116" s="109">
        <f>+'OSN PD'!V116+'OSN AC'!V116+' INM'!W116+CSN!V116+CLN!V116</f>
        <v>-80000</v>
      </c>
      <c r="W116" s="109">
        <f>+'OSN PD'!W116+'OSN AC'!W116+' INM'!X116+CSN!W116+CLN!W116</f>
        <v>-250915</v>
      </c>
      <c r="X116" s="109">
        <f>+'OSN PD'!X116+'OSN AC'!X116+' INM'!Y116+CSN!X116+CLN!X116</f>
        <v>-38847</v>
      </c>
      <c r="Y116" s="109"/>
      <c r="Z116" s="109"/>
      <c r="AA116" s="109"/>
      <c r="AB116" s="109"/>
      <c r="AC116" s="109"/>
      <c r="AD116" s="109"/>
      <c r="AE116" s="109"/>
      <c r="AF116" s="109"/>
      <c r="AG116" s="109"/>
      <c r="AH116" s="109"/>
      <c r="AI116" s="109"/>
      <c r="AJ116" s="109"/>
      <c r="AK116" s="109"/>
      <c r="AL116" s="109"/>
      <c r="AM116" s="109"/>
      <c r="AN116" s="109"/>
      <c r="AO116" s="109"/>
      <c r="AP116" s="109"/>
      <c r="AQ116" s="109"/>
      <c r="AR116" s="109"/>
      <c r="AS116" s="109">
        <f t="shared" si="72"/>
        <v>-369762</v>
      </c>
      <c r="AT116" s="109"/>
      <c r="AU116" s="109"/>
      <c r="AV116" s="109"/>
      <c r="AW116" s="109"/>
      <c r="AX116" s="109"/>
      <c r="AY116" s="109"/>
      <c r="AZ116" s="109"/>
      <c r="BA116" s="109">
        <f>+'OSN PD'!BA116+'OSN AC'!BA116+' INM'!BB116+CSN!BA116+CLN!BA116</f>
        <v>0</v>
      </c>
      <c r="BB116" s="109"/>
      <c r="BC116" s="109"/>
      <c r="BD116" s="109"/>
      <c r="BE116" s="109"/>
      <c r="BF116" s="109"/>
      <c r="BG116" s="109">
        <f t="shared" si="73"/>
        <v>0</v>
      </c>
      <c r="BK116" s="181"/>
    </row>
    <row r="117" spans="1:63" s="1" customFormat="1">
      <c r="A117" s="229" t="s">
        <v>1006</v>
      </c>
      <c r="B117" s="227" t="s">
        <v>1007</v>
      </c>
      <c r="C117" s="109">
        <f>+'OSN PD'!C117+'OSN AC'!C117+' INM'!C117+CSN!C117+CLN!C117</f>
        <v>0</v>
      </c>
      <c r="D117" s="109">
        <f>+BG117</f>
        <v>0</v>
      </c>
      <c r="E117" s="109">
        <v>0</v>
      </c>
      <c r="F117" s="109">
        <f>+C117+D117+E117</f>
        <v>0</v>
      </c>
      <c r="G117" s="109">
        <v>0</v>
      </c>
      <c r="H117" s="109">
        <f>+'OSN PD'!H117+'OSN AC'!H117+' INM'!I117+CSN!H117+CLN!H117</f>
        <v>0</v>
      </c>
      <c r="I117" s="109">
        <f>+'OSN PD'!I117+'OSN AC'!I117+' INM'!J117+CSN!I117+CLN!I117</f>
        <v>0</v>
      </c>
      <c r="J117" s="109">
        <f>+'OSN PD'!J117+'OSN AC'!J117+' INM'!K117+CSN!J117+CLN!J117</f>
        <v>0</v>
      </c>
      <c r="K117" s="109">
        <f t="shared" si="67"/>
        <v>0</v>
      </c>
      <c r="L117" s="109">
        <f t="shared" si="68"/>
        <v>0</v>
      </c>
      <c r="M117" s="109">
        <f>+'OSN PD'!M117+'OSN AC'!M117+' INM'!N117+CSN!M117+CLN!M117</f>
        <v>0</v>
      </c>
      <c r="N117" s="109">
        <f>+'OSN PD'!N117+'OSN AC'!N117+' INM'!O117+CSN!N117+CLN!N117</f>
        <v>0</v>
      </c>
      <c r="O117" s="753">
        <f t="shared" si="69"/>
        <v>0</v>
      </c>
      <c r="P117" s="753">
        <f t="shared" si="70"/>
        <v>0</v>
      </c>
      <c r="Q117" s="753">
        <f t="shared" si="71"/>
        <v>0</v>
      </c>
      <c r="R117" s="109">
        <f>+'OSN PD'!R117+'OSN AC'!R117+' INM'!S117+CSN!R117+CLN!R117</f>
        <v>0</v>
      </c>
      <c r="S117" s="109">
        <f>+'OSN PD'!S117+'OSN AC'!S117+' INM'!T117+CSN!S117+CLN!S117</f>
        <v>0</v>
      </c>
      <c r="T117" s="109">
        <f>+'OSN PD'!T117+'OSN AC'!T117+' INM'!U117+CSN!T117+CLN!T117</f>
        <v>0</v>
      </c>
      <c r="U117" s="109">
        <v>0</v>
      </c>
      <c r="V117" s="109">
        <f>+'OSN PD'!V117+'OSN AC'!V117+' INM'!W117+CSN!V117+CLN!V117</f>
        <v>0</v>
      </c>
      <c r="W117" s="109">
        <f>+'OSN PD'!W117+'OSN AC'!W117+' INM'!X117+CSN!W117+CLN!W117</f>
        <v>0</v>
      </c>
      <c r="X117" s="109">
        <f>+'OSN PD'!X117+'OSN AC'!X117+' INM'!Y117+CSN!X117+CLN!X117</f>
        <v>0</v>
      </c>
      <c r="Y117" s="109">
        <f>+'OSN PD'!Y119+'OSN AC'!Y119+' INM'!Z119+CSN!Y119+CLN!Y119</f>
        <v>0</v>
      </c>
      <c r="Z117" s="109">
        <f>+'OSN PD'!Z119+'OSN AC'!Z119+' INM'!AA119+CSN!Z119+CLN!Z119</f>
        <v>0</v>
      </c>
      <c r="AA117" s="109">
        <f>+'OSN PD'!AA119+'OSN AC'!AA119+' INM'!AB119+CSN!AA119+CLN!AA119</f>
        <v>0</v>
      </c>
      <c r="AB117" s="109">
        <f>+'OSN PD'!AB119+'OSN AC'!AB119+' INM'!AC119+CSN!AB119+CLN!AB119</f>
        <v>0</v>
      </c>
      <c r="AC117" s="109">
        <f>+'OSN PD'!AC119+'OSN AC'!AC119+' INM'!AD119+CSN!AC119+CLN!AC119</f>
        <v>0</v>
      </c>
      <c r="AD117" s="109">
        <f>+'OSN PD'!AD119+'OSN AC'!AD119+' INM'!AE119+CSN!AD119+CLN!AD119</f>
        <v>0</v>
      </c>
      <c r="AE117" s="109">
        <f>+'OSN PD'!AE119+'OSN AC'!AE119+' INM'!AF119+CSN!AE119+CLN!AE119</f>
        <v>0</v>
      </c>
      <c r="AF117" s="109">
        <f>+'OSN PD'!AF119+'OSN AC'!AF119+' INM'!AG119+CSN!AF119+CLN!AF119</f>
        <v>0</v>
      </c>
      <c r="AG117" s="109">
        <f>+'OSN PD'!AG119+'OSN AC'!AG119+' INM'!AH119+CSN!AG119+CLN!AG119</f>
        <v>0</v>
      </c>
      <c r="AH117" s="109">
        <f>+'OSN PD'!AH119+'OSN AC'!AH119+' INM'!AI119+CSN!AH119+CLN!AH119</f>
        <v>0</v>
      </c>
      <c r="AI117" s="109">
        <f>+'OSN PD'!AI119+'OSN AC'!AI119+' INM'!AJ119+CSN!AI119+CLN!AI119</f>
        <v>0</v>
      </c>
      <c r="AJ117" s="109">
        <f>+'OSN PD'!AJ119+'OSN AC'!AJ119+' INM'!AK119+CSN!AJ119+CLN!AJ119</f>
        <v>0</v>
      </c>
      <c r="AK117" s="109">
        <f>+'OSN PD'!AK119+'OSN AC'!AK119+' INM'!AL119+CSN!AK119+CLN!AK119</f>
        <v>0</v>
      </c>
      <c r="AL117" s="109">
        <f>+'OSN PD'!AL119+'OSN AC'!AL119+' INM'!AM119+CSN!AL119+CLN!AL119</f>
        <v>0</v>
      </c>
      <c r="AM117" s="109">
        <f>+'OSN PD'!AM119+'OSN AC'!AM119+' INM'!AN119+CSN!AM119+CLN!AM119</f>
        <v>0</v>
      </c>
      <c r="AN117" s="109">
        <f>+'OSN PD'!AN119+'OSN AC'!AN119+' INM'!AO119+CSN!AN119+CLN!AN119</f>
        <v>0</v>
      </c>
      <c r="AO117" s="109">
        <f>+'OSN PD'!AO119+'OSN AC'!AO119+' INM'!AP119+CSN!AO119+CLN!AO119</f>
        <v>0</v>
      </c>
      <c r="AP117" s="109">
        <f>+'OSN PD'!AP119+'OSN AC'!AP119+' INM'!AQ119+CSN!AP119+CLN!AP119</f>
        <v>0</v>
      </c>
      <c r="AQ117" s="109">
        <f>+'OSN PD'!AQ119+'OSN AC'!AQ119+' INM'!AR119+CSN!AQ119+CLN!AQ119</f>
        <v>0</v>
      </c>
      <c r="AR117" s="109">
        <v>0</v>
      </c>
      <c r="AS117" s="109">
        <f t="shared" si="72"/>
        <v>0</v>
      </c>
      <c r="AT117" s="109"/>
      <c r="AU117" s="109"/>
      <c r="AV117" s="109"/>
      <c r="AW117" s="109"/>
      <c r="AX117" s="109"/>
      <c r="AY117" s="109"/>
      <c r="AZ117" s="109"/>
      <c r="BA117" s="109">
        <f>+'OSN PD'!BA117+'OSN AC'!BA117+' INM'!BB117+CSN!BA117+CLN!BA117</f>
        <v>0</v>
      </c>
      <c r="BB117" s="109"/>
      <c r="BC117" s="109"/>
      <c r="BD117" s="109"/>
      <c r="BE117" s="109"/>
      <c r="BF117" s="109"/>
      <c r="BG117" s="109">
        <f t="shared" si="73"/>
        <v>0</v>
      </c>
      <c r="BH117" s="227"/>
      <c r="BI117" s="227"/>
      <c r="BJ117" s="227"/>
      <c r="BK117" s="157"/>
    </row>
    <row r="118" spans="1:63" s="1" customFormat="1">
      <c r="A118" s="229" t="s">
        <v>96</v>
      </c>
      <c r="B118" s="227" t="s">
        <v>1008</v>
      </c>
      <c r="C118" s="109">
        <f>+'OSN PD'!C118+'OSN AC'!C118+' INM'!C118+CSN!C118+CLN!C118</f>
        <v>14000000</v>
      </c>
      <c r="D118" s="109">
        <f t="shared" si="64"/>
        <v>0</v>
      </c>
      <c r="E118" s="109">
        <f t="shared" si="65"/>
        <v>-781500</v>
      </c>
      <c r="F118" s="109">
        <f t="shared" si="66"/>
        <v>13218500</v>
      </c>
      <c r="G118" s="109">
        <v>10135300</v>
      </c>
      <c r="H118" s="109">
        <f>+'OSN PD'!H118+'OSN AC'!H118+' INM'!I118+CSN!H118+CLN!H118</f>
        <v>0</v>
      </c>
      <c r="I118" s="109">
        <f>+'OSN PD'!I118+'OSN AC'!I118+' INM'!J118+CSN!I118+CLN!I118</f>
        <v>0</v>
      </c>
      <c r="J118" s="109">
        <f>+'OSN PD'!J118+'OSN AC'!J118+' INM'!K118+CSN!J118+CLN!J118</f>
        <v>0</v>
      </c>
      <c r="K118" s="109">
        <f t="shared" si="67"/>
        <v>0</v>
      </c>
      <c r="L118" s="109">
        <f t="shared" si="68"/>
        <v>10135300</v>
      </c>
      <c r="M118" s="109">
        <f>+'OSN PD'!M118+'OSN AC'!M118+' INM'!N118+CSN!M118+CLN!M118</f>
        <v>13218500</v>
      </c>
      <c r="N118" s="109">
        <f>+'OSN PD'!N118+'OSN AC'!N118+' INM'!O118+CSN!N118+CLN!N118</f>
        <v>-3083200</v>
      </c>
      <c r="O118" s="753">
        <f t="shared" si="69"/>
        <v>3083200</v>
      </c>
      <c r="P118" s="753">
        <f t="shared" si="70"/>
        <v>0</v>
      </c>
      <c r="Q118" s="753">
        <f t="shared" si="71"/>
        <v>0</v>
      </c>
      <c r="R118" s="109">
        <f>+'OSN PD'!R118+'OSN AC'!R118+' INM'!S118+CSN!R118+CLN!R118</f>
        <v>0</v>
      </c>
      <c r="S118" s="109">
        <f>+'OSN PD'!S118+'OSN AC'!S118+' INM'!T118+CSN!S118+CLN!S118</f>
        <v>0</v>
      </c>
      <c r="T118" s="109">
        <f>+'OSN PD'!T118+'OSN AC'!T118+' INM'!U118+CSN!T118+CLN!T118</f>
        <v>-781500</v>
      </c>
      <c r="U118" s="109">
        <f>+'OSN PD'!U118+'OSN AC'!U118+' INM'!V118+CSN!U118+CLN!U118</f>
        <v>0</v>
      </c>
      <c r="V118" s="109">
        <f>+'OSN PD'!V118+'OSN AC'!V118+' INM'!W118+CSN!V118+CLN!V118</f>
        <v>0</v>
      </c>
      <c r="W118" s="109">
        <v>0</v>
      </c>
      <c r="X118" s="109">
        <f>+'OSN PD'!X118+'OSN AC'!X118+' INM'!Y118+CSN!X118+CLN!X118</f>
        <v>0</v>
      </c>
      <c r="Y118" s="109">
        <f>+'OSN PD'!Y118+'OSN AC'!Y118+' INM'!Z118+CSN!Y118+CLN!Y118</f>
        <v>0</v>
      </c>
      <c r="Z118" s="109">
        <f>+'OSN PD'!Z118+'OSN AC'!Z118+' INM'!AA118+CSN!Z118+CLN!Z118</f>
        <v>0</v>
      </c>
      <c r="AA118" s="109">
        <f>+'OSN PD'!AA118+'OSN AC'!AA118+' INM'!AB118+CSN!AA118+CLN!AA118</f>
        <v>0</v>
      </c>
      <c r="AB118" s="109">
        <f>+'OSN PD'!AB118+'OSN AC'!AB118+' INM'!AC118+CSN!AB118+CLN!AB118</f>
        <v>0</v>
      </c>
      <c r="AC118" s="109">
        <f>+'OSN PD'!AC118+'OSN AC'!AC118+' INM'!AD118+CSN!AC118+CLN!AC118</f>
        <v>0</v>
      </c>
      <c r="AD118" s="109">
        <f>+'OSN PD'!AD118+'OSN AC'!AD118+' INM'!AE118+CSN!AD118+CLN!AD118</f>
        <v>0</v>
      </c>
      <c r="AE118" s="109">
        <f>+'OSN PD'!AE118+'OSN AC'!AE118+' INM'!AF118+CSN!AE118+CLN!AE118</f>
        <v>0</v>
      </c>
      <c r="AF118" s="109">
        <f>+'OSN PD'!AF118+'OSN AC'!AF118+' INM'!AG118+CSN!AF118+CLN!AF118</f>
        <v>0</v>
      </c>
      <c r="AG118" s="109">
        <f>+'OSN PD'!AG118+'OSN AC'!AG118+' INM'!AH118+CSN!AG118+CLN!AG118</f>
        <v>0</v>
      </c>
      <c r="AH118" s="109">
        <f>+'OSN PD'!AH118+'OSN AC'!AH118+' INM'!AI118+CSN!AH118+CLN!AH118</f>
        <v>0</v>
      </c>
      <c r="AI118" s="109">
        <f>+'OSN PD'!AI118+'OSN AC'!AI118+' INM'!AJ118+CSN!AI118+CLN!AI118</f>
        <v>0</v>
      </c>
      <c r="AJ118" s="109">
        <f>+'OSN PD'!AJ118+'OSN AC'!AJ118+' INM'!AK118+CSN!AJ118+CLN!AJ118</f>
        <v>0</v>
      </c>
      <c r="AK118" s="109">
        <f>+'OSN PD'!AK118+'OSN AC'!AK118+' INM'!AL118+CSN!AK118+CLN!AK118</f>
        <v>0</v>
      </c>
      <c r="AL118" s="109">
        <f>+'OSN PD'!AL118+'OSN AC'!AL118+' INM'!AM118+CSN!AL118+CLN!AL118</f>
        <v>0</v>
      </c>
      <c r="AM118" s="109">
        <f>+'OSN PD'!AM118+'OSN AC'!AM118+' INM'!AN118+CSN!AM118+CLN!AM118</f>
        <v>0</v>
      </c>
      <c r="AN118" s="109">
        <f>+'OSN PD'!AN118+'OSN AC'!AN118+' INM'!AO118+CSN!AN118+CLN!AN118</f>
        <v>0</v>
      </c>
      <c r="AO118" s="109">
        <f>+'OSN PD'!AO118+'OSN AC'!AO118+' INM'!AP118+CSN!AO118+CLN!AO118</f>
        <v>0</v>
      </c>
      <c r="AP118" s="109">
        <f>+'OSN PD'!AP118+'OSN AC'!AP118+' INM'!AQ118+CSN!AP118+CLN!AP118</f>
        <v>0</v>
      </c>
      <c r="AQ118" s="109">
        <f>+'OSN PD'!AQ118+'OSN AC'!AQ118+' INM'!AR118+CSN!AQ118+CLN!AQ118</f>
        <v>0</v>
      </c>
      <c r="AR118" s="109">
        <v>0</v>
      </c>
      <c r="AS118" s="109">
        <f>SUM(R118:AR118)</f>
        <v>-781500</v>
      </c>
      <c r="AT118" s="109"/>
      <c r="AU118" s="109">
        <v>0</v>
      </c>
      <c r="AV118" s="109">
        <v>0</v>
      </c>
      <c r="AW118" s="109">
        <v>0</v>
      </c>
      <c r="AX118" s="109">
        <v>0</v>
      </c>
      <c r="AY118" s="109">
        <f>+AT118+AU118+AV118+AW118+AX118</f>
        <v>0</v>
      </c>
      <c r="AZ118" s="109">
        <v>0</v>
      </c>
      <c r="BA118" s="109">
        <f>+'OSN PD'!BA118+'OSN AC'!BA118+' INM'!BB118+CSN!BA118+CLN!BA118</f>
        <v>0</v>
      </c>
      <c r="BB118" s="109">
        <v>0</v>
      </c>
      <c r="BC118" s="109">
        <v>0</v>
      </c>
      <c r="BD118" s="109">
        <v>0</v>
      </c>
      <c r="BE118" s="109">
        <v>0</v>
      </c>
      <c r="BF118" s="109">
        <v>0</v>
      </c>
      <c r="BG118" s="109">
        <f t="shared" si="73"/>
        <v>0</v>
      </c>
      <c r="BH118" s="227"/>
      <c r="BI118" s="227"/>
      <c r="BJ118" s="227"/>
      <c r="BK118" s="181"/>
    </row>
    <row r="119" spans="1:63">
      <c r="A119" s="229" t="s">
        <v>97</v>
      </c>
      <c r="B119" s="227" t="s">
        <v>1009</v>
      </c>
      <c r="C119" s="109">
        <f>+'OSN PD'!C119+'OSN AC'!C119+' INM'!C119+CSN!C119+CLN!C119</f>
        <v>100300000</v>
      </c>
      <c r="D119" s="109">
        <f t="shared" si="64"/>
        <v>0</v>
      </c>
      <c r="E119" s="109">
        <f t="shared" si="65"/>
        <v>-15000000</v>
      </c>
      <c r="F119" s="109">
        <f t="shared" si="66"/>
        <v>85300000</v>
      </c>
      <c r="G119" s="109">
        <v>64922131.660000004</v>
      </c>
      <c r="H119" s="109">
        <f>+'OSN PD'!H119+'OSN AC'!H119+' INM'!I119+CSN!H119+CLN!H119</f>
        <v>0</v>
      </c>
      <c r="I119" s="109">
        <f>+'OSN PD'!I119+'OSN AC'!I119+' INM'!J119+CSN!I119+CLN!I119</f>
        <v>0</v>
      </c>
      <c r="J119" s="109">
        <f>+'OSN PD'!J119+'OSN AC'!J119+' INM'!K119+CSN!J119+CLN!J119</f>
        <v>0</v>
      </c>
      <c r="K119" s="109">
        <f t="shared" si="67"/>
        <v>0</v>
      </c>
      <c r="L119" s="109">
        <f t="shared" si="68"/>
        <v>64922131.660000004</v>
      </c>
      <c r="M119" s="109">
        <f>+'OSN PD'!M119+'OSN AC'!M119+' INM'!N119+CSN!M119+CLN!M119</f>
        <v>64922131.660000004</v>
      </c>
      <c r="N119" s="109">
        <f>+'OSN PD'!N119+'OSN AC'!N119+' INM'!O119+CSN!N119+CLN!N119</f>
        <v>0</v>
      </c>
      <c r="O119" s="753">
        <f t="shared" si="69"/>
        <v>20377868.339999996</v>
      </c>
      <c r="P119" s="753">
        <f t="shared" si="70"/>
        <v>20377868.339999996</v>
      </c>
      <c r="Q119" s="753">
        <f t="shared" si="71"/>
        <v>20377868.339999996</v>
      </c>
      <c r="R119" s="109">
        <f>+'OSN PD'!R119+'OSN AC'!R119+' INM'!S119+CSN!R119+CLN!R119</f>
        <v>0</v>
      </c>
      <c r="S119" s="109">
        <f>+'OSN PD'!S119+'OSN AC'!S119+' INM'!T119+CSN!S119+CLN!S119</f>
        <v>0</v>
      </c>
      <c r="T119" s="109">
        <f>+'OSN PD'!T119+'OSN AC'!T119+' INM'!U119+CSN!T119+CLN!T119</f>
        <v>0</v>
      </c>
      <c r="U119" s="109">
        <f>+'OSN PD'!U119+'OSN AC'!U119+' INM'!V119+CSN!U119+CLN!U119</f>
        <v>0</v>
      </c>
      <c r="V119" s="109">
        <f>+'OSN PD'!V119+'OSN AC'!V119+' INM'!W119+CSN!V119+CLN!V119</f>
        <v>-15000000</v>
      </c>
      <c r="W119" s="109">
        <f>+'OSN PD'!W119+'OSN AC'!W119+' INM'!X119+CSN!W119+CLN!W119</f>
        <v>0</v>
      </c>
      <c r="X119" s="109">
        <f>+'OSN PD'!X119+'OSN AC'!X119+' INM'!Y119+CSN!X119+CLN!X119</f>
        <v>0</v>
      </c>
      <c r="Y119" s="109">
        <f>+'OSN PD'!Y119+'OSN AC'!Y119+' INM'!Z119+CSN!Y119+CLN!Y119</f>
        <v>0</v>
      </c>
      <c r="Z119" s="109">
        <f>+'OSN PD'!Z119+'OSN AC'!Z119+' INM'!AA119+CSN!Z119+CLN!Z119</f>
        <v>0</v>
      </c>
      <c r="AA119" s="109">
        <f>+'OSN PD'!AA119+'OSN AC'!AA119+' INM'!AB119+CSN!AA119+CLN!AA119</f>
        <v>0</v>
      </c>
      <c r="AB119" s="109">
        <f>+'OSN PD'!AB119+'OSN AC'!AB119+' INM'!AC119+CSN!AB119+CLN!AB119</f>
        <v>0</v>
      </c>
      <c r="AC119" s="109">
        <f>+'OSN PD'!AC119+'OSN AC'!AC119+' INM'!AD119+CSN!AC119+CLN!AC119</f>
        <v>0</v>
      </c>
      <c r="AD119" s="109">
        <f>+'OSN PD'!AD119+'OSN AC'!AD119+' INM'!AE119+CSN!AD119+CLN!AD119</f>
        <v>0</v>
      </c>
      <c r="AE119" s="109">
        <f>+'OSN PD'!AE119+'OSN AC'!AE119+' INM'!AF119+CSN!AE119+CLN!AE119</f>
        <v>0</v>
      </c>
      <c r="AF119" s="109">
        <f>+'OSN PD'!AF119+'OSN AC'!AF119+' INM'!AG119+CSN!AF119+CLN!AF119</f>
        <v>0</v>
      </c>
      <c r="AG119" s="109">
        <f>+'OSN PD'!AG119+'OSN AC'!AG119+' INM'!AH119+CSN!AG119+CLN!AG119</f>
        <v>0</v>
      </c>
      <c r="AH119" s="109">
        <f>+'OSN PD'!AH119+'OSN AC'!AH119+' INM'!AI119+CSN!AH119+CLN!AH119</f>
        <v>0</v>
      </c>
      <c r="AI119" s="109">
        <f>+'OSN PD'!AI119+'OSN AC'!AI119+' INM'!AJ119+CSN!AI119+CLN!AI119</f>
        <v>0</v>
      </c>
      <c r="AJ119" s="109">
        <f>+'OSN PD'!AJ119+'OSN AC'!AJ119+' INM'!AK119+CSN!AJ119+CLN!AJ119</f>
        <v>0</v>
      </c>
      <c r="AK119" s="109">
        <f>+'OSN PD'!AK119+'OSN AC'!AK119+' INM'!AL119+CSN!AK119+CLN!AK119</f>
        <v>0</v>
      </c>
      <c r="AL119" s="109">
        <f>+'OSN PD'!AL119+'OSN AC'!AL119+' INM'!AM119+CSN!AL119+CLN!AL119</f>
        <v>0</v>
      </c>
      <c r="AM119" s="109">
        <f>+'OSN PD'!AM119+'OSN AC'!AM119+' INM'!AN119+CSN!AM119+CLN!AM119</f>
        <v>0</v>
      </c>
      <c r="AN119" s="109">
        <f>+'OSN PD'!AN119+'OSN AC'!AN119+' INM'!AO119+CSN!AN119+CLN!AN119</f>
        <v>0</v>
      </c>
      <c r="AO119" s="109">
        <f>+'OSN PD'!AO119+'OSN AC'!AO119+' INM'!AP119+CSN!AO119+CLN!AO119</f>
        <v>0</v>
      </c>
      <c r="AP119" s="109">
        <f>+'OSN PD'!AP119+'OSN AC'!AP119+' INM'!AQ119+CSN!AP119+CLN!AP119</f>
        <v>0</v>
      </c>
      <c r="AQ119" s="109">
        <f>+'OSN PD'!AQ119+'OSN AC'!AQ119+' INM'!AR119+CSN!AQ119+CLN!AQ119</f>
        <v>0</v>
      </c>
      <c r="AR119" s="109">
        <v>0</v>
      </c>
      <c r="AS119" s="109">
        <f t="shared" si="72"/>
        <v>-15000000</v>
      </c>
      <c r="AT119" s="109"/>
      <c r="AU119" s="109">
        <v>0</v>
      </c>
      <c r="AV119" s="109">
        <v>0</v>
      </c>
      <c r="AW119" s="109">
        <v>0</v>
      </c>
      <c r="AX119" s="109">
        <v>0</v>
      </c>
      <c r="AY119" s="109">
        <f>+AT119+AU119+AV119+AW119+AX119</f>
        <v>0</v>
      </c>
      <c r="AZ119" s="109">
        <v>0</v>
      </c>
      <c r="BA119" s="109">
        <f>+'OSN PD'!BA119+'OSN AC'!BA119+' INM'!BB119+CSN!BA119+CLN!BA119</f>
        <v>0</v>
      </c>
      <c r="BB119" s="109">
        <v>0</v>
      </c>
      <c r="BC119" s="109">
        <v>0</v>
      </c>
      <c r="BD119" s="109">
        <v>0</v>
      </c>
      <c r="BE119" s="109">
        <v>0</v>
      </c>
      <c r="BF119" s="109">
        <v>0</v>
      </c>
      <c r="BG119" s="109">
        <f t="shared" si="73"/>
        <v>0</v>
      </c>
    </row>
    <row r="120" spans="1:63">
      <c r="A120" s="229" t="s">
        <v>98</v>
      </c>
      <c r="B120" s="227" t="s">
        <v>127</v>
      </c>
      <c r="C120" s="109">
        <f>+'OSN PD'!C120+'OSN AC'!C120+' INM'!C120+CSN!C120+CLN!C120</f>
        <v>18000000</v>
      </c>
      <c r="D120" s="109">
        <f t="shared" si="64"/>
        <v>0</v>
      </c>
      <c r="E120" s="109">
        <f t="shared" si="65"/>
        <v>0</v>
      </c>
      <c r="F120" s="109">
        <f t="shared" si="66"/>
        <v>18000000</v>
      </c>
      <c r="G120" s="109">
        <v>6497249.75</v>
      </c>
      <c r="H120" s="109">
        <f>+'OSN PD'!H120+'OSN AC'!H120+' INM'!I120+CSN!H120+CLN!H120</f>
        <v>562616.79999999993</v>
      </c>
      <c r="I120" s="109">
        <f>+'OSN PD'!I120+'OSN AC'!I120+' INM'!J120+CSN!I120+CLN!I120</f>
        <v>452310.3</v>
      </c>
      <c r="J120" s="109">
        <f>+'OSN PD'!J120+'OSN AC'!J120+' INM'!K120+CSN!J120+CLN!J120</f>
        <v>249089.35</v>
      </c>
      <c r="K120" s="109">
        <f t="shared" si="67"/>
        <v>1264016.45</v>
      </c>
      <c r="L120" s="109">
        <f t="shared" si="68"/>
        <v>7761266.2000000002</v>
      </c>
      <c r="M120" s="109">
        <f>+'OSN PD'!M120+'OSN AC'!M120+' INM'!N120+CSN!M120+CLN!M120</f>
        <v>0</v>
      </c>
      <c r="N120" s="109">
        <f>+'OSN PD'!N120+'OSN AC'!N120+' INM'!O120+CSN!N120+CLN!N120</f>
        <v>0</v>
      </c>
      <c r="O120" s="753">
        <f t="shared" si="69"/>
        <v>10238733.800000001</v>
      </c>
      <c r="P120" s="753">
        <f t="shared" si="70"/>
        <v>18000000</v>
      </c>
      <c r="Q120" s="753">
        <f t="shared" si="71"/>
        <v>10238733.800000001</v>
      </c>
      <c r="R120" s="109">
        <f>+'OSN PD'!R120+'OSN AC'!R120+' INM'!S120+CSN!R120+CLN!R120</f>
        <v>0</v>
      </c>
      <c r="S120" s="109">
        <f>+'OSN PD'!S120+'OSN AC'!S120+' INM'!T120+CSN!S120+CLN!S120</f>
        <v>0</v>
      </c>
      <c r="T120" s="109">
        <f>+'OSN PD'!T120+'OSN AC'!T120+' INM'!U120+CSN!T120+CLN!T120</f>
        <v>0</v>
      </c>
      <c r="U120" s="109">
        <f>+'OSN PD'!U120+'OSN AC'!U120+' INM'!V120+CSN!U120+CLN!U120</f>
        <v>0</v>
      </c>
      <c r="V120" s="109">
        <f>+'OSN PD'!V120+'OSN AC'!V120+' INM'!W120+CSN!V120+CLN!V120</f>
        <v>0</v>
      </c>
      <c r="W120" s="109">
        <f>+'OSN PD'!W120+'OSN AC'!W120+' INM'!X120+CSN!W120+CLN!W120</f>
        <v>0</v>
      </c>
      <c r="X120" s="109">
        <f>+'OSN PD'!X120+'OSN AC'!X120+' INM'!Y120+CSN!X120+CLN!X120</f>
        <v>0</v>
      </c>
      <c r="Y120" s="109">
        <f>+'OSN PD'!Y120+'OSN AC'!Y120+' INM'!Z120+CSN!Y120+CLN!Y120</f>
        <v>0</v>
      </c>
      <c r="Z120" s="109">
        <f>+'OSN PD'!Z120+'OSN AC'!Z120+' INM'!AA120+CSN!Z120+CLN!Z120</f>
        <v>0</v>
      </c>
      <c r="AA120" s="109">
        <f>+'OSN PD'!AA120+'OSN AC'!AA120+' INM'!AB120+CSN!AA120+CLN!AA120</f>
        <v>0</v>
      </c>
      <c r="AB120" s="109">
        <f>+'OSN PD'!AB120+'OSN AC'!AB120+' INM'!AC120+CSN!AB120+CLN!AB120</f>
        <v>0</v>
      </c>
      <c r="AC120" s="109">
        <f>+'OSN PD'!AC120+'OSN AC'!AC120+' INM'!AD120+CSN!AC120+CLN!AC120</f>
        <v>0</v>
      </c>
      <c r="AD120" s="109">
        <f>+'OSN PD'!AD120+'OSN AC'!AD120+' INM'!AE120+CSN!AD120+CLN!AD120</f>
        <v>0</v>
      </c>
      <c r="AE120" s="109">
        <f>+'OSN PD'!AE120+'OSN AC'!AE120+' INM'!AF120+CSN!AE120+CLN!AE120</f>
        <v>0</v>
      </c>
      <c r="AF120" s="109">
        <f>+'OSN PD'!AF120+'OSN AC'!AF120+' INM'!AG120+CSN!AF120+CLN!AF120</f>
        <v>0</v>
      </c>
      <c r="AG120" s="109">
        <f>+'OSN PD'!AG120+'OSN AC'!AG120+' INM'!AH120+CSN!AG120+CLN!AG120</f>
        <v>0</v>
      </c>
      <c r="AH120" s="109">
        <f>+'OSN PD'!AH120+'OSN AC'!AH120+' INM'!AI120+CSN!AH120+CLN!AH120</f>
        <v>0</v>
      </c>
      <c r="AI120" s="109">
        <f>+'OSN PD'!AI120+'OSN AC'!AI120+' INM'!AJ120+CSN!AI120+CLN!AI120</f>
        <v>0</v>
      </c>
      <c r="AJ120" s="109">
        <f>+'OSN PD'!AJ120+'OSN AC'!AJ120+' INM'!AK120+CSN!AJ120+CLN!AJ120</f>
        <v>0</v>
      </c>
      <c r="AK120" s="109">
        <f>+'OSN PD'!AK120+'OSN AC'!AK120+' INM'!AL120+CSN!AK120+CLN!AK120</f>
        <v>0</v>
      </c>
      <c r="AL120" s="109">
        <f>+'OSN PD'!AL120+'OSN AC'!AL120+' INM'!AM120+CSN!AL120+CLN!AL120</f>
        <v>0</v>
      </c>
      <c r="AM120" s="109">
        <f>+'OSN PD'!AM120+'OSN AC'!AM120+' INM'!AN120+CSN!AM120+CLN!AM120</f>
        <v>0</v>
      </c>
      <c r="AN120" s="109">
        <f>+'OSN PD'!AN120+'OSN AC'!AN120+' INM'!AO120+CSN!AN120+CLN!AN120</f>
        <v>0</v>
      </c>
      <c r="AO120" s="109">
        <f>+'OSN PD'!AO120+'OSN AC'!AO120+' INM'!AP120+CSN!AO120+CLN!AO120</f>
        <v>0</v>
      </c>
      <c r="AP120" s="109">
        <f>+'OSN PD'!AP120+'OSN AC'!AP120+' INM'!AQ120+CSN!AP120+CLN!AP120</f>
        <v>0</v>
      </c>
      <c r="AQ120" s="109">
        <f>+'OSN PD'!AQ120+'OSN AC'!AQ120+' INM'!AR120+CSN!AQ120+CLN!AQ120</f>
        <v>0</v>
      </c>
      <c r="AR120" s="109">
        <v>0</v>
      </c>
      <c r="AS120" s="109">
        <f t="shared" si="72"/>
        <v>0</v>
      </c>
      <c r="AT120" s="109"/>
      <c r="AU120" s="109">
        <v>0</v>
      </c>
      <c r="AV120" s="109">
        <v>0</v>
      </c>
      <c r="AW120" s="109">
        <v>0</v>
      </c>
      <c r="AX120" s="109">
        <v>0</v>
      </c>
      <c r="AY120" s="109"/>
      <c r="AZ120" s="109">
        <v>0</v>
      </c>
      <c r="BA120" s="109">
        <f>+'OSN PD'!BA120+'OSN AC'!BA120+' INM'!BB120+CSN!BA120+CLN!BA120</f>
        <v>0</v>
      </c>
      <c r="BB120" s="109">
        <v>0</v>
      </c>
      <c r="BC120" s="109">
        <v>0</v>
      </c>
      <c r="BD120" s="109">
        <v>0</v>
      </c>
      <c r="BE120" s="109">
        <v>0</v>
      </c>
      <c r="BF120" s="109">
        <v>0</v>
      </c>
      <c r="BG120" s="109">
        <f t="shared" si="73"/>
        <v>0</v>
      </c>
    </row>
    <row r="121" spans="1:63">
      <c r="A121" s="229" t="s">
        <v>99</v>
      </c>
      <c r="B121" s="227" t="s">
        <v>1010</v>
      </c>
      <c r="C121" s="109">
        <f>+'OSN PD'!C121+'OSN AC'!C121+' INM'!C121+CSN!C121+CLN!C121</f>
        <v>0</v>
      </c>
      <c r="D121" s="109">
        <f t="shared" si="64"/>
        <v>0</v>
      </c>
      <c r="E121" s="109">
        <f t="shared" si="65"/>
        <v>0</v>
      </c>
      <c r="F121" s="109">
        <f t="shared" si="66"/>
        <v>0</v>
      </c>
      <c r="G121" s="109">
        <v>0</v>
      </c>
      <c r="H121" s="109">
        <f>+'OSN PD'!H121+'OSN AC'!H121+' INM'!I121+CSN!H121+CLN!H121</f>
        <v>0</v>
      </c>
      <c r="I121" s="109">
        <f>+'OSN PD'!I121+'OSN AC'!I121+' INM'!J121+CSN!I121+CLN!I121</f>
        <v>0</v>
      </c>
      <c r="J121" s="109">
        <f>+'OSN PD'!J121+'OSN AC'!J121+' INM'!K121+CSN!J121+CLN!J121</f>
        <v>0</v>
      </c>
      <c r="K121" s="109">
        <f t="shared" si="67"/>
        <v>0</v>
      </c>
      <c r="L121" s="109">
        <f t="shared" si="68"/>
        <v>0</v>
      </c>
      <c r="M121" s="109">
        <f>+'OSN PD'!M121+'OSN AC'!M121+' INM'!N121+CSN!M121+CLN!M121</f>
        <v>0</v>
      </c>
      <c r="N121" s="109">
        <f>+'OSN PD'!N121+'OSN AC'!N121+' INM'!O121+CSN!N121+CLN!N121</f>
        <v>0</v>
      </c>
      <c r="O121" s="753">
        <f t="shared" si="69"/>
        <v>0</v>
      </c>
      <c r="P121" s="753">
        <f t="shared" si="70"/>
        <v>0</v>
      </c>
      <c r="Q121" s="753">
        <f t="shared" si="71"/>
        <v>0</v>
      </c>
      <c r="R121" s="109">
        <f>+'OSN PD'!R121+'OSN AC'!R121+' INM'!S121+CSN!R121+CLN!R121</f>
        <v>0</v>
      </c>
      <c r="S121" s="109">
        <f>+'OSN PD'!S121+'OSN AC'!S121+' INM'!T121+CSN!S121+CLN!S121</f>
        <v>0</v>
      </c>
      <c r="T121" s="109">
        <f>+'OSN PD'!T121+'OSN AC'!T121+' INM'!U121+CSN!T121+CLN!T121</f>
        <v>0</v>
      </c>
      <c r="U121" s="109">
        <f>+'OSN PD'!U121+'OSN AC'!U121+' INM'!V121+CSN!U121+CLN!U121</f>
        <v>0</v>
      </c>
      <c r="V121" s="109">
        <f>+'OSN PD'!V121+'OSN AC'!V121+' INM'!W121+CSN!V121+CLN!V121</f>
        <v>0</v>
      </c>
      <c r="W121" s="109">
        <f>+'OSN PD'!W121+'OSN AC'!W121+' INM'!X121+CSN!W121+CLN!W121</f>
        <v>0</v>
      </c>
      <c r="X121" s="109">
        <f>+'OSN PD'!X121+'OSN AC'!X121+' INM'!Y121+CSN!X121+CLN!X121</f>
        <v>0</v>
      </c>
      <c r="Y121" s="109">
        <f>+'OSN PD'!Y121+'OSN AC'!Y121+' INM'!Z121+CSN!Y121+CLN!Y121</f>
        <v>0</v>
      </c>
      <c r="Z121" s="109">
        <f>+'OSN PD'!Z121+'OSN AC'!Z121+' INM'!AA121+CSN!Z121+CLN!Z121</f>
        <v>0</v>
      </c>
      <c r="AA121" s="109">
        <f>+'OSN PD'!AA121+'OSN AC'!AA121+' INM'!AB121+CSN!AA121+CLN!AA121</f>
        <v>0</v>
      </c>
      <c r="AB121" s="109">
        <f>+'OSN PD'!AB121+'OSN AC'!AB121+' INM'!AC121+CSN!AB121+CLN!AB121</f>
        <v>0</v>
      </c>
      <c r="AC121" s="109">
        <f>+'OSN PD'!AC121+'OSN AC'!AC121+' INM'!AD121+CSN!AC121+CLN!AC121</f>
        <v>0</v>
      </c>
      <c r="AD121" s="109">
        <f>+'OSN PD'!AD121+'OSN AC'!AD121+' INM'!AE121+CSN!AD121+CLN!AD121</f>
        <v>0</v>
      </c>
      <c r="AE121" s="109">
        <f>+'OSN PD'!AE121+'OSN AC'!AE121+' INM'!AF121+CSN!AE121+CLN!AE121</f>
        <v>0</v>
      </c>
      <c r="AF121" s="109">
        <f>+'OSN PD'!AF121+'OSN AC'!AF121+' INM'!AG121+CSN!AF121+CLN!AF121</f>
        <v>0</v>
      </c>
      <c r="AG121" s="109">
        <f>+'OSN PD'!AG121+'OSN AC'!AG121+' INM'!AH121+CSN!AG121+CLN!AG121</f>
        <v>0</v>
      </c>
      <c r="AH121" s="109">
        <f>+'OSN PD'!AH121+'OSN AC'!AH121+' INM'!AI121+CSN!AH121+CLN!AH121</f>
        <v>0</v>
      </c>
      <c r="AI121" s="109">
        <f>+'OSN PD'!AI121+'OSN AC'!AI121+' INM'!AJ121+CSN!AI121+CLN!AI121</f>
        <v>0</v>
      </c>
      <c r="AJ121" s="109">
        <f>+'OSN PD'!AJ121+'OSN AC'!AJ121+' INM'!AK121+CSN!AJ121+CLN!AJ121</f>
        <v>0</v>
      </c>
      <c r="AK121" s="109">
        <f>+'OSN PD'!AK121+'OSN AC'!AK121+' INM'!AL121+CSN!AK121+CLN!AK121</f>
        <v>0</v>
      </c>
      <c r="AL121" s="109">
        <f>+'OSN PD'!AL121+'OSN AC'!AL121+' INM'!AM121+CSN!AL121+CLN!AL121</f>
        <v>0</v>
      </c>
      <c r="AM121" s="109">
        <f>+'OSN PD'!AM121+'OSN AC'!AM121+' INM'!AN121+CSN!AM121+CLN!AM121</f>
        <v>0</v>
      </c>
      <c r="AN121" s="109">
        <f>+'OSN PD'!AN121+'OSN AC'!AN121+' INM'!AO121+CSN!AN121+CLN!AN121</f>
        <v>0</v>
      </c>
      <c r="AO121" s="109">
        <f>+'OSN PD'!AO121+'OSN AC'!AO121+' INM'!AP121+CSN!AO121+CLN!AO121</f>
        <v>0</v>
      </c>
      <c r="AP121" s="109">
        <f>+'OSN PD'!AP121+'OSN AC'!AP121+' INM'!AQ121+CSN!AP121+CLN!AP121</f>
        <v>0</v>
      </c>
      <c r="AQ121" s="109">
        <f>+'OSN PD'!AQ121+'OSN AC'!AQ121+' INM'!AR121+CSN!AQ121+CLN!AQ121</f>
        <v>0</v>
      </c>
      <c r="AR121" s="109"/>
      <c r="AS121" s="109">
        <f t="shared" si="72"/>
        <v>0</v>
      </c>
      <c r="AT121" s="109"/>
      <c r="AU121" s="109"/>
      <c r="AV121" s="109"/>
      <c r="AW121" s="109"/>
      <c r="AX121" s="109"/>
      <c r="AY121" s="109"/>
      <c r="AZ121" s="109">
        <v>0</v>
      </c>
      <c r="BA121" s="109">
        <f>+'OSN PD'!BA121+'OSN AC'!BA121+' INM'!BB121+CSN!BA121+CLN!BA121</f>
        <v>0</v>
      </c>
      <c r="BB121" s="109">
        <v>0</v>
      </c>
      <c r="BC121" s="109">
        <v>0</v>
      </c>
      <c r="BD121" s="109">
        <v>0</v>
      </c>
      <c r="BE121" s="109">
        <v>0</v>
      </c>
      <c r="BF121" s="109">
        <v>0</v>
      </c>
      <c r="BG121" s="109">
        <f t="shared" si="73"/>
        <v>0</v>
      </c>
    </row>
    <row r="122" spans="1:63">
      <c r="A122" s="229" t="s">
        <v>433</v>
      </c>
      <c r="B122" s="227" t="s">
        <v>1257</v>
      </c>
      <c r="C122" s="109">
        <f>+'OSN PD'!C122+'OSN AC'!C122+' INM'!C122+CSN!C122+CLN!C122</f>
        <v>0</v>
      </c>
      <c r="D122" s="109">
        <f t="shared" si="64"/>
        <v>0</v>
      </c>
      <c r="E122" s="109">
        <f t="shared" si="65"/>
        <v>781500</v>
      </c>
      <c r="F122" s="109">
        <f t="shared" si="66"/>
        <v>781500</v>
      </c>
      <c r="G122" s="109">
        <v>781500</v>
      </c>
      <c r="H122" s="109">
        <f>+'OSN PD'!I122+'OSN AC'!I122+' INM'!I122+CSN!I122+CLN!I122</f>
        <v>0</v>
      </c>
      <c r="J122" s="109">
        <f>+'OSN PD'!J122+'OSN AC'!J122+' INM'!K122+CSN!J122+CLN!J122</f>
        <v>0</v>
      </c>
      <c r="K122" s="109">
        <f>SUM(H122:J122)</f>
        <v>0</v>
      </c>
      <c r="L122" s="109">
        <f>K122+G122</f>
        <v>781500</v>
      </c>
      <c r="M122" s="109">
        <f>+'OSN PD'!M122+'OSN AC'!M122+' INM'!N122+CSN!M122+CLN!M122</f>
        <v>781500</v>
      </c>
      <c r="N122" s="109">
        <f>+'OSN PD'!N122+'OSN AC'!N122+' INM'!O122+CSN!N122+CLN!N122</f>
        <v>0</v>
      </c>
      <c r="O122" s="753">
        <f t="shared" si="69"/>
        <v>0</v>
      </c>
      <c r="P122" s="753">
        <f t="shared" si="70"/>
        <v>0</v>
      </c>
      <c r="Q122" s="753">
        <f t="shared" si="71"/>
        <v>0</v>
      </c>
      <c r="R122" s="109">
        <f>+'OSN PD'!R122+'OSN AC'!R122+' INM'!S122+CSN!R122+CLN!R122</f>
        <v>0</v>
      </c>
      <c r="S122" s="109">
        <f>+'OSN PD'!S122+'OSN AC'!S122+' INM'!T122+CSN!S122+CLN!S122</f>
        <v>0</v>
      </c>
      <c r="T122" s="109">
        <f>+'OSN PD'!T122+'OSN AC'!T122+' INM'!U122+CSN!T122+CLN!T122</f>
        <v>781500</v>
      </c>
      <c r="U122" s="109">
        <f>+'OSN PD'!U122+'OSN AC'!U122+' INM'!V122+CSN!U122+CLN!U122</f>
        <v>0</v>
      </c>
      <c r="V122" s="109">
        <f>+'OSN PD'!V122+'OSN AC'!V122+' INM'!W122+CSN!V122+CLN!V122</f>
        <v>0</v>
      </c>
      <c r="W122" s="109">
        <f>+'OSN PD'!W122+'OSN AC'!W122+' INM'!X122+CSN!W122+CLN!W122</f>
        <v>0</v>
      </c>
      <c r="X122" s="109">
        <f>+'OSN PD'!X122+'OSN AC'!X122+' INM'!Y122+CSN!X122+CLN!X122</f>
        <v>0</v>
      </c>
      <c r="Y122" s="109">
        <f>+'OSN PD'!Y122+'OSN AC'!Y122+' INM'!Z122+CSN!Y122+CLN!Y122</f>
        <v>0</v>
      </c>
      <c r="Z122" s="109">
        <f>+'OSN PD'!Z122+'OSN AC'!Z122+' INM'!AA122+CSN!Z122+CLN!Z122</f>
        <v>0</v>
      </c>
      <c r="AA122" s="109">
        <f>+'OSN PD'!AA122+'OSN AC'!AA122+' INM'!AB122+CSN!AA122+CLN!AA122</f>
        <v>0</v>
      </c>
      <c r="AB122" s="109">
        <f>+'OSN PD'!AB122+'OSN AC'!AB122+' INM'!AC122+CSN!AB122+CLN!AB122</f>
        <v>0</v>
      </c>
      <c r="AC122" s="109">
        <f>+'OSN PD'!AC122+'OSN AC'!AC122+' INM'!AD122+CSN!AC122+CLN!AC122</f>
        <v>0</v>
      </c>
      <c r="AD122" s="109">
        <f>+'OSN PD'!AD122+'OSN AC'!AD122+' INM'!AE122+CSN!AD122+CLN!AD122</f>
        <v>0</v>
      </c>
      <c r="AE122" s="109">
        <f>+'OSN PD'!AE122+'OSN AC'!AE122+' INM'!AF122+CSN!AE122+CLN!AE122</f>
        <v>0</v>
      </c>
      <c r="AF122" s="109">
        <f>+'OSN PD'!AF122+'OSN AC'!AF122+' INM'!AG122+CSN!AF122+CLN!AF122</f>
        <v>0</v>
      </c>
      <c r="AG122" s="109">
        <f>+'OSN PD'!AG122+'OSN AC'!AG122+' INM'!AH122+CSN!AG122+CLN!AG122</f>
        <v>0</v>
      </c>
      <c r="AH122" s="109">
        <f>+'OSN PD'!AH122+'OSN AC'!AH122+' INM'!AI122+CSN!AH122+CLN!AH122</f>
        <v>0</v>
      </c>
      <c r="AI122" s="109">
        <f>+'OSN PD'!AI122+'OSN AC'!AI122+' INM'!AJ122+CSN!AI122+CLN!AI122</f>
        <v>0</v>
      </c>
      <c r="AJ122" s="109">
        <f>+'OSN PD'!AJ122+'OSN AC'!AJ122+' INM'!AK122+CSN!AJ122+CLN!AJ122</f>
        <v>0</v>
      </c>
      <c r="AK122" s="109">
        <f>+'OSN PD'!AK122+'OSN AC'!AK122+' INM'!AL122+CSN!AK122+CLN!AK122</f>
        <v>0</v>
      </c>
      <c r="AL122" s="109">
        <f>+'OSN PD'!AL122+'OSN AC'!AL122+' INM'!AM122+CSN!AL122+CLN!AL122</f>
        <v>0</v>
      </c>
      <c r="AM122" s="109">
        <f>+'OSN PD'!AM122+'OSN AC'!AM122+' INM'!AN122+CSN!AM122+CLN!AM122</f>
        <v>0</v>
      </c>
      <c r="AN122" s="109">
        <f>+'OSN PD'!AN122+'OSN AC'!AN122+' INM'!AO122+CSN!AN122+CLN!AN122</f>
        <v>0</v>
      </c>
      <c r="AO122" s="109">
        <f>+'OSN PD'!AO122+'OSN AC'!AO122+' INM'!AP122+CSN!AO122+CLN!AO122</f>
        <v>0</v>
      </c>
      <c r="AP122" s="109">
        <f>+'OSN PD'!AP122+'OSN AC'!AP122+' INM'!AQ122+CSN!AP122+CLN!AP122</f>
        <v>0</v>
      </c>
      <c r="AQ122" s="109">
        <f>+'OSN PD'!AQ122+'OSN AC'!AQ122+' INM'!AR122+CSN!AQ122+CLN!AQ122</f>
        <v>0</v>
      </c>
      <c r="AR122" s="109">
        <v>0</v>
      </c>
      <c r="AS122" s="109">
        <f t="shared" si="72"/>
        <v>781500</v>
      </c>
      <c r="AT122" s="109"/>
      <c r="AU122" s="109">
        <v>0</v>
      </c>
      <c r="AV122" s="109">
        <v>0</v>
      </c>
      <c r="AW122" s="109">
        <v>0</v>
      </c>
      <c r="AX122" s="109">
        <v>0</v>
      </c>
      <c r="AY122" s="109">
        <f>+AT122+AU122+AV122+AW122+AX122</f>
        <v>0</v>
      </c>
      <c r="AZ122" s="109">
        <v>0</v>
      </c>
      <c r="BA122" s="109">
        <f>+'OSN PD'!BA122+'OSN AC'!BA122+' INM'!BB122+CSN!BA122+CLN!BA122</f>
        <v>0</v>
      </c>
      <c r="BB122" s="109">
        <v>0</v>
      </c>
      <c r="BC122" s="109">
        <v>0</v>
      </c>
      <c r="BD122" s="109">
        <v>0</v>
      </c>
      <c r="BE122" s="109">
        <v>0</v>
      </c>
      <c r="BF122" s="109">
        <v>0</v>
      </c>
      <c r="BG122" s="109">
        <f t="shared" si="73"/>
        <v>0</v>
      </c>
    </row>
    <row r="123" spans="1:63" s="1" customFormat="1" ht="13.5" customHeight="1">
      <c r="A123" s="229" t="s">
        <v>100</v>
      </c>
      <c r="B123" s="227" t="s">
        <v>1012</v>
      </c>
      <c r="C123" s="109">
        <f>+'OSN PD'!C123+'OSN AC'!C123+' INM'!C123+CSN!C123+CLN!C123</f>
        <v>30100000</v>
      </c>
      <c r="D123" s="109">
        <f t="shared" si="64"/>
        <v>0</v>
      </c>
      <c r="E123" s="109">
        <f t="shared" si="65"/>
        <v>0</v>
      </c>
      <c r="F123" s="109">
        <f t="shared" si="66"/>
        <v>30100000</v>
      </c>
      <c r="G123" s="109">
        <v>25273000</v>
      </c>
      <c r="H123" s="109">
        <f>+'OSN PD'!H123+'OSN AC'!H123+' INM'!I123+CSN!H123+CLN!H123</f>
        <v>0</v>
      </c>
      <c r="I123" s="109">
        <f>+'OSN PD'!I123+'OSN AC'!I123+' INM'!J123+CSN!I123+CLN!I123</f>
        <v>0</v>
      </c>
      <c r="J123" s="109">
        <f>+'OSN PD'!J123+'OSN AC'!J123+' INM'!K123+CSN!J123+CLN!J123</f>
        <v>0</v>
      </c>
      <c r="K123" s="109">
        <f t="shared" si="67"/>
        <v>0</v>
      </c>
      <c r="L123" s="109">
        <f t="shared" si="68"/>
        <v>25273000</v>
      </c>
      <c r="M123" s="109">
        <f>+'OSN PD'!M123+'OSN AC'!M123+' INM'!N123+CSN!M123+CLN!M123</f>
        <v>27173000</v>
      </c>
      <c r="N123" s="109">
        <f>+'OSN PD'!N123+'OSN AC'!N123+' INM'!O123+CSN!N123+CLN!N123</f>
        <v>-1900000</v>
      </c>
      <c r="O123" s="753">
        <f t="shared" si="69"/>
        <v>4827000</v>
      </c>
      <c r="P123" s="753">
        <f t="shared" si="70"/>
        <v>2927000</v>
      </c>
      <c r="Q123" s="753">
        <f t="shared" si="71"/>
        <v>2927000</v>
      </c>
      <c r="R123" s="109">
        <f>+'OSN PD'!R123+'OSN AC'!R123+' INM'!S123+CSN!R123+CLN!R123</f>
        <v>0</v>
      </c>
      <c r="S123" s="109">
        <f>+'OSN PD'!S123+'OSN AC'!S123+' INM'!T123+CSN!S123+CLN!S123</f>
        <v>0</v>
      </c>
      <c r="T123" s="109">
        <f>+'OSN PD'!T123+'OSN AC'!T123+' INM'!U123+CSN!T123+CLN!T123</f>
        <v>0</v>
      </c>
      <c r="U123" s="109">
        <f>+'OSN PD'!U123+'OSN AC'!U123+' INM'!V123+CSN!U123+CLN!U123</f>
        <v>0</v>
      </c>
      <c r="V123" s="109">
        <f>+'OSN PD'!V123+'OSN AC'!V123+' INM'!W123+CSN!V123+CLN!V123</f>
        <v>0</v>
      </c>
      <c r="W123" s="109">
        <f>+'OSN PD'!W123+'OSN AC'!W123+' INM'!X123+CSN!W123+CLN!W123</f>
        <v>0</v>
      </c>
      <c r="X123" s="109">
        <f>+'OSN PD'!X123+'OSN AC'!X123+' INM'!Y123+CSN!X123+CLN!X123</f>
        <v>0</v>
      </c>
      <c r="Y123" s="109">
        <f>+'OSN PD'!Y123+'OSN AC'!Y123+' INM'!Z123+CSN!Y123+CLN!Y123</f>
        <v>0</v>
      </c>
      <c r="Z123" s="109">
        <f>+'OSN PD'!Z123+'OSN AC'!Z123+' INM'!AA123+CSN!Z123+CLN!Z123</f>
        <v>0</v>
      </c>
      <c r="AA123" s="109">
        <f>+'OSN PD'!AA123+'OSN AC'!AA123+' INM'!AB123+CSN!AA123+CLN!AA123</f>
        <v>0</v>
      </c>
      <c r="AB123" s="109">
        <f>+'OSN PD'!AB123+'OSN AC'!AB123+' INM'!AC123+CSN!AB123+CLN!AB123</f>
        <v>0</v>
      </c>
      <c r="AC123" s="109">
        <f>+'OSN PD'!AC123+'OSN AC'!AC123+' INM'!AD123+CSN!AC123+CLN!AC123</f>
        <v>0</v>
      </c>
      <c r="AD123" s="109">
        <f>+'OSN PD'!AD123+'OSN AC'!AD123+' INM'!AE123+CSN!AD123+CLN!AD123</f>
        <v>0</v>
      </c>
      <c r="AE123" s="109">
        <f>+'OSN PD'!AE123+'OSN AC'!AE123+' INM'!AF123+CSN!AE123+CLN!AE123</f>
        <v>0</v>
      </c>
      <c r="AF123" s="109">
        <f>+'OSN PD'!AF123+'OSN AC'!AF123+' INM'!AG123+CSN!AF123+CLN!AF123</f>
        <v>0</v>
      </c>
      <c r="AG123" s="109">
        <f>+'OSN PD'!AG123+'OSN AC'!AG123+' INM'!AH123+CSN!AG123+CLN!AG123</f>
        <v>0</v>
      </c>
      <c r="AH123" s="109">
        <f>+'OSN PD'!AH123+'OSN AC'!AH123+' INM'!AI123+CSN!AH123+CLN!AH123</f>
        <v>0</v>
      </c>
      <c r="AI123" s="109">
        <f>+'OSN PD'!AI123+'OSN AC'!AI123+' INM'!AJ123+CSN!AI123+CLN!AI123</f>
        <v>0</v>
      </c>
      <c r="AJ123" s="109">
        <f>+'OSN PD'!AJ123+'OSN AC'!AJ123+' INM'!AK123+CSN!AJ123+CLN!AJ123</f>
        <v>0</v>
      </c>
      <c r="AK123" s="109">
        <f>+'OSN PD'!AK123+'OSN AC'!AK123+' INM'!AL123+CSN!AK123+CLN!AK123</f>
        <v>0</v>
      </c>
      <c r="AL123" s="109">
        <f>+'OSN PD'!AL123+'OSN AC'!AL123+' INM'!AM123+CSN!AL123+CLN!AL123</f>
        <v>0</v>
      </c>
      <c r="AM123" s="109">
        <f>+'OSN PD'!AM123+'OSN AC'!AM123+' INM'!AN123+CSN!AM123+CLN!AM123</f>
        <v>0</v>
      </c>
      <c r="AN123" s="109">
        <f>+'OSN PD'!AN123+'OSN AC'!AN123+' INM'!AO123+CSN!AN123+CLN!AN123</f>
        <v>0</v>
      </c>
      <c r="AO123" s="109">
        <f>+'OSN PD'!AO123+'OSN AC'!AO123+' INM'!AP123+CSN!AO123+CLN!AO123</f>
        <v>0</v>
      </c>
      <c r="AP123" s="109">
        <f>+'OSN PD'!AP123+'OSN AC'!AP123+' INM'!AQ123+CSN!AP123+CLN!AP123</f>
        <v>0</v>
      </c>
      <c r="AQ123" s="109">
        <f>+'OSN PD'!AQ123+'OSN AC'!AQ123+' INM'!AR123+CSN!AQ123+CLN!AQ123</f>
        <v>0</v>
      </c>
      <c r="AR123" s="109">
        <v>0</v>
      </c>
      <c r="AS123" s="109">
        <f>SUM(R123:AR123)</f>
        <v>0</v>
      </c>
      <c r="AT123" s="109"/>
      <c r="AU123" s="109"/>
      <c r="AV123" s="109"/>
      <c r="AW123" s="109"/>
      <c r="AX123" s="109"/>
      <c r="AY123" s="109"/>
      <c r="AZ123" s="109">
        <v>0</v>
      </c>
      <c r="BA123" s="109">
        <f>+'OSN PD'!BA123+'OSN AC'!BA123+' INM'!BB123+CSN!BA123+CLN!BA123</f>
        <v>0</v>
      </c>
      <c r="BB123" s="109">
        <v>0</v>
      </c>
      <c r="BC123" s="109">
        <v>0</v>
      </c>
      <c r="BD123" s="109">
        <v>0</v>
      </c>
      <c r="BE123" s="109">
        <v>0</v>
      </c>
      <c r="BF123" s="109">
        <v>0</v>
      </c>
      <c r="BG123" s="109">
        <f t="shared" si="73"/>
        <v>0</v>
      </c>
      <c r="BH123" s="227"/>
      <c r="BI123" s="227"/>
      <c r="BJ123" s="227"/>
      <c r="BK123" s="181"/>
    </row>
    <row r="124" spans="1:63" s="1" customFormat="1">
      <c r="C124" s="109"/>
      <c r="D124" s="109"/>
      <c r="E124" s="109"/>
      <c r="F124" s="109"/>
      <c r="G124" s="109"/>
      <c r="H124" s="109"/>
      <c r="I124" s="109"/>
      <c r="J124" s="109"/>
      <c r="K124" s="109"/>
      <c r="L124" s="109"/>
      <c r="M124" s="109"/>
      <c r="N124" s="109"/>
      <c r="O124" s="109"/>
      <c r="P124" s="753"/>
      <c r="Q124" s="109"/>
      <c r="R124" s="109"/>
      <c r="S124" s="109"/>
      <c r="T124" s="109"/>
      <c r="U124" s="109"/>
      <c r="V124" s="109"/>
      <c r="W124" s="109"/>
      <c r="X124" s="109"/>
      <c r="Y124" s="109"/>
      <c r="Z124" s="109"/>
      <c r="AA124" s="109"/>
      <c r="AB124" s="109"/>
      <c r="AC124" s="109"/>
      <c r="AD124" s="109"/>
      <c r="AE124" s="109"/>
      <c r="AF124" s="109"/>
      <c r="AG124" s="109"/>
      <c r="AH124" s="109"/>
      <c r="AI124" s="109"/>
      <c r="AJ124" s="109"/>
      <c r="AK124" s="109"/>
      <c r="AL124" s="109"/>
      <c r="AM124" s="109"/>
      <c r="AN124" s="109"/>
      <c r="AO124" s="109"/>
      <c r="AP124" s="109"/>
      <c r="AQ124" s="109"/>
      <c r="AR124" s="109"/>
      <c r="AS124" s="109"/>
      <c r="AT124" s="109"/>
      <c r="AU124" s="109"/>
      <c r="AV124" s="109"/>
      <c r="AW124" s="109"/>
      <c r="AX124" s="109"/>
      <c r="AY124" s="109"/>
      <c r="AZ124" s="109"/>
      <c r="BA124" s="109"/>
      <c r="BB124" s="109"/>
      <c r="BC124" s="109"/>
      <c r="BD124" s="109"/>
      <c r="BE124" s="109"/>
      <c r="BF124" s="109"/>
      <c r="BG124" s="3"/>
      <c r="BH124" s="227"/>
      <c r="BI124" s="227"/>
      <c r="BJ124" s="227"/>
      <c r="BK124" s="181"/>
    </row>
    <row r="125" spans="1:63" s="1" customFormat="1" hidden="1">
      <c r="A125" s="200">
        <v>7</v>
      </c>
      <c r="B125" s="201" t="s">
        <v>1013</v>
      </c>
      <c r="C125" s="812">
        <f t="shared" ref="C125:Q125" si="74">+C127</f>
        <v>0</v>
      </c>
      <c r="D125" s="771">
        <f t="shared" si="74"/>
        <v>0</v>
      </c>
      <c r="E125" s="771">
        <f t="shared" si="74"/>
        <v>0</v>
      </c>
      <c r="F125" s="771">
        <f t="shared" si="74"/>
        <v>0</v>
      </c>
      <c r="G125" s="771">
        <v>0</v>
      </c>
      <c r="H125" s="771">
        <f t="shared" si="74"/>
        <v>0</v>
      </c>
      <c r="I125" s="771">
        <f t="shared" si="74"/>
        <v>0</v>
      </c>
      <c r="J125" s="771">
        <f t="shared" si="74"/>
        <v>0</v>
      </c>
      <c r="K125" s="771">
        <f t="shared" si="74"/>
        <v>0</v>
      </c>
      <c r="L125" s="771">
        <f>+L127</f>
        <v>0</v>
      </c>
      <c r="M125" s="771">
        <f t="shared" si="74"/>
        <v>0</v>
      </c>
      <c r="N125" s="771">
        <f t="shared" si="74"/>
        <v>0</v>
      </c>
      <c r="O125" s="771">
        <f t="shared" si="74"/>
        <v>0</v>
      </c>
      <c r="P125" s="794">
        <f t="shared" si="74"/>
        <v>0</v>
      </c>
      <c r="Q125" s="771">
        <f t="shared" si="74"/>
        <v>0</v>
      </c>
      <c r="R125" s="771"/>
      <c r="S125" s="771"/>
      <c r="T125" s="771"/>
      <c r="U125" s="771"/>
      <c r="V125" s="771"/>
      <c r="W125" s="771"/>
      <c r="X125" s="771"/>
      <c r="Y125" s="771"/>
      <c r="Z125" s="771"/>
      <c r="AA125" s="771">
        <f>+AA127</f>
        <v>0</v>
      </c>
      <c r="AB125" s="771"/>
      <c r="AC125" s="771"/>
      <c r="AD125" s="771"/>
      <c r="AE125" s="771"/>
      <c r="AF125" s="771"/>
      <c r="AG125" s="771"/>
      <c r="AH125" s="771"/>
      <c r="AI125" s="771"/>
      <c r="AJ125" s="771"/>
      <c r="AK125" s="771"/>
      <c r="AL125" s="771"/>
      <c r="AM125" s="771"/>
      <c r="AN125" s="771"/>
      <c r="AO125" s="771"/>
      <c r="AP125" s="771"/>
      <c r="AQ125" s="771"/>
      <c r="AR125" s="771"/>
      <c r="AS125" s="771">
        <f>+AS127</f>
        <v>0</v>
      </c>
      <c r="AT125" s="771"/>
      <c r="AU125" s="771"/>
      <c r="AV125" s="771"/>
      <c r="AW125" s="771"/>
      <c r="AX125" s="771"/>
      <c r="AY125" s="771"/>
      <c r="AZ125" s="771"/>
      <c r="BA125" s="771"/>
      <c r="BB125" s="771"/>
      <c r="BC125" s="771"/>
      <c r="BD125" s="771"/>
      <c r="BE125" s="771"/>
      <c r="BF125" s="771"/>
      <c r="BG125" s="785"/>
      <c r="BK125" s="181"/>
    </row>
    <row r="126" spans="1:63" s="1" customFormat="1" hidden="1">
      <c r="A126" s="253"/>
      <c r="B126" s="254"/>
      <c r="C126" s="109"/>
      <c r="D126" s="109"/>
      <c r="E126" s="109"/>
      <c r="F126" s="109"/>
      <c r="G126" s="109"/>
      <c r="H126" s="109"/>
      <c r="I126" s="109"/>
      <c r="J126" s="109"/>
      <c r="K126" s="109"/>
      <c r="L126" s="109"/>
      <c r="M126" s="109"/>
      <c r="N126" s="109"/>
      <c r="O126" s="109"/>
      <c r="P126" s="753"/>
      <c r="Q126" s="109"/>
      <c r="R126" s="109"/>
      <c r="S126" s="109"/>
      <c r="T126" s="109"/>
      <c r="U126" s="109"/>
      <c r="V126" s="109"/>
      <c r="W126" s="109"/>
      <c r="X126" s="109"/>
      <c r="Y126" s="109"/>
      <c r="Z126" s="109"/>
      <c r="AA126" s="109"/>
      <c r="AB126" s="109"/>
      <c r="AC126" s="109"/>
      <c r="AD126" s="109"/>
      <c r="AE126" s="109"/>
      <c r="AF126" s="109"/>
      <c r="AG126" s="109"/>
      <c r="AH126" s="109"/>
      <c r="AI126" s="109"/>
      <c r="AJ126" s="109"/>
      <c r="AK126" s="109"/>
      <c r="AL126" s="109"/>
      <c r="AM126" s="109"/>
      <c r="AN126" s="109"/>
      <c r="AO126" s="109"/>
      <c r="AP126" s="109"/>
      <c r="AQ126" s="109"/>
      <c r="AR126" s="109"/>
      <c r="AS126" s="109"/>
      <c r="AT126" s="109"/>
      <c r="AU126" s="109"/>
      <c r="AV126" s="109"/>
      <c r="AW126" s="109"/>
      <c r="AX126" s="109"/>
      <c r="AY126" s="109"/>
      <c r="AZ126" s="109"/>
      <c r="BA126" s="109"/>
      <c r="BB126" s="109"/>
      <c r="BC126" s="109"/>
      <c r="BD126" s="109"/>
      <c r="BE126" s="109"/>
      <c r="BF126" s="109"/>
      <c r="BG126" s="3"/>
      <c r="BH126" s="227"/>
      <c r="BI126" s="227"/>
      <c r="BJ126" s="227"/>
      <c r="BK126" s="181"/>
    </row>
    <row r="127" spans="1:63" s="1" customFormat="1" ht="26.4" hidden="1">
      <c r="A127" s="253" t="s">
        <v>1014</v>
      </c>
      <c r="B127" s="255" t="s">
        <v>1015</v>
      </c>
      <c r="C127" s="109">
        <f>+'OSN PD'!C127+'OSN AC'!C127+' INM'!C127+CSN!C127+CLN!C127</f>
        <v>0</v>
      </c>
      <c r="D127" s="109">
        <f>+BG127</f>
        <v>0</v>
      </c>
      <c r="E127" s="109">
        <f>+AS127</f>
        <v>0</v>
      </c>
      <c r="F127" s="109">
        <f>+C127+D127+E127</f>
        <v>0</v>
      </c>
      <c r="G127" s="109">
        <v>0</v>
      </c>
      <c r="H127" s="109">
        <f>+'OSN PD'!H127+'OSN AC'!H127+' INM'!I127+CSN!H127+CLN!H127</f>
        <v>0</v>
      </c>
      <c r="I127" s="109">
        <f>+'OSN PD'!I127+'OSN AC'!I127+' INM'!J127+CSN!I127+CLN!I127</f>
        <v>0</v>
      </c>
      <c r="J127" s="109">
        <f>+'OSN PD'!J127+'OSN AC'!J127+' INM'!K127+CSN!J127+CLN!J127</f>
        <v>0</v>
      </c>
      <c r="K127" s="109">
        <f>SUM(H127:J127)</f>
        <v>0</v>
      </c>
      <c r="L127" s="109">
        <f>K127+G127</f>
        <v>0</v>
      </c>
      <c r="M127" s="109">
        <v>0</v>
      </c>
      <c r="N127" s="109">
        <f>+'OSN PD'!N127+'OSN AC'!N127+' INM'!O127+CSN!N127+CLN!N127</f>
        <v>0</v>
      </c>
      <c r="O127" s="753">
        <f>F127-L127</f>
        <v>0</v>
      </c>
      <c r="P127" s="753">
        <f>+F127-M127</f>
        <v>0</v>
      </c>
      <c r="Q127" s="753">
        <f>IF(N127&gt;0,(F127-L127-N127),(F127-L127+N127))</f>
        <v>0</v>
      </c>
      <c r="R127" s="109"/>
      <c r="S127" s="109"/>
      <c r="T127" s="109"/>
      <c r="U127" s="109"/>
      <c r="V127" s="109"/>
      <c r="W127" s="109"/>
      <c r="X127" s="109"/>
      <c r="Y127" s="109"/>
      <c r="Z127" s="109"/>
      <c r="AA127" s="109"/>
      <c r="AB127" s="109"/>
      <c r="AC127" s="109"/>
      <c r="AD127" s="109"/>
      <c r="AE127" s="109"/>
      <c r="AF127" s="109"/>
      <c r="AG127" s="109"/>
      <c r="AH127" s="109"/>
      <c r="AI127" s="109"/>
      <c r="AJ127" s="109"/>
      <c r="AK127" s="109"/>
      <c r="AL127" s="109"/>
      <c r="AM127" s="109"/>
      <c r="AN127" s="109"/>
      <c r="AO127" s="109"/>
      <c r="AP127" s="109"/>
      <c r="AQ127" s="109"/>
      <c r="AR127" s="109"/>
      <c r="AS127" s="109">
        <f>SUM(R127:AR127)</f>
        <v>0</v>
      </c>
      <c r="AT127" s="109"/>
      <c r="AU127" s="109"/>
      <c r="AV127" s="109"/>
      <c r="AW127" s="109"/>
      <c r="AX127" s="109"/>
      <c r="AY127" s="109"/>
      <c r="AZ127" s="109"/>
      <c r="BA127" s="109"/>
      <c r="BB127" s="109"/>
      <c r="BC127" s="109"/>
      <c r="BD127" s="109"/>
      <c r="BE127" s="109"/>
      <c r="BF127" s="109"/>
      <c r="BG127" s="3"/>
      <c r="BH127" s="227"/>
      <c r="BI127" s="227"/>
      <c r="BJ127" s="227"/>
      <c r="BK127" s="181"/>
    </row>
    <row r="128" spans="1:63" s="1" customFormat="1" hidden="1">
      <c r="C128" s="109"/>
      <c r="D128" s="109"/>
      <c r="E128" s="109"/>
      <c r="F128" s="109"/>
      <c r="G128" s="109"/>
      <c r="H128" s="109"/>
      <c r="I128" s="109"/>
      <c r="J128" s="109"/>
      <c r="K128" s="109"/>
      <c r="L128" s="109"/>
      <c r="M128" s="109"/>
      <c r="N128" s="109"/>
      <c r="O128" s="109"/>
      <c r="P128" s="753"/>
      <c r="Q128" s="109"/>
      <c r="R128" s="109"/>
      <c r="S128" s="109"/>
      <c r="T128" s="109"/>
      <c r="U128" s="109"/>
      <c r="V128" s="109"/>
      <c r="W128" s="109"/>
      <c r="X128" s="109"/>
      <c r="Y128" s="109"/>
      <c r="Z128" s="109"/>
      <c r="AA128" s="109"/>
      <c r="AB128" s="109"/>
      <c r="AC128" s="109"/>
      <c r="AD128" s="109"/>
      <c r="AE128" s="109"/>
      <c r="AF128" s="109"/>
      <c r="AG128" s="109"/>
      <c r="AH128" s="109"/>
      <c r="AI128" s="109"/>
      <c r="AJ128" s="109"/>
      <c r="AK128" s="109"/>
      <c r="AL128" s="109"/>
      <c r="AM128" s="109"/>
      <c r="AN128" s="109"/>
      <c r="AO128" s="109"/>
      <c r="AP128" s="109"/>
      <c r="AQ128" s="109"/>
      <c r="AR128" s="109"/>
      <c r="AS128" s="109"/>
      <c r="AT128" s="109"/>
      <c r="AU128" s="109"/>
      <c r="AV128" s="109"/>
      <c r="AW128" s="109"/>
      <c r="AX128" s="109"/>
      <c r="AY128" s="109"/>
      <c r="AZ128" s="109"/>
      <c r="BA128" s="109"/>
      <c r="BB128" s="109"/>
      <c r="BC128" s="109"/>
      <c r="BD128" s="109"/>
      <c r="BE128" s="109"/>
      <c r="BF128" s="109"/>
      <c r="BG128" s="3"/>
      <c r="BH128" s="227"/>
      <c r="BI128" s="227"/>
      <c r="BJ128" s="227"/>
      <c r="BK128" s="181"/>
    </row>
    <row r="129" spans="1:63">
      <c r="A129" s="774" t="s">
        <v>1016</v>
      </c>
      <c r="B129" s="207" t="s">
        <v>1017</v>
      </c>
      <c r="C129" s="771">
        <f t="shared" ref="C129:BG129" si="75">SUM(C131)</f>
        <v>0</v>
      </c>
      <c r="D129" s="771">
        <f t="shared" si="75"/>
        <v>0</v>
      </c>
      <c r="E129" s="771">
        <f>SUM(E131)</f>
        <v>0</v>
      </c>
      <c r="F129" s="771">
        <f>SUM(F131)</f>
        <v>0</v>
      </c>
      <c r="G129" s="771">
        <v>0</v>
      </c>
      <c r="H129" s="771">
        <f t="shared" si="75"/>
        <v>0</v>
      </c>
      <c r="I129" s="771">
        <f>SUM(I131)</f>
        <v>0</v>
      </c>
      <c r="J129" s="771">
        <f t="shared" si="75"/>
        <v>0</v>
      </c>
      <c r="K129" s="771">
        <f t="shared" si="75"/>
        <v>0</v>
      </c>
      <c r="L129" s="771">
        <f t="shared" si="75"/>
        <v>0</v>
      </c>
      <c r="M129" s="771">
        <f t="shared" si="75"/>
        <v>0</v>
      </c>
      <c r="N129" s="771">
        <f t="shared" si="75"/>
        <v>0</v>
      </c>
      <c r="O129" s="771">
        <f t="shared" si="75"/>
        <v>0</v>
      </c>
      <c r="P129" s="771">
        <f t="shared" si="75"/>
        <v>0</v>
      </c>
      <c r="Q129" s="794">
        <f t="shared" si="75"/>
        <v>0</v>
      </c>
      <c r="R129" s="771">
        <f t="shared" si="75"/>
        <v>0</v>
      </c>
      <c r="S129" s="771">
        <f t="shared" si="75"/>
        <v>0</v>
      </c>
      <c r="T129" s="771">
        <f t="shared" si="75"/>
        <v>0</v>
      </c>
      <c r="U129" s="771">
        <f t="shared" si="75"/>
        <v>0</v>
      </c>
      <c r="V129" s="771">
        <f t="shared" si="75"/>
        <v>0</v>
      </c>
      <c r="W129" s="771">
        <f t="shared" si="75"/>
        <v>0</v>
      </c>
      <c r="X129" s="771">
        <f t="shared" si="75"/>
        <v>0</v>
      </c>
      <c r="Y129" s="771">
        <f t="shared" si="75"/>
        <v>0</v>
      </c>
      <c r="Z129" s="771">
        <f>SUM(Z131)</f>
        <v>0</v>
      </c>
      <c r="AA129" s="771">
        <f t="shared" si="75"/>
        <v>0</v>
      </c>
      <c r="AB129" s="771">
        <f t="shared" si="75"/>
        <v>0</v>
      </c>
      <c r="AC129" s="771">
        <f>SUM(AC131)</f>
        <v>0</v>
      </c>
      <c r="AD129" s="771">
        <f t="shared" si="75"/>
        <v>0</v>
      </c>
      <c r="AE129" s="771">
        <f t="shared" si="75"/>
        <v>0</v>
      </c>
      <c r="AF129" s="771">
        <f t="shared" si="75"/>
        <v>0</v>
      </c>
      <c r="AG129" s="771">
        <f t="shared" si="75"/>
        <v>0</v>
      </c>
      <c r="AH129" s="771">
        <f t="shared" si="75"/>
        <v>0</v>
      </c>
      <c r="AI129" s="771">
        <f t="shared" si="75"/>
        <v>0</v>
      </c>
      <c r="AJ129" s="771">
        <f t="shared" ref="AJ129:AP129" si="76">SUM(AJ131)</f>
        <v>0</v>
      </c>
      <c r="AK129" s="771">
        <f t="shared" si="76"/>
        <v>0</v>
      </c>
      <c r="AL129" s="771">
        <f t="shared" si="76"/>
        <v>0</v>
      </c>
      <c r="AM129" s="771">
        <f t="shared" si="76"/>
        <v>0</v>
      </c>
      <c r="AN129" s="771">
        <f t="shared" si="76"/>
        <v>0</v>
      </c>
      <c r="AO129" s="771">
        <f t="shared" si="76"/>
        <v>0</v>
      </c>
      <c r="AP129" s="771">
        <f t="shared" si="76"/>
        <v>0</v>
      </c>
      <c r="AQ129" s="771"/>
      <c r="AR129" s="771"/>
      <c r="AS129" s="771">
        <f t="shared" si="75"/>
        <v>0</v>
      </c>
      <c r="AT129" s="771">
        <f t="shared" si="75"/>
        <v>0</v>
      </c>
      <c r="AU129" s="771">
        <f t="shared" si="75"/>
        <v>0</v>
      </c>
      <c r="AV129" s="771">
        <f t="shared" si="75"/>
        <v>0</v>
      </c>
      <c r="AW129" s="771">
        <f t="shared" si="75"/>
        <v>0</v>
      </c>
      <c r="AX129" s="771">
        <f t="shared" si="75"/>
        <v>0</v>
      </c>
      <c r="AY129" s="771">
        <f t="shared" si="75"/>
        <v>0</v>
      </c>
      <c r="AZ129" s="771">
        <f t="shared" si="75"/>
        <v>0</v>
      </c>
      <c r="BA129" s="771">
        <f t="shared" si="75"/>
        <v>0</v>
      </c>
      <c r="BB129" s="771">
        <f t="shared" si="75"/>
        <v>0</v>
      </c>
      <c r="BC129" s="771">
        <f t="shared" si="75"/>
        <v>0</v>
      </c>
      <c r="BD129" s="771">
        <f t="shared" si="75"/>
        <v>0</v>
      </c>
      <c r="BE129" s="771">
        <f t="shared" si="75"/>
        <v>0</v>
      </c>
      <c r="BF129" s="771">
        <f t="shared" si="75"/>
        <v>0</v>
      </c>
      <c r="BG129" s="771">
        <f t="shared" si="75"/>
        <v>0</v>
      </c>
    </row>
    <row r="130" spans="1:63">
      <c r="A130" s="229"/>
      <c r="C130" s="109"/>
      <c r="D130" s="109"/>
      <c r="E130" s="3"/>
      <c r="F130" s="3"/>
      <c r="G130" s="3"/>
      <c r="H130" s="3"/>
      <c r="I130" s="3"/>
      <c r="J130" s="3" t="s">
        <v>1353</v>
      </c>
      <c r="K130" s="3"/>
      <c r="L130" s="3"/>
      <c r="M130" s="3"/>
      <c r="N130" s="3"/>
      <c r="O130" s="3"/>
      <c r="P130" s="6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3"/>
      <c r="AW130" s="3"/>
      <c r="AX130" s="3"/>
      <c r="AY130" s="3"/>
      <c r="AZ130" s="3"/>
      <c r="BA130" s="3"/>
      <c r="BB130" s="3"/>
      <c r="BC130" s="3"/>
      <c r="BD130" s="3"/>
      <c r="BE130" s="3"/>
      <c r="BF130" s="3"/>
      <c r="BG130" s="3"/>
      <c r="BH130" s="1"/>
      <c r="BI130" s="1"/>
      <c r="BJ130" s="1"/>
    </row>
    <row r="131" spans="1:63" s="1" customFormat="1">
      <c r="A131" s="229" t="s">
        <v>101</v>
      </c>
      <c r="B131" s="227" t="s">
        <v>1018</v>
      </c>
      <c r="C131" s="109">
        <v>0</v>
      </c>
      <c r="D131" s="109">
        <f>+BG131</f>
        <v>0</v>
      </c>
      <c r="E131" s="109">
        <f>+AS131</f>
        <v>0</v>
      </c>
      <c r="F131" s="109">
        <f>+C131+D131+E131</f>
        <v>0</v>
      </c>
      <c r="G131" s="109">
        <v>0</v>
      </c>
      <c r="H131" s="109">
        <v>0</v>
      </c>
      <c r="I131" s="109">
        <v>0</v>
      </c>
      <c r="J131" s="109">
        <v>0</v>
      </c>
      <c r="K131" s="109">
        <f>SUM(H131:J131)</f>
        <v>0</v>
      </c>
      <c r="L131" s="109">
        <f>K131+G131</f>
        <v>0</v>
      </c>
      <c r="M131" s="109">
        <v>0</v>
      </c>
      <c r="N131" s="109">
        <v>0</v>
      </c>
      <c r="O131" s="753">
        <f>F131-L131</f>
        <v>0</v>
      </c>
      <c r="P131" s="753">
        <f>+F131-M131</f>
        <v>0</v>
      </c>
      <c r="Q131" s="753">
        <f>IF(N131&gt;0,(F131-L131-N131),(F131-L131+N131))</f>
        <v>0</v>
      </c>
      <c r="R131" s="109">
        <v>0</v>
      </c>
      <c r="S131" s="109">
        <v>0</v>
      </c>
      <c r="T131" s="109">
        <v>0</v>
      </c>
      <c r="U131" s="109">
        <v>0</v>
      </c>
      <c r="V131" s="109">
        <v>0</v>
      </c>
      <c r="W131" s="109">
        <f>+'OSN PD'!W131+'OSN AC'!W131+' INM'!X131+CSN!W131+CLN!W132</f>
        <v>0</v>
      </c>
      <c r="X131" s="109">
        <v>0</v>
      </c>
      <c r="Y131" s="109">
        <v>0</v>
      </c>
      <c r="Z131" s="109">
        <f>+'OSN PD'!Z131+'OSN AC'!Z131+' INM'!AA131+CSN!Z131+CLN!Z132</f>
        <v>0</v>
      </c>
      <c r="AA131" s="109">
        <v>0</v>
      </c>
      <c r="AB131" s="109">
        <v>0</v>
      </c>
      <c r="AC131" s="109">
        <v>0</v>
      </c>
      <c r="AD131" s="109">
        <v>0</v>
      </c>
      <c r="AE131" s="109">
        <v>0</v>
      </c>
      <c r="AF131" s="109">
        <v>0</v>
      </c>
      <c r="AG131" s="109">
        <v>0</v>
      </c>
      <c r="AH131" s="109">
        <v>0</v>
      </c>
      <c r="AI131" s="109">
        <v>0</v>
      </c>
      <c r="AJ131" s="109">
        <v>0</v>
      </c>
      <c r="AK131" s="109">
        <v>0</v>
      </c>
      <c r="AL131" s="109">
        <v>0</v>
      </c>
      <c r="AM131" s="109">
        <v>0</v>
      </c>
      <c r="AN131" s="109">
        <v>0</v>
      </c>
      <c r="AO131" s="109">
        <v>0</v>
      </c>
      <c r="AP131" s="109">
        <v>0</v>
      </c>
      <c r="AQ131" s="109">
        <v>0</v>
      </c>
      <c r="AR131" s="109">
        <v>0</v>
      </c>
      <c r="AS131" s="109">
        <f>SUM(R131:AP131)</f>
        <v>0</v>
      </c>
      <c r="AT131" s="109"/>
      <c r="AU131" s="109">
        <v>0</v>
      </c>
      <c r="AV131" s="109">
        <v>0</v>
      </c>
      <c r="AW131" s="109">
        <v>0</v>
      </c>
      <c r="AX131" s="109">
        <v>0</v>
      </c>
      <c r="AY131" s="109">
        <f>+AT131+AU131+AV131+AW131+AX131</f>
        <v>0</v>
      </c>
      <c r="AZ131" s="109">
        <v>0</v>
      </c>
      <c r="BA131" s="109">
        <f>+CLN!BA132+CSN!BA131+' INM'!BB131+'OSN AC'!AU131+'OSN PD'!BA131</f>
        <v>0</v>
      </c>
      <c r="BB131" s="109">
        <v>0</v>
      </c>
      <c r="BC131" s="109">
        <v>0</v>
      </c>
      <c r="BD131" s="109">
        <v>0</v>
      </c>
      <c r="BE131" s="109"/>
      <c r="BF131" s="109">
        <v>0</v>
      </c>
      <c r="BG131" s="109">
        <f>SUM(AZ131:BF131)</f>
        <v>0</v>
      </c>
      <c r="BH131" s="227"/>
      <c r="BI131" s="227"/>
      <c r="BJ131" s="227"/>
      <c r="BK131" s="181"/>
    </row>
    <row r="132" spans="1:63">
      <c r="A132" s="229"/>
      <c r="C132" s="109"/>
      <c r="D132" s="109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6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3"/>
      <c r="AW132" s="3"/>
      <c r="AX132" s="3"/>
      <c r="AY132" s="3"/>
      <c r="AZ132" s="3"/>
      <c r="BA132" s="3"/>
      <c r="BB132" s="3"/>
      <c r="BC132" s="3"/>
      <c r="BD132" s="3"/>
      <c r="BE132" s="3"/>
      <c r="BF132" s="3"/>
      <c r="BG132" s="3"/>
      <c r="BH132" s="1"/>
      <c r="BI132" s="1"/>
      <c r="BJ132" s="1"/>
    </row>
    <row r="133" spans="1:63">
      <c r="A133" s="207" t="s">
        <v>1019</v>
      </c>
      <c r="B133" s="207"/>
      <c r="C133" s="771">
        <f t="shared" ref="C133:L133" si="77">C129+C112+C98+C94+C71+C28+C10+C125</f>
        <v>3030596590</v>
      </c>
      <c r="D133" s="771">
        <f t="shared" si="77"/>
        <v>0</v>
      </c>
      <c r="E133" s="771">
        <f t="shared" si="77"/>
        <v>-138715558</v>
      </c>
      <c r="F133" s="771">
        <f>F129+F112+F98+F94+F71+F28+F10+F125</f>
        <v>2887381032</v>
      </c>
      <c r="G133" s="771">
        <v>1888046528.9500003</v>
      </c>
      <c r="H133" s="771">
        <f>H129+H112+H98+H94+H71+H28+H10+H125</f>
        <v>192679970.03</v>
      </c>
      <c r="I133" s="771">
        <f>I129+I112+I98+I94+I71+I28+I10+I125</f>
        <v>202260871.48000002</v>
      </c>
      <c r="J133" s="771">
        <f t="shared" si="77"/>
        <v>339451091.03000003</v>
      </c>
      <c r="K133" s="771">
        <f t="shared" si="77"/>
        <v>734391932.53999996</v>
      </c>
      <c r="L133" s="771">
        <f t="shared" si="77"/>
        <v>2622438461.4899998</v>
      </c>
      <c r="M133" s="771">
        <f>M129+M112+M98+M94+M71+M28+M10</f>
        <v>516973152.81</v>
      </c>
      <c r="N133" s="771">
        <f>N129+N112+N98+N94+N71+N28+N10+N125</f>
        <v>-22256233.349999994</v>
      </c>
      <c r="O133" s="771">
        <f>O129+O112+O98+O94+O71+O28+O10+O125</f>
        <v>264942570.50999987</v>
      </c>
      <c r="P133" s="771">
        <f>P129+P112+P98+P94+P71+P28+P10+P125</f>
        <v>2370407879.1900001</v>
      </c>
      <c r="Q133" s="794">
        <f>Q129+Q112+Q98+Q94+Q71+Q28+Q10+Q125</f>
        <v>242686337.15999991</v>
      </c>
      <c r="R133" s="771">
        <f t="shared" ref="R133:Z133" si="78">R129+R112+R98+R94+R71+R28+R10</f>
        <v>0</v>
      </c>
      <c r="S133" s="771">
        <f t="shared" si="78"/>
        <v>-12000000</v>
      </c>
      <c r="T133" s="771">
        <f t="shared" si="78"/>
        <v>10000000</v>
      </c>
      <c r="U133" s="771">
        <f t="shared" si="78"/>
        <v>2000000</v>
      </c>
      <c r="V133" s="771">
        <f t="shared" si="78"/>
        <v>-61042400</v>
      </c>
      <c r="W133" s="771">
        <f t="shared" si="78"/>
        <v>-63295210</v>
      </c>
      <c r="X133" s="771">
        <f t="shared" si="78"/>
        <v>-18877948</v>
      </c>
      <c r="Y133" s="771">
        <f t="shared" si="78"/>
        <v>0</v>
      </c>
      <c r="Z133" s="771">
        <f t="shared" si="78"/>
        <v>0</v>
      </c>
      <c r="AA133" s="771">
        <f>AA129+AA112+AA98+AA94+AA71+AA28+AA10+AA125</f>
        <v>0</v>
      </c>
      <c r="AB133" s="771">
        <f t="shared" ref="AB133:BG133" si="79">AB129+AB112+AB98+AB94+AB71+AB28+AB10</f>
        <v>0</v>
      </c>
      <c r="AC133" s="771">
        <f t="shared" si="79"/>
        <v>0</v>
      </c>
      <c r="AD133" s="771">
        <f t="shared" si="79"/>
        <v>0</v>
      </c>
      <c r="AE133" s="771">
        <f t="shared" si="79"/>
        <v>0</v>
      </c>
      <c r="AF133" s="771">
        <f t="shared" si="79"/>
        <v>0</v>
      </c>
      <c r="AG133" s="771">
        <f t="shared" si="79"/>
        <v>0</v>
      </c>
      <c r="AH133" s="771">
        <f t="shared" si="79"/>
        <v>0</v>
      </c>
      <c r="AI133" s="771">
        <f t="shared" si="79"/>
        <v>0</v>
      </c>
      <c r="AJ133" s="771">
        <f t="shared" si="79"/>
        <v>0</v>
      </c>
      <c r="AK133" s="771">
        <f t="shared" si="79"/>
        <v>0</v>
      </c>
      <c r="AL133" s="771">
        <f t="shared" si="79"/>
        <v>0</v>
      </c>
      <c r="AM133" s="771">
        <f t="shared" si="79"/>
        <v>0</v>
      </c>
      <c r="AN133" s="771">
        <f t="shared" si="79"/>
        <v>0</v>
      </c>
      <c r="AO133" s="771">
        <f t="shared" si="79"/>
        <v>0</v>
      </c>
      <c r="AP133" s="771">
        <f t="shared" si="79"/>
        <v>0</v>
      </c>
      <c r="AQ133" s="771">
        <f t="shared" si="79"/>
        <v>0</v>
      </c>
      <c r="AR133" s="771">
        <f t="shared" si="79"/>
        <v>0</v>
      </c>
      <c r="AS133" s="771">
        <f>AS129+AS112+AS98+AS94+AS71+AS28+AS10</f>
        <v>-138715558</v>
      </c>
      <c r="AT133" s="771">
        <f t="shared" si="79"/>
        <v>62000000</v>
      </c>
      <c r="AU133" s="771">
        <f t="shared" si="79"/>
        <v>0</v>
      </c>
      <c r="AV133" s="771">
        <f t="shared" si="79"/>
        <v>0</v>
      </c>
      <c r="AW133" s="771">
        <f t="shared" si="79"/>
        <v>0</v>
      </c>
      <c r="AX133" s="771">
        <f t="shared" si="79"/>
        <v>0</v>
      </c>
      <c r="AY133" s="771">
        <f t="shared" si="79"/>
        <v>62000000</v>
      </c>
      <c r="AZ133" s="771">
        <f t="shared" si="79"/>
        <v>0</v>
      </c>
      <c r="BA133" s="771">
        <f t="shared" si="79"/>
        <v>0</v>
      </c>
      <c r="BB133" s="771">
        <f t="shared" si="79"/>
        <v>0</v>
      </c>
      <c r="BC133" s="771">
        <f t="shared" si="79"/>
        <v>0</v>
      </c>
      <c r="BD133" s="771">
        <f t="shared" si="79"/>
        <v>0</v>
      </c>
      <c r="BE133" s="771">
        <f t="shared" si="79"/>
        <v>0</v>
      </c>
      <c r="BF133" s="771">
        <f t="shared" si="79"/>
        <v>0</v>
      </c>
      <c r="BG133" s="771">
        <f t="shared" si="79"/>
        <v>0</v>
      </c>
    </row>
    <row r="134" spans="1:63" s="302" customFormat="1" ht="12.75" customHeight="1">
      <c r="F134" s="813"/>
      <c r="G134" s="813"/>
      <c r="H134" s="813"/>
      <c r="I134" s="813"/>
      <c r="J134" s="813"/>
      <c r="K134" s="813"/>
      <c r="L134" s="813"/>
      <c r="M134" s="813"/>
      <c r="N134" s="813"/>
      <c r="O134" s="813"/>
      <c r="P134" s="813"/>
      <c r="Q134" s="813"/>
      <c r="R134" s="813"/>
      <c r="S134" s="813"/>
      <c r="T134" s="813"/>
      <c r="U134" s="813"/>
      <c r="V134" s="813"/>
      <c r="W134" s="813"/>
      <c r="X134" s="813"/>
      <c r="Y134" s="813"/>
    </row>
    <row r="135" spans="1:63" s="302" customFormat="1">
      <c r="F135" s="813"/>
      <c r="G135" s="813"/>
      <c r="H135" s="813"/>
      <c r="I135" s="813"/>
      <c r="J135" s="813"/>
      <c r="K135" s="813"/>
      <c r="L135" s="813"/>
      <c r="M135" s="813"/>
      <c r="N135" s="813"/>
      <c r="O135" s="813"/>
      <c r="P135" s="813"/>
      <c r="Q135" s="813"/>
      <c r="R135" s="813"/>
      <c r="S135" s="813"/>
      <c r="T135" s="813"/>
      <c r="U135" s="813"/>
      <c r="V135" s="813"/>
      <c r="W135" s="813"/>
      <c r="X135" s="813"/>
      <c r="Y135" s="813"/>
    </row>
    <row r="136" spans="1:63" s="302" customFormat="1">
      <c r="B136" s="338"/>
      <c r="F136" s="813"/>
      <c r="G136" s="813"/>
      <c r="H136" s="813"/>
      <c r="I136" s="813"/>
      <c r="J136" s="813"/>
      <c r="K136" s="813"/>
      <c r="L136" s="813"/>
      <c r="M136" s="813"/>
      <c r="N136" s="813"/>
      <c r="O136" s="813"/>
      <c r="P136" s="813"/>
      <c r="Q136" s="813"/>
      <c r="R136" s="813"/>
      <c r="S136" s="813"/>
      <c r="T136" s="813"/>
      <c r="U136" s="813"/>
      <c r="V136" s="813"/>
      <c r="W136" s="813"/>
      <c r="X136" s="813"/>
      <c r="Y136" s="813"/>
    </row>
    <row r="137" spans="1:63" s="302" customFormat="1">
      <c r="F137" s="813"/>
      <c r="G137" s="813"/>
      <c r="H137" s="813"/>
      <c r="I137" s="813"/>
      <c r="J137" s="813"/>
      <c r="K137" s="813"/>
      <c r="L137" s="813"/>
      <c r="M137" s="813"/>
      <c r="N137" s="813"/>
      <c r="O137" s="813"/>
      <c r="P137" s="813"/>
      <c r="Q137" s="813"/>
      <c r="R137" s="813"/>
      <c r="S137" s="813"/>
      <c r="T137" s="813"/>
      <c r="U137" s="813"/>
      <c r="V137" s="813"/>
      <c r="W137" s="813"/>
      <c r="X137" s="813"/>
      <c r="Y137" s="813"/>
    </row>
    <row r="138" spans="1:63" s="302" customFormat="1">
      <c r="F138" s="813"/>
      <c r="G138" s="813"/>
      <c r="H138" s="813"/>
      <c r="I138" s="813"/>
      <c r="J138" s="813"/>
      <c r="K138" s="813"/>
      <c r="L138" s="813"/>
      <c r="M138" s="813"/>
      <c r="N138" s="813"/>
      <c r="O138" s="813"/>
      <c r="P138" s="813"/>
      <c r="Q138" s="813"/>
      <c r="R138" s="813"/>
      <c r="S138" s="813"/>
      <c r="T138" s="813"/>
      <c r="U138" s="813"/>
      <c r="V138" s="813"/>
      <c r="W138" s="813"/>
      <c r="X138" s="813"/>
      <c r="Y138" s="813"/>
    </row>
    <row r="139" spans="1:63" s="302" customFormat="1">
      <c r="F139" s="813"/>
      <c r="G139" s="813"/>
      <c r="H139" s="813"/>
      <c r="I139" s="813"/>
      <c r="J139" s="813"/>
      <c r="K139" s="813"/>
      <c r="L139" s="813"/>
      <c r="M139" s="813"/>
      <c r="N139" s="813"/>
      <c r="O139" s="813"/>
      <c r="P139" s="813"/>
      <c r="Q139" s="813"/>
      <c r="R139" s="813"/>
      <c r="S139" s="813"/>
      <c r="T139" s="813"/>
      <c r="U139" s="813"/>
      <c r="V139" s="813"/>
      <c r="W139" s="813"/>
      <c r="X139" s="813"/>
      <c r="Y139" s="813"/>
    </row>
    <row r="140" spans="1:63" s="302" customFormat="1">
      <c r="B140" s="338"/>
      <c r="F140" s="813"/>
      <c r="G140" s="813"/>
      <c r="H140" s="813"/>
      <c r="I140" s="813"/>
      <c r="J140" s="813"/>
      <c r="K140" s="813"/>
      <c r="L140" s="813"/>
      <c r="M140" s="813"/>
      <c r="N140" s="813"/>
      <c r="O140" s="813"/>
      <c r="P140" s="813"/>
      <c r="Q140" s="813"/>
      <c r="R140" s="813"/>
      <c r="S140" s="813"/>
      <c r="T140" s="813"/>
      <c r="U140" s="813"/>
      <c r="V140" s="813"/>
      <c r="W140" s="813"/>
      <c r="X140" s="813"/>
      <c r="Y140" s="813"/>
    </row>
    <row r="141" spans="1:63" s="302" customFormat="1">
      <c r="F141" s="813"/>
      <c r="G141" s="813"/>
      <c r="H141" s="813"/>
      <c r="I141" s="813"/>
      <c r="J141" s="813"/>
      <c r="K141" s="813"/>
      <c r="L141" s="813"/>
      <c r="M141" s="813"/>
      <c r="N141" s="813"/>
      <c r="O141" s="813"/>
      <c r="P141" s="813"/>
      <c r="Q141" s="813"/>
      <c r="R141" s="813"/>
      <c r="S141" s="813"/>
      <c r="T141" s="813"/>
      <c r="U141" s="813"/>
      <c r="V141" s="813"/>
      <c r="W141" s="813"/>
      <c r="X141" s="813"/>
      <c r="Y141" s="813"/>
    </row>
    <row r="142" spans="1:63" s="302" customFormat="1">
      <c r="I142" s="755"/>
      <c r="J142" s="755"/>
    </row>
    <row r="143" spans="1:63" s="302" customFormat="1">
      <c r="L143" s="755"/>
    </row>
    <row r="144" spans="1:63" s="302" customFormat="1">
      <c r="L144" s="755"/>
    </row>
    <row r="145" spans="12:12" s="302" customFormat="1">
      <c r="L145" s="755"/>
    </row>
    <row r="146" spans="12:12" s="302" customFormat="1"/>
    <row r="147" spans="12:12" s="302" customFormat="1"/>
    <row r="148" spans="12:12" s="302" customFormat="1"/>
    <row r="149" spans="12:12" s="302" customFormat="1"/>
    <row r="150" spans="12:12" s="302" customFormat="1"/>
    <row r="151" spans="12:12" s="302" customFormat="1"/>
    <row r="152" spans="12:12" s="302" customFormat="1"/>
    <row r="153" spans="12:12" s="302" customFormat="1"/>
    <row r="154" spans="12:12" s="302" customFormat="1"/>
    <row r="155" spans="12:12" s="302" customFormat="1"/>
    <row r="156" spans="12:12" s="302" customFormat="1"/>
    <row r="157" spans="12:12" s="302" customFormat="1"/>
    <row r="158" spans="12:12" s="302" customFormat="1"/>
    <row r="159" spans="12:12" s="302" customFormat="1"/>
    <row r="160" spans="12:12" s="302" customFormat="1"/>
    <row r="161" s="302" customFormat="1"/>
    <row r="162" s="302" customFormat="1"/>
    <row r="163" s="302" customFormat="1"/>
    <row r="164" s="302" customFormat="1"/>
    <row r="165" s="302" customFormat="1"/>
    <row r="166" s="302" customFormat="1"/>
    <row r="167" s="302" customFormat="1"/>
    <row r="168" s="302" customFormat="1"/>
    <row r="169" s="302" customFormat="1"/>
    <row r="170" s="302" customFormat="1"/>
    <row r="171" s="302" customFormat="1"/>
    <row r="172" s="302" customFormat="1"/>
    <row r="173" s="302" customFormat="1"/>
    <row r="174" s="302" customFormat="1"/>
    <row r="175" s="302" customFormat="1"/>
    <row r="176" s="302" customFormat="1"/>
    <row r="177" spans="16:63" s="302" customFormat="1"/>
    <row r="178" spans="16:63" s="302" customFormat="1"/>
    <row r="179" spans="16:63" s="302" customFormat="1"/>
    <row r="180" spans="16:63" s="302" customFormat="1"/>
    <row r="181" spans="16:63" s="302" customFormat="1"/>
    <row r="182" spans="16:63" s="302" customFormat="1"/>
    <row r="183" spans="16:63" s="302" customFormat="1"/>
    <row r="184" spans="16:63" s="302" customFormat="1"/>
    <row r="185" spans="16:63" s="302" customFormat="1"/>
    <row r="186" spans="16:63" s="302" customFormat="1"/>
    <row r="187" spans="16:63" s="302" customFormat="1">
      <c r="P187" s="814"/>
      <c r="Q187" s="814"/>
      <c r="BK187" s="338"/>
    </row>
    <row r="188" spans="16:63" s="302" customFormat="1">
      <c r="P188" s="814"/>
      <c r="Q188" s="814"/>
      <c r="BK188" s="338"/>
    </row>
    <row r="189" spans="16:63" s="302" customFormat="1">
      <c r="P189" s="814"/>
      <c r="Q189" s="814"/>
      <c r="BK189" s="338"/>
    </row>
    <row r="190" spans="16:63">
      <c r="AZ190" s="109"/>
    </row>
    <row r="191" spans="16:63">
      <c r="AZ191" s="109"/>
    </row>
    <row r="192" spans="16:63">
      <c r="AZ192" s="109"/>
    </row>
    <row r="193" spans="52:52">
      <c r="AZ193" s="109"/>
    </row>
    <row r="194" spans="52:52">
      <c r="AZ194" s="109"/>
    </row>
    <row r="195" spans="52:52">
      <c r="AZ195" s="109"/>
    </row>
    <row r="196" spans="52:52">
      <c r="AZ196" s="109"/>
    </row>
    <row r="197" spans="52:52">
      <c r="AZ197" s="109"/>
    </row>
    <row r="198" spans="52:52">
      <c r="AZ198" s="109"/>
    </row>
    <row r="199" spans="52:52">
      <c r="AZ199" s="109"/>
    </row>
    <row r="200" spans="52:52">
      <c r="AZ200" s="109"/>
    </row>
    <row r="201" spans="52:52">
      <c r="AZ201" s="109"/>
    </row>
    <row r="202" spans="52:52">
      <c r="AZ202" s="109"/>
    </row>
    <row r="203" spans="52:52">
      <c r="AZ203" s="109"/>
    </row>
    <row r="204" spans="52:52">
      <c r="AZ204" s="109"/>
    </row>
    <row r="205" spans="52:52">
      <c r="AZ205" s="109"/>
    </row>
    <row r="206" spans="52:52">
      <c r="AZ206" s="109"/>
    </row>
    <row r="207" spans="52:52">
      <c r="AZ207" s="109"/>
    </row>
    <row r="208" spans="52:52">
      <c r="AZ208" s="109"/>
    </row>
    <row r="209" spans="52:52">
      <c r="AZ209" s="109"/>
    </row>
    <row r="210" spans="52:52">
      <c r="AZ210" s="109"/>
    </row>
    <row r="211" spans="52:52">
      <c r="AZ211" s="109"/>
    </row>
    <row r="212" spans="52:52">
      <c r="AZ212" s="109"/>
    </row>
    <row r="213" spans="52:52">
      <c r="AZ213" s="109"/>
    </row>
    <row r="214" spans="52:52">
      <c r="AZ214" s="109"/>
    </row>
    <row r="215" spans="52:52">
      <c r="AZ215" s="109"/>
    </row>
    <row r="216" spans="52:52">
      <c r="AZ216" s="109"/>
    </row>
    <row r="217" spans="52:52">
      <c r="AZ217" s="109"/>
    </row>
    <row r="218" spans="52:52">
      <c r="AZ218" s="109"/>
    </row>
    <row r="219" spans="52:52">
      <c r="AZ219" s="109"/>
    </row>
    <row r="220" spans="52:52">
      <c r="AZ220" s="109"/>
    </row>
    <row r="221" spans="52:52">
      <c r="AZ221" s="109"/>
    </row>
    <row r="222" spans="52:52">
      <c r="AZ222" s="109"/>
    </row>
    <row r="223" spans="52:52">
      <c r="AZ223" s="109"/>
    </row>
    <row r="224" spans="52:52">
      <c r="AZ224" s="109"/>
    </row>
    <row r="225" spans="52:52">
      <c r="AZ225" s="109"/>
    </row>
    <row r="226" spans="52:52">
      <c r="AZ226" s="109"/>
    </row>
    <row r="227" spans="52:52">
      <c r="AZ227" s="109"/>
    </row>
    <row r="228" spans="52:52">
      <c r="AZ228" s="109"/>
    </row>
    <row r="229" spans="52:52">
      <c r="AZ229" s="109"/>
    </row>
    <row r="230" spans="52:52">
      <c r="AZ230" s="109"/>
    </row>
    <row r="231" spans="52:52">
      <c r="AZ231" s="109"/>
    </row>
    <row r="232" spans="52:52">
      <c r="AZ232" s="109"/>
    </row>
    <row r="233" spans="52:52">
      <c r="AZ233" s="109"/>
    </row>
    <row r="234" spans="52:52">
      <c r="AZ234" s="109"/>
    </row>
    <row r="235" spans="52:52">
      <c r="AZ235" s="109"/>
    </row>
    <row r="236" spans="52:52">
      <c r="AZ236" s="109"/>
    </row>
    <row r="237" spans="52:52">
      <c r="AZ237" s="109"/>
    </row>
    <row r="238" spans="52:52">
      <c r="AZ238" s="109"/>
    </row>
    <row r="239" spans="52:52">
      <c r="AZ239" s="109"/>
    </row>
    <row r="240" spans="52:52">
      <c r="AZ240" s="109"/>
    </row>
    <row r="241" spans="52:52">
      <c r="AZ241" s="109"/>
    </row>
    <row r="242" spans="52:52">
      <c r="AZ242" s="109"/>
    </row>
    <row r="243" spans="52:52">
      <c r="AZ243" s="109"/>
    </row>
    <row r="244" spans="52:52">
      <c r="AZ244" s="109"/>
    </row>
    <row r="245" spans="52:52">
      <c r="AZ245" s="109"/>
    </row>
    <row r="246" spans="52:52">
      <c r="AZ246" s="109"/>
    </row>
    <row r="247" spans="52:52">
      <c r="AZ247" s="109"/>
    </row>
    <row r="248" spans="52:52">
      <c r="AZ248" s="109"/>
    </row>
    <row r="249" spans="52:52">
      <c r="AZ249" s="109"/>
    </row>
    <row r="250" spans="52:52">
      <c r="AZ250" s="109"/>
    </row>
    <row r="251" spans="52:52">
      <c r="AZ251" s="109"/>
    </row>
    <row r="252" spans="52:52">
      <c r="AZ252" s="109"/>
    </row>
    <row r="253" spans="52:52">
      <c r="AZ253" s="109"/>
    </row>
    <row r="254" spans="52:52">
      <c r="AZ254" s="109"/>
    </row>
    <row r="255" spans="52:52">
      <c r="AZ255" s="109"/>
    </row>
    <row r="256" spans="52:52">
      <c r="AZ256" s="109"/>
    </row>
    <row r="257" spans="52:52">
      <c r="AZ257" s="109"/>
    </row>
    <row r="258" spans="52:52">
      <c r="AZ258" s="109"/>
    </row>
    <row r="259" spans="52:52">
      <c r="AZ259" s="109"/>
    </row>
    <row r="260" spans="52:52">
      <c r="AZ260" s="109"/>
    </row>
    <row r="261" spans="52:52">
      <c r="AZ261" s="109"/>
    </row>
    <row r="262" spans="52:52">
      <c r="AZ262" s="109"/>
    </row>
    <row r="263" spans="52:52">
      <c r="AZ263" s="109"/>
    </row>
    <row r="264" spans="52:52">
      <c r="AZ264" s="109"/>
    </row>
    <row r="265" spans="52:52">
      <c r="AZ265" s="109"/>
    </row>
    <row r="266" spans="52:52">
      <c r="AZ266" s="109"/>
    </row>
    <row r="267" spans="52:52">
      <c r="AZ267" s="109"/>
    </row>
    <row r="268" spans="52:52">
      <c r="AZ268" s="109"/>
    </row>
    <row r="269" spans="52:52">
      <c r="AZ269" s="109"/>
    </row>
    <row r="270" spans="52:52">
      <c r="AZ270" s="109"/>
    </row>
    <row r="271" spans="52:52">
      <c r="AZ271" s="109"/>
    </row>
    <row r="272" spans="52:52">
      <c r="AZ272" s="109"/>
    </row>
    <row r="273" spans="52:52">
      <c r="AZ273" s="109"/>
    </row>
    <row r="274" spans="52:52">
      <c r="AZ274" s="109"/>
    </row>
    <row r="275" spans="52:52">
      <c r="AZ275" s="109"/>
    </row>
    <row r="276" spans="52:52">
      <c r="AZ276" s="109"/>
    </row>
    <row r="277" spans="52:52">
      <c r="AZ277" s="109"/>
    </row>
    <row r="278" spans="52:52">
      <c r="AZ278" s="109"/>
    </row>
    <row r="279" spans="52:52">
      <c r="AZ279" s="109"/>
    </row>
    <row r="280" spans="52:52">
      <c r="AZ280" s="109"/>
    </row>
    <row r="281" spans="52:52">
      <c r="AZ281" s="109"/>
    </row>
    <row r="282" spans="52:52">
      <c r="AZ282" s="109"/>
    </row>
    <row r="283" spans="52:52">
      <c r="AZ283" s="109"/>
    </row>
    <row r="284" spans="52:52">
      <c r="AZ284" s="109"/>
    </row>
    <row r="285" spans="52:52">
      <c r="AZ285" s="109"/>
    </row>
    <row r="286" spans="52:52">
      <c r="AZ286" s="109"/>
    </row>
    <row r="287" spans="52:52">
      <c r="AZ287" s="109"/>
    </row>
    <row r="288" spans="52:52">
      <c r="AZ288" s="109"/>
    </row>
    <row r="289" spans="52:52">
      <c r="AZ289" s="109"/>
    </row>
    <row r="290" spans="52:52">
      <c r="AZ290" s="109"/>
    </row>
    <row r="291" spans="52:52">
      <c r="AZ291" s="109"/>
    </row>
    <row r="292" spans="52:52">
      <c r="AZ292" s="109"/>
    </row>
    <row r="293" spans="52:52">
      <c r="AZ293" s="109"/>
    </row>
    <row r="294" spans="52:52">
      <c r="AZ294" s="109"/>
    </row>
    <row r="295" spans="52:52">
      <c r="AZ295" s="109"/>
    </row>
    <row r="296" spans="52:52">
      <c r="AZ296" s="109"/>
    </row>
    <row r="297" spans="52:52">
      <c r="AZ297" s="109"/>
    </row>
    <row r="298" spans="52:52">
      <c r="AZ298" s="109"/>
    </row>
    <row r="299" spans="52:52">
      <c r="AZ299" s="109"/>
    </row>
    <row r="300" spans="52:52">
      <c r="AZ300" s="109"/>
    </row>
    <row r="301" spans="52:52">
      <c r="AZ301" s="109"/>
    </row>
    <row r="302" spans="52:52">
      <c r="AZ302" s="109"/>
    </row>
    <row r="303" spans="52:52">
      <c r="AZ303" s="109"/>
    </row>
    <row r="304" spans="52:52">
      <c r="AZ304" s="109"/>
    </row>
    <row r="305" spans="52:52">
      <c r="AZ305" s="109"/>
    </row>
    <row r="306" spans="52:52">
      <c r="AZ306" s="109"/>
    </row>
    <row r="307" spans="52:52">
      <c r="AZ307" s="109"/>
    </row>
    <row r="308" spans="52:52">
      <c r="AZ308" s="109"/>
    </row>
    <row r="309" spans="52:52">
      <c r="AZ309" s="109"/>
    </row>
    <row r="310" spans="52:52">
      <c r="AZ310" s="109"/>
    </row>
    <row r="311" spans="52:52">
      <c r="AZ311" s="109"/>
    </row>
    <row r="312" spans="52:52">
      <c r="AZ312" s="109"/>
    </row>
    <row r="313" spans="52:52">
      <c r="AZ313" s="109"/>
    </row>
    <row r="314" spans="52:52">
      <c r="AZ314" s="109"/>
    </row>
    <row r="315" spans="52:52">
      <c r="AZ315" s="109"/>
    </row>
    <row r="316" spans="52:52">
      <c r="AZ316" s="109"/>
    </row>
    <row r="317" spans="52:52">
      <c r="AZ317" s="109"/>
    </row>
    <row r="318" spans="52:52">
      <c r="AZ318" s="109"/>
    </row>
    <row r="319" spans="52:52">
      <c r="AZ319" s="109"/>
    </row>
    <row r="320" spans="52:52">
      <c r="AZ320" s="109"/>
    </row>
    <row r="321" spans="52:52">
      <c r="AZ321" s="109"/>
    </row>
    <row r="322" spans="52:52">
      <c r="AZ322" s="109"/>
    </row>
    <row r="323" spans="52:52">
      <c r="AZ323" s="109"/>
    </row>
    <row r="324" spans="52:52">
      <c r="AZ324" s="109"/>
    </row>
    <row r="325" spans="52:52">
      <c r="AZ325" s="109"/>
    </row>
    <row r="326" spans="52:52">
      <c r="AZ326" s="109"/>
    </row>
    <row r="327" spans="52:52">
      <c r="AZ327" s="109"/>
    </row>
    <row r="328" spans="52:52">
      <c r="AZ328" s="109"/>
    </row>
    <row r="329" spans="52:52">
      <c r="AZ329" s="109"/>
    </row>
    <row r="330" spans="52:52">
      <c r="AZ330" s="109"/>
    </row>
    <row r="331" spans="52:52">
      <c r="AZ331" s="109"/>
    </row>
    <row r="332" spans="52:52">
      <c r="AZ332" s="109"/>
    </row>
    <row r="333" spans="52:52">
      <c r="AZ333" s="109"/>
    </row>
    <row r="334" spans="52:52">
      <c r="AZ334" s="109"/>
    </row>
    <row r="335" spans="52:52">
      <c r="AZ335" s="109"/>
    </row>
    <row r="336" spans="52:52">
      <c r="AZ336" s="109"/>
    </row>
  </sheetData>
  <mergeCells count="17">
    <mergeCell ref="A7:B7"/>
    <mergeCell ref="A8:B8"/>
    <mergeCell ref="C7:F7"/>
    <mergeCell ref="G7:G8"/>
    <mergeCell ref="K7:K8"/>
    <mergeCell ref="N7:N8"/>
    <mergeCell ref="H7:H8"/>
    <mergeCell ref="I7:I8"/>
    <mergeCell ref="AZ7:BG7"/>
    <mergeCell ref="AT7:AY7"/>
    <mergeCell ref="R7:AS7"/>
    <mergeCell ref="P7:P8"/>
    <mergeCell ref="O7:O8"/>
    <mergeCell ref="Q7:Q8"/>
    <mergeCell ref="J7:J8"/>
    <mergeCell ref="M7:M8"/>
    <mergeCell ref="L7:L8"/>
  </mergeCells>
  <phoneticPr fontId="0" type="noConversion"/>
  <printOptions horizontalCentered="1"/>
  <pageMargins left="0" right="0" top="0" bottom="0" header="0" footer="0"/>
  <pageSetup scale="85" fitToHeight="10" orientation="landscape" r:id="rId1"/>
  <headerFooter alignWithMargins="0"/>
  <rowBreaks count="1" manualBreakCount="1">
    <brk id="70" max="9" man="1"/>
  </rowBreaks>
  <ignoredErrors>
    <ignoredError sqref="F10" formula="1"/>
  </ignoredError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40</vt:i4>
      </vt:variant>
      <vt:variant>
        <vt:lpstr>Rangos con nombre</vt:lpstr>
      </vt:variant>
      <vt:variant>
        <vt:i4>70</vt:i4>
      </vt:variant>
    </vt:vector>
  </HeadingPairs>
  <TitlesOfParts>
    <vt:vector size="110" baseType="lpstr">
      <vt:lpstr>CK GASTOS OSN PD MES 1</vt:lpstr>
      <vt:lpstr>CK GASTOS OSN PD MES 2</vt:lpstr>
      <vt:lpstr>CK GASTOS OSN PD MES 3</vt:lpstr>
      <vt:lpstr>Cert.OSN PD</vt:lpstr>
      <vt:lpstr>OSN PD</vt:lpstr>
      <vt:lpstr>CK GASTOS OSN AC MES 1</vt:lpstr>
      <vt:lpstr>CK GASTOS OSN AC MES 2</vt:lpstr>
      <vt:lpstr>CK GASTOS OSN AC MES 3</vt:lpstr>
      <vt:lpstr>Cert.OSN AC</vt:lpstr>
      <vt:lpstr>OSN AC</vt:lpstr>
      <vt:lpstr>TOTAL OSN</vt:lpstr>
      <vt:lpstr>CK GASTOS INM MES 1</vt:lpstr>
      <vt:lpstr>CK GASTOS INM MES 2</vt:lpstr>
      <vt:lpstr>CK GASTOS INM MES 3</vt:lpstr>
      <vt:lpstr>Cert.INM-FEM</vt:lpstr>
      <vt:lpstr> INM</vt:lpstr>
      <vt:lpstr>INM-FEM</vt:lpstr>
      <vt:lpstr>Cert.INM-AC</vt:lpstr>
      <vt:lpstr>INM-AC</vt:lpstr>
      <vt:lpstr>SIN-FEM</vt:lpstr>
      <vt:lpstr>Cert.SIN-AC</vt:lpstr>
      <vt:lpstr>SIN-AC</vt:lpstr>
      <vt:lpstr>CK GASTOS CSN MES 1</vt:lpstr>
      <vt:lpstr>CK GASTOS CSN MES 2</vt:lpstr>
      <vt:lpstr>CK GASTOS CSN MES 3</vt:lpstr>
      <vt:lpstr>Cert.CSN</vt:lpstr>
      <vt:lpstr>CSN</vt:lpstr>
      <vt:lpstr>CK GASTOS CLN MES 1</vt:lpstr>
      <vt:lpstr>CK GASTOS CLN MES 2</vt:lpstr>
      <vt:lpstr>CK GASTOS CLN MES 3</vt:lpstr>
      <vt:lpstr>Cert.CLN</vt:lpstr>
      <vt:lpstr>CLN</vt:lpstr>
      <vt:lpstr>TOTAL AC</vt:lpstr>
      <vt:lpstr>TOTAL PROD</vt:lpstr>
      <vt:lpstr>TOTAL EXT MUS</vt:lpstr>
      <vt:lpstr>IMPUTACIONES</vt:lpstr>
      <vt:lpstr>actividades centrales</vt:lpstr>
      <vt:lpstr>producción musical</vt:lpstr>
      <vt:lpstr>Formación  y extensión musical</vt:lpstr>
      <vt:lpstr>TOTAL RES</vt:lpstr>
      <vt:lpstr>' INM'!Área_de_impresión</vt:lpstr>
      <vt:lpstr>'actividades centrales'!Área_de_impresión</vt:lpstr>
      <vt:lpstr>Cert.CLN!Área_de_impresión</vt:lpstr>
      <vt:lpstr>Cert.CSN!Área_de_impresión</vt:lpstr>
      <vt:lpstr>'Cert.INM-AC'!Área_de_impresión</vt:lpstr>
      <vt:lpstr>'Cert.INM-FEM'!Área_de_impresión</vt:lpstr>
      <vt:lpstr>'Cert.OSN AC'!Área_de_impresión</vt:lpstr>
      <vt:lpstr>'Cert.OSN PD'!Área_de_impresión</vt:lpstr>
      <vt:lpstr>'Cert.SIN-AC'!Área_de_impresión</vt:lpstr>
      <vt:lpstr>'CK GASTOS CLN MES 1'!Área_de_impresión</vt:lpstr>
      <vt:lpstr>'CK GASTOS CLN MES 2'!Área_de_impresión</vt:lpstr>
      <vt:lpstr>'CK GASTOS CLN MES 3'!Área_de_impresión</vt:lpstr>
      <vt:lpstr>'CK GASTOS CSN MES 1'!Área_de_impresión</vt:lpstr>
      <vt:lpstr>'CK GASTOS CSN MES 2'!Área_de_impresión</vt:lpstr>
      <vt:lpstr>'CK GASTOS CSN MES 3'!Área_de_impresión</vt:lpstr>
      <vt:lpstr>'CK GASTOS INM MES 1'!Área_de_impresión</vt:lpstr>
      <vt:lpstr>'CK GASTOS INM MES 2'!Área_de_impresión</vt:lpstr>
      <vt:lpstr>'CK GASTOS INM MES 3'!Área_de_impresión</vt:lpstr>
      <vt:lpstr>'CK GASTOS OSN AC MES 1'!Área_de_impresión</vt:lpstr>
      <vt:lpstr>'CK GASTOS OSN AC MES 2'!Área_de_impresión</vt:lpstr>
      <vt:lpstr>'CK GASTOS OSN AC MES 3'!Área_de_impresión</vt:lpstr>
      <vt:lpstr>'CK GASTOS OSN PD MES 1'!Área_de_impresión</vt:lpstr>
      <vt:lpstr>'CK GASTOS OSN PD MES 2'!Área_de_impresión</vt:lpstr>
      <vt:lpstr>'CK GASTOS OSN PD MES 3'!Área_de_impresión</vt:lpstr>
      <vt:lpstr>CLN!Área_de_impresión</vt:lpstr>
      <vt:lpstr>'Formación  y extensión musical'!Área_de_impresión</vt:lpstr>
      <vt:lpstr>'INM-AC'!Área_de_impresión</vt:lpstr>
      <vt:lpstr>'INM-FEM'!Área_de_impresión</vt:lpstr>
      <vt:lpstr>'OSN PD'!Área_de_impresión</vt:lpstr>
      <vt:lpstr>'SIN-AC'!Área_de_impresión</vt:lpstr>
      <vt:lpstr>'SIN-FEM'!Área_de_impresión</vt:lpstr>
      <vt:lpstr>'TOTAL AC'!Área_de_impresión</vt:lpstr>
      <vt:lpstr>'TOTAL EXT MUS'!Área_de_impresión</vt:lpstr>
      <vt:lpstr>'TOTAL OSN'!Área_de_impresión</vt:lpstr>
      <vt:lpstr>'TOTAL PROD'!Área_de_impresión</vt:lpstr>
      <vt:lpstr>'TOTAL RES'!Área_de_impresión</vt:lpstr>
      <vt:lpstr>' INM'!Títulos_a_imprimir</vt:lpstr>
      <vt:lpstr>Cert.CLN!Títulos_a_imprimir</vt:lpstr>
      <vt:lpstr>Cert.CSN!Títulos_a_imprimir</vt:lpstr>
      <vt:lpstr>'Cert.INM-AC'!Títulos_a_imprimir</vt:lpstr>
      <vt:lpstr>'Cert.INM-FEM'!Títulos_a_imprimir</vt:lpstr>
      <vt:lpstr>'Cert.OSN AC'!Títulos_a_imprimir</vt:lpstr>
      <vt:lpstr>'Cert.OSN PD'!Títulos_a_imprimir</vt:lpstr>
      <vt:lpstr>'Cert.SIN-AC'!Títulos_a_imprimir</vt:lpstr>
      <vt:lpstr>'CK GASTOS CLN MES 1'!Títulos_a_imprimir</vt:lpstr>
      <vt:lpstr>'CK GASTOS CLN MES 2'!Títulos_a_imprimir</vt:lpstr>
      <vt:lpstr>'CK GASTOS CLN MES 3'!Títulos_a_imprimir</vt:lpstr>
      <vt:lpstr>'CK GASTOS CSN MES 1'!Títulos_a_imprimir</vt:lpstr>
      <vt:lpstr>'CK GASTOS CSN MES 2'!Títulos_a_imprimir</vt:lpstr>
      <vt:lpstr>'CK GASTOS CSN MES 3'!Títulos_a_imprimir</vt:lpstr>
      <vt:lpstr>'CK GASTOS INM MES 1'!Títulos_a_imprimir</vt:lpstr>
      <vt:lpstr>'CK GASTOS INM MES 2'!Títulos_a_imprimir</vt:lpstr>
      <vt:lpstr>'CK GASTOS INM MES 3'!Títulos_a_imprimir</vt:lpstr>
      <vt:lpstr>'CK GASTOS OSN AC MES 1'!Títulos_a_imprimir</vt:lpstr>
      <vt:lpstr>'CK GASTOS OSN AC MES 2'!Títulos_a_imprimir</vt:lpstr>
      <vt:lpstr>'CK GASTOS OSN AC MES 3'!Títulos_a_imprimir</vt:lpstr>
      <vt:lpstr>'CK GASTOS OSN PD MES 1'!Títulos_a_imprimir</vt:lpstr>
      <vt:lpstr>'CK GASTOS OSN PD MES 2'!Títulos_a_imprimir</vt:lpstr>
      <vt:lpstr>'CK GASTOS OSN PD MES 3'!Títulos_a_imprimir</vt:lpstr>
      <vt:lpstr>CLN!Títulos_a_imprimir</vt:lpstr>
      <vt:lpstr>'INM-AC'!Títulos_a_imprimir</vt:lpstr>
      <vt:lpstr>'INM-FEM'!Títulos_a_imprimir</vt:lpstr>
      <vt:lpstr>'OSN PD'!Títulos_a_imprimir</vt:lpstr>
      <vt:lpstr>'SIN-AC'!Títulos_a_imprimir</vt:lpstr>
      <vt:lpstr>'SIN-FEM'!Títulos_a_imprimir</vt:lpstr>
      <vt:lpstr>'TOTAL AC'!Títulos_a_imprimir</vt:lpstr>
      <vt:lpstr>'TOTAL EXT MUS'!Títulos_a_imprimir</vt:lpstr>
      <vt:lpstr>'TOTAL OSN'!Títulos_a_imprimir</vt:lpstr>
      <vt:lpstr>'TOTAL PROD'!Títulos_a_imprimir</vt:lpstr>
      <vt:lpstr>'TOTAL RES'!Títulos_a_imprimir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Orquesta Sinfonica</dc:creator>
  <cp:keywords/>
  <dc:description/>
  <cp:lastModifiedBy>Alejandra Benavides Mena</cp:lastModifiedBy>
  <cp:revision/>
  <dcterms:created xsi:type="dcterms:W3CDTF">2001-10-17T14:02:17Z</dcterms:created>
  <dcterms:modified xsi:type="dcterms:W3CDTF">2026-02-05T15:36:02Z</dcterms:modified>
  <cp:category/>
  <cp:contentStatus/>
</cp:coreProperties>
</file>